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hidePivotFieldList="1"/>
  <mc:AlternateContent xmlns:mc="http://schemas.openxmlformats.org/markup-compatibility/2006">
    <mc:Choice Requires="x15">
      <x15ac:absPath xmlns:x15ac="http://schemas.microsoft.com/office/spreadsheetml/2010/11/ac" url="C:\Users\60111\Downloads\"/>
    </mc:Choice>
  </mc:AlternateContent>
  <xr:revisionPtr revIDLastSave="0" documentId="8_{E90F4282-2F7E-4D25-8993-4DA5DDCA7A36}" xr6:coauthVersionLast="47" xr6:coauthVersionMax="47" xr10:uidLastSave="{00000000-0000-0000-0000-000000000000}"/>
  <bookViews>
    <workbookView xWindow="0" yWindow="0" windowWidth="28800" windowHeight="11715" firstSheet="12" activeTab="1" xr2:uid="{00000000-000D-0000-FFFF-FFFF00000000}"/>
  </bookViews>
  <sheets>
    <sheet name="Dashboard" sheetId="18" r:id="rId1"/>
    <sheet name="Insight Log" sheetId="16" r:id="rId2"/>
    <sheet name="Raw_Data" sheetId="7" state="hidden" r:id="rId3"/>
    <sheet name="Helper_Column" sheetId="19" state="hidden" r:id="rId4"/>
    <sheet name="City_Mapping" sheetId="8" state="hidden" r:id="rId5"/>
    <sheet name="Status_Mapping" sheetId="9" state="hidden" r:id="rId6"/>
    <sheet name="QA_Checks" sheetId="14" state="hidden" r:id="rId7"/>
    <sheet name="Response_Time_Mapping" sheetId="10" state="hidden" r:id="rId8"/>
    <sheet name="Profiling" sheetId="6" state="hidden" r:id="rId9"/>
    <sheet name="Stats_Optional" sheetId="17" state="hidden" r:id="rId10"/>
    <sheet name="Pivot_Analysis" sheetId="12" state="hidden" r:id="rId11"/>
    <sheet name="Dashboard_Calcs" sheetId="15" state="hidden" r:id="rId12"/>
    <sheet name="Clean Data" sheetId="13" r:id="rId13"/>
  </sheets>
  <definedNames>
    <definedName name="_xlnm._FilterDatabase" localSheetId="4" hidden="1">City_Mapping!$D$1:$E$49</definedName>
    <definedName name="_xlchart.v2.0" hidden="1">Dashboard_Calcs!$F$21:$F$25</definedName>
    <definedName name="_xlchart.v2.1" hidden="1">Dashboard_Calcs!$G$20</definedName>
    <definedName name="_xlchart.v2.2" hidden="1">Dashboard_Calcs!$G$21:$G$25</definedName>
    <definedName name="NativeTimeline_Lead_Date_Final1">#N/A</definedName>
    <definedName name="Slicer_Assigned_Agent">#N/A</definedName>
    <definedName name="Slicer_City_Final">#N/A</definedName>
    <definedName name="Slicer_Company_Segment">#N/A</definedName>
    <definedName name="Slicer_Lead_Quarter">#N/A</definedName>
    <definedName name="Slicer_Lead_Year">#N/A</definedName>
    <definedName name="Slicer_Status_Clean">#N/A</definedName>
  </definedNames>
  <calcPr calcId="191028" calcCompleted="0"/>
  <pivotCaches>
    <pivotCache cacheId="234"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551" i="19" l="1" a="1"/>
  <c r="AK2551" i="19"/>
  <c r="AD2551" i="19" a="1"/>
  <c r="AD2551" i="19"/>
  <c r="AB2551" i="19" a="1"/>
  <c r="AB2551" i="19"/>
  <c r="O2551" i="19" a="1"/>
  <c r="O2551" i="19"/>
  <c r="N2551" i="19"/>
  <c r="M2551" i="19"/>
  <c r="AK2550" i="19" a="1"/>
  <c r="AK2550" i="19"/>
  <c r="AD2550" i="19" a="1"/>
  <c r="AD2550" i="19"/>
  <c r="AB2550" i="19" a="1"/>
  <c r="AB2550" i="19"/>
  <c r="O2550" i="19" a="1"/>
  <c r="O2550" i="19"/>
  <c r="N2550" i="19"/>
  <c r="M2550" i="19"/>
  <c r="AK2549" i="19" a="1"/>
  <c r="AK2549" i="19"/>
  <c r="AD2549" i="19" a="1"/>
  <c r="AD2549" i="19"/>
  <c r="AB2549" i="19" a="1"/>
  <c r="AB2549" i="19"/>
  <c r="O2549" i="19" a="1"/>
  <c r="O2549" i="19"/>
  <c r="N2549" i="19"/>
  <c r="M2549" i="19"/>
  <c r="AK2548" i="19" a="1"/>
  <c r="AK2548" i="19"/>
  <c r="AD2548" i="19" a="1"/>
  <c r="AD2548" i="19"/>
  <c r="AB2548" i="19" a="1"/>
  <c r="AB2548" i="19"/>
  <c r="O2548" i="19" a="1"/>
  <c r="O2548" i="19"/>
  <c r="N2548" i="19"/>
  <c r="M2548" i="19"/>
  <c r="AK2547" i="19" a="1"/>
  <c r="AK2547" i="19"/>
  <c r="AD2547" i="19" a="1"/>
  <c r="AD2547" i="19"/>
  <c r="AB2547" i="19" a="1"/>
  <c r="AB2547" i="19"/>
  <c r="O2547" i="19" a="1"/>
  <c r="O2547" i="19"/>
  <c r="N2547" i="19"/>
  <c r="M2547" i="19"/>
  <c r="AK2546" i="19" a="1"/>
  <c r="AK2546" i="19"/>
  <c r="AD2546" i="19" a="1"/>
  <c r="AD2546" i="19"/>
  <c r="AB2546" i="19" a="1"/>
  <c r="AB2546" i="19"/>
  <c r="O2546" i="19" a="1"/>
  <c r="O2546" i="19"/>
  <c r="N2546" i="19"/>
  <c r="M2546" i="19"/>
  <c r="AK2545" i="19" a="1"/>
  <c r="AK2545" i="19"/>
  <c r="AD2545" i="19" a="1"/>
  <c r="AD2545" i="19"/>
  <c r="AB2545" i="19" a="1"/>
  <c r="AB2545" i="19"/>
  <c r="O2545" i="19" a="1"/>
  <c r="O2545" i="19"/>
  <c r="N2545" i="19"/>
  <c r="M2545" i="19"/>
  <c r="AK2544" i="19" a="1"/>
  <c r="AK2544" i="19"/>
  <c r="AD2544" i="19" a="1"/>
  <c r="AD2544" i="19"/>
  <c r="AB2544" i="19" a="1"/>
  <c r="AB2544" i="19"/>
  <c r="O2544" i="19" a="1"/>
  <c r="O2544" i="19"/>
  <c r="N2544" i="19"/>
  <c r="M2544" i="19"/>
  <c r="AK2543" i="19" a="1"/>
  <c r="AK2543" i="19"/>
  <c r="AD2543" i="19" a="1"/>
  <c r="AD2543" i="19"/>
  <c r="AB2543" i="19" a="1"/>
  <c r="AB2543" i="19"/>
  <c r="O2543" i="19" a="1"/>
  <c r="O2543" i="19"/>
  <c r="N2543" i="19"/>
  <c r="M2543" i="19"/>
  <c r="AK2542" i="19" a="1"/>
  <c r="AK2542" i="19"/>
  <c r="AD2542" i="19" a="1"/>
  <c r="AD2542" i="19"/>
  <c r="AB2542" i="19" a="1"/>
  <c r="AB2542" i="19"/>
  <c r="O2542" i="19" a="1"/>
  <c r="O2542" i="19"/>
  <c r="N2542" i="19"/>
  <c r="M2542" i="19"/>
  <c r="AK2541" i="19" a="1"/>
  <c r="AK2541" i="19"/>
  <c r="AD2541" i="19" a="1"/>
  <c r="AD2541" i="19"/>
  <c r="AB2541" i="19" a="1"/>
  <c r="AB2541" i="19"/>
  <c r="O2541" i="19" a="1"/>
  <c r="O2541" i="19"/>
  <c r="N2541" i="19"/>
  <c r="M2541" i="19"/>
  <c r="AK2540" i="19" a="1"/>
  <c r="AK2540" i="19"/>
  <c r="AD2540" i="19" a="1"/>
  <c r="AD2540" i="19"/>
  <c r="AB2540" i="19" a="1"/>
  <c r="AB2540" i="19"/>
  <c r="O2540" i="19" a="1"/>
  <c r="O2540" i="19"/>
  <c r="N2540" i="19"/>
  <c r="M2540" i="19"/>
  <c r="AK2539" i="19" a="1"/>
  <c r="AK2539" i="19"/>
  <c r="AD2539" i="19" a="1"/>
  <c r="AD2539" i="19"/>
  <c r="AB2539" i="19" a="1"/>
  <c r="AB2539" i="19"/>
  <c r="O2539" i="19" a="1"/>
  <c r="O2539" i="19"/>
  <c r="N2539" i="19"/>
  <c r="M2539" i="19"/>
  <c r="AK2538" i="19" a="1"/>
  <c r="AK2538" i="19"/>
  <c r="AD2538" i="19" a="1"/>
  <c r="AD2538" i="19"/>
  <c r="AB2538" i="19" a="1"/>
  <c r="AB2538" i="19"/>
  <c r="O2538" i="19" a="1"/>
  <c r="O2538" i="19"/>
  <c r="N2538" i="19"/>
  <c r="M2538" i="19"/>
  <c r="AK2537" i="19" a="1"/>
  <c r="AK2537" i="19"/>
  <c r="AD2537" i="19" a="1"/>
  <c r="AD2537" i="19"/>
  <c r="AB2537" i="19" a="1"/>
  <c r="AB2537" i="19"/>
  <c r="O2537" i="19" a="1"/>
  <c r="O2537" i="19"/>
  <c r="N2537" i="19"/>
  <c r="M2537" i="19"/>
  <c r="AK2536" i="19" a="1"/>
  <c r="AK2536" i="19"/>
  <c r="AD2536" i="19" a="1"/>
  <c r="AD2536" i="19"/>
  <c r="AB2536" i="19" a="1"/>
  <c r="AB2536" i="19"/>
  <c r="O2536" i="19" a="1"/>
  <c r="O2536" i="19"/>
  <c r="N2536" i="19"/>
  <c r="M2536" i="19"/>
  <c r="AK2535" i="19" a="1"/>
  <c r="AK2535" i="19"/>
  <c r="AD2535" i="19" a="1"/>
  <c r="AD2535" i="19"/>
  <c r="AB2535" i="19" a="1"/>
  <c r="AB2535" i="19"/>
  <c r="O2535" i="19" a="1"/>
  <c r="O2535" i="19"/>
  <c r="N2535" i="19"/>
  <c r="M2535" i="19"/>
  <c r="AK2534" i="19" a="1"/>
  <c r="AK2534" i="19"/>
  <c r="AD2534" i="19" a="1"/>
  <c r="AD2534" i="19"/>
  <c r="AB2534" i="19" a="1"/>
  <c r="AB2534" i="19"/>
  <c r="O2534" i="19" a="1"/>
  <c r="O2534" i="19"/>
  <c r="N2534" i="19"/>
  <c r="M2534" i="19"/>
  <c r="AK2533" i="19" a="1"/>
  <c r="AK2533" i="19"/>
  <c r="AD2533" i="19" a="1"/>
  <c r="AD2533" i="19"/>
  <c r="AB2533" i="19" a="1"/>
  <c r="AB2533" i="19"/>
  <c r="O2533" i="19" a="1"/>
  <c r="O2533" i="19"/>
  <c r="N2533" i="19"/>
  <c r="M2533" i="19"/>
  <c r="AK2532" i="19" a="1"/>
  <c r="AK2532" i="19"/>
  <c r="AD2532" i="19" a="1"/>
  <c r="AD2532" i="19"/>
  <c r="AB2532" i="19" a="1"/>
  <c r="AB2532" i="19"/>
  <c r="O2532" i="19" a="1"/>
  <c r="O2532" i="19"/>
  <c r="N2532" i="19"/>
  <c r="M2532" i="19"/>
  <c r="AK2531" i="19" a="1"/>
  <c r="AK2531" i="19"/>
  <c r="AD2531" i="19" a="1"/>
  <c r="AD2531" i="19"/>
  <c r="AB2531" i="19" a="1"/>
  <c r="AB2531" i="19"/>
  <c r="O2531" i="19" a="1"/>
  <c r="O2531" i="19"/>
  <c r="N2531" i="19"/>
  <c r="M2531" i="19"/>
  <c r="AK2530" i="19" a="1"/>
  <c r="AK2530" i="19"/>
  <c r="AD2530" i="19" a="1"/>
  <c r="AD2530" i="19"/>
  <c r="AB2530" i="19" a="1"/>
  <c r="AB2530" i="19"/>
  <c r="O2530" i="19" a="1"/>
  <c r="O2530" i="19"/>
  <c r="N2530" i="19"/>
  <c r="M2530" i="19"/>
  <c r="AK2529" i="19" a="1"/>
  <c r="AK2529" i="19"/>
  <c r="AD2529" i="19" a="1"/>
  <c r="AD2529" i="19"/>
  <c r="AB2529" i="19" a="1"/>
  <c r="AB2529" i="19"/>
  <c r="O2529" i="19" a="1"/>
  <c r="O2529" i="19"/>
  <c r="N2529" i="19"/>
  <c r="M2529" i="19"/>
  <c r="AK2528" i="19" a="1"/>
  <c r="AK2528" i="19"/>
  <c r="AD2528" i="19" a="1"/>
  <c r="AD2528" i="19"/>
  <c r="AB2528" i="19" a="1"/>
  <c r="AB2528" i="19"/>
  <c r="O2528" i="19" a="1"/>
  <c r="O2528" i="19"/>
  <c r="N2528" i="19"/>
  <c r="M2528" i="19"/>
  <c r="AK2527" i="19" a="1"/>
  <c r="AK2527" i="19"/>
  <c r="AD2527" i="19" a="1"/>
  <c r="AD2527" i="19"/>
  <c r="AB2527" i="19" a="1"/>
  <c r="AB2527" i="19"/>
  <c r="O2527" i="19" a="1"/>
  <c r="O2527" i="19"/>
  <c r="N2527" i="19"/>
  <c r="M2527" i="19"/>
  <c r="AK2526" i="19" a="1"/>
  <c r="AK2526" i="19"/>
  <c r="AD2526" i="19" a="1"/>
  <c r="AD2526" i="19"/>
  <c r="AB2526" i="19" a="1"/>
  <c r="AB2526" i="19"/>
  <c r="O2526" i="19" a="1"/>
  <c r="O2526" i="19"/>
  <c r="N2526" i="19"/>
  <c r="M2526" i="19"/>
  <c r="AK2525" i="19" a="1"/>
  <c r="AK2525" i="19"/>
  <c r="AD2525" i="19" a="1"/>
  <c r="AD2525" i="19"/>
  <c r="AB2525" i="19" a="1"/>
  <c r="AB2525" i="19"/>
  <c r="O2525" i="19" a="1"/>
  <c r="O2525" i="19"/>
  <c r="N2525" i="19"/>
  <c r="M2525" i="19"/>
  <c r="AK2524" i="19" a="1"/>
  <c r="AK2524" i="19"/>
  <c r="AD2524" i="19" a="1"/>
  <c r="AD2524" i="19"/>
  <c r="AB2524" i="19" a="1"/>
  <c r="AB2524" i="19"/>
  <c r="O2524" i="19" a="1"/>
  <c r="O2524" i="19"/>
  <c r="N2524" i="19"/>
  <c r="M2524" i="19"/>
  <c r="AK2523" i="19" a="1"/>
  <c r="AK2523" i="19"/>
  <c r="AD2523" i="19" a="1"/>
  <c r="AD2523" i="19"/>
  <c r="AB2523" i="19" a="1"/>
  <c r="AB2523" i="19"/>
  <c r="O2523" i="19" a="1"/>
  <c r="O2523" i="19"/>
  <c r="N2523" i="19"/>
  <c r="M2523" i="19"/>
  <c r="AK2522" i="19" a="1"/>
  <c r="AK2522" i="19"/>
  <c r="AD2522" i="19" a="1"/>
  <c r="AD2522" i="19"/>
  <c r="AB2522" i="19" a="1"/>
  <c r="AB2522" i="19"/>
  <c r="O2522" i="19" a="1"/>
  <c r="O2522" i="19"/>
  <c r="N2522" i="19"/>
  <c r="M2522" i="19"/>
  <c r="AK2521" i="19" a="1"/>
  <c r="AK2521" i="19"/>
  <c r="AD2521" i="19" a="1"/>
  <c r="AD2521" i="19"/>
  <c r="AB2521" i="19" a="1"/>
  <c r="AB2521" i="19"/>
  <c r="O2521" i="19" a="1"/>
  <c r="O2521" i="19"/>
  <c r="N2521" i="19"/>
  <c r="M2521" i="19"/>
  <c r="AK2520" i="19" a="1"/>
  <c r="AK2520" i="19"/>
  <c r="AD2520" i="19" a="1"/>
  <c r="AD2520" i="19"/>
  <c r="AB2520" i="19" a="1"/>
  <c r="AB2520" i="19"/>
  <c r="O2520" i="19" a="1"/>
  <c r="O2520" i="19"/>
  <c r="N2520" i="19"/>
  <c r="M2520" i="19"/>
  <c r="AK2519" i="19" a="1"/>
  <c r="AK2519" i="19"/>
  <c r="AD2519" i="19" a="1"/>
  <c r="AD2519" i="19"/>
  <c r="AB2519" i="19" a="1"/>
  <c r="AB2519" i="19"/>
  <c r="O2519" i="19" a="1"/>
  <c r="O2519" i="19"/>
  <c r="N2519" i="19"/>
  <c r="M2519" i="19"/>
  <c r="AK2518" i="19" a="1"/>
  <c r="AK2518" i="19"/>
  <c r="AD2518" i="19" a="1"/>
  <c r="AD2518" i="19"/>
  <c r="AB2518" i="19" a="1"/>
  <c r="AB2518" i="19"/>
  <c r="O2518" i="19" a="1"/>
  <c r="O2518" i="19"/>
  <c r="N2518" i="19"/>
  <c r="M2518" i="19"/>
  <c r="AK2517" i="19" a="1"/>
  <c r="AK2517" i="19"/>
  <c r="AD2517" i="19" a="1"/>
  <c r="AD2517" i="19"/>
  <c r="AB2517" i="19" a="1"/>
  <c r="AB2517" i="19"/>
  <c r="O2517" i="19" a="1"/>
  <c r="O2517" i="19"/>
  <c r="N2517" i="19"/>
  <c r="M2517" i="19"/>
  <c r="AK2516" i="19" a="1"/>
  <c r="AK2516" i="19"/>
  <c r="AD2516" i="19" a="1"/>
  <c r="AD2516" i="19"/>
  <c r="AB2516" i="19" a="1"/>
  <c r="AB2516" i="19"/>
  <c r="O2516" i="19" a="1"/>
  <c r="O2516" i="19"/>
  <c r="N2516" i="19"/>
  <c r="M2516" i="19"/>
  <c r="AK2515" i="19" a="1"/>
  <c r="AK2515" i="19"/>
  <c r="AD2515" i="19" a="1"/>
  <c r="AD2515" i="19"/>
  <c r="AB2515" i="19" a="1"/>
  <c r="AB2515" i="19"/>
  <c r="O2515" i="19" a="1"/>
  <c r="O2515" i="19"/>
  <c r="N2515" i="19"/>
  <c r="M2515" i="19"/>
  <c r="AK2514" i="19" a="1"/>
  <c r="AK2514" i="19"/>
  <c r="AD2514" i="19" a="1"/>
  <c r="AD2514" i="19"/>
  <c r="AB2514" i="19" a="1"/>
  <c r="AB2514" i="19"/>
  <c r="O2514" i="19" a="1"/>
  <c r="O2514" i="19"/>
  <c r="N2514" i="19"/>
  <c r="M2514" i="19"/>
  <c r="AK2513" i="19" a="1"/>
  <c r="AK2513" i="19"/>
  <c r="AD2513" i="19" a="1"/>
  <c r="AD2513" i="19"/>
  <c r="AB2513" i="19" a="1"/>
  <c r="AB2513" i="19"/>
  <c r="O2513" i="19" a="1"/>
  <c r="O2513" i="19"/>
  <c r="N2513" i="19"/>
  <c r="M2513" i="19"/>
  <c r="AK2512" i="19" a="1"/>
  <c r="AK2512" i="19"/>
  <c r="AD2512" i="19" a="1"/>
  <c r="AD2512" i="19"/>
  <c r="AB2512" i="19" a="1"/>
  <c r="AB2512" i="19"/>
  <c r="O2512" i="19" a="1"/>
  <c r="O2512" i="19"/>
  <c r="N2512" i="19"/>
  <c r="M2512" i="19"/>
  <c r="AK2511" i="19" a="1"/>
  <c r="AK2511" i="19"/>
  <c r="AD2511" i="19" a="1"/>
  <c r="AD2511" i="19"/>
  <c r="AB2511" i="19" a="1"/>
  <c r="AB2511" i="19"/>
  <c r="O2511" i="19" a="1"/>
  <c r="O2511" i="19"/>
  <c r="N2511" i="19"/>
  <c r="M2511" i="19"/>
  <c r="AK2510" i="19" a="1"/>
  <c r="AK2510" i="19"/>
  <c r="AD2510" i="19" a="1"/>
  <c r="AD2510" i="19"/>
  <c r="AB2510" i="19" a="1"/>
  <c r="AB2510" i="19"/>
  <c r="O2510" i="19" a="1"/>
  <c r="O2510" i="19"/>
  <c r="N2510" i="19"/>
  <c r="M2510" i="19"/>
  <c r="AK2509" i="19" a="1"/>
  <c r="AK2509" i="19"/>
  <c r="AD2509" i="19" a="1"/>
  <c r="AD2509" i="19"/>
  <c r="AB2509" i="19" a="1"/>
  <c r="AB2509" i="19"/>
  <c r="O2509" i="19" a="1"/>
  <c r="O2509" i="19"/>
  <c r="N2509" i="19"/>
  <c r="M2509" i="19"/>
  <c r="AK2508" i="19" a="1"/>
  <c r="AK2508" i="19"/>
  <c r="AD2508" i="19" a="1"/>
  <c r="AD2508" i="19"/>
  <c r="AB2508" i="19" a="1"/>
  <c r="AB2508" i="19"/>
  <c r="O2508" i="19" a="1"/>
  <c r="O2508" i="19"/>
  <c r="N2508" i="19"/>
  <c r="M2508" i="19"/>
  <c r="AK2507" i="19" a="1"/>
  <c r="AK2507" i="19"/>
  <c r="AD2507" i="19" a="1"/>
  <c r="AD2507" i="19"/>
  <c r="AB2507" i="19" a="1"/>
  <c r="AB2507" i="19"/>
  <c r="O2507" i="19" a="1"/>
  <c r="O2507" i="19"/>
  <c r="N2507" i="19"/>
  <c r="M2507" i="19"/>
  <c r="AK2506" i="19" a="1"/>
  <c r="AK2506" i="19"/>
  <c r="AD2506" i="19" a="1"/>
  <c r="AD2506" i="19"/>
  <c r="AB2506" i="19" a="1"/>
  <c r="AB2506" i="19"/>
  <c r="O2506" i="19" a="1"/>
  <c r="O2506" i="19"/>
  <c r="N2506" i="19"/>
  <c r="M2506" i="19"/>
  <c r="AK2505" i="19" a="1"/>
  <c r="AK2505" i="19"/>
  <c r="AD2505" i="19" a="1"/>
  <c r="AD2505" i="19"/>
  <c r="AB2505" i="19" a="1"/>
  <c r="AB2505" i="19"/>
  <c r="O2505" i="19" a="1"/>
  <c r="O2505" i="19"/>
  <c r="N2505" i="19"/>
  <c r="M2505" i="19"/>
  <c r="AK2504" i="19" a="1"/>
  <c r="AK2504" i="19"/>
  <c r="AD2504" i="19" a="1"/>
  <c r="AD2504" i="19"/>
  <c r="AB2504" i="19" a="1"/>
  <c r="AB2504" i="19"/>
  <c r="O2504" i="19" a="1"/>
  <c r="O2504" i="19"/>
  <c r="N2504" i="19"/>
  <c r="M2504" i="19"/>
  <c r="AK2503" i="19" a="1"/>
  <c r="AK2503" i="19"/>
  <c r="AD2503" i="19" a="1"/>
  <c r="AD2503" i="19"/>
  <c r="AB2503" i="19" a="1"/>
  <c r="AB2503" i="19"/>
  <c r="O2503" i="19" a="1"/>
  <c r="O2503" i="19"/>
  <c r="N2503" i="19"/>
  <c r="M2503" i="19"/>
  <c r="AK2502" i="19" a="1"/>
  <c r="AK2502" i="19"/>
  <c r="AD2502" i="19" a="1"/>
  <c r="AD2502" i="19"/>
  <c r="AB2502" i="19" a="1"/>
  <c r="AB2502" i="19"/>
  <c r="O2502" i="19" a="1"/>
  <c r="O2502" i="19"/>
  <c r="N2502" i="19"/>
  <c r="M2502" i="19"/>
  <c r="AK2501" i="19" a="1"/>
  <c r="AK2501" i="19"/>
  <c r="AD2501" i="19" a="1"/>
  <c r="AD2501" i="19"/>
  <c r="AB2501" i="19" a="1"/>
  <c r="AB2501" i="19"/>
  <c r="O2501" i="19" a="1"/>
  <c r="O2501" i="19"/>
  <c r="N2501" i="19"/>
  <c r="M2501" i="19"/>
  <c r="AK2500" i="19" a="1"/>
  <c r="AK2500" i="19"/>
  <c r="AD2500" i="19" a="1"/>
  <c r="AD2500" i="19"/>
  <c r="AB2500" i="19" a="1"/>
  <c r="AB2500" i="19"/>
  <c r="O2500" i="19" a="1"/>
  <c r="O2500" i="19"/>
  <c r="N2500" i="19"/>
  <c r="M2500" i="19"/>
  <c r="AK2499" i="19" a="1"/>
  <c r="AK2499" i="19"/>
  <c r="AD2499" i="19" a="1"/>
  <c r="AD2499" i="19"/>
  <c r="AB2499" i="19" a="1"/>
  <c r="AB2499" i="19"/>
  <c r="O2499" i="19" a="1"/>
  <c r="O2499" i="19"/>
  <c r="N2499" i="19"/>
  <c r="M2499" i="19"/>
  <c r="AK2498" i="19" a="1"/>
  <c r="AK2498" i="19"/>
  <c r="AD2498" i="19" a="1"/>
  <c r="AD2498" i="19"/>
  <c r="AB2498" i="19" a="1"/>
  <c r="AB2498" i="19"/>
  <c r="O2498" i="19" a="1"/>
  <c r="O2498" i="19"/>
  <c r="N2498" i="19"/>
  <c r="M2498" i="19"/>
  <c r="AK2497" i="19" a="1"/>
  <c r="AK2497" i="19"/>
  <c r="AD2497" i="19" a="1"/>
  <c r="AD2497" i="19"/>
  <c r="AB2497" i="19" a="1"/>
  <c r="AB2497" i="19"/>
  <c r="O2497" i="19" a="1"/>
  <c r="O2497" i="19"/>
  <c r="N2497" i="19"/>
  <c r="M2497" i="19"/>
  <c r="AK2496" i="19" a="1"/>
  <c r="AK2496" i="19"/>
  <c r="AD2496" i="19" a="1"/>
  <c r="AD2496" i="19"/>
  <c r="AB2496" i="19" a="1"/>
  <c r="AB2496" i="19"/>
  <c r="O2496" i="19" a="1"/>
  <c r="O2496" i="19"/>
  <c r="N2496" i="19"/>
  <c r="M2496" i="19"/>
  <c r="AK2495" i="19" a="1"/>
  <c r="AK2495" i="19"/>
  <c r="AD2495" i="19" a="1"/>
  <c r="AD2495" i="19"/>
  <c r="AB2495" i="19" a="1"/>
  <c r="AB2495" i="19"/>
  <c r="O2495" i="19" a="1"/>
  <c r="O2495" i="19"/>
  <c r="N2495" i="19"/>
  <c r="M2495" i="19"/>
  <c r="AK2494" i="19" a="1"/>
  <c r="AK2494" i="19"/>
  <c r="AD2494" i="19" a="1"/>
  <c r="AD2494" i="19"/>
  <c r="AB2494" i="19" a="1"/>
  <c r="AB2494" i="19"/>
  <c r="O2494" i="19" a="1"/>
  <c r="O2494" i="19"/>
  <c r="N2494" i="19"/>
  <c r="M2494" i="19"/>
  <c r="AK2493" i="19" a="1"/>
  <c r="AK2493" i="19"/>
  <c r="AD2493" i="19" a="1"/>
  <c r="AD2493" i="19"/>
  <c r="AB2493" i="19" a="1"/>
  <c r="AB2493" i="19"/>
  <c r="O2493" i="19" a="1"/>
  <c r="O2493" i="19"/>
  <c r="N2493" i="19"/>
  <c r="M2493" i="19"/>
  <c r="AK2492" i="19" a="1"/>
  <c r="AK2492" i="19"/>
  <c r="AD2492" i="19" a="1"/>
  <c r="AD2492" i="19"/>
  <c r="AB2492" i="19" a="1"/>
  <c r="AB2492" i="19"/>
  <c r="O2492" i="19" a="1"/>
  <c r="O2492" i="19"/>
  <c r="N2492" i="19"/>
  <c r="M2492" i="19"/>
  <c r="AK2491" i="19" a="1"/>
  <c r="AK2491" i="19"/>
  <c r="AD2491" i="19" a="1"/>
  <c r="AD2491" i="19"/>
  <c r="AB2491" i="19" a="1"/>
  <c r="AB2491" i="19"/>
  <c r="O2491" i="19" a="1"/>
  <c r="O2491" i="19"/>
  <c r="N2491" i="19"/>
  <c r="M2491" i="19"/>
  <c r="AK2490" i="19" a="1"/>
  <c r="AK2490" i="19"/>
  <c r="AD2490" i="19" a="1"/>
  <c r="AD2490" i="19"/>
  <c r="AB2490" i="19" a="1"/>
  <c r="AB2490" i="19"/>
  <c r="O2490" i="19" a="1"/>
  <c r="O2490" i="19"/>
  <c r="N2490" i="19"/>
  <c r="M2490" i="19"/>
  <c r="AK2489" i="19" a="1"/>
  <c r="AK2489" i="19"/>
  <c r="AD2489" i="19" a="1"/>
  <c r="AD2489" i="19"/>
  <c r="AB2489" i="19" a="1"/>
  <c r="AB2489" i="19"/>
  <c r="O2489" i="19" a="1"/>
  <c r="O2489" i="19"/>
  <c r="N2489" i="19"/>
  <c r="M2489" i="19"/>
  <c r="AK2488" i="19" a="1"/>
  <c r="AK2488" i="19"/>
  <c r="AD2488" i="19" a="1"/>
  <c r="AD2488" i="19"/>
  <c r="AB2488" i="19" a="1"/>
  <c r="AB2488" i="19"/>
  <c r="O2488" i="19" a="1"/>
  <c r="O2488" i="19"/>
  <c r="N2488" i="19"/>
  <c r="M2488" i="19"/>
  <c r="AK2487" i="19" a="1"/>
  <c r="AK2487" i="19"/>
  <c r="AD2487" i="19" a="1"/>
  <c r="AD2487" i="19"/>
  <c r="AB2487" i="19" a="1"/>
  <c r="AB2487" i="19"/>
  <c r="O2487" i="19" a="1"/>
  <c r="O2487" i="19"/>
  <c r="N2487" i="19"/>
  <c r="M2487" i="19"/>
  <c r="AK2486" i="19" a="1"/>
  <c r="AK2486" i="19"/>
  <c r="AD2486" i="19" a="1"/>
  <c r="AD2486" i="19"/>
  <c r="AB2486" i="19" a="1"/>
  <c r="AB2486" i="19"/>
  <c r="O2486" i="19" a="1"/>
  <c r="O2486" i="19"/>
  <c r="N2486" i="19"/>
  <c r="M2486" i="19"/>
  <c r="AK2485" i="19" a="1"/>
  <c r="AK2485" i="19"/>
  <c r="AD2485" i="19" a="1"/>
  <c r="AD2485" i="19"/>
  <c r="AB2485" i="19" a="1"/>
  <c r="AB2485" i="19"/>
  <c r="O2485" i="19" a="1"/>
  <c r="O2485" i="19"/>
  <c r="N2485" i="19"/>
  <c r="M2485" i="19"/>
  <c r="AK2484" i="19" a="1"/>
  <c r="AK2484" i="19"/>
  <c r="AD2484" i="19" a="1"/>
  <c r="AD2484" i="19"/>
  <c r="AB2484" i="19" a="1"/>
  <c r="AB2484" i="19"/>
  <c r="O2484" i="19" a="1"/>
  <c r="O2484" i="19"/>
  <c r="N2484" i="19"/>
  <c r="M2484" i="19"/>
  <c r="AK2483" i="19" a="1"/>
  <c r="AK2483" i="19"/>
  <c r="AD2483" i="19" a="1"/>
  <c r="AD2483" i="19"/>
  <c r="AB2483" i="19" a="1"/>
  <c r="AB2483" i="19"/>
  <c r="O2483" i="19" a="1"/>
  <c r="O2483" i="19"/>
  <c r="N2483" i="19"/>
  <c r="M2483" i="19"/>
  <c r="AK2482" i="19" a="1"/>
  <c r="AK2482" i="19"/>
  <c r="AD2482" i="19" a="1"/>
  <c r="AD2482" i="19"/>
  <c r="AB2482" i="19" a="1"/>
  <c r="AB2482" i="19"/>
  <c r="O2482" i="19" a="1"/>
  <c r="O2482" i="19"/>
  <c r="N2482" i="19"/>
  <c r="M2482" i="19"/>
  <c r="AK2481" i="19" a="1"/>
  <c r="AK2481" i="19"/>
  <c r="AD2481" i="19" a="1"/>
  <c r="AD2481" i="19"/>
  <c r="AB2481" i="19" a="1"/>
  <c r="AB2481" i="19"/>
  <c r="O2481" i="19" a="1"/>
  <c r="O2481" i="19"/>
  <c r="N2481" i="19"/>
  <c r="M2481" i="19"/>
  <c r="AK2480" i="19" a="1"/>
  <c r="AK2480" i="19"/>
  <c r="AD2480" i="19" a="1"/>
  <c r="AD2480" i="19"/>
  <c r="AB2480" i="19" a="1"/>
  <c r="AB2480" i="19"/>
  <c r="O2480" i="19" a="1"/>
  <c r="O2480" i="19"/>
  <c r="N2480" i="19"/>
  <c r="M2480" i="19"/>
  <c r="AK2479" i="19" a="1"/>
  <c r="AK2479" i="19"/>
  <c r="AD2479" i="19" a="1"/>
  <c r="AD2479" i="19"/>
  <c r="AB2479" i="19" a="1"/>
  <c r="AB2479" i="19"/>
  <c r="O2479" i="19" a="1"/>
  <c r="O2479" i="19"/>
  <c r="N2479" i="19"/>
  <c r="M2479" i="19"/>
  <c r="AK2478" i="19" a="1"/>
  <c r="AK2478" i="19"/>
  <c r="AD2478" i="19" a="1"/>
  <c r="AD2478" i="19"/>
  <c r="AB2478" i="19" a="1"/>
  <c r="AB2478" i="19"/>
  <c r="O2478" i="19" a="1"/>
  <c r="O2478" i="19"/>
  <c r="N2478" i="19"/>
  <c r="M2478" i="19"/>
  <c r="AK2477" i="19" a="1"/>
  <c r="AK2477" i="19"/>
  <c r="AD2477" i="19" a="1"/>
  <c r="AD2477" i="19"/>
  <c r="AB2477" i="19" a="1"/>
  <c r="AB2477" i="19"/>
  <c r="O2477" i="19" a="1"/>
  <c r="O2477" i="19"/>
  <c r="N2477" i="19"/>
  <c r="M2477" i="19"/>
  <c r="AK2476" i="19" a="1"/>
  <c r="AK2476" i="19"/>
  <c r="AD2476" i="19" a="1"/>
  <c r="AD2476" i="19"/>
  <c r="AB2476" i="19" a="1"/>
  <c r="AB2476" i="19"/>
  <c r="O2476" i="19" a="1"/>
  <c r="O2476" i="19"/>
  <c r="N2476" i="19"/>
  <c r="M2476" i="19"/>
  <c r="AK2475" i="19" a="1"/>
  <c r="AK2475" i="19"/>
  <c r="AD2475" i="19" a="1"/>
  <c r="AD2475" i="19"/>
  <c r="AB2475" i="19" a="1"/>
  <c r="AB2475" i="19"/>
  <c r="O2475" i="19" a="1"/>
  <c r="O2475" i="19"/>
  <c r="N2475" i="19"/>
  <c r="M2475" i="19"/>
  <c r="AK2474" i="19" a="1"/>
  <c r="AK2474" i="19"/>
  <c r="AD2474" i="19" a="1"/>
  <c r="AD2474" i="19"/>
  <c r="AB2474" i="19" a="1"/>
  <c r="AB2474" i="19"/>
  <c r="O2474" i="19" a="1"/>
  <c r="O2474" i="19"/>
  <c r="N2474" i="19"/>
  <c r="M2474" i="19"/>
  <c r="AK2473" i="19" a="1"/>
  <c r="AK2473" i="19"/>
  <c r="AD2473" i="19" a="1"/>
  <c r="AD2473" i="19"/>
  <c r="AB2473" i="19" a="1"/>
  <c r="AB2473" i="19"/>
  <c r="O2473" i="19" a="1"/>
  <c r="O2473" i="19"/>
  <c r="N2473" i="19"/>
  <c r="M2473" i="19"/>
  <c r="AK2472" i="19" a="1"/>
  <c r="AK2472" i="19"/>
  <c r="AD2472" i="19" a="1"/>
  <c r="AD2472" i="19"/>
  <c r="AB2472" i="19" a="1"/>
  <c r="AB2472" i="19"/>
  <c r="O2472" i="19" a="1"/>
  <c r="O2472" i="19"/>
  <c r="N2472" i="19"/>
  <c r="M2472" i="19"/>
  <c r="AK2471" i="19" a="1"/>
  <c r="AK2471" i="19"/>
  <c r="AD2471" i="19" a="1"/>
  <c r="AD2471" i="19"/>
  <c r="AB2471" i="19" a="1"/>
  <c r="AB2471" i="19"/>
  <c r="O2471" i="19" a="1"/>
  <c r="O2471" i="19"/>
  <c r="N2471" i="19"/>
  <c r="M2471" i="19"/>
  <c r="AK2470" i="19" a="1"/>
  <c r="AK2470" i="19"/>
  <c r="AD2470" i="19" a="1"/>
  <c r="AD2470" i="19"/>
  <c r="AB2470" i="19" a="1"/>
  <c r="AB2470" i="19"/>
  <c r="O2470" i="19" a="1"/>
  <c r="O2470" i="19"/>
  <c r="N2470" i="19"/>
  <c r="M2470" i="19"/>
  <c r="AK2469" i="19" a="1"/>
  <c r="AK2469" i="19"/>
  <c r="AD2469" i="19" a="1"/>
  <c r="AD2469" i="19"/>
  <c r="AB2469" i="19" a="1"/>
  <c r="AB2469" i="19"/>
  <c r="O2469" i="19" a="1"/>
  <c r="O2469" i="19"/>
  <c r="N2469" i="19"/>
  <c r="M2469" i="19"/>
  <c r="AK2468" i="19" a="1"/>
  <c r="AK2468" i="19"/>
  <c r="AD2468" i="19" a="1"/>
  <c r="AD2468" i="19"/>
  <c r="AB2468" i="19" a="1"/>
  <c r="AB2468" i="19"/>
  <c r="O2468" i="19" a="1"/>
  <c r="O2468" i="19"/>
  <c r="N2468" i="19"/>
  <c r="M2468" i="19"/>
  <c r="AK2467" i="19" a="1"/>
  <c r="AK2467" i="19"/>
  <c r="AD2467" i="19" a="1"/>
  <c r="AD2467" i="19"/>
  <c r="AB2467" i="19" a="1"/>
  <c r="AB2467" i="19"/>
  <c r="O2467" i="19" a="1"/>
  <c r="O2467" i="19"/>
  <c r="N2467" i="19"/>
  <c r="M2467" i="19"/>
  <c r="AK2466" i="19" a="1"/>
  <c r="AK2466" i="19"/>
  <c r="AD2466" i="19" a="1"/>
  <c r="AD2466" i="19"/>
  <c r="AB2466" i="19" a="1"/>
  <c r="AB2466" i="19"/>
  <c r="O2466" i="19" a="1"/>
  <c r="O2466" i="19"/>
  <c r="N2466" i="19"/>
  <c r="M2466" i="19"/>
  <c r="AK2465" i="19" a="1"/>
  <c r="AK2465" i="19"/>
  <c r="AD2465" i="19" a="1"/>
  <c r="AD2465" i="19"/>
  <c r="AB2465" i="19" a="1"/>
  <c r="AB2465" i="19"/>
  <c r="O2465" i="19" a="1"/>
  <c r="O2465" i="19"/>
  <c r="N2465" i="19"/>
  <c r="M2465" i="19"/>
  <c r="AK2464" i="19" a="1"/>
  <c r="AK2464" i="19"/>
  <c r="AD2464" i="19" a="1"/>
  <c r="AD2464" i="19"/>
  <c r="AB2464" i="19" a="1"/>
  <c r="AB2464" i="19"/>
  <c r="O2464" i="19" a="1"/>
  <c r="O2464" i="19"/>
  <c r="N2464" i="19"/>
  <c r="M2464" i="19"/>
  <c r="AK2463" i="19" a="1"/>
  <c r="AK2463" i="19"/>
  <c r="AD2463" i="19" a="1"/>
  <c r="AD2463" i="19"/>
  <c r="AB2463" i="19" a="1"/>
  <c r="AB2463" i="19"/>
  <c r="O2463" i="19" a="1"/>
  <c r="O2463" i="19"/>
  <c r="N2463" i="19"/>
  <c r="M2463" i="19"/>
  <c r="AK2462" i="19" a="1"/>
  <c r="AK2462" i="19"/>
  <c r="AD2462" i="19" a="1"/>
  <c r="AD2462" i="19"/>
  <c r="AB2462" i="19" a="1"/>
  <c r="AB2462" i="19"/>
  <c r="O2462" i="19" a="1"/>
  <c r="O2462" i="19"/>
  <c r="N2462" i="19"/>
  <c r="M2462" i="19"/>
  <c r="AK2461" i="19" a="1"/>
  <c r="AK2461" i="19"/>
  <c r="AD2461" i="19" a="1"/>
  <c r="AD2461" i="19"/>
  <c r="AB2461" i="19" a="1"/>
  <c r="AB2461" i="19"/>
  <c r="O2461" i="19" a="1"/>
  <c r="O2461" i="19"/>
  <c r="N2461" i="19"/>
  <c r="M2461" i="19"/>
  <c r="AK2460" i="19" a="1"/>
  <c r="AK2460" i="19"/>
  <c r="AD2460" i="19" a="1"/>
  <c r="AD2460" i="19"/>
  <c r="AB2460" i="19" a="1"/>
  <c r="AB2460" i="19"/>
  <c r="O2460" i="19" a="1"/>
  <c r="O2460" i="19"/>
  <c r="N2460" i="19"/>
  <c r="M2460" i="19"/>
  <c r="AK2459" i="19" a="1"/>
  <c r="AK2459" i="19"/>
  <c r="AD2459" i="19" a="1"/>
  <c r="AD2459" i="19"/>
  <c r="AB2459" i="19" a="1"/>
  <c r="AB2459" i="19"/>
  <c r="O2459" i="19" a="1"/>
  <c r="O2459" i="19"/>
  <c r="N2459" i="19"/>
  <c r="M2459" i="19"/>
  <c r="AK2458" i="19" a="1"/>
  <c r="AK2458" i="19"/>
  <c r="AD2458" i="19" a="1"/>
  <c r="AD2458" i="19"/>
  <c r="AB2458" i="19" a="1"/>
  <c r="AB2458" i="19"/>
  <c r="O2458" i="19" a="1"/>
  <c r="O2458" i="19"/>
  <c r="N2458" i="19"/>
  <c r="M2458" i="19"/>
  <c r="AK2457" i="19" a="1"/>
  <c r="AK2457" i="19"/>
  <c r="AD2457" i="19" a="1"/>
  <c r="AD2457" i="19"/>
  <c r="AB2457" i="19" a="1"/>
  <c r="AB2457" i="19"/>
  <c r="O2457" i="19" a="1"/>
  <c r="O2457" i="19"/>
  <c r="N2457" i="19"/>
  <c r="M2457" i="19"/>
  <c r="AK2456" i="19" a="1"/>
  <c r="AK2456" i="19"/>
  <c r="AD2456" i="19" a="1"/>
  <c r="AD2456" i="19"/>
  <c r="AB2456" i="19" a="1"/>
  <c r="AB2456" i="19"/>
  <c r="O2456" i="19" a="1"/>
  <c r="O2456" i="19"/>
  <c r="N2456" i="19"/>
  <c r="M2456" i="19"/>
  <c r="AK2455" i="19" a="1"/>
  <c r="AK2455" i="19"/>
  <c r="AD2455" i="19" a="1"/>
  <c r="AD2455" i="19"/>
  <c r="AB2455" i="19" a="1"/>
  <c r="AB2455" i="19"/>
  <c r="O2455" i="19" a="1"/>
  <c r="O2455" i="19"/>
  <c r="N2455" i="19"/>
  <c r="M2455" i="19"/>
  <c r="AK2454" i="19" a="1"/>
  <c r="AK2454" i="19"/>
  <c r="AD2454" i="19" a="1"/>
  <c r="AD2454" i="19"/>
  <c r="AB2454" i="19" a="1"/>
  <c r="AB2454" i="19"/>
  <c r="O2454" i="19" a="1"/>
  <c r="O2454" i="19"/>
  <c r="N2454" i="19"/>
  <c r="M2454" i="19"/>
  <c r="AK2453" i="19" a="1"/>
  <c r="AK2453" i="19"/>
  <c r="AD2453" i="19" a="1"/>
  <c r="AD2453" i="19"/>
  <c r="AB2453" i="19" a="1"/>
  <c r="AB2453" i="19"/>
  <c r="O2453" i="19" a="1"/>
  <c r="O2453" i="19"/>
  <c r="N2453" i="19"/>
  <c r="M2453" i="19"/>
  <c r="AK2452" i="19" a="1"/>
  <c r="AK2452" i="19"/>
  <c r="AD2452" i="19" a="1"/>
  <c r="AD2452" i="19"/>
  <c r="AB2452" i="19" a="1"/>
  <c r="AB2452" i="19"/>
  <c r="O2452" i="19" a="1"/>
  <c r="O2452" i="19"/>
  <c r="N2452" i="19"/>
  <c r="M2452" i="19"/>
  <c r="AK2451" i="19" a="1"/>
  <c r="AK2451" i="19"/>
  <c r="AD2451" i="19" a="1"/>
  <c r="AD2451" i="19"/>
  <c r="AB2451" i="19" a="1"/>
  <c r="AB2451" i="19"/>
  <c r="O2451" i="19" a="1"/>
  <c r="O2451" i="19"/>
  <c r="N2451" i="19"/>
  <c r="M2451" i="19"/>
  <c r="AK2450" i="19" a="1"/>
  <c r="AK2450" i="19"/>
  <c r="AD2450" i="19" a="1"/>
  <c r="AD2450" i="19"/>
  <c r="AB2450" i="19" a="1"/>
  <c r="AB2450" i="19"/>
  <c r="O2450" i="19" a="1"/>
  <c r="O2450" i="19"/>
  <c r="N2450" i="19"/>
  <c r="M2450" i="19"/>
  <c r="AK2449" i="19" a="1"/>
  <c r="AK2449" i="19"/>
  <c r="AD2449" i="19" a="1"/>
  <c r="AD2449" i="19"/>
  <c r="AB2449" i="19" a="1"/>
  <c r="AB2449" i="19"/>
  <c r="O2449" i="19" a="1"/>
  <c r="O2449" i="19"/>
  <c r="N2449" i="19"/>
  <c r="M2449" i="19"/>
  <c r="AK2448" i="19" a="1"/>
  <c r="AK2448" i="19"/>
  <c r="AD2448" i="19" a="1"/>
  <c r="AD2448" i="19"/>
  <c r="AB2448" i="19" a="1"/>
  <c r="AB2448" i="19"/>
  <c r="O2448" i="19" a="1"/>
  <c r="O2448" i="19"/>
  <c r="N2448" i="19"/>
  <c r="M2448" i="19"/>
  <c r="AK2447" i="19" a="1"/>
  <c r="AK2447" i="19"/>
  <c r="AD2447" i="19" a="1"/>
  <c r="AD2447" i="19"/>
  <c r="AB2447" i="19" a="1"/>
  <c r="AB2447" i="19"/>
  <c r="O2447" i="19" a="1"/>
  <c r="O2447" i="19"/>
  <c r="N2447" i="19"/>
  <c r="M2447" i="19"/>
  <c r="AK2446" i="19" a="1"/>
  <c r="AK2446" i="19"/>
  <c r="AD2446" i="19" a="1"/>
  <c r="AD2446" i="19"/>
  <c r="AB2446" i="19" a="1"/>
  <c r="AB2446" i="19"/>
  <c r="O2446" i="19" a="1"/>
  <c r="O2446" i="19"/>
  <c r="N2446" i="19"/>
  <c r="M2446" i="19"/>
  <c r="AK2445" i="19" a="1"/>
  <c r="AK2445" i="19"/>
  <c r="AD2445" i="19" a="1"/>
  <c r="AD2445" i="19"/>
  <c r="AB2445" i="19" a="1"/>
  <c r="AB2445" i="19"/>
  <c r="O2445" i="19" a="1"/>
  <c r="O2445" i="19"/>
  <c r="N2445" i="19"/>
  <c r="M2445" i="19"/>
  <c r="AK2444" i="19" a="1"/>
  <c r="AK2444" i="19"/>
  <c r="AD2444" i="19" a="1"/>
  <c r="AD2444" i="19"/>
  <c r="AB2444" i="19" a="1"/>
  <c r="AB2444" i="19"/>
  <c r="O2444" i="19" a="1"/>
  <c r="O2444" i="19"/>
  <c r="N2444" i="19"/>
  <c r="M2444" i="19"/>
  <c r="AK2443" i="19" a="1"/>
  <c r="AK2443" i="19"/>
  <c r="AD2443" i="19" a="1"/>
  <c r="AD2443" i="19"/>
  <c r="AB2443" i="19" a="1"/>
  <c r="AB2443" i="19"/>
  <c r="O2443" i="19" a="1"/>
  <c r="O2443" i="19"/>
  <c r="N2443" i="19"/>
  <c r="M2443" i="19"/>
  <c r="AK2442" i="19" a="1"/>
  <c r="AK2442" i="19"/>
  <c r="AD2442" i="19" a="1"/>
  <c r="AD2442" i="19"/>
  <c r="AB2442" i="19" a="1"/>
  <c r="AB2442" i="19"/>
  <c r="O2442" i="19" a="1"/>
  <c r="O2442" i="19"/>
  <c r="N2442" i="19"/>
  <c r="M2442" i="19"/>
  <c r="AK2441" i="19" a="1"/>
  <c r="AK2441" i="19"/>
  <c r="AD2441" i="19" a="1"/>
  <c r="AD2441" i="19"/>
  <c r="AB2441" i="19" a="1"/>
  <c r="AB2441" i="19"/>
  <c r="O2441" i="19" a="1"/>
  <c r="O2441" i="19"/>
  <c r="N2441" i="19"/>
  <c r="M2441" i="19"/>
  <c r="AK2440" i="19" a="1"/>
  <c r="AK2440" i="19"/>
  <c r="AD2440" i="19" a="1"/>
  <c r="AD2440" i="19"/>
  <c r="AB2440" i="19" a="1"/>
  <c r="AB2440" i="19"/>
  <c r="O2440" i="19" a="1"/>
  <c r="O2440" i="19"/>
  <c r="N2440" i="19"/>
  <c r="M2440" i="19"/>
  <c r="AK2439" i="19" a="1"/>
  <c r="AK2439" i="19"/>
  <c r="AD2439" i="19" a="1"/>
  <c r="AD2439" i="19"/>
  <c r="AB2439" i="19" a="1"/>
  <c r="AB2439" i="19"/>
  <c r="O2439" i="19" a="1"/>
  <c r="O2439" i="19"/>
  <c r="N2439" i="19"/>
  <c r="M2439" i="19"/>
  <c r="AK2438" i="19" a="1"/>
  <c r="AK2438" i="19"/>
  <c r="AD2438" i="19" a="1"/>
  <c r="AD2438" i="19"/>
  <c r="AB2438" i="19" a="1"/>
  <c r="AB2438" i="19"/>
  <c r="O2438" i="19" a="1"/>
  <c r="O2438" i="19"/>
  <c r="N2438" i="19"/>
  <c r="M2438" i="19"/>
  <c r="AK2437" i="19" a="1"/>
  <c r="AK2437" i="19"/>
  <c r="AD2437" i="19" a="1"/>
  <c r="AD2437" i="19"/>
  <c r="AB2437" i="19" a="1"/>
  <c r="AB2437" i="19"/>
  <c r="O2437" i="19" a="1"/>
  <c r="O2437" i="19"/>
  <c r="N2437" i="19"/>
  <c r="M2437" i="19"/>
  <c r="AK2436" i="19" a="1"/>
  <c r="AK2436" i="19"/>
  <c r="AD2436" i="19" a="1"/>
  <c r="AD2436" i="19"/>
  <c r="AB2436" i="19" a="1"/>
  <c r="AB2436" i="19"/>
  <c r="O2436" i="19" a="1"/>
  <c r="O2436" i="19"/>
  <c r="N2436" i="19"/>
  <c r="M2436" i="19"/>
  <c r="AK2435" i="19" a="1"/>
  <c r="AK2435" i="19"/>
  <c r="AD2435" i="19" a="1"/>
  <c r="AD2435" i="19"/>
  <c r="AB2435" i="19" a="1"/>
  <c r="AB2435" i="19"/>
  <c r="O2435" i="19" a="1"/>
  <c r="O2435" i="19"/>
  <c r="N2435" i="19"/>
  <c r="M2435" i="19"/>
  <c r="AK2434" i="19" a="1"/>
  <c r="AK2434" i="19"/>
  <c r="AD2434" i="19" a="1"/>
  <c r="AD2434" i="19"/>
  <c r="AB2434" i="19" a="1"/>
  <c r="AB2434" i="19"/>
  <c r="O2434" i="19" a="1"/>
  <c r="O2434" i="19"/>
  <c r="N2434" i="19"/>
  <c r="M2434" i="19"/>
  <c r="AK2433" i="19" a="1"/>
  <c r="AK2433" i="19"/>
  <c r="AD2433" i="19" a="1"/>
  <c r="AD2433" i="19"/>
  <c r="AB2433" i="19" a="1"/>
  <c r="AB2433" i="19"/>
  <c r="O2433" i="19" a="1"/>
  <c r="O2433" i="19"/>
  <c r="N2433" i="19"/>
  <c r="M2433" i="19"/>
  <c r="AK2432" i="19" a="1"/>
  <c r="AK2432" i="19"/>
  <c r="AD2432" i="19" a="1"/>
  <c r="AD2432" i="19"/>
  <c r="AB2432" i="19" a="1"/>
  <c r="AB2432" i="19"/>
  <c r="O2432" i="19" a="1"/>
  <c r="O2432" i="19"/>
  <c r="N2432" i="19"/>
  <c r="M2432" i="19"/>
  <c r="AK2431" i="19" a="1"/>
  <c r="AK2431" i="19"/>
  <c r="AD2431" i="19" a="1"/>
  <c r="AD2431" i="19"/>
  <c r="AB2431" i="19" a="1"/>
  <c r="AB2431" i="19"/>
  <c r="O2431" i="19" a="1"/>
  <c r="O2431" i="19"/>
  <c r="N2431" i="19"/>
  <c r="M2431" i="19"/>
  <c r="AK2430" i="19" a="1"/>
  <c r="AK2430" i="19"/>
  <c r="AD2430" i="19" a="1"/>
  <c r="AD2430" i="19"/>
  <c r="AB2430" i="19" a="1"/>
  <c r="AB2430" i="19"/>
  <c r="O2430" i="19" a="1"/>
  <c r="O2430" i="19"/>
  <c r="N2430" i="19"/>
  <c r="M2430" i="19"/>
  <c r="AK2429" i="19" a="1"/>
  <c r="AK2429" i="19"/>
  <c r="AD2429" i="19" a="1"/>
  <c r="AD2429" i="19"/>
  <c r="AB2429" i="19" a="1"/>
  <c r="AB2429" i="19"/>
  <c r="O2429" i="19" a="1"/>
  <c r="O2429" i="19"/>
  <c r="N2429" i="19"/>
  <c r="M2429" i="19"/>
  <c r="AK2428" i="19" a="1"/>
  <c r="AK2428" i="19"/>
  <c r="AD2428" i="19" a="1"/>
  <c r="AD2428" i="19"/>
  <c r="AB2428" i="19" a="1"/>
  <c r="AB2428" i="19"/>
  <c r="O2428" i="19" a="1"/>
  <c r="O2428" i="19"/>
  <c r="N2428" i="19"/>
  <c r="M2428" i="19"/>
  <c r="AK2427" i="19" a="1"/>
  <c r="AK2427" i="19"/>
  <c r="AD2427" i="19" a="1"/>
  <c r="AD2427" i="19"/>
  <c r="AB2427" i="19" a="1"/>
  <c r="AB2427" i="19"/>
  <c r="O2427" i="19" a="1"/>
  <c r="O2427" i="19"/>
  <c r="N2427" i="19"/>
  <c r="M2427" i="19"/>
  <c r="AK2426" i="19" a="1"/>
  <c r="AK2426" i="19"/>
  <c r="AD2426" i="19" a="1"/>
  <c r="AD2426" i="19"/>
  <c r="AB2426" i="19" a="1"/>
  <c r="AB2426" i="19"/>
  <c r="O2426" i="19" a="1"/>
  <c r="O2426" i="19"/>
  <c r="N2426" i="19"/>
  <c r="M2426" i="19"/>
  <c r="AK2425" i="19" a="1"/>
  <c r="AK2425" i="19"/>
  <c r="AD2425" i="19" a="1"/>
  <c r="AD2425" i="19"/>
  <c r="AB2425" i="19" a="1"/>
  <c r="AB2425" i="19"/>
  <c r="O2425" i="19" a="1"/>
  <c r="O2425" i="19"/>
  <c r="N2425" i="19"/>
  <c r="M2425" i="19"/>
  <c r="AK2424" i="19" a="1"/>
  <c r="AK2424" i="19"/>
  <c r="AD2424" i="19" a="1"/>
  <c r="AD2424" i="19"/>
  <c r="AB2424" i="19" a="1"/>
  <c r="AB2424" i="19"/>
  <c r="O2424" i="19" a="1"/>
  <c r="O2424" i="19"/>
  <c r="N2424" i="19"/>
  <c r="M2424" i="19"/>
  <c r="AK2423" i="19" a="1"/>
  <c r="AK2423" i="19"/>
  <c r="AD2423" i="19" a="1"/>
  <c r="AD2423" i="19"/>
  <c r="AB2423" i="19" a="1"/>
  <c r="AB2423" i="19"/>
  <c r="O2423" i="19" a="1"/>
  <c r="O2423" i="19"/>
  <c r="N2423" i="19"/>
  <c r="M2423" i="19"/>
  <c r="AK2422" i="19" a="1"/>
  <c r="AK2422" i="19"/>
  <c r="AD2422" i="19" a="1"/>
  <c r="AD2422" i="19"/>
  <c r="AB2422" i="19" a="1"/>
  <c r="AB2422" i="19"/>
  <c r="O2422" i="19" a="1"/>
  <c r="O2422" i="19"/>
  <c r="N2422" i="19"/>
  <c r="M2422" i="19"/>
  <c r="AK2421" i="19" a="1"/>
  <c r="AK2421" i="19"/>
  <c r="AD2421" i="19" a="1"/>
  <c r="AD2421" i="19"/>
  <c r="AB2421" i="19" a="1"/>
  <c r="AB2421" i="19"/>
  <c r="O2421" i="19" a="1"/>
  <c r="O2421" i="19"/>
  <c r="N2421" i="19"/>
  <c r="M2421" i="19"/>
  <c r="AK2420" i="19" a="1"/>
  <c r="AK2420" i="19"/>
  <c r="AD2420" i="19" a="1"/>
  <c r="AD2420" i="19"/>
  <c r="AB2420" i="19" a="1"/>
  <c r="AB2420" i="19"/>
  <c r="O2420" i="19" a="1"/>
  <c r="O2420" i="19"/>
  <c r="N2420" i="19"/>
  <c r="M2420" i="19"/>
  <c r="AK2419" i="19" a="1"/>
  <c r="AK2419" i="19"/>
  <c r="AD2419" i="19" a="1"/>
  <c r="AD2419" i="19"/>
  <c r="AB2419" i="19" a="1"/>
  <c r="AB2419" i="19"/>
  <c r="O2419" i="19" a="1"/>
  <c r="O2419" i="19"/>
  <c r="N2419" i="19"/>
  <c r="M2419" i="19"/>
  <c r="AK2418" i="19" a="1"/>
  <c r="AK2418" i="19"/>
  <c r="AD2418" i="19" a="1"/>
  <c r="AD2418" i="19"/>
  <c r="AB2418" i="19" a="1"/>
  <c r="AB2418" i="19"/>
  <c r="O2418" i="19" a="1"/>
  <c r="O2418" i="19"/>
  <c r="N2418" i="19"/>
  <c r="M2418" i="19"/>
  <c r="AK2417" i="19" a="1"/>
  <c r="AK2417" i="19"/>
  <c r="AD2417" i="19" a="1"/>
  <c r="AD2417" i="19"/>
  <c r="AB2417" i="19" a="1"/>
  <c r="AB2417" i="19"/>
  <c r="O2417" i="19" a="1"/>
  <c r="O2417" i="19"/>
  <c r="N2417" i="19"/>
  <c r="M2417" i="19"/>
  <c r="AK2416" i="19" a="1"/>
  <c r="AK2416" i="19"/>
  <c r="AD2416" i="19" a="1"/>
  <c r="AD2416" i="19"/>
  <c r="AB2416" i="19" a="1"/>
  <c r="AB2416" i="19"/>
  <c r="O2416" i="19" a="1"/>
  <c r="O2416" i="19"/>
  <c r="N2416" i="19"/>
  <c r="M2416" i="19"/>
  <c r="AK2415" i="19" a="1"/>
  <c r="AK2415" i="19"/>
  <c r="AD2415" i="19" a="1"/>
  <c r="AD2415" i="19"/>
  <c r="AB2415" i="19" a="1"/>
  <c r="AB2415" i="19"/>
  <c r="O2415" i="19" a="1"/>
  <c r="O2415" i="19"/>
  <c r="N2415" i="19"/>
  <c r="M2415" i="19"/>
  <c r="AK2414" i="19" a="1"/>
  <c r="AK2414" i="19"/>
  <c r="AD2414" i="19" a="1"/>
  <c r="AD2414" i="19"/>
  <c r="AB2414" i="19" a="1"/>
  <c r="AB2414" i="19"/>
  <c r="O2414" i="19" a="1"/>
  <c r="O2414" i="19"/>
  <c r="N2414" i="19"/>
  <c r="M2414" i="19"/>
  <c r="AK2413" i="19" a="1"/>
  <c r="AK2413" i="19"/>
  <c r="AD2413" i="19" a="1"/>
  <c r="AD2413" i="19"/>
  <c r="AB2413" i="19" a="1"/>
  <c r="AB2413" i="19"/>
  <c r="O2413" i="19" a="1"/>
  <c r="O2413" i="19"/>
  <c r="N2413" i="19"/>
  <c r="M2413" i="19"/>
  <c r="AK2412" i="19" a="1"/>
  <c r="AK2412" i="19"/>
  <c r="AD2412" i="19" a="1"/>
  <c r="AD2412" i="19"/>
  <c r="AB2412" i="19" a="1"/>
  <c r="AB2412" i="19"/>
  <c r="O2412" i="19" a="1"/>
  <c r="O2412" i="19"/>
  <c r="N2412" i="19"/>
  <c r="M2412" i="19"/>
  <c r="AK2411" i="19" a="1"/>
  <c r="AK2411" i="19"/>
  <c r="AD2411" i="19" a="1"/>
  <c r="AD2411" i="19"/>
  <c r="AB2411" i="19" a="1"/>
  <c r="AB2411" i="19"/>
  <c r="O2411" i="19" a="1"/>
  <c r="O2411" i="19"/>
  <c r="N2411" i="19"/>
  <c r="M2411" i="19"/>
  <c r="AK2410" i="19" a="1"/>
  <c r="AK2410" i="19"/>
  <c r="AD2410" i="19" a="1"/>
  <c r="AD2410" i="19"/>
  <c r="AB2410" i="19" a="1"/>
  <c r="AB2410" i="19"/>
  <c r="O2410" i="19" a="1"/>
  <c r="O2410" i="19"/>
  <c r="N2410" i="19"/>
  <c r="M2410" i="19"/>
  <c r="AK2409" i="19" a="1"/>
  <c r="AK2409" i="19"/>
  <c r="AD2409" i="19" a="1"/>
  <c r="AD2409" i="19"/>
  <c r="AB2409" i="19" a="1"/>
  <c r="AB2409" i="19"/>
  <c r="O2409" i="19" a="1"/>
  <c r="O2409" i="19"/>
  <c r="N2409" i="19"/>
  <c r="M2409" i="19"/>
  <c r="AK2408" i="19" a="1"/>
  <c r="AK2408" i="19"/>
  <c r="AD2408" i="19" a="1"/>
  <c r="AD2408" i="19"/>
  <c r="AB2408" i="19" a="1"/>
  <c r="AB2408" i="19"/>
  <c r="O2408" i="19" a="1"/>
  <c r="O2408" i="19"/>
  <c r="N2408" i="19"/>
  <c r="M2408" i="19"/>
  <c r="AK2407" i="19" a="1"/>
  <c r="AK2407" i="19"/>
  <c r="AD2407" i="19" a="1"/>
  <c r="AD2407" i="19"/>
  <c r="AB2407" i="19" a="1"/>
  <c r="AB2407" i="19"/>
  <c r="O2407" i="19" a="1"/>
  <c r="O2407" i="19"/>
  <c r="N2407" i="19"/>
  <c r="M2407" i="19"/>
  <c r="AK2406" i="19" a="1"/>
  <c r="AK2406" i="19"/>
  <c r="AD2406" i="19" a="1"/>
  <c r="AD2406" i="19"/>
  <c r="AB2406" i="19" a="1"/>
  <c r="AB2406" i="19"/>
  <c r="O2406" i="19" a="1"/>
  <c r="O2406" i="19"/>
  <c r="N2406" i="19"/>
  <c r="M2406" i="19"/>
  <c r="AK2405" i="19" a="1"/>
  <c r="AK2405" i="19"/>
  <c r="AD2405" i="19" a="1"/>
  <c r="AD2405" i="19"/>
  <c r="AB2405" i="19" a="1"/>
  <c r="AB2405" i="19"/>
  <c r="O2405" i="19" a="1"/>
  <c r="O2405" i="19"/>
  <c r="N2405" i="19"/>
  <c r="M2405" i="19"/>
  <c r="AK2404" i="19" a="1"/>
  <c r="AK2404" i="19"/>
  <c r="AD2404" i="19" a="1"/>
  <c r="AD2404" i="19"/>
  <c r="AB2404" i="19" a="1"/>
  <c r="AB2404" i="19"/>
  <c r="O2404" i="19" a="1"/>
  <c r="O2404" i="19"/>
  <c r="N2404" i="19"/>
  <c r="M2404" i="19"/>
  <c r="AK2403" i="19" a="1"/>
  <c r="AK2403" i="19"/>
  <c r="AD2403" i="19" a="1"/>
  <c r="AD2403" i="19"/>
  <c r="AB2403" i="19" a="1"/>
  <c r="AB2403" i="19"/>
  <c r="O2403" i="19" a="1"/>
  <c r="O2403" i="19"/>
  <c r="N2403" i="19"/>
  <c r="M2403" i="19"/>
  <c r="AK2402" i="19" a="1"/>
  <c r="AK2402" i="19"/>
  <c r="AD2402" i="19" a="1"/>
  <c r="AD2402" i="19"/>
  <c r="AB2402" i="19" a="1"/>
  <c r="AB2402" i="19"/>
  <c r="O2402" i="19" a="1"/>
  <c r="O2402" i="19"/>
  <c r="N2402" i="19"/>
  <c r="M2402" i="19"/>
  <c r="AK2401" i="19" a="1"/>
  <c r="AK2401" i="19"/>
  <c r="AD2401" i="19" a="1"/>
  <c r="AD2401" i="19"/>
  <c r="AB2401" i="19" a="1"/>
  <c r="AB2401" i="19"/>
  <c r="O2401" i="19" a="1"/>
  <c r="O2401" i="19"/>
  <c r="N2401" i="19"/>
  <c r="M2401" i="19"/>
  <c r="AK2400" i="19" a="1"/>
  <c r="AK2400" i="19"/>
  <c r="AD2400" i="19" a="1"/>
  <c r="AD2400" i="19"/>
  <c r="AB2400" i="19" a="1"/>
  <c r="AB2400" i="19"/>
  <c r="O2400" i="19" a="1"/>
  <c r="O2400" i="19"/>
  <c r="N2400" i="19"/>
  <c r="M2400" i="19"/>
  <c r="AK2399" i="19" a="1"/>
  <c r="AK2399" i="19"/>
  <c r="AD2399" i="19" a="1"/>
  <c r="AD2399" i="19"/>
  <c r="AB2399" i="19" a="1"/>
  <c r="AB2399" i="19"/>
  <c r="O2399" i="19" a="1"/>
  <c r="O2399" i="19"/>
  <c r="N2399" i="19"/>
  <c r="M2399" i="19"/>
  <c r="AK2398" i="19" a="1"/>
  <c r="AK2398" i="19"/>
  <c r="AD2398" i="19" a="1"/>
  <c r="AD2398" i="19"/>
  <c r="AB2398" i="19" a="1"/>
  <c r="AB2398" i="19"/>
  <c r="O2398" i="19" a="1"/>
  <c r="O2398" i="19"/>
  <c r="N2398" i="19"/>
  <c r="M2398" i="19"/>
  <c r="AK2397" i="19" a="1"/>
  <c r="AK2397" i="19"/>
  <c r="AD2397" i="19" a="1"/>
  <c r="AD2397" i="19"/>
  <c r="AB2397" i="19" a="1"/>
  <c r="AB2397" i="19"/>
  <c r="O2397" i="19" a="1"/>
  <c r="O2397" i="19"/>
  <c r="N2397" i="19"/>
  <c r="M2397" i="19"/>
  <c r="AK2396" i="19" a="1"/>
  <c r="AK2396" i="19"/>
  <c r="AD2396" i="19" a="1"/>
  <c r="AD2396" i="19"/>
  <c r="AB2396" i="19" a="1"/>
  <c r="AB2396" i="19"/>
  <c r="O2396" i="19" a="1"/>
  <c r="O2396" i="19"/>
  <c r="N2396" i="19"/>
  <c r="M2396" i="19"/>
  <c r="AK2395" i="19" a="1"/>
  <c r="AK2395" i="19"/>
  <c r="AD2395" i="19" a="1"/>
  <c r="AD2395" i="19"/>
  <c r="AB2395" i="19" a="1"/>
  <c r="AB2395" i="19"/>
  <c r="O2395" i="19" a="1"/>
  <c r="O2395" i="19"/>
  <c r="N2395" i="19"/>
  <c r="M2395" i="19"/>
  <c r="AK2394" i="19" a="1"/>
  <c r="AK2394" i="19"/>
  <c r="AD2394" i="19" a="1"/>
  <c r="AD2394" i="19"/>
  <c r="AB2394" i="19" a="1"/>
  <c r="AB2394" i="19"/>
  <c r="O2394" i="19" a="1"/>
  <c r="O2394" i="19"/>
  <c r="N2394" i="19"/>
  <c r="M2394" i="19"/>
  <c r="AK2393" i="19" a="1"/>
  <c r="AK2393" i="19"/>
  <c r="AD2393" i="19" a="1"/>
  <c r="AD2393" i="19"/>
  <c r="AB2393" i="19" a="1"/>
  <c r="AB2393" i="19"/>
  <c r="O2393" i="19" a="1"/>
  <c r="O2393" i="19"/>
  <c r="N2393" i="19"/>
  <c r="M2393" i="19"/>
  <c r="AK2392" i="19" a="1"/>
  <c r="AK2392" i="19"/>
  <c r="AD2392" i="19" a="1"/>
  <c r="AD2392" i="19"/>
  <c r="AB2392" i="19" a="1"/>
  <c r="AB2392" i="19"/>
  <c r="O2392" i="19" a="1"/>
  <c r="O2392" i="19"/>
  <c r="N2392" i="19"/>
  <c r="M2392" i="19"/>
  <c r="AK2391" i="19" a="1"/>
  <c r="AK2391" i="19"/>
  <c r="AD2391" i="19" a="1"/>
  <c r="AD2391" i="19"/>
  <c r="AB2391" i="19" a="1"/>
  <c r="AB2391" i="19"/>
  <c r="O2391" i="19" a="1"/>
  <c r="O2391" i="19"/>
  <c r="N2391" i="19"/>
  <c r="M2391" i="19"/>
  <c r="AK2390" i="19" a="1"/>
  <c r="AK2390" i="19"/>
  <c r="AD2390" i="19" a="1"/>
  <c r="AD2390" i="19"/>
  <c r="AB2390" i="19" a="1"/>
  <c r="AB2390" i="19"/>
  <c r="O2390" i="19" a="1"/>
  <c r="O2390" i="19"/>
  <c r="N2390" i="19"/>
  <c r="M2390" i="19"/>
  <c r="AK2389" i="19" a="1"/>
  <c r="AK2389" i="19"/>
  <c r="AD2389" i="19" a="1"/>
  <c r="AD2389" i="19"/>
  <c r="AB2389" i="19" a="1"/>
  <c r="AB2389" i="19"/>
  <c r="O2389" i="19" a="1"/>
  <c r="O2389" i="19"/>
  <c r="N2389" i="19"/>
  <c r="M2389" i="19"/>
  <c r="AK2388" i="19" a="1"/>
  <c r="AK2388" i="19"/>
  <c r="AD2388" i="19" a="1"/>
  <c r="AD2388" i="19"/>
  <c r="AB2388" i="19" a="1"/>
  <c r="AB2388" i="19"/>
  <c r="O2388" i="19" a="1"/>
  <c r="O2388" i="19"/>
  <c r="N2388" i="19"/>
  <c r="M2388" i="19"/>
  <c r="AK2387" i="19" a="1"/>
  <c r="AK2387" i="19"/>
  <c r="AD2387" i="19" a="1"/>
  <c r="AD2387" i="19"/>
  <c r="AB2387" i="19" a="1"/>
  <c r="AB2387" i="19"/>
  <c r="O2387" i="19" a="1"/>
  <c r="O2387" i="19"/>
  <c r="N2387" i="19"/>
  <c r="M2387" i="19"/>
  <c r="AK2386" i="19" a="1"/>
  <c r="AK2386" i="19"/>
  <c r="AD2386" i="19" a="1"/>
  <c r="AD2386" i="19"/>
  <c r="AB2386" i="19" a="1"/>
  <c r="AB2386" i="19"/>
  <c r="O2386" i="19" a="1"/>
  <c r="O2386" i="19"/>
  <c r="N2386" i="19"/>
  <c r="M2386" i="19"/>
  <c r="AK2385" i="19" a="1"/>
  <c r="AK2385" i="19"/>
  <c r="AD2385" i="19" a="1"/>
  <c r="AD2385" i="19"/>
  <c r="AB2385" i="19" a="1"/>
  <c r="AB2385" i="19"/>
  <c r="O2385" i="19" a="1"/>
  <c r="O2385" i="19"/>
  <c r="N2385" i="19"/>
  <c r="M2385" i="19"/>
  <c r="AK2384" i="19" a="1"/>
  <c r="AK2384" i="19"/>
  <c r="AD2384" i="19" a="1"/>
  <c r="AD2384" i="19"/>
  <c r="AB2384" i="19" a="1"/>
  <c r="AB2384" i="19"/>
  <c r="O2384" i="19" a="1"/>
  <c r="O2384" i="19"/>
  <c r="N2384" i="19"/>
  <c r="M2384" i="19"/>
  <c r="AK2383" i="19" a="1"/>
  <c r="AK2383" i="19"/>
  <c r="AD2383" i="19" a="1"/>
  <c r="AD2383" i="19"/>
  <c r="AB2383" i="19" a="1"/>
  <c r="AB2383" i="19"/>
  <c r="O2383" i="19" a="1"/>
  <c r="O2383" i="19"/>
  <c r="N2383" i="19"/>
  <c r="M2383" i="19"/>
  <c r="AK2382" i="19" a="1"/>
  <c r="AK2382" i="19"/>
  <c r="AD2382" i="19" a="1"/>
  <c r="AD2382" i="19"/>
  <c r="AB2382" i="19" a="1"/>
  <c r="AB2382" i="19"/>
  <c r="O2382" i="19" a="1"/>
  <c r="O2382" i="19"/>
  <c r="N2382" i="19"/>
  <c r="M2382" i="19"/>
  <c r="AK2381" i="19" a="1"/>
  <c r="AK2381" i="19"/>
  <c r="AD2381" i="19" a="1"/>
  <c r="AD2381" i="19"/>
  <c r="AB2381" i="19" a="1"/>
  <c r="AB2381" i="19"/>
  <c r="O2381" i="19" a="1"/>
  <c r="O2381" i="19"/>
  <c r="N2381" i="19"/>
  <c r="M2381" i="19"/>
  <c r="AK2380" i="19" a="1"/>
  <c r="AK2380" i="19"/>
  <c r="AD2380" i="19" a="1"/>
  <c r="AD2380" i="19"/>
  <c r="AB2380" i="19" a="1"/>
  <c r="AB2380" i="19"/>
  <c r="O2380" i="19" a="1"/>
  <c r="O2380" i="19"/>
  <c r="N2380" i="19"/>
  <c r="M2380" i="19"/>
  <c r="AK2379" i="19" a="1"/>
  <c r="AK2379" i="19"/>
  <c r="AD2379" i="19" a="1"/>
  <c r="AD2379" i="19"/>
  <c r="AB2379" i="19" a="1"/>
  <c r="AB2379" i="19"/>
  <c r="O2379" i="19" a="1"/>
  <c r="O2379" i="19"/>
  <c r="N2379" i="19"/>
  <c r="M2379" i="19"/>
  <c r="AK2378" i="19" a="1"/>
  <c r="AK2378" i="19"/>
  <c r="AD2378" i="19" a="1"/>
  <c r="AD2378" i="19"/>
  <c r="AB2378" i="19" a="1"/>
  <c r="AB2378" i="19"/>
  <c r="O2378" i="19" a="1"/>
  <c r="O2378" i="19"/>
  <c r="N2378" i="19"/>
  <c r="M2378" i="19"/>
  <c r="AK2377" i="19" a="1"/>
  <c r="AK2377" i="19"/>
  <c r="AD2377" i="19" a="1"/>
  <c r="AD2377" i="19"/>
  <c r="AB2377" i="19" a="1"/>
  <c r="AB2377" i="19"/>
  <c r="O2377" i="19" a="1"/>
  <c r="O2377" i="19"/>
  <c r="N2377" i="19"/>
  <c r="M2377" i="19"/>
  <c r="AK2376" i="19" a="1"/>
  <c r="AK2376" i="19"/>
  <c r="AD2376" i="19" a="1"/>
  <c r="AD2376" i="19"/>
  <c r="AB2376" i="19" a="1"/>
  <c r="AB2376" i="19"/>
  <c r="O2376" i="19" a="1"/>
  <c r="O2376" i="19"/>
  <c r="N2376" i="19"/>
  <c r="M2376" i="19"/>
  <c r="AK2375" i="19" a="1"/>
  <c r="AK2375" i="19"/>
  <c r="AD2375" i="19" a="1"/>
  <c r="AD2375" i="19"/>
  <c r="AB2375" i="19" a="1"/>
  <c r="AB2375" i="19"/>
  <c r="O2375" i="19" a="1"/>
  <c r="O2375" i="19"/>
  <c r="N2375" i="19"/>
  <c r="M2375" i="19"/>
  <c r="AK2374" i="19" a="1"/>
  <c r="AK2374" i="19"/>
  <c r="AD2374" i="19" a="1"/>
  <c r="AD2374" i="19"/>
  <c r="AB2374" i="19" a="1"/>
  <c r="AB2374" i="19"/>
  <c r="O2374" i="19" a="1"/>
  <c r="O2374" i="19"/>
  <c r="N2374" i="19"/>
  <c r="M2374" i="19"/>
  <c r="AK2373" i="19" a="1"/>
  <c r="AK2373" i="19"/>
  <c r="AD2373" i="19" a="1"/>
  <c r="AD2373" i="19"/>
  <c r="AB2373" i="19" a="1"/>
  <c r="AB2373" i="19"/>
  <c r="O2373" i="19" a="1"/>
  <c r="O2373" i="19"/>
  <c r="N2373" i="19"/>
  <c r="M2373" i="19"/>
  <c r="AK2372" i="19" a="1"/>
  <c r="AK2372" i="19"/>
  <c r="AD2372" i="19" a="1"/>
  <c r="AD2372" i="19"/>
  <c r="AB2372" i="19" a="1"/>
  <c r="AB2372" i="19"/>
  <c r="O2372" i="19" a="1"/>
  <c r="O2372" i="19"/>
  <c r="N2372" i="19"/>
  <c r="M2372" i="19"/>
  <c r="AK2371" i="19" a="1"/>
  <c r="AK2371" i="19"/>
  <c r="AD2371" i="19" a="1"/>
  <c r="AD2371" i="19"/>
  <c r="AB2371" i="19" a="1"/>
  <c r="AB2371" i="19"/>
  <c r="O2371" i="19" a="1"/>
  <c r="O2371" i="19"/>
  <c r="N2371" i="19"/>
  <c r="M2371" i="19"/>
  <c r="AK2370" i="19" a="1"/>
  <c r="AK2370" i="19"/>
  <c r="AD2370" i="19" a="1"/>
  <c r="AD2370" i="19"/>
  <c r="AB2370" i="19" a="1"/>
  <c r="AB2370" i="19"/>
  <c r="O2370" i="19" a="1"/>
  <c r="O2370" i="19"/>
  <c r="N2370" i="19"/>
  <c r="M2370" i="19"/>
  <c r="AK2369" i="19" a="1"/>
  <c r="AK2369" i="19"/>
  <c r="AD2369" i="19" a="1"/>
  <c r="AD2369" i="19"/>
  <c r="AB2369" i="19" a="1"/>
  <c r="AB2369" i="19"/>
  <c r="O2369" i="19" a="1"/>
  <c r="O2369" i="19"/>
  <c r="N2369" i="19"/>
  <c r="M2369" i="19"/>
  <c r="AK2368" i="19" a="1"/>
  <c r="AK2368" i="19"/>
  <c r="AD2368" i="19" a="1"/>
  <c r="AD2368" i="19"/>
  <c r="AB2368" i="19" a="1"/>
  <c r="AB2368" i="19"/>
  <c r="O2368" i="19" a="1"/>
  <c r="O2368" i="19"/>
  <c r="N2368" i="19"/>
  <c r="M2368" i="19"/>
  <c r="AK2367" i="19" a="1"/>
  <c r="AK2367" i="19"/>
  <c r="AD2367" i="19" a="1"/>
  <c r="AD2367" i="19"/>
  <c r="AB2367" i="19" a="1"/>
  <c r="AB2367" i="19"/>
  <c r="O2367" i="19" a="1"/>
  <c r="O2367" i="19"/>
  <c r="N2367" i="19"/>
  <c r="M2367" i="19"/>
  <c r="AK2366" i="19" a="1"/>
  <c r="AK2366" i="19"/>
  <c r="AD2366" i="19" a="1"/>
  <c r="AD2366" i="19"/>
  <c r="AB2366" i="19" a="1"/>
  <c r="AB2366" i="19"/>
  <c r="O2366" i="19" a="1"/>
  <c r="O2366" i="19"/>
  <c r="N2366" i="19"/>
  <c r="M2366" i="19"/>
  <c r="AK2365" i="19" a="1"/>
  <c r="AK2365" i="19"/>
  <c r="AD2365" i="19" a="1"/>
  <c r="AD2365" i="19"/>
  <c r="AB2365" i="19" a="1"/>
  <c r="AB2365" i="19"/>
  <c r="O2365" i="19" a="1"/>
  <c r="O2365" i="19"/>
  <c r="N2365" i="19"/>
  <c r="M2365" i="19"/>
  <c r="AK2364" i="19" a="1"/>
  <c r="AK2364" i="19"/>
  <c r="AD2364" i="19" a="1"/>
  <c r="AD2364" i="19"/>
  <c r="AB2364" i="19" a="1"/>
  <c r="AB2364" i="19"/>
  <c r="O2364" i="19" a="1"/>
  <c r="O2364" i="19"/>
  <c r="N2364" i="19"/>
  <c r="M2364" i="19"/>
  <c r="AK2363" i="19" a="1"/>
  <c r="AK2363" i="19"/>
  <c r="AD2363" i="19" a="1"/>
  <c r="AD2363" i="19"/>
  <c r="AB2363" i="19" a="1"/>
  <c r="AB2363" i="19"/>
  <c r="O2363" i="19" a="1"/>
  <c r="O2363" i="19"/>
  <c r="N2363" i="19"/>
  <c r="M2363" i="19"/>
  <c r="AK2362" i="19" a="1"/>
  <c r="AK2362" i="19"/>
  <c r="AD2362" i="19" a="1"/>
  <c r="AD2362" i="19"/>
  <c r="AB2362" i="19" a="1"/>
  <c r="AB2362" i="19"/>
  <c r="O2362" i="19" a="1"/>
  <c r="O2362" i="19"/>
  <c r="N2362" i="19"/>
  <c r="M2362" i="19"/>
  <c r="AK2361" i="19" a="1"/>
  <c r="AK2361" i="19"/>
  <c r="AD2361" i="19" a="1"/>
  <c r="AD2361" i="19"/>
  <c r="AB2361" i="19" a="1"/>
  <c r="AB2361" i="19"/>
  <c r="O2361" i="19" a="1"/>
  <c r="O2361" i="19"/>
  <c r="N2361" i="19"/>
  <c r="M2361" i="19"/>
  <c r="AK2360" i="19" a="1"/>
  <c r="AK2360" i="19"/>
  <c r="AD2360" i="19" a="1"/>
  <c r="AD2360" i="19"/>
  <c r="AB2360" i="19" a="1"/>
  <c r="AB2360" i="19"/>
  <c r="O2360" i="19" a="1"/>
  <c r="O2360" i="19"/>
  <c r="N2360" i="19"/>
  <c r="M2360" i="19"/>
  <c r="AK2359" i="19" a="1"/>
  <c r="AK2359" i="19"/>
  <c r="AD2359" i="19" a="1"/>
  <c r="AD2359" i="19"/>
  <c r="AB2359" i="19" a="1"/>
  <c r="AB2359" i="19"/>
  <c r="O2359" i="19" a="1"/>
  <c r="O2359" i="19"/>
  <c r="N2359" i="19"/>
  <c r="M2359" i="19"/>
  <c r="AK2358" i="19" a="1"/>
  <c r="AK2358" i="19"/>
  <c r="AD2358" i="19" a="1"/>
  <c r="AD2358" i="19"/>
  <c r="AB2358" i="19" a="1"/>
  <c r="AB2358" i="19"/>
  <c r="O2358" i="19" a="1"/>
  <c r="O2358" i="19"/>
  <c r="N2358" i="19"/>
  <c r="M2358" i="19"/>
  <c r="AK2357" i="19" a="1"/>
  <c r="AK2357" i="19"/>
  <c r="AD2357" i="19" a="1"/>
  <c r="AD2357" i="19"/>
  <c r="AB2357" i="19" a="1"/>
  <c r="AB2357" i="19"/>
  <c r="O2357" i="19" a="1"/>
  <c r="O2357" i="19"/>
  <c r="N2357" i="19"/>
  <c r="M2357" i="19"/>
  <c r="AK2356" i="19" a="1"/>
  <c r="AK2356" i="19"/>
  <c r="AD2356" i="19" a="1"/>
  <c r="AD2356" i="19"/>
  <c r="AB2356" i="19" a="1"/>
  <c r="AB2356" i="19"/>
  <c r="O2356" i="19" a="1"/>
  <c r="O2356" i="19"/>
  <c r="N2356" i="19"/>
  <c r="M2356" i="19"/>
  <c r="AK2355" i="19" a="1"/>
  <c r="AK2355" i="19"/>
  <c r="AD2355" i="19" a="1"/>
  <c r="AD2355" i="19"/>
  <c r="AB2355" i="19" a="1"/>
  <c r="AB2355" i="19"/>
  <c r="O2355" i="19" a="1"/>
  <c r="O2355" i="19"/>
  <c r="N2355" i="19"/>
  <c r="M2355" i="19"/>
  <c r="AK2354" i="19" a="1"/>
  <c r="AK2354" i="19"/>
  <c r="AD2354" i="19" a="1"/>
  <c r="AD2354" i="19"/>
  <c r="AB2354" i="19" a="1"/>
  <c r="AB2354" i="19"/>
  <c r="O2354" i="19" a="1"/>
  <c r="O2354" i="19"/>
  <c r="N2354" i="19"/>
  <c r="M2354" i="19"/>
  <c r="AK2353" i="19" a="1"/>
  <c r="AK2353" i="19"/>
  <c r="AD2353" i="19" a="1"/>
  <c r="AD2353" i="19"/>
  <c r="AB2353" i="19" a="1"/>
  <c r="AB2353" i="19"/>
  <c r="O2353" i="19" a="1"/>
  <c r="O2353" i="19"/>
  <c r="N2353" i="19"/>
  <c r="M2353" i="19"/>
  <c r="AK2352" i="19" a="1"/>
  <c r="AK2352" i="19"/>
  <c r="AD2352" i="19" a="1"/>
  <c r="AD2352" i="19"/>
  <c r="AB2352" i="19" a="1"/>
  <c r="AB2352" i="19"/>
  <c r="O2352" i="19" a="1"/>
  <c r="O2352" i="19"/>
  <c r="N2352" i="19"/>
  <c r="M2352" i="19"/>
  <c r="AK2351" i="19" a="1"/>
  <c r="AK2351" i="19"/>
  <c r="AD2351" i="19" a="1"/>
  <c r="AD2351" i="19"/>
  <c r="AB2351" i="19" a="1"/>
  <c r="AB2351" i="19"/>
  <c r="O2351" i="19" a="1"/>
  <c r="O2351" i="19"/>
  <c r="N2351" i="19"/>
  <c r="M2351" i="19"/>
  <c r="AK2350" i="19" a="1"/>
  <c r="AK2350" i="19"/>
  <c r="AD2350" i="19" a="1"/>
  <c r="AD2350" i="19"/>
  <c r="AB2350" i="19" a="1"/>
  <c r="AB2350" i="19"/>
  <c r="O2350" i="19" a="1"/>
  <c r="O2350" i="19"/>
  <c r="N2350" i="19"/>
  <c r="M2350" i="19"/>
  <c r="AK2349" i="19" a="1"/>
  <c r="AK2349" i="19"/>
  <c r="AD2349" i="19" a="1"/>
  <c r="AD2349" i="19"/>
  <c r="AB2349" i="19" a="1"/>
  <c r="AB2349" i="19"/>
  <c r="O2349" i="19" a="1"/>
  <c r="O2349" i="19"/>
  <c r="N2349" i="19"/>
  <c r="M2349" i="19"/>
  <c r="AK2348" i="19" a="1"/>
  <c r="AK2348" i="19"/>
  <c r="AD2348" i="19" a="1"/>
  <c r="AD2348" i="19"/>
  <c r="AB2348" i="19" a="1"/>
  <c r="AB2348" i="19"/>
  <c r="O2348" i="19" a="1"/>
  <c r="O2348" i="19"/>
  <c r="N2348" i="19"/>
  <c r="M2348" i="19"/>
  <c r="AK2347" i="19" a="1"/>
  <c r="AK2347" i="19"/>
  <c r="AD2347" i="19" a="1"/>
  <c r="AD2347" i="19"/>
  <c r="AB2347" i="19" a="1"/>
  <c r="AB2347" i="19"/>
  <c r="O2347" i="19" a="1"/>
  <c r="O2347" i="19"/>
  <c r="N2347" i="19"/>
  <c r="M2347" i="19"/>
  <c r="AK2346" i="19" a="1"/>
  <c r="AK2346" i="19"/>
  <c r="AD2346" i="19" a="1"/>
  <c r="AD2346" i="19"/>
  <c r="AB2346" i="19" a="1"/>
  <c r="AB2346" i="19"/>
  <c r="O2346" i="19" a="1"/>
  <c r="O2346" i="19"/>
  <c r="N2346" i="19"/>
  <c r="M2346" i="19"/>
  <c r="AK2345" i="19" a="1"/>
  <c r="AK2345" i="19"/>
  <c r="AD2345" i="19" a="1"/>
  <c r="AD2345" i="19"/>
  <c r="AB2345" i="19" a="1"/>
  <c r="AB2345" i="19"/>
  <c r="O2345" i="19" a="1"/>
  <c r="O2345" i="19"/>
  <c r="N2345" i="19"/>
  <c r="M2345" i="19"/>
  <c r="AK2344" i="19" a="1"/>
  <c r="AK2344" i="19"/>
  <c r="AD2344" i="19" a="1"/>
  <c r="AD2344" i="19"/>
  <c r="AB2344" i="19" a="1"/>
  <c r="AB2344" i="19"/>
  <c r="O2344" i="19" a="1"/>
  <c r="O2344" i="19"/>
  <c r="N2344" i="19"/>
  <c r="M2344" i="19"/>
  <c r="AK2343" i="19" a="1"/>
  <c r="AK2343" i="19"/>
  <c r="AD2343" i="19" a="1"/>
  <c r="AD2343" i="19"/>
  <c r="AB2343" i="19" a="1"/>
  <c r="AB2343" i="19"/>
  <c r="O2343" i="19" a="1"/>
  <c r="O2343" i="19"/>
  <c r="N2343" i="19"/>
  <c r="M2343" i="19"/>
  <c r="AK2342" i="19" a="1"/>
  <c r="AK2342" i="19"/>
  <c r="AD2342" i="19" a="1"/>
  <c r="AD2342" i="19"/>
  <c r="AB2342" i="19" a="1"/>
  <c r="AB2342" i="19"/>
  <c r="O2342" i="19" a="1"/>
  <c r="O2342" i="19"/>
  <c r="N2342" i="19"/>
  <c r="M2342" i="19"/>
  <c r="AK2341" i="19" a="1"/>
  <c r="AK2341" i="19"/>
  <c r="AD2341" i="19" a="1"/>
  <c r="AD2341" i="19"/>
  <c r="AB2341" i="19" a="1"/>
  <c r="AB2341" i="19"/>
  <c r="O2341" i="19" a="1"/>
  <c r="O2341" i="19"/>
  <c r="N2341" i="19"/>
  <c r="M2341" i="19"/>
  <c r="AK2340" i="19" a="1"/>
  <c r="AK2340" i="19"/>
  <c r="AD2340" i="19" a="1"/>
  <c r="AD2340" i="19"/>
  <c r="AB2340" i="19" a="1"/>
  <c r="AB2340" i="19"/>
  <c r="O2340" i="19" a="1"/>
  <c r="O2340" i="19"/>
  <c r="N2340" i="19"/>
  <c r="M2340" i="19"/>
  <c r="AK2339" i="19" a="1"/>
  <c r="AK2339" i="19"/>
  <c r="AD2339" i="19" a="1"/>
  <c r="AD2339" i="19"/>
  <c r="AB2339" i="19" a="1"/>
  <c r="AB2339" i="19"/>
  <c r="O2339" i="19" a="1"/>
  <c r="O2339" i="19"/>
  <c r="N2339" i="19"/>
  <c r="M2339" i="19"/>
  <c r="AK2338" i="19" a="1"/>
  <c r="AK2338" i="19"/>
  <c r="AD2338" i="19" a="1"/>
  <c r="AD2338" i="19"/>
  <c r="AB2338" i="19" a="1"/>
  <c r="AB2338" i="19"/>
  <c r="O2338" i="19" a="1"/>
  <c r="O2338" i="19"/>
  <c r="N2338" i="19"/>
  <c r="M2338" i="19"/>
  <c r="AK2337" i="19" a="1"/>
  <c r="AK2337" i="19"/>
  <c r="AD2337" i="19" a="1"/>
  <c r="AD2337" i="19"/>
  <c r="AB2337" i="19" a="1"/>
  <c r="AB2337" i="19"/>
  <c r="O2337" i="19" a="1"/>
  <c r="O2337" i="19"/>
  <c r="N2337" i="19"/>
  <c r="M2337" i="19"/>
  <c r="AK2336" i="19" a="1"/>
  <c r="AK2336" i="19"/>
  <c r="AD2336" i="19" a="1"/>
  <c r="AD2336" i="19"/>
  <c r="AB2336" i="19" a="1"/>
  <c r="AB2336" i="19"/>
  <c r="O2336" i="19" a="1"/>
  <c r="O2336" i="19"/>
  <c r="N2336" i="19"/>
  <c r="M2336" i="19"/>
  <c r="AK2335" i="19" a="1"/>
  <c r="AK2335" i="19"/>
  <c r="AD2335" i="19" a="1"/>
  <c r="AD2335" i="19"/>
  <c r="AB2335" i="19" a="1"/>
  <c r="AB2335" i="19"/>
  <c r="O2335" i="19" a="1"/>
  <c r="O2335" i="19"/>
  <c r="N2335" i="19"/>
  <c r="M2335" i="19"/>
  <c r="AK2334" i="19" a="1"/>
  <c r="AK2334" i="19"/>
  <c r="AD2334" i="19" a="1"/>
  <c r="AD2334" i="19"/>
  <c r="AB2334" i="19" a="1"/>
  <c r="AB2334" i="19"/>
  <c r="O2334" i="19" a="1"/>
  <c r="O2334" i="19"/>
  <c r="N2334" i="19"/>
  <c r="M2334" i="19"/>
  <c r="AK2333" i="19" a="1"/>
  <c r="AK2333" i="19"/>
  <c r="AD2333" i="19" a="1"/>
  <c r="AD2333" i="19"/>
  <c r="AB2333" i="19" a="1"/>
  <c r="AB2333" i="19"/>
  <c r="O2333" i="19" a="1"/>
  <c r="O2333" i="19"/>
  <c r="N2333" i="19"/>
  <c r="M2333" i="19"/>
  <c r="AK2332" i="19" a="1"/>
  <c r="AK2332" i="19"/>
  <c r="AD2332" i="19" a="1"/>
  <c r="AD2332" i="19"/>
  <c r="AB2332" i="19" a="1"/>
  <c r="AB2332" i="19"/>
  <c r="O2332" i="19" a="1"/>
  <c r="O2332" i="19"/>
  <c r="N2332" i="19"/>
  <c r="M2332" i="19"/>
  <c r="AK2331" i="19" a="1"/>
  <c r="AK2331" i="19"/>
  <c r="AD2331" i="19" a="1"/>
  <c r="AD2331" i="19"/>
  <c r="AB2331" i="19" a="1"/>
  <c r="AB2331" i="19"/>
  <c r="O2331" i="19" a="1"/>
  <c r="O2331" i="19"/>
  <c r="N2331" i="19"/>
  <c r="M2331" i="19"/>
  <c r="AK2330" i="19" a="1"/>
  <c r="AK2330" i="19"/>
  <c r="AD2330" i="19" a="1"/>
  <c r="AD2330" i="19"/>
  <c r="AB2330" i="19" a="1"/>
  <c r="AB2330" i="19"/>
  <c r="O2330" i="19" a="1"/>
  <c r="O2330" i="19"/>
  <c r="N2330" i="19"/>
  <c r="M2330" i="19"/>
  <c r="AK2329" i="19" a="1"/>
  <c r="AK2329" i="19"/>
  <c r="AD2329" i="19" a="1"/>
  <c r="AD2329" i="19"/>
  <c r="AB2329" i="19" a="1"/>
  <c r="AB2329" i="19"/>
  <c r="O2329" i="19" a="1"/>
  <c r="O2329" i="19"/>
  <c r="N2329" i="19"/>
  <c r="M2329" i="19"/>
  <c r="AK2328" i="19" a="1"/>
  <c r="AK2328" i="19"/>
  <c r="AD2328" i="19" a="1"/>
  <c r="AD2328" i="19"/>
  <c r="AB2328" i="19" a="1"/>
  <c r="AB2328" i="19"/>
  <c r="O2328" i="19" a="1"/>
  <c r="O2328" i="19"/>
  <c r="N2328" i="19"/>
  <c r="M2328" i="19"/>
  <c r="AK2327" i="19" a="1"/>
  <c r="AK2327" i="19"/>
  <c r="AD2327" i="19" a="1"/>
  <c r="AD2327" i="19"/>
  <c r="AB2327" i="19" a="1"/>
  <c r="AB2327" i="19"/>
  <c r="O2327" i="19" a="1"/>
  <c r="O2327" i="19"/>
  <c r="N2327" i="19"/>
  <c r="M2327" i="19"/>
  <c r="AK2326" i="19" a="1"/>
  <c r="AK2326" i="19"/>
  <c r="AD2326" i="19" a="1"/>
  <c r="AD2326" i="19"/>
  <c r="AB2326" i="19" a="1"/>
  <c r="AB2326" i="19"/>
  <c r="O2326" i="19" a="1"/>
  <c r="O2326" i="19"/>
  <c r="N2326" i="19"/>
  <c r="M2326" i="19"/>
  <c r="AK2325" i="19" a="1"/>
  <c r="AK2325" i="19"/>
  <c r="AD2325" i="19" a="1"/>
  <c r="AD2325" i="19"/>
  <c r="AB2325" i="19" a="1"/>
  <c r="AB2325" i="19"/>
  <c r="O2325" i="19" a="1"/>
  <c r="O2325" i="19"/>
  <c r="N2325" i="19"/>
  <c r="M2325" i="19"/>
  <c r="AK2324" i="19" a="1"/>
  <c r="AK2324" i="19"/>
  <c r="AD2324" i="19" a="1"/>
  <c r="AD2324" i="19"/>
  <c r="AB2324" i="19" a="1"/>
  <c r="AB2324" i="19"/>
  <c r="O2324" i="19" a="1"/>
  <c r="O2324" i="19"/>
  <c r="N2324" i="19"/>
  <c r="M2324" i="19"/>
  <c r="AK2323" i="19" a="1"/>
  <c r="AK2323" i="19"/>
  <c r="AD2323" i="19" a="1"/>
  <c r="AD2323" i="19"/>
  <c r="AB2323" i="19" a="1"/>
  <c r="AB2323" i="19"/>
  <c r="O2323" i="19" a="1"/>
  <c r="O2323" i="19"/>
  <c r="N2323" i="19"/>
  <c r="M2323" i="19"/>
  <c r="AK2322" i="19" a="1"/>
  <c r="AK2322" i="19"/>
  <c r="AD2322" i="19" a="1"/>
  <c r="AD2322" i="19"/>
  <c r="AB2322" i="19" a="1"/>
  <c r="AB2322" i="19"/>
  <c r="O2322" i="19" a="1"/>
  <c r="O2322" i="19"/>
  <c r="N2322" i="19"/>
  <c r="M2322" i="19"/>
  <c r="AK2321" i="19" a="1"/>
  <c r="AK2321" i="19"/>
  <c r="AD2321" i="19" a="1"/>
  <c r="AD2321" i="19"/>
  <c r="AB2321" i="19" a="1"/>
  <c r="AB2321" i="19"/>
  <c r="O2321" i="19" a="1"/>
  <c r="O2321" i="19"/>
  <c r="N2321" i="19"/>
  <c r="M2321" i="19"/>
  <c r="AK2320" i="19" a="1"/>
  <c r="AK2320" i="19"/>
  <c r="AD2320" i="19" a="1"/>
  <c r="AD2320" i="19"/>
  <c r="AB2320" i="19" a="1"/>
  <c r="AB2320" i="19"/>
  <c r="O2320" i="19" a="1"/>
  <c r="O2320" i="19"/>
  <c r="N2320" i="19"/>
  <c r="M2320" i="19"/>
  <c r="AK2319" i="19" a="1"/>
  <c r="AK2319" i="19"/>
  <c r="AD2319" i="19" a="1"/>
  <c r="AD2319" i="19"/>
  <c r="AB2319" i="19" a="1"/>
  <c r="AB2319" i="19"/>
  <c r="O2319" i="19" a="1"/>
  <c r="O2319" i="19"/>
  <c r="N2319" i="19"/>
  <c r="M2319" i="19"/>
  <c r="AK2318" i="19" a="1"/>
  <c r="AK2318" i="19"/>
  <c r="AD2318" i="19" a="1"/>
  <c r="AD2318" i="19"/>
  <c r="AB2318" i="19" a="1"/>
  <c r="AB2318" i="19"/>
  <c r="O2318" i="19" a="1"/>
  <c r="O2318" i="19"/>
  <c r="N2318" i="19"/>
  <c r="M2318" i="19"/>
  <c r="AK2317" i="19" a="1"/>
  <c r="AK2317" i="19"/>
  <c r="AD2317" i="19" a="1"/>
  <c r="AD2317" i="19"/>
  <c r="AB2317" i="19" a="1"/>
  <c r="AB2317" i="19"/>
  <c r="O2317" i="19" a="1"/>
  <c r="O2317" i="19"/>
  <c r="N2317" i="19"/>
  <c r="M2317" i="19"/>
  <c r="AK2316" i="19" a="1"/>
  <c r="AK2316" i="19"/>
  <c r="AD2316" i="19" a="1"/>
  <c r="AD2316" i="19"/>
  <c r="AB2316" i="19" a="1"/>
  <c r="AB2316" i="19"/>
  <c r="O2316" i="19" a="1"/>
  <c r="O2316" i="19"/>
  <c r="N2316" i="19"/>
  <c r="M2316" i="19"/>
  <c r="AK2315" i="19" a="1"/>
  <c r="AK2315" i="19"/>
  <c r="AD2315" i="19" a="1"/>
  <c r="AD2315" i="19"/>
  <c r="AB2315" i="19" a="1"/>
  <c r="AB2315" i="19"/>
  <c r="O2315" i="19" a="1"/>
  <c r="O2315" i="19"/>
  <c r="N2315" i="19"/>
  <c r="M2315" i="19"/>
  <c r="AK2314" i="19" a="1"/>
  <c r="AK2314" i="19"/>
  <c r="AD2314" i="19" a="1"/>
  <c r="AD2314" i="19"/>
  <c r="AB2314" i="19" a="1"/>
  <c r="AB2314" i="19"/>
  <c r="O2314" i="19" a="1"/>
  <c r="O2314" i="19"/>
  <c r="N2314" i="19"/>
  <c r="M2314" i="19"/>
  <c r="AK2313" i="19" a="1"/>
  <c r="AK2313" i="19"/>
  <c r="AD2313" i="19" a="1"/>
  <c r="AD2313" i="19"/>
  <c r="AB2313" i="19" a="1"/>
  <c r="AB2313" i="19"/>
  <c r="O2313" i="19" a="1"/>
  <c r="O2313" i="19"/>
  <c r="N2313" i="19"/>
  <c r="M2313" i="19"/>
  <c r="AK2312" i="19" a="1"/>
  <c r="AK2312" i="19"/>
  <c r="AD2312" i="19" a="1"/>
  <c r="AD2312" i="19"/>
  <c r="AB2312" i="19" a="1"/>
  <c r="AB2312" i="19"/>
  <c r="O2312" i="19" a="1"/>
  <c r="O2312" i="19"/>
  <c r="N2312" i="19"/>
  <c r="M2312" i="19"/>
  <c r="AK2311" i="19" a="1"/>
  <c r="AK2311" i="19"/>
  <c r="AD2311" i="19" a="1"/>
  <c r="AD2311" i="19"/>
  <c r="AB2311" i="19" a="1"/>
  <c r="AB2311" i="19"/>
  <c r="O2311" i="19" a="1"/>
  <c r="O2311" i="19"/>
  <c r="N2311" i="19"/>
  <c r="M2311" i="19"/>
  <c r="AK2310" i="19" a="1"/>
  <c r="AK2310" i="19"/>
  <c r="AD2310" i="19" a="1"/>
  <c r="AD2310" i="19"/>
  <c r="AB2310" i="19" a="1"/>
  <c r="AB2310" i="19"/>
  <c r="O2310" i="19" a="1"/>
  <c r="O2310" i="19"/>
  <c r="N2310" i="19"/>
  <c r="M2310" i="19"/>
  <c r="AK2309" i="19" a="1"/>
  <c r="AK2309" i="19"/>
  <c r="AD2309" i="19" a="1"/>
  <c r="AD2309" i="19"/>
  <c r="AB2309" i="19" a="1"/>
  <c r="AB2309" i="19"/>
  <c r="O2309" i="19" a="1"/>
  <c r="O2309" i="19"/>
  <c r="N2309" i="19"/>
  <c r="M2309" i="19"/>
  <c r="AK2308" i="19" a="1"/>
  <c r="AK2308" i="19"/>
  <c r="AD2308" i="19" a="1"/>
  <c r="AD2308" i="19"/>
  <c r="AB2308" i="19" a="1"/>
  <c r="AB2308" i="19"/>
  <c r="O2308" i="19" a="1"/>
  <c r="O2308" i="19"/>
  <c r="N2308" i="19"/>
  <c r="M2308" i="19"/>
  <c r="AK2307" i="19" a="1"/>
  <c r="AK2307" i="19"/>
  <c r="AD2307" i="19" a="1"/>
  <c r="AD2307" i="19"/>
  <c r="AB2307" i="19" a="1"/>
  <c r="AB2307" i="19"/>
  <c r="O2307" i="19" a="1"/>
  <c r="O2307" i="19"/>
  <c r="N2307" i="19"/>
  <c r="M2307" i="19"/>
  <c r="AK2306" i="19" a="1"/>
  <c r="AK2306" i="19"/>
  <c r="AD2306" i="19" a="1"/>
  <c r="AD2306" i="19"/>
  <c r="AB2306" i="19" a="1"/>
  <c r="AB2306" i="19"/>
  <c r="O2306" i="19" a="1"/>
  <c r="O2306" i="19"/>
  <c r="N2306" i="19"/>
  <c r="M2306" i="19"/>
  <c r="AK2305" i="19" a="1"/>
  <c r="AK2305" i="19"/>
  <c r="AD2305" i="19" a="1"/>
  <c r="AD2305" i="19"/>
  <c r="AB2305" i="19" a="1"/>
  <c r="AB2305" i="19"/>
  <c r="O2305" i="19" a="1"/>
  <c r="O2305" i="19"/>
  <c r="N2305" i="19"/>
  <c r="M2305" i="19"/>
  <c r="AK2304" i="19" a="1"/>
  <c r="AK2304" i="19"/>
  <c r="AD2304" i="19" a="1"/>
  <c r="AD2304" i="19"/>
  <c r="AB2304" i="19" a="1"/>
  <c r="AB2304" i="19"/>
  <c r="O2304" i="19" a="1"/>
  <c r="O2304" i="19"/>
  <c r="N2304" i="19"/>
  <c r="M2304" i="19"/>
  <c r="AK2303" i="19" a="1"/>
  <c r="AK2303" i="19"/>
  <c r="AD2303" i="19" a="1"/>
  <c r="AD2303" i="19"/>
  <c r="AB2303" i="19" a="1"/>
  <c r="AB2303" i="19"/>
  <c r="O2303" i="19" a="1"/>
  <c r="O2303" i="19"/>
  <c r="N2303" i="19"/>
  <c r="M2303" i="19"/>
  <c r="AK2302" i="19" a="1"/>
  <c r="AK2302" i="19"/>
  <c r="AD2302" i="19" a="1"/>
  <c r="AD2302" i="19"/>
  <c r="AB2302" i="19" a="1"/>
  <c r="AB2302" i="19"/>
  <c r="O2302" i="19" a="1"/>
  <c r="O2302" i="19"/>
  <c r="N2302" i="19"/>
  <c r="M2302" i="19"/>
  <c r="AK2301" i="19" a="1"/>
  <c r="AK2301" i="19"/>
  <c r="AD2301" i="19" a="1"/>
  <c r="AD2301" i="19"/>
  <c r="AB2301" i="19" a="1"/>
  <c r="AB2301" i="19"/>
  <c r="O2301" i="19" a="1"/>
  <c r="O2301" i="19"/>
  <c r="N2301" i="19"/>
  <c r="M2301" i="19"/>
  <c r="AK2300" i="19" a="1"/>
  <c r="AK2300" i="19"/>
  <c r="AD2300" i="19" a="1"/>
  <c r="AD2300" i="19"/>
  <c r="AB2300" i="19" a="1"/>
  <c r="AB2300" i="19"/>
  <c r="O2300" i="19" a="1"/>
  <c r="O2300" i="19"/>
  <c r="N2300" i="19"/>
  <c r="M2300" i="19"/>
  <c r="AK2299" i="19" a="1"/>
  <c r="AK2299" i="19"/>
  <c r="AD2299" i="19" a="1"/>
  <c r="AD2299" i="19"/>
  <c r="AB2299" i="19" a="1"/>
  <c r="AB2299" i="19"/>
  <c r="O2299" i="19" a="1"/>
  <c r="O2299" i="19"/>
  <c r="N2299" i="19"/>
  <c r="M2299" i="19"/>
  <c r="AK2298" i="19" a="1"/>
  <c r="AK2298" i="19"/>
  <c r="AD2298" i="19" a="1"/>
  <c r="AD2298" i="19"/>
  <c r="AB2298" i="19" a="1"/>
  <c r="AB2298" i="19"/>
  <c r="O2298" i="19" a="1"/>
  <c r="O2298" i="19"/>
  <c r="N2298" i="19"/>
  <c r="M2298" i="19"/>
  <c r="AK2297" i="19" a="1"/>
  <c r="AK2297" i="19"/>
  <c r="AD2297" i="19" a="1"/>
  <c r="AD2297" i="19"/>
  <c r="AB2297" i="19" a="1"/>
  <c r="AB2297" i="19"/>
  <c r="O2297" i="19" a="1"/>
  <c r="O2297" i="19"/>
  <c r="N2297" i="19"/>
  <c r="M2297" i="19"/>
  <c r="AK2296" i="19" a="1"/>
  <c r="AK2296" i="19"/>
  <c r="AD2296" i="19" a="1"/>
  <c r="AD2296" i="19"/>
  <c r="AB2296" i="19" a="1"/>
  <c r="AB2296" i="19"/>
  <c r="O2296" i="19" a="1"/>
  <c r="O2296" i="19"/>
  <c r="N2296" i="19"/>
  <c r="M2296" i="19"/>
  <c r="AK2295" i="19" a="1"/>
  <c r="AK2295" i="19"/>
  <c r="AD2295" i="19" a="1"/>
  <c r="AD2295" i="19"/>
  <c r="AB2295" i="19" a="1"/>
  <c r="AB2295" i="19"/>
  <c r="O2295" i="19" a="1"/>
  <c r="O2295" i="19"/>
  <c r="N2295" i="19"/>
  <c r="M2295" i="19"/>
  <c r="AK2294" i="19" a="1"/>
  <c r="AK2294" i="19"/>
  <c r="AD2294" i="19" a="1"/>
  <c r="AD2294" i="19"/>
  <c r="AB2294" i="19" a="1"/>
  <c r="AB2294" i="19"/>
  <c r="O2294" i="19" a="1"/>
  <c r="O2294" i="19"/>
  <c r="N2294" i="19"/>
  <c r="M2294" i="19"/>
  <c r="AK2293" i="19" a="1"/>
  <c r="AK2293" i="19"/>
  <c r="AD2293" i="19" a="1"/>
  <c r="AD2293" i="19"/>
  <c r="AB2293" i="19" a="1"/>
  <c r="AB2293" i="19"/>
  <c r="O2293" i="19" a="1"/>
  <c r="O2293" i="19"/>
  <c r="N2293" i="19"/>
  <c r="M2293" i="19"/>
  <c r="AK2292" i="19" a="1"/>
  <c r="AK2292" i="19"/>
  <c r="AD2292" i="19" a="1"/>
  <c r="AD2292" i="19"/>
  <c r="AB2292" i="19" a="1"/>
  <c r="AB2292" i="19"/>
  <c r="O2292" i="19" a="1"/>
  <c r="O2292" i="19"/>
  <c r="N2292" i="19"/>
  <c r="M2292" i="19"/>
  <c r="AK2291" i="19" a="1"/>
  <c r="AK2291" i="19"/>
  <c r="AD2291" i="19" a="1"/>
  <c r="AD2291" i="19"/>
  <c r="AB2291" i="19" a="1"/>
  <c r="AB2291" i="19"/>
  <c r="O2291" i="19" a="1"/>
  <c r="O2291" i="19"/>
  <c r="N2291" i="19"/>
  <c r="M2291" i="19"/>
  <c r="AK2290" i="19" a="1"/>
  <c r="AK2290" i="19"/>
  <c r="AD2290" i="19" a="1"/>
  <c r="AD2290" i="19"/>
  <c r="AB2290" i="19" a="1"/>
  <c r="AB2290" i="19"/>
  <c r="O2290" i="19" a="1"/>
  <c r="O2290" i="19"/>
  <c r="N2290" i="19"/>
  <c r="M2290" i="19"/>
  <c r="AK2289" i="19" a="1"/>
  <c r="AK2289" i="19"/>
  <c r="AD2289" i="19" a="1"/>
  <c r="AD2289" i="19"/>
  <c r="AB2289" i="19" a="1"/>
  <c r="AB2289" i="19"/>
  <c r="O2289" i="19" a="1"/>
  <c r="O2289" i="19"/>
  <c r="N2289" i="19"/>
  <c r="M2289" i="19"/>
  <c r="AK2288" i="19" a="1"/>
  <c r="AK2288" i="19"/>
  <c r="AD2288" i="19" a="1"/>
  <c r="AD2288" i="19"/>
  <c r="AB2288" i="19" a="1"/>
  <c r="AB2288" i="19"/>
  <c r="O2288" i="19" a="1"/>
  <c r="O2288" i="19"/>
  <c r="N2288" i="19"/>
  <c r="M2288" i="19"/>
  <c r="AK2287" i="19" a="1"/>
  <c r="AK2287" i="19"/>
  <c r="AD2287" i="19" a="1"/>
  <c r="AD2287" i="19"/>
  <c r="AB2287" i="19" a="1"/>
  <c r="AB2287" i="19"/>
  <c r="O2287" i="19" a="1"/>
  <c r="O2287" i="19"/>
  <c r="N2287" i="19"/>
  <c r="M2287" i="19"/>
  <c r="AK2286" i="19" a="1"/>
  <c r="AK2286" i="19"/>
  <c r="AD2286" i="19" a="1"/>
  <c r="AD2286" i="19"/>
  <c r="AB2286" i="19" a="1"/>
  <c r="AB2286" i="19"/>
  <c r="O2286" i="19" a="1"/>
  <c r="O2286" i="19"/>
  <c r="N2286" i="19"/>
  <c r="M2286" i="19"/>
  <c r="AK2285" i="19" a="1"/>
  <c r="AK2285" i="19"/>
  <c r="AD2285" i="19" a="1"/>
  <c r="AD2285" i="19"/>
  <c r="AB2285" i="19" a="1"/>
  <c r="AB2285" i="19"/>
  <c r="O2285" i="19" a="1"/>
  <c r="O2285" i="19"/>
  <c r="N2285" i="19"/>
  <c r="M2285" i="19"/>
  <c r="AK2284" i="19" a="1"/>
  <c r="AK2284" i="19"/>
  <c r="AD2284" i="19" a="1"/>
  <c r="AD2284" i="19"/>
  <c r="AB2284" i="19" a="1"/>
  <c r="AB2284" i="19"/>
  <c r="O2284" i="19" a="1"/>
  <c r="O2284" i="19"/>
  <c r="N2284" i="19"/>
  <c r="M2284" i="19"/>
  <c r="AK2283" i="19" a="1"/>
  <c r="AK2283" i="19"/>
  <c r="AD2283" i="19" a="1"/>
  <c r="AD2283" i="19"/>
  <c r="AB2283" i="19" a="1"/>
  <c r="AB2283" i="19"/>
  <c r="O2283" i="19" a="1"/>
  <c r="O2283" i="19"/>
  <c r="N2283" i="19"/>
  <c r="M2283" i="19"/>
  <c r="AK2282" i="19" a="1"/>
  <c r="AK2282" i="19"/>
  <c r="AD2282" i="19" a="1"/>
  <c r="AD2282" i="19"/>
  <c r="AB2282" i="19" a="1"/>
  <c r="AB2282" i="19"/>
  <c r="O2282" i="19" a="1"/>
  <c r="O2282" i="19"/>
  <c r="N2282" i="19"/>
  <c r="M2282" i="19"/>
  <c r="AK2281" i="19" a="1"/>
  <c r="AK2281" i="19"/>
  <c r="AD2281" i="19" a="1"/>
  <c r="AD2281" i="19"/>
  <c r="AB2281" i="19" a="1"/>
  <c r="AB2281" i="19"/>
  <c r="O2281" i="19" a="1"/>
  <c r="O2281" i="19"/>
  <c r="N2281" i="19"/>
  <c r="M2281" i="19"/>
  <c r="AK2280" i="19" a="1"/>
  <c r="AK2280" i="19"/>
  <c r="AD2280" i="19" a="1"/>
  <c r="AD2280" i="19"/>
  <c r="AB2280" i="19" a="1"/>
  <c r="AB2280" i="19"/>
  <c r="O2280" i="19" a="1"/>
  <c r="O2280" i="19"/>
  <c r="N2280" i="19"/>
  <c r="M2280" i="19"/>
  <c r="AK2279" i="19" a="1"/>
  <c r="AK2279" i="19"/>
  <c r="AD2279" i="19" a="1"/>
  <c r="AD2279" i="19"/>
  <c r="AB2279" i="19" a="1"/>
  <c r="AB2279" i="19"/>
  <c r="O2279" i="19" a="1"/>
  <c r="O2279" i="19"/>
  <c r="N2279" i="19"/>
  <c r="M2279" i="19"/>
  <c r="AK2278" i="19" a="1"/>
  <c r="AK2278" i="19"/>
  <c r="AD2278" i="19" a="1"/>
  <c r="AD2278" i="19"/>
  <c r="AB2278" i="19" a="1"/>
  <c r="AB2278" i="19"/>
  <c r="O2278" i="19" a="1"/>
  <c r="O2278" i="19"/>
  <c r="N2278" i="19"/>
  <c r="M2278" i="19"/>
  <c r="AK2277" i="19" a="1"/>
  <c r="AK2277" i="19"/>
  <c r="AD2277" i="19" a="1"/>
  <c r="AD2277" i="19"/>
  <c r="AB2277" i="19" a="1"/>
  <c r="AB2277" i="19"/>
  <c r="O2277" i="19" a="1"/>
  <c r="O2277" i="19"/>
  <c r="N2277" i="19"/>
  <c r="M2277" i="19"/>
  <c r="AK2276" i="19" a="1"/>
  <c r="AK2276" i="19"/>
  <c r="AD2276" i="19" a="1"/>
  <c r="AD2276" i="19"/>
  <c r="AB2276" i="19" a="1"/>
  <c r="AB2276" i="19"/>
  <c r="O2276" i="19" a="1"/>
  <c r="O2276" i="19"/>
  <c r="N2276" i="19"/>
  <c r="M2276" i="19"/>
  <c r="AK2275" i="19" a="1"/>
  <c r="AK2275" i="19"/>
  <c r="AD2275" i="19" a="1"/>
  <c r="AD2275" i="19"/>
  <c r="AB2275" i="19" a="1"/>
  <c r="AB2275" i="19"/>
  <c r="O2275" i="19" a="1"/>
  <c r="O2275" i="19"/>
  <c r="N2275" i="19"/>
  <c r="M2275" i="19"/>
  <c r="AK2274" i="19" a="1"/>
  <c r="AK2274" i="19"/>
  <c r="AD2274" i="19" a="1"/>
  <c r="AD2274" i="19"/>
  <c r="AB2274" i="19" a="1"/>
  <c r="AB2274" i="19"/>
  <c r="O2274" i="19" a="1"/>
  <c r="O2274" i="19"/>
  <c r="N2274" i="19"/>
  <c r="M2274" i="19"/>
  <c r="AK2273" i="19" a="1"/>
  <c r="AK2273" i="19"/>
  <c r="AD2273" i="19" a="1"/>
  <c r="AD2273" i="19"/>
  <c r="AB2273" i="19" a="1"/>
  <c r="AB2273" i="19"/>
  <c r="O2273" i="19" a="1"/>
  <c r="O2273" i="19"/>
  <c r="N2273" i="19"/>
  <c r="M2273" i="19"/>
  <c r="AK2272" i="19" a="1"/>
  <c r="AK2272" i="19"/>
  <c r="AD2272" i="19" a="1"/>
  <c r="AD2272" i="19"/>
  <c r="AB2272" i="19" a="1"/>
  <c r="AB2272" i="19"/>
  <c r="O2272" i="19" a="1"/>
  <c r="O2272" i="19"/>
  <c r="N2272" i="19"/>
  <c r="M2272" i="19"/>
  <c r="AK2271" i="19" a="1"/>
  <c r="AK2271" i="19"/>
  <c r="AD2271" i="19" a="1"/>
  <c r="AD2271" i="19"/>
  <c r="AB2271" i="19" a="1"/>
  <c r="AB2271" i="19"/>
  <c r="O2271" i="19" a="1"/>
  <c r="O2271" i="19"/>
  <c r="N2271" i="19"/>
  <c r="M2271" i="19"/>
  <c r="AK2270" i="19" a="1"/>
  <c r="AK2270" i="19"/>
  <c r="AD2270" i="19" a="1"/>
  <c r="AD2270" i="19"/>
  <c r="AB2270" i="19" a="1"/>
  <c r="AB2270" i="19"/>
  <c r="O2270" i="19" a="1"/>
  <c r="O2270" i="19"/>
  <c r="N2270" i="19"/>
  <c r="M2270" i="19"/>
  <c r="AK2269" i="19" a="1"/>
  <c r="AK2269" i="19"/>
  <c r="AD2269" i="19" a="1"/>
  <c r="AD2269" i="19"/>
  <c r="AB2269" i="19" a="1"/>
  <c r="AB2269" i="19"/>
  <c r="O2269" i="19" a="1"/>
  <c r="O2269" i="19"/>
  <c r="N2269" i="19"/>
  <c r="M2269" i="19"/>
  <c r="AK2268" i="19" a="1"/>
  <c r="AK2268" i="19"/>
  <c r="AD2268" i="19" a="1"/>
  <c r="AD2268" i="19"/>
  <c r="AB2268" i="19" a="1"/>
  <c r="AB2268" i="19"/>
  <c r="O2268" i="19" a="1"/>
  <c r="O2268" i="19"/>
  <c r="N2268" i="19"/>
  <c r="M2268" i="19"/>
  <c r="AK2267" i="19" a="1"/>
  <c r="AK2267" i="19"/>
  <c r="AD2267" i="19" a="1"/>
  <c r="AD2267" i="19"/>
  <c r="AB2267" i="19" a="1"/>
  <c r="AB2267" i="19"/>
  <c r="O2267" i="19" a="1"/>
  <c r="O2267" i="19"/>
  <c r="N2267" i="19"/>
  <c r="M2267" i="19"/>
  <c r="AK2266" i="19" a="1"/>
  <c r="AK2266" i="19"/>
  <c r="AD2266" i="19" a="1"/>
  <c r="AD2266" i="19"/>
  <c r="AB2266" i="19" a="1"/>
  <c r="AB2266" i="19"/>
  <c r="O2266" i="19" a="1"/>
  <c r="O2266" i="19"/>
  <c r="N2266" i="19"/>
  <c r="M2266" i="19"/>
  <c r="AK2265" i="19" a="1"/>
  <c r="AK2265" i="19"/>
  <c r="AD2265" i="19" a="1"/>
  <c r="AD2265" i="19"/>
  <c r="AB2265" i="19" a="1"/>
  <c r="AB2265" i="19"/>
  <c r="O2265" i="19" a="1"/>
  <c r="O2265" i="19"/>
  <c r="N2265" i="19"/>
  <c r="M2265" i="19"/>
  <c r="AK2264" i="19" a="1"/>
  <c r="AK2264" i="19"/>
  <c r="AD2264" i="19" a="1"/>
  <c r="AD2264" i="19"/>
  <c r="AB2264" i="19" a="1"/>
  <c r="AB2264" i="19"/>
  <c r="O2264" i="19" a="1"/>
  <c r="O2264" i="19"/>
  <c r="N2264" i="19"/>
  <c r="M2264" i="19"/>
  <c r="AK2263" i="19" a="1"/>
  <c r="AK2263" i="19"/>
  <c r="AD2263" i="19" a="1"/>
  <c r="AD2263" i="19"/>
  <c r="AB2263" i="19" a="1"/>
  <c r="AB2263" i="19"/>
  <c r="O2263" i="19" a="1"/>
  <c r="O2263" i="19"/>
  <c r="N2263" i="19"/>
  <c r="M2263" i="19"/>
  <c r="AK2262" i="19" a="1"/>
  <c r="AK2262" i="19"/>
  <c r="AD2262" i="19" a="1"/>
  <c r="AD2262" i="19"/>
  <c r="AB2262" i="19" a="1"/>
  <c r="AB2262" i="19"/>
  <c r="O2262" i="19" a="1"/>
  <c r="O2262" i="19"/>
  <c r="N2262" i="19"/>
  <c r="M2262" i="19"/>
  <c r="AK2261" i="19" a="1"/>
  <c r="AK2261" i="19"/>
  <c r="AD2261" i="19" a="1"/>
  <c r="AD2261" i="19"/>
  <c r="AB2261" i="19" a="1"/>
  <c r="AB2261" i="19"/>
  <c r="O2261" i="19" a="1"/>
  <c r="O2261" i="19"/>
  <c r="N2261" i="19"/>
  <c r="M2261" i="19"/>
  <c r="AK2260" i="19" a="1"/>
  <c r="AK2260" i="19"/>
  <c r="AD2260" i="19" a="1"/>
  <c r="AD2260" i="19"/>
  <c r="AB2260" i="19" a="1"/>
  <c r="AB2260" i="19"/>
  <c r="O2260" i="19" a="1"/>
  <c r="O2260" i="19"/>
  <c r="N2260" i="19"/>
  <c r="M2260" i="19"/>
  <c r="AK2259" i="19" a="1"/>
  <c r="AK2259" i="19"/>
  <c r="AD2259" i="19" a="1"/>
  <c r="AD2259" i="19"/>
  <c r="AB2259" i="19" a="1"/>
  <c r="AB2259" i="19"/>
  <c r="O2259" i="19" a="1"/>
  <c r="O2259" i="19"/>
  <c r="N2259" i="19"/>
  <c r="M2259" i="19"/>
  <c r="AK2258" i="19" a="1"/>
  <c r="AK2258" i="19"/>
  <c r="AD2258" i="19" a="1"/>
  <c r="AD2258" i="19"/>
  <c r="AB2258" i="19" a="1"/>
  <c r="AB2258" i="19"/>
  <c r="O2258" i="19" a="1"/>
  <c r="O2258" i="19"/>
  <c r="N2258" i="19"/>
  <c r="M2258" i="19"/>
  <c r="AK2257" i="19" a="1"/>
  <c r="AK2257" i="19"/>
  <c r="AD2257" i="19" a="1"/>
  <c r="AD2257" i="19"/>
  <c r="AB2257" i="19" a="1"/>
  <c r="AB2257" i="19"/>
  <c r="O2257" i="19" a="1"/>
  <c r="O2257" i="19"/>
  <c r="N2257" i="19"/>
  <c r="M2257" i="19"/>
  <c r="AK2256" i="19" a="1"/>
  <c r="AK2256" i="19"/>
  <c r="AD2256" i="19" a="1"/>
  <c r="AD2256" i="19"/>
  <c r="AB2256" i="19" a="1"/>
  <c r="AB2256" i="19"/>
  <c r="O2256" i="19" a="1"/>
  <c r="O2256" i="19"/>
  <c r="N2256" i="19"/>
  <c r="M2256" i="19"/>
  <c r="AK2255" i="19" a="1"/>
  <c r="AK2255" i="19"/>
  <c r="AD2255" i="19" a="1"/>
  <c r="AD2255" i="19"/>
  <c r="AB2255" i="19" a="1"/>
  <c r="AB2255" i="19"/>
  <c r="O2255" i="19" a="1"/>
  <c r="O2255" i="19"/>
  <c r="N2255" i="19"/>
  <c r="M2255" i="19"/>
  <c r="AK2254" i="19" a="1"/>
  <c r="AK2254" i="19"/>
  <c r="AD2254" i="19" a="1"/>
  <c r="AD2254" i="19"/>
  <c r="AB2254" i="19" a="1"/>
  <c r="AB2254" i="19"/>
  <c r="O2254" i="19" a="1"/>
  <c r="O2254" i="19"/>
  <c r="N2254" i="19"/>
  <c r="M2254" i="19"/>
  <c r="AK2253" i="19" a="1"/>
  <c r="AK2253" i="19"/>
  <c r="AD2253" i="19" a="1"/>
  <c r="AD2253" i="19"/>
  <c r="AB2253" i="19" a="1"/>
  <c r="AB2253" i="19"/>
  <c r="O2253" i="19" a="1"/>
  <c r="O2253" i="19"/>
  <c r="N2253" i="19"/>
  <c r="M2253" i="19"/>
  <c r="AK2252" i="19" a="1"/>
  <c r="AK2252" i="19"/>
  <c r="AD2252" i="19" a="1"/>
  <c r="AD2252" i="19"/>
  <c r="AB2252" i="19" a="1"/>
  <c r="AB2252" i="19"/>
  <c r="O2252" i="19" a="1"/>
  <c r="O2252" i="19"/>
  <c r="N2252" i="19"/>
  <c r="M2252" i="19"/>
  <c r="AK2251" i="19" a="1"/>
  <c r="AK2251" i="19"/>
  <c r="AD2251" i="19" a="1"/>
  <c r="AD2251" i="19"/>
  <c r="AB2251" i="19" a="1"/>
  <c r="AB2251" i="19"/>
  <c r="O2251" i="19" a="1"/>
  <c r="O2251" i="19"/>
  <c r="N2251" i="19"/>
  <c r="M2251" i="19"/>
  <c r="AK2250" i="19" a="1"/>
  <c r="AK2250" i="19"/>
  <c r="AD2250" i="19" a="1"/>
  <c r="AD2250" i="19"/>
  <c r="AB2250" i="19" a="1"/>
  <c r="AB2250" i="19"/>
  <c r="O2250" i="19" a="1"/>
  <c r="O2250" i="19"/>
  <c r="N2250" i="19"/>
  <c r="M2250" i="19"/>
  <c r="AK2249" i="19" a="1"/>
  <c r="AK2249" i="19"/>
  <c r="AD2249" i="19" a="1"/>
  <c r="AD2249" i="19"/>
  <c r="AB2249" i="19" a="1"/>
  <c r="AB2249" i="19"/>
  <c r="O2249" i="19" a="1"/>
  <c r="O2249" i="19"/>
  <c r="N2249" i="19"/>
  <c r="M2249" i="19"/>
  <c r="AK2248" i="19" a="1"/>
  <c r="AK2248" i="19"/>
  <c r="AD2248" i="19" a="1"/>
  <c r="AD2248" i="19"/>
  <c r="AB2248" i="19" a="1"/>
  <c r="AB2248" i="19"/>
  <c r="O2248" i="19" a="1"/>
  <c r="O2248" i="19"/>
  <c r="N2248" i="19"/>
  <c r="M2248" i="19"/>
  <c r="AK2247" i="19" a="1"/>
  <c r="AK2247" i="19"/>
  <c r="AD2247" i="19" a="1"/>
  <c r="AD2247" i="19"/>
  <c r="AB2247" i="19" a="1"/>
  <c r="AB2247" i="19"/>
  <c r="O2247" i="19" a="1"/>
  <c r="O2247" i="19"/>
  <c r="N2247" i="19"/>
  <c r="M2247" i="19"/>
  <c r="AK2246" i="19" a="1"/>
  <c r="AK2246" i="19"/>
  <c r="AD2246" i="19" a="1"/>
  <c r="AD2246" i="19"/>
  <c r="AB2246" i="19" a="1"/>
  <c r="AB2246" i="19"/>
  <c r="O2246" i="19" a="1"/>
  <c r="O2246" i="19"/>
  <c r="N2246" i="19"/>
  <c r="M2246" i="19"/>
  <c r="AK2245" i="19" a="1"/>
  <c r="AK2245" i="19"/>
  <c r="AD2245" i="19" a="1"/>
  <c r="AD2245" i="19"/>
  <c r="AB2245" i="19" a="1"/>
  <c r="AB2245" i="19"/>
  <c r="O2245" i="19" a="1"/>
  <c r="O2245" i="19"/>
  <c r="N2245" i="19"/>
  <c r="M2245" i="19"/>
  <c r="AK2244" i="19" a="1"/>
  <c r="AK2244" i="19"/>
  <c r="AD2244" i="19" a="1"/>
  <c r="AD2244" i="19"/>
  <c r="AB2244" i="19" a="1"/>
  <c r="AB2244" i="19"/>
  <c r="O2244" i="19" a="1"/>
  <c r="O2244" i="19"/>
  <c r="N2244" i="19"/>
  <c r="M2244" i="19"/>
  <c r="AK2243" i="19" a="1"/>
  <c r="AK2243" i="19"/>
  <c r="AD2243" i="19" a="1"/>
  <c r="AD2243" i="19"/>
  <c r="AB2243" i="19" a="1"/>
  <c r="AB2243" i="19"/>
  <c r="O2243" i="19" a="1"/>
  <c r="O2243" i="19"/>
  <c r="N2243" i="19"/>
  <c r="M2243" i="19"/>
  <c r="AK2242" i="19" a="1"/>
  <c r="AK2242" i="19"/>
  <c r="AD2242" i="19" a="1"/>
  <c r="AD2242" i="19"/>
  <c r="AB2242" i="19" a="1"/>
  <c r="AB2242" i="19"/>
  <c r="O2242" i="19" a="1"/>
  <c r="O2242" i="19"/>
  <c r="N2242" i="19"/>
  <c r="M2242" i="19"/>
  <c r="AK2241" i="19" a="1"/>
  <c r="AK2241" i="19"/>
  <c r="AD2241" i="19" a="1"/>
  <c r="AD2241" i="19"/>
  <c r="AB2241" i="19" a="1"/>
  <c r="AB2241" i="19"/>
  <c r="O2241" i="19" a="1"/>
  <c r="O2241" i="19"/>
  <c r="N2241" i="19"/>
  <c r="M2241" i="19"/>
  <c r="AK2240" i="19" a="1"/>
  <c r="AK2240" i="19"/>
  <c r="AD2240" i="19" a="1"/>
  <c r="AD2240" i="19"/>
  <c r="AB2240" i="19" a="1"/>
  <c r="AB2240" i="19"/>
  <c r="O2240" i="19" a="1"/>
  <c r="O2240" i="19"/>
  <c r="N2240" i="19"/>
  <c r="M2240" i="19"/>
  <c r="AK2239" i="19" a="1"/>
  <c r="AK2239" i="19"/>
  <c r="AD2239" i="19" a="1"/>
  <c r="AD2239" i="19"/>
  <c r="AB2239" i="19" a="1"/>
  <c r="AB2239" i="19"/>
  <c r="O2239" i="19" a="1"/>
  <c r="O2239" i="19"/>
  <c r="N2239" i="19"/>
  <c r="M2239" i="19"/>
  <c r="AK2238" i="19" a="1"/>
  <c r="AK2238" i="19"/>
  <c r="AD2238" i="19" a="1"/>
  <c r="AD2238" i="19"/>
  <c r="AB2238" i="19" a="1"/>
  <c r="AB2238" i="19"/>
  <c r="O2238" i="19" a="1"/>
  <c r="O2238" i="19"/>
  <c r="N2238" i="19"/>
  <c r="M2238" i="19"/>
  <c r="AK2237" i="19" a="1"/>
  <c r="AK2237" i="19"/>
  <c r="AD2237" i="19" a="1"/>
  <c r="AD2237" i="19"/>
  <c r="AB2237" i="19" a="1"/>
  <c r="AB2237" i="19"/>
  <c r="O2237" i="19" a="1"/>
  <c r="O2237" i="19"/>
  <c r="N2237" i="19"/>
  <c r="M2237" i="19"/>
  <c r="AK2236" i="19" a="1"/>
  <c r="AK2236" i="19"/>
  <c r="AD2236" i="19" a="1"/>
  <c r="AD2236" i="19"/>
  <c r="AB2236" i="19" a="1"/>
  <c r="AB2236" i="19"/>
  <c r="O2236" i="19" a="1"/>
  <c r="O2236" i="19"/>
  <c r="N2236" i="19"/>
  <c r="M2236" i="19"/>
  <c r="AK2235" i="19" a="1"/>
  <c r="AK2235" i="19"/>
  <c r="AD2235" i="19" a="1"/>
  <c r="AD2235" i="19"/>
  <c r="AB2235" i="19" a="1"/>
  <c r="AB2235" i="19"/>
  <c r="O2235" i="19" a="1"/>
  <c r="O2235" i="19"/>
  <c r="N2235" i="19"/>
  <c r="M2235" i="19"/>
  <c r="AK2234" i="19" a="1"/>
  <c r="AK2234" i="19"/>
  <c r="AD2234" i="19" a="1"/>
  <c r="AD2234" i="19"/>
  <c r="AB2234" i="19" a="1"/>
  <c r="AB2234" i="19"/>
  <c r="O2234" i="19" a="1"/>
  <c r="O2234" i="19"/>
  <c r="N2234" i="19"/>
  <c r="M2234" i="19"/>
  <c r="AK2233" i="19" a="1"/>
  <c r="AK2233" i="19"/>
  <c r="AD2233" i="19" a="1"/>
  <c r="AD2233" i="19"/>
  <c r="AB2233" i="19" a="1"/>
  <c r="AB2233" i="19"/>
  <c r="O2233" i="19" a="1"/>
  <c r="O2233" i="19"/>
  <c r="N2233" i="19"/>
  <c r="M2233" i="19"/>
  <c r="AK2232" i="19" a="1"/>
  <c r="AK2232" i="19"/>
  <c r="AD2232" i="19" a="1"/>
  <c r="AD2232" i="19"/>
  <c r="AB2232" i="19" a="1"/>
  <c r="AB2232" i="19"/>
  <c r="O2232" i="19" a="1"/>
  <c r="O2232" i="19"/>
  <c r="N2232" i="19"/>
  <c r="M2232" i="19"/>
  <c r="AK2231" i="19" a="1"/>
  <c r="AK2231" i="19"/>
  <c r="AD2231" i="19" a="1"/>
  <c r="AD2231" i="19"/>
  <c r="AB2231" i="19" a="1"/>
  <c r="AB2231" i="19"/>
  <c r="O2231" i="19" a="1"/>
  <c r="O2231" i="19"/>
  <c r="N2231" i="19"/>
  <c r="M2231" i="19"/>
  <c r="AK2230" i="19" a="1"/>
  <c r="AK2230" i="19"/>
  <c r="AD2230" i="19" a="1"/>
  <c r="AD2230" i="19"/>
  <c r="AB2230" i="19" a="1"/>
  <c r="AB2230" i="19"/>
  <c r="O2230" i="19" a="1"/>
  <c r="O2230" i="19"/>
  <c r="N2230" i="19"/>
  <c r="M2230" i="19"/>
  <c r="AK2229" i="19" a="1"/>
  <c r="AK2229" i="19"/>
  <c r="AD2229" i="19" a="1"/>
  <c r="AD2229" i="19"/>
  <c r="AB2229" i="19" a="1"/>
  <c r="AB2229" i="19"/>
  <c r="O2229" i="19" a="1"/>
  <c r="O2229" i="19"/>
  <c r="N2229" i="19"/>
  <c r="M2229" i="19"/>
  <c r="AK2228" i="19" a="1"/>
  <c r="AK2228" i="19"/>
  <c r="AD2228" i="19" a="1"/>
  <c r="AD2228" i="19"/>
  <c r="AB2228" i="19" a="1"/>
  <c r="AB2228" i="19"/>
  <c r="O2228" i="19" a="1"/>
  <c r="O2228" i="19"/>
  <c r="N2228" i="19"/>
  <c r="M2228" i="19"/>
  <c r="AK2227" i="19" a="1"/>
  <c r="AK2227" i="19"/>
  <c r="AD2227" i="19" a="1"/>
  <c r="AD2227" i="19"/>
  <c r="AB2227" i="19" a="1"/>
  <c r="AB2227" i="19"/>
  <c r="O2227" i="19" a="1"/>
  <c r="O2227" i="19"/>
  <c r="N2227" i="19"/>
  <c r="M2227" i="19"/>
  <c r="AK2226" i="19" a="1"/>
  <c r="AK2226" i="19"/>
  <c r="AD2226" i="19" a="1"/>
  <c r="AD2226" i="19"/>
  <c r="AB2226" i="19" a="1"/>
  <c r="AB2226" i="19"/>
  <c r="O2226" i="19" a="1"/>
  <c r="O2226" i="19"/>
  <c r="N2226" i="19"/>
  <c r="M2226" i="19"/>
  <c r="AK2225" i="19" a="1"/>
  <c r="AK2225" i="19"/>
  <c r="AD2225" i="19" a="1"/>
  <c r="AD2225" i="19"/>
  <c r="AB2225" i="19" a="1"/>
  <c r="AB2225" i="19"/>
  <c r="O2225" i="19" a="1"/>
  <c r="O2225" i="19"/>
  <c r="N2225" i="19"/>
  <c r="M2225" i="19"/>
  <c r="AK2224" i="19" a="1"/>
  <c r="AK2224" i="19"/>
  <c r="AD2224" i="19" a="1"/>
  <c r="AD2224" i="19"/>
  <c r="AB2224" i="19" a="1"/>
  <c r="AB2224" i="19"/>
  <c r="O2224" i="19" a="1"/>
  <c r="O2224" i="19"/>
  <c r="N2224" i="19"/>
  <c r="M2224" i="19"/>
  <c r="AK2223" i="19" a="1"/>
  <c r="AK2223" i="19"/>
  <c r="AD2223" i="19" a="1"/>
  <c r="AD2223" i="19"/>
  <c r="AB2223" i="19" a="1"/>
  <c r="AB2223" i="19"/>
  <c r="O2223" i="19" a="1"/>
  <c r="O2223" i="19"/>
  <c r="N2223" i="19"/>
  <c r="M2223" i="19"/>
  <c r="AK2222" i="19" a="1"/>
  <c r="AK2222" i="19"/>
  <c r="AD2222" i="19" a="1"/>
  <c r="AD2222" i="19"/>
  <c r="AB2222" i="19" a="1"/>
  <c r="AB2222" i="19"/>
  <c r="O2222" i="19" a="1"/>
  <c r="O2222" i="19"/>
  <c r="N2222" i="19"/>
  <c r="M2222" i="19"/>
  <c r="AK2221" i="19" a="1"/>
  <c r="AK2221" i="19"/>
  <c r="AD2221" i="19" a="1"/>
  <c r="AD2221" i="19"/>
  <c r="AB2221" i="19" a="1"/>
  <c r="AB2221" i="19"/>
  <c r="O2221" i="19" a="1"/>
  <c r="O2221" i="19"/>
  <c r="N2221" i="19"/>
  <c r="M2221" i="19"/>
  <c r="AK2220" i="19" a="1"/>
  <c r="AK2220" i="19"/>
  <c r="AD2220" i="19" a="1"/>
  <c r="AD2220" i="19"/>
  <c r="AB2220" i="19" a="1"/>
  <c r="AB2220" i="19"/>
  <c r="O2220" i="19" a="1"/>
  <c r="O2220" i="19"/>
  <c r="N2220" i="19"/>
  <c r="M2220" i="19"/>
  <c r="AK2219" i="19" a="1"/>
  <c r="AK2219" i="19"/>
  <c r="AD2219" i="19" a="1"/>
  <c r="AD2219" i="19"/>
  <c r="AB2219" i="19" a="1"/>
  <c r="AB2219" i="19"/>
  <c r="O2219" i="19" a="1"/>
  <c r="O2219" i="19"/>
  <c r="N2219" i="19"/>
  <c r="M2219" i="19"/>
  <c r="AK2218" i="19" a="1"/>
  <c r="AK2218" i="19"/>
  <c r="AD2218" i="19" a="1"/>
  <c r="AD2218" i="19"/>
  <c r="AB2218" i="19" a="1"/>
  <c r="AB2218" i="19"/>
  <c r="O2218" i="19" a="1"/>
  <c r="O2218" i="19"/>
  <c r="N2218" i="19"/>
  <c r="M2218" i="19"/>
  <c r="AK2217" i="19" a="1"/>
  <c r="AK2217" i="19"/>
  <c r="AD2217" i="19" a="1"/>
  <c r="AD2217" i="19"/>
  <c r="AB2217" i="19" a="1"/>
  <c r="AB2217" i="19"/>
  <c r="O2217" i="19" a="1"/>
  <c r="O2217" i="19"/>
  <c r="N2217" i="19"/>
  <c r="M2217" i="19"/>
  <c r="AK2216" i="19" a="1"/>
  <c r="AK2216" i="19"/>
  <c r="AD2216" i="19" a="1"/>
  <c r="AD2216" i="19"/>
  <c r="AB2216" i="19" a="1"/>
  <c r="AB2216" i="19"/>
  <c r="O2216" i="19" a="1"/>
  <c r="O2216" i="19"/>
  <c r="N2216" i="19"/>
  <c r="M2216" i="19"/>
  <c r="AK2215" i="19" a="1"/>
  <c r="AK2215" i="19"/>
  <c r="AD2215" i="19" a="1"/>
  <c r="AD2215" i="19"/>
  <c r="AB2215" i="19" a="1"/>
  <c r="AB2215" i="19"/>
  <c r="O2215" i="19" a="1"/>
  <c r="O2215" i="19"/>
  <c r="N2215" i="19"/>
  <c r="M2215" i="19"/>
  <c r="AK2214" i="19" a="1"/>
  <c r="AK2214" i="19"/>
  <c r="AD2214" i="19" a="1"/>
  <c r="AD2214" i="19"/>
  <c r="AB2214" i="19" a="1"/>
  <c r="AB2214" i="19"/>
  <c r="O2214" i="19" a="1"/>
  <c r="O2214" i="19"/>
  <c r="N2214" i="19"/>
  <c r="M2214" i="19"/>
  <c r="AK2213" i="19" a="1"/>
  <c r="AK2213" i="19"/>
  <c r="AD2213" i="19" a="1"/>
  <c r="AD2213" i="19"/>
  <c r="AB2213" i="19" a="1"/>
  <c r="AB2213" i="19"/>
  <c r="O2213" i="19" a="1"/>
  <c r="O2213" i="19"/>
  <c r="N2213" i="19"/>
  <c r="M2213" i="19"/>
  <c r="AK2212" i="19" a="1"/>
  <c r="AK2212" i="19"/>
  <c r="AD2212" i="19" a="1"/>
  <c r="AD2212" i="19"/>
  <c r="AB2212" i="19" a="1"/>
  <c r="AB2212" i="19"/>
  <c r="O2212" i="19" a="1"/>
  <c r="O2212" i="19"/>
  <c r="N2212" i="19"/>
  <c r="M2212" i="19"/>
  <c r="AK2211" i="19" a="1"/>
  <c r="AK2211" i="19"/>
  <c r="AD2211" i="19" a="1"/>
  <c r="AD2211" i="19"/>
  <c r="AB2211" i="19" a="1"/>
  <c r="AB2211" i="19"/>
  <c r="O2211" i="19" a="1"/>
  <c r="O2211" i="19"/>
  <c r="N2211" i="19"/>
  <c r="M2211" i="19"/>
  <c r="AK2210" i="19" a="1"/>
  <c r="AK2210" i="19"/>
  <c r="AD2210" i="19" a="1"/>
  <c r="AD2210" i="19"/>
  <c r="AB2210" i="19" a="1"/>
  <c r="AB2210" i="19"/>
  <c r="O2210" i="19" a="1"/>
  <c r="O2210" i="19"/>
  <c r="N2210" i="19"/>
  <c r="M2210" i="19"/>
  <c r="AK2209" i="19" a="1"/>
  <c r="AK2209" i="19"/>
  <c r="AD2209" i="19" a="1"/>
  <c r="AD2209" i="19"/>
  <c r="AB2209" i="19" a="1"/>
  <c r="AB2209" i="19"/>
  <c r="O2209" i="19" a="1"/>
  <c r="O2209" i="19"/>
  <c r="N2209" i="19"/>
  <c r="M2209" i="19"/>
  <c r="AK2208" i="19" a="1"/>
  <c r="AK2208" i="19"/>
  <c r="AD2208" i="19" a="1"/>
  <c r="AD2208" i="19"/>
  <c r="AB2208" i="19" a="1"/>
  <c r="AB2208" i="19"/>
  <c r="O2208" i="19" a="1"/>
  <c r="O2208" i="19"/>
  <c r="N2208" i="19"/>
  <c r="M2208" i="19"/>
  <c r="AK2207" i="19" a="1"/>
  <c r="AK2207" i="19"/>
  <c r="AD2207" i="19" a="1"/>
  <c r="AD2207" i="19"/>
  <c r="AB2207" i="19" a="1"/>
  <c r="AB2207" i="19"/>
  <c r="O2207" i="19" a="1"/>
  <c r="O2207" i="19"/>
  <c r="N2207" i="19"/>
  <c r="M2207" i="19"/>
  <c r="AK2206" i="19" a="1"/>
  <c r="AK2206" i="19"/>
  <c r="AD2206" i="19" a="1"/>
  <c r="AD2206" i="19"/>
  <c r="AB2206" i="19" a="1"/>
  <c r="AB2206" i="19"/>
  <c r="O2206" i="19" a="1"/>
  <c r="O2206" i="19"/>
  <c r="N2206" i="19"/>
  <c r="M2206" i="19"/>
  <c r="AK2205" i="19" a="1"/>
  <c r="AK2205" i="19"/>
  <c r="AD2205" i="19" a="1"/>
  <c r="AD2205" i="19"/>
  <c r="AB2205" i="19" a="1"/>
  <c r="AB2205" i="19"/>
  <c r="O2205" i="19" a="1"/>
  <c r="O2205" i="19"/>
  <c r="N2205" i="19"/>
  <c r="M2205" i="19"/>
  <c r="AK2204" i="19" a="1"/>
  <c r="AK2204" i="19"/>
  <c r="AD2204" i="19" a="1"/>
  <c r="AD2204" i="19"/>
  <c r="AB2204" i="19" a="1"/>
  <c r="AB2204" i="19"/>
  <c r="O2204" i="19" a="1"/>
  <c r="O2204" i="19"/>
  <c r="N2204" i="19"/>
  <c r="M2204" i="19"/>
  <c r="AK2203" i="19" a="1"/>
  <c r="AK2203" i="19"/>
  <c r="AD2203" i="19" a="1"/>
  <c r="AD2203" i="19"/>
  <c r="AB2203" i="19" a="1"/>
  <c r="AB2203" i="19"/>
  <c r="O2203" i="19" a="1"/>
  <c r="O2203" i="19"/>
  <c r="N2203" i="19"/>
  <c r="M2203" i="19"/>
  <c r="AK2202" i="19" a="1"/>
  <c r="AK2202" i="19"/>
  <c r="AD2202" i="19" a="1"/>
  <c r="AD2202" i="19"/>
  <c r="AB2202" i="19" a="1"/>
  <c r="AB2202" i="19"/>
  <c r="O2202" i="19" a="1"/>
  <c r="O2202" i="19"/>
  <c r="N2202" i="19"/>
  <c r="M2202" i="19"/>
  <c r="AK2201" i="19" a="1"/>
  <c r="AK2201" i="19"/>
  <c r="AD2201" i="19" a="1"/>
  <c r="AD2201" i="19"/>
  <c r="AB2201" i="19" a="1"/>
  <c r="AB2201" i="19"/>
  <c r="O2201" i="19" a="1"/>
  <c r="O2201" i="19"/>
  <c r="N2201" i="19"/>
  <c r="M2201" i="19"/>
  <c r="AK2200" i="19" a="1"/>
  <c r="AK2200" i="19"/>
  <c r="AD2200" i="19" a="1"/>
  <c r="AD2200" i="19"/>
  <c r="AB2200" i="19" a="1"/>
  <c r="AB2200" i="19"/>
  <c r="O2200" i="19" a="1"/>
  <c r="O2200" i="19"/>
  <c r="N2200" i="19"/>
  <c r="M2200" i="19"/>
  <c r="AK2199" i="19" a="1"/>
  <c r="AK2199" i="19"/>
  <c r="AD2199" i="19" a="1"/>
  <c r="AD2199" i="19"/>
  <c r="AB2199" i="19" a="1"/>
  <c r="AB2199" i="19"/>
  <c r="O2199" i="19" a="1"/>
  <c r="O2199" i="19"/>
  <c r="N2199" i="19"/>
  <c r="M2199" i="19"/>
  <c r="AK2198" i="19" a="1"/>
  <c r="AK2198" i="19"/>
  <c r="AD2198" i="19" a="1"/>
  <c r="AD2198" i="19"/>
  <c r="AB2198" i="19" a="1"/>
  <c r="AB2198" i="19"/>
  <c r="O2198" i="19" a="1"/>
  <c r="O2198" i="19"/>
  <c r="N2198" i="19"/>
  <c r="M2198" i="19"/>
  <c r="AK2197" i="19" a="1"/>
  <c r="AK2197" i="19"/>
  <c r="AD2197" i="19" a="1"/>
  <c r="AD2197" i="19"/>
  <c r="AB2197" i="19" a="1"/>
  <c r="AB2197" i="19"/>
  <c r="O2197" i="19" a="1"/>
  <c r="O2197" i="19"/>
  <c r="N2197" i="19"/>
  <c r="M2197" i="19"/>
  <c r="AK2196" i="19" a="1"/>
  <c r="AK2196" i="19"/>
  <c r="AD2196" i="19" a="1"/>
  <c r="AD2196" i="19"/>
  <c r="AB2196" i="19" a="1"/>
  <c r="AB2196" i="19"/>
  <c r="O2196" i="19" a="1"/>
  <c r="O2196" i="19"/>
  <c r="N2196" i="19"/>
  <c r="M2196" i="19"/>
  <c r="AK2195" i="19" a="1"/>
  <c r="AK2195" i="19"/>
  <c r="AD2195" i="19" a="1"/>
  <c r="AD2195" i="19"/>
  <c r="AB2195" i="19" a="1"/>
  <c r="AB2195" i="19"/>
  <c r="O2195" i="19" a="1"/>
  <c r="O2195" i="19"/>
  <c r="N2195" i="19"/>
  <c r="M2195" i="19"/>
  <c r="AK2194" i="19" a="1"/>
  <c r="AK2194" i="19"/>
  <c r="AD2194" i="19" a="1"/>
  <c r="AD2194" i="19"/>
  <c r="AB2194" i="19" a="1"/>
  <c r="AB2194" i="19"/>
  <c r="O2194" i="19" a="1"/>
  <c r="O2194" i="19"/>
  <c r="N2194" i="19"/>
  <c r="M2194" i="19"/>
  <c r="AK2193" i="19" a="1"/>
  <c r="AK2193" i="19"/>
  <c r="AD2193" i="19" a="1"/>
  <c r="AD2193" i="19"/>
  <c r="AB2193" i="19" a="1"/>
  <c r="AB2193" i="19"/>
  <c r="O2193" i="19" a="1"/>
  <c r="O2193" i="19"/>
  <c r="N2193" i="19"/>
  <c r="M2193" i="19"/>
  <c r="AK2192" i="19" a="1"/>
  <c r="AK2192" i="19"/>
  <c r="AD2192" i="19" a="1"/>
  <c r="AD2192" i="19"/>
  <c r="AB2192" i="19" a="1"/>
  <c r="AB2192" i="19"/>
  <c r="O2192" i="19" a="1"/>
  <c r="O2192" i="19"/>
  <c r="N2192" i="19"/>
  <c r="M2192" i="19"/>
  <c r="AK2191" i="19" a="1"/>
  <c r="AK2191" i="19"/>
  <c r="AD2191" i="19" a="1"/>
  <c r="AD2191" i="19"/>
  <c r="AB2191" i="19" a="1"/>
  <c r="AB2191" i="19"/>
  <c r="O2191" i="19" a="1"/>
  <c r="O2191" i="19"/>
  <c r="N2191" i="19"/>
  <c r="M2191" i="19"/>
  <c r="AK2190" i="19" a="1"/>
  <c r="AK2190" i="19"/>
  <c r="AD2190" i="19" a="1"/>
  <c r="AD2190" i="19"/>
  <c r="AB2190" i="19" a="1"/>
  <c r="AB2190" i="19"/>
  <c r="O2190" i="19" a="1"/>
  <c r="O2190" i="19"/>
  <c r="N2190" i="19"/>
  <c r="M2190" i="19"/>
  <c r="AK2189" i="19" a="1"/>
  <c r="AK2189" i="19"/>
  <c r="AD2189" i="19" a="1"/>
  <c r="AD2189" i="19"/>
  <c r="AB2189" i="19" a="1"/>
  <c r="AB2189" i="19"/>
  <c r="O2189" i="19" a="1"/>
  <c r="O2189" i="19"/>
  <c r="N2189" i="19"/>
  <c r="M2189" i="19"/>
  <c r="AK2188" i="19" a="1"/>
  <c r="AK2188" i="19"/>
  <c r="AD2188" i="19" a="1"/>
  <c r="AD2188" i="19"/>
  <c r="AB2188" i="19" a="1"/>
  <c r="AB2188" i="19"/>
  <c r="O2188" i="19" a="1"/>
  <c r="O2188" i="19"/>
  <c r="N2188" i="19"/>
  <c r="M2188" i="19"/>
  <c r="AK2187" i="19" a="1"/>
  <c r="AK2187" i="19"/>
  <c r="AD2187" i="19" a="1"/>
  <c r="AD2187" i="19"/>
  <c r="AB2187" i="19" a="1"/>
  <c r="AB2187" i="19"/>
  <c r="O2187" i="19" a="1"/>
  <c r="O2187" i="19"/>
  <c r="N2187" i="19"/>
  <c r="M2187" i="19"/>
  <c r="AK2186" i="19" a="1"/>
  <c r="AK2186" i="19"/>
  <c r="AD2186" i="19" a="1"/>
  <c r="AD2186" i="19"/>
  <c r="AB2186" i="19" a="1"/>
  <c r="AB2186" i="19"/>
  <c r="O2186" i="19" a="1"/>
  <c r="O2186" i="19"/>
  <c r="N2186" i="19"/>
  <c r="M2186" i="19"/>
  <c r="AK2185" i="19" a="1"/>
  <c r="AK2185" i="19"/>
  <c r="AD2185" i="19" a="1"/>
  <c r="AD2185" i="19"/>
  <c r="AB2185" i="19" a="1"/>
  <c r="AB2185" i="19"/>
  <c r="O2185" i="19" a="1"/>
  <c r="O2185" i="19"/>
  <c r="N2185" i="19"/>
  <c r="M2185" i="19"/>
  <c r="AK2184" i="19" a="1"/>
  <c r="AK2184" i="19"/>
  <c r="AD2184" i="19" a="1"/>
  <c r="AD2184" i="19"/>
  <c r="AB2184" i="19" a="1"/>
  <c r="AB2184" i="19"/>
  <c r="O2184" i="19" a="1"/>
  <c r="O2184" i="19"/>
  <c r="N2184" i="19"/>
  <c r="M2184" i="19"/>
  <c r="AK2183" i="19" a="1"/>
  <c r="AK2183" i="19"/>
  <c r="AD2183" i="19" a="1"/>
  <c r="AD2183" i="19"/>
  <c r="AB2183" i="19" a="1"/>
  <c r="AB2183" i="19"/>
  <c r="O2183" i="19" a="1"/>
  <c r="O2183" i="19"/>
  <c r="N2183" i="19"/>
  <c r="M2183" i="19"/>
  <c r="AK2182" i="19" a="1"/>
  <c r="AK2182" i="19"/>
  <c r="AD2182" i="19" a="1"/>
  <c r="AD2182" i="19"/>
  <c r="AB2182" i="19" a="1"/>
  <c r="AB2182" i="19"/>
  <c r="O2182" i="19" a="1"/>
  <c r="O2182" i="19"/>
  <c r="N2182" i="19"/>
  <c r="M2182" i="19"/>
  <c r="AK2181" i="19" a="1"/>
  <c r="AK2181" i="19"/>
  <c r="AD2181" i="19" a="1"/>
  <c r="AD2181" i="19"/>
  <c r="AB2181" i="19" a="1"/>
  <c r="AB2181" i="19"/>
  <c r="O2181" i="19" a="1"/>
  <c r="O2181" i="19"/>
  <c r="N2181" i="19"/>
  <c r="M2181" i="19"/>
  <c r="AK2180" i="19" a="1"/>
  <c r="AK2180" i="19"/>
  <c r="AD2180" i="19" a="1"/>
  <c r="AD2180" i="19"/>
  <c r="AB2180" i="19" a="1"/>
  <c r="AB2180" i="19"/>
  <c r="O2180" i="19" a="1"/>
  <c r="O2180" i="19"/>
  <c r="N2180" i="19"/>
  <c r="M2180" i="19"/>
  <c r="AK2179" i="19" a="1"/>
  <c r="AK2179" i="19"/>
  <c r="AD2179" i="19" a="1"/>
  <c r="AD2179" i="19"/>
  <c r="AB2179" i="19" a="1"/>
  <c r="AB2179" i="19"/>
  <c r="O2179" i="19" a="1"/>
  <c r="O2179" i="19"/>
  <c r="N2179" i="19"/>
  <c r="M2179" i="19"/>
  <c r="AK2178" i="19" a="1"/>
  <c r="AK2178" i="19"/>
  <c r="AD2178" i="19" a="1"/>
  <c r="AD2178" i="19"/>
  <c r="AB2178" i="19" a="1"/>
  <c r="AB2178" i="19"/>
  <c r="O2178" i="19" a="1"/>
  <c r="O2178" i="19"/>
  <c r="N2178" i="19"/>
  <c r="M2178" i="19"/>
  <c r="AK2177" i="19" a="1"/>
  <c r="AK2177" i="19"/>
  <c r="AD2177" i="19" a="1"/>
  <c r="AD2177" i="19"/>
  <c r="AB2177" i="19" a="1"/>
  <c r="AB2177" i="19"/>
  <c r="O2177" i="19" a="1"/>
  <c r="O2177" i="19"/>
  <c r="N2177" i="19"/>
  <c r="M2177" i="19"/>
  <c r="AK2176" i="19" a="1"/>
  <c r="AK2176" i="19"/>
  <c r="AD2176" i="19" a="1"/>
  <c r="AD2176" i="19"/>
  <c r="AB2176" i="19" a="1"/>
  <c r="AB2176" i="19"/>
  <c r="O2176" i="19" a="1"/>
  <c r="O2176" i="19"/>
  <c r="N2176" i="19"/>
  <c r="M2176" i="19"/>
  <c r="AK2175" i="19" a="1"/>
  <c r="AK2175" i="19"/>
  <c r="AD2175" i="19" a="1"/>
  <c r="AD2175" i="19"/>
  <c r="AB2175" i="19" a="1"/>
  <c r="AB2175" i="19"/>
  <c r="O2175" i="19" a="1"/>
  <c r="O2175" i="19"/>
  <c r="N2175" i="19"/>
  <c r="M2175" i="19"/>
  <c r="AK2174" i="19" a="1"/>
  <c r="AK2174" i="19"/>
  <c r="AD2174" i="19" a="1"/>
  <c r="AD2174" i="19"/>
  <c r="AB2174" i="19" a="1"/>
  <c r="AB2174" i="19"/>
  <c r="O2174" i="19" a="1"/>
  <c r="O2174" i="19"/>
  <c r="N2174" i="19"/>
  <c r="M2174" i="19"/>
  <c r="AK2173" i="19" a="1"/>
  <c r="AK2173" i="19"/>
  <c r="AD2173" i="19" a="1"/>
  <c r="AD2173" i="19"/>
  <c r="AB2173" i="19" a="1"/>
  <c r="AB2173" i="19"/>
  <c r="O2173" i="19" a="1"/>
  <c r="O2173" i="19"/>
  <c r="N2173" i="19"/>
  <c r="M2173" i="19"/>
  <c r="AK2172" i="19" a="1"/>
  <c r="AK2172" i="19"/>
  <c r="AD2172" i="19" a="1"/>
  <c r="AD2172" i="19"/>
  <c r="AB2172" i="19" a="1"/>
  <c r="AB2172" i="19"/>
  <c r="O2172" i="19" a="1"/>
  <c r="O2172" i="19"/>
  <c r="N2172" i="19"/>
  <c r="M2172" i="19"/>
  <c r="AK2171" i="19" a="1"/>
  <c r="AK2171" i="19"/>
  <c r="AD2171" i="19" a="1"/>
  <c r="AD2171" i="19"/>
  <c r="AB2171" i="19" a="1"/>
  <c r="AB2171" i="19"/>
  <c r="O2171" i="19" a="1"/>
  <c r="O2171" i="19"/>
  <c r="N2171" i="19"/>
  <c r="M2171" i="19"/>
  <c r="AK2170" i="19" a="1"/>
  <c r="AK2170" i="19"/>
  <c r="AD2170" i="19" a="1"/>
  <c r="AD2170" i="19"/>
  <c r="AB2170" i="19" a="1"/>
  <c r="AB2170" i="19"/>
  <c r="O2170" i="19" a="1"/>
  <c r="O2170" i="19"/>
  <c r="N2170" i="19"/>
  <c r="M2170" i="19"/>
  <c r="AK2169" i="19" a="1"/>
  <c r="AK2169" i="19"/>
  <c r="AD2169" i="19" a="1"/>
  <c r="AD2169" i="19"/>
  <c r="AB2169" i="19" a="1"/>
  <c r="AB2169" i="19"/>
  <c r="O2169" i="19" a="1"/>
  <c r="O2169" i="19"/>
  <c r="N2169" i="19"/>
  <c r="M2169" i="19"/>
  <c r="AK2168" i="19" a="1"/>
  <c r="AK2168" i="19"/>
  <c r="AD2168" i="19" a="1"/>
  <c r="AD2168" i="19"/>
  <c r="AB2168" i="19" a="1"/>
  <c r="AB2168" i="19"/>
  <c r="O2168" i="19" a="1"/>
  <c r="O2168" i="19"/>
  <c r="N2168" i="19"/>
  <c r="M2168" i="19"/>
  <c r="AK2167" i="19" a="1"/>
  <c r="AK2167" i="19"/>
  <c r="AD2167" i="19" a="1"/>
  <c r="AD2167" i="19"/>
  <c r="AB2167" i="19" a="1"/>
  <c r="AB2167" i="19"/>
  <c r="O2167" i="19" a="1"/>
  <c r="O2167" i="19"/>
  <c r="N2167" i="19"/>
  <c r="M2167" i="19"/>
  <c r="AK2166" i="19" a="1"/>
  <c r="AK2166" i="19"/>
  <c r="AD2166" i="19" a="1"/>
  <c r="AD2166" i="19"/>
  <c r="AB2166" i="19" a="1"/>
  <c r="AB2166" i="19"/>
  <c r="O2166" i="19" a="1"/>
  <c r="O2166" i="19"/>
  <c r="N2166" i="19"/>
  <c r="M2166" i="19"/>
  <c r="AK2165" i="19" a="1"/>
  <c r="AK2165" i="19"/>
  <c r="AD2165" i="19" a="1"/>
  <c r="AD2165" i="19"/>
  <c r="AB2165" i="19" a="1"/>
  <c r="AB2165" i="19"/>
  <c r="O2165" i="19" a="1"/>
  <c r="O2165" i="19"/>
  <c r="N2165" i="19"/>
  <c r="M2165" i="19"/>
  <c r="AK2164" i="19" a="1"/>
  <c r="AK2164" i="19"/>
  <c r="AD2164" i="19" a="1"/>
  <c r="AD2164" i="19"/>
  <c r="AB2164" i="19" a="1"/>
  <c r="AB2164" i="19"/>
  <c r="O2164" i="19" a="1"/>
  <c r="O2164" i="19"/>
  <c r="N2164" i="19"/>
  <c r="M2164" i="19"/>
  <c r="AK2163" i="19" a="1"/>
  <c r="AK2163" i="19"/>
  <c r="AD2163" i="19" a="1"/>
  <c r="AD2163" i="19"/>
  <c r="AB2163" i="19" a="1"/>
  <c r="AB2163" i="19"/>
  <c r="O2163" i="19" a="1"/>
  <c r="O2163" i="19"/>
  <c r="N2163" i="19"/>
  <c r="M2163" i="19"/>
  <c r="AK2162" i="19" a="1"/>
  <c r="AK2162" i="19"/>
  <c r="AD2162" i="19" a="1"/>
  <c r="AD2162" i="19"/>
  <c r="AB2162" i="19" a="1"/>
  <c r="AB2162" i="19"/>
  <c r="O2162" i="19" a="1"/>
  <c r="O2162" i="19"/>
  <c r="N2162" i="19"/>
  <c r="M2162" i="19"/>
  <c r="AK2161" i="19" a="1"/>
  <c r="AK2161" i="19"/>
  <c r="AD2161" i="19" a="1"/>
  <c r="AD2161" i="19"/>
  <c r="AB2161" i="19" a="1"/>
  <c r="AB2161" i="19"/>
  <c r="O2161" i="19" a="1"/>
  <c r="O2161" i="19"/>
  <c r="N2161" i="19"/>
  <c r="M2161" i="19"/>
  <c r="AK2160" i="19" a="1"/>
  <c r="AK2160" i="19"/>
  <c r="AD2160" i="19" a="1"/>
  <c r="AD2160" i="19"/>
  <c r="AB2160" i="19" a="1"/>
  <c r="AB2160" i="19"/>
  <c r="O2160" i="19" a="1"/>
  <c r="O2160" i="19"/>
  <c r="N2160" i="19"/>
  <c r="M2160" i="19"/>
  <c r="AK2159" i="19" a="1"/>
  <c r="AK2159" i="19"/>
  <c r="AD2159" i="19" a="1"/>
  <c r="AD2159" i="19"/>
  <c r="AB2159" i="19" a="1"/>
  <c r="AB2159" i="19"/>
  <c r="O2159" i="19" a="1"/>
  <c r="O2159" i="19"/>
  <c r="N2159" i="19"/>
  <c r="M2159" i="19"/>
  <c r="AK2158" i="19" a="1"/>
  <c r="AK2158" i="19"/>
  <c r="AD2158" i="19" a="1"/>
  <c r="AD2158" i="19"/>
  <c r="AB2158" i="19" a="1"/>
  <c r="AB2158" i="19"/>
  <c r="O2158" i="19" a="1"/>
  <c r="O2158" i="19"/>
  <c r="N2158" i="19"/>
  <c r="M2158" i="19"/>
  <c r="AK2157" i="19" a="1"/>
  <c r="AK2157" i="19"/>
  <c r="AD2157" i="19" a="1"/>
  <c r="AD2157" i="19"/>
  <c r="AB2157" i="19" a="1"/>
  <c r="AB2157" i="19"/>
  <c r="O2157" i="19" a="1"/>
  <c r="O2157" i="19"/>
  <c r="N2157" i="19"/>
  <c r="M2157" i="19"/>
  <c r="AK2156" i="19" a="1"/>
  <c r="AK2156" i="19"/>
  <c r="AD2156" i="19" a="1"/>
  <c r="AD2156" i="19"/>
  <c r="AB2156" i="19" a="1"/>
  <c r="AB2156" i="19"/>
  <c r="O2156" i="19" a="1"/>
  <c r="O2156" i="19"/>
  <c r="N2156" i="19"/>
  <c r="M2156" i="19"/>
  <c r="AK2155" i="19" a="1"/>
  <c r="AK2155" i="19"/>
  <c r="AD2155" i="19" a="1"/>
  <c r="AD2155" i="19"/>
  <c r="AB2155" i="19" a="1"/>
  <c r="AB2155" i="19"/>
  <c r="O2155" i="19" a="1"/>
  <c r="O2155" i="19"/>
  <c r="N2155" i="19"/>
  <c r="M2155" i="19"/>
  <c r="AK2154" i="19" a="1"/>
  <c r="AK2154" i="19"/>
  <c r="AD2154" i="19" a="1"/>
  <c r="AD2154" i="19"/>
  <c r="AB2154" i="19" a="1"/>
  <c r="AB2154" i="19"/>
  <c r="O2154" i="19" a="1"/>
  <c r="O2154" i="19"/>
  <c r="N2154" i="19"/>
  <c r="M2154" i="19"/>
  <c r="AK2153" i="19" a="1"/>
  <c r="AK2153" i="19"/>
  <c r="AD2153" i="19" a="1"/>
  <c r="AD2153" i="19"/>
  <c r="AB2153" i="19" a="1"/>
  <c r="AB2153" i="19"/>
  <c r="O2153" i="19" a="1"/>
  <c r="O2153" i="19"/>
  <c r="N2153" i="19"/>
  <c r="M2153" i="19"/>
  <c r="AK2152" i="19" a="1"/>
  <c r="AK2152" i="19"/>
  <c r="AD2152" i="19" a="1"/>
  <c r="AD2152" i="19"/>
  <c r="AB2152" i="19" a="1"/>
  <c r="AB2152" i="19"/>
  <c r="O2152" i="19" a="1"/>
  <c r="O2152" i="19"/>
  <c r="N2152" i="19"/>
  <c r="M2152" i="19"/>
  <c r="AK2151" i="19" a="1"/>
  <c r="AK2151" i="19"/>
  <c r="AD2151" i="19" a="1"/>
  <c r="AD2151" i="19"/>
  <c r="AB2151" i="19" a="1"/>
  <c r="AB2151" i="19"/>
  <c r="O2151" i="19" a="1"/>
  <c r="O2151" i="19"/>
  <c r="N2151" i="19"/>
  <c r="M2151" i="19"/>
  <c r="AK2150" i="19" a="1"/>
  <c r="AK2150" i="19"/>
  <c r="AD2150" i="19" a="1"/>
  <c r="AD2150" i="19"/>
  <c r="AB2150" i="19" a="1"/>
  <c r="AB2150" i="19"/>
  <c r="O2150" i="19" a="1"/>
  <c r="O2150" i="19"/>
  <c r="N2150" i="19"/>
  <c r="M2150" i="19"/>
  <c r="AK2149" i="19" a="1"/>
  <c r="AK2149" i="19"/>
  <c r="AD2149" i="19" a="1"/>
  <c r="AD2149" i="19"/>
  <c r="AB2149" i="19" a="1"/>
  <c r="AB2149" i="19"/>
  <c r="O2149" i="19" a="1"/>
  <c r="O2149" i="19"/>
  <c r="N2149" i="19"/>
  <c r="M2149" i="19"/>
  <c r="AK2148" i="19" a="1"/>
  <c r="AK2148" i="19"/>
  <c r="AD2148" i="19" a="1"/>
  <c r="AD2148" i="19"/>
  <c r="AB2148" i="19" a="1"/>
  <c r="AB2148" i="19"/>
  <c r="O2148" i="19" a="1"/>
  <c r="O2148" i="19"/>
  <c r="N2148" i="19"/>
  <c r="M2148" i="19"/>
  <c r="AK2147" i="19" a="1"/>
  <c r="AK2147" i="19"/>
  <c r="AD2147" i="19" a="1"/>
  <c r="AD2147" i="19"/>
  <c r="AB2147" i="19" a="1"/>
  <c r="AB2147" i="19"/>
  <c r="O2147" i="19" a="1"/>
  <c r="O2147" i="19"/>
  <c r="N2147" i="19"/>
  <c r="M2147" i="19"/>
  <c r="AK2146" i="19" a="1"/>
  <c r="AK2146" i="19"/>
  <c r="AD2146" i="19" a="1"/>
  <c r="AD2146" i="19"/>
  <c r="AB2146" i="19" a="1"/>
  <c r="AB2146" i="19"/>
  <c r="O2146" i="19" a="1"/>
  <c r="O2146" i="19"/>
  <c r="N2146" i="19"/>
  <c r="M2146" i="19"/>
  <c r="AK2145" i="19" a="1"/>
  <c r="AK2145" i="19"/>
  <c r="AD2145" i="19" a="1"/>
  <c r="AD2145" i="19"/>
  <c r="AB2145" i="19" a="1"/>
  <c r="AB2145" i="19"/>
  <c r="O2145" i="19" a="1"/>
  <c r="O2145" i="19"/>
  <c r="N2145" i="19"/>
  <c r="M2145" i="19"/>
  <c r="AK2144" i="19" a="1"/>
  <c r="AK2144" i="19"/>
  <c r="AD2144" i="19" a="1"/>
  <c r="AD2144" i="19"/>
  <c r="AB2144" i="19" a="1"/>
  <c r="AB2144" i="19"/>
  <c r="O2144" i="19" a="1"/>
  <c r="O2144" i="19"/>
  <c r="N2144" i="19"/>
  <c r="M2144" i="19"/>
  <c r="AK2143" i="19" a="1"/>
  <c r="AK2143" i="19"/>
  <c r="AD2143" i="19" a="1"/>
  <c r="AD2143" i="19"/>
  <c r="AB2143" i="19" a="1"/>
  <c r="AB2143" i="19"/>
  <c r="O2143" i="19" a="1"/>
  <c r="O2143" i="19"/>
  <c r="N2143" i="19"/>
  <c r="M2143" i="19"/>
  <c r="AK2142" i="19" a="1"/>
  <c r="AK2142" i="19"/>
  <c r="AD2142" i="19" a="1"/>
  <c r="AD2142" i="19"/>
  <c r="AB2142" i="19" a="1"/>
  <c r="AB2142" i="19"/>
  <c r="O2142" i="19" a="1"/>
  <c r="O2142" i="19"/>
  <c r="N2142" i="19"/>
  <c r="M2142" i="19"/>
  <c r="AK2141" i="19" a="1"/>
  <c r="AK2141" i="19"/>
  <c r="AD2141" i="19" a="1"/>
  <c r="AD2141" i="19"/>
  <c r="AB2141" i="19" a="1"/>
  <c r="AB2141" i="19"/>
  <c r="O2141" i="19" a="1"/>
  <c r="O2141" i="19"/>
  <c r="N2141" i="19"/>
  <c r="M2141" i="19"/>
  <c r="AK2140" i="19" a="1"/>
  <c r="AK2140" i="19"/>
  <c r="AD2140" i="19" a="1"/>
  <c r="AD2140" i="19"/>
  <c r="AB2140" i="19" a="1"/>
  <c r="AB2140" i="19"/>
  <c r="O2140" i="19" a="1"/>
  <c r="O2140" i="19"/>
  <c r="N2140" i="19"/>
  <c r="M2140" i="19"/>
  <c r="AK2139" i="19" a="1"/>
  <c r="AK2139" i="19"/>
  <c r="AD2139" i="19" a="1"/>
  <c r="AD2139" i="19"/>
  <c r="AB2139" i="19" a="1"/>
  <c r="AB2139" i="19"/>
  <c r="O2139" i="19" a="1"/>
  <c r="O2139" i="19"/>
  <c r="N2139" i="19"/>
  <c r="M2139" i="19"/>
  <c r="AK2138" i="19" a="1"/>
  <c r="AK2138" i="19"/>
  <c r="AD2138" i="19" a="1"/>
  <c r="AD2138" i="19"/>
  <c r="AB2138" i="19" a="1"/>
  <c r="AB2138" i="19"/>
  <c r="O2138" i="19" a="1"/>
  <c r="O2138" i="19"/>
  <c r="N2138" i="19"/>
  <c r="M2138" i="19"/>
  <c r="AK2137" i="19" a="1"/>
  <c r="AK2137" i="19"/>
  <c r="AD2137" i="19" a="1"/>
  <c r="AD2137" i="19"/>
  <c r="AB2137" i="19" a="1"/>
  <c r="AB2137" i="19"/>
  <c r="O2137" i="19" a="1"/>
  <c r="O2137" i="19"/>
  <c r="N2137" i="19"/>
  <c r="M2137" i="19"/>
  <c r="AK2136" i="19" a="1"/>
  <c r="AK2136" i="19"/>
  <c r="AD2136" i="19" a="1"/>
  <c r="AD2136" i="19"/>
  <c r="AB2136" i="19" a="1"/>
  <c r="AB2136" i="19"/>
  <c r="O2136" i="19" a="1"/>
  <c r="O2136" i="19"/>
  <c r="N2136" i="19"/>
  <c r="M2136" i="19"/>
  <c r="AK2135" i="19" a="1"/>
  <c r="AK2135" i="19"/>
  <c r="AD2135" i="19" a="1"/>
  <c r="AD2135" i="19"/>
  <c r="AB2135" i="19" a="1"/>
  <c r="AB2135" i="19"/>
  <c r="O2135" i="19" a="1"/>
  <c r="O2135" i="19"/>
  <c r="N2135" i="19"/>
  <c r="M2135" i="19"/>
  <c r="AK2134" i="19" a="1"/>
  <c r="AK2134" i="19"/>
  <c r="AD2134" i="19" a="1"/>
  <c r="AD2134" i="19"/>
  <c r="AB2134" i="19" a="1"/>
  <c r="AB2134" i="19"/>
  <c r="O2134" i="19" a="1"/>
  <c r="O2134" i="19"/>
  <c r="N2134" i="19"/>
  <c r="M2134" i="19"/>
  <c r="AK2133" i="19" a="1"/>
  <c r="AK2133" i="19"/>
  <c r="AD2133" i="19" a="1"/>
  <c r="AD2133" i="19"/>
  <c r="AB2133" i="19" a="1"/>
  <c r="AB2133" i="19"/>
  <c r="O2133" i="19" a="1"/>
  <c r="O2133" i="19"/>
  <c r="N2133" i="19"/>
  <c r="M2133" i="19"/>
  <c r="AK2132" i="19" a="1"/>
  <c r="AK2132" i="19"/>
  <c r="AD2132" i="19" a="1"/>
  <c r="AD2132" i="19"/>
  <c r="AB2132" i="19" a="1"/>
  <c r="AB2132" i="19"/>
  <c r="O2132" i="19" a="1"/>
  <c r="O2132" i="19"/>
  <c r="N2132" i="19"/>
  <c r="M2132" i="19"/>
  <c r="AK2131" i="19" a="1"/>
  <c r="AK2131" i="19"/>
  <c r="AD2131" i="19" a="1"/>
  <c r="AD2131" i="19"/>
  <c r="AB2131" i="19" a="1"/>
  <c r="AB2131" i="19"/>
  <c r="O2131" i="19" a="1"/>
  <c r="O2131" i="19"/>
  <c r="N2131" i="19"/>
  <c r="M2131" i="19"/>
  <c r="AK2130" i="19" a="1"/>
  <c r="AK2130" i="19"/>
  <c r="AD2130" i="19" a="1"/>
  <c r="AD2130" i="19"/>
  <c r="AB2130" i="19" a="1"/>
  <c r="AB2130" i="19"/>
  <c r="O2130" i="19" a="1"/>
  <c r="O2130" i="19"/>
  <c r="N2130" i="19"/>
  <c r="M2130" i="19"/>
  <c r="AK2129" i="19" a="1"/>
  <c r="AK2129" i="19"/>
  <c r="AD2129" i="19" a="1"/>
  <c r="AD2129" i="19"/>
  <c r="AB2129" i="19" a="1"/>
  <c r="AB2129" i="19"/>
  <c r="O2129" i="19" a="1"/>
  <c r="O2129" i="19"/>
  <c r="N2129" i="19"/>
  <c r="M2129" i="19"/>
  <c r="AK2128" i="19" a="1"/>
  <c r="AK2128" i="19"/>
  <c r="AD2128" i="19" a="1"/>
  <c r="AD2128" i="19"/>
  <c r="AB2128" i="19" a="1"/>
  <c r="AB2128" i="19"/>
  <c r="O2128" i="19" a="1"/>
  <c r="O2128" i="19"/>
  <c r="N2128" i="19"/>
  <c r="M2128" i="19"/>
  <c r="AK2127" i="19" a="1"/>
  <c r="AK2127" i="19"/>
  <c r="AD2127" i="19" a="1"/>
  <c r="AD2127" i="19"/>
  <c r="AB2127" i="19" a="1"/>
  <c r="AB2127" i="19"/>
  <c r="O2127" i="19" a="1"/>
  <c r="O2127" i="19"/>
  <c r="N2127" i="19"/>
  <c r="M2127" i="19"/>
  <c r="AK2126" i="19" a="1"/>
  <c r="AK2126" i="19"/>
  <c r="AD2126" i="19" a="1"/>
  <c r="AD2126" i="19"/>
  <c r="AB2126" i="19" a="1"/>
  <c r="AB2126" i="19"/>
  <c r="O2126" i="19" a="1"/>
  <c r="O2126" i="19"/>
  <c r="N2126" i="19"/>
  <c r="M2126" i="19"/>
  <c r="AK2125" i="19" a="1"/>
  <c r="AK2125" i="19"/>
  <c r="AD2125" i="19" a="1"/>
  <c r="AD2125" i="19"/>
  <c r="AB2125" i="19" a="1"/>
  <c r="AB2125" i="19"/>
  <c r="O2125" i="19" a="1"/>
  <c r="O2125" i="19"/>
  <c r="N2125" i="19"/>
  <c r="M2125" i="19"/>
  <c r="AK2124" i="19" a="1"/>
  <c r="AK2124" i="19"/>
  <c r="AD2124" i="19" a="1"/>
  <c r="AD2124" i="19"/>
  <c r="AB2124" i="19" a="1"/>
  <c r="AB2124" i="19"/>
  <c r="O2124" i="19" a="1"/>
  <c r="O2124" i="19"/>
  <c r="N2124" i="19"/>
  <c r="M2124" i="19"/>
  <c r="AK2123" i="19" a="1"/>
  <c r="AK2123" i="19"/>
  <c r="AD2123" i="19" a="1"/>
  <c r="AD2123" i="19"/>
  <c r="AB2123" i="19" a="1"/>
  <c r="AB2123" i="19"/>
  <c r="O2123" i="19" a="1"/>
  <c r="O2123" i="19"/>
  <c r="N2123" i="19"/>
  <c r="M2123" i="19"/>
  <c r="AK2122" i="19" a="1"/>
  <c r="AK2122" i="19"/>
  <c r="AD2122" i="19" a="1"/>
  <c r="AD2122" i="19"/>
  <c r="AB2122" i="19" a="1"/>
  <c r="AB2122" i="19"/>
  <c r="O2122" i="19" a="1"/>
  <c r="O2122" i="19"/>
  <c r="N2122" i="19"/>
  <c r="M2122" i="19"/>
  <c r="AK2121" i="19" a="1"/>
  <c r="AK2121" i="19"/>
  <c r="AD2121" i="19" a="1"/>
  <c r="AD2121" i="19"/>
  <c r="AB2121" i="19" a="1"/>
  <c r="AB2121" i="19"/>
  <c r="O2121" i="19" a="1"/>
  <c r="O2121" i="19"/>
  <c r="N2121" i="19"/>
  <c r="M2121" i="19"/>
  <c r="AK2120" i="19" a="1"/>
  <c r="AK2120" i="19"/>
  <c r="AD2120" i="19" a="1"/>
  <c r="AD2120" i="19"/>
  <c r="AB2120" i="19" a="1"/>
  <c r="AB2120" i="19"/>
  <c r="O2120" i="19" a="1"/>
  <c r="O2120" i="19"/>
  <c r="N2120" i="19"/>
  <c r="M2120" i="19"/>
  <c r="AK2119" i="19" a="1"/>
  <c r="AK2119" i="19"/>
  <c r="AD2119" i="19" a="1"/>
  <c r="AD2119" i="19"/>
  <c r="AB2119" i="19" a="1"/>
  <c r="AB2119" i="19"/>
  <c r="O2119" i="19" a="1"/>
  <c r="O2119" i="19"/>
  <c r="N2119" i="19"/>
  <c r="M2119" i="19"/>
  <c r="AK2118" i="19" a="1"/>
  <c r="AK2118" i="19"/>
  <c r="AD2118" i="19" a="1"/>
  <c r="AD2118" i="19"/>
  <c r="AB2118" i="19" a="1"/>
  <c r="AB2118" i="19"/>
  <c r="O2118" i="19" a="1"/>
  <c r="O2118" i="19"/>
  <c r="N2118" i="19"/>
  <c r="M2118" i="19"/>
  <c r="AK2117" i="19" a="1"/>
  <c r="AK2117" i="19"/>
  <c r="AD2117" i="19" a="1"/>
  <c r="AD2117" i="19"/>
  <c r="AB2117" i="19" a="1"/>
  <c r="AB2117" i="19"/>
  <c r="O2117" i="19" a="1"/>
  <c r="O2117" i="19"/>
  <c r="N2117" i="19"/>
  <c r="M2117" i="19"/>
  <c r="AK2116" i="19" a="1"/>
  <c r="AK2116" i="19"/>
  <c r="AD2116" i="19" a="1"/>
  <c r="AD2116" i="19"/>
  <c r="AB2116" i="19" a="1"/>
  <c r="AB2116" i="19"/>
  <c r="O2116" i="19" a="1"/>
  <c r="O2116" i="19"/>
  <c r="N2116" i="19"/>
  <c r="M2116" i="19"/>
  <c r="AK2115" i="19" a="1"/>
  <c r="AK2115" i="19"/>
  <c r="AD2115" i="19" a="1"/>
  <c r="AD2115" i="19"/>
  <c r="AB2115" i="19" a="1"/>
  <c r="AB2115" i="19"/>
  <c r="O2115" i="19" a="1"/>
  <c r="O2115" i="19"/>
  <c r="N2115" i="19"/>
  <c r="M2115" i="19"/>
  <c r="AK2114" i="19" a="1"/>
  <c r="AK2114" i="19"/>
  <c r="AD2114" i="19" a="1"/>
  <c r="AD2114" i="19"/>
  <c r="AB2114" i="19" a="1"/>
  <c r="AB2114" i="19"/>
  <c r="O2114" i="19" a="1"/>
  <c r="O2114" i="19"/>
  <c r="N2114" i="19"/>
  <c r="M2114" i="19"/>
  <c r="AK2113" i="19" a="1"/>
  <c r="AK2113" i="19"/>
  <c r="AD2113" i="19" a="1"/>
  <c r="AD2113" i="19"/>
  <c r="AB2113" i="19" a="1"/>
  <c r="AB2113" i="19"/>
  <c r="O2113" i="19" a="1"/>
  <c r="O2113" i="19"/>
  <c r="N2113" i="19"/>
  <c r="M2113" i="19"/>
  <c r="AK2112" i="19" a="1"/>
  <c r="AK2112" i="19"/>
  <c r="AD2112" i="19" a="1"/>
  <c r="AD2112" i="19"/>
  <c r="AB2112" i="19" a="1"/>
  <c r="AB2112" i="19"/>
  <c r="O2112" i="19" a="1"/>
  <c r="O2112" i="19"/>
  <c r="N2112" i="19"/>
  <c r="M2112" i="19"/>
  <c r="AK2111" i="19" a="1"/>
  <c r="AK2111" i="19"/>
  <c r="AD2111" i="19" a="1"/>
  <c r="AD2111" i="19"/>
  <c r="AB2111" i="19" a="1"/>
  <c r="AB2111" i="19"/>
  <c r="O2111" i="19" a="1"/>
  <c r="O2111" i="19"/>
  <c r="N2111" i="19"/>
  <c r="M2111" i="19"/>
  <c r="AK2110" i="19" a="1"/>
  <c r="AK2110" i="19"/>
  <c r="AD2110" i="19" a="1"/>
  <c r="AD2110" i="19"/>
  <c r="AB2110" i="19" a="1"/>
  <c r="AB2110" i="19"/>
  <c r="O2110" i="19" a="1"/>
  <c r="O2110" i="19"/>
  <c r="N2110" i="19"/>
  <c r="M2110" i="19"/>
  <c r="AK2109" i="19" a="1"/>
  <c r="AK2109" i="19"/>
  <c r="AD2109" i="19" a="1"/>
  <c r="AD2109" i="19"/>
  <c r="AB2109" i="19" a="1"/>
  <c r="AB2109" i="19"/>
  <c r="O2109" i="19" a="1"/>
  <c r="O2109" i="19"/>
  <c r="N2109" i="19"/>
  <c r="M2109" i="19"/>
  <c r="AK2108" i="19" a="1"/>
  <c r="AK2108" i="19"/>
  <c r="AD2108" i="19" a="1"/>
  <c r="AD2108" i="19"/>
  <c r="AB2108" i="19" a="1"/>
  <c r="AB2108" i="19"/>
  <c r="O2108" i="19" a="1"/>
  <c r="O2108" i="19"/>
  <c r="N2108" i="19"/>
  <c r="M2108" i="19"/>
  <c r="AK2107" i="19" a="1"/>
  <c r="AK2107" i="19"/>
  <c r="AD2107" i="19" a="1"/>
  <c r="AD2107" i="19"/>
  <c r="AB2107" i="19" a="1"/>
  <c r="AB2107" i="19"/>
  <c r="O2107" i="19" a="1"/>
  <c r="O2107" i="19"/>
  <c r="N2107" i="19"/>
  <c r="M2107" i="19"/>
  <c r="AK2106" i="19" a="1"/>
  <c r="AK2106" i="19"/>
  <c r="AD2106" i="19" a="1"/>
  <c r="AD2106" i="19"/>
  <c r="AB2106" i="19" a="1"/>
  <c r="AB2106" i="19"/>
  <c r="O2106" i="19" a="1"/>
  <c r="O2106" i="19"/>
  <c r="N2106" i="19"/>
  <c r="M2106" i="19"/>
  <c r="AK2105" i="19" a="1"/>
  <c r="AK2105" i="19"/>
  <c r="AD2105" i="19" a="1"/>
  <c r="AD2105" i="19"/>
  <c r="AB2105" i="19" a="1"/>
  <c r="AB2105" i="19"/>
  <c r="O2105" i="19" a="1"/>
  <c r="O2105" i="19"/>
  <c r="N2105" i="19"/>
  <c r="M2105" i="19"/>
  <c r="AK2104" i="19" a="1"/>
  <c r="AK2104" i="19"/>
  <c r="AD2104" i="19" a="1"/>
  <c r="AD2104" i="19"/>
  <c r="AB2104" i="19" a="1"/>
  <c r="AB2104" i="19"/>
  <c r="O2104" i="19" a="1"/>
  <c r="O2104" i="19"/>
  <c r="N2104" i="19"/>
  <c r="M2104" i="19"/>
  <c r="AK2103" i="19" a="1"/>
  <c r="AK2103" i="19"/>
  <c r="AD2103" i="19" a="1"/>
  <c r="AD2103" i="19"/>
  <c r="AB2103" i="19" a="1"/>
  <c r="AB2103" i="19"/>
  <c r="O2103" i="19" a="1"/>
  <c r="O2103" i="19"/>
  <c r="N2103" i="19"/>
  <c r="M2103" i="19"/>
  <c r="AK2102" i="19" a="1"/>
  <c r="AK2102" i="19"/>
  <c r="AD2102" i="19" a="1"/>
  <c r="AD2102" i="19"/>
  <c r="AB2102" i="19" a="1"/>
  <c r="AB2102" i="19"/>
  <c r="O2102" i="19" a="1"/>
  <c r="O2102" i="19"/>
  <c r="N2102" i="19"/>
  <c r="M2102" i="19"/>
  <c r="AK2101" i="19" a="1"/>
  <c r="AK2101" i="19"/>
  <c r="AD2101" i="19" a="1"/>
  <c r="AD2101" i="19"/>
  <c r="AB2101" i="19" a="1"/>
  <c r="AB2101" i="19"/>
  <c r="O2101" i="19" a="1"/>
  <c r="O2101" i="19"/>
  <c r="N2101" i="19"/>
  <c r="M2101" i="19"/>
  <c r="AK2100" i="19" a="1"/>
  <c r="AK2100" i="19"/>
  <c r="AD2100" i="19" a="1"/>
  <c r="AD2100" i="19"/>
  <c r="AB2100" i="19" a="1"/>
  <c r="AB2100" i="19"/>
  <c r="O2100" i="19" a="1"/>
  <c r="O2100" i="19"/>
  <c r="N2100" i="19"/>
  <c r="M2100" i="19"/>
  <c r="AK2099" i="19" a="1"/>
  <c r="AK2099" i="19"/>
  <c r="AD2099" i="19" a="1"/>
  <c r="AD2099" i="19"/>
  <c r="AB2099" i="19" a="1"/>
  <c r="AB2099" i="19"/>
  <c r="O2099" i="19" a="1"/>
  <c r="O2099" i="19"/>
  <c r="N2099" i="19"/>
  <c r="M2099" i="19"/>
  <c r="AK2098" i="19" a="1"/>
  <c r="AK2098" i="19"/>
  <c r="AD2098" i="19" a="1"/>
  <c r="AD2098" i="19"/>
  <c r="AB2098" i="19" a="1"/>
  <c r="AB2098" i="19"/>
  <c r="O2098" i="19" a="1"/>
  <c r="O2098" i="19"/>
  <c r="N2098" i="19"/>
  <c r="M2098" i="19"/>
  <c r="AK2097" i="19" a="1"/>
  <c r="AK2097" i="19"/>
  <c r="AD2097" i="19" a="1"/>
  <c r="AD2097" i="19"/>
  <c r="AB2097" i="19" a="1"/>
  <c r="AB2097" i="19"/>
  <c r="O2097" i="19" a="1"/>
  <c r="O2097" i="19"/>
  <c r="N2097" i="19"/>
  <c r="M2097" i="19"/>
  <c r="AK2096" i="19" a="1"/>
  <c r="AK2096" i="19"/>
  <c r="AD2096" i="19" a="1"/>
  <c r="AD2096" i="19"/>
  <c r="AB2096" i="19" a="1"/>
  <c r="AB2096" i="19"/>
  <c r="O2096" i="19" a="1"/>
  <c r="O2096" i="19"/>
  <c r="N2096" i="19"/>
  <c r="M2096" i="19"/>
  <c r="AK2095" i="19" a="1"/>
  <c r="AK2095" i="19"/>
  <c r="AD2095" i="19" a="1"/>
  <c r="AD2095" i="19"/>
  <c r="AB2095" i="19" a="1"/>
  <c r="AB2095" i="19"/>
  <c r="O2095" i="19" a="1"/>
  <c r="O2095" i="19"/>
  <c r="N2095" i="19"/>
  <c r="M2095" i="19"/>
  <c r="AK2094" i="19" a="1"/>
  <c r="AK2094" i="19"/>
  <c r="AD2094" i="19" a="1"/>
  <c r="AD2094" i="19"/>
  <c r="AB2094" i="19" a="1"/>
  <c r="AB2094" i="19"/>
  <c r="O2094" i="19" a="1"/>
  <c r="O2094" i="19"/>
  <c r="N2094" i="19"/>
  <c r="M2094" i="19"/>
  <c r="AK2093" i="19" a="1"/>
  <c r="AK2093" i="19"/>
  <c r="AD2093" i="19" a="1"/>
  <c r="AD2093" i="19"/>
  <c r="AB2093" i="19" a="1"/>
  <c r="AB2093" i="19"/>
  <c r="O2093" i="19" a="1"/>
  <c r="O2093" i="19"/>
  <c r="N2093" i="19"/>
  <c r="M2093" i="19"/>
  <c r="AK2092" i="19" a="1"/>
  <c r="AK2092" i="19"/>
  <c r="AD2092" i="19" a="1"/>
  <c r="AD2092" i="19"/>
  <c r="AB2092" i="19" a="1"/>
  <c r="AB2092" i="19"/>
  <c r="O2092" i="19" a="1"/>
  <c r="O2092" i="19"/>
  <c r="N2092" i="19"/>
  <c r="M2092" i="19"/>
  <c r="AK2091" i="19" a="1"/>
  <c r="AK2091" i="19"/>
  <c r="AD2091" i="19" a="1"/>
  <c r="AD2091" i="19"/>
  <c r="AB2091" i="19" a="1"/>
  <c r="AB2091" i="19"/>
  <c r="O2091" i="19" a="1"/>
  <c r="O2091" i="19"/>
  <c r="N2091" i="19"/>
  <c r="M2091" i="19"/>
  <c r="AK2090" i="19" a="1"/>
  <c r="AK2090" i="19"/>
  <c r="AD2090" i="19" a="1"/>
  <c r="AD2090" i="19"/>
  <c r="AB2090" i="19" a="1"/>
  <c r="AB2090" i="19"/>
  <c r="O2090" i="19" a="1"/>
  <c r="O2090" i="19"/>
  <c r="N2090" i="19"/>
  <c r="M2090" i="19"/>
  <c r="AK2089" i="19" a="1"/>
  <c r="AK2089" i="19"/>
  <c r="AD2089" i="19" a="1"/>
  <c r="AD2089" i="19"/>
  <c r="AB2089" i="19" a="1"/>
  <c r="AB2089" i="19"/>
  <c r="O2089" i="19" a="1"/>
  <c r="O2089" i="19"/>
  <c r="N2089" i="19"/>
  <c r="M2089" i="19"/>
  <c r="AK2088" i="19" a="1"/>
  <c r="AK2088" i="19"/>
  <c r="AD2088" i="19" a="1"/>
  <c r="AD2088" i="19"/>
  <c r="AB2088" i="19" a="1"/>
  <c r="AB2088" i="19"/>
  <c r="O2088" i="19" a="1"/>
  <c r="O2088" i="19"/>
  <c r="N2088" i="19"/>
  <c r="M2088" i="19"/>
  <c r="AK2087" i="19" a="1"/>
  <c r="AK2087" i="19"/>
  <c r="AD2087" i="19" a="1"/>
  <c r="AD2087" i="19"/>
  <c r="AB2087" i="19" a="1"/>
  <c r="AB2087" i="19"/>
  <c r="O2087" i="19" a="1"/>
  <c r="O2087" i="19"/>
  <c r="N2087" i="19"/>
  <c r="M2087" i="19"/>
  <c r="AK2086" i="19" a="1"/>
  <c r="AK2086" i="19"/>
  <c r="AD2086" i="19" a="1"/>
  <c r="AD2086" i="19"/>
  <c r="AB2086" i="19" a="1"/>
  <c r="AB2086" i="19"/>
  <c r="O2086" i="19" a="1"/>
  <c r="O2086" i="19"/>
  <c r="N2086" i="19"/>
  <c r="M2086" i="19"/>
  <c r="AK2085" i="19" a="1"/>
  <c r="AK2085" i="19"/>
  <c r="AD2085" i="19" a="1"/>
  <c r="AD2085" i="19"/>
  <c r="AB2085" i="19" a="1"/>
  <c r="AB2085" i="19"/>
  <c r="O2085" i="19" a="1"/>
  <c r="O2085" i="19"/>
  <c r="N2085" i="19"/>
  <c r="M2085" i="19"/>
  <c r="AK2084" i="19" a="1"/>
  <c r="AK2084" i="19"/>
  <c r="AD2084" i="19" a="1"/>
  <c r="AD2084" i="19"/>
  <c r="AB2084" i="19" a="1"/>
  <c r="AB2084" i="19"/>
  <c r="O2084" i="19" a="1"/>
  <c r="O2084" i="19"/>
  <c r="N2084" i="19"/>
  <c r="M2084" i="19"/>
  <c r="AK2083" i="19" a="1"/>
  <c r="AK2083" i="19"/>
  <c r="AD2083" i="19" a="1"/>
  <c r="AD2083" i="19"/>
  <c r="AB2083" i="19" a="1"/>
  <c r="AB2083" i="19"/>
  <c r="O2083" i="19" a="1"/>
  <c r="O2083" i="19"/>
  <c r="N2083" i="19"/>
  <c r="M2083" i="19"/>
  <c r="AK2082" i="19" a="1"/>
  <c r="AK2082" i="19"/>
  <c r="AD2082" i="19" a="1"/>
  <c r="AD2082" i="19"/>
  <c r="AB2082" i="19" a="1"/>
  <c r="AB2082" i="19"/>
  <c r="O2082" i="19" a="1"/>
  <c r="O2082" i="19"/>
  <c r="N2082" i="19"/>
  <c r="M2082" i="19"/>
  <c r="AK2081" i="19" a="1"/>
  <c r="AK2081" i="19"/>
  <c r="AD2081" i="19" a="1"/>
  <c r="AD2081" i="19"/>
  <c r="AB2081" i="19" a="1"/>
  <c r="AB2081" i="19"/>
  <c r="O2081" i="19" a="1"/>
  <c r="O2081" i="19"/>
  <c r="N2081" i="19"/>
  <c r="M2081" i="19"/>
  <c r="AK2080" i="19" a="1"/>
  <c r="AK2080" i="19"/>
  <c r="AD2080" i="19" a="1"/>
  <c r="AD2080" i="19"/>
  <c r="AB2080" i="19" a="1"/>
  <c r="AB2080" i="19"/>
  <c r="O2080" i="19" a="1"/>
  <c r="O2080" i="19"/>
  <c r="N2080" i="19"/>
  <c r="M2080" i="19"/>
  <c r="AK2079" i="19" a="1"/>
  <c r="AK2079" i="19"/>
  <c r="AD2079" i="19" a="1"/>
  <c r="AD2079" i="19"/>
  <c r="AB2079" i="19" a="1"/>
  <c r="AB2079" i="19"/>
  <c r="O2079" i="19" a="1"/>
  <c r="O2079" i="19"/>
  <c r="N2079" i="19"/>
  <c r="M2079" i="19"/>
  <c r="AK2078" i="19" a="1"/>
  <c r="AK2078" i="19"/>
  <c r="AD2078" i="19" a="1"/>
  <c r="AD2078" i="19"/>
  <c r="AB2078" i="19" a="1"/>
  <c r="AB2078" i="19"/>
  <c r="O2078" i="19" a="1"/>
  <c r="O2078" i="19"/>
  <c r="N2078" i="19"/>
  <c r="M2078" i="19"/>
  <c r="AK2077" i="19" a="1"/>
  <c r="AK2077" i="19"/>
  <c r="AD2077" i="19" a="1"/>
  <c r="AD2077" i="19"/>
  <c r="AB2077" i="19" a="1"/>
  <c r="AB2077" i="19"/>
  <c r="O2077" i="19" a="1"/>
  <c r="O2077" i="19"/>
  <c r="N2077" i="19"/>
  <c r="M2077" i="19"/>
  <c r="AK2076" i="19" a="1"/>
  <c r="AK2076" i="19"/>
  <c r="AD2076" i="19" a="1"/>
  <c r="AD2076" i="19"/>
  <c r="AB2076" i="19" a="1"/>
  <c r="AB2076" i="19"/>
  <c r="O2076" i="19" a="1"/>
  <c r="O2076" i="19"/>
  <c r="N2076" i="19"/>
  <c r="M2076" i="19"/>
  <c r="AK2075" i="19" a="1"/>
  <c r="AK2075" i="19"/>
  <c r="AD2075" i="19" a="1"/>
  <c r="AD2075" i="19"/>
  <c r="AB2075" i="19" a="1"/>
  <c r="AB2075" i="19"/>
  <c r="O2075" i="19" a="1"/>
  <c r="O2075" i="19"/>
  <c r="N2075" i="19"/>
  <c r="M2075" i="19"/>
  <c r="AK2074" i="19" a="1"/>
  <c r="AK2074" i="19"/>
  <c r="AD2074" i="19" a="1"/>
  <c r="AD2074" i="19"/>
  <c r="AB2074" i="19" a="1"/>
  <c r="AB2074" i="19"/>
  <c r="O2074" i="19" a="1"/>
  <c r="O2074" i="19"/>
  <c r="N2074" i="19"/>
  <c r="M2074" i="19"/>
  <c r="AK2073" i="19" a="1"/>
  <c r="AK2073" i="19"/>
  <c r="AD2073" i="19" a="1"/>
  <c r="AD2073" i="19"/>
  <c r="AB2073" i="19" a="1"/>
  <c r="AB2073" i="19"/>
  <c r="O2073" i="19" a="1"/>
  <c r="O2073" i="19"/>
  <c r="N2073" i="19"/>
  <c r="M2073" i="19"/>
  <c r="AK2072" i="19" a="1"/>
  <c r="AK2072" i="19"/>
  <c r="AD2072" i="19" a="1"/>
  <c r="AD2072" i="19"/>
  <c r="AB2072" i="19" a="1"/>
  <c r="AB2072" i="19"/>
  <c r="O2072" i="19" a="1"/>
  <c r="O2072" i="19"/>
  <c r="N2072" i="19"/>
  <c r="M2072" i="19"/>
  <c r="AK2071" i="19" a="1"/>
  <c r="AK2071" i="19"/>
  <c r="AD2071" i="19" a="1"/>
  <c r="AD2071" i="19"/>
  <c r="AB2071" i="19" a="1"/>
  <c r="AB2071" i="19"/>
  <c r="O2071" i="19" a="1"/>
  <c r="O2071" i="19"/>
  <c r="N2071" i="19"/>
  <c r="M2071" i="19"/>
  <c r="AK2070" i="19" a="1"/>
  <c r="AK2070" i="19"/>
  <c r="AD2070" i="19" a="1"/>
  <c r="AD2070" i="19"/>
  <c r="AB2070" i="19" a="1"/>
  <c r="AB2070" i="19"/>
  <c r="O2070" i="19" a="1"/>
  <c r="O2070" i="19"/>
  <c r="N2070" i="19"/>
  <c r="M2070" i="19"/>
  <c r="AK2069" i="19" a="1"/>
  <c r="AK2069" i="19"/>
  <c r="AD2069" i="19" a="1"/>
  <c r="AD2069" i="19"/>
  <c r="AB2069" i="19" a="1"/>
  <c r="AB2069" i="19"/>
  <c r="O2069" i="19" a="1"/>
  <c r="O2069" i="19"/>
  <c r="N2069" i="19"/>
  <c r="M2069" i="19"/>
  <c r="AK2068" i="19" a="1"/>
  <c r="AK2068" i="19"/>
  <c r="AD2068" i="19" a="1"/>
  <c r="AD2068" i="19"/>
  <c r="AB2068" i="19" a="1"/>
  <c r="AB2068" i="19"/>
  <c r="O2068" i="19" a="1"/>
  <c r="O2068" i="19"/>
  <c r="N2068" i="19"/>
  <c r="M2068" i="19"/>
  <c r="AK2067" i="19" a="1"/>
  <c r="AK2067" i="19"/>
  <c r="AD2067" i="19" a="1"/>
  <c r="AD2067" i="19"/>
  <c r="AB2067" i="19" a="1"/>
  <c r="AB2067" i="19"/>
  <c r="O2067" i="19" a="1"/>
  <c r="O2067" i="19"/>
  <c r="N2067" i="19"/>
  <c r="M2067" i="19"/>
  <c r="AK2066" i="19" a="1"/>
  <c r="AK2066" i="19"/>
  <c r="AD2066" i="19" a="1"/>
  <c r="AD2066" i="19"/>
  <c r="AB2066" i="19" a="1"/>
  <c r="AB2066" i="19"/>
  <c r="O2066" i="19" a="1"/>
  <c r="O2066" i="19"/>
  <c r="N2066" i="19"/>
  <c r="M2066" i="19"/>
  <c r="AK2065" i="19" a="1"/>
  <c r="AK2065" i="19"/>
  <c r="AD2065" i="19" a="1"/>
  <c r="AD2065" i="19"/>
  <c r="AB2065" i="19" a="1"/>
  <c r="AB2065" i="19"/>
  <c r="O2065" i="19" a="1"/>
  <c r="O2065" i="19"/>
  <c r="N2065" i="19"/>
  <c r="M2065" i="19"/>
  <c r="AK2064" i="19" a="1"/>
  <c r="AK2064" i="19"/>
  <c r="AD2064" i="19" a="1"/>
  <c r="AD2064" i="19"/>
  <c r="AB2064" i="19" a="1"/>
  <c r="AB2064" i="19"/>
  <c r="O2064" i="19" a="1"/>
  <c r="O2064" i="19"/>
  <c r="N2064" i="19"/>
  <c r="M2064" i="19"/>
  <c r="AK2063" i="19" a="1"/>
  <c r="AK2063" i="19"/>
  <c r="AD2063" i="19" a="1"/>
  <c r="AD2063" i="19"/>
  <c r="AB2063" i="19" a="1"/>
  <c r="AB2063" i="19"/>
  <c r="O2063" i="19" a="1"/>
  <c r="O2063" i="19"/>
  <c r="N2063" i="19"/>
  <c r="M2063" i="19"/>
  <c r="AK2062" i="19" a="1"/>
  <c r="AK2062" i="19"/>
  <c r="AD2062" i="19" a="1"/>
  <c r="AD2062" i="19"/>
  <c r="AB2062" i="19" a="1"/>
  <c r="AB2062" i="19"/>
  <c r="O2062" i="19" a="1"/>
  <c r="O2062" i="19"/>
  <c r="N2062" i="19"/>
  <c r="M2062" i="19"/>
  <c r="AK2061" i="19" a="1"/>
  <c r="AK2061" i="19"/>
  <c r="AD2061" i="19" a="1"/>
  <c r="AD2061" i="19"/>
  <c r="AB2061" i="19" a="1"/>
  <c r="AB2061" i="19"/>
  <c r="O2061" i="19" a="1"/>
  <c r="O2061" i="19"/>
  <c r="N2061" i="19"/>
  <c r="M2061" i="19"/>
  <c r="AK2060" i="19" a="1"/>
  <c r="AK2060" i="19"/>
  <c r="AD2060" i="19" a="1"/>
  <c r="AD2060" i="19"/>
  <c r="AB2060" i="19" a="1"/>
  <c r="AB2060" i="19"/>
  <c r="O2060" i="19" a="1"/>
  <c r="O2060" i="19"/>
  <c r="N2060" i="19"/>
  <c r="M2060" i="19"/>
  <c r="AK2059" i="19" a="1"/>
  <c r="AK2059" i="19"/>
  <c r="AD2059" i="19" a="1"/>
  <c r="AD2059" i="19"/>
  <c r="AB2059" i="19" a="1"/>
  <c r="AB2059" i="19"/>
  <c r="O2059" i="19" a="1"/>
  <c r="O2059" i="19"/>
  <c r="N2059" i="19"/>
  <c r="M2059" i="19"/>
  <c r="AK2058" i="19" a="1"/>
  <c r="AK2058" i="19"/>
  <c r="AD2058" i="19" a="1"/>
  <c r="AD2058" i="19"/>
  <c r="AB2058" i="19" a="1"/>
  <c r="AB2058" i="19"/>
  <c r="O2058" i="19" a="1"/>
  <c r="O2058" i="19"/>
  <c r="N2058" i="19"/>
  <c r="M2058" i="19"/>
  <c r="AK2057" i="19" a="1"/>
  <c r="AK2057" i="19"/>
  <c r="AD2057" i="19" a="1"/>
  <c r="AD2057" i="19"/>
  <c r="AB2057" i="19" a="1"/>
  <c r="AB2057" i="19"/>
  <c r="O2057" i="19" a="1"/>
  <c r="O2057" i="19"/>
  <c r="N2057" i="19"/>
  <c r="M2057" i="19"/>
  <c r="AK2056" i="19" a="1"/>
  <c r="AK2056" i="19"/>
  <c r="AD2056" i="19" a="1"/>
  <c r="AD2056" i="19"/>
  <c r="AB2056" i="19" a="1"/>
  <c r="AB2056" i="19"/>
  <c r="O2056" i="19" a="1"/>
  <c r="O2056" i="19"/>
  <c r="N2056" i="19"/>
  <c r="M2056" i="19"/>
  <c r="AK2055" i="19" a="1"/>
  <c r="AK2055" i="19"/>
  <c r="AD2055" i="19" a="1"/>
  <c r="AD2055" i="19"/>
  <c r="AB2055" i="19" a="1"/>
  <c r="AB2055" i="19"/>
  <c r="O2055" i="19" a="1"/>
  <c r="O2055" i="19"/>
  <c r="N2055" i="19"/>
  <c r="M2055" i="19"/>
  <c r="AK2054" i="19" a="1"/>
  <c r="AK2054" i="19"/>
  <c r="AD2054" i="19" a="1"/>
  <c r="AD2054" i="19"/>
  <c r="AB2054" i="19" a="1"/>
  <c r="AB2054" i="19"/>
  <c r="O2054" i="19" a="1"/>
  <c r="O2054" i="19"/>
  <c r="N2054" i="19"/>
  <c r="M2054" i="19"/>
  <c r="AK2053" i="19" a="1"/>
  <c r="AK2053" i="19"/>
  <c r="AD2053" i="19" a="1"/>
  <c r="AD2053" i="19"/>
  <c r="AB2053" i="19" a="1"/>
  <c r="AB2053" i="19"/>
  <c r="O2053" i="19" a="1"/>
  <c r="O2053" i="19"/>
  <c r="N2053" i="19"/>
  <c r="M2053" i="19"/>
  <c r="AK2052" i="19" a="1"/>
  <c r="AK2052" i="19"/>
  <c r="AD2052" i="19" a="1"/>
  <c r="AD2052" i="19"/>
  <c r="AB2052" i="19" a="1"/>
  <c r="AB2052" i="19"/>
  <c r="O2052" i="19" a="1"/>
  <c r="O2052" i="19"/>
  <c r="N2052" i="19"/>
  <c r="M2052" i="19"/>
  <c r="AK2051" i="19" a="1"/>
  <c r="AK2051" i="19"/>
  <c r="AD2051" i="19" a="1"/>
  <c r="AD2051" i="19"/>
  <c r="AB2051" i="19" a="1"/>
  <c r="AB2051" i="19"/>
  <c r="O2051" i="19" a="1"/>
  <c r="O2051" i="19"/>
  <c r="N2051" i="19"/>
  <c r="M2051" i="19"/>
  <c r="AK2050" i="19" a="1"/>
  <c r="AK2050" i="19"/>
  <c r="AD2050" i="19" a="1"/>
  <c r="AD2050" i="19"/>
  <c r="AB2050" i="19" a="1"/>
  <c r="AB2050" i="19"/>
  <c r="O2050" i="19" a="1"/>
  <c r="O2050" i="19"/>
  <c r="N2050" i="19"/>
  <c r="M2050" i="19"/>
  <c r="AK2049" i="19" a="1"/>
  <c r="AK2049" i="19"/>
  <c r="AD2049" i="19" a="1"/>
  <c r="AD2049" i="19"/>
  <c r="AB2049" i="19" a="1"/>
  <c r="AB2049" i="19"/>
  <c r="O2049" i="19" a="1"/>
  <c r="O2049" i="19"/>
  <c r="N2049" i="19"/>
  <c r="M2049" i="19"/>
  <c r="AK2048" i="19" a="1"/>
  <c r="AK2048" i="19"/>
  <c r="AD2048" i="19" a="1"/>
  <c r="AD2048" i="19"/>
  <c r="AB2048" i="19" a="1"/>
  <c r="AB2048" i="19"/>
  <c r="O2048" i="19" a="1"/>
  <c r="O2048" i="19"/>
  <c r="N2048" i="19"/>
  <c r="M2048" i="19"/>
  <c r="AK2047" i="19" a="1"/>
  <c r="AK2047" i="19"/>
  <c r="AD2047" i="19" a="1"/>
  <c r="AD2047" i="19"/>
  <c r="AB2047" i="19" a="1"/>
  <c r="AB2047" i="19"/>
  <c r="O2047" i="19" a="1"/>
  <c r="O2047" i="19"/>
  <c r="N2047" i="19"/>
  <c r="M2047" i="19"/>
  <c r="AK2046" i="19" a="1"/>
  <c r="AK2046" i="19"/>
  <c r="AD2046" i="19" a="1"/>
  <c r="AD2046" i="19"/>
  <c r="AB2046" i="19" a="1"/>
  <c r="AB2046" i="19"/>
  <c r="O2046" i="19" a="1"/>
  <c r="O2046" i="19"/>
  <c r="N2046" i="19"/>
  <c r="M2046" i="19"/>
  <c r="AK2045" i="19" a="1"/>
  <c r="AK2045" i="19"/>
  <c r="AD2045" i="19" a="1"/>
  <c r="AD2045" i="19"/>
  <c r="AB2045" i="19" a="1"/>
  <c r="AB2045" i="19"/>
  <c r="O2045" i="19" a="1"/>
  <c r="O2045" i="19"/>
  <c r="N2045" i="19"/>
  <c r="M2045" i="19"/>
  <c r="AK2044" i="19" a="1"/>
  <c r="AK2044" i="19"/>
  <c r="AD2044" i="19" a="1"/>
  <c r="AD2044" i="19"/>
  <c r="AB2044" i="19" a="1"/>
  <c r="AB2044" i="19"/>
  <c r="O2044" i="19" a="1"/>
  <c r="O2044" i="19"/>
  <c r="N2044" i="19"/>
  <c r="M2044" i="19"/>
  <c r="AK2043" i="19" a="1"/>
  <c r="AK2043" i="19"/>
  <c r="AD2043" i="19" a="1"/>
  <c r="AD2043" i="19"/>
  <c r="AB2043" i="19" a="1"/>
  <c r="AB2043" i="19"/>
  <c r="O2043" i="19" a="1"/>
  <c r="O2043" i="19"/>
  <c r="N2043" i="19"/>
  <c r="M2043" i="19"/>
  <c r="AK2042" i="19" a="1"/>
  <c r="AK2042" i="19"/>
  <c r="AD2042" i="19" a="1"/>
  <c r="AD2042" i="19"/>
  <c r="AB2042" i="19" a="1"/>
  <c r="AB2042" i="19"/>
  <c r="O2042" i="19" a="1"/>
  <c r="O2042" i="19"/>
  <c r="N2042" i="19"/>
  <c r="M2042" i="19"/>
  <c r="AK2041" i="19" a="1"/>
  <c r="AK2041" i="19"/>
  <c r="AD2041" i="19" a="1"/>
  <c r="AD2041" i="19"/>
  <c r="AB2041" i="19" a="1"/>
  <c r="AB2041" i="19"/>
  <c r="O2041" i="19" a="1"/>
  <c r="O2041" i="19"/>
  <c r="N2041" i="19"/>
  <c r="M2041" i="19"/>
  <c r="AK2040" i="19" a="1"/>
  <c r="AK2040" i="19"/>
  <c r="AD2040" i="19" a="1"/>
  <c r="AD2040" i="19"/>
  <c r="AB2040" i="19" a="1"/>
  <c r="AB2040" i="19"/>
  <c r="O2040" i="19" a="1"/>
  <c r="O2040" i="19"/>
  <c r="N2040" i="19"/>
  <c r="M2040" i="19"/>
  <c r="AK2039" i="19" a="1"/>
  <c r="AK2039" i="19"/>
  <c r="AD2039" i="19" a="1"/>
  <c r="AD2039" i="19"/>
  <c r="AB2039" i="19" a="1"/>
  <c r="AB2039" i="19"/>
  <c r="O2039" i="19" a="1"/>
  <c r="O2039" i="19"/>
  <c r="N2039" i="19"/>
  <c r="M2039" i="19"/>
  <c r="AK2038" i="19" a="1"/>
  <c r="AK2038" i="19"/>
  <c r="AD2038" i="19" a="1"/>
  <c r="AD2038" i="19"/>
  <c r="AB2038" i="19" a="1"/>
  <c r="AB2038" i="19"/>
  <c r="O2038" i="19" a="1"/>
  <c r="O2038" i="19"/>
  <c r="N2038" i="19"/>
  <c r="M2038" i="19"/>
  <c r="AK2037" i="19" a="1"/>
  <c r="AK2037" i="19"/>
  <c r="AD2037" i="19" a="1"/>
  <c r="AD2037" i="19"/>
  <c r="AB2037" i="19" a="1"/>
  <c r="AB2037" i="19"/>
  <c r="O2037" i="19" a="1"/>
  <c r="O2037" i="19"/>
  <c r="N2037" i="19"/>
  <c r="M2037" i="19"/>
  <c r="AK2036" i="19" a="1"/>
  <c r="AK2036" i="19"/>
  <c r="AD2036" i="19" a="1"/>
  <c r="AD2036" i="19"/>
  <c r="AB2036" i="19" a="1"/>
  <c r="AB2036" i="19"/>
  <c r="O2036" i="19" a="1"/>
  <c r="O2036" i="19"/>
  <c r="N2036" i="19"/>
  <c r="M2036" i="19"/>
  <c r="AK2035" i="19" a="1"/>
  <c r="AK2035" i="19"/>
  <c r="AD2035" i="19" a="1"/>
  <c r="AD2035" i="19"/>
  <c r="AB2035" i="19" a="1"/>
  <c r="AB2035" i="19"/>
  <c r="O2035" i="19" a="1"/>
  <c r="O2035" i="19"/>
  <c r="N2035" i="19"/>
  <c r="M2035" i="19"/>
  <c r="AK2034" i="19" a="1"/>
  <c r="AK2034" i="19"/>
  <c r="AD2034" i="19" a="1"/>
  <c r="AD2034" i="19"/>
  <c r="AB2034" i="19" a="1"/>
  <c r="AB2034" i="19"/>
  <c r="O2034" i="19" a="1"/>
  <c r="O2034" i="19"/>
  <c r="N2034" i="19"/>
  <c r="M2034" i="19"/>
  <c r="AK2033" i="19" a="1"/>
  <c r="AK2033" i="19"/>
  <c r="AD2033" i="19" a="1"/>
  <c r="AD2033" i="19"/>
  <c r="AB2033" i="19" a="1"/>
  <c r="AB2033" i="19"/>
  <c r="O2033" i="19" a="1"/>
  <c r="O2033" i="19"/>
  <c r="N2033" i="19"/>
  <c r="M2033" i="19"/>
  <c r="AK2032" i="19" a="1"/>
  <c r="AK2032" i="19"/>
  <c r="AD2032" i="19" a="1"/>
  <c r="AD2032" i="19"/>
  <c r="AB2032" i="19" a="1"/>
  <c r="AB2032" i="19"/>
  <c r="O2032" i="19" a="1"/>
  <c r="O2032" i="19"/>
  <c r="N2032" i="19"/>
  <c r="M2032" i="19"/>
  <c r="AK2031" i="19" a="1"/>
  <c r="AK2031" i="19"/>
  <c r="AD2031" i="19" a="1"/>
  <c r="AD2031" i="19"/>
  <c r="AB2031" i="19" a="1"/>
  <c r="AB2031" i="19"/>
  <c r="O2031" i="19" a="1"/>
  <c r="O2031" i="19"/>
  <c r="N2031" i="19"/>
  <c r="M2031" i="19"/>
  <c r="AK2030" i="19" a="1"/>
  <c r="AK2030" i="19"/>
  <c r="AD2030" i="19" a="1"/>
  <c r="AD2030" i="19"/>
  <c r="AB2030" i="19" a="1"/>
  <c r="AB2030" i="19"/>
  <c r="O2030" i="19" a="1"/>
  <c r="O2030" i="19"/>
  <c r="N2030" i="19"/>
  <c r="M2030" i="19"/>
  <c r="AK2029" i="19" a="1"/>
  <c r="AK2029" i="19"/>
  <c r="AD2029" i="19" a="1"/>
  <c r="AD2029" i="19"/>
  <c r="AB2029" i="19" a="1"/>
  <c r="AB2029" i="19"/>
  <c r="O2029" i="19" a="1"/>
  <c r="O2029" i="19"/>
  <c r="N2029" i="19"/>
  <c r="M2029" i="19"/>
  <c r="AK2028" i="19" a="1"/>
  <c r="AK2028" i="19"/>
  <c r="AD2028" i="19" a="1"/>
  <c r="AD2028" i="19"/>
  <c r="AB2028" i="19" a="1"/>
  <c r="AB2028" i="19"/>
  <c r="O2028" i="19" a="1"/>
  <c r="O2028" i="19"/>
  <c r="N2028" i="19"/>
  <c r="M2028" i="19"/>
  <c r="AK2027" i="19" a="1"/>
  <c r="AK2027" i="19"/>
  <c r="AD2027" i="19" a="1"/>
  <c r="AD2027" i="19"/>
  <c r="AB2027" i="19" a="1"/>
  <c r="AB2027" i="19"/>
  <c r="O2027" i="19" a="1"/>
  <c r="O2027" i="19"/>
  <c r="N2027" i="19"/>
  <c r="M2027" i="19"/>
  <c r="AK2026" i="19" a="1"/>
  <c r="AK2026" i="19"/>
  <c r="AD2026" i="19" a="1"/>
  <c r="AD2026" i="19"/>
  <c r="AB2026" i="19" a="1"/>
  <c r="AB2026" i="19"/>
  <c r="O2026" i="19" a="1"/>
  <c r="O2026" i="19"/>
  <c r="N2026" i="19"/>
  <c r="M2026" i="19"/>
  <c r="AK2025" i="19" a="1"/>
  <c r="AK2025" i="19"/>
  <c r="AD2025" i="19" a="1"/>
  <c r="AD2025" i="19"/>
  <c r="AB2025" i="19" a="1"/>
  <c r="AB2025" i="19"/>
  <c r="O2025" i="19" a="1"/>
  <c r="O2025" i="19"/>
  <c r="N2025" i="19"/>
  <c r="M2025" i="19"/>
  <c r="AK2024" i="19" a="1"/>
  <c r="AK2024" i="19"/>
  <c r="AD2024" i="19" a="1"/>
  <c r="AD2024" i="19"/>
  <c r="AB2024" i="19" a="1"/>
  <c r="AB2024" i="19"/>
  <c r="O2024" i="19" a="1"/>
  <c r="O2024" i="19"/>
  <c r="N2024" i="19"/>
  <c r="M2024" i="19"/>
  <c r="AK2023" i="19" a="1"/>
  <c r="AK2023" i="19"/>
  <c r="AD2023" i="19" a="1"/>
  <c r="AD2023" i="19"/>
  <c r="AB2023" i="19" a="1"/>
  <c r="AB2023" i="19"/>
  <c r="O2023" i="19" a="1"/>
  <c r="O2023" i="19"/>
  <c r="N2023" i="19"/>
  <c r="M2023" i="19"/>
  <c r="AK2022" i="19" a="1"/>
  <c r="AK2022" i="19"/>
  <c r="AD2022" i="19" a="1"/>
  <c r="AD2022" i="19"/>
  <c r="AB2022" i="19" a="1"/>
  <c r="AB2022" i="19"/>
  <c r="O2022" i="19" a="1"/>
  <c r="O2022" i="19"/>
  <c r="N2022" i="19"/>
  <c r="M2022" i="19"/>
  <c r="AK2021" i="19" a="1"/>
  <c r="AK2021" i="19"/>
  <c r="AD2021" i="19" a="1"/>
  <c r="AD2021" i="19"/>
  <c r="AB2021" i="19" a="1"/>
  <c r="AB2021" i="19"/>
  <c r="O2021" i="19" a="1"/>
  <c r="O2021" i="19"/>
  <c r="N2021" i="19"/>
  <c r="M2021" i="19"/>
  <c r="AK2020" i="19" a="1"/>
  <c r="AK2020" i="19"/>
  <c r="AD2020" i="19" a="1"/>
  <c r="AD2020" i="19"/>
  <c r="AB2020" i="19" a="1"/>
  <c r="AB2020" i="19"/>
  <c r="O2020" i="19" a="1"/>
  <c r="O2020" i="19"/>
  <c r="N2020" i="19"/>
  <c r="M2020" i="19"/>
  <c r="AK2019" i="19" a="1"/>
  <c r="AK2019" i="19"/>
  <c r="AD2019" i="19" a="1"/>
  <c r="AD2019" i="19"/>
  <c r="AB2019" i="19" a="1"/>
  <c r="AB2019" i="19"/>
  <c r="O2019" i="19" a="1"/>
  <c r="O2019" i="19"/>
  <c r="N2019" i="19"/>
  <c r="M2019" i="19"/>
  <c r="AK2018" i="19" a="1"/>
  <c r="AK2018" i="19"/>
  <c r="AD2018" i="19" a="1"/>
  <c r="AD2018" i="19"/>
  <c r="AB2018" i="19" a="1"/>
  <c r="AB2018" i="19"/>
  <c r="O2018" i="19" a="1"/>
  <c r="O2018" i="19"/>
  <c r="N2018" i="19"/>
  <c r="M2018" i="19"/>
  <c r="AK2017" i="19" a="1"/>
  <c r="AK2017" i="19"/>
  <c r="AD2017" i="19" a="1"/>
  <c r="AD2017" i="19"/>
  <c r="AB2017" i="19" a="1"/>
  <c r="AB2017" i="19"/>
  <c r="O2017" i="19" a="1"/>
  <c r="O2017" i="19"/>
  <c r="N2017" i="19"/>
  <c r="M2017" i="19"/>
  <c r="AK2016" i="19" a="1"/>
  <c r="AK2016" i="19"/>
  <c r="AD2016" i="19" a="1"/>
  <c r="AD2016" i="19"/>
  <c r="AB2016" i="19" a="1"/>
  <c r="AB2016" i="19"/>
  <c r="O2016" i="19" a="1"/>
  <c r="O2016" i="19"/>
  <c r="N2016" i="19"/>
  <c r="M2016" i="19"/>
  <c r="AK2015" i="19" a="1"/>
  <c r="AK2015" i="19"/>
  <c r="AD2015" i="19" a="1"/>
  <c r="AD2015" i="19"/>
  <c r="AB2015" i="19" a="1"/>
  <c r="AB2015" i="19"/>
  <c r="O2015" i="19" a="1"/>
  <c r="O2015" i="19"/>
  <c r="N2015" i="19"/>
  <c r="M2015" i="19"/>
  <c r="AK2014" i="19" a="1"/>
  <c r="AK2014" i="19"/>
  <c r="AD2014" i="19" a="1"/>
  <c r="AD2014" i="19"/>
  <c r="AB2014" i="19" a="1"/>
  <c r="AB2014" i="19"/>
  <c r="O2014" i="19" a="1"/>
  <c r="O2014" i="19"/>
  <c r="N2014" i="19"/>
  <c r="M2014" i="19"/>
  <c r="AK2013" i="19" a="1"/>
  <c r="AK2013" i="19"/>
  <c r="AD2013" i="19" a="1"/>
  <c r="AD2013" i="19"/>
  <c r="AB2013" i="19" a="1"/>
  <c r="AB2013" i="19"/>
  <c r="O2013" i="19" a="1"/>
  <c r="O2013" i="19"/>
  <c r="N2013" i="19"/>
  <c r="M2013" i="19"/>
  <c r="AK2012" i="19" a="1"/>
  <c r="AK2012" i="19"/>
  <c r="AD2012" i="19" a="1"/>
  <c r="AD2012" i="19"/>
  <c r="AB2012" i="19" a="1"/>
  <c r="AB2012" i="19"/>
  <c r="O2012" i="19" a="1"/>
  <c r="O2012" i="19"/>
  <c r="N2012" i="19"/>
  <c r="M2012" i="19"/>
  <c r="AK2011" i="19" a="1"/>
  <c r="AK2011" i="19"/>
  <c r="AD2011" i="19" a="1"/>
  <c r="AD2011" i="19"/>
  <c r="AB2011" i="19" a="1"/>
  <c r="AB2011" i="19"/>
  <c r="O2011" i="19" a="1"/>
  <c r="O2011" i="19"/>
  <c r="N2011" i="19"/>
  <c r="M2011" i="19"/>
  <c r="AK2010" i="19" a="1"/>
  <c r="AK2010" i="19"/>
  <c r="AD2010" i="19" a="1"/>
  <c r="AD2010" i="19"/>
  <c r="AB2010" i="19" a="1"/>
  <c r="AB2010" i="19"/>
  <c r="O2010" i="19" a="1"/>
  <c r="O2010" i="19"/>
  <c r="N2010" i="19"/>
  <c r="M2010" i="19"/>
  <c r="AK2009" i="19" a="1"/>
  <c r="AK2009" i="19"/>
  <c r="AD2009" i="19" a="1"/>
  <c r="AD2009" i="19"/>
  <c r="AB2009" i="19" a="1"/>
  <c r="AB2009" i="19"/>
  <c r="O2009" i="19" a="1"/>
  <c r="O2009" i="19"/>
  <c r="N2009" i="19"/>
  <c r="M2009" i="19"/>
  <c r="AK2008" i="19" a="1"/>
  <c r="AK2008" i="19"/>
  <c r="AD2008" i="19" a="1"/>
  <c r="AD2008" i="19"/>
  <c r="AB2008" i="19" a="1"/>
  <c r="AB2008" i="19"/>
  <c r="O2008" i="19" a="1"/>
  <c r="O2008" i="19"/>
  <c r="N2008" i="19"/>
  <c r="M2008" i="19"/>
  <c r="AK2007" i="19" a="1"/>
  <c r="AK2007" i="19"/>
  <c r="AD2007" i="19" a="1"/>
  <c r="AD2007" i="19"/>
  <c r="AB2007" i="19" a="1"/>
  <c r="AB2007" i="19"/>
  <c r="O2007" i="19" a="1"/>
  <c r="O2007" i="19"/>
  <c r="N2007" i="19"/>
  <c r="M2007" i="19"/>
  <c r="AK2006" i="19" a="1"/>
  <c r="AK2006" i="19"/>
  <c r="AD2006" i="19" a="1"/>
  <c r="AD2006" i="19"/>
  <c r="AB2006" i="19" a="1"/>
  <c r="AB2006" i="19"/>
  <c r="O2006" i="19" a="1"/>
  <c r="O2006" i="19"/>
  <c r="N2006" i="19"/>
  <c r="M2006" i="19"/>
  <c r="AK2005" i="19" a="1"/>
  <c r="AK2005" i="19"/>
  <c r="AD2005" i="19" a="1"/>
  <c r="AD2005" i="19"/>
  <c r="AB2005" i="19" a="1"/>
  <c r="AB2005" i="19"/>
  <c r="O2005" i="19" a="1"/>
  <c r="O2005" i="19"/>
  <c r="N2005" i="19"/>
  <c r="M2005" i="19"/>
  <c r="AK2004" i="19" a="1"/>
  <c r="AK2004" i="19"/>
  <c r="AD2004" i="19" a="1"/>
  <c r="AD2004" i="19"/>
  <c r="AB2004" i="19" a="1"/>
  <c r="AB2004" i="19"/>
  <c r="O2004" i="19" a="1"/>
  <c r="O2004" i="19"/>
  <c r="N2004" i="19"/>
  <c r="M2004" i="19"/>
  <c r="AK2003" i="19" a="1"/>
  <c r="AK2003" i="19"/>
  <c r="AD2003" i="19" a="1"/>
  <c r="AD2003" i="19"/>
  <c r="AB2003" i="19" a="1"/>
  <c r="AB2003" i="19"/>
  <c r="O2003" i="19" a="1"/>
  <c r="O2003" i="19"/>
  <c r="N2003" i="19"/>
  <c r="M2003" i="19"/>
  <c r="AK2002" i="19" a="1"/>
  <c r="AK2002" i="19"/>
  <c r="AD2002" i="19" a="1"/>
  <c r="AD2002" i="19"/>
  <c r="AB2002" i="19" a="1"/>
  <c r="AB2002" i="19"/>
  <c r="O2002" i="19" a="1"/>
  <c r="O2002" i="19"/>
  <c r="N2002" i="19"/>
  <c r="M2002" i="19"/>
  <c r="AK2001" i="19" a="1"/>
  <c r="AK2001" i="19"/>
  <c r="AD2001" i="19" a="1"/>
  <c r="AD2001" i="19"/>
  <c r="AB2001" i="19" a="1"/>
  <c r="AB2001" i="19"/>
  <c r="O2001" i="19" a="1"/>
  <c r="O2001" i="19"/>
  <c r="N2001" i="19"/>
  <c r="M2001" i="19"/>
  <c r="AK2000" i="19" a="1"/>
  <c r="AK2000" i="19"/>
  <c r="AD2000" i="19" a="1"/>
  <c r="AD2000" i="19"/>
  <c r="AB2000" i="19" a="1"/>
  <c r="AB2000" i="19"/>
  <c r="O2000" i="19" a="1"/>
  <c r="O2000" i="19"/>
  <c r="N2000" i="19"/>
  <c r="M2000" i="19"/>
  <c r="AK1999" i="19" a="1"/>
  <c r="AK1999" i="19"/>
  <c r="AD1999" i="19" a="1"/>
  <c r="AD1999" i="19"/>
  <c r="AB1999" i="19" a="1"/>
  <c r="AB1999" i="19"/>
  <c r="O1999" i="19" a="1"/>
  <c r="O1999" i="19"/>
  <c r="N1999" i="19"/>
  <c r="M1999" i="19"/>
  <c r="AK1998" i="19" a="1"/>
  <c r="AK1998" i="19"/>
  <c r="AD1998" i="19" a="1"/>
  <c r="AD1998" i="19"/>
  <c r="AB1998" i="19" a="1"/>
  <c r="AB1998" i="19"/>
  <c r="O1998" i="19" a="1"/>
  <c r="O1998" i="19"/>
  <c r="N1998" i="19"/>
  <c r="M1998" i="19"/>
  <c r="AK1997" i="19" a="1"/>
  <c r="AK1997" i="19"/>
  <c r="AD1997" i="19" a="1"/>
  <c r="AD1997" i="19"/>
  <c r="AB1997" i="19" a="1"/>
  <c r="AB1997" i="19"/>
  <c r="O1997" i="19" a="1"/>
  <c r="O1997" i="19"/>
  <c r="N1997" i="19"/>
  <c r="M1997" i="19"/>
  <c r="AK1996" i="19" a="1"/>
  <c r="AK1996" i="19"/>
  <c r="AD1996" i="19" a="1"/>
  <c r="AD1996" i="19"/>
  <c r="AB1996" i="19" a="1"/>
  <c r="AB1996" i="19"/>
  <c r="O1996" i="19" a="1"/>
  <c r="O1996" i="19"/>
  <c r="N1996" i="19"/>
  <c r="M1996" i="19"/>
  <c r="AK1995" i="19" a="1"/>
  <c r="AK1995" i="19"/>
  <c r="AD1995" i="19" a="1"/>
  <c r="AD1995" i="19"/>
  <c r="AB1995" i="19" a="1"/>
  <c r="AB1995" i="19"/>
  <c r="O1995" i="19" a="1"/>
  <c r="O1995" i="19"/>
  <c r="N1995" i="19"/>
  <c r="M1995" i="19"/>
  <c r="AK1994" i="19" a="1"/>
  <c r="AK1994" i="19"/>
  <c r="AD1994" i="19" a="1"/>
  <c r="AD1994" i="19"/>
  <c r="AB1994" i="19" a="1"/>
  <c r="AB1994" i="19"/>
  <c r="O1994" i="19" a="1"/>
  <c r="O1994" i="19"/>
  <c r="N1994" i="19"/>
  <c r="M1994" i="19"/>
  <c r="AK1993" i="19" a="1"/>
  <c r="AK1993" i="19"/>
  <c r="AD1993" i="19" a="1"/>
  <c r="AD1993" i="19"/>
  <c r="AB1993" i="19" a="1"/>
  <c r="AB1993" i="19"/>
  <c r="O1993" i="19" a="1"/>
  <c r="O1993" i="19"/>
  <c r="N1993" i="19"/>
  <c r="M1993" i="19"/>
  <c r="AK1992" i="19" a="1"/>
  <c r="AK1992" i="19"/>
  <c r="AD1992" i="19" a="1"/>
  <c r="AD1992" i="19"/>
  <c r="AB1992" i="19" a="1"/>
  <c r="AB1992" i="19"/>
  <c r="O1992" i="19" a="1"/>
  <c r="O1992" i="19"/>
  <c r="N1992" i="19"/>
  <c r="M1992" i="19"/>
  <c r="AK1991" i="19" a="1"/>
  <c r="AK1991" i="19"/>
  <c r="AD1991" i="19" a="1"/>
  <c r="AD1991" i="19"/>
  <c r="AB1991" i="19" a="1"/>
  <c r="AB1991" i="19"/>
  <c r="O1991" i="19" a="1"/>
  <c r="O1991" i="19"/>
  <c r="N1991" i="19"/>
  <c r="M1991" i="19"/>
  <c r="AK1990" i="19" a="1"/>
  <c r="AK1990" i="19"/>
  <c r="AD1990" i="19" a="1"/>
  <c r="AD1990" i="19"/>
  <c r="AB1990" i="19" a="1"/>
  <c r="AB1990" i="19"/>
  <c r="O1990" i="19" a="1"/>
  <c r="O1990" i="19"/>
  <c r="N1990" i="19"/>
  <c r="M1990" i="19"/>
  <c r="AK1989" i="19" a="1"/>
  <c r="AK1989" i="19"/>
  <c r="AD1989" i="19" a="1"/>
  <c r="AD1989" i="19"/>
  <c r="AB1989" i="19" a="1"/>
  <c r="AB1989" i="19"/>
  <c r="O1989" i="19" a="1"/>
  <c r="O1989" i="19"/>
  <c r="N1989" i="19"/>
  <c r="M1989" i="19"/>
  <c r="AK1988" i="19" a="1"/>
  <c r="AK1988" i="19"/>
  <c r="AD1988" i="19" a="1"/>
  <c r="AD1988" i="19"/>
  <c r="AB1988" i="19" a="1"/>
  <c r="AB1988" i="19"/>
  <c r="O1988" i="19" a="1"/>
  <c r="O1988" i="19"/>
  <c r="N1988" i="19"/>
  <c r="M1988" i="19"/>
  <c r="AK1987" i="19" a="1"/>
  <c r="AK1987" i="19"/>
  <c r="AD1987" i="19" a="1"/>
  <c r="AD1987" i="19"/>
  <c r="AB1987" i="19" a="1"/>
  <c r="AB1987" i="19"/>
  <c r="O1987" i="19" a="1"/>
  <c r="O1987" i="19"/>
  <c r="N1987" i="19"/>
  <c r="M1987" i="19"/>
  <c r="AK1986" i="19" a="1"/>
  <c r="AK1986" i="19"/>
  <c r="AD1986" i="19" a="1"/>
  <c r="AD1986" i="19"/>
  <c r="AB1986" i="19" a="1"/>
  <c r="AB1986" i="19"/>
  <c r="O1986" i="19" a="1"/>
  <c r="O1986" i="19"/>
  <c r="N1986" i="19"/>
  <c r="M1986" i="19"/>
  <c r="AK1985" i="19" a="1"/>
  <c r="AK1985" i="19"/>
  <c r="AD1985" i="19" a="1"/>
  <c r="AD1985" i="19"/>
  <c r="AB1985" i="19" a="1"/>
  <c r="AB1985" i="19"/>
  <c r="O1985" i="19" a="1"/>
  <c r="O1985" i="19"/>
  <c r="N1985" i="19"/>
  <c r="M1985" i="19"/>
  <c r="AK1984" i="19" a="1"/>
  <c r="AK1984" i="19"/>
  <c r="AD1984" i="19" a="1"/>
  <c r="AD1984" i="19"/>
  <c r="AB1984" i="19" a="1"/>
  <c r="AB1984" i="19"/>
  <c r="O1984" i="19" a="1"/>
  <c r="O1984" i="19"/>
  <c r="N1984" i="19"/>
  <c r="M1984" i="19"/>
  <c r="AK1983" i="19" a="1"/>
  <c r="AK1983" i="19"/>
  <c r="AD1983" i="19" a="1"/>
  <c r="AD1983" i="19"/>
  <c r="AB1983" i="19" a="1"/>
  <c r="AB1983" i="19"/>
  <c r="O1983" i="19" a="1"/>
  <c r="O1983" i="19"/>
  <c r="N1983" i="19"/>
  <c r="M1983" i="19"/>
  <c r="AK1982" i="19" a="1"/>
  <c r="AK1982" i="19"/>
  <c r="AD1982" i="19" a="1"/>
  <c r="AD1982" i="19"/>
  <c r="AB1982" i="19" a="1"/>
  <c r="AB1982" i="19"/>
  <c r="O1982" i="19" a="1"/>
  <c r="O1982" i="19"/>
  <c r="N1982" i="19"/>
  <c r="M1982" i="19"/>
  <c r="AK1981" i="19" a="1"/>
  <c r="AK1981" i="19"/>
  <c r="AD1981" i="19" a="1"/>
  <c r="AD1981" i="19"/>
  <c r="AB1981" i="19" a="1"/>
  <c r="AB1981" i="19"/>
  <c r="O1981" i="19" a="1"/>
  <c r="O1981" i="19"/>
  <c r="N1981" i="19"/>
  <c r="M1981" i="19"/>
  <c r="AK1980" i="19" a="1"/>
  <c r="AK1980" i="19"/>
  <c r="AD1980" i="19" a="1"/>
  <c r="AD1980" i="19"/>
  <c r="AB1980" i="19" a="1"/>
  <c r="AB1980" i="19"/>
  <c r="O1980" i="19" a="1"/>
  <c r="O1980" i="19"/>
  <c r="N1980" i="19"/>
  <c r="M1980" i="19"/>
  <c r="AK1979" i="19" a="1"/>
  <c r="AK1979" i="19"/>
  <c r="AD1979" i="19" a="1"/>
  <c r="AD1979" i="19"/>
  <c r="AB1979" i="19" a="1"/>
  <c r="AB1979" i="19"/>
  <c r="O1979" i="19" a="1"/>
  <c r="O1979" i="19"/>
  <c r="N1979" i="19"/>
  <c r="M1979" i="19"/>
  <c r="AK1978" i="19" a="1"/>
  <c r="AK1978" i="19"/>
  <c r="AD1978" i="19" a="1"/>
  <c r="AD1978" i="19"/>
  <c r="AB1978" i="19" a="1"/>
  <c r="AB1978" i="19"/>
  <c r="O1978" i="19" a="1"/>
  <c r="O1978" i="19"/>
  <c r="N1978" i="19"/>
  <c r="M1978" i="19"/>
  <c r="AK1977" i="19" a="1"/>
  <c r="AK1977" i="19"/>
  <c r="AD1977" i="19" a="1"/>
  <c r="AD1977" i="19"/>
  <c r="AB1977" i="19" a="1"/>
  <c r="AB1977" i="19"/>
  <c r="O1977" i="19" a="1"/>
  <c r="O1977" i="19"/>
  <c r="N1977" i="19"/>
  <c r="M1977" i="19"/>
  <c r="AK1976" i="19" a="1"/>
  <c r="AK1976" i="19"/>
  <c r="AD1976" i="19" a="1"/>
  <c r="AD1976" i="19"/>
  <c r="AB1976" i="19" a="1"/>
  <c r="AB1976" i="19"/>
  <c r="O1976" i="19" a="1"/>
  <c r="O1976" i="19"/>
  <c r="N1976" i="19"/>
  <c r="M1976" i="19"/>
  <c r="AK1975" i="19" a="1"/>
  <c r="AK1975" i="19"/>
  <c r="AD1975" i="19" a="1"/>
  <c r="AD1975" i="19"/>
  <c r="AB1975" i="19" a="1"/>
  <c r="AB1975" i="19"/>
  <c r="O1975" i="19" a="1"/>
  <c r="O1975" i="19"/>
  <c r="N1975" i="19"/>
  <c r="M1975" i="19"/>
  <c r="AK1974" i="19" a="1"/>
  <c r="AK1974" i="19"/>
  <c r="AD1974" i="19" a="1"/>
  <c r="AD1974" i="19"/>
  <c r="AB1974" i="19" a="1"/>
  <c r="AB1974" i="19"/>
  <c r="O1974" i="19" a="1"/>
  <c r="O1974" i="19"/>
  <c r="N1974" i="19"/>
  <c r="M1974" i="19"/>
  <c r="AK1973" i="19" a="1"/>
  <c r="AK1973" i="19"/>
  <c r="AD1973" i="19" a="1"/>
  <c r="AD1973" i="19"/>
  <c r="AB1973" i="19" a="1"/>
  <c r="AB1973" i="19"/>
  <c r="O1973" i="19" a="1"/>
  <c r="O1973" i="19"/>
  <c r="N1973" i="19"/>
  <c r="M1973" i="19"/>
  <c r="AK1972" i="19" a="1"/>
  <c r="AK1972" i="19"/>
  <c r="AD1972" i="19" a="1"/>
  <c r="AD1972" i="19"/>
  <c r="AB1972" i="19" a="1"/>
  <c r="AB1972" i="19"/>
  <c r="O1972" i="19" a="1"/>
  <c r="O1972" i="19"/>
  <c r="N1972" i="19"/>
  <c r="M1972" i="19"/>
  <c r="AK1971" i="19" a="1"/>
  <c r="AK1971" i="19"/>
  <c r="AD1971" i="19" a="1"/>
  <c r="AD1971" i="19"/>
  <c r="AB1971" i="19" a="1"/>
  <c r="AB1971" i="19"/>
  <c r="O1971" i="19" a="1"/>
  <c r="O1971" i="19"/>
  <c r="N1971" i="19"/>
  <c r="M1971" i="19"/>
  <c r="AK1970" i="19" a="1"/>
  <c r="AK1970" i="19"/>
  <c r="AD1970" i="19" a="1"/>
  <c r="AD1970" i="19"/>
  <c r="AB1970" i="19" a="1"/>
  <c r="AB1970" i="19"/>
  <c r="O1970" i="19" a="1"/>
  <c r="O1970" i="19"/>
  <c r="N1970" i="19"/>
  <c r="M1970" i="19"/>
  <c r="AK1969" i="19" a="1"/>
  <c r="AK1969" i="19"/>
  <c r="AD1969" i="19" a="1"/>
  <c r="AD1969" i="19"/>
  <c r="AB1969" i="19" a="1"/>
  <c r="AB1969" i="19"/>
  <c r="O1969" i="19" a="1"/>
  <c r="O1969" i="19"/>
  <c r="N1969" i="19"/>
  <c r="M1969" i="19"/>
  <c r="AK1968" i="19" a="1"/>
  <c r="AK1968" i="19"/>
  <c r="AD1968" i="19" a="1"/>
  <c r="AD1968" i="19"/>
  <c r="AB1968" i="19" a="1"/>
  <c r="AB1968" i="19"/>
  <c r="O1968" i="19" a="1"/>
  <c r="O1968" i="19"/>
  <c r="N1968" i="19"/>
  <c r="M1968" i="19"/>
  <c r="AK1967" i="19" a="1"/>
  <c r="AK1967" i="19"/>
  <c r="AD1967" i="19" a="1"/>
  <c r="AD1967" i="19"/>
  <c r="AB1967" i="19" a="1"/>
  <c r="AB1967" i="19"/>
  <c r="O1967" i="19" a="1"/>
  <c r="O1967" i="19"/>
  <c r="N1967" i="19"/>
  <c r="M1967" i="19"/>
  <c r="AK1966" i="19" a="1"/>
  <c r="AK1966" i="19"/>
  <c r="AD1966" i="19" a="1"/>
  <c r="AD1966" i="19"/>
  <c r="AB1966" i="19" a="1"/>
  <c r="AB1966" i="19"/>
  <c r="O1966" i="19" a="1"/>
  <c r="O1966" i="19"/>
  <c r="N1966" i="19"/>
  <c r="M1966" i="19"/>
  <c r="AK1965" i="19" a="1"/>
  <c r="AK1965" i="19"/>
  <c r="AD1965" i="19" a="1"/>
  <c r="AD1965" i="19"/>
  <c r="AB1965" i="19" a="1"/>
  <c r="AB1965" i="19"/>
  <c r="O1965" i="19" a="1"/>
  <c r="O1965" i="19"/>
  <c r="N1965" i="19"/>
  <c r="M1965" i="19"/>
  <c r="AK1964" i="19" a="1"/>
  <c r="AK1964" i="19"/>
  <c r="AD1964" i="19" a="1"/>
  <c r="AD1964" i="19"/>
  <c r="AB1964" i="19" a="1"/>
  <c r="AB1964" i="19"/>
  <c r="O1964" i="19" a="1"/>
  <c r="O1964" i="19"/>
  <c r="N1964" i="19"/>
  <c r="M1964" i="19"/>
  <c r="AK1963" i="19" a="1"/>
  <c r="AK1963" i="19"/>
  <c r="AD1963" i="19" a="1"/>
  <c r="AD1963" i="19"/>
  <c r="AB1963" i="19" a="1"/>
  <c r="AB1963" i="19"/>
  <c r="O1963" i="19" a="1"/>
  <c r="O1963" i="19"/>
  <c r="N1963" i="19"/>
  <c r="M1963" i="19"/>
  <c r="AK1962" i="19" a="1"/>
  <c r="AK1962" i="19"/>
  <c r="AD1962" i="19" a="1"/>
  <c r="AD1962" i="19"/>
  <c r="AB1962" i="19" a="1"/>
  <c r="AB1962" i="19"/>
  <c r="O1962" i="19" a="1"/>
  <c r="O1962" i="19"/>
  <c r="N1962" i="19"/>
  <c r="M1962" i="19"/>
  <c r="AK1961" i="19" a="1"/>
  <c r="AK1961" i="19"/>
  <c r="AD1961" i="19" a="1"/>
  <c r="AD1961" i="19"/>
  <c r="AB1961" i="19" a="1"/>
  <c r="AB1961" i="19"/>
  <c r="O1961" i="19" a="1"/>
  <c r="O1961" i="19"/>
  <c r="N1961" i="19"/>
  <c r="M1961" i="19"/>
  <c r="AK1960" i="19" a="1"/>
  <c r="AK1960" i="19"/>
  <c r="AD1960" i="19" a="1"/>
  <c r="AD1960" i="19"/>
  <c r="AB1960" i="19" a="1"/>
  <c r="AB1960" i="19"/>
  <c r="O1960" i="19" a="1"/>
  <c r="O1960" i="19"/>
  <c r="N1960" i="19"/>
  <c r="M1960" i="19"/>
  <c r="AK1959" i="19" a="1"/>
  <c r="AK1959" i="19"/>
  <c r="AD1959" i="19" a="1"/>
  <c r="AD1959" i="19"/>
  <c r="AB1959" i="19" a="1"/>
  <c r="AB1959" i="19"/>
  <c r="O1959" i="19" a="1"/>
  <c r="O1959" i="19"/>
  <c r="N1959" i="19"/>
  <c r="M1959" i="19"/>
  <c r="AK1958" i="19" a="1"/>
  <c r="AK1958" i="19"/>
  <c r="AD1958" i="19" a="1"/>
  <c r="AD1958" i="19"/>
  <c r="AB1958" i="19" a="1"/>
  <c r="AB1958" i="19"/>
  <c r="O1958" i="19" a="1"/>
  <c r="O1958" i="19"/>
  <c r="N1958" i="19"/>
  <c r="M1958" i="19"/>
  <c r="AK1957" i="19" a="1"/>
  <c r="AK1957" i="19"/>
  <c r="AD1957" i="19" a="1"/>
  <c r="AD1957" i="19"/>
  <c r="AB1957" i="19" a="1"/>
  <c r="AB1957" i="19"/>
  <c r="O1957" i="19" a="1"/>
  <c r="O1957" i="19"/>
  <c r="N1957" i="19"/>
  <c r="M1957" i="19"/>
  <c r="AK1956" i="19" a="1"/>
  <c r="AK1956" i="19"/>
  <c r="AD1956" i="19" a="1"/>
  <c r="AD1956" i="19"/>
  <c r="AB1956" i="19" a="1"/>
  <c r="AB1956" i="19"/>
  <c r="O1956" i="19" a="1"/>
  <c r="O1956" i="19"/>
  <c r="N1956" i="19"/>
  <c r="M1956" i="19"/>
  <c r="AK1955" i="19" a="1"/>
  <c r="AK1955" i="19"/>
  <c r="AD1955" i="19" a="1"/>
  <c r="AD1955" i="19"/>
  <c r="AB1955" i="19" a="1"/>
  <c r="AB1955" i="19"/>
  <c r="O1955" i="19" a="1"/>
  <c r="O1955" i="19"/>
  <c r="N1955" i="19"/>
  <c r="M1955" i="19"/>
  <c r="AK1954" i="19" a="1"/>
  <c r="AK1954" i="19"/>
  <c r="AD1954" i="19" a="1"/>
  <c r="AD1954" i="19"/>
  <c r="AB1954" i="19" a="1"/>
  <c r="AB1954" i="19"/>
  <c r="O1954" i="19" a="1"/>
  <c r="O1954" i="19"/>
  <c r="N1954" i="19"/>
  <c r="M1954" i="19"/>
  <c r="AK1953" i="19" a="1"/>
  <c r="AK1953" i="19"/>
  <c r="AD1953" i="19" a="1"/>
  <c r="AD1953" i="19"/>
  <c r="AB1953" i="19" a="1"/>
  <c r="AB1953" i="19"/>
  <c r="O1953" i="19" a="1"/>
  <c r="O1953" i="19"/>
  <c r="N1953" i="19"/>
  <c r="M1953" i="19"/>
  <c r="AK1952" i="19" a="1"/>
  <c r="AK1952" i="19"/>
  <c r="AD1952" i="19" a="1"/>
  <c r="AD1952" i="19"/>
  <c r="AB1952" i="19" a="1"/>
  <c r="AB1952" i="19"/>
  <c r="O1952" i="19" a="1"/>
  <c r="O1952" i="19"/>
  <c r="N1952" i="19"/>
  <c r="M1952" i="19"/>
  <c r="AK1951" i="19" a="1"/>
  <c r="AK1951" i="19"/>
  <c r="AD1951" i="19" a="1"/>
  <c r="AD1951" i="19"/>
  <c r="AB1951" i="19" a="1"/>
  <c r="AB1951" i="19"/>
  <c r="O1951" i="19" a="1"/>
  <c r="O1951" i="19"/>
  <c r="N1951" i="19"/>
  <c r="M1951" i="19"/>
  <c r="AK1950" i="19" a="1"/>
  <c r="AK1950" i="19"/>
  <c r="AD1950" i="19" a="1"/>
  <c r="AD1950" i="19"/>
  <c r="AB1950" i="19" a="1"/>
  <c r="AB1950" i="19"/>
  <c r="O1950" i="19" a="1"/>
  <c r="O1950" i="19"/>
  <c r="N1950" i="19"/>
  <c r="M1950" i="19"/>
  <c r="AK1949" i="19" a="1"/>
  <c r="AK1949" i="19"/>
  <c r="AD1949" i="19" a="1"/>
  <c r="AD1949" i="19"/>
  <c r="AB1949" i="19" a="1"/>
  <c r="AB1949" i="19"/>
  <c r="O1949" i="19" a="1"/>
  <c r="O1949" i="19"/>
  <c r="N1949" i="19"/>
  <c r="M1949" i="19"/>
  <c r="AK1948" i="19" a="1"/>
  <c r="AK1948" i="19"/>
  <c r="AD1948" i="19" a="1"/>
  <c r="AD1948" i="19"/>
  <c r="AB1948" i="19" a="1"/>
  <c r="AB1948" i="19"/>
  <c r="O1948" i="19" a="1"/>
  <c r="O1948" i="19"/>
  <c r="N1948" i="19"/>
  <c r="M1948" i="19"/>
  <c r="AK1947" i="19" a="1"/>
  <c r="AK1947" i="19"/>
  <c r="AD1947" i="19" a="1"/>
  <c r="AD1947" i="19"/>
  <c r="AB1947" i="19" a="1"/>
  <c r="AB1947" i="19"/>
  <c r="O1947" i="19" a="1"/>
  <c r="O1947" i="19"/>
  <c r="N1947" i="19"/>
  <c r="M1947" i="19"/>
  <c r="AK1946" i="19" a="1"/>
  <c r="AK1946" i="19"/>
  <c r="AD1946" i="19" a="1"/>
  <c r="AD1946" i="19"/>
  <c r="AB1946" i="19" a="1"/>
  <c r="AB1946" i="19"/>
  <c r="O1946" i="19" a="1"/>
  <c r="O1946" i="19"/>
  <c r="N1946" i="19"/>
  <c r="M1946" i="19"/>
  <c r="AK1945" i="19" a="1"/>
  <c r="AK1945" i="19"/>
  <c r="AD1945" i="19" a="1"/>
  <c r="AD1945" i="19"/>
  <c r="AB1945" i="19" a="1"/>
  <c r="AB1945" i="19"/>
  <c r="O1945" i="19" a="1"/>
  <c r="O1945" i="19"/>
  <c r="N1945" i="19"/>
  <c r="M1945" i="19"/>
  <c r="AK1944" i="19" a="1"/>
  <c r="AK1944" i="19"/>
  <c r="AD1944" i="19" a="1"/>
  <c r="AD1944" i="19"/>
  <c r="AB1944" i="19" a="1"/>
  <c r="AB1944" i="19"/>
  <c r="O1944" i="19" a="1"/>
  <c r="O1944" i="19"/>
  <c r="N1944" i="19"/>
  <c r="M1944" i="19"/>
  <c r="AK1943" i="19" a="1"/>
  <c r="AK1943" i="19"/>
  <c r="AD1943" i="19" a="1"/>
  <c r="AD1943" i="19"/>
  <c r="AB1943" i="19" a="1"/>
  <c r="AB1943" i="19"/>
  <c r="O1943" i="19" a="1"/>
  <c r="O1943" i="19"/>
  <c r="N1943" i="19"/>
  <c r="M1943" i="19"/>
  <c r="AK1942" i="19" a="1"/>
  <c r="AK1942" i="19"/>
  <c r="AD1942" i="19" a="1"/>
  <c r="AD1942" i="19"/>
  <c r="AB1942" i="19" a="1"/>
  <c r="AB1942" i="19"/>
  <c r="O1942" i="19" a="1"/>
  <c r="O1942" i="19"/>
  <c r="N1942" i="19"/>
  <c r="M1942" i="19"/>
  <c r="AK1941" i="19" a="1"/>
  <c r="AK1941" i="19"/>
  <c r="AD1941" i="19" a="1"/>
  <c r="AD1941" i="19"/>
  <c r="AB1941" i="19" a="1"/>
  <c r="AB1941" i="19"/>
  <c r="O1941" i="19" a="1"/>
  <c r="O1941" i="19"/>
  <c r="N1941" i="19"/>
  <c r="M1941" i="19"/>
  <c r="AK1940" i="19" a="1"/>
  <c r="AK1940" i="19"/>
  <c r="AD1940" i="19" a="1"/>
  <c r="AD1940" i="19"/>
  <c r="AB1940" i="19" a="1"/>
  <c r="AB1940" i="19"/>
  <c r="O1940" i="19" a="1"/>
  <c r="O1940" i="19"/>
  <c r="N1940" i="19"/>
  <c r="M1940" i="19"/>
  <c r="AK1939" i="19" a="1"/>
  <c r="AK1939" i="19"/>
  <c r="AD1939" i="19" a="1"/>
  <c r="AD1939" i="19"/>
  <c r="AB1939" i="19" a="1"/>
  <c r="AB1939" i="19"/>
  <c r="O1939" i="19" a="1"/>
  <c r="O1939" i="19"/>
  <c r="N1939" i="19"/>
  <c r="M1939" i="19"/>
  <c r="AK1938" i="19" a="1"/>
  <c r="AK1938" i="19"/>
  <c r="AD1938" i="19" a="1"/>
  <c r="AD1938" i="19"/>
  <c r="AB1938" i="19" a="1"/>
  <c r="AB1938" i="19"/>
  <c r="O1938" i="19" a="1"/>
  <c r="O1938" i="19"/>
  <c r="N1938" i="19"/>
  <c r="M1938" i="19"/>
  <c r="AK1937" i="19" a="1"/>
  <c r="AK1937" i="19"/>
  <c r="AD1937" i="19" a="1"/>
  <c r="AD1937" i="19"/>
  <c r="AB1937" i="19" a="1"/>
  <c r="AB1937" i="19"/>
  <c r="O1937" i="19" a="1"/>
  <c r="O1937" i="19"/>
  <c r="N1937" i="19"/>
  <c r="M1937" i="19"/>
  <c r="AK1936" i="19" a="1"/>
  <c r="AK1936" i="19"/>
  <c r="AD1936" i="19" a="1"/>
  <c r="AD1936" i="19"/>
  <c r="AB1936" i="19" a="1"/>
  <c r="AB1936" i="19"/>
  <c r="O1936" i="19" a="1"/>
  <c r="O1936" i="19"/>
  <c r="N1936" i="19"/>
  <c r="M1936" i="19"/>
  <c r="AK1935" i="19" a="1"/>
  <c r="AK1935" i="19"/>
  <c r="AD1935" i="19" a="1"/>
  <c r="AD1935" i="19"/>
  <c r="AB1935" i="19" a="1"/>
  <c r="AB1935" i="19"/>
  <c r="O1935" i="19" a="1"/>
  <c r="O1935" i="19"/>
  <c r="N1935" i="19"/>
  <c r="M1935" i="19"/>
  <c r="AK1934" i="19" a="1"/>
  <c r="AK1934" i="19"/>
  <c r="AD1934" i="19" a="1"/>
  <c r="AD1934" i="19"/>
  <c r="AB1934" i="19" a="1"/>
  <c r="AB1934" i="19"/>
  <c r="O1934" i="19" a="1"/>
  <c r="O1934" i="19"/>
  <c r="N1934" i="19"/>
  <c r="M1934" i="19"/>
  <c r="AK1933" i="19" a="1"/>
  <c r="AK1933" i="19"/>
  <c r="AD1933" i="19" a="1"/>
  <c r="AD1933" i="19"/>
  <c r="AB1933" i="19" a="1"/>
  <c r="AB1933" i="19"/>
  <c r="O1933" i="19" a="1"/>
  <c r="O1933" i="19"/>
  <c r="N1933" i="19"/>
  <c r="M1933" i="19"/>
  <c r="AK1932" i="19" a="1"/>
  <c r="AK1932" i="19"/>
  <c r="AD1932" i="19" a="1"/>
  <c r="AD1932" i="19"/>
  <c r="AB1932" i="19" a="1"/>
  <c r="AB1932" i="19"/>
  <c r="O1932" i="19" a="1"/>
  <c r="O1932" i="19"/>
  <c r="N1932" i="19"/>
  <c r="M1932" i="19"/>
  <c r="AK1931" i="19" a="1"/>
  <c r="AK1931" i="19"/>
  <c r="AD1931" i="19" a="1"/>
  <c r="AD1931" i="19"/>
  <c r="AB1931" i="19" a="1"/>
  <c r="AB1931" i="19"/>
  <c r="O1931" i="19" a="1"/>
  <c r="O1931" i="19"/>
  <c r="N1931" i="19"/>
  <c r="M1931" i="19"/>
  <c r="AK1930" i="19" a="1"/>
  <c r="AK1930" i="19"/>
  <c r="AD1930" i="19" a="1"/>
  <c r="AD1930" i="19"/>
  <c r="AB1930" i="19" a="1"/>
  <c r="AB1930" i="19"/>
  <c r="O1930" i="19" a="1"/>
  <c r="O1930" i="19"/>
  <c r="N1930" i="19"/>
  <c r="M1930" i="19"/>
  <c r="AK1929" i="19" a="1"/>
  <c r="AK1929" i="19"/>
  <c r="AD1929" i="19" a="1"/>
  <c r="AD1929" i="19"/>
  <c r="AB1929" i="19" a="1"/>
  <c r="AB1929" i="19"/>
  <c r="O1929" i="19" a="1"/>
  <c r="O1929" i="19"/>
  <c r="N1929" i="19"/>
  <c r="M1929" i="19"/>
  <c r="AK1928" i="19" a="1"/>
  <c r="AK1928" i="19"/>
  <c r="AD1928" i="19" a="1"/>
  <c r="AD1928" i="19"/>
  <c r="AB1928" i="19" a="1"/>
  <c r="AB1928" i="19"/>
  <c r="O1928" i="19" a="1"/>
  <c r="O1928" i="19"/>
  <c r="N1928" i="19"/>
  <c r="M1928" i="19"/>
  <c r="AK1927" i="19" a="1"/>
  <c r="AK1927" i="19"/>
  <c r="AD1927" i="19" a="1"/>
  <c r="AD1927" i="19"/>
  <c r="AB1927" i="19" a="1"/>
  <c r="AB1927" i="19"/>
  <c r="O1927" i="19" a="1"/>
  <c r="O1927" i="19"/>
  <c r="N1927" i="19"/>
  <c r="M1927" i="19"/>
  <c r="AK1926" i="19" a="1"/>
  <c r="AK1926" i="19"/>
  <c r="AD1926" i="19" a="1"/>
  <c r="AD1926" i="19"/>
  <c r="AB1926" i="19" a="1"/>
  <c r="AB1926" i="19"/>
  <c r="O1926" i="19" a="1"/>
  <c r="O1926" i="19"/>
  <c r="N1926" i="19"/>
  <c r="M1926" i="19"/>
  <c r="AK1925" i="19" a="1"/>
  <c r="AK1925" i="19"/>
  <c r="AD1925" i="19" a="1"/>
  <c r="AD1925" i="19"/>
  <c r="AB1925" i="19" a="1"/>
  <c r="AB1925" i="19"/>
  <c r="O1925" i="19" a="1"/>
  <c r="O1925" i="19"/>
  <c r="N1925" i="19"/>
  <c r="M1925" i="19"/>
  <c r="AK1924" i="19" a="1"/>
  <c r="AK1924" i="19"/>
  <c r="AD1924" i="19" a="1"/>
  <c r="AD1924" i="19"/>
  <c r="AB1924" i="19" a="1"/>
  <c r="AB1924" i="19"/>
  <c r="O1924" i="19" a="1"/>
  <c r="O1924" i="19"/>
  <c r="N1924" i="19"/>
  <c r="M1924" i="19"/>
  <c r="AK1923" i="19" a="1"/>
  <c r="AK1923" i="19"/>
  <c r="AD1923" i="19" a="1"/>
  <c r="AD1923" i="19"/>
  <c r="AB1923" i="19" a="1"/>
  <c r="AB1923" i="19"/>
  <c r="O1923" i="19" a="1"/>
  <c r="O1923" i="19"/>
  <c r="N1923" i="19"/>
  <c r="M1923" i="19"/>
  <c r="AK1922" i="19" a="1"/>
  <c r="AK1922" i="19"/>
  <c r="AD1922" i="19" a="1"/>
  <c r="AD1922" i="19"/>
  <c r="AB1922" i="19" a="1"/>
  <c r="AB1922" i="19"/>
  <c r="O1922" i="19" a="1"/>
  <c r="O1922" i="19"/>
  <c r="N1922" i="19"/>
  <c r="M1922" i="19"/>
  <c r="AK1921" i="19" a="1"/>
  <c r="AK1921" i="19"/>
  <c r="AD1921" i="19" a="1"/>
  <c r="AD1921" i="19"/>
  <c r="AB1921" i="19" a="1"/>
  <c r="AB1921" i="19"/>
  <c r="O1921" i="19" a="1"/>
  <c r="O1921" i="19"/>
  <c r="N1921" i="19"/>
  <c r="M1921" i="19"/>
  <c r="AK1920" i="19" a="1"/>
  <c r="AK1920" i="19"/>
  <c r="AD1920" i="19" a="1"/>
  <c r="AD1920" i="19"/>
  <c r="AB1920" i="19" a="1"/>
  <c r="AB1920" i="19"/>
  <c r="O1920" i="19" a="1"/>
  <c r="O1920" i="19"/>
  <c r="N1920" i="19"/>
  <c r="M1920" i="19"/>
  <c r="AK1919" i="19" a="1"/>
  <c r="AK1919" i="19"/>
  <c r="AD1919" i="19" a="1"/>
  <c r="AD1919" i="19"/>
  <c r="AB1919" i="19" a="1"/>
  <c r="AB1919" i="19"/>
  <c r="O1919" i="19" a="1"/>
  <c r="O1919" i="19"/>
  <c r="N1919" i="19"/>
  <c r="M1919" i="19"/>
  <c r="AK1918" i="19" a="1"/>
  <c r="AK1918" i="19"/>
  <c r="AD1918" i="19" a="1"/>
  <c r="AD1918" i="19"/>
  <c r="AB1918" i="19" a="1"/>
  <c r="AB1918" i="19"/>
  <c r="O1918" i="19" a="1"/>
  <c r="O1918" i="19"/>
  <c r="N1918" i="19"/>
  <c r="M1918" i="19"/>
  <c r="AK1917" i="19" a="1"/>
  <c r="AK1917" i="19"/>
  <c r="AD1917" i="19" a="1"/>
  <c r="AD1917" i="19"/>
  <c r="AB1917" i="19" a="1"/>
  <c r="AB1917" i="19"/>
  <c r="O1917" i="19" a="1"/>
  <c r="O1917" i="19"/>
  <c r="N1917" i="19"/>
  <c r="M1917" i="19"/>
  <c r="AK1916" i="19" a="1"/>
  <c r="AK1916" i="19"/>
  <c r="AD1916" i="19" a="1"/>
  <c r="AD1916" i="19"/>
  <c r="AB1916" i="19" a="1"/>
  <c r="AB1916" i="19"/>
  <c r="O1916" i="19" a="1"/>
  <c r="O1916" i="19"/>
  <c r="N1916" i="19"/>
  <c r="M1916" i="19"/>
  <c r="AK1915" i="19" a="1"/>
  <c r="AK1915" i="19"/>
  <c r="AD1915" i="19" a="1"/>
  <c r="AD1915" i="19"/>
  <c r="AB1915" i="19" a="1"/>
  <c r="AB1915" i="19"/>
  <c r="O1915" i="19" a="1"/>
  <c r="O1915" i="19"/>
  <c r="N1915" i="19"/>
  <c r="M1915" i="19"/>
  <c r="AK1914" i="19" a="1"/>
  <c r="AK1914" i="19"/>
  <c r="AD1914" i="19" a="1"/>
  <c r="AD1914" i="19"/>
  <c r="AB1914" i="19" a="1"/>
  <c r="AB1914" i="19"/>
  <c r="O1914" i="19" a="1"/>
  <c r="O1914" i="19"/>
  <c r="N1914" i="19"/>
  <c r="M1914" i="19"/>
  <c r="AK1913" i="19" a="1"/>
  <c r="AK1913" i="19"/>
  <c r="AD1913" i="19" a="1"/>
  <c r="AD1913" i="19"/>
  <c r="AB1913" i="19" a="1"/>
  <c r="AB1913" i="19"/>
  <c r="O1913" i="19" a="1"/>
  <c r="O1913" i="19"/>
  <c r="N1913" i="19"/>
  <c r="M1913" i="19"/>
  <c r="AK1912" i="19" a="1"/>
  <c r="AK1912" i="19"/>
  <c r="AD1912" i="19" a="1"/>
  <c r="AD1912" i="19"/>
  <c r="AB1912" i="19" a="1"/>
  <c r="AB1912" i="19"/>
  <c r="O1912" i="19" a="1"/>
  <c r="O1912" i="19"/>
  <c r="N1912" i="19"/>
  <c r="M1912" i="19"/>
  <c r="AK1911" i="19" a="1"/>
  <c r="AK1911" i="19"/>
  <c r="AD1911" i="19" a="1"/>
  <c r="AD1911" i="19"/>
  <c r="AB1911" i="19" a="1"/>
  <c r="AB1911" i="19"/>
  <c r="O1911" i="19" a="1"/>
  <c r="O1911" i="19"/>
  <c r="N1911" i="19"/>
  <c r="M1911" i="19"/>
  <c r="AK1910" i="19" a="1"/>
  <c r="AK1910" i="19"/>
  <c r="AD1910" i="19" a="1"/>
  <c r="AD1910" i="19"/>
  <c r="AB1910" i="19" a="1"/>
  <c r="AB1910" i="19"/>
  <c r="O1910" i="19" a="1"/>
  <c r="O1910" i="19"/>
  <c r="N1910" i="19"/>
  <c r="M1910" i="19"/>
  <c r="AK1909" i="19" a="1"/>
  <c r="AK1909" i="19"/>
  <c r="AD1909" i="19" a="1"/>
  <c r="AD1909" i="19"/>
  <c r="AB1909" i="19" a="1"/>
  <c r="AB1909" i="19"/>
  <c r="O1909" i="19" a="1"/>
  <c r="O1909" i="19"/>
  <c r="N1909" i="19"/>
  <c r="M1909" i="19"/>
  <c r="AK1908" i="19" a="1"/>
  <c r="AK1908" i="19"/>
  <c r="AD1908" i="19" a="1"/>
  <c r="AD1908" i="19"/>
  <c r="AB1908" i="19" a="1"/>
  <c r="AB1908" i="19"/>
  <c r="O1908" i="19" a="1"/>
  <c r="O1908" i="19"/>
  <c r="N1908" i="19"/>
  <c r="M1908" i="19"/>
  <c r="AK1907" i="19" a="1"/>
  <c r="AK1907" i="19"/>
  <c r="AD1907" i="19" a="1"/>
  <c r="AD1907" i="19"/>
  <c r="AB1907" i="19" a="1"/>
  <c r="AB1907" i="19"/>
  <c r="O1907" i="19" a="1"/>
  <c r="O1907" i="19"/>
  <c r="N1907" i="19"/>
  <c r="M1907" i="19"/>
  <c r="AK1906" i="19" a="1"/>
  <c r="AK1906" i="19"/>
  <c r="AD1906" i="19" a="1"/>
  <c r="AD1906" i="19"/>
  <c r="AB1906" i="19" a="1"/>
  <c r="AB1906" i="19"/>
  <c r="O1906" i="19" a="1"/>
  <c r="O1906" i="19"/>
  <c r="N1906" i="19"/>
  <c r="M1906" i="19"/>
  <c r="AK1905" i="19" a="1"/>
  <c r="AK1905" i="19"/>
  <c r="AD1905" i="19" a="1"/>
  <c r="AD1905" i="19"/>
  <c r="AB1905" i="19" a="1"/>
  <c r="AB1905" i="19"/>
  <c r="O1905" i="19" a="1"/>
  <c r="O1905" i="19"/>
  <c r="N1905" i="19"/>
  <c r="M1905" i="19"/>
  <c r="AK1904" i="19" a="1"/>
  <c r="AK1904" i="19"/>
  <c r="AD1904" i="19" a="1"/>
  <c r="AD1904" i="19"/>
  <c r="AB1904" i="19" a="1"/>
  <c r="AB1904" i="19"/>
  <c r="O1904" i="19" a="1"/>
  <c r="O1904" i="19"/>
  <c r="N1904" i="19"/>
  <c r="M1904" i="19"/>
  <c r="AK1903" i="19" a="1"/>
  <c r="AK1903" i="19"/>
  <c r="AD1903" i="19" a="1"/>
  <c r="AD1903" i="19"/>
  <c r="AB1903" i="19" a="1"/>
  <c r="AB1903" i="19"/>
  <c r="O1903" i="19" a="1"/>
  <c r="O1903" i="19"/>
  <c r="N1903" i="19"/>
  <c r="M1903" i="19"/>
  <c r="AK1902" i="19" a="1"/>
  <c r="AK1902" i="19"/>
  <c r="AD1902" i="19" a="1"/>
  <c r="AD1902" i="19"/>
  <c r="AB1902" i="19" a="1"/>
  <c r="AB1902" i="19"/>
  <c r="O1902" i="19" a="1"/>
  <c r="O1902" i="19"/>
  <c r="N1902" i="19"/>
  <c r="M1902" i="19"/>
  <c r="AK1901" i="19" a="1"/>
  <c r="AK1901" i="19"/>
  <c r="AD1901" i="19" a="1"/>
  <c r="AD1901" i="19"/>
  <c r="AB1901" i="19" a="1"/>
  <c r="AB1901" i="19"/>
  <c r="O1901" i="19" a="1"/>
  <c r="O1901" i="19"/>
  <c r="N1901" i="19"/>
  <c r="M1901" i="19"/>
  <c r="AK1900" i="19" a="1"/>
  <c r="AK1900" i="19"/>
  <c r="AD1900" i="19" a="1"/>
  <c r="AD1900" i="19"/>
  <c r="AB1900" i="19" a="1"/>
  <c r="AB1900" i="19"/>
  <c r="O1900" i="19" a="1"/>
  <c r="O1900" i="19"/>
  <c r="N1900" i="19"/>
  <c r="M1900" i="19"/>
  <c r="AK1899" i="19" a="1"/>
  <c r="AK1899" i="19"/>
  <c r="AD1899" i="19" a="1"/>
  <c r="AD1899" i="19"/>
  <c r="AB1899" i="19" a="1"/>
  <c r="AB1899" i="19"/>
  <c r="O1899" i="19" a="1"/>
  <c r="O1899" i="19"/>
  <c r="N1899" i="19"/>
  <c r="M1899" i="19"/>
  <c r="AK1898" i="19" a="1"/>
  <c r="AK1898" i="19"/>
  <c r="AD1898" i="19" a="1"/>
  <c r="AD1898" i="19"/>
  <c r="AB1898" i="19" a="1"/>
  <c r="AB1898" i="19"/>
  <c r="O1898" i="19" a="1"/>
  <c r="O1898" i="19"/>
  <c r="N1898" i="19"/>
  <c r="M1898" i="19"/>
  <c r="AK1897" i="19" a="1"/>
  <c r="AK1897" i="19"/>
  <c r="AD1897" i="19" a="1"/>
  <c r="AD1897" i="19"/>
  <c r="AB1897" i="19" a="1"/>
  <c r="AB1897" i="19"/>
  <c r="O1897" i="19" a="1"/>
  <c r="O1897" i="19"/>
  <c r="N1897" i="19"/>
  <c r="M1897" i="19"/>
  <c r="AK1896" i="19" a="1"/>
  <c r="AK1896" i="19"/>
  <c r="AD1896" i="19" a="1"/>
  <c r="AD1896" i="19"/>
  <c r="AB1896" i="19" a="1"/>
  <c r="AB1896" i="19"/>
  <c r="O1896" i="19" a="1"/>
  <c r="O1896" i="19"/>
  <c r="N1896" i="19"/>
  <c r="M1896" i="19"/>
  <c r="AK1895" i="19" a="1"/>
  <c r="AK1895" i="19"/>
  <c r="AD1895" i="19" a="1"/>
  <c r="AD1895" i="19"/>
  <c r="AB1895" i="19" a="1"/>
  <c r="AB1895" i="19"/>
  <c r="O1895" i="19" a="1"/>
  <c r="O1895" i="19"/>
  <c r="N1895" i="19"/>
  <c r="M1895" i="19"/>
  <c r="AK1894" i="19" a="1"/>
  <c r="AK1894" i="19"/>
  <c r="AD1894" i="19" a="1"/>
  <c r="AD1894" i="19"/>
  <c r="AB1894" i="19" a="1"/>
  <c r="AB1894" i="19"/>
  <c r="O1894" i="19" a="1"/>
  <c r="O1894" i="19"/>
  <c r="N1894" i="19"/>
  <c r="M1894" i="19"/>
  <c r="AK1893" i="19" a="1"/>
  <c r="AK1893" i="19"/>
  <c r="AD1893" i="19" a="1"/>
  <c r="AD1893" i="19"/>
  <c r="AB1893" i="19" a="1"/>
  <c r="AB1893" i="19"/>
  <c r="O1893" i="19" a="1"/>
  <c r="O1893" i="19"/>
  <c r="N1893" i="19"/>
  <c r="M1893" i="19"/>
  <c r="AK1892" i="19" a="1"/>
  <c r="AK1892" i="19"/>
  <c r="AD1892" i="19" a="1"/>
  <c r="AD1892" i="19"/>
  <c r="AB1892" i="19" a="1"/>
  <c r="AB1892" i="19"/>
  <c r="O1892" i="19" a="1"/>
  <c r="O1892" i="19"/>
  <c r="N1892" i="19"/>
  <c r="M1892" i="19"/>
  <c r="AK1891" i="19" a="1"/>
  <c r="AK1891" i="19"/>
  <c r="AD1891" i="19" a="1"/>
  <c r="AD1891" i="19"/>
  <c r="AB1891" i="19" a="1"/>
  <c r="AB1891" i="19"/>
  <c r="O1891" i="19" a="1"/>
  <c r="O1891" i="19"/>
  <c r="N1891" i="19"/>
  <c r="M1891" i="19"/>
  <c r="AK1890" i="19" a="1"/>
  <c r="AK1890" i="19"/>
  <c r="AD1890" i="19" a="1"/>
  <c r="AD1890" i="19"/>
  <c r="AB1890" i="19" a="1"/>
  <c r="AB1890" i="19"/>
  <c r="O1890" i="19" a="1"/>
  <c r="O1890" i="19"/>
  <c r="N1890" i="19"/>
  <c r="M1890" i="19"/>
  <c r="AK1889" i="19" a="1"/>
  <c r="AK1889" i="19"/>
  <c r="AD1889" i="19" a="1"/>
  <c r="AD1889" i="19"/>
  <c r="AB1889" i="19" a="1"/>
  <c r="AB1889" i="19"/>
  <c r="O1889" i="19" a="1"/>
  <c r="O1889" i="19"/>
  <c r="N1889" i="19"/>
  <c r="M1889" i="19"/>
  <c r="AK1888" i="19" a="1"/>
  <c r="AK1888" i="19"/>
  <c r="AD1888" i="19" a="1"/>
  <c r="AD1888" i="19"/>
  <c r="AB1888" i="19" a="1"/>
  <c r="AB1888" i="19"/>
  <c r="O1888" i="19" a="1"/>
  <c r="O1888" i="19"/>
  <c r="N1888" i="19"/>
  <c r="M1888" i="19"/>
  <c r="AK1887" i="19" a="1"/>
  <c r="AK1887" i="19"/>
  <c r="AD1887" i="19" a="1"/>
  <c r="AD1887" i="19"/>
  <c r="AB1887" i="19" a="1"/>
  <c r="AB1887" i="19"/>
  <c r="O1887" i="19" a="1"/>
  <c r="O1887" i="19"/>
  <c r="N1887" i="19"/>
  <c r="M1887" i="19"/>
  <c r="AK1886" i="19" a="1"/>
  <c r="AK1886" i="19"/>
  <c r="AD1886" i="19" a="1"/>
  <c r="AD1886" i="19"/>
  <c r="AB1886" i="19" a="1"/>
  <c r="AB1886" i="19"/>
  <c r="O1886" i="19" a="1"/>
  <c r="O1886" i="19"/>
  <c r="N1886" i="19"/>
  <c r="M1886" i="19"/>
  <c r="AK1885" i="19" a="1"/>
  <c r="AK1885" i="19"/>
  <c r="AD1885" i="19" a="1"/>
  <c r="AD1885" i="19"/>
  <c r="AB1885" i="19" a="1"/>
  <c r="AB1885" i="19"/>
  <c r="O1885" i="19" a="1"/>
  <c r="O1885" i="19"/>
  <c r="N1885" i="19"/>
  <c r="M1885" i="19"/>
  <c r="AK1884" i="19" a="1"/>
  <c r="AK1884" i="19"/>
  <c r="AD1884" i="19" a="1"/>
  <c r="AD1884" i="19"/>
  <c r="AB1884" i="19" a="1"/>
  <c r="AB1884" i="19"/>
  <c r="O1884" i="19" a="1"/>
  <c r="O1884" i="19"/>
  <c r="N1884" i="19"/>
  <c r="M1884" i="19"/>
  <c r="AK1883" i="19" a="1"/>
  <c r="AK1883" i="19"/>
  <c r="AD1883" i="19" a="1"/>
  <c r="AD1883" i="19"/>
  <c r="AB1883" i="19" a="1"/>
  <c r="AB1883" i="19"/>
  <c r="O1883" i="19" a="1"/>
  <c r="O1883" i="19"/>
  <c r="N1883" i="19"/>
  <c r="M1883" i="19"/>
  <c r="AK1882" i="19" a="1"/>
  <c r="AK1882" i="19"/>
  <c r="AD1882" i="19" a="1"/>
  <c r="AD1882" i="19"/>
  <c r="AB1882" i="19" a="1"/>
  <c r="AB1882" i="19"/>
  <c r="O1882" i="19" a="1"/>
  <c r="O1882" i="19"/>
  <c r="N1882" i="19"/>
  <c r="M1882" i="19"/>
  <c r="AK1881" i="19" a="1"/>
  <c r="AK1881" i="19"/>
  <c r="AD1881" i="19" a="1"/>
  <c r="AD1881" i="19"/>
  <c r="AB1881" i="19" a="1"/>
  <c r="AB1881" i="19"/>
  <c r="O1881" i="19" a="1"/>
  <c r="O1881" i="19"/>
  <c r="N1881" i="19"/>
  <c r="M1881" i="19"/>
  <c r="AK1880" i="19" a="1"/>
  <c r="AK1880" i="19"/>
  <c r="AD1880" i="19" a="1"/>
  <c r="AD1880" i="19"/>
  <c r="AB1880" i="19" a="1"/>
  <c r="AB1880" i="19"/>
  <c r="O1880" i="19" a="1"/>
  <c r="O1880" i="19"/>
  <c r="N1880" i="19"/>
  <c r="M1880" i="19"/>
  <c r="AK1879" i="19" a="1"/>
  <c r="AK1879" i="19"/>
  <c r="AD1879" i="19" a="1"/>
  <c r="AD1879" i="19"/>
  <c r="AB1879" i="19" a="1"/>
  <c r="AB1879" i="19"/>
  <c r="O1879" i="19" a="1"/>
  <c r="O1879" i="19"/>
  <c r="N1879" i="19"/>
  <c r="M1879" i="19"/>
  <c r="AK1878" i="19" a="1"/>
  <c r="AK1878" i="19"/>
  <c r="AD1878" i="19" a="1"/>
  <c r="AD1878" i="19"/>
  <c r="AB1878" i="19" a="1"/>
  <c r="AB1878" i="19"/>
  <c r="O1878" i="19" a="1"/>
  <c r="O1878" i="19"/>
  <c r="N1878" i="19"/>
  <c r="M1878" i="19"/>
  <c r="AK1877" i="19" a="1"/>
  <c r="AK1877" i="19"/>
  <c r="AD1877" i="19" a="1"/>
  <c r="AD1877" i="19"/>
  <c r="AB1877" i="19" a="1"/>
  <c r="AB1877" i="19"/>
  <c r="O1877" i="19" a="1"/>
  <c r="O1877" i="19"/>
  <c r="N1877" i="19"/>
  <c r="M1877" i="19"/>
  <c r="AK1876" i="19" a="1"/>
  <c r="AK1876" i="19"/>
  <c r="AD1876" i="19" a="1"/>
  <c r="AD1876" i="19"/>
  <c r="AB1876" i="19" a="1"/>
  <c r="AB1876" i="19"/>
  <c r="O1876" i="19" a="1"/>
  <c r="O1876" i="19"/>
  <c r="N1876" i="19"/>
  <c r="M1876" i="19"/>
  <c r="AK1875" i="19" a="1"/>
  <c r="AK1875" i="19"/>
  <c r="AD1875" i="19" a="1"/>
  <c r="AD1875" i="19"/>
  <c r="AB1875" i="19" a="1"/>
  <c r="AB1875" i="19"/>
  <c r="O1875" i="19" a="1"/>
  <c r="O1875" i="19"/>
  <c r="N1875" i="19"/>
  <c r="M1875" i="19"/>
  <c r="AK1874" i="19" a="1"/>
  <c r="AK1874" i="19"/>
  <c r="AD1874" i="19" a="1"/>
  <c r="AD1874" i="19"/>
  <c r="AB1874" i="19" a="1"/>
  <c r="AB1874" i="19"/>
  <c r="O1874" i="19" a="1"/>
  <c r="O1874" i="19"/>
  <c r="N1874" i="19"/>
  <c r="M1874" i="19"/>
  <c r="AK1873" i="19" a="1"/>
  <c r="AK1873" i="19"/>
  <c r="AD1873" i="19" a="1"/>
  <c r="AD1873" i="19"/>
  <c r="AB1873" i="19" a="1"/>
  <c r="AB1873" i="19"/>
  <c r="O1873" i="19" a="1"/>
  <c r="O1873" i="19"/>
  <c r="N1873" i="19"/>
  <c r="M1873" i="19"/>
  <c r="AK1872" i="19" a="1"/>
  <c r="AK1872" i="19"/>
  <c r="AD1872" i="19" a="1"/>
  <c r="AD1872" i="19"/>
  <c r="AB1872" i="19" a="1"/>
  <c r="AB1872" i="19"/>
  <c r="O1872" i="19" a="1"/>
  <c r="O1872" i="19"/>
  <c r="N1872" i="19"/>
  <c r="M1872" i="19"/>
  <c r="AK1871" i="19" a="1"/>
  <c r="AK1871" i="19"/>
  <c r="AD1871" i="19" a="1"/>
  <c r="AD1871" i="19"/>
  <c r="AB1871" i="19" a="1"/>
  <c r="AB1871" i="19"/>
  <c r="O1871" i="19" a="1"/>
  <c r="O1871" i="19"/>
  <c r="N1871" i="19"/>
  <c r="M1871" i="19"/>
  <c r="AK1870" i="19" a="1"/>
  <c r="AK1870" i="19"/>
  <c r="AD1870" i="19" a="1"/>
  <c r="AD1870" i="19"/>
  <c r="AB1870" i="19" a="1"/>
  <c r="AB1870" i="19"/>
  <c r="O1870" i="19" a="1"/>
  <c r="O1870" i="19"/>
  <c r="N1870" i="19"/>
  <c r="M1870" i="19"/>
  <c r="AK1869" i="19" a="1"/>
  <c r="AK1869" i="19"/>
  <c r="AD1869" i="19" a="1"/>
  <c r="AD1869" i="19"/>
  <c r="AB1869" i="19" a="1"/>
  <c r="AB1869" i="19"/>
  <c r="O1869" i="19" a="1"/>
  <c r="O1869" i="19"/>
  <c r="N1869" i="19"/>
  <c r="M1869" i="19"/>
  <c r="AK1868" i="19" a="1"/>
  <c r="AK1868" i="19"/>
  <c r="AD1868" i="19" a="1"/>
  <c r="AD1868" i="19"/>
  <c r="AB1868" i="19" a="1"/>
  <c r="AB1868" i="19"/>
  <c r="O1868" i="19" a="1"/>
  <c r="O1868" i="19"/>
  <c r="N1868" i="19"/>
  <c r="M1868" i="19"/>
  <c r="AK1867" i="19" a="1"/>
  <c r="AK1867" i="19"/>
  <c r="AD1867" i="19" a="1"/>
  <c r="AD1867" i="19"/>
  <c r="AB1867" i="19" a="1"/>
  <c r="AB1867" i="19"/>
  <c r="O1867" i="19" a="1"/>
  <c r="O1867" i="19"/>
  <c r="N1867" i="19"/>
  <c r="M1867" i="19"/>
  <c r="AK1866" i="19" a="1"/>
  <c r="AK1866" i="19"/>
  <c r="AD1866" i="19" a="1"/>
  <c r="AD1866" i="19"/>
  <c r="AB1866" i="19" a="1"/>
  <c r="AB1866" i="19"/>
  <c r="O1866" i="19" a="1"/>
  <c r="O1866" i="19"/>
  <c r="N1866" i="19"/>
  <c r="M1866" i="19"/>
  <c r="AK1865" i="19" a="1"/>
  <c r="AK1865" i="19"/>
  <c r="AD1865" i="19" a="1"/>
  <c r="AD1865" i="19"/>
  <c r="AB1865" i="19" a="1"/>
  <c r="AB1865" i="19"/>
  <c r="O1865" i="19" a="1"/>
  <c r="O1865" i="19"/>
  <c r="N1865" i="19"/>
  <c r="M1865" i="19"/>
  <c r="AK1864" i="19" a="1"/>
  <c r="AK1864" i="19"/>
  <c r="AD1864" i="19" a="1"/>
  <c r="AD1864" i="19"/>
  <c r="AB1864" i="19" a="1"/>
  <c r="AB1864" i="19"/>
  <c r="O1864" i="19" a="1"/>
  <c r="O1864" i="19"/>
  <c r="N1864" i="19"/>
  <c r="M1864" i="19"/>
  <c r="AK1863" i="19" a="1"/>
  <c r="AK1863" i="19"/>
  <c r="AD1863" i="19" a="1"/>
  <c r="AD1863" i="19"/>
  <c r="AB1863" i="19" a="1"/>
  <c r="AB1863" i="19"/>
  <c r="O1863" i="19" a="1"/>
  <c r="O1863" i="19"/>
  <c r="N1863" i="19"/>
  <c r="M1863" i="19"/>
  <c r="AK1862" i="19" a="1"/>
  <c r="AK1862" i="19"/>
  <c r="AD1862" i="19" a="1"/>
  <c r="AD1862" i="19"/>
  <c r="AB1862" i="19" a="1"/>
  <c r="AB1862" i="19"/>
  <c r="O1862" i="19" a="1"/>
  <c r="O1862" i="19"/>
  <c r="N1862" i="19"/>
  <c r="M1862" i="19"/>
  <c r="AK1861" i="19" a="1"/>
  <c r="AK1861" i="19"/>
  <c r="AD1861" i="19" a="1"/>
  <c r="AD1861" i="19"/>
  <c r="AB1861" i="19" a="1"/>
  <c r="AB1861" i="19"/>
  <c r="O1861" i="19" a="1"/>
  <c r="O1861" i="19"/>
  <c r="N1861" i="19"/>
  <c r="M1861" i="19"/>
  <c r="AK1860" i="19" a="1"/>
  <c r="AK1860" i="19"/>
  <c r="AD1860" i="19" a="1"/>
  <c r="AD1860" i="19"/>
  <c r="AB1860" i="19" a="1"/>
  <c r="AB1860" i="19"/>
  <c r="O1860" i="19" a="1"/>
  <c r="O1860" i="19"/>
  <c r="N1860" i="19"/>
  <c r="M1860" i="19"/>
  <c r="AK1859" i="19" a="1"/>
  <c r="AK1859" i="19"/>
  <c r="AD1859" i="19" a="1"/>
  <c r="AD1859" i="19"/>
  <c r="AB1859" i="19" a="1"/>
  <c r="AB1859" i="19"/>
  <c r="O1859" i="19" a="1"/>
  <c r="O1859" i="19"/>
  <c r="N1859" i="19"/>
  <c r="M1859" i="19"/>
  <c r="AK1858" i="19" a="1"/>
  <c r="AK1858" i="19"/>
  <c r="AD1858" i="19" a="1"/>
  <c r="AD1858" i="19"/>
  <c r="AB1858" i="19" a="1"/>
  <c r="AB1858" i="19"/>
  <c r="O1858" i="19" a="1"/>
  <c r="O1858" i="19"/>
  <c r="N1858" i="19"/>
  <c r="M1858" i="19"/>
  <c r="AK1857" i="19" a="1"/>
  <c r="AK1857" i="19"/>
  <c r="AD1857" i="19" a="1"/>
  <c r="AD1857" i="19"/>
  <c r="AB1857" i="19" a="1"/>
  <c r="AB1857" i="19"/>
  <c r="O1857" i="19" a="1"/>
  <c r="O1857" i="19"/>
  <c r="N1857" i="19"/>
  <c r="M1857" i="19"/>
  <c r="AK1856" i="19" a="1"/>
  <c r="AK1856" i="19"/>
  <c r="AD1856" i="19" a="1"/>
  <c r="AD1856" i="19"/>
  <c r="AB1856" i="19" a="1"/>
  <c r="AB1856" i="19"/>
  <c r="O1856" i="19" a="1"/>
  <c r="O1856" i="19"/>
  <c r="N1856" i="19"/>
  <c r="M1856" i="19"/>
  <c r="AK1855" i="19" a="1"/>
  <c r="AK1855" i="19"/>
  <c r="AD1855" i="19" a="1"/>
  <c r="AD1855" i="19"/>
  <c r="AB1855" i="19" a="1"/>
  <c r="AB1855" i="19"/>
  <c r="O1855" i="19" a="1"/>
  <c r="O1855" i="19"/>
  <c r="N1855" i="19"/>
  <c r="M1855" i="19"/>
  <c r="AK1854" i="19" a="1"/>
  <c r="AK1854" i="19"/>
  <c r="AD1854" i="19" a="1"/>
  <c r="AD1854" i="19"/>
  <c r="AB1854" i="19" a="1"/>
  <c r="AB1854" i="19"/>
  <c r="O1854" i="19" a="1"/>
  <c r="O1854" i="19"/>
  <c r="N1854" i="19"/>
  <c r="M1854" i="19"/>
  <c r="AK1853" i="19" a="1"/>
  <c r="AK1853" i="19"/>
  <c r="AD1853" i="19" a="1"/>
  <c r="AD1853" i="19"/>
  <c r="AB1853" i="19" a="1"/>
  <c r="AB1853" i="19"/>
  <c r="O1853" i="19" a="1"/>
  <c r="O1853" i="19"/>
  <c r="N1853" i="19"/>
  <c r="M1853" i="19"/>
  <c r="AK1852" i="19" a="1"/>
  <c r="AK1852" i="19"/>
  <c r="AD1852" i="19" a="1"/>
  <c r="AD1852" i="19"/>
  <c r="AB1852" i="19" a="1"/>
  <c r="AB1852" i="19"/>
  <c r="O1852" i="19" a="1"/>
  <c r="O1852" i="19"/>
  <c r="N1852" i="19"/>
  <c r="M1852" i="19"/>
  <c r="AK1851" i="19" a="1"/>
  <c r="AK1851" i="19"/>
  <c r="AD1851" i="19" a="1"/>
  <c r="AD1851" i="19"/>
  <c r="AB1851" i="19" a="1"/>
  <c r="AB1851" i="19"/>
  <c r="O1851" i="19" a="1"/>
  <c r="O1851" i="19"/>
  <c r="N1851" i="19"/>
  <c r="M1851" i="19"/>
  <c r="AK1850" i="19" a="1"/>
  <c r="AK1850" i="19"/>
  <c r="AD1850" i="19" a="1"/>
  <c r="AD1850" i="19"/>
  <c r="AB1850" i="19" a="1"/>
  <c r="AB1850" i="19"/>
  <c r="O1850" i="19" a="1"/>
  <c r="O1850" i="19"/>
  <c r="N1850" i="19"/>
  <c r="M1850" i="19"/>
  <c r="AK1849" i="19" a="1"/>
  <c r="AK1849" i="19"/>
  <c r="AD1849" i="19" a="1"/>
  <c r="AD1849" i="19"/>
  <c r="AB1849" i="19" a="1"/>
  <c r="AB1849" i="19"/>
  <c r="O1849" i="19" a="1"/>
  <c r="O1849" i="19"/>
  <c r="N1849" i="19"/>
  <c r="M1849" i="19"/>
  <c r="AK1848" i="19" a="1"/>
  <c r="AK1848" i="19"/>
  <c r="AD1848" i="19" a="1"/>
  <c r="AD1848" i="19"/>
  <c r="AB1848" i="19" a="1"/>
  <c r="AB1848" i="19"/>
  <c r="O1848" i="19" a="1"/>
  <c r="O1848" i="19"/>
  <c r="N1848" i="19"/>
  <c r="M1848" i="19"/>
  <c r="AK1847" i="19" a="1"/>
  <c r="AK1847" i="19"/>
  <c r="AD1847" i="19" a="1"/>
  <c r="AD1847" i="19"/>
  <c r="AB1847" i="19" a="1"/>
  <c r="AB1847" i="19"/>
  <c r="O1847" i="19" a="1"/>
  <c r="O1847" i="19"/>
  <c r="N1847" i="19"/>
  <c r="M1847" i="19"/>
  <c r="AK1846" i="19" a="1"/>
  <c r="AK1846" i="19"/>
  <c r="AD1846" i="19" a="1"/>
  <c r="AD1846" i="19"/>
  <c r="AB1846" i="19" a="1"/>
  <c r="AB1846" i="19"/>
  <c r="O1846" i="19" a="1"/>
  <c r="O1846" i="19"/>
  <c r="N1846" i="19"/>
  <c r="M1846" i="19"/>
  <c r="AK1845" i="19" a="1"/>
  <c r="AK1845" i="19"/>
  <c r="AD1845" i="19" a="1"/>
  <c r="AD1845" i="19"/>
  <c r="AB1845" i="19" a="1"/>
  <c r="AB1845" i="19"/>
  <c r="O1845" i="19" a="1"/>
  <c r="O1845" i="19"/>
  <c r="N1845" i="19"/>
  <c r="M1845" i="19"/>
  <c r="AK1844" i="19" a="1"/>
  <c r="AK1844" i="19"/>
  <c r="AD1844" i="19" a="1"/>
  <c r="AD1844" i="19"/>
  <c r="AB1844" i="19" a="1"/>
  <c r="AB1844" i="19"/>
  <c r="O1844" i="19" a="1"/>
  <c r="O1844" i="19"/>
  <c r="N1844" i="19"/>
  <c r="M1844" i="19"/>
  <c r="AK1843" i="19" a="1"/>
  <c r="AK1843" i="19"/>
  <c r="AD1843" i="19" a="1"/>
  <c r="AD1843" i="19"/>
  <c r="AB1843" i="19" a="1"/>
  <c r="AB1843" i="19"/>
  <c r="O1843" i="19" a="1"/>
  <c r="O1843" i="19"/>
  <c r="N1843" i="19"/>
  <c r="M1843" i="19"/>
  <c r="AK1842" i="19" a="1"/>
  <c r="AK1842" i="19"/>
  <c r="AD1842" i="19" a="1"/>
  <c r="AD1842" i="19"/>
  <c r="AB1842" i="19" a="1"/>
  <c r="AB1842" i="19"/>
  <c r="O1842" i="19" a="1"/>
  <c r="O1842" i="19"/>
  <c r="N1842" i="19"/>
  <c r="M1842" i="19"/>
  <c r="AK1841" i="19" a="1"/>
  <c r="AK1841" i="19"/>
  <c r="AD1841" i="19" a="1"/>
  <c r="AD1841" i="19"/>
  <c r="AB1841" i="19" a="1"/>
  <c r="AB1841" i="19"/>
  <c r="O1841" i="19" a="1"/>
  <c r="O1841" i="19"/>
  <c r="N1841" i="19"/>
  <c r="M1841" i="19"/>
  <c r="AK1840" i="19" a="1"/>
  <c r="AK1840" i="19"/>
  <c r="AD1840" i="19" a="1"/>
  <c r="AD1840" i="19"/>
  <c r="AB1840" i="19" a="1"/>
  <c r="AB1840" i="19"/>
  <c r="O1840" i="19" a="1"/>
  <c r="O1840" i="19"/>
  <c r="N1840" i="19"/>
  <c r="M1840" i="19"/>
  <c r="AK1839" i="19" a="1"/>
  <c r="AK1839" i="19"/>
  <c r="AD1839" i="19" a="1"/>
  <c r="AD1839" i="19"/>
  <c r="AB1839" i="19" a="1"/>
  <c r="AB1839" i="19"/>
  <c r="O1839" i="19" a="1"/>
  <c r="O1839" i="19"/>
  <c r="N1839" i="19"/>
  <c r="M1839" i="19"/>
  <c r="AK1838" i="19" a="1"/>
  <c r="AK1838" i="19"/>
  <c r="AD1838" i="19" a="1"/>
  <c r="AD1838" i="19"/>
  <c r="AB1838" i="19" a="1"/>
  <c r="AB1838" i="19"/>
  <c r="O1838" i="19" a="1"/>
  <c r="O1838" i="19"/>
  <c r="N1838" i="19"/>
  <c r="M1838" i="19"/>
  <c r="AK1837" i="19" a="1"/>
  <c r="AK1837" i="19"/>
  <c r="AD1837" i="19" a="1"/>
  <c r="AD1837" i="19"/>
  <c r="AB1837" i="19" a="1"/>
  <c r="AB1837" i="19"/>
  <c r="O1837" i="19" a="1"/>
  <c r="O1837" i="19"/>
  <c r="N1837" i="19"/>
  <c r="M1837" i="19"/>
  <c r="AK1836" i="19" a="1"/>
  <c r="AK1836" i="19"/>
  <c r="AD1836" i="19" a="1"/>
  <c r="AD1836" i="19"/>
  <c r="AB1836" i="19" a="1"/>
  <c r="AB1836" i="19"/>
  <c r="O1836" i="19" a="1"/>
  <c r="O1836" i="19"/>
  <c r="N1836" i="19"/>
  <c r="M1836" i="19"/>
  <c r="AK1835" i="19" a="1"/>
  <c r="AK1835" i="19"/>
  <c r="AD1835" i="19" a="1"/>
  <c r="AD1835" i="19"/>
  <c r="AB1835" i="19" a="1"/>
  <c r="AB1835" i="19"/>
  <c r="O1835" i="19" a="1"/>
  <c r="O1835" i="19"/>
  <c r="N1835" i="19"/>
  <c r="M1835" i="19"/>
  <c r="AK1834" i="19" a="1"/>
  <c r="AK1834" i="19"/>
  <c r="AD1834" i="19" a="1"/>
  <c r="AD1834" i="19"/>
  <c r="AB1834" i="19" a="1"/>
  <c r="AB1834" i="19"/>
  <c r="O1834" i="19" a="1"/>
  <c r="O1834" i="19"/>
  <c r="N1834" i="19"/>
  <c r="M1834" i="19"/>
  <c r="AK1833" i="19" a="1"/>
  <c r="AK1833" i="19"/>
  <c r="AD1833" i="19" a="1"/>
  <c r="AD1833" i="19"/>
  <c r="AB1833" i="19" a="1"/>
  <c r="AB1833" i="19"/>
  <c r="O1833" i="19" a="1"/>
  <c r="O1833" i="19"/>
  <c r="N1833" i="19"/>
  <c r="M1833" i="19"/>
  <c r="AK1832" i="19" a="1"/>
  <c r="AK1832" i="19"/>
  <c r="AD1832" i="19" a="1"/>
  <c r="AD1832" i="19"/>
  <c r="AB1832" i="19" a="1"/>
  <c r="AB1832" i="19"/>
  <c r="O1832" i="19" a="1"/>
  <c r="O1832" i="19"/>
  <c r="N1832" i="19"/>
  <c r="M1832" i="19"/>
  <c r="AK1831" i="19" a="1"/>
  <c r="AK1831" i="19"/>
  <c r="AD1831" i="19" a="1"/>
  <c r="AD1831" i="19"/>
  <c r="AB1831" i="19" a="1"/>
  <c r="AB1831" i="19"/>
  <c r="O1831" i="19" a="1"/>
  <c r="O1831" i="19"/>
  <c r="N1831" i="19"/>
  <c r="M1831" i="19"/>
  <c r="AK1830" i="19" a="1"/>
  <c r="AK1830" i="19"/>
  <c r="AD1830" i="19" a="1"/>
  <c r="AD1830" i="19"/>
  <c r="AB1830" i="19" a="1"/>
  <c r="AB1830" i="19"/>
  <c r="O1830" i="19" a="1"/>
  <c r="O1830" i="19"/>
  <c r="N1830" i="19"/>
  <c r="M1830" i="19"/>
  <c r="AK1829" i="19" a="1"/>
  <c r="AK1829" i="19"/>
  <c r="AD1829" i="19" a="1"/>
  <c r="AD1829" i="19"/>
  <c r="AB1829" i="19" a="1"/>
  <c r="AB1829" i="19"/>
  <c r="O1829" i="19" a="1"/>
  <c r="O1829" i="19"/>
  <c r="N1829" i="19"/>
  <c r="M1829" i="19"/>
  <c r="AK1828" i="19" a="1"/>
  <c r="AK1828" i="19"/>
  <c r="AD1828" i="19" a="1"/>
  <c r="AD1828" i="19"/>
  <c r="AB1828" i="19" a="1"/>
  <c r="AB1828" i="19"/>
  <c r="O1828" i="19" a="1"/>
  <c r="O1828" i="19"/>
  <c r="N1828" i="19"/>
  <c r="M1828" i="19"/>
  <c r="AK1827" i="19" a="1"/>
  <c r="AK1827" i="19"/>
  <c r="AD1827" i="19" a="1"/>
  <c r="AD1827" i="19"/>
  <c r="AB1827" i="19" a="1"/>
  <c r="AB1827" i="19"/>
  <c r="O1827" i="19" a="1"/>
  <c r="O1827" i="19"/>
  <c r="N1827" i="19"/>
  <c r="M1827" i="19"/>
  <c r="AK1826" i="19" a="1"/>
  <c r="AK1826" i="19"/>
  <c r="AD1826" i="19" a="1"/>
  <c r="AD1826" i="19"/>
  <c r="AB1826" i="19" a="1"/>
  <c r="AB1826" i="19"/>
  <c r="O1826" i="19" a="1"/>
  <c r="O1826" i="19"/>
  <c r="N1826" i="19"/>
  <c r="M1826" i="19"/>
  <c r="AK1825" i="19" a="1"/>
  <c r="AK1825" i="19"/>
  <c r="AD1825" i="19" a="1"/>
  <c r="AD1825" i="19"/>
  <c r="AB1825" i="19" a="1"/>
  <c r="AB1825" i="19"/>
  <c r="O1825" i="19" a="1"/>
  <c r="O1825" i="19"/>
  <c r="N1825" i="19"/>
  <c r="M1825" i="19"/>
  <c r="AK1824" i="19" a="1"/>
  <c r="AK1824" i="19"/>
  <c r="AD1824" i="19" a="1"/>
  <c r="AD1824" i="19"/>
  <c r="AB1824" i="19" a="1"/>
  <c r="AB1824" i="19"/>
  <c r="O1824" i="19" a="1"/>
  <c r="O1824" i="19"/>
  <c r="N1824" i="19"/>
  <c r="M1824" i="19"/>
  <c r="AK1823" i="19" a="1"/>
  <c r="AK1823" i="19"/>
  <c r="AD1823" i="19" a="1"/>
  <c r="AD1823" i="19"/>
  <c r="AB1823" i="19" a="1"/>
  <c r="AB1823" i="19"/>
  <c r="O1823" i="19" a="1"/>
  <c r="O1823" i="19"/>
  <c r="N1823" i="19"/>
  <c r="M1823" i="19"/>
  <c r="AK1822" i="19" a="1"/>
  <c r="AK1822" i="19"/>
  <c r="AD1822" i="19" a="1"/>
  <c r="AD1822" i="19"/>
  <c r="AB1822" i="19" a="1"/>
  <c r="AB1822" i="19"/>
  <c r="O1822" i="19" a="1"/>
  <c r="O1822" i="19"/>
  <c r="N1822" i="19"/>
  <c r="M1822" i="19"/>
  <c r="AK1821" i="19" a="1"/>
  <c r="AK1821" i="19"/>
  <c r="AD1821" i="19" a="1"/>
  <c r="AD1821" i="19"/>
  <c r="AB1821" i="19" a="1"/>
  <c r="AB1821" i="19"/>
  <c r="O1821" i="19" a="1"/>
  <c r="O1821" i="19"/>
  <c r="N1821" i="19"/>
  <c r="M1821" i="19"/>
  <c r="AK1820" i="19" a="1"/>
  <c r="AK1820" i="19"/>
  <c r="AD1820" i="19" a="1"/>
  <c r="AD1820" i="19"/>
  <c r="AB1820" i="19" a="1"/>
  <c r="AB1820" i="19"/>
  <c r="O1820" i="19" a="1"/>
  <c r="O1820" i="19"/>
  <c r="N1820" i="19"/>
  <c r="M1820" i="19"/>
  <c r="AK1819" i="19" a="1"/>
  <c r="AK1819" i="19"/>
  <c r="AD1819" i="19" a="1"/>
  <c r="AD1819" i="19"/>
  <c r="AB1819" i="19" a="1"/>
  <c r="AB1819" i="19"/>
  <c r="O1819" i="19" a="1"/>
  <c r="O1819" i="19"/>
  <c r="N1819" i="19"/>
  <c r="M1819" i="19"/>
  <c r="AK1818" i="19" a="1"/>
  <c r="AK1818" i="19"/>
  <c r="AD1818" i="19" a="1"/>
  <c r="AD1818" i="19"/>
  <c r="AB1818" i="19" a="1"/>
  <c r="AB1818" i="19"/>
  <c r="O1818" i="19" a="1"/>
  <c r="O1818" i="19"/>
  <c r="N1818" i="19"/>
  <c r="M1818" i="19"/>
  <c r="AK1817" i="19" a="1"/>
  <c r="AK1817" i="19"/>
  <c r="AD1817" i="19" a="1"/>
  <c r="AD1817" i="19"/>
  <c r="AB1817" i="19" a="1"/>
  <c r="AB1817" i="19"/>
  <c r="O1817" i="19" a="1"/>
  <c r="O1817" i="19"/>
  <c r="N1817" i="19"/>
  <c r="M1817" i="19"/>
  <c r="AK1816" i="19" a="1"/>
  <c r="AK1816" i="19"/>
  <c r="AD1816" i="19" a="1"/>
  <c r="AD1816" i="19"/>
  <c r="AB1816" i="19" a="1"/>
  <c r="AB1816" i="19"/>
  <c r="O1816" i="19" a="1"/>
  <c r="O1816" i="19"/>
  <c r="N1816" i="19"/>
  <c r="M1816" i="19"/>
  <c r="AK1815" i="19" a="1"/>
  <c r="AK1815" i="19"/>
  <c r="AD1815" i="19" a="1"/>
  <c r="AD1815" i="19"/>
  <c r="AB1815" i="19" a="1"/>
  <c r="AB1815" i="19"/>
  <c r="O1815" i="19" a="1"/>
  <c r="O1815" i="19"/>
  <c r="N1815" i="19"/>
  <c r="M1815" i="19"/>
  <c r="AK1814" i="19" a="1"/>
  <c r="AK1814" i="19"/>
  <c r="AD1814" i="19" a="1"/>
  <c r="AD1814" i="19"/>
  <c r="AB1814" i="19" a="1"/>
  <c r="AB1814" i="19"/>
  <c r="O1814" i="19" a="1"/>
  <c r="O1814" i="19"/>
  <c r="N1814" i="19"/>
  <c r="M1814" i="19"/>
  <c r="AK1813" i="19" a="1"/>
  <c r="AK1813" i="19"/>
  <c r="AD1813" i="19" a="1"/>
  <c r="AD1813" i="19"/>
  <c r="AB1813" i="19" a="1"/>
  <c r="AB1813" i="19"/>
  <c r="O1813" i="19" a="1"/>
  <c r="O1813" i="19"/>
  <c r="N1813" i="19"/>
  <c r="M1813" i="19"/>
  <c r="AK1812" i="19" a="1"/>
  <c r="AK1812" i="19"/>
  <c r="AD1812" i="19" a="1"/>
  <c r="AD1812" i="19"/>
  <c r="AB1812" i="19" a="1"/>
  <c r="AB1812" i="19"/>
  <c r="O1812" i="19" a="1"/>
  <c r="O1812" i="19"/>
  <c r="N1812" i="19"/>
  <c r="M1812" i="19"/>
  <c r="AK1811" i="19" a="1"/>
  <c r="AK1811" i="19"/>
  <c r="AD1811" i="19" a="1"/>
  <c r="AD1811" i="19"/>
  <c r="AB1811" i="19" a="1"/>
  <c r="AB1811" i="19"/>
  <c r="O1811" i="19" a="1"/>
  <c r="O1811" i="19"/>
  <c r="N1811" i="19"/>
  <c r="M1811" i="19"/>
  <c r="AK1810" i="19" a="1"/>
  <c r="AK1810" i="19"/>
  <c r="AD1810" i="19" a="1"/>
  <c r="AD1810" i="19"/>
  <c r="AB1810" i="19" a="1"/>
  <c r="AB1810" i="19"/>
  <c r="O1810" i="19" a="1"/>
  <c r="O1810" i="19"/>
  <c r="N1810" i="19"/>
  <c r="M1810" i="19"/>
  <c r="AK1809" i="19" a="1"/>
  <c r="AK1809" i="19"/>
  <c r="AD1809" i="19" a="1"/>
  <c r="AD1809" i="19"/>
  <c r="AB1809" i="19" a="1"/>
  <c r="AB1809" i="19"/>
  <c r="O1809" i="19" a="1"/>
  <c r="O1809" i="19"/>
  <c r="N1809" i="19"/>
  <c r="M1809" i="19"/>
  <c r="AK1808" i="19" a="1"/>
  <c r="AK1808" i="19"/>
  <c r="AD1808" i="19" a="1"/>
  <c r="AD1808" i="19"/>
  <c r="AB1808" i="19" a="1"/>
  <c r="AB1808" i="19"/>
  <c r="O1808" i="19" a="1"/>
  <c r="O1808" i="19"/>
  <c r="N1808" i="19"/>
  <c r="M1808" i="19"/>
  <c r="AK1807" i="19" a="1"/>
  <c r="AK1807" i="19"/>
  <c r="AD1807" i="19" a="1"/>
  <c r="AD1807" i="19"/>
  <c r="AB1807" i="19" a="1"/>
  <c r="AB1807" i="19"/>
  <c r="O1807" i="19" a="1"/>
  <c r="O1807" i="19"/>
  <c r="N1807" i="19"/>
  <c r="M1807" i="19"/>
  <c r="AK1806" i="19" a="1"/>
  <c r="AK1806" i="19"/>
  <c r="AD1806" i="19" a="1"/>
  <c r="AD1806" i="19"/>
  <c r="AB1806" i="19" a="1"/>
  <c r="AB1806" i="19"/>
  <c r="O1806" i="19" a="1"/>
  <c r="O1806" i="19"/>
  <c r="N1806" i="19"/>
  <c r="M1806" i="19"/>
  <c r="AK1805" i="19" a="1"/>
  <c r="AK1805" i="19"/>
  <c r="AD1805" i="19" a="1"/>
  <c r="AD1805" i="19"/>
  <c r="AB1805" i="19" a="1"/>
  <c r="AB1805" i="19"/>
  <c r="O1805" i="19" a="1"/>
  <c r="O1805" i="19"/>
  <c r="N1805" i="19"/>
  <c r="M1805" i="19"/>
  <c r="AK1804" i="19" a="1"/>
  <c r="AK1804" i="19"/>
  <c r="AD1804" i="19" a="1"/>
  <c r="AD1804" i="19"/>
  <c r="AB1804" i="19" a="1"/>
  <c r="AB1804" i="19"/>
  <c r="O1804" i="19" a="1"/>
  <c r="O1804" i="19"/>
  <c r="N1804" i="19"/>
  <c r="M1804" i="19"/>
  <c r="AK1803" i="19" a="1"/>
  <c r="AK1803" i="19"/>
  <c r="AD1803" i="19" a="1"/>
  <c r="AD1803" i="19"/>
  <c r="AB1803" i="19" a="1"/>
  <c r="AB1803" i="19"/>
  <c r="O1803" i="19" a="1"/>
  <c r="O1803" i="19"/>
  <c r="N1803" i="19"/>
  <c r="M1803" i="19"/>
  <c r="AK1802" i="19" a="1"/>
  <c r="AK1802" i="19"/>
  <c r="AD1802" i="19" a="1"/>
  <c r="AD1802" i="19"/>
  <c r="AB1802" i="19" a="1"/>
  <c r="AB1802" i="19"/>
  <c r="O1802" i="19" a="1"/>
  <c r="O1802" i="19"/>
  <c r="N1802" i="19"/>
  <c r="M1802" i="19"/>
  <c r="AK1801" i="19" a="1"/>
  <c r="AK1801" i="19"/>
  <c r="AD1801" i="19" a="1"/>
  <c r="AD1801" i="19"/>
  <c r="AB1801" i="19" a="1"/>
  <c r="AB1801" i="19"/>
  <c r="O1801" i="19" a="1"/>
  <c r="O1801" i="19"/>
  <c r="N1801" i="19"/>
  <c r="M1801" i="19"/>
  <c r="AK1800" i="19" a="1"/>
  <c r="AK1800" i="19"/>
  <c r="AD1800" i="19" a="1"/>
  <c r="AD1800" i="19"/>
  <c r="AB1800" i="19" a="1"/>
  <c r="AB1800" i="19"/>
  <c r="O1800" i="19" a="1"/>
  <c r="O1800" i="19"/>
  <c r="N1800" i="19"/>
  <c r="M1800" i="19"/>
  <c r="AK1799" i="19" a="1"/>
  <c r="AK1799" i="19"/>
  <c r="AD1799" i="19" a="1"/>
  <c r="AD1799" i="19"/>
  <c r="AB1799" i="19" a="1"/>
  <c r="AB1799" i="19"/>
  <c r="O1799" i="19" a="1"/>
  <c r="O1799" i="19"/>
  <c r="N1799" i="19"/>
  <c r="M1799" i="19"/>
  <c r="AK1798" i="19" a="1"/>
  <c r="AK1798" i="19"/>
  <c r="AD1798" i="19" a="1"/>
  <c r="AD1798" i="19"/>
  <c r="AB1798" i="19" a="1"/>
  <c r="AB1798" i="19"/>
  <c r="O1798" i="19" a="1"/>
  <c r="O1798" i="19"/>
  <c r="N1798" i="19"/>
  <c r="M1798" i="19"/>
  <c r="AK1797" i="19" a="1"/>
  <c r="AK1797" i="19"/>
  <c r="AD1797" i="19" a="1"/>
  <c r="AD1797" i="19"/>
  <c r="AB1797" i="19" a="1"/>
  <c r="AB1797" i="19"/>
  <c r="O1797" i="19" a="1"/>
  <c r="O1797" i="19"/>
  <c r="N1797" i="19"/>
  <c r="M1797" i="19"/>
  <c r="AK1796" i="19" a="1"/>
  <c r="AK1796" i="19"/>
  <c r="AD1796" i="19" a="1"/>
  <c r="AD1796" i="19"/>
  <c r="AB1796" i="19" a="1"/>
  <c r="AB1796" i="19"/>
  <c r="O1796" i="19" a="1"/>
  <c r="O1796" i="19"/>
  <c r="N1796" i="19"/>
  <c r="M1796" i="19"/>
  <c r="AK1795" i="19" a="1"/>
  <c r="AK1795" i="19"/>
  <c r="AD1795" i="19" a="1"/>
  <c r="AD1795" i="19"/>
  <c r="AB1795" i="19" a="1"/>
  <c r="AB1795" i="19"/>
  <c r="O1795" i="19" a="1"/>
  <c r="O1795" i="19"/>
  <c r="N1795" i="19"/>
  <c r="M1795" i="19"/>
  <c r="AK1794" i="19" a="1"/>
  <c r="AK1794" i="19"/>
  <c r="AD1794" i="19" a="1"/>
  <c r="AD1794" i="19"/>
  <c r="AB1794" i="19" a="1"/>
  <c r="AB1794" i="19"/>
  <c r="O1794" i="19" a="1"/>
  <c r="O1794" i="19"/>
  <c r="N1794" i="19"/>
  <c r="M1794" i="19"/>
  <c r="AK1793" i="19" a="1"/>
  <c r="AK1793" i="19"/>
  <c r="AD1793" i="19" a="1"/>
  <c r="AD1793" i="19"/>
  <c r="AB1793" i="19" a="1"/>
  <c r="AB1793" i="19"/>
  <c r="O1793" i="19" a="1"/>
  <c r="O1793" i="19"/>
  <c r="N1793" i="19"/>
  <c r="M1793" i="19"/>
  <c r="AK1792" i="19" a="1"/>
  <c r="AK1792" i="19"/>
  <c r="AD1792" i="19" a="1"/>
  <c r="AD1792" i="19"/>
  <c r="AB1792" i="19" a="1"/>
  <c r="AB1792" i="19"/>
  <c r="O1792" i="19" a="1"/>
  <c r="O1792" i="19"/>
  <c r="N1792" i="19"/>
  <c r="M1792" i="19"/>
  <c r="AK1791" i="19" a="1"/>
  <c r="AK1791" i="19"/>
  <c r="AD1791" i="19" a="1"/>
  <c r="AD1791" i="19"/>
  <c r="AB1791" i="19" a="1"/>
  <c r="AB1791" i="19"/>
  <c r="O1791" i="19" a="1"/>
  <c r="O1791" i="19"/>
  <c r="N1791" i="19"/>
  <c r="M1791" i="19"/>
  <c r="AK1790" i="19" a="1"/>
  <c r="AK1790" i="19"/>
  <c r="AD1790" i="19" a="1"/>
  <c r="AD1790" i="19"/>
  <c r="AB1790" i="19" a="1"/>
  <c r="AB1790" i="19"/>
  <c r="O1790" i="19" a="1"/>
  <c r="O1790" i="19"/>
  <c r="N1790" i="19"/>
  <c r="M1790" i="19"/>
  <c r="AK1789" i="19" a="1"/>
  <c r="AK1789" i="19"/>
  <c r="AD1789" i="19" a="1"/>
  <c r="AD1789" i="19"/>
  <c r="AB1789" i="19" a="1"/>
  <c r="AB1789" i="19"/>
  <c r="O1789" i="19" a="1"/>
  <c r="O1789" i="19"/>
  <c r="N1789" i="19"/>
  <c r="M1789" i="19"/>
  <c r="AK1788" i="19" a="1"/>
  <c r="AK1788" i="19"/>
  <c r="AD1788" i="19" a="1"/>
  <c r="AD1788" i="19"/>
  <c r="AB1788" i="19" a="1"/>
  <c r="AB1788" i="19"/>
  <c r="O1788" i="19" a="1"/>
  <c r="O1788" i="19"/>
  <c r="N1788" i="19"/>
  <c r="M1788" i="19"/>
  <c r="AK1787" i="19" a="1"/>
  <c r="AK1787" i="19"/>
  <c r="AD1787" i="19" a="1"/>
  <c r="AD1787" i="19"/>
  <c r="AB1787" i="19" a="1"/>
  <c r="AB1787" i="19"/>
  <c r="O1787" i="19" a="1"/>
  <c r="O1787" i="19"/>
  <c r="N1787" i="19"/>
  <c r="M1787" i="19"/>
  <c r="AK1786" i="19" a="1"/>
  <c r="AK1786" i="19"/>
  <c r="AD1786" i="19" a="1"/>
  <c r="AD1786" i="19"/>
  <c r="AB1786" i="19" a="1"/>
  <c r="AB1786" i="19"/>
  <c r="O1786" i="19" a="1"/>
  <c r="O1786" i="19"/>
  <c r="N1786" i="19"/>
  <c r="M1786" i="19"/>
  <c r="AK1785" i="19" a="1"/>
  <c r="AK1785" i="19"/>
  <c r="AD1785" i="19" a="1"/>
  <c r="AD1785" i="19"/>
  <c r="AB1785" i="19" a="1"/>
  <c r="AB1785" i="19"/>
  <c r="O1785" i="19" a="1"/>
  <c r="O1785" i="19"/>
  <c r="N1785" i="19"/>
  <c r="M1785" i="19"/>
  <c r="AK1784" i="19" a="1"/>
  <c r="AK1784" i="19"/>
  <c r="AD1784" i="19" a="1"/>
  <c r="AD1784" i="19"/>
  <c r="AB1784" i="19" a="1"/>
  <c r="AB1784" i="19"/>
  <c r="O1784" i="19" a="1"/>
  <c r="O1784" i="19"/>
  <c r="N1784" i="19"/>
  <c r="M1784" i="19"/>
  <c r="AK1783" i="19" a="1"/>
  <c r="AK1783" i="19"/>
  <c r="AD1783" i="19" a="1"/>
  <c r="AD1783" i="19"/>
  <c r="AB1783" i="19" a="1"/>
  <c r="AB1783" i="19"/>
  <c r="O1783" i="19" a="1"/>
  <c r="O1783" i="19"/>
  <c r="N1783" i="19"/>
  <c r="M1783" i="19"/>
  <c r="AK1782" i="19" a="1"/>
  <c r="AK1782" i="19"/>
  <c r="AD1782" i="19" a="1"/>
  <c r="AD1782" i="19"/>
  <c r="AB1782" i="19" a="1"/>
  <c r="AB1782" i="19"/>
  <c r="O1782" i="19" a="1"/>
  <c r="O1782" i="19"/>
  <c r="N1782" i="19"/>
  <c r="M1782" i="19"/>
  <c r="AK1781" i="19" a="1"/>
  <c r="AK1781" i="19"/>
  <c r="AD1781" i="19" a="1"/>
  <c r="AD1781" i="19"/>
  <c r="AB1781" i="19" a="1"/>
  <c r="AB1781" i="19"/>
  <c r="O1781" i="19" a="1"/>
  <c r="O1781" i="19"/>
  <c r="N1781" i="19"/>
  <c r="M1781" i="19"/>
  <c r="AK1780" i="19" a="1"/>
  <c r="AK1780" i="19"/>
  <c r="AD1780" i="19" a="1"/>
  <c r="AD1780" i="19"/>
  <c r="AB1780" i="19" a="1"/>
  <c r="AB1780" i="19"/>
  <c r="O1780" i="19" a="1"/>
  <c r="O1780" i="19"/>
  <c r="N1780" i="19"/>
  <c r="M1780" i="19"/>
  <c r="AK1779" i="19" a="1"/>
  <c r="AK1779" i="19"/>
  <c r="AD1779" i="19" a="1"/>
  <c r="AD1779" i="19"/>
  <c r="AB1779" i="19" a="1"/>
  <c r="AB1779" i="19"/>
  <c r="O1779" i="19" a="1"/>
  <c r="O1779" i="19"/>
  <c r="N1779" i="19"/>
  <c r="M1779" i="19"/>
  <c r="AK1778" i="19" a="1"/>
  <c r="AK1778" i="19"/>
  <c r="AD1778" i="19" a="1"/>
  <c r="AD1778" i="19"/>
  <c r="AB1778" i="19" a="1"/>
  <c r="AB1778" i="19"/>
  <c r="O1778" i="19" a="1"/>
  <c r="O1778" i="19"/>
  <c r="N1778" i="19"/>
  <c r="M1778" i="19"/>
  <c r="AK1777" i="19" a="1"/>
  <c r="AK1777" i="19"/>
  <c r="AD1777" i="19" a="1"/>
  <c r="AD1777" i="19"/>
  <c r="AB1777" i="19" a="1"/>
  <c r="AB1777" i="19"/>
  <c r="O1777" i="19" a="1"/>
  <c r="O1777" i="19"/>
  <c r="N1777" i="19"/>
  <c r="M1777" i="19"/>
  <c r="AK1776" i="19" a="1"/>
  <c r="AK1776" i="19"/>
  <c r="AD1776" i="19" a="1"/>
  <c r="AD1776" i="19"/>
  <c r="AB1776" i="19" a="1"/>
  <c r="AB1776" i="19"/>
  <c r="O1776" i="19" a="1"/>
  <c r="O1776" i="19"/>
  <c r="N1776" i="19"/>
  <c r="M1776" i="19"/>
  <c r="AK1775" i="19" a="1"/>
  <c r="AK1775" i="19"/>
  <c r="AD1775" i="19" a="1"/>
  <c r="AD1775" i="19"/>
  <c r="AB1775" i="19" a="1"/>
  <c r="AB1775" i="19"/>
  <c r="O1775" i="19" a="1"/>
  <c r="O1775" i="19"/>
  <c r="N1775" i="19"/>
  <c r="M1775" i="19"/>
  <c r="AK1774" i="19" a="1"/>
  <c r="AK1774" i="19"/>
  <c r="AD1774" i="19" a="1"/>
  <c r="AD1774" i="19"/>
  <c r="AB1774" i="19" a="1"/>
  <c r="AB1774" i="19"/>
  <c r="O1774" i="19" a="1"/>
  <c r="O1774" i="19"/>
  <c r="N1774" i="19"/>
  <c r="M1774" i="19"/>
  <c r="AK1773" i="19" a="1"/>
  <c r="AK1773" i="19"/>
  <c r="AD1773" i="19" a="1"/>
  <c r="AD1773" i="19"/>
  <c r="AB1773" i="19" a="1"/>
  <c r="AB1773" i="19"/>
  <c r="O1773" i="19" a="1"/>
  <c r="O1773" i="19"/>
  <c r="N1773" i="19"/>
  <c r="M1773" i="19"/>
  <c r="AK1772" i="19" a="1"/>
  <c r="AK1772" i="19"/>
  <c r="AD1772" i="19" a="1"/>
  <c r="AD1772" i="19"/>
  <c r="AB1772" i="19" a="1"/>
  <c r="AB1772" i="19"/>
  <c r="O1772" i="19" a="1"/>
  <c r="O1772" i="19"/>
  <c r="N1772" i="19"/>
  <c r="M1772" i="19"/>
  <c r="AK1771" i="19" a="1"/>
  <c r="AK1771" i="19"/>
  <c r="AD1771" i="19" a="1"/>
  <c r="AD1771" i="19"/>
  <c r="AB1771" i="19" a="1"/>
  <c r="AB1771" i="19"/>
  <c r="O1771" i="19" a="1"/>
  <c r="O1771" i="19"/>
  <c r="N1771" i="19"/>
  <c r="M1771" i="19"/>
  <c r="AK1770" i="19" a="1"/>
  <c r="AK1770" i="19"/>
  <c r="AD1770" i="19" a="1"/>
  <c r="AD1770" i="19"/>
  <c r="AB1770" i="19" a="1"/>
  <c r="AB1770" i="19"/>
  <c r="O1770" i="19" a="1"/>
  <c r="O1770" i="19"/>
  <c r="N1770" i="19"/>
  <c r="M1770" i="19"/>
  <c r="AK1769" i="19" a="1"/>
  <c r="AK1769" i="19"/>
  <c r="AD1769" i="19" a="1"/>
  <c r="AD1769" i="19"/>
  <c r="AB1769" i="19" a="1"/>
  <c r="AB1769" i="19"/>
  <c r="O1769" i="19" a="1"/>
  <c r="O1769" i="19"/>
  <c r="N1769" i="19"/>
  <c r="M1769" i="19"/>
  <c r="AK1768" i="19" a="1"/>
  <c r="AK1768" i="19"/>
  <c r="AD1768" i="19" a="1"/>
  <c r="AD1768" i="19"/>
  <c r="AB1768" i="19" a="1"/>
  <c r="AB1768" i="19"/>
  <c r="O1768" i="19" a="1"/>
  <c r="O1768" i="19"/>
  <c r="N1768" i="19"/>
  <c r="M1768" i="19"/>
  <c r="AK1767" i="19" a="1"/>
  <c r="AK1767" i="19"/>
  <c r="AD1767" i="19" a="1"/>
  <c r="AD1767" i="19"/>
  <c r="AB1767" i="19" a="1"/>
  <c r="AB1767" i="19"/>
  <c r="O1767" i="19" a="1"/>
  <c r="O1767" i="19"/>
  <c r="N1767" i="19"/>
  <c r="M1767" i="19"/>
  <c r="AK1766" i="19" a="1"/>
  <c r="AK1766" i="19"/>
  <c r="AD1766" i="19" a="1"/>
  <c r="AD1766" i="19"/>
  <c r="AB1766" i="19" a="1"/>
  <c r="AB1766" i="19"/>
  <c r="O1766" i="19" a="1"/>
  <c r="O1766" i="19"/>
  <c r="N1766" i="19"/>
  <c r="M1766" i="19"/>
  <c r="AK1765" i="19" a="1"/>
  <c r="AK1765" i="19"/>
  <c r="AD1765" i="19" a="1"/>
  <c r="AD1765" i="19"/>
  <c r="AB1765" i="19" a="1"/>
  <c r="AB1765" i="19"/>
  <c r="O1765" i="19" a="1"/>
  <c r="O1765" i="19"/>
  <c r="N1765" i="19"/>
  <c r="M1765" i="19"/>
  <c r="AK1764" i="19" a="1"/>
  <c r="AK1764" i="19"/>
  <c r="AD1764" i="19" a="1"/>
  <c r="AD1764" i="19"/>
  <c r="AB1764" i="19" a="1"/>
  <c r="AB1764" i="19"/>
  <c r="O1764" i="19" a="1"/>
  <c r="O1764" i="19"/>
  <c r="N1764" i="19"/>
  <c r="M1764" i="19"/>
  <c r="AK1763" i="19" a="1"/>
  <c r="AK1763" i="19"/>
  <c r="AD1763" i="19" a="1"/>
  <c r="AD1763" i="19"/>
  <c r="AB1763" i="19" a="1"/>
  <c r="AB1763" i="19"/>
  <c r="O1763" i="19" a="1"/>
  <c r="O1763" i="19"/>
  <c r="N1763" i="19"/>
  <c r="M1763" i="19"/>
  <c r="AK1762" i="19" a="1"/>
  <c r="AK1762" i="19"/>
  <c r="AD1762" i="19" a="1"/>
  <c r="AD1762" i="19"/>
  <c r="AB1762" i="19" a="1"/>
  <c r="AB1762" i="19"/>
  <c r="O1762" i="19" a="1"/>
  <c r="O1762" i="19"/>
  <c r="N1762" i="19"/>
  <c r="M1762" i="19"/>
  <c r="AK1761" i="19" a="1"/>
  <c r="AK1761" i="19"/>
  <c r="AD1761" i="19" a="1"/>
  <c r="AD1761" i="19"/>
  <c r="AB1761" i="19" a="1"/>
  <c r="AB1761" i="19"/>
  <c r="O1761" i="19" a="1"/>
  <c r="O1761" i="19"/>
  <c r="N1761" i="19"/>
  <c r="M1761" i="19"/>
  <c r="AK1760" i="19" a="1"/>
  <c r="AK1760" i="19"/>
  <c r="AD1760" i="19" a="1"/>
  <c r="AD1760" i="19"/>
  <c r="AB1760" i="19" a="1"/>
  <c r="AB1760" i="19"/>
  <c r="O1760" i="19" a="1"/>
  <c r="O1760" i="19"/>
  <c r="N1760" i="19"/>
  <c r="M1760" i="19"/>
  <c r="AK1759" i="19" a="1"/>
  <c r="AK1759" i="19"/>
  <c r="AD1759" i="19" a="1"/>
  <c r="AD1759" i="19"/>
  <c r="AB1759" i="19" a="1"/>
  <c r="AB1759" i="19"/>
  <c r="O1759" i="19" a="1"/>
  <c r="O1759" i="19"/>
  <c r="N1759" i="19"/>
  <c r="M1759" i="19"/>
  <c r="AK1758" i="19" a="1"/>
  <c r="AK1758" i="19"/>
  <c r="AD1758" i="19" a="1"/>
  <c r="AD1758" i="19"/>
  <c r="AB1758" i="19" a="1"/>
  <c r="AB1758" i="19"/>
  <c r="O1758" i="19" a="1"/>
  <c r="O1758" i="19"/>
  <c r="N1758" i="19"/>
  <c r="M1758" i="19"/>
  <c r="AK1757" i="19" a="1"/>
  <c r="AK1757" i="19"/>
  <c r="AD1757" i="19" a="1"/>
  <c r="AD1757" i="19"/>
  <c r="AB1757" i="19" a="1"/>
  <c r="AB1757" i="19"/>
  <c r="O1757" i="19" a="1"/>
  <c r="O1757" i="19"/>
  <c r="N1757" i="19"/>
  <c r="M1757" i="19"/>
  <c r="AK1756" i="19" a="1"/>
  <c r="AK1756" i="19"/>
  <c r="AD1756" i="19" a="1"/>
  <c r="AD1756" i="19"/>
  <c r="AB1756" i="19" a="1"/>
  <c r="AB1756" i="19"/>
  <c r="O1756" i="19" a="1"/>
  <c r="O1756" i="19"/>
  <c r="N1756" i="19"/>
  <c r="M1756" i="19"/>
  <c r="AK1755" i="19" a="1"/>
  <c r="AK1755" i="19"/>
  <c r="AD1755" i="19" a="1"/>
  <c r="AD1755" i="19"/>
  <c r="AB1755" i="19" a="1"/>
  <c r="AB1755" i="19"/>
  <c r="O1755" i="19" a="1"/>
  <c r="O1755" i="19"/>
  <c r="N1755" i="19"/>
  <c r="M1755" i="19"/>
  <c r="AK1754" i="19" a="1"/>
  <c r="AK1754" i="19"/>
  <c r="AD1754" i="19" a="1"/>
  <c r="AD1754" i="19"/>
  <c r="AB1754" i="19" a="1"/>
  <c r="AB1754" i="19"/>
  <c r="O1754" i="19" a="1"/>
  <c r="O1754" i="19"/>
  <c r="N1754" i="19"/>
  <c r="M1754" i="19"/>
  <c r="AK1753" i="19" a="1"/>
  <c r="AK1753" i="19"/>
  <c r="AD1753" i="19" a="1"/>
  <c r="AD1753" i="19"/>
  <c r="AB1753" i="19" a="1"/>
  <c r="AB1753" i="19"/>
  <c r="O1753" i="19" a="1"/>
  <c r="O1753" i="19"/>
  <c r="N1753" i="19"/>
  <c r="M1753" i="19"/>
  <c r="AK1752" i="19" a="1"/>
  <c r="AK1752" i="19"/>
  <c r="AD1752" i="19" a="1"/>
  <c r="AD1752" i="19"/>
  <c r="AB1752" i="19" a="1"/>
  <c r="AB1752" i="19"/>
  <c r="O1752" i="19" a="1"/>
  <c r="O1752" i="19"/>
  <c r="N1752" i="19"/>
  <c r="M1752" i="19"/>
  <c r="AK1751" i="19" a="1"/>
  <c r="AK1751" i="19"/>
  <c r="AD1751" i="19" a="1"/>
  <c r="AD1751" i="19"/>
  <c r="AB1751" i="19" a="1"/>
  <c r="AB1751" i="19"/>
  <c r="O1751" i="19" a="1"/>
  <c r="O1751" i="19"/>
  <c r="N1751" i="19"/>
  <c r="M1751" i="19"/>
  <c r="AK1750" i="19" a="1"/>
  <c r="AK1750" i="19"/>
  <c r="AD1750" i="19" a="1"/>
  <c r="AD1750" i="19"/>
  <c r="AB1750" i="19" a="1"/>
  <c r="AB1750" i="19"/>
  <c r="O1750" i="19" a="1"/>
  <c r="O1750" i="19"/>
  <c r="N1750" i="19"/>
  <c r="M1750" i="19"/>
  <c r="AK1749" i="19" a="1"/>
  <c r="AK1749" i="19"/>
  <c r="AD1749" i="19" a="1"/>
  <c r="AD1749" i="19"/>
  <c r="AB1749" i="19" a="1"/>
  <c r="AB1749" i="19"/>
  <c r="O1749" i="19" a="1"/>
  <c r="O1749" i="19"/>
  <c r="N1749" i="19"/>
  <c r="M1749" i="19"/>
  <c r="AK1748" i="19" a="1"/>
  <c r="AK1748" i="19"/>
  <c r="AD1748" i="19" a="1"/>
  <c r="AD1748" i="19"/>
  <c r="AB1748" i="19" a="1"/>
  <c r="AB1748" i="19"/>
  <c r="O1748" i="19" a="1"/>
  <c r="O1748" i="19"/>
  <c r="N1748" i="19"/>
  <c r="M1748" i="19"/>
  <c r="AK1747" i="19" a="1"/>
  <c r="AK1747" i="19"/>
  <c r="AD1747" i="19" a="1"/>
  <c r="AD1747" i="19"/>
  <c r="AB1747" i="19" a="1"/>
  <c r="AB1747" i="19"/>
  <c r="O1747" i="19" a="1"/>
  <c r="O1747" i="19"/>
  <c r="N1747" i="19"/>
  <c r="M1747" i="19"/>
  <c r="AK1746" i="19" a="1"/>
  <c r="AK1746" i="19"/>
  <c r="AD1746" i="19" a="1"/>
  <c r="AD1746" i="19"/>
  <c r="AB1746" i="19" a="1"/>
  <c r="AB1746" i="19"/>
  <c r="O1746" i="19" a="1"/>
  <c r="O1746" i="19"/>
  <c r="N1746" i="19"/>
  <c r="M1746" i="19"/>
  <c r="AK1745" i="19" a="1"/>
  <c r="AK1745" i="19"/>
  <c r="AD1745" i="19" a="1"/>
  <c r="AD1745" i="19"/>
  <c r="AB1745" i="19" a="1"/>
  <c r="AB1745" i="19"/>
  <c r="O1745" i="19" a="1"/>
  <c r="O1745" i="19"/>
  <c r="N1745" i="19"/>
  <c r="M1745" i="19"/>
  <c r="AK1744" i="19" a="1"/>
  <c r="AK1744" i="19"/>
  <c r="AD1744" i="19" a="1"/>
  <c r="AD1744" i="19"/>
  <c r="AB1744" i="19" a="1"/>
  <c r="AB1744" i="19"/>
  <c r="O1744" i="19" a="1"/>
  <c r="O1744" i="19"/>
  <c r="N1744" i="19"/>
  <c r="M1744" i="19"/>
  <c r="AK1743" i="19" a="1"/>
  <c r="AK1743" i="19"/>
  <c r="AD1743" i="19" a="1"/>
  <c r="AD1743" i="19"/>
  <c r="AB1743" i="19" a="1"/>
  <c r="AB1743" i="19"/>
  <c r="O1743" i="19" a="1"/>
  <c r="O1743" i="19"/>
  <c r="N1743" i="19"/>
  <c r="M1743" i="19"/>
  <c r="AK1742" i="19" a="1"/>
  <c r="AK1742" i="19"/>
  <c r="AD1742" i="19" a="1"/>
  <c r="AD1742" i="19"/>
  <c r="AB1742" i="19" a="1"/>
  <c r="AB1742" i="19"/>
  <c r="O1742" i="19" a="1"/>
  <c r="O1742" i="19"/>
  <c r="N1742" i="19"/>
  <c r="M1742" i="19"/>
  <c r="AK1741" i="19" a="1"/>
  <c r="AK1741" i="19"/>
  <c r="AD1741" i="19" a="1"/>
  <c r="AD1741" i="19"/>
  <c r="AB1741" i="19" a="1"/>
  <c r="AB1741" i="19"/>
  <c r="O1741" i="19" a="1"/>
  <c r="O1741" i="19"/>
  <c r="N1741" i="19"/>
  <c r="M1741" i="19"/>
  <c r="AK1740" i="19" a="1"/>
  <c r="AK1740" i="19"/>
  <c r="AD1740" i="19" a="1"/>
  <c r="AD1740" i="19"/>
  <c r="AB1740" i="19" a="1"/>
  <c r="AB1740" i="19"/>
  <c r="O1740" i="19" a="1"/>
  <c r="O1740" i="19"/>
  <c r="N1740" i="19"/>
  <c r="M1740" i="19"/>
  <c r="AK1739" i="19" a="1"/>
  <c r="AK1739" i="19"/>
  <c r="AD1739" i="19" a="1"/>
  <c r="AD1739" i="19"/>
  <c r="AB1739" i="19" a="1"/>
  <c r="AB1739" i="19"/>
  <c r="O1739" i="19" a="1"/>
  <c r="O1739" i="19"/>
  <c r="N1739" i="19"/>
  <c r="M1739" i="19"/>
  <c r="AK1738" i="19" a="1"/>
  <c r="AK1738" i="19"/>
  <c r="AD1738" i="19" a="1"/>
  <c r="AD1738" i="19"/>
  <c r="AB1738" i="19" a="1"/>
  <c r="AB1738" i="19"/>
  <c r="O1738" i="19" a="1"/>
  <c r="O1738" i="19"/>
  <c r="N1738" i="19"/>
  <c r="M1738" i="19"/>
  <c r="AK1737" i="19" a="1"/>
  <c r="AK1737" i="19"/>
  <c r="AD1737" i="19" a="1"/>
  <c r="AD1737" i="19"/>
  <c r="AB1737" i="19" a="1"/>
  <c r="AB1737" i="19"/>
  <c r="O1737" i="19" a="1"/>
  <c r="O1737" i="19"/>
  <c r="N1737" i="19"/>
  <c r="M1737" i="19"/>
  <c r="AK1736" i="19" a="1"/>
  <c r="AK1736" i="19"/>
  <c r="AD1736" i="19" a="1"/>
  <c r="AD1736" i="19"/>
  <c r="AB1736" i="19" a="1"/>
  <c r="AB1736" i="19"/>
  <c r="O1736" i="19" a="1"/>
  <c r="O1736" i="19"/>
  <c r="N1736" i="19"/>
  <c r="M1736" i="19"/>
  <c r="AK1735" i="19" a="1"/>
  <c r="AK1735" i="19"/>
  <c r="AD1735" i="19" a="1"/>
  <c r="AD1735" i="19"/>
  <c r="AB1735" i="19" a="1"/>
  <c r="AB1735" i="19"/>
  <c r="O1735" i="19" a="1"/>
  <c r="O1735" i="19"/>
  <c r="N1735" i="19"/>
  <c r="M1735" i="19"/>
  <c r="AK1734" i="19" a="1"/>
  <c r="AK1734" i="19"/>
  <c r="AD1734" i="19" a="1"/>
  <c r="AD1734" i="19"/>
  <c r="AB1734" i="19" a="1"/>
  <c r="AB1734" i="19"/>
  <c r="O1734" i="19" a="1"/>
  <c r="O1734" i="19"/>
  <c r="N1734" i="19"/>
  <c r="M1734" i="19"/>
  <c r="AK1733" i="19" a="1"/>
  <c r="AK1733" i="19"/>
  <c r="AD1733" i="19" a="1"/>
  <c r="AD1733" i="19"/>
  <c r="AB1733" i="19" a="1"/>
  <c r="AB1733" i="19"/>
  <c r="O1733" i="19" a="1"/>
  <c r="O1733" i="19"/>
  <c r="N1733" i="19"/>
  <c r="M1733" i="19"/>
  <c r="AK1732" i="19" a="1"/>
  <c r="AK1732" i="19"/>
  <c r="AD1732" i="19" a="1"/>
  <c r="AD1732" i="19"/>
  <c r="AB1732" i="19" a="1"/>
  <c r="AB1732" i="19"/>
  <c r="O1732" i="19" a="1"/>
  <c r="O1732" i="19"/>
  <c r="N1732" i="19"/>
  <c r="M1732" i="19"/>
  <c r="AK1731" i="19" a="1"/>
  <c r="AK1731" i="19"/>
  <c r="AD1731" i="19" a="1"/>
  <c r="AD1731" i="19"/>
  <c r="AB1731" i="19" a="1"/>
  <c r="AB1731" i="19"/>
  <c r="O1731" i="19" a="1"/>
  <c r="O1731" i="19"/>
  <c r="N1731" i="19"/>
  <c r="M1731" i="19"/>
  <c r="AK1730" i="19" a="1"/>
  <c r="AK1730" i="19"/>
  <c r="AD1730" i="19" a="1"/>
  <c r="AD1730" i="19"/>
  <c r="AB1730" i="19" a="1"/>
  <c r="AB1730" i="19"/>
  <c r="O1730" i="19" a="1"/>
  <c r="O1730" i="19"/>
  <c r="N1730" i="19"/>
  <c r="M1730" i="19"/>
  <c r="AK1729" i="19" a="1"/>
  <c r="AK1729" i="19"/>
  <c r="AD1729" i="19" a="1"/>
  <c r="AD1729" i="19"/>
  <c r="AB1729" i="19" a="1"/>
  <c r="AB1729" i="19"/>
  <c r="O1729" i="19" a="1"/>
  <c r="O1729" i="19"/>
  <c r="N1729" i="19"/>
  <c r="M1729" i="19"/>
  <c r="AK1728" i="19" a="1"/>
  <c r="AK1728" i="19"/>
  <c r="AD1728" i="19" a="1"/>
  <c r="AD1728" i="19"/>
  <c r="AB1728" i="19" a="1"/>
  <c r="AB1728" i="19"/>
  <c r="O1728" i="19" a="1"/>
  <c r="O1728" i="19"/>
  <c r="N1728" i="19"/>
  <c r="M1728" i="19"/>
  <c r="AK1727" i="19" a="1"/>
  <c r="AK1727" i="19"/>
  <c r="AD1727" i="19" a="1"/>
  <c r="AD1727" i="19"/>
  <c r="AB1727" i="19" a="1"/>
  <c r="AB1727" i="19"/>
  <c r="O1727" i="19" a="1"/>
  <c r="O1727" i="19"/>
  <c r="N1727" i="19"/>
  <c r="M1727" i="19"/>
  <c r="AK1726" i="19" a="1"/>
  <c r="AK1726" i="19"/>
  <c r="AD1726" i="19" a="1"/>
  <c r="AD1726" i="19"/>
  <c r="AB1726" i="19" a="1"/>
  <c r="AB1726" i="19"/>
  <c r="O1726" i="19" a="1"/>
  <c r="O1726" i="19"/>
  <c r="N1726" i="19"/>
  <c r="M1726" i="19"/>
  <c r="AK1725" i="19" a="1"/>
  <c r="AK1725" i="19"/>
  <c r="AD1725" i="19" a="1"/>
  <c r="AD1725" i="19"/>
  <c r="AB1725" i="19" a="1"/>
  <c r="AB1725" i="19"/>
  <c r="O1725" i="19" a="1"/>
  <c r="O1725" i="19"/>
  <c r="N1725" i="19"/>
  <c r="M1725" i="19"/>
  <c r="AK1724" i="19" a="1"/>
  <c r="AK1724" i="19"/>
  <c r="AD1724" i="19" a="1"/>
  <c r="AD1724" i="19"/>
  <c r="AB1724" i="19" a="1"/>
  <c r="AB1724" i="19"/>
  <c r="O1724" i="19" a="1"/>
  <c r="O1724" i="19"/>
  <c r="N1724" i="19"/>
  <c r="M1724" i="19"/>
  <c r="AK1723" i="19" a="1"/>
  <c r="AK1723" i="19"/>
  <c r="AD1723" i="19" a="1"/>
  <c r="AD1723" i="19"/>
  <c r="AB1723" i="19" a="1"/>
  <c r="AB1723" i="19"/>
  <c r="O1723" i="19" a="1"/>
  <c r="O1723" i="19"/>
  <c r="N1723" i="19"/>
  <c r="M1723" i="19"/>
  <c r="AK1722" i="19" a="1"/>
  <c r="AK1722" i="19"/>
  <c r="AD1722" i="19" a="1"/>
  <c r="AD1722" i="19"/>
  <c r="AB1722" i="19" a="1"/>
  <c r="AB1722" i="19"/>
  <c r="O1722" i="19" a="1"/>
  <c r="O1722" i="19"/>
  <c r="N1722" i="19"/>
  <c r="M1722" i="19"/>
  <c r="AK1721" i="19" a="1"/>
  <c r="AK1721" i="19"/>
  <c r="AD1721" i="19" a="1"/>
  <c r="AD1721" i="19"/>
  <c r="AB1721" i="19" a="1"/>
  <c r="AB1721" i="19"/>
  <c r="O1721" i="19" a="1"/>
  <c r="O1721" i="19"/>
  <c r="N1721" i="19"/>
  <c r="M1721" i="19"/>
  <c r="AK1720" i="19" a="1"/>
  <c r="AK1720" i="19"/>
  <c r="AD1720" i="19" a="1"/>
  <c r="AD1720" i="19"/>
  <c r="AB1720" i="19" a="1"/>
  <c r="AB1720" i="19"/>
  <c r="O1720" i="19" a="1"/>
  <c r="O1720" i="19"/>
  <c r="N1720" i="19"/>
  <c r="M1720" i="19"/>
  <c r="AK1719" i="19" a="1"/>
  <c r="AK1719" i="19"/>
  <c r="AD1719" i="19" a="1"/>
  <c r="AD1719" i="19"/>
  <c r="AB1719" i="19" a="1"/>
  <c r="AB1719" i="19"/>
  <c r="O1719" i="19" a="1"/>
  <c r="O1719" i="19"/>
  <c r="N1719" i="19"/>
  <c r="M1719" i="19"/>
  <c r="AK1718" i="19" a="1"/>
  <c r="AK1718" i="19"/>
  <c r="AD1718" i="19" a="1"/>
  <c r="AD1718" i="19"/>
  <c r="AB1718" i="19" a="1"/>
  <c r="AB1718" i="19"/>
  <c r="O1718" i="19" a="1"/>
  <c r="O1718" i="19"/>
  <c r="N1718" i="19"/>
  <c r="M1718" i="19"/>
  <c r="AK1717" i="19" a="1"/>
  <c r="AK1717" i="19"/>
  <c r="AD1717" i="19" a="1"/>
  <c r="AD1717" i="19"/>
  <c r="AB1717" i="19" a="1"/>
  <c r="AB1717" i="19"/>
  <c r="O1717" i="19" a="1"/>
  <c r="O1717" i="19"/>
  <c r="N1717" i="19"/>
  <c r="M1717" i="19"/>
  <c r="AK1716" i="19" a="1"/>
  <c r="AK1716" i="19"/>
  <c r="AD1716" i="19" a="1"/>
  <c r="AD1716" i="19"/>
  <c r="AB1716" i="19" a="1"/>
  <c r="AB1716" i="19"/>
  <c r="O1716" i="19" a="1"/>
  <c r="O1716" i="19"/>
  <c r="N1716" i="19"/>
  <c r="M1716" i="19"/>
  <c r="AK1715" i="19" a="1"/>
  <c r="AK1715" i="19"/>
  <c r="AD1715" i="19" a="1"/>
  <c r="AD1715" i="19"/>
  <c r="AB1715" i="19" a="1"/>
  <c r="AB1715" i="19"/>
  <c r="O1715" i="19" a="1"/>
  <c r="O1715" i="19"/>
  <c r="N1715" i="19"/>
  <c r="M1715" i="19"/>
  <c r="AK1714" i="19" a="1"/>
  <c r="AK1714" i="19"/>
  <c r="AD1714" i="19" a="1"/>
  <c r="AD1714" i="19"/>
  <c r="AB1714" i="19" a="1"/>
  <c r="AB1714" i="19"/>
  <c r="O1714" i="19" a="1"/>
  <c r="O1714" i="19"/>
  <c r="N1714" i="19"/>
  <c r="M1714" i="19"/>
  <c r="AK1713" i="19" a="1"/>
  <c r="AK1713" i="19"/>
  <c r="AD1713" i="19" a="1"/>
  <c r="AD1713" i="19"/>
  <c r="AB1713" i="19" a="1"/>
  <c r="AB1713" i="19"/>
  <c r="O1713" i="19" a="1"/>
  <c r="O1713" i="19"/>
  <c r="N1713" i="19"/>
  <c r="M1713" i="19"/>
  <c r="AK1712" i="19" a="1"/>
  <c r="AK1712" i="19"/>
  <c r="AD1712" i="19" a="1"/>
  <c r="AD1712" i="19"/>
  <c r="AB1712" i="19" a="1"/>
  <c r="AB1712" i="19"/>
  <c r="O1712" i="19" a="1"/>
  <c r="O1712" i="19"/>
  <c r="N1712" i="19"/>
  <c r="M1712" i="19"/>
  <c r="AK1711" i="19" a="1"/>
  <c r="AK1711" i="19"/>
  <c r="AD1711" i="19" a="1"/>
  <c r="AD1711" i="19"/>
  <c r="AB1711" i="19" a="1"/>
  <c r="AB1711" i="19"/>
  <c r="O1711" i="19" a="1"/>
  <c r="O1711" i="19"/>
  <c r="N1711" i="19"/>
  <c r="M1711" i="19"/>
  <c r="AK1710" i="19" a="1"/>
  <c r="AK1710" i="19"/>
  <c r="AD1710" i="19" a="1"/>
  <c r="AD1710" i="19"/>
  <c r="AB1710" i="19" a="1"/>
  <c r="AB1710" i="19"/>
  <c r="O1710" i="19" a="1"/>
  <c r="O1710" i="19"/>
  <c r="N1710" i="19"/>
  <c r="M1710" i="19"/>
  <c r="AK1709" i="19" a="1"/>
  <c r="AK1709" i="19"/>
  <c r="AD1709" i="19" a="1"/>
  <c r="AD1709" i="19"/>
  <c r="AB1709" i="19" a="1"/>
  <c r="AB1709" i="19"/>
  <c r="O1709" i="19" a="1"/>
  <c r="O1709" i="19"/>
  <c r="N1709" i="19"/>
  <c r="M1709" i="19"/>
  <c r="AK1708" i="19" a="1"/>
  <c r="AK1708" i="19"/>
  <c r="AD1708" i="19" a="1"/>
  <c r="AD1708" i="19"/>
  <c r="AB1708" i="19" a="1"/>
  <c r="AB1708" i="19"/>
  <c r="O1708" i="19" a="1"/>
  <c r="O1708" i="19"/>
  <c r="N1708" i="19"/>
  <c r="M1708" i="19"/>
  <c r="AK1707" i="19" a="1"/>
  <c r="AK1707" i="19"/>
  <c r="AD1707" i="19" a="1"/>
  <c r="AD1707" i="19"/>
  <c r="AB1707" i="19" a="1"/>
  <c r="AB1707" i="19"/>
  <c r="O1707" i="19" a="1"/>
  <c r="O1707" i="19"/>
  <c r="N1707" i="19"/>
  <c r="M1707" i="19"/>
  <c r="AK1706" i="19" a="1"/>
  <c r="AK1706" i="19"/>
  <c r="AD1706" i="19" a="1"/>
  <c r="AD1706" i="19"/>
  <c r="AB1706" i="19" a="1"/>
  <c r="AB1706" i="19"/>
  <c r="O1706" i="19" a="1"/>
  <c r="O1706" i="19"/>
  <c r="N1706" i="19"/>
  <c r="M1706" i="19"/>
  <c r="AK1705" i="19" a="1"/>
  <c r="AK1705" i="19"/>
  <c r="AD1705" i="19" a="1"/>
  <c r="AD1705" i="19"/>
  <c r="AB1705" i="19" a="1"/>
  <c r="AB1705" i="19"/>
  <c r="O1705" i="19" a="1"/>
  <c r="O1705" i="19"/>
  <c r="N1705" i="19"/>
  <c r="M1705" i="19"/>
  <c r="AK1704" i="19" a="1"/>
  <c r="AK1704" i="19"/>
  <c r="AD1704" i="19" a="1"/>
  <c r="AD1704" i="19"/>
  <c r="AB1704" i="19" a="1"/>
  <c r="AB1704" i="19"/>
  <c r="O1704" i="19" a="1"/>
  <c r="O1704" i="19"/>
  <c r="N1704" i="19"/>
  <c r="M1704" i="19"/>
  <c r="AK1703" i="19" a="1"/>
  <c r="AK1703" i="19"/>
  <c r="AD1703" i="19" a="1"/>
  <c r="AD1703" i="19"/>
  <c r="AB1703" i="19" a="1"/>
  <c r="AB1703" i="19"/>
  <c r="O1703" i="19" a="1"/>
  <c r="O1703" i="19"/>
  <c r="N1703" i="19"/>
  <c r="M1703" i="19"/>
  <c r="AK1702" i="19" a="1"/>
  <c r="AK1702" i="19"/>
  <c r="AD1702" i="19" a="1"/>
  <c r="AD1702" i="19"/>
  <c r="AB1702" i="19" a="1"/>
  <c r="AB1702" i="19"/>
  <c r="O1702" i="19" a="1"/>
  <c r="O1702" i="19"/>
  <c r="N1702" i="19"/>
  <c r="M1702" i="19"/>
  <c r="AK1701" i="19" a="1"/>
  <c r="AK1701" i="19"/>
  <c r="AD1701" i="19" a="1"/>
  <c r="AD1701" i="19"/>
  <c r="AB1701" i="19" a="1"/>
  <c r="AB1701" i="19"/>
  <c r="O1701" i="19" a="1"/>
  <c r="O1701" i="19"/>
  <c r="N1701" i="19"/>
  <c r="M1701" i="19"/>
  <c r="AK1700" i="19" a="1"/>
  <c r="AK1700" i="19"/>
  <c r="AD1700" i="19" a="1"/>
  <c r="AD1700" i="19"/>
  <c r="AB1700" i="19" a="1"/>
  <c r="AB1700" i="19"/>
  <c r="O1700" i="19" a="1"/>
  <c r="O1700" i="19"/>
  <c r="N1700" i="19"/>
  <c r="M1700" i="19"/>
  <c r="AK1699" i="19" a="1"/>
  <c r="AK1699" i="19"/>
  <c r="AD1699" i="19" a="1"/>
  <c r="AD1699" i="19"/>
  <c r="AB1699" i="19" a="1"/>
  <c r="AB1699" i="19"/>
  <c r="O1699" i="19" a="1"/>
  <c r="O1699" i="19"/>
  <c r="N1699" i="19"/>
  <c r="M1699" i="19"/>
  <c r="AK1698" i="19" a="1"/>
  <c r="AK1698" i="19"/>
  <c r="AD1698" i="19" a="1"/>
  <c r="AD1698" i="19"/>
  <c r="AB1698" i="19" a="1"/>
  <c r="AB1698" i="19"/>
  <c r="O1698" i="19" a="1"/>
  <c r="O1698" i="19"/>
  <c r="N1698" i="19"/>
  <c r="M1698" i="19"/>
  <c r="AK1697" i="19" a="1"/>
  <c r="AK1697" i="19"/>
  <c r="AD1697" i="19" a="1"/>
  <c r="AD1697" i="19"/>
  <c r="AB1697" i="19" a="1"/>
  <c r="AB1697" i="19"/>
  <c r="O1697" i="19" a="1"/>
  <c r="O1697" i="19"/>
  <c r="N1697" i="19"/>
  <c r="M1697" i="19"/>
  <c r="AK1696" i="19" a="1"/>
  <c r="AK1696" i="19"/>
  <c r="AD1696" i="19" a="1"/>
  <c r="AD1696" i="19"/>
  <c r="AB1696" i="19" a="1"/>
  <c r="AB1696" i="19"/>
  <c r="O1696" i="19" a="1"/>
  <c r="O1696" i="19"/>
  <c r="N1696" i="19"/>
  <c r="M1696" i="19"/>
  <c r="AK1695" i="19" a="1"/>
  <c r="AK1695" i="19"/>
  <c r="AD1695" i="19" a="1"/>
  <c r="AD1695" i="19"/>
  <c r="AB1695" i="19" a="1"/>
  <c r="AB1695" i="19"/>
  <c r="O1695" i="19" a="1"/>
  <c r="O1695" i="19"/>
  <c r="N1695" i="19"/>
  <c r="M1695" i="19"/>
  <c r="AK1694" i="19" a="1"/>
  <c r="AK1694" i="19"/>
  <c r="AD1694" i="19" a="1"/>
  <c r="AD1694" i="19"/>
  <c r="AB1694" i="19" a="1"/>
  <c r="AB1694" i="19"/>
  <c r="O1694" i="19" a="1"/>
  <c r="O1694" i="19"/>
  <c r="N1694" i="19"/>
  <c r="M1694" i="19"/>
  <c r="AK1693" i="19" a="1"/>
  <c r="AK1693" i="19"/>
  <c r="AD1693" i="19" a="1"/>
  <c r="AD1693" i="19"/>
  <c r="AB1693" i="19" a="1"/>
  <c r="AB1693" i="19"/>
  <c r="O1693" i="19" a="1"/>
  <c r="O1693" i="19"/>
  <c r="N1693" i="19"/>
  <c r="M1693" i="19"/>
  <c r="AK1692" i="19" a="1"/>
  <c r="AK1692" i="19"/>
  <c r="AD1692" i="19" a="1"/>
  <c r="AD1692" i="19"/>
  <c r="AB1692" i="19" a="1"/>
  <c r="AB1692" i="19"/>
  <c r="O1692" i="19" a="1"/>
  <c r="O1692" i="19"/>
  <c r="N1692" i="19"/>
  <c r="M1692" i="19"/>
  <c r="AK1691" i="19" a="1"/>
  <c r="AK1691" i="19"/>
  <c r="AD1691" i="19" a="1"/>
  <c r="AD1691" i="19"/>
  <c r="AB1691" i="19" a="1"/>
  <c r="AB1691" i="19"/>
  <c r="O1691" i="19" a="1"/>
  <c r="O1691" i="19"/>
  <c r="N1691" i="19"/>
  <c r="M1691" i="19"/>
  <c r="AK1690" i="19" a="1"/>
  <c r="AK1690" i="19"/>
  <c r="AD1690" i="19" a="1"/>
  <c r="AD1690" i="19"/>
  <c r="AB1690" i="19" a="1"/>
  <c r="AB1690" i="19"/>
  <c r="O1690" i="19" a="1"/>
  <c r="O1690" i="19"/>
  <c r="N1690" i="19"/>
  <c r="M1690" i="19"/>
  <c r="AK1689" i="19" a="1"/>
  <c r="AK1689" i="19"/>
  <c r="AD1689" i="19" a="1"/>
  <c r="AD1689" i="19"/>
  <c r="AB1689" i="19" a="1"/>
  <c r="AB1689" i="19"/>
  <c r="O1689" i="19" a="1"/>
  <c r="O1689" i="19"/>
  <c r="N1689" i="19"/>
  <c r="M1689" i="19"/>
  <c r="AK1688" i="19" a="1"/>
  <c r="AK1688" i="19"/>
  <c r="AD1688" i="19" a="1"/>
  <c r="AD1688" i="19"/>
  <c r="AB1688" i="19" a="1"/>
  <c r="AB1688" i="19"/>
  <c r="O1688" i="19" a="1"/>
  <c r="O1688" i="19"/>
  <c r="N1688" i="19"/>
  <c r="M1688" i="19"/>
  <c r="AK1687" i="19" a="1"/>
  <c r="AK1687" i="19"/>
  <c r="AD1687" i="19" a="1"/>
  <c r="AD1687" i="19"/>
  <c r="AB1687" i="19" a="1"/>
  <c r="AB1687" i="19"/>
  <c r="O1687" i="19" a="1"/>
  <c r="O1687" i="19"/>
  <c r="N1687" i="19"/>
  <c r="M1687" i="19"/>
  <c r="AK1686" i="19" a="1"/>
  <c r="AK1686" i="19"/>
  <c r="AD1686" i="19" a="1"/>
  <c r="AD1686" i="19"/>
  <c r="AB1686" i="19" a="1"/>
  <c r="AB1686" i="19"/>
  <c r="O1686" i="19" a="1"/>
  <c r="O1686" i="19"/>
  <c r="N1686" i="19"/>
  <c r="M1686" i="19"/>
  <c r="AK1685" i="19" a="1"/>
  <c r="AK1685" i="19"/>
  <c r="AD1685" i="19" a="1"/>
  <c r="AD1685" i="19"/>
  <c r="AB1685" i="19" a="1"/>
  <c r="AB1685" i="19"/>
  <c r="O1685" i="19" a="1"/>
  <c r="O1685" i="19"/>
  <c r="N1685" i="19"/>
  <c r="M1685" i="19"/>
  <c r="AK1684" i="19" a="1"/>
  <c r="AK1684" i="19"/>
  <c r="AD1684" i="19" a="1"/>
  <c r="AD1684" i="19"/>
  <c r="AB1684" i="19" a="1"/>
  <c r="AB1684" i="19"/>
  <c r="O1684" i="19" a="1"/>
  <c r="O1684" i="19"/>
  <c r="N1684" i="19"/>
  <c r="M1684" i="19"/>
  <c r="AK1683" i="19" a="1"/>
  <c r="AK1683" i="19"/>
  <c r="AD1683" i="19" a="1"/>
  <c r="AD1683" i="19"/>
  <c r="AB1683" i="19" a="1"/>
  <c r="AB1683" i="19"/>
  <c r="O1683" i="19" a="1"/>
  <c r="O1683" i="19"/>
  <c r="N1683" i="19"/>
  <c r="M1683" i="19"/>
  <c r="AK1682" i="19" a="1"/>
  <c r="AK1682" i="19"/>
  <c r="AD1682" i="19" a="1"/>
  <c r="AD1682" i="19"/>
  <c r="AB1682" i="19" a="1"/>
  <c r="AB1682" i="19"/>
  <c r="O1682" i="19" a="1"/>
  <c r="O1682" i="19"/>
  <c r="N1682" i="19"/>
  <c r="M1682" i="19"/>
  <c r="AK1681" i="19" a="1"/>
  <c r="AK1681" i="19"/>
  <c r="AD1681" i="19" a="1"/>
  <c r="AD1681" i="19"/>
  <c r="AB1681" i="19" a="1"/>
  <c r="AB1681" i="19"/>
  <c r="O1681" i="19" a="1"/>
  <c r="O1681" i="19"/>
  <c r="N1681" i="19"/>
  <c r="M1681" i="19"/>
  <c r="AK1680" i="19" a="1"/>
  <c r="AK1680" i="19"/>
  <c r="AD1680" i="19" a="1"/>
  <c r="AD1680" i="19"/>
  <c r="AB1680" i="19" a="1"/>
  <c r="AB1680" i="19"/>
  <c r="O1680" i="19" a="1"/>
  <c r="O1680" i="19"/>
  <c r="N1680" i="19"/>
  <c r="M1680" i="19"/>
  <c r="AK1679" i="19" a="1"/>
  <c r="AK1679" i="19"/>
  <c r="AD1679" i="19" a="1"/>
  <c r="AD1679" i="19"/>
  <c r="AB1679" i="19" a="1"/>
  <c r="AB1679" i="19"/>
  <c r="O1679" i="19" a="1"/>
  <c r="O1679" i="19"/>
  <c r="N1679" i="19"/>
  <c r="M1679" i="19"/>
  <c r="AK1678" i="19" a="1"/>
  <c r="AK1678" i="19"/>
  <c r="AD1678" i="19" a="1"/>
  <c r="AD1678" i="19"/>
  <c r="AB1678" i="19" a="1"/>
  <c r="AB1678" i="19"/>
  <c r="O1678" i="19" a="1"/>
  <c r="O1678" i="19"/>
  <c r="N1678" i="19"/>
  <c r="M1678" i="19"/>
  <c r="AK1677" i="19" a="1"/>
  <c r="AK1677" i="19"/>
  <c r="AD1677" i="19" a="1"/>
  <c r="AD1677" i="19"/>
  <c r="AB1677" i="19" a="1"/>
  <c r="AB1677" i="19"/>
  <c r="O1677" i="19" a="1"/>
  <c r="O1677" i="19"/>
  <c r="N1677" i="19"/>
  <c r="M1677" i="19"/>
  <c r="AK1676" i="19" a="1"/>
  <c r="AK1676" i="19"/>
  <c r="AD1676" i="19" a="1"/>
  <c r="AD1676" i="19"/>
  <c r="AB1676" i="19" a="1"/>
  <c r="AB1676" i="19"/>
  <c r="O1676" i="19" a="1"/>
  <c r="O1676" i="19"/>
  <c r="N1676" i="19"/>
  <c r="M1676" i="19"/>
  <c r="AK1675" i="19" a="1"/>
  <c r="AK1675" i="19"/>
  <c r="AD1675" i="19" a="1"/>
  <c r="AD1675" i="19"/>
  <c r="AB1675" i="19" a="1"/>
  <c r="AB1675" i="19"/>
  <c r="O1675" i="19" a="1"/>
  <c r="O1675" i="19"/>
  <c r="N1675" i="19"/>
  <c r="M1675" i="19"/>
  <c r="AK1674" i="19" a="1"/>
  <c r="AK1674" i="19"/>
  <c r="AD1674" i="19" a="1"/>
  <c r="AD1674" i="19"/>
  <c r="AB1674" i="19" a="1"/>
  <c r="AB1674" i="19"/>
  <c r="O1674" i="19" a="1"/>
  <c r="O1674" i="19"/>
  <c r="N1674" i="19"/>
  <c r="M1674" i="19"/>
  <c r="AK1673" i="19" a="1"/>
  <c r="AK1673" i="19"/>
  <c r="AD1673" i="19" a="1"/>
  <c r="AD1673" i="19"/>
  <c r="AB1673" i="19" a="1"/>
  <c r="AB1673" i="19"/>
  <c r="O1673" i="19" a="1"/>
  <c r="O1673" i="19"/>
  <c r="N1673" i="19"/>
  <c r="M1673" i="19"/>
  <c r="AK1672" i="19" a="1"/>
  <c r="AK1672" i="19"/>
  <c r="AD1672" i="19" a="1"/>
  <c r="AD1672" i="19"/>
  <c r="AB1672" i="19" a="1"/>
  <c r="AB1672" i="19"/>
  <c r="O1672" i="19" a="1"/>
  <c r="O1672" i="19"/>
  <c r="N1672" i="19"/>
  <c r="M1672" i="19"/>
  <c r="AK1671" i="19" a="1"/>
  <c r="AK1671" i="19"/>
  <c r="AD1671" i="19" a="1"/>
  <c r="AD1671" i="19"/>
  <c r="AB1671" i="19" a="1"/>
  <c r="AB1671" i="19"/>
  <c r="O1671" i="19" a="1"/>
  <c r="O1671" i="19"/>
  <c r="N1671" i="19"/>
  <c r="M1671" i="19"/>
  <c r="AK1670" i="19" a="1"/>
  <c r="AK1670" i="19"/>
  <c r="AD1670" i="19" a="1"/>
  <c r="AD1670" i="19"/>
  <c r="AB1670" i="19" a="1"/>
  <c r="AB1670" i="19"/>
  <c r="O1670" i="19" a="1"/>
  <c r="O1670" i="19"/>
  <c r="N1670" i="19"/>
  <c r="M1670" i="19"/>
  <c r="AK1669" i="19" a="1"/>
  <c r="AK1669" i="19"/>
  <c r="AD1669" i="19" a="1"/>
  <c r="AD1669" i="19"/>
  <c r="AB1669" i="19" a="1"/>
  <c r="AB1669" i="19"/>
  <c r="O1669" i="19" a="1"/>
  <c r="O1669" i="19"/>
  <c r="N1669" i="19"/>
  <c r="M1669" i="19"/>
  <c r="AK1668" i="19" a="1"/>
  <c r="AK1668" i="19"/>
  <c r="AD1668" i="19" a="1"/>
  <c r="AD1668" i="19"/>
  <c r="AB1668" i="19" a="1"/>
  <c r="AB1668" i="19"/>
  <c r="O1668" i="19" a="1"/>
  <c r="O1668" i="19"/>
  <c r="N1668" i="19"/>
  <c r="M1668" i="19"/>
  <c r="AK1667" i="19" a="1"/>
  <c r="AK1667" i="19"/>
  <c r="AD1667" i="19" a="1"/>
  <c r="AD1667" i="19"/>
  <c r="AB1667" i="19" a="1"/>
  <c r="AB1667" i="19"/>
  <c r="O1667" i="19" a="1"/>
  <c r="O1667" i="19"/>
  <c r="N1667" i="19"/>
  <c r="M1667" i="19"/>
  <c r="AK1666" i="19" a="1"/>
  <c r="AK1666" i="19"/>
  <c r="AD1666" i="19" a="1"/>
  <c r="AD1666" i="19"/>
  <c r="AB1666" i="19" a="1"/>
  <c r="AB1666" i="19"/>
  <c r="O1666" i="19" a="1"/>
  <c r="O1666" i="19"/>
  <c r="N1666" i="19"/>
  <c r="M1666" i="19"/>
  <c r="AK1665" i="19" a="1"/>
  <c r="AK1665" i="19"/>
  <c r="AD1665" i="19" a="1"/>
  <c r="AD1665" i="19"/>
  <c r="AB1665" i="19" a="1"/>
  <c r="AB1665" i="19"/>
  <c r="O1665" i="19" a="1"/>
  <c r="O1665" i="19"/>
  <c r="N1665" i="19"/>
  <c r="M1665" i="19"/>
  <c r="AK1664" i="19" a="1"/>
  <c r="AK1664" i="19"/>
  <c r="AD1664" i="19" a="1"/>
  <c r="AD1664" i="19"/>
  <c r="AB1664" i="19" a="1"/>
  <c r="AB1664" i="19"/>
  <c r="O1664" i="19" a="1"/>
  <c r="O1664" i="19"/>
  <c r="N1664" i="19"/>
  <c r="M1664" i="19"/>
  <c r="AK1663" i="19" a="1"/>
  <c r="AK1663" i="19"/>
  <c r="AD1663" i="19" a="1"/>
  <c r="AD1663" i="19"/>
  <c r="AB1663" i="19" a="1"/>
  <c r="AB1663" i="19"/>
  <c r="O1663" i="19" a="1"/>
  <c r="O1663" i="19"/>
  <c r="N1663" i="19"/>
  <c r="M1663" i="19"/>
  <c r="AK1662" i="19" a="1"/>
  <c r="AK1662" i="19"/>
  <c r="AD1662" i="19" a="1"/>
  <c r="AD1662" i="19"/>
  <c r="AB1662" i="19" a="1"/>
  <c r="AB1662" i="19"/>
  <c r="O1662" i="19" a="1"/>
  <c r="O1662" i="19"/>
  <c r="N1662" i="19"/>
  <c r="M1662" i="19"/>
  <c r="AK1661" i="19" a="1"/>
  <c r="AK1661" i="19"/>
  <c r="AD1661" i="19" a="1"/>
  <c r="AD1661" i="19"/>
  <c r="AB1661" i="19" a="1"/>
  <c r="AB1661" i="19"/>
  <c r="O1661" i="19" a="1"/>
  <c r="O1661" i="19"/>
  <c r="N1661" i="19"/>
  <c r="M1661" i="19"/>
  <c r="AK1660" i="19" a="1"/>
  <c r="AK1660" i="19"/>
  <c r="AD1660" i="19" a="1"/>
  <c r="AD1660" i="19"/>
  <c r="AB1660" i="19" a="1"/>
  <c r="AB1660" i="19"/>
  <c r="O1660" i="19" a="1"/>
  <c r="O1660" i="19"/>
  <c r="N1660" i="19"/>
  <c r="M1660" i="19"/>
  <c r="AK1659" i="19" a="1"/>
  <c r="AK1659" i="19"/>
  <c r="AD1659" i="19" a="1"/>
  <c r="AD1659" i="19"/>
  <c r="AB1659" i="19" a="1"/>
  <c r="AB1659" i="19"/>
  <c r="O1659" i="19" a="1"/>
  <c r="O1659" i="19"/>
  <c r="N1659" i="19"/>
  <c r="M1659" i="19"/>
  <c r="AK1658" i="19" a="1"/>
  <c r="AK1658" i="19"/>
  <c r="AD1658" i="19" a="1"/>
  <c r="AD1658" i="19"/>
  <c r="AB1658" i="19" a="1"/>
  <c r="AB1658" i="19"/>
  <c r="O1658" i="19" a="1"/>
  <c r="O1658" i="19"/>
  <c r="N1658" i="19"/>
  <c r="M1658" i="19"/>
  <c r="AK1657" i="19" a="1"/>
  <c r="AK1657" i="19"/>
  <c r="AD1657" i="19" a="1"/>
  <c r="AD1657" i="19"/>
  <c r="AB1657" i="19" a="1"/>
  <c r="AB1657" i="19"/>
  <c r="O1657" i="19" a="1"/>
  <c r="O1657" i="19"/>
  <c r="N1657" i="19"/>
  <c r="M1657" i="19"/>
  <c r="AK1656" i="19" a="1"/>
  <c r="AK1656" i="19"/>
  <c r="AD1656" i="19" a="1"/>
  <c r="AD1656" i="19"/>
  <c r="AB1656" i="19" a="1"/>
  <c r="AB1656" i="19"/>
  <c r="O1656" i="19" a="1"/>
  <c r="O1656" i="19"/>
  <c r="N1656" i="19"/>
  <c r="M1656" i="19"/>
  <c r="AK1655" i="19" a="1"/>
  <c r="AK1655" i="19"/>
  <c r="AD1655" i="19" a="1"/>
  <c r="AD1655" i="19"/>
  <c r="AB1655" i="19" a="1"/>
  <c r="AB1655" i="19"/>
  <c r="O1655" i="19" a="1"/>
  <c r="O1655" i="19"/>
  <c r="N1655" i="19"/>
  <c r="M1655" i="19"/>
  <c r="AK1654" i="19" a="1"/>
  <c r="AK1654" i="19"/>
  <c r="AD1654" i="19" a="1"/>
  <c r="AD1654" i="19"/>
  <c r="AB1654" i="19" a="1"/>
  <c r="AB1654" i="19"/>
  <c r="O1654" i="19" a="1"/>
  <c r="O1654" i="19"/>
  <c r="N1654" i="19"/>
  <c r="M1654" i="19"/>
  <c r="AK1653" i="19" a="1"/>
  <c r="AK1653" i="19"/>
  <c r="AD1653" i="19" a="1"/>
  <c r="AD1653" i="19"/>
  <c r="AB1653" i="19" a="1"/>
  <c r="AB1653" i="19"/>
  <c r="O1653" i="19" a="1"/>
  <c r="O1653" i="19"/>
  <c r="N1653" i="19"/>
  <c r="M1653" i="19"/>
  <c r="AK1652" i="19" a="1"/>
  <c r="AK1652" i="19"/>
  <c r="AD1652" i="19" a="1"/>
  <c r="AD1652" i="19"/>
  <c r="AB1652" i="19" a="1"/>
  <c r="AB1652" i="19"/>
  <c r="O1652" i="19" a="1"/>
  <c r="O1652" i="19"/>
  <c r="N1652" i="19"/>
  <c r="M1652" i="19"/>
  <c r="AK1651" i="19" a="1"/>
  <c r="AK1651" i="19"/>
  <c r="AD1651" i="19" a="1"/>
  <c r="AD1651" i="19"/>
  <c r="AB1651" i="19" a="1"/>
  <c r="AB1651" i="19"/>
  <c r="O1651" i="19" a="1"/>
  <c r="O1651" i="19"/>
  <c r="N1651" i="19"/>
  <c r="M1651" i="19"/>
  <c r="AK1650" i="19" a="1"/>
  <c r="AK1650" i="19"/>
  <c r="AD1650" i="19" a="1"/>
  <c r="AD1650" i="19"/>
  <c r="AB1650" i="19" a="1"/>
  <c r="AB1650" i="19"/>
  <c r="O1650" i="19" a="1"/>
  <c r="O1650" i="19"/>
  <c r="N1650" i="19"/>
  <c r="M1650" i="19"/>
  <c r="AK1649" i="19" a="1"/>
  <c r="AK1649" i="19"/>
  <c r="AD1649" i="19" a="1"/>
  <c r="AD1649" i="19"/>
  <c r="AB1649" i="19" a="1"/>
  <c r="AB1649" i="19"/>
  <c r="O1649" i="19" a="1"/>
  <c r="O1649" i="19"/>
  <c r="N1649" i="19"/>
  <c r="M1649" i="19"/>
  <c r="AK1648" i="19" a="1"/>
  <c r="AK1648" i="19"/>
  <c r="AD1648" i="19" a="1"/>
  <c r="AD1648" i="19"/>
  <c r="AB1648" i="19" a="1"/>
  <c r="AB1648" i="19"/>
  <c r="O1648" i="19" a="1"/>
  <c r="O1648" i="19"/>
  <c r="N1648" i="19"/>
  <c r="M1648" i="19"/>
  <c r="AK1647" i="19" a="1"/>
  <c r="AK1647" i="19"/>
  <c r="AD1647" i="19" a="1"/>
  <c r="AD1647" i="19"/>
  <c r="AB1647" i="19" a="1"/>
  <c r="AB1647" i="19"/>
  <c r="O1647" i="19" a="1"/>
  <c r="O1647" i="19"/>
  <c r="N1647" i="19"/>
  <c r="M1647" i="19"/>
  <c r="AK1646" i="19" a="1"/>
  <c r="AK1646" i="19"/>
  <c r="AD1646" i="19" a="1"/>
  <c r="AD1646" i="19"/>
  <c r="AB1646" i="19" a="1"/>
  <c r="AB1646" i="19"/>
  <c r="O1646" i="19" a="1"/>
  <c r="O1646" i="19"/>
  <c r="N1646" i="19"/>
  <c r="M1646" i="19"/>
  <c r="AK1645" i="19" a="1"/>
  <c r="AK1645" i="19"/>
  <c r="AD1645" i="19" a="1"/>
  <c r="AD1645" i="19"/>
  <c r="AB1645" i="19" a="1"/>
  <c r="AB1645" i="19"/>
  <c r="O1645" i="19" a="1"/>
  <c r="O1645" i="19"/>
  <c r="N1645" i="19"/>
  <c r="M1645" i="19"/>
  <c r="AK1644" i="19" a="1"/>
  <c r="AK1644" i="19"/>
  <c r="AD1644" i="19" a="1"/>
  <c r="AD1644" i="19"/>
  <c r="AB1644" i="19" a="1"/>
  <c r="AB1644" i="19"/>
  <c r="O1644" i="19" a="1"/>
  <c r="O1644" i="19"/>
  <c r="N1644" i="19"/>
  <c r="M1644" i="19"/>
  <c r="AK1643" i="19" a="1"/>
  <c r="AK1643" i="19"/>
  <c r="AD1643" i="19" a="1"/>
  <c r="AD1643" i="19"/>
  <c r="AB1643" i="19" a="1"/>
  <c r="AB1643" i="19"/>
  <c r="O1643" i="19" a="1"/>
  <c r="O1643" i="19"/>
  <c r="N1643" i="19"/>
  <c r="M1643" i="19"/>
  <c r="AK1642" i="19" a="1"/>
  <c r="AK1642" i="19"/>
  <c r="AD1642" i="19" a="1"/>
  <c r="AD1642" i="19"/>
  <c r="AB1642" i="19" a="1"/>
  <c r="AB1642" i="19"/>
  <c r="O1642" i="19" a="1"/>
  <c r="O1642" i="19"/>
  <c r="N1642" i="19"/>
  <c r="M1642" i="19"/>
  <c r="AK1641" i="19" a="1"/>
  <c r="AK1641" i="19"/>
  <c r="AD1641" i="19" a="1"/>
  <c r="AD1641" i="19"/>
  <c r="AB1641" i="19" a="1"/>
  <c r="AB1641" i="19"/>
  <c r="O1641" i="19" a="1"/>
  <c r="O1641" i="19"/>
  <c r="N1641" i="19"/>
  <c r="M1641" i="19"/>
  <c r="AK1640" i="19" a="1"/>
  <c r="AK1640" i="19"/>
  <c r="AD1640" i="19" a="1"/>
  <c r="AD1640" i="19"/>
  <c r="AB1640" i="19" a="1"/>
  <c r="AB1640" i="19"/>
  <c r="O1640" i="19" a="1"/>
  <c r="O1640" i="19"/>
  <c r="N1640" i="19"/>
  <c r="M1640" i="19"/>
  <c r="AK1639" i="19" a="1"/>
  <c r="AK1639" i="19"/>
  <c r="AD1639" i="19" a="1"/>
  <c r="AD1639" i="19"/>
  <c r="AB1639" i="19" a="1"/>
  <c r="AB1639" i="19"/>
  <c r="O1639" i="19" a="1"/>
  <c r="O1639" i="19"/>
  <c r="N1639" i="19"/>
  <c r="M1639" i="19"/>
  <c r="AK1638" i="19" a="1"/>
  <c r="AK1638" i="19"/>
  <c r="AD1638" i="19" a="1"/>
  <c r="AD1638" i="19"/>
  <c r="AB1638" i="19" a="1"/>
  <c r="AB1638" i="19"/>
  <c r="O1638" i="19" a="1"/>
  <c r="O1638" i="19"/>
  <c r="N1638" i="19"/>
  <c r="M1638" i="19"/>
  <c r="AK1637" i="19" a="1"/>
  <c r="AK1637" i="19"/>
  <c r="AD1637" i="19" a="1"/>
  <c r="AD1637" i="19"/>
  <c r="AB1637" i="19" a="1"/>
  <c r="AB1637" i="19"/>
  <c r="O1637" i="19" a="1"/>
  <c r="O1637" i="19"/>
  <c r="N1637" i="19"/>
  <c r="M1637" i="19"/>
  <c r="AK1636" i="19" a="1"/>
  <c r="AK1636" i="19"/>
  <c r="AD1636" i="19" a="1"/>
  <c r="AD1636" i="19"/>
  <c r="AB1636" i="19" a="1"/>
  <c r="AB1636" i="19"/>
  <c r="O1636" i="19" a="1"/>
  <c r="O1636" i="19"/>
  <c r="N1636" i="19"/>
  <c r="M1636" i="19"/>
  <c r="AK1635" i="19" a="1"/>
  <c r="AK1635" i="19"/>
  <c r="AD1635" i="19" a="1"/>
  <c r="AD1635" i="19"/>
  <c r="AB1635" i="19" a="1"/>
  <c r="AB1635" i="19"/>
  <c r="O1635" i="19" a="1"/>
  <c r="O1635" i="19"/>
  <c r="N1635" i="19"/>
  <c r="M1635" i="19"/>
  <c r="AK1634" i="19" a="1"/>
  <c r="AK1634" i="19"/>
  <c r="AD1634" i="19" a="1"/>
  <c r="AD1634" i="19"/>
  <c r="AB1634" i="19" a="1"/>
  <c r="AB1634" i="19"/>
  <c r="O1634" i="19" a="1"/>
  <c r="O1634" i="19"/>
  <c r="N1634" i="19"/>
  <c r="M1634" i="19"/>
  <c r="AK1633" i="19" a="1"/>
  <c r="AK1633" i="19"/>
  <c r="AD1633" i="19" a="1"/>
  <c r="AD1633" i="19"/>
  <c r="AB1633" i="19" a="1"/>
  <c r="AB1633" i="19"/>
  <c r="O1633" i="19" a="1"/>
  <c r="O1633" i="19"/>
  <c r="N1633" i="19"/>
  <c r="M1633" i="19"/>
  <c r="AK1632" i="19" a="1"/>
  <c r="AK1632" i="19"/>
  <c r="AD1632" i="19" a="1"/>
  <c r="AD1632" i="19"/>
  <c r="AB1632" i="19" a="1"/>
  <c r="AB1632" i="19"/>
  <c r="O1632" i="19" a="1"/>
  <c r="O1632" i="19"/>
  <c r="N1632" i="19"/>
  <c r="M1632" i="19"/>
  <c r="AK1631" i="19" a="1"/>
  <c r="AK1631" i="19"/>
  <c r="AD1631" i="19" a="1"/>
  <c r="AD1631" i="19"/>
  <c r="AB1631" i="19" a="1"/>
  <c r="AB1631" i="19"/>
  <c r="O1631" i="19" a="1"/>
  <c r="O1631" i="19"/>
  <c r="N1631" i="19"/>
  <c r="M1631" i="19"/>
  <c r="AK1630" i="19" a="1"/>
  <c r="AK1630" i="19"/>
  <c r="AD1630" i="19" a="1"/>
  <c r="AD1630" i="19"/>
  <c r="AB1630" i="19" a="1"/>
  <c r="AB1630" i="19"/>
  <c r="O1630" i="19" a="1"/>
  <c r="O1630" i="19"/>
  <c r="N1630" i="19"/>
  <c r="M1630" i="19"/>
  <c r="AK1629" i="19" a="1"/>
  <c r="AK1629" i="19"/>
  <c r="AD1629" i="19" a="1"/>
  <c r="AD1629" i="19"/>
  <c r="AB1629" i="19" a="1"/>
  <c r="AB1629" i="19"/>
  <c r="O1629" i="19" a="1"/>
  <c r="O1629" i="19"/>
  <c r="N1629" i="19"/>
  <c r="M1629" i="19"/>
  <c r="AK1628" i="19" a="1"/>
  <c r="AK1628" i="19"/>
  <c r="AD1628" i="19" a="1"/>
  <c r="AD1628" i="19"/>
  <c r="AB1628" i="19" a="1"/>
  <c r="AB1628" i="19"/>
  <c r="O1628" i="19" a="1"/>
  <c r="O1628" i="19"/>
  <c r="N1628" i="19"/>
  <c r="M1628" i="19"/>
  <c r="AK1627" i="19" a="1"/>
  <c r="AK1627" i="19"/>
  <c r="AD1627" i="19" a="1"/>
  <c r="AD1627" i="19"/>
  <c r="AB1627" i="19" a="1"/>
  <c r="AB1627" i="19"/>
  <c r="O1627" i="19" a="1"/>
  <c r="O1627" i="19"/>
  <c r="N1627" i="19"/>
  <c r="M1627" i="19"/>
  <c r="AK1626" i="19" a="1"/>
  <c r="AK1626" i="19"/>
  <c r="AD1626" i="19" a="1"/>
  <c r="AD1626" i="19"/>
  <c r="AB1626" i="19" a="1"/>
  <c r="AB1626" i="19"/>
  <c r="O1626" i="19" a="1"/>
  <c r="O1626" i="19"/>
  <c r="N1626" i="19"/>
  <c r="M1626" i="19"/>
  <c r="AK1625" i="19" a="1"/>
  <c r="AK1625" i="19"/>
  <c r="AD1625" i="19" a="1"/>
  <c r="AD1625" i="19"/>
  <c r="AB1625" i="19" a="1"/>
  <c r="AB1625" i="19"/>
  <c r="O1625" i="19" a="1"/>
  <c r="O1625" i="19"/>
  <c r="N1625" i="19"/>
  <c r="M1625" i="19"/>
  <c r="AK1624" i="19" a="1"/>
  <c r="AK1624" i="19"/>
  <c r="AD1624" i="19" a="1"/>
  <c r="AD1624" i="19"/>
  <c r="AB1624" i="19" a="1"/>
  <c r="AB1624" i="19"/>
  <c r="O1624" i="19" a="1"/>
  <c r="O1624" i="19"/>
  <c r="N1624" i="19"/>
  <c r="M1624" i="19"/>
  <c r="AK1623" i="19" a="1"/>
  <c r="AK1623" i="19"/>
  <c r="AD1623" i="19" a="1"/>
  <c r="AD1623" i="19"/>
  <c r="AB1623" i="19" a="1"/>
  <c r="AB1623" i="19"/>
  <c r="O1623" i="19" a="1"/>
  <c r="O1623" i="19"/>
  <c r="N1623" i="19"/>
  <c r="M1623" i="19"/>
  <c r="AK1622" i="19" a="1"/>
  <c r="AK1622" i="19"/>
  <c r="AD1622" i="19" a="1"/>
  <c r="AD1622" i="19"/>
  <c r="AB1622" i="19" a="1"/>
  <c r="AB1622" i="19"/>
  <c r="O1622" i="19" a="1"/>
  <c r="O1622" i="19"/>
  <c r="N1622" i="19"/>
  <c r="M1622" i="19"/>
  <c r="AK1621" i="19" a="1"/>
  <c r="AK1621" i="19"/>
  <c r="AD1621" i="19" a="1"/>
  <c r="AD1621" i="19"/>
  <c r="AB1621" i="19" a="1"/>
  <c r="AB1621" i="19"/>
  <c r="O1621" i="19" a="1"/>
  <c r="O1621" i="19"/>
  <c r="N1621" i="19"/>
  <c r="M1621" i="19"/>
  <c r="AK1620" i="19" a="1"/>
  <c r="AK1620" i="19"/>
  <c r="AD1620" i="19" a="1"/>
  <c r="AD1620" i="19"/>
  <c r="AB1620" i="19" a="1"/>
  <c r="AB1620" i="19"/>
  <c r="O1620" i="19" a="1"/>
  <c r="O1620" i="19"/>
  <c r="N1620" i="19"/>
  <c r="M1620" i="19"/>
  <c r="AK1619" i="19" a="1"/>
  <c r="AK1619" i="19"/>
  <c r="AD1619" i="19" a="1"/>
  <c r="AD1619" i="19"/>
  <c r="AB1619" i="19" a="1"/>
  <c r="AB1619" i="19"/>
  <c r="O1619" i="19" a="1"/>
  <c r="O1619" i="19"/>
  <c r="N1619" i="19"/>
  <c r="M1619" i="19"/>
  <c r="AK1618" i="19" a="1"/>
  <c r="AK1618" i="19"/>
  <c r="AD1618" i="19" a="1"/>
  <c r="AD1618" i="19"/>
  <c r="AB1618" i="19" a="1"/>
  <c r="AB1618" i="19"/>
  <c r="O1618" i="19" a="1"/>
  <c r="O1618" i="19"/>
  <c r="N1618" i="19"/>
  <c r="M1618" i="19"/>
  <c r="AK1617" i="19" a="1"/>
  <c r="AK1617" i="19"/>
  <c r="AD1617" i="19" a="1"/>
  <c r="AD1617" i="19"/>
  <c r="AB1617" i="19" a="1"/>
  <c r="AB1617" i="19"/>
  <c r="O1617" i="19" a="1"/>
  <c r="O1617" i="19"/>
  <c r="N1617" i="19"/>
  <c r="M1617" i="19"/>
  <c r="AK1616" i="19" a="1"/>
  <c r="AK1616" i="19"/>
  <c r="AD1616" i="19" a="1"/>
  <c r="AD1616" i="19"/>
  <c r="AB1616" i="19" a="1"/>
  <c r="AB1616" i="19"/>
  <c r="O1616" i="19" a="1"/>
  <c r="O1616" i="19"/>
  <c r="N1616" i="19"/>
  <c r="M1616" i="19"/>
  <c r="AK1615" i="19" a="1"/>
  <c r="AK1615" i="19"/>
  <c r="AD1615" i="19" a="1"/>
  <c r="AD1615" i="19"/>
  <c r="AB1615" i="19" a="1"/>
  <c r="AB1615" i="19"/>
  <c r="O1615" i="19" a="1"/>
  <c r="O1615" i="19"/>
  <c r="N1615" i="19"/>
  <c r="M1615" i="19"/>
  <c r="AK1614" i="19" a="1"/>
  <c r="AK1614" i="19"/>
  <c r="AD1614" i="19" a="1"/>
  <c r="AD1614" i="19"/>
  <c r="AB1614" i="19" a="1"/>
  <c r="AB1614" i="19"/>
  <c r="O1614" i="19" a="1"/>
  <c r="O1614" i="19"/>
  <c r="N1614" i="19"/>
  <c r="M1614" i="19"/>
  <c r="AK1613" i="19" a="1"/>
  <c r="AK1613" i="19"/>
  <c r="AD1613" i="19" a="1"/>
  <c r="AD1613" i="19"/>
  <c r="AB1613" i="19" a="1"/>
  <c r="AB1613" i="19"/>
  <c r="O1613" i="19" a="1"/>
  <c r="O1613" i="19"/>
  <c r="N1613" i="19"/>
  <c r="M1613" i="19"/>
  <c r="AK1612" i="19" a="1"/>
  <c r="AK1612" i="19"/>
  <c r="AD1612" i="19" a="1"/>
  <c r="AD1612" i="19"/>
  <c r="AB1612" i="19" a="1"/>
  <c r="AB1612" i="19"/>
  <c r="O1612" i="19" a="1"/>
  <c r="O1612" i="19"/>
  <c r="N1612" i="19"/>
  <c r="M1612" i="19"/>
  <c r="AK1611" i="19" a="1"/>
  <c r="AK1611" i="19"/>
  <c r="AD1611" i="19" a="1"/>
  <c r="AD1611" i="19"/>
  <c r="AB1611" i="19" a="1"/>
  <c r="AB1611" i="19"/>
  <c r="O1611" i="19" a="1"/>
  <c r="O1611" i="19"/>
  <c r="N1611" i="19"/>
  <c r="M1611" i="19"/>
  <c r="AK1610" i="19" a="1"/>
  <c r="AK1610" i="19"/>
  <c r="AD1610" i="19" a="1"/>
  <c r="AD1610" i="19"/>
  <c r="AB1610" i="19" a="1"/>
  <c r="AB1610" i="19"/>
  <c r="O1610" i="19" a="1"/>
  <c r="O1610" i="19"/>
  <c r="N1610" i="19"/>
  <c r="M1610" i="19"/>
  <c r="AK1609" i="19" a="1"/>
  <c r="AK1609" i="19"/>
  <c r="AD1609" i="19" a="1"/>
  <c r="AD1609" i="19"/>
  <c r="AB1609" i="19" a="1"/>
  <c r="AB1609" i="19"/>
  <c r="O1609" i="19" a="1"/>
  <c r="O1609" i="19"/>
  <c r="N1609" i="19"/>
  <c r="M1609" i="19"/>
  <c r="AK1608" i="19" a="1"/>
  <c r="AK1608" i="19"/>
  <c r="AD1608" i="19" a="1"/>
  <c r="AD1608" i="19"/>
  <c r="AB1608" i="19" a="1"/>
  <c r="AB1608" i="19"/>
  <c r="O1608" i="19" a="1"/>
  <c r="O1608" i="19"/>
  <c r="N1608" i="19"/>
  <c r="M1608" i="19"/>
  <c r="AK1607" i="19" a="1"/>
  <c r="AK1607" i="19"/>
  <c r="AD1607" i="19" a="1"/>
  <c r="AD1607" i="19"/>
  <c r="AB1607" i="19" a="1"/>
  <c r="AB1607" i="19"/>
  <c r="O1607" i="19" a="1"/>
  <c r="O1607" i="19"/>
  <c r="N1607" i="19"/>
  <c r="M1607" i="19"/>
  <c r="AK1606" i="19" a="1"/>
  <c r="AK1606" i="19"/>
  <c r="AD1606" i="19" a="1"/>
  <c r="AD1606" i="19"/>
  <c r="AB1606" i="19" a="1"/>
  <c r="AB1606" i="19"/>
  <c r="O1606" i="19" a="1"/>
  <c r="O1606" i="19"/>
  <c r="N1606" i="19"/>
  <c r="M1606" i="19"/>
  <c r="AK1605" i="19" a="1"/>
  <c r="AK1605" i="19"/>
  <c r="AD1605" i="19" a="1"/>
  <c r="AD1605" i="19"/>
  <c r="AB1605" i="19" a="1"/>
  <c r="AB1605" i="19"/>
  <c r="O1605" i="19" a="1"/>
  <c r="O1605" i="19"/>
  <c r="N1605" i="19"/>
  <c r="M1605" i="19"/>
  <c r="AK1604" i="19" a="1"/>
  <c r="AK1604" i="19"/>
  <c r="AD1604" i="19" a="1"/>
  <c r="AD1604" i="19"/>
  <c r="AB1604" i="19" a="1"/>
  <c r="AB1604" i="19"/>
  <c r="O1604" i="19" a="1"/>
  <c r="O1604" i="19"/>
  <c r="N1604" i="19"/>
  <c r="M1604" i="19"/>
  <c r="AK1603" i="19" a="1"/>
  <c r="AK1603" i="19"/>
  <c r="AD1603" i="19" a="1"/>
  <c r="AD1603" i="19"/>
  <c r="AB1603" i="19" a="1"/>
  <c r="AB1603" i="19"/>
  <c r="O1603" i="19" a="1"/>
  <c r="O1603" i="19"/>
  <c r="N1603" i="19"/>
  <c r="M1603" i="19"/>
  <c r="AK1602" i="19" a="1"/>
  <c r="AK1602" i="19"/>
  <c r="AD1602" i="19" a="1"/>
  <c r="AD1602" i="19"/>
  <c r="AB1602" i="19" a="1"/>
  <c r="AB1602" i="19"/>
  <c r="O1602" i="19" a="1"/>
  <c r="O1602" i="19"/>
  <c r="N1602" i="19"/>
  <c r="M1602" i="19"/>
  <c r="AK1601" i="19" a="1"/>
  <c r="AK1601" i="19"/>
  <c r="AD1601" i="19" a="1"/>
  <c r="AD1601" i="19"/>
  <c r="AB1601" i="19" a="1"/>
  <c r="AB1601" i="19"/>
  <c r="O1601" i="19" a="1"/>
  <c r="O1601" i="19"/>
  <c r="N1601" i="19"/>
  <c r="M1601" i="19"/>
  <c r="AK1600" i="19" a="1"/>
  <c r="AK1600" i="19"/>
  <c r="AD1600" i="19" a="1"/>
  <c r="AD1600" i="19"/>
  <c r="AB1600" i="19" a="1"/>
  <c r="AB1600" i="19"/>
  <c r="O1600" i="19" a="1"/>
  <c r="O1600" i="19"/>
  <c r="N1600" i="19"/>
  <c r="M1600" i="19"/>
  <c r="AK1599" i="19" a="1"/>
  <c r="AK1599" i="19"/>
  <c r="AD1599" i="19" a="1"/>
  <c r="AD1599" i="19"/>
  <c r="AB1599" i="19" a="1"/>
  <c r="AB1599" i="19"/>
  <c r="O1599" i="19" a="1"/>
  <c r="O1599" i="19"/>
  <c r="N1599" i="19"/>
  <c r="M1599" i="19"/>
  <c r="AK1598" i="19" a="1"/>
  <c r="AK1598" i="19"/>
  <c r="AD1598" i="19" a="1"/>
  <c r="AD1598" i="19"/>
  <c r="AB1598" i="19" a="1"/>
  <c r="AB1598" i="19"/>
  <c r="O1598" i="19" a="1"/>
  <c r="O1598" i="19"/>
  <c r="N1598" i="19"/>
  <c r="M1598" i="19"/>
  <c r="AK1597" i="19" a="1"/>
  <c r="AK1597" i="19"/>
  <c r="AD1597" i="19" a="1"/>
  <c r="AD1597" i="19"/>
  <c r="AB1597" i="19" a="1"/>
  <c r="AB1597" i="19"/>
  <c r="O1597" i="19" a="1"/>
  <c r="O1597" i="19"/>
  <c r="N1597" i="19"/>
  <c r="M1597" i="19"/>
  <c r="AK1596" i="19" a="1"/>
  <c r="AK1596" i="19"/>
  <c r="AD1596" i="19" a="1"/>
  <c r="AD1596" i="19"/>
  <c r="AB1596" i="19" a="1"/>
  <c r="AB1596" i="19"/>
  <c r="O1596" i="19" a="1"/>
  <c r="O1596" i="19"/>
  <c r="N1596" i="19"/>
  <c r="M1596" i="19"/>
  <c r="AK1595" i="19" a="1"/>
  <c r="AK1595" i="19"/>
  <c r="AD1595" i="19" a="1"/>
  <c r="AD1595" i="19"/>
  <c r="AB1595" i="19" a="1"/>
  <c r="AB1595" i="19"/>
  <c r="O1595" i="19" a="1"/>
  <c r="O1595" i="19"/>
  <c r="N1595" i="19"/>
  <c r="M1595" i="19"/>
  <c r="AK1594" i="19" a="1"/>
  <c r="AK1594" i="19"/>
  <c r="AD1594" i="19" a="1"/>
  <c r="AD1594" i="19"/>
  <c r="AB1594" i="19" a="1"/>
  <c r="AB1594" i="19"/>
  <c r="O1594" i="19" a="1"/>
  <c r="O1594" i="19"/>
  <c r="N1594" i="19"/>
  <c r="M1594" i="19"/>
  <c r="AK1593" i="19" a="1"/>
  <c r="AK1593" i="19"/>
  <c r="AD1593" i="19" a="1"/>
  <c r="AD1593" i="19"/>
  <c r="AB1593" i="19" a="1"/>
  <c r="AB1593" i="19"/>
  <c r="O1593" i="19" a="1"/>
  <c r="O1593" i="19"/>
  <c r="N1593" i="19"/>
  <c r="M1593" i="19"/>
  <c r="AK1592" i="19" a="1"/>
  <c r="AK1592" i="19"/>
  <c r="AD1592" i="19" a="1"/>
  <c r="AD1592" i="19"/>
  <c r="AB1592" i="19" a="1"/>
  <c r="AB1592" i="19"/>
  <c r="O1592" i="19" a="1"/>
  <c r="O1592" i="19"/>
  <c r="N1592" i="19"/>
  <c r="M1592" i="19"/>
  <c r="AK1591" i="19" a="1"/>
  <c r="AK1591" i="19"/>
  <c r="AD1591" i="19" a="1"/>
  <c r="AD1591" i="19"/>
  <c r="AB1591" i="19" a="1"/>
  <c r="AB1591" i="19"/>
  <c r="O1591" i="19" a="1"/>
  <c r="O1591" i="19"/>
  <c r="N1591" i="19"/>
  <c r="M1591" i="19"/>
  <c r="AK1590" i="19" a="1"/>
  <c r="AK1590" i="19"/>
  <c r="AD1590" i="19" a="1"/>
  <c r="AD1590" i="19"/>
  <c r="AB1590" i="19" a="1"/>
  <c r="AB1590" i="19"/>
  <c r="O1590" i="19" a="1"/>
  <c r="O1590" i="19"/>
  <c r="N1590" i="19"/>
  <c r="M1590" i="19"/>
  <c r="AK1589" i="19" a="1"/>
  <c r="AK1589" i="19"/>
  <c r="AD1589" i="19" a="1"/>
  <c r="AD1589" i="19"/>
  <c r="AB1589" i="19" a="1"/>
  <c r="AB1589" i="19"/>
  <c r="O1589" i="19" a="1"/>
  <c r="O1589" i="19"/>
  <c r="N1589" i="19"/>
  <c r="M1589" i="19"/>
  <c r="AK1588" i="19" a="1"/>
  <c r="AK1588" i="19"/>
  <c r="AD1588" i="19" a="1"/>
  <c r="AD1588" i="19"/>
  <c r="AB1588" i="19" a="1"/>
  <c r="AB1588" i="19"/>
  <c r="O1588" i="19" a="1"/>
  <c r="O1588" i="19"/>
  <c r="N1588" i="19"/>
  <c r="M1588" i="19"/>
  <c r="AK1587" i="19" a="1"/>
  <c r="AK1587" i="19"/>
  <c r="AD1587" i="19" a="1"/>
  <c r="AD1587" i="19"/>
  <c r="AB1587" i="19" a="1"/>
  <c r="AB1587" i="19"/>
  <c r="O1587" i="19" a="1"/>
  <c r="O1587" i="19"/>
  <c r="N1587" i="19"/>
  <c r="M1587" i="19"/>
  <c r="AK1586" i="19" a="1"/>
  <c r="AK1586" i="19"/>
  <c r="AD1586" i="19" a="1"/>
  <c r="AD1586" i="19"/>
  <c r="AB1586" i="19" a="1"/>
  <c r="AB1586" i="19"/>
  <c r="O1586" i="19" a="1"/>
  <c r="O1586" i="19"/>
  <c r="N1586" i="19"/>
  <c r="M1586" i="19"/>
  <c r="AK1585" i="19" a="1"/>
  <c r="AK1585" i="19"/>
  <c r="AD1585" i="19" a="1"/>
  <c r="AD1585" i="19"/>
  <c r="AB1585" i="19" a="1"/>
  <c r="AB1585" i="19"/>
  <c r="O1585" i="19" a="1"/>
  <c r="O1585" i="19"/>
  <c r="N1585" i="19"/>
  <c r="M1585" i="19"/>
  <c r="AK1584" i="19" a="1"/>
  <c r="AK1584" i="19"/>
  <c r="AD1584" i="19" a="1"/>
  <c r="AD1584" i="19"/>
  <c r="AB1584" i="19" a="1"/>
  <c r="AB1584" i="19"/>
  <c r="O1584" i="19" a="1"/>
  <c r="O1584" i="19"/>
  <c r="N1584" i="19"/>
  <c r="M1584" i="19"/>
  <c r="AK1583" i="19" a="1"/>
  <c r="AK1583" i="19"/>
  <c r="AD1583" i="19" a="1"/>
  <c r="AD1583" i="19"/>
  <c r="AB1583" i="19" a="1"/>
  <c r="AB1583" i="19"/>
  <c r="O1583" i="19" a="1"/>
  <c r="O1583" i="19"/>
  <c r="N1583" i="19"/>
  <c r="M1583" i="19"/>
  <c r="AK1582" i="19" a="1"/>
  <c r="AK1582" i="19"/>
  <c r="AD1582" i="19" a="1"/>
  <c r="AD1582" i="19"/>
  <c r="AB1582" i="19" a="1"/>
  <c r="AB1582" i="19"/>
  <c r="O1582" i="19" a="1"/>
  <c r="O1582" i="19"/>
  <c r="N1582" i="19"/>
  <c r="M1582" i="19"/>
  <c r="AK1581" i="19" a="1"/>
  <c r="AK1581" i="19"/>
  <c r="AD1581" i="19" a="1"/>
  <c r="AD1581" i="19"/>
  <c r="AB1581" i="19" a="1"/>
  <c r="AB1581" i="19"/>
  <c r="O1581" i="19" a="1"/>
  <c r="O1581" i="19"/>
  <c r="N1581" i="19"/>
  <c r="M1581" i="19"/>
  <c r="AK1580" i="19" a="1"/>
  <c r="AK1580" i="19"/>
  <c r="AD1580" i="19" a="1"/>
  <c r="AD1580" i="19"/>
  <c r="AB1580" i="19" a="1"/>
  <c r="AB1580" i="19"/>
  <c r="O1580" i="19" a="1"/>
  <c r="O1580" i="19"/>
  <c r="N1580" i="19"/>
  <c r="M1580" i="19"/>
  <c r="AK1579" i="19" a="1"/>
  <c r="AK1579" i="19"/>
  <c r="AD1579" i="19" a="1"/>
  <c r="AD1579" i="19"/>
  <c r="AB1579" i="19" a="1"/>
  <c r="AB1579" i="19"/>
  <c r="O1579" i="19" a="1"/>
  <c r="O1579" i="19"/>
  <c r="N1579" i="19"/>
  <c r="M1579" i="19"/>
  <c r="AK1578" i="19" a="1"/>
  <c r="AK1578" i="19"/>
  <c r="AD1578" i="19" a="1"/>
  <c r="AD1578" i="19"/>
  <c r="AB1578" i="19" a="1"/>
  <c r="AB1578" i="19"/>
  <c r="O1578" i="19" a="1"/>
  <c r="O1578" i="19"/>
  <c r="N1578" i="19"/>
  <c r="M1578" i="19"/>
  <c r="AK1577" i="19" a="1"/>
  <c r="AK1577" i="19"/>
  <c r="AD1577" i="19" a="1"/>
  <c r="AD1577" i="19"/>
  <c r="AB1577" i="19" a="1"/>
  <c r="AB1577" i="19"/>
  <c r="O1577" i="19" a="1"/>
  <c r="O1577" i="19"/>
  <c r="N1577" i="19"/>
  <c r="M1577" i="19"/>
  <c r="AK1576" i="19" a="1"/>
  <c r="AK1576" i="19"/>
  <c r="AD1576" i="19" a="1"/>
  <c r="AD1576" i="19"/>
  <c r="AB1576" i="19" a="1"/>
  <c r="AB1576" i="19"/>
  <c r="O1576" i="19" a="1"/>
  <c r="O1576" i="19"/>
  <c r="N1576" i="19"/>
  <c r="M1576" i="19"/>
  <c r="AK1575" i="19" a="1"/>
  <c r="AK1575" i="19"/>
  <c r="AD1575" i="19" a="1"/>
  <c r="AD1575" i="19"/>
  <c r="AB1575" i="19" a="1"/>
  <c r="AB1575" i="19"/>
  <c r="O1575" i="19" a="1"/>
  <c r="O1575" i="19"/>
  <c r="N1575" i="19"/>
  <c r="M1575" i="19"/>
  <c r="AK1574" i="19" a="1"/>
  <c r="AK1574" i="19"/>
  <c r="AD1574" i="19" a="1"/>
  <c r="AD1574" i="19"/>
  <c r="AB1574" i="19" a="1"/>
  <c r="AB1574" i="19"/>
  <c r="O1574" i="19" a="1"/>
  <c r="O1574" i="19"/>
  <c r="N1574" i="19"/>
  <c r="M1574" i="19"/>
  <c r="AK1573" i="19" a="1"/>
  <c r="AK1573" i="19"/>
  <c r="AD1573" i="19" a="1"/>
  <c r="AD1573" i="19"/>
  <c r="AB1573" i="19" a="1"/>
  <c r="AB1573" i="19"/>
  <c r="O1573" i="19" a="1"/>
  <c r="O1573" i="19"/>
  <c r="N1573" i="19"/>
  <c r="M1573" i="19"/>
  <c r="AK1572" i="19" a="1"/>
  <c r="AK1572" i="19"/>
  <c r="AD1572" i="19" a="1"/>
  <c r="AD1572" i="19"/>
  <c r="AB1572" i="19" a="1"/>
  <c r="AB1572" i="19"/>
  <c r="O1572" i="19" a="1"/>
  <c r="O1572" i="19"/>
  <c r="N1572" i="19"/>
  <c r="M1572" i="19"/>
  <c r="AK1571" i="19" a="1"/>
  <c r="AK1571" i="19"/>
  <c r="AD1571" i="19" a="1"/>
  <c r="AD1571" i="19"/>
  <c r="AB1571" i="19" a="1"/>
  <c r="AB1571" i="19"/>
  <c r="O1571" i="19" a="1"/>
  <c r="O1571" i="19"/>
  <c r="N1571" i="19"/>
  <c r="M1571" i="19"/>
  <c r="AK1570" i="19" a="1"/>
  <c r="AK1570" i="19"/>
  <c r="AD1570" i="19" a="1"/>
  <c r="AD1570" i="19"/>
  <c r="AB1570" i="19" a="1"/>
  <c r="AB1570" i="19"/>
  <c r="O1570" i="19" a="1"/>
  <c r="O1570" i="19"/>
  <c r="N1570" i="19"/>
  <c r="M1570" i="19"/>
  <c r="AK1569" i="19" a="1"/>
  <c r="AK1569" i="19"/>
  <c r="AD1569" i="19" a="1"/>
  <c r="AD1569" i="19"/>
  <c r="AB1569" i="19" a="1"/>
  <c r="AB1569" i="19"/>
  <c r="O1569" i="19" a="1"/>
  <c r="O1569" i="19"/>
  <c r="N1569" i="19"/>
  <c r="M1569" i="19"/>
  <c r="AK1568" i="19" a="1"/>
  <c r="AK1568" i="19"/>
  <c r="AD1568" i="19" a="1"/>
  <c r="AD1568" i="19"/>
  <c r="AB1568" i="19" a="1"/>
  <c r="AB1568" i="19"/>
  <c r="O1568" i="19" a="1"/>
  <c r="O1568" i="19"/>
  <c r="N1568" i="19"/>
  <c r="M1568" i="19"/>
  <c r="AK1567" i="19" a="1"/>
  <c r="AK1567" i="19"/>
  <c r="AD1567" i="19" a="1"/>
  <c r="AD1567" i="19"/>
  <c r="AB1567" i="19" a="1"/>
  <c r="AB1567" i="19"/>
  <c r="O1567" i="19" a="1"/>
  <c r="O1567" i="19"/>
  <c r="N1567" i="19"/>
  <c r="M1567" i="19"/>
  <c r="AK1566" i="19" a="1"/>
  <c r="AK1566" i="19"/>
  <c r="AD1566" i="19" a="1"/>
  <c r="AD1566" i="19"/>
  <c r="AB1566" i="19" a="1"/>
  <c r="AB1566" i="19"/>
  <c r="O1566" i="19" a="1"/>
  <c r="O1566" i="19"/>
  <c r="N1566" i="19"/>
  <c r="M1566" i="19"/>
  <c r="AK1565" i="19" a="1"/>
  <c r="AK1565" i="19"/>
  <c r="AD1565" i="19" a="1"/>
  <c r="AD1565" i="19"/>
  <c r="AB1565" i="19" a="1"/>
  <c r="AB1565" i="19"/>
  <c r="O1565" i="19" a="1"/>
  <c r="O1565" i="19"/>
  <c r="N1565" i="19"/>
  <c r="M1565" i="19"/>
  <c r="AK1564" i="19" a="1"/>
  <c r="AK1564" i="19"/>
  <c r="AD1564" i="19" a="1"/>
  <c r="AD1564" i="19"/>
  <c r="AB1564" i="19" a="1"/>
  <c r="AB1564" i="19"/>
  <c r="O1564" i="19" a="1"/>
  <c r="O1564" i="19"/>
  <c r="N1564" i="19"/>
  <c r="M1564" i="19"/>
  <c r="AK1563" i="19" a="1"/>
  <c r="AK1563" i="19"/>
  <c r="AD1563" i="19" a="1"/>
  <c r="AD1563" i="19"/>
  <c r="AB1563" i="19" a="1"/>
  <c r="AB1563" i="19"/>
  <c r="O1563" i="19" a="1"/>
  <c r="O1563" i="19"/>
  <c r="N1563" i="19"/>
  <c r="M1563" i="19"/>
  <c r="AK1562" i="19" a="1"/>
  <c r="AK1562" i="19"/>
  <c r="AD1562" i="19" a="1"/>
  <c r="AD1562" i="19"/>
  <c r="AB1562" i="19" a="1"/>
  <c r="AB1562" i="19"/>
  <c r="O1562" i="19" a="1"/>
  <c r="O1562" i="19"/>
  <c r="N1562" i="19"/>
  <c r="M1562" i="19"/>
  <c r="AK1561" i="19" a="1"/>
  <c r="AK1561" i="19"/>
  <c r="AD1561" i="19" a="1"/>
  <c r="AD1561" i="19"/>
  <c r="AB1561" i="19" a="1"/>
  <c r="AB1561" i="19"/>
  <c r="O1561" i="19" a="1"/>
  <c r="O1561" i="19"/>
  <c r="N1561" i="19"/>
  <c r="M1561" i="19"/>
  <c r="AK1560" i="19" a="1"/>
  <c r="AK1560" i="19"/>
  <c r="AD1560" i="19" a="1"/>
  <c r="AD1560" i="19"/>
  <c r="AB1560" i="19" a="1"/>
  <c r="AB1560" i="19"/>
  <c r="O1560" i="19" a="1"/>
  <c r="O1560" i="19"/>
  <c r="N1560" i="19"/>
  <c r="M1560" i="19"/>
  <c r="AK1559" i="19" a="1"/>
  <c r="AK1559" i="19"/>
  <c r="AD1559" i="19" a="1"/>
  <c r="AD1559" i="19"/>
  <c r="AB1559" i="19" a="1"/>
  <c r="AB1559" i="19"/>
  <c r="O1559" i="19" a="1"/>
  <c r="O1559" i="19"/>
  <c r="N1559" i="19"/>
  <c r="M1559" i="19"/>
  <c r="AK1558" i="19" a="1"/>
  <c r="AK1558" i="19"/>
  <c r="AD1558" i="19" a="1"/>
  <c r="AD1558" i="19"/>
  <c r="AB1558" i="19" a="1"/>
  <c r="AB1558" i="19"/>
  <c r="O1558" i="19" a="1"/>
  <c r="O1558" i="19"/>
  <c r="N1558" i="19"/>
  <c r="M1558" i="19"/>
  <c r="AK1557" i="19" a="1"/>
  <c r="AK1557" i="19"/>
  <c r="AD1557" i="19" a="1"/>
  <c r="AD1557" i="19"/>
  <c r="AB1557" i="19" a="1"/>
  <c r="AB1557" i="19"/>
  <c r="O1557" i="19" a="1"/>
  <c r="O1557" i="19"/>
  <c r="N1557" i="19"/>
  <c r="M1557" i="19"/>
  <c r="AK1556" i="19" a="1"/>
  <c r="AK1556" i="19"/>
  <c r="AD1556" i="19" a="1"/>
  <c r="AD1556" i="19"/>
  <c r="AB1556" i="19" a="1"/>
  <c r="AB1556" i="19"/>
  <c r="O1556" i="19" a="1"/>
  <c r="O1556" i="19"/>
  <c r="N1556" i="19"/>
  <c r="M1556" i="19"/>
  <c r="AK1555" i="19" a="1"/>
  <c r="AK1555" i="19"/>
  <c r="AD1555" i="19" a="1"/>
  <c r="AD1555" i="19"/>
  <c r="AB1555" i="19" a="1"/>
  <c r="AB1555" i="19"/>
  <c r="O1555" i="19" a="1"/>
  <c r="O1555" i="19"/>
  <c r="N1555" i="19"/>
  <c r="M1555" i="19"/>
  <c r="AK1554" i="19" a="1"/>
  <c r="AK1554" i="19"/>
  <c r="AD1554" i="19" a="1"/>
  <c r="AD1554" i="19"/>
  <c r="AB1554" i="19" a="1"/>
  <c r="AB1554" i="19"/>
  <c r="O1554" i="19" a="1"/>
  <c r="O1554" i="19"/>
  <c r="N1554" i="19"/>
  <c r="M1554" i="19"/>
  <c r="AK1553" i="19" a="1"/>
  <c r="AK1553" i="19"/>
  <c r="AD1553" i="19" a="1"/>
  <c r="AD1553" i="19"/>
  <c r="AB1553" i="19" a="1"/>
  <c r="AB1553" i="19"/>
  <c r="O1553" i="19" a="1"/>
  <c r="O1553" i="19"/>
  <c r="N1553" i="19"/>
  <c r="M1553" i="19"/>
  <c r="AK1552" i="19" a="1"/>
  <c r="AK1552" i="19"/>
  <c r="AD1552" i="19" a="1"/>
  <c r="AD1552" i="19"/>
  <c r="AB1552" i="19" a="1"/>
  <c r="AB1552" i="19"/>
  <c r="O1552" i="19" a="1"/>
  <c r="O1552" i="19"/>
  <c r="N1552" i="19"/>
  <c r="M1552" i="19"/>
  <c r="AK1551" i="19" a="1"/>
  <c r="AK1551" i="19"/>
  <c r="AD1551" i="19" a="1"/>
  <c r="AD1551" i="19"/>
  <c r="AB1551" i="19" a="1"/>
  <c r="AB1551" i="19"/>
  <c r="O1551" i="19" a="1"/>
  <c r="O1551" i="19"/>
  <c r="N1551" i="19"/>
  <c r="M1551" i="19"/>
  <c r="AK1550" i="19" a="1"/>
  <c r="AK1550" i="19"/>
  <c r="AD1550" i="19" a="1"/>
  <c r="AD1550" i="19"/>
  <c r="AB1550" i="19" a="1"/>
  <c r="AB1550" i="19"/>
  <c r="O1550" i="19" a="1"/>
  <c r="O1550" i="19"/>
  <c r="N1550" i="19"/>
  <c r="M1550" i="19"/>
  <c r="AK1549" i="19" a="1"/>
  <c r="AK1549" i="19"/>
  <c r="AD1549" i="19" a="1"/>
  <c r="AD1549" i="19"/>
  <c r="AB1549" i="19" a="1"/>
  <c r="AB1549" i="19"/>
  <c r="O1549" i="19" a="1"/>
  <c r="O1549" i="19"/>
  <c r="N1549" i="19"/>
  <c r="M1549" i="19"/>
  <c r="AK1548" i="19" a="1"/>
  <c r="AK1548" i="19"/>
  <c r="AD1548" i="19" a="1"/>
  <c r="AD1548" i="19"/>
  <c r="AB1548" i="19" a="1"/>
  <c r="AB1548" i="19"/>
  <c r="O1548" i="19" a="1"/>
  <c r="O1548" i="19"/>
  <c r="N1548" i="19"/>
  <c r="M1548" i="19"/>
  <c r="AK1547" i="19" a="1"/>
  <c r="AK1547" i="19"/>
  <c r="AD1547" i="19" a="1"/>
  <c r="AD1547" i="19"/>
  <c r="AB1547" i="19" a="1"/>
  <c r="AB1547" i="19"/>
  <c r="O1547" i="19" a="1"/>
  <c r="O1547" i="19"/>
  <c r="N1547" i="19"/>
  <c r="M1547" i="19"/>
  <c r="AK1546" i="19" a="1"/>
  <c r="AK1546" i="19"/>
  <c r="AD1546" i="19" a="1"/>
  <c r="AD1546" i="19"/>
  <c r="AB1546" i="19" a="1"/>
  <c r="AB1546" i="19"/>
  <c r="O1546" i="19" a="1"/>
  <c r="O1546" i="19"/>
  <c r="N1546" i="19"/>
  <c r="M1546" i="19"/>
  <c r="AK1545" i="19" a="1"/>
  <c r="AK1545" i="19"/>
  <c r="AD1545" i="19" a="1"/>
  <c r="AD1545" i="19"/>
  <c r="AB1545" i="19" a="1"/>
  <c r="AB1545" i="19"/>
  <c r="O1545" i="19" a="1"/>
  <c r="O1545" i="19"/>
  <c r="N1545" i="19"/>
  <c r="M1545" i="19"/>
  <c r="AK1544" i="19" a="1"/>
  <c r="AK1544" i="19"/>
  <c r="AD1544" i="19" a="1"/>
  <c r="AD1544" i="19"/>
  <c r="AB1544" i="19" a="1"/>
  <c r="AB1544" i="19"/>
  <c r="O1544" i="19" a="1"/>
  <c r="O1544" i="19"/>
  <c r="N1544" i="19"/>
  <c r="M1544" i="19"/>
  <c r="AK1543" i="19" a="1"/>
  <c r="AK1543" i="19"/>
  <c r="AD1543" i="19" a="1"/>
  <c r="AD1543" i="19"/>
  <c r="AB1543" i="19" a="1"/>
  <c r="AB1543" i="19"/>
  <c r="O1543" i="19" a="1"/>
  <c r="O1543" i="19"/>
  <c r="N1543" i="19"/>
  <c r="M1543" i="19"/>
  <c r="AK1542" i="19" a="1"/>
  <c r="AK1542" i="19"/>
  <c r="AD1542" i="19" a="1"/>
  <c r="AD1542" i="19"/>
  <c r="AB1542" i="19" a="1"/>
  <c r="AB1542" i="19"/>
  <c r="O1542" i="19" a="1"/>
  <c r="O1542" i="19"/>
  <c r="N1542" i="19"/>
  <c r="M1542" i="19"/>
  <c r="AK1541" i="19" a="1"/>
  <c r="AK1541" i="19"/>
  <c r="AD1541" i="19" a="1"/>
  <c r="AD1541" i="19"/>
  <c r="AB1541" i="19" a="1"/>
  <c r="AB1541" i="19"/>
  <c r="O1541" i="19" a="1"/>
  <c r="O1541" i="19"/>
  <c r="N1541" i="19"/>
  <c r="M1541" i="19"/>
  <c r="AK1540" i="19" a="1"/>
  <c r="AK1540" i="19"/>
  <c r="AD1540" i="19" a="1"/>
  <c r="AD1540" i="19"/>
  <c r="AB1540" i="19" a="1"/>
  <c r="AB1540" i="19"/>
  <c r="O1540" i="19" a="1"/>
  <c r="O1540" i="19"/>
  <c r="N1540" i="19"/>
  <c r="M1540" i="19"/>
  <c r="AK1539" i="19" a="1"/>
  <c r="AK1539" i="19"/>
  <c r="AD1539" i="19" a="1"/>
  <c r="AD1539" i="19"/>
  <c r="AB1539" i="19" a="1"/>
  <c r="AB1539" i="19"/>
  <c r="O1539" i="19" a="1"/>
  <c r="O1539" i="19"/>
  <c r="N1539" i="19"/>
  <c r="M1539" i="19"/>
  <c r="AK1538" i="19" a="1"/>
  <c r="AK1538" i="19"/>
  <c r="AD1538" i="19" a="1"/>
  <c r="AD1538" i="19"/>
  <c r="AB1538" i="19" a="1"/>
  <c r="AB1538" i="19"/>
  <c r="O1538" i="19" a="1"/>
  <c r="O1538" i="19"/>
  <c r="N1538" i="19"/>
  <c r="M1538" i="19"/>
  <c r="AK1537" i="19" a="1"/>
  <c r="AK1537" i="19"/>
  <c r="AD1537" i="19" a="1"/>
  <c r="AD1537" i="19"/>
  <c r="AB1537" i="19" a="1"/>
  <c r="AB1537" i="19"/>
  <c r="O1537" i="19" a="1"/>
  <c r="O1537" i="19"/>
  <c r="N1537" i="19"/>
  <c r="M1537" i="19"/>
  <c r="AK1536" i="19" a="1"/>
  <c r="AK1536" i="19"/>
  <c r="AD1536" i="19" a="1"/>
  <c r="AD1536" i="19"/>
  <c r="AB1536" i="19" a="1"/>
  <c r="AB1536" i="19"/>
  <c r="O1536" i="19" a="1"/>
  <c r="O1536" i="19"/>
  <c r="N1536" i="19"/>
  <c r="M1536" i="19"/>
  <c r="AK1535" i="19" a="1"/>
  <c r="AK1535" i="19"/>
  <c r="AD1535" i="19" a="1"/>
  <c r="AD1535" i="19"/>
  <c r="AB1535" i="19" a="1"/>
  <c r="AB1535" i="19"/>
  <c r="O1535" i="19" a="1"/>
  <c r="O1535" i="19"/>
  <c r="N1535" i="19"/>
  <c r="M1535" i="19"/>
  <c r="AK1534" i="19" a="1"/>
  <c r="AK1534" i="19"/>
  <c r="AD1534" i="19" a="1"/>
  <c r="AD1534" i="19"/>
  <c r="AB1534" i="19" a="1"/>
  <c r="AB1534" i="19"/>
  <c r="O1534" i="19" a="1"/>
  <c r="O1534" i="19"/>
  <c r="N1534" i="19"/>
  <c r="M1534" i="19"/>
  <c r="AK1533" i="19" a="1"/>
  <c r="AK1533" i="19"/>
  <c r="AD1533" i="19" a="1"/>
  <c r="AD1533" i="19"/>
  <c r="AB1533" i="19" a="1"/>
  <c r="AB1533" i="19"/>
  <c r="O1533" i="19" a="1"/>
  <c r="O1533" i="19"/>
  <c r="N1533" i="19"/>
  <c r="M1533" i="19"/>
  <c r="AK1532" i="19" a="1"/>
  <c r="AK1532" i="19"/>
  <c r="AD1532" i="19" a="1"/>
  <c r="AD1532" i="19"/>
  <c r="AB1532" i="19" a="1"/>
  <c r="AB1532" i="19"/>
  <c r="O1532" i="19" a="1"/>
  <c r="O1532" i="19"/>
  <c r="N1532" i="19"/>
  <c r="M1532" i="19"/>
  <c r="AK1531" i="19" a="1"/>
  <c r="AK1531" i="19"/>
  <c r="AD1531" i="19" a="1"/>
  <c r="AD1531" i="19"/>
  <c r="AB1531" i="19" a="1"/>
  <c r="AB1531" i="19"/>
  <c r="O1531" i="19" a="1"/>
  <c r="O1531" i="19"/>
  <c r="N1531" i="19"/>
  <c r="M1531" i="19"/>
  <c r="AK1530" i="19" a="1"/>
  <c r="AK1530" i="19"/>
  <c r="AD1530" i="19" a="1"/>
  <c r="AD1530" i="19"/>
  <c r="AB1530" i="19" a="1"/>
  <c r="AB1530" i="19"/>
  <c r="O1530" i="19" a="1"/>
  <c r="O1530" i="19"/>
  <c r="N1530" i="19"/>
  <c r="M1530" i="19"/>
  <c r="AK1529" i="19" a="1"/>
  <c r="AK1529" i="19"/>
  <c r="AD1529" i="19" a="1"/>
  <c r="AD1529" i="19"/>
  <c r="AB1529" i="19" a="1"/>
  <c r="AB1529" i="19"/>
  <c r="O1529" i="19" a="1"/>
  <c r="O1529" i="19"/>
  <c r="N1529" i="19"/>
  <c r="M1529" i="19"/>
  <c r="AK1528" i="19" a="1"/>
  <c r="AK1528" i="19"/>
  <c r="AD1528" i="19" a="1"/>
  <c r="AD1528" i="19"/>
  <c r="AB1528" i="19" a="1"/>
  <c r="AB1528" i="19"/>
  <c r="O1528" i="19" a="1"/>
  <c r="O1528" i="19"/>
  <c r="N1528" i="19"/>
  <c r="M1528" i="19"/>
  <c r="AK1527" i="19" a="1"/>
  <c r="AK1527" i="19"/>
  <c r="AD1527" i="19" a="1"/>
  <c r="AD1527" i="19"/>
  <c r="AB1527" i="19" a="1"/>
  <c r="AB1527" i="19"/>
  <c r="O1527" i="19" a="1"/>
  <c r="O1527" i="19"/>
  <c r="N1527" i="19"/>
  <c r="M1527" i="19"/>
  <c r="AK1526" i="19" a="1"/>
  <c r="AK1526" i="19"/>
  <c r="AD1526" i="19" a="1"/>
  <c r="AD1526" i="19"/>
  <c r="AB1526" i="19" a="1"/>
  <c r="AB1526" i="19"/>
  <c r="O1526" i="19" a="1"/>
  <c r="O1526" i="19"/>
  <c r="N1526" i="19"/>
  <c r="M1526" i="19"/>
  <c r="AK1525" i="19" a="1"/>
  <c r="AK1525" i="19"/>
  <c r="AD1525" i="19" a="1"/>
  <c r="AD1525" i="19"/>
  <c r="AB1525" i="19" a="1"/>
  <c r="AB1525" i="19"/>
  <c r="O1525" i="19" a="1"/>
  <c r="O1525" i="19"/>
  <c r="N1525" i="19"/>
  <c r="M1525" i="19"/>
  <c r="AK1524" i="19" a="1"/>
  <c r="AK1524" i="19"/>
  <c r="AD1524" i="19" a="1"/>
  <c r="AD1524" i="19"/>
  <c r="AB1524" i="19" a="1"/>
  <c r="AB1524" i="19"/>
  <c r="O1524" i="19" a="1"/>
  <c r="O1524" i="19"/>
  <c r="N1524" i="19"/>
  <c r="M1524" i="19"/>
  <c r="AK1523" i="19" a="1"/>
  <c r="AK1523" i="19"/>
  <c r="AD1523" i="19" a="1"/>
  <c r="AD1523" i="19"/>
  <c r="AB1523" i="19" a="1"/>
  <c r="AB1523" i="19"/>
  <c r="O1523" i="19" a="1"/>
  <c r="O1523" i="19"/>
  <c r="N1523" i="19"/>
  <c r="M1523" i="19"/>
  <c r="AK1522" i="19" a="1"/>
  <c r="AK1522" i="19"/>
  <c r="AD1522" i="19" a="1"/>
  <c r="AD1522" i="19"/>
  <c r="AB1522" i="19" a="1"/>
  <c r="AB1522" i="19"/>
  <c r="O1522" i="19" a="1"/>
  <c r="O1522" i="19"/>
  <c r="N1522" i="19"/>
  <c r="M1522" i="19"/>
  <c r="AK1521" i="19" a="1"/>
  <c r="AK1521" i="19"/>
  <c r="AD1521" i="19" a="1"/>
  <c r="AD1521" i="19"/>
  <c r="AB1521" i="19" a="1"/>
  <c r="AB1521" i="19"/>
  <c r="O1521" i="19" a="1"/>
  <c r="O1521" i="19"/>
  <c r="N1521" i="19"/>
  <c r="M1521" i="19"/>
  <c r="AK1520" i="19" a="1"/>
  <c r="AK1520" i="19"/>
  <c r="AD1520" i="19" a="1"/>
  <c r="AD1520" i="19"/>
  <c r="AB1520" i="19" a="1"/>
  <c r="AB1520" i="19"/>
  <c r="O1520" i="19" a="1"/>
  <c r="O1520" i="19"/>
  <c r="N1520" i="19"/>
  <c r="M1520" i="19"/>
  <c r="AK1519" i="19" a="1"/>
  <c r="AK1519" i="19"/>
  <c r="AD1519" i="19" a="1"/>
  <c r="AD1519" i="19"/>
  <c r="AB1519" i="19" a="1"/>
  <c r="AB1519" i="19"/>
  <c r="O1519" i="19" a="1"/>
  <c r="O1519" i="19"/>
  <c r="N1519" i="19"/>
  <c r="M1519" i="19"/>
  <c r="AK1518" i="19" a="1"/>
  <c r="AK1518" i="19"/>
  <c r="AD1518" i="19" a="1"/>
  <c r="AD1518" i="19"/>
  <c r="AB1518" i="19" a="1"/>
  <c r="AB1518" i="19"/>
  <c r="O1518" i="19" a="1"/>
  <c r="O1518" i="19"/>
  <c r="N1518" i="19"/>
  <c r="M1518" i="19"/>
  <c r="AK1517" i="19" a="1"/>
  <c r="AK1517" i="19"/>
  <c r="AD1517" i="19" a="1"/>
  <c r="AD1517" i="19"/>
  <c r="AB1517" i="19" a="1"/>
  <c r="AB1517" i="19"/>
  <c r="O1517" i="19" a="1"/>
  <c r="O1517" i="19"/>
  <c r="N1517" i="19"/>
  <c r="M1517" i="19"/>
  <c r="AK1516" i="19" a="1"/>
  <c r="AK1516" i="19"/>
  <c r="AD1516" i="19" a="1"/>
  <c r="AD1516" i="19"/>
  <c r="AB1516" i="19" a="1"/>
  <c r="AB1516" i="19"/>
  <c r="O1516" i="19" a="1"/>
  <c r="O1516" i="19"/>
  <c r="N1516" i="19"/>
  <c r="M1516" i="19"/>
  <c r="AK1515" i="19" a="1"/>
  <c r="AK1515" i="19"/>
  <c r="AD1515" i="19" a="1"/>
  <c r="AD1515" i="19"/>
  <c r="AB1515" i="19" a="1"/>
  <c r="AB1515" i="19"/>
  <c r="O1515" i="19" a="1"/>
  <c r="O1515" i="19"/>
  <c r="N1515" i="19"/>
  <c r="M1515" i="19"/>
  <c r="AK1514" i="19" a="1"/>
  <c r="AK1514" i="19"/>
  <c r="AD1514" i="19" a="1"/>
  <c r="AD1514" i="19"/>
  <c r="AB1514" i="19" a="1"/>
  <c r="AB1514" i="19"/>
  <c r="O1514" i="19" a="1"/>
  <c r="O1514" i="19"/>
  <c r="N1514" i="19"/>
  <c r="M1514" i="19"/>
  <c r="AK1513" i="19" a="1"/>
  <c r="AK1513" i="19"/>
  <c r="AD1513" i="19" a="1"/>
  <c r="AD1513" i="19"/>
  <c r="AB1513" i="19" a="1"/>
  <c r="AB1513" i="19"/>
  <c r="O1513" i="19" a="1"/>
  <c r="O1513" i="19"/>
  <c r="N1513" i="19"/>
  <c r="M1513" i="19"/>
  <c r="AK1512" i="19" a="1"/>
  <c r="AK1512" i="19"/>
  <c r="AD1512" i="19" a="1"/>
  <c r="AD1512" i="19"/>
  <c r="AB1512" i="19" a="1"/>
  <c r="AB1512" i="19"/>
  <c r="O1512" i="19" a="1"/>
  <c r="O1512" i="19"/>
  <c r="N1512" i="19"/>
  <c r="M1512" i="19"/>
  <c r="AK1511" i="19" a="1"/>
  <c r="AK1511" i="19"/>
  <c r="AD1511" i="19" a="1"/>
  <c r="AD1511" i="19"/>
  <c r="AB1511" i="19" a="1"/>
  <c r="AB1511" i="19"/>
  <c r="O1511" i="19" a="1"/>
  <c r="O1511" i="19"/>
  <c r="N1511" i="19"/>
  <c r="M1511" i="19"/>
  <c r="AK1510" i="19" a="1"/>
  <c r="AK1510" i="19"/>
  <c r="AD1510" i="19" a="1"/>
  <c r="AD1510" i="19"/>
  <c r="AB1510" i="19" a="1"/>
  <c r="AB1510" i="19"/>
  <c r="O1510" i="19" a="1"/>
  <c r="O1510" i="19"/>
  <c r="N1510" i="19"/>
  <c r="M1510" i="19"/>
  <c r="AK1509" i="19" a="1"/>
  <c r="AK1509" i="19"/>
  <c r="AD1509" i="19" a="1"/>
  <c r="AD1509" i="19"/>
  <c r="AB1509" i="19" a="1"/>
  <c r="AB1509" i="19"/>
  <c r="O1509" i="19" a="1"/>
  <c r="O1509" i="19"/>
  <c r="N1509" i="19"/>
  <c r="M1509" i="19"/>
  <c r="AK1508" i="19" a="1"/>
  <c r="AK1508" i="19"/>
  <c r="AD1508" i="19" a="1"/>
  <c r="AD1508" i="19"/>
  <c r="AB1508" i="19" a="1"/>
  <c r="AB1508" i="19"/>
  <c r="O1508" i="19" a="1"/>
  <c r="O1508" i="19"/>
  <c r="N1508" i="19"/>
  <c r="M1508" i="19"/>
  <c r="AK1507" i="19" a="1"/>
  <c r="AK1507" i="19"/>
  <c r="AD1507" i="19" a="1"/>
  <c r="AD1507" i="19"/>
  <c r="AB1507" i="19" a="1"/>
  <c r="AB1507" i="19"/>
  <c r="O1507" i="19" a="1"/>
  <c r="O1507" i="19"/>
  <c r="N1507" i="19"/>
  <c r="M1507" i="19"/>
  <c r="AK1506" i="19" a="1"/>
  <c r="AK1506" i="19"/>
  <c r="AD1506" i="19" a="1"/>
  <c r="AD1506" i="19"/>
  <c r="AB1506" i="19" a="1"/>
  <c r="AB1506" i="19"/>
  <c r="O1506" i="19" a="1"/>
  <c r="O1506" i="19"/>
  <c r="N1506" i="19"/>
  <c r="M1506" i="19"/>
  <c r="AK1505" i="19" a="1"/>
  <c r="AK1505" i="19"/>
  <c r="AD1505" i="19" a="1"/>
  <c r="AD1505" i="19"/>
  <c r="AB1505" i="19" a="1"/>
  <c r="AB1505" i="19"/>
  <c r="O1505" i="19" a="1"/>
  <c r="O1505" i="19"/>
  <c r="N1505" i="19"/>
  <c r="M1505" i="19"/>
  <c r="AK1504" i="19" a="1"/>
  <c r="AK1504" i="19"/>
  <c r="AD1504" i="19" a="1"/>
  <c r="AD1504" i="19"/>
  <c r="AB1504" i="19" a="1"/>
  <c r="AB1504" i="19"/>
  <c r="O1504" i="19" a="1"/>
  <c r="O1504" i="19"/>
  <c r="N1504" i="19"/>
  <c r="M1504" i="19"/>
  <c r="AK1503" i="19" a="1"/>
  <c r="AK1503" i="19"/>
  <c r="AD1503" i="19" a="1"/>
  <c r="AD1503" i="19"/>
  <c r="AB1503" i="19" a="1"/>
  <c r="AB1503" i="19"/>
  <c r="O1503" i="19" a="1"/>
  <c r="O1503" i="19"/>
  <c r="N1503" i="19"/>
  <c r="M1503" i="19"/>
  <c r="AK1502" i="19" a="1"/>
  <c r="AK1502" i="19"/>
  <c r="AD1502" i="19" a="1"/>
  <c r="AD1502" i="19"/>
  <c r="AB1502" i="19" a="1"/>
  <c r="AB1502" i="19"/>
  <c r="O1502" i="19" a="1"/>
  <c r="O1502" i="19"/>
  <c r="N1502" i="19"/>
  <c r="M1502" i="19"/>
  <c r="AK1501" i="19" a="1"/>
  <c r="AK1501" i="19"/>
  <c r="AD1501" i="19" a="1"/>
  <c r="AD1501" i="19"/>
  <c r="AB1501" i="19" a="1"/>
  <c r="AB1501" i="19"/>
  <c r="O1501" i="19" a="1"/>
  <c r="O1501" i="19"/>
  <c r="N1501" i="19"/>
  <c r="M1501" i="19"/>
  <c r="AK1500" i="19" a="1"/>
  <c r="AK1500" i="19"/>
  <c r="AD1500" i="19" a="1"/>
  <c r="AD1500" i="19"/>
  <c r="AB1500" i="19" a="1"/>
  <c r="AB1500" i="19"/>
  <c r="O1500" i="19" a="1"/>
  <c r="O1500" i="19"/>
  <c r="N1500" i="19"/>
  <c r="M1500" i="19"/>
  <c r="AK1499" i="19" a="1"/>
  <c r="AK1499" i="19"/>
  <c r="AD1499" i="19" a="1"/>
  <c r="AD1499" i="19"/>
  <c r="AB1499" i="19" a="1"/>
  <c r="AB1499" i="19"/>
  <c r="O1499" i="19" a="1"/>
  <c r="O1499" i="19"/>
  <c r="N1499" i="19"/>
  <c r="M1499" i="19"/>
  <c r="AK1498" i="19" a="1"/>
  <c r="AK1498" i="19"/>
  <c r="AD1498" i="19" a="1"/>
  <c r="AD1498" i="19"/>
  <c r="AB1498" i="19" a="1"/>
  <c r="AB1498" i="19"/>
  <c r="O1498" i="19" a="1"/>
  <c r="O1498" i="19"/>
  <c r="N1498" i="19"/>
  <c r="M1498" i="19"/>
  <c r="AK1497" i="19" a="1"/>
  <c r="AK1497" i="19"/>
  <c r="AD1497" i="19" a="1"/>
  <c r="AD1497" i="19"/>
  <c r="AB1497" i="19" a="1"/>
  <c r="AB1497" i="19"/>
  <c r="O1497" i="19" a="1"/>
  <c r="O1497" i="19"/>
  <c r="N1497" i="19"/>
  <c r="M1497" i="19"/>
  <c r="AK1496" i="19" a="1"/>
  <c r="AK1496" i="19"/>
  <c r="AD1496" i="19" a="1"/>
  <c r="AD1496" i="19"/>
  <c r="AB1496" i="19" a="1"/>
  <c r="AB1496" i="19"/>
  <c r="O1496" i="19" a="1"/>
  <c r="O1496" i="19"/>
  <c r="N1496" i="19"/>
  <c r="M1496" i="19"/>
  <c r="AK1495" i="19" a="1"/>
  <c r="AK1495" i="19"/>
  <c r="AD1495" i="19" a="1"/>
  <c r="AD1495" i="19"/>
  <c r="AB1495" i="19" a="1"/>
  <c r="AB1495" i="19"/>
  <c r="O1495" i="19" a="1"/>
  <c r="O1495" i="19"/>
  <c r="N1495" i="19"/>
  <c r="M1495" i="19"/>
  <c r="AK1494" i="19" a="1"/>
  <c r="AK1494" i="19"/>
  <c r="AD1494" i="19" a="1"/>
  <c r="AD1494" i="19"/>
  <c r="AB1494" i="19" a="1"/>
  <c r="AB1494" i="19"/>
  <c r="O1494" i="19" a="1"/>
  <c r="O1494" i="19"/>
  <c r="N1494" i="19"/>
  <c r="M1494" i="19"/>
  <c r="AK1493" i="19" a="1"/>
  <c r="AK1493" i="19"/>
  <c r="AD1493" i="19" a="1"/>
  <c r="AD1493" i="19"/>
  <c r="AB1493" i="19" a="1"/>
  <c r="AB1493" i="19"/>
  <c r="O1493" i="19" a="1"/>
  <c r="O1493" i="19"/>
  <c r="N1493" i="19"/>
  <c r="M1493" i="19"/>
  <c r="AK1492" i="19" a="1"/>
  <c r="AK1492" i="19"/>
  <c r="AD1492" i="19" a="1"/>
  <c r="AD1492" i="19"/>
  <c r="AB1492" i="19" a="1"/>
  <c r="AB1492" i="19"/>
  <c r="O1492" i="19" a="1"/>
  <c r="O1492" i="19"/>
  <c r="N1492" i="19"/>
  <c r="M1492" i="19"/>
  <c r="AK1491" i="19" a="1"/>
  <c r="AK1491" i="19"/>
  <c r="AD1491" i="19" a="1"/>
  <c r="AD1491" i="19"/>
  <c r="AB1491" i="19" a="1"/>
  <c r="AB1491" i="19"/>
  <c r="O1491" i="19" a="1"/>
  <c r="O1491" i="19"/>
  <c r="N1491" i="19"/>
  <c r="M1491" i="19"/>
  <c r="AK1490" i="19" a="1"/>
  <c r="AK1490" i="19"/>
  <c r="AD1490" i="19" a="1"/>
  <c r="AD1490" i="19"/>
  <c r="AB1490" i="19" a="1"/>
  <c r="AB1490" i="19"/>
  <c r="O1490" i="19" a="1"/>
  <c r="O1490" i="19"/>
  <c r="N1490" i="19"/>
  <c r="M1490" i="19"/>
  <c r="AK1489" i="19" a="1"/>
  <c r="AK1489" i="19"/>
  <c r="AD1489" i="19" a="1"/>
  <c r="AD1489" i="19"/>
  <c r="AB1489" i="19" a="1"/>
  <c r="AB1489" i="19"/>
  <c r="O1489" i="19" a="1"/>
  <c r="O1489" i="19"/>
  <c r="N1489" i="19"/>
  <c r="M1489" i="19"/>
  <c r="AK1488" i="19" a="1"/>
  <c r="AK1488" i="19"/>
  <c r="AD1488" i="19" a="1"/>
  <c r="AD1488" i="19"/>
  <c r="AB1488" i="19" a="1"/>
  <c r="AB1488" i="19"/>
  <c r="O1488" i="19" a="1"/>
  <c r="O1488" i="19"/>
  <c r="N1488" i="19"/>
  <c r="M1488" i="19"/>
  <c r="AK1487" i="19" a="1"/>
  <c r="AK1487" i="19"/>
  <c r="AD1487" i="19" a="1"/>
  <c r="AD1487" i="19"/>
  <c r="AB1487" i="19" a="1"/>
  <c r="AB1487" i="19"/>
  <c r="O1487" i="19" a="1"/>
  <c r="O1487" i="19"/>
  <c r="N1487" i="19"/>
  <c r="M1487" i="19"/>
  <c r="AK1486" i="19" a="1"/>
  <c r="AK1486" i="19"/>
  <c r="AD1486" i="19" a="1"/>
  <c r="AD1486" i="19"/>
  <c r="AB1486" i="19" a="1"/>
  <c r="AB1486" i="19"/>
  <c r="O1486" i="19" a="1"/>
  <c r="O1486" i="19"/>
  <c r="N1486" i="19"/>
  <c r="M1486" i="19"/>
  <c r="AK1485" i="19" a="1"/>
  <c r="AK1485" i="19"/>
  <c r="AD1485" i="19" a="1"/>
  <c r="AD1485" i="19"/>
  <c r="AB1485" i="19" a="1"/>
  <c r="AB1485" i="19"/>
  <c r="O1485" i="19" a="1"/>
  <c r="O1485" i="19"/>
  <c r="N1485" i="19"/>
  <c r="M1485" i="19"/>
  <c r="AK1484" i="19" a="1"/>
  <c r="AK1484" i="19"/>
  <c r="AD1484" i="19" a="1"/>
  <c r="AD1484" i="19"/>
  <c r="AB1484" i="19" a="1"/>
  <c r="AB1484" i="19"/>
  <c r="O1484" i="19" a="1"/>
  <c r="O1484" i="19"/>
  <c r="N1484" i="19"/>
  <c r="M1484" i="19"/>
  <c r="AK1483" i="19" a="1"/>
  <c r="AK1483" i="19"/>
  <c r="AD1483" i="19" a="1"/>
  <c r="AD1483" i="19"/>
  <c r="AB1483" i="19" a="1"/>
  <c r="AB1483" i="19"/>
  <c r="O1483" i="19" a="1"/>
  <c r="O1483" i="19"/>
  <c r="N1483" i="19"/>
  <c r="M1483" i="19"/>
  <c r="AK1482" i="19" a="1"/>
  <c r="AK1482" i="19"/>
  <c r="AD1482" i="19" a="1"/>
  <c r="AD1482" i="19"/>
  <c r="AB1482" i="19" a="1"/>
  <c r="AB1482" i="19"/>
  <c r="O1482" i="19" a="1"/>
  <c r="O1482" i="19"/>
  <c r="N1482" i="19"/>
  <c r="M1482" i="19"/>
  <c r="AK1481" i="19" a="1"/>
  <c r="AK1481" i="19"/>
  <c r="AD1481" i="19" a="1"/>
  <c r="AD1481" i="19"/>
  <c r="AB1481" i="19" a="1"/>
  <c r="AB1481" i="19"/>
  <c r="O1481" i="19" a="1"/>
  <c r="O1481" i="19"/>
  <c r="N1481" i="19"/>
  <c r="M1481" i="19"/>
  <c r="AK1480" i="19" a="1"/>
  <c r="AK1480" i="19"/>
  <c r="AD1480" i="19" a="1"/>
  <c r="AD1480" i="19"/>
  <c r="AB1480" i="19" a="1"/>
  <c r="AB1480" i="19"/>
  <c r="O1480" i="19" a="1"/>
  <c r="O1480" i="19"/>
  <c r="N1480" i="19"/>
  <c r="M1480" i="19"/>
  <c r="AK1479" i="19" a="1"/>
  <c r="AK1479" i="19"/>
  <c r="AD1479" i="19" a="1"/>
  <c r="AD1479" i="19"/>
  <c r="AB1479" i="19" a="1"/>
  <c r="AB1479" i="19"/>
  <c r="O1479" i="19" a="1"/>
  <c r="O1479" i="19"/>
  <c r="N1479" i="19"/>
  <c r="M1479" i="19"/>
  <c r="AK1478" i="19" a="1"/>
  <c r="AK1478" i="19"/>
  <c r="AD1478" i="19" a="1"/>
  <c r="AD1478" i="19"/>
  <c r="AB1478" i="19" a="1"/>
  <c r="AB1478" i="19"/>
  <c r="O1478" i="19" a="1"/>
  <c r="O1478" i="19"/>
  <c r="N1478" i="19"/>
  <c r="M1478" i="19"/>
  <c r="AK1477" i="19" a="1"/>
  <c r="AK1477" i="19"/>
  <c r="AD1477" i="19" a="1"/>
  <c r="AD1477" i="19"/>
  <c r="AB1477" i="19" a="1"/>
  <c r="AB1477" i="19"/>
  <c r="O1477" i="19" a="1"/>
  <c r="O1477" i="19"/>
  <c r="N1477" i="19"/>
  <c r="M1477" i="19"/>
  <c r="AK1476" i="19" a="1"/>
  <c r="AK1476" i="19"/>
  <c r="AD1476" i="19" a="1"/>
  <c r="AD1476" i="19"/>
  <c r="AB1476" i="19" a="1"/>
  <c r="AB1476" i="19"/>
  <c r="O1476" i="19" a="1"/>
  <c r="O1476" i="19"/>
  <c r="N1476" i="19"/>
  <c r="M1476" i="19"/>
  <c r="AK1475" i="19" a="1"/>
  <c r="AK1475" i="19"/>
  <c r="AD1475" i="19" a="1"/>
  <c r="AD1475" i="19"/>
  <c r="AB1475" i="19" a="1"/>
  <c r="AB1475" i="19"/>
  <c r="O1475" i="19" a="1"/>
  <c r="O1475" i="19"/>
  <c r="N1475" i="19"/>
  <c r="M1475" i="19"/>
  <c r="AK1474" i="19" a="1"/>
  <c r="AK1474" i="19"/>
  <c r="AD1474" i="19" a="1"/>
  <c r="AD1474" i="19"/>
  <c r="AB1474" i="19" a="1"/>
  <c r="AB1474" i="19"/>
  <c r="O1474" i="19" a="1"/>
  <c r="O1474" i="19"/>
  <c r="N1474" i="19"/>
  <c r="M1474" i="19"/>
  <c r="AK1473" i="19" a="1"/>
  <c r="AK1473" i="19"/>
  <c r="AD1473" i="19" a="1"/>
  <c r="AD1473" i="19"/>
  <c r="AB1473" i="19" a="1"/>
  <c r="AB1473" i="19"/>
  <c r="O1473" i="19" a="1"/>
  <c r="O1473" i="19"/>
  <c r="N1473" i="19"/>
  <c r="M1473" i="19"/>
  <c r="AK1472" i="19" a="1"/>
  <c r="AK1472" i="19"/>
  <c r="AD1472" i="19" a="1"/>
  <c r="AD1472" i="19"/>
  <c r="AB1472" i="19" a="1"/>
  <c r="AB1472" i="19"/>
  <c r="O1472" i="19" a="1"/>
  <c r="O1472" i="19"/>
  <c r="N1472" i="19"/>
  <c r="M1472" i="19"/>
  <c r="AK1471" i="19" a="1"/>
  <c r="AK1471" i="19"/>
  <c r="AD1471" i="19" a="1"/>
  <c r="AD1471" i="19"/>
  <c r="AB1471" i="19" a="1"/>
  <c r="AB1471" i="19"/>
  <c r="O1471" i="19" a="1"/>
  <c r="O1471" i="19"/>
  <c r="N1471" i="19"/>
  <c r="M1471" i="19"/>
  <c r="AK1470" i="19" a="1"/>
  <c r="AK1470" i="19"/>
  <c r="AD1470" i="19" a="1"/>
  <c r="AD1470" i="19"/>
  <c r="AB1470" i="19" a="1"/>
  <c r="AB1470" i="19"/>
  <c r="O1470" i="19" a="1"/>
  <c r="O1470" i="19"/>
  <c r="N1470" i="19"/>
  <c r="M1470" i="19"/>
  <c r="AK1469" i="19" a="1"/>
  <c r="AK1469" i="19"/>
  <c r="AD1469" i="19" a="1"/>
  <c r="AD1469" i="19"/>
  <c r="AB1469" i="19" a="1"/>
  <c r="AB1469" i="19"/>
  <c r="O1469" i="19" a="1"/>
  <c r="O1469" i="19"/>
  <c r="N1469" i="19"/>
  <c r="M1469" i="19"/>
  <c r="AK1468" i="19" a="1"/>
  <c r="AK1468" i="19"/>
  <c r="AD1468" i="19" a="1"/>
  <c r="AD1468" i="19"/>
  <c r="AB1468" i="19" a="1"/>
  <c r="AB1468" i="19"/>
  <c r="O1468" i="19" a="1"/>
  <c r="O1468" i="19"/>
  <c r="N1468" i="19"/>
  <c r="M1468" i="19"/>
  <c r="AK1467" i="19" a="1"/>
  <c r="AK1467" i="19"/>
  <c r="AD1467" i="19" a="1"/>
  <c r="AD1467" i="19"/>
  <c r="AB1467" i="19" a="1"/>
  <c r="AB1467" i="19"/>
  <c r="O1467" i="19" a="1"/>
  <c r="O1467" i="19"/>
  <c r="N1467" i="19"/>
  <c r="M1467" i="19"/>
  <c r="AK1466" i="19" a="1"/>
  <c r="AK1466" i="19"/>
  <c r="AD1466" i="19" a="1"/>
  <c r="AD1466" i="19"/>
  <c r="AB1466" i="19" a="1"/>
  <c r="AB1466" i="19"/>
  <c r="O1466" i="19" a="1"/>
  <c r="O1466" i="19"/>
  <c r="N1466" i="19"/>
  <c r="M1466" i="19"/>
  <c r="AK1465" i="19" a="1"/>
  <c r="AK1465" i="19"/>
  <c r="AD1465" i="19" a="1"/>
  <c r="AD1465" i="19"/>
  <c r="AB1465" i="19" a="1"/>
  <c r="AB1465" i="19"/>
  <c r="O1465" i="19" a="1"/>
  <c r="O1465" i="19"/>
  <c r="N1465" i="19"/>
  <c r="M1465" i="19"/>
  <c r="AK1464" i="19" a="1"/>
  <c r="AK1464" i="19"/>
  <c r="AD1464" i="19" a="1"/>
  <c r="AD1464" i="19"/>
  <c r="AB1464" i="19" a="1"/>
  <c r="AB1464" i="19"/>
  <c r="O1464" i="19" a="1"/>
  <c r="O1464" i="19"/>
  <c r="N1464" i="19"/>
  <c r="M1464" i="19"/>
  <c r="AK1463" i="19" a="1"/>
  <c r="AK1463" i="19"/>
  <c r="AD1463" i="19" a="1"/>
  <c r="AD1463" i="19"/>
  <c r="AB1463" i="19" a="1"/>
  <c r="AB1463" i="19"/>
  <c r="O1463" i="19" a="1"/>
  <c r="O1463" i="19"/>
  <c r="N1463" i="19"/>
  <c r="M1463" i="19"/>
  <c r="AK1462" i="19" a="1"/>
  <c r="AK1462" i="19"/>
  <c r="AD1462" i="19" a="1"/>
  <c r="AD1462" i="19"/>
  <c r="AB1462" i="19" a="1"/>
  <c r="AB1462" i="19"/>
  <c r="O1462" i="19" a="1"/>
  <c r="O1462" i="19"/>
  <c r="N1462" i="19"/>
  <c r="M1462" i="19"/>
  <c r="AK1461" i="19" a="1"/>
  <c r="AK1461" i="19"/>
  <c r="AD1461" i="19" a="1"/>
  <c r="AD1461" i="19"/>
  <c r="AB1461" i="19" a="1"/>
  <c r="AB1461" i="19"/>
  <c r="O1461" i="19" a="1"/>
  <c r="O1461" i="19"/>
  <c r="N1461" i="19"/>
  <c r="M1461" i="19"/>
  <c r="AK1460" i="19" a="1"/>
  <c r="AK1460" i="19"/>
  <c r="AD1460" i="19" a="1"/>
  <c r="AD1460" i="19"/>
  <c r="AB1460" i="19" a="1"/>
  <c r="AB1460" i="19"/>
  <c r="O1460" i="19" a="1"/>
  <c r="O1460" i="19"/>
  <c r="N1460" i="19"/>
  <c r="M1460" i="19"/>
  <c r="AK1459" i="19" a="1"/>
  <c r="AK1459" i="19"/>
  <c r="AD1459" i="19" a="1"/>
  <c r="AD1459" i="19"/>
  <c r="AB1459" i="19" a="1"/>
  <c r="AB1459" i="19"/>
  <c r="O1459" i="19" a="1"/>
  <c r="O1459" i="19"/>
  <c r="N1459" i="19"/>
  <c r="M1459" i="19"/>
  <c r="AK1458" i="19" a="1"/>
  <c r="AK1458" i="19"/>
  <c r="AD1458" i="19" a="1"/>
  <c r="AD1458" i="19"/>
  <c r="AB1458" i="19" a="1"/>
  <c r="AB1458" i="19"/>
  <c r="O1458" i="19" a="1"/>
  <c r="O1458" i="19"/>
  <c r="N1458" i="19"/>
  <c r="M1458" i="19"/>
  <c r="AK1457" i="19" a="1"/>
  <c r="AK1457" i="19"/>
  <c r="AD1457" i="19" a="1"/>
  <c r="AD1457" i="19"/>
  <c r="AB1457" i="19" a="1"/>
  <c r="AB1457" i="19"/>
  <c r="O1457" i="19" a="1"/>
  <c r="O1457" i="19"/>
  <c r="N1457" i="19"/>
  <c r="M1457" i="19"/>
  <c r="AK1456" i="19" a="1"/>
  <c r="AK1456" i="19"/>
  <c r="AD1456" i="19" a="1"/>
  <c r="AD1456" i="19"/>
  <c r="AB1456" i="19" a="1"/>
  <c r="AB1456" i="19"/>
  <c r="O1456" i="19" a="1"/>
  <c r="O1456" i="19"/>
  <c r="N1456" i="19"/>
  <c r="M1456" i="19"/>
  <c r="AK1455" i="19" a="1"/>
  <c r="AK1455" i="19"/>
  <c r="AD1455" i="19" a="1"/>
  <c r="AD1455" i="19"/>
  <c r="AB1455" i="19" a="1"/>
  <c r="AB1455" i="19"/>
  <c r="O1455" i="19" a="1"/>
  <c r="O1455" i="19"/>
  <c r="N1455" i="19"/>
  <c r="M1455" i="19"/>
  <c r="AK1454" i="19" a="1"/>
  <c r="AK1454" i="19"/>
  <c r="AD1454" i="19" a="1"/>
  <c r="AD1454" i="19"/>
  <c r="AB1454" i="19" a="1"/>
  <c r="AB1454" i="19"/>
  <c r="O1454" i="19" a="1"/>
  <c r="O1454" i="19"/>
  <c r="N1454" i="19"/>
  <c r="M1454" i="19"/>
  <c r="AK1453" i="19" a="1"/>
  <c r="AK1453" i="19"/>
  <c r="AD1453" i="19" a="1"/>
  <c r="AD1453" i="19"/>
  <c r="AB1453" i="19" a="1"/>
  <c r="AB1453" i="19"/>
  <c r="O1453" i="19" a="1"/>
  <c r="O1453" i="19"/>
  <c r="N1453" i="19"/>
  <c r="M1453" i="19"/>
  <c r="AK1452" i="19" a="1"/>
  <c r="AK1452" i="19"/>
  <c r="AD1452" i="19" a="1"/>
  <c r="AD1452" i="19"/>
  <c r="AB1452" i="19" a="1"/>
  <c r="AB1452" i="19"/>
  <c r="O1452" i="19" a="1"/>
  <c r="O1452" i="19"/>
  <c r="N1452" i="19"/>
  <c r="M1452" i="19"/>
  <c r="AK1451" i="19" a="1"/>
  <c r="AK1451" i="19"/>
  <c r="AD1451" i="19" a="1"/>
  <c r="AD1451" i="19"/>
  <c r="AB1451" i="19" a="1"/>
  <c r="AB1451" i="19"/>
  <c r="O1451" i="19" a="1"/>
  <c r="O1451" i="19"/>
  <c r="N1451" i="19"/>
  <c r="M1451" i="19"/>
  <c r="AK1450" i="19" a="1"/>
  <c r="AK1450" i="19"/>
  <c r="AD1450" i="19" a="1"/>
  <c r="AD1450" i="19"/>
  <c r="AB1450" i="19" a="1"/>
  <c r="AB1450" i="19"/>
  <c r="O1450" i="19" a="1"/>
  <c r="O1450" i="19"/>
  <c r="N1450" i="19"/>
  <c r="M1450" i="19"/>
  <c r="AK1449" i="19" a="1"/>
  <c r="AK1449" i="19"/>
  <c r="AD1449" i="19" a="1"/>
  <c r="AD1449" i="19"/>
  <c r="AB1449" i="19" a="1"/>
  <c r="AB1449" i="19"/>
  <c r="O1449" i="19" a="1"/>
  <c r="O1449" i="19"/>
  <c r="N1449" i="19"/>
  <c r="M1449" i="19"/>
  <c r="AK1448" i="19" a="1"/>
  <c r="AK1448" i="19"/>
  <c r="AD1448" i="19" a="1"/>
  <c r="AD1448" i="19"/>
  <c r="AB1448" i="19" a="1"/>
  <c r="AB1448" i="19"/>
  <c r="O1448" i="19" a="1"/>
  <c r="O1448" i="19"/>
  <c r="N1448" i="19"/>
  <c r="M1448" i="19"/>
  <c r="AK1447" i="19" a="1"/>
  <c r="AK1447" i="19"/>
  <c r="AD1447" i="19" a="1"/>
  <c r="AD1447" i="19"/>
  <c r="AB1447" i="19" a="1"/>
  <c r="AB1447" i="19"/>
  <c r="O1447" i="19" a="1"/>
  <c r="O1447" i="19"/>
  <c r="N1447" i="19"/>
  <c r="M1447" i="19"/>
  <c r="AK1446" i="19" a="1"/>
  <c r="AK1446" i="19"/>
  <c r="AD1446" i="19" a="1"/>
  <c r="AD1446" i="19"/>
  <c r="AB1446" i="19" a="1"/>
  <c r="AB1446" i="19"/>
  <c r="O1446" i="19" a="1"/>
  <c r="O1446" i="19"/>
  <c r="N1446" i="19"/>
  <c r="M1446" i="19"/>
  <c r="AK1445" i="19" a="1"/>
  <c r="AK1445" i="19"/>
  <c r="AD1445" i="19" a="1"/>
  <c r="AD1445" i="19"/>
  <c r="AB1445" i="19" a="1"/>
  <c r="AB1445" i="19"/>
  <c r="O1445" i="19" a="1"/>
  <c r="O1445" i="19"/>
  <c r="N1445" i="19"/>
  <c r="M1445" i="19"/>
  <c r="AK1444" i="19" a="1"/>
  <c r="AK1444" i="19"/>
  <c r="AD1444" i="19" a="1"/>
  <c r="AD1444" i="19"/>
  <c r="AB1444" i="19" a="1"/>
  <c r="AB1444" i="19"/>
  <c r="O1444" i="19" a="1"/>
  <c r="O1444" i="19"/>
  <c r="N1444" i="19"/>
  <c r="M1444" i="19"/>
  <c r="AK1443" i="19" a="1"/>
  <c r="AK1443" i="19"/>
  <c r="AD1443" i="19" a="1"/>
  <c r="AD1443" i="19"/>
  <c r="AB1443" i="19" a="1"/>
  <c r="AB1443" i="19"/>
  <c r="O1443" i="19" a="1"/>
  <c r="O1443" i="19"/>
  <c r="N1443" i="19"/>
  <c r="M1443" i="19"/>
  <c r="AK1442" i="19" a="1"/>
  <c r="AK1442" i="19"/>
  <c r="AD1442" i="19" a="1"/>
  <c r="AD1442" i="19"/>
  <c r="AB1442" i="19" a="1"/>
  <c r="AB1442" i="19"/>
  <c r="O1442" i="19" a="1"/>
  <c r="O1442" i="19"/>
  <c r="N1442" i="19"/>
  <c r="M1442" i="19"/>
  <c r="AK1441" i="19" a="1"/>
  <c r="AK1441" i="19"/>
  <c r="AD1441" i="19" a="1"/>
  <c r="AD1441" i="19"/>
  <c r="AB1441" i="19" a="1"/>
  <c r="AB1441" i="19"/>
  <c r="O1441" i="19" a="1"/>
  <c r="O1441" i="19"/>
  <c r="N1441" i="19"/>
  <c r="M1441" i="19"/>
  <c r="AK1440" i="19" a="1"/>
  <c r="AK1440" i="19"/>
  <c r="AD1440" i="19" a="1"/>
  <c r="AD1440" i="19"/>
  <c r="AB1440" i="19" a="1"/>
  <c r="AB1440" i="19"/>
  <c r="O1440" i="19" a="1"/>
  <c r="O1440" i="19"/>
  <c r="N1440" i="19"/>
  <c r="M1440" i="19"/>
  <c r="AK1439" i="19" a="1"/>
  <c r="AK1439" i="19"/>
  <c r="AD1439" i="19" a="1"/>
  <c r="AD1439" i="19"/>
  <c r="AB1439" i="19" a="1"/>
  <c r="AB1439" i="19"/>
  <c r="O1439" i="19" a="1"/>
  <c r="O1439" i="19"/>
  <c r="N1439" i="19"/>
  <c r="M1439" i="19"/>
  <c r="AK1438" i="19" a="1"/>
  <c r="AK1438" i="19"/>
  <c r="AD1438" i="19" a="1"/>
  <c r="AD1438" i="19"/>
  <c r="AB1438" i="19" a="1"/>
  <c r="AB1438" i="19"/>
  <c r="O1438" i="19" a="1"/>
  <c r="O1438" i="19"/>
  <c r="N1438" i="19"/>
  <c r="M1438" i="19"/>
  <c r="AK1437" i="19" a="1"/>
  <c r="AK1437" i="19"/>
  <c r="AD1437" i="19" a="1"/>
  <c r="AD1437" i="19"/>
  <c r="AB1437" i="19" a="1"/>
  <c r="AB1437" i="19"/>
  <c r="O1437" i="19" a="1"/>
  <c r="O1437" i="19"/>
  <c r="N1437" i="19"/>
  <c r="M1437" i="19"/>
  <c r="AK1436" i="19" a="1"/>
  <c r="AK1436" i="19"/>
  <c r="AD1436" i="19" a="1"/>
  <c r="AD1436" i="19"/>
  <c r="AB1436" i="19" a="1"/>
  <c r="AB1436" i="19"/>
  <c r="O1436" i="19" a="1"/>
  <c r="O1436" i="19"/>
  <c r="N1436" i="19"/>
  <c r="M1436" i="19"/>
  <c r="AK1435" i="19" a="1"/>
  <c r="AK1435" i="19"/>
  <c r="AD1435" i="19" a="1"/>
  <c r="AD1435" i="19"/>
  <c r="AB1435" i="19" a="1"/>
  <c r="AB1435" i="19"/>
  <c r="O1435" i="19" a="1"/>
  <c r="O1435" i="19"/>
  <c r="N1435" i="19"/>
  <c r="M1435" i="19"/>
  <c r="AK1434" i="19" a="1"/>
  <c r="AK1434" i="19"/>
  <c r="AD1434" i="19" a="1"/>
  <c r="AD1434" i="19"/>
  <c r="AB1434" i="19" a="1"/>
  <c r="AB1434" i="19"/>
  <c r="O1434" i="19" a="1"/>
  <c r="O1434" i="19"/>
  <c r="N1434" i="19"/>
  <c r="M1434" i="19"/>
  <c r="AK1433" i="19" a="1"/>
  <c r="AK1433" i="19"/>
  <c r="AD1433" i="19" a="1"/>
  <c r="AD1433" i="19"/>
  <c r="AB1433" i="19" a="1"/>
  <c r="AB1433" i="19"/>
  <c r="O1433" i="19" a="1"/>
  <c r="O1433" i="19"/>
  <c r="N1433" i="19"/>
  <c r="M1433" i="19"/>
  <c r="AK1432" i="19" a="1"/>
  <c r="AK1432" i="19"/>
  <c r="AD1432" i="19" a="1"/>
  <c r="AD1432" i="19"/>
  <c r="AB1432" i="19" a="1"/>
  <c r="AB1432" i="19"/>
  <c r="O1432" i="19" a="1"/>
  <c r="O1432" i="19"/>
  <c r="N1432" i="19"/>
  <c r="M1432" i="19"/>
  <c r="AK1431" i="19" a="1"/>
  <c r="AK1431" i="19"/>
  <c r="AD1431" i="19" a="1"/>
  <c r="AD1431" i="19"/>
  <c r="AB1431" i="19" a="1"/>
  <c r="AB1431" i="19"/>
  <c r="O1431" i="19" a="1"/>
  <c r="O1431" i="19"/>
  <c r="N1431" i="19"/>
  <c r="M1431" i="19"/>
  <c r="AK1430" i="19" a="1"/>
  <c r="AK1430" i="19"/>
  <c r="AD1430" i="19" a="1"/>
  <c r="AD1430" i="19"/>
  <c r="AB1430" i="19" a="1"/>
  <c r="AB1430" i="19"/>
  <c r="O1430" i="19" a="1"/>
  <c r="O1430" i="19"/>
  <c r="N1430" i="19"/>
  <c r="M1430" i="19"/>
  <c r="AK1429" i="19" a="1"/>
  <c r="AK1429" i="19"/>
  <c r="AD1429" i="19" a="1"/>
  <c r="AD1429" i="19"/>
  <c r="AB1429" i="19" a="1"/>
  <c r="AB1429" i="19"/>
  <c r="O1429" i="19" a="1"/>
  <c r="O1429" i="19"/>
  <c r="N1429" i="19"/>
  <c r="M1429" i="19"/>
  <c r="AK1428" i="19" a="1"/>
  <c r="AK1428" i="19"/>
  <c r="AD1428" i="19" a="1"/>
  <c r="AD1428" i="19"/>
  <c r="AB1428" i="19" a="1"/>
  <c r="AB1428" i="19"/>
  <c r="O1428" i="19" a="1"/>
  <c r="O1428" i="19"/>
  <c r="N1428" i="19"/>
  <c r="M1428" i="19"/>
  <c r="AK1427" i="19" a="1"/>
  <c r="AK1427" i="19"/>
  <c r="AD1427" i="19" a="1"/>
  <c r="AD1427" i="19"/>
  <c r="AB1427" i="19" a="1"/>
  <c r="AB1427" i="19"/>
  <c r="O1427" i="19" a="1"/>
  <c r="O1427" i="19"/>
  <c r="N1427" i="19"/>
  <c r="M1427" i="19"/>
  <c r="AK1426" i="19" a="1"/>
  <c r="AK1426" i="19"/>
  <c r="AD1426" i="19" a="1"/>
  <c r="AD1426" i="19"/>
  <c r="AB1426" i="19" a="1"/>
  <c r="AB1426" i="19"/>
  <c r="O1426" i="19" a="1"/>
  <c r="O1426" i="19"/>
  <c r="N1426" i="19"/>
  <c r="M1426" i="19"/>
  <c r="AK1425" i="19" a="1"/>
  <c r="AK1425" i="19"/>
  <c r="AD1425" i="19" a="1"/>
  <c r="AD1425" i="19"/>
  <c r="AB1425" i="19" a="1"/>
  <c r="AB1425" i="19"/>
  <c r="O1425" i="19" a="1"/>
  <c r="O1425" i="19"/>
  <c r="N1425" i="19"/>
  <c r="M1425" i="19"/>
  <c r="AK1424" i="19" a="1"/>
  <c r="AK1424" i="19"/>
  <c r="AD1424" i="19" a="1"/>
  <c r="AD1424" i="19"/>
  <c r="AB1424" i="19" a="1"/>
  <c r="AB1424" i="19"/>
  <c r="O1424" i="19" a="1"/>
  <c r="O1424" i="19"/>
  <c r="N1424" i="19"/>
  <c r="M1424" i="19"/>
  <c r="AK1423" i="19" a="1"/>
  <c r="AK1423" i="19"/>
  <c r="AD1423" i="19" a="1"/>
  <c r="AD1423" i="19"/>
  <c r="AB1423" i="19" a="1"/>
  <c r="AB1423" i="19"/>
  <c r="O1423" i="19" a="1"/>
  <c r="O1423" i="19"/>
  <c r="N1423" i="19"/>
  <c r="M1423" i="19"/>
  <c r="AK1422" i="19" a="1"/>
  <c r="AK1422" i="19"/>
  <c r="AD1422" i="19" a="1"/>
  <c r="AD1422" i="19"/>
  <c r="AB1422" i="19" a="1"/>
  <c r="AB1422" i="19"/>
  <c r="O1422" i="19" a="1"/>
  <c r="O1422" i="19"/>
  <c r="N1422" i="19"/>
  <c r="M1422" i="19"/>
  <c r="AK1421" i="19" a="1"/>
  <c r="AK1421" i="19"/>
  <c r="AD1421" i="19" a="1"/>
  <c r="AD1421" i="19"/>
  <c r="AB1421" i="19" a="1"/>
  <c r="AB1421" i="19"/>
  <c r="O1421" i="19" a="1"/>
  <c r="O1421" i="19"/>
  <c r="N1421" i="19"/>
  <c r="M1421" i="19"/>
  <c r="AK1420" i="19" a="1"/>
  <c r="AK1420" i="19"/>
  <c r="AD1420" i="19" a="1"/>
  <c r="AD1420" i="19"/>
  <c r="AB1420" i="19" a="1"/>
  <c r="AB1420" i="19"/>
  <c r="O1420" i="19" a="1"/>
  <c r="O1420" i="19"/>
  <c r="N1420" i="19"/>
  <c r="M1420" i="19"/>
  <c r="AK1419" i="19" a="1"/>
  <c r="AK1419" i="19"/>
  <c r="AD1419" i="19" a="1"/>
  <c r="AD1419" i="19"/>
  <c r="AB1419" i="19" a="1"/>
  <c r="AB1419" i="19"/>
  <c r="O1419" i="19" a="1"/>
  <c r="O1419" i="19"/>
  <c r="N1419" i="19"/>
  <c r="M1419" i="19"/>
  <c r="AK1418" i="19" a="1"/>
  <c r="AK1418" i="19"/>
  <c r="AD1418" i="19" a="1"/>
  <c r="AD1418" i="19"/>
  <c r="AB1418" i="19" a="1"/>
  <c r="AB1418" i="19"/>
  <c r="O1418" i="19" a="1"/>
  <c r="O1418" i="19"/>
  <c r="N1418" i="19"/>
  <c r="M1418" i="19"/>
  <c r="AK1417" i="19" a="1"/>
  <c r="AK1417" i="19"/>
  <c r="AD1417" i="19" a="1"/>
  <c r="AD1417" i="19"/>
  <c r="AB1417" i="19" a="1"/>
  <c r="AB1417" i="19"/>
  <c r="O1417" i="19" a="1"/>
  <c r="O1417" i="19"/>
  <c r="N1417" i="19"/>
  <c r="M1417" i="19"/>
  <c r="AK1416" i="19" a="1"/>
  <c r="AK1416" i="19"/>
  <c r="AD1416" i="19" a="1"/>
  <c r="AD1416" i="19"/>
  <c r="AB1416" i="19" a="1"/>
  <c r="AB1416" i="19"/>
  <c r="O1416" i="19" a="1"/>
  <c r="O1416" i="19"/>
  <c r="N1416" i="19"/>
  <c r="M1416" i="19"/>
  <c r="AK1415" i="19" a="1"/>
  <c r="AK1415" i="19"/>
  <c r="AD1415" i="19" a="1"/>
  <c r="AD1415" i="19"/>
  <c r="AB1415" i="19" a="1"/>
  <c r="AB1415" i="19"/>
  <c r="O1415" i="19" a="1"/>
  <c r="O1415" i="19"/>
  <c r="N1415" i="19"/>
  <c r="M1415" i="19"/>
  <c r="AK1414" i="19" a="1"/>
  <c r="AK1414" i="19"/>
  <c r="AD1414" i="19" a="1"/>
  <c r="AD1414" i="19"/>
  <c r="AB1414" i="19" a="1"/>
  <c r="AB1414" i="19"/>
  <c r="O1414" i="19" a="1"/>
  <c r="O1414" i="19"/>
  <c r="N1414" i="19"/>
  <c r="M1414" i="19"/>
  <c r="AK1413" i="19" a="1"/>
  <c r="AK1413" i="19"/>
  <c r="AD1413" i="19" a="1"/>
  <c r="AD1413" i="19"/>
  <c r="AB1413" i="19" a="1"/>
  <c r="AB1413" i="19"/>
  <c r="O1413" i="19" a="1"/>
  <c r="O1413" i="19"/>
  <c r="N1413" i="19"/>
  <c r="M1413" i="19"/>
  <c r="AK1412" i="19" a="1"/>
  <c r="AK1412" i="19"/>
  <c r="AD1412" i="19" a="1"/>
  <c r="AD1412" i="19"/>
  <c r="AB1412" i="19" a="1"/>
  <c r="AB1412" i="19"/>
  <c r="O1412" i="19" a="1"/>
  <c r="O1412" i="19"/>
  <c r="N1412" i="19"/>
  <c r="M1412" i="19"/>
  <c r="AK1411" i="19" a="1"/>
  <c r="AK1411" i="19"/>
  <c r="AD1411" i="19" a="1"/>
  <c r="AD1411" i="19"/>
  <c r="AB1411" i="19" a="1"/>
  <c r="AB1411" i="19"/>
  <c r="O1411" i="19" a="1"/>
  <c r="O1411" i="19"/>
  <c r="N1411" i="19"/>
  <c r="M1411" i="19"/>
  <c r="AK1410" i="19" a="1"/>
  <c r="AK1410" i="19"/>
  <c r="AD1410" i="19" a="1"/>
  <c r="AD1410" i="19"/>
  <c r="AB1410" i="19" a="1"/>
  <c r="AB1410" i="19"/>
  <c r="O1410" i="19" a="1"/>
  <c r="O1410" i="19"/>
  <c r="N1410" i="19"/>
  <c r="M1410" i="19"/>
  <c r="AK1409" i="19" a="1"/>
  <c r="AK1409" i="19"/>
  <c r="AD1409" i="19" a="1"/>
  <c r="AD1409" i="19"/>
  <c r="AB1409" i="19" a="1"/>
  <c r="AB1409" i="19"/>
  <c r="O1409" i="19" a="1"/>
  <c r="O1409" i="19"/>
  <c r="N1409" i="19"/>
  <c r="M1409" i="19"/>
  <c r="AK1408" i="19" a="1"/>
  <c r="AK1408" i="19"/>
  <c r="AD1408" i="19" a="1"/>
  <c r="AD1408" i="19"/>
  <c r="AB1408" i="19" a="1"/>
  <c r="AB1408" i="19"/>
  <c r="O1408" i="19" a="1"/>
  <c r="O1408" i="19"/>
  <c r="N1408" i="19"/>
  <c r="M1408" i="19"/>
  <c r="AK1407" i="19" a="1"/>
  <c r="AK1407" i="19"/>
  <c r="AD1407" i="19" a="1"/>
  <c r="AD1407" i="19"/>
  <c r="AB1407" i="19" a="1"/>
  <c r="AB1407" i="19"/>
  <c r="O1407" i="19" a="1"/>
  <c r="O1407" i="19"/>
  <c r="N1407" i="19"/>
  <c r="M1407" i="19"/>
  <c r="AK1406" i="19" a="1"/>
  <c r="AK1406" i="19"/>
  <c r="AD1406" i="19" a="1"/>
  <c r="AD1406" i="19"/>
  <c r="AB1406" i="19" a="1"/>
  <c r="AB1406" i="19"/>
  <c r="O1406" i="19" a="1"/>
  <c r="O1406" i="19"/>
  <c r="N1406" i="19"/>
  <c r="M1406" i="19"/>
  <c r="AK1405" i="19" a="1"/>
  <c r="AK1405" i="19"/>
  <c r="AD1405" i="19" a="1"/>
  <c r="AD1405" i="19"/>
  <c r="AB1405" i="19" a="1"/>
  <c r="AB1405" i="19"/>
  <c r="O1405" i="19" a="1"/>
  <c r="O1405" i="19"/>
  <c r="N1405" i="19"/>
  <c r="M1405" i="19"/>
  <c r="AK1404" i="19" a="1"/>
  <c r="AK1404" i="19"/>
  <c r="AD1404" i="19" a="1"/>
  <c r="AD1404" i="19"/>
  <c r="AB1404" i="19" a="1"/>
  <c r="AB1404" i="19"/>
  <c r="O1404" i="19" a="1"/>
  <c r="O1404" i="19"/>
  <c r="N1404" i="19"/>
  <c r="M1404" i="19"/>
  <c r="AK1403" i="19" a="1"/>
  <c r="AK1403" i="19"/>
  <c r="AD1403" i="19" a="1"/>
  <c r="AD1403" i="19"/>
  <c r="AB1403" i="19" a="1"/>
  <c r="AB1403" i="19"/>
  <c r="O1403" i="19" a="1"/>
  <c r="O1403" i="19"/>
  <c r="N1403" i="19"/>
  <c r="M1403" i="19"/>
  <c r="AK1402" i="19" a="1"/>
  <c r="AK1402" i="19"/>
  <c r="AD1402" i="19" a="1"/>
  <c r="AD1402" i="19"/>
  <c r="AB1402" i="19" a="1"/>
  <c r="AB1402" i="19"/>
  <c r="O1402" i="19" a="1"/>
  <c r="O1402" i="19"/>
  <c r="N1402" i="19"/>
  <c r="M1402" i="19"/>
  <c r="AK1401" i="19" a="1"/>
  <c r="AK1401" i="19"/>
  <c r="AD1401" i="19" a="1"/>
  <c r="AD1401" i="19"/>
  <c r="AB1401" i="19" a="1"/>
  <c r="AB1401" i="19"/>
  <c r="O1401" i="19" a="1"/>
  <c r="O1401" i="19"/>
  <c r="N1401" i="19"/>
  <c r="M1401" i="19"/>
  <c r="AK1400" i="19" a="1"/>
  <c r="AK1400" i="19"/>
  <c r="AD1400" i="19" a="1"/>
  <c r="AD1400" i="19"/>
  <c r="AB1400" i="19" a="1"/>
  <c r="AB1400" i="19"/>
  <c r="O1400" i="19" a="1"/>
  <c r="O1400" i="19"/>
  <c r="N1400" i="19"/>
  <c r="M1400" i="19"/>
  <c r="AK1399" i="19" a="1"/>
  <c r="AK1399" i="19"/>
  <c r="AD1399" i="19" a="1"/>
  <c r="AD1399" i="19"/>
  <c r="AB1399" i="19" a="1"/>
  <c r="AB1399" i="19"/>
  <c r="O1399" i="19" a="1"/>
  <c r="O1399" i="19"/>
  <c r="N1399" i="19"/>
  <c r="M1399" i="19"/>
  <c r="AK1398" i="19" a="1"/>
  <c r="AK1398" i="19"/>
  <c r="AD1398" i="19" a="1"/>
  <c r="AD1398" i="19"/>
  <c r="AB1398" i="19" a="1"/>
  <c r="AB1398" i="19"/>
  <c r="O1398" i="19" a="1"/>
  <c r="O1398" i="19"/>
  <c r="N1398" i="19"/>
  <c r="M1398" i="19"/>
  <c r="AK1397" i="19" a="1"/>
  <c r="AK1397" i="19"/>
  <c r="AD1397" i="19" a="1"/>
  <c r="AD1397" i="19"/>
  <c r="AB1397" i="19" a="1"/>
  <c r="AB1397" i="19"/>
  <c r="O1397" i="19" a="1"/>
  <c r="O1397" i="19"/>
  <c r="N1397" i="19"/>
  <c r="M1397" i="19"/>
  <c r="AK1396" i="19" a="1"/>
  <c r="AK1396" i="19"/>
  <c r="AD1396" i="19" a="1"/>
  <c r="AD1396" i="19"/>
  <c r="AB1396" i="19" a="1"/>
  <c r="AB1396" i="19"/>
  <c r="O1396" i="19" a="1"/>
  <c r="O1396" i="19"/>
  <c r="N1396" i="19"/>
  <c r="M1396" i="19"/>
  <c r="AK1395" i="19" a="1"/>
  <c r="AK1395" i="19"/>
  <c r="AD1395" i="19" a="1"/>
  <c r="AD1395" i="19"/>
  <c r="AB1395" i="19" a="1"/>
  <c r="AB1395" i="19"/>
  <c r="O1395" i="19" a="1"/>
  <c r="O1395" i="19"/>
  <c r="N1395" i="19"/>
  <c r="M1395" i="19"/>
  <c r="AK1394" i="19" a="1"/>
  <c r="AK1394" i="19"/>
  <c r="AD1394" i="19" a="1"/>
  <c r="AD1394" i="19"/>
  <c r="AB1394" i="19" a="1"/>
  <c r="AB1394" i="19"/>
  <c r="O1394" i="19" a="1"/>
  <c r="O1394" i="19"/>
  <c r="N1394" i="19"/>
  <c r="M1394" i="19"/>
  <c r="AK1393" i="19" a="1"/>
  <c r="AK1393" i="19"/>
  <c r="AD1393" i="19" a="1"/>
  <c r="AD1393" i="19"/>
  <c r="AB1393" i="19" a="1"/>
  <c r="AB1393" i="19"/>
  <c r="O1393" i="19" a="1"/>
  <c r="O1393" i="19"/>
  <c r="N1393" i="19"/>
  <c r="M1393" i="19"/>
  <c r="AK1392" i="19" a="1"/>
  <c r="AK1392" i="19"/>
  <c r="AD1392" i="19" a="1"/>
  <c r="AD1392" i="19"/>
  <c r="AB1392" i="19" a="1"/>
  <c r="AB1392" i="19"/>
  <c r="O1392" i="19" a="1"/>
  <c r="O1392" i="19"/>
  <c r="N1392" i="19"/>
  <c r="M1392" i="19"/>
  <c r="AK1391" i="19" a="1"/>
  <c r="AK1391" i="19"/>
  <c r="AD1391" i="19" a="1"/>
  <c r="AD1391" i="19"/>
  <c r="AB1391" i="19" a="1"/>
  <c r="AB1391" i="19"/>
  <c r="O1391" i="19" a="1"/>
  <c r="O1391" i="19"/>
  <c r="N1391" i="19"/>
  <c r="M1391" i="19"/>
  <c r="AK1390" i="19" a="1"/>
  <c r="AK1390" i="19"/>
  <c r="AD1390" i="19" a="1"/>
  <c r="AD1390" i="19"/>
  <c r="AB1390" i="19" a="1"/>
  <c r="AB1390" i="19"/>
  <c r="O1390" i="19" a="1"/>
  <c r="O1390" i="19"/>
  <c r="N1390" i="19"/>
  <c r="M1390" i="19"/>
  <c r="AK1389" i="19" a="1"/>
  <c r="AK1389" i="19"/>
  <c r="AD1389" i="19" a="1"/>
  <c r="AD1389" i="19"/>
  <c r="AB1389" i="19" a="1"/>
  <c r="AB1389" i="19"/>
  <c r="O1389" i="19" a="1"/>
  <c r="O1389" i="19"/>
  <c r="N1389" i="19"/>
  <c r="M1389" i="19"/>
  <c r="AK1388" i="19" a="1"/>
  <c r="AK1388" i="19"/>
  <c r="AD1388" i="19" a="1"/>
  <c r="AD1388" i="19"/>
  <c r="AB1388" i="19" a="1"/>
  <c r="AB1388" i="19"/>
  <c r="O1388" i="19" a="1"/>
  <c r="O1388" i="19"/>
  <c r="N1388" i="19"/>
  <c r="M1388" i="19"/>
  <c r="AK1387" i="19" a="1"/>
  <c r="AK1387" i="19"/>
  <c r="AD1387" i="19" a="1"/>
  <c r="AD1387" i="19"/>
  <c r="AB1387" i="19" a="1"/>
  <c r="AB1387" i="19"/>
  <c r="O1387" i="19" a="1"/>
  <c r="O1387" i="19"/>
  <c r="N1387" i="19"/>
  <c r="M1387" i="19"/>
  <c r="AK1386" i="19" a="1"/>
  <c r="AK1386" i="19"/>
  <c r="AD1386" i="19" a="1"/>
  <c r="AD1386" i="19"/>
  <c r="AB1386" i="19" a="1"/>
  <c r="AB1386" i="19"/>
  <c r="O1386" i="19" a="1"/>
  <c r="O1386" i="19"/>
  <c r="N1386" i="19"/>
  <c r="M1386" i="19"/>
  <c r="AK1385" i="19" a="1"/>
  <c r="AK1385" i="19"/>
  <c r="AD1385" i="19" a="1"/>
  <c r="AD1385" i="19"/>
  <c r="AB1385" i="19" a="1"/>
  <c r="AB1385" i="19"/>
  <c r="O1385" i="19" a="1"/>
  <c r="O1385" i="19"/>
  <c r="N1385" i="19"/>
  <c r="M1385" i="19"/>
  <c r="AK1384" i="19" a="1"/>
  <c r="AK1384" i="19"/>
  <c r="AD1384" i="19" a="1"/>
  <c r="AD1384" i="19"/>
  <c r="AB1384" i="19" a="1"/>
  <c r="AB1384" i="19"/>
  <c r="O1384" i="19" a="1"/>
  <c r="O1384" i="19"/>
  <c r="N1384" i="19"/>
  <c r="M1384" i="19"/>
  <c r="AK1383" i="19" a="1"/>
  <c r="AK1383" i="19"/>
  <c r="AD1383" i="19" a="1"/>
  <c r="AD1383" i="19"/>
  <c r="AB1383" i="19" a="1"/>
  <c r="AB1383" i="19"/>
  <c r="O1383" i="19" a="1"/>
  <c r="O1383" i="19"/>
  <c r="N1383" i="19"/>
  <c r="M1383" i="19"/>
  <c r="AK1382" i="19" a="1"/>
  <c r="AK1382" i="19"/>
  <c r="AD1382" i="19" a="1"/>
  <c r="AD1382" i="19"/>
  <c r="AB1382" i="19" a="1"/>
  <c r="AB1382" i="19"/>
  <c r="O1382" i="19" a="1"/>
  <c r="O1382" i="19"/>
  <c r="N1382" i="19"/>
  <c r="M1382" i="19"/>
  <c r="AK1381" i="19" a="1"/>
  <c r="AK1381" i="19"/>
  <c r="AD1381" i="19" a="1"/>
  <c r="AD1381" i="19"/>
  <c r="AB1381" i="19" a="1"/>
  <c r="AB1381" i="19"/>
  <c r="O1381" i="19" a="1"/>
  <c r="O1381" i="19"/>
  <c r="N1381" i="19"/>
  <c r="M1381" i="19"/>
  <c r="AK1380" i="19" a="1"/>
  <c r="AK1380" i="19"/>
  <c r="AD1380" i="19" a="1"/>
  <c r="AD1380" i="19"/>
  <c r="AB1380" i="19" a="1"/>
  <c r="AB1380" i="19"/>
  <c r="O1380" i="19" a="1"/>
  <c r="O1380" i="19"/>
  <c r="N1380" i="19"/>
  <c r="M1380" i="19"/>
  <c r="AK1379" i="19" a="1"/>
  <c r="AK1379" i="19"/>
  <c r="AD1379" i="19" a="1"/>
  <c r="AD1379" i="19"/>
  <c r="AB1379" i="19" a="1"/>
  <c r="AB1379" i="19"/>
  <c r="O1379" i="19" a="1"/>
  <c r="O1379" i="19"/>
  <c r="N1379" i="19"/>
  <c r="M1379" i="19"/>
  <c r="AK1378" i="19" a="1"/>
  <c r="AK1378" i="19"/>
  <c r="AD1378" i="19" a="1"/>
  <c r="AD1378" i="19"/>
  <c r="AB1378" i="19" a="1"/>
  <c r="AB1378" i="19"/>
  <c r="O1378" i="19" a="1"/>
  <c r="O1378" i="19"/>
  <c r="N1378" i="19"/>
  <c r="M1378" i="19"/>
  <c r="AK1377" i="19" a="1"/>
  <c r="AK1377" i="19"/>
  <c r="AD1377" i="19" a="1"/>
  <c r="AD1377" i="19"/>
  <c r="AB1377" i="19" a="1"/>
  <c r="AB1377" i="19"/>
  <c r="O1377" i="19" a="1"/>
  <c r="O1377" i="19"/>
  <c r="N1377" i="19"/>
  <c r="M1377" i="19"/>
  <c r="AK1376" i="19" a="1"/>
  <c r="AK1376" i="19"/>
  <c r="AD1376" i="19" a="1"/>
  <c r="AD1376" i="19"/>
  <c r="AB1376" i="19" a="1"/>
  <c r="AB1376" i="19"/>
  <c r="O1376" i="19" a="1"/>
  <c r="O1376" i="19"/>
  <c r="N1376" i="19"/>
  <c r="M1376" i="19"/>
  <c r="AK1375" i="19" a="1"/>
  <c r="AK1375" i="19"/>
  <c r="AD1375" i="19" a="1"/>
  <c r="AD1375" i="19"/>
  <c r="AB1375" i="19" a="1"/>
  <c r="AB1375" i="19"/>
  <c r="O1375" i="19" a="1"/>
  <c r="O1375" i="19"/>
  <c r="N1375" i="19"/>
  <c r="M1375" i="19"/>
  <c r="AK1374" i="19" a="1"/>
  <c r="AK1374" i="19"/>
  <c r="AD1374" i="19" a="1"/>
  <c r="AD1374" i="19"/>
  <c r="AB1374" i="19" a="1"/>
  <c r="AB1374" i="19"/>
  <c r="O1374" i="19" a="1"/>
  <c r="O1374" i="19"/>
  <c r="N1374" i="19"/>
  <c r="M1374" i="19"/>
  <c r="AK1373" i="19" a="1"/>
  <c r="AK1373" i="19"/>
  <c r="AD1373" i="19" a="1"/>
  <c r="AD1373" i="19"/>
  <c r="AB1373" i="19" a="1"/>
  <c r="AB1373" i="19"/>
  <c r="O1373" i="19" a="1"/>
  <c r="O1373" i="19"/>
  <c r="N1373" i="19"/>
  <c r="M1373" i="19"/>
  <c r="AK1372" i="19" a="1"/>
  <c r="AK1372" i="19"/>
  <c r="AD1372" i="19" a="1"/>
  <c r="AD1372" i="19"/>
  <c r="AB1372" i="19" a="1"/>
  <c r="AB1372" i="19"/>
  <c r="O1372" i="19" a="1"/>
  <c r="O1372" i="19"/>
  <c r="N1372" i="19"/>
  <c r="M1372" i="19"/>
  <c r="AK1371" i="19" a="1"/>
  <c r="AK1371" i="19"/>
  <c r="AD1371" i="19" a="1"/>
  <c r="AD1371" i="19"/>
  <c r="AB1371" i="19" a="1"/>
  <c r="AB1371" i="19"/>
  <c r="O1371" i="19" a="1"/>
  <c r="O1371" i="19"/>
  <c r="N1371" i="19"/>
  <c r="M1371" i="19"/>
  <c r="AK1370" i="19" a="1"/>
  <c r="AK1370" i="19"/>
  <c r="AD1370" i="19" a="1"/>
  <c r="AD1370" i="19"/>
  <c r="AB1370" i="19" a="1"/>
  <c r="AB1370" i="19"/>
  <c r="O1370" i="19" a="1"/>
  <c r="O1370" i="19"/>
  <c r="N1370" i="19"/>
  <c r="M1370" i="19"/>
  <c r="AK1369" i="19" a="1"/>
  <c r="AK1369" i="19"/>
  <c r="AD1369" i="19" a="1"/>
  <c r="AD1369" i="19"/>
  <c r="AB1369" i="19" a="1"/>
  <c r="AB1369" i="19"/>
  <c r="O1369" i="19" a="1"/>
  <c r="O1369" i="19"/>
  <c r="N1369" i="19"/>
  <c r="M1369" i="19"/>
  <c r="AK1368" i="19" a="1"/>
  <c r="AK1368" i="19"/>
  <c r="AD1368" i="19" a="1"/>
  <c r="AD1368" i="19"/>
  <c r="AB1368" i="19" a="1"/>
  <c r="AB1368" i="19"/>
  <c r="O1368" i="19" a="1"/>
  <c r="O1368" i="19"/>
  <c r="N1368" i="19"/>
  <c r="M1368" i="19"/>
  <c r="AK1367" i="19" a="1"/>
  <c r="AK1367" i="19"/>
  <c r="AD1367" i="19" a="1"/>
  <c r="AD1367" i="19"/>
  <c r="AB1367" i="19" a="1"/>
  <c r="AB1367" i="19"/>
  <c r="O1367" i="19" a="1"/>
  <c r="O1367" i="19"/>
  <c r="N1367" i="19"/>
  <c r="M1367" i="19"/>
  <c r="AK1366" i="19" a="1"/>
  <c r="AK1366" i="19"/>
  <c r="AD1366" i="19" a="1"/>
  <c r="AD1366" i="19"/>
  <c r="AB1366" i="19" a="1"/>
  <c r="AB1366" i="19"/>
  <c r="O1366" i="19" a="1"/>
  <c r="O1366" i="19"/>
  <c r="N1366" i="19"/>
  <c r="M1366" i="19"/>
  <c r="AK1365" i="19" a="1"/>
  <c r="AK1365" i="19"/>
  <c r="AD1365" i="19" a="1"/>
  <c r="AD1365" i="19"/>
  <c r="AB1365" i="19" a="1"/>
  <c r="AB1365" i="19"/>
  <c r="O1365" i="19" a="1"/>
  <c r="O1365" i="19"/>
  <c r="N1365" i="19"/>
  <c r="M1365" i="19"/>
  <c r="AK1364" i="19" a="1"/>
  <c r="AK1364" i="19"/>
  <c r="AD1364" i="19" a="1"/>
  <c r="AD1364" i="19"/>
  <c r="AB1364" i="19" a="1"/>
  <c r="AB1364" i="19"/>
  <c r="O1364" i="19" a="1"/>
  <c r="O1364" i="19"/>
  <c r="N1364" i="19"/>
  <c r="M1364" i="19"/>
  <c r="AK1363" i="19" a="1"/>
  <c r="AK1363" i="19"/>
  <c r="AD1363" i="19" a="1"/>
  <c r="AD1363" i="19"/>
  <c r="AB1363" i="19" a="1"/>
  <c r="AB1363" i="19"/>
  <c r="O1363" i="19" a="1"/>
  <c r="O1363" i="19"/>
  <c r="N1363" i="19"/>
  <c r="M1363" i="19"/>
  <c r="AK1362" i="19" a="1"/>
  <c r="AK1362" i="19"/>
  <c r="AD1362" i="19" a="1"/>
  <c r="AD1362" i="19"/>
  <c r="AB1362" i="19" a="1"/>
  <c r="AB1362" i="19"/>
  <c r="O1362" i="19" a="1"/>
  <c r="O1362" i="19"/>
  <c r="N1362" i="19"/>
  <c r="M1362" i="19"/>
  <c r="AK1361" i="19" a="1"/>
  <c r="AK1361" i="19"/>
  <c r="AD1361" i="19" a="1"/>
  <c r="AD1361" i="19"/>
  <c r="AB1361" i="19" a="1"/>
  <c r="AB1361" i="19"/>
  <c r="O1361" i="19" a="1"/>
  <c r="O1361" i="19"/>
  <c r="N1361" i="19"/>
  <c r="M1361" i="19"/>
  <c r="AK1360" i="19" a="1"/>
  <c r="AK1360" i="19"/>
  <c r="AD1360" i="19" a="1"/>
  <c r="AD1360" i="19"/>
  <c r="AB1360" i="19" a="1"/>
  <c r="AB1360" i="19"/>
  <c r="O1360" i="19" a="1"/>
  <c r="O1360" i="19"/>
  <c r="N1360" i="19"/>
  <c r="M1360" i="19"/>
  <c r="AK1359" i="19" a="1"/>
  <c r="AK1359" i="19"/>
  <c r="AD1359" i="19" a="1"/>
  <c r="AD1359" i="19"/>
  <c r="AB1359" i="19" a="1"/>
  <c r="AB1359" i="19"/>
  <c r="O1359" i="19" a="1"/>
  <c r="O1359" i="19"/>
  <c r="N1359" i="19"/>
  <c r="M1359" i="19"/>
  <c r="AK1358" i="19" a="1"/>
  <c r="AK1358" i="19"/>
  <c r="AD1358" i="19" a="1"/>
  <c r="AD1358" i="19"/>
  <c r="AB1358" i="19" a="1"/>
  <c r="AB1358" i="19"/>
  <c r="O1358" i="19" a="1"/>
  <c r="O1358" i="19"/>
  <c r="N1358" i="19"/>
  <c r="M1358" i="19"/>
  <c r="AK1357" i="19" a="1"/>
  <c r="AK1357" i="19"/>
  <c r="AD1357" i="19" a="1"/>
  <c r="AD1357" i="19"/>
  <c r="AB1357" i="19" a="1"/>
  <c r="AB1357" i="19"/>
  <c r="O1357" i="19" a="1"/>
  <c r="O1357" i="19"/>
  <c r="N1357" i="19"/>
  <c r="M1357" i="19"/>
  <c r="AK1356" i="19" a="1"/>
  <c r="AK1356" i="19"/>
  <c r="AD1356" i="19" a="1"/>
  <c r="AD1356" i="19"/>
  <c r="AB1356" i="19" a="1"/>
  <c r="AB1356" i="19"/>
  <c r="O1356" i="19" a="1"/>
  <c r="O1356" i="19"/>
  <c r="N1356" i="19"/>
  <c r="M1356" i="19"/>
  <c r="AK1355" i="19" a="1"/>
  <c r="AK1355" i="19"/>
  <c r="AD1355" i="19" a="1"/>
  <c r="AD1355" i="19"/>
  <c r="AB1355" i="19" a="1"/>
  <c r="AB1355" i="19"/>
  <c r="O1355" i="19" a="1"/>
  <c r="O1355" i="19"/>
  <c r="N1355" i="19"/>
  <c r="M1355" i="19"/>
  <c r="AK1354" i="19" a="1"/>
  <c r="AK1354" i="19"/>
  <c r="AD1354" i="19" a="1"/>
  <c r="AD1354" i="19"/>
  <c r="AB1354" i="19" a="1"/>
  <c r="AB1354" i="19"/>
  <c r="O1354" i="19" a="1"/>
  <c r="O1354" i="19"/>
  <c r="N1354" i="19"/>
  <c r="M1354" i="19"/>
  <c r="AK1353" i="19" a="1"/>
  <c r="AK1353" i="19"/>
  <c r="AD1353" i="19" a="1"/>
  <c r="AD1353" i="19"/>
  <c r="AB1353" i="19" a="1"/>
  <c r="AB1353" i="19"/>
  <c r="O1353" i="19" a="1"/>
  <c r="O1353" i="19"/>
  <c r="N1353" i="19"/>
  <c r="M1353" i="19"/>
  <c r="AK1352" i="19" a="1"/>
  <c r="AK1352" i="19"/>
  <c r="AD1352" i="19" a="1"/>
  <c r="AD1352" i="19"/>
  <c r="AB1352" i="19" a="1"/>
  <c r="AB1352" i="19"/>
  <c r="O1352" i="19" a="1"/>
  <c r="O1352" i="19"/>
  <c r="N1352" i="19"/>
  <c r="M1352" i="19"/>
  <c r="AK1351" i="19" a="1"/>
  <c r="AK1351" i="19"/>
  <c r="AD1351" i="19" a="1"/>
  <c r="AD1351" i="19"/>
  <c r="AB1351" i="19" a="1"/>
  <c r="AB1351" i="19"/>
  <c r="O1351" i="19" a="1"/>
  <c r="O1351" i="19"/>
  <c r="N1351" i="19"/>
  <c r="M1351" i="19"/>
  <c r="AK1350" i="19" a="1"/>
  <c r="AK1350" i="19"/>
  <c r="AD1350" i="19" a="1"/>
  <c r="AD1350" i="19"/>
  <c r="AB1350" i="19" a="1"/>
  <c r="AB1350" i="19"/>
  <c r="O1350" i="19" a="1"/>
  <c r="O1350" i="19"/>
  <c r="N1350" i="19"/>
  <c r="M1350" i="19"/>
  <c r="AK1349" i="19" a="1"/>
  <c r="AK1349" i="19"/>
  <c r="AD1349" i="19" a="1"/>
  <c r="AD1349" i="19"/>
  <c r="AB1349" i="19" a="1"/>
  <c r="AB1349" i="19"/>
  <c r="O1349" i="19" a="1"/>
  <c r="O1349" i="19"/>
  <c r="N1349" i="19"/>
  <c r="M1349" i="19"/>
  <c r="AK1348" i="19" a="1"/>
  <c r="AK1348" i="19"/>
  <c r="AD1348" i="19" a="1"/>
  <c r="AD1348" i="19"/>
  <c r="AB1348" i="19" a="1"/>
  <c r="AB1348" i="19"/>
  <c r="O1348" i="19" a="1"/>
  <c r="O1348" i="19"/>
  <c r="N1348" i="19"/>
  <c r="M1348" i="19"/>
  <c r="AK1347" i="19" a="1"/>
  <c r="AK1347" i="19"/>
  <c r="AD1347" i="19" a="1"/>
  <c r="AD1347" i="19"/>
  <c r="AB1347" i="19" a="1"/>
  <c r="AB1347" i="19"/>
  <c r="O1347" i="19" a="1"/>
  <c r="O1347" i="19"/>
  <c r="N1347" i="19"/>
  <c r="M1347" i="19"/>
  <c r="AK1346" i="19" a="1"/>
  <c r="AK1346" i="19"/>
  <c r="AD1346" i="19" a="1"/>
  <c r="AD1346" i="19"/>
  <c r="AB1346" i="19" a="1"/>
  <c r="AB1346" i="19"/>
  <c r="O1346" i="19" a="1"/>
  <c r="O1346" i="19"/>
  <c r="N1346" i="19"/>
  <c r="M1346" i="19"/>
  <c r="AK1345" i="19" a="1"/>
  <c r="AK1345" i="19"/>
  <c r="AD1345" i="19" a="1"/>
  <c r="AD1345" i="19"/>
  <c r="AB1345" i="19" a="1"/>
  <c r="AB1345" i="19"/>
  <c r="O1345" i="19" a="1"/>
  <c r="O1345" i="19"/>
  <c r="N1345" i="19"/>
  <c r="M1345" i="19"/>
  <c r="AK1344" i="19" a="1"/>
  <c r="AK1344" i="19"/>
  <c r="AD1344" i="19" a="1"/>
  <c r="AD1344" i="19"/>
  <c r="AB1344" i="19" a="1"/>
  <c r="AB1344" i="19"/>
  <c r="O1344" i="19" a="1"/>
  <c r="O1344" i="19"/>
  <c r="N1344" i="19"/>
  <c r="M1344" i="19"/>
  <c r="AK1343" i="19" a="1"/>
  <c r="AK1343" i="19"/>
  <c r="AD1343" i="19" a="1"/>
  <c r="AD1343" i="19"/>
  <c r="AB1343" i="19" a="1"/>
  <c r="AB1343" i="19"/>
  <c r="O1343" i="19" a="1"/>
  <c r="O1343" i="19"/>
  <c r="N1343" i="19"/>
  <c r="M1343" i="19"/>
  <c r="AK1342" i="19" a="1"/>
  <c r="AK1342" i="19"/>
  <c r="AD1342" i="19" a="1"/>
  <c r="AD1342" i="19"/>
  <c r="AB1342" i="19" a="1"/>
  <c r="AB1342" i="19"/>
  <c r="O1342" i="19" a="1"/>
  <c r="O1342" i="19"/>
  <c r="N1342" i="19"/>
  <c r="M1342" i="19"/>
  <c r="AK1341" i="19" a="1"/>
  <c r="AK1341" i="19"/>
  <c r="AD1341" i="19" a="1"/>
  <c r="AD1341" i="19"/>
  <c r="AB1341" i="19" a="1"/>
  <c r="AB1341" i="19"/>
  <c r="O1341" i="19" a="1"/>
  <c r="O1341" i="19"/>
  <c r="N1341" i="19"/>
  <c r="M1341" i="19"/>
  <c r="AK1340" i="19" a="1"/>
  <c r="AK1340" i="19"/>
  <c r="AD1340" i="19" a="1"/>
  <c r="AD1340" i="19"/>
  <c r="AB1340" i="19" a="1"/>
  <c r="AB1340" i="19"/>
  <c r="O1340" i="19" a="1"/>
  <c r="O1340" i="19"/>
  <c r="N1340" i="19"/>
  <c r="M1340" i="19"/>
  <c r="AK1339" i="19" a="1"/>
  <c r="AK1339" i="19"/>
  <c r="AD1339" i="19" a="1"/>
  <c r="AD1339" i="19"/>
  <c r="AB1339" i="19" a="1"/>
  <c r="AB1339" i="19"/>
  <c r="O1339" i="19" a="1"/>
  <c r="O1339" i="19"/>
  <c r="N1339" i="19"/>
  <c r="M1339" i="19"/>
  <c r="AK1338" i="19" a="1"/>
  <c r="AK1338" i="19"/>
  <c r="AD1338" i="19" a="1"/>
  <c r="AD1338" i="19"/>
  <c r="AB1338" i="19" a="1"/>
  <c r="AB1338" i="19"/>
  <c r="O1338" i="19" a="1"/>
  <c r="O1338" i="19"/>
  <c r="N1338" i="19"/>
  <c r="M1338" i="19"/>
  <c r="AK1337" i="19" a="1"/>
  <c r="AK1337" i="19"/>
  <c r="AD1337" i="19" a="1"/>
  <c r="AD1337" i="19"/>
  <c r="AB1337" i="19" a="1"/>
  <c r="AB1337" i="19"/>
  <c r="O1337" i="19" a="1"/>
  <c r="O1337" i="19"/>
  <c r="N1337" i="19"/>
  <c r="M1337" i="19"/>
  <c r="AK1336" i="19" a="1"/>
  <c r="AK1336" i="19"/>
  <c r="AD1336" i="19" a="1"/>
  <c r="AD1336" i="19"/>
  <c r="AB1336" i="19" a="1"/>
  <c r="AB1336" i="19"/>
  <c r="O1336" i="19" a="1"/>
  <c r="O1336" i="19"/>
  <c r="N1336" i="19"/>
  <c r="M1336" i="19"/>
  <c r="AK1335" i="19" a="1"/>
  <c r="AK1335" i="19"/>
  <c r="AD1335" i="19" a="1"/>
  <c r="AD1335" i="19"/>
  <c r="AB1335" i="19" a="1"/>
  <c r="AB1335" i="19"/>
  <c r="O1335" i="19" a="1"/>
  <c r="O1335" i="19"/>
  <c r="N1335" i="19"/>
  <c r="M1335" i="19"/>
  <c r="AK1334" i="19" a="1"/>
  <c r="AK1334" i="19"/>
  <c r="AD1334" i="19" a="1"/>
  <c r="AD1334" i="19"/>
  <c r="AB1334" i="19" a="1"/>
  <c r="AB1334" i="19"/>
  <c r="O1334" i="19" a="1"/>
  <c r="O1334" i="19"/>
  <c r="N1334" i="19"/>
  <c r="M1334" i="19"/>
  <c r="AK1333" i="19" a="1"/>
  <c r="AK1333" i="19"/>
  <c r="AD1333" i="19" a="1"/>
  <c r="AD1333" i="19"/>
  <c r="AB1333" i="19" a="1"/>
  <c r="AB1333" i="19"/>
  <c r="O1333" i="19" a="1"/>
  <c r="O1333" i="19"/>
  <c r="N1333" i="19"/>
  <c r="M1333" i="19"/>
  <c r="AK1332" i="19" a="1"/>
  <c r="AK1332" i="19"/>
  <c r="AD1332" i="19" a="1"/>
  <c r="AD1332" i="19"/>
  <c r="AB1332" i="19" a="1"/>
  <c r="AB1332" i="19"/>
  <c r="O1332" i="19" a="1"/>
  <c r="O1332" i="19"/>
  <c r="N1332" i="19"/>
  <c r="M1332" i="19"/>
  <c r="AK1331" i="19" a="1"/>
  <c r="AK1331" i="19"/>
  <c r="AD1331" i="19" a="1"/>
  <c r="AD1331" i="19"/>
  <c r="AB1331" i="19" a="1"/>
  <c r="AB1331" i="19"/>
  <c r="O1331" i="19" a="1"/>
  <c r="O1331" i="19"/>
  <c r="N1331" i="19"/>
  <c r="M1331" i="19"/>
  <c r="AK1330" i="19" a="1"/>
  <c r="AK1330" i="19"/>
  <c r="AD1330" i="19" a="1"/>
  <c r="AD1330" i="19"/>
  <c r="AB1330" i="19" a="1"/>
  <c r="AB1330" i="19"/>
  <c r="O1330" i="19" a="1"/>
  <c r="O1330" i="19"/>
  <c r="N1330" i="19"/>
  <c r="M1330" i="19"/>
  <c r="AK1329" i="19" a="1"/>
  <c r="AK1329" i="19"/>
  <c r="AD1329" i="19" a="1"/>
  <c r="AD1329" i="19"/>
  <c r="AB1329" i="19" a="1"/>
  <c r="AB1329" i="19"/>
  <c r="O1329" i="19" a="1"/>
  <c r="O1329" i="19"/>
  <c r="N1329" i="19"/>
  <c r="M1329" i="19"/>
  <c r="AK1328" i="19" a="1"/>
  <c r="AK1328" i="19"/>
  <c r="AD1328" i="19" a="1"/>
  <c r="AD1328" i="19"/>
  <c r="AB1328" i="19" a="1"/>
  <c r="AB1328" i="19"/>
  <c r="O1328" i="19" a="1"/>
  <c r="O1328" i="19"/>
  <c r="N1328" i="19"/>
  <c r="M1328" i="19"/>
  <c r="AK1327" i="19" a="1"/>
  <c r="AK1327" i="19"/>
  <c r="AD1327" i="19" a="1"/>
  <c r="AD1327" i="19"/>
  <c r="AB1327" i="19" a="1"/>
  <c r="AB1327" i="19"/>
  <c r="O1327" i="19" a="1"/>
  <c r="O1327" i="19"/>
  <c r="N1327" i="19"/>
  <c r="M1327" i="19"/>
  <c r="AK1326" i="19" a="1"/>
  <c r="AK1326" i="19"/>
  <c r="AD1326" i="19" a="1"/>
  <c r="AD1326" i="19"/>
  <c r="AB1326" i="19" a="1"/>
  <c r="AB1326" i="19"/>
  <c r="O1326" i="19" a="1"/>
  <c r="O1326" i="19"/>
  <c r="N1326" i="19"/>
  <c r="M1326" i="19"/>
  <c r="AK1325" i="19" a="1"/>
  <c r="AK1325" i="19"/>
  <c r="AD1325" i="19" a="1"/>
  <c r="AD1325" i="19"/>
  <c r="AB1325" i="19" a="1"/>
  <c r="AB1325" i="19"/>
  <c r="O1325" i="19" a="1"/>
  <c r="O1325" i="19"/>
  <c r="N1325" i="19"/>
  <c r="M1325" i="19"/>
  <c r="AK1324" i="19" a="1"/>
  <c r="AK1324" i="19"/>
  <c r="AD1324" i="19" a="1"/>
  <c r="AD1324" i="19"/>
  <c r="AB1324" i="19" a="1"/>
  <c r="AB1324" i="19"/>
  <c r="O1324" i="19" a="1"/>
  <c r="O1324" i="19"/>
  <c r="N1324" i="19"/>
  <c r="M1324" i="19"/>
  <c r="AK1323" i="19" a="1"/>
  <c r="AK1323" i="19"/>
  <c r="AD1323" i="19" a="1"/>
  <c r="AD1323" i="19"/>
  <c r="AB1323" i="19" a="1"/>
  <c r="AB1323" i="19"/>
  <c r="O1323" i="19" a="1"/>
  <c r="O1323" i="19"/>
  <c r="N1323" i="19"/>
  <c r="M1323" i="19"/>
  <c r="AK1322" i="19" a="1"/>
  <c r="AK1322" i="19"/>
  <c r="AD1322" i="19" a="1"/>
  <c r="AD1322" i="19"/>
  <c r="AB1322" i="19" a="1"/>
  <c r="AB1322" i="19"/>
  <c r="O1322" i="19" a="1"/>
  <c r="O1322" i="19"/>
  <c r="N1322" i="19"/>
  <c r="M1322" i="19"/>
  <c r="AK1321" i="19" a="1"/>
  <c r="AK1321" i="19"/>
  <c r="AD1321" i="19" a="1"/>
  <c r="AD1321" i="19"/>
  <c r="AB1321" i="19" a="1"/>
  <c r="AB1321" i="19"/>
  <c r="O1321" i="19" a="1"/>
  <c r="O1321" i="19"/>
  <c r="N1321" i="19"/>
  <c r="M1321" i="19"/>
  <c r="AK1320" i="19" a="1"/>
  <c r="AK1320" i="19"/>
  <c r="AD1320" i="19" a="1"/>
  <c r="AD1320" i="19"/>
  <c r="AB1320" i="19" a="1"/>
  <c r="AB1320" i="19"/>
  <c r="O1320" i="19" a="1"/>
  <c r="O1320" i="19"/>
  <c r="N1320" i="19"/>
  <c r="M1320" i="19"/>
  <c r="AK1319" i="19" a="1"/>
  <c r="AK1319" i="19"/>
  <c r="AD1319" i="19" a="1"/>
  <c r="AD1319" i="19"/>
  <c r="AB1319" i="19" a="1"/>
  <c r="AB1319" i="19"/>
  <c r="O1319" i="19" a="1"/>
  <c r="O1319" i="19"/>
  <c r="N1319" i="19"/>
  <c r="M1319" i="19"/>
  <c r="AK1318" i="19" a="1"/>
  <c r="AK1318" i="19"/>
  <c r="AD1318" i="19" a="1"/>
  <c r="AD1318" i="19"/>
  <c r="AB1318" i="19" a="1"/>
  <c r="AB1318" i="19"/>
  <c r="O1318" i="19" a="1"/>
  <c r="O1318" i="19"/>
  <c r="N1318" i="19"/>
  <c r="M1318" i="19"/>
  <c r="AK1317" i="19" a="1"/>
  <c r="AK1317" i="19"/>
  <c r="AD1317" i="19" a="1"/>
  <c r="AD1317" i="19"/>
  <c r="AB1317" i="19" a="1"/>
  <c r="AB1317" i="19"/>
  <c r="O1317" i="19" a="1"/>
  <c r="O1317" i="19"/>
  <c r="N1317" i="19"/>
  <c r="M1317" i="19"/>
  <c r="AK1316" i="19" a="1"/>
  <c r="AK1316" i="19"/>
  <c r="AD1316" i="19" a="1"/>
  <c r="AD1316" i="19"/>
  <c r="AB1316" i="19" a="1"/>
  <c r="AB1316" i="19"/>
  <c r="O1316" i="19" a="1"/>
  <c r="O1316" i="19"/>
  <c r="N1316" i="19"/>
  <c r="M1316" i="19"/>
  <c r="AK1315" i="19" a="1"/>
  <c r="AK1315" i="19"/>
  <c r="AD1315" i="19" a="1"/>
  <c r="AD1315" i="19"/>
  <c r="AB1315" i="19" a="1"/>
  <c r="AB1315" i="19"/>
  <c r="O1315" i="19" a="1"/>
  <c r="O1315" i="19"/>
  <c r="N1315" i="19"/>
  <c r="M1315" i="19"/>
  <c r="AK1314" i="19" a="1"/>
  <c r="AK1314" i="19"/>
  <c r="AD1314" i="19" a="1"/>
  <c r="AD1314" i="19"/>
  <c r="AB1314" i="19" a="1"/>
  <c r="AB1314" i="19"/>
  <c r="O1314" i="19" a="1"/>
  <c r="O1314" i="19"/>
  <c r="N1314" i="19"/>
  <c r="M1314" i="19"/>
  <c r="AK1313" i="19" a="1"/>
  <c r="AK1313" i="19"/>
  <c r="AD1313" i="19" a="1"/>
  <c r="AD1313" i="19"/>
  <c r="AB1313" i="19" a="1"/>
  <c r="AB1313" i="19"/>
  <c r="O1313" i="19" a="1"/>
  <c r="O1313" i="19"/>
  <c r="N1313" i="19"/>
  <c r="M1313" i="19"/>
  <c r="AK1312" i="19" a="1"/>
  <c r="AK1312" i="19"/>
  <c r="AD1312" i="19" a="1"/>
  <c r="AD1312" i="19"/>
  <c r="AB1312" i="19" a="1"/>
  <c r="AB1312" i="19"/>
  <c r="O1312" i="19" a="1"/>
  <c r="O1312" i="19"/>
  <c r="N1312" i="19"/>
  <c r="M1312" i="19"/>
  <c r="AK1311" i="19" a="1"/>
  <c r="AK1311" i="19"/>
  <c r="AD1311" i="19" a="1"/>
  <c r="AD1311" i="19"/>
  <c r="AB1311" i="19" a="1"/>
  <c r="AB1311" i="19"/>
  <c r="O1311" i="19" a="1"/>
  <c r="O1311" i="19"/>
  <c r="N1311" i="19"/>
  <c r="M1311" i="19"/>
  <c r="AK1310" i="19" a="1"/>
  <c r="AK1310" i="19"/>
  <c r="AD1310" i="19" a="1"/>
  <c r="AD1310" i="19"/>
  <c r="AB1310" i="19" a="1"/>
  <c r="AB1310" i="19"/>
  <c r="O1310" i="19" a="1"/>
  <c r="O1310" i="19"/>
  <c r="N1310" i="19"/>
  <c r="M1310" i="19"/>
  <c r="AK1309" i="19" a="1"/>
  <c r="AK1309" i="19"/>
  <c r="AD1309" i="19" a="1"/>
  <c r="AD1309" i="19"/>
  <c r="AB1309" i="19" a="1"/>
  <c r="AB1309" i="19"/>
  <c r="O1309" i="19" a="1"/>
  <c r="O1309" i="19"/>
  <c r="N1309" i="19"/>
  <c r="M1309" i="19"/>
  <c r="AK1308" i="19" a="1"/>
  <c r="AK1308" i="19"/>
  <c r="AD1308" i="19" a="1"/>
  <c r="AD1308" i="19"/>
  <c r="AB1308" i="19" a="1"/>
  <c r="AB1308" i="19"/>
  <c r="O1308" i="19" a="1"/>
  <c r="O1308" i="19"/>
  <c r="N1308" i="19"/>
  <c r="M1308" i="19"/>
  <c r="AK1307" i="19" a="1"/>
  <c r="AK1307" i="19"/>
  <c r="AD1307" i="19" a="1"/>
  <c r="AD1307" i="19"/>
  <c r="AB1307" i="19" a="1"/>
  <c r="AB1307" i="19"/>
  <c r="O1307" i="19" a="1"/>
  <c r="O1307" i="19"/>
  <c r="N1307" i="19"/>
  <c r="M1307" i="19"/>
  <c r="AK1306" i="19" a="1"/>
  <c r="AK1306" i="19"/>
  <c r="AD1306" i="19" a="1"/>
  <c r="AD1306" i="19"/>
  <c r="AB1306" i="19" a="1"/>
  <c r="AB1306" i="19"/>
  <c r="O1306" i="19" a="1"/>
  <c r="O1306" i="19"/>
  <c r="N1306" i="19"/>
  <c r="M1306" i="19"/>
  <c r="AK1305" i="19" a="1"/>
  <c r="AK1305" i="19"/>
  <c r="AD1305" i="19" a="1"/>
  <c r="AD1305" i="19"/>
  <c r="AB1305" i="19" a="1"/>
  <c r="AB1305" i="19"/>
  <c r="O1305" i="19" a="1"/>
  <c r="O1305" i="19"/>
  <c r="N1305" i="19"/>
  <c r="M1305" i="19"/>
  <c r="AK1304" i="19" a="1"/>
  <c r="AK1304" i="19"/>
  <c r="AD1304" i="19" a="1"/>
  <c r="AD1304" i="19"/>
  <c r="AB1304" i="19" a="1"/>
  <c r="AB1304" i="19"/>
  <c r="O1304" i="19" a="1"/>
  <c r="O1304" i="19"/>
  <c r="N1304" i="19"/>
  <c r="M1304" i="19"/>
  <c r="AK1303" i="19" a="1"/>
  <c r="AK1303" i="19"/>
  <c r="AD1303" i="19" a="1"/>
  <c r="AD1303" i="19"/>
  <c r="AB1303" i="19" a="1"/>
  <c r="AB1303" i="19"/>
  <c r="O1303" i="19" a="1"/>
  <c r="O1303" i="19"/>
  <c r="N1303" i="19"/>
  <c r="M1303" i="19"/>
  <c r="AK1302" i="19" a="1"/>
  <c r="AK1302" i="19"/>
  <c r="AD1302" i="19" a="1"/>
  <c r="AD1302" i="19"/>
  <c r="AB1302" i="19" a="1"/>
  <c r="AB1302" i="19"/>
  <c r="O1302" i="19" a="1"/>
  <c r="O1302" i="19"/>
  <c r="N1302" i="19"/>
  <c r="M1302" i="19"/>
  <c r="AK1301" i="19" a="1"/>
  <c r="AK1301" i="19"/>
  <c r="AD1301" i="19" a="1"/>
  <c r="AD1301" i="19"/>
  <c r="AB1301" i="19" a="1"/>
  <c r="AB1301" i="19"/>
  <c r="O1301" i="19" a="1"/>
  <c r="O1301" i="19"/>
  <c r="N1301" i="19"/>
  <c r="M1301" i="19"/>
  <c r="AK1300" i="19" a="1"/>
  <c r="AK1300" i="19"/>
  <c r="AD1300" i="19" a="1"/>
  <c r="AD1300" i="19"/>
  <c r="AB1300" i="19" a="1"/>
  <c r="AB1300" i="19"/>
  <c r="O1300" i="19" a="1"/>
  <c r="O1300" i="19"/>
  <c r="N1300" i="19"/>
  <c r="M1300" i="19"/>
  <c r="AK1299" i="19" a="1"/>
  <c r="AK1299" i="19"/>
  <c r="AD1299" i="19" a="1"/>
  <c r="AD1299" i="19"/>
  <c r="AB1299" i="19" a="1"/>
  <c r="AB1299" i="19"/>
  <c r="O1299" i="19" a="1"/>
  <c r="O1299" i="19"/>
  <c r="N1299" i="19"/>
  <c r="M1299" i="19"/>
  <c r="AK1298" i="19" a="1"/>
  <c r="AK1298" i="19"/>
  <c r="AD1298" i="19" a="1"/>
  <c r="AD1298" i="19"/>
  <c r="AB1298" i="19" a="1"/>
  <c r="AB1298" i="19"/>
  <c r="O1298" i="19" a="1"/>
  <c r="O1298" i="19"/>
  <c r="N1298" i="19"/>
  <c r="M1298" i="19"/>
  <c r="AK1297" i="19" a="1"/>
  <c r="AK1297" i="19"/>
  <c r="AD1297" i="19" a="1"/>
  <c r="AD1297" i="19"/>
  <c r="AB1297" i="19" a="1"/>
  <c r="AB1297" i="19"/>
  <c r="O1297" i="19" a="1"/>
  <c r="O1297" i="19"/>
  <c r="N1297" i="19"/>
  <c r="M1297" i="19"/>
  <c r="AK1296" i="19" a="1"/>
  <c r="AK1296" i="19"/>
  <c r="AD1296" i="19" a="1"/>
  <c r="AD1296" i="19"/>
  <c r="AB1296" i="19" a="1"/>
  <c r="AB1296" i="19"/>
  <c r="O1296" i="19" a="1"/>
  <c r="O1296" i="19"/>
  <c r="N1296" i="19"/>
  <c r="M1296" i="19"/>
  <c r="AK1295" i="19" a="1"/>
  <c r="AK1295" i="19"/>
  <c r="AD1295" i="19" a="1"/>
  <c r="AD1295" i="19"/>
  <c r="AB1295" i="19" a="1"/>
  <c r="AB1295" i="19"/>
  <c r="O1295" i="19" a="1"/>
  <c r="O1295" i="19"/>
  <c r="N1295" i="19"/>
  <c r="M1295" i="19"/>
  <c r="AK1294" i="19" a="1"/>
  <c r="AK1294" i="19"/>
  <c r="AD1294" i="19" a="1"/>
  <c r="AD1294" i="19"/>
  <c r="AB1294" i="19" a="1"/>
  <c r="AB1294" i="19"/>
  <c r="O1294" i="19" a="1"/>
  <c r="O1294" i="19"/>
  <c r="N1294" i="19"/>
  <c r="M1294" i="19"/>
  <c r="AK1293" i="19" a="1"/>
  <c r="AK1293" i="19"/>
  <c r="AD1293" i="19" a="1"/>
  <c r="AD1293" i="19"/>
  <c r="AB1293" i="19" a="1"/>
  <c r="AB1293" i="19"/>
  <c r="O1293" i="19" a="1"/>
  <c r="O1293" i="19"/>
  <c r="N1293" i="19"/>
  <c r="M1293" i="19"/>
  <c r="AK1292" i="19" a="1"/>
  <c r="AK1292" i="19"/>
  <c r="AD1292" i="19" a="1"/>
  <c r="AD1292" i="19"/>
  <c r="AB1292" i="19" a="1"/>
  <c r="AB1292" i="19"/>
  <c r="O1292" i="19" a="1"/>
  <c r="O1292" i="19"/>
  <c r="N1292" i="19"/>
  <c r="M1292" i="19"/>
  <c r="AK1291" i="19" a="1"/>
  <c r="AK1291" i="19"/>
  <c r="AD1291" i="19" a="1"/>
  <c r="AD1291" i="19"/>
  <c r="AB1291" i="19" a="1"/>
  <c r="AB1291" i="19"/>
  <c r="O1291" i="19" a="1"/>
  <c r="O1291" i="19"/>
  <c r="N1291" i="19"/>
  <c r="M1291" i="19"/>
  <c r="AK1290" i="19" a="1"/>
  <c r="AK1290" i="19"/>
  <c r="AD1290" i="19" a="1"/>
  <c r="AD1290" i="19"/>
  <c r="AB1290" i="19" a="1"/>
  <c r="AB1290" i="19"/>
  <c r="O1290" i="19" a="1"/>
  <c r="O1290" i="19"/>
  <c r="N1290" i="19"/>
  <c r="M1290" i="19"/>
  <c r="AK1289" i="19" a="1"/>
  <c r="AK1289" i="19"/>
  <c r="AD1289" i="19" a="1"/>
  <c r="AD1289" i="19"/>
  <c r="AB1289" i="19" a="1"/>
  <c r="AB1289" i="19"/>
  <c r="O1289" i="19" a="1"/>
  <c r="O1289" i="19"/>
  <c r="N1289" i="19"/>
  <c r="M1289" i="19"/>
  <c r="AK1288" i="19" a="1"/>
  <c r="AK1288" i="19"/>
  <c r="AD1288" i="19" a="1"/>
  <c r="AD1288" i="19"/>
  <c r="AB1288" i="19" a="1"/>
  <c r="AB1288" i="19"/>
  <c r="O1288" i="19" a="1"/>
  <c r="O1288" i="19"/>
  <c r="N1288" i="19"/>
  <c r="M1288" i="19"/>
  <c r="AK1287" i="19" a="1"/>
  <c r="AK1287" i="19"/>
  <c r="AD1287" i="19" a="1"/>
  <c r="AD1287" i="19"/>
  <c r="AB1287" i="19" a="1"/>
  <c r="AB1287" i="19"/>
  <c r="O1287" i="19" a="1"/>
  <c r="O1287" i="19"/>
  <c r="N1287" i="19"/>
  <c r="M1287" i="19"/>
  <c r="AK1286" i="19" a="1"/>
  <c r="AK1286" i="19"/>
  <c r="AD1286" i="19" a="1"/>
  <c r="AD1286" i="19"/>
  <c r="AB1286" i="19" a="1"/>
  <c r="AB1286" i="19"/>
  <c r="O1286" i="19" a="1"/>
  <c r="O1286" i="19"/>
  <c r="N1286" i="19"/>
  <c r="M1286" i="19"/>
  <c r="AK1285" i="19" a="1"/>
  <c r="AK1285" i="19"/>
  <c r="AD1285" i="19" a="1"/>
  <c r="AD1285" i="19"/>
  <c r="AB1285" i="19" a="1"/>
  <c r="AB1285" i="19"/>
  <c r="O1285" i="19" a="1"/>
  <c r="O1285" i="19"/>
  <c r="N1285" i="19"/>
  <c r="M1285" i="19"/>
  <c r="AK1284" i="19" a="1"/>
  <c r="AK1284" i="19"/>
  <c r="AD1284" i="19" a="1"/>
  <c r="AD1284" i="19"/>
  <c r="AB1284" i="19" a="1"/>
  <c r="AB1284" i="19"/>
  <c r="O1284" i="19" a="1"/>
  <c r="O1284" i="19"/>
  <c r="N1284" i="19"/>
  <c r="M1284" i="19"/>
  <c r="AK1283" i="19" a="1"/>
  <c r="AK1283" i="19"/>
  <c r="AD1283" i="19" a="1"/>
  <c r="AD1283" i="19"/>
  <c r="AB1283" i="19" a="1"/>
  <c r="AB1283" i="19"/>
  <c r="O1283" i="19" a="1"/>
  <c r="O1283" i="19"/>
  <c r="N1283" i="19"/>
  <c r="M1283" i="19"/>
  <c r="AK1282" i="19" a="1"/>
  <c r="AK1282" i="19"/>
  <c r="AD1282" i="19" a="1"/>
  <c r="AD1282" i="19"/>
  <c r="AB1282" i="19" a="1"/>
  <c r="AB1282" i="19"/>
  <c r="O1282" i="19" a="1"/>
  <c r="O1282" i="19"/>
  <c r="N1282" i="19"/>
  <c r="M1282" i="19"/>
  <c r="AK1281" i="19" a="1"/>
  <c r="AK1281" i="19"/>
  <c r="AD1281" i="19" a="1"/>
  <c r="AD1281" i="19"/>
  <c r="AB1281" i="19" a="1"/>
  <c r="AB1281" i="19"/>
  <c r="O1281" i="19" a="1"/>
  <c r="O1281" i="19"/>
  <c r="N1281" i="19"/>
  <c r="M1281" i="19"/>
  <c r="AK1280" i="19" a="1"/>
  <c r="AK1280" i="19"/>
  <c r="AD1280" i="19" a="1"/>
  <c r="AD1280" i="19"/>
  <c r="AB1280" i="19" a="1"/>
  <c r="AB1280" i="19"/>
  <c r="O1280" i="19" a="1"/>
  <c r="O1280" i="19"/>
  <c r="N1280" i="19"/>
  <c r="M1280" i="19"/>
  <c r="AK1279" i="19" a="1"/>
  <c r="AK1279" i="19"/>
  <c r="AD1279" i="19" a="1"/>
  <c r="AD1279" i="19"/>
  <c r="AB1279" i="19" a="1"/>
  <c r="AB1279" i="19"/>
  <c r="O1279" i="19" a="1"/>
  <c r="O1279" i="19"/>
  <c r="N1279" i="19"/>
  <c r="M1279" i="19"/>
  <c r="AK1278" i="19" a="1"/>
  <c r="AK1278" i="19"/>
  <c r="AD1278" i="19" a="1"/>
  <c r="AD1278" i="19"/>
  <c r="AB1278" i="19" a="1"/>
  <c r="AB1278" i="19"/>
  <c r="O1278" i="19" a="1"/>
  <c r="O1278" i="19"/>
  <c r="N1278" i="19"/>
  <c r="M1278" i="19"/>
  <c r="AK1277" i="19" a="1"/>
  <c r="AK1277" i="19"/>
  <c r="AD1277" i="19" a="1"/>
  <c r="AD1277" i="19"/>
  <c r="AB1277" i="19" a="1"/>
  <c r="AB1277" i="19"/>
  <c r="O1277" i="19" a="1"/>
  <c r="O1277" i="19"/>
  <c r="N1277" i="19"/>
  <c r="M1277" i="19"/>
  <c r="AK1276" i="19" a="1"/>
  <c r="AK1276" i="19"/>
  <c r="AD1276" i="19" a="1"/>
  <c r="AD1276" i="19"/>
  <c r="AB1276" i="19" a="1"/>
  <c r="AB1276" i="19"/>
  <c r="O1276" i="19" a="1"/>
  <c r="O1276" i="19"/>
  <c r="N1276" i="19"/>
  <c r="M1276" i="19"/>
  <c r="AK1275" i="19" a="1"/>
  <c r="AK1275" i="19"/>
  <c r="AD1275" i="19" a="1"/>
  <c r="AD1275" i="19"/>
  <c r="AB1275" i="19" a="1"/>
  <c r="AB1275" i="19"/>
  <c r="O1275" i="19" a="1"/>
  <c r="O1275" i="19"/>
  <c r="N1275" i="19"/>
  <c r="M1275" i="19"/>
  <c r="AK1274" i="19" a="1"/>
  <c r="AK1274" i="19"/>
  <c r="AD1274" i="19" a="1"/>
  <c r="AD1274" i="19"/>
  <c r="AB1274" i="19" a="1"/>
  <c r="AB1274" i="19"/>
  <c r="O1274" i="19" a="1"/>
  <c r="O1274" i="19"/>
  <c r="N1274" i="19"/>
  <c r="M1274" i="19"/>
  <c r="AK1273" i="19" a="1"/>
  <c r="AK1273" i="19"/>
  <c r="AD1273" i="19" a="1"/>
  <c r="AD1273" i="19"/>
  <c r="AB1273" i="19" a="1"/>
  <c r="AB1273" i="19"/>
  <c r="O1273" i="19" a="1"/>
  <c r="O1273" i="19"/>
  <c r="N1273" i="19"/>
  <c r="M1273" i="19"/>
  <c r="AK1272" i="19" a="1"/>
  <c r="AK1272" i="19"/>
  <c r="AD1272" i="19" a="1"/>
  <c r="AD1272" i="19"/>
  <c r="AB1272" i="19" a="1"/>
  <c r="AB1272" i="19"/>
  <c r="O1272" i="19" a="1"/>
  <c r="O1272" i="19"/>
  <c r="N1272" i="19"/>
  <c r="M1272" i="19"/>
  <c r="AK1271" i="19" a="1"/>
  <c r="AK1271" i="19"/>
  <c r="AD1271" i="19" a="1"/>
  <c r="AD1271" i="19"/>
  <c r="AB1271" i="19" a="1"/>
  <c r="AB1271" i="19"/>
  <c r="O1271" i="19" a="1"/>
  <c r="O1271" i="19"/>
  <c r="N1271" i="19"/>
  <c r="M1271" i="19"/>
  <c r="AK1270" i="19" a="1"/>
  <c r="AK1270" i="19"/>
  <c r="AD1270" i="19" a="1"/>
  <c r="AD1270" i="19"/>
  <c r="AB1270" i="19" a="1"/>
  <c r="AB1270" i="19"/>
  <c r="O1270" i="19" a="1"/>
  <c r="O1270" i="19"/>
  <c r="N1270" i="19"/>
  <c r="M1270" i="19"/>
  <c r="AK1269" i="19" a="1"/>
  <c r="AK1269" i="19"/>
  <c r="AD1269" i="19" a="1"/>
  <c r="AD1269" i="19"/>
  <c r="AB1269" i="19" a="1"/>
  <c r="AB1269" i="19"/>
  <c r="O1269" i="19" a="1"/>
  <c r="O1269" i="19"/>
  <c r="N1269" i="19"/>
  <c r="M1269" i="19"/>
  <c r="AK1268" i="19" a="1"/>
  <c r="AK1268" i="19"/>
  <c r="AD1268" i="19" a="1"/>
  <c r="AD1268" i="19"/>
  <c r="AB1268" i="19" a="1"/>
  <c r="AB1268" i="19"/>
  <c r="O1268" i="19" a="1"/>
  <c r="O1268" i="19"/>
  <c r="N1268" i="19"/>
  <c r="M1268" i="19"/>
  <c r="AK1267" i="19" a="1"/>
  <c r="AK1267" i="19"/>
  <c r="AD1267" i="19" a="1"/>
  <c r="AD1267" i="19"/>
  <c r="AB1267" i="19" a="1"/>
  <c r="AB1267" i="19"/>
  <c r="O1267" i="19" a="1"/>
  <c r="O1267" i="19"/>
  <c r="N1267" i="19"/>
  <c r="M1267" i="19"/>
  <c r="AK1266" i="19" a="1"/>
  <c r="AK1266" i="19"/>
  <c r="AD1266" i="19" a="1"/>
  <c r="AD1266" i="19"/>
  <c r="AB1266" i="19" a="1"/>
  <c r="AB1266" i="19"/>
  <c r="O1266" i="19" a="1"/>
  <c r="O1266" i="19"/>
  <c r="N1266" i="19"/>
  <c r="M1266" i="19"/>
  <c r="AK1265" i="19" a="1"/>
  <c r="AK1265" i="19"/>
  <c r="AD1265" i="19" a="1"/>
  <c r="AD1265" i="19"/>
  <c r="AB1265" i="19" a="1"/>
  <c r="AB1265" i="19"/>
  <c r="O1265" i="19" a="1"/>
  <c r="O1265" i="19"/>
  <c r="N1265" i="19"/>
  <c r="M1265" i="19"/>
  <c r="AK1264" i="19" a="1"/>
  <c r="AK1264" i="19"/>
  <c r="AD1264" i="19" a="1"/>
  <c r="AD1264" i="19"/>
  <c r="AB1264" i="19" a="1"/>
  <c r="AB1264" i="19"/>
  <c r="O1264" i="19" a="1"/>
  <c r="O1264" i="19"/>
  <c r="N1264" i="19"/>
  <c r="M1264" i="19"/>
  <c r="AK1263" i="19" a="1"/>
  <c r="AK1263" i="19"/>
  <c r="AD1263" i="19" a="1"/>
  <c r="AD1263" i="19"/>
  <c r="AB1263" i="19" a="1"/>
  <c r="AB1263" i="19"/>
  <c r="O1263" i="19" a="1"/>
  <c r="O1263" i="19"/>
  <c r="N1263" i="19"/>
  <c r="M1263" i="19"/>
  <c r="AK1262" i="19" a="1"/>
  <c r="AK1262" i="19"/>
  <c r="AD1262" i="19" a="1"/>
  <c r="AD1262" i="19"/>
  <c r="AB1262" i="19" a="1"/>
  <c r="AB1262" i="19"/>
  <c r="O1262" i="19" a="1"/>
  <c r="O1262" i="19"/>
  <c r="N1262" i="19"/>
  <c r="M1262" i="19"/>
  <c r="AK1261" i="19" a="1"/>
  <c r="AK1261" i="19"/>
  <c r="AD1261" i="19" a="1"/>
  <c r="AD1261" i="19"/>
  <c r="AB1261" i="19" a="1"/>
  <c r="AB1261" i="19"/>
  <c r="O1261" i="19" a="1"/>
  <c r="O1261" i="19"/>
  <c r="N1261" i="19"/>
  <c r="M1261" i="19"/>
  <c r="AK1260" i="19" a="1"/>
  <c r="AK1260" i="19"/>
  <c r="AD1260" i="19" a="1"/>
  <c r="AD1260" i="19"/>
  <c r="AB1260" i="19" a="1"/>
  <c r="AB1260" i="19"/>
  <c r="O1260" i="19" a="1"/>
  <c r="O1260" i="19"/>
  <c r="N1260" i="19"/>
  <c r="M1260" i="19"/>
  <c r="AK1259" i="19" a="1"/>
  <c r="AK1259" i="19"/>
  <c r="AD1259" i="19" a="1"/>
  <c r="AD1259" i="19"/>
  <c r="AB1259" i="19" a="1"/>
  <c r="AB1259" i="19"/>
  <c r="O1259" i="19" a="1"/>
  <c r="O1259" i="19"/>
  <c r="N1259" i="19"/>
  <c r="M1259" i="19"/>
  <c r="AK1258" i="19" a="1"/>
  <c r="AK1258" i="19"/>
  <c r="AD1258" i="19" a="1"/>
  <c r="AD1258" i="19"/>
  <c r="AB1258" i="19" a="1"/>
  <c r="AB1258" i="19"/>
  <c r="O1258" i="19" a="1"/>
  <c r="O1258" i="19"/>
  <c r="N1258" i="19"/>
  <c r="M1258" i="19"/>
  <c r="AK1257" i="19" a="1"/>
  <c r="AK1257" i="19"/>
  <c r="AD1257" i="19" a="1"/>
  <c r="AD1257" i="19"/>
  <c r="AB1257" i="19" a="1"/>
  <c r="AB1257" i="19"/>
  <c r="O1257" i="19" a="1"/>
  <c r="O1257" i="19"/>
  <c r="N1257" i="19"/>
  <c r="M1257" i="19"/>
  <c r="AK1256" i="19" a="1"/>
  <c r="AK1256" i="19"/>
  <c r="AD1256" i="19" a="1"/>
  <c r="AD1256" i="19"/>
  <c r="AB1256" i="19" a="1"/>
  <c r="AB1256" i="19"/>
  <c r="O1256" i="19" a="1"/>
  <c r="O1256" i="19"/>
  <c r="N1256" i="19"/>
  <c r="M1256" i="19"/>
  <c r="AK1255" i="19" a="1"/>
  <c r="AK1255" i="19"/>
  <c r="AD1255" i="19" a="1"/>
  <c r="AD1255" i="19"/>
  <c r="AB1255" i="19" a="1"/>
  <c r="AB1255" i="19"/>
  <c r="O1255" i="19" a="1"/>
  <c r="O1255" i="19"/>
  <c r="N1255" i="19"/>
  <c r="M1255" i="19"/>
  <c r="AK1254" i="19" a="1"/>
  <c r="AK1254" i="19"/>
  <c r="AD1254" i="19" a="1"/>
  <c r="AD1254" i="19"/>
  <c r="AB1254" i="19" a="1"/>
  <c r="AB1254" i="19"/>
  <c r="O1254" i="19" a="1"/>
  <c r="O1254" i="19"/>
  <c r="N1254" i="19"/>
  <c r="M1254" i="19"/>
  <c r="AK1253" i="19" a="1"/>
  <c r="AK1253" i="19"/>
  <c r="AD1253" i="19" a="1"/>
  <c r="AD1253" i="19"/>
  <c r="AB1253" i="19" a="1"/>
  <c r="AB1253" i="19"/>
  <c r="O1253" i="19" a="1"/>
  <c r="O1253" i="19"/>
  <c r="N1253" i="19"/>
  <c r="M1253" i="19"/>
  <c r="AK1252" i="19" a="1"/>
  <c r="AK1252" i="19"/>
  <c r="AD1252" i="19" a="1"/>
  <c r="AD1252" i="19"/>
  <c r="AB1252" i="19" a="1"/>
  <c r="AB1252" i="19"/>
  <c r="O1252" i="19" a="1"/>
  <c r="O1252" i="19"/>
  <c r="N1252" i="19"/>
  <c r="M1252" i="19"/>
  <c r="AK1251" i="19" a="1"/>
  <c r="AK1251" i="19"/>
  <c r="AD1251" i="19" a="1"/>
  <c r="AD1251" i="19"/>
  <c r="AB1251" i="19" a="1"/>
  <c r="AB1251" i="19"/>
  <c r="O1251" i="19" a="1"/>
  <c r="O1251" i="19"/>
  <c r="N1251" i="19"/>
  <c r="M1251" i="19"/>
  <c r="AK1250" i="19" a="1"/>
  <c r="AK1250" i="19"/>
  <c r="AD1250" i="19" a="1"/>
  <c r="AD1250" i="19"/>
  <c r="AB1250" i="19" a="1"/>
  <c r="AB1250" i="19"/>
  <c r="O1250" i="19" a="1"/>
  <c r="O1250" i="19"/>
  <c r="N1250" i="19"/>
  <c r="M1250" i="19"/>
  <c r="AK1249" i="19" a="1"/>
  <c r="AK1249" i="19"/>
  <c r="AD1249" i="19" a="1"/>
  <c r="AD1249" i="19"/>
  <c r="AB1249" i="19" a="1"/>
  <c r="AB1249" i="19"/>
  <c r="O1249" i="19" a="1"/>
  <c r="O1249" i="19"/>
  <c r="N1249" i="19"/>
  <c r="M1249" i="19"/>
  <c r="AK1248" i="19" a="1"/>
  <c r="AK1248" i="19"/>
  <c r="AD1248" i="19" a="1"/>
  <c r="AD1248" i="19"/>
  <c r="AB1248" i="19" a="1"/>
  <c r="AB1248" i="19"/>
  <c r="O1248" i="19" a="1"/>
  <c r="O1248" i="19"/>
  <c r="N1248" i="19"/>
  <c r="M1248" i="19"/>
  <c r="AK1247" i="19" a="1"/>
  <c r="AK1247" i="19"/>
  <c r="AD1247" i="19" a="1"/>
  <c r="AD1247" i="19"/>
  <c r="AB1247" i="19" a="1"/>
  <c r="AB1247" i="19"/>
  <c r="O1247" i="19" a="1"/>
  <c r="O1247" i="19"/>
  <c r="N1247" i="19"/>
  <c r="M1247" i="19"/>
  <c r="AK1246" i="19" a="1"/>
  <c r="AK1246" i="19"/>
  <c r="AD1246" i="19" a="1"/>
  <c r="AD1246" i="19"/>
  <c r="AB1246" i="19" a="1"/>
  <c r="AB1246" i="19"/>
  <c r="O1246" i="19" a="1"/>
  <c r="O1246" i="19"/>
  <c r="N1246" i="19"/>
  <c r="M1246" i="19"/>
  <c r="AK1245" i="19" a="1"/>
  <c r="AK1245" i="19"/>
  <c r="AD1245" i="19" a="1"/>
  <c r="AD1245" i="19"/>
  <c r="AB1245" i="19" a="1"/>
  <c r="AB1245" i="19"/>
  <c r="O1245" i="19" a="1"/>
  <c r="O1245" i="19"/>
  <c r="N1245" i="19"/>
  <c r="M1245" i="19"/>
  <c r="AK1244" i="19" a="1"/>
  <c r="AK1244" i="19"/>
  <c r="AD1244" i="19" a="1"/>
  <c r="AD1244" i="19"/>
  <c r="AB1244" i="19" a="1"/>
  <c r="AB1244" i="19"/>
  <c r="O1244" i="19" a="1"/>
  <c r="O1244" i="19"/>
  <c r="N1244" i="19"/>
  <c r="M1244" i="19"/>
  <c r="AK1243" i="19" a="1"/>
  <c r="AK1243" i="19"/>
  <c r="AD1243" i="19" a="1"/>
  <c r="AD1243" i="19"/>
  <c r="AB1243" i="19" a="1"/>
  <c r="AB1243" i="19"/>
  <c r="O1243" i="19" a="1"/>
  <c r="O1243" i="19"/>
  <c r="N1243" i="19"/>
  <c r="M1243" i="19"/>
  <c r="AK1242" i="19" a="1"/>
  <c r="AK1242" i="19"/>
  <c r="AD1242" i="19" a="1"/>
  <c r="AD1242" i="19"/>
  <c r="AB1242" i="19" a="1"/>
  <c r="AB1242" i="19"/>
  <c r="O1242" i="19" a="1"/>
  <c r="O1242" i="19"/>
  <c r="N1242" i="19"/>
  <c r="M1242" i="19"/>
  <c r="AK1241" i="19" a="1"/>
  <c r="AK1241" i="19"/>
  <c r="AD1241" i="19" a="1"/>
  <c r="AD1241" i="19"/>
  <c r="AB1241" i="19" a="1"/>
  <c r="AB1241" i="19"/>
  <c r="O1241" i="19" a="1"/>
  <c r="O1241" i="19"/>
  <c r="N1241" i="19"/>
  <c r="M1241" i="19"/>
  <c r="AK1240" i="19" a="1"/>
  <c r="AK1240" i="19"/>
  <c r="AD1240" i="19" a="1"/>
  <c r="AD1240" i="19"/>
  <c r="AB1240" i="19" a="1"/>
  <c r="AB1240" i="19"/>
  <c r="O1240" i="19" a="1"/>
  <c r="O1240" i="19"/>
  <c r="N1240" i="19"/>
  <c r="M1240" i="19"/>
  <c r="AK1239" i="19" a="1"/>
  <c r="AK1239" i="19"/>
  <c r="AD1239" i="19" a="1"/>
  <c r="AD1239" i="19"/>
  <c r="AB1239" i="19" a="1"/>
  <c r="AB1239" i="19"/>
  <c r="O1239" i="19" a="1"/>
  <c r="O1239" i="19"/>
  <c r="N1239" i="19"/>
  <c r="M1239" i="19"/>
  <c r="AK1238" i="19" a="1"/>
  <c r="AK1238" i="19"/>
  <c r="AD1238" i="19" a="1"/>
  <c r="AD1238" i="19"/>
  <c r="AB1238" i="19" a="1"/>
  <c r="AB1238" i="19"/>
  <c r="O1238" i="19" a="1"/>
  <c r="O1238" i="19"/>
  <c r="N1238" i="19"/>
  <c r="M1238" i="19"/>
  <c r="AK1237" i="19" a="1"/>
  <c r="AK1237" i="19"/>
  <c r="AD1237" i="19" a="1"/>
  <c r="AD1237" i="19"/>
  <c r="AB1237" i="19" a="1"/>
  <c r="AB1237" i="19"/>
  <c r="O1237" i="19" a="1"/>
  <c r="O1237" i="19"/>
  <c r="N1237" i="19"/>
  <c r="M1237" i="19"/>
  <c r="AK1236" i="19" a="1"/>
  <c r="AK1236" i="19"/>
  <c r="AD1236" i="19" a="1"/>
  <c r="AD1236" i="19"/>
  <c r="AB1236" i="19" a="1"/>
  <c r="AB1236" i="19"/>
  <c r="O1236" i="19" a="1"/>
  <c r="O1236" i="19"/>
  <c r="N1236" i="19"/>
  <c r="M1236" i="19"/>
  <c r="AK1235" i="19" a="1"/>
  <c r="AK1235" i="19"/>
  <c r="AD1235" i="19" a="1"/>
  <c r="AD1235" i="19"/>
  <c r="AB1235" i="19" a="1"/>
  <c r="AB1235" i="19"/>
  <c r="O1235" i="19" a="1"/>
  <c r="O1235" i="19"/>
  <c r="N1235" i="19"/>
  <c r="M1235" i="19"/>
  <c r="AK1234" i="19" a="1"/>
  <c r="AK1234" i="19"/>
  <c r="AD1234" i="19" a="1"/>
  <c r="AD1234" i="19"/>
  <c r="AB1234" i="19" a="1"/>
  <c r="AB1234" i="19"/>
  <c r="O1234" i="19" a="1"/>
  <c r="O1234" i="19"/>
  <c r="N1234" i="19"/>
  <c r="M1234" i="19"/>
  <c r="AK1233" i="19" a="1"/>
  <c r="AK1233" i="19"/>
  <c r="AD1233" i="19" a="1"/>
  <c r="AD1233" i="19"/>
  <c r="AB1233" i="19" a="1"/>
  <c r="AB1233" i="19"/>
  <c r="O1233" i="19" a="1"/>
  <c r="O1233" i="19"/>
  <c r="N1233" i="19"/>
  <c r="M1233" i="19"/>
  <c r="AK1232" i="19" a="1"/>
  <c r="AK1232" i="19"/>
  <c r="AD1232" i="19" a="1"/>
  <c r="AD1232" i="19"/>
  <c r="AB1232" i="19" a="1"/>
  <c r="AB1232" i="19"/>
  <c r="O1232" i="19" a="1"/>
  <c r="O1232" i="19"/>
  <c r="N1232" i="19"/>
  <c r="M1232" i="19"/>
  <c r="AK1231" i="19" a="1"/>
  <c r="AK1231" i="19"/>
  <c r="AD1231" i="19" a="1"/>
  <c r="AD1231" i="19"/>
  <c r="AB1231" i="19" a="1"/>
  <c r="AB1231" i="19"/>
  <c r="O1231" i="19" a="1"/>
  <c r="O1231" i="19"/>
  <c r="N1231" i="19"/>
  <c r="M1231" i="19"/>
  <c r="AK1230" i="19" a="1"/>
  <c r="AK1230" i="19"/>
  <c r="AD1230" i="19" a="1"/>
  <c r="AD1230" i="19"/>
  <c r="AB1230" i="19" a="1"/>
  <c r="AB1230" i="19"/>
  <c r="O1230" i="19" a="1"/>
  <c r="O1230" i="19"/>
  <c r="N1230" i="19"/>
  <c r="M1230" i="19"/>
  <c r="AK1229" i="19" a="1"/>
  <c r="AK1229" i="19"/>
  <c r="AD1229" i="19" a="1"/>
  <c r="AD1229" i="19"/>
  <c r="AB1229" i="19" a="1"/>
  <c r="AB1229" i="19"/>
  <c r="O1229" i="19" a="1"/>
  <c r="O1229" i="19"/>
  <c r="N1229" i="19"/>
  <c r="M1229" i="19"/>
  <c r="AK1228" i="19" a="1"/>
  <c r="AK1228" i="19"/>
  <c r="AD1228" i="19" a="1"/>
  <c r="AD1228" i="19"/>
  <c r="AB1228" i="19" a="1"/>
  <c r="AB1228" i="19"/>
  <c r="O1228" i="19" a="1"/>
  <c r="O1228" i="19"/>
  <c r="N1228" i="19"/>
  <c r="M1228" i="19"/>
  <c r="AK1227" i="19" a="1"/>
  <c r="AK1227" i="19"/>
  <c r="AD1227" i="19" a="1"/>
  <c r="AD1227" i="19"/>
  <c r="AB1227" i="19" a="1"/>
  <c r="AB1227" i="19"/>
  <c r="O1227" i="19" a="1"/>
  <c r="O1227" i="19"/>
  <c r="N1227" i="19"/>
  <c r="M1227" i="19"/>
  <c r="AK1226" i="19" a="1"/>
  <c r="AK1226" i="19"/>
  <c r="AD1226" i="19" a="1"/>
  <c r="AD1226" i="19"/>
  <c r="AB1226" i="19" a="1"/>
  <c r="AB1226" i="19"/>
  <c r="O1226" i="19" a="1"/>
  <c r="O1226" i="19"/>
  <c r="N1226" i="19"/>
  <c r="M1226" i="19"/>
  <c r="AK1225" i="19" a="1"/>
  <c r="AK1225" i="19"/>
  <c r="AD1225" i="19" a="1"/>
  <c r="AD1225" i="19"/>
  <c r="AB1225" i="19" a="1"/>
  <c r="AB1225" i="19"/>
  <c r="O1225" i="19" a="1"/>
  <c r="O1225" i="19"/>
  <c r="N1225" i="19"/>
  <c r="M1225" i="19"/>
  <c r="AK1224" i="19" a="1"/>
  <c r="AK1224" i="19"/>
  <c r="AD1224" i="19" a="1"/>
  <c r="AD1224" i="19"/>
  <c r="AB1224" i="19" a="1"/>
  <c r="AB1224" i="19"/>
  <c r="O1224" i="19" a="1"/>
  <c r="O1224" i="19"/>
  <c r="N1224" i="19"/>
  <c r="M1224" i="19"/>
  <c r="AK1223" i="19" a="1"/>
  <c r="AK1223" i="19"/>
  <c r="AD1223" i="19" a="1"/>
  <c r="AD1223" i="19"/>
  <c r="AB1223" i="19" a="1"/>
  <c r="AB1223" i="19"/>
  <c r="O1223" i="19" a="1"/>
  <c r="O1223" i="19"/>
  <c r="N1223" i="19"/>
  <c r="M1223" i="19"/>
  <c r="AK1222" i="19" a="1"/>
  <c r="AK1222" i="19"/>
  <c r="AD1222" i="19" a="1"/>
  <c r="AD1222" i="19"/>
  <c r="AB1222" i="19" a="1"/>
  <c r="AB1222" i="19"/>
  <c r="O1222" i="19" a="1"/>
  <c r="O1222" i="19"/>
  <c r="N1222" i="19"/>
  <c r="M1222" i="19"/>
  <c r="AK1221" i="19" a="1"/>
  <c r="AK1221" i="19"/>
  <c r="AD1221" i="19" a="1"/>
  <c r="AD1221" i="19"/>
  <c r="AB1221" i="19" a="1"/>
  <c r="AB1221" i="19"/>
  <c r="O1221" i="19" a="1"/>
  <c r="O1221" i="19"/>
  <c r="N1221" i="19"/>
  <c r="M1221" i="19"/>
  <c r="AK1220" i="19" a="1"/>
  <c r="AK1220" i="19"/>
  <c r="AD1220" i="19" a="1"/>
  <c r="AD1220" i="19"/>
  <c r="AB1220" i="19" a="1"/>
  <c r="AB1220" i="19"/>
  <c r="O1220" i="19" a="1"/>
  <c r="O1220" i="19"/>
  <c r="N1220" i="19"/>
  <c r="M1220" i="19"/>
  <c r="AK1219" i="19" a="1"/>
  <c r="AK1219" i="19"/>
  <c r="AD1219" i="19" a="1"/>
  <c r="AD1219" i="19"/>
  <c r="AB1219" i="19" a="1"/>
  <c r="AB1219" i="19"/>
  <c r="O1219" i="19" a="1"/>
  <c r="O1219" i="19"/>
  <c r="N1219" i="19"/>
  <c r="M1219" i="19"/>
  <c r="AK1218" i="19" a="1"/>
  <c r="AK1218" i="19"/>
  <c r="AD1218" i="19" a="1"/>
  <c r="AD1218" i="19"/>
  <c r="AB1218" i="19" a="1"/>
  <c r="AB1218" i="19"/>
  <c r="O1218" i="19" a="1"/>
  <c r="O1218" i="19"/>
  <c r="N1218" i="19"/>
  <c r="M1218" i="19"/>
  <c r="AK1217" i="19" a="1"/>
  <c r="AK1217" i="19"/>
  <c r="AD1217" i="19" a="1"/>
  <c r="AD1217" i="19"/>
  <c r="AB1217" i="19" a="1"/>
  <c r="AB1217" i="19"/>
  <c r="O1217" i="19" a="1"/>
  <c r="O1217" i="19"/>
  <c r="N1217" i="19"/>
  <c r="M1217" i="19"/>
  <c r="AK1216" i="19" a="1"/>
  <c r="AK1216" i="19"/>
  <c r="AD1216" i="19" a="1"/>
  <c r="AD1216" i="19"/>
  <c r="AB1216" i="19" a="1"/>
  <c r="AB1216" i="19"/>
  <c r="O1216" i="19" a="1"/>
  <c r="O1216" i="19"/>
  <c r="N1216" i="19"/>
  <c r="M1216" i="19"/>
  <c r="AK1215" i="19" a="1"/>
  <c r="AK1215" i="19"/>
  <c r="AD1215" i="19" a="1"/>
  <c r="AD1215" i="19"/>
  <c r="AB1215" i="19" a="1"/>
  <c r="AB1215" i="19"/>
  <c r="O1215" i="19" a="1"/>
  <c r="O1215" i="19"/>
  <c r="N1215" i="19"/>
  <c r="M1215" i="19"/>
  <c r="AK1214" i="19" a="1"/>
  <c r="AK1214" i="19"/>
  <c r="AD1214" i="19" a="1"/>
  <c r="AD1214" i="19"/>
  <c r="AB1214" i="19" a="1"/>
  <c r="AB1214" i="19"/>
  <c r="O1214" i="19" a="1"/>
  <c r="O1214" i="19"/>
  <c r="N1214" i="19"/>
  <c r="M1214" i="19"/>
  <c r="AK1213" i="19" a="1"/>
  <c r="AK1213" i="19"/>
  <c r="AD1213" i="19" a="1"/>
  <c r="AD1213" i="19"/>
  <c r="AB1213" i="19" a="1"/>
  <c r="AB1213" i="19"/>
  <c r="O1213" i="19" a="1"/>
  <c r="O1213" i="19"/>
  <c r="N1213" i="19"/>
  <c r="M1213" i="19"/>
  <c r="AK1212" i="19" a="1"/>
  <c r="AK1212" i="19"/>
  <c r="AD1212" i="19" a="1"/>
  <c r="AD1212" i="19"/>
  <c r="AB1212" i="19" a="1"/>
  <c r="AB1212" i="19"/>
  <c r="O1212" i="19" a="1"/>
  <c r="O1212" i="19"/>
  <c r="N1212" i="19"/>
  <c r="M1212" i="19"/>
  <c r="AK1211" i="19" a="1"/>
  <c r="AK1211" i="19"/>
  <c r="AD1211" i="19" a="1"/>
  <c r="AD1211" i="19"/>
  <c r="AB1211" i="19" a="1"/>
  <c r="AB1211" i="19"/>
  <c r="O1211" i="19" a="1"/>
  <c r="O1211" i="19"/>
  <c r="N1211" i="19"/>
  <c r="M1211" i="19"/>
  <c r="AK1210" i="19" a="1"/>
  <c r="AK1210" i="19"/>
  <c r="AD1210" i="19" a="1"/>
  <c r="AD1210" i="19"/>
  <c r="AB1210" i="19" a="1"/>
  <c r="AB1210" i="19"/>
  <c r="O1210" i="19" a="1"/>
  <c r="O1210" i="19"/>
  <c r="N1210" i="19"/>
  <c r="M1210" i="19"/>
  <c r="AK1209" i="19" a="1"/>
  <c r="AK1209" i="19"/>
  <c r="AD1209" i="19" a="1"/>
  <c r="AD1209" i="19"/>
  <c r="AB1209" i="19" a="1"/>
  <c r="AB1209" i="19"/>
  <c r="O1209" i="19" a="1"/>
  <c r="O1209" i="19"/>
  <c r="N1209" i="19"/>
  <c r="M1209" i="19"/>
  <c r="AK1208" i="19" a="1"/>
  <c r="AK1208" i="19"/>
  <c r="AD1208" i="19" a="1"/>
  <c r="AD1208" i="19"/>
  <c r="AB1208" i="19" a="1"/>
  <c r="AB1208" i="19"/>
  <c r="O1208" i="19" a="1"/>
  <c r="O1208" i="19"/>
  <c r="N1208" i="19"/>
  <c r="M1208" i="19"/>
  <c r="AK1207" i="19" a="1"/>
  <c r="AK1207" i="19"/>
  <c r="AD1207" i="19" a="1"/>
  <c r="AD1207" i="19"/>
  <c r="AB1207" i="19" a="1"/>
  <c r="AB1207" i="19"/>
  <c r="O1207" i="19" a="1"/>
  <c r="O1207" i="19"/>
  <c r="N1207" i="19"/>
  <c r="M1207" i="19"/>
  <c r="AK1206" i="19" a="1"/>
  <c r="AK1206" i="19"/>
  <c r="AD1206" i="19" a="1"/>
  <c r="AD1206" i="19"/>
  <c r="AB1206" i="19" a="1"/>
  <c r="AB1206" i="19"/>
  <c r="O1206" i="19" a="1"/>
  <c r="O1206" i="19"/>
  <c r="N1206" i="19"/>
  <c r="M1206" i="19"/>
  <c r="AK1205" i="19" a="1"/>
  <c r="AK1205" i="19"/>
  <c r="AD1205" i="19" a="1"/>
  <c r="AD1205" i="19"/>
  <c r="AB1205" i="19" a="1"/>
  <c r="AB1205" i="19"/>
  <c r="O1205" i="19" a="1"/>
  <c r="O1205" i="19"/>
  <c r="N1205" i="19"/>
  <c r="M1205" i="19"/>
  <c r="AK1204" i="19" a="1"/>
  <c r="AK1204" i="19"/>
  <c r="AD1204" i="19" a="1"/>
  <c r="AD1204" i="19"/>
  <c r="AB1204" i="19" a="1"/>
  <c r="AB1204" i="19"/>
  <c r="O1204" i="19" a="1"/>
  <c r="O1204" i="19"/>
  <c r="N1204" i="19"/>
  <c r="M1204" i="19"/>
  <c r="AK1203" i="19" a="1"/>
  <c r="AK1203" i="19"/>
  <c r="AD1203" i="19" a="1"/>
  <c r="AD1203" i="19"/>
  <c r="AB1203" i="19" a="1"/>
  <c r="AB1203" i="19"/>
  <c r="O1203" i="19" a="1"/>
  <c r="O1203" i="19"/>
  <c r="N1203" i="19"/>
  <c r="M1203" i="19"/>
  <c r="AK1202" i="19" a="1"/>
  <c r="AK1202" i="19"/>
  <c r="AD1202" i="19" a="1"/>
  <c r="AD1202" i="19"/>
  <c r="AB1202" i="19" a="1"/>
  <c r="AB1202" i="19"/>
  <c r="O1202" i="19" a="1"/>
  <c r="O1202" i="19"/>
  <c r="N1202" i="19"/>
  <c r="M1202" i="19"/>
  <c r="AK1201" i="19" a="1"/>
  <c r="AK1201" i="19"/>
  <c r="AD1201" i="19" a="1"/>
  <c r="AD1201" i="19"/>
  <c r="AB1201" i="19" a="1"/>
  <c r="AB1201" i="19"/>
  <c r="O1201" i="19" a="1"/>
  <c r="O1201" i="19"/>
  <c r="N1201" i="19"/>
  <c r="M1201" i="19"/>
  <c r="AK1200" i="19" a="1"/>
  <c r="AK1200" i="19"/>
  <c r="AD1200" i="19" a="1"/>
  <c r="AD1200" i="19"/>
  <c r="AB1200" i="19" a="1"/>
  <c r="AB1200" i="19"/>
  <c r="O1200" i="19" a="1"/>
  <c r="O1200" i="19"/>
  <c r="N1200" i="19"/>
  <c r="M1200" i="19"/>
  <c r="AK1199" i="19" a="1"/>
  <c r="AK1199" i="19"/>
  <c r="AD1199" i="19" a="1"/>
  <c r="AD1199" i="19"/>
  <c r="AB1199" i="19" a="1"/>
  <c r="AB1199" i="19"/>
  <c r="O1199" i="19" a="1"/>
  <c r="O1199" i="19"/>
  <c r="N1199" i="19"/>
  <c r="M1199" i="19"/>
  <c r="AK1198" i="19" a="1"/>
  <c r="AK1198" i="19"/>
  <c r="AD1198" i="19" a="1"/>
  <c r="AD1198" i="19"/>
  <c r="AB1198" i="19" a="1"/>
  <c r="AB1198" i="19"/>
  <c r="O1198" i="19" a="1"/>
  <c r="O1198" i="19"/>
  <c r="N1198" i="19"/>
  <c r="M1198" i="19"/>
  <c r="AK1197" i="19" a="1"/>
  <c r="AK1197" i="19"/>
  <c r="AD1197" i="19" a="1"/>
  <c r="AD1197" i="19"/>
  <c r="AB1197" i="19" a="1"/>
  <c r="AB1197" i="19"/>
  <c r="O1197" i="19" a="1"/>
  <c r="O1197" i="19"/>
  <c r="N1197" i="19"/>
  <c r="M1197" i="19"/>
  <c r="AK1196" i="19" a="1"/>
  <c r="AK1196" i="19"/>
  <c r="AD1196" i="19" a="1"/>
  <c r="AD1196" i="19"/>
  <c r="AB1196" i="19" a="1"/>
  <c r="AB1196" i="19"/>
  <c r="O1196" i="19" a="1"/>
  <c r="O1196" i="19"/>
  <c r="N1196" i="19"/>
  <c r="M1196" i="19"/>
  <c r="AK1195" i="19" a="1"/>
  <c r="AK1195" i="19"/>
  <c r="AD1195" i="19" a="1"/>
  <c r="AD1195" i="19"/>
  <c r="AB1195" i="19" a="1"/>
  <c r="AB1195" i="19"/>
  <c r="O1195" i="19" a="1"/>
  <c r="O1195" i="19"/>
  <c r="N1195" i="19"/>
  <c r="M1195" i="19"/>
  <c r="AK1194" i="19" a="1"/>
  <c r="AK1194" i="19"/>
  <c r="AD1194" i="19" a="1"/>
  <c r="AD1194" i="19"/>
  <c r="AB1194" i="19" a="1"/>
  <c r="AB1194" i="19"/>
  <c r="O1194" i="19" a="1"/>
  <c r="O1194" i="19"/>
  <c r="N1194" i="19"/>
  <c r="M1194" i="19"/>
  <c r="AK1193" i="19" a="1"/>
  <c r="AK1193" i="19"/>
  <c r="AD1193" i="19" a="1"/>
  <c r="AD1193" i="19"/>
  <c r="AB1193" i="19" a="1"/>
  <c r="AB1193" i="19"/>
  <c r="O1193" i="19" a="1"/>
  <c r="O1193" i="19"/>
  <c r="N1193" i="19"/>
  <c r="M1193" i="19"/>
  <c r="AK1192" i="19" a="1"/>
  <c r="AK1192" i="19"/>
  <c r="AD1192" i="19" a="1"/>
  <c r="AD1192" i="19"/>
  <c r="AB1192" i="19" a="1"/>
  <c r="AB1192" i="19"/>
  <c r="O1192" i="19" a="1"/>
  <c r="O1192" i="19"/>
  <c r="N1192" i="19"/>
  <c r="M1192" i="19"/>
  <c r="AK1191" i="19" a="1"/>
  <c r="AK1191" i="19"/>
  <c r="AD1191" i="19" a="1"/>
  <c r="AD1191" i="19"/>
  <c r="AB1191" i="19" a="1"/>
  <c r="AB1191" i="19"/>
  <c r="O1191" i="19" a="1"/>
  <c r="O1191" i="19"/>
  <c r="N1191" i="19"/>
  <c r="M1191" i="19"/>
  <c r="AK1190" i="19" a="1"/>
  <c r="AK1190" i="19"/>
  <c r="AD1190" i="19" a="1"/>
  <c r="AD1190" i="19"/>
  <c r="AB1190" i="19" a="1"/>
  <c r="AB1190" i="19"/>
  <c r="O1190" i="19" a="1"/>
  <c r="O1190" i="19"/>
  <c r="N1190" i="19"/>
  <c r="M1190" i="19"/>
  <c r="AK1189" i="19" a="1"/>
  <c r="AK1189" i="19"/>
  <c r="AD1189" i="19" a="1"/>
  <c r="AD1189" i="19"/>
  <c r="AB1189" i="19" a="1"/>
  <c r="AB1189" i="19"/>
  <c r="O1189" i="19" a="1"/>
  <c r="O1189" i="19"/>
  <c r="N1189" i="19"/>
  <c r="M1189" i="19"/>
  <c r="AK1188" i="19" a="1"/>
  <c r="AK1188" i="19"/>
  <c r="AD1188" i="19" a="1"/>
  <c r="AD1188" i="19"/>
  <c r="AB1188" i="19" a="1"/>
  <c r="AB1188" i="19"/>
  <c r="O1188" i="19" a="1"/>
  <c r="O1188" i="19"/>
  <c r="N1188" i="19"/>
  <c r="M1188" i="19"/>
  <c r="AK1187" i="19" a="1"/>
  <c r="AK1187" i="19"/>
  <c r="AD1187" i="19" a="1"/>
  <c r="AD1187" i="19"/>
  <c r="AB1187" i="19" a="1"/>
  <c r="AB1187" i="19"/>
  <c r="O1187" i="19" a="1"/>
  <c r="O1187" i="19"/>
  <c r="N1187" i="19"/>
  <c r="M1187" i="19"/>
  <c r="AK1186" i="19" a="1"/>
  <c r="AK1186" i="19"/>
  <c r="AD1186" i="19" a="1"/>
  <c r="AD1186" i="19"/>
  <c r="AB1186" i="19" a="1"/>
  <c r="AB1186" i="19"/>
  <c r="O1186" i="19" a="1"/>
  <c r="O1186" i="19"/>
  <c r="N1186" i="19"/>
  <c r="M1186" i="19"/>
  <c r="AK1185" i="19" a="1"/>
  <c r="AK1185" i="19"/>
  <c r="AD1185" i="19" a="1"/>
  <c r="AD1185" i="19"/>
  <c r="AB1185" i="19" a="1"/>
  <c r="AB1185" i="19"/>
  <c r="O1185" i="19" a="1"/>
  <c r="O1185" i="19"/>
  <c r="N1185" i="19"/>
  <c r="M1185" i="19"/>
  <c r="AK1184" i="19" a="1"/>
  <c r="AK1184" i="19"/>
  <c r="AD1184" i="19" a="1"/>
  <c r="AD1184" i="19"/>
  <c r="AB1184" i="19" a="1"/>
  <c r="AB1184" i="19"/>
  <c r="O1184" i="19" a="1"/>
  <c r="O1184" i="19"/>
  <c r="N1184" i="19"/>
  <c r="M1184" i="19"/>
  <c r="AK1183" i="19" a="1"/>
  <c r="AK1183" i="19"/>
  <c r="AD1183" i="19" a="1"/>
  <c r="AD1183" i="19"/>
  <c r="AB1183" i="19" a="1"/>
  <c r="AB1183" i="19"/>
  <c r="O1183" i="19" a="1"/>
  <c r="O1183" i="19"/>
  <c r="N1183" i="19"/>
  <c r="M1183" i="19"/>
  <c r="AK1182" i="19" a="1"/>
  <c r="AK1182" i="19"/>
  <c r="AD1182" i="19" a="1"/>
  <c r="AD1182" i="19"/>
  <c r="AB1182" i="19" a="1"/>
  <c r="AB1182" i="19"/>
  <c r="O1182" i="19" a="1"/>
  <c r="O1182" i="19"/>
  <c r="N1182" i="19"/>
  <c r="M1182" i="19"/>
  <c r="AK1181" i="19" a="1"/>
  <c r="AK1181" i="19"/>
  <c r="AD1181" i="19" a="1"/>
  <c r="AD1181" i="19"/>
  <c r="AB1181" i="19" a="1"/>
  <c r="AB1181" i="19"/>
  <c r="O1181" i="19" a="1"/>
  <c r="O1181" i="19"/>
  <c r="N1181" i="19"/>
  <c r="M1181" i="19"/>
  <c r="AK1180" i="19" a="1"/>
  <c r="AK1180" i="19"/>
  <c r="AD1180" i="19" a="1"/>
  <c r="AD1180" i="19"/>
  <c r="AB1180" i="19" a="1"/>
  <c r="AB1180" i="19"/>
  <c r="O1180" i="19" a="1"/>
  <c r="O1180" i="19"/>
  <c r="N1180" i="19"/>
  <c r="M1180" i="19"/>
  <c r="AK1179" i="19" a="1"/>
  <c r="AK1179" i="19"/>
  <c r="AD1179" i="19" a="1"/>
  <c r="AD1179" i="19"/>
  <c r="AB1179" i="19" a="1"/>
  <c r="AB1179" i="19"/>
  <c r="O1179" i="19" a="1"/>
  <c r="O1179" i="19"/>
  <c r="N1179" i="19"/>
  <c r="M1179" i="19"/>
  <c r="AK1178" i="19" a="1"/>
  <c r="AK1178" i="19"/>
  <c r="AD1178" i="19" a="1"/>
  <c r="AD1178" i="19"/>
  <c r="AB1178" i="19" a="1"/>
  <c r="AB1178" i="19"/>
  <c r="O1178" i="19" a="1"/>
  <c r="O1178" i="19"/>
  <c r="N1178" i="19"/>
  <c r="M1178" i="19"/>
  <c r="AK1177" i="19" a="1"/>
  <c r="AK1177" i="19"/>
  <c r="AD1177" i="19" a="1"/>
  <c r="AD1177" i="19"/>
  <c r="AB1177" i="19" a="1"/>
  <c r="AB1177" i="19"/>
  <c r="O1177" i="19" a="1"/>
  <c r="O1177" i="19"/>
  <c r="N1177" i="19"/>
  <c r="M1177" i="19"/>
  <c r="AK1176" i="19" a="1"/>
  <c r="AK1176" i="19"/>
  <c r="AD1176" i="19" a="1"/>
  <c r="AD1176" i="19"/>
  <c r="AB1176" i="19" a="1"/>
  <c r="AB1176" i="19"/>
  <c r="O1176" i="19" a="1"/>
  <c r="O1176" i="19"/>
  <c r="N1176" i="19"/>
  <c r="M1176" i="19"/>
  <c r="AK1175" i="19" a="1"/>
  <c r="AK1175" i="19"/>
  <c r="AD1175" i="19" a="1"/>
  <c r="AD1175" i="19"/>
  <c r="AB1175" i="19" a="1"/>
  <c r="AB1175" i="19"/>
  <c r="O1175" i="19" a="1"/>
  <c r="O1175" i="19"/>
  <c r="N1175" i="19"/>
  <c r="M1175" i="19"/>
  <c r="AK1174" i="19" a="1"/>
  <c r="AK1174" i="19"/>
  <c r="AD1174" i="19" a="1"/>
  <c r="AD1174" i="19"/>
  <c r="AB1174" i="19" a="1"/>
  <c r="AB1174" i="19"/>
  <c r="O1174" i="19" a="1"/>
  <c r="O1174" i="19"/>
  <c r="N1174" i="19"/>
  <c r="M1174" i="19"/>
  <c r="AK1173" i="19" a="1"/>
  <c r="AK1173" i="19"/>
  <c r="AD1173" i="19" a="1"/>
  <c r="AD1173" i="19"/>
  <c r="AB1173" i="19" a="1"/>
  <c r="AB1173" i="19"/>
  <c r="O1173" i="19" a="1"/>
  <c r="O1173" i="19"/>
  <c r="N1173" i="19"/>
  <c r="M1173" i="19"/>
  <c r="AK1172" i="19" a="1"/>
  <c r="AK1172" i="19"/>
  <c r="AD1172" i="19" a="1"/>
  <c r="AD1172" i="19"/>
  <c r="AB1172" i="19" a="1"/>
  <c r="AB1172" i="19"/>
  <c r="O1172" i="19" a="1"/>
  <c r="O1172" i="19"/>
  <c r="N1172" i="19"/>
  <c r="M1172" i="19"/>
  <c r="AK1171" i="19" a="1"/>
  <c r="AK1171" i="19"/>
  <c r="AD1171" i="19" a="1"/>
  <c r="AD1171" i="19"/>
  <c r="AB1171" i="19" a="1"/>
  <c r="AB1171" i="19"/>
  <c r="O1171" i="19" a="1"/>
  <c r="O1171" i="19"/>
  <c r="N1171" i="19"/>
  <c r="M1171" i="19"/>
  <c r="AK1170" i="19" a="1"/>
  <c r="AK1170" i="19"/>
  <c r="AD1170" i="19" a="1"/>
  <c r="AD1170" i="19"/>
  <c r="AB1170" i="19" a="1"/>
  <c r="AB1170" i="19"/>
  <c r="O1170" i="19" a="1"/>
  <c r="O1170" i="19"/>
  <c r="N1170" i="19"/>
  <c r="M1170" i="19"/>
  <c r="AK1169" i="19" a="1"/>
  <c r="AK1169" i="19"/>
  <c r="AD1169" i="19" a="1"/>
  <c r="AD1169" i="19"/>
  <c r="AB1169" i="19" a="1"/>
  <c r="AB1169" i="19"/>
  <c r="O1169" i="19" a="1"/>
  <c r="O1169" i="19"/>
  <c r="N1169" i="19"/>
  <c r="M1169" i="19"/>
  <c r="AK1168" i="19" a="1"/>
  <c r="AK1168" i="19"/>
  <c r="AD1168" i="19" a="1"/>
  <c r="AD1168" i="19"/>
  <c r="AB1168" i="19" a="1"/>
  <c r="AB1168" i="19"/>
  <c r="O1168" i="19" a="1"/>
  <c r="O1168" i="19"/>
  <c r="N1168" i="19"/>
  <c r="M1168" i="19"/>
  <c r="AK1167" i="19" a="1"/>
  <c r="AK1167" i="19"/>
  <c r="AD1167" i="19" a="1"/>
  <c r="AD1167" i="19"/>
  <c r="AB1167" i="19" a="1"/>
  <c r="AB1167" i="19"/>
  <c r="O1167" i="19" a="1"/>
  <c r="O1167" i="19"/>
  <c r="N1167" i="19"/>
  <c r="M1167" i="19"/>
  <c r="AK1166" i="19" a="1"/>
  <c r="AK1166" i="19"/>
  <c r="AD1166" i="19" a="1"/>
  <c r="AD1166" i="19"/>
  <c r="AB1166" i="19" a="1"/>
  <c r="AB1166" i="19"/>
  <c r="O1166" i="19" a="1"/>
  <c r="O1166" i="19"/>
  <c r="N1166" i="19"/>
  <c r="M1166" i="19"/>
  <c r="AK1165" i="19" a="1"/>
  <c r="AK1165" i="19"/>
  <c r="AD1165" i="19" a="1"/>
  <c r="AD1165" i="19"/>
  <c r="AB1165" i="19" a="1"/>
  <c r="AB1165" i="19"/>
  <c r="O1165" i="19" a="1"/>
  <c r="O1165" i="19"/>
  <c r="N1165" i="19"/>
  <c r="M1165" i="19"/>
  <c r="AK1164" i="19" a="1"/>
  <c r="AK1164" i="19"/>
  <c r="AD1164" i="19" a="1"/>
  <c r="AD1164" i="19"/>
  <c r="AB1164" i="19" a="1"/>
  <c r="AB1164" i="19"/>
  <c r="O1164" i="19" a="1"/>
  <c r="O1164" i="19"/>
  <c r="N1164" i="19"/>
  <c r="M1164" i="19"/>
  <c r="AK1163" i="19" a="1"/>
  <c r="AK1163" i="19"/>
  <c r="AD1163" i="19" a="1"/>
  <c r="AD1163" i="19"/>
  <c r="AB1163" i="19" a="1"/>
  <c r="AB1163" i="19"/>
  <c r="O1163" i="19" a="1"/>
  <c r="O1163" i="19"/>
  <c r="N1163" i="19"/>
  <c r="M1163" i="19"/>
  <c r="AK1162" i="19" a="1"/>
  <c r="AK1162" i="19"/>
  <c r="AD1162" i="19" a="1"/>
  <c r="AD1162" i="19"/>
  <c r="AB1162" i="19" a="1"/>
  <c r="AB1162" i="19"/>
  <c r="O1162" i="19" a="1"/>
  <c r="O1162" i="19"/>
  <c r="N1162" i="19"/>
  <c r="M1162" i="19"/>
  <c r="AK1161" i="19" a="1"/>
  <c r="AK1161" i="19"/>
  <c r="AD1161" i="19" a="1"/>
  <c r="AD1161" i="19"/>
  <c r="AB1161" i="19" a="1"/>
  <c r="AB1161" i="19"/>
  <c r="O1161" i="19" a="1"/>
  <c r="O1161" i="19"/>
  <c r="N1161" i="19"/>
  <c r="M1161" i="19"/>
  <c r="AK1160" i="19" a="1"/>
  <c r="AK1160" i="19"/>
  <c r="AD1160" i="19" a="1"/>
  <c r="AD1160" i="19"/>
  <c r="AB1160" i="19" a="1"/>
  <c r="AB1160" i="19"/>
  <c r="O1160" i="19" a="1"/>
  <c r="O1160" i="19"/>
  <c r="N1160" i="19"/>
  <c r="M1160" i="19"/>
  <c r="AK1159" i="19" a="1"/>
  <c r="AK1159" i="19"/>
  <c r="AD1159" i="19" a="1"/>
  <c r="AD1159" i="19"/>
  <c r="AB1159" i="19" a="1"/>
  <c r="AB1159" i="19"/>
  <c r="O1159" i="19" a="1"/>
  <c r="O1159" i="19"/>
  <c r="N1159" i="19"/>
  <c r="M1159" i="19"/>
  <c r="AK1158" i="19" a="1"/>
  <c r="AK1158" i="19"/>
  <c r="AD1158" i="19" a="1"/>
  <c r="AD1158" i="19"/>
  <c r="AB1158" i="19" a="1"/>
  <c r="AB1158" i="19"/>
  <c r="O1158" i="19" a="1"/>
  <c r="O1158" i="19"/>
  <c r="N1158" i="19"/>
  <c r="M1158" i="19"/>
  <c r="AK1157" i="19" a="1"/>
  <c r="AK1157" i="19"/>
  <c r="AD1157" i="19" a="1"/>
  <c r="AD1157" i="19"/>
  <c r="AB1157" i="19" a="1"/>
  <c r="AB1157" i="19"/>
  <c r="O1157" i="19" a="1"/>
  <c r="O1157" i="19"/>
  <c r="N1157" i="19"/>
  <c r="M1157" i="19"/>
  <c r="AK1156" i="19" a="1"/>
  <c r="AK1156" i="19"/>
  <c r="AD1156" i="19" a="1"/>
  <c r="AD1156" i="19"/>
  <c r="AB1156" i="19" a="1"/>
  <c r="AB1156" i="19"/>
  <c r="O1156" i="19" a="1"/>
  <c r="O1156" i="19"/>
  <c r="N1156" i="19"/>
  <c r="M1156" i="19"/>
  <c r="AK1155" i="19" a="1"/>
  <c r="AK1155" i="19"/>
  <c r="AD1155" i="19" a="1"/>
  <c r="AD1155" i="19"/>
  <c r="AB1155" i="19" a="1"/>
  <c r="AB1155" i="19"/>
  <c r="O1155" i="19" a="1"/>
  <c r="O1155" i="19"/>
  <c r="N1155" i="19"/>
  <c r="M1155" i="19"/>
  <c r="AK1154" i="19" a="1"/>
  <c r="AK1154" i="19"/>
  <c r="AD1154" i="19" a="1"/>
  <c r="AD1154" i="19"/>
  <c r="AB1154" i="19" a="1"/>
  <c r="AB1154" i="19"/>
  <c r="O1154" i="19" a="1"/>
  <c r="O1154" i="19"/>
  <c r="N1154" i="19"/>
  <c r="M1154" i="19"/>
  <c r="AK1153" i="19" a="1"/>
  <c r="AK1153" i="19"/>
  <c r="AD1153" i="19" a="1"/>
  <c r="AD1153" i="19"/>
  <c r="AB1153" i="19" a="1"/>
  <c r="AB1153" i="19"/>
  <c r="O1153" i="19" a="1"/>
  <c r="O1153" i="19"/>
  <c r="N1153" i="19"/>
  <c r="M1153" i="19"/>
  <c r="AK1152" i="19" a="1"/>
  <c r="AK1152" i="19"/>
  <c r="AD1152" i="19" a="1"/>
  <c r="AD1152" i="19"/>
  <c r="AB1152" i="19" a="1"/>
  <c r="AB1152" i="19"/>
  <c r="O1152" i="19" a="1"/>
  <c r="O1152" i="19"/>
  <c r="N1152" i="19"/>
  <c r="M1152" i="19"/>
  <c r="AK1151" i="19" a="1"/>
  <c r="AK1151" i="19"/>
  <c r="AD1151" i="19" a="1"/>
  <c r="AD1151" i="19"/>
  <c r="AB1151" i="19" a="1"/>
  <c r="AB1151" i="19"/>
  <c r="O1151" i="19" a="1"/>
  <c r="O1151" i="19"/>
  <c r="N1151" i="19"/>
  <c r="M1151" i="19"/>
  <c r="AK1150" i="19" a="1"/>
  <c r="AK1150" i="19"/>
  <c r="AD1150" i="19" a="1"/>
  <c r="AD1150" i="19"/>
  <c r="AB1150" i="19" a="1"/>
  <c r="AB1150" i="19"/>
  <c r="O1150" i="19" a="1"/>
  <c r="O1150" i="19"/>
  <c r="N1150" i="19"/>
  <c r="M1150" i="19"/>
  <c r="AK1149" i="19" a="1"/>
  <c r="AK1149" i="19"/>
  <c r="AD1149" i="19" a="1"/>
  <c r="AD1149" i="19"/>
  <c r="AB1149" i="19" a="1"/>
  <c r="AB1149" i="19"/>
  <c r="O1149" i="19" a="1"/>
  <c r="O1149" i="19"/>
  <c r="N1149" i="19"/>
  <c r="M1149" i="19"/>
  <c r="AK1148" i="19" a="1"/>
  <c r="AK1148" i="19"/>
  <c r="AD1148" i="19" a="1"/>
  <c r="AD1148" i="19"/>
  <c r="AB1148" i="19" a="1"/>
  <c r="AB1148" i="19"/>
  <c r="O1148" i="19" a="1"/>
  <c r="O1148" i="19"/>
  <c r="N1148" i="19"/>
  <c r="M1148" i="19"/>
  <c r="AK1147" i="19" a="1"/>
  <c r="AK1147" i="19"/>
  <c r="AD1147" i="19" a="1"/>
  <c r="AD1147" i="19"/>
  <c r="AB1147" i="19" a="1"/>
  <c r="AB1147" i="19"/>
  <c r="O1147" i="19" a="1"/>
  <c r="O1147" i="19"/>
  <c r="N1147" i="19"/>
  <c r="M1147" i="19"/>
  <c r="AK1146" i="19" a="1"/>
  <c r="AK1146" i="19"/>
  <c r="AD1146" i="19" a="1"/>
  <c r="AD1146" i="19"/>
  <c r="AB1146" i="19" a="1"/>
  <c r="AB1146" i="19"/>
  <c r="O1146" i="19" a="1"/>
  <c r="O1146" i="19"/>
  <c r="N1146" i="19"/>
  <c r="M1146" i="19"/>
  <c r="AK1145" i="19" a="1"/>
  <c r="AK1145" i="19"/>
  <c r="AD1145" i="19" a="1"/>
  <c r="AD1145" i="19"/>
  <c r="AB1145" i="19" a="1"/>
  <c r="AB1145" i="19"/>
  <c r="O1145" i="19" a="1"/>
  <c r="O1145" i="19"/>
  <c r="N1145" i="19"/>
  <c r="M1145" i="19"/>
  <c r="AK1144" i="19" a="1"/>
  <c r="AK1144" i="19"/>
  <c r="AD1144" i="19" a="1"/>
  <c r="AD1144" i="19"/>
  <c r="AB1144" i="19" a="1"/>
  <c r="AB1144" i="19"/>
  <c r="O1144" i="19" a="1"/>
  <c r="O1144" i="19"/>
  <c r="N1144" i="19"/>
  <c r="M1144" i="19"/>
  <c r="AK1143" i="19" a="1"/>
  <c r="AK1143" i="19"/>
  <c r="AD1143" i="19" a="1"/>
  <c r="AD1143" i="19"/>
  <c r="AB1143" i="19" a="1"/>
  <c r="AB1143" i="19"/>
  <c r="O1143" i="19" a="1"/>
  <c r="O1143" i="19"/>
  <c r="N1143" i="19"/>
  <c r="M1143" i="19"/>
  <c r="AK1142" i="19" a="1"/>
  <c r="AK1142" i="19"/>
  <c r="AD1142" i="19" a="1"/>
  <c r="AD1142" i="19"/>
  <c r="AB1142" i="19" a="1"/>
  <c r="AB1142" i="19"/>
  <c r="O1142" i="19" a="1"/>
  <c r="O1142" i="19"/>
  <c r="N1142" i="19"/>
  <c r="M1142" i="19"/>
  <c r="AK1141" i="19" a="1"/>
  <c r="AK1141" i="19"/>
  <c r="AD1141" i="19" a="1"/>
  <c r="AD1141" i="19"/>
  <c r="AB1141" i="19" a="1"/>
  <c r="AB1141" i="19"/>
  <c r="O1141" i="19" a="1"/>
  <c r="O1141" i="19"/>
  <c r="N1141" i="19"/>
  <c r="M1141" i="19"/>
  <c r="AK1140" i="19" a="1"/>
  <c r="AK1140" i="19"/>
  <c r="AD1140" i="19" a="1"/>
  <c r="AD1140" i="19"/>
  <c r="AB1140" i="19" a="1"/>
  <c r="AB1140" i="19"/>
  <c r="O1140" i="19" a="1"/>
  <c r="O1140" i="19"/>
  <c r="N1140" i="19"/>
  <c r="M1140" i="19"/>
  <c r="AK1139" i="19" a="1"/>
  <c r="AK1139" i="19"/>
  <c r="AD1139" i="19" a="1"/>
  <c r="AD1139" i="19"/>
  <c r="AB1139" i="19" a="1"/>
  <c r="AB1139" i="19"/>
  <c r="O1139" i="19" a="1"/>
  <c r="O1139" i="19"/>
  <c r="N1139" i="19"/>
  <c r="M1139" i="19"/>
  <c r="AK1138" i="19" a="1"/>
  <c r="AK1138" i="19"/>
  <c r="AD1138" i="19" a="1"/>
  <c r="AD1138" i="19"/>
  <c r="AB1138" i="19" a="1"/>
  <c r="AB1138" i="19"/>
  <c r="O1138" i="19" a="1"/>
  <c r="O1138" i="19"/>
  <c r="N1138" i="19"/>
  <c r="M1138" i="19"/>
  <c r="AK1137" i="19" a="1"/>
  <c r="AK1137" i="19"/>
  <c r="AD1137" i="19" a="1"/>
  <c r="AD1137" i="19"/>
  <c r="AB1137" i="19" a="1"/>
  <c r="AB1137" i="19"/>
  <c r="O1137" i="19" a="1"/>
  <c r="O1137" i="19"/>
  <c r="N1137" i="19"/>
  <c r="M1137" i="19"/>
  <c r="AK1136" i="19" a="1"/>
  <c r="AK1136" i="19"/>
  <c r="AD1136" i="19" a="1"/>
  <c r="AD1136" i="19"/>
  <c r="AB1136" i="19" a="1"/>
  <c r="AB1136" i="19"/>
  <c r="O1136" i="19" a="1"/>
  <c r="O1136" i="19"/>
  <c r="N1136" i="19"/>
  <c r="M1136" i="19"/>
  <c r="AK1135" i="19" a="1"/>
  <c r="AK1135" i="19"/>
  <c r="AD1135" i="19" a="1"/>
  <c r="AD1135" i="19"/>
  <c r="AB1135" i="19" a="1"/>
  <c r="AB1135" i="19"/>
  <c r="O1135" i="19" a="1"/>
  <c r="O1135" i="19"/>
  <c r="N1135" i="19"/>
  <c r="M1135" i="19"/>
  <c r="AK1134" i="19" a="1"/>
  <c r="AK1134" i="19"/>
  <c r="AD1134" i="19" a="1"/>
  <c r="AD1134" i="19"/>
  <c r="AB1134" i="19" a="1"/>
  <c r="AB1134" i="19"/>
  <c r="O1134" i="19" a="1"/>
  <c r="O1134" i="19"/>
  <c r="N1134" i="19"/>
  <c r="M1134" i="19"/>
  <c r="AK1133" i="19" a="1"/>
  <c r="AK1133" i="19"/>
  <c r="AD1133" i="19" a="1"/>
  <c r="AD1133" i="19"/>
  <c r="AB1133" i="19" a="1"/>
  <c r="AB1133" i="19"/>
  <c r="O1133" i="19" a="1"/>
  <c r="O1133" i="19"/>
  <c r="N1133" i="19"/>
  <c r="M1133" i="19"/>
  <c r="AK1132" i="19" a="1"/>
  <c r="AK1132" i="19"/>
  <c r="AD1132" i="19" a="1"/>
  <c r="AD1132" i="19"/>
  <c r="AB1132" i="19" a="1"/>
  <c r="AB1132" i="19"/>
  <c r="O1132" i="19" a="1"/>
  <c r="O1132" i="19"/>
  <c r="N1132" i="19"/>
  <c r="M1132" i="19"/>
  <c r="AK1131" i="19" a="1"/>
  <c r="AK1131" i="19"/>
  <c r="AD1131" i="19" a="1"/>
  <c r="AD1131" i="19"/>
  <c r="AB1131" i="19" a="1"/>
  <c r="AB1131" i="19"/>
  <c r="O1131" i="19" a="1"/>
  <c r="O1131" i="19"/>
  <c r="N1131" i="19"/>
  <c r="M1131" i="19"/>
  <c r="AK1130" i="19" a="1"/>
  <c r="AK1130" i="19"/>
  <c r="AD1130" i="19" a="1"/>
  <c r="AD1130" i="19"/>
  <c r="AB1130" i="19" a="1"/>
  <c r="AB1130" i="19"/>
  <c r="O1130" i="19" a="1"/>
  <c r="O1130" i="19"/>
  <c r="N1130" i="19"/>
  <c r="M1130" i="19"/>
  <c r="AK1129" i="19" a="1"/>
  <c r="AK1129" i="19"/>
  <c r="AD1129" i="19" a="1"/>
  <c r="AD1129" i="19"/>
  <c r="AB1129" i="19" a="1"/>
  <c r="AB1129" i="19"/>
  <c r="O1129" i="19" a="1"/>
  <c r="O1129" i="19"/>
  <c r="N1129" i="19"/>
  <c r="M1129" i="19"/>
  <c r="AK1128" i="19" a="1"/>
  <c r="AK1128" i="19"/>
  <c r="AD1128" i="19" a="1"/>
  <c r="AD1128" i="19"/>
  <c r="AB1128" i="19" a="1"/>
  <c r="AB1128" i="19"/>
  <c r="O1128" i="19" a="1"/>
  <c r="O1128" i="19"/>
  <c r="N1128" i="19"/>
  <c r="M1128" i="19"/>
  <c r="AK1127" i="19" a="1"/>
  <c r="AK1127" i="19"/>
  <c r="AD1127" i="19" a="1"/>
  <c r="AD1127" i="19"/>
  <c r="AB1127" i="19" a="1"/>
  <c r="AB1127" i="19"/>
  <c r="O1127" i="19" a="1"/>
  <c r="O1127" i="19"/>
  <c r="N1127" i="19"/>
  <c r="M1127" i="19"/>
  <c r="AK1126" i="19" a="1"/>
  <c r="AK1126" i="19"/>
  <c r="AD1126" i="19" a="1"/>
  <c r="AD1126" i="19"/>
  <c r="AB1126" i="19" a="1"/>
  <c r="AB1126" i="19"/>
  <c r="O1126" i="19" a="1"/>
  <c r="O1126" i="19"/>
  <c r="N1126" i="19"/>
  <c r="M1126" i="19"/>
  <c r="AK1125" i="19" a="1"/>
  <c r="AK1125" i="19"/>
  <c r="AD1125" i="19" a="1"/>
  <c r="AD1125" i="19"/>
  <c r="AB1125" i="19" a="1"/>
  <c r="AB1125" i="19"/>
  <c r="O1125" i="19" a="1"/>
  <c r="O1125" i="19"/>
  <c r="N1125" i="19"/>
  <c r="M1125" i="19"/>
  <c r="AK1124" i="19" a="1"/>
  <c r="AK1124" i="19"/>
  <c r="AD1124" i="19" a="1"/>
  <c r="AD1124" i="19"/>
  <c r="AB1124" i="19" a="1"/>
  <c r="AB1124" i="19"/>
  <c r="O1124" i="19" a="1"/>
  <c r="O1124" i="19"/>
  <c r="N1124" i="19"/>
  <c r="M1124" i="19"/>
  <c r="AK1123" i="19" a="1"/>
  <c r="AK1123" i="19"/>
  <c r="AD1123" i="19" a="1"/>
  <c r="AD1123" i="19"/>
  <c r="AB1123" i="19" a="1"/>
  <c r="AB1123" i="19"/>
  <c r="O1123" i="19" a="1"/>
  <c r="O1123" i="19"/>
  <c r="N1123" i="19"/>
  <c r="M1123" i="19"/>
  <c r="AK1122" i="19" a="1"/>
  <c r="AK1122" i="19"/>
  <c r="AD1122" i="19" a="1"/>
  <c r="AD1122" i="19"/>
  <c r="AB1122" i="19" a="1"/>
  <c r="AB1122" i="19"/>
  <c r="O1122" i="19" a="1"/>
  <c r="O1122" i="19"/>
  <c r="N1122" i="19"/>
  <c r="M1122" i="19"/>
  <c r="AK1121" i="19" a="1"/>
  <c r="AK1121" i="19"/>
  <c r="AD1121" i="19" a="1"/>
  <c r="AD1121" i="19"/>
  <c r="AB1121" i="19" a="1"/>
  <c r="AB1121" i="19"/>
  <c r="O1121" i="19" a="1"/>
  <c r="O1121" i="19"/>
  <c r="N1121" i="19"/>
  <c r="M1121" i="19"/>
  <c r="AK1120" i="19" a="1"/>
  <c r="AK1120" i="19"/>
  <c r="AD1120" i="19" a="1"/>
  <c r="AD1120" i="19"/>
  <c r="AB1120" i="19" a="1"/>
  <c r="AB1120" i="19"/>
  <c r="O1120" i="19" a="1"/>
  <c r="O1120" i="19"/>
  <c r="N1120" i="19"/>
  <c r="M1120" i="19"/>
  <c r="AK1119" i="19" a="1"/>
  <c r="AK1119" i="19"/>
  <c r="AD1119" i="19" a="1"/>
  <c r="AD1119" i="19"/>
  <c r="AB1119" i="19" a="1"/>
  <c r="AB1119" i="19"/>
  <c r="O1119" i="19" a="1"/>
  <c r="O1119" i="19"/>
  <c r="N1119" i="19"/>
  <c r="M1119" i="19"/>
  <c r="AK1118" i="19" a="1"/>
  <c r="AK1118" i="19"/>
  <c r="AD1118" i="19" a="1"/>
  <c r="AD1118" i="19"/>
  <c r="AB1118" i="19" a="1"/>
  <c r="AB1118" i="19"/>
  <c r="O1118" i="19" a="1"/>
  <c r="O1118" i="19"/>
  <c r="N1118" i="19"/>
  <c r="M1118" i="19"/>
  <c r="AK1117" i="19" a="1"/>
  <c r="AK1117" i="19"/>
  <c r="AD1117" i="19" a="1"/>
  <c r="AD1117" i="19"/>
  <c r="AB1117" i="19" a="1"/>
  <c r="AB1117" i="19"/>
  <c r="O1117" i="19" a="1"/>
  <c r="O1117" i="19"/>
  <c r="N1117" i="19"/>
  <c r="M1117" i="19"/>
  <c r="AK1116" i="19" a="1"/>
  <c r="AK1116" i="19"/>
  <c r="AD1116" i="19" a="1"/>
  <c r="AD1116" i="19"/>
  <c r="AB1116" i="19" a="1"/>
  <c r="AB1116" i="19"/>
  <c r="O1116" i="19" a="1"/>
  <c r="O1116" i="19"/>
  <c r="N1116" i="19"/>
  <c r="M1116" i="19"/>
  <c r="AK1115" i="19" a="1"/>
  <c r="AK1115" i="19"/>
  <c r="AD1115" i="19" a="1"/>
  <c r="AD1115" i="19"/>
  <c r="AB1115" i="19" a="1"/>
  <c r="AB1115" i="19"/>
  <c r="O1115" i="19" a="1"/>
  <c r="O1115" i="19"/>
  <c r="N1115" i="19"/>
  <c r="M1115" i="19"/>
  <c r="AK1114" i="19" a="1"/>
  <c r="AK1114" i="19"/>
  <c r="AD1114" i="19" a="1"/>
  <c r="AD1114" i="19"/>
  <c r="AB1114" i="19" a="1"/>
  <c r="AB1114" i="19"/>
  <c r="O1114" i="19" a="1"/>
  <c r="O1114" i="19"/>
  <c r="N1114" i="19"/>
  <c r="M1114" i="19"/>
  <c r="AK1113" i="19" a="1"/>
  <c r="AK1113" i="19"/>
  <c r="AD1113" i="19" a="1"/>
  <c r="AD1113" i="19"/>
  <c r="AB1113" i="19" a="1"/>
  <c r="AB1113" i="19"/>
  <c r="O1113" i="19" a="1"/>
  <c r="O1113" i="19"/>
  <c r="N1113" i="19"/>
  <c r="M1113" i="19"/>
  <c r="AK1112" i="19" a="1"/>
  <c r="AK1112" i="19"/>
  <c r="AD1112" i="19" a="1"/>
  <c r="AD1112" i="19"/>
  <c r="AB1112" i="19" a="1"/>
  <c r="AB1112" i="19"/>
  <c r="O1112" i="19" a="1"/>
  <c r="O1112" i="19"/>
  <c r="N1112" i="19"/>
  <c r="M1112" i="19"/>
  <c r="AK1111" i="19" a="1"/>
  <c r="AK1111" i="19"/>
  <c r="AD1111" i="19" a="1"/>
  <c r="AD1111" i="19"/>
  <c r="AB1111" i="19" a="1"/>
  <c r="AB1111" i="19"/>
  <c r="O1111" i="19" a="1"/>
  <c r="O1111" i="19"/>
  <c r="N1111" i="19"/>
  <c r="M1111" i="19"/>
  <c r="AK1110" i="19" a="1"/>
  <c r="AK1110" i="19"/>
  <c r="AD1110" i="19" a="1"/>
  <c r="AD1110" i="19"/>
  <c r="AB1110" i="19" a="1"/>
  <c r="AB1110" i="19"/>
  <c r="O1110" i="19" a="1"/>
  <c r="O1110" i="19"/>
  <c r="N1110" i="19"/>
  <c r="M1110" i="19"/>
  <c r="AK1109" i="19" a="1"/>
  <c r="AK1109" i="19"/>
  <c r="AD1109" i="19" a="1"/>
  <c r="AD1109" i="19"/>
  <c r="AB1109" i="19" a="1"/>
  <c r="AB1109" i="19"/>
  <c r="O1109" i="19" a="1"/>
  <c r="O1109" i="19"/>
  <c r="N1109" i="19"/>
  <c r="M1109" i="19"/>
  <c r="AK1108" i="19" a="1"/>
  <c r="AK1108" i="19"/>
  <c r="AD1108" i="19" a="1"/>
  <c r="AD1108" i="19"/>
  <c r="AB1108" i="19" a="1"/>
  <c r="AB1108" i="19"/>
  <c r="O1108" i="19" a="1"/>
  <c r="O1108" i="19"/>
  <c r="N1108" i="19"/>
  <c r="M1108" i="19"/>
  <c r="AK1107" i="19" a="1"/>
  <c r="AK1107" i="19"/>
  <c r="AD1107" i="19" a="1"/>
  <c r="AD1107" i="19"/>
  <c r="AB1107" i="19" a="1"/>
  <c r="AB1107" i="19"/>
  <c r="O1107" i="19" a="1"/>
  <c r="O1107" i="19"/>
  <c r="N1107" i="19"/>
  <c r="M1107" i="19"/>
  <c r="AK1106" i="19" a="1"/>
  <c r="AK1106" i="19"/>
  <c r="AD1106" i="19" a="1"/>
  <c r="AD1106" i="19"/>
  <c r="AB1106" i="19" a="1"/>
  <c r="AB1106" i="19"/>
  <c r="O1106" i="19" a="1"/>
  <c r="O1106" i="19"/>
  <c r="N1106" i="19"/>
  <c r="M1106" i="19"/>
  <c r="AK1105" i="19" a="1"/>
  <c r="AK1105" i="19"/>
  <c r="AD1105" i="19" a="1"/>
  <c r="AD1105" i="19"/>
  <c r="AB1105" i="19" a="1"/>
  <c r="AB1105" i="19"/>
  <c r="O1105" i="19" a="1"/>
  <c r="O1105" i="19"/>
  <c r="N1105" i="19"/>
  <c r="M1105" i="19"/>
  <c r="AK1104" i="19" a="1"/>
  <c r="AK1104" i="19"/>
  <c r="AD1104" i="19" a="1"/>
  <c r="AD1104" i="19"/>
  <c r="AB1104" i="19" a="1"/>
  <c r="AB1104" i="19"/>
  <c r="O1104" i="19" a="1"/>
  <c r="O1104" i="19"/>
  <c r="N1104" i="19"/>
  <c r="M1104" i="19"/>
  <c r="AK1103" i="19" a="1"/>
  <c r="AK1103" i="19"/>
  <c r="AD1103" i="19" a="1"/>
  <c r="AD1103" i="19"/>
  <c r="AB1103" i="19" a="1"/>
  <c r="AB1103" i="19"/>
  <c r="O1103" i="19" a="1"/>
  <c r="O1103" i="19"/>
  <c r="N1103" i="19"/>
  <c r="M1103" i="19"/>
  <c r="AK1102" i="19" a="1"/>
  <c r="AK1102" i="19"/>
  <c r="AD1102" i="19" a="1"/>
  <c r="AD1102" i="19"/>
  <c r="AB1102" i="19" a="1"/>
  <c r="AB1102" i="19"/>
  <c r="O1102" i="19" a="1"/>
  <c r="O1102" i="19"/>
  <c r="N1102" i="19"/>
  <c r="M1102" i="19"/>
  <c r="AK1101" i="19" a="1"/>
  <c r="AK1101" i="19"/>
  <c r="AD1101" i="19" a="1"/>
  <c r="AD1101" i="19"/>
  <c r="AB1101" i="19" a="1"/>
  <c r="AB1101" i="19"/>
  <c r="O1101" i="19" a="1"/>
  <c r="O1101" i="19"/>
  <c r="N1101" i="19"/>
  <c r="M1101" i="19"/>
  <c r="AK1100" i="19" a="1"/>
  <c r="AK1100" i="19"/>
  <c r="AD1100" i="19" a="1"/>
  <c r="AD1100" i="19"/>
  <c r="AB1100" i="19" a="1"/>
  <c r="AB1100" i="19"/>
  <c r="O1100" i="19" a="1"/>
  <c r="O1100" i="19"/>
  <c r="N1100" i="19"/>
  <c r="M1100" i="19"/>
  <c r="AK1099" i="19" a="1"/>
  <c r="AK1099" i="19"/>
  <c r="AD1099" i="19" a="1"/>
  <c r="AD1099" i="19"/>
  <c r="AB1099" i="19" a="1"/>
  <c r="AB1099" i="19"/>
  <c r="O1099" i="19" a="1"/>
  <c r="O1099" i="19"/>
  <c r="N1099" i="19"/>
  <c r="M1099" i="19"/>
  <c r="AK1098" i="19" a="1"/>
  <c r="AK1098" i="19"/>
  <c r="AD1098" i="19" a="1"/>
  <c r="AD1098" i="19"/>
  <c r="AB1098" i="19" a="1"/>
  <c r="AB1098" i="19"/>
  <c r="O1098" i="19" a="1"/>
  <c r="O1098" i="19"/>
  <c r="N1098" i="19"/>
  <c r="M1098" i="19"/>
  <c r="AK1097" i="19" a="1"/>
  <c r="AK1097" i="19"/>
  <c r="AD1097" i="19" a="1"/>
  <c r="AD1097" i="19"/>
  <c r="AB1097" i="19" a="1"/>
  <c r="AB1097" i="19"/>
  <c r="O1097" i="19" a="1"/>
  <c r="O1097" i="19"/>
  <c r="N1097" i="19"/>
  <c r="M1097" i="19"/>
  <c r="AK1096" i="19" a="1"/>
  <c r="AK1096" i="19"/>
  <c r="AD1096" i="19" a="1"/>
  <c r="AD1096" i="19"/>
  <c r="AB1096" i="19" a="1"/>
  <c r="AB1096" i="19"/>
  <c r="O1096" i="19" a="1"/>
  <c r="O1096" i="19"/>
  <c r="N1096" i="19"/>
  <c r="M1096" i="19"/>
  <c r="AK1095" i="19" a="1"/>
  <c r="AK1095" i="19"/>
  <c r="AD1095" i="19" a="1"/>
  <c r="AD1095" i="19"/>
  <c r="AB1095" i="19" a="1"/>
  <c r="AB1095" i="19"/>
  <c r="O1095" i="19" a="1"/>
  <c r="O1095" i="19"/>
  <c r="N1095" i="19"/>
  <c r="M1095" i="19"/>
  <c r="AK1094" i="19" a="1"/>
  <c r="AK1094" i="19"/>
  <c r="AD1094" i="19" a="1"/>
  <c r="AD1094" i="19"/>
  <c r="AB1094" i="19" a="1"/>
  <c r="AB1094" i="19"/>
  <c r="O1094" i="19" a="1"/>
  <c r="O1094" i="19"/>
  <c r="N1094" i="19"/>
  <c r="M1094" i="19"/>
  <c r="AK1093" i="19" a="1"/>
  <c r="AK1093" i="19"/>
  <c r="AD1093" i="19" a="1"/>
  <c r="AD1093" i="19"/>
  <c r="AB1093" i="19" a="1"/>
  <c r="AB1093" i="19"/>
  <c r="O1093" i="19" a="1"/>
  <c r="O1093" i="19"/>
  <c r="N1093" i="19"/>
  <c r="M1093" i="19"/>
  <c r="AK1092" i="19" a="1"/>
  <c r="AK1092" i="19"/>
  <c r="AD1092" i="19" a="1"/>
  <c r="AD1092" i="19"/>
  <c r="AB1092" i="19" a="1"/>
  <c r="AB1092" i="19"/>
  <c r="O1092" i="19" a="1"/>
  <c r="O1092" i="19"/>
  <c r="N1092" i="19"/>
  <c r="M1092" i="19"/>
  <c r="AK1091" i="19" a="1"/>
  <c r="AK1091" i="19"/>
  <c r="AD1091" i="19" a="1"/>
  <c r="AD1091" i="19"/>
  <c r="AB1091" i="19" a="1"/>
  <c r="AB1091" i="19"/>
  <c r="O1091" i="19" a="1"/>
  <c r="O1091" i="19"/>
  <c r="N1091" i="19"/>
  <c r="M1091" i="19"/>
  <c r="AK1090" i="19" a="1"/>
  <c r="AK1090" i="19"/>
  <c r="AD1090" i="19" a="1"/>
  <c r="AD1090" i="19"/>
  <c r="AB1090" i="19" a="1"/>
  <c r="AB1090" i="19"/>
  <c r="O1090" i="19" a="1"/>
  <c r="O1090" i="19"/>
  <c r="N1090" i="19"/>
  <c r="M1090" i="19"/>
  <c r="AK1089" i="19" a="1"/>
  <c r="AK1089" i="19"/>
  <c r="AD1089" i="19" a="1"/>
  <c r="AD1089" i="19"/>
  <c r="AB1089" i="19" a="1"/>
  <c r="AB1089" i="19"/>
  <c r="O1089" i="19" a="1"/>
  <c r="O1089" i="19"/>
  <c r="N1089" i="19"/>
  <c r="M1089" i="19"/>
  <c r="AK1088" i="19" a="1"/>
  <c r="AK1088" i="19"/>
  <c r="AD1088" i="19" a="1"/>
  <c r="AD1088" i="19"/>
  <c r="AB1088" i="19" a="1"/>
  <c r="AB1088" i="19"/>
  <c r="O1088" i="19" a="1"/>
  <c r="O1088" i="19"/>
  <c r="N1088" i="19"/>
  <c r="M1088" i="19"/>
  <c r="AK1087" i="19" a="1"/>
  <c r="AK1087" i="19"/>
  <c r="AD1087" i="19" a="1"/>
  <c r="AD1087" i="19"/>
  <c r="AB1087" i="19" a="1"/>
  <c r="AB1087" i="19"/>
  <c r="O1087" i="19" a="1"/>
  <c r="O1087" i="19"/>
  <c r="N1087" i="19"/>
  <c r="M1087" i="19"/>
  <c r="AK1086" i="19" a="1"/>
  <c r="AK1086" i="19"/>
  <c r="AD1086" i="19" a="1"/>
  <c r="AD1086" i="19"/>
  <c r="AB1086" i="19" a="1"/>
  <c r="AB1086" i="19"/>
  <c r="O1086" i="19" a="1"/>
  <c r="O1086" i="19"/>
  <c r="N1086" i="19"/>
  <c r="M1086" i="19"/>
  <c r="AK1085" i="19" a="1"/>
  <c r="AK1085" i="19"/>
  <c r="AD1085" i="19" a="1"/>
  <c r="AD1085" i="19"/>
  <c r="AB1085" i="19" a="1"/>
  <c r="AB1085" i="19"/>
  <c r="O1085" i="19" a="1"/>
  <c r="O1085" i="19"/>
  <c r="N1085" i="19"/>
  <c r="M1085" i="19"/>
  <c r="AK1084" i="19" a="1"/>
  <c r="AK1084" i="19"/>
  <c r="AD1084" i="19" a="1"/>
  <c r="AD1084" i="19"/>
  <c r="AB1084" i="19" a="1"/>
  <c r="AB1084" i="19"/>
  <c r="O1084" i="19" a="1"/>
  <c r="O1084" i="19"/>
  <c r="N1084" i="19"/>
  <c r="M1084" i="19"/>
  <c r="AK1083" i="19" a="1"/>
  <c r="AK1083" i="19"/>
  <c r="AD1083" i="19" a="1"/>
  <c r="AD1083" i="19"/>
  <c r="AB1083" i="19" a="1"/>
  <c r="AB1083" i="19"/>
  <c r="O1083" i="19" a="1"/>
  <c r="O1083" i="19"/>
  <c r="N1083" i="19"/>
  <c r="M1083" i="19"/>
  <c r="AK1082" i="19" a="1"/>
  <c r="AK1082" i="19"/>
  <c r="AD1082" i="19" a="1"/>
  <c r="AD1082" i="19"/>
  <c r="AB1082" i="19" a="1"/>
  <c r="AB1082" i="19"/>
  <c r="O1082" i="19" a="1"/>
  <c r="O1082" i="19"/>
  <c r="N1082" i="19"/>
  <c r="M1082" i="19"/>
  <c r="AK1081" i="19" a="1"/>
  <c r="AK1081" i="19"/>
  <c r="AD1081" i="19" a="1"/>
  <c r="AD1081" i="19"/>
  <c r="AB1081" i="19" a="1"/>
  <c r="AB1081" i="19"/>
  <c r="O1081" i="19" a="1"/>
  <c r="O1081" i="19"/>
  <c r="N1081" i="19"/>
  <c r="M1081" i="19"/>
  <c r="AK1080" i="19" a="1"/>
  <c r="AK1080" i="19"/>
  <c r="AD1080" i="19" a="1"/>
  <c r="AD1080" i="19"/>
  <c r="AB1080" i="19" a="1"/>
  <c r="AB1080" i="19"/>
  <c r="O1080" i="19" a="1"/>
  <c r="O1080" i="19"/>
  <c r="N1080" i="19"/>
  <c r="M1080" i="19"/>
  <c r="AK1079" i="19" a="1"/>
  <c r="AK1079" i="19"/>
  <c r="AD1079" i="19" a="1"/>
  <c r="AD1079" i="19"/>
  <c r="AB1079" i="19" a="1"/>
  <c r="AB1079" i="19"/>
  <c r="O1079" i="19" a="1"/>
  <c r="O1079" i="19"/>
  <c r="N1079" i="19"/>
  <c r="M1079" i="19"/>
  <c r="AK1078" i="19" a="1"/>
  <c r="AK1078" i="19"/>
  <c r="AD1078" i="19" a="1"/>
  <c r="AD1078" i="19"/>
  <c r="AB1078" i="19" a="1"/>
  <c r="AB1078" i="19"/>
  <c r="O1078" i="19" a="1"/>
  <c r="O1078" i="19"/>
  <c r="N1078" i="19"/>
  <c r="M1078" i="19"/>
  <c r="AK1077" i="19" a="1"/>
  <c r="AK1077" i="19"/>
  <c r="AD1077" i="19" a="1"/>
  <c r="AD1077" i="19"/>
  <c r="AB1077" i="19" a="1"/>
  <c r="AB1077" i="19"/>
  <c r="O1077" i="19" a="1"/>
  <c r="O1077" i="19"/>
  <c r="N1077" i="19"/>
  <c r="M1077" i="19"/>
  <c r="AK1076" i="19" a="1"/>
  <c r="AK1076" i="19"/>
  <c r="AD1076" i="19" a="1"/>
  <c r="AD1076" i="19"/>
  <c r="AB1076" i="19" a="1"/>
  <c r="AB1076" i="19"/>
  <c r="O1076" i="19" a="1"/>
  <c r="O1076" i="19"/>
  <c r="N1076" i="19"/>
  <c r="M1076" i="19"/>
  <c r="AK1075" i="19" a="1"/>
  <c r="AK1075" i="19"/>
  <c r="AD1075" i="19" a="1"/>
  <c r="AD1075" i="19"/>
  <c r="AB1075" i="19" a="1"/>
  <c r="AB1075" i="19"/>
  <c r="O1075" i="19" a="1"/>
  <c r="O1075" i="19"/>
  <c r="N1075" i="19"/>
  <c r="M1075" i="19"/>
  <c r="AK1074" i="19" a="1"/>
  <c r="AK1074" i="19"/>
  <c r="AD1074" i="19" a="1"/>
  <c r="AD1074" i="19"/>
  <c r="AB1074" i="19" a="1"/>
  <c r="AB1074" i="19"/>
  <c r="O1074" i="19" a="1"/>
  <c r="O1074" i="19"/>
  <c r="N1074" i="19"/>
  <c r="M1074" i="19"/>
  <c r="AK1073" i="19" a="1"/>
  <c r="AK1073" i="19"/>
  <c r="AD1073" i="19" a="1"/>
  <c r="AD1073" i="19"/>
  <c r="AB1073" i="19" a="1"/>
  <c r="AB1073" i="19"/>
  <c r="O1073" i="19" a="1"/>
  <c r="O1073" i="19"/>
  <c r="N1073" i="19"/>
  <c r="M1073" i="19"/>
  <c r="AK1072" i="19" a="1"/>
  <c r="AK1072" i="19"/>
  <c r="AD1072" i="19" a="1"/>
  <c r="AD1072" i="19"/>
  <c r="AB1072" i="19" a="1"/>
  <c r="AB1072" i="19"/>
  <c r="O1072" i="19" a="1"/>
  <c r="O1072" i="19"/>
  <c r="N1072" i="19"/>
  <c r="M1072" i="19"/>
  <c r="AK1071" i="19" a="1"/>
  <c r="AK1071" i="19"/>
  <c r="AD1071" i="19" a="1"/>
  <c r="AD1071" i="19"/>
  <c r="AB1071" i="19" a="1"/>
  <c r="AB1071" i="19"/>
  <c r="O1071" i="19" a="1"/>
  <c r="O1071" i="19"/>
  <c r="N1071" i="19"/>
  <c r="M1071" i="19"/>
  <c r="AK1070" i="19" a="1"/>
  <c r="AK1070" i="19"/>
  <c r="AD1070" i="19" a="1"/>
  <c r="AD1070" i="19"/>
  <c r="AB1070" i="19" a="1"/>
  <c r="AB1070" i="19"/>
  <c r="O1070" i="19" a="1"/>
  <c r="O1070" i="19"/>
  <c r="N1070" i="19"/>
  <c r="M1070" i="19"/>
  <c r="AK1069" i="19" a="1"/>
  <c r="AK1069" i="19"/>
  <c r="AD1069" i="19" a="1"/>
  <c r="AD1069" i="19"/>
  <c r="AB1069" i="19" a="1"/>
  <c r="AB1069" i="19"/>
  <c r="O1069" i="19" a="1"/>
  <c r="O1069" i="19"/>
  <c r="N1069" i="19"/>
  <c r="M1069" i="19"/>
  <c r="AK1068" i="19" a="1"/>
  <c r="AK1068" i="19"/>
  <c r="AD1068" i="19" a="1"/>
  <c r="AD1068" i="19"/>
  <c r="AB1068" i="19" a="1"/>
  <c r="AB1068" i="19"/>
  <c r="O1068" i="19" a="1"/>
  <c r="O1068" i="19"/>
  <c r="N1068" i="19"/>
  <c r="M1068" i="19"/>
  <c r="AK1067" i="19" a="1"/>
  <c r="AK1067" i="19"/>
  <c r="AD1067" i="19" a="1"/>
  <c r="AD1067" i="19"/>
  <c r="AB1067" i="19" a="1"/>
  <c r="AB1067" i="19"/>
  <c r="O1067" i="19" a="1"/>
  <c r="O1067" i="19"/>
  <c r="N1067" i="19"/>
  <c r="M1067" i="19"/>
  <c r="AK1066" i="19" a="1"/>
  <c r="AK1066" i="19"/>
  <c r="AD1066" i="19" a="1"/>
  <c r="AD1066" i="19"/>
  <c r="AB1066" i="19" a="1"/>
  <c r="AB1066" i="19"/>
  <c r="O1066" i="19" a="1"/>
  <c r="O1066" i="19"/>
  <c r="N1066" i="19"/>
  <c r="M1066" i="19"/>
  <c r="AK1065" i="19" a="1"/>
  <c r="AK1065" i="19"/>
  <c r="AD1065" i="19" a="1"/>
  <c r="AD1065" i="19"/>
  <c r="AB1065" i="19" a="1"/>
  <c r="AB1065" i="19"/>
  <c r="O1065" i="19" a="1"/>
  <c r="O1065" i="19"/>
  <c r="N1065" i="19"/>
  <c r="M1065" i="19"/>
  <c r="AK1064" i="19" a="1"/>
  <c r="AK1064" i="19"/>
  <c r="AD1064" i="19" a="1"/>
  <c r="AD1064" i="19"/>
  <c r="AB1064" i="19" a="1"/>
  <c r="AB1064" i="19"/>
  <c r="O1064" i="19" a="1"/>
  <c r="O1064" i="19"/>
  <c r="N1064" i="19"/>
  <c r="M1064" i="19"/>
  <c r="AK1063" i="19" a="1"/>
  <c r="AK1063" i="19"/>
  <c r="AD1063" i="19" a="1"/>
  <c r="AD1063" i="19"/>
  <c r="AB1063" i="19" a="1"/>
  <c r="AB1063" i="19"/>
  <c r="O1063" i="19" a="1"/>
  <c r="O1063" i="19"/>
  <c r="N1063" i="19"/>
  <c r="M1063" i="19"/>
  <c r="AK1062" i="19" a="1"/>
  <c r="AK1062" i="19"/>
  <c r="AD1062" i="19" a="1"/>
  <c r="AD1062" i="19"/>
  <c r="AB1062" i="19" a="1"/>
  <c r="AB1062" i="19"/>
  <c r="O1062" i="19" a="1"/>
  <c r="O1062" i="19"/>
  <c r="N1062" i="19"/>
  <c r="M1062" i="19"/>
  <c r="AK1061" i="19" a="1"/>
  <c r="AK1061" i="19"/>
  <c r="AD1061" i="19" a="1"/>
  <c r="AD1061" i="19"/>
  <c r="AB1061" i="19" a="1"/>
  <c r="AB1061" i="19"/>
  <c r="O1061" i="19" a="1"/>
  <c r="O1061" i="19"/>
  <c r="N1061" i="19"/>
  <c r="M1061" i="19"/>
  <c r="AK1060" i="19" a="1"/>
  <c r="AK1060" i="19"/>
  <c r="AD1060" i="19" a="1"/>
  <c r="AD1060" i="19"/>
  <c r="AB1060" i="19" a="1"/>
  <c r="AB1060" i="19"/>
  <c r="O1060" i="19" a="1"/>
  <c r="O1060" i="19"/>
  <c r="N1060" i="19"/>
  <c r="M1060" i="19"/>
  <c r="AK1059" i="19" a="1"/>
  <c r="AK1059" i="19"/>
  <c r="AD1059" i="19" a="1"/>
  <c r="AD1059" i="19"/>
  <c r="AB1059" i="19" a="1"/>
  <c r="AB1059" i="19"/>
  <c r="O1059" i="19" a="1"/>
  <c r="O1059" i="19"/>
  <c r="N1059" i="19"/>
  <c r="M1059" i="19"/>
  <c r="AK1058" i="19" a="1"/>
  <c r="AK1058" i="19"/>
  <c r="AD1058" i="19" a="1"/>
  <c r="AD1058" i="19"/>
  <c r="AB1058" i="19" a="1"/>
  <c r="AB1058" i="19"/>
  <c r="O1058" i="19" a="1"/>
  <c r="O1058" i="19"/>
  <c r="N1058" i="19"/>
  <c r="M1058" i="19"/>
  <c r="AK1057" i="19" a="1"/>
  <c r="AK1057" i="19"/>
  <c r="AD1057" i="19" a="1"/>
  <c r="AD1057" i="19"/>
  <c r="AB1057" i="19" a="1"/>
  <c r="AB1057" i="19"/>
  <c r="O1057" i="19" a="1"/>
  <c r="O1057" i="19"/>
  <c r="N1057" i="19"/>
  <c r="M1057" i="19"/>
  <c r="AK1056" i="19" a="1"/>
  <c r="AK1056" i="19"/>
  <c r="AD1056" i="19" a="1"/>
  <c r="AD1056" i="19"/>
  <c r="AB1056" i="19" a="1"/>
  <c r="AB1056" i="19"/>
  <c r="O1056" i="19" a="1"/>
  <c r="O1056" i="19"/>
  <c r="N1056" i="19"/>
  <c r="M1056" i="19"/>
  <c r="AK1055" i="19" a="1"/>
  <c r="AK1055" i="19"/>
  <c r="AD1055" i="19" a="1"/>
  <c r="AD1055" i="19"/>
  <c r="AB1055" i="19" a="1"/>
  <c r="AB1055" i="19"/>
  <c r="O1055" i="19" a="1"/>
  <c r="O1055" i="19"/>
  <c r="N1055" i="19"/>
  <c r="M1055" i="19"/>
  <c r="AK1054" i="19" a="1"/>
  <c r="AK1054" i="19"/>
  <c r="AD1054" i="19" a="1"/>
  <c r="AD1054" i="19"/>
  <c r="AB1054" i="19" a="1"/>
  <c r="AB1054" i="19"/>
  <c r="O1054" i="19" a="1"/>
  <c r="O1054" i="19"/>
  <c r="N1054" i="19"/>
  <c r="M1054" i="19"/>
  <c r="AK1053" i="19" a="1"/>
  <c r="AK1053" i="19"/>
  <c r="AD1053" i="19" a="1"/>
  <c r="AD1053" i="19"/>
  <c r="AB1053" i="19" a="1"/>
  <c r="AB1053" i="19"/>
  <c r="O1053" i="19" a="1"/>
  <c r="O1053" i="19"/>
  <c r="N1053" i="19"/>
  <c r="M1053" i="19"/>
  <c r="AK1052" i="19" a="1"/>
  <c r="AK1052" i="19"/>
  <c r="AD1052" i="19" a="1"/>
  <c r="AD1052" i="19"/>
  <c r="AB1052" i="19" a="1"/>
  <c r="AB1052" i="19"/>
  <c r="O1052" i="19" a="1"/>
  <c r="O1052" i="19"/>
  <c r="N1052" i="19"/>
  <c r="M1052" i="19"/>
  <c r="AK1051" i="19" a="1"/>
  <c r="AK1051" i="19"/>
  <c r="AD1051" i="19" a="1"/>
  <c r="AD1051" i="19"/>
  <c r="AB1051" i="19" a="1"/>
  <c r="AB1051" i="19"/>
  <c r="O1051" i="19" a="1"/>
  <c r="O1051" i="19"/>
  <c r="N1051" i="19"/>
  <c r="M1051" i="19"/>
  <c r="AK1050" i="19" a="1"/>
  <c r="AK1050" i="19"/>
  <c r="AD1050" i="19" a="1"/>
  <c r="AD1050" i="19"/>
  <c r="AB1050" i="19" a="1"/>
  <c r="AB1050" i="19"/>
  <c r="O1050" i="19" a="1"/>
  <c r="O1050" i="19"/>
  <c r="N1050" i="19"/>
  <c r="M1050" i="19"/>
  <c r="AK1049" i="19" a="1"/>
  <c r="AK1049" i="19"/>
  <c r="AD1049" i="19" a="1"/>
  <c r="AD1049" i="19"/>
  <c r="AB1049" i="19" a="1"/>
  <c r="AB1049" i="19"/>
  <c r="O1049" i="19" a="1"/>
  <c r="O1049" i="19"/>
  <c r="N1049" i="19"/>
  <c r="M1049" i="19"/>
  <c r="AK1048" i="19" a="1"/>
  <c r="AK1048" i="19"/>
  <c r="AD1048" i="19" a="1"/>
  <c r="AD1048" i="19"/>
  <c r="AB1048" i="19" a="1"/>
  <c r="AB1048" i="19"/>
  <c r="O1048" i="19" a="1"/>
  <c r="O1048" i="19"/>
  <c r="N1048" i="19"/>
  <c r="M1048" i="19"/>
  <c r="AK1047" i="19" a="1"/>
  <c r="AK1047" i="19"/>
  <c r="AD1047" i="19" a="1"/>
  <c r="AD1047" i="19"/>
  <c r="AB1047" i="19" a="1"/>
  <c r="AB1047" i="19"/>
  <c r="O1047" i="19" a="1"/>
  <c r="O1047" i="19"/>
  <c r="N1047" i="19"/>
  <c r="M1047" i="19"/>
  <c r="AK1046" i="19" a="1"/>
  <c r="AK1046" i="19"/>
  <c r="AD1046" i="19" a="1"/>
  <c r="AD1046" i="19"/>
  <c r="AB1046" i="19" a="1"/>
  <c r="AB1046" i="19"/>
  <c r="O1046" i="19" a="1"/>
  <c r="O1046" i="19"/>
  <c r="N1046" i="19"/>
  <c r="M1046" i="19"/>
  <c r="AK1045" i="19" a="1"/>
  <c r="AK1045" i="19"/>
  <c r="AD1045" i="19" a="1"/>
  <c r="AD1045" i="19"/>
  <c r="AB1045" i="19" a="1"/>
  <c r="AB1045" i="19"/>
  <c r="O1045" i="19" a="1"/>
  <c r="O1045" i="19"/>
  <c r="N1045" i="19"/>
  <c r="M1045" i="19"/>
  <c r="AK1044" i="19" a="1"/>
  <c r="AK1044" i="19"/>
  <c r="AD1044" i="19" a="1"/>
  <c r="AD1044" i="19"/>
  <c r="AB1044" i="19" a="1"/>
  <c r="AB1044" i="19"/>
  <c r="O1044" i="19" a="1"/>
  <c r="O1044" i="19"/>
  <c r="N1044" i="19"/>
  <c r="M1044" i="19"/>
  <c r="AK1043" i="19" a="1"/>
  <c r="AK1043" i="19"/>
  <c r="AD1043" i="19" a="1"/>
  <c r="AD1043" i="19"/>
  <c r="AB1043" i="19" a="1"/>
  <c r="AB1043" i="19"/>
  <c r="O1043" i="19" a="1"/>
  <c r="O1043" i="19"/>
  <c r="N1043" i="19"/>
  <c r="M1043" i="19"/>
  <c r="AK1042" i="19" a="1"/>
  <c r="AK1042" i="19"/>
  <c r="AD1042" i="19" a="1"/>
  <c r="AD1042" i="19"/>
  <c r="AB1042" i="19" a="1"/>
  <c r="AB1042" i="19"/>
  <c r="O1042" i="19" a="1"/>
  <c r="O1042" i="19"/>
  <c r="N1042" i="19"/>
  <c r="M1042" i="19"/>
  <c r="AK1041" i="19" a="1"/>
  <c r="AK1041" i="19"/>
  <c r="AD1041" i="19" a="1"/>
  <c r="AD1041" i="19"/>
  <c r="AB1041" i="19" a="1"/>
  <c r="AB1041" i="19"/>
  <c r="O1041" i="19" a="1"/>
  <c r="O1041" i="19"/>
  <c r="N1041" i="19"/>
  <c r="M1041" i="19"/>
  <c r="AK1040" i="19" a="1"/>
  <c r="AK1040" i="19"/>
  <c r="AD1040" i="19" a="1"/>
  <c r="AD1040" i="19"/>
  <c r="AB1040" i="19" a="1"/>
  <c r="AB1040" i="19"/>
  <c r="O1040" i="19" a="1"/>
  <c r="O1040" i="19"/>
  <c r="N1040" i="19"/>
  <c r="M1040" i="19"/>
  <c r="AK1039" i="19" a="1"/>
  <c r="AK1039" i="19"/>
  <c r="AD1039" i="19" a="1"/>
  <c r="AD1039" i="19"/>
  <c r="AB1039" i="19" a="1"/>
  <c r="AB1039" i="19"/>
  <c r="O1039" i="19" a="1"/>
  <c r="O1039" i="19"/>
  <c r="N1039" i="19"/>
  <c r="M1039" i="19"/>
  <c r="AK1038" i="19" a="1"/>
  <c r="AK1038" i="19"/>
  <c r="AD1038" i="19" a="1"/>
  <c r="AD1038" i="19"/>
  <c r="AB1038" i="19" a="1"/>
  <c r="AB1038" i="19"/>
  <c r="O1038" i="19" a="1"/>
  <c r="O1038" i="19"/>
  <c r="N1038" i="19"/>
  <c r="M1038" i="19"/>
  <c r="AK1037" i="19" a="1"/>
  <c r="AK1037" i="19"/>
  <c r="AD1037" i="19" a="1"/>
  <c r="AD1037" i="19"/>
  <c r="AB1037" i="19" a="1"/>
  <c r="AB1037" i="19"/>
  <c r="O1037" i="19" a="1"/>
  <c r="O1037" i="19"/>
  <c r="N1037" i="19"/>
  <c r="M1037" i="19"/>
  <c r="AK1036" i="19" a="1"/>
  <c r="AK1036" i="19"/>
  <c r="AD1036" i="19" a="1"/>
  <c r="AD1036" i="19"/>
  <c r="AB1036" i="19" a="1"/>
  <c r="AB1036" i="19"/>
  <c r="O1036" i="19" a="1"/>
  <c r="O1036" i="19"/>
  <c r="N1036" i="19"/>
  <c r="M1036" i="19"/>
  <c r="AK1035" i="19" a="1"/>
  <c r="AK1035" i="19"/>
  <c r="AD1035" i="19" a="1"/>
  <c r="AD1035" i="19"/>
  <c r="AB1035" i="19" a="1"/>
  <c r="AB1035" i="19"/>
  <c r="O1035" i="19" a="1"/>
  <c r="O1035" i="19"/>
  <c r="N1035" i="19"/>
  <c r="M1035" i="19"/>
  <c r="AK1034" i="19" a="1"/>
  <c r="AK1034" i="19"/>
  <c r="AD1034" i="19" a="1"/>
  <c r="AD1034" i="19"/>
  <c r="AB1034" i="19" a="1"/>
  <c r="AB1034" i="19"/>
  <c r="O1034" i="19" a="1"/>
  <c r="O1034" i="19"/>
  <c r="N1034" i="19"/>
  <c r="M1034" i="19"/>
  <c r="AK1033" i="19" a="1"/>
  <c r="AK1033" i="19"/>
  <c r="AD1033" i="19" a="1"/>
  <c r="AD1033" i="19"/>
  <c r="AB1033" i="19" a="1"/>
  <c r="AB1033" i="19"/>
  <c r="O1033" i="19" a="1"/>
  <c r="O1033" i="19"/>
  <c r="N1033" i="19"/>
  <c r="M1033" i="19"/>
  <c r="AK1032" i="19" a="1"/>
  <c r="AK1032" i="19"/>
  <c r="AD1032" i="19" a="1"/>
  <c r="AD1032" i="19"/>
  <c r="AB1032" i="19" a="1"/>
  <c r="AB1032" i="19"/>
  <c r="O1032" i="19" a="1"/>
  <c r="O1032" i="19"/>
  <c r="N1032" i="19"/>
  <c r="M1032" i="19"/>
  <c r="AK1031" i="19" a="1"/>
  <c r="AK1031" i="19"/>
  <c r="AD1031" i="19" a="1"/>
  <c r="AD1031" i="19"/>
  <c r="AB1031" i="19" a="1"/>
  <c r="AB1031" i="19"/>
  <c r="O1031" i="19" a="1"/>
  <c r="O1031" i="19"/>
  <c r="N1031" i="19"/>
  <c r="M1031" i="19"/>
  <c r="AK1030" i="19" a="1"/>
  <c r="AK1030" i="19"/>
  <c r="AD1030" i="19" a="1"/>
  <c r="AD1030" i="19"/>
  <c r="AB1030" i="19" a="1"/>
  <c r="AB1030" i="19"/>
  <c r="O1030" i="19" a="1"/>
  <c r="O1030" i="19"/>
  <c r="N1030" i="19"/>
  <c r="M1030" i="19"/>
  <c r="AK1029" i="19" a="1"/>
  <c r="AK1029" i="19"/>
  <c r="AD1029" i="19" a="1"/>
  <c r="AD1029" i="19"/>
  <c r="AB1029" i="19" a="1"/>
  <c r="AB1029" i="19"/>
  <c r="O1029" i="19" a="1"/>
  <c r="O1029" i="19"/>
  <c r="N1029" i="19"/>
  <c r="M1029" i="19"/>
  <c r="AK1028" i="19" a="1"/>
  <c r="AK1028" i="19"/>
  <c r="AD1028" i="19" a="1"/>
  <c r="AD1028" i="19"/>
  <c r="AB1028" i="19" a="1"/>
  <c r="AB1028" i="19"/>
  <c r="O1028" i="19" a="1"/>
  <c r="O1028" i="19"/>
  <c r="N1028" i="19"/>
  <c r="M1028" i="19"/>
  <c r="AK1027" i="19" a="1"/>
  <c r="AK1027" i="19"/>
  <c r="AD1027" i="19" a="1"/>
  <c r="AD1027" i="19"/>
  <c r="AB1027" i="19" a="1"/>
  <c r="AB1027" i="19"/>
  <c r="O1027" i="19" a="1"/>
  <c r="O1027" i="19"/>
  <c r="N1027" i="19"/>
  <c r="M1027" i="19"/>
  <c r="AK1026" i="19" a="1"/>
  <c r="AK1026" i="19"/>
  <c r="AD1026" i="19" a="1"/>
  <c r="AD1026" i="19"/>
  <c r="AB1026" i="19" a="1"/>
  <c r="AB1026" i="19"/>
  <c r="O1026" i="19" a="1"/>
  <c r="O1026" i="19"/>
  <c r="N1026" i="19"/>
  <c r="M1026" i="19"/>
  <c r="AK1025" i="19" a="1"/>
  <c r="AK1025" i="19"/>
  <c r="AD1025" i="19" a="1"/>
  <c r="AD1025" i="19"/>
  <c r="AB1025" i="19" a="1"/>
  <c r="AB1025" i="19"/>
  <c r="O1025" i="19" a="1"/>
  <c r="O1025" i="19"/>
  <c r="N1025" i="19"/>
  <c r="M1025" i="19"/>
  <c r="AK1024" i="19" a="1"/>
  <c r="AK1024" i="19"/>
  <c r="AD1024" i="19" a="1"/>
  <c r="AD1024" i="19"/>
  <c r="AB1024" i="19" a="1"/>
  <c r="AB1024" i="19"/>
  <c r="O1024" i="19" a="1"/>
  <c r="O1024" i="19"/>
  <c r="N1024" i="19"/>
  <c r="M1024" i="19"/>
  <c r="AK1023" i="19" a="1"/>
  <c r="AK1023" i="19"/>
  <c r="AD1023" i="19" a="1"/>
  <c r="AD1023" i="19"/>
  <c r="AB1023" i="19" a="1"/>
  <c r="AB1023" i="19"/>
  <c r="O1023" i="19" a="1"/>
  <c r="O1023" i="19"/>
  <c r="N1023" i="19"/>
  <c r="M1023" i="19"/>
  <c r="AK1022" i="19" a="1"/>
  <c r="AK1022" i="19"/>
  <c r="AD1022" i="19" a="1"/>
  <c r="AD1022" i="19"/>
  <c r="AB1022" i="19" a="1"/>
  <c r="AB1022" i="19"/>
  <c r="O1022" i="19" a="1"/>
  <c r="O1022" i="19"/>
  <c r="N1022" i="19"/>
  <c r="M1022" i="19"/>
  <c r="AK1021" i="19" a="1"/>
  <c r="AK1021" i="19"/>
  <c r="AD1021" i="19" a="1"/>
  <c r="AD1021" i="19"/>
  <c r="AB1021" i="19" a="1"/>
  <c r="AB1021" i="19"/>
  <c r="O1021" i="19" a="1"/>
  <c r="O1021" i="19"/>
  <c r="N1021" i="19"/>
  <c r="M1021" i="19"/>
  <c r="AK1020" i="19" a="1"/>
  <c r="AK1020" i="19"/>
  <c r="AD1020" i="19" a="1"/>
  <c r="AD1020" i="19"/>
  <c r="AB1020" i="19" a="1"/>
  <c r="AB1020" i="19"/>
  <c r="O1020" i="19" a="1"/>
  <c r="O1020" i="19"/>
  <c r="N1020" i="19"/>
  <c r="M1020" i="19"/>
  <c r="AK1019" i="19" a="1"/>
  <c r="AK1019" i="19"/>
  <c r="AD1019" i="19" a="1"/>
  <c r="AD1019" i="19"/>
  <c r="AB1019" i="19" a="1"/>
  <c r="AB1019" i="19"/>
  <c r="O1019" i="19" a="1"/>
  <c r="O1019" i="19"/>
  <c r="N1019" i="19"/>
  <c r="M1019" i="19"/>
  <c r="AK1018" i="19" a="1"/>
  <c r="AK1018" i="19"/>
  <c r="AD1018" i="19" a="1"/>
  <c r="AD1018" i="19"/>
  <c r="AB1018" i="19" a="1"/>
  <c r="AB1018" i="19"/>
  <c r="O1018" i="19" a="1"/>
  <c r="O1018" i="19"/>
  <c r="N1018" i="19"/>
  <c r="M1018" i="19"/>
  <c r="AK1017" i="19" a="1"/>
  <c r="AK1017" i="19"/>
  <c r="AD1017" i="19" a="1"/>
  <c r="AD1017" i="19"/>
  <c r="AB1017" i="19" a="1"/>
  <c r="AB1017" i="19"/>
  <c r="O1017" i="19" a="1"/>
  <c r="O1017" i="19"/>
  <c r="N1017" i="19"/>
  <c r="M1017" i="19"/>
  <c r="AK1016" i="19" a="1"/>
  <c r="AK1016" i="19"/>
  <c r="AD1016" i="19" a="1"/>
  <c r="AD1016" i="19"/>
  <c r="AB1016" i="19" a="1"/>
  <c r="AB1016" i="19"/>
  <c r="O1016" i="19" a="1"/>
  <c r="O1016" i="19"/>
  <c r="N1016" i="19"/>
  <c r="M1016" i="19"/>
  <c r="AK1015" i="19" a="1"/>
  <c r="AK1015" i="19"/>
  <c r="AD1015" i="19" a="1"/>
  <c r="AD1015" i="19"/>
  <c r="AB1015" i="19" a="1"/>
  <c r="AB1015" i="19"/>
  <c r="O1015" i="19" a="1"/>
  <c r="O1015" i="19"/>
  <c r="N1015" i="19"/>
  <c r="M1015" i="19"/>
  <c r="AK1014" i="19" a="1"/>
  <c r="AK1014" i="19"/>
  <c r="AD1014" i="19" a="1"/>
  <c r="AD1014" i="19"/>
  <c r="AB1014" i="19" a="1"/>
  <c r="AB1014" i="19"/>
  <c r="O1014" i="19" a="1"/>
  <c r="O1014" i="19"/>
  <c r="N1014" i="19"/>
  <c r="M1014" i="19"/>
  <c r="AK1013" i="19" a="1"/>
  <c r="AK1013" i="19"/>
  <c r="AD1013" i="19" a="1"/>
  <c r="AD1013" i="19"/>
  <c r="AB1013" i="19" a="1"/>
  <c r="AB1013" i="19"/>
  <c r="O1013" i="19" a="1"/>
  <c r="O1013" i="19"/>
  <c r="N1013" i="19"/>
  <c r="M1013" i="19"/>
  <c r="AK1012" i="19" a="1"/>
  <c r="AK1012" i="19"/>
  <c r="AD1012" i="19" a="1"/>
  <c r="AD1012" i="19"/>
  <c r="AB1012" i="19" a="1"/>
  <c r="AB1012" i="19"/>
  <c r="O1012" i="19" a="1"/>
  <c r="O1012" i="19"/>
  <c r="N1012" i="19"/>
  <c r="M1012" i="19"/>
  <c r="AK1011" i="19" a="1"/>
  <c r="AK1011" i="19"/>
  <c r="AD1011" i="19" a="1"/>
  <c r="AD1011" i="19"/>
  <c r="AB1011" i="19" a="1"/>
  <c r="AB1011" i="19"/>
  <c r="O1011" i="19" a="1"/>
  <c r="O1011" i="19"/>
  <c r="N1011" i="19"/>
  <c r="M1011" i="19"/>
  <c r="AK1010" i="19" a="1"/>
  <c r="AK1010" i="19"/>
  <c r="AD1010" i="19" a="1"/>
  <c r="AD1010" i="19"/>
  <c r="AB1010" i="19" a="1"/>
  <c r="AB1010" i="19"/>
  <c r="O1010" i="19" a="1"/>
  <c r="O1010" i="19"/>
  <c r="N1010" i="19"/>
  <c r="M1010" i="19"/>
  <c r="AK1009" i="19" a="1"/>
  <c r="AK1009" i="19"/>
  <c r="AD1009" i="19" a="1"/>
  <c r="AD1009" i="19"/>
  <c r="AB1009" i="19" a="1"/>
  <c r="AB1009" i="19"/>
  <c r="O1009" i="19" a="1"/>
  <c r="O1009" i="19"/>
  <c r="N1009" i="19"/>
  <c r="M1009" i="19"/>
  <c r="AK1008" i="19" a="1"/>
  <c r="AK1008" i="19"/>
  <c r="AD1008" i="19" a="1"/>
  <c r="AD1008" i="19"/>
  <c r="AB1008" i="19" a="1"/>
  <c r="AB1008" i="19"/>
  <c r="O1008" i="19" a="1"/>
  <c r="O1008" i="19"/>
  <c r="N1008" i="19"/>
  <c r="M1008" i="19"/>
  <c r="AK1007" i="19" a="1"/>
  <c r="AK1007" i="19"/>
  <c r="AD1007" i="19" a="1"/>
  <c r="AD1007" i="19"/>
  <c r="AB1007" i="19" a="1"/>
  <c r="AB1007" i="19"/>
  <c r="O1007" i="19" a="1"/>
  <c r="O1007" i="19"/>
  <c r="N1007" i="19"/>
  <c r="M1007" i="19"/>
  <c r="AK1006" i="19" a="1"/>
  <c r="AK1006" i="19"/>
  <c r="AD1006" i="19" a="1"/>
  <c r="AD1006" i="19"/>
  <c r="AB1006" i="19" a="1"/>
  <c r="AB1006" i="19"/>
  <c r="O1006" i="19" a="1"/>
  <c r="O1006" i="19"/>
  <c r="N1006" i="19"/>
  <c r="M1006" i="19"/>
  <c r="AK1005" i="19" a="1"/>
  <c r="AK1005" i="19"/>
  <c r="AD1005" i="19" a="1"/>
  <c r="AD1005" i="19"/>
  <c r="AB1005" i="19" a="1"/>
  <c r="AB1005" i="19"/>
  <c r="O1005" i="19" a="1"/>
  <c r="O1005" i="19"/>
  <c r="N1005" i="19"/>
  <c r="M1005" i="19"/>
  <c r="AK1004" i="19" a="1"/>
  <c r="AK1004" i="19"/>
  <c r="AD1004" i="19" a="1"/>
  <c r="AD1004" i="19"/>
  <c r="AB1004" i="19" a="1"/>
  <c r="AB1004" i="19"/>
  <c r="O1004" i="19" a="1"/>
  <c r="O1004" i="19"/>
  <c r="N1004" i="19"/>
  <c r="M1004" i="19"/>
  <c r="AK1003" i="19" a="1"/>
  <c r="AK1003" i="19"/>
  <c r="AD1003" i="19" a="1"/>
  <c r="AD1003" i="19"/>
  <c r="AB1003" i="19" a="1"/>
  <c r="AB1003" i="19"/>
  <c r="O1003" i="19" a="1"/>
  <c r="O1003" i="19"/>
  <c r="N1003" i="19"/>
  <c r="M1003" i="19"/>
  <c r="AK1002" i="19" a="1"/>
  <c r="AK1002" i="19"/>
  <c r="AD1002" i="19" a="1"/>
  <c r="AD1002" i="19"/>
  <c r="AB1002" i="19" a="1"/>
  <c r="AB1002" i="19"/>
  <c r="O1002" i="19" a="1"/>
  <c r="O1002" i="19"/>
  <c r="N1002" i="19"/>
  <c r="M1002" i="19"/>
  <c r="AK1001" i="19" a="1"/>
  <c r="AK1001" i="19"/>
  <c r="AD1001" i="19" a="1"/>
  <c r="AD1001" i="19"/>
  <c r="AB1001" i="19" a="1"/>
  <c r="AB1001" i="19"/>
  <c r="O1001" i="19" a="1"/>
  <c r="O1001" i="19"/>
  <c r="N1001" i="19"/>
  <c r="M1001" i="19"/>
  <c r="AK1000" i="19" a="1"/>
  <c r="AK1000" i="19"/>
  <c r="AD1000" i="19" a="1"/>
  <c r="AD1000" i="19"/>
  <c r="AB1000" i="19" a="1"/>
  <c r="AB1000" i="19"/>
  <c r="O1000" i="19" a="1"/>
  <c r="O1000" i="19"/>
  <c r="N1000" i="19"/>
  <c r="M1000" i="19"/>
  <c r="AK999" i="19" a="1"/>
  <c r="AK999" i="19"/>
  <c r="AD999" i="19" a="1"/>
  <c r="AD999" i="19"/>
  <c r="AB999" i="19" a="1"/>
  <c r="AB999" i="19"/>
  <c r="O999" i="19" a="1"/>
  <c r="O999" i="19"/>
  <c r="N999" i="19"/>
  <c r="M999" i="19"/>
  <c r="AK998" i="19" a="1"/>
  <c r="AK998" i="19"/>
  <c r="AD998" i="19" a="1"/>
  <c r="AD998" i="19"/>
  <c r="AB998" i="19" a="1"/>
  <c r="AB998" i="19"/>
  <c r="O998" i="19" a="1"/>
  <c r="O998" i="19"/>
  <c r="N998" i="19"/>
  <c r="M998" i="19"/>
  <c r="AK997" i="19" a="1"/>
  <c r="AK997" i="19"/>
  <c r="AD997" i="19" a="1"/>
  <c r="AD997" i="19"/>
  <c r="AB997" i="19" a="1"/>
  <c r="AB997" i="19"/>
  <c r="O997" i="19" a="1"/>
  <c r="O997" i="19"/>
  <c r="N997" i="19"/>
  <c r="M997" i="19"/>
  <c r="AK996" i="19" a="1"/>
  <c r="AK996" i="19"/>
  <c r="AD996" i="19" a="1"/>
  <c r="AD996" i="19"/>
  <c r="AB996" i="19" a="1"/>
  <c r="AB996" i="19"/>
  <c r="O996" i="19" a="1"/>
  <c r="O996" i="19"/>
  <c r="N996" i="19"/>
  <c r="M996" i="19"/>
  <c r="AK995" i="19" a="1"/>
  <c r="AK995" i="19"/>
  <c r="AD995" i="19" a="1"/>
  <c r="AD995" i="19"/>
  <c r="AB995" i="19" a="1"/>
  <c r="AB995" i="19"/>
  <c r="O995" i="19" a="1"/>
  <c r="O995" i="19"/>
  <c r="N995" i="19"/>
  <c r="M995" i="19"/>
  <c r="AK994" i="19" a="1"/>
  <c r="AK994" i="19"/>
  <c r="AD994" i="19" a="1"/>
  <c r="AD994" i="19"/>
  <c r="AB994" i="19" a="1"/>
  <c r="AB994" i="19"/>
  <c r="O994" i="19" a="1"/>
  <c r="O994" i="19"/>
  <c r="N994" i="19"/>
  <c r="M994" i="19"/>
  <c r="AK993" i="19" a="1"/>
  <c r="AK993" i="19"/>
  <c r="AD993" i="19" a="1"/>
  <c r="AD993" i="19"/>
  <c r="AB993" i="19" a="1"/>
  <c r="AB993" i="19"/>
  <c r="O993" i="19" a="1"/>
  <c r="O993" i="19"/>
  <c r="N993" i="19"/>
  <c r="M993" i="19"/>
  <c r="AK992" i="19" a="1"/>
  <c r="AK992" i="19"/>
  <c r="AD992" i="19" a="1"/>
  <c r="AD992" i="19"/>
  <c r="AB992" i="19" a="1"/>
  <c r="AB992" i="19"/>
  <c r="O992" i="19" a="1"/>
  <c r="O992" i="19"/>
  <c r="N992" i="19"/>
  <c r="M992" i="19"/>
  <c r="AK991" i="19" a="1"/>
  <c r="AK991" i="19"/>
  <c r="AD991" i="19" a="1"/>
  <c r="AD991" i="19"/>
  <c r="AB991" i="19" a="1"/>
  <c r="AB991" i="19"/>
  <c r="O991" i="19" a="1"/>
  <c r="O991" i="19"/>
  <c r="N991" i="19"/>
  <c r="M991" i="19"/>
  <c r="AK990" i="19" a="1"/>
  <c r="AK990" i="19"/>
  <c r="AD990" i="19" a="1"/>
  <c r="AD990" i="19"/>
  <c r="AB990" i="19" a="1"/>
  <c r="AB990" i="19"/>
  <c r="O990" i="19" a="1"/>
  <c r="O990" i="19"/>
  <c r="N990" i="19"/>
  <c r="M990" i="19"/>
  <c r="AK989" i="19" a="1"/>
  <c r="AK989" i="19"/>
  <c r="AD989" i="19" a="1"/>
  <c r="AD989" i="19"/>
  <c r="AB989" i="19" a="1"/>
  <c r="AB989" i="19"/>
  <c r="O989" i="19" a="1"/>
  <c r="O989" i="19"/>
  <c r="N989" i="19"/>
  <c r="M989" i="19"/>
  <c r="AK988" i="19" a="1"/>
  <c r="AK988" i="19"/>
  <c r="AD988" i="19" a="1"/>
  <c r="AD988" i="19"/>
  <c r="AB988" i="19" a="1"/>
  <c r="AB988" i="19"/>
  <c r="O988" i="19" a="1"/>
  <c r="O988" i="19"/>
  <c r="N988" i="19"/>
  <c r="M988" i="19"/>
  <c r="AK987" i="19" a="1"/>
  <c r="AK987" i="19"/>
  <c r="AD987" i="19" a="1"/>
  <c r="AD987" i="19"/>
  <c r="AB987" i="19" a="1"/>
  <c r="AB987" i="19"/>
  <c r="O987" i="19" a="1"/>
  <c r="O987" i="19"/>
  <c r="N987" i="19"/>
  <c r="M987" i="19"/>
  <c r="AK986" i="19" a="1"/>
  <c r="AK986" i="19"/>
  <c r="AD986" i="19" a="1"/>
  <c r="AD986" i="19"/>
  <c r="AB986" i="19" a="1"/>
  <c r="AB986" i="19"/>
  <c r="O986" i="19" a="1"/>
  <c r="O986" i="19"/>
  <c r="N986" i="19"/>
  <c r="M986" i="19"/>
  <c r="AK985" i="19" a="1"/>
  <c r="AK985" i="19"/>
  <c r="AD985" i="19" a="1"/>
  <c r="AD985" i="19"/>
  <c r="AB985" i="19" a="1"/>
  <c r="AB985" i="19"/>
  <c r="O985" i="19" a="1"/>
  <c r="O985" i="19"/>
  <c r="N985" i="19"/>
  <c r="M985" i="19"/>
  <c r="AK984" i="19" a="1"/>
  <c r="AK984" i="19"/>
  <c r="AD984" i="19" a="1"/>
  <c r="AD984" i="19"/>
  <c r="AB984" i="19" a="1"/>
  <c r="AB984" i="19"/>
  <c r="O984" i="19" a="1"/>
  <c r="O984" i="19"/>
  <c r="N984" i="19"/>
  <c r="M984" i="19"/>
  <c r="AK983" i="19" a="1"/>
  <c r="AK983" i="19"/>
  <c r="AD983" i="19" a="1"/>
  <c r="AD983" i="19"/>
  <c r="AB983" i="19" a="1"/>
  <c r="AB983" i="19"/>
  <c r="O983" i="19" a="1"/>
  <c r="O983" i="19"/>
  <c r="N983" i="19"/>
  <c r="M983" i="19"/>
  <c r="AK982" i="19" a="1"/>
  <c r="AK982" i="19"/>
  <c r="AD982" i="19" a="1"/>
  <c r="AD982" i="19"/>
  <c r="AB982" i="19" a="1"/>
  <c r="AB982" i="19"/>
  <c r="O982" i="19" a="1"/>
  <c r="O982" i="19"/>
  <c r="N982" i="19"/>
  <c r="M982" i="19"/>
  <c r="AK981" i="19" a="1"/>
  <c r="AK981" i="19"/>
  <c r="AD981" i="19" a="1"/>
  <c r="AD981" i="19"/>
  <c r="AB981" i="19" a="1"/>
  <c r="AB981" i="19"/>
  <c r="O981" i="19" a="1"/>
  <c r="O981" i="19"/>
  <c r="N981" i="19"/>
  <c r="M981" i="19"/>
  <c r="AK980" i="19" a="1"/>
  <c r="AK980" i="19"/>
  <c r="AD980" i="19" a="1"/>
  <c r="AD980" i="19"/>
  <c r="AB980" i="19" a="1"/>
  <c r="AB980" i="19"/>
  <c r="O980" i="19" a="1"/>
  <c r="O980" i="19"/>
  <c r="N980" i="19"/>
  <c r="M980" i="19"/>
  <c r="AK979" i="19" a="1"/>
  <c r="AK979" i="19"/>
  <c r="AD979" i="19" a="1"/>
  <c r="AD979" i="19"/>
  <c r="AB979" i="19" a="1"/>
  <c r="AB979" i="19"/>
  <c r="O979" i="19" a="1"/>
  <c r="O979" i="19"/>
  <c r="N979" i="19"/>
  <c r="M979" i="19"/>
  <c r="AK978" i="19" a="1"/>
  <c r="AK978" i="19"/>
  <c r="AD978" i="19" a="1"/>
  <c r="AD978" i="19"/>
  <c r="AB978" i="19" a="1"/>
  <c r="AB978" i="19"/>
  <c r="O978" i="19" a="1"/>
  <c r="O978" i="19"/>
  <c r="N978" i="19"/>
  <c r="M978" i="19"/>
  <c r="AK977" i="19" a="1"/>
  <c r="AK977" i="19"/>
  <c r="AD977" i="19" a="1"/>
  <c r="AD977" i="19"/>
  <c r="AB977" i="19" a="1"/>
  <c r="AB977" i="19"/>
  <c r="O977" i="19" a="1"/>
  <c r="O977" i="19"/>
  <c r="N977" i="19"/>
  <c r="M977" i="19"/>
  <c r="AK976" i="19" a="1"/>
  <c r="AK976" i="19"/>
  <c r="AD976" i="19" a="1"/>
  <c r="AD976" i="19"/>
  <c r="AB976" i="19" a="1"/>
  <c r="AB976" i="19"/>
  <c r="O976" i="19" a="1"/>
  <c r="O976" i="19"/>
  <c r="N976" i="19"/>
  <c r="M976" i="19"/>
  <c r="AK975" i="19" a="1"/>
  <c r="AK975" i="19"/>
  <c r="AD975" i="19" a="1"/>
  <c r="AD975" i="19"/>
  <c r="AB975" i="19" a="1"/>
  <c r="AB975" i="19"/>
  <c r="O975" i="19" a="1"/>
  <c r="O975" i="19"/>
  <c r="N975" i="19"/>
  <c r="M975" i="19"/>
  <c r="AK974" i="19" a="1"/>
  <c r="AK974" i="19"/>
  <c r="AD974" i="19" a="1"/>
  <c r="AD974" i="19"/>
  <c r="AB974" i="19" a="1"/>
  <c r="AB974" i="19"/>
  <c r="O974" i="19" a="1"/>
  <c r="O974" i="19"/>
  <c r="N974" i="19"/>
  <c r="M974" i="19"/>
  <c r="AK973" i="19" a="1"/>
  <c r="AK973" i="19"/>
  <c r="AD973" i="19" a="1"/>
  <c r="AD973" i="19"/>
  <c r="AB973" i="19" a="1"/>
  <c r="AB973" i="19"/>
  <c r="O973" i="19" a="1"/>
  <c r="O973" i="19"/>
  <c r="N973" i="19"/>
  <c r="M973" i="19"/>
  <c r="AK972" i="19" a="1"/>
  <c r="AK972" i="19"/>
  <c r="AD972" i="19" a="1"/>
  <c r="AD972" i="19"/>
  <c r="AB972" i="19" a="1"/>
  <c r="AB972" i="19"/>
  <c r="O972" i="19" a="1"/>
  <c r="O972" i="19"/>
  <c r="N972" i="19"/>
  <c r="M972" i="19"/>
  <c r="AK971" i="19" a="1"/>
  <c r="AK971" i="19"/>
  <c r="AD971" i="19" a="1"/>
  <c r="AD971" i="19"/>
  <c r="AB971" i="19" a="1"/>
  <c r="AB971" i="19"/>
  <c r="O971" i="19" a="1"/>
  <c r="O971" i="19"/>
  <c r="N971" i="19"/>
  <c r="M971" i="19"/>
  <c r="AK970" i="19" a="1"/>
  <c r="AK970" i="19"/>
  <c r="AD970" i="19" a="1"/>
  <c r="AD970" i="19"/>
  <c r="AB970" i="19" a="1"/>
  <c r="AB970" i="19"/>
  <c r="O970" i="19" a="1"/>
  <c r="O970" i="19"/>
  <c r="N970" i="19"/>
  <c r="M970" i="19"/>
  <c r="AK969" i="19" a="1"/>
  <c r="AK969" i="19"/>
  <c r="AD969" i="19" a="1"/>
  <c r="AD969" i="19"/>
  <c r="AB969" i="19" a="1"/>
  <c r="AB969" i="19"/>
  <c r="O969" i="19" a="1"/>
  <c r="O969" i="19"/>
  <c r="N969" i="19"/>
  <c r="M969" i="19"/>
  <c r="AK968" i="19" a="1"/>
  <c r="AK968" i="19"/>
  <c r="AD968" i="19" a="1"/>
  <c r="AD968" i="19"/>
  <c r="AB968" i="19" a="1"/>
  <c r="AB968" i="19"/>
  <c r="O968" i="19" a="1"/>
  <c r="O968" i="19"/>
  <c r="N968" i="19"/>
  <c r="M968" i="19"/>
  <c r="AK967" i="19" a="1"/>
  <c r="AK967" i="19"/>
  <c r="AD967" i="19" a="1"/>
  <c r="AD967" i="19"/>
  <c r="AB967" i="19" a="1"/>
  <c r="AB967" i="19"/>
  <c r="O967" i="19" a="1"/>
  <c r="O967" i="19"/>
  <c r="N967" i="19"/>
  <c r="M967" i="19"/>
  <c r="AK966" i="19" a="1"/>
  <c r="AK966" i="19"/>
  <c r="AD966" i="19" a="1"/>
  <c r="AD966" i="19"/>
  <c r="AB966" i="19" a="1"/>
  <c r="AB966" i="19"/>
  <c r="O966" i="19" a="1"/>
  <c r="O966" i="19"/>
  <c r="N966" i="19"/>
  <c r="M966" i="19"/>
  <c r="AK965" i="19" a="1"/>
  <c r="AK965" i="19"/>
  <c r="AD965" i="19" a="1"/>
  <c r="AD965" i="19"/>
  <c r="AB965" i="19" a="1"/>
  <c r="AB965" i="19"/>
  <c r="O965" i="19" a="1"/>
  <c r="O965" i="19"/>
  <c r="N965" i="19"/>
  <c r="M965" i="19"/>
  <c r="AK964" i="19" a="1"/>
  <c r="AK964" i="19"/>
  <c r="AD964" i="19" a="1"/>
  <c r="AD964" i="19"/>
  <c r="AB964" i="19" a="1"/>
  <c r="AB964" i="19"/>
  <c r="O964" i="19" a="1"/>
  <c r="O964" i="19"/>
  <c r="N964" i="19"/>
  <c r="M964" i="19"/>
  <c r="AK963" i="19" a="1"/>
  <c r="AK963" i="19"/>
  <c r="AD963" i="19" a="1"/>
  <c r="AD963" i="19"/>
  <c r="AB963" i="19" a="1"/>
  <c r="AB963" i="19"/>
  <c r="O963" i="19" a="1"/>
  <c r="O963" i="19"/>
  <c r="N963" i="19"/>
  <c r="M963" i="19"/>
  <c r="AK962" i="19" a="1"/>
  <c r="AK962" i="19"/>
  <c r="AD962" i="19" a="1"/>
  <c r="AD962" i="19"/>
  <c r="AB962" i="19" a="1"/>
  <c r="AB962" i="19"/>
  <c r="O962" i="19" a="1"/>
  <c r="O962" i="19"/>
  <c r="N962" i="19"/>
  <c r="M962" i="19"/>
  <c r="AK961" i="19" a="1"/>
  <c r="AK961" i="19"/>
  <c r="AD961" i="19" a="1"/>
  <c r="AD961" i="19"/>
  <c r="AB961" i="19" a="1"/>
  <c r="AB961" i="19"/>
  <c r="O961" i="19" a="1"/>
  <c r="O961" i="19"/>
  <c r="N961" i="19"/>
  <c r="M961" i="19"/>
  <c r="AK960" i="19" a="1"/>
  <c r="AK960" i="19"/>
  <c r="AD960" i="19" a="1"/>
  <c r="AD960" i="19"/>
  <c r="AB960" i="19" a="1"/>
  <c r="AB960" i="19"/>
  <c r="O960" i="19" a="1"/>
  <c r="O960" i="19"/>
  <c r="N960" i="19"/>
  <c r="M960" i="19"/>
  <c r="AK959" i="19" a="1"/>
  <c r="AK959" i="19"/>
  <c r="AD959" i="19" a="1"/>
  <c r="AD959" i="19"/>
  <c r="AB959" i="19" a="1"/>
  <c r="AB959" i="19"/>
  <c r="O959" i="19" a="1"/>
  <c r="O959" i="19"/>
  <c r="N959" i="19"/>
  <c r="M959" i="19"/>
  <c r="AK958" i="19" a="1"/>
  <c r="AK958" i="19"/>
  <c r="AD958" i="19" a="1"/>
  <c r="AD958" i="19"/>
  <c r="AB958" i="19" a="1"/>
  <c r="AB958" i="19"/>
  <c r="O958" i="19" a="1"/>
  <c r="O958" i="19"/>
  <c r="N958" i="19"/>
  <c r="M958" i="19"/>
  <c r="AK957" i="19" a="1"/>
  <c r="AK957" i="19"/>
  <c r="AD957" i="19" a="1"/>
  <c r="AD957" i="19"/>
  <c r="AB957" i="19" a="1"/>
  <c r="AB957" i="19"/>
  <c r="O957" i="19" a="1"/>
  <c r="O957" i="19"/>
  <c r="N957" i="19"/>
  <c r="M957" i="19"/>
  <c r="AK956" i="19" a="1"/>
  <c r="AK956" i="19"/>
  <c r="AD956" i="19" a="1"/>
  <c r="AD956" i="19"/>
  <c r="AB956" i="19" a="1"/>
  <c r="AB956" i="19"/>
  <c r="O956" i="19" a="1"/>
  <c r="O956" i="19"/>
  <c r="N956" i="19"/>
  <c r="M956" i="19"/>
  <c r="AK955" i="19" a="1"/>
  <c r="AK955" i="19"/>
  <c r="AD955" i="19" a="1"/>
  <c r="AD955" i="19"/>
  <c r="AB955" i="19" a="1"/>
  <c r="AB955" i="19"/>
  <c r="O955" i="19" a="1"/>
  <c r="O955" i="19"/>
  <c r="N955" i="19"/>
  <c r="M955" i="19"/>
  <c r="AK954" i="19" a="1"/>
  <c r="AK954" i="19"/>
  <c r="AD954" i="19" a="1"/>
  <c r="AD954" i="19"/>
  <c r="AB954" i="19" a="1"/>
  <c r="AB954" i="19"/>
  <c r="O954" i="19" a="1"/>
  <c r="O954" i="19"/>
  <c r="N954" i="19"/>
  <c r="M954" i="19"/>
  <c r="AK953" i="19" a="1"/>
  <c r="AK953" i="19"/>
  <c r="AD953" i="19" a="1"/>
  <c r="AD953" i="19"/>
  <c r="AB953" i="19" a="1"/>
  <c r="AB953" i="19"/>
  <c r="O953" i="19" a="1"/>
  <c r="O953" i="19"/>
  <c r="N953" i="19"/>
  <c r="M953" i="19"/>
  <c r="AK952" i="19" a="1"/>
  <c r="AK952" i="19"/>
  <c r="AD952" i="19" a="1"/>
  <c r="AD952" i="19"/>
  <c r="AB952" i="19" a="1"/>
  <c r="AB952" i="19"/>
  <c r="O952" i="19" a="1"/>
  <c r="O952" i="19"/>
  <c r="N952" i="19"/>
  <c r="M952" i="19"/>
  <c r="AK951" i="19" a="1"/>
  <c r="AK951" i="19"/>
  <c r="AD951" i="19" a="1"/>
  <c r="AD951" i="19"/>
  <c r="AB951" i="19" a="1"/>
  <c r="AB951" i="19"/>
  <c r="O951" i="19" a="1"/>
  <c r="O951" i="19"/>
  <c r="N951" i="19"/>
  <c r="M951" i="19"/>
  <c r="AK950" i="19" a="1"/>
  <c r="AK950" i="19"/>
  <c r="AD950" i="19" a="1"/>
  <c r="AD950" i="19"/>
  <c r="AB950" i="19" a="1"/>
  <c r="AB950" i="19"/>
  <c r="O950" i="19" a="1"/>
  <c r="O950" i="19"/>
  <c r="N950" i="19"/>
  <c r="M950" i="19"/>
  <c r="AK949" i="19" a="1"/>
  <c r="AK949" i="19"/>
  <c r="AD949" i="19" a="1"/>
  <c r="AD949" i="19"/>
  <c r="AB949" i="19" a="1"/>
  <c r="AB949" i="19"/>
  <c r="O949" i="19" a="1"/>
  <c r="O949" i="19"/>
  <c r="N949" i="19"/>
  <c r="M949" i="19"/>
  <c r="AK948" i="19" a="1"/>
  <c r="AK948" i="19"/>
  <c r="AD948" i="19" a="1"/>
  <c r="AD948" i="19"/>
  <c r="AB948" i="19" a="1"/>
  <c r="AB948" i="19"/>
  <c r="O948" i="19" a="1"/>
  <c r="O948" i="19"/>
  <c r="N948" i="19"/>
  <c r="M948" i="19"/>
  <c r="AK947" i="19" a="1"/>
  <c r="AK947" i="19"/>
  <c r="AD947" i="19" a="1"/>
  <c r="AD947" i="19"/>
  <c r="AB947" i="19" a="1"/>
  <c r="AB947" i="19"/>
  <c r="O947" i="19" a="1"/>
  <c r="O947" i="19"/>
  <c r="N947" i="19"/>
  <c r="M947" i="19"/>
  <c r="AK946" i="19" a="1"/>
  <c r="AK946" i="19"/>
  <c r="AD946" i="19" a="1"/>
  <c r="AD946" i="19"/>
  <c r="AB946" i="19" a="1"/>
  <c r="AB946" i="19"/>
  <c r="O946" i="19" a="1"/>
  <c r="O946" i="19"/>
  <c r="N946" i="19"/>
  <c r="M946" i="19"/>
  <c r="AK945" i="19" a="1"/>
  <c r="AK945" i="19"/>
  <c r="AD945" i="19" a="1"/>
  <c r="AD945" i="19"/>
  <c r="AB945" i="19" a="1"/>
  <c r="AB945" i="19"/>
  <c r="O945" i="19" a="1"/>
  <c r="O945" i="19"/>
  <c r="N945" i="19"/>
  <c r="M945" i="19"/>
  <c r="AK944" i="19" a="1"/>
  <c r="AK944" i="19"/>
  <c r="AD944" i="19" a="1"/>
  <c r="AD944" i="19"/>
  <c r="AB944" i="19" a="1"/>
  <c r="AB944" i="19"/>
  <c r="O944" i="19" a="1"/>
  <c r="O944" i="19"/>
  <c r="N944" i="19"/>
  <c r="M944" i="19"/>
  <c r="AK943" i="19" a="1"/>
  <c r="AK943" i="19"/>
  <c r="AD943" i="19" a="1"/>
  <c r="AD943" i="19"/>
  <c r="AB943" i="19" a="1"/>
  <c r="AB943" i="19"/>
  <c r="O943" i="19" a="1"/>
  <c r="O943" i="19"/>
  <c r="N943" i="19"/>
  <c r="M943" i="19"/>
  <c r="AK942" i="19" a="1"/>
  <c r="AK942" i="19"/>
  <c r="AD942" i="19" a="1"/>
  <c r="AD942" i="19"/>
  <c r="AB942" i="19" a="1"/>
  <c r="AB942" i="19"/>
  <c r="O942" i="19" a="1"/>
  <c r="O942" i="19"/>
  <c r="N942" i="19"/>
  <c r="M942" i="19"/>
  <c r="AK941" i="19" a="1"/>
  <c r="AK941" i="19"/>
  <c r="AD941" i="19" a="1"/>
  <c r="AD941" i="19"/>
  <c r="AB941" i="19" a="1"/>
  <c r="AB941" i="19"/>
  <c r="O941" i="19" a="1"/>
  <c r="O941" i="19"/>
  <c r="N941" i="19"/>
  <c r="M941" i="19"/>
  <c r="AK940" i="19" a="1"/>
  <c r="AK940" i="19"/>
  <c r="AD940" i="19" a="1"/>
  <c r="AD940" i="19"/>
  <c r="AB940" i="19" a="1"/>
  <c r="AB940" i="19"/>
  <c r="O940" i="19" a="1"/>
  <c r="O940" i="19"/>
  <c r="N940" i="19"/>
  <c r="M940" i="19"/>
  <c r="AK939" i="19" a="1"/>
  <c r="AK939" i="19"/>
  <c r="AD939" i="19" a="1"/>
  <c r="AD939" i="19"/>
  <c r="AB939" i="19" a="1"/>
  <c r="AB939" i="19"/>
  <c r="O939" i="19" a="1"/>
  <c r="O939" i="19"/>
  <c r="N939" i="19"/>
  <c r="M939" i="19"/>
  <c r="AK938" i="19" a="1"/>
  <c r="AK938" i="19"/>
  <c r="AD938" i="19" a="1"/>
  <c r="AD938" i="19"/>
  <c r="AB938" i="19" a="1"/>
  <c r="AB938" i="19"/>
  <c r="O938" i="19" a="1"/>
  <c r="O938" i="19"/>
  <c r="N938" i="19"/>
  <c r="M938" i="19"/>
  <c r="AK937" i="19" a="1"/>
  <c r="AK937" i="19"/>
  <c r="AD937" i="19" a="1"/>
  <c r="AD937" i="19"/>
  <c r="AB937" i="19" a="1"/>
  <c r="AB937" i="19"/>
  <c r="O937" i="19" a="1"/>
  <c r="O937" i="19"/>
  <c r="N937" i="19"/>
  <c r="M937" i="19"/>
  <c r="AK936" i="19" a="1"/>
  <c r="AK936" i="19"/>
  <c r="AD936" i="19" a="1"/>
  <c r="AD936" i="19"/>
  <c r="AB936" i="19" a="1"/>
  <c r="AB936" i="19"/>
  <c r="O936" i="19" a="1"/>
  <c r="O936" i="19"/>
  <c r="N936" i="19"/>
  <c r="M936" i="19"/>
  <c r="AK935" i="19" a="1"/>
  <c r="AK935" i="19"/>
  <c r="AD935" i="19" a="1"/>
  <c r="AD935" i="19"/>
  <c r="AB935" i="19" a="1"/>
  <c r="AB935" i="19"/>
  <c r="O935" i="19" a="1"/>
  <c r="O935" i="19"/>
  <c r="N935" i="19"/>
  <c r="M935" i="19"/>
  <c r="AK934" i="19" a="1"/>
  <c r="AK934" i="19"/>
  <c r="AD934" i="19" a="1"/>
  <c r="AD934" i="19"/>
  <c r="AB934" i="19" a="1"/>
  <c r="AB934" i="19"/>
  <c r="O934" i="19" a="1"/>
  <c r="O934" i="19"/>
  <c r="N934" i="19"/>
  <c r="M934" i="19"/>
  <c r="AK933" i="19" a="1"/>
  <c r="AK933" i="19"/>
  <c r="AD933" i="19" a="1"/>
  <c r="AD933" i="19"/>
  <c r="AB933" i="19" a="1"/>
  <c r="AB933" i="19"/>
  <c r="O933" i="19" a="1"/>
  <c r="O933" i="19"/>
  <c r="N933" i="19"/>
  <c r="M933" i="19"/>
  <c r="AK932" i="19" a="1"/>
  <c r="AK932" i="19"/>
  <c r="AD932" i="19" a="1"/>
  <c r="AD932" i="19"/>
  <c r="AB932" i="19" a="1"/>
  <c r="AB932" i="19"/>
  <c r="O932" i="19" a="1"/>
  <c r="O932" i="19"/>
  <c r="N932" i="19"/>
  <c r="M932" i="19"/>
  <c r="AK931" i="19" a="1"/>
  <c r="AK931" i="19"/>
  <c r="AD931" i="19" a="1"/>
  <c r="AD931" i="19"/>
  <c r="AB931" i="19" a="1"/>
  <c r="AB931" i="19"/>
  <c r="O931" i="19" a="1"/>
  <c r="O931" i="19"/>
  <c r="N931" i="19"/>
  <c r="M931" i="19"/>
  <c r="AK930" i="19" a="1"/>
  <c r="AK930" i="19"/>
  <c r="AD930" i="19" a="1"/>
  <c r="AD930" i="19"/>
  <c r="AB930" i="19" a="1"/>
  <c r="AB930" i="19"/>
  <c r="O930" i="19" a="1"/>
  <c r="O930" i="19"/>
  <c r="N930" i="19"/>
  <c r="M930" i="19"/>
  <c r="AK929" i="19" a="1"/>
  <c r="AK929" i="19"/>
  <c r="AD929" i="19" a="1"/>
  <c r="AD929" i="19"/>
  <c r="AB929" i="19" a="1"/>
  <c r="AB929" i="19"/>
  <c r="O929" i="19" a="1"/>
  <c r="O929" i="19"/>
  <c r="N929" i="19"/>
  <c r="M929" i="19"/>
  <c r="AK928" i="19" a="1"/>
  <c r="AK928" i="19"/>
  <c r="AD928" i="19" a="1"/>
  <c r="AD928" i="19"/>
  <c r="AB928" i="19" a="1"/>
  <c r="AB928" i="19"/>
  <c r="O928" i="19" a="1"/>
  <c r="O928" i="19"/>
  <c r="N928" i="19"/>
  <c r="M928" i="19"/>
  <c r="AK927" i="19" a="1"/>
  <c r="AK927" i="19"/>
  <c r="AD927" i="19" a="1"/>
  <c r="AD927" i="19"/>
  <c r="AB927" i="19" a="1"/>
  <c r="AB927" i="19"/>
  <c r="O927" i="19" a="1"/>
  <c r="O927" i="19"/>
  <c r="N927" i="19"/>
  <c r="M927" i="19"/>
  <c r="AK926" i="19" a="1"/>
  <c r="AK926" i="19"/>
  <c r="AD926" i="19" a="1"/>
  <c r="AD926" i="19"/>
  <c r="AB926" i="19" a="1"/>
  <c r="AB926" i="19"/>
  <c r="O926" i="19" a="1"/>
  <c r="O926" i="19"/>
  <c r="N926" i="19"/>
  <c r="M926" i="19"/>
  <c r="AK925" i="19" a="1"/>
  <c r="AK925" i="19"/>
  <c r="AD925" i="19" a="1"/>
  <c r="AD925" i="19"/>
  <c r="AB925" i="19" a="1"/>
  <c r="AB925" i="19"/>
  <c r="O925" i="19" a="1"/>
  <c r="O925" i="19"/>
  <c r="N925" i="19"/>
  <c r="M925" i="19"/>
  <c r="AK924" i="19" a="1"/>
  <c r="AK924" i="19"/>
  <c r="AD924" i="19" a="1"/>
  <c r="AD924" i="19"/>
  <c r="AB924" i="19" a="1"/>
  <c r="AB924" i="19"/>
  <c r="O924" i="19" a="1"/>
  <c r="O924" i="19"/>
  <c r="N924" i="19"/>
  <c r="M924" i="19"/>
  <c r="AK923" i="19" a="1"/>
  <c r="AK923" i="19"/>
  <c r="AD923" i="19" a="1"/>
  <c r="AD923" i="19"/>
  <c r="AB923" i="19" a="1"/>
  <c r="AB923" i="19"/>
  <c r="O923" i="19" a="1"/>
  <c r="O923" i="19"/>
  <c r="N923" i="19"/>
  <c r="M923" i="19"/>
  <c r="AK922" i="19" a="1"/>
  <c r="AK922" i="19"/>
  <c r="AD922" i="19" a="1"/>
  <c r="AD922" i="19"/>
  <c r="AB922" i="19" a="1"/>
  <c r="AB922" i="19"/>
  <c r="O922" i="19" a="1"/>
  <c r="O922" i="19"/>
  <c r="N922" i="19"/>
  <c r="M922" i="19"/>
  <c r="AK921" i="19" a="1"/>
  <c r="AK921" i="19"/>
  <c r="AD921" i="19" a="1"/>
  <c r="AD921" i="19"/>
  <c r="AB921" i="19" a="1"/>
  <c r="AB921" i="19"/>
  <c r="O921" i="19" a="1"/>
  <c r="O921" i="19"/>
  <c r="N921" i="19"/>
  <c r="M921" i="19"/>
  <c r="AK920" i="19" a="1"/>
  <c r="AK920" i="19"/>
  <c r="AD920" i="19" a="1"/>
  <c r="AD920" i="19"/>
  <c r="AB920" i="19" a="1"/>
  <c r="AB920" i="19"/>
  <c r="O920" i="19" a="1"/>
  <c r="O920" i="19"/>
  <c r="N920" i="19"/>
  <c r="M920" i="19"/>
  <c r="AK919" i="19" a="1"/>
  <c r="AK919" i="19"/>
  <c r="AD919" i="19" a="1"/>
  <c r="AD919" i="19"/>
  <c r="AB919" i="19" a="1"/>
  <c r="AB919" i="19"/>
  <c r="O919" i="19" a="1"/>
  <c r="O919" i="19"/>
  <c r="N919" i="19"/>
  <c r="M919" i="19"/>
  <c r="AK918" i="19" a="1"/>
  <c r="AK918" i="19"/>
  <c r="AD918" i="19" a="1"/>
  <c r="AD918" i="19"/>
  <c r="AB918" i="19" a="1"/>
  <c r="AB918" i="19"/>
  <c r="O918" i="19" a="1"/>
  <c r="O918" i="19"/>
  <c r="N918" i="19"/>
  <c r="M918" i="19"/>
  <c r="AK917" i="19" a="1"/>
  <c r="AK917" i="19"/>
  <c r="AD917" i="19" a="1"/>
  <c r="AD917" i="19"/>
  <c r="AB917" i="19" a="1"/>
  <c r="AB917" i="19"/>
  <c r="O917" i="19" a="1"/>
  <c r="O917" i="19"/>
  <c r="N917" i="19"/>
  <c r="M917" i="19"/>
  <c r="AK916" i="19" a="1"/>
  <c r="AK916" i="19"/>
  <c r="AD916" i="19" a="1"/>
  <c r="AD916" i="19"/>
  <c r="AB916" i="19" a="1"/>
  <c r="AB916" i="19"/>
  <c r="O916" i="19" a="1"/>
  <c r="O916" i="19"/>
  <c r="N916" i="19"/>
  <c r="M916" i="19"/>
  <c r="AK915" i="19" a="1"/>
  <c r="AK915" i="19"/>
  <c r="AD915" i="19" a="1"/>
  <c r="AD915" i="19"/>
  <c r="AB915" i="19" a="1"/>
  <c r="AB915" i="19"/>
  <c r="O915" i="19" a="1"/>
  <c r="O915" i="19"/>
  <c r="N915" i="19"/>
  <c r="M915" i="19"/>
  <c r="AK914" i="19" a="1"/>
  <c r="AK914" i="19"/>
  <c r="AD914" i="19" a="1"/>
  <c r="AD914" i="19"/>
  <c r="AB914" i="19" a="1"/>
  <c r="AB914" i="19"/>
  <c r="O914" i="19" a="1"/>
  <c r="O914" i="19"/>
  <c r="N914" i="19"/>
  <c r="M914" i="19"/>
  <c r="AK913" i="19" a="1"/>
  <c r="AK913" i="19"/>
  <c r="AD913" i="19" a="1"/>
  <c r="AD913" i="19"/>
  <c r="AB913" i="19" a="1"/>
  <c r="AB913" i="19"/>
  <c r="O913" i="19" a="1"/>
  <c r="O913" i="19"/>
  <c r="N913" i="19"/>
  <c r="M913" i="19"/>
  <c r="AK912" i="19" a="1"/>
  <c r="AK912" i="19"/>
  <c r="AD912" i="19" a="1"/>
  <c r="AD912" i="19"/>
  <c r="AB912" i="19" a="1"/>
  <c r="AB912" i="19"/>
  <c r="O912" i="19" a="1"/>
  <c r="O912" i="19"/>
  <c r="N912" i="19"/>
  <c r="M912" i="19"/>
  <c r="AK911" i="19" a="1"/>
  <c r="AK911" i="19"/>
  <c r="AD911" i="19" a="1"/>
  <c r="AD911" i="19"/>
  <c r="AB911" i="19" a="1"/>
  <c r="AB911" i="19"/>
  <c r="O911" i="19" a="1"/>
  <c r="O911" i="19"/>
  <c r="N911" i="19"/>
  <c r="M911" i="19"/>
  <c r="AK910" i="19" a="1"/>
  <c r="AK910" i="19"/>
  <c r="AD910" i="19" a="1"/>
  <c r="AD910" i="19"/>
  <c r="AB910" i="19" a="1"/>
  <c r="AB910" i="19"/>
  <c r="O910" i="19" a="1"/>
  <c r="O910" i="19"/>
  <c r="N910" i="19"/>
  <c r="M910" i="19"/>
  <c r="AK909" i="19" a="1"/>
  <c r="AK909" i="19"/>
  <c r="AD909" i="19" a="1"/>
  <c r="AD909" i="19"/>
  <c r="AB909" i="19" a="1"/>
  <c r="AB909" i="19"/>
  <c r="O909" i="19" a="1"/>
  <c r="O909" i="19"/>
  <c r="N909" i="19"/>
  <c r="M909" i="19"/>
  <c r="AK908" i="19" a="1"/>
  <c r="AK908" i="19"/>
  <c r="AD908" i="19" a="1"/>
  <c r="AD908" i="19"/>
  <c r="AB908" i="19" a="1"/>
  <c r="AB908" i="19"/>
  <c r="O908" i="19" a="1"/>
  <c r="O908" i="19"/>
  <c r="N908" i="19"/>
  <c r="M908" i="19"/>
  <c r="AK907" i="19" a="1"/>
  <c r="AK907" i="19"/>
  <c r="AD907" i="19" a="1"/>
  <c r="AD907" i="19"/>
  <c r="AB907" i="19" a="1"/>
  <c r="AB907" i="19"/>
  <c r="O907" i="19" a="1"/>
  <c r="O907" i="19"/>
  <c r="N907" i="19"/>
  <c r="M907" i="19"/>
  <c r="AK906" i="19" a="1"/>
  <c r="AK906" i="19"/>
  <c r="AD906" i="19" a="1"/>
  <c r="AD906" i="19"/>
  <c r="AB906" i="19" a="1"/>
  <c r="AB906" i="19"/>
  <c r="O906" i="19" a="1"/>
  <c r="O906" i="19"/>
  <c r="N906" i="19"/>
  <c r="M906" i="19"/>
  <c r="AK905" i="19" a="1"/>
  <c r="AK905" i="19"/>
  <c r="AD905" i="19" a="1"/>
  <c r="AD905" i="19"/>
  <c r="AB905" i="19" a="1"/>
  <c r="AB905" i="19"/>
  <c r="O905" i="19" a="1"/>
  <c r="O905" i="19"/>
  <c r="N905" i="19"/>
  <c r="M905" i="19"/>
  <c r="AK904" i="19" a="1"/>
  <c r="AK904" i="19"/>
  <c r="AD904" i="19" a="1"/>
  <c r="AD904" i="19"/>
  <c r="AB904" i="19" a="1"/>
  <c r="AB904" i="19"/>
  <c r="O904" i="19" a="1"/>
  <c r="O904" i="19"/>
  <c r="N904" i="19"/>
  <c r="M904" i="19"/>
  <c r="AK903" i="19" a="1"/>
  <c r="AK903" i="19"/>
  <c r="AD903" i="19" a="1"/>
  <c r="AD903" i="19"/>
  <c r="AB903" i="19" a="1"/>
  <c r="AB903" i="19"/>
  <c r="O903" i="19" a="1"/>
  <c r="O903" i="19"/>
  <c r="N903" i="19"/>
  <c r="M903" i="19"/>
  <c r="AK902" i="19" a="1"/>
  <c r="AK902" i="19"/>
  <c r="AD902" i="19" a="1"/>
  <c r="AD902" i="19"/>
  <c r="AB902" i="19" a="1"/>
  <c r="AB902" i="19"/>
  <c r="O902" i="19" a="1"/>
  <c r="O902" i="19"/>
  <c r="N902" i="19"/>
  <c r="M902" i="19"/>
  <c r="AK901" i="19" a="1"/>
  <c r="AK901" i="19"/>
  <c r="AD901" i="19" a="1"/>
  <c r="AD901" i="19"/>
  <c r="AB901" i="19" a="1"/>
  <c r="AB901" i="19"/>
  <c r="O901" i="19" a="1"/>
  <c r="O901" i="19"/>
  <c r="N901" i="19"/>
  <c r="M901" i="19"/>
  <c r="AK900" i="19" a="1"/>
  <c r="AK900" i="19"/>
  <c r="AD900" i="19" a="1"/>
  <c r="AD900" i="19"/>
  <c r="AB900" i="19" a="1"/>
  <c r="AB900" i="19"/>
  <c r="O900" i="19" a="1"/>
  <c r="O900" i="19"/>
  <c r="N900" i="19"/>
  <c r="M900" i="19"/>
  <c r="AK899" i="19" a="1"/>
  <c r="AK899" i="19"/>
  <c r="AD899" i="19" a="1"/>
  <c r="AD899" i="19"/>
  <c r="AB899" i="19" a="1"/>
  <c r="AB899" i="19"/>
  <c r="O899" i="19" a="1"/>
  <c r="O899" i="19"/>
  <c r="N899" i="19"/>
  <c r="M899" i="19"/>
  <c r="AK898" i="19" a="1"/>
  <c r="AK898" i="19"/>
  <c r="AD898" i="19" a="1"/>
  <c r="AD898" i="19"/>
  <c r="AB898" i="19" a="1"/>
  <c r="AB898" i="19"/>
  <c r="O898" i="19" a="1"/>
  <c r="O898" i="19"/>
  <c r="N898" i="19"/>
  <c r="M898" i="19"/>
  <c r="AK897" i="19" a="1"/>
  <c r="AK897" i="19"/>
  <c r="AD897" i="19" a="1"/>
  <c r="AD897" i="19"/>
  <c r="AB897" i="19" a="1"/>
  <c r="AB897" i="19"/>
  <c r="O897" i="19" a="1"/>
  <c r="O897" i="19"/>
  <c r="N897" i="19"/>
  <c r="M897" i="19"/>
  <c r="AK896" i="19" a="1"/>
  <c r="AK896" i="19"/>
  <c r="AD896" i="19" a="1"/>
  <c r="AD896" i="19"/>
  <c r="AB896" i="19" a="1"/>
  <c r="AB896" i="19"/>
  <c r="O896" i="19" a="1"/>
  <c r="O896" i="19"/>
  <c r="N896" i="19"/>
  <c r="M896" i="19"/>
  <c r="AK895" i="19" a="1"/>
  <c r="AK895" i="19"/>
  <c r="AD895" i="19" a="1"/>
  <c r="AD895" i="19"/>
  <c r="AB895" i="19" a="1"/>
  <c r="AB895" i="19"/>
  <c r="O895" i="19" a="1"/>
  <c r="O895" i="19"/>
  <c r="N895" i="19"/>
  <c r="M895" i="19"/>
  <c r="AK894" i="19" a="1"/>
  <c r="AK894" i="19"/>
  <c r="AD894" i="19" a="1"/>
  <c r="AD894" i="19"/>
  <c r="AB894" i="19" a="1"/>
  <c r="AB894" i="19"/>
  <c r="O894" i="19" a="1"/>
  <c r="O894" i="19"/>
  <c r="N894" i="19"/>
  <c r="M894" i="19"/>
  <c r="AK893" i="19" a="1"/>
  <c r="AK893" i="19"/>
  <c r="AD893" i="19" a="1"/>
  <c r="AD893" i="19"/>
  <c r="AB893" i="19" a="1"/>
  <c r="AB893" i="19"/>
  <c r="O893" i="19" a="1"/>
  <c r="O893" i="19"/>
  <c r="N893" i="19"/>
  <c r="M893" i="19"/>
  <c r="AK892" i="19" a="1"/>
  <c r="AK892" i="19"/>
  <c r="AD892" i="19" a="1"/>
  <c r="AD892" i="19"/>
  <c r="AB892" i="19" a="1"/>
  <c r="AB892" i="19"/>
  <c r="O892" i="19" a="1"/>
  <c r="O892" i="19"/>
  <c r="N892" i="19"/>
  <c r="M892" i="19"/>
  <c r="AK891" i="19" a="1"/>
  <c r="AK891" i="19"/>
  <c r="AD891" i="19" a="1"/>
  <c r="AD891" i="19"/>
  <c r="AB891" i="19" a="1"/>
  <c r="AB891" i="19"/>
  <c r="O891" i="19" a="1"/>
  <c r="O891" i="19"/>
  <c r="N891" i="19"/>
  <c r="M891" i="19"/>
  <c r="AK890" i="19" a="1"/>
  <c r="AK890" i="19"/>
  <c r="AD890" i="19" a="1"/>
  <c r="AD890" i="19"/>
  <c r="AB890" i="19" a="1"/>
  <c r="AB890" i="19"/>
  <c r="O890" i="19" a="1"/>
  <c r="O890" i="19"/>
  <c r="N890" i="19"/>
  <c r="M890" i="19"/>
  <c r="AK889" i="19" a="1"/>
  <c r="AK889" i="19"/>
  <c r="AD889" i="19" a="1"/>
  <c r="AD889" i="19"/>
  <c r="AB889" i="19" a="1"/>
  <c r="AB889" i="19"/>
  <c r="O889" i="19" a="1"/>
  <c r="O889" i="19"/>
  <c r="N889" i="19"/>
  <c r="M889" i="19"/>
  <c r="AK888" i="19" a="1"/>
  <c r="AK888" i="19"/>
  <c r="AD888" i="19" a="1"/>
  <c r="AD888" i="19"/>
  <c r="AB888" i="19" a="1"/>
  <c r="AB888" i="19"/>
  <c r="O888" i="19" a="1"/>
  <c r="O888" i="19"/>
  <c r="N888" i="19"/>
  <c r="M888" i="19"/>
  <c r="AK887" i="19" a="1"/>
  <c r="AK887" i="19"/>
  <c r="AD887" i="19" a="1"/>
  <c r="AD887" i="19"/>
  <c r="AB887" i="19" a="1"/>
  <c r="AB887" i="19"/>
  <c r="O887" i="19" a="1"/>
  <c r="O887" i="19"/>
  <c r="N887" i="19"/>
  <c r="M887" i="19"/>
  <c r="AK886" i="19" a="1"/>
  <c r="AK886" i="19"/>
  <c r="AD886" i="19" a="1"/>
  <c r="AD886" i="19"/>
  <c r="AB886" i="19" a="1"/>
  <c r="AB886" i="19"/>
  <c r="O886" i="19" a="1"/>
  <c r="O886" i="19"/>
  <c r="N886" i="19"/>
  <c r="M886" i="19"/>
  <c r="AK885" i="19" a="1"/>
  <c r="AK885" i="19"/>
  <c r="AD885" i="19" a="1"/>
  <c r="AD885" i="19"/>
  <c r="AB885" i="19" a="1"/>
  <c r="AB885" i="19"/>
  <c r="O885" i="19" a="1"/>
  <c r="O885" i="19"/>
  <c r="N885" i="19"/>
  <c r="M885" i="19"/>
  <c r="AK884" i="19" a="1"/>
  <c r="AK884" i="19"/>
  <c r="AD884" i="19" a="1"/>
  <c r="AD884" i="19"/>
  <c r="AB884" i="19" a="1"/>
  <c r="AB884" i="19"/>
  <c r="O884" i="19" a="1"/>
  <c r="O884" i="19"/>
  <c r="N884" i="19"/>
  <c r="M884" i="19"/>
  <c r="AK883" i="19" a="1"/>
  <c r="AK883" i="19"/>
  <c r="AD883" i="19" a="1"/>
  <c r="AD883" i="19"/>
  <c r="AB883" i="19" a="1"/>
  <c r="AB883" i="19"/>
  <c r="O883" i="19" a="1"/>
  <c r="O883" i="19"/>
  <c r="N883" i="19"/>
  <c r="M883" i="19"/>
  <c r="AK882" i="19" a="1"/>
  <c r="AK882" i="19"/>
  <c r="AD882" i="19" a="1"/>
  <c r="AD882" i="19"/>
  <c r="AB882" i="19" a="1"/>
  <c r="AB882" i="19"/>
  <c r="O882" i="19" a="1"/>
  <c r="O882" i="19"/>
  <c r="N882" i="19"/>
  <c r="M882" i="19"/>
  <c r="AK881" i="19" a="1"/>
  <c r="AK881" i="19"/>
  <c r="AD881" i="19" a="1"/>
  <c r="AD881" i="19"/>
  <c r="AB881" i="19" a="1"/>
  <c r="AB881" i="19"/>
  <c r="O881" i="19" a="1"/>
  <c r="O881" i="19"/>
  <c r="N881" i="19"/>
  <c r="M881" i="19"/>
  <c r="AK880" i="19" a="1"/>
  <c r="AK880" i="19"/>
  <c r="AD880" i="19" a="1"/>
  <c r="AD880" i="19"/>
  <c r="AB880" i="19" a="1"/>
  <c r="AB880" i="19"/>
  <c r="O880" i="19" a="1"/>
  <c r="O880" i="19"/>
  <c r="N880" i="19"/>
  <c r="M880" i="19"/>
  <c r="AK879" i="19" a="1"/>
  <c r="AK879" i="19"/>
  <c r="AD879" i="19" a="1"/>
  <c r="AD879" i="19"/>
  <c r="AB879" i="19" a="1"/>
  <c r="AB879" i="19"/>
  <c r="O879" i="19" a="1"/>
  <c r="O879" i="19"/>
  <c r="N879" i="19"/>
  <c r="M879" i="19"/>
  <c r="AK878" i="19" a="1"/>
  <c r="AK878" i="19"/>
  <c r="AD878" i="19" a="1"/>
  <c r="AD878" i="19"/>
  <c r="AB878" i="19" a="1"/>
  <c r="AB878" i="19"/>
  <c r="O878" i="19" a="1"/>
  <c r="O878" i="19"/>
  <c r="N878" i="19"/>
  <c r="M878" i="19"/>
  <c r="AK877" i="19" a="1"/>
  <c r="AK877" i="19"/>
  <c r="AD877" i="19" a="1"/>
  <c r="AD877" i="19"/>
  <c r="AB877" i="19" a="1"/>
  <c r="AB877" i="19"/>
  <c r="O877" i="19" a="1"/>
  <c r="O877" i="19"/>
  <c r="N877" i="19"/>
  <c r="M877" i="19"/>
  <c r="AK876" i="19" a="1"/>
  <c r="AK876" i="19"/>
  <c r="AD876" i="19" a="1"/>
  <c r="AD876" i="19"/>
  <c r="AB876" i="19" a="1"/>
  <c r="AB876" i="19"/>
  <c r="O876" i="19" a="1"/>
  <c r="O876" i="19"/>
  <c r="N876" i="19"/>
  <c r="M876" i="19"/>
  <c r="AK875" i="19" a="1"/>
  <c r="AK875" i="19"/>
  <c r="AD875" i="19" a="1"/>
  <c r="AD875" i="19"/>
  <c r="AB875" i="19" a="1"/>
  <c r="AB875" i="19"/>
  <c r="O875" i="19" a="1"/>
  <c r="O875" i="19"/>
  <c r="N875" i="19"/>
  <c r="M875" i="19"/>
  <c r="AK874" i="19" a="1"/>
  <c r="AK874" i="19"/>
  <c r="AD874" i="19" a="1"/>
  <c r="AD874" i="19"/>
  <c r="AB874" i="19" a="1"/>
  <c r="AB874" i="19"/>
  <c r="O874" i="19" a="1"/>
  <c r="O874" i="19"/>
  <c r="N874" i="19"/>
  <c r="M874" i="19"/>
  <c r="AK873" i="19" a="1"/>
  <c r="AK873" i="19"/>
  <c r="AD873" i="19" a="1"/>
  <c r="AD873" i="19"/>
  <c r="AB873" i="19" a="1"/>
  <c r="AB873" i="19"/>
  <c r="O873" i="19" a="1"/>
  <c r="O873" i="19"/>
  <c r="N873" i="19"/>
  <c r="M873" i="19"/>
  <c r="AK872" i="19" a="1"/>
  <c r="AK872" i="19"/>
  <c r="AD872" i="19" a="1"/>
  <c r="AD872" i="19"/>
  <c r="AB872" i="19" a="1"/>
  <c r="AB872" i="19"/>
  <c r="O872" i="19" a="1"/>
  <c r="O872" i="19"/>
  <c r="N872" i="19"/>
  <c r="M872" i="19"/>
  <c r="AK871" i="19" a="1"/>
  <c r="AK871" i="19"/>
  <c r="AD871" i="19" a="1"/>
  <c r="AD871" i="19"/>
  <c r="AB871" i="19" a="1"/>
  <c r="AB871" i="19"/>
  <c r="O871" i="19" a="1"/>
  <c r="O871" i="19"/>
  <c r="N871" i="19"/>
  <c r="M871" i="19"/>
  <c r="AK870" i="19" a="1"/>
  <c r="AK870" i="19"/>
  <c r="AD870" i="19" a="1"/>
  <c r="AD870" i="19"/>
  <c r="AB870" i="19" a="1"/>
  <c r="AB870" i="19"/>
  <c r="O870" i="19" a="1"/>
  <c r="O870" i="19"/>
  <c r="N870" i="19"/>
  <c r="M870" i="19"/>
  <c r="AK869" i="19" a="1"/>
  <c r="AK869" i="19"/>
  <c r="AD869" i="19" a="1"/>
  <c r="AD869" i="19"/>
  <c r="AB869" i="19" a="1"/>
  <c r="AB869" i="19"/>
  <c r="O869" i="19" a="1"/>
  <c r="O869" i="19"/>
  <c r="N869" i="19"/>
  <c r="M869" i="19"/>
  <c r="AK868" i="19" a="1"/>
  <c r="AK868" i="19"/>
  <c r="AD868" i="19" a="1"/>
  <c r="AD868" i="19"/>
  <c r="AB868" i="19" a="1"/>
  <c r="AB868" i="19"/>
  <c r="O868" i="19" a="1"/>
  <c r="O868" i="19"/>
  <c r="N868" i="19"/>
  <c r="M868" i="19"/>
  <c r="AK867" i="19" a="1"/>
  <c r="AK867" i="19"/>
  <c r="AD867" i="19" a="1"/>
  <c r="AD867" i="19"/>
  <c r="AB867" i="19" a="1"/>
  <c r="AB867" i="19"/>
  <c r="O867" i="19" a="1"/>
  <c r="O867" i="19"/>
  <c r="N867" i="19"/>
  <c r="M867" i="19"/>
  <c r="AK866" i="19" a="1"/>
  <c r="AK866" i="19"/>
  <c r="AD866" i="19" a="1"/>
  <c r="AD866" i="19"/>
  <c r="AB866" i="19" a="1"/>
  <c r="AB866" i="19"/>
  <c r="O866" i="19" a="1"/>
  <c r="O866" i="19"/>
  <c r="N866" i="19"/>
  <c r="M866" i="19"/>
  <c r="AK865" i="19" a="1"/>
  <c r="AK865" i="19"/>
  <c r="AD865" i="19" a="1"/>
  <c r="AD865" i="19"/>
  <c r="AB865" i="19" a="1"/>
  <c r="AB865" i="19"/>
  <c r="O865" i="19" a="1"/>
  <c r="O865" i="19"/>
  <c r="N865" i="19"/>
  <c r="M865" i="19"/>
  <c r="AK864" i="19" a="1"/>
  <c r="AK864" i="19"/>
  <c r="AD864" i="19" a="1"/>
  <c r="AD864" i="19"/>
  <c r="AB864" i="19" a="1"/>
  <c r="AB864" i="19"/>
  <c r="O864" i="19" a="1"/>
  <c r="O864" i="19"/>
  <c r="N864" i="19"/>
  <c r="M864" i="19"/>
  <c r="AK863" i="19" a="1"/>
  <c r="AK863" i="19"/>
  <c r="AD863" i="19" a="1"/>
  <c r="AD863" i="19"/>
  <c r="AB863" i="19" a="1"/>
  <c r="AB863" i="19"/>
  <c r="O863" i="19" a="1"/>
  <c r="O863" i="19"/>
  <c r="N863" i="19"/>
  <c r="M863" i="19"/>
  <c r="AK862" i="19" a="1"/>
  <c r="AK862" i="19"/>
  <c r="AD862" i="19" a="1"/>
  <c r="AD862" i="19"/>
  <c r="AB862" i="19" a="1"/>
  <c r="AB862" i="19"/>
  <c r="O862" i="19" a="1"/>
  <c r="O862" i="19"/>
  <c r="N862" i="19"/>
  <c r="M862" i="19"/>
  <c r="AK861" i="19" a="1"/>
  <c r="AK861" i="19"/>
  <c r="AD861" i="19" a="1"/>
  <c r="AD861" i="19"/>
  <c r="AB861" i="19" a="1"/>
  <c r="AB861" i="19"/>
  <c r="O861" i="19" a="1"/>
  <c r="O861" i="19"/>
  <c r="N861" i="19"/>
  <c r="M861" i="19"/>
  <c r="AK860" i="19" a="1"/>
  <c r="AK860" i="19"/>
  <c r="AD860" i="19" a="1"/>
  <c r="AD860" i="19"/>
  <c r="AB860" i="19" a="1"/>
  <c r="AB860" i="19"/>
  <c r="O860" i="19" a="1"/>
  <c r="O860" i="19"/>
  <c r="N860" i="19"/>
  <c r="M860" i="19"/>
  <c r="AK859" i="19" a="1"/>
  <c r="AK859" i="19"/>
  <c r="AD859" i="19" a="1"/>
  <c r="AD859" i="19"/>
  <c r="AB859" i="19" a="1"/>
  <c r="AB859" i="19"/>
  <c r="O859" i="19" a="1"/>
  <c r="O859" i="19"/>
  <c r="N859" i="19"/>
  <c r="M859" i="19"/>
  <c r="AK858" i="19" a="1"/>
  <c r="AK858" i="19"/>
  <c r="AD858" i="19" a="1"/>
  <c r="AD858" i="19"/>
  <c r="AB858" i="19" a="1"/>
  <c r="AB858" i="19"/>
  <c r="O858" i="19" a="1"/>
  <c r="O858" i="19"/>
  <c r="N858" i="19"/>
  <c r="M858" i="19"/>
  <c r="AK857" i="19" a="1"/>
  <c r="AK857" i="19"/>
  <c r="AD857" i="19" a="1"/>
  <c r="AD857" i="19"/>
  <c r="AB857" i="19" a="1"/>
  <c r="AB857" i="19"/>
  <c r="O857" i="19" a="1"/>
  <c r="O857" i="19"/>
  <c r="N857" i="19"/>
  <c r="M857" i="19"/>
  <c r="AK856" i="19" a="1"/>
  <c r="AK856" i="19"/>
  <c r="AD856" i="19" a="1"/>
  <c r="AD856" i="19"/>
  <c r="AB856" i="19" a="1"/>
  <c r="AB856" i="19"/>
  <c r="O856" i="19" a="1"/>
  <c r="O856" i="19"/>
  <c r="N856" i="19"/>
  <c r="M856" i="19"/>
  <c r="AK855" i="19" a="1"/>
  <c r="AK855" i="19"/>
  <c r="AD855" i="19" a="1"/>
  <c r="AD855" i="19"/>
  <c r="AB855" i="19" a="1"/>
  <c r="AB855" i="19"/>
  <c r="O855" i="19" a="1"/>
  <c r="O855" i="19"/>
  <c r="N855" i="19"/>
  <c r="M855" i="19"/>
  <c r="AK854" i="19" a="1"/>
  <c r="AK854" i="19"/>
  <c r="AD854" i="19" a="1"/>
  <c r="AD854" i="19"/>
  <c r="AB854" i="19" a="1"/>
  <c r="AB854" i="19"/>
  <c r="O854" i="19" a="1"/>
  <c r="O854" i="19"/>
  <c r="N854" i="19"/>
  <c r="M854" i="19"/>
  <c r="AK853" i="19" a="1"/>
  <c r="AK853" i="19"/>
  <c r="AD853" i="19" a="1"/>
  <c r="AD853" i="19"/>
  <c r="AB853" i="19" a="1"/>
  <c r="AB853" i="19"/>
  <c r="O853" i="19" a="1"/>
  <c r="O853" i="19"/>
  <c r="N853" i="19"/>
  <c r="M853" i="19"/>
  <c r="AK852" i="19" a="1"/>
  <c r="AK852" i="19"/>
  <c r="AD852" i="19" a="1"/>
  <c r="AD852" i="19"/>
  <c r="AB852" i="19" a="1"/>
  <c r="AB852" i="19"/>
  <c r="O852" i="19" a="1"/>
  <c r="O852" i="19"/>
  <c r="N852" i="19"/>
  <c r="M852" i="19"/>
  <c r="AK851" i="19" a="1"/>
  <c r="AK851" i="19"/>
  <c r="AD851" i="19" a="1"/>
  <c r="AD851" i="19"/>
  <c r="AB851" i="19" a="1"/>
  <c r="AB851" i="19"/>
  <c r="O851" i="19" a="1"/>
  <c r="O851" i="19"/>
  <c r="N851" i="19"/>
  <c r="M851" i="19"/>
  <c r="AK850" i="19" a="1"/>
  <c r="AK850" i="19"/>
  <c r="AD850" i="19" a="1"/>
  <c r="AD850" i="19"/>
  <c r="AB850" i="19" a="1"/>
  <c r="AB850" i="19"/>
  <c r="O850" i="19" a="1"/>
  <c r="O850" i="19"/>
  <c r="N850" i="19"/>
  <c r="M850" i="19"/>
  <c r="AK849" i="19" a="1"/>
  <c r="AK849" i="19"/>
  <c r="AD849" i="19" a="1"/>
  <c r="AD849" i="19"/>
  <c r="AB849" i="19" a="1"/>
  <c r="AB849" i="19"/>
  <c r="O849" i="19" a="1"/>
  <c r="O849" i="19"/>
  <c r="N849" i="19"/>
  <c r="M849" i="19"/>
  <c r="AK848" i="19" a="1"/>
  <c r="AK848" i="19"/>
  <c r="AD848" i="19" a="1"/>
  <c r="AD848" i="19"/>
  <c r="AB848" i="19" a="1"/>
  <c r="AB848" i="19"/>
  <c r="O848" i="19" a="1"/>
  <c r="O848" i="19"/>
  <c r="N848" i="19"/>
  <c r="M848" i="19"/>
  <c r="AK847" i="19" a="1"/>
  <c r="AK847" i="19"/>
  <c r="AD847" i="19" a="1"/>
  <c r="AD847" i="19"/>
  <c r="AB847" i="19" a="1"/>
  <c r="AB847" i="19"/>
  <c r="O847" i="19" a="1"/>
  <c r="O847" i="19"/>
  <c r="N847" i="19"/>
  <c r="M847" i="19"/>
  <c r="AK846" i="19" a="1"/>
  <c r="AK846" i="19"/>
  <c r="AD846" i="19" a="1"/>
  <c r="AD846" i="19"/>
  <c r="AB846" i="19" a="1"/>
  <c r="AB846" i="19"/>
  <c r="O846" i="19" a="1"/>
  <c r="O846" i="19"/>
  <c r="N846" i="19"/>
  <c r="M846" i="19"/>
  <c r="AK845" i="19" a="1"/>
  <c r="AK845" i="19"/>
  <c r="AD845" i="19" a="1"/>
  <c r="AD845" i="19"/>
  <c r="AB845" i="19" a="1"/>
  <c r="AB845" i="19"/>
  <c r="O845" i="19" a="1"/>
  <c r="O845" i="19"/>
  <c r="N845" i="19"/>
  <c r="M845" i="19"/>
  <c r="AK844" i="19" a="1"/>
  <c r="AK844" i="19"/>
  <c r="AD844" i="19" a="1"/>
  <c r="AD844" i="19"/>
  <c r="AB844" i="19" a="1"/>
  <c r="AB844" i="19"/>
  <c r="O844" i="19" a="1"/>
  <c r="O844" i="19"/>
  <c r="N844" i="19"/>
  <c r="M844" i="19"/>
  <c r="AK843" i="19" a="1"/>
  <c r="AK843" i="19"/>
  <c r="AD843" i="19" a="1"/>
  <c r="AD843" i="19"/>
  <c r="AB843" i="19" a="1"/>
  <c r="AB843" i="19"/>
  <c r="O843" i="19" a="1"/>
  <c r="O843" i="19"/>
  <c r="N843" i="19"/>
  <c r="M843" i="19"/>
  <c r="AK842" i="19" a="1"/>
  <c r="AK842" i="19"/>
  <c r="AD842" i="19" a="1"/>
  <c r="AD842" i="19"/>
  <c r="AB842" i="19" a="1"/>
  <c r="AB842" i="19"/>
  <c r="O842" i="19" a="1"/>
  <c r="O842" i="19"/>
  <c r="N842" i="19"/>
  <c r="M842" i="19"/>
  <c r="AK841" i="19" a="1"/>
  <c r="AK841" i="19"/>
  <c r="AD841" i="19" a="1"/>
  <c r="AD841" i="19"/>
  <c r="AB841" i="19" a="1"/>
  <c r="AB841" i="19"/>
  <c r="O841" i="19" a="1"/>
  <c r="O841" i="19"/>
  <c r="N841" i="19"/>
  <c r="M841" i="19"/>
  <c r="AK840" i="19" a="1"/>
  <c r="AK840" i="19"/>
  <c r="AD840" i="19" a="1"/>
  <c r="AD840" i="19"/>
  <c r="AB840" i="19" a="1"/>
  <c r="AB840" i="19"/>
  <c r="O840" i="19" a="1"/>
  <c r="O840" i="19"/>
  <c r="N840" i="19"/>
  <c r="M840" i="19"/>
  <c r="AK839" i="19" a="1"/>
  <c r="AK839" i="19"/>
  <c r="AD839" i="19" a="1"/>
  <c r="AD839" i="19"/>
  <c r="AB839" i="19" a="1"/>
  <c r="AB839" i="19"/>
  <c r="O839" i="19" a="1"/>
  <c r="O839" i="19"/>
  <c r="N839" i="19"/>
  <c r="M839" i="19"/>
  <c r="AK838" i="19" a="1"/>
  <c r="AK838" i="19"/>
  <c r="AD838" i="19" a="1"/>
  <c r="AD838" i="19"/>
  <c r="AB838" i="19" a="1"/>
  <c r="AB838" i="19"/>
  <c r="O838" i="19" a="1"/>
  <c r="O838" i="19"/>
  <c r="N838" i="19"/>
  <c r="M838" i="19"/>
  <c r="AK837" i="19" a="1"/>
  <c r="AK837" i="19"/>
  <c r="AD837" i="19" a="1"/>
  <c r="AD837" i="19"/>
  <c r="AB837" i="19" a="1"/>
  <c r="AB837" i="19"/>
  <c r="O837" i="19" a="1"/>
  <c r="O837" i="19"/>
  <c r="N837" i="19"/>
  <c r="M837" i="19"/>
  <c r="AK836" i="19" a="1"/>
  <c r="AK836" i="19"/>
  <c r="AD836" i="19" a="1"/>
  <c r="AD836" i="19"/>
  <c r="AB836" i="19" a="1"/>
  <c r="AB836" i="19"/>
  <c r="O836" i="19" a="1"/>
  <c r="O836" i="19"/>
  <c r="N836" i="19"/>
  <c r="M836" i="19"/>
  <c r="AK835" i="19" a="1"/>
  <c r="AK835" i="19"/>
  <c r="AD835" i="19" a="1"/>
  <c r="AD835" i="19"/>
  <c r="AB835" i="19" a="1"/>
  <c r="AB835" i="19"/>
  <c r="O835" i="19" a="1"/>
  <c r="O835" i="19"/>
  <c r="N835" i="19"/>
  <c r="M835" i="19"/>
  <c r="AK834" i="19" a="1"/>
  <c r="AK834" i="19"/>
  <c r="AD834" i="19" a="1"/>
  <c r="AD834" i="19"/>
  <c r="AB834" i="19" a="1"/>
  <c r="AB834" i="19"/>
  <c r="O834" i="19" a="1"/>
  <c r="O834" i="19"/>
  <c r="N834" i="19"/>
  <c r="M834" i="19"/>
  <c r="AK833" i="19" a="1"/>
  <c r="AK833" i="19"/>
  <c r="AD833" i="19" a="1"/>
  <c r="AD833" i="19"/>
  <c r="AB833" i="19" a="1"/>
  <c r="AB833" i="19"/>
  <c r="O833" i="19" a="1"/>
  <c r="O833" i="19"/>
  <c r="N833" i="19"/>
  <c r="M833" i="19"/>
  <c r="AK832" i="19" a="1"/>
  <c r="AK832" i="19"/>
  <c r="AD832" i="19" a="1"/>
  <c r="AD832" i="19"/>
  <c r="AB832" i="19" a="1"/>
  <c r="AB832" i="19"/>
  <c r="O832" i="19" a="1"/>
  <c r="O832" i="19"/>
  <c r="N832" i="19"/>
  <c r="M832" i="19"/>
  <c r="AK831" i="19" a="1"/>
  <c r="AK831" i="19"/>
  <c r="AD831" i="19" a="1"/>
  <c r="AD831" i="19"/>
  <c r="AB831" i="19" a="1"/>
  <c r="AB831" i="19"/>
  <c r="O831" i="19" a="1"/>
  <c r="O831" i="19"/>
  <c r="N831" i="19"/>
  <c r="M831" i="19"/>
  <c r="AK830" i="19" a="1"/>
  <c r="AK830" i="19"/>
  <c r="AD830" i="19" a="1"/>
  <c r="AD830" i="19"/>
  <c r="AB830" i="19" a="1"/>
  <c r="AB830" i="19"/>
  <c r="O830" i="19" a="1"/>
  <c r="O830" i="19"/>
  <c r="N830" i="19"/>
  <c r="M830" i="19"/>
  <c r="AK829" i="19" a="1"/>
  <c r="AK829" i="19"/>
  <c r="AD829" i="19" a="1"/>
  <c r="AD829" i="19"/>
  <c r="AB829" i="19" a="1"/>
  <c r="AB829" i="19"/>
  <c r="O829" i="19" a="1"/>
  <c r="O829" i="19"/>
  <c r="N829" i="19"/>
  <c r="M829" i="19"/>
  <c r="AK828" i="19" a="1"/>
  <c r="AK828" i="19"/>
  <c r="AD828" i="19" a="1"/>
  <c r="AD828" i="19"/>
  <c r="AB828" i="19" a="1"/>
  <c r="AB828" i="19"/>
  <c r="O828" i="19" a="1"/>
  <c r="O828" i="19"/>
  <c r="N828" i="19"/>
  <c r="M828" i="19"/>
  <c r="AK827" i="19" a="1"/>
  <c r="AK827" i="19"/>
  <c r="AD827" i="19" a="1"/>
  <c r="AD827" i="19"/>
  <c r="AB827" i="19" a="1"/>
  <c r="AB827" i="19"/>
  <c r="O827" i="19" a="1"/>
  <c r="O827" i="19"/>
  <c r="N827" i="19"/>
  <c r="M827" i="19"/>
  <c r="AK826" i="19" a="1"/>
  <c r="AK826" i="19"/>
  <c r="AD826" i="19" a="1"/>
  <c r="AD826" i="19"/>
  <c r="AB826" i="19" a="1"/>
  <c r="AB826" i="19"/>
  <c r="O826" i="19" a="1"/>
  <c r="O826" i="19"/>
  <c r="N826" i="19"/>
  <c r="M826" i="19"/>
  <c r="AK825" i="19" a="1"/>
  <c r="AK825" i="19"/>
  <c r="AD825" i="19" a="1"/>
  <c r="AD825" i="19"/>
  <c r="AB825" i="19" a="1"/>
  <c r="AB825" i="19"/>
  <c r="O825" i="19" a="1"/>
  <c r="O825" i="19"/>
  <c r="N825" i="19"/>
  <c r="M825" i="19"/>
  <c r="AK824" i="19" a="1"/>
  <c r="AK824" i="19"/>
  <c r="AD824" i="19" a="1"/>
  <c r="AD824" i="19"/>
  <c r="AB824" i="19" a="1"/>
  <c r="AB824" i="19"/>
  <c r="O824" i="19" a="1"/>
  <c r="O824" i="19"/>
  <c r="N824" i="19"/>
  <c r="M824" i="19"/>
  <c r="AK823" i="19" a="1"/>
  <c r="AK823" i="19"/>
  <c r="AD823" i="19" a="1"/>
  <c r="AD823" i="19"/>
  <c r="AB823" i="19" a="1"/>
  <c r="AB823" i="19"/>
  <c r="O823" i="19" a="1"/>
  <c r="O823" i="19"/>
  <c r="N823" i="19"/>
  <c r="M823" i="19"/>
  <c r="AK822" i="19" a="1"/>
  <c r="AK822" i="19"/>
  <c r="AD822" i="19" a="1"/>
  <c r="AD822" i="19"/>
  <c r="AB822" i="19" a="1"/>
  <c r="AB822" i="19"/>
  <c r="O822" i="19" a="1"/>
  <c r="O822" i="19"/>
  <c r="N822" i="19"/>
  <c r="M822" i="19"/>
  <c r="AK821" i="19" a="1"/>
  <c r="AK821" i="19"/>
  <c r="AD821" i="19" a="1"/>
  <c r="AD821" i="19"/>
  <c r="AB821" i="19" a="1"/>
  <c r="AB821" i="19"/>
  <c r="O821" i="19" a="1"/>
  <c r="O821" i="19"/>
  <c r="N821" i="19"/>
  <c r="M821" i="19"/>
  <c r="AK820" i="19" a="1"/>
  <c r="AK820" i="19"/>
  <c r="AD820" i="19" a="1"/>
  <c r="AD820" i="19"/>
  <c r="AB820" i="19" a="1"/>
  <c r="AB820" i="19"/>
  <c r="O820" i="19" a="1"/>
  <c r="O820" i="19"/>
  <c r="N820" i="19"/>
  <c r="M820" i="19"/>
  <c r="AK819" i="19" a="1"/>
  <c r="AK819" i="19"/>
  <c r="AD819" i="19" a="1"/>
  <c r="AD819" i="19"/>
  <c r="AB819" i="19" a="1"/>
  <c r="AB819" i="19"/>
  <c r="O819" i="19" a="1"/>
  <c r="O819" i="19"/>
  <c r="N819" i="19"/>
  <c r="M819" i="19"/>
  <c r="AK818" i="19" a="1"/>
  <c r="AK818" i="19"/>
  <c r="AD818" i="19" a="1"/>
  <c r="AD818" i="19"/>
  <c r="AB818" i="19" a="1"/>
  <c r="AB818" i="19"/>
  <c r="O818" i="19" a="1"/>
  <c r="O818" i="19"/>
  <c r="N818" i="19"/>
  <c r="M818" i="19"/>
  <c r="AK817" i="19" a="1"/>
  <c r="AK817" i="19"/>
  <c r="AD817" i="19" a="1"/>
  <c r="AD817" i="19"/>
  <c r="AB817" i="19" a="1"/>
  <c r="AB817" i="19"/>
  <c r="O817" i="19" a="1"/>
  <c r="O817" i="19"/>
  <c r="N817" i="19"/>
  <c r="M817" i="19"/>
  <c r="AK816" i="19" a="1"/>
  <c r="AK816" i="19"/>
  <c r="AD816" i="19" a="1"/>
  <c r="AD816" i="19"/>
  <c r="AB816" i="19" a="1"/>
  <c r="AB816" i="19"/>
  <c r="O816" i="19" a="1"/>
  <c r="O816" i="19"/>
  <c r="N816" i="19"/>
  <c r="M816" i="19"/>
  <c r="AK815" i="19" a="1"/>
  <c r="AK815" i="19"/>
  <c r="AD815" i="19" a="1"/>
  <c r="AD815" i="19"/>
  <c r="AB815" i="19" a="1"/>
  <c r="AB815" i="19"/>
  <c r="O815" i="19" a="1"/>
  <c r="O815" i="19"/>
  <c r="N815" i="19"/>
  <c r="M815" i="19"/>
  <c r="AK814" i="19" a="1"/>
  <c r="AK814" i="19"/>
  <c r="AD814" i="19" a="1"/>
  <c r="AD814" i="19"/>
  <c r="AB814" i="19" a="1"/>
  <c r="AB814" i="19"/>
  <c r="O814" i="19" a="1"/>
  <c r="O814" i="19"/>
  <c r="N814" i="19"/>
  <c r="M814" i="19"/>
  <c r="AK813" i="19" a="1"/>
  <c r="AK813" i="19"/>
  <c r="AD813" i="19" a="1"/>
  <c r="AD813" i="19"/>
  <c r="AB813" i="19" a="1"/>
  <c r="AB813" i="19"/>
  <c r="O813" i="19" a="1"/>
  <c r="O813" i="19"/>
  <c r="N813" i="19"/>
  <c r="M813" i="19"/>
  <c r="AK812" i="19" a="1"/>
  <c r="AK812" i="19"/>
  <c r="AD812" i="19" a="1"/>
  <c r="AD812" i="19"/>
  <c r="AB812" i="19" a="1"/>
  <c r="AB812" i="19"/>
  <c r="O812" i="19" a="1"/>
  <c r="O812" i="19"/>
  <c r="N812" i="19"/>
  <c r="M812" i="19"/>
  <c r="AK811" i="19" a="1"/>
  <c r="AK811" i="19"/>
  <c r="AD811" i="19" a="1"/>
  <c r="AD811" i="19"/>
  <c r="AB811" i="19" a="1"/>
  <c r="AB811" i="19"/>
  <c r="O811" i="19" a="1"/>
  <c r="O811" i="19"/>
  <c r="N811" i="19"/>
  <c r="M811" i="19"/>
  <c r="AK810" i="19" a="1"/>
  <c r="AK810" i="19"/>
  <c r="AD810" i="19" a="1"/>
  <c r="AD810" i="19"/>
  <c r="AB810" i="19" a="1"/>
  <c r="AB810" i="19"/>
  <c r="O810" i="19" a="1"/>
  <c r="O810" i="19"/>
  <c r="N810" i="19"/>
  <c r="M810" i="19"/>
  <c r="AK809" i="19" a="1"/>
  <c r="AK809" i="19"/>
  <c r="AD809" i="19" a="1"/>
  <c r="AD809" i="19"/>
  <c r="AB809" i="19" a="1"/>
  <c r="AB809" i="19"/>
  <c r="O809" i="19" a="1"/>
  <c r="O809" i="19"/>
  <c r="N809" i="19"/>
  <c r="M809" i="19"/>
  <c r="AK808" i="19" a="1"/>
  <c r="AK808" i="19"/>
  <c r="AD808" i="19" a="1"/>
  <c r="AD808" i="19"/>
  <c r="AB808" i="19" a="1"/>
  <c r="AB808" i="19"/>
  <c r="O808" i="19" a="1"/>
  <c r="O808" i="19"/>
  <c r="N808" i="19"/>
  <c r="M808" i="19"/>
  <c r="AK807" i="19" a="1"/>
  <c r="AK807" i="19"/>
  <c r="AD807" i="19" a="1"/>
  <c r="AD807" i="19"/>
  <c r="AB807" i="19" a="1"/>
  <c r="AB807" i="19"/>
  <c r="O807" i="19" a="1"/>
  <c r="O807" i="19"/>
  <c r="N807" i="19"/>
  <c r="M807" i="19"/>
  <c r="AK806" i="19" a="1"/>
  <c r="AK806" i="19"/>
  <c r="AD806" i="19" a="1"/>
  <c r="AD806" i="19"/>
  <c r="AB806" i="19" a="1"/>
  <c r="AB806" i="19"/>
  <c r="O806" i="19" a="1"/>
  <c r="O806" i="19"/>
  <c r="N806" i="19"/>
  <c r="M806" i="19"/>
  <c r="AK805" i="19" a="1"/>
  <c r="AK805" i="19"/>
  <c r="AD805" i="19" a="1"/>
  <c r="AD805" i="19"/>
  <c r="AB805" i="19" a="1"/>
  <c r="AB805" i="19"/>
  <c r="O805" i="19" a="1"/>
  <c r="O805" i="19"/>
  <c r="N805" i="19"/>
  <c r="M805" i="19"/>
  <c r="AK804" i="19" a="1"/>
  <c r="AK804" i="19"/>
  <c r="AD804" i="19" a="1"/>
  <c r="AD804" i="19"/>
  <c r="AB804" i="19" a="1"/>
  <c r="AB804" i="19"/>
  <c r="O804" i="19" a="1"/>
  <c r="O804" i="19"/>
  <c r="N804" i="19"/>
  <c r="M804" i="19"/>
  <c r="AK803" i="19" a="1"/>
  <c r="AK803" i="19"/>
  <c r="AD803" i="19" a="1"/>
  <c r="AD803" i="19"/>
  <c r="AB803" i="19" a="1"/>
  <c r="AB803" i="19"/>
  <c r="O803" i="19" a="1"/>
  <c r="O803" i="19"/>
  <c r="N803" i="19"/>
  <c r="M803" i="19"/>
  <c r="AK802" i="19" a="1"/>
  <c r="AK802" i="19"/>
  <c r="AD802" i="19" a="1"/>
  <c r="AD802" i="19"/>
  <c r="AB802" i="19" a="1"/>
  <c r="AB802" i="19"/>
  <c r="O802" i="19" a="1"/>
  <c r="O802" i="19"/>
  <c r="N802" i="19"/>
  <c r="M802" i="19"/>
  <c r="AK801" i="19" a="1"/>
  <c r="AK801" i="19"/>
  <c r="AD801" i="19" a="1"/>
  <c r="AD801" i="19"/>
  <c r="AB801" i="19" a="1"/>
  <c r="AB801" i="19"/>
  <c r="O801" i="19" a="1"/>
  <c r="O801" i="19"/>
  <c r="N801" i="19"/>
  <c r="M801" i="19"/>
  <c r="AK800" i="19" a="1"/>
  <c r="AK800" i="19"/>
  <c r="AD800" i="19" a="1"/>
  <c r="AD800" i="19"/>
  <c r="AB800" i="19" a="1"/>
  <c r="AB800" i="19"/>
  <c r="O800" i="19" a="1"/>
  <c r="O800" i="19"/>
  <c r="N800" i="19"/>
  <c r="M800" i="19"/>
  <c r="AK799" i="19" a="1"/>
  <c r="AK799" i="19"/>
  <c r="AD799" i="19" a="1"/>
  <c r="AD799" i="19"/>
  <c r="AB799" i="19" a="1"/>
  <c r="AB799" i="19"/>
  <c r="O799" i="19" a="1"/>
  <c r="O799" i="19"/>
  <c r="N799" i="19"/>
  <c r="M799" i="19"/>
  <c r="AK798" i="19" a="1"/>
  <c r="AK798" i="19"/>
  <c r="AD798" i="19" a="1"/>
  <c r="AD798" i="19"/>
  <c r="AB798" i="19" a="1"/>
  <c r="AB798" i="19"/>
  <c r="O798" i="19" a="1"/>
  <c r="O798" i="19"/>
  <c r="N798" i="19"/>
  <c r="M798" i="19"/>
  <c r="AK797" i="19" a="1"/>
  <c r="AK797" i="19"/>
  <c r="AD797" i="19" a="1"/>
  <c r="AD797" i="19"/>
  <c r="AB797" i="19" a="1"/>
  <c r="AB797" i="19"/>
  <c r="O797" i="19" a="1"/>
  <c r="O797" i="19"/>
  <c r="N797" i="19"/>
  <c r="M797" i="19"/>
  <c r="AK796" i="19" a="1"/>
  <c r="AK796" i="19"/>
  <c r="AD796" i="19" a="1"/>
  <c r="AD796" i="19"/>
  <c r="AB796" i="19" a="1"/>
  <c r="AB796" i="19"/>
  <c r="O796" i="19" a="1"/>
  <c r="O796" i="19"/>
  <c r="N796" i="19"/>
  <c r="M796" i="19"/>
  <c r="AK795" i="19" a="1"/>
  <c r="AK795" i="19"/>
  <c r="AD795" i="19" a="1"/>
  <c r="AD795" i="19"/>
  <c r="AB795" i="19" a="1"/>
  <c r="AB795" i="19"/>
  <c r="O795" i="19" a="1"/>
  <c r="O795" i="19"/>
  <c r="N795" i="19"/>
  <c r="M795" i="19"/>
  <c r="AK794" i="19" a="1"/>
  <c r="AK794" i="19"/>
  <c r="AD794" i="19" a="1"/>
  <c r="AD794" i="19"/>
  <c r="AB794" i="19" a="1"/>
  <c r="AB794" i="19"/>
  <c r="O794" i="19" a="1"/>
  <c r="O794" i="19"/>
  <c r="N794" i="19"/>
  <c r="M794" i="19"/>
  <c r="AK793" i="19" a="1"/>
  <c r="AK793" i="19"/>
  <c r="AD793" i="19" a="1"/>
  <c r="AD793" i="19"/>
  <c r="AB793" i="19" a="1"/>
  <c r="AB793" i="19"/>
  <c r="O793" i="19" a="1"/>
  <c r="O793" i="19"/>
  <c r="N793" i="19"/>
  <c r="M793" i="19"/>
  <c r="AK792" i="19" a="1"/>
  <c r="AK792" i="19"/>
  <c r="AD792" i="19" a="1"/>
  <c r="AD792" i="19"/>
  <c r="AB792" i="19" a="1"/>
  <c r="AB792" i="19"/>
  <c r="O792" i="19" a="1"/>
  <c r="O792" i="19"/>
  <c r="N792" i="19"/>
  <c r="M792" i="19"/>
  <c r="AK791" i="19" a="1"/>
  <c r="AK791" i="19"/>
  <c r="AD791" i="19" a="1"/>
  <c r="AD791" i="19"/>
  <c r="AB791" i="19" a="1"/>
  <c r="AB791" i="19"/>
  <c r="O791" i="19" a="1"/>
  <c r="O791" i="19"/>
  <c r="N791" i="19"/>
  <c r="M791" i="19"/>
  <c r="AK790" i="19" a="1"/>
  <c r="AK790" i="19"/>
  <c r="AD790" i="19" a="1"/>
  <c r="AD790" i="19"/>
  <c r="AB790" i="19" a="1"/>
  <c r="AB790" i="19"/>
  <c r="O790" i="19" a="1"/>
  <c r="O790" i="19"/>
  <c r="N790" i="19"/>
  <c r="M790" i="19"/>
  <c r="AK789" i="19" a="1"/>
  <c r="AK789" i="19"/>
  <c r="AD789" i="19" a="1"/>
  <c r="AD789" i="19"/>
  <c r="AB789" i="19" a="1"/>
  <c r="AB789" i="19"/>
  <c r="O789" i="19" a="1"/>
  <c r="O789" i="19"/>
  <c r="N789" i="19"/>
  <c r="M789" i="19"/>
  <c r="AK788" i="19" a="1"/>
  <c r="AK788" i="19"/>
  <c r="AD788" i="19" a="1"/>
  <c r="AD788" i="19"/>
  <c r="AB788" i="19" a="1"/>
  <c r="AB788" i="19"/>
  <c r="O788" i="19" a="1"/>
  <c r="O788" i="19"/>
  <c r="N788" i="19"/>
  <c r="M788" i="19"/>
  <c r="AK787" i="19" a="1"/>
  <c r="AK787" i="19"/>
  <c r="AD787" i="19" a="1"/>
  <c r="AD787" i="19"/>
  <c r="AB787" i="19" a="1"/>
  <c r="AB787" i="19"/>
  <c r="O787" i="19" a="1"/>
  <c r="O787" i="19"/>
  <c r="N787" i="19"/>
  <c r="M787" i="19"/>
  <c r="AK786" i="19" a="1"/>
  <c r="AK786" i="19"/>
  <c r="AD786" i="19" a="1"/>
  <c r="AD786" i="19"/>
  <c r="AB786" i="19" a="1"/>
  <c r="AB786" i="19"/>
  <c r="O786" i="19" a="1"/>
  <c r="O786" i="19"/>
  <c r="N786" i="19"/>
  <c r="M786" i="19"/>
  <c r="AK785" i="19" a="1"/>
  <c r="AK785" i="19"/>
  <c r="AD785" i="19" a="1"/>
  <c r="AD785" i="19"/>
  <c r="AB785" i="19" a="1"/>
  <c r="AB785" i="19"/>
  <c r="O785" i="19" a="1"/>
  <c r="O785" i="19"/>
  <c r="N785" i="19"/>
  <c r="M785" i="19"/>
  <c r="AK784" i="19" a="1"/>
  <c r="AK784" i="19"/>
  <c r="AD784" i="19" a="1"/>
  <c r="AD784" i="19"/>
  <c r="AB784" i="19" a="1"/>
  <c r="AB784" i="19"/>
  <c r="O784" i="19" a="1"/>
  <c r="O784" i="19"/>
  <c r="N784" i="19"/>
  <c r="M784" i="19"/>
  <c r="AK783" i="19" a="1"/>
  <c r="AK783" i="19"/>
  <c r="AD783" i="19" a="1"/>
  <c r="AD783" i="19"/>
  <c r="AB783" i="19" a="1"/>
  <c r="AB783" i="19"/>
  <c r="O783" i="19" a="1"/>
  <c r="O783" i="19"/>
  <c r="N783" i="19"/>
  <c r="M783" i="19"/>
  <c r="AK782" i="19" a="1"/>
  <c r="AK782" i="19"/>
  <c r="AD782" i="19" a="1"/>
  <c r="AD782" i="19"/>
  <c r="AB782" i="19" a="1"/>
  <c r="AB782" i="19"/>
  <c r="O782" i="19" a="1"/>
  <c r="O782" i="19"/>
  <c r="N782" i="19"/>
  <c r="M782" i="19"/>
  <c r="AK781" i="19" a="1"/>
  <c r="AK781" i="19"/>
  <c r="AD781" i="19" a="1"/>
  <c r="AD781" i="19"/>
  <c r="AB781" i="19" a="1"/>
  <c r="AB781" i="19"/>
  <c r="O781" i="19" a="1"/>
  <c r="O781" i="19"/>
  <c r="N781" i="19"/>
  <c r="M781" i="19"/>
  <c r="AK780" i="19" a="1"/>
  <c r="AK780" i="19"/>
  <c r="AD780" i="19" a="1"/>
  <c r="AD780" i="19"/>
  <c r="AB780" i="19" a="1"/>
  <c r="AB780" i="19"/>
  <c r="O780" i="19" a="1"/>
  <c r="O780" i="19"/>
  <c r="N780" i="19"/>
  <c r="M780" i="19"/>
  <c r="AK779" i="19" a="1"/>
  <c r="AK779" i="19"/>
  <c r="AD779" i="19" a="1"/>
  <c r="AD779" i="19"/>
  <c r="AB779" i="19" a="1"/>
  <c r="AB779" i="19"/>
  <c r="O779" i="19" a="1"/>
  <c r="O779" i="19"/>
  <c r="N779" i="19"/>
  <c r="M779" i="19"/>
  <c r="AK778" i="19" a="1"/>
  <c r="AK778" i="19"/>
  <c r="AD778" i="19" a="1"/>
  <c r="AD778" i="19"/>
  <c r="AB778" i="19" a="1"/>
  <c r="AB778" i="19"/>
  <c r="O778" i="19" a="1"/>
  <c r="O778" i="19"/>
  <c r="N778" i="19"/>
  <c r="M778" i="19"/>
  <c r="AK777" i="19" a="1"/>
  <c r="AK777" i="19"/>
  <c r="AD777" i="19" a="1"/>
  <c r="AD777" i="19"/>
  <c r="AB777" i="19" a="1"/>
  <c r="AB777" i="19"/>
  <c r="O777" i="19" a="1"/>
  <c r="O777" i="19"/>
  <c r="N777" i="19"/>
  <c r="M777" i="19"/>
  <c r="AK776" i="19" a="1"/>
  <c r="AK776" i="19"/>
  <c r="AD776" i="19" a="1"/>
  <c r="AD776" i="19"/>
  <c r="AB776" i="19" a="1"/>
  <c r="AB776" i="19"/>
  <c r="O776" i="19" a="1"/>
  <c r="O776" i="19"/>
  <c r="N776" i="19"/>
  <c r="M776" i="19"/>
  <c r="AK775" i="19" a="1"/>
  <c r="AK775" i="19"/>
  <c r="AD775" i="19" a="1"/>
  <c r="AD775" i="19"/>
  <c r="AB775" i="19" a="1"/>
  <c r="AB775" i="19"/>
  <c r="O775" i="19" a="1"/>
  <c r="O775" i="19"/>
  <c r="N775" i="19"/>
  <c r="M775" i="19"/>
  <c r="AK774" i="19" a="1"/>
  <c r="AK774" i="19"/>
  <c r="AD774" i="19" a="1"/>
  <c r="AD774" i="19"/>
  <c r="AB774" i="19" a="1"/>
  <c r="AB774" i="19"/>
  <c r="O774" i="19" a="1"/>
  <c r="O774" i="19"/>
  <c r="N774" i="19"/>
  <c r="M774" i="19"/>
  <c r="AK773" i="19" a="1"/>
  <c r="AK773" i="19"/>
  <c r="AD773" i="19" a="1"/>
  <c r="AD773" i="19"/>
  <c r="AB773" i="19" a="1"/>
  <c r="AB773" i="19"/>
  <c r="O773" i="19" a="1"/>
  <c r="O773" i="19"/>
  <c r="N773" i="19"/>
  <c r="M773" i="19"/>
  <c r="AK772" i="19" a="1"/>
  <c r="AK772" i="19"/>
  <c r="AD772" i="19" a="1"/>
  <c r="AD772" i="19"/>
  <c r="AB772" i="19" a="1"/>
  <c r="AB772" i="19"/>
  <c r="O772" i="19" a="1"/>
  <c r="O772" i="19"/>
  <c r="N772" i="19"/>
  <c r="M772" i="19"/>
  <c r="AK771" i="19" a="1"/>
  <c r="AK771" i="19"/>
  <c r="AD771" i="19" a="1"/>
  <c r="AD771" i="19"/>
  <c r="AB771" i="19" a="1"/>
  <c r="AB771" i="19"/>
  <c r="O771" i="19" a="1"/>
  <c r="O771" i="19"/>
  <c r="N771" i="19"/>
  <c r="M771" i="19"/>
  <c r="AK770" i="19" a="1"/>
  <c r="AK770" i="19"/>
  <c r="AD770" i="19" a="1"/>
  <c r="AD770" i="19"/>
  <c r="AB770" i="19" a="1"/>
  <c r="AB770" i="19"/>
  <c r="O770" i="19" a="1"/>
  <c r="O770" i="19"/>
  <c r="N770" i="19"/>
  <c r="M770" i="19"/>
  <c r="AK769" i="19" a="1"/>
  <c r="AK769" i="19"/>
  <c r="AD769" i="19" a="1"/>
  <c r="AD769" i="19"/>
  <c r="AB769" i="19" a="1"/>
  <c r="AB769" i="19"/>
  <c r="O769" i="19" a="1"/>
  <c r="O769" i="19"/>
  <c r="N769" i="19"/>
  <c r="M769" i="19"/>
  <c r="AK768" i="19" a="1"/>
  <c r="AK768" i="19"/>
  <c r="AD768" i="19" a="1"/>
  <c r="AD768" i="19"/>
  <c r="AB768" i="19" a="1"/>
  <c r="AB768" i="19"/>
  <c r="O768" i="19" a="1"/>
  <c r="O768" i="19"/>
  <c r="N768" i="19"/>
  <c r="M768" i="19"/>
  <c r="AK767" i="19" a="1"/>
  <c r="AK767" i="19"/>
  <c r="AD767" i="19" a="1"/>
  <c r="AD767" i="19"/>
  <c r="AB767" i="19" a="1"/>
  <c r="AB767" i="19"/>
  <c r="O767" i="19" a="1"/>
  <c r="O767" i="19"/>
  <c r="N767" i="19"/>
  <c r="M767" i="19"/>
  <c r="AK766" i="19" a="1"/>
  <c r="AK766" i="19"/>
  <c r="AD766" i="19" a="1"/>
  <c r="AD766" i="19"/>
  <c r="AB766" i="19" a="1"/>
  <c r="AB766" i="19"/>
  <c r="O766" i="19" a="1"/>
  <c r="O766" i="19"/>
  <c r="N766" i="19"/>
  <c r="M766" i="19"/>
  <c r="AK765" i="19" a="1"/>
  <c r="AK765" i="19"/>
  <c r="AD765" i="19" a="1"/>
  <c r="AD765" i="19"/>
  <c r="AB765" i="19" a="1"/>
  <c r="AB765" i="19"/>
  <c r="O765" i="19" a="1"/>
  <c r="O765" i="19"/>
  <c r="N765" i="19"/>
  <c r="M765" i="19"/>
  <c r="AK764" i="19" a="1"/>
  <c r="AK764" i="19"/>
  <c r="AD764" i="19" a="1"/>
  <c r="AD764" i="19"/>
  <c r="AB764" i="19" a="1"/>
  <c r="AB764" i="19"/>
  <c r="O764" i="19" a="1"/>
  <c r="O764" i="19"/>
  <c r="N764" i="19"/>
  <c r="M764" i="19"/>
  <c r="AK763" i="19" a="1"/>
  <c r="AK763" i="19"/>
  <c r="AD763" i="19" a="1"/>
  <c r="AD763" i="19"/>
  <c r="AB763" i="19" a="1"/>
  <c r="AB763" i="19"/>
  <c r="O763" i="19" a="1"/>
  <c r="O763" i="19"/>
  <c r="N763" i="19"/>
  <c r="M763" i="19"/>
  <c r="AK762" i="19" a="1"/>
  <c r="AK762" i="19"/>
  <c r="AD762" i="19" a="1"/>
  <c r="AD762" i="19"/>
  <c r="AB762" i="19" a="1"/>
  <c r="AB762" i="19"/>
  <c r="O762" i="19" a="1"/>
  <c r="O762" i="19"/>
  <c r="N762" i="19"/>
  <c r="M762" i="19"/>
  <c r="AK761" i="19" a="1"/>
  <c r="AK761" i="19"/>
  <c r="AD761" i="19" a="1"/>
  <c r="AD761" i="19"/>
  <c r="AB761" i="19" a="1"/>
  <c r="AB761" i="19"/>
  <c r="O761" i="19" a="1"/>
  <c r="O761" i="19"/>
  <c r="N761" i="19"/>
  <c r="M761" i="19"/>
  <c r="AK760" i="19" a="1"/>
  <c r="AK760" i="19"/>
  <c r="AD760" i="19" a="1"/>
  <c r="AD760" i="19"/>
  <c r="AB760" i="19" a="1"/>
  <c r="AB760" i="19"/>
  <c r="O760" i="19" a="1"/>
  <c r="O760" i="19"/>
  <c r="N760" i="19"/>
  <c r="M760" i="19"/>
  <c r="AK759" i="19" a="1"/>
  <c r="AK759" i="19"/>
  <c r="AD759" i="19" a="1"/>
  <c r="AD759" i="19"/>
  <c r="AB759" i="19" a="1"/>
  <c r="AB759" i="19"/>
  <c r="O759" i="19" a="1"/>
  <c r="O759" i="19"/>
  <c r="N759" i="19"/>
  <c r="M759" i="19"/>
  <c r="AK758" i="19" a="1"/>
  <c r="AK758" i="19"/>
  <c r="AD758" i="19" a="1"/>
  <c r="AD758" i="19"/>
  <c r="AB758" i="19" a="1"/>
  <c r="AB758" i="19"/>
  <c r="O758" i="19" a="1"/>
  <c r="O758" i="19"/>
  <c r="N758" i="19"/>
  <c r="M758" i="19"/>
  <c r="AK757" i="19" a="1"/>
  <c r="AK757" i="19"/>
  <c r="AD757" i="19" a="1"/>
  <c r="AD757" i="19"/>
  <c r="AB757" i="19" a="1"/>
  <c r="AB757" i="19"/>
  <c r="O757" i="19" a="1"/>
  <c r="O757" i="19"/>
  <c r="N757" i="19"/>
  <c r="M757" i="19"/>
  <c r="AK756" i="19" a="1"/>
  <c r="AK756" i="19"/>
  <c r="AD756" i="19" a="1"/>
  <c r="AD756" i="19"/>
  <c r="AB756" i="19" a="1"/>
  <c r="AB756" i="19"/>
  <c r="O756" i="19" a="1"/>
  <c r="O756" i="19"/>
  <c r="N756" i="19"/>
  <c r="M756" i="19"/>
  <c r="AK755" i="19" a="1"/>
  <c r="AK755" i="19"/>
  <c r="AD755" i="19" a="1"/>
  <c r="AD755" i="19"/>
  <c r="AB755" i="19" a="1"/>
  <c r="AB755" i="19"/>
  <c r="O755" i="19" a="1"/>
  <c r="O755" i="19"/>
  <c r="N755" i="19"/>
  <c r="M755" i="19"/>
  <c r="AK754" i="19" a="1"/>
  <c r="AK754" i="19"/>
  <c r="AD754" i="19" a="1"/>
  <c r="AD754" i="19"/>
  <c r="AB754" i="19" a="1"/>
  <c r="AB754" i="19"/>
  <c r="O754" i="19" a="1"/>
  <c r="O754" i="19"/>
  <c r="N754" i="19"/>
  <c r="M754" i="19"/>
  <c r="AK753" i="19" a="1"/>
  <c r="AK753" i="19"/>
  <c r="AD753" i="19" a="1"/>
  <c r="AD753" i="19"/>
  <c r="AB753" i="19" a="1"/>
  <c r="AB753" i="19"/>
  <c r="O753" i="19" a="1"/>
  <c r="O753" i="19"/>
  <c r="N753" i="19"/>
  <c r="M753" i="19"/>
  <c r="AK752" i="19" a="1"/>
  <c r="AK752" i="19"/>
  <c r="AD752" i="19" a="1"/>
  <c r="AD752" i="19"/>
  <c r="AB752" i="19" a="1"/>
  <c r="AB752" i="19"/>
  <c r="O752" i="19" a="1"/>
  <c r="O752" i="19"/>
  <c r="N752" i="19"/>
  <c r="M752" i="19"/>
  <c r="AK751" i="19" a="1"/>
  <c r="AK751" i="19"/>
  <c r="AD751" i="19" a="1"/>
  <c r="AD751" i="19"/>
  <c r="AB751" i="19" a="1"/>
  <c r="AB751" i="19"/>
  <c r="O751" i="19" a="1"/>
  <c r="O751" i="19"/>
  <c r="N751" i="19"/>
  <c r="M751" i="19"/>
  <c r="AK750" i="19" a="1"/>
  <c r="AK750" i="19"/>
  <c r="AD750" i="19" a="1"/>
  <c r="AD750" i="19"/>
  <c r="AB750" i="19" a="1"/>
  <c r="AB750" i="19"/>
  <c r="O750" i="19" a="1"/>
  <c r="O750" i="19"/>
  <c r="N750" i="19"/>
  <c r="M750" i="19"/>
  <c r="AK749" i="19" a="1"/>
  <c r="AK749" i="19"/>
  <c r="AD749" i="19" a="1"/>
  <c r="AD749" i="19"/>
  <c r="AB749" i="19" a="1"/>
  <c r="AB749" i="19"/>
  <c r="O749" i="19" a="1"/>
  <c r="O749" i="19"/>
  <c r="N749" i="19"/>
  <c r="M749" i="19"/>
  <c r="AK748" i="19" a="1"/>
  <c r="AK748" i="19"/>
  <c r="AD748" i="19" a="1"/>
  <c r="AD748" i="19"/>
  <c r="AB748" i="19" a="1"/>
  <c r="AB748" i="19"/>
  <c r="O748" i="19" a="1"/>
  <c r="O748" i="19"/>
  <c r="N748" i="19"/>
  <c r="M748" i="19"/>
  <c r="AK747" i="19" a="1"/>
  <c r="AK747" i="19"/>
  <c r="AD747" i="19" a="1"/>
  <c r="AD747" i="19"/>
  <c r="AB747" i="19" a="1"/>
  <c r="AB747" i="19"/>
  <c r="O747" i="19" a="1"/>
  <c r="O747" i="19"/>
  <c r="N747" i="19"/>
  <c r="M747" i="19"/>
  <c r="AK746" i="19" a="1"/>
  <c r="AK746" i="19"/>
  <c r="AD746" i="19" a="1"/>
  <c r="AD746" i="19"/>
  <c r="AB746" i="19" a="1"/>
  <c r="AB746" i="19"/>
  <c r="O746" i="19" a="1"/>
  <c r="O746" i="19"/>
  <c r="N746" i="19"/>
  <c r="M746" i="19"/>
  <c r="AK745" i="19" a="1"/>
  <c r="AK745" i="19"/>
  <c r="AD745" i="19" a="1"/>
  <c r="AD745" i="19"/>
  <c r="AB745" i="19" a="1"/>
  <c r="AB745" i="19"/>
  <c r="O745" i="19" a="1"/>
  <c r="O745" i="19"/>
  <c r="N745" i="19"/>
  <c r="M745" i="19"/>
  <c r="AK744" i="19" a="1"/>
  <c r="AK744" i="19"/>
  <c r="AD744" i="19" a="1"/>
  <c r="AD744" i="19"/>
  <c r="AB744" i="19" a="1"/>
  <c r="AB744" i="19"/>
  <c r="O744" i="19" a="1"/>
  <c r="O744" i="19"/>
  <c r="N744" i="19"/>
  <c r="M744" i="19"/>
  <c r="AK743" i="19" a="1"/>
  <c r="AK743" i="19"/>
  <c r="AD743" i="19" a="1"/>
  <c r="AD743" i="19"/>
  <c r="AB743" i="19" a="1"/>
  <c r="AB743" i="19"/>
  <c r="O743" i="19" a="1"/>
  <c r="O743" i="19"/>
  <c r="N743" i="19"/>
  <c r="M743" i="19"/>
  <c r="AK742" i="19" a="1"/>
  <c r="AK742" i="19"/>
  <c r="AD742" i="19" a="1"/>
  <c r="AD742" i="19"/>
  <c r="AB742" i="19" a="1"/>
  <c r="AB742" i="19"/>
  <c r="O742" i="19" a="1"/>
  <c r="O742" i="19"/>
  <c r="N742" i="19"/>
  <c r="M742" i="19"/>
  <c r="AK741" i="19" a="1"/>
  <c r="AK741" i="19"/>
  <c r="AD741" i="19" a="1"/>
  <c r="AD741" i="19"/>
  <c r="AB741" i="19" a="1"/>
  <c r="AB741" i="19"/>
  <c r="O741" i="19" a="1"/>
  <c r="O741" i="19"/>
  <c r="N741" i="19"/>
  <c r="M741" i="19"/>
  <c r="AK740" i="19" a="1"/>
  <c r="AK740" i="19"/>
  <c r="AD740" i="19" a="1"/>
  <c r="AD740" i="19"/>
  <c r="AB740" i="19" a="1"/>
  <c r="AB740" i="19"/>
  <c r="O740" i="19" a="1"/>
  <c r="O740" i="19"/>
  <c r="N740" i="19"/>
  <c r="M740" i="19"/>
  <c r="AK739" i="19" a="1"/>
  <c r="AK739" i="19"/>
  <c r="AD739" i="19" a="1"/>
  <c r="AD739" i="19"/>
  <c r="AB739" i="19" a="1"/>
  <c r="AB739" i="19"/>
  <c r="O739" i="19" a="1"/>
  <c r="O739" i="19"/>
  <c r="N739" i="19"/>
  <c r="M739" i="19"/>
  <c r="AK738" i="19" a="1"/>
  <c r="AK738" i="19"/>
  <c r="AD738" i="19" a="1"/>
  <c r="AD738" i="19"/>
  <c r="AB738" i="19" a="1"/>
  <c r="AB738" i="19"/>
  <c r="O738" i="19" a="1"/>
  <c r="O738" i="19"/>
  <c r="N738" i="19"/>
  <c r="M738" i="19"/>
  <c r="AK737" i="19" a="1"/>
  <c r="AK737" i="19"/>
  <c r="AD737" i="19" a="1"/>
  <c r="AD737" i="19"/>
  <c r="AB737" i="19" a="1"/>
  <c r="AB737" i="19"/>
  <c r="O737" i="19" a="1"/>
  <c r="O737" i="19"/>
  <c r="N737" i="19"/>
  <c r="M737" i="19"/>
  <c r="AK736" i="19" a="1"/>
  <c r="AK736" i="19"/>
  <c r="AD736" i="19" a="1"/>
  <c r="AD736" i="19"/>
  <c r="AB736" i="19" a="1"/>
  <c r="AB736" i="19"/>
  <c r="O736" i="19" a="1"/>
  <c r="O736" i="19"/>
  <c r="N736" i="19"/>
  <c r="M736" i="19"/>
  <c r="AK735" i="19" a="1"/>
  <c r="AK735" i="19"/>
  <c r="AD735" i="19" a="1"/>
  <c r="AD735" i="19"/>
  <c r="AB735" i="19" a="1"/>
  <c r="AB735" i="19"/>
  <c r="O735" i="19" a="1"/>
  <c r="O735" i="19"/>
  <c r="N735" i="19"/>
  <c r="M735" i="19"/>
  <c r="AK734" i="19" a="1"/>
  <c r="AK734" i="19"/>
  <c r="AD734" i="19" a="1"/>
  <c r="AD734" i="19"/>
  <c r="AB734" i="19" a="1"/>
  <c r="AB734" i="19"/>
  <c r="O734" i="19" a="1"/>
  <c r="O734" i="19"/>
  <c r="N734" i="19"/>
  <c r="M734" i="19"/>
  <c r="AK733" i="19" a="1"/>
  <c r="AK733" i="19"/>
  <c r="AD733" i="19" a="1"/>
  <c r="AD733" i="19"/>
  <c r="AB733" i="19" a="1"/>
  <c r="AB733" i="19"/>
  <c r="O733" i="19" a="1"/>
  <c r="O733" i="19"/>
  <c r="N733" i="19"/>
  <c r="M733" i="19"/>
  <c r="AK732" i="19" a="1"/>
  <c r="AK732" i="19"/>
  <c r="AD732" i="19" a="1"/>
  <c r="AD732" i="19"/>
  <c r="AB732" i="19" a="1"/>
  <c r="AB732" i="19"/>
  <c r="O732" i="19" a="1"/>
  <c r="O732" i="19"/>
  <c r="N732" i="19"/>
  <c r="M732" i="19"/>
  <c r="AK731" i="19" a="1"/>
  <c r="AK731" i="19"/>
  <c r="AD731" i="19" a="1"/>
  <c r="AD731" i="19"/>
  <c r="AB731" i="19" a="1"/>
  <c r="AB731" i="19"/>
  <c r="O731" i="19" a="1"/>
  <c r="O731" i="19"/>
  <c r="N731" i="19"/>
  <c r="M731" i="19"/>
  <c r="AK730" i="19" a="1"/>
  <c r="AK730" i="19"/>
  <c r="AD730" i="19" a="1"/>
  <c r="AD730" i="19"/>
  <c r="AB730" i="19" a="1"/>
  <c r="AB730" i="19"/>
  <c r="O730" i="19" a="1"/>
  <c r="O730" i="19"/>
  <c r="N730" i="19"/>
  <c r="M730" i="19"/>
  <c r="AK729" i="19" a="1"/>
  <c r="AK729" i="19"/>
  <c r="AD729" i="19" a="1"/>
  <c r="AD729" i="19"/>
  <c r="AB729" i="19" a="1"/>
  <c r="AB729" i="19"/>
  <c r="O729" i="19" a="1"/>
  <c r="O729" i="19"/>
  <c r="N729" i="19"/>
  <c r="M729" i="19"/>
  <c r="AK728" i="19" a="1"/>
  <c r="AK728" i="19"/>
  <c r="AD728" i="19" a="1"/>
  <c r="AD728" i="19"/>
  <c r="AB728" i="19" a="1"/>
  <c r="AB728" i="19"/>
  <c r="O728" i="19" a="1"/>
  <c r="O728" i="19"/>
  <c r="N728" i="19"/>
  <c r="M728" i="19"/>
  <c r="AK727" i="19" a="1"/>
  <c r="AK727" i="19"/>
  <c r="AD727" i="19" a="1"/>
  <c r="AD727" i="19"/>
  <c r="AB727" i="19" a="1"/>
  <c r="AB727" i="19"/>
  <c r="O727" i="19" a="1"/>
  <c r="O727" i="19"/>
  <c r="N727" i="19"/>
  <c r="M727" i="19"/>
  <c r="AK726" i="19" a="1"/>
  <c r="AK726" i="19"/>
  <c r="AD726" i="19" a="1"/>
  <c r="AD726" i="19"/>
  <c r="AB726" i="19" a="1"/>
  <c r="AB726" i="19"/>
  <c r="O726" i="19" a="1"/>
  <c r="O726" i="19"/>
  <c r="N726" i="19"/>
  <c r="M726" i="19"/>
  <c r="AK725" i="19" a="1"/>
  <c r="AK725" i="19"/>
  <c r="AD725" i="19" a="1"/>
  <c r="AD725" i="19"/>
  <c r="AB725" i="19" a="1"/>
  <c r="AB725" i="19"/>
  <c r="O725" i="19" a="1"/>
  <c r="O725" i="19"/>
  <c r="N725" i="19"/>
  <c r="M725" i="19"/>
  <c r="AK724" i="19" a="1"/>
  <c r="AK724" i="19"/>
  <c r="AD724" i="19" a="1"/>
  <c r="AD724" i="19"/>
  <c r="AB724" i="19" a="1"/>
  <c r="AB724" i="19"/>
  <c r="O724" i="19" a="1"/>
  <c r="O724" i="19"/>
  <c r="N724" i="19"/>
  <c r="M724" i="19"/>
  <c r="AK723" i="19" a="1"/>
  <c r="AK723" i="19"/>
  <c r="AD723" i="19" a="1"/>
  <c r="AD723" i="19"/>
  <c r="AB723" i="19" a="1"/>
  <c r="AB723" i="19"/>
  <c r="O723" i="19" a="1"/>
  <c r="O723" i="19"/>
  <c r="N723" i="19"/>
  <c r="M723" i="19"/>
  <c r="AK722" i="19" a="1"/>
  <c r="AK722" i="19"/>
  <c r="AD722" i="19" a="1"/>
  <c r="AD722" i="19"/>
  <c r="AB722" i="19" a="1"/>
  <c r="AB722" i="19"/>
  <c r="O722" i="19" a="1"/>
  <c r="O722" i="19"/>
  <c r="N722" i="19"/>
  <c r="M722" i="19"/>
  <c r="AK721" i="19" a="1"/>
  <c r="AK721" i="19"/>
  <c r="AD721" i="19" a="1"/>
  <c r="AD721" i="19"/>
  <c r="AB721" i="19" a="1"/>
  <c r="AB721" i="19"/>
  <c r="O721" i="19" a="1"/>
  <c r="O721" i="19"/>
  <c r="N721" i="19"/>
  <c r="M721" i="19"/>
  <c r="AK720" i="19" a="1"/>
  <c r="AK720" i="19"/>
  <c r="AD720" i="19" a="1"/>
  <c r="AD720" i="19"/>
  <c r="AB720" i="19" a="1"/>
  <c r="AB720" i="19"/>
  <c r="O720" i="19" a="1"/>
  <c r="O720" i="19"/>
  <c r="N720" i="19"/>
  <c r="M720" i="19"/>
  <c r="AK719" i="19" a="1"/>
  <c r="AK719" i="19"/>
  <c r="AD719" i="19" a="1"/>
  <c r="AD719" i="19"/>
  <c r="AB719" i="19" a="1"/>
  <c r="AB719" i="19"/>
  <c r="O719" i="19" a="1"/>
  <c r="O719" i="19"/>
  <c r="N719" i="19"/>
  <c r="M719" i="19"/>
  <c r="AK718" i="19" a="1"/>
  <c r="AK718" i="19"/>
  <c r="AD718" i="19" a="1"/>
  <c r="AD718" i="19"/>
  <c r="AB718" i="19" a="1"/>
  <c r="AB718" i="19"/>
  <c r="O718" i="19" a="1"/>
  <c r="O718" i="19"/>
  <c r="N718" i="19"/>
  <c r="M718" i="19"/>
  <c r="AK717" i="19" a="1"/>
  <c r="AK717" i="19"/>
  <c r="AD717" i="19" a="1"/>
  <c r="AD717" i="19"/>
  <c r="AB717" i="19" a="1"/>
  <c r="AB717" i="19"/>
  <c r="O717" i="19" a="1"/>
  <c r="O717" i="19"/>
  <c r="N717" i="19"/>
  <c r="M717" i="19"/>
  <c r="AK716" i="19" a="1"/>
  <c r="AK716" i="19"/>
  <c r="AD716" i="19" a="1"/>
  <c r="AD716" i="19"/>
  <c r="AB716" i="19" a="1"/>
  <c r="AB716" i="19"/>
  <c r="O716" i="19" a="1"/>
  <c r="O716" i="19"/>
  <c r="N716" i="19"/>
  <c r="M716" i="19"/>
  <c r="AK715" i="19" a="1"/>
  <c r="AK715" i="19"/>
  <c r="AD715" i="19" a="1"/>
  <c r="AD715" i="19"/>
  <c r="AB715" i="19" a="1"/>
  <c r="AB715" i="19"/>
  <c r="O715" i="19" a="1"/>
  <c r="O715" i="19"/>
  <c r="N715" i="19"/>
  <c r="M715" i="19"/>
  <c r="AK714" i="19" a="1"/>
  <c r="AK714" i="19"/>
  <c r="AD714" i="19" a="1"/>
  <c r="AD714" i="19"/>
  <c r="AB714" i="19" a="1"/>
  <c r="AB714" i="19"/>
  <c r="O714" i="19" a="1"/>
  <c r="O714" i="19"/>
  <c r="N714" i="19"/>
  <c r="M714" i="19"/>
  <c r="AK713" i="19" a="1"/>
  <c r="AK713" i="19"/>
  <c r="AD713" i="19" a="1"/>
  <c r="AD713" i="19"/>
  <c r="AB713" i="19" a="1"/>
  <c r="AB713" i="19"/>
  <c r="O713" i="19" a="1"/>
  <c r="O713" i="19"/>
  <c r="N713" i="19"/>
  <c r="M713" i="19"/>
  <c r="AK712" i="19" a="1"/>
  <c r="AK712" i="19"/>
  <c r="AD712" i="19" a="1"/>
  <c r="AD712" i="19"/>
  <c r="AB712" i="19" a="1"/>
  <c r="AB712" i="19"/>
  <c r="O712" i="19" a="1"/>
  <c r="O712" i="19"/>
  <c r="N712" i="19"/>
  <c r="M712" i="19"/>
  <c r="AK711" i="19" a="1"/>
  <c r="AK711" i="19"/>
  <c r="AD711" i="19" a="1"/>
  <c r="AD711" i="19"/>
  <c r="AB711" i="19" a="1"/>
  <c r="AB711" i="19"/>
  <c r="O711" i="19" a="1"/>
  <c r="O711" i="19"/>
  <c r="N711" i="19"/>
  <c r="M711" i="19"/>
  <c r="AK710" i="19" a="1"/>
  <c r="AK710" i="19"/>
  <c r="AD710" i="19" a="1"/>
  <c r="AD710" i="19"/>
  <c r="AB710" i="19" a="1"/>
  <c r="AB710" i="19"/>
  <c r="O710" i="19" a="1"/>
  <c r="O710" i="19"/>
  <c r="N710" i="19"/>
  <c r="M710" i="19"/>
  <c r="AK709" i="19" a="1"/>
  <c r="AK709" i="19"/>
  <c r="AD709" i="19" a="1"/>
  <c r="AD709" i="19"/>
  <c r="AB709" i="19" a="1"/>
  <c r="AB709" i="19"/>
  <c r="O709" i="19" a="1"/>
  <c r="O709" i="19"/>
  <c r="N709" i="19"/>
  <c r="M709" i="19"/>
  <c r="AK708" i="19" a="1"/>
  <c r="AK708" i="19"/>
  <c r="AD708" i="19" a="1"/>
  <c r="AD708" i="19"/>
  <c r="AB708" i="19" a="1"/>
  <c r="AB708" i="19"/>
  <c r="O708" i="19" a="1"/>
  <c r="O708" i="19"/>
  <c r="N708" i="19"/>
  <c r="M708" i="19"/>
  <c r="AK707" i="19" a="1"/>
  <c r="AK707" i="19"/>
  <c r="AD707" i="19" a="1"/>
  <c r="AD707" i="19"/>
  <c r="AB707" i="19" a="1"/>
  <c r="AB707" i="19"/>
  <c r="O707" i="19" a="1"/>
  <c r="O707" i="19"/>
  <c r="N707" i="19"/>
  <c r="M707" i="19"/>
  <c r="AK706" i="19" a="1"/>
  <c r="AK706" i="19"/>
  <c r="AD706" i="19" a="1"/>
  <c r="AD706" i="19"/>
  <c r="AB706" i="19" a="1"/>
  <c r="AB706" i="19"/>
  <c r="O706" i="19" a="1"/>
  <c r="O706" i="19"/>
  <c r="N706" i="19"/>
  <c r="M706" i="19"/>
  <c r="AK705" i="19" a="1"/>
  <c r="AK705" i="19"/>
  <c r="AD705" i="19" a="1"/>
  <c r="AD705" i="19"/>
  <c r="AB705" i="19" a="1"/>
  <c r="AB705" i="19"/>
  <c r="O705" i="19" a="1"/>
  <c r="O705" i="19"/>
  <c r="N705" i="19"/>
  <c r="M705" i="19"/>
  <c r="AK704" i="19" a="1"/>
  <c r="AK704" i="19"/>
  <c r="AD704" i="19" a="1"/>
  <c r="AD704" i="19"/>
  <c r="AB704" i="19" a="1"/>
  <c r="AB704" i="19"/>
  <c r="O704" i="19" a="1"/>
  <c r="O704" i="19"/>
  <c r="N704" i="19"/>
  <c r="M704" i="19"/>
  <c r="AK703" i="19" a="1"/>
  <c r="AK703" i="19"/>
  <c r="AD703" i="19" a="1"/>
  <c r="AD703" i="19"/>
  <c r="AB703" i="19" a="1"/>
  <c r="AB703" i="19"/>
  <c r="O703" i="19" a="1"/>
  <c r="O703" i="19"/>
  <c r="N703" i="19"/>
  <c r="M703" i="19"/>
  <c r="AK702" i="19" a="1"/>
  <c r="AK702" i="19"/>
  <c r="AD702" i="19" a="1"/>
  <c r="AD702" i="19"/>
  <c r="AB702" i="19" a="1"/>
  <c r="AB702" i="19"/>
  <c r="O702" i="19" a="1"/>
  <c r="O702" i="19"/>
  <c r="N702" i="19"/>
  <c r="M702" i="19"/>
  <c r="AK701" i="19" a="1"/>
  <c r="AK701" i="19"/>
  <c r="AD701" i="19" a="1"/>
  <c r="AD701" i="19"/>
  <c r="AB701" i="19" a="1"/>
  <c r="AB701" i="19"/>
  <c r="O701" i="19" a="1"/>
  <c r="O701" i="19"/>
  <c r="N701" i="19"/>
  <c r="M701" i="19"/>
  <c r="AK700" i="19" a="1"/>
  <c r="AK700" i="19"/>
  <c r="AD700" i="19" a="1"/>
  <c r="AD700" i="19"/>
  <c r="AB700" i="19" a="1"/>
  <c r="AB700" i="19"/>
  <c r="O700" i="19" a="1"/>
  <c r="O700" i="19"/>
  <c r="N700" i="19"/>
  <c r="M700" i="19"/>
  <c r="AK699" i="19" a="1"/>
  <c r="AK699" i="19"/>
  <c r="AD699" i="19" a="1"/>
  <c r="AD699" i="19"/>
  <c r="AB699" i="19" a="1"/>
  <c r="AB699" i="19"/>
  <c r="O699" i="19" a="1"/>
  <c r="O699" i="19"/>
  <c r="N699" i="19"/>
  <c r="M699" i="19"/>
  <c r="AK698" i="19" a="1"/>
  <c r="AK698" i="19"/>
  <c r="AD698" i="19" a="1"/>
  <c r="AD698" i="19"/>
  <c r="AB698" i="19" a="1"/>
  <c r="AB698" i="19"/>
  <c r="O698" i="19" a="1"/>
  <c r="O698" i="19"/>
  <c r="N698" i="19"/>
  <c r="M698" i="19"/>
  <c r="AK697" i="19" a="1"/>
  <c r="AK697" i="19"/>
  <c r="AD697" i="19" a="1"/>
  <c r="AD697" i="19"/>
  <c r="AB697" i="19" a="1"/>
  <c r="AB697" i="19"/>
  <c r="O697" i="19" a="1"/>
  <c r="O697" i="19"/>
  <c r="N697" i="19"/>
  <c r="M697" i="19"/>
  <c r="AK696" i="19" a="1"/>
  <c r="AK696" i="19"/>
  <c r="AD696" i="19" a="1"/>
  <c r="AD696" i="19"/>
  <c r="AB696" i="19" a="1"/>
  <c r="AB696" i="19"/>
  <c r="O696" i="19" a="1"/>
  <c r="O696" i="19"/>
  <c r="N696" i="19"/>
  <c r="M696" i="19"/>
  <c r="AK695" i="19" a="1"/>
  <c r="AK695" i="19"/>
  <c r="AD695" i="19" a="1"/>
  <c r="AD695" i="19"/>
  <c r="AB695" i="19" a="1"/>
  <c r="AB695" i="19"/>
  <c r="O695" i="19" a="1"/>
  <c r="O695" i="19"/>
  <c r="N695" i="19"/>
  <c r="M695" i="19"/>
  <c r="AK694" i="19" a="1"/>
  <c r="AK694" i="19"/>
  <c r="AD694" i="19" a="1"/>
  <c r="AD694" i="19"/>
  <c r="AB694" i="19" a="1"/>
  <c r="AB694" i="19"/>
  <c r="O694" i="19" a="1"/>
  <c r="O694" i="19"/>
  <c r="N694" i="19"/>
  <c r="M694" i="19"/>
  <c r="AK693" i="19" a="1"/>
  <c r="AK693" i="19"/>
  <c r="AD693" i="19" a="1"/>
  <c r="AD693" i="19"/>
  <c r="AB693" i="19" a="1"/>
  <c r="AB693" i="19"/>
  <c r="O693" i="19" a="1"/>
  <c r="O693" i="19"/>
  <c r="N693" i="19"/>
  <c r="M693" i="19"/>
  <c r="AK692" i="19" a="1"/>
  <c r="AK692" i="19"/>
  <c r="AD692" i="19" a="1"/>
  <c r="AD692" i="19"/>
  <c r="AB692" i="19" a="1"/>
  <c r="AB692" i="19"/>
  <c r="O692" i="19" a="1"/>
  <c r="O692" i="19"/>
  <c r="N692" i="19"/>
  <c r="M692" i="19"/>
  <c r="AK691" i="19" a="1"/>
  <c r="AK691" i="19"/>
  <c r="AD691" i="19" a="1"/>
  <c r="AD691" i="19"/>
  <c r="AB691" i="19" a="1"/>
  <c r="AB691" i="19"/>
  <c r="O691" i="19" a="1"/>
  <c r="O691" i="19"/>
  <c r="N691" i="19"/>
  <c r="M691" i="19"/>
  <c r="AK690" i="19" a="1"/>
  <c r="AK690" i="19"/>
  <c r="AD690" i="19" a="1"/>
  <c r="AD690" i="19"/>
  <c r="AB690" i="19" a="1"/>
  <c r="AB690" i="19"/>
  <c r="O690" i="19" a="1"/>
  <c r="O690" i="19"/>
  <c r="N690" i="19"/>
  <c r="M690" i="19"/>
  <c r="AK689" i="19" a="1"/>
  <c r="AK689" i="19"/>
  <c r="AD689" i="19" a="1"/>
  <c r="AD689" i="19"/>
  <c r="AB689" i="19" a="1"/>
  <c r="AB689" i="19"/>
  <c r="O689" i="19" a="1"/>
  <c r="O689" i="19"/>
  <c r="N689" i="19"/>
  <c r="M689" i="19"/>
  <c r="AK688" i="19" a="1"/>
  <c r="AK688" i="19"/>
  <c r="AD688" i="19" a="1"/>
  <c r="AD688" i="19"/>
  <c r="AB688" i="19" a="1"/>
  <c r="AB688" i="19"/>
  <c r="O688" i="19" a="1"/>
  <c r="O688" i="19"/>
  <c r="N688" i="19"/>
  <c r="M688" i="19"/>
  <c r="AK687" i="19" a="1"/>
  <c r="AK687" i="19"/>
  <c r="AD687" i="19" a="1"/>
  <c r="AD687" i="19"/>
  <c r="AB687" i="19" a="1"/>
  <c r="AB687" i="19"/>
  <c r="O687" i="19" a="1"/>
  <c r="O687" i="19"/>
  <c r="N687" i="19"/>
  <c r="M687" i="19"/>
  <c r="AK686" i="19" a="1"/>
  <c r="AK686" i="19"/>
  <c r="AD686" i="19" a="1"/>
  <c r="AD686" i="19"/>
  <c r="AB686" i="19" a="1"/>
  <c r="AB686" i="19"/>
  <c r="O686" i="19" a="1"/>
  <c r="O686" i="19"/>
  <c r="N686" i="19"/>
  <c r="M686" i="19"/>
  <c r="AK685" i="19" a="1"/>
  <c r="AK685" i="19"/>
  <c r="AD685" i="19" a="1"/>
  <c r="AD685" i="19"/>
  <c r="AB685" i="19" a="1"/>
  <c r="AB685" i="19"/>
  <c r="O685" i="19" a="1"/>
  <c r="O685" i="19"/>
  <c r="N685" i="19"/>
  <c r="M685" i="19"/>
  <c r="AK684" i="19" a="1"/>
  <c r="AK684" i="19"/>
  <c r="AD684" i="19" a="1"/>
  <c r="AD684" i="19"/>
  <c r="AB684" i="19" a="1"/>
  <c r="AB684" i="19"/>
  <c r="O684" i="19" a="1"/>
  <c r="O684" i="19"/>
  <c r="N684" i="19"/>
  <c r="M684" i="19"/>
  <c r="AK683" i="19" a="1"/>
  <c r="AK683" i="19"/>
  <c r="AD683" i="19" a="1"/>
  <c r="AD683" i="19"/>
  <c r="AB683" i="19" a="1"/>
  <c r="AB683" i="19"/>
  <c r="O683" i="19" a="1"/>
  <c r="O683" i="19"/>
  <c r="N683" i="19"/>
  <c r="M683" i="19"/>
  <c r="AK682" i="19" a="1"/>
  <c r="AK682" i="19"/>
  <c r="AD682" i="19" a="1"/>
  <c r="AD682" i="19"/>
  <c r="AB682" i="19" a="1"/>
  <c r="AB682" i="19"/>
  <c r="O682" i="19" a="1"/>
  <c r="O682" i="19"/>
  <c r="N682" i="19"/>
  <c r="M682" i="19"/>
  <c r="AK681" i="19" a="1"/>
  <c r="AK681" i="19"/>
  <c r="AD681" i="19" a="1"/>
  <c r="AD681" i="19"/>
  <c r="AB681" i="19" a="1"/>
  <c r="AB681" i="19"/>
  <c r="O681" i="19" a="1"/>
  <c r="O681" i="19"/>
  <c r="N681" i="19"/>
  <c r="M681" i="19"/>
  <c r="AK680" i="19" a="1"/>
  <c r="AK680" i="19"/>
  <c r="AD680" i="19" a="1"/>
  <c r="AD680" i="19"/>
  <c r="AB680" i="19" a="1"/>
  <c r="AB680" i="19"/>
  <c r="O680" i="19" a="1"/>
  <c r="O680" i="19"/>
  <c r="N680" i="19"/>
  <c r="M680" i="19"/>
  <c r="AK679" i="19" a="1"/>
  <c r="AK679" i="19"/>
  <c r="AD679" i="19" a="1"/>
  <c r="AD679" i="19"/>
  <c r="AB679" i="19" a="1"/>
  <c r="AB679" i="19"/>
  <c r="O679" i="19" a="1"/>
  <c r="O679" i="19"/>
  <c r="N679" i="19"/>
  <c r="M679" i="19"/>
  <c r="AK678" i="19" a="1"/>
  <c r="AK678" i="19"/>
  <c r="AD678" i="19" a="1"/>
  <c r="AD678" i="19"/>
  <c r="AB678" i="19" a="1"/>
  <c r="AB678" i="19"/>
  <c r="O678" i="19" a="1"/>
  <c r="O678" i="19"/>
  <c r="N678" i="19"/>
  <c r="M678" i="19"/>
  <c r="AK677" i="19" a="1"/>
  <c r="AK677" i="19"/>
  <c r="AD677" i="19" a="1"/>
  <c r="AD677" i="19"/>
  <c r="AB677" i="19" a="1"/>
  <c r="AB677" i="19"/>
  <c r="O677" i="19" a="1"/>
  <c r="O677" i="19"/>
  <c r="N677" i="19"/>
  <c r="M677" i="19"/>
  <c r="AK676" i="19" a="1"/>
  <c r="AK676" i="19"/>
  <c r="AD676" i="19" a="1"/>
  <c r="AD676" i="19"/>
  <c r="AB676" i="19" a="1"/>
  <c r="AB676" i="19"/>
  <c r="O676" i="19" a="1"/>
  <c r="O676" i="19"/>
  <c r="N676" i="19"/>
  <c r="M676" i="19"/>
  <c r="AK675" i="19" a="1"/>
  <c r="AK675" i="19"/>
  <c r="AD675" i="19" a="1"/>
  <c r="AD675" i="19"/>
  <c r="AB675" i="19" a="1"/>
  <c r="AB675" i="19"/>
  <c r="O675" i="19" a="1"/>
  <c r="O675" i="19"/>
  <c r="N675" i="19"/>
  <c r="M675" i="19"/>
  <c r="AK674" i="19" a="1"/>
  <c r="AK674" i="19"/>
  <c r="AD674" i="19" a="1"/>
  <c r="AD674" i="19"/>
  <c r="AB674" i="19" a="1"/>
  <c r="AB674" i="19"/>
  <c r="O674" i="19" a="1"/>
  <c r="O674" i="19"/>
  <c r="N674" i="19"/>
  <c r="M674" i="19"/>
  <c r="AK673" i="19" a="1"/>
  <c r="AK673" i="19"/>
  <c r="AD673" i="19" a="1"/>
  <c r="AD673" i="19"/>
  <c r="AB673" i="19" a="1"/>
  <c r="AB673" i="19"/>
  <c r="O673" i="19" a="1"/>
  <c r="O673" i="19"/>
  <c r="N673" i="19"/>
  <c r="M673" i="19"/>
  <c r="AK672" i="19" a="1"/>
  <c r="AK672" i="19"/>
  <c r="AD672" i="19" a="1"/>
  <c r="AD672" i="19"/>
  <c r="AB672" i="19" a="1"/>
  <c r="AB672" i="19"/>
  <c r="O672" i="19" a="1"/>
  <c r="O672" i="19"/>
  <c r="N672" i="19"/>
  <c r="M672" i="19"/>
  <c r="AK671" i="19" a="1"/>
  <c r="AK671" i="19"/>
  <c r="AD671" i="19" a="1"/>
  <c r="AD671" i="19"/>
  <c r="AB671" i="19" a="1"/>
  <c r="AB671" i="19"/>
  <c r="O671" i="19" a="1"/>
  <c r="O671" i="19"/>
  <c r="N671" i="19"/>
  <c r="M671" i="19"/>
  <c r="AK670" i="19" a="1"/>
  <c r="AK670" i="19"/>
  <c r="AD670" i="19" a="1"/>
  <c r="AD670" i="19"/>
  <c r="AB670" i="19" a="1"/>
  <c r="AB670" i="19"/>
  <c r="O670" i="19" a="1"/>
  <c r="O670" i="19"/>
  <c r="N670" i="19"/>
  <c r="M670" i="19"/>
  <c r="AK669" i="19" a="1"/>
  <c r="AK669" i="19"/>
  <c r="AD669" i="19" a="1"/>
  <c r="AD669" i="19"/>
  <c r="AB669" i="19" a="1"/>
  <c r="AB669" i="19"/>
  <c r="O669" i="19" a="1"/>
  <c r="O669" i="19"/>
  <c r="N669" i="19"/>
  <c r="M669" i="19"/>
  <c r="AK668" i="19" a="1"/>
  <c r="AK668" i="19"/>
  <c r="AD668" i="19" a="1"/>
  <c r="AD668" i="19"/>
  <c r="AB668" i="19" a="1"/>
  <c r="AB668" i="19"/>
  <c r="O668" i="19" a="1"/>
  <c r="O668" i="19"/>
  <c r="N668" i="19"/>
  <c r="M668" i="19"/>
  <c r="AK667" i="19" a="1"/>
  <c r="AK667" i="19"/>
  <c r="AD667" i="19" a="1"/>
  <c r="AD667" i="19"/>
  <c r="AB667" i="19" a="1"/>
  <c r="AB667" i="19"/>
  <c r="O667" i="19" a="1"/>
  <c r="O667" i="19"/>
  <c r="N667" i="19"/>
  <c r="M667" i="19"/>
  <c r="AK666" i="19" a="1"/>
  <c r="AK666" i="19"/>
  <c r="AD666" i="19" a="1"/>
  <c r="AD666" i="19"/>
  <c r="AB666" i="19" a="1"/>
  <c r="AB666" i="19"/>
  <c r="O666" i="19" a="1"/>
  <c r="O666" i="19"/>
  <c r="N666" i="19"/>
  <c r="M666" i="19"/>
  <c r="AK665" i="19" a="1"/>
  <c r="AK665" i="19"/>
  <c r="AD665" i="19" a="1"/>
  <c r="AD665" i="19"/>
  <c r="AB665" i="19" a="1"/>
  <c r="AB665" i="19"/>
  <c r="O665" i="19" a="1"/>
  <c r="O665" i="19"/>
  <c r="N665" i="19"/>
  <c r="M665" i="19"/>
  <c r="AK664" i="19" a="1"/>
  <c r="AK664" i="19"/>
  <c r="AD664" i="19" a="1"/>
  <c r="AD664" i="19"/>
  <c r="AB664" i="19" a="1"/>
  <c r="AB664" i="19"/>
  <c r="O664" i="19" a="1"/>
  <c r="O664" i="19"/>
  <c r="N664" i="19"/>
  <c r="M664" i="19"/>
  <c r="AK663" i="19" a="1"/>
  <c r="AK663" i="19"/>
  <c r="AD663" i="19" a="1"/>
  <c r="AD663" i="19"/>
  <c r="AB663" i="19" a="1"/>
  <c r="AB663" i="19"/>
  <c r="O663" i="19" a="1"/>
  <c r="O663" i="19"/>
  <c r="N663" i="19"/>
  <c r="M663" i="19"/>
  <c r="AK662" i="19" a="1"/>
  <c r="AK662" i="19"/>
  <c r="AD662" i="19" a="1"/>
  <c r="AD662" i="19"/>
  <c r="AB662" i="19" a="1"/>
  <c r="AB662" i="19"/>
  <c r="O662" i="19" a="1"/>
  <c r="O662" i="19"/>
  <c r="N662" i="19"/>
  <c r="M662" i="19"/>
  <c r="AK661" i="19" a="1"/>
  <c r="AK661" i="19"/>
  <c r="AD661" i="19" a="1"/>
  <c r="AD661" i="19"/>
  <c r="AB661" i="19" a="1"/>
  <c r="AB661" i="19"/>
  <c r="O661" i="19" a="1"/>
  <c r="O661" i="19"/>
  <c r="N661" i="19"/>
  <c r="M661" i="19"/>
  <c r="AK660" i="19" a="1"/>
  <c r="AK660" i="19"/>
  <c r="AD660" i="19" a="1"/>
  <c r="AD660" i="19"/>
  <c r="AB660" i="19" a="1"/>
  <c r="AB660" i="19"/>
  <c r="O660" i="19" a="1"/>
  <c r="O660" i="19"/>
  <c r="N660" i="19"/>
  <c r="M660" i="19"/>
  <c r="AK659" i="19" a="1"/>
  <c r="AK659" i="19"/>
  <c r="AD659" i="19" a="1"/>
  <c r="AD659" i="19"/>
  <c r="AB659" i="19" a="1"/>
  <c r="AB659" i="19"/>
  <c r="O659" i="19" a="1"/>
  <c r="O659" i="19"/>
  <c r="N659" i="19"/>
  <c r="M659" i="19"/>
  <c r="AK658" i="19" a="1"/>
  <c r="AK658" i="19"/>
  <c r="AD658" i="19" a="1"/>
  <c r="AD658" i="19"/>
  <c r="AB658" i="19" a="1"/>
  <c r="AB658" i="19"/>
  <c r="O658" i="19" a="1"/>
  <c r="O658" i="19"/>
  <c r="N658" i="19"/>
  <c r="M658" i="19"/>
  <c r="AK657" i="19" a="1"/>
  <c r="AK657" i="19"/>
  <c r="AD657" i="19" a="1"/>
  <c r="AD657" i="19"/>
  <c r="AB657" i="19" a="1"/>
  <c r="AB657" i="19"/>
  <c r="O657" i="19" a="1"/>
  <c r="O657" i="19"/>
  <c r="N657" i="19"/>
  <c r="M657" i="19"/>
  <c r="AK656" i="19" a="1"/>
  <c r="AK656" i="19"/>
  <c r="AD656" i="19" a="1"/>
  <c r="AD656" i="19"/>
  <c r="AB656" i="19" a="1"/>
  <c r="AB656" i="19"/>
  <c r="O656" i="19" a="1"/>
  <c r="O656" i="19"/>
  <c r="N656" i="19"/>
  <c r="M656" i="19"/>
  <c r="AK655" i="19" a="1"/>
  <c r="AK655" i="19"/>
  <c r="AD655" i="19" a="1"/>
  <c r="AD655" i="19"/>
  <c r="AB655" i="19" a="1"/>
  <c r="AB655" i="19"/>
  <c r="O655" i="19" a="1"/>
  <c r="O655" i="19"/>
  <c r="N655" i="19"/>
  <c r="M655" i="19"/>
  <c r="AK654" i="19" a="1"/>
  <c r="AK654" i="19"/>
  <c r="AD654" i="19" a="1"/>
  <c r="AD654" i="19"/>
  <c r="AB654" i="19" a="1"/>
  <c r="AB654" i="19"/>
  <c r="O654" i="19" a="1"/>
  <c r="O654" i="19"/>
  <c r="N654" i="19"/>
  <c r="M654" i="19"/>
  <c r="AK653" i="19" a="1"/>
  <c r="AK653" i="19"/>
  <c r="AD653" i="19" a="1"/>
  <c r="AD653" i="19"/>
  <c r="AB653" i="19" a="1"/>
  <c r="AB653" i="19"/>
  <c r="O653" i="19" a="1"/>
  <c r="O653" i="19"/>
  <c r="N653" i="19"/>
  <c r="M653" i="19"/>
  <c r="AK652" i="19" a="1"/>
  <c r="AK652" i="19"/>
  <c r="AD652" i="19" a="1"/>
  <c r="AD652" i="19"/>
  <c r="AB652" i="19" a="1"/>
  <c r="AB652" i="19"/>
  <c r="O652" i="19" a="1"/>
  <c r="O652" i="19"/>
  <c r="N652" i="19"/>
  <c r="M652" i="19"/>
  <c r="AK651" i="19" a="1"/>
  <c r="AK651" i="19"/>
  <c r="AD651" i="19" a="1"/>
  <c r="AD651" i="19"/>
  <c r="AB651" i="19" a="1"/>
  <c r="AB651" i="19"/>
  <c r="O651" i="19" a="1"/>
  <c r="O651" i="19"/>
  <c r="N651" i="19"/>
  <c r="M651" i="19"/>
  <c r="AK650" i="19" a="1"/>
  <c r="AK650" i="19"/>
  <c r="AD650" i="19" a="1"/>
  <c r="AD650" i="19"/>
  <c r="AB650" i="19" a="1"/>
  <c r="AB650" i="19"/>
  <c r="O650" i="19" a="1"/>
  <c r="O650" i="19"/>
  <c r="N650" i="19"/>
  <c r="M650" i="19"/>
  <c r="AK649" i="19" a="1"/>
  <c r="AK649" i="19"/>
  <c r="AD649" i="19" a="1"/>
  <c r="AD649" i="19"/>
  <c r="AB649" i="19" a="1"/>
  <c r="AB649" i="19"/>
  <c r="O649" i="19" a="1"/>
  <c r="O649" i="19"/>
  <c r="N649" i="19"/>
  <c r="M649" i="19"/>
  <c r="AK648" i="19" a="1"/>
  <c r="AK648" i="19"/>
  <c r="AD648" i="19" a="1"/>
  <c r="AD648" i="19"/>
  <c r="AB648" i="19" a="1"/>
  <c r="AB648" i="19"/>
  <c r="O648" i="19" a="1"/>
  <c r="O648" i="19"/>
  <c r="N648" i="19"/>
  <c r="M648" i="19"/>
  <c r="AK647" i="19" a="1"/>
  <c r="AK647" i="19"/>
  <c r="AD647" i="19" a="1"/>
  <c r="AD647" i="19"/>
  <c r="AB647" i="19" a="1"/>
  <c r="AB647" i="19"/>
  <c r="O647" i="19" a="1"/>
  <c r="O647" i="19"/>
  <c r="N647" i="19"/>
  <c r="M647" i="19"/>
  <c r="AK646" i="19" a="1"/>
  <c r="AK646" i="19"/>
  <c r="AD646" i="19" a="1"/>
  <c r="AD646" i="19"/>
  <c r="AB646" i="19" a="1"/>
  <c r="AB646" i="19"/>
  <c r="O646" i="19" a="1"/>
  <c r="O646" i="19"/>
  <c r="N646" i="19"/>
  <c r="M646" i="19"/>
  <c r="AK645" i="19" a="1"/>
  <c r="AK645" i="19"/>
  <c r="AD645" i="19" a="1"/>
  <c r="AD645" i="19"/>
  <c r="AB645" i="19" a="1"/>
  <c r="AB645" i="19"/>
  <c r="O645" i="19" a="1"/>
  <c r="O645" i="19"/>
  <c r="N645" i="19"/>
  <c r="M645" i="19"/>
  <c r="AK644" i="19" a="1"/>
  <c r="AK644" i="19"/>
  <c r="AD644" i="19" a="1"/>
  <c r="AD644" i="19"/>
  <c r="AB644" i="19" a="1"/>
  <c r="AB644" i="19"/>
  <c r="O644" i="19" a="1"/>
  <c r="O644" i="19"/>
  <c r="N644" i="19"/>
  <c r="M644" i="19"/>
  <c r="AK643" i="19" a="1"/>
  <c r="AK643" i="19"/>
  <c r="AD643" i="19" a="1"/>
  <c r="AD643" i="19"/>
  <c r="AB643" i="19" a="1"/>
  <c r="AB643" i="19"/>
  <c r="O643" i="19" a="1"/>
  <c r="O643" i="19"/>
  <c r="N643" i="19"/>
  <c r="M643" i="19"/>
  <c r="AK642" i="19" a="1"/>
  <c r="AK642" i="19"/>
  <c r="AD642" i="19" a="1"/>
  <c r="AD642" i="19"/>
  <c r="AB642" i="19" a="1"/>
  <c r="AB642" i="19"/>
  <c r="O642" i="19" a="1"/>
  <c r="O642" i="19"/>
  <c r="N642" i="19"/>
  <c r="M642" i="19"/>
  <c r="AK641" i="19" a="1"/>
  <c r="AK641" i="19"/>
  <c r="AD641" i="19" a="1"/>
  <c r="AD641" i="19"/>
  <c r="AB641" i="19" a="1"/>
  <c r="AB641" i="19"/>
  <c r="O641" i="19" a="1"/>
  <c r="O641" i="19"/>
  <c r="N641" i="19"/>
  <c r="M641" i="19"/>
  <c r="AK640" i="19" a="1"/>
  <c r="AK640" i="19"/>
  <c r="AD640" i="19" a="1"/>
  <c r="AD640" i="19"/>
  <c r="AB640" i="19" a="1"/>
  <c r="AB640" i="19"/>
  <c r="O640" i="19" a="1"/>
  <c r="O640" i="19"/>
  <c r="N640" i="19"/>
  <c r="M640" i="19"/>
  <c r="AK639" i="19" a="1"/>
  <c r="AK639" i="19"/>
  <c r="AD639" i="19" a="1"/>
  <c r="AD639" i="19"/>
  <c r="AB639" i="19" a="1"/>
  <c r="AB639" i="19"/>
  <c r="O639" i="19" a="1"/>
  <c r="O639" i="19"/>
  <c r="N639" i="19"/>
  <c r="M639" i="19"/>
  <c r="AK638" i="19" a="1"/>
  <c r="AK638" i="19"/>
  <c r="AD638" i="19" a="1"/>
  <c r="AD638" i="19"/>
  <c r="AB638" i="19" a="1"/>
  <c r="AB638" i="19"/>
  <c r="O638" i="19" a="1"/>
  <c r="O638" i="19"/>
  <c r="N638" i="19"/>
  <c r="M638" i="19"/>
  <c r="AK637" i="19" a="1"/>
  <c r="AK637" i="19"/>
  <c r="AD637" i="19" a="1"/>
  <c r="AD637" i="19"/>
  <c r="AB637" i="19" a="1"/>
  <c r="AB637" i="19"/>
  <c r="O637" i="19" a="1"/>
  <c r="O637" i="19"/>
  <c r="N637" i="19"/>
  <c r="M637" i="19"/>
  <c r="AK636" i="19" a="1"/>
  <c r="AK636" i="19"/>
  <c r="AD636" i="19" a="1"/>
  <c r="AD636" i="19"/>
  <c r="AB636" i="19" a="1"/>
  <c r="AB636" i="19"/>
  <c r="O636" i="19" a="1"/>
  <c r="O636" i="19"/>
  <c r="N636" i="19"/>
  <c r="M636" i="19"/>
  <c r="AK635" i="19" a="1"/>
  <c r="AK635" i="19"/>
  <c r="AD635" i="19" a="1"/>
  <c r="AD635" i="19"/>
  <c r="AB635" i="19" a="1"/>
  <c r="AB635" i="19"/>
  <c r="O635" i="19" a="1"/>
  <c r="O635" i="19"/>
  <c r="N635" i="19"/>
  <c r="M635" i="19"/>
  <c r="AK634" i="19" a="1"/>
  <c r="AK634" i="19"/>
  <c r="AD634" i="19" a="1"/>
  <c r="AD634" i="19"/>
  <c r="AB634" i="19" a="1"/>
  <c r="AB634" i="19"/>
  <c r="O634" i="19" a="1"/>
  <c r="O634" i="19"/>
  <c r="N634" i="19"/>
  <c r="M634" i="19"/>
  <c r="AK633" i="19" a="1"/>
  <c r="AK633" i="19"/>
  <c r="AD633" i="19" a="1"/>
  <c r="AD633" i="19"/>
  <c r="AB633" i="19" a="1"/>
  <c r="AB633" i="19"/>
  <c r="O633" i="19" a="1"/>
  <c r="O633" i="19"/>
  <c r="N633" i="19"/>
  <c r="M633" i="19"/>
  <c r="AK632" i="19" a="1"/>
  <c r="AK632" i="19"/>
  <c r="AD632" i="19" a="1"/>
  <c r="AD632" i="19"/>
  <c r="AB632" i="19" a="1"/>
  <c r="AB632" i="19"/>
  <c r="O632" i="19" a="1"/>
  <c r="O632" i="19"/>
  <c r="N632" i="19"/>
  <c r="M632" i="19"/>
  <c r="AK631" i="19" a="1"/>
  <c r="AK631" i="19"/>
  <c r="AD631" i="19" a="1"/>
  <c r="AD631" i="19"/>
  <c r="AB631" i="19" a="1"/>
  <c r="AB631" i="19"/>
  <c r="O631" i="19" a="1"/>
  <c r="O631" i="19"/>
  <c r="N631" i="19"/>
  <c r="M631" i="19"/>
  <c r="AK630" i="19" a="1"/>
  <c r="AK630" i="19"/>
  <c r="AD630" i="19" a="1"/>
  <c r="AD630" i="19"/>
  <c r="AB630" i="19" a="1"/>
  <c r="AB630" i="19"/>
  <c r="O630" i="19" a="1"/>
  <c r="O630" i="19"/>
  <c r="N630" i="19"/>
  <c r="M630" i="19"/>
  <c r="AK629" i="19" a="1"/>
  <c r="AK629" i="19"/>
  <c r="AD629" i="19" a="1"/>
  <c r="AD629" i="19"/>
  <c r="AB629" i="19" a="1"/>
  <c r="AB629" i="19"/>
  <c r="O629" i="19" a="1"/>
  <c r="O629" i="19"/>
  <c r="N629" i="19"/>
  <c r="M629" i="19"/>
  <c r="AK628" i="19" a="1"/>
  <c r="AK628" i="19"/>
  <c r="AD628" i="19" a="1"/>
  <c r="AD628" i="19"/>
  <c r="AB628" i="19" a="1"/>
  <c r="AB628" i="19"/>
  <c r="O628" i="19" a="1"/>
  <c r="O628" i="19"/>
  <c r="N628" i="19"/>
  <c r="M628" i="19"/>
  <c r="AK627" i="19" a="1"/>
  <c r="AK627" i="19"/>
  <c r="AD627" i="19" a="1"/>
  <c r="AD627" i="19"/>
  <c r="AB627" i="19" a="1"/>
  <c r="AB627" i="19"/>
  <c r="O627" i="19" a="1"/>
  <c r="O627" i="19"/>
  <c r="N627" i="19"/>
  <c r="M627" i="19"/>
  <c r="AK626" i="19" a="1"/>
  <c r="AK626" i="19"/>
  <c r="AD626" i="19" a="1"/>
  <c r="AD626" i="19"/>
  <c r="AB626" i="19" a="1"/>
  <c r="AB626" i="19"/>
  <c r="O626" i="19" a="1"/>
  <c r="O626" i="19"/>
  <c r="N626" i="19"/>
  <c r="M626" i="19"/>
  <c r="AK625" i="19" a="1"/>
  <c r="AK625" i="19"/>
  <c r="AD625" i="19" a="1"/>
  <c r="AD625" i="19"/>
  <c r="AB625" i="19" a="1"/>
  <c r="AB625" i="19"/>
  <c r="O625" i="19" a="1"/>
  <c r="O625" i="19"/>
  <c r="N625" i="19"/>
  <c r="M625" i="19"/>
  <c r="AK624" i="19" a="1"/>
  <c r="AK624" i="19"/>
  <c r="AD624" i="19" a="1"/>
  <c r="AD624" i="19"/>
  <c r="AB624" i="19" a="1"/>
  <c r="AB624" i="19"/>
  <c r="O624" i="19" a="1"/>
  <c r="O624" i="19"/>
  <c r="N624" i="19"/>
  <c r="M624" i="19"/>
  <c r="AK623" i="19" a="1"/>
  <c r="AK623" i="19"/>
  <c r="AD623" i="19" a="1"/>
  <c r="AD623" i="19"/>
  <c r="AB623" i="19" a="1"/>
  <c r="AB623" i="19"/>
  <c r="O623" i="19" a="1"/>
  <c r="O623" i="19"/>
  <c r="N623" i="19"/>
  <c r="M623" i="19"/>
  <c r="AK622" i="19" a="1"/>
  <c r="AK622" i="19"/>
  <c r="AD622" i="19" a="1"/>
  <c r="AD622" i="19"/>
  <c r="AB622" i="19" a="1"/>
  <c r="AB622" i="19"/>
  <c r="O622" i="19" a="1"/>
  <c r="O622" i="19"/>
  <c r="N622" i="19"/>
  <c r="M622" i="19"/>
  <c r="AK621" i="19" a="1"/>
  <c r="AK621" i="19"/>
  <c r="AD621" i="19" a="1"/>
  <c r="AD621" i="19"/>
  <c r="AB621" i="19" a="1"/>
  <c r="AB621" i="19"/>
  <c r="O621" i="19" a="1"/>
  <c r="O621" i="19"/>
  <c r="N621" i="19"/>
  <c r="M621" i="19"/>
  <c r="AK620" i="19" a="1"/>
  <c r="AK620" i="19"/>
  <c r="AD620" i="19" a="1"/>
  <c r="AD620" i="19"/>
  <c r="AB620" i="19" a="1"/>
  <c r="AB620" i="19"/>
  <c r="O620" i="19" a="1"/>
  <c r="O620" i="19"/>
  <c r="N620" i="19"/>
  <c r="M620" i="19"/>
  <c r="AK619" i="19" a="1"/>
  <c r="AK619" i="19"/>
  <c r="AD619" i="19" a="1"/>
  <c r="AD619" i="19"/>
  <c r="AB619" i="19" a="1"/>
  <c r="AB619" i="19"/>
  <c r="O619" i="19" a="1"/>
  <c r="O619" i="19"/>
  <c r="N619" i="19"/>
  <c r="M619" i="19"/>
  <c r="AK618" i="19" a="1"/>
  <c r="AK618" i="19"/>
  <c r="AD618" i="19" a="1"/>
  <c r="AD618" i="19"/>
  <c r="AB618" i="19" a="1"/>
  <c r="AB618" i="19"/>
  <c r="O618" i="19" a="1"/>
  <c r="O618" i="19"/>
  <c r="N618" i="19"/>
  <c r="M618" i="19"/>
  <c r="AK617" i="19" a="1"/>
  <c r="AK617" i="19"/>
  <c r="AD617" i="19" a="1"/>
  <c r="AD617" i="19"/>
  <c r="AB617" i="19" a="1"/>
  <c r="AB617" i="19"/>
  <c r="O617" i="19" a="1"/>
  <c r="O617" i="19"/>
  <c r="N617" i="19"/>
  <c r="M617" i="19"/>
  <c r="AK616" i="19" a="1"/>
  <c r="AK616" i="19"/>
  <c r="AD616" i="19" a="1"/>
  <c r="AD616" i="19"/>
  <c r="AB616" i="19" a="1"/>
  <c r="AB616" i="19"/>
  <c r="O616" i="19" a="1"/>
  <c r="O616" i="19"/>
  <c r="N616" i="19"/>
  <c r="M616" i="19"/>
  <c r="AK615" i="19" a="1"/>
  <c r="AK615" i="19"/>
  <c r="AD615" i="19" a="1"/>
  <c r="AD615" i="19"/>
  <c r="AB615" i="19" a="1"/>
  <c r="AB615" i="19"/>
  <c r="O615" i="19" a="1"/>
  <c r="O615" i="19"/>
  <c r="N615" i="19"/>
  <c r="M615" i="19"/>
  <c r="AK614" i="19" a="1"/>
  <c r="AK614" i="19"/>
  <c r="AD614" i="19" a="1"/>
  <c r="AD614" i="19"/>
  <c r="AB614" i="19" a="1"/>
  <c r="AB614" i="19"/>
  <c r="O614" i="19" a="1"/>
  <c r="O614" i="19"/>
  <c r="N614" i="19"/>
  <c r="M614" i="19"/>
  <c r="AK613" i="19" a="1"/>
  <c r="AK613" i="19"/>
  <c r="AD613" i="19" a="1"/>
  <c r="AD613" i="19"/>
  <c r="AB613" i="19" a="1"/>
  <c r="AB613" i="19"/>
  <c r="O613" i="19" a="1"/>
  <c r="O613" i="19"/>
  <c r="N613" i="19"/>
  <c r="M613" i="19"/>
  <c r="AK612" i="19" a="1"/>
  <c r="AK612" i="19"/>
  <c r="AD612" i="19" a="1"/>
  <c r="AD612" i="19"/>
  <c r="AB612" i="19" a="1"/>
  <c r="AB612" i="19"/>
  <c r="O612" i="19" a="1"/>
  <c r="O612" i="19"/>
  <c r="N612" i="19"/>
  <c r="M612" i="19"/>
  <c r="AK611" i="19" a="1"/>
  <c r="AK611" i="19"/>
  <c r="AD611" i="19" a="1"/>
  <c r="AD611" i="19"/>
  <c r="AB611" i="19" a="1"/>
  <c r="AB611" i="19"/>
  <c r="O611" i="19" a="1"/>
  <c r="O611" i="19"/>
  <c r="N611" i="19"/>
  <c r="M611" i="19"/>
  <c r="AK610" i="19" a="1"/>
  <c r="AK610" i="19"/>
  <c r="AD610" i="19" a="1"/>
  <c r="AD610" i="19"/>
  <c r="AB610" i="19" a="1"/>
  <c r="AB610" i="19"/>
  <c r="O610" i="19" a="1"/>
  <c r="O610" i="19"/>
  <c r="N610" i="19"/>
  <c r="M610" i="19"/>
  <c r="AK609" i="19" a="1"/>
  <c r="AK609" i="19"/>
  <c r="AD609" i="19" a="1"/>
  <c r="AD609" i="19"/>
  <c r="AB609" i="19" a="1"/>
  <c r="AB609" i="19"/>
  <c r="O609" i="19" a="1"/>
  <c r="O609" i="19"/>
  <c r="N609" i="19"/>
  <c r="M609" i="19"/>
  <c r="AK608" i="19" a="1"/>
  <c r="AK608" i="19"/>
  <c r="AD608" i="19" a="1"/>
  <c r="AD608" i="19"/>
  <c r="AB608" i="19" a="1"/>
  <c r="AB608" i="19"/>
  <c r="O608" i="19" a="1"/>
  <c r="O608" i="19"/>
  <c r="N608" i="19"/>
  <c r="M608" i="19"/>
  <c r="AK607" i="19" a="1"/>
  <c r="AK607" i="19"/>
  <c r="AD607" i="19" a="1"/>
  <c r="AD607" i="19"/>
  <c r="AB607" i="19" a="1"/>
  <c r="AB607" i="19"/>
  <c r="O607" i="19" a="1"/>
  <c r="O607" i="19"/>
  <c r="N607" i="19"/>
  <c r="M607" i="19"/>
  <c r="AK606" i="19" a="1"/>
  <c r="AK606" i="19"/>
  <c r="AD606" i="19" a="1"/>
  <c r="AD606" i="19"/>
  <c r="AB606" i="19" a="1"/>
  <c r="AB606" i="19"/>
  <c r="O606" i="19" a="1"/>
  <c r="O606" i="19"/>
  <c r="N606" i="19"/>
  <c r="M606" i="19"/>
  <c r="AK605" i="19" a="1"/>
  <c r="AK605" i="19"/>
  <c r="AD605" i="19" a="1"/>
  <c r="AD605" i="19"/>
  <c r="AB605" i="19" a="1"/>
  <c r="AB605" i="19"/>
  <c r="O605" i="19" a="1"/>
  <c r="O605" i="19"/>
  <c r="N605" i="19"/>
  <c r="M605" i="19"/>
  <c r="AK604" i="19" a="1"/>
  <c r="AK604" i="19"/>
  <c r="AD604" i="19" a="1"/>
  <c r="AD604" i="19"/>
  <c r="AB604" i="19" a="1"/>
  <c r="AB604" i="19"/>
  <c r="O604" i="19" a="1"/>
  <c r="O604" i="19"/>
  <c r="N604" i="19"/>
  <c r="M604" i="19"/>
  <c r="AK603" i="19" a="1"/>
  <c r="AK603" i="19"/>
  <c r="AD603" i="19" a="1"/>
  <c r="AD603" i="19"/>
  <c r="AB603" i="19" a="1"/>
  <c r="AB603" i="19"/>
  <c r="O603" i="19" a="1"/>
  <c r="O603" i="19"/>
  <c r="N603" i="19"/>
  <c r="M603" i="19"/>
  <c r="AK602" i="19" a="1"/>
  <c r="AK602" i="19"/>
  <c r="AD602" i="19" a="1"/>
  <c r="AD602" i="19"/>
  <c r="AB602" i="19" a="1"/>
  <c r="AB602" i="19"/>
  <c r="O602" i="19" a="1"/>
  <c r="O602" i="19"/>
  <c r="N602" i="19"/>
  <c r="M602" i="19"/>
  <c r="AK601" i="19" a="1"/>
  <c r="AK601" i="19"/>
  <c r="AD601" i="19" a="1"/>
  <c r="AD601" i="19"/>
  <c r="AB601" i="19" a="1"/>
  <c r="AB601" i="19"/>
  <c r="O601" i="19" a="1"/>
  <c r="O601" i="19"/>
  <c r="N601" i="19"/>
  <c r="M601" i="19"/>
  <c r="AK600" i="19" a="1"/>
  <c r="AK600" i="19"/>
  <c r="AD600" i="19" a="1"/>
  <c r="AD600" i="19"/>
  <c r="AB600" i="19" a="1"/>
  <c r="AB600" i="19"/>
  <c r="O600" i="19" a="1"/>
  <c r="O600" i="19"/>
  <c r="N600" i="19"/>
  <c r="M600" i="19"/>
  <c r="AK599" i="19" a="1"/>
  <c r="AK599" i="19"/>
  <c r="AD599" i="19" a="1"/>
  <c r="AD599" i="19"/>
  <c r="AB599" i="19" a="1"/>
  <c r="AB599" i="19"/>
  <c r="O599" i="19" a="1"/>
  <c r="O599" i="19"/>
  <c r="N599" i="19"/>
  <c r="M599" i="19"/>
  <c r="AK598" i="19" a="1"/>
  <c r="AK598" i="19"/>
  <c r="AD598" i="19" a="1"/>
  <c r="AD598" i="19"/>
  <c r="AB598" i="19" a="1"/>
  <c r="AB598" i="19"/>
  <c r="O598" i="19" a="1"/>
  <c r="O598" i="19"/>
  <c r="N598" i="19"/>
  <c r="M598" i="19"/>
  <c r="AK597" i="19" a="1"/>
  <c r="AK597" i="19"/>
  <c r="AD597" i="19" a="1"/>
  <c r="AD597" i="19"/>
  <c r="AB597" i="19" a="1"/>
  <c r="AB597" i="19"/>
  <c r="O597" i="19" a="1"/>
  <c r="O597" i="19"/>
  <c r="N597" i="19"/>
  <c r="M597" i="19"/>
  <c r="AK596" i="19" a="1"/>
  <c r="AK596" i="19"/>
  <c r="AD596" i="19" a="1"/>
  <c r="AD596" i="19"/>
  <c r="AB596" i="19" a="1"/>
  <c r="AB596" i="19"/>
  <c r="O596" i="19" a="1"/>
  <c r="O596" i="19"/>
  <c r="N596" i="19"/>
  <c r="M596" i="19"/>
  <c r="AK595" i="19" a="1"/>
  <c r="AK595" i="19"/>
  <c r="AD595" i="19" a="1"/>
  <c r="AD595" i="19"/>
  <c r="AB595" i="19" a="1"/>
  <c r="AB595" i="19"/>
  <c r="O595" i="19" a="1"/>
  <c r="O595" i="19"/>
  <c r="N595" i="19"/>
  <c r="M595" i="19"/>
  <c r="AK594" i="19" a="1"/>
  <c r="AK594" i="19"/>
  <c r="AD594" i="19" a="1"/>
  <c r="AD594" i="19"/>
  <c r="AB594" i="19" a="1"/>
  <c r="AB594" i="19"/>
  <c r="O594" i="19" a="1"/>
  <c r="O594" i="19"/>
  <c r="N594" i="19"/>
  <c r="M594" i="19"/>
  <c r="AK593" i="19" a="1"/>
  <c r="AK593" i="19"/>
  <c r="AD593" i="19" a="1"/>
  <c r="AD593" i="19"/>
  <c r="AB593" i="19" a="1"/>
  <c r="AB593" i="19"/>
  <c r="O593" i="19" a="1"/>
  <c r="O593" i="19"/>
  <c r="N593" i="19"/>
  <c r="M593" i="19"/>
  <c r="AK592" i="19" a="1"/>
  <c r="AK592" i="19"/>
  <c r="AD592" i="19" a="1"/>
  <c r="AD592" i="19"/>
  <c r="AB592" i="19" a="1"/>
  <c r="AB592" i="19"/>
  <c r="O592" i="19" a="1"/>
  <c r="O592" i="19"/>
  <c r="N592" i="19"/>
  <c r="M592" i="19"/>
  <c r="AK591" i="19" a="1"/>
  <c r="AK591" i="19"/>
  <c r="AD591" i="19" a="1"/>
  <c r="AD591" i="19"/>
  <c r="AB591" i="19" a="1"/>
  <c r="AB591" i="19"/>
  <c r="O591" i="19" a="1"/>
  <c r="O591" i="19"/>
  <c r="N591" i="19"/>
  <c r="M591" i="19"/>
  <c r="AK590" i="19" a="1"/>
  <c r="AK590" i="19"/>
  <c r="AD590" i="19" a="1"/>
  <c r="AD590" i="19"/>
  <c r="AB590" i="19" a="1"/>
  <c r="AB590" i="19"/>
  <c r="O590" i="19" a="1"/>
  <c r="O590" i="19"/>
  <c r="N590" i="19"/>
  <c r="M590" i="19"/>
  <c r="AK589" i="19" a="1"/>
  <c r="AK589" i="19"/>
  <c r="AD589" i="19" a="1"/>
  <c r="AD589" i="19"/>
  <c r="AB589" i="19" a="1"/>
  <c r="AB589" i="19"/>
  <c r="O589" i="19" a="1"/>
  <c r="O589" i="19"/>
  <c r="N589" i="19"/>
  <c r="M589" i="19"/>
  <c r="AK588" i="19" a="1"/>
  <c r="AK588" i="19"/>
  <c r="AD588" i="19" a="1"/>
  <c r="AD588" i="19"/>
  <c r="AB588" i="19" a="1"/>
  <c r="AB588" i="19"/>
  <c r="O588" i="19" a="1"/>
  <c r="O588" i="19"/>
  <c r="N588" i="19"/>
  <c r="M588" i="19"/>
  <c r="AK587" i="19" a="1"/>
  <c r="AK587" i="19"/>
  <c r="AD587" i="19" a="1"/>
  <c r="AD587" i="19"/>
  <c r="AB587" i="19" a="1"/>
  <c r="AB587" i="19"/>
  <c r="O587" i="19" a="1"/>
  <c r="O587" i="19"/>
  <c r="N587" i="19"/>
  <c r="M587" i="19"/>
  <c r="AK586" i="19" a="1"/>
  <c r="AK586" i="19"/>
  <c r="AD586" i="19" a="1"/>
  <c r="AD586" i="19"/>
  <c r="AB586" i="19" a="1"/>
  <c r="AB586" i="19"/>
  <c r="O586" i="19" a="1"/>
  <c r="O586" i="19"/>
  <c r="N586" i="19"/>
  <c r="M586" i="19"/>
  <c r="AK585" i="19" a="1"/>
  <c r="AK585" i="19"/>
  <c r="AD585" i="19" a="1"/>
  <c r="AD585" i="19"/>
  <c r="AB585" i="19" a="1"/>
  <c r="AB585" i="19"/>
  <c r="O585" i="19" a="1"/>
  <c r="O585" i="19"/>
  <c r="N585" i="19"/>
  <c r="M585" i="19"/>
  <c r="AK584" i="19" a="1"/>
  <c r="AK584" i="19"/>
  <c r="AD584" i="19" a="1"/>
  <c r="AD584" i="19"/>
  <c r="AB584" i="19" a="1"/>
  <c r="AB584" i="19"/>
  <c r="O584" i="19" a="1"/>
  <c r="O584" i="19"/>
  <c r="N584" i="19"/>
  <c r="M584" i="19"/>
  <c r="AK583" i="19" a="1"/>
  <c r="AK583" i="19"/>
  <c r="AD583" i="19" a="1"/>
  <c r="AD583" i="19"/>
  <c r="AB583" i="19" a="1"/>
  <c r="AB583" i="19"/>
  <c r="O583" i="19" a="1"/>
  <c r="O583" i="19"/>
  <c r="N583" i="19"/>
  <c r="M583" i="19"/>
  <c r="AK582" i="19" a="1"/>
  <c r="AK582" i="19"/>
  <c r="AD582" i="19" a="1"/>
  <c r="AD582" i="19"/>
  <c r="AB582" i="19" a="1"/>
  <c r="AB582" i="19"/>
  <c r="O582" i="19" a="1"/>
  <c r="O582" i="19"/>
  <c r="N582" i="19"/>
  <c r="M582" i="19"/>
  <c r="AK581" i="19" a="1"/>
  <c r="AK581" i="19"/>
  <c r="AD581" i="19" a="1"/>
  <c r="AD581" i="19"/>
  <c r="AB581" i="19" a="1"/>
  <c r="AB581" i="19"/>
  <c r="O581" i="19" a="1"/>
  <c r="O581" i="19"/>
  <c r="N581" i="19"/>
  <c r="M581" i="19"/>
  <c r="AK580" i="19" a="1"/>
  <c r="AK580" i="19"/>
  <c r="AD580" i="19" a="1"/>
  <c r="AD580" i="19"/>
  <c r="AB580" i="19" a="1"/>
  <c r="AB580" i="19"/>
  <c r="O580" i="19" a="1"/>
  <c r="O580" i="19"/>
  <c r="N580" i="19"/>
  <c r="M580" i="19"/>
  <c r="AK579" i="19" a="1"/>
  <c r="AK579" i="19"/>
  <c r="AD579" i="19" a="1"/>
  <c r="AD579" i="19"/>
  <c r="AB579" i="19" a="1"/>
  <c r="AB579" i="19"/>
  <c r="O579" i="19" a="1"/>
  <c r="O579" i="19"/>
  <c r="N579" i="19"/>
  <c r="M579" i="19"/>
  <c r="AK578" i="19" a="1"/>
  <c r="AK578" i="19"/>
  <c r="AD578" i="19" a="1"/>
  <c r="AD578" i="19"/>
  <c r="AB578" i="19" a="1"/>
  <c r="AB578" i="19"/>
  <c r="O578" i="19" a="1"/>
  <c r="O578" i="19"/>
  <c r="N578" i="19"/>
  <c r="M578" i="19"/>
  <c r="AK577" i="19" a="1"/>
  <c r="AK577" i="19"/>
  <c r="AD577" i="19" a="1"/>
  <c r="AD577" i="19"/>
  <c r="AB577" i="19" a="1"/>
  <c r="AB577" i="19"/>
  <c r="O577" i="19" a="1"/>
  <c r="O577" i="19"/>
  <c r="N577" i="19"/>
  <c r="M577" i="19"/>
  <c r="AK576" i="19" a="1"/>
  <c r="AK576" i="19"/>
  <c r="AD576" i="19" a="1"/>
  <c r="AD576" i="19"/>
  <c r="AB576" i="19" a="1"/>
  <c r="AB576" i="19"/>
  <c r="O576" i="19" a="1"/>
  <c r="O576" i="19"/>
  <c r="N576" i="19"/>
  <c r="M576" i="19"/>
  <c r="AK575" i="19" a="1"/>
  <c r="AK575" i="19"/>
  <c r="AD575" i="19" a="1"/>
  <c r="AD575" i="19"/>
  <c r="AB575" i="19" a="1"/>
  <c r="AB575" i="19"/>
  <c r="O575" i="19" a="1"/>
  <c r="O575" i="19"/>
  <c r="N575" i="19"/>
  <c r="M575" i="19"/>
  <c r="AK574" i="19" a="1"/>
  <c r="AK574" i="19"/>
  <c r="AD574" i="19" a="1"/>
  <c r="AD574" i="19"/>
  <c r="AB574" i="19" a="1"/>
  <c r="AB574" i="19"/>
  <c r="O574" i="19" a="1"/>
  <c r="O574" i="19"/>
  <c r="N574" i="19"/>
  <c r="M574" i="19"/>
  <c r="AK573" i="19" a="1"/>
  <c r="AK573" i="19"/>
  <c r="AD573" i="19" a="1"/>
  <c r="AD573" i="19"/>
  <c r="AB573" i="19" a="1"/>
  <c r="AB573" i="19"/>
  <c r="O573" i="19" a="1"/>
  <c r="O573" i="19"/>
  <c r="N573" i="19"/>
  <c r="M573" i="19"/>
  <c r="AK572" i="19" a="1"/>
  <c r="AK572" i="19"/>
  <c r="AD572" i="19" a="1"/>
  <c r="AD572" i="19"/>
  <c r="AB572" i="19" a="1"/>
  <c r="AB572" i="19"/>
  <c r="O572" i="19" a="1"/>
  <c r="O572" i="19"/>
  <c r="N572" i="19"/>
  <c r="M572" i="19"/>
  <c r="AK571" i="19" a="1"/>
  <c r="AK571" i="19"/>
  <c r="AD571" i="19" a="1"/>
  <c r="AD571" i="19"/>
  <c r="AB571" i="19" a="1"/>
  <c r="AB571" i="19"/>
  <c r="O571" i="19" a="1"/>
  <c r="O571" i="19"/>
  <c r="N571" i="19"/>
  <c r="M571" i="19"/>
  <c r="AK570" i="19" a="1"/>
  <c r="AK570" i="19"/>
  <c r="AD570" i="19" a="1"/>
  <c r="AD570" i="19"/>
  <c r="AB570" i="19" a="1"/>
  <c r="AB570" i="19"/>
  <c r="O570" i="19" a="1"/>
  <c r="O570" i="19"/>
  <c r="N570" i="19"/>
  <c r="M570" i="19"/>
  <c r="AK569" i="19" a="1"/>
  <c r="AK569" i="19"/>
  <c r="AD569" i="19" a="1"/>
  <c r="AD569" i="19"/>
  <c r="AB569" i="19" a="1"/>
  <c r="AB569" i="19"/>
  <c r="O569" i="19" a="1"/>
  <c r="O569" i="19"/>
  <c r="N569" i="19"/>
  <c r="M569" i="19"/>
  <c r="AK568" i="19" a="1"/>
  <c r="AK568" i="19"/>
  <c r="AD568" i="19" a="1"/>
  <c r="AD568" i="19"/>
  <c r="AB568" i="19" a="1"/>
  <c r="AB568" i="19"/>
  <c r="O568" i="19" a="1"/>
  <c r="O568" i="19"/>
  <c r="N568" i="19"/>
  <c r="M568" i="19"/>
  <c r="AK567" i="19" a="1"/>
  <c r="AK567" i="19"/>
  <c r="AD567" i="19" a="1"/>
  <c r="AD567" i="19"/>
  <c r="AB567" i="19" a="1"/>
  <c r="AB567" i="19"/>
  <c r="O567" i="19" a="1"/>
  <c r="O567" i="19"/>
  <c r="N567" i="19"/>
  <c r="M567" i="19"/>
  <c r="AK566" i="19" a="1"/>
  <c r="AK566" i="19"/>
  <c r="AD566" i="19" a="1"/>
  <c r="AD566" i="19"/>
  <c r="AB566" i="19" a="1"/>
  <c r="AB566" i="19"/>
  <c r="O566" i="19" a="1"/>
  <c r="O566" i="19"/>
  <c r="N566" i="19"/>
  <c r="M566" i="19"/>
  <c r="AK565" i="19" a="1"/>
  <c r="AK565" i="19"/>
  <c r="AD565" i="19" a="1"/>
  <c r="AD565" i="19"/>
  <c r="AB565" i="19" a="1"/>
  <c r="AB565" i="19"/>
  <c r="O565" i="19" a="1"/>
  <c r="O565" i="19"/>
  <c r="N565" i="19"/>
  <c r="M565" i="19"/>
  <c r="AK564" i="19" a="1"/>
  <c r="AK564" i="19"/>
  <c r="AD564" i="19" a="1"/>
  <c r="AD564" i="19"/>
  <c r="AB564" i="19" a="1"/>
  <c r="AB564" i="19"/>
  <c r="O564" i="19" a="1"/>
  <c r="O564" i="19"/>
  <c r="N564" i="19"/>
  <c r="M564" i="19"/>
  <c r="AK563" i="19" a="1"/>
  <c r="AK563" i="19"/>
  <c r="AD563" i="19" a="1"/>
  <c r="AD563" i="19"/>
  <c r="AB563" i="19" a="1"/>
  <c r="AB563" i="19"/>
  <c r="O563" i="19" a="1"/>
  <c r="O563" i="19"/>
  <c r="N563" i="19"/>
  <c r="M563" i="19"/>
  <c r="AK562" i="19" a="1"/>
  <c r="AK562" i="19"/>
  <c r="AD562" i="19" a="1"/>
  <c r="AD562" i="19"/>
  <c r="AB562" i="19" a="1"/>
  <c r="AB562" i="19"/>
  <c r="O562" i="19" a="1"/>
  <c r="O562" i="19"/>
  <c r="N562" i="19"/>
  <c r="M562" i="19"/>
  <c r="AK561" i="19" a="1"/>
  <c r="AK561" i="19"/>
  <c r="AD561" i="19" a="1"/>
  <c r="AD561" i="19"/>
  <c r="AB561" i="19" a="1"/>
  <c r="AB561" i="19"/>
  <c r="O561" i="19" a="1"/>
  <c r="O561" i="19"/>
  <c r="N561" i="19"/>
  <c r="M561" i="19"/>
  <c r="AK560" i="19" a="1"/>
  <c r="AK560" i="19"/>
  <c r="AD560" i="19" a="1"/>
  <c r="AD560" i="19"/>
  <c r="AB560" i="19" a="1"/>
  <c r="AB560" i="19"/>
  <c r="O560" i="19" a="1"/>
  <c r="O560" i="19"/>
  <c r="N560" i="19"/>
  <c r="M560" i="19"/>
  <c r="AK559" i="19" a="1"/>
  <c r="AK559" i="19"/>
  <c r="AD559" i="19" a="1"/>
  <c r="AD559" i="19"/>
  <c r="AB559" i="19" a="1"/>
  <c r="AB559" i="19"/>
  <c r="O559" i="19" a="1"/>
  <c r="O559" i="19"/>
  <c r="N559" i="19"/>
  <c r="M559" i="19"/>
  <c r="AK558" i="19" a="1"/>
  <c r="AK558" i="19"/>
  <c r="AD558" i="19" a="1"/>
  <c r="AD558" i="19"/>
  <c r="AB558" i="19" a="1"/>
  <c r="AB558" i="19"/>
  <c r="O558" i="19" a="1"/>
  <c r="O558" i="19"/>
  <c r="N558" i="19"/>
  <c r="M558" i="19"/>
  <c r="AK557" i="19" a="1"/>
  <c r="AK557" i="19"/>
  <c r="AD557" i="19" a="1"/>
  <c r="AD557" i="19"/>
  <c r="AB557" i="19" a="1"/>
  <c r="AB557" i="19"/>
  <c r="O557" i="19" a="1"/>
  <c r="O557" i="19"/>
  <c r="N557" i="19"/>
  <c r="M557" i="19"/>
  <c r="AK556" i="19" a="1"/>
  <c r="AK556" i="19"/>
  <c r="AD556" i="19" a="1"/>
  <c r="AD556" i="19"/>
  <c r="AB556" i="19" a="1"/>
  <c r="AB556" i="19"/>
  <c r="O556" i="19" a="1"/>
  <c r="O556" i="19"/>
  <c r="N556" i="19"/>
  <c r="M556" i="19"/>
  <c r="AK555" i="19" a="1"/>
  <c r="AK555" i="19"/>
  <c r="AD555" i="19" a="1"/>
  <c r="AD555" i="19"/>
  <c r="AB555" i="19" a="1"/>
  <c r="AB555" i="19"/>
  <c r="O555" i="19" a="1"/>
  <c r="O555" i="19"/>
  <c r="N555" i="19"/>
  <c r="M555" i="19"/>
  <c r="AK554" i="19" a="1"/>
  <c r="AK554" i="19"/>
  <c r="AD554" i="19" a="1"/>
  <c r="AD554" i="19"/>
  <c r="AB554" i="19" a="1"/>
  <c r="AB554" i="19"/>
  <c r="O554" i="19" a="1"/>
  <c r="O554" i="19"/>
  <c r="N554" i="19"/>
  <c r="M554" i="19"/>
  <c r="AK553" i="19" a="1"/>
  <c r="AK553" i="19"/>
  <c r="AD553" i="19" a="1"/>
  <c r="AD553" i="19"/>
  <c r="AB553" i="19" a="1"/>
  <c r="AB553" i="19"/>
  <c r="O553" i="19" a="1"/>
  <c r="O553" i="19"/>
  <c r="N553" i="19"/>
  <c r="M553" i="19"/>
  <c r="AK552" i="19" a="1"/>
  <c r="AK552" i="19"/>
  <c r="AD552" i="19" a="1"/>
  <c r="AD552" i="19"/>
  <c r="AB552" i="19" a="1"/>
  <c r="AB552" i="19"/>
  <c r="O552" i="19" a="1"/>
  <c r="O552" i="19"/>
  <c r="N552" i="19"/>
  <c r="M552" i="19"/>
  <c r="AK551" i="19" a="1"/>
  <c r="AK551" i="19"/>
  <c r="AD551" i="19" a="1"/>
  <c r="AD551" i="19"/>
  <c r="AB551" i="19" a="1"/>
  <c r="AB551" i="19"/>
  <c r="O551" i="19" a="1"/>
  <c r="O551" i="19"/>
  <c r="N551" i="19"/>
  <c r="M551" i="19"/>
  <c r="AK550" i="19" a="1"/>
  <c r="AK550" i="19"/>
  <c r="AD550" i="19" a="1"/>
  <c r="AD550" i="19"/>
  <c r="AB550" i="19" a="1"/>
  <c r="AB550" i="19"/>
  <c r="O550" i="19" a="1"/>
  <c r="O550" i="19"/>
  <c r="N550" i="19"/>
  <c r="M550" i="19"/>
  <c r="AK549" i="19" a="1"/>
  <c r="AK549" i="19"/>
  <c r="AD549" i="19" a="1"/>
  <c r="AD549" i="19"/>
  <c r="AB549" i="19" a="1"/>
  <c r="AB549" i="19"/>
  <c r="O549" i="19" a="1"/>
  <c r="O549" i="19"/>
  <c r="N549" i="19"/>
  <c r="M549" i="19"/>
  <c r="AK548" i="19" a="1"/>
  <c r="AK548" i="19"/>
  <c r="AD548" i="19" a="1"/>
  <c r="AD548" i="19"/>
  <c r="AB548" i="19" a="1"/>
  <c r="AB548" i="19"/>
  <c r="O548" i="19" a="1"/>
  <c r="O548" i="19"/>
  <c r="N548" i="19"/>
  <c r="M548" i="19"/>
  <c r="AK547" i="19" a="1"/>
  <c r="AK547" i="19"/>
  <c r="AD547" i="19" a="1"/>
  <c r="AD547" i="19"/>
  <c r="AB547" i="19" a="1"/>
  <c r="AB547" i="19"/>
  <c r="O547" i="19" a="1"/>
  <c r="O547" i="19"/>
  <c r="N547" i="19"/>
  <c r="M547" i="19"/>
  <c r="AK546" i="19" a="1"/>
  <c r="AK546" i="19"/>
  <c r="AD546" i="19" a="1"/>
  <c r="AD546" i="19"/>
  <c r="AB546" i="19" a="1"/>
  <c r="AB546" i="19"/>
  <c r="O546" i="19" a="1"/>
  <c r="O546" i="19"/>
  <c r="N546" i="19"/>
  <c r="M546" i="19"/>
  <c r="AK545" i="19" a="1"/>
  <c r="AK545" i="19"/>
  <c r="AD545" i="19" a="1"/>
  <c r="AD545" i="19"/>
  <c r="AB545" i="19" a="1"/>
  <c r="AB545" i="19"/>
  <c r="O545" i="19" a="1"/>
  <c r="O545" i="19"/>
  <c r="N545" i="19"/>
  <c r="M545" i="19"/>
  <c r="AK544" i="19" a="1"/>
  <c r="AK544" i="19"/>
  <c r="AD544" i="19" a="1"/>
  <c r="AD544" i="19"/>
  <c r="AB544" i="19" a="1"/>
  <c r="AB544" i="19"/>
  <c r="O544" i="19" a="1"/>
  <c r="O544" i="19"/>
  <c r="N544" i="19"/>
  <c r="M544" i="19"/>
  <c r="AK543" i="19" a="1"/>
  <c r="AK543" i="19"/>
  <c r="AD543" i="19" a="1"/>
  <c r="AD543" i="19"/>
  <c r="AB543" i="19" a="1"/>
  <c r="AB543" i="19"/>
  <c r="O543" i="19" a="1"/>
  <c r="O543" i="19"/>
  <c r="N543" i="19"/>
  <c r="M543" i="19"/>
  <c r="AK542" i="19" a="1"/>
  <c r="AK542" i="19"/>
  <c r="AD542" i="19" a="1"/>
  <c r="AD542" i="19"/>
  <c r="AB542" i="19" a="1"/>
  <c r="AB542" i="19"/>
  <c r="O542" i="19" a="1"/>
  <c r="O542" i="19"/>
  <c r="N542" i="19"/>
  <c r="M542" i="19"/>
  <c r="AK541" i="19" a="1"/>
  <c r="AK541" i="19"/>
  <c r="AD541" i="19" a="1"/>
  <c r="AD541" i="19"/>
  <c r="AB541" i="19" a="1"/>
  <c r="AB541" i="19"/>
  <c r="O541" i="19" a="1"/>
  <c r="O541" i="19"/>
  <c r="N541" i="19"/>
  <c r="M541" i="19"/>
  <c r="AK540" i="19" a="1"/>
  <c r="AK540" i="19"/>
  <c r="AD540" i="19" a="1"/>
  <c r="AD540" i="19"/>
  <c r="AB540" i="19" a="1"/>
  <c r="AB540" i="19"/>
  <c r="O540" i="19" a="1"/>
  <c r="O540" i="19"/>
  <c r="N540" i="19"/>
  <c r="M540" i="19"/>
  <c r="AK539" i="19" a="1"/>
  <c r="AK539" i="19"/>
  <c r="AD539" i="19" a="1"/>
  <c r="AD539" i="19"/>
  <c r="AB539" i="19" a="1"/>
  <c r="AB539" i="19"/>
  <c r="O539" i="19" a="1"/>
  <c r="O539" i="19"/>
  <c r="N539" i="19"/>
  <c r="M539" i="19"/>
  <c r="AK538" i="19" a="1"/>
  <c r="AK538" i="19"/>
  <c r="AD538" i="19" a="1"/>
  <c r="AD538" i="19"/>
  <c r="AB538" i="19" a="1"/>
  <c r="AB538" i="19"/>
  <c r="O538" i="19" a="1"/>
  <c r="O538" i="19"/>
  <c r="N538" i="19"/>
  <c r="M538" i="19"/>
  <c r="AK537" i="19" a="1"/>
  <c r="AK537" i="19"/>
  <c r="AD537" i="19" a="1"/>
  <c r="AD537" i="19"/>
  <c r="AB537" i="19" a="1"/>
  <c r="AB537" i="19"/>
  <c r="O537" i="19" a="1"/>
  <c r="O537" i="19"/>
  <c r="N537" i="19"/>
  <c r="M537" i="19"/>
  <c r="AK536" i="19" a="1"/>
  <c r="AK536" i="19"/>
  <c r="AD536" i="19" a="1"/>
  <c r="AD536" i="19"/>
  <c r="AB536" i="19" a="1"/>
  <c r="AB536" i="19"/>
  <c r="O536" i="19" a="1"/>
  <c r="O536" i="19"/>
  <c r="N536" i="19"/>
  <c r="M536" i="19"/>
  <c r="AK535" i="19" a="1"/>
  <c r="AK535" i="19"/>
  <c r="AD535" i="19" a="1"/>
  <c r="AD535" i="19"/>
  <c r="AB535" i="19" a="1"/>
  <c r="AB535" i="19"/>
  <c r="O535" i="19" a="1"/>
  <c r="O535" i="19"/>
  <c r="N535" i="19"/>
  <c r="M535" i="19"/>
  <c r="AK534" i="19" a="1"/>
  <c r="AK534" i="19"/>
  <c r="AD534" i="19" a="1"/>
  <c r="AD534" i="19"/>
  <c r="AB534" i="19" a="1"/>
  <c r="AB534" i="19"/>
  <c r="O534" i="19" a="1"/>
  <c r="O534" i="19"/>
  <c r="N534" i="19"/>
  <c r="M534" i="19"/>
  <c r="AK533" i="19" a="1"/>
  <c r="AK533" i="19"/>
  <c r="AD533" i="19" a="1"/>
  <c r="AD533" i="19"/>
  <c r="AB533" i="19" a="1"/>
  <c r="AB533" i="19"/>
  <c r="O533" i="19" a="1"/>
  <c r="O533" i="19"/>
  <c r="N533" i="19"/>
  <c r="M533" i="19"/>
  <c r="AK532" i="19" a="1"/>
  <c r="AK532" i="19"/>
  <c r="AD532" i="19" a="1"/>
  <c r="AD532" i="19"/>
  <c r="AB532" i="19" a="1"/>
  <c r="AB532" i="19"/>
  <c r="O532" i="19" a="1"/>
  <c r="O532" i="19"/>
  <c r="N532" i="19"/>
  <c r="M532" i="19"/>
  <c r="AK531" i="19" a="1"/>
  <c r="AK531" i="19"/>
  <c r="AD531" i="19" a="1"/>
  <c r="AD531" i="19"/>
  <c r="AB531" i="19" a="1"/>
  <c r="AB531" i="19"/>
  <c r="O531" i="19" a="1"/>
  <c r="O531" i="19"/>
  <c r="N531" i="19"/>
  <c r="M531" i="19"/>
  <c r="AK530" i="19" a="1"/>
  <c r="AK530" i="19"/>
  <c r="AD530" i="19" a="1"/>
  <c r="AD530" i="19"/>
  <c r="AB530" i="19" a="1"/>
  <c r="AB530" i="19"/>
  <c r="O530" i="19" a="1"/>
  <c r="O530" i="19"/>
  <c r="N530" i="19"/>
  <c r="M530" i="19"/>
  <c r="AK529" i="19" a="1"/>
  <c r="AK529" i="19"/>
  <c r="AD529" i="19" a="1"/>
  <c r="AD529" i="19"/>
  <c r="AB529" i="19" a="1"/>
  <c r="AB529" i="19"/>
  <c r="O529" i="19" a="1"/>
  <c r="O529" i="19"/>
  <c r="N529" i="19"/>
  <c r="M529" i="19"/>
  <c r="AK528" i="19" a="1"/>
  <c r="AK528" i="19"/>
  <c r="AD528" i="19" a="1"/>
  <c r="AD528" i="19"/>
  <c r="AB528" i="19" a="1"/>
  <c r="AB528" i="19"/>
  <c r="O528" i="19" a="1"/>
  <c r="O528" i="19"/>
  <c r="N528" i="19"/>
  <c r="M528" i="19"/>
  <c r="AK527" i="19" a="1"/>
  <c r="AK527" i="19"/>
  <c r="AD527" i="19" a="1"/>
  <c r="AD527" i="19"/>
  <c r="AB527" i="19" a="1"/>
  <c r="AB527" i="19"/>
  <c r="O527" i="19" a="1"/>
  <c r="O527" i="19"/>
  <c r="N527" i="19"/>
  <c r="M527" i="19"/>
  <c r="AK526" i="19" a="1"/>
  <c r="AK526" i="19"/>
  <c r="AD526" i="19" a="1"/>
  <c r="AD526" i="19"/>
  <c r="AB526" i="19" a="1"/>
  <c r="AB526" i="19"/>
  <c r="O526" i="19" a="1"/>
  <c r="O526" i="19"/>
  <c r="N526" i="19"/>
  <c r="M526" i="19"/>
  <c r="AK525" i="19" a="1"/>
  <c r="AK525" i="19"/>
  <c r="AD525" i="19" a="1"/>
  <c r="AD525" i="19"/>
  <c r="AB525" i="19" a="1"/>
  <c r="AB525" i="19"/>
  <c r="O525" i="19" a="1"/>
  <c r="O525" i="19"/>
  <c r="N525" i="19"/>
  <c r="M525" i="19"/>
  <c r="AK524" i="19" a="1"/>
  <c r="AK524" i="19"/>
  <c r="AD524" i="19" a="1"/>
  <c r="AD524" i="19"/>
  <c r="AB524" i="19" a="1"/>
  <c r="AB524" i="19"/>
  <c r="O524" i="19" a="1"/>
  <c r="O524" i="19"/>
  <c r="N524" i="19"/>
  <c r="M524" i="19"/>
  <c r="AK523" i="19" a="1"/>
  <c r="AK523" i="19"/>
  <c r="AD523" i="19" a="1"/>
  <c r="AD523" i="19"/>
  <c r="AB523" i="19" a="1"/>
  <c r="AB523" i="19"/>
  <c r="O523" i="19" a="1"/>
  <c r="O523" i="19"/>
  <c r="N523" i="19"/>
  <c r="M523" i="19"/>
  <c r="AK522" i="19" a="1"/>
  <c r="AK522" i="19"/>
  <c r="AD522" i="19" a="1"/>
  <c r="AD522" i="19"/>
  <c r="AB522" i="19" a="1"/>
  <c r="AB522" i="19"/>
  <c r="O522" i="19" a="1"/>
  <c r="O522" i="19"/>
  <c r="N522" i="19"/>
  <c r="M522" i="19"/>
  <c r="AK521" i="19" a="1"/>
  <c r="AK521" i="19"/>
  <c r="AD521" i="19" a="1"/>
  <c r="AD521" i="19"/>
  <c r="AB521" i="19" a="1"/>
  <c r="AB521" i="19"/>
  <c r="O521" i="19" a="1"/>
  <c r="O521" i="19"/>
  <c r="N521" i="19"/>
  <c r="M521" i="19"/>
  <c r="AK520" i="19" a="1"/>
  <c r="AK520" i="19"/>
  <c r="AD520" i="19" a="1"/>
  <c r="AD520" i="19"/>
  <c r="AB520" i="19" a="1"/>
  <c r="AB520" i="19"/>
  <c r="O520" i="19" a="1"/>
  <c r="O520" i="19"/>
  <c r="N520" i="19"/>
  <c r="M520" i="19"/>
  <c r="AK519" i="19" a="1"/>
  <c r="AK519" i="19"/>
  <c r="AD519" i="19" a="1"/>
  <c r="AD519" i="19"/>
  <c r="AB519" i="19" a="1"/>
  <c r="AB519" i="19"/>
  <c r="O519" i="19" a="1"/>
  <c r="O519" i="19"/>
  <c r="N519" i="19"/>
  <c r="M519" i="19"/>
  <c r="AK518" i="19" a="1"/>
  <c r="AK518" i="19"/>
  <c r="AD518" i="19" a="1"/>
  <c r="AD518" i="19"/>
  <c r="AB518" i="19" a="1"/>
  <c r="AB518" i="19"/>
  <c r="O518" i="19" a="1"/>
  <c r="O518" i="19"/>
  <c r="N518" i="19"/>
  <c r="M518" i="19"/>
  <c r="AK517" i="19" a="1"/>
  <c r="AK517" i="19"/>
  <c r="AD517" i="19" a="1"/>
  <c r="AD517" i="19"/>
  <c r="AB517" i="19" a="1"/>
  <c r="AB517" i="19"/>
  <c r="O517" i="19" a="1"/>
  <c r="O517" i="19"/>
  <c r="N517" i="19"/>
  <c r="M517" i="19"/>
  <c r="AK516" i="19" a="1"/>
  <c r="AK516" i="19"/>
  <c r="AD516" i="19" a="1"/>
  <c r="AD516" i="19"/>
  <c r="AB516" i="19" a="1"/>
  <c r="AB516" i="19"/>
  <c r="O516" i="19" a="1"/>
  <c r="O516" i="19"/>
  <c r="N516" i="19"/>
  <c r="M516" i="19"/>
  <c r="AK515" i="19" a="1"/>
  <c r="AK515" i="19"/>
  <c r="AD515" i="19" a="1"/>
  <c r="AD515" i="19"/>
  <c r="AB515" i="19" a="1"/>
  <c r="AB515" i="19"/>
  <c r="O515" i="19" a="1"/>
  <c r="O515" i="19"/>
  <c r="N515" i="19"/>
  <c r="M515" i="19"/>
  <c r="AK514" i="19" a="1"/>
  <c r="AK514" i="19"/>
  <c r="AD514" i="19" a="1"/>
  <c r="AD514" i="19"/>
  <c r="AB514" i="19" a="1"/>
  <c r="AB514" i="19"/>
  <c r="O514" i="19" a="1"/>
  <c r="O514" i="19"/>
  <c r="N514" i="19"/>
  <c r="M514" i="19"/>
  <c r="AK513" i="19" a="1"/>
  <c r="AK513" i="19"/>
  <c r="AD513" i="19" a="1"/>
  <c r="AD513" i="19"/>
  <c r="AB513" i="19" a="1"/>
  <c r="AB513" i="19"/>
  <c r="O513" i="19" a="1"/>
  <c r="O513" i="19"/>
  <c r="N513" i="19"/>
  <c r="M513" i="19"/>
  <c r="AK512" i="19" a="1"/>
  <c r="AK512" i="19"/>
  <c r="AD512" i="19" a="1"/>
  <c r="AD512" i="19"/>
  <c r="AB512" i="19" a="1"/>
  <c r="AB512" i="19"/>
  <c r="O512" i="19" a="1"/>
  <c r="O512" i="19"/>
  <c r="N512" i="19"/>
  <c r="M512" i="19"/>
  <c r="AK511" i="19" a="1"/>
  <c r="AK511" i="19"/>
  <c r="AD511" i="19" a="1"/>
  <c r="AD511" i="19"/>
  <c r="AB511" i="19" a="1"/>
  <c r="AB511" i="19"/>
  <c r="O511" i="19" a="1"/>
  <c r="O511" i="19"/>
  <c r="N511" i="19"/>
  <c r="M511" i="19"/>
  <c r="AK510" i="19" a="1"/>
  <c r="AK510" i="19"/>
  <c r="AD510" i="19" a="1"/>
  <c r="AD510" i="19"/>
  <c r="AB510" i="19" a="1"/>
  <c r="AB510" i="19"/>
  <c r="O510" i="19" a="1"/>
  <c r="O510" i="19"/>
  <c r="N510" i="19"/>
  <c r="M510" i="19"/>
  <c r="AK509" i="19" a="1"/>
  <c r="AK509" i="19"/>
  <c r="AD509" i="19" a="1"/>
  <c r="AD509" i="19"/>
  <c r="AB509" i="19" a="1"/>
  <c r="AB509" i="19"/>
  <c r="O509" i="19" a="1"/>
  <c r="O509" i="19"/>
  <c r="N509" i="19"/>
  <c r="M509" i="19"/>
  <c r="AK508" i="19" a="1"/>
  <c r="AK508" i="19"/>
  <c r="AD508" i="19" a="1"/>
  <c r="AD508" i="19"/>
  <c r="AB508" i="19" a="1"/>
  <c r="AB508" i="19"/>
  <c r="O508" i="19" a="1"/>
  <c r="O508" i="19"/>
  <c r="N508" i="19"/>
  <c r="M508" i="19"/>
  <c r="AK507" i="19" a="1"/>
  <c r="AK507" i="19"/>
  <c r="AD507" i="19" a="1"/>
  <c r="AD507" i="19"/>
  <c r="AB507" i="19" a="1"/>
  <c r="AB507" i="19"/>
  <c r="O507" i="19" a="1"/>
  <c r="O507" i="19"/>
  <c r="N507" i="19"/>
  <c r="M507" i="19"/>
  <c r="AK506" i="19" a="1"/>
  <c r="AK506" i="19"/>
  <c r="AD506" i="19" a="1"/>
  <c r="AD506" i="19"/>
  <c r="AB506" i="19" a="1"/>
  <c r="AB506" i="19"/>
  <c r="O506" i="19" a="1"/>
  <c r="O506" i="19"/>
  <c r="N506" i="19"/>
  <c r="M506" i="19"/>
  <c r="AK505" i="19" a="1"/>
  <c r="AK505" i="19"/>
  <c r="AD505" i="19" a="1"/>
  <c r="AD505" i="19"/>
  <c r="AB505" i="19" a="1"/>
  <c r="AB505" i="19"/>
  <c r="O505" i="19" a="1"/>
  <c r="O505" i="19"/>
  <c r="N505" i="19"/>
  <c r="M505" i="19"/>
  <c r="AK504" i="19" a="1"/>
  <c r="AK504" i="19"/>
  <c r="AD504" i="19" a="1"/>
  <c r="AD504" i="19"/>
  <c r="AB504" i="19" a="1"/>
  <c r="AB504" i="19"/>
  <c r="O504" i="19" a="1"/>
  <c r="O504" i="19"/>
  <c r="N504" i="19"/>
  <c r="M504" i="19"/>
  <c r="AK503" i="19" a="1"/>
  <c r="AK503" i="19"/>
  <c r="AD503" i="19" a="1"/>
  <c r="AD503" i="19"/>
  <c r="AB503" i="19" a="1"/>
  <c r="AB503" i="19"/>
  <c r="O503" i="19" a="1"/>
  <c r="O503" i="19"/>
  <c r="N503" i="19"/>
  <c r="M503" i="19"/>
  <c r="AK502" i="19" a="1"/>
  <c r="AK502" i="19"/>
  <c r="AD502" i="19" a="1"/>
  <c r="AD502" i="19"/>
  <c r="AB502" i="19" a="1"/>
  <c r="AB502" i="19"/>
  <c r="O502" i="19" a="1"/>
  <c r="O502" i="19"/>
  <c r="N502" i="19"/>
  <c r="M502" i="19"/>
  <c r="AK501" i="19" a="1"/>
  <c r="AK501" i="19"/>
  <c r="AD501" i="19" a="1"/>
  <c r="AD501" i="19"/>
  <c r="AB501" i="19" a="1"/>
  <c r="AB501" i="19"/>
  <c r="O501" i="19" a="1"/>
  <c r="O501" i="19"/>
  <c r="N501" i="19"/>
  <c r="M501" i="19"/>
  <c r="AK500" i="19" a="1"/>
  <c r="AK500" i="19"/>
  <c r="AD500" i="19" a="1"/>
  <c r="AD500" i="19"/>
  <c r="AB500" i="19" a="1"/>
  <c r="AB500" i="19"/>
  <c r="O500" i="19" a="1"/>
  <c r="O500" i="19"/>
  <c r="N500" i="19"/>
  <c r="M500" i="19"/>
  <c r="AK499" i="19" a="1"/>
  <c r="AK499" i="19"/>
  <c r="AD499" i="19" a="1"/>
  <c r="AD499" i="19"/>
  <c r="AB499" i="19" a="1"/>
  <c r="AB499" i="19"/>
  <c r="O499" i="19" a="1"/>
  <c r="O499" i="19"/>
  <c r="N499" i="19"/>
  <c r="M499" i="19"/>
  <c r="AK498" i="19" a="1"/>
  <c r="AK498" i="19"/>
  <c r="AD498" i="19" a="1"/>
  <c r="AD498" i="19"/>
  <c r="AB498" i="19" a="1"/>
  <c r="AB498" i="19"/>
  <c r="O498" i="19" a="1"/>
  <c r="O498" i="19"/>
  <c r="N498" i="19"/>
  <c r="M498" i="19"/>
  <c r="AK497" i="19" a="1"/>
  <c r="AK497" i="19"/>
  <c r="AD497" i="19" a="1"/>
  <c r="AD497" i="19"/>
  <c r="AB497" i="19" a="1"/>
  <c r="AB497" i="19"/>
  <c r="O497" i="19" a="1"/>
  <c r="O497" i="19"/>
  <c r="N497" i="19"/>
  <c r="M497" i="19"/>
  <c r="AK496" i="19" a="1"/>
  <c r="AK496" i="19"/>
  <c r="AD496" i="19" a="1"/>
  <c r="AD496" i="19"/>
  <c r="AB496" i="19" a="1"/>
  <c r="AB496" i="19"/>
  <c r="O496" i="19" a="1"/>
  <c r="O496" i="19"/>
  <c r="N496" i="19"/>
  <c r="M496" i="19"/>
  <c r="AK495" i="19" a="1"/>
  <c r="AK495" i="19"/>
  <c r="AD495" i="19" a="1"/>
  <c r="AD495" i="19"/>
  <c r="AB495" i="19" a="1"/>
  <c r="AB495" i="19"/>
  <c r="O495" i="19" a="1"/>
  <c r="O495" i="19"/>
  <c r="N495" i="19"/>
  <c r="M495" i="19"/>
  <c r="AK494" i="19" a="1"/>
  <c r="AK494" i="19"/>
  <c r="AD494" i="19" a="1"/>
  <c r="AD494" i="19"/>
  <c r="AB494" i="19" a="1"/>
  <c r="AB494" i="19"/>
  <c r="O494" i="19" a="1"/>
  <c r="O494" i="19"/>
  <c r="N494" i="19"/>
  <c r="M494" i="19"/>
  <c r="AK493" i="19" a="1"/>
  <c r="AK493" i="19"/>
  <c r="AD493" i="19" a="1"/>
  <c r="AD493" i="19"/>
  <c r="AB493" i="19" a="1"/>
  <c r="AB493" i="19"/>
  <c r="O493" i="19" a="1"/>
  <c r="O493" i="19"/>
  <c r="N493" i="19"/>
  <c r="M493" i="19"/>
  <c r="AK492" i="19" a="1"/>
  <c r="AK492" i="19"/>
  <c r="AD492" i="19" a="1"/>
  <c r="AD492" i="19"/>
  <c r="AB492" i="19" a="1"/>
  <c r="AB492" i="19"/>
  <c r="O492" i="19" a="1"/>
  <c r="O492" i="19"/>
  <c r="N492" i="19"/>
  <c r="M492" i="19"/>
  <c r="AK491" i="19" a="1"/>
  <c r="AK491" i="19"/>
  <c r="AD491" i="19" a="1"/>
  <c r="AD491" i="19"/>
  <c r="AB491" i="19" a="1"/>
  <c r="AB491" i="19"/>
  <c r="O491" i="19" a="1"/>
  <c r="O491" i="19"/>
  <c r="N491" i="19"/>
  <c r="M491" i="19"/>
  <c r="AK490" i="19" a="1"/>
  <c r="AK490" i="19"/>
  <c r="AD490" i="19" a="1"/>
  <c r="AD490" i="19"/>
  <c r="AB490" i="19" a="1"/>
  <c r="AB490" i="19"/>
  <c r="O490" i="19" a="1"/>
  <c r="O490" i="19"/>
  <c r="N490" i="19"/>
  <c r="M490" i="19"/>
  <c r="AK489" i="19" a="1"/>
  <c r="AK489" i="19"/>
  <c r="AD489" i="19" a="1"/>
  <c r="AD489" i="19"/>
  <c r="AB489" i="19" a="1"/>
  <c r="AB489" i="19"/>
  <c r="O489" i="19" a="1"/>
  <c r="O489" i="19"/>
  <c r="N489" i="19"/>
  <c r="M489" i="19"/>
  <c r="AK488" i="19" a="1"/>
  <c r="AK488" i="19"/>
  <c r="AD488" i="19" a="1"/>
  <c r="AD488" i="19"/>
  <c r="AB488" i="19" a="1"/>
  <c r="AB488" i="19"/>
  <c r="O488" i="19" a="1"/>
  <c r="O488" i="19"/>
  <c r="N488" i="19"/>
  <c r="M488" i="19"/>
  <c r="AK487" i="19" a="1"/>
  <c r="AK487" i="19"/>
  <c r="AD487" i="19" a="1"/>
  <c r="AD487" i="19"/>
  <c r="AB487" i="19" a="1"/>
  <c r="AB487" i="19"/>
  <c r="O487" i="19" a="1"/>
  <c r="O487" i="19"/>
  <c r="N487" i="19"/>
  <c r="M487" i="19"/>
  <c r="AK486" i="19" a="1"/>
  <c r="AK486" i="19"/>
  <c r="AD486" i="19" a="1"/>
  <c r="AD486" i="19"/>
  <c r="AB486" i="19" a="1"/>
  <c r="AB486" i="19"/>
  <c r="O486" i="19" a="1"/>
  <c r="O486" i="19"/>
  <c r="N486" i="19"/>
  <c r="M486" i="19"/>
  <c r="AK485" i="19" a="1"/>
  <c r="AK485" i="19"/>
  <c r="AD485" i="19" a="1"/>
  <c r="AD485" i="19"/>
  <c r="AB485" i="19" a="1"/>
  <c r="AB485" i="19"/>
  <c r="O485" i="19" a="1"/>
  <c r="O485" i="19"/>
  <c r="N485" i="19"/>
  <c r="M485" i="19"/>
  <c r="AK484" i="19" a="1"/>
  <c r="AK484" i="19"/>
  <c r="AD484" i="19" a="1"/>
  <c r="AD484" i="19"/>
  <c r="AB484" i="19" a="1"/>
  <c r="AB484" i="19"/>
  <c r="O484" i="19" a="1"/>
  <c r="O484" i="19"/>
  <c r="N484" i="19"/>
  <c r="M484" i="19"/>
  <c r="AK483" i="19" a="1"/>
  <c r="AK483" i="19"/>
  <c r="AD483" i="19" a="1"/>
  <c r="AD483" i="19"/>
  <c r="AB483" i="19" a="1"/>
  <c r="AB483" i="19"/>
  <c r="O483" i="19" a="1"/>
  <c r="O483" i="19"/>
  <c r="N483" i="19"/>
  <c r="M483" i="19"/>
  <c r="AK482" i="19" a="1"/>
  <c r="AK482" i="19"/>
  <c r="AD482" i="19" a="1"/>
  <c r="AD482" i="19"/>
  <c r="AB482" i="19" a="1"/>
  <c r="AB482" i="19"/>
  <c r="O482" i="19" a="1"/>
  <c r="O482" i="19"/>
  <c r="N482" i="19"/>
  <c r="M482" i="19"/>
  <c r="AK481" i="19" a="1"/>
  <c r="AK481" i="19"/>
  <c r="AD481" i="19" a="1"/>
  <c r="AD481" i="19"/>
  <c r="AB481" i="19" a="1"/>
  <c r="AB481" i="19"/>
  <c r="O481" i="19" a="1"/>
  <c r="O481" i="19"/>
  <c r="N481" i="19"/>
  <c r="M481" i="19"/>
  <c r="AK480" i="19" a="1"/>
  <c r="AK480" i="19"/>
  <c r="AD480" i="19" a="1"/>
  <c r="AD480" i="19"/>
  <c r="AB480" i="19" a="1"/>
  <c r="AB480" i="19"/>
  <c r="O480" i="19" a="1"/>
  <c r="O480" i="19"/>
  <c r="N480" i="19"/>
  <c r="M480" i="19"/>
  <c r="AK479" i="19" a="1"/>
  <c r="AK479" i="19"/>
  <c r="AD479" i="19" a="1"/>
  <c r="AD479" i="19"/>
  <c r="AB479" i="19" a="1"/>
  <c r="AB479" i="19"/>
  <c r="O479" i="19" a="1"/>
  <c r="O479" i="19"/>
  <c r="N479" i="19"/>
  <c r="M479" i="19"/>
  <c r="AK478" i="19" a="1"/>
  <c r="AK478" i="19"/>
  <c r="AD478" i="19" a="1"/>
  <c r="AD478" i="19"/>
  <c r="AB478" i="19" a="1"/>
  <c r="AB478" i="19"/>
  <c r="O478" i="19" a="1"/>
  <c r="O478" i="19"/>
  <c r="N478" i="19"/>
  <c r="M478" i="19"/>
  <c r="AK477" i="19" a="1"/>
  <c r="AK477" i="19"/>
  <c r="AD477" i="19" a="1"/>
  <c r="AD477" i="19"/>
  <c r="AB477" i="19" a="1"/>
  <c r="AB477" i="19"/>
  <c r="O477" i="19" a="1"/>
  <c r="O477" i="19"/>
  <c r="N477" i="19"/>
  <c r="M477" i="19"/>
  <c r="AK476" i="19" a="1"/>
  <c r="AK476" i="19"/>
  <c r="AD476" i="19" a="1"/>
  <c r="AD476" i="19"/>
  <c r="AB476" i="19" a="1"/>
  <c r="AB476" i="19"/>
  <c r="O476" i="19" a="1"/>
  <c r="O476" i="19"/>
  <c r="N476" i="19"/>
  <c r="M476" i="19"/>
  <c r="AK475" i="19" a="1"/>
  <c r="AK475" i="19"/>
  <c r="AD475" i="19" a="1"/>
  <c r="AD475" i="19"/>
  <c r="AB475" i="19" a="1"/>
  <c r="AB475" i="19"/>
  <c r="O475" i="19" a="1"/>
  <c r="O475" i="19"/>
  <c r="N475" i="19"/>
  <c r="M475" i="19"/>
  <c r="AK474" i="19" a="1"/>
  <c r="AK474" i="19"/>
  <c r="AD474" i="19" a="1"/>
  <c r="AD474" i="19"/>
  <c r="AB474" i="19" a="1"/>
  <c r="AB474" i="19"/>
  <c r="O474" i="19" a="1"/>
  <c r="O474" i="19"/>
  <c r="N474" i="19"/>
  <c r="M474" i="19"/>
  <c r="AK473" i="19" a="1"/>
  <c r="AK473" i="19"/>
  <c r="AD473" i="19" a="1"/>
  <c r="AD473" i="19"/>
  <c r="AB473" i="19" a="1"/>
  <c r="AB473" i="19"/>
  <c r="O473" i="19" a="1"/>
  <c r="O473" i="19"/>
  <c r="N473" i="19"/>
  <c r="M473" i="19"/>
  <c r="AK472" i="19" a="1"/>
  <c r="AK472" i="19"/>
  <c r="AD472" i="19" a="1"/>
  <c r="AD472" i="19"/>
  <c r="AB472" i="19" a="1"/>
  <c r="AB472" i="19"/>
  <c r="O472" i="19" a="1"/>
  <c r="O472" i="19"/>
  <c r="N472" i="19"/>
  <c r="M472" i="19"/>
  <c r="AK471" i="19" a="1"/>
  <c r="AK471" i="19"/>
  <c r="AD471" i="19" a="1"/>
  <c r="AD471" i="19"/>
  <c r="AB471" i="19" a="1"/>
  <c r="AB471" i="19"/>
  <c r="O471" i="19" a="1"/>
  <c r="O471" i="19"/>
  <c r="N471" i="19"/>
  <c r="M471" i="19"/>
  <c r="AK470" i="19" a="1"/>
  <c r="AK470" i="19"/>
  <c r="AD470" i="19" a="1"/>
  <c r="AD470" i="19"/>
  <c r="AB470" i="19" a="1"/>
  <c r="AB470" i="19"/>
  <c r="O470" i="19" a="1"/>
  <c r="O470" i="19"/>
  <c r="N470" i="19"/>
  <c r="M470" i="19"/>
  <c r="AK469" i="19" a="1"/>
  <c r="AK469" i="19"/>
  <c r="AD469" i="19" a="1"/>
  <c r="AD469" i="19"/>
  <c r="AB469" i="19" a="1"/>
  <c r="AB469" i="19"/>
  <c r="O469" i="19" a="1"/>
  <c r="O469" i="19"/>
  <c r="N469" i="19"/>
  <c r="M469" i="19"/>
  <c r="AK468" i="19" a="1"/>
  <c r="AK468" i="19"/>
  <c r="AD468" i="19" a="1"/>
  <c r="AD468" i="19"/>
  <c r="AB468" i="19" a="1"/>
  <c r="AB468" i="19"/>
  <c r="O468" i="19" a="1"/>
  <c r="O468" i="19"/>
  <c r="N468" i="19"/>
  <c r="M468" i="19"/>
  <c r="AK467" i="19" a="1"/>
  <c r="AK467" i="19"/>
  <c r="AD467" i="19" a="1"/>
  <c r="AD467" i="19"/>
  <c r="AB467" i="19" a="1"/>
  <c r="AB467" i="19"/>
  <c r="O467" i="19" a="1"/>
  <c r="O467" i="19"/>
  <c r="N467" i="19"/>
  <c r="M467" i="19"/>
  <c r="AK466" i="19" a="1"/>
  <c r="AK466" i="19"/>
  <c r="AD466" i="19" a="1"/>
  <c r="AD466" i="19"/>
  <c r="AB466" i="19" a="1"/>
  <c r="AB466" i="19"/>
  <c r="O466" i="19" a="1"/>
  <c r="O466" i="19"/>
  <c r="N466" i="19"/>
  <c r="M466" i="19"/>
  <c r="AK465" i="19" a="1"/>
  <c r="AK465" i="19"/>
  <c r="AD465" i="19" a="1"/>
  <c r="AD465" i="19"/>
  <c r="AB465" i="19" a="1"/>
  <c r="AB465" i="19"/>
  <c r="O465" i="19" a="1"/>
  <c r="O465" i="19"/>
  <c r="N465" i="19"/>
  <c r="M465" i="19"/>
  <c r="AK464" i="19" a="1"/>
  <c r="AK464" i="19"/>
  <c r="AD464" i="19" a="1"/>
  <c r="AD464" i="19"/>
  <c r="AB464" i="19" a="1"/>
  <c r="AB464" i="19"/>
  <c r="O464" i="19" a="1"/>
  <c r="O464" i="19"/>
  <c r="N464" i="19"/>
  <c r="M464" i="19"/>
  <c r="AK463" i="19" a="1"/>
  <c r="AK463" i="19"/>
  <c r="AD463" i="19" a="1"/>
  <c r="AD463" i="19"/>
  <c r="AB463" i="19" a="1"/>
  <c r="AB463" i="19"/>
  <c r="O463" i="19" a="1"/>
  <c r="O463" i="19"/>
  <c r="N463" i="19"/>
  <c r="M463" i="19"/>
  <c r="AK462" i="19" a="1"/>
  <c r="AK462" i="19"/>
  <c r="AD462" i="19" a="1"/>
  <c r="AD462" i="19"/>
  <c r="AB462" i="19" a="1"/>
  <c r="AB462" i="19"/>
  <c r="O462" i="19" a="1"/>
  <c r="O462" i="19"/>
  <c r="N462" i="19"/>
  <c r="M462" i="19"/>
  <c r="AK461" i="19" a="1"/>
  <c r="AK461" i="19"/>
  <c r="AD461" i="19" a="1"/>
  <c r="AD461" i="19"/>
  <c r="AB461" i="19" a="1"/>
  <c r="AB461" i="19"/>
  <c r="O461" i="19" a="1"/>
  <c r="O461" i="19"/>
  <c r="N461" i="19"/>
  <c r="M461" i="19"/>
  <c r="AK460" i="19" a="1"/>
  <c r="AK460" i="19"/>
  <c r="AD460" i="19" a="1"/>
  <c r="AD460" i="19"/>
  <c r="AB460" i="19" a="1"/>
  <c r="AB460" i="19"/>
  <c r="O460" i="19" a="1"/>
  <c r="O460" i="19"/>
  <c r="N460" i="19"/>
  <c r="M460" i="19"/>
  <c r="AK459" i="19" a="1"/>
  <c r="AK459" i="19"/>
  <c r="AD459" i="19" a="1"/>
  <c r="AD459" i="19"/>
  <c r="AB459" i="19" a="1"/>
  <c r="AB459" i="19"/>
  <c r="O459" i="19" a="1"/>
  <c r="O459" i="19"/>
  <c r="N459" i="19"/>
  <c r="M459" i="19"/>
  <c r="AK458" i="19" a="1"/>
  <c r="AK458" i="19"/>
  <c r="AD458" i="19" a="1"/>
  <c r="AD458" i="19"/>
  <c r="AB458" i="19" a="1"/>
  <c r="AB458" i="19"/>
  <c r="O458" i="19" a="1"/>
  <c r="O458" i="19"/>
  <c r="N458" i="19"/>
  <c r="M458" i="19"/>
  <c r="AK457" i="19" a="1"/>
  <c r="AK457" i="19"/>
  <c r="AD457" i="19" a="1"/>
  <c r="AD457" i="19"/>
  <c r="AB457" i="19" a="1"/>
  <c r="AB457" i="19"/>
  <c r="O457" i="19" a="1"/>
  <c r="O457" i="19"/>
  <c r="N457" i="19"/>
  <c r="M457" i="19"/>
  <c r="AK456" i="19" a="1"/>
  <c r="AK456" i="19"/>
  <c r="AD456" i="19" a="1"/>
  <c r="AD456" i="19"/>
  <c r="AB456" i="19" a="1"/>
  <c r="AB456" i="19"/>
  <c r="O456" i="19" a="1"/>
  <c r="O456" i="19"/>
  <c r="N456" i="19"/>
  <c r="M456" i="19"/>
  <c r="AK455" i="19" a="1"/>
  <c r="AK455" i="19"/>
  <c r="AD455" i="19" a="1"/>
  <c r="AD455" i="19"/>
  <c r="AB455" i="19" a="1"/>
  <c r="AB455" i="19"/>
  <c r="O455" i="19" a="1"/>
  <c r="O455" i="19"/>
  <c r="N455" i="19"/>
  <c r="M455" i="19"/>
  <c r="AK454" i="19" a="1"/>
  <c r="AK454" i="19"/>
  <c r="AD454" i="19" a="1"/>
  <c r="AD454" i="19"/>
  <c r="AB454" i="19" a="1"/>
  <c r="AB454" i="19"/>
  <c r="O454" i="19" a="1"/>
  <c r="O454" i="19"/>
  <c r="N454" i="19"/>
  <c r="M454" i="19"/>
  <c r="AK453" i="19" a="1"/>
  <c r="AK453" i="19"/>
  <c r="AD453" i="19" a="1"/>
  <c r="AD453" i="19"/>
  <c r="AB453" i="19" a="1"/>
  <c r="AB453" i="19"/>
  <c r="O453" i="19" a="1"/>
  <c r="O453" i="19"/>
  <c r="N453" i="19"/>
  <c r="M453" i="19"/>
  <c r="AK452" i="19" a="1"/>
  <c r="AK452" i="19"/>
  <c r="AD452" i="19" a="1"/>
  <c r="AD452" i="19"/>
  <c r="AB452" i="19" a="1"/>
  <c r="AB452" i="19"/>
  <c r="O452" i="19" a="1"/>
  <c r="O452" i="19"/>
  <c r="N452" i="19"/>
  <c r="M452" i="19"/>
  <c r="AK451" i="19" a="1"/>
  <c r="AK451" i="19"/>
  <c r="AD451" i="19" a="1"/>
  <c r="AD451" i="19"/>
  <c r="AB451" i="19" a="1"/>
  <c r="AB451" i="19"/>
  <c r="O451" i="19" a="1"/>
  <c r="O451" i="19"/>
  <c r="N451" i="19"/>
  <c r="M451" i="19"/>
  <c r="AK450" i="19" a="1"/>
  <c r="AK450" i="19"/>
  <c r="AD450" i="19" a="1"/>
  <c r="AD450" i="19"/>
  <c r="AB450" i="19" a="1"/>
  <c r="AB450" i="19"/>
  <c r="O450" i="19" a="1"/>
  <c r="O450" i="19"/>
  <c r="N450" i="19"/>
  <c r="M450" i="19"/>
  <c r="AK449" i="19" a="1"/>
  <c r="AK449" i="19"/>
  <c r="AD449" i="19" a="1"/>
  <c r="AD449" i="19"/>
  <c r="AB449" i="19" a="1"/>
  <c r="AB449" i="19"/>
  <c r="O449" i="19" a="1"/>
  <c r="O449" i="19"/>
  <c r="N449" i="19"/>
  <c r="M449" i="19"/>
  <c r="AK448" i="19" a="1"/>
  <c r="AK448" i="19"/>
  <c r="AD448" i="19" a="1"/>
  <c r="AD448" i="19"/>
  <c r="AB448" i="19" a="1"/>
  <c r="AB448" i="19"/>
  <c r="O448" i="19" a="1"/>
  <c r="O448" i="19"/>
  <c r="N448" i="19"/>
  <c r="M448" i="19"/>
  <c r="AK447" i="19" a="1"/>
  <c r="AK447" i="19"/>
  <c r="AD447" i="19" a="1"/>
  <c r="AD447" i="19"/>
  <c r="AB447" i="19" a="1"/>
  <c r="AB447" i="19"/>
  <c r="O447" i="19" a="1"/>
  <c r="O447" i="19"/>
  <c r="N447" i="19"/>
  <c r="M447" i="19"/>
  <c r="AK446" i="19" a="1"/>
  <c r="AK446" i="19"/>
  <c r="AD446" i="19" a="1"/>
  <c r="AD446" i="19"/>
  <c r="AB446" i="19" a="1"/>
  <c r="AB446" i="19"/>
  <c r="O446" i="19" a="1"/>
  <c r="O446" i="19"/>
  <c r="N446" i="19"/>
  <c r="M446" i="19"/>
  <c r="AK445" i="19" a="1"/>
  <c r="AK445" i="19"/>
  <c r="AD445" i="19" a="1"/>
  <c r="AD445" i="19"/>
  <c r="AB445" i="19" a="1"/>
  <c r="AB445" i="19"/>
  <c r="O445" i="19" a="1"/>
  <c r="O445" i="19"/>
  <c r="N445" i="19"/>
  <c r="M445" i="19"/>
  <c r="AK444" i="19" a="1"/>
  <c r="AK444" i="19"/>
  <c r="AD444" i="19" a="1"/>
  <c r="AD444" i="19"/>
  <c r="AB444" i="19" a="1"/>
  <c r="AB444" i="19"/>
  <c r="O444" i="19" a="1"/>
  <c r="O444" i="19"/>
  <c r="N444" i="19"/>
  <c r="M444" i="19"/>
  <c r="AK443" i="19" a="1"/>
  <c r="AK443" i="19"/>
  <c r="AD443" i="19" a="1"/>
  <c r="AD443" i="19"/>
  <c r="AB443" i="19" a="1"/>
  <c r="AB443" i="19"/>
  <c r="O443" i="19" a="1"/>
  <c r="O443" i="19"/>
  <c r="N443" i="19"/>
  <c r="M443" i="19"/>
  <c r="AK442" i="19" a="1"/>
  <c r="AK442" i="19"/>
  <c r="AD442" i="19" a="1"/>
  <c r="AD442" i="19"/>
  <c r="AB442" i="19" a="1"/>
  <c r="AB442" i="19"/>
  <c r="O442" i="19" a="1"/>
  <c r="O442" i="19"/>
  <c r="N442" i="19"/>
  <c r="M442" i="19"/>
  <c r="AK441" i="19" a="1"/>
  <c r="AK441" i="19"/>
  <c r="AD441" i="19" a="1"/>
  <c r="AD441" i="19"/>
  <c r="AB441" i="19" a="1"/>
  <c r="AB441" i="19"/>
  <c r="O441" i="19" a="1"/>
  <c r="O441" i="19"/>
  <c r="N441" i="19"/>
  <c r="M441" i="19"/>
  <c r="AK440" i="19" a="1"/>
  <c r="AK440" i="19"/>
  <c r="AD440" i="19" a="1"/>
  <c r="AD440" i="19"/>
  <c r="AB440" i="19" a="1"/>
  <c r="AB440" i="19"/>
  <c r="O440" i="19" a="1"/>
  <c r="O440" i="19"/>
  <c r="N440" i="19"/>
  <c r="M440" i="19"/>
  <c r="AK439" i="19" a="1"/>
  <c r="AK439" i="19"/>
  <c r="AD439" i="19" a="1"/>
  <c r="AD439" i="19"/>
  <c r="AB439" i="19" a="1"/>
  <c r="AB439" i="19"/>
  <c r="O439" i="19" a="1"/>
  <c r="O439" i="19"/>
  <c r="N439" i="19"/>
  <c r="M439" i="19"/>
  <c r="AK438" i="19" a="1"/>
  <c r="AK438" i="19"/>
  <c r="AD438" i="19" a="1"/>
  <c r="AD438" i="19"/>
  <c r="AB438" i="19" a="1"/>
  <c r="AB438" i="19"/>
  <c r="O438" i="19" a="1"/>
  <c r="O438" i="19"/>
  <c r="N438" i="19"/>
  <c r="M438" i="19"/>
  <c r="AK437" i="19" a="1"/>
  <c r="AK437" i="19"/>
  <c r="AD437" i="19" a="1"/>
  <c r="AD437" i="19"/>
  <c r="AB437" i="19" a="1"/>
  <c r="AB437" i="19"/>
  <c r="O437" i="19" a="1"/>
  <c r="O437" i="19"/>
  <c r="N437" i="19"/>
  <c r="M437" i="19"/>
  <c r="AK436" i="19" a="1"/>
  <c r="AK436" i="19"/>
  <c r="AD436" i="19" a="1"/>
  <c r="AD436" i="19"/>
  <c r="AB436" i="19" a="1"/>
  <c r="AB436" i="19"/>
  <c r="O436" i="19" a="1"/>
  <c r="O436" i="19"/>
  <c r="N436" i="19"/>
  <c r="M436" i="19"/>
  <c r="AK435" i="19" a="1"/>
  <c r="AK435" i="19"/>
  <c r="AD435" i="19" a="1"/>
  <c r="AD435" i="19"/>
  <c r="AB435" i="19" a="1"/>
  <c r="AB435" i="19"/>
  <c r="O435" i="19" a="1"/>
  <c r="O435" i="19"/>
  <c r="N435" i="19"/>
  <c r="M435" i="19"/>
  <c r="AK434" i="19" a="1"/>
  <c r="AK434" i="19"/>
  <c r="AD434" i="19" a="1"/>
  <c r="AD434" i="19"/>
  <c r="AB434" i="19" a="1"/>
  <c r="AB434" i="19"/>
  <c r="O434" i="19" a="1"/>
  <c r="O434" i="19"/>
  <c r="N434" i="19"/>
  <c r="M434" i="19"/>
  <c r="AK433" i="19" a="1"/>
  <c r="AK433" i="19"/>
  <c r="AD433" i="19" a="1"/>
  <c r="AD433" i="19"/>
  <c r="AB433" i="19" a="1"/>
  <c r="AB433" i="19"/>
  <c r="O433" i="19" a="1"/>
  <c r="O433" i="19"/>
  <c r="N433" i="19"/>
  <c r="M433" i="19"/>
  <c r="AK432" i="19" a="1"/>
  <c r="AK432" i="19"/>
  <c r="AD432" i="19" a="1"/>
  <c r="AD432" i="19"/>
  <c r="AB432" i="19" a="1"/>
  <c r="AB432" i="19"/>
  <c r="O432" i="19" a="1"/>
  <c r="O432" i="19"/>
  <c r="N432" i="19"/>
  <c r="M432" i="19"/>
  <c r="AK431" i="19" a="1"/>
  <c r="AK431" i="19"/>
  <c r="AD431" i="19" a="1"/>
  <c r="AD431" i="19"/>
  <c r="AB431" i="19" a="1"/>
  <c r="AB431" i="19"/>
  <c r="O431" i="19" a="1"/>
  <c r="O431" i="19"/>
  <c r="N431" i="19"/>
  <c r="M431" i="19"/>
  <c r="AK430" i="19" a="1"/>
  <c r="AK430" i="19"/>
  <c r="AD430" i="19" a="1"/>
  <c r="AD430" i="19"/>
  <c r="AB430" i="19" a="1"/>
  <c r="AB430" i="19"/>
  <c r="O430" i="19" a="1"/>
  <c r="O430" i="19"/>
  <c r="N430" i="19"/>
  <c r="M430" i="19"/>
  <c r="AK429" i="19" a="1"/>
  <c r="AK429" i="19"/>
  <c r="AD429" i="19" a="1"/>
  <c r="AD429" i="19"/>
  <c r="AB429" i="19" a="1"/>
  <c r="AB429" i="19"/>
  <c r="O429" i="19" a="1"/>
  <c r="O429" i="19"/>
  <c r="N429" i="19"/>
  <c r="M429" i="19"/>
  <c r="AK428" i="19" a="1"/>
  <c r="AK428" i="19"/>
  <c r="AD428" i="19" a="1"/>
  <c r="AD428" i="19"/>
  <c r="AB428" i="19" a="1"/>
  <c r="AB428" i="19"/>
  <c r="O428" i="19" a="1"/>
  <c r="O428" i="19"/>
  <c r="N428" i="19"/>
  <c r="M428" i="19"/>
  <c r="AK427" i="19" a="1"/>
  <c r="AK427" i="19"/>
  <c r="AD427" i="19" a="1"/>
  <c r="AD427" i="19"/>
  <c r="AB427" i="19" a="1"/>
  <c r="AB427" i="19"/>
  <c r="O427" i="19" a="1"/>
  <c r="O427" i="19"/>
  <c r="N427" i="19"/>
  <c r="M427" i="19"/>
  <c r="AK426" i="19" a="1"/>
  <c r="AK426" i="19"/>
  <c r="AD426" i="19" a="1"/>
  <c r="AD426" i="19"/>
  <c r="AB426" i="19" a="1"/>
  <c r="AB426" i="19"/>
  <c r="O426" i="19" a="1"/>
  <c r="O426" i="19"/>
  <c r="N426" i="19"/>
  <c r="M426" i="19"/>
  <c r="AK425" i="19" a="1"/>
  <c r="AK425" i="19"/>
  <c r="AD425" i="19" a="1"/>
  <c r="AD425" i="19"/>
  <c r="AB425" i="19" a="1"/>
  <c r="AB425" i="19"/>
  <c r="O425" i="19" a="1"/>
  <c r="O425" i="19"/>
  <c r="N425" i="19"/>
  <c r="M425" i="19"/>
  <c r="AK424" i="19" a="1"/>
  <c r="AK424" i="19"/>
  <c r="AD424" i="19" a="1"/>
  <c r="AD424" i="19"/>
  <c r="AB424" i="19" a="1"/>
  <c r="AB424" i="19"/>
  <c r="O424" i="19" a="1"/>
  <c r="O424" i="19"/>
  <c r="N424" i="19"/>
  <c r="M424" i="19"/>
  <c r="AK423" i="19" a="1"/>
  <c r="AK423" i="19"/>
  <c r="AD423" i="19" a="1"/>
  <c r="AD423" i="19"/>
  <c r="AB423" i="19" a="1"/>
  <c r="AB423" i="19"/>
  <c r="O423" i="19" a="1"/>
  <c r="O423" i="19"/>
  <c r="N423" i="19"/>
  <c r="M423" i="19"/>
  <c r="AK422" i="19" a="1"/>
  <c r="AK422" i="19"/>
  <c r="AD422" i="19" a="1"/>
  <c r="AD422" i="19"/>
  <c r="AB422" i="19" a="1"/>
  <c r="AB422" i="19"/>
  <c r="O422" i="19" a="1"/>
  <c r="O422" i="19"/>
  <c r="N422" i="19"/>
  <c r="M422" i="19"/>
  <c r="AK421" i="19" a="1"/>
  <c r="AK421" i="19"/>
  <c r="AD421" i="19" a="1"/>
  <c r="AD421" i="19"/>
  <c r="AB421" i="19" a="1"/>
  <c r="AB421" i="19"/>
  <c r="O421" i="19" a="1"/>
  <c r="O421" i="19"/>
  <c r="N421" i="19"/>
  <c r="M421" i="19"/>
  <c r="AK420" i="19" a="1"/>
  <c r="AK420" i="19"/>
  <c r="AD420" i="19" a="1"/>
  <c r="AD420" i="19"/>
  <c r="AB420" i="19" a="1"/>
  <c r="AB420" i="19"/>
  <c r="O420" i="19" a="1"/>
  <c r="O420" i="19"/>
  <c r="N420" i="19"/>
  <c r="M420" i="19"/>
  <c r="AK419" i="19" a="1"/>
  <c r="AK419" i="19"/>
  <c r="AD419" i="19" a="1"/>
  <c r="AD419" i="19"/>
  <c r="AB419" i="19" a="1"/>
  <c r="AB419" i="19"/>
  <c r="O419" i="19" a="1"/>
  <c r="O419" i="19"/>
  <c r="N419" i="19"/>
  <c r="M419" i="19"/>
  <c r="AK418" i="19" a="1"/>
  <c r="AK418" i="19"/>
  <c r="AD418" i="19" a="1"/>
  <c r="AD418" i="19"/>
  <c r="AB418" i="19" a="1"/>
  <c r="AB418" i="19"/>
  <c r="O418" i="19" a="1"/>
  <c r="O418" i="19"/>
  <c r="N418" i="19"/>
  <c r="M418" i="19"/>
  <c r="AK417" i="19" a="1"/>
  <c r="AK417" i="19"/>
  <c r="AD417" i="19" a="1"/>
  <c r="AD417" i="19"/>
  <c r="AB417" i="19" a="1"/>
  <c r="AB417" i="19"/>
  <c r="O417" i="19" a="1"/>
  <c r="O417" i="19"/>
  <c r="N417" i="19"/>
  <c r="M417" i="19"/>
  <c r="AK416" i="19" a="1"/>
  <c r="AK416" i="19"/>
  <c r="AD416" i="19" a="1"/>
  <c r="AD416" i="19"/>
  <c r="AB416" i="19" a="1"/>
  <c r="AB416" i="19"/>
  <c r="O416" i="19" a="1"/>
  <c r="O416" i="19"/>
  <c r="N416" i="19"/>
  <c r="M416" i="19"/>
  <c r="AK415" i="19" a="1"/>
  <c r="AK415" i="19"/>
  <c r="AD415" i="19" a="1"/>
  <c r="AD415" i="19"/>
  <c r="AB415" i="19" a="1"/>
  <c r="AB415" i="19"/>
  <c r="O415" i="19" a="1"/>
  <c r="O415" i="19"/>
  <c r="N415" i="19"/>
  <c r="M415" i="19"/>
  <c r="AK414" i="19" a="1"/>
  <c r="AK414" i="19"/>
  <c r="AD414" i="19" a="1"/>
  <c r="AD414" i="19"/>
  <c r="AB414" i="19" a="1"/>
  <c r="AB414" i="19"/>
  <c r="O414" i="19" a="1"/>
  <c r="O414" i="19"/>
  <c r="N414" i="19"/>
  <c r="M414" i="19"/>
  <c r="AK413" i="19" a="1"/>
  <c r="AK413" i="19"/>
  <c r="AD413" i="19" a="1"/>
  <c r="AD413" i="19"/>
  <c r="AB413" i="19" a="1"/>
  <c r="AB413" i="19"/>
  <c r="O413" i="19" a="1"/>
  <c r="O413" i="19"/>
  <c r="N413" i="19"/>
  <c r="M413" i="19"/>
  <c r="AK412" i="19" a="1"/>
  <c r="AK412" i="19"/>
  <c r="AD412" i="19" a="1"/>
  <c r="AD412" i="19"/>
  <c r="AB412" i="19" a="1"/>
  <c r="AB412" i="19"/>
  <c r="O412" i="19" a="1"/>
  <c r="O412" i="19"/>
  <c r="N412" i="19"/>
  <c r="M412" i="19"/>
  <c r="AK411" i="19" a="1"/>
  <c r="AK411" i="19"/>
  <c r="AD411" i="19" a="1"/>
  <c r="AD411" i="19"/>
  <c r="AB411" i="19" a="1"/>
  <c r="AB411" i="19"/>
  <c r="O411" i="19" a="1"/>
  <c r="O411" i="19"/>
  <c r="N411" i="19"/>
  <c r="M411" i="19"/>
  <c r="AK410" i="19" a="1"/>
  <c r="AK410" i="19"/>
  <c r="AD410" i="19" a="1"/>
  <c r="AD410" i="19"/>
  <c r="AB410" i="19" a="1"/>
  <c r="AB410" i="19"/>
  <c r="O410" i="19" a="1"/>
  <c r="O410" i="19"/>
  <c r="N410" i="19"/>
  <c r="M410" i="19"/>
  <c r="AK409" i="19" a="1"/>
  <c r="AK409" i="19"/>
  <c r="AD409" i="19" a="1"/>
  <c r="AD409" i="19"/>
  <c r="AB409" i="19" a="1"/>
  <c r="AB409" i="19"/>
  <c r="O409" i="19" a="1"/>
  <c r="O409" i="19"/>
  <c r="N409" i="19"/>
  <c r="M409" i="19"/>
  <c r="AK408" i="19" a="1"/>
  <c r="AK408" i="19"/>
  <c r="AD408" i="19" a="1"/>
  <c r="AD408" i="19"/>
  <c r="AB408" i="19" a="1"/>
  <c r="AB408" i="19"/>
  <c r="O408" i="19" a="1"/>
  <c r="O408" i="19"/>
  <c r="N408" i="19"/>
  <c r="M408" i="19"/>
  <c r="AK407" i="19" a="1"/>
  <c r="AK407" i="19"/>
  <c r="AD407" i="19" a="1"/>
  <c r="AD407" i="19"/>
  <c r="AB407" i="19" a="1"/>
  <c r="AB407" i="19"/>
  <c r="O407" i="19" a="1"/>
  <c r="O407" i="19"/>
  <c r="N407" i="19"/>
  <c r="M407" i="19"/>
  <c r="AK406" i="19" a="1"/>
  <c r="AK406" i="19"/>
  <c r="AD406" i="19" a="1"/>
  <c r="AD406" i="19"/>
  <c r="AB406" i="19" a="1"/>
  <c r="AB406" i="19"/>
  <c r="O406" i="19" a="1"/>
  <c r="O406" i="19"/>
  <c r="N406" i="19"/>
  <c r="M406" i="19"/>
  <c r="AK405" i="19" a="1"/>
  <c r="AK405" i="19"/>
  <c r="AD405" i="19" a="1"/>
  <c r="AD405" i="19"/>
  <c r="AB405" i="19" a="1"/>
  <c r="AB405" i="19"/>
  <c r="O405" i="19" a="1"/>
  <c r="O405" i="19"/>
  <c r="N405" i="19"/>
  <c r="M405" i="19"/>
  <c r="AK404" i="19" a="1"/>
  <c r="AK404" i="19"/>
  <c r="AD404" i="19" a="1"/>
  <c r="AD404" i="19"/>
  <c r="AB404" i="19" a="1"/>
  <c r="AB404" i="19"/>
  <c r="O404" i="19" a="1"/>
  <c r="O404" i="19"/>
  <c r="N404" i="19"/>
  <c r="M404" i="19"/>
  <c r="AK403" i="19" a="1"/>
  <c r="AK403" i="19"/>
  <c r="AD403" i="19" a="1"/>
  <c r="AD403" i="19"/>
  <c r="AB403" i="19" a="1"/>
  <c r="AB403" i="19"/>
  <c r="O403" i="19" a="1"/>
  <c r="O403" i="19"/>
  <c r="N403" i="19"/>
  <c r="M403" i="19"/>
  <c r="AK402" i="19" a="1"/>
  <c r="AK402" i="19"/>
  <c r="AD402" i="19" a="1"/>
  <c r="AD402" i="19"/>
  <c r="AB402" i="19" a="1"/>
  <c r="AB402" i="19"/>
  <c r="O402" i="19" a="1"/>
  <c r="O402" i="19"/>
  <c r="N402" i="19"/>
  <c r="M402" i="19"/>
  <c r="AK401" i="19" a="1"/>
  <c r="AK401" i="19"/>
  <c r="AD401" i="19" a="1"/>
  <c r="AD401" i="19"/>
  <c r="AB401" i="19" a="1"/>
  <c r="AB401" i="19"/>
  <c r="O401" i="19" a="1"/>
  <c r="O401" i="19"/>
  <c r="N401" i="19"/>
  <c r="M401" i="19"/>
  <c r="AK400" i="19" a="1"/>
  <c r="AK400" i="19"/>
  <c r="AD400" i="19" a="1"/>
  <c r="AD400" i="19"/>
  <c r="AB400" i="19" a="1"/>
  <c r="AB400" i="19"/>
  <c r="O400" i="19" a="1"/>
  <c r="O400" i="19"/>
  <c r="N400" i="19"/>
  <c r="M400" i="19"/>
  <c r="AK399" i="19" a="1"/>
  <c r="AK399" i="19"/>
  <c r="AD399" i="19" a="1"/>
  <c r="AD399" i="19"/>
  <c r="AB399" i="19" a="1"/>
  <c r="AB399" i="19"/>
  <c r="O399" i="19" a="1"/>
  <c r="O399" i="19"/>
  <c r="N399" i="19"/>
  <c r="M399" i="19"/>
  <c r="AK398" i="19" a="1"/>
  <c r="AK398" i="19"/>
  <c r="AD398" i="19" a="1"/>
  <c r="AD398" i="19"/>
  <c r="AB398" i="19" a="1"/>
  <c r="AB398" i="19"/>
  <c r="O398" i="19" a="1"/>
  <c r="O398" i="19"/>
  <c r="N398" i="19"/>
  <c r="M398" i="19"/>
  <c r="AK397" i="19" a="1"/>
  <c r="AK397" i="19"/>
  <c r="AD397" i="19" a="1"/>
  <c r="AD397" i="19"/>
  <c r="AB397" i="19" a="1"/>
  <c r="AB397" i="19"/>
  <c r="O397" i="19" a="1"/>
  <c r="O397" i="19"/>
  <c r="N397" i="19"/>
  <c r="M397" i="19"/>
  <c r="AK396" i="19" a="1"/>
  <c r="AK396" i="19"/>
  <c r="AD396" i="19" a="1"/>
  <c r="AD396" i="19"/>
  <c r="AB396" i="19" a="1"/>
  <c r="AB396" i="19"/>
  <c r="O396" i="19" a="1"/>
  <c r="O396" i="19"/>
  <c r="N396" i="19"/>
  <c r="M396" i="19"/>
  <c r="AK395" i="19" a="1"/>
  <c r="AK395" i="19"/>
  <c r="AD395" i="19" a="1"/>
  <c r="AD395" i="19"/>
  <c r="AB395" i="19" a="1"/>
  <c r="AB395" i="19"/>
  <c r="O395" i="19" a="1"/>
  <c r="O395" i="19"/>
  <c r="N395" i="19"/>
  <c r="M395" i="19"/>
  <c r="AK394" i="19" a="1"/>
  <c r="AK394" i="19"/>
  <c r="AD394" i="19" a="1"/>
  <c r="AD394" i="19"/>
  <c r="AB394" i="19" a="1"/>
  <c r="AB394" i="19"/>
  <c r="O394" i="19" a="1"/>
  <c r="O394" i="19"/>
  <c r="N394" i="19"/>
  <c r="M394" i="19"/>
  <c r="AK393" i="19" a="1"/>
  <c r="AK393" i="19"/>
  <c r="AD393" i="19" a="1"/>
  <c r="AD393" i="19"/>
  <c r="AB393" i="19" a="1"/>
  <c r="AB393" i="19"/>
  <c r="O393" i="19" a="1"/>
  <c r="O393" i="19"/>
  <c r="N393" i="19"/>
  <c r="M393" i="19"/>
  <c r="AK392" i="19" a="1"/>
  <c r="AK392" i="19"/>
  <c r="AD392" i="19" a="1"/>
  <c r="AD392" i="19"/>
  <c r="AB392" i="19" a="1"/>
  <c r="AB392" i="19"/>
  <c r="O392" i="19" a="1"/>
  <c r="O392" i="19"/>
  <c r="N392" i="19"/>
  <c r="M392" i="19"/>
  <c r="AK391" i="19" a="1"/>
  <c r="AK391" i="19"/>
  <c r="AD391" i="19" a="1"/>
  <c r="AD391" i="19"/>
  <c r="AB391" i="19" a="1"/>
  <c r="AB391" i="19"/>
  <c r="O391" i="19" a="1"/>
  <c r="O391" i="19"/>
  <c r="N391" i="19"/>
  <c r="M391" i="19"/>
  <c r="AK390" i="19" a="1"/>
  <c r="AK390" i="19"/>
  <c r="AD390" i="19" a="1"/>
  <c r="AD390" i="19"/>
  <c r="AB390" i="19" a="1"/>
  <c r="AB390" i="19"/>
  <c r="O390" i="19" a="1"/>
  <c r="O390" i="19"/>
  <c r="N390" i="19"/>
  <c r="M390" i="19"/>
  <c r="AK389" i="19" a="1"/>
  <c r="AK389" i="19"/>
  <c r="AD389" i="19" a="1"/>
  <c r="AD389" i="19"/>
  <c r="AB389" i="19" a="1"/>
  <c r="AB389" i="19"/>
  <c r="O389" i="19" a="1"/>
  <c r="O389" i="19"/>
  <c r="N389" i="19"/>
  <c r="M389" i="19"/>
  <c r="AK388" i="19" a="1"/>
  <c r="AK388" i="19"/>
  <c r="AD388" i="19" a="1"/>
  <c r="AD388" i="19"/>
  <c r="AB388" i="19" a="1"/>
  <c r="AB388" i="19"/>
  <c r="O388" i="19" a="1"/>
  <c r="O388" i="19"/>
  <c r="N388" i="19"/>
  <c r="M388" i="19"/>
  <c r="AK387" i="19" a="1"/>
  <c r="AK387" i="19"/>
  <c r="AD387" i="19" a="1"/>
  <c r="AD387" i="19"/>
  <c r="AB387" i="19" a="1"/>
  <c r="AB387" i="19"/>
  <c r="O387" i="19" a="1"/>
  <c r="O387" i="19"/>
  <c r="N387" i="19"/>
  <c r="M387" i="19"/>
  <c r="AK386" i="19" a="1"/>
  <c r="AK386" i="19"/>
  <c r="AD386" i="19" a="1"/>
  <c r="AD386" i="19"/>
  <c r="AB386" i="19" a="1"/>
  <c r="AB386" i="19"/>
  <c r="O386" i="19" a="1"/>
  <c r="O386" i="19"/>
  <c r="N386" i="19"/>
  <c r="M386" i="19"/>
  <c r="AK385" i="19" a="1"/>
  <c r="AK385" i="19"/>
  <c r="AD385" i="19" a="1"/>
  <c r="AD385" i="19"/>
  <c r="AB385" i="19" a="1"/>
  <c r="AB385" i="19"/>
  <c r="O385" i="19" a="1"/>
  <c r="O385" i="19"/>
  <c r="N385" i="19"/>
  <c r="M385" i="19"/>
  <c r="AK384" i="19" a="1"/>
  <c r="AK384" i="19"/>
  <c r="AD384" i="19" a="1"/>
  <c r="AD384" i="19"/>
  <c r="AB384" i="19" a="1"/>
  <c r="AB384" i="19"/>
  <c r="O384" i="19" a="1"/>
  <c r="O384" i="19"/>
  <c r="N384" i="19"/>
  <c r="M384" i="19"/>
  <c r="AK383" i="19" a="1"/>
  <c r="AK383" i="19"/>
  <c r="AD383" i="19" a="1"/>
  <c r="AD383" i="19"/>
  <c r="AB383" i="19" a="1"/>
  <c r="AB383" i="19"/>
  <c r="O383" i="19" a="1"/>
  <c r="O383" i="19"/>
  <c r="N383" i="19"/>
  <c r="M383" i="19"/>
  <c r="AK382" i="19" a="1"/>
  <c r="AK382" i="19"/>
  <c r="AD382" i="19" a="1"/>
  <c r="AD382" i="19"/>
  <c r="AB382" i="19" a="1"/>
  <c r="AB382" i="19"/>
  <c r="O382" i="19" a="1"/>
  <c r="O382" i="19"/>
  <c r="N382" i="19"/>
  <c r="M382" i="19"/>
  <c r="AK381" i="19" a="1"/>
  <c r="AK381" i="19"/>
  <c r="AD381" i="19" a="1"/>
  <c r="AD381" i="19"/>
  <c r="AB381" i="19" a="1"/>
  <c r="AB381" i="19"/>
  <c r="O381" i="19" a="1"/>
  <c r="O381" i="19"/>
  <c r="N381" i="19"/>
  <c r="M381" i="19"/>
  <c r="AK380" i="19" a="1"/>
  <c r="AK380" i="19"/>
  <c r="AD380" i="19" a="1"/>
  <c r="AD380" i="19"/>
  <c r="AB380" i="19" a="1"/>
  <c r="AB380" i="19"/>
  <c r="O380" i="19" a="1"/>
  <c r="O380" i="19"/>
  <c r="N380" i="19"/>
  <c r="M380" i="19"/>
  <c r="AK379" i="19" a="1"/>
  <c r="AK379" i="19"/>
  <c r="AD379" i="19" a="1"/>
  <c r="AD379" i="19"/>
  <c r="AB379" i="19" a="1"/>
  <c r="AB379" i="19"/>
  <c r="O379" i="19" a="1"/>
  <c r="O379" i="19"/>
  <c r="N379" i="19"/>
  <c r="M379" i="19"/>
  <c r="AK378" i="19" a="1"/>
  <c r="AK378" i="19"/>
  <c r="AD378" i="19" a="1"/>
  <c r="AD378" i="19"/>
  <c r="AB378" i="19" a="1"/>
  <c r="AB378" i="19"/>
  <c r="O378" i="19" a="1"/>
  <c r="O378" i="19"/>
  <c r="N378" i="19"/>
  <c r="M378" i="19"/>
  <c r="AK377" i="19" a="1"/>
  <c r="AK377" i="19"/>
  <c r="AD377" i="19" a="1"/>
  <c r="AD377" i="19"/>
  <c r="AB377" i="19" a="1"/>
  <c r="AB377" i="19"/>
  <c r="O377" i="19" a="1"/>
  <c r="O377" i="19"/>
  <c r="N377" i="19"/>
  <c r="M377" i="19"/>
  <c r="AK376" i="19" a="1"/>
  <c r="AK376" i="19"/>
  <c r="AD376" i="19" a="1"/>
  <c r="AD376" i="19"/>
  <c r="AB376" i="19" a="1"/>
  <c r="AB376" i="19"/>
  <c r="O376" i="19" a="1"/>
  <c r="O376" i="19"/>
  <c r="N376" i="19"/>
  <c r="M376" i="19"/>
  <c r="AK375" i="19" a="1"/>
  <c r="AK375" i="19"/>
  <c r="AD375" i="19" a="1"/>
  <c r="AD375" i="19"/>
  <c r="AB375" i="19" a="1"/>
  <c r="AB375" i="19"/>
  <c r="O375" i="19" a="1"/>
  <c r="O375" i="19"/>
  <c r="N375" i="19"/>
  <c r="M375" i="19"/>
  <c r="AK374" i="19" a="1"/>
  <c r="AK374" i="19"/>
  <c r="AD374" i="19" a="1"/>
  <c r="AD374" i="19"/>
  <c r="AB374" i="19" a="1"/>
  <c r="AB374" i="19"/>
  <c r="O374" i="19" a="1"/>
  <c r="O374" i="19"/>
  <c r="N374" i="19"/>
  <c r="M374" i="19"/>
  <c r="AK373" i="19" a="1"/>
  <c r="AK373" i="19"/>
  <c r="AD373" i="19" a="1"/>
  <c r="AD373" i="19"/>
  <c r="AB373" i="19" a="1"/>
  <c r="AB373" i="19"/>
  <c r="O373" i="19" a="1"/>
  <c r="O373" i="19"/>
  <c r="N373" i="19"/>
  <c r="M373" i="19"/>
  <c r="AK372" i="19" a="1"/>
  <c r="AK372" i="19"/>
  <c r="AD372" i="19" a="1"/>
  <c r="AD372" i="19"/>
  <c r="AB372" i="19" a="1"/>
  <c r="AB372" i="19"/>
  <c r="O372" i="19" a="1"/>
  <c r="O372" i="19"/>
  <c r="N372" i="19"/>
  <c r="M372" i="19"/>
  <c r="AK371" i="19" a="1"/>
  <c r="AK371" i="19"/>
  <c r="AD371" i="19" a="1"/>
  <c r="AD371" i="19"/>
  <c r="AB371" i="19" a="1"/>
  <c r="AB371" i="19"/>
  <c r="O371" i="19" a="1"/>
  <c r="O371" i="19"/>
  <c r="N371" i="19"/>
  <c r="M371" i="19"/>
  <c r="AK370" i="19" a="1"/>
  <c r="AK370" i="19"/>
  <c r="AD370" i="19" a="1"/>
  <c r="AD370" i="19"/>
  <c r="AB370" i="19" a="1"/>
  <c r="AB370" i="19"/>
  <c r="O370" i="19" a="1"/>
  <c r="O370" i="19"/>
  <c r="N370" i="19"/>
  <c r="M370" i="19"/>
  <c r="AK369" i="19" a="1"/>
  <c r="AK369" i="19"/>
  <c r="AD369" i="19" a="1"/>
  <c r="AD369" i="19"/>
  <c r="AB369" i="19" a="1"/>
  <c r="AB369" i="19"/>
  <c r="O369" i="19" a="1"/>
  <c r="O369" i="19"/>
  <c r="N369" i="19"/>
  <c r="M369" i="19"/>
  <c r="AK368" i="19" a="1"/>
  <c r="AK368" i="19"/>
  <c r="AD368" i="19" a="1"/>
  <c r="AD368" i="19"/>
  <c r="AB368" i="19" a="1"/>
  <c r="AB368" i="19"/>
  <c r="O368" i="19" a="1"/>
  <c r="O368" i="19"/>
  <c r="N368" i="19"/>
  <c r="M368" i="19"/>
  <c r="AK367" i="19" a="1"/>
  <c r="AK367" i="19"/>
  <c r="AD367" i="19" a="1"/>
  <c r="AD367" i="19"/>
  <c r="AB367" i="19" a="1"/>
  <c r="AB367" i="19"/>
  <c r="O367" i="19" a="1"/>
  <c r="O367" i="19"/>
  <c r="N367" i="19"/>
  <c r="M367" i="19"/>
  <c r="AK366" i="19" a="1"/>
  <c r="AK366" i="19"/>
  <c r="AD366" i="19" a="1"/>
  <c r="AD366" i="19"/>
  <c r="AB366" i="19" a="1"/>
  <c r="AB366" i="19"/>
  <c r="O366" i="19" a="1"/>
  <c r="O366" i="19"/>
  <c r="N366" i="19"/>
  <c r="M366" i="19"/>
  <c r="AK365" i="19" a="1"/>
  <c r="AK365" i="19"/>
  <c r="AD365" i="19" a="1"/>
  <c r="AD365" i="19"/>
  <c r="AB365" i="19" a="1"/>
  <c r="AB365" i="19"/>
  <c r="O365" i="19" a="1"/>
  <c r="O365" i="19"/>
  <c r="N365" i="19"/>
  <c r="M365" i="19"/>
  <c r="AK364" i="19" a="1"/>
  <c r="AK364" i="19"/>
  <c r="AD364" i="19" a="1"/>
  <c r="AD364" i="19"/>
  <c r="AB364" i="19" a="1"/>
  <c r="AB364" i="19"/>
  <c r="O364" i="19" a="1"/>
  <c r="O364" i="19"/>
  <c r="N364" i="19"/>
  <c r="M364" i="19"/>
  <c r="AK363" i="19" a="1"/>
  <c r="AK363" i="19"/>
  <c r="AD363" i="19" a="1"/>
  <c r="AD363" i="19"/>
  <c r="AB363" i="19" a="1"/>
  <c r="AB363" i="19"/>
  <c r="O363" i="19" a="1"/>
  <c r="O363" i="19"/>
  <c r="N363" i="19"/>
  <c r="M363" i="19"/>
  <c r="AK362" i="19" a="1"/>
  <c r="AK362" i="19"/>
  <c r="AD362" i="19" a="1"/>
  <c r="AD362" i="19"/>
  <c r="AB362" i="19" a="1"/>
  <c r="AB362" i="19"/>
  <c r="O362" i="19" a="1"/>
  <c r="O362" i="19"/>
  <c r="N362" i="19"/>
  <c r="M362" i="19"/>
  <c r="AK361" i="19" a="1"/>
  <c r="AK361" i="19"/>
  <c r="AD361" i="19" a="1"/>
  <c r="AD361" i="19"/>
  <c r="AB361" i="19" a="1"/>
  <c r="AB361" i="19"/>
  <c r="O361" i="19" a="1"/>
  <c r="O361" i="19"/>
  <c r="N361" i="19"/>
  <c r="M361" i="19"/>
  <c r="AK360" i="19" a="1"/>
  <c r="AK360" i="19"/>
  <c r="AD360" i="19" a="1"/>
  <c r="AD360" i="19"/>
  <c r="AB360" i="19" a="1"/>
  <c r="AB360" i="19"/>
  <c r="O360" i="19" a="1"/>
  <c r="O360" i="19"/>
  <c r="N360" i="19"/>
  <c r="M360" i="19"/>
  <c r="AK359" i="19" a="1"/>
  <c r="AK359" i="19"/>
  <c r="AD359" i="19" a="1"/>
  <c r="AD359" i="19"/>
  <c r="AB359" i="19" a="1"/>
  <c r="AB359" i="19"/>
  <c r="O359" i="19" a="1"/>
  <c r="O359" i="19"/>
  <c r="N359" i="19"/>
  <c r="M359" i="19"/>
  <c r="AK358" i="19" a="1"/>
  <c r="AK358" i="19"/>
  <c r="AD358" i="19" a="1"/>
  <c r="AD358" i="19"/>
  <c r="AB358" i="19" a="1"/>
  <c r="AB358" i="19"/>
  <c r="O358" i="19" a="1"/>
  <c r="O358" i="19"/>
  <c r="N358" i="19"/>
  <c r="M358" i="19"/>
  <c r="AK357" i="19" a="1"/>
  <c r="AK357" i="19"/>
  <c r="AD357" i="19" a="1"/>
  <c r="AD357" i="19"/>
  <c r="AB357" i="19" a="1"/>
  <c r="AB357" i="19"/>
  <c r="O357" i="19" a="1"/>
  <c r="O357" i="19"/>
  <c r="N357" i="19"/>
  <c r="M357" i="19"/>
  <c r="AK356" i="19" a="1"/>
  <c r="AK356" i="19"/>
  <c r="AD356" i="19" a="1"/>
  <c r="AD356" i="19"/>
  <c r="AB356" i="19" a="1"/>
  <c r="AB356" i="19"/>
  <c r="O356" i="19" a="1"/>
  <c r="O356" i="19"/>
  <c r="N356" i="19"/>
  <c r="M356" i="19"/>
  <c r="AK355" i="19" a="1"/>
  <c r="AK355" i="19"/>
  <c r="AD355" i="19" a="1"/>
  <c r="AD355" i="19"/>
  <c r="AB355" i="19" a="1"/>
  <c r="AB355" i="19"/>
  <c r="O355" i="19" a="1"/>
  <c r="O355" i="19"/>
  <c r="N355" i="19"/>
  <c r="M355" i="19"/>
  <c r="AK354" i="19" a="1"/>
  <c r="AK354" i="19"/>
  <c r="AD354" i="19" a="1"/>
  <c r="AD354" i="19"/>
  <c r="AB354" i="19" a="1"/>
  <c r="AB354" i="19"/>
  <c r="O354" i="19" a="1"/>
  <c r="O354" i="19"/>
  <c r="N354" i="19"/>
  <c r="M354" i="19"/>
  <c r="AK353" i="19" a="1"/>
  <c r="AK353" i="19"/>
  <c r="AD353" i="19" a="1"/>
  <c r="AD353" i="19"/>
  <c r="AB353" i="19" a="1"/>
  <c r="AB353" i="19"/>
  <c r="O353" i="19" a="1"/>
  <c r="O353" i="19"/>
  <c r="N353" i="19"/>
  <c r="M353" i="19"/>
  <c r="AK352" i="19" a="1"/>
  <c r="AK352" i="19"/>
  <c r="AD352" i="19" a="1"/>
  <c r="AD352" i="19"/>
  <c r="AB352" i="19" a="1"/>
  <c r="AB352" i="19"/>
  <c r="O352" i="19" a="1"/>
  <c r="O352" i="19"/>
  <c r="N352" i="19"/>
  <c r="M352" i="19"/>
  <c r="AK351" i="19" a="1"/>
  <c r="AK351" i="19"/>
  <c r="AD351" i="19" a="1"/>
  <c r="AD351" i="19"/>
  <c r="AB351" i="19" a="1"/>
  <c r="AB351" i="19"/>
  <c r="O351" i="19" a="1"/>
  <c r="O351" i="19"/>
  <c r="N351" i="19"/>
  <c r="M351" i="19"/>
  <c r="AK350" i="19" a="1"/>
  <c r="AK350" i="19"/>
  <c r="AD350" i="19" a="1"/>
  <c r="AD350" i="19"/>
  <c r="AB350" i="19" a="1"/>
  <c r="AB350" i="19"/>
  <c r="O350" i="19" a="1"/>
  <c r="O350" i="19"/>
  <c r="N350" i="19"/>
  <c r="M350" i="19"/>
  <c r="AK349" i="19" a="1"/>
  <c r="AK349" i="19"/>
  <c r="AD349" i="19" a="1"/>
  <c r="AD349" i="19"/>
  <c r="AB349" i="19" a="1"/>
  <c r="AB349" i="19"/>
  <c r="O349" i="19" a="1"/>
  <c r="O349" i="19"/>
  <c r="N349" i="19"/>
  <c r="M349" i="19"/>
  <c r="AK348" i="19" a="1"/>
  <c r="AK348" i="19"/>
  <c r="AD348" i="19" a="1"/>
  <c r="AD348" i="19"/>
  <c r="AB348" i="19" a="1"/>
  <c r="AB348" i="19"/>
  <c r="O348" i="19" a="1"/>
  <c r="O348" i="19"/>
  <c r="N348" i="19"/>
  <c r="M348" i="19"/>
  <c r="AK347" i="19" a="1"/>
  <c r="AK347" i="19"/>
  <c r="AD347" i="19" a="1"/>
  <c r="AD347" i="19"/>
  <c r="AB347" i="19" a="1"/>
  <c r="AB347" i="19"/>
  <c r="O347" i="19" a="1"/>
  <c r="O347" i="19"/>
  <c r="N347" i="19"/>
  <c r="M347" i="19"/>
  <c r="AK346" i="19" a="1"/>
  <c r="AK346" i="19"/>
  <c r="AD346" i="19" a="1"/>
  <c r="AD346" i="19"/>
  <c r="AB346" i="19" a="1"/>
  <c r="AB346" i="19"/>
  <c r="O346" i="19" a="1"/>
  <c r="O346" i="19"/>
  <c r="N346" i="19"/>
  <c r="M346" i="19"/>
  <c r="AK345" i="19" a="1"/>
  <c r="AK345" i="19"/>
  <c r="AD345" i="19" a="1"/>
  <c r="AD345" i="19"/>
  <c r="AB345" i="19" a="1"/>
  <c r="AB345" i="19"/>
  <c r="O345" i="19" a="1"/>
  <c r="O345" i="19"/>
  <c r="N345" i="19"/>
  <c r="M345" i="19"/>
  <c r="AK344" i="19" a="1"/>
  <c r="AK344" i="19"/>
  <c r="AD344" i="19" a="1"/>
  <c r="AD344" i="19"/>
  <c r="AB344" i="19" a="1"/>
  <c r="AB344" i="19"/>
  <c r="O344" i="19" a="1"/>
  <c r="O344" i="19"/>
  <c r="N344" i="19"/>
  <c r="M344" i="19"/>
  <c r="AK343" i="19" a="1"/>
  <c r="AK343" i="19"/>
  <c r="AD343" i="19" a="1"/>
  <c r="AD343" i="19"/>
  <c r="AB343" i="19" a="1"/>
  <c r="AB343" i="19"/>
  <c r="O343" i="19" a="1"/>
  <c r="O343" i="19"/>
  <c r="N343" i="19"/>
  <c r="M343" i="19"/>
  <c r="AK342" i="19" a="1"/>
  <c r="AK342" i="19"/>
  <c r="AD342" i="19" a="1"/>
  <c r="AD342" i="19"/>
  <c r="AB342" i="19" a="1"/>
  <c r="AB342" i="19"/>
  <c r="O342" i="19" a="1"/>
  <c r="O342" i="19"/>
  <c r="N342" i="19"/>
  <c r="M342" i="19"/>
  <c r="AK341" i="19" a="1"/>
  <c r="AK341" i="19"/>
  <c r="AD341" i="19" a="1"/>
  <c r="AD341" i="19"/>
  <c r="AB341" i="19" a="1"/>
  <c r="AB341" i="19"/>
  <c r="O341" i="19" a="1"/>
  <c r="O341" i="19"/>
  <c r="N341" i="19"/>
  <c r="M341" i="19"/>
  <c r="AK340" i="19" a="1"/>
  <c r="AK340" i="19"/>
  <c r="AD340" i="19" a="1"/>
  <c r="AD340" i="19"/>
  <c r="AB340" i="19" a="1"/>
  <c r="AB340" i="19"/>
  <c r="O340" i="19" a="1"/>
  <c r="O340" i="19"/>
  <c r="N340" i="19"/>
  <c r="M340" i="19"/>
  <c r="AK339" i="19" a="1"/>
  <c r="AK339" i="19"/>
  <c r="AD339" i="19" a="1"/>
  <c r="AD339" i="19"/>
  <c r="AB339" i="19" a="1"/>
  <c r="AB339" i="19"/>
  <c r="O339" i="19" a="1"/>
  <c r="O339" i="19"/>
  <c r="N339" i="19"/>
  <c r="M339" i="19"/>
  <c r="AK338" i="19" a="1"/>
  <c r="AK338" i="19"/>
  <c r="AD338" i="19" a="1"/>
  <c r="AD338" i="19"/>
  <c r="AB338" i="19" a="1"/>
  <c r="AB338" i="19"/>
  <c r="O338" i="19" a="1"/>
  <c r="O338" i="19"/>
  <c r="N338" i="19"/>
  <c r="M338" i="19"/>
  <c r="AK337" i="19" a="1"/>
  <c r="AK337" i="19"/>
  <c r="AD337" i="19" a="1"/>
  <c r="AD337" i="19"/>
  <c r="AB337" i="19" a="1"/>
  <c r="AB337" i="19"/>
  <c r="O337" i="19" a="1"/>
  <c r="O337" i="19"/>
  <c r="N337" i="19"/>
  <c r="M337" i="19"/>
  <c r="AK336" i="19" a="1"/>
  <c r="AK336" i="19"/>
  <c r="AD336" i="19" a="1"/>
  <c r="AD336" i="19"/>
  <c r="AB336" i="19" a="1"/>
  <c r="AB336" i="19"/>
  <c r="O336" i="19" a="1"/>
  <c r="O336" i="19"/>
  <c r="N336" i="19"/>
  <c r="M336" i="19"/>
  <c r="AK335" i="19" a="1"/>
  <c r="AK335" i="19"/>
  <c r="AD335" i="19" a="1"/>
  <c r="AD335" i="19"/>
  <c r="AB335" i="19" a="1"/>
  <c r="AB335" i="19"/>
  <c r="O335" i="19" a="1"/>
  <c r="O335" i="19"/>
  <c r="N335" i="19"/>
  <c r="M335" i="19"/>
  <c r="AK334" i="19" a="1"/>
  <c r="AK334" i="19"/>
  <c r="AD334" i="19" a="1"/>
  <c r="AD334" i="19"/>
  <c r="AB334" i="19" a="1"/>
  <c r="AB334" i="19"/>
  <c r="O334" i="19" a="1"/>
  <c r="O334" i="19"/>
  <c r="N334" i="19"/>
  <c r="M334" i="19"/>
  <c r="AK333" i="19" a="1"/>
  <c r="AK333" i="19"/>
  <c r="AD333" i="19" a="1"/>
  <c r="AD333" i="19"/>
  <c r="AB333" i="19" a="1"/>
  <c r="AB333" i="19"/>
  <c r="O333" i="19" a="1"/>
  <c r="O333" i="19"/>
  <c r="N333" i="19"/>
  <c r="M333" i="19"/>
  <c r="AK332" i="19" a="1"/>
  <c r="AK332" i="19"/>
  <c r="AD332" i="19" a="1"/>
  <c r="AD332" i="19"/>
  <c r="AB332" i="19" a="1"/>
  <c r="AB332" i="19"/>
  <c r="O332" i="19" a="1"/>
  <c r="O332" i="19"/>
  <c r="N332" i="19"/>
  <c r="M332" i="19"/>
  <c r="AK331" i="19" a="1"/>
  <c r="AK331" i="19"/>
  <c r="AD331" i="19" a="1"/>
  <c r="AD331" i="19"/>
  <c r="AB331" i="19" a="1"/>
  <c r="AB331" i="19"/>
  <c r="O331" i="19" a="1"/>
  <c r="O331" i="19"/>
  <c r="N331" i="19"/>
  <c r="M331" i="19"/>
  <c r="AK330" i="19" a="1"/>
  <c r="AK330" i="19"/>
  <c r="AD330" i="19" a="1"/>
  <c r="AD330" i="19"/>
  <c r="AB330" i="19" a="1"/>
  <c r="AB330" i="19"/>
  <c r="O330" i="19" a="1"/>
  <c r="O330" i="19"/>
  <c r="N330" i="19"/>
  <c r="M330" i="19"/>
  <c r="AK329" i="19" a="1"/>
  <c r="AK329" i="19"/>
  <c r="AD329" i="19" a="1"/>
  <c r="AD329" i="19"/>
  <c r="AB329" i="19" a="1"/>
  <c r="AB329" i="19"/>
  <c r="O329" i="19" a="1"/>
  <c r="O329" i="19"/>
  <c r="N329" i="19"/>
  <c r="M329" i="19"/>
  <c r="AK328" i="19" a="1"/>
  <c r="AK328" i="19"/>
  <c r="AD328" i="19" a="1"/>
  <c r="AD328" i="19"/>
  <c r="AB328" i="19" a="1"/>
  <c r="AB328" i="19"/>
  <c r="O328" i="19" a="1"/>
  <c r="O328" i="19"/>
  <c r="N328" i="19"/>
  <c r="M328" i="19"/>
  <c r="AK327" i="19" a="1"/>
  <c r="AK327" i="19"/>
  <c r="AD327" i="19" a="1"/>
  <c r="AD327" i="19"/>
  <c r="AB327" i="19" a="1"/>
  <c r="AB327" i="19"/>
  <c r="O327" i="19" a="1"/>
  <c r="O327" i="19"/>
  <c r="N327" i="19"/>
  <c r="M327" i="19"/>
  <c r="AK326" i="19" a="1"/>
  <c r="AK326" i="19"/>
  <c r="AD326" i="19" a="1"/>
  <c r="AD326" i="19"/>
  <c r="AB326" i="19" a="1"/>
  <c r="AB326" i="19"/>
  <c r="O326" i="19" a="1"/>
  <c r="O326" i="19"/>
  <c r="N326" i="19"/>
  <c r="M326" i="19"/>
  <c r="AK325" i="19" a="1"/>
  <c r="AK325" i="19"/>
  <c r="AD325" i="19" a="1"/>
  <c r="AD325" i="19"/>
  <c r="AB325" i="19" a="1"/>
  <c r="AB325" i="19"/>
  <c r="O325" i="19" a="1"/>
  <c r="O325" i="19"/>
  <c r="N325" i="19"/>
  <c r="M325" i="19"/>
  <c r="AK324" i="19" a="1"/>
  <c r="AK324" i="19"/>
  <c r="AD324" i="19" a="1"/>
  <c r="AD324" i="19"/>
  <c r="AB324" i="19" a="1"/>
  <c r="AB324" i="19"/>
  <c r="O324" i="19" a="1"/>
  <c r="O324" i="19"/>
  <c r="N324" i="19"/>
  <c r="M324" i="19"/>
  <c r="AK323" i="19" a="1"/>
  <c r="AK323" i="19"/>
  <c r="AD323" i="19" a="1"/>
  <c r="AD323" i="19"/>
  <c r="AB323" i="19" a="1"/>
  <c r="AB323" i="19"/>
  <c r="O323" i="19" a="1"/>
  <c r="O323" i="19"/>
  <c r="N323" i="19"/>
  <c r="M323" i="19"/>
  <c r="AK322" i="19" a="1"/>
  <c r="AK322" i="19"/>
  <c r="AD322" i="19" a="1"/>
  <c r="AD322" i="19"/>
  <c r="AB322" i="19" a="1"/>
  <c r="AB322" i="19"/>
  <c r="O322" i="19" a="1"/>
  <c r="O322" i="19"/>
  <c r="N322" i="19"/>
  <c r="M322" i="19"/>
  <c r="AK321" i="19" a="1"/>
  <c r="AK321" i="19"/>
  <c r="AD321" i="19" a="1"/>
  <c r="AD321" i="19"/>
  <c r="AB321" i="19" a="1"/>
  <c r="AB321" i="19"/>
  <c r="O321" i="19" a="1"/>
  <c r="O321" i="19"/>
  <c r="N321" i="19"/>
  <c r="M321" i="19"/>
  <c r="AK320" i="19" a="1"/>
  <c r="AK320" i="19"/>
  <c r="AD320" i="19" a="1"/>
  <c r="AD320" i="19"/>
  <c r="AB320" i="19" a="1"/>
  <c r="AB320" i="19"/>
  <c r="O320" i="19" a="1"/>
  <c r="O320" i="19"/>
  <c r="N320" i="19"/>
  <c r="M320" i="19"/>
  <c r="AK319" i="19" a="1"/>
  <c r="AK319" i="19"/>
  <c r="AD319" i="19" a="1"/>
  <c r="AD319" i="19"/>
  <c r="AB319" i="19" a="1"/>
  <c r="AB319" i="19"/>
  <c r="O319" i="19" a="1"/>
  <c r="O319" i="19"/>
  <c r="N319" i="19"/>
  <c r="M319" i="19"/>
  <c r="AK318" i="19" a="1"/>
  <c r="AK318" i="19"/>
  <c r="AD318" i="19" a="1"/>
  <c r="AD318" i="19"/>
  <c r="AB318" i="19" a="1"/>
  <c r="AB318" i="19"/>
  <c r="O318" i="19" a="1"/>
  <c r="O318" i="19"/>
  <c r="N318" i="19"/>
  <c r="M318" i="19"/>
  <c r="AK317" i="19" a="1"/>
  <c r="AK317" i="19"/>
  <c r="AD317" i="19" a="1"/>
  <c r="AD317" i="19"/>
  <c r="AB317" i="19" a="1"/>
  <c r="AB317" i="19"/>
  <c r="O317" i="19" a="1"/>
  <c r="O317" i="19"/>
  <c r="N317" i="19"/>
  <c r="M317" i="19"/>
  <c r="AK316" i="19" a="1"/>
  <c r="AK316" i="19"/>
  <c r="AD316" i="19" a="1"/>
  <c r="AD316" i="19"/>
  <c r="AB316" i="19" a="1"/>
  <c r="AB316" i="19"/>
  <c r="O316" i="19" a="1"/>
  <c r="O316" i="19"/>
  <c r="N316" i="19"/>
  <c r="M316" i="19"/>
  <c r="AK315" i="19" a="1"/>
  <c r="AK315" i="19"/>
  <c r="AD315" i="19" a="1"/>
  <c r="AD315" i="19"/>
  <c r="AB315" i="19" a="1"/>
  <c r="AB315" i="19"/>
  <c r="O315" i="19" a="1"/>
  <c r="O315" i="19"/>
  <c r="N315" i="19"/>
  <c r="M315" i="19"/>
  <c r="AK314" i="19" a="1"/>
  <c r="AK314" i="19"/>
  <c r="AD314" i="19" a="1"/>
  <c r="AD314" i="19"/>
  <c r="AB314" i="19" a="1"/>
  <c r="AB314" i="19"/>
  <c r="O314" i="19" a="1"/>
  <c r="O314" i="19"/>
  <c r="N314" i="19"/>
  <c r="M314" i="19"/>
  <c r="AK313" i="19" a="1"/>
  <c r="AK313" i="19"/>
  <c r="AD313" i="19" a="1"/>
  <c r="AD313" i="19"/>
  <c r="AB313" i="19" a="1"/>
  <c r="AB313" i="19"/>
  <c r="O313" i="19" a="1"/>
  <c r="O313" i="19"/>
  <c r="N313" i="19"/>
  <c r="M313" i="19"/>
  <c r="AK312" i="19" a="1"/>
  <c r="AK312" i="19"/>
  <c r="AD312" i="19" a="1"/>
  <c r="AD312" i="19"/>
  <c r="AB312" i="19" a="1"/>
  <c r="AB312" i="19"/>
  <c r="O312" i="19" a="1"/>
  <c r="O312" i="19"/>
  <c r="N312" i="19"/>
  <c r="M312" i="19"/>
  <c r="AK311" i="19" a="1"/>
  <c r="AK311" i="19"/>
  <c r="AD311" i="19" a="1"/>
  <c r="AD311" i="19"/>
  <c r="AB311" i="19" a="1"/>
  <c r="AB311" i="19"/>
  <c r="O311" i="19" a="1"/>
  <c r="O311" i="19"/>
  <c r="N311" i="19"/>
  <c r="M311" i="19"/>
  <c r="AK310" i="19" a="1"/>
  <c r="AK310" i="19"/>
  <c r="AD310" i="19" a="1"/>
  <c r="AD310" i="19"/>
  <c r="AB310" i="19" a="1"/>
  <c r="AB310" i="19"/>
  <c r="O310" i="19" a="1"/>
  <c r="O310" i="19"/>
  <c r="N310" i="19"/>
  <c r="M310" i="19"/>
  <c r="AK309" i="19" a="1"/>
  <c r="AK309" i="19"/>
  <c r="AD309" i="19" a="1"/>
  <c r="AD309" i="19"/>
  <c r="AB309" i="19" a="1"/>
  <c r="AB309" i="19"/>
  <c r="O309" i="19" a="1"/>
  <c r="O309" i="19"/>
  <c r="N309" i="19"/>
  <c r="M309" i="19"/>
  <c r="AK308" i="19" a="1"/>
  <c r="AK308" i="19"/>
  <c r="AD308" i="19" a="1"/>
  <c r="AD308" i="19"/>
  <c r="AB308" i="19" a="1"/>
  <c r="AB308" i="19"/>
  <c r="O308" i="19" a="1"/>
  <c r="O308" i="19"/>
  <c r="N308" i="19"/>
  <c r="M308" i="19"/>
  <c r="AK307" i="19" a="1"/>
  <c r="AK307" i="19"/>
  <c r="AD307" i="19" a="1"/>
  <c r="AD307" i="19"/>
  <c r="AB307" i="19" a="1"/>
  <c r="AB307" i="19"/>
  <c r="O307" i="19" a="1"/>
  <c r="O307" i="19"/>
  <c r="N307" i="19"/>
  <c r="M307" i="19"/>
  <c r="AK306" i="19" a="1"/>
  <c r="AK306" i="19"/>
  <c r="AD306" i="19" a="1"/>
  <c r="AD306" i="19"/>
  <c r="AB306" i="19" a="1"/>
  <c r="AB306" i="19"/>
  <c r="O306" i="19" a="1"/>
  <c r="O306" i="19"/>
  <c r="N306" i="19"/>
  <c r="M306" i="19"/>
  <c r="AK305" i="19" a="1"/>
  <c r="AK305" i="19"/>
  <c r="AD305" i="19" a="1"/>
  <c r="AD305" i="19"/>
  <c r="AB305" i="19" a="1"/>
  <c r="AB305" i="19"/>
  <c r="O305" i="19" a="1"/>
  <c r="O305" i="19"/>
  <c r="N305" i="19"/>
  <c r="M305" i="19"/>
  <c r="AK304" i="19" a="1"/>
  <c r="AK304" i="19"/>
  <c r="AD304" i="19" a="1"/>
  <c r="AD304" i="19"/>
  <c r="AB304" i="19" a="1"/>
  <c r="AB304" i="19"/>
  <c r="O304" i="19" a="1"/>
  <c r="O304" i="19"/>
  <c r="N304" i="19"/>
  <c r="M304" i="19"/>
  <c r="AK303" i="19" a="1"/>
  <c r="AK303" i="19"/>
  <c r="AD303" i="19" a="1"/>
  <c r="AD303" i="19"/>
  <c r="AB303" i="19" a="1"/>
  <c r="AB303" i="19"/>
  <c r="O303" i="19" a="1"/>
  <c r="O303" i="19"/>
  <c r="N303" i="19"/>
  <c r="M303" i="19"/>
  <c r="AK302" i="19" a="1"/>
  <c r="AK302" i="19"/>
  <c r="AD302" i="19" a="1"/>
  <c r="AD302" i="19"/>
  <c r="AB302" i="19" a="1"/>
  <c r="AB302" i="19"/>
  <c r="O302" i="19" a="1"/>
  <c r="O302" i="19"/>
  <c r="N302" i="19"/>
  <c r="M302" i="19"/>
  <c r="AK301" i="19" a="1"/>
  <c r="AK301" i="19"/>
  <c r="AD301" i="19" a="1"/>
  <c r="AD301" i="19"/>
  <c r="AB301" i="19" a="1"/>
  <c r="AB301" i="19"/>
  <c r="O301" i="19" a="1"/>
  <c r="O301" i="19"/>
  <c r="N301" i="19"/>
  <c r="M301" i="19"/>
  <c r="AK300" i="19" a="1"/>
  <c r="AK300" i="19"/>
  <c r="AD300" i="19" a="1"/>
  <c r="AD300" i="19"/>
  <c r="AB300" i="19" a="1"/>
  <c r="AB300" i="19"/>
  <c r="O300" i="19" a="1"/>
  <c r="O300" i="19"/>
  <c r="N300" i="19"/>
  <c r="M300" i="19"/>
  <c r="AK299" i="19" a="1"/>
  <c r="AK299" i="19"/>
  <c r="AD299" i="19" a="1"/>
  <c r="AD299" i="19"/>
  <c r="AB299" i="19" a="1"/>
  <c r="AB299" i="19"/>
  <c r="O299" i="19" a="1"/>
  <c r="O299" i="19"/>
  <c r="N299" i="19"/>
  <c r="M299" i="19"/>
  <c r="AK298" i="19" a="1"/>
  <c r="AK298" i="19"/>
  <c r="AD298" i="19" a="1"/>
  <c r="AD298" i="19"/>
  <c r="AB298" i="19" a="1"/>
  <c r="AB298" i="19"/>
  <c r="O298" i="19" a="1"/>
  <c r="O298" i="19"/>
  <c r="N298" i="19"/>
  <c r="M298" i="19"/>
  <c r="AK297" i="19" a="1"/>
  <c r="AK297" i="19"/>
  <c r="AD297" i="19" a="1"/>
  <c r="AD297" i="19"/>
  <c r="AB297" i="19" a="1"/>
  <c r="AB297" i="19"/>
  <c r="O297" i="19" a="1"/>
  <c r="O297" i="19"/>
  <c r="N297" i="19"/>
  <c r="M297" i="19"/>
  <c r="AK296" i="19" a="1"/>
  <c r="AK296" i="19"/>
  <c r="AD296" i="19" a="1"/>
  <c r="AD296" i="19"/>
  <c r="AB296" i="19" a="1"/>
  <c r="AB296" i="19"/>
  <c r="O296" i="19" a="1"/>
  <c r="O296" i="19"/>
  <c r="N296" i="19"/>
  <c r="M296" i="19"/>
  <c r="AK295" i="19" a="1"/>
  <c r="AK295" i="19"/>
  <c r="AD295" i="19" a="1"/>
  <c r="AD295" i="19"/>
  <c r="AB295" i="19" a="1"/>
  <c r="AB295" i="19"/>
  <c r="O295" i="19" a="1"/>
  <c r="O295" i="19"/>
  <c r="N295" i="19"/>
  <c r="M295" i="19"/>
  <c r="AK294" i="19" a="1"/>
  <c r="AK294" i="19"/>
  <c r="AD294" i="19" a="1"/>
  <c r="AD294" i="19"/>
  <c r="AB294" i="19" a="1"/>
  <c r="AB294" i="19"/>
  <c r="O294" i="19" a="1"/>
  <c r="O294" i="19"/>
  <c r="N294" i="19"/>
  <c r="M294" i="19"/>
  <c r="AK293" i="19" a="1"/>
  <c r="AK293" i="19"/>
  <c r="AD293" i="19" a="1"/>
  <c r="AD293" i="19"/>
  <c r="AB293" i="19" a="1"/>
  <c r="AB293" i="19"/>
  <c r="O293" i="19" a="1"/>
  <c r="O293" i="19"/>
  <c r="N293" i="19"/>
  <c r="M293" i="19"/>
  <c r="AK292" i="19" a="1"/>
  <c r="AK292" i="19"/>
  <c r="AD292" i="19" a="1"/>
  <c r="AD292" i="19"/>
  <c r="AB292" i="19" a="1"/>
  <c r="AB292" i="19"/>
  <c r="O292" i="19" a="1"/>
  <c r="O292" i="19"/>
  <c r="N292" i="19"/>
  <c r="M292" i="19"/>
  <c r="AK291" i="19" a="1"/>
  <c r="AK291" i="19"/>
  <c r="AD291" i="19" a="1"/>
  <c r="AD291" i="19"/>
  <c r="AB291" i="19" a="1"/>
  <c r="AB291" i="19"/>
  <c r="O291" i="19" a="1"/>
  <c r="O291" i="19"/>
  <c r="N291" i="19"/>
  <c r="M291" i="19"/>
  <c r="AK290" i="19" a="1"/>
  <c r="AK290" i="19"/>
  <c r="AD290" i="19" a="1"/>
  <c r="AD290" i="19"/>
  <c r="AB290" i="19" a="1"/>
  <c r="AB290" i="19"/>
  <c r="O290" i="19" a="1"/>
  <c r="O290" i="19"/>
  <c r="N290" i="19"/>
  <c r="M290" i="19"/>
  <c r="AK289" i="19" a="1"/>
  <c r="AK289" i="19"/>
  <c r="AD289" i="19" a="1"/>
  <c r="AD289" i="19"/>
  <c r="AB289" i="19" a="1"/>
  <c r="AB289" i="19"/>
  <c r="O289" i="19" a="1"/>
  <c r="O289" i="19"/>
  <c r="N289" i="19"/>
  <c r="M289" i="19"/>
  <c r="AK288" i="19" a="1"/>
  <c r="AK288" i="19"/>
  <c r="AD288" i="19" a="1"/>
  <c r="AD288" i="19"/>
  <c r="AB288" i="19" a="1"/>
  <c r="AB288" i="19"/>
  <c r="O288" i="19" a="1"/>
  <c r="O288" i="19"/>
  <c r="N288" i="19"/>
  <c r="M288" i="19"/>
  <c r="AK287" i="19" a="1"/>
  <c r="AK287" i="19"/>
  <c r="AD287" i="19" a="1"/>
  <c r="AD287" i="19"/>
  <c r="AB287" i="19" a="1"/>
  <c r="AB287" i="19"/>
  <c r="O287" i="19" a="1"/>
  <c r="O287" i="19"/>
  <c r="N287" i="19"/>
  <c r="M287" i="19"/>
  <c r="AK286" i="19" a="1"/>
  <c r="AK286" i="19"/>
  <c r="AD286" i="19" a="1"/>
  <c r="AD286" i="19"/>
  <c r="AB286" i="19" a="1"/>
  <c r="AB286" i="19"/>
  <c r="O286" i="19" a="1"/>
  <c r="O286" i="19"/>
  <c r="N286" i="19"/>
  <c r="M286" i="19"/>
  <c r="AK285" i="19" a="1"/>
  <c r="AK285" i="19"/>
  <c r="AD285" i="19" a="1"/>
  <c r="AD285" i="19"/>
  <c r="AB285" i="19" a="1"/>
  <c r="AB285" i="19"/>
  <c r="O285" i="19" a="1"/>
  <c r="O285" i="19"/>
  <c r="N285" i="19"/>
  <c r="M285" i="19"/>
  <c r="AK284" i="19" a="1"/>
  <c r="AK284" i="19"/>
  <c r="AD284" i="19" a="1"/>
  <c r="AD284" i="19"/>
  <c r="AB284" i="19" a="1"/>
  <c r="AB284" i="19"/>
  <c r="O284" i="19" a="1"/>
  <c r="O284" i="19"/>
  <c r="N284" i="19"/>
  <c r="M284" i="19"/>
  <c r="AK283" i="19" a="1"/>
  <c r="AK283" i="19"/>
  <c r="AD283" i="19" a="1"/>
  <c r="AD283" i="19"/>
  <c r="AB283" i="19" a="1"/>
  <c r="AB283" i="19"/>
  <c r="O283" i="19" a="1"/>
  <c r="O283" i="19"/>
  <c r="N283" i="19"/>
  <c r="M283" i="19"/>
  <c r="AK282" i="19" a="1"/>
  <c r="AK282" i="19"/>
  <c r="AD282" i="19" a="1"/>
  <c r="AD282" i="19"/>
  <c r="AB282" i="19" a="1"/>
  <c r="AB282" i="19"/>
  <c r="O282" i="19" a="1"/>
  <c r="O282" i="19"/>
  <c r="N282" i="19"/>
  <c r="M282" i="19"/>
  <c r="AK281" i="19" a="1"/>
  <c r="AK281" i="19"/>
  <c r="AD281" i="19" a="1"/>
  <c r="AD281" i="19"/>
  <c r="AB281" i="19" a="1"/>
  <c r="AB281" i="19"/>
  <c r="O281" i="19" a="1"/>
  <c r="O281" i="19"/>
  <c r="N281" i="19"/>
  <c r="M281" i="19"/>
  <c r="AK280" i="19" a="1"/>
  <c r="AK280" i="19"/>
  <c r="AD280" i="19" a="1"/>
  <c r="AD280" i="19"/>
  <c r="AB280" i="19" a="1"/>
  <c r="AB280" i="19"/>
  <c r="O280" i="19" a="1"/>
  <c r="O280" i="19"/>
  <c r="N280" i="19"/>
  <c r="M280" i="19"/>
  <c r="AK279" i="19" a="1"/>
  <c r="AK279" i="19"/>
  <c r="AD279" i="19" a="1"/>
  <c r="AD279" i="19"/>
  <c r="AB279" i="19" a="1"/>
  <c r="AB279" i="19"/>
  <c r="O279" i="19" a="1"/>
  <c r="O279" i="19"/>
  <c r="N279" i="19"/>
  <c r="M279" i="19"/>
  <c r="AK278" i="19" a="1"/>
  <c r="AK278" i="19"/>
  <c r="AD278" i="19" a="1"/>
  <c r="AD278" i="19"/>
  <c r="AB278" i="19" a="1"/>
  <c r="AB278" i="19"/>
  <c r="O278" i="19" a="1"/>
  <c r="O278" i="19"/>
  <c r="N278" i="19"/>
  <c r="M278" i="19"/>
  <c r="AK277" i="19" a="1"/>
  <c r="AK277" i="19"/>
  <c r="AD277" i="19" a="1"/>
  <c r="AD277" i="19"/>
  <c r="AB277" i="19" a="1"/>
  <c r="AB277" i="19"/>
  <c r="O277" i="19" a="1"/>
  <c r="O277" i="19"/>
  <c r="N277" i="19"/>
  <c r="M277" i="19"/>
  <c r="AK276" i="19" a="1"/>
  <c r="AK276" i="19"/>
  <c r="AD276" i="19" a="1"/>
  <c r="AD276" i="19"/>
  <c r="AB276" i="19" a="1"/>
  <c r="AB276" i="19"/>
  <c r="O276" i="19" a="1"/>
  <c r="O276" i="19"/>
  <c r="N276" i="19"/>
  <c r="M276" i="19"/>
  <c r="AK275" i="19" a="1"/>
  <c r="AK275" i="19"/>
  <c r="AD275" i="19" a="1"/>
  <c r="AD275" i="19"/>
  <c r="AB275" i="19" a="1"/>
  <c r="AB275" i="19"/>
  <c r="O275" i="19" a="1"/>
  <c r="O275" i="19"/>
  <c r="N275" i="19"/>
  <c r="M275" i="19"/>
  <c r="AK274" i="19" a="1"/>
  <c r="AK274" i="19"/>
  <c r="AD274" i="19" a="1"/>
  <c r="AD274" i="19"/>
  <c r="AB274" i="19" a="1"/>
  <c r="AB274" i="19"/>
  <c r="O274" i="19" a="1"/>
  <c r="O274" i="19"/>
  <c r="N274" i="19"/>
  <c r="M274" i="19"/>
  <c r="AK273" i="19" a="1"/>
  <c r="AK273" i="19"/>
  <c r="AD273" i="19" a="1"/>
  <c r="AD273" i="19"/>
  <c r="AB273" i="19" a="1"/>
  <c r="AB273" i="19"/>
  <c r="O273" i="19" a="1"/>
  <c r="O273" i="19"/>
  <c r="N273" i="19"/>
  <c r="M273" i="19"/>
  <c r="AK272" i="19" a="1"/>
  <c r="AK272" i="19"/>
  <c r="AD272" i="19" a="1"/>
  <c r="AD272" i="19"/>
  <c r="AB272" i="19" a="1"/>
  <c r="AB272" i="19"/>
  <c r="O272" i="19" a="1"/>
  <c r="O272" i="19"/>
  <c r="N272" i="19"/>
  <c r="M272" i="19"/>
  <c r="AK271" i="19" a="1"/>
  <c r="AK271" i="19"/>
  <c r="AD271" i="19" a="1"/>
  <c r="AD271" i="19"/>
  <c r="AB271" i="19" a="1"/>
  <c r="AB271" i="19"/>
  <c r="O271" i="19" a="1"/>
  <c r="O271" i="19"/>
  <c r="N271" i="19"/>
  <c r="M271" i="19"/>
  <c r="AK270" i="19" a="1"/>
  <c r="AK270" i="19"/>
  <c r="AD270" i="19" a="1"/>
  <c r="AD270" i="19"/>
  <c r="AB270" i="19" a="1"/>
  <c r="AB270" i="19"/>
  <c r="O270" i="19" a="1"/>
  <c r="O270" i="19"/>
  <c r="N270" i="19"/>
  <c r="M270" i="19"/>
  <c r="AK269" i="19" a="1"/>
  <c r="AK269" i="19"/>
  <c r="AD269" i="19" a="1"/>
  <c r="AD269" i="19"/>
  <c r="AB269" i="19" a="1"/>
  <c r="AB269" i="19"/>
  <c r="O269" i="19" a="1"/>
  <c r="O269" i="19"/>
  <c r="N269" i="19"/>
  <c r="M269" i="19"/>
  <c r="AK268" i="19" a="1"/>
  <c r="AK268" i="19"/>
  <c r="AD268" i="19" a="1"/>
  <c r="AD268" i="19"/>
  <c r="AB268" i="19" a="1"/>
  <c r="AB268" i="19"/>
  <c r="O268" i="19" a="1"/>
  <c r="O268" i="19"/>
  <c r="N268" i="19"/>
  <c r="M268" i="19"/>
  <c r="AK267" i="19" a="1"/>
  <c r="AK267" i="19"/>
  <c r="AD267" i="19" a="1"/>
  <c r="AD267" i="19"/>
  <c r="AB267" i="19" a="1"/>
  <c r="AB267" i="19"/>
  <c r="O267" i="19" a="1"/>
  <c r="O267" i="19"/>
  <c r="N267" i="19"/>
  <c r="M267" i="19"/>
  <c r="AK266" i="19" a="1"/>
  <c r="AK266" i="19"/>
  <c r="AD266" i="19" a="1"/>
  <c r="AD266" i="19"/>
  <c r="AB266" i="19" a="1"/>
  <c r="AB266" i="19"/>
  <c r="O266" i="19" a="1"/>
  <c r="O266" i="19"/>
  <c r="N266" i="19"/>
  <c r="M266" i="19"/>
  <c r="AK265" i="19" a="1"/>
  <c r="AK265" i="19"/>
  <c r="AD265" i="19" a="1"/>
  <c r="AD265" i="19"/>
  <c r="AB265" i="19" a="1"/>
  <c r="AB265" i="19"/>
  <c r="O265" i="19" a="1"/>
  <c r="O265" i="19"/>
  <c r="N265" i="19"/>
  <c r="M265" i="19"/>
  <c r="AK264" i="19" a="1"/>
  <c r="AK264" i="19"/>
  <c r="AD264" i="19" a="1"/>
  <c r="AD264" i="19"/>
  <c r="AB264" i="19" a="1"/>
  <c r="AB264" i="19"/>
  <c r="O264" i="19" a="1"/>
  <c r="O264" i="19"/>
  <c r="N264" i="19"/>
  <c r="M264" i="19"/>
  <c r="AK263" i="19" a="1"/>
  <c r="AK263" i="19"/>
  <c r="AD263" i="19" a="1"/>
  <c r="AD263" i="19"/>
  <c r="AB263" i="19" a="1"/>
  <c r="AB263" i="19"/>
  <c r="O263" i="19" a="1"/>
  <c r="O263" i="19"/>
  <c r="N263" i="19"/>
  <c r="M263" i="19"/>
  <c r="AK262" i="19" a="1"/>
  <c r="AK262" i="19"/>
  <c r="AD262" i="19" a="1"/>
  <c r="AD262" i="19"/>
  <c r="AB262" i="19" a="1"/>
  <c r="AB262" i="19"/>
  <c r="O262" i="19" a="1"/>
  <c r="O262" i="19"/>
  <c r="N262" i="19"/>
  <c r="M262" i="19"/>
  <c r="AK261" i="19" a="1"/>
  <c r="AK261" i="19"/>
  <c r="AD261" i="19" a="1"/>
  <c r="AD261" i="19"/>
  <c r="AB261" i="19" a="1"/>
  <c r="AB261" i="19"/>
  <c r="O261" i="19" a="1"/>
  <c r="O261" i="19"/>
  <c r="N261" i="19"/>
  <c r="M261" i="19"/>
  <c r="AK260" i="19" a="1"/>
  <c r="AK260" i="19"/>
  <c r="AD260" i="19" a="1"/>
  <c r="AD260" i="19"/>
  <c r="AB260" i="19" a="1"/>
  <c r="AB260" i="19"/>
  <c r="O260" i="19" a="1"/>
  <c r="O260" i="19"/>
  <c r="N260" i="19"/>
  <c r="M260" i="19"/>
  <c r="AK259" i="19" a="1"/>
  <c r="AK259" i="19"/>
  <c r="AD259" i="19" a="1"/>
  <c r="AD259" i="19"/>
  <c r="AB259" i="19" a="1"/>
  <c r="AB259" i="19"/>
  <c r="O259" i="19" a="1"/>
  <c r="O259" i="19"/>
  <c r="N259" i="19"/>
  <c r="M259" i="19"/>
  <c r="AK258" i="19" a="1"/>
  <c r="AK258" i="19"/>
  <c r="AD258" i="19" a="1"/>
  <c r="AD258" i="19"/>
  <c r="AB258" i="19" a="1"/>
  <c r="AB258" i="19"/>
  <c r="O258" i="19" a="1"/>
  <c r="O258" i="19"/>
  <c r="N258" i="19"/>
  <c r="M258" i="19"/>
  <c r="AK257" i="19" a="1"/>
  <c r="AK257" i="19"/>
  <c r="AD257" i="19" a="1"/>
  <c r="AD257" i="19"/>
  <c r="AB257" i="19" a="1"/>
  <c r="AB257" i="19"/>
  <c r="O257" i="19" a="1"/>
  <c r="O257" i="19"/>
  <c r="N257" i="19"/>
  <c r="M257" i="19"/>
  <c r="AK256" i="19" a="1"/>
  <c r="AK256" i="19"/>
  <c r="AD256" i="19" a="1"/>
  <c r="AD256" i="19"/>
  <c r="AB256" i="19" a="1"/>
  <c r="AB256" i="19"/>
  <c r="O256" i="19" a="1"/>
  <c r="O256" i="19"/>
  <c r="N256" i="19"/>
  <c r="M256" i="19"/>
  <c r="AK255" i="19" a="1"/>
  <c r="AK255" i="19"/>
  <c r="AD255" i="19" a="1"/>
  <c r="AD255" i="19"/>
  <c r="AB255" i="19" a="1"/>
  <c r="AB255" i="19"/>
  <c r="O255" i="19" a="1"/>
  <c r="O255" i="19"/>
  <c r="N255" i="19"/>
  <c r="M255" i="19"/>
  <c r="AK254" i="19" a="1"/>
  <c r="AK254" i="19"/>
  <c r="AD254" i="19" a="1"/>
  <c r="AD254" i="19"/>
  <c r="AB254" i="19" a="1"/>
  <c r="AB254" i="19"/>
  <c r="O254" i="19" a="1"/>
  <c r="O254" i="19"/>
  <c r="N254" i="19"/>
  <c r="M254" i="19"/>
  <c r="AK253" i="19" a="1"/>
  <c r="AK253" i="19"/>
  <c r="AD253" i="19" a="1"/>
  <c r="AD253" i="19"/>
  <c r="AB253" i="19" a="1"/>
  <c r="AB253" i="19"/>
  <c r="O253" i="19" a="1"/>
  <c r="O253" i="19"/>
  <c r="N253" i="19"/>
  <c r="M253" i="19"/>
  <c r="AK252" i="19" a="1"/>
  <c r="AK252" i="19"/>
  <c r="AD252" i="19" a="1"/>
  <c r="AD252" i="19"/>
  <c r="AB252" i="19" a="1"/>
  <c r="AB252" i="19"/>
  <c r="O252" i="19" a="1"/>
  <c r="O252" i="19"/>
  <c r="N252" i="19"/>
  <c r="M252" i="19"/>
  <c r="AK251" i="19" a="1"/>
  <c r="AK251" i="19"/>
  <c r="AD251" i="19" a="1"/>
  <c r="AD251" i="19"/>
  <c r="AB251" i="19" a="1"/>
  <c r="AB251" i="19"/>
  <c r="O251" i="19" a="1"/>
  <c r="O251" i="19"/>
  <c r="N251" i="19"/>
  <c r="M251" i="19"/>
  <c r="AK250" i="19" a="1"/>
  <c r="AK250" i="19"/>
  <c r="AD250" i="19" a="1"/>
  <c r="AD250" i="19"/>
  <c r="AB250" i="19" a="1"/>
  <c r="AB250" i="19"/>
  <c r="O250" i="19" a="1"/>
  <c r="O250" i="19"/>
  <c r="N250" i="19"/>
  <c r="M250" i="19"/>
  <c r="AK249" i="19" a="1"/>
  <c r="AK249" i="19"/>
  <c r="AD249" i="19" a="1"/>
  <c r="AD249" i="19"/>
  <c r="AB249" i="19" a="1"/>
  <c r="AB249" i="19"/>
  <c r="O249" i="19" a="1"/>
  <c r="O249" i="19"/>
  <c r="N249" i="19"/>
  <c r="M249" i="19"/>
  <c r="AK248" i="19" a="1"/>
  <c r="AK248" i="19"/>
  <c r="AD248" i="19" a="1"/>
  <c r="AD248" i="19"/>
  <c r="AB248" i="19" a="1"/>
  <c r="AB248" i="19"/>
  <c r="O248" i="19" a="1"/>
  <c r="O248" i="19"/>
  <c r="N248" i="19"/>
  <c r="M248" i="19"/>
  <c r="AK247" i="19" a="1"/>
  <c r="AK247" i="19"/>
  <c r="AD247" i="19" a="1"/>
  <c r="AD247" i="19"/>
  <c r="AB247" i="19" a="1"/>
  <c r="AB247" i="19"/>
  <c r="O247" i="19" a="1"/>
  <c r="O247" i="19"/>
  <c r="N247" i="19"/>
  <c r="M247" i="19"/>
  <c r="AK246" i="19" a="1"/>
  <c r="AK246" i="19"/>
  <c r="AD246" i="19" a="1"/>
  <c r="AD246" i="19"/>
  <c r="AB246" i="19" a="1"/>
  <c r="AB246" i="19"/>
  <c r="O246" i="19" a="1"/>
  <c r="O246" i="19"/>
  <c r="N246" i="19"/>
  <c r="M246" i="19"/>
  <c r="AK245" i="19" a="1"/>
  <c r="AK245" i="19"/>
  <c r="AD245" i="19" a="1"/>
  <c r="AD245" i="19"/>
  <c r="AB245" i="19" a="1"/>
  <c r="AB245" i="19"/>
  <c r="O245" i="19" a="1"/>
  <c r="O245" i="19"/>
  <c r="N245" i="19"/>
  <c r="M245" i="19"/>
  <c r="AK244" i="19" a="1"/>
  <c r="AK244" i="19"/>
  <c r="AD244" i="19" a="1"/>
  <c r="AD244" i="19"/>
  <c r="AB244" i="19" a="1"/>
  <c r="AB244" i="19"/>
  <c r="O244" i="19" a="1"/>
  <c r="O244" i="19"/>
  <c r="N244" i="19"/>
  <c r="M244" i="19"/>
  <c r="AK243" i="19" a="1"/>
  <c r="AK243" i="19"/>
  <c r="AD243" i="19" a="1"/>
  <c r="AD243" i="19"/>
  <c r="AB243" i="19" a="1"/>
  <c r="AB243" i="19"/>
  <c r="O243" i="19" a="1"/>
  <c r="O243" i="19"/>
  <c r="N243" i="19"/>
  <c r="M243" i="19"/>
  <c r="AK242" i="19" a="1"/>
  <c r="AK242" i="19"/>
  <c r="AD242" i="19" a="1"/>
  <c r="AD242" i="19"/>
  <c r="AB242" i="19" a="1"/>
  <c r="AB242" i="19"/>
  <c r="O242" i="19" a="1"/>
  <c r="O242" i="19"/>
  <c r="N242" i="19"/>
  <c r="M242" i="19"/>
  <c r="AK241" i="19" a="1"/>
  <c r="AK241" i="19"/>
  <c r="AD241" i="19" a="1"/>
  <c r="AD241" i="19"/>
  <c r="AB241" i="19" a="1"/>
  <c r="AB241" i="19"/>
  <c r="O241" i="19" a="1"/>
  <c r="O241" i="19"/>
  <c r="N241" i="19"/>
  <c r="M241" i="19"/>
  <c r="AK240" i="19" a="1"/>
  <c r="AK240" i="19"/>
  <c r="AD240" i="19" a="1"/>
  <c r="AD240" i="19"/>
  <c r="AB240" i="19" a="1"/>
  <c r="AB240" i="19"/>
  <c r="O240" i="19" a="1"/>
  <c r="O240" i="19"/>
  <c r="N240" i="19"/>
  <c r="M240" i="19"/>
  <c r="AK239" i="19" a="1"/>
  <c r="AK239" i="19"/>
  <c r="AD239" i="19" a="1"/>
  <c r="AD239" i="19"/>
  <c r="AB239" i="19" a="1"/>
  <c r="AB239" i="19"/>
  <c r="O239" i="19" a="1"/>
  <c r="O239" i="19"/>
  <c r="N239" i="19"/>
  <c r="M239" i="19"/>
  <c r="AK238" i="19" a="1"/>
  <c r="AK238" i="19"/>
  <c r="AD238" i="19" a="1"/>
  <c r="AD238" i="19"/>
  <c r="AB238" i="19" a="1"/>
  <c r="AB238" i="19"/>
  <c r="O238" i="19" a="1"/>
  <c r="O238" i="19"/>
  <c r="N238" i="19"/>
  <c r="M238" i="19"/>
  <c r="AK237" i="19" a="1"/>
  <c r="AK237" i="19"/>
  <c r="AD237" i="19" a="1"/>
  <c r="AD237" i="19"/>
  <c r="AB237" i="19" a="1"/>
  <c r="AB237" i="19"/>
  <c r="O237" i="19" a="1"/>
  <c r="O237" i="19"/>
  <c r="N237" i="19"/>
  <c r="M237" i="19"/>
  <c r="AK236" i="19" a="1"/>
  <c r="AK236" i="19"/>
  <c r="AD236" i="19" a="1"/>
  <c r="AD236" i="19"/>
  <c r="AB236" i="19" a="1"/>
  <c r="AB236" i="19"/>
  <c r="O236" i="19" a="1"/>
  <c r="O236" i="19"/>
  <c r="N236" i="19"/>
  <c r="M236" i="19"/>
  <c r="AK235" i="19" a="1"/>
  <c r="AK235" i="19"/>
  <c r="AD235" i="19" a="1"/>
  <c r="AD235" i="19"/>
  <c r="AB235" i="19" a="1"/>
  <c r="AB235" i="19"/>
  <c r="O235" i="19" a="1"/>
  <c r="O235" i="19"/>
  <c r="N235" i="19"/>
  <c r="M235" i="19"/>
  <c r="AK234" i="19" a="1"/>
  <c r="AK234" i="19"/>
  <c r="AD234" i="19" a="1"/>
  <c r="AD234" i="19"/>
  <c r="AB234" i="19" a="1"/>
  <c r="AB234" i="19"/>
  <c r="O234" i="19" a="1"/>
  <c r="O234" i="19"/>
  <c r="N234" i="19"/>
  <c r="M234" i="19"/>
  <c r="AK233" i="19" a="1"/>
  <c r="AK233" i="19"/>
  <c r="AD233" i="19" a="1"/>
  <c r="AD233" i="19"/>
  <c r="AB233" i="19" a="1"/>
  <c r="AB233" i="19"/>
  <c r="O233" i="19" a="1"/>
  <c r="O233" i="19"/>
  <c r="N233" i="19"/>
  <c r="M233" i="19"/>
  <c r="AK232" i="19" a="1"/>
  <c r="AK232" i="19"/>
  <c r="AD232" i="19" a="1"/>
  <c r="AD232" i="19"/>
  <c r="AB232" i="19" a="1"/>
  <c r="AB232" i="19"/>
  <c r="O232" i="19" a="1"/>
  <c r="O232" i="19"/>
  <c r="N232" i="19"/>
  <c r="M232" i="19"/>
  <c r="AK231" i="19" a="1"/>
  <c r="AK231" i="19"/>
  <c r="AD231" i="19" a="1"/>
  <c r="AD231" i="19"/>
  <c r="AB231" i="19" a="1"/>
  <c r="AB231" i="19"/>
  <c r="O231" i="19" a="1"/>
  <c r="O231" i="19"/>
  <c r="N231" i="19"/>
  <c r="M231" i="19"/>
  <c r="AK230" i="19" a="1"/>
  <c r="AK230" i="19"/>
  <c r="AD230" i="19" a="1"/>
  <c r="AD230" i="19"/>
  <c r="AB230" i="19" a="1"/>
  <c r="AB230" i="19"/>
  <c r="O230" i="19" a="1"/>
  <c r="O230" i="19"/>
  <c r="N230" i="19"/>
  <c r="M230" i="19"/>
  <c r="AK229" i="19" a="1"/>
  <c r="AK229" i="19"/>
  <c r="AD229" i="19" a="1"/>
  <c r="AD229" i="19"/>
  <c r="AB229" i="19" a="1"/>
  <c r="AB229" i="19"/>
  <c r="O229" i="19" a="1"/>
  <c r="O229" i="19"/>
  <c r="N229" i="19"/>
  <c r="M229" i="19"/>
  <c r="AK228" i="19" a="1"/>
  <c r="AK228" i="19"/>
  <c r="AD228" i="19" a="1"/>
  <c r="AD228" i="19"/>
  <c r="AB228" i="19" a="1"/>
  <c r="AB228" i="19"/>
  <c r="O228" i="19" a="1"/>
  <c r="O228" i="19"/>
  <c r="N228" i="19"/>
  <c r="M228" i="19"/>
  <c r="AK227" i="19" a="1"/>
  <c r="AK227" i="19"/>
  <c r="AD227" i="19" a="1"/>
  <c r="AD227" i="19"/>
  <c r="AB227" i="19" a="1"/>
  <c r="AB227" i="19"/>
  <c r="O227" i="19" a="1"/>
  <c r="O227" i="19"/>
  <c r="N227" i="19"/>
  <c r="M227" i="19"/>
  <c r="AK226" i="19" a="1"/>
  <c r="AK226" i="19"/>
  <c r="AD226" i="19" a="1"/>
  <c r="AD226" i="19"/>
  <c r="AB226" i="19" a="1"/>
  <c r="AB226" i="19"/>
  <c r="O226" i="19" a="1"/>
  <c r="O226" i="19"/>
  <c r="N226" i="19"/>
  <c r="M226" i="19"/>
  <c r="AK225" i="19" a="1"/>
  <c r="AK225" i="19"/>
  <c r="AD225" i="19" a="1"/>
  <c r="AD225" i="19"/>
  <c r="AB225" i="19" a="1"/>
  <c r="AB225" i="19"/>
  <c r="O225" i="19" a="1"/>
  <c r="O225" i="19"/>
  <c r="N225" i="19"/>
  <c r="M225" i="19"/>
  <c r="AK224" i="19" a="1"/>
  <c r="AK224" i="19"/>
  <c r="AD224" i="19" a="1"/>
  <c r="AD224" i="19"/>
  <c r="AB224" i="19" a="1"/>
  <c r="AB224" i="19"/>
  <c r="O224" i="19" a="1"/>
  <c r="O224" i="19"/>
  <c r="N224" i="19"/>
  <c r="M224" i="19"/>
  <c r="AK223" i="19" a="1"/>
  <c r="AK223" i="19"/>
  <c r="AD223" i="19" a="1"/>
  <c r="AD223" i="19"/>
  <c r="AB223" i="19" a="1"/>
  <c r="AB223" i="19"/>
  <c r="O223" i="19" a="1"/>
  <c r="O223" i="19"/>
  <c r="N223" i="19"/>
  <c r="M223" i="19"/>
  <c r="AK222" i="19" a="1"/>
  <c r="AK222" i="19"/>
  <c r="AD222" i="19" a="1"/>
  <c r="AD222" i="19"/>
  <c r="AB222" i="19" a="1"/>
  <c r="AB222" i="19"/>
  <c r="O222" i="19" a="1"/>
  <c r="O222" i="19"/>
  <c r="N222" i="19"/>
  <c r="M222" i="19"/>
  <c r="AK221" i="19" a="1"/>
  <c r="AK221" i="19"/>
  <c r="AD221" i="19" a="1"/>
  <c r="AD221" i="19"/>
  <c r="AB221" i="19" a="1"/>
  <c r="AB221" i="19"/>
  <c r="O221" i="19" a="1"/>
  <c r="O221" i="19"/>
  <c r="N221" i="19"/>
  <c r="M221" i="19"/>
  <c r="AK220" i="19" a="1"/>
  <c r="AK220" i="19"/>
  <c r="AD220" i="19" a="1"/>
  <c r="AD220" i="19"/>
  <c r="AB220" i="19" a="1"/>
  <c r="AB220" i="19"/>
  <c r="O220" i="19" a="1"/>
  <c r="O220" i="19"/>
  <c r="N220" i="19"/>
  <c r="M220" i="19"/>
  <c r="AK219" i="19" a="1"/>
  <c r="AK219" i="19"/>
  <c r="AD219" i="19" a="1"/>
  <c r="AD219" i="19"/>
  <c r="AB219" i="19" a="1"/>
  <c r="AB219" i="19"/>
  <c r="O219" i="19" a="1"/>
  <c r="O219" i="19"/>
  <c r="N219" i="19"/>
  <c r="M219" i="19"/>
  <c r="AK218" i="19" a="1"/>
  <c r="AK218" i="19"/>
  <c r="AD218" i="19" a="1"/>
  <c r="AD218" i="19"/>
  <c r="AB218" i="19" a="1"/>
  <c r="AB218" i="19"/>
  <c r="O218" i="19" a="1"/>
  <c r="O218" i="19"/>
  <c r="N218" i="19"/>
  <c r="M218" i="19"/>
  <c r="AK217" i="19" a="1"/>
  <c r="AK217" i="19"/>
  <c r="AD217" i="19" a="1"/>
  <c r="AD217" i="19"/>
  <c r="AB217" i="19" a="1"/>
  <c r="AB217" i="19"/>
  <c r="O217" i="19" a="1"/>
  <c r="O217" i="19"/>
  <c r="N217" i="19"/>
  <c r="M217" i="19"/>
  <c r="AK216" i="19" a="1"/>
  <c r="AK216" i="19"/>
  <c r="AD216" i="19" a="1"/>
  <c r="AD216" i="19"/>
  <c r="AB216" i="19" a="1"/>
  <c r="AB216" i="19"/>
  <c r="O216" i="19" a="1"/>
  <c r="O216" i="19"/>
  <c r="N216" i="19"/>
  <c r="M216" i="19"/>
  <c r="AK215" i="19" a="1"/>
  <c r="AK215" i="19"/>
  <c r="AD215" i="19" a="1"/>
  <c r="AD215" i="19"/>
  <c r="AB215" i="19" a="1"/>
  <c r="AB215" i="19"/>
  <c r="O215" i="19" a="1"/>
  <c r="O215" i="19"/>
  <c r="N215" i="19"/>
  <c r="M215" i="19"/>
  <c r="AK214" i="19" a="1"/>
  <c r="AK214" i="19"/>
  <c r="AD214" i="19" a="1"/>
  <c r="AD214" i="19"/>
  <c r="AB214" i="19" a="1"/>
  <c r="AB214" i="19"/>
  <c r="O214" i="19" a="1"/>
  <c r="O214" i="19"/>
  <c r="N214" i="19"/>
  <c r="M214" i="19"/>
  <c r="AK213" i="19" a="1"/>
  <c r="AK213" i="19"/>
  <c r="AD213" i="19" a="1"/>
  <c r="AD213" i="19"/>
  <c r="AB213" i="19" a="1"/>
  <c r="AB213" i="19"/>
  <c r="O213" i="19" a="1"/>
  <c r="O213" i="19"/>
  <c r="N213" i="19"/>
  <c r="M213" i="19"/>
  <c r="AK212" i="19" a="1"/>
  <c r="AK212" i="19"/>
  <c r="AD212" i="19" a="1"/>
  <c r="AD212" i="19"/>
  <c r="AB212" i="19" a="1"/>
  <c r="AB212" i="19"/>
  <c r="O212" i="19" a="1"/>
  <c r="O212" i="19"/>
  <c r="N212" i="19"/>
  <c r="M212" i="19"/>
  <c r="AK211" i="19" a="1"/>
  <c r="AK211" i="19"/>
  <c r="AD211" i="19" a="1"/>
  <c r="AD211" i="19"/>
  <c r="AB211" i="19" a="1"/>
  <c r="AB211" i="19"/>
  <c r="O211" i="19" a="1"/>
  <c r="O211" i="19"/>
  <c r="N211" i="19"/>
  <c r="M211" i="19"/>
  <c r="AK210" i="19" a="1"/>
  <c r="AK210" i="19"/>
  <c r="AD210" i="19" a="1"/>
  <c r="AD210" i="19"/>
  <c r="AB210" i="19" a="1"/>
  <c r="AB210" i="19"/>
  <c r="O210" i="19" a="1"/>
  <c r="O210" i="19"/>
  <c r="N210" i="19"/>
  <c r="M210" i="19"/>
  <c r="AK209" i="19" a="1"/>
  <c r="AK209" i="19"/>
  <c r="AD209" i="19" a="1"/>
  <c r="AD209" i="19"/>
  <c r="AB209" i="19" a="1"/>
  <c r="AB209" i="19"/>
  <c r="O209" i="19" a="1"/>
  <c r="O209" i="19"/>
  <c r="N209" i="19"/>
  <c r="M209" i="19"/>
  <c r="AK208" i="19" a="1"/>
  <c r="AK208" i="19"/>
  <c r="AD208" i="19" a="1"/>
  <c r="AD208" i="19"/>
  <c r="AB208" i="19" a="1"/>
  <c r="AB208" i="19"/>
  <c r="O208" i="19" a="1"/>
  <c r="O208" i="19"/>
  <c r="N208" i="19"/>
  <c r="M208" i="19"/>
  <c r="AK207" i="19" a="1"/>
  <c r="AK207" i="19"/>
  <c r="AD207" i="19" a="1"/>
  <c r="AD207" i="19"/>
  <c r="AB207" i="19" a="1"/>
  <c r="AB207" i="19"/>
  <c r="O207" i="19" a="1"/>
  <c r="O207" i="19"/>
  <c r="N207" i="19"/>
  <c r="M207" i="19"/>
  <c r="AK206" i="19" a="1"/>
  <c r="AK206" i="19"/>
  <c r="AD206" i="19" a="1"/>
  <c r="AD206" i="19"/>
  <c r="AB206" i="19" a="1"/>
  <c r="AB206" i="19"/>
  <c r="O206" i="19" a="1"/>
  <c r="O206" i="19"/>
  <c r="N206" i="19"/>
  <c r="M206" i="19"/>
  <c r="AK205" i="19" a="1"/>
  <c r="AK205" i="19"/>
  <c r="AD205" i="19" a="1"/>
  <c r="AD205" i="19"/>
  <c r="AB205" i="19" a="1"/>
  <c r="AB205" i="19"/>
  <c r="O205" i="19" a="1"/>
  <c r="O205" i="19"/>
  <c r="N205" i="19"/>
  <c r="M205" i="19"/>
  <c r="AK204" i="19" a="1"/>
  <c r="AK204" i="19"/>
  <c r="AD204" i="19" a="1"/>
  <c r="AD204" i="19"/>
  <c r="AB204" i="19" a="1"/>
  <c r="AB204" i="19"/>
  <c r="O204" i="19" a="1"/>
  <c r="O204" i="19"/>
  <c r="N204" i="19"/>
  <c r="M204" i="19"/>
  <c r="AK203" i="19" a="1"/>
  <c r="AK203" i="19"/>
  <c r="AD203" i="19" a="1"/>
  <c r="AD203" i="19"/>
  <c r="AB203" i="19" a="1"/>
  <c r="AB203" i="19"/>
  <c r="O203" i="19" a="1"/>
  <c r="O203" i="19"/>
  <c r="N203" i="19"/>
  <c r="M203" i="19"/>
  <c r="AK202" i="19" a="1"/>
  <c r="AK202" i="19"/>
  <c r="AD202" i="19" a="1"/>
  <c r="AD202" i="19"/>
  <c r="AB202" i="19" a="1"/>
  <c r="AB202" i="19"/>
  <c r="O202" i="19" a="1"/>
  <c r="O202" i="19"/>
  <c r="N202" i="19"/>
  <c r="M202" i="19"/>
  <c r="AK201" i="19" a="1"/>
  <c r="AK201" i="19"/>
  <c r="AD201" i="19" a="1"/>
  <c r="AD201" i="19"/>
  <c r="AB201" i="19" a="1"/>
  <c r="AB201" i="19"/>
  <c r="O201" i="19" a="1"/>
  <c r="O201" i="19"/>
  <c r="N201" i="19"/>
  <c r="M201" i="19"/>
  <c r="AK200" i="19" a="1"/>
  <c r="AK200" i="19"/>
  <c r="AD200" i="19" a="1"/>
  <c r="AD200" i="19"/>
  <c r="AB200" i="19" a="1"/>
  <c r="AB200" i="19"/>
  <c r="O200" i="19" a="1"/>
  <c r="O200" i="19"/>
  <c r="N200" i="19"/>
  <c r="M200" i="19"/>
  <c r="AK199" i="19" a="1"/>
  <c r="AK199" i="19"/>
  <c r="AD199" i="19" a="1"/>
  <c r="AD199" i="19"/>
  <c r="AB199" i="19" a="1"/>
  <c r="AB199" i="19"/>
  <c r="O199" i="19" a="1"/>
  <c r="O199" i="19"/>
  <c r="N199" i="19"/>
  <c r="M199" i="19"/>
  <c r="AK198" i="19" a="1"/>
  <c r="AK198" i="19"/>
  <c r="AD198" i="19" a="1"/>
  <c r="AD198" i="19"/>
  <c r="AB198" i="19" a="1"/>
  <c r="AB198" i="19"/>
  <c r="O198" i="19" a="1"/>
  <c r="O198" i="19"/>
  <c r="N198" i="19"/>
  <c r="M198" i="19"/>
  <c r="AK197" i="19" a="1"/>
  <c r="AK197" i="19"/>
  <c r="AD197" i="19" a="1"/>
  <c r="AD197" i="19"/>
  <c r="AB197" i="19" a="1"/>
  <c r="AB197" i="19"/>
  <c r="O197" i="19" a="1"/>
  <c r="O197" i="19"/>
  <c r="N197" i="19"/>
  <c r="M197" i="19"/>
  <c r="AK196" i="19" a="1"/>
  <c r="AK196" i="19"/>
  <c r="AD196" i="19" a="1"/>
  <c r="AD196" i="19"/>
  <c r="AB196" i="19" a="1"/>
  <c r="AB196" i="19"/>
  <c r="O196" i="19" a="1"/>
  <c r="O196" i="19"/>
  <c r="N196" i="19"/>
  <c r="M196" i="19"/>
  <c r="AK195" i="19" a="1"/>
  <c r="AK195" i="19"/>
  <c r="AD195" i="19" a="1"/>
  <c r="AD195" i="19"/>
  <c r="AB195" i="19" a="1"/>
  <c r="AB195" i="19"/>
  <c r="O195" i="19" a="1"/>
  <c r="O195" i="19"/>
  <c r="N195" i="19"/>
  <c r="M195" i="19"/>
  <c r="AK194" i="19" a="1"/>
  <c r="AK194" i="19"/>
  <c r="AD194" i="19" a="1"/>
  <c r="AD194" i="19"/>
  <c r="AB194" i="19" a="1"/>
  <c r="AB194" i="19"/>
  <c r="O194" i="19" a="1"/>
  <c r="O194" i="19"/>
  <c r="N194" i="19"/>
  <c r="M194" i="19"/>
  <c r="AK193" i="19" a="1"/>
  <c r="AK193" i="19"/>
  <c r="AD193" i="19" a="1"/>
  <c r="AD193" i="19"/>
  <c r="AB193" i="19" a="1"/>
  <c r="AB193" i="19"/>
  <c r="O193" i="19" a="1"/>
  <c r="O193" i="19"/>
  <c r="N193" i="19"/>
  <c r="M193" i="19"/>
  <c r="AK192" i="19" a="1"/>
  <c r="AK192" i="19"/>
  <c r="AD192" i="19" a="1"/>
  <c r="AD192" i="19"/>
  <c r="AB192" i="19" a="1"/>
  <c r="AB192" i="19"/>
  <c r="O192" i="19" a="1"/>
  <c r="O192" i="19"/>
  <c r="N192" i="19"/>
  <c r="M192" i="19"/>
  <c r="AK191" i="19" a="1"/>
  <c r="AK191" i="19"/>
  <c r="AD191" i="19" a="1"/>
  <c r="AD191" i="19"/>
  <c r="AB191" i="19" a="1"/>
  <c r="AB191" i="19"/>
  <c r="O191" i="19" a="1"/>
  <c r="O191" i="19"/>
  <c r="N191" i="19"/>
  <c r="M191" i="19"/>
  <c r="AK190" i="19" a="1"/>
  <c r="AK190" i="19"/>
  <c r="AD190" i="19" a="1"/>
  <c r="AD190" i="19"/>
  <c r="AB190" i="19" a="1"/>
  <c r="AB190" i="19"/>
  <c r="O190" i="19" a="1"/>
  <c r="O190" i="19"/>
  <c r="N190" i="19"/>
  <c r="M190" i="19"/>
  <c r="AK189" i="19" a="1"/>
  <c r="AK189" i="19"/>
  <c r="AD189" i="19" a="1"/>
  <c r="AD189" i="19"/>
  <c r="AB189" i="19" a="1"/>
  <c r="AB189" i="19"/>
  <c r="O189" i="19" a="1"/>
  <c r="O189" i="19"/>
  <c r="N189" i="19"/>
  <c r="M189" i="19"/>
  <c r="AK188" i="19" a="1"/>
  <c r="AK188" i="19"/>
  <c r="AD188" i="19" a="1"/>
  <c r="AD188" i="19"/>
  <c r="AB188" i="19" a="1"/>
  <c r="AB188" i="19"/>
  <c r="O188" i="19" a="1"/>
  <c r="O188" i="19"/>
  <c r="N188" i="19"/>
  <c r="M188" i="19"/>
  <c r="AK187" i="19" a="1"/>
  <c r="AK187" i="19"/>
  <c r="AD187" i="19" a="1"/>
  <c r="AD187" i="19"/>
  <c r="AB187" i="19" a="1"/>
  <c r="AB187" i="19"/>
  <c r="O187" i="19" a="1"/>
  <c r="O187" i="19"/>
  <c r="N187" i="19"/>
  <c r="M187" i="19"/>
  <c r="AK186" i="19" a="1"/>
  <c r="AK186" i="19"/>
  <c r="AD186" i="19" a="1"/>
  <c r="AD186" i="19"/>
  <c r="AB186" i="19" a="1"/>
  <c r="AB186" i="19"/>
  <c r="O186" i="19" a="1"/>
  <c r="O186" i="19"/>
  <c r="N186" i="19"/>
  <c r="M186" i="19"/>
  <c r="AK185" i="19" a="1"/>
  <c r="AK185" i="19"/>
  <c r="AD185" i="19" a="1"/>
  <c r="AD185" i="19"/>
  <c r="AB185" i="19" a="1"/>
  <c r="AB185" i="19"/>
  <c r="O185" i="19" a="1"/>
  <c r="O185" i="19"/>
  <c r="N185" i="19"/>
  <c r="M185" i="19"/>
  <c r="AK184" i="19" a="1"/>
  <c r="AK184" i="19"/>
  <c r="AD184" i="19" a="1"/>
  <c r="AD184" i="19"/>
  <c r="AB184" i="19" a="1"/>
  <c r="AB184" i="19"/>
  <c r="O184" i="19" a="1"/>
  <c r="O184" i="19"/>
  <c r="N184" i="19"/>
  <c r="M184" i="19"/>
  <c r="AK183" i="19" a="1"/>
  <c r="AK183" i="19"/>
  <c r="AD183" i="19" a="1"/>
  <c r="AD183" i="19"/>
  <c r="AB183" i="19" a="1"/>
  <c r="AB183" i="19"/>
  <c r="O183" i="19" a="1"/>
  <c r="O183" i="19"/>
  <c r="N183" i="19"/>
  <c r="M183" i="19"/>
  <c r="AK182" i="19" a="1"/>
  <c r="AK182" i="19"/>
  <c r="AD182" i="19" a="1"/>
  <c r="AD182" i="19"/>
  <c r="AB182" i="19" a="1"/>
  <c r="AB182" i="19"/>
  <c r="O182" i="19" a="1"/>
  <c r="O182" i="19"/>
  <c r="N182" i="19"/>
  <c r="M182" i="19"/>
  <c r="AK181" i="19" a="1"/>
  <c r="AK181" i="19"/>
  <c r="AD181" i="19" a="1"/>
  <c r="AD181" i="19"/>
  <c r="AB181" i="19" a="1"/>
  <c r="AB181" i="19"/>
  <c r="O181" i="19" a="1"/>
  <c r="O181" i="19"/>
  <c r="N181" i="19"/>
  <c r="M181" i="19"/>
  <c r="AK180" i="19" a="1"/>
  <c r="AK180" i="19"/>
  <c r="AD180" i="19" a="1"/>
  <c r="AD180" i="19"/>
  <c r="AB180" i="19" a="1"/>
  <c r="AB180" i="19"/>
  <c r="O180" i="19" a="1"/>
  <c r="O180" i="19"/>
  <c r="N180" i="19"/>
  <c r="M180" i="19"/>
  <c r="AK179" i="19" a="1"/>
  <c r="AK179" i="19"/>
  <c r="AD179" i="19" a="1"/>
  <c r="AD179" i="19"/>
  <c r="AB179" i="19" a="1"/>
  <c r="AB179" i="19"/>
  <c r="O179" i="19" a="1"/>
  <c r="O179" i="19"/>
  <c r="N179" i="19"/>
  <c r="M179" i="19"/>
  <c r="AK178" i="19" a="1"/>
  <c r="AK178" i="19"/>
  <c r="AD178" i="19" a="1"/>
  <c r="AD178" i="19"/>
  <c r="AB178" i="19" a="1"/>
  <c r="AB178" i="19"/>
  <c r="O178" i="19" a="1"/>
  <c r="O178" i="19"/>
  <c r="N178" i="19"/>
  <c r="M178" i="19"/>
  <c r="AK177" i="19" a="1"/>
  <c r="AK177" i="19"/>
  <c r="AD177" i="19" a="1"/>
  <c r="AD177" i="19"/>
  <c r="AB177" i="19" a="1"/>
  <c r="AB177" i="19"/>
  <c r="O177" i="19" a="1"/>
  <c r="O177" i="19"/>
  <c r="N177" i="19"/>
  <c r="M177" i="19"/>
  <c r="AK176" i="19" a="1"/>
  <c r="AK176" i="19"/>
  <c r="AD176" i="19" a="1"/>
  <c r="AD176" i="19"/>
  <c r="AB176" i="19" a="1"/>
  <c r="AB176" i="19"/>
  <c r="O176" i="19" a="1"/>
  <c r="O176" i="19"/>
  <c r="N176" i="19"/>
  <c r="M176" i="19"/>
  <c r="AK175" i="19" a="1"/>
  <c r="AK175" i="19"/>
  <c r="AD175" i="19" a="1"/>
  <c r="AD175" i="19"/>
  <c r="AB175" i="19" a="1"/>
  <c r="AB175" i="19"/>
  <c r="O175" i="19" a="1"/>
  <c r="O175" i="19"/>
  <c r="N175" i="19"/>
  <c r="M175" i="19"/>
  <c r="AK174" i="19" a="1"/>
  <c r="AK174" i="19"/>
  <c r="AD174" i="19" a="1"/>
  <c r="AD174" i="19"/>
  <c r="AB174" i="19" a="1"/>
  <c r="AB174" i="19"/>
  <c r="O174" i="19" a="1"/>
  <c r="O174" i="19"/>
  <c r="N174" i="19"/>
  <c r="M174" i="19"/>
  <c r="AK173" i="19" a="1"/>
  <c r="AK173" i="19"/>
  <c r="AD173" i="19" a="1"/>
  <c r="AD173" i="19"/>
  <c r="AB173" i="19" a="1"/>
  <c r="AB173" i="19"/>
  <c r="O173" i="19" a="1"/>
  <c r="O173" i="19"/>
  <c r="N173" i="19"/>
  <c r="M173" i="19"/>
  <c r="AK172" i="19" a="1"/>
  <c r="AK172" i="19"/>
  <c r="AD172" i="19" a="1"/>
  <c r="AD172" i="19"/>
  <c r="AB172" i="19" a="1"/>
  <c r="AB172" i="19"/>
  <c r="O172" i="19" a="1"/>
  <c r="O172" i="19"/>
  <c r="N172" i="19"/>
  <c r="M172" i="19"/>
  <c r="AK171" i="19" a="1"/>
  <c r="AK171" i="19"/>
  <c r="AD171" i="19" a="1"/>
  <c r="AD171" i="19"/>
  <c r="AB171" i="19" a="1"/>
  <c r="AB171" i="19"/>
  <c r="O171" i="19" a="1"/>
  <c r="O171" i="19"/>
  <c r="N171" i="19"/>
  <c r="M171" i="19"/>
  <c r="AK170" i="19" a="1"/>
  <c r="AK170" i="19"/>
  <c r="AD170" i="19" a="1"/>
  <c r="AD170" i="19"/>
  <c r="AB170" i="19" a="1"/>
  <c r="AB170" i="19"/>
  <c r="O170" i="19" a="1"/>
  <c r="O170" i="19"/>
  <c r="N170" i="19"/>
  <c r="M170" i="19"/>
  <c r="AK169" i="19" a="1"/>
  <c r="AK169" i="19"/>
  <c r="AD169" i="19" a="1"/>
  <c r="AD169" i="19"/>
  <c r="AB169" i="19" a="1"/>
  <c r="AB169" i="19"/>
  <c r="O169" i="19" a="1"/>
  <c r="O169" i="19"/>
  <c r="N169" i="19"/>
  <c r="M169" i="19"/>
  <c r="AK168" i="19" a="1"/>
  <c r="AK168" i="19"/>
  <c r="AD168" i="19" a="1"/>
  <c r="AD168" i="19"/>
  <c r="AB168" i="19" a="1"/>
  <c r="AB168" i="19"/>
  <c r="O168" i="19" a="1"/>
  <c r="O168" i="19"/>
  <c r="N168" i="19"/>
  <c r="M168" i="19"/>
  <c r="AK167" i="19" a="1"/>
  <c r="AK167" i="19"/>
  <c r="AD167" i="19" a="1"/>
  <c r="AD167" i="19"/>
  <c r="AB167" i="19" a="1"/>
  <c r="AB167" i="19"/>
  <c r="O167" i="19" a="1"/>
  <c r="O167" i="19"/>
  <c r="N167" i="19"/>
  <c r="M167" i="19"/>
  <c r="AK166" i="19" a="1"/>
  <c r="AK166" i="19"/>
  <c r="AD166" i="19" a="1"/>
  <c r="AD166" i="19"/>
  <c r="AB166" i="19" a="1"/>
  <c r="AB166" i="19"/>
  <c r="O166" i="19" a="1"/>
  <c r="O166" i="19"/>
  <c r="N166" i="19"/>
  <c r="M166" i="19"/>
  <c r="AK165" i="19" a="1"/>
  <c r="AK165" i="19"/>
  <c r="AD165" i="19" a="1"/>
  <c r="AD165" i="19"/>
  <c r="AB165" i="19" a="1"/>
  <c r="AB165" i="19"/>
  <c r="O165" i="19" a="1"/>
  <c r="O165" i="19"/>
  <c r="N165" i="19"/>
  <c r="M165" i="19"/>
  <c r="AK164" i="19" a="1"/>
  <c r="AK164" i="19"/>
  <c r="AD164" i="19" a="1"/>
  <c r="AD164" i="19"/>
  <c r="AB164" i="19" a="1"/>
  <c r="AB164" i="19"/>
  <c r="O164" i="19" a="1"/>
  <c r="O164" i="19"/>
  <c r="N164" i="19"/>
  <c r="M164" i="19"/>
  <c r="AK163" i="19" a="1"/>
  <c r="AK163" i="19"/>
  <c r="AD163" i="19" a="1"/>
  <c r="AD163" i="19"/>
  <c r="AB163" i="19" a="1"/>
  <c r="AB163" i="19"/>
  <c r="O163" i="19" a="1"/>
  <c r="O163" i="19"/>
  <c r="N163" i="19"/>
  <c r="M163" i="19"/>
  <c r="AK162" i="19" a="1"/>
  <c r="AK162" i="19"/>
  <c r="AD162" i="19" a="1"/>
  <c r="AD162" i="19"/>
  <c r="AB162" i="19" a="1"/>
  <c r="AB162" i="19"/>
  <c r="O162" i="19" a="1"/>
  <c r="O162" i="19"/>
  <c r="N162" i="19"/>
  <c r="M162" i="19"/>
  <c r="AK161" i="19" a="1"/>
  <c r="AK161" i="19"/>
  <c r="AD161" i="19" a="1"/>
  <c r="AD161" i="19"/>
  <c r="AB161" i="19" a="1"/>
  <c r="AB161" i="19"/>
  <c r="O161" i="19" a="1"/>
  <c r="O161" i="19"/>
  <c r="N161" i="19"/>
  <c r="M161" i="19"/>
  <c r="AK160" i="19" a="1"/>
  <c r="AK160" i="19"/>
  <c r="AD160" i="19" a="1"/>
  <c r="AD160" i="19"/>
  <c r="AB160" i="19" a="1"/>
  <c r="AB160" i="19"/>
  <c r="O160" i="19" a="1"/>
  <c r="O160" i="19"/>
  <c r="N160" i="19"/>
  <c r="M160" i="19"/>
  <c r="AK159" i="19" a="1"/>
  <c r="AK159" i="19"/>
  <c r="AD159" i="19" a="1"/>
  <c r="AD159" i="19"/>
  <c r="AB159" i="19" a="1"/>
  <c r="AB159" i="19"/>
  <c r="O159" i="19" a="1"/>
  <c r="O159" i="19"/>
  <c r="N159" i="19"/>
  <c r="M159" i="19"/>
  <c r="AK158" i="19" a="1"/>
  <c r="AK158" i="19"/>
  <c r="AD158" i="19" a="1"/>
  <c r="AD158" i="19"/>
  <c r="AB158" i="19" a="1"/>
  <c r="AB158" i="19"/>
  <c r="O158" i="19" a="1"/>
  <c r="O158" i="19"/>
  <c r="N158" i="19"/>
  <c r="M158" i="19"/>
  <c r="AK157" i="19" a="1"/>
  <c r="AK157" i="19"/>
  <c r="AD157" i="19" a="1"/>
  <c r="AD157" i="19"/>
  <c r="AB157" i="19" a="1"/>
  <c r="AB157" i="19"/>
  <c r="O157" i="19" a="1"/>
  <c r="O157" i="19"/>
  <c r="N157" i="19"/>
  <c r="M157" i="19"/>
  <c r="AK156" i="19" a="1"/>
  <c r="AK156" i="19"/>
  <c r="AD156" i="19" a="1"/>
  <c r="AD156" i="19"/>
  <c r="AB156" i="19" a="1"/>
  <c r="AB156" i="19"/>
  <c r="O156" i="19" a="1"/>
  <c r="O156" i="19"/>
  <c r="N156" i="19"/>
  <c r="M156" i="19"/>
  <c r="AK155" i="19" a="1"/>
  <c r="AK155" i="19"/>
  <c r="AD155" i="19" a="1"/>
  <c r="AD155" i="19"/>
  <c r="AB155" i="19" a="1"/>
  <c r="AB155" i="19"/>
  <c r="O155" i="19" a="1"/>
  <c r="O155" i="19"/>
  <c r="N155" i="19"/>
  <c r="M155" i="19"/>
  <c r="AK154" i="19" a="1"/>
  <c r="AK154" i="19"/>
  <c r="AD154" i="19" a="1"/>
  <c r="AD154" i="19"/>
  <c r="AB154" i="19" a="1"/>
  <c r="AB154" i="19"/>
  <c r="O154" i="19" a="1"/>
  <c r="O154" i="19"/>
  <c r="N154" i="19"/>
  <c r="M154" i="19"/>
  <c r="AK153" i="19" a="1"/>
  <c r="AK153" i="19"/>
  <c r="AD153" i="19" a="1"/>
  <c r="AD153" i="19"/>
  <c r="AB153" i="19" a="1"/>
  <c r="AB153" i="19"/>
  <c r="O153" i="19" a="1"/>
  <c r="O153" i="19"/>
  <c r="N153" i="19"/>
  <c r="M153" i="19"/>
  <c r="AK152" i="19" a="1"/>
  <c r="AK152" i="19"/>
  <c r="AD152" i="19" a="1"/>
  <c r="AD152" i="19"/>
  <c r="AB152" i="19" a="1"/>
  <c r="AB152" i="19"/>
  <c r="O152" i="19" a="1"/>
  <c r="O152" i="19"/>
  <c r="N152" i="19"/>
  <c r="M152" i="19"/>
  <c r="AK151" i="19" a="1"/>
  <c r="AK151" i="19"/>
  <c r="AD151" i="19" a="1"/>
  <c r="AD151" i="19"/>
  <c r="AB151" i="19" a="1"/>
  <c r="AB151" i="19"/>
  <c r="O151" i="19" a="1"/>
  <c r="O151" i="19"/>
  <c r="N151" i="19"/>
  <c r="M151" i="19"/>
  <c r="AK150" i="19" a="1"/>
  <c r="AK150" i="19"/>
  <c r="AD150" i="19" a="1"/>
  <c r="AD150" i="19"/>
  <c r="AB150" i="19" a="1"/>
  <c r="AB150" i="19"/>
  <c r="O150" i="19" a="1"/>
  <c r="O150" i="19"/>
  <c r="N150" i="19"/>
  <c r="M150" i="19"/>
  <c r="AK149" i="19" a="1"/>
  <c r="AK149" i="19"/>
  <c r="AD149" i="19" a="1"/>
  <c r="AD149" i="19"/>
  <c r="AB149" i="19" a="1"/>
  <c r="AB149" i="19"/>
  <c r="O149" i="19" a="1"/>
  <c r="O149" i="19"/>
  <c r="N149" i="19"/>
  <c r="M149" i="19"/>
  <c r="AK148" i="19" a="1"/>
  <c r="AK148" i="19"/>
  <c r="AD148" i="19" a="1"/>
  <c r="AD148" i="19"/>
  <c r="AB148" i="19" a="1"/>
  <c r="AB148" i="19"/>
  <c r="O148" i="19" a="1"/>
  <c r="O148" i="19"/>
  <c r="N148" i="19"/>
  <c r="M148" i="19"/>
  <c r="AK147" i="19" a="1"/>
  <c r="AK147" i="19"/>
  <c r="AD147" i="19" a="1"/>
  <c r="AD147" i="19"/>
  <c r="AB147" i="19" a="1"/>
  <c r="AB147" i="19"/>
  <c r="O147" i="19" a="1"/>
  <c r="O147" i="19"/>
  <c r="N147" i="19"/>
  <c r="M147" i="19"/>
  <c r="AK146" i="19" a="1"/>
  <c r="AK146" i="19"/>
  <c r="AD146" i="19" a="1"/>
  <c r="AD146" i="19"/>
  <c r="AB146" i="19" a="1"/>
  <c r="AB146" i="19"/>
  <c r="O146" i="19" a="1"/>
  <c r="O146" i="19"/>
  <c r="N146" i="19"/>
  <c r="M146" i="19"/>
  <c r="AK145" i="19" a="1"/>
  <c r="AK145" i="19"/>
  <c r="AD145" i="19" a="1"/>
  <c r="AD145" i="19"/>
  <c r="AB145" i="19" a="1"/>
  <c r="AB145" i="19"/>
  <c r="O145" i="19" a="1"/>
  <c r="O145" i="19"/>
  <c r="N145" i="19"/>
  <c r="M145" i="19"/>
  <c r="AK144" i="19" a="1"/>
  <c r="AK144" i="19"/>
  <c r="AD144" i="19" a="1"/>
  <c r="AD144" i="19"/>
  <c r="AB144" i="19" a="1"/>
  <c r="AB144" i="19"/>
  <c r="O144" i="19" a="1"/>
  <c r="O144" i="19"/>
  <c r="N144" i="19"/>
  <c r="M144" i="19"/>
  <c r="AK143" i="19" a="1"/>
  <c r="AK143" i="19"/>
  <c r="AD143" i="19" a="1"/>
  <c r="AD143" i="19"/>
  <c r="AB143" i="19" a="1"/>
  <c r="AB143" i="19"/>
  <c r="O143" i="19" a="1"/>
  <c r="O143" i="19"/>
  <c r="N143" i="19"/>
  <c r="M143" i="19"/>
  <c r="AK142" i="19" a="1"/>
  <c r="AK142" i="19"/>
  <c r="AD142" i="19" a="1"/>
  <c r="AD142" i="19"/>
  <c r="AB142" i="19" a="1"/>
  <c r="AB142" i="19"/>
  <c r="O142" i="19" a="1"/>
  <c r="O142" i="19"/>
  <c r="N142" i="19"/>
  <c r="M142" i="19"/>
  <c r="AK141" i="19" a="1"/>
  <c r="AK141" i="19"/>
  <c r="AD141" i="19" a="1"/>
  <c r="AD141" i="19"/>
  <c r="AB141" i="19" a="1"/>
  <c r="AB141" i="19"/>
  <c r="O141" i="19" a="1"/>
  <c r="O141" i="19"/>
  <c r="N141" i="19"/>
  <c r="M141" i="19"/>
  <c r="AK140" i="19" a="1"/>
  <c r="AK140" i="19"/>
  <c r="AD140" i="19" a="1"/>
  <c r="AD140" i="19"/>
  <c r="AB140" i="19" a="1"/>
  <c r="AB140" i="19"/>
  <c r="O140" i="19" a="1"/>
  <c r="O140" i="19"/>
  <c r="N140" i="19"/>
  <c r="M140" i="19"/>
  <c r="AK139" i="19" a="1"/>
  <c r="AK139" i="19"/>
  <c r="AD139" i="19" a="1"/>
  <c r="AD139" i="19"/>
  <c r="AB139" i="19" a="1"/>
  <c r="AB139" i="19"/>
  <c r="O139" i="19" a="1"/>
  <c r="O139" i="19"/>
  <c r="N139" i="19"/>
  <c r="M139" i="19"/>
  <c r="AK138" i="19" a="1"/>
  <c r="AK138" i="19"/>
  <c r="AD138" i="19" a="1"/>
  <c r="AD138" i="19"/>
  <c r="AB138" i="19" a="1"/>
  <c r="AB138" i="19"/>
  <c r="O138" i="19" a="1"/>
  <c r="O138" i="19"/>
  <c r="N138" i="19"/>
  <c r="M138" i="19"/>
  <c r="AK137" i="19" a="1"/>
  <c r="AK137" i="19"/>
  <c r="AD137" i="19" a="1"/>
  <c r="AD137" i="19"/>
  <c r="AB137" i="19" a="1"/>
  <c r="AB137" i="19"/>
  <c r="O137" i="19" a="1"/>
  <c r="O137" i="19"/>
  <c r="N137" i="19"/>
  <c r="M137" i="19"/>
  <c r="AK136" i="19" a="1"/>
  <c r="AK136" i="19"/>
  <c r="AD136" i="19" a="1"/>
  <c r="AD136" i="19"/>
  <c r="AB136" i="19" a="1"/>
  <c r="AB136" i="19"/>
  <c r="O136" i="19" a="1"/>
  <c r="O136" i="19"/>
  <c r="N136" i="19"/>
  <c r="M136" i="19"/>
  <c r="AK135" i="19" a="1"/>
  <c r="AK135" i="19"/>
  <c r="AD135" i="19" a="1"/>
  <c r="AD135" i="19"/>
  <c r="AB135" i="19" a="1"/>
  <c r="AB135" i="19"/>
  <c r="O135" i="19" a="1"/>
  <c r="O135" i="19"/>
  <c r="N135" i="19"/>
  <c r="M135" i="19"/>
  <c r="AK134" i="19" a="1"/>
  <c r="AK134" i="19"/>
  <c r="AD134" i="19" a="1"/>
  <c r="AD134" i="19"/>
  <c r="AB134" i="19" a="1"/>
  <c r="AB134" i="19"/>
  <c r="O134" i="19" a="1"/>
  <c r="O134" i="19"/>
  <c r="N134" i="19"/>
  <c r="M134" i="19"/>
  <c r="AK133" i="19" a="1"/>
  <c r="AK133" i="19"/>
  <c r="AD133" i="19" a="1"/>
  <c r="AD133" i="19"/>
  <c r="AB133" i="19" a="1"/>
  <c r="AB133" i="19"/>
  <c r="O133" i="19" a="1"/>
  <c r="O133" i="19"/>
  <c r="N133" i="19"/>
  <c r="M133" i="19"/>
  <c r="AK132" i="19" a="1"/>
  <c r="AK132" i="19"/>
  <c r="AD132" i="19" a="1"/>
  <c r="AD132" i="19"/>
  <c r="AB132" i="19" a="1"/>
  <c r="AB132" i="19"/>
  <c r="O132" i="19" a="1"/>
  <c r="O132" i="19"/>
  <c r="N132" i="19"/>
  <c r="M132" i="19"/>
  <c r="AK131" i="19" a="1"/>
  <c r="AK131" i="19"/>
  <c r="AD131" i="19" a="1"/>
  <c r="AD131" i="19"/>
  <c r="AB131" i="19" a="1"/>
  <c r="AB131" i="19"/>
  <c r="O131" i="19" a="1"/>
  <c r="O131" i="19"/>
  <c r="N131" i="19"/>
  <c r="M131" i="19"/>
  <c r="AK130" i="19" a="1"/>
  <c r="AK130" i="19"/>
  <c r="AD130" i="19" a="1"/>
  <c r="AD130" i="19"/>
  <c r="AB130" i="19" a="1"/>
  <c r="AB130" i="19"/>
  <c r="O130" i="19" a="1"/>
  <c r="O130" i="19"/>
  <c r="N130" i="19"/>
  <c r="M130" i="19"/>
  <c r="AK129" i="19" a="1"/>
  <c r="AK129" i="19"/>
  <c r="AD129" i="19" a="1"/>
  <c r="AD129" i="19"/>
  <c r="AB129" i="19" a="1"/>
  <c r="AB129" i="19"/>
  <c r="O129" i="19" a="1"/>
  <c r="O129" i="19"/>
  <c r="N129" i="19"/>
  <c r="M129" i="19"/>
  <c r="AK128" i="19" a="1"/>
  <c r="AK128" i="19"/>
  <c r="AD128" i="19" a="1"/>
  <c r="AD128" i="19"/>
  <c r="AB128" i="19" a="1"/>
  <c r="AB128" i="19"/>
  <c r="O128" i="19" a="1"/>
  <c r="O128" i="19"/>
  <c r="N128" i="19"/>
  <c r="M128" i="19"/>
  <c r="AK127" i="19" a="1"/>
  <c r="AK127" i="19"/>
  <c r="AD127" i="19" a="1"/>
  <c r="AD127" i="19"/>
  <c r="AB127" i="19" a="1"/>
  <c r="AB127" i="19"/>
  <c r="O127" i="19" a="1"/>
  <c r="O127" i="19"/>
  <c r="N127" i="19"/>
  <c r="M127" i="19"/>
  <c r="AK126" i="19" a="1"/>
  <c r="AK126" i="19"/>
  <c r="AD126" i="19" a="1"/>
  <c r="AD126" i="19"/>
  <c r="AB126" i="19" a="1"/>
  <c r="AB126" i="19"/>
  <c r="O126" i="19" a="1"/>
  <c r="O126" i="19"/>
  <c r="N126" i="19"/>
  <c r="M126" i="19"/>
  <c r="AK125" i="19" a="1"/>
  <c r="AK125" i="19"/>
  <c r="AD125" i="19" a="1"/>
  <c r="AD125" i="19"/>
  <c r="AB125" i="19" a="1"/>
  <c r="AB125" i="19"/>
  <c r="O125" i="19" a="1"/>
  <c r="O125" i="19"/>
  <c r="N125" i="19"/>
  <c r="M125" i="19"/>
  <c r="AK124" i="19" a="1"/>
  <c r="AK124" i="19"/>
  <c r="AD124" i="19" a="1"/>
  <c r="AD124" i="19"/>
  <c r="AB124" i="19" a="1"/>
  <c r="AB124" i="19"/>
  <c r="O124" i="19" a="1"/>
  <c r="O124" i="19"/>
  <c r="N124" i="19"/>
  <c r="M124" i="19"/>
  <c r="AK123" i="19" a="1"/>
  <c r="AK123" i="19"/>
  <c r="AD123" i="19" a="1"/>
  <c r="AD123" i="19"/>
  <c r="AB123" i="19" a="1"/>
  <c r="AB123" i="19"/>
  <c r="O123" i="19" a="1"/>
  <c r="O123" i="19"/>
  <c r="N123" i="19"/>
  <c r="M123" i="19"/>
  <c r="AK122" i="19" a="1"/>
  <c r="AK122" i="19"/>
  <c r="AD122" i="19" a="1"/>
  <c r="AD122" i="19"/>
  <c r="AB122" i="19" a="1"/>
  <c r="AB122" i="19"/>
  <c r="O122" i="19" a="1"/>
  <c r="O122" i="19"/>
  <c r="N122" i="19"/>
  <c r="M122" i="19"/>
  <c r="AK121" i="19" a="1"/>
  <c r="AK121" i="19"/>
  <c r="AD121" i="19" a="1"/>
  <c r="AD121" i="19"/>
  <c r="AB121" i="19" a="1"/>
  <c r="AB121" i="19"/>
  <c r="O121" i="19" a="1"/>
  <c r="O121" i="19"/>
  <c r="N121" i="19"/>
  <c r="M121" i="19"/>
  <c r="AK120" i="19" a="1"/>
  <c r="AK120" i="19"/>
  <c r="AD120" i="19" a="1"/>
  <c r="AD120" i="19"/>
  <c r="AB120" i="19" a="1"/>
  <c r="AB120" i="19"/>
  <c r="O120" i="19" a="1"/>
  <c r="O120" i="19"/>
  <c r="N120" i="19"/>
  <c r="M120" i="19"/>
  <c r="AK119" i="19" a="1"/>
  <c r="AK119" i="19"/>
  <c r="AD119" i="19" a="1"/>
  <c r="AD119" i="19"/>
  <c r="AB119" i="19" a="1"/>
  <c r="AB119" i="19"/>
  <c r="O119" i="19" a="1"/>
  <c r="O119" i="19"/>
  <c r="N119" i="19"/>
  <c r="M119" i="19"/>
  <c r="AK118" i="19" a="1"/>
  <c r="AK118" i="19"/>
  <c r="AD118" i="19" a="1"/>
  <c r="AD118" i="19"/>
  <c r="AB118" i="19" a="1"/>
  <c r="AB118" i="19"/>
  <c r="O118" i="19" a="1"/>
  <c r="O118" i="19"/>
  <c r="N118" i="19"/>
  <c r="M118" i="19"/>
  <c r="AK117" i="19" a="1"/>
  <c r="AK117" i="19"/>
  <c r="AD117" i="19" a="1"/>
  <c r="AD117" i="19"/>
  <c r="AB117" i="19" a="1"/>
  <c r="AB117" i="19"/>
  <c r="O117" i="19" a="1"/>
  <c r="O117" i="19"/>
  <c r="N117" i="19"/>
  <c r="M117" i="19"/>
  <c r="AK116" i="19" a="1"/>
  <c r="AK116" i="19"/>
  <c r="AD116" i="19" a="1"/>
  <c r="AD116" i="19"/>
  <c r="AB116" i="19" a="1"/>
  <c r="AB116" i="19"/>
  <c r="O116" i="19" a="1"/>
  <c r="O116" i="19"/>
  <c r="N116" i="19"/>
  <c r="M116" i="19"/>
  <c r="AK115" i="19" a="1"/>
  <c r="AK115" i="19"/>
  <c r="AD115" i="19" a="1"/>
  <c r="AD115" i="19"/>
  <c r="AB115" i="19" a="1"/>
  <c r="AB115" i="19"/>
  <c r="O115" i="19" a="1"/>
  <c r="O115" i="19"/>
  <c r="N115" i="19"/>
  <c r="M115" i="19"/>
  <c r="AK114" i="19" a="1"/>
  <c r="AK114" i="19"/>
  <c r="AD114" i="19" a="1"/>
  <c r="AD114" i="19"/>
  <c r="AB114" i="19" a="1"/>
  <c r="AB114" i="19"/>
  <c r="O114" i="19" a="1"/>
  <c r="O114" i="19"/>
  <c r="N114" i="19"/>
  <c r="M114" i="19"/>
  <c r="AK113" i="19" a="1"/>
  <c r="AK113" i="19"/>
  <c r="AD113" i="19" a="1"/>
  <c r="AD113" i="19"/>
  <c r="AB113" i="19" a="1"/>
  <c r="AB113" i="19"/>
  <c r="O113" i="19" a="1"/>
  <c r="O113" i="19"/>
  <c r="N113" i="19"/>
  <c r="M113" i="19"/>
  <c r="AK112" i="19" a="1"/>
  <c r="AK112" i="19"/>
  <c r="AD112" i="19" a="1"/>
  <c r="AD112" i="19"/>
  <c r="AB112" i="19" a="1"/>
  <c r="AB112" i="19"/>
  <c r="O112" i="19" a="1"/>
  <c r="O112" i="19"/>
  <c r="N112" i="19"/>
  <c r="M112" i="19"/>
  <c r="AK111" i="19" a="1"/>
  <c r="AK111" i="19"/>
  <c r="AD111" i="19" a="1"/>
  <c r="AD111" i="19"/>
  <c r="AB111" i="19" a="1"/>
  <c r="AB111" i="19"/>
  <c r="O111" i="19" a="1"/>
  <c r="O111" i="19"/>
  <c r="N111" i="19"/>
  <c r="M111" i="19"/>
  <c r="AK110" i="19" a="1"/>
  <c r="AK110" i="19"/>
  <c r="AD110" i="19" a="1"/>
  <c r="AD110" i="19"/>
  <c r="AB110" i="19" a="1"/>
  <c r="AB110" i="19"/>
  <c r="O110" i="19" a="1"/>
  <c r="O110" i="19"/>
  <c r="N110" i="19"/>
  <c r="M110" i="19"/>
  <c r="AK109" i="19" a="1"/>
  <c r="AK109" i="19"/>
  <c r="AD109" i="19" a="1"/>
  <c r="AD109" i="19"/>
  <c r="AB109" i="19" a="1"/>
  <c r="AB109" i="19"/>
  <c r="O109" i="19" a="1"/>
  <c r="O109" i="19"/>
  <c r="N109" i="19"/>
  <c r="M109" i="19"/>
  <c r="AK108" i="19" a="1"/>
  <c r="AK108" i="19"/>
  <c r="AD108" i="19" a="1"/>
  <c r="AD108" i="19"/>
  <c r="AB108" i="19" a="1"/>
  <c r="AB108" i="19"/>
  <c r="O108" i="19" a="1"/>
  <c r="O108" i="19"/>
  <c r="N108" i="19"/>
  <c r="M108" i="19"/>
  <c r="AK107" i="19" a="1"/>
  <c r="AK107" i="19"/>
  <c r="AD107" i="19" a="1"/>
  <c r="AD107" i="19"/>
  <c r="AB107" i="19" a="1"/>
  <c r="AB107" i="19"/>
  <c r="O107" i="19" a="1"/>
  <c r="O107" i="19"/>
  <c r="N107" i="19"/>
  <c r="M107" i="19"/>
  <c r="AK106" i="19" a="1"/>
  <c r="AK106" i="19"/>
  <c r="AD106" i="19" a="1"/>
  <c r="AD106" i="19"/>
  <c r="AB106" i="19" a="1"/>
  <c r="AB106" i="19"/>
  <c r="O106" i="19" a="1"/>
  <c r="O106" i="19"/>
  <c r="N106" i="19"/>
  <c r="M106" i="19"/>
  <c r="AK105" i="19" a="1"/>
  <c r="AK105" i="19"/>
  <c r="AD105" i="19" a="1"/>
  <c r="AD105" i="19"/>
  <c r="AB105" i="19" a="1"/>
  <c r="AB105" i="19"/>
  <c r="O105" i="19" a="1"/>
  <c r="O105" i="19"/>
  <c r="N105" i="19"/>
  <c r="M105" i="19"/>
  <c r="AK104" i="19" a="1"/>
  <c r="AK104" i="19"/>
  <c r="AD104" i="19" a="1"/>
  <c r="AD104" i="19"/>
  <c r="AB104" i="19" a="1"/>
  <c r="AB104" i="19"/>
  <c r="O104" i="19" a="1"/>
  <c r="O104" i="19"/>
  <c r="N104" i="19"/>
  <c r="M104" i="19"/>
  <c r="AK103" i="19" a="1"/>
  <c r="AK103" i="19"/>
  <c r="AD103" i="19" a="1"/>
  <c r="AD103" i="19"/>
  <c r="AB103" i="19" a="1"/>
  <c r="AB103" i="19"/>
  <c r="O103" i="19" a="1"/>
  <c r="O103" i="19"/>
  <c r="N103" i="19"/>
  <c r="M103" i="19"/>
  <c r="AK102" i="19" a="1"/>
  <c r="AK102" i="19"/>
  <c r="AD102" i="19" a="1"/>
  <c r="AD102" i="19"/>
  <c r="AB102" i="19" a="1"/>
  <c r="AB102" i="19"/>
  <c r="O102" i="19" a="1"/>
  <c r="O102" i="19"/>
  <c r="N102" i="19"/>
  <c r="M102" i="19"/>
  <c r="AK101" i="19" a="1"/>
  <c r="AK101" i="19"/>
  <c r="AD101" i="19" a="1"/>
  <c r="AD101" i="19"/>
  <c r="AB101" i="19" a="1"/>
  <c r="AB101" i="19"/>
  <c r="O101" i="19" a="1"/>
  <c r="O101" i="19"/>
  <c r="N101" i="19"/>
  <c r="M101" i="19"/>
  <c r="AK100" i="19" a="1"/>
  <c r="AK100" i="19"/>
  <c r="AD100" i="19" a="1"/>
  <c r="AD100" i="19"/>
  <c r="AB100" i="19" a="1"/>
  <c r="AB100" i="19"/>
  <c r="O100" i="19" a="1"/>
  <c r="O100" i="19"/>
  <c r="N100" i="19"/>
  <c r="M100" i="19"/>
  <c r="AK99" i="19" a="1"/>
  <c r="AK99" i="19"/>
  <c r="AD99" i="19" a="1"/>
  <c r="AD99" i="19"/>
  <c r="AB99" i="19" a="1"/>
  <c r="AB99" i="19"/>
  <c r="O99" i="19" a="1"/>
  <c r="O99" i="19"/>
  <c r="N99" i="19"/>
  <c r="M99" i="19"/>
  <c r="AK98" i="19" a="1"/>
  <c r="AK98" i="19"/>
  <c r="AD98" i="19" a="1"/>
  <c r="AD98" i="19"/>
  <c r="AB98" i="19" a="1"/>
  <c r="AB98" i="19"/>
  <c r="O98" i="19" a="1"/>
  <c r="O98" i="19"/>
  <c r="N98" i="19"/>
  <c r="M98" i="19"/>
  <c r="AK97" i="19" a="1"/>
  <c r="AK97" i="19"/>
  <c r="AD97" i="19" a="1"/>
  <c r="AD97" i="19"/>
  <c r="AB97" i="19" a="1"/>
  <c r="AB97" i="19"/>
  <c r="O97" i="19" a="1"/>
  <c r="O97" i="19"/>
  <c r="N97" i="19"/>
  <c r="M97" i="19"/>
  <c r="AK96" i="19" a="1"/>
  <c r="AK96" i="19"/>
  <c r="AD96" i="19" a="1"/>
  <c r="AD96" i="19"/>
  <c r="AB96" i="19" a="1"/>
  <c r="AB96" i="19"/>
  <c r="O96" i="19" a="1"/>
  <c r="O96" i="19"/>
  <c r="N96" i="19"/>
  <c r="M96" i="19"/>
  <c r="AK95" i="19" a="1"/>
  <c r="AK95" i="19"/>
  <c r="AD95" i="19" a="1"/>
  <c r="AD95" i="19"/>
  <c r="AB95" i="19" a="1"/>
  <c r="AB95" i="19"/>
  <c r="O95" i="19" a="1"/>
  <c r="O95" i="19"/>
  <c r="N95" i="19"/>
  <c r="M95" i="19"/>
  <c r="AK94" i="19" a="1"/>
  <c r="AK94" i="19"/>
  <c r="AD94" i="19" a="1"/>
  <c r="AD94" i="19"/>
  <c r="AB94" i="19" a="1"/>
  <c r="AB94" i="19"/>
  <c r="O94" i="19" a="1"/>
  <c r="O94" i="19"/>
  <c r="N94" i="19"/>
  <c r="M94" i="19"/>
  <c r="AK93" i="19" a="1"/>
  <c r="AK93" i="19"/>
  <c r="AD93" i="19" a="1"/>
  <c r="AD93" i="19"/>
  <c r="AB93" i="19" a="1"/>
  <c r="AB93" i="19"/>
  <c r="O93" i="19" a="1"/>
  <c r="O93" i="19"/>
  <c r="N93" i="19"/>
  <c r="M93" i="19"/>
  <c r="AK92" i="19" a="1"/>
  <c r="AK92" i="19"/>
  <c r="AD92" i="19" a="1"/>
  <c r="AD92" i="19"/>
  <c r="AB92" i="19" a="1"/>
  <c r="AB92" i="19"/>
  <c r="O92" i="19" a="1"/>
  <c r="O92" i="19"/>
  <c r="N92" i="19"/>
  <c r="M92" i="19"/>
  <c r="AK91" i="19" a="1"/>
  <c r="AK91" i="19"/>
  <c r="AD91" i="19" a="1"/>
  <c r="AD91" i="19"/>
  <c r="AB91" i="19" a="1"/>
  <c r="AB91" i="19"/>
  <c r="O91" i="19" a="1"/>
  <c r="O91" i="19"/>
  <c r="N91" i="19"/>
  <c r="M91" i="19"/>
  <c r="AK90" i="19" a="1"/>
  <c r="AK90" i="19"/>
  <c r="AD90" i="19" a="1"/>
  <c r="AD90" i="19"/>
  <c r="AB90" i="19" a="1"/>
  <c r="AB90" i="19"/>
  <c r="O90" i="19" a="1"/>
  <c r="O90" i="19"/>
  <c r="N90" i="19"/>
  <c r="M90" i="19"/>
  <c r="AK89" i="19" a="1"/>
  <c r="AK89" i="19"/>
  <c r="AD89" i="19" a="1"/>
  <c r="AD89" i="19"/>
  <c r="AB89" i="19" a="1"/>
  <c r="AB89" i="19"/>
  <c r="O89" i="19" a="1"/>
  <c r="O89" i="19"/>
  <c r="N89" i="19"/>
  <c r="M89" i="19"/>
  <c r="AK88" i="19" a="1"/>
  <c r="AK88" i="19"/>
  <c r="AD88" i="19" a="1"/>
  <c r="AD88" i="19"/>
  <c r="AB88" i="19" a="1"/>
  <c r="AB88" i="19"/>
  <c r="O88" i="19" a="1"/>
  <c r="O88" i="19"/>
  <c r="N88" i="19"/>
  <c r="M88" i="19"/>
  <c r="AK87" i="19" a="1"/>
  <c r="AK87" i="19"/>
  <c r="AD87" i="19" a="1"/>
  <c r="AD87" i="19"/>
  <c r="AB87" i="19" a="1"/>
  <c r="AB87" i="19"/>
  <c r="O87" i="19" a="1"/>
  <c r="O87" i="19"/>
  <c r="N87" i="19"/>
  <c r="M87" i="19"/>
  <c r="AK86" i="19" a="1"/>
  <c r="AK86" i="19"/>
  <c r="AD86" i="19" a="1"/>
  <c r="AD86" i="19"/>
  <c r="AB86" i="19" a="1"/>
  <c r="AB86" i="19"/>
  <c r="O86" i="19" a="1"/>
  <c r="O86" i="19"/>
  <c r="N86" i="19"/>
  <c r="M86" i="19"/>
  <c r="AK85" i="19" a="1"/>
  <c r="AK85" i="19"/>
  <c r="AD85" i="19" a="1"/>
  <c r="AD85" i="19"/>
  <c r="AB85" i="19" a="1"/>
  <c r="AB85" i="19"/>
  <c r="O85" i="19" a="1"/>
  <c r="O85" i="19"/>
  <c r="N85" i="19"/>
  <c r="M85" i="19"/>
  <c r="AK84" i="19" a="1"/>
  <c r="AK84" i="19"/>
  <c r="AD84" i="19" a="1"/>
  <c r="AD84" i="19"/>
  <c r="AB84" i="19" a="1"/>
  <c r="AB84" i="19"/>
  <c r="O84" i="19" a="1"/>
  <c r="O84" i="19"/>
  <c r="N84" i="19"/>
  <c r="M84" i="19"/>
  <c r="AK83" i="19" a="1"/>
  <c r="AK83" i="19"/>
  <c r="AD83" i="19" a="1"/>
  <c r="AD83" i="19"/>
  <c r="AB83" i="19" a="1"/>
  <c r="AB83" i="19"/>
  <c r="O83" i="19" a="1"/>
  <c r="O83" i="19"/>
  <c r="N83" i="19"/>
  <c r="M83" i="19"/>
  <c r="AK82" i="19" a="1"/>
  <c r="AK82" i="19"/>
  <c r="AD82" i="19" a="1"/>
  <c r="AD82" i="19"/>
  <c r="AB82" i="19" a="1"/>
  <c r="AB82" i="19"/>
  <c r="O82" i="19" a="1"/>
  <c r="O82" i="19"/>
  <c r="N82" i="19"/>
  <c r="M82" i="19"/>
  <c r="AK81" i="19" a="1"/>
  <c r="AK81" i="19"/>
  <c r="AD81" i="19" a="1"/>
  <c r="AD81" i="19"/>
  <c r="AB81" i="19" a="1"/>
  <c r="AB81" i="19"/>
  <c r="O81" i="19" a="1"/>
  <c r="O81" i="19"/>
  <c r="N81" i="19"/>
  <c r="M81" i="19"/>
  <c r="AK80" i="19" a="1"/>
  <c r="AK80" i="19"/>
  <c r="AD80" i="19" a="1"/>
  <c r="AD80" i="19"/>
  <c r="AB80" i="19" a="1"/>
  <c r="AB80" i="19"/>
  <c r="O80" i="19" a="1"/>
  <c r="O80" i="19"/>
  <c r="N80" i="19"/>
  <c r="M80" i="19"/>
  <c r="AK79" i="19" a="1"/>
  <c r="AK79" i="19"/>
  <c r="AD79" i="19" a="1"/>
  <c r="AD79" i="19"/>
  <c r="AB79" i="19" a="1"/>
  <c r="AB79" i="19"/>
  <c r="O79" i="19" a="1"/>
  <c r="O79" i="19"/>
  <c r="N79" i="19"/>
  <c r="M79" i="19"/>
  <c r="AK78" i="19" a="1"/>
  <c r="AK78" i="19"/>
  <c r="AD78" i="19" a="1"/>
  <c r="AD78" i="19"/>
  <c r="AB78" i="19" a="1"/>
  <c r="AB78" i="19"/>
  <c r="O78" i="19" a="1"/>
  <c r="O78" i="19"/>
  <c r="N78" i="19"/>
  <c r="M78" i="19"/>
  <c r="AK77" i="19" a="1"/>
  <c r="AK77" i="19"/>
  <c r="AD77" i="19" a="1"/>
  <c r="AD77" i="19"/>
  <c r="AB77" i="19" a="1"/>
  <c r="AB77" i="19"/>
  <c r="O77" i="19" a="1"/>
  <c r="O77" i="19"/>
  <c r="N77" i="19"/>
  <c r="M77" i="19"/>
  <c r="AK76" i="19" a="1"/>
  <c r="AK76" i="19"/>
  <c r="AD76" i="19" a="1"/>
  <c r="AD76" i="19"/>
  <c r="AB76" i="19" a="1"/>
  <c r="AB76" i="19"/>
  <c r="O76" i="19" a="1"/>
  <c r="O76" i="19"/>
  <c r="N76" i="19"/>
  <c r="M76" i="19"/>
  <c r="AK75" i="19" a="1"/>
  <c r="AK75" i="19"/>
  <c r="AD75" i="19" a="1"/>
  <c r="AD75" i="19"/>
  <c r="AB75" i="19" a="1"/>
  <c r="AB75" i="19"/>
  <c r="O75" i="19" a="1"/>
  <c r="O75" i="19"/>
  <c r="N75" i="19"/>
  <c r="M75" i="19"/>
  <c r="AK74" i="19" a="1"/>
  <c r="AK74" i="19"/>
  <c r="AD74" i="19" a="1"/>
  <c r="AD74" i="19"/>
  <c r="AB74" i="19" a="1"/>
  <c r="AB74" i="19"/>
  <c r="O74" i="19" a="1"/>
  <c r="O74" i="19"/>
  <c r="N74" i="19"/>
  <c r="M74" i="19"/>
  <c r="AK73" i="19" a="1"/>
  <c r="AK73" i="19"/>
  <c r="AD73" i="19" a="1"/>
  <c r="AD73" i="19"/>
  <c r="AB73" i="19" a="1"/>
  <c r="AB73" i="19"/>
  <c r="O73" i="19" a="1"/>
  <c r="O73" i="19"/>
  <c r="N73" i="19"/>
  <c r="M73" i="19"/>
  <c r="AK72" i="19" a="1"/>
  <c r="AK72" i="19"/>
  <c r="AD72" i="19" a="1"/>
  <c r="AD72" i="19"/>
  <c r="AB72" i="19" a="1"/>
  <c r="AB72" i="19"/>
  <c r="O72" i="19" a="1"/>
  <c r="O72" i="19"/>
  <c r="N72" i="19"/>
  <c r="M72" i="19"/>
  <c r="AK71" i="19" a="1"/>
  <c r="AK71" i="19"/>
  <c r="AD71" i="19" a="1"/>
  <c r="AD71" i="19"/>
  <c r="AB71" i="19" a="1"/>
  <c r="AB71" i="19"/>
  <c r="O71" i="19" a="1"/>
  <c r="O71" i="19"/>
  <c r="N71" i="19"/>
  <c r="M71" i="19"/>
  <c r="AK70" i="19" a="1"/>
  <c r="AK70" i="19"/>
  <c r="AD70" i="19" a="1"/>
  <c r="AD70" i="19"/>
  <c r="AB70" i="19" a="1"/>
  <c r="AB70" i="19"/>
  <c r="O70" i="19" a="1"/>
  <c r="O70" i="19"/>
  <c r="N70" i="19"/>
  <c r="M70" i="19"/>
  <c r="AK69" i="19" a="1"/>
  <c r="AK69" i="19"/>
  <c r="AD69" i="19" a="1"/>
  <c r="AD69" i="19"/>
  <c r="AB69" i="19" a="1"/>
  <c r="AB69" i="19"/>
  <c r="O69" i="19" a="1"/>
  <c r="O69" i="19"/>
  <c r="N69" i="19"/>
  <c r="M69" i="19"/>
  <c r="AK68" i="19" a="1"/>
  <c r="AK68" i="19"/>
  <c r="AD68" i="19" a="1"/>
  <c r="AD68" i="19"/>
  <c r="AB68" i="19" a="1"/>
  <c r="AB68" i="19"/>
  <c r="O68" i="19" a="1"/>
  <c r="O68" i="19"/>
  <c r="N68" i="19"/>
  <c r="M68" i="19"/>
  <c r="AK67" i="19" a="1"/>
  <c r="AK67" i="19"/>
  <c r="AD67" i="19" a="1"/>
  <c r="AD67" i="19"/>
  <c r="AB67" i="19" a="1"/>
  <c r="AB67" i="19"/>
  <c r="O67" i="19" a="1"/>
  <c r="O67" i="19"/>
  <c r="N67" i="19"/>
  <c r="M67" i="19"/>
  <c r="AK66" i="19" a="1"/>
  <c r="AK66" i="19"/>
  <c r="AD66" i="19" a="1"/>
  <c r="AD66" i="19"/>
  <c r="AB66" i="19" a="1"/>
  <c r="AB66" i="19"/>
  <c r="O66" i="19" a="1"/>
  <c r="O66" i="19"/>
  <c r="N66" i="19"/>
  <c r="M66" i="19"/>
  <c r="AK65" i="19" a="1"/>
  <c r="AK65" i="19"/>
  <c r="AD65" i="19" a="1"/>
  <c r="AD65" i="19"/>
  <c r="AB65" i="19" a="1"/>
  <c r="AB65" i="19"/>
  <c r="O65" i="19" a="1"/>
  <c r="O65" i="19"/>
  <c r="N65" i="19"/>
  <c r="M65" i="19"/>
  <c r="AK64" i="19" a="1"/>
  <c r="AK64" i="19"/>
  <c r="AD64" i="19" a="1"/>
  <c r="AD64" i="19"/>
  <c r="AB64" i="19" a="1"/>
  <c r="AB64" i="19"/>
  <c r="O64" i="19" a="1"/>
  <c r="O64" i="19"/>
  <c r="N64" i="19"/>
  <c r="M64" i="19"/>
  <c r="AK63" i="19" a="1"/>
  <c r="AK63" i="19"/>
  <c r="AD63" i="19" a="1"/>
  <c r="AD63" i="19"/>
  <c r="AB63" i="19" a="1"/>
  <c r="AB63" i="19"/>
  <c r="O63" i="19" a="1"/>
  <c r="O63" i="19"/>
  <c r="N63" i="19"/>
  <c r="M63" i="19"/>
  <c r="AK62" i="19" a="1"/>
  <c r="AK62" i="19"/>
  <c r="AD62" i="19" a="1"/>
  <c r="AD62" i="19"/>
  <c r="AB62" i="19" a="1"/>
  <c r="AB62" i="19"/>
  <c r="O62" i="19" a="1"/>
  <c r="O62" i="19"/>
  <c r="N62" i="19"/>
  <c r="M62" i="19"/>
  <c r="AK61" i="19" a="1"/>
  <c r="AK61" i="19"/>
  <c r="AD61" i="19" a="1"/>
  <c r="AD61" i="19"/>
  <c r="AB61" i="19" a="1"/>
  <c r="AB61" i="19"/>
  <c r="O61" i="19" a="1"/>
  <c r="O61" i="19"/>
  <c r="N61" i="19"/>
  <c r="M61" i="19"/>
  <c r="AK60" i="19" a="1"/>
  <c r="AK60" i="19"/>
  <c r="AD60" i="19" a="1"/>
  <c r="AD60" i="19"/>
  <c r="AB60" i="19" a="1"/>
  <c r="AB60" i="19"/>
  <c r="O60" i="19" a="1"/>
  <c r="O60" i="19"/>
  <c r="N60" i="19"/>
  <c r="M60" i="19"/>
  <c r="AK59" i="19" a="1"/>
  <c r="AK59" i="19"/>
  <c r="AD59" i="19" a="1"/>
  <c r="AD59" i="19"/>
  <c r="AB59" i="19" a="1"/>
  <c r="AB59" i="19"/>
  <c r="O59" i="19" a="1"/>
  <c r="O59" i="19"/>
  <c r="N59" i="19"/>
  <c r="M59" i="19"/>
  <c r="AK58" i="19" a="1"/>
  <c r="AK58" i="19"/>
  <c r="AD58" i="19" a="1"/>
  <c r="AD58" i="19"/>
  <c r="AB58" i="19" a="1"/>
  <c r="AB58" i="19"/>
  <c r="O58" i="19" a="1"/>
  <c r="O58" i="19"/>
  <c r="N58" i="19"/>
  <c r="M58" i="19"/>
  <c r="AK57" i="19" a="1"/>
  <c r="AK57" i="19"/>
  <c r="AD57" i="19" a="1"/>
  <c r="AD57" i="19"/>
  <c r="AB57" i="19" a="1"/>
  <c r="AB57" i="19"/>
  <c r="O57" i="19" a="1"/>
  <c r="O57" i="19"/>
  <c r="N57" i="19"/>
  <c r="M57" i="19"/>
  <c r="AK56" i="19" a="1"/>
  <c r="AK56" i="19"/>
  <c r="AD56" i="19" a="1"/>
  <c r="AD56" i="19"/>
  <c r="AB56" i="19" a="1"/>
  <c r="AB56" i="19"/>
  <c r="O56" i="19" a="1"/>
  <c r="O56" i="19"/>
  <c r="N56" i="19"/>
  <c r="M56" i="19"/>
  <c r="AK55" i="19" a="1"/>
  <c r="AK55" i="19"/>
  <c r="AD55" i="19" a="1"/>
  <c r="AD55" i="19"/>
  <c r="AB55" i="19" a="1"/>
  <c r="AB55" i="19"/>
  <c r="O55" i="19" a="1"/>
  <c r="O55" i="19"/>
  <c r="N55" i="19"/>
  <c r="M55" i="19"/>
  <c r="AK54" i="19" a="1"/>
  <c r="AK54" i="19"/>
  <c r="AD54" i="19" a="1"/>
  <c r="AD54" i="19"/>
  <c r="AB54" i="19" a="1"/>
  <c r="AB54" i="19"/>
  <c r="O54" i="19" a="1"/>
  <c r="O54" i="19"/>
  <c r="N54" i="19"/>
  <c r="M54" i="19"/>
  <c r="AK53" i="19" a="1"/>
  <c r="AK53" i="19"/>
  <c r="AD53" i="19" a="1"/>
  <c r="AD53" i="19"/>
  <c r="AB53" i="19" a="1"/>
  <c r="AB53" i="19"/>
  <c r="O53" i="19" a="1"/>
  <c r="O53" i="19"/>
  <c r="N53" i="19"/>
  <c r="M53" i="19"/>
  <c r="AK52" i="19" a="1"/>
  <c r="AK52" i="19"/>
  <c r="AD52" i="19" a="1"/>
  <c r="AD52" i="19"/>
  <c r="AB52" i="19" a="1"/>
  <c r="AB52" i="19"/>
  <c r="O52" i="19" a="1"/>
  <c r="O52" i="19"/>
  <c r="N52" i="19"/>
  <c r="M52" i="19"/>
  <c r="AK51" i="19" a="1"/>
  <c r="AK51" i="19"/>
  <c r="AD51" i="19" a="1"/>
  <c r="AD51" i="19"/>
  <c r="AB51" i="19" a="1"/>
  <c r="AB51" i="19"/>
  <c r="O51" i="19" a="1"/>
  <c r="O51" i="19"/>
  <c r="N51" i="19"/>
  <c r="M51" i="19"/>
  <c r="AK50" i="19" a="1"/>
  <c r="AK50" i="19"/>
  <c r="AD50" i="19" a="1"/>
  <c r="AD50" i="19"/>
  <c r="AB50" i="19" a="1"/>
  <c r="AB50" i="19"/>
  <c r="O50" i="19" a="1"/>
  <c r="O50" i="19"/>
  <c r="N50" i="19"/>
  <c r="M50" i="19"/>
  <c r="AK49" i="19" a="1"/>
  <c r="AK49" i="19"/>
  <c r="AD49" i="19" a="1"/>
  <c r="AD49" i="19"/>
  <c r="AB49" i="19" a="1"/>
  <c r="AB49" i="19"/>
  <c r="O49" i="19" a="1"/>
  <c r="O49" i="19"/>
  <c r="N49" i="19"/>
  <c r="M49" i="19"/>
  <c r="AK48" i="19" a="1"/>
  <c r="AK48" i="19"/>
  <c r="AD48" i="19" a="1"/>
  <c r="AD48" i="19"/>
  <c r="AB48" i="19" a="1"/>
  <c r="AB48" i="19"/>
  <c r="O48" i="19" a="1"/>
  <c r="O48" i="19"/>
  <c r="N48" i="19"/>
  <c r="M48" i="19"/>
  <c r="AK47" i="19" a="1"/>
  <c r="AK47" i="19"/>
  <c r="AD47" i="19" a="1"/>
  <c r="AD47" i="19"/>
  <c r="AB47" i="19" a="1"/>
  <c r="AB47" i="19"/>
  <c r="O47" i="19" a="1"/>
  <c r="O47" i="19"/>
  <c r="N47" i="19"/>
  <c r="M47" i="19"/>
  <c r="AK46" i="19" a="1"/>
  <c r="AK46" i="19"/>
  <c r="AD46" i="19" a="1"/>
  <c r="AD46" i="19"/>
  <c r="AB46" i="19" a="1"/>
  <c r="AB46" i="19"/>
  <c r="O46" i="19" a="1"/>
  <c r="O46" i="19"/>
  <c r="N46" i="19"/>
  <c r="M46" i="19"/>
  <c r="AK45" i="19" a="1"/>
  <c r="AK45" i="19"/>
  <c r="AD45" i="19" a="1"/>
  <c r="AD45" i="19"/>
  <c r="AB45" i="19" a="1"/>
  <c r="AB45" i="19"/>
  <c r="O45" i="19" a="1"/>
  <c r="O45" i="19"/>
  <c r="N45" i="19"/>
  <c r="M45" i="19"/>
  <c r="AK44" i="19" a="1"/>
  <c r="AK44" i="19"/>
  <c r="AD44" i="19" a="1"/>
  <c r="AD44" i="19"/>
  <c r="AB44" i="19" a="1"/>
  <c r="AB44" i="19"/>
  <c r="O44" i="19" a="1"/>
  <c r="O44" i="19"/>
  <c r="N44" i="19"/>
  <c r="M44" i="19"/>
  <c r="AK43" i="19" a="1"/>
  <c r="AK43" i="19"/>
  <c r="AD43" i="19" a="1"/>
  <c r="AD43" i="19"/>
  <c r="AB43" i="19" a="1"/>
  <c r="AB43" i="19"/>
  <c r="O43" i="19" a="1"/>
  <c r="O43" i="19"/>
  <c r="N43" i="19"/>
  <c r="M43" i="19"/>
  <c r="AK42" i="19" a="1"/>
  <c r="AK42" i="19"/>
  <c r="AD42" i="19" a="1"/>
  <c r="AD42" i="19"/>
  <c r="AB42" i="19" a="1"/>
  <c r="AB42" i="19"/>
  <c r="O42" i="19" a="1"/>
  <c r="O42" i="19"/>
  <c r="N42" i="19"/>
  <c r="M42" i="19"/>
  <c r="AK41" i="19" a="1"/>
  <c r="AK41" i="19"/>
  <c r="AD41" i="19" a="1"/>
  <c r="AD41" i="19"/>
  <c r="AB41" i="19" a="1"/>
  <c r="AB41" i="19"/>
  <c r="O41" i="19" a="1"/>
  <c r="O41" i="19"/>
  <c r="N41" i="19"/>
  <c r="M41" i="19"/>
  <c r="AK40" i="19" a="1"/>
  <c r="AK40" i="19"/>
  <c r="AD40" i="19" a="1"/>
  <c r="AD40" i="19"/>
  <c r="AB40" i="19" a="1"/>
  <c r="AB40" i="19"/>
  <c r="O40" i="19" a="1"/>
  <c r="O40" i="19"/>
  <c r="N40" i="19"/>
  <c r="M40" i="19"/>
  <c r="AK39" i="19" a="1"/>
  <c r="AK39" i="19"/>
  <c r="AD39" i="19" a="1"/>
  <c r="AD39" i="19"/>
  <c r="AB39" i="19" a="1"/>
  <c r="AB39" i="19"/>
  <c r="O39" i="19" a="1"/>
  <c r="O39" i="19"/>
  <c r="N39" i="19"/>
  <c r="M39" i="19"/>
  <c r="AK38" i="19" a="1"/>
  <c r="AK38" i="19"/>
  <c r="AD38" i="19" a="1"/>
  <c r="AD38" i="19"/>
  <c r="AB38" i="19" a="1"/>
  <c r="AB38" i="19"/>
  <c r="O38" i="19" a="1"/>
  <c r="O38" i="19"/>
  <c r="N38" i="19"/>
  <c r="M38" i="19"/>
  <c r="AK37" i="19" a="1"/>
  <c r="AK37" i="19"/>
  <c r="AD37" i="19" a="1"/>
  <c r="AD37" i="19"/>
  <c r="AB37" i="19" a="1"/>
  <c r="AB37" i="19"/>
  <c r="O37" i="19" a="1"/>
  <c r="O37" i="19"/>
  <c r="N37" i="19"/>
  <c r="M37" i="19"/>
  <c r="AK36" i="19" a="1"/>
  <c r="AK36" i="19"/>
  <c r="AD36" i="19" a="1"/>
  <c r="AD36" i="19"/>
  <c r="AB36" i="19" a="1"/>
  <c r="AB36" i="19"/>
  <c r="O36" i="19" a="1"/>
  <c r="O36" i="19"/>
  <c r="N36" i="19"/>
  <c r="M36" i="19"/>
  <c r="AK35" i="19" a="1"/>
  <c r="AK35" i="19"/>
  <c r="AD35" i="19" a="1"/>
  <c r="AD35" i="19"/>
  <c r="AB35" i="19" a="1"/>
  <c r="AB35" i="19"/>
  <c r="O35" i="19" a="1"/>
  <c r="O35" i="19"/>
  <c r="N35" i="19"/>
  <c r="M35" i="19"/>
  <c r="AK34" i="19" a="1"/>
  <c r="AK34" i="19"/>
  <c r="AD34" i="19" a="1"/>
  <c r="AD34" i="19"/>
  <c r="AB34" i="19" a="1"/>
  <c r="AB34" i="19"/>
  <c r="O34" i="19" a="1"/>
  <c r="O34" i="19"/>
  <c r="N34" i="19"/>
  <c r="M34" i="19"/>
  <c r="AK33" i="19" a="1"/>
  <c r="AK33" i="19"/>
  <c r="AD33" i="19" a="1"/>
  <c r="AD33" i="19"/>
  <c r="AB33" i="19" a="1"/>
  <c r="AB33" i="19"/>
  <c r="O33" i="19" a="1"/>
  <c r="O33" i="19"/>
  <c r="N33" i="19"/>
  <c r="M33" i="19"/>
  <c r="AK32" i="19" a="1"/>
  <c r="AK32" i="19"/>
  <c r="AD32" i="19" a="1"/>
  <c r="AD32" i="19"/>
  <c r="AB32" i="19" a="1"/>
  <c r="AB32" i="19"/>
  <c r="O32" i="19" a="1"/>
  <c r="O32" i="19"/>
  <c r="N32" i="19"/>
  <c r="M32" i="19"/>
  <c r="AK31" i="19" a="1"/>
  <c r="AK31" i="19"/>
  <c r="AD31" i="19" a="1"/>
  <c r="AD31" i="19"/>
  <c r="AB31" i="19" a="1"/>
  <c r="AB31" i="19"/>
  <c r="O31" i="19" a="1"/>
  <c r="O31" i="19"/>
  <c r="N31" i="19"/>
  <c r="M31" i="19"/>
  <c r="AK30" i="19" a="1"/>
  <c r="AK30" i="19"/>
  <c r="AD30" i="19" a="1"/>
  <c r="AD30" i="19"/>
  <c r="AB30" i="19" a="1"/>
  <c r="AB30" i="19"/>
  <c r="O30" i="19" a="1"/>
  <c r="O30" i="19"/>
  <c r="N30" i="19"/>
  <c r="M30" i="19"/>
  <c r="AK29" i="19" a="1"/>
  <c r="AK29" i="19"/>
  <c r="AD29" i="19" a="1"/>
  <c r="AD29" i="19"/>
  <c r="AB29" i="19" a="1"/>
  <c r="AB29" i="19"/>
  <c r="O29" i="19" a="1"/>
  <c r="O29" i="19"/>
  <c r="N29" i="19"/>
  <c r="M29" i="19"/>
  <c r="AK28" i="19" a="1"/>
  <c r="AK28" i="19"/>
  <c r="AD28" i="19" a="1"/>
  <c r="AD28" i="19"/>
  <c r="AB28" i="19" a="1"/>
  <c r="AB28" i="19"/>
  <c r="O28" i="19" a="1"/>
  <c r="O28" i="19"/>
  <c r="N28" i="19"/>
  <c r="M28" i="19"/>
  <c r="AK27" i="19" a="1"/>
  <c r="AK27" i="19"/>
  <c r="AD27" i="19" a="1"/>
  <c r="AD27" i="19"/>
  <c r="AB27" i="19" a="1"/>
  <c r="AB27" i="19"/>
  <c r="O27" i="19" a="1"/>
  <c r="O27" i="19"/>
  <c r="N27" i="19"/>
  <c r="M27" i="19"/>
  <c r="AK26" i="19" a="1"/>
  <c r="AK26" i="19"/>
  <c r="AD26" i="19" a="1"/>
  <c r="AD26" i="19"/>
  <c r="AB26" i="19" a="1"/>
  <c r="AB26" i="19"/>
  <c r="O26" i="19" a="1"/>
  <c r="O26" i="19"/>
  <c r="N26" i="19"/>
  <c r="M26" i="19"/>
  <c r="AK25" i="19" a="1"/>
  <c r="AK25" i="19"/>
  <c r="AD25" i="19" a="1"/>
  <c r="AD25" i="19"/>
  <c r="AB25" i="19" a="1"/>
  <c r="AB25" i="19"/>
  <c r="O25" i="19" a="1"/>
  <c r="O25" i="19"/>
  <c r="N25" i="19"/>
  <c r="M25" i="19"/>
  <c r="AK24" i="19" a="1"/>
  <c r="AK24" i="19"/>
  <c r="AD24" i="19" a="1"/>
  <c r="AD24" i="19"/>
  <c r="AB24" i="19" a="1"/>
  <c r="AB24" i="19"/>
  <c r="O24" i="19" a="1"/>
  <c r="O24" i="19"/>
  <c r="N24" i="19"/>
  <c r="M24" i="19"/>
  <c r="AK23" i="19" a="1"/>
  <c r="AK23" i="19"/>
  <c r="AD23" i="19" a="1"/>
  <c r="AD23" i="19"/>
  <c r="AB23" i="19" a="1"/>
  <c r="AB23" i="19"/>
  <c r="O23" i="19" a="1"/>
  <c r="O23" i="19"/>
  <c r="N23" i="19"/>
  <c r="M23" i="19"/>
  <c r="AK22" i="19" a="1"/>
  <c r="AK22" i="19"/>
  <c r="AD22" i="19" a="1"/>
  <c r="AD22" i="19"/>
  <c r="AB22" i="19" a="1"/>
  <c r="AB22" i="19"/>
  <c r="O22" i="19" a="1"/>
  <c r="O22" i="19"/>
  <c r="N22" i="19"/>
  <c r="M22" i="19"/>
  <c r="AK21" i="19" a="1"/>
  <c r="AK21" i="19"/>
  <c r="AD21" i="19" a="1"/>
  <c r="AD21" i="19"/>
  <c r="AB21" i="19" a="1"/>
  <c r="AB21" i="19"/>
  <c r="O21" i="19" a="1"/>
  <c r="O21" i="19"/>
  <c r="N21" i="19"/>
  <c r="M21" i="19"/>
  <c r="AK20" i="19" a="1"/>
  <c r="AK20" i="19"/>
  <c r="AD20" i="19" a="1"/>
  <c r="AD20" i="19"/>
  <c r="AB20" i="19" a="1"/>
  <c r="AB20" i="19"/>
  <c r="O20" i="19" a="1"/>
  <c r="O20" i="19"/>
  <c r="N20" i="19"/>
  <c r="M20" i="19"/>
  <c r="AK19" i="19" a="1"/>
  <c r="AK19" i="19"/>
  <c r="AD19" i="19" a="1"/>
  <c r="AD19" i="19"/>
  <c r="AB19" i="19" a="1"/>
  <c r="AB19" i="19"/>
  <c r="O19" i="19" a="1"/>
  <c r="O19" i="19"/>
  <c r="N19" i="19"/>
  <c r="M19" i="19"/>
  <c r="AK18" i="19" a="1"/>
  <c r="AK18" i="19"/>
  <c r="AD18" i="19" a="1"/>
  <c r="AD18" i="19"/>
  <c r="AB18" i="19" a="1"/>
  <c r="AB18" i="19"/>
  <c r="O18" i="19" a="1"/>
  <c r="O18" i="19"/>
  <c r="N18" i="19"/>
  <c r="M18" i="19"/>
  <c r="AK17" i="19" a="1"/>
  <c r="AK17" i="19"/>
  <c r="AD17" i="19" a="1"/>
  <c r="AD17" i="19"/>
  <c r="AB17" i="19" a="1"/>
  <c r="AB17" i="19"/>
  <c r="O17" i="19" a="1"/>
  <c r="O17" i="19"/>
  <c r="N17" i="19"/>
  <c r="M17" i="19"/>
  <c r="AK16" i="19" a="1"/>
  <c r="AK16" i="19"/>
  <c r="AD16" i="19" a="1"/>
  <c r="AD16" i="19"/>
  <c r="AB16" i="19" a="1"/>
  <c r="AB16" i="19"/>
  <c r="O16" i="19" a="1"/>
  <c r="O16" i="19"/>
  <c r="N16" i="19"/>
  <c r="M16" i="19"/>
  <c r="AK15" i="19" a="1"/>
  <c r="AK15" i="19"/>
  <c r="AD15" i="19" a="1"/>
  <c r="AD15" i="19"/>
  <c r="AB15" i="19" a="1"/>
  <c r="AB15" i="19"/>
  <c r="O15" i="19" a="1"/>
  <c r="O15" i="19"/>
  <c r="N15" i="19"/>
  <c r="M15" i="19"/>
  <c r="AK14" i="19" a="1"/>
  <c r="AK14" i="19"/>
  <c r="AD14" i="19" a="1"/>
  <c r="AD14" i="19"/>
  <c r="AB14" i="19" a="1"/>
  <c r="AB14" i="19"/>
  <c r="O14" i="19" a="1"/>
  <c r="O14" i="19"/>
  <c r="N14" i="19"/>
  <c r="M14" i="19"/>
  <c r="AK13" i="19" a="1"/>
  <c r="AK13" i="19"/>
  <c r="AD13" i="19" a="1"/>
  <c r="AD13" i="19"/>
  <c r="AB13" i="19" a="1"/>
  <c r="AB13" i="19"/>
  <c r="O13" i="19" a="1"/>
  <c r="O13" i="19"/>
  <c r="N13" i="19"/>
  <c r="M13" i="19"/>
  <c r="AK12" i="19" a="1"/>
  <c r="AK12" i="19"/>
  <c r="AD12" i="19" a="1"/>
  <c r="AD12" i="19"/>
  <c r="AB12" i="19" a="1"/>
  <c r="AB12" i="19"/>
  <c r="O12" i="19" a="1"/>
  <c r="O12" i="19"/>
  <c r="N12" i="19"/>
  <c r="M12" i="19"/>
  <c r="AK11" i="19" a="1"/>
  <c r="AK11" i="19"/>
  <c r="AD11" i="19" a="1"/>
  <c r="AD11" i="19"/>
  <c r="AB11" i="19" a="1"/>
  <c r="AB11" i="19"/>
  <c r="O11" i="19" a="1"/>
  <c r="O11" i="19"/>
  <c r="N11" i="19"/>
  <c r="M11" i="19"/>
  <c r="AK10" i="19" a="1"/>
  <c r="AK10" i="19"/>
  <c r="AD10" i="19" a="1"/>
  <c r="AD10" i="19"/>
  <c r="AB10" i="19" a="1"/>
  <c r="AB10" i="19"/>
  <c r="O10" i="19" a="1"/>
  <c r="O10" i="19"/>
  <c r="N10" i="19"/>
  <c r="M10" i="19"/>
  <c r="AK9" i="19" a="1"/>
  <c r="AK9" i="19"/>
  <c r="AD9" i="19" a="1"/>
  <c r="AD9" i="19"/>
  <c r="AB9" i="19" a="1"/>
  <c r="AB9" i="19"/>
  <c r="O9" i="19" a="1"/>
  <c r="O9" i="19"/>
  <c r="N9" i="19"/>
  <c r="M9" i="19"/>
  <c r="AK8" i="19" a="1"/>
  <c r="AK8" i="19"/>
  <c r="AD8" i="19" a="1"/>
  <c r="AD8" i="19"/>
  <c r="AB8" i="19" a="1"/>
  <c r="AB8" i="19"/>
  <c r="O8" i="19" a="1"/>
  <c r="O8" i="19"/>
  <c r="N8" i="19"/>
  <c r="M8" i="19"/>
  <c r="AK7" i="19" a="1"/>
  <c r="AK7" i="19"/>
  <c r="AD7" i="19" a="1"/>
  <c r="AD7" i="19"/>
  <c r="AB7" i="19" a="1"/>
  <c r="AB7" i="19"/>
  <c r="O7" i="19" a="1"/>
  <c r="O7" i="19"/>
  <c r="N7" i="19"/>
  <c r="M7" i="19"/>
  <c r="AK6" i="19" a="1"/>
  <c r="AK6" i="19"/>
  <c r="AD6" i="19" a="1"/>
  <c r="AD6" i="19"/>
  <c r="AB6" i="19" a="1"/>
  <c r="AB6" i="19"/>
  <c r="O6" i="19" a="1"/>
  <c r="O6" i="19"/>
  <c r="N6" i="19"/>
  <c r="M6" i="19"/>
  <c r="AK5" i="19" a="1"/>
  <c r="AK5" i="19"/>
  <c r="AD5" i="19" a="1"/>
  <c r="AD5" i="19"/>
  <c r="AB5" i="19" a="1"/>
  <c r="AB5" i="19"/>
  <c r="O5" i="19" a="1"/>
  <c r="O5" i="19"/>
  <c r="N5" i="19"/>
  <c r="M5" i="19"/>
  <c r="AK4" i="19" a="1"/>
  <c r="AK4" i="19"/>
  <c r="AD4" i="19" a="1"/>
  <c r="AD4" i="19"/>
  <c r="AB4" i="19" a="1"/>
  <c r="AB4" i="19"/>
  <c r="O4" i="19" a="1"/>
  <c r="O4" i="19"/>
  <c r="N4" i="19"/>
  <c r="M4" i="19"/>
  <c r="AK3" i="19" a="1"/>
  <c r="AK3" i="19"/>
  <c r="AD3" i="19" a="1"/>
  <c r="AD3" i="19"/>
  <c r="AB3" i="19" a="1"/>
  <c r="AB3" i="19"/>
  <c r="O3" i="19" a="1"/>
  <c r="O3" i="19"/>
  <c r="N3" i="19"/>
  <c r="M3" i="19"/>
  <c r="AK2" i="19" a="1"/>
  <c r="AK2" i="19"/>
  <c r="AD2" i="19" a="1"/>
  <c r="AD2" i="19"/>
  <c r="AB2" i="19" a="1"/>
  <c r="AB2" i="19"/>
  <c r="O2" i="19" a="1"/>
  <c r="O2" i="19"/>
  <c r="N2" i="19"/>
  <c r="M2" i="19"/>
  <c r="C33" i="15"/>
  <c r="C31" i="15"/>
  <c r="C29" i="15"/>
  <c r="C20" i="15"/>
  <c r="G25" i="15"/>
  <c r="G24" i="15"/>
  <c r="G23" i="15"/>
  <c r="G22" i="15"/>
  <c r="G21" i="15"/>
  <c r="B9" i="15"/>
  <c r="I5" i="18"/>
  <c r="B6" i="15"/>
  <c r="C32" i="15" s="1"/>
  <c r="I7" i="18"/>
  <c r="E7" i="18"/>
  <c r="A7" i="18"/>
  <c r="D28" i="15"/>
  <c r="C15" i="15"/>
  <c r="C16" i="15"/>
  <c r="C17" i="15"/>
  <c r="C18" i="15"/>
  <c r="C19" i="15"/>
  <c r="C21" i="15"/>
  <c r="C22" i="15"/>
  <c r="C23" i="15"/>
  <c r="C24" i="15"/>
  <c r="C25" i="15"/>
  <c r="C14" i="15"/>
  <c r="B15" i="15"/>
  <c r="D15" i="15" s="1"/>
  <c r="B16" i="15"/>
  <c r="D16" i="15" s="1"/>
  <c r="B17" i="15"/>
  <c r="D17" i="15" s="1"/>
  <c r="B18" i="15"/>
  <c r="D18" i="15" s="1"/>
  <c r="B19" i="15"/>
  <c r="D19" i="15" s="1"/>
  <c r="B20" i="15"/>
  <c r="D20" i="15" s="1"/>
  <c r="B21" i="15"/>
  <c r="D21" i="15" s="1"/>
  <c r="B22" i="15"/>
  <c r="D22" i="15" s="1"/>
  <c r="B23" i="15"/>
  <c r="D23" i="15" s="1"/>
  <c r="B24" i="15"/>
  <c r="D24" i="15" s="1"/>
  <c r="B25" i="15"/>
  <c r="D25" i="15" s="1"/>
  <c r="B14" i="15"/>
  <c r="D14" i="15" s="1"/>
  <c r="B3" i="14"/>
  <c r="F8" i="15"/>
  <c r="B10" i="15"/>
  <c r="B7" i="15"/>
  <c r="B3" i="15"/>
  <c r="B2" i="15"/>
  <c r="A5" i="18" s="1"/>
  <c r="H2" i="13"/>
  <c r="L2" i="13"/>
  <c r="R2" i="13"/>
  <c r="S2" i="13"/>
  <c r="T2" i="13" a="1"/>
  <c r="T2" i="13"/>
  <c r="U2" i="13" a="1"/>
  <c r="U2" i="13"/>
  <c r="V2" i="13"/>
  <c r="W2" i="13" a="1"/>
  <c r="W2" i="13"/>
  <c r="X2" i="13"/>
  <c r="Y2" i="13"/>
  <c r="Z2" i="13"/>
  <c r="AA2" i="13"/>
  <c r="H3" i="13"/>
  <c r="L3" i="13"/>
  <c r="R3" i="13"/>
  <c r="S3" i="13"/>
  <c r="T3" i="13" a="1"/>
  <c r="T3" i="13"/>
  <c r="U3" i="13" a="1"/>
  <c r="U3" i="13"/>
  <c r="V3" i="13"/>
  <c r="W3" i="13" a="1"/>
  <c r="W3" i="13"/>
  <c r="X3" i="13"/>
  <c r="Y3" i="13"/>
  <c r="Z3" i="13"/>
  <c r="AA3" i="13"/>
  <c r="H4" i="13"/>
  <c r="L4" i="13"/>
  <c r="R4" i="13"/>
  <c r="S4" i="13"/>
  <c r="T4" i="13" a="1"/>
  <c r="T4" i="13"/>
  <c r="U4" i="13" a="1"/>
  <c r="U4" i="13"/>
  <c r="V4" i="13"/>
  <c r="W4" i="13" a="1"/>
  <c r="W4" i="13"/>
  <c r="X4" i="13"/>
  <c r="Y4" i="13"/>
  <c r="Z4" i="13"/>
  <c r="AA4" i="13"/>
  <c r="H5" i="13"/>
  <c r="L5" i="13"/>
  <c r="R5" i="13"/>
  <c r="S5" i="13"/>
  <c r="T5" i="13" a="1"/>
  <c r="T5" i="13"/>
  <c r="U5" i="13" a="1"/>
  <c r="U5" i="13"/>
  <c r="V5" i="13"/>
  <c r="W5" i="13" a="1"/>
  <c r="W5" i="13"/>
  <c r="X5" i="13"/>
  <c r="Y5" i="13"/>
  <c r="Z5" i="13"/>
  <c r="AA5" i="13"/>
  <c r="H6" i="13"/>
  <c r="L6" i="13"/>
  <c r="R6" i="13"/>
  <c r="S6" i="13"/>
  <c r="T6" i="13" a="1"/>
  <c r="T6" i="13"/>
  <c r="U6" i="13" a="1"/>
  <c r="U6" i="13"/>
  <c r="V6" i="13"/>
  <c r="W6" i="13" a="1"/>
  <c r="W6" i="13"/>
  <c r="X6" i="13"/>
  <c r="Y6" i="13"/>
  <c r="Z6" i="13"/>
  <c r="AA6" i="13"/>
  <c r="H7" i="13"/>
  <c r="L7" i="13"/>
  <c r="R7" i="13"/>
  <c r="S7" i="13"/>
  <c r="T7" i="13" a="1"/>
  <c r="T7" i="13"/>
  <c r="U7" i="13" a="1"/>
  <c r="U7" i="13"/>
  <c r="V7" i="13"/>
  <c r="W7" i="13" a="1"/>
  <c r="W7" i="13"/>
  <c r="X7" i="13"/>
  <c r="Y7" i="13"/>
  <c r="Z7" i="13"/>
  <c r="AA7" i="13"/>
  <c r="H8" i="13"/>
  <c r="L8" i="13"/>
  <c r="R8" i="13"/>
  <c r="S8" i="13"/>
  <c r="T8" i="13" a="1"/>
  <c r="T8" i="13"/>
  <c r="U8" i="13" a="1"/>
  <c r="U8" i="13"/>
  <c r="V8" i="13"/>
  <c r="W8" i="13" a="1"/>
  <c r="W8" i="13"/>
  <c r="X8" i="13"/>
  <c r="Y8" i="13"/>
  <c r="Z8" i="13"/>
  <c r="AA8" i="13"/>
  <c r="H9" i="13"/>
  <c r="L9" i="13"/>
  <c r="R9" i="13"/>
  <c r="S9" i="13"/>
  <c r="T9" i="13" a="1"/>
  <c r="T9" i="13"/>
  <c r="U9" i="13" a="1"/>
  <c r="U9" i="13"/>
  <c r="V9" i="13"/>
  <c r="W9" i="13" a="1"/>
  <c r="W9" i="13"/>
  <c r="X9" i="13"/>
  <c r="Y9" i="13"/>
  <c r="Z9" i="13"/>
  <c r="AA9" i="13"/>
  <c r="H10" i="13"/>
  <c r="L10" i="13"/>
  <c r="R10" i="13"/>
  <c r="S10" i="13"/>
  <c r="T10" i="13" a="1"/>
  <c r="T10" i="13"/>
  <c r="U10" i="13" a="1"/>
  <c r="U10" i="13"/>
  <c r="V10" i="13"/>
  <c r="W10" i="13" a="1"/>
  <c r="W10" i="13"/>
  <c r="X10" i="13"/>
  <c r="Y10" i="13"/>
  <c r="Z10" i="13"/>
  <c r="AA10" i="13"/>
  <c r="H11" i="13"/>
  <c r="L11" i="13"/>
  <c r="R11" i="13"/>
  <c r="S11" i="13"/>
  <c r="T11" i="13" a="1"/>
  <c r="T11" i="13"/>
  <c r="U11" i="13" a="1"/>
  <c r="U11" i="13"/>
  <c r="V11" i="13"/>
  <c r="W11" i="13" a="1"/>
  <c r="W11" i="13"/>
  <c r="X11" i="13"/>
  <c r="Y11" i="13"/>
  <c r="Z11" i="13"/>
  <c r="AA11" i="13"/>
  <c r="H12" i="13"/>
  <c r="L12" i="13"/>
  <c r="R12" i="13"/>
  <c r="S12" i="13"/>
  <c r="T12" i="13" a="1"/>
  <c r="T12" i="13"/>
  <c r="U12" i="13" a="1"/>
  <c r="U12" i="13"/>
  <c r="V12" i="13"/>
  <c r="W12" i="13" a="1"/>
  <c r="W12" i="13"/>
  <c r="X12" i="13"/>
  <c r="Y12" i="13"/>
  <c r="Z12" i="13"/>
  <c r="AA12" i="13"/>
  <c r="H13" i="13"/>
  <c r="L13" i="13"/>
  <c r="R13" i="13"/>
  <c r="S13" i="13"/>
  <c r="T13" i="13" a="1"/>
  <c r="T13" i="13"/>
  <c r="U13" i="13" a="1"/>
  <c r="U13" i="13"/>
  <c r="V13" i="13"/>
  <c r="W13" i="13" a="1"/>
  <c r="W13" i="13"/>
  <c r="X13" i="13"/>
  <c r="Y13" i="13"/>
  <c r="Z13" i="13"/>
  <c r="AA13" i="13"/>
  <c r="H14" i="13"/>
  <c r="L14" i="13"/>
  <c r="R14" i="13"/>
  <c r="S14" i="13"/>
  <c r="T14" i="13" a="1"/>
  <c r="T14" i="13"/>
  <c r="U14" i="13" a="1"/>
  <c r="U14" i="13"/>
  <c r="V14" i="13"/>
  <c r="W14" i="13" a="1"/>
  <c r="W14" i="13"/>
  <c r="X14" i="13"/>
  <c r="Y14" i="13"/>
  <c r="Z14" i="13"/>
  <c r="AA14" i="13"/>
  <c r="H15" i="13"/>
  <c r="L15" i="13"/>
  <c r="R15" i="13"/>
  <c r="S15" i="13"/>
  <c r="T15" i="13" a="1"/>
  <c r="T15" i="13"/>
  <c r="U15" i="13" a="1"/>
  <c r="U15" i="13"/>
  <c r="V15" i="13"/>
  <c r="W15" i="13" a="1"/>
  <c r="W15" i="13"/>
  <c r="X15" i="13"/>
  <c r="Y15" i="13"/>
  <c r="Z15" i="13"/>
  <c r="AA15" i="13"/>
  <c r="H16" i="13"/>
  <c r="L16" i="13"/>
  <c r="R16" i="13"/>
  <c r="S16" i="13"/>
  <c r="T16" i="13" a="1"/>
  <c r="T16" i="13"/>
  <c r="U16" i="13" a="1"/>
  <c r="U16" i="13"/>
  <c r="V16" i="13"/>
  <c r="W16" i="13" a="1"/>
  <c r="W16" i="13"/>
  <c r="X16" i="13"/>
  <c r="Y16" i="13"/>
  <c r="Z16" i="13"/>
  <c r="AA16" i="13"/>
  <c r="H17" i="13"/>
  <c r="L17" i="13"/>
  <c r="R17" i="13"/>
  <c r="S17" i="13"/>
  <c r="T17" i="13" a="1"/>
  <c r="T17" i="13"/>
  <c r="U17" i="13" a="1"/>
  <c r="U17" i="13"/>
  <c r="V17" i="13"/>
  <c r="W17" i="13" a="1"/>
  <c r="W17" i="13"/>
  <c r="X17" i="13"/>
  <c r="Y17" i="13"/>
  <c r="Z17" i="13"/>
  <c r="AA17" i="13"/>
  <c r="H18" i="13"/>
  <c r="L18" i="13"/>
  <c r="R18" i="13"/>
  <c r="S18" i="13"/>
  <c r="T18" i="13" a="1"/>
  <c r="T18" i="13"/>
  <c r="U18" i="13" a="1"/>
  <c r="U18" i="13"/>
  <c r="V18" i="13"/>
  <c r="W18" i="13" a="1"/>
  <c r="W18" i="13"/>
  <c r="X18" i="13"/>
  <c r="Y18" i="13"/>
  <c r="Z18" i="13"/>
  <c r="AA18" i="13"/>
  <c r="H19" i="13"/>
  <c r="L19" i="13"/>
  <c r="R19" i="13"/>
  <c r="S19" i="13"/>
  <c r="T19" i="13" a="1"/>
  <c r="T19" i="13"/>
  <c r="U19" i="13" a="1"/>
  <c r="U19" i="13"/>
  <c r="V19" i="13"/>
  <c r="W19" i="13" a="1"/>
  <c r="W19" i="13"/>
  <c r="X19" i="13"/>
  <c r="Y19" i="13"/>
  <c r="Z19" i="13"/>
  <c r="AA19" i="13"/>
  <c r="H20" i="13"/>
  <c r="L20" i="13"/>
  <c r="R20" i="13"/>
  <c r="S20" i="13"/>
  <c r="T20" i="13" a="1"/>
  <c r="T20" i="13"/>
  <c r="U20" i="13" a="1"/>
  <c r="U20" i="13"/>
  <c r="V20" i="13"/>
  <c r="W20" i="13" a="1"/>
  <c r="W20" i="13"/>
  <c r="X20" i="13"/>
  <c r="Y20" i="13"/>
  <c r="Z20" i="13"/>
  <c r="AA20" i="13"/>
  <c r="H21" i="13"/>
  <c r="L21" i="13"/>
  <c r="R21" i="13"/>
  <c r="S21" i="13"/>
  <c r="T21" i="13" a="1"/>
  <c r="T21" i="13"/>
  <c r="U21" i="13" a="1"/>
  <c r="U21" i="13"/>
  <c r="V21" i="13"/>
  <c r="W21" i="13" a="1"/>
  <c r="W21" i="13"/>
  <c r="X21" i="13"/>
  <c r="Y21" i="13"/>
  <c r="Z21" i="13"/>
  <c r="AA21" i="13"/>
  <c r="H22" i="13"/>
  <c r="L22" i="13"/>
  <c r="R22" i="13"/>
  <c r="S22" i="13"/>
  <c r="T22" i="13" a="1"/>
  <c r="T22" i="13"/>
  <c r="U22" i="13" a="1"/>
  <c r="U22" i="13"/>
  <c r="V22" i="13"/>
  <c r="W22" i="13" a="1"/>
  <c r="W22" i="13"/>
  <c r="X22" i="13"/>
  <c r="Y22" i="13"/>
  <c r="Z22" i="13"/>
  <c r="AA22" i="13"/>
  <c r="H23" i="13"/>
  <c r="L23" i="13"/>
  <c r="R23" i="13"/>
  <c r="S23" i="13"/>
  <c r="T23" i="13" a="1"/>
  <c r="T23" i="13"/>
  <c r="U23" i="13" a="1"/>
  <c r="U23" i="13"/>
  <c r="V23" i="13"/>
  <c r="W23" i="13" a="1"/>
  <c r="W23" i="13"/>
  <c r="X23" i="13"/>
  <c r="Y23" i="13"/>
  <c r="Z23" i="13"/>
  <c r="AA23" i="13"/>
  <c r="H24" i="13"/>
  <c r="L24" i="13"/>
  <c r="R24" i="13"/>
  <c r="S24" i="13"/>
  <c r="T24" i="13" a="1"/>
  <c r="T24" i="13"/>
  <c r="U24" i="13" a="1"/>
  <c r="U24" i="13"/>
  <c r="V24" i="13"/>
  <c r="W24" i="13" a="1"/>
  <c r="W24" i="13"/>
  <c r="X24" i="13"/>
  <c r="Y24" i="13"/>
  <c r="Z24" i="13"/>
  <c r="AA24" i="13"/>
  <c r="H25" i="13"/>
  <c r="L25" i="13"/>
  <c r="R25" i="13"/>
  <c r="S25" i="13"/>
  <c r="T25" i="13" a="1"/>
  <c r="T25" i="13"/>
  <c r="U25" i="13" a="1"/>
  <c r="U25" i="13"/>
  <c r="V25" i="13"/>
  <c r="W25" i="13" a="1"/>
  <c r="W25" i="13"/>
  <c r="X25" i="13"/>
  <c r="Y25" i="13"/>
  <c r="Z25" i="13"/>
  <c r="AA25" i="13"/>
  <c r="H26" i="13"/>
  <c r="L26" i="13"/>
  <c r="R26" i="13"/>
  <c r="S26" i="13"/>
  <c r="T26" i="13" a="1"/>
  <c r="T26" i="13"/>
  <c r="U26" i="13" a="1"/>
  <c r="U26" i="13"/>
  <c r="V26" i="13"/>
  <c r="W26" i="13" a="1"/>
  <c r="W26" i="13"/>
  <c r="X26" i="13"/>
  <c r="Y26" i="13"/>
  <c r="Z26" i="13"/>
  <c r="AA26" i="13"/>
  <c r="H27" i="13"/>
  <c r="L27" i="13"/>
  <c r="R27" i="13"/>
  <c r="S27" i="13"/>
  <c r="T27" i="13" a="1"/>
  <c r="T27" i="13"/>
  <c r="U27" i="13" a="1"/>
  <c r="U27" i="13"/>
  <c r="V27" i="13"/>
  <c r="W27" i="13" a="1"/>
  <c r="W27" i="13"/>
  <c r="X27" i="13"/>
  <c r="Y27" i="13"/>
  <c r="Z27" i="13"/>
  <c r="AA27" i="13"/>
  <c r="H28" i="13"/>
  <c r="L28" i="13"/>
  <c r="R28" i="13"/>
  <c r="S28" i="13"/>
  <c r="T28" i="13" a="1"/>
  <c r="T28" i="13"/>
  <c r="U28" i="13" a="1"/>
  <c r="U28" i="13"/>
  <c r="V28" i="13"/>
  <c r="W28" i="13" a="1"/>
  <c r="W28" i="13"/>
  <c r="X28" i="13"/>
  <c r="Y28" i="13"/>
  <c r="Z28" i="13"/>
  <c r="AA28" i="13"/>
  <c r="H29" i="13"/>
  <c r="L29" i="13"/>
  <c r="R29" i="13"/>
  <c r="S29" i="13"/>
  <c r="T29" i="13" a="1"/>
  <c r="T29" i="13"/>
  <c r="U29" i="13" a="1"/>
  <c r="U29" i="13"/>
  <c r="V29" i="13"/>
  <c r="W29" i="13" a="1"/>
  <c r="W29" i="13"/>
  <c r="X29" i="13"/>
  <c r="Y29" i="13"/>
  <c r="Z29" i="13"/>
  <c r="AA29" i="13"/>
  <c r="H30" i="13"/>
  <c r="L30" i="13"/>
  <c r="R30" i="13"/>
  <c r="S30" i="13"/>
  <c r="T30" i="13" a="1"/>
  <c r="T30" i="13"/>
  <c r="U30" i="13" a="1"/>
  <c r="U30" i="13"/>
  <c r="V30" i="13"/>
  <c r="W30" i="13" a="1"/>
  <c r="W30" i="13"/>
  <c r="X30" i="13"/>
  <c r="Y30" i="13"/>
  <c r="Z30" i="13"/>
  <c r="AA30" i="13"/>
  <c r="H31" i="13"/>
  <c r="L31" i="13"/>
  <c r="R31" i="13"/>
  <c r="S31" i="13"/>
  <c r="T31" i="13" a="1"/>
  <c r="T31" i="13"/>
  <c r="U31" i="13" a="1"/>
  <c r="U31" i="13"/>
  <c r="V31" i="13"/>
  <c r="W31" i="13" a="1"/>
  <c r="W31" i="13"/>
  <c r="X31" i="13"/>
  <c r="Y31" i="13"/>
  <c r="Z31" i="13"/>
  <c r="AA31" i="13"/>
  <c r="H32" i="13"/>
  <c r="L32" i="13"/>
  <c r="R32" i="13"/>
  <c r="S32" i="13"/>
  <c r="T32" i="13" a="1"/>
  <c r="T32" i="13"/>
  <c r="U32" i="13" a="1"/>
  <c r="U32" i="13"/>
  <c r="V32" i="13"/>
  <c r="W32" i="13" a="1"/>
  <c r="W32" i="13"/>
  <c r="X32" i="13"/>
  <c r="Y32" i="13"/>
  <c r="Z32" i="13"/>
  <c r="AA32" i="13"/>
  <c r="H33" i="13"/>
  <c r="L33" i="13"/>
  <c r="R33" i="13"/>
  <c r="S33" i="13"/>
  <c r="T33" i="13" a="1"/>
  <c r="T33" i="13"/>
  <c r="U33" i="13" a="1"/>
  <c r="U33" i="13"/>
  <c r="V33" i="13"/>
  <c r="W33" i="13" a="1"/>
  <c r="W33" i="13"/>
  <c r="X33" i="13"/>
  <c r="Y33" i="13"/>
  <c r="Z33" i="13"/>
  <c r="AA33" i="13"/>
  <c r="H34" i="13"/>
  <c r="L34" i="13"/>
  <c r="R34" i="13"/>
  <c r="S34" i="13"/>
  <c r="T34" i="13" a="1"/>
  <c r="T34" i="13"/>
  <c r="U34" i="13" a="1"/>
  <c r="U34" i="13"/>
  <c r="V34" i="13"/>
  <c r="W34" i="13" a="1"/>
  <c r="W34" i="13"/>
  <c r="X34" i="13"/>
  <c r="Y34" i="13"/>
  <c r="Z34" i="13"/>
  <c r="AA34" i="13"/>
  <c r="H35" i="13"/>
  <c r="L35" i="13"/>
  <c r="R35" i="13"/>
  <c r="S35" i="13"/>
  <c r="T35" i="13" a="1"/>
  <c r="T35" i="13"/>
  <c r="U35" i="13" a="1"/>
  <c r="U35" i="13"/>
  <c r="V35" i="13"/>
  <c r="W35" i="13" a="1"/>
  <c r="W35" i="13"/>
  <c r="X35" i="13"/>
  <c r="Y35" i="13"/>
  <c r="Z35" i="13"/>
  <c r="AA35" i="13"/>
  <c r="H36" i="13"/>
  <c r="L36" i="13"/>
  <c r="R36" i="13"/>
  <c r="S36" i="13"/>
  <c r="T36" i="13" a="1"/>
  <c r="T36" i="13"/>
  <c r="U36" i="13" a="1"/>
  <c r="U36" i="13"/>
  <c r="V36" i="13"/>
  <c r="W36" i="13" a="1"/>
  <c r="W36" i="13"/>
  <c r="X36" i="13"/>
  <c r="Y36" i="13"/>
  <c r="Z36" i="13"/>
  <c r="AA36" i="13"/>
  <c r="H37" i="13"/>
  <c r="L37" i="13"/>
  <c r="R37" i="13"/>
  <c r="S37" i="13"/>
  <c r="T37" i="13" a="1"/>
  <c r="T37" i="13"/>
  <c r="U37" i="13" a="1"/>
  <c r="U37" i="13"/>
  <c r="V37" i="13"/>
  <c r="W37" i="13" a="1"/>
  <c r="W37" i="13"/>
  <c r="X37" i="13"/>
  <c r="Y37" i="13"/>
  <c r="Z37" i="13"/>
  <c r="AA37" i="13"/>
  <c r="H38" i="13"/>
  <c r="L38" i="13"/>
  <c r="R38" i="13"/>
  <c r="S38" i="13"/>
  <c r="T38" i="13" a="1"/>
  <c r="T38" i="13"/>
  <c r="U38" i="13" a="1"/>
  <c r="U38" i="13"/>
  <c r="V38" i="13"/>
  <c r="W38" i="13" a="1"/>
  <c r="W38" i="13"/>
  <c r="X38" i="13"/>
  <c r="Y38" i="13"/>
  <c r="Z38" i="13"/>
  <c r="AA38" i="13"/>
  <c r="H39" i="13"/>
  <c r="L39" i="13"/>
  <c r="R39" i="13"/>
  <c r="S39" i="13"/>
  <c r="T39" i="13" a="1"/>
  <c r="T39" i="13"/>
  <c r="U39" i="13" a="1"/>
  <c r="U39" i="13"/>
  <c r="V39" i="13"/>
  <c r="W39" i="13" a="1"/>
  <c r="W39" i="13"/>
  <c r="X39" i="13"/>
  <c r="Y39" i="13"/>
  <c r="Z39" i="13"/>
  <c r="AA39" i="13"/>
  <c r="H40" i="13"/>
  <c r="L40" i="13"/>
  <c r="R40" i="13"/>
  <c r="S40" i="13"/>
  <c r="T40" i="13" a="1"/>
  <c r="T40" i="13"/>
  <c r="U40" i="13" a="1"/>
  <c r="U40" i="13"/>
  <c r="V40" i="13"/>
  <c r="W40" i="13" a="1"/>
  <c r="W40" i="13"/>
  <c r="X40" i="13"/>
  <c r="Y40" i="13"/>
  <c r="Z40" i="13"/>
  <c r="AA40" i="13"/>
  <c r="H41" i="13"/>
  <c r="L41" i="13"/>
  <c r="R41" i="13"/>
  <c r="S41" i="13"/>
  <c r="T41" i="13" a="1"/>
  <c r="T41" i="13"/>
  <c r="U41" i="13" a="1"/>
  <c r="U41" i="13"/>
  <c r="V41" i="13"/>
  <c r="W41" i="13" a="1"/>
  <c r="W41" i="13"/>
  <c r="X41" i="13"/>
  <c r="Y41" i="13"/>
  <c r="Z41" i="13"/>
  <c r="AA41" i="13"/>
  <c r="H42" i="13"/>
  <c r="L42" i="13"/>
  <c r="R42" i="13"/>
  <c r="S42" i="13"/>
  <c r="T42" i="13" a="1"/>
  <c r="T42" i="13"/>
  <c r="U42" i="13" a="1"/>
  <c r="U42" i="13"/>
  <c r="V42" i="13"/>
  <c r="W42" i="13" a="1"/>
  <c r="W42" i="13"/>
  <c r="X42" i="13"/>
  <c r="Y42" i="13"/>
  <c r="Z42" i="13"/>
  <c r="AA42" i="13"/>
  <c r="H43" i="13"/>
  <c r="L43" i="13"/>
  <c r="R43" i="13"/>
  <c r="S43" i="13"/>
  <c r="T43" i="13" a="1"/>
  <c r="T43" i="13"/>
  <c r="U43" i="13" a="1"/>
  <c r="U43" i="13"/>
  <c r="V43" i="13"/>
  <c r="W43" i="13" a="1"/>
  <c r="W43" i="13"/>
  <c r="X43" i="13"/>
  <c r="Y43" i="13"/>
  <c r="Z43" i="13"/>
  <c r="AA43" i="13"/>
  <c r="H44" i="13"/>
  <c r="L44" i="13"/>
  <c r="R44" i="13"/>
  <c r="S44" i="13"/>
  <c r="T44" i="13" a="1"/>
  <c r="T44" i="13"/>
  <c r="U44" i="13" a="1"/>
  <c r="U44" i="13"/>
  <c r="V44" i="13"/>
  <c r="W44" i="13" a="1"/>
  <c r="W44" i="13"/>
  <c r="X44" i="13"/>
  <c r="Y44" i="13"/>
  <c r="Z44" i="13"/>
  <c r="AA44" i="13"/>
  <c r="H45" i="13"/>
  <c r="L45" i="13"/>
  <c r="R45" i="13"/>
  <c r="S45" i="13"/>
  <c r="T45" i="13" a="1"/>
  <c r="T45" i="13"/>
  <c r="U45" i="13" a="1"/>
  <c r="U45" i="13"/>
  <c r="V45" i="13"/>
  <c r="W45" i="13" a="1"/>
  <c r="W45" i="13"/>
  <c r="X45" i="13"/>
  <c r="Y45" i="13"/>
  <c r="Z45" i="13"/>
  <c r="AA45" i="13"/>
  <c r="H46" i="13"/>
  <c r="L46" i="13"/>
  <c r="R46" i="13"/>
  <c r="S46" i="13"/>
  <c r="T46" i="13" a="1"/>
  <c r="T46" i="13"/>
  <c r="U46" i="13" a="1"/>
  <c r="U46" i="13"/>
  <c r="V46" i="13"/>
  <c r="W46" i="13" a="1"/>
  <c r="W46" i="13"/>
  <c r="X46" i="13"/>
  <c r="Y46" i="13"/>
  <c r="Z46" i="13"/>
  <c r="AA46" i="13"/>
  <c r="H47" i="13"/>
  <c r="L47" i="13"/>
  <c r="R47" i="13"/>
  <c r="S47" i="13"/>
  <c r="T47" i="13" a="1"/>
  <c r="T47" i="13"/>
  <c r="U47" i="13" a="1"/>
  <c r="U47" i="13"/>
  <c r="V47" i="13"/>
  <c r="W47" i="13" a="1"/>
  <c r="W47" i="13"/>
  <c r="X47" i="13"/>
  <c r="Y47" i="13"/>
  <c r="Z47" i="13"/>
  <c r="AA47" i="13"/>
  <c r="H48" i="13"/>
  <c r="L48" i="13"/>
  <c r="R48" i="13"/>
  <c r="S48" i="13"/>
  <c r="T48" i="13" a="1"/>
  <c r="T48" i="13"/>
  <c r="U48" i="13" a="1"/>
  <c r="U48" i="13"/>
  <c r="V48" i="13"/>
  <c r="W48" i="13" a="1"/>
  <c r="W48" i="13"/>
  <c r="X48" i="13"/>
  <c r="Y48" i="13"/>
  <c r="Z48" i="13"/>
  <c r="AA48" i="13"/>
  <c r="H49" i="13"/>
  <c r="L49" i="13"/>
  <c r="R49" i="13"/>
  <c r="S49" i="13"/>
  <c r="T49" i="13" a="1"/>
  <c r="T49" i="13"/>
  <c r="U49" i="13" a="1"/>
  <c r="U49" i="13"/>
  <c r="V49" i="13"/>
  <c r="W49" i="13" a="1"/>
  <c r="W49" i="13"/>
  <c r="X49" i="13"/>
  <c r="Y49" i="13"/>
  <c r="Z49" i="13"/>
  <c r="AA49" i="13"/>
  <c r="H50" i="13"/>
  <c r="L50" i="13"/>
  <c r="R50" i="13"/>
  <c r="S50" i="13"/>
  <c r="T50" i="13" a="1"/>
  <c r="T50" i="13"/>
  <c r="U50" i="13" a="1"/>
  <c r="U50" i="13"/>
  <c r="V50" i="13"/>
  <c r="W50" i="13" a="1"/>
  <c r="W50" i="13"/>
  <c r="X50" i="13"/>
  <c r="Y50" i="13"/>
  <c r="Z50" i="13"/>
  <c r="AA50" i="13"/>
  <c r="H51" i="13"/>
  <c r="L51" i="13"/>
  <c r="R51" i="13"/>
  <c r="S51" i="13"/>
  <c r="T51" i="13" a="1"/>
  <c r="T51" i="13"/>
  <c r="U51" i="13" a="1"/>
  <c r="U51" i="13"/>
  <c r="V51" i="13"/>
  <c r="W51" i="13" a="1"/>
  <c r="W51" i="13"/>
  <c r="X51" i="13"/>
  <c r="Y51" i="13"/>
  <c r="Z51" i="13"/>
  <c r="AA51" i="13"/>
  <c r="H52" i="13"/>
  <c r="L52" i="13"/>
  <c r="R52" i="13"/>
  <c r="S52" i="13"/>
  <c r="T52" i="13" a="1"/>
  <c r="T52" i="13"/>
  <c r="U52" i="13" a="1"/>
  <c r="U52" i="13"/>
  <c r="V52" i="13"/>
  <c r="W52" i="13" a="1"/>
  <c r="W52" i="13"/>
  <c r="X52" i="13"/>
  <c r="Y52" i="13"/>
  <c r="Z52" i="13"/>
  <c r="AA52" i="13"/>
  <c r="H53" i="13"/>
  <c r="L53" i="13"/>
  <c r="R53" i="13"/>
  <c r="S53" i="13"/>
  <c r="T53" i="13" a="1"/>
  <c r="T53" i="13"/>
  <c r="U53" i="13" a="1"/>
  <c r="U53" i="13"/>
  <c r="V53" i="13"/>
  <c r="W53" i="13" a="1"/>
  <c r="W53" i="13"/>
  <c r="X53" i="13"/>
  <c r="Y53" i="13"/>
  <c r="Z53" i="13"/>
  <c r="AA53" i="13"/>
  <c r="H54" i="13"/>
  <c r="L54" i="13"/>
  <c r="R54" i="13"/>
  <c r="S54" i="13"/>
  <c r="T54" i="13" a="1"/>
  <c r="T54" i="13"/>
  <c r="U54" i="13" a="1"/>
  <c r="U54" i="13"/>
  <c r="V54" i="13"/>
  <c r="W54" i="13" a="1"/>
  <c r="W54" i="13"/>
  <c r="X54" i="13"/>
  <c r="Y54" i="13"/>
  <c r="Z54" i="13"/>
  <c r="AA54" i="13"/>
  <c r="H55" i="13"/>
  <c r="L55" i="13"/>
  <c r="R55" i="13"/>
  <c r="S55" i="13"/>
  <c r="T55" i="13" a="1"/>
  <c r="T55" i="13"/>
  <c r="U55" i="13" a="1"/>
  <c r="U55" i="13"/>
  <c r="V55" i="13"/>
  <c r="W55" i="13" a="1"/>
  <c r="W55" i="13"/>
  <c r="X55" i="13"/>
  <c r="Y55" i="13"/>
  <c r="Z55" i="13"/>
  <c r="AA55" i="13"/>
  <c r="H56" i="13"/>
  <c r="L56" i="13"/>
  <c r="R56" i="13"/>
  <c r="S56" i="13"/>
  <c r="T56" i="13" a="1"/>
  <c r="T56" i="13"/>
  <c r="U56" i="13" a="1"/>
  <c r="U56" i="13"/>
  <c r="V56" i="13"/>
  <c r="W56" i="13" a="1"/>
  <c r="W56" i="13"/>
  <c r="X56" i="13"/>
  <c r="Y56" i="13"/>
  <c r="Z56" i="13"/>
  <c r="AA56" i="13"/>
  <c r="H57" i="13"/>
  <c r="L57" i="13"/>
  <c r="R57" i="13"/>
  <c r="S57" i="13"/>
  <c r="T57" i="13" a="1"/>
  <c r="T57" i="13"/>
  <c r="U57" i="13" a="1"/>
  <c r="U57" i="13"/>
  <c r="V57" i="13"/>
  <c r="W57" i="13" a="1"/>
  <c r="W57" i="13"/>
  <c r="X57" i="13"/>
  <c r="Y57" i="13"/>
  <c r="Z57" i="13"/>
  <c r="AA57" i="13"/>
  <c r="H58" i="13"/>
  <c r="L58" i="13"/>
  <c r="R58" i="13"/>
  <c r="S58" i="13"/>
  <c r="T58" i="13" a="1"/>
  <c r="T58" i="13"/>
  <c r="U58" i="13" a="1"/>
  <c r="U58" i="13"/>
  <c r="V58" i="13"/>
  <c r="W58" i="13" a="1"/>
  <c r="W58" i="13"/>
  <c r="X58" i="13"/>
  <c r="Y58" i="13"/>
  <c r="Z58" i="13"/>
  <c r="AA58" i="13"/>
  <c r="H59" i="13"/>
  <c r="L59" i="13"/>
  <c r="R59" i="13"/>
  <c r="S59" i="13"/>
  <c r="T59" i="13" a="1"/>
  <c r="T59" i="13"/>
  <c r="U59" i="13" a="1"/>
  <c r="U59" i="13"/>
  <c r="V59" i="13"/>
  <c r="W59" i="13" a="1"/>
  <c r="W59" i="13"/>
  <c r="X59" i="13"/>
  <c r="Y59" i="13"/>
  <c r="Z59" i="13"/>
  <c r="AA59" i="13"/>
  <c r="H60" i="13"/>
  <c r="L60" i="13"/>
  <c r="R60" i="13"/>
  <c r="S60" i="13"/>
  <c r="T60" i="13" a="1"/>
  <c r="T60" i="13"/>
  <c r="U60" i="13" a="1"/>
  <c r="U60" i="13"/>
  <c r="V60" i="13"/>
  <c r="W60" i="13" a="1"/>
  <c r="W60" i="13"/>
  <c r="X60" i="13"/>
  <c r="Y60" i="13"/>
  <c r="Z60" i="13"/>
  <c r="AA60" i="13"/>
  <c r="H61" i="13"/>
  <c r="L61" i="13"/>
  <c r="R61" i="13"/>
  <c r="S61" i="13"/>
  <c r="T61" i="13" a="1"/>
  <c r="T61" i="13"/>
  <c r="U61" i="13" a="1"/>
  <c r="U61" i="13"/>
  <c r="V61" i="13"/>
  <c r="W61" i="13" a="1"/>
  <c r="W61" i="13"/>
  <c r="X61" i="13"/>
  <c r="Y61" i="13"/>
  <c r="Z61" i="13"/>
  <c r="AA61" i="13"/>
  <c r="H62" i="13"/>
  <c r="L62" i="13"/>
  <c r="R62" i="13"/>
  <c r="S62" i="13"/>
  <c r="T62" i="13" a="1"/>
  <c r="T62" i="13"/>
  <c r="U62" i="13" a="1"/>
  <c r="U62" i="13"/>
  <c r="V62" i="13"/>
  <c r="W62" i="13" a="1"/>
  <c r="W62" i="13"/>
  <c r="X62" i="13"/>
  <c r="Y62" i="13"/>
  <c r="Z62" i="13"/>
  <c r="AA62" i="13"/>
  <c r="H63" i="13"/>
  <c r="L63" i="13"/>
  <c r="R63" i="13"/>
  <c r="S63" i="13"/>
  <c r="T63" i="13" a="1"/>
  <c r="T63" i="13"/>
  <c r="U63" i="13" a="1"/>
  <c r="U63" i="13"/>
  <c r="V63" i="13"/>
  <c r="W63" i="13" a="1"/>
  <c r="W63" i="13"/>
  <c r="X63" i="13"/>
  <c r="Y63" i="13"/>
  <c r="Z63" i="13"/>
  <c r="AA63" i="13"/>
  <c r="H64" i="13"/>
  <c r="L64" i="13"/>
  <c r="R64" i="13"/>
  <c r="S64" i="13"/>
  <c r="T64" i="13" a="1"/>
  <c r="T64" i="13"/>
  <c r="U64" i="13" a="1"/>
  <c r="U64" i="13"/>
  <c r="V64" i="13"/>
  <c r="W64" i="13" a="1"/>
  <c r="W64" i="13"/>
  <c r="X64" i="13"/>
  <c r="Y64" i="13"/>
  <c r="Z64" i="13"/>
  <c r="AA64" i="13"/>
  <c r="H65" i="13"/>
  <c r="L65" i="13"/>
  <c r="R65" i="13"/>
  <c r="S65" i="13"/>
  <c r="T65" i="13" a="1"/>
  <c r="T65" i="13"/>
  <c r="U65" i="13" a="1"/>
  <c r="U65" i="13"/>
  <c r="V65" i="13"/>
  <c r="W65" i="13" a="1"/>
  <c r="W65" i="13"/>
  <c r="X65" i="13"/>
  <c r="Y65" i="13"/>
  <c r="Z65" i="13"/>
  <c r="AA65" i="13"/>
  <c r="H66" i="13"/>
  <c r="L66" i="13"/>
  <c r="R66" i="13"/>
  <c r="S66" i="13"/>
  <c r="T66" i="13" a="1"/>
  <c r="T66" i="13"/>
  <c r="U66" i="13" a="1"/>
  <c r="U66" i="13"/>
  <c r="V66" i="13"/>
  <c r="W66" i="13" a="1"/>
  <c r="W66" i="13"/>
  <c r="X66" i="13"/>
  <c r="Y66" i="13"/>
  <c r="Z66" i="13"/>
  <c r="AA66" i="13"/>
  <c r="H67" i="13"/>
  <c r="L67" i="13"/>
  <c r="R67" i="13"/>
  <c r="S67" i="13"/>
  <c r="T67" i="13" a="1"/>
  <c r="T67" i="13"/>
  <c r="U67" i="13" a="1"/>
  <c r="U67" i="13"/>
  <c r="V67" i="13"/>
  <c r="W67" i="13" a="1"/>
  <c r="W67" i="13"/>
  <c r="X67" i="13"/>
  <c r="Y67" i="13"/>
  <c r="Z67" i="13"/>
  <c r="AA67" i="13"/>
  <c r="H68" i="13"/>
  <c r="L68" i="13"/>
  <c r="R68" i="13"/>
  <c r="S68" i="13"/>
  <c r="T68" i="13" a="1"/>
  <c r="T68" i="13"/>
  <c r="U68" i="13" a="1"/>
  <c r="U68" i="13"/>
  <c r="V68" i="13"/>
  <c r="W68" i="13" a="1"/>
  <c r="W68" i="13"/>
  <c r="X68" i="13"/>
  <c r="Y68" i="13"/>
  <c r="Z68" i="13"/>
  <c r="AA68" i="13"/>
  <c r="H69" i="13"/>
  <c r="L69" i="13"/>
  <c r="R69" i="13"/>
  <c r="S69" i="13"/>
  <c r="T69" i="13" a="1"/>
  <c r="T69" i="13"/>
  <c r="U69" i="13" a="1"/>
  <c r="U69" i="13"/>
  <c r="V69" i="13"/>
  <c r="W69" i="13" a="1"/>
  <c r="W69" i="13"/>
  <c r="X69" i="13"/>
  <c r="Y69" i="13"/>
  <c r="Z69" i="13"/>
  <c r="AA69" i="13"/>
  <c r="H70" i="13"/>
  <c r="L70" i="13"/>
  <c r="R70" i="13"/>
  <c r="S70" i="13"/>
  <c r="T70" i="13" a="1"/>
  <c r="T70" i="13"/>
  <c r="U70" i="13" a="1"/>
  <c r="U70" i="13"/>
  <c r="V70" i="13"/>
  <c r="W70" i="13" a="1"/>
  <c r="W70" i="13"/>
  <c r="X70" i="13"/>
  <c r="Y70" i="13"/>
  <c r="Z70" i="13"/>
  <c r="AA70" i="13"/>
  <c r="H71" i="13"/>
  <c r="L71" i="13"/>
  <c r="R71" i="13"/>
  <c r="S71" i="13"/>
  <c r="T71" i="13" a="1"/>
  <c r="T71" i="13"/>
  <c r="U71" i="13" a="1"/>
  <c r="U71" i="13"/>
  <c r="V71" i="13"/>
  <c r="W71" i="13" a="1"/>
  <c r="W71" i="13"/>
  <c r="X71" i="13"/>
  <c r="Y71" i="13"/>
  <c r="Z71" i="13"/>
  <c r="AA71" i="13"/>
  <c r="H72" i="13"/>
  <c r="L72" i="13"/>
  <c r="R72" i="13"/>
  <c r="S72" i="13"/>
  <c r="T72" i="13" a="1"/>
  <c r="T72" i="13"/>
  <c r="U72" i="13" a="1"/>
  <c r="U72" i="13"/>
  <c r="V72" i="13"/>
  <c r="W72" i="13" a="1"/>
  <c r="W72" i="13"/>
  <c r="X72" i="13"/>
  <c r="Y72" i="13"/>
  <c r="Z72" i="13"/>
  <c r="AA72" i="13"/>
  <c r="H73" i="13"/>
  <c r="L73" i="13"/>
  <c r="R73" i="13"/>
  <c r="S73" i="13"/>
  <c r="T73" i="13" a="1"/>
  <c r="T73" i="13"/>
  <c r="U73" i="13" a="1"/>
  <c r="U73" i="13"/>
  <c r="V73" i="13"/>
  <c r="W73" i="13" a="1"/>
  <c r="W73" i="13"/>
  <c r="X73" i="13"/>
  <c r="Y73" i="13"/>
  <c r="Z73" i="13"/>
  <c r="AA73" i="13"/>
  <c r="H74" i="13"/>
  <c r="L74" i="13"/>
  <c r="R74" i="13"/>
  <c r="S74" i="13"/>
  <c r="T74" i="13" a="1"/>
  <c r="T74" i="13"/>
  <c r="U74" i="13" a="1"/>
  <c r="U74" i="13"/>
  <c r="V74" i="13"/>
  <c r="W74" i="13" a="1"/>
  <c r="W74" i="13"/>
  <c r="X74" i="13"/>
  <c r="Y74" i="13"/>
  <c r="Z74" i="13"/>
  <c r="AA74" i="13"/>
  <c r="H75" i="13"/>
  <c r="L75" i="13"/>
  <c r="R75" i="13"/>
  <c r="S75" i="13"/>
  <c r="T75" i="13" a="1"/>
  <c r="T75" i="13"/>
  <c r="U75" i="13" a="1"/>
  <c r="U75" i="13"/>
  <c r="V75" i="13"/>
  <c r="W75" i="13" a="1"/>
  <c r="W75" i="13"/>
  <c r="X75" i="13"/>
  <c r="Y75" i="13"/>
  <c r="Z75" i="13"/>
  <c r="AA75" i="13"/>
  <c r="H76" i="13"/>
  <c r="L76" i="13"/>
  <c r="R76" i="13"/>
  <c r="S76" i="13"/>
  <c r="T76" i="13" a="1"/>
  <c r="T76" i="13"/>
  <c r="U76" i="13" a="1"/>
  <c r="U76" i="13"/>
  <c r="V76" i="13"/>
  <c r="W76" i="13" a="1"/>
  <c r="W76" i="13"/>
  <c r="X76" i="13"/>
  <c r="Y76" i="13"/>
  <c r="Z76" i="13"/>
  <c r="AA76" i="13"/>
  <c r="H77" i="13"/>
  <c r="L77" i="13"/>
  <c r="R77" i="13"/>
  <c r="S77" i="13"/>
  <c r="T77" i="13" a="1"/>
  <c r="T77" i="13"/>
  <c r="U77" i="13" a="1"/>
  <c r="U77" i="13"/>
  <c r="V77" i="13"/>
  <c r="W77" i="13" a="1"/>
  <c r="W77" i="13"/>
  <c r="X77" i="13"/>
  <c r="Y77" i="13"/>
  <c r="Z77" i="13"/>
  <c r="AA77" i="13"/>
  <c r="H78" i="13"/>
  <c r="L78" i="13"/>
  <c r="R78" i="13"/>
  <c r="S78" i="13"/>
  <c r="T78" i="13" a="1"/>
  <c r="T78" i="13"/>
  <c r="U78" i="13" a="1"/>
  <c r="U78" i="13"/>
  <c r="V78" i="13"/>
  <c r="W78" i="13" a="1"/>
  <c r="W78" i="13"/>
  <c r="X78" i="13"/>
  <c r="Y78" i="13"/>
  <c r="Z78" i="13"/>
  <c r="AA78" i="13"/>
  <c r="H79" i="13"/>
  <c r="L79" i="13"/>
  <c r="R79" i="13"/>
  <c r="S79" i="13"/>
  <c r="T79" i="13" a="1"/>
  <c r="T79" i="13"/>
  <c r="U79" i="13" a="1"/>
  <c r="U79" i="13"/>
  <c r="V79" i="13"/>
  <c r="W79" i="13" a="1"/>
  <c r="W79" i="13"/>
  <c r="X79" i="13"/>
  <c r="Y79" i="13"/>
  <c r="Z79" i="13"/>
  <c r="AA79" i="13"/>
  <c r="H80" i="13"/>
  <c r="L80" i="13"/>
  <c r="R80" i="13"/>
  <c r="S80" i="13"/>
  <c r="T80" i="13" a="1"/>
  <c r="T80" i="13"/>
  <c r="U80" i="13" a="1"/>
  <c r="U80" i="13"/>
  <c r="V80" i="13"/>
  <c r="W80" i="13" a="1"/>
  <c r="W80" i="13"/>
  <c r="X80" i="13"/>
  <c r="Y80" i="13"/>
  <c r="Z80" i="13"/>
  <c r="AA80" i="13"/>
  <c r="H81" i="13"/>
  <c r="L81" i="13"/>
  <c r="R81" i="13"/>
  <c r="S81" i="13"/>
  <c r="T81" i="13" a="1"/>
  <c r="T81" i="13"/>
  <c r="U81" i="13" a="1"/>
  <c r="U81" i="13"/>
  <c r="V81" i="13"/>
  <c r="W81" i="13" a="1"/>
  <c r="W81" i="13"/>
  <c r="X81" i="13"/>
  <c r="Y81" i="13"/>
  <c r="Z81" i="13"/>
  <c r="AA81" i="13"/>
  <c r="H82" i="13"/>
  <c r="L82" i="13"/>
  <c r="R82" i="13"/>
  <c r="S82" i="13"/>
  <c r="T82" i="13" a="1"/>
  <c r="T82" i="13"/>
  <c r="U82" i="13" a="1"/>
  <c r="U82" i="13"/>
  <c r="V82" i="13"/>
  <c r="W82" i="13" a="1"/>
  <c r="W82" i="13"/>
  <c r="X82" i="13"/>
  <c r="Y82" i="13"/>
  <c r="Z82" i="13"/>
  <c r="AA82" i="13"/>
  <c r="H83" i="13"/>
  <c r="L83" i="13"/>
  <c r="R83" i="13"/>
  <c r="S83" i="13"/>
  <c r="T83" i="13" a="1"/>
  <c r="T83" i="13"/>
  <c r="U83" i="13" a="1"/>
  <c r="U83" i="13"/>
  <c r="V83" i="13"/>
  <c r="W83" i="13" a="1"/>
  <c r="W83" i="13"/>
  <c r="X83" i="13"/>
  <c r="Y83" i="13"/>
  <c r="Z83" i="13"/>
  <c r="AA83" i="13"/>
  <c r="H84" i="13"/>
  <c r="L84" i="13"/>
  <c r="R84" i="13"/>
  <c r="S84" i="13"/>
  <c r="T84" i="13" a="1"/>
  <c r="T84" i="13"/>
  <c r="U84" i="13" a="1"/>
  <c r="U84" i="13"/>
  <c r="V84" i="13"/>
  <c r="W84" i="13" a="1"/>
  <c r="W84" i="13"/>
  <c r="X84" i="13"/>
  <c r="Y84" i="13"/>
  <c r="Z84" i="13"/>
  <c r="AA84" i="13"/>
  <c r="H85" i="13"/>
  <c r="L85" i="13"/>
  <c r="R85" i="13"/>
  <c r="S85" i="13"/>
  <c r="T85" i="13" a="1"/>
  <c r="T85" i="13"/>
  <c r="U85" i="13" a="1"/>
  <c r="U85" i="13"/>
  <c r="V85" i="13"/>
  <c r="W85" i="13" a="1"/>
  <c r="W85" i="13"/>
  <c r="X85" i="13"/>
  <c r="Y85" i="13"/>
  <c r="Z85" i="13"/>
  <c r="AA85" i="13"/>
  <c r="H86" i="13"/>
  <c r="L86" i="13"/>
  <c r="R86" i="13"/>
  <c r="S86" i="13"/>
  <c r="T86" i="13" a="1"/>
  <c r="T86" i="13"/>
  <c r="U86" i="13" a="1"/>
  <c r="U86" i="13"/>
  <c r="V86" i="13"/>
  <c r="W86" i="13" a="1"/>
  <c r="W86" i="13"/>
  <c r="X86" i="13"/>
  <c r="Y86" i="13"/>
  <c r="Z86" i="13"/>
  <c r="AA86" i="13"/>
  <c r="H87" i="13"/>
  <c r="L87" i="13"/>
  <c r="R87" i="13"/>
  <c r="S87" i="13"/>
  <c r="T87" i="13" a="1"/>
  <c r="T87" i="13"/>
  <c r="U87" i="13" a="1"/>
  <c r="U87" i="13"/>
  <c r="V87" i="13"/>
  <c r="W87" i="13" a="1"/>
  <c r="W87" i="13"/>
  <c r="X87" i="13"/>
  <c r="Y87" i="13"/>
  <c r="Z87" i="13"/>
  <c r="AA87" i="13"/>
  <c r="H88" i="13"/>
  <c r="L88" i="13"/>
  <c r="R88" i="13"/>
  <c r="S88" i="13"/>
  <c r="T88" i="13" a="1"/>
  <c r="T88" i="13"/>
  <c r="U88" i="13" a="1"/>
  <c r="U88" i="13"/>
  <c r="V88" i="13"/>
  <c r="W88" i="13" a="1"/>
  <c r="W88" i="13"/>
  <c r="X88" i="13"/>
  <c r="Y88" i="13"/>
  <c r="Z88" i="13"/>
  <c r="AA88" i="13"/>
  <c r="H89" i="13"/>
  <c r="L89" i="13"/>
  <c r="R89" i="13"/>
  <c r="S89" i="13"/>
  <c r="T89" i="13" a="1"/>
  <c r="T89" i="13"/>
  <c r="U89" i="13" a="1"/>
  <c r="U89" i="13"/>
  <c r="V89" i="13"/>
  <c r="W89" i="13" a="1"/>
  <c r="W89" i="13"/>
  <c r="X89" i="13"/>
  <c r="Y89" i="13"/>
  <c r="Z89" i="13"/>
  <c r="AA89" i="13"/>
  <c r="H90" i="13"/>
  <c r="L90" i="13"/>
  <c r="R90" i="13"/>
  <c r="S90" i="13"/>
  <c r="T90" i="13" a="1"/>
  <c r="T90" i="13"/>
  <c r="U90" i="13" a="1"/>
  <c r="U90" i="13"/>
  <c r="V90" i="13"/>
  <c r="W90" i="13" a="1"/>
  <c r="W90" i="13"/>
  <c r="X90" i="13"/>
  <c r="Y90" i="13"/>
  <c r="Z90" i="13"/>
  <c r="AA90" i="13"/>
  <c r="H91" i="13"/>
  <c r="L91" i="13"/>
  <c r="R91" i="13"/>
  <c r="S91" i="13"/>
  <c r="T91" i="13" a="1"/>
  <c r="T91" i="13"/>
  <c r="U91" i="13" a="1"/>
  <c r="U91" i="13"/>
  <c r="V91" i="13"/>
  <c r="W91" i="13" a="1"/>
  <c r="W91" i="13"/>
  <c r="X91" i="13"/>
  <c r="Y91" i="13"/>
  <c r="Z91" i="13"/>
  <c r="AA91" i="13"/>
  <c r="H92" i="13"/>
  <c r="L92" i="13"/>
  <c r="R92" i="13"/>
  <c r="S92" i="13"/>
  <c r="T92" i="13" a="1"/>
  <c r="T92" i="13"/>
  <c r="U92" i="13" a="1"/>
  <c r="U92" i="13"/>
  <c r="V92" i="13"/>
  <c r="W92" i="13" a="1"/>
  <c r="W92" i="13"/>
  <c r="X92" i="13"/>
  <c r="Y92" i="13"/>
  <c r="Z92" i="13"/>
  <c r="AA92" i="13"/>
  <c r="H93" i="13"/>
  <c r="L93" i="13"/>
  <c r="R93" i="13"/>
  <c r="S93" i="13"/>
  <c r="T93" i="13" a="1"/>
  <c r="T93" i="13"/>
  <c r="U93" i="13" a="1"/>
  <c r="U93" i="13"/>
  <c r="V93" i="13"/>
  <c r="W93" i="13" a="1"/>
  <c r="W93" i="13"/>
  <c r="X93" i="13"/>
  <c r="Y93" i="13"/>
  <c r="Z93" i="13"/>
  <c r="AA93" i="13"/>
  <c r="H94" i="13"/>
  <c r="L94" i="13"/>
  <c r="R94" i="13"/>
  <c r="S94" i="13"/>
  <c r="T94" i="13" a="1"/>
  <c r="T94" i="13"/>
  <c r="U94" i="13" a="1"/>
  <c r="U94" i="13"/>
  <c r="V94" i="13"/>
  <c r="W94" i="13" a="1"/>
  <c r="W94" i="13"/>
  <c r="X94" i="13"/>
  <c r="Y94" i="13"/>
  <c r="Z94" i="13"/>
  <c r="AA94" i="13"/>
  <c r="H95" i="13"/>
  <c r="L95" i="13"/>
  <c r="R95" i="13"/>
  <c r="S95" i="13"/>
  <c r="T95" i="13" a="1"/>
  <c r="T95" i="13"/>
  <c r="U95" i="13" a="1"/>
  <c r="U95" i="13"/>
  <c r="V95" i="13"/>
  <c r="W95" i="13" a="1"/>
  <c r="W95" i="13"/>
  <c r="X95" i="13"/>
  <c r="Y95" i="13"/>
  <c r="Z95" i="13"/>
  <c r="AA95" i="13"/>
  <c r="H96" i="13"/>
  <c r="L96" i="13"/>
  <c r="R96" i="13"/>
  <c r="S96" i="13"/>
  <c r="T96" i="13" a="1"/>
  <c r="T96" i="13"/>
  <c r="U96" i="13" a="1"/>
  <c r="U96" i="13"/>
  <c r="V96" i="13"/>
  <c r="W96" i="13" a="1"/>
  <c r="W96" i="13"/>
  <c r="X96" i="13"/>
  <c r="Y96" i="13"/>
  <c r="Z96" i="13"/>
  <c r="AA96" i="13"/>
  <c r="H97" i="13"/>
  <c r="L97" i="13"/>
  <c r="R97" i="13"/>
  <c r="S97" i="13"/>
  <c r="T97" i="13" a="1"/>
  <c r="T97" i="13"/>
  <c r="U97" i="13" a="1"/>
  <c r="U97" i="13"/>
  <c r="V97" i="13"/>
  <c r="W97" i="13" a="1"/>
  <c r="W97" i="13"/>
  <c r="X97" i="13"/>
  <c r="Y97" i="13"/>
  <c r="Z97" i="13"/>
  <c r="AA97" i="13"/>
  <c r="H98" i="13"/>
  <c r="L98" i="13"/>
  <c r="R98" i="13"/>
  <c r="S98" i="13"/>
  <c r="T98" i="13" a="1"/>
  <c r="T98" i="13"/>
  <c r="U98" i="13" a="1"/>
  <c r="U98" i="13"/>
  <c r="V98" i="13"/>
  <c r="W98" i="13" a="1"/>
  <c r="W98" i="13"/>
  <c r="X98" i="13"/>
  <c r="Y98" i="13"/>
  <c r="Z98" i="13"/>
  <c r="AA98" i="13"/>
  <c r="H99" i="13"/>
  <c r="L99" i="13"/>
  <c r="R99" i="13"/>
  <c r="S99" i="13"/>
  <c r="T99" i="13" a="1"/>
  <c r="T99" i="13"/>
  <c r="U99" i="13" a="1"/>
  <c r="U99" i="13"/>
  <c r="V99" i="13"/>
  <c r="W99" i="13" a="1"/>
  <c r="W99" i="13"/>
  <c r="X99" i="13"/>
  <c r="Y99" i="13"/>
  <c r="Z99" i="13"/>
  <c r="AA99" i="13"/>
  <c r="H100" i="13"/>
  <c r="L100" i="13"/>
  <c r="R100" i="13"/>
  <c r="S100" i="13"/>
  <c r="T100" i="13" a="1"/>
  <c r="T100" i="13"/>
  <c r="U100" i="13" a="1"/>
  <c r="U100" i="13"/>
  <c r="V100" i="13"/>
  <c r="W100" i="13" a="1"/>
  <c r="W100" i="13"/>
  <c r="X100" i="13"/>
  <c r="Y100" i="13"/>
  <c r="Z100" i="13"/>
  <c r="AA100" i="13"/>
  <c r="H101" i="13"/>
  <c r="L101" i="13"/>
  <c r="R101" i="13"/>
  <c r="S101" i="13"/>
  <c r="T101" i="13" a="1"/>
  <c r="T101" i="13"/>
  <c r="U101" i="13" a="1"/>
  <c r="U101" i="13"/>
  <c r="V101" i="13"/>
  <c r="W101" i="13" a="1"/>
  <c r="W101" i="13"/>
  <c r="X101" i="13"/>
  <c r="Y101" i="13"/>
  <c r="Z101" i="13"/>
  <c r="AA101" i="13"/>
  <c r="H102" i="13"/>
  <c r="L102" i="13"/>
  <c r="R102" i="13"/>
  <c r="S102" i="13"/>
  <c r="T102" i="13" a="1"/>
  <c r="T102" i="13"/>
  <c r="U102" i="13" a="1"/>
  <c r="U102" i="13"/>
  <c r="V102" i="13"/>
  <c r="W102" i="13" a="1"/>
  <c r="W102" i="13"/>
  <c r="X102" i="13"/>
  <c r="Y102" i="13"/>
  <c r="Z102" i="13"/>
  <c r="AA102" i="13"/>
  <c r="H103" i="13"/>
  <c r="L103" i="13"/>
  <c r="R103" i="13"/>
  <c r="S103" i="13"/>
  <c r="T103" i="13" a="1"/>
  <c r="T103" i="13"/>
  <c r="U103" i="13" a="1"/>
  <c r="U103" i="13"/>
  <c r="V103" i="13"/>
  <c r="W103" i="13" a="1"/>
  <c r="W103" i="13"/>
  <c r="X103" i="13"/>
  <c r="Y103" i="13"/>
  <c r="Z103" i="13"/>
  <c r="AA103" i="13"/>
  <c r="H104" i="13"/>
  <c r="L104" i="13"/>
  <c r="R104" i="13"/>
  <c r="S104" i="13"/>
  <c r="T104" i="13" a="1"/>
  <c r="T104" i="13"/>
  <c r="U104" i="13" a="1"/>
  <c r="U104" i="13"/>
  <c r="V104" i="13"/>
  <c r="W104" i="13" a="1"/>
  <c r="W104" i="13"/>
  <c r="X104" i="13"/>
  <c r="Y104" i="13"/>
  <c r="Z104" i="13"/>
  <c r="AA104" i="13"/>
  <c r="H105" i="13"/>
  <c r="L105" i="13"/>
  <c r="R105" i="13"/>
  <c r="S105" i="13"/>
  <c r="T105" i="13" a="1"/>
  <c r="T105" i="13"/>
  <c r="U105" i="13" a="1"/>
  <c r="U105" i="13"/>
  <c r="V105" i="13"/>
  <c r="W105" i="13" a="1"/>
  <c r="W105" i="13"/>
  <c r="X105" i="13"/>
  <c r="Y105" i="13"/>
  <c r="Z105" i="13"/>
  <c r="AA105" i="13"/>
  <c r="H106" i="13"/>
  <c r="L106" i="13"/>
  <c r="R106" i="13"/>
  <c r="S106" i="13"/>
  <c r="T106" i="13" a="1"/>
  <c r="T106" i="13"/>
  <c r="U106" i="13" a="1"/>
  <c r="U106" i="13"/>
  <c r="V106" i="13"/>
  <c r="W106" i="13" a="1"/>
  <c r="W106" i="13"/>
  <c r="X106" i="13"/>
  <c r="Y106" i="13"/>
  <c r="Z106" i="13"/>
  <c r="AA106" i="13"/>
  <c r="H107" i="13"/>
  <c r="L107" i="13"/>
  <c r="R107" i="13"/>
  <c r="S107" i="13"/>
  <c r="T107" i="13" a="1"/>
  <c r="T107" i="13"/>
  <c r="U107" i="13" a="1"/>
  <c r="U107" i="13"/>
  <c r="V107" i="13"/>
  <c r="W107" i="13" a="1"/>
  <c r="W107" i="13"/>
  <c r="X107" i="13"/>
  <c r="Y107" i="13"/>
  <c r="Z107" i="13"/>
  <c r="AA107" i="13"/>
  <c r="H108" i="13"/>
  <c r="L108" i="13"/>
  <c r="R108" i="13"/>
  <c r="S108" i="13"/>
  <c r="T108" i="13" a="1"/>
  <c r="T108" i="13"/>
  <c r="U108" i="13" a="1"/>
  <c r="U108" i="13"/>
  <c r="V108" i="13"/>
  <c r="W108" i="13" a="1"/>
  <c r="W108" i="13"/>
  <c r="X108" i="13"/>
  <c r="Y108" i="13"/>
  <c r="Z108" i="13"/>
  <c r="AA108" i="13"/>
  <c r="H109" i="13"/>
  <c r="L109" i="13"/>
  <c r="R109" i="13"/>
  <c r="S109" i="13"/>
  <c r="T109" i="13" a="1"/>
  <c r="T109" i="13"/>
  <c r="U109" i="13" a="1"/>
  <c r="U109" i="13"/>
  <c r="V109" i="13"/>
  <c r="W109" i="13" a="1"/>
  <c r="W109" i="13"/>
  <c r="X109" i="13"/>
  <c r="Y109" i="13"/>
  <c r="Z109" i="13"/>
  <c r="AA109" i="13"/>
  <c r="H110" i="13"/>
  <c r="L110" i="13"/>
  <c r="R110" i="13"/>
  <c r="S110" i="13"/>
  <c r="T110" i="13" a="1"/>
  <c r="T110" i="13"/>
  <c r="U110" i="13" a="1"/>
  <c r="U110" i="13"/>
  <c r="V110" i="13"/>
  <c r="W110" i="13" a="1"/>
  <c r="W110" i="13"/>
  <c r="X110" i="13"/>
  <c r="Y110" i="13"/>
  <c r="Z110" i="13"/>
  <c r="AA110" i="13"/>
  <c r="H111" i="13"/>
  <c r="L111" i="13"/>
  <c r="R111" i="13"/>
  <c r="S111" i="13"/>
  <c r="T111" i="13" a="1"/>
  <c r="T111" i="13"/>
  <c r="U111" i="13" a="1"/>
  <c r="U111" i="13"/>
  <c r="V111" i="13"/>
  <c r="W111" i="13" a="1"/>
  <c r="W111" i="13"/>
  <c r="X111" i="13"/>
  <c r="Y111" i="13"/>
  <c r="Z111" i="13"/>
  <c r="AA111" i="13"/>
  <c r="H112" i="13"/>
  <c r="L112" i="13"/>
  <c r="R112" i="13"/>
  <c r="S112" i="13"/>
  <c r="T112" i="13" a="1"/>
  <c r="T112" i="13"/>
  <c r="U112" i="13" a="1"/>
  <c r="U112" i="13"/>
  <c r="V112" i="13"/>
  <c r="W112" i="13" a="1"/>
  <c r="W112" i="13"/>
  <c r="X112" i="13"/>
  <c r="Y112" i="13"/>
  <c r="Z112" i="13"/>
  <c r="AA112" i="13"/>
  <c r="H113" i="13"/>
  <c r="L113" i="13"/>
  <c r="R113" i="13"/>
  <c r="S113" i="13"/>
  <c r="T113" i="13" a="1"/>
  <c r="T113" i="13"/>
  <c r="U113" i="13" a="1"/>
  <c r="U113" i="13"/>
  <c r="V113" i="13"/>
  <c r="W113" i="13" a="1"/>
  <c r="W113" i="13"/>
  <c r="X113" i="13"/>
  <c r="Y113" i="13"/>
  <c r="Z113" i="13"/>
  <c r="AA113" i="13"/>
  <c r="H114" i="13"/>
  <c r="L114" i="13"/>
  <c r="R114" i="13"/>
  <c r="S114" i="13"/>
  <c r="T114" i="13" a="1"/>
  <c r="T114" i="13"/>
  <c r="U114" i="13" a="1"/>
  <c r="U114" i="13"/>
  <c r="V114" i="13"/>
  <c r="W114" i="13" a="1"/>
  <c r="W114" i="13"/>
  <c r="X114" i="13"/>
  <c r="Y114" i="13"/>
  <c r="Z114" i="13"/>
  <c r="AA114" i="13"/>
  <c r="H115" i="13"/>
  <c r="L115" i="13"/>
  <c r="R115" i="13"/>
  <c r="S115" i="13"/>
  <c r="T115" i="13" a="1"/>
  <c r="T115" i="13"/>
  <c r="U115" i="13" a="1"/>
  <c r="U115" i="13"/>
  <c r="V115" i="13"/>
  <c r="W115" i="13" a="1"/>
  <c r="W115" i="13"/>
  <c r="X115" i="13"/>
  <c r="Y115" i="13"/>
  <c r="Z115" i="13"/>
  <c r="AA115" i="13"/>
  <c r="H116" i="13"/>
  <c r="L116" i="13"/>
  <c r="R116" i="13"/>
  <c r="S116" i="13"/>
  <c r="T116" i="13" a="1"/>
  <c r="T116" i="13"/>
  <c r="U116" i="13" a="1"/>
  <c r="U116" i="13"/>
  <c r="V116" i="13"/>
  <c r="W116" i="13" a="1"/>
  <c r="W116" i="13"/>
  <c r="X116" i="13"/>
  <c r="Y116" i="13"/>
  <c r="Z116" i="13"/>
  <c r="AA116" i="13"/>
  <c r="H117" i="13"/>
  <c r="L117" i="13"/>
  <c r="R117" i="13"/>
  <c r="S117" i="13"/>
  <c r="T117" i="13" a="1"/>
  <c r="T117" i="13"/>
  <c r="U117" i="13" a="1"/>
  <c r="U117" i="13"/>
  <c r="V117" i="13"/>
  <c r="W117" i="13" a="1"/>
  <c r="W117" i="13"/>
  <c r="X117" i="13"/>
  <c r="Y117" i="13"/>
  <c r="Z117" i="13"/>
  <c r="AA117" i="13"/>
  <c r="H118" i="13"/>
  <c r="L118" i="13"/>
  <c r="R118" i="13"/>
  <c r="S118" i="13"/>
  <c r="T118" i="13" a="1"/>
  <c r="T118" i="13"/>
  <c r="U118" i="13" a="1"/>
  <c r="U118" i="13"/>
  <c r="V118" i="13"/>
  <c r="W118" i="13" a="1"/>
  <c r="W118" i="13"/>
  <c r="X118" i="13"/>
  <c r="Y118" i="13"/>
  <c r="Z118" i="13"/>
  <c r="AA118" i="13"/>
  <c r="H119" i="13"/>
  <c r="L119" i="13"/>
  <c r="R119" i="13"/>
  <c r="S119" i="13"/>
  <c r="T119" i="13" a="1"/>
  <c r="T119" i="13"/>
  <c r="U119" i="13" a="1"/>
  <c r="U119" i="13"/>
  <c r="V119" i="13"/>
  <c r="W119" i="13" a="1"/>
  <c r="W119" i="13"/>
  <c r="X119" i="13"/>
  <c r="Y119" i="13"/>
  <c r="Z119" i="13"/>
  <c r="AA119" i="13"/>
  <c r="H120" i="13"/>
  <c r="L120" i="13"/>
  <c r="R120" i="13"/>
  <c r="S120" i="13"/>
  <c r="T120" i="13" a="1"/>
  <c r="T120" i="13"/>
  <c r="U120" i="13" a="1"/>
  <c r="U120" i="13"/>
  <c r="V120" i="13"/>
  <c r="W120" i="13" a="1"/>
  <c r="W120" i="13"/>
  <c r="X120" i="13"/>
  <c r="Y120" i="13"/>
  <c r="Z120" i="13"/>
  <c r="AA120" i="13"/>
  <c r="H121" i="13"/>
  <c r="L121" i="13"/>
  <c r="R121" i="13"/>
  <c r="S121" i="13"/>
  <c r="T121" i="13" a="1"/>
  <c r="T121" i="13"/>
  <c r="U121" i="13" a="1"/>
  <c r="U121" i="13"/>
  <c r="V121" i="13"/>
  <c r="W121" i="13" a="1"/>
  <c r="W121" i="13"/>
  <c r="X121" i="13"/>
  <c r="Y121" i="13"/>
  <c r="Z121" i="13"/>
  <c r="AA121" i="13"/>
  <c r="H122" i="13"/>
  <c r="L122" i="13"/>
  <c r="R122" i="13"/>
  <c r="S122" i="13"/>
  <c r="T122" i="13" a="1"/>
  <c r="T122" i="13"/>
  <c r="U122" i="13" a="1"/>
  <c r="U122" i="13"/>
  <c r="V122" i="13"/>
  <c r="W122" i="13" a="1"/>
  <c r="W122" i="13"/>
  <c r="X122" i="13"/>
  <c r="Y122" i="13"/>
  <c r="Z122" i="13"/>
  <c r="AA122" i="13"/>
  <c r="H123" i="13"/>
  <c r="L123" i="13"/>
  <c r="R123" i="13"/>
  <c r="S123" i="13"/>
  <c r="T123" i="13" a="1"/>
  <c r="T123" i="13"/>
  <c r="U123" i="13" a="1"/>
  <c r="U123" i="13"/>
  <c r="V123" i="13"/>
  <c r="W123" i="13" a="1"/>
  <c r="W123" i="13"/>
  <c r="X123" i="13"/>
  <c r="Y123" i="13"/>
  <c r="Z123" i="13"/>
  <c r="AA123" i="13"/>
  <c r="H124" i="13"/>
  <c r="L124" i="13"/>
  <c r="R124" i="13"/>
  <c r="S124" i="13"/>
  <c r="T124" i="13" a="1"/>
  <c r="T124" i="13"/>
  <c r="U124" i="13" a="1"/>
  <c r="U124" i="13"/>
  <c r="V124" i="13"/>
  <c r="W124" i="13" a="1"/>
  <c r="W124" i="13"/>
  <c r="X124" i="13"/>
  <c r="Y124" i="13"/>
  <c r="Z124" i="13"/>
  <c r="AA124" i="13"/>
  <c r="H125" i="13"/>
  <c r="L125" i="13"/>
  <c r="R125" i="13"/>
  <c r="S125" i="13"/>
  <c r="T125" i="13" a="1"/>
  <c r="T125" i="13"/>
  <c r="U125" i="13" a="1"/>
  <c r="U125" i="13"/>
  <c r="V125" i="13"/>
  <c r="W125" i="13" a="1"/>
  <c r="W125" i="13"/>
  <c r="X125" i="13"/>
  <c r="Y125" i="13"/>
  <c r="Z125" i="13"/>
  <c r="AA125" i="13"/>
  <c r="H126" i="13"/>
  <c r="L126" i="13"/>
  <c r="R126" i="13"/>
  <c r="S126" i="13"/>
  <c r="T126" i="13" a="1"/>
  <c r="T126" i="13"/>
  <c r="U126" i="13" a="1"/>
  <c r="U126" i="13"/>
  <c r="V126" i="13"/>
  <c r="W126" i="13" a="1"/>
  <c r="W126" i="13"/>
  <c r="X126" i="13"/>
  <c r="Y126" i="13"/>
  <c r="Z126" i="13"/>
  <c r="AA126" i="13"/>
  <c r="H127" i="13"/>
  <c r="L127" i="13"/>
  <c r="R127" i="13"/>
  <c r="S127" i="13"/>
  <c r="T127" i="13" a="1"/>
  <c r="T127" i="13"/>
  <c r="U127" i="13" a="1"/>
  <c r="U127" i="13"/>
  <c r="V127" i="13"/>
  <c r="W127" i="13" a="1"/>
  <c r="W127" i="13"/>
  <c r="X127" i="13"/>
  <c r="Y127" i="13"/>
  <c r="Z127" i="13"/>
  <c r="AA127" i="13"/>
  <c r="H128" i="13"/>
  <c r="L128" i="13"/>
  <c r="R128" i="13"/>
  <c r="S128" i="13"/>
  <c r="T128" i="13" a="1"/>
  <c r="T128" i="13"/>
  <c r="U128" i="13" a="1"/>
  <c r="U128" i="13"/>
  <c r="V128" i="13"/>
  <c r="W128" i="13" a="1"/>
  <c r="W128" i="13"/>
  <c r="X128" i="13"/>
  <c r="Y128" i="13"/>
  <c r="Z128" i="13"/>
  <c r="AA128" i="13"/>
  <c r="H129" i="13"/>
  <c r="L129" i="13"/>
  <c r="R129" i="13"/>
  <c r="S129" i="13"/>
  <c r="T129" i="13" a="1"/>
  <c r="T129" i="13"/>
  <c r="U129" i="13" a="1"/>
  <c r="U129" i="13"/>
  <c r="V129" i="13"/>
  <c r="W129" i="13" a="1"/>
  <c r="W129" i="13"/>
  <c r="X129" i="13"/>
  <c r="Y129" i="13"/>
  <c r="Z129" i="13"/>
  <c r="AA129" i="13"/>
  <c r="H130" i="13"/>
  <c r="L130" i="13"/>
  <c r="R130" i="13"/>
  <c r="S130" i="13"/>
  <c r="T130" i="13" a="1"/>
  <c r="T130" i="13"/>
  <c r="U130" i="13" a="1"/>
  <c r="U130" i="13"/>
  <c r="V130" i="13"/>
  <c r="W130" i="13" a="1"/>
  <c r="W130" i="13"/>
  <c r="X130" i="13"/>
  <c r="Y130" i="13"/>
  <c r="Z130" i="13"/>
  <c r="AA130" i="13"/>
  <c r="H131" i="13"/>
  <c r="L131" i="13"/>
  <c r="R131" i="13"/>
  <c r="S131" i="13"/>
  <c r="T131" i="13" a="1"/>
  <c r="T131" i="13"/>
  <c r="U131" i="13" a="1"/>
  <c r="U131" i="13"/>
  <c r="V131" i="13"/>
  <c r="W131" i="13" a="1"/>
  <c r="W131" i="13"/>
  <c r="X131" i="13"/>
  <c r="Y131" i="13"/>
  <c r="Z131" i="13"/>
  <c r="AA131" i="13"/>
  <c r="H132" i="13"/>
  <c r="L132" i="13"/>
  <c r="R132" i="13"/>
  <c r="S132" i="13"/>
  <c r="T132" i="13" a="1"/>
  <c r="T132" i="13"/>
  <c r="U132" i="13" a="1"/>
  <c r="U132" i="13"/>
  <c r="V132" i="13"/>
  <c r="W132" i="13" a="1"/>
  <c r="W132" i="13"/>
  <c r="X132" i="13"/>
  <c r="Y132" i="13"/>
  <c r="Z132" i="13"/>
  <c r="AA132" i="13"/>
  <c r="H133" i="13"/>
  <c r="L133" i="13"/>
  <c r="R133" i="13"/>
  <c r="S133" i="13"/>
  <c r="T133" i="13" a="1"/>
  <c r="T133" i="13"/>
  <c r="U133" i="13" a="1"/>
  <c r="U133" i="13"/>
  <c r="V133" i="13"/>
  <c r="W133" i="13" a="1"/>
  <c r="W133" i="13"/>
  <c r="X133" i="13"/>
  <c r="Y133" i="13"/>
  <c r="Z133" i="13"/>
  <c r="AA133" i="13"/>
  <c r="H134" i="13"/>
  <c r="L134" i="13"/>
  <c r="R134" i="13"/>
  <c r="S134" i="13"/>
  <c r="T134" i="13" a="1"/>
  <c r="T134" i="13"/>
  <c r="U134" i="13" a="1"/>
  <c r="U134" i="13"/>
  <c r="V134" i="13"/>
  <c r="W134" i="13" a="1"/>
  <c r="W134" i="13"/>
  <c r="X134" i="13"/>
  <c r="Y134" i="13"/>
  <c r="Z134" i="13"/>
  <c r="AA134" i="13"/>
  <c r="H135" i="13"/>
  <c r="L135" i="13"/>
  <c r="R135" i="13"/>
  <c r="S135" i="13"/>
  <c r="T135" i="13" a="1"/>
  <c r="T135" i="13"/>
  <c r="U135" i="13" a="1"/>
  <c r="U135" i="13"/>
  <c r="V135" i="13"/>
  <c r="W135" i="13" a="1"/>
  <c r="W135" i="13"/>
  <c r="X135" i="13"/>
  <c r="Y135" i="13"/>
  <c r="Z135" i="13"/>
  <c r="AA135" i="13"/>
  <c r="H136" i="13"/>
  <c r="L136" i="13"/>
  <c r="R136" i="13"/>
  <c r="S136" i="13"/>
  <c r="T136" i="13" a="1"/>
  <c r="T136" i="13"/>
  <c r="U136" i="13" a="1"/>
  <c r="U136" i="13"/>
  <c r="V136" i="13"/>
  <c r="W136" i="13" a="1"/>
  <c r="W136" i="13"/>
  <c r="X136" i="13"/>
  <c r="Y136" i="13"/>
  <c r="Z136" i="13"/>
  <c r="AA136" i="13"/>
  <c r="H137" i="13"/>
  <c r="L137" i="13"/>
  <c r="R137" i="13"/>
  <c r="S137" i="13"/>
  <c r="T137" i="13" a="1"/>
  <c r="T137" i="13"/>
  <c r="U137" i="13" a="1"/>
  <c r="U137" i="13"/>
  <c r="V137" i="13"/>
  <c r="W137" i="13" a="1"/>
  <c r="W137" i="13"/>
  <c r="X137" i="13"/>
  <c r="Y137" i="13"/>
  <c r="Z137" i="13"/>
  <c r="AA137" i="13"/>
  <c r="H138" i="13"/>
  <c r="L138" i="13"/>
  <c r="R138" i="13"/>
  <c r="S138" i="13"/>
  <c r="T138" i="13" a="1"/>
  <c r="T138" i="13"/>
  <c r="U138" i="13" a="1"/>
  <c r="U138" i="13"/>
  <c r="V138" i="13"/>
  <c r="W138" i="13" a="1"/>
  <c r="W138" i="13"/>
  <c r="X138" i="13"/>
  <c r="Y138" i="13"/>
  <c r="Z138" i="13"/>
  <c r="AA138" i="13"/>
  <c r="H139" i="13"/>
  <c r="L139" i="13"/>
  <c r="R139" i="13"/>
  <c r="S139" i="13"/>
  <c r="T139" i="13" a="1"/>
  <c r="T139" i="13"/>
  <c r="U139" i="13" a="1"/>
  <c r="U139" i="13"/>
  <c r="V139" i="13"/>
  <c r="W139" i="13" a="1"/>
  <c r="W139" i="13"/>
  <c r="X139" i="13"/>
  <c r="Y139" i="13"/>
  <c r="Z139" i="13"/>
  <c r="AA139" i="13"/>
  <c r="H140" i="13"/>
  <c r="L140" i="13"/>
  <c r="R140" i="13"/>
  <c r="S140" i="13"/>
  <c r="T140" i="13" a="1"/>
  <c r="T140" i="13"/>
  <c r="U140" i="13" a="1"/>
  <c r="U140" i="13"/>
  <c r="V140" i="13"/>
  <c r="W140" i="13" a="1"/>
  <c r="W140" i="13"/>
  <c r="X140" i="13"/>
  <c r="Y140" i="13"/>
  <c r="Z140" i="13"/>
  <c r="AA140" i="13"/>
  <c r="H141" i="13"/>
  <c r="L141" i="13"/>
  <c r="R141" i="13"/>
  <c r="S141" i="13"/>
  <c r="T141" i="13" a="1"/>
  <c r="T141" i="13"/>
  <c r="U141" i="13" a="1"/>
  <c r="U141" i="13"/>
  <c r="V141" i="13"/>
  <c r="W141" i="13" a="1"/>
  <c r="W141" i="13"/>
  <c r="X141" i="13"/>
  <c r="Y141" i="13"/>
  <c r="Z141" i="13"/>
  <c r="AA141" i="13"/>
  <c r="H142" i="13"/>
  <c r="L142" i="13"/>
  <c r="R142" i="13"/>
  <c r="S142" i="13"/>
  <c r="T142" i="13" a="1"/>
  <c r="T142" i="13"/>
  <c r="U142" i="13" a="1"/>
  <c r="U142" i="13"/>
  <c r="V142" i="13"/>
  <c r="W142" i="13" a="1"/>
  <c r="W142" i="13"/>
  <c r="X142" i="13"/>
  <c r="Y142" i="13"/>
  <c r="Z142" i="13"/>
  <c r="AA142" i="13"/>
  <c r="H143" i="13"/>
  <c r="L143" i="13"/>
  <c r="R143" i="13"/>
  <c r="S143" i="13"/>
  <c r="T143" i="13" a="1"/>
  <c r="T143" i="13"/>
  <c r="U143" i="13" a="1"/>
  <c r="U143" i="13"/>
  <c r="V143" i="13"/>
  <c r="W143" i="13" a="1"/>
  <c r="W143" i="13"/>
  <c r="X143" i="13"/>
  <c r="Y143" i="13"/>
  <c r="Z143" i="13"/>
  <c r="AA143" i="13"/>
  <c r="H144" i="13"/>
  <c r="L144" i="13"/>
  <c r="R144" i="13"/>
  <c r="S144" i="13"/>
  <c r="T144" i="13" a="1"/>
  <c r="T144" i="13"/>
  <c r="U144" i="13" a="1"/>
  <c r="U144" i="13"/>
  <c r="V144" i="13"/>
  <c r="W144" i="13" a="1"/>
  <c r="W144" i="13"/>
  <c r="X144" i="13"/>
  <c r="Y144" i="13"/>
  <c r="Z144" i="13"/>
  <c r="AA144" i="13"/>
  <c r="H145" i="13"/>
  <c r="L145" i="13"/>
  <c r="R145" i="13"/>
  <c r="S145" i="13"/>
  <c r="T145" i="13" a="1"/>
  <c r="T145" i="13"/>
  <c r="U145" i="13" a="1"/>
  <c r="U145" i="13"/>
  <c r="V145" i="13"/>
  <c r="W145" i="13" a="1"/>
  <c r="W145" i="13"/>
  <c r="X145" i="13"/>
  <c r="Y145" i="13"/>
  <c r="Z145" i="13"/>
  <c r="AA145" i="13"/>
  <c r="H146" i="13"/>
  <c r="L146" i="13"/>
  <c r="R146" i="13"/>
  <c r="S146" i="13"/>
  <c r="T146" i="13" a="1"/>
  <c r="T146" i="13"/>
  <c r="U146" i="13" a="1"/>
  <c r="U146" i="13"/>
  <c r="V146" i="13"/>
  <c r="W146" i="13" a="1"/>
  <c r="W146" i="13"/>
  <c r="X146" i="13"/>
  <c r="Y146" i="13"/>
  <c r="Z146" i="13"/>
  <c r="AA146" i="13"/>
  <c r="H147" i="13"/>
  <c r="L147" i="13"/>
  <c r="R147" i="13"/>
  <c r="S147" i="13"/>
  <c r="T147" i="13" a="1"/>
  <c r="T147" i="13"/>
  <c r="U147" i="13" a="1"/>
  <c r="U147" i="13"/>
  <c r="V147" i="13"/>
  <c r="W147" i="13" a="1"/>
  <c r="W147" i="13"/>
  <c r="X147" i="13"/>
  <c r="Y147" i="13"/>
  <c r="Z147" i="13"/>
  <c r="AA147" i="13"/>
  <c r="H148" i="13"/>
  <c r="L148" i="13"/>
  <c r="R148" i="13"/>
  <c r="S148" i="13"/>
  <c r="T148" i="13" a="1"/>
  <c r="T148" i="13"/>
  <c r="U148" i="13" a="1"/>
  <c r="U148" i="13"/>
  <c r="V148" i="13"/>
  <c r="W148" i="13" a="1"/>
  <c r="W148" i="13"/>
  <c r="X148" i="13"/>
  <c r="Y148" i="13"/>
  <c r="Z148" i="13"/>
  <c r="AA148" i="13"/>
  <c r="H149" i="13"/>
  <c r="L149" i="13"/>
  <c r="R149" i="13"/>
  <c r="S149" i="13"/>
  <c r="T149" i="13" a="1"/>
  <c r="T149" i="13"/>
  <c r="U149" i="13" a="1"/>
  <c r="U149" i="13"/>
  <c r="V149" i="13"/>
  <c r="W149" i="13" a="1"/>
  <c r="W149" i="13"/>
  <c r="X149" i="13"/>
  <c r="Y149" i="13"/>
  <c r="Z149" i="13"/>
  <c r="AA149" i="13"/>
  <c r="H150" i="13"/>
  <c r="L150" i="13"/>
  <c r="R150" i="13"/>
  <c r="S150" i="13"/>
  <c r="T150" i="13" a="1"/>
  <c r="T150" i="13"/>
  <c r="U150" i="13" a="1"/>
  <c r="U150" i="13"/>
  <c r="V150" i="13"/>
  <c r="W150" i="13" a="1"/>
  <c r="W150" i="13"/>
  <c r="X150" i="13"/>
  <c r="Y150" i="13"/>
  <c r="Z150" i="13"/>
  <c r="AA150" i="13"/>
  <c r="H151" i="13"/>
  <c r="L151" i="13"/>
  <c r="R151" i="13"/>
  <c r="S151" i="13"/>
  <c r="T151" i="13" a="1"/>
  <c r="T151" i="13"/>
  <c r="U151" i="13" a="1"/>
  <c r="U151" i="13"/>
  <c r="V151" i="13"/>
  <c r="W151" i="13" a="1"/>
  <c r="W151" i="13"/>
  <c r="X151" i="13"/>
  <c r="Y151" i="13"/>
  <c r="Z151" i="13"/>
  <c r="AA151" i="13"/>
  <c r="H152" i="13"/>
  <c r="L152" i="13"/>
  <c r="R152" i="13"/>
  <c r="S152" i="13"/>
  <c r="T152" i="13" a="1"/>
  <c r="T152" i="13"/>
  <c r="U152" i="13" a="1"/>
  <c r="U152" i="13"/>
  <c r="V152" i="13"/>
  <c r="W152" i="13" a="1"/>
  <c r="W152" i="13"/>
  <c r="X152" i="13"/>
  <c r="Y152" i="13"/>
  <c r="Z152" i="13"/>
  <c r="AA152" i="13"/>
  <c r="H153" i="13"/>
  <c r="L153" i="13"/>
  <c r="R153" i="13"/>
  <c r="S153" i="13"/>
  <c r="T153" i="13" a="1"/>
  <c r="T153" i="13"/>
  <c r="U153" i="13" a="1"/>
  <c r="U153" i="13"/>
  <c r="V153" i="13"/>
  <c r="W153" i="13" a="1"/>
  <c r="W153" i="13"/>
  <c r="X153" i="13"/>
  <c r="Y153" i="13"/>
  <c r="Z153" i="13"/>
  <c r="AA153" i="13"/>
  <c r="H154" i="13"/>
  <c r="L154" i="13"/>
  <c r="R154" i="13"/>
  <c r="S154" i="13"/>
  <c r="T154" i="13" a="1"/>
  <c r="T154" i="13"/>
  <c r="U154" i="13" a="1"/>
  <c r="U154" i="13"/>
  <c r="V154" i="13"/>
  <c r="W154" i="13" a="1"/>
  <c r="W154" i="13"/>
  <c r="X154" i="13"/>
  <c r="Y154" i="13"/>
  <c r="Z154" i="13"/>
  <c r="AA154" i="13"/>
  <c r="H155" i="13"/>
  <c r="L155" i="13"/>
  <c r="R155" i="13"/>
  <c r="S155" i="13"/>
  <c r="T155" i="13" a="1"/>
  <c r="T155" i="13"/>
  <c r="U155" i="13" a="1"/>
  <c r="U155" i="13"/>
  <c r="V155" i="13"/>
  <c r="W155" i="13" a="1"/>
  <c r="W155" i="13"/>
  <c r="X155" i="13"/>
  <c r="Y155" i="13"/>
  <c r="Z155" i="13"/>
  <c r="AA155" i="13"/>
  <c r="H156" i="13"/>
  <c r="L156" i="13"/>
  <c r="R156" i="13"/>
  <c r="S156" i="13"/>
  <c r="T156" i="13" a="1"/>
  <c r="T156" i="13"/>
  <c r="U156" i="13" a="1"/>
  <c r="U156" i="13"/>
  <c r="V156" i="13"/>
  <c r="W156" i="13" a="1"/>
  <c r="W156" i="13"/>
  <c r="X156" i="13"/>
  <c r="Y156" i="13"/>
  <c r="Z156" i="13"/>
  <c r="AA156" i="13"/>
  <c r="H157" i="13"/>
  <c r="L157" i="13"/>
  <c r="R157" i="13"/>
  <c r="S157" i="13"/>
  <c r="T157" i="13" a="1"/>
  <c r="T157" i="13"/>
  <c r="U157" i="13" a="1"/>
  <c r="U157" i="13"/>
  <c r="V157" i="13"/>
  <c r="W157" i="13" a="1"/>
  <c r="W157" i="13"/>
  <c r="X157" i="13"/>
  <c r="Y157" i="13"/>
  <c r="Z157" i="13"/>
  <c r="AA157" i="13"/>
  <c r="H158" i="13"/>
  <c r="L158" i="13"/>
  <c r="R158" i="13"/>
  <c r="S158" i="13"/>
  <c r="T158" i="13" a="1"/>
  <c r="T158" i="13"/>
  <c r="U158" i="13" a="1"/>
  <c r="U158" i="13"/>
  <c r="V158" i="13"/>
  <c r="W158" i="13" a="1"/>
  <c r="W158" i="13"/>
  <c r="X158" i="13"/>
  <c r="Y158" i="13"/>
  <c r="Z158" i="13"/>
  <c r="AA158" i="13"/>
  <c r="H159" i="13"/>
  <c r="L159" i="13"/>
  <c r="R159" i="13"/>
  <c r="S159" i="13"/>
  <c r="T159" i="13" a="1"/>
  <c r="T159" i="13"/>
  <c r="U159" i="13" a="1"/>
  <c r="U159" i="13"/>
  <c r="V159" i="13"/>
  <c r="W159" i="13" a="1"/>
  <c r="W159" i="13"/>
  <c r="X159" i="13"/>
  <c r="Y159" i="13"/>
  <c r="Z159" i="13"/>
  <c r="AA159" i="13"/>
  <c r="H160" i="13"/>
  <c r="L160" i="13"/>
  <c r="R160" i="13"/>
  <c r="S160" i="13"/>
  <c r="T160" i="13" a="1"/>
  <c r="T160" i="13"/>
  <c r="U160" i="13" a="1"/>
  <c r="U160" i="13"/>
  <c r="V160" i="13"/>
  <c r="W160" i="13" a="1"/>
  <c r="W160" i="13"/>
  <c r="X160" i="13"/>
  <c r="Y160" i="13"/>
  <c r="Z160" i="13"/>
  <c r="AA160" i="13"/>
  <c r="H161" i="13"/>
  <c r="L161" i="13"/>
  <c r="R161" i="13"/>
  <c r="S161" i="13"/>
  <c r="T161" i="13" a="1"/>
  <c r="T161" i="13"/>
  <c r="U161" i="13" a="1"/>
  <c r="U161" i="13"/>
  <c r="V161" i="13"/>
  <c r="W161" i="13" a="1"/>
  <c r="W161" i="13"/>
  <c r="X161" i="13"/>
  <c r="Y161" i="13"/>
  <c r="Z161" i="13"/>
  <c r="AA161" i="13"/>
  <c r="H162" i="13"/>
  <c r="L162" i="13"/>
  <c r="R162" i="13"/>
  <c r="S162" i="13"/>
  <c r="T162" i="13" a="1"/>
  <c r="T162" i="13"/>
  <c r="U162" i="13" a="1"/>
  <c r="U162" i="13"/>
  <c r="V162" i="13"/>
  <c r="W162" i="13" a="1"/>
  <c r="W162" i="13"/>
  <c r="X162" i="13"/>
  <c r="Y162" i="13"/>
  <c r="Z162" i="13"/>
  <c r="AA162" i="13"/>
  <c r="H163" i="13"/>
  <c r="L163" i="13"/>
  <c r="R163" i="13"/>
  <c r="S163" i="13"/>
  <c r="T163" i="13" a="1"/>
  <c r="T163" i="13"/>
  <c r="U163" i="13" a="1"/>
  <c r="U163" i="13"/>
  <c r="V163" i="13"/>
  <c r="W163" i="13" a="1"/>
  <c r="W163" i="13"/>
  <c r="X163" i="13"/>
  <c r="Y163" i="13"/>
  <c r="Z163" i="13"/>
  <c r="AA163" i="13"/>
  <c r="H164" i="13"/>
  <c r="L164" i="13"/>
  <c r="R164" i="13"/>
  <c r="S164" i="13"/>
  <c r="T164" i="13" a="1"/>
  <c r="T164" i="13"/>
  <c r="U164" i="13" a="1"/>
  <c r="U164" i="13"/>
  <c r="V164" i="13"/>
  <c r="W164" i="13" a="1"/>
  <c r="W164" i="13"/>
  <c r="X164" i="13"/>
  <c r="Y164" i="13"/>
  <c r="Z164" i="13"/>
  <c r="AA164" i="13"/>
  <c r="H165" i="13"/>
  <c r="L165" i="13"/>
  <c r="R165" i="13"/>
  <c r="S165" i="13"/>
  <c r="T165" i="13" a="1"/>
  <c r="T165" i="13"/>
  <c r="U165" i="13" a="1"/>
  <c r="U165" i="13"/>
  <c r="V165" i="13"/>
  <c r="W165" i="13" a="1"/>
  <c r="W165" i="13"/>
  <c r="X165" i="13"/>
  <c r="Y165" i="13"/>
  <c r="Z165" i="13"/>
  <c r="AA165" i="13"/>
  <c r="H166" i="13"/>
  <c r="L166" i="13"/>
  <c r="R166" i="13"/>
  <c r="S166" i="13"/>
  <c r="T166" i="13" a="1"/>
  <c r="T166" i="13"/>
  <c r="U166" i="13" a="1"/>
  <c r="U166" i="13"/>
  <c r="V166" i="13"/>
  <c r="W166" i="13" a="1"/>
  <c r="W166" i="13"/>
  <c r="X166" i="13"/>
  <c r="Y166" i="13"/>
  <c r="Z166" i="13"/>
  <c r="AA166" i="13"/>
  <c r="H167" i="13"/>
  <c r="L167" i="13"/>
  <c r="R167" i="13"/>
  <c r="S167" i="13"/>
  <c r="T167" i="13" a="1"/>
  <c r="T167" i="13"/>
  <c r="U167" i="13" a="1"/>
  <c r="U167" i="13"/>
  <c r="V167" i="13"/>
  <c r="W167" i="13" a="1"/>
  <c r="W167" i="13"/>
  <c r="X167" i="13"/>
  <c r="Y167" i="13"/>
  <c r="Z167" i="13"/>
  <c r="AA167" i="13"/>
  <c r="H168" i="13"/>
  <c r="L168" i="13"/>
  <c r="R168" i="13"/>
  <c r="S168" i="13"/>
  <c r="T168" i="13" a="1"/>
  <c r="T168" i="13"/>
  <c r="U168" i="13" a="1"/>
  <c r="U168" i="13"/>
  <c r="V168" i="13"/>
  <c r="W168" i="13" a="1"/>
  <c r="W168" i="13"/>
  <c r="X168" i="13"/>
  <c r="Y168" i="13"/>
  <c r="Z168" i="13"/>
  <c r="AA168" i="13"/>
  <c r="H169" i="13"/>
  <c r="L169" i="13"/>
  <c r="R169" i="13"/>
  <c r="S169" i="13"/>
  <c r="T169" i="13" a="1"/>
  <c r="T169" i="13"/>
  <c r="U169" i="13" a="1"/>
  <c r="U169" i="13"/>
  <c r="V169" i="13"/>
  <c r="W169" i="13" a="1"/>
  <c r="W169" i="13"/>
  <c r="X169" i="13"/>
  <c r="Y169" i="13"/>
  <c r="Z169" i="13"/>
  <c r="AA169" i="13"/>
  <c r="H170" i="13"/>
  <c r="L170" i="13"/>
  <c r="R170" i="13"/>
  <c r="S170" i="13"/>
  <c r="T170" i="13" a="1"/>
  <c r="T170" i="13"/>
  <c r="U170" i="13" a="1"/>
  <c r="U170" i="13"/>
  <c r="V170" i="13"/>
  <c r="W170" i="13" a="1"/>
  <c r="W170" i="13"/>
  <c r="X170" i="13"/>
  <c r="Y170" i="13"/>
  <c r="Z170" i="13"/>
  <c r="AA170" i="13"/>
  <c r="H171" i="13"/>
  <c r="L171" i="13"/>
  <c r="R171" i="13"/>
  <c r="S171" i="13"/>
  <c r="T171" i="13" a="1"/>
  <c r="T171" i="13"/>
  <c r="U171" i="13" a="1"/>
  <c r="U171" i="13"/>
  <c r="V171" i="13"/>
  <c r="W171" i="13" a="1"/>
  <c r="W171" i="13"/>
  <c r="X171" i="13"/>
  <c r="Y171" i="13"/>
  <c r="Z171" i="13"/>
  <c r="AA171" i="13"/>
  <c r="H172" i="13"/>
  <c r="L172" i="13"/>
  <c r="R172" i="13"/>
  <c r="S172" i="13"/>
  <c r="T172" i="13" a="1"/>
  <c r="T172" i="13"/>
  <c r="U172" i="13" a="1"/>
  <c r="U172" i="13"/>
  <c r="V172" i="13"/>
  <c r="W172" i="13" a="1"/>
  <c r="W172" i="13"/>
  <c r="X172" i="13"/>
  <c r="Y172" i="13"/>
  <c r="Z172" i="13"/>
  <c r="AA172" i="13"/>
  <c r="H173" i="13"/>
  <c r="L173" i="13"/>
  <c r="R173" i="13"/>
  <c r="S173" i="13"/>
  <c r="T173" i="13" a="1"/>
  <c r="T173" i="13"/>
  <c r="U173" i="13" a="1"/>
  <c r="U173" i="13"/>
  <c r="V173" i="13"/>
  <c r="W173" i="13" a="1"/>
  <c r="W173" i="13"/>
  <c r="X173" i="13"/>
  <c r="Y173" i="13"/>
  <c r="Z173" i="13"/>
  <c r="AA173" i="13"/>
  <c r="H174" i="13"/>
  <c r="L174" i="13"/>
  <c r="R174" i="13"/>
  <c r="S174" i="13"/>
  <c r="T174" i="13" a="1"/>
  <c r="T174" i="13"/>
  <c r="U174" i="13" a="1"/>
  <c r="U174" i="13"/>
  <c r="V174" i="13"/>
  <c r="W174" i="13" a="1"/>
  <c r="W174" i="13"/>
  <c r="X174" i="13"/>
  <c r="Y174" i="13"/>
  <c r="Z174" i="13"/>
  <c r="AA174" i="13"/>
  <c r="H175" i="13"/>
  <c r="L175" i="13"/>
  <c r="R175" i="13"/>
  <c r="S175" i="13"/>
  <c r="T175" i="13" a="1"/>
  <c r="T175" i="13"/>
  <c r="U175" i="13" a="1"/>
  <c r="U175" i="13"/>
  <c r="V175" i="13"/>
  <c r="W175" i="13" a="1"/>
  <c r="W175" i="13"/>
  <c r="X175" i="13"/>
  <c r="Y175" i="13"/>
  <c r="Z175" i="13"/>
  <c r="AA175" i="13"/>
  <c r="H176" i="13"/>
  <c r="L176" i="13"/>
  <c r="R176" i="13"/>
  <c r="S176" i="13"/>
  <c r="T176" i="13" a="1"/>
  <c r="T176" i="13"/>
  <c r="U176" i="13" a="1"/>
  <c r="U176" i="13"/>
  <c r="V176" i="13"/>
  <c r="W176" i="13" a="1"/>
  <c r="W176" i="13"/>
  <c r="X176" i="13"/>
  <c r="Y176" i="13"/>
  <c r="Z176" i="13"/>
  <c r="AA176" i="13"/>
  <c r="H177" i="13"/>
  <c r="L177" i="13"/>
  <c r="R177" i="13"/>
  <c r="S177" i="13"/>
  <c r="T177" i="13" a="1"/>
  <c r="T177" i="13"/>
  <c r="U177" i="13" a="1"/>
  <c r="U177" i="13"/>
  <c r="V177" i="13"/>
  <c r="W177" i="13" a="1"/>
  <c r="W177" i="13"/>
  <c r="X177" i="13"/>
  <c r="Y177" i="13"/>
  <c r="Z177" i="13"/>
  <c r="AA177" i="13"/>
  <c r="H178" i="13"/>
  <c r="L178" i="13"/>
  <c r="R178" i="13"/>
  <c r="S178" i="13"/>
  <c r="T178" i="13" a="1"/>
  <c r="T178" i="13"/>
  <c r="U178" i="13" a="1"/>
  <c r="U178" i="13"/>
  <c r="V178" i="13"/>
  <c r="W178" i="13" a="1"/>
  <c r="W178" i="13"/>
  <c r="X178" i="13"/>
  <c r="Y178" i="13"/>
  <c r="Z178" i="13"/>
  <c r="AA178" i="13"/>
  <c r="H179" i="13"/>
  <c r="L179" i="13"/>
  <c r="R179" i="13"/>
  <c r="S179" i="13"/>
  <c r="T179" i="13" a="1"/>
  <c r="T179" i="13"/>
  <c r="U179" i="13" a="1"/>
  <c r="U179" i="13"/>
  <c r="V179" i="13"/>
  <c r="W179" i="13" a="1"/>
  <c r="W179" i="13"/>
  <c r="X179" i="13"/>
  <c r="Y179" i="13"/>
  <c r="Z179" i="13"/>
  <c r="AA179" i="13"/>
  <c r="H180" i="13"/>
  <c r="L180" i="13"/>
  <c r="R180" i="13"/>
  <c r="S180" i="13"/>
  <c r="T180" i="13" a="1"/>
  <c r="T180" i="13"/>
  <c r="U180" i="13" a="1"/>
  <c r="U180" i="13"/>
  <c r="V180" i="13"/>
  <c r="W180" i="13" a="1"/>
  <c r="W180" i="13"/>
  <c r="X180" i="13"/>
  <c r="Y180" i="13"/>
  <c r="Z180" i="13"/>
  <c r="AA180" i="13"/>
  <c r="H181" i="13"/>
  <c r="L181" i="13"/>
  <c r="R181" i="13"/>
  <c r="S181" i="13"/>
  <c r="T181" i="13" a="1"/>
  <c r="T181" i="13"/>
  <c r="U181" i="13" a="1"/>
  <c r="U181" i="13"/>
  <c r="V181" i="13"/>
  <c r="W181" i="13" a="1"/>
  <c r="W181" i="13"/>
  <c r="X181" i="13"/>
  <c r="Y181" i="13"/>
  <c r="Z181" i="13"/>
  <c r="AA181" i="13"/>
  <c r="H182" i="13"/>
  <c r="L182" i="13"/>
  <c r="R182" i="13"/>
  <c r="S182" i="13"/>
  <c r="T182" i="13" a="1"/>
  <c r="T182" i="13"/>
  <c r="U182" i="13" a="1"/>
  <c r="U182" i="13"/>
  <c r="V182" i="13"/>
  <c r="W182" i="13" a="1"/>
  <c r="W182" i="13"/>
  <c r="X182" i="13"/>
  <c r="Y182" i="13"/>
  <c r="Z182" i="13"/>
  <c r="AA182" i="13"/>
  <c r="H183" i="13"/>
  <c r="L183" i="13"/>
  <c r="R183" i="13"/>
  <c r="S183" i="13"/>
  <c r="T183" i="13" a="1"/>
  <c r="T183" i="13"/>
  <c r="U183" i="13" a="1"/>
  <c r="U183" i="13"/>
  <c r="V183" i="13"/>
  <c r="W183" i="13" a="1"/>
  <c r="W183" i="13"/>
  <c r="X183" i="13"/>
  <c r="Y183" i="13"/>
  <c r="Z183" i="13"/>
  <c r="AA183" i="13"/>
  <c r="H184" i="13"/>
  <c r="L184" i="13"/>
  <c r="R184" i="13"/>
  <c r="S184" i="13"/>
  <c r="T184" i="13" a="1"/>
  <c r="T184" i="13"/>
  <c r="U184" i="13" a="1"/>
  <c r="U184" i="13"/>
  <c r="V184" i="13"/>
  <c r="W184" i="13" a="1"/>
  <c r="W184" i="13"/>
  <c r="X184" i="13"/>
  <c r="Y184" i="13"/>
  <c r="Z184" i="13"/>
  <c r="AA184" i="13"/>
  <c r="H185" i="13"/>
  <c r="L185" i="13"/>
  <c r="R185" i="13"/>
  <c r="S185" i="13"/>
  <c r="T185" i="13" a="1"/>
  <c r="T185" i="13"/>
  <c r="U185" i="13" a="1"/>
  <c r="U185" i="13"/>
  <c r="V185" i="13"/>
  <c r="W185" i="13" a="1"/>
  <c r="W185" i="13"/>
  <c r="X185" i="13"/>
  <c r="Y185" i="13"/>
  <c r="Z185" i="13"/>
  <c r="AA185" i="13"/>
  <c r="H186" i="13"/>
  <c r="L186" i="13"/>
  <c r="R186" i="13"/>
  <c r="S186" i="13"/>
  <c r="T186" i="13" a="1"/>
  <c r="T186" i="13"/>
  <c r="U186" i="13" a="1"/>
  <c r="U186" i="13"/>
  <c r="V186" i="13"/>
  <c r="W186" i="13" a="1"/>
  <c r="W186" i="13"/>
  <c r="X186" i="13"/>
  <c r="Y186" i="13"/>
  <c r="Z186" i="13"/>
  <c r="AA186" i="13"/>
  <c r="H187" i="13"/>
  <c r="L187" i="13"/>
  <c r="R187" i="13"/>
  <c r="S187" i="13"/>
  <c r="T187" i="13" a="1"/>
  <c r="T187" i="13"/>
  <c r="U187" i="13" a="1"/>
  <c r="U187" i="13"/>
  <c r="V187" i="13"/>
  <c r="W187" i="13" a="1"/>
  <c r="W187" i="13"/>
  <c r="X187" i="13"/>
  <c r="Y187" i="13"/>
  <c r="Z187" i="13"/>
  <c r="AA187" i="13"/>
  <c r="H188" i="13"/>
  <c r="L188" i="13"/>
  <c r="R188" i="13"/>
  <c r="S188" i="13"/>
  <c r="T188" i="13" a="1"/>
  <c r="T188" i="13"/>
  <c r="U188" i="13" a="1"/>
  <c r="U188" i="13"/>
  <c r="V188" i="13"/>
  <c r="W188" i="13" a="1"/>
  <c r="W188" i="13"/>
  <c r="X188" i="13"/>
  <c r="Y188" i="13"/>
  <c r="Z188" i="13"/>
  <c r="AA188" i="13"/>
  <c r="H189" i="13"/>
  <c r="L189" i="13"/>
  <c r="R189" i="13"/>
  <c r="S189" i="13"/>
  <c r="T189" i="13" a="1"/>
  <c r="T189" i="13"/>
  <c r="U189" i="13" a="1"/>
  <c r="U189" i="13"/>
  <c r="V189" i="13"/>
  <c r="W189" i="13" a="1"/>
  <c r="W189" i="13"/>
  <c r="X189" i="13"/>
  <c r="Y189" i="13"/>
  <c r="Z189" i="13"/>
  <c r="AA189" i="13"/>
  <c r="H190" i="13"/>
  <c r="L190" i="13"/>
  <c r="R190" i="13"/>
  <c r="S190" i="13"/>
  <c r="T190" i="13" a="1"/>
  <c r="T190" i="13"/>
  <c r="U190" i="13" a="1"/>
  <c r="U190" i="13"/>
  <c r="V190" i="13"/>
  <c r="W190" i="13" a="1"/>
  <c r="W190" i="13"/>
  <c r="X190" i="13"/>
  <c r="Y190" i="13"/>
  <c r="Z190" i="13"/>
  <c r="AA190" i="13"/>
  <c r="H191" i="13"/>
  <c r="L191" i="13"/>
  <c r="R191" i="13"/>
  <c r="S191" i="13"/>
  <c r="T191" i="13" a="1"/>
  <c r="T191" i="13"/>
  <c r="U191" i="13" a="1"/>
  <c r="U191" i="13"/>
  <c r="V191" i="13"/>
  <c r="W191" i="13" a="1"/>
  <c r="W191" i="13"/>
  <c r="X191" i="13"/>
  <c r="Y191" i="13"/>
  <c r="Z191" i="13"/>
  <c r="AA191" i="13"/>
  <c r="H192" i="13"/>
  <c r="L192" i="13"/>
  <c r="R192" i="13"/>
  <c r="S192" i="13"/>
  <c r="T192" i="13" a="1"/>
  <c r="T192" i="13"/>
  <c r="U192" i="13" a="1"/>
  <c r="U192" i="13"/>
  <c r="V192" i="13"/>
  <c r="W192" i="13" a="1"/>
  <c r="W192" i="13"/>
  <c r="X192" i="13"/>
  <c r="Y192" i="13"/>
  <c r="Z192" i="13"/>
  <c r="AA192" i="13"/>
  <c r="H193" i="13"/>
  <c r="L193" i="13"/>
  <c r="R193" i="13"/>
  <c r="S193" i="13"/>
  <c r="T193" i="13" a="1"/>
  <c r="T193" i="13"/>
  <c r="U193" i="13" a="1"/>
  <c r="U193" i="13"/>
  <c r="V193" i="13"/>
  <c r="W193" i="13" a="1"/>
  <c r="W193" i="13"/>
  <c r="X193" i="13"/>
  <c r="Y193" i="13"/>
  <c r="Z193" i="13"/>
  <c r="AA193" i="13"/>
  <c r="H194" i="13"/>
  <c r="L194" i="13"/>
  <c r="R194" i="13"/>
  <c r="S194" i="13"/>
  <c r="T194" i="13" a="1"/>
  <c r="T194" i="13"/>
  <c r="U194" i="13" a="1"/>
  <c r="U194" i="13"/>
  <c r="V194" i="13"/>
  <c r="W194" i="13" a="1"/>
  <c r="W194" i="13"/>
  <c r="X194" i="13"/>
  <c r="Y194" i="13"/>
  <c r="Z194" i="13"/>
  <c r="AA194" i="13"/>
  <c r="H195" i="13"/>
  <c r="L195" i="13"/>
  <c r="R195" i="13"/>
  <c r="S195" i="13"/>
  <c r="T195" i="13" a="1"/>
  <c r="T195" i="13"/>
  <c r="U195" i="13" a="1"/>
  <c r="U195" i="13"/>
  <c r="V195" i="13"/>
  <c r="W195" i="13" a="1"/>
  <c r="W195" i="13"/>
  <c r="X195" i="13"/>
  <c r="Y195" i="13"/>
  <c r="Z195" i="13"/>
  <c r="AA195" i="13"/>
  <c r="H196" i="13"/>
  <c r="L196" i="13"/>
  <c r="R196" i="13"/>
  <c r="S196" i="13"/>
  <c r="T196" i="13" a="1"/>
  <c r="T196" i="13"/>
  <c r="U196" i="13" a="1"/>
  <c r="U196" i="13"/>
  <c r="V196" i="13"/>
  <c r="W196" i="13" a="1"/>
  <c r="W196" i="13"/>
  <c r="X196" i="13"/>
  <c r="Y196" i="13"/>
  <c r="Z196" i="13"/>
  <c r="AA196" i="13"/>
  <c r="H197" i="13"/>
  <c r="L197" i="13"/>
  <c r="R197" i="13"/>
  <c r="S197" i="13"/>
  <c r="T197" i="13" a="1"/>
  <c r="T197" i="13"/>
  <c r="U197" i="13" a="1"/>
  <c r="U197" i="13"/>
  <c r="V197" i="13"/>
  <c r="W197" i="13" a="1"/>
  <c r="W197" i="13"/>
  <c r="X197" i="13"/>
  <c r="Y197" i="13"/>
  <c r="Z197" i="13"/>
  <c r="AA197" i="13"/>
  <c r="H198" i="13"/>
  <c r="L198" i="13"/>
  <c r="R198" i="13"/>
  <c r="S198" i="13"/>
  <c r="T198" i="13" a="1"/>
  <c r="T198" i="13"/>
  <c r="U198" i="13" a="1"/>
  <c r="U198" i="13"/>
  <c r="V198" i="13"/>
  <c r="W198" i="13" a="1"/>
  <c r="W198" i="13"/>
  <c r="X198" i="13"/>
  <c r="Y198" i="13"/>
  <c r="Z198" i="13"/>
  <c r="AA198" i="13"/>
  <c r="H199" i="13"/>
  <c r="L199" i="13"/>
  <c r="R199" i="13"/>
  <c r="S199" i="13"/>
  <c r="T199" i="13" a="1"/>
  <c r="T199" i="13"/>
  <c r="U199" i="13" a="1"/>
  <c r="U199" i="13"/>
  <c r="V199" i="13"/>
  <c r="W199" i="13" a="1"/>
  <c r="W199" i="13"/>
  <c r="X199" i="13"/>
  <c r="Y199" i="13"/>
  <c r="Z199" i="13"/>
  <c r="AA199" i="13"/>
  <c r="H200" i="13"/>
  <c r="L200" i="13"/>
  <c r="R200" i="13"/>
  <c r="S200" i="13"/>
  <c r="T200" i="13" a="1"/>
  <c r="T200" i="13"/>
  <c r="U200" i="13" a="1"/>
  <c r="U200" i="13"/>
  <c r="V200" i="13"/>
  <c r="W200" i="13" a="1"/>
  <c r="W200" i="13"/>
  <c r="X200" i="13"/>
  <c r="Y200" i="13"/>
  <c r="Z200" i="13"/>
  <c r="AA200" i="13"/>
  <c r="H201" i="13"/>
  <c r="L201" i="13"/>
  <c r="R201" i="13"/>
  <c r="S201" i="13"/>
  <c r="T201" i="13" a="1"/>
  <c r="T201" i="13"/>
  <c r="U201" i="13" a="1"/>
  <c r="U201" i="13"/>
  <c r="V201" i="13"/>
  <c r="W201" i="13" a="1"/>
  <c r="W201" i="13"/>
  <c r="X201" i="13"/>
  <c r="Y201" i="13"/>
  <c r="Z201" i="13"/>
  <c r="AA201" i="13"/>
  <c r="H202" i="13"/>
  <c r="L202" i="13"/>
  <c r="R202" i="13"/>
  <c r="S202" i="13"/>
  <c r="T202" i="13" a="1"/>
  <c r="T202" i="13"/>
  <c r="U202" i="13" a="1"/>
  <c r="U202" i="13"/>
  <c r="V202" i="13"/>
  <c r="W202" i="13" a="1"/>
  <c r="W202" i="13"/>
  <c r="X202" i="13"/>
  <c r="Y202" i="13"/>
  <c r="Z202" i="13"/>
  <c r="AA202" i="13"/>
  <c r="H203" i="13"/>
  <c r="L203" i="13"/>
  <c r="R203" i="13"/>
  <c r="S203" i="13"/>
  <c r="T203" i="13" a="1"/>
  <c r="T203" i="13"/>
  <c r="U203" i="13" a="1"/>
  <c r="U203" i="13"/>
  <c r="V203" i="13"/>
  <c r="W203" i="13" a="1"/>
  <c r="W203" i="13"/>
  <c r="X203" i="13"/>
  <c r="Y203" i="13"/>
  <c r="Z203" i="13"/>
  <c r="AA203" i="13"/>
  <c r="H204" i="13"/>
  <c r="L204" i="13"/>
  <c r="R204" i="13"/>
  <c r="S204" i="13"/>
  <c r="T204" i="13" a="1"/>
  <c r="T204" i="13"/>
  <c r="U204" i="13" a="1"/>
  <c r="U204" i="13"/>
  <c r="V204" i="13"/>
  <c r="W204" i="13" a="1"/>
  <c r="W204" i="13"/>
  <c r="X204" i="13"/>
  <c r="Y204" i="13"/>
  <c r="Z204" i="13"/>
  <c r="AA204" i="13"/>
  <c r="H205" i="13"/>
  <c r="L205" i="13"/>
  <c r="R205" i="13"/>
  <c r="S205" i="13"/>
  <c r="T205" i="13" a="1"/>
  <c r="T205" i="13"/>
  <c r="U205" i="13" a="1"/>
  <c r="U205" i="13"/>
  <c r="V205" i="13"/>
  <c r="W205" i="13" a="1"/>
  <c r="W205" i="13"/>
  <c r="X205" i="13"/>
  <c r="Y205" i="13"/>
  <c r="Z205" i="13"/>
  <c r="AA205" i="13"/>
  <c r="H206" i="13"/>
  <c r="L206" i="13"/>
  <c r="R206" i="13"/>
  <c r="S206" i="13"/>
  <c r="T206" i="13" a="1"/>
  <c r="T206" i="13"/>
  <c r="U206" i="13" a="1"/>
  <c r="U206" i="13"/>
  <c r="V206" i="13"/>
  <c r="W206" i="13" a="1"/>
  <c r="W206" i="13"/>
  <c r="X206" i="13"/>
  <c r="Y206" i="13"/>
  <c r="Z206" i="13"/>
  <c r="AA206" i="13"/>
  <c r="H207" i="13"/>
  <c r="L207" i="13"/>
  <c r="R207" i="13"/>
  <c r="S207" i="13"/>
  <c r="T207" i="13" a="1"/>
  <c r="T207" i="13"/>
  <c r="U207" i="13" a="1"/>
  <c r="U207" i="13"/>
  <c r="V207" i="13"/>
  <c r="W207" i="13" a="1"/>
  <c r="W207" i="13"/>
  <c r="X207" i="13"/>
  <c r="Y207" i="13"/>
  <c r="Z207" i="13"/>
  <c r="AA207" i="13"/>
  <c r="H208" i="13"/>
  <c r="L208" i="13"/>
  <c r="R208" i="13"/>
  <c r="S208" i="13"/>
  <c r="T208" i="13" a="1"/>
  <c r="T208" i="13"/>
  <c r="U208" i="13" a="1"/>
  <c r="U208" i="13"/>
  <c r="V208" i="13"/>
  <c r="W208" i="13" a="1"/>
  <c r="W208" i="13"/>
  <c r="X208" i="13"/>
  <c r="Y208" i="13"/>
  <c r="Z208" i="13"/>
  <c r="AA208" i="13"/>
  <c r="H209" i="13"/>
  <c r="L209" i="13"/>
  <c r="R209" i="13"/>
  <c r="S209" i="13"/>
  <c r="T209" i="13" a="1"/>
  <c r="T209" i="13"/>
  <c r="U209" i="13" a="1"/>
  <c r="U209" i="13"/>
  <c r="V209" i="13"/>
  <c r="W209" i="13" a="1"/>
  <c r="W209" i="13"/>
  <c r="X209" i="13"/>
  <c r="Y209" i="13"/>
  <c r="Z209" i="13"/>
  <c r="AA209" i="13"/>
  <c r="H210" i="13"/>
  <c r="L210" i="13"/>
  <c r="R210" i="13"/>
  <c r="S210" i="13"/>
  <c r="T210" i="13" a="1"/>
  <c r="T210" i="13"/>
  <c r="U210" i="13" a="1"/>
  <c r="U210" i="13"/>
  <c r="V210" i="13"/>
  <c r="W210" i="13" a="1"/>
  <c r="W210" i="13"/>
  <c r="X210" i="13"/>
  <c r="Y210" i="13"/>
  <c r="Z210" i="13"/>
  <c r="AA210" i="13"/>
  <c r="H211" i="13"/>
  <c r="L211" i="13"/>
  <c r="R211" i="13"/>
  <c r="S211" i="13"/>
  <c r="T211" i="13" a="1"/>
  <c r="T211" i="13"/>
  <c r="U211" i="13" a="1"/>
  <c r="U211" i="13"/>
  <c r="V211" i="13"/>
  <c r="W211" i="13" a="1"/>
  <c r="W211" i="13"/>
  <c r="X211" i="13"/>
  <c r="Y211" i="13"/>
  <c r="Z211" i="13"/>
  <c r="AA211" i="13"/>
  <c r="H212" i="13"/>
  <c r="L212" i="13"/>
  <c r="R212" i="13"/>
  <c r="S212" i="13"/>
  <c r="T212" i="13" a="1"/>
  <c r="T212" i="13"/>
  <c r="U212" i="13" a="1"/>
  <c r="U212" i="13"/>
  <c r="V212" i="13"/>
  <c r="W212" i="13" a="1"/>
  <c r="W212" i="13"/>
  <c r="X212" i="13"/>
  <c r="Y212" i="13"/>
  <c r="Z212" i="13"/>
  <c r="AA212" i="13"/>
  <c r="H213" i="13"/>
  <c r="L213" i="13"/>
  <c r="R213" i="13"/>
  <c r="S213" i="13"/>
  <c r="T213" i="13" a="1"/>
  <c r="T213" i="13"/>
  <c r="U213" i="13" a="1"/>
  <c r="U213" i="13"/>
  <c r="V213" i="13"/>
  <c r="W213" i="13" a="1"/>
  <c r="W213" i="13"/>
  <c r="X213" i="13"/>
  <c r="Y213" i="13"/>
  <c r="Z213" i="13"/>
  <c r="AA213" i="13"/>
  <c r="H214" i="13"/>
  <c r="L214" i="13"/>
  <c r="R214" i="13"/>
  <c r="S214" i="13"/>
  <c r="T214" i="13" a="1"/>
  <c r="T214" i="13"/>
  <c r="U214" i="13" a="1"/>
  <c r="U214" i="13"/>
  <c r="V214" i="13"/>
  <c r="W214" i="13" a="1"/>
  <c r="W214" i="13"/>
  <c r="X214" i="13"/>
  <c r="Y214" i="13"/>
  <c r="Z214" i="13"/>
  <c r="AA214" i="13"/>
  <c r="H215" i="13"/>
  <c r="L215" i="13"/>
  <c r="R215" i="13"/>
  <c r="S215" i="13"/>
  <c r="T215" i="13" a="1"/>
  <c r="T215" i="13"/>
  <c r="U215" i="13" a="1"/>
  <c r="U215" i="13"/>
  <c r="V215" i="13"/>
  <c r="W215" i="13" a="1"/>
  <c r="W215" i="13"/>
  <c r="X215" i="13"/>
  <c r="Y215" i="13"/>
  <c r="Z215" i="13"/>
  <c r="AA215" i="13"/>
  <c r="H216" i="13"/>
  <c r="L216" i="13"/>
  <c r="R216" i="13"/>
  <c r="S216" i="13"/>
  <c r="T216" i="13" a="1"/>
  <c r="T216" i="13"/>
  <c r="U216" i="13" a="1"/>
  <c r="U216" i="13"/>
  <c r="V216" i="13"/>
  <c r="W216" i="13" a="1"/>
  <c r="W216" i="13"/>
  <c r="X216" i="13"/>
  <c r="Y216" i="13"/>
  <c r="Z216" i="13"/>
  <c r="AA216" i="13"/>
  <c r="H217" i="13"/>
  <c r="L217" i="13"/>
  <c r="R217" i="13"/>
  <c r="S217" i="13"/>
  <c r="T217" i="13" a="1"/>
  <c r="T217" i="13"/>
  <c r="U217" i="13" a="1"/>
  <c r="U217" i="13"/>
  <c r="V217" i="13"/>
  <c r="W217" i="13" a="1"/>
  <c r="W217" i="13"/>
  <c r="X217" i="13"/>
  <c r="Y217" i="13"/>
  <c r="Z217" i="13"/>
  <c r="AA217" i="13"/>
  <c r="H218" i="13"/>
  <c r="L218" i="13"/>
  <c r="R218" i="13"/>
  <c r="S218" i="13"/>
  <c r="T218" i="13" a="1"/>
  <c r="T218" i="13"/>
  <c r="U218" i="13" a="1"/>
  <c r="U218" i="13"/>
  <c r="V218" i="13"/>
  <c r="W218" i="13" a="1"/>
  <c r="W218" i="13"/>
  <c r="X218" i="13"/>
  <c r="Y218" i="13"/>
  <c r="Z218" i="13"/>
  <c r="AA218" i="13"/>
  <c r="H219" i="13"/>
  <c r="L219" i="13"/>
  <c r="R219" i="13"/>
  <c r="S219" i="13"/>
  <c r="T219" i="13" a="1"/>
  <c r="T219" i="13"/>
  <c r="U219" i="13" a="1"/>
  <c r="U219" i="13"/>
  <c r="V219" i="13"/>
  <c r="W219" i="13" a="1"/>
  <c r="W219" i="13"/>
  <c r="X219" i="13"/>
  <c r="Y219" i="13"/>
  <c r="Z219" i="13"/>
  <c r="AA219" i="13"/>
  <c r="H220" i="13"/>
  <c r="L220" i="13"/>
  <c r="R220" i="13"/>
  <c r="S220" i="13"/>
  <c r="T220" i="13" a="1"/>
  <c r="T220" i="13"/>
  <c r="U220" i="13" a="1"/>
  <c r="U220" i="13"/>
  <c r="V220" i="13"/>
  <c r="W220" i="13" a="1"/>
  <c r="W220" i="13"/>
  <c r="X220" i="13"/>
  <c r="Y220" i="13"/>
  <c r="Z220" i="13"/>
  <c r="AA220" i="13"/>
  <c r="H221" i="13"/>
  <c r="L221" i="13"/>
  <c r="R221" i="13"/>
  <c r="S221" i="13"/>
  <c r="T221" i="13" a="1"/>
  <c r="T221" i="13"/>
  <c r="U221" i="13" a="1"/>
  <c r="U221" i="13"/>
  <c r="V221" i="13"/>
  <c r="W221" i="13" a="1"/>
  <c r="W221" i="13"/>
  <c r="X221" i="13"/>
  <c r="Y221" i="13"/>
  <c r="Z221" i="13"/>
  <c r="AA221" i="13"/>
  <c r="H222" i="13"/>
  <c r="L222" i="13"/>
  <c r="R222" i="13"/>
  <c r="S222" i="13"/>
  <c r="T222" i="13" a="1"/>
  <c r="T222" i="13"/>
  <c r="U222" i="13" a="1"/>
  <c r="U222" i="13"/>
  <c r="V222" i="13"/>
  <c r="W222" i="13" a="1"/>
  <c r="W222" i="13"/>
  <c r="X222" i="13"/>
  <c r="Y222" i="13"/>
  <c r="Z222" i="13"/>
  <c r="AA222" i="13"/>
  <c r="H223" i="13"/>
  <c r="L223" i="13"/>
  <c r="R223" i="13"/>
  <c r="S223" i="13"/>
  <c r="T223" i="13" a="1"/>
  <c r="T223" i="13"/>
  <c r="U223" i="13" a="1"/>
  <c r="U223" i="13"/>
  <c r="V223" i="13"/>
  <c r="W223" i="13" a="1"/>
  <c r="W223" i="13"/>
  <c r="X223" i="13"/>
  <c r="Y223" i="13"/>
  <c r="Z223" i="13"/>
  <c r="AA223" i="13"/>
  <c r="H224" i="13"/>
  <c r="L224" i="13"/>
  <c r="R224" i="13"/>
  <c r="S224" i="13"/>
  <c r="T224" i="13" a="1"/>
  <c r="T224" i="13"/>
  <c r="U224" i="13" a="1"/>
  <c r="U224" i="13"/>
  <c r="V224" i="13"/>
  <c r="W224" i="13" a="1"/>
  <c r="W224" i="13"/>
  <c r="X224" i="13"/>
  <c r="Y224" i="13"/>
  <c r="Z224" i="13"/>
  <c r="AA224" i="13"/>
  <c r="H225" i="13"/>
  <c r="L225" i="13"/>
  <c r="R225" i="13"/>
  <c r="S225" i="13"/>
  <c r="T225" i="13" a="1"/>
  <c r="T225" i="13"/>
  <c r="U225" i="13" a="1"/>
  <c r="U225" i="13"/>
  <c r="V225" i="13"/>
  <c r="W225" i="13" a="1"/>
  <c r="W225" i="13"/>
  <c r="X225" i="13"/>
  <c r="Y225" i="13"/>
  <c r="Z225" i="13"/>
  <c r="AA225" i="13"/>
  <c r="H226" i="13"/>
  <c r="L226" i="13"/>
  <c r="R226" i="13"/>
  <c r="S226" i="13"/>
  <c r="T226" i="13" a="1"/>
  <c r="T226" i="13"/>
  <c r="U226" i="13" a="1"/>
  <c r="U226" i="13"/>
  <c r="V226" i="13"/>
  <c r="W226" i="13" a="1"/>
  <c r="W226" i="13"/>
  <c r="X226" i="13"/>
  <c r="Y226" i="13"/>
  <c r="Z226" i="13"/>
  <c r="AA226" i="13"/>
  <c r="H227" i="13"/>
  <c r="L227" i="13"/>
  <c r="R227" i="13"/>
  <c r="S227" i="13"/>
  <c r="T227" i="13" a="1"/>
  <c r="T227" i="13"/>
  <c r="U227" i="13" a="1"/>
  <c r="U227" i="13"/>
  <c r="V227" i="13"/>
  <c r="W227" i="13" a="1"/>
  <c r="W227" i="13"/>
  <c r="X227" i="13"/>
  <c r="Y227" i="13"/>
  <c r="Z227" i="13"/>
  <c r="AA227" i="13"/>
  <c r="H228" i="13"/>
  <c r="L228" i="13"/>
  <c r="R228" i="13"/>
  <c r="S228" i="13"/>
  <c r="T228" i="13" a="1"/>
  <c r="T228" i="13"/>
  <c r="U228" i="13" a="1"/>
  <c r="U228" i="13"/>
  <c r="V228" i="13"/>
  <c r="W228" i="13" a="1"/>
  <c r="W228" i="13"/>
  <c r="X228" i="13"/>
  <c r="Y228" i="13"/>
  <c r="Z228" i="13"/>
  <c r="AA228" i="13"/>
  <c r="H229" i="13"/>
  <c r="L229" i="13"/>
  <c r="R229" i="13"/>
  <c r="S229" i="13"/>
  <c r="T229" i="13" a="1"/>
  <c r="T229" i="13"/>
  <c r="U229" i="13" a="1"/>
  <c r="U229" i="13"/>
  <c r="V229" i="13"/>
  <c r="W229" i="13" a="1"/>
  <c r="W229" i="13"/>
  <c r="X229" i="13"/>
  <c r="Y229" i="13"/>
  <c r="Z229" i="13"/>
  <c r="AA229" i="13"/>
  <c r="H230" i="13"/>
  <c r="L230" i="13"/>
  <c r="R230" i="13"/>
  <c r="S230" i="13"/>
  <c r="T230" i="13" a="1"/>
  <c r="T230" i="13"/>
  <c r="U230" i="13" a="1"/>
  <c r="U230" i="13"/>
  <c r="V230" i="13"/>
  <c r="W230" i="13" a="1"/>
  <c r="W230" i="13"/>
  <c r="X230" i="13"/>
  <c r="Y230" i="13"/>
  <c r="Z230" i="13"/>
  <c r="AA230" i="13"/>
  <c r="H231" i="13"/>
  <c r="L231" i="13"/>
  <c r="R231" i="13"/>
  <c r="S231" i="13"/>
  <c r="T231" i="13" a="1"/>
  <c r="T231" i="13"/>
  <c r="U231" i="13" a="1"/>
  <c r="U231" i="13"/>
  <c r="V231" i="13"/>
  <c r="W231" i="13" a="1"/>
  <c r="W231" i="13"/>
  <c r="X231" i="13"/>
  <c r="Y231" i="13"/>
  <c r="Z231" i="13"/>
  <c r="AA231" i="13"/>
  <c r="H232" i="13"/>
  <c r="L232" i="13"/>
  <c r="R232" i="13"/>
  <c r="S232" i="13"/>
  <c r="T232" i="13" a="1"/>
  <c r="T232" i="13"/>
  <c r="U232" i="13" a="1"/>
  <c r="U232" i="13"/>
  <c r="V232" i="13"/>
  <c r="W232" i="13" a="1"/>
  <c r="W232" i="13"/>
  <c r="X232" i="13"/>
  <c r="Y232" i="13"/>
  <c r="Z232" i="13"/>
  <c r="AA232" i="13"/>
  <c r="H233" i="13"/>
  <c r="L233" i="13"/>
  <c r="R233" i="13"/>
  <c r="S233" i="13"/>
  <c r="T233" i="13" a="1"/>
  <c r="T233" i="13"/>
  <c r="U233" i="13" a="1"/>
  <c r="U233" i="13"/>
  <c r="V233" i="13"/>
  <c r="W233" i="13" a="1"/>
  <c r="W233" i="13"/>
  <c r="X233" i="13"/>
  <c r="Y233" i="13"/>
  <c r="Z233" i="13"/>
  <c r="AA233" i="13"/>
  <c r="H234" i="13"/>
  <c r="L234" i="13"/>
  <c r="R234" i="13"/>
  <c r="S234" i="13"/>
  <c r="T234" i="13" a="1"/>
  <c r="T234" i="13"/>
  <c r="U234" i="13" a="1"/>
  <c r="U234" i="13"/>
  <c r="V234" i="13"/>
  <c r="W234" i="13" a="1"/>
  <c r="W234" i="13"/>
  <c r="X234" i="13"/>
  <c r="Y234" i="13"/>
  <c r="Z234" i="13"/>
  <c r="AA234" i="13"/>
  <c r="H235" i="13"/>
  <c r="L235" i="13"/>
  <c r="R235" i="13"/>
  <c r="S235" i="13"/>
  <c r="T235" i="13" a="1"/>
  <c r="T235" i="13"/>
  <c r="U235" i="13" a="1"/>
  <c r="U235" i="13"/>
  <c r="V235" i="13"/>
  <c r="W235" i="13" a="1"/>
  <c r="W235" i="13"/>
  <c r="X235" i="13"/>
  <c r="Y235" i="13"/>
  <c r="Z235" i="13"/>
  <c r="AA235" i="13"/>
  <c r="H236" i="13"/>
  <c r="L236" i="13"/>
  <c r="R236" i="13"/>
  <c r="S236" i="13"/>
  <c r="T236" i="13" a="1"/>
  <c r="T236" i="13"/>
  <c r="U236" i="13" a="1"/>
  <c r="U236" i="13"/>
  <c r="V236" i="13"/>
  <c r="W236" i="13" a="1"/>
  <c r="W236" i="13"/>
  <c r="X236" i="13"/>
  <c r="Y236" i="13"/>
  <c r="Z236" i="13"/>
  <c r="AA236" i="13"/>
  <c r="H237" i="13"/>
  <c r="L237" i="13"/>
  <c r="R237" i="13"/>
  <c r="S237" i="13"/>
  <c r="T237" i="13" a="1"/>
  <c r="T237" i="13"/>
  <c r="U237" i="13" a="1"/>
  <c r="U237" i="13"/>
  <c r="V237" i="13"/>
  <c r="W237" i="13" a="1"/>
  <c r="W237" i="13"/>
  <c r="X237" i="13"/>
  <c r="Y237" i="13"/>
  <c r="Z237" i="13"/>
  <c r="AA237" i="13"/>
  <c r="H238" i="13"/>
  <c r="L238" i="13"/>
  <c r="R238" i="13"/>
  <c r="S238" i="13"/>
  <c r="T238" i="13" a="1"/>
  <c r="T238" i="13"/>
  <c r="U238" i="13" a="1"/>
  <c r="U238" i="13"/>
  <c r="V238" i="13"/>
  <c r="W238" i="13" a="1"/>
  <c r="W238" i="13"/>
  <c r="X238" i="13"/>
  <c r="Y238" i="13"/>
  <c r="Z238" i="13"/>
  <c r="AA238" i="13"/>
  <c r="H239" i="13"/>
  <c r="L239" i="13"/>
  <c r="R239" i="13"/>
  <c r="S239" i="13"/>
  <c r="T239" i="13" a="1"/>
  <c r="T239" i="13"/>
  <c r="U239" i="13" a="1"/>
  <c r="U239" i="13"/>
  <c r="V239" i="13"/>
  <c r="W239" i="13" a="1"/>
  <c r="W239" i="13"/>
  <c r="X239" i="13"/>
  <c r="Y239" i="13"/>
  <c r="Z239" i="13"/>
  <c r="AA239" i="13"/>
  <c r="H240" i="13"/>
  <c r="L240" i="13"/>
  <c r="R240" i="13"/>
  <c r="S240" i="13"/>
  <c r="T240" i="13" a="1"/>
  <c r="T240" i="13"/>
  <c r="U240" i="13" a="1"/>
  <c r="U240" i="13"/>
  <c r="V240" i="13"/>
  <c r="W240" i="13" a="1"/>
  <c r="W240" i="13"/>
  <c r="X240" i="13"/>
  <c r="Y240" i="13"/>
  <c r="Z240" i="13"/>
  <c r="AA240" i="13"/>
  <c r="H241" i="13"/>
  <c r="L241" i="13"/>
  <c r="R241" i="13"/>
  <c r="S241" i="13"/>
  <c r="T241" i="13" a="1"/>
  <c r="T241" i="13"/>
  <c r="U241" i="13" a="1"/>
  <c r="U241" i="13"/>
  <c r="V241" i="13"/>
  <c r="W241" i="13" a="1"/>
  <c r="W241" i="13"/>
  <c r="X241" i="13"/>
  <c r="Y241" i="13"/>
  <c r="Z241" i="13"/>
  <c r="AA241" i="13"/>
  <c r="H242" i="13"/>
  <c r="L242" i="13"/>
  <c r="R242" i="13"/>
  <c r="S242" i="13"/>
  <c r="T242" i="13" a="1"/>
  <c r="T242" i="13"/>
  <c r="U242" i="13" a="1"/>
  <c r="U242" i="13"/>
  <c r="V242" i="13"/>
  <c r="W242" i="13" a="1"/>
  <c r="W242" i="13"/>
  <c r="X242" i="13"/>
  <c r="Y242" i="13"/>
  <c r="Z242" i="13"/>
  <c r="AA242" i="13"/>
  <c r="H243" i="13"/>
  <c r="L243" i="13"/>
  <c r="R243" i="13"/>
  <c r="S243" i="13"/>
  <c r="T243" i="13" a="1"/>
  <c r="T243" i="13"/>
  <c r="U243" i="13" a="1"/>
  <c r="U243" i="13"/>
  <c r="V243" i="13"/>
  <c r="W243" i="13" a="1"/>
  <c r="W243" i="13"/>
  <c r="X243" i="13"/>
  <c r="Y243" i="13"/>
  <c r="Z243" i="13"/>
  <c r="AA243" i="13"/>
  <c r="H244" i="13"/>
  <c r="L244" i="13"/>
  <c r="R244" i="13"/>
  <c r="S244" i="13"/>
  <c r="T244" i="13" a="1"/>
  <c r="T244" i="13"/>
  <c r="U244" i="13" a="1"/>
  <c r="U244" i="13"/>
  <c r="V244" i="13"/>
  <c r="W244" i="13" a="1"/>
  <c r="W244" i="13"/>
  <c r="X244" i="13"/>
  <c r="Y244" i="13"/>
  <c r="Z244" i="13"/>
  <c r="AA244" i="13"/>
  <c r="H245" i="13"/>
  <c r="L245" i="13"/>
  <c r="R245" i="13"/>
  <c r="S245" i="13"/>
  <c r="T245" i="13" a="1"/>
  <c r="T245" i="13"/>
  <c r="U245" i="13" a="1"/>
  <c r="U245" i="13"/>
  <c r="V245" i="13"/>
  <c r="W245" i="13" a="1"/>
  <c r="W245" i="13"/>
  <c r="X245" i="13"/>
  <c r="Y245" i="13"/>
  <c r="Z245" i="13"/>
  <c r="AA245" i="13"/>
  <c r="H246" i="13"/>
  <c r="L246" i="13"/>
  <c r="R246" i="13"/>
  <c r="S246" i="13"/>
  <c r="T246" i="13" a="1"/>
  <c r="T246" i="13"/>
  <c r="U246" i="13" a="1"/>
  <c r="U246" i="13"/>
  <c r="V246" i="13"/>
  <c r="W246" i="13" a="1"/>
  <c r="W246" i="13"/>
  <c r="X246" i="13"/>
  <c r="Y246" i="13"/>
  <c r="Z246" i="13"/>
  <c r="AA246" i="13"/>
  <c r="H247" i="13"/>
  <c r="L247" i="13"/>
  <c r="R247" i="13"/>
  <c r="S247" i="13"/>
  <c r="T247" i="13" a="1"/>
  <c r="T247" i="13"/>
  <c r="U247" i="13" a="1"/>
  <c r="U247" i="13"/>
  <c r="V247" i="13"/>
  <c r="W247" i="13" a="1"/>
  <c r="W247" i="13"/>
  <c r="X247" i="13"/>
  <c r="Y247" i="13"/>
  <c r="Z247" i="13"/>
  <c r="AA247" i="13"/>
  <c r="H248" i="13"/>
  <c r="L248" i="13"/>
  <c r="R248" i="13"/>
  <c r="S248" i="13"/>
  <c r="T248" i="13" a="1"/>
  <c r="T248" i="13"/>
  <c r="U248" i="13" a="1"/>
  <c r="U248" i="13"/>
  <c r="V248" i="13"/>
  <c r="W248" i="13" a="1"/>
  <c r="W248" i="13"/>
  <c r="X248" i="13"/>
  <c r="Y248" i="13"/>
  <c r="Z248" i="13"/>
  <c r="AA248" i="13"/>
  <c r="H249" i="13"/>
  <c r="L249" i="13"/>
  <c r="R249" i="13"/>
  <c r="S249" i="13"/>
  <c r="T249" i="13" a="1"/>
  <c r="T249" i="13"/>
  <c r="U249" i="13" a="1"/>
  <c r="U249" i="13"/>
  <c r="V249" i="13"/>
  <c r="W249" i="13" a="1"/>
  <c r="W249" i="13"/>
  <c r="X249" i="13"/>
  <c r="Y249" i="13"/>
  <c r="Z249" i="13"/>
  <c r="AA249" i="13"/>
  <c r="H250" i="13"/>
  <c r="L250" i="13"/>
  <c r="R250" i="13"/>
  <c r="S250" i="13"/>
  <c r="T250" i="13" a="1"/>
  <c r="T250" i="13"/>
  <c r="U250" i="13" a="1"/>
  <c r="U250" i="13"/>
  <c r="V250" i="13"/>
  <c r="W250" i="13" a="1"/>
  <c r="W250" i="13"/>
  <c r="X250" i="13"/>
  <c r="Y250" i="13"/>
  <c r="Z250" i="13"/>
  <c r="AA250" i="13"/>
  <c r="H251" i="13"/>
  <c r="L251" i="13"/>
  <c r="R251" i="13"/>
  <c r="S251" i="13"/>
  <c r="T251" i="13" a="1"/>
  <c r="T251" i="13"/>
  <c r="U251" i="13" a="1"/>
  <c r="U251" i="13"/>
  <c r="V251" i="13"/>
  <c r="W251" i="13" a="1"/>
  <c r="W251" i="13"/>
  <c r="X251" i="13"/>
  <c r="Y251" i="13"/>
  <c r="Z251" i="13"/>
  <c r="AA251" i="13"/>
  <c r="H252" i="13"/>
  <c r="L252" i="13"/>
  <c r="R252" i="13"/>
  <c r="S252" i="13"/>
  <c r="T252" i="13" a="1"/>
  <c r="T252" i="13"/>
  <c r="U252" i="13" a="1"/>
  <c r="U252" i="13"/>
  <c r="V252" i="13"/>
  <c r="W252" i="13" a="1"/>
  <c r="W252" i="13"/>
  <c r="X252" i="13"/>
  <c r="Y252" i="13"/>
  <c r="Z252" i="13"/>
  <c r="AA252" i="13"/>
  <c r="H253" i="13"/>
  <c r="L253" i="13"/>
  <c r="R253" i="13"/>
  <c r="S253" i="13"/>
  <c r="T253" i="13" a="1"/>
  <c r="T253" i="13"/>
  <c r="U253" i="13" a="1"/>
  <c r="U253" i="13"/>
  <c r="V253" i="13"/>
  <c r="W253" i="13" a="1"/>
  <c r="W253" i="13"/>
  <c r="X253" i="13"/>
  <c r="Y253" i="13"/>
  <c r="Z253" i="13"/>
  <c r="AA253" i="13"/>
  <c r="H254" i="13"/>
  <c r="L254" i="13"/>
  <c r="R254" i="13"/>
  <c r="S254" i="13"/>
  <c r="T254" i="13" a="1"/>
  <c r="T254" i="13"/>
  <c r="U254" i="13" a="1"/>
  <c r="U254" i="13"/>
  <c r="V254" i="13"/>
  <c r="W254" i="13" a="1"/>
  <c r="W254" i="13"/>
  <c r="X254" i="13"/>
  <c r="Y254" i="13"/>
  <c r="Z254" i="13"/>
  <c r="AA254" i="13"/>
  <c r="H255" i="13"/>
  <c r="L255" i="13"/>
  <c r="R255" i="13"/>
  <c r="S255" i="13"/>
  <c r="T255" i="13" a="1"/>
  <c r="T255" i="13"/>
  <c r="U255" i="13" a="1"/>
  <c r="U255" i="13"/>
  <c r="V255" i="13"/>
  <c r="W255" i="13" a="1"/>
  <c r="W255" i="13"/>
  <c r="X255" i="13"/>
  <c r="Y255" i="13"/>
  <c r="Z255" i="13"/>
  <c r="AA255" i="13"/>
  <c r="H256" i="13"/>
  <c r="L256" i="13"/>
  <c r="R256" i="13"/>
  <c r="S256" i="13"/>
  <c r="T256" i="13" a="1"/>
  <c r="T256" i="13"/>
  <c r="U256" i="13" a="1"/>
  <c r="U256" i="13"/>
  <c r="V256" i="13"/>
  <c r="W256" i="13" a="1"/>
  <c r="W256" i="13"/>
  <c r="X256" i="13"/>
  <c r="Y256" i="13"/>
  <c r="Z256" i="13"/>
  <c r="AA256" i="13"/>
  <c r="H257" i="13"/>
  <c r="L257" i="13"/>
  <c r="R257" i="13"/>
  <c r="S257" i="13"/>
  <c r="T257" i="13" a="1"/>
  <c r="T257" i="13"/>
  <c r="U257" i="13" a="1"/>
  <c r="U257" i="13"/>
  <c r="V257" i="13"/>
  <c r="W257" i="13" a="1"/>
  <c r="W257" i="13"/>
  <c r="X257" i="13"/>
  <c r="Y257" i="13"/>
  <c r="Z257" i="13"/>
  <c r="AA257" i="13"/>
  <c r="H258" i="13"/>
  <c r="L258" i="13"/>
  <c r="R258" i="13"/>
  <c r="S258" i="13"/>
  <c r="T258" i="13" a="1"/>
  <c r="T258" i="13"/>
  <c r="U258" i="13" a="1"/>
  <c r="U258" i="13"/>
  <c r="V258" i="13"/>
  <c r="W258" i="13" a="1"/>
  <c r="W258" i="13"/>
  <c r="X258" i="13"/>
  <c r="Y258" i="13"/>
  <c r="Z258" i="13"/>
  <c r="AA258" i="13"/>
  <c r="H259" i="13"/>
  <c r="L259" i="13"/>
  <c r="R259" i="13"/>
  <c r="S259" i="13"/>
  <c r="T259" i="13" a="1"/>
  <c r="T259" i="13"/>
  <c r="U259" i="13" a="1"/>
  <c r="U259" i="13"/>
  <c r="V259" i="13"/>
  <c r="W259" i="13" a="1"/>
  <c r="W259" i="13"/>
  <c r="X259" i="13"/>
  <c r="Y259" i="13"/>
  <c r="Z259" i="13"/>
  <c r="AA259" i="13"/>
  <c r="H260" i="13"/>
  <c r="L260" i="13"/>
  <c r="R260" i="13"/>
  <c r="S260" i="13"/>
  <c r="T260" i="13" a="1"/>
  <c r="T260" i="13"/>
  <c r="U260" i="13" a="1"/>
  <c r="U260" i="13"/>
  <c r="V260" i="13"/>
  <c r="W260" i="13" a="1"/>
  <c r="W260" i="13"/>
  <c r="X260" i="13"/>
  <c r="Y260" i="13"/>
  <c r="Z260" i="13"/>
  <c r="AA260" i="13"/>
  <c r="H261" i="13"/>
  <c r="L261" i="13"/>
  <c r="R261" i="13"/>
  <c r="S261" i="13"/>
  <c r="T261" i="13" a="1"/>
  <c r="T261" i="13"/>
  <c r="U261" i="13" a="1"/>
  <c r="U261" i="13"/>
  <c r="V261" i="13"/>
  <c r="W261" i="13" a="1"/>
  <c r="W261" i="13"/>
  <c r="X261" i="13"/>
  <c r="Y261" i="13"/>
  <c r="Z261" i="13"/>
  <c r="AA261" i="13"/>
  <c r="H262" i="13"/>
  <c r="L262" i="13"/>
  <c r="R262" i="13"/>
  <c r="S262" i="13"/>
  <c r="T262" i="13" a="1"/>
  <c r="T262" i="13"/>
  <c r="U262" i="13" a="1"/>
  <c r="U262" i="13"/>
  <c r="V262" i="13"/>
  <c r="W262" i="13" a="1"/>
  <c r="W262" i="13"/>
  <c r="X262" i="13"/>
  <c r="Y262" i="13"/>
  <c r="Z262" i="13"/>
  <c r="AA262" i="13"/>
  <c r="H263" i="13"/>
  <c r="L263" i="13"/>
  <c r="R263" i="13"/>
  <c r="S263" i="13"/>
  <c r="T263" i="13" a="1"/>
  <c r="T263" i="13"/>
  <c r="U263" i="13" a="1"/>
  <c r="U263" i="13"/>
  <c r="V263" i="13"/>
  <c r="W263" i="13" a="1"/>
  <c r="W263" i="13"/>
  <c r="X263" i="13"/>
  <c r="Y263" i="13"/>
  <c r="Z263" i="13"/>
  <c r="AA263" i="13"/>
  <c r="H264" i="13"/>
  <c r="L264" i="13"/>
  <c r="R264" i="13"/>
  <c r="S264" i="13"/>
  <c r="T264" i="13" a="1"/>
  <c r="T264" i="13"/>
  <c r="U264" i="13" a="1"/>
  <c r="U264" i="13"/>
  <c r="V264" i="13"/>
  <c r="W264" i="13" a="1"/>
  <c r="W264" i="13"/>
  <c r="X264" i="13"/>
  <c r="Y264" i="13"/>
  <c r="Z264" i="13"/>
  <c r="AA264" i="13"/>
  <c r="H265" i="13"/>
  <c r="L265" i="13"/>
  <c r="R265" i="13"/>
  <c r="S265" i="13"/>
  <c r="T265" i="13" a="1"/>
  <c r="T265" i="13"/>
  <c r="U265" i="13" a="1"/>
  <c r="U265" i="13"/>
  <c r="V265" i="13"/>
  <c r="W265" i="13" a="1"/>
  <c r="W265" i="13"/>
  <c r="X265" i="13"/>
  <c r="Y265" i="13"/>
  <c r="Z265" i="13"/>
  <c r="AA265" i="13"/>
  <c r="H266" i="13"/>
  <c r="L266" i="13"/>
  <c r="R266" i="13"/>
  <c r="S266" i="13"/>
  <c r="T266" i="13" a="1"/>
  <c r="T266" i="13"/>
  <c r="U266" i="13" a="1"/>
  <c r="U266" i="13"/>
  <c r="V266" i="13"/>
  <c r="W266" i="13" a="1"/>
  <c r="W266" i="13"/>
  <c r="X266" i="13"/>
  <c r="Y266" i="13"/>
  <c r="Z266" i="13"/>
  <c r="AA266" i="13"/>
  <c r="H267" i="13"/>
  <c r="L267" i="13"/>
  <c r="R267" i="13"/>
  <c r="S267" i="13"/>
  <c r="T267" i="13" a="1"/>
  <c r="T267" i="13"/>
  <c r="U267" i="13" a="1"/>
  <c r="U267" i="13"/>
  <c r="V267" i="13"/>
  <c r="W267" i="13" a="1"/>
  <c r="W267" i="13"/>
  <c r="X267" i="13"/>
  <c r="Y267" i="13"/>
  <c r="Z267" i="13"/>
  <c r="AA267" i="13"/>
  <c r="H268" i="13"/>
  <c r="L268" i="13"/>
  <c r="R268" i="13"/>
  <c r="S268" i="13"/>
  <c r="T268" i="13" a="1"/>
  <c r="T268" i="13"/>
  <c r="U268" i="13" a="1"/>
  <c r="U268" i="13"/>
  <c r="V268" i="13"/>
  <c r="W268" i="13" a="1"/>
  <c r="W268" i="13"/>
  <c r="X268" i="13"/>
  <c r="Y268" i="13"/>
  <c r="Z268" i="13"/>
  <c r="AA268" i="13"/>
  <c r="H269" i="13"/>
  <c r="L269" i="13"/>
  <c r="R269" i="13"/>
  <c r="S269" i="13"/>
  <c r="T269" i="13" a="1"/>
  <c r="T269" i="13"/>
  <c r="U269" i="13" a="1"/>
  <c r="U269" i="13"/>
  <c r="V269" i="13"/>
  <c r="W269" i="13" a="1"/>
  <c r="W269" i="13"/>
  <c r="X269" i="13"/>
  <c r="Y269" i="13"/>
  <c r="Z269" i="13"/>
  <c r="AA269" i="13"/>
  <c r="H270" i="13"/>
  <c r="L270" i="13"/>
  <c r="R270" i="13"/>
  <c r="S270" i="13"/>
  <c r="T270" i="13" a="1"/>
  <c r="T270" i="13"/>
  <c r="U270" i="13" a="1"/>
  <c r="U270" i="13"/>
  <c r="V270" i="13"/>
  <c r="W270" i="13" a="1"/>
  <c r="W270" i="13"/>
  <c r="X270" i="13"/>
  <c r="Y270" i="13"/>
  <c r="Z270" i="13"/>
  <c r="AA270" i="13"/>
  <c r="H271" i="13"/>
  <c r="L271" i="13"/>
  <c r="R271" i="13"/>
  <c r="S271" i="13"/>
  <c r="T271" i="13" a="1"/>
  <c r="T271" i="13"/>
  <c r="U271" i="13" a="1"/>
  <c r="U271" i="13"/>
  <c r="V271" i="13"/>
  <c r="W271" i="13" a="1"/>
  <c r="W271" i="13"/>
  <c r="X271" i="13"/>
  <c r="Y271" i="13"/>
  <c r="Z271" i="13"/>
  <c r="AA271" i="13"/>
  <c r="H272" i="13"/>
  <c r="L272" i="13"/>
  <c r="R272" i="13"/>
  <c r="S272" i="13"/>
  <c r="T272" i="13" a="1"/>
  <c r="T272" i="13"/>
  <c r="U272" i="13" a="1"/>
  <c r="U272" i="13"/>
  <c r="V272" i="13"/>
  <c r="W272" i="13" a="1"/>
  <c r="W272" i="13"/>
  <c r="X272" i="13"/>
  <c r="Y272" i="13"/>
  <c r="Z272" i="13"/>
  <c r="AA272" i="13"/>
  <c r="H273" i="13"/>
  <c r="L273" i="13"/>
  <c r="R273" i="13"/>
  <c r="S273" i="13"/>
  <c r="T273" i="13" a="1"/>
  <c r="T273" i="13"/>
  <c r="U273" i="13" a="1"/>
  <c r="U273" i="13"/>
  <c r="V273" i="13"/>
  <c r="W273" i="13" a="1"/>
  <c r="W273" i="13"/>
  <c r="X273" i="13"/>
  <c r="Y273" i="13"/>
  <c r="Z273" i="13"/>
  <c r="AA273" i="13"/>
  <c r="H274" i="13"/>
  <c r="L274" i="13"/>
  <c r="R274" i="13"/>
  <c r="S274" i="13"/>
  <c r="T274" i="13" a="1"/>
  <c r="T274" i="13"/>
  <c r="U274" i="13" a="1"/>
  <c r="U274" i="13"/>
  <c r="V274" i="13"/>
  <c r="W274" i="13" a="1"/>
  <c r="W274" i="13"/>
  <c r="X274" i="13"/>
  <c r="Y274" i="13"/>
  <c r="Z274" i="13"/>
  <c r="AA274" i="13"/>
  <c r="H275" i="13"/>
  <c r="L275" i="13"/>
  <c r="R275" i="13"/>
  <c r="S275" i="13"/>
  <c r="T275" i="13" a="1"/>
  <c r="T275" i="13"/>
  <c r="U275" i="13" a="1"/>
  <c r="U275" i="13"/>
  <c r="V275" i="13"/>
  <c r="W275" i="13" a="1"/>
  <c r="W275" i="13"/>
  <c r="X275" i="13"/>
  <c r="Y275" i="13"/>
  <c r="Z275" i="13"/>
  <c r="AA275" i="13"/>
  <c r="H276" i="13"/>
  <c r="L276" i="13"/>
  <c r="R276" i="13"/>
  <c r="S276" i="13"/>
  <c r="T276" i="13" a="1"/>
  <c r="T276" i="13"/>
  <c r="U276" i="13" a="1"/>
  <c r="U276" i="13"/>
  <c r="V276" i="13"/>
  <c r="W276" i="13" a="1"/>
  <c r="W276" i="13"/>
  <c r="X276" i="13"/>
  <c r="Y276" i="13"/>
  <c r="Z276" i="13"/>
  <c r="AA276" i="13"/>
  <c r="H277" i="13"/>
  <c r="L277" i="13"/>
  <c r="R277" i="13"/>
  <c r="S277" i="13"/>
  <c r="T277" i="13" a="1"/>
  <c r="T277" i="13"/>
  <c r="U277" i="13" a="1"/>
  <c r="U277" i="13"/>
  <c r="V277" i="13"/>
  <c r="W277" i="13" a="1"/>
  <c r="W277" i="13"/>
  <c r="X277" i="13"/>
  <c r="Y277" i="13"/>
  <c r="Z277" i="13"/>
  <c r="AA277" i="13"/>
  <c r="H278" i="13"/>
  <c r="L278" i="13"/>
  <c r="R278" i="13"/>
  <c r="S278" i="13"/>
  <c r="T278" i="13" a="1"/>
  <c r="T278" i="13"/>
  <c r="U278" i="13" a="1"/>
  <c r="U278" i="13"/>
  <c r="V278" i="13"/>
  <c r="W278" i="13" a="1"/>
  <c r="W278" i="13"/>
  <c r="X278" i="13"/>
  <c r="Y278" i="13"/>
  <c r="Z278" i="13"/>
  <c r="AA278" i="13"/>
  <c r="H279" i="13"/>
  <c r="L279" i="13"/>
  <c r="R279" i="13"/>
  <c r="S279" i="13"/>
  <c r="T279" i="13" a="1"/>
  <c r="T279" i="13"/>
  <c r="U279" i="13" a="1"/>
  <c r="U279" i="13"/>
  <c r="V279" i="13"/>
  <c r="W279" i="13" a="1"/>
  <c r="W279" i="13"/>
  <c r="X279" i="13"/>
  <c r="Y279" i="13"/>
  <c r="Z279" i="13"/>
  <c r="AA279" i="13"/>
  <c r="H280" i="13"/>
  <c r="L280" i="13"/>
  <c r="R280" i="13"/>
  <c r="S280" i="13"/>
  <c r="T280" i="13" a="1"/>
  <c r="T280" i="13"/>
  <c r="U280" i="13" a="1"/>
  <c r="U280" i="13"/>
  <c r="V280" i="13"/>
  <c r="W280" i="13" a="1"/>
  <c r="W280" i="13"/>
  <c r="X280" i="13"/>
  <c r="Y280" i="13"/>
  <c r="Z280" i="13"/>
  <c r="AA280" i="13"/>
  <c r="H281" i="13"/>
  <c r="L281" i="13"/>
  <c r="R281" i="13"/>
  <c r="S281" i="13"/>
  <c r="T281" i="13" a="1"/>
  <c r="T281" i="13"/>
  <c r="U281" i="13" a="1"/>
  <c r="U281" i="13"/>
  <c r="V281" i="13"/>
  <c r="W281" i="13" a="1"/>
  <c r="W281" i="13"/>
  <c r="X281" i="13"/>
  <c r="Y281" i="13"/>
  <c r="Z281" i="13"/>
  <c r="AA281" i="13"/>
  <c r="H282" i="13"/>
  <c r="L282" i="13"/>
  <c r="R282" i="13"/>
  <c r="S282" i="13"/>
  <c r="T282" i="13" a="1"/>
  <c r="T282" i="13"/>
  <c r="U282" i="13" a="1"/>
  <c r="U282" i="13"/>
  <c r="V282" i="13"/>
  <c r="W282" i="13" a="1"/>
  <c r="W282" i="13"/>
  <c r="X282" i="13"/>
  <c r="Y282" i="13"/>
  <c r="Z282" i="13"/>
  <c r="AA282" i="13"/>
  <c r="H283" i="13"/>
  <c r="L283" i="13"/>
  <c r="R283" i="13"/>
  <c r="S283" i="13"/>
  <c r="T283" i="13" a="1"/>
  <c r="T283" i="13"/>
  <c r="U283" i="13" a="1"/>
  <c r="U283" i="13"/>
  <c r="V283" i="13"/>
  <c r="W283" i="13" a="1"/>
  <c r="W283" i="13"/>
  <c r="X283" i="13"/>
  <c r="Y283" i="13"/>
  <c r="Z283" i="13"/>
  <c r="AA283" i="13"/>
  <c r="H284" i="13"/>
  <c r="L284" i="13"/>
  <c r="R284" i="13"/>
  <c r="S284" i="13"/>
  <c r="T284" i="13" a="1"/>
  <c r="T284" i="13"/>
  <c r="U284" i="13" a="1"/>
  <c r="U284" i="13"/>
  <c r="V284" i="13"/>
  <c r="W284" i="13" a="1"/>
  <c r="W284" i="13"/>
  <c r="X284" i="13"/>
  <c r="Y284" i="13"/>
  <c r="Z284" i="13"/>
  <c r="AA284" i="13"/>
  <c r="H285" i="13"/>
  <c r="L285" i="13"/>
  <c r="R285" i="13"/>
  <c r="S285" i="13"/>
  <c r="T285" i="13" a="1"/>
  <c r="T285" i="13"/>
  <c r="U285" i="13" a="1"/>
  <c r="U285" i="13"/>
  <c r="V285" i="13"/>
  <c r="W285" i="13" a="1"/>
  <c r="W285" i="13"/>
  <c r="X285" i="13"/>
  <c r="Y285" i="13"/>
  <c r="Z285" i="13"/>
  <c r="AA285" i="13"/>
  <c r="H286" i="13"/>
  <c r="L286" i="13"/>
  <c r="R286" i="13"/>
  <c r="S286" i="13"/>
  <c r="T286" i="13" a="1"/>
  <c r="T286" i="13"/>
  <c r="U286" i="13" a="1"/>
  <c r="U286" i="13"/>
  <c r="V286" i="13"/>
  <c r="W286" i="13" a="1"/>
  <c r="W286" i="13"/>
  <c r="X286" i="13"/>
  <c r="Y286" i="13"/>
  <c r="Z286" i="13"/>
  <c r="AA286" i="13"/>
  <c r="H287" i="13"/>
  <c r="L287" i="13"/>
  <c r="R287" i="13"/>
  <c r="S287" i="13"/>
  <c r="T287" i="13" a="1"/>
  <c r="T287" i="13"/>
  <c r="U287" i="13" a="1"/>
  <c r="U287" i="13"/>
  <c r="V287" i="13"/>
  <c r="W287" i="13" a="1"/>
  <c r="W287" i="13"/>
  <c r="X287" i="13"/>
  <c r="Y287" i="13"/>
  <c r="Z287" i="13"/>
  <c r="AA287" i="13"/>
  <c r="H288" i="13"/>
  <c r="L288" i="13"/>
  <c r="R288" i="13"/>
  <c r="S288" i="13"/>
  <c r="T288" i="13" a="1"/>
  <c r="T288" i="13"/>
  <c r="U288" i="13" a="1"/>
  <c r="U288" i="13"/>
  <c r="V288" i="13"/>
  <c r="W288" i="13" a="1"/>
  <c r="W288" i="13"/>
  <c r="X288" i="13"/>
  <c r="Y288" i="13"/>
  <c r="Z288" i="13"/>
  <c r="AA288" i="13"/>
  <c r="H289" i="13"/>
  <c r="L289" i="13"/>
  <c r="R289" i="13"/>
  <c r="S289" i="13"/>
  <c r="T289" i="13" a="1"/>
  <c r="T289" i="13"/>
  <c r="U289" i="13" a="1"/>
  <c r="U289" i="13"/>
  <c r="V289" i="13"/>
  <c r="W289" i="13" a="1"/>
  <c r="W289" i="13"/>
  <c r="X289" i="13"/>
  <c r="Y289" i="13"/>
  <c r="Z289" i="13"/>
  <c r="AA289" i="13"/>
  <c r="H290" i="13"/>
  <c r="L290" i="13"/>
  <c r="R290" i="13"/>
  <c r="S290" i="13"/>
  <c r="T290" i="13" a="1"/>
  <c r="T290" i="13"/>
  <c r="U290" i="13" a="1"/>
  <c r="U290" i="13"/>
  <c r="V290" i="13"/>
  <c r="W290" i="13" a="1"/>
  <c r="W290" i="13"/>
  <c r="X290" i="13"/>
  <c r="Y290" i="13"/>
  <c r="Z290" i="13"/>
  <c r="AA290" i="13"/>
  <c r="H291" i="13"/>
  <c r="L291" i="13"/>
  <c r="R291" i="13"/>
  <c r="S291" i="13"/>
  <c r="T291" i="13" a="1"/>
  <c r="T291" i="13"/>
  <c r="U291" i="13" a="1"/>
  <c r="U291" i="13"/>
  <c r="V291" i="13"/>
  <c r="W291" i="13" a="1"/>
  <c r="W291" i="13"/>
  <c r="X291" i="13"/>
  <c r="Y291" i="13"/>
  <c r="Z291" i="13"/>
  <c r="AA291" i="13"/>
  <c r="H292" i="13"/>
  <c r="L292" i="13"/>
  <c r="R292" i="13"/>
  <c r="S292" i="13"/>
  <c r="T292" i="13" a="1"/>
  <c r="T292" i="13"/>
  <c r="U292" i="13" a="1"/>
  <c r="U292" i="13"/>
  <c r="V292" i="13"/>
  <c r="W292" i="13" a="1"/>
  <c r="W292" i="13"/>
  <c r="X292" i="13"/>
  <c r="Y292" i="13"/>
  <c r="Z292" i="13"/>
  <c r="AA292" i="13"/>
  <c r="H293" i="13"/>
  <c r="L293" i="13"/>
  <c r="R293" i="13"/>
  <c r="S293" i="13"/>
  <c r="T293" i="13" a="1"/>
  <c r="T293" i="13"/>
  <c r="U293" i="13" a="1"/>
  <c r="U293" i="13"/>
  <c r="V293" i="13"/>
  <c r="W293" i="13" a="1"/>
  <c r="W293" i="13"/>
  <c r="X293" i="13"/>
  <c r="Y293" i="13"/>
  <c r="Z293" i="13"/>
  <c r="AA293" i="13"/>
  <c r="H294" i="13"/>
  <c r="L294" i="13"/>
  <c r="R294" i="13"/>
  <c r="S294" i="13"/>
  <c r="T294" i="13" a="1"/>
  <c r="T294" i="13"/>
  <c r="U294" i="13" a="1"/>
  <c r="U294" i="13"/>
  <c r="V294" i="13"/>
  <c r="W294" i="13" a="1"/>
  <c r="W294" i="13"/>
  <c r="X294" i="13"/>
  <c r="Y294" i="13"/>
  <c r="Z294" i="13"/>
  <c r="AA294" i="13"/>
  <c r="H295" i="13"/>
  <c r="L295" i="13"/>
  <c r="R295" i="13"/>
  <c r="S295" i="13"/>
  <c r="T295" i="13" a="1"/>
  <c r="T295" i="13"/>
  <c r="U295" i="13" a="1"/>
  <c r="U295" i="13"/>
  <c r="V295" i="13"/>
  <c r="W295" i="13" a="1"/>
  <c r="W295" i="13"/>
  <c r="X295" i="13"/>
  <c r="Y295" i="13"/>
  <c r="Z295" i="13"/>
  <c r="AA295" i="13"/>
  <c r="H296" i="13"/>
  <c r="L296" i="13"/>
  <c r="R296" i="13"/>
  <c r="S296" i="13"/>
  <c r="T296" i="13" a="1"/>
  <c r="T296" i="13"/>
  <c r="U296" i="13" a="1"/>
  <c r="U296" i="13"/>
  <c r="V296" i="13"/>
  <c r="W296" i="13" a="1"/>
  <c r="W296" i="13"/>
  <c r="X296" i="13"/>
  <c r="Y296" i="13"/>
  <c r="Z296" i="13"/>
  <c r="AA296" i="13"/>
  <c r="H297" i="13"/>
  <c r="L297" i="13"/>
  <c r="R297" i="13"/>
  <c r="S297" i="13"/>
  <c r="T297" i="13" a="1"/>
  <c r="T297" i="13"/>
  <c r="U297" i="13" a="1"/>
  <c r="U297" i="13"/>
  <c r="V297" i="13"/>
  <c r="W297" i="13" a="1"/>
  <c r="W297" i="13"/>
  <c r="X297" i="13"/>
  <c r="Y297" i="13"/>
  <c r="Z297" i="13"/>
  <c r="AA297" i="13"/>
  <c r="H298" i="13"/>
  <c r="L298" i="13"/>
  <c r="R298" i="13"/>
  <c r="S298" i="13"/>
  <c r="T298" i="13" a="1"/>
  <c r="T298" i="13"/>
  <c r="U298" i="13" a="1"/>
  <c r="U298" i="13"/>
  <c r="V298" i="13"/>
  <c r="W298" i="13" a="1"/>
  <c r="W298" i="13"/>
  <c r="X298" i="13"/>
  <c r="Y298" i="13"/>
  <c r="Z298" i="13"/>
  <c r="AA298" i="13"/>
  <c r="H299" i="13"/>
  <c r="L299" i="13"/>
  <c r="R299" i="13"/>
  <c r="S299" i="13"/>
  <c r="T299" i="13" a="1"/>
  <c r="T299" i="13"/>
  <c r="U299" i="13" a="1"/>
  <c r="U299" i="13"/>
  <c r="V299" i="13"/>
  <c r="W299" i="13" a="1"/>
  <c r="W299" i="13"/>
  <c r="X299" i="13"/>
  <c r="Y299" i="13"/>
  <c r="Z299" i="13"/>
  <c r="AA299" i="13"/>
  <c r="H300" i="13"/>
  <c r="L300" i="13"/>
  <c r="R300" i="13"/>
  <c r="S300" i="13"/>
  <c r="T300" i="13" a="1"/>
  <c r="T300" i="13"/>
  <c r="U300" i="13" a="1"/>
  <c r="U300" i="13"/>
  <c r="V300" i="13"/>
  <c r="W300" i="13" a="1"/>
  <c r="W300" i="13"/>
  <c r="X300" i="13"/>
  <c r="Y300" i="13"/>
  <c r="Z300" i="13"/>
  <c r="AA300" i="13"/>
  <c r="H301" i="13"/>
  <c r="L301" i="13"/>
  <c r="R301" i="13"/>
  <c r="S301" i="13"/>
  <c r="T301" i="13" a="1"/>
  <c r="T301" i="13"/>
  <c r="U301" i="13" a="1"/>
  <c r="U301" i="13"/>
  <c r="V301" i="13"/>
  <c r="W301" i="13" a="1"/>
  <c r="W301" i="13"/>
  <c r="X301" i="13"/>
  <c r="Y301" i="13"/>
  <c r="Z301" i="13"/>
  <c r="AA301" i="13"/>
  <c r="H302" i="13"/>
  <c r="L302" i="13"/>
  <c r="R302" i="13"/>
  <c r="S302" i="13"/>
  <c r="T302" i="13" a="1"/>
  <c r="T302" i="13"/>
  <c r="U302" i="13" a="1"/>
  <c r="U302" i="13"/>
  <c r="V302" i="13"/>
  <c r="W302" i="13" a="1"/>
  <c r="W302" i="13"/>
  <c r="X302" i="13"/>
  <c r="Y302" i="13"/>
  <c r="Z302" i="13"/>
  <c r="AA302" i="13"/>
  <c r="H303" i="13"/>
  <c r="L303" i="13"/>
  <c r="R303" i="13"/>
  <c r="S303" i="13"/>
  <c r="T303" i="13" a="1"/>
  <c r="T303" i="13"/>
  <c r="U303" i="13" a="1"/>
  <c r="U303" i="13"/>
  <c r="V303" i="13"/>
  <c r="W303" i="13" a="1"/>
  <c r="W303" i="13"/>
  <c r="X303" i="13"/>
  <c r="Y303" i="13"/>
  <c r="Z303" i="13"/>
  <c r="AA303" i="13"/>
  <c r="H304" i="13"/>
  <c r="L304" i="13"/>
  <c r="R304" i="13"/>
  <c r="S304" i="13"/>
  <c r="T304" i="13" a="1"/>
  <c r="T304" i="13"/>
  <c r="U304" i="13" a="1"/>
  <c r="U304" i="13"/>
  <c r="V304" i="13"/>
  <c r="W304" i="13" a="1"/>
  <c r="W304" i="13"/>
  <c r="X304" i="13"/>
  <c r="Y304" i="13"/>
  <c r="Z304" i="13"/>
  <c r="AA304" i="13"/>
  <c r="H305" i="13"/>
  <c r="L305" i="13"/>
  <c r="R305" i="13"/>
  <c r="S305" i="13"/>
  <c r="T305" i="13" a="1"/>
  <c r="T305" i="13"/>
  <c r="U305" i="13" a="1"/>
  <c r="U305" i="13"/>
  <c r="V305" i="13"/>
  <c r="W305" i="13" a="1"/>
  <c r="W305" i="13"/>
  <c r="X305" i="13"/>
  <c r="Y305" i="13"/>
  <c r="Z305" i="13"/>
  <c r="AA305" i="13"/>
  <c r="H306" i="13"/>
  <c r="L306" i="13"/>
  <c r="R306" i="13"/>
  <c r="S306" i="13"/>
  <c r="T306" i="13" a="1"/>
  <c r="T306" i="13"/>
  <c r="U306" i="13" a="1"/>
  <c r="U306" i="13"/>
  <c r="V306" i="13"/>
  <c r="W306" i="13" a="1"/>
  <c r="W306" i="13"/>
  <c r="X306" i="13"/>
  <c r="Y306" i="13"/>
  <c r="Z306" i="13"/>
  <c r="AA306" i="13"/>
  <c r="H307" i="13"/>
  <c r="L307" i="13"/>
  <c r="R307" i="13"/>
  <c r="S307" i="13"/>
  <c r="T307" i="13" a="1"/>
  <c r="T307" i="13"/>
  <c r="U307" i="13" a="1"/>
  <c r="U307" i="13"/>
  <c r="V307" i="13"/>
  <c r="W307" i="13" a="1"/>
  <c r="W307" i="13"/>
  <c r="X307" i="13"/>
  <c r="Y307" i="13"/>
  <c r="Z307" i="13"/>
  <c r="AA307" i="13"/>
  <c r="H308" i="13"/>
  <c r="L308" i="13"/>
  <c r="R308" i="13"/>
  <c r="S308" i="13"/>
  <c r="T308" i="13" a="1"/>
  <c r="T308" i="13"/>
  <c r="U308" i="13" a="1"/>
  <c r="U308" i="13"/>
  <c r="V308" i="13"/>
  <c r="W308" i="13" a="1"/>
  <c r="W308" i="13"/>
  <c r="X308" i="13"/>
  <c r="Y308" i="13"/>
  <c r="Z308" i="13"/>
  <c r="AA308" i="13"/>
  <c r="H309" i="13"/>
  <c r="L309" i="13"/>
  <c r="R309" i="13"/>
  <c r="S309" i="13"/>
  <c r="T309" i="13" a="1"/>
  <c r="T309" i="13"/>
  <c r="U309" i="13" a="1"/>
  <c r="U309" i="13"/>
  <c r="V309" i="13"/>
  <c r="W309" i="13" a="1"/>
  <c r="W309" i="13"/>
  <c r="X309" i="13"/>
  <c r="Y309" i="13"/>
  <c r="Z309" i="13"/>
  <c r="AA309" i="13"/>
  <c r="H310" i="13"/>
  <c r="L310" i="13"/>
  <c r="R310" i="13"/>
  <c r="S310" i="13"/>
  <c r="T310" i="13" a="1"/>
  <c r="T310" i="13"/>
  <c r="U310" i="13" a="1"/>
  <c r="U310" i="13"/>
  <c r="V310" i="13"/>
  <c r="W310" i="13" a="1"/>
  <c r="W310" i="13"/>
  <c r="X310" i="13"/>
  <c r="Y310" i="13"/>
  <c r="Z310" i="13"/>
  <c r="AA310" i="13"/>
  <c r="H311" i="13"/>
  <c r="L311" i="13"/>
  <c r="R311" i="13"/>
  <c r="S311" i="13"/>
  <c r="T311" i="13" a="1"/>
  <c r="T311" i="13"/>
  <c r="U311" i="13" a="1"/>
  <c r="U311" i="13"/>
  <c r="V311" i="13"/>
  <c r="W311" i="13" a="1"/>
  <c r="W311" i="13"/>
  <c r="X311" i="13"/>
  <c r="Y311" i="13"/>
  <c r="Z311" i="13"/>
  <c r="AA311" i="13"/>
  <c r="H312" i="13"/>
  <c r="L312" i="13"/>
  <c r="R312" i="13"/>
  <c r="S312" i="13"/>
  <c r="T312" i="13" a="1"/>
  <c r="T312" i="13"/>
  <c r="U312" i="13" a="1"/>
  <c r="U312" i="13"/>
  <c r="V312" i="13"/>
  <c r="W312" i="13" a="1"/>
  <c r="W312" i="13"/>
  <c r="X312" i="13"/>
  <c r="Y312" i="13"/>
  <c r="Z312" i="13"/>
  <c r="AA312" i="13"/>
  <c r="H313" i="13"/>
  <c r="L313" i="13"/>
  <c r="R313" i="13"/>
  <c r="S313" i="13"/>
  <c r="T313" i="13" a="1"/>
  <c r="T313" i="13"/>
  <c r="U313" i="13" a="1"/>
  <c r="U313" i="13"/>
  <c r="V313" i="13"/>
  <c r="W313" i="13" a="1"/>
  <c r="W313" i="13"/>
  <c r="X313" i="13"/>
  <c r="Y313" i="13"/>
  <c r="Z313" i="13"/>
  <c r="AA313" i="13"/>
  <c r="H314" i="13"/>
  <c r="L314" i="13"/>
  <c r="R314" i="13"/>
  <c r="S314" i="13"/>
  <c r="T314" i="13" a="1"/>
  <c r="T314" i="13"/>
  <c r="U314" i="13" a="1"/>
  <c r="U314" i="13"/>
  <c r="V314" i="13"/>
  <c r="W314" i="13" a="1"/>
  <c r="W314" i="13"/>
  <c r="X314" i="13"/>
  <c r="Y314" i="13"/>
  <c r="Z314" i="13"/>
  <c r="AA314" i="13"/>
  <c r="H315" i="13"/>
  <c r="L315" i="13"/>
  <c r="R315" i="13"/>
  <c r="S315" i="13"/>
  <c r="T315" i="13" a="1"/>
  <c r="T315" i="13"/>
  <c r="U315" i="13" a="1"/>
  <c r="U315" i="13"/>
  <c r="V315" i="13"/>
  <c r="W315" i="13" a="1"/>
  <c r="W315" i="13"/>
  <c r="X315" i="13"/>
  <c r="Y315" i="13"/>
  <c r="Z315" i="13"/>
  <c r="AA315" i="13"/>
  <c r="H316" i="13"/>
  <c r="L316" i="13"/>
  <c r="R316" i="13"/>
  <c r="S316" i="13"/>
  <c r="T316" i="13" a="1"/>
  <c r="T316" i="13"/>
  <c r="U316" i="13" a="1"/>
  <c r="U316" i="13"/>
  <c r="V316" i="13"/>
  <c r="W316" i="13" a="1"/>
  <c r="W316" i="13"/>
  <c r="X316" i="13"/>
  <c r="Y316" i="13"/>
  <c r="Z316" i="13"/>
  <c r="AA316" i="13"/>
  <c r="H317" i="13"/>
  <c r="L317" i="13"/>
  <c r="R317" i="13"/>
  <c r="S317" i="13"/>
  <c r="T317" i="13" a="1"/>
  <c r="T317" i="13"/>
  <c r="U317" i="13" a="1"/>
  <c r="U317" i="13"/>
  <c r="V317" i="13"/>
  <c r="W317" i="13" a="1"/>
  <c r="W317" i="13"/>
  <c r="X317" i="13"/>
  <c r="Y317" i="13"/>
  <c r="Z317" i="13"/>
  <c r="AA317" i="13"/>
  <c r="H318" i="13"/>
  <c r="L318" i="13"/>
  <c r="R318" i="13"/>
  <c r="S318" i="13"/>
  <c r="T318" i="13" a="1"/>
  <c r="T318" i="13"/>
  <c r="U318" i="13" a="1"/>
  <c r="U318" i="13"/>
  <c r="V318" i="13"/>
  <c r="W318" i="13" a="1"/>
  <c r="W318" i="13"/>
  <c r="X318" i="13"/>
  <c r="Y318" i="13"/>
  <c r="Z318" i="13"/>
  <c r="AA318" i="13"/>
  <c r="H319" i="13"/>
  <c r="L319" i="13"/>
  <c r="R319" i="13"/>
  <c r="S319" i="13"/>
  <c r="T319" i="13" a="1"/>
  <c r="T319" i="13"/>
  <c r="U319" i="13" a="1"/>
  <c r="U319" i="13"/>
  <c r="V319" i="13"/>
  <c r="W319" i="13" a="1"/>
  <c r="W319" i="13"/>
  <c r="X319" i="13"/>
  <c r="Y319" i="13"/>
  <c r="Z319" i="13"/>
  <c r="AA319" i="13"/>
  <c r="H320" i="13"/>
  <c r="L320" i="13"/>
  <c r="R320" i="13"/>
  <c r="S320" i="13"/>
  <c r="T320" i="13" a="1"/>
  <c r="T320" i="13"/>
  <c r="U320" i="13" a="1"/>
  <c r="U320" i="13"/>
  <c r="V320" i="13"/>
  <c r="W320" i="13" a="1"/>
  <c r="W320" i="13"/>
  <c r="X320" i="13"/>
  <c r="Y320" i="13"/>
  <c r="Z320" i="13"/>
  <c r="AA320" i="13"/>
  <c r="H321" i="13"/>
  <c r="L321" i="13"/>
  <c r="R321" i="13"/>
  <c r="S321" i="13"/>
  <c r="T321" i="13" a="1"/>
  <c r="T321" i="13"/>
  <c r="U321" i="13" a="1"/>
  <c r="U321" i="13"/>
  <c r="V321" i="13"/>
  <c r="W321" i="13" a="1"/>
  <c r="W321" i="13"/>
  <c r="X321" i="13"/>
  <c r="Y321" i="13"/>
  <c r="Z321" i="13"/>
  <c r="AA321" i="13"/>
  <c r="H322" i="13"/>
  <c r="L322" i="13"/>
  <c r="R322" i="13"/>
  <c r="S322" i="13"/>
  <c r="T322" i="13" a="1"/>
  <c r="T322" i="13"/>
  <c r="U322" i="13" a="1"/>
  <c r="U322" i="13"/>
  <c r="V322" i="13"/>
  <c r="W322" i="13" a="1"/>
  <c r="W322" i="13"/>
  <c r="X322" i="13"/>
  <c r="Y322" i="13"/>
  <c r="Z322" i="13"/>
  <c r="AA322" i="13"/>
  <c r="H323" i="13"/>
  <c r="L323" i="13"/>
  <c r="R323" i="13"/>
  <c r="S323" i="13"/>
  <c r="T323" i="13" a="1"/>
  <c r="T323" i="13"/>
  <c r="U323" i="13" a="1"/>
  <c r="U323" i="13"/>
  <c r="V323" i="13"/>
  <c r="W323" i="13" a="1"/>
  <c r="W323" i="13"/>
  <c r="X323" i="13"/>
  <c r="Y323" i="13"/>
  <c r="Z323" i="13"/>
  <c r="AA323" i="13"/>
  <c r="H324" i="13"/>
  <c r="L324" i="13"/>
  <c r="R324" i="13"/>
  <c r="S324" i="13"/>
  <c r="T324" i="13" a="1"/>
  <c r="T324" i="13"/>
  <c r="U324" i="13" a="1"/>
  <c r="U324" i="13"/>
  <c r="V324" i="13"/>
  <c r="W324" i="13" a="1"/>
  <c r="W324" i="13"/>
  <c r="X324" i="13"/>
  <c r="Y324" i="13"/>
  <c r="Z324" i="13"/>
  <c r="AA324" i="13"/>
  <c r="H325" i="13"/>
  <c r="L325" i="13"/>
  <c r="R325" i="13"/>
  <c r="S325" i="13"/>
  <c r="T325" i="13" a="1"/>
  <c r="T325" i="13"/>
  <c r="U325" i="13" a="1"/>
  <c r="U325" i="13"/>
  <c r="V325" i="13"/>
  <c r="W325" i="13" a="1"/>
  <c r="W325" i="13"/>
  <c r="X325" i="13"/>
  <c r="Y325" i="13"/>
  <c r="Z325" i="13"/>
  <c r="AA325" i="13"/>
  <c r="H326" i="13"/>
  <c r="L326" i="13"/>
  <c r="R326" i="13"/>
  <c r="S326" i="13"/>
  <c r="T326" i="13" a="1"/>
  <c r="T326" i="13"/>
  <c r="U326" i="13" a="1"/>
  <c r="U326" i="13"/>
  <c r="V326" i="13"/>
  <c r="W326" i="13" a="1"/>
  <c r="W326" i="13"/>
  <c r="X326" i="13"/>
  <c r="Y326" i="13"/>
  <c r="Z326" i="13"/>
  <c r="AA326" i="13"/>
  <c r="H327" i="13"/>
  <c r="L327" i="13"/>
  <c r="R327" i="13"/>
  <c r="S327" i="13"/>
  <c r="T327" i="13" a="1"/>
  <c r="T327" i="13"/>
  <c r="U327" i="13" a="1"/>
  <c r="U327" i="13"/>
  <c r="V327" i="13"/>
  <c r="W327" i="13" a="1"/>
  <c r="W327" i="13"/>
  <c r="X327" i="13"/>
  <c r="Y327" i="13"/>
  <c r="Z327" i="13"/>
  <c r="AA327" i="13"/>
  <c r="H328" i="13"/>
  <c r="L328" i="13"/>
  <c r="R328" i="13"/>
  <c r="S328" i="13"/>
  <c r="T328" i="13" a="1"/>
  <c r="T328" i="13"/>
  <c r="U328" i="13" a="1"/>
  <c r="U328" i="13"/>
  <c r="V328" i="13"/>
  <c r="W328" i="13" a="1"/>
  <c r="W328" i="13"/>
  <c r="X328" i="13"/>
  <c r="Y328" i="13"/>
  <c r="Z328" i="13"/>
  <c r="AA328" i="13"/>
  <c r="H329" i="13"/>
  <c r="L329" i="13"/>
  <c r="R329" i="13"/>
  <c r="S329" i="13"/>
  <c r="T329" i="13" a="1"/>
  <c r="T329" i="13"/>
  <c r="U329" i="13" a="1"/>
  <c r="U329" i="13"/>
  <c r="V329" i="13"/>
  <c r="W329" i="13" a="1"/>
  <c r="W329" i="13"/>
  <c r="X329" i="13"/>
  <c r="Y329" i="13"/>
  <c r="Z329" i="13"/>
  <c r="AA329" i="13"/>
  <c r="H330" i="13"/>
  <c r="L330" i="13"/>
  <c r="R330" i="13"/>
  <c r="S330" i="13"/>
  <c r="T330" i="13" a="1"/>
  <c r="T330" i="13"/>
  <c r="U330" i="13" a="1"/>
  <c r="U330" i="13"/>
  <c r="V330" i="13"/>
  <c r="W330" i="13" a="1"/>
  <c r="W330" i="13"/>
  <c r="X330" i="13"/>
  <c r="Y330" i="13"/>
  <c r="Z330" i="13"/>
  <c r="AA330" i="13"/>
  <c r="H331" i="13"/>
  <c r="L331" i="13"/>
  <c r="R331" i="13"/>
  <c r="S331" i="13"/>
  <c r="T331" i="13" a="1"/>
  <c r="T331" i="13"/>
  <c r="U331" i="13" a="1"/>
  <c r="U331" i="13"/>
  <c r="V331" i="13"/>
  <c r="W331" i="13" a="1"/>
  <c r="W331" i="13"/>
  <c r="X331" i="13"/>
  <c r="Y331" i="13"/>
  <c r="Z331" i="13"/>
  <c r="AA331" i="13"/>
  <c r="H332" i="13"/>
  <c r="L332" i="13"/>
  <c r="R332" i="13"/>
  <c r="S332" i="13"/>
  <c r="T332" i="13" a="1"/>
  <c r="T332" i="13"/>
  <c r="U332" i="13" a="1"/>
  <c r="U332" i="13"/>
  <c r="V332" i="13"/>
  <c r="W332" i="13" a="1"/>
  <c r="W332" i="13"/>
  <c r="X332" i="13"/>
  <c r="Y332" i="13"/>
  <c r="Z332" i="13"/>
  <c r="AA332" i="13"/>
  <c r="H333" i="13"/>
  <c r="L333" i="13"/>
  <c r="R333" i="13"/>
  <c r="S333" i="13"/>
  <c r="T333" i="13" a="1"/>
  <c r="T333" i="13"/>
  <c r="U333" i="13" a="1"/>
  <c r="U333" i="13"/>
  <c r="V333" i="13"/>
  <c r="W333" i="13" a="1"/>
  <c r="W333" i="13"/>
  <c r="X333" i="13"/>
  <c r="Y333" i="13"/>
  <c r="Z333" i="13"/>
  <c r="AA333" i="13"/>
  <c r="H334" i="13"/>
  <c r="L334" i="13"/>
  <c r="R334" i="13"/>
  <c r="S334" i="13"/>
  <c r="T334" i="13" a="1"/>
  <c r="T334" i="13"/>
  <c r="U334" i="13" a="1"/>
  <c r="U334" i="13"/>
  <c r="V334" i="13"/>
  <c r="W334" i="13" a="1"/>
  <c r="W334" i="13"/>
  <c r="X334" i="13"/>
  <c r="Y334" i="13"/>
  <c r="Z334" i="13"/>
  <c r="AA334" i="13"/>
  <c r="H335" i="13"/>
  <c r="L335" i="13"/>
  <c r="R335" i="13"/>
  <c r="S335" i="13"/>
  <c r="T335" i="13" a="1"/>
  <c r="T335" i="13"/>
  <c r="U335" i="13" a="1"/>
  <c r="U335" i="13"/>
  <c r="V335" i="13"/>
  <c r="W335" i="13" a="1"/>
  <c r="W335" i="13"/>
  <c r="X335" i="13"/>
  <c r="Y335" i="13"/>
  <c r="Z335" i="13"/>
  <c r="AA335" i="13"/>
  <c r="H336" i="13"/>
  <c r="L336" i="13"/>
  <c r="R336" i="13"/>
  <c r="S336" i="13"/>
  <c r="T336" i="13" a="1"/>
  <c r="T336" i="13"/>
  <c r="U336" i="13" a="1"/>
  <c r="U336" i="13"/>
  <c r="V336" i="13"/>
  <c r="W336" i="13" a="1"/>
  <c r="W336" i="13"/>
  <c r="X336" i="13"/>
  <c r="Y336" i="13"/>
  <c r="Z336" i="13"/>
  <c r="AA336" i="13"/>
  <c r="H337" i="13"/>
  <c r="L337" i="13"/>
  <c r="R337" i="13"/>
  <c r="S337" i="13"/>
  <c r="T337" i="13" a="1"/>
  <c r="T337" i="13"/>
  <c r="U337" i="13" a="1"/>
  <c r="U337" i="13"/>
  <c r="V337" i="13"/>
  <c r="W337" i="13" a="1"/>
  <c r="W337" i="13"/>
  <c r="X337" i="13"/>
  <c r="Y337" i="13"/>
  <c r="Z337" i="13"/>
  <c r="AA337" i="13"/>
  <c r="H338" i="13"/>
  <c r="L338" i="13"/>
  <c r="R338" i="13"/>
  <c r="S338" i="13"/>
  <c r="T338" i="13" a="1"/>
  <c r="T338" i="13"/>
  <c r="U338" i="13" a="1"/>
  <c r="U338" i="13"/>
  <c r="V338" i="13"/>
  <c r="W338" i="13" a="1"/>
  <c r="W338" i="13"/>
  <c r="X338" i="13"/>
  <c r="Y338" i="13"/>
  <c r="Z338" i="13"/>
  <c r="AA338" i="13"/>
  <c r="H339" i="13"/>
  <c r="L339" i="13"/>
  <c r="R339" i="13"/>
  <c r="S339" i="13"/>
  <c r="T339" i="13" a="1"/>
  <c r="T339" i="13"/>
  <c r="U339" i="13" a="1"/>
  <c r="U339" i="13"/>
  <c r="V339" i="13"/>
  <c r="W339" i="13" a="1"/>
  <c r="W339" i="13"/>
  <c r="X339" i="13"/>
  <c r="Y339" i="13"/>
  <c r="Z339" i="13"/>
  <c r="AA339" i="13"/>
  <c r="H340" i="13"/>
  <c r="L340" i="13"/>
  <c r="R340" i="13"/>
  <c r="S340" i="13"/>
  <c r="T340" i="13" a="1"/>
  <c r="T340" i="13"/>
  <c r="U340" i="13" a="1"/>
  <c r="U340" i="13"/>
  <c r="V340" i="13"/>
  <c r="W340" i="13" a="1"/>
  <c r="W340" i="13"/>
  <c r="X340" i="13"/>
  <c r="Y340" i="13"/>
  <c r="Z340" i="13"/>
  <c r="AA340" i="13"/>
  <c r="H341" i="13"/>
  <c r="L341" i="13"/>
  <c r="R341" i="13"/>
  <c r="S341" i="13"/>
  <c r="T341" i="13" a="1"/>
  <c r="T341" i="13"/>
  <c r="U341" i="13" a="1"/>
  <c r="U341" i="13"/>
  <c r="V341" i="13"/>
  <c r="W341" i="13" a="1"/>
  <c r="W341" i="13"/>
  <c r="X341" i="13"/>
  <c r="Y341" i="13"/>
  <c r="Z341" i="13"/>
  <c r="AA341" i="13"/>
  <c r="H342" i="13"/>
  <c r="L342" i="13"/>
  <c r="R342" i="13"/>
  <c r="S342" i="13"/>
  <c r="T342" i="13" a="1"/>
  <c r="T342" i="13"/>
  <c r="U342" i="13" a="1"/>
  <c r="U342" i="13"/>
  <c r="V342" i="13"/>
  <c r="W342" i="13" a="1"/>
  <c r="W342" i="13"/>
  <c r="X342" i="13"/>
  <c r="Y342" i="13"/>
  <c r="Z342" i="13"/>
  <c r="AA342" i="13"/>
  <c r="H343" i="13"/>
  <c r="L343" i="13"/>
  <c r="R343" i="13"/>
  <c r="S343" i="13"/>
  <c r="T343" i="13" a="1"/>
  <c r="T343" i="13"/>
  <c r="U343" i="13" a="1"/>
  <c r="U343" i="13"/>
  <c r="V343" i="13"/>
  <c r="W343" i="13" a="1"/>
  <c r="W343" i="13"/>
  <c r="X343" i="13"/>
  <c r="Y343" i="13"/>
  <c r="Z343" i="13"/>
  <c r="AA343" i="13"/>
  <c r="H344" i="13"/>
  <c r="L344" i="13"/>
  <c r="R344" i="13"/>
  <c r="S344" i="13"/>
  <c r="T344" i="13" a="1"/>
  <c r="T344" i="13"/>
  <c r="U344" i="13" a="1"/>
  <c r="U344" i="13"/>
  <c r="V344" i="13"/>
  <c r="W344" i="13" a="1"/>
  <c r="W344" i="13"/>
  <c r="X344" i="13"/>
  <c r="Y344" i="13"/>
  <c r="Z344" i="13"/>
  <c r="AA344" i="13"/>
  <c r="H345" i="13"/>
  <c r="L345" i="13"/>
  <c r="R345" i="13"/>
  <c r="S345" i="13"/>
  <c r="T345" i="13" a="1"/>
  <c r="T345" i="13"/>
  <c r="U345" i="13" a="1"/>
  <c r="U345" i="13"/>
  <c r="V345" i="13"/>
  <c r="W345" i="13" a="1"/>
  <c r="W345" i="13"/>
  <c r="X345" i="13"/>
  <c r="Y345" i="13"/>
  <c r="Z345" i="13"/>
  <c r="AA345" i="13"/>
  <c r="H346" i="13"/>
  <c r="L346" i="13"/>
  <c r="R346" i="13"/>
  <c r="S346" i="13"/>
  <c r="T346" i="13" a="1"/>
  <c r="T346" i="13"/>
  <c r="U346" i="13" a="1"/>
  <c r="U346" i="13"/>
  <c r="V346" i="13"/>
  <c r="W346" i="13" a="1"/>
  <c r="W346" i="13"/>
  <c r="X346" i="13"/>
  <c r="Y346" i="13"/>
  <c r="Z346" i="13"/>
  <c r="AA346" i="13"/>
  <c r="H347" i="13"/>
  <c r="L347" i="13"/>
  <c r="R347" i="13"/>
  <c r="S347" i="13"/>
  <c r="T347" i="13" a="1"/>
  <c r="T347" i="13"/>
  <c r="U347" i="13" a="1"/>
  <c r="U347" i="13"/>
  <c r="V347" i="13"/>
  <c r="W347" i="13" a="1"/>
  <c r="W347" i="13"/>
  <c r="X347" i="13"/>
  <c r="Y347" i="13"/>
  <c r="Z347" i="13"/>
  <c r="AA347" i="13"/>
  <c r="H348" i="13"/>
  <c r="L348" i="13"/>
  <c r="R348" i="13"/>
  <c r="S348" i="13"/>
  <c r="T348" i="13" a="1"/>
  <c r="T348" i="13"/>
  <c r="U348" i="13" a="1"/>
  <c r="U348" i="13"/>
  <c r="V348" i="13"/>
  <c r="W348" i="13" a="1"/>
  <c r="W348" i="13"/>
  <c r="X348" i="13"/>
  <c r="Y348" i="13"/>
  <c r="Z348" i="13"/>
  <c r="AA348" i="13"/>
  <c r="H349" i="13"/>
  <c r="L349" i="13"/>
  <c r="R349" i="13"/>
  <c r="S349" i="13"/>
  <c r="T349" i="13" a="1"/>
  <c r="T349" i="13"/>
  <c r="U349" i="13" a="1"/>
  <c r="U349" i="13"/>
  <c r="V349" i="13"/>
  <c r="W349" i="13" a="1"/>
  <c r="W349" i="13"/>
  <c r="X349" i="13"/>
  <c r="Y349" i="13"/>
  <c r="Z349" i="13"/>
  <c r="AA349" i="13"/>
  <c r="H350" i="13"/>
  <c r="L350" i="13"/>
  <c r="R350" i="13"/>
  <c r="S350" i="13"/>
  <c r="T350" i="13" a="1"/>
  <c r="T350" i="13"/>
  <c r="U350" i="13" a="1"/>
  <c r="U350" i="13"/>
  <c r="V350" i="13"/>
  <c r="W350" i="13" a="1"/>
  <c r="W350" i="13"/>
  <c r="X350" i="13"/>
  <c r="Y350" i="13"/>
  <c r="Z350" i="13"/>
  <c r="AA350" i="13"/>
  <c r="H351" i="13"/>
  <c r="L351" i="13"/>
  <c r="R351" i="13"/>
  <c r="S351" i="13"/>
  <c r="T351" i="13" a="1"/>
  <c r="T351" i="13"/>
  <c r="U351" i="13" a="1"/>
  <c r="U351" i="13"/>
  <c r="V351" i="13"/>
  <c r="W351" i="13" a="1"/>
  <c r="W351" i="13"/>
  <c r="X351" i="13"/>
  <c r="Y351" i="13"/>
  <c r="Z351" i="13"/>
  <c r="AA351" i="13"/>
  <c r="H352" i="13"/>
  <c r="L352" i="13"/>
  <c r="R352" i="13"/>
  <c r="S352" i="13"/>
  <c r="T352" i="13" a="1"/>
  <c r="T352" i="13"/>
  <c r="U352" i="13" a="1"/>
  <c r="U352" i="13"/>
  <c r="V352" i="13"/>
  <c r="W352" i="13" a="1"/>
  <c r="W352" i="13"/>
  <c r="X352" i="13"/>
  <c r="Y352" i="13"/>
  <c r="Z352" i="13"/>
  <c r="AA352" i="13"/>
  <c r="H353" i="13"/>
  <c r="L353" i="13"/>
  <c r="R353" i="13"/>
  <c r="S353" i="13"/>
  <c r="T353" i="13" a="1"/>
  <c r="T353" i="13"/>
  <c r="U353" i="13" a="1"/>
  <c r="U353" i="13"/>
  <c r="V353" i="13"/>
  <c r="W353" i="13" a="1"/>
  <c r="W353" i="13"/>
  <c r="X353" i="13"/>
  <c r="Y353" i="13"/>
  <c r="Z353" i="13"/>
  <c r="AA353" i="13"/>
  <c r="H354" i="13"/>
  <c r="L354" i="13"/>
  <c r="R354" i="13"/>
  <c r="S354" i="13"/>
  <c r="T354" i="13" a="1"/>
  <c r="T354" i="13"/>
  <c r="U354" i="13" a="1"/>
  <c r="U354" i="13"/>
  <c r="V354" i="13"/>
  <c r="W354" i="13" a="1"/>
  <c r="W354" i="13"/>
  <c r="X354" i="13"/>
  <c r="Y354" i="13"/>
  <c r="Z354" i="13"/>
  <c r="AA354" i="13"/>
  <c r="H355" i="13"/>
  <c r="L355" i="13"/>
  <c r="R355" i="13"/>
  <c r="S355" i="13"/>
  <c r="T355" i="13" a="1"/>
  <c r="T355" i="13"/>
  <c r="U355" i="13" a="1"/>
  <c r="U355" i="13"/>
  <c r="V355" i="13"/>
  <c r="W355" i="13" a="1"/>
  <c r="W355" i="13"/>
  <c r="X355" i="13"/>
  <c r="Y355" i="13"/>
  <c r="Z355" i="13"/>
  <c r="AA355" i="13"/>
  <c r="H356" i="13"/>
  <c r="L356" i="13"/>
  <c r="R356" i="13"/>
  <c r="S356" i="13"/>
  <c r="T356" i="13" a="1"/>
  <c r="T356" i="13"/>
  <c r="U356" i="13" a="1"/>
  <c r="U356" i="13"/>
  <c r="V356" i="13"/>
  <c r="W356" i="13" a="1"/>
  <c r="W356" i="13"/>
  <c r="X356" i="13"/>
  <c r="Y356" i="13"/>
  <c r="Z356" i="13"/>
  <c r="AA356" i="13"/>
  <c r="H357" i="13"/>
  <c r="L357" i="13"/>
  <c r="R357" i="13"/>
  <c r="S357" i="13"/>
  <c r="T357" i="13" a="1"/>
  <c r="T357" i="13"/>
  <c r="U357" i="13" a="1"/>
  <c r="U357" i="13"/>
  <c r="V357" i="13"/>
  <c r="W357" i="13" a="1"/>
  <c r="W357" i="13"/>
  <c r="X357" i="13"/>
  <c r="Y357" i="13"/>
  <c r="Z357" i="13"/>
  <c r="AA357" i="13"/>
  <c r="H358" i="13"/>
  <c r="L358" i="13"/>
  <c r="R358" i="13"/>
  <c r="S358" i="13"/>
  <c r="T358" i="13" a="1"/>
  <c r="T358" i="13"/>
  <c r="U358" i="13" a="1"/>
  <c r="U358" i="13"/>
  <c r="V358" i="13"/>
  <c r="W358" i="13" a="1"/>
  <c r="W358" i="13"/>
  <c r="X358" i="13"/>
  <c r="Y358" i="13"/>
  <c r="Z358" i="13"/>
  <c r="AA358" i="13"/>
  <c r="H359" i="13"/>
  <c r="L359" i="13"/>
  <c r="R359" i="13"/>
  <c r="S359" i="13"/>
  <c r="T359" i="13" a="1"/>
  <c r="T359" i="13"/>
  <c r="U359" i="13" a="1"/>
  <c r="U359" i="13"/>
  <c r="V359" i="13"/>
  <c r="W359" i="13" a="1"/>
  <c r="W359" i="13"/>
  <c r="X359" i="13"/>
  <c r="Y359" i="13"/>
  <c r="Z359" i="13"/>
  <c r="AA359" i="13"/>
  <c r="H360" i="13"/>
  <c r="L360" i="13"/>
  <c r="R360" i="13"/>
  <c r="S360" i="13"/>
  <c r="T360" i="13" a="1"/>
  <c r="T360" i="13"/>
  <c r="U360" i="13" a="1"/>
  <c r="U360" i="13"/>
  <c r="V360" i="13"/>
  <c r="W360" i="13" a="1"/>
  <c r="W360" i="13"/>
  <c r="X360" i="13"/>
  <c r="Y360" i="13"/>
  <c r="Z360" i="13"/>
  <c r="AA360" i="13"/>
  <c r="H361" i="13"/>
  <c r="L361" i="13"/>
  <c r="R361" i="13"/>
  <c r="S361" i="13"/>
  <c r="T361" i="13" a="1"/>
  <c r="T361" i="13"/>
  <c r="U361" i="13" a="1"/>
  <c r="U361" i="13"/>
  <c r="V361" i="13"/>
  <c r="W361" i="13" a="1"/>
  <c r="W361" i="13"/>
  <c r="X361" i="13"/>
  <c r="Y361" i="13"/>
  <c r="Z361" i="13"/>
  <c r="AA361" i="13"/>
  <c r="H362" i="13"/>
  <c r="L362" i="13"/>
  <c r="R362" i="13"/>
  <c r="S362" i="13"/>
  <c r="T362" i="13" a="1"/>
  <c r="T362" i="13"/>
  <c r="U362" i="13" a="1"/>
  <c r="U362" i="13"/>
  <c r="V362" i="13"/>
  <c r="W362" i="13" a="1"/>
  <c r="W362" i="13"/>
  <c r="X362" i="13"/>
  <c r="Y362" i="13"/>
  <c r="Z362" i="13"/>
  <c r="AA362" i="13"/>
  <c r="H363" i="13"/>
  <c r="L363" i="13"/>
  <c r="R363" i="13"/>
  <c r="S363" i="13"/>
  <c r="T363" i="13" a="1"/>
  <c r="T363" i="13"/>
  <c r="U363" i="13" a="1"/>
  <c r="U363" i="13"/>
  <c r="V363" i="13"/>
  <c r="W363" i="13" a="1"/>
  <c r="W363" i="13"/>
  <c r="X363" i="13"/>
  <c r="Y363" i="13"/>
  <c r="Z363" i="13"/>
  <c r="AA363" i="13"/>
  <c r="H364" i="13"/>
  <c r="L364" i="13"/>
  <c r="R364" i="13"/>
  <c r="S364" i="13"/>
  <c r="T364" i="13" a="1"/>
  <c r="T364" i="13"/>
  <c r="U364" i="13" a="1"/>
  <c r="U364" i="13"/>
  <c r="V364" i="13"/>
  <c r="W364" i="13" a="1"/>
  <c r="W364" i="13"/>
  <c r="X364" i="13"/>
  <c r="Y364" i="13"/>
  <c r="Z364" i="13"/>
  <c r="AA364" i="13"/>
  <c r="H365" i="13"/>
  <c r="L365" i="13"/>
  <c r="R365" i="13"/>
  <c r="S365" i="13"/>
  <c r="T365" i="13" a="1"/>
  <c r="T365" i="13"/>
  <c r="U365" i="13" a="1"/>
  <c r="U365" i="13"/>
  <c r="V365" i="13"/>
  <c r="W365" i="13" a="1"/>
  <c r="W365" i="13"/>
  <c r="X365" i="13"/>
  <c r="Y365" i="13"/>
  <c r="Z365" i="13"/>
  <c r="AA365" i="13"/>
  <c r="H366" i="13"/>
  <c r="L366" i="13"/>
  <c r="R366" i="13"/>
  <c r="S366" i="13"/>
  <c r="T366" i="13" a="1"/>
  <c r="T366" i="13"/>
  <c r="U366" i="13" a="1"/>
  <c r="U366" i="13"/>
  <c r="V366" i="13"/>
  <c r="W366" i="13" a="1"/>
  <c r="W366" i="13"/>
  <c r="X366" i="13"/>
  <c r="Y366" i="13"/>
  <c r="Z366" i="13"/>
  <c r="AA366" i="13"/>
  <c r="H367" i="13"/>
  <c r="L367" i="13"/>
  <c r="R367" i="13"/>
  <c r="S367" i="13"/>
  <c r="T367" i="13" a="1"/>
  <c r="T367" i="13"/>
  <c r="U367" i="13" a="1"/>
  <c r="U367" i="13"/>
  <c r="V367" i="13"/>
  <c r="W367" i="13" a="1"/>
  <c r="W367" i="13"/>
  <c r="X367" i="13"/>
  <c r="Y367" i="13"/>
  <c r="Z367" i="13"/>
  <c r="AA367" i="13"/>
  <c r="H368" i="13"/>
  <c r="L368" i="13"/>
  <c r="R368" i="13"/>
  <c r="S368" i="13"/>
  <c r="T368" i="13" a="1"/>
  <c r="T368" i="13"/>
  <c r="U368" i="13" a="1"/>
  <c r="U368" i="13"/>
  <c r="V368" i="13"/>
  <c r="W368" i="13" a="1"/>
  <c r="W368" i="13"/>
  <c r="X368" i="13"/>
  <c r="Y368" i="13"/>
  <c r="Z368" i="13"/>
  <c r="AA368" i="13"/>
  <c r="H369" i="13"/>
  <c r="L369" i="13"/>
  <c r="R369" i="13"/>
  <c r="S369" i="13"/>
  <c r="T369" i="13" a="1"/>
  <c r="T369" i="13"/>
  <c r="U369" i="13" a="1"/>
  <c r="U369" i="13"/>
  <c r="V369" i="13"/>
  <c r="W369" i="13" a="1"/>
  <c r="W369" i="13"/>
  <c r="X369" i="13"/>
  <c r="Y369" i="13"/>
  <c r="Z369" i="13"/>
  <c r="AA369" i="13"/>
  <c r="H370" i="13"/>
  <c r="L370" i="13"/>
  <c r="R370" i="13"/>
  <c r="S370" i="13"/>
  <c r="T370" i="13" a="1"/>
  <c r="T370" i="13"/>
  <c r="U370" i="13" a="1"/>
  <c r="U370" i="13"/>
  <c r="V370" i="13"/>
  <c r="W370" i="13" a="1"/>
  <c r="W370" i="13"/>
  <c r="X370" i="13"/>
  <c r="Y370" i="13"/>
  <c r="Z370" i="13"/>
  <c r="AA370" i="13"/>
  <c r="H371" i="13"/>
  <c r="L371" i="13"/>
  <c r="R371" i="13"/>
  <c r="S371" i="13"/>
  <c r="T371" i="13" a="1"/>
  <c r="T371" i="13"/>
  <c r="U371" i="13" a="1"/>
  <c r="U371" i="13"/>
  <c r="V371" i="13"/>
  <c r="W371" i="13" a="1"/>
  <c r="W371" i="13"/>
  <c r="X371" i="13"/>
  <c r="Y371" i="13"/>
  <c r="Z371" i="13"/>
  <c r="AA371" i="13"/>
  <c r="H372" i="13"/>
  <c r="L372" i="13"/>
  <c r="R372" i="13"/>
  <c r="S372" i="13"/>
  <c r="T372" i="13" a="1"/>
  <c r="T372" i="13"/>
  <c r="U372" i="13" a="1"/>
  <c r="U372" i="13"/>
  <c r="V372" i="13"/>
  <c r="W372" i="13" a="1"/>
  <c r="W372" i="13"/>
  <c r="X372" i="13"/>
  <c r="Y372" i="13"/>
  <c r="Z372" i="13"/>
  <c r="AA372" i="13"/>
  <c r="H373" i="13"/>
  <c r="L373" i="13"/>
  <c r="R373" i="13"/>
  <c r="S373" i="13"/>
  <c r="T373" i="13" a="1"/>
  <c r="T373" i="13"/>
  <c r="U373" i="13" a="1"/>
  <c r="U373" i="13"/>
  <c r="V373" i="13"/>
  <c r="W373" i="13" a="1"/>
  <c r="W373" i="13"/>
  <c r="X373" i="13"/>
  <c r="Y373" i="13"/>
  <c r="Z373" i="13"/>
  <c r="AA373" i="13"/>
  <c r="H374" i="13"/>
  <c r="L374" i="13"/>
  <c r="R374" i="13"/>
  <c r="S374" i="13"/>
  <c r="T374" i="13" a="1"/>
  <c r="T374" i="13"/>
  <c r="U374" i="13" a="1"/>
  <c r="U374" i="13"/>
  <c r="V374" i="13"/>
  <c r="W374" i="13" a="1"/>
  <c r="W374" i="13"/>
  <c r="X374" i="13"/>
  <c r="Y374" i="13"/>
  <c r="Z374" i="13"/>
  <c r="AA374" i="13"/>
  <c r="H375" i="13"/>
  <c r="L375" i="13"/>
  <c r="R375" i="13"/>
  <c r="S375" i="13"/>
  <c r="T375" i="13" a="1"/>
  <c r="T375" i="13"/>
  <c r="U375" i="13" a="1"/>
  <c r="U375" i="13"/>
  <c r="V375" i="13"/>
  <c r="W375" i="13" a="1"/>
  <c r="W375" i="13"/>
  <c r="X375" i="13"/>
  <c r="Y375" i="13"/>
  <c r="Z375" i="13"/>
  <c r="AA375" i="13"/>
  <c r="H376" i="13"/>
  <c r="L376" i="13"/>
  <c r="R376" i="13"/>
  <c r="S376" i="13"/>
  <c r="T376" i="13" a="1"/>
  <c r="T376" i="13"/>
  <c r="U376" i="13" a="1"/>
  <c r="U376" i="13"/>
  <c r="V376" i="13"/>
  <c r="W376" i="13" a="1"/>
  <c r="W376" i="13"/>
  <c r="X376" i="13"/>
  <c r="Y376" i="13"/>
  <c r="Z376" i="13"/>
  <c r="AA376" i="13"/>
  <c r="H377" i="13"/>
  <c r="L377" i="13"/>
  <c r="R377" i="13"/>
  <c r="S377" i="13"/>
  <c r="T377" i="13" a="1"/>
  <c r="T377" i="13"/>
  <c r="U377" i="13" a="1"/>
  <c r="U377" i="13"/>
  <c r="V377" i="13"/>
  <c r="W377" i="13" a="1"/>
  <c r="W377" i="13"/>
  <c r="X377" i="13"/>
  <c r="Y377" i="13"/>
  <c r="Z377" i="13"/>
  <c r="AA377" i="13"/>
  <c r="H378" i="13"/>
  <c r="L378" i="13"/>
  <c r="R378" i="13"/>
  <c r="S378" i="13"/>
  <c r="T378" i="13" a="1"/>
  <c r="T378" i="13"/>
  <c r="U378" i="13" a="1"/>
  <c r="U378" i="13"/>
  <c r="V378" i="13"/>
  <c r="W378" i="13" a="1"/>
  <c r="W378" i="13"/>
  <c r="X378" i="13"/>
  <c r="Y378" i="13"/>
  <c r="Z378" i="13"/>
  <c r="AA378" i="13"/>
  <c r="H379" i="13"/>
  <c r="L379" i="13"/>
  <c r="R379" i="13"/>
  <c r="S379" i="13"/>
  <c r="T379" i="13" a="1"/>
  <c r="T379" i="13"/>
  <c r="U379" i="13" a="1"/>
  <c r="U379" i="13"/>
  <c r="V379" i="13"/>
  <c r="W379" i="13" a="1"/>
  <c r="W379" i="13"/>
  <c r="X379" i="13"/>
  <c r="Y379" i="13"/>
  <c r="Z379" i="13"/>
  <c r="AA379" i="13"/>
  <c r="H380" i="13"/>
  <c r="L380" i="13"/>
  <c r="R380" i="13"/>
  <c r="S380" i="13"/>
  <c r="T380" i="13" a="1"/>
  <c r="T380" i="13"/>
  <c r="U380" i="13" a="1"/>
  <c r="U380" i="13"/>
  <c r="V380" i="13"/>
  <c r="W380" i="13" a="1"/>
  <c r="W380" i="13"/>
  <c r="X380" i="13"/>
  <c r="Y380" i="13"/>
  <c r="Z380" i="13"/>
  <c r="AA380" i="13"/>
  <c r="H381" i="13"/>
  <c r="L381" i="13"/>
  <c r="R381" i="13"/>
  <c r="S381" i="13"/>
  <c r="T381" i="13" a="1"/>
  <c r="T381" i="13"/>
  <c r="U381" i="13" a="1"/>
  <c r="U381" i="13"/>
  <c r="V381" i="13"/>
  <c r="W381" i="13" a="1"/>
  <c r="W381" i="13"/>
  <c r="X381" i="13"/>
  <c r="Y381" i="13"/>
  <c r="Z381" i="13"/>
  <c r="AA381" i="13"/>
  <c r="H382" i="13"/>
  <c r="L382" i="13"/>
  <c r="R382" i="13"/>
  <c r="S382" i="13"/>
  <c r="T382" i="13" a="1"/>
  <c r="T382" i="13"/>
  <c r="U382" i="13" a="1"/>
  <c r="U382" i="13"/>
  <c r="V382" i="13"/>
  <c r="W382" i="13" a="1"/>
  <c r="W382" i="13"/>
  <c r="X382" i="13"/>
  <c r="Y382" i="13"/>
  <c r="Z382" i="13"/>
  <c r="AA382" i="13"/>
  <c r="H383" i="13"/>
  <c r="L383" i="13"/>
  <c r="R383" i="13"/>
  <c r="S383" i="13"/>
  <c r="T383" i="13" a="1"/>
  <c r="T383" i="13"/>
  <c r="U383" i="13" a="1"/>
  <c r="U383" i="13"/>
  <c r="V383" i="13"/>
  <c r="W383" i="13" a="1"/>
  <c r="W383" i="13"/>
  <c r="X383" i="13"/>
  <c r="Y383" i="13"/>
  <c r="Z383" i="13"/>
  <c r="AA383" i="13"/>
  <c r="H384" i="13"/>
  <c r="L384" i="13"/>
  <c r="R384" i="13"/>
  <c r="S384" i="13"/>
  <c r="T384" i="13" a="1"/>
  <c r="T384" i="13"/>
  <c r="U384" i="13" a="1"/>
  <c r="U384" i="13"/>
  <c r="V384" i="13"/>
  <c r="W384" i="13" a="1"/>
  <c r="W384" i="13"/>
  <c r="X384" i="13"/>
  <c r="Y384" i="13"/>
  <c r="Z384" i="13"/>
  <c r="AA384" i="13"/>
  <c r="H385" i="13"/>
  <c r="L385" i="13"/>
  <c r="R385" i="13"/>
  <c r="S385" i="13"/>
  <c r="T385" i="13" a="1"/>
  <c r="T385" i="13"/>
  <c r="U385" i="13" a="1"/>
  <c r="U385" i="13"/>
  <c r="V385" i="13"/>
  <c r="W385" i="13" a="1"/>
  <c r="W385" i="13"/>
  <c r="X385" i="13"/>
  <c r="Y385" i="13"/>
  <c r="Z385" i="13"/>
  <c r="AA385" i="13"/>
  <c r="H386" i="13"/>
  <c r="L386" i="13"/>
  <c r="R386" i="13"/>
  <c r="S386" i="13"/>
  <c r="T386" i="13" a="1"/>
  <c r="T386" i="13"/>
  <c r="U386" i="13" a="1"/>
  <c r="U386" i="13"/>
  <c r="V386" i="13"/>
  <c r="W386" i="13" a="1"/>
  <c r="W386" i="13"/>
  <c r="X386" i="13"/>
  <c r="Y386" i="13"/>
  <c r="Z386" i="13"/>
  <c r="AA386" i="13"/>
  <c r="H387" i="13"/>
  <c r="L387" i="13"/>
  <c r="R387" i="13"/>
  <c r="S387" i="13"/>
  <c r="T387" i="13" a="1"/>
  <c r="T387" i="13"/>
  <c r="U387" i="13" a="1"/>
  <c r="U387" i="13"/>
  <c r="V387" i="13"/>
  <c r="W387" i="13" a="1"/>
  <c r="W387" i="13"/>
  <c r="X387" i="13"/>
  <c r="Y387" i="13"/>
  <c r="Z387" i="13"/>
  <c r="AA387" i="13"/>
  <c r="H388" i="13"/>
  <c r="L388" i="13"/>
  <c r="R388" i="13"/>
  <c r="S388" i="13"/>
  <c r="T388" i="13" a="1"/>
  <c r="T388" i="13"/>
  <c r="U388" i="13" a="1"/>
  <c r="U388" i="13"/>
  <c r="V388" i="13"/>
  <c r="W388" i="13" a="1"/>
  <c r="W388" i="13"/>
  <c r="X388" i="13"/>
  <c r="Y388" i="13"/>
  <c r="Z388" i="13"/>
  <c r="AA388" i="13"/>
  <c r="H389" i="13"/>
  <c r="L389" i="13"/>
  <c r="R389" i="13"/>
  <c r="S389" i="13"/>
  <c r="T389" i="13" a="1"/>
  <c r="T389" i="13"/>
  <c r="U389" i="13" a="1"/>
  <c r="U389" i="13"/>
  <c r="V389" i="13"/>
  <c r="W389" i="13" a="1"/>
  <c r="W389" i="13"/>
  <c r="X389" i="13"/>
  <c r="Y389" i="13"/>
  <c r="Z389" i="13"/>
  <c r="AA389" i="13"/>
  <c r="H390" i="13"/>
  <c r="L390" i="13"/>
  <c r="R390" i="13"/>
  <c r="S390" i="13"/>
  <c r="T390" i="13" a="1"/>
  <c r="T390" i="13"/>
  <c r="U390" i="13" a="1"/>
  <c r="U390" i="13"/>
  <c r="V390" i="13"/>
  <c r="W390" i="13" a="1"/>
  <c r="W390" i="13"/>
  <c r="X390" i="13"/>
  <c r="Y390" i="13"/>
  <c r="Z390" i="13"/>
  <c r="AA390" i="13"/>
  <c r="H391" i="13"/>
  <c r="L391" i="13"/>
  <c r="R391" i="13"/>
  <c r="S391" i="13"/>
  <c r="T391" i="13" a="1"/>
  <c r="T391" i="13"/>
  <c r="U391" i="13" a="1"/>
  <c r="U391" i="13"/>
  <c r="V391" i="13"/>
  <c r="W391" i="13" a="1"/>
  <c r="W391" i="13"/>
  <c r="X391" i="13"/>
  <c r="Y391" i="13"/>
  <c r="Z391" i="13"/>
  <c r="AA391" i="13"/>
  <c r="H392" i="13"/>
  <c r="L392" i="13"/>
  <c r="R392" i="13"/>
  <c r="S392" i="13"/>
  <c r="T392" i="13" a="1"/>
  <c r="T392" i="13"/>
  <c r="U392" i="13" a="1"/>
  <c r="U392" i="13"/>
  <c r="V392" i="13"/>
  <c r="W392" i="13" a="1"/>
  <c r="W392" i="13"/>
  <c r="X392" i="13"/>
  <c r="Y392" i="13"/>
  <c r="Z392" i="13"/>
  <c r="AA392" i="13"/>
  <c r="H393" i="13"/>
  <c r="L393" i="13"/>
  <c r="R393" i="13"/>
  <c r="S393" i="13"/>
  <c r="T393" i="13" a="1"/>
  <c r="T393" i="13"/>
  <c r="U393" i="13" a="1"/>
  <c r="U393" i="13"/>
  <c r="V393" i="13"/>
  <c r="W393" i="13" a="1"/>
  <c r="W393" i="13"/>
  <c r="X393" i="13"/>
  <c r="Y393" i="13"/>
  <c r="Z393" i="13"/>
  <c r="AA393" i="13"/>
  <c r="H394" i="13"/>
  <c r="L394" i="13"/>
  <c r="R394" i="13"/>
  <c r="S394" i="13"/>
  <c r="T394" i="13" a="1"/>
  <c r="T394" i="13"/>
  <c r="U394" i="13" a="1"/>
  <c r="U394" i="13"/>
  <c r="V394" i="13"/>
  <c r="W394" i="13" a="1"/>
  <c r="W394" i="13"/>
  <c r="X394" i="13"/>
  <c r="Y394" i="13"/>
  <c r="Z394" i="13"/>
  <c r="AA394" i="13"/>
  <c r="H395" i="13"/>
  <c r="L395" i="13"/>
  <c r="R395" i="13"/>
  <c r="S395" i="13"/>
  <c r="T395" i="13" a="1"/>
  <c r="T395" i="13"/>
  <c r="U395" i="13" a="1"/>
  <c r="U395" i="13"/>
  <c r="V395" i="13"/>
  <c r="W395" i="13" a="1"/>
  <c r="W395" i="13"/>
  <c r="X395" i="13"/>
  <c r="Y395" i="13"/>
  <c r="Z395" i="13"/>
  <c r="AA395" i="13"/>
  <c r="H396" i="13"/>
  <c r="L396" i="13"/>
  <c r="R396" i="13"/>
  <c r="S396" i="13"/>
  <c r="T396" i="13" a="1"/>
  <c r="T396" i="13"/>
  <c r="U396" i="13" a="1"/>
  <c r="U396" i="13"/>
  <c r="V396" i="13"/>
  <c r="W396" i="13" a="1"/>
  <c r="W396" i="13"/>
  <c r="X396" i="13"/>
  <c r="Y396" i="13"/>
  <c r="Z396" i="13"/>
  <c r="AA396" i="13"/>
  <c r="H397" i="13"/>
  <c r="L397" i="13"/>
  <c r="R397" i="13"/>
  <c r="S397" i="13"/>
  <c r="T397" i="13" a="1"/>
  <c r="T397" i="13"/>
  <c r="U397" i="13" a="1"/>
  <c r="U397" i="13"/>
  <c r="V397" i="13"/>
  <c r="W397" i="13" a="1"/>
  <c r="W397" i="13"/>
  <c r="X397" i="13"/>
  <c r="Y397" i="13"/>
  <c r="Z397" i="13"/>
  <c r="AA397" i="13"/>
  <c r="H398" i="13"/>
  <c r="L398" i="13"/>
  <c r="R398" i="13"/>
  <c r="S398" i="13"/>
  <c r="T398" i="13" a="1"/>
  <c r="T398" i="13"/>
  <c r="U398" i="13" a="1"/>
  <c r="U398" i="13"/>
  <c r="V398" i="13"/>
  <c r="W398" i="13" a="1"/>
  <c r="W398" i="13"/>
  <c r="X398" i="13"/>
  <c r="Y398" i="13"/>
  <c r="Z398" i="13"/>
  <c r="AA398" i="13"/>
  <c r="H399" i="13"/>
  <c r="L399" i="13"/>
  <c r="R399" i="13"/>
  <c r="S399" i="13"/>
  <c r="T399" i="13" a="1"/>
  <c r="T399" i="13"/>
  <c r="U399" i="13" a="1"/>
  <c r="U399" i="13"/>
  <c r="V399" i="13"/>
  <c r="W399" i="13" a="1"/>
  <c r="W399" i="13"/>
  <c r="X399" i="13"/>
  <c r="Y399" i="13"/>
  <c r="Z399" i="13"/>
  <c r="AA399" i="13"/>
  <c r="H400" i="13"/>
  <c r="L400" i="13"/>
  <c r="R400" i="13"/>
  <c r="S400" i="13"/>
  <c r="T400" i="13" a="1"/>
  <c r="T400" i="13"/>
  <c r="U400" i="13" a="1"/>
  <c r="U400" i="13"/>
  <c r="V400" i="13"/>
  <c r="W400" i="13" a="1"/>
  <c r="W400" i="13"/>
  <c r="X400" i="13"/>
  <c r="Y400" i="13"/>
  <c r="Z400" i="13"/>
  <c r="AA400" i="13"/>
  <c r="H401" i="13"/>
  <c r="L401" i="13"/>
  <c r="R401" i="13"/>
  <c r="S401" i="13"/>
  <c r="T401" i="13" a="1"/>
  <c r="T401" i="13"/>
  <c r="U401" i="13" a="1"/>
  <c r="U401" i="13"/>
  <c r="V401" i="13"/>
  <c r="W401" i="13" a="1"/>
  <c r="W401" i="13"/>
  <c r="X401" i="13"/>
  <c r="Y401" i="13"/>
  <c r="Z401" i="13"/>
  <c r="AA401" i="13"/>
  <c r="H402" i="13"/>
  <c r="L402" i="13"/>
  <c r="R402" i="13"/>
  <c r="S402" i="13"/>
  <c r="T402" i="13" a="1"/>
  <c r="T402" i="13"/>
  <c r="U402" i="13" a="1"/>
  <c r="U402" i="13"/>
  <c r="V402" i="13"/>
  <c r="W402" i="13" a="1"/>
  <c r="W402" i="13"/>
  <c r="X402" i="13"/>
  <c r="Y402" i="13"/>
  <c r="Z402" i="13"/>
  <c r="AA402" i="13"/>
  <c r="H403" i="13"/>
  <c r="L403" i="13"/>
  <c r="R403" i="13"/>
  <c r="S403" i="13"/>
  <c r="T403" i="13" a="1"/>
  <c r="T403" i="13"/>
  <c r="U403" i="13" a="1"/>
  <c r="U403" i="13"/>
  <c r="V403" i="13"/>
  <c r="W403" i="13" a="1"/>
  <c r="W403" i="13"/>
  <c r="X403" i="13"/>
  <c r="Y403" i="13"/>
  <c r="Z403" i="13"/>
  <c r="AA403" i="13"/>
  <c r="H404" i="13"/>
  <c r="L404" i="13"/>
  <c r="R404" i="13"/>
  <c r="S404" i="13"/>
  <c r="T404" i="13" a="1"/>
  <c r="T404" i="13"/>
  <c r="U404" i="13" a="1"/>
  <c r="U404" i="13"/>
  <c r="V404" i="13"/>
  <c r="W404" i="13" a="1"/>
  <c r="W404" i="13"/>
  <c r="X404" i="13"/>
  <c r="Y404" i="13"/>
  <c r="Z404" i="13"/>
  <c r="AA404" i="13"/>
  <c r="H405" i="13"/>
  <c r="L405" i="13"/>
  <c r="R405" i="13"/>
  <c r="S405" i="13"/>
  <c r="T405" i="13" a="1"/>
  <c r="T405" i="13"/>
  <c r="U405" i="13" a="1"/>
  <c r="U405" i="13"/>
  <c r="V405" i="13"/>
  <c r="W405" i="13" a="1"/>
  <c r="W405" i="13"/>
  <c r="X405" i="13"/>
  <c r="Y405" i="13"/>
  <c r="Z405" i="13"/>
  <c r="AA405" i="13"/>
  <c r="H406" i="13"/>
  <c r="L406" i="13"/>
  <c r="R406" i="13"/>
  <c r="S406" i="13"/>
  <c r="T406" i="13" a="1"/>
  <c r="T406" i="13"/>
  <c r="U406" i="13" a="1"/>
  <c r="U406" i="13"/>
  <c r="V406" i="13"/>
  <c r="W406" i="13" a="1"/>
  <c r="W406" i="13"/>
  <c r="X406" i="13"/>
  <c r="Y406" i="13"/>
  <c r="Z406" i="13"/>
  <c r="AA406" i="13"/>
  <c r="H407" i="13"/>
  <c r="L407" i="13"/>
  <c r="R407" i="13"/>
  <c r="S407" i="13"/>
  <c r="T407" i="13" a="1"/>
  <c r="T407" i="13"/>
  <c r="U407" i="13" a="1"/>
  <c r="U407" i="13"/>
  <c r="V407" i="13"/>
  <c r="W407" i="13" a="1"/>
  <c r="W407" i="13"/>
  <c r="X407" i="13"/>
  <c r="Y407" i="13"/>
  <c r="Z407" i="13"/>
  <c r="AA407" i="13"/>
  <c r="H408" i="13"/>
  <c r="L408" i="13"/>
  <c r="R408" i="13"/>
  <c r="S408" i="13"/>
  <c r="T408" i="13" a="1"/>
  <c r="T408" i="13"/>
  <c r="U408" i="13" a="1"/>
  <c r="U408" i="13"/>
  <c r="V408" i="13"/>
  <c r="W408" i="13" a="1"/>
  <c r="W408" i="13"/>
  <c r="X408" i="13"/>
  <c r="Y408" i="13"/>
  <c r="Z408" i="13"/>
  <c r="AA408" i="13"/>
  <c r="H409" i="13"/>
  <c r="L409" i="13"/>
  <c r="R409" i="13"/>
  <c r="S409" i="13"/>
  <c r="T409" i="13" a="1"/>
  <c r="T409" i="13"/>
  <c r="U409" i="13" a="1"/>
  <c r="U409" i="13"/>
  <c r="V409" i="13"/>
  <c r="W409" i="13" a="1"/>
  <c r="W409" i="13"/>
  <c r="X409" i="13"/>
  <c r="Y409" i="13"/>
  <c r="Z409" i="13"/>
  <c r="AA409" i="13"/>
  <c r="H410" i="13"/>
  <c r="L410" i="13"/>
  <c r="R410" i="13"/>
  <c r="S410" i="13"/>
  <c r="T410" i="13" a="1"/>
  <c r="T410" i="13"/>
  <c r="U410" i="13" a="1"/>
  <c r="U410" i="13"/>
  <c r="V410" i="13"/>
  <c r="W410" i="13" a="1"/>
  <c r="W410" i="13"/>
  <c r="X410" i="13"/>
  <c r="Y410" i="13"/>
  <c r="Z410" i="13"/>
  <c r="AA410" i="13"/>
  <c r="H411" i="13"/>
  <c r="L411" i="13"/>
  <c r="R411" i="13"/>
  <c r="S411" i="13"/>
  <c r="T411" i="13" a="1"/>
  <c r="T411" i="13"/>
  <c r="U411" i="13" a="1"/>
  <c r="U411" i="13"/>
  <c r="V411" i="13"/>
  <c r="W411" i="13" a="1"/>
  <c r="W411" i="13"/>
  <c r="X411" i="13"/>
  <c r="Y411" i="13"/>
  <c r="Z411" i="13"/>
  <c r="AA411" i="13"/>
  <c r="H412" i="13"/>
  <c r="L412" i="13"/>
  <c r="R412" i="13"/>
  <c r="S412" i="13"/>
  <c r="T412" i="13" a="1"/>
  <c r="T412" i="13"/>
  <c r="U412" i="13" a="1"/>
  <c r="U412" i="13"/>
  <c r="V412" i="13"/>
  <c r="W412" i="13" a="1"/>
  <c r="W412" i="13"/>
  <c r="X412" i="13"/>
  <c r="Y412" i="13"/>
  <c r="Z412" i="13"/>
  <c r="AA412" i="13"/>
  <c r="H413" i="13"/>
  <c r="L413" i="13"/>
  <c r="R413" i="13"/>
  <c r="S413" i="13"/>
  <c r="T413" i="13" a="1"/>
  <c r="T413" i="13"/>
  <c r="U413" i="13" a="1"/>
  <c r="U413" i="13"/>
  <c r="V413" i="13"/>
  <c r="W413" i="13" a="1"/>
  <c r="W413" i="13"/>
  <c r="X413" i="13"/>
  <c r="Y413" i="13"/>
  <c r="Z413" i="13"/>
  <c r="AA413" i="13"/>
  <c r="H414" i="13"/>
  <c r="L414" i="13"/>
  <c r="R414" i="13"/>
  <c r="S414" i="13"/>
  <c r="T414" i="13" a="1"/>
  <c r="T414" i="13"/>
  <c r="U414" i="13" a="1"/>
  <c r="U414" i="13"/>
  <c r="V414" i="13"/>
  <c r="W414" i="13" a="1"/>
  <c r="W414" i="13"/>
  <c r="X414" i="13"/>
  <c r="Y414" i="13"/>
  <c r="Z414" i="13"/>
  <c r="AA414" i="13"/>
  <c r="H415" i="13"/>
  <c r="L415" i="13"/>
  <c r="R415" i="13"/>
  <c r="S415" i="13"/>
  <c r="T415" i="13" a="1"/>
  <c r="T415" i="13"/>
  <c r="U415" i="13" a="1"/>
  <c r="U415" i="13"/>
  <c r="V415" i="13"/>
  <c r="W415" i="13" a="1"/>
  <c r="W415" i="13"/>
  <c r="X415" i="13"/>
  <c r="Y415" i="13"/>
  <c r="Z415" i="13"/>
  <c r="AA415" i="13"/>
  <c r="H416" i="13"/>
  <c r="L416" i="13"/>
  <c r="R416" i="13"/>
  <c r="S416" i="13"/>
  <c r="T416" i="13" a="1"/>
  <c r="T416" i="13"/>
  <c r="U416" i="13" a="1"/>
  <c r="U416" i="13"/>
  <c r="V416" i="13"/>
  <c r="W416" i="13" a="1"/>
  <c r="W416" i="13"/>
  <c r="X416" i="13"/>
  <c r="Y416" i="13"/>
  <c r="Z416" i="13"/>
  <c r="AA416" i="13"/>
  <c r="H417" i="13"/>
  <c r="L417" i="13"/>
  <c r="R417" i="13"/>
  <c r="S417" i="13"/>
  <c r="T417" i="13" a="1"/>
  <c r="T417" i="13"/>
  <c r="U417" i="13" a="1"/>
  <c r="U417" i="13"/>
  <c r="V417" i="13"/>
  <c r="W417" i="13" a="1"/>
  <c r="W417" i="13"/>
  <c r="X417" i="13"/>
  <c r="Y417" i="13"/>
  <c r="Z417" i="13"/>
  <c r="AA417" i="13"/>
  <c r="H418" i="13"/>
  <c r="L418" i="13"/>
  <c r="R418" i="13"/>
  <c r="S418" i="13"/>
  <c r="T418" i="13" a="1"/>
  <c r="T418" i="13"/>
  <c r="U418" i="13" a="1"/>
  <c r="U418" i="13"/>
  <c r="V418" i="13"/>
  <c r="W418" i="13" a="1"/>
  <c r="W418" i="13"/>
  <c r="X418" i="13"/>
  <c r="Y418" i="13"/>
  <c r="Z418" i="13"/>
  <c r="AA418" i="13"/>
  <c r="H419" i="13"/>
  <c r="L419" i="13"/>
  <c r="R419" i="13"/>
  <c r="S419" i="13"/>
  <c r="T419" i="13" a="1"/>
  <c r="T419" i="13"/>
  <c r="U419" i="13" a="1"/>
  <c r="U419" i="13"/>
  <c r="V419" i="13"/>
  <c r="W419" i="13" a="1"/>
  <c r="W419" i="13"/>
  <c r="X419" i="13"/>
  <c r="Y419" i="13"/>
  <c r="Z419" i="13"/>
  <c r="AA419" i="13"/>
  <c r="H420" i="13"/>
  <c r="L420" i="13"/>
  <c r="R420" i="13"/>
  <c r="S420" i="13"/>
  <c r="T420" i="13" a="1"/>
  <c r="T420" i="13"/>
  <c r="U420" i="13" a="1"/>
  <c r="U420" i="13"/>
  <c r="V420" i="13"/>
  <c r="W420" i="13" a="1"/>
  <c r="W420" i="13"/>
  <c r="X420" i="13"/>
  <c r="Y420" i="13"/>
  <c r="Z420" i="13"/>
  <c r="AA420" i="13"/>
  <c r="H421" i="13"/>
  <c r="L421" i="13"/>
  <c r="R421" i="13"/>
  <c r="S421" i="13"/>
  <c r="T421" i="13" a="1"/>
  <c r="T421" i="13"/>
  <c r="U421" i="13" a="1"/>
  <c r="U421" i="13"/>
  <c r="V421" i="13"/>
  <c r="W421" i="13" a="1"/>
  <c r="W421" i="13"/>
  <c r="X421" i="13"/>
  <c r="Y421" i="13"/>
  <c r="Z421" i="13"/>
  <c r="AA421" i="13"/>
  <c r="H422" i="13"/>
  <c r="L422" i="13"/>
  <c r="R422" i="13"/>
  <c r="S422" i="13"/>
  <c r="T422" i="13" a="1"/>
  <c r="T422" i="13"/>
  <c r="U422" i="13" a="1"/>
  <c r="U422" i="13"/>
  <c r="V422" i="13"/>
  <c r="W422" i="13" a="1"/>
  <c r="W422" i="13"/>
  <c r="X422" i="13"/>
  <c r="Y422" i="13"/>
  <c r="Z422" i="13"/>
  <c r="AA422" i="13"/>
  <c r="H423" i="13"/>
  <c r="L423" i="13"/>
  <c r="R423" i="13"/>
  <c r="S423" i="13"/>
  <c r="T423" i="13" a="1"/>
  <c r="T423" i="13"/>
  <c r="U423" i="13" a="1"/>
  <c r="U423" i="13"/>
  <c r="V423" i="13"/>
  <c r="W423" i="13" a="1"/>
  <c r="W423" i="13"/>
  <c r="X423" i="13"/>
  <c r="Y423" i="13"/>
  <c r="Z423" i="13"/>
  <c r="AA423" i="13"/>
  <c r="H424" i="13"/>
  <c r="L424" i="13"/>
  <c r="R424" i="13"/>
  <c r="S424" i="13"/>
  <c r="T424" i="13" a="1"/>
  <c r="T424" i="13"/>
  <c r="U424" i="13" a="1"/>
  <c r="U424" i="13"/>
  <c r="V424" i="13"/>
  <c r="W424" i="13" a="1"/>
  <c r="W424" i="13"/>
  <c r="X424" i="13"/>
  <c r="Y424" i="13"/>
  <c r="Z424" i="13"/>
  <c r="AA424" i="13"/>
  <c r="H425" i="13"/>
  <c r="L425" i="13"/>
  <c r="R425" i="13"/>
  <c r="S425" i="13"/>
  <c r="T425" i="13" a="1"/>
  <c r="T425" i="13"/>
  <c r="U425" i="13" a="1"/>
  <c r="U425" i="13"/>
  <c r="V425" i="13"/>
  <c r="W425" i="13" a="1"/>
  <c r="W425" i="13"/>
  <c r="X425" i="13"/>
  <c r="Y425" i="13"/>
  <c r="Z425" i="13"/>
  <c r="AA425" i="13"/>
  <c r="H426" i="13"/>
  <c r="L426" i="13"/>
  <c r="R426" i="13"/>
  <c r="S426" i="13"/>
  <c r="T426" i="13" a="1"/>
  <c r="T426" i="13"/>
  <c r="U426" i="13" a="1"/>
  <c r="U426" i="13"/>
  <c r="V426" i="13"/>
  <c r="W426" i="13" a="1"/>
  <c r="W426" i="13"/>
  <c r="X426" i="13"/>
  <c r="Y426" i="13"/>
  <c r="Z426" i="13"/>
  <c r="AA426" i="13"/>
  <c r="H427" i="13"/>
  <c r="L427" i="13"/>
  <c r="R427" i="13"/>
  <c r="S427" i="13"/>
  <c r="T427" i="13" a="1"/>
  <c r="T427" i="13"/>
  <c r="U427" i="13" a="1"/>
  <c r="U427" i="13"/>
  <c r="V427" i="13"/>
  <c r="W427" i="13" a="1"/>
  <c r="W427" i="13"/>
  <c r="X427" i="13"/>
  <c r="Y427" i="13"/>
  <c r="Z427" i="13"/>
  <c r="AA427" i="13"/>
  <c r="H428" i="13"/>
  <c r="L428" i="13"/>
  <c r="R428" i="13"/>
  <c r="S428" i="13"/>
  <c r="T428" i="13" a="1"/>
  <c r="T428" i="13"/>
  <c r="U428" i="13" a="1"/>
  <c r="U428" i="13"/>
  <c r="V428" i="13"/>
  <c r="W428" i="13" a="1"/>
  <c r="W428" i="13"/>
  <c r="X428" i="13"/>
  <c r="Y428" i="13"/>
  <c r="Z428" i="13"/>
  <c r="AA428" i="13"/>
  <c r="H429" i="13"/>
  <c r="L429" i="13"/>
  <c r="R429" i="13"/>
  <c r="S429" i="13"/>
  <c r="T429" i="13" a="1"/>
  <c r="T429" i="13"/>
  <c r="U429" i="13" a="1"/>
  <c r="U429" i="13"/>
  <c r="V429" i="13"/>
  <c r="W429" i="13" a="1"/>
  <c r="W429" i="13"/>
  <c r="X429" i="13"/>
  <c r="Y429" i="13"/>
  <c r="Z429" i="13"/>
  <c r="AA429" i="13"/>
  <c r="H430" i="13"/>
  <c r="L430" i="13"/>
  <c r="R430" i="13"/>
  <c r="S430" i="13"/>
  <c r="T430" i="13" a="1"/>
  <c r="T430" i="13"/>
  <c r="U430" i="13" a="1"/>
  <c r="U430" i="13"/>
  <c r="V430" i="13"/>
  <c r="W430" i="13" a="1"/>
  <c r="W430" i="13"/>
  <c r="X430" i="13"/>
  <c r="Y430" i="13"/>
  <c r="Z430" i="13"/>
  <c r="AA430" i="13"/>
  <c r="H431" i="13"/>
  <c r="L431" i="13"/>
  <c r="R431" i="13"/>
  <c r="S431" i="13"/>
  <c r="T431" i="13" a="1"/>
  <c r="T431" i="13"/>
  <c r="U431" i="13" a="1"/>
  <c r="U431" i="13"/>
  <c r="V431" i="13"/>
  <c r="W431" i="13" a="1"/>
  <c r="W431" i="13"/>
  <c r="X431" i="13"/>
  <c r="Y431" i="13"/>
  <c r="Z431" i="13"/>
  <c r="AA431" i="13"/>
  <c r="H432" i="13"/>
  <c r="L432" i="13"/>
  <c r="R432" i="13"/>
  <c r="S432" i="13"/>
  <c r="T432" i="13" a="1"/>
  <c r="T432" i="13"/>
  <c r="U432" i="13" a="1"/>
  <c r="U432" i="13"/>
  <c r="V432" i="13"/>
  <c r="W432" i="13" a="1"/>
  <c r="W432" i="13"/>
  <c r="X432" i="13"/>
  <c r="Y432" i="13"/>
  <c r="Z432" i="13"/>
  <c r="AA432" i="13"/>
  <c r="H433" i="13"/>
  <c r="L433" i="13"/>
  <c r="R433" i="13"/>
  <c r="S433" i="13"/>
  <c r="T433" i="13" a="1"/>
  <c r="T433" i="13"/>
  <c r="U433" i="13" a="1"/>
  <c r="U433" i="13"/>
  <c r="V433" i="13"/>
  <c r="W433" i="13" a="1"/>
  <c r="W433" i="13"/>
  <c r="X433" i="13"/>
  <c r="Y433" i="13"/>
  <c r="Z433" i="13"/>
  <c r="AA433" i="13"/>
  <c r="H434" i="13"/>
  <c r="L434" i="13"/>
  <c r="R434" i="13"/>
  <c r="S434" i="13"/>
  <c r="T434" i="13" a="1"/>
  <c r="T434" i="13"/>
  <c r="U434" i="13" a="1"/>
  <c r="U434" i="13"/>
  <c r="V434" i="13"/>
  <c r="W434" i="13" a="1"/>
  <c r="W434" i="13"/>
  <c r="X434" i="13"/>
  <c r="Y434" i="13"/>
  <c r="Z434" i="13"/>
  <c r="AA434" i="13"/>
  <c r="H435" i="13"/>
  <c r="L435" i="13"/>
  <c r="R435" i="13"/>
  <c r="S435" i="13"/>
  <c r="T435" i="13" a="1"/>
  <c r="T435" i="13"/>
  <c r="U435" i="13" a="1"/>
  <c r="U435" i="13"/>
  <c r="V435" i="13"/>
  <c r="W435" i="13" a="1"/>
  <c r="W435" i="13"/>
  <c r="X435" i="13"/>
  <c r="Y435" i="13"/>
  <c r="Z435" i="13"/>
  <c r="AA435" i="13"/>
  <c r="H436" i="13"/>
  <c r="L436" i="13"/>
  <c r="R436" i="13"/>
  <c r="S436" i="13"/>
  <c r="T436" i="13" a="1"/>
  <c r="T436" i="13"/>
  <c r="U436" i="13" a="1"/>
  <c r="U436" i="13"/>
  <c r="V436" i="13"/>
  <c r="W436" i="13" a="1"/>
  <c r="W436" i="13"/>
  <c r="X436" i="13"/>
  <c r="Y436" i="13"/>
  <c r="Z436" i="13"/>
  <c r="AA436" i="13"/>
  <c r="H437" i="13"/>
  <c r="L437" i="13"/>
  <c r="R437" i="13"/>
  <c r="S437" i="13"/>
  <c r="T437" i="13" a="1"/>
  <c r="T437" i="13"/>
  <c r="U437" i="13" a="1"/>
  <c r="U437" i="13"/>
  <c r="V437" i="13"/>
  <c r="W437" i="13" a="1"/>
  <c r="W437" i="13"/>
  <c r="X437" i="13"/>
  <c r="Y437" i="13"/>
  <c r="Z437" i="13"/>
  <c r="AA437" i="13"/>
  <c r="H438" i="13"/>
  <c r="L438" i="13"/>
  <c r="R438" i="13"/>
  <c r="S438" i="13"/>
  <c r="T438" i="13" a="1"/>
  <c r="T438" i="13"/>
  <c r="U438" i="13" a="1"/>
  <c r="U438" i="13"/>
  <c r="V438" i="13"/>
  <c r="W438" i="13" a="1"/>
  <c r="W438" i="13"/>
  <c r="X438" i="13"/>
  <c r="Y438" i="13"/>
  <c r="Z438" i="13"/>
  <c r="AA438" i="13"/>
  <c r="H439" i="13"/>
  <c r="L439" i="13"/>
  <c r="R439" i="13"/>
  <c r="S439" i="13"/>
  <c r="T439" i="13" a="1"/>
  <c r="T439" i="13"/>
  <c r="U439" i="13" a="1"/>
  <c r="U439" i="13"/>
  <c r="V439" i="13"/>
  <c r="W439" i="13" a="1"/>
  <c r="W439" i="13"/>
  <c r="X439" i="13"/>
  <c r="Y439" i="13"/>
  <c r="Z439" i="13"/>
  <c r="AA439" i="13"/>
  <c r="H440" i="13"/>
  <c r="L440" i="13"/>
  <c r="R440" i="13"/>
  <c r="S440" i="13"/>
  <c r="T440" i="13" a="1"/>
  <c r="T440" i="13"/>
  <c r="U440" i="13" a="1"/>
  <c r="U440" i="13"/>
  <c r="V440" i="13"/>
  <c r="W440" i="13" a="1"/>
  <c r="W440" i="13"/>
  <c r="X440" i="13"/>
  <c r="Y440" i="13"/>
  <c r="Z440" i="13"/>
  <c r="AA440" i="13"/>
  <c r="H441" i="13"/>
  <c r="L441" i="13"/>
  <c r="R441" i="13"/>
  <c r="S441" i="13"/>
  <c r="T441" i="13" a="1"/>
  <c r="T441" i="13"/>
  <c r="U441" i="13" a="1"/>
  <c r="U441" i="13"/>
  <c r="V441" i="13"/>
  <c r="W441" i="13" a="1"/>
  <c r="W441" i="13"/>
  <c r="X441" i="13"/>
  <c r="Y441" i="13"/>
  <c r="Z441" i="13"/>
  <c r="AA441" i="13"/>
  <c r="H442" i="13"/>
  <c r="L442" i="13"/>
  <c r="R442" i="13"/>
  <c r="S442" i="13"/>
  <c r="T442" i="13" a="1"/>
  <c r="T442" i="13"/>
  <c r="U442" i="13" a="1"/>
  <c r="U442" i="13"/>
  <c r="V442" i="13"/>
  <c r="W442" i="13" a="1"/>
  <c r="W442" i="13"/>
  <c r="X442" i="13"/>
  <c r="Y442" i="13"/>
  <c r="Z442" i="13"/>
  <c r="AA442" i="13"/>
  <c r="H443" i="13"/>
  <c r="L443" i="13"/>
  <c r="R443" i="13"/>
  <c r="S443" i="13"/>
  <c r="T443" i="13" a="1"/>
  <c r="T443" i="13"/>
  <c r="U443" i="13" a="1"/>
  <c r="U443" i="13"/>
  <c r="V443" i="13"/>
  <c r="W443" i="13" a="1"/>
  <c r="W443" i="13"/>
  <c r="X443" i="13"/>
  <c r="Y443" i="13"/>
  <c r="Z443" i="13"/>
  <c r="AA443" i="13"/>
  <c r="H444" i="13"/>
  <c r="L444" i="13"/>
  <c r="R444" i="13"/>
  <c r="S444" i="13"/>
  <c r="T444" i="13" a="1"/>
  <c r="T444" i="13"/>
  <c r="U444" i="13" a="1"/>
  <c r="U444" i="13"/>
  <c r="V444" i="13"/>
  <c r="W444" i="13" a="1"/>
  <c r="W444" i="13"/>
  <c r="X444" i="13"/>
  <c r="Y444" i="13"/>
  <c r="Z444" i="13"/>
  <c r="AA444" i="13"/>
  <c r="H445" i="13"/>
  <c r="L445" i="13"/>
  <c r="R445" i="13"/>
  <c r="S445" i="13"/>
  <c r="T445" i="13" a="1"/>
  <c r="T445" i="13"/>
  <c r="U445" i="13" a="1"/>
  <c r="U445" i="13"/>
  <c r="V445" i="13"/>
  <c r="W445" i="13" a="1"/>
  <c r="W445" i="13"/>
  <c r="X445" i="13"/>
  <c r="Y445" i="13"/>
  <c r="Z445" i="13"/>
  <c r="AA445" i="13"/>
  <c r="H446" i="13"/>
  <c r="L446" i="13"/>
  <c r="R446" i="13"/>
  <c r="S446" i="13"/>
  <c r="T446" i="13" a="1"/>
  <c r="T446" i="13"/>
  <c r="U446" i="13" a="1"/>
  <c r="U446" i="13"/>
  <c r="V446" i="13"/>
  <c r="W446" i="13" a="1"/>
  <c r="W446" i="13"/>
  <c r="X446" i="13"/>
  <c r="Y446" i="13"/>
  <c r="Z446" i="13"/>
  <c r="AA446" i="13"/>
  <c r="H447" i="13"/>
  <c r="L447" i="13"/>
  <c r="R447" i="13"/>
  <c r="S447" i="13"/>
  <c r="T447" i="13" a="1"/>
  <c r="T447" i="13"/>
  <c r="U447" i="13" a="1"/>
  <c r="U447" i="13"/>
  <c r="V447" i="13"/>
  <c r="W447" i="13" a="1"/>
  <c r="W447" i="13"/>
  <c r="X447" i="13"/>
  <c r="Y447" i="13"/>
  <c r="Z447" i="13"/>
  <c r="AA447" i="13"/>
  <c r="H448" i="13"/>
  <c r="L448" i="13"/>
  <c r="R448" i="13"/>
  <c r="S448" i="13"/>
  <c r="T448" i="13" a="1"/>
  <c r="T448" i="13"/>
  <c r="U448" i="13" a="1"/>
  <c r="U448" i="13"/>
  <c r="V448" i="13"/>
  <c r="W448" i="13" a="1"/>
  <c r="W448" i="13"/>
  <c r="X448" i="13"/>
  <c r="Y448" i="13"/>
  <c r="Z448" i="13"/>
  <c r="AA448" i="13"/>
  <c r="H449" i="13"/>
  <c r="L449" i="13"/>
  <c r="R449" i="13"/>
  <c r="S449" i="13"/>
  <c r="T449" i="13" a="1"/>
  <c r="T449" i="13"/>
  <c r="U449" i="13" a="1"/>
  <c r="U449" i="13"/>
  <c r="V449" i="13"/>
  <c r="W449" i="13" a="1"/>
  <c r="W449" i="13"/>
  <c r="X449" i="13"/>
  <c r="Y449" i="13"/>
  <c r="Z449" i="13"/>
  <c r="AA449" i="13"/>
  <c r="H450" i="13"/>
  <c r="L450" i="13"/>
  <c r="R450" i="13"/>
  <c r="S450" i="13"/>
  <c r="T450" i="13" a="1"/>
  <c r="T450" i="13"/>
  <c r="U450" i="13" a="1"/>
  <c r="U450" i="13"/>
  <c r="V450" i="13"/>
  <c r="W450" i="13" a="1"/>
  <c r="W450" i="13"/>
  <c r="X450" i="13"/>
  <c r="Y450" i="13"/>
  <c r="Z450" i="13"/>
  <c r="AA450" i="13"/>
  <c r="H451" i="13"/>
  <c r="L451" i="13"/>
  <c r="R451" i="13"/>
  <c r="S451" i="13"/>
  <c r="T451" i="13" a="1"/>
  <c r="T451" i="13"/>
  <c r="U451" i="13" a="1"/>
  <c r="U451" i="13"/>
  <c r="V451" i="13"/>
  <c r="W451" i="13" a="1"/>
  <c r="W451" i="13"/>
  <c r="X451" i="13"/>
  <c r="Y451" i="13"/>
  <c r="Z451" i="13"/>
  <c r="AA451" i="13"/>
  <c r="H452" i="13"/>
  <c r="L452" i="13"/>
  <c r="R452" i="13"/>
  <c r="S452" i="13"/>
  <c r="T452" i="13" a="1"/>
  <c r="T452" i="13"/>
  <c r="U452" i="13" a="1"/>
  <c r="U452" i="13"/>
  <c r="V452" i="13"/>
  <c r="W452" i="13" a="1"/>
  <c r="W452" i="13"/>
  <c r="X452" i="13"/>
  <c r="Y452" i="13"/>
  <c r="Z452" i="13"/>
  <c r="AA452" i="13"/>
  <c r="H453" i="13"/>
  <c r="L453" i="13"/>
  <c r="R453" i="13"/>
  <c r="S453" i="13"/>
  <c r="T453" i="13" a="1"/>
  <c r="T453" i="13"/>
  <c r="U453" i="13" a="1"/>
  <c r="U453" i="13"/>
  <c r="V453" i="13"/>
  <c r="W453" i="13" a="1"/>
  <c r="W453" i="13"/>
  <c r="X453" i="13"/>
  <c r="Y453" i="13"/>
  <c r="Z453" i="13"/>
  <c r="AA453" i="13"/>
  <c r="H454" i="13"/>
  <c r="L454" i="13"/>
  <c r="R454" i="13"/>
  <c r="S454" i="13"/>
  <c r="T454" i="13" a="1"/>
  <c r="T454" i="13"/>
  <c r="U454" i="13" a="1"/>
  <c r="U454" i="13"/>
  <c r="V454" i="13"/>
  <c r="W454" i="13" a="1"/>
  <c r="W454" i="13"/>
  <c r="X454" i="13"/>
  <c r="Y454" i="13"/>
  <c r="Z454" i="13"/>
  <c r="AA454" i="13"/>
  <c r="H455" i="13"/>
  <c r="L455" i="13"/>
  <c r="R455" i="13"/>
  <c r="S455" i="13"/>
  <c r="T455" i="13" a="1"/>
  <c r="T455" i="13"/>
  <c r="U455" i="13" a="1"/>
  <c r="U455" i="13"/>
  <c r="V455" i="13"/>
  <c r="W455" i="13" a="1"/>
  <c r="W455" i="13"/>
  <c r="X455" i="13"/>
  <c r="Y455" i="13"/>
  <c r="Z455" i="13"/>
  <c r="AA455" i="13"/>
  <c r="H456" i="13"/>
  <c r="L456" i="13"/>
  <c r="R456" i="13"/>
  <c r="S456" i="13"/>
  <c r="T456" i="13" a="1"/>
  <c r="T456" i="13"/>
  <c r="U456" i="13" a="1"/>
  <c r="U456" i="13"/>
  <c r="V456" i="13"/>
  <c r="W456" i="13" a="1"/>
  <c r="W456" i="13"/>
  <c r="X456" i="13"/>
  <c r="Y456" i="13"/>
  <c r="Z456" i="13"/>
  <c r="AA456" i="13"/>
  <c r="H457" i="13"/>
  <c r="L457" i="13"/>
  <c r="R457" i="13"/>
  <c r="S457" i="13"/>
  <c r="T457" i="13" a="1"/>
  <c r="T457" i="13"/>
  <c r="U457" i="13" a="1"/>
  <c r="U457" i="13"/>
  <c r="V457" i="13"/>
  <c r="W457" i="13" a="1"/>
  <c r="W457" i="13"/>
  <c r="X457" i="13"/>
  <c r="Y457" i="13"/>
  <c r="Z457" i="13"/>
  <c r="AA457" i="13"/>
  <c r="H458" i="13"/>
  <c r="L458" i="13"/>
  <c r="R458" i="13"/>
  <c r="S458" i="13"/>
  <c r="T458" i="13" a="1"/>
  <c r="T458" i="13"/>
  <c r="U458" i="13" a="1"/>
  <c r="U458" i="13"/>
  <c r="V458" i="13"/>
  <c r="W458" i="13" a="1"/>
  <c r="W458" i="13"/>
  <c r="X458" i="13"/>
  <c r="Y458" i="13"/>
  <c r="Z458" i="13"/>
  <c r="AA458" i="13"/>
  <c r="H459" i="13"/>
  <c r="L459" i="13"/>
  <c r="R459" i="13"/>
  <c r="S459" i="13"/>
  <c r="T459" i="13" a="1"/>
  <c r="T459" i="13"/>
  <c r="U459" i="13" a="1"/>
  <c r="U459" i="13"/>
  <c r="V459" i="13"/>
  <c r="W459" i="13" a="1"/>
  <c r="W459" i="13"/>
  <c r="X459" i="13"/>
  <c r="Y459" i="13"/>
  <c r="Z459" i="13"/>
  <c r="AA459" i="13"/>
  <c r="H460" i="13"/>
  <c r="L460" i="13"/>
  <c r="R460" i="13"/>
  <c r="S460" i="13"/>
  <c r="T460" i="13" a="1"/>
  <c r="T460" i="13"/>
  <c r="U460" i="13" a="1"/>
  <c r="U460" i="13"/>
  <c r="V460" i="13"/>
  <c r="W460" i="13" a="1"/>
  <c r="W460" i="13"/>
  <c r="X460" i="13"/>
  <c r="Y460" i="13"/>
  <c r="Z460" i="13"/>
  <c r="AA460" i="13"/>
  <c r="H461" i="13"/>
  <c r="L461" i="13"/>
  <c r="R461" i="13"/>
  <c r="S461" i="13"/>
  <c r="T461" i="13" a="1"/>
  <c r="T461" i="13"/>
  <c r="U461" i="13" a="1"/>
  <c r="U461" i="13"/>
  <c r="V461" i="13"/>
  <c r="W461" i="13" a="1"/>
  <c r="W461" i="13"/>
  <c r="X461" i="13"/>
  <c r="Y461" i="13"/>
  <c r="Z461" i="13"/>
  <c r="AA461" i="13"/>
  <c r="H462" i="13"/>
  <c r="L462" i="13"/>
  <c r="R462" i="13"/>
  <c r="S462" i="13"/>
  <c r="T462" i="13" a="1"/>
  <c r="T462" i="13"/>
  <c r="U462" i="13" a="1"/>
  <c r="U462" i="13"/>
  <c r="V462" i="13"/>
  <c r="W462" i="13" a="1"/>
  <c r="W462" i="13"/>
  <c r="X462" i="13"/>
  <c r="Y462" i="13"/>
  <c r="Z462" i="13"/>
  <c r="AA462" i="13"/>
  <c r="H463" i="13"/>
  <c r="L463" i="13"/>
  <c r="R463" i="13"/>
  <c r="S463" i="13"/>
  <c r="T463" i="13" a="1"/>
  <c r="T463" i="13"/>
  <c r="U463" i="13" a="1"/>
  <c r="U463" i="13"/>
  <c r="V463" i="13"/>
  <c r="W463" i="13" a="1"/>
  <c r="W463" i="13"/>
  <c r="X463" i="13"/>
  <c r="Y463" i="13"/>
  <c r="Z463" i="13"/>
  <c r="AA463" i="13"/>
  <c r="H464" i="13"/>
  <c r="L464" i="13"/>
  <c r="R464" i="13"/>
  <c r="S464" i="13"/>
  <c r="T464" i="13" a="1"/>
  <c r="T464" i="13"/>
  <c r="U464" i="13" a="1"/>
  <c r="U464" i="13"/>
  <c r="V464" i="13"/>
  <c r="W464" i="13" a="1"/>
  <c r="W464" i="13"/>
  <c r="X464" i="13"/>
  <c r="Y464" i="13"/>
  <c r="Z464" i="13"/>
  <c r="AA464" i="13"/>
  <c r="H465" i="13"/>
  <c r="L465" i="13"/>
  <c r="R465" i="13"/>
  <c r="S465" i="13"/>
  <c r="T465" i="13" a="1"/>
  <c r="T465" i="13"/>
  <c r="U465" i="13" a="1"/>
  <c r="U465" i="13"/>
  <c r="V465" i="13"/>
  <c r="W465" i="13" a="1"/>
  <c r="W465" i="13"/>
  <c r="X465" i="13"/>
  <c r="Y465" i="13"/>
  <c r="Z465" i="13"/>
  <c r="AA465" i="13"/>
  <c r="H466" i="13"/>
  <c r="L466" i="13"/>
  <c r="R466" i="13"/>
  <c r="S466" i="13"/>
  <c r="T466" i="13" a="1"/>
  <c r="T466" i="13"/>
  <c r="U466" i="13" a="1"/>
  <c r="U466" i="13"/>
  <c r="V466" i="13"/>
  <c r="W466" i="13" a="1"/>
  <c r="W466" i="13"/>
  <c r="X466" i="13"/>
  <c r="Y466" i="13"/>
  <c r="Z466" i="13"/>
  <c r="AA466" i="13"/>
  <c r="H467" i="13"/>
  <c r="L467" i="13"/>
  <c r="R467" i="13"/>
  <c r="S467" i="13"/>
  <c r="T467" i="13" a="1"/>
  <c r="T467" i="13"/>
  <c r="U467" i="13" a="1"/>
  <c r="U467" i="13"/>
  <c r="V467" i="13"/>
  <c r="W467" i="13" a="1"/>
  <c r="W467" i="13"/>
  <c r="X467" i="13"/>
  <c r="Y467" i="13"/>
  <c r="Z467" i="13"/>
  <c r="AA467" i="13"/>
  <c r="H468" i="13"/>
  <c r="L468" i="13"/>
  <c r="R468" i="13"/>
  <c r="S468" i="13"/>
  <c r="T468" i="13" a="1"/>
  <c r="T468" i="13"/>
  <c r="U468" i="13" a="1"/>
  <c r="U468" i="13"/>
  <c r="V468" i="13"/>
  <c r="W468" i="13" a="1"/>
  <c r="W468" i="13"/>
  <c r="X468" i="13"/>
  <c r="Y468" i="13"/>
  <c r="Z468" i="13"/>
  <c r="AA468" i="13"/>
  <c r="H469" i="13"/>
  <c r="L469" i="13"/>
  <c r="R469" i="13"/>
  <c r="S469" i="13"/>
  <c r="T469" i="13" a="1"/>
  <c r="T469" i="13"/>
  <c r="U469" i="13" a="1"/>
  <c r="U469" i="13"/>
  <c r="V469" i="13"/>
  <c r="W469" i="13" a="1"/>
  <c r="W469" i="13"/>
  <c r="X469" i="13"/>
  <c r="Y469" i="13"/>
  <c r="Z469" i="13"/>
  <c r="AA469" i="13"/>
  <c r="H470" i="13"/>
  <c r="L470" i="13"/>
  <c r="R470" i="13"/>
  <c r="S470" i="13"/>
  <c r="T470" i="13" a="1"/>
  <c r="T470" i="13"/>
  <c r="U470" i="13" a="1"/>
  <c r="U470" i="13"/>
  <c r="V470" i="13"/>
  <c r="W470" i="13" a="1"/>
  <c r="W470" i="13"/>
  <c r="X470" i="13"/>
  <c r="Y470" i="13"/>
  <c r="Z470" i="13"/>
  <c r="AA470" i="13"/>
  <c r="H471" i="13"/>
  <c r="L471" i="13"/>
  <c r="R471" i="13"/>
  <c r="S471" i="13"/>
  <c r="T471" i="13" a="1"/>
  <c r="T471" i="13"/>
  <c r="U471" i="13" a="1"/>
  <c r="U471" i="13"/>
  <c r="V471" i="13"/>
  <c r="W471" i="13" a="1"/>
  <c r="W471" i="13"/>
  <c r="X471" i="13"/>
  <c r="Y471" i="13"/>
  <c r="Z471" i="13"/>
  <c r="AA471" i="13"/>
  <c r="H472" i="13"/>
  <c r="L472" i="13"/>
  <c r="R472" i="13"/>
  <c r="S472" i="13"/>
  <c r="T472" i="13" a="1"/>
  <c r="T472" i="13"/>
  <c r="U472" i="13" a="1"/>
  <c r="U472" i="13"/>
  <c r="V472" i="13"/>
  <c r="W472" i="13" a="1"/>
  <c r="W472" i="13"/>
  <c r="X472" i="13"/>
  <c r="Y472" i="13"/>
  <c r="Z472" i="13"/>
  <c r="AA472" i="13"/>
  <c r="H473" i="13"/>
  <c r="L473" i="13"/>
  <c r="R473" i="13"/>
  <c r="S473" i="13"/>
  <c r="T473" i="13" a="1"/>
  <c r="T473" i="13"/>
  <c r="U473" i="13" a="1"/>
  <c r="U473" i="13"/>
  <c r="V473" i="13"/>
  <c r="W473" i="13" a="1"/>
  <c r="W473" i="13"/>
  <c r="X473" i="13"/>
  <c r="Y473" i="13"/>
  <c r="Z473" i="13"/>
  <c r="AA473" i="13"/>
  <c r="H474" i="13"/>
  <c r="L474" i="13"/>
  <c r="R474" i="13"/>
  <c r="S474" i="13"/>
  <c r="T474" i="13" a="1"/>
  <c r="T474" i="13"/>
  <c r="U474" i="13" a="1"/>
  <c r="U474" i="13"/>
  <c r="V474" i="13"/>
  <c r="W474" i="13" a="1"/>
  <c r="W474" i="13"/>
  <c r="X474" i="13"/>
  <c r="Y474" i="13"/>
  <c r="Z474" i="13"/>
  <c r="AA474" i="13"/>
  <c r="H475" i="13"/>
  <c r="L475" i="13"/>
  <c r="R475" i="13"/>
  <c r="S475" i="13"/>
  <c r="T475" i="13" a="1"/>
  <c r="T475" i="13"/>
  <c r="U475" i="13" a="1"/>
  <c r="U475" i="13"/>
  <c r="V475" i="13"/>
  <c r="W475" i="13" a="1"/>
  <c r="W475" i="13"/>
  <c r="X475" i="13"/>
  <c r="Y475" i="13"/>
  <c r="Z475" i="13"/>
  <c r="AA475" i="13"/>
  <c r="H476" i="13"/>
  <c r="L476" i="13"/>
  <c r="R476" i="13"/>
  <c r="S476" i="13"/>
  <c r="T476" i="13" a="1"/>
  <c r="T476" i="13"/>
  <c r="U476" i="13" a="1"/>
  <c r="U476" i="13"/>
  <c r="V476" i="13"/>
  <c r="W476" i="13" a="1"/>
  <c r="W476" i="13"/>
  <c r="X476" i="13"/>
  <c r="Y476" i="13"/>
  <c r="Z476" i="13"/>
  <c r="AA476" i="13"/>
  <c r="H477" i="13"/>
  <c r="L477" i="13"/>
  <c r="R477" i="13"/>
  <c r="S477" i="13"/>
  <c r="T477" i="13" a="1"/>
  <c r="T477" i="13"/>
  <c r="U477" i="13" a="1"/>
  <c r="U477" i="13"/>
  <c r="V477" i="13"/>
  <c r="W477" i="13" a="1"/>
  <c r="W477" i="13"/>
  <c r="X477" i="13"/>
  <c r="Y477" i="13"/>
  <c r="Z477" i="13"/>
  <c r="AA477" i="13"/>
  <c r="H478" i="13"/>
  <c r="L478" i="13"/>
  <c r="R478" i="13"/>
  <c r="S478" i="13"/>
  <c r="T478" i="13" a="1"/>
  <c r="T478" i="13"/>
  <c r="U478" i="13" a="1"/>
  <c r="U478" i="13"/>
  <c r="V478" i="13"/>
  <c r="W478" i="13" a="1"/>
  <c r="W478" i="13"/>
  <c r="X478" i="13"/>
  <c r="Y478" i="13"/>
  <c r="Z478" i="13"/>
  <c r="AA478" i="13"/>
  <c r="H479" i="13"/>
  <c r="L479" i="13"/>
  <c r="R479" i="13"/>
  <c r="S479" i="13"/>
  <c r="T479" i="13" a="1"/>
  <c r="T479" i="13"/>
  <c r="U479" i="13" a="1"/>
  <c r="U479" i="13"/>
  <c r="V479" i="13"/>
  <c r="W479" i="13" a="1"/>
  <c r="W479" i="13"/>
  <c r="X479" i="13"/>
  <c r="Y479" i="13"/>
  <c r="Z479" i="13"/>
  <c r="AA479" i="13"/>
  <c r="H480" i="13"/>
  <c r="L480" i="13"/>
  <c r="R480" i="13"/>
  <c r="S480" i="13"/>
  <c r="T480" i="13" a="1"/>
  <c r="T480" i="13"/>
  <c r="U480" i="13" a="1"/>
  <c r="U480" i="13"/>
  <c r="V480" i="13"/>
  <c r="W480" i="13" a="1"/>
  <c r="W480" i="13"/>
  <c r="X480" i="13"/>
  <c r="Y480" i="13"/>
  <c r="Z480" i="13"/>
  <c r="AA480" i="13"/>
  <c r="H481" i="13"/>
  <c r="L481" i="13"/>
  <c r="R481" i="13"/>
  <c r="S481" i="13"/>
  <c r="T481" i="13" a="1"/>
  <c r="T481" i="13"/>
  <c r="U481" i="13" a="1"/>
  <c r="U481" i="13"/>
  <c r="V481" i="13"/>
  <c r="W481" i="13" a="1"/>
  <c r="W481" i="13"/>
  <c r="X481" i="13"/>
  <c r="Y481" i="13"/>
  <c r="Z481" i="13"/>
  <c r="AA481" i="13"/>
  <c r="H482" i="13"/>
  <c r="L482" i="13"/>
  <c r="R482" i="13"/>
  <c r="S482" i="13"/>
  <c r="T482" i="13" a="1"/>
  <c r="T482" i="13"/>
  <c r="U482" i="13" a="1"/>
  <c r="U482" i="13"/>
  <c r="V482" i="13"/>
  <c r="W482" i="13" a="1"/>
  <c r="W482" i="13"/>
  <c r="X482" i="13"/>
  <c r="Y482" i="13"/>
  <c r="Z482" i="13"/>
  <c r="AA482" i="13"/>
  <c r="H483" i="13"/>
  <c r="L483" i="13"/>
  <c r="R483" i="13"/>
  <c r="S483" i="13"/>
  <c r="T483" i="13" a="1"/>
  <c r="T483" i="13"/>
  <c r="U483" i="13" a="1"/>
  <c r="U483" i="13"/>
  <c r="V483" i="13"/>
  <c r="W483" i="13" a="1"/>
  <c r="W483" i="13"/>
  <c r="X483" i="13"/>
  <c r="Y483" i="13"/>
  <c r="Z483" i="13"/>
  <c r="AA483" i="13"/>
  <c r="H484" i="13"/>
  <c r="L484" i="13"/>
  <c r="R484" i="13"/>
  <c r="S484" i="13"/>
  <c r="T484" i="13" a="1"/>
  <c r="T484" i="13"/>
  <c r="U484" i="13" a="1"/>
  <c r="U484" i="13"/>
  <c r="V484" i="13"/>
  <c r="W484" i="13" a="1"/>
  <c r="W484" i="13"/>
  <c r="X484" i="13"/>
  <c r="Y484" i="13"/>
  <c r="Z484" i="13"/>
  <c r="AA484" i="13"/>
  <c r="H485" i="13"/>
  <c r="L485" i="13"/>
  <c r="R485" i="13"/>
  <c r="S485" i="13"/>
  <c r="T485" i="13" a="1"/>
  <c r="T485" i="13"/>
  <c r="U485" i="13" a="1"/>
  <c r="U485" i="13"/>
  <c r="V485" i="13"/>
  <c r="W485" i="13" a="1"/>
  <c r="W485" i="13"/>
  <c r="X485" i="13"/>
  <c r="Y485" i="13"/>
  <c r="Z485" i="13"/>
  <c r="AA485" i="13"/>
  <c r="H486" i="13"/>
  <c r="L486" i="13"/>
  <c r="R486" i="13"/>
  <c r="S486" i="13"/>
  <c r="T486" i="13" a="1"/>
  <c r="T486" i="13"/>
  <c r="U486" i="13" a="1"/>
  <c r="U486" i="13"/>
  <c r="V486" i="13"/>
  <c r="W486" i="13" a="1"/>
  <c r="W486" i="13"/>
  <c r="X486" i="13"/>
  <c r="Y486" i="13"/>
  <c r="Z486" i="13"/>
  <c r="AA486" i="13"/>
  <c r="H487" i="13"/>
  <c r="L487" i="13"/>
  <c r="R487" i="13"/>
  <c r="S487" i="13"/>
  <c r="T487" i="13" a="1"/>
  <c r="T487" i="13"/>
  <c r="U487" i="13" a="1"/>
  <c r="U487" i="13"/>
  <c r="V487" i="13"/>
  <c r="W487" i="13" a="1"/>
  <c r="W487" i="13"/>
  <c r="X487" i="13"/>
  <c r="Y487" i="13"/>
  <c r="Z487" i="13"/>
  <c r="AA487" i="13"/>
  <c r="H488" i="13"/>
  <c r="L488" i="13"/>
  <c r="R488" i="13"/>
  <c r="S488" i="13"/>
  <c r="T488" i="13" a="1"/>
  <c r="T488" i="13"/>
  <c r="U488" i="13" a="1"/>
  <c r="U488" i="13"/>
  <c r="V488" i="13"/>
  <c r="W488" i="13" a="1"/>
  <c r="W488" i="13"/>
  <c r="X488" i="13"/>
  <c r="Y488" i="13"/>
  <c r="Z488" i="13"/>
  <c r="AA488" i="13"/>
  <c r="H489" i="13"/>
  <c r="L489" i="13"/>
  <c r="R489" i="13"/>
  <c r="S489" i="13"/>
  <c r="T489" i="13" a="1"/>
  <c r="T489" i="13"/>
  <c r="U489" i="13" a="1"/>
  <c r="U489" i="13"/>
  <c r="V489" i="13"/>
  <c r="W489" i="13" a="1"/>
  <c r="W489" i="13"/>
  <c r="X489" i="13"/>
  <c r="Y489" i="13"/>
  <c r="Z489" i="13"/>
  <c r="AA489" i="13"/>
  <c r="H490" i="13"/>
  <c r="L490" i="13"/>
  <c r="R490" i="13"/>
  <c r="S490" i="13"/>
  <c r="T490" i="13" a="1"/>
  <c r="T490" i="13"/>
  <c r="U490" i="13" a="1"/>
  <c r="U490" i="13"/>
  <c r="V490" i="13"/>
  <c r="W490" i="13" a="1"/>
  <c r="W490" i="13"/>
  <c r="X490" i="13"/>
  <c r="Y490" i="13"/>
  <c r="Z490" i="13"/>
  <c r="AA490" i="13"/>
  <c r="H491" i="13"/>
  <c r="L491" i="13"/>
  <c r="R491" i="13"/>
  <c r="S491" i="13"/>
  <c r="T491" i="13" a="1"/>
  <c r="T491" i="13"/>
  <c r="U491" i="13" a="1"/>
  <c r="U491" i="13"/>
  <c r="V491" i="13"/>
  <c r="W491" i="13" a="1"/>
  <c r="W491" i="13"/>
  <c r="X491" i="13"/>
  <c r="Y491" i="13"/>
  <c r="Z491" i="13"/>
  <c r="AA491" i="13"/>
  <c r="H492" i="13"/>
  <c r="L492" i="13"/>
  <c r="R492" i="13"/>
  <c r="S492" i="13"/>
  <c r="T492" i="13" a="1"/>
  <c r="T492" i="13"/>
  <c r="U492" i="13" a="1"/>
  <c r="U492" i="13"/>
  <c r="V492" i="13"/>
  <c r="W492" i="13" a="1"/>
  <c r="W492" i="13"/>
  <c r="X492" i="13"/>
  <c r="Y492" i="13"/>
  <c r="Z492" i="13"/>
  <c r="AA492" i="13"/>
  <c r="H493" i="13"/>
  <c r="L493" i="13"/>
  <c r="R493" i="13"/>
  <c r="S493" i="13"/>
  <c r="T493" i="13" a="1"/>
  <c r="T493" i="13"/>
  <c r="U493" i="13" a="1"/>
  <c r="U493" i="13"/>
  <c r="V493" i="13"/>
  <c r="W493" i="13" a="1"/>
  <c r="W493" i="13"/>
  <c r="X493" i="13"/>
  <c r="Y493" i="13"/>
  <c r="Z493" i="13"/>
  <c r="AA493" i="13"/>
  <c r="H494" i="13"/>
  <c r="L494" i="13"/>
  <c r="R494" i="13"/>
  <c r="S494" i="13"/>
  <c r="T494" i="13" a="1"/>
  <c r="T494" i="13"/>
  <c r="U494" i="13" a="1"/>
  <c r="U494" i="13"/>
  <c r="V494" i="13"/>
  <c r="W494" i="13" a="1"/>
  <c r="W494" i="13"/>
  <c r="X494" i="13"/>
  <c r="Y494" i="13"/>
  <c r="Z494" i="13"/>
  <c r="AA494" i="13"/>
  <c r="H495" i="13"/>
  <c r="L495" i="13"/>
  <c r="R495" i="13"/>
  <c r="S495" i="13"/>
  <c r="T495" i="13" a="1"/>
  <c r="T495" i="13"/>
  <c r="U495" i="13" a="1"/>
  <c r="U495" i="13"/>
  <c r="V495" i="13"/>
  <c r="W495" i="13" a="1"/>
  <c r="W495" i="13"/>
  <c r="X495" i="13"/>
  <c r="Y495" i="13"/>
  <c r="Z495" i="13"/>
  <c r="AA495" i="13"/>
  <c r="H496" i="13"/>
  <c r="L496" i="13"/>
  <c r="R496" i="13"/>
  <c r="S496" i="13"/>
  <c r="T496" i="13" a="1"/>
  <c r="T496" i="13"/>
  <c r="U496" i="13" a="1"/>
  <c r="U496" i="13"/>
  <c r="V496" i="13"/>
  <c r="W496" i="13" a="1"/>
  <c r="W496" i="13"/>
  <c r="X496" i="13"/>
  <c r="Y496" i="13"/>
  <c r="Z496" i="13"/>
  <c r="AA496" i="13"/>
  <c r="H497" i="13"/>
  <c r="L497" i="13"/>
  <c r="R497" i="13"/>
  <c r="S497" i="13"/>
  <c r="T497" i="13" a="1"/>
  <c r="T497" i="13"/>
  <c r="U497" i="13" a="1"/>
  <c r="U497" i="13"/>
  <c r="V497" i="13"/>
  <c r="W497" i="13" a="1"/>
  <c r="W497" i="13"/>
  <c r="X497" i="13"/>
  <c r="Y497" i="13"/>
  <c r="Z497" i="13"/>
  <c r="AA497" i="13"/>
  <c r="H498" i="13"/>
  <c r="L498" i="13"/>
  <c r="R498" i="13"/>
  <c r="S498" i="13"/>
  <c r="T498" i="13" a="1"/>
  <c r="T498" i="13"/>
  <c r="U498" i="13" a="1"/>
  <c r="U498" i="13"/>
  <c r="V498" i="13"/>
  <c r="W498" i="13" a="1"/>
  <c r="W498" i="13"/>
  <c r="X498" i="13"/>
  <c r="Y498" i="13"/>
  <c r="Z498" i="13"/>
  <c r="AA498" i="13"/>
  <c r="H499" i="13"/>
  <c r="L499" i="13"/>
  <c r="R499" i="13"/>
  <c r="S499" i="13"/>
  <c r="T499" i="13" a="1"/>
  <c r="T499" i="13"/>
  <c r="U499" i="13" a="1"/>
  <c r="U499" i="13"/>
  <c r="V499" i="13"/>
  <c r="W499" i="13" a="1"/>
  <c r="W499" i="13"/>
  <c r="X499" i="13"/>
  <c r="Y499" i="13"/>
  <c r="Z499" i="13"/>
  <c r="AA499" i="13"/>
  <c r="H500" i="13"/>
  <c r="L500" i="13"/>
  <c r="R500" i="13"/>
  <c r="S500" i="13"/>
  <c r="T500" i="13" a="1"/>
  <c r="T500" i="13"/>
  <c r="U500" i="13" a="1"/>
  <c r="U500" i="13"/>
  <c r="V500" i="13"/>
  <c r="W500" i="13" a="1"/>
  <c r="W500" i="13"/>
  <c r="X500" i="13"/>
  <c r="Y500" i="13"/>
  <c r="Z500" i="13"/>
  <c r="AA500" i="13"/>
  <c r="H501" i="13"/>
  <c r="L501" i="13"/>
  <c r="R501" i="13"/>
  <c r="S501" i="13"/>
  <c r="T501" i="13" a="1"/>
  <c r="T501" i="13"/>
  <c r="U501" i="13" a="1"/>
  <c r="U501" i="13"/>
  <c r="V501" i="13"/>
  <c r="W501" i="13" a="1"/>
  <c r="W501" i="13"/>
  <c r="X501" i="13"/>
  <c r="Y501" i="13"/>
  <c r="Z501" i="13"/>
  <c r="AA501" i="13"/>
  <c r="H502" i="13"/>
  <c r="L502" i="13"/>
  <c r="R502" i="13"/>
  <c r="S502" i="13"/>
  <c r="T502" i="13" a="1"/>
  <c r="T502" i="13"/>
  <c r="U502" i="13" a="1"/>
  <c r="U502" i="13"/>
  <c r="V502" i="13"/>
  <c r="W502" i="13" a="1"/>
  <c r="W502" i="13"/>
  <c r="X502" i="13"/>
  <c r="Y502" i="13"/>
  <c r="Z502" i="13"/>
  <c r="AA502" i="13"/>
  <c r="H503" i="13"/>
  <c r="L503" i="13"/>
  <c r="R503" i="13"/>
  <c r="S503" i="13"/>
  <c r="T503" i="13" a="1"/>
  <c r="T503" i="13"/>
  <c r="U503" i="13" a="1"/>
  <c r="U503" i="13"/>
  <c r="V503" i="13"/>
  <c r="W503" i="13" a="1"/>
  <c r="W503" i="13"/>
  <c r="X503" i="13"/>
  <c r="Y503" i="13"/>
  <c r="Z503" i="13"/>
  <c r="AA503" i="13"/>
  <c r="H504" i="13"/>
  <c r="L504" i="13"/>
  <c r="R504" i="13"/>
  <c r="S504" i="13"/>
  <c r="T504" i="13" a="1"/>
  <c r="T504" i="13"/>
  <c r="U504" i="13" a="1"/>
  <c r="U504" i="13"/>
  <c r="V504" i="13"/>
  <c r="W504" i="13" a="1"/>
  <c r="W504" i="13"/>
  <c r="X504" i="13"/>
  <c r="Y504" i="13"/>
  <c r="Z504" i="13"/>
  <c r="AA504" i="13"/>
  <c r="H505" i="13"/>
  <c r="L505" i="13"/>
  <c r="R505" i="13"/>
  <c r="S505" i="13"/>
  <c r="T505" i="13" a="1"/>
  <c r="T505" i="13"/>
  <c r="U505" i="13" a="1"/>
  <c r="U505" i="13"/>
  <c r="V505" i="13"/>
  <c r="W505" i="13" a="1"/>
  <c r="W505" i="13"/>
  <c r="X505" i="13"/>
  <c r="Y505" i="13"/>
  <c r="Z505" i="13"/>
  <c r="AA505" i="13"/>
  <c r="H506" i="13"/>
  <c r="L506" i="13"/>
  <c r="R506" i="13"/>
  <c r="S506" i="13"/>
  <c r="T506" i="13" a="1"/>
  <c r="T506" i="13"/>
  <c r="U506" i="13" a="1"/>
  <c r="U506" i="13"/>
  <c r="V506" i="13"/>
  <c r="W506" i="13" a="1"/>
  <c r="W506" i="13"/>
  <c r="X506" i="13"/>
  <c r="Y506" i="13"/>
  <c r="Z506" i="13"/>
  <c r="AA506" i="13"/>
  <c r="H507" i="13"/>
  <c r="L507" i="13"/>
  <c r="R507" i="13"/>
  <c r="S507" i="13"/>
  <c r="T507" i="13" a="1"/>
  <c r="T507" i="13"/>
  <c r="U507" i="13" a="1"/>
  <c r="U507" i="13"/>
  <c r="V507" i="13"/>
  <c r="W507" i="13" a="1"/>
  <c r="W507" i="13"/>
  <c r="X507" i="13"/>
  <c r="Y507" i="13"/>
  <c r="Z507" i="13"/>
  <c r="AA507" i="13"/>
  <c r="H508" i="13"/>
  <c r="L508" i="13"/>
  <c r="R508" i="13"/>
  <c r="S508" i="13"/>
  <c r="T508" i="13" a="1"/>
  <c r="T508" i="13"/>
  <c r="U508" i="13" a="1"/>
  <c r="U508" i="13"/>
  <c r="V508" i="13"/>
  <c r="W508" i="13" a="1"/>
  <c r="W508" i="13"/>
  <c r="X508" i="13"/>
  <c r="Y508" i="13"/>
  <c r="Z508" i="13"/>
  <c r="AA508" i="13"/>
  <c r="H509" i="13"/>
  <c r="L509" i="13"/>
  <c r="R509" i="13"/>
  <c r="S509" i="13"/>
  <c r="T509" i="13" a="1"/>
  <c r="T509" i="13"/>
  <c r="U509" i="13" a="1"/>
  <c r="U509" i="13"/>
  <c r="V509" i="13"/>
  <c r="W509" i="13" a="1"/>
  <c r="W509" i="13"/>
  <c r="X509" i="13"/>
  <c r="Y509" i="13"/>
  <c r="Z509" i="13"/>
  <c r="AA509" i="13"/>
  <c r="H510" i="13"/>
  <c r="L510" i="13"/>
  <c r="R510" i="13"/>
  <c r="S510" i="13"/>
  <c r="T510" i="13" a="1"/>
  <c r="T510" i="13"/>
  <c r="U510" i="13" a="1"/>
  <c r="U510" i="13"/>
  <c r="V510" i="13"/>
  <c r="W510" i="13" a="1"/>
  <c r="W510" i="13"/>
  <c r="X510" i="13"/>
  <c r="Y510" i="13"/>
  <c r="Z510" i="13"/>
  <c r="AA510" i="13"/>
  <c r="H511" i="13"/>
  <c r="L511" i="13"/>
  <c r="R511" i="13"/>
  <c r="S511" i="13"/>
  <c r="T511" i="13" a="1"/>
  <c r="T511" i="13"/>
  <c r="U511" i="13" a="1"/>
  <c r="U511" i="13"/>
  <c r="V511" i="13"/>
  <c r="W511" i="13" a="1"/>
  <c r="W511" i="13"/>
  <c r="X511" i="13"/>
  <c r="Y511" i="13"/>
  <c r="Z511" i="13"/>
  <c r="AA511" i="13"/>
  <c r="H512" i="13"/>
  <c r="L512" i="13"/>
  <c r="R512" i="13"/>
  <c r="S512" i="13"/>
  <c r="T512" i="13" a="1"/>
  <c r="T512" i="13"/>
  <c r="U512" i="13" a="1"/>
  <c r="U512" i="13"/>
  <c r="V512" i="13"/>
  <c r="W512" i="13" a="1"/>
  <c r="W512" i="13"/>
  <c r="X512" i="13"/>
  <c r="Y512" i="13"/>
  <c r="Z512" i="13"/>
  <c r="AA512" i="13"/>
  <c r="H513" i="13"/>
  <c r="L513" i="13"/>
  <c r="R513" i="13"/>
  <c r="S513" i="13"/>
  <c r="T513" i="13" a="1"/>
  <c r="T513" i="13"/>
  <c r="U513" i="13" a="1"/>
  <c r="U513" i="13"/>
  <c r="V513" i="13"/>
  <c r="W513" i="13" a="1"/>
  <c r="W513" i="13"/>
  <c r="X513" i="13"/>
  <c r="Y513" i="13"/>
  <c r="Z513" i="13"/>
  <c r="AA513" i="13"/>
  <c r="H514" i="13"/>
  <c r="L514" i="13"/>
  <c r="R514" i="13"/>
  <c r="S514" i="13"/>
  <c r="T514" i="13" a="1"/>
  <c r="T514" i="13"/>
  <c r="U514" i="13" a="1"/>
  <c r="U514" i="13"/>
  <c r="V514" i="13"/>
  <c r="W514" i="13" a="1"/>
  <c r="W514" i="13"/>
  <c r="X514" i="13"/>
  <c r="Y514" i="13"/>
  <c r="Z514" i="13"/>
  <c r="AA514" i="13"/>
  <c r="H515" i="13"/>
  <c r="L515" i="13"/>
  <c r="R515" i="13"/>
  <c r="S515" i="13"/>
  <c r="T515" i="13" a="1"/>
  <c r="T515" i="13"/>
  <c r="U515" i="13" a="1"/>
  <c r="U515" i="13"/>
  <c r="V515" i="13"/>
  <c r="W515" i="13" a="1"/>
  <c r="W515" i="13"/>
  <c r="X515" i="13"/>
  <c r="Y515" i="13"/>
  <c r="Z515" i="13"/>
  <c r="AA515" i="13"/>
  <c r="H516" i="13"/>
  <c r="L516" i="13"/>
  <c r="R516" i="13"/>
  <c r="S516" i="13"/>
  <c r="T516" i="13" a="1"/>
  <c r="T516" i="13"/>
  <c r="U516" i="13" a="1"/>
  <c r="U516" i="13"/>
  <c r="V516" i="13"/>
  <c r="W516" i="13" a="1"/>
  <c r="W516" i="13"/>
  <c r="X516" i="13"/>
  <c r="Y516" i="13"/>
  <c r="Z516" i="13"/>
  <c r="AA516" i="13"/>
  <c r="H517" i="13"/>
  <c r="L517" i="13"/>
  <c r="R517" i="13"/>
  <c r="S517" i="13"/>
  <c r="T517" i="13" a="1"/>
  <c r="T517" i="13"/>
  <c r="U517" i="13" a="1"/>
  <c r="U517" i="13"/>
  <c r="V517" i="13"/>
  <c r="W517" i="13" a="1"/>
  <c r="W517" i="13"/>
  <c r="X517" i="13"/>
  <c r="Y517" i="13"/>
  <c r="Z517" i="13"/>
  <c r="AA517" i="13"/>
  <c r="H518" i="13"/>
  <c r="L518" i="13"/>
  <c r="R518" i="13"/>
  <c r="S518" i="13"/>
  <c r="T518" i="13" a="1"/>
  <c r="T518" i="13"/>
  <c r="U518" i="13" a="1"/>
  <c r="U518" i="13"/>
  <c r="V518" i="13"/>
  <c r="W518" i="13" a="1"/>
  <c r="W518" i="13"/>
  <c r="X518" i="13"/>
  <c r="Y518" i="13"/>
  <c r="Z518" i="13"/>
  <c r="AA518" i="13"/>
  <c r="H519" i="13"/>
  <c r="L519" i="13"/>
  <c r="R519" i="13"/>
  <c r="S519" i="13"/>
  <c r="T519" i="13" a="1"/>
  <c r="T519" i="13"/>
  <c r="U519" i="13" a="1"/>
  <c r="U519" i="13"/>
  <c r="V519" i="13"/>
  <c r="W519" i="13" a="1"/>
  <c r="W519" i="13"/>
  <c r="X519" i="13"/>
  <c r="Y519" i="13"/>
  <c r="Z519" i="13"/>
  <c r="AA519" i="13"/>
  <c r="H520" i="13"/>
  <c r="L520" i="13"/>
  <c r="R520" i="13"/>
  <c r="S520" i="13"/>
  <c r="T520" i="13" a="1"/>
  <c r="T520" i="13"/>
  <c r="U520" i="13" a="1"/>
  <c r="U520" i="13"/>
  <c r="V520" i="13"/>
  <c r="W520" i="13" a="1"/>
  <c r="W520" i="13"/>
  <c r="X520" i="13"/>
  <c r="Y520" i="13"/>
  <c r="Z520" i="13"/>
  <c r="AA520" i="13"/>
  <c r="H521" i="13"/>
  <c r="L521" i="13"/>
  <c r="R521" i="13"/>
  <c r="S521" i="13"/>
  <c r="T521" i="13" a="1"/>
  <c r="T521" i="13"/>
  <c r="U521" i="13" a="1"/>
  <c r="U521" i="13"/>
  <c r="V521" i="13"/>
  <c r="W521" i="13" a="1"/>
  <c r="W521" i="13"/>
  <c r="X521" i="13"/>
  <c r="Y521" i="13"/>
  <c r="Z521" i="13"/>
  <c r="AA521" i="13"/>
  <c r="H522" i="13"/>
  <c r="L522" i="13"/>
  <c r="R522" i="13"/>
  <c r="S522" i="13"/>
  <c r="T522" i="13" a="1"/>
  <c r="T522" i="13"/>
  <c r="U522" i="13" a="1"/>
  <c r="U522" i="13"/>
  <c r="V522" i="13"/>
  <c r="W522" i="13" a="1"/>
  <c r="W522" i="13"/>
  <c r="X522" i="13"/>
  <c r="Y522" i="13"/>
  <c r="Z522" i="13"/>
  <c r="AA522" i="13"/>
  <c r="H523" i="13"/>
  <c r="L523" i="13"/>
  <c r="R523" i="13"/>
  <c r="S523" i="13"/>
  <c r="T523" i="13" a="1"/>
  <c r="T523" i="13"/>
  <c r="U523" i="13" a="1"/>
  <c r="U523" i="13"/>
  <c r="V523" i="13"/>
  <c r="W523" i="13" a="1"/>
  <c r="W523" i="13"/>
  <c r="X523" i="13"/>
  <c r="Y523" i="13"/>
  <c r="Z523" i="13"/>
  <c r="AA523" i="13"/>
  <c r="H524" i="13"/>
  <c r="L524" i="13"/>
  <c r="R524" i="13"/>
  <c r="S524" i="13"/>
  <c r="T524" i="13" a="1"/>
  <c r="T524" i="13"/>
  <c r="U524" i="13" a="1"/>
  <c r="U524" i="13"/>
  <c r="V524" i="13"/>
  <c r="W524" i="13" a="1"/>
  <c r="W524" i="13"/>
  <c r="X524" i="13"/>
  <c r="Y524" i="13"/>
  <c r="Z524" i="13"/>
  <c r="AA524" i="13"/>
  <c r="H525" i="13"/>
  <c r="L525" i="13"/>
  <c r="R525" i="13"/>
  <c r="S525" i="13"/>
  <c r="T525" i="13" a="1"/>
  <c r="T525" i="13"/>
  <c r="U525" i="13" a="1"/>
  <c r="U525" i="13"/>
  <c r="V525" i="13"/>
  <c r="W525" i="13" a="1"/>
  <c r="W525" i="13"/>
  <c r="X525" i="13"/>
  <c r="Y525" i="13"/>
  <c r="Z525" i="13"/>
  <c r="AA525" i="13"/>
  <c r="H526" i="13"/>
  <c r="L526" i="13"/>
  <c r="R526" i="13"/>
  <c r="S526" i="13"/>
  <c r="T526" i="13" a="1"/>
  <c r="T526" i="13"/>
  <c r="U526" i="13" a="1"/>
  <c r="U526" i="13"/>
  <c r="V526" i="13"/>
  <c r="W526" i="13" a="1"/>
  <c r="W526" i="13"/>
  <c r="X526" i="13"/>
  <c r="Y526" i="13"/>
  <c r="Z526" i="13"/>
  <c r="AA526" i="13"/>
  <c r="H527" i="13"/>
  <c r="L527" i="13"/>
  <c r="R527" i="13"/>
  <c r="S527" i="13"/>
  <c r="T527" i="13" a="1"/>
  <c r="T527" i="13"/>
  <c r="U527" i="13" a="1"/>
  <c r="U527" i="13"/>
  <c r="V527" i="13"/>
  <c r="W527" i="13" a="1"/>
  <c r="W527" i="13"/>
  <c r="X527" i="13"/>
  <c r="Y527" i="13"/>
  <c r="Z527" i="13"/>
  <c r="AA527" i="13"/>
  <c r="H528" i="13"/>
  <c r="L528" i="13"/>
  <c r="R528" i="13"/>
  <c r="S528" i="13"/>
  <c r="T528" i="13" a="1"/>
  <c r="T528" i="13"/>
  <c r="U528" i="13" a="1"/>
  <c r="U528" i="13"/>
  <c r="V528" i="13"/>
  <c r="W528" i="13" a="1"/>
  <c r="W528" i="13"/>
  <c r="X528" i="13"/>
  <c r="Y528" i="13"/>
  <c r="Z528" i="13"/>
  <c r="AA528" i="13"/>
  <c r="H529" i="13"/>
  <c r="L529" i="13"/>
  <c r="R529" i="13"/>
  <c r="S529" i="13"/>
  <c r="T529" i="13" a="1"/>
  <c r="T529" i="13"/>
  <c r="U529" i="13" a="1"/>
  <c r="U529" i="13"/>
  <c r="V529" i="13"/>
  <c r="W529" i="13" a="1"/>
  <c r="W529" i="13"/>
  <c r="X529" i="13"/>
  <c r="Y529" i="13"/>
  <c r="Z529" i="13"/>
  <c r="AA529" i="13"/>
  <c r="H530" i="13"/>
  <c r="L530" i="13"/>
  <c r="R530" i="13"/>
  <c r="S530" i="13"/>
  <c r="T530" i="13" a="1"/>
  <c r="T530" i="13"/>
  <c r="U530" i="13" a="1"/>
  <c r="U530" i="13"/>
  <c r="V530" i="13"/>
  <c r="W530" i="13" a="1"/>
  <c r="W530" i="13"/>
  <c r="X530" i="13"/>
  <c r="Y530" i="13"/>
  <c r="Z530" i="13"/>
  <c r="AA530" i="13"/>
  <c r="H531" i="13"/>
  <c r="L531" i="13"/>
  <c r="R531" i="13"/>
  <c r="S531" i="13"/>
  <c r="T531" i="13" a="1"/>
  <c r="T531" i="13"/>
  <c r="U531" i="13" a="1"/>
  <c r="U531" i="13"/>
  <c r="V531" i="13"/>
  <c r="W531" i="13" a="1"/>
  <c r="W531" i="13"/>
  <c r="X531" i="13"/>
  <c r="Y531" i="13"/>
  <c r="Z531" i="13"/>
  <c r="AA531" i="13"/>
  <c r="H532" i="13"/>
  <c r="L532" i="13"/>
  <c r="R532" i="13"/>
  <c r="S532" i="13"/>
  <c r="T532" i="13" a="1"/>
  <c r="T532" i="13"/>
  <c r="U532" i="13" a="1"/>
  <c r="U532" i="13"/>
  <c r="V532" i="13"/>
  <c r="W532" i="13" a="1"/>
  <c r="W532" i="13"/>
  <c r="X532" i="13"/>
  <c r="Y532" i="13"/>
  <c r="Z532" i="13"/>
  <c r="AA532" i="13"/>
  <c r="H533" i="13"/>
  <c r="L533" i="13"/>
  <c r="R533" i="13"/>
  <c r="S533" i="13"/>
  <c r="T533" i="13" a="1"/>
  <c r="T533" i="13"/>
  <c r="U533" i="13" a="1"/>
  <c r="U533" i="13"/>
  <c r="V533" i="13"/>
  <c r="W533" i="13" a="1"/>
  <c r="W533" i="13"/>
  <c r="X533" i="13"/>
  <c r="Y533" i="13"/>
  <c r="Z533" i="13"/>
  <c r="AA533" i="13"/>
  <c r="H534" i="13"/>
  <c r="L534" i="13"/>
  <c r="R534" i="13"/>
  <c r="S534" i="13"/>
  <c r="T534" i="13" a="1"/>
  <c r="T534" i="13"/>
  <c r="U534" i="13" a="1"/>
  <c r="U534" i="13"/>
  <c r="V534" i="13"/>
  <c r="W534" i="13" a="1"/>
  <c r="W534" i="13"/>
  <c r="X534" i="13"/>
  <c r="Y534" i="13"/>
  <c r="Z534" i="13"/>
  <c r="AA534" i="13"/>
  <c r="H535" i="13"/>
  <c r="L535" i="13"/>
  <c r="R535" i="13"/>
  <c r="S535" i="13"/>
  <c r="T535" i="13" a="1"/>
  <c r="T535" i="13"/>
  <c r="U535" i="13" a="1"/>
  <c r="U535" i="13"/>
  <c r="V535" i="13"/>
  <c r="W535" i="13" a="1"/>
  <c r="W535" i="13"/>
  <c r="X535" i="13"/>
  <c r="Y535" i="13"/>
  <c r="Z535" i="13"/>
  <c r="AA535" i="13"/>
  <c r="H536" i="13"/>
  <c r="L536" i="13"/>
  <c r="R536" i="13"/>
  <c r="S536" i="13"/>
  <c r="T536" i="13" a="1"/>
  <c r="T536" i="13"/>
  <c r="U536" i="13" a="1"/>
  <c r="U536" i="13"/>
  <c r="V536" i="13"/>
  <c r="W536" i="13" a="1"/>
  <c r="W536" i="13"/>
  <c r="X536" i="13"/>
  <c r="Y536" i="13"/>
  <c r="Z536" i="13"/>
  <c r="AA536" i="13"/>
  <c r="H537" i="13"/>
  <c r="L537" i="13"/>
  <c r="R537" i="13"/>
  <c r="S537" i="13"/>
  <c r="T537" i="13" a="1"/>
  <c r="T537" i="13"/>
  <c r="U537" i="13" a="1"/>
  <c r="U537" i="13"/>
  <c r="V537" i="13"/>
  <c r="W537" i="13" a="1"/>
  <c r="W537" i="13"/>
  <c r="X537" i="13"/>
  <c r="Y537" i="13"/>
  <c r="Z537" i="13"/>
  <c r="AA537" i="13"/>
  <c r="H538" i="13"/>
  <c r="L538" i="13"/>
  <c r="R538" i="13"/>
  <c r="S538" i="13"/>
  <c r="T538" i="13" a="1"/>
  <c r="T538" i="13"/>
  <c r="U538" i="13" a="1"/>
  <c r="U538" i="13"/>
  <c r="V538" i="13"/>
  <c r="W538" i="13" a="1"/>
  <c r="W538" i="13"/>
  <c r="X538" i="13"/>
  <c r="Y538" i="13"/>
  <c r="Z538" i="13"/>
  <c r="AA538" i="13"/>
  <c r="H539" i="13"/>
  <c r="L539" i="13"/>
  <c r="R539" i="13"/>
  <c r="S539" i="13"/>
  <c r="T539" i="13" a="1"/>
  <c r="T539" i="13"/>
  <c r="U539" i="13" a="1"/>
  <c r="U539" i="13"/>
  <c r="V539" i="13"/>
  <c r="W539" i="13" a="1"/>
  <c r="W539" i="13"/>
  <c r="X539" i="13"/>
  <c r="Y539" i="13"/>
  <c r="Z539" i="13"/>
  <c r="AA539" i="13"/>
  <c r="H540" i="13"/>
  <c r="L540" i="13"/>
  <c r="R540" i="13"/>
  <c r="S540" i="13"/>
  <c r="T540" i="13" a="1"/>
  <c r="T540" i="13"/>
  <c r="U540" i="13" a="1"/>
  <c r="U540" i="13"/>
  <c r="V540" i="13"/>
  <c r="W540" i="13" a="1"/>
  <c r="W540" i="13"/>
  <c r="X540" i="13"/>
  <c r="Y540" i="13"/>
  <c r="Z540" i="13"/>
  <c r="AA540" i="13"/>
  <c r="H541" i="13"/>
  <c r="L541" i="13"/>
  <c r="R541" i="13"/>
  <c r="S541" i="13"/>
  <c r="T541" i="13" a="1"/>
  <c r="T541" i="13"/>
  <c r="U541" i="13" a="1"/>
  <c r="U541" i="13"/>
  <c r="V541" i="13"/>
  <c r="W541" i="13" a="1"/>
  <c r="W541" i="13"/>
  <c r="X541" i="13"/>
  <c r="Y541" i="13"/>
  <c r="Z541" i="13"/>
  <c r="AA541" i="13"/>
  <c r="H542" i="13"/>
  <c r="L542" i="13"/>
  <c r="R542" i="13"/>
  <c r="S542" i="13"/>
  <c r="T542" i="13" a="1"/>
  <c r="T542" i="13"/>
  <c r="U542" i="13" a="1"/>
  <c r="U542" i="13"/>
  <c r="V542" i="13"/>
  <c r="W542" i="13" a="1"/>
  <c r="W542" i="13"/>
  <c r="X542" i="13"/>
  <c r="Y542" i="13"/>
  <c r="Z542" i="13"/>
  <c r="AA542" i="13"/>
  <c r="H543" i="13"/>
  <c r="L543" i="13"/>
  <c r="R543" i="13"/>
  <c r="S543" i="13"/>
  <c r="T543" i="13" a="1"/>
  <c r="T543" i="13"/>
  <c r="U543" i="13" a="1"/>
  <c r="U543" i="13"/>
  <c r="V543" i="13"/>
  <c r="W543" i="13" a="1"/>
  <c r="W543" i="13"/>
  <c r="X543" i="13"/>
  <c r="Y543" i="13"/>
  <c r="Z543" i="13"/>
  <c r="AA543" i="13"/>
  <c r="H544" i="13"/>
  <c r="L544" i="13"/>
  <c r="R544" i="13"/>
  <c r="S544" i="13"/>
  <c r="T544" i="13" a="1"/>
  <c r="T544" i="13"/>
  <c r="U544" i="13" a="1"/>
  <c r="U544" i="13"/>
  <c r="V544" i="13"/>
  <c r="W544" i="13" a="1"/>
  <c r="W544" i="13"/>
  <c r="X544" i="13"/>
  <c r="Y544" i="13"/>
  <c r="Z544" i="13"/>
  <c r="AA544" i="13"/>
  <c r="H545" i="13"/>
  <c r="L545" i="13"/>
  <c r="R545" i="13"/>
  <c r="S545" i="13"/>
  <c r="T545" i="13" a="1"/>
  <c r="T545" i="13"/>
  <c r="U545" i="13" a="1"/>
  <c r="U545" i="13"/>
  <c r="V545" i="13"/>
  <c r="W545" i="13" a="1"/>
  <c r="W545" i="13"/>
  <c r="X545" i="13"/>
  <c r="Y545" i="13"/>
  <c r="Z545" i="13"/>
  <c r="AA545" i="13"/>
  <c r="H546" i="13"/>
  <c r="L546" i="13"/>
  <c r="R546" i="13"/>
  <c r="S546" i="13"/>
  <c r="T546" i="13" a="1"/>
  <c r="T546" i="13"/>
  <c r="U546" i="13" a="1"/>
  <c r="U546" i="13"/>
  <c r="V546" i="13"/>
  <c r="W546" i="13" a="1"/>
  <c r="W546" i="13"/>
  <c r="X546" i="13"/>
  <c r="Y546" i="13"/>
  <c r="Z546" i="13"/>
  <c r="AA546" i="13"/>
  <c r="H547" i="13"/>
  <c r="L547" i="13"/>
  <c r="R547" i="13"/>
  <c r="S547" i="13"/>
  <c r="T547" i="13" a="1"/>
  <c r="T547" i="13"/>
  <c r="U547" i="13" a="1"/>
  <c r="U547" i="13"/>
  <c r="V547" i="13"/>
  <c r="W547" i="13" a="1"/>
  <c r="W547" i="13"/>
  <c r="X547" i="13"/>
  <c r="Y547" i="13"/>
  <c r="Z547" i="13"/>
  <c r="AA547" i="13"/>
  <c r="H548" i="13"/>
  <c r="L548" i="13"/>
  <c r="R548" i="13"/>
  <c r="S548" i="13"/>
  <c r="T548" i="13" a="1"/>
  <c r="T548" i="13"/>
  <c r="U548" i="13" a="1"/>
  <c r="U548" i="13"/>
  <c r="V548" i="13"/>
  <c r="W548" i="13" a="1"/>
  <c r="W548" i="13"/>
  <c r="X548" i="13"/>
  <c r="Y548" i="13"/>
  <c r="Z548" i="13"/>
  <c r="AA548" i="13"/>
  <c r="H549" i="13"/>
  <c r="L549" i="13"/>
  <c r="R549" i="13"/>
  <c r="S549" i="13"/>
  <c r="T549" i="13" a="1"/>
  <c r="T549" i="13"/>
  <c r="U549" i="13" a="1"/>
  <c r="U549" i="13"/>
  <c r="V549" i="13"/>
  <c r="W549" i="13" a="1"/>
  <c r="W549" i="13"/>
  <c r="X549" i="13"/>
  <c r="Y549" i="13"/>
  <c r="Z549" i="13"/>
  <c r="AA549" i="13"/>
  <c r="H550" i="13"/>
  <c r="L550" i="13"/>
  <c r="R550" i="13"/>
  <c r="S550" i="13"/>
  <c r="T550" i="13" a="1"/>
  <c r="T550" i="13"/>
  <c r="U550" i="13" a="1"/>
  <c r="U550" i="13"/>
  <c r="V550" i="13"/>
  <c r="W550" i="13" a="1"/>
  <c r="W550" i="13"/>
  <c r="X550" i="13"/>
  <c r="Y550" i="13"/>
  <c r="Z550" i="13"/>
  <c r="AA550" i="13"/>
  <c r="H551" i="13"/>
  <c r="L551" i="13"/>
  <c r="R551" i="13"/>
  <c r="S551" i="13"/>
  <c r="T551" i="13" a="1"/>
  <c r="T551" i="13"/>
  <c r="U551" i="13" a="1"/>
  <c r="U551" i="13"/>
  <c r="V551" i="13"/>
  <c r="W551" i="13" a="1"/>
  <c r="W551" i="13"/>
  <c r="X551" i="13"/>
  <c r="Y551" i="13"/>
  <c r="Z551" i="13"/>
  <c r="AA551" i="13"/>
  <c r="H552" i="13"/>
  <c r="L552" i="13"/>
  <c r="R552" i="13"/>
  <c r="S552" i="13"/>
  <c r="T552" i="13" a="1"/>
  <c r="T552" i="13"/>
  <c r="U552" i="13" a="1"/>
  <c r="U552" i="13"/>
  <c r="V552" i="13"/>
  <c r="W552" i="13" a="1"/>
  <c r="W552" i="13"/>
  <c r="X552" i="13"/>
  <c r="Y552" i="13"/>
  <c r="Z552" i="13"/>
  <c r="AA552" i="13"/>
  <c r="H553" i="13"/>
  <c r="L553" i="13"/>
  <c r="R553" i="13"/>
  <c r="S553" i="13"/>
  <c r="T553" i="13" a="1"/>
  <c r="T553" i="13"/>
  <c r="U553" i="13" a="1"/>
  <c r="U553" i="13"/>
  <c r="V553" i="13"/>
  <c r="W553" i="13" a="1"/>
  <c r="W553" i="13"/>
  <c r="X553" i="13"/>
  <c r="Y553" i="13"/>
  <c r="Z553" i="13"/>
  <c r="AA553" i="13"/>
  <c r="H554" i="13"/>
  <c r="L554" i="13"/>
  <c r="R554" i="13"/>
  <c r="S554" i="13"/>
  <c r="T554" i="13" a="1"/>
  <c r="T554" i="13"/>
  <c r="U554" i="13" a="1"/>
  <c r="U554" i="13"/>
  <c r="V554" i="13"/>
  <c r="W554" i="13" a="1"/>
  <c r="W554" i="13"/>
  <c r="X554" i="13"/>
  <c r="Y554" i="13"/>
  <c r="Z554" i="13"/>
  <c r="AA554" i="13"/>
  <c r="H555" i="13"/>
  <c r="L555" i="13"/>
  <c r="R555" i="13"/>
  <c r="S555" i="13"/>
  <c r="T555" i="13" a="1"/>
  <c r="T555" i="13"/>
  <c r="U555" i="13" a="1"/>
  <c r="U555" i="13"/>
  <c r="V555" i="13"/>
  <c r="W555" i="13" a="1"/>
  <c r="W555" i="13"/>
  <c r="X555" i="13"/>
  <c r="Y555" i="13"/>
  <c r="Z555" i="13"/>
  <c r="AA555" i="13"/>
  <c r="H556" i="13"/>
  <c r="L556" i="13"/>
  <c r="R556" i="13"/>
  <c r="S556" i="13"/>
  <c r="T556" i="13" a="1"/>
  <c r="T556" i="13"/>
  <c r="U556" i="13" a="1"/>
  <c r="U556" i="13"/>
  <c r="V556" i="13"/>
  <c r="W556" i="13" a="1"/>
  <c r="W556" i="13"/>
  <c r="X556" i="13"/>
  <c r="Y556" i="13"/>
  <c r="Z556" i="13"/>
  <c r="AA556" i="13"/>
  <c r="H557" i="13"/>
  <c r="L557" i="13"/>
  <c r="R557" i="13"/>
  <c r="S557" i="13"/>
  <c r="T557" i="13" a="1"/>
  <c r="T557" i="13"/>
  <c r="U557" i="13" a="1"/>
  <c r="U557" i="13"/>
  <c r="V557" i="13"/>
  <c r="W557" i="13" a="1"/>
  <c r="W557" i="13"/>
  <c r="X557" i="13"/>
  <c r="Y557" i="13"/>
  <c r="Z557" i="13"/>
  <c r="AA557" i="13"/>
  <c r="H558" i="13"/>
  <c r="L558" i="13"/>
  <c r="R558" i="13"/>
  <c r="S558" i="13"/>
  <c r="T558" i="13" a="1"/>
  <c r="T558" i="13"/>
  <c r="U558" i="13" a="1"/>
  <c r="U558" i="13"/>
  <c r="V558" i="13"/>
  <c r="W558" i="13" a="1"/>
  <c r="W558" i="13"/>
  <c r="X558" i="13"/>
  <c r="Y558" i="13"/>
  <c r="Z558" i="13"/>
  <c r="AA558" i="13"/>
  <c r="H559" i="13"/>
  <c r="L559" i="13"/>
  <c r="R559" i="13"/>
  <c r="S559" i="13"/>
  <c r="T559" i="13" a="1"/>
  <c r="T559" i="13"/>
  <c r="U559" i="13" a="1"/>
  <c r="U559" i="13"/>
  <c r="V559" i="13"/>
  <c r="W559" i="13" a="1"/>
  <c r="W559" i="13"/>
  <c r="X559" i="13"/>
  <c r="Y559" i="13"/>
  <c r="Z559" i="13"/>
  <c r="AA559" i="13"/>
  <c r="H560" i="13"/>
  <c r="L560" i="13"/>
  <c r="R560" i="13"/>
  <c r="S560" i="13"/>
  <c r="T560" i="13" a="1"/>
  <c r="T560" i="13"/>
  <c r="U560" i="13" a="1"/>
  <c r="U560" i="13"/>
  <c r="V560" i="13"/>
  <c r="W560" i="13" a="1"/>
  <c r="W560" i="13"/>
  <c r="X560" i="13"/>
  <c r="Y560" i="13"/>
  <c r="Z560" i="13"/>
  <c r="AA560" i="13"/>
  <c r="H561" i="13"/>
  <c r="L561" i="13"/>
  <c r="R561" i="13"/>
  <c r="S561" i="13"/>
  <c r="T561" i="13" a="1"/>
  <c r="T561" i="13"/>
  <c r="U561" i="13" a="1"/>
  <c r="U561" i="13"/>
  <c r="V561" i="13"/>
  <c r="W561" i="13" a="1"/>
  <c r="W561" i="13"/>
  <c r="X561" i="13"/>
  <c r="Y561" i="13"/>
  <c r="Z561" i="13"/>
  <c r="AA561" i="13"/>
  <c r="H562" i="13"/>
  <c r="L562" i="13"/>
  <c r="R562" i="13"/>
  <c r="S562" i="13"/>
  <c r="T562" i="13" a="1"/>
  <c r="T562" i="13"/>
  <c r="U562" i="13" a="1"/>
  <c r="U562" i="13"/>
  <c r="V562" i="13"/>
  <c r="W562" i="13" a="1"/>
  <c r="W562" i="13"/>
  <c r="X562" i="13"/>
  <c r="Y562" i="13"/>
  <c r="Z562" i="13"/>
  <c r="AA562" i="13"/>
  <c r="H563" i="13"/>
  <c r="L563" i="13"/>
  <c r="R563" i="13"/>
  <c r="S563" i="13"/>
  <c r="T563" i="13" a="1"/>
  <c r="T563" i="13"/>
  <c r="U563" i="13" a="1"/>
  <c r="U563" i="13"/>
  <c r="V563" i="13"/>
  <c r="W563" i="13" a="1"/>
  <c r="W563" i="13"/>
  <c r="X563" i="13"/>
  <c r="Y563" i="13"/>
  <c r="Z563" i="13"/>
  <c r="AA563" i="13"/>
  <c r="H564" i="13"/>
  <c r="L564" i="13"/>
  <c r="R564" i="13"/>
  <c r="S564" i="13"/>
  <c r="T564" i="13" a="1"/>
  <c r="T564" i="13"/>
  <c r="U564" i="13" a="1"/>
  <c r="U564" i="13"/>
  <c r="V564" i="13"/>
  <c r="W564" i="13" a="1"/>
  <c r="W564" i="13"/>
  <c r="X564" i="13"/>
  <c r="Y564" i="13"/>
  <c r="Z564" i="13"/>
  <c r="AA564" i="13"/>
  <c r="H565" i="13"/>
  <c r="L565" i="13"/>
  <c r="R565" i="13"/>
  <c r="S565" i="13"/>
  <c r="T565" i="13" a="1"/>
  <c r="T565" i="13"/>
  <c r="U565" i="13" a="1"/>
  <c r="U565" i="13"/>
  <c r="V565" i="13"/>
  <c r="W565" i="13" a="1"/>
  <c r="W565" i="13"/>
  <c r="X565" i="13"/>
  <c r="Y565" i="13"/>
  <c r="Z565" i="13"/>
  <c r="AA565" i="13"/>
  <c r="H566" i="13"/>
  <c r="L566" i="13"/>
  <c r="R566" i="13"/>
  <c r="S566" i="13"/>
  <c r="T566" i="13" a="1"/>
  <c r="T566" i="13"/>
  <c r="U566" i="13" a="1"/>
  <c r="U566" i="13"/>
  <c r="V566" i="13"/>
  <c r="W566" i="13" a="1"/>
  <c r="W566" i="13"/>
  <c r="X566" i="13"/>
  <c r="Y566" i="13"/>
  <c r="Z566" i="13"/>
  <c r="AA566" i="13"/>
  <c r="H567" i="13"/>
  <c r="L567" i="13"/>
  <c r="R567" i="13"/>
  <c r="S567" i="13"/>
  <c r="T567" i="13" a="1"/>
  <c r="T567" i="13"/>
  <c r="U567" i="13" a="1"/>
  <c r="U567" i="13"/>
  <c r="V567" i="13"/>
  <c r="W567" i="13" a="1"/>
  <c r="W567" i="13"/>
  <c r="X567" i="13"/>
  <c r="Y567" i="13"/>
  <c r="Z567" i="13"/>
  <c r="AA567" i="13"/>
  <c r="H568" i="13"/>
  <c r="L568" i="13"/>
  <c r="R568" i="13"/>
  <c r="S568" i="13"/>
  <c r="T568" i="13" a="1"/>
  <c r="T568" i="13"/>
  <c r="U568" i="13" a="1"/>
  <c r="U568" i="13"/>
  <c r="V568" i="13"/>
  <c r="W568" i="13" a="1"/>
  <c r="W568" i="13"/>
  <c r="X568" i="13"/>
  <c r="Y568" i="13"/>
  <c r="Z568" i="13"/>
  <c r="AA568" i="13"/>
  <c r="H569" i="13"/>
  <c r="L569" i="13"/>
  <c r="R569" i="13"/>
  <c r="S569" i="13"/>
  <c r="T569" i="13" a="1"/>
  <c r="T569" i="13"/>
  <c r="U569" i="13" a="1"/>
  <c r="U569" i="13"/>
  <c r="V569" i="13"/>
  <c r="W569" i="13" a="1"/>
  <c r="W569" i="13"/>
  <c r="X569" i="13"/>
  <c r="Y569" i="13"/>
  <c r="Z569" i="13"/>
  <c r="AA569" i="13"/>
  <c r="H570" i="13"/>
  <c r="L570" i="13"/>
  <c r="R570" i="13"/>
  <c r="S570" i="13"/>
  <c r="T570" i="13" a="1"/>
  <c r="T570" i="13"/>
  <c r="U570" i="13" a="1"/>
  <c r="U570" i="13"/>
  <c r="V570" i="13"/>
  <c r="W570" i="13" a="1"/>
  <c r="W570" i="13"/>
  <c r="X570" i="13"/>
  <c r="Y570" i="13"/>
  <c r="Z570" i="13"/>
  <c r="AA570" i="13"/>
  <c r="H571" i="13"/>
  <c r="L571" i="13"/>
  <c r="R571" i="13"/>
  <c r="S571" i="13"/>
  <c r="T571" i="13" a="1"/>
  <c r="T571" i="13"/>
  <c r="U571" i="13" a="1"/>
  <c r="U571" i="13"/>
  <c r="V571" i="13"/>
  <c r="W571" i="13" a="1"/>
  <c r="W571" i="13"/>
  <c r="X571" i="13"/>
  <c r="Y571" i="13"/>
  <c r="Z571" i="13"/>
  <c r="AA571" i="13"/>
  <c r="H572" i="13"/>
  <c r="L572" i="13"/>
  <c r="R572" i="13"/>
  <c r="S572" i="13"/>
  <c r="T572" i="13" a="1"/>
  <c r="T572" i="13"/>
  <c r="U572" i="13" a="1"/>
  <c r="U572" i="13"/>
  <c r="V572" i="13"/>
  <c r="W572" i="13" a="1"/>
  <c r="W572" i="13"/>
  <c r="X572" i="13"/>
  <c r="Y572" i="13"/>
  <c r="Z572" i="13"/>
  <c r="AA572" i="13"/>
  <c r="H573" i="13"/>
  <c r="L573" i="13"/>
  <c r="R573" i="13"/>
  <c r="S573" i="13"/>
  <c r="T573" i="13" a="1"/>
  <c r="T573" i="13"/>
  <c r="U573" i="13" a="1"/>
  <c r="U573" i="13"/>
  <c r="V573" i="13"/>
  <c r="W573" i="13" a="1"/>
  <c r="W573" i="13"/>
  <c r="X573" i="13"/>
  <c r="Y573" i="13"/>
  <c r="Z573" i="13"/>
  <c r="AA573" i="13"/>
  <c r="H574" i="13"/>
  <c r="L574" i="13"/>
  <c r="R574" i="13"/>
  <c r="S574" i="13"/>
  <c r="T574" i="13" a="1"/>
  <c r="T574" i="13"/>
  <c r="U574" i="13" a="1"/>
  <c r="U574" i="13"/>
  <c r="V574" i="13"/>
  <c r="W574" i="13" a="1"/>
  <c r="W574" i="13"/>
  <c r="X574" i="13"/>
  <c r="Y574" i="13"/>
  <c r="Z574" i="13"/>
  <c r="AA574" i="13"/>
  <c r="H575" i="13"/>
  <c r="L575" i="13"/>
  <c r="R575" i="13"/>
  <c r="S575" i="13"/>
  <c r="T575" i="13" a="1"/>
  <c r="T575" i="13"/>
  <c r="U575" i="13" a="1"/>
  <c r="U575" i="13"/>
  <c r="V575" i="13"/>
  <c r="W575" i="13" a="1"/>
  <c r="W575" i="13"/>
  <c r="X575" i="13"/>
  <c r="Y575" i="13"/>
  <c r="Z575" i="13"/>
  <c r="AA575" i="13"/>
  <c r="H576" i="13"/>
  <c r="L576" i="13"/>
  <c r="R576" i="13"/>
  <c r="S576" i="13"/>
  <c r="T576" i="13" a="1"/>
  <c r="T576" i="13"/>
  <c r="U576" i="13" a="1"/>
  <c r="U576" i="13"/>
  <c r="V576" i="13"/>
  <c r="W576" i="13" a="1"/>
  <c r="W576" i="13"/>
  <c r="X576" i="13"/>
  <c r="Y576" i="13"/>
  <c r="Z576" i="13"/>
  <c r="AA576" i="13"/>
  <c r="H577" i="13"/>
  <c r="L577" i="13"/>
  <c r="R577" i="13"/>
  <c r="S577" i="13"/>
  <c r="T577" i="13" a="1"/>
  <c r="T577" i="13"/>
  <c r="U577" i="13" a="1"/>
  <c r="U577" i="13"/>
  <c r="V577" i="13"/>
  <c r="W577" i="13" a="1"/>
  <c r="W577" i="13"/>
  <c r="X577" i="13"/>
  <c r="Y577" i="13"/>
  <c r="Z577" i="13"/>
  <c r="AA577" i="13"/>
  <c r="H578" i="13"/>
  <c r="L578" i="13"/>
  <c r="R578" i="13"/>
  <c r="S578" i="13"/>
  <c r="T578" i="13" a="1"/>
  <c r="T578" i="13"/>
  <c r="U578" i="13" a="1"/>
  <c r="U578" i="13"/>
  <c r="V578" i="13"/>
  <c r="W578" i="13" a="1"/>
  <c r="W578" i="13"/>
  <c r="X578" i="13"/>
  <c r="Y578" i="13"/>
  <c r="Z578" i="13"/>
  <c r="AA578" i="13"/>
  <c r="H579" i="13"/>
  <c r="L579" i="13"/>
  <c r="R579" i="13"/>
  <c r="S579" i="13"/>
  <c r="T579" i="13" a="1"/>
  <c r="T579" i="13"/>
  <c r="U579" i="13" a="1"/>
  <c r="U579" i="13"/>
  <c r="V579" i="13"/>
  <c r="W579" i="13" a="1"/>
  <c r="W579" i="13"/>
  <c r="X579" i="13"/>
  <c r="Y579" i="13"/>
  <c r="Z579" i="13"/>
  <c r="AA579" i="13"/>
  <c r="H580" i="13"/>
  <c r="L580" i="13"/>
  <c r="R580" i="13"/>
  <c r="S580" i="13"/>
  <c r="T580" i="13" a="1"/>
  <c r="T580" i="13"/>
  <c r="U580" i="13" a="1"/>
  <c r="U580" i="13"/>
  <c r="V580" i="13"/>
  <c r="W580" i="13" a="1"/>
  <c r="W580" i="13"/>
  <c r="X580" i="13"/>
  <c r="Y580" i="13"/>
  <c r="Z580" i="13"/>
  <c r="AA580" i="13"/>
  <c r="H581" i="13"/>
  <c r="L581" i="13"/>
  <c r="R581" i="13"/>
  <c r="S581" i="13"/>
  <c r="T581" i="13" a="1"/>
  <c r="T581" i="13"/>
  <c r="U581" i="13" a="1"/>
  <c r="U581" i="13"/>
  <c r="V581" i="13"/>
  <c r="W581" i="13" a="1"/>
  <c r="W581" i="13"/>
  <c r="X581" i="13"/>
  <c r="Y581" i="13"/>
  <c r="Z581" i="13"/>
  <c r="AA581" i="13"/>
  <c r="H582" i="13"/>
  <c r="L582" i="13"/>
  <c r="R582" i="13"/>
  <c r="S582" i="13"/>
  <c r="T582" i="13" a="1"/>
  <c r="T582" i="13"/>
  <c r="U582" i="13" a="1"/>
  <c r="U582" i="13"/>
  <c r="V582" i="13"/>
  <c r="W582" i="13" a="1"/>
  <c r="W582" i="13"/>
  <c r="X582" i="13"/>
  <c r="Y582" i="13"/>
  <c r="Z582" i="13"/>
  <c r="AA582" i="13"/>
  <c r="H583" i="13"/>
  <c r="L583" i="13"/>
  <c r="R583" i="13"/>
  <c r="S583" i="13"/>
  <c r="T583" i="13" a="1"/>
  <c r="T583" i="13"/>
  <c r="U583" i="13" a="1"/>
  <c r="U583" i="13"/>
  <c r="V583" i="13"/>
  <c r="W583" i="13" a="1"/>
  <c r="W583" i="13"/>
  <c r="X583" i="13"/>
  <c r="Y583" i="13"/>
  <c r="Z583" i="13"/>
  <c r="AA583" i="13"/>
  <c r="H584" i="13"/>
  <c r="L584" i="13"/>
  <c r="R584" i="13"/>
  <c r="S584" i="13"/>
  <c r="T584" i="13" a="1"/>
  <c r="T584" i="13"/>
  <c r="U584" i="13" a="1"/>
  <c r="U584" i="13"/>
  <c r="V584" i="13"/>
  <c r="W584" i="13" a="1"/>
  <c r="W584" i="13"/>
  <c r="X584" i="13"/>
  <c r="Y584" i="13"/>
  <c r="Z584" i="13"/>
  <c r="AA584" i="13"/>
  <c r="H585" i="13"/>
  <c r="L585" i="13"/>
  <c r="R585" i="13"/>
  <c r="S585" i="13"/>
  <c r="T585" i="13" a="1"/>
  <c r="T585" i="13"/>
  <c r="U585" i="13" a="1"/>
  <c r="U585" i="13"/>
  <c r="V585" i="13"/>
  <c r="W585" i="13" a="1"/>
  <c r="W585" i="13"/>
  <c r="X585" i="13"/>
  <c r="Y585" i="13"/>
  <c r="Z585" i="13"/>
  <c r="AA585" i="13"/>
  <c r="H586" i="13"/>
  <c r="L586" i="13"/>
  <c r="R586" i="13"/>
  <c r="S586" i="13"/>
  <c r="T586" i="13" a="1"/>
  <c r="T586" i="13"/>
  <c r="U586" i="13" a="1"/>
  <c r="U586" i="13"/>
  <c r="V586" i="13"/>
  <c r="W586" i="13" a="1"/>
  <c r="W586" i="13"/>
  <c r="X586" i="13"/>
  <c r="Y586" i="13"/>
  <c r="Z586" i="13"/>
  <c r="AA586" i="13"/>
  <c r="H587" i="13"/>
  <c r="L587" i="13"/>
  <c r="R587" i="13"/>
  <c r="S587" i="13"/>
  <c r="T587" i="13" a="1"/>
  <c r="T587" i="13"/>
  <c r="U587" i="13" a="1"/>
  <c r="U587" i="13"/>
  <c r="V587" i="13"/>
  <c r="W587" i="13" a="1"/>
  <c r="W587" i="13"/>
  <c r="X587" i="13"/>
  <c r="Y587" i="13"/>
  <c r="Z587" i="13"/>
  <c r="AA587" i="13"/>
  <c r="H588" i="13"/>
  <c r="L588" i="13"/>
  <c r="R588" i="13"/>
  <c r="S588" i="13"/>
  <c r="T588" i="13" a="1"/>
  <c r="T588" i="13"/>
  <c r="U588" i="13" a="1"/>
  <c r="U588" i="13"/>
  <c r="V588" i="13"/>
  <c r="W588" i="13" a="1"/>
  <c r="W588" i="13"/>
  <c r="X588" i="13"/>
  <c r="Y588" i="13"/>
  <c r="Z588" i="13"/>
  <c r="AA588" i="13"/>
  <c r="H589" i="13"/>
  <c r="L589" i="13"/>
  <c r="R589" i="13"/>
  <c r="S589" i="13"/>
  <c r="T589" i="13" a="1"/>
  <c r="T589" i="13"/>
  <c r="U589" i="13" a="1"/>
  <c r="U589" i="13"/>
  <c r="V589" i="13"/>
  <c r="W589" i="13" a="1"/>
  <c r="W589" i="13"/>
  <c r="X589" i="13"/>
  <c r="Y589" i="13"/>
  <c r="Z589" i="13"/>
  <c r="AA589" i="13"/>
  <c r="H590" i="13"/>
  <c r="L590" i="13"/>
  <c r="R590" i="13"/>
  <c r="S590" i="13"/>
  <c r="T590" i="13" a="1"/>
  <c r="T590" i="13"/>
  <c r="U590" i="13" a="1"/>
  <c r="U590" i="13"/>
  <c r="V590" i="13"/>
  <c r="W590" i="13" a="1"/>
  <c r="W590" i="13"/>
  <c r="X590" i="13"/>
  <c r="Y590" i="13"/>
  <c r="Z590" i="13"/>
  <c r="AA590" i="13"/>
  <c r="H591" i="13"/>
  <c r="L591" i="13"/>
  <c r="R591" i="13"/>
  <c r="S591" i="13"/>
  <c r="T591" i="13" a="1"/>
  <c r="T591" i="13"/>
  <c r="U591" i="13" a="1"/>
  <c r="U591" i="13"/>
  <c r="V591" i="13"/>
  <c r="W591" i="13" a="1"/>
  <c r="W591" i="13"/>
  <c r="X591" i="13"/>
  <c r="Y591" i="13"/>
  <c r="Z591" i="13"/>
  <c r="AA591" i="13"/>
  <c r="H592" i="13"/>
  <c r="L592" i="13"/>
  <c r="R592" i="13"/>
  <c r="S592" i="13"/>
  <c r="T592" i="13" a="1"/>
  <c r="T592" i="13"/>
  <c r="U592" i="13" a="1"/>
  <c r="U592" i="13"/>
  <c r="V592" i="13"/>
  <c r="W592" i="13" a="1"/>
  <c r="W592" i="13"/>
  <c r="X592" i="13"/>
  <c r="Y592" i="13"/>
  <c r="Z592" i="13"/>
  <c r="AA592" i="13"/>
  <c r="H593" i="13"/>
  <c r="L593" i="13"/>
  <c r="R593" i="13"/>
  <c r="S593" i="13"/>
  <c r="T593" i="13" a="1"/>
  <c r="T593" i="13"/>
  <c r="U593" i="13" a="1"/>
  <c r="U593" i="13"/>
  <c r="V593" i="13"/>
  <c r="W593" i="13" a="1"/>
  <c r="W593" i="13"/>
  <c r="X593" i="13"/>
  <c r="Y593" i="13"/>
  <c r="Z593" i="13"/>
  <c r="AA593" i="13"/>
  <c r="H594" i="13"/>
  <c r="L594" i="13"/>
  <c r="R594" i="13"/>
  <c r="S594" i="13"/>
  <c r="T594" i="13" a="1"/>
  <c r="T594" i="13"/>
  <c r="U594" i="13" a="1"/>
  <c r="U594" i="13"/>
  <c r="V594" i="13"/>
  <c r="W594" i="13" a="1"/>
  <c r="W594" i="13"/>
  <c r="X594" i="13"/>
  <c r="Y594" i="13"/>
  <c r="Z594" i="13"/>
  <c r="AA594" i="13"/>
  <c r="H595" i="13"/>
  <c r="L595" i="13"/>
  <c r="R595" i="13"/>
  <c r="S595" i="13"/>
  <c r="T595" i="13" a="1"/>
  <c r="T595" i="13"/>
  <c r="U595" i="13" a="1"/>
  <c r="U595" i="13"/>
  <c r="V595" i="13"/>
  <c r="W595" i="13" a="1"/>
  <c r="W595" i="13"/>
  <c r="X595" i="13"/>
  <c r="Y595" i="13"/>
  <c r="Z595" i="13"/>
  <c r="AA595" i="13"/>
  <c r="H596" i="13"/>
  <c r="L596" i="13"/>
  <c r="R596" i="13"/>
  <c r="S596" i="13"/>
  <c r="T596" i="13" a="1"/>
  <c r="T596" i="13"/>
  <c r="U596" i="13" a="1"/>
  <c r="U596" i="13"/>
  <c r="V596" i="13"/>
  <c r="W596" i="13" a="1"/>
  <c r="W596" i="13"/>
  <c r="X596" i="13"/>
  <c r="Y596" i="13"/>
  <c r="Z596" i="13"/>
  <c r="AA596" i="13"/>
  <c r="H597" i="13"/>
  <c r="L597" i="13"/>
  <c r="R597" i="13"/>
  <c r="S597" i="13"/>
  <c r="T597" i="13" a="1"/>
  <c r="T597" i="13"/>
  <c r="U597" i="13" a="1"/>
  <c r="U597" i="13"/>
  <c r="V597" i="13"/>
  <c r="W597" i="13" a="1"/>
  <c r="W597" i="13"/>
  <c r="X597" i="13"/>
  <c r="Y597" i="13"/>
  <c r="Z597" i="13"/>
  <c r="AA597" i="13"/>
  <c r="H598" i="13"/>
  <c r="L598" i="13"/>
  <c r="R598" i="13"/>
  <c r="S598" i="13"/>
  <c r="T598" i="13" a="1"/>
  <c r="T598" i="13"/>
  <c r="U598" i="13" a="1"/>
  <c r="U598" i="13"/>
  <c r="V598" i="13"/>
  <c r="W598" i="13" a="1"/>
  <c r="W598" i="13"/>
  <c r="X598" i="13"/>
  <c r="Y598" i="13"/>
  <c r="Z598" i="13"/>
  <c r="AA598" i="13"/>
  <c r="H599" i="13"/>
  <c r="L599" i="13"/>
  <c r="R599" i="13"/>
  <c r="S599" i="13"/>
  <c r="T599" i="13" a="1"/>
  <c r="T599" i="13"/>
  <c r="U599" i="13" a="1"/>
  <c r="U599" i="13"/>
  <c r="V599" i="13"/>
  <c r="W599" i="13" a="1"/>
  <c r="W599" i="13"/>
  <c r="X599" i="13"/>
  <c r="Y599" i="13"/>
  <c r="Z599" i="13"/>
  <c r="AA599" i="13"/>
  <c r="H600" i="13"/>
  <c r="L600" i="13"/>
  <c r="R600" i="13"/>
  <c r="S600" i="13"/>
  <c r="T600" i="13" a="1"/>
  <c r="T600" i="13"/>
  <c r="U600" i="13" a="1"/>
  <c r="U600" i="13"/>
  <c r="V600" i="13"/>
  <c r="W600" i="13" a="1"/>
  <c r="W600" i="13"/>
  <c r="X600" i="13"/>
  <c r="Y600" i="13"/>
  <c r="Z600" i="13"/>
  <c r="AA600" i="13"/>
  <c r="H601" i="13"/>
  <c r="L601" i="13"/>
  <c r="R601" i="13"/>
  <c r="S601" i="13"/>
  <c r="T601" i="13" a="1"/>
  <c r="T601" i="13"/>
  <c r="U601" i="13" a="1"/>
  <c r="U601" i="13"/>
  <c r="V601" i="13"/>
  <c r="W601" i="13" a="1"/>
  <c r="W601" i="13"/>
  <c r="X601" i="13"/>
  <c r="Y601" i="13"/>
  <c r="Z601" i="13"/>
  <c r="AA601" i="13"/>
  <c r="H602" i="13"/>
  <c r="L602" i="13"/>
  <c r="R602" i="13"/>
  <c r="S602" i="13"/>
  <c r="T602" i="13" a="1"/>
  <c r="T602" i="13"/>
  <c r="U602" i="13" a="1"/>
  <c r="U602" i="13"/>
  <c r="V602" i="13"/>
  <c r="W602" i="13" a="1"/>
  <c r="W602" i="13"/>
  <c r="X602" i="13"/>
  <c r="Y602" i="13"/>
  <c r="Z602" i="13"/>
  <c r="AA602" i="13"/>
  <c r="H603" i="13"/>
  <c r="L603" i="13"/>
  <c r="R603" i="13"/>
  <c r="S603" i="13"/>
  <c r="T603" i="13" a="1"/>
  <c r="T603" i="13"/>
  <c r="U603" i="13" a="1"/>
  <c r="U603" i="13"/>
  <c r="V603" i="13"/>
  <c r="W603" i="13" a="1"/>
  <c r="W603" i="13"/>
  <c r="X603" i="13"/>
  <c r="Y603" i="13"/>
  <c r="Z603" i="13"/>
  <c r="AA603" i="13"/>
  <c r="H604" i="13"/>
  <c r="L604" i="13"/>
  <c r="R604" i="13"/>
  <c r="S604" i="13"/>
  <c r="T604" i="13" a="1"/>
  <c r="T604" i="13"/>
  <c r="U604" i="13" a="1"/>
  <c r="U604" i="13"/>
  <c r="V604" i="13"/>
  <c r="W604" i="13" a="1"/>
  <c r="W604" i="13"/>
  <c r="X604" i="13"/>
  <c r="Y604" i="13"/>
  <c r="Z604" i="13"/>
  <c r="AA604" i="13"/>
  <c r="H605" i="13"/>
  <c r="L605" i="13"/>
  <c r="R605" i="13"/>
  <c r="S605" i="13"/>
  <c r="T605" i="13" a="1"/>
  <c r="T605" i="13"/>
  <c r="U605" i="13" a="1"/>
  <c r="U605" i="13"/>
  <c r="V605" i="13"/>
  <c r="W605" i="13" a="1"/>
  <c r="W605" i="13"/>
  <c r="X605" i="13"/>
  <c r="Y605" i="13"/>
  <c r="Z605" i="13"/>
  <c r="AA605" i="13"/>
  <c r="H606" i="13"/>
  <c r="L606" i="13"/>
  <c r="R606" i="13"/>
  <c r="S606" i="13"/>
  <c r="T606" i="13" a="1"/>
  <c r="T606" i="13"/>
  <c r="U606" i="13" a="1"/>
  <c r="U606" i="13"/>
  <c r="V606" i="13"/>
  <c r="W606" i="13" a="1"/>
  <c r="W606" i="13"/>
  <c r="X606" i="13"/>
  <c r="Y606" i="13"/>
  <c r="Z606" i="13"/>
  <c r="AA606" i="13"/>
  <c r="H607" i="13"/>
  <c r="L607" i="13"/>
  <c r="R607" i="13"/>
  <c r="S607" i="13"/>
  <c r="T607" i="13" a="1"/>
  <c r="T607" i="13"/>
  <c r="U607" i="13" a="1"/>
  <c r="U607" i="13"/>
  <c r="V607" i="13"/>
  <c r="W607" i="13" a="1"/>
  <c r="W607" i="13"/>
  <c r="X607" i="13"/>
  <c r="Y607" i="13"/>
  <c r="Z607" i="13"/>
  <c r="AA607" i="13"/>
  <c r="H608" i="13"/>
  <c r="L608" i="13"/>
  <c r="R608" i="13"/>
  <c r="S608" i="13"/>
  <c r="T608" i="13" a="1"/>
  <c r="T608" i="13"/>
  <c r="U608" i="13" a="1"/>
  <c r="U608" i="13"/>
  <c r="V608" i="13"/>
  <c r="W608" i="13" a="1"/>
  <c r="W608" i="13"/>
  <c r="X608" i="13"/>
  <c r="Y608" i="13"/>
  <c r="Z608" i="13"/>
  <c r="AA608" i="13"/>
  <c r="H609" i="13"/>
  <c r="L609" i="13"/>
  <c r="R609" i="13"/>
  <c r="S609" i="13"/>
  <c r="T609" i="13" a="1"/>
  <c r="T609" i="13"/>
  <c r="U609" i="13" a="1"/>
  <c r="U609" i="13"/>
  <c r="V609" i="13"/>
  <c r="W609" i="13" a="1"/>
  <c r="W609" i="13"/>
  <c r="X609" i="13"/>
  <c r="Y609" i="13"/>
  <c r="Z609" i="13"/>
  <c r="AA609" i="13"/>
  <c r="H610" i="13"/>
  <c r="L610" i="13"/>
  <c r="R610" i="13"/>
  <c r="S610" i="13"/>
  <c r="T610" i="13" a="1"/>
  <c r="T610" i="13"/>
  <c r="U610" i="13" a="1"/>
  <c r="U610" i="13"/>
  <c r="V610" i="13"/>
  <c r="W610" i="13" a="1"/>
  <c r="W610" i="13"/>
  <c r="X610" i="13"/>
  <c r="Y610" i="13"/>
  <c r="Z610" i="13"/>
  <c r="AA610" i="13"/>
  <c r="H611" i="13"/>
  <c r="L611" i="13"/>
  <c r="R611" i="13"/>
  <c r="S611" i="13"/>
  <c r="T611" i="13" a="1"/>
  <c r="T611" i="13"/>
  <c r="U611" i="13" a="1"/>
  <c r="U611" i="13"/>
  <c r="V611" i="13"/>
  <c r="W611" i="13" a="1"/>
  <c r="W611" i="13"/>
  <c r="X611" i="13"/>
  <c r="Y611" i="13"/>
  <c r="Z611" i="13"/>
  <c r="AA611" i="13"/>
  <c r="H612" i="13"/>
  <c r="L612" i="13"/>
  <c r="R612" i="13"/>
  <c r="S612" i="13"/>
  <c r="T612" i="13" a="1"/>
  <c r="T612" i="13"/>
  <c r="U612" i="13" a="1"/>
  <c r="U612" i="13"/>
  <c r="V612" i="13"/>
  <c r="W612" i="13" a="1"/>
  <c r="W612" i="13"/>
  <c r="X612" i="13"/>
  <c r="Y612" i="13"/>
  <c r="Z612" i="13"/>
  <c r="AA612" i="13"/>
  <c r="H613" i="13"/>
  <c r="L613" i="13"/>
  <c r="R613" i="13"/>
  <c r="S613" i="13"/>
  <c r="T613" i="13" a="1"/>
  <c r="T613" i="13"/>
  <c r="U613" i="13" a="1"/>
  <c r="U613" i="13"/>
  <c r="V613" i="13"/>
  <c r="W613" i="13" a="1"/>
  <c r="W613" i="13"/>
  <c r="X613" i="13"/>
  <c r="Y613" i="13"/>
  <c r="Z613" i="13"/>
  <c r="AA613" i="13"/>
  <c r="H614" i="13"/>
  <c r="L614" i="13"/>
  <c r="R614" i="13"/>
  <c r="S614" i="13"/>
  <c r="T614" i="13" a="1"/>
  <c r="T614" i="13"/>
  <c r="U614" i="13" a="1"/>
  <c r="U614" i="13"/>
  <c r="V614" i="13"/>
  <c r="W614" i="13" a="1"/>
  <c r="W614" i="13"/>
  <c r="X614" i="13"/>
  <c r="Y614" i="13"/>
  <c r="Z614" i="13"/>
  <c r="AA614" i="13"/>
  <c r="H615" i="13"/>
  <c r="L615" i="13"/>
  <c r="R615" i="13"/>
  <c r="S615" i="13"/>
  <c r="T615" i="13" a="1"/>
  <c r="T615" i="13"/>
  <c r="U615" i="13" a="1"/>
  <c r="U615" i="13"/>
  <c r="V615" i="13"/>
  <c r="W615" i="13" a="1"/>
  <c r="W615" i="13"/>
  <c r="X615" i="13"/>
  <c r="Y615" i="13"/>
  <c r="Z615" i="13"/>
  <c r="AA615" i="13"/>
  <c r="H616" i="13"/>
  <c r="L616" i="13"/>
  <c r="R616" i="13"/>
  <c r="S616" i="13"/>
  <c r="T616" i="13" a="1"/>
  <c r="T616" i="13"/>
  <c r="U616" i="13" a="1"/>
  <c r="U616" i="13"/>
  <c r="V616" i="13"/>
  <c r="W616" i="13" a="1"/>
  <c r="W616" i="13"/>
  <c r="X616" i="13"/>
  <c r="Y616" i="13"/>
  <c r="Z616" i="13"/>
  <c r="AA616" i="13"/>
  <c r="H617" i="13"/>
  <c r="L617" i="13"/>
  <c r="R617" i="13"/>
  <c r="S617" i="13"/>
  <c r="T617" i="13" a="1"/>
  <c r="T617" i="13"/>
  <c r="U617" i="13" a="1"/>
  <c r="U617" i="13"/>
  <c r="V617" i="13"/>
  <c r="W617" i="13" a="1"/>
  <c r="W617" i="13"/>
  <c r="X617" i="13"/>
  <c r="Y617" i="13"/>
  <c r="Z617" i="13"/>
  <c r="AA617" i="13"/>
  <c r="H618" i="13"/>
  <c r="L618" i="13"/>
  <c r="R618" i="13"/>
  <c r="S618" i="13"/>
  <c r="T618" i="13" a="1"/>
  <c r="T618" i="13"/>
  <c r="U618" i="13" a="1"/>
  <c r="U618" i="13"/>
  <c r="V618" i="13"/>
  <c r="W618" i="13" a="1"/>
  <c r="W618" i="13"/>
  <c r="X618" i="13"/>
  <c r="Y618" i="13"/>
  <c r="Z618" i="13"/>
  <c r="AA618" i="13"/>
  <c r="H619" i="13"/>
  <c r="L619" i="13"/>
  <c r="R619" i="13"/>
  <c r="S619" i="13"/>
  <c r="T619" i="13" a="1"/>
  <c r="T619" i="13"/>
  <c r="U619" i="13" a="1"/>
  <c r="U619" i="13"/>
  <c r="V619" i="13"/>
  <c r="W619" i="13" a="1"/>
  <c r="W619" i="13"/>
  <c r="X619" i="13"/>
  <c r="Y619" i="13"/>
  <c r="Z619" i="13"/>
  <c r="AA619" i="13"/>
  <c r="H620" i="13"/>
  <c r="L620" i="13"/>
  <c r="R620" i="13"/>
  <c r="S620" i="13"/>
  <c r="T620" i="13" a="1"/>
  <c r="T620" i="13"/>
  <c r="U620" i="13" a="1"/>
  <c r="U620" i="13"/>
  <c r="V620" i="13"/>
  <c r="W620" i="13" a="1"/>
  <c r="W620" i="13"/>
  <c r="X620" i="13"/>
  <c r="Y620" i="13"/>
  <c r="Z620" i="13"/>
  <c r="AA620" i="13"/>
  <c r="H621" i="13"/>
  <c r="L621" i="13"/>
  <c r="R621" i="13"/>
  <c r="S621" i="13"/>
  <c r="T621" i="13" a="1"/>
  <c r="T621" i="13"/>
  <c r="U621" i="13" a="1"/>
  <c r="U621" i="13"/>
  <c r="V621" i="13"/>
  <c r="W621" i="13" a="1"/>
  <c r="W621" i="13"/>
  <c r="X621" i="13"/>
  <c r="Y621" i="13"/>
  <c r="Z621" i="13"/>
  <c r="AA621" i="13"/>
  <c r="H622" i="13"/>
  <c r="L622" i="13"/>
  <c r="R622" i="13"/>
  <c r="S622" i="13"/>
  <c r="T622" i="13" a="1"/>
  <c r="T622" i="13"/>
  <c r="U622" i="13" a="1"/>
  <c r="U622" i="13"/>
  <c r="V622" i="13"/>
  <c r="W622" i="13" a="1"/>
  <c r="W622" i="13"/>
  <c r="X622" i="13"/>
  <c r="Y622" i="13"/>
  <c r="Z622" i="13"/>
  <c r="AA622" i="13"/>
  <c r="H623" i="13"/>
  <c r="L623" i="13"/>
  <c r="R623" i="13"/>
  <c r="S623" i="13"/>
  <c r="T623" i="13" a="1"/>
  <c r="T623" i="13"/>
  <c r="U623" i="13" a="1"/>
  <c r="U623" i="13"/>
  <c r="V623" i="13"/>
  <c r="W623" i="13" a="1"/>
  <c r="W623" i="13"/>
  <c r="X623" i="13"/>
  <c r="Y623" i="13"/>
  <c r="Z623" i="13"/>
  <c r="AA623" i="13"/>
  <c r="H624" i="13"/>
  <c r="L624" i="13"/>
  <c r="R624" i="13"/>
  <c r="S624" i="13"/>
  <c r="T624" i="13" a="1"/>
  <c r="T624" i="13"/>
  <c r="U624" i="13" a="1"/>
  <c r="U624" i="13"/>
  <c r="V624" i="13"/>
  <c r="W624" i="13" a="1"/>
  <c r="W624" i="13"/>
  <c r="X624" i="13"/>
  <c r="Y624" i="13"/>
  <c r="Z624" i="13"/>
  <c r="AA624" i="13"/>
  <c r="H625" i="13"/>
  <c r="L625" i="13"/>
  <c r="R625" i="13"/>
  <c r="S625" i="13"/>
  <c r="T625" i="13" a="1"/>
  <c r="T625" i="13"/>
  <c r="U625" i="13" a="1"/>
  <c r="U625" i="13"/>
  <c r="V625" i="13"/>
  <c r="W625" i="13" a="1"/>
  <c r="W625" i="13"/>
  <c r="X625" i="13"/>
  <c r="Y625" i="13"/>
  <c r="Z625" i="13"/>
  <c r="AA625" i="13"/>
  <c r="H626" i="13"/>
  <c r="L626" i="13"/>
  <c r="R626" i="13"/>
  <c r="S626" i="13"/>
  <c r="T626" i="13" a="1"/>
  <c r="T626" i="13"/>
  <c r="U626" i="13" a="1"/>
  <c r="U626" i="13"/>
  <c r="V626" i="13"/>
  <c r="W626" i="13" a="1"/>
  <c r="W626" i="13"/>
  <c r="X626" i="13"/>
  <c r="Y626" i="13"/>
  <c r="Z626" i="13"/>
  <c r="AA626" i="13"/>
  <c r="H627" i="13"/>
  <c r="L627" i="13"/>
  <c r="R627" i="13"/>
  <c r="S627" i="13"/>
  <c r="T627" i="13" a="1"/>
  <c r="T627" i="13"/>
  <c r="U627" i="13" a="1"/>
  <c r="U627" i="13"/>
  <c r="V627" i="13"/>
  <c r="W627" i="13" a="1"/>
  <c r="W627" i="13"/>
  <c r="X627" i="13"/>
  <c r="Y627" i="13"/>
  <c r="Z627" i="13"/>
  <c r="AA627" i="13"/>
  <c r="H628" i="13"/>
  <c r="L628" i="13"/>
  <c r="R628" i="13"/>
  <c r="S628" i="13"/>
  <c r="T628" i="13" a="1"/>
  <c r="T628" i="13"/>
  <c r="U628" i="13" a="1"/>
  <c r="U628" i="13"/>
  <c r="V628" i="13"/>
  <c r="W628" i="13" a="1"/>
  <c r="W628" i="13"/>
  <c r="X628" i="13"/>
  <c r="Y628" i="13"/>
  <c r="Z628" i="13"/>
  <c r="AA628" i="13"/>
  <c r="H629" i="13"/>
  <c r="L629" i="13"/>
  <c r="R629" i="13"/>
  <c r="S629" i="13"/>
  <c r="T629" i="13" a="1"/>
  <c r="T629" i="13"/>
  <c r="U629" i="13" a="1"/>
  <c r="U629" i="13"/>
  <c r="V629" i="13"/>
  <c r="W629" i="13" a="1"/>
  <c r="W629" i="13"/>
  <c r="X629" i="13"/>
  <c r="Y629" i="13"/>
  <c r="Z629" i="13"/>
  <c r="AA629" i="13"/>
  <c r="H630" i="13"/>
  <c r="L630" i="13"/>
  <c r="R630" i="13"/>
  <c r="S630" i="13"/>
  <c r="T630" i="13" a="1"/>
  <c r="T630" i="13"/>
  <c r="U630" i="13" a="1"/>
  <c r="U630" i="13"/>
  <c r="V630" i="13"/>
  <c r="W630" i="13" a="1"/>
  <c r="W630" i="13"/>
  <c r="X630" i="13"/>
  <c r="Y630" i="13"/>
  <c r="Z630" i="13"/>
  <c r="AA630" i="13"/>
  <c r="H631" i="13"/>
  <c r="L631" i="13"/>
  <c r="R631" i="13"/>
  <c r="S631" i="13"/>
  <c r="T631" i="13" a="1"/>
  <c r="T631" i="13"/>
  <c r="U631" i="13" a="1"/>
  <c r="U631" i="13"/>
  <c r="V631" i="13"/>
  <c r="W631" i="13" a="1"/>
  <c r="W631" i="13"/>
  <c r="X631" i="13"/>
  <c r="Y631" i="13"/>
  <c r="Z631" i="13"/>
  <c r="AA631" i="13"/>
  <c r="H632" i="13"/>
  <c r="L632" i="13"/>
  <c r="R632" i="13"/>
  <c r="S632" i="13"/>
  <c r="T632" i="13" a="1"/>
  <c r="T632" i="13"/>
  <c r="U632" i="13" a="1"/>
  <c r="U632" i="13"/>
  <c r="V632" i="13"/>
  <c r="W632" i="13" a="1"/>
  <c r="W632" i="13"/>
  <c r="X632" i="13"/>
  <c r="Y632" i="13"/>
  <c r="Z632" i="13"/>
  <c r="AA632" i="13"/>
  <c r="H633" i="13"/>
  <c r="L633" i="13"/>
  <c r="R633" i="13"/>
  <c r="S633" i="13"/>
  <c r="T633" i="13" a="1"/>
  <c r="T633" i="13"/>
  <c r="U633" i="13" a="1"/>
  <c r="U633" i="13"/>
  <c r="V633" i="13"/>
  <c r="W633" i="13" a="1"/>
  <c r="W633" i="13"/>
  <c r="X633" i="13"/>
  <c r="Y633" i="13"/>
  <c r="Z633" i="13"/>
  <c r="AA633" i="13"/>
  <c r="H634" i="13"/>
  <c r="L634" i="13"/>
  <c r="R634" i="13"/>
  <c r="S634" i="13"/>
  <c r="T634" i="13" a="1"/>
  <c r="T634" i="13"/>
  <c r="U634" i="13" a="1"/>
  <c r="U634" i="13"/>
  <c r="V634" i="13"/>
  <c r="W634" i="13" a="1"/>
  <c r="W634" i="13"/>
  <c r="X634" i="13"/>
  <c r="Y634" i="13"/>
  <c r="Z634" i="13"/>
  <c r="AA634" i="13"/>
  <c r="H635" i="13"/>
  <c r="L635" i="13"/>
  <c r="R635" i="13"/>
  <c r="S635" i="13"/>
  <c r="T635" i="13" a="1"/>
  <c r="T635" i="13"/>
  <c r="U635" i="13" a="1"/>
  <c r="U635" i="13"/>
  <c r="V635" i="13"/>
  <c r="W635" i="13" a="1"/>
  <c r="W635" i="13"/>
  <c r="X635" i="13"/>
  <c r="Y635" i="13"/>
  <c r="Z635" i="13"/>
  <c r="AA635" i="13"/>
  <c r="H636" i="13"/>
  <c r="L636" i="13"/>
  <c r="R636" i="13"/>
  <c r="S636" i="13"/>
  <c r="T636" i="13" a="1"/>
  <c r="T636" i="13"/>
  <c r="U636" i="13" a="1"/>
  <c r="U636" i="13"/>
  <c r="V636" i="13"/>
  <c r="W636" i="13" a="1"/>
  <c r="W636" i="13"/>
  <c r="X636" i="13"/>
  <c r="Y636" i="13"/>
  <c r="Z636" i="13"/>
  <c r="AA636" i="13"/>
  <c r="H637" i="13"/>
  <c r="L637" i="13"/>
  <c r="R637" i="13"/>
  <c r="S637" i="13"/>
  <c r="T637" i="13" a="1"/>
  <c r="T637" i="13"/>
  <c r="U637" i="13" a="1"/>
  <c r="U637" i="13"/>
  <c r="V637" i="13"/>
  <c r="W637" i="13" a="1"/>
  <c r="W637" i="13"/>
  <c r="X637" i="13"/>
  <c r="Y637" i="13"/>
  <c r="Z637" i="13"/>
  <c r="AA637" i="13"/>
  <c r="H638" i="13"/>
  <c r="L638" i="13"/>
  <c r="R638" i="13"/>
  <c r="S638" i="13"/>
  <c r="T638" i="13" a="1"/>
  <c r="T638" i="13"/>
  <c r="U638" i="13" a="1"/>
  <c r="U638" i="13"/>
  <c r="V638" i="13"/>
  <c r="W638" i="13" a="1"/>
  <c r="W638" i="13"/>
  <c r="X638" i="13"/>
  <c r="Y638" i="13"/>
  <c r="Z638" i="13"/>
  <c r="AA638" i="13"/>
  <c r="H639" i="13"/>
  <c r="L639" i="13"/>
  <c r="R639" i="13"/>
  <c r="S639" i="13"/>
  <c r="T639" i="13" a="1"/>
  <c r="T639" i="13"/>
  <c r="U639" i="13" a="1"/>
  <c r="U639" i="13"/>
  <c r="V639" i="13"/>
  <c r="W639" i="13" a="1"/>
  <c r="W639" i="13"/>
  <c r="X639" i="13"/>
  <c r="Y639" i="13"/>
  <c r="Z639" i="13"/>
  <c r="AA639" i="13"/>
  <c r="H640" i="13"/>
  <c r="L640" i="13"/>
  <c r="R640" i="13"/>
  <c r="S640" i="13"/>
  <c r="T640" i="13" a="1"/>
  <c r="T640" i="13"/>
  <c r="U640" i="13" a="1"/>
  <c r="U640" i="13"/>
  <c r="V640" i="13"/>
  <c r="W640" i="13" a="1"/>
  <c r="W640" i="13"/>
  <c r="X640" i="13"/>
  <c r="Y640" i="13"/>
  <c r="Z640" i="13"/>
  <c r="AA640" i="13"/>
  <c r="H641" i="13"/>
  <c r="L641" i="13"/>
  <c r="R641" i="13"/>
  <c r="S641" i="13"/>
  <c r="T641" i="13" a="1"/>
  <c r="T641" i="13"/>
  <c r="U641" i="13" a="1"/>
  <c r="U641" i="13"/>
  <c r="V641" i="13"/>
  <c r="W641" i="13" a="1"/>
  <c r="W641" i="13"/>
  <c r="X641" i="13"/>
  <c r="Y641" i="13"/>
  <c r="Z641" i="13"/>
  <c r="AA641" i="13"/>
  <c r="H642" i="13"/>
  <c r="L642" i="13"/>
  <c r="R642" i="13"/>
  <c r="S642" i="13"/>
  <c r="T642" i="13" a="1"/>
  <c r="T642" i="13"/>
  <c r="U642" i="13" a="1"/>
  <c r="U642" i="13"/>
  <c r="V642" i="13"/>
  <c r="W642" i="13" a="1"/>
  <c r="W642" i="13"/>
  <c r="X642" i="13"/>
  <c r="Y642" i="13"/>
  <c r="Z642" i="13"/>
  <c r="AA642" i="13"/>
  <c r="H643" i="13"/>
  <c r="L643" i="13"/>
  <c r="R643" i="13"/>
  <c r="S643" i="13"/>
  <c r="T643" i="13" a="1"/>
  <c r="T643" i="13"/>
  <c r="U643" i="13" a="1"/>
  <c r="U643" i="13"/>
  <c r="V643" i="13"/>
  <c r="W643" i="13" a="1"/>
  <c r="W643" i="13"/>
  <c r="X643" i="13"/>
  <c r="Y643" i="13"/>
  <c r="Z643" i="13"/>
  <c r="AA643" i="13"/>
  <c r="H644" i="13"/>
  <c r="L644" i="13"/>
  <c r="R644" i="13"/>
  <c r="S644" i="13"/>
  <c r="T644" i="13" a="1"/>
  <c r="T644" i="13"/>
  <c r="U644" i="13" a="1"/>
  <c r="U644" i="13"/>
  <c r="V644" i="13"/>
  <c r="W644" i="13" a="1"/>
  <c r="W644" i="13"/>
  <c r="X644" i="13"/>
  <c r="Y644" i="13"/>
  <c r="Z644" i="13"/>
  <c r="AA644" i="13"/>
  <c r="H645" i="13"/>
  <c r="L645" i="13"/>
  <c r="R645" i="13"/>
  <c r="S645" i="13"/>
  <c r="T645" i="13" a="1"/>
  <c r="T645" i="13"/>
  <c r="U645" i="13" a="1"/>
  <c r="U645" i="13"/>
  <c r="V645" i="13"/>
  <c r="W645" i="13" a="1"/>
  <c r="W645" i="13"/>
  <c r="X645" i="13"/>
  <c r="Y645" i="13"/>
  <c r="Z645" i="13"/>
  <c r="AA645" i="13"/>
  <c r="H646" i="13"/>
  <c r="L646" i="13"/>
  <c r="R646" i="13"/>
  <c r="S646" i="13"/>
  <c r="T646" i="13" a="1"/>
  <c r="T646" i="13"/>
  <c r="U646" i="13" a="1"/>
  <c r="U646" i="13"/>
  <c r="V646" i="13"/>
  <c r="W646" i="13" a="1"/>
  <c r="W646" i="13"/>
  <c r="X646" i="13"/>
  <c r="Y646" i="13"/>
  <c r="Z646" i="13"/>
  <c r="AA646" i="13"/>
  <c r="H647" i="13"/>
  <c r="L647" i="13"/>
  <c r="R647" i="13"/>
  <c r="S647" i="13"/>
  <c r="T647" i="13" a="1"/>
  <c r="T647" i="13"/>
  <c r="U647" i="13" a="1"/>
  <c r="U647" i="13"/>
  <c r="V647" i="13"/>
  <c r="W647" i="13" a="1"/>
  <c r="W647" i="13"/>
  <c r="X647" i="13"/>
  <c r="Y647" i="13"/>
  <c r="Z647" i="13"/>
  <c r="AA647" i="13"/>
  <c r="H648" i="13"/>
  <c r="L648" i="13"/>
  <c r="R648" i="13"/>
  <c r="S648" i="13"/>
  <c r="T648" i="13" a="1"/>
  <c r="T648" i="13"/>
  <c r="U648" i="13" a="1"/>
  <c r="U648" i="13"/>
  <c r="V648" i="13"/>
  <c r="W648" i="13" a="1"/>
  <c r="W648" i="13"/>
  <c r="X648" i="13"/>
  <c r="Y648" i="13"/>
  <c r="Z648" i="13"/>
  <c r="AA648" i="13"/>
  <c r="H649" i="13"/>
  <c r="L649" i="13"/>
  <c r="R649" i="13"/>
  <c r="S649" i="13"/>
  <c r="T649" i="13" a="1"/>
  <c r="T649" i="13"/>
  <c r="U649" i="13" a="1"/>
  <c r="U649" i="13"/>
  <c r="V649" i="13"/>
  <c r="W649" i="13" a="1"/>
  <c r="W649" i="13"/>
  <c r="X649" i="13"/>
  <c r="Y649" i="13"/>
  <c r="Z649" i="13"/>
  <c r="AA649" i="13"/>
  <c r="H650" i="13"/>
  <c r="L650" i="13"/>
  <c r="R650" i="13"/>
  <c r="S650" i="13"/>
  <c r="T650" i="13" a="1"/>
  <c r="T650" i="13"/>
  <c r="U650" i="13" a="1"/>
  <c r="U650" i="13"/>
  <c r="V650" i="13"/>
  <c r="W650" i="13" a="1"/>
  <c r="W650" i="13"/>
  <c r="X650" i="13"/>
  <c r="Y650" i="13"/>
  <c r="Z650" i="13"/>
  <c r="AA650" i="13"/>
  <c r="H651" i="13"/>
  <c r="L651" i="13"/>
  <c r="R651" i="13"/>
  <c r="S651" i="13"/>
  <c r="T651" i="13" a="1"/>
  <c r="T651" i="13"/>
  <c r="U651" i="13" a="1"/>
  <c r="U651" i="13"/>
  <c r="V651" i="13"/>
  <c r="W651" i="13" a="1"/>
  <c r="W651" i="13"/>
  <c r="X651" i="13"/>
  <c r="Y651" i="13"/>
  <c r="Z651" i="13"/>
  <c r="AA651" i="13"/>
  <c r="H652" i="13"/>
  <c r="L652" i="13"/>
  <c r="R652" i="13"/>
  <c r="S652" i="13"/>
  <c r="T652" i="13" a="1"/>
  <c r="T652" i="13"/>
  <c r="U652" i="13" a="1"/>
  <c r="U652" i="13"/>
  <c r="V652" i="13"/>
  <c r="W652" i="13" a="1"/>
  <c r="W652" i="13"/>
  <c r="X652" i="13"/>
  <c r="Y652" i="13"/>
  <c r="Z652" i="13"/>
  <c r="AA652" i="13"/>
  <c r="H653" i="13"/>
  <c r="L653" i="13"/>
  <c r="R653" i="13"/>
  <c r="S653" i="13"/>
  <c r="T653" i="13" a="1"/>
  <c r="T653" i="13"/>
  <c r="U653" i="13" a="1"/>
  <c r="U653" i="13"/>
  <c r="V653" i="13"/>
  <c r="W653" i="13" a="1"/>
  <c r="W653" i="13"/>
  <c r="X653" i="13"/>
  <c r="Y653" i="13"/>
  <c r="Z653" i="13"/>
  <c r="AA653" i="13"/>
  <c r="H654" i="13"/>
  <c r="L654" i="13"/>
  <c r="R654" i="13"/>
  <c r="S654" i="13"/>
  <c r="T654" i="13" a="1"/>
  <c r="T654" i="13"/>
  <c r="U654" i="13" a="1"/>
  <c r="U654" i="13"/>
  <c r="V654" i="13"/>
  <c r="W654" i="13" a="1"/>
  <c r="W654" i="13"/>
  <c r="X654" i="13"/>
  <c r="Y654" i="13"/>
  <c r="Z654" i="13"/>
  <c r="AA654" i="13"/>
  <c r="H655" i="13"/>
  <c r="L655" i="13"/>
  <c r="R655" i="13"/>
  <c r="S655" i="13"/>
  <c r="T655" i="13" a="1"/>
  <c r="T655" i="13"/>
  <c r="U655" i="13" a="1"/>
  <c r="U655" i="13"/>
  <c r="V655" i="13"/>
  <c r="W655" i="13" a="1"/>
  <c r="W655" i="13"/>
  <c r="X655" i="13"/>
  <c r="Y655" i="13"/>
  <c r="Z655" i="13"/>
  <c r="AA655" i="13"/>
  <c r="H656" i="13"/>
  <c r="L656" i="13"/>
  <c r="R656" i="13"/>
  <c r="S656" i="13"/>
  <c r="T656" i="13" a="1"/>
  <c r="T656" i="13"/>
  <c r="U656" i="13" a="1"/>
  <c r="U656" i="13"/>
  <c r="V656" i="13"/>
  <c r="W656" i="13" a="1"/>
  <c r="W656" i="13"/>
  <c r="X656" i="13"/>
  <c r="Y656" i="13"/>
  <c r="Z656" i="13"/>
  <c r="AA656" i="13"/>
  <c r="H657" i="13"/>
  <c r="L657" i="13"/>
  <c r="R657" i="13"/>
  <c r="S657" i="13"/>
  <c r="T657" i="13" a="1"/>
  <c r="T657" i="13"/>
  <c r="U657" i="13" a="1"/>
  <c r="U657" i="13"/>
  <c r="V657" i="13"/>
  <c r="W657" i="13" a="1"/>
  <c r="W657" i="13"/>
  <c r="X657" i="13"/>
  <c r="Y657" i="13"/>
  <c r="Z657" i="13"/>
  <c r="AA657" i="13"/>
  <c r="H658" i="13"/>
  <c r="L658" i="13"/>
  <c r="R658" i="13"/>
  <c r="S658" i="13"/>
  <c r="T658" i="13" a="1"/>
  <c r="T658" i="13"/>
  <c r="U658" i="13" a="1"/>
  <c r="U658" i="13"/>
  <c r="V658" i="13"/>
  <c r="W658" i="13" a="1"/>
  <c r="W658" i="13"/>
  <c r="X658" i="13"/>
  <c r="Y658" i="13"/>
  <c r="Z658" i="13"/>
  <c r="AA658" i="13"/>
  <c r="H659" i="13"/>
  <c r="L659" i="13"/>
  <c r="R659" i="13"/>
  <c r="S659" i="13"/>
  <c r="T659" i="13" a="1"/>
  <c r="T659" i="13"/>
  <c r="U659" i="13" a="1"/>
  <c r="U659" i="13"/>
  <c r="V659" i="13"/>
  <c r="W659" i="13" a="1"/>
  <c r="W659" i="13"/>
  <c r="X659" i="13"/>
  <c r="Y659" i="13"/>
  <c r="Z659" i="13"/>
  <c r="AA659" i="13"/>
  <c r="H660" i="13"/>
  <c r="L660" i="13"/>
  <c r="R660" i="13"/>
  <c r="S660" i="13"/>
  <c r="T660" i="13" a="1"/>
  <c r="T660" i="13"/>
  <c r="U660" i="13" a="1"/>
  <c r="U660" i="13"/>
  <c r="V660" i="13"/>
  <c r="W660" i="13" a="1"/>
  <c r="W660" i="13"/>
  <c r="X660" i="13"/>
  <c r="Y660" i="13"/>
  <c r="Z660" i="13"/>
  <c r="AA660" i="13"/>
  <c r="H661" i="13"/>
  <c r="L661" i="13"/>
  <c r="R661" i="13"/>
  <c r="S661" i="13"/>
  <c r="T661" i="13" a="1"/>
  <c r="T661" i="13"/>
  <c r="U661" i="13" a="1"/>
  <c r="U661" i="13"/>
  <c r="V661" i="13"/>
  <c r="W661" i="13" a="1"/>
  <c r="W661" i="13"/>
  <c r="X661" i="13"/>
  <c r="Y661" i="13"/>
  <c r="Z661" i="13"/>
  <c r="AA661" i="13"/>
  <c r="H662" i="13"/>
  <c r="L662" i="13"/>
  <c r="R662" i="13"/>
  <c r="S662" i="13"/>
  <c r="T662" i="13" a="1"/>
  <c r="T662" i="13"/>
  <c r="U662" i="13" a="1"/>
  <c r="U662" i="13"/>
  <c r="V662" i="13"/>
  <c r="W662" i="13" a="1"/>
  <c r="W662" i="13"/>
  <c r="X662" i="13"/>
  <c r="Y662" i="13"/>
  <c r="Z662" i="13"/>
  <c r="AA662" i="13"/>
  <c r="H663" i="13"/>
  <c r="L663" i="13"/>
  <c r="R663" i="13"/>
  <c r="S663" i="13"/>
  <c r="T663" i="13" a="1"/>
  <c r="T663" i="13"/>
  <c r="U663" i="13" a="1"/>
  <c r="U663" i="13"/>
  <c r="V663" i="13"/>
  <c r="W663" i="13" a="1"/>
  <c r="W663" i="13"/>
  <c r="X663" i="13"/>
  <c r="Y663" i="13"/>
  <c r="Z663" i="13"/>
  <c r="AA663" i="13"/>
  <c r="H664" i="13"/>
  <c r="L664" i="13"/>
  <c r="R664" i="13"/>
  <c r="S664" i="13"/>
  <c r="T664" i="13" a="1"/>
  <c r="T664" i="13"/>
  <c r="U664" i="13" a="1"/>
  <c r="U664" i="13"/>
  <c r="V664" i="13"/>
  <c r="W664" i="13" a="1"/>
  <c r="W664" i="13"/>
  <c r="X664" i="13"/>
  <c r="Y664" i="13"/>
  <c r="Z664" i="13"/>
  <c r="AA664" i="13"/>
  <c r="H665" i="13"/>
  <c r="L665" i="13"/>
  <c r="R665" i="13"/>
  <c r="S665" i="13"/>
  <c r="T665" i="13" a="1"/>
  <c r="T665" i="13"/>
  <c r="U665" i="13" a="1"/>
  <c r="U665" i="13"/>
  <c r="V665" i="13"/>
  <c r="W665" i="13" a="1"/>
  <c r="W665" i="13"/>
  <c r="X665" i="13"/>
  <c r="Y665" i="13"/>
  <c r="Z665" i="13"/>
  <c r="AA665" i="13"/>
  <c r="H666" i="13"/>
  <c r="L666" i="13"/>
  <c r="R666" i="13"/>
  <c r="S666" i="13"/>
  <c r="T666" i="13" a="1"/>
  <c r="T666" i="13"/>
  <c r="U666" i="13" a="1"/>
  <c r="U666" i="13"/>
  <c r="V666" i="13"/>
  <c r="W666" i="13" a="1"/>
  <c r="W666" i="13"/>
  <c r="X666" i="13"/>
  <c r="Y666" i="13"/>
  <c r="Z666" i="13"/>
  <c r="AA666" i="13"/>
  <c r="H667" i="13"/>
  <c r="L667" i="13"/>
  <c r="R667" i="13"/>
  <c r="S667" i="13"/>
  <c r="T667" i="13" a="1"/>
  <c r="T667" i="13"/>
  <c r="U667" i="13" a="1"/>
  <c r="U667" i="13"/>
  <c r="V667" i="13"/>
  <c r="W667" i="13" a="1"/>
  <c r="W667" i="13"/>
  <c r="X667" i="13"/>
  <c r="Y667" i="13"/>
  <c r="Z667" i="13"/>
  <c r="AA667" i="13"/>
  <c r="H668" i="13"/>
  <c r="L668" i="13"/>
  <c r="R668" i="13"/>
  <c r="S668" i="13"/>
  <c r="T668" i="13" a="1"/>
  <c r="T668" i="13"/>
  <c r="U668" i="13" a="1"/>
  <c r="U668" i="13"/>
  <c r="V668" i="13"/>
  <c r="W668" i="13" a="1"/>
  <c r="W668" i="13"/>
  <c r="X668" i="13"/>
  <c r="Y668" i="13"/>
  <c r="Z668" i="13"/>
  <c r="AA668" i="13"/>
  <c r="H669" i="13"/>
  <c r="L669" i="13"/>
  <c r="R669" i="13"/>
  <c r="S669" i="13"/>
  <c r="T669" i="13" a="1"/>
  <c r="T669" i="13"/>
  <c r="U669" i="13" a="1"/>
  <c r="U669" i="13"/>
  <c r="V669" i="13"/>
  <c r="W669" i="13" a="1"/>
  <c r="W669" i="13"/>
  <c r="X669" i="13"/>
  <c r="Y669" i="13"/>
  <c r="Z669" i="13"/>
  <c r="AA669" i="13"/>
  <c r="H670" i="13"/>
  <c r="L670" i="13"/>
  <c r="R670" i="13"/>
  <c r="S670" i="13"/>
  <c r="T670" i="13" a="1"/>
  <c r="T670" i="13"/>
  <c r="U670" i="13" a="1"/>
  <c r="U670" i="13"/>
  <c r="V670" i="13"/>
  <c r="W670" i="13" a="1"/>
  <c r="W670" i="13"/>
  <c r="X670" i="13"/>
  <c r="Y670" i="13"/>
  <c r="Z670" i="13"/>
  <c r="AA670" i="13"/>
  <c r="H671" i="13"/>
  <c r="L671" i="13"/>
  <c r="R671" i="13"/>
  <c r="S671" i="13"/>
  <c r="T671" i="13" a="1"/>
  <c r="T671" i="13"/>
  <c r="U671" i="13" a="1"/>
  <c r="U671" i="13"/>
  <c r="V671" i="13"/>
  <c r="W671" i="13" a="1"/>
  <c r="W671" i="13"/>
  <c r="X671" i="13"/>
  <c r="Y671" i="13"/>
  <c r="Z671" i="13"/>
  <c r="AA671" i="13"/>
  <c r="H672" i="13"/>
  <c r="L672" i="13"/>
  <c r="R672" i="13"/>
  <c r="S672" i="13"/>
  <c r="T672" i="13" a="1"/>
  <c r="T672" i="13"/>
  <c r="U672" i="13" a="1"/>
  <c r="U672" i="13"/>
  <c r="V672" i="13"/>
  <c r="W672" i="13" a="1"/>
  <c r="W672" i="13"/>
  <c r="X672" i="13"/>
  <c r="Y672" i="13"/>
  <c r="Z672" i="13"/>
  <c r="AA672" i="13"/>
  <c r="H673" i="13"/>
  <c r="L673" i="13"/>
  <c r="R673" i="13"/>
  <c r="S673" i="13"/>
  <c r="T673" i="13" a="1"/>
  <c r="T673" i="13"/>
  <c r="U673" i="13" a="1"/>
  <c r="U673" i="13"/>
  <c r="V673" i="13"/>
  <c r="W673" i="13" a="1"/>
  <c r="W673" i="13"/>
  <c r="X673" i="13"/>
  <c r="Y673" i="13"/>
  <c r="Z673" i="13"/>
  <c r="AA673" i="13"/>
  <c r="H674" i="13"/>
  <c r="L674" i="13"/>
  <c r="R674" i="13"/>
  <c r="S674" i="13"/>
  <c r="T674" i="13" a="1"/>
  <c r="T674" i="13"/>
  <c r="U674" i="13" a="1"/>
  <c r="U674" i="13"/>
  <c r="V674" i="13"/>
  <c r="W674" i="13" a="1"/>
  <c r="W674" i="13"/>
  <c r="X674" i="13"/>
  <c r="Y674" i="13"/>
  <c r="Z674" i="13"/>
  <c r="AA674" i="13"/>
  <c r="H675" i="13"/>
  <c r="L675" i="13"/>
  <c r="R675" i="13"/>
  <c r="S675" i="13"/>
  <c r="T675" i="13" a="1"/>
  <c r="T675" i="13"/>
  <c r="U675" i="13" a="1"/>
  <c r="U675" i="13"/>
  <c r="V675" i="13"/>
  <c r="W675" i="13" a="1"/>
  <c r="W675" i="13"/>
  <c r="X675" i="13"/>
  <c r="Y675" i="13"/>
  <c r="Z675" i="13"/>
  <c r="AA675" i="13"/>
  <c r="H676" i="13"/>
  <c r="L676" i="13"/>
  <c r="R676" i="13"/>
  <c r="S676" i="13"/>
  <c r="T676" i="13" a="1"/>
  <c r="T676" i="13"/>
  <c r="U676" i="13" a="1"/>
  <c r="U676" i="13"/>
  <c r="V676" i="13"/>
  <c r="W676" i="13" a="1"/>
  <c r="W676" i="13"/>
  <c r="X676" i="13"/>
  <c r="Y676" i="13"/>
  <c r="Z676" i="13"/>
  <c r="AA676" i="13"/>
  <c r="H677" i="13"/>
  <c r="L677" i="13"/>
  <c r="R677" i="13"/>
  <c r="S677" i="13"/>
  <c r="T677" i="13" a="1"/>
  <c r="T677" i="13"/>
  <c r="U677" i="13" a="1"/>
  <c r="U677" i="13"/>
  <c r="V677" i="13"/>
  <c r="W677" i="13" a="1"/>
  <c r="W677" i="13"/>
  <c r="X677" i="13"/>
  <c r="Y677" i="13"/>
  <c r="Z677" i="13"/>
  <c r="AA677" i="13"/>
  <c r="H678" i="13"/>
  <c r="L678" i="13"/>
  <c r="R678" i="13"/>
  <c r="S678" i="13"/>
  <c r="T678" i="13" a="1"/>
  <c r="T678" i="13"/>
  <c r="U678" i="13" a="1"/>
  <c r="U678" i="13"/>
  <c r="V678" i="13"/>
  <c r="W678" i="13" a="1"/>
  <c r="W678" i="13"/>
  <c r="X678" i="13"/>
  <c r="Y678" i="13"/>
  <c r="Z678" i="13"/>
  <c r="AA678" i="13"/>
  <c r="H679" i="13"/>
  <c r="L679" i="13"/>
  <c r="R679" i="13"/>
  <c r="S679" i="13"/>
  <c r="T679" i="13" a="1"/>
  <c r="T679" i="13"/>
  <c r="U679" i="13" a="1"/>
  <c r="U679" i="13"/>
  <c r="V679" i="13"/>
  <c r="W679" i="13" a="1"/>
  <c r="W679" i="13"/>
  <c r="X679" i="13"/>
  <c r="Y679" i="13"/>
  <c r="Z679" i="13"/>
  <c r="AA679" i="13"/>
  <c r="H680" i="13"/>
  <c r="L680" i="13"/>
  <c r="R680" i="13"/>
  <c r="S680" i="13"/>
  <c r="T680" i="13" a="1"/>
  <c r="T680" i="13"/>
  <c r="U680" i="13" a="1"/>
  <c r="U680" i="13"/>
  <c r="V680" i="13"/>
  <c r="W680" i="13" a="1"/>
  <c r="W680" i="13"/>
  <c r="X680" i="13"/>
  <c r="Y680" i="13"/>
  <c r="Z680" i="13"/>
  <c r="AA680" i="13"/>
  <c r="H681" i="13"/>
  <c r="L681" i="13"/>
  <c r="R681" i="13"/>
  <c r="S681" i="13"/>
  <c r="T681" i="13" a="1"/>
  <c r="T681" i="13"/>
  <c r="U681" i="13" a="1"/>
  <c r="U681" i="13"/>
  <c r="V681" i="13"/>
  <c r="W681" i="13" a="1"/>
  <c r="W681" i="13"/>
  <c r="X681" i="13"/>
  <c r="Y681" i="13"/>
  <c r="Z681" i="13"/>
  <c r="AA681" i="13"/>
  <c r="H682" i="13"/>
  <c r="L682" i="13"/>
  <c r="R682" i="13"/>
  <c r="S682" i="13"/>
  <c r="T682" i="13" a="1"/>
  <c r="T682" i="13"/>
  <c r="U682" i="13" a="1"/>
  <c r="U682" i="13"/>
  <c r="V682" i="13"/>
  <c r="W682" i="13" a="1"/>
  <c r="W682" i="13"/>
  <c r="X682" i="13"/>
  <c r="Y682" i="13"/>
  <c r="Z682" i="13"/>
  <c r="AA682" i="13"/>
  <c r="H683" i="13"/>
  <c r="L683" i="13"/>
  <c r="R683" i="13"/>
  <c r="S683" i="13"/>
  <c r="T683" i="13" a="1"/>
  <c r="T683" i="13"/>
  <c r="U683" i="13" a="1"/>
  <c r="U683" i="13"/>
  <c r="V683" i="13"/>
  <c r="W683" i="13" a="1"/>
  <c r="W683" i="13"/>
  <c r="X683" i="13"/>
  <c r="Y683" i="13"/>
  <c r="Z683" i="13"/>
  <c r="AA683" i="13"/>
  <c r="H684" i="13"/>
  <c r="L684" i="13"/>
  <c r="R684" i="13"/>
  <c r="S684" i="13"/>
  <c r="T684" i="13" a="1"/>
  <c r="T684" i="13"/>
  <c r="U684" i="13" a="1"/>
  <c r="U684" i="13"/>
  <c r="V684" i="13"/>
  <c r="W684" i="13" a="1"/>
  <c r="W684" i="13"/>
  <c r="X684" i="13"/>
  <c r="Y684" i="13"/>
  <c r="Z684" i="13"/>
  <c r="AA684" i="13"/>
  <c r="H685" i="13"/>
  <c r="L685" i="13"/>
  <c r="R685" i="13"/>
  <c r="S685" i="13"/>
  <c r="T685" i="13" a="1"/>
  <c r="T685" i="13"/>
  <c r="U685" i="13" a="1"/>
  <c r="U685" i="13"/>
  <c r="V685" i="13"/>
  <c r="W685" i="13" a="1"/>
  <c r="W685" i="13"/>
  <c r="X685" i="13"/>
  <c r="Y685" i="13"/>
  <c r="Z685" i="13"/>
  <c r="AA685" i="13"/>
  <c r="H686" i="13"/>
  <c r="L686" i="13"/>
  <c r="R686" i="13"/>
  <c r="S686" i="13"/>
  <c r="T686" i="13" a="1"/>
  <c r="T686" i="13"/>
  <c r="U686" i="13" a="1"/>
  <c r="U686" i="13"/>
  <c r="V686" i="13"/>
  <c r="W686" i="13" a="1"/>
  <c r="W686" i="13"/>
  <c r="X686" i="13"/>
  <c r="Y686" i="13"/>
  <c r="Z686" i="13"/>
  <c r="AA686" i="13"/>
  <c r="H687" i="13"/>
  <c r="L687" i="13"/>
  <c r="R687" i="13"/>
  <c r="S687" i="13"/>
  <c r="T687" i="13" a="1"/>
  <c r="T687" i="13"/>
  <c r="U687" i="13" a="1"/>
  <c r="U687" i="13"/>
  <c r="V687" i="13"/>
  <c r="W687" i="13" a="1"/>
  <c r="W687" i="13"/>
  <c r="X687" i="13"/>
  <c r="Y687" i="13"/>
  <c r="Z687" i="13"/>
  <c r="AA687" i="13"/>
  <c r="H688" i="13"/>
  <c r="L688" i="13"/>
  <c r="R688" i="13"/>
  <c r="S688" i="13"/>
  <c r="T688" i="13" a="1"/>
  <c r="T688" i="13"/>
  <c r="U688" i="13" a="1"/>
  <c r="U688" i="13"/>
  <c r="V688" i="13"/>
  <c r="W688" i="13" a="1"/>
  <c r="W688" i="13"/>
  <c r="X688" i="13"/>
  <c r="Y688" i="13"/>
  <c r="Z688" i="13"/>
  <c r="AA688" i="13"/>
  <c r="H689" i="13"/>
  <c r="L689" i="13"/>
  <c r="R689" i="13"/>
  <c r="S689" i="13"/>
  <c r="T689" i="13" a="1"/>
  <c r="T689" i="13"/>
  <c r="U689" i="13" a="1"/>
  <c r="U689" i="13"/>
  <c r="V689" i="13"/>
  <c r="W689" i="13" a="1"/>
  <c r="W689" i="13"/>
  <c r="X689" i="13"/>
  <c r="Y689" i="13"/>
  <c r="Z689" i="13"/>
  <c r="AA689" i="13"/>
  <c r="H690" i="13"/>
  <c r="L690" i="13"/>
  <c r="R690" i="13"/>
  <c r="S690" i="13"/>
  <c r="T690" i="13" a="1"/>
  <c r="T690" i="13"/>
  <c r="U690" i="13" a="1"/>
  <c r="U690" i="13"/>
  <c r="V690" i="13"/>
  <c r="W690" i="13" a="1"/>
  <c r="W690" i="13"/>
  <c r="X690" i="13"/>
  <c r="Y690" i="13"/>
  <c r="Z690" i="13"/>
  <c r="AA690" i="13"/>
  <c r="H691" i="13"/>
  <c r="L691" i="13"/>
  <c r="R691" i="13"/>
  <c r="S691" i="13"/>
  <c r="T691" i="13" a="1"/>
  <c r="T691" i="13"/>
  <c r="U691" i="13" a="1"/>
  <c r="U691" i="13"/>
  <c r="V691" i="13"/>
  <c r="W691" i="13" a="1"/>
  <c r="W691" i="13"/>
  <c r="X691" i="13"/>
  <c r="Y691" i="13"/>
  <c r="Z691" i="13"/>
  <c r="AA691" i="13"/>
  <c r="H692" i="13"/>
  <c r="L692" i="13"/>
  <c r="R692" i="13"/>
  <c r="S692" i="13"/>
  <c r="T692" i="13" a="1"/>
  <c r="T692" i="13"/>
  <c r="U692" i="13" a="1"/>
  <c r="U692" i="13"/>
  <c r="V692" i="13"/>
  <c r="W692" i="13" a="1"/>
  <c r="W692" i="13"/>
  <c r="X692" i="13"/>
  <c r="Y692" i="13"/>
  <c r="Z692" i="13"/>
  <c r="AA692" i="13"/>
  <c r="H693" i="13"/>
  <c r="L693" i="13"/>
  <c r="R693" i="13"/>
  <c r="S693" i="13"/>
  <c r="T693" i="13" a="1"/>
  <c r="T693" i="13"/>
  <c r="U693" i="13" a="1"/>
  <c r="U693" i="13"/>
  <c r="V693" i="13"/>
  <c r="W693" i="13" a="1"/>
  <c r="W693" i="13"/>
  <c r="X693" i="13"/>
  <c r="Y693" i="13"/>
  <c r="Z693" i="13"/>
  <c r="AA693" i="13"/>
  <c r="H694" i="13"/>
  <c r="L694" i="13"/>
  <c r="R694" i="13"/>
  <c r="S694" i="13"/>
  <c r="T694" i="13" a="1"/>
  <c r="T694" i="13"/>
  <c r="U694" i="13" a="1"/>
  <c r="U694" i="13"/>
  <c r="V694" i="13"/>
  <c r="W694" i="13" a="1"/>
  <c r="W694" i="13"/>
  <c r="X694" i="13"/>
  <c r="Y694" i="13"/>
  <c r="Z694" i="13"/>
  <c r="AA694" i="13"/>
  <c r="H695" i="13"/>
  <c r="L695" i="13"/>
  <c r="R695" i="13"/>
  <c r="S695" i="13"/>
  <c r="T695" i="13" a="1"/>
  <c r="T695" i="13"/>
  <c r="U695" i="13" a="1"/>
  <c r="U695" i="13"/>
  <c r="V695" i="13"/>
  <c r="W695" i="13" a="1"/>
  <c r="W695" i="13"/>
  <c r="X695" i="13"/>
  <c r="Y695" i="13"/>
  <c r="Z695" i="13"/>
  <c r="AA695" i="13"/>
  <c r="H696" i="13"/>
  <c r="L696" i="13"/>
  <c r="R696" i="13"/>
  <c r="S696" i="13"/>
  <c r="T696" i="13" a="1"/>
  <c r="T696" i="13"/>
  <c r="U696" i="13" a="1"/>
  <c r="U696" i="13"/>
  <c r="V696" i="13"/>
  <c r="W696" i="13" a="1"/>
  <c r="W696" i="13"/>
  <c r="X696" i="13"/>
  <c r="Y696" i="13"/>
  <c r="Z696" i="13"/>
  <c r="AA696" i="13"/>
  <c r="H697" i="13"/>
  <c r="L697" i="13"/>
  <c r="R697" i="13"/>
  <c r="S697" i="13"/>
  <c r="T697" i="13" a="1"/>
  <c r="T697" i="13"/>
  <c r="U697" i="13" a="1"/>
  <c r="U697" i="13"/>
  <c r="V697" i="13"/>
  <c r="W697" i="13" a="1"/>
  <c r="W697" i="13"/>
  <c r="X697" i="13"/>
  <c r="Y697" i="13"/>
  <c r="Z697" i="13"/>
  <c r="AA697" i="13"/>
  <c r="H698" i="13"/>
  <c r="L698" i="13"/>
  <c r="R698" i="13"/>
  <c r="S698" i="13"/>
  <c r="T698" i="13" a="1"/>
  <c r="T698" i="13"/>
  <c r="U698" i="13" a="1"/>
  <c r="U698" i="13"/>
  <c r="V698" i="13"/>
  <c r="W698" i="13" a="1"/>
  <c r="W698" i="13"/>
  <c r="X698" i="13"/>
  <c r="Y698" i="13"/>
  <c r="Z698" i="13"/>
  <c r="AA698" i="13"/>
  <c r="H699" i="13"/>
  <c r="L699" i="13"/>
  <c r="R699" i="13"/>
  <c r="S699" i="13"/>
  <c r="T699" i="13" a="1"/>
  <c r="T699" i="13"/>
  <c r="U699" i="13" a="1"/>
  <c r="U699" i="13"/>
  <c r="V699" i="13"/>
  <c r="W699" i="13" a="1"/>
  <c r="W699" i="13"/>
  <c r="X699" i="13"/>
  <c r="Y699" i="13"/>
  <c r="Z699" i="13"/>
  <c r="AA699" i="13"/>
  <c r="H700" i="13"/>
  <c r="L700" i="13"/>
  <c r="R700" i="13"/>
  <c r="S700" i="13"/>
  <c r="T700" i="13" a="1"/>
  <c r="T700" i="13"/>
  <c r="U700" i="13" a="1"/>
  <c r="U700" i="13"/>
  <c r="V700" i="13"/>
  <c r="W700" i="13" a="1"/>
  <c r="W700" i="13"/>
  <c r="X700" i="13"/>
  <c r="Y700" i="13"/>
  <c r="Z700" i="13"/>
  <c r="AA700" i="13"/>
  <c r="H701" i="13"/>
  <c r="L701" i="13"/>
  <c r="R701" i="13"/>
  <c r="S701" i="13"/>
  <c r="T701" i="13" a="1"/>
  <c r="T701" i="13"/>
  <c r="U701" i="13" a="1"/>
  <c r="U701" i="13"/>
  <c r="V701" i="13"/>
  <c r="W701" i="13" a="1"/>
  <c r="W701" i="13"/>
  <c r="X701" i="13"/>
  <c r="Y701" i="13"/>
  <c r="Z701" i="13"/>
  <c r="AA701" i="13"/>
  <c r="H702" i="13"/>
  <c r="L702" i="13"/>
  <c r="R702" i="13"/>
  <c r="S702" i="13"/>
  <c r="T702" i="13" a="1"/>
  <c r="T702" i="13"/>
  <c r="U702" i="13" a="1"/>
  <c r="U702" i="13"/>
  <c r="V702" i="13"/>
  <c r="W702" i="13" a="1"/>
  <c r="W702" i="13"/>
  <c r="X702" i="13"/>
  <c r="Y702" i="13"/>
  <c r="Z702" i="13"/>
  <c r="AA702" i="13"/>
  <c r="H703" i="13"/>
  <c r="L703" i="13"/>
  <c r="R703" i="13"/>
  <c r="S703" i="13"/>
  <c r="T703" i="13" a="1"/>
  <c r="T703" i="13"/>
  <c r="U703" i="13" a="1"/>
  <c r="U703" i="13"/>
  <c r="V703" i="13"/>
  <c r="W703" i="13" a="1"/>
  <c r="W703" i="13"/>
  <c r="X703" i="13"/>
  <c r="Y703" i="13"/>
  <c r="Z703" i="13"/>
  <c r="AA703" i="13"/>
  <c r="H704" i="13"/>
  <c r="L704" i="13"/>
  <c r="R704" i="13"/>
  <c r="S704" i="13"/>
  <c r="T704" i="13" a="1"/>
  <c r="T704" i="13"/>
  <c r="U704" i="13" a="1"/>
  <c r="U704" i="13"/>
  <c r="V704" i="13"/>
  <c r="W704" i="13" a="1"/>
  <c r="W704" i="13"/>
  <c r="X704" i="13"/>
  <c r="Y704" i="13"/>
  <c r="Z704" i="13"/>
  <c r="AA704" i="13"/>
  <c r="H705" i="13"/>
  <c r="L705" i="13"/>
  <c r="R705" i="13"/>
  <c r="S705" i="13"/>
  <c r="T705" i="13" a="1"/>
  <c r="T705" i="13"/>
  <c r="U705" i="13" a="1"/>
  <c r="U705" i="13"/>
  <c r="V705" i="13"/>
  <c r="W705" i="13" a="1"/>
  <c r="W705" i="13"/>
  <c r="X705" i="13"/>
  <c r="Y705" i="13"/>
  <c r="Z705" i="13"/>
  <c r="AA705" i="13"/>
  <c r="H706" i="13"/>
  <c r="L706" i="13"/>
  <c r="R706" i="13"/>
  <c r="S706" i="13"/>
  <c r="T706" i="13" a="1"/>
  <c r="T706" i="13"/>
  <c r="U706" i="13" a="1"/>
  <c r="U706" i="13"/>
  <c r="V706" i="13"/>
  <c r="W706" i="13" a="1"/>
  <c r="W706" i="13"/>
  <c r="X706" i="13"/>
  <c r="Y706" i="13"/>
  <c r="Z706" i="13"/>
  <c r="AA706" i="13"/>
  <c r="H707" i="13"/>
  <c r="L707" i="13"/>
  <c r="R707" i="13"/>
  <c r="S707" i="13"/>
  <c r="T707" i="13" a="1"/>
  <c r="T707" i="13"/>
  <c r="U707" i="13" a="1"/>
  <c r="U707" i="13"/>
  <c r="V707" i="13"/>
  <c r="W707" i="13" a="1"/>
  <c r="W707" i="13"/>
  <c r="X707" i="13"/>
  <c r="Y707" i="13"/>
  <c r="Z707" i="13"/>
  <c r="AA707" i="13"/>
  <c r="H708" i="13"/>
  <c r="L708" i="13"/>
  <c r="R708" i="13"/>
  <c r="S708" i="13"/>
  <c r="T708" i="13" a="1"/>
  <c r="T708" i="13"/>
  <c r="U708" i="13" a="1"/>
  <c r="U708" i="13"/>
  <c r="V708" i="13"/>
  <c r="W708" i="13" a="1"/>
  <c r="W708" i="13"/>
  <c r="X708" i="13"/>
  <c r="Y708" i="13"/>
  <c r="Z708" i="13"/>
  <c r="AA708" i="13"/>
  <c r="H709" i="13"/>
  <c r="L709" i="13"/>
  <c r="R709" i="13"/>
  <c r="S709" i="13"/>
  <c r="T709" i="13" a="1"/>
  <c r="T709" i="13"/>
  <c r="U709" i="13" a="1"/>
  <c r="U709" i="13"/>
  <c r="V709" i="13"/>
  <c r="W709" i="13" a="1"/>
  <c r="W709" i="13"/>
  <c r="X709" i="13"/>
  <c r="Y709" i="13"/>
  <c r="Z709" i="13"/>
  <c r="AA709" i="13"/>
  <c r="H710" i="13"/>
  <c r="L710" i="13"/>
  <c r="R710" i="13"/>
  <c r="S710" i="13"/>
  <c r="T710" i="13" a="1"/>
  <c r="T710" i="13"/>
  <c r="U710" i="13" a="1"/>
  <c r="U710" i="13"/>
  <c r="V710" i="13"/>
  <c r="W710" i="13" a="1"/>
  <c r="W710" i="13"/>
  <c r="X710" i="13"/>
  <c r="Y710" i="13"/>
  <c r="Z710" i="13"/>
  <c r="AA710" i="13"/>
  <c r="H711" i="13"/>
  <c r="L711" i="13"/>
  <c r="R711" i="13"/>
  <c r="S711" i="13"/>
  <c r="T711" i="13" a="1"/>
  <c r="T711" i="13"/>
  <c r="U711" i="13" a="1"/>
  <c r="U711" i="13"/>
  <c r="V711" i="13"/>
  <c r="W711" i="13" a="1"/>
  <c r="W711" i="13"/>
  <c r="X711" i="13"/>
  <c r="Y711" i="13"/>
  <c r="Z711" i="13"/>
  <c r="AA711" i="13"/>
  <c r="H712" i="13"/>
  <c r="L712" i="13"/>
  <c r="R712" i="13"/>
  <c r="S712" i="13"/>
  <c r="T712" i="13" a="1"/>
  <c r="T712" i="13"/>
  <c r="U712" i="13" a="1"/>
  <c r="U712" i="13"/>
  <c r="V712" i="13"/>
  <c r="W712" i="13" a="1"/>
  <c r="W712" i="13"/>
  <c r="X712" i="13"/>
  <c r="Y712" i="13"/>
  <c r="Z712" i="13"/>
  <c r="AA712" i="13"/>
  <c r="H713" i="13"/>
  <c r="L713" i="13"/>
  <c r="R713" i="13"/>
  <c r="S713" i="13"/>
  <c r="T713" i="13" a="1"/>
  <c r="T713" i="13"/>
  <c r="U713" i="13" a="1"/>
  <c r="U713" i="13"/>
  <c r="V713" i="13"/>
  <c r="W713" i="13" a="1"/>
  <c r="W713" i="13"/>
  <c r="X713" i="13"/>
  <c r="Y713" i="13"/>
  <c r="Z713" i="13"/>
  <c r="AA713" i="13"/>
  <c r="H714" i="13"/>
  <c r="L714" i="13"/>
  <c r="R714" i="13"/>
  <c r="S714" i="13"/>
  <c r="T714" i="13" a="1"/>
  <c r="T714" i="13"/>
  <c r="U714" i="13" a="1"/>
  <c r="U714" i="13"/>
  <c r="V714" i="13"/>
  <c r="W714" i="13" a="1"/>
  <c r="W714" i="13"/>
  <c r="X714" i="13"/>
  <c r="Y714" i="13"/>
  <c r="Z714" i="13"/>
  <c r="AA714" i="13"/>
  <c r="H715" i="13"/>
  <c r="L715" i="13"/>
  <c r="R715" i="13"/>
  <c r="S715" i="13"/>
  <c r="T715" i="13" a="1"/>
  <c r="T715" i="13"/>
  <c r="U715" i="13" a="1"/>
  <c r="U715" i="13"/>
  <c r="V715" i="13"/>
  <c r="W715" i="13" a="1"/>
  <c r="W715" i="13"/>
  <c r="X715" i="13"/>
  <c r="Y715" i="13"/>
  <c r="Z715" i="13"/>
  <c r="AA715" i="13"/>
  <c r="H716" i="13"/>
  <c r="L716" i="13"/>
  <c r="R716" i="13"/>
  <c r="S716" i="13"/>
  <c r="T716" i="13" a="1"/>
  <c r="T716" i="13"/>
  <c r="U716" i="13" a="1"/>
  <c r="U716" i="13"/>
  <c r="V716" i="13"/>
  <c r="W716" i="13" a="1"/>
  <c r="W716" i="13"/>
  <c r="X716" i="13"/>
  <c r="Y716" i="13"/>
  <c r="Z716" i="13"/>
  <c r="AA716" i="13"/>
  <c r="H717" i="13"/>
  <c r="L717" i="13"/>
  <c r="R717" i="13"/>
  <c r="S717" i="13"/>
  <c r="T717" i="13" a="1"/>
  <c r="T717" i="13"/>
  <c r="U717" i="13" a="1"/>
  <c r="U717" i="13"/>
  <c r="V717" i="13"/>
  <c r="W717" i="13" a="1"/>
  <c r="W717" i="13"/>
  <c r="X717" i="13"/>
  <c r="Y717" i="13"/>
  <c r="Z717" i="13"/>
  <c r="AA717" i="13"/>
  <c r="H718" i="13"/>
  <c r="L718" i="13"/>
  <c r="R718" i="13"/>
  <c r="S718" i="13"/>
  <c r="T718" i="13" a="1"/>
  <c r="T718" i="13"/>
  <c r="U718" i="13" a="1"/>
  <c r="U718" i="13"/>
  <c r="V718" i="13"/>
  <c r="W718" i="13" a="1"/>
  <c r="W718" i="13"/>
  <c r="X718" i="13"/>
  <c r="Y718" i="13"/>
  <c r="Z718" i="13"/>
  <c r="AA718" i="13"/>
  <c r="H719" i="13"/>
  <c r="L719" i="13"/>
  <c r="R719" i="13"/>
  <c r="S719" i="13"/>
  <c r="T719" i="13" a="1"/>
  <c r="T719" i="13"/>
  <c r="U719" i="13" a="1"/>
  <c r="U719" i="13"/>
  <c r="V719" i="13"/>
  <c r="W719" i="13" a="1"/>
  <c r="W719" i="13"/>
  <c r="X719" i="13"/>
  <c r="Y719" i="13"/>
  <c r="Z719" i="13"/>
  <c r="AA719" i="13"/>
  <c r="H720" i="13"/>
  <c r="L720" i="13"/>
  <c r="R720" i="13"/>
  <c r="S720" i="13"/>
  <c r="T720" i="13" a="1"/>
  <c r="T720" i="13"/>
  <c r="U720" i="13" a="1"/>
  <c r="U720" i="13"/>
  <c r="V720" i="13"/>
  <c r="W720" i="13" a="1"/>
  <c r="W720" i="13"/>
  <c r="X720" i="13"/>
  <c r="Y720" i="13"/>
  <c r="Z720" i="13"/>
  <c r="AA720" i="13"/>
  <c r="H721" i="13"/>
  <c r="L721" i="13"/>
  <c r="R721" i="13"/>
  <c r="S721" i="13"/>
  <c r="T721" i="13" a="1"/>
  <c r="T721" i="13"/>
  <c r="U721" i="13" a="1"/>
  <c r="U721" i="13"/>
  <c r="V721" i="13"/>
  <c r="W721" i="13" a="1"/>
  <c r="W721" i="13"/>
  <c r="X721" i="13"/>
  <c r="Y721" i="13"/>
  <c r="Z721" i="13"/>
  <c r="AA721" i="13"/>
  <c r="H722" i="13"/>
  <c r="L722" i="13"/>
  <c r="R722" i="13"/>
  <c r="S722" i="13"/>
  <c r="T722" i="13" a="1"/>
  <c r="T722" i="13"/>
  <c r="U722" i="13" a="1"/>
  <c r="U722" i="13"/>
  <c r="V722" i="13"/>
  <c r="W722" i="13" a="1"/>
  <c r="W722" i="13"/>
  <c r="X722" i="13"/>
  <c r="Y722" i="13"/>
  <c r="Z722" i="13"/>
  <c r="AA722" i="13"/>
  <c r="H723" i="13"/>
  <c r="L723" i="13"/>
  <c r="R723" i="13"/>
  <c r="S723" i="13"/>
  <c r="T723" i="13" a="1"/>
  <c r="T723" i="13"/>
  <c r="U723" i="13" a="1"/>
  <c r="U723" i="13"/>
  <c r="V723" i="13"/>
  <c r="W723" i="13" a="1"/>
  <c r="W723" i="13"/>
  <c r="X723" i="13"/>
  <c r="Y723" i="13"/>
  <c r="Z723" i="13"/>
  <c r="AA723" i="13"/>
  <c r="H724" i="13"/>
  <c r="L724" i="13"/>
  <c r="R724" i="13"/>
  <c r="S724" i="13"/>
  <c r="T724" i="13" a="1"/>
  <c r="T724" i="13"/>
  <c r="U724" i="13" a="1"/>
  <c r="U724" i="13"/>
  <c r="V724" i="13"/>
  <c r="W724" i="13" a="1"/>
  <c r="W724" i="13"/>
  <c r="X724" i="13"/>
  <c r="Y724" i="13"/>
  <c r="Z724" i="13"/>
  <c r="AA724" i="13"/>
  <c r="H725" i="13"/>
  <c r="L725" i="13"/>
  <c r="R725" i="13"/>
  <c r="S725" i="13"/>
  <c r="T725" i="13" a="1"/>
  <c r="T725" i="13"/>
  <c r="U725" i="13" a="1"/>
  <c r="U725" i="13"/>
  <c r="V725" i="13"/>
  <c r="W725" i="13" a="1"/>
  <c r="W725" i="13"/>
  <c r="X725" i="13"/>
  <c r="Y725" i="13"/>
  <c r="Z725" i="13"/>
  <c r="AA725" i="13"/>
  <c r="H726" i="13"/>
  <c r="L726" i="13"/>
  <c r="R726" i="13"/>
  <c r="S726" i="13"/>
  <c r="T726" i="13" a="1"/>
  <c r="T726" i="13"/>
  <c r="U726" i="13" a="1"/>
  <c r="U726" i="13"/>
  <c r="V726" i="13"/>
  <c r="W726" i="13" a="1"/>
  <c r="W726" i="13"/>
  <c r="X726" i="13"/>
  <c r="Y726" i="13"/>
  <c r="Z726" i="13"/>
  <c r="AA726" i="13"/>
  <c r="H727" i="13"/>
  <c r="L727" i="13"/>
  <c r="R727" i="13"/>
  <c r="S727" i="13"/>
  <c r="T727" i="13" a="1"/>
  <c r="T727" i="13"/>
  <c r="U727" i="13" a="1"/>
  <c r="U727" i="13"/>
  <c r="V727" i="13"/>
  <c r="W727" i="13" a="1"/>
  <c r="W727" i="13"/>
  <c r="X727" i="13"/>
  <c r="Y727" i="13"/>
  <c r="Z727" i="13"/>
  <c r="AA727" i="13"/>
  <c r="H728" i="13"/>
  <c r="L728" i="13"/>
  <c r="R728" i="13"/>
  <c r="S728" i="13"/>
  <c r="T728" i="13" a="1"/>
  <c r="T728" i="13"/>
  <c r="U728" i="13" a="1"/>
  <c r="U728" i="13"/>
  <c r="V728" i="13"/>
  <c r="W728" i="13" a="1"/>
  <c r="W728" i="13"/>
  <c r="X728" i="13"/>
  <c r="Y728" i="13"/>
  <c r="Z728" i="13"/>
  <c r="AA728" i="13"/>
  <c r="H729" i="13"/>
  <c r="L729" i="13"/>
  <c r="R729" i="13"/>
  <c r="S729" i="13"/>
  <c r="T729" i="13" a="1"/>
  <c r="T729" i="13"/>
  <c r="U729" i="13" a="1"/>
  <c r="U729" i="13"/>
  <c r="V729" i="13"/>
  <c r="W729" i="13" a="1"/>
  <c r="W729" i="13"/>
  <c r="X729" i="13"/>
  <c r="Y729" i="13"/>
  <c r="Z729" i="13"/>
  <c r="AA729" i="13"/>
  <c r="H730" i="13"/>
  <c r="L730" i="13"/>
  <c r="R730" i="13"/>
  <c r="S730" i="13"/>
  <c r="T730" i="13" a="1"/>
  <c r="T730" i="13"/>
  <c r="U730" i="13" a="1"/>
  <c r="U730" i="13"/>
  <c r="V730" i="13"/>
  <c r="W730" i="13" a="1"/>
  <c r="W730" i="13"/>
  <c r="X730" i="13"/>
  <c r="Y730" i="13"/>
  <c r="Z730" i="13"/>
  <c r="AA730" i="13"/>
  <c r="H731" i="13"/>
  <c r="L731" i="13"/>
  <c r="R731" i="13"/>
  <c r="S731" i="13"/>
  <c r="T731" i="13" a="1"/>
  <c r="T731" i="13"/>
  <c r="U731" i="13" a="1"/>
  <c r="U731" i="13"/>
  <c r="V731" i="13"/>
  <c r="W731" i="13" a="1"/>
  <c r="W731" i="13"/>
  <c r="X731" i="13"/>
  <c r="Y731" i="13"/>
  <c r="Z731" i="13"/>
  <c r="AA731" i="13"/>
  <c r="H732" i="13"/>
  <c r="L732" i="13"/>
  <c r="R732" i="13"/>
  <c r="S732" i="13"/>
  <c r="T732" i="13" a="1"/>
  <c r="T732" i="13"/>
  <c r="U732" i="13" a="1"/>
  <c r="U732" i="13"/>
  <c r="V732" i="13"/>
  <c r="W732" i="13" a="1"/>
  <c r="W732" i="13"/>
  <c r="X732" i="13"/>
  <c r="Y732" i="13"/>
  <c r="Z732" i="13"/>
  <c r="AA732" i="13"/>
  <c r="H733" i="13"/>
  <c r="L733" i="13"/>
  <c r="R733" i="13"/>
  <c r="S733" i="13"/>
  <c r="T733" i="13" a="1"/>
  <c r="T733" i="13"/>
  <c r="U733" i="13" a="1"/>
  <c r="U733" i="13"/>
  <c r="V733" i="13"/>
  <c r="W733" i="13" a="1"/>
  <c r="W733" i="13"/>
  <c r="X733" i="13"/>
  <c r="Y733" i="13"/>
  <c r="Z733" i="13"/>
  <c r="AA733" i="13"/>
  <c r="H734" i="13"/>
  <c r="L734" i="13"/>
  <c r="R734" i="13"/>
  <c r="S734" i="13"/>
  <c r="T734" i="13" a="1"/>
  <c r="T734" i="13"/>
  <c r="U734" i="13" a="1"/>
  <c r="U734" i="13"/>
  <c r="V734" i="13"/>
  <c r="W734" i="13" a="1"/>
  <c r="W734" i="13"/>
  <c r="X734" i="13"/>
  <c r="Y734" i="13"/>
  <c r="Z734" i="13"/>
  <c r="AA734" i="13"/>
  <c r="H735" i="13"/>
  <c r="L735" i="13"/>
  <c r="R735" i="13"/>
  <c r="S735" i="13"/>
  <c r="T735" i="13" a="1"/>
  <c r="T735" i="13"/>
  <c r="U735" i="13" a="1"/>
  <c r="U735" i="13"/>
  <c r="V735" i="13"/>
  <c r="W735" i="13" a="1"/>
  <c r="W735" i="13"/>
  <c r="X735" i="13"/>
  <c r="Y735" i="13"/>
  <c r="Z735" i="13"/>
  <c r="AA735" i="13"/>
  <c r="H736" i="13"/>
  <c r="L736" i="13"/>
  <c r="R736" i="13"/>
  <c r="S736" i="13"/>
  <c r="T736" i="13" a="1"/>
  <c r="T736" i="13"/>
  <c r="U736" i="13" a="1"/>
  <c r="U736" i="13"/>
  <c r="V736" i="13"/>
  <c r="W736" i="13" a="1"/>
  <c r="W736" i="13"/>
  <c r="X736" i="13"/>
  <c r="Y736" i="13"/>
  <c r="Z736" i="13"/>
  <c r="AA736" i="13"/>
  <c r="H737" i="13"/>
  <c r="L737" i="13"/>
  <c r="R737" i="13"/>
  <c r="S737" i="13"/>
  <c r="T737" i="13" a="1"/>
  <c r="T737" i="13"/>
  <c r="U737" i="13" a="1"/>
  <c r="U737" i="13"/>
  <c r="V737" i="13"/>
  <c r="W737" i="13" a="1"/>
  <c r="W737" i="13"/>
  <c r="X737" i="13"/>
  <c r="Y737" i="13"/>
  <c r="Z737" i="13"/>
  <c r="AA737" i="13"/>
  <c r="H738" i="13"/>
  <c r="L738" i="13"/>
  <c r="R738" i="13"/>
  <c r="S738" i="13"/>
  <c r="T738" i="13" a="1"/>
  <c r="T738" i="13"/>
  <c r="U738" i="13" a="1"/>
  <c r="U738" i="13"/>
  <c r="V738" i="13"/>
  <c r="W738" i="13" a="1"/>
  <c r="W738" i="13"/>
  <c r="X738" i="13"/>
  <c r="Y738" i="13"/>
  <c r="Z738" i="13"/>
  <c r="AA738" i="13"/>
  <c r="H739" i="13"/>
  <c r="L739" i="13"/>
  <c r="R739" i="13"/>
  <c r="S739" i="13"/>
  <c r="T739" i="13" a="1"/>
  <c r="T739" i="13"/>
  <c r="U739" i="13" a="1"/>
  <c r="U739" i="13"/>
  <c r="V739" i="13"/>
  <c r="W739" i="13" a="1"/>
  <c r="W739" i="13"/>
  <c r="X739" i="13"/>
  <c r="Y739" i="13"/>
  <c r="Z739" i="13"/>
  <c r="AA739" i="13"/>
  <c r="H740" i="13"/>
  <c r="L740" i="13"/>
  <c r="R740" i="13"/>
  <c r="S740" i="13"/>
  <c r="T740" i="13" a="1"/>
  <c r="T740" i="13"/>
  <c r="U740" i="13" a="1"/>
  <c r="U740" i="13"/>
  <c r="V740" i="13"/>
  <c r="W740" i="13" a="1"/>
  <c r="W740" i="13"/>
  <c r="X740" i="13"/>
  <c r="Y740" i="13"/>
  <c r="Z740" i="13"/>
  <c r="AA740" i="13"/>
  <c r="H741" i="13"/>
  <c r="L741" i="13"/>
  <c r="R741" i="13"/>
  <c r="S741" i="13"/>
  <c r="T741" i="13" a="1"/>
  <c r="T741" i="13"/>
  <c r="U741" i="13" a="1"/>
  <c r="U741" i="13"/>
  <c r="V741" i="13"/>
  <c r="W741" i="13" a="1"/>
  <c r="W741" i="13"/>
  <c r="X741" i="13"/>
  <c r="Y741" i="13"/>
  <c r="Z741" i="13"/>
  <c r="AA741" i="13"/>
  <c r="H742" i="13"/>
  <c r="L742" i="13"/>
  <c r="R742" i="13"/>
  <c r="S742" i="13"/>
  <c r="T742" i="13" a="1"/>
  <c r="T742" i="13"/>
  <c r="U742" i="13" a="1"/>
  <c r="U742" i="13"/>
  <c r="V742" i="13"/>
  <c r="W742" i="13" a="1"/>
  <c r="W742" i="13"/>
  <c r="X742" i="13"/>
  <c r="Y742" i="13"/>
  <c r="Z742" i="13"/>
  <c r="AA742" i="13"/>
  <c r="H743" i="13"/>
  <c r="L743" i="13"/>
  <c r="R743" i="13"/>
  <c r="S743" i="13"/>
  <c r="T743" i="13" a="1"/>
  <c r="T743" i="13"/>
  <c r="U743" i="13" a="1"/>
  <c r="U743" i="13"/>
  <c r="V743" i="13"/>
  <c r="W743" i="13" a="1"/>
  <c r="W743" i="13"/>
  <c r="X743" i="13"/>
  <c r="Y743" i="13"/>
  <c r="Z743" i="13"/>
  <c r="AA743" i="13"/>
  <c r="H744" i="13"/>
  <c r="L744" i="13"/>
  <c r="R744" i="13"/>
  <c r="S744" i="13"/>
  <c r="T744" i="13" a="1"/>
  <c r="T744" i="13"/>
  <c r="U744" i="13" a="1"/>
  <c r="U744" i="13"/>
  <c r="V744" i="13"/>
  <c r="W744" i="13" a="1"/>
  <c r="W744" i="13"/>
  <c r="X744" i="13"/>
  <c r="Y744" i="13"/>
  <c r="Z744" i="13"/>
  <c r="AA744" i="13"/>
  <c r="H745" i="13"/>
  <c r="L745" i="13"/>
  <c r="R745" i="13"/>
  <c r="S745" i="13"/>
  <c r="T745" i="13" a="1"/>
  <c r="T745" i="13"/>
  <c r="U745" i="13" a="1"/>
  <c r="U745" i="13"/>
  <c r="V745" i="13"/>
  <c r="W745" i="13" a="1"/>
  <c r="W745" i="13"/>
  <c r="X745" i="13"/>
  <c r="Y745" i="13"/>
  <c r="Z745" i="13"/>
  <c r="AA745" i="13"/>
  <c r="H746" i="13"/>
  <c r="L746" i="13"/>
  <c r="R746" i="13"/>
  <c r="S746" i="13"/>
  <c r="T746" i="13" a="1"/>
  <c r="T746" i="13"/>
  <c r="U746" i="13" a="1"/>
  <c r="U746" i="13"/>
  <c r="V746" i="13"/>
  <c r="W746" i="13" a="1"/>
  <c r="W746" i="13"/>
  <c r="X746" i="13"/>
  <c r="Y746" i="13"/>
  <c r="Z746" i="13"/>
  <c r="AA746" i="13"/>
  <c r="H747" i="13"/>
  <c r="L747" i="13"/>
  <c r="R747" i="13"/>
  <c r="S747" i="13"/>
  <c r="T747" i="13" a="1"/>
  <c r="T747" i="13"/>
  <c r="U747" i="13" a="1"/>
  <c r="U747" i="13"/>
  <c r="V747" i="13"/>
  <c r="W747" i="13" a="1"/>
  <c r="W747" i="13"/>
  <c r="X747" i="13"/>
  <c r="Y747" i="13"/>
  <c r="Z747" i="13"/>
  <c r="AA747" i="13"/>
  <c r="H748" i="13"/>
  <c r="L748" i="13"/>
  <c r="R748" i="13"/>
  <c r="S748" i="13"/>
  <c r="T748" i="13" a="1"/>
  <c r="T748" i="13"/>
  <c r="U748" i="13" a="1"/>
  <c r="U748" i="13"/>
  <c r="V748" i="13"/>
  <c r="W748" i="13" a="1"/>
  <c r="W748" i="13"/>
  <c r="X748" i="13"/>
  <c r="Y748" i="13"/>
  <c r="Z748" i="13"/>
  <c r="AA748" i="13"/>
  <c r="H749" i="13"/>
  <c r="L749" i="13"/>
  <c r="R749" i="13"/>
  <c r="S749" i="13"/>
  <c r="T749" i="13" a="1"/>
  <c r="T749" i="13"/>
  <c r="U749" i="13" a="1"/>
  <c r="U749" i="13"/>
  <c r="V749" i="13"/>
  <c r="W749" i="13" a="1"/>
  <c r="W749" i="13"/>
  <c r="X749" i="13"/>
  <c r="Y749" i="13"/>
  <c r="Z749" i="13"/>
  <c r="AA749" i="13"/>
  <c r="H750" i="13"/>
  <c r="L750" i="13"/>
  <c r="R750" i="13"/>
  <c r="S750" i="13"/>
  <c r="T750" i="13" a="1"/>
  <c r="T750" i="13"/>
  <c r="U750" i="13" a="1"/>
  <c r="U750" i="13"/>
  <c r="V750" i="13"/>
  <c r="W750" i="13" a="1"/>
  <c r="W750" i="13"/>
  <c r="X750" i="13"/>
  <c r="Y750" i="13"/>
  <c r="Z750" i="13"/>
  <c r="AA750" i="13"/>
  <c r="H751" i="13"/>
  <c r="L751" i="13"/>
  <c r="R751" i="13"/>
  <c r="S751" i="13"/>
  <c r="T751" i="13" a="1"/>
  <c r="T751" i="13"/>
  <c r="U751" i="13" a="1"/>
  <c r="U751" i="13"/>
  <c r="V751" i="13"/>
  <c r="W751" i="13" a="1"/>
  <c r="W751" i="13"/>
  <c r="X751" i="13"/>
  <c r="Y751" i="13"/>
  <c r="Z751" i="13"/>
  <c r="AA751" i="13"/>
  <c r="H752" i="13"/>
  <c r="L752" i="13"/>
  <c r="R752" i="13"/>
  <c r="S752" i="13"/>
  <c r="T752" i="13" a="1"/>
  <c r="T752" i="13"/>
  <c r="U752" i="13" a="1"/>
  <c r="U752" i="13"/>
  <c r="V752" i="13"/>
  <c r="W752" i="13" a="1"/>
  <c r="W752" i="13"/>
  <c r="X752" i="13"/>
  <c r="Y752" i="13"/>
  <c r="Z752" i="13"/>
  <c r="AA752" i="13"/>
  <c r="H753" i="13"/>
  <c r="L753" i="13"/>
  <c r="R753" i="13"/>
  <c r="S753" i="13"/>
  <c r="T753" i="13" a="1"/>
  <c r="T753" i="13"/>
  <c r="U753" i="13" a="1"/>
  <c r="U753" i="13"/>
  <c r="V753" i="13"/>
  <c r="W753" i="13" a="1"/>
  <c r="W753" i="13"/>
  <c r="X753" i="13"/>
  <c r="Y753" i="13"/>
  <c r="Z753" i="13"/>
  <c r="AA753" i="13"/>
  <c r="H754" i="13"/>
  <c r="L754" i="13"/>
  <c r="R754" i="13"/>
  <c r="S754" i="13"/>
  <c r="T754" i="13" a="1"/>
  <c r="T754" i="13"/>
  <c r="U754" i="13" a="1"/>
  <c r="U754" i="13"/>
  <c r="V754" i="13"/>
  <c r="W754" i="13" a="1"/>
  <c r="W754" i="13"/>
  <c r="X754" i="13"/>
  <c r="Y754" i="13"/>
  <c r="Z754" i="13"/>
  <c r="AA754" i="13"/>
  <c r="H755" i="13"/>
  <c r="L755" i="13"/>
  <c r="R755" i="13"/>
  <c r="S755" i="13"/>
  <c r="T755" i="13" a="1"/>
  <c r="T755" i="13"/>
  <c r="U755" i="13" a="1"/>
  <c r="U755" i="13"/>
  <c r="V755" i="13"/>
  <c r="W755" i="13" a="1"/>
  <c r="W755" i="13"/>
  <c r="X755" i="13"/>
  <c r="Y755" i="13"/>
  <c r="Z755" i="13"/>
  <c r="AA755" i="13"/>
  <c r="H756" i="13"/>
  <c r="L756" i="13"/>
  <c r="R756" i="13"/>
  <c r="S756" i="13"/>
  <c r="T756" i="13" a="1"/>
  <c r="T756" i="13"/>
  <c r="U756" i="13" a="1"/>
  <c r="U756" i="13"/>
  <c r="V756" i="13"/>
  <c r="W756" i="13" a="1"/>
  <c r="W756" i="13"/>
  <c r="X756" i="13"/>
  <c r="Y756" i="13"/>
  <c r="Z756" i="13"/>
  <c r="AA756" i="13"/>
  <c r="H757" i="13"/>
  <c r="L757" i="13"/>
  <c r="R757" i="13"/>
  <c r="S757" i="13"/>
  <c r="T757" i="13" a="1"/>
  <c r="T757" i="13"/>
  <c r="U757" i="13" a="1"/>
  <c r="U757" i="13"/>
  <c r="V757" i="13"/>
  <c r="W757" i="13" a="1"/>
  <c r="W757" i="13"/>
  <c r="X757" i="13"/>
  <c r="Y757" i="13"/>
  <c r="Z757" i="13"/>
  <c r="AA757" i="13"/>
  <c r="H758" i="13"/>
  <c r="L758" i="13"/>
  <c r="R758" i="13"/>
  <c r="S758" i="13"/>
  <c r="T758" i="13" a="1"/>
  <c r="T758" i="13"/>
  <c r="U758" i="13" a="1"/>
  <c r="U758" i="13"/>
  <c r="V758" i="13"/>
  <c r="W758" i="13" a="1"/>
  <c r="W758" i="13"/>
  <c r="X758" i="13"/>
  <c r="Y758" i="13"/>
  <c r="Z758" i="13"/>
  <c r="AA758" i="13"/>
  <c r="H759" i="13"/>
  <c r="L759" i="13"/>
  <c r="R759" i="13"/>
  <c r="S759" i="13"/>
  <c r="T759" i="13" a="1"/>
  <c r="T759" i="13"/>
  <c r="U759" i="13" a="1"/>
  <c r="U759" i="13"/>
  <c r="V759" i="13"/>
  <c r="W759" i="13" a="1"/>
  <c r="W759" i="13"/>
  <c r="X759" i="13"/>
  <c r="Y759" i="13"/>
  <c r="Z759" i="13"/>
  <c r="AA759" i="13"/>
  <c r="H760" i="13"/>
  <c r="L760" i="13"/>
  <c r="R760" i="13"/>
  <c r="S760" i="13"/>
  <c r="T760" i="13" a="1"/>
  <c r="T760" i="13"/>
  <c r="U760" i="13" a="1"/>
  <c r="U760" i="13"/>
  <c r="V760" i="13"/>
  <c r="W760" i="13" a="1"/>
  <c r="W760" i="13"/>
  <c r="X760" i="13"/>
  <c r="Y760" i="13"/>
  <c r="Z760" i="13"/>
  <c r="AA760" i="13"/>
  <c r="H761" i="13"/>
  <c r="L761" i="13"/>
  <c r="R761" i="13"/>
  <c r="S761" i="13"/>
  <c r="T761" i="13" a="1"/>
  <c r="T761" i="13"/>
  <c r="U761" i="13" a="1"/>
  <c r="U761" i="13"/>
  <c r="V761" i="13"/>
  <c r="W761" i="13" a="1"/>
  <c r="W761" i="13"/>
  <c r="X761" i="13"/>
  <c r="Y761" i="13"/>
  <c r="Z761" i="13"/>
  <c r="AA761" i="13"/>
  <c r="H762" i="13"/>
  <c r="L762" i="13"/>
  <c r="R762" i="13"/>
  <c r="S762" i="13"/>
  <c r="T762" i="13" a="1"/>
  <c r="T762" i="13"/>
  <c r="U762" i="13" a="1"/>
  <c r="U762" i="13"/>
  <c r="V762" i="13"/>
  <c r="W762" i="13" a="1"/>
  <c r="W762" i="13"/>
  <c r="X762" i="13"/>
  <c r="Y762" i="13"/>
  <c r="Z762" i="13"/>
  <c r="AA762" i="13"/>
  <c r="H763" i="13"/>
  <c r="L763" i="13"/>
  <c r="R763" i="13"/>
  <c r="S763" i="13"/>
  <c r="T763" i="13" a="1"/>
  <c r="T763" i="13"/>
  <c r="U763" i="13" a="1"/>
  <c r="U763" i="13"/>
  <c r="V763" i="13"/>
  <c r="W763" i="13" a="1"/>
  <c r="W763" i="13"/>
  <c r="X763" i="13"/>
  <c r="Y763" i="13"/>
  <c r="Z763" i="13"/>
  <c r="AA763" i="13"/>
  <c r="H764" i="13"/>
  <c r="L764" i="13"/>
  <c r="R764" i="13"/>
  <c r="S764" i="13"/>
  <c r="T764" i="13" a="1"/>
  <c r="T764" i="13"/>
  <c r="U764" i="13" a="1"/>
  <c r="U764" i="13"/>
  <c r="V764" i="13"/>
  <c r="W764" i="13" a="1"/>
  <c r="W764" i="13"/>
  <c r="X764" i="13"/>
  <c r="Y764" i="13"/>
  <c r="Z764" i="13"/>
  <c r="AA764" i="13"/>
  <c r="H765" i="13"/>
  <c r="L765" i="13"/>
  <c r="R765" i="13"/>
  <c r="S765" i="13"/>
  <c r="T765" i="13" a="1"/>
  <c r="T765" i="13"/>
  <c r="U765" i="13" a="1"/>
  <c r="U765" i="13"/>
  <c r="V765" i="13"/>
  <c r="W765" i="13" a="1"/>
  <c r="W765" i="13"/>
  <c r="X765" i="13"/>
  <c r="Y765" i="13"/>
  <c r="Z765" i="13"/>
  <c r="AA765" i="13"/>
  <c r="H766" i="13"/>
  <c r="L766" i="13"/>
  <c r="R766" i="13"/>
  <c r="S766" i="13"/>
  <c r="T766" i="13" a="1"/>
  <c r="T766" i="13"/>
  <c r="U766" i="13" a="1"/>
  <c r="U766" i="13"/>
  <c r="V766" i="13"/>
  <c r="W766" i="13" a="1"/>
  <c r="W766" i="13"/>
  <c r="X766" i="13"/>
  <c r="Y766" i="13"/>
  <c r="Z766" i="13"/>
  <c r="AA766" i="13"/>
  <c r="H767" i="13"/>
  <c r="L767" i="13"/>
  <c r="R767" i="13"/>
  <c r="S767" i="13"/>
  <c r="T767" i="13" a="1"/>
  <c r="T767" i="13"/>
  <c r="U767" i="13" a="1"/>
  <c r="U767" i="13"/>
  <c r="V767" i="13"/>
  <c r="W767" i="13" a="1"/>
  <c r="W767" i="13"/>
  <c r="X767" i="13"/>
  <c r="Y767" i="13"/>
  <c r="Z767" i="13"/>
  <c r="AA767" i="13"/>
  <c r="H768" i="13"/>
  <c r="L768" i="13"/>
  <c r="R768" i="13"/>
  <c r="S768" i="13"/>
  <c r="T768" i="13" a="1"/>
  <c r="T768" i="13"/>
  <c r="U768" i="13" a="1"/>
  <c r="U768" i="13"/>
  <c r="V768" i="13"/>
  <c r="W768" i="13" a="1"/>
  <c r="W768" i="13"/>
  <c r="X768" i="13"/>
  <c r="Y768" i="13"/>
  <c r="Z768" i="13"/>
  <c r="AA768" i="13"/>
  <c r="H769" i="13"/>
  <c r="L769" i="13"/>
  <c r="R769" i="13"/>
  <c r="S769" i="13"/>
  <c r="T769" i="13" a="1"/>
  <c r="T769" i="13"/>
  <c r="U769" i="13" a="1"/>
  <c r="U769" i="13"/>
  <c r="V769" i="13"/>
  <c r="W769" i="13" a="1"/>
  <c r="W769" i="13"/>
  <c r="X769" i="13"/>
  <c r="Y769" i="13"/>
  <c r="Z769" i="13"/>
  <c r="AA769" i="13"/>
  <c r="H770" i="13"/>
  <c r="L770" i="13"/>
  <c r="R770" i="13"/>
  <c r="S770" i="13"/>
  <c r="T770" i="13" a="1"/>
  <c r="T770" i="13"/>
  <c r="U770" i="13" a="1"/>
  <c r="U770" i="13"/>
  <c r="V770" i="13"/>
  <c r="W770" i="13" a="1"/>
  <c r="W770" i="13"/>
  <c r="X770" i="13"/>
  <c r="Y770" i="13"/>
  <c r="Z770" i="13"/>
  <c r="AA770" i="13"/>
  <c r="H771" i="13"/>
  <c r="L771" i="13"/>
  <c r="R771" i="13"/>
  <c r="S771" i="13"/>
  <c r="T771" i="13" a="1"/>
  <c r="T771" i="13"/>
  <c r="U771" i="13" a="1"/>
  <c r="U771" i="13"/>
  <c r="V771" i="13"/>
  <c r="W771" i="13" a="1"/>
  <c r="W771" i="13"/>
  <c r="X771" i="13"/>
  <c r="Y771" i="13"/>
  <c r="Z771" i="13"/>
  <c r="AA771" i="13"/>
  <c r="H772" i="13"/>
  <c r="L772" i="13"/>
  <c r="R772" i="13"/>
  <c r="S772" i="13"/>
  <c r="T772" i="13" a="1"/>
  <c r="T772" i="13"/>
  <c r="U772" i="13" a="1"/>
  <c r="U772" i="13"/>
  <c r="V772" i="13"/>
  <c r="W772" i="13" a="1"/>
  <c r="W772" i="13"/>
  <c r="X772" i="13"/>
  <c r="Y772" i="13"/>
  <c r="Z772" i="13"/>
  <c r="AA772" i="13"/>
  <c r="H773" i="13"/>
  <c r="L773" i="13"/>
  <c r="R773" i="13"/>
  <c r="S773" i="13"/>
  <c r="T773" i="13" a="1"/>
  <c r="T773" i="13"/>
  <c r="U773" i="13" a="1"/>
  <c r="U773" i="13"/>
  <c r="V773" i="13"/>
  <c r="W773" i="13" a="1"/>
  <c r="W773" i="13"/>
  <c r="X773" i="13"/>
  <c r="Y773" i="13"/>
  <c r="Z773" i="13"/>
  <c r="AA773" i="13"/>
  <c r="H774" i="13"/>
  <c r="L774" i="13"/>
  <c r="R774" i="13"/>
  <c r="S774" i="13"/>
  <c r="T774" i="13" a="1"/>
  <c r="T774" i="13"/>
  <c r="U774" i="13" a="1"/>
  <c r="U774" i="13"/>
  <c r="V774" i="13"/>
  <c r="W774" i="13" a="1"/>
  <c r="W774" i="13"/>
  <c r="X774" i="13"/>
  <c r="Y774" i="13"/>
  <c r="Z774" i="13"/>
  <c r="AA774" i="13"/>
  <c r="H775" i="13"/>
  <c r="L775" i="13"/>
  <c r="R775" i="13"/>
  <c r="S775" i="13"/>
  <c r="T775" i="13" a="1"/>
  <c r="T775" i="13"/>
  <c r="U775" i="13" a="1"/>
  <c r="U775" i="13"/>
  <c r="V775" i="13"/>
  <c r="W775" i="13" a="1"/>
  <c r="W775" i="13"/>
  <c r="X775" i="13"/>
  <c r="Y775" i="13"/>
  <c r="Z775" i="13"/>
  <c r="AA775" i="13"/>
  <c r="H776" i="13"/>
  <c r="L776" i="13"/>
  <c r="R776" i="13"/>
  <c r="S776" i="13"/>
  <c r="T776" i="13" a="1"/>
  <c r="T776" i="13"/>
  <c r="U776" i="13" a="1"/>
  <c r="U776" i="13"/>
  <c r="V776" i="13"/>
  <c r="W776" i="13" a="1"/>
  <c r="W776" i="13"/>
  <c r="X776" i="13"/>
  <c r="Y776" i="13"/>
  <c r="Z776" i="13"/>
  <c r="AA776" i="13"/>
  <c r="H777" i="13"/>
  <c r="L777" i="13"/>
  <c r="R777" i="13"/>
  <c r="S777" i="13"/>
  <c r="T777" i="13" a="1"/>
  <c r="T777" i="13"/>
  <c r="U777" i="13" a="1"/>
  <c r="U777" i="13"/>
  <c r="V777" i="13"/>
  <c r="W777" i="13" a="1"/>
  <c r="W777" i="13"/>
  <c r="X777" i="13"/>
  <c r="Y777" i="13"/>
  <c r="Z777" i="13"/>
  <c r="AA777" i="13"/>
  <c r="H778" i="13"/>
  <c r="L778" i="13"/>
  <c r="R778" i="13"/>
  <c r="S778" i="13"/>
  <c r="T778" i="13" a="1"/>
  <c r="T778" i="13"/>
  <c r="U778" i="13" a="1"/>
  <c r="U778" i="13"/>
  <c r="V778" i="13"/>
  <c r="W778" i="13" a="1"/>
  <c r="W778" i="13"/>
  <c r="X778" i="13"/>
  <c r="Y778" i="13"/>
  <c r="Z778" i="13"/>
  <c r="AA778" i="13"/>
  <c r="H779" i="13"/>
  <c r="L779" i="13"/>
  <c r="R779" i="13"/>
  <c r="S779" i="13"/>
  <c r="T779" i="13" a="1"/>
  <c r="T779" i="13"/>
  <c r="U779" i="13" a="1"/>
  <c r="U779" i="13"/>
  <c r="V779" i="13"/>
  <c r="W779" i="13" a="1"/>
  <c r="W779" i="13"/>
  <c r="X779" i="13"/>
  <c r="Y779" i="13"/>
  <c r="Z779" i="13"/>
  <c r="AA779" i="13"/>
  <c r="H780" i="13"/>
  <c r="L780" i="13"/>
  <c r="R780" i="13"/>
  <c r="S780" i="13"/>
  <c r="T780" i="13" a="1"/>
  <c r="T780" i="13"/>
  <c r="U780" i="13" a="1"/>
  <c r="U780" i="13"/>
  <c r="V780" i="13"/>
  <c r="W780" i="13" a="1"/>
  <c r="W780" i="13"/>
  <c r="X780" i="13"/>
  <c r="Y780" i="13"/>
  <c r="Z780" i="13"/>
  <c r="AA780" i="13"/>
  <c r="H781" i="13"/>
  <c r="L781" i="13"/>
  <c r="R781" i="13"/>
  <c r="S781" i="13"/>
  <c r="T781" i="13" a="1"/>
  <c r="T781" i="13"/>
  <c r="U781" i="13" a="1"/>
  <c r="U781" i="13"/>
  <c r="V781" i="13"/>
  <c r="W781" i="13" a="1"/>
  <c r="W781" i="13"/>
  <c r="X781" i="13"/>
  <c r="Y781" i="13"/>
  <c r="Z781" i="13"/>
  <c r="AA781" i="13"/>
  <c r="H782" i="13"/>
  <c r="L782" i="13"/>
  <c r="R782" i="13"/>
  <c r="S782" i="13"/>
  <c r="T782" i="13" a="1"/>
  <c r="T782" i="13"/>
  <c r="U782" i="13" a="1"/>
  <c r="U782" i="13"/>
  <c r="V782" i="13"/>
  <c r="W782" i="13" a="1"/>
  <c r="W782" i="13"/>
  <c r="X782" i="13"/>
  <c r="Y782" i="13"/>
  <c r="Z782" i="13"/>
  <c r="AA782" i="13"/>
  <c r="H783" i="13"/>
  <c r="L783" i="13"/>
  <c r="R783" i="13"/>
  <c r="S783" i="13"/>
  <c r="T783" i="13" a="1"/>
  <c r="T783" i="13"/>
  <c r="U783" i="13" a="1"/>
  <c r="U783" i="13"/>
  <c r="V783" i="13"/>
  <c r="W783" i="13" a="1"/>
  <c r="W783" i="13"/>
  <c r="X783" i="13"/>
  <c r="Y783" i="13"/>
  <c r="Z783" i="13"/>
  <c r="AA783" i="13"/>
  <c r="H784" i="13"/>
  <c r="L784" i="13"/>
  <c r="R784" i="13"/>
  <c r="S784" i="13"/>
  <c r="T784" i="13" a="1"/>
  <c r="T784" i="13"/>
  <c r="U784" i="13" a="1"/>
  <c r="U784" i="13"/>
  <c r="V784" i="13"/>
  <c r="W784" i="13" a="1"/>
  <c r="W784" i="13"/>
  <c r="X784" i="13"/>
  <c r="Y784" i="13"/>
  <c r="Z784" i="13"/>
  <c r="AA784" i="13"/>
  <c r="H785" i="13"/>
  <c r="L785" i="13"/>
  <c r="R785" i="13"/>
  <c r="S785" i="13"/>
  <c r="T785" i="13" a="1"/>
  <c r="T785" i="13"/>
  <c r="U785" i="13" a="1"/>
  <c r="U785" i="13"/>
  <c r="V785" i="13"/>
  <c r="W785" i="13" a="1"/>
  <c r="W785" i="13"/>
  <c r="X785" i="13"/>
  <c r="Y785" i="13"/>
  <c r="Z785" i="13"/>
  <c r="AA785" i="13"/>
  <c r="H786" i="13"/>
  <c r="L786" i="13"/>
  <c r="R786" i="13"/>
  <c r="S786" i="13"/>
  <c r="T786" i="13" a="1"/>
  <c r="T786" i="13"/>
  <c r="U786" i="13" a="1"/>
  <c r="U786" i="13"/>
  <c r="V786" i="13"/>
  <c r="W786" i="13" a="1"/>
  <c r="W786" i="13"/>
  <c r="X786" i="13"/>
  <c r="Y786" i="13"/>
  <c r="Z786" i="13"/>
  <c r="AA786" i="13"/>
  <c r="H787" i="13"/>
  <c r="L787" i="13"/>
  <c r="R787" i="13"/>
  <c r="S787" i="13"/>
  <c r="T787" i="13" a="1"/>
  <c r="T787" i="13"/>
  <c r="U787" i="13" a="1"/>
  <c r="U787" i="13"/>
  <c r="V787" i="13"/>
  <c r="W787" i="13" a="1"/>
  <c r="W787" i="13"/>
  <c r="X787" i="13"/>
  <c r="Y787" i="13"/>
  <c r="Z787" i="13"/>
  <c r="AA787" i="13"/>
  <c r="H788" i="13"/>
  <c r="L788" i="13"/>
  <c r="R788" i="13"/>
  <c r="S788" i="13"/>
  <c r="T788" i="13" a="1"/>
  <c r="T788" i="13"/>
  <c r="U788" i="13" a="1"/>
  <c r="U788" i="13"/>
  <c r="V788" i="13"/>
  <c r="W788" i="13" a="1"/>
  <c r="W788" i="13"/>
  <c r="X788" i="13"/>
  <c r="Y788" i="13"/>
  <c r="Z788" i="13"/>
  <c r="AA788" i="13"/>
  <c r="H789" i="13"/>
  <c r="L789" i="13"/>
  <c r="R789" i="13"/>
  <c r="S789" i="13"/>
  <c r="T789" i="13" a="1"/>
  <c r="T789" i="13"/>
  <c r="U789" i="13" a="1"/>
  <c r="U789" i="13"/>
  <c r="V789" i="13"/>
  <c r="W789" i="13" a="1"/>
  <c r="W789" i="13"/>
  <c r="X789" i="13"/>
  <c r="Y789" i="13"/>
  <c r="Z789" i="13"/>
  <c r="AA789" i="13"/>
  <c r="H790" i="13"/>
  <c r="L790" i="13"/>
  <c r="R790" i="13"/>
  <c r="S790" i="13"/>
  <c r="T790" i="13" a="1"/>
  <c r="T790" i="13"/>
  <c r="U790" i="13" a="1"/>
  <c r="U790" i="13"/>
  <c r="V790" i="13"/>
  <c r="W790" i="13" a="1"/>
  <c r="W790" i="13"/>
  <c r="X790" i="13"/>
  <c r="Y790" i="13"/>
  <c r="Z790" i="13"/>
  <c r="AA790" i="13"/>
  <c r="H791" i="13"/>
  <c r="L791" i="13"/>
  <c r="R791" i="13"/>
  <c r="S791" i="13"/>
  <c r="T791" i="13" a="1"/>
  <c r="T791" i="13"/>
  <c r="U791" i="13" a="1"/>
  <c r="U791" i="13"/>
  <c r="V791" i="13"/>
  <c r="W791" i="13" a="1"/>
  <c r="W791" i="13"/>
  <c r="X791" i="13"/>
  <c r="Y791" i="13"/>
  <c r="Z791" i="13"/>
  <c r="AA791" i="13"/>
  <c r="H792" i="13"/>
  <c r="L792" i="13"/>
  <c r="R792" i="13"/>
  <c r="S792" i="13"/>
  <c r="T792" i="13" a="1"/>
  <c r="T792" i="13"/>
  <c r="U792" i="13" a="1"/>
  <c r="U792" i="13"/>
  <c r="V792" i="13"/>
  <c r="W792" i="13" a="1"/>
  <c r="W792" i="13"/>
  <c r="X792" i="13"/>
  <c r="Y792" i="13"/>
  <c r="Z792" i="13"/>
  <c r="AA792" i="13"/>
  <c r="H793" i="13"/>
  <c r="L793" i="13"/>
  <c r="R793" i="13"/>
  <c r="S793" i="13"/>
  <c r="T793" i="13" a="1"/>
  <c r="T793" i="13"/>
  <c r="U793" i="13" a="1"/>
  <c r="U793" i="13"/>
  <c r="V793" i="13"/>
  <c r="W793" i="13" a="1"/>
  <c r="W793" i="13"/>
  <c r="X793" i="13"/>
  <c r="Y793" i="13"/>
  <c r="Z793" i="13"/>
  <c r="AA793" i="13"/>
  <c r="H794" i="13"/>
  <c r="L794" i="13"/>
  <c r="R794" i="13"/>
  <c r="S794" i="13"/>
  <c r="T794" i="13" a="1"/>
  <c r="T794" i="13"/>
  <c r="U794" i="13" a="1"/>
  <c r="U794" i="13"/>
  <c r="V794" i="13"/>
  <c r="W794" i="13" a="1"/>
  <c r="W794" i="13"/>
  <c r="X794" i="13"/>
  <c r="Y794" i="13"/>
  <c r="Z794" i="13"/>
  <c r="AA794" i="13"/>
  <c r="H795" i="13"/>
  <c r="L795" i="13"/>
  <c r="R795" i="13"/>
  <c r="S795" i="13"/>
  <c r="T795" i="13" a="1"/>
  <c r="T795" i="13"/>
  <c r="U795" i="13" a="1"/>
  <c r="U795" i="13"/>
  <c r="V795" i="13"/>
  <c r="W795" i="13" a="1"/>
  <c r="W795" i="13"/>
  <c r="X795" i="13"/>
  <c r="Y795" i="13"/>
  <c r="Z795" i="13"/>
  <c r="AA795" i="13"/>
  <c r="H796" i="13"/>
  <c r="L796" i="13"/>
  <c r="R796" i="13"/>
  <c r="S796" i="13"/>
  <c r="T796" i="13" a="1"/>
  <c r="T796" i="13"/>
  <c r="U796" i="13" a="1"/>
  <c r="U796" i="13"/>
  <c r="V796" i="13"/>
  <c r="W796" i="13" a="1"/>
  <c r="W796" i="13"/>
  <c r="X796" i="13"/>
  <c r="Y796" i="13"/>
  <c r="Z796" i="13"/>
  <c r="AA796" i="13"/>
  <c r="H797" i="13"/>
  <c r="L797" i="13"/>
  <c r="R797" i="13"/>
  <c r="S797" i="13"/>
  <c r="T797" i="13" a="1"/>
  <c r="T797" i="13"/>
  <c r="U797" i="13" a="1"/>
  <c r="U797" i="13"/>
  <c r="V797" i="13"/>
  <c r="W797" i="13" a="1"/>
  <c r="W797" i="13"/>
  <c r="X797" i="13"/>
  <c r="Y797" i="13"/>
  <c r="Z797" i="13"/>
  <c r="AA797" i="13"/>
  <c r="H798" i="13"/>
  <c r="L798" i="13"/>
  <c r="R798" i="13"/>
  <c r="S798" i="13"/>
  <c r="T798" i="13" a="1"/>
  <c r="T798" i="13"/>
  <c r="U798" i="13" a="1"/>
  <c r="U798" i="13"/>
  <c r="V798" i="13"/>
  <c r="W798" i="13" a="1"/>
  <c r="W798" i="13"/>
  <c r="X798" i="13"/>
  <c r="Y798" i="13"/>
  <c r="Z798" i="13"/>
  <c r="AA798" i="13"/>
  <c r="H799" i="13"/>
  <c r="L799" i="13"/>
  <c r="R799" i="13"/>
  <c r="S799" i="13"/>
  <c r="T799" i="13" a="1"/>
  <c r="T799" i="13"/>
  <c r="U799" i="13" a="1"/>
  <c r="U799" i="13"/>
  <c r="V799" i="13"/>
  <c r="W799" i="13" a="1"/>
  <c r="W799" i="13"/>
  <c r="X799" i="13"/>
  <c r="Y799" i="13"/>
  <c r="Z799" i="13"/>
  <c r="AA799" i="13"/>
  <c r="H800" i="13"/>
  <c r="L800" i="13"/>
  <c r="R800" i="13"/>
  <c r="S800" i="13"/>
  <c r="T800" i="13" a="1"/>
  <c r="T800" i="13"/>
  <c r="U800" i="13" a="1"/>
  <c r="U800" i="13"/>
  <c r="V800" i="13"/>
  <c r="W800" i="13" a="1"/>
  <c r="W800" i="13"/>
  <c r="X800" i="13"/>
  <c r="Y800" i="13"/>
  <c r="Z800" i="13"/>
  <c r="AA800" i="13"/>
  <c r="H801" i="13"/>
  <c r="L801" i="13"/>
  <c r="R801" i="13"/>
  <c r="S801" i="13"/>
  <c r="T801" i="13" a="1"/>
  <c r="T801" i="13"/>
  <c r="U801" i="13" a="1"/>
  <c r="U801" i="13"/>
  <c r="V801" i="13"/>
  <c r="W801" i="13" a="1"/>
  <c r="W801" i="13"/>
  <c r="X801" i="13"/>
  <c r="Y801" i="13"/>
  <c r="Z801" i="13"/>
  <c r="AA801" i="13"/>
  <c r="H802" i="13"/>
  <c r="L802" i="13"/>
  <c r="R802" i="13"/>
  <c r="S802" i="13"/>
  <c r="T802" i="13" a="1"/>
  <c r="T802" i="13"/>
  <c r="U802" i="13" a="1"/>
  <c r="U802" i="13"/>
  <c r="V802" i="13"/>
  <c r="W802" i="13" a="1"/>
  <c r="W802" i="13"/>
  <c r="X802" i="13"/>
  <c r="Y802" i="13"/>
  <c r="Z802" i="13"/>
  <c r="AA802" i="13"/>
  <c r="H803" i="13"/>
  <c r="L803" i="13"/>
  <c r="R803" i="13"/>
  <c r="S803" i="13"/>
  <c r="T803" i="13" a="1"/>
  <c r="T803" i="13"/>
  <c r="U803" i="13" a="1"/>
  <c r="U803" i="13"/>
  <c r="V803" i="13"/>
  <c r="W803" i="13" a="1"/>
  <c r="W803" i="13"/>
  <c r="X803" i="13"/>
  <c r="Y803" i="13"/>
  <c r="Z803" i="13"/>
  <c r="AA803" i="13"/>
  <c r="H804" i="13"/>
  <c r="L804" i="13"/>
  <c r="R804" i="13"/>
  <c r="S804" i="13"/>
  <c r="T804" i="13" a="1"/>
  <c r="T804" i="13"/>
  <c r="U804" i="13" a="1"/>
  <c r="U804" i="13"/>
  <c r="V804" i="13"/>
  <c r="W804" i="13" a="1"/>
  <c r="W804" i="13"/>
  <c r="X804" i="13"/>
  <c r="Y804" i="13"/>
  <c r="Z804" i="13"/>
  <c r="AA804" i="13"/>
  <c r="H805" i="13"/>
  <c r="L805" i="13"/>
  <c r="R805" i="13"/>
  <c r="S805" i="13"/>
  <c r="T805" i="13" a="1"/>
  <c r="T805" i="13"/>
  <c r="U805" i="13" a="1"/>
  <c r="U805" i="13"/>
  <c r="V805" i="13"/>
  <c r="W805" i="13" a="1"/>
  <c r="W805" i="13"/>
  <c r="X805" i="13"/>
  <c r="Y805" i="13"/>
  <c r="Z805" i="13"/>
  <c r="AA805" i="13"/>
  <c r="H806" i="13"/>
  <c r="L806" i="13"/>
  <c r="R806" i="13"/>
  <c r="S806" i="13"/>
  <c r="T806" i="13" a="1"/>
  <c r="T806" i="13"/>
  <c r="U806" i="13" a="1"/>
  <c r="U806" i="13"/>
  <c r="V806" i="13"/>
  <c r="W806" i="13" a="1"/>
  <c r="W806" i="13"/>
  <c r="X806" i="13"/>
  <c r="Y806" i="13"/>
  <c r="Z806" i="13"/>
  <c r="AA806" i="13"/>
  <c r="H807" i="13"/>
  <c r="L807" i="13"/>
  <c r="R807" i="13"/>
  <c r="S807" i="13"/>
  <c r="T807" i="13" a="1"/>
  <c r="T807" i="13"/>
  <c r="U807" i="13" a="1"/>
  <c r="U807" i="13"/>
  <c r="V807" i="13"/>
  <c r="W807" i="13" a="1"/>
  <c r="W807" i="13"/>
  <c r="X807" i="13"/>
  <c r="Y807" i="13"/>
  <c r="Z807" i="13"/>
  <c r="AA807" i="13"/>
  <c r="H808" i="13"/>
  <c r="L808" i="13"/>
  <c r="R808" i="13"/>
  <c r="S808" i="13"/>
  <c r="T808" i="13" a="1"/>
  <c r="T808" i="13"/>
  <c r="U808" i="13" a="1"/>
  <c r="U808" i="13"/>
  <c r="V808" i="13"/>
  <c r="W808" i="13" a="1"/>
  <c r="W808" i="13"/>
  <c r="X808" i="13"/>
  <c r="Y808" i="13"/>
  <c r="Z808" i="13"/>
  <c r="AA808" i="13"/>
  <c r="H809" i="13"/>
  <c r="L809" i="13"/>
  <c r="R809" i="13"/>
  <c r="S809" i="13"/>
  <c r="T809" i="13" a="1"/>
  <c r="T809" i="13"/>
  <c r="U809" i="13" a="1"/>
  <c r="U809" i="13"/>
  <c r="V809" i="13"/>
  <c r="W809" i="13" a="1"/>
  <c r="W809" i="13"/>
  <c r="X809" i="13"/>
  <c r="Y809" i="13"/>
  <c r="Z809" i="13"/>
  <c r="AA809" i="13"/>
  <c r="H810" i="13"/>
  <c r="L810" i="13"/>
  <c r="R810" i="13"/>
  <c r="S810" i="13"/>
  <c r="T810" i="13" a="1"/>
  <c r="T810" i="13"/>
  <c r="U810" i="13" a="1"/>
  <c r="U810" i="13"/>
  <c r="V810" i="13"/>
  <c r="W810" i="13" a="1"/>
  <c r="W810" i="13"/>
  <c r="X810" i="13"/>
  <c r="Y810" i="13"/>
  <c r="Z810" i="13"/>
  <c r="AA810" i="13"/>
  <c r="H811" i="13"/>
  <c r="L811" i="13"/>
  <c r="R811" i="13"/>
  <c r="S811" i="13"/>
  <c r="T811" i="13" a="1"/>
  <c r="T811" i="13"/>
  <c r="U811" i="13" a="1"/>
  <c r="U811" i="13"/>
  <c r="V811" i="13"/>
  <c r="W811" i="13" a="1"/>
  <c r="W811" i="13"/>
  <c r="X811" i="13"/>
  <c r="Y811" i="13"/>
  <c r="Z811" i="13"/>
  <c r="AA811" i="13"/>
  <c r="H812" i="13"/>
  <c r="L812" i="13"/>
  <c r="R812" i="13"/>
  <c r="S812" i="13"/>
  <c r="T812" i="13" a="1"/>
  <c r="T812" i="13"/>
  <c r="U812" i="13" a="1"/>
  <c r="U812" i="13"/>
  <c r="V812" i="13"/>
  <c r="W812" i="13" a="1"/>
  <c r="W812" i="13"/>
  <c r="X812" i="13"/>
  <c r="Y812" i="13"/>
  <c r="Z812" i="13"/>
  <c r="AA812" i="13"/>
  <c r="H813" i="13"/>
  <c r="L813" i="13"/>
  <c r="R813" i="13"/>
  <c r="S813" i="13"/>
  <c r="T813" i="13" a="1"/>
  <c r="T813" i="13"/>
  <c r="U813" i="13" a="1"/>
  <c r="U813" i="13"/>
  <c r="V813" i="13"/>
  <c r="W813" i="13" a="1"/>
  <c r="W813" i="13"/>
  <c r="X813" i="13"/>
  <c r="Y813" i="13"/>
  <c r="Z813" i="13"/>
  <c r="AA813" i="13"/>
  <c r="H814" i="13"/>
  <c r="L814" i="13"/>
  <c r="R814" i="13"/>
  <c r="S814" i="13"/>
  <c r="T814" i="13" a="1"/>
  <c r="T814" i="13"/>
  <c r="U814" i="13" a="1"/>
  <c r="U814" i="13"/>
  <c r="V814" i="13"/>
  <c r="W814" i="13" a="1"/>
  <c r="W814" i="13"/>
  <c r="X814" i="13"/>
  <c r="Y814" i="13"/>
  <c r="Z814" i="13"/>
  <c r="AA814" i="13"/>
  <c r="H815" i="13"/>
  <c r="L815" i="13"/>
  <c r="R815" i="13"/>
  <c r="S815" i="13"/>
  <c r="T815" i="13" a="1"/>
  <c r="T815" i="13"/>
  <c r="U815" i="13" a="1"/>
  <c r="U815" i="13"/>
  <c r="V815" i="13"/>
  <c r="W815" i="13" a="1"/>
  <c r="W815" i="13"/>
  <c r="X815" i="13"/>
  <c r="Y815" i="13"/>
  <c r="Z815" i="13"/>
  <c r="AA815" i="13"/>
  <c r="H816" i="13"/>
  <c r="L816" i="13"/>
  <c r="R816" i="13"/>
  <c r="S816" i="13"/>
  <c r="T816" i="13" a="1"/>
  <c r="T816" i="13"/>
  <c r="U816" i="13" a="1"/>
  <c r="U816" i="13"/>
  <c r="V816" i="13"/>
  <c r="W816" i="13" a="1"/>
  <c r="W816" i="13"/>
  <c r="X816" i="13"/>
  <c r="Y816" i="13"/>
  <c r="Z816" i="13"/>
  <c r="AA816" i="13"/>
  <c r="H817" i="13"/>
  <c r="L817" i="13"/>
  <c r="R817" i="13"/>
  <c r="S817" i="13"/>
  <c r="T817" i="13" a="1"/>
  <c r="T817" i="13"/>
  <c r="U817" i="13" a="1"/>
  <c r="U817" i="13"/>
  <c r="V817" i="13"/>
  <c r="W817" i="13" a="1"/>
  <c r="W817" i="13"/>
  <c r="X817" i="13"/>
  <c r="Y817" i="13"/>
  <c r="Z817" i="13"/>
  <c r="AA817" i="13"/>
  <c r="H818" i="13"/>
  <c r="L818" i="13"/>
  <c r="R818" i="13"/>
  <c r="S818" i="13"/>
  <c r="T818" i="13" a="1"/>
  <c r="T818" i="13"/>
  <c r="U818" i="13" a="1"/>
  <c r="U818" i="13"/>
  <c r="V818" i="13"/>
  <c r="W818" i="13" a="1"/>
  <c r="W818" i="13"/>
  <c r="X818" i="13"/>
  <c r="Y818" i="13"/>
  <c r="Z818" i="13"/>
  <c r="AA818" i="13"/>
  <c r="H819" i="13"/>
  <c r="L819" i="13"/>
  <c r="R819" i="13"/>
  <c r="S819" i="13"/>
  <c r="T819" i="13" a="1"/>
  <c r="T819" i="13"/>
  <c r="U819" i="13" a="1"/>
  <c r="U819" i="13"/>
  <c r="V819" i="13"/>
  <c r="W819" i="13" a="1"/>
  <c r="W819" i="13"/>
  <c r="X819" i="13"/>
  <c r="Y819" i="13"/>
  <c r="Z819" i="13"/>
  <c r="AA819" i="13"/>
  <c r="H820" i="13"/>
  <c r="L820" i="13"/>
  <c r="R820" i="13"/>
  <c r="S820" i="13"/>
  <c r="T820" i="13" a="1"/>
  <c r="T820" i="13"/>
  <c r="U820" i="13" a="1"/>
  <c r="U820" i="13"/>
  <c r="V820" i="13"/>
  <c r="W820" i="13" a="1"/>
  <c r="W820" i="13"/>
  <c r="X820" i="13"/>
  <c r="Y820" i="13"/>
  <c r="Z820" i="13"/>
  <c r="AA820" i="13"/>
  <c r="H821" i="13"/>
  <c r="L821" i="13"/>
  <c r="R821" i="13"/>
  <c r="S821" i="13"/>
  <c r="T821" i="13" a="1"/>
  <c r="T821" i="13"/>
  <c r="U821" i="13" a="1"/>
  <c r="U821" i="13"/>
  <c r="V821" i="13"/>
  <c r="W821" i="13" a="1"/>
  <c r="W821" i="13"/>
  <c r="X821" i="13"/>
  <c r="Y821" i="13"/>
  <c r="Z821" i="13"/>
  <c r="AA821" i="13"/>
  <c r="H822" i="13"/>
  <c r="L822" i="13"/>
  <c r="R822" i="13"/>
  <c r="S822" i="13"/>
  <c r="T822" i="13" a="1"/>
  <c r="T822" i="13"/>
  <c r="U822" i="13" a="1"/>
  <c r="U822" i="13"/>
  <c r="V822" i="13"/>
  <c r="W822" i="13" a="1"/>
  <c r="W822" i="13"/>
  <c r="X822" i="13"/>
  <c r="Y822" i="13"/>
  <c r="Z822" i="13"/>
  <c r="AA822" i="13"/>
  <c r="H823" i="13"/>
  <c r="L823" i="13"/>
  <c r="R823" i="13"/>
  <c r="S823" i="13"/>
  <c r="T823" i="13" a="1"/>
  <c r="T823" i="13"/>
  <c r="U823" i="13" a="1"/>
  <c r="U823" i="13"/>
  <c r="V823" i="13"/>
  <c r="W823" i="13" a="1"/>
  <c r="W823" i="13"/>
  <c r="X823" i="13"/>
  <c r="Y823" i="13"/>
  <c r="Z823" i="13"/>
  <c r="AA823" i="13"/>
  <c r="H824" i="13"/>
  <c r="L824" i="13"/>
  <c r="R824" i="13"/>
  <c r="S824" i="13"/>
  <c r="T824" i="13" a="1"/>
  <c r="T824" i="13"/>
  <c r="U824" i="13" a="1"/>
  <c r="U824" i="13"/>
  <c r="V824" i="13"/>
  <c r="W824" i="13" a="1"/>
  <c r="W824" i="13"/>
  <c r="X824" i="13"/>
  <c r="Y824" i="13"/>
  <c r="Z824" i="13"/>
  <c r="AA824" i="13"/>
  <c r="H825" i="13"/>
  <c r="L825" i="13"/>
  <c r="R825" i="13"/>
  <c r="S825" i="13"/>
  <c r="T825" i="13" a="1"/>
  <c r="T825" i="13"/>
  <c r="U825" i="13" a="1"/>
  <c r="U825" i="13"/>
  <c r="V825" i="13"/>
  <c r="W825" i="13" a="1"/>
  <c r="W825" i="13"/>
  <c r="X825" i="13"/>
  <c r="Y825" i="13"/>
  <c r="Z825" i="13"/>
  <c r="AA825" i="13"/>
  <c r="H826" i="13"/>
  <c r="L826" i="13"/>
  <c r="R826" i="13"/>
  <c r="S826" i="13"/>
  <c r="T826" i="13" a="1"/>
  <c r="T826" i="13"/>
  <c r="U826" i="13" a="1"/>
  <c r="U826" i="13"/>
  <c r="V826" i="13"/>
  <c r="W826" i="13" a="1"/>
  <c r="W826" i="13"/>
  <c r="X826" i="13"/>
  <c r="Y826" i="13"/>
  <c r="Z826" i="13"/>
  <c r="AA826" i="13"/>
  <c r="H827" i="13"/>
  <c r="L827" i="13"/>
  <c r="R827" i="13"/>
  <c r="S827" i="13"/>
  <c r="T827" i="13" a="1"/>
  <c r="T827" i="13"/>
  <c r="U827" i="13" a="1"/>
  <c r="U827" i="13"/>
  <c r="V827" i="13"/>
  <c r="W827" i="13" a="1"/>
  <c r="W827" i="13"/>
  <c r="X827" i="13"/>
  <c r="Y827" i="13"/>
  <c r="Z827" i="13"/>
  <c r="AA827" i="13"/>
  <c r="H828" i="13"/>
  <c r="L828" i="13"/>
  <c r="R828" i="13"/>
  <c r="S828" i="13"/>
  <c r="T828" i="13" a="1"/>
  <c r="T828" i="13"/>
  <c r="U828" i="13" a="1"/>
  <c r="U828" i="13"/>
  <c r="V828" i="13"/>
  <c r="W828" i="13" a="1"/>
  <c r="W828" i="13"/>
  <c r="X828" i="13"/>
  <c r="Y828" i="13"/>
  <c r="Z828" i="13"/>
  <c r="AA828" i="13"/>
  <c r="H829" i="13"/>
  <c r="L829" i="13"/>
  <c r="R829" i="13"/>
  <c r="S829" i="13"/>
  <c r="T829" i="13" a="1"/>
  <c r="T829" i="13"/>
  <c r="U829" i="13" a="1"/>
  <c r="U829" i="13"/>
  <c r="V829" i="13"/>
  <c r="W829" i="13" a="1"/>
  <c r="W829" i="13"/>
  <c r="X829" i="13"/>
  <c r="Y829" i="13"/>
  <c r="Z829" i="13"/>
  <c r="AA829" i="13"/>
  <c r="H830" i="13"/>
  <c r="L830" i="13"/>
  <c r="R830" i="13"/>
  <c r="S830" i="13"/>
  <c r="T830" i="13" a="1"/>
  <c r="T830" i="13"/>
  <c r="U830" i="13" a="1"/>
  <c r="U830" i="13"/>
  <c r="V830" i="13"/>
  <c r="W830" i="13" a="1"/>
  <c r="W830" i="13"/>
  <c r="X830" i="13"/>
  <c r="Y830" i="13"/>
  <c r="Z830" i="13"/>
  <c r="AA830" i="13"/>
  <c r="H831" i="13"/>
  <c r="L831" i="13"/>
  <c r="R831" i="13"/>
  <c r="S831" i="13"/>
  <c r="T831" i="13" a="1"/>
  <c r="T831" i="13"/>
  <c r="U831" i="13" a="1"/>
  <c r="U831" i="13"/>
  <c r="V831" i="13"/>
  <c r="W831" i="13" a="1"/>
  <c r="W831" i="13"/>
  <c r="X831" i="13"/>
  <c r="Y831" i="13"/>
  <c r="Z831" i="13"/>
  <c r="AA831" i="13"/>
  <c r="H832" i="13"/>
  <c r="L832" i="13"/>
  <c r="R832" i="13"/>
  <c r="S832" i="13"/>
  <c r="T832" i="13" a="1"/>
  <c r="T832" i="13"/>
  <c r="U832" i="13" a="1"/>
  <c r="U832" i="13"/>
  <c r="V832" i="13"/>
  <c r="W832" i="13" a="1"/>
  <c r="W832" i="13"/>
  <c r="X832" i="13"/>
  <c r="Y832" i="13"/>
  <c r="Z832" i="13"/>
  <c r="AA832" i="13"/>
  <c r="H833" i="13"/>
  <c r="L833" i="13"/>
  <c r="R833" i="13"/>
  <c r="S833" i="13"/>
  <c r="T833" i="13" a="1"/>
  <c r="T833" i="13"/>
  <c r="U833" i="13" a="1"/>
  <c r="U833" i="13"/>
  <c r="V833" i="13"/>
  <c r="W833" i="13" a="1"/>
  <c r="W833" i="13"/>
  <c r="X833" i="13"/>
  <c r="Y833" i="13"/>
  <c r="Z833" i="13"/>
  <c r="AA833" i="13"/>
  <c r="H834" i="13"/>
  <c r="L834" i="13"/>
  <c r="R834" i="13"/>
  <c r="S834" i="13"/>
  <c r="T834" i="13" a="1"/>
  <c r="T834" i="13"/>
  <c r="U834" i="13" a="1"/>
  <c r="U834" i="13"/>
  <c r="V834" i="13"/>
  <c r="W834" i="13" a="1"/>
  <c r="W834" i="13"/>
  <c r="X834" i="13"/>
  <c r="Y834" i="13"/>
  <c r="Z834" i="13"/>
  <c r="AA834" i="13"/>
  <c r="H835" i="13"/>
  <c r="L835" i="13"/>
  <c r="R835" i="13"/>
  <c r="S835" i="13"/>
  <c r="T835" i="13" a="1"/>
  <c r="T835" i="13"/>
  <c r="U835" i="13" a="1"/>
  <c r="U835" i="13"/>
  <c r="V835" i="13"/>
  <c r="W835" i="13" a="1"/>
  <c r="W835" i="13"/>
  <c r="X835" i="13"/>
  <c r="Y835" i="13"/>
  <c r="Z835" i="13"/>
  <c r="AA835" i="13"/>
  <c r="H836" i="13"/>
  <c r="L836" i="13"/>
  <c r="R836" i="13"/>
  <c r="S836" i="13"/>
  <c r="T836" i="13" a="1"/>
  <c r="T836" i="13"/>
  <c r="U836" i="13" a="1"/>
  <c r="U836" i="13"/>
  <c r="V836" i="13"/>
  <c r="W836" i="13" a="1"/>
  <c r="W836" i="13"/>
  <c r="X836" i="13"/>
  <c r="Y836" i="13"/>
  <c r="Z836" i="13"/>
  <c r="AA836" i="13"/>
  <c r="H837" i="13"/>
  <c r="L837" i="13"/>
  <c r="R837" i="13"/>
  <c r="S837" i="13"/>
  <c r="T837" i="13" a="1"/>
  <c r="T837" i="13"/>
  <c r="U837" i="13" a="1"/>
  <c r="U837" i="13"/>
  <c r="V837" i="13"/>
  <c r="W837" i="13" a="1"/>
  <c r="W837" i="13"/>
  <c r="X837" i="13"/>
  <c r="Y837" i="13"/>
  <c r="Z837" i="13"/>
  <c r="AA837" i="13"/>
  <c r="H838" i="13"/>
  <c r="L838" i="13"/>
  <c r="R838" i="13"/>
  <c r="S838" i="13"/>
  <c r="T838" i="13" a="1"/>
  <c r="T838" i="13"/>
  <c r="U838" i="13" a="1"/>
  <c r="U838" i="13"/>
  <c r="V838" i="13"/>
  <c r="W838" i="13" a="1"/>
  <c r="W838" i="13"/>
  <c r="X838" i="13"/>
  <c r="Y838" i="13"/>
  <c r="Z838" i="13"/>
  <c r="AA838" i="13"/>
  <c r="H839" i="13"/>
  <c r="L839" i="13"/>
  <c r="R839" i="13"/>
  <c r="S839" i="13"/>
  <c r="T839" i="13" a="1"/>
  <c r="T839" i="13"/>
  <c r="U839" i="13" a="1"/>
  <c r="U839" i="13"/>
  <c r="V839" i="13"/>
  <c r="W839" i="13" a="1"/>
  <c r="W839" i="13"/>
  <c r="X839" i="13"/>
  <c r="Y839" i="13"/>
  <c r="Z839" i="13"/>
  <c r="AA839" i="13"/>
  <c r="H840" i="13"/>
  <c r="L840" i="13"/>
  <c r="R840" i="13"/>
  <c r="S840" i="13"/>
  <c r="T840" i="13" a="1"/>
  <c r="T840" i="13"/>
  <c r="U840" i="13" a="1"/>
  <c r="U840" i="13"/>
  <c r="V840" i="13"/>
  <c r="W840" i="13" a="1"/>
  <c r="W840" i="13"/>
  <c r="X840" i="13"/>
  <c r="Y840" i="13"/>
  <c r="Z840" i="13"/>
  <c r="AA840" i="13"/>
  <c r="H841" i="13"/>
  <c r="L841" i="13"/>
  <c r="R841" i="13"/>
  <c r="S841" i="13"/>
  <c r="T841" i="13" a="1"/>
  <c r="T841" i="13"/>
  <c r="U841" i="13" a="1"/>
  <c r="U841" i="13"/>
  <c r="V841" i="13"/>
  <c r="W841" i="13" a="1"/>
  <c r="W841" i="13"/>
  <c r="X841" i="13"/>
  <c r="Y841" i="13"/>
  <c r="Z841" i="13"/>
  <c r="AA841" i="13"/>
  <c r="H842" i="13"/>
  <c r="L842" i="13"/>
  <c r="R842" i="13"/>
  <c r="S842" i="13"/>
  <c r="T842" i="13" a="1"/>
  <c r="T842" i="13"/>
  <c r="U842" i="13" a="1"/>
  <c r="U842" i="13"/>
  <c r="V842" i="13"/>
  <c r="W842" i="13" a="1"/>
  <c r="W842" i="13"/>
  <c r="X842" i="13"/>
  <c r="Y842" i="13"/>
  <c r="Z842" i="13"/>
  <c r="AA842" i="13"/>
  <c r="H843" i="13"/>
  <c r="L843" i="13"/>
  <c r="R843" i="13"/>
  <c r="S843" i="13"/>
  <c r="T843" i="13" a="1"/>
  <c r="T843" i="13"/>
  <c r="U843" i="13" a="1"/>
  <c r="U843" i="13"/>
  <c r="V843" i="13"/>
  <c r="W843" i="13" a="1"/>
  <c r="W843" i="13"/>
  <c r="X843" i="13"/>
  <c r="Y843" i="13"/>
  <c r="Z843" i="13"/>
  <c r="AA843" i="13"/>
  <c r="H844" i="13"/>
  <c r="L844" i="13"/>
  <c r="R844" i="13"/>
  <c r="S844" i="13"/>
  <c r="T844" i="13" a="1"/>
  <c r="T844" i="13"/>
  <c r="U844" i="13" a="1"/>
  <c r="U844" i="13"/>
  <c r="V844" i="13"/>
  <c r="W844" i="13" a="1"/>
  <c r="W844" i="13"/>
  <c r="X844" i="13"/>
  <c r="Y844" i="13"/>
  <c r="Z844" i="13"/>
  <c r="AA844" i="13"/>
  <c r="H845" i="13"/>
  <c r="L845" i="13"/>
  <c r="R845" i="13"/>
  <c r="S845" i="13"/>
  <c r="T845" i="13" a="1"/>
  <c r="T845" i="13"/>
  <c r="U845" i="13" a="1"/>
  <c r="U845" i="13"/>
  <c r="V845" i="13"/>
  <c r="W845" i="13" a="1"/>
  <c r="W845" i="13"/>
  <c r="X845" i="13"/>
  <c r="Y845" i="13"/>
  <c r="Z845" i="13"/>
  <c r="AA845" i="13"/>
  <c r="H846" i="13"/>
  <c r="L846" i="13"/>
  <c r="R846" i="13"/>
  <c r="S846" i="13"/>
  <c r="T846" i="13" a="1"/>
  <c r="T846" i="13"/>
  <c r="U846" i="13" a="1"/>
  <c r="U846" i="13"/>
  <c r="V846" i="13"/>
  <c r="W846" i="13" a="1"/>
  <c r="W846" i="13"/>
  <c r="X846" i="13"/>
  <c r="Y846" i="13"/>
  <c r="Z846" i="13"/>
  <c r="AA846" i="13"/>
  <c r="H847" i="13"/>
  <c r="L847" i="13"/>
  <c r="R847" i="13"/>
  <c r="S847" i="13"/>
  <c r="T847" i="13" a="1"/>
  <c r="T847" i="13"/>
  <c r="U847" i="13" a="1"/>
  <c r="U847" i="13"/>
  <c r="V847" i="13"/>
  <c r="W847" i="13" a="1"/>
  <c r="W847" i="13"/>
  <c r="X847" i="13"/>
  <c r="Y847" i="13"/>
  <c r="Z847" i="13"/>
  <c r="AA847" i="13"/>
  <c r="H848" i="13"/>
  <c r="L848" i="13"/>
  <c r="R848" i="13"/>
  <c r="S848" i="13"/>
  <c r="T848" i="13" a="1"/>
  <c r="T848" i="13"/>
  <c r="U848" i="13" a="1"/>
  <c r="U848" i="13"/>
  <c r="V848" i="13"/>
  <c r="W848" i="13" a="1"/>
  <c r="W848" i="13"/>
  <c r="X848" i="13"/>
  <c r="Y848" i="13"/>
  <c r="Z848" i="13"/>
  <c r="AA848" i="13"/>
  <c r="H849" i="13"/>
  <c r="L849" i="13"/>
  <c r="R849" i="13"/>
  <c r="S849" i="13"/>
  <c r="T849" i="13" a="1"/>
  <c r="T849" i="13"/>
  <c r="U849" i="13" a="1"/>
  <c r="U849" i="13"/>
  <c r="V849" i="13"/>
  <c r="W849" i="13" a="1"/>
  <c r="W849" i="13"/>
  <c r="X849" i="13"/>
  <c r="Y849" i="13"/>
  <c r="Z849" i="13"/>
  <c r="AA849" i="13"/>
  <c r="H850" i="13"/>
  <c r="L850" i="13"/>
  <c r="R850" i="13"/>
  <c r="S850" i="13"/>
  <c r="T850" i="13" a="1"/>
  <c r="T850" i="13"/>
  <c r="U850" i="13" a="1"/>
  <c r="U850" i="13"/>
  <c r="V850" i="13"/>
  <c r="W850" i="13" a="1"/>
  <c r="W850" i="13"/>
  <c r="X850" i="13"/>
  <c r="Y850" i="13"/>
  <c r="Z850" i="13"/>
  <c r="AA850" i="13"/>
  <c r="H851" i="13"/>
  <c r="L851" i="13"/>
  <c r="R851" i="13"/>
  <c r="S851" i="13"/>
  <c r="T851" i="13" a="1"/>
  <c r="T851" i="13"/>
  <c r="U851" i="13" a="1"/>
  <c r="U851" i="13"/>
  <c r="V851" i="13"/>
  <c r="W851" i="13" a="1"/>
  <c r="W851" i="13"/>
  <c r="X851" i="13"/>
  <c r="Y851" i="13"/>
  <c r="Z851" i="13"/>
  <c r="AA851" i="13"/>
  <c r="H852" i="13"/>
  <c r="L852" i="13"/>
  <c r="R852" i="13"/>
  <c r="S852" i="13"/>
  <c r="T852" i="13" a="1"/>
  <c r="T852" i="13"/>
  <c r="U852" i="13" a="1"/>
  <c r="U852" i="13"/>
  <c r="V852" i="13"/>
  <c r="W852" i="13" a="1"/>
  <c r="W852" i="13"/>
  <c r="X852" i="13"/>
  <c r="Y852" i="13"/>
  <c r="Z852" i="13"/>
  <c r="AA852" i="13"/>
  <c r="H853" i="13"/>
  <c r="L853" i="13"/>
  <c r="R853" i="13"/>
  <c r="S853" i="13"/>
  <c r="T853" i="13" a="1"/>
  <c r="T853" i="13"/>
  <c r="U853" i="13" a="1"/>
  <c r="U853" i="13"/>
  <c r="V853" i="13"/>
  <c r="W853" i="13" a="1"/>
  <c r="W853" i="13"/>
  <c r="X853" i="13"/>
  <c r="Y853" i="13"/>
  <c r="Z853" i="13"/>
  <c r="AA853" i="13"/>
  <c r="H854" i="13"/>
  <c r="L854" i="13"/>
  <c r="R854" i="13"/>
  <c r="S854" i="13"/>
  <c r="T854" i="13" a="1"/>
  <c r="T854" i="13"/>
  <c r="U854" i="13" a="1"/>
  <c r="U854" i="13"/>
  <c r="V854" i="13"/>
  <c r="W854" i="13" a="1"/>
  <c r="W854" i="13"/>
  <c r="X854" i="13"/>
  <c r="Y854" i="13"/>
  <c r="Z854" i="13"/>
  <c r="AA854" i="13"/>
  <c r="H855" i="13"/>
  <c r="L855" i="13"/>
  <c r="R855" i="13"/>
  <c r="S855" i="13"/>
  <c r="T855" i="13" a="1"/>
  <c r="T855" i="13"/>
  <c r="U855" i="13" a="1"/>
  <c r="U855" i="13"/>
  <c r="V855" i="13"/>
  <c r="W855" i="13" a="1"/>
  <c r="W855" i="13"/>
  <c r="X855" i="13"/>
  <c r="Y855" i="13"/>
  <c r="Z855" i="13"/>
  <c r="AA855" i="13"/>
  <c r="H856" i="13"/>
  <c r="L856" i="13"/>
  <c r="R856" i="13"/>
  <c r="S856" i="13"/>
  <c r="T856" i="13" a="1"/>
  <c r="T856" i="13"/>
  <c r="U856" i="13" a="1"/>
  <c r="U856" i="13"/>
  <c r="V856" i="13"/>
  <c r="W856" i="13" a="1"/>
  <c r="W856" i="13"/>
  <c r="X856" i="13"/>
  <c r="Y856" i="13"/>
  <c r="Z856" i="13"/>
  <c r="AA856" i="13"/>
  <c r="H857" i="13"/>
  <c r="L857" i="13"/>
  <c r="R857" i="13"/>
  <c r="S857" i="13"/>
  <c r="T857" i="13" a="1"/>
  <c r="T857" i="13"/>
  <c r="U857" i="13" a="1"/>
  <c r="U857" i="13"/>
  <c r="V857" i="13"/>
  <c r="W857" i="13" a="1"/>
  <c r="W857" i="13"/>
  <c r="X857" i="13"/>
  <c r="Y857" i="13"/>
  <c r="Z857" i="13"/>
  <c r="AA857" i="13"/>
  <c r="H858" i="13"/>
  <c r="L858" i="13"/>
  <c r="R858" i="13"/>
  <c r="S858" i="13"/>
  <c r="T858" i="13" a="1"/>
  <c r="T858" i="13"/>
  <c r="U858" i="13" a="1"/>
  <c r="U858" i="13"/>
  <c r="V858" i="13"/>
  <c r="W858" i="13" a="1"/>
  <c r="W858" i="13"/>
  <c r="X858" i="13"/>
  <c r="Y858" i="13"/>
  <c r="Z858" i="13"/>
  <c r="AA858" i="13"/>
  <c r="H859" i="13"/>
  <c r="L859" i="13"/>
  <c r="R859" i="13"/>
  <c r="S859" i="13"/>
  <c r="T859" i="13" a="1"/>
  <c r="T859" i="13"/>
  <c r="U859" i="13" a="1"/>
  <c r="U859" i="13"/>
  <c r="V859" i="13"/>
  <c r="W859" i="13" a="1"/>
  <c r="W859" i="13"/>
  <c r="X859" i="13"/>
  <c r="Y859" i="13"/>
  <c r="Z859" i="13"/>
  <c r="AA859" i="13"/>
  <c r="H860" i="13"/>
  <c r="L860" i="13"/>
  <c r="R860" i="13"/>
  <c r="S860" i="13"/>
  <c r="T860" i="13" a="1"/>
  <c r="T860" i="13"/>
  <c r="U860" i="13" a="1"/>
  <c r="U860" i="13"/>
  <c r="V860" i="13"/>
  <c r="W860" i="13" a="1"/>
  <c r="W860" i="13"/>
  <c r="X860" i="13"/>
  <c r="Y860" i="13"/>
  <c r="Z860" i="13"/>
  <c r="AA860" i="13"/>
  <c r="H861" i="13"/>
  <c r="L861" i="13"/>
  <c r="R861" i="13"/>
  <c r="S861" i="13"/>
  <c r="T861" i="13" a="1"/>
  <c r="T861" i="13"/>
  <c r="U861" i="13" a="1"/>
  <c r="U861" i="13"/>
  <c r="V861" i="13"/>
  <c r="W861" i="13" a="1"/>
  <c r="W861" i="13"/>
  <c r="X861" i="13"/>
  <c r="Y861" i="13"/>
  <c r="Z861" i="13"/>
  <c r="AA861" i="13"/>
  <c r="H862" i="13"/>
  <c r="L862" i="13"/>
  <c r="R862" i="13"/>
  <c r="S862" i="13"/>
  <c r="T862" i="13" a="1"/>
  <c r="T862" i="13"/>
  <c r="U862" i="13" a="1"/>
  <c r="U862" i="13"/>
  <c r="V862" i="13"/>
  <c r="W862" i="13" a="1"/>
  <c r="W862" i="13"/>
  <c r="X862" i="13"/>
  <c r="Y862" i="13"/>
  <c r="Z862" i="13"/>
  <c r="AA862" i="13"/>
  <c r="H863" i="13"/>
  <c r="L863" i="13"/>
  <c r="R863" i="13"/>
  <c r="S863" i="13"/>
  <c r="T863" i="13" a="1"/>
  <c r="T863" i="13"/>
  <c r="U863" i="13" a="1"/>
  <c r="U863" i="13"/>
  <c r="V863" i="13"/>
  <c r="W863" i="13" a="1"/>
  <c r="W863" i="13"/>
  <c r="X863" i="13"/>
  <c r="Y863" i="13"/>
  <c r="Z863" i="13"/>
  <c r="AA863" i="13"/>
  <c r="H864" i="13"/>
  <c r="L864" i="13"/>
  <c r="R864" i="13"/>
  <c r="S864" i="13"/>
  <c r="T864" i="13" a="1"/>
  <c r="T864" i="13"/>
  <c r="U864" i="13" a="1"/>
  <c r="U864" i="13"/>
  <c r="V864" i="13"/>
  <c r="W864" i="13" a="1"/>
  <c r="W864" i="13"/>
  <c r="X864" i="13"/>
  <c r="Y864" i="13"/>
  <c r="Z864" i="13"/>
  <c r="AA864" i="13"/>
  <c r="H865" i="13"/>
  <c r="L865" i="13"/>
  <c r="R865" i="13"/>
  <c r="S865" i="13"/>
  <c r="T865" i="13" a="1"/>
  <c r="T865" i="13"/>
  <c r="U865" i="13" a="1"/>
  <c r="U865" i="13"/>
  <c r="V865" i="13"/>
  <c r="W865" i="13" a="1"/>
  <c r="W865" i="13"/>
  <c r="X865" i="13"/>
  <c r="Y865" i="13"/>
  <c r="Z865" i="13"/>
  <c r="AA865" i="13"/>
  <c r="H866" i="13"/>
  <c r="L866" i="13"/>
  <c r="R866" i="13"/>
  <c r="S866" i="13"/>
  <c r="T866" i="13" a="1"/>
  <c r="T866" i="13"/>
  <c r="U866" i="13" a="1"/>
  <c r="U866" i="13"/>
  <c r="V866" i="13"/>
  <c r="W866" i="13" a="1"/>
  <c r="W866" i="13"/>
  <c r="X866" i="13"/>
  <c r="Y866" i="13"/>
  <c r="Z866" i="13"/>
  <c r="AA866" i="13"/>
  <c r="H867" i="13"/>
  <c r="L867" i="13"/>
  <c r="R867" i="13"/>
  <c r="S867" i="13"/>
  <c r="T867" i="13" a="1"/>
  <c r="T867" i="13"/>
  <c r="U867" i="13" a="1"/>
  <c r="U867" i="13"/>
  <c r="V867" i="13"/>
  <c r="W867" i="13" a="1"/>
  <c r="W867" i="13"/>
  <c r="X867" i="13"/>
  <c r="Y867" i="13"/>
  <c r="Z867" i="13"/>
  <c r="AA867" i="13"/>
  <c r="H868" i="13"/>
  <c r="L868" i="13"/>
  <c r="R868" i="13"/>
  <c r="S868" i="13"/>
  <c r="T868" i="13" a="1"/>
  <c r="T868" i="13"/>
  <c r="U868" i="13" a="1"/>
  <c r="U868" i="13"/>
  <c r="V868" i="13"/>
  <c r="W868" i="13" a="1"/>
  <c r="W868" i="13"/>
  <c r="X868" i="13"/>
  <c r="Y868" i="13"/>
  <c r="Z868" i="13"/>
  <c r="AA868" i="13"/>
  <c r="H869" i="13"/>
  <c r="L869" i="13"/>
  <c r="R869" i="13"/>
  <c r="S869" i="13"/>
  <c r="T869" i="13" a="1"/>
  <c r="T869" i="13"/>
  <c r="U869" i="13" a="1"/>
  <c r="U869" i="13"/>
  <c r="V869" i="13"/>
  <c r="W869" i="13" a="1"/>
  <c r="W869" i="13"/>
  <c r="X869" i="13"/>
  <c r="Y869" i="13"/>
  <c r="Z869" i="13"/>
  <c r="AA869" i="13"/>
  <c r="H870" i="13"/>
  <c r="L870" i="13"/>
  <c r="R870" i="13"/>
  <c r="S870" i="13"/>
  <c r="T870" i="13" a="1"/>
  <c r="T870" i="13"/>
  <c r="U870" i="13" a="1"/>
  <c r="U870" i="13"/>
  <c r="V870" i="13"/>
  <c r="W870" i="13" a="1"/>
  <c r="W870" i="13"/>
  <c r="X870" i="13"/>
  <c r="Y870" i="13"/>
  <c r="Z870" i="13"/>
  <c r="AA870" i="13"/>
  <c r="H871" i="13"/>
  <c r="L871" i="13"/>
  <c r="R871" i="13"/>
  <c r="S871" i="13"/>
  <c r="T871" i="13" a="1"/>
  <c r="T871" i="13"/>
  <c r="U871" i="13" a="1"/>
  <c r="U871" i="13"/>
  <c r="V871" i="13"/>
  <c r="W871" i="13" a="1"/>
  <c r="W871" i="13"/>
  <c r="X871" i="13"/>
  <c r="Y871" i="13"/>
  <c r="Z871" i="13"/>
  <c r="AA871" i="13"/>
  <c r="H872" i="13"/>
  <c r="L872" i="13"/>
  <c r="R872" i="13"/>
  <c r="S872" i="13"/>
  <c r="T872" i="13" a="1"/>
  <c r="T872" i="13"/>
  <c r="U872" i="13" a="1"/>
  <c r="U872" i="13"/>
  <c r="V872" i="13"/>
  <c r="W872" i="13" a="1"/>
  <c r="W872" i="13"/>
  <c r="X872" i="13"/>
  <c r="Y872" i="13"/>
  <c r="Z872" i="13"/>
  <c r="AA872" i="13"/>
  <c r="H873" i="13"/>
  <c r="L873" i="13"/>
  <c r="R873" i="13"/>
  <c r="S873" i="13"/>
  <c r="T873" i="13" a="1"/>
  <c r="T873" i="13"/>
  <c r="U873" i="13" a="1"/>
  <c r="U873" i="13"/>
  <c r="V873" i="13"/>
  <c r="W873" i="13" a="1"/>
  <c r="W873" i="13"/>
  <c r="X873" i="13"/>
  <c r="Y873" i="13"/>
  <c r="Z873" i="13"/>
  <c r="AA873" i="13"/>
  <c r="H874" i="13"/>
  <c r="L874" i="13"/>
  <c r="R874" i="13"/>
  <c r="S874" i="13"/>
  <c r="T874" i="13" a="1"/>
  <c r="T874" i="13"/>
  <c r="U874" i="13" a="1"/>
  <c r="U874" i="13"/>
  <c r="V874" i="13"/>
  <c r="W874" i="13" a="1"/>
  <c r="W874" i="13"/>
  <c r="X874" i="13"/>
  <c r="Y874" i="13"/>
  <c r="Z874" i="13"/>
  <c r="AA874" i="13"/>
  <c r="H875" i="13"/>
  <c r="L875" i="13"/>
  <c r="R875" i="13"/>
  <c r="S875" i="13"/>
  <c r="T875" i="13" a="1"/>
  <c r="T875" i="13"/>
  <c r="U875" i="13" a="1"/>
  <c r="U875" i="13"/>
  <c r="V875" i="13"/>
  <c r="W875" i="13" a="1"/>
  <c r="W875" i="13"/>
  <c r="X875" i="13"/>
  <c r="Y875" i="13"/>
  <c r="Z875" i="13"/>
  <c r="AA875" i="13"/>
  <c r="H876" i="13"/>
  <c r="L876" i="13"/>
  <c r="R876" i="13"/>
  <c r="S876" i="13"/>
  <c r="T876" i="13" a="1"/>
  <c r="T876" i="13"/>
  <c r="U876" i="13" a="1"/>
  <c r="U876" i="13"/>
  <c r="V876" i="13"/>
  <c r="W876" i="13" a="1"/>
  <c r="W876" i="13"/>
  <c r="X876" i="13"/>
  <c r="Y876" i="13"/>
  <c r="Z876" i="13"/>
  <c r="AA876" i="13"/>
  <c r="H877" i="13"/>
  <c r="L877" i="13"/>
  <c r="R877" i="13"/>
  <c r="S877" i="13"/>
  <c r="T877" i="13" a="1"/>
  <c r="T877" i="13"/>
  <c r="U877" i="13" a="1"/>
  <c r="U877" i="13"/>
  <c r="V877" i="13"/>
  <c r="W877" i="13" a="1"/>
  <c r="W877" i="13"/>
  <c r="X877" i="13"/>
  <c r="Y877" i="13"/>
  <c r="Z877" i="13"/>
  <c r="AA877" i="13"/>
  <c r="H878" i="13"/>
  <c r="L878" i="13"/>
  <c r="R878" i="13"/>
  <c r="S878" i="13"/>
  <c r="T878" i="13" a="1"/>
  <c r="T878" i="13"/>
  <c r="U878" i="13" a="1"/>
  <c r="U878" i="13"/>
  <c r="V878" i="13"/>
  <c r="W878" i="13" a="1"/>
  <c r="W878" i="13"/>
  <c r="X878" i="13"/>
  <c r="Y878" i="13"/>
  <c r="Z878" i="13"/>
  <c r="AA878" i="13"/>
  <c r="H879" i="13"/>
  <c r="L879" i="13"/>
  <c r="R879" i="13"/>
  <c r="S879" i="13"/>
  <c r="T879" i="13" a="1"/>
  <c r="T879" i="13"/>
  <c r="U879" i="13" a="1"/>
  <c r="U879" i="13"/>
  <c r="V879" i="13"/>
  <c r="W879" i="13" a="1"/>
  <c r="W879" i="13"/>
  <c r="X879" i="13"/>
  <c r="Y879" i="13"/>
  <c r="Z879" i="13"/>
  <c r="AA879" i="13"/>
  <c r="H880" i="13"/>
  <c r="L880" i="13"/>
  <c r="R880" i="13"/>
  <c r="S880" i="13"/>
  <c r="T880" i="13" a="1"/>
  <c r="T880" i="13"/>
  <c r="U880" i="13" a="1"/>
  <c r="U880" i="13"/>
  <c r="V880" i="13"/>
  <c r="W880" i="13" a="1"/>
  <c r="W880" i="13"/>
  <c r="X880" i="13"/>
  <c r="Y880" i="13"/>
  <c r="Z880" i="13"/>
  <c r="AA880" i="13"/>
  <c r="H881" i="13"/>
  <c r="L881" i="13"/>
  <c r="R881" i="13"/>
  <c r="S881" i="13"/>
  <c r="T881" i="13" a="1"/>
  <c r="T881" i="13"/>
  <c r="U881" i="13" a="1"/>
  <c r="U881" i="13"/>
  <c r="V881" i="13"/>
  <c r="W881" i="13" a="1"/>
  <c r="W881" i="13"/>
  <c r="X881" i="13"/>
  <c r="Y881" i="13"/>
  <c r="Z881" i="13"/>
  <c r="AA881" i="13"/>
  <c r="H882" i="13"/>
  <c r="L882" i="13"/>
  <c r="R882" i="13"/>
  <c r="S882" i="13"/>
  <c r="T882" i="13" a="1"/>
  <c r="T882" i="13"/>
  <c r="U882" i="13" a="1"/>
  <c r="U882" i="13"/>
  <c r="V882" i="13"/>
  <c r="W882" i="13" a="1"/>
  <c r="W882" i="13"/>
  <c r="X882" i="13"/>
  <c r="Y882" i="13"/>
  <c r="Z882" i="13"/>
  <c r="AA882" i="13"/>
  <c r="H883" i="13"/>
  <c r="L883" i="13"/>
  <c r="R883" i="13"/>
  <c r="S883" i="13"/>
  <c r="T883" i="13" a="1"/>
  <c r="T883" i="13"/>
  <c r="U883" i="13" a="1"/>
  <c r="U883" i="13"/>
  <c r="V883" i="13"/>
  <c r="W883" i="13" a="1"/>
  <c r="W883" i="13"/>
  <c r="X883" i="13"/>
  <c r="Y883" i="13"/>
  <c r="Z883" i="13"/>
  <c r="AA883" i="13"/>
  <c r="H884" i="13"/>
  <c r="L884" i="13"/>
  <c r="R884" i="13"/>
  <c r="S884" i="13"/>
  <c r="T884" i="13" a="1"/>
  <c r="T884" i="13"/>
  <c r="U884" i="13" a="1"/>
  <c r="U884" i="13"/>
  <c r="V884" i="13"/>
  <c r="W884" i="13" a="1"/>
  <c r="W884" i="13"/>
  <c r="X884" i="13"/>
  <c r="Y884" i="13"/>
  <c r="Z884" i="13"/>
  <c r="AA884" i="13"/>
  <c r="H885" i="13"/>
  <c r="L885" i="13"/>
  <c r="R885" i="13"/>
  <c r="S885" i="13"/>
  <c r="T885" i="13" a="1"/>
  <c r="T885" i="13"/>
  <c r="U885" i="13" a="1"/>
  <c r="U885" i="13"/>
  <c r="V885" i="13"/>
  <c r="W885" i="13" a="1"/>
  <c r="W885" i="13"/>
  <c r="X885" i="13"/>
  <c r="Y885" i="13"/>
  <c r="Z885" i="13"/>
  <c r="AA885" i="13"/>
  <c r="H886" i="13"/>
  <c r="L886" i="13"/>
  <c r="R886" i="13"/>
  <c r="S886" i="13"/>
  <c r="T886" i="13" a="1"/>
  <c r="T886" i="13"/>
  <c r="U886" i="13" a="1"/>
  <c r="U886" i="13"/>
  <c r="V886" i="13"/>
  <c r="W886" i="13" a="1"/>
  <c r="W886" i="13"/>
  <c r="X886" i="13"/>
  <c r="Y886" i="13"/>
  <c r="Z886" i="13"/>
  <c r="AA886" i="13"/>
  <c r="H887" i="13"/>
  <c r="L887" i="13"/>
  <c r="R887" i="13"/>
  <c r="S887" i="13"/>
  <c r="T887" i="13" a="1"/>
  <c r="T887" i="13"/>
  <c r="U887" i="13" a="1"/>
  <c r="U887" i="13"/>
  <c r="V887" i="13"/>
  <c r="W887" i="13" a="1"/>
  <c r="W887" i="13"/>
  <c r="X887" i="13"/>
  <c r="Y887" i="13"/>
  <c r="Z887" i="13"/>
  <c r="AA887" i="13"/>
  <c r="H888" i="13"/>
  <c r="L888" i="13"/>
  <c r="R888" i="13"/>
  <c r="S888" i="13"/>
  <c r="T888" i="13" a="1"/>
  <c r="T888" i="13"/>
  <c r="U888" i="13" a="1"/>
  <c r="U888" i="13"/>
  <c r="V888" i="13"/>
  <c r="W888" i="13" a="1"/>
  <c r="W888" i="13"/>
  <c r="X888" i="13"/>
  <c r="Y888" i="13"/>
  <c r="Z888" i="13"/>
  <c r="AA888" i="13"/>
  <c r="H889" i="13"/>
  <c r="L889" i="13"/>
  <c r="R889" i="13"/>
  <c r="S889" i="13"/>
  <c r="T889" i="13" a="1"/>
  <c r="T889" i="13"/>
  <c r="U889" i="13" a="1"/>
  <c r="U889" i="13"/>
  <c r="V889" i="13"/>
  <c r="W889" i="13" a="1"/>
  <c r="W889" i="13"/>
  <c r="X889" i="13"/>
  <c r="Y889" i="13"/>
  <c r="Z889" i="13"/>
  <c r="AA889" i="13"/>
  <c r="H890" i="13"/>
  <c r="L890" i="13"/>
  <c r="R890" i="13"/>
  <c r="S890" i="13"/>
  <c r="T890" i="13" a="1"/>
  <c r="T890" i="13"/>
  <c r="U890" i="13" a="1"/>
  <c r="U890" i="13"/>
  <c r="V890" i="13"/>
  <c r="W890" i="13" a="1"/>
  <c r="W890" i="13"/>
  <c r="X890" i="13"/>
  <c r="Y890" i="13"/>
  <c r="Z890" i="13"/>
  <c r="AA890" i="13"/>
  <c r="H891" i="13"/>
  <c r="L891" i="13"/>
  <c r="R891" i="13"/>
  <c r="S891" i="13"/>
  <c r="T891" i="13" a="1"/>
  <c r="T891" i="13"/>
  <c r="U891" i="13" a="1"/>
  <c r="U891" i="13"/>
  <c r="V891" i="13"/>
  <c r="W891" i="13" a="1"/>
  <c r="W891" i="13"/>
  <c r="X891" i="13"/>
  <c r="Y891" i="13"/>
  <c r="Z891" i="13"/>
  <c r="AA891" i="13"/>
  <c r="H892" i="13"/>
  <c r="L892" i="13"/>
  <c r="R892" i="13"/>
  <c r="S892" i="13"/>
  <c r="T892" i="13" a="1"/>
  <c r="T892" i="13"/>
  <c r="U892" i="13" a="1"/>
  <c r="U892" i="13"/>
  <c r="V892" i="13"/>
  <c r="W892" i="13" a="1"/>
  <c r="W892" i="13"/>
  <c r="X892" i="13"/>
  <c r="Y892" i="13"/>
  <c r="Z892" i="13"/>
  <c r="AA892" i="13"/>
  <c r="H893" i="13"/>
  <c r="L893" i="13"/>
  <c r="R893" i="13"/>
  <c r="S893" i="13"/>
  <c r="T893" i="13" a="1"/>
  <c r="T893" i="13"/>
  <c r="U893" i="13" a="1"/>
  <c r="U893" i="13"/>
  <c r="V893" i="13"/>
  <c r="W893" i="13" a="1"/>
  <c r="W893" i="13"/>
  <c r="X893" i="13"/>
  <c r="Y893" i="13"/>
  <c r="Z893" i="13"/>
  <c r="AA893" i="13"/>
  <c r="H894" i="13"/>
  <c r="L894" i="13"/>
  <c r="R894" i="13"/>
  <c r="S894" i="13"/>
  <c r="T894" i="13" a="1"/>
  <c r="T894" i="13"/>
  <c r="U894" i="13" a="1"/>
  <c r="U894" i="13"/>
  <c r="V894" i="13"/>
  <c r="W894" i="13" a="1"/>
  <c r="W894" i="13"/>
  <c r="X894" i="13"/>
  <c r="Y894" i="13"/>
  <c r="Z894" i="13"/>
  <c r="AA894" i="13"/>
  <c r="H895" i="13"/>
  <c r="L895" i="13"/>
  <c r="R895" i="13"/>
  <c r="S895" i="13"/>
  <c r="T895" i="13" a="1"/>
  <c r="T895" i="13"/>
  <c r="U895" i="13" a="1"/>
  <c r="U895" i="13"/>
  <c r="V895" i="13"/>
  <c r="W895" i="13" a="1"/>
  <c r="W895" i="13"/>
  <c r="X895" i="13"/>
  <c r="Y895" i="13"/>
  <c r="Z895" i="13"/>
  <c r="AA895" i="13"/>
  <c r="H896" i="13"/>
  <c r="L896" i="13"/>
  <c r="R896" i="13"/>
  <c r="S896" i="13"/>
  <c r="T896" i="13" a="1"/>
  <c r="T896" i="13"/>
  <c r="U896" i="13" a="1"/>
  <c r="U896" i="13"/>
  <c r="V896" i="13"/>
  <c r="W896" i="13" a="1"/>
  <c r="W896" i="13"/>
  <c r="X896" i="13"/>
  <c r="Y896" i="13"/>
  <c r="Z896" i="13"/>
  <c r="AA896" i="13"/>
  <c r="H897" i="13"/>
  <c r="L897" i="13"/>
  <c r="R897" i="13"/>
  <c r="S897" i="13"/>
  <c r="T897" i="13" a="1"/>
  <c r="T897" i="13"/>
  <c r="U897" i="13" a="1"/>
  <c r="U897" i="13"/>
  <c r="V897" i="13"/>
  <c r="W897" i="13" a="1"/>
  <c r="W897" i="13"/>
  <c r="X897" i="13"/>
  <c r="Y897" i="13"/>
  <c r="Z897" i="13"/>
  <c r="AA897" i="13"/>
  <c r="H898" i="13"/>
  <c r="L898" i="13"/>
  <c r="R898" i="13"/>
  <c r="S898" i="13"/>
  <c r="T898" i="13" a="1"/>
  <c r="T898" i="13"/>
  <c r="U898" i="13" a="1"/>
  <c r="U898" i="13"/>
  <c r="V898" i="13"/>
  <c r="W898" i="13" a="1"/>
  <c r="W898" i="13"/>
  <c r="X898" i="13"/>
  <c r="Y898" i="13"/>
  <c r="Z898" i="13"/>
  <c r="AA898" i="13"/>
  <c r="H899" i="13"/>
  <c r="L899" i="13"/>
  <c r="R899" i="13"/>
  <c r="S899" i="13"/>
  <c r="T899" i="13" a="1"/>
  <c r="T899" i="13"/>
  <c r="U899" i="13" a="1"/>
  <c r="U899" i="13"/>
  <c r="V899" i="13"/>
  <c r="W899" i="13" a="1"/>
  <c r="W899" i="13"/>
  <c r="X899" i="13"/>
  <c r="Y899" i="13"/>
  <c r="Z899" i="13"/>
  <c r="AA899" i="13"/>
  <c r="H900" i="13"/>
  <c r="L900" i="13"/>
  <c r="R900" i="13"/>
  <c r="S900" i="13"/>
  <c r="T900" i="13" a="1"/>
  <c r="T900" i="13"/>
  <c r="U900" i="13" a="1"/>
  <c r="U900" i="13"/>
  <c r="V900" i="13"/>
  <c r="W900" i="13" a="1"/>
  <c r="W900" i="13"/>
  <c r="X900" i="13"/>
  <c r="Y900" i="13"/>
  <c r="Z900" i="13"/>
  <c r="AA900" i="13"/>
  <c r="H901" i="13"/>
  <c r="L901" i="13"/>
  <c r="R901" i="13"/>
  <c r="S901" i="13"/>
  <c r="T901" i="13" a="1"/>
  <c r="T901" i="13"/>
  <c r="U901" i="13" a="1"/>
  <c r="U901" i="13"/>
  <c r="V901" i="13"/>
  <c r="W901" i="13" a="1"/>
  <c r="W901" i="13"/>
  <c r="X901" i="13"/>
  <c r="Y901" i="13"/>
  <c r="Z901" i="13"/>
  <c r="AA901" i="13"/>
  <c r="H902" i="13"/>
  <c r="L902" i="13"/>
  <c r="R902" i="13"/>
  <c r="S902" i="13"/>
  <c r="T902" i="13" a="1"/>
  <c r="T902" i="13"/>
  <c r="U902" i="13" a="1"/>
  <c r="U902" i="13"/>
  <c r="V902" i="13"/>
  <c r="W902" i="13" a="1"/>
  <c r="W902" i="13"/>
  <c r="X902" i="13"/>
  <c r="Y902" i="13"/>
  <c r="Z902" i="13"/>
  <c r="AA902" i="13"/>
  <c r="H903" i="13"/>
  <c r="L903" i="13"/>
  <c r="R903" i="13"/>
  <c r="S903" i="13"/>
  <c r="T903" i="13" a="1"/>
  <c r="T903" i="13"/>
  <c r="U903" i="13" a="1"/>
  <c r="U903" i="13"/>
  <c r="V903" i="13"/>
  <c r="W903" i="13" a="1"/>
  <c r="W903" i="13"/>
  <c r="X903" i="13"/>
  <c r="Y903" i="13"/>
  <c r="Z903" i="13"/>
  <c r="AA903" i="13"/>
  <c r="H904" i="13"/>
  <c r="L904" i="13"/>
  <c r="R904" i="13"/>
  <c r="S904" i="13"/>
  <c r="T904" i="13" a="1"/>
  <c r="T904" i="13"/>
  <c r="U904" i="13" a="1"/>
  <c r="U904" i="13"/>
  <c r="V904" i="13"/>
  <c r="W904" i="13" a="1"/>
  <c r="W904" i="13"/>
  <c r="X904" i="13"/>
  <c r="Y904" i="13"/>
  <c r="Z904" i="13"/>
  <c r="AA904" i="13"/>
  <c r="H905" i="13"/>
  <c r="L905" i="13"/>
  <c r="R905" i="13"/>
  <c r="S905" i="13"/>
  <c r="T905" i="13" a="1"/>
  <c r="T905" i="13"/>
  <c r="U905" i="13" a="1"/>
  <c r="U905" i="13"/>
  <c r="V905" i="13"/>
  <c r="W905" i="13" a="1"/>
  <c r="W905" i="13"/>
  <c r="X905" i="13"/>
  <c r="Y905" i="13"/>
  <c r="Z905" i="13"/>
  <c r="AA905" i="13"/>
  <c r="H906" i="13"/>
  <c r="L906" i="13"/>
  <c r="R906" i="13"/>
  <c r="S906" i="13"/>
  <c r="T906" i="13" a="1"/>
  <c r="T906" i="13"/>
  <c r="U906" i="13" a="1"/>
  <c r="U906" i="13"/>
  <c r="V906" i="13"/>
  <c r="W906" i="13" a="1"/>
  <c r="W906" i="13"/>
  <c r="X906" i="13"/>
  <c r="Y906" i="13"/>
  <c r="Z906" i="13"/>
  <c r="AA906" i="13"/>
  <c r="H907" i="13"/>
  <c r="L907" i="13"/>
  <c r="R907" i="13"/>
  <c r="S907" i="13"/>
  <c r="T907" i="13" a="1"/>
  <c r="T907" i="13"/>
  <c r="U907" i="13" a="1"/>
  <c r="U907" i="13"/>
  <c r="V907" i="13"/>
  <c r="W907" i="13" a="1"/>
  <c r="W907" i="13"/>
  <c r="X907" i="13"/>
  <c r="Y907" i="13"/>
  <c r="Z907" i="13"/>
  <c r="AA907" i="13"/>
  <c r="H908" i="13"/>
  <c r="L908" i="13"/>
  <c r="R908" i="13"/>
  <c r="S908" i="13"/>
  <c r="T908" i="13" a="1"/>
  <c r="T908" i="13"/>
  <c r="U908" i="13" a="1"/>
  <c r="U908" i="13"/>
  <c r="V908" i="13"/>
  <c r="W908" i="13" a="1"/>
  <c r="W908" i="13"/>
  <c r="X908" i="13"/>
  <c r="Y908" i="13"/>
  <c r="Z908" i="13"/>
  <c r="AA908" i="13"/>
  <c r="H909" i="13"/>
  <c r="L909" i="13"/>
  <c r="R909" i="13"/>
  <c r="S909" i="13"/>
  <c r="T909" i="13" a="1"/>
  <c r="T909" i="13"/>
  <c r="U909" i="13" a="1"/>
  <c r="U909" i="13"/>
  <c r="V909" i="13"/>
  <c r="W909" i="13" a="1"/>
  <c r="W909" i="13"/>
  <c r="X909" i="13"/>
  <c r="Y909" i="13"/>
  <c r="Z909" i="13"/>
  <c r="AA909" i="13"/>
  <c r="H910" i="13"/>
  <c r="L910" i="13"/>
  <c r="R910" i="13"/>
  <c r="S910" i="13"/>
  <c r="T910" i="13" a="1"/>
  <c r="T910" i="13"/>
  <c r="U910" i="13" a="1"/>
  <c r="U910" i="13"/>
  <c r="V910" i="13"/>
  <c r="W910" i="13" a="1"/>
  <c r="W910" i="13"/>
  <c r="X910" i="13"/>
  <c r="Y910" i="13"/>
  <c r="Z910" i="13"/>
  <c r="AA910" i="13"/>
  <c r="H911" i="13"/>
  <c r="L911" i="13"/>
  <c r="R911" i="13"/>
  <c r="S911" i="13"/>
  <c r="T911" i="13" a="1"/>
  <c r="T911" i="13"/>
  <c r="U911" i="13" a="1"/>
  <c r="U911" i="13"/>
  <c r="V911" i="13"/>
  <c r="W911" i="13" a="1"/>
  <c r="W911" i="13"/>
  <c r="X911" i="13"/>
  <c r="Y911" i="13"/>
  <c r="Z911" i="13"/>
  <c r="AA911" i="13"/>
  <c r="H912" i="13"/>
  <c r="L912" i="13"/>
  <c r="R912" i="13"/>
  <c r="S912" i="13"/>
  <c r="T912" i="13" a="1"/>
  <c r="T912" i="13"/>
  <c r="U912" i="13" a="1"/>
  <c r="U912" i="13"/>
  <c r="V912" i="13"/>
  <c r="W912" i="13" a="1"/>
  <c r="W912" i="13"/>
  <c r="X912" i="13"/>
  <c r="Y912" i="13"/>
  <c r="Z912" i="13"/>
  <c r="AA912" i="13"/>
  <c r="H913" i="13"/>
  <c r="L913" i="13"/>
  <c r="R913" i="13"/>
  <c r="S913" i="13"/>
  <c r="T913" i="13" a="1"/>
  <c r="T913" i="13"/>
  <c r="U913" i="13" a="1"/>
  <c r="U913" i="13"/>
  <c r="V913" i="13"/>
  <c r="W913" i="13" a="1"/>
  <c r="W913" i="13"/>
  <c r="X913" i="13"/>
  <c r="Y913" i="13"/>
  <c r="Z913" i="13"/>
  <c r="AA913" i="13"/>
  <c r="H914" i="13"/>
  <c r="L914" i="13"/>
  <c r="R914" i="13"/>
  <c r="S914" i="13"/>
  <c r="T914" i="13" a="1"/>
  <c r="T914" i="13"/>
  <c r="U914" i="13" a="1"/>
  <c r="U914" i="13"/>
  <c r="V914" i="13"/>
  <c r="W914" i="13" a="1"/>
  <c r="W914" i="13"/>
  <c r="X914" i="13"/>
  <c r="Y914" i="13"/>
  <c r="Z914" i="13"/>
  <c r="AA914" i="13"/>
  <c r="H915" i="13"/>
  <c r="L915" i="13"/>
  <c r="R915" i="13"/>
  <c r="S915" i="13"/>
  <c r="T915" i="13" a="1"/>
  <c r="T915" i="13"/>
  <c r="U915" i="13" a="1"/>
  <c r="U915" i="13"/>
  <c r="V915" i="13"/>
  <c r="W915" i="13" a="1"/>
  <c r="W915" i="13"/>
  <c r="X915" i="13"/>
  <c r="Y915" i="13"/>
  <c r="Z915" i="13"/>
  <c r="AA915" i="13"/>
  <c r="H916" i="13"/>
  <c r="L916" i="13"/>
  <c r="R916" i="13"/>
  <c r="S916" i="13"/>
  <c r="T916" i="13" a="1"/>
  <c r="T916" i="13"/>
  <c r="U916" i="13" a="1"/>
  <c r="U916" i="13"/>
  <c r="V916" i="13"/>
  <c r="W916" i="13" a="1"/>
  <c r="W916" i="13"/>
  <c r="X916" i="13"/>
  <c r="Y916" i="13"/>
  <c r="Z916" i="13"/>
  <c r="AA916" i="13"/>
  <c r="H917" i="13"/>
  <c r="L917" i="13"/>
  <c r="R917" i="13"/>
  <c r="S917" i="13"/>
  <c r="T917" i="13" a="1"/>
  <c r="T917" i="13"/>
  <c r="U917" i="13" a="1"/>
  <c r="U917" i="13"/>
  <c r="V917" i="13"/>
  <c r="W917" i="13" a="1"/>
  <c r="W917" i="13"/>
  <c r="X917" i="13"/>
  <c r="Y917" i="13"/>
  <c r="Z917" i="13"/>
  <c r="AA917" i="13"/>
  <c r="H918" i="13"/>
  <c r="L918" i="13"/>
  <c r="R918" i="13"/>
  <c r="S918" i="13"/>
  <c r="T918" i="13" a="1"/>
  <c r="T918" i="13"/>
  <c r="U918" i="13" a="1"/>
  <c r="U918" i="13"/>
  <c r="V918" i="13"/>
  <c r="W918" i="13" a="1"/>
  <c r="W918" i="13"/>
  <c r="X918" i="13"/>
  <c r="Y918" i="13"/>
  <c r="Z918" i="13"/>
  <c r="AA918" i="13"/>
  <c r="H919" i="13"/>
  <c r="L919" i="13"/>
  <c r="R919" i="13"/>
  <c r="S919" i="13"/>
  <c r="T919" i="13" a="1"/>
  <c r="T919" i="13"/>
  <c r="U919" i="13" a="1"/>
  <c r="U919" i="13"/>
  <c r="V919" i="13"/>
  <c r="W919" i="13" a="1"/>
  <c r="W919" i="13"/>
  <c r="X919" i="13"/>
  <c r="Y919" i="13"/>
  <c r="Z919" i="13"/>
  <c r="AA919" i="13"/>
  <c r="H920" i="13"/>
  <c r="L920" i="13"/>
  <c r="R920" i="13"/>
  <c r="S920" i="13"/>
  <c r="T920" i="13" a="1"/>
  <c r="T920" i="13"/>
  <c r="U920" i="13" a="1"/>
  <c r="U920" i="13"/>
  <c r="V920" i="13"/>
  <c r="W920" i="13" a="1"/>
  <c r="W920" i="13"/>
  <c r="X920" i="13"/>
  <c r="Y920" i="13"/>
  <c r="Z920" i="13"/>
  <c r="AA920" i="13"/>
  <c r="H921" i="13"/>
  <c r="L921" i="13"/>
  <c r="R921" i="13"/>
  <c r="S921" i="13"/>
  <c r="T921" i="13" a="1"/>
  <c r="T921" i="13"/>
  <c r="U921" i="13" a="1"/>
  <c r="U921" i="13"/>
  <c r="V921" i="13"/>
  <c r="W921" i="13" a="1"/>
  <c r="W921" i="13"/>
  <c r="X921" i="13"/>
  <c r="Y921" i="13"/>
  <c r="Z921" i="13"/>
  <c r="AA921" i="13"/>
  <c r="H922" i="13"/>
  <c r="L922" i="13"/>
  <c r="R922" i="13"/>
  <c r="S922" i="13"/>
  <c r="T922" i="13" a="1"/>
  <c r="T922" i="13"/>
  <c r="U922" i="13" a="1"/>
  <c r="U922" i="13"/>
  <c r="V922" i="13"/>
  <c r="W922" i="13" a="1"/>
  <c r="W922" i="13"/>
  <c r="X922" i="13"/>
  <c r="Y922" i="13"/>
  <c r="Z922" i="13"/>
  <c r="AA922" i="13"/>
  <c r="H923" i="13"/>
  <c r="L923" i="13"/>
  <c r="R923" i="13"/>
  <c r="S923" i="13"/>
  <c r="T923" i="13" a="1"/>
  <c r="T923" i="13"/>
  <c r="U923" i="13" a="1"/>
  <c r="U923" i="13"/>
  <c r="V923" i="13"/>
  <c r="W923" i="13" a="1"/>
  <c r="W923" i="13"/>
  <c r="X923" i="13"/>
  <c r="Y923" i="13"/>
  <c r="Z923" i="13"/>
  <c r="AA923" i="13"/>
  <c r="H924" i="13"/>
  <c r="L924" i="13"/>
  <c r="R924" i="13"/>
  <c r="S924" i="13"/>
  <c r="T924" i="13" a="1"/>
  <c r="T924" i="13"/>
  <c r="U924" i="13" a="1"/>
  <c r="U924" i="13"/>
  <c r="V924" i="13"/>
  <c r="W924" i="13" a="1"/>
  <c r="W924" i="13"/>
  <c r="X924" i="13"/>
  <c r="Y924" i="13"/>
  <c r="Z924" i="13"/>
  <c r="AA924" i="13"/>
  <c r="H925" i="13"/>
  <c r="L925" i="13"/>
  <c r="R925" i="13"/>
  <c r="S925" i="13"/>
  <c r="T925" i="13" a="1"/>
  <c r="T925" i="13"/>
  <c r="U925" i="13" a="1"/>
  <c r="U925" i="13"/>
  <c r="V925" i="13"/>
  <c r="W925" i="13" a="1"/>
  <c r="W925" i="13"/>
  <c r="X925" i="13"/>
  <c r="Y925" i="13"/>
  <c r="Z925" i="13"/>
  <c r="AA925" i="13"/>
  <c r="H926" i="13"/>
  <c r="L926" i="13"/>
  <c r="R926" i="13"/>
  <c r="S926" i="13"/>
  <c r="T926" i="13" a="1"/>
  <c r="T926" i="13"/>
  <c r="U926" i="13" a="1"/>
  <c r="U926" i="13"/>
  <c r="V926" i="13"/>
  <c r="W926" i="13" a="1"/>
  <c r="W926" i="13"/>
  <c r="X926" i="13"/>
  <c r="Y926" i="13"/>
  <c r="Z926" i="13"/>
  <c r="AA926" i="13"/>
  <c r="H927" i="13"/>
  <c r="L927" i="13"/>
  <c r="R927" i="13"/>
  <c r="S927" i="13"/>
  <c r="T927" i="13" a="1"/>
  <c r="T927" i="13"/>
  <c r="U927" i="13" a="1"/>
  <c r="U927" i="13"/>
  <c r="V927" i="13"/>
  <c r="W927" i="13" a="1"/>
  <c r="W927" i="13"/>
  <c r="X927" i="13"/>
  <c r="Y927" i="13"/>
  <c r="Z927" i="13"/>
  <c r="AA927" i="13"/>
  <c r="H928" i="13"/>
  <c r="L928" i="13"/>
  <c r="R928" i="13"/>
  <c r="S928" i="13"/>
  <c r="T928" i="13" a="1"/>
  <c r="T928" i="13"/>
  <c r="U928" i="13" a="1"/>
  <c r="U928" i="13"/>
  <c r="V928" i="13"/>
  <c r="W928" i="13" a="1"/>
  <c r="W928" i="13"/>
  <c r="X928" i="13"/>
  <c r="Y928" i="13"/>
  <c r="Z928" i="13"/>
  <c r="AA928" i="13"/>
  <c r="H929" i="13"/>
  <c r="L929" i="13"/>
  <c r="R929" i="13"/>
  <c r="S929" i="13"/>
  <c r="T929" i="13" a="1"/>
  <c r="T929" i="13"/>
  <c r="U929" i="13" a="1"/>
  <c r="U929" i="13"/>
  <c r="V929" i="13"/>
  <c r="W929" i="13" a="1"/>
  <c r="W929" i="13"/>
  <c r="X929" i="13"/>
  <c r="Y929" i="13"/>
  <c r="Z929" i="13"/>
  <c r="AA929" i="13"/>
  <c r="H930" i="13"/>
  <c r="L930" i="13"/>
  <c r="R930" i="13"/>
  <c r="S930" i="13"/>
  <c r="T930" i="13" a="1"/>
  <c r="T930" i="13"/>
  <c r="U930" i="13" a="1"/>
  <c r="U930" i="13"/>
  <c r="V930" i="13"/>
  <c r="W930" i="13" a="1"/>
  <c r="W930" i="13"/>
  <c r="X930" i="13"/>
  <c r="Y930" i="13"/>
  <c r="Z930" i="13"/>
  <c r="AA930" i="13"/>
  <c r="H931" i="13"/>
  <c r="L931" i="13"/>
  <c r="R931" i="13"/>
  <c r="S931" i="13"/>
  <c r="T931" i="13" a="1"/>
  <c r="T931" i="13"/>
  <c r="U931" i="13" a="1"/>
  <c r="U931" i="13"/>
  <c r="V931" i="13"/>
  <c r="W931" i="13" a="1"/>
  <c r="W931" i="13"/>
  <c r="X931" i="13"/>
  <c r="Y931" i="13"/>
  <c r="Z931" i="13"/>
  <c r="AA931" i="13"/>
  <c r="H932" i="13"/>
  <c r="L932" i="13"/>
  <c r="R932" i="13"/>
  <c r="S932" i="13"/>
  <c r="T932" i="13" a="1"/>
  <c r="T932" i="13"/>
  <c r="U932" i="13" a="1"/>
  <c r="U932" i="13"/>
  <c r="V932" i="13"/>
  <c r="W932" i="13" a="1"/>
  <c r="W932" i="13"/>
  <c r="X932" i="13"/>
  <c r="Y932" i="13"/>
  <c r="Z932" i="13"/>
  <c r="AA932" i="13"/>
  <c r="H933" i="13"/>
  <c r="L933" i="13"/>
  <c r="R933" i="13"/>
  <c r="S933" i="13"/>
  <c r="T933" i="13" a="1"/>
  <c r="T933" i="13"/>
  <c r="U933" i="13" a="1"/>
  <c r="U933" i="13"/>
  <c r="V933" i="13"/>
  <c r="W933" i="13" a="1"/>
  <c r="W933" i="13"/>
  <c r="X933" i="13"/>
  <c r="Y933" i="13"/>
  <c r="Z933" i="13"/>
  <c r="AA933" i="13"/>
  <c r="H934" i="13"/>
  <c r="L934" i="13"/>
  <c r="R934" i="13"/>
  <c r="S934" i="13"/>
  <c r="T934" i="13" a="1"/>
  <c r="T934" i="13"/>
  <c r="U934" i="13" a="1"/>
  <c r="U934" i="13"/>
  <c r="V934" i="13"/>
  <c r="W934" i="13" a="1"/>
  <c r="W934" i="13"/>
  <c r="X934" i="13"/>
  <c r="Y934" i="13"/>
  <c r="Z934" i="13"/>
  <c r="AA934" i="13"/>
  <c r="H935" i="13"/>
  <c r="L935" i="13"/>
  <c r="R935" i="13"/>
  <c r="S935" i="13"/>
  <c r="T935" i="13" a="1"/>
  <c r="T935" i="13"/>
  <c r="U935" i="13" a="1"/>
  <c r="U935" i="13"/>
  <c r="V935" i="13"/>
  <c r="W935" i="13" a="1"/>
  <c r="W935" i="13"/>
  <c r="X935" i="13"/>
  <c r="Y935" i="13"/>
  <c r="Z935" i="13"/>
  <c r="AA935" i="13"/>
  <c r="H936" i="13"/>
  <c r="L936" i="13"/>
  <c r="R936" i="13"/>
  <c r="S936" i="13"/>
  <c r="T936" i="13" a="1"/>
  <c r="T936" i="13"/>
  <c r="U936" i="13" a="1"/>
  <c r="U936" i="13"/>
  <c r="V936" i="13"/>
  <c r="W936" i="13" a="1"/>
  <c r="W936" i="13"/>
  <c r="X936" i="13"/>
  <c r="Y936" i="13"/>
  <c r="Z936" i="13"/>
  <c r="AA936" i="13"/>
  <c r="H937" i="13"/>
  <c r="L937" i="13"/>
  <c r="R937" i="13"/>
  <c r="S937" i="13"/>
  <c r="T937" i="13" a="1"/>
  <c r="T937" i="13"/>
  <c r="U937" i="13" a="1"/>
  <c r="U937" i="13"/>
  <c r="V937" i="13"/>
  <c r="W937" i="13" a="1"/>
  <c r="W937" i="13"/>
  <c r="X937" i="13"/>
  <c r="Y937" i="13"/>
  <c r="Z937" i="13"/>
  <c r="AA937" i="13"/>
  <c r="H938" i="13"/>
  <c r="L938" i="13"/>
  <c r="R938" i="13"/>
  <c r="S938" i="13"/>
  <c r="T938" i="13" a="1"/>
  <c r="T938" i="13"/>
  <c r="U938" i="13" a="1"/>
  <c r="U938" i="13"/>
  <c r="V938" i="13"/>
  <c r="W938" i="13" a="1"/>
  <c r="W938" i="13"/>
  <c r="X938" i="13"/>
  <c r="Y938" i="13"/>
  <c r="Z938" i="13"/>
  <c r="AA938" i="13"/>
  <c r="H939" i="13"/>
  <c r="L939" i="13"/>
  <c r="R939" i="13"/>
  <c r="S939" i="13"/>
  <c r="T939" i="13" a="1"/>
  <c r="T939" i="13"/>
  <c r="U939" i="13" a="1"/>
  <c r="U939" i="13"/>
  <c r="V939" i="13"/>
  <c r="W939" i="13" a="1"/>
  <c r="W939" i="13"/>
  <c r="X939" i="13"/>
  <c r="Y939" i="13"/>
  <c r="Z939" i="13"/>
  <c r="AA939" i="13"/>
  <c r="H940" i="13"/>
  <c r="L940" i="13"/>
  <c r="R940" i="13"/>
  <c r="S940" i="13"/>
  <c r="T940" i="13" a="1"/>
  <c r="T940" i="13"/>
  <c r="U940" i="13" a="1"/>
  <c r="U940" i="13"/>
  <c r="V940" i="13"/>
  <c r="W940" i="13" a="1"/>
  <c r="W940" i="13"/>
  <c r="X940" i="13"/>
  <c r="Y940" i="13"/>
  <c r="Z940" i="13"/>
  <c r="AA940" i="13"/>
  <c r="H941" i="13"/>
  <c r="L941" i="13"/>
  <c r="R941" i="13"/>
  <c r="S941" i="13"/>
  <c r="T941" i="13" a="1"/>
  <c r="T941" i="13"/>
  <c r="U941" i="13" a="1"/>
  <c r="U941" i="13"/>
  <c r="V941" i="13"/>
  <c r="W941" i="13" a="1"/>
  <c r="W941" i="13"/>
  <c r="X941" i="13"/>
  <c r="Y941" i="13"/>
  <c r="Z941" i="13"/>
  <c r="AA941" i="13"/>
  <c r="H942" i="13"/>
  <c r="L942" i="13"/>
  <c r="R942" i="13"/>
  <c r="S942" i="13"/>
  <c r="T942" i="13" a="1"/>
  <c r="T942" i="13"/>
  <c r="U942" i="13" a="1"/>
  <c r="U942" i="13"/>
  <c r="V942" i="13"/>
  <c r="W942" i="13" a="1"/>
  <c r="W942" i="13"/>
  <c r="X942" i="13"/>
  <c r="Y942" i="13"/>
  <c r="Z942" i="13"/>
  <c r="AA942" i="13"/>
  <c r="H943" i="13"/>
  <c r="L943" i="13"/>
  <c r="R943" i="13"/>
  <c r="S943" i="13"/>
  <c r="T943" i="13" a="1"/>
  <c r="T943" i="13"/>
  <c r="U943" i="13" a="1"/>
  <c r="U943" i="13"/>
  <c r="V943" i="13"/>
  <c r="W943" i="13" a="1"/>
  <c r="W943" i="13"/>
  <c r="X943" i="13"/>
  <c r="Y943" i="13"/>
  <c r="Z943" i="13"/>
  <c r="AA943" i="13"/>
  <c r="H944" i="13"/>
  <c r="L944" i="13"/>
  <c r="R944" i="13"/>
  <c r="S944" i="13"/>
  <c r="T944" i="13" a="1"/>
  <c r="T944" i="13"/>
  <c r="U944" i="13" a="1"/>
  <c r="U944" i="13"/>
  <c r="V944" i="13"/>
  <c r="W944" i="13" a="1"/>
  <c r="W944" i="13"/>
  <c r="X944" i="13"/>
  <c r="Y944" i="13"/>
  <c r="Z944" i="13"/>
  <c r="AA944" i="13"/>
  <c r="H945" i="13"/>
  <c r="L945" i="13"/>
  <c r="R945" i="13"/>
  <c r="S945" i="13"/>
  <c r="T945" i="13" a="1"/>
  <c r="T945" i="13"/>
  <c r="U945" i="13" a="1"/>
  <c r="U945" i="13"/>
  <c r="V945" i="13"/>
  <c r="W945" i="13" a="1"/>
  <c r="W945" i="13"/>
  <c r="X945" i="13"/>
  <c r="Y945" i="13"/>
  <c r="Z945" i="13"/>
  <c r="AA945" i="13"/>
  <c r="H946" i="13"/>
  <c r="L946" i="13"/>
  <c r="R946" i="13"/>
  <c r="S946" i="13"/>
  <c r="T946" i="13" a="1"/>
  <c r="T946" i="13"/>
  <c r="U946" i="13" a="1"/>
  <c r="U946" i="13"/>
  <c r="V946" i="13"/>
  <c r="W946" i="13" a="1"/>
  <c r="W946" i="13"/>
  <c r="X946" i="13"/>
  <c r="Y946" i="13"/>
  <c r="Z946" i="13"/>
  <c r="AA946" i="13"/>
  <c r="H947" i="13"/>
  <c r="L947" i="13"/>
  <c r="R947" i="13"/>
  <c r="S947" i="13"/>
  <c r="T947" i="13" a="1"/>
  <c r="T947" i="13"/>
  <c r="U947" i="13" a="1"/>
  <c r="U947" i="13"/>
  <c r="V947" i="13"/>
  <c r="W947" i="13" a="1"/>
  <c r="W947" i="13"/>
  <c r="X947" i="13"/>
  <c r="Y947" i="13"/>
  <c r="Z947" i="13"/>
  <c r="AA947" i="13"/>
  <c r="H948" i="13"/>
  <c r="L948" i="13"/>
  <c r="R948" i="13"/>
  <c r="S948" i="13"/>
  <c r="T948" i="13" a="1"/>
  <c r="T948" i="13"/>
  <c r="U948" i="13" a="1"/>
  <c r="U948" i="13"/>
  <c r="V948" i="13"/>
  <c r="W948" i="13" a="1"/>
  <c r="W948" i="13"/>
  <c r="X948" i="13"/>
  <c r="Y948" i="13"/>
  <c r="Z948" i="13"/>
  <c r="AA948" i="13"/>
  <c r="H949" i="13"/>
  <c r="L949" i="13"/>
  <c r="R949" i="13"/>
  <c r="S949" i="13"/>
  <c r="T949" i="13" a="1"/>
  <c r="T949" i="13"/>
  <c r="U949" i="13" a="1"/>
  <c r="U949" i="13"/>
  <c r="V949" i="13"/>
  <c r="W949" i="13" a="1"/>
  <c r="W949" i="13"/>
  <c r="X949" i="13"/>
  <c r="Y949" i="13"/>
  <c r="Z949" i="13"/>
  <c r="AA949" i="13"/>
  <c r="H950" i="13"/>
  <c r="L950" i="13"/>
  <c r="R950" i="13"/>
  <c r="S950" i="13"/>
  <c r="T950" i="13" a="1"/>
  <c r="T950" i="13"/>
  <c r="U950" i="13" a="1"/>
  <c r="U950" i="13"/>
  <c r="V950" i="13"/>
  <c r="W950" i="13" a="1"/>
  <c r="W950" i="13"/>
  <c r="X950" i="13"/>
  <c r="Y950" i="13"/>
  <c r="Z950" i="13"/>
  <c r="AA950" i="13"/>
  <c r="H951" i="13"/>
  <c r="L951" i="13"/>
  <c r="R951" i="13"/>
  <c r="S951" i="13"/>
  <c r="T951" i="13" a="1"/>
  <c r="T951" i="13"/>
  <c r="U951" i="13" a="1"/>
  <c r="U951" i="13"/>
  <c r="V951" i="13"/>
  <c r="W951" i="13" a="1"/>
  <c r="W951" i="13"/>
  <c r="X951" i="13"/>
  <c r="Y951" i="13"/>
  <c r="Z951" i="13"/>
  <c r="AA951" i="13"/>
  <c r="H952" i="13"/>
  <c r="L952" i="13"/>
  <c r="R952" i="13"/>
  <c r="S952" i="13"/>
  <c r="T952" i="13" a="1"/>
  <c r="T952" i="13"/>
  <c r="U952" i="13" a="1"/>
  <c r="U952" i="13"/>
  <c r="V952" i="13"/>
  <c r="W952" i="13" a="1"/>
  <c r="W952" i="13"/>
  <c r="X952" i="13"/>
  <c r="Y952" i="13"/>
  <c r="Z952" i="13"/>
  <c r="AA952" i="13"/>
  <c r="H953" i="13"/>
  <c r="L953" i="13"/>
  <c r="R953" i="13"/>
  <c r="S953" i="13"/>
  <c r="T953" i="13" a="1"/>
  <c r="T953" i="13"/>
  <c r="U953" i="13" a="1"/>
  <c r="U953" i="13"/>
  <c r="V953" i="13"/>
  <c r="W953" i="13" a="1"/>
  <c r="W953" i="13"/>
  <c r="X953" i="13"/>
  <c r="Y953" i="13"/>
  <c r="Z953" i="13"/>
  <c r="AA953" i="13"/>
  <c r="H954" i="13"/>
  <c r="L954" i="13"/>
  <c r="R954" i="13"/>
  <c r="S954" i="13"/>
  <c r="T954" i="13" a="1"/>
  <c r="T954" i="13"/>
  <c r="U954" i="13" a="1"/>
  <c r="U954" i="13"/>
  <c r="V954" i="13"/>
  <c r="W954" i="13" a="1"/>
  <c r="W954" i="13"/>
  <c r="X954" i="13"/>
  <c r="Y954" i="13"/>
  <c r="Z954" i="13"/>
  <c r="AA954" i="13"/>
  <c r="H955" i="13"/>
  <c r="L955" i="13"/>
  <c r="R955" i="13"/>
  <c r="S955" i="13"/>
  <c r="T955" i="13" a="1"/>
  <c r="T955" i="13"/>
  <c r="U955" i="13" a="1"/>
  <c r="U955" i="13"/>
  <c r="V955" i="13"/>
  <c r="W955" i="13" a="1"/>
  <c r="W955" i="13"/>
  <c r="X955" i="13"/>
  <c r="Y955" i="13"/>
  <c r="Z955" i="13"/>
  <c r="AA955" i="13"/>
  <c r="H956" i="13"/>
  <c r="L956" i="13"/>
  <c r="R956" i="13"/>
  <c r="S956" i="13"/>
  <c r="T956" i="13" a="1"/>
  <c r="T956" i="13"/>
  <c r="U956" i="13" a="1"/>
  <c r="U956" i="13"/>
  <c r="V956" i="13"/>
  <c r="W956" i="13" a="1"/>
  <c r="W956" i="13"/>
  <c r="X956" i="13"/>
  <c r="Y956" i="13"/>
  <c r="Z956" i="13"/>
  <c r="AA956" i="13"/>
  <c r="H957" i="13"/>
  <c r="L957" i="13"/>
  <c r="R957" i="13"/>
  <c r="S957" i="13"/>
  <c r="T957" i="13" a="1"/>
  <c r="T957" i="13"/>
  <c r="U957" i="13" a="1"/>
  <c r="U957" i="13"/>
  <c r="V957" i="13"/>
  <c r="W957" i="13" a="1"/>
  <c r="W957" i="13"/>
  <c r="X957" i="13"/>
  <c r="Y957" i="13"/>
  <c r="Z957" i="13"/>
  <c r="AA957" i="13"/>
  <c r="H958" i="13"/>
  <c r="L958" i="13"/>
  <c r="R958" i="13"/>
  <c r="S958" i="13"/>
  <c r="T958" i="13" a="1"/>
  <c r="T958" i="13"/>
  <c r="U958" i="13" a="1"/>
  <c r="U958" i="13"/>
  <c r="V958" i="13"/>
  <c r="W958" i="13" a="1"/>
  <c r="W958" i="13"/>
  <c r="X958" i="13"/>
  <c r="Y958" i="13"/>
  <c r="Z958" i="13"/>
  <c r="AA958" i="13"/>
  <c r="H959" i="13"/>
  <c r="L959" i="13"/>
  <c r="R959" i="13"/>
  <c r="S959" i="13"/>
  <c r="T959" i="13" a="1"/>
  <c r="T959" i="13"/>
  <c r="U959" i="13" a="1"/>
  <c r="U959" i="13"/>
  <c r="V959" i="13"/>
  <c r="W959" i="13" a="1"/>
  <c r="W959" i="13"/>
  <c r="X959" i="13"/>
  <c r="Y959" i="13"/>
  <c r="Z959" i="13"/>
  <c r="AA959" i="13"/>
  <c r="H960" i="13"/>
  <c r="L960" i="13"/>
  <c r="R960" i="13"/>
  <c r="S960" i="13"/>
  <c r="T960" i="13" a="1"/>
  <c r="T960" i="13"/>
  <c r="U960" i="13" a="1"/>
  <c r="U960" i="13"/>
  <c r="V960" i="13"/>
  <c r="W960" i="13" a="1"/>
  <c r="W960" i="13"/>
  <c r="X960" i="13"/>
  <c r="Y960" i="13"/>
  <c r="Z960" i="13"/>
  <c r="AA960" i="13"/>
  <c r="H961" i="13"/>
  <c r="L961" i="13"/>
  <c r="R961" i="13"/>
  <c r="S961" i="13"/>
  <c r="T961" i="13" a="1"/>
  <c r="T961" i="13"/>
  <c r="U961" i="13" a="1"/>
  <c r="U961" i="13"/>
  <c r="V961" i="13"/>
  <c r="W961" i="13" a="1"/>
  <c r="W961" i="13"/>
  <c r="X961" i="13"/>
  <c r="Y961" i="13"/>
  <c r="Z961" i="13"/>
  <c r="AA961" i="13"/>
  <c r="H962" i="13"/>
  <c r="L962" i="13"/>
  <c r="R962" i="13"/>
  <c r="S962" i="13"/>
  <c r="T962" i="13" a="1"/>
  <c r="T962" i="13"/>
  <c r="U962" i="13" a="1"/>
  <c r="U962" i="13"/>
  <c r="V962" i="13"/>
  <c r="W962" i="13" a="1"/>
  <c r="W962" i="13"/>
  <c r="X962" i="13"/>
  <c r="Y962" i="13"/>
  <c r="Z962" i="13"/>
  <c r="AA962" i="13"/>
  <c r="H963" i="13"/>
  <c r="L963" i="13"/>
  <c r="R963" i="13"/>
  <c r="S963" i="13"/>
  <c r="T963" i="13" a="1"/>
  <c r="T963" i="13"/>
  <c r="U963" i="13" a="1"/>
  <c r="U963" i="13"/>
  <c r="V963" i="13"/>
  <c r="W963" i="13" a="1"/>
  <c r="W963" i="13"/>
  <c r="X963" i="13"/>
  <c r="Y963" i="13"/>
  <c r="Z963" i="13"/>
  <c r="AA963" i="13"/>
  <c r="H964" i="13"/>
  <c r="L964" i="13"/>
  <c r="R964" i="13"/>
  <c r="S964" i="13"/>
  <c r="T964" i="13" a="1"/>
  <c r="T964" i="13"/>
  <c r="U964" i="13" a="1"/>
  <c r="U964" i="13"/>
  <c r="V964" i="13"/>
  <c r="W964" i="13" a="1"/>
  <c r="W964" i="13"/>
  <c r="X964" i="13"/>
  <c r="Y964" i="13"/>
  <c r="Z964" i="13"/>
  <c r="AA964" i="13"/>
  <c r="H965" i="13"/>
  <c r="L965" i="13"/>
  <c r="R965" i="13"/>
  <c r="S965" i="13"/>
  <c r="T965" i="13" a="1"/>
  <c r="T965" i="13"/>
  <c r="U965" i="13" a="1"/>
  <c r="U965" i="13"/>
  <c r="V965" i="13"/>
  <c r="W965" i="13" a="1"/>
  <c r="W965" i="13"/>
  <c r="X965" i="13"/>
  <c r="Y965" i="13"/>
  <c r="Z965" i="13"/>
  <c r="AA965" i="13"/>
  <c r="H966" i="13"/>
  <c r="L966" i="13"/>
  <c r="R966" i="13"/>
  <c r="S966" i="13"/>
  <c r="T966" i="13" a="1"/>
  <c r="T966" i="13"/>
  <c r="U966" i="13" a="1"/>
  <c r="U966" i="13"/>
  <c r="V966" i="13"/>
  <c r="W966" i="13" a="1"/>
  <c r="W966" i="13"/>
  <c r="X966" i="13"/>
  <c r="Y966" i="13"/>
  <c r="Z966" i="13"/>
  <c r="AA966" i="13"/>
  <c r="H967" i="13"/>
  <c r="L967" i="13"/>
  <c r="R967" i="13"/>
  <c r="S967" i="13"/>
  <c r="T967" i="13" a="1"/>
  <c r="T967" i="13"/>
  <c r="U967" i="13" a="1"/>
  <c r="U967" i="13"/>
  <c r="V967" i="13"/>
  <c r="W967" i="13" a="1"/>
  <c r="W967" i="13"/>
  <c r="X967" i="13"/>
  <c r="Y967" i="13"/>
  <c r="Z967" i="13"/>
  <c r="AA967" i="13"/>
  <c r="H968" i="13"/>
  <c r="L968" i="13"/>
  <c r="R968" i="13"/>
  <c r="S968" i="13"/>
  <c r="T968" i="13" a="1"/>
  <c r="T968" i="13"/>
  <c r="U968" i="13" a="1"/>
  <c r="U968" i="13"/>
  <c r="V968" i="13"/>
  <c r="W968" i="13" a="1"/>
  <c r="W968" i="13"/>
  <c r="X968" i="13"/>
  <c r="Y968" i="13"/>
  <c r="Z968" i="13"/>
  <c r="AA968" i="13"/>
  <c r="H969" i="13"/>
  <c r="L969" i="13"/>
  <c r="R969" i="13"/>
  <c r="S969" i="13"/>
  <c r="T969" i="13" a="1"/>
  <c r="T969" i="13"/>
  <c r="U969" i="13" a="1"/>
  <c r="U969" i="13"/>
  <c r="V969" i="13"/>
  <c r="W969" i="13" a="1"/>
  <c r="W969" i="13"/>
  <c r="X969" i="13"/>
  <c r="Y969" i="13"/>
  <c r="Z969" i="13"/>
  <c r="AA969" i="13"/>
  <c r="H970" i="13"/>
  <c r="L970" i="13"/>
  <c r="R970" i="13"/>
  <c r="S970" i="13"/>
  <c r="T970" i="13" a="1"/>
  <c r="T970" i="13"/>
  <c r="U970" i="13" a="1"/>
  <c r="U970" i="13"/>
  <c r="V970" i="13"/>
  <c r="W970" i="13" a="1"/>
  <c r="W970" i="13"/>
  <c r="X970" i="13"/>
  <c r="Y970" i="13"/>
  <c r="Z970" i="13"/>
  <c r="AA970" i="13"/>
  <c r="H971" i="13"/>
  <c r="L971" i="13"/>
  <c r="R971" i="13"/>
  <c r="S971" i="13"/>
  <c r="T971" i="13" a="1"/>
  <c r="T971" i="13"/>
  <c r="U971" i="13" a="1"/>
  <c r="U971" i="13"/>
  <c r="V971" i="13"/>
  <c r="W971" i="13" a="1"/>
  <c r="W971" i="13"/>
  <c r="X971" i="13"/>
  <c r="Y971" i="13"/>
  <c r="Z971" i="13"/>
  <c r="AA971" i="13"/>
  <c r="H972" i="13"/>
  <c r="L972" i="13"/>
  <c r="R972" i="13"/>
  <c r="S972" i="13"/>
  <c r="T972" i="13" a="1"/>
  <c r="T972" i="13"/>
  <c r="U972" i="13" a="1"/>
  <c r="U972" i="13"/>
  <c r="V972" i="13"/>
  <c r="W972" i="13" a="1"/>
  <c r="W972" i="13"/>
  <c r="X972" i="13"/>
  <c r="Y972" i="13"/>
  <c r="Z972" i="13"/>
  <c r="AA972" i="13"/>
  <c r="H973" i="13"/>
  <c r="L973" i="13"/>
  <c r="R973" i="13"/>
  <c r="S973" i="13"/>
  <c r="T973" i="13" a="1"/>
  <c r="T973" i="13"/>
  <c r="U973" i="13" a="1"/>
  <c r="U973" i="13"/>
  <c r="V973" i="13"/>
  <c r="W973" i="13" a="1"/>
  <c r="W973" i="13"/>
  <c r="X973" i="13"/>
  <c r="Y973" i="13"/>
  <c r="Z973" i="13"/>
  <c r="AA973" i="13"/>
  <c r="H974" i="13"/>
  <c r="L974" i="13"/>
  <c r="R974" i="13"/>
  <c r="S974" i="13"/>
  <c r="T974" i="13" a="1"/>
  <c r="T974" i="13"/>
  <c r="U974" i="13" a="1"/>
  <c r="U974" i="13"/>
  <c r="V974" i="13"/>
  <c r="W974" i="13" a="1"/>
  <c r="W974" i="13"/>
  <c r="X974" i="13"/>
  <c r="Y974" i="13"/>
  <c r="Z974" i="13"/>
  <c r="AA974" i="13"/>
  <c r="H975" i="13"/>
  <c r="L975" i="13"/>
  <c r="R975" i="13"/>
  <c r="S975" i="13"/>
  <c r="T975" i="13" a="1"/>
  <c r="T975" i="13"/>
  <c r="U975" i="13" a="1"/>
  <c r="U975" i="13"/>
  <c r="V975" i="13"/>
  <c r="W975" i="13" a="1"/>
  <c r="W975" i="13"/>
  <c r="X975" i="13"/>
  <c r="Y975" i="13"/>
  <c r="Z975" i="13"/>
  <c r="AA975" i="13"/>
  <c r="H976" i="13"/>
  <c r="L976" i="13"/>
  <c r="R976" i="13"/>
  <c r="S976" i="13"/>
  <c r="T976" i="13" a="1"/>
  <c r="T976" i="13"/>
  <c r="U976" i="13" a="1"/>
  <c r="U976" i="13"/>
  <c r="V976" i="13"/>
  <c r="W976" i="13" a="1"/>
  <c r="W976" i="13"/>
  <c r="X976" i="13"/>
  <c r="Y976" i="13"/>
  <c r="Z976" i="13"/>
  <c r="AA976" i="13"/>
  <c r="H977" i="13"/>
  <c r="L977" i="13"/>
  <c r="R977" i="13"/>
  <c r="S977" i="13"/>
  <c r="T977" i="13" a="1"/>
  <c r="T977" i="13"/>
  <c r="U977" i="13" a="1"/>
  <c r="U977" i="13"/>
  <c r="V977" i="13"/>
  <c r="W977" i="13" a="1"/>
  <c r="W977" i="13"/>
  <c r="X977" i="13"/>
  <c r="Y977" i="13"/>
  <c r="Z977" i="13"/>
  <c r="AA977" i="13"/>
  <c r="H978" i="13"/>
  <c r="L978" i="13"/>
  <c r="R978" i="13"/>
  <c r="S978" i="13"/>
  <c r="T978" i="13" a="1"/>
  <c r="T978" i="13"/>
  <c r="U978" i="13" a="1"/>
  <c r="U978" i="13"/>
  <c r="V978" i="13"/>
  <c r="W978" i="13" a="1"/>
  <c r="W978" i="13"/>
  <c r="X978" i="13"/>
  <c r="Y978" i="13"/>
  <c r="Z978" i="13"/>
  <c r="AA978" i="13"/>
  <c r="H979" i="13"/>
  <c r="L979" i="13"/>
  <c r="R979" i="13"/>
  <c r="S979" i="13"/>
  <c r="T979" i="13" a="1"/>
  <c r="T979" i="13"/>
  <c r="U979" i="13" a="1"/>
  <c r="U979" i="13"/>
  <c r="V979" i="13"/>
  <c r="W979" i="13" a="1"/>
  <c r="W979" i="13"/>
  <c r="X979" i="13"/>
  <c r="Y979" i="13"/>
  <c r="Z979" i="13"/>
  <c r="AA979" i="13"/>
  <c r="H980" i="13"/>
  <c r="L980" i="13"/>
  <c r="R980" i="13"/>
  <c r="S980" i="13"/>
  <c r="T980" i="13" a="1"/>
  <c r="T980" i="13"/>
  <c r="U980" i="13" a="1"/>
  <c r="U980" i="13"/>
  <c r="V980" i="13"/>
  <c r="W980" i="13" a="1"/>
  <c r="W980" i="13"/>
  <c r="X980" i="13"/>
  <c r="Y980" i="13"/>
  <c r="Z980" i="13"/>
  <c r="AA980" i="13"/>
  <c r="H981" i="13"/>
  <c r="L981" i="13"/>
  <c r="R981" i="13"/>
  <c r="S981" i="13"/>
  <c r="T981" i="13" a="1"/>
  <c r="T981" i="13"/>
  <c r="U981" i="13" a="1"/>
  <c r="U981" i="13"/>
  <c r="V981" i="13"/>
  <c r="W981" i="13" a="1"/>
  <c r="W981" i="13"/>
  <c r="X981" i="13"/>
  <c r="Y981" i="13"/>
  <c r="Z981" i="13"/>
  <c r="AA981" i="13"/>
  <c r="H982" i="13"/>
  <c r="L982" i="13"/>
  <c r="R982" i="13"/>
  <c r="S982" i="13"/>
  <c r="T982" i="13" a="1"/>
  <c r="T982" i="13"/>
  <c r="U982" i="13" a="1"/>
  <c r="U982" i="13"/>
  <c r="V982" i="13"/>
  <c r="W982" i="13" a="1"/>
  <c r="W982" i="13"/>
  <c r="X982" i="13"/>
  <c r="Y982" i="13"/>
  <c r="Z982" i="13"/>
  <c r="AA982" i="13"/>
  <c r="H983" i="13"/>
  <c r="L983" i="13"/>
  <c r="R983" i="13"/>
  <c r="S983" i="13"/>
  <c r="T983" i="13" a="1"/>
  <c r="T983" i="13"/>
  <c r="U983" i="13" a="1"/>
  <c r="U983" i="13"/>
  <c r="V983" i="13"/>
  <c r="W983" i="13" a="1"/>
  <c r="W983" i="13"/>
  <c r="X983" i="13"/>
  <c r="Y983" i="13"/>
  <c r="Z983" i="13"/>
  <c r="AA983" i="13"/>
  <c r="H984" i="13"/>
  <c r="L984" i="13"/>
  <c r="R984" i="13"/>
  <c r="S984" i="13"/>
  <c r="T984" i="13" a="1"/>
  <c r="T984" i="13"/>
  <c r="U984" i="13" a="1"/>
  <c r="U984" i="13"/>
  <c r="V984" i="13"/>
  <c r="W984" i="13" a="1"/>
  <c r="W984" i="13"/>
  <c r="X984" i="13"/>
  <c r="Y984" i="13"/>
  <c r="Z984" i="13"/>
  <c r="AA984" i="13"/>
  <c r="H985" i="13"/>
  <c r="L985" i="13"/>
  <c r="R985" i="13"/>
  <c r="S985" i="13"/>
  <c r="T985" i="13" a="1"/>
  <c r="T985" i="13"/>
  <c r="U985" i="13" a="1"/>
  <c r="U985" i="13"/>
  <c r="V985" i="13"/>
  <c r="W985" i="13" a="1"/>
  <c r="W985" i="13"/>
  <c r="X985" i="13"/>
  <c r="Y985" i="13"/>
  <c r="Z985" i="13"/>
  <c r="AA985" i="13"/>
  <c r="H986" i="13"/>
  <c r="L986" i="13"/>
  <c r="R986" i="13"/>
  <c r="S986" i="13"/>
  <c r="T986" i="13" a="1"/>
  <c r="T986" i="13"/>
  <c r="U986" i="13" a="1"/>
  <c r="U986" i="13"/>
  <c r="V986" i="13"/>
  <c r="W986" i="13" a="1"/>
  <c r="W986" i="13"/>
  <c r="X986" i="13"/>
  <c r="Y986" i="13"/>
  <c r="Z986" i="13"/>
  <c r="AA986" i="13"/>
  <c r="H987" i="13"/>
  <c r="L987" i="13"/>
  <c r="R987" i="13"/>
  <c r="S987" i="13"/>
  <c r="T987" i="13" a="1"/>
  <c r="T987" i="13"/>
  <c r="U987" i="13" a="1"/>
  <c r="U987" i="13"/>
  <c r="V987" i="13"/>
  <c r="W987" i="13" a="1"/>
  <c r="W987" i="13"/>
  <c r="X987" i="13"/>
  <c r="Y987" i="13"/>
  <c r="Z987" i="13"/>
  <c r="AA987" i="13"/>
  <c r="H988" i="13"/>
  <c r="L988" i="13"/>
  <c r="R988" i="13"/>
  <c r="S988" i="13"/>
  <c r="T988" i="13" a="1"/>
  <c r="T988" i="13"/>
  <c r="U988" i="13" a="1"/>
  <c r="U988" i="13"/>
  <c r="V988" i="13"/>
  <c r="W988" i="13" a="1"/>
  <c r="W988" i="13"/>
  <c r="X988" i="13"/>
  <c r="Y988" i="13"/>
  <c r="Z988" i="13"/>
  <c r="AA988" i="13"/>
  <c r="H989" i="13"/>
  <c r="L989" i="13"/>
  <c r="R989" i="13"/>
  <c r="S989" i="13"/>
  <c r="T989" i="13" a="1"/>
  <c r="T989" i="13"/>
  <c r="U989" i="13" a="1"/>
  <c r="U989" i="13"/>
  <c r="V989" i="13"/>
  <c r="W989" i="13" a="1"/>
  <c r="W989" i="13"/>
  <c r="X989" i="13"/>
  <c r="Y989" i="13"/>
  <c r="Z989" i="13"/>
  <c r="AA989" i="13"/>
  <c r="H990" i="13"/>
  <c r="L990" i="13"/>
  <c r="R990" i="13"/>
  <c r="S990" i="13"/>
  <c r="T990" i="13" a="1"/>
  <c r="T990" i="13"/>
  <c r="U990" i="13" a="1"/>
  <c r="U990" i="13"/>
  <c r="V990" i="13"/>
  <c r="W990" i="13" a="1"/>
  <c r="W990" i="13"/>
  <c r="X990" i="13"/>
  <c r="Y990" i="13"/>
  <c r="Z990" i="13"/>
  <c r="AA990" i="13"/>
  <c r="H991" i="13"/>
  <c r="L991" i="13"/>
  <c r="R991" i="13"/>
  <c r="S991" i="13"/>
  <c r="T991" i="13" a="1"/>
  <c r="T991" i="13"/>
  <c r="U991" i="13" a="1"/>
  <c r="U991" i="13"/>
  <c r="V991" i="13"/>
  <c r="W991" i="13" a="1"/>
  <c r="W991" i="13"/>
  <c r="X991" i="13"/>
  <c r="Y991" i="13"/>
  <c r="Z991" i="13"/>
  <c r="AA991" i="13"/>
  <c r="H992" i="13"/>
  <c r="L992" i="13"/>
  <c r="R992" i="13"/>
  <c r="S992" i="13"/>
  <c r="T992" i="13" a="1"/>
  <c r="T992" i="13"/>
  <c r="U992" i="13" a="1"/>
  <c r="U992" i="13"/>
  <c r="V992" i="13"/>
  <c r="W992" i="13" a="1"/>
  <c r="W992" i="13"/>
  <c r="X992" i="13"/>
  <c r="Y992" i="13"/>
  <c r="Z992" i="13"/>
  <c r="AA992" i="13"/>
  <c r="H993" i="13"/>
  <c r="L993" i="13"/>
  <c r="R993" i="13"/>
  <c r="S993" i="13"/>
  <c r="T993" i="13" a="1"/>
  <c r="T993" i="13"/>
  <c r="U993" i="13" a="1"/>
  <c r="U993" i="13"/>
  <c r="V993" i="13"/>
  <c r="W993" i="13" a="1"/>
  <c r="W993" i="13"/>
  <c r="X993" i="13"/>
  <c r="Y993" i="13"/>
  <c r="Z993" i="13"/>
  <c r="AA993" i="13"/>
  <c r="H994" i="13"/>
  <c r="L994" i="13"/>
  <c r="R994" i="13"/>
  <c r="S994" i="13"/>
  <c r="T994" i="13" a="1"/>
  <c r="T994" i="13"/>
  <c r="U994" i="13" a="1"/>
  <c r="U994" i="13"/>
  <c r="V994" i="13"/>
  <c r="W994" i="13" a="1"/>
  <c r="W994" i="13"/>
  <c r="X994" i="13"/>
  <c r="Y994" i="13"/>
  <c r="Z994" i="13"/>
  <c r="AA994" i="13"/>
  <c r="H995" i="13"/>
  <c r="L995" i="13"/>
  <c r="R995" i="13"/>
  <c r="S995" i="13"/>
  <c r="T995" i="13" a="1"/>
  <c r="T995" i="13"/>
  <c r="U995" i="13" a="1"/>
  <c r="U995" i="13"/>
  <c r="V995" i="13"/>
  <c r="W995" i="13" a="1"/>
  <c r="W995" i="13"/>
  <c r="X995" i="13"/>
  <c r="Y995" i="13"/>
  <c r="Z995" i="13"/>
  <c r="AA995" i="13"/>
  <c r="H996" i="13"/>
  <c r="L996" i="13"/>
  <c r="R996" i="13"/>
  <c r="S996" i="13"/>
  <c r="T996" i="13" a="1"/>
  <c r="T996" i="13"/>
  <c r="U996" i="13" a="1"/>
  <c r="U996" i="13"/>
  <c r="V996" i="13"/>
  <c r="W996" i="13" a="1"/>
  <c r="W996" i="13"/>
  <c r="X996" i="13"/>
  <c r="Y996" i="13"/>
  <c r="Z996" i="13"/>
  <c r="AA996" i="13"/>
  <c r="H997" i="13"/>
  <c r="L997" i="13"/>
  <c r="R997" i="13"/>
  <c r="S997" i="13"/>
  <c r="T997" i="13" a="1"/>
  <c r="T997" i="13"/>
  <c r="U997" i="13" a="1"/>
  <c r="U997" i="13"/>
  <c r="V997" i="13"/>
  <c r="W997" i="13" a="1"/>
  <c r="W997" i="13"/>
  <c r="X997" i="13"/>
  <c r="Y997" i="13"/>
  <c r="Z997" i="13"/>
  <c r="AA997" i="13"/>
  <c r="H998" i="13"/>
  <c r="L998" i="13"/>
  <c r="R998" i="13"/>
  <c r="S998" i="13"/>
  <c r="T998" i="13" a="1"/>
  <c r="T998" i="13"/>
  <c r="U998" i="13" a="1"/>
  <c r="U998" i="13"/>
  <c r="V998" i="13"/>
  <c r="W998" i="13" a="1"/>
  <c r="W998" i="13"/>
  <c r="X998" i="13"/>
  <c r="Y998" i="13"/>
  <c r="Z998" i="13"/>
  <c r="AA998" i="13"/>
  <c r="H999" i="13"/>
  <c r="L999" i="13"/>
  <c r="R999" i="13"/>
  <c r="S999" i="13"/>
  <c r="T999" i="13" a="1"/>
  <c r="T999" i="13"/>
  <c r="U999" i="13" a="1"/>
  <c r="U999" i="13"/>
  <c r="V999" i="13"/>
  <c r="W999" i="13" a="1"/>
  <c r="W999" i="13"/>
  <c r="X999" i="13"/>
  <c r="Y999" i="13"/>
  <c r="Z999" i="13"/>
  <c r="AA999" i="13"/>
  <c r="H1000" i="13"/>
  <c r="L1000" i="13"/>
  <c r="R1000" i="13"/>
  <c r="S1000" i="13"/>
  <c r="T1000" i="13" a="1"/>
  <c r="T1000" i="13"/>
  <c r="U1000" i="13" a="1"/>
  <c r="U1000" i="13"/>
  <c r="V1000" i="13"/>
  <c r="W1000" i="13" a="1"/>
  <c r="W1000" i="13"/>
  <c r="X1000" i="13"/>
  <c r="Y1000" i="13"/>
  <c r="Z1000" i="13"/>
  <c r="AA1000" i="13"/>
  <c r="H1001" i="13"/>
  <c r="L1001" i="13"/>
  <c r="R1001" i="13"/>
  <c r="S1001" i="13"/>
  <c r="T1001" i="13" a="1"/>
  <c r="T1001" i="13"/>
  <c r="U1001" i="13" a="1"/>
  <c r="U1001" i="13"/>
  <c r="V1001" i="13"/>
  <c r="W1001" i="13" a="1"/>
  <c r="W1001" i="13"/>
  <c r="X1001" i="13"/>
  <c r="Y1001" i="13"/>
  <c r="Z1001" i="13"/>
  <c r="AA1001" i="13"/>
  <c r="H1002" i="13"/>
  <c r="L1002" i="13"/>
  <c r="R1002" i="13"/>
  <c r="S1002" i="13"/>
  <c r="T1002" i="13" a="1"/>
  <c r="T1002" i="13"/>
  <c r="U1002" i="13" a="1"/>
  <c r="U1002" i="13"/>
  <c r="V1002" i="13"/>
  <c r="W1002" i="13" a="1"/>
  <c r="W1002" i="13"/>
  <c r="X1002" i="13"/>
  <c r="Y1002" i="13"/>
  <c r="Z1002" i="13"/>
  <c r="AA1002" i="13"/>
  <c r="H1003" i="13"/>
  <c r="L1003" i="13"/>
  <c r="R1003" i="13"/>
  <c r="S1003" i="13"/>
  <c r="T1003" i="13" a="1"/>
  <c r="T1003" i="13"/>
  <c r="U1003" i="13" a="1"/>
  <c r="U1003" i="13"/>
  <c r="V1003" i="13"/>
  <c r="W1003" i="13" a="1"/>
  <c r="W1003" i="13"/>
  <c r="X1003" i="13"/>
  <c r="Y1003" i="13"/>
  <c r="Z1003" i="13"/>
  <c r="AA1003" i="13"/>
  <c r="H1004" i="13"/>
  <c r="L1004" i="13"/>
  <c r="R1004" i="13"/>
  <c r="S1004" i="13"/>
  <c r="T1004" i="13" a="1"/>
  <c r="T1004" i="13"/>
  <c r="U1004" i="13" a="1"/>
  <c r="U1004" i="13"/>
  <c r="V1004" i="13"/>
  <c r="W1004" i="13" a="1"/>
  <c r="W1004" i="13"/>
  <c r="X1004" i="13"/>
  <c r="Y1004" i="13"/>
  <c r="Z1004" i="13"/>
  <c r="AA1004" i="13"/>
  <c r="H1005" i="13"/>
  <c r="L1005" i="13"/>
  <c r="R1005" i="13"/>
  <c r="S1005" i="13"/>
  <c r="T1005" i="13" a="1"/>
  <c r="T1005" i="13"/>
  <c r="U1005" i="13" a="1"/>
  <c r="U1005" i="13"/>
  <c r="V1005" i="13"/>
  <c r="W1005" i="13" a="1"/>
  <c r="W1005" i="13"/>
  <c r="X1005" i="13"/>
  <c r="Y1005" i="13"/>
  <c r="Z1005" i="13"/>
  <c r="AA1005" i="13"/>
  <c r="H1006" i="13"/>
  <c r="L1006" i="13"/>
  <c r="R1006" i="13"/>
  <c r="S1006" i="13"/>
  <c r="T1006" i="13" a="1"/>
  <c r="T1006" i="13"/>
  <c r="U1006" i="13" a="1"/>
  <c r="U1006" i="13"/>
  <c r="V1006" i="13"/>
  <c r="W1006" i="13" a="1"/>
  <c r="W1006" i="13"/>
  <c r="X1006" i="13"/>
  <c r="Y1006" i="13"/>
  <c r="Z1006" i="13"/>
  <c r="AA1006" i="13"/>
  <c r="H1007" i="13"/>
  <c r="L1007" i="13"/>
  <c r="R1007" i="13"/>
  <c r="S1007" i="13"/>
  <c r="T1007" i="13" a="1"/>
  <c r="T1007" i="13"/>
  <c r="U1007" i="13" a="1"/>
  <c r="U1007" i="13"/>
  <c r="V1007" i="13"/>
  <c r="W1007" i="13" a="1"/>
  <c r="W1007" i="13"/>
  <c r="X1007" i="13"/>
  <c r="Y1007" i="13"/>
  <c r="Z1007" i="13"/>
  <c r="AA1007" i="13"/>
  <c r="H1008" i="13"/>
  <c r="L1008" i="13"/>
  <c r="R1008" i="13"/>
  <c r="S1008" i="13"/>
  <c r="T1008" i="13" a="1"/>
  <c r="T1008" i="13"/>
  <c r="U1008" i="13" a="1"/>
  <c r="U1008" i="13"/>
  <c r="V1008" i="13"/>
  <c r="W1008" i="13" a="1"/>
  <c r="W1008" i="13"/>
  <c r="X1008" i="13"/>
  <c r="Y1008" i="13"/>
  <c r="Z1008" i="13"/>
  <c r="AA1008" i="13"/>
  <c r="H1009" i="13"/>
  <c r="L1009" i="13"/>
  <c r="R1009" i="13"/>
  <c r="S1009" i="13"/>
  <c r="T1009" i="13" a="1"/>
  <c r="T1009" i="13"/>
  <c r="U1009" i="13" a="1"/>
  <c r="U1009" i="13"/>
  <c r="V1009" i="13"/>
  <c r="W1009" i="13" a="1"/>
  <c r="W1009" i="13"/>
  <c r="X1009" i="13"/>
  <c r="Y1009" i="13"/>
  <c r="Z1009" i="13"/>
  <c r="AA1009" i="13"/>
  <c r="H1010" i="13"/>
  <c r="L1010" i="13"/>
  <c r="R1010" i="13"/>
  <c r="S1010" i="13"/>
  <c r="T1010" i="13" a="1"/>
  <c r="T1010" i="13"/>
  <c r="U1010" i="13" a="1"/>
  <c r="U1010" i="13"/>
  <c r="V1010" i="13"/>
  <c r="W1010" i="13" a="1"/>
  <c r="W1010" i="13"/>
  <c r="X1010" i="13"/>
  <c r="Y1010" i="13"/>
  <c r="Z1010" i="13"/>
  <c r="AA1010" i="13"/>
  <c r="H1011" i="13"/>
  <c r="L1011" i="13"/>
  <c r="R1011" i="13"/>
  <c r="S1011" i="13"/>
  <c r="T1011" i="13" a="1"/>
  <c r="T1011" i="13"/>
  <c r="U1011" i="13" a="1"/>
  <c r="U1011" i="13"/>
  <c r="V1011" i="13"/>
  <c r="W1011" i="13" a="1"/>
  <c r="W1011" i="13"/>
  <c r="X1011" i="13"/>
  <c r="Y1011" i="13"/>
  <c r="Z1011" i="13"/>
  <c r="AA1011" i="13"/>
  <c r="H1012" i="13"/>
  <c r="L1012" i="13"/>
  <c r="R1012" i="13"/>
  <c r="S1012" i="13"/>
  <c r="T1012" i="13" a="1"/>
  <c r="T1012" i="13"/>
  <c r="U1012" i="13" a="1"/>
  <c r="U1012" i="13"/>
  <c r="V1012" i="13"/>
  <c r="W1012" i="13" a="1"/>
  <c r="W1012" i="13"/>
  <c r="X1012" i="13"/>
  <c r="Y1012" i="13"/>
  <c r="Z1012" i="13"/>
  <c r="AA1012" i="13"/>
  <c r="H1013" i="13"/>
  <c r="L1013" i="13"/>
  <c r="R1013" i="13"/>
  <c r="S1013" i="13"/>
  <c r="T1013" i="13" a="1"/>
  <c r="T1013" i="13"/>
  <c r="U1013" i="13" a="1"/>
  <c r="U1013" i="13"/>
  <c r="V1013" i="13"/>
  <c r="W1013" i="13" a="1"/>
  <c r="W1013" i="13"/>
  <c r="X1013" i="13"/>
  <c r="Y1013" i="13"/>
  <c r="Z1013" i="13"/>
  <c r="AA1013" i="13"/>
  <c r="H1014" i="13"/>
  <c r="L1014" i="13"/>
  <c r="R1014" i="13"/>
  <c r="S1014" i="13"/>
  <c r="T1014" i="13" a="1"/>
  <c r="T1014" i="13"/>
  <c r="U1014" i="13" a="1"/>
  <c r="U1014" i="13"/>
  <c r="V1014" i="13"/>
  <c r="W1014" i="13" a="1"/>
  <c r="W1014" i="13"/>
  <c r="X1014" i="13"/>
  <c r="Y1014" i="13"/>
  <c r="Z1014" i="13"/>
  <c r="AA1014" i="13"/>
  <c r="H1015" i="13"/>
  <c r="L1015" i="13"/>
  <c r="R1015" i="13"/>
  <c r="S1015" i="13"/>
  <c r="T1015" i="13" a="1"/>
  <c r="T1015" i="13"/>
  <c r="U1015" i="13" a="1"/>
  <c r="U1015" i="13"/>
  <c r="V1015" i="13"/>
  <c r="W1015" i="13" a="1"/>
  <c r="W1015" i="13"/>
  <c r="X1015" i="13"/>
  <c r="Y1015" i="13"/>
  <c r="Z1015" i="13"/>
  <c r="AA1015" i="13"/>
  <c r="H1016" i="13"/>
  <c r="L1016" i="13"/>
  <c r="R1016" i="13"/>
  <c r="S1016" i="13"/>
  <c r="T1016" i="13" a="1"/>
  <c r="T1016" i="13"/>
  <c r="U1016" i="13" a="1"/>
  <c r="U1016" i="13"/>
  <c r="V1016" i="13"/>
  <c r="W1016" i="13" a="1"/>
  <c r="W1016" i="13"/>
  <c r="X1016" i="13"/>
  <c r="Y1016" i="13"/>
  <c r="Z1016" i="13"/>
  <c r="AA1016" i="13"/>
  <c r="H1017" i="13"/>
  <c r="L1017" i="13"/>
  <c r="R1017" i="13"/>
  <c r="S1017" i="13"/>
  <c r="T1017" i="13" a="1"/>
  <c r="T1017" i="13"/>
  <c r="U1017" i="13" a="1"/>
  <c r="U1017" i="13"/>
  <c r="V1017" i="13"/>
  <c r="W1017" i="13" a="1"/>
  <c r="W1017" i="13"/>
  <c r="X1017" i="13"/>
  <c r="Y1017" i="13"/>
  <c r="Z1017" i="13"/>
  <c r="AA1017" i="13"/>
  <c r="H1018" i="13"/>
  <c r="L1018" i="13"/>
  <c r="R1018" i="13"/>
  <c r="S1018" i="13"/>
  <c r="T1018" i="13" a="1"/>
  <c r="T1018" i="13"/>
  <c r="U1018" i="13" a="1"/>
  <c r="U1018" i="13"/>
  <c r="V1018" i="13"/>
  <c r="W1018" i="13" a="1"/>
  <c r="W1018" i="13"/>
  <c r="X1018" i="13"/>
  <c r="Y1018" i="13"/>
  <c r="Z1018" i="13"/>
  <c r="AA1018" i="13"/>
  <c r="H1019" i="13"/>
  <c r="L1019" i="13"/>
  <c r="R1019" i="13"/>
  <c r="S1019" i="13"/>
  <c r="T1019" i="13" a="1"/>
  <c r="T1019" i="13"/>
  <c r="U1019" i="13" a="1"/>
  <c r="U1019" i="13"/>
  <c r="V1019" i="13"/>
  <c r="W1019" i="13" a="1"/>
  <c r="W1019" i="13"/>
  <c r="X1019" i="13"/>
  <c r="Y1019" i="13"/>
  <c r="Z1019" i="13"/>
  <c r="AA1019" i="13"/>
  <c r="H1020" i="13"/>
  <c r="L1020" i="13"/>
  <c r="R1020" i="13"/>
  <c r="S1020" i="13"/>
  <c r="T1020" i="13" a="1"/>
  <c r="T1020" i="13"/>
  <c r="U1020" i="13" a="1"/>
  <c r="U1020" i="13"/>
  <c r="V1020" i="13"/>
  <c r="W1020" i="13" a="1"/>
  <c r="W1020" i="13"/>
  <c r="X1020" i="13"/>
  <c r="Y1020" i="13"/>
  <c r="Z1020" i="13"/>
  <c r="AA1020" i="13"/>
  <c r="H1021" i="13"/>
  <c r="L1021" i="13"/>
  <c r="R1021" i="13"/>
  <c r="S1021" i="13"/>
  <c r="T1021" i="13" a="1"/>
  <c r="T1021" i="13"/>
  <c r="U1021" i="13" a="1"/>
  <c r="U1021" i="13"/>
  <c r="V1021" i="13"/>
  <c r="W1021" i="13" a="1"/>
  <c r="W1021" i="13"/>
  <c r="X1021" i="13"/>
  <c r="Y1021" i="13"/>
  <c r="Z1021" i="13"/>
  <c r="AA1021" i="13"/>
  <c r="H1022" i="13"/>
  <c r="L1022" i="13"/>
  <c r="R1022" i="13"/>
  <c r="S1022" i="13"/>
  <c r="T1022" i="13" a="1"/>
  <c r="T1022" i="13"/>
  <c r="U1022" i="13" a="1"/>
  <c r="U1022" i="13"/>
  <c r="V1022" i="13"/>
  <c r="W1022" i="13" a="1"/>
  <c r="W1022" i="13"/>
  <c r="X1022" i="13"/>
  <c r="Y1022" i="13"/>
  <c r="Z1022" i="13"/>
  <c r="AA1022" i="13"/>
  <c r="H1023" i="13"/>
  <c r="L1023" i="13"/>
  <c r="R1023" i="13"/>
  <c r="S1023" i="13"/>
  <c r="T1023" i="13" a="1"/>
  <c r="T1023" i="13"/>
  <c r="U1023" i="13" a="1"/>
  <c r="U1023" i="13"/>
  <c r="V1023" i="13"/>
  <c r="W1023" i="13" a="1"/>
  <c r="W1023" i="13"/>
  <c r="X1023" i="13"/>
  <c r="Y1023" i="13"/>
  <c r="Z1023" i="13"/>
  <c r="AA1023" i="13"/>
  <c r="H1024" i="13"/>
  <c r="L1024" i="13"/>
  <c r="R1024" i="13"/>
  <c r="S1024" i="13"/>
  <c r="T1024" i="13" a="1"/>
  <c r="T1024" i="13"/>
  <c r="U1024" i="13" a="1"/>
  <c r="U1024" i="13"/>
  <c r="V1024" i="13"/>
  <c r="W1024" i="13" a="1"/>
  <c r="W1024" i="13"/>
  <c r="X1024" i="13"/>
  <c r="Y1024" i="13"/>
  <c r="Z1024" i="13"/>
  <c r="AA1024" i="13"/>
  <c r="H1025" i="13"/>
  <c r="L1025" i="13"/>
  <c r="R1025" i="13"/>
  <c r="S1025" i="13"/>
  <c r="T1025" i="13" a="1"/>
  <c r="T1025" i="13"/>
  <c r="U1025" i="13" a="1"/>
  <c r="U1025" i="13"/>
  <c r="V1025" i="13"/>
  <c r="W1025" i="13" a="1"/>
  <c r="W1025" i="13"/>
  <c r="X1025" i="13"/>
  <c r="Y1025" i="13"/>
  <c r="Z1025" i="13"/>
  <c r="AA1025" i="13"/>
  <c r="H1026" i="13"/>
  <c r="L1026" i="13"/>
  <c r="R1026" i="13"/>
  <c r="S1026" i="13"/>
  <c r="T1026" i="13" a="1"/>
  <c r="T1026" i="13"/>
  <c r="U1026" i="13" a="1"/>
  <c r="U1026" i="13"/>
  <c r="V1026" i="13"/>
  <c r="W1026" i="13" a="1"/>
  <c r="W1026" i="13"/>
  <c r="X1026" i="13"/>
  <c r="Y1026" i="13"/>
  <c r="Z1026" i="13"/>
  <c r="AA1026" i="13"/>
  <c r="H1027" i="13"/>
  <c r="L1027" i="13"/>
  <c r="R1027" i="13"/>
  <c r="S1027" i="13"/>
  <c r="T1027" i="13" a="1"/>
  <c r="T1027" i="13"/>
  <c r="U1027" i="13" a="1"/>
  <c r="U1027" i="13"/>
  <c r="V1027" i="13"/>
  <c r="W1027" i="13" a="1"/>
  <c r="W1027" i="13"/>
  <c r="X1027" i="13"/>
  <c r="Y1027" i="13"/>
  <c r="Z1027" i="13"/>
  <c r="AA1027" i="13"/>
  <c r="H1028" i="13"/>
  <c r="L1028" i="13"/>
  <c r="R1028" i="13"/>
  <c r="S1028" i="13"/>
  <c r="T1028" i="13" a="1"/>
  <c r="T1028" i="13"/>
  <c r="U1028" i="13" a="1"/>
  <c r="U1028" i="13"/>
  <c r="V1028" i="13"/>
  <c r="W1028" i="13" a="1"/>
  <c r="W1028" i="13"/>
  <c r="X1028" i="13"/>
  <c r="Y1028" i="13"/>
  <c r="Z1028" i="13"/>
  <c r="AA1028" i="13"/>
  <c r="H1029" i="13"/>
  <c r="L1029" i="13"/>
  <c r="R1029" i="13"/>
  <c r="S1029" i="13"/>
  <c r="T1029" i="13" a="1"/>
  <c r="T1029" i="13"/>
  <c r="U1029" i="13" a="1"/>
  <c r="U1029" i="13"/>
  <c r="V1029" i="13"/>
  <c r="W1029" i="13" a="1"/>
  <c r="W1029" i="13"/>
  <c r="X1029" i="13"/>
  <c r="Y1029" i="13"/>
  <c r="Z1029" i="13"/>
  <c r="AA1029" i="13"/>
  <c r="H1030" i="13"/>
  <c r="L1030" i="13"/>
  <c r="R1030" i="13"/>
  <c r="S1030" i="13"/>
  <c r="T1030" i="13" a="1"/>
  <c r="T1030" i="13"/>
  <c r="U1030" i="13" a="1"/>
  <c r="U1030" i="13"/>
  <c r="V1030" i="13"/>
  <c r="W1030" i="13" a="1"/>
  <c r="W1030" i="13"/>
  <c r="X1030" i="13"/>
  <c r="Y1030" i="13"/>
  <c r="Z1030" i="13"/>
  <c r="AA1030" i="13"/>
  <c r="H1031" i="13"/>
  <c r="L1031" i="13"/>
  <c r="R1031" i="13"/>
  <c r="S1031" i="13"/>
  <c r="T1031" i="13" a="1"/>
  <c r="T1031" i="13"/>
  <c r="U1031" i="13" a="1"/>
  <c r="U1031" i="13"/>
  <c r="V1031" i="13"/>
  <c r="W1031" i="13" a="1"/>
  <c r="W1031" i="13"/>
  <c r="X1031" i="13"/>
  <c r="Y1031" i="13"/>
  <c r="Z1031" i="13"/>
  <c r="AA1031" i="13"/>
  <c r="H1032" i="13"/>
  <c r="L1032" i="13"/>
  <c r="R1032" i="13"/>
  <c r="S1032" i="13"/>
  <c r="T1032" i="13" a="1"/>
  <c r="T1032" i="13"/>
  <c r="U1032" i="13" a="1"/>
  <c r="U1032" i="13"/>
  <c r="V1032" i="13"/>
  <c r="W1032" i="13" a="1"/>
  <c r="W1032" i="13"/>
  <c r="X1032" i="13"/>
  <c r="Y1032" i="13"/>
  <c r="Z1032" i="13"/>
  <c r="AA1032" i="13"/>
  <c r="H1033" i="13"/>
  <c r="L1033" i="13"/>
  <c r="R1033" i="13"/>
  <c r="S1033" i="13"/>
  <c r="T1033" i="13" a="1"/>
  <c r="T1033" i="13"/>
  <c r="U1033" i="13" a="1"/>
  <c r="U1033" i="13"/>
  <c r="V1033" i="13"/>
  <c r="W1033" i="13" a="1"/>
  <c r="W1033" i="13"/>
  <c r="X1033" i="13"/>
  <c r="Y1033" i="13"/>
  <c r="Z1033" i="13"/>
  <c r="AA1033" i="13"/>
  <c r="H1034" i="13"/>
  <c r="L1034" i="13"/>
  <c r="R1034" i="13"/>
  <c r="S1034" i="13"/>
  <c r="T1034" i="13" a="1"/>
  <c r="T1034" i="13"/>
  <c r="U1034" i="13" a="1"/>
  <c r="U1034" i="13"/>
  <c r="V1034" i="13"/>
  <c r="W1034" i="13" a="1"/>
  <c r="W1034" i="13"/>
  <c r="X1034" i="13"/>
  <c r="Y1034" i="13"/>
  <c r="Z1034" i="13"/>
  <c r="AA1034" i="13"/>
  <c r="H1035" i="13"/>
  <c r="L1035" i="13"/>
  <c r="R1035" i="13"/>
  <c r="S1035" i="13"/>
  <c r="T1035" i="13" a="1"/>
  <c r="T1035" i="13"/>
  <c r="U1035" i="13" a="1"/>
  <c r="U1035" i="13"/>
  <c r="V1035" i="13"/>
  <c r="W1035" i="13" a="1"/>
  <c r="W1035" i="13"/>
  <c r="X1035" i="13"/>
  <c r="Y1035" i="13"/>
  <c r="Z1035" i="13"/>
  <c r="AA1035" i="13"/>
  <c r="H1036" i="13"/>
  <c r="L1036" i="13"/>
  <c r="R1036" i="13"/>
  <c r="S1036" i="13"/>
  <c r="T1036" i="13" a="1"/>
  <c r="T1036" i="13"/>
  <c r="U1036" i="13" a="1"/>
  <c r="U1036" i="13"/>
  <c r="V1036" i="13"/>
  <c r="W1036" i="13" a="1"/>
  <c r="W1036" i="13"/>
  <c r="X1036" i="13"/>
  <c r="Y1036" i="13"/>
  <c r="Z1036" i="13"/>
  <c r="AA1036" i="13"/>
  <c r="H1037" i="13"/>
  <c r="L1037" i="13"/>
  <c r="R1037" i="13"/>
  <c r="S1037" i="13"/>
  <c r="T1037" i="13" a="1"/>
  <c r="T1037" i="13"/>
  <c r="U1037" i="13" a="1"/>
  <c r="U1037" i="13"/>
  <c r="V1037" i="13"/>
  <c r="W1037" i="13" a="1"/>
  <c r="W1037" i="13"/>
  <c r="X1037" i="13"/>
  <c r="Y1037" i="13"/>
  <c r="Z1037" i="13"/>
  <c r="AA1037" i="13"/>
  <c r="H1038" i="13"/>
  <c r="L1038" i="13"/>
  <c r="R1038" i="13"/>
  <c r="S1038" i="13"/>
  <c r="T1038" i="13" a="1"/>
  <c r="T1038" i="13"/>
  <c r="U1038" i="13" a="1"/>
  <c r="U1038" i="13"/>
  <c r="V1038" i="13"/>
  <c r="W1038" i="13" a="1"/>
  <c r="W1038" i="13"/>
  <c r="X1038" i="13"/>
  <c r="Y1038" i="13"/>
  <c r="Z1038" i="13"/>
  <c r="AA1038" i="13"/>
  <c r="H1039" i="13"/>
  <c r="L1039" i="13"/>
  <c r="R1039" i="13"/>
  <c r="S1039" i="13"/>
  <c r="T1039" i="13" a="1"/>
  <c r="T1039" i="13"/>
  <c r="U1039" i="13" a="1"/>
  <c r="U1039" i="13"/>
  <c r="V1039" i="13"/>
  <c r="W1039" i="13" a="1"/>
  <c r="W1039" i="13"/>
  <c r="X1039" i="13"/>
  <c r="Y1039" i="13"/>
  <c r="Z1039" i="13"/>
  <c r="AA1039" i="13"/>
  <c r="H1040" i="13"/>
  <c r="L1040" i="13"/>
  <c r="R1040" i="13"/>
  <c r="S1040" i="13"/>
  <c r="T1040" i="13" a="1"/>
  <c r="T1040" i="13"/>
  <c r="U1040" i="13" a="1"/>
  <c r="U1040" i="13"/>
  <c r="V1040" i="13"/>
  <c r="W1040" i="13" a="1"/>
  <c r="W1040" i="13"/>
  <c r="X1040" i="13"/>
  <c r="Y1040" i="13"/>
  <c r="Z1040" i="13"/>
  <c r="AA1040" i="13"/>
  <c r="H1041" i="13"/>
  <c r="L1041" i="13"/>
  <c r="R1041" i="13"/>
  <c r="S1041" i="13"/>
  <c r="T1041" i="13" a="1"/>
  <c r="T1041" i="13"/>
  <c r="U1041" i="13" a="1"/>
  <c r="U1041" i="13"/>
  <c r="V1041" i="13"/>
  <c r="W1041" i="13" a="1"/>
  <c r="W1041" i="13"/>
  <c r="X1041" i="13"/>
  <c r="Y1041" i="13"/>
  <c r="Z1041" i="13"/>
  <c r="AA1041" i="13"/>
  <c r="H1042" i="13"/>
  <c r="L1042" i="13"/>
  <c r="R1042" i="13"/>
  <c r="S1042" i="13"/>
  <c r="T1042" i="13" a="1"/>
  <c r="T1042" i="13"/>
  <c r="U1042" i="13" a="1"/>
  <c r="U1042" i="13"/>
  <c r="V1042" i="13"/>
  <c r="W1042" i="13" a="1"/>
  <c r="W1042" i="13"/>
  <c r="X1042" i="13"/>
  <c r="Y1042" i="13"/>
  <c r="Z1042" i="13"/>
  <c r="AA1042" i="13"/>
  <c r="H1043" i="13"/>
  <c r="L1043" i="13"/>
  <c r="R1043" i="13"/>
  <c r="S1043" i="13"/>
  <c r="T1043" i="13" a="1"/>
  <c r="T1043" i="13"/>
  <c r="U1043" i="13" a="1"/>
  <c r="U1043" i="13"/>
  <c r="V1043" i="13"/>
  <c r="W1043" i="13" a="1"/>
  <c r="W1043" i="13"/>
  <c r="X1043" i="13"/>
  <c r="Y1043" i="13"/>
  <c r="Z1043" i="13"/>
  <c r="AA1043" i="13"/>
  <c r="H1044" i="13"/>
  <c r="L1044" i="13"/>
  <c r="R1044" i="13"/>
  <c r="S1044" i="13"/>
  <c r="T1044" i="13" a="1"/>
  <c r="T1044" i="13"/>
  <c r="U1044" i="13" a="1"/>
  <c r="U1044" i="13"/>
  <c r="V1044" i="13"/>
  <c r="W1044" i="13" a="1"/>
  <c r="W1044" i="13"/>
  <c r="X1044" i="13"/>
  <c r="Y1044" i="13"/>
  <c r="Z1044" i="13"/>
  <c r="AA1044" i="13"/>
  <c r="H1045" i="13"/>
  <c r="L1045" i="13"/>
  <c r="R1045" i="13"/>
  <c r="S1045" i="13"/>
  <c r="T1045" i="13" a="1"/>
  <c r="T1045" i="13"/>
  <c r="U1045" i="13" a="1"/>
  <c r="U1045" i="13"/>
  <c r="V1045" i="13"/>
  <c r="W1045" i="13" a="1"/>
  <c r="W1045" i="13"/>
  <c r="X1045" i="13"/>
  <c r="Y1045" i="13"/>
  <c r="Z1045" i="13"/>
  <c r="AA1045" i="13"/>
  <c r="H1046" i="13"/>
  <c r="L1046" i="13"/>
  <c r="R1046" i="13"/>
  <c r="S1046" i="13"/>
  <c r="T1046" i="13" a="1"/>
  <c r="T1046" i="13"/>
  <c r="U1046" i="13" a="1"/>
  <c r="U1046" i="13"/>
  <c r="V1046" i="13"/>
  <c r="W1046" i="13" a="1"/>
  <c r="W1046" i="13"/>
  <c r="X1046" i="13"/>
  <c r="Y1046" i="13"/>
  <c r="Z1046" i="13"/>
  <c r="AA1046" i="13"/>
  <c r="H1047" i="13"/>
  <c r="L1047" i="13"/>
  <c r="R1047" i="13"/>
  <c r="S1047" i="13"/>
  <c r="T1047" i="13" a="1"/>
  <c r="T1047" i="13"/>
  <c r="U1047" i="13" a="1"/>
  <c r="U1047" i="13"/>
  <c r="V1047" i="13"/>
  <c r="W1047" i="13" a="1"/>
  <c r="W1047" i="13"/>
  <c r="X1047" i="13"/>
  <c r="Y1047" i="13"/>
  <c r="Z1047" i="13"/>
  <c r="AA1047" i="13"/>
  <c r="H1048" i="13"/>
  <c r="L1048" i="13"/>
  <c r="R1048" i="13"/>
  <c r="S1048" i="13"/>
  <c r="T1048" i="13" a="1"/>
  <c r="T1048" i="13"/>
  <c r="U1048" i="13" a="1"/>
  <c r="U1048" i="13"/>
  <c r="V1048" i="13"/>
  <c r="W1048" i="13" a="1"/>
  <c r="W1048" i="13"/>
  <c r="X1048" i="13"/>
  <c r="Y1048" i="13"/>
  <c r="Z1048" i="13"/>
  <c r="AA1048" i="13"/>
  <c r="H1049" i="13"/>
  <c r="L1049" i="13"/>
  <c r="R1049" i="13"/>
  <c r="S1049" i="13"/>
  <c r="T1049" i="13" a="1"/>
  <c r="T1049" i="13"/>
  <c r="U1049" i="13" a="1"/>
  <c r="U1049" i="13"/>
  <c r="V1049" i="13"/>
  <c r="W1049" i="13" a="1"/>
  <c r="W1049" i="13"/>
  <c r="X1049" i="13"/>
  <c r="Y1049" i="13"/>
  <c r="Z1049" i="13"/>
  <c r="AA1049" i="13"/>
  <c r="H1050" i="13"/>
  <c r="L1050" i="13"/>
  <c r="R1050" i="13"/>
  <c r="S1050" i="13"/>
  <c r="T1050" i="13" a="1"/>
  <c r="T1050" i="13"/>
  <c r="U1050" i="13" a="1"/>
  <c r="U1050" i="13"/>
  <c r="V1050" i="13"/>
  <c r="W1050" i="13" a="1"/>
  <c r="W1050" i="13"/>
  <c r="X1050" i="13"/>
  <c r="Y1050" i="13"/>
  <c r="Z1050" i="13"/>
  <c r="AA1050" i="13"/>
  <c r="H1051" i="13"/>
  <c r="L1051" i="13"/>
  <c r="R1051" i="13"/>
  <c r="S1051" i="13"/>
  <c r="T1051" i="13" a="1"/>
  <c r="T1051" i="13"/>
  <c r="U1051" i="13" a="1"/>
  <c r="U1051" i="13"/>
  <c r="V1051" i="13"/>
  <c r="W1051" i="13" a="1"/>
  <c r="W1051" i="13"/>
  <c r="X1051" i="13"/>
  <c r="Y1051" i="13"/>
  <c r="Z1051" i="13"/>
  <c r="AA1051" i="13"/>
  <c r="H1052" i="13"/>
  <c r="L1052" i="13"/>
  <c r="R1052" i="13"/>
  <c r="S1052" i="13"/>
  <c r="T1052" i="13" a="1"/>
  <c r="T1052" i="13"/>
  <c r="U1052" i="13" a="1"/>
  <c r="U1052" i="13"/>
  <c r="V1052" i="13"/>
  <c r="W1052" i="13" a="1"/>
  <c r="W1052" i="13"/>
  <c r="X1052" i="13"/>
  <c r="Y1052" i="13"/>
  <c r="Z1052" i="13"/>
  <c r="AA1052" i="13"/>
  <c r="H1053" i="13"/>
  <c r="L1053" i="13"/>
  <c r="R1053" i="13"/>
  <c r="S1053" i="13"/>
  <c r="T1053" i="13" a="1"/>
  <c r="T1053" i="13"/>
  <c r="U1053" i="13" a="1"/>
  <c r="U1053" i="13"/>
  <c r="V1053" i="13"/>
  <c r="W1053" i="13" a="1"/>
  <c r="W1053" i="13"/>
  <c r="X1053" i="13"/>
  <c r="Y1053" i="13"/>
  <c r="Z1053" i="13"/>
  <c r="AA1053" i="13"/>
  <c r="H1054" i="13"/>
  <c r="L1054" i="13"/>
  <c r="R1054" i="13"/>
  <c r="S1054" i="13"/>
  <c r="T1054" i="13" a="1"/>
  <c r="T1054" i="13"/>
  <c r="U1054" i="13" a="1"/>
  <c r="U1054" i="13"/>
  <c r="V1054" i="13"/>
  <c r="W1054" i="13" a="1"/>
  <c r="W1054" i="13"/>
  <c r="X1054" i="13"/>
  <c r="Y1054" i="13"/>
  <c r="Z1054" i="13"/>
  <c r="AA1054" i="13"/>
  <c r="H1055" i="13"/>
  <c r="L1055" i="13"/>
  <c r="R1055" i="13"/>
  <c r="S1055" i="13"/>
  <c r="T1055" i="13" a="1"/>
  <c r="T1055" i="13"/>
  <c r="U1055" i="13" a="1"/>
  <c r="U1055" i="13"/>
  <c r="V1055" i="13"/>
  <c r="W1055" i="13" a="1"/>
  <c r="W1055" i="13"/>
  <c r="X1055" i="13"/>
  <c r="Y1055" i="13"/>
  <c r="Z1055" i="13"/>
  <c r="AA1055" i="13"/>
  <c r="H1056" i="13"/>
  <c r="L1056" i="13"/>
  <c r="R1056" i="13"/>
  <c r="S1056" i="13"/>
  <c r="T1056" i="13" a="1"/>
  <c r="T1056" i="13"/>
  <c r="U1056" i="13" a="1"/>
  <c r="U1056" i="13"/>
  <c r="V1056" i="13"/>
  <c r="W1056" i="13" a="1"/>
  <c r="W1056" i="13"/>
  <c r="X1056" i="13"/>
  <c r="Y1056" i="13"/>
  <c r="Z1056" i="13"/>
  <c r="AA1056" i="13"/>
  <c r="H1057" i="13"/>
  <c r="L1057" i="13"/>
  <c r="R1057" i="13"/>
  <c r="S1057" i="13"/>
  <c r="T1057" i="13" a="1"/>
  <c r="T1057" i="13"/>
  <c r="U1057" i="13" a="1"/>
  <c r="U1057" i="13"/>
  <c r="V1057" i="13"/>
  <c r="W1057" i="13" a="1"/>
  <c r="W1057" i="13"/>
  <c r="X1057" i="13"/>
  <c r="Y1057" i="13"/>
  <c r="Z1057" i="13"/>
  <c r="AA1057" i="13"/>
  <c r="H1058" i="13"/>
  <c r="L1058" i="13"/>
  <c r="R1058" i="13"/>
  <c r="S1058" i="13"/>
  <c r="T1058" i="13" a="1"/>
  <c r="T1058" i="13"/>
  <c r="U1058" i="13" a="1"/>
  <c r="U1058" i="13"/>
  <c r="V1058" i="13"/>
  <c r="W1058" i="13" a="1"/>
  <c r="W1058" i="13"/>
  <c r="X1058" i="13"/>
  <c r="Y1058" i="13"/>
  <c r="Z1058" i="13"/>
  <c r="AA1058" i="13"/>
  <c r="H1059" i="13"/>
  <c r="L1059" i="13"/>
  <c r="R1059" i="13"/>
  <c r="S1059" i="13"/>
  <c r="T1059" i="13" a="1"/>
  <c r="T1059" i="13"/>
  <c r="U1059" i="13" a="1"/>
  <c r="U1059" i="13"/>
  <c r="V1059" i="13"/>
  <c r="W1059" i="13" a="1"/>
  <c r="W1059" i="13"/>
  <c r="X1059" i="13"/>
  <c r="Y1059" i="13"/>
  <c r="Z1059" i="13"/>
  <c r="AA1059" i="13"/>
  <c r="H1060" i="13"/>
  <c r="L1060" i="13"/>
  <c r="R1060" i="13"/>
  <c r="S1060" i="13"/>
  <c r="T1060" i="13" a="1"/>
  <c r="T1060" i="13"/>
  <c r="U1060" i="13" a="1"/>
  <c r="U1060" i="13"/>
  <c r="V1060" i="13"/>
  <c r="W1060" i="13" a="1"/>
  <c r="W1060" i="13"/>
  <c r="X1060" i="13"/>
  <c r="Y1060" i="13"/>
  <c r="Z1060" i="13"/>
  <c r="AA1060" i="13"/>
  <c r="H1061" i="13"/>
  <c r="L1061" i="13"/>
  <c r="R1061" i="13"/>
  <c r="S1061" i="13"/>
  <c r="T1061" i="13" a="1"/>
  <c r="T1061" i="13"/>
  <c r="U1061" i="13" a="1"/>
  <c r="U1061" i="13"/>
  <c r="V1061" i="13"/>
  <c r="W1061" i="13" a="1"/>
  <c r="W1061" i="13"/>
  <c r="X1061" i="13"/>
  <c r="Y1061" i="13"/>
  <c r="Z1061" i="13"/>
  <c r="AA1061" i="13"/>
  <c r="H1062" i="13"/>
  <c r="L1062" i="13"/>
  <c r="R1062" i="13"/>
  <c r="S1062" i="13"/>
  <c r="T1062" i="13" a="1"/>
  <c r="T1062" i="13"/>
  <c r="U1062" i="13" a="1"/>
  <c r="U1062" i="13"/>
  <c r="V1062" i="13"/>
  <c r="W1062" i="13" a="1"/>
  <c r="W1062" i="13"/>
  <c r="X1062" i="13"/>
  <c r="Y1062" i="13"/>
  <c r="Z1062" i="13"/>
  <c r="AA1062" i="13"/>
  <c r="H1063" i="13"/>
  <c r="L1063" i="13"/>
  <c r="R1063" i="13"/>
  <c r="S1063" i="13"/>
  <c r="T1063" i="13" a="1"/>
  <c r="T1063" i="13"/>
  <c r="U1063" i="13" a="1"/>
  <c r="U1063" i="13"/>
  <c r="V1063" i="13"/>
  <c r="W1063" i="13" a="1"/>
  <c r="W1063" i="13"/>
  <c r="X1063" i="13"/>
  <c r="Y1063" i="13"/>
  <c r="Z1063" i="13"/>
  <c r="AA1063" i="13"/>
  <c r="H1064" i="13"/>
  <c r="L1064" i="13"/>
  <c r="R1064" i="13"/>
  <c r="S1064" i="13"/>
  <c r="T1064" i="13" a="1"/>
  <c r="T1064" i="13"/>
  <c r="U1064" i="13" a="1"/>
  <c r="U1064" i="13"/>
  <c r="V1064" i="13"/>
  <c r="W1064" i="13" a="1"/>
  <c r="W1064" i="13"/>
  <c r="X1064" i="13"/>
  <c r="Y1064" i="13"/>
  <c r="Z1064" i="13"/>
  <c r="AA1064" i="13"/>
  <c r="H1065" i="13"/>
  <c r="L1065" i="13"/>
  <c r="R1065" i="13"/>
  <c r="S1065" i="13"/>
  <c r="T1065" i="13" a="1"/>
  <c r="T1065" i="13"/>
  <c r="U1065" i="13" a="1"/>
  <c r="U1065" i="13"/>
  <c r="V1065" i="13"/>
  <c r="W1065" i="13" a="1"/>
  <c r="W1065" i="13"/>
  <c r="X1065" i="13"/>
  <c r="Y1065" i="13"/>
  <c r="Z1065" i="13"/>
  <c r="AA1065" i="13"/>
  <c r="H1066" i="13"/>
  <c r="L1066" i="13"/>
  <c r="R1066" i="13"/>
  <c r="S1066" i="13"/>
  <c r="T1066" i="13" a="1"/>
  <c r="T1066" i="13"/>
  <c r="U1066" i="13" a="1"/>
  <c r="U1066" i="13"/>
  <c r="V1066" i="13"/>
  <c r="W1066" i="13" a="1"/>
  <c r="W1066" i="13"/>
  <c r="X1066" i="13"/>
  <c r="Y1066" i="13"/>
  <c r="Z1066" i="13"/>
  <c r="AA1066" i="13"/>
  <c r="H1067" i="13"/>
  <c r="L1067" i="13"/>
  <c r="R1067" i="13"/>
  <c r="S1067" i="13"/>
  <c r="T1067" i="13" a="1"/>
  <c r="T1067" i="13"/>
  <c r="U1067" i="13" a="1"/>
  <c r="U1067" i="13"/>
  <c r="V1067" i="13"/>
  <c r="W1067" i="13" a="1"/>
  <c r="W1067" i="13"/>
  <c r="X1067" i="13"/>
  <c r="Y1067" i="13"/>
  <c r="Z1067" i="13"/>
  <c r="AA1067" i="13"/>
  <c r="H1068" i="13"/>
  <c r="L1068" i="13"/>
  <c r="R1068" i="13"/>
  <c r="S1068" i="13"/>
  <c r="T1068" i="13" a="1"/>
  <c r="T1068" i="13"/>
  <c r="U1068" i="13" a="1"/>
  <c r="U1068" i="13"/>
  <c r="V1068" i="13"/>
  <c r="W1068" i="13" a="1"/>
  <c r="W1068" i="13"/>
  <c r="X1068" i="13"/>
  <c r="Y1068" i="13"/>
  <c r="Z1068" i="13"/>
  <c r="AA1068" i="13"/>
  <c r="H1069" i="13"/>
  <c r="L1069" i="13"/>
  <c r="R1069" i="13"/>
  <c r="S1069" i="13"/>
  <c r="T1069" i="13" a="1"/>
  <c r="T1069" i="13"/>
  <c r="U1069" i="13" a="1"/>
  <c r="U1069" i="13"/>
  <c r="V1069" i="13"/>
  <c r="W1069" i="13" a="1"/>
  <c r="W1069" i="13"/>
  <c r="X1069" i="13"/>
  <c r="Y1069" i="13"/>
  <c r="Z1069" i="13"/>
  <c r="AA1069" i="13"/>
  <c r="H1070" i="13"/>
  <c r="L1070" i="13"/>
  <c r="R1070" i="13"/>
  <c r="S1070" i="13"/>
  <c r="T1070" i="13" a="1"/>
  <c r="T1070" i="13"/>
  <c r="U1070" i="13" a="1"/>
  <c r="U1070" i="13"/>
  <c r="V1070" i="13"/>
  <c r="W1070" i="13" a="1"/>
  <c r="W1070" i="13"/>
  <c r="X1070" i="13"/>
  <c r="Y1070" i="13"/>
  <c r="Z1070" i="13"/>
  <c r="AA1070" i="13"/>
  <c r="H1071" i="13"/>
  <c r="L1071" i="13"/>
  <c r="R1071" i="13"/>
  <c r="S1071" i="13"/>
  <c r="T1071" i="13" a="1"/>
  <c r="T1071" i="13"/>
  <c r="U1071" i="13" a="1"/>
  <c r="U1071" i="13"/>
  <c r="V1071" i="13"/>
  <c r="W1071" i="13" a="1"/>
  <c r="W1071" i="13"/>
  <c r="X1071" i="13"/>
  <c r="Y1071" i="13"/>
  <c r="Z1071" i="13"/>
  <c r="AA1071" i="13"/>
  <c r="H1072" i="13"/>
  <c r="L1072" i="13"/>
  <c r="R1072" i="13"/>
  <c r="S1072" i="13"/>
  <c r="T1072" i="13" a="1"/>
  <c r="T1072" i="13"/>
  <c r="U1072" i="13" a="1"/>
  <c r="U1072" i="13"/>
  <c r="V1072" i="13"/>
  <c r="W1072" i="13" a="1"/>
  <c r="W1072" i="13"/>
  <c r="X1072" i="13"/>
  <c r="Y1072" i="13"/>
  <c r="Z1072" i="13"/>
  <c r="AA1072" i="13"/>
  <c r="H1073" i="13"/>
  <c r="L1073" i="13"/>
  <c r="R1073" i="13"/>
  <c r="S1073" i="13"/>
  <c r="T1073" i="13" a="1"/>
  <c r="T1073" i="13"/>
  <c r="U1073" i="13" a="1"/>
  <c r="U1073" i="13"/>
  <c r="V1073" i="13"/>
  <c r="W1073" i="13" a="1"/>
  <c r="W1073" i="13"/>
  <c r="X1073" i="13"/>
  <c r="Y1073" i="13"/>
  <c r="Z1073" i="13"/>
  <c r="AA1073" i="13"/>
  <c r="H1074" i="13"/>
  <c r="L1074" i="13"/>
  <c r="R1074" i="13"/>
  <c r="S1074" i="13"/>
  <c r="T1074" i="13" a="1"/>
  <c r="T1074" i="13"/>
  <c r="U1074" i="13" a="1"/>
  <c r="U1074" i="13"/>
  <c r="V1074" i="13"/>
  <c r="W1074" i="13" a="1"/>
  <c r="W1074" i="13"/>
  <c r="X1074" i="13"/>
  <c r="Y1074" i="13"/>
  <c r="Z1074" i="13"/>
  <c r="AA1074" i="13"/>
  <c r="H1075" i="13"/>
  <c r="L1075" i="13"/>
  <c r="R1075" i="13"/>
  <c r="S1075" i="13"/>
  <c r="T1075" i="13" a="1"/>
  <c r="T1075" i="13"/>
  <c r="U1075" i="13" a="1"/>
  <c r="U1075" i="13"/>
  <c r="V1075" i="13"/>
  <c r="W1075" i="13" a="1"/>
  <c r="W1075" i="13"/>
  <c r="X1075" i="13"/>
  <c r="Y1075" i="13"/>
  <c r="Z1075" i="13"/>
  <c r="AA1075" i="13"/>
  <c r="H1076" i="13"/>
  <c r="L1076" i="13"/>
  <c r="R1076" i="13"/>
  <c r="S1076" i="13"/>
  <c r="T1076" i="13" a="1"/>
  <c r="T1076" i="13"/>
  <c r="U1076" i="13" a="1"/>
  <c r="U1076" i="13"/>
  <c r="V1076" i="13"/>
  <c r="W1076" i="13" a="1"/>
  <c r="W1076" i="13"/>
  <c r="X1076" i="13"/>
  <c r="Y1076" i="13"/>
  <c r="Z1076" i="13"/>
  <c r="AA1076" i="13"/>
  <c r="H1077" i="13"/>
  <c r="L1077" i="13"/>
  <c r="R1077" i="13"/>
  <c r="S1077" i="13"/>
  <c r="T1077" i="13" a="1"/>
  <c r="T1077" i="13"/>
  <c r="U1077" i="13" a="1"/>
  <c r="U1077" i="13"/>
  <c r="V1077" i="13"/>
  <c r="W1077" i="13" a="1"/>
  <c r="W1077" i="13"/>
  <c r="X1077" i="13"/>
  <c r="Y1077" i="13"/>
  <c r="Z1077" i="13"/>
  <c r="AA1077" i="13"/>
  <c r="H1078" i="13"/>
  <c r="L1078" i="13"/>
  <c r="R1078" i="13"/>
  <c r="S1078" i="13"/>
  <c r="T1078" i="13" a="1"/>
  <c r="T1078" i="13"/>
  <c r="U1078" i="13" a="1"/>
  <c r="U1078" i="13"/>
  <c r="V1078" i="13"/>
  <c r="W1078" i="13" a="1"/>
  <c r="W1078" i="13"/>
  <c r="X1078" i="13"/>
  <c r="Y1078" i="13"/>
  <c r="Z1078" i="13"/>
  <c r="AA1078" i="13"/>
  <c r="H1079" i="13"/>
  <c r="L1079" i="13"/>
  <c r="R1079" i="13"/>
  <c r="S1079" i="13"/>
  <c r="T1079" i="13" a="1"/>
  <c r="T1079" i="13"/>
  <c r="U1079" i="13" a="1"/>
  <c r="U1079" i="13"/>
  <c r="V1079" i="13"/>
  <c r="W1079" i="13" a="1"/>
  <c r="W1079" i="13"/>
  <c r="X1079" i="13"/>
  <c r="Y1079" i="13"/>
  <c r="Z1079" i="13"/>
  <c r="AA1079" i="13"/>
  <c r="H1080" i="13"/>
  <c r="L1080" i="13"/>
  <c r="R1080" i="13"/>
  <c r="S1080" i="13"/>
  <c r="T1080" i="13" a="1"/>
  <c r="T1080" i="13"/>
  <c r="U1080" i="13" a="1"/>
  <c r="U1080" i="13"/>
  <c r="V1080" i="13"/>
  <c r="W1080" i="13" a="1"/>
  <c r="W1080" i="13"/>
  <c r="X1080" i="13"/>
  <c r="Y1080" i="13"/>
  <c r="Z1080" i="13"/>
  <c r="AA1080" i="13"/>
  <c r="H1081" i="13"/>
  <c r="L1081" i="13"/>
  <c r="R1081" i="13"/>
  <c r="S1081" i="13"/>
  <c r="T1081" i="13" a="1"/>
  <c r="T1081" i="13"/>
  <c r="U1081" i="13" a="1"/>
  <c r="U1081" i="13"/>
  <c r="V1081" i="13"/>
  <c r="W1081" i="13" a="1"/>
  <c r="W1081" i="13"/>
  <c r="X1081" i="13"/>
  <c r="Y1081" i="13"/>
  <c r="Z1081" i="13"/>
  <c r="AA1081" i="13"/>
  <c r="H1082" i="13"/>
  <c r="L1082" i="13"/>
  <c r="R1082" i="13"/>
  <c r="S1082" i="13"/>
  <c r="T1082" i="13" a="1"/>
  <c r="T1082" i="13"/>
  <c r="U1082" i="13" a="1"/>
  <c r="U1082" i="13"/>
  <c r="V1082" i="13"/>
  <c r="W1082" i="13" a="1"/>
  <c r="W1082" i="13"/>
  <c r="X1082" i="13"/>
  <c r="Y1082" i="13"/>
  <c r="Z1082" i="13"/>
  <c r="AA1082" i="13"/>
  <c r="H1083" i="13"/>
  <c r="L1083" i="13"/>
  <c r="R1083" i="13"/>
  <c r="S1083" i="13"/>
  <c r="T1083" i="13" a="1"/>
  <c r="T1083" i="13"/>
  <c r="U1083" i="13" a="1"/>
  <c r="U1083" i="13"/>
  <c r="V1083" i="13"/>
  <c r="W1083" i="13" a="1"/>
  <c r="W1083" i="13"/>
  <c r="X1083" i="13"/>
  <c r="Y1083" i="13"/>
  <c r="Z1083" i="13"/>
  <c r="AA1083" i="13"/>
  <c r="H1084" i="13"/>
  <c r="L1084" i="13"/>
  <c r="R1084" i="13"/>
  <c r="S1084" i="13"/>
  <c r="T1084" i="13" a="1"/>
  <c r="T1084" i="13"/>
  <c r="U1084" i="13" a="1"/>
  <c r="U1084" i="13"/>
  <c r="V1084" i="13"/>
  <c r="W1084" i="13" a="1"/>
  <c r="W1084" i="13"/>
  <c r="X1084" i="13"/>
  <c r="Y1084" i="13"/>
  <c r="Z1084" i="13"/>
  <c r="AA1084" i="13"/>
  <c r="H1085" i="13"/>
  <c r="L1085" i="13"/>
  <c r="R1085" i="13"/>
  <c r="S1085" i="13"/>
  <c r="T1085" i="13" a="1"/>
  <c r="T1085" i="13"/>
  <c r="U1085" i="13" a="1"/>
  <c r="U1085" i="13"/>
  <c r="V1085" i="13"/>
  <c r="W1085" i="13" a="1"/>
  <c r="W1085" i="13"/>
  <c r="X1085" i="13"/>
  <c r="Y1085" i="13"/>
  <c r="Z1085" i="13"/>
  <c r="AA1085" i="13"/>
  <c r="H1086" i="13"/>
  <c r="L1086" i="13"/>
  <c r="R1086" i="13"/>
  <c r="S1086" i="13"/>
  <c r="T1086" i="13" a="1"/>
  <c r="T1086" i="13"/>
  <c r="U1086" i="13" a="1"/>
  <c r="U1086" i="13"/>
  <c r="V1086" i="13"/>
  <c r="W1086" i="13" a="1"/>
  <c r="W1086" i="13"/>
  <c r="X1086" i="13"/>
  <c r="Y1086" i="13"/>
  <c r="Z1086" i="13"/>
  <c r="AA1086" i="13"/>
  <c r="H1087" i="13"/>
  <c r="L1087" i="13"/>
  <c r="R1087" i="13"/>
  <c r="S1087" i="13"/>
  <c r="T1087" i="13" a="1"/>
  <c r="T1087" i="13"/>
  <c r="U1087" i="13" a="1"/>
  <c r="U1087" i="13"/>
  <c r="V1087" i="13"/>
  <c r="W1087" i="13" a="1"/>
  <c r="W1087" i="13"/>
  <c r="X1087" i="13"/>
  <c r="Y1087" i="13"/>
  <c r="Z1087" i="13"/>
  <c r="AA1087" i="13"/>
  <c r="H1088" i="13"/>
  <c r="L1088" i="13"/>
  <c r="R1088" i="13"/>
  <c r="S1088" i="13"/>
  <c r="T1088" i="13" a="1"/>
  <c r="T1088" i="13"/>
  <c r="U1088" i="13" a="1"/>
  <c r="U1088" i="13"/>
  <c r="V1088" i="13"/>
  <c r="W1088" i="13" a="1"/>
  <c r="W1088" i="13"/>
  <c r="X1088" i="13"/>
  <c r="Y1088" i="13"/>
  <c r="Z1088" i="13"/>
  <c r="AA1088" i="13"/>
  <c r="H1089" i="13"/>
  <c r="L1089" i="13"/>
  <c r="R1089" i="13"/>
  <c r="S1089" i="13"/>
  <c r="T1089" i="13" a="1"/>
  <c r="T1089" i="13"/>
  <c r="U1089" i="13" a="1"/>
  <c r="U1089" i="13"/>
  <c r="V1089" i="13"/>
  <c r="W1089" i="13" a="1"/>
  <c r="W1089" i="13"/>
  <c r="X1089" i="13"/>
  <c r="Y1089" i="13"/>
  <c r="Z1089" i="13"/>
  <c r="AA1089" i="13"/>
  <c r="H1090" i="13"/>
  <c r="L1090" i="13"/>
  <c r="R1090" i="13"/>
  <c r="S1090" i="13"/>
  <c r="T1090" i="13" a="1"/>
  <c r="T1090" i="13"/>
  <c r="U1090" i="13" a="1"/>
  <c r="U1090" i="13"/>
  <c r="V1090" i="13"/>
  <c r="W1090" i="13" a="1"/>
  <c r="W1090" i="13"/>
  <c r="X1090" i="13"/>
  <c r="Y1090" i="13"/>
  <c r="Z1090" i="13"/>
  <c r="AA1090" i="13"/>
  <c r="H1091" i="13"/>
  <c r="L1091" i="13"/>
  <c r="R1091" i="13"/>
  <c r="S1091" i="13"/>
  <c r="T1091" i="13" a="1"/>
  <c r="T1091" i="13"/>
  <c r="U1091" i="13" a="1"/>
  <c r="U1091" i="13"/>
  <c r="V1091" i="13"/>
  <c r="W1091" i="13" a="1"/>
  <c r="W1091" i="13"/>
  <c r="X1091" i="13"/>
  <c r="Y1091" i="13"/>
  <c r="Z1091" i="13"/>
  <c r="AA1091" i="13"/>
  <c r="H1092" i="13"/>
  <c r="L1092" i="13"/>
  <c r="R1092" i="13"/>
  <c r="S1092" i="13"/>
  <c r="T1092" i="13" a="1"/>
  <c r="T1092" i="13"/>
  <c r="U1092" i="13" a="1"/>
  <c r="U1092" i="13"/>
  <c r="V1092" i="13"/>
  <c r="W1092" i="13" a="1"/>
  <c r="W1092" i="13"/>
  <c r="X1092" i="13"/>
  <c r="Y1092" i="13"/>
  <c r="Z1092" i="13"/>
  <c r="AA1092" i="13"/>
  <c r="H1093" i="13"/>
  <c r="L1093" i="13"/>
  <c r="R1093" i="13"/>
  <c r="S1093" i="13"/>
  <c r="T1093" i="13" a="1"/>
  <c r="T1093" i="13"/>
  <c r="U1093" i="13" a="1"/>
  <c r="U1093" i="13"/>
  <c r="V1093" i="13"/>
  <c r="W1093" i="13" a="1"/>
  <c r="W1093" i="13"/>
  <c r="X1093" i="13"/>
  <c r="Y1093" i="13"/>
  <c r="Z1093" i="13"/>
  <c r="AA1093" i="13"/>
  <c r="H1094" i="13"/>
  <c r="L1094" i="13"/>
  <c r="R1094" i="13"/>
  <c r="S1094" i="13"/>
  <c r="T1094" i="13" a="1"/>
  <c r="T1094" i="13"/>
  <c r="U1094" i="13" a="1"/>
  <c r="U1094" i="13"/>
  <c r="V1094" i="13"/>
  <c r="W1094" i="13" a="1"/>
  <c r="W1094" i="13"/>
  <c r="X1094" i="13"/>
  <c r="Y1094" i="13"/>
  <c r="Z1094" i="13"/>
  <c r="AA1094" i="13"/>
  <c r="H1095" i="13"/>
  <c r="L1095" i="13"/>
  <c r="R1095" i="13"/>
  <c r="S1095" i="13"/>
  <c r="T1095" i="13" a="1"/>
  <c r="T1095" i="13"/>
  <c r="U1095" i="13" a="1"/>
  <c r="U1095" i="13"/>
  <c r="V1095" i="13"/>
  <c r="W1095" i="13" a="1"/>
  <c r="W1095" i="13"/>
  <c r="X1095" i="13"/>
  <c r="Y1095" i="13"/>
  <c r="Z1095" i="13"/>
  <c r="AA1095" i="13"/>
  <c r="H1096" i="13"/>
  <c r="L1096" i="13"/>
  <c r="R1096" i="13"/>
  <c r="S1096" i="13"/>
  <c r="T1096" i="13" a="1"/>
  <c r="T1096" i="13"/>
  <c r="U1096" i="13" a="1"/>
  <c r="U1096" i="13"/>
  <c r="V1096" i="13"/>
  <c r="W1096" i="13" a="1"/>
  <c r="W1096" i="13"/>
  <c r="X1096" i="13"/>
  <c r="Y1096" i="13"/>
  <c r="Z1096" i="13"/>
  <c r="AA1096" i="13"/>
  <c r="H1097" i="13"/>
  <c r="L1097" i="13"/>
  <c r="R1097" i="13"/>
  <c r="S1097" i="13"/>
  <c r="T1097" i="13" a="1"/>
  <c r="T1097" i="13"/>
  <c r="U1097" i="13" a="1"/>
  <c r="U1097" i="13"/>
  <c r="V1097" i="13"/>
  <c r="W1097" i="13" a="1"/>
  <c r="W1097" i="13"/>
  <c r="X1097" i="13"/>
  <c r="Y1097" i="13"/>
  <c r="Z1097" i="13"/>
  <c r="AA1097" i="13"/>
  <c r="H1098" i="13"/>
  <c r="L1098" i="13"/>
  <c r="R1098" i="13"/>
  <c r="S1098" i="13"/>
  <c r="T1098" i="13" a="1"/>
  <c r="T1098" i="13"/>
  <c r="U1098" i="13" a="1"/>
  <c r="U1098" i="13"/>
  <c r="V1098" i="13"/>
  <c r="W1098" i="13" a="1"/>
  <c r="W1098" i="13"/>
  <c r="X1098" i="13"/>
  <c r="Y1098" i="13"/>
  <c r="Z1098" i="13"/>
  <c r="AA1098" i="13"/>
  <c r="H1099" i="13"/>
  <c r="L1099" i="13"/>
  <c r="R1099" i="13"/>
  <c r="S1099" i="13"/>
  <c r="T1099" i="13" a="1"/>
  <c r="T1099" i="13"/>
  <c r="U1099" i="13" a="1"/>
  <c r="U1099" i="13"/>
  <c r="V1099" i="13"/>
  <c r="W1099" i="13" a="1"/>
  <c r="W1099" i="13"/>
  <c r="X1099" i="13"/>
  <c r="Y1099" i="13"/>
  <c r="Z1099" i="13"/>
  <c r="AA1099" i="13"/>
  <c r="H1100" i="13"/>
  <c r="L1100" i="13"/>
  <c r="R1100" i="13"/>
  <c r="S1100" i="13"/>
  <c r="T1100" i="13" a="1"/>
  <c r="T1100" i="13"/>
  <c r="U1100" i="13" a="1"/>
  <c r="U1100" i="13"/>
  <c r="V1100" i="13"/>
  <c r="W1100" i="13" a="1"/>
  <c r="W1100" i="13"/>
  <c r="X1100" i="13"/>
  <c r="Y1100" i="13"/>
  <c r="Z1100" i="13"/>
  <c r="AA1100" i="13"/>
  <c r="H1101" i="13"/>
  <c r="L1101" i="13"/>
  <c r="R1101" i="13"/>
  <c r="S1101" i="13"/>
  <c r="T1101" i="13" a="1"/>
  <c r="T1101" i="13"/>
  <c r="U1101" i="13" a="1"/>
  <c r="U1101" i="13"/>
  <c r="V1101" i="13"/>
  <c r="W1101" i="13" a="1"/>
  <c r="W1101" i="13"/>
  <c r="X1101" i="13"/>
  <c r="Y1101" i="13"/>
  <c r="Z1101" i="13"/>
  <c r="AA1101" i="13"/>
  <c r="H1102" i="13"/>
  <c r="L1102" i="13"/>
  <c r="R1102" i="13"/>
  <c r="S1102" i="13"/>
  <c r="T1102" i="13" a="1"/>
  <c r="T1102" i="13"/>
  <c r="U1102" i="13" a="1"/>
  <c r="U1102" i="13"/>
  <c r="V1102" i="13"/>
  <c r="W1102" i="13" a="1"/>
  <c r="W1102" i="13"/>
  <c r="X1102" i="13"/>
  <c r="Y1102" i="13"/>
  <c r="Z1102" i="13"/>
  <c r="AA1102" i="13"/>
  <c r="H1103" i="13"/>
  <c r="L1103" i="13"/>
  <c r="R1103" i="13"/>
  <c r="S1103" i="13"/>
  <c r="T1103" i="13" a="1"/>
  <c r="T1103" i="13"/>
  <c r="U1103" i="13" a="1"/>
  <c r="U1103" i="13"/>
  <c r="V1103" i="13"/>
  <c r="W1103" i="13" a="1"/>
  <c r="W1103" i="13"/>
  <c r="X1103" i="13"/>
  <c r="Y1103" i="13"/>
  <c r="Z1103" i="13"/>
  <c r="AA1103" i="13"/>
  <c r="H1104" i="13"/>
  <c r="L1104" i="13"/>
  <c r="R1104" i="13"/>
  <c r="S1104" i="13"/>
  <c r="T1104" i="13" a="1"/>
  <c r="T1104" i="13"/>
  <c r="U1104" i="13" a="1"/>
  <c r="U1104" i="13"/>
  <c r="V1104" i="13"/>
  <c r="W1104" i="13" a="1"/>
  <c r="W1104" i="13"/>
  <c r="X1104" i="13"/>
  <c r="Y1104" i="13"/>
  <c r="Z1104" i="13"/>
  <c r="AA1104" i="13"/>
  <c r="H1105" i="13"/>
  <c r="L1105" i="13"/>
  <c r="R1105" i="13"/>
  <c r="S1105" i="13"/>
  <c r="T1105" i="13" a="1"/>
  <c r="T1105" i="13"/>
  <c r="U1105" i="13" a="1"/>
  <c r="U1105" i="13"/>
  <c r="V1105" i="13"/>
  <c r="W1105" i="13" a="1"/>
  <c r="W1105" i="13"/>
  <c r="X1105" i="13"/>
  <c r="Y1105" i="13"/>
  <c r="Z1105" i="13"/>
  <c r="AA1105" i="13"/>
  <c r="H1106" i="13"/>
  <c r="L1106" i="13"/>
  <c r="R1106" i="13"/>
  <c r="S1106" i="13"/>
  <c r="T1106" i="13" a="1"/>
  <c r="T1106" i="13"/>
  <c r="U1106" i="13" a="1"/>
  <c r="U1106" i="13"/>
  <c r="V1106" i="13"/>
  <c r="W1106" i="13" a="1"/>
  <c r="W1106" i="13"/>
  <c r="X1106" i="13"/>
  <c r="Y1106" i="13"/>
  <c r="Z1106" i="13"/>
  <c r="AA1106" i="13"/>
  <c r="H1107" i="13"/>
  <c r="L1107" i="13"/>
  <c r="R1107" i="13"/>
  <c r="S1107" i="13"/>
  <c r="T1107" i="13" a="1"/>
  <c r="T1107" i="13"/>
  <c r="U1107" i="13" a="1"/>
  <c r="U1107" i="13"/>
  <c r="V1107" i="13"/>
  <c r="W1107" i="13" a="1"/>
  <c r="W1107" i="13"/>
  <c r="X1107" i="13"/>
  <c r="Y1107" i="13"/>
  <c r="Z1107" i="13"/>
  <c r="AA1107" i="13"/>
  <c r="H1108" i="13"/>
  <c r="L1108" i="13"/>
  <c r="R1108" i="13"/>
  <c r="S1108" i="13"/>
  <c r="T1108" i="13" a="1"/>
  <c r="T1108" i="13"/>
  <c r="U1108" i="13" a="1"/>
  <c r="U1108" i="13"/>
  <c r="V1108" i="13"/>
  <c r="W1108" i="13" a="1"/>
  <c r="W1108" i="13"/>
  <c r="X1108" i="13"/>
  <c r="Y1108" i="13"/>
  <c r="Z1108" i="13"/>
  <c r="AA1108" i="13"/>
  <c r="H1109" i="13"/>
  <c r="L1109" i="13"/>
  <c r="R1109" i="13"/>
  <c r="S1109" i="13"/>
  <c r="T1109" i="13" a="1"/>
  <c r="T1109" i="13"/>
  <c r="U1109" i="13" a="1"/>
  <c r="U1109" i="13"/>
  <c r="V1109" i="13"/>
  <c r="W1109" i="13" a="1"/>
  <c r="W1109" i="13"/>
  <c r="X1109" i="13"/>
  <c r="Y1109" i="13"/>
  <c r="Z1109" i="13"/>
  <c r="AA1109" i="13"/>
  <c r="H1110" i="13"/>
  <c r="L1110" i="13"/>
  <c r="R1110" i="13"/>
  <c r="S1110" i="13"/>
  <c r="T1110" i="13" a="1"/>
  <c r="T1110" i="13"/>
  <c r="U1110" i="13" a="1"/>
  <c r="U1110" i="13"/>
  <c r="V1110" i="13"/>
  <c r="W1110" i="13" a="1"/>
  <c r="W1110" i="13"/>
  <c r="X1110" i="13"/>
  <c r="Y1110" i="13"/>
  <c r="Z1110" i="13"/>
  <c r="AA1110" i="13"/>
  <c r="H1111" i="13"/>
  <c r="L1111" i="13"/>
  <c r="R1111" i="13"/>
  <c r="S1111" i="13"/>
  <c r="T1111" i="13" a="1"/>
  <c r="T1111" i="13"/>
  <c r="U1111" i="13" a="1"/>
  <c r="U1111" i="13"/>
  <c r="V1111" i="13"/>
  <c r="W1111" i="13" a="1"/>
  <c r="W1111" i="13"/>
  <c r="X1111" i="13"/>
  <c r="Y1111" i="13"/>
  <c r="Z1111" i="13"/>
  <c r="AA1111" i="13"/>
  <c r="H1112" i="13"/>
  <c r="L1112" i="13"/>
  <c r="R1112" i="13"/>
  <c r="S1112" i="13"/>
  <c r="T1112" i="13" a="1"/>
  <c r="T1112" i="13"/>
  <c r="U1112" i="13" a="1"/>
  <c r="U1112" i="13"/>
  <c r="V1112" i="13"/>
  <c r="W1112" i="13" a="1"/>
  <c r="W1112" i="13"/>
  <c r="X1112" i="13"/>
  <c r="Y1112" i="13"/>
  <c r="Z1112" i="13"/>
  <c r="AA1112" i="13"/>
  <c r="H1113" i="13"/>
  <c r="L1113" i="13"/>
  <c r="R1113" i="13"/>
  <c r="S1113" i="13"/>
  <c r="T1113" i="13" a="1"/>
  <c r="T1113" i="13"/>
  <c r="U1113" i="13" a="1"/>
  <c r="U1113" i="13"/>
  <c r="V1113" i="13"/>
  <c r="W1113" i="13" a="1"/>
  <c r="W1113" i="13"/>
  <c r="X1113" i="13"/>
  <c r="Y1113" i="13"/>
  <c r="Z1113" i="13"/>
  <c r="AA1113" i="13"/>
  <c r="H1114" i="13"/>
  <c r="L1114" i="13"/>
  <c r="R1114" i="13"/>
  <c r="S1114" i="13"/>
  <c r="T1114" i="13" a="1"/>
  <c r="T1114" i="13"/>
  <c r="U1114" i="13" a="1"/>
  <c r="U1114" i="13"/>
  <c r="V1114" i="13"/>
  <c r="W1114" i="13" a="1"/>
  <c r="W1114" i="13"/>
  <c r="X1114" i="13"/>
  <c r="Y1114" i="13"/>
  <c r="Z1114" i="13"/>
  <c r="AA1114" i="13"/>
  <c r="H1115" i="13"/>
  <c r="L1115" i="13"/>
  <c r="R1115" i="13"/>
  <c r="S1115" i="13"/>
  <c r="T1115" i="13" a="1"/>
  <c r="T1115" i="13"/>
  <c r="U1115" i="13" a="1"/>
  <c r="U1115" i="13"/>
  <c r="V1115" i="13"/>
  <c r="W1115" i="13" a="1"/>
  <c r="W1115" i="13"/>
  <c r="X1115" i="13"/>
  <c r="Y1115" i="13"/>
  <c r="Z1115" i="13"/>
  <c r="AA1115" i="13"/>
  <c r="H1116" i="13"/>
  <c r="L1116" i="13"/>
  <c r="R1116" i="13"/>
  <c r="S1116" i="13"/>
  <c r="T1116" i="13" a="1"/>
  <c r="T1116" i="13"/>
  <c r="U1116" i="13" a="1"/>
  <c r="U1116" i="13"/>
  <c r="V1116" i="13"/>
  <c r="W1116" i="13" a="1"/>
  <c r="W1116" i="13"/>
  <c r="X1116" i="13"/>
  <c r="Y1116" i="13"/>
  <c r="Z1116" i="13"/>
  <c r="AA1116" i="13"/>
  <c r="H1117" i="13"/>
  <c r="L1117" i="13"/>
  <c r="R1117" i="13"/>
  <c r="S1117" i="13"/>
  <c r="T1117" i="13" a="1"/>
  <c r="T1117" i="13"/>
  <c r="U1117" i="13" a="1"/>
  <c r="U1117" i="13"/>
  <c r="V1117" i="13"/>
  <c r="W1117" i="13" a="1"/>
  <c r="W1117" i="13"/>
  <c r="X1117" i="13"/>
  <c r="Y1117" i="13"/>
  <c r="Z1117" i="13"/>
  <c r="AA1117" i="13"/>
  <c r="H1118" i="13"/>
  <c r="L1118" i="13"/>
  <c r="R1118" i="13"/>
  <c r="S1118" i="13"/>
  <c r="T1118" i="13" a="1"/>
  <c r="T1118" i="13"/>
  <c r="U1118" i="13" a="1"/>
  <c r="U1118" i="13"/>
  <c r="V1118" i="13"/>
  <c r="W1118" i="13" a="1"/>
  <c r="W1118" i="13"/>
  <c r="X1118" i="13"/>
  <c r="Y1118" i="13"/>
  <c r="Z1118" i="13"/>
  <c r="AA1118" i="13"/>
  <c r="H1119" i="13"/>
  <c r="L1119" i="13"/>
  <c r="R1119" i="13"/>
  <c r="S1119" i="13"/>
  <c r="T1119" i="13" a="1"/>
  <c r="T1119" i="13"/>
  <c r="U1119" i="13" a="1"/>
  <c r="U1119" i="13"/>
  <c r="V1119" i="13"/>
  <c r="W1119" i="13" a="1"/>
  <c r="W1119" i="13"/>
  <c r="X1119" i="13"/>
  <c r="Y1119" i="13"/>
  <c r="Z1119" i="13"/>
  <c r="AA1119" i="13"/>
  <c r="H1120" i="13"/>
  <c r="L1120" i="13"/>
  <c r="R1120" i="13"/>
  <c r="S1120" i="13"/>
  <c r="T1120" i="13" a="1"/>
  <c r="T1120" i="13"/>
  <c r="U1120" i="13" a="1"/>
  <c r="U1120" i="13"/>
  <c r="V1120" i="13"/>
  <c r="W1120" i="13" a="1"/>
  <c r="W1120" i="13"/>
  <c r="X1120" i="13"/>
  <c r="Y1120" i="13"/>
  <c r="Z1120" i="13"/>
  <c r="AA1120" i="13"/>
  <c r="H1121" i="13"/>
  <c r="L1121" i="13"/>
  <c r="R1121" i="13"/>
  <c r="S1121" i="13"/>
  <c r="T1121" i="13" a="1"/>
  <c r="T1121" i="13"/>
  <c r="U1121" i="13" a="1"/>
  <c r="U1121" i="13"/>
  <c r="V1121" i="13"/>
  <c r="W1121" i="13" a="1"/>
  <c r="W1121" i="13"/>
  <c r="X1121" i="13"/>
  <c r="Y1121" i="13"/>
  <c r="Z1121" i="13"/>
  <c r="AA1121" i="13"/>
  <c r="H1122" i="13"/>
  <c r="L1122" i="13"/>
  <c r="R1122" i="13"/>
  <c r="S1122" i="13"/>
  <c r="T1122" i="13" a="1"/>
  <c r="T1122" i="13"/>
  <c r="U1122" i="13" a="1"/>
  <c r="U1122" i="13"/>
  <c r="V1122" i="13"/>
  <c r="W1122" i="13" a="1"/>
  <c r="W1122" i="13"/>
  <c r="X1122" i="13"/>
  <c r="Y1122" i="13"/>
  <c r="Z1122" i="13"/>
  <c r="AA1122" i="13"/>
  <c r="H1123" i="13"/>
  <c r="L1123" i="13"/>
  <c r="R1123" i="13"/>
  <c r="S1123" i="13"/>
  <c r="T1123" i="13" a="1"/>
  <c r="T1123" i="13"/>
  <c r="U1123" i="13" a="1"/>
  <c r="U1123" i="13"/>
  <c r="V1123" i="13"/>
  <c r="W1123" i="13" a="1"/>
  <c r="W1123" i="13"/>
  <c r="X1123" i="13"/>
  <c r="Y1123" i="13"/>
  <c r="Z1123" i="13"/>
  <c r="AA1123" i="13"/>
  <c r="H1124" i="13"/>
  <c r="L1124" i="13"/>
  <c r="R1124" i="13"/>
  <c r="S1124" i="13"/>
  <c r="T1124" i="13" a="1"/>
  <c r="T1124" i="13"/>
  <c r="U1124" i="13" a="1"/>
  <c r="U1124" i="13"/>
  <c r="V1124" i="13"/>
  <c r="W1124" i="13" a="1"/>
  <c r="W1124" i="13"/>
  <c r="X1124" i="13"/>
  <c r="Y1124" i="13"/>
  <c r="Z1124" i="13"/>
  <c r="AA1124" i="13"/>
  <c r="H1125" i="13"/>
  <c r="L1125" i="13"/>
  <c r="R1125" i="13"/>
  <c r="S1125" i="13"/>
  <c r="T1125" i="13" a="1"/>
  <c r="T1125" i="13"/>
  <c r="U1125" i="13" a="1"/>
  <c r="U1125" i="13"/>
  <c r="V1125" i="13"/>
  <c r="W1125" i="13" a="1"/>
  <c r="W1125" i="13"/>
  <c r="X1125" i="13"/>
  <c r="Y1125" i="13"/>
  <c r="Z1125" i="13"/>
  <c r="AA1125" i="13"/>
  <c r="H1126" i="13"/>
  <c r="L1126" i="13"/>
  <c r="R1126" i="13"/>
  <c r="S1126" i="13"/>
  <c r="T1126" i="13" a="1"/>
  <c r="T1126" i="13"/>
  <c r="U1126" i="13" a="1"/>
  <c r="U1126" i="13"/>
  <c r="V1126" i="13"/>
  <c r="W1126" i="13" a="1"/>
  <c r="W1126" i="13"/>
  <c r="X1126" i="13"/>
  <c r="Y1126" i="13"/>
  <c r="Z1126" i="13"/>
  <c r="AA1126" i="13"/>
  <c r="H1127" i="13"/>
  <c r="L1127" i="13"/>
  <c r="R1127" i="13"/>
  <c r="S1127" i="13"/>
  <c r="T1127" i="13" a="1"/>
  <c r="T1127" i="13"/>
  <c r="U1127" i="13" a="1"/>
  <c r="U1127" i="13"/>
  <c r="V1127" i="13"/>
  <c r="W1127" i="13" a="1"/>
  <c r="W1127" i="13"/>
  <c r="X1127" i="13"/>
  <c r="Y1127" i="13"/>
  <c r="Z1127" i="13"/>
  <c r="AA1127" i="13"/>
  <c r="H1128" i="13"/>
  <c r="L1128" i="13"/>
  <c r="R1128" i="13"/>
  <c r="S1128" i="13"/>
  <c r="T1128" i="13" a="1"/>
  <c r="T1128" i="13"/>
  <c r="U1128" i="13" a="1"/>
  <c r="U1128" i="13"/>
  <c r="V1128" i="13"/>
  <c r="W1128" i="13" a="1"/>
  <c r="W1128" i="13"/>
  <c r="X1128" i="13"/>
  <c r="Y1128" i="13"/>
  <c r="Z1128" i="13"/>
  <c r="AA1128" i="13"/>
  <c r="H1129" i="13"/>
  <c r="L1129" i="13"/>
  <c r="R1129" i="13"/>
  <c r="S1129" i="13"/>
  <c r="T1129" i="13" a="1"/>
  <c r="T1129" i="13"/>
  <c r="U1129" i="13" a="1"/>
  <c r="U1129" i="13"/>
  <c r="V1129" i="13"/>
  <c r="W1129" i="13" a="1"/>
  <c r="W1129" i="13"/>
  <c r="X1129" i="13"/>
  <c r="Y1129" i="13"/>
  <c r="Z1129" i="13"/>
  <c r="AA1129" i="13"/>
  <c r="H1130" i="13"/>
  <c r="L1130" i="13"/>
  <c r="R1130" i="13"/>
  <c r="S1130" i="13"/>
  <c r="T1130" i="13" a="1"/>
  <c r="T1130" i="13"/>
  <c r="U1130" i="13" a="1"/>
  <c r="U1130" i="13"/>
  <c r="V1130" i="13"/>
  <c r="W1130" i="13" a="1"/>
  <c r="W1130" i="13"/>
  <c r="X1130" i="13"/>
  <c r="Y1130" i="13"/>
  <c r="Z1130" i="13"/>
  <c r="AA1130" i="13"/>
  <c r="H1131" i="13"/>
  <c r="L1131" i="13"/>
  <c r="R1131" i="13"/>
  <c r="S1131" i="13"/>
  <c r="T1131" i="13" a="1"/>
  <c r="T1131" i="13"/>
  <c r="U1131" i="13" a="1"/>
  <c r="U1131" i="13"/>
  <c r="V1131" i="13"/>
  <c r="W1131" i="13" a="1"/>
  <c r="W1131" i="13"/>
  <c r="X1131" i="13"/>
  <c r="Y1131" i="13"/>
  <c r="Z1131" i="13"/>
  <c r="AA1131" i="13"/>
  <c r="H1132" i="13"/>
  <c r="L1132" i="13"/>
  <c r="R1132" i="13"/>
  <c r="S1132" i="13"/>
  <c r="T1132" i="13" a="1"/>
  <c r="T1132" i="13"/>
  <c r="U1132" i="13" a="1"/>
  <c r="U1132" i="13"/>
  <c r="V1132" i="13"/>
  <c r="W1132" i="13" a="1"/>
  <c r="W1132" i="13"/>
  <c r="X1132" i="13"/>
  <c r="Y1132" i="13"/>
  <c r="Z1132" i="13"/>
  <c r="AA1132" i="13"/>
  <c r="H1133" i="13"/>
  <c r="L1133" i="13"/>
  <c r="R1133" i="13"/>
  <c r="S1133" i="13"/>
  <c r="T1133" i="13" a="1"/>
  <c r="T1133" i="13"/>
  <c r="U1133" i="13" a="1"/>
  <c r="U1133" i="13"/>
  <c r="V1133" i="13"/>
  <c r="W1133" i="13" a="1"/>
  <c r="W1133" i="13"/>
  <c r="X1133" i="13"/>
  <c r="Y1133" i="13"/>
  <c r="Z1133" i="13"/>
  <c r="AA1133" i="13"/>
  <c r="H1134" i="13"/>
  <c r="L1134" i="13"/>
  <c r="R1134" i="13"/>
  <c r="S1134" i="13"/>
  <c r="T1134" i="13" a="1"/>
  <c r="T1134" i="13"/>
  <c r="U1134" i="13" a="1"/>
  <c r="U1134" i="13"/>
  <c r="V1134" i="13"/>
  <c r="W1134" i="13" a="1"/>
  <c r="W1134" i="13"/>
  <c r="X1134" i="13"/>
  <c r="Y1134" i="13"/>
  <c r="Z1134" i="13"/>
  <c r="AA1134" i="13"/>
  <c r="H1135" i="13"/>
  <c r="L1135" i="13"/>
  <c r="R1135" i="13"/>
  <c r="S1135" i="13"/>
  <c r="T1135" i="13" a="1"/>
  <c r="T1135" i="13"/>
  <c r="U1135" i="13" a="1"/>
  <c r="U1135" i="13"/>
  <c r="V1135" i="13"/>
  <c r="W1135" i="13" a="1"/>
  <c r="W1135" i="13"/>
  <c r="X1135" i="13"/>
  <c r="Y1135" i="13"/>
  <c r="Z1135" i="13"/>
  <c r="AA1135" i="13"/>
  <c r="H1136" i="13"/>
  <c r="L1136" i="13"/>
  <c r="R1136" i="13"/>
  <c r="S1136" i="13"/>
  <c r="T1136" i="13" a="1"/>
  <c r="T1136" i="13"/>
  <c r="U1136" i="13" a="1"/>
  <c r="U1136" i="13"/>
  <c r="V1136" i="13"/>
  <c r="W1136" i="13" a="1"/>
  <c r="W1136" i="13"/>
  <c r="X1136" i="13"/>
  <c r="Y1136" i="13"/>
  <c r="Z1136" i="13"/>
  <c r="AA1136" i="13"/>
  <c r="H1137" i="13"/>
  <c r="L1137" i="13"/>
  <c r="R1137" i="13"/>
  <c r="S1137" i="13"/>
  <c r="T1137" i="13" a="1"/>
  <c r="T1137" i="13"/>
  <c r="U1137" i="13" a="1"/>
  <c r="U1137" i="13"/>
  <c r="V1137" i="13"/>
  <c r="W1137" i="13" a="1"/>
  <c r="W1137" i="13"/>
  <c r="X1137" i="13"/>
  <c r="Y1137" i="13"/>
  <c r="Z1137" i="13"/>
  <c r="AA1137" i="13"/>
  <c r="H1138" i="13"/>
  <c r="L1138" i="13"/>
  <c r="R1138" i="13"/>
  <c r="S1138" i="13"/>
  <c r="T1138" i="13" a="1"/>
  <c r="T1138" i="13"/>
  <c r="U1138" i="13" a="1"/>
  <c r="U1138" i="13"/>
  <c r="V1138" i="13"/>
  <c r="W1138" i="13" a="1"/>
  <c r="W1138" i="13"/>
  <c r="X1138" i="13"/>
  <c r="Y1138" i="13"/>
  <c r="Z1138" i="13"/>
  <c r="AA1138" i="13"/>
  <c r="H1139" i="13"/>
  <c r="L1139" i="13"/>
  <c r="R1139" i="13"/>
  <c r="S1139" i="13"/>
  <c r="T1139" i="13" a="1"/>
  <c r="T1139" i="13"/>
  <c r="U1139" i="13" a="1"/>
  <c r="U1139" i="13"/>
  <c r="V1139" i="13"/>
  <c r="W1139" i="13" a="1"/>
  <c r="W1139" i="13"/>
  <c r="X1139" i="13"/>
  <c r="Y1139" i="13"/>
  <c r="Z1139" i="13"/>
  <c r="AA1139" i="13"/>
  <c r="H1140" i="13"/>
  <c r="L1140" i="13"/>
  <c r="R1140" i="13"/>
  <c r="S1140" i="13"/>
  <c r="T1140" i="13" a="1"/>
  <c r="T1140" i="13"/>
  <c r="U1140" i="13" a="1"/>
  <c r="U1140" i="13"/>
  <c r="V1140" i="13"/>
  <c r="W1140" i="13" a="1"/>
  <c r="W1140" i="13"/>
  <c r="X1140" i="13"/>
  <c r="Y1140" i="13"/>
  <c r="Z1140" i="13"/>
  <c r="AA1140" i="13"/>
  <c r="H1141" i="13"/>
  <c r="L1141" i="13"/>
  <c r="R1141" i="13"/>
  <c r="S1141" i="13"/>
  <c r="T1141" i="13" a="1"/>
  <c r="T1141" i="13"/>
  <c r="U1141" i="13" a="1"/>
  <c r="U1141" i="13"/>
  <c r="V1141" i="13"/>
  <c r="W1141" i="13" a="1"/>
  <c r="W1141" i="13"/>
  <c r="X1141" i="13"/>
  <c r="Y1141" i="13"/>
  <c r="Z1141" i="13"/>
  <c r="AA1141" i="13"/>
  <c r="H1142" i="13"/>
  <c r="L1142" i="13"/>
  <c r="R1142" i="13"/>
  <c r="S1142" i="13"/>
  <c r="T1142" i="13" a="1"/>
  <c r="T1142" i="13"/>
  <c r="U1142" i="13" a="1"/>
  <c r="U1142" i="13"/>
  <c r="V1142" i="13"/>
  <c r="W1142" i="13" a="1"/>
  <c r="W1142" i="13"/>
  <c r="X1142" i="13"/>
  <c r="Y1142" i="13"/>
  <c r="Z1142" i="13"/>
  <c r="AA1142" i="13"/>
  <c r="H1143" i="13"/>
  <c r="L1143" i="13"/>
  <c r="R1143" i="13"/>
  <c r="S1143" i="13"/>
  <c r="T1143" i="13" a="1"/>
  <c r="T1143" i="13"/>
  <c r="U1143" i="13" a="1"/>
  <c r="U1143" i="13"/>
  <c r="V1143" i="13"/>
  <c r="W1143" i="13" a="1"/>
  <c r="W1143" i="13"/>
  <c r="X1143" i="13"/>
  <c r="Y1143" i="13"/>
  <c r="Z1143" i="13"/>
  <c r="AA1143" i="13"/>
  <c r="H1144" i="13"/>
  <c r="L1144" i="13"/>
  <c r="R1144" i="13"/>
  <c r="S1144" i="13"/>
  <c r="T1144" i="13" a="1"/>
  <c r="T1144" i="13"/>
  <c r="U1144" i="13" a="1"/>
  <c r="U1144" i="13"/>
  <c r="V1144" i="13"/>
  <c r="W1144" i="13" a="1"/>
  <c r="W1144" i="13"/>
  <c r="X1144" i="13"/>
  <c r="Y1144" i="13"/>
  <c r="Z1144" i="13"/>
  <c r="AA1144" i="13"/>
  <c r="H1145" i="13"/>
  <c r="L1145" i="13"/>
  <c r="R1145" i="13"/>
  <c r="S1145" i="13"/>
  <c r="T1145" i="13" a="1"/>
  <c r="T1145" i="13"/>
  <c r="U1145" i="13" a="1"/>
  <c r="U1145" i="13"/>
  <c r="V1145" i="13"/>
  <c r="W1145" i="13" a="1"/>
  <c r="W1145" i="13"/>
  <c r="X1145" i="13"/>
  <c r="Y1145" i="13"/>
  <c r="Z1145" i="13"/>
  <c r="AA1145" i="13"/>
  <c r="H1146" i="13"/>
  <c r="L1146" i="13"/>
  <c r="R1146" i="13"/>
  <c r="S1146" i="13"/>
  <c r="T1146" i="13" a="1"/>
  <c r="T1146" i="13"/>
  <c r="U1146" i="13" a="1"/>
  <c r="U1146" i="13"/>
  <c r="V1146" i="13"/>
  <c r="W1146" i="13" a="1"/>
  <c r="W1146" i="13"/>
  <c r="X1146" i="13"/>
  <c r="Y1146" i="13"/>
  <c r="Z1146" i="13"/>
  <c r="AA1146" i="13"/>
  <c r="H1147" i="13"/>
  <c r="L1147" i="13"/>
  <c r="R1147" i="13"/>
  <c r="S1147" i="13"/>
  <c r="T1147" i="13" a="1"/>
  <c r="T1147" i="13"/>
  <c r="U1147" i="13" a="1"/>
  <c r="U1147" i="13"/>
  <c r="V1147" i="13"/>
  <c r="W1147" i="13" a="1"/>
  <c r="W1147" i="13"/>
  <c r="X1147" i="13"/>
  <c r="Y1147" i="13"/>
  <c r="Z1147" i="13"/>
  <c r="AA1147" i="13"/>
  <c r="H1148" i="13"/>
  <c r="L1148" i="13"/>
  <c r="R1148" i="13"/>
  <c r="S1148" i="13"/>
  <c r="T1148" i="13" a="1"/>
  <c r="T1148" i="13"/>
  <c r="U1148" i="13" a="1"/>
  <c r="U1148" i="13"/>
  <c r="V1148" i="13"/>
  <c r="W1148" i="13" a="1"/>
  <c r="W1148" i="13"/>
  <c r="X1148" i="13"/>
  <c r="Y1148" i="13"/>
  <c r="Z1148" i="13"/>
  <c r="AA1148" i="13"/>
  <c r="H1149" i="13"/>
  <c r="L1149" i="13"/>
  <c r="R1149" i="13"/>
  <c r="S1149" i="13"/>
  <c r="T1149" i="13" a="1"/>
  <c r="T1149" i="13"/>
  <c r="U1149" i="13" a="1"/>
  <c r="U1149" i="13"/>
  <c r="V1149" i="13"/>
  <c r="W1149" i="13" a="1"/>
  <c r="W1149" i="13"/>
  <c r="X1149" i="13"/>
  <c r="Y1149" i="13"/>
  <c r="Z1149" i="13"/>
  <c r="AA1149" i="13"/>
  <c r="H1150" i="13"/>
  <c r="L1150" i="13"/>
  <c r="R1150" i="13"/>
  <c r="S1150" i="13"/>
  <c r="T1150" i="13" a="1"/>
  <c r="T1150" i="13"/>
  <c r="U1150" i="13" a="1"/>
  <c r="U1150" i="13"/>
  <c r="V1150" i="13"/>
  <c r="W1150" i="13" a="1"/>
  <c r="W1150" i="13"/>
  <c r="X1150" i="13"/>
  <c r="Y1150" i="13"/>
  <c r="Z1150" i="13"/>
  <c r="AA1150" i="13"/>
  <c r="H1151" i="13"/>
  <c r="L1151" i="13"/>
  <c r="R1151" i="13"/>
  <c r="S1151" i="13"/>
  <c r="T1151" i="13" a="1"/>
  <c r="T1151" i="13"/>
  <c r="U1151" i="13" a="1"/>
  <c r="U1151" i="13"/>
  <c r="V1151" i="13"/>
  <c r="W1151" i="13" a="1"/>
  <c r="W1151" i="13"/>
  <c r="X1151" i="13"/>
  <c r="Y1151" i="13"/>
  <c r="Z1151" i="13"/>
  <c r="AA1151" i="13"/>
  <c r="H1152" i="13"/>
  <c r="L1152" i="13"/>
  <c r="R1152" i="13"/>
  <c r="S1152" i="13"/>
  <c r="T1152" i="13" a="1"/>
  <c r="T1152" i="13"/>
  <c r="U1152" i="13" a="1"/>
  <c r="U1152" i="13"/>
  <c r="V1152" i="13"/>
  <c r="W1152" i="13" a="1"/>
  <c r="W1152" i="13"/>
  <c r="X1152" i="13"/>
  <c r="Y1152" i="13"/>
  <c r="Z1152" i="13"/>
  <c r="AA1152" i="13"/>
  <c r="H1153" i="13"/>
  <c r="L1153" i="13"/>
  <c r="R1153" i="13"/>
  <c r="S1153" i="13"/>
  <c r="T1153" i="13" a="1"/>
  <c r="T1153" i="13"/>
  <c r="U1153" i="13" a="1"/>
  <c r="U1153" i="13"/>
  <c r="V1153" i="13"/>
  <c r="W1153" i="13" a="1"/>
  <c r="W1153" i="13"/>
  <c r="X1153" i="13"/>
  <c r="Y1153" i="13"/>
  <c r="Z1153" i="13"/>
  <c r="AA1153" i="13"/>
  <c r="H1154" i="13"/>
  <c r="L1154" i="13"/>
  <c r="R1154" i="13"/>
  <c r="S1154" i="13"/>
  <c r="T1154" i="13" a="1"/>
  <c r="T1154" i="13"/>
  <c r="U1154" i="13" a="1"/>
  <c r="U1154" i="13"/>
  <c r="V1154" i="13"/>
  <c r="W1154" i="13" a="1"/>
  <c r="W1154" i="13"/>
  <c r="X1154" i="13"/>
  <c r="Y1154" i="13"/>
  <c r="Z1154" i="13"/>
  <c r="AA1154" i="13"/>
  <c r="H1155" i="13"/>
  <c r="L1155" i="13"/>
  <c r="R1155" i="13"/>
  <c r="S1155" i="13"/>
  <c r="T1155" i="13" a="1"/>
  <c r="T1155" i="13"/>
  <c r="U1155" i="13" a="1"/>
  <c r="U1155" i="13"/>
  <c r="V1155" i="13"/>
  <c r="W1155" i="13" a="1"/>
  <c r="W1155" i="13"/>
  <c r="X1155" i="13"/>
  <c r="Y1155" i="13"/>
  <c r="Z1155" i="13"/>
  <c r="AA1155" i="13"/>
  <c r="H1156" i="13"/>
  <c r="L1156" i="13"/>
  <c r="R1156" i="13"/>
  <c r="S1156" i="13"/>
  <c r="T1156" i="13" a="1"/>
  <c r="T1156" i="13"/>
  <c r="U1156" i="13" a="1"/>
  <c r="U1156" i="13"/>
  <c r="V1156" i="13"/>
  <c r="W1156" i="13" a="1"/>
  <c r="W1156" i="13"/>
  <c r="X1156" i="13"/>
  <c r="Y1156" i="13"/>
  <c r="Z1156" i="13"/>
  <c r="AA1156" i="13"/>
  <c r="H1157" i="13"/>
  <c r="L1157" i="13"/>
  <c r="R1157" i="13"/>
  <c r="S1157" i="13"/>
  <c r="T1157" i="13" a="1"/>
  <c r="T1157" i="13"/>
  <c r="U1157" i="13" a="1"/>
  <c r="U1157" i="13"/>
  <c r="V1157" i="13"/>
  <c r="W1157" i="13" a="1"/>
  <c r="W1157" i="13"/>
  <c r="X1157" i="13"/>
  <c r="Y1157" i="13"/>
  <c r="Z1157" i="13"/>
  <c r="AA1157" i="13"/>
  <c r="H1158" i="13"/>
  <c r="L1158" i="13"/>
  <c r="R1158" i="13"/>
  <c r="S1158" i="13"/>
  <c r="T1158" i="13" a="1"/>
  <c r="T1158" i="13"/>
  <c r="U1158" i="13" a="1"/>
  <c r="U1158" i="13"/>
  <c r="V1158" i="13"/>
  <c r="W1158" i="13" a="1"/>
  <c r="W1158" i="13"/>
  <c r="X1158" i="13"/>
  <c r="Y1158" i="13"/>
  <c r="Z1158" i="13"/>
  <c r="AA1158" i="13"/>
  <c r="H1159" i="13"/>
  <c r="L1159" i="13"/>
  <c r="R1159" i="13"/>
  <c r="S1159" i="13"/>
  <c r="T1159" i="13" a="1"/>
  <c r="T1159" i="13"/>
  <c r="U1159" i="13" a="1"/>
  <c r="U1159" i="13"/>
  <c r="V1159" i="13"/>
  <c r="W1159" i="13" a="1"/>
  <c r="W1159" i="13"/>
  <c r="X1159" i="13"/>
  <c r="Y1159" i="13"/>
  <c r="Z1159" i="13"/>
  <c r="AA1159" i="13"/>
  <c r="H1160" i="13"/>
  <c r="L1160" i="13"/>
  <c r="R1160" i="13"/>
  <c r="S1160" i="13"/>
  <c r="T1160" i="13" a="1"/>
  <c r="T1160" i="13"/>
  <c r="U1160" i="13" a="1"/>
  <c r="U1160" i="13"/>
  <c r="V1160" i="13"/>
  <c r="W1160" i="13" a="1"/>
  <c r="W1160" i="13"/>
  <c r="X1160" i="13"/>
  <c r="Y1160" i="13"/>
  <c r="Z1160" i="13"/>
  <c r="AA1160" i="13"/>
  <c r="H1161" i="13"/>
  <c r="L1161" i="13"/>
  <c r="R1161" i="13"/>
  <c r="S1161" i="13"/>
  <c r="T1161" i="13" a="1"/>
  <c r="T1161" i="13"/>
  <c r="U1161" i="13" a="1"/>
  <c r="U1161" i="13"/>
  <c r="V1161" i="13"/>
  <c r="W1161" i="13" a="1"/>
  <c r="W1161" i="13"/>
  <c r="X1161" i="13"/>
  <c r="Y1161" i="13"/>
  <c r="Z1161" i="13"/>
  <c r="AA1161" i="13"/>
  <c r="H1162" i="13"/>
  <c r="L1162" i="13"/>
  <c r="R1162" i="13"/>
  <c r="S1162" i="13"/>
  <c r="T1162" i="13" a="1"/>
  <c r="T1162" i="13"/>
  <c r="U1162" i="13" a="1"/>
  <c r="U1162" i="13"/>
  <c r="V1162" i="13"/>
  <c r="W1162" i="13" a="1"/>
  <c r="W1162" i="13"/>
  <c r="X1162" i="13"/>
  <c r="Y1162" i="13"/>
  <c r="Z1162" i="13"/>
  <c r="AA1162" i="13"/>
  <c r="H1163" i="13"/>
  <c r="L1163" i="13"/>
  <c r="R1163" i="13"/>
  <c r="S1163" i="13"/>
  <c r="T1163" i="13" a="1"/>
  <c r="T1163" i="13"/>
  <c r="U1163" i="13" a="1"/>
  <c r="U1163" i="13"/>
  <c r="V1163" i="13"/>
  <c r="W1163" i="13" a="1"/>
  <c r="W1163" i="13"/>
  <c r="X1163" i="13"/>
  <c r="Y1163" i="13"/>
  <c r="Z1163" i="13"/>
  <c r="AA1163" i="13"/>
  <c r="H1164" i="13"/>
  <c r="L1164" i="13"/>
  <c r="R1164" i="13"/>
  <c r="S1164" i="13"/>
  <c r="T1164" i="13" a="1"/>
  <c r="T1164" i="13"/>
  <c r="U1164" i="13" a="1"/>
  <c r="U1164" i="13"/>
  <c r="V1164" i="13"/>
  <c r="W1164" i="13" a="1"/>
  <c r="W1164" i="13"/>
  <c r="X1164" i="13"/>
  <c r="Y1164" i="13"/>
  <c r="Z1164" i="13"/>
  <c r="AA1164" i="13"/>
  <c r="H1165" i="13"/>
  <c r="L1165" i="13"/>
  <c r="R1165" i="13"/>
  <c r="S1165" i="13"/>
  <c r="T1165" i="13" a="1"/>
  <c r="T1165" i="13"/>
  <c r="U1165" i="13" a="1"/>
  <c r="U1165" i="13"/>
  <c r="V1165" i="13"/>
  <c r="W1165" i="13" a="1"/>
  <c r="W1165" i="13"/>
  <c r="X1165" i="13"/>
  <c r="Y1165" i="13"/>
  <c r="Z1165" i="13"/>
  <c r="AA1165" i="13"/>
  <c r="H1166" i="13"/>
  <c r="L1166" i="13"/>
  <c r="R1166" i="13"/>
  <c r="S1166" i="13"/>
  <c r="T1166" i="13" a="1"/>
  <c r="T1166" i="13"/>
  <c r="U1166" i="13" a="1"/>
  <c r="U1166" i="13"/>
  <c r="V1166" i="13"/>
  <c r="W1166" i="13" a="1"/>
  <c r="W1166" i="13"/>
  <c r="X1166" i="13"/>
  <c r="Y1166" i="13"/>
  <c r="Z1166" i="13"/>
  <c r="AA1166" i="13"/>
  <c r="H1167" i="13"/>
  <c r="L1167" i="13"/>
  <c r="R1167" i="13"/>
  <c r="S1167" i="13"/>
  <c r="T1167" i="13" a="1"/>
  <c r="T1167" i="13"/>
  <c r="U1167" i="13" a="1"/>
  <c r="U1167" i="13"/>
  <c r="V1167" i="13"/>
  <c r="W1167" i="13" a="1"/>
  <c r="W1167" i="13"/>
  <c r="X1167" i="13"/>
  <c r="Y1167" i="13"/>
  <c r="Z1167" i="13"/>
  <c r="AA1167" i="13"/>
  <c r="H1168" i="13"/>
  <c r="L1168" i="13"/>
  <c r="R1168" i="13"/>
  <c r="S1168" i="13"/>
  <c r="T1168" i="13" a="1"/>
  <c r="T1168" i="13"/>
  <c r="U1168" i="13" a="1"/>
  <c r="U1168" i="13"/>
  <c r="V1168" i="13"/>
  <c r="W1168" i="13" a="1"/>
  <c r="W1168" i="13"/>
  <c r="X1168" i="13"/>
  <c r="Y1168" i="13"/>
  <c r="Z1168" i="13"/>
  <c r="AA1168" i="13"/>
  <c r="H1169" i="13"/>
  <c r="L1169" i="13"/>
  <c r="R1169" i="13"/>
  <c r="S1169" i="13"/>
  <c r="T1169" i="13" a="1"/>
  <c r="T1169" i="13"/>
  <c r="U1169" i="13" a="1"/>
  <c r="U1169" i="13"/>
  <c r="V1169" i="13"/>
  <c r="W1169" i="13" a="1"/>
  <c r="W1169" i="13"/>
  <c r="X1169" i="13"/>
  <c r="Y1169" i="13"/>
  <c r="Z1169" i="13"/>
  <c r="AA1169" i="13"/>
  <c r="H1170" i="13"/>
  <c r="L1170" i="13"/>
  <c r="R1170" i="13"/>
  <c r="S1170" i="13"/>
  <c r="T1170" i="13" a="1"/>
  <c r="T1170" i="13"/>
  <c r="U1170" i="13" a="1"/>
  <c r="U1170" i="13"/>
  <c r="V1170" i="13"/>
  <c r="W1170" i="13" a="1"/>
  <c r="W1170" i="13"/>
  <c r="X1170" i="13"/>
  <c r="Y1170" i="13"/>
  <c r="Z1170" i="13"/>
  <c r="AA1170" i="13"/>
  <c r="H1171" i="13"/>
  <c r="L1171" i="13"/>
  <c r="R1171" i="13"/>
  <c r="S1171" i="13"/>
  <c r="T1171" i="13" a="1"/>
  <c r="T1171" i="13"/>
  <c r="U1171" i="13" a="1"/>
  <c r="U1171" i="13"/>
  <c r="V1171" i="13"/>
  <c r="W1171" i="13" a="1"/>
  <c r="W1171" i="13"/>
  <c r="X1171" i="13"/>
  <c r="Y1171" i="13"/>
  <c r="Z1171" i="13"/>
  <c r="AA1171" i="13"/>
  <c r="H1172" i="13"/>
  <c r="L1172" i="13"/>
  <c r="R1172" i="13"/>
  <c r="S1172" i="13"/>
  <c r="T1172" i="13" a="1"/>
  <c r="T1172" i="13"/>
  <c r="U1172" i="13" a="1"/>
  <c r="U1172" i="13"/>
  <c r="V1172" i="13"/>
  <c r="W1172" i="13" a="1"/>
  <c r="W1172" i="13"/>
  <c r="X1172" i="13"/>
  <c r="Y1172" i="13"/>
  <c r="Z1172" i="13"/>
  <c r="AA1172" i="13"/>
  <c r="H1173" i="13"/>
  <c r="L1173" i="13"/>
  <c r="R1173" i="13"/>
  <c r="S1173" i="13"/>
  <c r="T1173" i="13" a="1"/>
  <c r="T1173" i="13"/>
  <c r="U1173" i="13" a="1"/>
  <c r="U1173" i="13"/>
  <c r="V1173" i="13"/>
  <c r="W1173" i="13" a="1"/>
  <c r="W1173" i="13"/>
  <c r="X1173" i="13"/>
  <c r="Y1173" i="13"/>
  <c r="Z1173" i="13"/>
  <c r="AA1173" i="13"/>
  <c r="H1174" i="13"/>
  <c r="L1174" i="13"/>
  <c r="R1174" i="13"/>
  <c r="S1174" i="13"/>
  <c r="T1174" i="13" a="1"/>
  <c r="T1174" i="13"/>
  <c r="U1174" i="13" a="1"/>
  <c r="U1174" i="13"/>
  <c r="V1174" i="13"/>
  <c r="W1174" i="13" a="1"/>
  <c r="W1174" i="13"/>
  <c r="X1174" i="13"/>
  <c r="Y1174" i="13"/>
  <c r="Z1174" i="13"/>
  <c r="AA1174" i="13"/>
  <c r="H1175" i="13"/>
  <c r="L1175" i="13"/>
  <c r="R1175" i="13"/>
  <c r="S1175" i="13"/>
  <c r="T1175" i="13" a="1"/>
  <c r="T1175" i="13"/>
  <c r="U1175" i="13" a="1"/>
  <c r="U1175" i="13"/>
  <c r="V1175" i="13"/>
  <c r="W1175" i="13" a="1"/>
  <c r="W1175" i="13"/>
  <c r="X1175" i="13"/>
  <c r="Y1175" i="13"/>
  <c r="Z1175" i="13"/>
  <c r="AA1175" i="13"/>
  <c r="H1176" i="13"/>
  <c r="L1176" i="13"/>
  <c r="R1176" i="13"/>
  <c r="S1176" i="13"/>
  <c r="T1176" i="13" a="1"/>
  <c r="T1176" i="13"/>
  <c r="U1176" i="13" a="1"/>
  <c r="U1176" i="13"/>
  <c r="V1176" i="13"/>
  <c r="W1176" i="13" a="1"/>
  <c r="W1176" i="13"/>
  <c r="X1176" i="13"/>
  <c r="Y1176" i="13"/>
  <c r="Z1176" i="13"/>
  <c r="AA1176" i="13"/>
  <c r="H1177" i="13"/>
  <c r="L1177" i="13"/>
  <c r="R1177" i="13"/>
  <c r="S1177" i="13"/>
  <c r="T1177" i="13" a="1"/>
  <c r="T1177" i="13"/>
  <c r="U1177" i="13" a="1"/>
  <c r="U1177" i="13"/>
  <c r="V1177" i="13"/>
  <c r="W1177" i="13" a="1"/>
  <c r="W1177" i="13"/>
  <c r="X1177" i="13"/>
  <c r="Y1177" i="13"/>
  <c r="Z1177" i="13"/>
  <c r="AA1177" i="13"/>
  <c r="H1178" i="13"/>
  <c r="L1178" i="13"/>
  <c r="R1178" i="13"/>
  <c r="S1178" i="13"/>
  <c r="T1178" i="13" a="1"/>
  <c r="T1178" i="13"/>
  <c r="U1178" i="13" a="1"/>
  <c r="U1178" i="13"/>
  <c r="V1178" i="13"/>
  <c r="W1178" i="13" a="1"/>
  <c r="W1178" i="13"/>
  <c r="X1178" i="13"/>
  <c r="Y1178" i="13"/>
  <c r="Z1178" i="13"/>
  <c r="AA1178" i="13"/>
  <c r="H1179" i="13"/>
  <c r="L1179" i="13"/>
  <c r="R1179" i="13"/>
  <c r="S1179" i="13"/>
  <c r="T1179" i="13" a="1"/>
  <c r="T1179" i="13"/>
  <c r="U1179" i="13" a="1"/>
  <c r="U1179" i="13"/>
  <c r="V1179" i="13"/>
  <c r="W1179" i="13" a="1"/>
  <c r="W1179" i="13"/>
  <c r="X1179" i="13"/>
  <c r="Y1179" i="13"/>
  <c r="Z1179" i="13"/>
  <c r="AA1179" i="13"/>
  <c r="H1180" i="13"/>
  <c r="L1180" i="13"/>
  <c r="R1180" i="13"/>
  <c r="S1180" i="13"/>
  <c r="T1180" i="13" a="1"/>
  <c r="T1180" i="13"/>
  <c r="U1180" i="13" a="1"/>
  <c r="U1180" i="13"/>
  <c r="V1180" i="13"/>
  <c r="W1180" i="13" a="1"/>
  <c r="W1180" i="13"/>
  <c r="X1180" i="13"/>
  <c r="Y1180" i="13"/>
  <c r="Z1180" i="13"/>
  <c r="AA1180" i="13"/>
  <c r="H1181" i="13"/>
  <c r="L1181" i="13"/>
  <c r="R1181" i="13"/>
  <c r="S1181" i="13"/>
  <c r="T1181" i="13" a="1"/>
  <c r="T1181" i="13"/>
  <c r="U1181" i="13" a="1"/>
  <c r="U1181" i="13"/>
  <c r="V1181" i="13"/>
  <c r="W1181" i="13" a="1"/>
  <c r="W1181" i="13"/>
  <c r="X1181" i="13"/>
  <c r="Y1181" i="13"/>
  <c r="Z1181" i="13"/>
  <c r="AA1181" i="13"/>
  <c r="H1182" i="13"/>
  <c r="L1182" i="13"/>
  <c r="R1182" i="13"/>
  <c r="S1182" i="13"/>
  <c r="T1182" i="13" a="1"/>
  <c r="T1182" i="13"/>
  <c r="U1182" i="13" a="1"/>
  <c r="U1182" i="13"/>
  <c r="V1182" i="13"/>
  <c r="W1182" i="13" a="1"/>
  <c r="W1182" i="13"/>
  <c r="X1182" i="13"/>
  <c r="Y1182" i="13"/>
  <c r="Z1182" i="13"/>
  <c r="AA1182" i="13"/>
  <c r="H1183" i="13"/>
  <c r="L1183" i="13"/>
  <c r="R1183" i="13"/>
  <c r="S1183" i="13"/>
  <c r="T1183" i="13" a="1"/>
  <c r="T1183" i="13"/>
  <c r="U1183" i="13" a="1"/>
  <c r="U1183" i="13"/>
  <c r="V1183" i="13"/>
  <c r="W1183" i="13" a="1"/>
  <c r="W1183" i="13"/>
  <c r="X1183" i="13"/>
  <c r="Y1183" i="13"/>
  <c r="Z1183" i="13"/>
  <c r="AA1183" i="13"/>
  <c r="H1184" i="13"/>
  <c r="L1184" i="13"/>
  <c r="R1184" i="13"/>
  <c r="S1184" i="13"/>
  <c r="T1184" i="13" a="1"/>
  <c r="T1184" i="13"/>
  <c r="U1184" i="13" a="1"/>
  <c r="U1184" i="13"/>
  <c r="V1184" i="13"/>
  <c r="W1184" i="13" a="1"/>
  <c r="W1184" i="13"/>
  <c r="X1184" i="13"/>
  <c r="Y1184" i="13"/>
  <c r="Z1184" i="13"/>
  <c r="AA1184" i="13"/>
  <c r="H1185" i="13"/>
  <c r="L1185" i="13"/>
  <c r="R1185" i="13"/>
  <c r="S1185" i="13"/>
  <c r="T1185" i="13" a="1"/>
  <c r="T1185" i="13"/>
  <c r="U1185" i="13" a="1"/>
  <c r="U1185" i="13"/>
  <c r="V1185" i="13"/>
  <c r="W1185" i="13" a="1"/>
  <c r="W1185" i="13"/>
  <c r="X1185" i="13"/>
  <c r="Y1185" i="13"/>
  <c r="Z1185" i="13"/>
  <c r="AA1185" i="13"/>
  <c r="H1186" i="13"/>
  <c r="L1186" i="13"/>
  <c r="R1186" i="13"/>
  <c r="S1186" i="13"/>
  <c r="T1186" i="13" a="1"/>
  <c r="T1186" i="13"/>
  <c r="U1186" i="13" a="1"/>
  <c r="U1186" i="13"/>
  <c r="V1186" i="13"/>
  <c r="W1186" i="13" a="1"/>
  <c r="W1186" i="13"/>
  <c r="X1186" i="13"/>
  <c r="Y1186" i="13"/>
  <c r="Z1186" i="13"/>
  <c r="AA1186" i="13"/>
  <c r="H1187" i="13"/>
  <c r="L1187" i="13"/>
  <c r="R1187" i="13"/>
  <c r="S1187" i="13"/>
  <c r="T1187" i="13" a="1"/>
  <c r="T1187" i="13"/>
  <c r="U1187" i="13" a="1"/>
  <c r="U1187" i="13"/>
  <c r="V1187" i="13"/>
  <c r="W1187" i="13" a="1"/>
  <c r="W1187" i="13"/>
  <c r="X1187" i="13"/>
  <c r="Y1187" i="13"/>
  <c r="Z1187" i="13"/>
  <c r="AA1187" i="13"/>
  <c r="H1188" i="13"/>
  <c r="L1188" i="13"/>
  <c r="R1188" i="13"/>
  <c r="S1188" i="13"/>
  <c r="T1188" i="13" a="1"/>
  <c r="T1188" i="13"/>
  <c r="U1188" i="13" a="1"/>
  <c r="U1188" i="13"/>
  <c r="V1188" i="13"/>
  <c r="W1188" i="13" a="1"/>
  <c r="W1188" i="13"/>
  <c r="X1188" i="13"/>
  <c r="Y1188" i="13"/>
  <c r="Z1188" i="13"/>
  <c r="AA1188" i="13"/>
  <c r="H1189" i="13"/>
  <c r="L1189" i="13"/>
  <c r="R1189" i="13"/>
  <c r="S1189" i="13"/>
  <c r="T1189" i="13" a="1"/>
  <c r="T1189" i="13"/>
  <c r="U1189" i="13" a="1"/>
  <c r="U1189" i="13"/>
  <c r="V1189" i="13"/>
  <c r="W1189" i="13" a="1"/>
  <c r="W1189" i="13"/>
  <c r="X1189" i="13"/>
  <c r="Y1189" i="13"/>
  <c r="Z1189" i="13"/>
  <c r="AA1189" i="13"/>
  <c r="H1190" i="13"/>
  <c r="L1190" i="13"/>
  <c r="R1190" i="13"/>
  <c r="S1190" i="13"/>
  <c r="T1190" i="13" a="1"/>
  <c r="T1190" i="13"/>
  <c r="U1190" i="13" a="1"/>
  <c r="U1190" i="13"/>
  <c r="V1190" i="13"/>
  <c r="W1190" i="13" a="1"/>
  <c r="W1190" i="13"/>
  <c r="X1190" i="13"/>
  <c r="Y1190" i="13"/>
  <c r="Z1190" i="13"/>
  <c r="AA1190" i="13"/>
  <c r="H1191" i="13"/>
  <c r="L1191" i="13"/>
  <c r="R1191" i="13"/>
  <c r="S1191" i="13"/>
  <c r="T1191" i="13" a="1"/>
  <c r="T1191" i="13"/>
  <c r="U1191" i="13" a="1"/>
  <c r="U1191" i="13"/>
  <c r="V1191" i="13"/>
  <c r="W1191" i="13" a="1"/>
  <c r="W1191" i="13"/>
  <c r="X1191" i="13"/>
  <c r="Y1191" i="13"/>
  <c r="Z1191" i="13"/>
  <c r="AA1191" i="13"/>
  <c r="H1192" i="13"/>
  <c r="L1192" i="13"/>
  <c r="R1192" i="13"/>
  <c r="S1192" i="13"/>
  <c r="T1192" i="13" a="1"/>
  <c r="T1192" i="13"/>
  <c r="U1192" i="13" a="1"/>
  <c r="U1192" i="13"/>
  <c r="V1192" i="13"/>
  <c r="W1192" i="13" a="1"/>
  <c r="W1192" i="13"/>
  <c r="X1192" i="13"/>
  <c r="Y1192" i="13"/>
  <c r="Z1192" i="13"/>
  <c r="AA1192" i="13"/>
  <c r="H1193" i="13"/>
  <c r="L1193" i="13"/>
  <c r="R1193" i="13"/>
  <c r="S1193" i="13"/>
  <c r="T1193" i="13" a="1"/>
  <c r="T1193" i="13"/>
  <c r="U1193" i="13" a="1"/>
  <c r="U1193" i="13"/>
  <c r="V1193" i="13"/>
  <c r="W1193" i="13" a="1"/>
  <c r="W1193" i="13"/>
  <c r="X1193" i="13"/>
  <c r="Y1193" i="13"/>
  <c r="Z1193" i="13"/>
  <c r="AA1193" i="13"/>
  <c r="H1194" i="13"/>
  <c r="L1194" i="13"/>
  <c r="R1194" i="13"/>
  <c r="S1194" i="13"/>
  <c r="T1194" i="13" a="1"/>
  <c r="T1194" i="13"/>
  <c r="U1194" i="13" a="1"/>
  <c r="U1194" i="13"/>
  <c r="V1194" i="13"/>
  <c r="W1194" i="13" a="1"/>
  <c r="W1194" i="13"/>
  <c r="X1194" i="13"/>
  <c r="Y1194" i="13"/>
  <c r="Z1194" i="13"/>
  <c r="AA1194" i="13"/>
  <c r="H1195" i="13"/>
  <c r="L1195" i="13"/>
  <c r="R1195" i="13"/>
  <c r="S1195" i="13"/>
  <c r="T1195" i="13" a="1"/>
  <c r="T1195" i="13"/>
  <c r="U1195" i="13" a="1"/>
  <c r="U1195" i="13"/>
  <c r="V1195" i="13"/>
  <c r="W1195" i="13" a="1"/>
  <c r="W1195" i="13"/>
  <c r="X1195" i="13"/>
  <c r="Y1195" i="13"/>
  <c r="Z1195" i="13"/>
  <c r="AA1195" i="13"/>
  <c r="H1196" i="13"/>
  <c r="L1196" i="13"/>
  <c r="R1196" i="13"/>
  <c r="S1196" i="13"/>
  <c r="T1196" i="13" a="1"/>
  <c r="T1196" i="13"/>
  <c r="U1196" i="13" a="1"/>
  <c r="U1196" i="13"/>
  <c r="V1196" i="13"/>
  <c r="W1196" i="13" a="1"/>
  <c r="W1196" i="13"/>
  <c r="X1196" i="13"/>
  <c r="Y1196" i="13"/>
  <c r="Z1196" i="13"/>
  <c r="AA1196" i="13"/>
  <c r="H1197" i="13"/>
  <c r="L1197" i="13"/>
  <c r="R1197" i="13"/>
  <c r="S1197" i="13"/>
  <c r="T1197" i="13" a="1"/>
  <c r="T1197" i="13"/>
  <c r="U1197" i="13" a="1"/>
  <c r="U1197" i="13"/>
  <c r="V1197" i="13"/>
  <c r="W1197" i="13" a="1"/>
  <c r="W1197" i="13"/>
  <c r="X1197" i="13"/>
  <c r="Y1197" i="13"/>
  <c r="Z1197" i="13"/>
  <c r="AA1197" i="13"/>
  <c r="H1198" i="13"/>
  <c r="L1198" i="13"/>
  <c r="R1198" i="13"/>
  <c r="S1198" i="13"/>
  <c r="T1198" i="13" a="1"/>
  <c r="T1198" i="13"/>
  <c r="U1198" i="13" a="1"/>
  <c r="U1198" i="13"/>
  <c r="V1198" i="13"/>
  <c r="W1198" i="13" a="1"/>
  <c r="W1198" i="13"/>
  <c r="X1198" i="13"/>
  <c r="Y1198" i="13"/>
  <c r="Z1198" i="13"/>
  <c r="AA1198" i="13"/>
  <c r="H1199" i="13"/>
  <c r="L1199" i="13"/>
  <c r="R1199" i="13"/>
  <c r="S1199" i="13"/>
  <c r="T1199" i="13" a="1"/>
  <c r="T1199" i="13"/>
  <c r="U1199" i="13" a="1"/>
  <c r="U1199" i="13"/>
  <c r="V1199" i="13"/>
  <c r="W1199" i="13" a="1"/>
  <c r="W1199" i="13"/>
  <c r="X1199" i="13"/>
  <c r="Y1199" i="13"/>
  <c r="Z1199" i="13"/>
  <c r="AA1199" i="13"/>
  <c r="H1200" i="13"/>
  <c r="L1200" i="13"/>
  <c r="R1200" i="13"/>
  <c r="S1200" i="13"/>
  <c r="T1200" i="13" a="1"/>
  <c r="T1200" i="13"/>
  <c r="U1200" i="13" a="1"/>
  <c r="U1200" i="13"/>
  <c r="V1200" i="13"/>
  <c r="W1200" i="13" a="1"/>
  <c r="W1200" i="13"/>
  <c r="X1200" i="13"/>
  <c r="Y1200" i="13"/>
  <c r="Z1200" i="13"/>
  <c r="AA1200" i="13"/>
  <c r="H1201" i="13"/>
  <c r="L1201" i="13"/>
  <c r="R1201" i="13"/>
  <c r="S1201" i="13"/>
  <c r="T1201" i="13" a="1"/>
  <c r="T1201" i="13"/>
  <c r="U1201" i="13" a="1"/>
  <c r="U1201" i="13"/>
  <c r="V1201" i="13"/>
  <c r="W1201" i="13" a="1"/>
  <c r="W1201" i="13"/>
  <c r="X1201" i="13"/>
  <c r="Y1201" i="13"/>
  <c r="Z1201" i="13"/>
  <c r="AA1201" i="13"/>
  <c r="H1202" i="13"/>
  <c r="L1202" i="13"/>
  <c r="R1202" i="13"/>
  <c r="S1202" i="13"/>
  <c r="T1202" i="13" a="1"/>
  <c r="T1202" i="13"/>
  <c r="U1202" i="13" a="1"/>
  <c r="U1202" i="13"/>
  <c r="V1202" i="13"/>
  <c r="W1202" i="13" a="1"/>
  <c r="W1202" i="13"/>
  <c r="X1202" i="13"/>
  <c r="Y1202" i="13"/>
  <c r="Z1202" i="13"/>
  <c r="AA1202" i="13"/>
  <c r="H1203" i="13"/>
  <c r="L1203" i="13"/>
  <c r="R1203" i="13"/>
  <c r="S1203" i="13"/>
  <c r="T1203" i="13" a="1"/>
  <c r="T1203" i="13"/>
  <c r="U1203" i="13" a="1"/>
  <c r="U1203" i="13"/>
  <c r="V1203" i="13"/>
  <c r="W1203" i="13" a="1"/>
  <c r="W1203" i="13"/>
  <c r="X1203" i="13"/>
  <c r="Y1203" i="13"/>
  <c r="Z1203" i="13"/>
  <c r="AA1203" i="13"/>
  <c r="H1204" i="13"/>
  <c r="L1204" i="13"/>
  <c r="R1204" i="13"/>
  <c r="S1204" i="13"/>
  <c r="T1204" i="13" a="1"/>
  <c r="T1204" i="13"/>
  <c r="U1204" i="13" a="1"/>
  <c r="U1204" i="13"/>
  <c r="V1204" i="13"/>
  <c r="W1204" i="13" a="1"/>
  <c r="W1204" i="13"/>
  <c r="X1204" i="13"/>
  <c r="Y1204" i="13"/>
  <c r="Z1204" i="13"/>
  <c r="AA1204" i="13"/>
  <c r="H1205" i="13"/>
  <c r="L1205" i="13"/>
  <c r="R1205" i="13"/>
  <c r="S1205" i="13"/>
  <c r="T1205" i="13" a="1"/>
  <c r="T1205" i="13"/>
  <c r="U1205" i="13" a="1"/>
  <c r="U1205" i="13"/>
  <c r="V1205" i="13"/>
  <c r="W1205" i="13" a="1"/>
  <c r="W1205" i="13"/>
  <c r="X1205" i="13"/>
  <c r="Y1205" i="13"/>
  <c r="Z1205" i="13"/>
  <c r="AA1205" i="13"/>
  <c r="H1206" i="13"/>
  <c r="L1206" i="13"/>
  <c r="R1206" i="13"/>
  <c r="S1206" i="13"/>
  <c r="T1206" i="13" a="1"/>
  <c r="T1206" i="13"/>
  <c r="U1206" i="13" a="1"/>
  <c r="U1206" i="13"/>
  <c r="V1206" i="13"/>
  <c r="W1206" i="13" a="1"/>
  <c r="W1206" i="13"/>
  <c r="X1206" i="13"/>
  <c r="Y1206" i="13"/>
  <c r="Z1206" i="13"/>
  <c r="AA1206" i="13"/>
  <c r="H1207" i="13"/>
  <c r="L1207" i="13"/>
  <c r="R1207" i="13"/>
  <c r="S1207" i="13"/>
  <c r="T1207" i="13" a="1"/>
  <c r="T1207" i="13"/>
  <c r="U1207" i="13" a="1"/>
  <c r="U1207" i="13"/>
  <c r="V1207" i="13"/>
  <c r="W1207" i="13" a="1"/>
  <c r="W1207" i="13"/>
  <c r="X1207" i="13"/>
  <c r="Y1207" i="13"/>
  <c r="Z1207" i="13"/>
  <c r="AA1207" i="13"/>
  <c r="H1208" i="13"/>
  <c r="L1208" i="13"/>
  <c r="R1208" i="13"/>
  <c r="S1208" i="13"/>
  <c r="T1208" i="13" a="1"/>
  <c r="T1208" i="13"/>
  <c r="U1208" i="13" a="1"/>
  <c r="U1208" i="13"/>
  <c r="V1208" i="13"/>
  <c r="W1208" i="13" a="1"/>
  <c r="W1208" i="13"/>
  <c r="X1208" i="13"/>
  <c r="Y1208" i="13"/>
  <c r="Z1208" i="13"/>
  <c r="AA1208" i="13"/>
  <c r="H1209" i="13"/>
  <c r="L1209" i="13"/>
  <c r="R1209" i="13"/>
  <c r="S1209" i="13"/>
  <c r="T1209" i="13" a="1"/>
  <c r="T1209" i="13"/>
  <c r="U1209" i="13" a="1"/>
  <c r="U1209" i="13"/>
  <c r="V1209" i="13"/>
  <c r="W1209" i="13" a="1"/>
  <c r="W1209" i="13"/>
  <c r="X1209" i="13"/>
  <c r="Y1209" i="13"/>
  <c r="Z1209" i="13"/>
  <c r="AA1209" i="13"/>
  <c r="H1210" i="13"/>
  <c r="L1210" i="13"/>
  <c r="R1210" i="13"/>
  <c r="S1210" i="13"/>
  <c r="T1210" i="13" a="1"/>
  <c r="T1210" i="13"/>
  <c r="U1210" i="13" a="1"/>
  <c r="U1210" i="13"/>
  <c r="V1210" i="13"/>
  <c r="W1210" i="13" a="1"/>
  <c r="W1210" i="13"/>
  <c r="X1210" i="13"/>
  <c r="Y1210" i="13"/>
  <c r="Z1210" i="13"/>
  <c r="AA1210" i="13"/>
  <c r="H1211" i="13"/>
  <c r="L1211" i="13"/>
  <c r="R1211" i="13"/>
  <c r="S1211" i="13"/>
  <c r="T1211" i="13" a="1"/>
  <c r="T1211" i="13"/>
  <c r="U1211" i="13" a="1"/>
  <c r="U1211" i="13"/>
  <c r="V1211" i="13"/>
  <c r="W1211" i="13" a="1"/>
  <c r="W1211" i="13"/>
  <c r="X1211" i="13"/>
  <c r="Y1211" i="13"/>
  <c r="Z1211" i="13"/>
  <c r="AA1211" i="13"/>
  <c r="H1212" i="13"/>
  <c r="L1212" i="13"/>
  <c r="R1212" i="13"/>
  <c r="S1212" i="13"/>
  <c r="T1212" i="13" a="1"/>
  <c r="T1212" i="13"/>
  <c r="U1212" i="13" a="1"/>
  <c r="U1212" i="13"/>
  <c r="V1212" i="13"/>
  <c r="W1212" i="13" a="1"/>
  <c r="W1212" i="13"/>
  <c r="X1212" i="13"/>
  <c r="Y1212" i="13"/>
  <c r="Z1212" i="13"/>
  <c r="AA1212" i="13"/>
  <c r="H1213" i="13"/>
  <c r="L1213" i="13"/>
  <c r="R1213" i="13"/>
  <c r="S1213" i="13"/>
  <c r="T1213" i="13" a="1"/>
  <c r="T1213" i="13"/>
  <c r="U1213" i="13" a="1"/>
  <c r="U1213" i="13"/>
  <c r="V1213" i="13"/>
  <c r="W1213" i="13" a="1"/>
  <c r="W1213" i="13"/>
  <c r="X1213" i="13"/>
  <c r="Y1213" i="13"/>
  <c r="Z1213" i="13"/>
  <c r="AA1213" i="13"/>
  <c r="H1214" i="13"/>
  <c r="L1214" i="13"/>
  <c r="R1214" i="13"/>
  <c r="S1214" i="13"/>
  <c r="T1214" i="13" a="1"/>
  <c r="T1214" i="13"/>
  <c r="U1214" i="13" a="1"/>
  <c r="U1214" i="13"/>
  <c r="V1214" i="13"/>
  <c r="W1214" i="13" a="1"/>
  <c r="W1214" i="13"/>
  <c r="X1214" i="13"/>
  <c r="Y1214" i="13"/>
  <c r="Z1214" i="13"/>
  <c r="AA1214" i="13"/>
  <c r="H1215" i="13"/>
  <c r="L1215" i="13"/>
  <c r="R1215" i="13"/>
  <c r="S1215" i="13"/>
  <c r="T1215" i="13" a="1"/>
  <c r="T1215" i="13"/>
  <c r="U1215" i="13" a="1"/>
  <c r="U1215" i="13"/>
  <c r="V1215" i="13"/>
  <c r="W1215" i="13" a="1"/>
  <c r="W1215" i="13"/>
  <c r="X1215" i="13"/>
  <c r="Y1215" i="13"/>
  <c r="Z1215" i="13"/>
  <c r="AA1215" i="13"/>
  <c r="H1216" i="13"/>
  <c r="L1216" i="13"/>
  <c r="R1216" i="13"/>
  <c r="S1216" i="13"/>
  <c r="T1216" i="13" a="1"/>
  <c r="T1216" i="13"/>
  <c r="U1216" i="13" a="1"/>
  <c r="U1216" i="13"/>
  <c r="V1216" i="13"/>
  <c r="W1216" i="13" a="1"/>
  <c r="W1216" i="13"/>
  <c r="X1216" i="13"/>
  <c r="Y1216" i="13"/>
  <c r="Z1216" i="13"/>
  <c r="AA1216" i="13"/>
  <c r="H1217" i="13"/>
  <c r="L1217" i="13"/>
  <c r="R1217" i="13"/>
  <c r="S1217" i="13"/>
  <c r="T1217" i="13" a="1"/>
  <c r="T1217" i="13"/>
  <c r="U1217" i="13" a="1"/>
  <c r="U1217" i="13"/>
  <c r="V1217" i="13"/>
  <c r="W1217" i="13" a="1"/>
  <c r="W1217" i="13"/>
  <c r="X1217" i="13"/>
  <c r="Y1217" i="13"/>
  <c r="Z1217" i="13"/>
  <c r="AA1217" i="13"/>
  <c r="H1218" i="13"/>
  <c r="L1218" i="13"/>
  <c r="R1218" i="13"/>
  <c r="S1218" i="13"/>
  <c r="T1218" i="13" a="1"/>
  <c r="T1218" i="13"/>
  <c r="U1218" i="13" a="1"/>
  <c r="U1218" i="13"/>
  <c r="V1218" i="13"/>
  <c r="W1218" i="13" a="1"/>
  <c r="W1218" i="13"/>
  <c r="X1218" i="13"/>
  <c r="Y1218" i="13"/>
  <c r="Z1218" i="13"/>
  <c r="AA1218" i="13"/>
  <c r="H1219" i="13"/>
  <c r="L1219" i="13"/>
  <c r="R1219" i="13"/>
  <c r="S1219" i="13"/>
  <c r="T1219" i="13" a="1"/>
  <c r="T1219" i="13"/>
  <c r="U1219" i="13" a="1"/>
  <c r="U1219" i="13"/>
  <c r="V1219" i="13"/>
  <c r="W1219" i="13" a="1"/>
  <c r="W1219" i="13"/>
  <c r="X1219" i="13"/>
  <c r="Y1219" i="13"/>
  <c r="Z1219" i="13"/>
  <c r="AA1219" i="13"/>
  <c r="H1220" i="13"/>
  <c r="L1220" i="13"/>
  <c r="R1220" i="13"/>
  <c r="S1220" i="13"/>
  <c r="T1220" i="13" a="1"/>
  <c r="T1220" i="13"/>
  <c r="U1220" i="13" a="1"/>
  <c r="U1220" i="13"/>
  <c r="V1220" i="13"/>
  <c r="W1220" i="13" a="1"/>
  <c r="W1220" i="13"/>
  <c r="X1220" i="13"/>
  <c r="Y1220" i="13"/>
  <c r="Z1220" i="13"/>
  <c r="AA1220" i="13"/>
  <c r="H1221" i="13"/>
  <c r="L1221" i="13"/>
  <c r="R1221" i="13"/>
  <c r="S1221" i="13"/>
  <c r="T1221" i="13" a="1"/>
  <c r="T1221" i="13"/>
  <c r="U1221" i="13" a="1"/>
  <c r="U1221" i="13"/>
  <c r="V1221" i="13"/>
  <c r="W1221" i="13" a="1"/>
  <c r="W1221" i="13"/>
  <c r="X1221" i="13"/>
  <c r="Y1221" i="13"/>
  <c r="Z1221" i="13"/>
  <c r="AA1221" i="13"/>
  <c r="H1222" i="13"/>
  <c r="L1222" i="13"/>
  <c r="R1222" i="13"/>
  <c r="S1222" i="13"/>
  <c r="T1222" i="13" a="1"/>
  <c r="T1222" i="13"/>
  <c r="U1222" i="13" a="1"/>
  <c r="U1222" i="13"/>
  <c r="V1222" i="13"/>
  <c r="W1222" i="13" a="1"/>
  <c r="W1222" i="13"/>
  <c r="X1222" i="13"/>
  <c r="Y1222" i="13"/>
  <c r="Z1222" i="13"/>
  <c r="AA1222" i="13"/>
  <c r="H1223" i="13"/>
  <c r="L1223" i="13"/>
  <c r="R1223" i="13"/>
  <c r="S1223" i="13"/>
  <c r="T1223" i="13" a="1"/>
  <c r="T1223" i="13"/>
  <c r="U1223" i="13" a="1"/>
  <c r="U1223" i="13"/>
  <c r="V1223" i="13"/>
  <c r="W1223" i="13" a="1"/>
  <c r="W1223" i="13"/>
  <c r="X1223" i="13"/>
  <c r="Y1223" i="13"/>
  <c r="Z1223" i="13"/>
  <c r="AA1223" i="13"/>
  <c r="H1224" i="13"/>
  <c r="L1224" i="13"/>
  <c r="R1224" i="13"/>
  <c r="S1224" i="13"/>
  <c r="T1224" i="13" a="1"/>
  <c r="T1224" i="13"/>
  <c r="U1224" i="13" a="1"/>
  <c r="U1224" i="13"/>
  <c r="V1224" i="13"/>
  <c r="W1224" i="13" a="1"/>
  <c r="W1224" i="13"/>
  <c r="X1224" i="13"/>
  <c r="Y1224" i="13"/>
  <c r="Z1224" i="13"/>
  <c r="AA1224" i="13"/>
  <c r="H1225" i="13"/>
  <c r="L1225" i="13"/>
  <c r="R1225" i="13"/>
  <c r="S1225" i="13"/>
  <c r="T1225" i="13" a="1"/>
  <c r="T1225" i="13"/>
  <c r="U1225" i="13" a="1"/>
  <c r="U1225" i="13"/>
  <c r="V1225" i="13"/>
  <c r="W1225" i="13" a="1"/>
  <c r="W1225" i="13"/>
  <c r="X1225" i="13"/>
  <c r="Y1225" i="13"/>
  <c r="Z1225" i="13"/>
  <c r="AA1225" i="13"/>
  <c r="H1226" i="13"/>
  <c r="L1226" i="13"/>
  <c r="R1226" i="13"/>
  <c r="S1226" i="13"/>
  <c r="T1226" i="13" a="1"/>
  <c r="T1226" i="13"/>
  <c r="U1226" i="13" a="1"/>
  <c r="U1226" i="13"/>
  <c r="V1226" i="13"/>
  <c r="W1226" i="13" a="1"/>
  <c r="W1226" i="13"/>
  <c r="X1226" i="13"/>
  <c r="Y1226" i="13"/>
  <c r="Z1226" i="13"/>
  <c r="AA1226" i="13"/>
  <c r="H1227" i="13"/>
  <c r="L1227" i="13"/>
  <c r="R1227" i="13"/>
  <c r="S1227" i="13"/>
  <c r="T1227" i="13" a="1"/>
  <c r="T1227" i="13"/>
  <c r="U1227" i="13" a="1"/>
  <c r="U1227" i="13"/>
  <c r="V1227" i="13"/>
  <c r="W1227" i="13" a="1"/>
  <c r="W1227" i="13"/>
  <c r="X1227" i="13"/>
  <c r="Y1227" i="13"/>
  <c r="Z1227" i="13"/>
  <c r="AA1227" i="13"/>
  <c r="H1228" i="13"/>
  <c r="L1228" i="13"/>
  <c r="R1228" i="13"/>
  <c r="S1228" i="13"/>
  <c r="T1228" i="13" a="1"/>
  <c r="T1228" i="13"/>
  <c r="U1228" i="13" a="1"/>
  <c r="U1228" i="13"/>
  <c r="V1228" i="13"/>
  <c r="W1228" i="13" a="1"/>
  <c r="W1228" i="13"/>
  <c r="X1228" i="13"/>
  <c r="Y1228" i="13"/>
  <c r="Z1228" i="13"/>
  <c r="AA1228" i="13"/>
  <c r="H1229" i="13"/>
  <c r="L1229" i="13"/>
  <c r="R1229" i="13"/>
  <c r="S1229" i="13"/>
  <c r="T1229" i="13" a="1"/>
  <c r="T1229" i="13"/>
  <c r="U1229" i="13" a="1"/>
  <c r="U1229" i="13"/>
  <c r="V1229" i="13"/>
  <c r="W1229" i="13" a="1"/>
  <c r="W1229" i="13"/>
  <c r="X1229" i="13"/>
  <c r="Y1229" i="13"/>
  <c r="Z1229" i="13"/>
  <c r="AA1229" i="13"/>
  <c r="H1230" i="13"/>
  <c r="L1230" i="13"/>
  <c r="R1230" i="13"/>
  <c r="S1230" i="13"/>
  <c r="T1230" i="13" a="1"/>
  <c r="T1230" i="13"/>
  <c r="U1230" i="13" a="1"/>
  <c r="U1230" i="13"/>
  <c r="V1230" i="13"/>
  <c r="W1230" i="13" a="1"/>
  <c r="W1230" i="13"/>
  <c r="X1230" i="13"/>
  <c r="Y1230" i="13"/>
  <c r="Z1230" i="13"/>
  <c r="AA1230" i="13"/>
  <c r="H1231" i="13"/>
  <c r="L1231" i="13"/>
  <c r="R1231" i="13"/>
  <c r="S1231" i="13"/>
  <c r="T1231" i="13" a="1"/>
  <c r="T1231" i="13"/>
  <c r="U1231" i="13" a="1"/>
  <c r="U1231" i="13"/>
  <c r="V1231" i="13"/>
  <c r="W1231" i="13" a="1"/>
  <c r="W1231" i="13"/>
  <c r="X1231" i="13"/>
  <c r="Y1231" i="13"/>
  <c r="Z1231" i="13"/>
  <c r="AA1231" i="13"/>
  <c r="H1232" i="13"/>
  <c r="L1232" i="13"/>
  <c r="R1232" i="13"/>
  <c r="S1232" i="13"/>
  <c r="T1232" i="13" a="1"/>
  <c r="T1232" i="13"/>
  <c r="U1232" i="13" a="1"/>
  <c r="U1232" i="13"/>
  <c r="V1232" i="13"/>
  <c r="W1232" i="13" a="1"/>
  <c r="W1232" i="13"/>
  <c r="X1232" i="13"/>
  <c r="Y1232" i="13"/>
  <c r="Z1232" i="13"/>
  <c r="AA1232" i="13"/>
  <c r="H1233" i="13"/>
  <c r="L1233" i="13"/>
  <c r="R1233" i="13"/>
  <c r="S1233" i="13"/>
  <c r="T1233" i="13" a="1"/>
  <c r="T1233" i="13"/>
  <c r="U1233" i="13" a="1"/>
  <c r="U1233" i="13"/>
  <c r="V1233" i="13"/>
  <c r="W1233" i="13" a="1"/>
  <c r="W1233" i="13"/>
  <c r="X1233" i="13"/>
  <c r="Y1233" i="13"/>
  <c r="Z1233" i="13"/>
  <c r="AA1233" i="13"/>
  <c r="H1234" i="13"/>
  <c r="L1234" i="13"/>
  <c r="R1234" i="13"/>
  <c r="S1234" i="13"/>
  <c r="T1234" i="13" a="1"/>
  <c r="T1234" i="13"/>
  <c r="U1234" i="13" a="1"/>
  <c r="U1234" i="13"/>
  <c r="V1234" i="13"/>
  <c r="W1234" i="13" a="1"/>
  <c r="W1234" i="13"/>
  <c r="X1234" i="13"/>
  <c r="Y1234" i="13"/>
  <c r="Z1234" i="13"/>
  <c r="AA1234" i="13"/>
  <c r="H1235" i="13"/>
  <c r="L1235" i="13"/>
  <c r="R1235" i="13"/>
  <c r="S1235" i="13"/>
  <c r="T1235" i="13" a="1"/>
  <c r="T1235" i="13"/>
  <c r="U1235" i="13" a="1"/>
  <c r="U1235" i="13"/>
  <c r="V1235" i="13"/>
  <c r="W1235" i="13" a="1"/>
  <c r="W1235" i="13"/>
  <c r="X1235" i="13"/>
  <c r="Y1235" i="13"/>
  <c r="Z1235" i="13"/>
  <c r="AA1235" i="13"/>
  <c r="H1236" i="13"/>
  <c r="L1236" i="13"/>
  <c r="R1236" i="13"/>
  <c r="S1236" i="13"/>
  <c r="T1236" i="13" a="1"/>
  <c r="T1236" i="13"/>
  <c r="U1236" i="13" a="1"/>
  <c r="U1236" i="13"/>
  <c r="V1236" i="13"/>
  <c r="W1236" i="13" a="1"/>
  <c r="W1236" i="13"/>
  <c r="X1236" i="13"/>
  <c r="Y1236" i="13"/>
  <c r="Z1236" i="13"/>
  <c r="AA1236" i="13"/>
  <c r="H1237" i="13"/>
  <c r="L1237" i="13"/>
  <c r="R1237" i="13"/>
  <c r="S1237" i="13"/>
  <c r="T1237" i="13" a="1"/>
  <c r="T1237" i="13"/>
  <c r="U1237" i="13" a="1"/>
  <c r="U1237" i="13"/>
  <c r="V1237" i="13"/>
  <c r="W1237" i="13" a="1"/>
  <c r="W1237" i="13"/>
  <c r="X1237" i="13"/>
  <c r="Y1237" i="13"/>
  <c r="Z1237" i="13"/>
  <c r="AA1237" i="13"/>
  <c r="H1238" i="13"/>
  <c r="L1238" i="13"/>
  <c r="R1238" i="13"/>
  <c r="S1238" i="13"/>
  <c r="T1238" i="13" a="1"/>
  <c r="T1238" i="13"/>
  <c r="U1238" i="13" a="1"/>
  <c r="U1238" i="13"/>
  <c r="V1238" i="13"/>
  <c r="W1238" i="13" a="1"/>
  <c r="W1238" i="13"/>
  <c r="X1238" i="13"/>
  <c r="Y1238" i="13"/>
  <c r="Z1238" i="13"/>
  <c r="AA1238" i="13"/>
  <c r="H1239" i="13"/>
  <c r="L1239" i="13"/>
  <c r="R1239" i="13"/>
  <c r="S1239" i="13"/>
  <c r="T1239" i="13" a="1"/>
  <c r="T1239" i="13"/>
  <c r="U1239" i="13" a="1"/>
  <c r="U1239" i="13"/>
  <c r="V1239" i="13"/>
  <c r="W1239" i="13" a="1"/>
  <c r="W1239" i="13"/>
  <c r="X1239" i="13"/>
  <c r="Y1239" i="13"/>
  <c r="Z1239" i="13"/>
  <c r="AA1239" i="13"/>
  <c r="H1240" i="13"/>
  <c r="L1240" i="13"/>
  <c r="R1240" i="13"/>
  <c r="S1240" i="13"/>
  <c r="T1240" i="13" a="1"/>
  <c r="T1240" i="13"/>
  <c r="U1240" i="13" a="1"/>
  <c r="U1240" i="13"/>
  <c r="V1240" i="13"/>
  <c r="W1240" i="13" a="1"/>
  <c r="W1240" i="13"/>
  <c r="X1240" i="13"/>
  <c r="Y1240" i="13"/>
  <c r="Z1240" i="13"/>
  <c r="AA1240" i="13"/>
  <c r="H1241" i="13"/>
  <c r="L1241" i="13"/>
  <c r="R1241" i="13"/>
  <c r="S1241" i="13"/>
  <c r="T1241" i="13" a="1"/>
  <c r="T1241" i="13"/>
  <c r="U1241" i="13" a="1"/>
  <c r="U1241" i="13"/>
  <c r="V1241" i="13"/>
  <c r="W1241" i="13" a="1"/>
  <c r="W1241" i="13"/>
  <c r="X1241" i="13"/>
  <c r="Y1241" i="13"/>
  <c r="Z1241" i="13"/>
  <c r="AA1241" i="13"/>
  <c r="H1242" i="13"/>
  <c r="L1242" i="13"/>
  <c r="R1242" i="13"/>
  <c r="S1242" i="13"/>
  <c r="T1242" i="13" a="1"/>
  <c r="T1242" i="13"/>
  <c r="U1242" i="13" a="1"/>
  <c r="U1242" i="13"/>
  <c r="V1242" i="13"/>
  <c r="W1242" i="13" a="1"/>
  <c r="W1242" i="13"/>
  <c r="X1242" i="13"/>
  <c r="Y1242" i="13"/>
  <c r="Z1242" i="13"/>
  <c r="AA1242" i="13"/>
  <c r="H1243" i="13"/>
  <c r="L1243" i="13"/>
  <c r="R1243" i="13"/>
  <c r="S1243" i="13"/>
  <c r="T1243" i="13" a="1"/>
  <c r="T1243" i="13"/>
  <c r="U1243" i="13" a="1"/>
  <c r="U1243" i="13"/>
  <c r="V1243" i="13"/>
  <c r="W1243" i="13" a="1"/>
  <c r="W1243" i="13"/>
  <c r="X1243" i="13"/>
  <c r="Y1243" i="13"/>
  <c r="Z1243" i="13"/>
  <c r="AA1243" i="13"/>
  <c r="H1244" i="13"/>
  <c r="L1244" i="13"/>
  <c r="R1244" i="13"/>
  <c r="S1244" i="13"/>
  <c r="T1244" i="13" a="1"/>
  <c r="T1244" i="13"/>
  <c r="U1244" i="13" a="1"/>
  <c r="U1244" i="13"/>
  <c r="V1244" i="13"/>
  <c r="W1244" i="13" a="1"/>
  <c r="W1244" i="13"/>
  <c r="X1244" i="13"/>
  <c r="Y1244" i="13"/>
  <c r="Z1244" i="13"/>
  <c r="AA1244" i="13"/>
  <c r="H1245" i="13"/>
  <c r="L1245" i="13"/>
  <c r="R1245" i="13"/>
  <c r="S1245" i="13"/>
  <c r="T1245" i="13" a="1"/>
  <c r="T1245" i="13"/>
  <c r="U1245" i="13" a="1"/>
  <c r="U1245" i="13"/>
  <c r="V1245" i="13"/>
  <c r="W1245" i="13" a="1"/>
  <c r="W1245" i="13"/>
  <c r="X1245" i="13"/>
  <c r="Y1245" i="13"/>
  <c r="Z1245" i="13"/>
  <c r="AA1245" i="13"/>
  <c r="H1246" i="13"/>
  <c r="L1246" i="13"/>
  <c r="R1246" i="13"/>
  <c r="S1246" i="13"/>
  <c r="T1246" i="13" a="1"/>
  <c r="T1246" i="13"/>
  <c r="U1246" i="13" a="1"/>
  <c r="U1246" i="13"/>
  <c r="V1246" i="13"/>
  <c r="W1246" i="13" a="1"/>
  <c r="W1246" i="13"/>
  <c r="X1246" i="13"/>
  <c r="Y1246" i="13"/>
  <c r="Z1246" i="13"/>
  <c r="AA1246" i="13"/>
  <c r="H1247" i="13"/>
  <c r="L1247" i="13"/>
  <c r="R1247" i="13"/>
  <c r="S1247" i="13"/>
  <c r="T1247" i="13" a="1"/>
  <c r="T1247" i="13"/>
  <c r="U1247" i="13" a="1"/>
  <c r="U1247" i="13"/>
  <c r="V1247" i="13"/>
  <c r="W1247" i="13" a="1"/>
  <c r="W1247" i="13"/>
  <c r="X1247" i="13"/>
  <c r="Y1247" i="13"/>
  <c r="Z1247" i="13"/>
  <c r="AA1247" i="13"/>
  <c r="H1248" i="13"/>
  <c r="L1248" i="13"/>
  <c r="R1248" i="13"/>
  <c r="S1248" i="13"/>
  <c r="T1248" i="13" a="1"/>
  <c r="T1248" i="13"/>
  <c r="U1248" i="13" a="1"/>
  <c r="U1248" i="13"/>
  <c r="V1248" i="13"/>
  <c r="W1248" i="13" a="1"/>
  <c r="W1248" i="13"/>
  <c r="X1248" i="13"/>
  <c r="Y1248" i="13"/>
  <c r="Z1248" i="13"/>
  <c r="AA1248" i="13"/>
  <c r="H1249" i="13"/>
  <c r="L1249" i="13"/>
  <c r="R1249" i="13"/>
  <c r="S1249" i="13"/>
  <c r="T1249" i="13" a="1"/>
  <c r="T1249" i="13"/>
  <c r="U1249" i="13" a="1"/>
  <c r="U1249" i="13"/>
  <c r="V1249" i="13"/>
  <c r="W1249" i="13" a="1"/>
  <c r="W1249" i="13"/>
  <c r="X1249" i="13"/>
  <c r="Y1249" i="13"/>
  <c r="Z1249" i="13"/>
  <c r="AA1249" i="13"/>
  <c r="H1250" i="13"/>
  <c r="L1250" i="13"/>
  <c r="R1250" i="13"/>
  <c r="S1250" i="13"/>
  <c r="T1250" i="13" a="1"/>
  <c r="T1250" i="13"/>
  <c r="U1250" i="13" a="1"/>
  <c r="U1250" i="13"/>
  <c r="V1250" i="13"/>
  <c r="W1250" i="13" a="1"/>
  <c r="W1250" i="13"/>
  <c r="X1250" i="13"/>
  <c r="Y1250" i="13"/>
  <c r="Z1250" i="13"/>
  <c r="AA1250" i="13"/>
  <c r="H1251" i="13"/>
  <c r="L1251" i="13"/>
  <c r="R1251" i="13"/>
  <c r="S1251" i="13"/>
  <c r="T1251" i="13" a="1"/>
  <c r="T1251" i="13"/>
  <c r="U1251" i="13" a="1"/>
  <c r="U1251" i="13"/>
  <c r="V1251" i="13"/>
  <c r="W1251" i="13" a="1"/>
  <c r="W1251" i="13"/>
  <c r="X1251" i="13"/>
  <c r="Y1251" i="13"/>
  <c r="Z1251" i="13"/>
  <c r="AA1251" i="13"/>
  <c r="H1252" i="13"/>
  <c r="L1252" i="13"/>
  <c r="R1252" i="13"/>
  <c r="S1252" i="13"/>
  <c r="T1252" i="13" a="1"/>
  <c r="T1252" i="13"/>
  <c r="U1252" i="13" a="1"/>
  <c r="U1252" i="13"/>
  <c r="V1252" i="13"/>
  <c r="W1252" i="13" a="1"/>
  <c r="W1252" i="13"/>
  <c r="X1252" i="13"/>
  <c r="Y1252" i="13"/>
  <c r="Z1252" i="13"/>
  <c r="AA1252" i="13"/>
  <c r="H1253" i="13"/>
  <c r="L1253" i="13"/>
  <c r="R1253" i="13"/>
  <c r="S1253" i="13"/>
  <c r="T1253" i="13" a="1"/>
  <c r="T1253" i="13"/>
  <c r="U1253" i="13" a="1"/>
  <c r="U1253" i="13"/>
  <c r="V1253" i="13"/>
  <c r="W1253" i="13" a="1"/>
  <c r="W1253" i="13"/>
  <c r="X1253" i="13"/>
  <c r="Y1253" i="13"/>
  <c r="Z1253" i="13"/>
  <c r="AA1253" i="13"/>
  <c r="H1254" i="13"/>
  <c r="L1254" i="13"/>
  <c r="R1254" i="13"/>
  <c r="S1254" i="13"/>
  <c r="T1254" i="13" a="1"/>
  <c r="T1254" i="13"/>
  <c r="U1254" i="13" a="1"/>
  <c r="U1254" i="13"/>
  <c r="V1254" i="13"/>
  <c r="W1254" i="13" a="1"/>
  <c r="W1254" i="13"/>
  <c r="X1254" i="13"/>
  <c r="Y1254" i="13"/>
  <c r="Z1254" i="13"/>
  <c r="AA1254" i="13"/>
  <c r="H1255" i="13"/>
  <c r="L1255" i="13"/>
  <c r="R1255" i="13"/>
  <c r="S1255" i="13"/>
  <c r="T1255" i="13" a="1"/>
  <c r="T1255" i="13"/>
  <c r="U1255" i="13" a="1"/>
  <c r="U1255" i="13"/>
  <c r="V1255" i="13"/>
  <c r="W1255" i="13" a="1"/>
  <c r="W1255" i="13"/>
  <c r="X1255" i="13"/>
  <c r="Y1255" i="13"/>
  <c r="Z1255" i="13"/>
  <c r="AA1255" i="13"/>
  <c r="H1256" i="13"/>
  <c r="L1256" i="13"/>
  <c r="R1256" i="13"/>
  <c r="S1256" i="13"/>
  <c r="T1256" i="13" a="1"/>
  <c r="T1256" i="13"/>
  <c r="U1256" i="13" a="1"/>
  <c r="U1256" i="13"/>
  <c r="V1256" i="13"/>
  <c r="W1256" i="13" a="1"/>
  <c r="W1256" i="13"/>
  <c r="X1256" i="13"/>
  <c r="Y1256" i="13"/>
  <c r="Z1256" i="13"/>
  <c r="AA1256" i="13"/>
  <c r="H1257" i="13"/>
  <c r="L1257" i="13"/>
  <c r="R1257" i="13"/>
  <c r="S1257" i="13"/>
  <c r="T1257" i="13" a="1"/>
  <c r="T1257" i="13"/>
  <c r="U1257" i="13" a="1"/>
  <c r="U1257" i="13"/>
  <c r="V1257" i="13"/>
  <c r="W1257" i="13" a="1"/>
  <c r="W1257" i="13"/>
  <c r="X1257" i="13"/>
  <c r="Y1257" i="13"/>
  <c r="Z1257" i="13"/>
  <c r="AA1257" i="13"/>
  <c r="H1258" i="13"/>
  <c r="L1258" i="13"/>
  <c r="R1258" i="13"/>
  <c r="S1258" i="13"/>
  <c r="T1258" i="13" a="1"/>
  <c r="T1258" i="13"/>
  <c r="U1258" i="13" a="1"/>
  <c r="U1258" i="13"/>
  <c r="V1258" i="13"/>
  <c r="W1258" i="13" a="1"/>
  <c r="W1258" i="13"/>
  <c r="X1258" i="13"/>
  <c r="Y1258" i="13"/>
  <c r="Z1258" i="13"/>
  <c r="AA1258" i="13"/>
  <c r="H1259" i="13"/>
  <c r="L1259" i="13"/>
  <c r="R1259" i="13"/>
  <c r="S1259" i="13"/>
  <c r="T1259" i="13" a="1"/>
  <c r="T1259" i="13"/>
  <c r="U1259" i="13" a="1"/>
  <c r="U1259" i="13"/>
  <c r="V1259" i="13"/>
  <c r="W1259" i="13" a="1"/>
  <c r="W1259" i="13"/>
  <c r="X1259" i="13"/>
  <c r="Y1259" i="13"/>
  <c r="Z1259" i="13"/>
  <c r="AA1259" i="13"/>
  <c r="H1260" i="13"/>
  <c r="L1260" i="13"/>
  <c r="R1260" i="13"/>
  <c r="S1260" i="13"/>
  <c r="T1260" i="13" a="1"/>
  <c r="T1260" i="13"/>
  <c r="U1260" i="13" a="1"/>
  <c r="U1260" i="13"/>
  <c r="V1260" i="13"/>
  <c r="W1260" i="13" a="1"/>
  <c r="W1260" i="13"/>
  <c r="X1260" i="13"/>
  <c r="Y1260" i="13"/>
  <c r="Z1260" i="13"/>
  <c r="AA1260" i="13"/>
  <c r="H1261" i="13"/>
  <c r="L1261" i="13"/>
  <c r="R1261" i="13"/>
  <c r="S1261" i="13"/>
  <c r="T1261" i="13" a="1"/>
  <c r="T1261" i="13"/>
  <c r="U1261" i="13" a="1"/>
  <c r="U1261" i="13"/>
  <c r="V1261" i="13"/>
  <c r="W1261" i="13" a="1"/>
  <c r="W1261" i="13"/>
  <c r="X1261" i="13"/>
  <c r="Y1261" i="13"/>
  <c r="Z1261" i="13"/>
  <c r="AA1261" i="13"/>
  <c r="H1262" i="13"/>
  <c r="L1262" i="13"/>
  <c r="R1262" i="13"/>
  <c r="S1262" i="13"/>
  <c r="T1262" i="13" a="1"/>
  <c r="T1262" i="13"/>
  <c r="U1262" i="13" a="1"/>
  <c r="U1262" i="13"/>
  <c r="V1262" i="13"/>
  <c r="W1262" i="13" a="1"/>
  <c r="W1262" i="13"/>
  <c r="X1262" i="13"/>
  <c r="Y1262" i="13"/>
  <c r="Z1262" i="13"/>
  <c r="AA1262" i="13"/>
  <c r="H1263" i="13"/>
  <c r="L1263" i="13"/>
  <c r="R1263" i="13"/>
  <c r="S1263" i="13"/>
  <c r="T1263" i="13" a="1"/>
  <c r="T1263" i="13"/>
  <c r="U1263" i="13" a="1"/>
  <c r="U1263" i="13"/>
  <c r="V1263" i="13"/>
  <c r="W1263" i="13" a="1"/>
  <c r="W1263" i="13"/>
  <c r="X1263" i="13"/>
  <c r="Y1263" i="13"/>
  <c r="Z1263" i="13"/>
  <c r="AA1263" i="13"/>
  <c r="H1264" i="13"/>
  <c r="L1264" i="13"/>
  <c r="R1264" i="13"/>
  <c r="S1264" i="13"/>
  <c r="T1264" i="13" a="1"/>
  <c r="T1264" i="13"/>
  <c r="U1264" i="13" a="1"/>
  <c r="U1264" i="13"/>
  <c r="V1264" i="13"/>
  <c r="W1264" i="13" a="1"/>
  <c r="W1264" i="13"/>
  <c r="X1264" i="13"/>
  <c r="Y1264" i="13"/>
  <c r="Z1264" i="13"/>
  <c r="AA1264" i="13"/>
  <c r="H1265" i="13"/>
  <c r="L1265" i="13"/>
  <c r="R1265" i="13"/>
  <c r="S1265" i="13"/>
  <c r="T1265" i="13" a="1"/>
  <c r="T1265" i="13"/>
  <c r="U1265" i="13" a="1"/>
  <c r="U1265" i="13"/>
  <c r="V1265" i="13"/>
  <c r="W1265" i="13" a="1"/>
  <c r="W1265" i="13"/>
  <c r="X1265" i="13"/>
  <c r="Y1265" i="13"/>
  <c r="Z1265" i="13"/>
  <c r="AA1265" i="13"/>
  <c r="H1266" i="13"/>
  <c r="L1266" i="13"/>
  <c r="R1266" i="13"/>
  <c r="S1266" i="13"/>
  <c r="T1266" i="13" a="1"/>
  <c r="T1266" i="13"/>
  <c r="U1266" i="13" a="1"/>
  <c r="U1266" i="13"/>
  <c r="V1266" i="13"/>
  <c r="W1266" i="13" a="1"/>
  <c r="W1266" i="13"/>
  <c r="X1266" i="13"/>
  <c r="Y1266" i="13"/>
  <c r="Z1266" i="13"/>
  <c r="AA1266" i="13"/>
  <c r="H1267" i="13"/>
  <c r="L1267" i="13"/>
  <c r="R1267" i="13"/>
  <c r="S1267" i="13"/>
  <c r="T1267" i="13" a="1"/>
  <c r="T1267" i="13"/>
  <c r="U1267" i="13" a="1"/>
  <c r="U1267" i="13"/>
  <c r="V1267" i="13"/>
  <c r="W1267" i="13" a="1"/>
  <c r="W1267" i="13"/>
  <c r="X1267" i="13"/>
  <c r="Y1267" i="13"/>
  <c r="Z1267" i="13"/>
  <c r="AA1267" i="13"/>
  <c r="H1268" i="13"/>
  <c r="L1268" i="13"/>
  <c r="R1268" i="13"/>
  <c r="S1268" i="13"/>
  <c r="T1268" i="13" a="1"/>
  <c r="T1268" i="13"/>
  <c r="U1268" i="13" a="1"/>
  <c r="U1268" i="13"/>
  <c r="V1268" i="13"/>
  <c r="W1268" i="13" a="1"/>
  <c r="W1268" i="13"/>
  <c r="X1268" i="13"/>
  <c r="Y1268" i="13"/>
  <c r="Z1268" i="13"/>
  <c r="AA1268" i="13"/>
  <c r="H1269" i="13"/>
  <c r="L1269" i="13"/>
  <c r="R1269" i="13"/>
  <c r="S1269" i="13"/>
  <c r="T1269" i="13" a="1"/>
  <c r="T1269" i="13"/>
  <c r="U1269" i="13" a="1"/>
  <c r="U1269" i="13"/>
  <c r="V1269" i="13"/>
  <c r="W1269" i="13" a="1"/>
  <c r="W1269" i="13"/>
  <c r="X1269" i="13"/>
  <c r="Y1269" i="13"/>
  <c r="Z1269" i="13"/>
  <c r="AA1269" i="13"/>
  <c r="H1270" i="13"/>
  <c r="L1270" i="13"/>
  <c r="R1270" i="13"/>
  <c r="S1270" i="13"/>
  <c r="T1270" i="13" a="1"/>
  <c r="T1270" i="13"/>
  <c r="U1270" i="13" a="1"/>
  <c r="U1270" i="13"/>
  <c r="V1270" i="13"/>
  <c r="W1270" i="13" a="1"/>
  <c r="W1270" i="13"/>
  <c r="X1270" i="13"/>
  <c r="Y1270" i="13"/>
  <c r="Z1270" i="13"/>
  <c r="AA1270" i="13"/>
  <c r="H1271" i="13"/>
  <c r="L1271" i="13"/>
  <c r="R1271" i="13"/>
  <c r="S1271" i="13"/>
  <c r="T1271" i="13" a="1"/>
  <c r="T1271" i="13"/>
  <c r="U1271" i="13" a="1"/>
  <c r="U1271" i="13"/>
  <c r="V1271" i="13"/>
  <c r="W1271" i="13" a="1"/>
  <c r="W1271" i="13"/>
  <c r="X1271" i="13"/>
  <c r="Y1271" i="13"/>
  <c r="Z1271" i="13"/>
  <c r="AA1271" i="13"/>
  <c r="H1272" i="13"/>
  <c r="L1272" i="13"/>
  <c r="R1272" i="13"/>
  <c r="S1272" i="13"/>
  <c r="T1272" i="13" a="1"/>
  <c r="T1272" i="13"/>
  <c r="U1272" i="13" a="1"/>
  <c r="U1272" i="13"/>
  <c r="V1272" i="13"/>
  <c r="W1272" i="13" a="1"/>
  <c r="W1272" i="13"/>
  <c r="X1272" i="13"/>
  <c r="Y1272" i="13"/>
  <c r="Z1272" i="13"/>
  <c r="AA1272" i="13"/>
  <c r="H1273" i="13"/>
  <c r="L1273" i="13"/>
  <c r="R1273" i="13"/>
  <c r="S1273" i="13"/>
  <c r="T1273" i="13" a="1"/>
  <c r="T1273" i="13"/>
  <c r="U1273" i="13" a="1"/>
  <c r="U1273" i="13"/>
  <c r="V1273" i="13"/>
  <c r="W1273" i="13" a="1"/>
  <c r="W1273" i="13"/>
  <c r="X1273" i="13"/>
  <c r="Y1273" i="13"/>
  <c r="Z1273" i="13"/>
  <c r="AA1273" i="13"/>
  <c r="H1274" i="13"/>
  <c r="L1274" i="13"/>
  <c r="R1274" i="13"/>
  <c r="S1274" i="13"/>
  <c r="T1274" i="13" a="1"/>
  <c r="T1274" i="13"/>
  <c r="U1274" i="13" a="1"/>
  <c r="U1274" i="13"/>
  <c r="V1274" i="13"/>
  <c r="W1274" i="13" a="1"/>
  <c r="W1274" i="13"/>
  <c r="X1274" i="13"/>
  <c r="Y1274" i="13"/>
  <c r="Z1274" i="13"/>
  <c r="AA1274" i="13"/>
  <c r="H1275" i="13"/>
  <c r="L1275" i="13"/>
  <c r="R1275" i="13"/>
  <c r="S1275" i="13"/>
  <c r="T1275" i="13" a="1"/>
  <c r="T1275" i="13"/>
  <c r="U1275" i="13" a="1"/>
  <c r="U1275" i="13"/>
  <c r="V1275" i="13"/>
  <c r="W1275" i="13" a="1"/>
  <c r="W1275" i="13"/>
  <c r="X1275" i="13"/>
  <c r="Y1275" i="13"/>
  <c r="Z1275" i="13"/>
  <c r="AA1275" i="13"/>
  <c r="H1276" i="13"/>
  <c r="L1276" i="13"/>
  <c r="R1276" i="13"/>
  <c r="S1276" i="13"/>
  <c r="T1276" i="13" a="1"/>
  <c r="T1276" i="13"/>
  <c r="U1276" i="13" a="1"/>
  <c r="U1276" i="13"/>
  <c r="V1276" i="13"/>
  <c r="W1276" i="13" a="1"/>
  <c r="W1276" i="13"/>
  <c r="X1276" i="13"/>
  <c r="Y1276" i="13"/>
  <c r="Z1276" i="13"/>
  <c r="AA1276" i="13"/>
  <c r="H1277" i="13"/>
  <c r="L1277" i="13"/>
  <c r="R1277" i="13"/>
  <c r="S1277" i="13"/>
  <c r="T1277" i="13" a="1"/>
  <c r="T1277" i="13"/>
  <c r="U1277" i="13" a="1"/>
  <c r="U1277" i="13"/>
  <c r="V1277" i="13"/>
  <c r="W1277" i="13" a="1"/>
  <c r="W1277" i="13"/>
  <c r="X1277" i="13"/>
  <c r="Y1277" i="13"/>
  <c r="Z1277" i="13"/>
  <c r="AA1277" i="13"/>
  <c r="H1278" i="13"/>
  <c r="L1278" i="13"/>
  <c r="R1278" i="13"/>
  <c r="S1278" i="13"/>
  <c r="T1278" i="13" a="1"/>
  <c r="T1278" i="13"/>
  <c r="U1278" i="13" a="1"/>
  <c r="U1278" i="13"/>
  <c r="V1278" i="13"/>
  <c r="W1278" i="13" a="1"/>
  <c r="W1278" i="13"/>
  <c r="X1278" i="13"/>
  <c r="Y1278" i="13"/>
  <c r="Z1278" i="13"/>
  <c r="AA1278" i="13"/>
  <c r="H1279" i="13"/>
  <c r="L1279" i="13"/>
  <c r="R1279" i="13"/>
  <c r="S1279" i="13"/>
  <c r="T1279" i="13" a="1"/>
  <c r="T1279" i="13"/>
  <c r="U1279" i="13" a="1"/>
  <c r="U1279" i="13"/>
  <c r="V1279" i="13"/>
  <c r="W1279" i="13" a="1"/>
  <c r="W1279" i="13"/>
  <c r="X1279" i="13"/>
  <c r="Y1279" i="13"/>
  <c r="Z1279" i="13"/>
  <c r="AA1279" i="13"/>
  <c r="H1280" i="13"/>
  <c r="L1280" i="13"/>
  <c r="R1280" i="13"/>
  <c r="S1280" i="13"/>
  <c r="T1280" i="13" a="1"/>
  <c r="T1280" i="13"/>
  <c r="U1280" i="13" a="1"/>
  <c r="U1280" i="13"/>
  <c r="V1280" i="13"/>
  <c r="W1280" i="13" a="1"/>
  <c r="W1280" i="13"/>
  <c r="X1280" i="13"/>
  <c r="Y1280" i="13"/>
  <c r="Z1280" i="13"/>
  <c r="AA1280" i="13"/>
  <c r="H1281" i="13"/>
  <c r="L1281" i="13"/>
  <c r="R1281" i="13"/>
  <c r="S1281" i="13"/>
  <c r="T1281" i="13" a="1"/>
  <c r="T1281" i="13"/>
  <c r="U1281" i="13" a="1"/>
  <c r="U1281" i="13"/>
  <c r="V1281" i="13"/>
  <c r="W1281" i="13" a="1"/>
  <c r="W1281" i="13"/>
  <c r="X1281" i="13"/>
  <c r="Y1281" i="13"/>
  <c r="Z1281" i="13"/>
  <c r="AA1281" i="13"/>
  <c r="H1282" i="13"/>
  <c r="L1282" i="13"/>
  <c r="R1282" i="13"/>
  <c r="S1282" i="13"/>
  <c r="T1282" i="13" a="1"/>
  <c r="T1282" i="13"/>
  <c r="U1282" i="13" a="1"/>
  <c r="U1282" i="13"/>
  <c r="V1282" i="13"/>
  <c r="W1282" i="13" a="1"/>
  <c r="W1282" i="13"/>
  <c r="X1282" i="13"/>
  <c r="Y1282" i="13"/>
  <c r="Z1282" i="13"/>
  <c r="AA1282" i="13"/>
  <c r="H1283" i="13"/>
  <c r="L1283" i="13"/>
  <c r="R1283" i="13"/>
  <c r="S1283" i="13"/>
  <c r="T1283" i="13" a="1"/>
  <c r="T1283" i="13"/>
  <c r="U1283" i="13" a="1"/>
  <c r="U1283" i="13"/>
  <c r="V1283" i="13"/>
  <c r="W1283" i="13" a="1"/>
  <c r="W1283" i="13"/>
  <c r="X1283" i="13"/>
  <c r="Y1283" i="13"/>
  <c r="Z1283" i="13"/>
  <c r="AA1283" i="13"/>
  <c r="H1284" i="13"/>
  <c r="L1284" i="13"/>
  <c r="R1284" i="13"/>
  <c r="S1284" i="13"/>
  <c r="T1284" i="13" a="1"/>
  <c r="T1284" i="13"/>
  <c r="U1284" i="13" a="1"/>
  <c r="U1284" i="13"/>
  <c r="V1284" i="13"/>
  <c r="W1284" i="13" a="1"/>
  <c r="W1284" i="13"/>
  <c r="X1284" i="13"/>
  <c r="Y1284" i="13"/>
  <c r="Z1284" i="13"/>
  <c r="AA1284" i="13"/>
  <c r="H1285" i="13"/>
  <c r="L1285" i="13"/>
  <c r="R1285" i="13"/>
  <c r="S1285" i="13"/>
  <c r="T1285" i="13" a="1"/>
  <c r="T1285" i="13"/>
  <c r="U1285" i="13" a="1"/>
  <c r="U1285" i="13"/>
  <c r="V1285" i="13"/>
  <c r="W1285" i="13" a="1"/>
  <c r="W1285" i="13"/>
  <c r="X1285" i="13"/>
  <c r="Y1285" i="13"/>
  <c r="Z1285" i="13"/>
  <c r="AA1285" i="13"/>
  <c r="H1286" i="13"/>
  <c r="L1286" i="13"/>
  <c r="R1286" i="13"/>
  <c r="S1286" i="13"/>
  <c r="T1286" i="13" a="1"/>
  <c r="T1286" i="13"/>
  <c r="U1286" i="13" a="1"/>
  <c r="U1286" i="13"/>
  <c r="V1286" i="13"/>
  <c r="W1286" i="13" a="1"/>
  <c r="W1286" i="13"/>
  <c r="X1286" i="13"/>
  <c r="Y1286" i="13"/>
  <c r="Z1286" i="13"/>
  <c r="AA1286" i="13"/>
  <c r="H1287" i="13"/>
  <c r="L1287" i="13"/>
  <c r="R1287" i="13"/>
  <c r="S1287" i="13"/>
  <c r="T1287" i="13" a="1"/>
  <c r="T1287" i="13"/>
  <c r="U1287" i="13" a="1"/>
  <c r="U1287" i="13"/>
  <c r="V1287" i="13"/>
  <c r="W1287" i="13" a="1"/>
  <c r="W1287" i="13"/>
  <c r="X1287" i="13"/>
  <c r="Y1287" i="13"/>
  <c r="Z1287" i="13"/>
  <c r="AA1287" i="13"/>
  <c r="H1288" i="13"/>
  <c r="L1288" i="13"/>
  <c r="R1288" i="13"/>
  <c r="S1288" i="13"/>
  <c r="T1288" i="13" a="1"/>
  <c r="T1288" i="13"/>
  <c r="U1288" i="13" a="1"/>
  <c r="U1288" i="13"/>
  <c r="V1288" i="13"/>
  <c r="W1288" i="13" a="1"/>
  <c r="W1288" i="13"/>
  <c r="X1288" i="13"/>
  <c r="Y1288" i="13"/>
  <c r="Z1288" i="13"/>
  <c r="AA1288" i="13"/>
  <c r="H1289" i="13"/>
  <c r="L1289" i="13"/>
  <c r="R1289" i="13"/>
  <c r="S1289" i="13"/>
  <c r="T1289" i="13" a="1"/>
  <c r="T1289" i="13"/>
  <c r="U1289" i="13" a="1"/>
  <c r="U1289" i="13"/>
  <c r="V1289" i="13"/>
  <c r="W1289" i="13" a="1"/>
  <c r="W1289" i="13"/>
  <c r="X1289" i="13"/>
  <c r="Y1289" i="13"/>
  <c r="Z1289" i="13"/>
  <c r="AA1289" i="13"/>
  <c r="H1290" i="13"/>
  <c r="L1290" i="13"/>
  <c r="R1290" i="13"/>
  <c r="S1290" i="13"/>
  <c r="T1290" i="13" a="1"/>
  <c r="T1290" i="13"/>
  <c r="U1290" i="13" a="1"/>
  <c r="U1290" i="13"/>
  <c r="V1290" i="13"/>
  <c r="W1290" i="13" a="1"/>
  <c r="W1290" i="13"/>
  <c r="X1290" i="13"/>
  <c r="Y1290" i="13"/>
  <c r="Z1290" i="13"/>
  <c r="AA1290" i="13"/>
  <c r="H1291" i="13"/>
  <c r="L1291" i="13"/>
  <c r="R1291" i="13"/>
  <c r="S1291" i="13"/>
  <c r="T1291" i="13" a="1"/>
  <c r="T1291" i="13"/>
  <c r="U1291" i="13" a="1"/>
  <c r="U1291" i="13"/>
  <c r="V1291" i="13"/>
  <c r="W1291" i="13" a="1"/>
  <c r="W1291" i="13"/>
  <c r="X1291" i="13"/>
  <c r="Y1291" i="13"/>
  <c r="Z1291" i="13"/>
  <c r="AA1291" i="13"/>
  <c r="H1292" i="13"/>
  <c r="L1292" i="13"/>
  <c r="R1292" i="13"/>
  <c r="S1292" i="13"/>
  <c r="T1292" i="13" a="1"/>
  <c r="T1292" i="13"/>
  <c r="U1292" i="13" a="1"/>
  <c r="U1292" i="13"/>
  <c r="V1292" i="13"/>
  <c r="W1292" i="13" a="1"/>
  <c r="W1292" i="13"/>
  <c r="X1292" i="13"/>
  <c r="Y1292" i="13"/>
  <c r="Z1292" i="13"/>
  <c r="AA1292" i="13"/>
  <c r="H1293" i="13"/>
  <c r="L1293" i="13"/>
  <c r="R1293" i="13"/>
  <c r="S1293" i="13"/>
  <c r="T1293" i="13" a="1"/>
  <c r="T1293" i="13"/>
  <c r="U1293" i="13" a="1"/>
  <c r="U1293" i="13"/>
  <c r="V1293" i="13"/>
  <c r="W1293" i="13" a="1"/>
  <c r="W1293" i="13"/>
  <c r="X1293" i="13"/>
  <c r="Y1293" i="13"/>
  <c r="Z1293" i="13"/>
  <c r="AA1293" i="13"/>
  <c r="H1294" i="13"/>
  <c r="L1294" i="13"/>
  <c r="R1294" i="13"/>
  <c r="S1294" i="13"/>
  <c r="T1294" i="13" a="1"/>
  <c r="T1294" i="13"/>
  <c r="U1294" i="13" a="1"/>
  <c r="U1294" i="13"/>
  <c r="V1294" i="13"/>
  <c r="W1294" i="13" a="1"/>
  <c r="W1294" i="13"/>
  <c r="X1294" i="13"/>
  <c r="Y1294" i="13"/>
  <c r="Z1294" i="13"/>
  <c r="AA1294" i="13"/>
  <c r="H1295" i="13"/>
  <c r="L1295" i="13"/>
  <c r="R1295" i="13"/>
  <c r="S1295" i="13"/>
  <c r="T1295" i="13" a="1"/>
  <c r="T1295" i="13"/>
  <c r="U1295" i="13" a="1"/>
  <c r="U1295" i="13"/>
  <c r="V1295" i="13"/>
  <c r="W1295" i="13" a="1"/>
  <c r="W1295" i="13"/>
  <c r="X1295" i="13"/>
  <c r="Y1295" i="13"/>
  <c r="Z1295" i="13"/>
  <c r="AA1295" i="13"/>
  <c r="H1296" i="13"/>
  <c r="L1296" i="13"/>
  <c r="R1296" i="13"/>
  <c r="S1296" i="13"/>
  <c r="T1296" i="13" a="1"/>
  <c r="T1296" i="13"/>
  <c r="U1296" i="13" a="1"/>
  <c r="U1296" i="13"/>
  <c r="V1296" i="13"/>
  <c r="W1296" i="13" a="1"/>
  <c r="W1296" i="13"/>
  <c r="X1296" i="13"/>
  <c r="Y1296" i="13"/>
  <c r="Z1296" i="13"/>
  <c r="AA1296" i="13"/>
  <c r="H1297" i="13"/>
  <c r="L1297" i="13"/>
  <c r="R1297" i="13"/>
  <c r="S1297" i="13"/>
  <c r="T1297" i="13" a="1"/>
  <c r="T1297" i="13"/>
  <c r="U1297" i="13" a="1"/>
  <c r="U1297" i="13"/>
  <c r="V1297" i="13"/>
  <c r="W1297" i="13" a="1"/>
  <c r="W1297" i="13"/>
  <c r="X1297" i="13"/>
  <c r="Y1297" i="13"/>
  <c r="Z1297" i="13"/>
  <c r="AA1297" i="13"/>
  <c r="H1298" i="13"/>
  <c r="L1298" i="13"/>
  <c r="R1298" i="13"/>
  <c r="S1298" i="13"/>
  <c r="T1298" i="13" a="1"/>
  <c r="T1298" i="13"/>
  <c r="U1298" i="13" a="1"/>
  <c r="U1298" i="13"/>
  <c r="V1298" i="13"/>
  <c r="W1298" i="13" a="1"/>
  <c r="W1298" i="13"/>
  <c r="X1298" i="13"/>
  <c r="Y1298" i="13"/>
  <c r="Z1298" i="13"/>
  <c r="AA1298" i="13"/>
  <c r="H1299" i="13"/>
  <c r="L1299" i="13"/>
  <c r="R1299" i="13"/>
  <c r="S1299" i="13"/>
  <c r="T1299" i="13" a="1"/>
  <c r="T1299" i="13"/>
  <c r="U1299" i="13" a="1"/>
  <c r="U1299" i="13"/>
  <c r="V1299" i="13"/>
  <c r="W1299" i="13" a="1"/>
  <c r="W1299" i="13"/>
  <c r="X1299" i="13"/>
  <c r="Y1299" i="13"/>
  <c r="Z1299" i="13"/>
  <c r="AA1299" i="13"/>
  <c r="H1300" i="13"/>
  <c r="L1300" i="13"/>
  <c r="R1300" i="13"/>
  <c r="S1300" i="13"/>
  <c r="T1300" i="13" a="1"/>
  <c r="T1300" i="13"/>
  <c r="U1300" i="13" a="1"/>
  <c r="U1300" i="13"/>
  <c r="V1300" i="13"/>
  <c r="W1300" i="13" a="1"/>
  <c r="W1300" i="13"/>
  <c r="X1300" i="13"/>
  <c r="Y1300" i="13"/>
  <c r="Z1300" i="13"/>
  <c r="AA1300" i="13"/>
  <c r="H1301" i="13"/>
  <c r="L1301" i="13"/>
  <c r="R1301" i="13"/>
  <c r="S1301" i="13"/>
  <c r="T1301" i="13" a="1"/>
  <c r="T1301" i="13"/>
  <c r="U1301" i="13" a="1"/>
  <c r="U1301" i="13"/>
  <c r="V1301" i="13"/>
  <c r="W1301" i="13" a="1"/>
  <c r="W1301" i="13"/>
  <c r="X1301" i="13"/>
  <c r="Y1301" i="13"/>
  <c r="Z1301" i="13"/>
  <c r="AA1301" i="13"/>
  <c r="H1302" i="13"/>
  <c r="L1302" i="13"/>
  <c r="R1302" i="13"/>
  <c r="S1302" i="13"/>
  <c r="T1302" i="13" a="1"/>
  <c r="T1302" i="13"/>
  <c r="U1302" i="13" a="1"/>
  <c r="U1302" i="13"/>
  <c r="V1302" i="13"/>
  <c r="W1302" i="13" a="1"/>
  <c r="W1302" i="13"/>
  <c r="X1302" i="13"/>
  <c r="Y1302" i="13"/>
  <c r="Z1302" i="13"/>
  <c r="AA1302" i="13"/>
  <c r="H1303" i="13"/>
  <c r="L1303" i="13"/>
  <c r="R1303" i="13"/>
  <c r="S1303" i="13"/>
  <c r="T1303" i="13" a="1"/>
  <c r="T1303" i="13"/>
  <c r="U1303" i="13" a="1"/>
  <c r="U1303" i="13"/>
  <c r="V1303" i="13"/>
  <c r="W1303" i="13" a="1"/>
  <c r="W1303" i="13"/>
  <c r="X1303" i="13"/>
  <c r="Y1303" i="13"/>
  <c r="Z1303" i="13"/>
  <c r="AA1303" i="13"/>
  <c r="H1304" i="13"/>
  <c r="L1304" i="13"/>
  <c r="R1304" i="13"/>
  <c r="S1304" i="13"/>
  <c r="T1304" i="13" a="1"/>
  <c r="T1304" i="13"/>
  <c r="U1304" i="13" a="1"/>
  <c r="U1304" i="13"/>
  <c r="V1304" i="13"/>
  <c r="W1304" i="13" a="1"/>
  <c r="W1304" i="13"/>
  <c r="X1304" i="13"/>
  <c r="Y1304" i="13"/>
  <c r="Z1304" i="13"/>
  <c r="AA1304" i="13"/>
  <c r="H1305" i="13"/>
  <c r="L1305" i="13"/>
  <c r="R1305" i="13"/>
  <c r="S1305" i="13"/>
  <c r="T1305" i="13" a="1"/>
  <c r="T1305" i="13"/>
  <c r="U1305" i="13" a="1"/>
  <c r="U1305" i="13"/>
  <c r="V1305" i="13"/>
  <c r="W1305" i="13" a="1"/>
  <c r="W1305" i="13"/>
  <c r="X1305" i="13"/>
  <c r="Y1305" i="13"/>
  <c r="Z1305" i="13"/>
  <c r="AA1305" i="13"/>
  <c r="H1306" i="13"/>
  <c r="L1306" i="13"/>
  <c r="R1306" i="13"/>
  <c r="S1306" i="13"/>
  <c r="T1306" i="13" a="1"/>
  <c r="T1306" i="13"/>
  <c r="U1306" i="13" a="1"/>
  <c r="U1306" i="13"/>
  <c r="V1306" i="13"/>
  <c r="W1306" i="13" a="1"/>
  <c r="W1306" i="13"/>
  <c r="X1306" i="13"/>
  <c r="Y1306" i="13"/>
  <c r="Z1306" i="13"/>
  <c r="AA1306" i="13"/>
  <c r="H1307" i="13"/>
  <c r="L1307" i="13"/>
  <c r="R1307" i="13"/>
  <c r="S1307" i="13"/>
  <c r="T1307" i="13" a="1"/>
  <c r="T1307" i="13"/>
  <c r="U1307" i="13" a="1"/>
  <c r="U1307" i="13"/>
  <c r="V1307" i="13"/>
  <c r="W1307" i="13" a="1"/>
  <c r="W1307" i="13"/>
  <c r="X1307" i="13"/>
  <c r="Y1307" i="13"/>
  <c r="Z1307" i="13"/>
  <c r="AA1307" i="13"/>
  <c r="H1308" i="13"/>
  <c r="L1308" i="13"/>
  <c r="R1308" i="13"/>
  <c r="S1308" i="13"/>
  <c r="T1308" i="13" a="1"/>
  <c r="T1308" i="13"/>
  <c r="U1308" i="13" a="1"/>
  <c r="U1308" i="13"/>
  <c r="V1308" i="13"/>
  <c r="W1308" i="13" a="1"/>
  <c r="W1308" i="13"/>
  <c r="X1308" i="13"/>
  <c r="Y1308" i="13"/>
  <c r="Z1308" i="13"/>
  <c r="AA1308" i="13"/>
  <c r="H1309" i="13"/>
  <c r="L1309" i="13"/>
  <c r="R1309" i="13"/>
  <c r="S1309" i="13"/>
  <c r="T1309" i="13" a="1"/>
  <c r="T1309" i="13"/>
  <c r="U1309" i="13" a="1"/>
  <c r="U1309" i="13"/>
  <c r="V1309" i="13"/>
  <c r="W1309" i="13" a="1"/>
  <c r="W1309" i="13"/>
  <c r="X1309" i="13"/>
  <c r="Y1309" i="13"/>
  <c r="Z1309" i="13"/>
  <c r="AA1309" i="13"/>
  <c r="H1310" i="13"/>
  <c r="L1310" i="13"/>
  <c r="R1310" i="13"/>
  <c r="S1310" i="13"/>
  <c r="T1310" i="13" a="1"/>
  <c r="T1310" i="13"/>
  <c r="U1310" i="13" a="1"/>
  <c r="U1310" i="13"/>
  <c r="V1310" i="13"/>
  <c r="W1310" i="13" a="1"/>
  <c r="W1310" i="13"/>
  <c r="X1310" i="13"/>
  <c r="Y1310" i="13"/>
  <c r="Z1310" i="13"/>
  <c r="AA1310" i="13"/>
  <c r="H1311" i="13"/>
  <c r="L1311" i="13"/>
  <c r="R1311" i="13"/>
  <c r="S1311" i="13"/>
  <c r="T1311" i="13" a="1"/>
  <c r="T1311" i="13"/>
  <c r="U1311" i="13" a="1"/>
  <c r="U1311" i="13"/>
  <c r="V1311" i="13"/>
  <c r="W1311" i="13" a="1"/>
  <c r="W1311" i="13"/>
  <c r="X1311" i="13"/>
  <c r="Y1311" i="13"/>
  <c r="Z1311" i="13"/>
  <c r="AA1311" i="13"/>
  <c r="H1312" i="13"/>
  <c r="L1312" i="13"/>
  <c r="R1312" i="13"/>
  <c r="S1312" i="13"/>
  <c r="T1312" i="13" a="1"/>
  <c r="T1312" i="13"/>
  <c r="U1312" i="13" a="1"/>
  <c r="U1312" i="13"/>
  <c r="V1312" i="13"/>
  <c r="W1312" i="13" a="1"/>
  <c r="W1312" i="13"/>
  <c r="X1312" i="13"/>
  <c r="Y1312" i="13"/>
  <c r="Z1312" i="13"/>
  <c r="AA1312" i="13"/>
  <c r="H1313" i="13"/>
  <c r="L1313" i="13"/>
  <c r="R1313" i="13"/>
  <c r="S1313" i="13"/>
  <c r="T1313" i="13" a="1"/>
  <c r="T1313" i="13"/>
  <c r="U1313" i="13" a="1"/>
  <c r="U1313" i="13"/>
  <c r="V1313" i="13"/>
  <c r="W1313" i="13" a="1"/>
  <c r="W1313" i="13"/>
  <c r="X1313" i="13"/>
  <c r="Y1313" i="13"/>
  <c r="Z1313" i="13"/>
  <c r="AA1313" i="13"/>
  <c r="H1314" i="13"/>
  <c r="L1314" i="13"/>
  <c r="R1314" i="13"/>
  <c r="S1314" i="13"/>
  <c r="T1314" i="13" a="1"/>
  <c r="T1314" i="13"/>
  <c r="U1314" i="13" a="1"/>
  <c r="U1314" i="13"/>
  <c r="V1314" i="13"/>
  <c r="W1314" i="13" a="1"/>
  <c r="W1314" i="13"/>
  <c r="X1314" i="13"/>
  <c r="Y1314" i="13"/>
  <c r="Z1314" i="13"/>
  <c r="AA1314" i="13"/>
  <c r="H1315" i="13"/>
  <c r="L1315" i="13"/>
  <c r="R1315" i="13"/>
  <c r="S1315" i="13"/>
  <c r="T1315" i="13" a="1"/>
  <c r="T1315" i="13"/>
  <c r="U1315" i="13" a="1"/>
  <c r="U1315" i="13"/>
  <c r="V1315" i="13"/>
  <c r="W1315" i="13" a="1"/>
  <c r="W1315" i="13"/>
  <c r="X1315" i="13"/>
  <c r="Y1315" i="13"/>
  <c r="Z1315" i="13"/>
  <c r="AA1315" i="13"/>
  <c r="H1316" i="13"/>
  <c r="L1316" i="13"/>
  <c r="R1316" i="13"/>
  <c r="S1316" i="13"/>
  <c r="T1316" i="13" a="1"/>
  <c r="T1316" i="13"/>
  <c r="U1316" i="13" a="1"/>
  <c r="U1316" i="13"/>
  <c r="V1316" i="13"/>
  <c r="W1316" i="13" a="1"/>
  <c r="W1316" i="13"/>
  <c r="X1316" i="13"/>
  <c r="Y1316" i="13"/>
  <c r="Z1316" i="13"/>
  <c r="AA1316" i="13"/>
  <c r="H1317" i="13"/>
  <c r="L1317" i="13"/>
  <c r="R1317" i="13"/>
  <c r="S1317" i="13"/>
  <c r="T1317" i="13" a="1"/>
  <c r="T1317" i="13"/>
  <c r="U1317" i="13" a="1"/>
  <c r="U1317" i="13"/>
  <c r="V1317" i="13"/>
  <c r="W1317" i="13" a="1"/>
  <c r="W1317" i="13"/>
  <c r="X1317" i="13"/>
  <c r="Y1317" i="13"/>
  <c r="Z1317" i="13"/>
  <c r="AA1317" i="13"/>
  <c r="H1318" i="13"/>
  <c r="L1318" i="13"/>
  <c r="R1318" i="13"/>
  <c r="S1318" i="13"/>
  <c r="T1318" i="13" a="1"/>
  <c r="T1318" i="13"/>
  <c r="U1318" i="13" a="1"/>
  <c r="U1318" i="13"/>
  <c r="V1318" i="13"/>
  <c r="W1318" i="13" a="1"/>
  <c r="W1318" i="13"/>
  <c r="X1318" i="13"/>
  <c r="Y1318" i="13"/>
  <c r="Z1318" i="13"/>
  <c r="AA1318" i="13"/>
  <c r="H1319" i="13"/>
  <c r="L1319" i="13"/>
  <c r="R1319" i="13"/>
  <c r="S1319" i="13"/>
  <c r="T1319" i="13" a="1"/>
  <c r="T1319" i="13"/>
  <c r="U1319" i="13" a="1"/>
  <c r="U1319" i="13"/>
  <c r="V1319" i="13"/>
  <c r="W1319" i="13" a="1"/>
  <c r="W1319" i="13"/>
  <c r="X1319" i="13"/>
  <c r="Y1319" i="13"/>
  <c r="Z1319" i="13"/>
  <c r="AA1319" i="13"/>
  <c r="H1320" i="13"/>
  <c r="L1320" i="13"/>
  <c r="R1320" i="13"/>
  <c r="S1320" i="13"/>
  <c r="T1320" i="13" a="1"/>
  <c r="T1320" i="13"/>
  <c r="U1320" i="13" a="1"/>
  <c r="U1320" i="13"/>
  <c r="V1320" i="13"/>
  <c r="W1320" i="13" a="1"/>
  <c r="W1320" i="13"/>
  <c r="X1320" i="13"/>
  <c r="Y1320" i="13"/>
  <c r="Z1320" i="13"/>
  <c r="AA1320" i="13"/>
  <c r="H1321" i="13"/>
  <c r="L1321" i="13"/>
  <c r="R1321" i="13"/>
  <c r="S1321" i="13"/>
  <c r="T1321" i="13" a="1"/>
  <c r="T1321" i="13"/>
  <c r="U1321" i="13" a="1"/>
  <c r="U1321" i="13"/>
  <c r="V1321" i="13"/>
  <c r="W1321" i="13" a="1"/>
  <c r="W1321" i="13"/>
  <c r="X1321" i="13"/>
  <c r="Y1321" i="13"/>
  <c r="Z1321" i="13"/>
  <c r="AA1321" i="13"/>
  <c r="H1322" i="13"/>
  <c r="L1322" i="13"/>
  <c r="R1322" i="13"/>
  <c r="S1322" i="13"/>
  <c r="T1322" i="13" a="1"/>
  <c r="T1322" i="13"/>
  <c r="U1322" i="13" a="1"/>
  <c r="U1322" i="13"/>
  <c r="V1322" i="13"/>
  <c r="W1322" i="13" a="1"/>
  <c r="W1322" i="13"/>
  <c r="X1322" i="13"/>
  <c r="Y1322" i="13"/>
  <c r="Z1322" i="13"/>
  <c r="AA1322" i="13"/>
  <c r="H1323" i="13"/>
  <c r="L1323" i="13"/>
  <c r="R1323" i="13"/>
  <c r="S1323" i="13"/>
  <c r="T1323" i="13" a="1"/>
  <c r="T1323" i="13"/>
  <c r="U1323" i="13" a="1"/>
  <c r="U1323" i="13"/>
  <c r="V1323" i="13"/>
  <c r="W1323" i="13" a="1"/>
  <c r="W1323" i="13"/>
  <c r="X1323" i="13"/>
  <c r="Y1323" i="13"/>
  <c r="Z1323" i="13"/>
  <c r="AA1323" i="13"/>
  <c r="H1324" i="13"/>
  <c r="L1324" i="13"/>
  <c r="R1324" i="13"/>
  <c r="S1324" i="13"/>
  <c r="T1324" i="13" a="1"/>
  <c r="T1324" i="13"/>
  <c r="U1324" i="13" a="1"/>
  <c r="U1324" i="13"/>
  <c r="V1324" i="13"/>
  <c r="W1324" i="13" a="1"/>
  <c r="W1324" i="13"/>
  <c r="X1324" i="13"/>
  <c r="Y1324" i="13"/>
  <c r="Z1324" i="13"/>
  <c r="AA1324" i="13"/>
  <c r="H1325" i="13"/>
  <c r="L1325" i="13"/>
  <c r="R1325" i="13"/>
  <c r="S1325" i="13"/>
  <c r="T1325" i="13" a="1"/>
  <c r="T1325" i="13"/>
  <c r="U1325" i="13" a="1"/>
  <c r="U1325" i="13"/>
  <c r="V1325" i="13"/>
  <c r="W1325" i="13" a="1"/>
  <c r="W1325" i="13"/>
  <c r="X1325" i="13"/>
  <c r="Y1325" i="13"/>
  <c r="Z1325" i="13"/>
  <c r="AA1325" i="13"/>
  <c r="H1326" i="13"/>
  <c r="L1326" i="13"/>
  <c r="R1326" i="13"/>
  <c r="S1326" i="13"/>
  <c r="T1326" i="13" a="1"/>
  <c r="T1326" i="13"/>
  <c r="U1326" i="13" a="1"/>
  <c r="U1326" i="13"/>
  <c r="V1326" i="13"/>
  <c r="W1326" i="13" a="1"/>
  <c r="W1326" i="13"/>
  <c r="X1326" i="13"/>
  <c r="Y1326" i="13"/>
  <c r="Z1326" i="13"/>
  <c r="AA1326" i="13"/>
  <c r="H1327" i="13"/>
  <c r="L1327" i="13"/>
  <c r="R1327" i="13"/>
  <c r="S1327" i="13"/>
  <c r="T1327" i="13" a="1"/>
  <c r="T1327" i="13"/>
  <c r="U1327" i="13" a="1"/>
  <c r="U1327" i="13"/>
  <c r="V1327" i="13"/>
  <c r="W1327" i="13" a="1"/>
  <c r="W1327" i="13"/>
  <c r="X1327" i="13"/>
  <c r="Y1327" i="13"/>
  <c r="Z1327" i="13"/>
  <c r="AA1327" i="13"/>
  <c r="H1328" i="13"/>
  <c r="L1328" i="13"/>
  <c r="R1328" i="13"/>
  <c r="S1328" i="13"/>
  <c r="T1328" i="13" a="1"/>
  <c r="T1328" i="13"/>
  <c r="U1328" i="13" a="1"/>
  <c r="U1328" i="13"/>
  <c r="V1328" i="13"/>
  <c r="W1328" i="13" a="1"/>
  <c r="W1328" i="13"/>
  <c r="X1328" i="13"/>
  <c r="Y1328" i="13"/>
  <c r="Z1328" i="13"/>
  <c r="AA1328" i="13"/>
  <c r="H1329" i="13"/>
  <c r="L1329" i="13"/>
  <c r="R1329" i="13"/>
  <c r="S1329" i="13"/>
  <c r="T1329" i="13" a="1"/>
  <c r="T1329" i="13"/>
  <c r="U1329" i="13" a="1"/>
  <c r="U1329" i="13"/>
  <c r="V1329" i="13"/>
  <c r="W1329" i="13" a="1"/>
  <c r="W1329" i="13"/>
  <c r="X1329" i="13"/>
  <c r="Y1329" i="13"/>
  <c r="Z1329" i="13"/>
  <c r="AA1329" i="13"/>
  <c r="H1330" i="13"/>
  <c r="L1330" i="13"/>
  <c r="R1330" i="13"/>
  <c r="S1330" i="13"/>
  <c r="T1330" i="13" a="1"/>
  <c r="T1330" i="13"/>
  <c r="U1330" i="13" a="1"/>
  <c r="U1330" i="13"/>
  <c r="V1330" i="13"/>
  <c r="W1330" i="13" a="1"/>
  <c r="W1330" i="13"/>
  <c r="X1330" i="13"/>
  <c r="Y1330" i="13"/>
  <c r="Z1330" i="13"/>
  <c r="AA1330" i="13"/>
  <c r="H1331" i="13"/>
  <c r="L1331" i="13"/>
  <c r="R1331" i="13"/>
  <c r="S1331" i="13"/>
  <c r="T1331" i="13" a="1"/>
  <c r="T1331" i="13"/>
  <c r="U1331" i="13" a="1"/>
  <c r="U1331" i="13"/>
  <c r="V1331" i="13"/>
  <c r="W1331" i="13" a="1"/>
  <c r="W1331" i="13"/>
  <c r="X1331" i="13"/>
  <c r="Y1331" i="13"/>
  <c r="Z1331" i="13"/>
  <c r="AA1331" i="13"/>
  <c r="H1332" i="13"/>
  <c r="L1332" i="13"/>
  <c r="R1332" i="13"/>
  <c r="S1332" i="13"/>
  <c r="T1332" i="13" a="1"/>
  <c r="T1332" i="13"/>
  <c r="U1332" i="13" a="1"/>
  <c r="U1332" i="13"/>
  <c r="V1332" i="13"/>
  <c r="W1332" i="13" a="1"/>
  <c r="W1332" i="13"/>
  <c r="X1332" i="13"/>
  <c r="Y1332" i="13"/>
  <c r="Z1332" i="13"/>
  <c r="AA1332" i="13"/>
  <c r="H1333" i="13"/>
  <c r="L1333" i="13"/>
  <c r="R1333" i="13"/>
  <c r="S1333" i="13"/>
  <c r="T1333" i="13" a="1"/>
  <c r="T1333" i="13"/>
  <c r="U1333" i="13" a="1"/>
  <c r="U1333" i="13"/>
  <c r="V1333" i="13"/>
  <c r="W1333" i="13" a="1"/>
  <c r="W1333" i="13"/>
  <c r="X1333" i="13"/>
  <c r="Y1333" i="13"/>
  <c r="Z1333" i="13"/>
  <c r="AA1333" i="13"/>
  <c r="H1334" i="13"/>
  <c r="L1334" i="13"/>
  <c r="R1334" i="13"/>
  <c r="S1334" i="13"/>
  <c r="T1334" i="13" a="1"/>
  <c r="T1334" i="13"/>
  <c r="U1334" i="13" a="1"/>
  <c r="U1334" i="13"/>
  <c r="V1334" i="13"/>
  <c r="W1334" i="13" a="1"/>
  <c r="W1334" i="13"/>
  <c r="X1334" i="13"/>
  <c r="Y1334" i="13"/>
  <c r="Z1334" i="13"/>
  <c r="AA1334" i="13"/>
  <c r="H1335" i="13"/>
  <c r="L1335" i="13"/>
  <c r="R1335" i="13"/>
  <c r="S1335" i="13"/>
  <c r="T1335" i="13" a="1"/>
  <c r="T1335" i="13"/>
  <c r="U1335" i="13" a="1"/>
  <c r="U1335" i="13"/>
  <c r="V1335" i="13"/>
  <c r="W1335" i="13" a="1"/>
  <c r="W1335" i="13"/>
  <c r="X1335" i="13"/>
  <c r="Y1335" i="13"/>
  <c r="Z1335" i="13"/>
  <c r="AA1335" i="13"/>
  <c r="H1336" i="13"/>
  <c r="L1336" i="13"/>
  <c r="R1336" i="13"/>
  <c r="S1336" i="13"/>
  <c r="T1336" i="13" a="1"/>
  <c r="T1336" i="13"/>
  <c r="U1336" i="13" a="1"/>
  <c r="U1336" i="13"/>
  <c r="V1336" i="13"/>
  <c r="W1336" i="13" a="1"/>
  <c r="W1336" i="13"/>
  <c r="X1336" i="13"/>
  <c r="Y1336" i="13"/>
  <c r="Z1336" i="13"/>
  <c r="AA1336" i="13"/>
  <c r="H1337" i="13"/>
  <c r="L1337" i="13"/>
  <c r="R1337" i="13"/>
  <c r="S1337" i="13"/>
  <c r="T1337" i="13" a="1"/>
  <c r="T1337" i="13"/>
  <c r="U1337" i="13" a="1"/>
  <c r="U1337" i="13"/>
  <c r="V1337" i="13"/>
  <c r="W1337" i="13" a="1"/>
  <c r="W1337" i="13"/>
  <c r="X1337" i="13"/>
  <c r="Y1337" i="13"/>
  <c r="Z1337" i="13"/>
  <c r="AA1337" i="13"/>
  <c r="H1338" i="13"/>
  <c r="L1338" i="13"/>
  <c r="R1338" i="13"/>
  <c r="S1338" i="13"/>
  <c r="T1338" i="13" a="1"/>
  <c r="T1338" i="13"/>
  <c r="U1338" i="13" a="1"/>
  <c r="U1338" i="13"/>
  <c r="V1338" i="13"/>
  <c r="W1338" i="13" a="1"/>
  <c r="W1338" i="13"/>
  <c r="X1338" i="13"/>
  <c r="Y1338" i="13"/>
  <c r="Z1338" i="13"/>
  <c r="AA1338" i="13"/>
  <c r="H1339" i="13"/>
  <c r="L1339" i="13"/>
  <c r="R1339" i="13"/>
  <c r="S1339" i="13"/>
  <c r="T1339" i="13" a="1"/>
  <c r="T1339" i="13"/>
  <c r="U1339" i="13" a="1"/>
  <c r="U1339" i="13"/>
  <c r="V1339" i="13"/>
  <c r="W1339" i="13" a="1"/>
  <c r="W1339" i="13"/>
  <c r="X1339" i="13"/>
  <c r="Y1339" i="13"/>
  <c r="Z1339" i="13"/>
  <c r="AA1339" i="13"/>
  <c r="H1340" i="13"/>
  <c r="L1340" i="13"/>
  <c r="R1340" i="13"/>
  <c r="S1340" i="13"/>
  <c r="T1340" i="13" a="1"/>
  <c r="T1340" i="13"/>
  <c r="U1340" i="13" a="1"/>
  <c r="U1340" i="13"/>
  <c r="V1340" i="13"/>
  <c r="W1340" i="13" a="1"/>
  <c r="W1340" i="13"/>
  <c r="X1340" i="13"/>
  <c r="Y1340" i="13"/>
  <c r="Z1340" i="13"/>
  <c r="AA1340" i="13"/>
  <c r="H1341" i="13"/>
  <c r="L1341" i="13"/>
  <c r="R1341" i="13"/>
  <c r="S1341" i="13"/>
  <c r="T1341" i="13" a="1"/>
  <c r="T1341" i="13"/>
  <c r="U1341" i="13" a="1"/>
  <c r="U1341" i="13"/>
  <c r="V1341" i="13"/>
  <c r="W1341" i="13" a="1"/>
  <c r="W1341" i="13"/>
  <c r="X1341" i="13"/>
  <c r="Y1341" i="13"/>
  <c r="Z1341" i="13"/>
  <c r="AA1341" i="13"/>
  <c r="H1342" i="13"/>
  <c r="L1342" i="13"/>
  <c r="R1342" i="13"/>
  <c r="S1342" i="13"/>
  <c r="T1342" i="13" a="1"/>
  <c r="T1342" i="13"/>
  <c r="U1342" i="13" a="1"/>
  <c r="U1342" i="13"/>
  <c r="V1342" i="13"/>
  <c r="W1342" i="13" a="1"/>
  <c r="W1342" i="13"/>
  <c r="X1342" i="13"/>
  <c r="Y1342" i="13"/>
  <c r="Z1342" i="13"/>
  <c r="AA1342" i="13"/>
  <c r="H1343" i="13"/>
  <c r="L1343" i="13"/>
  <c r="R1343" i="13"/>
  <c r="S1343" i="13"/>
  <c r="T1343" i="13" a="1"/>
  <c r="T1343" i="13"/>
  <c r="U1343" i="13" a="1"/>
  <c r="U1343" i="13"/>
  <c r="V1343" i="13"/>
  <c r="W1343" i="13" a="1"/>
  <c r="W1343" i="13"/>
  <c r="X1343" i="13"/>
  <c r="Y1343" i="13"/>
  <c r="Z1343" i="13"/>
  <c r="AA1343" i="13"/>
  <c r="H1344" i="13"/>
  <c r="L1344" i="13"/>
  <c r="R1344" i="13"/>
  <c r="S1344" i="13"/>
  <c r="T1344" i="13" a="1"/>
  <c r="T1344" i="13"/>
  <c r="U1344" i="13" a="1"/>
  <c r="U1344" i="13"/>
  <c r="V1344" i="13"/>
  <c r="W1344" i="13" a="1"/>
  <c r="W1344" i="13"/>
  <c r="X1344" i="13"/>
  <c r="Y1344" i="13"/>
  <c r="Z1344" i="13"/>
  <c r="AA1344" i="13"/>
  <c r="H1345" i="13"/>
  <c r="L1345" i="13"/>
  <c r="R1345" i="13"/>
  <c r="S1345" i="13"/>
  <c r="T1345" i="13" a="1"/>
  <c r="T1345" i="13"/>
  <c r="U1345" i="13" a="1"/>
  <c r="U1345" i="13"/>
  <c r="V1345" i="13"/>
  <c r="W1345" i="13" a="1"/>
  <c r="W1345" i="13"/>
  <c r="X1345" i="13"/>
  <c r="Y1345" i="13"/>
  <c r="Z1345" i="13"/>
  <c r="AA1345" i="13"/>
  <c r="H1346" i="13"/>
  <c r="L1346" i="13"/>
  <c r="R1346" i="13"/>
  <c r="S1346" i="13"/>
  <c r="T1346" i="13" a="1"/>
  <c r="T1346" i="13"/>
  <c r="U1346" i="13" a="1"/>
  <c r="U1346" i="13"/>
  <c r="V1346" i="13"/>
  <c r="W1346" i="13" a="1"/>
  <c r="W1346" i="13"/>
  <c r="X1346" i="13"/>
  <c r="Y1346" i="13"/>
  <c r="Z1346" i="13"/>
  <c r="AA1346" i="13"/>
  <c r="H1347" i="13"/>
  <c r="L1347" i="13"/>
  <c r="R1347" i="13"/>
  <c r="S1347" i="13"/>
  <c r="T1347" i="13" a="1"/>
  <c r="T1347" i="13"/>
  <c r="U1347" i="13" a="1"/>
  <c r="U1347" i="13"/>
  <c r="V1347" i="13"/>
  <c r="W1347" i="13" a="1"/>
  <c r="W1347" i="13"/>
  <c r="X1347" i="13"/>
  <c r="Y1347" i="13"/>
  <c r="Z1347" i="13"/>
  <c r="AA1347" i="13"/>
  <c r="H1348" i="13"/>
  <c r="L1348" i="13"/>
  <c r="R1348" i="13"/>
  <c r="S1348" i="13"/>
  <c r="T1348" i="13" a="1"/>
  <c r="T1348" i="13"/>
  <c r="U1348" i="13" a="1"/>
  <c r="U1348" i="13"/>
  <c r="V1348" i="13"/>
  <c r="W1348" i="13" a="1"/>
  <c r="W1348" i="13"/>
  <c r="X1348" i="13"/>
  <c r="Y1348" i="13"/>
  <c r="Z1348" i="13"/>
  <c r="AA1348" i="13"/>
  <c r="H1349" i="13"/>
  <c r="L1349" i="13"/>
  <c r="R1349" i="13"/>
  <c r="S1349" i="13"/>
  <c r="T1349" i="13" a="1"/>
  <c r="T1349" i="13"/>
  <c r="U1349" i="13" a="1"/>
  <c r="U1349" i="13"/>
  <c r="V1349" i="13"/>
  <c r="W1349" i="13" a="1"/>
  <c r="W1349" i="13"/>
  <c r="X1349" i="13"/>
  <c r="Y1349" i="13"/>
  <c r="Z1349" i="13"/>
  <c r="AA1349" i="13"/>
  <c r="H1350" i="13"/>
  <c r="L1350" i="13"/>
  <c r="R1350" i="13"/>
  <c r="S1350" i="13"/>
  <c r="T1350" i="13" a="1"/>
  <c r="T1350" i="13"/>
  <c r="U1350" i="13" a="1"/>
  <c r="U1350" i="13"/>
  <c r="V1350" i="13"/>
  <c r="W1350" i="13" a="1"/>
  <c r="W1350" i="13"/>
  <c r="X1350" i="13"/>
  <c r="Y1350" i="13"/>
  <c r="Z1350" i="13"/>
  <c r="AA1350" i="13"/>
  <c r="H1351" i="13"/>
  <c r="L1351" i="13"/>
  <c r="R1351" i="13"/>
  <c r="S1351" i="13"/>
  <c r="T1351" i="13" a="1"/>
  <c r="T1351" i="13"/>
  <c r="U1351" i="13" a="1"/>
  <c r="U1351" i="13"/>
  <c r="V1351" i="13"/>
  <c r="W1351" i="13" a="1"/>
  <c r="W1351" i="13"/>
  <c r="X1351" i="13"/>
  <c r="Y1351" i="13"/>
  <c r="Z1351" i="13"/>
  <c r="AA1351" i="13"/>
  <c r="H1352" i="13"/>
  <c r="L1352" i="13"/>
  <c r="R1352" i="13"/>
  <c r="S1352" i="13"/>
  <c r="T1352" i="13" a="1"/>
  <c r="T1352" i="13"/>
  <c r="U1352" i="13" a="1"/>
  <c r="U1352" i="13"/>
  <c r="V1352" i="13"/>
  <c r="W1352" i="13" a="1"/>
  <c r="W1352" i="13"/>
  <c r="X1352" i="13"/>
  <c r="Y1352" i="13"/>
  <c r="Z1352" i="13"/>
  <c r="AA1352" i="13"/>
  <c r="H1353" i="13"/>
  <c r="L1353" i="13"/>
  <c r="R1353" i="13"/>
  <c r="S1353" i="13"/>
  <c r="T1353" i="13" a="1"/>
  <c r="T1353" i="13"/>
  <c r="U1353" i="13" a="1"/>
  <c r="U1353" i="13"/>
  <c r="V1353" i="13"/>
  <c r="W1353" i="13" a="1"/>
  <c r="W1353" i="13"/>
  <c r="X1353" i="13"/>
  <c r="Y1353" i="13"/>
  <c r="Z1353" i="13"/>
  <c r="AA1353" i="13"/>
  <c r="H1354" i="13"/>
  <c r="L1354" i="13"/>
  <c r="R1354" i="13"/>
  <c r="S1354" i="13"/>
  <c r="T1354" i="13" a="1"/>
  <c r="T1354" i="13"/>
  <c r="U1354" i="13" a="1"/>
  <c r="U1354" i="13"/>
  <c r="V1354" i="13"/>
  <c r="W1354" i="13" a="1"/>
  <c r="W1354" i="13"/>
  <c r="X1354" i="13"/>
  <c r="Y1354" i="13"/>
  <c r="Z1354" i="13"/>
  <c r="AA1354" i="13"/>
  <c r="H1355" i="13"/>
  <c r="L1355" i="13"/>
  <c r="R1355" i="13"/>
  <c r="S1355" i="13"/>
  <c r="T1355" i="13" a="1"/>
  <c r="T1355" i="13"/>
  <c r="U1355" i="13" a="1"/>
  <c r="U1355" i="13"/>
  <c r="V1355" i="13"/>
  <c r="W1355" i="13" a="1"/>
  <c r="W1355" i="13"/>
  <c r="X1355" i="13"/>
  <c r="Y1355" i="13"/>
  <c r="Z1355" i="13"/>
  <c r="AA1355" i="13"/>
  <c r="H1356" i="13"/>
  <c r="L1356" i="13"/>
  <c r="R1356" i="13"/>
  <c r="S1356" i="13"/>
  <c r="T1356" i="13" a="1"/>
  <c r="T1356" i="13"/>
  <c r="U1356" i="13" a="1"/>
  <c r="U1356" i="13"/>
  <c r="V1356" i="13"/>
  <c r="W1356" i="13" a="1"/>
  <c r="W1356" i="13"/>
  <c r="X1356" i="13"/>
  <c r="Y1356" i="13"/>
  <c r="Z1356" i="13"/>
  <c r="AA1356" i="13"/>
  <c r="H1357" i="13"/>
  <c r="L1357" i="13"/>
  <c r="R1357" i="13"/>
  <c r="S1357" i="13"/>
  <c r="T1357" i="13" a="1"/>
  <c r="T1357" i="13"/>
  <c r="U1357" i="13" a="1"/>
  <c r="U1357" i="13"/>
  <c r="V1357" i="13"/>
  <c r="W1357" i="13" a="1"/>
  <c r="W1357" i="13"/>
  <c r="X1357" i="13"/>
  <c r="Y1357" i="13"/>
  <c r="Z1357" i="13"/>
  <c r="AA1357" i="13"/>
  <c r="H1358" i="13"/>
  <c r="L1358" i="13"/>
  <c r="R1358" i="13"/>
  <c r="S1358" i="13"/>
  <c r="T1358" i="13" a="1"/>
  <c r="T1358" i="13"/>
  <c r="U1358" i="13" a="1"/>
  <c r="U1358" i="13"/>
  <c r="V1358" i="13"/>
  <c r="W1358" i="13" a="1"/>
  <c r="W1358" i="13"/>
  <c r="X1358" i="13"/>
  <c r="Y1358" i="13"/>
  <c r="Z1358" i="13"/>
  <c r="AA1358" i="13"/>
  <c r="H1359" i="13"/>
  <c r="L1359" i="13"/>
  <c r="R1359" i="13"/>
  <c r="S1359" i="13"/>
  <c r="T1359" i="13" a="1"/>
  <c r="T1359" i="13"/>
  <c r="U1359" i="13" a="1"/>
  <c r="U1359" i="13"/>
  <c r="V1359" i="13"/>
  <c r="W1359" i="13" a="1"/>
  <c r="W1359" i="13"/>
  <c r="X1359" i="13"/>
  <c r="Y1359" i="13"/>
  <c r="Z1359" i="13"/>
  <c r="AA1359" i="13"/>
  <c r="H1360" i="13"/>
  <c r="L1360" i="13"/>
  <c r="R1360" i="13"/>
  <c r="S1360" i="13"/>
  <c r="T1360" i="13" a="1"/>
  <c r="T1360" i="13"/>
  <c r="U1360" i="13" a="1"/>
  <c r="U1360" i="13"/>
  <c r="V1360" i="13"/>
  <c r="W1360" i="13" a="1"/>
  <c r="W1360" i="13"/>
  <c r="X1360" i="13"/>
  <c r="Y1360" i="13"/>
  <c r="Z1360" i="13"/>
  <c r="AA1360" i="13"/>
  <c r="H1361" i="13"/>
  <c r="L1361" i="13"/>
  <c r="R1361" i="13"/>
  <c r="S1361" i="13"/>
  <c r="T1361" i="13" a="1"/>
  <c r="T1361" i="13"/>
  <c r="U1361" i="13" a="1"/>
  <c r="U1361" i="13"/>
  <c r="V1361" i="13"/>
  <c r="W1361" i="13" a="1"/>
  <c r="W1361" i="13"/>
  <c r="X1361" i="13"/>
  <c r="Y1361" i="13"/>
  <c r="Z1361" i="13"/>
  <c r="AA1361" i="13"/>
  <c r="H1362" i="13"/>
  <c r="L1362" i="13"/>
  <c r="R1362" i="13"/>
  <c r="S1362" i="13"/>
  <c r="T1362" i="13" a="1"/>
  <c r="T1362" i="13"/>
  <c r="U1362" i="13" a="1"/>
  <c r="U1362" i="13"/>
  <c r="V1362" i="13"/>
  <c r="W1362" i="13" a="1"/>
  <c r="W1362" i="13"/>
  <c r="X1362" i="13"/>
  <c r="Y1362" i="13"/>
  <c r="Z1362" i="13"/>
  <c r="AA1362" i="13"/>
  <c r="H1363" i="13"/>
  <c r="L1363" i="13"/>
  <c r="R1363" i="13"/>
  <c r="S1363" i="13"/>
  <c r="T1363" i="13" a="1"/>
  <c r="T1363" i="13"/>
  <c r="U1363" i="13" a="1"/>
  <c r="U1363" i="13"/>
  <c r="V1363" i="13"/>
  <c r="W1363" i="13" a="1"/>
  <c r="W1363" i="13"/>
  <c r="X1363" i="13"/>
  <c r="Y1363" i="13"/>
  <c r="Z1363" i="13"/>
  <c r="AA1363" i="13"/>
  <c r="H1364" i="13"/>
  <c r="L1364" i="13"/>
  <c r="R1364" i="13"/>
  <c r="S1364" i="13"/>
  <c r="T1364" i="13" a="1"/>
  <c r="T1364" i="13"/>
  <c r="U1364" i="13" a="1"/>
  <c r="U1364" i="13"/>
  <c r="V1364" i="13"/>
  <c r="W1364" i="13" a="1"/>
  <c r="W1364" i="13"/>
  <c r="X1364" i="13"/>
  <c r="Y1364" i="13"/>
  <c r="Z1364" i="13"/>
  <c r="AA1364" i="13"/>
  <c r="H1365" i="13"/>
  <c r="L1365" i="13"/>
  <c r="R1365" i="13"/>
  <c r="S1365" i="13"/>
  <c r="T1365" i="13" a="1"/>
  <c r="T1365" i="13"/>
  <c r="U1365" i="13" a="1"/>
  <c r="U1365" i="13"/>
  <c r="V1365" i="13"/>
  <c r="W1365" i="13" a="1"/>
  <c r="W1365" i="13"/>
  <c r="X1365" i="13"/>
  <c r="Y1365" i="13"/>
  <c r="Z1365" i="13"/>
  <c r="AA1365" i="13"/>
  <c r="H1366" i="13"/>
  <c r="L1366" i="13"/>
  <c r="R1366" i="13"/>
  <c r="S1366" i="13"/>
  <c r="T1366" i="13" a="1"/>
  <c r="T1366" i="13"/>
  <c r="U1366" i="13" a="1"/>
  <c r="U1366" i="13"/>
  <c r="V1366" i="13"/>
  <c r="W1366" i="13" a="1"/>
  <c r="W1366" i="13"/>
  <c r="X1366" i="13"/>
  <c r="Y1366" i="13"/>
  <c r="Z1366" i="13"/>
  <c r="AA1366" i="13"/>
  <c r="H1367" i="13"/>
  <c r="L1367" i="13"/>
  <c r="R1367" i="13"/>
  <c r="S1367" i="13"/>
  <c r="T1367" i="13" a="1"/>
  <c r="T1367" i="13"/>
  <c r="U1367" i="13" a="1"/>
  <c r="U1367" i="13"/>
  <c r="V1367" i="13"/>
  <c r="W1367" i="13" a="1"/>
  <c r="W1367" i="13"/>
  <c r="X1367" i="13"/>
  <c r="Y1367" i="13"/>
  <c r="Z1367" i="13"/>
  <c r="AA1367" i="13"/>
  <c r="H1368" i="13"/>
  <c r="L1368" i="13"/>
  <c r="R1368" i="13"/>
  <c r="S1368" i="13"/>
  <c r="T1368" i="13" a="1"/>
  <c r="T1368" i="13"/>
  <c r="U1368" i="13" a="1"/>
  <c r="U1368" i="13"/>
  <c r="V1368" i="13"/>
  <c r="W1368" i="13" a="1"/>
  <c r="W1368" i="13"/>
  <c r="X1368" i="13"/>
  <c r="Y1368" i="13"/>
  <c r="Z1368" i="13"/>
  <c r="AA1368" i="13"/>
  <c r="H1369" i="13"/>
  <c r="L1369" i="13"/>
  <c r="R1369" i="13"/>
  <c r="S1369" i="13"/>
  <c r="T1369" i="13" a="1"/>
  <c r="T1369" i="13"/>
  <c r="U1369" i="13" a="1"/>
  <c r="U1369" i="13"/>
  <c r="V1369" i="13"/>
  <c r="W1369" i="13" a="1"/>
  <c r="W1369" i="13"/>
  <c r="X1369" i="13"/>
  <c r="Y1369" i="13"/>
  <c r="Z1369" i="13"/>
  <c r="AA1369" i="13"/>
  <c r="H1370" i="13"/>
  <c r="L1370" i="13"/>
  <c r="R1370" i="13"/>
  <c r="S1370" i="13"/>
  <c r="T1370" i="13" a="1"/>
  <c r="T1370" i="13"/>
  <c r="U1370" i="13" a="1"/>
  <c r="U1370" i="13"/>
  <c r="V1370" i="13"/>
  <c r="W1370" i="13" a="1"/>
  <c r="W1370" i="13"/>
  <c r="X1370" i="13"/>
  <c r="Y1370" i="13"/>
  <c r="Z1370" i="13"/>
  <c r="AA1370" i="13"/>
  <c r="H1371" i="13"/>
  <c r="L1371" i="13"/>
  <c r="R1371" i="13"/>
  <c r="S1371" i="13"/>
  <c r="T1371" i="13" a="1"/>
  <c r="T1371" i="13"/>
  <c r="U1371" i="13" a="1"/>
  <c r="U1371" i="13"/>
  <c r="V1371" i="13"/>
  <c r="W1371" i="13" a="1"/>
  <c r="W1371" i="13"/>
  <c r="X1371" i="13"/>
  <c r="Y1371" i="13"/>
  <c r="Z1371" i="13"/>
  <c r="AA1371" i="13"/>
  <c r="H1372" i="13"/>
  <c r="L1372" i="13"/>
  <c r="R1372" i="13"/>
  <c r="S1372" i="13"/>
  <c r="T1372" i="13" a="1"/>
  <c r="T1372" i="13"/>
  <c r="U1372" i="13" a="1"/>
  <c r="U1372" i="13"/>
  <c r="V1372" i="13"/>
  <c r="W1372" i="13" a="1"/>
  <c r="W1372" i="13"/>
  <c r="X1372" i="13"/>
  <c r="Y1372" i="13"/>
  <c r="Z1372" i="13"/>
  <c r="AA1372" i="13"/>
  <c r="H1373" i="13"/>
  <c r="L1373" i="13"/>
  <c r="R1373" i="13"/>
  <c r="S1373" i="13"/>
  <c r="T1373" i="13" a="1"/>
  <c r="T1373" i="13"/>
  <c r="U1373" i="13" a="1"/>
  <c r="U1373" i="13"/>
  <c r="V1373" i="13"/>
  <c r="W1373" i="13" a="1"/>
  <c r="W1373" i="13"/>
  <c r="X1373" i="13"/>
  <c r="Y1373" i="13"/>
  <c r="Z1373" i="13"/>
  <c r="AA1373" i="13"/>
  <c r="H1374" i="13"/>
  <c r="L1374" i="13"/>
  <c r="R1374" i="13"/>
  <c r="S1374" i="13"/>
  <c r="T1374" i="13" a="1"/>
  <c r="T1374" i="13"/>
  <c r="U1374" i="13" a="1"/>
  <c r="U1374" i="13"/>
  <c r="V1374" i="13"/>
  <c r="W1374" i="13" a="1"/>
  <c r="W1374" i="13"/>
  <c r="X1374" i="13"/>
  <c r="Y1374" i="13"/>
  <c r="Z1374" i="13"/>
  <c r="AA1374" i="13"/>
  <c r="H1375" i="13"/>
  <c r="L1375" i="13"/>
  <c r="R1375" i="13"/>
  <c r="S1375" i="13"/>
  <c r="T1375" i="13" a="1"/>
  <c r="T1375" i="13"/>
  <c r="U1375" i="13" a="1"/>
  <c r="U1375" i="13"/>
  <c r="V1375" i="13"/>
  <c r="W1375" i="13" a="1"/>
  <c r="W1375" i="13"/>
  <c r="X1375" i="13"/>
  <c r="Y1375" i="13"/>
  <c r="Z1375" i="13"/>
  <c r="AA1375" i="13"/>
  <c r="H1376" i="13"/>
  <c r="L1376" i="13"/>
  <c r="R1376" i="13"/>
  <c r="S1376" i="13"/>
  <c r="T1376" i="13" a="1"/>
  <c r="T1376" i="13"/>
  <c r="U1376" i="13" a="1"/>
  <c r="U1376" i="13"/>
  <c r="V1376" i="13"/>
  <c r="W1376" i="13" a="1"/>
  <c r="W1376" i="13"/>
  <c r="X1376" i="13"/>
  <c r="Y1376" i="13"/>
  <c r="Z1376" i="13"/>
  <c r="AA1376" i="13"/>
  <c r="H1377" i="13"/>
  <c r="L1377" i="13"/>
  <c r="R1377" i="13"/>
  <c r="S1377" i="13"/>
  <c r="T1377" i="13" a="1"/>
  <c r="T1377" i="13"/>
  <c r="U1377" i="13" a="1"/>
  <c r="U1377" i="13"/>
  <c r="V1377" i="13"/>
  <c r="W1377" i="13" a="1"/>
  <c r="W1377" i="13"/>
  <c r="X1377" i="13"/>
  <c r="Y1377" i="13"/>
  <c r="Z1377" i="13"/>
  <c r="AA1377" i="13"/>
  <c r="H1378" i="13"/>
  <c r="L1378" i="13"/>
  <c r="R1378" i="13"/>
  <c r="S1378" i="13"/>
  <c r="T1378" i="13" a="1"/>
  <c r="T1378" i="13"/>
  <c r="U1378" i="13" a="1"/>
  <c r="U1378" i="13"/>
  <c r="V1378" i="13"/>
  <c r="W1378" i="13" a="1"/>
  <c r="W1378" i="13"/>
  <c r="X1378" i="13"/>
  <c r="Y1378" i="13"/>
  <c r="Z1378" i="13"/>
  <c r="AA1378" i="13"/>
  <c r="H1379" i="13"/>
  <c r="L1379" i="13"/>
  <c r="R1379" i="13"/>
  <c r="S1379" i="13"/>
  <c r="T1379" i="13" a="1"/>
  <c r="T1379" i="13"/>
  <c r="U1379" i="13" a="1"/>
  <c r="U1379" i="13"/>
  <c r="V1379" i="13"/>
  <c r="W1379" i="13" a="1"/>
  <c r="W1379" i="13"/>
  <c r="X1379" i="13"/>
  <c r="Y1379" i="13"/>
  <c r="Z1379" i="13"/>
  <c r="AA1379" i="13"/>
  <c r="H1380" i="13"/>
  <c r="L1380" i="13"/>
  <c r="R1380" i="13"/>
  <c r="S1380" i="13"/>
  <c r="T1380" i="13" a="1"/>
  <c r="T1380" i="13"/>
  <c r="U1380" i="13" a="1"/>
  <c r="U1380" i="13"/>
  <c r="V1380" i="13"/>
  <c r="W1380" i="13" a="1"/>
  <c r="W1380" i="13"/>
  <c r="X1380" i="13"/>
  <c r="Y1380" i="13"/>
  <c r="Z1380" i="13"/>
  <c r="AA1380" i="13"/>
  <c r="H1381" i="13"/>
  <c r="L1381" i="13"/>
  <c r="R1381" i="13"/>
  <c r="S1381" i="13"/>
  <c r="T1381" i="13" a="1"/>
  <c r="T1381" i="13"/>
  <c r="U1381" i="13" a="1"/>
  <c r="U1381" i="13"/>
  <c r="V1381" i="13"/>
  <c r="W1381" i="13" a="1"/>
  <c r="W1381" i="13"/>
  <c r="X1381" i="13"/>
  <c r="Y1381" i="13"/>
  <c r="Z1381" i="13"/>
  <c r="AA1381" i="13"/>
  <c r="H1382" i="13"/>
  <c r="L1382" i="13"/>
  <c r="R1382" i="13"/>
  <c r="S1382" i="13"/>
  <c r="T1382" i="13" a="1"/>
  <c r="T1382" i="13"/>
  <c r="U1382" i="13" a="1"/>
  <c r="U1382" i="13"/>
  <c r="V1382" i="13"/>
  <c r="W1382" i="13" a="1"/>
  <c r="W1382" i="13"/>
  <c r="X1382" i="13"/>
  <c r="Y1382" i="13"/>
  <c r="Z1382" i="13"/>
  <c r="AA1382" i="13"/>
  <c r="H1383" i="13"/>
  <c r="L1383" i="13"/>
  <c r="R1383" i="13"/>
  <c r="S1383" i="13"/>
  <c r="T1383" i="13" a="1"/>
  <c r="T1383" i="13"/>
  <c r="U1383" i="13" a="1"/>
  <c r="U1383" i="13"/>
  <c r="V1383" i="13"/>
  <c r="W1383" i="13" a="1"/>
  <c r="W1383" i="13"/>
  <c r="X1383" i="13"/>
  <c r="Y1383" i="13"/>
  <c r="Z1383" i="13"/>
  <c r="AA1383" i="13"/>
  <c r="H1384" i="13"/>
  <c r="L1384" i="13"/>
  <c r="R1384" i="13"/>
  <c r="S1384" i="13"/>
  <c r="T1384" i="13" a="1"/>
  <c r="T1384" i="13"/>
  <c r="U1384" i="13" a="1"/>
  <c r="U1384" i="13"/>
  <c r="V1384" i="13"/>
  <c r="W1384" i="13" a="1"/>
  <c r="W1384" i="13"/>
  <c r="X1384" i="13"/>
  <c r="Y1384" i="13"/>
  <c r="Z1384" i="13"/>
  <c r="AA1384" i="13"/>
  <c r="H1385" i="13"/>
  <c r="L1385" i="13"/>
  <c r="R1385" i="13"/>
  <c r="S1385" i="13"/>
  <c r="T1385" i="13" a="1"/>
  <c r="T1385" i="13"/>
  <c r="U1385" i="13" a="1"/>
  <c r="U1385" i="13"/>
  <c r="V1385" i="13"/>
  <c r="W1385" i="13" a="1"/>
  <c r="W1385" i="13"/>
  <c r="X1385" i="13"/>
  <c r="Y1385" i="13"/>
  <c r="Z1385" i="13"/>
  <c r="AA1385" i="13"/>
  <c r="H1386" i="13"/>
  <c r="L1386" i="13"/>
  <c r="R1386" i="13"/>
  <c r="S1386" i="13"/>
  <c r="T1386" i="13" a="1"/>
  <c r="T1386" i="13"/>
  <c r="U1386" i="13" a="1"/>
  <c r="U1386" i="13"/>
  <c r="V1386" i="13"/>
  <c r="W1386" i="13" a="1"/>
  <c r="W1386" i="13"/>
  <c r="X1386" i="13"/>
  <c r="Y1386" i="13"/>
  <c r="Z1386" i="13"/>
  <c r="AA1386" i="13"/>
  <c r="H1387" i="13"/>
  <c r="L1387" i="13"/>
  <c r="R1387" i="13"/>
  <c r="S1387" i="13"/>
  <c r="T1387" i="13" a="1"/>
  <c r="T1387" i="13"/>
  <c r="U1387" i="13" a="1"/>
  <c r="U1387" i="13"/>
  <c r="V1387" i="13"/>
  <c r="W1387" i="13" a="1"/>
  <c r="W1387" i="13"/>
  <c r="X1387" i="13"/>
  <c r="Y1387" i="13"/>
  <c r="Z1387" i="13"/>
  <c r="AA1387" i="13"/>
  <c r="H1388" i="13"/>
  <c r="L1388" i="13"/>
  <c r="R1388" i="13"/>
  <c r="S1388" i="13"/>
  <c r="T1388" i="13" a="1"/>
  <c r="T1388" i="13"/>
  <c r="U1388" i="13" a="1"/>
  <c r="U1388" i="13"/>
  <c r="V1388" i="13"/>
  <c r="W1388" i="13" a="1"/>
  <c r="W1388" i="13"/>
  <c r="X1388" i="13"/>
  <c r="Y1388" i="13"/>
  <c r="Z1388" i="13"/>
  <c r="AA1388" i="13"/>
  <c r="H1389" i="13"/>
  <c r="L1389" i="13"/>
  <c r="R1389" i="13"/>
  <c r="S1389" i="13"/>
  <c r="T1389" i="13" a="1"/>
  <c r="T1389" i="13"/>
  <c r="U1389" i="13" a="1"/>
  <c r="U1389" i="13"/>
  <c r="V1389" i="13"/>
  <c r="W1389" i="13" a="1"/>
  <c r="W1389" i="13"/>
  <c r="X1389" i="13"/>
  <c r="Y1389" i="13"/>
  <c r="Z1389" i="13"/>
  <c r="AA1389" i="13"/>
  <c r="H1390" i="13"/>
  <c r="L1390" i="13"/>
  <c r="R1390" i="13"/>
  <c r="S1390" i="13"/>
  <c r="T1390" i="13" a="1"/>
  <c r="T1390" i="13"/>
  <c r="U1390" i="13" a="1"/>
  <c r="U1390" i="13"/>
  <c r="V1390" i="13"/>
  <c r="W1390" i="13" a="1"/>
  <c r="W1390" i="13"/>
  <c r="X1390" i="13"/>
  <c r="Y1390" i="13"/>
  <c r="Z1390" i="13"/>
  <c r="AA1390" i="13"/>
  <c r="H1391" i="13"/>
  <c r="L1391" i="13"/>
  <c r="R1391" i="13"/>
  <c r="S1391" i="13"/>
  <c r="T1391" i="13" a="1"/>
  <c r="T1391" i="13"/>
  <c r="U1391" i="13" a="1"/>
  <c r="U1391" i="13"/>
  <c r="V1391" i="13"/>
  <c r="W1391" i="13" a="1"/>
  <c r="W1391" i="13"/>
  <c r="X1391" i="13"/>
  <c r="Y1391" i="13"/>
  <c r="Z1391" i="13"/>
  <c r="AA1391" i="13"/>
  <c r="H1392" i="13"/>
  <c r="L1392" i="13"/>
  <c r="R1392" i="13"/>
  <c r="S1392" i="13"/>
  <c r="T1392" i="13" a="1"/>
  <c r="T1392" i="13"/>
  <c r="U1392" i="13" a="1"/>
  <c r="U1392" i="13"/>
  <c r="V1392" i="13"/>
  <c r="W1392" i="13" a="1"/>
  <c r="W1392" i="13"/>
  <c r="X1392" i="13"/>
  <c r="Y1392" i="13"/>
  <c r="Z1392" i="13"/>
  <c r="AA1392" i="13"/>
  <c r="H1393" i="13"/>
  <c r="L1393" i="13"/>
  <c r="R1393" i="13"/>
  <c r="S1393" i="13"/>
  <c r="T1393" i="13" a="1"/>
  <c r="T1393" i="13"/>
  <c r="U1393" i="13" a="1"/>
  <c r="U1393" i="13"/>
  <c r="V1393" i="13"/>
  <c r="W1393" i="13" a="1"/>
  <c r="W1393" i="13"/>
  <c r="X1393" i="13"/>
  <c r="Y1393" i="13"/>
  <c r="Z1393" i="13"/>
  <c r="AA1393" i="13"/>
  <c r="H1394" i="13"/>
  <c r="L1394" i="13"/>
  <c r="R1394" i="13"/>
  <c r="S1394" i="13"/>
  <c r="T1394" i="13" a="1"/>
  <c r="T1394" i="13"/>
  <c r="U1394" i="13" a="1"/>
  <c r="U1394" i="13"/>
  <c r="V1394" i="13"/>
  <c r="W1394" i="13" a="1"/>
  <c r="W1394" i="13"/>
  <c r="X1394" i="13"/>
  <c r="Y1394" i="13"/>
  <c r="Z1394" i="13"/>
  <c r="AA1394" i="13"/>
  <c r="H1395" i="13"/>
  <c r="L1395" i="13"/>
  <c r="R1395" i="13"/>
  <c r="S1395" i="13"/>
  <c r="T1395" i="13" a="1"/>
  <c r="T1395" i="13"/>
  <c r="U1395" i="13" a="1"/>
  <c r="U1395" i="13"/>
  <c r="V1395" i="13"/>
  <c r="W1395" i="13" a="1"/>
  <c r="W1395" i="13"/>
  <c r="X1395" i="13"/>
  <c r="Y1395" i="13"/>
  <c r="Z1395" i="13"/>
  <c r="AA1395" i="13"/>
  <c r="H1396" i="13"/>
  <c r="L1396" i="13"/>
  <c r="R1396" i="13"/>
  <c r="S1396" i="13"/>
  <c r="T1396" i="13" a="1"/>
  <c r="T1396" i="13"/>
  <c r="U1396" i="13" a="1"/>
  <c r="U1396" i="13"/>
  <c r="V1396" i="13"/>
  <c r="W1396" i="13" a="1"/>
  <c r="W1396" i="13"/>
  <c r="X1396" i="13"/>
  <c r="Y1396" i="13"/>
  <c r="Z1396" i="13"/>
  <c r="AA1396" i="13"/>
  <c r="H1397" i="13"/>
  <c r="L1397" i="13"/>
  <c r="R1397" i="13"/>
  <c r="S1397" i="13"/>
  <c r="T1397" i="13" a="1"/>
  <c r="T1397" i="13"/>
  <c r="U1397" i="13" a="1"/>
  <c r="U1397" i="13"/>
  <c r="V1397" i="13"/>
  <c r="W1397" i="13" a="1"/>
  <c r="W1397" i="13"/>
  <c r="X1397" i="13"/>
  <c r="Y1397" i="13"/>
  <c r="Z1397" i="13"/>
  <c r="AA1397" i="13"/>
  <c r="H1398" i="13"/>
  <c r="L1398" i="13"/>
  <c r="R1398" i="13"/>
  <c r="S1398" i="13"/>
  <c r="T1398" i="13" a="1"/>
  <c r="T1398" i="13"/>
  <c r="U1398" i="13" a="1"/>
  <c r="U1398" i="13"/>
  <c r="V1398" i="13"/>
  <c r="W1398" i="13" a="1"/>
  <c r="W1398" i="13"/>
  <c r="X1398" i="13"/>
  <c r="Y1398" i="13"/>
  <c r="Z1398" i="13"/>
  <c r="AA1398" i="13"/>
  <c r="H1399" i="13"/>
  <c r="L1399" i="13"/>
  <c r="R1399" i="13"/>
  <c r="S1399" i="13"/>
  <c r="T1399" i="13" a="1"/>
  <c r="T1399" i="13"/>
  <c r="U1399" i="13" a="1"/>
  <c r="U1399" i="13"/>
  <c r="V1399" i="13"/>
  <c r="W1399" i="13" a="1"/>
  <c r="W1399" i="13"/>
  <c r="X1399" i="13"/>
  <c r="Y1399" i="13"/>
  <c r="Z1399" i="13"/>
  <c r="AA1399" i="13"/>
  <c r="H1400" i="13"/>
  <c r="L1400" i="13"/>
  <c r="R1400" i="13"/>
  <c r="S1400" i="13"/>
  <c r="T1400" i="13" a="1"/>
  <c r="T1400" i="13"/>
  <c r="U1400" i="13" a="1"/>
  <c r="U1400" i="13"/>
  <c r="V1400" i="13"/>
  <c r="W1400" i="13" a="1"/>
  <c r="W1400" i="13"/>
  <c r="X1400" i="13"/>
  <c r="Y1400" i="13"/>
  <c r="Z1400" i="13"/>
  <c r="AA1400" i="13"/>
  <c r="H1401" i="13"/>
  <c r="L1401" i="13"/>
  <c r="R1401" i="13"/>
  <c r="S1401" i="13"/>
  <c r="T1401" i="13" a="1"/>
  <c r="T1401" i="13"/>
  <c r="U1401" i="13" a="1"/>
  <c r="U1401" i="13"/>
  <c r="V1401" i="13"/>
  <c r="W1401" i="13" a="1"/>
  <c r="W1401" i="13"/>
  <c r="X1401" i="13"/>
  <c r="Y1401" i="13"/>
  <c r="Z1401" i="13"/>
  <c r="AA1401" i="13"/>
  <c r="H1402" i="13"/>
  <c r="L1402" i="13"/>
  <c r="R1402" i="13"/>
  <c r="S1402" i="13"/>
  <c r="T1402" i="13" a="1"/>
  <c r="T1402" i="13"/>
  <c r="U1402" i="13" a="1"/>
  <c r="U1402" i="13"/>
  <c r="V1402" i="13"/>
  <c r="W1402" i="13" a="1"/>
  <c r="W1402" i="13"/>
  <c r="X1402" i="13"/>
  <c r="Y1402" i="13"/>
  <c r="Z1402" i="13"/>
  <c r="AA1402" i="13"/>
  <c r="H1403" i="13"/>
  <c r="L1403" i="13"/>
  <c r="R1403" i="13"/>
  <c r="S1403" i="13"/>
  <c r="T1403" i="13" a="1"/>
  <c r="T1403" i="13"/>
  <c r="U1403" i="13" a="1"/>
  <c r="U1403" i="13"/>
  <c r="V1403" i="13"/>
  <c r="W1403" i="13" a="1"/>
  <c r="W1403" i="13"/>
  <c r="X1403" i="13"/>
  <c r="Y1403" i="13"/>
  <c r="Z1403" i="13"/>
  <c r="AA1403" i="13"/>
  <c r="H1404" i="13"/>
  <c r="L1404" i="13"/>
  <c r="R1404" i="13"/>
  <c r="S1404" i="13"/>
  <c r="T1404" i="13" a="1"/>
  <c r="T1404" i="13"/>
  <c r="U1404" i="13" a="1"/>
  <c r="U1404" i="13"/>
  <c r="V1404" i="13"/>
  <c r="W1404" i="13" a="1"/>
  <c r="W1404" i="13"/>
  <c r="X1404" i="13"/>
  <c r="Y1404" i="13"/>
  <c r="Z1404" i="13"/>
  <c r="AA1404" i="13"/>
  <c r="H1405" i="13"/>
  <c r="L1405" i="13"/>
  <c r="R1405" i="13"/>
  <c r="S1405" i="13"/>
  <c r="T1405" i="13" a="1"/>
  <c r="T1405" i="13"/>
  <c r="U1405" i="13" a="1"/>
  <c r="U1405" i="13"/>
  <c r="V1405" i="13"/>
  <c r="W1405" i="13" a="1"/>
  <c r="W1405" i="13"/>
  <c r="X1405" i="13"/>
  <c r="Y1405" i="13"/>
  <c r="Z1405" i="13"/>
  <c r="AA1405" i="13"/>
  <c r="H1406" i="13"/>
  <c r="L1406" i="13"/>
  <c r="R1406" i="13"/>
  <c r="S1406" i="13"/>
  <c r="T1406" i="13" a="1"/>
  <c r="T1406" i="13"/>
  <c r="U1406" i="13" a="1"/>
  <c r="U1406" i="13"/>
  <c r="V1406" i="13"/>
  <c r="W1406" i="13" a="1"/>
  <c r="W1406" i="13"/>
  <c r="X1406" i="13"/>
  <c r="Y1406" i="13"/>
  <c r="Z1406" i="13"/>
  <c r="AA1406" i="13"/>
  <c r="H1407" i="13"/>
  <c r="L1407" i="13"/>
  <c r="R1407" i="13"/>
  <c r="S1407" i="13"/>
  <c r="T1407" i="13" a="1"/>
  <c r="T1407" i="13"/>
  <c r="U1407" i="13" a="1"/>
  <c r="U1407" i="13"/>
  <c r="V1407" i="13"/>
  <c r="W1407" i="13" a="1"/>
  <c r="W1407" i="13"/>
  <c r="X1407" i="13"/>
  <c r="Y1407" i="13"/>
  <c r="Z1407" i="13"/>
  <c r="AA1407" i="13"/>
  <c r="H1408" i="13"/>
  <c r="L1408" i="13"/>
  <c r="R1408" i="13"/>
  <c r="S1408" i="13"/>
  <c r="T1408" i="13" a="1"/>
  <c r="T1408" i="13"/>
  <c r="U1408" i="13" a="1"/>
  <c r="U1408" i="13"/>
  <c r="V1408" i="13"/>
  <c r="W1408" i="13" a="1"/>
  <c r="W1408" i="13"/>
  <c r="X1408" i="13"/>
  <c r="Y1408" i="13"/>
  <c r="Z1408" i="13"/>
  <c r="AA1408" i="13"/>
  <c r="H1409" i="13"/>
  <c r="L1409" i="13"/>
  <c r="R1409" i="13"/>
  <c r="S1409" i="13"/>
  <c r="T1409" i="13" a="1"/>
  <c r="T1409" i="13"/>
  <c r="U1409" i="13" a="1"/>
  <c r="U1409" i="13"/>
  <c r="V1409" i="13"/>
  <c r="W1409" i="13" a="1"/>
  <c r="W1409" i="13"/>
  <c r="X1409" i="13"/>
  <c r="Y1409" i="13"/>
  <c r="Z1409" i="13"/>
  <c r="AA1409" i="13"/>
  <c r="H1410" i="13"/>
  <c r="L1410" i="13"/>
  <c r="R1410" i="13"/>
  <c r="S1410" i="13"/>
  <c r="T1410" i="13" a="1"/>
  <c r="T1410" i="13"/>
  <c r="U1410" i="13" a="1"/>
  <c r="U1410" i="13"/>
  <c r="V1410" i="13"/>
  <c r="W1410" i="13" a="1"/>
  <c r="W1410" i="13"/>
  <c r="X1410" i="13"/>
  <c r="Y1410" i="13"/>
  <c r="Z1410" i="13"/>
  <c r="AA1410" i="13"/>
  <c r="H1411" i="13"/>
  <c r="L1411" i="13"/>
  <c r="R1411" i="13"/>
  <c r="S1411" i="13"/>
  <c r="T1411" i="13" a="1"/>
  <c r="T1411" i="13"/>
  <c r="U1411" i="13" a="1"/>
  <c r="U1411" i="13"/>
  <c r="V1411" i="13"/>
  <c r="W1411" i="13" a="1"/>
  <c r="W1411" i="13"/>
  <c r="X1411" i="13"/>
  <c r="Y1411" i="13"/>
  <c r="Z1411" i="13"/>
  <c r="AA1411" i="13"/>
  <c r="H1412" i="13"/>
  <c r="L1412" i="13"/>
  <c r="R1412" i="13"/>
  <c r="S1412" i="13"/>
  <c r="T1412" i="13" a="1"/>
  <c r="T1412" i="13"/>
  <c r="U1412" i="13" a="1"/>
  <c r="U1412" i="13"/>
  <c r="V1412" i="13"/>
  <c r="W1412" i="13" a="1"/>
  <c r="W1412" i="13"/>
  <c r="X1412" i="13"/>
  <c r="Y1412" i="13"/>
  <c r="Z1412" i="13"/>
  <c r="AA1412" i="13"/>
  <c r="H1413" i="13"/>
  <c r="L1413" i="13"/>
  <c r="R1413" i="13"/>
  <c r="S1413" i="13"/>
  <c r="T1413" i="13" a="1"/>
  <c r="T1413" i="13"/>
  <c r="U1413" i="13" a="1"/>
  <c r="U1413" i="13"/>
  <c r="V1413" i="13"/>
  <c r="W1413" i="13" a="1"/>
  <c r="W1413" i="13"/>
  <c r="X1413" i="13"/>
  <c r="Y1413" i="13"/>
  <c r="Z1413" i="13"/>
  <c r="AA1413" i="13"/>
  <c r="H1414" i="13"/>
  <c r="L1414" i="13"/>
  <c r="R1414" i="13"/>
  <c r="S1414" i="13"/>
  <c r="T1414" i="13" a="1"/>
  <c r="T1414" i="13"/>
  <c r="U1414" i="13" a="1"/>
  <c r="U1414" i="13"/>
  <c r="V1414" i="13"/>
  <c r="W1414" i="13" a="1"/>
  <c r="W1414" i="13"/>
  <c r="X1414" i="13"/>
  <c r="Y1414" i="13"/>
  <c r="Z1414" i="13"/>
  <c r="AA1414" i="13"/>
  <c r="H1415" i="13"/>
  <c r="L1415" i="13"/>
  <c r="R1415" i="13"/>
  <c r="S1415" i="13"/>
  <c r="T1415" i="13" a="1"/>
  <c r="T1415" i="13"/>
  <c r="U1415" i="13" a="1"/>
  <c r="U1415" i="13"/>
  <c r="V1415" i="13"/>
  <c r="W1415" i="13" a="1"/>
  <c r="W1415" i="13"/>
  <c r="X1415" i="13"/>
  <c r="Y1415" i="13"/>
  <c r="Z1415" i="13"/>
  <c r="AA1415" i="13"/>
  <c r="H1416" i="13"/>
  <c r="L1416" i="13"/>
  <c r="R1416" i="13"/>
  <c r="S1416" i="13"/>
  <c r="T1416" i="13" a="1"/>
  <c r="T1416" i="13"/>
  <c r="U1416" i="13" a="1"/>
  <c r="U1416" i="13"/>
  <c r="V1416" i="13"/>
  <c r="W1416" i="13" a="1"/>
  <c r="W1416" i="13"/>
  <c r="X1416" i="13"/>
  <c r="Y1416" i="13"/>
  <c r="Z1416" i="13"/>
  <c r="AA1416" i="13"/>
  <c r="H1417" i="13"/>
  <c r="L1417" i="13"/>
  <c r="R1417" i="13"/>
  <c r="S1417" i="13"/>
  <c r="T1417" i="13" a="1"/>
  <c r="T1417" i="13"/>
  <c r="U1417" i="13" a="1"/>
  <c r="U1417" i="13"/>
  <c r="V1417" i="13"/>
  <c r="W1417" i="13" a="1"/>
  <c r="W1417" i="13"/>
  <c r="X1417" i="13"/>
  <c r="Y1417" i="13"/>
  <c r="Z1417" i="13"/>
  <c r="AA1417" i="13"/>
  <c r="H1418" i="13"/>
  <c r="L1418" i="13"/>
  <c r="R1418" i="13"/>
  <c r="S1418" i="13"/>
  <c r="T1418" i="13" a="1"/>
  <c r="T1418" i="13"/>
  <c r="U1418" i="13" a="1"/>
  <c r="U1418" i="13"/>
  <c r="V1418" i="13"/>
  <c r="W1418" i="13" a="1"/>
  <c r="W1418" i="13"/>
  <c r="X1418" i="13"/>
  <c r="Y1418" i="13"/>
  <c r="Z1418" i="13"/>
  <c r="AA1418" i="13"/>
  <c r="H1419" i="13"/>
  <c r="L1419" i="13"/>
  <c r="R1419" i="13"/>
  <c r="S1419" i="13"/>
  <c r="T1419" i="13" a="1"/>
  <c r="T1419" i="13"/>
  <c r="U1419" i="13" a="1"/>
  <c r="U1419" i="13"/>
  <c r="V1419" i="13"/>
  <c r="W1419" i="13" a="1"/>
  <c r="W1419" i="13"/>
  <c r="X1419" i="13"/>
  <c r="Y1419" i="13"/>
  <c r="Z1419" i="13"/>
  <c r="AA1419" i="13"/>
  <c r="H1420" i="13"/>
  <c r="L1420" i="13"/>
  <c r="R1420" i="13"/>
  <c r="S1420" i="13"/>
  <c r="T1420" i="13" a="1"/>
  <c r="T1420" i="13"/>
  <c r="U1420" i="13" a="1"/>
  <c r="U1420" i="13"/>
  <c r="V1420" i="13"/>
  <c r="W1420" i="13" a="1"/>
  <c r="W1420" i="13"/>
  <c r="X1420" i="13"/>
  <c r="Y1420" i="13"/>
  <c r="Z1420" i="13"/>
  <c r="AA1420" i="13"/>
  <c r="H1421" i="13"/>
  <c r="L1421" i="13"/>
  <c r="R1421" i="13"/>
  <c r="S1421" i="13"/>
  <c r="T1421" i="13" a="1"/>
  <c r="T1421" i="13"/>
  <c r="U1421" i="13" a="1"/>
  <c r="U1421" i="13"/>
  <c r="V1421" i="13"/>
  <c r="W1421" i="13" a="1"/>
  <c r="W1421" i="13"/>
  <c r="X1421" i="13"/>
  <c r="Y1421" i="13"/>
  <c r="Z1421" i="13"/>
  <c r="AA1421" i="13"/>
  <c r="H1422" i="13"/>
  <c r="L1422" i="13"/>
  <c r="R1422" i="13"/>
  <c r="S1422" i="13"/>
  <c r="T1422" i="13" a="1"/>
  <c r="T1422" i="13"/>
  <c r="U1422" i="13" a="1"/>
  <c r="U1422" i="13"/>
  <c r="V1422" i="13"/>
  <c r="W1422" i="13" a="1"/>
  <c r="W1422" i="13"/>
  <c r="X1422" i="13"/>
  <c r="Y1422" i="13"/>
  <c r="Z1422" i="13"/>
  <c r="AA1422" i="13"/>
  <c r="H1423" i="13"/>
  <c r="L1423" i="13"/>
  <c r="R1423" i="13"/>
  <c r="S1423" i="13"/>
  <c r="T1423" i="13" a="1"/>
  <c r="T1423" i="13"/>
  <c r="U1423" i="13" a="1"/>
  <c r="U1423" i="13"/>
  <c r="V1423" i="13"/>
  <c r="W1423" i="13" a="1"/>
  <c r="W1423" i="13"/>
  <c r="X1423" i="13"/>
  <c r="Y1423" i="13"/>
  <c r="Z1423" i="13"/>
  <c r="AA1423" i="13"/>
  <c r="H1424" i="13"/>
  <c r="L1424" i="13"/>
  <c r="R1424" i="13"/>
  <c r="S1424" i="13"/>
  <c r="T1424" i="13" a="1"/>
  <c r="T1424" i="13"/>
  <c r="U1424" i="13" a="1"/>
  <c r="U1424" i="13"/>
  <c r="V1424" i="13"/>
  <c r="W1424" i="13" a="1"/>
  <c r="W1424" i="13"/>
  <c r="X1424" i="13"/>
  <c r="Y1424" i="13"/>
  <c r="Z1424" i="13"/>
  <c r="AA1424" i="13"/>
  <c r="H1425" i="13"/>
  <c r="L1425" i="13"/>
  <c r="R1425" i="13"/>
  <c r="S1425" i="13"/>
  <c r="T1425" i="13" a="1"/>
  <c r="T1425" i="13"/>
  <c r="U1425" i="13" a="1"/>
  <c r="U1425" i="13"/>
  <c r="V1425" i="13"/>
  <c r="W1425" i="13" a="1"/>
  <c r="W1425" i="13"/>
  <c r="X1425" i="13"/>
  <c r="Y1425" i="13"/>
  <c r="Z1425" i="13"/>
  <c r="AA1425" i="13"/>
  <c r="H1426" i="13"/>
  <c r="L1426" i="13"/>
  <c r="R1426" i="13"/>
  <c r="S1426" i="13"/>
  <c r="T1426" i="13" a="1"/>
  <c r="T1426" i="13"/>
  <c r="U1426" i="13" a="1"/>
  <c r="U1426" i="13"/>
  <c r="V1426" i="13"/>
  <c r="W1426" i="13" a="1"/>
  <c r="W1426" i="13"/>
  <c r="X1426" i="13"/>
  <c r="Y1426" i="13"/>
  <c r="Z1426" i="13"/>
  <c r="AA1426" i="13"/>
  <c r="H1427" i="13"/>
  <c r="L1427" i="13"/>
  <c r="R1427" i="13"/>
  <c r="S1427" i="13"/>
  <c r="T1427" i="13" a="1"/>
  <c r="T1427" i="13"/>
  <c r="U1427" i="13" a="1"/>
  <c r="U1427" i="13"/>
  <c r="V1427" i="13"/>
  <c r="W1427" i="13" a="1"/>
  <c r="W1427" i="13"/>
  <c r="X1427" i="13"/>
  <c r="Y1427" i="13"/>
  <c r="Z1427" i="13"/>
  <c r="AA1427" i="13"/>
  <c r="H1428" i="13"/>
  <c r="L1428" i="13"/>
  <c r="R1428" i="13"/>
  <c r="S1428" i="13"/>
  <c r="T1428" i="13" a="1"/>
  <c r="T1428" i="13"/>
  <c r="U1428" i="13" a="1"/>
  <c r="U1428" i="13"/>
  <c r="V1428" i="13"/>
  <c r="W1428" i="13" a="1"/>
  <c r="W1428" i="13"/>
  <c r="X1428" i="13"/>
  <c r="Y1428" i="13"/>
  <c r="Z1428" i="13"/>
  <c r="AA1428" i="13"/>
  <c r="H1429" i="13"/>
  <c r="L1429" i="13"/>
  <c r="R1429" i="13"/>
  <c r="S1429" i="13"/>
  <c r="T1429" i="13" a="1"/>
  <c r="T1429" i="13"/>
  <c r="U1429" i="13" a="1"/>
  <c r="U1429" i="13"/>
  <c r="V1429" i="13"/>
  <c r="W1429" i="13" a="1"/>
  <c r="W1429" i="13"/>
  <c r="X1429" i="13"/>
  <c r="Y1429" i="13"/>
  <c r="Z1429" i="13"/>
  <c r="AA1429" i="13"/>
  <c r="H1430" i="13"/>
  <c r="L1430" i="13"/>
  <c r="R1430" i="13"/>
  <c r="S1430" i="13"/>
  <c r="T1430" i="13" a="1"/>
  <c r="T1430" i="13"/>
  <c r="U1430" i="13" a="1"/>
  <c r="U1430" i="13"/>
  <c r="V1430" i="13"/>
  <c r="W1430" i="13" a="1"/>
  <c r="W1430" i="13"/>
  <c r="X1430" i="13"/>
  <c r="Y1430" i="13"/>
  <c r="Z1430" i="13"/>
  <c r="AA1430" i="13"/>
  <c r="H1431" i="13"/>
  <c r="L1431" i="13"/>
  <c r="R1431" i="13"/>
  <c r="S1431" i="13"/>
  <c r="T1431" i="13" a="1"/>
  <c r="T1431" i="13"/>
  <c r="U1431" i="13" a="1"/>
  <c r="U1431" i="13"/>
  <c r="V1431" i="13"/>
  <c r="W1431" i="13" a="1"/>
  <c r="W1431" i="13"/>
  <c r="X1431" i="13"/>
  <c r="Y1431" i="13"/>
  <c r="Z1431" i="13"/>
  <c r="AA1431" i="13"/>
  <c r="H1432" i="13"/>
  <c r="L1432" i="13"/>
  <c r="R1432" i="13"/>
  <c r="S1432" i="13"/>
  <c r="T1432" i="13" a="1"/>
  <c r="T1432" i="13"/>
  <c r="U1432" i="13" a="1"/>
  <c r="U1432" i="13"/>
  <c r="V1432" i="13"/>
  <c r="W1432" i="13" a="1"/>
  <c r="W1432" i="13"/>
  <c r="X1432" i="13"/>
  <c r="Y1432" i="13"/>
  <c r="Z1432" i="13"/>
  <c r="AA1432" i="13"/>
  <c r="H1433" i="13"/>
  <c r="L1433" i="13"/>
  <c r="R1433" i="13"/>
  <c r="S1433" i="13"/>
  <c r="T1433" i="13" a="1"/>
  <c r="T1433" i="13"/>
  <c r="U1433" i="13" a="1"/>
  <c r="U1433" i="13"/>
  <c r="V1433" i="13"/>
  <c r="W1433" i="13" a="1"/>
  <c r="W1433" i="13"/>
  <c r="X1433" i="13"/>
  <c r="Y1433" i="13"/>
  <c r="Z1433" i="13"/>
  <c r="AA1433" i="13"/>
  <c r="H1434" i="13"/>
  <c r="L1434" i="13"/>
  <c r="R1434" i="13"/>
  <c r="S1434" i="13"/>
  <c r="T1434" i="13" a="1"/>
  <c r="T1434" i="13"/>
  <c r="U1434" i="13" a="1"/>
  <c r="U1434" i="13"/>
  <c r="V1434" i="13"/>
  <c r="W1434" i="13" a="1"/>
  <c r="W1434" i="13"/>
  <c r="X1434" i="13"/>
  <c r="Y1434" i="13"/>
  <c r="Z1434" i="13"/>
  <c r="AA1434" i="13"/>
  <c r="H1435" i="13"/>
  <c r="L1435" i="13"/>
  <c r="R1435" i="13"/>
  <c r="S1435" i="13"/>
  <c r="T1435" i="13" a="1"/>
  <c r="T1435" i="13"/>
  <c r="U1435" i="13" a="1"/>
  <c r="U1435" i="13"/>
  <c r="V1435" i="13"/>
  <c r="W1435" i="13" a="1"/>
  <c r="W1435" i="13"/>
  <c r="X1435" i="13"/>
  <c r="Y1435" i="13"/>
  <c r="Z1435" i="13"/>
  <c r="AA1435" i="13"/>
  <c r="H1436" i="13"/>
  <c r="L1436" i="13"/>
  <c r="R1436" i="13"/>
  <c r="S1436" i="13"/>
  <c r="T1436" i="13" a="1"/>
  <c r="T1436" i="13"/>
  <c r="U1436" i="13" a="1"/>
  <c r="U1436" i="13"/>
  <c r="V1436" i="13"/>
  <c r="W1436" i="13" a="1"/>
  <c r="W1436" i="13"/>
  <c r="X1436" i="13"/>
  <c r="Y1436" i="13"/>
  <c r="Z1436" i="13"/>
  <c r="AA1436" i="13"/>
  <c r="H1437" i="13"/>
  <c r="L1437" i="13"/>
  <c r="R1437" i="13"/>
  <c r="S1437" i="13"/>
  <c r="T1437" i="13" a="1"/>
  <c r="T1437" i="13"/>
  <c r="U1437" i="13" a="1"/>
  <c r="U1437" i="13"/>
  <c r="V1437" i="13"/>
  <c r="W1437" i="13" a="1"/>
  <c r="W1437" i="13"/>
  <c r="X1437" i="13"/>
  <c r="Y1437" i="13"/>
  <c r="Z1437" i="13"/>
  <c r="AA1437" i="13"/>
  <c r="H1438" i="13"/>
  <c r="L1438" i="13"/>
  <c r="R1438" i="13"/>
  <c r="S1438" i="13"/>
  <c r="T1438" i="13" a="1"/>
  <c r="T1438" i="13"/>
  <c r="U1438" i="13" a="1"/>
  <c r="U1438" i="13"/>
  <c r="V1438" i="13"/>
  <c r="W1438" i="13" a="1"/>
  <c r="W1438" i="13"/>
  <c r="X1438" i="13"/>
  <c r="Y1438" i="13"/>
  <c r="Z1438" i="13"/>
  <c r="AA1438" i="13"/>
  <c r="H1439" i="13"/>
  <c r="L1439" i="13"/>
  <c r="R1439" i="13"/>
  <c r="S1439" i="13"/>
  <c r="T1439" i="13" a="1"/>
  <c r="T1439" i="13"/>
  <c r="U1439" i="13" a="1"/>
  <c r="U1439" i="13"/>
  <c r="V1439" i="13"/>
  <c r="W1439" i="13" a="1"/>
  <c r="W1439" i="13"/>
  <c r="X1439" i="13"/>
  <c r="Y1439" i="13"/>
  <c r="Z1439" i="13"/>
  <c r="AA1439" i="13"/>
  <c r="H1440" i="13"/>
  <c r="L1440" i="13"/>
  <c r="R1440" i="13"/>
  <c r="S1440" i="13"/>
  <c r="T1440" i="13" a="1"/>
  <c r="T1440" i="13"/>
  <c r="U1440" i="13" a="1"/>
  <c r="U1440" i="13"/>
  <c r="V1440" i="13"/>
  <c r="W1440" i="13" a="1"/>
  <c r="W1440" i="13"/>
  <c r="X1440" i="13"/>
  <c r="Y1440" i="13"/>
  <c r="Z1440" i="13"/>
  <c r="AA1440" i="13"/>
  <c r="H1441" i="13"/>
  <c r="L1441" i="13"/>
  <c r="R1441" i="13"/>
  <c r="S1441" i="13"/>
  <c r="T1441" i="13" a="1"/>
  <c r="T1441" i="13"/>
  <c r="U1441" i="13" a="1"/>
  <c r="U1441" i="13"/>
  <c r="V1441" i="13"/>
  <c r="W1441" i="13" a="1"/>
  <c r="W1441" i="13"/>
  <c r="X1441" i="13"/>
  <c r="Y1441" i="13"/>
  <c r="Z1441" i="13"/>
  <c r="AA1441" i="13"/>
  <c r="H1442" i="13"/>
  <c r="L1442" i="13"/>
  <c r="R1442" i="13"/>
  <c r="S1442" i="13"/>
  <c r="T1442" i="13" a="1"/>
  <c r="T1442" i="13"/>
  <c r="U1442" i="13" a="1"/>
  <c r="U1442" i="13"/>
  <c r="V1442" i="13"/>
  <c r="W1442" i="13" a="1"/>
  <c r="W1442" i="13"/>
  <c r="X1442" i="13"/>
  <c r="Y1442" i="13"/>
  <c r="Z1442" i="13"/>
  <c r="AA1442" i="13"/>
  <c r="H1443" i="13"/>
  <c r="L1443" i="13"/>
  <c r="R1443" i="13"/>
  <c r="S1443" i="13"/>
  <c r="T1443" i="13" a="1"/>
  <c r="T1443" i="13"/>
  <c r="U1443" i="13" a="1"/>
  <c r="U1443" i="13"/>
  <c r="V1443" i="13"/>
  <c r="W1443" i="13" a="1"/>
  <c r="W1443" i="13"/>
  <c r="X1443" i="13"/>
  <c r="Y1443" i="13"/>
  <c r="Z1443" i="13"/>
  <c r="AA1443" i="13"/>
  <c r="H1444" i="13"/>
  <c r="L1444" i="13"/>
  <c r="R1444" i="13"/>
  <c r="S1444" i="13"/>
  <c r="T1444" i="13" a="1"/>
  <c r="T1444" i="13"/>
  <c r="U1444" i="13" a="1"/>
  <c r="U1444" i="13"/>
  <c r="V1444" i="13"/>
  <c r="W1444" i="13" a="1"/>
  <c r="W1444" i="13"/>
  <c r="X1444" i="13"/>
  <c r="Y1444" i="13"/>
  <c r="Z1444" i="13"/>
  <c r="AA1444" i="13"/>
  <c r="H1445" i="13"/>
  <c r="L1445" i="13"/>
  <c r="R1445" i="13"/>
  <c r="S1445" i="13"/>
  <c r="T1445" i="13" a="1"/>
  <c r="T1445" i="13"/>
  <c r="U1445" i="13" a="1"/>
  <c r="U1445" i="13"/>
  <c r="V1445" i="13"/>
  <c r="W1445" i="13" a="1"/>
  <c r="W1445" i="13"/>
  <c r="X1445" i="13"/>
  <c r="Y1445" i="13"/>
  <c r="Z1445" i="13"/>
  <c r="AA1445" i="13"/>
  <c r="H1446" i="13"/>
  <c r="L1446" i="13"/>
  <c r="R1446" i="13"/>
  <c r="S1446" i="13"/>
  <c r="T1446" i="13" a="1"/>
  <c r="T1446" i="13"/>
  <c r="U1446" i="13" a="1"/>
  <c r="U1446" i="13"/>
  <c r="V1446" i="13"/>
  <c r="W1446" i="13" a="1"/>
  <c r="W1446" i="13"/>
  <c r="X1446" i="13"/>
  <c r="Y1446" i="13"/>
  <c r="Z1446" i="13"/>
  <c r="AA1446" i="13"/>
  <c r="H1447" i="13"/>
  <c r="L1447" i="13"/>
  <c r="R1447" i="13"/>
  <c r="S1447" i="13"/>
  <c r="T1447" i="13" a="1"/>
  <c r="T1447" i="13"/>
  <c r="U1447" i="13" a="1"/>
  <c r="U1447" i="13"/>
  <c r="V1447" i="13"/>
  <c r="W1447" i="13" a="1"/>
  <c r="W1447" i="13"/>
  <c r="X1447" i="13"/>
  <c r="Y1447" i="13"/>
  <c r="Z1447" i="13"/>
  <c r="AA1447" i="13"/>
  <c r="H1448" i="13"/>
  <c r="L1448" i="13"/>
  <c r="R1448" i="13"/>
  <c r="S1448" i="13"/>
  <c r="T1448" i="13" a="1"/>
  <c r="T1448" i="13"/>
  <c r="U1448" i="13" a="1"/>
  <c r="U1448" i="13"/>
  <c r="V1448" i="13"/>
  <c r="W1448" i="13" a="1"/>
  <c r="W1448" i="13"/>
  <c r="X1448" i="13"/>
  <c r="Y1448" i="13"/>
  <c r="Z1448" i="13"/>
  <c r="AA1448" i="13"/>
  <c r="H1449" i="13"/>
  <c r="L1449" i="13"/>
  <c r="R1449" i="13"/>
  <c r="S1449" i="13"/>
  <c r="T1449" i="13" a="1"/>
  <c r="T1449" i="13"/>
  <c r="U1449" i="13" a="1"/>
  <c r="U1449" i="13"/>
  <c r="V1449" i="13"/>
  <c r="W1449" i="13" a="1"/>
  <c r="W1449" i="13"/>
  <c r="X1449" i="13"/>
  <c r="Y1449" i="13"/>
  <c r="Z1449" i="13"/>
  <c r="AA1449" i="13"/>
  <c r="H1450" i="13"/>
  <c r="L1450" i="13"/>
  <c r="R1450" i="13"/>
  <c r="S1450" i="13"/>
  <c r="T1450" i="13" a="1"/>
  <c r="T1450" i="13"/>
  <c r="U1450" i="13" a="1"/>
  <c r="U1450" i="13"/>
  <c r="V1450" i="13"/>
  <c r="W1450" i="13" a="1"/>
  <c r="W1450" i="13"/>
  <c r="X1450" i="13"/>
  <c r="Y1450" i="13"/>
  <c r="Z1450" i="13"/>
  <c r="AA1450" i="13"/>
  <c r="H1451" i="13"/>
  <c r="L1451" i="13"/>
  <c r="R1451" i="13"/>
  <c r="S1451" i="13"/>
  <c r="T1451" i="13" a="1"/>
  <c r="T1451" i="13"/>
  <c r="U1451" i="13" a="1"/>
  <c r="U1451" i="13"/>
  <c r="V1451" i="13"/>
  <c r="W1451" i="13" a="1"/>
  <c r="W1451" i="13"/>
  <c r="X1451" i="13"/>
  <c r="Y1451" i="13"/>
  <c r="Z1451" i="13"/>
  <c r="AA1451" i="13"/>
  <c r="H1452" i="13"/>
  <c r="L1452" i="13"/>
  <c r="R1452" i="13"/>
  <c r="S1452" i="13"/>
  <c r="T1452" i="13" a="1"/>
  <c r="T1452" i="13"/>
  <c r="U1452" i="13" a="1"/>
  <c r="U1452" i="13"/>
  <c r="V1452" i="13"/>
  <c r="W1452" i="13" a="1"/>
  <c r="W1452" i="13"/>
  <c r="X1452" i="13"/>
  <c r="Y1452" i="13"/>
  <c r="Z1452" i="13"/>
  <c r="AA1452" i="13"/>
  <c r="H1453" i="13"/>
  <c r="L1453" i="13"/>
  <c r="R1453" i="13"/>
  <c r="S1453" i="13"/>
  <c r="T1453" i="13" a="1"/>
  <c r="T1453" i="13"/>
  <c r="U1453" i="13" a="1"/>
  <c r="U1453" i="13"/>
  <c r="V1453" i="13"/>
  <c r="W1453" i="13" a="1"/>
  <c r="W1453" i="13"/>
  <c r="X1453" i="13"/>
  <c r="Y1453" i="13"/>
  <c r="Z1453" i="13"/>
  <c r="AA1453" i="13"/>
  <c r="H1454" i="13"/>
  <c r="L1454" i="13"/>
  <c r="R1454" i="13"/>
  <c r="S1454" i="13"/>
  <c r="T1454" i="13" a="1"/>
  <c r="T1454" i="13"/>
  <c r="U1454" i="13" a="1"/>
  <c r="U1454" i="13"/>
  <c r="V1454" i="13"/>
  <c r="W1454" i="13" a="1"/>
  <c r="W1454" i="13"/>
  <c r="X1454" i="13"/>
  <c r="Y1454" i="13"/>
  <c r="Z1454" i="13"/>
  <c r="AA1454" i="13"/>
  <c r="H1455" i="13"/>
  <c r="L1455" i="13"/>
  <c r="R1455" i="13"/>
  <c r="S1455" i="13"/>
  <c r="T1455" i="13" a="1"/>
  <c r="T1455" i="13"/>
  <c r="U1455" i="13" a="1"/>
  <c r="U1455" i="13"/>
  <c r="V1455" i="13"/>
  <c r="W1455" i="13" a="1"/>
  <c r="W1455" i="13"/>
  <c r="X1455" i="13"/>
  <c r="Y1455" i="13"/>
  <c r="Z1455" i="13"/>
  <c r="AA1455" i="13"/>
  <c r="H1456" i="13"/>
  <c r="L1456" i="13"/>
  <c r="R1456" i="13"/>
  <c r="S1456" i="13"/>
  <c r="T1456" i="13" a="1"/>
  <c r="T1456" i="13"/>
  <c r="U1456" i="13" a="1"/>
  <c r="U1456" i="13"/>
  <c r="V1456" i="13"/>
  <c r="W1456" i="13" a="1"/>
  <c r="W1456" i="13"/>
  <c r="X1456" i="13"/>
  <c r="Y1456" i="13"/>
  <c r="Z1456" i="13"/>
  <c r="AA1456" i="13"/>
  <c r="H1457" i="13"/>
  <c r="L1457" i="13"/>
  <c r="R1457" i="13"/>
  <c r="S1457" i="13"/>
  <c r="T1457" i="13" a="1"/>
  <c r="T1457" i="13"/>
  <c r="U1457" i="13" a="1"/>
  <c r="U1457" i="13"/>
  <c r="V1457" i="13"/>
  <c r="W1457" i="13" a="1"/>
  <c r="W1457" i="13"/>
  <c r="X1457" i="13"/>
  <c r="Y1457" i="13"/>
  <c r="Z1457" i="13"/>
  <c r="AA1457" i="13"/>
  <c r="H1458" i="13"/>
  <c r="L1458" i="13"/>
  <c r="R1458" i="13"/>
  <c r="S1458" i="13"/>
  <c r="T1458" i="13" a="1"/>
  <c r="T1458" i="13"/>
  <c r="U1458" i="13" a="1"/>
  <c r="U1458" i="13"/>
  <c r="V1458" i="13"/>
  <c r="W1458" i="13" a="1"/>
  <c r="W1458" i="13"/>
  <c r="X1458" i="13"/>
  <c r="Y1458" i="13"/>
  <c r="Z1458" i="13"/>
  <c r="AA1458" i="13"/>
  <c r="H1459" i="13"/>
  <c r="L1459" i="13"/>
  <c r="R1459" i="13"/>
  <c r="S1459" i="13"/>
  <c r="T1459" i="13" a="1"/>
  <c r="T1459" i="13"/>
  <c r="U1459" i="13" a="1"/>
  <c r="U1459" i="13"/>
  <c r="V1459" i="13"/>
  <c r="W1459" i="13" a="1"/>
  <c r="W1459" i="13"/>
  <c r="X1459" i="13"/>
  <c r="Y1459" i="13"/>
  <c r="Z1459" i="13"/>
  <c r="AA1459" i="13"/>
  <c r="H1460" i="13"/>
  <c r="L1460" i="13"/>
  <c r="R1460" i="13"/>
  <c r="S1460" i="13"/>
  <c r="T1460" i="13" a="1"/>
  <c r="T1460" i="13"/>
  <c r="U1460" i="13" a="1"/>
  <c r="U1460" i="13"/>
  <c r="V1460" i="13"/>
  <c r="W1460" i="13" a="1"/>
  <c r="W1460" i="13"/>
  <c r="X1460" i="13"/>
  <c r="Y1460" i="13"/>
  <c r="Z1460" i="13"/>
  <c r="AA1460" i="13"/>
  <c r="H1461" i="13"/>
  <c r="L1461" i="13"/>
  <c r="R1461" i="13"/>
  <c r="S1461" i="13"/>
  <c r="T1461" i="13" a="1"/>
  <c r="T1461" i="13"/>
  <c r="U1461" i="13" a="1"/>
  <c r="U1461" i="13"/>
  <c r="V1461" i="13"/>
  <c r="W1461" i="13" a="1"/>
  <c r="W1461" i="13"/>
  <c r="X1461" i="13"/>
  <c r="Y1461" i="13"/>
  <c r="Z1461" i="13"/>
  <c r="AA1461" i="13"/>
  <c r="H1462" i="13"/>
  <c r="L1462" i="13"/>
  <c r="R1462" i="13"/>
  <c r="S1462" i="13"/>
  <c r="T1462" i="13" a="1"/>
  <c r="T1462" i="13"/>
  <c r="U1462" i="13" a="1"/>
  <c r="U1462" i="13"/>
  <c r="V1462" i="13"/>
  <c r="W1462" i="13" a="1"/>
  <c r="W1462" i="13"/>
  <c r="X1462" i="13"/>
  <c r="Y1462" i="13"/>
  <c r="Z1462" i="13"/>
  <c r="AA1462" i="13"/>
  <c r="H1463" i="13"/>
  <c r="L1463" i="13"/>
  <c r="R1463" i="13"/>
  <c r="S1463" i="13"/>
  <c r="T1463" i="13" a="1"/>
  <c r="T1463" i="13"/>
  <c r="U1463" i="13" a="1"/>
  <c r="U1463" i="13"/>
  <c r="V1463" i="13"/>
  <c r="W1463" i="13" a="1"/>
  <c r="W1463" i="13"/>
  <c r="X1463" i="13"/>
  <c r="Y1463" i="13"/>
  <c r="Z1463" i="13"/>
  <c r="AA1463" i="13"/>
  <c r="H1464" i="13"/>
  <c r="L1464" i="13"/>
  <c r="R1464" i="13"/>
  <c r="S1464" i="13"/>
  <c r="T1464" i="13" a="1"/>
  <c r="T1464" i="13"/>
  <c r="U1464" i="13" a="1"/>
  <c r="U1464" i="13"/>
  <c r="V1464" i="13"/>
  <c r="W1464" i="13" a="1"/>
  <c r="W1464" i="13"/>
  <c r="X1464" i="13"/>
  <c r="Y1464" i="13"/>
  <c r="Z1464" i="13"/>
  <c r="AA1464" i="13"/>
  <c r="H1465" i="13"/>
  <c r="L1465" i="13"/>
  <c r="R1465" i="13"/>
  <c r="S1465" i="13"/>
  <c r="T1465" i="13" a="1"/>
  <c r="T1465" i="13"/>
  <c r="U1465" i="13" a="1"/>
  <c r="U1465" i="13"/>
  <c r="V1465" i="13"/>
  <c r="W1465" i="13" a="1"/>
  <c r="W1465" i="13"/>
  <c r="X1465" i="13"/>
  <c r="Y1465" i="13"/>
  <c r="Z1465" i="13"/>
  <c r="AA1465" i="13"/>
  <c r="H1466" i="13"/>
  <c r="L1466" i="13"/>
  <c r="R1466" i="13"/>
  <c r="S1466" i="13"/>
  <c r="T1466" i="13" a="1"/>
  <c r="T1466" i="13"/>
  <c r="U1466" i="13" a="1"/>
  <c r="U1466" i="13"/>
  <c r="V1466" i="13"/>
  <c r="W1466" i="13" a="1"/>
  <c r="W1466" i="13"/>
  <c r="X1466" i="13"/>
  <c r="Y1466" i="13"/>
  <c r="Z1466" i="13"/>
  <c r="AA1466" i="13"/>
  <c r="H1467" i="13"/>
  <c r="L1467" i="13"/>
  <c r="R1467" i="13"/>
  <c r="S1467" i="13"/>
  <c r="T1467" i="13" a="1"/>
  <c r="T1467" i="13"/>
  <c r="U1467" i="13" a="1"/>
  <c r="U1467" i="13"/>
  <c r="V1467" i="13"/>
  <c r="W1467" i="13" a="1"/>
  <c r="W1467" i="13"/>
  <c r="X1467" i="13"/>
  <c r="Y1467" i="13"/>
  <c r="Z1467" i="13"/>
  <c r="AA1467" i="13"/>
  <c r="H1468" i="13"/>
  <c r="L1468" i="13"/>
  <c r="R1468" i="13"/>
  <c r="S1468" i="13"/>
  <c r="T1468" i="13" a="1"/>
  <c r="T1468" i="13"/>
  <c r="U1468" i="13" a="1"/>
  <c r="U1468" i="13"/>
  <c r="V1468" i="13"/>
  <c r="W1468" i="13" a="1"/>
  <c r="W1468" i="13"/>
  <c r="X1468" i="13"/>
  <c r="Y1468" i="13"/>
  <c r="Z1468" i="13"/>
  <c r="AA1468" i="13"/>
  <c r="H1469" i="13"/>
  <c r="L1469" i="13"/>
  <c r="R1469" i="13"/>
  <c r="S1469" i="13"/>
  <c r="T1469" i="13" a="1"/>
  <c r="T1469" i="13"/>
  <c r="U1469" i="13" a="1"/>
  <c r="U1469" i="13"/>
  <c r="V1469" i="13"/>
  <c r="W1469" i="13" a="1"/>
  <c r="W1469" i="13"/>
  <c r="X1469" i="13"/>
  <c r="Y1469" i="13"/>
  <c r="Z1469" i="13"/>
  <c r="AA1469" i="13"/>
  <c r="H1470" i="13"/>
  <c r="L1470" i="13"/>
  <c r="R1470" i="13"/>
  <c r="S1470" i="13"/>
  <c r="T1470" i="13" a="1"/>
  <c r="T1470" i="13"/>
  <c r="U1470" i="13" a="1"/>
  <c r="U1470" i="13"/>
  <c r="V1470" i="13"/>
  <c r="W1470" i="13" a="1"/>
  <c r="W1470" i="13"/>
  <c r="X1470" i="13"/>
  <c r="Y1470" i="13"/>
  <c r="Z1470" i="13"/>
  <c r="AA1470" i="13"/>
  <c r="H1471" i="13"/>
  <c r="L1471" i="13"/>
  <c r="R1471" i="13"/>
  <c r="S1471" i="13"/>
  <c r="T1471" i="13" a="1"/>
  <c r="T1471" i="13"/>
  <c r="U1471" i="13" a="1"/>
  <c r="U1471" i="13"/>
  <c r="V1471" i="13"/>
  <c r="W1471" i="13" a="1"/>
  <c r="W1471" i="13"/>
  <c r="X1471" i="13"/>
  <c r="Y1471" i="13"/>
  <c r="Z1471" i="13"/>
  <c r="AA1471" i="13"/>
  <c r="H1472" i="13"/>
  <c r="L1472" i="13"/>
  <c r="R1472" i="13"/>
  <c r="S1472" i="13"/>
  <c r="T1472" i="13" a="1"/>
  <c r="T1472" i="13"/>
  <c r="U1472" i="13" a="1"/>
  <c r="U1472" i="13"/>
  <c r="V1472" i="13"/>
  <c r="W1472" i="13" a="1"/>
  <c r="W1472" i="13"/>
  <c r="X1472" i="13"/>
  <c r="Y1472" i="13"/>
  <c r="Z1472" i="13"/>
  <c r="AA1472" i="13"/>
  <c r="H1473" i="13"/>
  <c r="L1473" i="13"/>
  <c r="R1473" i="13"/>
  <c r="S1473" i="13"/>
  <c r="T1473" i="13" a="1"/>
  <c r="T1473" i="13"/>
  <c r="U1473" i="13" a="1"/>
  <c r="U1473" i="13"/>
  <c r="V1473" i="13"/>
  <c r="W1473" i="13" a="1"/>
  <c r="W1473" i="13"/>
  <c r="X1473" i="13"/>
  <c r="Y1473" i="13"/>
  <c r="Z1473" i="13"/>
  <c r="AA1473" i="13"/>
  <c r="H1474" i="13"/>
  <c r="L1474" i="13"/>
  <c r="R1474" i="13"/>
  <c r="S1474" i="13"/>
  <c r="T1474" i="13" a="1"/>
  <c r="T1474" i="13"/>
  <c r="U1474" i="13" a="1"/>
  <c r="U1474" i="13"/>
  <c r="V1474" i="13"/>
  <c r="W1474" i="13" a="1"/>
  <c r="W1474" i="13"/>
  <c r="X1474" i="13"/>
  <c r="Y1474" i="13"/>
  <c r="Z1474" i="13"/>
  <c r="AA1474" i="13"/>
  <c r="H1475" i="13"/>
  <c r="L1475" i="13"/>
  <c r="R1475" i="13"/>
  <c r="S1475" i="13"/>
  <c r="T1475" i="13" a="1"/>
  <c r="T1475" i="13"/>
  <c r="U1475" i="13" a="1"/>
  <c r="U1475" i="13"/>
  <c r="V1475" i="13"/>
  <c r="W1475" i="13" a="1"/>
  <c r="W1475" i="13"/>
  <c r="X1475" i="13"/>
  <c r="Y1475" i="13"/>
  <c r="Z1475" i="13"/>
  <c r="AA1475" i="13"/>
  <c r="H1476" i="13"/>
  <c r="L1476" i="13"/>
  <c r="R1476" i="13"/>
  <c r="S1476" i="13"/>
  <c r="T1476" i="13" a="1"/>
  <c r="T1476" i="13"/>
  <c r="U1476" i="13" a="1"/>
  <c r="U1476" i="13"/>
  <c r="V1476" i="13"/>
  <c r="W1476" i="13" a="1"/>
  <c r="W1476" i="13"/>
  <c r="X1476" i="13"/>
  <c r="Y1476" i="13"/>
  <c r="Z1476" i="13"/>
  <c r="AA1476" i="13"/>
  <c r="H1477" i="13"/>
  <c r="L1477" i="13"/>
  <c r="R1477" i="13"/>
  <c r="S1477" i="13"/>
  <c r="T1477" i="13" a="1"/>
  <c r="T1477" i="13"/>
  <c r="U1477" i="13" a="1"/>
  <c r="U1477" i="13"/>
  <c r="V1477" i="13"/>
  <c r="W1477" i="13" a="1"/>
  <c r="W1477" i="13"/>
  <c r="X1477" i="13"/>
  <c r="Y1477" i="13"/>
  <c r="Z1477" i="13"/>
  <c r="AA1477" i="13"/>
  <c r="H1478" i="13"/>
  <c r="L1478" i="13"/>
  <c r="R1478" i="13"/>
  <c r="S1478" i="13"/>
  <c r="T1478" i="13" a="1"/>
  <c r="T1478" i="13"/>
  <c r="U1478" i="13" a="1"/>
  <c r="U1478" i="13"/>
  <c r="V1478" i="13"/>
  <c r="W1478" i="13" a="1"/>
  <c r="W1478" i="13"/>
  <c r="X1478" i="13"/>
  <c r="Y1478" i="13"/>
  <c r="Z1478" i="13"/>
  <c r="AA1478" i="13"/>
  <c r="H1479" i="13"/>
  <c r="L1479" i="13"/>
  <c r="R1479" i="13"/>
  <c r="S1479" i="13"/>
  <c r="T1479" i="13" a="1"/>
  <c r="T1479" i="13"/>
  <c r="U1479" i="13" a="1"/>
  <c r="U1479" i="13"/>
  <c r="V1479" i="13"/>
  <c r="W1479" i="13" a="1"/>
  <c r="W1479" i="13"/>
  <c r="X1479" i="13"/>
  <c r="Y1479" i="13"/>
  <c r="Z1479" i="13"/>
  <c r="AA1479" i="13"/>
  <c r="H1480" i="13"/>
  <c r="L1480" i="13"/>
  <c r="R1480" i="13"/>
  <c r="S1480" i="13"/>
  <c r="T1480" i="13" a="1"/>
  <c r="T1480" i="13"/>
  <c r="U1480" i="13" a="1"/>
  <c r="U1480" i="13"/>
  <c r="V1480" i="13"/>
  <c r="W1480" i="13" a="1"/>
  <c r="W1480" i="13"/>
  <c r="X1480" i="13"/>
  <c r="Y1480" i="13"/>
  <c r="Z1480" i="13"/>
  <c r="AA1480" i="13"/>
  <c r="H1481" i="13"/>
  <c r="L1481" i="13"/>
  <c r="R1481" i="13"/>
  <c r="S1481" i="13"/>
  <c r="T1481" i="13" a="1"/>
  <c r="T1481" i="13"/>
  <c r="U1481" i="13" a="1"/>
  <c r="U1481" i="13"/>
  <c r="V1481" i="13"/>
  <c r="W1481" i="13" a="1"/>
  <c r="W1481" i="13"/>
  <c r="X1481" i="13"/>
  <c r="Y1481" i="13"/>
  <c r="Z1481" i="13"/>
  <c r="AA1481" i="13"/>
  <c r="H1482" i="13"/>
  <c r="L1482" i="13"/>
  <c r="R1482" i="13"/>
  <c r="S1482" i="13"/>
  <c r="T1482" i="13" a="1"/>
  <c r="T1482" i="13"/>
  <c r="U1482" i="13" a="1"/>
  <c r="U1482" i="13"/>
  <c r="V1482" i="13"/>
  <c r="W1482" i="13" a="1"/>
  <c r="W1482" i="13"/>
  <c r="X1482" i="13"/>
  <c r="Y1482" i="13"/>
  <c r="Z1482" i="13"/>
  <c r="AA1482" i="13"/>
  <c r="H1483" i="13"/>
  <c r="L1483" i="13"/>
  <c r="R1483" i="13"/>
  <c r="S1483" i="13"/>
  <c r="T1483" i="13" a="1"/>
  <c r="T1483" i="13"/>
  <c r="U1483" i="13" a="1"/>
  <c r="U1483" i="13"/>
  <c r="V1483" i="13"/>
  <c r="W1483" i="13" a="1"/>
  <c r="W1483" i="13"/>
  <c r="X1483" i="13"/>
  <c r="Y1483" i="13"/>
  <c r="Z1483" i="13"/>
  <c r="AA1483" i="13"/>
  <c r="H1484" i="13"/>
  <c r="L1484" i="13"/>
  <c r="R1484" i="13"/>
  <c r="S1484" i="13"/>
  <c r="T1484" i="13" a="1"/>
  <c r="T1484" i="13"/>
  <c r="U1484" i="13" a="1"/>
  <c r="U1484" i="13"/>
  <c r="V1484" i="13"/>
  <c r="W1484" i="13" a="1"/>
  <c r="W1484" i="13"/>
  <c r="X1484" i="13"/>
  <c r="Y1484" i="13"/>
  <c r="Z1484" i="13"/>
  <c r="AA1484" i="13"/>
  <c r="H1485" i="13"/>
  <c r="L1485" i="13"/>
  <c r="R1485" i="13"/>
  <c r="S1485" i="13"/>
  <c r="T1485" i="13" a="1"/>
  <c r="T1485" i="13"/>
  <c r="U1485" i="13" a="1"/>
  <c r="U1485" i="13"/>
  <c r="V1485" i="13"/>
  <c r="W1485" i="13" a="1"/>
  <c r="W1485" i="13"/>
  <c r="X1485" i="13"/>
  <c r="Y1485" i="13"/>
  <c r="Z1485" i="13"/>
  <c r="AA1485" i="13"/>
  <c r="H1486" i="13"/>
  <c r="L1486" i="13"/>
  <c r="R1486" i="13"/>
  <c r="S1486" i="13"/>
  <c r="T1486" i="13" a="1"/>
  <c r="T1486" i="13"/>
  <c r="U1486" i="13" a="1"/>
  <c r="U1486" i="13"/>
  <c r="V1486" i="13"/>
  <c r="W1486" i="13" a="1"/>
  <c r="W1486" i="13"/>
  <c r="X1486" i="13"/>
  <c r="Y1486" i="13"/>
  <c r="Z1486" i="13"/>
  <c r="AA1486" i="13"/>
  <c r="H1487" i="13"/>
  <c r="L1487" i="13"/>
  <c r="R1487" i="13"/>
  <c r="S1487" i="13"/>
  <c r="T1487" i="13" a="1"/>
  <c r="T1487" i="13"/>
  <c r="U1487" i="13" a="1"/>
  <c r="U1487" i="13"/>
  <c r="V1487" i="13"/>
  <c r="W1487" i="13" a="1"/>
  <c r="W1487" i="13"/>
  <c r="X1487" i="13"/>
  <c r="Y1487" i="13"/>
  <c r="Z1487" i="13"/>
  <c r="AA1487" i="13"/>
  <c r="H1488" i="13"/>
  <c r="L1488" i="13"/>
  <c r="R1488" i="13"/>
  <c r="S1488" i="13"/>
  <c r="T1488" i="13" a="1"/>
  <c r="T1488" i="13"/>
  <c r="U1488" i="13" a="1"/>
  <c r="U1488" i="13"/>
  <c r="V1488" i="13"/>
  <c r="W1488" i="13" a="1"/>
  <c r="W1488" i="13"/>
  <c r="X1488" i="13"/>
  <c r="Y1488" i="13"/>
  <c r="Z1488" i="13"/>
  <c r="AA1488" i="13"/>
  <c r="H1489" i="13"/>
  <c r="L1489" i="13"/>
  <c r="R1489" i="13"/>
  <c r="S1489" i="13"/>
  <c r="T1489" i="13" a="1"/>
  <c r="T1489" i="13"/>
  <c r="U1489" i="13" a="1"/>
  <c r="U1489" i="13"/>
  <c r="V1489" i="13"/>
  <c r="W1489" i="13" a="1"/>
  <c r="W1489" i="13"/>
  <c r="X1489" i="13"/>
  <c r="Y1489" i="13"/>
  <c r="Z1489" i="13"/>
  <c r="AA1489" i="13"/>
  <c r="H1490" i="13"/>
  <c r="L1490" i="13"/>
  <c r="R1490" i="13"/>
  <c r="S1490" i="13"/>
  <c r="T1490" i="13" a="1"/>
  <c r="T1490" i="13"/>
  <c r="U1490" i="13" a="1"/>
  <c r="U1490" i="13"/>
  <c r="V1490" i="13"/>
  <c r="W1490" i="13" a="1"/>
  <c r="W1490" i="13"/>
  <c r="X1490" i="13"/>
  <c r="Y1490" i="13"/>
  <c r="Z1490" i="13"/>
  <c r="AA1490" i="13"/>
  <c r="H1491" i="13"/>
  <c r="L1491" i="13"/>
  <c r="R1491" i="13"/>
  <c r="S1491" i="13"/>
  <c r="T1491" i="13" a="1"/>
  <c r="T1491" i="13"/>
  <c r="U1491" i="13" a="1"/>
  <c r="U1491" i="13"/>
  <c r="V1491" i="13"/>
  <c r="W1491" i="13" a="1"/>
  <c r="W1491" i="13"/>
  <c r="X1491" i="13"/>
  <c r="Y1491" i="13"/>
  <c r="Z1491" i="13"/>
  <c r="AA1491" i="13"/>
  <c r="H1492" i="13"/>
  <c r="L1492" i="13"/>
  <c r="R1492" i="13"/>
  <c r="S1492" i="13"/>
  <c r="T1492" i="13" a="1"/>
  <c r="T1492" i="13"/>
  <c r="U1492" i="13" a="1"/>
  <c r="U1492" i="13"/>
  <c r="V1492" i="13"/>
  <c r="W1492" i="13" a="1"/>
  <c r="W1492" i="13"/>
  <c r="X1492" i="13"/>
  <c r="Y1492" i="13"/>
  <c r="Z1492" i="13"/>
  <c r="AA1492" i="13"/>
  <c r="H1493" i="13"/>
  <c r="L1493" i="13"/>
  <c r="R1493" i="13"/>
  <c r="S1493" i="13"/>
  <c r="T1493" i="13" a="1"/>
  <c r="T1493" i="13"/>
  <c r="U1493" i="13" a="1"/>
  <c r="U1493" i="13"/>
  <c r="V1493" i="13"/>
  <c r="W1493" i="13" a="1"/>
  <c r="W1493" i="13"/>
  <c r="X1493" i="13"/>
  <c r="Y1493" i="13"/>
  <c r="Z1493" i="13"/>
  <c r="AA1493" i="13"/>
  <c r="H1494" i="13"/>
  <c r="L1494" i="13"/>
  <c r="R1494" i="13"/>
  <c r="S1494" i="13"/>
  <c r="T1494" i="13" a="1"/>
  <c r="T1494" i="13"/>
  <c r="U1494" i="13" a="1"/>
  <c r="U1494" i="13"/>
  <c r="V1494" i="13"/>
  <c r="W1494" i="13" a="1"/>
  <c r="W1494" i="13"/>
  <c r="X1494" i="13"/>
  <c r="Y1494" i="13"/>
  <c r="Z1494" i="13"/>
  <c r="AA1494" i="13"/>
  <c r="H1495" i="13"/>
  <c r="L1495" i="13"/>
  <c r="R1495" i="13"/>
  <c r="S1495" i="13"/>
  <c r="T1495" i="13" a="1"/>
  <c r="T1495" i="13"/>
  <c r="U1495" i="13" a="1"/>
  <c r="U1495" i="13"/>
  <c r="V1495" i="13"/>
  <c r="W1495" i="13" a="1"/>
  <c r="W1495" i="13"/>
  <c r="X1495" i="13"/>
  <c r="Y1495" i="13"/>
  <c r="Z1495" i="13"/>
  <c r="AA1495" i="13"/>
  <c r="H1496" i="13"/>
  <c r="L1496" i="13"/>
  <c r="R1496" i="13"/>
  <c r="S1496" i="13"/>
  <c r="T1496" i="13" a="1"/>
  <c r="T1496" i="13"/>
  <c r="U1496" i="13" a="1"/>
  <c r="U1496" i="13"/>
  <c r="V1496" i="13"/>
  <c r="W1496" i="13" a="1"/>
  <c r="W1496" i="13"/>
  <c r="X1496" i="13"/>
  <c r="Y1496" i="13"/>
  <c r="Z1496" i="13"/>
  <c r="AA1496" i="13"/>
  <c r="H1497" i="13"/>
  <c r="L1497" i="13"/>
  <c r="R1497" i="13"/>
  <c r="S1497" i="13"/>
  <c r="T1497" i="13" a="1"/>
  <c r="T1497" i="13"/>
  <c r="U1497" i="13" a="1"/>
  <c r="U1497" i="13"/>
  <c r="V1497" i="13"/>
  <c r="W1497" i="13" a="1"/>
  <c r="W1497" i="13"/>
  <c r="X1497" i="13"/>
  <c r="Y1497" i="13"/>
  <c r="Z1497" i="13"/>
  <c r="AA1497" i="13"/>
  <c r="H1498" i="13"/>
  <c r="L1498" i="13"/>
  <c r="R1498" i="13"/>
  <c r="S1498" i="13"/>
  <c r="T1498" i="13" a="1"/>
  <c r="T1498" i="13"/>
  <c r="U1498" i="13" a="1"/>
  <c r="U1498" i="13"/>
  <c r="V1498" i="13"/>
  <c r="W1498" i="13" a="1"/>
  <c r="W1498" i="13"/>
  <c r="X1498" i="13"/>
  <c r="Y1498" i="13"/>
  <c r="Z1498" i="13"/>
  <c r="AA1498" i="13"/>
  <c r="H1499" i="13"/>
  <c r="L1499" i="13"/>
  <c r="R1499" i="13"/>
  <c r="S1499" i="13"/>
  <c r="T1499" i="13" a="1"/>
  <c r="T1499" i="13"/>
  <c r="U1499" i="13" a="1"/>
  <c r="U1499" i="13"/>
  <c r="V1499" i="13"/>
  <c r="W1499" i="13" a="1"/>
  <c r="W1499" i="13"/>
  <c r="X1499" i="13"/>
  <c r="Y1499" i="13"/>
  <c r="Z1499" i="13"/>
  <c r="AA1499" i="13"/>
  <c r="H1500" i="13"/>
  <c r="L1500" i="13"/>
  <c r="R1500" i="13"/>
  <c r="S1500" i="13"/>
  <c r="T1500" i="13" a="1"/>
  <c r="T1500" i="13"/>
  <c r="U1500" i="13" a="1"/>
  <c r="U1500" i="13"/>
  <c r="V1500" i="13"/>
  <c r="W1500" i="13" a="1"/>
  <c r="W1500" i="13"/>
  <c r="X1500" i="13"/>
  <c r="Y1500" i="13"/>
  <c r="Z1500" i="13"/>
  <c r="AA1500" i="13"/>
  <c r="H1501" i="13"/>
  <c r="L1501" i="13"/>
  <c r="R1501" i="13"/>
  <c r="S1501" i="13"/>
  <c r="T1501" i="13" a="1"/>
  <c r="T1501" i="13"/>
  <c r="U1501" i="13" a="1"/>
  <c r="U1501" i="13"/>
  <c r="V1501" i="13"/>
  <c r="W1501" i="13" a="1"/>
  <c r="W1501" i="13"/>
  <c r="X1501" i="13"/>
  <c r="Y1501" i="13"/>
  <c r="Z1501" i="13"/>
  <c r="AA1501" i="13"/>
  <c r="H1502" i="13"/>
  <c r="L1502" i="13"/>
  <c r="R1502" i="13"/>
  <c r="S1502" i="13"/>
  <c r="T1502" i="13" a="1"/>
  <c r="T1502" i="13"/>
  <c r="U1502" i="13" a="1"/>
  <c r="U1502" i="13"/>
  <c r="V1502" i="13"/>
  <c r="W1502" i="13" a="1"/>
  <c r="W1502" i="13"/>
  <c r="X1502" i="13"/>
  <c r="Y1502" i="13"/>
  <c r="Z1502" i="13"/>
  <c r="AA1502" i="13"/>
  <c r="H1503" i="13"/>
  <c r="L1503" i="13"/>
  <c r="R1503" i="13"/>
  <c r="S1503" i="13"/>
  <c r="T1503" i="13" a="1"/>
  <c r="T1503" i="13"/>
  <c r="U1503" i="13" a="1"/>
  <c r="U1503" i="13"/>
  <c r="V1503" i="13"/>
  <c r="W1503" i="13" a="1"/>
  <c r="W1503" i="13"/>
  <c r="X1503" i="13"/>
  <c r="Y1503" i="13"/>
  <c r="Z1503" i="13"/>
  <c r="AA1503" i="13"/>
  <c r="H1504" i="13"/>
  <c r="L1504" i="13"/>
  <c r="R1504" i="13"/>
  <c r="S1504" i="13"/>
  <c r="T1504" i="13" a="1"/>
  <c r="T1504" i="13"/>
  <c r="U1504" i="13" a="1"/>
  <c r="U1504" i="13"/>
  <c r="V1504" i="13"/>
  <c r="W1504" i="13" a="1"/>
  <c r="W1504" i="13"/>
  <c r="X1504" i="13"/>
  <c r="Y1504" i="13"/>
  <c r="Z1504" i="13"/>
  <c r="AA1504" i="13"/>
  <c r="H1505" i="13"/>
  <c r="L1505" i="13"/>
  <c r="R1505" i="13"/>
  <c r="S1505" i="13"/>
  <c r="T1505" i="13" a="1"/>
  <c r="T1505" i="13"/>
  <c r="U1505" i="13" a="1"/>
  <c r="U1505" i="13"/>
  <c r="V1505" i="13"/>
  <c r="W1505" i="13" a="1"/>
  <c r="W1505" i="13"/>
  <c r="X1505" i="13"/>
  <c r="Y1505" i="13"/>
  <c r="Z1505" i="13"/>
  <c r="AA1505" i="13"/>
  <c r="H1506" i="13"/>
  <c r="L1506" i="13"/>
  <c r="R1506" i="13"/>
  <c r="S1506" i="13"/>
  <c r="T1506" i="13" a="1"/>
  <c r="T1506" i="13"/>
  <c r="U1506" i="13" a="1"/>
  <c r="U1506" i="13"/>
  <c r="V1506" i="13"/>
  <c r="W1506" i="13" a="1"/>
  <c r="W1506" i="13"/>
  <c r="X1506" i="13"/>
  <c r="Y1506" i="13"/>
  <c r="Z1506" i="13"/>
  <c r="AA1506" i="13"/>
  <c r="H1507" i="13"/>
  <c r="L1507" i="13"/>
  <c r="R1507" i="13"/>
  <c r="S1507" i="13"/>
  <c r="T1507" i="13" a="1"/>
  <c r="T1507" i="13"/>
  <c r="U1507" i="13" a="1"/>
  <c r="U1507" i="13"/>
  <c r="V1507" i="13"/>
  <c r="W1507" i="13" a="1"/>
  <c r="W1507" i="13"/>
  <c r="X1507" i="13"/>
  <c r="Y1507" i="13"/>
  <c r="Z1507" i="13"/>
  <c r="AA1507" i="13"/>
  <c r="H1508" i="13"/>
  <c r="L1508" i="13"/>
  <c r="R1508" i="13"/>
  <c r="S1508" i="13"/>
  <c r="T1508" i="13" a="1"/>
  <c r="T1508" i="13"/>
  <c r="U1508" i="13" a="1"/>
  <c r="U1508" i="13"/>
  <c r="V1508" i="13"/>
  <c r="W1508" i="13" a="1"/>
  <c r="W1508" i="13"/>
  <c r="X1508" i="13"/>
  <c r="Y1508" i="13"/>
  <c r="Z1508" i="13"/>
  <c r="AA1508" i="13"/>
  <c r="H1509" i="13"/>
  <c r="L1509" i="13"/>
  <c r="R1509" i="13"/>
  <c r="S1509" i="13"/>
  <c r="T1509" i="13" a="1"/>
  <c r="T1509" i="13"/>
  <c r="U1509" i="13" a="1"/>
  <c r="U1509" i="13"/>
  <c r="V1509" i="13"/>
  <c r="W1509" i="13" a="1"/>
  <c r="W1509" i="13"/>
  <c r="X1509" i="13"/>
  <c r="Y1509" i="13"/>
  <c r="Z1509" i="13"/>
  <c r="AA1509" i="13"/>
  <c r="H1510" i="13"/>
  <c r="L1510" i="13"/>
  <c r="R1510" i="13"/>
  <c r="S1510" i="13"/>
  <c r="T1510" i="13" a="1"/>
  <c r="T1510" i="13"/>
  <c r="U1510" i="13" a="1"/>
  <c r="U1510" i="13"/>
  <c r="V1510" i="13"/>
  <c r="W1510" i="13" a="1"/>
  <c r="W1510" i="13"/>
  <c r="X1510" i="13"/>
  <c r="Y1510" i="13"/>
  <c r="Z1510" i="13"/>
  <c r="AA1510" i="13"/>
  <c r="H1511" i="13"/>
  <c r="L1511" i="13"/>
  <c r="R1511" i="13"/>
  <c r="S1511" i="13"/>
  <c r="T1511" i="13" a="1"/>
  <c r="T1511" i="13"/>
  <c r="U1511" i="13" a="1"/>
  <c r="U1511" i="13"/>
  <c r="V1511" i="13"/>
  <c r="W1511" i="13" a="1"/>
  <c r="W1511" i="13"/>
  <c r="X1511" i="13"/>
  <c r="Y1511" i="13"/>
  <c r="Z1511" i="13"/>
  <c r="AA1511" i="13"/>
  <c r="H1512" i="13"/>
  <c r="L1512" i="13"/>
  <c r="R1512" i="13"/>
  <c r="S1512" i="13"/>
  <c r="T1512" i="13" a="1"/>
  <c r="T1512" i="13"/>
  <c r="U1512" i="13" a="1"/>
  <c r="U1512" i="13"/>
  <c r="V1512" i="13"/>
  <c r="W1512" i="13" a="1"/>
  <c r="W1512" i="13"/>
  <c r="X1512" i="13"/>
  <c r="Y1512" i="13"/>
  <c r="Z1512" i="13"/>
  <c r="AA1512" i="13"/>
  <c r="H1513" i="13"/>
  <c r="L1513" i="13"/>
  <c r="R1513" i="13"/>
  <c r="S1513" i="13"/>
  <c r="T1513" i="13" a="1"/>
  <c r="T1513" i="13"/>
  <c r="U1513" i="13" a="1"/>
  <c r="U1513" i="13"/>
  <c r="V1513" i="13"/>
  <c r="W1513" i="13" a="1"/>
  <c r="W1513" i="13"/>
  <c r="X1513" i="13"/>
  <c r="Y1513" i="13"/>
  <c r="Z1513" i="13"/>
  <c r="AA1513" i="13"/>
  <c r="H1514" i="13"/>
  <c r="L1514" i="13"/>
  <c r="R1514" i="13"/>
  <c r="S1514" i="13"/>
  <c r="T1514" i="13" a="1"/>
  <c r="T1514" i="13"/>
  <c r="U1514" i="13" a="1"/>
  <c r="U1514" i="13"/>
  <c r="V1514" i="13"/>
  <c r="W1514" i="13" a="1"/>
  <c r="W1514" i="13"/>
  <c r="X1514" i="13"/>
  <c r="Y1514" i="13"/>
  <c r="Z1514" i="13"/>
  <c r="AA1514" i="13"/>
  <c r="H1515" i="13"/>
  <c r="L1515" i="13"/>
  <c r="R1515" i="13"/>
  <c r="S1515" i="13"/>
  <c r="T1515" i="13" a="1"/>
  <c r="T1515" i="13"/>
  <c r="U1515" i="13" a="1"/>
  <c r="U1515" i="13"/>
  <c r="V1515" i="13"/>
  <c r="W1515" i="13" a="1"/>
  <c r="W1515" i="13"/>
  <c r="X1515" i="13"/>
  <c r="Y1515" i="13"/>
  <c r="Z1515" i="13"/>
  <c r="AA1515" i="13"/>
  <c r="H1516" i="13"/>
  <c r="L1516" i="13"/>
  <c r="R1516" i="13"/>
  <c r="S1516" i="13"/>
  <c r="T1516" i="13" a="1"/>
  <c r="T1516" i="13"/>
  <c r="U1516" i="13" a="1"/>
  <c r="U1516" i="13"/>
  <c r="V1516" i="13"/>
  <c r="W1516" i="13" a="1"/>
  <c r="W1516" i="13"/>
  <c r="X1516" i="13"/>
  <c r="Y1516" i="13"/>
  <c r="Z1516" i="13"/>
  <c r="AA1516" i="13"/>
  <c r="H1517" i="13"/>
  <c r="L1517" i="13"/>
  <c r="R1517" i="13"/>
  <c r="S1517" i="13"/>
  <c r="T1517" i="13" a="1"/>
  <c r="T1517" i="13"/>
  <c r="U1517" i="13" a="1"/>
  <c r="U1517" i="13"/>
  <c r="V1517" i="13"/>
  <c r="W1517" i="13" a="1"/>
  <c r="W1517" i="13"/>
  <c r="X1517" i="13"/>
  <c r="Y1517" i="13"/>
  <c r="Z1517" i="13"/>
  <c r="AA1517" i="13"/>
  <c r="H1518" i="13"/>
  <c r="L1518" i="13"/>
  <c r="R1518" i="13"/>
  <c r="S1518" i="13"/>
  <c r="T1518" i="13" a="1"/>
  <c r="T1518" i="13"/>
  <c r="U1518" i="13" a="1"/>
  <c r="U1518" i="13"/>
  <c r="V1518" i="13"/>
  <c r="W1518" i="13" a="1"/>
  <c r="W1518" i="13"/>
  <c r="X1518" i="13"/>
  <c r="Y1518" i="13"/>
  <c r="Z1518" i="13"/>
  <c r="AA1518" i="13"/>
  <c r="H1519" i="13"/>
  <c r="L1519" i="13"/>
  <c r="R1519" i="13"/>
  <c r="S1519" i="13"/>
  <c r="T1519" i="13" a="1"/>
  <c r="T1519" i="13"/>
  <c r="U1519" i="13" a="1"/>
  <c r="U1519" i="13"/>
  <c r="V1519" i="13"/>
  <c r="W1519" i="13" a="1"/>
  <c r="W1519" i="13"/>
  <c r="X1519" i="13"/>
  <c r="Y1519" i="13"/>
  <c r="Z1519" i="13"/>
  <c r="AA1519" i="13"/>
  <c r="H1520" i="13"/>
  <c r="L1520" i="13"/>
  <c r="R1520" i="13"/>
  <c r="S1520" i="13"/>
  <c r="T1520" i="13" a="1"/>
  <c r="T1520" i="13"/>
  <c r="U1520" i="13" a="1"/>
  <c r="U1520" i="13"/>
  <c r="V1520" i="13"/>
  <c r="W1520" i="13" a="1"/>
  <c r="W1520" i="13"/>
  <c r="X1520" i="13"/>
  <c r="Y1520" i="13"/>
  <c r="Z1520" i="13"/>
  <c r="AA1520" i="13"/>
  <c r="H1521" i="13"/>
  <c r="L1521" i="13"/>
  <c r="R1521" i="13"/>
  <c r="S1521" i="13"/>
  <c r="T1521" i="13" a="1"/>
  <c r="T1521" i="13"/>
  <c r="U1521" i="13" a="1"/>
  <c r="U1521" i="13"/>
  <c r="V1521" i="13"/>
  <c r="W1521" i="13" a="1"/>
  <c r="W1521" i="13"/>
  <c r="X1521" i="13"/>
  <c r="Y1521" i="13"/>
  <c r="Z1521" i="13"/>
  <c r="AA1521" i="13"/>
  <c r="H1522" i="13"/>
  <c r="L1522" i="13"/>
  <c r="R1522" i="13"/>
  <c r="S1522" i="13"/>
  <c r="T1522" i="13" a="1"/>
  <c r="T1522" i="13"/>
  <c r="U1522" i="13" a="1"/>
  <c r="U1522" i="13"/>
  <c r="V1522" i="13"/>
  <c r="W1522" i="13" a="1"/>
  <c r="W1522" i="13"/>
  <c r="X1522" i="13"/>
  <c r="Y1522" i="13"/>
  <c r="Z1522" i="13"/>
  <c r="AA1522" i="13"/>
  <c r="H1523" i="13"/>
  <c r="L1523" i="13"/>
  <c r="R1523" i="13"/>
  <c r="S1523" i="13"/>
  <c r="T1523" i="13" a="1"/>
  <c r="T1523" i="13"/>
  <c r="U1523" i="13" a="1"/>
  <c r="U1523" i="13"/>
  <c r="V1523" i="13"/>
  <c r="W1523" i="13" a="1"/>
  <c r="W1523" i="13"/>
  <c r="X1523" i="13"/>
  <c r="Y1523" i="13"/>
  <c r="Z1523" i="13"/>
  <c r="AA1523" i="13"/>
  <c r="H1524" i="13"/>
  <c r="L1524" i="13"/>
  <c r="R1524" i="13"/>
  <c r="S1524" i="13"/>
  <c r="T1524" i="13" a="1"/>
  <c r="T1524" i="13"/>
  <c r="U1524" i="13" a="1"/>
  <c r="U1524" i="13"/>
  <c r="V1524" i="13"/>
  <c r="W1524" i="13" a="1"/>
  <c r="W1524" i="13"/>
  <c r="X1524" i="13"/>
  <c r="Y1524" i="13"/>
  <c r="Z1524" i="13"/>
  <c r="AA1524" i="13"/>
  <c r="H1525" i="13"/>
  <c r="L1525" i="13"/>
  <c r="R1525" i="13"/>
  <c r="S1525" i="13"/>
  <c r="T1525" i="13" a="1"/>
  <c r="T1525" i="13"/>
  <c r="U1525" i="13" a="1"/>
  <c r="U1525" i="13"/>
  <c r="V1525" i="13"/>
  <c r="W1525" i="13" a="1"/>
  <c r="W1525" i="13"/>
  <c r="X1525" i="13"/>
  <c r="Y1525" i="13"/>
  <c r="Z1525" i="13"/>
  <c r="AA1525" i="13"/>
  <c r="H1526" i="13"/>
  <c r="L1526" i="13"/>
  <c r="R1526" i="13"/>
  <c r="S1526" i="13"/>
  <c r="T1526" i="13" a="1"/>
  <c r="T1526" i="13"/>
  <c r="U1526" i="13" a="1"/>
  <c r="U1526" i="13"/>
  <c r="V1526" i="13"/>
  <c r="W1526" i="13" a="1"/>
  <c r="W1526" i="13"/>
  <c r="X1526" i="13"/>
  <c r="Y1526" i="13"/>
  <c r="Z1526" i="13"/>
  <c r="AA1526" i="13"/>
  <c r="H1527" i="13"/>
  <c r="L1527" i="13"/>
  <c r="R1527" i="13"/>
  <c r="S1527" i="13"/>
  <c r="T1527" i="13" a="1"/>
  <c r="T1527" i="13"/>
  <c r="U1527" i="13" a="1"/>
  <c r="U1527" i="13"/>
  <c r="V1527" i="13"/>
  <c r="W1527" i="13" a="1"/>
  <c r="W1527" i="13"/>
  <c r="X1527" i="13"/>
  <c r="Y1527" i="13"/>
  <c r="Z1527" i="13"/>
  <c r="AA1527" i="13"/>
  <c r="H1528" i="13"/>
  <c r="L1528" i="13"/>
  <c r="R1528" i="13"/>
  <c r="S1528" i="13"/>
  <c r="T1528" i="13" a="1"/>
  <c r="T1528" i="13"/>
  <c r="U1528" i="13" a="1"/>
  <c r="U1528" i="13"/>
  <c r="V1528" i="13"/>
  <c r="W1528" i="13" a="1"/>
  <c r="W1528" i="13"/>
  <c r="X1528" i="13"/>
  <c r="Y1528" i="13"/>
  <c r="Z1528" i="13"/>
  <c r="AA1528" i="13"/>
  <c r="H1529" i="13"/>
  <c r="L1529" i="13"/>
  <c r="R1529" i="13"/>
  <c r="S1529" i="13"/>
  <c r="T1529" i="13" a="1"/>
  <c r="T1529" i="13"/>
  <c r="U1529" i="13" a="1"/>
  <c r="U1529" i="13"/>
  <c r="V1529" i="13"/>
  <c r="W1529" i="13" a="1"/>
  <c r="W1529" i="13"/>
  <c r="X1529" i="13"/>
  <c r="Y1529" i="13"/>
  <c r="Z1529" i="13"/>
  <c r="AA1529" i="13"/>
  <c r="H1530" i="13"/>
  <c r="L1530" i="13"/>
  <c r="R1530" i="13"/>
  <c r="S1530" i="13"/>
  <c r="T1530" i="13" a="1"/>
  <c r="T1530" i="13"/>
  <c r="U1530" i="13" a="1"/>
  <c r="U1530" i="13"/>
  <c r="V1530" i="13"/>
  <c r="W1530" i="13" a="1"/>
  <c r="W1530" i="13"/>
  <c r="X1530" i="13"/>
  <c r="Y1530" i="13"/>
  <c r="Z1530" i="13"/>
  <c r="AA1530" i="13"/>
  <c r="H1531" i="13"/>
  <c r="L1531" i="13"/>
  <c r="R1531" i="13"/>
  <c r="S1531" i="13"/>
  <c r="T1531" i="13" a="1"/>
  <c r="T1531" i="13"/>
  <c r="U1531" i="13" a="1"/>
  <c r="U1531" i="13"/>
  <c r="V1531" i="13"/>
  <c r="W1531" i="13" a="1"/>
  <c r="W1531" i="13"/>
  <c r="X1531" i="13"/>
  <c r="Y1531" i="13"/>
  <c r="Z1531" i="13"/>
  <c r="AA1531" i="13"/>
  <c r="H1532" i="13"/>
  <c r="L1532" i="13"/>
  <c r="R1532" i="13"/>
  <c r="S1532" i="13"/>
  <c r="T1532" i="13" a="1"/>
  <c r="T1532" i="13"/>
  <c r="U1532" i="13" a="1"/>
  <c r="U1532" i="13"/>
  <c r="V1532" i="13"/>
  <c r="W1532" i="13" a="1"/>
  <c r="W1532" i="13"/>
  <c r="X1532" i="13"/>
  <c r="Y1532" i="13"/>
  <c r="Z1532" i="13"/>
  <c r="AA1532" i="13"/>
  <c r="H1533" i="13"/>
  <c r="L1533" i="13"/>
  <c r="R1533" i="13"/>
  <c r="S1533" i="13"/>
  <c r="T1533" i="13" a="1"/>
  <c r="T1533" i="13"/>
  <c r="U1533" i="13" a="1"/>
  <c r="U1533" i="13"/>
  <c r="V1533" i="13"/>
  <c r="W1533" i="13" a="1"/>
  <c r="W1533" i="13"/>
  <c r="X1533" i="13"/>
  <c r="Y1533" i="13"/>
  <c r="Z1533" i="13"/>
  <c r="AA1533" i="13"/>
  <c r="H1534" i="13"/>
  <c r="L1534" i="13"/>
  <c r="R1534" i="13"/>
  <c r="S1534" i="13"/>
  <c r="T1534" i="13" a="1"/>
  <c r="T1534" i="13"/>
  <c r="U1534" i="13" a="1"/>
  <c r="U1534" i="13"/>
  <c r="V1534" i="13"/>
  <c r="W1534" i="13" a="1"/>
  <c r="W1534" i="13"/>
  <c r="X1534" i="13"/>
  <c r="Y1534" i="13"/>
  <c r="Z1534" i="13"/>
  <c r="AA1534" i="13"/>
  <c r="H1535" i="13"/>
  <c r="L1535" i="13"/>
  <c r="R1535" i="13"/>
  <c r="S1535" i="13"/>
  <c r="T1535" i="13" a="1"/>
  <c r="T1535" i="13"/>
  <c r="U1535" i="13" a="1"/>
  <c r="U1535" i="13"/>
  <c r="V1535" i="13"/>
  <c r="W1535" i="13" a="1"/>
  <c r="W1535" i="13"/>
  <c r="X1535" i="13"/>
  <c r="Y1535" i="13"/>
  <c r="Z1535" i="13"/>
  <c r="AA1535" i="13"/>
  <c r="H1536" i="13"/>
  <c r="L1536" i="13"/>
  <c r="R1536" i="13"/>
  <c r="S1536" i="13"/>
  <c r="T1536" i="13" a="1"/>
  <c r="T1536" i="13"/>
  <c r="U1536" i="13" a="1"/>
  <c r="U1536" i="13"/>
  <c r="V1536" i="13"/>
  <c r="W1536" i="13" a="1"/>
  <c r="W1536" i="13"/>
  <c r="X1536" i="13"/>
  <c r="Y1536" i="13"/>
  <c r="Z1536" i="13"/>
  <c r="AA1536" i="13"/>
  <c r="H1537" i="13"/>
  <c r="L1537" i="13"/>
  <c r="R1537" i="13"/>
  <c r="S1537" i="13"/>
  <c r="T1537" i="13" a="1"/>
  <c r="T1537" i="13"/>
  <c r="U1537" i="13" a="1"/>
  <c r="U1537" i="13"/>
  <c r="V1537" i="13"/>
  <c r="W1537" i="13" a="1"/>
  <c r="W1537" i="13"/>
  <c r="X1537" i="13"/>
  <c r="Y1537" i="13"/>
  <c r="Z1537" i="13"/>
  <c r="AA1537" i="13"/>
  <c r="H1538" i="13"/>
  <c r="L1538" i="13"/>
  <c r="R1538" i="13"/>
  <c r="S1538" i="13"/>
  <c r="T1538" i="13" a="1"/>
  <c r="T1538" i="13"/>
  <c r="U1538" i="13" a="1"/>
  <c r="U1538" i="13"/>
  <c r="V1538" i="13"/>
  <c r="W1538" i="13" a="1"/>
  <c r="W1538" i="13"/>
  <c r="X1538" i="13"/>
  <c r="Y1538" i="13"/>
  <c r="Z1538" i="13"/>
  <c r="AA1538" i="13"/>
  <c r="H1539" i="13"/>
  <c r="L1539" i="13"/>
  <c r="R1539" i="13"/>
  <c r="S1539" i="13"/>
  <c r="T1539" i="13" a="1"/>
  <c r="T1539" i="13"/>
  <c r="U1539" i="13" a="1"/>
  <c r="U1539" i="13"/>
  <c r="V1539" i="13"/>
  <c r="W1539" i="13" a="1"/>
  <c r="W1539" i="13"/>
  <c r="X1539" i="13"/>
  <c r="Y1539" i="13"/>
  <c r="Z1539" i="13"/>
  <c r="AA1539" i="13"/>
  <c r="H1540" i="13"/>
  <c r="L1540" i="13"/>
  <c r="R1540" i="13"/>
  <c r="S1540" i="13"/>
  <c r="T1540" i="13" a="1"/>
  <c r="T1540" i="13"/>
  <c r="U1540" i="13" a="1"/>
  <c r="U1540" i="13"/>
  <c r="V1540" i="13"/>
  <c r="W1540" i="13" a="1"/>
  <c r="W1540" i="13"/>
  <c r="X1540" i="13"/>
  <c r="Y1540" i="13"/>
  <c r="Z1540" i="13"/>
  <c r="AA1540" i="13"/>
  <c r="H1541" i="13"/>
  <c r="L1541" i="13"/>
  <c r="R1541" i="13"/>
  <c r="S1541" i="13"/>
  <c r="T1541" i="13" a="1"/>
  <c r="T1541" i="13"/>
  <c r="U1541" i="13" a="1"/>
  <c r="U1541" i="13"/>
  <c r="V1541" i="13"/>
  <c r="W1541" i="13" a="1"/>
  <c r="W1541" i="13"/>
  <c r="X1541" i="13"/>
  <c r="Y1541" i="13"/>
  <c r="Z1541" i="13"/>
  <c r="AA1541" i="13"/>
  <c r="H1542" i="13"/>
  <c r="L1542" i="13"/>
  <c r="R1542" i="13"/>
  <c r="S1542" i="13"/>
  <c r="T1542" i="13" a="1"/>
  <c r="T1542" i="13"/>
  <c r="U1542" i="13" a="1"/>
  <c r="U1542" i="13"/>
  <c r="V1542" i="13"/>
  <c r="W1542" i="13" a="1"/>
  <c r="W1542" i="13"/>
  <c r="X1542" i="13"/>
  <c r="Y1542" i="13"/>
  <c r="Z1542" i="13"/>
  <c r="AA1542" i="13"/>
  <c r="H1543" i="13"/>
  <c r="L1543" i="13"/>
  <c r="R1543" i="13"/>
  <c r="S1543" i="13"/>
  <c r="T1543" i="13" a="1"/>
  <c r="T1543" i="13"/>
  <c r="U1543" i="13" a="1"/>
  <c r="U1543" i="13"/>
  <c r="V1543" i="13"/>
  <c r="W1543" i="13" a="1"/>
  <c r="W1543" i="13"/>
  <c r="X1543" i="13"/>
  <c r="Y1543" i="13"/>
  <c r="Z1543" i="13"/>
  <c r="AA1543" i="13"/>
  <c r="H1544" i="13"/>
  <c r="L1544" i="13"/>
  <c r="R1544" i="13"/>
  <c r="S1544" i="13"/>
  <c r="T1544" i="13" a="1"/>
  <c r="T1544" i="13"/>
  <c r="U1544" i="13" a="1"/>
  <c r="U1544" i="13"/>
  <c r="V1544" i="13"/>
  <c r="W1544" i="13" a="1"/>
  <c r="W1544" i="13"/>
  <c r="X1544" i="13"/>
  <c r="Y1544" i="13"/>
  <c r="Z1544" i="13"/>
  <c r="AA1544" i="13"/>
  <c r="H1545" i="13"/>
  <c r="L1545" i="13"/>
  <c r="R1545" i="13"/>
  <c r="S1545" i="13"/>
  <c r="T1545" i="13" a="1"/>
  <c r="T1545" i="13"/>
  <c r="U1545" i="13" a="1"/>
  <c r="U1545" i="13"/>
  <c r="V1545" i="13"/>
  <c r="W1545" i="13" a="1"/>
  <c r="W1545" i="13"/>
  <c r="X1545" i="13"/>
  <c r="Y1545" i="13"/>
  <c r="Z1545" i="13"/>
  <c r="AA1545" i="13"/>
  <c r="H1546" i="13"/>
  <c r="L1546" i="13"/>
  <c r="R1546" i="13"/>
  <c r="S1546" i="13"/>
  <c r="T1546" i="13" a="1"/>
  <c r="T1546" i="13"/>
  <c r="U1546" i="13" a="1"/>
  <c r="U1546" i="13"/>
  <c r="V1546" i="13"/>
  <c r="W1546" i="13" a="1"/>
  <c r="W1546" i="13"/>
  <c r="X1546" i="13"/>
  <c r="Y1546" i="13"/>
  <c r="Z1546" i="13"/>
  <c r="AA1546" i="13"/>
  <c r="H1547" i="13"/>
  <c r="L1547" i="13"/>
  <c r="R1547" i="13"/>
  <c r="S1547" i="13"/>
  <c r="T1547" i="13" a="1"/>
  <c r="T1547" i="13"/>
  <c r="U1547" i="13" a="1"/>
  <c r="U1547" i="13"/>
  <c r="V1547" i="13"/>
  <c r="W1547" i="13" a="1"/>
  <c r="W1547" i="13"/>
  <c r="X1547" i="13"/>
  <c r="Y1547" i="13"/>
  <c r="Z1547" i="13"/>
  <c r="AA1547" i="13"/>
  <c r="H1548" i="13"/>
  <c r="L1548" i="13"/>
  <c r="R1548" i="13"/>
  <c r="S1548" i="13"/>
  <c r="T1548" i="13" a="1"/>
  <c r="T1548" i="13"/>
  <c r="U1548" i="13" a="1"/>
  <c r="U1548" i="13"/>
  <c r="V1548" i="13"/>
  <c r="W1548" i="13" a="1"/>
  <c r="W1548" i="13"/>
  <c r="X1548" i="13"/>
  <c r="Y1548" i="13"/>
  <c r="Z1548" i="13"/>
  <c r="AA1548" i="13"/>
  <c r="H1549" i="13"/>
  <c r="L1549" i="13"/>
  <c r="R1549" i="13"/>
  <c r="S1549" i="13"/>
  <c r="T1549" i="13" a="1"/>
  <c r="T1549" i="13"/>
  <c r="U1549" i="13" a="1"/>
  <c r="U1549" i="13"/>
  <c r="V1549" i="13"/>
  <c r="W1549" i="13" a="1"/>
  <c r="W1549" i="13"/>
  <c r="X1549" i="13"/>
  <c r="Y1549" i="13"/>
  <c r="Z1549" i="13"/>
  <c r="AA1549" i="13"/>
  <c r="H1550" i="13"/>
  <c r="L1550" i="13"/>
  <c r="R1550" i="13"/>
  <c r="S1550" i="13"/>
  <c r="T1550" i="13" a="1"/>
  <c r="T1550" i="13"/>
  <c r="U1550" i="13" a="1"/>
  <c r="U1550" i="13"/>
  <c r="V1550" i="13"/>
  <c r="W1550" i="13" a="1"/>
  <c r="W1550" i="13"/>
  <c r="X1550" i="13"/>
  <c r="Y1550" i="13"/>
  <c r="Z1550" i="13"/>
  <c r="AA1550" i="13"/>
  <c r="H1551" i="13"/>
  <c r="L1551" i="13"/>
  <c r="R1551" i="13"/>
  <c r="S1551" i="13"/>
  <c r="T1551" i="13" a="1"/>
  <c r="T1551" i="13"/>
  <c r="U1551" i="13" a="1"/>
  <c r="U1551" i="13"/>
  <c r="V1551" i="13"/>
  <c r="W1551" i="13" a="1"/>
  <c r="W1551" i="13"/>
  <c r="X1551" i="13"/>
  <c r="Y1551" i="13"/>
  <c r="Z1551" i="13"/>
  <c r="AA1551" i="13"/>
  <c r="H1552" i="13"/>
  <c r="L1552" i="13"/>
  <c r="R1552" i="13"/>
  <c r="S1552" i="13"/>
  <c r="T1552" i="13" a="1"/>
  <c r="T1552" i="13"/>
  <c r="U1552" i="13" a="1"/>
  <c r="U1552" i="13"/>
  <c r="V1552" i="13"/>
  <c r="W1552" i="13" a="1"/>
  <c r="W1552" i="13"/>
  <c r="X1552" i="13"/>
  <c r="Y1552" i="13"/>
  <c r="Z1552" i="13"/>
  <c r="AA1552" i="13"/>
  <c r="H1553" i="13"/>
  <c r="L1553" i="13"/>
  <c r="R1553" i="13"/>
  <c r="S1553" i="13"/>
  <c r="T1553" i="13" a="1"/>
  <c r="T1553" i="13"/>
  <c r="U1553" i="13" a="1"/>
  <c r="U1553" i="13"/>
  <c r="V1553" i="13"/>
  <c r="W1553" i="13" a="1"/>
  <c r="W1553" i="13"/>
  <c r="X1553" i="13"/>
  <c r="Y1553" i="13"/>
  <c r="Z1553" i="13"/>
  <c r="AA1553" i="13"/>
  <c r="H1554" i="13"/>
  <c r="L1554" i="13"/>
  <c r="R1554" i="13"/>
  <c r="S1554" i="13"/>
  <c r="T1554" i="13" a="1"/>
  <c r="T1554" i="13"/>
  <c r="U1554" i="13" a="1"/>
  <c r="U1554" i="13"/>
  <c r="V1554" i="13"/>
  <c r="W1554" i="13" a="1"/>
  <c r="W1554" i="13"/>
  <c r="X1554" i="13"/>
  <c r="Y1554" i="13"/>
  <c r="Z1554" i="13"/>
  <c r="AA1554" i="13"/>
  <c r="H1555" i="13"/>
  <c r="L1555" i="13"/>
  <c r="R1555" i="13"/>
  <c r="S1555" i="13"/>
  <c r="T1555" i="13" a="1"/>
  <c r="T1555" i="13"/>
  <c r="U1555" i="13" a="1"/>
  <c r="U1555" i="13"/>
  <c r="V1555" i="13"/>
  <c r="W1555" i="13" a="1"/>
  <c r="W1555" i="13"/>
  <c r="X1555" i="13"/>
  <c r="Y1555" i="13"/>
  <c r="Z1555" i="13"/>
  <c r="AA1555" i="13"/>
  <c r="H1556" i="13"/>
  <c r="L1556" i="13"/>
  <c r="R1556" i="13"/>
  <c r="S1556" i="13"/>
  <c r="T1556" i="13" a="1"/>
  <c r="T1556" i="13"/>
  <c r="U1556" i="13" a="1"/>
  <c r="U1556" i="13"/>
  <c r="V1556" i="13"/>
  <c r="W1556" i="13" a="1"/>
  <c r="W1556" i="13"/>
  <c r="X1556" i="13"/>
  <c r="Y1556" i="13"/>
  <c r="Z1556" i="13"/>
  <c r="AA1556" i="13"/>
  <c r="H1557" i="13"/>
  <c r="L1557" i="13"/>
  <c r="R1557" i="13"/>
  <c r="S1557" i="13"/>
  <c r="T1557" i="13" a="1"/>
  <c r="T1557" i="13"/>
  <c r="U1557" i="13" a="1"/>
  <c r="U1557" i="13"/>
  <c r="V1557" i="13"/>
  <c r="W1557" i="13" a="1"/>
  <c r="W1557" i="13"/>
  <c r="X1557" i="13"/>
  <c r="Y1557" i="13"/>
  <c r="Z1557" i="13"/>
  <c r="AA1557" i="13"/>
  <c r="H1558" i="13"/>
  <c r="L1558" i="13"/>
  <c r="R1558" i="13"/>
  <c r="S1558" i="13"/>
  <c r="T1558" i="13" a="1"/>
  <c r="T1558" i="13"/>
  <c r="U1558" i="13" a="1"/>
  <c r="U1558" i="13"/>
  <c r="V1558" i="13"/>
  <c r="W1558" i="13" a="1"/>
  <c r="W1558" i="13"/>
  <c r="X1558" i="13"/>
  <c r="Y1558" i="13"/>
  <c r="Z1558" i="13"/>
  <c r="AA1558" i="13"/>
  <c r="H1559" i="13"/>
  <c r="L1559" i="13"/>
  <c r="R1559" i="13"/>
  <c r="S1559" i="13"/>
  <c r="T1559" i="13" a="1"/>
  <c r="T1559" i="13"/>
  <c r="U1559" i="13" a="1"/>
  <c r="U1559" i="13"/>
  <c r="V1559" i="13"/>
  <c r="W1559" i="13" a="1"/>
  <c r="W1559" i="13"/>
  <c r="X1559" i="13"/>
  <c r="Y1559" i="13"/>
  <c r="Z1559" i="13"/>
  <c r="AA1559" i="13"/>
  <c r="H1560" i="13"/>
  <c r="L1560" i="13"/>
  <c r="R1560" i="13"/>
  <c r="S1560" i="13"/>
  <c r="T1560" i="13" a="1"/>
  <c r="T1560" i="13"/>
  <c r="U1560" i="13" a="1"/>
  <c r="U1560" i="13"/>
  <c r="V1560" i="13"/>
  <c r="W1560" i="13" a="1"/>
  <c r="W1560" i="13"/>
  <c r="X1560" i="13"/>
  <c r="Y1560" i="13"/>
  <c r="Z1560" i="13"/>
  <c r="AA1560" i="13"/>
  <c r="H1561" i="13"/>
  <c r="L1561" i="13"/>
  <c r="R1561" i="13"/>
  <c r="S1561" i="13"/>
  <c r="T1561" i="13" a="1"/>
  <c r="T1561" i="13"/>
  <c r="U1561" i="13" a="1"/>
  <c r="U1561" i="13"/>
  <c r="V1561" i="13"/>
  <c r="W1561" i="13" a="1"/>
  <c r="W1561" i="13"/>
  <c r="X1561" i="13"/>
  <c r="Y1561" i="13"/>
  <c r="Z1561" i="13"/>
  <c r="AA1561" i="13"/>
  <c r="H1562" i="13"/>
  <c r="L1562" i="13"/>
  <c r="R1562" i="13"/>
  <c r="S1562" i="13"/>
  <c r="T1562" i="13" a="1"/>
  <c r="T1562" i="13"/>
  <c r="U1562" i="13" a="1"/>
  <c r="U1562" i="13"/>
  <c r="V1562" i="13"/>
  <c r="W1562" i="13" a="1"/>
  <c r="W1562" i="13"/>
  <c r="X1562" i="13"/>
  <c r="Y1562" i="13"/>
  <c r="Z1562" i="13"/>
  <c r="AA1562" i="13"/>
  <c r="H1563" i="13"/>
  <c r="L1563" i="13"/>
  <c r="R1563" i="13"/>
  <c r="S1563" i="13"/>
  <c r="T1563" i="13" a="1"/>
  <c r="T1563" i="13"/>
  <c r="U1563" i="13" a="1"/>
  <c r="U1563" i="13"/>
  <c r="V1563" i="13"/>
  <c r="W1563" i="13" a="1"/>
  <c r="W1563" i="13"/>
  <c r="X1563" i="13"/>
  <c r="Y1563" i="13"/>
  <c r="Z1563" i="13"/>
  <c r="AA1563" i="13"/>
  <c r="H1564" i="13"/>
  <c r="L1564" i="13"/>
  <c r="R1564" i="13"/>
  <c r="S1564" i="13"/>
  <c r="T1564" i="13" a="1"/>
  <c r="T1564" i="13"/>
  <c r="U1564" i="13" a="1"/>
  <c r="U1564" i="13"/>
  <c r="V1564" i="13"/>
  <c r="W1564" i="13" a="1"/>
  <c r="W1564" i="13"/>
  <c r="X1564" i="13"/>
  <c r="Y1564" i="13"/>
  <c r="Z1564" i="13"/>
  <c r="AA1564" i="13"/>
  <c r="H1565" i="13"/>
  <c r="L1565" i="13"/>
  <c r="R1565" i="13"/>
  <c r="S1565" i="13"/>
  <c r="T1565" i="13" a="1"/>
  <c r="T1565" i="13"/>
  <c r="U1565" i="13" a="1"/>
  <c r="U1565" i="13"/>
  <c r="V1565" i="13"/>
  <c r="W1565" i="13" a="1"/>
  <c r="W1565" i="13"/>
  <c r="X1565" i="13"/>
  <c r="Y1565" i="13"/>
  <c r="Z1565" i="13"/>
  <c r="AA1565" i="13"/>
  <c r="H1566" i="13"/>
  <c r="L1566" i="13"/>
  <c r="R1566" i="13"/>
  <c r="S1566" i="13"/>
  <c r="T1566" i="13" a="1"/>
  <c r="T1566" i="13"/>
  <c r="U1566" i="13" a="1"/>
  <c r="U1566" i="13"/>
  <c r="V1566" i="13"/>
  <c r="W1566" i="13" a="1"/>
  <c r="W1566" i="13"/>
  <c r="X1566" i="13"/>
  <c r="Y1566" i="13"/>
  <c r="Z1566" i="13"/>
  <c r="AA1566" i="13"/>
  <c r="H1567" i="13"/>
  <c r="L1567" i="13"/>
  <c r="R1567" i="13"/>
  <c r="S1567" i="13"/>
  <c r="T1567" i="13" a="1"/>
  <c r="T1567" i="13"/>
  <c r="U1567" i="13" a="1"/>
  <c r="U1567" i="13"/>
  <c r="V1567" i="13"/>
  <c r="W1567" i="13" a="1"/>
  <c r="W1567" i="13"/>
  <c r="X1567" i="13"/>
  <c r="Y1567" i="13"/>
  <c r="Z1567" i="13"/>
  <c r="AA1567" i="13"/>
  <c r="H1568" i="13"/>
  <c r="L1568" i="13"/>
  <c r="R1568" i="13"/>
  <c r="S1568" i="13"/>
  <c r="T1568" i="13" a="1"/>
  <c r="T1568" i="13"/>
  <c r="U1568" i="13" a="1"/>
  <c r="U1568" i="13"/>
  <c r="V1568" i="13"/>
  <c r="W1568" i="13" a="1"/>
  <c r="W1568" i="13"/>
  <c r="X1568" i="13"/>
  <c r="Y1568" i="13"/>
  <c r="Z1568" i="13"/>
  <c r="AA1568" i="13"/>
  <c r="H1569" i="13"/>
  <c r="L1569" i="13"/>
  <c r="R1569" i="13"/>
  <c r="S1569" i="13"/>
  <c r="T1569" i="13" a="1"/>
  <c r="T1569" i="13"/>
  <c r="U1569" i="13" a="1"/>
  <c r="U1569" i="13"/>
  <c r="V1569" i="13"/>
  <c r="W1569" i="13" a="1"/>
  <c r="W1569" i="13"/>
  <c r="X1569" i="13"/>
  <c r="Y1569" i="13"/>
  <c r="Z1569" i="13"/>
  <c r="AA1569" i="13"/>
  <c r="H1570" i="13"/>
  <c r="L1570" i="13"/>
  <c r="R1570" i="13"/>
  <c r="S1570" i="13"/>
  <c r="T1570" i="13" a="1"/>
  <c r="T1570" i="13"/>
  <c r="U1570" i="13" a="1"/>
  <c r="U1570" i="13"/>
  <c r="V1570" i="13"/>
  <c r="W1570" i="13" a="1"/>
  <c r="W1570" i="13"/>
  <c r="X1570" i="13"/>
  <c r="Y1570" i="13"/>
  <c r="Z1570" i="13"/>
  <c r="AA1570" i="13"/>
  <c r="H1571" i="13"/>
  <c r="L1571" i="13"/>
  <c r="R1571" i="13"/>
  <c r="S1571" i="13"/>
  <c r="T1571" i="13" a="1"/>
  <c r="T1571" i="13"/>
  <c r="U1571" i="13" a="1"/>
  <c r="U1571" i="13"/>
  <c r="V1571" i="13"/>
  <c r="W1571" i="13" a="1"/>
  <c r="W1571" i="13"/>
  <c r="X1571" i="13"/>
  <c r="Y1571" i="13"/>
  <c r="Z1571" i="13"/>
  <c r="AA1571" i="13"/>
  <c r="H1572" i="13"/>
  <c r="L1572" i="13"/>
  <c r="R1572" i="13"/>
  <c r="S1572" i="13"/>
  <c r="T1572" i="13" a="1"/>
  <c r="T1572" i="13"/>
  <c r="U1572" i="13" a="1"/>
  <c r="U1572" i="13"/>
  <c r="V1572" i="13"/>
  <c r="W1572" i="13" a="1"/>
  <c r="W1572" i="13"/>
  <c r="X1572" i="13"/>
  <c r="Y1572" i="13"/>
  <c r="Z1572" i="13"/>
  <c r="AA1572" i="13"/>
  <c r="H1573" i="13"/>
  <c r="L1573" i="13"/>
  <c r="R1573" i="13"/>
  <c r="S1573" i="13"/>
  <c r="T1573" i="13" a="1"/>
  <c r="T1573" i="13"/>
  <c r="U1573" i="13" a="1"/>
  <c r="U1573" i="13"/>
  <c r="V1573" i="13"/>
  <c r="W1573" i="13" a="1"/>
  <c r="W1573" i="13"/>
  <c r="X1573" i="13"/>
  <c r="Y1573" i="13"/>
  <c r="Z1573" i="13"/>
  <c r="AA1573" i="13"/>
  <c r="H1574" i="13"/>
  <c r="L1574" i="13"/>
  <c r="R1574" i="13"/>
  <c r="S1574" i="13"/>
  <c r="T1574" i="13" a="1"/>
  <c r="T1574" i="13"/>
  <c r="U1574" i="13" a="1"/>
  <c r="U1574" i="13"/>
  <c r="V1574" i="13"/>
  <c r="W1574" i="13" a="1"/>
  <c r="W1574" i="13"/>
  <c r="X1574" i="13"/>
  <c r="Y1574" i="13"/>
  <c r="Z1574" i="13"/>
  <c r="AA1574" i="13"/>
  <c r="H1575" i="13"/>
  <c r="L1575" i="13"/>
  <c r="R1575" i="13"/>
  <c r="S1575" i="13"/>
  <c r="T1575" i="13" a="1"/>
  <c r="T1575" i="13"/>
  <c r="U1575" i="13" a="1"/>
  <c r="U1575" i="13"/>
  <c r="V1575" i="13"/>
  <c r="W1575" i="13" a="1"/>
  <c r="W1575" i="13"/>
  <c r="X1575" i="13"/>
  <c r="Y1575" i="13"/>
  <c r="Z1575" i="13"/>
  <c r="AA1575" i="13"/>
  <c r="H1576" i="13"/>
  <c r="L1576" i="13"/>
  <c r="R1576" i="13"/>
  <c r="S1576" i="13"/>
  <c r="T1576" i="13" a="1"/>
  <c r="T1576" i="13"/>
  <c r="U1576" i="13" a="1"/>
  <c r="U1576" i="13"/>
  <c r="V1576" i="13"/>
  <c r="W1576" i="13" a="1"/>
  <c r="W1576" i="13"/>
  <c r="X1576" i="13"/>
  <c r="Y1576" i="13"/>
  <c r="Z1576" i="13"/>
  <c r="AA1576" i="13"/>
  <c r="H1577" i="13"/>
  <c r="L1577" i="13"/>
  <c r="R1577" i="13"/>
  <c r="S1577" i="13"/>
  <c r="T1577" i="13" a="1"/>
  <c r="T1577" i="13"/>
  <c r="U1577" i="13" a="1"/>
  <c r="U1577" i="13"/>
  <c r="V1577" i="13"/>
  <c r="W1577" i="13" a="1"/>
  <c r="W1577" i="13"/>
  <c r="X1577" i="13"/>
  <c r="Y1577" i="13"/>
  <c r="Z1577" i="13"/>
  <c r="AA1577" i="13"/>
  <c r="H1578" i="13"/>
  <c r="L1578" i="13"/>
  <c r="R1578" i="13"/>
  <c r="S1578" i="13"/>
  <c r="T1578" i="13" a="1"/>
  <c r="T1578" i="13"/>
  <c r="U1578" i="13" a="1"/>
  <c r="U1578" i="13"/>
  <c r="V1578" i="13"/>
  <c r="W1578" i="13" a="1"/>
  <c r="W1578" i="13"/>
  <c r="X1578" i="13"/>
  <c r="Y1578" i="13"/>
  <c r="Z1578" i="13"/>
  <c r="AA1578" i="13"/>
  <c r="H1579" i="13"/>
  <c r="L1579" i="13"/>
  <c r="R1579" i="13"/>
  <c r="S1579" i="13"/>
  <c r="T1579" i="13" a="1"/>
  <c r="T1579" i="13"/>
  <c r="U1579" i="13" a="1"/>
  <c r="U1579" i="13"/>
  <c r="V1579" i="13"/>
  <c r="W1579" i="13" a="1"/>
  <c r="W1579" i="13"/>
  <c r="X1579" i="13"/>
  <c r="Y1579" i="13"/>
  <c r="Z1579" i="13"/>
  <c r="AA1579" i="13"/>
  <c r="H1580" i="13"/>
  <c r="L1580" i="13"/>
  <c r="R1580" i="13"/>
  <c r="S1580" i="13"/>
  <c r="T1580" i="13" a="1"/>
  <c r="T1580" i="13"/>
  <c r="U1580" i="13" a="1"/>
  <c r="U1580" i="13"/>
  <c r="V1580" i="13"/>
  <c r="W1580" i="13" a="1"/>
  <c r="W1580" i="13"/>
  <c r="X1580" i="13"/>
  <c r="Y1580" i="13"/>
  <c r="Z1580" i="13"/>
  <c r="AA1580" i="13"/>
  <c r="H1581" i="13"/>
  <c r="L1581" i="13"/>
  <c r="R1581" i="13"/>
  <c r="S1581" i="13"/>
  <c r="T1581" i="13" a="1"/>
  <c r="T1581" i="13"/>
  <c r="U1581" i="13" a="1"/>
  <c r="U1581" i="13"/>
  <c r="V1581" i="13"/>
  <c r="W1581" i="13" a="1"/>
  <c r="W1581" i="13"/>
  <c r="X1581" i="13"/>
  <c r="Y1581" i="13"/>
  <c r="Z1581" i="13"/>
  <c r="AA1581" i="13"/>
  <c r="H1582" i="13"/>
  <c r="L1582" i="13"/>
  <c r="R1582" i="13"/>
  <c r="S1582" i="13"/>
  <c r="T1582" i="13" a="1"/>
  <c r="T1582" i="13"/>
  <c r="U1582" i="13" a="1"/>
  <c r="U1582" i="13"/>
  <c r="V1582" i="13"/>
  <c r="W1582" i="13" a="1"/>
  <c r="W1582" i="13"/>
  <c r="X1582" i="13"/>
  <c r="Y1582" i="13"/>
  <c r="Z1582" i="13"/>
  <c r="AA1582" i="13"/>
  <c r="H1583" i="13"/>
  <c r="L1583" i="13"/>
  <c r="R1583" i="13"/>
  <c r="S1583" i="13"/>
  <c r="T1583" i="13" a="1"/>
  <c r="T1583" i="13"/>
  <c r="U1583" i="13" a="1"/>
  <c r="U1583" i="13"/>
  <c r="V1583" i="13"/>
  <c r="W1583" i="13" a="1"/>
  <c r="W1583" i="13"/>
  <c r="X1583" i="13"/>
  <c r="Y1583" i="13"/>
  <c r="Z1583" i="13"/>
  <c r="AA1583" i="13"/>
  <c r="H1584" i="13"/>
  <c r="L1584" i="13"/>
  <c r="R1584" i="13"/>
  <c r="S1584" i="13"/>
  <c r="T1584" i="13" a="1"/>
  <c r="T1584" i="13"/>
  <c r="U1584" i="13" a="1"/>
  <c r="U1584" i="13"/>
  <c r="V1584" i="13"/>
  <c r="W1584" i="13" a="1"/>
  <c r="W1584" i="13"/>
  <c r="X1584" i="13"/>
  <c r="Y1584" i="13"/>
  <c r="Z1584" i="13"/>
  <c r="AA1584" i="13"/>
  <c r="H1585" i="13"/>
  <c r="L1585" i="13"/>
  <c r="R1585" i="13"/>
  <c r="S1585" i="13"/>
  <c r="T1585" i="13" a="1"/>
  <c r="T1585" i="13"/>
  <c r="U1585" i="13" a="1"/>
  <c r="U1585" i="13"/>
  <c r="V1585" i="13"/>
  <c r="W1585" i="13" a="1"/>
  <c r="W1585" i="13"/>
  <c r="X1585" i="13"/>
  <c r="Y1585" i="13"/>
  <c r="Z1585" i="13"/>
  <c r="AA1585" i="13"/>
  <c r="H1586" i="13"/>
  <c r="L1586" i="13"/>
  <c r="R1586" i="13"/>
  <c r="S1586" i="13"/>
  <c r="T1586" i="13" a="1"/>
  <c r="T1586" i="13"/>
  <c r="U1586" i="13" a="1"/>
  <c r="U1586" i="13"/>
  <c r="V1586" i="13"/>
  <c r="W1586" i="13" a="1"/>
  <c r="W1586" i="13"/>
  <c r="X1586" i="13"/>
  <c r="Y1586" i="13"/>
  <c r="Z1586" i="13"/>
  <c r="AA1586" i="13"/>
  <c r="H1587" i="13"/>
  <c r="L1587" i="13"/>
  <c r="R1587" i="13"/>
  <c r="S1587" i="13"/>
  <c r="T1587" i="13" a="1"/>
  <c r="T1587" i="13"/>
  <c r="U1587" i="13" a="1"/>
  <c r="U1587" i="13"/>
  <c r="V1587" i="13"/>
  <c r="W1587" i="13" a="1"/>
  <c r="W1587" i="13"/>
  <c r="X1587" i="13"/>
  <c r="Y1587" i="13"/>
  <c r="Z1587" i="13"/>
  <c r="AA1587" i="13"/>
  <c r="H1588" i="13"/>
  <c r="L1588" i="13"/>
  <c r="R1588" i="13"/>
  <c r="S1588" i="13"/>
  <c r="T1588" i="13" a="1"/>
  <c r="T1588" i="13"/>
  <c r="U1588" i="13" a="1"/>
  <c r="U1588" i="13"/>
  <c r="V1588" i="13"/>
  <c r="W1588" i="13" a="1"/>
  <c r="W1588" i="13"/>
  <c r="X1588" i="13"/>
  <c r="Y1588" i="13"/>
  <c r="Z1588" i="13"/>
  <c r="AA1588" i="13"/>
  <c r="H1589" i="13"/>
  <c r="L1589" i="13"/>
  <c r="R1589" i="13"/>
  <c r="S1589" i="13"/>
  <c r="T1589" i="13" a="1"/>
  <c r="T1589" i="13"/>
  <c r="U1589" i="13" a="1"/>
  <c r="U1589" i="13"/>
  <c r="V1589" i="13"/>
  <c r="W1589" i="13" a="1"/>
  <c r="W1589" i="13"/>
  <c r="X1589" i="13"/>
  <c r="Y1589" i="13"/>
  <c r="Z1589" i="13"/>
  <c r="AA1589" i="13"/>
  <c r="H1590" i="13"/>
  <c r="L1590" i="13"/>
  <c r="R1590" i="13"/>
  <c r="S1590" i="13"/>
  <c r="T1590" i="13" a="1"/>
  <c r="T1590" i="13"/>
  <c r="U1590" i="13" a="1"/>
  <c r="U1590" i="13"/>
  <c r="V1590" i="13"/>
  <c r="W1590" i="13" a="1"/>
  <c r="W1590" i="13"/>
  <c r="X1590" i="13"/>
  <c r="Y1590" i="13"/>
  <c r="Z1590" i="13"/>
  <c r="AA1590" i="13"/>
  <c r="H1591" i="13"/>
  <c r="L1591" i="13"/>
  <c r="R1591" i="13"/>
  <c r="S1591" i="13"/>
  <c r="T1591" i="13" a="1"/>
  <c r="T1591" i="13"/>
  <c r="U1591" i="13" a="1"/>
  <c r="U1591" i="13"/>
  <c r="V1591" i="13"/>
  <c r="W1591" i="13" a="1"/>
  <c r="W1591" i="13"/>
  <c r="X1591" i="13"/>
  <c r="Y1591" i="13"/>
  <c r="Z1591" i="13"/>
  <c r="AA1591" i="13"/>
  <c r="H1592" i="13"/>
  <c r="L1592" i="13"/>
  <c r="R1592" i="13"/>
  <c r="S1592" i="13"/>
  <c r="T1592" i="13" a="1"/>
  <c r="T1592" i="13"/>
  <c r="U1592" i="13" a="1"/>
  <c r="U1592" i="13"/>
  <c r="V1592" i="13"/>
  <c r="W1592" i="13" a="1"/>
  <c r="W1592" i="13"/>
  <c r="X1592" i="13"/>
  <c r="Y1592" i="13"/>
  <c r="Z1592" i="13"/>
  <c r="AA1592" i="13"/>
  <c r="H1593" i="13"/>
  <c r="L1593" i="13"/>
  <c r="R1593" i="13"/>
  <c r="S1593" i="13"/>
  <c r="T1593" i="13" a="1"/>
  <c r="T1593" i="13"/>
  <c r="U1593" i="13" a="1"/>
  <c r="U1593" i="13"/>
  <c r="V1593" i="13"/>
  <c r="W1593" i="13" a="1"/>
  <c r="W1593" i="13"/>
  <c r="X1593" i="13"/>
  <c r="Y1593" i="13"/>
  <c r="Z1593" i="13"/>
  <c r="AA1593" i="13"/>
  <c r="H1594" i="13"/>
  <c r="L1594" i="13"/>
  <c r="R1594" i="13"/>
  <c r="S1594" i="13"/>
  <c r="T1594" i="13" a="1"/>
  <c r="T1594" i="13"/>
  <c r="U1594" i="13" a="1"/>
  <c r="U1594" i="13"/>
  <c r="V1594" i="13"/>
  <c r="W1594" i="13" a="1"/>
  <c r="W1594" i="13"/>
  <c r="X1594" i="13"/>
  <c r="Y1594" i="13"/>
  <c r="Z1594" i="13"/>
  <c r="AA1594" i="13"/>
  <c r="H1595" i="13"/>
  <c r="L1595" i="13"/>
  <c r="R1595" i="13"/>
  <c r="S1595" i="13"/>
  <c r="T1595" i="13" a="1"/>
  <c r="T1595" i="13"/>
  <c r="U1595" i="13" a="1"/>
  <c r="U1595" i="13"/>
  <c r="V1595" i="13"/>
  <c r="W1595" i="13" a="1"/>
  <c r="W1595" i="13"/>
  <c r="X1595" i="13"/>
  <c r="Y1595" i="13"/>
  <c r="Z1595" i="13"/>
  <c r="AA1595" i="13"/>
  <c r="H1596" i="13"/>
  <c r="L1596" i="13"/>
  <c r="R1596" i="13"/>
  <c r="S1596" i="13"/>
  <c r="T1596" i="13" a="1"/>
  <c r="T1596" i="13"/>
  <c r="U1596" i="13" a="1"/>
  <c r="U1596" i="13"/>
  <c r="V1596" i="13"/>
  <c r="W1596" i="13" a="1"/>
  <c r="W1596" i="13"/>
  <c r="X1596" i="13"/>
  <c r="Y1596" i="13"/>
  <c r="Z1596" i="13"/>
  <c r="AA1596" i="13"/>
  <c r="H1597" i="13"/>
  <c r="L1597" i="13"/>
  <c r="R1597" i="13"/>
  <c r="S1597" i="13"/>
  <c r="T1597" i="13" a="1"/>
  <c r="T1597" i="13"/>
  <c r="U1597" i="13" a="1"/>
  <c r="U1597" i="13"/>
  <c r="V1597" i="13"/>
  <c r="W1597" i="13" a="1"/>
  <c r="W1597" i="13"/>
  <c r="X1597" i="13"/>
  <c r="Y1597" i="13"/>
  <c r="Z1597" i="13"/>
  <c r="AA1597" i="13"/>
  <c r="H1598" i="13"/>
  <c r="L1598" i="13"/>
  <c r="R1598" i="13"/>
  <c r="S1598" i="13"/>
  <c r="T1598" i="13" a="1"/>
  <c r="T1598" i="13"/>
  <c r="U1598" i="13" a="1"/>
  <c r="U1598" i="13"/>
  <c r="V1598" i="13"/>
  <c r="W1598" i="13" a="1"/>
  <c r="W1598" i="13"/>
  <c r="X1598" i="13"/>
  <c r="Y1598" i="13"/>
  <c r="Z1598" i="13"/>
  <c r="AA1598" i="13"/>
  <c r="H1599" i="13"/>
  <c r="L1599" i="13"/>
  <c r="R1599" i="13"/>
  <c r="S1599" i="13"/>
  <c r="T1599" i="13" a="1"/>
  <c r="T1599" i="13"/>
  <c r="U1599" i="13" a="1"/>
  <c r="U1599" i="13"/>
  <c r="V1599" i="13"/>
  <c r="W1599" i="13" a="1"/>
  <c r="W1599" i="13"/>
  <c r="X1599" i="13"/>
  <c r="Y1599" i="13"/>
  <c r="Z1599" i="13"/>
  <c r="AA1599" i="13"/>
  <c r="H1600" i="13"/>
  <c r="L1600" i="13"/>
  <c r="R1600" i="13"/>
  <c r="S1600" i="13"/>
  <c r="T1600" i="13" a="1"/>
  <c r="T1600" i="13"/>
  <c r="U1600" i="13" a="1"/>
  <c r="U1600" i="13"/>
  <c r="V1600" i="13"/>
  <c r="W1600" i="13" a="1"/>
  <c r="W1600" i="13"/>
  <c r="X1600" i="13"/>
  <c r="Y1600" i="13"/>
  <c r="Z1600" i="13"/>
  <c r="AA1600" i="13"/>
  <c r="H1601" i="13"/>
  <c r="L1601" i="13"/>
  <c r="R1601" i="13"/>
  <c r="S1601" i="13"/>
  <c r="T1601" i="13" a="1"/>
  <c r="T1601" i="13"/>
  <c r="U1601" i="13" a="1"/>
  <c r="U1601" i="13"/>
  <c r="V1601" i="13"/>
  <c r="W1601" i="13" a="1"/>
  <c r="W1601" i="13"/>
  <c r="X1601" i="13"/>
  <c r="Y1601" i="13"/>
  <c r="Z1601" i="13"/>
  <c r="AA1601" i="13"/>
  <c r="H1602" i="13"/>
  <c r="L1602" i="13"/>
  <c r="R1602" i="13"/>
  <c r="S1602" i="13"/>
  <c r="T1602" i="13" a="1"/>
  <c r="T1602" i="13"/>
  <c r="U1602" i="13" a="1"/>
  <c r="U1602" i="13"/>
  <c r="V1602" i="13"/>
  <c r="W1602" i="13" a="1"/>
  <c r="W1602" i="13"/>
  <c r="X1602" i="13"/>
  <c r="Y1602" i="13"/>
  <c r="Z1602" i="13"/>
  <c r="AA1602" i="13"/>
  <c r="H1603" i="13"/>
  <c r="L1603" i="13"/>
  <c r="R1603" i="13"/>
  <c r="S1603" i="13"/>
  <c r="T1603" i="13" a="1"/>
  <c r="T1603" i="13"/>
  <c r="U1603" i="13" a="1"/>
  <c r="U1603" i="13"/>
  <c r="V1603" i="13"/>
  <c r="W1603" i="13" a="1"/>
  <c r="W1603" i="13"/>
  <c r="X1603" i="13"/>
  <c r="Y1603" i="13"/>
  <c r="Z1603" i="13"/>
  <c r="AA1603" i="13"/>
  <c r="H1604" i="13"/>
  <c r="L1604" i="13"/>
  <c r="R1604" i="13"/>
  <c r="S1604" i="13"/>
  <c r="T1604" i="13" a="1"/>
  <c r="T1604" i="13"/>
  <c r="U1604" i="13" a="1"/>
  <c r="U1604" i="13"/>
  <c r="V1604" i="13"/>
  <c r="W1604" i="13" a="1"/>
  <c r="W1604" i="13"/>
  <c r="X1604" i="13"/>
  <c r="Y1604" i="13"/>
  <c r="Z1604" i="13"/>
  <c r="AA1604" i="13"/>
  <c r="H1605" i="13"/>
  <c r="L1605" i="13"/>
  <c r="R1605" i="13"/>
  <c r="S1605" i="13"/>
  <c r="T1605" i="13" a="1"/>
  <c r="T1605" i="13"/>
  <c r="U1605" i="13" a="1"/>
  <c r="U1605" i="13"/>
  <c r="V1605" i="13"/>
  <c r="W1605" i="13" a="1"/>
  <c r="W1605" i="13"/>
  <c r="X1605" i="13"/>
  <c r="Y1605" i="13"/>
  <c r="Z1605" i="13"/>
  <c r="AA1605" i="13"/>
  <c r="H1606" i="13"/>
  <c r="L1606" i="13"/>
  <c r="R1606" i="13"/>
  <c r="S1606" i="13"/>
  <c r="T1606" i="13" a="1"/>
  <c r="T1606" i="13"/>
  <c r="U1606" i="13" a="1"/>
  <c r="U1606" i="13"/>
  <c r="V1606" i="13"/>
  <c r="W1606" i="13" a="1"/>
  <c r="W1606" i="13"/>
  <c r="X1606" i="13"/>
  <c r="Y1606" i="13"/>
  <c r="Z1606" i="13"/>
  <c r="AA1606" i="13"/>
  <c r="H1607" i="13"/>
  <c r="L1607" i="13"/>
  <c r="R1607" i="13"/>
  <c r="S1607" i="13"/>
  <c r="T1607" i="13" a="1"/>
  <c r="T1607" i="13"/>
  <c r="U1607" i="13" a="1"/>
  <c r="U1607" i="13"/>
  <c r="V1607" i="13"/>
  <c r="W1607" i="13" a="1"/>
  <c r="W1607" i="13"/>
  <c r="X1607" i="13"/>
  <c r="Y1607" i="13"/>
  <c r="Z1607" i="13"/>
  <c r="AA1607" i="13"/>
  <c r="H1608" i="13"/>
  <c r="L1608" i="13"/>
  <c r="R1608" i="13"/>
  <c r="S1608" i="13"/>
  <c r="T1608" i="13" a="1"/>
  <c r="T1608" i="13"/>
  <c r="U1608" i="13" a="1"/>
  <c r="U1608" i="13"/>
  <c r="V1608" i="13"/>
  <c r="W1608" i="13" a="1"/>
  <c r="W1608" i="13"/>
  <c r="X1608" i="13"/>
  <c r="Y1608" i="13"/>
  <c r="Z1608" i="13"/>
  <c r="AA1608" i="13"/>
  <c r="H1609" i="13"/>
  <c r="L1609" i="13"/>
  <c r="R1609" i="13"/>
  <c r="S1609" i="13"/>
  <c r="T1609" i="13" a="1"/>
  <c r="T1609" i="13"/>
  <c r="U1609" i="13" a="1"/>
  <c r="U1609" i="13"/>
  <c r="V1609" i="13"/>
  <c r="W1609" i="13" a="1"/>
  <c r="W1609" i="13"/>
  <c r="X1609" i="13"/>
  <c r="Y1609" i="13"/>
  <c r="Z1609" i="13"/>
  <c r="AA1609" i="13"/>
  <c r="H1610" i="13"/>
  <c r="L1610" i="13"/>
  <c r="R1610" i="13"/>
  <c r="S1610" i="13"/>
  <c r="T1610" i="13" a="1"/>
  <c r="T1610" i="13"/>
  <c r="U1610" i="13" a="1"/>
  <c r="U1610" i="13"/>
  <c r="V1610" i="13"/>
  <c r="W1610" i="13" a="1"/>
  <c r="W1610" i="13"/>
  <c r="X1610" i="13"/>
  <c r="Y1610" i="13"/>
  <c r="Z1610" i="13"/>
  <c r="AA1610" i="13"/>
  <c r="H1611" i="13"/>
  <c r="L1611" i="13"/>
  <c r="R1611" i="13"/>
  <c r="S1611" i="13"/>
  <c r="T1611" i="13" a="1"/>
  <c r="T1611" i="13"/>
  <c r="U1611" i="13" a="1"/>
  <c r="U1611" i="13"/>
  <c r="V1611" i="13"/>
  <c r="W1611" i="13" a="1"/>
  <c r="W1611" i="13"/>
  <c r="X1611" i="13"/>
  <c r="Y1611" i="13"/>
  <c r="Z1611" i="13"/>
  <c r="AA1611" i="13"/>
  <c r="H1612" i="13"/>
  <c r="L1612" i="13"/>
  <c r="R1612" i="13"/>
  <c r="S1612" i="13"/>
  <c r="T1612" i="13" a="1"/>
  <c r="T1612" i="13"/>
  <c r="U1612" i="13" a="1"/>
  <c r="U1612" i="13"/>
  <c r="V1612" i="13"/>
  <c r="W1612" i="13" a="1"/>
  <c r="W1612" i="13"/>
  <c r="X1612" i="13"/>
  <c r="Y1612" i="13"/>
  <c r="Z1612" i="13"/>
  <c r="AA1612" i="13"/>
  <c r="H1613" i="13"/>
  <c r="L1613" i="13"/>
  <c r="R1613" i="13"/>
  <c r="S1613" i="13"/>
  <c r="T1613" i="13" a="1"/>
  <c r="T1613" i="13"/>
  <c r="U1613" i="13" a="1"/>
  <c r="U1613" i="13"/>
  <c r="V1613" i="13"/>
  <c r="W1613" i="13" a="1"/>
  <c r="W1613" i="13"/>
  <c r="X1613" i="13"/>
  <c r="Y1613" i="13"/>
  <c r="Z1613" i="13"/>
  <c r="AA1613" i="13"/>
  <c r="H1614" i="13"/>
  <c r="L1614" i="13"/>
  <c r="R1614" i="13"/>
  <c r="S1614" i="13"/>
  <c r="T1614" i="13" a="1"/>
  <c r="T1614" i="13"/>
  <c r="U1614" i="13" a="1"/>
  <c r="U1614" i="13"/>
  <c r="V1614" i="13"/>
  <c r="W1614" i="13" a="1"/>
  <c r="W1614" i="13"/>
  <c r="X1614" i="13"/>
  <c r="Y1614" i="13"/>
  <c r="Z1614" i="13"/>
  <c r="AA1614" i="13"/>
  <c r="H1615" i="13"/>
  <c r="L1615" i="13"/>
  <c r="R1615" i="13"/>
  <c r="S1615" i="13"/>
  <c r="T1615" i="13" a="1"/>
  <c r="T1615" i="13"/>
  <c r="U1615" i="13" a="1"/>
  <c r="U1615" i="13"/>
  <c r="V1615" i="13"/>
  <c r="W1615" i="13" a="1"/>
  <c r="W1615" i="13"/>
  <c r="X1615" i="13"/>
  <c r="Y1615" i="13"/>
  <c r="Z1615" i="13"/>
  <c r="AA1615" i="13"/>
  <c r="H1616" i="13"/>
  <c r="L1616" i="13"/>
  <c r="R1616" i="13"/>
  <c r="S1616" i="13"/>
  <c r="T1616" i="13" a="1"/>
  <c r="T1616" i="13"/>
  <c r="U1616" i="13" a="1"/>
  <c r="U1616" i="13"/>
  <c r="V1616" i="13"/>
  <c r="W1616" i="13" a="1"/>
  <c r="W1616" i="13"/>
  <c r="X1616" i="13"/>
  <c r="Y1616" i="13"/>
  <c r="Z1616" i="13"/>
  <c r="AA1616" i="13"/>
  <c r="H1617" i="13"/>
  <c r="L1617" i="13"/>
  <c r="R1617" i="13"/>
  <c r="S1617" i="13"/>
  <c r="T1617" i="13" a="1"/>
  <c r="T1617" i="13"/>
  <c r="U1617" i="13" a="1"/>
  <c r="U1617" i="13"/>
  <c r="V1617" i="13"/>
  <c r="W1617" i="13" a="1"/>
  <c r="W1617" i="13"/>
  <c r="X1617" i="13"/>
  <c r="Y1617" i="13"/>
  <c r="Z1617" i="13"/>
  <c r="AA1617" i="13"/>
  <c r="H1618" i="13"/>
  <c r="L1618" i="13"/>
  <c r="R1618" i="13"/>
  <c r="S1618" i="13"/>
  <c r="T1618" i="13" a="1"/>
  <c r="T1618" i="13"/>
  <c r="U1618" i="13" a="1"/>
  <c r="U1618" i="13"/>
  <c r="V1618" i="13"/>
  <c r="W1618" i="13" a="1"/>
  <c r="W1618" i="13"/>
  <c r="X1618" i="13"/>
  <c r="Y1618" i="13"/>
  <c r="Z1618" i="13"/>
  <c r="AA1618" i="13"/>
  <c r="H1619" i="13"/>
  <c r="L1619" i="13"/>
  <c r="R1619" i="13"/>
  <c r="S1619" i="13"/>
  <c r="T1619" i="13" a="1"/>
  <c r="T1619" i="13"/>
  <c r="U1619" i="13" a="1"/>
  <c r="U1619" i="13"/>
  <c r="V1619" i="13"/>
  <c r="W1619" i="13" a="1"/>
  <c r="W1619" i="13"/>
  <c r="X1619" i="13"/>
  <c r="Y1619" i="13"/>
  <c r="Z1619" i="13"/>
  <c r="AA1619" i="13"/>
  <c r="H1620" i="13"/>
  <c r="L1620" i="13"/>
  <c r="R1620" i="13"/>
  <c r="S1620" i="13"/>
  <c r="T1620" i="13" a="1"/>
  <c r="T1620" i="13"/>
  <c r="U1620" i="13" a="1"/>
  <c r="U1620" i="13"/>
  <c r="V1620" i="13"/>
  <c r="W1620" i="13" a="1"/>
  <c r="W1620" i="13"/>
  <c r="X1620" i="13"/>
  <c r="Y1620" i="13"/>
  <c r="Z1620" i="13"/>
  <c r="AA1620" i="13"/>
  <c r="H1621" i="13"/>
  <c r="L1621" i="13"/>
  <c r="R1621" i="13"/>
  <c r="S1621" i="13"/>
  <c r="T1621" i="13" a="1"/>
  <c r="T1621" i="13"/>
  <c r="U1621" i="13" a="1"/>
  <c r="U1621" i="13"/>
  <c r="V1621" i="13"/>
  <c r="W1621" i="13" a="1"/>
  <c r="W1621" i="13"/>
  <c r="X1621" i="13"/>
  <c r="Y1621" i="13"/>
  <c r="Z1621" i="13"/>
  <c r="AA1621" i="13"/>
  <c r="H1622" i="13"/>
  <c r="L1622" i="13"/>
  <c r="R1622" i="13"/>
  <c r="S1622" i="13"/>
  <c r="T1622" i="13" a="1"/>
  <c r="T1622" i="13"/>
  <c r="U1622" i="13" a="1"/>
  <c r="U1622" i="13"/>
  <c r="V1622" i="13"/>
  <c r="W1622" i="13" a="1"/>
  <c r="W1622" i="13"/>
  <c r="X1622" i="13"/>
  <c r="Y1622" i="13"/>
  <c r="Z1622" i="13"/>
  <c r="AA1622" i="13"/>
  <c r="H1623" i="13"/>
  <c r="L1623" i="13"/>
  <c r="R1623" i="13"/>
  <c r="S1623" i="13"/>
  <c r="T1623" i="13" a="1"/>
  <c r="T1623" i="13"/>
  <c r="U1623" i="13" a="1"/>
  <c r="U1623" i="13"/>
  <c r="V1623" i="13"/>
  <c r="W1623" i="13" a="1"/>
  <c r="W1623" i="13"/>
  <c r="X1623" i="13"/>
  <c r="Y1623" i="13"/>
  <c r="Z1623" i="13"/>
  <c r="AA1623" i="13"/>
  <c r="H1624" i="13"/>
  <c r="L1624" i="13"/>
  <c r="R1624" i="13"/>
  <c r="S1624" i="13"/>
  <c r="T1624" i="13" a="1"/>
  <c r="T1624" i="13"/>
  <c r="U1624" i="13" a="1"/>
  <c r="U1624" i="13"/>
  <c r="V1624" i="13"/>
  <c r="W1624" i="13" a="1"/>
  <c r="W1624" i="13"/>
  <c r="X1624" i="13"/>
  <c r="Y1624" i="13"/>
  <c r="Z1624" i="13"/>
  <c r="AA1624" i="13"/>
  <c r="H1625" i="13"/>
  <c r="L1625" i="13"/>
  <c r="R1625" i="13"/>
  <c r="S1625" i="13"/>
  <c r="T1625" i="13" a="1"/>
  <c r="T1625" i="13"/>
  <c r="U1625" i="13" a="1"/>
  <c r="U1625" i="13"/>
  <c r="V1625" i="13"/>
  <c r="W1625" i="13" a="1"/>
  <c r="W1625" i="13"/>
  <c r="X1625" i="13"/>
  <c r="Y1625" i="13"/>
  <c r="Z1625" i="13"/>
  <c r="AA1625" i="13"/>
  <c r="H1626" i="13"/>
  <c r="L1626" i="13"/>
  <c r="R1626" i="13"/>
  <c r="S1626" i="13"/>
  <c r="T1626" i="13" a="1"/>
  <c r="T1626" i="13"/>
  <c r="U1626" i="13" a="1"/>
  <c r="U1626" i="13"/>
  <c r="V1626" i="13"/>
  <c r="W1626" i="13" a="1"/>
  <c r="W1626" i="13"/>
  <c r="X1626" i="13"/>
  <c r="Y1626" i="13"/>
  <c r="Z1626" i="13"/>
  <c r="AA1626" i="13"/>
  <c r="H1627" i="13"/>
  <c r="L1627" i="13"/>
  <c r="R1627" i="13"/>
  <c r="S1627" i="13"/>
  <c r="T1627" i="13" a="1"/>
  <c r="T1627" i="13"/>
  <c r="U1627" i="13" a="1"/>
  <c r="U1627" i="13"/>
  <c r="V1627" i="13"/>
  <c r="W1627" i="13" a="1"/>
  <c r="W1627" i="13"/>
  <c r="X1627" i="13"/>
  <c r="Y1627" i="13"/>
  <c r="Z1627" i="13"/>
  <c r="AA1627" i="13"/>
  <c r="H1628" i="13"/>
  <c r="L1628" i="13"/>
  <c r="R1628" i="13"/>
  <c r="S1628" i="13"/>
  <c r="T1628" i="13" a="1"/>
  <c r="T1628" i="13"/>
  <c r="U1628" i="13" a="1"/>
  <c r="U1628" i="13"/>
  <c r="V1628" i="13"/>
  <c r="W1628" i="13" a="1"/>
  <c r="W1628" i="13"/>
  <c r="X1628" i="13"/>
  <c r="Y1628" i="13"/>
  <c r="Z1628" i="13"/>
  <c r="AA1628" i="13"/>
  <c r="H1629" i="13"/>
  <c r="L1629" i="13"/>
  <c r="R1629" i="13"/>
  <c r="S1629" i="13"/>
  <c r="T1629" i="13" a="1"/>
  <c r="T1629" i="13"/>
  <c r="U1629" i="13" a="1"/>
  <c r="U1629" i="13"/>
  <c r="V1629" i="13"/>
  <c r="W1629" i="13" a="1"/>
  <c r="W1629" i="13"/>
  <c r="X1629" i="13"/>
  <c r="Y1629" i="13"/>
  <c r="Z1629" i="13"/>
  <c r="AA1629" i="13"/>
  <c r="H1630" i="13"/>
  <c r="L1630" i="13"/>
  <c r="R1630" i="13"/>
  <c r="S1630" i="13"/>
  <c r="T1630" i="13" a="1"/>
  <c r="T1630" i="13"/>
  <c r="U1630" i="13" a="1"/>
  <c r="U1630" i="13"/>
  <c r="V1630" i="13"/>
  <c r="W1630" i="13" a="1"/>
  <c r="W1630" i="13"/>
  <c r="X1630" i="13"/>
  <c r="Y1630" i="13"/>
  <c r="Z1630" i="13"/>
  <c r="AA1630" i="13"/>
  <c r="H1631" i="13"/>
  <c r="L1631" i="13"/>
  <c r="R1631" i="13"/>
  <c r="S1631" i="13"/>
  <c r="T1631" i="13" a="1"/>
  <c r="T1631" i="13"/>
  <c r="U1631" i="13" a="1"/>
  <c r="U1631" i="13"/>
  <c r="V1631" i="13"/>
  <c r="W1631" i="13" a="1"/>
  <c r="W1631" i="13"/>
  <c r="X1631" i="13"/>
  <c r="Y1631" i="13"/>
  <c r="Z1631" i="13"/>
  <c r="AA1631" i="13"/>
  <c r="H1632" i="13"/>
  <c r="L1632" i="13"/>
  <c r="R1632" i="13"/>
  <c r="S1632" i="13"/>
  <c r="T1632" i="13" a="1"/>
  <c r="T1632" i="13"/>
  <c r="U1632" i="13" a="1"/>
  <c r="U1632" i="13"/>
  <c r="V1632" i="13"/>
  <c r="W1632" i="13" a="1"/>
  <c r="W1632" i="13"/>
  <c r="X1632" i="13"/>
  <c r="Y1632" i="13"/>
  <c r="Z1632" i="13"/>
  <c r="AA1632" i="13"/>
  <c r="H1633" i="13"/>
  <c r="L1633" i="13"/>
  <c r="R1633" i="13"/>
  <c r="S1633" i="13"/>
  <c r="T1633" i="13" a="1"/>
  <c r="T1633" i="13"/>
  <c r="U1633" i="13" a="1"/>
  <c r="U1633" i="13"/>
  <c r="V1633" i="13"/>
  <c r="W1633" i="13" a="1"/>
  <c r="W1633" i="13"/>
  <c r="X1633" i="13"/>
  <c r="Y1633" i="13"/>
  <c r="Z1633" i="13"/>
  <c r="AA1633" i="13"/>
  <c r="H1634" i="13"/>
  <c r="L1634" i="13"/>
  <c r="R1634" i="13"/>
  <c r="S1634" i="13"/>
  <c r="T1634" i="13" a="1"/>
  <c r="T1634" i="13"/>
  <c r="U1634" i="13" a="1"/>
  <c r="U1634" i="13"/>
  <c r="V1634" i="13"/>
  <c r="W1634" i="13" a="1"/>
  <c r="W1634" i="13"/>
  <c r="X1634" i="13"/>
  <c r="Y1634" i="13"/>
  <c r="Z1634" i="13"/>
  <c r="AA1634" i="13"/>
  <c r="H1635" i="13"/>
  <c r="L1635" i="13"/>
  <c r="R1635" i="13"/>
  <c r="S1635" i="13"/>
  <c r="T1635" i="13" a="1"/>
  <c r="T1635" i="13"/>
  <c r="U1635" i="13" a="1"/>
  <c r="U1635" i="13"/>
  <c r="V1635" i="13"/>
  <c r="W1635" i="13" a="1"/>
  <c r="W1635" i="13"/>
  <c r="X1635" i="13"/>
  <c r="Y1635" i="13"/>
  <c r="Z1635" i="13"/>
  <c r="AA1635" i="13"/>
  <c r="H1636" i="13"/>
  <c r="L1636" i="13"/>
  <c r="R1636" i="13"/>
  <c r="S1636" i="13"/>
  <c r="T1636" i="13" a="1"/>
  <c r="T1636" i="13"/>
  <c r="U1636" i="13" a="1"/>
  <c r="U1636" i="13"/>
  <c r="V1636" i="13"/>
  <c r="W1636" i="13" a="1"/>
  <c r="W1636" i="13"/>
  <c r="X1636" i="13"/>
  <c r="Y1636" i="13"/>
  <c r="Z1636" i="13"/>
  <c r="AA1636" i="13"/>
  <c r="H1637" i="13"/>
  <c r="L1637" i="13"/>
  <c r="R1637" i="13"/>
  <c r="S1637" i="13"/>
  <c r="T1637" i="13" a="1"/>
  <c r="T1637" i="13"/>
  <c r="U1637" i="13" a="1"/>
  <c r="U1637" i="13"/>
  <c r="V1637" i="13"/>
  <c r="W1637" i="13" a="1"/>
  <c r="W1637" i="13"/>
  <c r="X1637" i="13"/>
  <c r="Y1637" i="13"/>
  <c r="Z1637" i="13"/>
  <c r="AA1637" i="13"/>
  <c r="H1638" i="13"/>
  <c r="L1638" i="13"/>
  <c r="R1638" i="13"/>
  <c r="S1638" i="13"/>
  <c r="T1638" i="13" a="1"/>
  <c r="T1638" i="13"/>
  <c r="U1638" i="13" a="1"/>
  <c r="U1638" i="13"/>
  <c r="V1638" i="13"/>
  <c r="W1638" i="13" a="1"/>
  <c r="W1638" i="13"/>
  <c r="X1638" i="13"/>
  <c r="Y1638" i="13"/>
  <c r="Z1638" i="13"/>
  <c r="AA1638" i="13"/>
  <c r="H1639" i="13"/>
  <c r="L1639" i="13"/>
  <c r="R1639" i="13"/>
  <c r="S1639" i="13"/>
  <c r="T1639" i="13" a="1"/>
  <c r="T1639" i="13"/>
  <c r="U1639" i="13" a="1"/>
  <c r="U1639" i="13"/>
  <c r="V1639" i="13"/>
  <c r="W1639" i="13" a="1"/>
  <c r="W1639" i="13"/>
  <c r="X1639" i="13"/>
  <c r="Y1639" i="13"/>
  <c r="Z1639" i="13"/>
  <c r="AA1639" i="13"/>
  <c r="H1640" i="13"/>
  <c r="L1640" i="13"/>
  <c r="R1640" i="13"/>
  <c r="S1640" i="13"/>
  <c r="T1640" i="13" a="1"/>
  <c r="T1640" i="13"/>
  <c r="U1640" i="13" a="1"/>
  <c r="U1640" i="13"/>
  <c r="V1640" i="13"/>
  <c r="W1640" i="13" a="1"/>
  <c r="W1640" i="13"/>
  <c r="X1640" i="13"/>
  <c r="Y1640" i="13"/>
  <c r="Z1640" i="13"/>
  <c r="AA1640" i="13"/>
  <c r="H1641" i="13"/>
  <c r="L1641" i="13"/>
  <c r="R1641" i="13"/>
  <c r="S1641" i="13"/>
  <c r="T1641" i="13" a="1"/>
  <c r="T1641" i="13"/>
  <c r="U1641" i="13" a="1"/>
  <c r="U1641" i="13"/>
  <c r="V1641" i="13"/>
  <c r="W1641" i="13" a="1"/>
  <c r="W1641" i="13"/>
  <c r="X1641" i="13"/>
  <c r="Y1641" i="13"/>
  <c r="Z1641" i="13"/>
  <c r="AA1641" i="13"/>
  <c r="H1642" i="13"/>
  <c r="L1642" i="13"/>
  <c r="R1642" i="13"/>
  <c r="S1642" i="13"/>
  <c r="T1642" i="13" a="1"/>
  <c r="T1642" i="13"/>
  <c r="U1642" i="13" a="1"/>
  <c r="U1642" i="13"/>
  <c r="V1642" i="13"/>
  <c r="W1642" i="13" a="1"/>
  <c r="W1642" i="13"/>
  <c r="X1642" i="13"/>
  <c r="Y1642" i="13"/>
  <c r="Z1642" i="13"/>
  <c r="AA1642" i="13"/>
  <c r="H1643" i="13"/>
  <c r="L1643" i="13"/>
  <c r="R1643" i="13"/>
  <c r="S1643" i="13"/>
  <c r="T1643" i="13" a="1"/>
  <c r="T1643" i="13"/>
  <c r="U1643" i="13" a="1"/>
  <c r="U1643" i="13"/>
  <c r="V1643" i="13"/>
  <c r="W1643" i="13" a="1"/>
  <c r="W1643" i="13"/>
  <c r="X1643" i="13"/>
  <c r="Y1643" i="13"/>
  <c r="Z1643" i="13"/>
  <c r="AA1643" i="13"/>
  <c r="H1644" i="13"/>
  <c r="L1644" i="13"/>
  <c r="R1644" i="13"/>
  <c r="S1644" i="13"/>
  <c r="T1644" i="13" a="1"/>
  <c r="T1644" i="13"/>
  <c r="U1644" i="13" a="1"/>
  <c r="U1644" i="13"/>
  <c r="V1644" i="13"/>
  <c r="W1644" i="13" a="1"/>
  <c r="W1644" i="13"/>
  <c r="X1644" i="13"/>
  <c r="Y1644" i="13"/>
  <c r="Z1644" i="13"/>
  <c r="AA1644" i="13"/>
  <c r="H1645" i="13"/>
  <c r="L1645" i="13"/>
  <c r="R1645" i="13"/>
  <c r="S1645" i="13"/>
  <c r="T1645" i="13" a="1"/>
  <c r="T1645" i="13"/>
  <c r="U1645" i="13" a="1"/>
  <c r="U1645" i="13"/>
  <c r="V1645" i="13"/>
  <c r="W1645" i="13" a="1"/>
  <c r="W1645" i="13"/>
  <c r="X1645" i="13"/>
  <c r="Y1645" i="13"/>
  <c r="Z1645" i="13"/>
  <c r="AA1645" i="13"/>
  <c r="H1646" i="13"/>
  <c r="L1646" i="13"/>
  <c r="R1646" i="13"/>
  <c r="S1646" i="13"/>
  <c r="T1646" i="13" a="1"/>
  <c r="T1646" i="13"/>
  <c r="U1646" i="13" a="1"/>
  <c r="U1646" i="13"/>
  <c r="V1646" i="13"/>
  <c r="W1646" i="13" a="1"/>
  <c r="W1646" i="13"/>
  <c r="X1646" i="13"/>
  <c r="Y1646" i="13"/>
  <c r="Z1646" i="13"/>
  <c r="AA1646" i="13"/>
  <c r="H1647" i="13"/>
  <c r="L1647" i="13"/>
  <c r="R1647" i="13"/>
  <c r="S1647" i="13"/>
  <c r="T1647" i="13" a="1"/>
  <c r="T1647" i="13"/>
  <c r="U1647" i="13" a="1"/>
  <c r="U1647" i="13"/>
  <c r="V1647" i="13"/>
  <c r="W1647" i="13" a="1"/>
  <c r="W1647" i="13"/>
  <c r="X1647" i="13"/>
  <c r="Y1647" i="13"/>
  <c r="Z1647" i="13"/>
  <c r="AA1647" i="13"/>
  <c r="H1648" i="13"/>
  <c r="L1648" i="13"/>
  <c r="R1648" i="13"/>
  <c r="S1648" i="13"/>
  <c r="T1648" i="13" a="1"/>
  <c r="T1648" i="13"/>
  <c r="U1648" i="13" a="1"/>
  <c r="U1648" i="13"/>
  <c r="V1648" i="13"/>
  <c r="W1648" i="13" a="1"/>
  <c r="W1648" i="13"/>
  <c r="X1648" i="13"/>
  <c r="Y1648" i="13"/>
  <c r="Z1648" i="13"/>
  <c r="AA1648" i="13"/>
  <c r="H1649" i="13"/>
  <c r="L1649" i="13"/>
  <c r="R1649" i="13"/>
  <c r="S1649" i="13"/>
  <c r="T1649" i="13" a="1"/>
  <c r="T1649" i="13"/>
  <c r="U1649" i="13" a="1"/>
  <c r="U1649" i="13"/>
  <c r="V1649" i="13"/>
  <c r="W1649" i="13" a="1"/>
  <c r="W1649" i="13"/>
  <c r="X1649" i="13"/>
  <c r="Y1649" i="13"/>
  <c r="Z1649" i="13"/>
  <c r="AA1649" i="13"/>
  <c r="H1650" i="13"/>
  <c r="L1650" i="13"/>
  <c r="R1650" i="13"/>
  <c r="S1650" i="13"/>
  <c r="T1650" i="13" a="1"/>
  <c r="T1650" i="13"/>
  <c r="U1650" i="13" a="1"/>
  <c r="U1650" i="13"/>
  <c r="V1650" i="13"/>
  <c r="W1650" i="13" a="1"/>
  <c r="W1650" i="13"/>
  <c r="X1650" i="13"/>
  <c r="Y1650" i="13"/>
  <c r="Z1650" i="13"/>
  <c r="AA1650" i="13"/>
  <c r="H1651" i="13"/>
  <c r="L1651" i="13"/>
  <c r="R1651" i="13"/>
  <c r="S1651" i="13"/>
  <c r="T1651" i="13" a="1"/>
  <c r="T1651" i="13"/>
  <c r="U1651" i="13" a="1"/>
  <c r="U1651" i="13"/>
  <c r="V1651" i="13"/>
  <c r="W1651" i="13" a="1"/>
  <c r="W1651" i="13"/>
  <c r="X1651" i="13"/>
  <c r="Y1651" i="13"/>
  <c r="Z1651" i="13"/>
  <c r="AA1651" i="13"/>
  <c r="H1652" i="13"/>
  <c r="L1652" i="13"/>
  <c r="R1652" i="13"/>
  <c r="S1652" i="13"/>
  <c r="T1652" i="13" a="1"/>
  <c r="T1652" i="13"/>
  <c r="U1652" i="13" a="1"/>
  <c r="U1652" i="13"/>
  <c r="V1652" i="13"/>
  <c r="W1652" i="13" a="1"/>
  <c r="W1652" i="13"/>
  <c r="X1652" i="13"/>
  <c r="Y1652" i="13"/>
  <c r="Z1652" i="13"/>
  <c r="AA1652" i="13"/>
  <c r="H1653" i="13"/>
  <c r="L1653" i="13"/>
  <c r="R1653" i="13"/>
  <c r="S1653" i="13"/>
  <c r="T1653" i="13" a="1"/>
  <c r="T1653" i="13"/>
  <c r="U1653" i="13" a="1"/>
  <c r="U1653" i="13"/>
  <c r="V1653" i="13"/>
  <c r="W1653" i="13" a="1"/>
  <c r="W1653" i="13"/>
  <c r="X1653" i="13"/>
  <c r="Y1653" i="13"/>
  <c r="Z1653" i="13"/>
  <c r="AA1653" i="13"/>
  <c r="H1654" i="13"/>
  <c r="L1654" i="13"/>
  <c r="R1654" i="13"/>
  <c r="S1654" i="13"/>
  <c r="T1654" i="13" a="1"/>
  <c r="T1654" i="13"/>
  <c r="U1654" i="13" a="1"/>
  <c r="U1654" i="13"/>
  <c r="V1654" i="13"/>
  <c r="W1654" i="13" a="1"/>
  <c r="W1654" i="13"/>
  <c r="X1654" i="13"/>
  <c r="Y1654" i="13"/>
  <c r="Z1654" i="13"/>
  <c r="AA1654" i="13"/>
  <c r="H1655" i="13"/>
  <c r="L1655" i="13"/>
  <c r="R1655" i="13"/>
  <c r="S1655" i="13"/>
  <c r="T1655" i="13" a="1"/>
  <c r="T1655" i="13"/>
  <c r="U1655" i="13" a="1"/>
  <c r="U1655" i="13"/>
  <c r="V1655" i="13"/>
  <c r="W1655" i="13" a="1"/>
  <c r="W1655" i="13"/>
  <c r="X1655" i="13"/>
  <c r="Y1655" i="13"/>
  <c r="Z1655" i="13"/>
  <c r="AA1655" i="13"/>
  <c r="H1656" i="13"/>
  <c r="L1656" i="13"/>
  <c r="R1656" i="13"/>
  <c r="S1656" i="13"/>
  <c r="T1656" i="13" a="1"/>
  <c r="T1656" i="13"/>
  <c r="U1656" i="13" a="1"/>
  <c r="U1656" i="13"/>
  <c r="V1656" i="13"/>
  <c r="W1656" i="13" a="1"/>
  <c r="W1656" i="13"/>
  <c r="X1656" i="13"/>
  <c r="Y1656" i="13"/>
  <c r="Z1656" i="13"/>
  <c r="AA1656" i="13"/>
  <c r="H1657" i="13"/>
  <c r="L1657" i="13"/>
  <c r="R1657" i="13"/>
  <c r="S1657" i="13"/>
  <c r="T1657" i="13" a="1"/>
  <c r="T1657" i="13"/>
  <c r="U1657" i="13" a="1"/>
  <c r="U1657" i="13"/>
  <c r="V1657" i="13"/>
  <c r="W1657" i="13" a="1"/>
  <c r="W1657" i="13"/>
  <c r="X1657" i="13"/>
  <c r="Y1657" i="13"/>
  <c r="Z1657" i="13"/>
  <c r="AA1657" i="13"/>
  <c r="H1658" i="13"/>
  <c r="L1658" i="13"/>
  <c r="R1658" i="13"/>
  <c r="S1658" i="13"/>
  <c r="T1658" i="13" a="1"/>
  <c r="T1658" i="13"/>
  <c r="U1658" i="13" a="1"/>
  <c r="U1658" i="13"/>
  <c r="V1658" i="13"/>
  <c r="W1658" i="13" a="1"/>
  <c r="W1658" i="13"/>
  <c r="X1658" i="13"/>
  <c r="Y1658" i="13"/>
  <c r="Z1658" i="13"/>
  <c r="AA1658" i="13"/>
  <c r="H1659" i="13"/>
  <c r="L1659" i="13"/>
  <c r="R1659" i="13"/>
  <c r="S1659" i="13"/>
  <c r="T1659" i="13" a="1"/>
  <c r="T1659" i="13"/>
  <c r="U1659" i="13" a="1"/>
  <c r="U1659" i="13"/>
  <c r="V1659" i="13"/>
  <c r="W1659" i="13" a="1"/>
  <c r="W1659" i="13"/>
  <c r="X1659" i="13"/>
  <c r="Y1659" i="13"/>
  <c r="Z1659" i="13"/>
  <c r="AA1659" i="13"/>
  <c r="H1660" i="13"/>
  <c r="L1660" i="13"/>
  <c r="R1660" i="13"/>
  <c r="S1660" i="13"/>
  <c r="T1660" i="13" a="1"/>
  <c r="T1660" i="13"/>
  <c r="U1660" i="13" a="1"/>
  <c r="U1660" i="13"/>
  <c r="V1660" i="13"/>
  <c r="W1660" i="13" a="1"/>
  <c r="W1660" i="13"/>
  <c r="X1660" i="13"/>
  <c r="Y1660" i="13"/>
  <c r="Z1660" i="13"/>
  <c r="AA1660" i="13"/>
  <c r="H1661" i="13"/>
  <c r="L1661" i="13"/>
  <c r="R1661" i="13"/>
  <c r="S1661" i="13"/>
  <c r="T1661" i="13" a="1"/>
  <c r="T1661" i="13"/>
  <c r="U1661" i="13" a="1"/>
  <c r="U1661" i="13"/>
  <c r="V1661" i="13"/>
  <c r="W1661" i="13" a="1"/>
  <c r="W1661" i="13"/>
  <c r="X1661" i="13"/>
  <c r="Y1661" i="13"/>
  <c r="Z1661" i="13"/>
  <c r="AA1661" i="13"/>
  <c r="H1662" i="13"/>
  <c r="L1662" i="13"/>
  <c r="R1662" i="13"/>
  <c r="S1662" i="13"/>
  <c r="T1662" i="13" a="1"/>
  <c r="T1662" i="13"/>
  <c r="U1662" i="13" a="1"/>
  <c r="U1662" i="13"/>
  <c r="V1662" i="13"/>
  <c r="W1662" i="13" a="1"/>
  <c r="W1662" i="13"/>
  <c r="X1662" i="13"/>
  <c r="Y1662" i="13"/>
  <c r="Z1662" i="13"/>
  <c r="AA1662" i="13"/>
  <c r="H1663" i="13"/>
  <c r="L1663" i="13"/>
  <c r="R1663" i="13"/>
  <c r="S1663" i="13"/>
  <c r="T1663" i="13" a="1"/>
  <c r="T1663" i="13"/>
  <c r="U1663" i="13" a="1"/>
  <c r="U1663" i="13"/>
  <c r="V1663" i="13"/>
  <c r="W1663" i="13" a="1"/>
  <c r="W1663" i="13"/>
  <c r="X1663" i="13"/>
  <c r="Y1663" i="13"/>
  <c r="Z1663" i="13"/>
  <c r="AA1663" i="13"/>
  <c r="H1664" i="13"/>
  <c r="L1664" i="13"/>
  <c r="R1664" i="13"/>
  <c r="S1664" i="13"/>
  <c r="T1664" i="13" a="1"/>
  <c r="T1664" i="13"/>
  <c r="U1664" i="13" a="1"/>
  <c r="U1664" i="13"/>
  <c r="V1664" i="13"/>
  <c r="W1664" i="13" a="1"/>
  <c r="W1664" i="13"/>
  <c r="X1664" i="13"/>
  <c r="Y1664" i="13"/>
  <c r="Z1664" i="13"/>
  <c r="AA1664" i="13"/>
  <c r="H1665" i="13"/>
  <c r="L1665" i="13"/>
  <c r="R1665" i="13"/>
  <c r="S1665" i="13"/>
  <c r="T1665" i="13" a="1"/>
  <c r="T1665" i="13"/>
  <c r="U1665" i="13" a="1"/>
  <c r="U1665" i="13"/>
  <c r="V1665" i="13"/>
  <c r="W1665" i="13" a="1"/>
  <c r="W1665" i="13"/>
  <c r="X1665" i="13"/>
  <c r="Y1665" i="13"/>
  <c r="Z1665" i="13"/>
  <c r="AA1665" i="13"/>
  <c r="H1666" i="13"/>
  <c r="L1666" i="13"/>
  <c r="R1666" i="13"/>
  <c r="S1666" i="13"/>
  <c r="T1666" i="13" a="1"/>
  <c r="T1666" i="13"/>
  <c r="U1666" i="13" a="1"/>
  <c r="U1666" i="13"/>
  <c r="V1666" i="13"/>
  <c r="W1666" i="13" a="1"/>
  <c r="W1666" i="13"/>
  <c r="X1666" i="13"/>
  <c r="Y1666" i="13"/>
  <c r="Z1666" i="13"/>
  <c r="AA1666" i="13"/>
  <c r="H1667" i="13"/>
  <c r="L1667" i="13"/>
  <c r="R1667" i="13"/>
  <c r="S1667" i="13"/>
  <c r="T1667" i="13" a="1"/>
  <c r="T1667" i="13"/>
  <c r="U1667" i="13" a="1"/>
  <c r="U1667" i="13"/>
  <c r="V1667" i="13"/>
  <c r="W1667" i="13" a="1"/>
  <c r="W1667" i="13"/>
  <c r="X1667" i="13"/>
  <c r="Y1667" i="13"/>
  <c r="Z1667" i="13"/>
  <c r="AA1667" i="13"/>
  <c r="H1668" i="13"/>
  <c r="L1668" i="13"/>
  <c r="R1668" i="13"/>
  <c r="S1668" i="13"/>
  <c r="T1668" i="13" a="1"/>
  <c r="T1668" i="13"/>
  <c r="U1668" i="13" a="1"/>
  <c r="U1668" i="13"/>
  <c r="V1668" i="13"/>
  <c r="W1668" i="13" a="1"/>
  <c r="W1668" i="13"/>
  <c r="X1668" i="13"/>
  <c r="Y1668" i="13"/>
  <c r="Z1668" i="13"/>
  <c r="AA1668" i="13"/>
  <c r="H1669" i="13"/>
  <c r="L1669" i="13"/>
  <c r="R1669" i="13"/>
  <c r="S1669" i="13"/>
  <c r="T1669" i="13" a="1"/>
  <c r="T1669" i="13"/>
  <c r="U1669" i="13" a="1"/>
  <c r="U1669" i="13"/>
  <c r="V1669" i="13"/>
  <c r="W1669" i="13" a="1"/>
  <c r="W1669" i="13"/>
  <c r="X1669" i="13"/>
  <c r="Y1669" i="13"/>
  <c r="Z1669" i="13"/>
  <c r="AA1669" i="13"/>
  <c r="H1670" i="13"/>
  <c r="L1670" i="13"/>
  <c r="R1670" i="13"/>
  <c r="S1670" i="13"/>
  <c r="T1670" i="13" a="1"/>
  <c r="T1670" i="13"/>
  <c r="U1670" i="13" a="1"/>
  <c r="U1670" i="13"/>
  <c r="V1670" i="13"/>
  <c r="W1670" i="13" a="1"/>
  <c r="W1670" i="13"/>
  <c r="X1670" i="13"/>
  <c r="Y1670" i="13"/>
  <c r="Z1670" i="13"/>
  <c r="AA1670" i="13"/>
  <c r="H1671" i="13"/>
  <c r="L1671" i="13"/>
  <c r="R1671" i="13"/>
  <c r="S1671" i="13"/>
  <c r="T1671" i="13" a="1"/>
  <c r="T1671" i="13"/>
  <c r="U1671" i="13" a="1"/>
  <c r="U1671" i="13"/>
  <c r="V1671" i="13"/>
  <c r="W1671" i="13" a="1"/>
  <c r="W1671" i="13"/>
  <c r="X1671" i="13"/>
  <c r="Y1671" i="13"/>
  <c r="Z1671" i="13"/>
  <c r="AA1671" i="13"/>
  <c r="H1672" i="13"/>
  <c r="L1672" i="13"/>
  <c r="R1672" i="13"/>
  <c r="S1672" i="13"/>
  <c r="T1672" i="13" a="1"/>
  <c r="T1672" i="13"/>
  <c r="U1672" i="13" a="1"/>
  <c r="U1672" i="13"/>
  <c r="V1672" i="13"/>
  <c r="W1672" i="13" a="1"/>
  <c r="W1672" i="13"/>
  <c r="X1672" i="13"/>
  <c r="Y1672" i="13"/>
  <c r="Z1672" i="13"/>
  <c r="AA1672" i="13"/>
  <c r="H1673" i="13"/>
  <c r="L1673" i="13"/>
  <c r="R1673" i="13"/>
  <c r="S1673" i="13"/>
  <c r="T1673" i="13" a="1"/>
  <c r="T1673" i="13"/>
  <c r="U1673" i="13" a="1"/>
  <c r="U1673" i="13"/>
  <c r="V1673" i="13"/>
  <c r="W1673" i="13" a="1"/>
  <c r="W1673" i="13"/>
  <c r="X1673" i="13"/>
  <c r="Y1673" i="13"/>
  <c r="Z1673" i="13"/>
  <c r="AA1673" i="13"/>
  <c r="H1674" i="13"/>
  <c r="L1674" i="13"/>
  <c r="R1674" i="13"/>
  <c r="S1674" i="13"/>
  <c r="T1674" i="13" a="1"/>
  <c r="T1674" i="13"/>
  <c r="U1674" i="13" a="1"/>
  <c r="U1674" i="13"/>
  <c r="V1674" i="13"/>
  <c r="W1674" i="13" a="1"/>
  <c r="W1674" i="13"/>
  <c r="X1674" i="13"/>
  <c r="Y1674" i="13"/>
  <c r="Z1674" i="13"/>
  <c r="AA1674" i="13"/>
  <c r="H1675" i="13"/>
  <c r="L1675" i="13"/>
  <c r="R1675" i="13"/>
  <c r="S1675" i="13"/>
  <c r="T1675" i="13" a="1"/>
  <c r="T1675" i="13"/>
  <c r="U1675" i="13" a="1"/>
  <c r="U1675" i="13"/>
  <c r="V1675" i="13"/>
  <c r="W1675" i="13" a="1"/>
  <c r="W1675" i="13"/>
  <c r="X1675" i="13"/>
  <c r="Y1675" i="13"/>
  <c r="Z1675" i="13"/>
  <c r="AA1675" i="13"/>
  <c r="H1676" i="13"/>
  <c r="L1676" i="13"/>
  <c r="R1676" i="13"/>
  <c r="S1676" i="13"/>
  <c r="T1676" i="13" a="1"/>
  <c r="T1676" i="13"/>
  <c r="U1676" i="13" a="1"/>
  <c r="U1676" i="13"/>
  <c r="V1676" i="13"/>
  <c r="W1676" i="13" a="1"/>
  <c r="W1676" i="13"/>
  <c r="X1676" i="13"/>
  <c r="Y1676" i="13"/>
  <c r="Z1676" i="13"/>
  <c r="AA1676" i="13"/>
  <c r="H1677" i="13"/>
  <c r="L1677" i="13"/>
  <c r="R1677" i="13"/>
  <c r="S1677" i="13"/>
  <c r="T1677" i="13" a="1"/>
  <c r="T1677" i="13"/>
  <c r="U1677" i="13" a="1"/>
  <c r="U1677" i="13"/>
  <c r="V1677" i="13"/>
  <c r="W1677" i="13" a="1"/>
  <c r="W1677" i="13"/>
  <c r="X1677" i="13"/>
  <c r="Y1677" i="13"/>
  <c r="Z1677" i="13"/>
  <c r="AA1677" i="13"/>
  <c r="H1678" i="13"/>
  <c r="L1678" i="13"/>
  <c r="R1678" i="13"/>
  <c r="S1678" i="13"/>
  <c r="T1678" i="13" a="1"/>
  <c r="T1678" i="13"/>
  <c r="U1678" i="13" a="1"/>
  <c r="U1678" i="13"/>
  <c r="V1678" i="13"/>
  <c r="W1678" i="13" a="1"/>
  <c r="W1678" i="13"/>
  <c r="X1678" i="13"/>
  <c r="Y1678" i="13"/>
  <c r="Z1678" i="13"/>
  <c r="AA1678" i="13"/>
  <c r="H1679" i="13"/>
  <c r="L1679" i="13"/>
  <c r="R1679" i="13"/>
  <c r="S1679" i="13"/>
  <c r="T1679" i="13" a="1"/>
  <c r="T1679" i="13"/>
  <c r="U1679" i="13" a="1"/>
  <c r="U1679" i="13"/>
  <c r="V1679" i="13"/>
  <c r="W1679" i="13" a="1"/>
  <c r="W1679" i="13"/>
  <c r="X1679" i="13"/>
  <c r="Y1679" i="13"/>
  <c r="Z1679" i="13"/>
  <c r="AA1679" i="13"/>
  <c r="H1680" i="13"/>
  <c r="L1680" i="13"/>
  <c r="R1680" i="13"/>
  <c r="S1680" i="13"/>
  <c r="T1680" i="13" a="1"/>
  <c r="T1680" i="13"/>
  <c r="U1680" i="13" a="1"/>
  <c r="U1680" i="13"/>
  <c r="V1680" i="13"/>
  <c r="W1680" i="13" a="1"/>
  <c r="W1680" i="13"/>
  <c r="X1680" i="13"/>
  <c r="Y1680" i="13"/>
  <c r="Z1680" i="13"/>
  <c r="AA1680" i="13"/>
  <c r="H1681" i="13"/>
  <c r="L1681" i="13"/>
  <c r="R1681" i="13"/>
  <c r="S1681" i="13"/>
  <c r="T1681" i="13" a="1"/>
  <c r="T1681" i="13"/>
  <c r="U1681" i="13" a="1"/>
  <c r="U1681" i="13"/>
  <c r="V1681" i="13"/>
  <c r="W1681" i="13" a="1"/>
  <c r="W1681" i="13"/>
  <c r="X1681" i="13"/>
  <c r="Y1681" i="13"/>
  <c r="Z1681" i="13"/>
  <c r="AA1681" i="13"/>
  <c r="H1682" i="13"/>
  <c r="L1682" i="13"/>
  <c r="R1682" i="13"/>
  <c r="S1682" i="13"/>
  <c r="T1682" i="13" a="1"/>
  <c r="T1682" i="13"/>
  <c r="U1682" i="13" a="1"/>
  <c r="U1682" i="13"/>
  <c r="V1682" i="13"/>
  <c r="W1682" i="13" a="1"/>
  <c r="W1682" i="13"/>
  <c r="X1682" i="13"/>
  <c r="Y1682" i="13"/>
  <c r="Z1682" i="13"/>
  <c r="AA1682" i="13"/>
  <c r="H1683" i="13"/>
  <c r="L1683" i="13"/>
  <c r="R1683" i="13"/>
  <c r="S1683" i="13"/>
  <c r="T1683" i="13" a="1"/>
  <c r="T1683" i="13"/>
  <c r="U1683" i="13" a="1"/>
  <c r="U1683" i="13"/>
  <c r="V1683" i="13"/>
  <c r="W1683" i="13" a="1"/>
  <c r="W1683" i="13"/>
  <c r="X1683" i="13"/>
  <c r="Y1683" i="13"/>
  <c r="Z1683" i="13"/>
  <c r="AA1683" i="13"/>
  <c r="H1684" i="13"/>
  <c r="L1684" i="13"/>
  <c r="R1684" i="13"/>
  <c r="S1684" i="13"/>
  <c r="T1684" i="13" a="1"/>
  <c r="T1684" i="13"/>
  <c r="U1684" i="13" a="1"/>
  <c r="U1684" i="13"/>
  <c r="V1684" i="13"/>
  <c r="W1684" i="13" a="1"/>
  <c r="W1684" i="13"/>
  <c r="X1684" i="13"/>
  <c r="Y1684" i="13"/>
  <c r="Z1684" i="13"/>
  <c r="AA1684" i="13"/>
  <c r="H1685" i="13"/>
  <c r="L1685" i="13"/>
  <c r="R1685" i="13"/>
  <c r="S1685" i="13"/>
  <c r="T1685" i="13" a="1"/>
  <c r="T1685" i="13"/>
  <c r="U1685" i="13" a="1"/>
  <c r="U1685" i="13"/>
  <c r="V1685" i="13"/>
  <c r="W1685" i="13" a="1"/>
  <c r="W1685" i="13"/>
  <c r="X1685" i="13"/>
  <c r="Y1685" i="13"/>
  <c r="Z1685" i="13"/>
  <c r="AA1685" i="13"/>
  <c r="H1686" i="13"/>
  <c r="L1686" i="13"/>
  <c r="R1686" i="13"/>
  <c r="S1686" i="13"/>
  <c r="T1686" i="13" a="1"/>
  <c r="T1686" i="13"/>
  <c r="U1686" i="13" a="1"/>
  <c r="U1686" i="13"/>
  <c r="V1686" i="13"/>
  <c r="W1686" i="13" a="1"/>
  <c r="W1686" i="13"/>
  <c r="X1686" i="13"/>
  <c r="Y1686" i="13"/>
  <c r="Z1686" i="13"/>
  <c r="AA1686" i="13"/>
  <c r="H1687" i="13"/>
  <c r="L1687" i="13"/>
  <c r="R1687" i="13"/>
  <c r="S1687" i="13"/>
  <c r="T1687" i="13" a="1"/>
  <c r="T1687" i="13"/>
  <c r="U1687" i="13" a="1"/>
  <c r="U1687" i="13"/>
  <c r="V1687" i="13"/>
  <c r="W1687" i="13" a="1"/>
  <c r="W1687" i="13"/>
  <c r="X1687" i="13"/>
  <c r="Y1687" i="13"/>
  <c r="Z1687" i="13"/>
  <c r="AA1687" i="13"/>
  <c r="H1688" i="13"/>
  <c r="L1688" i="13"/>
  <c r="R1688" i="13"/>
  <c r="S1688" i="13"/>
  <c r="T1688" i="13" a="1"/>
  <c r="T1688" i="13"/>
  <c r="U1688" i="13" a="1"/>
  <c r="U1688" i="13"/>
  <c r="V1688" i="13"/>
  <c r="W1688" i="13" a="1"/>
  <c r="W1688" i="13"/>
  <c r="X1688" i="13"/>
  <c r="Y1688" i="13"/>
  <c r="Z1688" i="13"/>
  <c r="AA1688" i="13"/>
  <c r="H1689" i="13"/>
  <c r="L1689" i="13"/>
  <c r="R1689" i="13"/>
  <c r="S1689" i="13"/>
  <c r="T1689" i="13" a="1"/>
  <c r="T1689" i="13"/>
  <c r="U1689" i="13" a="1"/>
  <c r="U1689" i="13"/>
  <c r="V1689" i="13"/>
  <c r="W1689" i="13" a="1"/>
  <c r="W1689" i="13"/>
  <c r="X1689" i="13"/>
  <c r="Y1689" i="13"/>
  <c r="Z1689" i="13"/>
  <c r="AA1689" i="13"/>
  <c r="H1690" i="13"/>
  <c r="L1690" i="13"/>
  <c r="R1690" i="13"/>
  <c r="S1690" i="13"/>
  <c r="T1690" i="13" a="1"/>
  <c r="T1690" i="13"/>
  <c r="U1690" i="13" a="1"/>
  <c r="U1690" i="13"/>
  <c r="V1690" i="13"/>
  <c r="W1690" i="13" a="1"/>
  <c r="W1690" i="13"/>
  <c r="X1690" i="13"/>
  <c r="Y1690" i="13"/>
  <c r="Z1690" i="13"/>
  <c r="AA1690" i="13"/>
  <c r="H1691" i="13"/>
  <c r="L1691" i="13"/>
  <c r="R1691" i="13"/>
  <c r="S1691" i="13"/>
  <c r="T1691" i="13" a="1"/>
  <c r="T1691" i="13"/>
  <c r="U1691" i="13" a="1"/>
  <c r="U1691" i="13"/>
  <c r="V1691" i="13"/>
  <c r="W1691" i="13" a="1"/>
  <c r="W1691" i="13"/>
  <c r="X1691" i="13"/>
  <c r="Y1691" i="13"/>
  <c r="Z1691" i="13"/>
  <c r="AA1691" i="13"/>
  <c r="H1692" i="13"/>
  <c r="L1692" i="13"/>
  <c r="R1692" i="13"/>
  <c r="S1692" i="13"/>
  <c r="T1692" i="13" a="1"/>
  <c r="T1692" i="13"/>
  <c r="U1692" i="13" a="1"/>
  <c r="U1692" i="13"/>
  <c r="V1692" i="13"/>
  <c r="W1692" i="13" a="1"/>
  <c r="W1692" i="13"/>
  <c r="X1692" i="13"/>
  <c r="Y1692" i="13"/>
  <c r="Z1692" i="13"/>
  <c r="AA1692" i="13"/>
  <c r="H1693" i="13"/>
  <c r="L1693" i="13"/>
  <c r="R1693" i="13"/>
  <c r="S1693" i="13"/>
  <c r="T1693" i="13" a="1"/>
  <c r="T1693" i="13"/>
  <c r="U1693" i="13" a="1"/>
  <c r="U1693" i="13"/>
  <c r="V1693" i="13"/>
  <c r="W1693" i="13" a="1"/>
  <c r="W1693" i="13"/>
  <c r="X1693" i="13"/>
  <c r="Y1693" i="13"/>
  <c r="Z1693" i="13"/>
  <c r="AA1693" i="13"/>
  <c r="H1694" i="13"/>
  <c r="L1694" i="13"/>
  <c r="R1694" i="13"/>
  <c r="S1694" i="13"/>
  <c r="T1694" i="13" a="1"/>
  <c r="T1694" i="13"/>
  <c r="U1694" i="13" a="1"/>
  <c r="U1694" i="13"/>
  <c r="V1694" i="13"/>
  <c r="W1694" i="13" a="1"/>
  <c r="W1694" i="13"/>
  <c r="X1694" i="13"/>
  <c r="Y1694" i="13"/>
  <c r="Z1694" i="13"/>
  <c r="AA1694" i="13"/>
  <c r="H1695" i="13"/>
  <c r="L1695" i="13"/>
  <c r="R1695" i="13"/>
  <c r="S1695" i="13"/>
  <c r="T1695" i="13" a="1"/>
  <c r="T1695" i="13"/>
  <c r="U1695" i="13" a="1"/>
  <c r="U1695" i="13"/>
  <c r="V1695" i="13"/>
  <c r="W1695" i="13" a="1"/>
  <c r="W1695" i="13"/>
  <c r="X1695" i="13"/>
  <c r="Y1695" i="13"/>
  <c r="Z1695" i="13"/>
  <c r="AA1695" i="13"/>
  <c r="H1696" i="13"/>
  <c r="L1696" i="13"/>
  <c r="R1696" i="13"/>
  <c r="S1696" i="13"/>
  <c r="T1696" i="13" a="1"/>
  <c r="T1696" i="13"/>
  <c r="U1696" i="13" a="1"/>
  <c r="U1696" i="13"/>
  <c r="V1696" i="13"/>
  <c r="W1696" i="13" a="1"/>
  <c r="W1696" i="13"/>
  <c r="X1696" i="13"/>
  <c r="Y1696" i="13"/>
  <c r="Z1696" i="13"/>
  <c r="AA1696" i="13"/>
  <c r="H1697" i="13"/>
  <c r="L1697" i="13"/>
  <c r="R1697" i="13"/>
  <c r="S1697" i="13"/>
  <c r="T1697" i="13" a="1"/>
  <c r="T1697" i="13"/>
  <c r="U1697" i="13" a="1"/>
  <c r="U1697" i="13"/>
  <c r="V1697" i="13"/>
  <c r="W1697" i="13" a="1"/>
  <c r="W1697" i="13"/>
  <c r="X1697" i="13"/>
  <c r="Y1697" i="13"/>
  <c r="Z1697" i="13"/>
  <c r="AA1697" i="13"/>
  <c r="H1698" i="13"/>
  <c r="L1698" i="13"/>
  <c r="R1698" i="13"/>
  <c r="S1698" i="13"/>
  <c r="T1698" i="13" a="1"/>
  <c r="T1698" i="13"/>
  <c r="U1698" i="13" a="1"/>
  <c r="U1698" i="13"/>
  <c r="V1698" i="13"/>
  <c r="W1698" i="13" a="1"/>
  <c r="W1698" i="13"/>
  <c r="X1698" i="13"/>
  <c r="Y1698" i="13"/>
  <c r="Z1698" i="13"/>
  <c r="AA1698" i="13"/>
  <c r="H1699" i="13"/>
  <c r="L1699" i="13"/>
  <c r="R1699" i="13"/>
  <c r="S1699" i="13"/>
  <c r="T1699" i="13" a="1"/>
  <c r="T1699" i="13"/>
  <c r="U1699" i="13" a="1"/>
  <c r="U1699" i="13"/>
  <c r="V1699" i="13"/>
  <c r="W1699" i="13" a="1"/>
  <c r="W1699" i="13"/>
  <c r="X1699" i="13"/>
  <c r="Y1699" i="13"/>
  <c r="Z1699" i="13"/>
  <c r="AA1699" i="13"/>
  <c r="H1700" i="13"/>
  <c r="L1700" i="13"/>
  <c r="R1700" i="13"/>
  <c r="S1700" i="13"/>
  <c r="T1700" i="13" a="1"/>
  <c r="T1700" i="13"/>
  <c r="U1700" i="13" a="1"/>
  <c r="U1700" i="13"/>
  <c r="V1700" i="13"/>
  <c r="W1700" i="13" a="1"/>
  <c r="W1700" i="13"/>
  <c r="X1700" i="13"/>
  <c r="Y1700" i="13"/>
  <c r="Z1700" i="13"/>
  <c r="AA1700" i="13"/>
  <c r="H1701" i="13"/>
  <c r="L1701" i="13"/>
  <c r="R1701" i="13"/>
  <c r="S1701" i="13"/>
  <c r="T1701" i="13" a="1"/>
  <c r="T1701" i="13"/>
  <c r="U1701" i="13" a="1"/>
  <c r="U1701" i="13"/>
  <c r="V1701" i="13"/>
  <c r="W1701" i="13" a="1"/>
  <c r="W1701" i="13"/>
  <c r="X1701" i="13"/>
  <c r="Y1701" i="13"/>
  <c r="Z1701" i="13"/>
  <c r="AA1701" i="13"/>
  <c r="H1702" i="13"/>
  <c r="L1702" i="13"/>
  <c r="R1702" i="13"/>
  <c r="S1702" i="13"/>
  <c r="T1702" i="13" a="1"/>
  <c r="T1702" i="13"/>
  <c r="U1702" i="13" a="1"/>
  <c r="U1702" i="13"/>
  <c r="V1702" i="13"/>
  <c r="W1702" i="13" a="1"/>
  <c r="W1702" i="13"/>
  <c r="X1702" i="13"/>
  <c r="Y1702" i="13"/>
  <c r="Z1702" i="13"/>
  <c r="AA1702" i="13"/>
  <c r="H1703" i="13"/>
  <c r="L1703" i="13"/>
  <c r="R1703" i="13"/>
  <c r="S1703" i="13"/>
  <c r="T1703" i="13" a="1"/>
  <c r="T1703" i="13"/>
  <c r="U1703" i="13" a="1"/>
  <c r="U1703" i="13"/>
  <c r="V1703" i="13"/>
  <c r="W1703" i="13" a="1"/>
  <c r="W1703" i="13"/>
  <c r="X1703" i="13"/>
  <c r="Y1703" i="13"/>
  <c r="Z1703" i="13"/>
  <c r="AA1703" i="13"/>
  <c r="H1704" i="13"/>
  <c r="L1704" i="13"/>
  <c r="R1704" i="13"/>
  <c r="S1704" i="13"/>
  <c r="T1704" i="13" a="1"/>
  <c r="T1704" i="13"/>
  <c r="U1704" i="13" a="1"/>
  <c r="U1704" i="13"/>
  <c r="V1704" i="13"/>
  <c r="W1704" i="13" a="1"/>
  <c r="W1704" i="13"/>
  <c r="X1704" i="13"/>
  <c r="Y1704" i="13"/>
  <c r="Z1704" i="13"/>
  <c r="AA1704" i="13"/>
  <c r="H1705" i="13"/>
  <c r="L1705" i="13"/>
  <c r="R1705" i="13"/>
  <c r="S1705" i="13"/>
  <c r="T1705" i="13" a="1"/>
  <c r="T1705" i="13"/>
  <c r="U1705" i="13" a="1"/>
  <c r="U1705" i="13"/>
  <c r="V1705" i="13"/>
  <c r="W1705" i="13" a="1"/>
  <c r="W1705" i="13"/>
  <c r="X1705" i="13"/>
  <c r="Y1705" i="13"/>
  <c r="Z1705" i="13"/>
  <c r="AA1705" i="13"/>
  <c r="H1706" i="13"/>
  <c r="L1706" i="13"/>
  <c r="R1706" i="13"/>
  <c r="S1706" i="13"/>
  <c r="T1706" i="13" a="1"/>
  <c r="T1706" i="13"/>
  <c r="U1706" i="13" a="1"/>
  <c r="U1706" i="13"/>
  <c r="V1706" i="13"/>
  <c r="W1706" i="13" a="1"/>
  <c r="W1706" i="13"/>
  <c r="X1706" i="13"/>
  <c r="Y1706" i="13"/>
  <c r="Z1706" i="13"/>
  <c r="AA1706" i="13"/>
  <c r="H1707" i="13"/>
  <c r="L1707" i="13"/>
  <c r="R1707" i="13"/>
  <c r="S1707" i="13"/>
  <c r="T1707" i="13" a="1"/>
  <c r="T1707" i="13"/>
  <c r="U1707" i="13" a="1"/>
  <c r="U1707" i="13"/>
  <c r="V1707" i="13"/>
  <c r="W1707" i="13" a="1"/>
  <c r="W1707" i="13"/>
  <c r="X1707" i="13"/>
  <c r="Y1707" i="13"/>
  <c r="Z1707" i="13"/>
  <c r="AA1707" i="13"/>
  <c r="H1708" i="13"/>
  <c r="L1708" i="13"/>
  <c r="R1708" i="13"/>
  <c r="S1708" i="13"/>
  <c r="T1708" i="13" a="1"/>
  <c r="T1708" i="13"/>
  <c r="U1708" i="13" a="1"/>
  <c r="U1708" i="13"/>
  <c r="V1708" i="13"/>
  <c r="W1708" i="13" a="1"/>
  <c r="W1708" i="13"/>
  <c r="X1708" i="13"/>
  <c r="Y1708" i="13"/>
  <c r="Z1708" i="13"/>
  <c r="AA1708" i="13"/>
  <c r="H1709" i="13"/>
  <c r="L1709" i="13"/>
  <c r="R1709" i="13"/>
  <c r="S1709" i="13"/>
  <c r="T1709" i="13" a="1"/>
  <c r="T1709" i="13"/>
  <c r="U1709" i="13" a="1"/>
  <c r="U1709" i="13"/>
  <c r="V1709" i="13"/>
  <c r="W1709" i="13" a="1"/>
  <c r="W1709" i="13"/>
  <c r="X1709" i="13"/>
  <c r="Y1709" i="13"/>
  <c r="Z1709" i="13"/>
  <c r="AA1709" i="13"/>
  <c r="H1710" i="13"/>
  <c r="L1710" i="13"/>
  <c r="R1710" i="13"/>
  <c r="S1710" i="13"/>
  <c r="T1710" i="13" a="1"/>
  <c r="T1710" i="13"/>
  <c r="U1710" i="13" a="1"/>
  <c r="U1710" i="13"/>
  <c r="V1710" i="13"/>
  <c r="W1710" i="13" a="1"/>
  <c r="W1710" i="13"/>
  <c r="X1710" i="13"/>
  <c r="Y1710" i="13"/>
  <c r="Z1710" i="13"/>
  <c r="AA1710" i="13"/>
  <c r="H1711" i="13"/>
  <c r="L1711" i="13"/>
  <c r="R1711" i="13"/>
  <c r="S1711" i="13"/>
  <c r="T1711" i="13" a="1"/>
  <c r="T1711" i="13"/>
  <c r="U1711" i="13" a="1"/>
  <c r="U1711" i="13"/>
  <c r="V1711" i="13"/>
  <c r="W1711" i="13" a="1"/>
  <c r="W1711" i="13"/>
  <c r="X1711" i="13"/>
  <c r="Y1711" i="13"/>
  <c r="Z1711" i="13"/>
  <c r="AA1711" i="13"/>
  <c r="H1712" i="13"/>
  <c r="L1712" i="13"/>
  <c r="R1712" i="13"/>
  <c r="S1712" i="13"/>
  <c r="T1712" i="13" a="1"/>
  <c r="T1712" i="13"/>
  <c r="U1712" i="13" a="1"/>
  <c r="U1712" i="13"/>
  <c r="V1712" i="13"/>
  <c r="W1712" i="13" a="1"/>
  <c r="W1712" i="13"/>
  <c r="X1712" i="13"/>
  <c r="Y1712" i="13"/>
  <c r="Z1712" i="13"/>
  <c r="AA1712" i="13"/>
  <c r="H1713" i="13"/>
  <c r="L1713" i="13"/>
  <c r="R1713" i="13"/>
  <c r="S1713" i="13"/>
  <c r="T1713" i="13" a="1"/>
  <c r="T1713" i="13"/>
  <c r="U1713" i="13" a="1"/>
  <c r="U1713" i="13"/>
  <c r="V1713" i="13"/>
  <c r="W1713" i="13" a="1"/>
  <c r="W1713" i="13"/>
  <c r="X1713" i="13"/>
  <c r="Y1713" i="13"/>
  <c r="Z1713" i="13"/>
  <c r="AA1713" i="13"/>
  <c r="H1714" i="13"/>
  <c r="L1714" i="13"/>
  <c r="R1714" i="13"/>
  <c r="S1714" i="13"/>
  <c r="T1714" i="13" a="1"/>
  <c r="T1714" i="13"/>
  <c r="U1714" i="13" a="1"/>
  <c r="U1714" i="13"/>
  <c r="V1714" i="13"/>
  <c r="W1714" i="13" a="1"/>
  <c r="W1714" i="13"/>
  <c r="X1714" i="13"/>
  <c r="Y1714" i="13"/>
  <c r="Z1714" i="13"/>
  <c r="AA1714" i="13"/>
  <c r="H1715" i="13"/>
  <c r="L1715" i="13"/>
  <c r="R1715" i="13"/>
  <c r="S1715" i="13"/>
  <c r="T1715" i="13" a="1"/>
  <c r="T1715" i="13"/>
  <c r="U1715" i="13" a="1"/>
  <c r="U1715" i="13"/>
  <c r="V1715" i="13"/>
  <c r="W1715" i="13" a="1"/>
  <c r="W1715" i="13"/>
  <c r="X1715" i="13"/>
  <c r="Y1715" i="13"/>
  <c r="Z1715" i="13"/>
  <c r="AA1715" i="13"/>
  <c r="H1716" i="13"/>
  <c r="L1716" i="13"/>
  <c r="R1716" i="13"/>
  <c r="S1716" i="13"/>
  <c r="T1716" i="13" a="1"/>
  <c r="T1716" i="13"/>
  <c r="U1716" i="13" a="1"/>
  <c r="U1716" i="13"/>
  <c r="V1716" i="13"/>
  <c r="W1716" i="13" a="1"/>
  <c r="W1716" i="13"/>
  <c r="X1716" i="13"/>
  <c r="Y1716" i="13"/>
  <c r="Z1716" i="13"/>
  <c r="AA1716" i="13"/>
  <c r="H1717" i="13"/>
  <c r="L1717" i="13"/>
  <c r="R1717" i="13"/>
  <c r="S1717" i="13"/>
  <c r="T1717" i="13" a="1"/>
  <c r="T1717" i="13"/>
  <c r="U1717" i="13" a="1"/>
  <c r="U1717" i="13"/>
  <c r="V1717" i="13"/>
  <c r="W1717" i="13" a="1"/>
  <c r="W1717" i="13"/>
  <c r="X1717" i="13"/>
  <c r="Y1717" i="13"/>
  <c r="Z1717" i="13"/>
  <c r="AA1717" i="13"/>
  <c r="H1718" i="13"/>
  <c r="L1718" i="13"/>
  <c r="R1718" i="13"/>
  <c r="S1718" i="13"/>
  <c r="T1718" i="13" a="1"/>
  <c r="T1718" i="13"/>
  <c r="U1718" i="13" a="1"/>
  <c r="U1718" i="13"/>
  <c r="V1718" i="13"/>
  <c r="W1718" i="13" a="1"/>
  <c r="W1718" i="13"/>
  <c r="X1718" i="13"/>
  <c r="Y1718" i="13"/>
  <c r="Z1718" i="13"/>
  <c r="AA1718" i="13"/>
  <c r="H1719" i="13"/>
  <c r="L1719" i="13"/>
  <c r="R1719" i="13"/>
  <c r="S1719" i="13"/>
  <c r="T1719" i="13" a="1"/>
  <c r="T1719" i="13"/>
  <c r="U1719" i="13" a="1"/>
  <c r="U1719" i="13"/>
  <c r="V1719" i="13"/>
  <c r="W1719" i="13" a="1"/>
  <c r="W1719" i="13"/>
  <c r="X1719" i="13"/>
  <c r="Y1719" i="13"/>
  <c r="Z1719" i="13"/>
  <c r="AA1719" i="13"/>
  <c r="H1720" i="13"/>
  <c r="L1720" i="13"/>
  <c r="R1720" i="13"/>
  <c r="S1720" i="13"/>
  <c r="T1720" i="13" a="1"/>
  <c r="T1720" i="13"/>
  <c r="U1720" i="13" a="1"/>
  <c r="U1720" i="13"/>
  <c r="V1720" i="13"/>
  <c r="W1720" i="13" a="1"/>
  <c r="W1720" i="13"/>
  <c r="X1720" i="13"/>
  <c r="Y1720" i="13"/>
  <c r="Z1720" i="13"/>
  <c r="AA1720" i="13"/>
  <c r="H1721" i="13"/>
  <c r="L1721" i="13"/>
  <c r="R1721" i="13"/>
  <c r="S1721" i="13"/>
  <c r="T1721" i="13" a="1"/>
  <c r="T1721" i="13"/>
  <c r="U1721" i="13" a="1"/>
  <c r="U1721" i="13"/>
  <c r="V1721" i="13"/>
  <c r="W1721" i="13" a="1"/>
  <c r="W1721" i="13"/>
  <c r="X1721" i="13"/>
  <c r="Y1721" i="13"/>
  <c r="Z1721" i="13"/>
  <c r="AA1721" i="13"/>
  <c r="H1722" i="13"/>
  <c r="L1722" i="13"/>
  <c r="R1722" i="13"/>
  <c r="S1722" i="13"/>
  <c r="T1722" i="13" a="1"/>
  <c r="T1722" i="13"/>
  <c r="U1722" i="13" a="1"/>
  <c r="U1722" i="13"/>
  <c r="V1722" i="13"/>
  <c r="W1722" i="13" a="1"/>
  <c r="W1722" i="13"/>
  <c r="X1722" i="13"/>
  <c r="Y1722" i="13"/>
  <c r="Z1722" i="13"/>
  <c r="AA1722" i="13"/>
  <c r="H1723" i="13"/>
  <c r="L1723" i="13"/>
  <c r="R1723" i="13"/>
  <c r="S1723" i="13"/>
  <c r="T1723" i="13" a="1"/>
  <c r="T1723" i="13"/>
  <c r="U1723" i="13" a="1"/>
  <c r="U1723" i="13"/>
  <c r="V1723" i="13"/>
  <c r="W1723" i="13" a="1"/>
  <c r="W1723" i="13"/>
  <c r="X1723" i="13"/>
  <c r="Y1723" i="13"/>
  <c r="Z1723" i="13"/>
  <c r="AA1723" i="13"/>
  <c r="H1724" i="13"/>
  <c r="L1724" i="13"/>
  <c r="R1724" i="13"/>
  <c r="S1724" i="13"/>
  <c r="T1724" i="13" a="1"/>
  <c r="T1724" i="13"/>
  <c r="U1724" i="13" a="1"/>
  <c r="U1724" i="13"/>
  <c r="V1724" i="13"/>
  <c r="W1724" i="13" a="1"/>
  <c r="W1724" i="13"/>
  <c r="X1724" i="13"/>
  <c r="Y1724" i="13"/>
  <c r="Z1724" i="13"/>
  <c r="AA1724" i="13"/>
  <c r="H1725" i="13"/>
  <c r="L1725" i="13"/>
  <c r="R1725" i="13"/>
  <c r="S1725" i="13"/>
  <c r="T1725" i="13" a="1"/>
  <c r="T1725" i="13"/>
  <c r="U1725" i="13" a="1"/>
  <c r="U1725" i="13"/>
  <c r="V1725" i="13"/>
  <c r="W1725" i="13" a="1"/>
  <c r="W1725" i="13"/>
  <c r="X1725" i="13"/>
  <c r="Y1725" i="13"/>
  <c r="Z1725" i="13"/>
  <c r="AA1725" i="13"/>
  <c r="H1726" i="13"/>
  <c r="L1726" i="13"/>
  <c r="R1726" i="13"/>
  <c r="S1726" i="13"/>
  <c r="T1726" i="13" a="1"/>
  <c r="T1726" i="13"/>
  <c r="U1726" i="13" a="1"/>
  <c r="U1726" i="13"/>
  <c r="V1726" i="13"/>
  <c r="W1726" i="13" a="1"/>
  <c r="W1726" i="13"/>
  <c r="X1726" i="13"/>
  <c r="Y1726" i="13"/>
  <c r="Z1726" i="13"/>
  <c r="AA1726" i="13"/>
  <c r="H1727" i="13"/>
  <c r="L1727" i="13"/>
  <c r="R1727" i="13"/>
  <c r="S1727" i="13"/>
  <c r="T1727" i="13" a="1"/>
  <c r="T1727" i="13"/>
  <c r="U1727" i="13" a="1"/>
  <c r="U1727" i="13"/>
  <c r="V1727" i="13"/>
  <c r="W1727" i="13" a="1"/>
  <c r="W1727" i="13"/>
  <c r="X1727" i="13"/>
  <c r="Y1727" i="13"/>
  <c r="Z1727" i="13"/>
  <c r="AA1727" i="13"/>
  <c r="H1728" i="13"/>
  <c r="L1728" i="13"/>
  <c r="R1728" i="13"/>
  <c r="S1728" i="13"/>
  <c r="T1728" i="13" a="1"/>
  <c r="T1728" i="13"/>
  <c r="U1728" i="13" a="1"/>
  <c r="U1728" i="13"/>
  <c r="V1728" i="13"/>
  <c r="W1728" i="13" a="1"/>
  <c r="W1728" i="13"/>
  <c r="X1728" i="13"/>
  <c r="Y1728" i="13"/>
  <c r="Z1728" i="13"/>
  <c r="AA1728" i="13"/>
  <c r="H1729" i="13"/>
  <c r="L1729" i="13"/>
  <c r="R1729" i="13"/>
  <c r="S1729" i="13"/>
  <c r="T1729" i="13" a="1"/>
  <c r="T1729" i="13"/>
  <c r="U1729" i="13" a="1"/>
  <c r="U1729" i="13"/>
  <c r="V1729" i="13"/>
  <c r="W1729" i="13" a="1"/>
  <c r="W1729" i="13"/>
  <c r="X1729" i="13"/>
  <c r="Y1729" i="13"/>
  <c r="Z1729" i="13"/>
  <c r="AA1729" i="13"/>
  <c r="H1730" i="13"/>
  <c r="L1730" i="13"/>
  <c r="R1730" i="13"/>
  <c r="S1730" i="13"/>
  <c r="T1730" i="13" a="1"/>
  <c r="T1730" i="13"/>
  <c r="U1730" i="13" a="1"/>
  <c r="U1730" i="13"/>
  <c r="V1730" i="13"/>
  <c r="W1730" i="13" a="1"/>
  <c r="W1730" i="13"/>
  <c r="X1730" i="13"/>
  <c r="Y1730" i="13"/>
  <c r="Z1730" i="13"/>
  <c r="AA1730" i="13"/>
  <c r="H1731" i="13"/>
  <c r="L1731" i="13"/>
  <c r="R1731" i="13"/>
  <c r="S1731" i="13"/>
  <c r="T1731" i="13" a="1"/>
  <c r="T1731" i="13"/>
  <c r="U1731" i="13" a="1"/>
  <c r="U1731" i="13"/>
  <c r="V1731" i="13"/>
  <c r="W1731" i="13" a="1"/>
  <c r="W1731" i="13"/>
  <c r="X1731" i="13"/>
  <c r="Y1731" i="13"/>
  <c r="Z1731" i="13"/>
  <c r="AA1731" i="13"/>
  <c r="H1732" i="13"/>
  <c r="L1732" i="13"/>
  <c r="R1732" i="13"/>
  <c r="S1732" i="13"/>
  <c r="T1732" i="13" a="1"/>
  <c r="T1732" i="13"/>
  <c r="U1732" i="13" a="1"/>
  <c r="U1732" i="13"/>
  <c r="V1732" i="13"/>
  <c r="W1732" i="13" a="1"/>
  <c r="W1732" i="13"/>
  <c r="X1732" i="13"/>
  <c r="Y1732" i="13"/>
  <c r="Z1732" i="13"/>
  <c r="AA1732" i="13"/>
  <c r="H1733" i="13"/>
  <c r="L1733" i="13"/>
  <c r="R1733" i="13"/>
  <c r="S1733" i="13"/>
  <c r="T1733" i="13" a="1"/>
  <c r="T1733" i="13"/>
  <c r="U1733" i="13" a="1"/>
  <c r="U1733" i="13"/>
  <c r="V1733" i="13"/>
  <c r="W1733" i="13" a="1"/>
  <c r="W1733" i="13"/>
  <c r="X1733" i="13"/>
  <c r="Y1733" i="13"/>
  <c r="Z1733" i="13"/>
  <c r="AA1733" i="13"/>
  <c r="H1734" i="13"/>
  <c r="L1734" i="13"/>
  <c r="R1734" i="13"/>
  <c r="S1734" i="13"/>
  <c r="T1734" i="13" a="1"/>
  <c r="T1734" i="13"/>
  <c r="U1734" i="13" a="1"/>
  <c r="U1734" i="13"/>
  <c r="V1734" i="13"/>
  <c r="W1734" i="13" a="1"/>
  <c r="W1734" i="13"/>
  <c r="X1734" i="13"/>
  <c r="Y1734" i="13"/>
  <c r="Z1734" i="13"/>
  <c r="AA1734" i="13"/>
  <c r="H1735" i="13"/>
  <c r="L1735" i="13"/>
  <c r="R1735" i="13"/>
  <c r="S1735" i="13"/>
  <c r="T1735" i="13" a="1"/>
  <c r="T1735" i="13"/>
  <c r="U1735" i="13" a="1"/>
  <c r="U1735" i="13"/>
  <c r="V1735" i="13"/>
  <c r="W1735" i="13" a="1"/>
  <c r="W1735" i="13"/>
  <c r="X1735" i="13"/>
  <c r="Y1735" i="13"/>
  <c r="Z1735" i="13"/>
  <c r="AA1735" i="13"/>
  <c r="H1736" i="13"/>
  <c r="L1736" i="13"/>
  <c r="R1736" i="13"/>
  <c r="S1736" i="13"/>
  <c r="T1736" i="13" a="1"/>
  <c r="T1736" i="13"/>
  <c r="U1736" i="13" a="1"/>
  <c r="U1736" i="13"/>
  <c r="V1736" i="13"/>
  <c r="W1736" i="13" a="1"/>
  <c r="W1736" i="13"/>
  <c r="X1736" i="13"/>
  <c r="Y1736" i="13"/>
  <c r="Z1736" i="13"/>
  <c r="AA1736" i="13"/>
  <c r="H1737" i="13"/>
  <c r="L1737" i="13"/>
  <c r="R1737" i="13"/>
  <c r="S1737" i="13"/>
  <c r="T1737" i="13" a="1"/>
  <c r="T1737" i="13"/>
  <c r="U1737" i="13" a="1"/>
  <c r="U1737" i="13"/>
  <c r="V1737" i="13"/>
  <c r="W1737" i="13" a="1"/>
  <c r="W1737" i="13"/>
  <c r="X1737" i="13"/>
  <c r="Y1737" i="13"/>
  <c r="Z1737" i="13"/>
  <c r="AA1737" i="13"/>
  <c r="H1738" i="13"/>
  <c r="L1738" i="13"/>
  <c r="R1738" i="13"/>
  <c r="S1738" i="13"/>
  <c r="T1738" i="13" a="1"/>
  <c r="T1738" i="13"/>
  <c r="U1738" i="13" a="1"/>
  <c r="U1738" i="13"/>
  <c r="V1738" i="13"/>
  <c r="W1738" i="13" a="1"/>
  <c r="W1738" i="13"/>
  <c r="X1738" i="13"/>
  <c r="Y1738" i="13"/>
  <c r="Z1738" i="13"/>
  <c r="AA1738" i="13"/>
  <c r="H1739" i="13"/>
  <c r="L1739" i="13"/>
  <c r="R1739" i="13"/>
  <c r="S1739" i="13"/>
  <c r="T1739" i="13" a="1"/>
  <c r="T1739" i="13"/>
  <c r="U1739" i="13" a="1"/>
  <c r="U1739" i="13"/>
  <c r="V1739" i="13"/>
  <c r="W1739" i="13" a="1"/>
  <c r="W1739" i="13"/>
  <c r="X1739" i="13"/>
  <c r="Y1739" i="13"/>
  <c r="Z1739" i="13"/>
  <c r="AA1739" i="13"/>
  <c r="H1740" i="13"/>
  <c r="L1740" i="13"/>
  <c r="R1740" i="13"/>
  <c r="S1740" i="13"/>
  <c r="T1740" i="13" a="1"/>
  <c r="T1740" i="13"/>
  <c r="U1740" i="13" a="1"/>
  <c r="U1740" i="13"/>
  <c r="V1740" i="13"/>
  <c r="W1740" i="13" a="1"/>
  <c r="W1740" i="13"/>
  <c r="X1740" i="13"/>
  <c r="Y1740" i="13"/>
  <c r="Z1740" i="13"/>
  <c r="AA1740" i="13"/>
  <c r="H1741" i="13"/>
  <c r="L1741" i="13"/>
  <c r="R1741" i="13"/>
  <c r="S1741" i="13"/>
  <c r="T1741" i="13" a="1"/>
  <c r="T1741" i="13"/>
  <c r="U1741" i="13" a="1"/>
  <c r="U1741" i="13"/>
  <c r="V1741" i="13"/>
  <c r="W1741" i="13" a="1"/>
  <c r="W1741" i="13"/>
  <c r="X1741" i="13"/>
  <c r="Y1741" i="13"/>
  <c r="Z1741" i="13"/>
  <c r="AA1741" i="13"/>
  <c r="H1742" i="13"/>
  <c r="L1742" i="13"/>
  <c r="R1742" i="13"/>
  <c r="S1742" i="13"/>
  <c r="T1742" i="13" a="1"/>
  <c r="T1742" i="13"/>
  <c r="U1742" i="13" a="1"/>
  <c r="U1742" i="13"/>
  <c r="V1742" i="13"/>
  <c r="W1742" i="13" a="1"/>
  <c r="W1742" i="13"/>
  <c r="X1742" i="13"/>
  <c r="Y1742" i="13"/>
  <c r="Z1742" i="13"/>
  <c r="AA1742" i="13"/>
  <c r="H1743" i="13"/>
  <c r="L1743" i="13"/>
  <c r="R1743" i="13"/>
  <c r="S1743" i="13"/>
  <c r="T1743" i="13" a="1"/>
  <c r="T1743" i="13"/>
  <c r="U1743" i="13" a="1"/>
  <c r="U1743" i="13"/>
  <c r="V1743" i="13"/>
  <c r="W1743" i="13" a="1"/>
  <c r="W1743" i="13"/>
  <c r="X1743" i="13"/>
  <c r="Y1743" i="13"/>
  <c r="Z1743" i="13"/>
  <c r="AA1743" i="13"/>
  <c r="H1744" i="13"/>
  <c r="L1744" i="13"/>
  <c r="R1744" i="13"/>
  <c r="S1744" i="13"/>
  <c r="T1744" i="13" a="1"/>
  <c r="T1744" i="13"/>
  <c r="U1744" i="13" a="1"/>
  <c r="U1744" i="13"/>
  <c r="V1744" i="13"/>
  <c r="W1744" i="13" a="1"/>
  <c r="W1744" i="13"/>
  <c r="X1744" i="13"/>
  <c r="Y1744" i="13"/>
  <c r="Z1744" i="13"/>
  <c r="AA1744" i="13"/>
  <c r="H1745" i="13"/>
  <c r="L1745" i="13"/>
  <c r="R1745" i="13"/>
  <c r="S1745" i="13"/>
  <c r="T1745" i="13" a="1"/>
  <c r="T1745" i="13"/>
  <c r="U1745" i="13" a="1"/>
  <c r="U1745" i="13"/>
  <c r="V1745" i="13"/>
  <c r="W1745" i="13" a="1"/>
  <c r="W1745" i="13"/>
  <c r="X1745" i="13"/>
  <c r="Y1745" i="13"/>
  <c r="Z1745" i="13"/>
  <c r="AA1745" i="13"/>
  <c r="H1746" i="13"/>
  <c r="L1746" i="13"/>
  <c r="R1746" i="13"/>
  <c r="S1746" i="13"/>
  <c r="T1746" i="13" a="1"/>
  <c r="T1746" i="13"/>
  <c r="U1746" i="13" a="1"/>
  <c r="U1746" i="13"/>
  <c r="V1746" i="13"/>
  <c r="W1746" i="13" a="1"/>
  <c r="W1746" i="13"/>
  <c r="X1746" i="13"/>
  <c r="Y1746" i="13"/>
  <c r="Z1746" i="13"/>
  <c r="AA1746" i="13"/>
  <c r="H1747" i="13"/>
  <c r="L1747" i="13"/>
  <c r="R1747" i="13"/>
  <c r="S1747" i="13"/>
  <c r="T1747" i="13" a="1"/>
  <c r="T1747" i="13"/>
  <c r="U1747" i="13" a="1"/>
  <c r="U1747" i="13"/>
  <c r="V1747" i="13"/>
  <c r="W1747" i="13" a="1"/>
  <c r="W1747" i="13"/>
  <c r="X1747" i="13"/>
  <c r="Y1747" i="13"/>
  <c r="Z1747" i="13"/>
  <c r="AA1747" i="13"/>
  <c r="H1748" i="13"/>
  <c r="L1748" i="13"/>
  <c r="R1748" i="13"/>
  <c r="S1748" i="13"/>
  <c r="T1748" i="13" a="1"/>
  <c r="T1748" i="13"/>
  <c r="U1748" i="13" a="1"/>
  <c r="U1748" i="13"/>
  <c r="V1748" i="13"/>
  <c r="W1748" i="13" a="1"/>
  <c r="W1748" i="13"/>
  <c r="X1748" i="13"/>
  <c r="Y1748" i="13"/>
  <c r="Z1748" i="13"/>
  <c r="AA1748" i="13"/>
  <c r="H1749" i="13"/>
  <c r="L1749" i="13"/>
  <c r="R1749" i="13"/>
  <c r="S1749" i="13"/>
  <c r="T1749" i="13" a="1"/>
  <c r="T1749" i="13"/>
  <c r="U1749" i="13" a="1"/>
  <c r="U1749" i="13"/>
  <c r="V1749" i="13"/>
  <c r="W1749" i="13" a="1"/>
  <c r="W1749" i="13"/>
  <c r="X1749" i="13"/>
  <c r="Y1749" i="13"/>
  <c r="Z1749" i="13"/>
  <c r="AA1749" i="13"/>
  <c r="H1750" i="13"/>
  <c r="L1750" i="13"/>
  <c r="R1750" i="13"/>
  <c r="S1750" i="13"/>
  <c r="T1750" i="13" a="1"/>
  <c r="T1750" i="13"/>
  <c r="U1750" i="13" a="1"/>
  <c r="U1750" i="13"/>
  <c r="V1750" i="13"/>
  <c r="W1750" i="13" a="1"/>
  <c r="W1750" i="13"/>
  <c r="X1750" i="13"/>
  <c r="Y1750" i="13"/>
  <c r="Z1750" i="13"/>
  <c r="AA1750" i="13"/>
  <c r="H1751" i="13"/>
  <c r="L1751" i="13"/>
  <c r="R1751" i="13"/>
  <c r="S1751" i="13"/>
  <c r="T1751" i="13" a="1"/>
  <c r="T1751" i="13"/>
  <c r="U1751" i="13" a="1"/>
  <c r="U1751" i="13"/>
  <c r="V1751" i="13"/>
  <c r="W1751" i="13" a="1"/>
  <c r="W1751" i="13"/>
  <c r="X1751" i="13"/>
  <c r="Y1751" i="13"/>
  <c r="Z1751" i="13"/>
  <c r="AA1751" i="13"/>
  <c r="H1752" i="13"/>
  <c r="L1752" i="13"/>
  <c r="R1752" i="13"/>
  <c r="S1752" i="13"/>
  <c r="T1752" i="13" a="1"/>
  <c r="T1752" i="13"/>
  <c r="U1752" i="13" a="1"/>
  <c r="U1752" i="13"/>
  <c r="V1752" i="13"/>
  <c r="W1752" i="13" a="1"/>
  <c r="W1752" i="13"/>
  <c r="X1752" i="13"/>
  <c r="Y1752" i="13"/>
  <c r="Z1752" i="13"/>
  <c r="AA1752" i="13"/>
  <c r="H1753" i="13"/>
  <c r="L1753" i="13"/>
  <c r="R1753" i="13"/>
  <c r="S1753" i="13"/>
  <c r="T1753" i="13" a="1"/>
  <c r="T1753" i="13"/>
  <c r="U1753" i="13" a="1"/>
  <c r="U1753" i="13"/>
  <c r="V1753" i="13"/>
  <c r="W1753" i="13" a="1"/>
  <c r="W1753" i="13"/>
  <c r="X1753" i="13"/>
  <c r="Y1753" i="13"/>
  <c r="Z1753" i="13"/>
  <c r="AA1753" i="13"/>
  <c r="H1754" i="13"/>
  <c r="L1754" i="13"/>
  <c r="R1754" i="13"/>
  <c r="S1754" i="13"/>
  <c r="T1754" i="13" a="1"/>
  <c r="T1754" i="13"/>
  <c r="U1754" i="13" a="1"/>
  <c r="U1754" i="13"/>
  <c r="V1754" i="13"/>
  <c r="W1754" i="13" a="1"/>
  <c r="W1754" i="13"/>
  <c r="X1754" i="13"/>
  <c r="Y1754" i="13"/>
  <c r="Z1754" i="13"/>
  <c r="AA1754" i="13"/>
  <c r="H1755" i="13"/>
  <c r="L1755" i="13"/>
  <c r="R1755" i="13"/>
  <c r="S1755" i="13"/>
  <c r="T1755" i="13" a="1"/>
  <c r="T1755" i="13"/>
  <c r="U1755" i="13" a="1"/>
  <c r="U1755" i="13"/>
  <c r="V1755" i="13"/>
  <c r="W1755" i="13" a="1"/>
  <c r="W1755" i="13"/>
  <c r="X1755" i="13"/>
  <c r="Y1755" i="13"/>
  <c r="Z1755" i="13"/>
  <c r="AA1755" i="13"/>
  <c r="H1756" i="13"/>
  <c r="L1756" i="13"/>
  <c r="R1756" i="13"/>
  <c r="S1756" i="13"/>
  <c r="T1756" i="13" a="1"/>
  <c r="T1756" i="13"/>
  <c r="U1756" i="13" a="1"/>
  <c r="U1756" i="13"/>
  <c r="V1756" i="13"/>
  <c r="W1756" i="13" a="1"/>
  <c r="W1756" i="13"/>
  <c r="X1756" i="13"/>
  <c r="Y1756" i="13"/>
  <c r="Z1756" i="13"/>
  <c r="AA1756" i="13"/>
  <c r="H1757" i="13"/>
  <c r="L1757" i="13"/>
  <c r="R1757" i="13"/>
  <c r="S1757" i="13"/>
  <c r="T1757" i="13" a="1"/>
  <c r="T1757" i="13"/>
  <c r="U1757" i="13" a="1"/>
  <c r="U1757" i="13"/>
  <c r="V1757" i="13"/>
  <c r="W1757" i="13" a="1"/>
  <c r="W1757" i="13"/>
  <c r="X1757" i="13"/>
  <c r="Y1757" i="13"/>
  <c r="Z1757" i="13"/>
  <c r="AA1757" i="13"/>
  <c r="H1758" i="13"/>
  <c r="L1758" i="13"/>
  <c r="R1758" i="13"/>
  <c r="S1758" i="13"/>
  <c r="T1758" i="13" a="1"/>
  <c r="T1758" i="13"/>
  <c r="U1758" i="13" a="1"/>
  <c r="U1758" i="13"/>
  <c r="V1758" i="13"/>
  <c r="W1758" i="13" a="1"/>
  <c r="W1758" i="13"/>
  <c r="X1758" i="13"/>
  <c r="Y1758" i="13"/>
  <c r="Z1758" i="13"/>
  <c r="AA1758" i="13"/>
  <c r="H1759" i="13"/>
  <c r="L1759" i="13"/>
  <c r="R1759" i="13"/>
  <c r="S1759" i="13"/>
  <c r="T1759" i="13" a="1"/>
  <c r="T1759" i="13"/>
  <c r="U1759" i="13" a="1"/>
  <c r="U1759" i="13"/>
  <c r="V1759" i="13"/>
  <c r="W1759" i="13" a="1"/>
  <c r="W1759" i="13"/>
  <c r="X1759" i="13"/>
  <c r="Y1759" i="13"/>
  <c r="Z1759" i="13"/>
  <c r="AA1759" i="13"/>
  <c r="H1760" i="13"/>
  <c r="L1760" i="13"/>
  <c r="R1760" i="13"/>
  <c r="S1760" i="13"/>
  <c r="T1760" i="13" a="1"/>
  <c r="T1760" i="13"/>
  <c r="U1760" i="13" a="1"/>
  <c r="U1760" i="13"/>
  <c r="V1760" i="13"/>
  <c r="W1760" i="13" a="1"/>
  <c r="W1760" i="13"/>
  <c r="X1760" i="13"/>
  <c r="Y1760" i="13"/>
  <c r="Z1760" i="13"/>
  <c r="AA1760" i="13"/>
  <c r="H1761" i="13"/>
  <c r="L1761" i="13"/>
  <c r="R1761" i="13"/>
  <c r="S1761" i="13"/>
  <c r="T1761" i="13" a="1"/>
  <c r="T1761" i="13"/>
  <c r="U1761" i="13" a="1"/>
  <c r="U1761" i="13"/>
  <c r="V1761" i="13"/>
  <c r="W1761" i="13" a="1"/>
  <c r="W1761" i="13"/>
  <c r="X1761" i="13"/>
  <c r="Y1761" i="13"/>
  <c r="Z1761" i="13"/>
  <c r="AA1761" i="13"/>
  <c r="H1762" i="13"/>
  <c r="L1762" i="13"/>
  <c r="R1762" i="13"/>
  <c r="S1762" i="13"/>
  <c r="T1762" i="13" a="1"/>
  <c r="T1762" i="13"/>
  <c r="U1762" i="13" a="1"/>
  <c r="U1762" i="13"/>
  <c r="V1762" i="13"/>
  <c r="W1762" i="13" a="1"/>
  <c r="W1762" i="13"/>
  <c r="X1762" i="13"/>
  <c r="Y1762" i="13"/>
  <c r="Z1762" i="13"/>
  <c r="AA1762" i="13"/>
  <c r="H1763" i="13"/>
  <c r="L1763" i="13"/>
  <c r="R1763" i="13"/>
  <c r="S1763" i="13"/>
  <c r="T1763" i="13" a="1"/>
  <c r="T1763" i="13"/>
  <c r="U1763" i="13" a="1"/>
  <c r="U1763" i="13"/>
  <c r="V1763" i="13"/>
  <c r="W1763" i="13" a="1"/>
  <c r="W1763" i="13"/>
  <c r="X1763" i="13"/>
  <c r="Y1763" i="13"/>
  <c r="Z1763" i="13"/>
  <c r="AA1763" i="13"/>
  <c r="H1764" i="13"/>
  <c r="L1764" i="13"/>
  <c r="R1764" i="13"/>
  <c r="S1764" i="13"/>
  <c r="T1764" i="13" a="1"/>
  <c r="T1764" i="13"/>
  <c r="U1764" i="13" a="1"/>
  <c r="U1764" i="13"/>
  <c r="V1764" i="13"/>
  <c r="W1764" i="13" a="1"/>
  <c r="W1764" i="13"/>
  <c r="X1764" i="13"/>
  <c r="Y1764" i="13"/>
  <c r="Z1764" i="13"/>
  <c r="AA1764" i="13"/>
  <c r="H1765" i="13"/>
  <c r="L1765" i="13"/>
  <c r="R1765" i="13"/>
  <c r="S1765" i="13"/>
  <c r="T1765" i="13" a="1"/>
  <c r="T1765" i="13"/>
  <c r="U1765" i="13" a="1"/>
  <c r="U1765" i="13"/>
  <c r="V1765" i="13"/>
  <c r="W1765" i="13" a="1"/>
  <c r="W1765" i="13"/>
  <c r="X1765" i="13"/>
  <c r="Y1765" i="13"/>
  <c r="Z1765" i="13"/>
  <c r="AA1765" i="13"/>
  <c r="H1766" i="13"/>
  <c r="L1766" i="13"/>
  <c r="R1766" i="13"/>
  <c r="S1766" i="13"/>
  <c r="T1766" i="13" a="1"/>
  <c r="T1766" i="13"/>
  <c r="U1766" i="13" a="1"/>
  <c r="U1766" i="13"/>
  <c r="V1766" i="13"/>
  <c r="W1766" i="13" a="1"/>
  <c r="W1766" i="13"/>
  <c r="X1766" i="13"/>
  <c r="Y1766" i="13"/>
  <c r="Z1766" i="13"/>
  <c r="AA1766" i="13"/>
  <c r="H1767" i="13"/>
  <c r="L1767" i="13"/>
  <c r="R1767" i="13"/>
  <c r="S1767" i="13"/>
  <c r="T1767" i="13" a="1"/>
  <c r="T1767" i="13"/>
  <c r="U1767" i="13" a="1"/>
  <c r="U1767" i="13"/>
  <c r="V1767" i="13"/>
  <c r="W1767" i="13" a="1"/>
  <c r="W1767" i="13"/>
  <c r="X1767" i="13"/>
  <c r="Y1767" i="13"/>
  <c r="Z1767" i="13"/>
  <c r="AA1767" i="13"/>
  <c r="H1768" i="13"/>
  <c r="L1768" i="13"/>
  <c r="R1768" i="13"/>
  <c r="S1768" i="13"/>
  <c r="T1768" i="13" a="1"/>
  <c r="T1768" i="13"/>
  <c r="U1768" i="13" a="1"/>
  <c r="U1768" i="13"/>
  <c r="V1768" i="13"/>
  <c r="W1768" i="13" a="1"/>
  <c r="W1768" i="13"/>
  <c r="X1768" i="13"/>
  <c r="Y1768" i="13"/>
  <c r="Z1768" i="13"/>
  <c r="AA1768" i="13"/>
  <c r="H1769" i="13"/>
  <c r="L1769" i="13"/>
  <c r="R1769" i="13"/>
  <c r="S1769" i="13"/>
  <c r="T1769" i="13" a="1"/>
  <c r="T1769" i="13"/>
  <c r="U1769" i="13" a="1"/>
  <c r="U1769" i="13"/>
  <c r="V1769" i="13"/>
  <c r="W1769" i="13" a="1"/>
  <c r="W1769" i="13"/>
  <c r="X1769" i="13"/>
  <c r="Y1769" i="13"/>
  <c r="Z1769" i="13"/>
  <c r="AA1769" i="13"/>
  <c r="H1770" i="13"/>
  <c r="L1770" i="13"/>
  <c r="R1770" i="13"/>
  <c r="S1770" i="13"/>
  <c r="T1770" i="13" a="1"/>
  <c r="T1770" i="13"/>
  <c r="U1770" i="13" a="1"/>
  <c r="U1770" i="13"/>
  <c r="V1770" i="13"/>
  <c r="W1770" i="13" a="1"/>
  <c r="W1770" i="13"/>
  <c r="X1770" i="13"/>
  <c r="Y1770" i="13"/>
  <c r="Z1770" i="13"/>
  <c r="AA1770" i="13"/>
  <c r="H1771" i="13"/>
  <c r="L1771" i="13"/>
  <c r="R1771" i="13"/>
  <c r="S1771" i="13"/>
  <c r="T1771" i="13" a="1"/>
  <c r="T1771" i="13"/>
  <c r="U1771" i="13" a="1"/>
  <c r="U1771" i="13"/>
  <c r="V1771" i="13"/>
  <c r="W1771" i="13" a="1"/>
  <c r="W1771" i="13"/>
  <c r="X1771" i="13"/>
  <c r="Y1771" i="13"/>
  <c r="Z1771" i="13"/>
  <c r="AA1771" i="13"/>
  <c r="H1772" i="13"/>
  <c r="L1772" i="13"/>
  <c r="R1772" i="13"/>
  <c r="S1772" i="13"/>
  <c r="T1772" i="13" a="1"/>
  <c r="T1772" i="13"/>
  <c r="U1772" i="13" a="1"/>
  <c r="U1772" i="13"/>
  <c r="V1772" i="13"/>
  <c r="W1772" i="13" a="1"/>
  <c r="W1772" i="13"/>
  <c r="X1772" i="13"/>
  <c r="Y1772" i="13"/>
  <c r="Z1772" i="13"/>
  <c r="AA1772" i="13"/>
  <c r="H1773" i="13"/>
  <c r="L1773" i="13"/>
  <c r="R1773" i="13"/>
  <c r="S1773" i="13"/>
  <c r="T1773" i="13" a="1"/>
  <c r="T1773" i="13"/>
  <c r="U1773" i="13" a="1"/>
  <c r="U1773" i="13"/>
  <c r="V1773" i="13"/>
  <c r="W1773" i="13" a="1"/>
  <c r="W1773" i="13"/>
  <c r="X1773" i="13"/>
  <c r="Y1773" i="13"/>
  <c r="Z1773" i="13"/>
  <c r="AA1773" i="13"/>
  <c r="H1774" i="13"/>
  <c r="L1774" i="13"/>
  <c r="R1774" i="13"/>
  <c r="S1774" i="13"/>
  <c r="T1774" i="13" a="1"/>
  <c r="T1774" i="13"/>
  <c r="U1774" i="13" a="1"/>
  <c r="U1774" i="13"/>
  <c r="V1774" i="13"/>
  <c r="W1774" i="13" a="1"/>
  <c r="W1774" i="13"/>
  <c r="X1774" i="13"/>
  <c r="Y1774" i="13"/>
  <c r="Z1774" i="13"/>
  <c r="AA1774" i="13"/>
  <c r="H1775" i="13"/>
  <c r="L1775" i="13"/>
  <c r="R1775" i="13"/>
  <c r="S1775" i="13"/>
  <c r="T1775" i="13" a="1"/>
  <c r="T1775" i="13"/>
  <c r="U1775" i="13" a="1"/>
  <c r="U1775" i="13"/>
  <c r="V1775" i="13"/>
  <c r="W1775" i="13" a="1"/>
  <c r="W1775" i="13"/>
  <c r="X1775" i="13"/>
  <c r="Y1775" i="13"/>
  <c r="Z1775" i="13"/>
  <c r="AA1775" i="13"/>
  <c r="H1776" i="13"/>
  <c r="L1776" i="13"/>
  <c r="R1776" i="13"/>
  <c r="S1776" i="13"/>
  <c r="T1776" i="13" a="1"/>
  <c r="T1776" i="13"/>
  <c r="U1776" i="13" a="1"/>
  <c r="U1776" i="13"/>
  <c r="V1776" i="13"/>
  <c r="W1776" i="13" a="1"/>
  <c r="W1776" i="13"/>
  <c r="X1776" i="13"/>
  <c r="Y1776" i="13"/>
  <c r="Z1776" i="13"/>
  <c r="AA1776" i="13"/>
  <c r="H1777" i="13"/>
  <c r="L1777" i="13"/>
  <c r="R1777" i="13"/>
  <c r="S1777" i="13"/>
  <c r="T1777" i="13" a="1"/>
  <c r="T1777" i="13"/>
  <c r="U1777" i="13" a="1"/>
  <c r="U1777" i="13"/>
  <c r="V1777" i="13"/>
  <c r="W1777" i="13" a="1"/>
  <c r="W1777" i="13"/>
  <c r="X1777" i="13"/>
  <c r="Y1777" i="13"/>
  <c r="Z1777" i="13"/>
  <c r="AA1777" i="13"/>
  <c r="H1778" i="13"/>
  <c r="L1778" i="13"/>
  <c r="R1778" i="13"/>
  <c r="S1778" i="13"/>
  <c r="T1778" i="13" a="1"/>
  <c r="T1778" i="13"/>
  <c r="U1778" i="13" a="1"/>
  <c r="U1778" i="13"/>
  <c r="V1778" i="13"/>
  <c r="W1778" i="13" a="1"/>
  <c r="W1778" i="13"/>
  <c r="X1778" i="13"/>
  <c r="Y1778" i="13"/>
  <c r="Z1778" i="13"/>
  <c r="AA1778" i="13"/>
  <c r="H1779" i="13"/>
  <c r="L1779" i="13"/>
  <c r="R1779" i="13"/>
  <c r="S1779" i="13"/>
  <c r="T1779" i="13" a="1"/>
  <c r="T1779" i="13"/>
  <c r="U1779" i="13" a="1"/>
  <c r="U1779" i="13"/>
  <c r="V1779" i="13"/>
  <c r="W1779" i="13" a="1"/>
  <c r="W1779" i="13"/>
  <c r="X1779" i="13"/>
  <c r="Y1779" i="13"/>
  <c r="Z1779" i="13"/>
  <c r="AA1779" i="13"/>
  <c r="H1780" i="13"/>
  <c r="L1780" i="13"/>
  <c r="R1780" i="13"/>
  <c r="S1780" i="13"/>
  <c r="T1780" i="13" a="1"/>
  <c r="T1780" i="13"/>
  <c r="U1780" i="13" a="1"/>
  <c r="U1780" i="13"/>
  <c r="V1780" i="13"/>
  <c r="W1780" i="13" a="1"/>
  <c r="W1780" i="13"/>
  <c r="X1780" i="13"/>
  <c r="Y1780" i="13"/>
  <c r="Z1780" i="13"/>
  <c r="AA1780" i="13"/>
  <c r="H1781" i="13"/>
  <c r="L1781" i="13"/>
  <c r="R1781" i="13"/>
  <c r="S1781" i="13"/>
  <c r="T1781" i="13" a="1"/>
  <c r="T1781" i="13"/>
  <c r="U1781" i="13" a="1"/>
  <c r="U1781" i="13"/>
  <c r="V1781" i="13"/>
  <c r="W1781" i="13" a="1"/>
  <c r="W1781" i="13"/>
  <c r="X1781" i="13"/>
  <c r="Y1781" i="13"/>
  <c r="Z1781" i="13"/>
  <c r="AA1781" i="13"/>
  <c r="H1782" i="13"/>
  <c r="L1782" i="13"/>
  <c r="R1782" i="13"/>
  <c r="S1782" i="13"/>
  <c r="T1782" i="13" a="1"/>
  <c r="T1782" i="13"/>
  <c r="U1782" i="13" a="1"/>
  <c r="U1782" i="13"/>
  <c r="V1782" i="13"/>
  <c r="W1782" i="13" a="1"/>
  <c r="W1782" i="13"/>
  <c r="X1782" i="13"/>
  <c r="Y1782" i="13"/>
  <c r="Z1782" i="13"/>
  <c r="AA1782" i="13"/>
  <c r="H1783" i="13"/>
  <c r="L1783" i="13"/>
  <c r="R1783" i="13"/>
  <c r="S1783" i="13"/>
  <c r="T1783" i="13" a="1"/>
  <c r="T1783" i="13"/>
  <c r="U1783" i="13" a="1"/>
  <c r="U1783" i="13"/>
  <c r="V1783" i="13"/>
  <c r="W1783" i="13" a="1"/>
  <c r="W1783" i="13"/>
  <c r="X1783" i="13"/>
  <c r="Y1783" i="13"/>
  <c r="Z1783" i="13"/>
  <c r="AA1783" i="13"/>
  <c r="H1784" i="13"/>
  <c r="L1784" i="13"/>
  <c r="R1784" i="13"/>
  <c r="S1784" i="13"/>
  <c r="T1784" i="13" a="1"/>
  <c r="T1784" i="13"/>
  <c r="U1784" i="13" a="1"/>
  <c r="U1784" i="13"/>
  <c r="V1784" i="13"/>
  <c r="W1784" i="13" a="1"/>
  <c r="W1784" i="13"/>
  <c r="X1784" i="13"/>
  <c r="Y1784" i="13"/>
  <c r="Z1784" i="13"/>
  <c r="AA1784" i="13"/>
  <c r="H1785" i="13"/>
  <c r="L1785" i="13"/>
  <c r="R1785" i="13"/>
  <c r="S1785" i="13"/>
  <c r="T1785" i="13" a="1"/>
  <c r="T1785" i="13"/>
  <c r="U1785" i="13" a="1"/>
  <c r="U1785" i="13"/>
  <c r="V1785" i="13"/>
  <c r="W1785" i="13" a="1"/>
  <c r="W1785" i="13"/>
  <c r="X1785" i="13"/>
  <c r="Y1785" i="13"/>
  <c r="Z1785" i="13"/>
  <c r="AA1785" i="13"/>
  <c r="H1786" i="13"/>
  <c r="L1786" i="13"/>
  <c r="R1786" i="13"/>
  <c r="S1786" i="13"/>
  <c r="T1786" i="13" a="1"/>
  <c r="T1786" i="13"/>
  <c r="U1786" i="13" a="1"/>
  <c r="U1786" i="13"/>
  <c r="V1786" i="13"/>
  <c r="W1786" i="13" a="1"/>
  <c r="W1786" i="13"/>
  <c r="X1786" i="13"/>
  <c r="Y1786" i="13"/>
  <c r="Z1786" i="13"/>
  <c r="AA1786" i="13"/>
  <c r="H1787" i="13"/>
  <c r="L1787" i="13"/>
  <c r="R1787" i="13"/>
  <c r="S1787" i="13"/>
  <c r="T1787" i="13" a="1"/>
  <c r="T1787" i="13"/>
  <c r="U1787" i="13" a="1"/>
  <c r="U1787" i="13"/>
  <c r="V1787" i="13"/>
  <c r="W1787" i="13" a="1"/>
  <c r="W1787" i="13"/>
  <c r="X1787" i="13"/>
  <c r="Y1787" i="13"/>
  <c r="Z1787" i="13"/>
  <c r="AA1787" i="13"/>
  <c r="H1788" i="13"/>
  <c r="L1788" i="13"/>
  <c r="R1788" i="13"/>
  <c r="S1788" i="13"/>
  <c r="T1788" i="13" a="1"/>
  <c r="T1788" i="13"/>
  <c r="U1788" i="13" a="1"/>
  <c r="U1788" i="13"/>
  <c r="V1788" i="13"/>
  <c r="W1788" i="13" a="1"/>
  <c r="W1788" i="13"/>
  <c r="X1788" i="13"/>
  <c r="Y1788" i="13"/>
  <c r="Z1788" i="13"/>
  <c r="AA1788" i="13"/>
  <c r="H1789" i="13"/>
  <c r="L1789" i="13"/>
  <c r="R1789" i="13"/>
  <c r="S1789" i="13"/>
  <c r="T1789" i="13" a="1"/>
  <c r="T1789" i="13"/>
  <c r="U1789" i="13" a="1"/>
  <c r="U1789" i="13"/>
  <c r="V1789" i="13"/>
  <c r="W1789" i="13" a="1"/>
  <c r="W1789" i="13"/>
  <c r="X1789" i="13"/>
  <c r="Y1789" i="13"/>
  <c r="Z1789" i="13"/>
  <c r="AA1789" i="13"/>
  <c r="H1790" i="13"/>
  <c r="L1790" i="13"/>
  <c r="R1790" i="13"/>
  <c r="S1790" i="13"/>
  <c r="T1790" i="13" a="1"/>
  <c r="T1790" i="13"/>
  <c r="U1790" i="13" a="1"/>
  <c r="U1790" i="13"/>
  <c r="V1790" i="13"/>
  <c r="W1790" i="13" a="1"/>
  <c r="W1790" i="13"/>
  <c r="X1790" i="13"/>
  <c r="Y1790" i="13"/>
  <c r="Z1790" i="13"/>
  <c r="AA1790" i="13"/>
  <c r="H1791" i="13"/>
  <c r="L1791" i="13"/>
  <c r="R1791" i="13"/>
  <c r="S1791" i="13"/>
  <c r="T1791" i="13" a="1"/>
  <c r="T1791" i="13"/>
  <c r="U1791" i="13" a="1"/>
  <c r="U1791" i="13"/>
  <c r="V1791" i="13"/>
  <c r="W1791" i="13" a="1"/>
  <c r="W1791" i="13"/>
  <c r="X1791" i="13"/>
  <c r="Y1791" i="13"/>
  <c r="Z1791" i="13"/>
  <c r="AA1791" i="13"/>
  <c r="H1792" i="13"/>
  <c r="L1792" i="13"/>
  <c r="R1792" i="13"/>
  <c r="S1792" i="13"/>
  <c r="T1792" i="13" a="1"/>
  <c r="T1792" i="13"/>
  <c r="U1792" i="13" a="1"/>
  <c r="U1792" i="13"/>
  <c r="V1792" i="13"/>
  <c r="W1792" i="13" a="1"/>
  <c r="W1792" i="13"/>
  <c r="X1792" i="13"/>
  <c r="Y1792" i="13"/>
  <c r="Z1792" i="13"/>
  <c r="AA1792" i="13"/>
  <c r="H1793" i="13"/>
  <c r="L1793" i="13"/>
  <c r="R1793" i="13"/>
  <c r="S1793" i="13"/>
  <c r="T1793" i="13" a="1"/>
  <c r="T1793" i="13"/>
  <c r="U1793" i="13" a="1"/>
  <c r="U1793" i="13"/>
  <c r="V1793" i="13"/>
  <c r="W1793" i="13" a="1"/>
  <c r="W1793" i="13"/>
  <c r="X1793" i="13"/>
  <c r="Y1793" i="13"/>
  <c r="Z1793" i="13"/>
  <c r="AA1793" i="13"/>
  <c r="H1794" i="13"/>
  <c r="L1794" i="13"/>
  <c r="R1794" i="13"/>
  <c r="S1794" i="13"/>
  <c r="T1794" i="13" a="1"/>
  <c r="T1794" i="13"/>
  <c r="U1794" i="13" a="1"/>
  <c r="U1794" i="13"/>
  <c r="V1794" i="13"/>
  <c r="W1794" i="13" a="1"/>
  <c r="W1794" i="13"/>
  <c r="X1794" i="13"/>
  <c r="Y1794" i="13"/>
  <c r="Z1794" i="13"/>
  <c r="AA1794" i="13"/>
  <c r="H1795" i="13"/>
  <c r="L1795" i="13"/>
  <c r="R1795" i="13"/>
  <c r="S1795" i="13"/>
  <c r="T1795" i="13" a="1"/>
  <c r="T1795" i="13"/>
  <c r="U1795" i="13" a="1"/>
  <c r="U1795" i="13"/>
  <c r="V1795" i="13"/>
  <c r="W1795" i="13" a="1"/>
  <c r="W1795" i="13"/>
  <c r="X1795" i="13"/>
  <c r="Y1795" i="13"/>
  <c r="Z1795" i="13"/>
  <c r="AA1795" i="13"/>
  <c r="H1796" i="13"/>
  <c r="L1796" i="13"/>
  <c r="R1796" i="13"/>
  <c r="S1796" i="13"/>
  <c r="T1796" i="13" a="1"/>
  <c r="T1796" i="13"/>
  <c r="U1796" i="13" a="1"/>
  <c r="U1796" i="13"/>
  <c r="V1796" i="13"/>
  <c r="W1796" i="13" a="1"/>
  <c r="W1796" i="13"/>
  <c r="X1796" i="13"/>
  <c r="Y1796" i="13"/>
  <c r="Z1796" i="13"/>
  <c r="AA1796" i="13"/>
  <c r="H1797" i="13"/>
  <c r="L1797" i="13"/>
  <c r="R1797" i="13"/>
  <c r="S1797" i="13"/>
  <c r="T1797" i="13" a="1"/>
  <c r="T1797" i="13"/>
  <c r="U1797" i="13" a="1"/>
  <c r="U1797" i="13"/>
  <c r="V1797" i="13"/>
  <c r="W1797" i="13" a="1"/>
  <c r="W1797" i="13"/>
  <c r="X1797" i="13"/>
  <c r="Y1797" i="13"/>
  <c r="Z1797" i="13"/>
  <c r="AA1797" i="13"/>
  <c r="H1798" i="13"/>
  <c r="L1798" i="13"/>
  <c r="R1798" i="13"/>
  <c r="S1798" i="13"/>
  <c r="T1798" i="13" a="1"/>
  <c r="T1798" i="13"/>
  <c r="U1798" i="13" a="1"/>
  <c r="U1798" i="13"/>
  <c r="V1798" i="13"/>
  <c r="W1798" i="13" a="1"/>
  <c r="W1798" i="13"/>
  <c r="X1798" i="13"/>
  <c r="Y1798" i="13"/>
  <c r="Z1798" i="13"/>
  <c r="AA1798" i="13"/>
  <c r="H1799" i="13"/>
  <c r="L1799" i="13"/>
  <c r="R1799" i="13"/>
  <c r="S1799" i="13"/>
  <c r="T1799" i="13" a="1"/>
  <c r="T1799" i="13"/>
  <c r="U1799" i="13" a="1"/>
  <c r="U1799" i="13"/>
  <c r="V1799" i="13"/>
  <c r="W1799" i="13" a="1"/>
  <c r="W1799" i="13"/>
  <c r="X1799" i="13"/>
  <c r="Y1799" i="13"/>
  <c r="Z1799" i="13"/>
  <c r="AA1799" i="13"/>
  <c r="H1800" i="13"/>
  <c r="L1800" i="13"/>
  <c r="R1800" i="13"/>
  <c r="S1800" i="13"/>
  <c r="T1800" i="13" a="1"/>
  <c r="T1800" i="13"/>
  <c r="U1800" i="13" a="1"/>
  <c r="U1800" i="13"/>
  <c r="V1800" i="13"/>
  <c r="W1800" i="13" a="1"/>
  <c r="W1800" i="13"/>
  <c r="X1800" i="13"/>
  <c r="Y1800" i="13"/>
  <c r="Z1800" i="13"/>
  <c r="AA1800" i="13"/>
  <c r="H1801" i="13"/>
  <c r="L1801" i="13"/>
  <c r="R1801" i="13"/>
  <c r="S1801" i="13"/>
  <c r="T1801" i="13" a="1"/>
  <c r="T1801" i="13"/>
  <c r="U1801" i="13" a="1"/>
  <c r="U1801" i="13"/>
  <c r="V1801" i="13"/>
  <c r="W1801" i="13" a="1"/>
  <c r="W1801" i="13"/>
  <c r="X1801" i="13"/>
  <c r="Y1801" i="13"/>
  <c r="Z1801" i="13"/>
  <c r="AA1801" i="13"/>
  <c r="H1802" i="13"/>
  <c r="L1802" i="13"/>
  <c r="R1802" i="13"/>
  <c r="S1802" i="13"/>
  <c r="T1802" i="13" a="1"/>
  <c r="T1802" i="13"/>
  <c r="U1802" i="13" a="1"/>
  <c r="U1802" i="13"/>
  <c r="V1802" i="13"/>
  <c r="W1802" i="13" a="1"/>
  <c r="W1802" i="13"/>
  <c r="X1802" i="13"/>
  <c r="Y1802" i="13"/>
  <c r="Z1802" i="13"/>
  <c r="AA1802" i="13"/>
  <c r="H1803" i="13"/>
  <c r="L1803" i="13"/>
  <c r="R1803" i="13"/>
  <c r="S1803" i="13"/>
  <c r="T1803" i="13" a="1"/>
  <c r="T1803" i="13"/>
  <c r="U1803" i="13" a="1"/>
  <c r="U1803" i="13"/>
  <c r="V1803" i="13"/>
  <c r="W1803" i="13" a="1"/>
  <c r="W1803" i="13"/>
  <c r="X1803" i="13"/>
  <c r="Y1803" i="13"/>
  <c r="Z1803" i="13"/>
  <c r="AA1803" i="13"/>
  <c r="H1804" i="13"/>
  <c r="L1804" i="13"/>
  <c r="R1804" i="13"/>
  <c r="S1804" i="13"/>
  <c r="T1804" i="13" a="1"/>
  <c r="T1804" i="13"/>
  <c r="U1804" i="13" a="1"/>
  <c r="U1804" i="13"/>
  <c r="V1804" i="13"/>
  <c r="W1804" i="13" a="1"/>
  <c r="W1804" i="13"/>
  <c r="X1804" i="13"/>
  <c r="Y1804" i="13"/>
  <c r="Z1804" i="13"/>
  <c r="AA1804" i="13"/>
  <c r="H1805" i="13"/>
  <c r="L1805" i="13"/>
  <c r="R1805" i="13"/>
  <c r="S1805" i="13"/>
  <c r="T1805" i="13" a="1"/>
  <c r="T1805" i="13"/>
  <c r="U1805" i="13" a="1"/>
  <c r="U1805" i="13"/>
  <c r="V1805" i="13"/>
  <c r="W1805" i="13" a="1"/>
  <c r="W1805" i="13"/>
  <c r="X1805" i="13"/>
  <c r="Y1805" i="13"/>
  <c r="Z1805" i="13"/>
  <c r="AA1805" i="13"/>
  <c r="H1806" i="13"/>
  <c r="L1806" i="13"/>
  <c r="R1806" i="13"/>
  <c r="S1806" i="13"/>
  <c r="T1806" i="13" a="1"/>
  <c r="T1806" i="13"/>
  <c r="U1806" i="13" a="1"/>
  <c r="U1806" i="13"/>
  <c r="V1806" i="13"/>
  <c r="W1806" i="13" a="1"/>
  <c r="W1806" i="13"/>
  <c r="X1806" i="13"/>
  <c r="Y1806" i="13"/>
  <c r="Z1806" i="13"/>
  <c r="AA1806" i="13"/>
  <c r="H1807" i="13"/>
  <c r="L1807" i="13"/>
  <c r="R1807" i="13"/>
  <c r="S1807" i="13"/>
  <c r="T1807" i="13" a="1"/>
  <c r="T1807" i="13"/>
  <c r="U1807" i="13" a="1"/>
  <c r="U1807" i="13"/>
  <c r="V1807" i="13"/>
  <c r="W1807" i="13" a="1"/>
  <c r="W1807" i="13"/>
  <c r="X1807" i="13"/>
  <c r="Y1807" i="13"/>
  <c r="Z1807" i="13"/>
  <c r="AA1807" i="13"/>
  <c r="H1808" i="13"/>
  <c r="L1808" i="13"/>
  <c r="R1808" i="13"/>
  <c r="S1808" i="13"/>
  <c r="T1808" i="13" a="1"/>
  <c r="T1808" i="13"/>
  <c r="U1808" i="13" a="1"/>
  <c r="U1808" i="13"/>
  <c r="V1808" i="13"/>
  <c r="W1808" i="13" a="1"/>
  <c r="W1808" i="13"/>
  <c r="X1808" i="13"/>
  <c r="Y1808" i="13"/>
  <c r="Z1808" i="13"/>
  <c r="AA1808" i="13"/>
  <c r="H1809" i="13"/>
  <c r="L1809" i="13"/>
  <c r="R1809" i="13"/>
  <c r="S1809" i="13"/>
  <c r="T1809" i="13" a="1"/>
  <c r="T1809" i="13"/>
  <c r="U1809" i="13" a="1"/>
  <c r="U1809" i="13"/>
  <c r="V1809" i="13"/>
  <c r="W1809" i="13" a="1"/>
  <c r="W1809" i="13"/>
  <c r="X1809" i="13"/>
  <c r="Y1809" i="13"/>
  <c r="Z1809" i="13"/>
  <c r="AA1809" i="13"/>
  <c r="H1810" i="13"/>
  <c r="L1810" i="13"/>
  <c r="R1810" i="13"/>
  <c r="S1810" i="13"/>
  <c r="T1810" i="13" a="1"/>
  <c r="T1810" i="13"/>
  <c r="U1810" i="13" a="1"/>
  <c r="U1810" i="13"/>
  <c r="V1810" i="13"/>
  <c r="W1810" i="13" a="1"/>
  <c r="W1810" i="13"/>
  <c r="X1810" i="13"/>
  <c r="Y1810" i="13"/>
  <c r="Z1810" i="13"/>
  <c r="AA1810" i="13"/>
  <c r="H1811" i="13"/>
  <c r="L1811" i="13"/>
  <c r="R1811" i="13"/>
  <c r="S1811" i="13"/>
  <c r="T1811" i="13" a="1"/>
  <c r="T1811" i="13"/>
  <c r="U1811" i="13" a="1"/>
  <c r="U1811" i="13"/>
  <c r="V1811" i="13"/>
  <c r="W1811" i="13" a="1"/>
  <c r="W1811" i="13"/>
  <c r="X1811" i="13"/>
  <c r="Y1811" i="13"/>
  <c r="Z1811" i="13"/>
  <c r="AA1811" i="13"/>
  <c r="H1812" i="13"/>
  <c r="L1812" i="13"/>
  <c r="R1812" i="13"/>
  <c r="S1812" i="13"/>
  <c r="T1812" i="13" a="1"/>
  <c r="T1812" i="13"/>
  <c r="U1812" i="13" a="1"/>
  <c r="U1812" i="13"/>
  <c r="V1812" i="13"/>
  <c r="W1812" i="13" a="1"/>
  <c r="W1812" i="13"/>
  <c r="X1812" i="13"/>
  <c r="Y1812" i="13"/>
  <c r="Z1812" i="13"/>
  <c r="AA1812" i="13"/>
  <c r="H1813" i="13"/>
  <c r="L1813" i="13"/>
  <c r="R1813" i="13"/>
  <c r="S1813" i="13"/>
  <c r="T1813" i="13" a="1"/>
  <c r="T1813" i="13"/>
  <c r="U1813" i="13" a="1"/>
  <c r="U1813" i="13"/>
  <c r="V1813" i="13"/>
  <c r="W1813" i="13" a="1"/>
  <c r="W1813" i="13"/>
  <c r="X1813" i="13"/>
  <c r="Y1813" i="13"/>
  <c r="Z1813" i="13"/>
  <c r="AA1813" i="13"/>
  <c r="H1814" i="13"/>
  <c r="L1814" i="13"/>
  <c r="R1814" i="13"/>
  <c r="S1814" i="13"/>
  <c r="T1814" i="13" a="1"/>
  <c r="T1814" i="13"/>
  <c r="U1814" i="13" a="1"/>
  <c r="U1814" i="13"/>
  <c r="V1814" i="13"/>
  <c r="W1814" i="13" a="1"/>
  <c r="W1814" i="13"/>
  <c r="X1814" i="13"/>
  <c r="Y1814" i="13"/>
  <c r="Z1814" i="13"/>
  <c r="AA1814" i="13"/>
  <c r="H1815" i="13"/>
  <c r="L1815" i="13"/>
  <c r="R1815" i="13"/>
  <c r="S1815" i="13"/>
  <c r="T1815" i="13" a="1"/>
  <c r="T1815" i="13"/>
  <c r="U1815" i="13" a="1"/>
  <c r="U1815" i="13"/>
  <c r="V1815" i="13"/>
  <c r="W1815" i="13" a="1"/>
  <c r="W1815" i="13"/>
  <c r="X1815" i="13"/>
  <c r="Y1815" i="13"/>
  <c r="Z1815" i="13"/>
  <c r="AA1815" i="13"/>
  <c r="H1816" i="13"/>
  <c r="L1816" i="13"/>
  <c r="R1816" i="13"/>
  <c r="S1816" i="13"/>
  <c r="T1816" i="13" a="1"/>
  <c r="T1816" i="13"/>
  <c r="U1816" i="13" a="1"/>
  <c r="U1816" i="13"/>
  <c r="V1816" i="13"/>
  <c r="W1816" i="13" a="1"/>
  <c r="W1816" i="13"/>
  <c r="X1816" i="13"/>
  <c r="Y1816" i="13"/>
  <c r="Z1816" i="13"/>
  <c r="AA1816" i="13"/>
  <c r="H1817" i="13"/>
  <c r="L1817" i="13"/>
  <c r="R1817" i="13"/>
  <c r="S1817" i="13"/>
  <c r="T1817" i="13" a="1"/>
  <c r="T1817" i="13"/>
  <c r="U1817" i="13" a="1"/>
  <c r="U1817" i="13"/>
  <c r="V1817" i="13"/>
  <c r="W1817" i="13" a="1"/>
  <c r="W1817" i="13"/>
  <c r="X1817" i="13"/>
  <c r="Y1817" i="13"/>
  <c r="Z1817" i="13"/>
  <c r="AA1817" i="13"/>
  <c r="H1818" i="13"/>
  <c r="L1818" i="13"/>
  <c r="R1818" i="13"/>
  <c r="S1818" i="13"/>
  <c r="T1818" i="13" a="1"/>
  <c r="T1818" i="13"/>
  <c r="U1818" i="13" a="1"/>
  <c r="U1818" i="13"/>
  <c r="V1818" i="13"/>
  <c r="W1818" i="13" a="1"/>
  <c r="W1818" i="13"/>
  <c r="X1818" i="13"/>
  <c r="Y1818" i="13"/>
  <c r="Z1818" i="13"/>
  <c r="AA1818" i="13"/>
  <c r="H1819" i="13"/>
  <c r="L1819" i="13"/>
  <c r="R1819" i="13"/>
  <c r="S1819" i="13"/>
  <c r="T1819" i="13" a="1"/>
  <c r="T1819" i="13"/>
  <c r="U1819" i="13" a="1"/>
  <c r="U1819" i="13"/>
  <c r="V1819" i="13"/>
  <c r="W1819" i="13" a="1"/>
  <c r="W1819" i="13"/>
  <c r="X1819" i="13"/>
  <c r="Y1819" i="13"/>
  <c r="Z1819" i="13"/>
  <c r="AA1819" i="13"/>
  <c r="H1820" i="13"/>
  <c r="L1820" i="13"/>
  <c r="R1820" i="13"/>
  <c r="S1820" i="13"/>
  <c r="T1820" i="13" a="1"/>
  <c r="T1820" i="13"/>
  <c r="U1820" i="13" a="1"/>
  <c r="U1820" i="13"/>
  <c r="V1820" i="13"/>
  <c r="W1820" i="13" a="1"/>
  <c r="W1820" i="13"/>
  <c r="X1820" i="13"/>
  <c r="Y1820" i="13"/>
  <c r="Z1820" i="13"/>
  <c r="AA1820" i="13"/>
  <c r="H1821" i="13"/>
  <c r="L1821" i="13"/>
  <c r="R1821" i="13"/>
  <c r="S1821" i="13"/>
  <c r="T1821" i="13" a="1"/>
  <c r="T1821" i="13"/>
  <c r="U1821" i="13" a="1"/>
  <c r="U1821" i="13"/>
  <c r="V1821" i="13"/>
  <c r="W1821" i="13" a="1"/>
  <c r="W1821" i="13"/>
  <c r="X1821" i="13"/>
  <c r="Y1821" i="13"/>
  <c r="Z1821" i="13"/>
  <c r="AA1821" i="13"/>
  <c r="H1822" i="13"/>
  <c r="L1822" i="13"/>
  <c r="R1822" i="13"/>
  <c r="S1822" i="13"/>
  <c r="T1822" i="13" a="1"/>
  <c r="T1822" i="13"/>
  <c r="U1822" i="13" a="1"/>
  <c r="U1822" i="13"/>
  <c r="V1822" i="13"/>
  <c r="W1822" i="13" a="1"/>
  <c r="W1822" i="13"/>
  <c r="X1822" i="13"/>
  <c r="Y1822" i="13"/>
  <c r="Z1822" i="13"/>
  <c r="AA1822" i="13"/>
  <c r="H1823" i="13"/>
  <c r="L1823" i="13"/>
  <c r="R1823" i="13"/>
  <c r="S1823" i="13"/>
  <c r="T1823" i="13" a="1"/>
  <c r="T1823" i="13"/>
  <c r="U1823" i="13" a="1"/>
  <c r="U1823" i="13"/>
  <c r="V1823" i="13"/>
  <c r="W1823" i="13" a="1"/>
  <c r="W1823" i="13"/>
  <c r="X1823" i="13"/>
  <c r="Y1823" i="13"/>
  <c r="Z1823" i="13"/>
  <c r="AA1823" i="13"/>
  <c r="H1824" i="13"/>
  <c r="L1824" i="13"/>
  <c r="R1824" i="13"/>
  <c r="S1824" i="13"/>
  <c r="T1824" i="13" a="1"/>
  <c r="T1824" i="13"/>
  <c r="U1824" i="13" a="1"/>
  <c r="U1824" i="13"/>
  <c r="V1824" i="13"/>
  <c r="W1824" i="13" a="1"/>
  <c r="W1824" i="13"/>
  <c r="X1824" i="13"/>
  <c r="Y1824" i="13"/>
  <c r="Z1824" i="13"/>
  <c r="AA1824" i="13"/>
  <c r="H1825" i="13"/>
  <c r="L1825" i="13"/>
  <c r="R1825" i="13"/>
  <c r="S1825" i="13"/>
  <c r="T1825" i="13" a="1"/>
  <c r="T1825" i="13"/>
  <c r="U1825" i="13" a="1"/>
  <c r="U1825" i="13"/>
  <c r="V1825" i="13"/>
  <c r="W1825" i="13" a="1"/>
  <c r="W1825" i="13"/>
  <c r="X1825" i="13"/>
  <c r="Y1825" i="13"/>
  <c r="Z1825" i="13"/>
  <c r="AA1825" i="13"/>
  <c r="H1826" i="13"/>
  <c r="L1826" i="13"/>
  <c r="R1826" i="13"/>
  <c r="S1826" i="13"/>
  <c r="T1826" i="13" a="1"/>
  <c r="T1826" i="13"/>
  <c r="U1826" i="13" a="1"/>
  <c r="U1826" i="13"/>
  <c r="V1826" i="13"/>
  <c r="W1826" i="13" a="1"/>
  <c r="W1826" i="13"/>
  <c r="X1826" i="13"/>
  <c r="Y1826" i="13"/>
  <c r="Z1826" i="13"/>
  <c r="AA1826" i="13"/>
  <c r="H1827" i="13"/>
  <c r="L1827" i="13"/>
  <c r="R1827" i="13"/>
  <c r="S1827" i="13"/>
  <c r="T1827" i="13" a="1"/>
  <c r="T1827" i="13"/>
  <c r="U1827" i="13" a="1"/>
  <c r="U1827" i="13"/>
  <c r="V1827" i="13"/>
  <c r="W1827" i="13" a="1"/>
  <c r="W1827" i="13"/>
  <c r="X1827" i="13"/>
  <c r="Y1827" i="13"/>
  <c r="Z1827" i="13"/>
  <c r="AA1827" i="13"/>
  <c r="H1828" i="13"/>
  <c r="L1828" i="13"/>
  <c r="R1828" i="13"/>
  <c r="S1828" i="13"/>
  <c r="T1828" i="13" a="1"/>
  <c r="T1828" i="13"/>
  <c r="U1828" i="13" a="1"/>
  <c r="U1828" i="13"/>
  <c r="V1828" i="13"/>
  <c r="W1828" i="13" a="1"/>
  <c r="W1828" i="13"/>
  <c r="X1828" i="13"/>
  <c r="Y1828" i="13"/>
  <c r="Z1828" i="13"/>
  <c r="AA1828" i="13"/>
  <c r="H1829" i="13"/>
  <c r="L1829" i="13"/>
  <c r="R1829" i="13"/>
  <c r="S1829" i="13"/>
  <c r="T1829" i="13" a="1"/>
  <c r="T1829" i="13"/>
  <c r="U1829" i="13" a="1"/>
  <c r="U1829" i="13"/>
  <c r="V1829" i="13"/>
  <c r="W1829" i="13" a="1"/>
  <c r="W1829" i="13"/>
  <c r="X1829" i="13"/>
  <c r="Y1829" i="13"/>
  <c r="Z1829" i="13"/>
  <c r="AA1829" i="13"/>
  <c r="H1830" i="13"/>
  <c r="L1830" i="13"/>
  <c r="R1830" i="13"/>
  <c r="S1830" i="13"/>
  <c r="T1830" i="13" a="1"/>
  <c r="T1830" i="13"/>
  <c r="U1830" i="13" a="1"/>
  <c r="U1830" i="13"/>
  <c r="V1830" i="13"/>
  <c r="W1830" i="13" a="1"/>
  <c r="W1830" i="13"/>
  <c r="X1830" i="13"/>
  <c r="Y1830" i="13"/>
  <c r="Z1830" i="13"/>
  <c r="AA1830" i="13"/>
  <c r="H1831" i="13"/>
  <c r="L1831" i="13"/>
  <c r="R1831" i="13"/>
  <c r="S1831" i="13"/>
  <c r="T1831" i="13" a="1"/>
  <c r="T1831" i="13"/>
  <c r="U1831" i="13" a="1"/>
  <c r="U1831" i="13"/>
  <c r="V1831" i="13"/>
  <c r="W1831" i="13" a="1"/>
  <c r="W1831" i="13"/>
  <c r="X1831" i="13"/>
  <c r="Y1831" i="13"/>
  <c r="Z1831" i="13"/>
  <c r="AA1831" i="13"/>
  <c r="H1832" i="13"/>
  <c r="L1832" i="13"/>
  <c r="R1832" i="13"/>
  <c r="S1832" i="13"/>
  <c r="T1832" i="13" a="1"/>
  <c r="T1832" i="13"/>
  <c r="U1832" i="13" a="1"/>
  <c r="U1832" i="13"/>
  <c r="V1832" i="13"/>
  <c r="W1832" i="13" a="1"/>
  <c r="W1832" i="13"/>
  <c r="X1832" i="13"/>
  <c r="Y1832" i="13"/>
  <c r="Z1832" i="13"/>
  <c r="AA1832" i="13"/>
  <c r="H1833" i="13"/>
  <c r="L1833" i="13"/>
  <c r="R1833" i="13"/>
  <c r="S1833" i="13"/>
  <c r="T1833" i="13" a="1"/>
  <c r="T1833" i="13"/>
  <c r="U1833" i="13" a="1"/>
  <c r="U1833" i="13"/>
  <c r="V1833" i="13"/>
  <c r="W1833" i="13" a="1"/>
  <c r="W1833" i="13"/>
  <c r="X1833" i="13"/>
  <c r="Y1833" i="13"/>
  <c r="Z1833" i="13"/>
  <c r="AA1833" i="13"/>
  <c r="H1834" i="13"/>
  <c r="L1834" i="13"/>
  <c r="R1834" i="13"/>
  <c r="S1834" i="13"/>
  <c r="T1834" i="13" a="1"/>
  <c r="T1834" i="13"/>
  <c r="U1834" i="13" a="1"/>
  <c r="U1834" i="13"/>
  <c r="V1834" i="13"/>
  <c r="W1834" i="13" a="1"/>
  <c r="W1834" i="13"/>
  <c r="X1834" i="13"/>
  <c r="Y1834" i="13"/>
  <c r="Z1834" i="13"/>
  <c r="AA1834" i="13"/>
  <c r="H1835" i="13"/>
  <c r="L1835" i="13"/>
  <c r="R1835" i="13"/>
  <c r="S1835" i="13"/>
  <c r="T1835" i="13" a="1"/>
  <c r="T1835" i="13"/>
  <c r="U1835" i="13" a="1"/>
  <c r="U1835" i="13"/>
  <c r="V1835" i="13"/>
  <c r="W1835" i="13" a="1"/>
  <c r="W1835" i="13"/>
  <c r="X1835" i="13"/>
  <c r="Y1835" i="13"/>
  <c r="Z1835" i="13"/>
  <c r="AA1835" i="13"/>
  <c r="H1836" i="13"/>
  <c r="L1836" i="13"/>
  <c r="R1836" i="13"/>
  <c r="S1836" i="13"/>
  <c r="T1836" i="13" a="1"/>
  <c r="T1836" i="13"/>
  <c r="U1836" i="13" a="1"/>
  <c r="U1836" i="13"/>
  <c r="V1836" i="13"/>
  <c r="W1836" i="13" a="1"/>
  <c r="W1836" i="13"/>
  <c r="X1836" i="13"/>
  <c r="Y1836" i="13"/>
  <c r="Z1836" i="13"/>
  <c r="AA1836" i="13"/>
  <c r="H1837" i="13"/>
  <c r="L1837" i="13"/>
  <c r="R1837" i="13"/>
  <c r="S1837" i="13"/>
  <c r="T1837" i="13" a="1"/>
  <c r="T1837" i="13"/>
  <c r="U1837" i="13" a="1"/>
  <c r="U1837" i="13"/>
  <c r="V1837" i="13"/>
  <c r="W1837" i="13" a="1"/>
  <c r="W1837" i="13"/>
  <c r="X1837" i="13"/>
  <c r="Y1837" i="13"/>
  <c r="Z1837" i="13"/>
  <c r="AA1837" i="13"/>
  <c r="H1838" i="13"/>
  <c r="L1838" i="13"/>
  <c r="R1838" i="13"/>
  <c r="S1838" i="13"/>
  <c r="T1838" i="13" a="1"/>
  <c r="T1838" i="13"/>
  <c r="U1838" i="13" a="1"/>
  <c r="U1838" i="13"/>
  <c r="V1838" i="13"/>
  <c r="W1838" i="13" a="1"/>
  <c r="W1838" i="13"/>
  <c r="X1838" i="13"/>
  <c r="Y1838" i="13"/>
  <c r="Z1838" i="13"/>
  <c r="AA1838" i="13"/>
  <c r="H1839" i="13"/>
  <c r="L1839" i="13"/>
  <c r="R1839" i="13"/>
  <c r="S1839" i="13"/>
  <c r="T1839" i="13" a="1"/>
  <c r="T1839" i="13"/>
  <c r="U1839" i="13" a="1"/>
  <c r="U1839" i="13"/>
  <c r="V1839" i="13"/>
  <c r="W1839" i="13" a="1"/>
  <c r="W1839" i="13"/>
  <c r="X1839" i="13"/>
  <c r="Y1839" i="13"/>
  <c r="Z1839" i="13"/>
  <c r="AA1839" i="13"/>
  <c r="H1840" i="13"/>
  <c r="L1840" i="13"/>
  <c r="R1840" i="13"/>
  <c r="S1840" i="13"/>
  <c r="T1840" i="13" a="1"/>
  <c r="T1840" i="13"/>
  <c r="U1840" i="13" a="1"/>
  <c r="U1840" i="13"/>
  <c r="V1840" i="13"/>
  <c r="W1840" i="13" a="1"/>
  <c r="W1840" i="13"/>
  <c r="X1840" i="13"/>
  <c r="Y1840" i="13"/>
  <c r="Z1840" i="13"/>
  <c r="AA1840" i="13"/>
  <c r="H1841" i="13"/>
  <c r="L1841" i="13"/>
  <c r="R1841" i="13"/>
  <c r="S1841" i="13"/>
  <c r="T1841" i="13" a="1"/>
  <c r="T1841" i="13"/>
  <c r="U1841" i="13" a="1"/>
  <c r="U1841" i="13"/>
  <c r="V1841" i="13"/>
  <c r="W1841" i="13" a="1"/>
  <c r="W1841" i="13"/>
  <c r="X1841" i="13"/>
  <c r="Y1841" i="13"/>
  <c r="Z1841" i="13"/>
  <c r="AA1841" i="13"/>
  <c r="H1842" i="13"/>
  <c r="L1842" i="13"/>
  <c r="R1842" i="13"/>
  <c r="S1842" i="13"/>
  <c r="T1842" i="13" a="1"/>
  <c r="T1842" i="13"/>
  <c r="U1842" i="13" a="1"/>
  <c r="U1842" i="13"/>
  <c r="V1842" i="13"/>
  <c r="W1842" i="13" a="1"/>
  <c r="W1842" i="13"/>
  <c r="X1842" i="13"/>
  <c r="Y1842" i="13"/>
  <c r="Z1842" i="13"/>
  <c r="AA1842" i="13"/>
  <c r="H1843" i="13"/>
  <c r="L1843" i="13"/>
  <c r="R1843" i="13"/>
  <c r="S1843" i="13"/>
  <c r="T1843" i="13" a="1"/>
  <c r="T1843" i="13"/>
  <c r="U1843" i="13" a="1"/>
  <c r="U1843" i="13"/>
  <c r="V1843" i="13"/>
  <c r="W1843" i="13" a="1"/>
  <c r="W1843" i="13"/>
  <c r="X1843" i="13"/>
  <c r="Y1843" i="13"/>
  <c r="Z1843" i="13"/>
  <c r="AA1843" i="13"/>
  <c r="H1844" i="13"/>
  <c r="L1844" i="13"/>
  <c r="R1844" i="13"/>
  <c r="S1844" i="13"/>
  <c r="T1844" i="13" a="1"/>
  <c r="T1844" i="13"/>
  <c r="U1844" i="13" a="1"/>
  <c r="U1844" i="13"/>
  <c r="V1844" i="13"/>
  <c r="W1844" i="13" a="1"/>
  <c r="W1844" i="13"/>
  <c r="X1844" i="13"/>
  <c r="Y1844" i="13"/>
  <c r="Z1844" i="13"/>
  <c r="AA1844" i="13"/>
  <c r="H1845" i="13"/>
  <c r="L1845" i="13"/>
  <c r="R1845" i="13"/>
  <c r="S1845" i="13"/>
  <c r="T1845" i="13" a="1"/>
  <c r="T1845" i="13"/>
  <c r="U1845" i="13" a="1"/>
  <c r="U1845" i="13"/>
  <c r="V1845" i="13"/>
  <c r="W1845" i="13" a="1"/>
  <c r="W1845" i="13"/>
  <c r="X1845" i="13"/>
  <c r="Y1845" i="13"/>
  <c r="Z1845" i="13"/>
  <c r="AA1845" i="13"/>
  <c r="H1846" i="13"/>
  <c r="L1846" i="13"/>
  <c r="R1846" i="13"/>
  <c r="S1846" i="13"/>
  <c r="T1846" i="13" a="1"/>
  <c r="T1846" i="13"/>
  <c r="U1846" i="13" a="1"/>
  <c r="U1846" i="13"/>
  <c r="V1846" i="13"/>
  <c r="W1846" i="13" a="1"/>
  <c r="W1846" i="13"/>
  <c r="X1846" i="13"/>
  <c r="Y1846" i="13"/>
  <c r="Z1846" i="13"/>
  <c r="AA1846" i="13"/>
  <c r="H1847" i="13"/>
  <c r="L1847" i="13"/>
  <c r="R1847" i="13"/>
  <c r="S1847" i="13"/>
  <c r="T1847" i="13" a="1"/>
  <c r="T1847" i="13"/>
  <c r="U1847" i="13" a="1"/>
  <c r="U1847" i="13"/>
  <c r="V1847" i="13"/>
  <c r="W1847" i="13" a="1"/>
  <c r="W1847" i="13"/>
  <c r="X1847" i="13"/>
  <c r="Y1847" i="13"/>
  <c r="Z1847" i="13"/>
  <c r="AA1847" i="13"/>
  <c r="H1848" i="13"/>
  <c r="L1848" i="13"/>
  <c r="R1848" i="13"/>
  <c r="S1848" i="13"/>
  <c r="T1848" i="13" a="1"/>
  <c r="T1848" i="13"/>
  <c r="U1848" i="13" a="1"/>
  <c r="U1848" i="13"/>
  <c r="V1848" i="13"/>
  <c r="W1848" i="13" a="1"/>
  <c r="W1848" i="13"/>
  <c r="X1848" i="13"/>
  <c r="Y1848" i="13"/>
  <c r="Z1848" i="13"/>
  <c r="AA1848" i="13"/>
  <c r="H1849" i="13"/>
  <c r="L1849" i="13"/>
  <c r="R1849" i="13"/>
  <c r="S1849" i="13"/>
  <c r="T1849" i="13" a="1"/>
  <c r="T1849" i="13"/>
  <c r="U1849" i="13" a="1"/>
  <c r="U1849" i="13"/>
  <c r="V1849" i="13"/>
  <c r="W1849" i="13" a="1"/>
  <c r="W1849" i="13"/>
  <c r="X1849" i="13"/>
  <c r="Y1849" i="13"/>
  <c r="Z1849" i="13"/>
  <c r="AA1849" i="13"/>
  <c r="H1850" i="13"/>
  <c r="L1850" i="13"/>
  <c r="R1850" i="13"/>
  <c r="S1850" i="13"/>
  <c r="T1850" i="13" a="1"/>
  <c r="T1850" i="13"/>
  <c r="U1850" i="13" a="1"/>
  <c r="U1850" i="13"/>
  <c r="V1850" i="13"/>
  <c r="W1850" i="13" a="1"/>
  <c r="W1850" i="13"/>
  <c r="X1850" i="13"/>
  <c r="Y1850" i="13"/>
  <c r="Z1850" i="13"/>
  <c r="AA1850" i="13"/>
  <c r="H1851" i="13"/>
  <c r="L1851" i="13"/>
  <c r="R1851" i="13"/>
  <c r="S1851" i="13"/>
  <c r="T1851" i="13" a="1"/>
  <c r="T1851" i="13"/>
  <c r="U1851" i="13" a="1"/>
  <c r="U1851" i="13"/>
  <c r="V1851" i="13"/>
  <c r="W1851" i="13" a="1"/>
  <c r="W1851" i="13"/>
  <c r="X1851" i="13"/>
  <c r="Y1851" i="13"/>
  <c r="Z1851" i="13"/>
  <c r="AA1851" i="13"/>
  <c r="H1852" i="13"/>
  <c r="L1852" i="13"/>
  <c r="R1852" i="13"/>
  <c r="S1852" i="13"/>
  <c r="T1852" i="13" a="1"/>
  <c r="T1852" i="13"/>
  <c r="U1852" i="13" a="1"/>
  <c r="U1852" i="13"/>
  <c r="V1852" i="13"/>
  <c r="W1852" i="13" a="1"/>
  <c r="W1852" i="13"/>
  <c r="X1852" i="13"/>
  <c r="Y1852" i="13"/>
  <c r="Z1852" i="13"/>
  <c r="AA1852" i="13"/>
  <c r="H1853" i="13"/>
  <c r="L1853" i="13"/>
  <c r="R1853" i="13"/>
  <c r="S1853" i="13"/>
  <c r="T1853" i="13" a="1"/>
  <c r="T1853" i="13"/>
  <c r="U1853" i="13" a="1"/>
  <c r="U1853" i="13"/>
  <c r="V1853" i="13"/>
  <c r="W1853" i="13" a="1"/>
  <c r="W1853" i="13"/>
  <c r="X1853" i="13"/>
  <c r="Y1853" i="13"/>
  <c r="Z1853" i="13"/>
  <c r="AA1853" i="13"/>
  <c r="H1854" i="13"/>
  <c r="L1854" i="13"/>
  <c r="R1854" i="13"/>
  <c r="S1854" i="13"/>
  <c r="T1854" i="13" a="1"/>
  <c r="T1854" i="13"/>
  <c r="U1854" i="13" a="1"/>
  <c r="U1854" i="13"/>
  <c r="V1854" i="13"/>
  <c r="W1854" i="13" a="1"/>
  <c r="W1854" i="13"/>
  <c r="X1854" i="13"/>
  <c r="Y1854" i="13"/>
  <c r="Z1854" i="13"/>
  <c r="AA1854" i="13"/>
  <c r="H1855" i="13"/>
  <c r="L1855" i="13"/>
  <c r="R1855" i="13"/>
  <c r="S1855" i="13"/>
  <c r="T1855" i="13" a="1"/>
  <c r="T1855" i="13"/>
  <c r="U1855" i="13" a="1"/>
  <c r="U1855" i="13"/>
  <c r="V1855" i="13"/>
  <c r="W1855" i="13" a="1"/>
  <c r="W1855" i="13"/>
  <c r="X1855" i="13"/>
  <c r="Y1855" i="13"/>
  <c r="Z1855" i="13"/>
  <c r="AA1855" i="13"/>
  <c r="H1856" i="13"/>
  <c r="L1856" i="13"/>
  <c r="R1856" i="13"/>
  <c r="S1856" i="13"/>
  <c r="T1856" i="13" a="1"/>
  <c r="T1856" i="13"/>
  <c r="U1856" i="13" a="1"/>
  <c r="U1856" i="13"/>
  <c r="V1856" i="13"/>
  <c r="W1856" i="13" a="1"/>
  <c r="W1856" i="13"/>
  <c r="X1856" i="13"/>
  <c r="Y1856" i="13"/>
  <c r="Z1856" i="13"/>
  <c r="AA1856" i="13"/>
  <c r="H1857" i="13"/>
  <c r="L1857" i="13"/>
  <c r="R1857" i="13"/>
  <c r="S1857" i="13"/>
  <c r="T1857" i="13" a="1"/>
  <c r="T1857" i="13"/>
  <c r="U1857" i="13" a="1"/>
  <c r="U1857" i="13"/>
  <c r="V1857" i="13"/>
  <c r="W1857" i="13" a="1"/>
  <c r="W1857" i="13"/>
  <c r="X1857" i="13"/>
  <c r="Y1857" i="13"/>
  <c r="Z1857" i="13"/>
  <c r="AA1857" i="13"/>
  <c r="H1858" i="13"/>
  <c r="L1858" i="13"/>
  <c r="R1858" i="13"/>
  <c r="S1858" i="13"/>
  <c r="T1858" i="13" a="1"/>
  <c r="T1858" i="13"/>
  <c r="U1858" i="13" a="1"/>
  <c r="U1858" i="13"/>
  <c r="V1858" i="13"/>
  <c r="W1858" i="13" a="1"/>
  <c r="W1858" i="13"/>
  <c r="X1858" i="13"/>
  <c r="Y1858" i="13"/>
  <c r="Z1858" i="13"/>
  <c r="AA1858" i="13"/>
  <c r="H1859" i="13"/>
  <c r="L1859" i="13"/>
  <c r="R1859" i="13"/>
  <c r="S1859" i="13"/>
  <c r="T1859" i="13" a="1"/>
  <c r="T1859" i="13"/>
  <c r="U1859" i="13" a="1"/>
  <c r="U1859" i="13"/>
  <c r="V1859" i="13"/>
  <c r="W1859" i="13" a="1"/>
  <c r="W1859" i="13"/>
  <c r="X1859" i="13"/>
  <c r="Y1859" i="13"/>
  <c r="Z1859" i="13"/>
  <c r="AA1859" i="13"/>
  <c r="H1860" i="13"/>
  <c r="L1860" i="13"/>
  <c r="R1860" i="13"/>
  <c r="S1860" i="13"/>
  <c r="T1860" i="13" a="1"/>
  <c r="T1860" i="13"/>
  <c r="U1860" i="13" a="1"/>
  <c r="U1860" i="13"/>
  <c r="V1860" i="13"/>
  <c r="W1860" i="13" a="1"/>
  <c r="W1860" i="13"/>
  <c r="X1860" i="13"/>
  <c r="Y1860" i="13"/>
  <c r="Z1860" i="13"/>
  <c r="AA1860" i="13"/>
  <c r="H1861" i="13"/>
  <c r="L1861" i="13"/>
  <c r="R1861" i="13"/>
  <c r="S1861" i="13"/>
  <c r="T1861" i="13" a="1"/>
  <c r="T1861" i="13"/>
  <c r="U1861" i="13" a="1"/>
  <c r="U1861" i="13"/>
  <c r="V1861" i="13"/>
  <c r="W1861" i="13" a="1"/>
  <c r="W1861" i="13"/>
  <c r="X1861" i="13"/>
  <c r="Y1861" i="13"/>
  <c r="Z1861" i="13"/>
  <c r="AA1861" i="13"/>
  <c r="H1862" i="13"/>
  <c r="L1862" i="13"/>
  <c r="R1862" i="13"/>
  <c r="S1862" i="13"/>
  <c r="T1862" i="13" a="1"/>
  <c r="T1862" i="13"/>
  <c r="U1862" i="13" a="1"/>
  <c r="U1862" i="13"/>
  <c r="V1862" i="13"/>
  <c r="W1862" i="13" a="1"/>
  <c r="W1862" i="13"/>
  <c r="X1862" i="13"/>
  <c r="Y1862" i="13"/>
  <c r="Z1862" i="13"/>
  <c r="AA1862" i="13"/>
  <c r="H1863" i="13"/>
  <c r="L1863" i="13"/>
  <c r="R1863" i="13"/>
  <c r="S1863" i="13"/>
  <c r="T1863" i="13" a="1"/>
  <c r="T1863" i="13"/>
  <c r="U1863" i="13" a="1"/>
  <c r="U1863" i="13"/>
  <c r="V1863" i="13"/>
  <c r="W1863" i="13" a="1"/>
  <c r="W1863" i="13"/>
  <c r="X1863" i="13"/>
  <c r="Y1863" i="13"/>
  <c r="Z1863" i="13"/>
  <c r="AA1863" i="13"/>
  <c r="H1864" i="13"/>
  <c r="L1864" i="13"/>
  <c r="R1864" i="13"/>
  <c r="S1864" i="13"/>
  <c r="T1864" i="13" a="1"/>
  <c r="T1864" i="13"/>
  <c r="U1864" i="13" a="1"/>
  <c r="U1864" i="13"/>
  <c r="V1864" i="13"/>
  <c r="W1864" i="13" a="1"/>
  <c r="W1864" i="13"/>
  <c r="X1864" i="13"/>
  <c r="Y1864" i="13"/>
  <c r="Z1864" i="13"/>
  <c r="AA1864" i="13"/>
  <c r="H1865" i="13"/>
  <c r="L1865" i="13"/>
  <c r="R1865" i="13"/>
  <c r="S1865" i="13"/>
  <c r="T1865" i="13" a="1"/>
  <c r="T1865" i="13"/>
  <c r="U1865" i="13" a="1"/>
  <c r="U1865" i="13"/>
  <c r="V1865" i="13"/>
  <c r="W1865" i="13" a="1"/>
  <c r="W1865" i="13"/>
  <c r="X1865" i="13"/>
  <c r="Y1865" i="13"/>
  <c r="Z1865" i="13"/>
  <c r="AA1865" i="13"/>
  <c r="H1866" i="13"/>
  <c r="L1866" i="13"/>
  <c r="R1866" i="13"/>
  <c r="S1866" i="13"/>
  <c r="T1866" i="13" a="1"/>
  <c r="T1866" i="13"/>
  <c r="U1866" i="13" a="1"/>
  <c r="U1866" i="13"/>
  <c r="V1866" i="13"/>
  <c r="W1866" i="13" a="1"/>
  <c r="W1866" i="13"/>
  <c r="X1866" i="13"/>
  <c r="Y1866" i="13"/>
  <c r="Z1866" i="13"/>
  <c r="AA1866" i="13"/>
  <c r="H1867" i="13"/>
  <c r="L1867" i="13"/>
  <c r="R1867" i="13"/>
  <c r="S1867" i="13"/>
  <c r="T1867" i="13" a="1"/>
  <c r="T1867" i="13"/>
  <c r="U1867" i="13" a="1"/>
  <c r="U1867" i="13"/>
  <c r="V1867" i="13"/>
  <c r="W1867" i="13" a="1"/>
  <c r="W1867" i="13"/>
  <c r="X1867" i="13"/>
  <c r="Y1867" i="13"/>
  <c r="Z1867" i="13"/>
  <c r="AA1867" i="13"/>
  <c r="H1868" i="13"/>
  <c r="L1868" i="13"/>
  <c r="R1868" i="13"/>
  <c r="S1868" i="13"/>
  <c r="T1868" i="13" a="1"/>
  <c r="T1868" i="13"/>
  <c r="U1868" i="13" a="1"/>
  <c r="U1868" i="13"/>
  <c r="V1868" i="13"/>
  <c r="W1868" i="13" a="1"/>
  <c r="W1868" i="13"/>
  <c r="X1868" i="13"/>
  <c r="Y1868" i="13"/>
  <c r="Z1868" i="13"/>
  <c r="AA1868" i="13"/>
  <c r="H1869" i="13"/>
  <c r="L1869" i="13"/>
  <c r="R1869" i="13"/>
  <c r="S1869" i="13"/>
  <c r="T1869" i="13" a="1"/>
  <c r="T1869" i="13"/>
  <c r="U1869" i="13" a="1"/>
  <c r="U1869" i="13"/>
  <c r="V1869" i="13"/>
  <c r="W1869" i="13" a="1"/>
  <c r="W1869" i="13"/>
  <c r="X1869" i="13"/>
  <c r="Y1869" i="13"/>
  <c r="Z1869" i="13"/>
  <c r="AA1869" i="13"/>
  <c r="H1870" i="13"/>
  <c r="L1870" i="13"/>
  <c r="R1870" i="13"/>
  <c r="S1870" i="13"/>
  <c r="T1870" i="13" a="1"/>
  <c r="T1870" i="13"/>
  <c r="U1870" i="13" a="1"/>
  <c r="U1870" i="13"/>
  <c r="V1870" i="13"/>
  <c r="W1870" i="13" a="1"/>
  <c r="W1870" i="13"/>
  <c r="X1870" i="13"/>
  <c r="Y1870" i="13"/>
  <c r="Z1870" i="13"/>
  <c r="AA1870" i="13"/>
  <c r="H1871" i="13"/>
  <c r="L1871" i="13"/>
  <c r="R1871" i="13"/>
  <c r="S1871" i="13"/>
  <c r="T1871" i="13" a="1"/>
  <c r="T1871" i="13"/>
  <c r="U1871" i="13" a="1"/>
  <c r="U1871" i="13"/>
  <c r="V1871" i="13"/>
  <c r="W1871" i="13" a="1"/>
  <c r="W1871" i="13"/>
  <c r="X1871" i="13"/>
  <c r="Y1871" i="13"/>
  <c r="Z1871" i="13"/>
  <c r="AA1871" i="13"/>
  <c r="H1872" i="13"/>
  <c r="L1872" i="13"/>
  <c r="R1872" i="13"/>
  <c r="S1872" i="13"/>
  <c r="T1872" i="13" a="1"/>
  <c r="T1872" i="13"/>
  <c r="U1872" i="13" a="1"/>
  <c r="U1872" i="13"/>
  <c r="V1872" i="13"/>
  <c r="W1872" i="13" a="1"/>
  <c r="W1872" i="13"/>
  <c r="X1872" i="13"/>
  <c r="Y1872" i="13"/>
  <c r="Z1872" i="13"/>
  <c r="AA1872" i="13"/>
  <c r="H1873" i="13"/>
  <c r="L1873" i="13"/>
  <c r="R1873" i="13"/>
  <c r="S1873" i="13"/>
  <c r="T1873" i="13" a="1"/>
  <c r="T1873" i="13"/>
  <c r="U1873" i="13" a="1"/>
  <c r="U1873" i="13"/>
  <c r="V1873" i="13"/>
  <c r="W1873" i="13" a="1"/>
  <c r="W1873" i="13"/>
  <c r="X1873" i="13"/>
  <c r="Y1873" i="13"/>
  <c r="Z1873" i="13"/>
  <c r="AA1873" i="13"/>
  <c r="H1874" i="13"/>
  <c r="L1874" i="13"/>
  <c r="R1874" i="13"/>
  <c r="S1874" i="13"/>
  <c r="T1874" i="13" a="1"/>
  <c r="T1874" i="13"/>
  <c r="U1874" i="13" a="1"/>
  <c r="U1874" i="13"/>
  <c r="V1874" i="13"/>
  <c r="W1874" i="13" a="1"/>
  <c r="W1874" i="13"/>
  <c r="X1874" i="13"/>
  <c r="Y1874" i="13"/>
  <c r="Z1874" i="13"/>
  <c r="AA1874" i="13"/>
  <c r="H1875" i="13"/>
  <c r="L1875" i="13"/>
  <c r="R1875" i="13"/>
  <c r="S1875" i="13"/>
  <c r="T1875" i="13" a="1"/>
  <c r="T1875" i="13"/>
  <c r="U1875" i="13" a="1"/>
  <c r="U1875" i="13"/>
  <c r="V1875" i="13"/>
  <c r="W1875" i="13" a="1"/>
  <c r="W1875" i="13"/>
  <c r="X1875" i="13"/>
  <c r="Y1875" i="13"/>
  <c r="Z1875" i="13"/>
  <c r="AA1875" i="13"/>
  <c r="H1876" i="13"/>
  <c r="L1876" i="13"/>
  <c r="R1876" i="13"/>
  <c r="S1876" i="13"/>
  <c r="T1876" i="13" a="1"/>
  <c r="T1876" i="13"/>
  <c r="U1876" i="13" a="1"/>
  <c r="U1876" i="13"/>
  <c r="V1876" i="13"/>
  <c r="W1876" i="13" a="1"/>
  <c r="W1876" i="13"/>
  <c r="X1876" i="13"/>
  <c r="Y1876" i="13"/>
  <c r="Z1876" i="13"/>
  <c r="AA1876" i="13"/>
  <c r="H1877" i="13"/>
  <c r="L1877" i="13"/>
  <c r="R1877" i="13"/>
  <c r="S1877" i="13"/>
  <c r="T1877" i="13" a="1"/>
  <c r="T1877" i="13"/>
  <c r="U1877" i="13" a="1"/>
  <c r="U1877" i="13"/>
  <c r="V1877" i="13"/>
  <c r="W1877" i="13" a="1"/>
  <c r="W1877" i="13"/>
  <c r="X1877" i="13"/>
  <c r="Y1877" i="13"/>
  <c r="Z1877" i="13"/>
  <c r="AA1877" i="13"/>
  <c r="H1878" i="13"/>
  <c r="L1878" i="13"/>
  <c r="R1878" i="13"/>
  <c r="S1878" i="13"/>
  <c r="T1878" i="13" a="1"/>
  <c r="T1878" i="13"/>
  <c r="U1878" i="13" a="1"/>
  <c r="U1878" i="13"/>
  <c r="V1878" i="13"/>
  <c r="W1878" i="13" a="1"/>
  <c r="W1878" i="13"/>
  <c r="X1878" i="13"/>
  <c r="Y1878" i="13"/>
  <c r="Z1878" i="13"/>
  <c r="AA1878" i="13"/>
  <c r="H1879" i="13"/>
  <c r="L1879" i="13"/>
  <c r="R1879" i="13"/>
  <c r="S1879" i="13"/>
  <c r="T1879" i="13" a="1"/>
  <c r="T1879" i="13"/>
  <c r="U1879" i="13" a="1"/>
  <c r="U1879" i="13"/>
  <c r="V1879" i="13"/>
  <c r="W1879" i="13" a="1"/>
  <c r="W1879" i="13"/>
  <c r="X1879" i="13"/>
  <c r="Y1879" i="13"/>
  <c r="Z1879" i="13"/>
  <c r="AA1879" i="13"/>
  <c r="H1880" i="13"/>
  <c r="L1880" i="13"/>
  <c r="R1880" i="13"/>
  <c r="S1880" i="13"/>
  <c r="T1880" i="13" a="1"/>
  <c r="T1880" i="13"/>
  <c r="U1880" i="13" a="1"/>
  <c r="U1880" i="13"/>
  <c r="V1880" i="13"/>
  <c r="W1880" i="13" a="1"/>
  <c r="W1880" i="13"/>
  <c r="X1880" i="13"/>
  <c r="Y1880" i="13"/>
  <c r="Z1880" i="13"/>
  <c r="AA1880" i="13"/>
  <c r="H1881" i="13"/>
  <c r="L1881" i="13"/>
  <c r="R1881" i="13"/>
  <c r="S1881" i="13"/>
  <c r="T1881" i="13" a="1"/>
  <c r="T1881" i="13"/>
  <c r="U1881" i="13" a="1"/>
  <c r="U1881" i="13"/>
  <c r="V1881" i="13"/>
  <c r="W1881" i="13" a="1"/>
  <c r="W1881" i="13"/>
  <c r="X1881" i="13"/>
  <c r="Y1881" i="13"/>
  <c r="Z1881" i="13"/>
  <c r="AA1881" i="13"/>
  <c r="H1882" i="13"/>
  <c r="L1882" i="13"/>
  <c r="R1882" i="13"/>
  <c r="S1882" i="13"/>
  <c r="T1882" i="13" a="1"/>
  <c r="T1882" i="13"/>
  <c r="U1882" i="13" a="1"/>
  <c r="U1882" i="13"/>
  <c r="V1882" i="13"/>
  <c r="W1882" i="13" a="1"/>
  <c r="W1882" i="13"/>
  <c r="X1882" i="13"/>
  <c r="Y1882" i="13"/>
  <c r="Z1882" i="13"/>
  <c r="AA1882" i="13"/>
  <c r="H1883" i="13"/>
  <c r="L1883" i="13"/>
  <c r="R1883" i="13"/>
  <c r="S1883" i="13"/>
  <c r="T1883" i="13" a="1"/>
  <c r="T1883" i="13"/>
  <c r="U1883" i="13" a="1"/>
  <c r="U1883" i="13"/>
  <c r="V1883" i="13"/>
  <c r="W1883" i="13" a="1"/>
  <c r="W1883" i="13"/>
  <c r="X1883" i="13"/>
  <c r="Y1883" i="13"/>
  <c r="Z1883" i="13"/>
  <c r="AA1883" i="13"/>
  <c r="H1884" i="13"/>
  <c r="L1884" i="13"/>
  <c r="R1884" i="13"/>
  <c r="S1884" i="13"/>
  <c r="T1884" i="13" a="1"/>
  <c r="T1884" i="13"/>
  <c r="U1884" i="13" a="1"/>
  <c r="U1884" i="13"/>
  <c r="V1884" i="13"/>
  <c r="W1884" i="13" a="1"/>
  <c r="W1884" i="13"/>
  <c r="X1884" i="13"/>
  <c r="Y1884" i="13"/>
  <c r="Z1884" i="13"/>
  <c r="AA1884" i="13"/>
  <c r="H1885" i="13"/>
  <c r="L1885" i="13"/>
  <c r="R1885" i="13"/>
  <c r="S1885" i="13"/>
  <c r="T1885" i="13" a="1"/>
  <c r="T1885" i="13"/>
  <c r="U1885" i="13" a="1"/>
  <c r="U1885" i="13"/>
  <c r="V1885" i="13"/>
  <c r="W1885" i="13" a="1"/>
  <c r="W1885" i="13"/>
  <c r="X1885" i="13"/>
  <c r="Y1885" i="13"/>
  <c r="Z1885" i="13"/>
  <c r="AA1885" i="13"/>
  <c r="H1886" i="13"/>
  <c r="L1886" i="13"/>
  <c r="R1886" i="13"/>
  <c r="S1886" i="13"/>
  <c r="T1886" i="13" a="1"/>
  <c r="T1886" i="13"/>
  <c r="U1886" i="13" a="1"/>
  <c r="U1886" i="13"/>
  <c r="V1886" i="13"/>
  <c r="W1886" i="13" a="1"/>
  <c r="W1886" i="13"/>
  <c r="X1886" i="13"/>
  <c r="Y1886" i="13"/>
  <c r="Z1886" i="13"/>
  <c r="AA1886" i="13"/>
  <c r="H1887" i="13"/>
  <c r="L1887" i="13"/>
  <c r="R1887" i="13"/>
  <c r="S1887" i="13"/>
  <c r="T1887" i="13" a="1"/>
  <c r="T1887" i="13"/>
  <c r="U1887" i="13" a="1"/>
  <c r="U1887" i="13"/>
  <c r="V1887" i="13"/>
  <c r="W1887" i="13" a="1"/>
  <c r="W1887" i="13"/>
  <c r="X1887" i="13"/>
  <c r="Y1887" i="13"/>
  <c r="Z1887" i="13"/>
  <c r="AA1887" i="13"/>
  <c r="H1888" i="13"/>
  <c r="L1888" i="13"/>
  <c r="R1888" i="13"/>
  <c r="S1888" i="13"/>
  <c r="T1888" i="13" a="1"/>
  <c r="T1888" i="13"/>
  <c r="U1888" i="13" a="1"/>
  <c r="U1888" i="13"/>
  <c r="V1888" i="13"/>
  <c r="W1888" i="13" a="1"/>
  <c r="W1888" i="13"/>
  <c r="X1888" i="13"/>
  <c r="Y1888" i="13"/>
  <c r="Z1888" i="13"/>
  <c r="AA1888" i="13"/>
  <c r="H1889" i="13"/>
  <c r="L1889" i="13"/>
  <c r="R1889" i="13"/>
  <c r="S1889" i="13"/>
  <c r="T1889" i="13" a="1"/>
  <c r="T1889" i="13"/>
  <c r="U1889" i="13" a="1"/>
  <c r="U1889" i="13"/>
  <c r="V1889" i="13"/>
  <c r="W1889" i="13" a="1"/>
  <c r="W1889" i="13"/>
  <c r="X1889" i="13"/>
  <c r="Y1889" i="13"/>
  <c r="Z1889" i="13"/>
  <c r="AA1889" i="13"/>
  <c r="H1890" i="13"/>
  <c r="L1890" i="13"/>
  <c r="R1890" i="13"/>
  <c r="S1890" i="13"/>
  <c r="T1890" i="13" a="1"/>
  <c r="T1890" i="13"/>
  <c r="U1890" i="13" a="1"/>
  <c r="U1890" i="13"/>
  <c r="V1890" i="13"/>
  <c r="W1890" i="13" a="1"/>
  <c r="W1890" i="13"/>
  <c r="X1890" i="13"/>
  <c r="Y1890" i="13"/>
  <c r="Z1890" i="13"/>
  <c r="AA1890" i="13"/>
  <c r="H1891" i="13"/>
  <c r="L1891" i="13"/>
  <c r="R1891" i="13"/>
  <c r="S1891" i="13"/>
  <c r="T1891" i="13" a="1"/>
  <c r="T1891" i="13"/>
  <c r="U1891" i="13" a="1"/>
  <c r="U1891" i="13"/>
  <c r="V1891" i="13"/>
  <c r="W1891" i="13" a="1"/>
  <c r="W1891" i="13"/>
  <c r="X1891" i="13"/>
  <c r="Y1891" i="13"/>
  <c r="Z1891" i="13"/>
  <c r="AA1891" i="13"/>
  <c r="H1892" i="13"/>
  <c r="L1892" i="13"/>
  <c r="R1892" i="13"/>
  <c r="S1892" i="13"/>
  <c r="T1892" i="13" a="1"/>
  <c r="T1892" i="13"/>
  <c r="U1892" i="13" a="1"/>
  <c r="U1892" i="13"/>
  <c r="V1892" i="13"/>
  <c r="W1892" i="13" a="1"/>
  <c r="W1892" i="13"/>
  <c r="X1892" i="13"/>
  <c r="Y1892" i="13"/>
  <c r="Z1892" i="13"/>
  <c r="AA1892" i="13"/>
  <c r="H1893" i="13"/>
  <c r="L1893" i="13"/>
  <c r="R1893" i="13"/>
  <c r="S1893" i="13"/>
  <c r="T1893" i="13" a="1"/>
  <c r="T1893" i="13"/>
  <c r="U1893" i="13" a="1"/>
  <c r="U1893" i="13"/>
  <c r="V1893" i="13"/>
  <c r="W1893" i="13" a="1"/>
  <c r="W1893" i="13"/>
  <c r="X1893" i="13"/>
  <c r="Y1893" i="13"/>
  <c r="Z1893" i="13"/>
  <c r="AA1893" i="13"/>
  <c r="H1894" i="13"/>
  <c r="L1894" i="13"/>
  <c r="R1894" i="13"/>
  <c r="S1894" i="13"/>
  <c r="T1894" i="13" a="1"/>
  <c r="T1894" i="13"/>
  <c r="U1894" i="13" a="1"/>
  <c r="U1894" i="13"/>
  <c r="V1894" i="13"/>
  <c r="W1894" i="13" a="1"/>
  <c r="W1894" i="13"/>
  <c r="X1894" i="13"/>
  <c r="Y1894" i="13"/>
  <c r="Z1894" i="13"/>
  <c r="AA1894" i="13"/>
  <c r="H1895" i="13"/>
  <c r="L1895" i="13"/>
  <c r="R1895" i="13"/>
  <c r="S1895" i="13"/>
  <c r="T1895" i="13" a="1"/>
  <c r="T1895" i="13"/>
  <c r="U1895" i="13" a="1"/>
  <c r="U1895" i="13"/>
  <c r="V1895" i="13"/>
  <c r="W1895" i="13" a="1"/>
  <c r="W1895" i="13"/>
  <c r="X1895" i="13"/>
  <c r="Y1895" i="13"/>
  <c r="Z1895" i="13"/>
  <c r="AA1895" i="13"/>
  <c r="H1896" i="13"/>
  <c r="L1896" i="13"/>
  <c r="R1896" i="13"/>
  <c r="S1896" i="13"/>
  <c r="T1896" i="13" a="1"/>
  <c r="T1896" i="13"/>
  <c r="U1896" i="13" a="1"/>
  <c r="U1896" i="13"/>
  <c r="V1896" i="13"/>
  <c r="W1896" i="13" a="1"/>
  <c r="W1896" i="13"/>
  <c r="X1896" i="13"/>
  <c r="Y1896" i="13"/>
  <c r="Z1896" i="13"/>
  <c r="AA1896" i="13"/>
  <c r="H1897" i="13"/>
  <c r="L1897" i="13"/>
  <c r="R1897" i="13"/>
  <c r="S1897" i="13"/>
  <c r="T1897" i="13" a="1"/>
  <c r="T1897" i="13"/>
  <c r="U1897" i="13" a="1"/>
  <c r="U1897" i="13"/>
  <c r="V1897" i="13"/>
  <c r="W1897" i="13" a="1"/>
  <c r="W1897" i="13"/>
  <c r="X1897" i="13"/>
  <c r="Y1897" i="13"/>
  <c r="Z1897" i="13"/>
  <c r="AA1897" i="13"/>
  <c r="H1898" i="13"/>
  <c r="L1898" i="13"/>
  <c r="R1898" i="13"/>
  <c r="S1898" i="13"/>
  <c r="T1898" i="13" a="1"/>
  <c r="T1898" i="13"/>
  <c r="U1898" i="13" a="1"/>
  <c r="U1898" i="13"/>
  <c r="V1898" i="13"/>
  <c r="W1898" i="13" a="1"/>
  <c r="W1898" i="13"/>
  <c r="X1898" i="13"/>
  <c r="Y1898" i="13"/>
  <c r="Z1898" i="13"/>
  <c r="AA1898" i="13"/>
  <c r="H1899" i="13"/>
  <c r="L1899" i="13"/>
  <c r="R1899" i="13"/>
  <c r="S1899" i="13"/>
  <c r="T1899" i="13" a="1"/>
  <c r="T1899" i="13"/>
  <c r="U1899" i="13" a="1"/>
  <c r="U1899" i="13"/>
  <c r="V1899" i="13"/>
  <c r="W1899" i="13" a="1"/>
  <c r="W1899" i="13"/>
  <c r="X1899" i="13"/>
  <c r="Y1899" i="13"/>
  <c r="Z1899" i="13"/>
  <c r="AA1899" i="13"/>
  <c r="H1900" i="13"/>
  <c r="L1900" i="13"/>
  <c r="R1900" i="13"/>
  <c r="S1900" i="13"/>
  <c r="T1900" i="13" a="1"/>
  <c r="T1900" i="13"/>
  <c r="U1900" i="13" a="1"/>
  <c r="U1900" i="13"/>
  <c r="V1900" i="13"/>
  <c r="W1900" i="13" a="1"/>
  <c r="W1900" i="13"/>
  <c r="X1900" i="13"/>
  <c r="Y1900" i="13"/>
  <c r="Z1900" i="13"/>
  <c r="AA1900" i="13"/>
  <c r="H1901" i="13"/>
  <c r="L1901" i="13"/>
  <c r="R1901" i="13"/>
  <c r="S1901" i="13"/>
  <c r="T1901" i="13" a="1"/>
  <c r="T1901" i="13"/>
  <c r="U1901" i="13" a="1"/>
  <c r="U1901" i="13"/>
  <c r="V1901" i="13"/>
  <c r="W1901" i="13" a="1"/>
  <c r="W1901" i="13"/>
  <c r="X1901" i="13"/>
  <c r="Y1901" i="13"/>
  <c r="Z1901" i="13"/>
  <c r="AA1901" i="13"/>
  <c r="H1902" i="13"/>
  <c r="L1902" i="13"/>
  <c r="R1902" i="13"/>
  <c r="S1902" i="13"/>
  <c r="T1902" i="13" a="1"/>
  <c r="T1902" i="13"/>
  <c r="U1902" i="13" a="1"/>
  <c r="U1902" i="13"/>
  <c r="V1902" i="13"/>
  <c r="W1902" i="13" a="1"/>
  <c r="W1902" i="13"/>
  <c r="X1902" i="13"/>
  <c r="Y1902" i="13"/>
  <c r="Z1902" i="13"/>
  <c r="AA1902" i="13"/>
  <c r="H1903" i="13"/>
  <c r="L1903" i="13"/>
  <c r="R1903" i="13"/>
  <c r="S1903" i="13"/>
  <c r="T1903" i="13" a="1"/>
  <c r="T1903" i="13"/>
  <c r="U1903" i="13" a="1"/>
  <c r="U1903" i="13"/>
  <c r="V1903" i="13"/>
  <c r="W1903" i="13" a="1"/>
  <c r="W1903" i="13"/>
  <c r="X1903" i="13"/>
  <c r="Y1903" i="13"/>
  <c r="Z1903" i="13"/>
  <c r="AA1903" i="13"/>
  <c r="H1904" i="13"/>
  <c r="L1904" i="13"/>
  <c r="R1904" i="13"/>
  <c r="S1904" i="13"/>
  <c r="T1904" i="13" a="1"/>
  <c r="T1904" i="13"/>
  <c r="U1904" i="13" a="1"/>
  <c r="U1904" i="13"/>
  <c r="V1904" i="13"/>
  <c r="W1904" i="13" a="1"/>
  <c r="W1904" i="13"/>
  <c r="X1904" i="13"/>
  <c r="Y1904" i="13"/>
  <c r="Z1904" i="13"/>
  <c r="AA1904" i="13"/>
  <c r="H1905" i="13"/>
  <c r="L1905" i="13"/>
  <c r="R1905" i="13"/>
  <c r="S1905" i="13"/>
  <c r="T1905" i="13" a="1"/>
  <c r="T1905" i="13"/>
  <c r="U1905" i="13" a="1"/>
  <c r="U1905" i="13"/>
  <c r="V1905" i="13"/>
  <c r="W1905" i="13" a="1"/>
  <c r="W1905" i="13"/>
  <c r="X1905" i="13"/>
  <c r="Y1905" i="13"/>
  <c r="Z1905" i="13"/>
  <c r="AA1905" i="13"/>
  <c r="H1906" i="13"/>
  <c r="L1906" i="13"/>
  <c r="R1906" i="13"/>
  <c r="S1906" i="13"/>
  <c r="T1906" i="13" a="1"/>
  <c r="T1906" i="13"/>
  <c r="U1906" i="13" a="1"/>
  <c r="U1906" i="13"/>
  <c r="V1906" i="13"/>
  <c r="W1906" i="13" a="1"/>
  <c r="W1906" i="13"/>
  <c r="X1906" i="13"/>
  <c r="Y1906" i="13"/>
  <c r="Z1906" i="13"/>
  <c r="AA1906" i="13"/>
  <c r="H1907" i="13"/>
  <c r="L1907" i="13"/>
  <c r="R1907" i="13"/>
  <c r="S1907" i="13"/>
  <c r="T1907" i="13" a="1"/>
  <c r="T1907" i="13"/>
  <c r="U1907" i="13" a="1"/>
  <c r="U1907" i="13"/>
  <c r="V1907" i="13"/>
  <c r="W1907" i="13" a="1"/>
  <c r="W1907" i="13"/>
  <c r="X1907" i="13"/>
  <c r="Y1907" i="13"/>
  <c r="Z1907" i="13"/>
  <c r="AA1907" i="13"/>
  <c r="H1908" i="13"/>
  <c r="L1908" i="13"/>
  <c r="R1908" i="13"/>
  <c r="S1908" i="13"/>
  <c r="T1908" i="13" a="1"/>
  <c r="T1908" i="13"/>
  <c r="U1908" i="13" a="1"/>
  <c r="U1908" i="13"/>
  <c r="V1908" i="13"/>
  <c r="W1908" i="13" a="1"/>
  <c r="W1908" i="13"/>
  <c r="X1908" i="13"/>
  <c r="Y1908" i="13"/>
  <c r="Z1908" i="13"/>
  <c r="AA1908" i="13"/>
  <c r="H1909" i="13"/>
  <c r="L1909" i="13"/>
  <c r="R1909" i="13"/>
  <c r="S1909" i="13"/>
  <c r="T1909" i="13" a="1"/>
  <c r="T1909" i="13"/>
  <c r="U1909" i="13" a="1"/>
  <c r="U1909" i="13"/>
  <c r="V1909" i="13"/>
  <c r="W1909" i="13" a="1"/>
  <c r="W1909" i="13"/>
  <c r="X1909" i="13"/>
  <c r="Y1909" i="13"/>
  <c r="Z1909" i="13"/>
  <c r="AA1909" i="13"/>
  <c r="H1910" i="13"/>
  <c r="L1910" i="13"/>
  <c r="R1910" i="13"/>
  <c r="S1910" i="13"/>
  <c r="T1910" i="13" a="1"/>
  <c r="T1910" i="13"/>
  <c r="U1910" i="13" a="1"/>
  <c r="U1910" i="13"/>
  <c r="V1910" i="13"/>
  <c r="W1910" i="13" a="1"/>
  <c r="W1910" i="13"/>
  <c r="X1910" i="13"/>
  <c r="Y1910" i="13"/>
  <c r="Z1910" i="13"/>
  <c r="AA1910" i="13"/>
  <c r="H1911" i="13"/>
  <c r="L1911" i="13"/>
  <c r="R1911" i="13"/>
  <c r="S1911" i="13"/>
  <c r="T1911" i="13" a="1"/>
  <c r="T1911" i="13"/>
  <c r="U1911" i="13" a="1"/>
  <c r="U1911" i="13"/>
  <c r="V1911" i="13"/>
  <c r="W1911" i="13" a="1"/>
  <c r="W1911" i="13"/>
  <c r="X1911" i="13"/>
  <c r="Y1911" i="13"/>
  <c r="Z1911" i="13"/>
  <c r="AA1911" i="13"/>
  <c r="H1912" i="13"/>
  <c r="L1912" i="13"/>
  <c r="R1912" i="13"/>
  <c r="S1912" i="13"/>
  <c r="T1912" i="13" a="1"/>
  <c r="T1912" i="13"/>
  <c r="U1912" i="13" a="1"/>
  <c r="U1912" i="13"/>
  <c r="V1912" i="13"/>
  <c r="W1912" i="13" a="1"/>
  <c r="W1912" i="13"/>
  <c r="X1912" i="13"/>
  <c r="Y1912" i="13"/>
  <c r="Z1912" i="13"/>
  <c r="AA1912" i="13"/>
  <c r="H1913" i="13"/>
  <c r="L1913" i="13"/>
  <c r="R1913" i="13"/>
  <c r="S1913" i="13"/>
  <c r="T1913" i="13" a="1"/>
  <c r="T1913" i="13"/>
  <c r="U1913" i="13" a="1"/>
  <c r="U1913" i="13"/>
  <c r="V1913" i="13"/>
  <c r="W1913" i="13" a="1"/>
  <c r="W1913" i="13"/>
  <c r="X1913" i="13"/>
  <c r="Y1913" i="13"/>
  <c r="Z1913" i="13"/>
  <c r="AA1913" i="13"/>
  <c r="H1914" i="13"/>
  <c r="L1914" i="13"/>
  <c r="R1914" i="13"/>
  <c r="S1914" i="13"/>
  <c r="T1914" i="13" a="1"/>
  <c r="T1914" i="13"/>
  <c r="U1914" i="13" a="1"/>
  <c r="U1914" i="13"/>
  <c r="V1914" i="13"/>
  <c r="W1914" i="13" a="1"/>
  <c r="W1914" i="13"/>
  <c r="X1914" i="13"/>
  <c r="Y1914" i="13"/>
  <c r="Z1914" i="13"/>
  <c r="AA1914" i="13"/>
  <c r="H1915" i="13"/>
  <c r="L1915" i="13"/>
  <c r="R1915" i="13"/>
  <c r="S1915" i="13"/>
  <c r="T1915" i="13" a="1"/>
  <c r="T1915" i="13"/>
  <c r="U1915" i="13" a="1"/>
  <c r="U1915" i="13"/>
  <c r="V1915" i="13"/>
  <c r="W1915" i="13" a="1"/>
  <c r="W1915" i="13"/>
  <c r="X1915" i="13"/>
  <c r="Y1915" i="13"/>
  <c r="Z1915" i="13"/>
  <c r="AA1915" i="13"/>
  <c r="H1916" i="13"/>
  <c r="L1916" i="13"/>
  <c r="R1916" i="13"/>
  <c r="S1916" i="13"/>
  <c r="T1916" i="13" a="1"/>
  <c r="T1916" i="13"/>
  <c r="U1916" i="13" a="1"/>
  <c r="U1916" i="13"/>
  <c r="V1916" i="13"/>
  <c r="W1916" i="13" a="1"/>
  <c r="W1916" i="13"/>
  <c r="X1916" i="13"/>
  <c r="Y1916" i="13"/>
  <c r="Z1916" i="13"/>
  <c r="AA1916" i="13"/>
  <c r="H1917" i="13"/>
  <c r="L1917" i="13"/>
  <c r="R1917" i="13"/>
  <c r="S1917" i="13"/>
  <c r="T1917" i="13" a="1"/>
  <c r="T1917" i="13"/>
  <c r="U1917" i="13" a="1"/>
  <c r="U1917" i="13"/>
  <c r="V1917" i="13"/>
  <c r="W1917" i="13" a="1"/>
  <c r="W1917" i="13"/>
  <c r="X1917" i="13"/>
  <c r="Y1917" i="13"/>
  <c r="Z1917" i="13"/>
  <c r="AA1917" i="13"/>
  <c r="H1918" i="13"/>
  <c r="L1918" i="13"/>
  <c r="R1918" i="13"/>
  <c r="S1918" i="13"/>
  <c r="T1918" i="13" a="1"/>
  <c r="T1918" i="13"/>
  <c r="U1918" i="13" a="1"/>
  <c r="U1918" i="13"/>
  <c r="V1918" i="13"/>
  <c r="W1918" i="13" a="1"/>
  <c r="W1918" i="13"/>
  <c r="X1918" i="13"/>
  <c r="Y1918" i="13"/>
  <c r="Z1918" i="13"/>
  <c r="AA1918" i="13"/>
  <c r="H1919" i="13"/>
  <c r="L1919" i="13"/>
  <c r="R1919" i="13"/>
  <c r="S1919" i="13"/>
  <c r="T1919" i="13" a="1"/>
  <c r="T1919" i="13"/>
  <c r="U1919" i="13" a="1"/>
  <c r="U1919" i="13"/>
  <c r="V1919" i="13"/>
  <c r="W1919" i="13" a="1"/>
  <c r="W1919" i="13"/>
  <c r="X1919" i="13"/>
  <c r="Y1919" i="13"/>
  <c r="Z1919" i="13"/>
  <c r="AA1919" i="13"/>
  <c r="H1920" i="13"/>
  <c r="L1920" i="13"/>
  <c r="R1920" i="13"/>
  <c r="S1920" i="13"/>
  <c r="T1920" i="13" a="1"/>
  <c r="T1920" i="13"/>
  <c r="U1920" i="13" a="1"/>
  <c r="U1920" i="13"/>
  <c r="V1920" i="13"/>
  <c r="W1920" i="13" a="1"/>
  <c r="W1920" i="13"/>
  <c r="X1920" i="13"/>
  <c r="Y1920" i="13"/>
  <c r="Z1920" i="13"/>
  <c r="AA1920" i="13"/>
  <c r="H1921" i="13"/>
  <c r="L1921" i="13"/>
  <c r="R1921" i="13"/>
  <c r="S1921" i="13"/>
  <c r="T1921" i="13" a="1"/>
  <c r="T1921" i="13"/>
  <c r="U1921" i="13" a="1"/>
  <c r="U1921" i="13"/>
  <c r="V1921" i="13"/>
  <c r="W1921" i="13" a="1"/>
  <c r="W1921" i="13"/>
  <c r="X1921" i="13"/>
  <c r="Y1921" i="13"/>
  <c r="Z1921" i="13"/>
  <c r="AA1921" i="13"/>
  <c r="H1922" i="13"/>
  <c r="L1922" i="13"/>
  <c r="R1922" i="13"/>
  <c r="S1922" i="13"/>
  <c r="T1922" i="13" a="1"/>
  <c r="T1922" i="13"/>
  <c r="U1922" i="13" a="1"/>
  <c r="U1922" i="13"/>
  <c r="V1922" i="13"/>
  <c r="W1922" i="13" a="1"/>
  <c r="W1922" i="13"/>
  <c r="X1922" i="13"/>
  <c r="Y1922" i="13"/>
  <c r="Z1922" i="13"/>
  <c r="AA1922" i="13"/>
  <c r="H1923" i="13"/>
  <c r="L1923" i="13"/>
  <c r="R1923" i="13"/>
  <c r="S1923" i="13"/>
  <c r="T1923" i="13" a="1"/>
  <c r="T1923" i="13"/>
  <c r="U1923" i="13" a="1"/>
  <c r="U1923" i="13"/>
  <c r="V1923" i="13"/>
  <c r="W1923" i="13" a="1"/>
  <c r="W1923" i="13"/>
  <c r="X1923" i="13"/>
  <c r="Y1923" i="13"/>
  <c r="Z1923" i="13"/>
  <c r="AA1923" i="13"/>
  <c r="H1924" i="13"/>
  <c r="L1924" i="13"/>
  <c r="R1924" i="13"/>
  <c r="S1924" i="13"/>
  <c r="T1924" i="13" a="1"/>
  <c r="T1924" i="13"/>
  <c r="U1924" i="13" a="1"/>
  <c r="U1924" i="13"/>
  <c r="V1924" i="13"/>
  <c r="W1924" i="13" a="1"/>
  <c r="W1924" i="13"/>
  <c r="X1924" i="13"/>
  <c r="Y1924" i="13"/>
  <c r="Z1924" i="13"/>
  <c r="AA1924" i="13"/>
  <c r="H1925" i="13"/>
  <c r="L1925" i="13"/>
  <c r="R1925" i="13"/>
  <c r="S1925" i="13"/>
  <c r="T1925" i="13" a="1"/>
  <c r="T1925" i="13"/>
  <c r="U1925" i="13" a="1"/>
  <c r="U1925" i="13"/>
  <c r="V1925" i="13"/>
  <c r="W1925" i="13" a="1"/>
  <c r="W1925" i="13"/>
  <c r="X1925" i="13"/>
  <c r="Y1925" i="13"/>
  <c r="Z1925" i="13"/>
  <c r="AA1925" i="13"/>
  <c r="H1926" i="13"/>
  <c r="L1926" i="13"/>
  <c r="R1926" i="13"/>
  <c r="S1926" i="13"/>
  <c r="T1926" i="13" a="1"/>
  <c r="T1926" i="13"/>
  <c r="U1926" i="13" a="1"/>
  <c r="U1926" i="13"/>
  <c r="V1926" i="13"/>
  <c r="W1926" i="13" a="1"/>
  <c r="W1926" i="13"/>
  <c r="X1926" i="13"/>
  <c r="Y1926" i="13"/>
  <c r="Z1926" i="13"/>
  <c r="AA1926" i="13"/>
  <c r="H1927" i="13"/>
  <c r="L1927" i="13"/>
  <c r="R1927" i="13"/>
  <c r="S1927" i="13"/>
  <c r="T1927" i="13" a="1"/>
  <c r="T1927" i="13"/>
  <c r="U1927" i="13" a="1"/>
  <c r="U1927" i="13"/>
  <c r="V1927" i="13"/>
  <c r="W1927" i="13" a="1"/>
  <c r="W1927" i="13"/>
  <c r="X1927" i="13"/>
  <c r="Y1927" i="13"/>
  <c r="Z1927" i="13"/>
  <c r="AA1927" i="13"/>
  <c r="H1928" i="13"/>
  <c r="L1928" i="13"/>
  <c r="R1928" i="13"/>
  <c r="S1928" i="13"/>
  <c r="T1928" i="13" a="1"/>
  <c r="T1928" i="13"/>
  <c r="U1928" i="13" a="1"/>
  <c r="U1928" i="13"/>
  <c r="V1928" i="13"/>
  <c r="W1928" i="13" a="1"/>
  <c r="W1928" i="13"/>
  <c r="X1928" i="13"/>
  <c r="Y1928" i="13"/>
  <c r="Z1928" i="13"/>
  <c r="AA1928" i="13"/>
  <c r="H1929" i="13"/>
  <c r="L1929" i="13"/>
  <c r="R1929" i="13"/>
  <c r="S1929" i="13"/>
  <c r="T1929" i="13" a="1"/>
  <c r="T1929" i="13"/>
  <c r="U1929" i="13" a="1"/>
  <c r="U1929" i="13"/>
  <c r="V1929" i="13"/>
  <c r="W1929" i="13" a="1"/>
  <c r="W1929" i="13"/>
  <c r="X1929" i="13"/>
  <c r="Y1929" i="13"/>
  <c r="Z1929" i="13"/>
  <c r="AA1929" i="13"/>
  <c r="H1930" i="13"/>
  <c r="L1930" i="13"/>
  <c r="R1930" i="13"/>
  <c r="S1930" i="13"/>
  <c r="T1930" i="13" a="1"/>
  <c r="T1930" i="13"/>
  <c r="U1930" i="13" a="1"/>
  <c r="U1930" i="13"/>
  <c r="V1930" i="13"/>
  <c r="W1930" i="13" a="1"/>
  <c r="W1930" i="13"/>
  <c r="X1930" i="13"/>
  <c r="Y1930" i="13"/>
  <c r="Z1930" i="13"/>
  <c r="AA1930" i="13"/>
  <c r="H1931" i="13"/>
  <c r="L1931" i="13"/>
  <c r="R1931" i="13"/>
  <c r="S1931" i="13"/>
  <c r="T1931" i="13" a="1"/>
  <c r="T1931" i="13"/>
  <c r="U1931" i="13" a="1"/>
  <c r="U1931" i="13"/>
  <c r="V1931" i="13"/>
  <c r="W1931" i="13" a="1"/>
  <c r="W1931" i="13"/>
  <c r="X1931" i="13"/>
  <c r="Y1931" i="13"/>
  <c r="Z1931" i="13"/>
  <c r="AA1931" i="13"/>
  <c r="H1932" i="13"/>
  <c r="L1932" i="13"/>
  <c r="R1932" i="13"/>
  <c r="S1932" i="13"/>
  <c r="T1932" i="13" a="1"/>
  <c r="T1932" i="13"/>
  <c r="U1932" i="13" a="1"/>
  <c r="U1932" i="13"/>
  <c r="V1932" i="13"/>
  <c r="W1932" i="13" a="1"/>
  <c r="W1932" i="13"/>
  <c r="X1932" i="13"/>
  <c r="Y1932" i="13"/>
  <c r="Z1932" i="13"/>
  <c r="AA1932" i="13"/>
  <c r="H1933" i="13"/>
  <c r="L1933" i="13"/>
  <c r="R1933" i="13"/>
  <c r="S1933" i="13"/>
  <c r="T1933" i="13" a="1"/>
  <c r="T1933" i="13"/>
  <c r="U1933" i="13" a="1"/>
  <c r="U1933" i="13"/>
  <c r="V1933" i="13"/>
  <c r="W1933" i="13" a="1"/>
  <c r="W1933" i="13"/>
  <c r="X1933" i="13"/>
  <c r="Y1933" i="13"/>
  <c r="Z1933" i="13"/>
  <c r="AA1933" i="13"/>
  <c r="H1934" i="13"/>
  <c r="L1934" i="13"/>
  <c r="R1934" i="13"/>
  <c r="S1934" i="13"/>
  <c r="T1934" i="13" a="1"/>
  <c r="T1934" i="13"/>
  <c r="U1934" i="13" a="1"/>
  <c r="U1934" i="13"/>
  <c r="V1934" i="13"/>
  <c r="W1934" i="13" a="1"/>
  <c r="W1934" i="13"/>
  <c r="X1934" i="13"/>
  <c r="Y1934" i="13"/>
  <c r="Z1934" i="13"/>
  <c r="AA1934" i="13"/>
  <c r="H1935" i="13"/>
  <c r="L1935" i="13"/>
  <c r="R1935" i="13"/>
  <c r="S1935" i="13"/>
  <c r="T1935" i="13" a="1"/>
  <c r="T1935" i="13"/>
  <c r="U1935" i="13" a="1"/>
  <c r="U1935" i="13"/>
  <c r="V1935" i="13"/>
  <c r="W1935" i="13" a="1"/>
  <c r="W1935" i="13"/>
  <c r="X1935" i="13"/>
  <c r="Y1935" i="13"/>
  <c r="Z1935" i="13"/>
  <c r="AA1935" i="13"/>
  <c r="H1936" i="13"/>
  <c r="L1936" i="13"/>
  <c r="R1936" i="13"/>
  <c r="S1936" i="13"/>
  <c r="T1936" i="13" a="1"/>
  <c r="T1936" i="13"/>
  <c r="U1936" i="13" a="1"/>
  <c r="U1936" i="13"/>
  <c r="V1936" i="13"/>
  <c r="W1936" i="13" a="1"/>
  <c r="W1936" i="13"/>
  <c r="X1936" i="13"/>
  <c r="Y1936" i="13"/>
  <c r="Z1936" i="13"/>
  <c r="AA1936" i="13"/>
  <c r="H1937" i="13"/>
  <c r="L1937" i="13"/>
  <c r="R1937" i="13"/>
  <c r="S1937" i="13"/>
  <c r="T1937" i="13" a="1"/>
  <c r="T1937" i="13"/>
  <c r="U1937" i="13" a="1"/>
  <c r="U1937" i="13"/>
  <c r="V1937" i="13"/>
  <c r="W1937" i="13" a="1"/>
  <c r="W1937" i="13"/>
  <c r="X1937" i="13"/>
  <c r="Y1937" i="13"/>
  <c r="Z1937" i="13"/>
  <c r="AA1937" i="13"/>
  <c r="H1938" i="13"/>
  <c r="L1938" i="13"/>
  <c r="R1938" i="13"/>
  <c r="S1938" i="13"/>
  <c r="T1938" i="13" a="1"/>
  <c r="T1938" i="13"/>
  <c r="U1938" i="13" a="1"/>
  <c r="U1938" i="13"/>
  <c r="V1938" i="13"/>
  <c r="W1938" i="13" a="1"/>
  <c r="W1938" i="13"/>
  <c r="X1938" i="13"/>
  <c r="Y1938" i="13"/>
  <c r="Z1938" i="13"/>
  <c r="AA1938" i="13"/>
  <c r="H1939" i="13"/>
  <c r="L1939" i="13"/>
  <c r="R1939" i="13"/>
  <c r="S1939" i="13"/>
  <c r="T1939" i="13" a="1"/>
  <c r="T1939" i="13"/>
  <c r="U1939" i="13" a="1"/>
  <c r="U1939" i="13"/>
  <c r="V1939" i="13"/>
  <c r="W1939" i="13" a="1"/>
  <c r="W1939" i="13"/>
  <c r="X1939" i="13"/>
  <c r="Y1939" i="13"/>
  <c r="Z1939" i="13"/>
  <c r="AA1939" i="13"/>
  <c r="H1940" i="13"/>
  <c r="L1940" i="13"/>
  <c r="R1940" i="13"/>
  <c r="S1940" i="13"/>
  <c r="T1940" i="13" a="1"/>
  <c r="T1940" i="13"/>
  <c r="U1940" i="13" a="1"/>
  <c r="U1940" i="13"/>
  <c r="V1940" i="13"/>
  <c r="W1940" i="13" a="1"/>
  <c r="W1940" i="13"/>
  <c r="X1940" i="13"/>
  <c r="Y1940" i="13"/>
  <c r="Z1940" i="13"/>
  <c r="AA1940" i="13"/>
  <c r="H1941" i="13"/>
  <c r="L1941" i="13"/>
  <c r="R1941" i="13"/>
  <c r="S1941" i="13"/>
  <c r="T1941" i="13" a="1"/>
  <c r="T1941" i="13"/>
  <c r="U1941" i="13" a="1"/>
  <c r="U1941" i="13"/>
  <c r="V1941" i="13"/>
  <c r="W1941" i="13" a="1"/>
  <c r="W1941" i="13"/>
  <c r="X1941" i="13"/>
  <c r="Y1941" i="13"/>
  <c r="Z1941" i="13"/>
  <c r="AA1941" i="13"/>
  <c r="H1942" i="13"/>
  <c r="L1942" i="13"/>
  <c r="R1942" i="13"/>
  <c r="S1942" i="13"/>
  <c r="T1942" i="13" a="1"/>
  <c r="T1942" i="13"/>
  <c r="U1942" i="13" a="1"/>
  <c r="U1942" i="13"/>
  <c r="V1942" i="13"/>
  <c r="W1942" i="13" a="1"/>
  <c r="W1942" i="13"/>
  <c r="X1942" i="13"/>
  <c r="Y1942" i="13"/>
  <c r="Z1942" i="13"/>
  <c r="AA1942" i="13"/>
  <c r="H1943" i="13"/>
  <c r="L1943" i="13"/>
  <c r="R1943" i="13"/>
  <c r="S1943" i="13"/>
  <c r="T1943" i="13" a="1"/>
  <c r="T1943" i="13"/>
  <c r="U1943" i="13" a="1"/>
  <c r="U1943" i="13"/>
  <c r="V1943" i="13"/>
  <c r="W1943" i="13" a="1"/>
  <c r="W1943" i="13"/>
  <c r="X1943" i="13"/>
  <c r="Y1943" i="13"/>
  <c r="Z1943" i="13"/>
  <c r="AA1943" i="13"/>
  <c r="H1944" i="13"/>
  <c r="L1944" i="13"/>
  <c r="R1944" i="13"/>
  <c r="S1944" i="13"/>
  <c r="T1944" i="13" a="1"/>
  <c r="T1944" i="13"/>
  <c r="U1944" i="13" a="1"/>
  <c r="U1944" i="13"/>
  <c r="V1944" i="13"/>
  <c r="W1944" i="13" a="1"/>
  <c r="W1944" i="13"/>
  <c r="X1944" i="13"/>
  <c r="Y1944" i="13"/>
  <c r="Z1944" i="13"/>
  <c r="AA1944" i="13"/>
  <c r="H1945" i="13"/>
  <c r="L1945" i="13"/>
  <c r="R1945" i="13"/>
  <c r="S1945" i="13"/>
  <c r="T1945" i="13" a="1"/>
  <c r="T1945" i="13"/>
  <c r="U1945" i="13" a="1"/>
  <c r="U1945" i="13"/>
  <c r="V1945" i="13"/>
  <c r="W1945" i="13" a="1"/>
  <c r="W1945" i="13"/>
  <c r="X1945" i="13"/>
  <c r="Y1945" i="13"/>
  <c r="Z1945" i="13"/>
  <c r="AA1945" i="13"/>
  <c r="H1946" i="13"/>
  <c r="L1946" i="13"/>
  <c r="R1946" i="13"/>
  <c r="S1946" i="13"/>
  <c r="T1946" i="13" a="1"/>
  <c r="T1946" i="13"/>
  <c r="U1946" i="13" a="1"/>
  <c r="U1946" i="13"/>
  <c r="V1946" i="13"/>
  <c r="W1946" i="13" a="1"/>
  <c r="W1946" i="13"/>
  <c r="X1946" i="13"/>
  <c r="Y1946" i="13"/>
  <c r="Z1946" i="13"/>
  <c r="AA1946" i="13"/>
  <c r="H1947" i="13"/>
  <c r="L1947" i="13"/>
  <c r="R1947" i="13"/>
  <c r="S1947" i="13"/>
  <c r="T1947" i="13" a="1"/>
  <c r="T1947" i="13"/>
  <c r="U1947" i="13" a="1"/>
  <c r="U1947" i="13"/>
  <c r="V1947" i="13"/>
  <c r="W1947" i="13" a="1"/>
  <c r="W1947" i="13"/>
  <c r="X1947" i="13"/>
  <c r="Y1947" i="13"/>
  <c r="Z1947" i="13"/>
  <c r="AA1947" i="13"/>
  <c r="H1948" i="13"/>
  <c r="L1948" i="13"/>
  <c r="R1948" i="13"/>
  <c r="S1948" i="13"/>
  <c r="T1948" i="13" a="1"/>
  <c r="T1948" i="13"/>
  <c r="U1948" i="13" a="1"/>
  <c r="U1948" i="13"/>
  <c r="V1948" i="13"/>
  <c r="W1948" i="13" a="1"/>
  <c r="W1948" i="13"/>
  <c r="X1948" i="13"/>
  <c r="Y1948" i="13"/>
  <c r="Z1948" i="13"/>
  <c r="AA1948" i="13"/>
  <c r="H1949" i="13"/>
  <c r="L1949" i="13"/>
  <c r="R1949" i="13"/>
  <c r="S1949" i="13"/>
  <c r="T1949" i="13" a="1"/>
  <c r="T1949" i="13"/>
  <c r="U1949" i="13" a="1"/>
  <c r="U1949" i="13"/>
  <c r="V1949" i="13"/>
  <c r="W1949" i="13" a="1"/>
  <c r="W1949" i="13"/>
  <c r="X1949" i="13"/>
  <c r="Y1949" i="13"/>
  <c r="Z1949" i="13"/>
  <c r="AA1949" i="13"/>
  <c r="H1950" i="13"/>
  <c r="L1950" i="13"/>
  <c r="R1950" i="13"/>
  <c r="S1950" i="13"/>
  <c r="T1950" i="13" a="1"/>
  <c r="T1950" i="13"/>
  <c r="U1950" i="13" a="1"/>
  <c r="U1950" i="13"/>
  <c r="V1950" i="13"/>
  <c r="W1950" i="13" a="1"/>
  <c r="W1950" i="13"/>
  <c r="X1950" i="13"/>
  <c r="Y1950" i="13"/>
  <c r="Z1950" i="13"/>
  <c r="AA1950" i="13"/>
  <c r="H1951" i="13"/>
  <c r="L1951" i="13"/>
  <c r="R1951" i="13"/>
  <c r="S1951" i="13"/>
  <c r="T1951" i="13" a="1"/>
  <c r="T1951" i="13"/>
  <c r="U1951" i="13" a="1"/>
  <c r="U1951" i="13"/>
  <c r="V1951" i="13"/>
  <c r="W1951" i="13" a="1"/>
  <c r="W1951" i="13"/>
  <c r="X1951" i="13"/>
  <c r="Y1951" i="13"/>
  <c r="Z1951" i="13"/>
  <c r="AA1951" i="13"/>
  <c r="H1952" i="13"/>
  <c r="L1952" i="13"/>
  <c r="R1952" i="13"/>
  <c r="S1952" i="13"/>
  <c r="T1952" i="13" a="1"/>
  <c r="T1952" i="13"/>
  <c r="U1952" i="13" a="1"/>
  <c r="U1952" i="13"/>
  <c r="V1952" i="13"/>
  <c r="W1952" i="13" a="1"/>
  <c r="W1952" i="13"/>
  <c r="X1952" i="13"/>
  <c r="Y1952" i="13"/>
  <c r="Z1952" i="13"/>
  <c r="AA1952" i="13"/>
  <c r="H1953" i="13"/>
  <c r="L1953" i="13"/>
  <c r="R1953" i="13"/>
  <c r="S1953" i="13"/>
  <c r="T1953" i="13" a="1"/>
  <c r="T1953" i="13"/>
  <c r="U1953" i="13" a="1"/>
  <c r="U1953" i="13"/>
  <c r="V1953" i="13"/>
  <c r="W1953" i="13" a="1"/>
  <c r="W1953" i="13"/>
  <c r="X1953" i="13"/>
  <c r="Y1953" i="13"/>
  <c r="Z1953" i="13"/>
  <c r="AA1953" i="13"/>
  <c r="H1954" i="13"/>
  <c r="L1954" i="13"/>
  <c r="R1954" i="13"/>
  <c r="S1954" i="13"/>
  <c r="T1954" i="13" a="1"/>
  <c r="T1954" i="13"/>
  <c r="U1954" i="13" a="1"/>
  <c r="U1954" i="13"/>
  <c r="V1954" i="13"/>
  <c r="W1954" i="13" a="1"/>
  <c r="W1954" i="13"/>
  <c r="X1954" i="13"/>
  <c r="Y1954" i="13"/>
  <c r="Z1954" i="13"/>
  <c r="AA1954" i="13"/>
  <c r="H1955" i="13"/>
  <c r="L1955" i="13"/>
  <c r="R1955" i="13"/>
  <c r="S1955" i="13"/>
  <c r="T1955" i="13" a="1"/>
  <c r="T1955" i="13"/>
  <c r="U1955" i="13" a="1"/>
  <c r="U1955" i="13"/>
  <c r="V1955" i="13"/>
  <c r="W1955" i="13" a="1"/>
  <c r="W1955" i="13"/>
  <c r="X1955" i="13"/>
  <c r="Y1955" i="13"/>
  <c r="Z1955" i="13"/>
  <c r="AA1955" i="13"/>
  <c r="H1956" i="13"/>
  <c r="L1956" i="13"/>
  <c r="R1956" i="13"/>
  <c r="S1956" i="13"/>
  <c r="T1956" i="13" a="1"/>
  <c r="T1956" i="13"/>
  <c r="U1956" i="13" a="1"/>
  <c r="U1956" i="13"/>
  <c r="V1956" i="13"/>
  <c r="W1956" i="13" a="1"/>
  <c r="W1956" i="13"/>
  <c r="X1956" i="13"/>
  <c r="Y1956" i="13"/>
  <c r="Z1956" i="13"/>
  <c r="AA1956" i="13"/>
  <c r="H1957" i="13"/>
  <c r="L1957" i="13"/>
  <c r="R1957" i="13"/>
  <c r="S1957" i="13"/>
  <c r="T1957" i="13" a="1"/>
  <c r="T1957" i="13"/>
  <c r="U1957" i="13" a="1"/>
  <c r="U1957" i="13"/>
  <c r="V1957" i="13"/>
  <c r="W1957" i="13" a="1"/>
  <c r="W1957" i="13"/>
  <c r="X1957" i="13"/>
  <c r="Y1957" i="13"/>
  <c r="Z1957" i="13"/>
  <c r="AA1957" i="13"/>
  <c r="H1958" i="13"/>
  <c r="L1958" i="13"/>
  <c r="R1958" i="13"/>
  <c r="S1958" i="13"/>
  <c r="T1958" i="13" a="1"/>
  <c r="T1958" i="13"/>
  <c r="U1958" i="13" a="1"/>
  <c r="U1958" i="13"/>
  <c r="V1958" i="13"/>
  <c r="W1958" i="13" a="1"/>
  <c r="W1958" i="13"/>
  <c r="X1958" i="13"/>
  <c r="Y1958" i="13"/>
  <c r="Z1958" i="13"/>
  <c r="AA1958" i="13"/>
  <c r="H1959" i="13"/>
  <c r="L1959" i="13"/>
  <c r="R1959" i="13"/>
  <c r="S1959" i="13"/>
  <c r="T1959" i="13" a="1"/>
  <c r="T1959" i="13"/>
  <c r="U1959" i="13" a="1"/>
  <c r="U1959" i="13"/>
  <c r="V1959" i="13"/>
  <c r="W1959" i="13" a="1"/>
  <c r="W1959" i="13"/>
  <c r="X1959" i="13"/>
  <c r="Y1959" i="13"/>
  <c r="Z1959" i="13"/>
  <c r="AA1959" i="13"/>
  <c r="H1960" i="13"/>
  <c r="L1960" i="13"/>
  <c r="R1960" i="13"/>
  <c r="S1960" i="13"/>
  <c r="T1960" i="13" a="1"/>
  <c r="T1960" i="13"/>
  <c r="U1960" i="13" a="1"/>
  <c r="U1960" i="13"/>
  <c r="V1960" i="13"/>
  <c r="W1960" i="13" a="1"/>
  <c r="W1960" i="13"/>
  <c r="X1960" i="13"/>
  <c r="Y1960" i="13"/>
  <c r="Z1960" i="13"/>
  <c r="AA1960" i="13"/>
  <c r="H1961" i="13"/>
  <c r="L1961" i="13"/>
  <c r="R1961" i="13"/>
  <c r="S1961" i="13"/>
  <c r="T1961" i="13" a="1"/>
  <c r="T1961" i="13"/>
  <c r="U1961" i="13" a="1"/>
  <c r="U1961" i="13"/>
  <c r="V1961" i="13"/>
  <c r="W1961" i="13" a="1"/>
  <c r="W1961" i="13"/>
  <c r="X1961" i="13"/>
  <c r="Y1961" i="13"/>
  <c r="Z1961" i="13"/>
  <c r="AA1961" i="13"/>
  <c r="H1962" i="13"/>
  <c r="L1962" i="13"/>
  <c r="R1962" i="13"/>
  <c r="S1962" i="13"/>
  <c r="T1962" i="13" a="1"/>
  <c r="T1962" i="13"/>
  <c r="U1962" i="13" a="1"/>
  <c r="U1962" i="13"/>
  <c r="V1962" i="13"/>
  <c r="W1962" i="13" a="1"/>
  <c r="W1962" i="13"/>
  <c r="X1962" i="13"/>
  <c r="Y1962" i="13"/>
  <c r="Z1962" i="13"/>
  <c r="AA1962" i="13"/>
  <c r="H1963" i="13"/>
  <c r="L1963" i="13"/>
  <c r="R1963" i="13"/>
  <c r="S1963" i="13"/>
  <c r="T1963" i="13" a="1"/>
  <c r="T1963" i="13"/>
  <c r="U1963" i="13" a="1"/>
  <c r="U1963" i="13"/>
  <c r="V1963" i="13"/>
  <c r="W1963" i="13" a="1"/>
  <c r="W1963" i="13"/>
  <c r="X1963" i="13"/>
  <c r="Y1963" i="13"/>
  <c r="Z1963" i="13"/>
  <c r="AA1963" i="13"/>
  <c r="H1964" i="13"/>
  <c r="L1964" i="13"/>
  <c r="R1964" i="13"/>
  <c r="S1964" i="13"/>
  <c r="T1964" i="13" a="1"/>
  <c r="T1964" i="13"/>
  <c r="U1964" i="13" a="1"/>
  <c r="U1964" i="13"/>
  <c r="V1964" i="13"/>
  <c r="W1964" i="13" a="1"/>
  <c r="W1964" i="13"/>
  <c r="X1964" i="13"/>
  <c r="Y1964" i="13"/>
  <c r="Z1964" i="13"/>
  <c r="AA1964" i="13"/>
  <c r="H1965" i="13"/>
  <c r="L1965" i="13"/>
  <c r="R1965" i="13"/>
  <c r="S1965" i="13"/>
  <c r="T1965" i="13" a="1"/>
  <c r="T1965" i="13"/>
  <c r="U1965" i="13" a="1"/>
  <c r="U1965" i="13"/>
  <c r="V1965" i="13"/>
  <c r="W1965" i="13" a="1"/>
  <c r="W1965" i="13"/>
  <c r="X1965" i="13"/>
  <c r="Y1965" i="13"/>
  <c r="Z1965" i="13"/>
  <c r="AA1965" i="13"/>
  <c r="H1966" i="13"/>
  <c r="L1966" i="13"/>
  <c r="R1966" i="13"/>
  <c r="S1966" i="13"/>
  <c r="T1966" i="13" a="1"/>
  <c r="T1966" i="13"/>
  <c r="U1966" i="13" a="1"/>
  <c r="U1966" i="13"/>
  <c r="V1966" i="13"/>
  <c r="W1966" i="13" a="1"/>
  <c r="W1966" i="13"/>
  <c r="X1966" i="13"/>
  <c r="Y1966" i="13"/>
  <c r="Z1966" i="13"/>
  <c r="AA1966" i="13"/>
  <c r="H1967" i="13"/>
  <c r="L1967" i="13"/>
  <c r="R1967" i="13"/>
  <c r="S1967" i="13"/>
  <c r="T1967" i="13" a="1"/>
  <c r="T1967" i="13"/>
  <c r="U1967" i="13" a="1"/>
  <c r="U1967" i="13"/>
  <c r="V1967" i="13"/>
  <c r="W1967" i="13" a="1"/>
  <c r="W1967" i="13"/>
  <c r="X1967" i="13"/>
  <c r="Y1967" i="13"/>
  <c r="Z1967" i="13"/>
  <c r="AA1967" i="13"/>
  <c r="H1968" i="13"/>
  <c r="L1968" i="13"/>
  <c r="R1968" i="13"/>
  <c r="S1968" i="13"/>
  <c r="T1968" i="13" a="1"/>
  <c r="T1968" i="13"/>
  <c r="U1968" i="13" a="1"/>
  <c r="U1968" i="13"/>
  <c r="V1968" i="13"/>
  <c r="W1968" i="13" a="1"/>
  <c r="W1968" i="13"/>
  <c r="X1968" i="13"/>
  <c r="Y1968" i="13"/>
  <c r="Z1968" i="13"/>
  <c r="AA1968" i="13"/>
  <c r="H1969" i="13"/>
  <c r="L1969" i="13"/>
  <c r="R1969" i="13"/>
  <c r="S1969" i="13"/>
  <c r="T1969" i="13" a="1"/>
  <c r="T1969" i="13"/>
  <c r="U1969" i="13" a="1"/>
  <c r="U1969" i="13"/>
  <c r="V1969" i="13"/>
  <c r="W1969" i="13" a="1"/>
  <c r="W1969" i="13"/>
  <c r="X1969" i="13"/>
  <c r="Y1969" i="13"/>
  <c r="Z1969" i="13"/>
  <c r="AA1969" i="13"/>
  <c r="H1970" i="13"/>
  <c r="L1970" i="13"/>
  <c r="R1970" i="13"/>
  <c r="S1970" i="13"/>
  <c r="T1970" i="13" a="1"/>
  <c r="T1970" i="13"/>
  <c r="U1970" i="13" a="1"/>
  <c r="U1970" i="13"/>
  <c r="V1970" i="13"/>
  <c r="W1970" i="13" a="1"/>
  <c r="W1970" i="13"/>
  <c r="X1970" i="13"/>
  <c r="Y1970" i="13"/>
  <c r="Z1970" i="13"/>
  <c r="AA1970" i="13"/>
  <c r="H1971" i="13"/>
  <c r="L1971" i="13"/>
  <c r="R1971" i="13"/>
  <c r="S1971" i="13"/>
  <c r="T1971" i="13" a="1"/>
  <c r="T1971" i="13"/>
  <c r="U1971" i="13" a="1"/>
  <c r="U1971" i="13"/>
  <c r="V1971" i="13"/>
  <c r="W1971" i="13" a="1"/>
  <c r="W1971" i="13"/>
  <c r="X1971" i="13"/>
  <c r="Y1971" i="13"/>
  <c r="Z1971" i="13"/>
  <c r="AA1971" i="13"/>
  <c r="H1972" i="13"/>
  <c r="L1972" i="13"/>
  <c r="R1972" i="13"/>
  <c r="S1972" i="13"/>
  <c r="T1972" i="13" a="1"/>
  <c r="T1972" i="13"/>
  <c r="U1972" i="13" a="1"/>
  <c r="U1972" i="13"/>
  <c r="V1972" i="13"/>
  <c r="W1972" i="13" a="1"/>
  <c r="W1972" i="13"/>
  <c r="X1972" i="13"/>
  <c r="Y1972" i="13"/>
  <c r="Z1972" i="13"/>
  <c r="AA1972" i="13"/>
  <c r="H1973" i="13"/>
  <c r="L1973" i="13"/>
  <c r="R1973" i="13"/>
  <c r="S1973" i="13"/>
  <c r="T1973" i="13" a="1"/>
  <c r="T1973" i="13"/>
  <c r="U1973" i="13" a="1"/>
  <c r="U1973" i="13"/>
  <c r="V1973" i="13"/>
  <c r="W1973" i="13" a="1"/>
  <c r="W1973" i="13"/>
  <c r="X1973" i="13"/>
  <c r="Y1973" i="13"/>
  <c r="Z1973" i="13"/>
  <c r="AA1973" i="13"/>
  <c r="H1974" i="13"/>
  <c r="L1974" i="13"/>
  <c r="R1974" i="13"/>
  <c r="S1974" i="13"/>
  <c r="T1974" i="13" a="1"/>
  <c r="T1974" i="13"/>
  <c r="U1974" i="13" a="1"/>
  <c r="U1974" i="13"/>
  <c r="V1974" i="13"/>
  <c r="W1974" i="13" a="1"/>
  <c r="W1974" i="13"/>
  <c r="X1974" i="13"/>
  <c r="Y1974" i="13"/>
  <c r="Z1974" i="13"/>
  <c r="AA1974" i="13"/>
  <c r="H1975" i="13"/>
  <c r="L1975" i="13"/>
  <c r="R1975" i="13"/>
  <c r="S1975" i="13"/>
  <c r="T1975" i="13" a="1"/>
  <c r="T1975" i="13"/>
  <c r="U1975" i="13" a="1"/>
  <c r="U1975" i="13"/>
  <c r="V1975" i="13"/>
  <c r="W1975" i="13" a="1"/>
  <c r="W1975" i="13"/>
  <c r="X1975" i="13"/>
  <c r="Y1975" i="13"/>
  <c r="Z1975" i="13"/>
  <c r="AA1975" i="13"/>
  <c r="H1976" i="13"/>
  <c r="L1976" i="13"/>
  <c r="R1976" i="13"/>
  <c r="S1976" i="13"/>
  <c r="T1976" i="13" a="1"/>
  <c r="T1976" i="13"/>
  <c r="U1976" i="13" a="1"/>
  <c r="U1976" i="13"/>
  <c r="V1976" i="13"/>
  <c r="W1976" i="13" a="1"/>
  <c r="W1976" i="13"/>
  <c r="X1976" i="13"/>
  <c r="Y1976" i="13"/>
  <c r="Z1976" i="13"/>
  <c r="AA1976" i="13"/>
  <c r="H1977" i="13"/>
  <c r="L1977" i="13"/>
  <c r="R1977" i="13"/>
  <c r="S1977" i="13"/>
  <c r="T1977" i="13" a="1"/>
  <c r="T1977" i="13"/>
  <c r="U1977" i="13" a="1"/>
  <c r="U1977" i="13"/>
  <c r="V1977" i="13"/>
  <c r="W1977" i="13" a="1"/>
  <c r="W1977" i="13"/>
  <c r="X1977" i="13"/>
  <c r="Y1977" i="13"/>
  <c r="Z1977" i="13"/>
  <c r="AA1977" i="13"/>
  <c r="H1978" i="13"/>
  <c r="L1978" i="13"/>
  <c r="R1978" i="13"/>
  <c r="S1978" i="13"/>
  <c r="T1978" i="13" a="1"/>
  <c r="T1978" i="13"/>
  <c r="U1978" i="13" a="1"/>
  <c r="U1978" i="13"/>
  <c r="V1978" i="13"/>
  <c r="W1978" i="13" a="1"/>
  <c r="W1978" i="13"/>
  <c r="X1978" i="13"/>
  <c r="Y1978" i="13"/>
  <c r="Z1978" i="13"/>
  <c r="AA1978" i="13"/>
  <c r="H1979" i="13"/>
  <c r="L1979" i="13"/>
  <c r="R1979" i="13"/>
  <c r="S1979" i="13"/>
  <c r="T1979" i="13" a="1"/>
  <c r="T1979" i="13"/>
  <c r="U1979" i="13" a="1"/>
  <c r="U1979" i="13"/>
  <c r="V1979" i="13"/>
  <c r="W1979" i="13" a="1"/>
  <c r="W1979" i="13"/>
  <c r="X1979" i="13"/>
  <c r="Y1979" i="13"/>
  <c r="Z1979" i="13"/>
  <c r="AA1979" i="13"/>
  <c r="H1980" i="13"/>
  <c r="L1980" i="13"/>
  <c r="R1980" i="13"/>
  <c r="S1980" i="13"/>
  <c r="T1980" i="13" a="1"/>
  <c r="T1980" i="13"/>
  <c r="U1980" i="13" a="1"/>
  <c r="U1980" i="13"/>
  <c r="V1980" i="13"/>
  <c r="W1980" i="13" a="1"/>
  <c r="W1980" i="13"/>
  <c r="X1980" i="13"/>
  <c r="Y1980" i="13"/>
  <c r="Z1980" i="13"/>
  <c r="AA1980" i="13"/>
  <c r="H1981" i="13"/>
  <c r="L1981" i="13"/>
  <c r="R1981" i="13"/>
  <c r="S1981" i="13"/>
  <c r="T1981" i="13" a="1"/>
  <c r="T1981" i="13"/>
  <c r="U1981" i="13" a="1"/>
  <c r="U1981" i="13"/>
  <c r="V1981" i="13"/>
  <c r="W1981" i="13" a="1"/>
  <c r="W1981" i="13"/>
  <c r="X1981" i="13"/>
  <c r="Y1981" i="13"/>
  <c r="Z1981" i="13"/>
  <c r="AA1981" i="13"/>
  <c r="H1982" i="13"/>
  <c r="L1982" i="13"/>
  <c r="R1982" i="13"/>
  <c r="S1982" i="13"/>
  <c r="T1982" i="13" a="1"/>
  <c r="T1982" i="13"/>
  <c r="U1982" i="13" a="1"/>
  <c r="U1982" i="13"/>
  <c r="V1982" i="13"/>
  <c r="W1982" i="13" a="1"/>
  <c r="W1982" i="13"/>
  <c r="X1982" i="13"/>
  <c r="Y1982" i="13"/>
  <c r="Z1982" i="13"/>
  <c r="AA1982" i="13"/>
  <c r="H1983" i="13"/>
  <c r="L1983" i="13"/>
  <c r="R1983" i="13"/>
  <c r="S1983" i="13"/>
  <c r="T1983" i="13" a="1"/>
  <c r="T1983" i="13"/>
  <c r="U1983" i="13" a="1"/>
  <c r="U1983" i="13"/>
  <c r="V1983" i="13"/>
  <c r="W1983" i="13" a="1"/>
  <c r="W1983" i="13"/>
  <c r="X1983" i="13"/>
  <c r="Y1983" i="13"/>
  <c r="Z1983" i="13"/>
  <c r="AA1983" i="13"/>
  <c r="H1984" i="13"/>
  <c r="L1984" i="13"/>
  <c r="R1984" i="13"/>
  <c r="S1984" i="13"/>
  <c r="T1984" i="13" a="1"/>
  <c r="T1984" i="13"/>
  <c r="U1984" i="13" a="1"/>
  <c r="U1984" i="13"/>
  <c r="V1984" i="13"/>
  <c r="W1984" i="13" a="1"/>
  <c r="W1984" i="13"/>
  <c r="X1984" i="13"/>
  <c r="Y1984" i="13"/>
  <c r="Z1984" i="13"/>
  <c r="AA1984" i="13"/>
  <c r="H1985" i="13"/>
  <c r="L1985" i="13"/>
  <c r="R1985" i="13"/>
  <c r="S1985" i="13"/>
  <c r="T1985" i="13" a="1"/>
  <c r="T1985" i="13"/>
  <c r="U1985" i="13" a="1"/>
  <c r="U1985" i="13"/>
  <c r="V1985" i="13"/>
  <c r="W1985" i="13" a="1"/>
  <c r="W1985" i="13"/>
  <c r="X1985" i="13"/>
  <c r="Y1985" i="13"/>
  <c r="Z1985" i="13"/>
  <c r="AA1985" i="13"/>
  <c r="H1986" i="13"/>
  <c r="L1986" i="13"/>
  <c r="R1986" i="13"/>
  <c r="S1986" i="13"/>
  <c r="T1986" i="13" a="1"/>
  <c r="T1986" i="13"/>
  <c r="U1986" i="13" a="1"/>
  <c r="U1986" i="13"/>
  <c r="V1986" i="13"/>
  <c r="W1986" i="13" a="1"/>
  <c r="W1986" i="13"/>
  <c r="X1986" i="13"/>
  <c r="Y1986" i="13"/>
  <c r="Z1986" i="13"/>
  <c r="AA1986" i="13"/>
  <c r="H1987" i="13"/>
  <c r="L1987" i="13"/>
  <c r="R1987" i="13"/>
  <c r="S1987" i="13"/>
  <c r="T1987" i="13" a="1"/>
  <c r="T1987" i="13"/>
  <c r="U1987" i="13" a="1"/>
  <c r="U1987" i="13"/>
  <c r="V1987" i="13"/>
  <c r="W1987" i="13" a="1"/>
  <c r="W1987" i="13"/>
  <c r="X1987" i="13"/>
  <c r="Y1987" i="13"/>
  <c r="Z1987" i="13"/>
  <c r="AA1987" i="13"/>
  <c r="H1988" i="13"/>
  <c r="L1988" i="13"/>
  <c r="R1988" i="13"/>
  <c r="S1988" i="13"/>
  <c r="T1988" i="13" a="1"/>
  <c r="T1988" i="13"/>
  <c r="U1988" i="13" a="1"/>
  <c r="U1988" i="13"/>
  <c r="V1988" i="13"/>
  <c r="W1988" i="13" a="1"/>
  <c r="W1988" i="13"/>
  <c r="X1988" i="13"/>
  <c r="Y1988" i="13"/>
  <c r="Z1988" i="13"/>
  <c r="AA1988" i="13"/>
  <c r="H1989" i="13"/>
  <c r="L1989" i="13"/>
  <c r="R1989" i="13"/>
  <c r="S1989" i="13"/>
  <c r="T1989" i="13" a="1"/>
  <c r="T1989" i="13"/>
  <c r="U1989" i="13" a="1"/>
  <c r="U1989" i="13"/>
  <c r="V1989" i="13"/>
  <c r="W1989" i="13" a="1"/>
  <c r="W1989" i="13"/>
  <c r="X1989" i="13"/>
  <c r="Y1989" i="13"/>
  <c r="Z1989" i="13"/>
  <c r="AA1989" i="13"/>
  <c r="H1990" i="13"/>
  <c r="L1990" i="13"/>
  <c r="R1990" i="13"/>
  <c r="S1990" i="13"/>
  <c r="T1990" i="13" a="1"/>
  <c r="T1990" i="13"/>
  <c r="U1990" i="13" a="1"/>
  <c r="U1990" i="13"/>
  <c r="V1990" i="13"/>
  <c r="W1990" i="13" a="1"/>
  <c r="W1990" i="13"/>
  <c r="X1990" i="13"/>
  <c r="Y1990" i="13"/>
  <c r="Z1990" i="13"/>
  <c r="AA1990" i="13"/>
  <c r="H1991" i="13"/>
  <c r="L1991" i="13"/>
  <c r="R1991" i="13"/>
  <c r="S1991" i="13"/>
  <c r="T1991" i="13" a="1"/>
  <c r="T1991" i="13"/>
  <c r="U1991" i="13" a="1"/>
  <c r="U1991" i="13"/>
  <c r="V1991" i="13"/>
  <c r="W1991" i="13" a="1"/>
  <c r="W1991" i="13"/>
  <c r="X1991" i="13"/>
  <c r="Y1991" i="13"/>
  <c r="Z1991" i="13"/>
  <c r="AA1991" i="13"/>
  <c r="H1992" i="13"/>
  <c r="L1992" i="13"/>
  <c r="R1992" i="13"/>
  <c r="S1992" i="13"/>
  <c r="T1992" i="13" a="1"/>
  <c r="T1992" i="13"/>
  <c r="U1992" i="13" a="1"/>
  <c r="U1992" i="13"/>
  <c r="V1992" i="13"/>
  <c r="W1992" i="13" a="1"/>
  <c r="W1992" i="13"/>
  <c r="X1992" i="13"/>
  <c r="Y1992" i="13"/>
  <c r="Z1992" i="13"/>
  <c r="AA1992" i="13"/>
  <c r="H1993" i="13"/>
  <c r="L1993" i="13"/>
  <c r="R1993" i="13"/>
  <c r="S1993" i="13"/>
  <c r="T1993" i="13" a="1"/>
  <c r="T1993" i="13"/>
  <c r="U1993" i="13" a="1"/>
  <c r="U1993" i="13"/>
  <c r="V1993" i="13"/>
  <c r="W1993" i="13" a="1"/>
  <c r="W1993" i="13"/>
  <c r="X1993" i="13"/>
  <c r="Y1993" i="13"/>
  <c r="Z1993" i="13"/>
  <c r="AA1993" i="13"/>
  <c r="H1994" i="13"/>
  <c r="L1994" i="13"/>
  <c r="R1994" i="13"/>
  <c r="S1994" i="13"/>
  <c r="T1994" i="13" a="1"/>
  <c r="T1994" i="13"/>
  <c r="U1994" i="13" a="1"/>
  <c r="U1994" i="13"/>
  <c r="V1994" i="13"/>
  <c r="W1994" i="13" a="1"/>
  <c r="W1994" i="13"/>
  <c r="X1994" i="13"/>
  <c r="Y1994" i="13"/>
  <c r="Z1994" i="13"/>
  <c r="AA1994" i="13"/>
  <c r="H1995" i="13"/>
  <c r="L1995" i="13"/>
  <c r="R1995" i="13"/>
  <c r="S1995" i="13"/>
  <c r="T1995" i="13" a="1"/>
  <c r="T1995" i="13"/>
  <c r="U1995" i="13" a="1"/>
  <c r="U1995" i="13"/>
  <c r="V1995" i="13"/>
  <c r="W1995" i="13" a="1"/>
  <c r="W1995" i="13"/>
  <c r="X1995" i="13"/>
  <c r="Y1995" i="13"/>
  <c r="Z1995" i="13"/>
  <c r="AA1995" i="13"/>
  <c r="H1996" i="13"/>
  <c r="L1996" i="13"/>
  <c r="R1996" i="13"/>
  <c r="S1996" i="13"/>
  <c r="T1996" i="13" a="1"/>
  <c r="T1996" i="13"/>
  <c r="U1996" i="13" a="1"/>
  <c r="U1996" i="13"/>
  <c r="V1996" i="13"/>
  <c r="W1996" i="13" a="1"/>
  <c r="W1996" i="13"/>
  <c r="X1996" i="13"/>
  <c r="Y1996" i="13"/>
  <c r="Z1996" i="13"/>
  <c r="AA1996" i="13"/>
  <c r="H1997" i="13"/>
  <c r="L1997" i="13"/>
  <c r="R1997" i="13"/>
  <c r="S1997" i="13"/>
  <c r="T1997" i="13" a="1"/>
  <c r="T1997" i="13"/>
  <c r="U1997" i="13" a="1"/>
  <c r="U1997" i="13"/>
  <c r="V1997" i="13"/>
  <c r="W1997" i="13" a="1"/>
  <c r="W1997" i="13"/>
  <c r="X1997" i="13"/>
  <c r="Y1997" i="13"/>
  <c r="Z1997" i="13"/>
  <c r="AA1997" i="13"/>
  <c r="H1998" i="13"/>
  <c r="L1998" i="13"/>
  <c r="R1998" i="13"/>
  <c r="S1998" i="13"/>
  <c r="T1998" i="13" a="1"/>
  <c r="T1998" i="13"/>
  <c r="U1998" i="13" a="1"/>
  <c r="U1998" i="13"/>
  <c r="V1998" i="13"/>
  <c r="W1998" i="13" a="1"/>
  <c r="W1998" i="13"/>
  <c r="X1998" i="13"/>
  <c r="Y1998" i="13"/>
  <c r="Z1998" i="13"/>
  <c r="AA1998" i="13"/>
  <c r="H1999" i="13"/>
  <c r="L1999" i="13"/>
  <c r="R1999" i="13"/>
  <c r="S1999" i="13"/>
  <c r="T1999" i="13" a="1"/>
  <c r="T1999" i="13"/>
  <c r="U1999" i="13" a="1"/>
  <c r="U1999" i="13"/>
  <c r="V1999" i="13"/>
  <c r="W1999" i="13" a="1"/>
  <c r="W1999" i="13"/>
  <c r="X1999" i="13"/>
  <c r="Y1999" i="13"/>
  <c r="Z1999" i="13"/>
  <c r="AA1999" i="13"/>
  <c r="H2000" i="13"/>
  <c r="L2000" i="13"/>
  <c r="R2000" i="13"/>
  <c r="S2000" i="13"/>
  <c r="T2000" i="13" a="1"/>
  <c r="T2000" i="13"/>
  <c r="U2000" i="13" a="1"/>
  <c r="U2000" i="13"/>
  <c r="V2000" i="13"/>
  <c r="W2000" i="13" a="1"/>
  <c r="W2000" i="13"/>
  <c r="X2000" i="13"/>
  <c r="Y2000" i="13"/>
  <c r="Z2000" i="13"/>
  <c r="AA2000" i="13"/>
  <c r="H2001" i="13"/>
  <c r="L2001" i="13"/>
  <c r="R2001" i="13"/>
  <c r="S2001" i="13"/>
  <c r="T2001" i="13" a="1"/>
  <c r="T2001" i="13"/>
  <c r="U2001" i="13" a="1"/>
  <c r="U2001" i="13"/>
  <c r="V2001" i="13"/>
  <c r="W2001" i="13" a="1"/>
  <c r="W2001" i="13"/>
  <c r="X2001" i="13"/>
  <c r="Y2001" i="13"/>
  <c r="Z2001" i="13"/>
  <c r="AA2001" i="13"/>
  <c r="H2002" i="13"/>
  <c r="L2002" i="13"/>
  <c r="R2002" i="13"/>
  <c r="S2002" i="13"/>
  <c r="T2002" i="13" a="1"/>
  <c r="T2002" i="13"/>
  <c r="U2002" i="13" a="1"/>
  <c r="U2002" i="13"/>
  <c r="V2002" i="13"/>
  <c r="W2002" i="13" a="1"/>
  <c r="W2002" i="13"/>
  <c r="X2002" i="13"/>
  <c r="Y2002" i="13"/>
  <c r="Z2002" i="13"/>
  <c r="AA2002" i="13"/>
  <c r="H2003" i="13"/>
  <c r="L2003" i="13"/>
  <c r="R2003" i="13"/>
  <c r="S2003" i="13"/>
  <c r="T2003" i="13" a="1"/>
  <c r="T2003" i="13"/>
  <c r="U2003" i="13" a="1"/>
  <c r="U2003" i="13"/>
  <c r="V2003" i="13"/>
  <c r="W2003" i="13" a="1"/>
  <c r="W2003" i="13"/>
  <c r="X2003" i="13"/>
  <c r="Y2003" i="13"/>
  <c r="Z2003" i="13"/>
  <c r="AA2003" i="13"/>
  <c r="H2004" i="13"/>
  <c r="L2004" i="13"/>
  <c r="R2004" i="13"/>
  <c r="S2004" i="13"/>
  <c r="T2004" i="13" a="1"/>
  <c r="T2004" i="13"/>
  <c r="U2004" i="13" a="1"/>
  <c r="U2004" i="13"/>
  <c r="V2004" i="13"/>
  <c r="W2004" i="13" a="1"/>
  <c r="W2004" i="13"/>
  <c r="X2004" i="13"/>
  <c r="Y2004" i="13"/>
  <c r="Z2004" i="13"/>
  <c r="AA2004" i="13"/>
  <c r="H2005" i="13"/>
  <c r="L2005" i="13"/>
  <c r="R2005" i="13"/>
  <c r="S2005" i="13"/>
  <c r="T2005" i="13" a="1"/>
  <c r="T2005" i="13"/>
  <c r="U2005" i="13" a="1"/>
  <c r="U2005" i="13"/>
  <c r="V2005" i="13"/>
  <c r="W2005" i="13" a="1"/>
  <c r="W2005" i="13"/>
  <c r="X2005" i="13"/>
  <c r="Y2005" i="13"/>
  <c r="Z2005" i="13"/>
  <c r="AA2005" i="13"/>
  <c r="H2006" i="13"/>
  <c r="L2006" i="13"/>
  <c r="R2006" i="13"/>
  <c r="S2006" i="13"/>
  <c r="T2006" i="13" a="1"/>
  <c r="T2006" i="13"/>
  <c r="U2006" i="13" a="1"/>
  <c r="U2006" i="13"/>
  <c r="V2006" i="13"/>
  <c r="W2006" i="13" a="1"/>
  <c r="W2006" i="13"/>
  <c r="X2006" i="13"/>
  <c r="Y2006" i="13"/>
  <c r="Z2006" i="13"/>
  <c r="AA2006" i="13"/>
  <c r="H2007" i="13"/>
  <c r="L2007" i="13"/>
  <c r="R2007" i="13"/>
  <c r="S2007" i="13"/>
  <c r="T2007" i="13" a="1"/>
  <c r="T2007" i="13"/>
  <c r="U2007" i="13" a="1"/>
  <c r="U2007" i="13"/>
  <c r="V2007" i="13"/>
  <c r="W2007" i="13" a="1"/>
  <c r="W2007" i="13"/>
  <c r="X2007" i="13"/>
  <c r="Y2007" i="13"/>
  <c r="Z2007" i="13"/>
  <c r="AA2007" i="13"/>
  <c r="H2008" i="13"/>
  <c r="L2008" i="13"/>
  <c r="R2008" i="13"/>
  <c r="S2008" i="13"/>
  <c r="T2008" i="13" a="1"/>
  <c r="T2008" i="13"/>
  <c r="U2008" i="13" a="1"/>
  <c r="U2008" i="13"/>
  <c r="V2008" i="13"/>
  <c r="W2008" i="13" a="1"/>
  <c r="W2008" i="13"/>
  <c r="X2008" i="13"/>
  <c r="Y2008" i="13"/>
  <c r="Z2008" i="13"/>
  <c r="AA2008" i="13"/>
  <c r="H2009" i="13"/>
  <c r="L2009" i="13"/>
  <c r="R2009" i="13"/>
  <c r="S2009" i="13"/>
  <c r="T2009" i="13" a="1"/>
  <c r="T2009" i="13"/>
  <c r="U2009" i="13" a="1"/>
  <c r="U2009" i="13"/>
  <c r="V2009" i="13"/>
  <c r="W2009" i="13" a="1"/>
  <c r="W2009" i="13"/>
  <c r="X2009" i="13"/>
  <c r="Y2009" i="13"/>
  <c r="Z2009" i="13"/>
  <c r="AA2009" i="13"/>
  <c r="H2010" i="13"/>
  <c r="L2010" i="13"/>
  <c r="R2010" i="13"/>
  <c r="S2010" i="13"/>
  <c r="T2010" i="13" a="1"/>
  <c r="T2010" i="13"/>
  <c r="U2010" i="13" a="1"/>
  <c r="U2010" i="13"/>
  <c r="V2010" i="13"/>
  <c r="W2010" i="13" a="1"/>
  <c r="W2010" i="13"/>
  <c r="X2010" i="13"/>
  <c r="Y2010" i="13"/>
  <c r="Z2010" i="13"/>
  <c r="AA2010" i="13"/>
  <c r="H2011" i="13"/>
  <c r="L2011" i="13"/>
  <c r="R2011" i="13"/>
  <c r="S2011" i="13"/>
  <c r="T2011" i="13" a="1"/>
  <c r="T2011" i="13"/>
  <c r="U2011" i="13" a="1"/>
  <c r="U2011" i="13"/>
  <c r="V2011" i="13"/>
  <c r="W2011" i="13" a="1"/>
  <c r="W2011" i="13"/>
  <c r="X2011" i="13"/>
  <c r="Y2011" i="13"/>
  <c r="Z2011" i="13"/>
  <c r="AA2011" i="13"/>
  <c r="H2012" i="13"/>
  <c r="L2012" i="13"/>
  <c r="R2012" i="13"/>
  <c r="S2012" i="13"/>
  <c r="T2012" i="13" a="1"/>
  <c r="T2012" i="13"/>
  <c r="U2012" i="13" a="1"/>
  <c r="U2012" i="13"/>
  <c r="V2012" i="13"/>
  <c r="W2012" i="13" a="1"/>
  <c r="W2012" i="13"/>
  <c r="X2012" i="13"/>
  <c r="Y2012" i="13"/>
  <c r="Z2012" i="13"/>
  <c r="AA2012" i="13"/>
  <c r="H2013" i="13"/>
  <c r="L2013" i="13"/>
  <c r="R2013" i="13"/>
  <c r="S2013" i="13"/>
  <c r="T2013" i="13" a="1"/>
  <c r="T2013" i="13"/>
  <c r="U2013" i="13" a="1"/>
  <c r="U2013" i="13"/>
  <c r="V2013" i="13"/>
  <c r="W2013" i="13" a="1"/>
  <c r="W2013" i="13"/>
  <c r="X2013" i="13"/>
  <c r="Y2013" i="13"/>
  <c r="Z2013" i="13"/>
  <c r="AA2013" i="13"/>
  <c r="H2014" i="13"/>
  <c r="L2014" i="13"/>
  <c r="R2014" i="13"/>
  <c r="S2014" i="13"/>
  <c r="T2014" i="13" a="1"/>
  <c r="T2014" i="13"/>
  <c r="U2014" i="13" a="1"/>
  <c r="U2014" i="13"/>
  <c r="V2014" i="13"/>
  <c r="W2014" i="13" a="1"/>
  <c r="W2014" i="13"/>
  <c r="X2014" i="13"/>
  <c r="Y2014" i="13"/>
  <c r="Z2014" i="13"/>
  <c r="AA2014" i="13"/>
  <c r="H2015" i="13"/>
  <c r="L2015" i="13"/>
  <c r="R2015" i="13"/>
  <c r="S2015" i="13"/>
  <c r="T2015" i="13" a="1"/>
  <c r="T2015" i="13"/>
  <c r="U2015" i="13" a="1"/>
  <c r="U2015" i="13"/>
  <c r="V2015" i="13"/>
  <c r="W2015" i="13" a="1"/>
  <c r="W2015" i="13"/>
  <c r="X2015" i="13"/>
  <c r="Y2015" i="13"/>
  <c r="Z2015" i="13"/>
  <c r="AA2015" i="13"/>
  <c r="H2016" i="13"/>
  <c r="L2016" i="13"/>
  <c r="R2016" i="13"/>
  <c r="S2016" i="13"/>
  <c r="T2016" i="13" a="1"/>
  <c r="T2016" i="13"/>
  <c r="U2016" i="13" a="1"/>
  <c r="U2016" i="13"/>
  <c r="V2016" i="13"/>
  <c r="W2016" i="13" a="1"/>
  <c r="W2016" i="13"/>
  <c r="X2016" i="13"/>
  <c r="Y2016" i="13"/>
  <c r="Z2016" i="13"/>
  <c r="AA2016" i="13"/>
  <c r="H2017" i="13"/>
  <c r="L2017" i="13"/>
  <c r="R2017" i="13"/>
  <c r="S2017" i="13"/>
  <c r="T2017" i="13" a="1"/>
  <c r="T2017" i="13"/>
  <c r="U2017" i="13" a="1"/>
  <c r="U2017" i="13"/>
  <c r="V2017" i="13"/>
  <c r="W2017" i="13" a="1"/>
  <c r="W2017" i="13"/>
  <c r="X2017" i="13"/>
  <c r="Y2017" i="13"/>
  <c r="Z2017" i="13"/>
  <c r="AA2017" i="13"/>
  <c r="H2018" i="13"/>
  <c r="L2018" i="13"/>
  <c r="R2018" i="13"/>
  <c r="S2018" i="13"/>
  <c r="T2018" i="13" a="1"/>
  <c r="T2018" i="13"/>
  <c r="U2018" i="13" a="1"/>
  <c r="U2018" i="13"/>
  <c r="V2018" i="13"/>
  <c r="W2018" i="13" a="1"/>
  <c r="W2018" i="13"/>
  <c r="X2018" i="13"/>
  <c r="Y2018" i="13"/>
  <c r="Z2018" i="13"/>
  <c r="AA2018" i="13"/>
  <c r="H2019" i="13"/>
  <c r="L2019" i="13"/>
  <c r="R2019" i="13"/>
  <c r="S2019" i="13"/>
  <c r="T2019" i="13" a="1"/>
  <c r="T2019" i="13"/>
  <c r="U2019" i="13" a="1"/>
  <c r="U2019" i="13"/>
  <c r="V2019" i="13"/>
  <c r="W2019" i="13" a="1"/>
  <c r="W2019" i="13"/>
  <c r="X2019" i="13"/>
  <c r="Y2019" i="13"/>
  <c r="Z2019" i="13"/>
  <c r="AA2019" i="13"/>
  <c r="H2020" i="13"/>
  <c r="L2020" i="13"/>
  <c r="R2020" i="13"/>
  <c r="S2020" i="13"/>
  <c r="T2020" i="13" a="1"/>
  <c r="T2020" i="13"/>
  <c r="U2020" i="13" a="1"/>
  <c r="U2020" i="13"/>
  <c r="V2020" i="13"/>
  <c r="W2020" i="13" a="1"/>
  <c r="W2020" i="13"/>
  <c r="X2020" i="13"/>
  <c r="Y2020" i="13"/>
  <c r="Z2020" i="13"/>
  <c r="AA2020" i="13"/>
  <c r="H2021" i="13"/>
  <c r="L2021" i="13"/>
  <c r="R2021" i="13"/>
  <c r="S2021" i="13"/>
  <c r="T2021" i="13" a="1"/>
  <c r="T2021" i="13"/>
  <c r="U2021" i="13" a="1"/>
  <c r="U2021" i="13"/>
  <c r="V2021" i="13"/>
  <c r="W2021" i="13" a="1"/>
  <c r="W2021" i="13"/>
  <c r="X2021" i="13"/>
  <c r="Y2021" i="13"/>
  <c r="Z2021" i="13"/>
  <c r="AA2021" i="13"/>
  <c r="H2022" i="13"/>
  <c r="L2022" i="13"/>
  <c r="R2022" i="13"/>
  <c r="S2022" i="13"/>
  <c r="T2022" i="13" a="1"/>
  <c r="T2022" i="13"/>
  <c r="U2022" i="13" a="1"/>
  <c r="U2022" i="13"/>
  <c r="V2022" i="13"/>
  <c r="W2022" i="13" a="1"/>
  <c r="W2022" i="13"/>
  <c r="X2022" i="13"/>
  <c r="Y2022" i="13"/>
  <c r="Z2022" i="13"/>
  <c r="AA2022" i="13"/>
  <c r="H2023" i="13"/>
  <c r="L2023" i="13"/>
  <c r="R2023" i="13"/>
  <c r="S2023" i="13"/>
  <c r="T2023" i="13" a="1"/>
  <c r="T2023" i="13"/>
  <c r="U2023" i="13" a="1"/>
  <c r="U2023" i="13"/>
  <c r="V2023" i="13"/>
  <c r="W2023" i="13" a="1"/>
  <c r="W2023" i="13"/>
  <c r="X2023" i="13"/>
  <c r="Y2023" i="13"/>
  <c r="Z2023" i="13"/>
  <c r="AA2023" i="13"/>
  <c r="H2024" i="13"/>
  <c r="L2024" i="13"/>
  <c r="R2024" i="13"/>
  <c r="S2024" i="13"/>
  <c r="T2024" i="13" a="1"/>
  <c r="T2024" i="13"/>
  <c r="U2024" i="13" a="1"/>
  <c r="U2024" i="13"/>
  <c r="V2024" i="13"/>
  <c r="W2024" i="13" a="1"/>
  <c r="W2024" i="13"/>
  <c r="X2024" i="13"/>
  <c r="Y2024" i="13"/>
  <c r="Z2024" i="13"/>
  <c r="AA2024" i="13"/>
  <c r="H2025" i="13"/>
  <c r="L2025" i="13"/>
  <c r="R2025" i="13"/>
  <c r="S2025" i="13"/>
  <c r="T2025" i="13" a="1"/>
  <c r="T2025" i="13"/>
  <c r="U2025" i="13" a="1"/>
  <c r="U2025" i="13"/>
  <c r="V2025" i="13"/>
  <c r="W2025" i="13" a="1"/>
  <c r="W2025" i="13"/>
  <c r="X2025" i="13"/>
  <c r="Y2025" i="13"/>
  <c r="Z2025" i="13"/>
  <c r="AA2025" i="13"/>
  <c r="H2026" i="13"/>
  <c r="L2026" i="13"/>
  <c r="R2026" i="13"/>
  <c r="S2026" i="13"/>
  <c r="T2026" i="13" a="1"/>
  <c r="T2026" i="13"/>
  <c r="U2026" i="13" a="1"/>
  <c r="U2026" i="13"/>
  <c r="V2026" i="13"/>
  <c r="W2026" i="13" a="1"/>
  <c r="W2026" i="13"/>
  <c r="X2026" i="13"/>
  <c r="Y2026" i="13"/>
  <c r="Z2026" i="13"/>
  <c r="AA2026" i="13"/>
  <c r="H2027" i="13"/>
  <c r="L2027" i="13"/>
  <c r="R2027" i="13"/>
  <c r="S2027" i="13"/>
  <c r="T2027" i="13" a="1"/>
  <c r="T2027" i="13"/>
  <c r="U2027" i="13" a="1"/>
  <c r="U2027" i="13"/>
  <c r="V2027" i="13"/>
  <c r="W2027" i="13" a="1"/>
  <c r="W2027" i="13"/>
  <c r="X2027" i="13"/>
  <c r="Y2027" i="13"/>
  <c r="Z2027" i="13"/>
  <c r="AA2027" i="13"/>
  <c r="H2028" i="13"/>
  <c r="L2028" i="13"/>
  <c r="R2028" i="13"/>
  <c r="S2028" i="13"/>
  <c r="T2028" i="13" a="1"/>
  <c r="T2028" i="13"/>
  <c r="U2028" i="13" a="1"/>
  <c r="U2028" i="13"/>
  <c r="V2028" i="13"/>
  <c r="W2028" i="13" a="1"/>
  <c r="W2028" i="13"/>
  <c r="X2028" i="13"/>
  <c r="Y2028" i="13"/>
  <c r="Z2028" i="13"/>
  <c r="AA2028" i="13"/>
  <c r="H2029" i="13"/>
  <c r="L2029" i="13"/>
  <c r="R2029" i="13"/>
  <c r="S2029" i="13"/>
  <c r="T2029" i="13" a="1"/>
  <c r="T2029" i="13"/>
  <c r="U2029" i="13" a="1"/>
  <c r="U2029" i="13"/>
  <c r="V2029" i="13"/>
  <c r="W2029" i="13" a="1"/>
  <c r="W2029" i="13"/>
  <c r="X2029" i="13"/>
  <c r="Y2029" i="13"/>
  <c r="Z2029" i="13"/>
  <c r="AA2029" i="13"/>
  <c r="H2030" i="13"/>
  <c r="L2030" i="13"/>
  <c r="R2030" i="13"/>
  <c r="S2030" i="13"/>
  <c r="T2030" i="13" a="1"/>
  <c r="T2030" i="13"/>
  <c r="U2030" i="13" a="1"/>
  <c r="U2030" i="13"/>
  <c r="V2030" i="13"/>
  <c r="W2030" i="13" a="1"/>
  <c r="W2030" i="13"/>
  <c r="X2030" i="13"/>
  <c r="Y2030" i="13"/>
  <c r="Z2030" i="13"/>
  <c r="AA2030" i="13"/>
  <c r="H2031" i="13"/>
  <c r="L2031" i="13"/>
  <c r="R2031" i="13"/>
  <c r="S2031" i="13"/>
  <c r="T2031" i="13" a="1"/>
  <c r="T2031" i="13"/>
  <c r="U2031" i="13" a="1"/>
  <c r="U2031" i="13"/>
  <c r="V2031" i="13"/>
  <c r="W2031" i="13" a="1"/>
  <c r="W2031" i="13"/>
  <c r="X2031" i="13"/>
  <c r="Y2031" i="13"/>
  <c r="Z2031" i="13"/>
  <c r="AA2031" i="13"/>
  <c r="H2032" i="13"/>
  <c r="L2032" i="13"/>
  <c r="R2032" i="13"/>
  <c r="S2032" i="13"/>
  <c r="T2032" i="13" a="1"/>
  <c r="T2032" i="13"/>
  <c r="U2032" i="13" a="1"/>
  <c r="U2032" i="13"/>
  <c r="V2032" i="13"/>
  <c r="W2032" i="13" a="1"/>
  <c r="W2032" i="13"/>
  <c r="X2032" i="13"/>
  <c r="Y2032" i="13"/>
  <c r="Z2032" i="13"/>
  <c r="AA2032" i="13"/>
  <c r="H2033" i="13"/>
  <c r="L2033" i="13"/>
  <c r="R2033" i="13"/>
  <c r="S2033" i="13"/>
  <c r="T2033" i="13" a="1"/>
  <c r="T2033" i="13"/>
  <c r="U2033" i="13" a="1"/>
  <c r="U2033" i="13"/>
  <c r="V2033" i="13"/>
  <c r="W2033" i="13" a="1"/>
  <c r="W2033" i="13"/>
  <c r="X2033" i="13"/>
  <c r="Y2033" i="13"/>
  <c r="Z2033" i="13"/>
  <c r="AA2033" i="13"/>
  <c r="H2034" i="13"/>
  <c r="L2034" i="13"/>
  <c r="R2034" i="13"/>
  <c r="S2034" i="13"/>
  <c r="T2034" i="13" a="1"/>
  <c r="T2034" i="13"/>
  <c r="U2034" i="13" a="1"/>
  <c r="U2034" i="13"/>
  <c r="V2034" i="13"/>
  <c r="W2034" i="13" a="1"/>
  <c r="W2034" i="13"/>
  <c r="X2034" i="13"/>
  <c r="Y2034" i="13"/>
  <c r="Z2034" i="13"/>
  <c r="AA2034" i="13"/>
  <c r="H2035" i="13"/>
  <c r="L2035" i="13"/>
  <c r="R2035" i="13"/>
  <c r="S2035" i="13"/>
  <c r="T2035" i="13" a="1"/>
  <c r="T2035" i="13"/>
  <c r="U2035" i="13" a="1"/>
  <c r="U2035" i="13"/>
  <c r="V2035" i="13"/>
  <c r="W2035" i="13" a="1"/>
  <c r="W2035" i="13"/>
  <c r="X2035" i="13"/>
  <c r="Y2035" i="13"/>
  <c r="Z2035" i="13"/>
  <c r="AA2035" i="13"/>
  <c r="H2036" i="13"/>
  <c r="L2036" i="13"/>
  <c r="R2036" i="13"/>
  <c r="S2036" i="13"/>
  <c r="T2036" i="13" a="1"/>
  <c r="T2036" i="13"/>
  <c r="U2036" i="13" a="1"/>
  <c r="U2036" i="13"/>
  <c r="V2036" i="13"/>
  <c r="W2036" i="13" a="1"/>
  <c r="W2036" i="13"/>
  <c r="X2036" i="13"/>
  <c r="Y2036" i="13"/>
  <c r="Z2036" i="13"/>
  <c r="AA2036" i="13"/>
  <c r="H2037" i="13"/>
  <c r="L2037" i="13"/>
  <c r="R2037" i="13"/>
  <c r="S2037" i="13"/>
  <c r="T2037" i="13" a="1"/>
  <c r="T2037" i="13"/>
  <c r="U2037" i="13" a="1"/>
  <c r="U2037" i="13"/>
  <c r="V2037" i="13"/>
  <c r="W2037" i="13" a="1"/>
  <c r="W2037" i="13"/>
  <c r="X2037" i="13"/>
  <c r="Y2037" i="13"/>
  <c r="Z2037" i="13"/>
  <c r="AA2037" i="13"/>
  <c r="H2038" i="13"/>
  <c r="L2038" i="13"/>
  <c r="R2038" i="13"/>
  <c r="S2038" i="13"/>
  <c r="T2038" i="13" a="1"/>
  <c r="T2038" i="13"/>
  <c r="U2038" i="13" a="1"/>
  <c r="U2038" i="13"/>
  <c r="V2038" i="13"/>
  <c r="W2038" i="13" a="1"/>
  <c r="W2038" i="13"/>
  <c r="X2038" i="13"/>
  <c r="Y2038" i="13"/>
  <c r="Z2038" i="13"/>
  <c r="AA2038" i="13"/>
  <c r="H2039" i="13"/>
  <c r="L2039" i="13"/>
  <c r="R2039" i="13"/>
  <c r="S2039" i="13"/>
  <c r="T2039" i="13" a="1"/>
  <c r="T2039" i="13"/>
  <c r="U2039" i="13" a="1"/>
  <c r="U2039" i="13"/>
  <c r="V2039" i="13"/>
  <c r="W2039" i="13" a="1"/>
  <c r="W2039" i="13"/>
  <c r="X2039" i="13"/>
  <c r="Y2039" i="13"/>
  <c r="Z2039" i="13"/>
  <c r="AA2039" i="13"/>
  <c r="H2040" i="13"/>
  <c r="L2040" i="13"/>
  <c r="R2040" i="13"/>
  <c r="S2040" i="13"/>
  <c r="T2040" i="13" a="1"/>
  <c r="T2040" i="13"/>
  <c r="U2040" i="13" a="1"/>
  <c r="U2040" i="13"/>
  <c r="V2040" i="13"/>
  <c r="W2040" i="13" a="1"/>
  <c r="W2040" i="13"/>
  <c r="X2040" i="13"/>
  <c r="Y2040" i="13"/>
  <c r="Z2040" i="13"/>
  <c r="AA2040" i="13"/>
  <c r="H2041" i="13"/>
  <c r="L2041" i="13"/>
  <c r="R2041" i="13"/>
  <c r="S2041" i="13"/>
  <c r="T2041" i="13" a="1"/>
  <c r="T2041" i="13"/>
  <c r="U2041" i="13" a="1"/>
  <c r="U2041" i="13"/>
  <c r="V2041" i="13"/>
  <c r="W2041" i="13" a="1"/>
  <c r="W2041" i="13"/>
  <c r="X2041" i="13"/>
  <c r="Y2041" i="13"/>
  <c r="Z2041" i="13"/>
  <c r="AA2041" i="13"/>
  <c r="H2042" i="13"/>
  <c r="L2042" i="13"/>
  <c r="R2042" i="13"/>
  <c r="S2042" i="13"/>
  <c r="T2042" i="13" a="1"/>
  <c r="T2042" i="13"/>
  <c r="U2042" i="13" a="1"/>
  <c r="U2042" i="13"/>
  <c r="V2042" i="13"/>
  <c r="W2042" i="13" a="1"/>
  <c r="W2042" i="13"/>
  <c r="X2042" i="13"/>
  <c r="Y2042" i="13"/>
  <c r="Z2042" i="13"/>
  <c r="AA2042" i="13"/>
  <c r="H2043" i="13"/>
  <c r="L2043" i="13"/>
  <c r="R2043" i="13"/>
  <c r="S2043" i="13"/>
  <c r="T2043" i="13" a="1"/>
  <c r="T2043" i="13"/>
  <c r="U2043" i="13" a="1"/>
  <c r="U2043" i="13"/>
  <c r="V2043" i="13"/>
  <c r="W2043" i="13" a="1"/>
  <c r="W2043" i="13"/>
  <c r="X2043" i="13"/>
  <c r="Y2043" i="13"/>
  <c r="Z2043" i="13"/>
  <c r="AA2043" i="13"/>
  <c r="H2044" i="13"/>
  <c r="L2044" i="13"/>
  <c r="R2044" i="13"/>
  <c r="S2044" i="13"/>
  <c r="T2044" i="13" a="1"/>
  <c r="T2044" i="13"/>
  <c r="U2044" i="13" a="1"/>
  <c r="U2044" i="13"/>
  <c r="V2044" i="13"/>
  <c r="W2044" i="13" a="1"/>
  <c r="W2044" i="13"/>
  <c r="X2044" i="13"/>
  <c r="Y2044" i="13"/>
  <c r="Z2044" i="13"/>
  <c r="AA2044" i="13"/>
  <c r="H2045" i="13"/>
  <c r="L2045" i="13"/>
  <c r="R2045" i="13"/>
  <c r="S2045" i="13"/>
  <c r="T2045" i="13" a="1"/>
  <c r="T2045" i="13"/>
  <c r="U2045" i="13" a="1"/>
  <c r="U2045" i="13"/>
  <c r="V2045" i="13"/>
  <c r="W2045" i="13" a="1"/>
  <c r="W2045" i="13"/>
  <c r="X2045" i="13"/>
  <c r="Y2045" i="13"/>
  <c r="Z2045" i="13"/>
  <c r="AA2045" i="13"/>
  <c r="H2046" i="13"/>
  <c r="L2046" i="13"/>
  <c r="R2046" i="13"/>
  <c r="S2046" i="13"/>
  <c r="T2046" i="13" a="1"/>
  <c r="T2046" i="13"/>
  <c r="U2046" i="13" a="1"/>
  <c r="U2046" i="13"/>
  <c r="V2046" i="13"/>
  <c r="W2046" i="13" a="1"/>
  <c r="W2046" i="13"/>
  <c r="X2046" i="13"/>
  <c r="Y2046" i="13"/>
  <c r="Z2046" i="13"/>
  <c r="AA2046" i="13"/>
  <c r="H2047" i="13"/>
  <c r="L2047" i="13"/>
  <c r="R2047" i="13"/>
  <c r="S2047" i="13"/>
  <c r="T2047" i="13" a="1"/>
  <c r="T2047" i="13"/>
  <c r="U2047" i="13" a="1"/>
  <c r="U2047" i="13"/>
  <c r="V2047" i="13"/>
  <c r="W2047" i="13" a="1"/>
  <c r="W2047" i="13"/>
  <c r="X2047" i="13"/>
  <c r="Y2047" i="13"/>
  <c r="Z2047" i="13"/>
  <c r="AA2047" i="13"/>
  <c r="H2048" i="13"/>
  <c r="L2048" i="13"/>
  <c r="R2048" i="13"/>
  <c r="S2048" i="13"/>
  <c r="T2048" i="13" a="1"/>
  <c r="T2048" i="13"/>
  <c r="U2048" i="13" a="1"/>
  <c r="U2048" i="13"/>
  <c r="V2048" i="13"/>
  <c r="W2048" i="13" a="1"/>
  <c r="W2048" i="13"/>
  <c r="X2048" i="13"/>
  <c r="Y2048" i="13"/>
  <c r="Z2048" i="13"/>
  <c r="AA2048" i="13"/>
  <c r="H2049" i="13"/>
  <c r="L2049" i="13"/>
  <c r="R2049" i="13"/>
  <c r="S2049" i="13"/>
  <c r="T2049" i="13" a="1"/>
  <c r="T2049" i="13"/>
  <c r="U2049" i="13" a="1"/>
  <c r="U2049" i="13"/>
  <c r="V2049" i="13"/>
  <c r="W2049" i="13" a="1"/>
  <c r="W2049" i="13"/>
  <c r="X2049" i="13"/>
  <c r="Y2049" i="13"/>
  <c r="Z2049" i="13"/>
  <c r="AA2049" i="13"/>
  <c r="H2050" i="13"/>
  <c r="L2050" i="13"/>
  <c r="R2050" i="13"/>
  <c r="S2050" i="13"/>
  <c r="T2050" i="13" a="1"/>
  <c r="T2050" i="13"/>
  <c r="U2050" i="13" a="1"/>
  <c r="U2050" i="13"/>
  <c r="V2050" i="13"/>
  <c r="W2050" i="13" a="1"/>
  <c r="W2050" i="13"/>
  <c r="X2050" i="13"/>
  <c r="Y2050" i="13"/>
  <c r="Z2050" i="13"/>
  <c r="AA2050" i="13"/>
  <c r="H2051" i="13"/>
  <c r="L2051" i="13"/>
  <c r="R2051" i="13"/>
  <c r="S2051" i="13"/>
  <c r="T2051" i="13" a="1"/>
  <c r="T2051" i="13"/>
  <c r="U2051" i="13" a="1"/>
  <c r="U2051" i="13"/>
  <c r="V2051" i="13"/>
  <c r="W2051" i="13" a="1"/>
  <c r="W2051" i="13"/>
  <c r="X2051" i="13"/>
  <c r="Y2051" i="13"/>
  <c r="Z2051" i="13"/>
  <c r="AA2051" i="13"/>
  <c r="H2052" i="13"/>
  <c r="L2052" i="13"/>
  <c r="R2052" i="13"/>
  <c r="S2052" i="13"/>
  <c r="T2052" i="13" a="1"/>
  <c r="T2052" i="13"/>
  <c r="U2052" i="13" a="1"/>
  <c r="U2052" i="13"/>
  <c r="V2052" i="13"/>
  <c r="W2052" i="13" a="1"/>
  <c r="W2052" i="13"/>
  <c r="X2052" i="13"/>
  <c r="Y2052" i="13"/>
  <c r="Z2052" i="13"/>
  <c r="AA2052" i="13"/>
  <c r="H2053" i="13"/>
  <c r="L2053" i="13"/>
  <c r="R2053" i="13"/>
  <c r="S2053" i="13"/>
  <c r="T2053" i="13" a="1"/>
  <c r="T2053" i="13"/>
  <c r="U2053" i="13" a="1"/>
  <c r="U2053" i="13"/>
  <c r="V2053" i="13"/>
  <c r="W2053" i="13" a="1"/>
  <c r="W2053" i="13"/>
  <c r="X2053" i="13"/>
  <c r="Y2053" i="13"/>
  <c r="Z2053" i="13"/>
  <c r="AA2053" i="13"/>
  <c r="H2054" i="13"/>
  <c r="L2054" i="13"/>
  <c r="R2054" i="13"/>
  <c r="S2054" i="13"/>
  <c r="T2054" i="13" a="1"/>
  <c r="T2054" i="13"/>
  <c r="U2054" i="13" a="1"/>
  <c r="U2054" i="13"/>
  <c r="V2054" i="13"/>
  <c r="W2054" i="13" a="1"/>
  <c r="W2054" i="13"/>
  <c r="X2054" i="13"/>
  <c r="Y2054" i="13"/>
  <c r="Z2054" i="13"/>
  <c r="AA2054" i="13"/>
  <c r="H2055" i="13"/>
  <c r="L2055" i="13"/>
  <c r="R2055" i="13"/>
  <c r="S2055" i="13"/>
  <c r="T2055" i="13" a="1"/>
  <c r="T2055" i="13"/>
  <c r="U2055" i="13" a="1"/>
  <c r="U2055" i="13"/>
  <c r="V2055" i="13"/>
  <c r="W2055" i="13" a="1"/>
  <c r="W2055" i="13"/>
  <c r="X2055" i="13"/>
  <c r="Y2055" i="13"/>
  <c r="Z2055" i="13"/>
  <c r="AA2055" i="13"/>
  <c r="H2056" i="13"/>
  <c r="L2056" i="13"/>
  <c r="R2056" i="13"/>
  <c r="S2056" i="13"/>
  <c r="T2056" i="13" a="1"/>
  <c r="T2056" i="13"/>
  <c r="U2056" i="13" a="1"/>
  <c r="U2056" i="13"/>
  <c r="V2056" i="13"/>
  <c r="W2056" i="13" a="1"/>
  <c r="W2056" i="13"/>
  <c r="X2056" i="13"/>
  <c r="Y2056" i="13"/>
  <c r="Z2056" i="13"/>
  <c r="AA2056" i="13"/>
  <c r="H2057" i="13"/>
  <c r="L2057" i="13"/>
  <c r="R2057" i="13"/>
  <c r="S2057" i="13"/>
  <c r="T2057" i="13" a="1"/>
  <c r="T2057" i="13"/>
  <c r="U2057" i="13" a="1"/>
  <c r="U2057" i="13"/>
  <c r="V2057" i="13"/>
  <c r="W2057" i="13" a="1"/>
  <c r="W2057" i="13"/>
  <c r="X2057" i="13"/>
  <c r="Y2057" i="13"/>
  <c r="Z2057" i="13"/>
  <c r="AA2057" i="13"/>
  <c r="H2058" i="13"/>
  <c r="L2058" i="13"/>
  <c r="R2058" i="13"/>
  <c r="S2058" i="13"/>
  <c r="T2058" i="13" a="1"/>
  <c r="T2058" i="13"/>
  <c r="U2058" i="13" a="1"/>
  <c r="U2058" i="13"/>
  <c r="V2058" i="13"/>
  <c r="W2058" i="13" a="1"/>
  <c r="W2058" i="13"/>
  <c r="X2058" i="13"/>
  <c r="Y2058" i="13"/>
  <c r="Z2058" i="13"/>
  <c r="AA2058" i="13"/>
  <c r="H2059" i="13"/>
  <c r="L2059" i="13"/>
  <c r="R2059" i="13"/>
  <c r="S2059" i="13"/>
  <c r="T2059" i="13" a="1"/>
  <c r="T2059" i="13"/>
  <c r="U2059" i="13" a="1"/>
  <c r="U2059" i="13"/>
  <c r="V2059" i="13"/>
  <c r="W2059" i="13" a="1"/>
  <c r="W2059" i="13"/>
  <c r="X2059" i="13"/>
  <c r="Y2059" i="13"/>
  <c r="Z2059" i="13"/>
  <c r="AA2059" i="13"/>
  <c r="H2060" i="13"/>
  <c r="L2060" i="13"/>
  <c r="R2060" i="13"/>
  <c r="S2060" i="13"/>
  <c r="T2060" i="13" a="1"/>
  <c r="T2060" i="13"/>
  <c r="U2060" i="13" a="1"/>
  <c r="U2060" i="13"/>
  <c r="V2060" i="13"/>
  <c r="W2060" i="13" a="1"/>
  <c r="W2060" i="13"/>
  <c r="X2060" i="13"/>
  <c r="Y2060" i="13"/>
  <c r="Z2060" i="13"/>
  <c r="AA2060" i="13"/>
  <c r="H2061" i="13"/>
  <c r="L2061" i="13"/>
  <c r="R2061" i="13"/>
  <c r="S2061" i="13"/>
  <c r="T2061" i="13" a="1"/>
  <c r="T2061" i="13"/>
  <c r="U2061" i="13" a="1"/>
  <c r="U2061" i="13" s="1"/>
  <c r="V2061" i="13"/>
  <c r="W2061" i="13" a="1"/>
  <c r="W2061" i="13" s="1"/>
  <c r="X2061" i="13"/>
  <c r="Y2061" i="13"/>
  <c r="Z2061" i="13"/>
  <c r="AA2061" i="13"/>
  <c r="H2062" i="13"/>
  <c r="L2062" i="13"/>
  <c r="R2062" i="13"/>
  <c r="S2062" i="13"/>
  <c r="T2062" i="13" a="1"/>
  <c r="T2062" i="13"/>
  <c r="U2062" i="13" a="1"/>
  <c r="U2062" i="13" s="1"/>
  <c r="V2062" i="13"/>
  <c r="W2062" i="13" a="1"/>
  <c r="W2062" i="13" s="1"/>
  <c r="X2062" i="13"/>
  <c r="Y2062" i="13"/>
  <c r="Z2062" i="13"/>
  <c r="AA2062" i="13"/>
  <c r="H2063" i="13"/>
  <c r="L2063" i="13"/>
  <c r="R2063" i="13"/>
  <c r="S2063" i="13"/>
  <c r="T2063" i="13" a="1"/>
  <c r="T2063" i="13"/>
  <c r="U2063" i="13" a="1"/>
  <c r="U2063" i="13" s="1"/>
  <c r="V2063" i="13"/>
  <c r="W2063" i="13" a="1"/>
  <c r="W2063" i="13" s="1"/>
  <c r="X2063" i="13"/>
  <c r="Y2063" i="13"/>
  <c r="Z2063" i="13"/>
  <c r="AA2063" i="13"/>
  <c r="H2064" i="13"/>
  <c r="L2064" i="13"/>
  <c r="R2064" i="13"/>
  <c r="S2064" i="13"/>
  <c r="T2064" i="13" a="1"/>
  <c r="T2064" i="13"/>
  <c r="U2064" i="13" a="1"/>
  <c r="U2064" i="13" s="1"/>
  <c r="V2064" i="13"/>
  <c r="W2064" i="13" a="1"/>
  <c r="W2064" i="13" s="1"/>
  <c r="X2064" i="13"/>
  <c r="Y2064" i="13"/>
  <c r="Z2064" i="13"/>
  <c r="AA2064" i="13"/>
  <c r="H2065" i="13"/>
  <c r="L2065" i="13"/>
  <c r="R2065" i="13"/>
  <c r="S2065" i="13"/>
  <c r="T2065" i="13" a="1"/>
  <c r="T2065" i="13"/>
  <c r="U2065" i="13" a="1"/>
  <c r="U2065" i="13" s="1"/>
  <c r="V2065" i="13"/>
  <c r="W2065" i="13" a="1"/>
  <c r="W2065" i="13" s="1"/>
  <c r="X2065" i="13"/>
  <c r="Y2065" i="13"/>
  <c r="Z2065" i="13"/>
  <c r="AA2065" i="13"/>
  <c r="H2066" i="13"/>
  <c r="L2066" i="13"/>
  <c r="R2066" i="13"/>
  <c r="S2066" i="13"/>
  <c r="T2066" i="13" a="1"/>
  <c r="T2066" i="13"/>
  <c r="U2066" i="13" a="1"/>
  <c r="U2066" i="13" s="1"/>
  <c r="V2066" i="13"/>
  <c r="W2066" i="13" a="1"/>
  <c r="W2066" i="13" s="1"/>
  <c r="X2066" i="13"/>
  <c r="Y2066" i="13"/>
  <c r="Z2066" i="13"/>
  <c r="AA2066" i="13"/>
  <c r="H2067" i="13"/>
  <c r="L2067" i="13"/>
  <c r="R2067" i="13"/>
  <c r="S2067" i="13"/>
  <c r="T2067" i="13" a="1"/>
  <c r="T2067" i="13"/>
  <c r="U2067" i="13" a="1"/>
  <c r="U2067" i="13" s="1"/>
  <c r="V2067" i="13"/>
  <c r="W2067" i="13" a="1"/>
  <c r="W2067" i="13" s="1"/>
  <c r="X2067" i="13"/>
  <c r="Y2067" i="13"/>
  <c r="Z2067" i="13"/>
  <c r="AA2067" i="13"/>
  <c r="H2068" i="13"/>
  <c r="L2068" i="13"/>
  <c r="R2068" i="13"/>
  <c r="S2068" i="13"/>
  <c r="T2068" i="13" a="1"/>
  <c r="T2068" i="13"/>
  <c r="U2068" i="13" a="1"/>
  <c r="U2068" i="13" s="1"/>
  <c r="V2068" i="13"/>
  <c r="W2068" i="13" a="1"/>
  <c r="W2068" i="13" s="1"/>
  <c r="X2068" i="13"/>
  <c r="Y2068" i="13"/>
  <c r="Z2068" i="13"/>
  <c r="AA2068" i="13"/>
  <c r="H2069" i="13"/>
  <c r="L2069" i="13"/>
  <c r="R2069" i="13"/>
  <c r="S2069" i="13"/>
  <c r="T2069" i="13" a="1"/>
  <c r="T2069" i="13"/>
  <c r="U2069" i="13" a="1"/>
  <c r="U2069" i="13" s="1"/>
  <c r="V2069" i="13"/>
  <c r="W2069" i="13" a="1"/>
  <c r="W2069" i="13" s="1"/>
  <c r="X2069" i="13"/>
  <c r="Y2069" i="13"/>
  <c r="Z2069" i="13"/>
  <c r="AA2069" i="13"/>
  <c r="H2070" i="13"/>
  <c r="L2070" i="13"/>
  <c r="R2070" i="13"/>
  <c r="S2070" i="13"/>
  <c r="T2070" i="13" a="1"/>
  <c r="T2070" i="13"/>
  <c r="U2070" i="13" a="1"/>
  <c r="U2070" i="13" s="1"/>
  <c r="V2070" i="13"/>
  <c r="W2070" i="13" a="1"/>
  <c r="W2070" i="13" s="1"/>
  <c r="X2070" i="13"/>
  <c r="Y2070" i="13"/>
  <c r="Z2070" i="13"/>
  <c r="AA2070" i="13"/>
  <c r="H2071" i="13"/>
  <c r="L2071" i="13"/>
  <c r="R2071" i="13"/>
  <c r="S2071" i="13"/>
  <c r="T2071" i="13" a="1"/>
  <c r="T2071" i="13"/>
  <c r="U2071" i="13" a="1"/>
  <c r="U2071" i="13" s="1"/>
  <c r="V2071" i="13"/>
  <c r="W2071" i="13" a="1"/>
  <c r="W2071" i="13" s="1"/>
  <c r="X2071" i="13"/>
  <c r="Y2071" i="13"/>
  <c r="Z2071" i="13"/>
  <c r="AA2071" i="13"/>
  <c r="H2072" i="13"/>
  <c r="L2072" i="13"/>
  <c r="R2072" i="13"/>
  <c r="S2072" i="13"/>
  <c r="T2072" i="13" a="1"/>
  <c r="T2072" i="13"/>
  <c r="U2072" i="13" a="1"/>
  <c r="U2072" i="13" s="1"/>
  <c r="V2072" i="13"/>
  <c r="W2072" i="13" a="1"/>
  <c r="W2072" i="13" s="1"/>
  <c r="X2072" i="13"/>
  <c r="Y2072" i="13"/>
  <c r="Z2072" i="13"/>
  <c r="AA2072" i="13"/>
  <c r="H2073" i="13"/>
  <c r="L2073" i="13"/>
  <c r="R2073" i="13"/>
  <c r="S2073" i="13"/>
  <c r="T2073" i="13" a="1"/>
  <c r="T2073" i="13"/>
  <c r="U2073" i="13" a="1"/>
  <c r="U2073" i="13" s="1"/>
  <c r="V2073" i="13"/>
  <c r="W2073" i="13" a="1"/>
  <c r="W2073" i="13" s="1"/>
  <c r="X2073" i="13"/>
  <c r="Y2073" i="13"/>
  <c r="Z2073" i="13"/>
  <c r="AA2073" i="13"/>
  <c r="H2074" i="13"/>
  <c r="L2074" i="13"/>
  <c r="R2074" i="13"/>
  <c r="S2074" i="13"/>
  <c r="T2074" i="13" a="1"/>
  <c r="T2074" i="13"/>
  <c r="U2074" i="13" a="1"/>
  <c r="U2074" i="13" s="1"/>
  <c r="V2074" i="13"/>
  <c r="W2074" i="13" a="1"/>
  <c r="W2074" i="13" s="1"/>
  <c r="X2074" i="13"/>
  <c r="Y2074" i="13"/>
  <c r="Z2074" i="13"/>
  <c r="AA2074" i="13"/>
  <c r="H2075" i="13"/>
  <c r="L2075" i="13"/>
  <c r="R2075" i="13"/>
  <c r="S2075" i="13"/>
  <c r="T2075" i="13" a="1"/>
  <c r="T2075" i="13"/>
  <c r="U2075" i="13" a="1"/>
  <c r="U2075" i="13" s="1"/>
  <c r="V2075" i="13"/>
  <c r="W2075" i="13" a="1"/>
  <c r="W2075" i="13" s="1"/>
  <c r="X2075" i="13"/>
  <c r="Y2075" i="13"/>
  <c r="Z2075" i="13"/>
  <c r="AA2075" i="13"/>
  <c r="H2076" i="13"/>
  <c r="L2076" i="13"/>
  <c r="R2076" i="13"/>
  <c r="S2076" i="13"/>
  <c r="T2076" i="13" a="1"/>
  <c r="T2076" i="13"/>
  <c r="U2076" i="13" a="1"/>
  <c r="U2076" i="13" s="1"/>
  <c r="V2076" i="13"/>
  <c r="W2076" i="13" a="1"/>
  <c r="W2076" i="13" s="1"/>
  <c r="X2076" i="13"/>
  <c r="Y2076" i="13"/>
  <c r="Z2076" i="13"/>
  <c r="AA2076" i="13"/>
  <c r="H2077" i="13"/>
  <c r="L2077" i="13"/>
  <c r="R2077" i="13"/>
  <c r="S2077" i="13"/>
  <c r="T2077" i="13" a="1"/>
  <c r="T2077" i="13"/>
  <c r="U2077" i="13" a="1"/>
  <c r="U2077" i="13" s="1"/>
  <c r="V2077" i="13"/>
  <c r="W2077" i="13" a="1"/>
  <c r="W2077" i="13" s="1"/>
  <c r="X2077" i="13"/>
  <c r="Y2077" i="13"/>
  <c r="Z2077" i="13"/>
  <c r="AA2077" i="13"/>
  <c r="H2078" i="13"/>
  <c r="L2078" i="13"/>
  <c r="R2078" i="13"/>
  <c r="S2078" i="13"/>
  <c r="T2078" i="13" a="1"/>
  <c r="T2078" i="13"/>
  <c r="U2078" i="13" a="1"/>
  <c r="U2078" i="13" s="1"/>
  <c r="V2078" i="13"/>
  <c r="W2078" i="13" a="1"/>
  <c r="W2078" i="13" s="1"/>
  <c r="X2078" i="13"/>
  <c r="Y2078" i="13"/>
  <c r="Z2078" i="13"/>
  <c r="AA2078" i="13"/>
  <c r="H2079" i="13"/>
  <c r="L2079" i="13"/>
  <c r="R2079" i="13"/>
  <c r="S2079" i="13"/>
  <c r="T2079" i="13" a="1"/>
  <c r="T2079" i="13"/>
  <c r="U2079" i="13" a="1"/>
  <c r="U2079" i="13" s="1"/>
  <c r="V2079" i="13"/>
  <c r="W2079" i="13" a="1"/>
  <c r="W2079" i="13" s="1"/>
  <c r="X2079" i="13"/>
  <c r="Y2079" i="13"/>
  <c r="Z2079" i="13"/>
  <c r="AA2079" i="13"/>
  <c r="H2080" i="13"/>
  <c r="L2080" i="13"/>
  <c r="R2080" i="13"/>
  <c r="S2080" i="13"/>
  <c r="T2080" i="13" a="1"/>
  <c r="T2080" i="13"/>
  <c r="U2080" i="13" a="1"/>
  <c r="U2080" i="13" s="1"/>
  <c r="V2080" i="13"/>
  <c r="W2080" i="13" a="1"/>
  <c r="W2080" i="13" s="1"/>
  <c r="X2080" i="13"/>
  <c r="Y2080" i="13"/>
  <c r="Z2080" i="13"/>
  <c r="AA2080" i="13"/>
  <c r="H2081" i="13"/>
  <c r="L2081" i="13"/>
  <c r="R2081" i="13"/>
  <c r="S2081" i="13"/>
  <c r="T2081" i="13" a="1"/>
  <c r="T2081" i="13"/>
  <c r="U2081" i="13" a="1"/>
  <c r="U2081" i="13" s="1"/>
  <c r="V2081" i="13"/>
  <c r="W2081" i="13" a="1"/>
  <c r="W2081" i="13" s="1"/>
  <c r="X2081" i="13"/>
  <c r="Y2081" i="13"/>
  <c r="Z2081" i="13"/>
  <c r="AA2081" i="13"/>
  <c r="H2082" i="13"/>
  <c r="L2082" i="13"/>
  <c r="R2082" i="13"/>
  <c r="S2082" i="13"/>
  <c r="T2082" i="13" a="1"/>
  <c r="T2082" i="13"/>
  <c r="U2082" i="13" a="1"/>
  <c r="U2082" i="13" s="1"/>
  <c r="V2082" i="13"/>
  <c r="W2082" i="13" a="1"/>
  <c r="W2082" i="13" s="1"/>
  <c r="X2082" i="13"/>
  <c r="Y2082" i="13"/>
  <c r="Z2082" i="13"/>
  <c r="AA2082" i="13"/>
  <c r="H2083" i="13"/>
  <c r="L2083" i="13"/>
  <c r="R2083" i="13"/>
  <c r="S2083" i="13"/>
  <c r="T2083" i="13" a="1"/>
  <c r="T2083" i="13"/>
  <c r="U2083" i="13" a="1"/>
  <c r="U2083" i="13" s="1"/>
  <c r="V2083" i="13"/>
  <c r="W2083" i="13" a="1"/>
  <c r="W2083" i="13" s="1"/>
  <c r="X2083" i="13"/>
  <c r="Y2083" i="13"/>
  <c r="Z2083" i="13"/>
  <c r="AA2083" i="13"/>
  <c r="H2084" i="13"/>
  <c r="L2084" i="13"/>
  <c r="R2084" i="13"/>
  <c r="S2084" i="13"/>
  <c r="T2084" i="13" a="1"/>
  <c r="T2084" i="13"/>
  <c r="U2084" i="13" a="1"/>
  <c r="U2084" i="13" s="1"/>
  <c r="V2084" i="13"/>
  <c r="W2084" i="13" a="1"/>
  <c r="W2084" i="13" s="1"/>
  <c r="X2084" i="13"/>
  <c r="Y2084" i="13"/>
  <c r="Z2084" i="13"/>
  <c r="AA2084" i="13"/>
  <c r="H2085" i="13"/>
  <c r="L2085" i="13"/>
  <c r="R2085" i="13"/>
  <c r="S2085" i="13"/>
  <c r="T2085" i="13" a="1"/>
  <c r="T2085" i="13"/>
  <c r="U2085" i="13" a="1"/>
  <c r="U2085" i="13" s="1"/>
  <c r="V2085" i="13"/>
  <c r="W2085" i="13" a="1"/>
  <c r="W2085" i="13" s="1"/>
  <c r="X2085" i="13"/>
  <c r="Y2085" i="13"/>
  <c r="Z2085" i="13"/>
  <c r="AA2085" i="13"/>
  <c r="H2086" i="13"/>
  <c r="L2086" i="13"/>
  <c r="R2086" i="13"/>
  <c r="S2086" i="13"/>
  <c r="T2086" i="13" a="1"/>
  <c r="T2086" i="13"/>
  <c r="U2086" i="13" a="1"/>
  <c r="U2086" i="13" s="1"/>
  <c r="V2086" i="13"/>
  <c r="W2086" i="13" a="1"/>
  <c r="W2086" i="13" s="1"/>
  <c r="X2086" i="13"/>
  <c r="Y2086" i="13"/>
  <c r="Z2086" i="13"/>
  <c r="AA2086" i="13"/>
  <c r="H2087" i="13"/>
  <c r="L2087" i="13"/>
  <c r="R2087" i="13"/>
  <c r="S2087" i="13"/>
  <c r="T2087" i="13" a="1"/>
  <c r="T2087" i="13"/>
  <c r="U2087" i="13" a="1"/>
  <c r="U2087" i="13" s="1"/>
  <c r="V2087" i="13"/>
  <c r="W2087" i="13" a="1"/>
  <c r="W2087" i="13" s="1"/>
  <c r="X2087" i="13"/>
  <c r="Y2087" i="13"/>
  <c r="Z2087" i="13"/>
  <c r="AA2087" i="13"/>
  <c r="H2088" i="13"/>
  <c r="L2088" i="13"/>
  <c r="R2088" i="13"/>
  <c r="S2088" i="13"/>
  <c r="T2088" i="13" a="1"/>
  <c r="T2088" i="13"/>
  <c r="U2088" i="13" a="1"/>
  <c r="U2088" i="13" s="1"/>
  <c r="V2088" i="13"/>
  <c r="W2088" i="13" a="1"/>
  <c r="W2088" i="13" s="1"/>
  <c r="X2088" i="13"/>
  <c r="Y2088" i="13"/>
  <c r="Z2088" i="13"/>
  <c r="AA2088" i="13"/>
  <c r="H2089" i="13"/>
  <c r="L2089" i="13"/>
  <c r="R2089" i="13"/>
  <c r="S2089" i="13"/>
  <c r="T2089" i="13" a="1"/>
  <c r="T2089" i="13"/>
  <c r="U2089" i="13" a="1"/>
  <c r="U2089" i="13" s="1"/>
  <c r="V2089" i="13"/>
  <c r="W2089" i="13" a="1"/>
  <c r="W2089" i="13" s="1"/>
  <c r="X2089" i="13"/>
  <c r="Y2089" i="13"/>
  <c r="Z2089" i="13"/>
  <c r="AA2089" i="13"/>
  <c r="H2090" i="13"/>
  <c r="L2090" i="13"/>
  <c r="R2090" i="13"/>
  <c r="S2090" i="13"/>
  <c r="T2090" i="13" a="1"/>
  <c r="T2090" i="13"/>
  <c r="U2090" i="13" a="1"/>
  <c r="U2090" i="13" s="1"/>
  <c r="V2090" i="13"/>
  <c r="W2090" i="13" a="1"/>
  <c r="W2090" i="13" s="1"/>
  <c r="X2090" i="13"/>
  <c r="Y2090" i="13"/>
  <c r="Z2090" i="13"/>
  <c r="AA2090" i="13"/>
  <c r="H2091" i="13"/>
  <c r="L2091" i="13"/>
  <c r="R2091" i="13"/>
  <c r="S2091" i="13"/>
  <c r="T2091" i="13" a="1"/>
  <c r="T2091" i="13"/>
  <c r="U2091" i="13" a="1"/>
  <c r="U2091" i="13" s="1"/>
  <c r="V2091" i="13"/>
  <c r="W2091" i="13" a="1"/>
  <c r="W2091" i="13" s="1"/>
  <c r="X2091" i="13"/>
  <c r="Y2091" i="13"/>
  <c r="Z2091" i="13"/>
  <c r="AA2091" i="13"/>
  <c r="H2092" i="13"/>
  <c r="L2092" i="13"/>
  <c r="R2092" i="13"/>
  <c r="S2092" i="13"/>
  <c r="T2092" i="13" a="1"/>
  <c r="T2092" i="13"/>
  <c r="U2092" i="13" a="1"/>
  <c r="U2092" i="13" s="1"/>
  <c r="V2092" i="13"/>
  <c r="W2092" i="13" a="1"/>
  <c r="W2092" i="13" s="1"/>
  <c r="X2092" i="13"/>
  <c r="Y2092" i="13"/>
  <c r="Z2092" i="13"/>
  <c r="AA2092" i="13"/>
  <c r="H2093" i="13"/>
  <c r="L2093" i="13"/>
  <c r="R2093" i="13"/>
  <c r="S2093" i="13"/>
  <c r="T2093" i="13" a="1"/>
  <c r="T2093" i="13"/>
  <c r="U2093" i="13" a="1"/>
  <c r="U2093" i="13" s="1"/>
  <c r="V2093" i="13"/>
  <c r="W2093" i="13" a="1"/>
  <c r="W2093" i="13" s="1"/>
  <c r="X2093" i="13"/>
  <c r="Y2093" i="13"/>
  <c r="Z2093" i="13"/>
  <c r="AA2093" i="13"/>
  <c r="H2094" i="13"/>
  <c r="L2094" i="13"/>
  <c r="R2094" i="13"/>
  <c r="S2094" i="13"/>
  <c r="T2094" i="13" a="1"/>
  <c r="T2094" i="13"/>
  <c r="U2094" i="13" a="1"/>
  <c r="U2094" i="13" s="1"/>
  <c r="V2094" i="13"/>
  <c r="W2094" i="13" a="1"/>
  <c r="W2094" i="13" s="1"/>
  <c r="X2094" i="13"/>
  <c r="Y2094" i="13"/>
  <c r="Z2094" i="13"/>
  <c r="AA2094" i="13"/>
  <c r="H2095" i="13"/>
  <c r="L2095" i="13"/>
  <c r="R2095" i="13"/>
  <c r="S2095" i="13"/>
  <c r="T2095" i="13" a="1"/>
  <c r="T2095" i="13"/>
  <c r="U2095" i="13" a="1"/>
  <c r="U2095" i="13" s="1"/>
  <c r="V2095" i="13"/>
  <c r="W2095" i="13" a="1"/>
  <c r="W2095" i="13" s="1"/>
  <c r="X2095" i="13"/>
  <c r="Y2095" i="13"/>
  <c r="Z2095" i="13"/>
  <c r="AA2095" i="13"/>
  <c r="H2096" i="13"/>
  <c r="L2096" i="13"/>
  <c r="R2096" i="13"/>
  <c r="S2096" i="13"/>
  <c r="T2096" i="13" a="1"/>
  <c r="T2096" i="13"/>
  <c r="U2096" i="13" a="1"/>
  <c r="U2096" i="13" s="1"/>
  <c r="V2096" i="13"/>
  <c r="W2096" i="13" a="1"/>
  <c r="W2096" i="13" s="1"/>
  <c r="X2096" i="13"/>
  <c r="Y2096" i="13"/>
  <c r="Z2096" i="13"/>
  <c r="AA2096" i="13"/>
  <c r="H2097" i="13"/>
  <c r="L2097" i="13"/>
  <c r="R2097" i="13"/>
  <c r="S2097" i="13"/>
  <c r="T2097" i="13" a="1"/>
  <c r="T2097" i="13"/>
  <c r="U2097" i="13" a="1"/>
  <c r="U2097" i="13" s="1"/>
  <c r="V2097" i="13"/>
  <c r="W2097" i="13" a="1"/>
  <c r="W2097" i="13" s="1"/>
  <c r="X2097" i="13"/>
  <c r="Y2097" i="13"/>
  <c r="Z2097" i="13"/>
  <c r="AA2097" i="13"/>
  <c r="H2098" i="13"/>
  <c r="L2098" i="13"/>
  <c r="R2098" i="13"/>
  <c r="S2098" i="13"/>
  <c r="T2098" i="13" a="1"/>
  <c r="T2098" i="13"/>
  <c r="U2098" i="13" a="1"/>
  <c r="U2098" i="13" s="1"/>
  <c r="V2098" i="13"/>
  <c r="W2098" i="13" a="1"/>
  <c r="W2098" i="13" s="1"/>
  <c r="X2098" i="13"/>
  <c r="Y2098" i="13"/>
  <c r="Z2098" i="13"/>
  <c r="AA2098" i="13"/>
  <c r="H2099" i="13"/>
  <c r="L2099" i="13"/>
  <c r="R2099" i="13"/>
  <c r="S2099" i="13"/>
  <c r="T2099" i="13" a="1"/>
  <c r="T2099" i="13"/>
  <c r="U2099" i="13" a="1"/>
  <c r="U2099" i="13" s="1"/>
  <c r="V2099" i="13"/>
  <c r="W2099" i="13" a="1"/>
  <c r="W2099" i="13" s="1"/>
  <c r="X2099" i="13"/>
  <c r="Y2099" i="13"/>
  <c r="Z2099" i="13"/>
  <c r="AA2099" i="13"/>
  <c r="H2100" i="13"/>
  <c r="L2100" i="13"/>
  <c r="R2100" i="13"/>
  <c r="S2100" i="13"/>
  <c r="T2100" i="13" a="1"/>
  <c r="T2100" i="13"/>
  <c r="U2100" i="13" a="1"/>
  <c r="U2100" i="13" s="1"/>
  <c r="V2100" i="13"/>
  <c r="W2100" i="13" a="1"/>
  <c r="W2100" i="13" s="1"/>
  <c r="X2100" i="13"/>
  <c r="Y2100" i="13"/>
  <c r="Z2100" i="13"/>
  <c r="AA2100" i="13"/>
  <c r="H2101" i="13"/>
  <c r="L2101" i="13"/>
  <c r="R2101" i="13"/>
  <c r="S2101" i="13"/>
  <c r="T2101" i="13" a="1"/>
  <c r="T2101" i="13"/>
  <c r="U2101" i="13" a="1"/>
  <c r="U2101" i="13" s="1"/>
  <c r="V2101" i="13"/>
  <c r="W2101" i="13" a="1"/>
  <c r="W2101" i="13" s="1"/>
  <c r="X2101" i="13"/>
  <c r="Y2101" i="13"/>
  <c r="Z2101" i="13"/>
  <c r="AA2101" i="13"/>
  <c r="H2102" i="13"/>
  <c r="L2102" i="13"/>
  <c r="R2102" i="13"/>
  <c r="S2102" i="13"/>
  <c r="T2102" i="13" a="1"/>
  <c r="T2102" i="13"/>
  <c r="U2102" i="13" a="1"/>
  <c r="U2102" i="13" s="1"/>
  <c r="V2102" i="13"/>
  <c r="W2102" i="13" a="1"/>
  <c r="W2102" i="13" s="1"/>
  <c r="X2102" i="13"/>
  <c r="Y2102" i="13"/>
  <c r="Z2102" i="13"/>
  <c r="AA2102" i="13"/>
  <c r="H2103" i="13"/>
  <c r="L2103" i="13"/>
  <c r="R2103" i="13"/>
  <c r="S2103" i="13"/>
  <c r="T2103" i="13" a="1"/>
  <c r="T2103" i="13"/>
  <c r="U2103" i="13" a="1"/>
  <c r="U2103" i="13" s="1"/>
  <c r="V2103" i="13"/>
  <c r="W2103" i="13" a="1"/>
  <c r="W2103" i="13" s="1"/>
  <c r="X2103" i="13"/>
  <c r="Y2103" i="13"/>
  <c r="Z2103" i="13"/>
  <c r="AA2103" i="13"/>
  <c r="H2104" i="13"/>
  <c r="L2104" i="13"/>
  <c r="R2104" i="13"/>
  <c r="S2104" i="13"/>
  <c r="T2104" i="13" a="1"/>
  <c r="T2104" i="13"/>
  <c r="U2104" i="13" a="1"/>
  <c r="U2104" i="13" s="1"/>
  <c r="V2104" i="13"/>
  <c r="W2104" i="13" a="1"/>
  <c r="W2104" i="13" s="1"/>
  <c r="X2104" i="13"/>
  <c r="Y2104" i="13"/>
  <c r="Z2104" i="13"/>
  <c r="AA2104" i="13"/>
  <c r="H2105" i="13"/>
  <c r="L2105" i="13"/>
  <c r="R2105" i="13"/>
  <c r="S2105" i="13"/>
  <c r="T2105" i="13" a="1"/>
  <c r="T2105" i="13"/>
  <c r="U2105" i="13" a="1"/>
  <c r="U2105" i="13" s="1"/>
  <c r="V2105" i="13"/>
  <c r="W2105" i="13" a="1"/>
  <c r="W2105" i="13" s="1"/>
  <c r="X2105" i="13"/>
  <c r="Y2105" i="13"/>
  <c r="Z2105" i="13"/>
  <c r="AA2105" i="13"/>
  <c r="H2106" i="13"/>
  <c r="L2106" i="13"/>
  <c r="R2106" i="13"/>
  <c r="S2106" i="13"/>
  <c r="T2106" i="13" a="1"/>
  <c r="T2106" i="13"/>
  <c r="U2106" i="13" a="1"/>
  <c r="U2106" i="13" s="1"/>
  <c r="V2106" i="13"/>
  <c r="W2106" i="13" a="1"/>
  <c r="W2106" i="13" s="1"/>
  <c r="X2106" i="13"/>
  <c r="Y2106" i="13"/>
  <c r="Z2106" i="13"/>
  <c r="AA2106" i="13"/>
  <c r="H2107" i="13"/>
  <c r="L2107" i="13"/>
  <c r="R2107" i="13"/>
  <c r="S2107" i="13"/>
  <c r="T2107" i="13" a="1"/>
  <c r="T2107" i="13"/>
  <c r="U2107" i="13" a="1"/>
  <c r="U2107" i="13" s="1"/>
  <c r="V2107" i="13"/>
  <c r="W2107" i="13" a="1"/>
  <c r="W2107" i="13" s="1"/>
  <c r="X2107" i="13"/>
  <c r="Y2107" i="13"/>
  <c r="Z2107" i="13"/>
  <c r="AA2107" i="13"/>
  <c r="H2108" i="13"/>
  <c r="L2108" i="13"/>
  <c r="R2108" i="13"/>
  <c r="S2108" i="13"/>
  <c r="T2108" i="13" a="1"/>
  <c r="T2108" i="13"/>
  <c r="U2108" i="13" a="1"/>
  <c r="U2108" i="13" s="1"/>
  <c r="V2108" i="13"/>
  <c r="W2108" i="13" a="1"/>
  <c r="W2108" i="13" s="1"/>
  <c r="X2108" i="13"/>
  <c r="Y2108" i="13"/>
  <c r="Z2108" i="13"/>
  <c r="AA2108" i="13"/>
  <c r="H2109" i="13"/>
  <c r="L2109" i="13"/>
  <c r="R2109" i="13"/>
  <c r="S2109" i="13"/>
  <c r="T2109" i="13" a="1"/>
  <c r="T2109" i="13"/>
  <c r="U2109" i="13" a="1"/>
  <c r="U2109" i="13" s="1"/>
  <c r="V2109" i="13"/>
  <c r="W2109" i="13" a="1"/>
  <c r="W2109" i="13" s="1"/>
  <c r="X2109" i="13"/>
  <c r="Y2109" i="13"/>
  <c r="Z2109" i="13"/>
  <c r="AA2109" i="13"/>
  <c r="H2110" i="13"/>
  <c r="L2110" i="13"/>
  <c r="R2110" i="13"/>
  <c r="S2110" i="13"/>
  <c r="T2110" i="13" a="1"/>
  <c r="T2110" i="13"/>
  <c r="U2110" i="13" a="1"/>
  <c r="U2110" i="13" s="1"/>
  <c r="V2110" i="13"/>
  <c r="W2110" i="13" a="1"/>
  <c r="W2110" i="13" s="1"/>
  <c r="X2110" i="13"/>
  <c r="Y2110" i="13"/>
  <c r="Z2110" i="13"/>
  <c r="AA2110" i="13"/>
  <c r="H2111" i="13"/>
  <c r="L2111" i="13"/>
  <c r="R2111" i="13"/>
  <c r="S2111" i="13"/>
  <c r="T2111" i="13" a="1"/>
  <c r="T2111" i="13"/>
  <c r="U2111" i="13" a="1"/>
  <c r="U2111" i="13" s="1"/>
  <c r="V2111" i="13"/>
  <c r="W2111" i="13" a="1"/>
  <c r="W2111" i="13" s="1"/>
  <c r="X2111" i="13"/>
  <c r="Y2111" i="13"/>
  <c r="Z2111" i="13"/>
  <c r="AA2111" i="13"/>
  <c r="H2112" i="13"/>
  <c r="L2112" i="13"/>
  <c r="R2112" i="13"/>
  <c r="S2112" i="13"/>
  <c r="T2112" i="13" a="1"/>
  <c r="T2112" i="13"/>
  <c r="U2112" i="13" a="1"/>
  <c r="U2112" i="13" s="1"/>
  <c r="V2112" i="13"/>
  <c r="W2112" i="13" a="1"/>
  <c r="W2112" i="13" s="1"/>
  <c r="X2112" i="13"/>
  <c r="Y2112" i="13"/>
  <c r="Z2112" i="13"/>
  <c r="AA2112" i="13"/>
  <c r="H2113" i="13"/>
  <c r="L2113" i="13"/>
  <c r="R2113" i="13"/>
  <c r="S2113" i="13"/>
  <c r="T2113" i="13" a="1"/>
  <c r="T2113" i="13"/>
  <c r="U2113" i="13" a="1"/>
  <c r="U2113" i="13" s="1"/>
  <c r="V2113" i="13"/>
  <c r="W2113" i="13" a="1"/>
  <c r="W2113" i="13" s="1"/>
  <c r="X2113" i="13"/>
  <c r="Y2113" i="13"/>
  <c r="Z2113" i="13"/>
  <c r="AA2113" i="13"/>
  <c r="H2114" i="13"/>
  <c r="L2114" i="13"/>
  <c r="R2114" i="13"/>
  <c r="S2114" i="13"/>
  <c r="T2114" i="13" a="1"/>
  <c r="T2114" i="13"/>
  <c r="U2114" i="13" a="1"/>
  <c r="U2114" i="13" s="1"/>
  <c r="V2114" i="13"/>
  <c r="W2114" i="13" a="1"/>
  <c r="W2114" i="13" s="1"/>
  <c r="X2114" i="13"/>
  <c r="Y2114" i="13"/>
  <c r="Z2114" i="13"/>
  <c r="AA2114" i="13"/>
  <c r="H2115" i="13"/>
  <c r="L2115" i="13"/>
  <c r="R2115" i="13"/>
  <c r="S2115" i="13"/>
  <c r="T2115" i="13" a="1"/>
  <c r="T2115" i="13"/>
  <c r="U2115" i="13" a="1"/>
  <c r="U2115" i="13" s="1"/>
  <c r="V2115" i="13"/>
  <c r="W2115" i="13" a="1"/>
  <c r="W2115" i="13" s="1"/>
  <c r="X2115" i="13"/>
  <c r="Y2115" i="13"/>
  <c r="Z2115" i="13"/>
  <c r="AA2115" i="13"/>
  <c r="H2116" i="13"/>
  <c r="L2116" i="13"/>
  <c r="R2116" i="13"/>
  <c r="S2116" i="13"/>
  <c r="T2116" i="13" a="1"/>
  <c r="T2116" i="13"/>
  <c r="U2116" i="13" a="1"/>
  <c r="U2116" i="13" s="1"/>
  <c r="V2116" i="13"/>
  <c r="W2116" i="13" a="1"/>
  <c r="W2116" i="13" s="1"/>
  <c r="X2116" i="13"/>
  <c r="Y2116" i="13"/>
  <c r="Z2116" i="13"/>
  <c r="AA2116" i="13"/>
  <c r="H2117" i="13"/>
  <c r="L2117" i="13"/>
  <c r="R2117" i="13"/>
  <c r="S2117" i="13"/>
  <c r="T2117" i="13" a="1"/>
  <c r="T2117" i="13"/>
  <c r="U2117" i="13" a="1"/>
  <c r="U2117" i="13" s="1"/>
  <c r="V2117" i="13"/>
  <c r="W2117" i="13" a="1"/>
  <c r="W2117" i="13" s="1"/>
  <c r="X2117" i="13"/>
  <c r="Y2117" i="13"/>
  <c r="Z2117" i="13"/>
  <c r="AA2117" i="13"/>
  <c r="H2118" i="13"/>
  <c r="L2118" i="13"/>
  <c r="R2118" i="13"/>
  <c r="S2118" i="13"/>
  <c r="T2118" i="13" a="1"/>
  <c r="T2118" i="13"/>
  <c r="U2118" i="13" a="1"/>
  <c r="U2118" i="13" s="1"/>
  <c r="V2118" i="13"/>
  <c r="W2118" i="13" a="1"/>
  <c r="W2118" i="13" s="1"/>
  <c r="X2118" i="13"/>
  <c r="Y2118" i="13"/>
  <c r="Z2118" i="13"/>
  <c r="AA2118" i="13"/>
  <c r="H2119" i="13"/>
  <c r="L2119" i="13"/>
  <c r="R2119" i="13"/>
  <c r="S2119" i="13"/>
  <c r="T2119" i="13" a="1"/>
  <c r="T2119" i="13"/>
  <c r="U2119" i="13" a="1"/>
  <c r="U2119" i="13" s="1"/>
  <c r="V2119" i="13"/>
  <c r="W2119" i="13" a="1"/>
  <c r="W2119" i="13" s="1"/>
  <c r="X2119" i="13"/>
  <c r="Y2119" i="13"/>
  <c r="Z2119" i="13"/>
  <c r="AA2119" i="13"/>
  <c r="H2120" i="13"/>
  <c r="L2120" i="13"/>
  <c r="R2120" i="13"/>
  <c r="S2120" i="13"/>
  <c r="T2120" i="13" a="1"/>
  <c r="T2120" i="13"/>
  <c r="U2120" i="13" a="1"/>
  <c r="U2120" i="13" s="1"/>
  <c r="V2120" i="13"/>
  <c r="W2120" i="13" a="1"/>
  <c r="W2120" i="13" s="1"/>
  <c r="X2120" i="13"/>
  <c r="Y2120" i="13"/>
  <c r="Z2120" i="13"/>
  <c r="AA2120" i="13"/>
  <c r="H2121" i="13"/>
  <c r="L2121" i="13"/>
  <c r="R2121" i="13"/>
  <c r="S2121" i="13"/>
  <c r="T2121" i="13" a="1"/>
  <c r="T2121" i="13"/>
  <c r="U2121" i="13" a="1"/>
  <c r="U2121" i="13" s="1"/>
  <c r="V2121" i="13"/>
  <c r="W2121" i="13" a="1"/>
  <c r="W2121" i="13" s="1"/>
  <c r="X2121" i="13"/>
  <c r="Y2121" i="13"/>
  <c r="Z2121" i="13"/>
  <c r="AA2121" i="13"/>
  <c r="H2122" i="13"/>
  <c r="L2122" i="13"/>
  <c r="R2122" i="13"/>
  <c r="S2122" i="13"/>
  <c r="T2122" i="13" a="1"/>
  <c r="T2122" i="13"/>
  <c r="U2122" i="13" a="1"/>
  <c r="U2122" i="13" s="1"/>
  <c r="V2122" i="13"/>
  <c r="W2122" i="13" a="1"/>
  <c r="W2122" i="13" s="1"/>
  <c r="X2122" i="13"/>
  <c r="Y2122" i="13"/>
  <c r="Z2122" i="13"/>
  <c r="AA2122" i="13"/>
  <c r="H2123" i="13"/>
  <c r="L2123" i="13"/>
  <c r="R2123" i="13"/>
  <c r="S2123" i="13"/>
  <c r="T2123" i="13" a="1"/>
  <c r="T2123" i="13"/>
  <c r="U2123" i="13" a="1"/>
  <c r="U2123" i="13" s="1"/>
  <c r="V2123" i="13"/>
  <c r="W2123" i="13" a="1"/>
  <c r="W2123" i="13" s="1"/>
  <c r="X2123" i="13"/>
  <c r="Y2123" i="13"/>
  <c r="Z2123" i="13"/>
  <c r="AA2123" i="13"/>
  <c r="H2124" i="13"/>
  <c r="L2124" i="13"/>
  <c r="R2124" i="13"/>
  <c r="S2124" i="13"/>
  <c r="T2124" i="13" a="1"/>
  <c r="T2124" i="13"/>
  <c r="U2124" i="13" a="1"/>
  <c r="U2124" i="13" s="1"/>
  <c r="V2124" i="13"/>
  <c r="W2124" i="13" a="1"/>
  <c r="W2124" i="13" s="1"/>
  <c r="X2124" i="13"/>
  <c r="Y2124" i="13"/>
  <c r="Z2124" i="13"/>
  <c r="AA2124" i="13"/>
  <c r="H2125" i="13"/>
  <c r="L2125" i="13"/>
  <c r="R2125" i="13"/>
  <c r="S2125" i="13"/>
  <c r="T2125" i="13" a="1"/>
  <c r="T2125" i="13"/>
  <c r="U2125" i="13" a="1"/>
  <c r="U2125" i="13" s="1"/>
  <c r="V2125" i="13"/>
  <c r="W2125" i="13" a="1"/>
  <c r="W2125" i="13" s="1"/>
  <c r="X2125" i="13"/>
  <c r="Y2125" i="13"/>
  <c r="Z2125" i="13"/>
  <c r="AA2125" i="13"/>
  <c r="H2126" i="13"/>
  <c r="L2126" i="13"/>
  <c r="R2126" i="13"/>
  <c r="S2126" i="13"/>
  <c r="T2126" i="13" a="1"/>
  <c r="T2126" i="13"/>
  <c r="U2126" i="13" a="1"/>
  <c r="U2126" i="13" s="1"/>
  <c r="V2126" i="13"/>
  <c r="W2126" i="13" a="1"/>
  <c r="W2126" i="13" s="1"/>
  <c r="X2126" i="13"/>
  <c r="Y2126" i="13"/>
  <c r="Z2126" i="13"/>
  <c r="AA2126" i="13"/>
  <c r="H2127" i="13"/>
  <c r="L2127" i="13"/>
  <c r="R2127" i="13"/>
  <c r="S2127" i="13"/>
  <c r="T2127" i="13" a="1"/>
  <c r="T2127" i="13"/>
  <c r="U2127" i="13" a="1"/>
  <c r="U2127" i="13" s="1"/>
  <c r="V2127" i="13"/>
  <c r="W2127" i="13" a="1"/>
  <c r="W2127" i="13" s="1"/>
  <c r="X2127" i="13"/>
  <c r="Y2127" i="13"/>
  <c r="Z2127" i="13"/>
  <c r="AA2127" i="13"/>
  <c r="H2128" i="13"/>
  <c r="L2128" i="13"/>
  <c r="R2128" i="13"/>
  <c r="S2128" i="13"/>
  <c r="T2128" i="13" a="1"/>
  <c r="T2128" i="13"/>
  <c r="U2128" i="13" a="1"/>
  <c r="U2128" i="13" s="1"/>
  <c r="V2128" i="13"/>
  <c r="W2128" i="13" a="1"/>
  <c r="W2128" i="13" s="1"/>
  <c r="X2128" i="13"/>
  <c r="Y2128" i="13"/>
  <c r="Z2128" i="13"/>
  <c r="AA2128" i="13"/>
  <c r="H2129" i="13"/>
  <c r="L2129" i="13"/>
  <c r="R2129" i="13"/>
  <c r="S2129" i="13"/>
  <c r="T2129" i="13" a="1"/>
  <c r="T2129" i="13"/>
  <c r="U2129" i="13" a="1"/>
  <c r="U2129" i="13" s="1"/>
  <c r="V2129" i="13"/>
  <c r="W2129" i="13" a="1"/>
  <c r="W2129" i="13" s="1"/>
  <c r="X2129" i="13"/>
  <c r="Y2129" i="13"/>
  <c r="Z2129" i="13"/>
  <c r="AA2129" i="13"/>
  <c r="H2130" i="13"/>
  <c r="L2130" i="13"/>
  <c r="R2130" i="13"/>
  <c r="S2130" i="13"/>
  <c r="T2130" i="13" a="1"/>
  <c r="T2130" i="13"/>
  <c r="U2130" i="13" a="1"/>
  <c r="U2130" i="13" s="1"/>
  <c r="V2130" i="13"/>
  <c r="W2130" i="13" a="1"/>
  <c r="W2130" i="13" s="1"/>
  <c r="X2130" i="13"/>
  <c r="Y2130" i="13"/>
  <c r="Z2130" i="13"/>
  <c r="AA2130" i="13"/>
  <c r="H2131" i="13"/>
  <c r="L2131" i="13"/>
  <c r="R2131" i="13"/>
  <c r="S2131" i="13"/>
  <c r="T2131" i="13" a="1"/>
  <c r="T2131" i="13"/>
  <c r="U2131" i="13" a="1"/>
  <c r="U2131" i="13" s="1"/>
  <c r="V2131" i="13"/>
  <c r="W2131" i="13" a="1"/>
  <c r="W2131" i="13" s="1"/>
  <c r="X2131" i="13"/>
  <c r="Y2131" i="13"/>
  <c r="Z2131" i="13"/>
  <c r="AA2131" i="13"/>
  <c r="H2132" i="13"/>
  <c r="L2132" i="13"/>
  <c r="R2132" i="13"/>
  <c r="S2132" i="13"/>
  <c r="T2132" i="13" a="1"/>
  <c r="T2132" i="13"/>
  <c r="U2132" i="13" a="1"/>
  <c r="U2132" i="13" s="1"/>
  <c r="V2132" i="13"/>
  <c r="W2132" i="13" a="1"/>
  <c r="W2132" i="13" s="1"/>
  <c r="X2132" i="13"/>
  <c r="Y2132" i="13"/>
  <c r="Z2132" i="13"/>
  <c r="AA2132" i="13"/>
  <c r="H2133" i="13"/>
  <c r="L2133" i="13"/>
  <c r="R2133" i="13"/>
  <c r="S2133" i="13"/>
  <c r="T2133" i="13" a="1"/>
  <c r="T2133" i="13"/>
  <c r="U2133" i="13" a="1"/>
  <c r="U2133" i="13" s="1"/>
  <c r="V2133" i="13"/>
  <c r="W2133" i="13" a="1"/>
  <c r="W2133" i="13" s="1"/>
  <c r="X2133" i="13"/>
  <c r="Y2133" i="13"/>
  <c r="Z2133" i="13"/>
  <c r="AA2133" i="13"/>
  <c r="H2134" i="13"/>
  <c r="L2134" i="13"/>
  <c r="R2134" i="13"/>
  <c r="S2134" i="13"/>
  <c r="T2134" i="13" a="1"/>
  <c r="T2134" i="13"/>
  <c r="U2134" i="13" a="1"/>
  <c r="U2134" i="13" s="1"/>
  <c r="V2134" i="13"/>
  <c r="W2134" i="13" a="1"/>
  <c r="W2134" i="13" s="1"/>
  <c r="X2134" i="13"/>
  <c r="Y2134" i="13"/>
  <c r="Z2134" i="13"/>
  <c r="AA2134" i="13"/>
  <c r="H2135" i="13"/>
  <c r="L2135" i="13"/>
  <c r="R2135" i="13"/>
  <c r="S2135" i="13"/>
  <c r="T2135" i="13" a="1"/>
  <c r="T2135" i="13"/>
  <c r="U2135" i="13" a="1"/>
  <c r="U2135" i="13" s="1"/>
  <c r="V2135" i="13"/>
  <c r="W2135" i="13" a="1"/>
  <c r="W2135" i="13" s="1"/>
  <c r="X2135" i="13"/>
  <c r="Y2135" i="13"/>
  <c r="Z2135" i="13"/>
  <c r="AA2135" i="13"/>
  <c r="H2136" i="13"/>
  <c r="L2136" i="13"/>
  <c r="R2136" i="13"/>
  <c r="S2136" i="13"/>
  <c r="T2136" i="13" a="1"/>
  <c r="T2136" i="13"/>
  <c r="U2136" i="13" a="1"/>
  <c r="U2136" i="13" s="1"/>
  <c r="V2136" i="13"/>
  <c r="W2136" i="13" a="1"/>
  <c r="W2136" i="13" s="1"/>
  <c r="X2136" i="13"/>
  <c r="Y2136" i="13"/>
  <c r="Z2136" i="13"/>
  <c r="AA2136" i="13"/>
  <c r="H2137" i="13"/>
  <c r="L2137" i="13"/>
  <c r="R2137" i="13"/>
  <c r="S2137" i="13"/>
  <c r="T2137" i="13" a="1"/>
  <c r="T2137" i="13"/>
  <c r="U2137" i="13" a="1"/>
  <c r="U2137" i="13" s="1"/>
  <c r="V2137" i="13"/>
  <c r="W2137" i="13" a="1"/>
  <c r="W2137" i="13" s="1"/>
  <c r="X2137" i="13"/>
  <c r="Y2137" i="13"/>
  <c r="Z2137" i="13"/>
  <c r="AA2137" i="13"/>
  <c r="H2138" i="13"/>
  <c r="L2138" i="13"/>
  <c r="R2138" i="13"/>
  <c r="S2138" i="13"/>
  <c r="T2138" i="13" a="1"/>
  <c r="T2138" i="13"/>
  <c r="U2138" i="13" a="1"/>
  <c r="U2138" i="13" s="1"/>
  <c r="V2138" i="13"/>
  <c r="W2138" i="13" a="1"/>
  <c r="W2138" i="13" s="1"/>
  <c r="X2138" i="13"/>
  <c r="Y2138" i="13"/>
  <c r="Z2138" i="13"/>
  <c r="AA2138" i="13"/>
  <c r="H2139" i="13"/>
  <c r="L2139" i="13"/>
  <c r="R2139" i="13"/>
  <c r="S2139" i="13"/>
  <c r="T2139" i="13" a="1"/>
  <c r="T2139" i="13"/>
  <c r="U2139" i="13" a="1"/>
  <c r="U2139" i="13" s="1"/>
  <c r="V2139" i="13"/>
  <c r="W2139" i="13" a="1"/>
  <c r="W2139" i="13" s="1"/>
  <c r="X2139" i="13"/>
  <c r="Y2139" i="13"/>
  <c r="Z2139" i="13"/>
  <c r="AA2139" i="13"/>
  <c r="H2140" i="13"/>
  <c r="L2140" i="13"/>
  <c r="R2140" i="13"/>
  <c r="S2140" i="13"/>
  <c r="T2140" i="13" a="1"/>
  <c r="T2140" i="13"/>
  <c r="U2140" i="13" a="1"/>
  <c r="U2140" i="13" s="1"/>
  <c r="V2140" i="13"/>
  <c r="W2140" i="13" a="1"/>
  <c r="W2140" i="13" s="1"/>
  <c r="X2140" i="13"/>
  <c r="Y2140" i="13"/>
  <c r="Z2140" i="13"/>
  <c r="AA2140" i="13"/>
  <c r="H2141" i="13"/>
  <c r="L2141" i="13"/>
  <c r="R2141" i="13"/>
  <c r="S2141" i="13"/>
  <c r="T2141" i="13" a="1"/>
  <c r="T2141" i="13"/>
  <c r="U2141" i="13" a="1"/>
  <c r="U2141" i="13" s="1"/>
  <c r="V2141" i="13"/>
  <c r="W2141" i="13" a="1"/>
  <c r="W2141" i="13" s="1"/>
  <c r="X2141" i="13"/>
  <c r="Y2141" i="13"/>
  <c r="Z2141" i="13"/>
  <c r="AA2141" i="13"/>
  <c r="H2142" i="13"/>
  <c r="L2142" i="13"/>
  <c r="R2142" i="13"/>
  <c r="S2142" i="13"/>
  <c r="T2142" i="13" a="1"/>
  <c r="T2142" i="13"/>
  <c r="U2142" i="13" a="1"/>
  <c r="U2142" i="13" s="1"/>
  <c r="V2142" i="13"/>
  <c r="W2142" i="13" a="1"/>
  <c r="W2142" i="13" s="1"/>
  <c r="X2142" i="13"/>
  <c r="Y2142" i="13"/>
  <c r="Z2142" i="13"/>
  <c r="AA2142" i="13"/>
  <c r="H2143" i="13"/>
  <c r="L2143" i="13"/>
  <c r="R2143" i="13"/>
  <c r="S2143" i="13"/>
  <c r="T2143" i="13" a="1"/>
  <c r="T2143" i="13"/>
  <c r="U2143" i="13" a="1"/>
  <c r="U2143" i="13" s="1"/>
  <c r="V2143" i="13"/>
  <c r="W2143" i="13" a="1"/>
  <c r="W2143" i="13" s="1"/>
  <c r="X2143" i="13"/>
  <c r="Y2143" i="13"/>
  <c r="Z2143" i="13"/>
  <c r="AA2143" i="13"/>
  <c r="H2144" i="13"/>
  <c r="L2144" i="13"/>
  <c r="R2144" i="13"/>
  <c r="S2144" i="13"/>
  <c r="T2144" i="13" a="1"/>
  <c r="T2144" i="13"/>
  <c r="U2144" i="13" a="1"/>
  <c r="U2144" i="13" s="1"/>
  <c r="V2144" i="13"/>
  <c r="W2144" i="13" a="1"/>
  <c r="W2144" i="13" s="1"/>
  <c r="X2144" i="13"/>
  <c r="Y2144" i="13"/>
  <c r="Z2144" i="13"/>
  <c r="AA2144" i="13"/>
  <c r="H2145" i="13"/>
  <c r="L2145" i="13"/>
  <c r="R2145" i="13"/>
  <c r="S2145" i="13"/>
  <c r="T2145" i="13" a="1"/>
  <c r="T2145" i="13"/>
  <c r="U2145" i="13" a="1"/>
  <c r="U2145" i="13" s="1"/>
  <c r="V2145" i="13"/>
  <c r="W2145" i="13" a="1"/>
  <c r="W2145" i="13" s="1"/>
  <c r="X2145" i="13"/>
  <c r="Y2145" i="13"/>
  <c r="Z2145" i="13"/>
  <c r="AA2145" i="13"/>
  <c r="H2146" i="13"/>
  <c r="L2146" i="13"/>
  <c r="R2146" i="13"/>
  <c r="S2146" i="13"/>
  <c r="T2146" i="13" a="1"/>
  <c r="T2146" i="13" s="1"/>
  <c r="U2146" i="13" a="1"/>
  <c r="U2146" i="13"/>
  <c r="V2146" i="13"/>
  <c r="W2146" i="13" a="1"/>
  <c r="W2146" i="13"/>
  <c r="X2146" i="13"/>
  <c r="Y2146" i="13"/>
  <c r="Z2146" i="13"/>
  <c r="AA2146" i="13"/>
  <c r="H2147" i="13"/>
  <c r="L2147" i="13"/>
  <c r="R2147" i="13"/>
  <c r="S2147" i="13"/>
  <c r="T2147" i="13" a="1"/>
  <c r="T2147" i="13"/>
  <c r="U2147" i="13" a="1"/>
  <c r="U2147" i="13"/>
  <c r="V2147" i="13"/>
  <c r="W2147" i="13" a="1"/>
  <c r="W2147" i="13"/>
  <c r="X2147" i="13"/>
  <c r="Y2147" i="13"/>
  <c r="Z2147" i="13"/>
  <c r="AA2147" i="13"/>
  <c r="H2148" i="13"/>
  <c r="L2148" i="13"/>
  <c r="R2148" i="13"/>
  <c r="S2148" i="13"/>
  <c r="T2148" i="13" a="1"/>
  <c r="T2148" i="13"/>
  <c r="U2148" i="13" a="1"/>
  <c r="U2148" i="13"/>
  <c r="V2148" i="13"/>
  <c r="W2148" i="13" a="1"/>
  <c r="W2148" i="13" s="1"/>
  <c r="X2148" i="13"/>
  <c r="Y2148" i="13"/>
  <c r="Z2148" i="13"/>
  <c r="AA2148" i="13"/>
  <c r="H2149" i="13"/>
  <c r="L2149" i="13"/>
  <c r="R2149" i="13"/>
  <c r="S2149" i="13"/>
  <c r="T2149" i="13" a="1"/>
  <c r="T2149" i="13"/>
  <c r="U2149" i="13" a="1"/>
  <c r="U2149" i="13" s="1"/>
  <c r="V2149" i="13"/>
  <c r="W2149" i="13" a="1"/>
  <c r="W2149" i="13" s="1"/>
  <c r="X2149" i="13"/>
  <c r="Y2149" i="13"/>
  <c r="Z2149" i="13"/>
  <c r="AA2149" i="13"/>
  <c r="H2150" i="13"/>
  <c r="L2150" i="13"/>
  <c r="R2150" i="13"/>
  <c r="S2150" i="13"/>
  <c r="T2150" i="13" a="1"/>
  <c r="T2150" i="13"/>
  <c r="U2150" i="13" a="1"/>
  <c r="U2150" i="13" s="1"/>
  <c r="V2150" i="13"/>
  <c r="W2150" i="13" a="1"/>
  <c r="W2150" i="13" s="1"/>
  <c r="X2150" i="13"/>
  <c r="Y2150" i="13"/>
  <c r="Z2150" i="13"/>
  <c r="AA2150" i="13"/>
  <c r="H2151" i="13"/>
  <c r="L2151" i="13"/>
  <c r="R2151" i="13"/>
  <c r="S2151" i="13"/>
  <c r="T2151" i="13" a="1"/>
  <c r="T2151" i="13"/>
  <c r="U2151" i="13" a="1"/>
  <c r="U2151" i="13" s="1"/>
  <c r="V2151" i="13"/>
  <c r="W2151" i="13" a="1"/>
  <c r="W2151" i="13" s="1"/>
  <c r="X2151" i="13"/>
  <c r="Y2151" i="13"/>
  <c r="Z2151" i="13"/>
  <c r="AA2151" i="13"/>
  <c r="H2152" i="13"/>
  <c r="L2152" i="13"/>
  <c r="R2152" i="13"/>
  <c r="S2152" i="13"/>
  <c r="T2152" i="13" a="1"/>
  <c r="T2152" i="13"/>
  <c r="U2152" i="13" a="1"/>
  <c r="U2152" i="13" s="1"/>
  <c r="V2152" i="13"/>
  <c r="W2152" i="13" a="1"/>
  <c r="W2152" i="13" s="1"/>
  <c r="X2152" i="13"/>
  <c r="Y2152" i="13"/>
  <c r="Z2152" i="13"/>
  <c r="AA2152" i="13"/>
  <c r="H2153" i="13"/>
  <c r="L2153" i="13"/>
  <c r="R2153" i="13"/>
  <c r="S2153" i="13"/>
  <c r="T2153" i="13" a="1"/>
  <c r="T2153" i="13"/>
  <c r="U2153" i="13" a="1"/>
  <c r="U2153" i="13" s="1"/>
  <c r="V2153" i="13"/>
  <c r="W2153" i="13" a="1"/>
  <c r="W2153" i="13" s="1"/>
  <c r="X2153" i="13"/>
  <c r="Y2153" i="13"/>
  <c r="Z2153" i="13"/>
  <c r="AA2153" i="13"/>
  <c r="H2154" i="13"/>
  <c r="L2154" i="13"/>
  <c r="R2154" i="13"/>
  <c r="S2154" i="13"/>
  <c r="T2154" i="13" a="1"/>
  <c r="T2154" i="13"/>
  <c r="U2154" i="13" a="1"/>
  <c r="U2154" i="13" s="1"/>
  <c r="V2154" i="13"/>
  <c r="W2154" i="13" a="1"/>
  <c r="W2154" i="13" s="1"/>
  <c r="X2154" i="13"/>
  <c r="Y2154" i="13"/>
  <c r="Z2154" i="13"/>
  <c r="AA2154" i="13"/>
  <c r="H2155" i="13"/>
  <c r="L2155" i="13"/>
  <c r="R2155" i="13"/>
  <c r="S2155" i="13"/>
  <c r="T2155" i="13" a="1"/>
  <c r="T2155" i="13"/>
  <c r="U2155" i="13" a="1"/>
  <c r="U2155" i="13" s="1"/>
  <c r="V2155" i="13"/>
  <c r="W2155" i="13" a="1"/>
  <c r="W2155" i="13" s="1"/>
  <c r="X2155" i="13"/>
  <c r="Y2155" i="13"/>
  <c r="Z2155" i="13"/>
  <c r="AA2155" i="13"/>
  <c r="H2156" i="13"/>
  <c r="L2156" i="13"/>
  <c r="R2156" i="13"/>
  <c r="S2156" i="13"/>
  <c r="T2156" i="13" a="1"/>
  <c r="T2156" i="13"/>
  <c r="U2156" i="13" a="1"/>
  <c r="U2156" i="13" s="1"/>
  <c r="V2156" i="13"/>
  <c r="W2156" i="13" a="1"/>
  <c r="W2156" i="13" s="1"/>
  <c r="X2156" i="13"/>
  <c r="Y2156" i="13"/>
  <c r="Z2156" i="13"/>
  <c r="AA2156" i="13"/>
  <c r="H2157" i="13"/>
  <c r="L2157" i="13"/>
  <c r="R2157" i="13"/>
  <c r="S2157" i="13"/>
  <c r="T2157" i="13" a="1"/>
  <c r="T2157" i="13"/>
  <c r="U2157" i="13" a="1"/>
  <c r="U2157" i="13" s="1"/>
  <c r="V2157" i="13"/>
  <c r="W2157" i="13" a="1"/>
  <c r="W2157" i="13" s="1"/>
  <c r="X2157" i="13"/>
  <c r="Y2157" i="13"/>
  <c r="Z2157" i="13"/>
  <c r="AA2157" i="13"/>
  <c r="H2158" i="13"/>
  <c r="L2158" i="13"/>
  <c r="R2158" i="13"/>
  <c r="S2158" i="13"/>
  <c r="T2158" i="13" a="1"/>
  <c r="T2158" i="13"/>
  <c r="U2158" i="13" a="1"/>
  <c r="U2158" i="13" s="1"/>
  <c r="V2158" i="13"/>
  <c r="W2158" i="13" a="1"/>
  <c r="W2158" i="13" s="1"/>
  <c r="X2158" i="13"/>
  <c r="Y2158" i="13"/>
  <c r="Z2158" i="13"/>
  <c r="AA2158" i="13"/>
  <c r="H2159" i="13"/>
  <c r="L2159" i="13"/>
  <c r="R2159" i="13"/>
  <c r="S2159" i="13"/>
  <c r="T2159" i="13" a="1"/>
  <c r="T2159" i="13"/>
  <c r="U2159" i="13" a="1"/>
  <c r="U2159" i="13" s="1"/>
  <c r="V2159" i="13"/>
  <c r="W2159" i="13" a="1"/>
  <c r="W2159" i="13" s="1"/>
  <c r="X2159" i="13"/>
  <c r="Y2159" i="13"/>
  <c r="Z2159" i="13"/>
  <c r="AA2159" i="13"/>
  <c r="H2160" i="13"/>
  <c r="L2160" i="13"/>
  <c r="R2160" i="13"/>
  <c r="S2160" i="13"/>
  <c r="T2160" i="13" a="1"/>
  <c r="T2160" i="13"/>
  <c r="U2160" i="13" a="1"/>
  <c r="U2160" i="13" s="1"/>
  <c r="V2160" i="13"/>
  <c r="W2160" i="13" a="1"/>
  <c r="W2160" i="13" s="1"/>
  <c r="X2160" i="13"/>
  <c r="Y2160" i="13"/>
  <c r="Z2160" i="13"/>
  <c r="AA2160" i="13"/>
  <c r="H2161" i="13"/>
  <c r="L2161" i="13"/>
  <c r="R2161" i="13"/>
  <c r="S2161" i="13"/>
  <c r="T2161" i="13" a="1"/>
  <c r="T2161" i="13"/>
  <c r="U2161" i="13" a="1"/>
  <c r="U2161" i="13" s="1"/>
  <c r="V2161" i="13"/>
  <c r="W2161" i="13" a="1"/>
  <c r="W2161" i="13" s="1"/>
  <c r="X2161" i="13"/>
  <c r="Y2161" i="13"/>
  <c r="Z2161" i="13"/>
  <c r="AA2161" i="13"/>
  <c r="H2162" i="13"/>
  <c r="L2162" i="13"/>
  <c r="R2162" i="13"/>
  <c r="S2162" i="13"/>
  <c r="T2162" i="13" a="1"/>
  <c r="T2162" i="13"/>
  <c r="U2162" i="13" a="1"/>
  <c r="U2162" i="13" s="1"/>
  <c r="V2162" i="13"/>
  <c r="W2162" i="13" a="1"/>
  <c r="W2162" i="13" s="1"/>
  <c r="X2162" i="13"/>
  <c r="Y2162" i="13"/>
  <c r="Z2162" i="13"/>
  <c r="AA2162" i="13"/>
  <c r="H2163" i="13"/>
  <c r="L2163" i="13"/>
  <c r="R2163" i="13"/>
  <c r="S2163" i="13"/>
  <c r="T2163" i="13" a="1"/>
  <c r="T2163" i="13"/>
  <c r="U2163" i="13" a="1"/>
  <c r="U2163" i="13" s="1"/>
  <c r="V2163" i="13"/>
  <c r="W2163" i="13" a="1"/>
  <c r="W2163" i="13" s="1"/>
  <c r="X2163" i="13"/>
  <c r="Y2163" i="13"/>
  <c r="Z2163" i="13"/>
  <c r="AA2163" i="13"/>
  <c r="H2164" i="13"/>
  <c r="L2164" i="13"/>
  <c r="R2164" i="13"/>
  <c r="S2164" i="13"/>
  <c r="T2164" i="13" a="1"/>
  <c r="T2164" i="13"/>
  <c r="U2164" i="13" a="1"/>
  <c r="U2164" i="13" s="1"/>
  <c r="V2164" i="13"/>
  <c r="W2164" i="13" a="1"/>
  <c r="W2164" i="13" s="1"/>
  <c r="X2164" i="13"/>
  <c r="Y2164" i="13"/>
  <c r="Z2164" i="13"/>
  <c r="AA2164" i="13"/>
  <c r="H2165" i="13"/>
  <c r="L2165" i="13"/>
  <c r="R2165" i="13"/>
  <c r="S2165" i="13"/>
  <c r="T2165" i="13" a="1"/>
  <c r="T2165" i="13"/>
  <c r="U2165" i="13" a="1"/>
  <c r="U2165" i="13" s="1"/>
  <c r="V2165" i="13"/>
  <c r="W2165" i="13" a="1"/>
  <c r="W2165" i="13" s="1"/>
  <c r="X2165" i="13"/>
  <c r="Y2165" i="13"/>
  <c r="Z2165" i="13"/>
  <c r="AA2165" i="13"/>
  <c r="H2166" i="13"/>
  <c r="L2166" i="13"/>
  <c r="R2166" i="13"/>
  <c r="S2166" i="13"/>
  <c r="T2166" i="13" a="1"/>
  <c r="T2166" i="13"/>
  <c r="U2166" i="13" a="1"/>
  <c r="U2166" i="13" s="1"/>
  <c r="V2166" i="13"/>
  <c r="W2166" i="13" a="1"/>
  <c r="W2166" i="13" s="1"/>
  <c r="X2166" i="13"/>
  <c r="Y2166" i="13"/>
  <c r="Z2166" i="13"/>
  <c r="AA2166" i="13"/>
  <c r="H2167" i="13"/>
  <c r="L2167" i="13"/>
  <c r="R2167" i="13"/>
  <c r="S2167" i="13"/>
  <c r="T2167" i="13" a="1"/>
  <c r="T2167" i="13"/>
  <c r="U2167" i="13" a="1"/>
  <c r="U2167" i="13" s="1"/>
  <c r="V2167" i="13"/>
  <c r="W2167" i="13" a="1"/>
  <c r="W2167" i="13" s="1"/>
  <c r="X2167" i="13"/>
  <c r="Y2167" i="13"/>
  <c r="Z2167" i="13"/>
  <c r="AA2167" i="13"/>
  <c r="H2168" i="13"/>
  <c r="L2168" i="13"/>
  <c r="R2168" i="13"/>
  <c r="S2168" i="13"/>
  <c r="T2168" i="13" a="1"/>
  <c r="T2168" i="13"/>
  <c r="U2168" i="13" a="1"/>
  <c r="U2168" i="13" s="1"/>
  <c r="V2168" i="13"/>
  <c r="W2168" i="13" a="1"/>
  <c r="W2168" i="13" s="1"/>
  <c r="X2168" i="13"/>
  <c r="Y2168" i="13"/>
  <c r="Z2168" i="13"/>
  <c r="AA2168" i="13"/>
  <c r="H2169" i="13"/>
  <c r="L2169" i="13"/>
  <c r="R2169" i="13"/>
  <c r="S2169" i="13"/>
  <c r="T2169" i="13" a="1"/>
  <c r="T2169" i="13"/>
  <c r="U2169" i="13" a="1"/>
  <c r="U2169" i="13" s="1"/>
  <c r="V2169" i="13"/>
  <c r="W2169" i="13" a="1"/>
  <c r="W2169" i="13" s="1"/>
  <c r="X2169" i="13"/>
  <c r="Y2169" i="13"/>
  <c r="Z2169" i="13"/>
  <c r="AA2169" i="13"/>
  <c r="H2170" i="13"/>
  <c r="L2170" i="13"/>
  <c r="R2170" i="13"/>
  <c r="S2170" i="13"/>
  <c r="T2170" i="13" a="1"/>
  <c r="T2170" i="13"/>
  <c r="U2170" i="13" a="1"/>
  <c r="U2170" i="13" s="1"/>
  <c r="V2170" i="13"/>
  <c r="W2170" i="13" a="1"/>
  <c r="W2170" i="13" s="1"/>
  <c r="X2170" i="13"/>
  <c r="Y2170" i="13"/>
  <c r="Z2170" i="13"/>
  <c r="AA2170" i="13"/>
  <c r="H2171" i="13"/>
  <c r="L2171" i="13"/>
  <c r="R2171" i="13"/>
  <c r="S2171" i="13"/>
  <c r="T2171" i="13" a="1"/>
  <c r="T2171" i="13"/>
  <c r="U2171" i="13" a="1"/>
  <c r="U2171" i="13" s="1"/>
  <c r="V2171" i="13"/>
  <c r="W2171" i="13" a="1"/>
  <c r="W2171" i="13" s="1"/>
  <c r="X2171" i="13"/>
  <c r="Y2171" i="13"/>
  <c r="Z2171" i="13"/>
  <c r="AA2171" i="13"/>
  <c r="H2172" i="13"/>
  <c r="L2172" i="13"/>
  <c r="R2172" i="13"/>
  <c r="S2172" i="13"/>
  <c r="T2172" i="13" a="1"/>
  <c r="T2172" i="13"/>
  <c r="U2172" i="13" a="1"/>
  <c r="U2172" i="13" s="1"/>
  <c r="V2172" i="13"/>
  <c r="W2172" i="13" a="1"/>
  <c r="W2172" i="13" s="1"/>
  <c r="X2172" i="13"/>
  <c r="Y2172" i="13"/>
  <c r="Z2172" i="13"/>
  <c r="AA2172" i="13"/>
  <c r="H2173" i="13"/>
  <c r="L2173" i="13"/>
  <c r="R2173" i="13"/>
  <c r="S2173" i="13"/>
  <c r="T2173" i="13" a="1"/>
  <c r="T2173" i="13"/>
  <c r="U2173" i="13" a="1"/>
  <c r="U2173" i="13" s="1"/>
  <c r="V2173" i="13"/>
  <c r="W2173" i="13" a="1"/>
  <c r="W2173" i="13" s="1"/>
  <c r="X2173" i="13"/>
  <c r="Y2173" i="13"/>
  <c r="Z2173" i="13"/>
  <c r="AA2173" i="13"/>
  <c r="H2174" i="13"/>
  <c r="L2174" i="13"/>
  <c r="R2174" i="13"/>
  <c r="S2174" i="13"/>
  <c r="T2174" i="13" a="1"/>
  <c r="T2174" i="13"/>
  <c r="U2174" i="13" a="1"/>
  <c r="U2174" i="13" s="1"/>
  <c r="V2174" i="13"/>
  <c r="W2174" i="13" a="1"/>
  <c r="W2174" i="13" s="1"/>
  <c r="X2174" i="13"/>
  <c r="Y2174" i="13"/>
  <c r="Z2174" i="13"/>
  <c r="AA2174" i="13"/>
  <c r="H2175" i="13"/>
  <c r="L2175" i="13"/>
  <c r="R2175" i="13"/>
  <c r="S2175" i="13"/>
  <c r="T2175" i="13" a="1"/>
  <c r="T2175" i="13"/>
  <c r="U2175" i="13" a="1"/>
  <c r="U2175" i="13" s="1"/>
  <c r="V2175" i="13"/>
  <c r="W2175" i="13" a="1"/>
  <c r="W2175" i="13" s="1"/>
  <c r="X2175" i="13"/>
  <c r="Y2175" i="13"/>
  <c r="Z2175" i="13"/>
  <c r="AA2175" i="13"/>
  <c r="H2176" i="13"/>
  <c r="L2176" i="13"/>
  <c r="R2176" i="13"/>
  <c r="S2176" i="13"/>
  <c r="T2176" i="13" a="1"/>
  <c r="T2176" i="13"/>
  <c r="U2176" i="13" a="1"/>
  <c r="U2176" i="13" s="1"/>
  <c r="V2176" i="13"/>
  <c r="W2176" i="13" a="1"/>
  <c r="W2176" i="13" s="1"/>
  <c r="X2176" i="13"/>
  <c r="Y2176" i="13"/>
  <c r="Z2176" i="13"/>
  <c r="AA2176" i="13"/>
  <c r="H2177" i="13"/>
  <c r="L2177" i="13"/>
  <c r="R2177" i="13"/>
  <c r="S2177" i="13"/>
  <c r="T2177" i="13" a="1"/>
  <c r="T2177" i="13"/>
  <c r="U2177" i="13" a="1"/>
  <c r="U2177" i="13" s="1"/>
  <c r="V2177" i="13"/>
  <c r="W2177" i="13" a="1"/>
  <c r="W2177" i="13" s="1"/>
  <c r="X2177" i="13"/>
  <c r="Y2177" i="13"/>
  <c r="Z2177" i="13"/>
  <c r="AA2177" i="13"/>
  <c r="H2178" i="13"/>
  <c r="L2178" i="13"/>
  <c r="R2178" i="13"/>
  <c r="S2178" i="13"/>
  <c r="T2178" i="13" a="1"/>
  <c r="T2178" i="13"/>
  <c r="U2178" i="13" a="1"/>
  <c r="U2178" i="13" s="1"/>
  <c r="V2178" i="13"/>
  <c r="W2178" i="13" a="1"/>
  <c r="W2178" i="13" s="1"/>
  <c r="X2178" i="13"/>
  <c r="Y2178" i="13"/>
  <c r="Z2178" i="13"/>
  <c r="AA2178" i="13"/>
  <c r="H2179" i="13"/>
  <c r="L2179" i="13"/>
  <c r="R2179" i="13"/>
  <c r="S2179" i="13"/>
  <c r="T2179" i="13" a="1"/>
  <c r="T2179" i="13"/>
  <c r="U2179" i="13" a="1"/>
  <c r="U2179" i="13" s="1"/>
  <c r="V2179" i="13"/>
  <c r="W2179" i="13" a="1"/>
  <c r="W2179" i="13" s="1"/>
  <c r="X2179" i="13"/>
  <c r="Y2179" i="13"/>
  <c r="Z2179" i="13"/>
  <c r="AA2179" i="13"/>
  <c r="H2180" i="13"/>
  <c r="L2180" i="13"/>
  <c r="R2180" i="13"/>
  <c r="S2180" i="13"/>
  <c r="T2180" i="13" a="1"/>
  <c r="T2180" i="13"/>
  <c r="U2180" i="13" a="1"/>
  <c r="U2180" i="13" s="1"/>
  <c r="V2180" i="13"/>
  <c r="W2180" i="13" a="1"/>
  <c r="W2180" i="13" s="1"/>
  <c r="X2180" i="13"/>
  <c r="Y2180" i="13"/>
  <c r="Z2180" i="13"/>
  <c r="AA2180" i="13"/>
  <c r="H2181" i="13"/>
  <c r="L2181" i="13"/>
  <c r="R2181" i="13"/>
  <c r="S2181" i="13"/>
  <c r="T2181" i="13" a="1"/>
  <c r="T2181" i="13"/>
  <c r="U2181" i="13" a="1"/>
  <c r="U2181" i="13" s="1"/>
  <c r="V2181" i="13"/>
  <c r="W2181" i="13" a="1"/>
  <c r="W2181" i="13" s="1"/>
  <c r="X2181" i="13"/>
  <c r="Y2181" i="13"/>
  <c r="Z2181" i="13"/>
  <c r="AA2181" i="13"/>
  <c r="H2182" i="13"/>
  <c r="L2182" i="13"/>
  <c r="R2182" i="13"/>
  <c r="S2182" i="13"/>
  <c r="T2182" i="13" a="1"/>
  <c r="T2182" i="13"/>
  <c r="U2182" i="13" a="1"/>
  <c r="U2182" i="13" s="1"/>
  <c r="V2182" i="13"/>
  <c r="W2182" i="13" a="1"/>
  <c r="W2182" i="13" s="1"/>
  <c r="X2182" i="13"/>
  <c r="Y2182" i="13"/>
  <c r="Z2182" i="13"/>
  <c r="AA2182" i="13"/>
  <c r="H2183" i="13"/>
  <c r="L2183" i="13"/>
  <c r="R2183" i="13"/>
  <c r="S2183" i="13"/>
  <c r="T2183" i="13" a="1"/>
  <c r="T2183" i="13"/>
  <c r="U2183" i="13" a="1"/>
  <c r="U2183" i="13" s="1"/>
  <c r="V2183" i="13"/>
  <c r="W2183" i="13" a="1"/>
  <c r="W2183" i="13" s="1"/>
  <c r="X2183" i="13"/>
  <c r="Y2183" i="13"/>
  <c r="Z2183" i="13"/>
  <c r="AA2183" i="13"/>
  <c r="H2184" i="13"/>
  <c r="L2184" i="13"/>
  <c r="R2184" i="13"/>
  <c r="S2184" i="13"/>
  <c r="T2184" i="13" a="1"/>
  <c r="T2184" i="13"/>
  <c r="U2184" i="13" a="1"/>
  <c r="U2184" i="13" s="1"/>
  <c r="V2184" i="13"/>
  <c r="W2184" i="13" a="1"/>
  <c r="W2184" i="13" s="1"/>
  <c r="X2184" i="13"/>
  <c r="Y2184" i="13"/>
  <c r="Z2184" i="13"/>
  <c r="AA2184" i="13"/>
  <c r="H2185" i="13"/>
  <c r="L2185" i="13"/>
  <c r="R2185" i="13"/>
  <c r="S2185" i="13"/>
  <c r="T2185" i="13" a="1"/>
  <c r="T2185" i="13"/>
  <c r="U2185" i="13" a="1"/>
  <c r="U2185" i="13" s="1"/>
  <c r="V2185" i="13"/>
  <c r="W2185" i="13" a="1"/>
  <c r="W2185" i="13" s="1"/>
  <c r="X2185" i="13"/>
  <c r="Y2185" i="13"/>
  <c r="Z2185" i="13"/>
  <c r="AA2185" i="13"/>
  <c r="H2186" i="13"/>
  <c r="L2186" i="13"/>
  <c r="R2186" i="13"/>
  <c r="S2186" i="13"/>
  <c r="T2186" i="13" a="1"/>
  <c r="T2186" i="13"/>
  <c r="U2186" i="13" a="1"/>
  <c r="U2186" i="13" s="1"/>
  <c r="V2186" i="13"/>
  <c r="W2186" i="13" a="1"/>
  <c r="W2186" i="13" s="1"/>
  <c r="X2186" i="13"/>
  <c r="Y2186" i="13"/>
  <c r="Z2186" i="13"/>
  <c r="AA2186" i="13"/>
  <c r="H2187" i="13"/>
  <c r="L2187" i="13"/>
  <c r="R2187" i="13"/>
  <c r="S2187" i="13"/>
  <c r="T2187" i="13" a="1"/>
  <c r="T2187" i="13"/>
  <c r="U2187" i="13" a="1"/>
  <c r="U2187" i="13" s="1"/>
  <c r="V2187" i="13"/>
  <c r="W2187" i="13" a="1"/>
  <c r="W2187" i="13" s="1"/>
  <c r="X2187" i="13"/>
  <c r="Y2187" i="13"/>
  <c r="Z2187" i="13"/>
  <c r="AA2187" i="13"/>
  <c r="H2188" i="13"/>
  <c r="L2188" i="13"/>
  <c r="R2188" i="13"/>
  <c r="S2188" i="13"/>
  <c r="T2188" i="13" a="1"/>
  <c r="T2188" i="13"/>
  <c r="U2188" i="13" a="1"/>
  <c r="U2188" i="13" s="1"/>
  <c r="V2188" i="13"/>
  <c r="W2188" i="13" a="1"/>
  <c r="W2188" i="13" s="1"/>
  <c r="X2188" i="13"/>
  <c r="Y2188" i="13"/>
  <c r="Z2188" i="13"/>
  <c r="AA2188" i="13"/>
  <c r="H2189" i="13"/>
  <c r="L2189" i="13"/>
  <c r="R2189" i="13"/>
  <c r="S2189" i="13"/>
  <c r="T2189" i="13" a="1"/>
  <c r="T2189" i="13"/>
  <c r="U2189" i="13" a="1"/>
  <c r="U2189" i="13" s="1"/>
  <c r="V2189" i="13"/>
  <c r="W2189" i="13" a="1"/>
  <c r="W2189" i="13" s="1"/>
  <c r="X2189" i="13"/>
  <c r="Y2189" i="13"/>
  <c r="Z2189" i="13"/>
  <c r="AA2189" i="13"/>
  <c r="H2190" i="13"/>
  <c r="L2190" i="13"/>
  <c r="R2190" i="13"/>
  <c r="S2190" i="13"/>
  <c r="T2190" i="13" a="1"/>
  <c r="T2190" i="13"/>
  <c r="U2190" i="13" a="1"/>
  <c r="U2190" i="13" s="1"/>
  <c r="V2190" i="13"/>
  <c r="W2190" i="13" a="1"/>
  <c r="W2190" i="13" s="1"/>
  <c r="X2190" i="13"/>
  <c r="Y2190" i="13"/>
  <c r="Z2190" i="13"/>
  <c r="AA2190" i="13"/>
  <c r="H2191" i="13"/>
  <c r="L2191" i="13"/>
  <c r="R2191" i="13"/>
  <c r="S2191" i="13"/>
  <c r="T2191" i="13" a="1"/>
  <c r="T2191" i="13" s="1"/>
  <c r="U2191" i="13" a="1"/>
  <c r="U2191" i="13"/>
  <c r="V2191" i="13"/>
  <c r="W2191" i="13" a="1"/>
  <c r="W2191" i="13"/>
  <c r="X2191" i="13"/>
  <c r="Y2191" i="13"/>
  <c r="Z2191" i="13"/>
  <c r="AA2191" i="13"/>
  <c r="H2192" i="13"/>
  <c r="L2192" i="13"/>
  <c r="R2192" i="13"/>
  <c r="S2192" i="13"/>
  <c r="T2192" i="13" a="1"/>
  <c r="T2192" i="13"/>
  <c r="U2192" i="13" a="1"/>
  <c r="U2192" i="13"/>
  <c r="V2192" i="13"/>
  <c r="W2192" i="13" a="1"/>
  <c r="W2192" i="13"/>
  <c r="X2192" i="13"/>
  <c r="Y2192" i="13"/>
  <c r="Z2192" i="13"/>
  <c r="AA2192" i="13"/>
  <c r="H2193" i="13"/>
  <c r="L2193" i="13"/>
  <c r="R2193" i="13"/>
  <c r="S2193" i="13"/>
  <c r="T2193" i="13" a="1"/>
  <c r="T2193" i="13"/>
  <c r="U2193" i="13" a="1"/>
  <c r="U2193" i="13"/>
  <c r="V2193" i="13"/>
  <c r="W2193" i="13" a="1"/>
  <c r="W2193" i="13"/>
  <c r="X2193" i="13"/>
  <c r="Y2193" i="13"/>
  <c r="Z2193" i="13"/>
  <c r="AA2193" i="13"/>
  <c r="H2194" i="13"/>
  <c r="L2194" i="13"/>
  <c r="R2194" i="13"/>
  <c r="S2194" i="13"/>
  <c r="T2194" i="13" a="1"/>
  <c r="T2194" i="13"/>
  <c r="U2194" i="13" a="1"/>
  <c r="U2194" i="13"/>
  <c r="V2194" i="13"/>
  <c r="W2194" i="13" a="1"/>
  <c r="W2194" i="13"/>
  <c r="X2194" i="13"/>
  <c r="Y2194" i="13"/>
  <c r="Z2194" i="13"/>
  <c r="AA2194" i="13"/>
  <c r="H2195" i="13"/>
  <c r="L2195" i="13"/>
  <c r="R2195" i="13"/>
  <c r="S2195" i="13"/>
  <c r="T2195" i="13" a="1"/>
  <c r="T2195" i="13"/>
  <c r="U2195" i="13" a="1"/>
  <c r="U2195" i="13"/>
  <c r="V2195" i="13"/>
  <c r="W2195" i="13" a="1"/>
  <c r="W2195" i="13"/>
  <c r="X2195" i="13"/>
  <c r="Y2195" i="13"/>
  <c r="Z2195" i="13"/>
  <c r="AA2195" i="13"/>
  <c r="H2196" i="13"/>
  <c r="L2196" i="13"/>
  <c r="R2196" i="13"/>
  <c r="S2196" i="13"/>
  <c r="T2196" i="13" a="1"/>
  <c r="T2196" i="13"/>
  <c r="U2196" i="13" a="1"/>
  <c r="U2196" i="13"/>
  <c r="V2196" i="13"/>
  <c r="W2196" i="13" a="1"/>
  <c r="W2196" i="13"/>
  <c r="X2196" i="13"/>
  <c r="Y2196" i="13"/>
  <c r="Z2196" i="13"/>
  <c r="AA2196" i="13"/>
  <c r="H2197" i="13"/>
  <c r="L2197" i="13"/>
  <c r="R2197" i="13"/>
  <c r="S2197" i="13"/>
  <c r="T2197" i="13" a="1"/>
  <c r="T2197" i="13"/>
  <c r="U2197" i="13" a="1"/>
  <c r="U2197" i="13"/>
  <c r="V2197" i="13"/>
  <c r="W2197" i="13" a="1"/>
  <c r="W2197" i="13"/>
  <c r="X2197" i="13"/>
  <c r="Y2197" i="13"/>
  <c r="Z2197" i="13"/>
  <c r="AA2197" i="13"/>
  <c r="H2198" i="13"/>
  <c r="L2198" i="13"/>
  <c r="R2198" i="13"/>
  <c r="S2198" i="13"/>
  <c r="T2198" i="13" a="1"/>
  <c r="T2198" i="13"/>
  <c r="U2198" i="13" a="1"/>
  <c r="U2198" i="13"/>
  <c r="V2198" i="13"/>
  <c r="W2198" i="13" a="1"/>
  <c r="W2198" i="13"/>
  <c r="X2198" i="13"/>
  <c r="Y2198" i="13"/>
  <c r="Z2198" i="13"/>
  <c r="AA2198" i="13"/>
  <c r="H2199" i="13"/>
  <c r="L2199" i="13"/>
  <c r="R2199" i="13"/>
  <c r="S2199" i="13"/>
  <c r="T2199" i="13" a="1"/>
  <c r="T2199" i="13"/>
  <c r="U2199" i="13" a="1"/>
  <c r="U2199" i="13" s="1"/>
  <c r="V2199" i="13"/>
  <c r="W2199" i="13" a="1"/>
  <c r="W2199" i="13" s="1"/>
  <c r="X2199" i="13"/>
  <c r="Y2199" i="13"/>
  <c r="Z2199" i="13"/>
  <c r="AA2199" i="13"/>
  <c r="H2200" i="13"/>
  <c r="L2200" i="13"/>
  <c r="R2200" i="13"/>
  <c r="S2200" i="13"/>
  <c r="T2200" i="13" a="1"/>
  <c r="T2200" i="13"/>
  <c r="U2200" i="13" a="1"/>
  <c r="U2200" i="13" s="1"/>
  <c r="V2200" i="13"/>
  <c r="W2200" i="13" a="1"/>
  <c r="W2200" i="13" s="1"/>
  <c r="X2200" i="13"/>
  <c r="Y2200" i="13"/>
  <c r="Z2200" i="13"/>
  <c r="AA2200" i="13"/>
  <c r="H2201" i="13"/>
  <c r="L2201" i="13"/>
  <c r="R2201" i="13"/>
  <c r="S2201" i="13"/>
  <c r="T2201" i="13" a="1"/>
  <c r="T2201" i="13"/>
  <c r="U2201" i="13" a="1"/>
  <c r="U2201" i="13" s="1"/>
  <c r="V2201" i="13"/>
  <c r="W2201" i="13" a="1"/>
  <c r="W2201" i="13" s="1"/>
  <c r="X2201" i="13"/>
  <c r="Y2201" i="13"/>
  <c r="Z2201" i="13"/>
  <c r="AA2201" i="13"/>
  <c r="H2202" i="13"/>
  <c r="L2202" i="13"/>
  <c r="R2202" i="13"/>
  <c r="S2202" i="13"/>
  <c r="T2202" i="13" a="1"/>
  <c r="T2202" i="13"/>
  <c r="U2202" i="13" a="1"/>
  <c r="U2202" i="13" s="1"/>
  <c r="V2202" i="13"/>
  <c r="W2202" i="13" a="1"/>
  <c r="W2202" i="13" s="1"/>
  <c r="X2202" i="13"/>
  <c r="Y2202" i="13"/>
  <c r="Z2202" i="13"/>
  <c r="AA2202" i="13"/>
  <c r="H2203" i="13"/>
  <c r="L2203" i="13"/>
  <c r="R2203" i="13"/>
  <c r="S2203" i="13"/>
  <c r="T2203" i="13" a="1"/>
  <c r="T2203" i="13"/>
  <c r="U2203" i="13" a="1"/>
  <c r="U2203" i="13" s="1"/>
  <c r="V2203" i="13"/>
  <c r="W2203" i="13" a="1"/>
  <c r="W2203" i="13" s="1"/>
  <c r="X2203" i="13"/>
  <c r="Y2203" i="13"/>
  <c r="Z2203" i="13"/>
  <c r="AA2203" i="13"/>
  <c r="H2204" i="13"/>
  <c r="L2204" i="13"/>
  <c r="R2204" i="13"/>
  <c r="S2204" i="13"/>
  <c r="T2204" i="13" a="1"/>
  <c r="T2204" i="13"/>
  <c r="U2204" i="13" a="1"/>
  <c r="U2204" i="13" s="1"/>
  <c r="V2204" i="13"/>
  <c r="W2204" i="13" a="1"/>
  <c r="W2204" i="13" s="1"/>
  <c r="X2204" i="13"/>
  <c r="Y2204" i="13"/>
  <c r="Z2204" i="13"/>
  <c r="AA2204" i="13"/>
  <c r="H2205" i="13"/>
  <c r="L2205" i="13"/>
  <c r="R2205" i="13"/>
  <c r="S2205" i="13"/>
  <c r="T2205" i="13" a="1"/>
  <c r="T2205" i="13"/>
  <c r="U2205" i="13" a="1"/>
  <c r="U2205" i="13" s="1"/>
  <c r="V2205" i="13"/>
  <c r="W2205" i="13" a="1"/>
  <c r="W2205" i="13" s="1"/>
  <c r="X2205" i="13"/>
  <c r="Y2205" i="13"/>
  <c r="Z2205" i="13"/>
  <c r="AA2205" i="13"/>
  <c r="H2206" i="13"/>
  <c r="L2206" i="13"/>
  <c r="R2206" i="13"/>
  <c r="S2206" i="13"/>
  <c r="T2206" i="13" a="1"/>
  <c r="T2206" i="13"/>
  <c r="U2206" i="13" a="1"/>
  <c r="U2206" i="13" s="1"/>
  <c r="V2206" i="13"/>
  <c r="W2206" i="13" a="1"/>
  <c r="W2206" i="13" s="1"/>
  <c r="X2206" i="13"/>
  <c r="Y2206" i="13"/>
  <c r="Z2206" i="13"/>
  <c r="AA2206" i="13"/>
  <c r="H2207" i="13"/>
  <c r="L2207" i="13"/>
  <c r="R2207" i="13"/>
  <c r="S2207" i="13"/>
  <c r="T2207" i="13" a="1"/>
  <c r="T2207" i="13"/>
  <c r="U2207" i="13" a="1"/>
  <c r="U2207" i="13" s="1"/>
  <c r="V2207" i="13"/>
  <c r="W2207" i="13" a="1"/>
  <c r="W2207" i="13" s="1"/>
  <c r="X2207" i="13"/>
  <c r="Y2207" i="13"/>
  <c r="Z2207" i="13"/>
  <c r="AA2207" i="13"/>
  <c r="H2208" i="13"/>
  <c r="L2208" i="13"/>
  <c r="R2208" i="13"/>
  <c r="S2208" i="13"/>
  <c r="T2208" i="13" a="1"/>
  <c r="T2208" i="13"/>
  <c r="U2208" i="13" a="1"/>
  <c r="U2208" i="13" s="1"/>
  <c r="V2208" i="13"/>
  <c r="W2208" i="13" a="1"/>
  <c r="W2208" i="13" s="1"/>
  <c r="X2208" i="13"/>
  <c r="Y2208" i="13"/>
  <c r="Z2208" i="13"/>
  <c r="AA2208" i="13"/>
  <c r="H2209" i="13"/>
  <c r="L2209" i="13"/>
  <c r="R2209" i="13"/>
  <c r="S2209" i="13"/>
  <c r="T2209" i="13" a="1"/>
  <c r="T2209" i="13"/>
  <c r="U2209" i="13" a="1"/>
  <c r="U2209" i="13" s="1"/>
  <c r="V2209" i="13"/>
  <c r="W2209" i="13" a="1"/>
  <c r="W2209" i="13" s="1"/>
  <c r="X2209" i="13"/>
  <c r="Y2209" i="13"/>
  <c r="Z2209" i="13"/>
  <c r="AA2209" i="13"/>
  <c r="H2210" i="13"/>
  <c r="L2210" i="13"/>
  <c r="R2210" i="13"/>
  <c r="S2210" i="13"/>
  <c r="T2210" i="13" a="1"/>
  <c r="T2210" i="13"/>
  <c r="U2210" i="13" a="1"/>
  <c r="U2210" i="13" s="1"/>
  <c r="V2210" i="13"/>
  <c r="W2210" i="13" a="1"/>
  <c r="W2210" i="13" s="1"/>
  <c r="X2210" i="13"/>
  <c r="Y2210" i="13"/>
  <c r="Z2210" i="13"/>
  <c r="AA2210" i="13"/>
  <c r="H2211" i="13"/>
  <c r="L2211" i="13"/>
  <c r="R2211" i="13"/>
  <c r="S2211" i="13"/>
  <c r="T2211" i="13" a="1"/>
  <c r="T2211" i="13"/>
  <c r="U2211" i="13" a="1"/>
  <c r="U2211" i="13" s="1"/>
  <c r="V2211" i="13"/>
  <c r="W2211" i="13" a="1"/>
  <c r="W2211" i="13" s="1"/>
  <c r="X2211" i="13"/>
  <c r="Y2211" i="13"/>
  <c r="Z2211" i="13"/>
  <c r="AA2211" i="13"/>
  <c r="H2212" i="13"/>
  <c r="L2212" i="13"/>
  <c r="R2212" i="13"/>
  <c r="S2212" i="13"/>
  <c r="T2212" i="13" a="1"/>
  <c r="T2212" i="13"/>
  <c r="U2212" i="13" a="1"/>
  <c r="U2212" i="13" s="1"/>
  <c r="V2212" i="13"/>
  <c r="W2212" i="13" a="1"/>
  <c r="W2212" i="13" s="1"/>
  <c r="X2212" i="13"/>
  <c r="Y2212" i="13"/>
  <c r="Z2212" i="13"/>
  <c r="AA2212" i="13"/>
  <c r="H2213" i="13"/>
  <c r="L2213" i="13"/>
  <c r="R2213" i="13"/>
  <c r="S2213" i="13"/>
  <c r="T2213" i="13" a="1"/>
  <c r="T2213" i="13"/>
  <c r="U2213" i="13" a="1"/>
  <c r="U2213" i="13" s="1"/>
  <c r="V2213" i="13"/>
  <c r="W2213" i="13" a="1"/>
  <c r="W2213" i="13" s="1"/>
  <c r="X2213" i="13"/>
  <c r="Y2213" i="13"/>
  <c r="Z2213" i="13"/>
  <c r="AA2213" i="13"/>
  <c r="H2214" i="13"/>
  <c r="L2214" i="13"/>
  <c r="R2214" i="13"/>
  <c r="S2214" i="13"/>
  <c r="T2214" i="13" a="1"/>
  <c r="T2214" i="13"/>
  <c r="U2214" i="13" a="1"/>
  <c r="U2214" i="13" s="1"/>
  <c r="V2214" i="13"/>
  <c r="W2214" i="13" a="1"/>
  <c r="W2214" i="13" s="1"/>
  <c r="X2214" i="13"/>
  <c r="Y2214" i="13"/>
  <c r="Z2214" i="13"/>
  <c r="AA2214" i="13"/>
  <c r="H2215" i="13"/>
  <c r="L2215" i="13"/>
  <c r="R2215" i="13"/>
  <c r="S2215" i="13"/>
  <c r="T2215" i="13" a="1"/>
  <c r="T2215" i="13"/>
  <c r="U2215" i="13" a="1"/>
  <c r="U2215" i="13" s="1"/>
  <c r="V2215" i="13"/>
  <c r="W2215" i="13" a="1"/>
  <c r="W2215" i="13" s="1"/>
  <c r="X2215" i="13"/>
  <c r="Y2215" i="13"/>
  <c r="Z2215" i="13"/>
  <c r="AA2215" i="13"/>
  <c r="H2216" i="13"/>
  <c r="L2216" i="13"/>
  <c r="R2216" i="13"/>
  <c r="S2216" i="13"/>
  <c r="T2216" i="13" a="1"/>
  <c r="T2216" i="13"/>
  <c r="U2216" i="13" a="1"/>
  <c r="U2216" i="13" s="1"/>
  <c r="V2216" i="13"/>
  <c r="W2216" i="13" a="1"/>
  <c r="W2216" i="13" s="1"/>
  <c r="X2216" i="13"/>
  <c r="Y2216" i="13"/>
  <c r="Z2216" i="13"/>
  <c r="AA2216" i="13"/>
  <c r="H2217" i="13"/>
  <c r="L2217" i="13"/>
  <c r="R2217" i="13"/>
  <c r="S2217" i="13"/>
  <c r="T2217" i="13" a="1"/>
  <c r="T2217" i="13"/>
  <c r="U2217" i="13" a="1"/>
  <c r="U2217" i="13" s="1"/>
  <c r="V2217" i="13"/>
  <c r="W2217" i="13" a="1"/>
  <c r="W2217" i="13" s="1"/>
  <c r="X2217" i="13"/>
  <c r="Y2217" i="13"/>
  <c r="Z2217" i="13"/>
  <c r="AA2217" i="13"/>
  <c r="H2218" i="13"/>
  <c r="L2218" i="13"/>
  <c r="R2218" i="13"/>
  <c r="S2218" i="13"/>
  <c r="T2218" i="13" a="1"/>
  <c r="T2218" i="13"/>
  <c r="U2218" i="13" a="1"/>
  <c r="U2218" i="13" s="1"/>
  <c r="V2218" i="13"/>
  <c r="W2218" i="13" a="1"/>
  <c r="W2218" i="13" s="1"/>
  <c r="X2218" i="13"/>
  <c r="Y2218" i="13"/>
  <c r="Z2218" i="13"/>
  <c r="AA2218" i="13"/>
  <c r="H2219" i="13"/>
  <c r="L2219" i="13"/>
  <c r="R2219" i="13"/>
  <c r="S2219" i="13"/>
  <c r="T2219" i="13" a="1"/>
  <c r="T2219" i="13"/>
  <c r="U2219" i="13" a="1"/>
  <c r="U2219" i="13" s="1"/>
  <c r="V2219" i="13"/>
  <c r="W2219" i="13" a="1"/>
  <c r="W2219" i="13" s="1"/>
  <c r="X2219" i="13"/>
  <c r="Y2219" i="13"/>
  <c r="Z2219" i="13"/>
  <c r="AA2219" i="13"/>
  <c r="H2220" i="13"/>
  <c r="L2220" i="13"/>
  <c r="R2220" i="13"/>
  <c r="S2220" i="13"/>
  <c r="T2220" i="13" a="1"/>
  <c r="T2220" i="13"/>
  <c r="U2220" i="13" a="1"/>
  <c r="U2220" i="13" s="1"/>
  <c r="V2220" i="13"/>
  <c r="W2220" i="13" a="1"/>
  <c r="W2220" i="13" s="1"/>
  <c r="X2220" i="13"/>
  <c r="Y2220" i="13"/>
  <c r="Z2220" i="13"/>
  <c r="AA2220" i="13"/>
  <c r="H2221" i="13"/>
  <c r="L2221" i="13"/>
  <c r="R2221" i="13"/>
  <c r="S2221" i="13"/>
  <c r="T2221" i="13" a="1"/>
  <c r="T2221" i="13"/>
  <c r="U2221" i="13" a="1"/>
  <c r="U2221" i="13" s="1"/>
  <c r="V2221" i="13"/>
  <c r="W2221" i="13" a="1"/>
  <c r="W2221" i="13" s="1"/>
  <c r="X2221" i="13"/>
  <c r="Y2221" i="13"/>
  <c r="Z2221" i="13"/>
  <c r="AA2221" i="13"/>
  <c r="H2222" i="13"/>
  <c r="L2222" i="13"/>
  <c r="R2222" i="13"/>
  <c r="S2222" i="13"/>
  <c r="T2222" i="13" a="1"/>
  <c r="T2222" i="13"/>
  <c r="U2222" i="13" a="1"/>
  <c r="U2222" i="13" s="1"/>
  <c r="V2222" i="13"/>
  <c r="W2222" i="13" a="1"/>
  <c r="W2222" i="13" s="1"/>
  <c r="X2222" i="13"/>
  <c r="Y2222" i="13"/>
  <c r="Z2222" i="13"/>
  <c r="AA2222" i="13"/>
  <c r="H2223" i="13"/>
  <c r="L2223" i="13"/>
  <c r="R2223" i="13"/>
  <c r="S2223" i="13"/>
  <c r="T2223" i="13" a="1"/>
  <c r="T2223" i="13"/>
  <c r="U2223" i="13" a="1"/>
  <c r="U2223" i="13" s="1"/>
  <c r="V2223" i="13"/>
  <c r="W2223" i="13" a="1"/>
  <c r="W2223" i="13" s="1"/>
  <c r="X2223" i="13"/>
  <c r="Y2223" i="13"/>
  <c r="Z2223" i="13"/>
  <c r="AA2223" i="13"/>
  <c r="H2224" i="13"/>
  <c r="L2224" i="13"/>
  <c r="R2224" i="13"/>
  <c r="S2224" i="13"/>
  <c r="T2224" i="13" a="1"/>
  <c r="T2224" i="13"/>
  <c r="U2224" i="13" a="1"/>
  <c r="U2224" i="13" s="1"/>
  <c r="V2224" i="13"/>
  <c r="W2224" i="13" a="1"/>
  <c r="W2224" i="13" s="1"/>
  <c r="X2224" i="13"/>
  <c r="Y2224" i="13"/>
  <c r="Z2224" i="13"/>
  <c r="AA2224" i="13"/>
  <c r="H2225" i="13"/>
  <c r="L2225" i="13"/>
  <c r="R2225" i="13"/>
  <c r="S2225" i="13"/>
  <c r="T2225" i="13" a="1"/>
  <c r="T2225" i="13"/>
  <c r="U2225" i="13" a="1"/>
  <c r="U2225" i="13" s="1"/>
  <c r="V2225" i="13"/>
  <c r="W2225" i="13" a="1"/>
  <c r="W2225" i="13" s="1"/>
  <c r="X2225" i="13"/>
  <c r="Y2225" i="13"/>
  <c r="Z2225" i="13"/>
  <c r="AA2225" i="13"/>
  <c r="H2226" i="13"/>
  <c r="L2226" i="13"/>
  <c r="R2226" i="13"/>
  <c r="S2226" i="13"/>
  <c r="T2226" i="13" a="1"/>
  <c r="T2226" i="13"/>
  <c r="U2226" i="13" a="1"/>
  <c r="U2226" i="13" s="1"/>
  <c r="V2226" i="13"/>
  <c r="W2226" i="13" a="1"/>
  <c r="W2226" i="13" s="1"/>
  <c r="X2226" i="13"/>
  <c r="Y2226" i="13"/>
  <c r="Z2226" i="13"/>
  <c r="AA2226" i="13"/>
  <c r="H2227" i="13"/>
  <c r="L2227" i="13"/>
  <c r="R2227" i="13"/>
  <c r="S2227" i="13"/>
  <c r="T2227" i="13" a="1"/>
  <c r="T2227" i="13"/>
  <c r="U2227" i="13" a="1"/>
  <c r="U2227" i="13" s="1"/>
  <c r="V2227" i="13"/>
  <c r="W2227" i="13" a="1"/>
  <c r="W2227" i="13" s="1"/>
  <c r="X2227" i="13"/>
  <c r="Y2227" i="13"/>
  <c r="Z2227" i="13"/>
  <c r="AA2227" i="13"/>
  <c r="H2228" i="13"/>
  <c r="L2228" i="13"/>
  <c r="R2228" i="13"/>
  <c r="S2228" i="13"/>
  <c r="T2228" i="13" a="1"/>
  <c r="T2228" i="13"/>
  <c r="U2228" i="13" a="1"/>
  <c r="U2228" i="13" s="1"/>
  <c r="V2228" i="13"/>
  <c r="W2228" i="13" a="1"/>
  <c r="W2228" i="13" s="1"/>
  <c r="X2228" i="13"/>
  <c r="Y2228" i="13"/>
  <c r="Z2228" i="13"/>
  <c r="AA2228" i="13"/>
  <c r="H2229" i="13"/>
  <c r="L2229" i="13"/>
  <c r="R2229" i="13"/>
  <c r="S2229" i="13"/>
  <c r="T2229" i="13" a="1"/>
  <c r="T2229" i="13"/>
  <c r="U2229" i="13" a="1"/>
  <c r="U2229" i="13" s="1"/>
  <c r="V2229" i="13"/>
  <c r="W2229" i="13" a="1"/>
  <c r="W2229" i="13" s="1"/>
  <c r="X2229" i="13"/>
  <c r="Y2229" i="13"/>
  <c r="Z2229" i="13"/>
  <c r="AA2229" i="13"/>
  <c r="H2230" i="13"/>
  <c r="L2230" i="13"/>
  <c r="R2230" i="13"/>
  <c r="S2230" i="13"/>
  <c r="T2230" i="13" a="1"/>
  <c r="T2230" i="13"/>
  <c r="U2230" i="13" a="1"/>
  <c r="U2230" i="13" s="1"/>
  <c r="V2230" i="13"/>
  <c r="W2230" i="13" a="1"/>
  <c r="W2230" i="13" s="1"/>
  <c r="X2230" i="13"/>
  <c r="Y2230" i="13"/>
  <c r="Z2230" i="13"/>
  <c r="AA2230" i="13"/>
  <c r="H2231" i="13"/>
  <c r="L2231" i="13"/>
  <c r="R2231" i="13"/>
  <c r="S2231" i="13"/>
  <c r="T2231" i="13" a="1"/>
  <c r="T2231" i="13"/>
  <c r="U2231" i="13" a="1"/>
  <c r="U2231" i="13" s="1"/>
  <c r="V2231" i="13"/>
  <c r="W2231" i="13" a="1"/>
  <c r="W2231" i="13" s="1"/>
  <c r="X2231" i="13"/>
  <c r="Y2231" i="13"/>
  <c r="Z2231" i="13"/>
  <c r="AA2231" i="13"/>
  <c r="H2232" i="13"/>
  <c r="L2232" i="13"/>
  <c r="R2232" i="13"/>
  <c r="S2232" i="13"/>
  <c r="T2232" i="13" a="1"/>
  <c r="T2232" i="13"/>
  <c r="U2232" i="13" a="1"/>
  <c r="U2232" i="13" s="1"/>
  <c r="V2232" i="13"/>
  <c r="W2232" i="13" a="1"/>
  <c r="W2232" i="13" s="1"/>
  <c r="X2232" i="13"/>
  <c r="Y2232" i="13"/>
  <c r="Z2232" i="13"/>
  <c r="AA2232" i="13"/>
  <c r="H2233" i="13"/>
  <c r="L2233" i="13"/>
  <c r="R2233" i="13"/>
  <c r="S2233" i="13"/>
  <c r="T2233" i="13" a="1"/>
  <c r="T2233" i="13"/>
  <c r="U2233" i="13" a="1"/>
  <c r="U2233" i="13" s="1"/>
  <c r="V2233" i="13"/>
  <c r="W2233" i="13" a="1"/>
  <c r="W2233" i="13" s="1"/>
  <c r="X2233" i="13"/>
  <c r="Y2233" i="13"/>
  <c r="Z2233" i="13"/>
  <c r="AA2233" i="13"/>
  <c r="H2234" i="13"/>
  <c r="L2234" i="13"/>
  <c r="R2234" i="13"/>
  <c r="S2234" i="13"/>
  <c r="T2234" i="13" a="1"/>
  <c r="T2234" i="13"/>
  <c r="U2234" i="13" a="1"/>
  <c r="U2234" i="13" s="1"/>
  <c r="V2234" i="13"/>
  <c r="W2234" i="13" a="1"/>
  <c r="W2234" i="13" s="1"/>
  <c r="X2234" i="13"/>
  <c r="Y2234" i="13"/>
  <c r="Z2234" i="13"/>
  <c r="AA2234" i="13"/>
  <c r="H2235" i="13"/>
  <c r="L2235" i="13"/>
  <c r="R2235" i="13"/>
  <c r="S2235" i="13"/>
  <c r="T2235" i="13" a="1"/>
  <c r="T2235" i="13"/>
  <c r="U2235" i="13" a="1"/>
  <c r="U2235" i="13" s="1"/>
  <c r="V2235" i="13"/>
  <c r="W2235" i="13" a="1"/>
  <c r="W2235" i="13" s="1"/>
  <c r="X2235" i="13"/>
  <c r="Y2235" i="13"/>
  <c r="Z2235" i="13"/>
  <c r="AA2235" i="13"/>
  <c r="H2236" i="13"/>
  <c r="L2236" i="13"/>
  <c r="R2236" i="13"/>
  <c r="S2236" i="13"/>
  <c r="T2236" i="13" a="1"/>
  <c r="T2236" i="13"/>
  <c r="U2236" i="13" a="1"/>
  <c r="U2236" i="13" s="1"/>
  <c r="V2236" i="13"/>
  <c r="W2236" i="13" a="1"/>
  <c r="W2236" i="13" s="1"/>
  <c r="X2236" i="13"/>
  <c r="Y2236" i="13"/>
  <c r="Z2236" i="13"/>
  <c r="AA2236" i="13"/>
  <c r="H2237" i="13"/>
  <c r="L2237" i="13"/>
  <c r="R2237" i="13"/>
  <c r="S2237" i="13"/>
  <c r="T2237" i="13" a="1"/>
  <c r="T2237" i="13"/>
  <c r="U2237" i="13" a="1"/>
  <c r="U2237" i="13" s="1"/>
  <c r="V2237" i="13"/>
  <c r="W2237" i="13" a="1"/>
  <c r="W2237" i="13" s="1"/>
  <c r="X2237" i="13"/>
  <c r="Y2237" i="13"/>
  <c r="Z2237" i="13"/>
  <c r="AA2237" i="13"/>
  <c r="H2238" i="13"/>
  <c r="L2238" i="13"/>
  <c r="R2238" i="13"/>
  <c r="S2238" i="13"/>
  <c r="T2238" i="13" a="1"/>
  <c r="T2238" i="13"/>
  <c r="U2238" i="13" a="1"/>
  <c r="U2238" i="13" s="1"/>
  <c r="V2238" i="13"/>
  <c r="W2238" i="13" a="1"/>
  <c r="W2238" i="13" s="1"/>
  <c r="X2238" i="13"/>
  <c r="Y2238" i="13"/>
  <c r="Z2238" i="13"/>
  <c r="AA2238" i="13"/>
  <c r="H2239" i="13"/>
  <c r="L2239" i="13"/>
  <c r="R2239" i="13"/>
  <c r="S2239" i="13"/>
  <c r="T2239" i="13" a="1"/>
  <c r="T2239" i="13"/>
  <c r="U2239" i="13" a="1"/>
  <c r="U2239" i="13" s="1"/>
  <c r="V2239" i="13"/>
  <c r="W2239" i="13" a="1"/>
  <c r="W2239" i="13" s="1"/>
  <c r="X2239" i="13"/>
  <c r="Y2239" i="13"/>
  <c r="Z2239" i="13"/>
  <c r="AA2239" i="13"/>
  <c r="H2240" i="13"/>
  <c r="L2240" i="13"/>
  <c r="R2240" i="13"/>
  <c r="S2240" i="13"/>
  <c r="T2240" i="13" a="1"/>
  <c r="T2240" i="13"/>
  <c r="U2240" i="13" a="1"/>
  <c r="U2240" i="13" s="1"/>
  <c r="V2240" i="13"/>
  <c r="W2240" i="13" a="1"/>
  <c r="W2240" i="13" s="1"/>
  <c r="X2240" i="13"/>
  <c r="Y2240" i="13"/>
  <c r="Z2240" i="13"/>
  <c r="AA2240" i="13"/>
  <c r="H2241" i="13"/>
  <c r="L2241" i="13"/>
  <c r="R2241" i="13"/>
  <c r="S2241" i="13"/>
  <c r="T2241" i="13" a="1"/>
  <c r="T2241" i="13"/>
  <c r="U2241" i="13" a="1"/>
  <c r="U2241" i="13" s="1"/>
  <c r="V2241" i="13"/>
  <c r="W2241" i="13" a="1"/>
  <c r="W2241" i="13" s="1"/>
  <c r="X2241" i="13"/>
  <c r="Y2241" i="13"/>
  <c r="Z2241" i="13"/>
  <c r="AA2241" i="13"/>
  <c r="H2242" i="13"/>
  <c r="L2242" i="13"/>
  <c r="R2242" i="13"/>
  <c r="S2242" i="13"/>
  <c r="T2242" i="13" a="1"/>
  <c r="T2242" i="13"/>
  <c r="U2242" i="13" a="1"/>
  <c r="U2242" i="13" s="1"/>
  <c r="V2242" i="13"/>
  <c r="W2242" i="13" a="1"/>
  <c r="W2242" i="13" s="1"/>
  <c r="X2242" i="13"/>
  <c r="Y2242" i="13"/>
  <c r="Z2242" i="13"/>
  <c r="AA2242" i="13"/>
  <c r="H2243" i="13"/>
  <c r="L2243" i="13"/>
  <c r="R2243" i="13"/>
  <c r="S2243" i="13"/>
  <c r="T2243" i="13" a="1"/>
  <c r="T2243" i="13"/>
  <c r="U2243" i="13" a="1"/>
  <c r="U2243" i="13" s="1"/>
  <c r="V2243" i="13"/>
  <c r="W2243" i="13" a="1"/>
  <c r="W2243" i="13" s="1"/>
  <c r="X2243" i="13"/>
  <c r="Y2243" i="13"/>
  <c r="Z2243" i="13"/>
  <c r="AA2243" i="13"/>
  <c r="H2244" i="13"/>
  <c r="L2244" i="13"/>
  <c r="R2244" i="13"/>
  <c r="S2244" i="13"/>
  <c r="T2244" i="13" a="1"/>
  <c r="T2244" i="13"/>
  <c r="U2244" i="13" a="1"/>
  <c r="U2244" i="13" s="1"/>
  <c r="V2244" i="13"/>
  <c r="W2244" i="13" a="1"/>
  <c r="W2244" i="13" s="1"/>
  <c r="X2244" i="13"/>
  <c r="Y2244" i="13"/>
  <c r="Z2244" i="13"/>
  <c r="AA2244" i="13"/>
  <c r="H2245" i="13"/>
  <c r="L2245" i="13"/>
  <c r="R2245" i="13"/>
  <c r="S2245" i="13"/>
  <c r="T2245" i="13" a="1"/>
  <c r="T2245" i="13"/>
  <c r="U2245" i="13" a="1"/>
  <c r="U2245" i="13" s="1"/>
  <c r="V2245" i="13"/>
  <c r="W2245" i="13" a="1"/>
  <c r="W2245" i="13" s="1"/>
  <c r="X2245" i="13"/>
  <c r="Y2245" i="13"/>
  <c r="Z2245" i="13"/>
  <c r="AA2245" i="13"/>
  <c r="H2246" i="13"/>
  <c r="L2246" i="13"/>
  <c r="R2246" i="13"/>
  <c r="S2246" i="13"/>
  <c r="T2246" i="13" a="1"/>
  <c r="T2246" i="13"/>
  <c r="U2246" i="13" a="1"/>
  <c r="U2246" i="13" s="1"/>
  <c r="V2246" i="13"/>
  <c r="W2246" i="13" a="1"/>
  <c r="W2246" i="13" s="1"/>
  <c r="X2246" i="13"/>
  <c r="Y2246" i="13"/>
  <c r="Z2246" i="13"/>
  <c r="AA2246" i="13"/>
  <c r="H2247" i="13"/>
  <c r="L2247" i="13"/>
  <c r="R2247" i="13"/>
  <c r="S2247" i="13"/>
  <c r="T2247" i="13" a="1"/>
  <c r="T2247" i="13"/>
  <c r="U2247" i="13" a="1"/>
  <c r="U2247" i="13" s="1"/>
  <c r="V2247" i="13"/>
  <c r="W2247" i="13" a="1"/>
  <c r="W2247" i="13" s="1"/>
  <c r="X2247" i="13"/>
  <c r="Y2247" i="13"/>
  <c r="Z2247" i="13"/>
  <c r="AA2247" i="13"/>
  <c r="H2248" i="13"/>
  <c r="L2248" i="13"/>
  <c r="R2248" i="13"/>
  <c r="S2248" i="13"/>
  <c r="T2248" i="13" a="1"/>
  <c r="T2248" i="13"/>
  <c r="U2248" i="13" a="1"/>
  <c r="U2248" i="13" s="1"/>
  <c r="V2248" i="13"/>
  <c r="W2248" i="13" a="1"/>
  <c r="W2248" i="13" s="1"/>
  <c r="X2248" i="13"/>
  <c r="Y2248" i="13"/>
  <c r="Z2248" i="13"/>
  <c r="AA2248" i="13"/>
  <c r="H2249" i="13"/>
  <c r="L2249" i="13"/>
  <c r="R2249" i="13"/>
  <c r="S2249" i="13"/>
  <c r="T2249" i="13" a="1"/>
  <c r="T2249" i="13"/>
  <c r="U2249" i="13" a="1"/>
  <c r="U2249" i="13" s="1"/>
  <c r="V2249" i="13"/>
  <c r="W2249" i="13" a="1"/>
  <c r="W2249" i="13" s="1"/>
  <c r="X2249" i="13"/>
  <c r="Y2249" i="13"/>
  <c r="Z2249" i="13"/>
  <c r="AA2249" i="13"/>
  <c r="H2250" i="13"/>
  <c r="L2250" i="13"/>
  <c r="R2250" i="13"/>
  <c r="S2250" i="13"/>
  <c r="T2250" i="13" a="1"/>
  <c r="T2250" i="13"/>
  <c r="U2250" i="13" a="1"/>
  <c r="U2250" i="13" s="1"/>
  <c r="V2250" i="13"/>
  <c r="W2250" i="13" a="1"/>
  <c r="W2250" i="13" s="1"/>
  <c r="X2250" i="13"/>
  <c r="Y2250" i="13"/>
  <c r="Z2250" i="13"/>
  <c r="AA2250" i="13"/>
  <c r="H2251" i="13"/>
  <c r="L2251" i="13"/>
  <c r="R2251" i="13"/>
  <c r="S2251" i="13"/>
  <c r="T2251" i="13" a="1"/>
  <c r="T2251" i="13"/>
  <c r="U2251" i="13" a="1"/>
  <c r="U2251" i="13" s="1"/>
  <c r="V2251" i="13"/>
  <c r="W2251" i="13" a="1"/>
  <c r="W2251" i="13" s="1"/>
  <c r="X2251" i="13"/>
  <c r="Y2251" i="13"/>
  <c r="Z2251" i="13"/>
  <c r="AA2251" i="13"/>
  <c r="H2252" i="13"/>
  <c r="L2252" i="13"/>
  <c r="R2252" i="13"/>
  <c r="S2252" i="13"/>
  <c r="T2252" i="13" a="1"/>
  <c r="T2252" i="13"/>
  <c r="U2252" i="13" a="1"/>
  <c r="U2252" i="13" s="1"/>
  <c r="V2252" i="13"/>
  <c r="W2252" i="13" a="1"/>
  <c r="W2252" i="13" s="1"/>
  <c r="X2252" i="13"/>
  <c r="Y2252" i="13"/>
  <c r="Z2252" i="13"/>
  <c r="AA2252" i="13"/>
  <c r="H2253" i="13"/>
  <c r="L2253" i="13"/>
  <c r="R2253" i="13"/>
  <c r="S2253" i="13"/>
  <c r="T2253" i="13" a="1"/>
  <c r="T2253" i="13"/>
  <c r="U2253" i="13" a="1"/>
  <c r="U2253" i="13" s="1"/>
  <c r="V2253" i="13"/>
  <c r="W2253" i="13" a="1"/>
  <c r="W2253" i="13" s="1"/>
  <c r="X2253" i="13"/>
  <c r="Y2253" i="13"/>
  <c r="Z2253" i="13"/>
  <c r="AA2253" i="13"/>
  <c r="H2254" i="13"/>
  <c r="L2254" i="13"/>
  <c r="R2254" i="13"/>
  <c r="S2254" i="13"/>
  <c r="T2254" i="13" a="1"/>
  <c r="T2254" i="13"/>
  <c r="U2254" i="13" a="1"/>
  <c r="U2254" i="13" s="1"/>
  <c r="V2254" i="13"/>
  <c r="W2254" i="13" a="1"/>
  <c r="W2254" i="13" s="1"/>
  <c r="X2254" i="13"/>
  <c r="Y2254" i="13"/>
  <c r="Z2254" i="13"/>
  <c r="AA2254" i="13"/>
  <c r="H2255" i="13"/>
  <c r="L2255" i="13"/>
  <c r="R2255" i="13"/>
  <c r="S2255" i="13"/>
  <c r="T2255" i="13" a="1"/>
  <c r="T2255" i="13"/>
  <c r="U2255" i="13" a="1"/>
  <c r="U2255" i="13" s="1"/>
  <c r="V2255" i="13"/>
  <c r="W2255" i="13" a="1"/>
  <c r="W2255" i="13" s="1"/>
  <c r="X2255" i="13"/>
  <c r="Y2255" i="13"/>
  <c r="Z2255" i="13"/>
  <c r="AA2255" i="13"/>
  <c r="H2256" i="13"/>
  <c r="L2256" i="13"/>
  <c r="R2256" i="13"/>
  <c r="S2256" i="13"/>
  <c r="T2256" i="13" a="1"/>
  <c r="T2256" i="13"/>
  <c r="U2256" i="13" a="1"/>
  <c r="U2256" i="13" s="1"/>
  <c r="V2256" i="13"/>
  <c r="W2256" i="13" a="1"/>
  <c r="W2256" i="13" s="1"/>
  <c r="X2256" i="13"/>
  <c r="Y2256" i="13"/>
  <c r="Z2256" i="13"/>
  <c r="AA2256" i="13"/>
  <c r="H2257" i="13"/>
  <c r="L2257" i="13"/>
  <c r="R2257" i="13"/>
  <c r="S2257" i="13"/>
  <c r="T2257" i="13" a="1"/>
  <c r="T2257" i="13"/>
  <c r="U2257" i="13" a="1"/>
  <c r="U2257" i="13" s="1"/>
  <c r="V2257" i="13"/>
  <c r="W2257" i="13" a="1"/>
  <c r="W2257" i="13" s="1"/>
  <c r="X2257" i="13"/>
  <c r="Y2257" i="13"/>
  <c r="Z2257" i="13"/>
  <c r="AA2257" i="13"/>
  <c r="H2258" i="13"/>
  <c r="L2258" i="13"/>
  <c r="R2258" i="13"/>
  <c r="S2258" i="13"/>
  <c r="T2258" i="13" a="1"/>
  <c r="T2258" i="13"/>
  <c r="U2258" i="13" a="1"/>
  <c r="U2258" i="13" s="1"/>
  <c r="V2258" i="13"/>
  <c r="W2258" i="13" a="1"/>
  <c r="W2258" i="13" s="1"/>
  <c r="X2258" i="13"/>
  <c r="Y2258" i="13"/>
  <c r="Z2258" i="13"/>
  <c r="AA2258" i="13"/>
  <c r="H2259" i="13"/>
  <c r="L2259" i="13"/>
  <c r="R2259" i="13"/>
  <c r="S2259" i="13"/>
  <c r="T2259" i="13" a="1"/>
  <c r="T2259" i="13"/>
  <c r="U2259" i="13" a="1"/>
  <c r="U2259" i="13" s="1"/>
  <c r="V2259" i="13"/>
  <c r="W2259" i="13" a="1"/>
  <c r="W2259" i="13" s="1"/>
  <c r="X2259" i="13"/>
  <c r="Y2259" i="13"/>
  <c r="Z2259" i="13"/>
  <c r="AA2259" i="13"/>
  <c r="H2260" i="13"/>
  <c r="L2260" i="13"/>
  <c r="R2260" i="13"/>
  <c r="S2260" i="13"/>
  <c r="T2260" i="13" a="1"/>
  <c r="T2260" i="13"/>
  <c r="U2260" i="13" a="1"/>
  <c r="U2260" i="13" s="1"/>
  <c r="V2260" i="13"/>
  <c r="W2260" i="13" a="1"/>
  <c r="W2260" i="13" s="1"/>
  <c r="X2260" i="13"/>
  <c r="Y2260" i="13"/>
  <c r="Z2260" i="13"/>
  <c r="AA2260" i="13"/>
  <c r="H2261" i="13"/>
  <c r="L2261" i="13"/>
  <c r="R2261" i="13"/>
  <c r="S2261" i="13"/>
  <c r="T2261" i="13" a="1"/>
  <c r="T2261" i="13"/>
  <c r="U2261" i="13" a="1"/>
  <c r="U2261" i="13" s="1"/>
  <c r="V2261" i="13"/>
  <c r="W2261" i="13" a="1"/>
  <c r="W2261" i="13" s="1"/>
  <c r="X2261" i="13"/>
  <c r="Y2261" i="13"/>
  <c r="Z2261" i="13"/>
  <c r="AA2261" i="13"/>
  <c r="H2262" i="13"/>
  <c r="L2262" i="13"/>
  <c r="R2262" i="13"/>
  <c r="S2262" i="13"/>
  <c r="T2262" i="13" a="1"/>
  <c r="T2262" i="13"/>
  <c r="U2262" i="13" a="1"/>
  <c r="U2262" i="13" s="1"/>
  <c r="V2262" i="13"/>
  <c r="W2262" i="13" a="1"/>
  <c r="W2262" i="13" s="1"/>
  <c r="X2262" i="13"/>
  <c r="Y2262" i="13"/>
  <c r="Z2262" i="13"/>
  <c r="AA2262" i="13"/>
  <c r="H2263" i="13"/>
  <c r="L2263" i="13"/>
  <c r="R2263" i="13"/>
  <c r="S2263" i="13"/>
  <c r="T2263" i="13" a="1"/>
  <c r="T2263" i="13"/>
  <c r="U2263" i="13" a="1"/>
  <c r="U2263" i="13" s="1"/>
  <c r="V2263" i="13"/>
  <c r="W2263" i="13" a="1"/>
  <c r="W2263" i="13" s="1"/>
  <c r="X2263" i="13"/>
  <c r="Y2263" i="13"/>
  <c r="Z2263" i="13"/>
  <c r="AA2263" i="13"/>
  <c r="H2264" i="13"/>
  <c r="L2264" i="13"/>
  <c r="R2264" i="13"/>
  <c r="S2264" i="13"/>
  <c r="T2264" i="13" a="1"/>
  <c r="T2264" i="13"/>
  <c r="U2264" i="13" a="1"/>
  <c r="U2264" i="13" s="1"/>
  <c r="V2264" i="13"/>
  <c r="W2264" i="13" a="1"/>
  <c r="W2264" i="13" s="1"/>
  <c r="X2264" i="13"/>
  <c r="Y2264" i="13"/>
  <c r="Z2264" i="13"/>
  <c r="AA2264" i="13"/>
  <c r="H2265" i="13"/>
  <c r="L2265" i="13"/>
  <c r="R2265" i="13"/>
  <c r="S2265" i="13"/>
  <c r="T2265" i="13" a="1"/>
  <c r="T2265" i="13"/>
  <c r="U2265" i="13" a="1"/>
  <c r="U2265" i="13" s="1"/>
  <c r="V2265" i="13"/>
  <c r="W2265" i="13" a="1"/>
  <c r="W2265" i="13" s="1"/>
  <c r="X2265" i="13"/>
  <c r="Y2265" i="13"/>
  <c r="Z2265" i="13"/>
  <c r="AA2265" i="13"/>
  <c r="H2266" i="13"/>
  <c r="L2266" i="13"/>
  <c r="R2266" i="13"/>
  <c r="S2266" i="13"/>
  <c r="T2266" i="13" a="1"/>
  <c r="T2266" i="13"/>
  <c r="U2266" i="13" a="1"/>
  <c r="U2266" i="13" s="1"/>
  <c r="V2266" i="13"/>
  <c r="W2266" i="13" a="1"/>
  <c r="W2266" i="13" s="1"/>
  <c r="X2266" i="13"/>
  <c r="Y2266" i="13"/>
  <c r="Z2266" i="13"/>
  <c r="AA2266" i="13"/>
  <c r="H2267" i="13"/>
  <c r="L2267" i="13"/>
  <c r="R2267" i="13"/>
  <c r="S2267" i="13"/>
  <c r="T2267" i="13" a="1"/>
  <c r="T2267" i="13"/>
  <c r="U2267" i="13" a="1"/>
  <c r="U2267" i="13" s="1"/>
  <c r="V2267" i="13"/>
  <c r="W2267" i="13" a="1"/>
  <c r="W2267" i="13" s="1"/>
  <c r="X2267" i="13"/>
  <c r="Y2267" i="13"/>
  <c r="Z2267" i="13"/>
  <c r="AA2267" i="13"/>
  <c r="H2268" i="13"/>
  <c r="L2268" i="13"/>
  <c r="R2268" i="13"/>
  <c r="S2268" i="13"/>
  <c r="T2268" i="13" a="1"/>
  <c r="T2268" i="13"/>
  <c r="U2268" i="13" a="1"/>
  <c r="U2268" i="13" s="1"/>
  <c r="V2268" i="13"/>
  <c r="W2268" i="13" a="1"/>
  <c r="W2268" i="13" s="1"/>
  <c r="X2268" i="13"/>
  <c r="Y2268" i="13"/>
  <c r="Z2268" i="13"/>
  <c r="AA2268" i="13"/>
  <c r="H2269" i="13"/>
  <c r="L2269" i="13"/>
  <c r="R2269" i="13"/>
  <c r="S2269" i="13"/>
  <c r="T2269" i="13" a="1"/>
  <c r="T2269" i="13"/>
  <c r="U2269" i="13" a="1"/>
  <c r="U2269" i="13" s="1"/>
  <c r="V2269" i="13"/>
  <c r="W2269" i="13" a="1"/>
  <c r="W2269" i="13" s="1"/>
  <c r="X2269" i="13"/>
  <c r="Y2269" i="13"/>
  <c r="Z2269" i="13"/>
  <c r="AA2269" i="13"/>
  <c r="H2270" i="13"/>
  <c r="L2270" i="13"/>
  <c r="R2270" i="13"/>
  <c r="S2270" i="13"/>
  <c r="T2270" i="13" a="1"/>
  <c r="T2270" i="13"/>
  <c r="U2270" i="13" a="1"/>
  <c r="U2270" i="13" s="1"/>
  <c r="V2270" i="13"/>
  <c r="W2270" i="13" a="1"/>
  <c r="W2270" i="13" s="1"/>
  <c r="X2270" i="13"/>
  <c r="Y2270" i="13"/>
  <c r="Z2270" i="13"/>
  <c r="AA2270" i="13"/>
  <c r="H2271" i="13"/>
  <c r="L2271" i="13"/>
  <c r="R2271" i="13"/>
  <c r="S2271" i="13"/>
  <c r="T2271" i="13" a="1"/>
  <c r="T2271" i="13"/>
  <c r="U2271" i="13" a="1"/>
  <c r="U2271" i="13" s="1"/>
  <c r="V2271" i="13"/>
  <c r="W2271" i="13" a="1"/>
  <c r="W2271" i="13" s="1"/>
  <c r="X2271" i="13"/>
  <c r="Y2271" i="13"/>
  <c r="Z2271" i="13"/>
  <c r="AA2271" i="13"/>
  <c r="H2272" i="13"/>
  <c r="L2272" i="13"/>
  <c r="R2272" i="13"/>
  <c r="S2272" i="13"/>
  <c r="T2272" i="13" a="1"/>
  <c r="T2272" i="13"/>
  <c r="U2272" i="13" a="1"/>
  <c r="U2272" i="13" s="1"/>
  <c r="V2272" i="13"/>
  <c r="W2272" i="13" a="1"/>
  <c r="W2272" i="13" s="1"/>
  <c r="X2272" i="13"/>
  <c r="Y2272" i="13"/>
  <c r="Z2272" i="13"/>
  <c r="AA2272" i="13"/>
  <c r="H2273" i="13"/>
  <c r="L2273" i="13"/>
  <c r="R2273" i="13"/>
  <c r="S2273" i="13"/>
  <c r="T2273" i="13" a="1"/>
  <c r="T2273" i="13"/>
  <c r="U2273" i="13" a="1"/>
  <c r="U2273" i="13" s="1"/>
  <c r="V2273" i="13"/>
  <c r="W2273" i="13" a="1"/>
  <c r="W2273" i="13" s="1"/>
  <c r="X2273" i="13"/>
  <c r="Y2273" i="13"/>
  <c r="Z2273" i="13"/>
  <c r="AA2273" i="13"/>
  <c r="H2274" i="13"/>
  <c r="L2274" i="13"/>
  <c r="R2274" i="13"/>
  <c r="S2274" i="13"/>
  <c r="T2274" i="13" a="1"/>
  <c r="T2274" i="13"/>
  <c r="U2274" i="13" a="1"/>
  <c r="U2274" i="13" s="1"/>
  <c r="V2274" i="13"/>
  <c r="W2274" i="13" a="1"/>
  <c r="W2274" i="13" s="1"/>
  <c r="X2274" i="13"/>
  <c r="Y2274" i="13"/>
  <c r="Z2274" i="13"/>
  <c r="AA2274" i="13"/>
  <c r="H2275" i="13"/>
  <c r="L2275" i="13"/>
  <c r="R2275" i="13"/>
  <c r="S2275" i="13"/>
  <c r="T2275" i="13" a="1"/>
  <c r="T2275" i="13"/>
  <c r="U2275" i="13" a="1"/>
  <c r="U2275" i="13" s="1"/>
  <c r="V2275" i="13"/>
  <c r="W2275" i="13" a="1"/>
  <c r="W2275" i="13" s="1"/>
  <c r="X2275" i="13"/>
  <c r="Y2275" i="13"/>
  <c r="Z2275" i="13"/>
  <c r="AA2275" i="13"/>
  <c r="H2276" i="13"/>
  <c r="L2276" i="13"/>
  <c r="R2276" i="13"/>
  <c r="S2276" i="13"/>
  <c r="T2276" i="13" a="1"/>
  <c r="T2276" i="13"/>
  <c r="U2276" i="13" a="1"/>
  <c r="U2276" i="13" s="1"/>
  <c r="V2276" i="13"/>
  <c r="W2276" i="13" a="1"/>
  <c r="W2276" i="13" s="1"/>
  <c r="X2276" i="13"/>
  <c r="Y2276" i="13"/>
  <c r="Z2276" i="13"/>
  <c r="AA2276" i="13"/>
  <c r="H2277" i="13"/>
  <c r="L2277" i="13"/>
  <c r="R2277" i="13"/>
  <c r="S2277" i="13"/>
  <c r="T2277" i="13" a="1"/>
  <c r="T2277" i="13"/>
  <c r="U2277" i="13" a="1"/>
  <c r="U2277" i="13" s="1"/>
  <c r="V2277" i="13"/>
  <c r="W2277" i="13" a="1"/>
  <c r="W2277" i="13" s="1"/>
  <c r="X2277" i="13"/>
  <c r="Y2277" i="13"/>
  <c r="Z2277" i="13"/>
  <c r="AA2277" i="13"/>
  <c r="H2278" i="13"/>
  <c r="L2278" i="13"/>
  <c r="R2278" i="13"/>
  <c r="S2278" i="13"/>
  <c r="T2278" i="13" a="1"/>
  <c r="T2278" i="13"/>
  <c r="U2278" i="13" a="1"/>
  <c r="U2278" i="13" s="1"/>
  <c r="V2278" i="13"/>
  <c r="W2278" i="13" a="1"/>
  <c r="W2278" i="13" s="1"/>
  <c r="X2278" i="13"/>
  <c r="Y2278" i="13"/>
  <c r="Z2278" i="13"/>
  <c r="AA2278" i="13"/>
  <c r="H2279" i="13"/>
  <c r="L2279" i="13"/>
  <c r="R2279" i="13"/>
  <c r="S2279" i="13"/>
  <c r="T2279" i="13" a="1"/>
  <c r="T2279" i="13"/>
  <c r="U2279" i="13" a="1"/>
  <c r="U2279" i="13" s="1"/>
  <c r="V2279" i="13"/>
  <c r="W2279" i="13" a="1"/>
  <c r="W2279" i="13" s="1"/>
  <c r="X2279" i="13"/>
  <c r="Y2279" i="13"/>
  <c r="Z2279" i="13"/>
  <c r="AA2279" i="13"/>
  <c r="H2280" i="13"/>
  <c r="L2280" i="13"/>
  <c r="R2280" i="13"/>
  <c r="S2280" i="13"/>
  <c r="T2280" i="13" a="1"/>
  <c r="T2280" i="13"/>
  <c r="U2280" i="13" a="1"/>
  <c r="U2280" i="13" s="1"/>
  <c r="V2280" i="13"/>
  <c r="W2280" i="13" a="1"/>
  <c r="W2280" i="13" s="1"/>
  <c r="X2280" i="13"/>
  <c r="Y2280" i="13"/>
  <c r="Z2280" i="13"/>
  <c r="AA2280" i="13"/>
  <c r="H2281" i="13"/>
  <c r="L2281" i="13"/>
  <c r="R2281" i="13"/>
  <c r="S2281" i="13"/>
  <c r="T2281" i="13" a="1"/>
  <c r="T2281" i="13"/>
  <c r="U2281" i="13" a="1"/>
  <c r="U2281" i="13" s="1"/>
  <c r="V2281" i="13"/>
  <c r="W2281" i="13" a="1"/>
  <c r="W2281" i="13" s="1"/>
  <c r="X2281" i="13"/>
  <c r="Y2281" i="13"/>
  <c r="Z2281" i="13"/>
  <c r="AA2281" i="13"/>
  <c r="H2282" i="13"/>
  <c r="L2282" i="13"/>
  <c r="R2282" i="13"/>
  <c r="S2282" i="13"/>
  <c r="T2282" i="13" a="1"/>
  <c r="T2282" i="13"/>
  <c r="U2282" i="13" a="1"/>
  <c r="U2282" i="13" s="1"/>
  <c r="V2282" i="13"/>
  <c r="W2282" i="13" a="1"/>
  <c r="W2282" i="13" s="1"/>
  <c r="X2282" i="13"/>
  <c r="Y2282" i="13"/>
  <c r="Z2282" i="13"/>
  <c r="AA2282" i="13"/>
  <c r="H2283" i="13"/>
  <c r="L2283" i="13"/>
  <c r="R2283" i="13"/>
  <c r="S2283" i="13"/>
  <c r="T2283" i="13" a="1"/>
  <c r="T2283" i="13"/>
  <c r="U2283" i="13" a="1"/>
  <c r="U2283" i="13" s="1"/>
  <c r="V2283" i="13"/>
  <c r="W2283" i="13" a="1"/>
  <c r="W2283" i="13" s="1"/>
  <c r="X2283" i="13"/>
  <c r="Y2283" i="13"/>
  <c r="Z2283" i="13"/>
  <c r="AA2283" i="13"/>
  <c r="H2284" i="13"/>
  <c r="L2284" i="13"/>
  <c r="R2284" i="13"/>
  <c r="S2284" i="13"/>
  <c r="T2284" i="13" a="1"/>
  <c r="T2284" i="13"/>
  <c r="U2284" i="13" a="1"/>
  <c r="U2284" i="13"/>
  <c r="V2284" i="13"/>
  <c r="W2284" i="13" a="1"/>
  <c r="W2284" i="13"/>
  <c r="X2284" i="13"/>
  <c r="Y2284" i="13"/>
  <c r="Z2284" i="13"/>
  <c r="AA2284" i="13"/>
  <c r="H2285" i="13"/>
  <c r="L2285" i="13"/>
  <c r="R2285" i="13"/>
  <c r="S2285" i="13"/>
  <c r="T2285" i="13" a="1"/>
  <c r="T2285" i="13"/>
  <c r="U2285" i="13" a="1"/>
  <c r="U2285" i="13" s="1"/>
  <c r="V2285" i="13"/>
  <c r="W2285" i="13" a="1"/>
  <c r="W2285" i="13" s="1"/>
  <c r="X2285" i="13"/>
  <c r="Y2285" i="13"/>
  <c r="Z2285" i="13"/>
  <c r="AA2285" i="13"/>
  <c r="H2286" i="13"/>
  <c r="L2286" i="13"/>
  <c r="R2286" i="13"/>
  <c r="S2286" i="13"/>
  <c r="T2286" i="13" a="1"/>
  <c r="T2286" i="13"/>
  <c r="U2286" i="13" a="1"/>
  <c r="U2286" i="13" s="1"/>
  <c r="V2286" i="13"/>
  <c r="W2286" i="13" a="1"/>
  <c r="W2286" i="13" s="1"/>
  <c r="X2286" i="13"/>
  <c r="Y2286" i="13"/>
  <c r="Z2286" i="13"/>
  <c r="AA2286" i="13"/>
  <c r="H2287" i="13"/>
  <c r="L2287" i="13"/>
  <c r="R2287" i="13"/>
  <c r="S2287" i="13"/>
  <c r="T2287" i="13" a="1"/>
  <c r="T2287" i="13"/>
  <c r="U2287" i="13" a="1"/>
  <c r="U2287" i="13" s="1"/>
  <c r="V2287" i="13"/>
  <c r="W2287" i="13" a="1"/>
  <c r="W2287" i="13" s="1"/>
  <c r="X2287" i="13"/>
  <c r="Y2287" i="13"/>
  <c r="Z2287" i="13"/>
  <c r="AA2287" i="13"/>
  <c r="H2288" i="13"/>
  <c r="L2288" i="13"/>
  <c r="R2288" i="13"/>
  <c r="S2288" i="13"/>
  <c r="T2288" i="13" a="1"/>
  <c r="T2288" i="13"/>
  <c r="U2288" i="13" a="1"/>
  <c r="U2288" i="13" s="1"/>
  <c r="V2288" i="13"/>
  <c r="W2288" i="13" a="1"/>
  <c r="W2288" i="13" s="1"/>
  <c r="X2288" i="13"/>
  <c r="Y2288" i="13"/>
  <c r="Z2288" i="13"/>
  <c r="AA2288" i="13"/>
  <c r="H2289" i="13"/>
  <c r="L2289" i="13"/>
  <c r="R2289" i="13"/>
  <c r="S2289" i="13"/>
  <c r="T2289" i="13" a="1"/>
  <c r="T2289" i="13"/>
  <c r="U2289" i="13" a="1"/>
  <c r="U2289" i="13" s="1"/>
  <c r="V2289" i="13"/>
  <c r="W2289" i="13" a="1"/>
  <c r="W2289" i="13" s="1"/>
  <c r="X2289" i="13"/>
  <c r="Y2289" i="13"/>
  <c r="Z2289" i="13"/>
  <c r="AA2289" i="13"/>
  <c r="H2290" i="13"/>
  <c r="L2290" i="13"/>
  <c r="R2290" i="13"/>
  <c r="S2290" i="13"/>
  <c r="T2290" i="13" a="1"/>
  <c r="T2290" i="13"/>
  <c r="U2290" i="13" a="1"/>
  <c r="U2290" i="13" s="1"/>
  <c r="V2290" i="13"/>
  <c r="W2290" i="13" a="1"/>
  <c r="W2290" i="13" s="1"/>
  <c r="X2290" i="13"/>
  <c r="Y2290" i="13"/>
  <c r="Z2290" i="13"/>
  <c r="AA2290" i="13"/>
  <c r="H2291" i="13"/>
  <c r="L2291" i="13"/>
  <c r="R2291" i="13"/>
  <c r="S2291" i="13"/>
  <c r="T2291" i="13" a="1"/>
  <c r="T2291" i="13"/>
  <c r="U2291" i="13" a="1"/>
  <c r="U2291" i="13" s="1"/>
  <c r="V2291" i="13"/>
  <c r="W2291" i="13" a="1"/>
  <c r="W2291" i="13" s="1"/>
  <c r="X2291" i="13"/>
  <c r="Y2291" i="13"/>
  <c r="Z2291" i="13"/>
  <c r="AA2291" i="13"/>
  <c r="H2292" i="13"/>
  <c r="L2292" i="13"/>
  <c r="R2292" i="13"/>
  <c r="S2292" i="13"/>
  <c r="T2292" i="13" a="1"/>
  <c r="T2292" i="13"/>
  <c r="U2292" i="13" a="1"/>
  <c r="U2292" i="13" s="1"/>
  <c r="V2292" i="13"/>
  <c r="W2292" i="13" a="1"/>
  <c r="W2292" i="13" s="1"/>
  <c r="X2292" i="13"/>
  <c r="Y2292" i="13"/>
  <c r="Z2292" i="13"/>
  <c r="AA2292" i="13"/>
  <c r="H2293" i="13"/>
  <c r="L2293" i="13"/>
  <c r="R2293" i="13"/>
  <c r="S2293" i="13"/>
  <c r="T2293" i="13" a="1"/>
  <c r="T2293" i="13"/>
  <c r="U2293" i="13" a="1"/>
  <c r="U2293" i="13" s="1"/>
  <c r="V2293" i="13"/>
  <c r="W2293" i="13" a="1"/>
  <c r="W2293" i="13" s="1"/>
  <c r="X2293" i="13"/>
  <c r="Y2293" i="13"/>
  <c r="Z2293" i="13"/>
  <c r="AA2293" i="13"/>
  <c r="H2294" i="13"/>
  <c r="L2294" i="13"/>
  <c r="R2294" i="13"/>
  <c r="S2294" i="13"/>
  <c r="T2294" i="13" a="1"/>
  <c r="T2294" i="13"/>
  <c r="U2294" i="13" a="1"/>
  <c r="U2294" i="13" s="1"/>
  <c r="V2294" i="13"/>
  <c r="W2294" i="13" a="1"/>
  <c r="W2294" i="13" s="1"/>
  <c r="X2294" i="13"/>
  <c r="Y2294" i="13"/>
  <c r="Z2294" i="13"/>
  <c r="AA2294" i="13"/>
  <c r="H2295" i="13"/>
  <c r="L2295" i="13"/>
  <c r="R2295" i="13"/>
  <c r="S2295" i="13"/>
  <c r="T2295" i="13" a="1"/>
  <c r="T2295" i="13"/>
  <c r="U2295" i="13" a="1"/>
  <c r="U2295" i="13" s="1"/>
  <c r="V2295" i="13"/>
  <c r="W2295" i="13" a="1"/>
  <c r="W2295" i="13" s="1"/>
  <c r="X2295" i="13"/>
  <c r="Y2295" i="13"/>
  <c r="Z2295" i="13"/>
  <c r="AA2295" i="13"/>
  <c r="H2296" i="13"/>
  <c r="L2296" i="13"/>
  <c r="R2296" i="13"/>
  <c r="S2296" i="13"/>
  <c r="T2296" i="13" a="1"/>
  <c r="T2296" i="13"/>
  <c r="U2296" i="13" a="1"/>
  <c r="U2296" i="13" s="1"/>
  <c r="V2296" i="13"/>
  <c r="W2296" i="13" a="1"/>
  <c r="W2296" i="13" s="1"/>
  <c r="X2296" i="13"/>
  <c r="Y2296" i="13"/>
  <c r="Z2296" i="13"/>
  <c r="AA2296" i="13"/>
  <c r="H2297" i="13"/>
  <c r="L2297" i="13"/>
  <c r="R2297" i="13"/>
  <c r="S2297" i="13"/>
  <c r="T2297" i="13" a="1"/>
  <c r="T2297" i="13"/>
  <c r="U2297" i="13" a="1"/>
  <c r="U2297" i="13" s="1"/>
  <c r="V2297" i="13"/>
  <c r="W2297" i="13" a="1"/>
  <c r="W2297" i="13" s="1"/>
  <c r="X2297" i="13"/>
  <c r="Y2297" i="13"/>
  <c r="Z2297" i="13"/>
  <c r="AA2297" i="13"/>
  <c r="H2298" i="13"/>
  <c r="L2298" i="13"/>
  <c r="R2298" i="13"/>
  <c r="S2298" i="13"/>
  <c r="T2298" i="13" a="1"/>
  <c r="T2298" i="13"/>
  <c r="U2298" i="13" a="1"/>
  <c r="U2298" i="13" s="1"/>
  <c r="V2298" i="13"/>
  <c r="W2298" i="13" a="1"/>
  <c r="W2298" i="13" s="1"/>
  <c r="X2298" i="13"/>
  <c r="Y2298" i="13"/>
  <c r="Z2298" i="13"/>
  <c r="AA2298" i="13"/>
  <c r="H2299" i="13"/>
  <c r="L2299" i="13"/>
  <c r="R2299" i="13"/>
  <c r="S2299" i="13"/>
  <c r="T2299" i="13" a="1"/>
  <c r="T2299" i="13"/>
  <c r="U2299" i="13" a="1"/>
  <c r="U2299" i="13" s="1"/>
  <c r="V2299" i="13"/>
  <c r="W2299" i="13" a="1"/>
  <c r="W2299" i="13" s="1"/>
  <c r="X2299" i="13"/>
  <c r="Y2299" i="13"/>
  <c r="Z2299" i="13"/>
  <c r="AA2299" i="13"/>
  <c r="H2300" i="13"/>
  <c r="L2300" i="13"/>
  <c r="R2300" i="13"/>
  <c r="S2300" i="13"/>
  <c r="T2300" i="13" a="1"/>
  <c r="T2300" i="13"/>
  <c r="U2300" i="13" a="1"/>
  <c r="U2300" i="13" s="1"/>
  <c r="V2300" i="13"/>
  <c r="W2300" i="13" a="1"/>
  <c r="W2300" i="13" s="1"/>
  <c r="X2300" i="13"/>
  <c r="Y2300" i="13"/>
  <c r="Z2300" i="13"/>
  <c r="AA2300" i="13"/>
  <c r="H2301" i="13"/>
  <c r="L2301" i="13"/>
  <c r="R2301" i="13"/>
  <c r="S2301" i="13"/>
  <c r="T2301" i="13" a="1"/>
  <c r="T2301" i="13"/>
  <c r="U2301" i="13" a="1"/>
  <c r="U2301" i="13" s="1"/>
  <c r="V2301" i="13"/>
  <c r="W2301" i="13" a="1"/>
  <c r="W2301" i="13" s="1"/>
  <c r="X2301" i="13"/>
  <c r="Y2301" i="13"/>
  <c r="Z2301" i="13"/>
  <c r="AA2301" i="13"/>
  <c r="H2302" i="13"/>
  <c r="L2302" i="13"/>
  <c r="R2302" i="13"/>
  <c r="S2302" i="13"/>
  <c r="T2302" i="13" a="1"/>
  <c r="T2302" i="13"/>
  <c r="U2302" i="13" a="1"/>
  <c r="U2302" i="13" s="1"/>
  <c r="V2302" i="13"/>
  <c r="W2302" i="13" a="1"/>
  <c r="W2302" i="13" s="1"/>
  <c r="X2302" i="13"/>
  <c r="Y2302" i="13"/>
  <c r="Z2302" i="13"/>
  <c r="AA2302" i="13"/>
  <c r="H2303" i="13"/>
  <c r="L2303" i="13"/>
  <c r="R2303" i="13"/>
  <c r="S2303" i="13"/>
  <c r="T2303" i="13" a="1"/>
  <c r="T2303" i="13"/>
  <c r="U2303" i="13" a="1"/>
  <c r="U2303" i="13" s="1"/>
  <c r="V2303" i="13"/>
  <c r="W2303" i="13" a="1"/>
  <c r="W2303" i="13" s="1"/>
  <c r="X2303" i="13"/>
  <c r="Y2303" i="13"/>
  <c r="Z2303" i="13"/>
  <c r="AA2303" i="13"/>
  <c r="H2304" i="13"/>
  <c r="L2304" i="13"/>
  <c r="R2304" i="13"/>
  <c r="S2304" i="13"/>
  <c r="T2304" i="13" a="1"/>
  <c r="T2304" i="13"/>
  <c r="U2304" i="13" a="1"/>
  <c r="U2304" i="13" s="1"/>
  <c r="V2304" i="13"/>
  <c r="W2304" i="13" a="1"/>
  <c r="W2304" i="13" s="1"/>
  <c r="X2304" i="13"/>
  <c r="Y2304" i="13"/>
  <c r="Z2304" i="13"/>
  <c r="AA2304" i="13"/>
  <c r="H2305" i="13"/>
  <c r="L2305" i="13"/>
  <c r="R2305" i="13"/>
  <c r="S2305" i="13"/>
  <c r="T2305" i="13" a="1"/>
  <c r="T2305" i="13"/>
  <c r="U2305" i="13" a="1"/>
  <c r="U2305" i="13" s="1"/>
  <c r="V2305" i="13"/>
  <c r="W2305" i="13" a="1"/>
  <c r="W2305" i="13" s="1"/>
  <c r="X2305" i="13"/>
  <c r="Y2305" i="13"/>
  <c r="Z2305" i="13"/>
  <c r="AA2305" i="13"/>
  <c r="H2306" i="13"/>
  <c r="L2306" i="13"/>
  <c r="R2306" i="13"/>
  <c r="S2306" i="13"/>
  <c r="T2306" i="13" a="1"/>
  <c r="T2306" i="13"/>
  <c r="U2306" i="13" a="1"/>
  <c r="U2306" i="13" s="1"/>
  <c r="V2306" i="13"/>
  <c r="W2306" i="13" a="1"/>
  <c r="W2306" i="13" s="1"/>
  <c r="X2306" i="13"/>
  <c r="Y2306" i="13"/>
  <c r="Z2306" i="13"/>
  <c r="AA2306" i="13"/>
  <c r="H2307" i="13"/>
  <c r="L2307" i="13"/>
  <c r="R2307" i="13"/>
  <c r="S2307" i="13"/>
  <c r="T2307" i="13" a="1"/>
  <c r="T2307" i="13"/>
  <c r="U2307" i="13" a="1"/>
  <c r="U2307" i="13" s="1"/>
  <c r="V2307" i="13"/>
  <c r="W2307" i="13" a="1"/>
  <c r="W2307" i="13" s="1"/>
  <c r="X2307" i="13"/>
  <c r="Y2307" i="13"/>
  <c r="Z2307" i="13"/>
  <c r="AA2307" i="13"/>
  <c r="H2308" i="13"/>
  <c r="L2308" i="13"/>
  <c r="R2308" i="13"/>
  <c r="S2308" i="13"/>
  <c r="T2308" i="13" a="1"/>
  <c r="T2308" i="13"/>
  <c r="U2308" i="13" a="1"/>
  <c r="U2308" i="13" s="1"/>
  <c r="V2308" i="13"/>
  <c r="W2308" i="13" a="1"/>
  <c r="W2308" i="13" s="1"/>
  <c r="X2308" i="13"/>
  <c r="Y2308" i="13"/>
  <c r="Z2308" i="13"/>
  <c r="AA2308" i="13"/>
  <c r="H2309" i="13"/>
  <c r="L2309" i="13"/>
  <c r="R2309" i="13"/>
  <c r="S2309" i="13"/>
  <c r="T2309" i="13" a="1"/>
  <c r="T2309" i="13"/>
  <c r="U2309" i="13" a="1"/>
  <c r="U2309" i="13" s="1"/>
  <c r="V2309" i="13"/>
  <c r="W2309" i="13" a="1"/>
  <c r="W2309" i="13" s="1"/>
  <c r="X2309" i="13"/>
  <c r="Y2309" i="13"/>
  <c r="Z2309" i="13"/>
  <c r="AA2309" i="13"/>
  <c r="H2310" i="13"/>
  <c r="L2310" i="13"/>
  <c r="R2310" i="13"/>
  <c r="S2310" i="13"/>
  <c r="T2310" i="13" a="1"/>
  <c r="T2310" i="13"/>
  <c r="U2310" i="13" a="1"/>
  <c r="U2310" i="13" s="1"/>
  <c r="V2310" i="13"/>
  <c r="W2310" i="13" a="1"/>
  <c r="W2310" i="13" s="1"/>
  <c r="X2310" i="13"/>
  <c r="Y2310" i="13"/>
  <c r="Z2310" i="13"/>
  <c r="AA2310" i="13"/>
  <c r="H2311" i="13"/>
  <c r="L2311" i="13"/>
  <c r="R2311" i="13"/>
  <c r="S2311" i="13"/>
  <c r="T2311" i="13" a="1"/>
  <c r="T2311" i="13"/>
  <c r="U2311" i="13" a="1"/>
  <c r="U2311" i="13" s="1"/>
  <c r="V2311" i="13"/>
  <c r="W2311" i="13" a="1"/>
  <c r="W2311" i="13" s="1"/>
  <c r="X2311" i="13"/>
  <c r="Y2311" i="13"/>
  <c r="Z2311" i="13"/>
  <c r="AA2311" i="13"/>
  <c r="H2312" i="13"/>
  <c r="L2312" i="13"/>
  <c r="R2312" i="13"/>
  <c r="S2312" i="13"/>
  <c r="T2312" i="13" a="1"/>
  <c r="T2312" i="13"/>
  <c r="U2312" i="13" a="1"/>
  <c r="U2312" i="13" s="1"/>
  <c r="V2312" i="13"/>
  <c r="W2312" i="13" a="1"/>
  <c r="W2312" i="13" s="1"/>
  <c r="X2312" i="13"/>
  <c r="Y2312" i="13"/>
  <c r="Z2312" i="13"/>
  <c r="AA2312" i="13"/>
  <c r="H2313" i="13"/>
  <c r="L2313" i="13"/>
  <c r="R2313" i="13"/>
  <c r="S2313" i="13"/>
  <c r="T2313" i="13" a="1"/>
  <c r="T2313" i="13"/>
  <c r="U2313" i="13" a="1"/>
  <c r="U2313" i="13" s="1"/>
  <c r="V2313" i="13"/>
  <c r="W2313" i="13" a="1"/>
  <c r="W2313" i="13" s="1"/>
  <c r="X2313" i="13"/>
  <c r="Y2313" i="13"/>
  <c r="Z2313" i="13"/>
  <c r="AA2313" i="13"/>
  <c r="H2314" i="13"/>
  <c r="L2314" i="13"/>
  <c r="R2314" i="13"/>
  <c r="S2314" i="13"/>
  <c r="T2314" i="13" a="1"/>
  <c r="T2314" i="13"/>
  <c r="U2314" i="13" a="1"/>
  <c r="U2314" i="13" s="1"/>
  <c r="V2314" i="13"/>
  <c r="W2314" i="13" a="1"/>
  <c r="W2314" i="13" s="1"/>
  <c r="X2314" i="13"/>
  <c r="Y2314" i="13"/>
  <c r="Z2314" i="13"/>
  <c r="AA2314" i="13"/>
  <c r="H2315" i="13"/>
  <c r="L2315" i="13"/>
  <c r="R2315" i="13"/>
  <c r="S2315" i="13"/>
  <c r="T2315" i="13" a="1"/>
  <c r="T2315" i="13"/>
  <c r="U2315" i="13" a="1"/>
  <c r="U2315" i="13" s="1"/>
  <c r="V2315" i="13"/>
  <c r="W2315" i="13" a="1"/>
  <c r="W2315" i="13" s="1"/>
  <c r="X2315" i="13"/>
  <c r="Y2315" i="13"/>
  <c r="Z2315" i="13"/>
  <c r="AA2315" i="13"/>
  <c r="H2316" i="13"/>
  <c r="L2316" i="13"/>
  <c r="R2316" i="13"/>
  <c r="S2316" i="13"/>
  <c r="T2316" i="13" a="1"/>
  <c r="T2316" i="13"/>
  <c r="U2316" i="13" a="1"/>
  <c r="U2316" i="13" s="1"/>
  <c r="V2316" i="13"/>
  <c r="W2316" i="13" a="1"/>
  <c r="W2316" i="13" s="1"/>
  <c r="X2316" i="13"/>
  <c r="Y2316" i="13"/>
  <c r="Z2316" i="13"/>
  <c r="AA2316" i="13"/>
  <c r="H2317" i="13"/>
  <c r="L2317" i="13"/>
  <c r="R2317" i="13"/>
  <c r="S2317" i="13"/>
  <c r="T2317" i="13" a="1"/>
  <c r="T2317" i="13"/>
  <c r="U2317" i="13" a="1"/>
  <c r="U2317" i="13" s="1"/>
  <c r="V2317" i="13"/>
  <c r="W2317" i="13" a="1"/>
  <c r="W2317" i="13" s="1"/>
  <c r="X2317" i="13"/>
  <c r="Y2317" i="13"/>
  <c r="Z2317" i="13"/>
  <c r="AA2317" i="13"/>
  <c r="H2318" i="13"/>
  <c r="L2318" i="13"/>
  <c r="R2318" i="13"/>
  <c r="S2318" i="13"/>
  <c r="T2318" i="13" a="1"/>
  <c r="T2318" i="13"/>
  <c r="U2318" i="13" a="1"/>
  <c r="U2318" i="13" s="1"/>
  <c r="V2318" i="13"/>
  <c r="W2318" i="13" a="1"/>
  <c r="W2318" i="13" s="1"/>
  <c r="X2318" i="13"/>
  <c r="Y2318" i="13"/>
  <c r="Z2318" i="13"/>
  <c r="AA2318" i="13"/>
  <c r="H2319" i="13"/>
  <c r="L2319" i="13"/>
  <c r="R2319" i="13"/>
  <c r="S2319" i="13"/>
  <c r="T2319" i="13" a="1"/>
  <c r="T2319" i="13"/>
  <c r="U2319" i="13" a="1"/>
  <c r="U2319" i="13" s="1"/>
  <c r="V2319" i="13"/>
  <c r="W2319" i="13" a="1"/>
  <c r="W2319" i="13" s="1"/>
  <c r="X2319" i="13"/>
  <c r="Y2319" i="13"/>
  <c r="Z2319" i="13"/>
  <c r="AA2319" i="13"/>
  <c r="H2320" i="13"/>
  <c r="L2320" i="13"/>
  <c r="R2320" i="13"/>
  <c r="S2320" i="13"/>
  <c r="T2320" i="13" a="1"/>
  <c r="T2320" i="13"/>
  <c r="U2320" i="13" a="1"/>
  <c r="U2320" i="13" s="1"/>
  <c r="V2320" i="13"/>
  <c r="W2320" i="13" a="1"/>
  <c r="W2320" i="13" s="1"/>
  <c r="X2320" i="13"/>
  <c r="Y2320" i="13"/>
  <c r="Z2320" i="13"/>
  <c r="AA2320" i="13"/>
  <c r="H2321" i="13"/>
  <c r="L2321" i="13"/>
  <c r="R2321" i="13"/>
  <c r="S2321" i="13"/>
  <c r="T2321" i="13" a="1"/>
  <c r="T2321" i="13"/>
  <c r="U2321" i="13" a="1"/>
  <c r="U2321" i="13" s="1"/>
  <c r="V2321" i="13"/>
  <c r="W2321" i="13" a="1"/>
  <c r="W2321" i="13" s="1"/>
  <c r="X2321" i="13"/>
  <c r="Y2321" i="13"/>
  <c r="Z2321" i="13"/>
  <c r="AA2321" i="13"/>
  <c r="H2322" i="13"/>
  <c r="L2322" i="13"/>
  <c r="R2322" i="13"/>
  <c r="S2322" i="13"/>
  <c r="T2322" i="13" a="1"/>
  <c r="T2322" i="13"/>
  <c r="U2322" i="13" a="1"/>
  <c r="U2322" i="13" s="1"/>
  <c r="V2322" i="13"/>
  <c r="W2322" i="13" a="1"/>
  <c r="W2322" i="13" s="1"/>
  <c r="X2322" i="13"/>
  <c r="Y2322" i="13"/>
  <c r="Z2322" i="13"/>
  <c r="AA2322" i="13"/>
  <c r="H2323" i="13"/>
  <c r="L2323" i="13"/>
  <c r="R2323" i="13"/>
  <c r="S2323" i="13"/>
  <c r="T2323" i="13" a="1"/>
  <c r="T2323" i="13"/>
  <c r="U2323" i="13" a="1"/>
  <c r="U2323" i="13" s="1"/>
  <c r="V2323" i="13"/>
  <c r="W2323" i="13" a="1"/>
  <c r="W2323" i="13" s="1"/>
  <c r="X2323" i="13"/>
  <c r="Y2323" i="13"/>
  <c r="Z2323" i="13"/>
  <c r="AA2323" i="13"/>
  <c r="H2324" i="13"/>
  <c r="L2324" i="13"/>
  <c r="R2324" i="13"/>
  <c r="S2324" i="13"/>
  <c r="T2324" i="13" a="1"/>
  <c r="T2324" i="13"/>
  <c r="U2324" i="13" a="1"/>
  <c r="U2324" i="13" s="1"/>
  <c r="V2324" i="13"/>
  <c r="W2324" i="13" a="1"/>
  <c r="W2324" i="13" s="1"/>
  <c r="X2324" i="13"/>
  <c r="Y2324" i="13"/>
  <c r="Z2324" i="13"/>
  <c r="AA2324" i="13"/>
  <c r="H2325" i="13"/>
  <c r="L2325" i="13"/>
  <c r="R2325" i="13"/>
  <c r="S2325" i="13"/>
  <c r="T2325" i="13" a="1"/>
  <c r="T2325" i="13"/>
  <c r="U2325" i="13" a="1"/>
  <c r="U2325" i="13" s="1"/>
  <c r="V2325" i="13"/>
  <c r="W2325" i="13" a="1"/>
  <c r="W2325" i="13" s="1"/>
  <c r="X2325" i="13"/>
  <c r="Y2325" i="13"/>
  <c r="Z2325" i="13"/>
  <c r="AA2325" i="13"/>
  <c r="H2326" i="13"/>
  <c r="L2326" i="13"/>
  <c r="R2326" i="13"/>
  <c r="S2326" i="13"/>
  <c r="T2326" i="13" a="1"/>
  <c r="T2326" i="13"/>
  <c r="U2326" i="13" a="1"/>
  <c r="U2326" i="13" s="1"/>
  <c r="V2326" i="13"/>
  <c r="W2326" i="13" a="1"/>
  <c r="W2326" i="13" s="1"/>
  <c r="X2326" i="13"/>
  <c r="Y2326" i="13"/>
  <c r="Z2326" i="13"/>
  <c r="AA2326" i="13"/>
  <c r="H2327" i="13"/>
  <c r="L2327" i="13"/>
  <c r="R2327" i="13"/>
  <c r="S2327" i="13"/>
  <c r="T2327" i="13" a="1"/>
  <c r="T2327" i="13"/>
  <c r="U2327" i="13" a="1"/>
  <c r="U2327" i="13" s="1"/>
  <c r="V2327" i="13"/>
  <c r="W2327" i="13" a="1"/>
  <c r="W2327" i="13" s="1"/>
  <c r="X2327" i="13"/>
  <c r="Y2327" i="13"/>
  <c r="Z2327" i="13"/>
  <c r="AA2327" i="13"/>
  <c r="H2328" i="13"/>
  <c r="L2328" i="13"/>
  <c r="R2328" i="13"/>
  <c r="S2328" i="13"/>
  <c r="T2328" i="13" a="1"/>
  <c r="T2328" i="13"/>
  <c r="U2328" i="13" a="1"/>
  <c r="U2328" i="13" s="1"/>
  <c r="V2328" i="13"/>
  <c r="W2328" i="13" a="1"/>
  <c r="W2328" i="13" s="1"/>
  <c r="X2328" i="13"/>
  <c r="Y2328" i="13"/>
  <c r="Z2328" i="13"/>
  <c r="AA2328" i="13"/>
  <c r="H2329" i="13"/>
  <c r="L2329" i="13"/>
  <c r="R2329" i="13"/>
  <c r="S2329" i="13"/>
  <c r="T2329" i="13" a="1"/>
  <c r="T2329" i="13"/>
  <c r="U2329" i="13" a="1"/>
  <c r="U2329" i="13" s="1"/>
  <c r="V2329" i="13"/>
  <c r="W2329" i="13" a="1"/>
  <c r="W2329" i="13" s="1"/>
  <c r="X2329" i="13"/>
  <c r="Y2329" i="13"/>
  <c r="Z2329" i="13"/>
  <c r="AA2329" i="13"/>
  <c r="H2330" i="13"/>
  <c r="L2330" i="13"/>
  <c r="R2330" i="13"/>
  <c r="S2330" i="13"/>
  <c r="T2330" i="13" a="1"/>
  <c r="T2330" i="13"/>
  <c r="U2330" i="13" a="1"/>
  <c r="U2330" i="13" s="1"/>
  <c r="V2330" i="13"/>
  <c r="W2330" i="13" a="1"/>
  <c r="W2330" i="13" s="1"/>
  <c r="X2330" i="13"/>
  <c r="Y2330" i="13"/>
  <c r="Z2330" i="13"/>
  <c r="AA2330" i="13"/>
  <c r="H2331" i="13"/>
  <c r="L2331" i="13"/>
  <c r="R2331" i="13"/>
  <c r="S2331" i="13"/>
  <c r="T2331" i="13" a="1"/>
  <c r="T2331" i="13"/>
  <c r="U2331" i="13" a="1"/>
  <c r="U2331" i="13" s="1"/>
  <c r="V2331" i="13"/>
  <c r="W2331" i="13" a="1"/>
  <c r="W2331" i="13" s="1"/>
  <c r="X2331" i="13"/>
  <c r="Y2331" i="13"/>
  <c r="Z2331" i="13"/>
  <c r="AA2331" i="13"/>
  <c r="H2332" i="13"/>
  <c r="L2332" i="13"/>
  <c r="R2332" i="13"/>
  <c r="S2332" i="13"/>
  <c r="T2332" i="13" a="1"/>
  <c r="T2332" i="13"/>
  <c r="U2332" i="13" a="1"/>
  <c r="U2332" i="13" s="1"/>
  <c r="V2332" i="13"/>
  <c r="W2332" i="13" a="1"/>
  <c r="W2332" i="13" s="1"/>
  <c r="X2332" i="13"/>
  <c r="Y2332" i="13"/>
  <c r="Z2332" i="13"/>
  <c r="AA2332" i="13"/>
  <c r="H2333" i="13"/>
  <c r="L2333" i="13"/>
  <c r="R2333" i="13"/>
  <c r="S2333" i="13"/>
  <c r="T2333" i="13" a="1"/>
  <c r="T2333" i="13"/>
  <c r="U2333" i="13" a="1"/>
  <c r="U2333" i="13" s="1"/>
  <c r="V2333" i="13"/>
  <c r="W2333" i="13" a="1"/>
  <c r="W2333" i="13" s="1"/>
  <c r="X2333" i="13"/>
  <c r="Y2333" i="13"/>
  <c r="Z2333" i="13"/>
  <c r="AA2333" i="13"/>
  <c r="H2334" i="13"/>
  <c r="L2334" i="13"/>
  <c r="R2334" i="13"/>
  <c r="S2334" i="13"/>
  <c r="T2334" i="13" a="1"/>
  <c r="T2334" i="13"/>
  <c r="U2334" i="13" a="1"/>
  <c r="U2334" i="13" s="1"/>
  <c r="V2334" i="13"/>
  <c r="W2334" i="13" a="1"/>
  <c r="W2334" i="13" s="1"/>
  <c r="X2334" i="13"/>
  <c r="Y2334" i="13"/>
  <c r="Z2334" i="13"/>
  <c r="AA2334" i="13"/>
  <c r="H2335" i="13"/>
  <c r="L2335" i="13"/>
  <c r="R2335" i="13"/>
  <c r="S2335" i="13"/>
  <c r="T2335" i="13" a="1"/>
  <c r="T2335" i="13"/>
  <c r="U2335" i="13" a="1"/>
  <c r="U2335" i="13" s="1"/>
  <c r="V2335" i="13"/>
  <c r="W2335" i="13" a="1"/>
  <c r="W2335" i="13" s="1"/>
  <c r="X2335" i="13"/>
  <c r="Y2335" i="13"/>
  <c r="Z2335" i="13"/>
  <c r="AA2335" i="13"/>
  <c r="H2336" i="13"/>
  <c r="L2336" i="13"/>
  <c r="R2336" i="13"/>
  <c r="S2336" i="13"/>
  <c r="T2336" i="13" a="1"/>
  <c r="T2336" i="13"/>
  <c r="U2336" i="13" a="1"/>
  <c r="U2336" i="13" s="1"/>
  <c r="V2336" i="13"/>
  <c r="W2336" i="13" a="1"/>
  <c r="W2336" i="13" s="1"/>
  <c r="X2336" i="13"/>
  <c r="Y2336" i="13"/>
  <c r="Z2336" i="13"/>
  <c r="AA2336" i="13"/>
  <c r="H2337" i="13"/>
  <c r="L2337" i="13"/>
  <c r="R2337" i="13"/>
  <c r="S2337" i="13"/>
  <c r="T2337" i="13" a="1"/>
  <c r="T2337" i="13"/>
  <c r="U2337" i="13" a="1"/>
  <c r="U2337" i="13" s="1"/>
  <c r="V2337" i="13"/>
  <c r="W2337" i="13" a="1"/>
  <c r="W2337" i="13" s="1"/>
  <c r="X2337" i="13"/>
  <c r="Y2337" i="13"/>
  <c r="Z2337" i="13"/>
  <c r="AA2337" i="13"/>
  <c r="H2338" i="13"/>
  <c r="L2338" i="13"/>
  <c r="R2338" i="13"/>
  <c r="S2338" i="13"/>
  <c r="T2338" i="13" a="1"/>
  <c r="T2338" i="13"/>
  <c r="U2338" i="13" a="1"/>
  <c r="U2338" i="13" s="1"/>
  <c r="V2338" i="13"/>
  <c r="W2338" i="13" a="1"/>
  <c r="W2338" i="13" s="1"/>
  <c r="X2338" i="13"/>
  <c r="Y2338" i="13"/>
  <c r="Z2338" i="13"/>
  <c r="AA2338" i="13"/>
  <c r="H2339" i="13"/>
  <c r="L2339" i="13"/>
  <c r="R2339" i="13"/>
  <c r="S2339" i="13"/>
  <c r="T2339" i="13" a="1"/>
  <c r="T2339" i="13"/>
  <c r="U2339" i="13" a="1"/>
  <c r="U2339" i="13" s="1"/>
  <c r="V2339" i="13"/>
  <c r="W2339" i="13" a="1"/>
  <c r="W2339" i="13" s="1"/>
  <c r="X2339" i="13"/>
  <c r="Y2339" i="13"/>
  <c r="Z2339" i="13"/>
  <c r="AA2339" i="13"/>
  <c r="H2340" i="13"/>
  <c r="L2340" i="13"/>
  <c r="R2340" i="13"/>
  <c r="S2340" i="13"/>
  <c r="T2340" i="13" a="1"/>
  <c r="T2340" i="13"/>
  <c r="U2340" i="13" a="1"/>
  <c r="U2340" i="13" s="1"/>
  <c r="V2340" i="13"/>
  <c r="W2340" i="13" a="1"/>
  <c r="W2340" i="13" s="1"/>
  <c r="X2340" i="13"/>
  <c r="Y2340" i="13"/>
  <c r="Z2340" i="13"/>
  <c r="AA2340" i="13"/>
  <c r="H2341" i="13"/>
  <c r="L2341" i="13"/>
  <c r="R2341" i="13"/>
  <c r="S2341" i="13"/>
  <c r="T2341" i="13" a="1"/>
  <c r="T2341" i="13"/>
  <c r="U2341" i="13" a="1"/>
  <c r="U2341" i="13" s="1"/>
  <c r="V2341" i="13"/>
  <c r="W2341" i="13" a="1"/>
  <c r="W2341" i="13" s="1"/>
  <c r="X2341" i="13"/>
  <c r="Y2341" i="13"/>
  <c r="Z2341" i="13"/>
  <c r="AA2341" i="13"/>
  <c r="H2342" i="13"/>
  <c r="L2342" i="13"/>
  <c r="R2342" i="13"/>
  <c r="S2342" i="13"/>
  <c r="T2342" i="13" a="1"/>
  <c r="T2342" i="13"/>
  <c r="U2342" i="13" a="1"/>
  <c r="U2342" i="13" s="1"/>
  <c r="V2342" i="13"/>
  <c r="W2342" i="13" a="1"/>
  <c r="W2342" i="13" s="1"/>
  <c r="X2342" i="13"/>
  <c r="Y2342" i="13"/>
  <c r="Z2342" i="13"/>
  <c r="AA2342" i="13"/>
  <c r="H2343" i="13"/>
  <c r="L2343" i="13"/>
  <c r="R2343" i="13"/>
  <c r="S2343" i="13"/>
  <c r="T2343" i="13" a="1"/>
  <c r="T2343" i="13"/>
  <c r="U2343" i="13" a="1"/>
  <c r="U2343" i="13" s="1"/>
  <c r="V2343" i="13"/>
  <c r="W2343" i="13" a="1"/>
  <c r="W2343" i="13" s="1"/>
  <c r="X2343" i="13"/>
  <c r="Y2343" i="13"/>
  <c r="Z2343" i="13"/>
  <c r="AA2343" i="13"/>
  <c r="H2344" i="13"/>
  <c r="L2344" i="13"/>
  <c r="R2344" i="13"/>
  <c r="S2344" i="13"/>
  <c r="T2344" i="13" a="1"/>
  <c r="T2344" i="13"/>
  <c r="U2344" i="13" a="1"/>
  <c r="U2344" i="13" s="1"/>
  <c r="V2344" i="13"/>
  <c r="W2344" i="13" a="1"/>
  <c r="W2344" i="13" s="1"/>
  <c r="X2344" i="13"/>
  <c r="Y2344" i="13"/>
  <c r="Z2344" i="13"/>
  <c r="AA2344" i="13"/>
  <c r="H2345" i="13"/>
  <c r="L2345" i="13"/>
  <c r="R2345" i="13"/>
  <c r="S2345" i="13"/>
  <c r="T2345" i="13" a="1"/>
  <c r="T2345" i="13"/>
  <c r="U2345" i="13" a="1"/>
  <c r="U2345" i="13" s="1"/>
  <c r="V2345" i="13"/>
  <c r="W2345" i="13" a="1"/>
  <c r="W2345" i="13" s="1"/>
  <c r="X2345" i="13"/>
  <c r="Y2345" i="13"/>
  <c r="Z2345" i="13"/>
  <c r="AA2345" i="13"/>
  <c r="H2346" i="13"/>
  <c r="L2346" i="13"/>
  <c r="R2346" i="13"/>
  <c r="S2346" i="13"/>
  <c r="T2346" i="13" a="1"/>
  <c r="T2346" i="13"/>
  <c r="U2346" i="13" a="1"/>
  <c r="U2346" i="13" s="1"/>
  <c r="V2346" i="13"/>
  <c r="W2346" i="13" a="1"/>
  <c r="W2346" i="13" s="1"/>
  <c r="X2346" i="13"/>
  <c r="Y2346" i="13"/>
  <c r="Z2346" i="13"/>
  <c r="AA2346" i="13"/>
  <c r="H2347" i="13"/>
  <c r="L2347" i="13"/>
  <c r="R2347" i="13"/>
  <c r="S2347" i="13"/>
  <c r="T2347" i="13" a="1"/>
  <c r="T2347" i="13"/>
  <c r="U2347" i="13" a="1"/>
  <c r="U2347" i="13" s="1"/>
  <c r="V2347" i="13"/>
  <c r="W2347" i="13" a="1"/>
  <c r="W2347" i="13" s="1"/>
  <c r="X2347" i="13"/>
  <c r="Y2347" i="13"/>
  <c r="Z2347" i="13"/>
  <c r="AA2347" i="13"/>
  <c r="H2348" i="13"/>
  <c r="L2348" i="13"/>
  <c r="R2348" i="13"/>
  <c r="S2348" i="13"/>
  <c r="T2348" i="13" a="1"/>
  <c r="T2348" i="13"/>
  <c r="U2348" i="13" a="1"/>
  <c r="U2348" i="13" s="1"/>
  <c r="V2348" i="13"/>
  <c r="W2348" i="13" a="1"/>
  <c r="W2348" i="13" s="1"/>
  <c r="X2348" i="13"/>
  <c r="Y2348" i="13"/>
  <c r="Z2348" i="13"/>
  <c r="AA2348" i="13"/>
  <c r="H2349" i="13"/>
  <c r="L2349" i="13"/>
  <c r="R2349" i="13"/>
  <c r="S2349" i="13"/>
  <c r="T2349" i="13" a="1"/>
  <c r="T2349" i="13"/>
  <c r="U2349" i="13" a="1"/>
  <c r="U2349" i="13" s="1"/>
  <c r="V2349" i="13"/>
  <c r="W2349" i="13" a="1"/>
  <c r="W2349" i="13" s="1"/>
  <c r="X2349" i="13"/>
  <c r="Y2349" i="13"/>
  <c r="Z2349" i="13"/>
  <c r="AA2349" i="13"/>
  <c r="H2350" i="13"/>
  <c r="L2350" i="13"/>
  <c r="R2350" i="13"/>
  <c r="S2350" i="13"/>
  <c r="T2350" i="13" a="1"/>
  <c r="T2350" i="13"/>
  <c r="U2350" i="13" a="1"/>
  <c r="U2350" i="13" s="1"/>
  <c r="V2350" i="13"/>
  <c r="W2350" i="13" a="1"/>
  <c r="W2350" i="13" s="1"/>
  <c r="X2350" i="13"/>
  <c r="Y2350" i="13"/>
  <c r="Z2350" i="13"/>
  <c r="AA2350" i="13"/>
  <c r="H2351" i="13"/>
  <c r="L2351" i="13"/>
  <c r="R2351" i="13"/>
  <c r="S2351" i="13"/>
  <c r="T2351" i="13" a="1"/>
  <c r="T2351" i="13"/>
  <c r="U2351" i="13" a="1"/>
  <c r="U2351" i="13" s="1"/>
  <c r="V2351" i="13"/>
  <c r="W2351" i="13" a="1"/>
  <c r="W2351" i="13" s="1"/>
  <c r="X2351" i="13"/>
  <c r="Y2351" i="13"/>
  <c r="Z2351" i="13"/>
  <c r="AA2351" i="13"/>
  <c r="H2352" i="13"/>
  <c r="L2352" i="13"/>
  <c r="R2352" i="13"/>
  <c r="S2352" i="13"/>
  <c r="T2352" i="13" a="1"/>
  <c r="T2352" i="13"/>
  <c r="U2352" i="13" a="1"/>
  <c r="U2352" i="13" s="1"/>
  <c r="V2352" i="13"/>
  <c r="W2352" i="13" a="1"/>
  <c r="W2352" i="13" s="1"/>
  <c r="X2352" i="13"/>
  <c r="Y2352" i="13"/>
  <c r="Z2352" i="13"/>
  <c r="AA2352" i="13"/>
  <c r="H2353" i="13"/>
  <c r="L2353" i="13"/>
  <c r="R2353" i="13"/>
  <c r="S2353" i="13"/>
  <c r="T2353" i="13" a="1"/>
  <c r="T2353" i="13"/>
  <c r="U2353" i="13" a="1"/>
  <c r="U2353" i="13" s="1"/>
  <c r="V2353" i="13"/>
  <c r="W2353" i="13" a="1"/>
  <c r="W2353" i="13" s="1"/>
  <c r="X2353" i="13"/>
  <c r="Y2353" i="13"/>
  <c r="Z2353" i="13"/>
  <c r="AA2353" i="13"/>
  <c r="H2354" i="13"/>
  <c r="L2354" i="13"/>
  <c r="R2354" i="13"/>
  <c r="S2354" i="13"/>
  <c r="T2354" i="13" a="1"/>
  <c r="T2354" i="13"/>
  <c r="U2354" i="13" a="1"/>
  <c r="U2354" i="13" s="1"/>
  <c r="V2354" i="13"/>
  <c r="W2354" i="13" a="1"/>
  <c r="W2354" i="13" s="1"/>
  <c r="X2354" i="13"/>
  <c r="Y2354" i="13"/>
  <c r="Z2354" i="13"/>
  <c r="AA2354" i="13"/>
  <c r="H2355" i="13"/>
  <c r="L2355" i="13"/>
  <c r="R2355" i="13"/>
  <c r="S2355" i="13"/>
  <c r="T2355" i="13" a="1"/>
  <c r="T2355" i="13"/>
  <c r="U2355" i="13" a="1"/>
  <c r="U2355" i="13" s="1"/>
  <c r="V2355" i="13"/>
  <c r="W2355" i="13" a="1"/>
  <c r="W2355" i="13" s="1"/>
  <c r="X2355" i="13"/>
  <c r="Y2355" i="13"/>
  <c r="Z2355" i="13"/>
  <c r="AA2355" i="13"/>
  <c r="H2356" i="13"/>
  <c r="L2356" i="13"/>
  <c r="R2356" i="13"/>
  <c r="S2356" i="13"/>
  <c r="T2356" i="13" a="1"/>
  <c r="T2356" i="13"/>
  <c r="U2356" i="13" a="1"/>
  <c r="U2356" i="13" s="1"/>
  <c r="V2356" i="13"/>
  <c r="W2356" i="13" a="1"/>
  <c r="W2356" i="13" s="1"/>
  <c r="X2356" i="13"/>
  <c r="Y2356" i="13"/>
  <c r="Z2356" i="13"/>
  <c r="AA2356" i="13"/>
  <c r="H2357" i="13"/>
  <c r="L2357" i="13"/>
  <c r="R2357" i="13"/>
  <c r="S2357" i="13"/>
  <c r="T2357" i="13" a="1"/>
  <c r="T2357" i="13"/>
  <c r="U2357" i="13" a="1"/>
  <c r="U2357" i="13" s="1"/>
  <c r="V2357" i="13"/>
  <c r="W2357" i="13" a="1"/>
  <c r="W2357" i="13" s="1"/>
  <c r="X2357" i="13"/>
  <c r="Y2357" i="13"/>
  <c r="Z2357" i="13"/>
  <c r="AA2357" i="13"/>
  <c r="H2358" i="13"/>
  <c r="L2358" i="13"/>
  <c r="R2358" i="13"/>
  <c r="S2358" i="13"/>
  <c r="T2358" i="13" a="1"/>
  <c r="T2358" i="13"/>
  <c r="U2358" i="13" a="1"/>
  <c r="U2358" i="13" s="1"/>
  <c r="V2358" i="13"/>
  <c r="W2358" i="13" a="1"/>
  <c r="W2358" i="13" s="1"/>
  <c r="X2358" i="13"/>
  <c r="Y2358" i="13"/>
  <c r="Z2358" i="13"/>
  <c r="AA2358" i="13"/>
  <c r="H2359" i="13"/>
  <c r="L2359" i="13"/>
  <c r="R2359" i="13"/>
  <c r="S2359" i="13"/>
  <c r="T2359" i="13" a="1"/>
  <c r="T2359" i="13"/>
  <c r="U2359" i="13" a="1"/>
  <c r="U2359" i="13" s="1"/>
  <c r="V2359" i="13"/>
  <c r="W2359" i="13" a="1"/>
  <c r="W2359" i="13" s="1"/>
  <c r="X2359" i="13"/>
  <c r="Y2359" i="13"/>
  <c r="Z2359" i="13"/>
  <c r="AA2359" i="13"/>
  <c r="H2360" i="13"/>
  <c r="L2360" i="13"/>
  <c r="R2360" i="13"/>
  <c r="S2360" i="13"/>
  <c r="T2360" i="13" a="1"/>
  <c r="T2360" i="13" s="1"/>
  <c r="U2360" i="13" a="1"/>
  <c r="U2360" i="13" s="1"/>
  <c r="V2360" i="13"/>
  <c r="W2360" i="13" a="1"/>
  <c r="W2360" i="13" s="1"/>
  <c r="X2360" i="13"/>
  <c r="Y2360" i="13"/>
  <c r="Z2360" i="13"/>
  <c r="AA2360" i="13"/>
  <c r="H2361" i="13"/>
  <c r="L2361" i="13"/>
  <c r="R2361" i="13"/>
  <c r="S2361" i="13"/>
  <c r="T2361" i="13" a="1"/>
  <c r="T2361" i="13"/>
  <c r="U2361" i="13" a="1"/>
  <c r="U2361" i="13" s="1"/>
  <c r="V2361" i="13"/>
  <c r="W2361" i="13" a="1"/>
  <c r="W2361" i="13" s="1"/>
  <c r="X2361" i="13"/>
  <c r="Y2361" i="13"/>
  <c r="Z2361" i="13"/>
  <c r="AA2361" i="13"/>
  <c r="H2362" i="13"/>
  <c r="L2362" i="13"/>
  <c r="R2362" i="13"/>
  <c r="S2362" i="13"/>
  <c r="T2362" i="13" a="1"/>
  <c r="T2362" i="13" s="1"/>
  <c r="U2362" i="13" a="1"/>
  <c r="U2362" i="13" s="1"/>
  <c r="V2362" i="13"/>
  <c r="W2362" i="13" a="1"/>
  <c r="W2362" i="13" s="1"/>
  <c r="X2362" i="13"/>
  <c r="Y2362" i="13"/>
  <c r="Z2362" i="13"/>
  <c r="AA2362" i="13"/>
  <c r="H2363" i="13"/>
  <c r="L2363" i="13"/>
  <c r="R2363" i="13"/>
  <c r="S2363" i="13"/>
  <c r="T2363" i="13" a="1"/>
  <c r="T2363" i="13" s="1"/>
  <c r="U2363" i="13" a="1"/>
  <c r="U2363" i="13" s="1"/>
  <c r="V2363" i="13"/>
  <c r="W2363" i="13" a="1"/>
  <c r="W2363" i="13" s="1"/>
  <c r="X2363" i="13"/>
  <c r="Y2363" i="13"/>
  <c r="Z2363" i="13"/>
  <c r="AA2363" i="13"/>
  <c r="H2364" i="13"/>
  <c r="L2364" i="13"/>
  <c r="R2364" i="13"/>
  <c r="S2364" i="13"/>
  <c r="T2364" i="13" a="1"/>
  <c r="T2364" i="13" s="1"/>
  <c r="U2364" i="13" a="1"/>
  <c r="U2364" i="13" s="1"/>
  <c r="V2364" i="13"/>
  <c r="W2364" i="13" a="1"/>
  <c r="W2364" i="13" s="1"/>
  <c r="X2364" i="13"/>
  <c r="Y2364" i="13"/>
  <c r="Z2364" i="13"/>
  <c r="AA2364" i="13"/>
  <c r="H2365" i="13"/>
  <c r="L2365" i="13"/>
  <c r="R2365" i="13"/>
  <c r="S2365" i="13"/>
  <c r="T2365" i="13" a="1"/>
  <c r="T2365" i="13"/>
  <c r="U2365" i="13" a="1"/>
  <c r="U2365" i="13" s="1"/>
  <c r="V2365" i="13"/>
  <c r="W2365" i="13" a="1"/>
  <c r="W2365" i="13" s="1"/>
  <c r="X2365" i="13"/>
  <c r="Y2365" i="13"/>
  <c r="Z2365" i="13"/>
  <c r="AA2365" i="13"/>
  <c r="H2366" i="13"/>
  <c r="L2366" i="13"/>
  <c r="R2366" i="13"/>
  <c r="S2366" i="13"/>
  <c r="T2366" i="13" a="1"/>
  <c r="T2366" i="13" s="1"/>
  <c r="U2366" i="13" a="1"/>
  <c r="U2366" i="13" s="1"/>
  <c r="V2366" i="13"/>
  <c r="W2366" i="13" a="1"/>
  <c r="W2366" i="13" s="1"/>
  <c r="X2366" i="13"/>
  <c r="Y2366" i="13"/>
  <c r="Z2366" i="13"/>
  <c r="AA2366" i="13"/>
  <c r="H2367" i="13"/>
  <c r="L2367" i="13"/>
  <c r="R2367" i="13"/>
  <c r="S2367" i="13"/>
  <c r="T2367" i="13" a="1"/>
  <c r="T2367" i="13" s="1"/>
  <c r="U2367" i="13" a="1"/>
  <c r="U2367" i="13" s="1"/>
  <c r="V2367" i="13"/>
  <c r="W2367" i="13" a="1"/>
  <c r="W2367" i="13" s="1"/>
  <c r="X2367" i="13"/>
  <c r="Y2367" i="13"/>
  <c r="Z2367" i="13"/>
  <c r="AA2367" i="13"/>
  <c r="H2368" i="13"/>
  <c r="L2368" i="13"/>
  <c r="R2368" i="13"/>
  <c r="S2368" i="13"/>
  <c r="T2368" i="13" a="1"/>
  <c r="T2368" i="13" s="1"/>
  <c r="U2368" i="13" a="1"/>
  <c r="U2368" i="13" s="1"/>
  <c r="V2368" i="13"/>
  <c r="W2368" i="13" a="1"/>
  <c r="W2368" i="13" s="1"/>
  <c r="X2368" i="13"/>
  <c r="Y2368" i="13"/>
  <c r="Z2368" i="13"/>
  <c r="AA2368" i="13"/>
  <c r="H2369" i="13"/>
  <c r="L2369" i="13"/>
  <c r="R2369" i="13"/>
  <c r="S2369" i="13"/>
  <c r="T2369" i="13" a="1"/>
  <c r="T2369" i="13" s="1"/>
  <c r="U2369" i="13" a="1"/>
  <c r="U2369" i="13" s="1"/>
  <c r="V2369" i="13"/>
  <c r="W2369" i="13" a="1"/>
  <c r="W2369" i="13" s="1"/>
  <c r="X2369" i="13"/>
  <c r="Y2369" i="13"/>
  <c r="Z2369" i="13"/>
  <c r="AA2369" i="13"/>
  <c r="H2370" i="13"/>
  <c r="L2370" i="13"/>
  <c r="R2370" i="13"/>
  <c r="S2370" i="13"/>
  <c r="T2370" i="13" a="1"/>
  <c r="T2370" i="13" s="1"/>
  <c r="U2370" i="13" a="1"/>
  <c r="U2370" i="13" s="1"/>
  <c r="V2370" i="13"/>
  <c r="W2370" i="13" a="1"/>
  <c r="W2370" i="13" s="1"/>
  <c r="X2370" i="13"/>
  <c r="Y2370" i="13"/>
  <c r="Z2370" i="13"/>
  <c r="AA2370" i="13"/>
  <c r="H2371" i="13"/>
  <c r="L2371" i="13"/>
  <c r="R2371" i="13"/>
  <c r="S2371" i="13"/>
  <c r="T2371" i="13" a="1"/>
  <c r="T2371" i="13"/>
  <c r="U2371" i="13" a="1"/>
  <c r="U2371" i="13" s="1"/>
  <c r="V2371" i="13"/>
  <c r="W2371" i="13" a="1"/>
  <c r="W2371" i="13" s="1"/>
  <c r="X2371" i="13"/>
  <c r="Y2371" i="13"/>
  <c r="Z2371" i="13"/>
  <c r="AA2371" i="13"/>
  <c r="H2372" i="13"/>
  <c r="L2372" i="13"/>
  <c r="R2372" i="13"/>
  <c r="S2372" i="13"/>
  <c r="T2372" i="13" a="1"/>
  <c r="T2372" i="13" s="1"/>
  <c r="U2372" i="13" a="1"/>
  <c r="U2372" i="13" s="1"/>
  <c r="V2372" i="13"/>
  <c r="W2372" i="13" a="1"/>
  <c r="W2372" i="13" s="1"/>
  <c r="X2372" i="13"/>
  <c r="Y2372" i="13"/>
  <c r="Z2372" i="13"/>
  <c r="AA2372" i="13"/>
  <c r="H2373" i="13"/>
  <c r="L2373" i="13"/>
  <c r="R2373" i="13"/>
  <c r="S2373" i="13"/>
  <c r="T2373" i="13" a="1"/>
  <c r="T2373" i="13" s="1"/>
  <c r="U2373" i="13" a="1"/>
  <c r="U2373" i="13" s="1"/>
  <c r="V2373" i="13"/>
  <c r="W2373" i="13" a="1"/>
  <c r="W2373" i="13" s="1"/>
  <c r="X2373" i="13"/>
  <c r="Y2373" i="13"/>
  <c r="Z2373" i="13"/>
  <c r="AA2373" i="13"/>
  <c r="H2374" i="13"/>
  <c r="L2374" i="13"/>
  <c r="R2374" i="13"/>
  <c r="S2374" i="13"/>
  <c r="T2374" i="13" a="1"/>
  <c r="T2374" i="13" s="1"/>
  <c r="U2374" i="13" a="1"/>
  <c r="U2374" i="13" s="1"/>
  <c r="V2374" i="13"/>
  <c r="W2374" i="13" a="1"/>
  <c r="W2374" i="13" s="1"/>
  <c r="X2374" i="13"/>
  <c r="Y2374" i="13"/>
  <c r="Z2374" i="13"/>
  <c r="AA2374" i="13"/>
  <c r="H2375" i="13"/>
  <c r="L2375" i="13"/>
  <c r="R2375" i="13"/>
  <c r="S2375" i="13"/>
  <c r="T2375" i="13" a="1"/>
  <c r="T2375" i="13" s="1"/>
  <c r="U2375" i="13" a="1"/>
  <c r="U2375" i="13" s="1"/>
  <c r="V2375" i="13"/>
  <c r="W2375" i="13" a="1"/>
  <c r="W2375" i="13" s="1"/>
  <c r="X2375" i="13"/>
  <c r="Y2375" i="13"/>
  <c r="Z2375" i="13"/>
  <c r="AA2375" i="13"/>
  <c r="H2376" i="13"/>
  <c r="L2376" i="13"/>
  <c r="R2376" i="13"/>
  <c r="S2376" i="13"/>
  <c r="T2376" i="13" a="1"/>
  <c r="T2376" i="13" s="1"/>
  <c r="U2376" i="13" a="1"/>
  <c r="U2376" i="13" s="1"/>
  <c r="V2376" i="13"/>
  <c r="W2376" i="13" a="1"/>
  <c r="W2376" i="13" s="1"/>
  <c r="X2376" i="13"/>
  <c r="Y2376" i="13"/>
  <c r="Z2376" i="13"/>
  <c r="AA2376" i="13"/>
  <c r="H2377" i="13"/>
  <c r="L2377" i="13"/>
  <c r="R2377" i="13"/>
  <c r="S2377" i="13"/>
  <c r="T2377" i="13" a="1"/>
  <c r="T2377" i="13" s="1"/>
  <c r="U2377" i="13" a="1"/>
  <c r="U2377" i="13" s="1"/>
  <c r="V2377" i="13"/>
  <c r="W2377" i="13" a="1"/>
  <c r="W2377" i="13" s="1"/>
  <c r="X2377" i="13"/>
  <c r="Y2377" i="13"/>
  <c r="Z2377" i="13"/>
  <c r="AA2377" i="13"/>
  <c r="H2378" i="13"/>
  <c r="L2378" i="13"/>
  <c r="R2378" i="13"/>
  <c r="S2378" i="13"/>
  <c r="T2378" i="13" a="1"/>
  <c r="T2378" i="13" s="1"/>
  <c r="U2378" i="13" a="1"/>
  <c r="U2378" i="13" s="1"/>
  <c r="V2378" i="13"/>
  <c r="W2378" i="13" a="1"/>
  <c r="W2378" i="13" s="1"/>
  <c r="X2378" i="13"/>
  <c r="Y2378" i="13"/>
  <c r="Z2378" i="13"/>
  <c r="AA2378" i="13"/>
  <c r="H2379" i="13"/>
  <c r="L2379" i="13"/>
  <c r="R2379" i="13"/>
  <c r="S2379" i="13"/>
  <c r="T2379" i="13" a="1"/>
  <c r="T2379" i="13" s="1"/>
  <c r="U2379" i="13" a="1"/>
  <c r="U2379" i="13" s="1"/>
  <c r="V2379" i="13"/>
  <c r="W2379" i="13" a="1"/>
  <c r="W2379" i="13" s="1"/>
  <c r="X2379" i="13"/>
  <c r="Y2379" i="13"/>
  <c r="Z2379" i="13"/>
  <c r="AA2379" i="13"/>
  <c r="H2380" i="13"/>
  <c r="L2380" i="13"/>
  <c r="R2380" i="13"/>
  <c r="S2380" i="13"/>
  <c r="T2380" i="13" a="1"/>
  <c r="T2380" i="13" s="1"/>
  <c r="U2380" i="13" a="1"/>
  <c r="U2380" i="13" s="1"/>
  <c r="V2380" i="13"/>
  <c r="W2380" i="13" a="1"/>
  <c r="W2380" i="13" s="1"/>
  <c r="X2380" i="13"/>
  <c r="Y2380" i="13"/>
  <c r="Z2380" i="13"/>
  <c r="AA2380" i="13"/>
  <c r="H2381" i="13"/>
  <c r="L2381" i="13"/>
  <c r="R2381" i="13"/>
  <c r="S2381" i="13"/>
  <c r="T2381" i="13" a="1"/>
  <c r="T2381" i="13" s="1"/>
  <c r="U2381" i="13" a="1"/>
  <c r="U2381" i="13" s="1"/>
  <c r="V2381" i="13"/>
  <c r="W2381" i="13" a="1"/>
  <c r="W2381" i="13" s="1"/>
  <c r="X2381" i="13"/>
  <c r="Y2381" i="13"/>
  <c r="Z2381" i="13"/>
  <c r="AA2381" i="13"/>
  <c r="H2382" i="13"/>
  <c r="L2382" i="13"/>
  <c r="R2382" i="13"/>
  <c r="S2382" i="13"/>
  <c r="T2382" i="13" a="1"/>
  <c r="T2382" i="13"/>
  <c r="U2382" i="13" a="1"/>
  <c r="U2382" i="13" s="1"/>
  <c r="V2382" i="13"/>
  <c r="W2382" i="13" a="1"/>
  <c r="W2382" i="13" s="1"/>
  <c r="X2382" i="13"/>
  <c r="Y2382" i="13"/>
  <c r="Z2382" i="13"/>
  <c r="AA2382" i="13"/>
  <c r="H2383" i="13"/>
  <c r="L2383" i="13"/>
  <c r="R2383" i="13"/>
  <c r="S2383" i="13"/>
  <c r="T2383" i="13" a="1"/>
  <c r="T2383" i="13" s="1"/>
  <c r="U2383" i="13" a="1"/>
  <c r="U2383" i="13" s="1"/>
  <c r="V2383" i="13"/>
  <c r="W2383" i="13" a="1"/>
  <c r="W2383" i="13" s="1"/>
  <c r="X2383" i="13"/>
  <c r="Y2383" i="13"/>
  <c r="Z2383" i="13"/>
  <c r="AA2383" i="13"/>
  <c r="H2384" i="13"/>
  <c r="L2384" i="13"/>
  <c r="R2384" i="13"/>
  <c r="S2384" i="13"/>
  <c r="T2384" i="13" a="1"/>
  <c r="T2384" i="13" s="1"/>
  <c r="U2384" i="13" a="1"/>
  <c r="U2384" i="13" s="1"/>
  <c r="V2384" i="13"/>
  <c r="W2384" i="13" a="1"/>
  <c r="W2384" i="13" s="1"/>
  <c r="X2384" i="13"/>
  <c r="Y2384" i="13"/>
  <c r="Z2384" i="13"/>
  <c r="AA2384" i="13"/>
  <c r="H2385" i="13"/>
  <c r="L2385" i="13"/>
  <c r="R2385" i="13"/>
  <c r="S2385" i="13"/>
  <c r="T2385" i="13" a="1"/>
  <c r="T2385" i="13" s="1"/>
  <c r="U2385" i="13" a="1"/>
  <c r="U2385" i="13" s="1"/>
  <c r="V2385" i="13"/>
  <c r="W2385" i="13" a="1"/>
  <c r="W2385" i="13" s="1"/>
  <c r="X2385" i="13"/>
  <c r="Y2385" i="13"/>
  <c r="Z2385" i="13"/>
  <c r="AA2385" i="13"/>
  <c r="H2386" i="13"/>
  <c r="L2386" i="13"/>
  <c r="R2386" i="13"/>
  <c r="S2386" i="13"/>
  <c r="T2386" i="13" a="1"/>
  <c r="T2386" i="13" s="1"/>
  <c r="U2386" i="13" a="1"/>
  <c r="U2386" i="13" s="1"/>
  <c r="V2386" i="13"/>
  <c r="W2386" i="13" a="1"/>
  <c r="W2386" i="13" s="1"/>
  <c r="X2386" i="13"/>
  <c r="Y2386" i="13"/>
  <c r="Z2386" i="13"/>
  <c r="AA2386" i="13"/>
  <c r="H2387" i="13"/>
  <c r="L2387" i="13"/>
  <c r="R2387" i="13"/>
  <c r="S2387" i="13"/>
  <c r="T2387" i="13" a="1"/>
  <c r="T2387" i="13" s="1"/>
  <c r="U2387" i="13" a="1"/>
  <c r="U2387" i="13" s="1"/>
  <c r="V2387" i="13"/>
  <c r="W2387" i="13" a="1"/>
  <c r="W2387" i="13" s="1"/>
  <c r="X2387" i="13"/>
  <c r="Y2387" i="13"/>
  <c r="Z2387" i="13"/>
  <c r="AA2387" i="13"/>
  <c r="H2388" i="13"/>
  <c r="L2388" i="13"/>
  <c r="R2388" i="13"/>
  <c r="S2388" i="13"/>
  <c r="T2388" i="13" a="1"/>
  <c r="T2388" i="13" s="1"/>
  <c r="U2388" i="13" a="1"/>
  <c r="U2388" i="13" s="1"/>
  <c r="V2388" i="13"/>
  <c r="W2388" i="13" a="1"/>
  <c r="W2388" i="13" s="1"/>
  <c r="X2388" i="13"/>
  <c r="Y2388" i="13"/>
  <c r="Z2388" i="13"/>
  <c r="AA2388" i="13"/>
  <c r="H2389" i="13"/>
  <c r="L2389" i="13"/>
  <c r="R2389" i="13"/>
  <c r="S2389" i="13"/>
  <c r="T2389" i="13" a="1"/>
  <c r="T2389" i="13" s="1"/>
  <c r="U2389" i="13" a="1"/>
  <c r="U2389" i="13" s="1"/>
  <c r="V2389" i="13"/>
  <c r="W2389" i="13" a="1"/>
  <c r="W2389" i="13" s="1"/>
  <c r="X2389" i="13"/>
  <c r="Y2389" i="13"/>
  <c r="Z2389" i="13"/>
  <c r="AA2389" i="13"/>
  <c r="H2390" i="13"/>
  <c r="L2390" i="13"/>
  <c r="R2390" i="13"/>
  <c r="S2390" i="13"/>
  <c r="T2390" i="13" a="1"/>
  <c r="T2390" i="13" s="1"/>
  <c r="U2390" i="13" a="1"/>
  <c r="U2390" i="13" s="1"/>
  <c r="V2390" i="13"/>
  <c r="W2390" i="13" a="1"/>
  <c r="W2390" i="13" s="1"/>
  <c r="X2390" i="13"/>
  <c r="Y2390" i="13"/>
  <c r="Z2390" i="13"/>
  <c r="AA2390" i="13"/>
  <c r="H2391" i="13"/>
  <c r="L2391" i="13"/>
  <c r="R2391" i="13"/>
  <c r="S2391" i="13"/>
  <c r="T2391" i="13" a="1"/>
  <c r="T2391" i="13" s="1"/>
  <c r="U2391" i="13" a="1"/>
  <c r="U2391" i="13" s="1"/>
  <c r="V2391" i="13"/>
  <c r="W2391" i="13" a="1"/>
  <c r="W2391" i="13" s="1"/>
  <c r="X2391" i="13"/>
  <c r="Y2391" i="13"/>
  <c r="Z2391" i="13"/>
  <c r="AA2391" i="13"/>
  <c r="H2392" i="13"/>
  <c r="L2392" i="13"/>
  <c r="R2392" i="13"/>
  <c r="S2392" i="13"/>
  <c r="T2392" i="13" a="1"/>
  <c r="T2392" i="13"/>
  <c r="U2392" i="13" a="1"/>
  <c r="U2392" i="13" s="1"/>
  <c r="V2392" i="13"/>
  <c r="W2392" i="13" a="1"/>
  <c r="W2392" i="13" s="1"/>
  <c r="X2392" i="13"/>
  <c r="Y2392" i="13"/>
  <c r="Z2392" i="13"/>
  <c r="AA2392" i="13"/>
  <c r="H2393" i="13"/>
  <c r="L2393" i="13"/>
  <c r="R2393" i="13"/>
  <c r="S2393" i="13"/>
  <c r="T2393" i="13" a="1"/>
  <c r="T2393" i="13" s="1"/>
  <c r="U2393" i="13" a="1"/>
  <c r="U2393" i="13" s="1"/>
  <c r="V2393" i="13"/>
  <c r="W2393" i="13" a="1"/>
  <c r="W2393" i="13" s="1"/>
  <c r="X2393" i="13"/>
  <c r="Y2393" i="13"/>
  <c r="Z2393" i="13"/>
  <c r="AA2393" i="13"/>
  <c r="H2394" i="13"/>
  <c r="L2394" i="13"/>
  <c r="R2394" i="13"/>
  <c r="S2394" i="13"/>
  <c r="T2394" i="13" a="1"/>
  <c r="T2394" i="13" s="1"/>
  <c r="U2394" i="13" a="1"/>
  <c r="U2394" i="13" s="1"/>
  <c r="V2394" i="13"/>
  <c r="W2394" i="13" a="1"/>
  <c r="W2394" i="13" s="1"/>
  <c r="X2394" i="13"/>
  <c r="Y2394" i="13"/>
  <c r="Z2394" i="13"/>
  <c r="AA2394" i="13"/>
  <c r="H2395" i="13"/>
  <c r="L2395" i="13"/>
  <c r="R2395" i="13"/>
  <c r="S2395" i="13"/>
  <c r="T2395" i="13" a="1"/>
  <c r="T2395" i="13" s="1"/>
  <c r="U2395" i="13" a="1"/>
  <c r="U2395" i="13" s="1"/>
  <c r="V2395" i="13"/>
  <c r="W2395" i="13" a="1"/>
  <c r="W2395" i="13" s="1"/>
  <c r="X2395" i="13"/>
  <c r="Y2395" i="13"/>
  <c r="Z2395" i="13"/>
  <c r="AA2395" i="13"/>
  <c r="H2396" i="13"/>
  <c r="L2396" i="13"/>
  <c r="R2396" i="13"/>
  <c r="S2396" i="13"/>
  <c r="T2396" i="13" a="1"/>
  <c r="T2396" i="13" s="1"/>
  <c r="U2396" i="13" a="1"/>
  <c r="U2396" i="13" s="1"/>
  <c r="V2396" i="13"/>
  <c r="W2396" i="13" a="1"/>
  <c r="W2396" i="13" s="1"/>
  <c r="X2396" i="13"/>
  <c r="Y2396" i="13"/>
  <c r="Z2396" i="13"/>
  <c r="AA2396" i="13"/>
  <c r="H2397" i="13"/>
  <c r="L2397" i="13"/>
  <c r="R2397" i="13"/>
  <c r="S2397" i="13"/>
  <c r="T2397" i="13" a="1"/>
  <c r="T2397" i="13" s="1"/>
  <c r="U2397" i="13" a="1"/>
  <c r="U2397" i="13" s="1"/>
  <c r="V2397" i="13"/>
  <c r="W2397" i="13" a="1"/>
  <c r="W2397" i="13" s="1"/>
  <c r="X2397" i="13"/>
  <c r="Y2397" i="13"/>
  <c r="Z2397" i="13"/>
  <c r="AA2397" i="13"/>
  <c r="H2398" i="13"/>
  <c r="L2398" i="13"/>
  <c r="R2398" i="13"/>
  <c r="S2398" i="13"/>
  <c r="T2398" i="13" a="1"/>
  <c r="T2398" i="13" s="1"/>
  <c r="U2398" i="13" a="1"/>
  <c r="U2398" i="13" s="1"/>
  <c r="V2398" i="13"/>
  <c r="W2398" i="13" a="1"/>
  <c r="W2398" i="13" s="1"/>
  <c r="X2398" i="13"/>
  <c r="Y2398" i="13"/>
  <c r="Z2398" i="13"/>
  <c r="AA2398" i="13"/>
  <c r="H2399" i="13"/>
  <c r="L2399" i="13"/>
  <c r="R2399" i="13"/>
  <c r="S2399" i="13"/>
  <c r="T2399" i="13" a="1"/>
  <c r="T2399" i="13" s="1"/>
  <c r="U2399" i="13" a="1"/>
  <c r="U2399" i="13" s="1"/>
  <c r="V2399" i="13"/>
  <c r="W2399" i="13" a="1"/>
  <c r="W2399" i="13" s="1"/>
  <c r="X2399" i="13"/>
  <c r="Y2399" i="13"/>
  <c r="Z2399" i="13"/>
  <c r="AA2399" i="13"/>
  <c r="H2400" i="13"/>
  <c r="L2400" i="13"/>
  <c r="R2400" i="13"/>
  <c r="S2400" i="13"/>
  <c r="T2400" i="13" a="1"/>
  <c r="T2400" i="13"/>
  <c r="U2400" i="13" a="1"/>
  <c r="U2400" i="13" s="1"/>
  <c r="V2400" i="13"/>
  <c r="W2400" i="13" a="1"/>
  <c r="W2400" i="13" s="1"/>
  <c r="X2400" i="13"/>
  <c r="Y2400" i="13"/>
  <c r="Z2400" i="13"/>
  <c r="AA2400" i="13"/>
  <c r="H2401" i="13"/>
  <c r="L2401" i="13"/>
  <c r="R2401" i="13"/>
  <c r="S2401" i="13"/>
  <c r="T2401" i="13" a="1"/>
  <c r="T2401" i="13" s="1"/>
  <c r="U2401" i="13" a="1"/>
  <c r="U2401" i="13" s="1"/>
  <c r="V2401" i="13"/>
  <c r="W2401" i="13" a="1"/>
  <c r="W2401" i="13" s="1"/>
  <c r="X2401" i="13"/>
  <c r="Y2401" i="13"/>
  <c r="Z2401" i="13"/>
  <c r="AA2401" i="13"/>
  <c r="H2402" i="13"/>
  <c r="L2402" i="13"/>
  <c r="R2402" i="13"/>
  <c r="S2402" i="13"/>
  <c r="T2402" i="13" a="1"/>
  <c r="T2402" i="13" s="1"/>
  <c r="U2402" i="13" a="1"/>
  <c r="U2402" i="13" s="1"/>
  <c r="V2402" i="13"/>
  <c r="W2402" i="13" a="1"/>
  <c r="W2402" i="13" s="1"/>
  <c r="X2402" i="13"/>
  <c r="Y2402" i="13"/>
  <c r="Z2402" i="13"/>
  <c r="AA2402" i="13"/>
  <c r="H2403" i="13"/>
  <c r="L2403" i="13"/>
  <c r="R2403" i="13"/>
  <c r="S2403" i="13"/>
  <c r="T2403" i="13" a="1"/>
  <c r="T2403" i="13" s="1"/>
  <c r="U2403" i="13" a="1"/>
  <c r="U2403" i="13" s="1"/>
  <c r="V2403" i="13"/>
  <c r="W2403" i="13" a="1"/>
  <c r="W2403" i="13" s="1"/>
  <c r="X2403" i="13"/>
  <c r="Y2403" i="13"/>
  <c r="Z2403" i="13"/>
  <c r="AA2403" i="13"/>
  <c r="H2404" i="13"/>
  <c r="L2404" i="13"/>
  <c r="R2404" i="13"/>
  <c r="S2404" i="13"/>
  <c r="T2404" i="13" a="1"/>
  <c r="T2404" i="13" s="1"/>
  <c r="U2404" i="13" a="1"/>
  <c r="U2404" i="13" s="1"/>
  <c r="V2404" i="13"/>
  <c r="W2404" i="13" a="1"/>
  <c r="W2404" i="13" s="1"/>
  <c r="X2404" i="13"/>
  <c r="Y2404" i="13"/>
  <c r="Z2404" i="13"/>
  <c r="AA2404" i="13"/>
  <c r="H2405" i="13"/>
  <c r="L2405" i="13"/>
  <c r="R2405" i="13"/>
  <c r="S2405" i="13"/>
  <c r="T2405" i="13" a="1"/>
  <c r="T2405" i="13" s="1"/>
  <c r="U2405" i="13" a="1"/>
  <c r="U2405" i="13" s="1"/>
  <c r="V2405" i="13"/>
  <c r="W2405" i="13" a="1"/>
  <c r="W2405" i="13" s="1"/>
  <c r="X2405" i="13"/>
  <c r="Y2405" i="13"/>
  <c r="Z2405" i="13"/>
  <c r="AA2405" i="13"/>
  <c r="H2406" i="13"/>
  <c r="L2406" i="13"/>
  <c r="R2406" i="13"/>
  <c r="S2406" i="13"/>
  <c r="T2406" i="13" a="1"/>
  <c r="T2406" i="13" s="1"/>
  <c r="U2406" i="13" a="1"/>
  <c r="U2406" i="13" s="1"/>
  <c r="V2406" i="13"/>
  <c r="W2406" i="13" a="1"/>
  <c r="W2406" i="13" s="1"/>
  <c r="X2406" i="13"/>
  <c r="Y2406" i="13"/>
  <c r="Z2406" i="13"/>
  <c r="AA2406" i="13"/>
  <c r="H2407" i="13"/>
  <c r="L2407" i="13"/>
  <c r="R2407" i="13"/>
  <c r="S2407" i="13"/>
  <c r="T2407" i="13" a="1"/>
  <c r="T2407" i="13" s="1"/>
  <c r="U2407" i="13" a="1"/>
  <c r="U2407" i="13" s="1"/>
  <c r="V2407" i="13"/>
  <c r="W2407" i="13" a="1"/>
  <c r="W2407" i="13" s="1"/>
  <c r="X2407" i="13"/>
  <c r="Y2407" i="13"/>
  <c r="Z2407" i="13"/>
  <c r="AA2407" i="13"/>
  <c r="H2408" i="13"/>
  <c r="L2408" i="13"/>
  <c r="R2408" i="13"/>
  <c r="S2408" i="13"/>
  <c r="T2408" i="13" a="1"/>
  <c r="T2408" i="13" s="1"/>
  <c r="U2408" i="13" a="1"/>
  <c r="U2408" i="13" s="1"/>
  <c r="V2408" i="13"/>
  <c r="W2408" i="13" a="1"/>
  <c r="W2408" i="13" s="1"/>
  <c r="X2408" i="13"/>
  <c r="Y2408" i="13"/>
  <c r="Z2408" i="13"/>
  <c r="AA2408" i="13"/>
  <c r="H2409" i="13"/>
  <c r="L2409" i="13"/>
  <c r="R2409" i="13"/>
  <c r="S2409" i="13"/>
  <c r="T2409" i="13" a="1"/>
  <c r="T2409" i="13" s="1"/>
  <c r="U2409" i="13" a="1"/>
  <c r="U2409" i="13" s="1"/>
  <c r="V2409" i="13"/>
  <c r="W2409" i="13" a="1"/>
  <c r="W2409" i="13" s="1"/>
  <c r="X2409" i="13"/>
  <c r="Y2409" i="13"/>
  <c r="Z2409" i="13"/>
  <c r="AA2409" i="13"/>
  <c r="H2410" i="13"/>
  <c r="L2410" i="13"/>
  <c r="R2410" i="13"/>
  <c r="S2410" i="13"/>
  <c r="T2410" i="13" a="1"/>
  <c r="T2410" i="13" s="1"/>
  <c r="U2410" i="13" a="1"/>
  <c r="U2410" i="13" s="1"/>
  <c r="V2410" i="13"/>
  <c r="W2410" i="13" a="1"/>
  <c r="W2410" i="13" s="1"/>
  <c r="X2410" i="13"/>
  <c r="Y2410" i="13"/>
  <c r="Z2410" i="13"/>
  <c r="AA2410" i="13"/>
  <c r="H2411" i="13"/>
  <c r="L2411" i="13"/>
  <c r="R2411" i="13"/>
  <c r="S2411" i="13"/>
  <c r="T2411" i="13" a="1"/>
  <c r="T2411" i="13" s="1"/>
  <c r="U2411" i="13" a="1"/>
  <c r="U2411" i="13" s="1"/>
  <c r="V2411" i="13"/>
  <c r="W2411" i="13" a="1"/>
  <c r="W2411" i="13" s="1"/>
  <c r="X2411" i="13"/>
  <c r="Y2411" i="13"/>
  <c r="Z2411" i="13"/>
  <c r="AA2411" i="13"/>
  <c r="H2412" i="13"/>
  <c r="L2412" i="13"/>
  <c r="R2412" i="13"/>
  <c r="S2412" i="13"/>
  <c r="T2412" i="13" a="1"/>
  <c r="T2412" i="13"/>
  <c r="U2412" i="13" a="1"/>
  <c r="U2412" i="13" s="1"/>
  <c r="V2412" i="13"/>
  <c r="W2412" i="13" a="1"/>
  <c r="W2412" i="13" s="1"/>
  <c r="X2412" i="13"/>
  <c r="Y2412" i="13"/>
  <c r="Z2412" i="13"/>
  <c r="AA2412" i="13"/>
  <c r="H2413" i="13"/>
  <c r="L2413" i="13"/>
  <c r="R2413" i="13"/>
  <c r="S2413" i="13"/>
  <c r="T2413" i="13" a="1"/>
  <c r="T2413" i="13" s="1"/>
  <c r="U2413" i="13" a="1"/>
  <c r="U2413" i="13" s="1"/>
  <c r="V2413" i="13"/>
  <c r="W2413" i="13" a="1"/>
  <c r="W2413" i="13" s="1"/>
  <c r="X2413" i="13"/>
  <c r="Y2413" i="13"/>
  <c r="Z2413" i="13"/>
  <c r="AA2413" i="13"/>
  <c r="H2414" i="13"/>
  <c r="L2414" i="13"/>
  <c r="R2414" i="13"/>
  <c r="S2414" i="13"/>
  <c r="T2414" i="13" a="1"/>
  <c r="T2414" i="13" s="1"/>
  <c r="U2414" i="13" a="1"/>
  <c r="U2414" i="13" s="1"/>
  <c r="V2414" i="13"/>
  <c r="W2414" i="13" a="1"/>
  <c r="W2414" i="13" s="1"/>
  <c r="X2414" i="13"/>
  <c r="Y2414" i="13"/>
  <c r="Z2414" i="13"/>
  <c r="AA2414" i="13"/>
  <c r="H2415" i="13"/>
  <c r="L2415" i="13"/>
  <c r="R2415" i="13"/>
  <c r="S2415" i="13"/>
  <c r="T2415" i="13" a="1"/>
  <c r="T2415" i="13" s="1"/>
  <c r="U2415" i="13" a="1"/>
  <c r="U2415" i="13" s="1"/>
  <c r="V2415" i="13"/>
  <c r="W2415" i="13" a="1"/>
  <c r="W2415" i="13" s="1"/>
  <c r="X2415" i="13"/>
  <c r="Y2415" i="13"/>
  <c r="Z2415" i="13"/>
  <c r="AA2415" i="13"/>
  <c r="H2416" i="13"/>
  <c r="L2416" i="13"/>
  <c r="R2416" i="13"/>
  <c r="S2416" i="13"/>
  <c r="T2416" i="13" a="1"/>
  <c r="T2416" i="13" s="1"/>
  <c r="U2416" i="13" a="1"/>
  <c r="U2416" i="13" s="1"/>
  <c r="V2416" i="13"/>
  <c r="W2416" i="13" a="1"/>
  <c r="W2416" i="13" s="1"/>
  <c r="X2416" i="13"/>
  <c r="Y2416" i="13"/>
  <c r="Z2416" i="13"/>
  <c r="AA2416" i="13"/>
  <c r="H2417" i="13"/>
  <c r="L2417" i="13"/>
  <c r="R2417" i="13"/>
  <c r="S2417" i="13"/>
  <c r="T2417" i="13" a="1"/>
  <c r="T2417" i="13" s="1"/>
  <c r="U2417" i="13" a="1"/>
  <c r="U2417" i="13" s="1"/>
  <c r="V2417" i="13"/>
  <c r="W2417" i="13" a="1"/>
  <c r="W2417" i="13" s="1"/>
  <c r="X2417" i="13"/>
  <c r="Y2417" i="13"/>
  <c r="Z2417" i="13"/>
  <c r="AA2417" i="13"/>
  <c r="H2418" i="13"/>
  <c r="L2418" i="13"/>
  <c r="R2418" i="13"/>
  <c r="S2418" i="13"/>
  <c r="T2418" i="13" a="1"/>
  <c r="T2418" i="13" s="1"/>
  <c r="U2418" i="13" a="1"/>
  <c r="U2418" i="13" s="1"/>
  <c r="V2418" i="13"/>
  <c r="W2418" i="13" a="1"/>
  <c r="W2418" i="13" s="1"/>
  <c r="X2418" i="13"/>
  <c r="Y2418" i="13"/>
  <c r="Z2418" i="13"/>
  <c r="AA2418" i="13"/>
  <c r="H2419" i="13"/>
  <c r="L2419" i="13"/>
  <c r="R2419" i="13"/>
  <c r="S2419" i="13"/>
  <c r="T2419" i="13" a="1"/>
  <c r="T2419" i="13" s="1"/>
  <c r="U2419" i="13" a="1"/>
  <c r="U2419" i="13" s="1"/>
  <c r="V2419" i="13"/>
  <c r="W2419" i="13" a="1"/>
  <c r="W2419" i="13" s="1"/>
  <c r="X2419" i="13"/>
  <c r="Y2419" i="13"/>
  <c r="Z2419" i="13"/>
  <c r="AA2419" i="13"/>
  <c r="H2420" i="13"/>
  <c r="L2420" i="13"/>
  <c r="R2420" i="13"/>
  <c r="S2420" i="13"/>
  <c r="T2420" i="13" a="1"/>
  <c r="T2420" i="13" s="1"/>
  <c r="U2420" i="13" a="1"/>
  <c r="U2420" i="13" s="1"/>
  <c r="V2420" i="13"/>
  <c r="W2420" i="13" a="1"/>
  <c r="W2420" i="13" s="1"/>
  <c r="X2420" i="13"/>
  <c r="Y2420" i="13"/>
  <c r="Z2420" i="13"/>
  <c r="AA2420" i="13"/>
  <c r="H2421" i="13"/>
  <c r="L2421" i="13"/>
  <c r="R2421" i="13"/>
  <c r="S2421" i="13"/>
  <c r="T2421" i="13" a="1"/>
  <c r="T2421" i="13"/>
  <c r="U2421" i="13" a="1"/>
  <c r="U2421" i="13" s="1"/>
  <c r="V2421" i="13"/>
  <c r="W2421" i="13" a="1"/>
  <c r="W2421" i="13" s="1"/>
  <c r="X2421" i="13"/>
  <c r="Y2421" i="13"/>
  <c r="Z2421" i="13"/>
  <c r="AA2421" i="13"/>
  <c r="H2422" i="13"/>
  <c r="L2422" i="13"/>
  <c r="R2422" i="13"/>
  <c r="S2422" i="13"/>
  <c r="T2422" i="13" a="1"/>
  <c r="T2422" i="13" s="1"/>
  <c r="U2422" i="13" a="1"/>
  <c r="U2422" i="13" s="1"/>
  <c r="V2422" i="13"/>
  <c r="W2422" i="13" a="1"/>
  <c r="W2422" i="13" s="1"/>
  <c r="X2422" i="13"/>
  <c r="Y2422" i="13"/>
  <c r="Z2422" i="13"/>
  <c r="AA2422" i="13"/>
  <c r="H2423" i="13"/>
  <c r="L2423" i="13"/>
  <c r="R2423" i="13"/>
  <c r="S2423" i="13"/>
  <c r="T2423" i="13" a="1"/>
  <c r="T2423" i="13" s="1"/>
  <c r="U2423" i="13" a="1"/>
  <c r="U2423" i="13" s="1"/>
  <c r="V2423" i="13"/>
  <c r="W2423" i="13" a="1"/>
  <c r="W2423" i="13" s="1"/>
  <c r="X2423" i="13"/>
  <c r="Y2423" i="13"/>
  <c r="Z2423" i="13"/>
  <c r="AA2423" i="13"/>
  <c r="H2424" i="13"/>
  <c r="L2424" i="13"/>
  <c r="R2424" i="13"/>
  <c r="S2424" i="13"/>
  <c r="T2424" i="13" a="1"/>
  <c r="T2424" i="13" s="1"/>
  <c r="U2424" i="13" a="1"/>
  <c r="U2424" i="13" s="1"/>
  <c r="V2424" i="13"/>
  <c r="W2424" i="13" a="1"/>
  <c r="W2424" i="13" s="1"/>
  <c r="X2424" i="13"/>
  <c r="Y2424" i="13"/>
  <c r="Z2424" i="13"/>
  <c r="AA2424" i="13"/>
  <c r="H2425" i="13"/>
  <c r="L2425" i="13"/>
  <c r="R2425" i="13"/>
  <c r="S2425" i="13"/>
  <c r="T2425" i="13" a="1"/>
  <c r="T2425" i="13" s="1"/>
  <c r="U2425" i="13" a="1"/>
  <c r="U2425" i="13" s="1"/>
  <c r="V2425" i="13"/>
  <c r="W2425" i="13" a="1"/>
  <c r="W2425" i="13" s="1"/>
  <c r="X2425" i="13"/>
  <c r="Y2425" i="13"/>
  <c r="Z2425" i="13"/>
  <c r="AA2425" i="13"/>
  <c r="H2426" i="13"/>
  <c r="L2426" i="13"/>
  <c r="R2426" i="13"/>
  <c r="S2426" i="13"/>
  <c r="T2426" i="13" a="1"/>
  <c r="T2426" i="13" s="1"/>
  <c r="U2426" i="13" a="1"/>
  <c r="U2426" i="13" s="1"/>
  <c r="V2426" i="13"/>
  <c r="W2426" i="13" a="1"/>
  <c r="W2426" i="13" s="1"/>
  <c r="X2426" i="13"/>
  <c r="Y2426" i="13"/>
  <c r="Z2426" i="13"/>
  <c r="AA2426" i="13"/>
  <c r="H2427" i="13"/>
  <c r="L2427" i="13"/>
  <c r="R2427" i="13"/>
  <c r="S2427" i="13"/>
  <c r="T2427" i="13" a="1"/>
  <c r="T2427" i="13" s="1"/>
  <c r="U2427" i="13" a="1"/>
  <c r="U2427" i="13" s="1"/>
  <c r="V2427" i="13"/>
  <c r="W2427" i="13" a="1"/>
  <c r="W2427" i="13" s="1"/>
  <c r="X2427" i="13"/>
  <c r="Y2427" i="13"/>
  <c r="Z2427" i="13"/>
  <c r="AA2427" i="13"/>
  <c r="H2428" i="13"/>
  <c r="L2428" i="13"/>
  <c r="R2428" i="13"/>
  <c r="S2428" i="13"/>
  <c r="T2428" i="13" a="1"/>
  <c r="T2428" i="13" s="1"/>
  <c r="U2428" i="13" a="1"/>
  <c r="U2428" i="13" s="1"/>
  <c r="V2428" i="13"/>
  <c r="W2428" i="13" a="1"/>
  <c r="W2428" i="13" s="1"/>
  <c r="X2428" i="13"/>
  <c r="Y2428" i="13"/>
  <c r="Z2428" i="13"/>
  <c r="AA2428" i="13"/>
  <c r="H2429" i="13"/>
  <c r="L2429" i="13"/>
  <c r="R2429" i="13"/>
  <c r="S2429" i="13"/>
  <c r="T2429" i="13" a="1"/>
  <c r="T2429" i="13" s="1"/>
  <c r="U2429" i="13" a="1"/>
  <c r="U2429" i="13" s="1"/>
  <c r="V2429" i="13"/>
  <c r="W2429" i="13" a="1"/>
  <c r="W2429" i="13" s="1"/>
  <c r="X2429" i="13"/>
  <c r="Y2429" i="13"/>
  <c r="Z2429" i="13"/>
  <c r="AA2429" i="13"/>
  <c r="H2430" i="13"/>
  <c r="L2430" i="13"/>
  <c r="R2430" i="13"/>
  <c r="S2430" i="13"/>
  <c r="T2430" i="13" a="1"/>
  <c r="T2430" i="13" s="1"/>
  <c r="U2430" i="13" a="1"/>
  <c r="U2430" i="13" s="1"/>
  <c r="V2430" i="13"/>
  <c r="W2430" i="13" a="1"/>
  <c r="W2430" i="13" s="1"/>
  <c r="X2430" i="13"/>
  <c r="Y2430" i="13"/>
  <c r="Z2430" i="13"/>
  <c r="AA2430" i="13"/>
  <c r="H2431" i="13"/>
  <c r="L2431" i="13"/>
  <c r="R2431" i="13"/>
  <c r="S2431" i="13"/>
  <c r="T2431" i="13" a="1"/>
  <c r="T2431" i="13"/>
  <c r="U2431" i="13" a="1"/>
  <c r="U2431" i="13" s="1"/>
  <c r="V2431" i="13"/>
  <c r="W2431" i="13" a="1"/>
  <c r="W2431" i="13" s="1"/>
  <c r="X2431" i="13"/>
  <c r="Y2431" i="13"/>
  <c r="Z2431" i="13"/>
  <c r="AA2431" i="13"/>
  <c r="H2432" i="13"/>
  <c r="L2432" i="13"/>
  <c r="R2432" i="13"/>
  <c r="S2432" i="13"/>
  <c r="T2432" i="13" a="1"/>
  <c r="T2432" i="13" s="1"/>
  <c r="U2432" i="13" a="1"/>
  <c r="U2432" i="13" s="1"/>
  <c r="V2432" i="13"/>
  <c r="W2432" i="13" a="1"/>
  <c r="W2432" i="13" s="1"/>
  <c r="X2432" i="13"/>
  <c r="Y2432" i="13"/>
  <c r="Z2432" i="13"/>
  <c r="AA2432" i="13"/>
  <c r="H2433" i="13"/>
  <c r="L2433" i="13"/>
  <c r="R2433" i="13"/>
  <c r="S2433" i="13"/>
  <c r="T2433" i="13" a="1"/>
  <c r="T2433" i="13" s="1"/>
  <c r="U2433" i="13" a="1"/>
  <c r="U2433" i="13" s="1"/>
  <c r="V2433" i="13"/>
  <c r="W2433" i="13" a="1"/>
  <c r="W2433" i="13" s="1"/>
  <c r="X2433" i="13"/>
  <c r="Y2433" i="13"/>
  <c r="Z2433" i="13"/>
  <c r="AA2433" i="13"/>
  <c r="H2434" i="13"/>
  <c r="L2434" i="13"/>
  <c r="R2434" i="13"/>
  <c r="S2434" i="13"/>
  <c r="T2434" i="13" a="1"/>
  <c r="T2434" i="13" s="1"/>
  <c r="U2434" i="13" a="1"/>
  <c r="U2434" i="13" s="1"/>
  <c r="V2434" i="13"/>
  <c r="W2434" i="13" a="1"/>
  <c r="W2434" i="13" s="1"/>
  <c r="X2434" i="13"/>
  <c r="Y2434" i="13"/>
  <c r="Z2434" i="13"/>
  <c r="AA2434" i="13"/>
  <c r="H2435" i="13"/>
  <c r="L2435" i="13"/>
  <c r="R2435" i="13"/>
  <c r="S2435" i="13"/>
  <c r="T2435" i="13" a="1"/>
  <c r="T2435" i="13" s="1"/>
  <c r="U2435" i="13" a="1"/>
  <c r="U2435" i="13" s="1"/>
  <c r="V2435" i="13"/>
  <c r="W2435" i="13" a="1"/>
  <c r="W2435" i="13" s="1"/>
  <c r="X2435" i="13"/>
  <c r="Y2435" i="13"/>
  <c r="Z2435" i="13"/>
  <c r="AA2435" i="13"/>
  <c r="H2436" i="13"/>
  <c r="L2436" i="13"/>
  <c r="R2436" i="13"/>
  <c r="S2436" i="13"/>
  <c r="T2436" i="13" a="1"/>
  <c r="T2436" i="13" s="1"/>
  <c r="U2436" i="13" a="1"/>
  <c r="U2436" i="13" s="1"/>
  <c r="V2436" i="13"/>
  <c r="W2436" i="13" a="1"/>
  <c r="W2436" i="13" s="1"/>
  <c r="X2436" i="13"/>
  <c r="Y2436" i="13"/>
  <c r="Z2436" i="13"/>
  <c r="AA2436" i="13"/>
  <c r="H2437" i="13"/>
  <c r="L2437" i="13"/>
  <c r="R2437" i="13"/>
  <c r="S2437" i="13"/>
  <c r="T2437" i="13" a="1"/>
  <c r="T2437" i="13" s="1"/>
  <c r="U2437" i="13" a="1"/>
  <c r="U2437" i="13" s="1"/>
  <c r="V2437" i="13"/>
  <c r="W2437" i="13" a="1"/>
  <c r="W2437" i="13" s="1"/>
  <c r="X2437" i="13"/>
  <c r="Y2437" i="13"/>
  <c r="Z2437" i="13"/>
  <c r="AA2437" i="13"/>
  <c r="H2438" i="13"/>
  <c r="L2438" i="13"/>
  <c r="R2438" i="13"/>
  <c r="S2438" i="13"/>
  <c r="T2438" i="13" a="1"/>
  <c r="T2438" i="13" s="1"/>
  <c r="U2438" i="13" a="1"/>
  <c r="U2438" i="13" s="1"/>
  <c r="V2438" i="13"/>
  <c r="W2438" i="13" a="1"/>
  <c r="W2438" i="13" s="1"/>
  <c r="X2438" i="13"/>
  <c r="Y2438" i="13"/>
  <c r="Z2438" i="13"/>
  <c r="AA2438" i="13"/>
  <c r="H2439" i="13"/>
  <c r="L2439" i="13"/>
  <c r="R2439" i="13"/>
  <c r="S2439" i="13"/>
  <c r="T2439" i="13" a="1"/>
  <c r="T2439" i="13" s="1"/>
  <c r="U2439" i="13" a="1"/>
  <c r="U2439" i="13" s="1"/>
  <c r="V2439" i="13"/>
  <c r="W2439" i="13" a="1"/>
  <c r="W2439" i="13" s="1"/>
  <c r="X2439" i="13"/>
  <c r="Y2439" i="13"/>
  <c r="Z2439" i="13"/>
  <c r="AA2439" i="13"/>
  <c r="H2440" i="13"/>
  <c r="L2440" i="13"/>
  <c r="R2440" i="13"/>
  <c r="S2440" i="13"/>
  <c r="T2440" i="13" a="1"/>
  <c r="T2440" i="13"/>
  <c r="U2440" i="13" a="1"/>
  <c r="U2440" i="13" s="1"/>
  <c r="V2440" i="13"/>
  <c r="W2440" i="13" a="1"/>
  <c r="W2440" i="13" s="1"/>
  <c r="X2440" i="13"/>
  <c r="Y2440" i="13"/>
  <c r="Z2440" i="13"/>
  <c r="AA2440" i="13"/>
  <c r="H2441" i="13"/>
  <c r="L2441" i="13"/>
  <c r="R2441" i="13"/>
  <c r="S2441" i="13"/>
  <c r="T2441" i="13" a="1"/>
  <c r="T2441" i="13" s="1"/>
  <c r="U2441" i="13" a="1"/>
  <c r="U2441" i="13" s="1"/>
  <c r="V2441" i="13"/>
  <c r="W2441" i="13" a="1"/>
  <c r="W2441" i="13" s="1"/>
  <c r="X2441" i="13"/>
  <c r="Y2441" i="13"/>
  <c r="Z2441" i="13"/>
  <c r="AA2441" i="13"/>
  <c r="H2442" i="13"/>
  <c r="L2442" i="13"/>
  <c r="R2442" i="13"/>
  <c r="S2442" i="13"/>
  <c r="T2442" i="13" a="1"/>
  <c r="T2442" i="13" s="1"/>
  <c r="U2442" i="13" a="1"/>
  <c r="U2442" i="13" s="1"/>
  <c r="V2442" i="13"/>
  <c r="W2442" i="13" a="1"/>
  <c r="W2442" i="13" s="1"/>
  <c r="X2442" i="13"/>
  <c r="Y2442" i="13"/>
  <c r="Z2442" i="13"/>
  <c r="AA2442" i="13"/>
  <c r="H2443" i="13"/>
  <c r="L2443" i="13"/>
  <c r="R2443" i="13"/>
  <c r="S2443" i="13"/>
  <c r="T2443" i="13" a="1"/>
  <c r="T2443" i="13" s="1"/>
  <c r="U2443" i="13" a="1"/>
  <c r="U2443" i="13" s="1"/>
  <c r="V2443" i="13"/>
  <c r="W2443" i="13" a="1"/>
  <c r="W2443" i="13" s="1"/>
  <c r="X2443" i="13"/>
  <c r="Y2443" i="13"/>
  <c r="Z2443" i="13"/>
  <c r="AA2443" i="13"/>
  <c r="H2444" i="13"/>
  <c r="L2444" i="13"/>
  <c r="R2444" i="13"/>
  <c r="S2444" i="13"/>
  <c r="T2444" i="13" a="1"/>
  <c r="T2444" i="13" s="1"/>
  <c r="U2444" i="13" a="1"/>
  <c r="U2444" i="13" s="1"/>
  <c r="V2444" i="13"/>
  <c r="W2444" i="13" a="1"/>
  <c r="W2444" i="13" s="1"/>
  <c r="X2444" i="13"/>
  <c r="Y2444" i="13"/>
  <c r="Z2444" i="13"/>
  <c r="AA2444" i="13"/>
  <c r="H2445" i="13"/>
  <c r="L2445" i="13"/>
  <c r="R2445" i="13"/>
  <c r="S2445" i="13"/>
  <c r="T2445" i="13" a="1"/>
  <c r="T2445" i="13" s="1"/>
  <c r="U2445" i="13" a="1"/>
  <c r="U2445" i="13" s="1"/>
  <c r="V2445" i="13"/>
  <c r="W2445" i="13" a="1"/>
  <c r="W2445" i="13" s="1"/>
  <c r="X2445" i="13"/>
  <c r="Y2445" i="13"/>
  <c r="Z2445" i="13"/>
  <c r="AA2445" i="13"/>
  <c r="H2446" i="13"/>
  <c r="L2446" i="13"/>
  <c r="R2446" i="13"/>
  <c r="S2446" i="13"/>
  <c r="T2446" i="13" a="1"/>
  <c r="T2446" i="13" s="1"/>
  <c r="U2446" i="13" a="1"/>
  <c r="U2446" i="13" s="1"/>
  <c r="V2446" i="13"/>
  <c r="W2446" i="13" a="1"/>
  <c r="W2446" i="13" s="1"/>
  <c r="X2446" i="13"/>
  <c r="Y2446" i="13"/>
  <c r="Z2446" i="13"/>
  <c r="AA2446" i="13"/>
  <c r="H2447" i="13"/>
  <c r="L2447" i="13"/>
  <c r="R2447" i="13"/>
  <c r="S2447" i="13"/>
  <c r="T2447" i="13" a="1"/>
  <c r="T2447" i="13" s="1"/>
  <c r="U2447" i="13" a="1"/>
  <c r="U2447" i="13" s="1"/>
  <c r="V2447" i="13"/>
  <c r="W2447" i="13" a="1"/>
  <c r="W2447" i="13" s="1"/>
  <c r="X2447" i="13"/>
  <c r="Y2447" i="13"/>
  <c r="Z2447" i="13"/>
  <c r="AA2447" i="13"/>
  <c r="H2448" i="13"/>
  <c r="L2448" i="13"/>
  <c r="R2448" i="13"/>
  <c r="S2448" i="13"/>
  <c r="T2448" i="13" a="1"/>
  <c r="T2448" i="13" s="1"/>
  <c r="U2448" i="13" a="1"/>
  <c r="U2448" i="13" s="1"/>
  <c r="V2448" i="13"/>
  <c r="W2448" i="13" a="1"/>
  <c r="W2448" i="13" s="1"/>
  <c r="X2448" i="13"/>
  <c r="Y2448" i="13"/>
  <c r="Z2448" i="13"/>
  <c r="AA2448" i="13"/>
  <c r="H2449" i="13"/>
  <c r="L2449" i="13"/>
  <c r="R2449" i="13"/>
  <c r="S2449" i="13"/>
  <c r="T2449" i="13" a="1"/>
  <c r="T2449" i="13" s="1"/>
  <c r="U2449" i="13" a="1"/>
  <c r="U2449" i="13" s="1"/>
  <c r="V2449" i="13"/>
  <c r="W2449" i="13" a="1"/>
  <c r="W2449" i="13" s="1"/>
  <c r="X2449" i="13"/>
  <c r="Y2449" i="13"/>
  <c r="Z2449" i="13"/>
  <c r="AA2449" i="13"/>
  <c r="H2450" i="13"/>
  <c r="L2450" i="13"/>
  <c r="R2450" i="13"/>
  <c r="S2450" i="13"/>
  <c r="T2450" i="13" a="1"/>
  <c r="T2450" i="13" s="1"/>
  <c r="U2450" i="13" a="1"/>
  <c r="U2450" i="13" s="1"/>
  <c r="V2450" i="13"/>
  <c r="W2450" i="13" a="1"/>
  <c r="W2450" i="13" s="1"/>
  <c r="X2450" i="13"/>
  <c r="Y2450" i="13"/>
  <c r="Z2450" i="13"/>
  <c r="AA2450" i="13"/>
  <c r="H2451" i="13"/>
  <c r="L2451" i="13"/>
  <c r="R2451" i="13"/>
  <c r="S2451" i="13"/>
  <c r="T2451" i="13" a="1"/>
  <c r="T2451" i="13" s="1"/>
  <c r="U2451" i="13" a="1"/>
  <c r="U2451" i="13" s="1"/>
  <c r="V2451" i="13"/>
  <c r="W2451" i="13" a="1"/>
  <c r="W2451" i="13" s="1"/>
  <c r="X2451" i="13"/>
  <c r="Y2451" i="13"/>
  <c r="Z2451" i="13"/>
  <c r="AA2451" i="13"/>
  <c r="H2452" i="13"/>
  <c r="L2452" i="13"/>
  <c r="R2452" i="13"/>
  <c r="S2452" i="13"/>
  <c r="T2452" i="13" a="1"/>
  <c r="T2452" i="13" s="1"/>
  <c r="U2452" i="13" a="1"/>
  <c r="U2452" i="13" s="1"/>
  <c r="V2452" i="13"/>
  <c r="W2452" i="13" a="1"/>
  <c r="W2452" i="13" s="1"/>
  <c r="X2452" i="13"/>
  <c r="Y2452" i="13"/>
  <c r="Z2452" i="13"/>
  <c r="AA2452" i="13"/>
  <c r="H2453" i="13"/>
  <c r="L2453" i="13"/>
  <c r="R2453" i="13"/>
  <c r="S2453" i="13"/>
  <c r="T2453" i="13" a="1"/>
  <c r="T2453" i="13" s="1"/>
  <c r="U2453" i="13" a="1"/>
  <c r="U2453" i="13" s="1"/>
  <c r="V2453" i="13"/>
  <c r="W2453" i="13" a="1"/>
  <c r="W2453" i="13" s="1"/>
  <c r="X2453" i="13"/>
  <c r="Y2453" i="13"/>
  <c r="Z2453" i="13"/>
  <c r="AA2453" i="13"/>
  <c r="H2454" i="13"/>
  <c r="L2454" i="13"/>
  <c r="R2454" i="13"/>
  <c r="S2454" i="13"/>
  <c r="T2454" i="13" a="1"/>
  <c r="T2454" i="13" s="1"/>
  <c r="U2454" i="13" a="1"/>
  <c r="U2454" i="13" s="1"/>
  <c r="V2454" i="13"/>
  <c r="W2454" i="13" a="1"/>
  <c r="W2454" i="13" s="1"/>
  <c r="X2454" i="13"/>
  <c r="Y2454" i="13"/>
  <c r="Z2454" i="13"/>
  <c r="AA2454" i="13"/>
  <c r="H2455" i="13"/>
  <c r="L2455" i="13"/>
  <c r="R2455" i="13"/>
  <c r="S2455" i="13"/>
  <c r="T2455" i="13" a="1"/>
  <c r="T2455" i="13" s="1"/>
  <c r="U2455" i="13" a="1"/>
  <c r="U2455" i="13" s="1"/>
  <c r="V2455" i="13"/>
  <c r="W2455" i="13" a="1"/>
  <c r="W2455" i="13" s="1"/>
  <c r="X2455" i="13"/>
  <c r="Y2455" i="13"/>
  <c r="Z2455" i="13"/>
  <c r="AA2455" i="13"/>
  <c r="H2456" i="13"/>
  <c r="L2456" i="13"/>
  <c r="R2456" i="13"/>
  <c r="S2456" i="13"/>
  <c r="T2456" i="13" a="1"/>
  <c r="T2456" i="13" s="1"/>
  <c r="U2456" i="13" a="1"/>
  <c r="U2456" i="13" s="1"/>
  <c r="V2456" i="13"/>
  <c r="W2456" i="13" a="1"/>
  <c r="W2456" i="13" s="1"/>
  <c r="X2456" i="13"/>
  <c r="Y2456" i="13"/>
  <c r="Z2456" i="13"/>
  <c r="AA2456" i="13"/>
  <c r="H2457" i="13"/>
  <c r="L2457" i="13"/>
  <c r="R2457" i="13"/>
  <c r="S2457" i="13"/>
  <c r="T2457" i="13" a="1"/>
  <c r="T2457" i="13" s="1"/>
  <c r="U2457" i="13" a="1"/>
  <c r="U2457" i="13" s="1"/>
  <c r="V2457" i="13"/>
  <c r="W2457" i="13" a="1"/>
  <c r="W2457" i="13" s="1"/>
  <c r="X2457" i="13"/>
  <c r="Y2457" i="13"/>
  <c r="Z2457" i="13"/>
  <c r="AA2457" i="13"/>
  <c r="H2458" i="13"/>
  <c r="L2458" i="13"/>
  <c r="R2458" i="13"/>
  <c r="S2458" i="13"/>
  <c r="T2458" i="13" a="1"/>
  <c r="T2458" i="13" s="1"/>
  <c r="U2458" i="13" a="1"/>
  <c r="U2458" i="13" s="1"/>
  <c r="V2458" i="13"/>
  <c r="W2458" i="13" a="1"/>
  <c r="W2458" i="13" s="1"/>
  <c r="X2458" i="13"/>
  <c r="Y2458" i="13"/>
  <c r="Z2458" i="13"/>
  <c r="AA2458" i="13"/>
  <c r="H2459" i="13"/>
  <c r="L2459" i="13"/>
  <c r="R2459" i="13"/>
  <c r="S2459" i="13"/>
  <c r="T2459" i="13" a="1"/>
  <c r="T2459" i="13" s="1"/>
  <c r="U2459" i="13" a="1"/>
  <c r="U2459" i="13" s="1"/>
  <c r="V2459" i="13"/>
  <c r="W2459" i="13" a="1"/>
  <c r="W2459" i="13" s="1"/>
  <c r="X2459" i="13"/>
  <c r="Y2459" i="13"/>
  <c r="Z2459" i="13"/>
  <c r="AA2459" i="13"/>
  <c r="H2460" i="13"/>
  <c r="L2460" i="13"/>
  <c r="R2460" i="13"/>
  <c r="S2460" i="13"/>
  <c r="T2460" i="13" a="1"/>
  <c r="T2460" i="13" s="1"/>
  <c r="U2460" i="13" a="1"/>
  <c r="U2460" i="13" s="1"/>
  <c r="V2460" i="13"/>
  <c r="W2460" i="13" a="1"/>
  <c r="W2460" i="13" s="1"/>
  <c r="X2460" i="13"/>
  <c r="Y2460" i="13"/>
  <c r="Z2460" i="13"/>
  <c r="AA2460" i="13"/>
  <c r="H2461" i="13"/>
  <c r="L2461" i="13"/>
  <c r="R2461" i="13"/>
  <c r="S2461" i="13"/>
  <c r="T2461" i="13" a="1"/>
  <c r="T2461" i="13" s="1"/>
  <c r="U2461" i="13" a="1"/>
  <c r="U2461" i="13" s="1"/>
  <c r="V2461" i="13"/>
  <c r="W2461" i="13" a="1"/>
  <c r="W2461" i="13" s="1"/>
  <c r="X2461" i="13"/>
  <c r="Y2461" i="13"/>
  <c r="Z2461" i="13"/>
  <c r="AA2461" i="13"/>
  <c r="H2462" i="13"/>
  <c r="L2462" i="13"/>
  <c r="R2462" i="13"/>
  <c r="S2462" i="13"/>
  <c r="T2462" i="13" a="1"/>
  <c r="T2462" i="13" s="1"/>
  <c r="U2462" i="13" a="1"/>
  <c r="U2462" i="13" s="1"/>
  <c r="V2462" i="13"/>
  <c r="W2462" i="13" a="1"/>
  <c r="W2462" i="13" s="1"/>
  <c r="X2462" i="13"/>
  <c r="Y2462" i="13"/>
  <c r="Z2462" i="13"/>
  <c r="AA2462" i="13"/>
  <c r="H2463" i="13"/>
  <c r="L2463" i="13"/>
  <c r="R2463" i="13"/>
  <c r="S2463" i="13"/>
  <c r="T2463" i="13" a="1"/>
  <c r="T2463" i="13" s="1"/>
  <c r="U2463" i="13" a="1"/>
  <c r="U2463" i="13" s="1"/>
  <c r="V2463" i="13"/>
  <c r="W2463" i="13" a="1"/>
  <c r="W2463" i="13" s="1"/>
  <c r="X2463" i="13"/>
  <c r="Y2463" i="13"/>
  <c r="Z2463" i="13"/>
  <c r="AA2463" i="13"/>
  <c r="H2464" i="13"/>
  <c r="L2464" i="13"/>
  <c r="R2464" i="13"/>
  <c r="S2464" i="13"/>
  <c r="T2464" i="13" a="1"/>
  <c r="T2464" i="13"/>
  <c r="U2464" i="13" a="1"/>
  <c r="U2464" i="13" s="1"/>
  <c r="V2464" i="13"/>
  <c r="W2464" i="13" a="1"/>
  <c r="W2464" i="13" s="1"/>
  <c r="X2464" i="13"/>
  <c r="Y2464" i="13"/>
  <c r="Z2464" i="13"/>
  <c r="AA2464" i="13"/>
  <c r="H2465" i="13"/>
  <c r="L2465" i="13"/>
  <c r="R2465" i="13"/>
  <c r="S2465" i="13"/>
  <c r="T2465" i="13" a="1"/>
  <c r="T2465" i="13" s="1"/>
  <c r="U2465" i="13" a="1"/>
  <c r="U2465" i="13" s="1"/>
  <c r="V2465" i="13"/>
  <c r="W2465" i="13" a="1"/>
  <c r="W2465" i="13" s="1"/>
  <c r="X2465" i="13"/>
  <c r="Y2465" i="13"/>
  <c r="Z2465" i="13"/>
  <c r="AA2465" i="13"/>
  <c r="H2466" i="13"/>
  <c r="L2466" i="13"/>
  <c r="R2466" i="13"/>
  <c r="S2466" i="13"/>
  <c r="T2466" i="13" a="1"/>
  <c r="T2466" i="13" s="1"/>
  <c r="U2466" i="13" a="1"/>
  <c r="U2466" i="13" s="1"/>
  <c r="V2466" i="13"/>
  <c r="W2466" i="13" a="1"/>
  <c r="W2466" i="13" s="1"/>
  <c r="X2466" i="13"/>
  <c r="Y2466" i="13"/>
  <c r="Z2466" i="13"/>
  <c r="AA2466" i="13"/>
  <c r="H2467" i="13"/>
  <c r="L2467" i="13"/>
  <c r="R2467" i="13"/>
  <c r="S2467" i="13"/>
  <c r="T2467" i="13" a="1"/>
  <c r="T2467" i="13" s="1"/>
  <c r="U2467" i="13" a="1"/>
  <c r="U2467" i="13" s="1"/>
  <c r="V2467" i="13"/>
  <c r="W2467" i="13" a="1"/>
  <c r="W2467" i="13" s="1"/>
  <c r="X2467" i="13"/>
  <c r="Y2467" i="13"/>
  <c r="Z2467" i="13"/>
  <c r="AA2467" i="13"/>
  <c r="H2468" i="13"/>
  <c r="L2468" i="13"/>
  <c r="R2468" i="13"/>
  <c r="S2468" i="13"/>
  <c r="T2468" i="13" a="1"/>
  <c r="T2468" i="13" s="1"/>
  <c r="U2468" i="13" a="1"/>
  <c r="U2468" i="13" s="1"/>
  <c r="V2468" i="13"/>
  <c r="W2468" i="13" a="1"/>
  <c r="W2468" i="13" s="1"/>
  <c r="X2468" i="13"/>
  <c r="Y2468" i="13"/>
  <c r="Z2468" i="13"/>
  <c r="AA2468" i="13"/>
  <c r="H2469" i="13"/>
  <c r="L2469" i="13"/>
  <c r="R2469" i="13"/>
  <c r="S2469" i="13"/>
  <c r="T2469" i="13" a="1"/>
  <c r="T2469" i="13" s="1"/>
  <c r="U2469" i="13" a="1"/>
  <c r="U2469" i="13" s="1"/>
  <c r="V2469" i="13"/>
  <c r="W2469" i="13" a="1"/>
  <c r="W2469" i="13" s="1"/>
  <c r="X2469" i="13"/>
  <c r="Y2469" i="13"/>
  <c r="Z2469" i="13"/>
  <c r="AA2469" i="13"/>
  <c r="H2470" i="13"/>
  <c r="L2470" i="13"/>
  <c r="R2470" i="13"/>
  <c r="S2470" i="13"/>
  <c r="T2470" i="13" a="1"/>
  <c r="T2470" i="13" s="1"/>
  <c r="U2470" i="13" a="1"/>
  <c r="U2470" i="13" s="1"/>
  <c r="V2470" i="13"/>
  <c r="W2470" i="13" a="1"/>
  <c r="W2470" i="13" s="1"/>
  <c r="X2470" i="13"/>
  <c r="Y2470" i="13"/>
  <c r="Z2470" i="13"/>
  <c r="AA2470" i="13"/>
  <c r="H2471" i="13"/>
  <c r="L2471" i="13"/>
  <c r="R2471" i="13"/>
  <c r="S2471" i="13"/>
  <c r="T2471" i="13" a="1"/>
  <c r="T2471" i="13" s="1"/>
  <c r="U2471" i="13" a="1"/>
  <c r="U2471" i="13" s="1"/>
  <c r="V2471" i="13"/>
  <c r="W2471" i="13" a="1"/>
  <c r="W2471" i="13" s="1"/>
  <c r="X2471" i="13"/>
  <c r="Y2471" i="13"/>
  <c r="Z2471" i="13"/>
  <c r="AA2471" i="13"/>
  <c r="H2472" i="13"/>
  <c r="L2472" i="13"/>
  <c r="R2472" i="13"/>
  <c r="S2472" i="13"/>
  <c r="T2472" i="13" a="1"/>
  <c r="T2472" i="13" s="1"/>
  <c r="U2472" i="13" a="1"/>
  <c r="U2472" i="13" s="1"/>
  <c r="V2472" i="13"/>
  <c r="W2472" i="13" a="1"/>
  <c r="W2472" i="13" s="1"/>
  <c r="X2472" i="13"/>
  <c r="Y2472" i="13"/>
  <c r="Z2472" i="13"/>
  <c r="AA2472" i="13"/>
  <c r="H2473" i="13"/>
  <c r="L2473" i="13"/>
  <c r="R2473" i="13"/>
  <c r="S2473" i="13"/>
  <c r="T2473" i="13" a="1"/>
  <c r="T2473" i="13" s="1"/>
  <c r="U2473" i="13" a="1"/>
  <c r="U2473" i="13" s="1"/>
  <c r="V2473" i="13"/>
  <c r="W2473" i="13" a="1"/>
  <c r="W2473" i="13" s="1"/>
  <c r="X2473" i="13"/>
  <c r="Y2473" i="13"/>
  <c r="Z2473" i="13"/>
  <c r="AA2473" i="13"/>
  <c r="H2474" i="13"/>
  <c r="L2474" i="13"/>
  <c r="R2474" i="13"/>
  <c r="S2474" i="13"/>
  <c r="T2474" i="13" a="1"/>
  <c r="T2474" i="13" s="1"/>
  <c r="U2474" i="13" a="1"/>
  <c r="U2474" i="13" s="1"/>
  <c r="V2474" i="13"/>
  <c r="W2474" i="13" a="1"/>
  <c r="W2474" i="13" s="1"/>
  <c r="X2474" i="13"/>
  <c r="Y2474" i="13"/>
  <c r="Z2474" i="13"/>
  <c r="AA2474" i="13"/>
  <c r="H2475" i="13"/>
  <c r="L2475" i="13"/>
  <c r="R2475" i="13"/>
  <c r="S2475" i="13"/>
  <c r="T2475" i="13" a="1"/>
  <c r="T2475" i="13" s="1"/>
  <c r="U2475" i="13" a="1"/>
  <c r="U2475" i="13" s="1"/>
  <c r="V2475" i="13"/>
  <c r="W2475" i="13" a="1"/>
  <c r="W2475" i="13" s="1"/>
  <c r="X2475" i="13"/>
  <c r="Y2475" i="13"/>
  <c r="Z2475" i="13"/>
  <c r="AA2475" i="13"/>
  <c r="H2476" i="13"/>
  <c r="L2476" i="13"/>
  <c r="R2476" i="13"/>
  <c r="S2476" i="13"/>
  <c r="T2476" i="13" a="1"/>
  <c r="T2476" i="13" s="1"/>
  <c r="U2476" i="13" a="1"/>
  <c r="U2476" i="13" s="1"/>
  <c r="V2476" i="13"/>
  <c r="W2476" i="13" a="1"/>
  <c r="W2476" i="13" s="1"/>
  <c r="X2476" i="13"/>
  <c r="Y2476" i="13"/>
  <c r="Z2476" i="13"/>
  <c r="AA2476" i="13"/>
  <c r="H2477" i="13"/>
  <c r="L2477" i="13"/>
  <c r="R2477" i="13"/>
  <c r="S2477" i="13"/>
  <c r="T2477" i="13" a="1"/>
  <c r="T2477" i="13" s="1"/>
  <c r="U2477" i="13" a="1"/>
  <c r="U2477" i="13" s="1"/>
  <c r="V2477" i="13"/>
  <c r="W2477" i="13" a="1"/>
  <c r="W2477" i="13" s="1"/>
  <c r="X2477" i="13"/>
  <c r="Y2477" i="13"/>
  <c r="Z2477" i="13"/>
  <c r="AA2477" i="13"/>
  <c r="H2478" i="13"/>
  <c r="L2478" i="13"/>
  <c r="R2478" i="13"/>
  <c r="S2478" i="13"/>
  <c r="T2478" i="13" a="1"/>
  <c r="T2478" i="13" s="1"/>
  <c r="U2478" i="13" a="1"/>
  <c r="U2478" i="13" s="1"/>
  <c r="V2478" i="13"/>
  <c r="W2478" i="13" a="1"/>
  <c r="W2478" i="13" s="1"/>
  <c r="X2478" i="13"/>
  <c r="Y2478" i="13"/>
  <c r="Z2478" i="13"/>
  <c r="AA2478" i="13"/>
  <c r="H2479" i="13"/>
  <c r="L2479" i="13"/>
  <c r="R2479" i="13"/>
  <c r="S2479" i="13"/>
  <c r="T2479" i="13" a="1"/>
  <c r="T2479" i="13" s="1"/>
  <c r="U2479" i="13" a="1"/>
  <c r="U2479" i="13" s="1"/>
  <c r="V2479" i="13"/>
  <c r="W2479" i="13" a="1"/>
  <c r="W2479" i="13" s="1"/>
  <c r="X2479" i="13"/>
  <c r="Y2479" i="13"/>
  <c r="Z2479" i="13"/>
  <c r="AA2479" i="13"/>
  <c r="H2480" i="13"/>
  <c r="L2480" i="13"/>
  <c r="R2480" i="13"/>
  <c r="S2480" i="13"/>
  <c r="T2480" i="13" a="1"/>
  <c r="T2480" i="13" s="1"/>
  <c r="U2480" i="13" a="1"/>
  <c r="U2480" i="13" s="1"/>
  <c r="V2480" i="13"/>
  <c r="W2480" i="13" a="1"/>
  <c r="W2480" i="13" s="1"/>
  <c r="X2480" i="13"/>
  <c r="Y2480" i="13"/>
  <c r="Z2480" i="13"/>
  <c r="AA2480" i="13"/>
  <c r="H2481" i="13"/>
  <c r="L2481" i="13"/>
  <c r="R2481" i="13"/>
  <c r="S2481" i="13"/>
  <c r="T2481" i="13" a="1"/>
  <c r="T2481" i="13" s="1"/>
  <c r="U2481" i="13" a="1"/>
  <c r="U2481" i="13" s="1"/>
  <c r="V2481" i="13"/>
  <c r="W2481" i="13" a="1"/>
  <c r="W2481" i="13" s="1"/>
  <c r="X2481" i="13"/>
  <c r="Y2481" i="13"/>
  <c r="Z2481" i="13"/>
  <c r="AA2481" i="13"/>
  <c r="H2482" i="13"/>
  <c r="L2482" i="13"/>
  <c r="R2482" i="13"/>
  <c r="S2482" i="13"/>
  <c r="T2482" i="13" a="1"/>
  <c r="T2482" i="13" s="1"/>
  <c r="U2482" i="13" a="1"/>
  <c r="U2482" i="13" s="1"/>
  <c r="V2482" i="13"/>
  <c r="W2482" i="13" a="1"/>
  <c r="W2482" i="13" s="1"/>
  <c r="X2482" i="13"/>
  <c r="Y2482" i="13"/>
  <c r="Z2482" i="13"/>
  <c r="AA2482" i="13"/>
  <c r="H2483" i="13"/>
  <c r="L2483" i="13"/>
  <c r="R2483" i="13"/>
  <c r="S2483" i="13"/>
  <c r="T2483" i="13" a="1"/>
  <c r="T2483" i="13" s="1"/>
  <c r="U2483" i="13" a="1"/>
  <c r="U2483" i="13" s="1"/>
  <c r="V2483" i="13"/>
  <c r="W2483" i="13" a="1"/>
  <c r="W2483" i="13" s="1"/>
  <c r="X2483" i="13"/>
  <c r="Y2483" i="13"/>
  <c r="Z2483" i="13"/>
  <c r="AA2483" i="13"/>
  <c r="H2484" i="13"/>
  <c r="L2484" i="13"/>
  <c r="R2484" i="13"/>
  <c r="S2484" i="13"/>
  <c r="T2484" i="13" a="1"/>
  <c r="T2484" i="13" s="1"/>
  <c r="U2484" i="13" a="1"/>
  <c r="U2484" i="13" s="1"/>
  <c r="V2484" i="13"/>
  <c r="W2484" i="13" a="1"/>
  <c r="W2484" i="13" s="1"/>
  <c r="X2484" i="13"/>
  <c r="Y2484" i="13"/>
  <c r="Z2484" i="13"/>
  <c r="AA2484" i="13"/>
  <c r="H2485" i="13"/>
  <c r="L2485" i="13"/>
  <c r="R2485" i="13"/>
  <c r="S2485" i="13"/>
  <c r="T2485" i="13" a="1"/>
  <c r="T2485" i="13" s="1"/>
  <c r="U2485" i="13" a="1"/>
  <c r="U2485" i="13" s="1"/>
  <c r="V2485" i="13"/>
  <c r="W2485" i="13" a="1"/>
  <c r="W2485" i="13" s="1"/>
  <c r="X2485" i="13"/>
  <c r="Y2485" i="13"/>
  <c r="Z2485" i="13"/>
  <c r="AA2485" i="13"/>
  <c r="H2486" i="13"/>
  <c r="L2486" i="13"/>
  <c r="R2486" i="13"/>
  <c r="S2486" i="13"/>
  <c r="T2486" i="13" a="1"/>
  <c r="T2486" i="13" s="1"/>
  <c r="U2486" i="13" a="1"/>
  <c r="U2486" i="13" s="1"/>
  <c r="V2486" i="13"/>
  <c r="W2486" i="13" a="1"/>
  <c r="W2486" i="13" s="1"/>
  <c r="X2486" i="13"/>
  <c r="Y2486" i="13"/>
  <c r="Z2486" i="13"/>
  <c r="AA2486" i="13"/>
  <c r="H2487" i="13"/>
  <c r="L2487" i="13"/>
  <c r="R2487" i="13"/>
  <c r="S2487" i="13"/>
  <c r="T2487" i="13" a="1"/>
  <c r="T2487" i="13" s="1"/>
  <c r="U2487" i="13" a="1"/>
  <c r="U2487" i="13" s="1"/>
  <c r="V2487" i="13"/>
  <c r="W2487" i="13" a="1"/>
  <c r="W2487" i="13" s="1"/>
  <c r="X2487" i="13"/>
  <c r="Y2487" i="13"/>
  <c r="Z2487" i="13"/>
  <c r="AA2487" i="13"/>
  <c r="H2488" i="13"/>
  <c r="L2488" i="13"/>
  <c r="R2488" i="13"/>
  <c r="S2488" i="13"/>
  <c r="T2488" i="13" a="1"/>
  <c r="T2488" i="13" s="1"/>
  <c r="U2488" i="13" a="1"/>
  <c r="U2488" i="13" s="1"/>
  <c r="V2488" i="13"/>
  <c r="W2488" i="13" a="1"/>
  <c r="W2488" i="13" s="1"/>
  <c r="X2488" i="13"/>
  <c r="Y2488" i="13"/>
  <c r="Z2488" i="13"/>
  <c r="AA2488" i="13"/>
  <c r="H2489" i="13"/>
  <c r="L2489" i="13"/>
  <c r="R2489" i="13"/>
  <c r="S2489" i="13"/>
  <c r="T2489" i="13" a="1"/>
  <c r="T2489" i="13" s="1"/>
  <c r="U2489" i="13" a="1"/>
  <c r="U2489" i="13" s="1"/>
  <c r="V2489" i="13"/>
  <c r="W2489" i="13" a="1"/>
  <c r="W2489" i="13" s="1"/>
  <c r="X2489" i="13"/>
  <c r="Y2489" i="13"/>
  <c r="Z2489" i="13"/>
  <c r="AA2489" i="13"/>
  <c r="H2490" i="13"/>
  <c r="L2490" i="13"/>
  <c r="R2490" i="13"/>
  <c r="S2490" i="13"/>
  <c r="T2490" i="13" a="1"/>
  <c r="T2490" i="13" s="1"/>
  <c r="U2490" i="13" a="1"/>
  <c r="U2490" i="13" s="1"/>
  <c r="V2490" i="13"/>
  <c r="W2490" i="13" a="1"/>
  <c r="W2490" i="13" s="1"/>
  <c r="X2490" i="13"/>
  <c r="Y2490" i="13"/>
  <c r="Z2490" i="13"/>
  <c r="AA2490" i="13"/>
  <c r="H2491" i="13"/>
  <c r="L2491" i="13"/>
  <c r="R2491" i="13"/>
  <c r="S2491" i="13"/>
  <c r="T2491" i="13" a="1"/>
  <c r="T2491" i="13" s="1"/>
  <c r="U2491" i="13" a="1"/>
  <c r="U2491" i="13" s="1"/>
  <c r="V2491" i="13"/>
  <c r="W2491" i="13" a="1"/>
  <c r="W2491" i="13" s="1"/>
  <c r="X2491" i="13"/>
  <c r="Y2491" i="13"/>
  <c r="Z2491" i="13"/>
  <c r="AA2491" i="13"/>
  <c r="H2492" i="13"/>
  <c r="L2492" i="13"/>
  <c r="R2492" i="13"/>
  <c r="S2492" i="13"/>
  <c r="T2492" i="13" a="1"/>
  <c r="T2492" i="13" s="1"/>
  <c r="U2492" i="13" a="1"/>
  <c r="U2492" i="13" s="1"/>
  <c r="V2492" i="13"/>
  <c r="W2492" i="13" a="1"/>
  <c r="W2492" i="13" s="1"/>
  <c r="X2492" i="13"/>
  <c r="Y2492" i="13"/>
  <c r="Z2492" i="13"/>
  <c r="AA2492" i="13"/>
  <c r="H2493" i="13"/>
  <c r="L2493" i="13"/>
  <c r="R2493" i="13"/>
  <c r="S2493" i="13"/>
  <c r="T2493" i="13" a="1"/>
  <c r="T2493" i="13" s="1"/>
  <c r="U2493" i="13" a="1"/>
  <c r="U2493" i="13" s="1"/>
  <c r="V2493" i="13"/>
  <c r="W2493" i="13" a="1"/>
  <c r="W2493" i="13" s="1"/>
  <c r="X2493" i="13"/>
  <c r="Y2493" i="13"/>
  <c r="Z2493" i="13"/>
  <c r="AA2493" i="13"/>
  <c r="H2494" i="13"/>
  <c r="L2494" i="13"/>
  <c r="R2494" i="13"/>
  <c r="S2494" i="13"/>
  <c r="T2494" i="13" a="1"/>
  <c r="T2494" i="13" s="1"/>
  <c r="U2494" i="13" a="1"/>
  <c r="U2494" i="13" s="1"/>
  <c r="V2494" i="13"/>
  <c r="W2494" i="13" a="1"/>
  <c r="W2494" i="13" s="1"/>
  <c r="X2494" i="13"/>
  <c r="Y2494" i="13"/>
  <c r="Z2494" i="13"/>
  <c r="AA2494" i="13"/>
  <c r="H2495" i="13"/>
  <c r="L2495" i="13"/>
  <c r="R2495" i="13"/>
  <c r="S2495" i="13"/>
  <c r="T2495" i="13" a="1"/>
  <c r="T2495" i="13" s="1"/>
  <c r="U2495" i="13" a="1"/>
  <c r="U2495" i="13" s="1"/>
  <c r="V2495" i="13"/>
  <c r="W2495" i="13" a="1"/>
  <c r="W2495" i="13" s="1"/>
  <c r="X2495" i="13"/>
  <c r="Y2495" i="13"/>
  <c r="Z2495" i="13"/>
  <c r="AA2495" i="13"/>
  <c r="H2496" i="13"/>
  <c r="L2496" i="13"/>
  <c r="R2496" i="13"/>
  <c r="S2496" i="13"/>
  <c r="T2496" i="13" a="1"/>
  <c r="T2496" i="13" s="1"/>
  <c r="U2496" i="13" a="1"/>
  <c r="U2496" i="13" s="1"/>
  <c r="V2496" i="13"/>
  <c r="W2496" i="13" a="1"/>
  <c r="W2496" i="13" s="1"/>
  <c r="X2496" i="13"/>
  <c r="Y2496" i="13"/>
  <c r="Z2496" i="13"/>
  <c r="AA2496" i="13"/>
  <c r="H2497" i="13"/>
  <c r="L2497" i="13"/>
  <c r="R2497" i="13"/>
  <c r="S2497" i="13"/>
  <c r="T2497" i="13" a="1"/>
  <c r="T2497" i="13" s="1"/>
  <c r="U2497" i="13" a="1"/>
  <c r="U2497" i="13" s="1"/>
  <c r="V2497" i="13"/>
  <c r="W2497" i="13" a="1"/>
  <c r="W2497" i="13" s="1"/>
  <c r="X2497" i="13"/>
  <c r="Y2497" i="13"/>
  <c r="Z2497" i="13"/>
  <c r="AA2497" i="13"/>
  <c r="H2498" i="13"/>
  <c r="L2498" i="13"/>
  <c r="R2498" i="13"/>
  <c r="S2498" i="13"/>
  <c r="T2498" i="13" a="1"/>
  <c r="T2498" i="13" s="1"/>
  <c r="U2498" i="13" a="1"/>
  <c r="U2498" i="13" s="1"/>
  <c r="V2498" i="13"/>
  <c r="W2498" i="13" a="1"/>
  <c r="W2498" i="13" s="1"/>
  <c r="X2498" i="13"/>
  <c r="Y2498" i="13"/>
  <c r="Z2498" i="13"/>
  <c r="AA2498" i="13"/>
  <c r="H2499" i="13"/>
  <c r="L2499" i="13"/>
  <c r="R2499" i="13"/>
  <c r="S2499" i="13"/>
  <c r="T2499" i="13" a="1"/>
  <c r="T2499" i="13" s="1"/>
  <c r="U2499" i="13" a="1"/>
  <c r="U2499" i="13" s="1"/>
  <c r="V2499" i="13"/>
  <c r="W2499" i="13" a="1"/>
  <c r="W2499" i="13" s="1"/>
  <c r="X2499" i="13"/>
  <c r="Y2499" i="13"/>
  <c r="Z2499" i="13"/>
  <c r="AA2499" i="13"/>
  <c r="H2500" i="13"/>
  <c r="L2500" i="13"/>
  <c r="R2500" i="13"/>
  <c r="S2500" i="13"/>
  <c r="T2500" i="13" a="1"/>
  <c r="T2500" i="13" s="1"/>
  <c r="U2500" i="13" a="1"/>
  <c r="U2500" i="13" s="1"/>
  <c r="V2500" i="13"/>
  <c r="W2500" i="13" a="1"/>
  <c r="W2500" i="13" s="1"/>
  <c r="X2500" i="13"/>
  <c r="Y2500" i="13"/>
  <c r="Z2500" i="13"/>
  <c r="AA2500" i="13"/>
  <c r="H2501" i="13"/>
  <c r="L2501" i="13"/>
  <c r="R2501" i="13"/>
  <c r="S2501" i="13"/>
  <c r="T2501" i="13" a="1"/>
  <c r="T2501" i="13" s="1"/>
  <c r="U2501" i="13" a="1"/>
  <c r="U2501" i="13" s="1"/>
  <c r="V2501" i="13"/>
  <c r="W2501" i="13" a="1"/>
  <c r="W2501" i="13" s="1"/>
  <c r="X2501" i="13"/>
  <c r="Y2501" i="13"/>
  <c r="Z2501" i="13"/>
  <c r="AA2501" i="13"/>
  <c r="H2502" i="13"/>
  <c r="L2502" i="13"/>
  <c r="R2502" i="13"/>
  <c r="S2502" i="13"/>
  <c r="T2502" i="13" a="1"/>
  <c r="T2502" i="13" s="1"/>
  <c r="U2502" i="13" a="1"/>
  <c r="U2502" i="13" s="1"/>
  <c r="V2502" i="13"/>
  <c r="W2502" i="13" a="1"/>
  <c r="W2502" i="13" s="1"/>
  <c r="X2502" i="13"/>
  <c r="Y2502" i="13"/>
  <c r="Z2502" i="13"/>
  <c r="AA2502" i="13"/>
  <c r="H2503" i="13"/>
  <c r="L2503" i="13"/>
  <c r="R2503" i="13"/>
  <c r="S2503" i="13"/>
  <c r="T2503" i="13" a="1"/>
  <c r="T2503" i="13" s="1"/>
  <c r="U2503" i="13" a="1"/>
  <c r="U2503" i="13" s="1"/>
  <c r="V2503" i="13"/>
  <c r="W2503" i="13" a="1"/>
  <c r="W2503" i="13" s="1"/>
  <c r="X2503" i="13"/>
  <c r="Y2503" i="13"/>
  <c r="Z2503" i="13"/>
  <c r="AA2503" i="13"/>
  <c r="H2504" i="13"/>
  <c r="L2504" i="13"/>
  <c r="R2504" i="13"/>
  <c r="S2504" i="13"/>
  <c r="T2504" i="13" a="1"/>
  <c r="T2504" i="13" s="1"/>
  <c r="U2504" i="13" a="1"/>
  <c r="U2504" i="13" s="1"/>
  <c r="V2504" i="13"/>
  <c r="W2504" i="13" a="1"/>
  <c r="W2504" i="13" s="1"/>
  <c r="X2504" i="13"/>
  <c r="Y2504" i="13"/>
  <c r="Z2504" i="13"/>
  <c r="AA2504" i="13"/>
  <c r="H2505" i="13"/>
  <c r="L2505" i="13"/>
  <c r="R2505" i="13"/>
  <c r="S2505" i="13"/>
  <c r="T2505" i="13" a="1"/>
  <c r="T2505" i="13"/>
  <c r="U2505" i="13" a="1"/>
  <c r="U2505" i="13" s="1"/>
  <c r="V2505" i="13"/>
  <c r="W2505" i="13" a="1"/>
  <c r="W2505" i="13" s="1"/>
  <c r="X2505" i="13"/>
  <c r="Y2505" i="13"/>
  <c r="Z2505" i="13"/>
  <c r="AA2505" i="13"/>
  <c r="H2506" i="13"/>
  <c r="L2506" i="13"/>
  <c r="R2506" i="13"/>
  <c r="S2506" i="13"/>
  <c r="T2506" i="13" a="1"/>
  <c r="T2506" i="13" s="1"/>
  <c r="U2506" i="13" a="1"/>
  <c r="U2506" i="13" s="1"/>
  <c r="V2506" i="13"/>
  <c r="W2506" i="13" a="1"/>
  <c r="W2506" i="13" s="1"/>
  <c r="X2506" i="13"/>
  <c r="Y2506" i="13"/>
  <c r="Z2506" i="13"/>
  <c r="AA2506" i="13"/>
  <c r="H2507" i="13"/>
  <c r="L2507" i="13"/>
  <c r="R2507" i="13"/>
  <c r="S2507" i="13"/>
  <c r="T2507" i="13" a="1"/>
  <c r="T2507" i="13" s="1"/>
  <c r="U2507" i="13" a="1"/>
  <c r="U2507" i="13" s="1"/>
  <c r="V2507" i="13"/>
  <c r="W2507" i="13" a="1"/>
  <c r="W2507" i="13" s="1"/>
  <c r="X2507" i="13"/>
  <c r="Y2507" i="13"/>
  <c r="Z2507" i="13"/>
  <c r="AA2507" i="13"/>
  <c r="H2508" i="13"/>
  <c r="L2508" i="13"/>
  <c r="R2508" i="13"/>
  <c r="S2508" i="13"/>
  <c r="T2508" i="13" a="1"/>
  <c r="T2508" i="13" s="1"/>
  <c r="U2508" i="13" a="1"/>
  <c r="U2508" i="13" s="1"/>
  <c r="V2508" i="13"/>
  <c r="W2508" i="13" a="1"/>
  <c r="W2508" i="13" s="1"/>
  <c r="X2508" i="13"/>
  <c r="Y2508" i="13"/>
  <c r="Z2508" i="13"/>
  <c r="AA2508" i="13"/>
  <c r="H2509" i="13"/>
  <c r="L2509" i="13"/>
  <c r="R2509" i="13"/>
  <c r="S2509" i="13"/>
  <c r="T2509" i="13" a="1"/>
  <c r="T2509" i="13" s="1"/>
  <c r="U2509" i="13" a="1"/>
  <c r="U2509" i="13" s="1"/>
  <c r="V2509" i="13"/>
  <c r="W2509" i="13" a="1"/>
  <c r="W2509" i="13" s="1"/>
  <c r="X2509" i="13"/>
  <c r="Y2509" i="13"/>
  <c r="Z2509" i="13"/>
  <c r="AA2509" i="13"/>
  <c r="H2510" i="13"/>
  <c r="L2510" i="13"/>
  <c r="R2510" i="13"/>
  <c r="S2510" i="13"/>
  <c r="T2510" i="13" a="1"/>
  <c r="T2510" i="13" s="1"/>
  <c r="U2510" i="13" a="1"/>
  <c r="U2510" i="13" s="1"/>
  <c r="V2510" i="13"/>
  <c r="W2510" i="13" a="1"/>
  <c r="W2510" i="13" s="1"/>
  <c r="X2510" i="13"/>
  <c r="Y2510" i="13"/>
  <c r="Z2510" i="13"/>
  <c r="AA2510" i="13"/>
  <c r="H2511" i="13"/>
  <c r="L2511" i="13"/>
  <c r="R2511" i="13"/>
  <c r="S2511" i="13"/>
  <c r="T2511" i="13" a="1"/>
  <c r="T2511" i="13" s="1"/>
  <c r="U2511" i="13" a="1"/>
  <c r="U2511" i="13" s="1"/>
  <c r="V2511" i="13"/>
  <c r="W2511" i="13" a="1"/>
  <c r="W2511" i="13" s="1"/>
  <c r="X2511" i="13"/>
  <c r="Y2511" i="13"/>
  <c r="Z2511" i="13"/>
  <c r="AA2511" i="13"/>
  <c r="H2512" i="13"/>
  <c r="L2512" i="13"/>
  <c r="R2512" i="13"/>
  <c r="S2512" i="13"/>
  <c r="T2512" i="13" a="1"/>
  <c r="T2512" i="13" s="1"/>
  <c r="U2512" i="13" a="1"/>
  <c r="U2512" i="13" s="1"/>
  <c r="V2512" i="13"/>
  <c r="W2512" i="13" a="1"/>
  <c r="W2512" i="13" s="1"/>
  <c r="X2512" i="13"/>
  <c r="Y2512" i="13"/>
  <c r="Z2512" i="13"/>
  <c r="AA2512" i="13"/>
  <c r="H2513" i="13"/>
  <c r="L2513" i="13"/>
  <c r="R2513" i="13"/>
  <c r="S2513" i="13"/>
  <c r="T2513" i="13" a="1"/>
  <c r="T2513" i="13" s="1"/>
  <c r="U2513" i="13" a="1"/>
  <c r="U2513" i="13" s="1"/>
  <c r="V2513" i="13"/>
  <c r="W2513" i="13" a="1"/>
  <c r="W2513" i="13" s="1"/>
  <c r="X2513" i="13"/>
  <c r="Y2513" i="13"/>
  <c r="Z2513" i="13"/>
  <c r="AA2513" i="13"/>
  <c r="H2514" i="13"/>
  <c r="L2514" i="13"/>
  <c r="R2514" i="13"/>
  <c r="S2514" i="13"/>
  <c r="T2514" i="13" a="1"/>
  <c r="T2514" i="13" s="1"/>
  <c r="U2514" i="13" a="1"/>
  <c r="U2514" i="13" s="1"/>
  <c r="V2514" i="13"/>
  <c r="W2514" i="13" a="1"/>
  <c r="W2514" i="13" s="1"/>
  <c r="X2514" i="13"/>
  <c r="Y2514" i="13"/>
  <c r="Z2514" i="13"/>
  <c r="AA2514" i="13"/>
  <c r="H2515" i="13"/>
  <c r="L2515" i="13"/>
  <c r="R2515" i="13"/>
  <c r="S2515" i="13"/>
  <c r="T2515" i="13" a="1"/>
  <c r="T2515" i="13" s="1"/>
  <c r="U2515" i="13" a="1"/>
  <c r="U2515" i="13" s="1"/>
  <c r="V2515" i="13"/>
  <c r="W2515" i="13" a="1"/>
  <c r="W2515" i="13" s="1"/>
  <c r="X2515" i="13"/>
  <c r="Y2515" i="13"/>
  <c r="Z2515" i="13"/>
  <c r="AA2515" i="13"/>
  <c r="H2516" i="13"/>
  <c r="L2516" i="13"/>
  <c r="R2516" i="13"/>
  <c r="S2516" i="13"/>
  <c r="T2516" i="13" a="1"/>
  <c r="T2516" i="13" s="1"/>
  <c r="U2516" i="13" a="1"/>
  <c r="U2516" i="13" s="1"/>
  <c r="V2516" i="13"/>
  <c r="W2516" i="13" a="1"/>
  <c r="W2516" i="13" s="1"/>
  <c r="X2516" i="13"/>
  <c r="Y2516" i="13"/>
  <c r="Z2516" i="13"/>
  <c r="AA2516" i="13"/>
  <c r="H2517" i="13"/>
  <c r="L2517" i="13"/>
  <c r="R2517" i="13"/>
  <c r="S2517" i="13"/>
  <c r="T2517" i="13" a="1"/>
  <c r="T2517" i="13" s="1"/>
  <c r="U2517" i="13" a="1"/>
  <c r="U2517" i="13" s="1"/>
  <c r="V2517" i="13"/>
  <c r="W2517" i="13" a="1"/>
  <c r="W2517" i="13" s="1"/>
  <c r="X2517" i="13"/>
  <c r="Y2517" i="13"/>
  <c r="Z2517" i="13"/>
  <c r="AA2517" i="13"/>
  <c r="H2518" i="13"/>
  <c r="L2518" i="13"/>
  <c r="R2518" i="13"/>
  <c r="S2518" i="13"/>
  <c r="T2518" i="13" a="1"/>
  <c r="T2518" i="13" s="1"/>
  <c r="U2518" i="13" a="1"/>
  <c r="U2518" i="13" s="1"/>
  <c r="V2518" i="13"/>
  <c r="W2518" i="13" a="1"/>
  <c r="W2518" i="13" s="1"/>
  <c r="X2518" i="13"/>
  <c r="Y2518" i="13"/>
  <c r="Z2518" i="13"/>
  <c r="AA2518" i="13"/>
  <c r="H2519" i="13"/>
  <c r="L2519" i="13"/>
  <c r="R2519" i="13"/>
  <c r="S2519" i="13"/>
  <c r="T2519" i="13" a="1"/>
  <c r="T2519" i="13" s="1"/>
  <c r="U2519" i="13" a="1"/>
  <c r="U2519" i="13" s="1"/>
  <c r="V2519" i="13"/>
  <c r="W2519" i="13" a="1"/>
  <c r="W2519" i="13" s="1"/>
  <c r="X2519" i="13"/>
  <c r="Y2519" i="13"/>
  <c r="Z2519" i="13"/>
  <c r="AA2519" i="13"/>
  <c r="H2520" i="13"/>
  <c r="L2520" i="13"/>
  <c r="R2520" i="13"/>
  <c r="S2520" i="13"/>
  <c r="T2520" i="13" a="1"/>
  <c r="T2520" i="13" s="1"/>
  <c r="U2520" i="13" a="1"/>
  <c r="U2520" i="13" s="1"/>
  <c r="V2520" i="13"/>
  <c r="W2520" i="13" a="1"/>
  <c r="W2520" i="13" s="1"/>
  <c r="X2520" i="13"/>
  <c r="Y2520" i="13"/>
  <c r="Z2520" i="13"/>
  <c r="AA2520" i="13"/>
  <c r="H2521" i="13"/>
  <c r="L2521" i="13"/>
  <c r="R2521" i="13"/>
  <c r="S2521" i="13"/>
  <c r="T2521" i="13" a="1"/>
  <c r="T2521" i="13" s="1"/>
  <c r="U2521" i="13" a="1"/>
  <c r="U2521" i="13" s="1"/>
  <c r="V2521" i="13"/>
  <c r="W2521" i="13" a="1"/>
  <c r="W2521" i="13" s="1"/>
  <c r="X2521" i="13"/>
  <c r="Y2521" i="13"/>
  <c r="Z2521" i="13"/>
  <c r="AA2521" i="13"/>
  <c r="H2522" i="13"/>
  <c r="L2522" i="13"/>
  <c r="R2522" i="13"/>
  <c r="S2522" i="13"/>
  <c r="T2522" i="13" a="1"/>
  <c r="T2522" i="13" s="1"/>
  <c r="U2522" i="13" a="1"/>
  <c r="U2522" i="13" s="1"/>
  <c r="V2522" i="13"/>
  <c r="W2522" i="13" a="1"/>
  <c r="W2522" i="13" s="1"/>
  <c r="X2522" i="13"/>
  <c r="Y2522" i="13"/>
  <c r="Z2522" i="13"/>
  <c r="AA2522" i="13"/>
  <c r="H2523" i="13"/>
  <c r="L2523" i="13"/>
  <c r="R2523" i="13"/>
  <c r="S2523" i="13"/>
  <c r="T2523" i="13" a="1"/>
  <c r="T2523" i="13" s="1"/>
  <c r="U2523" i="13" a="1"/>
  <c r="U2523" i="13" s="1"/>
  <c r="V2523" i="13"/>
  <c r="W2523" i="13" a="1"/>
  <c r="W2523" i="13" s="1"/>
  <c r="X2523" i="13"/>
  <c r="Y2523" i="13"/>
  <c r="Z2523" i="13"/>
  <c r="AA2523" i="13"/>
  <c r="H2524" i="13"/>
  <c r="L2524" i="13"/>
  <c r="R2524" i="13"/>
  <c r="S2524" i="13"/>
  <c r="T2524" i="13" a="1"/>
  <c r="T2524" i="13" s="1"/>
  <c r="U2524" i="13" a="1"/>
  <c r="U2524" i="13" s="1"/>
  <c r="V2524" i="13"/>
  <c r="W2524" i="13" a="1"/>
  <c r="W2524" i="13" s="1"/>
  <c r="X2524" i="13"/>
  <c r="Y2524" i="13"/>
  <c r="Z2524" i="13"/>
  <c r="AA2524" i="13"/>
  <c r="H2525" i="13"/>
  <c r="L2525" i="13"/>
  <c r="R2525" i="13"/>
  <c r="S2525" i="13"/>
  <c r="T2525" i="13" a="1"/>
  <c r="T2525" i="13" s="1"/>
  <c r="U2525" i="13" a="1"/>
  <c r="U2525" i="13" s="1"/>
  <c r="V2525" i="13"/>
  <c r="W2525" i="13" a="1"/>
  <c r="W2525" i="13" s="1"/>
  <c r="X2525" i="13"/>
  <c r="Y2525" i="13"/>
  <c r="Z2525" i="13"/>
  <c r="AA2525" i="13"/>
  <c r="H2526" i="13"/>
  <c r="L2526" i="13"/>
  <c r="R2526" i="13"/>
  <c r="S2526" i="13"/>
  <c r="T2526" i="13" a="1"/>
  <c r="T2526" i="13" s="1"/>
  <c r="U2526" i="13" a="1"/>
  <c r="U2526" i="13" s="1"/>
  <c r="V2526" i="13"/>
  <c r="W2526" i="13" a="1"/>
  <c r="W2526" i="13" s="1"/>
  <c r="X2526" i="13"/>
  <c r="Y2526" i="13"/>
  <c r="Z2526" i="13"/>
  <c r="AA2526" i="13"/>
  <c r="H2527" i="13"/>
  <c r="L2527" i="13"/>
  <c r="R2527" i="13"/>
  <c r="S2527" i="13"/>
  <c r="T2527" i="13" a="1"/>
  <c r="T2527" i="13" s="1"/>
  <c r="U2527" i="13" a="1"/>
  <c r="U2527" i="13" s="1"/>
  <c r="V2527" i="13"/>
  <c r="W2527" i="13" a="1"/>
  <c r="W2527" i="13" s="1"/>
  <c r="X2527" i="13"/>
  <c r="Y2527" i="13"/>
  <c r="Z2527" i="13"/>
  <c r="AA2527" i="13"/>
  <c r="H2528" i="13"/>
  <c r="L2528" i="13"/>
  <c r="R2528" i="13"/>
  <c r="S2528" i="13"/>
  <c r="T2528" i="13" a="1"/>
  <c r="T2528" i="13" s="1"/>
  <c r="U2528" i="13" a="1"/>
  <c r="U2528" i="13" s="1"/>
  <c r="V2528" i="13"/>
  <c r="W2528" i="13" a="1"/>
  <c r="W2528" i="13" s="1"/>
  <c r="X2528" i="13"/>
  <c r="Y2528" i="13"/>
  <c r="Z2528" i="13"/>
  <c r="AA2528" i="13"/>
  <c r="H2529" i="13"/>
  <c r="L2529" i="13"/>
  <c r="R2529" i="13"/>
  <c r="S2529" i="13"/>
  <c r="T2529" i="13" a="1"/>
  <c r="T2529" i="13" s="1"/>
  <c r="U2529" i="13" a="1"/>
  <c r="U2529" i="13" s="1"/>
  <c r="V2529" i="13"/>
  <c r="W2529" i="13" a="1"/>
  <c r="W2529" i="13" s="1"/>
  <c r="X2529" i="13"/>
  <c r="Y2529" i="13"/>
  <c r="Z2529" i="13"/>
  <c r="AA2529" i="13"/>
  <c r="H2530" i="13"/>
  <c r="L2530" i="13"/>
  <c r="R2530" i="13"/>
  <c r="S2530" i="13"/>
  <c r="T2530" i="13" a="1"/>
  <c r="T2530" i="13"/>
  <c r="U2530" i="13" a="1"/>
  <c r="U2530" i="13" s="1"/>
  <c r="V2530" i="13"/>
  <c r="W2530" i="13" a="1"/>
  <c r="W2530" i="13" s="1"/>
  <c r="X2530" i="13"/>
  <c r="Y2530" i="13"/>
  <c r="Z2530" i="13"/>
  <c r="AA2530" i="13"/>
  <c r="H2531" i="13"/>
  <c r="L2531" i="13"/>
  <c r="R2531" i="13"/>
  <c r="S2531" i="13"/>
  <c r="T2531" i="13" a="1"/>
  <c r="T2531" i="13" s="1"/>
  <c r="U2531" i="13" a="1"/>
  <c r="U2531" i="13" s="1"/>
  <c r="V2531" i="13"/>
  <c r="W2531" i="13" a="1"/>
  <c r="W2531" i="13" s="1"/>
  <c r="X2531" i="13"/>
  <c r="Y2531" i="13"/>
  <c r="Z2531" i="13"/>
  <c r="AA2531" i="13"/>
  <c r="H2532" i="13"/>
  <c r="L2532" i="13"/>
  <c r="R2532" i="13"/>
  <c r="S2532" i="13"/>
  <c r="T2532" i="13" a="1"/>
  <c r="T2532" i="13" s="1"/>
  <c r="U2532" i="13" a="1"/>
  <c r="U2532" i="13" s="1"/>
  <c r="V2532" i="13"/>
  <c r="W2532" i="13" a="1"/>
  <c r="W2532" i="13" s="1"/>
  <c r="X2532" i="13"/>
  <c r="Y2532" i="13"/>
  <c r="Z2532" i="13"/>
  <c r="AA2532" i="13"/>
  <c r="H2533" i="13"/>
  <c r="L2533" i="13"/>
  <c r="R2533" i="13"/>
  <c r="S2533" i="13"/>
  <c r="T2533" i="13" a="1"/>
  <c r="T2533" i="13" s="1"/>
  <c r="U2533" i="13" a="1"/>
  <c r="U2533" i="13" s="1"/>
  <c r="V2533" i="13"/>
  <c r="W2533" i="13" a="1"/>
  <c r="W2533" i="13" s="1"/>
  <c r="X2533" i="13"/>
  <c r="Y2533" i="13"/>
  <c r="Z2533" i="13"/>
  <c r="AA2533" i="13"/>
  <c r="H2534" i="13"/>
  <c r="L2534" i="13"/>
  <c r="R2534" i="13"/>
  <c r="S2534" i="13"/>
  <c r="T2534" i="13" a="1"/>
  <c r="T2534" i="13" s="1"/>
  <c r="U2534" i="13" a="1"/>
  <c r="U2534" i="13" s="1"/>
  <c r="V2534" i="13"/>
  <c r="W2534" i="13" a="1"/>
  <c r="W2534" i="13" s="1"/>
  <c r="X2534" i="13"/>
  <c r="Y2534" i="13"/>
  <c r="Z2534" i="13"/>
  <c r="AA2534" i="13"/>
  <c r="H2535" i="13"/>
  <c r="L2535" i="13"/>
  <c r="R2535" i="13"/>
  <c r="S2535" i="13"/>
  <c r="T2535" i="13" a="1"/>
  <c r="T2535" i="13" s="1"/>
  <c r="U2535" i="13" a="1"/>
  <c r="U2535" i="13" s="1"/>
  <c r="V2535" i="13"/>
  <c r="W2535" i="13" a="1"/>
  <c r="W2535" i="13" s="1"/>
  <c r="X2535" i="13"/>
  <c r="Y2535" i="13"/>
  <c r="Z2535" i="13"/>
  <c r="AA2535" i="13"/>
  <c r="H2536" i="13"/>
  <c r="L2536" i="13"/>
  <c r="R2536" i="13"/>
  <c r="S2536" i="13"/>
  <c r="T2536" i="13" a="1"/>
  <c r="T2536" i="13" s="1"/>
  <c r="U2536" i="13" a="1"/>
  <c r="U2536" i="13" s="1"/>
  <c r="V2536" i="13"/>
  <c r="W2536" i="13" a="1"/>
  <c r="W2536" i="13" s="1"/>
  <c r="X2536" i="13"/>
  <c r="Y2536" i="13"/>
  <c r="Z2536" i="13"/>
  <c r="AA2536" i="13"/>
  <c r="H2537" i="13"/>
  <c r="L2537" i="13"/>
  <c r="R2537" i="13"/>
  <c r="S2537" i="13"/>
  <c r="T2537" i="13" a="1"/>
  <c r="T2537" i="13" s="1"/>
  <c r="U2537" i="13" a="1"/>
  <c r="U2537" i="13" s="1"/>
  <c r="V2537" i="13"/>
  <c r="W2537" i="13" a="1"/>
  <c r="W2537" i="13" s="1"/>
  <c r="X2537" i="13"/>
  <c r="Y2537" i="13"/>
  <c r="Z2537" i="13"/>
  <c r="AA2537" i="13"/>
  <c r="H2538" i="13"/>
  <c r="L2538" i="13"/>
  <c r="R2538" i="13"/>
  <c r="S2538" i="13"/>
  <c r="T2538" i="13" a="1"/>
  <c r="T2538" i="13" s="1"/>
  <c r="U2538" i="13" a="1"/>
  <c r="U2538" i="13" s="1"/>
  <c r="V2538" i="13"/>
  <c r="W2538" i="13" a="1"/>
  <c r="W2538" i="13" s="1"/>
  <c r="X2538" i="13"/>
  <c r="Y2538" i="13"/>
  <c r="Z2538" i="13"/>
  <c r="AA2538" i="13"/>
  <c r="H2539" i="13"/>
  <c r="L2539" i="13"/>
  <c r="R2539" i="13"/>
  <c r="S2539" i="13"/>
  <c r="T2539" i="13" a="1"/>
  <c r="T2539" i="13" s="1"/>
  <c r="U2539" i="13" a="1"/>
  <c r="U2539" i="13" s="1"/>
  <c r="V2539" i="13"/>
  <c r="W2539" i="13" a="1"/>
  <c r="W2539" i="13" s="1"/>
  <c r="X2539" i="13"/>
  <c r="Y2539" i="13"/>
  <c r="Z2539" i="13"/>
  <c r="AA2539" i="13"/>
  <c r="H2540" i="13"/>
  <c r="L2540" i="13"/>
  <c r="R2540" i="13"/>
  <c r="S2540" i="13"/>
  <c r="T2540" i="13" a="1"/>
  <c r="T2540" i="13" s="1"/>
  <c r="U2540" i="13" a="1"/>
  <c r="U2540" i="13" s="1"/>
  <c r="V2540" i="13"/>
  <c r="W2540" i="13" a="1"/>
  <c r="W2540" i="13" s="1"/>
  <c r="X2540" i="13"/>
  <c r="Y2540" i="13"/>
  <c r="Z2540" i="13"/>
  <c r="AA2540" i="13"/>
  <c r="H2541" i="13"/>
  <c r="L2541" i="13"/>
  <c r="R2541" i="13"/>
  <c r="S2541" i="13"/>
  <c r="T2541" i="13" a="1"/>
  <c r="T2541" i="13" s="1"/>
  <c r="U2541" i="13" a="1"/>
  <c r="U2541" i="13" s="1"/>
  <c r="V2541" i="13"/>
  <c r="W2541" i="13" a="1"/>
  <c r="W2541" i="13" s="1"/>
  <c r="X2541" i="13"/>
  <c r="Y2541" i="13"/>
  <c r="Z2541" i="13"/>
  <c r="AA2541" i="13"/>
  <c r="H2542" i="13"/>
  <c r="L2542" i="13"/>
  <c r="R2542" i="13"/>
  <c r="S2542" i="13"/>
  <c r="T2542" i="13" a="1"/>
  <c r="T2542" i="13" s="1"/>
  <c r="U2542" i="13" a="1"/>
  <c r="U2542" i="13" s="1"/>
  <c r="V2542" i="13"/>
  <c r="W2542" i="13" a="1"/>
  <c r="W2542" i="13" s="1"/>
  <c r="X2542" i="13"/>
  <c r="Y2542" i="13"/>
  <c r="Z2542" i="13"/>
  <c r="AA2542" i="13"/>
  <c r="H2543" i="13"/>
  <c r="L2543" i="13"/>
  <c r="R2543" i="13"/>
  <c r="S2543" i="13"/>
  <c r="T2543" i="13" a="1"/>
  <c r="T2543" i="13" s="1"/>
  <c r="U2543" i="13" a="1"/>
  <c r="U2543" i="13" s="1"/>
  <c r="V2543" i="13"/>
  <c r="W2543" i="13" a="1"/>
  <c r="W2543" i="13" s="1"/>
  <c r="X2543" i="13"/>
  <c r="Y2543" i="13"/>
  <c r="Z2543" i="13"/>
  <c r="AA2543" i="13"/>
  <c r="H2544" i="13"/>
  <c r="L2544" i="13"/>
  <c r="R2544" i="13"/>
  <c r="S2544" i="13"/>
  <c r="T2544" i="13" a="1"/>
  <c r="T2544" i="13" s="1"/>
  <c r="U2544" i="13" a="1"/>
  <c r="U2544" i="13" s="1"/>
  <c r="V2544" i="13"/>
  <c r="W2544" i="13" a="1"/>
  <c r="W2544" i="13" s="1"/>
  <c r="X2544" i="13"/>
  <c r="Y2544" i="13"/>
  <c r="Z2544" i="13"/>
  <c r="AA2544" i="13"/>
  <c r="H2545" i="13"/>
  <c r="L2545" i="13"/>
  <c r="R2545" i="13"/>
  <c r="S2545" i="13"/>
  <c r="T2545" i="13" a="1"/>
  <c r="T2545" i="13" s="1"/>
  <c r="U2545" i="13" a="1"/>
  <c r="U2545" i="13" s="1"/>
  <c r="V2545" i="13"/>
  <c r="W2545" i="13" a="1"/>
  <c r="W2545" i="13" s="1"/>
  <c r="X2545" i="13"/>
  <c r="Y2545" i="13"/>
  <c r="Z2545" i="13"/>
  <c r="AA2545" i="13"/>
  <c r="H2546" i="13"/>
  <c r="L2546" i="13"/>
  <c r="R2546" i="13"/>
  <c r="S2546" i="13"/>
  <c r="T2546" i="13" a="1"/>
  <c r="T2546" i="13" s="1"/>
  <c r="U2546" i="13" a="1"/>
  <c r="U2546" i="13" s="1"/>
  <c r="V2546" i="13"/>
  <c r="W2546" i="13" a="1"/>
  <c r="W2546" i="13" s="1"/>
  <c r="X2546" i="13"/>
  <c r="Y2546" i="13"/>
  <c r="Z2546" i="13"/>
  <c r="AA2546" i="13"/>
  <c r="H2547" i="13"/>
  <c r="L2547" i="13"/>
  <c r="R2547" i="13"/>
  <c r="S2547" i="13"/>
  <c r="T2547" i="13" a="1"/>
  <c r="T2547" i="13" s="1"/>
  <c r="U2547" i="13" a="1"/>
  <c r="U2547" i="13" s="1"/>
  <c r="V2547" i="13"/>
  <c r="W2547" i="13" a="1"/>
  <c r="W2547" i="13" s="1"/>
  <c r="X2547" i="13"/>
  <c r="Y2547" i="13"/>
  <c r="Z2547" i="13"/>
  <c r="AA2547" i="13"/>
  <c r="H2548" i="13"/>
  <c r="L2548" i="13"/>
  <c r="R2548" i="13"/>
  <c r="S2548" i="13"/>
  <c r="T2548" i="13" a="1"/>
  <c r="T2548" i="13" s="1"/>
  <c r="U2548" i="13" a="1"/>
  <c r="U2548" i="13" s="1"/>
  <c r="V2548" i="13"/>
  <c r="W2548" i="13" a="1"/>
  <c r="W2548" i="13" s="1"/>
  <c r="X2548" i="13"/>
  <c r="Y2548" i="13"/>
  <c r="Z2548" i="13"/>
  <c r="AA2548" i="13"/>
  <c r="H2549" i="13"/>
  <c r="L2549" i="13"/>
  <c r="R2549" i="13"/>
  <c r="S2549" i="13"/>
  <c r="T2549" i="13" a="1"/>
  <c r="T2549" i="13" s="1"/>
  <c r="U2549" i="13" a="1"/>
  <c r="U2549" i="13" s="1"/>
  <c r="V2549" i="13"/>
  <c r="W2549" i="13" a="1"/>
  <c r="W2549" i="13" s="1"/>
  <c r="X2549" i="13"/>
  <c r="Y2549" i="13"/>
  <c r="Z2549" i="13"/>
  <c r="AA2549" i="13"/>
  <c r="H2550" i="13"/>
  <c r="L2550" i="13"/>
  <c r="R2550" i="13"/>
  <c r="S2550" i="13"/>
  <c r="T2550" i="13" a="1"/>
  <c r="T2550" i="13" s="1"/>
  <c r="U2550" i="13" a="1"/>
  <c r="U2550" i="13" s="1"/>
  <c r="V2550" i="13"/>
  <c r="W2550" i="13" a="1"/>
  <c r="W2550" i="13" s="1"/>
  <c r="X2550" i="13"/>
  <c r="Y2550" i="13"/>
  <c r="Z2550" i="13"/>
  <c r="AA2550" i="13"/>
  <c r="H2551" i="13"/>
  <c r="L2551" i="13"/>
  <c r="R2551" i="13"/>
  <c r="S2551" i="13"/>
  <c r="T2551" i="13" a="1"/>
  <c r="T2551" i="13" s="1"/>
  <c r="U2551" i="13" a="1"/>
  <c r="U2551" i="13" s="1"/>
  <c r="V2551" i="13"/>
  <c r="W2551" i="13" a="1"/>
  <c r="W2551" i="13" s="1"/>
  <c r="X2551" i="13"/>
  <c r="Y2551" i="13"/>
  <c r="Z2551" i="13"/>
  <c r="AA2551" i="13"/>
  <c r="B10" i="14"/>
  <c r="B9" i="14"/>
  <c r="B8" i="14"/>
  <c r="B7" i="14"/>
  <c r="B6" i="14"/>
  <c r="B5" i="14"/>
  <c r="B4" i="14"/>
  <c r="B2" i="14"/>
  <c r="A3000" i="9"/>
  <c r="A2999" i="9"/>
  <c r="A2998" i="9"/>
  <c r="A2997" i="9"/>
  <c r="A2996" i="9"/>
  <c r="A2995" i="9"/>
  <c r="A2994" i="9"/>
  <c r="A2993" i="9"/>
  <c r="A2992" i="9"/>
  <c r="A2991" i="9"/>
  <c r="A2990" i="9"/>
  <c r="A2989" i="9"/>
  <c r="A2988" i="9"/>
  <c r="A2987" i="9"/>
  <c r="A2986" i="9"/>
  <c r="A2985" i="9"/>
  <c r="A2984" i="9"/>
  <c r="A2983" i="9"/>
  <c r="A2982" i="9"/>
  <c r="A2981" i="9"/>
  <c r="A2980" i="9"/>
  <c r="A2979" i="9"/>
  <c r="A2978" i="9"/>
  <c r="A2977" i="9"/>
  <c r="A2976" i="9"/>
  <c r="A2975" i="9"/>
  <c r="A2974" i="9"/>
  <c r="A2973" i="9"/>
  <c r="A2972" i="9"/>
  <c r="A2971" i="9"/>
  <c r="A2970" i="9"/>
  <c r="A2969" i="9"/>
  <c r="A2968" i="9"/>
  <c r="A2967" i="9"/>
  <c r="A2966" i="9"/>
  <c r="A2965" i="9"/>
  <c r="A2964" i="9"/>
  <c r="A2963" i="9"/>
  <c r="A2962" i="9"/>
  <c r="A2961" i="9"/>
  <c r="A2960" i="9"/>
  <c r="A2959" i="9"/>
  <c r="A2958" i="9"/>
  <c r="A2957" i="9"/>
  <c r="A2956" i="9"/>
  <c r="A2955" i="9"/>
  <c r="A2954" i="9"/>
  <c r="A2953" i="9"/>
  <c r="A2952" i="9"/>
  <c r="A2951" i="9"/>
  <c r="A2950" i="9"/>
  <c r="A2949" i="9"/>
  <c r="A2948" i="9"/>
  <c r="A2947" i="9"/>
  <c r="A2946" i="9"/>
  <c r="A2945" i="9"/>
  <c r="A2944" i="9"/>
  <c r="A2943" i="9"/>
  <c r="A2942" i="9"/>
  <c r="A2941" i="9"/>
  <c r="A2940" i="9"/>
  <c r="A2939" i="9"/>
  <c r="A2938" i="9"/>
  <c r="A2937" i="9"/>
  <c r="A2936" i="9"/>
  <c r="A2935" i="9"/>
  <c r="A2934" i="9"/>
  <c r="A2933" i="9"/>
  <c r="A2932" i="9"/>
  <c r="A2931" i="9"/>
  <c r="A2930" i="9"/>
  <c r="A2929" i="9"/>
  <c r="A2928" i="9"/>
  <c r="A2927" i="9"/>
  <c r="A2926" i="9"/>
  <c r="A2925" i="9"/>
  <c r="A2924" i="9"/>
  <c r="A2923" i="9"/>
  <c r="A2922" i="9"/>
  <c r="A2921" i="9"/>
  <c r="A2920" i="9"/>
  <c r="A2919" i="9"/>
  <c r="A2918" i="9"/>
  <c r="A2917" i="9"/>
  <c r="A2916" i="9"/>
  <c r="A2915" i="9"/>
  <c r="A2914" i="9"/>
  <c r="A2913" i="9"/>
  <c r="A2912" i="9"/>
  <c r="A2911" i="9"/>
  <c r="A2910" i="9"/>
  <c r="A2909" i="9"/>
  <c r="A2908" i="9"/>
  <c r="A2907" i="9"/>
  <c r="A2906" i="9"/>
  <c r="A2905" i="9"/>
  <c r="A2904" i="9"/>
  <c r="A2903" i="9"/>
  <c r="A2902" i="9"/>
  <c r="A2901" i="9"/>
  <c r="A2900" i="9"/>
  <c r="A2899" i="9"/>
  <c r="A2898" i="9"/>
  <c r="A2897" i="9"/>
  <c r="A2896" i="9"/>
  <c r="A2895" i="9"/>
  <c r="A2894" i="9"/>
  <c r="A2893" i="9"/>
  <c r="A2892" i="9"/>
  <c r="A2891" i="9"/>
  <c r="A2890" i="9"/>
  <c r="A2889" i="9"/>
  <c r="A2888" i="9"/>
  <c r="A2887" i="9"/>
  <c r="A2886" i="9"/>
  <c r="A2885" i="9"/>
  <c r="A2884" i="9"/>
  <c r="A2883" i="9"/>
  <c r="A2882" i="9"/>
  <c r="A2881" i="9"/>
  <c r="A2880" i="9"/>
  <c r="A2879" i="9"/>
  <c r="A2878" i="9"/>
  <c r="A2877" i="9"/>
  <c r="A2876" i="9"/>
  <c r="A2875" i="9"/>
  <c r="A2874" i="9"/>
  <c r="A2873" i="9"/>
  <c r="A2872" i="9"/>
  <c r="A2871" i="9"/>
  <c r="A2870" i="9"/>
  <c r="A2869" i="9"/>
  <c r="A2868" i="9"/>
  <c r="A2867" i="9"/>
  <c r="A2866" i="9"/>
  <c r="A2865" i="9"/>
  <c r="A2864" i="9"/>
  <c r="A2863" i="9"/>
  <c r="A2862" i="9"/>
  <c r="A2861" i="9"/>
  <c r="A2860" i="9"/>
  <c r="A2859" i="9"/>
  <c r="A2858" i="9"/>
  <c r="A2857" i="9"/>
  <c r="A2856" i="9"/>
  <c r="A2855" i="9"/>
  <c r="A2854" i="9"/>
  <c r="A2853" i="9"/>
  <c r="A2852" i="9"/>
  <c r="A2851" i="9"/>
  <c r="A2850" i="9"/>
  <c r="A2849" i="9"/>
  <c r="A2848" i="9"/>
  <c r="A2847" i="9"/>
  <c r="A2846" i="9"/>
  <c r="A2845" i="9"/>
  <c r="A2844" i="9"/>
  <c r="A2843" i="9"/>
  <c r="A2842" i="9"/>
  <c r="A2841" i="9"/>
  <c r="A2840" i="9"/>
  <c r="A2839" i="9"/>
  <c r="A2838" i="9"/>
  <c r="A2837" i="9"/>
  <c r="A2836" i="9"/>
  <c r="A2835" i="9"/>
  <c r="A2834" i="9"/>
  <c r="A2833" i="9"/>
  <c r="A2832" i="9"/>
  <c r="A2831" i="9"/>
  <c r="A2830" i="9"/>
  <c r="A2829" i="9"/>
  <c r="A2828" i="9"/>
  <c r="A2827" i="9"/>
  <c r="A2826" i="9"/>
  <c r="A2825" i="9"/>
  <c r="A2824" i="9"/>
  <c r="A2823" i="9"/>
  <c r="A2822" i="9"/>
  <c r="A2821" i="9"/>
  <c r="A2820" i="9"/>
  <c r="A2819" i="9"/>
  <c r="A2818" i="9"/>
  <c r="A2817" i="9"/>
  <c r="A2816" i="9"/>
  <c r="A2815" i="9"/>
  <c r="A2814" i="9"/>
  <c r="A2813" i="9"/>
  <c r="A2812" i="9"/>
  <c r="A2811" i="9"/>
  <c r="A2810" i="9"/>
  <c r="A2809" i="9"/>
  <c r="A2808" i="9"/>
  <c r="A2807" i="9"/>
  <c r="A2806" i="9"/>
  <c r="A2805" i="9"/>
  <c r="A2804" i="9"/>
  <c r="A2803" i="9"/>
  <c r="A2802" i="9"/>
  <c r="A2801" i="9"/>
  <c r="A2800" i="9"/>
  <c r="A2799" i="9"/>
  <c r="A2798" i="9"/>
  <c r="A2797" i="9"/>
  <c r="A2796" i="9"/>
  <c r="A2795" i="9"/>
  <c r="A2794" i="9"/>
  <c r="A2793" i="9"/>
  <c r="A2792" i="9"/>
  <c r="A2791" i="9"/>
  <c r="A2790" i="9"/>
  <c r="A2789" i="9"/>
  <c r="A2788" i="9"/>
  <c r="A2787" i="9"/>
  <c r="A2786" i="9"/>
  <c r="A2785" i="9"/>
  <c r="A2784" i="9"/>
  <c r="A2783" i="9"/>
  <c r="A2782" i="9"/>
  <c r="A2781" i="9"/>
  <c r="A2780" i="9"/>
  <c r="A2779" i="9"/>
  <c r="A2778" i="9"/>
  <c r="A2777" i="9"/>
  <c r="A2776" i="9"/>
  <c r="A2775" i="9"/>
  <c r="A2774" i="9"/>
  <c r="A2773" i="9"/>
  <c r="A2772" i="9"/>
  <c r="A2771" i="9"/>
  <c r="A2770" i="9"/>
  <c r="A2769" i="9"/>
  <c r="A2768" i="9"/>
  <c r="A2767" i="9"/>
  <c r="A2766" i="9"/>
  <c r="A2765" i="9"/>
  <c r="A2764" i="9"/>
  <c r="A2763" i="9"/>
  <c r="A2762" i="9"/>
  <c r="A2761" i="9"/>
  <c r="A2760" i="9"/>
  <c r="A2759" i="9"/>
  <c r="A2758" i="9"/>
  <c r="A2757" i="9"/>
  <c r="A2756" i="9"/>
  <c r="A2755" i="9"/>
  <c r="A2754" i="9"/>
  <c r="A2753" i="9"/>
  <c r="A2752" i="9"/>
  <c r="A2751" i="9"/>
  <c r="A2750" i="9"/>
  <c r="A2749" i="9"/>
  <c r="A2748" i="9"/>
  <c r="A2747" i="9"/>
  <c r="A2746" i="9"/>
  <c r="A2745" i="9"/>
  <c r="A2744" i="9"/>
  <c r="A2743" i="9"/>
  <c r="A2742" i="9"/>
  <c r="A2741" i="9"/>
  <c r="A2740" i="9"/>
  <c r="A2739" i="9"/>
  <c r="A2738" i="9"/>
  <c r="A2737" i="9"/>
  <c r="A2736" i="9"/>
  <c r="A2735" i="9"/>
  <c r="A2734" i="9"/>
  <c r="A2733" i="9"/>
  <c r="A2732" i="9"/>
  <c r="A2731" i="9"/>
  <c r="A2730" i="9"/>
  <c r="A2729" i="9"/>
  <c r="A2728" i="9"/>
  <c r="A2727" i="9"/>
  <c r="A2726" i="9"/>
  <c r="A2725" i="9"/>
  <c r="A2724" i="9"/>
  <c r="A2723" i="9"/>
  <c r="A2722" i="9"/>
  <c r="A2721" i="9"/>
  <c r="A2720" i="9"/>
  <c r="A2719" i="9"/>
  <c r="A2718" i="9"/>
  <c r="A2717" i="9"/>
  <c r="A2716" i="9"/>
  <c r="A2715" i="9"/>
  <c r="A2714" i="9"/>
  <c r="A2713" i="9"/>
  <c r="A2712" i="9"/>
  <c r="A2711" i="9"/>
  <c r="A2710" i="9"/>
  <c r="A2709" i="9"/>
  <c r="A2708" i="9"/>
  <c r="A2707" i="9"/>
  <c r="A2706" i="9"/>
  <c r="A2705" i="9"/>
  <c r="A2704" i="9"/>
  <c r="A2703" i="9"/>
  <c r="A2702" i="9"/>
  <c r="A2701" i="9"/>
  <c r="A2700" i="9"/>
  <c r="A2699" i="9"/>
  <c r="A2698" i="9"/>
  <c r="A2697" i="9"/>
  <c r="A2696" i="9"/>
  <c r="A2695" i="9"/>
  <c r="A2694" i="9"/>
  <c r="A2693" i="9"/>
  <c r="A2692" i="9"/>
  <c r="A2691" i="9"/>
  <c r="A2690" i="9"/>
  <c r="A2689" i="9"/>
  <c r="A2688" i="9"/>
  <c r="A2687" i="9"/>
  <c r="A2686" i="9"/>
  <c r="A2685" i="9"/>
  <c r="A2684" i="9"/>
  <c r="A2683" i="9"/>
  <c r="A2682" i="9"/>
  <c r="A2681" i="9"/>
  <c r="A2680" i="9"/>
  <c r="A2679" i="9"/>
  <c r="A2678" i="9"/>
  <c r="A2677" i="9"/>
  <c r="A2676" i="9"/>
  <c r="A2675" i="9"/>
  <c r="A2674" i="9"/>
  <c r="A2673" i="9"/>
  <c r="A2672" i="9"/>
  <c r="A2671" i="9"/>
  <c r="A2670" i="9"/>
  <c r="A2669" i="9"/>
  <c r="A2668" i="9"/>
  <c r="A2667" i="9"/>
  <c r="A2666" i="9"/>
  <c r="A2665" i="9"/>
  <c r="A2664" i="9"/>
  <c r="A2663" i="9"/>
  <c r="A2662" i="9"/>
  <c r="A2661" i="9"/>
  <c r="A2660" i="9"/>
  <c r="A2659" i="9"/>
  <c r="A2658" i="9"/>
  <c r="A2657" i="9"/>
  <c r="A2656" i="9"/>
  <c r="A2655" i="9"/>
  <c r="A2654" i="9"/>
  <c r="A2653" i="9"/>
  <c r="A2652" i="9"/>
  <c r="A2651" i="9"/>
  <c r="A2650" i="9"/>
  <c r="A2649" i="9"/>
  <c r="A2648" i="9"/>
  <c r="A2647" i="9"/>
  <c r="A2646" i="9"/>
  <c r="A2645" i="9"/>
  <c r="A2644" i="9"/>
  <c r="A2643" i="9"/>
  <c r="A2642" i="9"/>
  <c r="A2641" i="9"/>
  <c r="A2640" i="9"/>
  <c r="A2639" i="9"/>
  <c r="A2638" i="9"/>
  <c r="A2637" i="9"/>
  <c r="A2636" i="9"/>
  <c r="A2635" i="9"/>
  <c r="A2634" i="9"/>
  <c r="A2633" i="9"/>
  <c r="A2632" i="9"/>
  <c r="A2631" i="9"/>
  <c r="A2630" i="9"/>
  <c r="A2629" i="9"/>
  <c r="A2628" i="9"/>
  <c r="A2627" i="9"/>
  <c r="A2626" i="9"/>
  <c r="A2625" i="9"/>
  <c r="A2624" i="9"/>
  <c r="A2623" i="9"/>
  <c r="A2622" i="9"/>
  <c r="A2621" i="9"/>
  <c r="A2620" i="9"/>
  <c r="A2619" i="9"/>
  <c r="A2618" i="9"/>
  <c r="A2617" i="9"/>
  <c r="A2616" i="9"/>
  <c r="A2615" i="9"/>
  <c r="A2614" i="9"/>
  <c r="A2613" i="9"/>
  <c r="A2612" i="9"/>
  <c r="A2611" i="9"/>
  <c r="A2610" i="9"/>
  <c r="A2609" i="9"/>
  <c r="A2608" i="9"/>
  <c r="A2607" i="9"/>
  <c r="A2606" i="9"/>
  <c r="A2605" i="9"/>
  <c r="A2604" i="9"/>
  <c r="A2603" i="9"/>
  <c r="A2602" i="9"/>
  <c r="A2601" i="9"/>
  <c r="A2600" i="9"/>
  <c r="A2599" i="9"/>
  <c r="A2598" i="9"/>
  <c r="A2597" i="9"/>
  <c r="A2596" i="9"/>
  <c r="A2595" i="9"/>
  <c r="A2594" i="9"/>
  <c r="A2593" i="9"/>
  <c r="A2592" i="9"/>
  <c r="A2591" i="9"/>
  <c r="A2590" i="9"/>
  <c r="A2589" i="9"/>
  <c r="A2588" i="9"/>
  <c r="A2587" i="9"/>
  <c r="A2586" i="9"/>
  <c r="A2585" i="9"/>
  <c r="A2584" i="9"/>
  <c r="A2583" i="9"/>
  <c r="A2582" i="9"/>
  <c r="A2581" i="9"/>
  <c r="A2580" i="9"/>
  <c r="A2579" i="9"/>
  <c r="A2578" i="9"/>
  <c r="A2577" i="9"/>
  <c r="A2576" i="9"/>
  <c r="A2575" i="9"/>
  <c r="A2574" i="9"/>
  <c r="A2573" i="9"/>
  <c r="A2572" i="9"/>
  <c r="A2571" i="9"/>
  <c r="A2570" i="9"/>
  <c r="A2569" i="9"/>
  <c r="A2568" i="9"/>
  <c r="A2567" i="9"/>
  <c r="A2566" i="9"/>
  <c r="A2565" i="9"/>
  <c r="A2564" i="9"/>
  <c r="A2563" i="9"/>
  <c r="A2562" i="9"/>
  <c r="A2561" i="9"/>
  <c r="A2560" i="9"/>
  <c r="A2559" i="9"/>
  <c r="A2558" i="9"/>
  <c r="A2557" i="9"/>
  <c r="A2556" i="9"/>
  <c r="A2555" i="9"/>
  <c r="A2554" i="9"/>
  <c r="A2553" i="9"/>
  <c r="A2552" i="9"/>
  <c r="A2551" i="9"/>
  <c r="A2550" i="9"/>
  <c r="A2549" i="9"/>
  <c r="A2548" i="9"/>
  <c r="A2547" i="9"/>
  <c r="A2546" i="9"/>
  <c r="A2545" i="9"/>
  <c r="A2544" i="9"/>
  <c r="A2543" i="9"/>
  <c r="A2542" i="9"/>
  <c r="A2541" i="9"/>
  <c r="A2540" i="9"/>
  <c r="A2539" i="9"/>
  <c r="A2538" i="9"/>
  <c r="A2537" i="9"/>
  <c r="A2536" i="9"/>
  <c r="A2535" i="9"/>
  <c r="A2534" i="9"/>
  <c r="A2533" i="9"/>
  <c r="A2532" i="9"/>
  <c r="A2531" i="9"/>
  <c r="A2530" i="9"/>
  <c r="A2529" i="9"/>
  <c r="A2528" i="9"/>
  <c r="A2527" i="9"/>
  <c r="A2526" i="9"/>
  <c r="A2525" i="9"/>
  <c r="A2524" i="9"/>
  <c r="A2523" i="9"/>
  <c r="A2522" i="9"/>
  <c r="A2521" i="9"/>
  <c r="A2520" i="9"/>
  <c r="A2519" i="9"/>
  <c r="A2518" i="9"/>
  <c r="A2517" i="9"/>
  <c r="A2516" i="9"/>
  <c r="A2515" i="9"/>
  <c r="A2514" i="9"/>
  <c r="A2513" i="9"/>
  <c r="A2512" i="9"/>
  <c r="A2511" i="9"/>
  <c r="A2510" i="9"/>
  <c r="A2509" i="9"/>
  <c r="A2508" i="9"/>
  <c r="A2507" i="9"/>
  <c r="A2506" i="9"/>
  <c r="A2505" i="9"/>
  <c r="A2504" i="9"/>
  <c r="A2503" i="9"/>
  <c r="A2502" i="9"/>
  <c r="A2501" i="9"/>
  <c r="A2500" i="9"/>
  <c r="A2499" i="9"/>
  <c r="A2498" i="9"/>
  <c r="A2497" i="9"/>
  <c r="A2496" i="9"/>
  <c r="A2495" i="9"/>
  <c r="A2494" i="9"/>
  <c r="A2493" i="9"/>
  <c r="A2492" i="9"/>
  <c r="A2491" i="9"/>
  <c r="A2490" i="9"/>
  <c r="A2489" i="9"/>
  <c r="A2488" i="9"/>
  <c r="A2487" i="9"/>
  <c r="A2486" i="9"/>
  <c r="A2485" i="9"/>
  <c r="A2484" i="9"/>
  <c r="A2483" i="9"/>
  <c r="A2482" i="9"/>
  <c r="A2481" i="9"/>
  <c r="A2480" i="9"/>
  <c r="A2479" i="9"/>
  <c r="A2478" i="9"/>
  <c r="A2477" i="9"/>
  <c r="A2476" i="9"/>
  <c r="A2475" i="9"/>
  <c r="A2474" i="9"/>
  <c r="A2473" i="9"/>
  <c r="A2472" i="9"/>
  <c r="A2471" i="9"/>
  <c r="A2470" i="9"/>
  <c r="A2469" i="9"/>
  <c r="A2468" i="9"/>
  <c r="A2467" i="9"/>
  <c r="A2466" i="9"/>
  <c r="A2465" i="9"/>
  <c r="A2464" i="9"/>
  <c r="A2463" i="9"/>
  <c r="A2462" i="9"/>
  <c r="A2461" i="9"/>
  <c r="A2460" i="9"/>
  <c r="A2459" i="9"/>
  <c r="A2458" i="9"/>
  <c r="A2457" i="9"/>
  <c r="A2456" i="9"/>
  <c r="A2455" i="9"/>
  <c r="A2454" i="9"/>
  <c r="A2453" i="9"/>
  <c r="A2452" i="9"/>
  <c r="A2451" i="9"/>
  <c r="A2450" i="9"/>
  <c r="A2449" i="9"/>
  <c r="A2448" i="9"/>
  <c r="A2447" i="9"/>
  <c r="A2446" i="9"/>
  <c r="A2445" i="9"/>
  <c r="A2444" i="9"/>
  <c r="A2443" i="9"/>
  <c r="A2442" i="9"/>
  <c r="A2441" i="9"/>
  <c r="A2440" i="9"/>
  <c r="A2439" i="9"/>
  <c r="A2438" i="9"/>
  <c r="A2437" i="9"/>
  <c r="A2436" i="9"/>
  <c r="A2435" i="9"/>
  <c r="A2434" i="9"/>
  <c r="A2433" i="9"/>
  <c r="A2432" i="9"/>
  <c r="A2431" i="9"/>
  <c r="A2430" i="9"/>
  <c r="A2429" i="9"/>
  <c r="A2428" i="9"/>
  <c r="A2427" i="9"/>
  <c r="A2426" i="9"/>
  <c r="A2425" i="9"/>
  <c r="A2424" i="9"/>
  <c r="A2423" i="9"/>
  <c r="A2422" i="9"/>
  <c r="A2421" i="9"/>
  <c r="A2420" i="9"/>
  <c r="A2419" i="9"/>
  <c r="A2418" i="9"/>
  <c r="A2417" i="9"/>
  <c r="A2416" i="9"/>
  <c r="A2415" i="9"/>
  <c r="A2414" i="9"/>
  <c r="A2413" i="9"/>
  <c r="A2412" i="9"/>
  <c r="A2411" i="9"/>
  <c r="A2410" i="9"/>
  <c r="A2409" i="9"/>
  <c r="A2408" i="9"/>
  <c r="A2407" i="9"/>
  <c r="A2406" i="9"/>
  <c r="A2405" i="9"/>
  <c r="A2404" i="9"/>
  <c r="A2403" i="9"/>
  <c r="A2402" i="9"/>
  <c r="A2401" i="9"/>
  <c r="A2400" i="9"/>
  <c r="A2399" i="9"/>
  <c r="A2398" i="9"/>
  <c r="A2397" i="9"/>
  <c r="A2396" i="9"/>
  <c r="A2395" i="9"/>
  <c r="A2394" i="9"/>
  <c r="A2393" i="9"/>
  <c r="A2392" i="9"/>
  <c r="A2391" i="9"/>
  <c r="A2390" i="9"/>
  <c r="A2389" i="9"/>
  <c r="A2388" i="9"/>
  <c r="A2387" i="9"/>
  <c r="A2386" i="9"/>
  <c r="A2385" i="9"/>
  <c r="A2384" i="9"/>
  <c r="A2383" i="9"/>
  <c r="A2382" i="9"/>
  <c r="A2381" i="9"/>
  <c r="A2380" i="9"/>
  <c r="A2379" i="9"/>
  <c r="A2378" i="9"/>
  <c r="A2377" i="9"/>
  <c r="A2376" i="9"/>
  <c r="A2375" i="9"/>
  <c r="A2374" i="9"/>
  <c r="A2373" i="9"/>
  <c r="A2372" i="9"/>
  <c r="A2371" i="9"/>
  <c r="A2370" i="9"/>
  <c r="A2369" i="9"/>
  <c r="A2368" i="9"/>
  <c r="A2367" i="9"/>
  <c r="A2366" i="9"/>
  <c r="A2365" i="9"/>
  <c r="A2364" i="9"/>
  <c r="A2363" i="9"/>
  <c r="A2362" i="9"/>
  <c r="A2361" i="9"/>
  <c r="A2360" i="9"/>
  <c r="A2359" i="9"/>
  <c r="A2358" i="9"/>
  <c r="A2357" i="9"/>
  <c r="A2356" i="9"/>
  <c r="A2355" i="9"/>
  <c r="A2354" i="9"/>
  <c r="A2353" i="9"/>
  <c r="A2352" i="9"/>
  <c r="A2351" i="9"/>
  <c r="A2350" i="9"/>
  <c r="A2349" i="9"/>
  <c r="A2348" i="9"/>
  <c r="A2347" i="9"/>
  <c r="A2346" i="9"/>
  <c r="A2345" i="9"/>
  <c r="A2344" i="9"/>
  <c r="A2343" i="9"/>
  <c r="A2342" i="9"/>
  <c r="A2341" i="9"/>
  <c r="A2340" i="9"/>
  <c r="A2339" i="9"/>
  <c r="A2338" i="9"/>
  <c r="A2337" i="9"/>
  <c r="A2336" i="9"/>
  <c r="A2335" i="9"/>
  <c r="A2334" i="9"/>
  <c r="A2333" i="9"/>
  <c r="A2332" i="9"/>
  <c r="A2331" i="9"/>
  <c r="A2330" i="9"/>
  <c r="A2329" i="9"/>
  <c r="A2328" i="9"/>
  <c r="A2327" i="9"/>
  <c r="A2326" i="9"/>
  <c r="A2325" i="9"/>
  <c r="A2324" i="9"/>
  <c r="A2323" i="9"/>
  <c r="A2322" i="9"/>
  <c r="A2321" i="9"/>
  <c r="A2320" i="9"/>
  <c r="A2319" i="9"/>
  <c r="A2318" i="9"/>
  <c r="A2317" i="9"/>
  <c r="A2316" i="9"/>
  <c r="A2315" i="9"/>
  <c r="A2314" i="9"/>
  <c r="A2313" i="9"/>
  <c r="A2312" i="9"/>
  <c r="A2311" i="9"/>
  <c r="A2310" i="9"/>
  <c r="A2309" i="9"/>
  <c r="A2308" i="9"/>
  <c r="A2307" i="9"/>
  <c r="A2306" i="9"/>
  <c r="A2305" i="9"/>
  <c r="A2304" i="9"/>
  <c r="A2303" i="9"/>
  <c r="A2302" i="9"/>
  <c r="A2301" i="9"/>
  <c r="A2300" i="9"/>
  <c r="A2299" i="9"/>
  <c r="A2298" i="9"/>
  <c r="A2297" i="9"/>
  <c r="A2296" i="9"/>
  <c r="A2295" i="9"/>
  <c r="A2294" i="9"/>
  <c r="A2293" i="9"/>
  <c r="A2292" i="9"/>
  <c r="A2291" i="9"/>
  <c r="A2290" i="9"/>
  <c r="A2289" i="9"/>
  <c r="A2288" i="9"/>
  <c r="A2287" i="9"/>
  <c r="A2286" i="9"/>
  <c r="A2285" i="9"/>
  <c r="A2284" i="9"/>
  <c r="A2283" i="9"/>
  <c r="A2282" i="9"/>
  <c r="A2281" i="9"/>
  <c r="A2280" i="9"/>
  <c r="A2279" i="9"/>
  <c r="A2278" i="9"/>
  <c r="A2277" i="9"/>
  <c r="A2276" i="9"/>
  <c r="A2275" i="9"/>
  <c r="A2274" i="9"/>
  <c r="A2273" i="9"/>
  <c r="A2272" i="9"/>
  <c r="A2271" i="9"/>
  <c r="A2270" i="9"/>
  <c r="A2269" i="9"/>
  <c r="A2268" i="9"/>
  <c r="A2267" i="9"/>
  <c r="A2266" i="9"/>
  <c r="A2265" i="9"/>
  <c r="A2264" i="9"/>
  <c r="A2263" i="9"/>
  <c r="A2262" i="9"/>
  <c r="A2261" i="9"/>
  <c r="A2260" i="9"/>
  <c r="A2259" i="9"/>
  <c r="A2258" i="9"/>
  <c r="A2257" i="9"/>
  <c r="A2256" i="9"/>
  <c r="A2255" i="9"/>
  <c r="A2254" i="9"/>
  <c r="A2253" i="9"/>
  <c r="A2252" i="9"/>
  <c r="A2251" i="9"/>
  <c r="A2250" i="9"/>
  <c r="A2249" i="9"/>
  <c r="A2248" i="9"/>
  <c r="A2247" i="9"/>
  <c r="A2246" i="9"/>
  <c r="A2245" i="9"/>
  <c r="A2244" i="9"/>
  <c r="A2243" i="9"/>
  <c r="A2242" i="9"/>
  <c r="A2241" i="9"/>
  <c r="A2240" i="9"/>
  <c r="A2239" i="9"/>
  <c r="A2238" i="9"/>
  <c r="A2237" i="9"/>
  <c r="A2236" i="9"/>
  <c r="A2235" i="9"/>
  <c r="A2234" i="9"/>
  <c r="A2233" i="9"/>
  <c r="A2232" i="9"/>
  <c r="A2231" i="9"/>
  <c r="A2230" i="9"/>
  <c r="A2229" i="9"/>
  <c r="A2228" i="9"/>
  <c r="A2227" i="9"/>
  <c r="A2226" i="9"/>
  <c r="A2225" i="9"/>
  <c r="A2224" i="9"/>
  <c r="A2223" i="9"/>
  <c r="A2222" i="9"/>
  <c r="A2221" i="9"/>
  <c r="A2220" i="9"/>
  <c r="A2219" i="9"/>
  <c r="A2218" i="9"/>
  <c r="A2217" i="9"/>
  <c r="A2216" i="9"/>
  <c r="A2215" i="9"/>
  <c r="A2214" i="9"/>
  <c r="A2213" i="9"/>
  <c r="A2212" i="9"/>
  <c r="A2211" i="9"/>
  <c r="A2210" i="9"/>
  <c r="A2209" i="9"/>
  <c r="A2208" i="9"/>
  <c r="A2207" i="9"/>
  <c r="A2206" i="9"/>
  <c r="A2205" i="9"/>
  <c r="A2204" i="9"/>
  <c r="A2203" i="9"/>
  <c r="A2202" i="9"/>
  <c r="A2201" i="9"/>
  <c r="A2200" i="9"/>
  <c r="A2199" i="9"/>
  <c r="A2198" i="9"/>
  <c r="A2197" i="9"/>
  <c r="A2196" i="9"/>
  <c r="A2195" i="9"/>
  <c r="A2194" i="9"/>
  <c r="A2193" i="9"/>
  <c r="A2192" i="9"/>
  <c r="A2191" i="9"/>
  <c r="A2190" i="9"/>
  <c r="A2189" i="9"/>
  <c r="A2188" i="9"/>
  <c r="A2187" i="9"/>
  <c r="A2186" i="9"/>
  <c r="A2185" i="9"/>
  <c r="A2184" i="9"/>
  <c r="A2183" i="9"/>
  <c r="A2182" i="9"/>
  <c r="A2181" i="9"/>
  <c r="A2180" i="9"/>
  <c r="A2179" i="9"/>
  <c r="A2178" i="9"/>
  <c r="A2177" i="9"/>
  <c r="A2176" i="9"/>
  <c r="A2175" i="9"/>
  <c r="A2174" i="9"/>
  <c r="A2173" i="9"/>
  <c r="A2172" i="9"/>
  <c r="A2171" i="9"/>
  <c r="A2170" i="9"/>
  <c r="A2169" i="9"/>
  <c r="A2168" i="9"/>
  <c r="A2167" i="9"/>
  <c r="A2166" i="9"/>
  <c r="A2165" i="9"/>
  <c r="A2164" i="9"/>
  <c r="A2163" i="9"/>
  <c r="A2162" i="9"/>
  <c r="A2161" i="9"/>
  <c r="A2160" i="9"/>
  <c r="A2159" i="9"/>
  <c r="A2158" i="9"/>
  <c r="A2157" i="9"/>
  <c r="A2156" i="9"/>
  <c r="A2155" i="9"/>
  <c r="A2154" i="9"/>
  <c r="A2153" i="9"/>
  <c r="A2152" i="9"/>
  <c r="A2151" i="9"/>
  <c r="A2150" i="9"/>
  <c r="A2149" i="9"/>
  <c r="A2148" i="9"/>
  <c r="A2147" i="9"/>
  <c r="A2146" i="9"/>
  <c r="A2145" i="9"/>
  <c r="A2144" i="9"/>
  <c r="A2143" i="9"/>
  <c r="A2142" i="9"/>
  <c r="A2141" i="9"/>
  <c r="A2140" i="9"/>
  <c r="A2139" i="9"/>
  <c r="A2138" i="9"/>
  <c r="A2137" i="9"/>
  <c r="A2136" i="9"/>
  <c r="A2135" i="9"/>
  <c r="A2134" i="9"/>
  <c r="A2133" i="9"/>
  <c r="A2132" i="9"/>
  <c r="A2131" i="9"/>
  <c r="A2130" i="9"/>
  <c r="A2129" i="9"/>
  <c r="A2128" i="9"/>
  <c r="A2127" i="9"/>
  <c r="A2126" i="9"/>
  <c r="A2125" i="9"/>
  <c r="A2124" i="9"/>
  <c r="A2123" i="9"/>
  <c r="A2122" i="9"/>
  <c r="A2121" i="9"/>
  <c r="A2120" i="9"/>
  <c r="A2119" i="9"/>
  <c r="A2118" i="9"/>
  <c r="A2117" i="9"/>
  <c r="A2116" i="9"/>
  <c r="A2115" i="9"/>
  <c r="A2114" i="9"/>
  <c r="A2113" i="9"/>
  <c r="A2112" i="9"/>
  <c r="A2111" i="9"/>
  <c r="A2110" i="9"/>
  <c r="A2109" i="9"/>
  <c r="A2108" i="9"/>
  <c r="A2107" i="9"/>
  <c r="A2106" i="9"/>
  <c r="A2105" i="9"/>
  <c r="A2104" i="9"/>
  <c r="A2103" i="9"/>
  <c r="A2102" i="9"/>
  <c r="A2101" i="9"/>
  <c r="A2100" i="9"/>
  <c r="A2099" i="9"/>
  <c r="A2098" i="9"/>
  <c r="A2097" i="9"/>
  <c r="A2096" i="9"/>
  <c r="A2095" i="9"/>
  <c r="A2094" i="9"/>
  <c r="A2093" i="9"/>
  <c r="A2092" i="9"/>
  <c r="A2091" i="9"/>
  <c r="A2090" i="9"/>
  <c r="A2089" i="9"/>
  <c r="A2088" i="9"/>
  <c r="A2087" i="9"/>
  <c r="A2086" i="9"/>
  <c r="A2085" i="9"/>
  <c r="A2084" i="9"/>
  <c r="A2083" i="9"/>
  <c r="A2082" i="9"/>
  <c r="A2081" i="9"/>
  <c r="A2080" i="9"/>
  <c r="A2079" i="9"/>
  <c r="A2078" i="9"/>
  <c r="A2077" i="9"/>
  <c r="A2076" i="9"/>
  <c r="A2075" i="9"/>
  <c r="A2074" i="9"/>
  <c r="A2073" i="9"/>
  <c r="A2072" i="9"/>
  <c r="A2071" i="9"/>
  <c r="A2070" i="9"/>
  <c r="A2069" i="9"/>
  <c r="A2068" i="9"/>
  <c r="A2067" i="9"/>
  <c r="A2066" i="9"/>
  <c r="A2065" i="9"/>
  <c r="A2064" i="9"/>
  <c r="A2063" i="9"/>
  <c r="A2062" i="9"/>
  <c r="A2061" i="9"/>
  <c r="A2060" i="9"/>
  <c r="A2059" i="9"/>
  <c r="A2058" i="9"/>
  <c r="A2057" i="9"/>
  <c r="A2056" i="9"/>
  <c r="A2055" i="9"/>
  <c r="A2054" i="9"/>
  <c r="A2053" i="9"/>
  <c r="A2052" i="9"/>
  <c r="A2051" i="9"/>
  <c r="A2050" i="9"/>
  <c r="A2049" i="9"/>
  <c r="A2048" i="9"/>
  <c r="A2047" i="9"/>
  <c r="A2046" i="9"/>
  <c r="A2045" i="9"/>
  <c r="A2044" i="9"/>
  <c r="A2043" i="9"/>
  <c r="A2042" i="9"/>
  <c r="A2041" i="9"/>
  <c r="A2040" i="9"/>
  <c r="A2039" i="9"/>
  <c r="A2038" i="9"/>
  <c r="A2037" i="9"/>
  <c r="A2036" i="9"/>
  <c r="A2035" i="9"/>
  <c r="A2034" i="9"/>
  <c r="A2033" i="9"/>
  <c r="A2032" i="9"/>
  <c r="A2031" i="9"/>
  <c r="A2030" i="9"/>
  <c r="A2029" i="9"/>
  <c r="A2028" i="9"/>
  <c r="A2027" i="9"/>
  <c r="A2026" i="9"/>
  <c r="A2025" i="9"/>
  <c r="A2024" i="9"/>
  <c r="A2023" i="9"/>
  <c r="A2022" i="9"/>
  <c r="A2021" i="9"/>
  <c r="A2020" i="9"/>
  <c r="A2019" i="9"/>
  <c r="A2018" i="9"/>
  <c r="A2017" i="9"/>
  <c r="A2016" i="9"/>
  <c r="A2015" i="9"/>
  <c r="A2014" i="9"/>
  <c r="A2013" i="9"/>
  <c r="A2012" i="9"/>
  <c r="A2011" i="9"/>
  <c r="A2010" i="9"/>
  <c r="A2009" i="9"/>
  <c r="A2008" i="9"/>
  <c r="A2007" i="9"/>
  <c r="A2006" i="9"/>
  <c r="A2005" i="9"/>
  <c r="A2004" i="9"/>
  <c r="A2003" i="9"/>
  <c r="A2002" i="9"/>
  <c r="A2001" i="9"/>
  <c r="A2000" i="9"/>
  <c r="A1999" i="9"/>
  <c r="A1998" i="9"/>
  <c r="A1997" i="9"/>
  <c r="A1996" i="9"/>
  <c r="A1995" i="9"/>
  <c r="A1994" i="9"/>
  <c r="A1993" i="9"/>
  <c r="A1992" i="9"/>
  <c r="A1991" i="9"/>
  <c r="A1990" i="9"/>
  <c r="A1989" i="9"/>
  <c r="A1988" i="9"/>
  <c r="A1987" i="9"/>
  <c r="A1986" i="9"/>
  <c r="A1985" i="9"/>
  <c r="A1984" i="9"/>
  <c r="A1983" i="9"/>
  <c r="A1982" i="9"/>
  <c r="A1981" i="9"/>
  <c r="A1980" i="9"/>
  <c r="A1979" i="9"/>
  <c r="A1978" i="9"/>
  <c r="A1977" i="9"/>
  <c r="A1976" i="9"/>
  <c r="A1975" i="9"/>
  <c r="A1974" i="9"/>
  <c r="A1973" i="9"/>
  <c r="A1972" i="9"/>
  <c r="A1971" i="9"/>
  <c r="A1970" i="9"/>
  <c r="A1969" i="9"/>
  <c r="A1968" i="9"/>
  <c r="A1967" i="9"/>
  <c r="A1966" i="9"/>
  <c r="A1965" i="9"/>
  <c r="A1964" i="9"/>
  <c r="A1963" i="9"/>
  <c r="A1962" i="9"/>
  <c r="A1961" i="9"/>
  <c r="A1960" i="9"/>
  <c r="A1959" i="9"/>
  <c r="A1958" i="9"/>
  <c r="A1957" i="9"/>
  <c r="A1956" i="9"/>
  <c r="A1955" i="9"/>
  <c r="A1954" i="9"/>
  <c r="A1953" i="9"/>
  <c r="A1952" i="9"/>
  <c r="A1951" i="9"/>
  <c r="A1950" i="9"/>
  <c r="A1949" i="9"/>
  <c r="A1948" i="9"/>
  <c r="A1947" i="9"/>
  <c r="A1946" i="9"/>
  <c r="A1945" i="9"/>
  <c r="A1944" i="9"/>
  <c r="A1943" i="9"/>
  <c r="A1942" i="9"/>
  <c r="A1941" i="9"/>
  <c r="A1940" i="9"/>
  <c r="A1939" i="9"/>
  <c r="A1938" i="9"/>
  <c r="A1937" i="9"/>
  <c r="A1936" i="9"/>
  <c r="A1935" i="9"/>
  <c r="A1934" i="9"/>
  <c r="A1933" i="9"/>
  <c r="A1932" i="9"/>
  <c r="A1931" i="9"/>
  <c r="A1930" i="9"/>
  <c r="A1929" i="9"/>
  <c r="A1928" i="9"/>
  <c r="A1927" i="9"/>
  <c r="A1926" i="9"/>
  <c r="A1925" i="9"/>
  <c r="A1924" i="9"/>
  <c r="A1923" i="9"/>
  <c r="A1922" i="9"/>
  <c r="A1921" i="9"/>
  <c r="A1920" i="9"/>
  <c r="A1919" i="9"/>
  <c r="A1918" i="9"/>
  <c r="A1917" i="9"/>
  <c r="A1916" i="9"/>
  <c r="A1915" i="9"/>
  <c r="A1914" i="9"/>
  <c r="A1913" i="9"/>
  <c r="A1912" i="9"/>
  <c r="A1911" i="9"/>
  <c r="A1910" i="9"/>
  <c r="A1909" i="9"/>
  <c r="A1908" i="9"/>
  <c r="A1907" i="9"/>
  <c r="A1906" i="9"/>
  <c r="A1905" i="9"/>
  <c r="A1904" i="9"/>
  <c r="A1903" i="9"/>
  <c r="A1902" i="9"/>
  <c r="A1901" i="9"/>
  <c r="A1900" i="9"/>
  <c r="A1899" i="9"/>
  <c r="A1898" i="9"/>
  <c r="A1897" i="9"/>
  <c r="A1896" i="9"/>
  <c r="A1895" i="9"/>
  <c r="A1894" i="9"/>
  <c r="A1893" i="9"/>
  <c r="A1892" i="9"/>
  <c r="A1891" i="9"/>
  <c r="A1890" i="9"/>
  <c r="A1889" i="9"/>
  <c r="A1888" i="9"/>
  <c r="A1887" i="9"/>
  <c r="A1886" i="9"/>
  <c r="A1885" i="9"/>
  <c r="A1884" i="9"/>
  <c r="A1883" i="9"/>
  <c r="A1882" i="9"/>
  <c r="A1881" i="9"/>
  <c r="A1880" i="9"/>
  <c r="A1879" i="9"/>
  <c r="A1878" i="9"/>
  <c r="A1877" i="9"/>
  <c r="A1876" i="9"/>
  <c r="A1875" i="9"/>
  <c r="A1874" i="9"/>
  <c r="A1873" i="9"/>
  <c r="A1872" i="9"/>
  <c r="A1871" i="9"/>
  <c r="A1870" i="9"/>
  <c r="A1869" i="9"/>
  <c r="A1868" i="9"/>
  <c r="A1867" i="9"/>
  <c r="A1866" i="9"/>
  <c r="A1865" i="9"/>
  <c r="A1864" i="9"/>
  <c r="A1863" i="9"/>
  <c r="A1862" i="9"/>
  <c r="A1861" i="9"/>
  <c r="A1860" i="9"/>
  <c r="A1859" i="9"/>
  <c r="A1858" i="9"/>
  <c r="A1857" i="9"/>
  <c r="A1856" i="9"/>
  <c r="A1855" i="9"/>
  <c r="A1854" i="9"/>
  <c r="A1853" i="9"/>
  <c r="A1852" i="9"/>
  <c r="A1851" i="9"/>
  <c r="A1850" i="9"/>
  <c r="A1849" i="9"/>
  <c r="A1848" i="9"/>
  <c r="A1847" i="9"/>
  <c r="A1846" i="9"/>
  <c r="A1845" i="9"/>
  <c r="A1844" i="9"/>
  <c r="A1843" i="9"/>
  <c r="A1842" i="9"/>
  <c r="A1841" i="9"/>
  <c r="A1840" i="9"/>
  <c r="A1839" i="9"/>
  <c r="A1838" i="9"/>
  <c r="A1837" i="9"/>
  <c r="A1836" i="9"/>
  <c r="A1835" i="9"/>
  <c r="A1834" i="9"/>
  <c r="A1833" i="9"/>
  <c r="A1832" i="9"/>
  <c r="A1831" i="9"/>
  <c r="A1830" i="9"/>
  <c r="A1829" i="9"/>
  <c r="A1828" i="9"/>
  <c r="A1827" i="9"/>
  <c r="A1826" i="9"/>
  <c r="A1825" i="9"/>
  <c r="A1824" i="9"/>
  <c r="A1823" i="9"/>
  <c r="A1822" i="9"/>
  <c r="A1821" i="9"/>
  <c r="A1820" i="9"/>
  <c r="A1819" i="9"/>
  <c r="A1818" i="9"/>
  <c r="A1817" i="9"/>
  <c r="A1816" i="9"/>
  <c r="A1815" i="9"/>
  <c r="A1814" i="9"/>
  <c r="A1813" i="9"/>
  <c r="A1812" i="9"/>
  <c r="A1811" i="9"/>
  <c r="A1810" i="9"/>
  <c r="A1809" i="9"/>
  <c r="A1808" i="9"/>
  <c r="A1807" i="9"/>
  <c r="A1806" i="9"/>
  <c r="A1805" i="9"/>
  <c r="A1804" i="9"/>
  <c r="A1803" i="9"/>
  <c r="A1802" i="9"/>
  <c r="A1801" i="9"/>
  <c r="A1800" i="9"/>
  <c r="A1799" i="9"/>
  <c r="A1798" i="9"/>
  <c r="A1797" i="9"/>
  <c r="A1796" i="9"/>
  <c r="A1795" i="9"/>
  <c r="A1794" i="9"/>
  <c r="A1793" i="9"/>
  <c r="A1792" i="9"/>
  <c r="A1791" i="9"/>
  <c r="A1790" i="9"/>
  <c r="A1789" i="9"/>
  <c r="A1788" i="9"/>
  <c r="A1787" i="9"/>
  <c r="A1786" i="9"/>
  <c r="A1785" i="9"/>
  <c r="A1784" i="9"/>
  <c r="A1783" i="9"/>
  <c r="A1782" i="9"/>
  <c r="A1781" i="9"/>
  <c r="A1780" i="9"/>
  <c r="A1779" i="9"/>
  <c r="A1778" i="9"/>
  <c r="A1777" i="9"/>
  <c r="A1776" i="9"/>
  <c r="A1775" i="9"/>
  <c r="A1774" i="9"/>
  <c r="A1773" i="9"/>
  <c r="A1772" i="9"/>
  <c r="A1771" i="9"/>
  <c r="A1770" i="9"/>
  <c r="A1769" i="9"/>
  <c r="A1768" i="9"/>
  <c r="A1767" i="9"/>
  <c r="A1766" i="9"/>
  <c r="A1765" i="9"/>
  <c r="A1764" i="9"/>
  <c r="A1763" i="9"/>
  <c r="A1762" i="9"/>
  <c r="A1761" i="9"/>
  <c r="A1760" i="9"/>
  <c r="A1759" i="9"/>
  <c r="A1758" i="9"/>
  <c r="A1757" i="9"/>
  <c r="A1756" i="9"/>
  <c r="A1755" i="9"/>
  <c r="A1754" i="9"/>
  <c r="A1753" i="9"/>
  <c r="A1752" i="9"/>
  <c r="A1751" i="9"/>
  <c r="A1750" i="9"/>
  <c r="A1749" i="9"/>
  <c r="A1748" i="9"/>
  <c r="A1747" i="9"/>
  <c r="A1746" i="9"/>
  <c r="A1745" i="9"/>
  <c r="A1744" i="9"/>
  <c r="A1743" i="9"/>
  <c r="A1742" i="9"/>
  <c r="A1741" i="9"/>
  <c r="A1740" i="9"/>
  <c r="A1739" i="9"/>
  <c r="A1738" i="9"/>
  <c r="A1737" i="9"/>
  <c r="A1736" i="9"/>
  <c r="A1735" i="9"/>
  <c r="A1734" i="9"/>
  <c r="A1733" i="9"/>
  <c r="A1732" i="9"/>
  <c r="A1731" i="9"/>
  <c r="A1730" i="9"/>
  <c r="A1729" i="9"/>
  <c r="A1728" i="9"/>
  <c r="A1727" i="9"/>
  <c r="A1726" i="9"/>
  <c r="A1725" i="9"/>
  <c r="A1724" i="9"/>
  <c r="A1723" i="9"/>
  <c r="A1722" i="9"/>
  <c r="A1721" i="9"/>
  <c r="A1720" i="9"/>
  <c r="A1719" i="9"/>
  <c r="A1718" i="9"/>
  <c r="A1717" i="9"/>
  <c r="A1716" i="9"/>
  <c r="A1715" i="9"/>
  <c r="A1714" i="9"/>
  <c r="A1713" i="9"/>
  <c r="A1712" i="9"/>
  <c r="A1711" i="9"/>
  <c r="A1710" i="9"/>
  <c r="A1709" i="9"/>
  <c r="A1708" i="9"/>
  <c r="A1707" i="9"/>
  <c r="A1706" i="9"/>
  <c r="A1705" i="9"/>
  <c r="A1704" i="9"/>
  <c r="A1703" i="9"/>
  <c r="A1702" i="9"/>
  <c r="A1701" i="9"/>
  <c r="A1700" i="9"/>
  <c r="A1699" i="9"/>
  <c r="A1698" i="9"/>
  <c r="A1697" i="9"/>
  <c r="A1696" i="9"/>
  <c r="A1695" i="9"/>
  <c r="A1694" i="9"/>
  <c r="A1693" i="9"/>
  <c r="A1692" i="9"/>
  <c r="A1691" i="9"/>
  <c r="A1690" i="9"/>
  <c r="A1689" i="9"/>
  <c r="A1688" i="9"/>
  <c r="A1687" i="9"/>
  <c r="A1686" i="9"/>
  <c r="A1685" i="9"/>
  <c r="A1684" i="9"/>
  <c r="A1683" i="9"/>
  <c r="A1682" i="9"/>
  <c r="A1681" i="9"/>
  <c r="A1680" i="9"/>
  <c r="A1679" i="9"/>
  <c r="A1678" i="9"/>
  <c r="A1677" i="9"/>
  <c r="A1676" i="9"/>
  <c r="A1675" i="9"/>
  <c r="A1674" i="9"/>
  <c r="A1673" i="9"/>
  <c r="A1672" i="9"/>
  <c r="A1671" i="9"/>
  <c r="A1670" i="9"/>
  <c r="A1669" i="9"/>
  <c r="A1668" i="9"/>
  <c r="A1667" i="9"/>
  <c r="A1666" i="9"/>
  <c r="A1665" i="9"/>
  <c r="A1664" i="9"/>
  <c r="A1663" i="9"/>
  <c r="A1662" i="9"/>
  <c r="A1661" i="9"/>
  <c r="A1660" i="9"/>
  <c r="A1659" i="9"/>
  <c r="A1658" i="9"/>
  <c r="A1657" i="9"/>
  <c r="A1656" i="9"/>
  <c r="A1655" i="9"/>
  <c r="A1654" i="9"/>
  <c r="A1653" i="9"/>
  <c r="A1652" i="9"/>
  <c r="A1651" i="9"/>
  <c r="A1650" i="9"/>
  <c r="A1649" i="9"/>
  <c r="A1648" i="9"/>
  <c r="A1647" i="9"/>
  <c r="A1646" i="9"/>
  <c r="A1645" i="9"/>
  <c r="A1644" i="9"/>
  <c r="A1643" i="9"/>
  <c r="A1642" i="9"/>
  <c r="A1641" i="9"/>
  <c r="A1640" i="9"/>
  <c r="A1639" i="9"/>
  <c r="A1638" i="9"/>
  <c r="A1637" i="9"/>
  <c r="A1636" i="9"/>
  <c r="A1635" i="9"/>
  <c r="A1634" i="9"/>
  <c r="A1633" i="9"/>
  <c r="A1632" i="9"/>
  <c r="A1631" i="9"/>
  <c r="A1630" i="9"/>
  <c r="A1629" i="9"/>
  <c r="A1628" i="9"/>
  <c r="A1627" i="9"/>
  <c r="A1626" i="9"/>
  <c r="A1625" i="9"/>
  <c r="A1624" i="9"/>
  <c r="A1623" i="9"/>
  <c r="A1622" i="9"/>
  <c r="A1621" i="9"/>
  <c r="A1620" i="9"/>
  <c r="A1619" i="9"/>
  <c r="A1618" i="9"/>
  <c r="A1617" i="9"/>
  <c r="A1616" i="9"/>
  <c r="A1615" i="9"/>
  <c r="A1614" i="9"/>
  <c r="A1613" i="9"/>
  <c r="A1612" i="9"/>
  <c r="A1611" i="9"/>
  <c r="A1610" i="9"/>
  <c r="A1609" i="9"/>
  <c r="A1608" i="9"/>
  <c r="A1607" i="9"/>
  <c r="A1606" i="9"/>
  <c r="A1605" i="9"/>
  <c r="A1604" i="9"/>
  <c r="A1603" i="9"/>
  <c r="A1602" i="9"/>
  <c r="A1601" i="9"/>
  <c r="A1600" i="9"/>
  <c r="A1599" i="9"/>
  <c r="A1598" i="9"/>
  <c r="A1597" i="9"/>
  <c r="A1596" i="9"/>
  <c r="A1595" i="9"/>
  <c r="A1594" i="9"/>
  <c r="A1593" i="9"/>
  <c r="A1592" i="9"/>
  <c r="A1591" i="9"/>
  <c r="A1590" i="9"/>
  <c r="A1589" i="9"/>
  <c r="A1588" i="9"/>
  <c r="A1587" i="9"/>
  <c r="A1586" i="9"/>
  <c r="A1585" i="9"/>
  <c r="A1584" i="9"/>
  <c r="A1583" i="9"/>
  <c r="A1582" i="9"/>
  <c r="A1581" i="9"/>
  <c r="A1580" i="9"/>
  <c r="A1579" i="9"/>
  <c r="A1578" i="9"/>
  <c r="A1577" i="9"/>
  <c r="A1576" i="9"/>
  <c r="A1575" i="9"/>
  <c r="A1574" i="9"/>
  <c r="A1573" i="9"/>
  <c r="A1572" i="9"/>
  <c r="A1571" i="9"/>
  <c r="A1570" i="9"/>
  <c r="A1569" i="9"/>
  <c r="A1568" i="9"/>
  <c r="A1567" i="9"/>
  <c r="A1566" i="9"/>
  <c r="A1565" i="9"/>
  <c r="A1564" i="9"/>
  <c r="A1563" i="9"/>
  <c r="A1562" i="9"/>
  <c r="A1561" i="9"/>
  <c r="A1560" i="9"/>
  <c r="A1559" i="9"/>
  <c r="A1558" i="9"/>
  <c r="A1557" i="9"/>
  <c r="A1556" i="9"/>
  <c r="A1555" i="9"/>
  <c r="A1554" i="9"/>
  <c r="A1553" i="9"/>
  <c r="A1552" i="9"/>
  <c r="A1551" i="9"/>
  <c r="A1550" i="9"/>
  <c r="A1549" i="9"/>
  <c r="A1548" i="9"/>
  <c r="A1547" i="9"/>
  <c r="A1546" i="9"/>
  <c r="A1545" i="9"/>
  <c r="A1544" i="9"/>
  <c r="A1543" i="9"/>
  <c r="A1542" i="9"/>
  <c r="A1541" i="9"/>
  <c r="A1540" i="9"/>
  <c r="A1539" i="9"/>
  <c r="A1538" i="9"/>
  <c r="A1537" i="9"/>
  <c r="A1536" i="9"/>
  <c r="A1535" i="9"/>
  <c r="A1534" i="9"/>
  <c r="A1533" i="9"/>
  <c r="A1532" i="9"/>
  <c r="A1531" i="9"/>
  <c r="A1530" i="9"/>
  <c r="A1529" i="9"/>
  <c r="A1528" i="9"/>
  <c r="A1527" i="9"/>
  <c r="A1526" i="9"/>
  <c r="A1525" i="9"/>
  <c r="A1524" i="9"/>
  <c r="A1523" i="9"/>
  <c r="A1522" i="9"/>
  <c r="A1521" i="9"/>
  <c r="A1520" i="9"/>
  <c r="A1519" i="9"/>
  <c r="A1518" i="9"/>
  <c r="A1517" i="9"/>
  <c r="A1516" i="9"/>
  <c r="A1515" i="9"/>
  <c r="A1514" i="9"/>
  <c r="A1513" i="9"/>
  <c r="A1512" i="9"/>
  <c r="A1511" i="9"/>
  <c r="A1510" i="9"/>
  <c r="A1509" i="9"/>
  <c r="A1508" i="9"/>
  <c r="A1507" i="9"/>
  <c r="A1506" i="9"/>
  <c r="A1505" i="9"/>
  <c r="A1504" i="9"/>
  <c r="A1503" i="9"/>
  <c r="A1502" i="9"/>
  <c r="A1501" i="9"/>
  <c r="A1500" i="9"/>
  <c r="A1499" i="9"/>
  <c r="A1498" i="9"/>
  <c r="A1497" i="9"/>
  <c r="A1496" i="9"/>
  <c r="A1495" i="9"/>
  <c r="A1494" i="9"/>
  <c r="A1493" i="9"/>
  <c r="A1492" i="9"/>
  <c r="A1491" i="9"/>
  <c r="A1490" i="9"/>
  <c r="A1489" i="9"/>
  <c r="A1488" i="9"/>
  <c r="A1487" i="9"/>
  <c r="A1486" i="9"/>
  <c r="A1485" i="9"/>
  <c r="A1484" i="9"/>
  <c r="A1483" i="9"/>
  <c r="A1482" i="9"/>
  <c r="A1481" i="9"/>
  <c r="A1480" i="9"/>
  <c r="A1479" i="9"/>
  <c r="A1478" i="9"/>
  <c r="A1477" i="9"/>
  <c r="A1476" i="9"/>
  <c r="A1475" i="9"/>
  <c r="A1474" i="9"/>
  <c r="A1473" i="9"/>
  <c r="A1472" i="9"/>
  <c r="A1471" i="9"/>
  <c r="A1470" i="9"/>
  <c r="A1469" i="9"/>
  <c r="A1468" i="9"/>
  <c r="A1467" i="9"/>
  <c r="A1466" i="9"/>
  <c r="A1465" i="9"/>
  <c r="A1464" i="9"/>
  <c r="A1463" i="9"/>
  <c r="A1462" i="9"/>
  <c r="A1461" i="9"/>
  <c r="A1460" i="9"/>
  <c r="A1459" i="9"/>
  <c r="A1458" i="9"/>
  <c r="A1457" i="9"/>
  <c r="A1456" i="9"/>
  <c r="A1455" i="9"/>
  <c r="A1454" i="9"/>
  <c r="A1453" i="9"/>
  <c r="A1452" i="9"/>
  <c r="A1451" i="9"/>
  <c r="A1450" i="9"/>
  <c r="A1449" i="9"/>
  <c r="A1448" i="9"/>
  <c r="A1447" i="9"/>
  <c r="A1446" i="9"/>
  <c r="A1445" i="9"/>
  <c r="A1444" i="9"/>
  <c r="A1443" i="9"/>
  <c r="A1442" i="9"/>
  <c r="A1441" i="9"/>
  <c r="A1440" i="9"/>
  <c r="A1439" i="9"/>
  <c r="A1438" i="9"/>
  <c r="A1437" i="9"/>
  <c r="A1436" i="9"/>
  <c r="A1435" i="9"/>
  <c r="A1434" i="9"/>
  <c r="A1433" i="9"/>
  <c r="A1432" i="9"/>
  <c r="A1431" i="9"/>
  <c r="A1430" i="9"/>
  <c r="A1429" i="9"/>
  <c r="A1428" i="9"/>
  <c r="A1427" i="9"/>
  <c r="A1426" i="9"/>
  <c r="A1425" i="9"/>
  <c r="A1424" i="9"/>
  <c r="A1423" i="9"/>
  <c r="A1422" i="9"/>
  <c r="A1421" i="9"/>
  <c r="A1420" i="9"/>
  <c r="A1419" i="9"/>
  <c r="A1418" i="9"/>
  <c r="A1417" i="9"/>
  <c r="A1416" i="9"/>
  <c r="A1415" i="9"/>
  <c r="A1414" i="9"/>
  <c r="A1413" i="9"/>
  <c r="A1412" i="9"/>
  <c r="A1411" i="9"/>
  <c r="A1410" i="9"/>
  <c r="A1409" i="9"/>
  <c r="A1408" i="9"/>
  <c r="A1407" i="9"/>
  <c r="A1406" i="9"/>
  <c r="A1405" i="9"/>
  <c r="A1404" i="9"/>
  <c r="A1403" i="9"/>
  <c r="A1402" i="9"/>
  <c r="A1401" i="9"/>
  <c r="A1400" i="9"/>
  <c r="A1399" i="9"/>
  <c r="A1398" i="9"/>
  <c r="A1397" i="9"/>
  <c r="A1396" i="9"/>
  <c r="A1395" i="9"/>
  <c r="A1394" i="9"/>
  <c r="A1393" i="9"/>
  <c r="A1392" i="9"/>
  <c r="A1391" i="9"/>
  <c r="A1390" i="9"/>
  <c r="A1389" i="9"/>
  <c r="A1388" i="9"/>
  <c r="A1387" i="9"/>
  <c r="A1386" i="9"/>
  <c r="A1385" i="9"/>
  <c r="A1384" i="9"/>
  <c r="A1383" i="9"/>
  <c r="A1382" i="9"/>
  <c r="A1381" i="9"/>
  <c r="A1380" i="9"/>
  <c r="A1379" i="9"/>
  <c r="A1378" i="9"/>
  <c r="A1377" i="9"/>
  <c r="A1376" i="9"/>
  <c r="A1375" i="9"/>
  <c r="A1374" i="9"/>
  <c r="A1373" i="9"/>
  <c r="A1372" i="9"/>
  <c r="A1371" i="9"/>
  <c r="A1370" i="9"/>
  <c r="A1369" i="9"/>
  <c r="A1368" i="9"/>
  <c r="A1367" i="9"/>
  <c r="A1366" i="9"/>
  <c r="A1365" i="9"/>
  <c r="A1364" i="9"/>
  <c r="A1363" i="9"/>
  <c r="A1362" i="9"/>
  <c r="A1361" i="9"/>
  <c r="A1360" i="9"/>
  <c r="A1359" i="9"/>
  <c r="A1358" i="9"/>
  <c r="A1357" i="9"/>
  <c r="A1356" i="9"/>
  <c r="A1355" i="9"/>
  <c r="A1354" i="9"/>
  <c r="A1353" i="9"/>
  <c r="A1352" i="9"/>
  <c r="A1351" i="9"/>
  <c r="A1350" i="9"/>
  <c r="A1349" i="9"/>
  <c r="A1348" i="9"/>
  <c r="A1347" i="9"/>
  <c r="A1346" i="9"/>
  <c r="A1345" i="9"/>
  <c r="A1344" i="9"/>
  <c r="A1343" i="9"/>
  <c r="A1342" i="9"/>
  <c r="A1341" i="9"/>
  <c r="A1340" i="9"/>
  <c r="A1339" i="9"/>
  <c r="A1338" i="9"/>
  <c r="A1337" i="9"/>
  <c r="A1336" i="9"/>
  <c r="A1335" i="9"/>
  <c r="A1334" i="9"/>
  <c r="A1333" i="9"/>
  <c r="A1332" i="9"/>
  <c r="A1331" i="9"/>
  <c r="A1330" i="9"/>
  <c r="A1329" i="9"/>
  <c r="A1328" i="9"/>
  <c r="A1327" i="9"/>
  <c r="A1326" i="9"/>
  <c r="A1325" i="9"/>
  <c r="A1324" i="9"/>
  <c r="A1323" i="9"/>
  <c r="A1322" i="9"/>
  <c r="A1321" i="9"/>
  <c r="A1320" i="9"/>
  <c r="A1319" i="9"/>
  <c r="A1318" i="9"/>
  <c r="A1317" i="9"/>
  <c r="A1316" i="9"/>
  <c r="A1315" i="9"/>
  <c r="A1314" i="9"/>
  <c r="A1313" i="9"/>
  <c r="A1312" i="9"/>
  <c r="A1311" i="9"/>
  <c r="A1310" i="9"/>
  <c r="A1309" i="9"/>
  <c r="A1308" i="9"/>
  <c r="A1307" i="9"/>
  <c r="A1306" i="9"/>
  <c r="A1305" i="9"/>
  <c r="A1304" i="9"/>
  <c r="A1303" i="9"/>
  <c r="A1302" i="9"/>
  <c r="A1301" i="9"/>
  <c r="A1300" i="9"/>
  <c r="A1299" i="9"/>
  <c r="A1298" i="9"/>
  <c r="A1297" i="9"/>
  <c r="A1296" i="9"/>
  <c r="A1295" i="9"/>
  <c r="A1294" i="9"/>
  <c r="A1293" i="9"/>
  <c r="A1292" i="9"/>
  <c r="A1291" i="9"/>
  <c r="A1290" i="9"/>
  <c r="A1289" i="9"/>
  <c r="A1288" i="9"/>
  <c r="A1287" i="9"/>
  <c r="A1286" i="9"/>
  <c r="A1285" i="9"/>
  <c r="A1284" i="9"/>
  <c r="A1283" i="9"/>
  <c r="A1282" i="9"/>
  <c r="A1281" i="9"/>
  <c r="A1280" i="9"/>
  <c r="A1279" i="9"/>
  <c r="A1278" i="9"/>
  <c r="A1277" i="9"/>
  <c r="A1276" i="9"/>
  <c r="A1275" i="9"/>
  <c r="A1274" i="9"/>
  <c r="A1273" i="9"/>
  <c r="A1272" i="9"/>
  <c r="A1271" i="9"/>
  <c r="A1270" i="9"/>
  <c r="A1269" i="9"/>
  <c r="A1268" i="9"/>
  <c r="A1267" i="9"/>
  <c r="A1266" i="9"/>
  <c r="A1265" i="9"/>
  <c r="A1264" i="9"/>
  <c r="A1263" i="9"/>
  <c r="A1262" i="9"/>
  <c r="A1261" i="9"/>
  <c r="A1260" i="9"/>
  <c r="A1259" i="9"/>
  <c r="A1258" i="9"/>
  <c r="A1257" i="9"/>
  <c r="A1256" i="9"/>
  <c r="A1255" i="9"/>
  <c r="A1254" i="9"/>
  <c r="A1253" i="9"/>
  <c r="A1252" i="9"/>
  <c r="A1251" i="9"/>
  <c r="A1250" i="9"/>
  <c r="A1249" i="9"/>
  <c r="A1248" i="9"/>
  <c r="A1247" i="9"/>
  <c r="A1246" i="9"/>
  <c r="A1245" i="9"/>
  <c r="A1244" i="9"/>
  <c r="A1243" i="9"/>
  <c r="A1242" i="9"/>
  <c r="A1241" i="9"/>
  <c r="A1240" i="9"/>
  <c r="A1239" i="9"/>
  <c r="A1238" i="9"/>
  <c r="A1237" i="9"/>
  <c r="A1236" i="9"/>
  <c r="A1235" i="9"/>
  <c r="A1234" i="9"/>
  <c r="A1233" i="9"/>
  <c r="A1232" i="9"/>
  <c r="A1231" i="9"/>
  <c r="A1230" i="9"/>
  <c r="A1229" i="9"/>
  <c r="A1228" i="9"/>
  <c r="A1227" i="9"/>
  <c r="A1226" i="9"/>
  <c r="A1225" i="9"/>
  <c r="A1224" i="9"/>
  <c r="A1223" i="9"/>
  <c r="A1222" i="9"/>
  <c r="A1221" i="9"/>
  <c r="A1220" i="9"/>
  <c r="A1219" i="9"/>
  <c r="A1218" i="9"/>
  <c r="A1217" i="9"/>
  <c r="A1216" i="9"/>
  <c r="A1215" i="9"/>
  <c r="A1214" i="9"/>
  <c r="A1213" i="9"/>
  <c r="A1212" i="9"/>
  <c r="A1211" i="9"/>
  <c r="A1210" i="9"/>
  <c r="A1209" i="9"/>
  <c r="A1208" i="9"/>
  <c r="A1207" i="9"/>
  <c r="A1206" i="9"/>
  <c r="A1205" i="9"/>
  <c r="A1204" i="9"/>
  <c r="A1203" i="9"/>
  <c r="A1202" i="9"/>
  <c r="A1201" i="9"/>
  <c r="A1200" i="9"/>
  <c r="A1199" i="9"/>
  <c r="A1198" i="9"/>
  <c r="A1197" i="9"/>
  <c r="A1196" i="9"/>
  <c r="A1195" i="9"/>
  <c r="A1194" i="9"/>
  <c r="A1193" i="9"/>
  <c r="A1192" i="9"/>
  <c r="A1191" i="9"/>
  <c r="A1190" i="9"/>
  <c r="A1189" i="9"/>
  <c r="A1188" i="9"/>
  <c r="A1187" i="9"/>
  <c r="A1186" i="9"/>
  <c r="A1185" i="9"/>
  <c r="A1184" i="9"/>
  <c r="A1183" i="9"/>
  <c r="A1182" i="9"/>
  <c r="A1181" i="9"/>
  <c r="A1180" i="9"/>
  <c r="A1179" i="9"/>
  <c r="A1178" i="9"/>
  <c r="A1177" i="9"/>
  <c r="A1176" i="9"/>
  <c r="A1175" i="9"/>
  <c r="A1174" i="9"/>
  <c r="A1173" i="9"/>
  <c r="A1172" i="9"/>
  <c r="A1171" i="9"/>
  <c r="A1170" i="9"/>
  <c r="A1169" i="9"/>
  <c r="A1168" i="9"/>
  <c r="A1167" i="9"/>
  <c r="A1166" i="9"/>
  <c r="A1165" i="9"/>
  <c r="A1164" i="9"/>
  <c r="A1163" i="9"/>
  <c r="A1162" i="9"/>
  <c r="A1161" i="9"/>
  <c r="A1160" i="9"/>
  <c r="A1159" i="9"/>
  <c r="A1158" i="9"/>
  <c r="A1157" i="9"/>
  <c r="A1156" i="9"/>
  <c r="A1155" i="9"/>
  <c r="A1154" i="9"/>
  <c r="A1153" i="9"/>
  <c r="A1152" i="9"/>
  <c r="A1151" i="9"/>
  <c r="A1150" i="9"/>
  <c r="A1149" i="9"/>
  <c r="A1148" i="9"/>
  <c r="A1147" i="9"/>
  <c r="A1146" i="9"/>
  <c r="A1145" i="9"/>
  <c r="A1144" i="9"/>
  <c r="A1143" i="9"/>
  <c r="A1142" i="9"/>
  <c r="A1141" i="9"/>
  <c r="A1140" i="9"/>
  <c r="A1139" i="9"/>
  <c r="A1138" i="9"/>
  <c r="A1137" i="9"/>
  <c r="A1136" i="9"/>
  <c r="A1135" i="9"/>
  <c r="A1134" i="9"/>
  <c r="A1133" i="9"/>
  <c r="A1132" i="9"/>
  <c r="A1131" i="9"/>
  <c r="A1130" i="9"/>
  <c r="A1129" i="9"/>
  <c r="A1128" i="9"/>
  <c r="A1127" i="9"/>
  <c r="A1126" i="9"/>
  <c r="A1125" i="9"/>
  <c r="A1124" i="9"/>
  <c r="A1123" i="9"/>
  <c r="A1122" i="9"/>
  <c r="A1121" i="9"/>
  <c r="A1120" i="9"/>
  <c r="A1119" i="9"/>
  <c r="A1118" i="9"/>
  <c r="A1117" i="9"/>
  <c r="A1116" i="9"/>
  <c r="A1115" i="9"/>
  <c r="A1114" i="9"/>
  <c r="A1113" i="9"/>
  <c r="A1112" i="9"/>
  <c r="A1111" i="9"/>
  <c r="A1110" i="9"/>
  <c r="A1109" i="9"/>
  <c r="A1108" i="9"/>
  <c r="A1107" i="9"/>
  <c r="A1106" i="9"/>
  <c r="A1105" i="9"/>
  <c r="A1104" i="9"/>
  <c r="A1103" i="9"/>
  <c r="A1102" i="9"/>
  <c r="A1101" i="9"/>
  <c r="A1100" i="9"/>
  <c r="A1099" i="9"/>
  <c r="A1098" i="9"/>
  <c r="A1097" i="9"/>
  <c r="A1096" i="9"/>
  <c r="A1095" i="9"/>
  <c r="A1094" i="9"/>
  <c r="A1093" i="9"/>
  <c r="A1092" i="9"/>
  <c r="A1091" i="9"/>
  <c r="A1090" i="9"/>
  <c r="A1089" i="9"/>
  <c r="A1088" i="9"/>
  <c r="A1087" i="9"/>
  <c r="A1086" i="9"/>
  <c r="A1085" i="9"/>
  <c r="A1084" i="9"/>
  <c r="A1083" i="9"/>
  <c r="A1082" i="9"/>
  <c r="A1081" i="9"/>
  <c r="A1080" i="9"/>
  <c r="A1079" i="9"/>
  <c r="A1078" i="9"/>
  <c r="A1077" i="9"/>
  <c r="A1076" i="9"/>
  <c r="A1075" i="9"/>
  <c r="A1074" i="9"/>
  <c r="A1073" i="9"/>
  <c r="A1072" i="9"/>
  <c r="A1071" i="9"/>
  <c r="A1070" i="9"/>
  <c r="A1069" i="9"/>
  <c r="A1068" i="9"/>
  <c r="A1067" i="9"/>
  <c r="A1066" i="9"/>
  <c r="A1065" i="9"/>
  <c r="A1064" i="9"/>
  <c r="A1063" i="9"/>
  <c r="A1062" i="9"/>
  <c r="A1061" i="9"/>
  <c r="A1060" i="9"/>
  <c r="A1059" i="9"/>
  <c r="A1058" i="9"/>
  <c r="A1057" i="9"/>
  <c r="A1056" i="9"/>
  <c r="A1055" i="9"/>
  <c r="A1054" i="9"/>
  <c r="A1053" i="9"/>
  <c r="A1052" i="9"/>
  <c r="A1051" i="9"/>
  <c r="A1050" i="9"/>
  <c r="A1049" i="9"/>
  <c r="A1048" i="9"/>
  <c r="A1047" i="9"/>
  <c r="A1046" i="9"/>
  <c r="A1045" i="9"/>
  <c r="A1044" i="9"/>
  <c r="A1043" i="9"/>
  <c r="A1042" i="9"/>
  <c r="A1041" i="9"/>
  <c r="A1040" i="9"/>
  <c r="A1039" i="9"/>
  <c r="A1038" i="9"/>
  <c r="A1037" i="9"/>
  <c r="A1036" i="9"/>
  <c r="A1035" i="9"/>
  <c r="A1034" i="9"/>
  <c r="A1033" i="9"/>
  <c r="A1032" i="9"/>
  <c r="A1031" i="9"/>
  <c r="A1030" i="9"/>
  <c r="A1029" i="9"/>
  <c r="A1028" i="9"/>
  <c r="A1027" i="9"/>
  <c r="A1026" i="9"/>
  <c r="A1025" i="9"/>
  <c r="A1024" i="9"/>
  <c r="A1023" i="9"/>
  <c r="A1022" i="9"/>
  <c r="A1021" i="9"/>
  <c r="A1020" i="9"/>
  <c r="A1019" i="9"/>
  <c r="A1018" i="9"/>
  <c r="A1017" i="9"/>
  <c r="A1016" i="9"/>
  <c r="A1015" i="9"/>
  <c r="A1014" i="9"/>
  <c r="A1013" i="9"/>
  <c r="A1012" i="9"/>
  <c r="A1011" i="9"/>
  <c r="A1010" i="9"/>
  <c r="A1009" i="9"/>
  <c r="A1008" i="9"/>
  <c r="A1007" i="9"/>
  <c r="A1006" i="9"/>
  <c r="A1005" i="9"/>
  <c r="A1004" i="9"/>
  <c r="A1003" i="9"/>
  <c r="A1002" i="9"/>
  <c r="A1001" i="9"/>
  <c r="A1000" i="9"/>
  <c r="A999" i="9"/>
  <c r="A998" i="9"/>
  <c r="A997" i="9"/>
  <c r="A996" i="9"/>
  <c r="A995" i="9"/>
  <c r="A994" i="9"/>
  <c r="A993" i="9"/>
  <c r="A992" i="9"/>
  <c r="A991" i="9"/>
  <c r="A990" i="9"/>
  <c r="A989" i="9"/>
  <c r="A988" i="9"/>
  <c r="A987" i="9"/>
  <c r="A986" i="9"/>
  <c r="A985" i="9"/>
  <c r="A984" i="9"/>
  <c r="A983" i="9"/>
  <c r="A982" i="9"/>
  <c r="A981" i="9"/>
  <c r="A980" i="9"/>
  <c r="A979" i="9"/>
  <c r="A978" i="9"/>
  <c r="A977" i="9"/>
  <c r="A976" i="9"/>
  <c r="A975" i="9"/>
  <c r="A974" i="9"/>
  <c r="A973" i="9"/>
  <c r="A972" i="9"/>
  <c r="A971" i="9"/>
  <c r="A970" i="9"/>
  <c r="A969" i="9"/>
  <c r="A968" i="9"/>
  <c r="A967" i="9"/>
  <c r="A966" i="9"/>
  <c r="A965" i="9"/>
  <c r="A964" i="9"/>
  <c r="A963" i="9"/>
  <c r="A962" i="9"/>
  <c r="A961" i="9"/>
  <c r="A960" i="9"/>
  <c r="A959" i="9"/>
  <c r="A958" i="9"/>
  <c r="A957" i="9"/>
  <c r="A956" i="9"/>
  <c r="A955" i="9"/>
  <c r="A954" i="9"/>
  <c r="A953" i="9"/>
  <c r="A952" i="9"/>
  <c r="A951" i="9"/>
  <c r="A950" i="9"/>
  <c r="A949" i="9"/>
  <c r="A948" i="9"/>
  <c r="A947" i="9"/>
  <c r="A946" i="9"/>
  <c r="A945" i="9"/>
  <c r="A944" i="9"/>
  <c r="A943" i="9"/>
  <c r="A942" i="9"/>
  <c r="A941" i="9"/>
  <c r="A940" i="9"/>
  <c r="A939" i="9"/>
  <c r="A938" i="9"/>
  <c r="A937" i="9"/>
  <c r="A936" i="9"/>
  <c r="A935" i="9"/>
  <c r="A934" i="9"/>
  <c r="A933" i="9"/>
  <c r="A932" i="9"/>
  <c r="A931" i="9"/>
  <c r="A930" i="9"/>
  <c r="A929" i="9"/>
  <c r="A928" i="9"/>
  <c r="A927" i="9"/>
  <c r="A926" i="9"/>
  <c r="A925" i="9"/>
  <c r="A924" i="9"/>
  <c r="A923" i="9"/>
  <c r="A922" i="9"/>
  <c r="A921" i="9"/>
  <c r="A920" i="9"/>
  <c r="A919" i="9"/>
  <c r="A918" i="9"/>
  <c r="A917" i="9"/>
  <c r="A916" i="9"/>
  <c r="A915" i="9"/>
  <c r="A914" i="9"/>
  <c r="A913" i="9"/>
  <c r="A912" i="9"/>
  <c r="A911" i="9"/>
  <c r="A910" i="9"/>
  <c r="A909" i="9"/>
  <c r="A908" i="9"/>
  <c r="A907" i="9"/>
  <c r="A906" i="9"/>
  <c r="A905" i="9"/>
  <c r="A904" i="9"/>
  <c r="A903" i="9"/>
  <c r="A902" i="9"/>
  <c r="A901" i="9"/>
  <c r="A900" i="9"/>
  <c r="A899" i="9"/>
  <c r="A898" i="9"/>
  <c r="A897" i="9"/>
  <c r="A896" i="9"/>
  <c r="A895" i="9"/>
  <c r="A894" i="9"/>
  <c r="A893" i="9"/>
  <c r="A892" i="9"/>
  <c r="A891" i="9"/>
  <c r="A890" i="9"/>
  <c r="A889" i="9"/>
  <c r="A888" i="9"/>
  <c r="A887" i="9"/>
  <c r="A886" i="9"/>
  <c r="A885" i="9"/>
  <c r="A884" i="9"/>
  <c r="A883" i="9"/>
  <c r="A882" i="9"/>
  <c r="A881" i="9"/>
  <c r="A880" i="9"/>
  <c r="A879" i="9"/>
  <c r="A878" i="9"/>
  <c r="A877" i="9"/>
  <c r="A876" i="9"/>
  <c r="A875" i="9"/>
  <c r="A874" i="9"/>
  <c r="A873" i="9"/>
  <c r="A872" i="9"/>
  <c r="A871" i="9"/>
  <c r="A870" i="9"/>
  <c r="A869" i="9"/>
  <c r="A868" i="9"/>
  <c r="A867" i="9"/>
  <c r="A866" i="9"/>
  <c r="A865" i="9"/>
  <c r="A864" i="9"/>
  <c r="A863" i="9"/>
  <c r="A862" i="9"/>
  <c r="A861" i="9"/>
  <c r="A860" i="9"/>
  <c r="A859" i="9"/>
  <c r="A858" i="9"/>
  <c r="A857" i="9"/>
  <c r="A856" i="9"/>
  <c r="A855" i="9"/>
  <c r="A854" i="9"/>
  <c r="A853" i="9"/>
  <c r="A852" i="9"/>
  <c r="A851" i="9"/>
  <c r="A850" i="9"/>
  <c r="A849" i="9"/>
  <c r="A848" i="9"/>
  <c r="A847" i="9"/>
  <c r="A846" i="9"/>
  <c r="A845" i="9"/>
  <c r="A844" i="9"/>
  <c r="A843" i="9"/>
  <c r="A842" i="9"/>
  <c r="A841" i="9"/>
  <c r="A840" i="9"/>
  <c r="A839" i="9"/>
  <c r="A838" i="9"/>
  <c r="A837" i="9"/>
  <c r="A836" i="9"/>
  <c r="A835" i="9"/>
  <c r="A834" i="9"/>
  <c r="A833" i="9"/>
  <c r="A832" i="9"/>
  <c r="A831" i="9"/>
  <c r="A830" i="9"/>
  <c r="A829" i="9"/>
  <c r="A828" i="9"/>
  <c r="A827" i="9"/>
  <c r="A826" i="9"/>
  <c r="A825" i="9"/>
  <c r="A824" i="9"/>
  <c r="A823" i="9"/>
  <c r="A822" i="9"/>
  <c r="A821" i="9"/>
  <c r="A820" i="9"/>
  <c r="A819" i="9"/>
  <c r="A818" i="9"/>
  <c r="A817" i="9"/>
  <c r="A816" i="9"/>
  <c r="A815" i="9"/>
  <c r="A814" i="9"/>
  <c r="A813" i="9"/>
  <c r="A812" i="9"/>
  <c r="A811" i="9"/>
  <c r="A810" i="9"/>
  <c r="A809" i="9"/>
  <c r="A808" i="9"/>
  <c r="A807" i="9"/>
  <c r="A806" i="9"/>
  <c r="A805" i="9"/>
  <c r="A804" i="9"/>
  <c r="A803" i="9"/>
  <c r="A802" i="9"/>
  <c r="A801" i="9"/>
  <c r="A800" i="9"/>
  <c r="A799" i="9"/>
  <c r="A798" i="9"/>
  <c r="A797" i="9"/>
  <c r="A796" i="9"/>
  <c r="A795" i="9"/>
  <c r="A794" i="9"/>
  <c r="A793" i="9"/>
  <c r="A792" i="9"/>
  <c r="A791" i="9"/>
  <c r="A790" i="9"/>
  <c r="A789" i="9"/>
  <c r="A788" i="9"/>
  <c r="A787" i="9"/>
  <c r="A786" i="9"/>
  <c r="A785" i="9"/>
  <c r="A784" i="9"/>
  <c r="A783" i="9"/>
  <c r="A782" i="9"/>
  <c r="A781" i="9"/>
  <c r="A780" i="9"/>
  <c r="A779" i="9"/>
  <c r="A778" i="9"/>
  <c r="A777" i="9"/>
  <c r="A776" i="9"/>
  <c r="A775" i="9"/>
  <c r="A774" i="9"/>
  <c r="A773" i="9"/>
  <c r="A772" i="9"/>
  <c r="A771" i="9"/>
  <c r="A770" i="9"/>
  <c r="A769" i="9"/>
  <c r="A768" i="9"/>
  <c r="A767" i="9"/>
  <c r="A766" i="9"/>
  <c r="A765" i="9"/>
  <c r="A764" i="9"/>
  <c r="A763" i="9"/>
  <c r="A762" i="9"/>
  <c r="A761" i="9"/>
  <c r="A760" i="9"/>
  <c r="A759" i="9"/>
  <c r="A758" i="9"/>
  <c r="A757" i="9"/>
  <c r="A756" i="9"/>
  <c r="A755" i="9"/>
  <c r="A754" i="9"/>
  <c r="A753" i="9"/>
  <c r="A752" i="9"/>
  <c r="A751" i="9"/>
  <c r="A750" i="9"/>
  <c r="A749" i="9"/>
  <c r="A748" i="9"/>
  <c r="A747" i="9"/>
  <c r="A746" i="9"/>
  <c r="A745" i="9"/>
  <c r="A744" i="9"/>
  <c r="A743" i="9"/>
  <c r="A742" i="9"/>
  <c r="A741" i="9"/>
  <c r="A740" i="9"/>
  <c r="A739" i="9"/>
  <c r="A738" i="9"/>
  <c r="A737" i="9"/>
  <c r="A736" i="9"/>
  <c r="A735" i="9"/>
  <c r="A734" i="9"/>
  <c r="A733" i="9"/>
  <c r="A732" i="9"/>
  <c r="A731" i="9"/>
  <c r="A730" i="9"/>
  <c r="A729" i="9"/>
  <c r="A728" i="9"/>
  <c r="A727" i="9"/>
  <c r="A726" i="9"/>
  <c r="A725" i="9"/>
  <c r="A724" i="9"/>
  <c r="A723" i="9"/>
  <c r="A722" i="9"/>
  <c r="A721" i="9"/>
  <c r="A720" i="9"/>
  <c r="A719" i="9"/>
  <c r="A718" i="9"/>
  <c r="A717" i="9"/>
  <c r="A716" i="9"/>
  <c r="A715" i="9"/>
  <c r="A714" i="9"/>
  <c r="A713" i="9"/>
  <c r="A712" i="9"/>
  <c r="A711" i="9"/>
  <c r="A710" i="9"/>
  <c r="A709" i="9"/>
  <c r="A708" i="9"/>
  <c r="A707" i="9"/>
  <c r="A706" i="9"/>
  <c r="A705" i="9"/>
  <c r="A704" i="9"/>
  <c r="A703" i="9"/>
  <c r="A702" i="9"/>
  <c r="A701" i="9"/>
  <c r="A700" i="9"/>
  <c r="A699" i="9"/>
  <c r="A698" i="9"/>
  <c r="A697" i="9"/>
  <c r="A696" i="9"/>
  <c r="A695" i="9"/>
  <c r="A694" i="9"/>
  <c r="A693" i="9"/>
  <c r="A692" i="9"/>
  <c r="A691" i="9"/>
  <c r="A690" i="9"/>
  <c r="A689" i="9"/>
  <c r="A688" i="9"/>
  <c r="A687" i="9"/>
  <c r="A686" i="9"/>
  <c r="A685" i="9"/>
  <c r="A684" i="9"/>
  <c r="A683" i="9"/>
  <c r="A682" i="9"/>
  <c r="A681" i="9"/>
  <c r="A680" i="9"/>
  <c r="A679" i="9"/>
  <c r="A678" i="9"/>
  <c r="A677" i="9"/>
  <c r="A676" i="9"/>
  <c r="A675" i="9"/>
  <c r="A674" i="9"/>
  <c r="A673" i="9"/>
  <c r="A672" i="9"/>
  <c r="A671" i="9"/>
  <c r="A670" i="9"/>
  <c r="A669" i="9"/>
  <c r="A668" i="9"/>
  <c r="A667" i="9"/>
  <c r="A666" i="9"/>
  <c r="A665" i="9"/>
  <c r="A664" i="9"/>
  <c r="A663" i="9"/>
  <c r="A662" i="9"/>
  <c r="A661" i="9"/>
  <c r="A660" i="9"/>
  <c r="A659" i="9"/>
  <c r="A658" i="9"/>
  <c r="A657" i="9"/>
  <c r="A656" i="9"/>
  <c r="A655" i="9"/>
  <c r="A654" i="9"/>
  <c r="A653" i="9"/>
  <c r="A652" i="9"/>
  <c r="A651" i="9"/>
  <c r="A650" i="9"/>
  <c r="A649" i="9"/>
  <c r="A648" i="9"/>
  <c r="A647" i="9"/>
  <c r="A646" i="9"/>
  <c r="A645" i="9"/>
  <c r="A644" i="9"/>
  <c r="A643" i="9"/>
  <c r="A642" i="9"/>
  <c r="A641" i="9"/>
  <c r="A640" i="9"/>
  <c r="A639" i="9"/>
  <c r="A638" i="9"/>
  <c r="A637" i="9"/>
  <c r="A636" i="9"/>
  <c r="A635" i="9"/>
  <c r="A634" i="9"/>
  <c r="A633" i="9"/>
  <c r="A632" i="9"/>
  <c r="A631" i="9"/>
  <c r="A630" i="9"/>
  <c r="A629" i="9"/>
  <c r="A628" i="9"/>
  <c r="A627" i="9"/>
  <c r="A626" i="9"/>
  <c r="A625" i="9"/>
  <c r="A624" i="9"/>
  <c r="A623" i="9"/>
  <c r="A622" i="9"/>
  <c r="A621" i="9"/>
  <c r="A620" i="9"/>
  <c r="A619" i="9"/>
  <c r="A618" i="9"/>
  <c r="A617" i="9"/>
  <c r="A616" i="9"/>
  <c r="A615" i="9"/>
  <c r="A614" i="9"/>
  <c r="A613" i="9"/>
  <c r="A612" i="9"/>
  <c r="A611" i="9"/>
  <c r="A610" i="9"/>
  <c r="A609" i="9"/>
  <c r="A608" i="9"/>
  <c r="A607" i="9"/>
  <c r="A606" i="9"/>
  <c r="A605" i="9"/>
  <c r="A604" i="9"/>
  <c r="A603" i="9"/>
  <c r="A602" i="9"/>
  <c r="A601" i="9"/>
  <c r="A600" i="9"/>
  <c r="A599" i="9"/>
  <c r="A598" i="9"/>
  <c r="A597" i="9"/>
  <c r="A596" i="9"/>
  <c r="A595" i="9"/>
  <c r="A594" i="9"/>
  <c r="A593" i="9"/>
  <c r="A592" i="9"/>
  <c r="A591" i="9"/>
  <c r="A590" i="9"/>
  <c r="A589" i="9"/>
  <c r="A588" i="9"/>
  <c r="A587" i="9"/>
  <c r="A586" i="9"/>
  <c r="A585" i="9"/>
  <c r="A584" i="9"/>
  <c r="A583" i="9"/>
  <c r="A582" i="9"/>
  <c r="A581" i="9"/>
  <c r="A580" i="9"/>
  <c r="A579" i="9"/>
  <c r="A578" i="9"/>
  <c r="A577" i="9"/>
  <c r="A576" i="9"/>
  <c r="A575" i="9"/>
  <c r="A574" i="9"/>
  <c r="A573" i="9"/>
  <c r="A572" i="9"/>
  <c r="A571" i="9"/>
  <c r="A570" i="9"/>
  <c r="A569" i="9"/>
  <c r="A568" i="9"/>
  <c r="A567" i="9"/>
  <c r="A566" i="9"/>
  <c r="A565" i="9"/>
  <c r="A564" i="9"/>
  <c r="A563" i="9"/>
  <c r="A562" i="9"/>
  <c r="A561" i="9"/>
  <c r="A560" i="9"/>
  <c r="A559" i="9"/>
  <c r="A558" i="9"/>
  <c r="A557" i="9"/>
  <c r="A556" i="9"/>
  <c r="A555" i="9"/>
  <c r="A554" i="9"/>
  <c r="A553" i="9"/>
  <c r="A552" i="9"/>
  <c r="A551" i="9"/>
  <c r="A550" i="9"/>
  <c r="A549" i="9"/>
  <c r="A548" i="9"/>
  <c r="A547" i="9"/>
  <c r="A546" i="9"/>
  <c r="A545" i="9"/>
  <c r="A544" i="9"/>
  <c r="A543" i="9"/>
  <c r="A542" i="9"/>
  <c r="A541" i="9"/>
  <c r="A540" i="9"/>
  <c r="A539" i="9"/>
  <c r="A538" i="9"/>
  <c r="A537" i="9"/>
  <c r="A536" i="9"/>
  <c r="A535" i="9"/>
  <c r="A534" i="9"/>
  <c r="A533" i="9"/>
  <c r="A532" i="9"/>
  <c r="A531" i="9"/>
  <c r="A530" i="9"/>
  <c r="A529" i="9"/>
  <c r="A528" i="9"/>
  <c r="A527" i="9"/>
  <c r="A526" i="9"/>
  <c r="A525" i="9"/>
  <c r="A524" i="9"/>
  <c r="A523" i="9"/>
  <c r="A522" i="9"/>
  <c r="A521" i="9"/>
  <c r="A520" i="9"/>
  <c r="A519" i="9"/>
  <c r="A518" i="9"/>
  <c r="A517" i="9"/>
  <c r="A516" i="9"/>
  <c r="A515" i="9"/>
  <c r="A514" i="9"/>
  <c r="A513" i="9"/>
  <c r="A512" i="9"/>
  <c r="A511" i="9"/>
  <c r="A510" i="9"/>
  <c r="A509" i="9"/>
  <c r="A508" i="9"/>
  <c r="A507" i="9"/>
  <c r="A506" i="9"/>
  <c r="A505" i="9"/>
  <c r="A504" i="9"/>
  <c r="A503" i="9"/>
  <c r="A502" i="9"/>
  <c r="A501" i="9"/>
  <c r="A500" i="9"/>
  <c r="A499" i="9"/>
  <c r="A498" i="9"/>
  <c r="A497" i="9"/>
  <c r="A496" i="9"/>
  <c r="A495" i="9"/>
  <c r="A494" i="9"/>
  <c r="A493" i="9"/>
  <c r="A492" i="9"/>
  <c r="A491" i="9"/>
  <c r="A490" i="9"/>
  <c r="A489" i="9"/>
  <c r="A488" i="9"/>
  <c r="A487" i="9"/>
  <c r="A486" i="9"/>
  <c r="A485" i="9"/>
  <c r="A484" i="9"/>
  <c r="A483" i="9"/>
  <c r="A482" i="9"/>
  <c r="A481" i="9"/>
  <c r="A480" i="9"/>
  <c r="A479" i="9"/>
  <c r="A478" i="9"/>
  <c r="A477" i="9"/>
  <c r="A476" i="9"/>
  <c r="A475" i="9"/>
  <c r="A474" i="9"/>
  <c r="A473" i="9"/>
  <c r="A472" i="9"/>
  <c r="A471" i="9"/>
  <c r="A470" i="9"/>
  <c r="A469" i="9"/>
  <c r="A468" i="9"/>
  <c r="A467" i="9"/>
  <c r="A466" i="9"/>
  <c r="A465" i="9"/>
  <c r="A464" i="9"/>
  <c r="A463" i="9"/>
  <c r="A462" i="9"/>
  <c r="A461" i="9"/>
  <c r="A460" i="9"/>
  <c r="A459" i="9"/>
  <c r="A458" i="9"/>
  <c r="A457" i="9"/>
  <c r="A456" i="9"/>
  <c r="A455" i="9"/>
  <c r="A454" i="9"/>
  <c r="A453" i="9"/>
  <c r="A452" i="9"/>
  <c r="A451" i="9"/>
  <c r="A450" i="9"/>
  <c r="A449" i="9"/>
  <c r="A448" i="9"/>
  <c r="A447" i="9"/>
  <c r="A446" i="9"/>
  <c r="A445" i="9"/>
  <c r="A444" i="9"/>
  <c r="A443" i="9"/>
  <c r="A442" i="9"/>
  <c r="A441" i="9"/>
  <c r="A440" i="9"/>
  <c r="A439" i="9"/>
  <c r="A438" i="9"/>
  <c r="A437" i="9"/>
  <c r="A436" i="9"/>
  <c r="A435" i="9"/>
  <c r="A434" i="9"/>
  <c r="A433" i="9"/>
  <c r="A432" i="9"/>
  <c r="A431" i="9"/>
  <c r="A430" i="9"/>
  <c r="A429" i="9"/>
  <c r="A428" i="9"/>
  <c r="A427" i="9"/>
  <c r="A426" i="9"/>
  <c r="A425" i="9"/>
  <c r="A424" i="9"/>
  <c r="A423" i="9"/>
  <c r="A422" i="9"/>
  <c r="A421" i="9"/>
  <c r="A420" i="9"/>
  <c r="A419" i="9"/>
  <c r="A418" i="9"/>
  <c r="A417" i="9"/>
  <c r="A416" i="9"/>
  <c r="A415" i="9"/>
  <c r="A414" i="9"/>
  <c r="A413" i="9"/>
  <c r="A412" i="9"/>
  <c r="A411" i="9"/>
  <c r="A410" i="9"/>
  <c r="A409" i="9"/>
  <c r="A408" i="9"/>
  <c r="A407" i="9"/>
  <c r="A406" i="9"/>
  <c r="A405" i="9"/>
  <c r="A404" i="9"/>
  <c r="A403" i="9"/>
  <c r="A402" i="9"/>
  <c r="A401" i="9"/>
  <c r="A400" i="9"/>
  <c r="A399" i="9"/>
  <c r="A398" i="9"/>
  <c r="A397" i="9"/>
  <c r="A396" i="9"/>
  <c r="A395" i="9"/>
  <c r="A394" i="9"/>
  <c r="A393" i="9"/>
  <c r="A392" i="9"/>
  <c r="A391" i="9"/>
  <c r="A390" i="9"/>
  <c r="A389" i="9"/>
  <c r="A388" i="9"/>
  <c r="A387" i="9"/>
  <c r="A386" i="9"/>
  <c r="A385" i="9"/>
  <c r="A384" i="9"/>
  <c r="A383" i="9"/>
  <c r="A382" i="9"/>
  <c r="A381" i="9"/>
  <c r="A380" i="9"/>
  <c r="A379" i="9"/>
  <c r="A378" i="9"/>
  <c r="A377" i="9"/>
  <c r="A376" i="9"/>
  <c r="A375" i="9"/>
  <c r="A374" i="9"/>
  <c r="A373" i="9"/>
  <c r="A372" i="9"/>
  <c r="A371" i="9"/>
  <c r="A370" i="9"/>
  <c r="A369" i="9"/>
  <c r="A368" i="9"/>
  <c r="A367" i="9"/>
  <c r="A366" i="9"/>
  <c r="A365" i="9"/>
  <c r="A364" i="9"/>
  <c r="A363" i="9"/>
  <c r="A362" i="9"/>
  <c r="A361" i="9"/>
  <c r="A360" i="9"/>
  <c r="A359" i="9"/>
  <c r="A358" i="9"/>
  <c r="A357" i="9"/>
  <c r="A356" i="9"/>
  <c r="A355" i="9"/>
  <c r="A354" i="9"/>
  <c r="A353" i="9"/>
  <c r="A352" i="9"/>
  <c r="A351" i="9"/>
  <c r="A350" i="9"/>
  <c r="A349" i="9"/>
  <c r="A348" i="9"/>
  <c r="A347" i="9"/>
  <c r="A346" i="9"/>
  <c r="A345" i="9"/>
  <c r="A344" i="9"/>
  <c r="A343" i="9"/>
  <c r="A342" i="9"/>
  <c r="A341" i="9"/>
  <c r="A340" i="9"/>
  <c r="A339" i="9"/>
  <c r="A338" i="9"/>
  <c r="A337" i="9"/>
  <c r="A336" i="9"/>
  <c r="A335" i="9"/>
  <c r="A334" i="9"/>
  <c r="A333" i="9"/>
  <c r="A332" i="9"/>
  <c r="A331" i="9"/>
  <c r="A330" i="9"/>
  <c r="A329" i="9"/>
  <c r="A328" i="9"/>
  <c r="A327" i="9"/>
  <c r="A326" i="9"/>
  <c r="A325" i="9"/>
  <c r="A324" i="9"/>
  <c r="A323" i="9"/>
  <c r="A322" i="9"/>
  <c r="A321" i="9"/>
  <c r="A320" i="9"/>
  <c r="A319" i="9"/>
  <c r="A318" i="9"/>
  <c r="A317" i="9"/>
  <c r="A316" i="9"/>
  <c r="A315" i="9"/>
  <c r="A314" i="9"/>
  <c r="A313" i="9"/>
  <c r="A312" i="9"/>
  <c r="A311" i="9"/>
  <c r="A310" i="9"/>
  <c r="A309" i="9"/>
  <c r="A308" i="9"/>
  <c r="A307" i="9"/>
  <c r="A306" i="9"/>
  <c r="A305" i="9"/>
  <c r="A304" i="9"/>
  <c r="A303" i="9"/>
  <c r="A302" i="9"/>
  <c r="A301" i="9"/>
  <c r="A300" i="9"/>
  <c r="A299" i="9"/>
  <c r="A298" i="9"/>
  <c r="A297" i="9"/>
  <c r="A296" i="9"/>
  <c r="A295" i="9"/>
  <c r="A294" i="9"/>
  <c r="A293" i="9"/>
  <c r="A292" i="9"/>
  <c r="A291" i="9"/>
  <c r="A290" i="9"/>
  <c r="A289" i="9"/>
  <c r="A288" i="9"/>
  <c r="A287" i="9"/>
  <c r="A286" i="9"/>
  <c r="A285" i="9"/>
  <c r="A284" i="9"/>
  <c r="A283" i="9"/>
  <c r="A282" i="9"/>
  <c r="A281" i="9"/>
  <c r="A280" i="9"/>
  <c r="A279" i="9"/>
  <c r="A278" i="9"/>
  <c r="A277" i="9"/>
  <c r="A276" i="9"/>
  <c r="A275" i="9"/>
  <c r="A274" i="9"/>
  <c r="A273" i="9"/>
  <c r="A272" i="9"/>
  <c r="A271" i="9"/>
  <c r="A270" i="9"/>
  <c r="A269" i="9"/>
  <c r="A268" i="9"/>
  <c r="A267" i="9"/>
  <c r="A266" i="9"/>
  <c r="A265" i="9"/>
  <c r="A264" i="9"/>
  <c r="A263" i="9"/>
  <c r="A262" i="9"/>
  <c r="A261" i="9"/>
  <c r="A260" i="9"/>
  <c r="A259" i="9"/>
  <c r="A258" i="9"/>
  <c r="A257" i="9"/>
  <c r="A256" i="9"/>
  <c r="A255" i="9"/>
  <c r="A254" i="9"/>
  <c r="A253" i="9"/>
  <c r="A252" i="9"/>
  <c r="A251" i="9"/>
  <c r="A250" i="9"/>
  <c r="A249" i="9"/>
  <c r="A248" i="9"/>
  <c r="A247"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1" i="9"/>
  <c r="A220" i="9"/>
  <c r="A219" i="9"/>
  <c r="A218"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C3" i="6"/>
  <c r="G5" i="18" l="1"/>
  <c r="E28" i="15"/>
  <c r="B8" i="15"/>
  <c r="B4" i="15"/>
  <c r="B5" i="15"/>
  <c r="B11" i="14" a="1"/>
  <c r="B11" i="14" s="1"/>
  <c r="C5" i="18" l="1"/>
  <c r="C30" i="15"/>
  <c r="C7" i="18" s="1"/>
  <c r="E5" i="18"/>
  <c r="G7" i="18"/>
  <c r="B12"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<sst xmlns="http://schemas.openxmlformats.org/spreadsheetml/2006/main" count="104344" uniqueCount="9005">
  <si>
    <r>
      <rPr>
        <b/>
        <sz val="18"/>
        <color rgb="FF1F4E78"/>
        <rFont val="Calibri"/>
        <scheme val="minor"/>
      </rPr>
      <t xml:space="preserve">Operational Performance &amp; Lead Conversion Dashboard 
</t>
    </r>
    <r>
      <rPr>
        <b/>
        <sz val="12"/>
        <color rgb="FF1F4E78"/>
        <rFont val="Calibri"/>
        <scheme val="minor"/>
      </rPr>
      <t xml:space="preserve"> Period: Jan 2023–Dec 2024 | Tool: Microsoft Excel Only  </t>
    </r>
  </si>
  <si>
    <r>
      <rPr>
        <b/>
        <sz val="11"/>
        <color rgb="FFE3E3E3"/>
        <rFont val="Calibri"/>
        <scheme val="minor"/>
      </rPr>
      <t xml:space="preserve">
</t>
    </r>
    <r>
      <rPr>
        <b/>
        <sz val="18"/>
        <color rgb="FF1F4E78"/>
        <rFont val="Calibri"/>
        <scheme val="minor"/>
      </rPr>
      <t xml:space="preserve">Non-Interactive Charts Overview
</t>
    </r>
    <r>
      <rPr>
        <b/>
        <sz val="10"/>
        <color rgb="FF1F4E78"/>
        <rFont val="Calibri"/>
        <scheme val="minor"/>
      </rPr>
      <t>Note: These charts present static data and do not filter with slicer selections.</t>
    </r>
  </si>
  <si>
    <t>Metric Benchmarks</t>
  </si>
  <si>
    <t>Total Leads</t>
  </si>
  <si>
    <t>Engagement Rate</t>
  </si>
  <si>
    <t>Conversion Rate</t>
  </si>
  <si>
    <t>Avg Response Time</t>
  </si>
  <si>
    <t>Total Target Sales</t>
  </si>
  <si>
    <t>Metric</t>
  </si>
  <si>
    <t>Good</t>
  </si>
  <si>
    <t>Warning</t>
  </si>
  <si>
    <t>Poor</t>
  </si>
  <si>
    <t>&gt;=60%</t>
  </si>
  <si>
    <t>50%–59.9%</t>
  </si>
  <si>
    <t>&lt;50%</t>
  </si>
  <si>
    <t>Cleaned deduplicated leads</t>
  </si>
  <si>
    <t>Target: ≥60%</t>
  </si>
  <si>
    <t>Track only</t>
  </si>
  <si>
    <t>Lower is better</t>
  </si>
  <si>
    <t>Potential sales value</t>
  </si>
  <si>
    <t>&lt;=6 hrs</t>
  </si>
  <si>
    <t>&gt;6 to 24 hrs</t>
  </si>
  <si>
    <t>&gt;24 hrs</t>
  </si>
  <si>
    <t>Compare to dataset average or prior month</t>
  </si>
  <si>
    <t>Log</t>
  </si>
  <si>
    <t>Observation</t>
  </si>
  <si>
    <t>Source</t>
  </si>
  <si>
    <t>Insight</t>
  </si>
  <si>
    <t>Action</t>
  </si>
  <si>
    <t>65.8% of all leads suffer from delayed response times exceeding 24 hours, driving an average response speed of 36 hours.</t>
  </si>
  <si>
    <t xml:space="preserve">The Response Speed </t>
  </si>
  <si>
    <t>Slow follow-ups are cooling down potential pipeline values. The current speed falls significantly short of standard operational benchmarks (&lt;=6 Hours), leading to heavily dropped engagement or lost momentum right at the beginning of the lead funnel.</t>
  </si>
  <si>
    <t>Establish a strict 6-hour Service Level Agreement (SLA) for inbound leads, prioritizing high-value sales tiers to protect potential pipeline value.</t>
  </si>
  <si>
    <t>High-engagement leads are heavily concentrated within specific corporate categories like Private Manufacturing and Regional Finance.</t>
  </si>
  <si>
    <t>PT_Segment_Conversion &amp; PT_Engagement_Level</t>
  </si>
  <si>
    <t>Not all leads require equal effort. Our conversion success points heavily toward specific structural segments. Failing to prioritize these segments wastes limited live agent resources on lower-converting business categories.</t>
  </si>
  <si>
    <t>Deploy automated lead scoring inside the CRM sheet to automatically route and prioritize high-tier segments (Manufacturing/Finance) to agents immediately upon intake.</t>
  </si>
  <si>
    <t>Out of 682 New leads, a massive drop-off occurs during the initial contact phase before reaching Qualified status.</t>
  </si>
  <si>
    <t>PT_Conversion_Funnel</t>
  </si>
  <si>
    <t>The sales funnel is leaking heavily right at the beginning. Agents are struggling to successfully engage or qualify newly assigned leads, wasting marketing acquisition efforts.</t>
  </si>
  <si>
    <t>Conduct a audit on early-stage qualification criteria and scripts to identify why fresh leads are stalling or failing to convert to active opportunities.</t>
  </si>
  <si>
    <t>Lead assignments are heavily concentrated on a small team of 4 agents, leading to fluctuating monthly conversion rates.</t>
  </si>
  <si>
    <t>Profiling &amp; Dashboard_Calcs</t>
  </si>
  <si>
    <t>Operational performance depends on agent capacity. When lead influx peaks, team burnout or slow response times cause conversion rates to fluctuate wildly.</t>
  </si>
  <si>
    <t>Implement automated round-robin lead allocation and set capacity caps per agent to ensure consistent follow-up quality.</t>
  </si>
  <si>
    <t>Leads with "High" engagement levels consistently carry a higher average target sales value (~RM 3,000+) across lifecycle stages.</t>
  </si>
  <si>
    <t>Pivot_Analysis (PT_Engagement_Level chart/table).</t>
  </si>
  <si>
    <t>High engagement is a direct indicator of immediate revenue potential. When client accounts interact frequently, they represent deeper pipeline quality and are worth significantly more financially than cold accounts.</t>
  </si>
  <si>
    <t>Implement an automated priority scoring rule that automatically flags and flags high-engagement leads directly to senior account executives for immediate nurturing.</t>
  </si>
  <si>
    <t>Lead_ID</t>
  </si>
  <si>
    <t>Client_Name</t>
  </si>
  <si>
    <t>Company_Segment</t>
  </si>
  <si>
    <t>City</t>
  </si>
  <si>
    <t>Assigned_Agent</t>
  </si>
  <si>
    <t>Lead_Date</t>
  </si>
  <si>
    <t>Status</t>
  </si>
  <si>
    <t>Response_Time</t>
  </si>
  <si>
    <t>Interaction_Count</t>
  </si>
  <si>
    <t>Target_Sales</t>
  </si>
  <si>
    <t>CL-1185</t>
  </si>
  <si>
    <t>Client_1185</t>
  </si>
  <si>
    <t>a regional Financial Institution</t>
  </si>
  <si>
    <t xml:space="preserve"> Shah Alam</t>
  </si>
  <si>
    <t>Agent_A</t>
  </si>
  <si>
    <t>Nw</t>
  </si>
  <si>
    <t>40.9h</t>
  </si>
  <si>
    <t>CL-2445</t>
  </si>
  <si>
    <t xml:space="preserve"> Client_2445</t>
  </si>
  <si>
    <t>a private Manufacturing enterprise</t>
  </si>
  <si>
    <t>Penang</t>
  </si>
  <si>
    <t>Agent_D</t>
  </si>
  <si>
    <t>QUALIFIED</t>
  </si>
  <si>
    <t>2.6 days</t>
  </si>
  <si>
    <t>CL-2844</t>
  </si>
  <si>
    <t>Client_2844</t>
  </si>
  <si>
    <t>a major Telecommunications provider</t>
  </si>
  <si>
    <t xml:space="preserve">Seremban </t>
  </si>
  <si>
    <t>Qualified</t>
  </si>
  <si>
    <t>CL-2472</t>
  </si>
  <si>
    <t>client_2472</t>
  </si>
  <si>
    <t>a Government Service provider</t>
  </si>
  <si>
    <t>Kota  Kinabalu</t>
  </si>
  <si>
    <t>Contactd</t>
  </si>
  <si>
    <t>CL-1033</t>
  </si>
  <si>
    <t>Client_1033</t>
  </si>
  <si>
    <t>Johore Bahru</t>
  </si>
  <si>
    <t>September 5, 2023</t>
  </si>
  <si>
    <t>CL-1573</t>
  </si>
  <si>
    <t>Client_1573</t>
  </si>
  <si>
    <t>shah alam</t>
  </si>
  <si>
    <t>Agent_B</t>
  </si>
  <si>
    <t>June 15, 2023</t>
  </si>
  <si>
    <t xml:space="preserve"> New</t>
  </si>
  <si>
    <t>26.3 hours</t>
  </si>
  <si>
    <t>CL-2966</t>
  </si>
  <si>
    <t>client_2966</t>
  </si>
  <si>
    <t xml:space="preserve"> Kuala Lumpur</t>
  </si>
  <si>
    <t xml:space="preserve"> Contacted</t>
  </si>
  <si>
    <t>35.0h</t>
  </si>
  <si>
    <t>CL-2394</t>
  </si>
  <si>
    <t>Client_2394</t>
  </si>
  <si>
    <t>Kota Kinabalu</t>
  </si>
  <si>
    <t>Agent_C</t>
  </si>
  <si>
    <t xml:space="preserve">Qualified </t>
  </si>
  <si>
    <t>CL-2422</t>
  </si>
  <si>
    <t>Client_2422</t>
  </si>
  <si>
    <t>Putrajaya</t>
  </si>
  <si>
    <t>lost</t>
  </si>
  <si>
    <t>0.6 days</t>
  </si>
  <si>
    <t>CL-1014</t>
  </si>
  <si>
    <t>Client_1014</t>
  </si>
  <si>
    <t>seremban</t>
  </si>
  <si>
    <t>11-16-2024</t>
  </si>
  <si>
    <t>contacted</t>
  </si>
  <si>
    <t>46.4h</t>
  </si>
  <si>
    <t>CL-0203</t>
  </si>
  <si>
    <t>Client_203</t>
  </si>
  <si>
    <t>petaling jaya</t>
  </si>
  <si>
    <t>02-23-2023</t>
  </si>
  <si>
    <t>Conctacted</t>
  </si>
  <si>
    <t>CL-2903</t>
  </si>
  <si>
    <t>Client_2903</t>
  </si>
  <si>
    <t>a leading Utility company</t>
  </si>
  <si>
    <t>Kuala Lumpur</t>
  </si>
  <si>
    <t>07.03.2024</t>
  </si>
  <si>
    <t>CONTACTED</t>
  </si>
  <si>
    <t>17.5h</t>
  </si>
  <si>
    <t>CL-2832</t>
  </si>
  <si>
    <t>client_2832</t>
  </si>
  <si>
    <t xml:space="preserve">Klang </t>
  </si>
  <si>
    <t>61.1h</t>
  </si>
  <si>
    <t>CL-1544</t>
  </si>
  <si>
    <t>Client_1544</t>
  </si>
  <si>
    <t>cyberjaya</t>
  </si>
  <si>
    <t>New</t>
  </si>
  <si>
    <t>31.5 hours</t>
  </si>
  <si>
    <t>CL-0857</t>
  </si>
  <si>
    <t>Client_857</t>
  </si>
  <si>
    <t>1.4 days</t>
  </si>
  <si>
    <t>3 interactions</t>
  </si>
  <si>
    <t>CL-1537</t>
  </si>
  <si>
    <t>Client_1537</t>
  </si>
  <si>
    <t>Subang  Jaya</t>
  </si>
  <si>
    <t>Contacted</t>
  </si>
  <si>
    <t>2.4 days</t>
  </si>
  <si>
    <t>CL-0749</t>
  </si>
  <si>
    <t>Client_749</t>
  </si>
  <si>
    <t>Cyberjya</t>
  </si>
  <si>
    <t>05-22-2024</t>
  </si>
  <si>
    <t>6.2h</t>
  </si>
  <si>
    <t>CL-0463</t>
  </si>
  <si>
    <t>Client_463</t>
  </si>
  <si>
    <t xml:space="preserve"> Kuching</t>
  </si>
  <si>
    <t xml:space="preserve"> Qualified</t>
  </si>
  <si>
    <t>CL-1743</t>
  </si>
  <si>
    <t>Client_1743</t>
  </si>
  <si>
    <t>Peneng</t>
  </si>
  <si>
    <t>40.0 hrs</t>
  </si>
  <si>
    <t>CL-0010</t>
  </si>
  <si>
    <t xml:space="preserve">Client_010 </t>
  </si>
  <si>
    <t xml:space="preserve"> Putrajaya</t>
  </si>
  <si>
    <t>Qualifeid</t>
  </si>
  <si>
    <t>64.7h</t>
  </si>
  <si>
    <t>CL-0162</t>
  </si>
  <si>
    <t>Client_162</t>
  </si>
  <si>
    <t>PUTRAJAYA</t>
  </si>
  <si>
    <t>Converted</t>
  </si>
  <si>
    <t>51.7h</t>
  </si>
  <si>
    <t>7 interactions</t>
  </si>
  <si>
    <t>CL-0946</t>
  </si>
  <si>
    <t>Client_946</t>
  </si>
  <si>
    <t xml:space="preserve">Kuching </t>
  </si>
  <si>
    <t>01-18-2024</t>
  </si>
  <si>
    <t>LOST</t>
  </si>
  <si>
    <t>0.8 days</t>
  </si>
  <si>
    <t>CL-0661</t>
  </si>
  <si>
    <t>Client_661</t>
  </si>
  <si>
    <t xml:space="preserve"> Klang</t>
  </si>
  <si>
    <t>new</t>
  </si>
  <si>
    <t>CL-0650</t>
  </si>
  <si>
    <t>CLIENT_650</t>
  </si>
  <si>
    <t>10-23-2023</t>
  </si>
  <si>
    <t xml:space="preserve">New </t>
  </si>
  <si>
    <t>8.5 hrs</t>
  </si>
  <si>
    <t>CL-0822</t>
  </si>
  <si>
    <t>CLIENT_822</t>
  </si>
  <si>
    <t>02-16-2024</t>
  </si>
  <si>
    <t>qualified</t>
  </si>
  <si>
    <t>0.7 days</t>
  </si>
  <si>
    <t>CL-2251</t>
  </si>
  <si>
    <t>Client_2251</t>
  </si>
  <si>
    <t xml:space="preserve"> Petaling Jaya</t>
  </si>
  <si>
    <t>June 17, 2023</t>
  </si>
  <si>
    <t>NEW</t>
  </si>
  <si>
    <t>0.1 days</t>
  </si>
  <si>
    <t>CL-1572</t>
  </si>
  <si>
    <t>Client_1572</t>
  </si>
  <si>
    <t>09.09.2023</t>
  </si>
  <si>
    <t>CL-2773</t>
  </si>
  <si>
    <t>Client_2773</t>
  </si>
  <si>
    <t>28.09.2024</t>
  </si>
  <si>
    <t>Lost</t>
  </si>
  <si>
    <t>2.4 hrs</t>
  </si>
  <si>
    <t>CL-2897</t>
  </si>
  <si>
    <t>Client_2897</t>
  </si>
  <si>
    <t>23.2 hours</t>
  </si>
  <si>
    <t>CL-2867</t>
  </si>
  <si>
    <t>Client_2867</t>
  </si>
  <si>
    <t>SHAH ALAM</t>
  </si>
  <si>
    <t>2.3 days</t>
  </si>
  <si>
    <t>CL-2198</t>
  </si>
  <si>
    <t>CLIENT_2198</t>
  </si>
  <si>
    <t>13.10.2024</t>
  </si>
  <si>
    <t xml:space="preserve"> Converted</t>
  </si>
  <si>
    <t>CL-0752</t>
  </si>
  <si>
    <t>Client_752</t>
  </si>
  <si>
    <t>02-16-2023</t>
  </si>
  <si>
    <t>0.9 days</t>
  </si>
  <si>
    <t>CL-1840</t>
  </si>
  <si>
    <t>Client_1840</t>
  </si>
  <si>
    <t>CL-1742</t>
  </si>
  <si>
    <t>Client_1742</t>
  </si>
  <si>
    <t>Alor Setar</t>
  </si>
  <si>
    <t>2.9 days</t>
  </si>
  <si>
    <t>CL-2549</t>
  </si>
  <si>
    <t>Client_2549</t>
  </si>
  <si>
    <t>CL-2909</t>
  </si>
  <si>
    <t>Client_2909</t>
  </si>
  <si>
    <t>28.04.2023</t>
  </si>
  <si>
    <t>CL-1039</t>
  </si>
  <si>
    <t xml:space="preserve"> Client_1039</t>
  </si>
  <si>
    <t>Alor  Setar</t>
  </si>
  <si>
    <t>N/A</t>
  </si>
  <si>
    <t>CL-2176</t>
  </si>
  <si>
    <t>Client_2176</t>
  </si>
  <si>
    <t>Kuala Lumpr</t>
  </si>
  <si>
    <t xml:space="preserve">Lost </t>
  </si>
  <si>
    <t>CL-0820</t>
  </si>
  <si>
    <t>Client_820</t>
  </si>
  <si>
    <t>08.04.2023</t>
  </si>
  <si>
    <t>CL-1246</t>
  </si>
  <si>
    <t>Client_1246</t>
  </si>
  <si>
    <t>CL-1595</t>
  </si>
  <si>
    <t>Client_1595</t>
  </si>
  <si>
    <t>11.09.2024</t>
  </si>
  <si>
    <t>29.5 hrs</t>
  </si>
  <si>
    <t>CL-2733</t>
  </si>
  <si>
    <t>Client_2733</t>
  </si>
  <si>
    <t>Sha Alam</t>
  </si>
  <si>
    <t>13.08.2024</t>
  </si>
  <si>
    <t>CONVERTED</t>
  </si>
  <si>
    <t>1.8 days</t>
  </si>
  <si>
    <t>CL-1068</t>
  </si>
  <si>
    <t xml:space="preserve">Client_1068 </t>
  </si>
  <si>
    <t>Malaka</t>
  </si>
  <si>
    <t>CL-2705</t>
  </si>
  <si>
    <t>Client_2705</t>
  </si>
  <si>
    <t xml:space="preserve"> Subang Jaya</t>
  </si>
  <si>
    <t>09-25-2024</t>
  </si>
  <si>
    <t xml:space="preserve">Contacted </t>
  </si>
  <si>
    <t>4.5 hours</t>
  </si>
  <si>
    <t>CL-1243</t>
  </si>
  <si>
    <t>Client_1243</t>
  </si>
  <si>
    <t>Petaling Jaya</t>
  </si>
  <si>
    <t>7/16/23</t>
  </si>
  <si>
    <t>37.3 hrs</t>
  </si>
  <si>
    <t>CL-2333</t>
  </si>
  <si>
    <t>Client_2333</t>
  </si>
  <si>
    <t xml:space="preserve"> Malacca</t>
  </si>
  <si>
    <t>CL-0363</t>
  </si>
  <si>
    <t>Client_363</t>
  </si>
  <si>
    <t>Shah  Alam</t>
  </si>
  <si>
    <t>CL-2948</t>
  </si>
  <si>
    <t>Client_2948</t>
  </si>
  <si>
    <t xml:space="preserve">Johor Bahru </t>
  </si>
  <si>
    <t>CL-0235</t>
  </si>
  <si>
    <t>Client_235</t>
  </si>
  <si>
    <t>CL-2687</t>
  </si>
  <si>
    <t>CLIENT_2687</t>
  </si>
  <si>
    <t>Petaling  Jaya</t>
  </si>
  <si>
    <t>25.1 hours</t>
  </si>
  <si>
    <t>CL-2352</t>
  </si>
  <si>
    <t>Client_2352</t>
  </si>
  <si>
    <t>Petaling Jya</t>
  </si>
  <si>
    <t>CL-0652</t>
  </si>
  <si>
    <t>Client_652</t>
  </si>
  <si>
    <t>07-13-2023</t>
  </si>
  <si>
    <t>2.5 days</t>
  </si>
  <si>
    <t>CL-1757</t>
  </si>
  <si>
    <t>Client_1757</t>
  </si>
  <si>
    <t>kuchng</t>
  </si>
  <si>
    <t>CL-1665</t>
  </si>
  <si>
    <t>Client_1665</t>
  </si>
  <si>
    <t xml:space="preserve">Malacca </t>
  </si>
  <si>
    <t>CL-2605</t>
  </si>
  <si>
    <t xml:space="preserve"> Client_2605</t>
  </si>
  <si>
    <t>Petalingg Jaya</t>
  </si>
  <si>
    <t>65.4 hrs</t>
  </si>
  <si>
    <t>CL-1059</t>
  </si>
  <si>
    <t>Client_1059</t>
  </si>
  <si>
    <t>5.9 hours</t>
  </si>
  <si>
    <t>CL-0450</t>
  </si>
  <si>
    <t>Client_450</t>
  </si>
  <si>
    <t>KUCHING</t>
  </si>
  <si>
    <t>CL-1422</t>
  </si>
  <si>
    <t>Client_1422</t>
  </si>
  <si>
    <t>CL-1578</t>
  </si>
  <si>
    <t>Client_1578</t>
  </si>
  <si>
    <t>Conveted</t>
  </si>
  <si>
    <t>CL-2838</t>
  </si>
  <si>
    <t>Client_2838</t>
  </si>
  <si>
    <t>Ipoh</t>
  </si>
  <si>
    <t>CL-2646</t>
  </si>
  <si>
    <t>Client_2646</t>
  </si>
  <si>
    <t>Los</t>
  </si>
  <si>
    <t>16.3h</t>
  </si>
  <si>
    <t>CL-1375</t>
  </si>
  <si>
    <t>Client_1375</t>
  </si>
  <si>
    <t>Kuala  Lumpur</t>
  </si>
  <si>
    <t>50.5 hrs</t>
  </si>
  <si>
    <t>CL-2718</t>
  </si>
  <si>
    <t>Client_2718</t>
  </si>
  <si>
    <t>penang</t>
  </si>
  <si>
    <t>10/20/24</t>
  </si>
  <si>
    <t>30.6h</t>
  </si>
  <si>
    <t>CL-1502</t>
  </si>
  <si>
    <t>Client_1502</t>
  </si>
  <si>
    <t>Convereted</t>
  </si>
  <si>
    <t>CL-0216</t>
  </si>
  <si>
    <t>Client_216</t>
  </si>
  <si>
    <t>1.3 days</t>
  </si>
  <si>
    <t>15 interactions</t>
  </si>
  <si>
    <t>CL-0169</t>
  </si>
  <si>
    <t xml:space="preserve"> Client_169</t>
  </si>
  <si>
    <t>January 6, 2024</t>
  </si>
  <si>
    <t>CL-0039</t>
  </si>
  <si>
    <t>Client_039</t>
  </si>
  <si>
    <t>Kota Kinaballu</t>
  </si>
  <si>
    <t>3/13/23</t>
  </si>
  <si>
    <t>1.2 days</t>
  </si>
  <si>
    <t>CL-1049</t>
  </si>
  <si>
    <t>Client_1049</t>
  </si>
  <si>
    <t>Melacca</t>
  </si>
  <si>
    <t>31.2 hrs</t>
  </si>
  <si>
    <t>CL-2332</t>
  </si>
  <si>
    <t>Client_2332</t>
  </si>
  <si>
    <t>IPOH</t>
  </si>
  <si>
    <t>CL-0623</t>
  </si>
  <si>
    <t>Client_623</t>
  </si>
  <si>
    <t>July 27, 2023</t>
  </si>
  <si>
    <t>CL-2232</t>
  </si>
  <si>
    <t>Client_2232</t>
  </si>
  <si>
    <t>Serembn</t>
  </si>
  <si>
    <t>28.10.2024</t>
  </si>
  <si>
    <t>CL-0918</t>
  </si>
  <si>
    <t>Client_918</t>
  </si>
  <si>
    <t>50.3 hours</t>
  </si>
  <si>
    <t>CL-1607</t>
  </si>
  <si>
    <t>Client_1607</t>
  </si>
  <si>
    <t>Kuchng</t>
  </si>
  <si>
    <t>8.3 hours</t>
  </si>
  <si>
    <t>CL-1277</t>
  </si>
  <si>
    <t>Client_1277</t>
  </si>
  <si>
    <t>Klang</t>
  </si>
  <si>
    <t>11-23-2023</t>
  </si>
  <si>
    <t>32.1h</t>
  </si>
  <si>
    <t>CL-1106</t>
  </si>
  <si>
    <t>client_1106</t>
  </si>
  <si>
    <t>08-26-2023</t>
  </si>
  <si>
    <t>67.3h</t>
  </si>
  <si>
    <t>CL-0849</t>
  </si>
  <si>
    <t>Client_849</t>
  </si>
  <si>
    <t>CL-2997</t>
  </si>
  <si>
    <t>Client_2997</t>
  </si>
  <si>
    <t>Cyberjaya</t>
  </si>
  <si>
    <t>November 7, 2024</t>
  </si>
  <si>
    <t>CL-1862</t>
  </si>
  <si>
    <t>Client_1862</t>
  </si>
  <si>
    <t>June 13, 2023</t>
  </si>
  <si>
    <t>1.6 hrs</t>
  </si>
  <si>
    <t>CL-2048</t>
  </si>
  <si>
    <t>Client_2048</t>
  </si>
  <si>
    <t>0.9 hrs</t>
  </si>
  <si>
    <t>CL-0970</t>
  </si>
  <si>
    <t>Client_970</t>
  </si>
  <si>
    <t>February 4, 2024</t>
  </si>
  <si>
    <t>13.7 hrs</t>
  </si>
  <si>
    <t>CL-1096</t>
  </si>
  <si>
    <t>Client_1096</t>
  </si>
  <si>
    <t>CL-2200</t>
  </si>
  <si>
    <t>Client_2200</t>
  </si>
  <si>
    <t>CL-1147</t>
  </si>
  <si>
    <t>Client_1147</t>
  </si>
  <si>
    <t>alor setar</t>
  </si>
  <si>
    <t>6.0 hours</t>
  </si>
  <si>
    <t>CL-1938</t>
  </si>
  <si>
    <t>CLIENT_1938</t>
  </si>
  <si>
    <t>Subang Jaa</t>
  </si>
  <si>
    <t>November 30, 2024</t>
  </si>
  <si>
    <t>40.5 hrs</t>
  </si>
  <si>
    <t>CL-2161</t>
  </si>
  <si>
    <t>Client_2161</t>
  </si>
  <si>
    <t>CL-1133</t>
  </si>
  <si>
    <t>Client_1133</t>
  </si>
  <si>
    <t>Klanng</t>
  </si>
  <si>
    <t>53.8 hrs</t>
  </si>
  <si>
    <t>CL-0106</t>
  </si>
  <si>
    <t>Client_106</t>
  </si>
  <si>
    <t>CL-1803</t>
  </si>
  <si>
    <t>Client_1803</t>
  </si>
  <si>
    <t>12/19/24</t>
  </si>
  <si>
    <t>converted</t>
  </si>
  <si>
    <t>27.9 hrs</t>
  </si>
  <si>
    <t>CL-1761</t>
  </si>
  <si>
    <t>Client_1761</t>
  </si>
  <si>
    <t>JB</t>
  </si>
  <si>
    <t>06-30-2023</t>
  </si>
  <si>
    <t>CL-1845</t>
  </si>
  <si>
    <t>client_1845</t>
  </si>
  <si>
    <t>CL-2820</t>
  </si>
  <si>
    <t>Client_2820</t>
  </si>
  <si>
    <t>CL-2670</t>
  </si>
  <si>
    <t>Client_2670</t>
  </si>
  <si>
    <t>09.07.2024</t>
  </si>
  <si>
    <t>46.7 hours</t>
  </si>
  <si>
    <t>CL-1769</t>
  </si>
  <si>
    <t>Client_1769</t>
  </si>
  <si>
    <t>CL-1849</t>
  </si>
  <si>
    <t>Client_1849</t>
  </si>
  <si>
    <t>16.7h</t>
  </si>
  <si>
    <t>CL-2246</t>
  </si>
  <si>
    <t>Client_2246</t>
  </si>
  <si>
    <t>63.6 hrs</t>
  </si>
  <si>
    <t>CL-1279</t>
  </si>
  <si>
    <t>Client_1279</t>
  </si>
  <si>
    <t>21.09.2024</t>
  </si>
  <si>
    <t xml:space="preserve"> Lost</t>
  </si>
  <si>
    <t>CL-1175</t>
  </si>
  <si>
    <t>Client_1175</t>
  </si>
  <si>
    <t>8/23/23</t>
  </si>
  <si>
    <t>24.2 hrs</t>
  </si>
  <si>
    <t>CL-2900</t>
  </si>
  <si>
    <t>Client_2900</t>
  </si>
  <si>
    <t>14.10.2023</t>
  </si>
  <si>
    <t>27.8 hrs</t>
  </si>
  <si>
    <t>CL-0164</t>
  </si>
  <si>
    <t>Client_164</t>
  </si>
  <si>
    <t>Seremban</t>
  </si>
  <si>
    <t>26.8h</t>
  </si>
  <si>
    <t>CL-0708</t>
  </si>
  <si>
    <t xml:space="preserve">Client_708 </t>
  </si>
  <si>
    <t>March 21, 2024</t>
  </si>
  <si>
    <t>CL-0706</t>
  </si>
  <si>
    <t>Client_706</t>
  </si>
  <si>
    <t>Cyber Jaya</t>
  </si>
  <si>
    <t>CL-1670</t>
  </si>
  <si>
    <t>Client_1670</t>
  </si>
  <si>
    <t>Subang Jya</t>
  </si>
  <si>
    <t>CL-0677</t>
  </si>
  <si>
    <t>client_677</t>
  </si>
  <si>
    <t xml:space="preserve">Converted </t>
  </si>
  <si>
    <t>49.7 hours</t>
  </si>
  <si>
    <t>CL-0037</t>
  </si>
  <si>
    <t>Client_037</t>
  </si>
  <si>
    <t>KualaLumpur</t>
  </si>
  <si>
    <t>December 7, 2023</t>
  </si>
  <si>
    <t>53.1 hrs</t>
  </si>
  <si>
    <t>CL-0831</t>
  </si>
  <si>
    <t>Client_831</t>
  </si>
  <si>
    <t>Johor Bahru</t>
  </si>
  <si>
    <t>40.2 hrs</t>
  </si>
  <si>
    <t>CL-2002</t>
  </si>
  <si>
    <t>Client_2002</t>
  </si>
  <si>
    <t>Kuching</t>
  </si>
  <si>
    <t>2.1 days</t>
  </si>
  <si>
    <t>CL-2426</t>
  </si>
  <si>
    <t>Client_2426</t>
  </si>
  <si>
    <t>subang jaya</t>
  </si>
  <si>
    <t>33.7 hours</t>
  </si>
  <si>
    <t>CL-2964</t>
  </si>
  <si>
    <t>Client_2964</t>
  </si>
  <si>
    <t>CL-2103</t>
  </si>
  <si>
    <t>Client_2103</t>
  </si>
  <si>
    <t>5/21/23</t>
  </si>
  <si>
    <t>46.2h</t>
  </si>
  <si>
    <t>CL-0357</t>
  </si>
  <si>
    <t>Client_357</t>
  </si>
  <si>
    <t>01.07.2023</t>
  </si>
  <si>
    <t>CL-2357</t>
  </si>
  <si>
    <t>Client_2357</t>
  </si>
  <si>
    <t>October 17, 2023</t>
  </si>
  <si>
    <t>CL-1160</t>
  </si>
  <si>
    <t>client_1160</t>
  </si>
  <si>
    <t>31.0h</t>
  </si>
  <si>
    <t>CL-1992</t>
  </si>
  <si>
    <t>Client_1992</t>
  </si>
  <si>
    <t>October 16, 2023</t>
  </si>
  <si>
    <t>21.8 hours</t>
  </si>
  <si>
    <t>CL-2263</t>
  </si>
  <si>
    <t>Client_2263</t>
  </si>
  <si>
    <t>06.11.2023</t>
  </si>
  <si>
    <t>35.7h</t>
  </si>
  <si>
    <t>CL-0838</t>
  </si>
  <si>
    <t>Client_838</t>
  </si>
  <si>
    <t>19.01.2024</t>
  </si>
  <si>
    <t>23.5 hours</t>
  </si>
  <si>
    <t>CL-0635</t>
  </si>
  <si>
    <t xml:space="preserve">Client_635 </t>
  </si>
  <si>
    <t>33.2 hrs</t>
  </si>
  <si>
    <t>CL-1217</t>
  </si>
  <si>
    <t>Client_1217</t>
  </si>
  <si>
    <t>19.0h</t>
  </si>
  <si>
    <t>CL-0627</t>
  </si>
  <si>
    <t>Client_627</t>
  </si>
  <si>
    <t>02.03.2024</t>
  </si>
  <si>
    <t>10.7 hours</t>
  </si>
  <si>
    <t>CL-1753</t>
  </si>
  <si>
    <t>Client_1753</t>
  </si>
  <si>
    <t>23.04.2023</t>
  </si>
  <si>
    <t>CL-1310</t>
  </si>
  <si>
    <t>client_1310</t>
  </si>
  <si>
    <t>10.5h</t>
  </si>
  <si>
    <t>CL-0081</t>
  </si>
  <si>
    <t>Client_081</t>
  </si>
  <si>
    <t xml:space="preserve"> Seremban</t>
  </si>
  <si>
    <t>6 interactions</t>
  </si>
  <si>
    <t>CL-1606</t>
  </si>
  <si>
    <t>Client_1606</t>
  </si>
  <si>
    <t>04.10.2024</t>
  </si>
  <si>
    <t>CL-0176</t>
  </si>
  <si>
    <t>Client_176</t>
  </si>
  <si>
    <t>CL-1257</t>
  </si>
  <si>
    <t>Client_1257</t>
  </si>
  <si>
    <t>CL-2479</t>
  </si>
  <si>
    <t>Client_2479</t>
  </si>
  <si>
    <t>23.6 hrs</t>
  </si>
  <si>
    <t>CL-2244</t>
  </si>
  <si>
    <t>Client_2244</t>
  </si>
  <si>
    <t>K.Lumpur</t>
  </si>
  <si>
    <t>January 1, 2023</t>
  </si>
  <si>
    <t>30.4h</t>
  </si>
  <si>
    <t>CL-1794</t>
  </si>
  <si>
    <t>Client_1794</t>
  </si>
  <si>
    <t>0.2 days</t>
  </si>
  <si>
    <t>CL-2793</t>
  </si>
  <si>
    <t>client_2793</t>
  </si>
  <si>
    <t>43.2 hours</t>
  </si>
  <si>
    <t>CL-1200</t>
  </si>
  <si>
    <t>Client_1200</t>
  </si>
  <si>
    <t>31.8h</t>
  </si>
  <si>
    <t>CL-1858</t>
  </si>
  <si>
    <t>client_1858</t>
  </si>
  <si>
    <t>March 22, 2024</t>
  </si>
  <si>
    <t>28.4 hours</t>
  </si>
  <si>
    <t>CL-2371</t>
  </si>
  <si>
    <t>CLIENT_2371</t>
  </si>
  <si>
    <t>Putrajya</t>
  </si>
  <si>
    <t>2.2 hours</t>
  </si>
  <si>
    <t>CL-1867</t>
  </si>
  <si>
    <t>Client_1867</t>
  </si>
  <si>
    <t>Johor Baru</t>
  </si>
  <si>
    <t>CL-1682</t>
  </si>
  <si>
    <t>Client_1682</t>
  </si>
  <si>
    <t>3/24/23</t>
  </si>
  <si>
    <t>61.8 hours</t>
  </si>
  <si>
    <t>14 interactions</t>
  </si>
  <si>
    <t>CL-2099</t>
  </si>
  <si>
    <t>Client_2099</t>
  </si>
  <si>
    <t>12-22-2024</t>
  </si>
  <si>
    <t>47.9 hours</t>
  </si>
  <si>
    <t>CL-0473</t>
  </si>
  <si>
    <t>Client_473</t>
  </si>
  <si>
    <t xml:space="preserve">Ipoh </t>
  </si>
  <si>
    <t>4 interactions</t>
  </si>
  <si>
    <t>CL-0994</t>
  </si>
  <si>
    <t>CLIENT_994</t>
  </si>
  <si>
    <t>50.3h</t>
  </si>
  <si>
    <t>CL-1796</t>
  </si>
  <si>
    <t>Client_1796</t>
  </si>
  <si>
    <t>58.5 hours</t>
  </si>
  <si>
    <t>CL-0294</t>
  </si>
  <si>
    <t>client_294</t>
  </si>
  <si>
    <t>46.7 hrs</t>
  </si>
  <si>
    <t>CL-0585</t>
  </si>
  <si>
    <t>Client_585</t>
  </si>
  <si>
    <t>Alor Setr</t>
  </si>
  <si>
    <t>29.4 hrs</t>
  </si>
  <si>
    <t>CL-2367</t>
  </si>
  <si>
    <t xml:space="preserve">Client_2367 </t>
  </si>
  <si>
    <t>1.5 days</t>
  </si>
  <si>
    <t>CL-2224</t>
  </si>
  <si>
    <t>Client_2224</t>
  </si>
  <si>
    <t xml:space="preserve"> Penang</t>
  </si>
  <si>
    <t>CL-2052</t>
  </si>
  <si>
    <t>Client_2052</t>
  </si>
  <si>
    <t>johor bahru</t>
  </si>
  <si>
    <t>May 28, 2024</t>
  </si>
  <si>
    <t>15.8h</t>
  </si>
  <si>
    <t>CL-0041</t>
  </si>
  <si>
    <t>Client_041</t>
  </si>
  <si>
    <t>Malacca</t>
  </si>
  <si>
    <t>CL-0896</t>
  </si>
  <si>
    <t>Client_896</t>
  </si>
  <si>
    <t>September 23, 2023</t>
  </si>
  <si>
    <t>CL-2497</t>
  </si>
  <si>
    <t>Client_2497</t>
  </si>
  <si>
    <t>11/26/24</t>
  </si>
  <si>
    <t>CL-0481</t>
  </si>
  <si>
    <t>Client_481</t>
  </si>
  <si>
    <t>03-27-2023</t>
  </si>
  <si>
    <t>6.5h</t>
  </si>
  <si>
    <t>CL-0817</t>
  </si>
  <si>
    <t>client_817</t>
  </si>
  <si>
    <t>70.4h</t>
  </si>
  <si>
    <t>CL-1900</t>
  </si>
  <si>
    <t>client_1900</t>
  </si>
  <si>
    <t>10-19-2023</t>
  </si>
  <si>
    <t>CL-2919</t>
  </si>
  <si>
    <t>CLIENT_2919</t>
  </si>
  <si>
    <t>18.6 hrs</t>
  </si>
  <si>
    <t>CL-1530</t>
  </si>
  <si>
    <t xml:space="preserve"> Client_1530</t>
  </si>
  <si>
    <t>kuala lumpur</t>
  </si>
  <si>
    <t>43.7h</t>
  </si>
  <si>
    <t>CL-0638</t>
  </si>
  <si>
    <t>Client_638</t>
  </si>
  <si>
    <t>18.06.2024</t>
  </si>
  <si>
    <t>42.8h</t>
  </si>
  <si>
    <t>CL-1526</t>
  </si>
  <si>
    <t>Client_1526</t>
  </si>
  <si>
    <t>62.1 hours</t>
  </si>
  <si>
    <t>CL-0854</t>
  </si>
  <si>
    <t>client_854</t>
  </si>
  <si>
    <t>kota kinabalu</t>
  </si>
  <si>
    <t>38.9h</t>
  </si>
  <si>
    <t>CL-0979</t>
  </si>
  <si>
    <t>CLIENT_979</t>
  </si>
  <si>
    <t>0.3 days</t>
  </si>
  <si>
    <t>CL-2315</t>
  </si>
  <si>
    <t>Client_2315</t>
  </si>
  <si>
    <t>CL-0549</t>
  </si>
  <si>
    <t>Client_549</t>
  </si>
  <si>
    <t>52.7h</t>
  </si>
  <si>
    <t>CL-1623</t>
  </si>
  <si>
    <t>Client_1623</t>
  </si>
  <si>
    <t>02.07.2024</t>
  </si>
  <si>
    <t>CL-2598</t>
  </si>
  <si>
    <t>Client_2598</t>
  </si>
  <si>
    <t>50.8 hours</t>
  </si>
  <si>
    <t>CL-2583</t>
  </si>
  <si>
    <t>Client_2583</t>
  </si>
  <si>
    <t>55.8 hrs</t>
  </si>
  <si>
    <t>CL-1965</t>
  </si>
  <si>
    <t>Client_1965</t>
  </si>
  <si>
    <t>Malacaa</t>
  </si>
  <si>
    <t>CL-1801</t>
  </si>
  <si>
    <t>Client_1801</t>
  </si>
  <si>
    <t>CL-0514</t>
  </si>
  <si>
    <t>client_514</t>
  </si>
  <si>
    <t>25.9 hrs</t>
  </si>
  <si>
    <t>CL-2866</t>
  </si>
  <si>
    <t>Client_2866</t>
  </si>
  <si>
    <t>putrajaya</t>
  </si>
  <si>
    <t>56.3 hours</t>
  </si>
  <si>
    <t>CL-2503</t>
  </si>
  <si>
    <t>Client_2503</t>
  </si>
  <si>
    <t>56.1 hours</t>
  </si>
  <si>
    <t>CL-0205</t>
  </si>
  <si>
    <t>CLIENT_205</t>
  </si>
  <si>
    <t>CL-1367</t>
  </si>
  <si>
    <t>client_1367</t>
  </si>
  <si>
    <t>KL</t>
  </si>
  <si>
    <t>25.5 hrs</t>
  </si>
  <si>
    <t>CL-1681</t>
  </si>
  <si>
    <t>Client_1681</t>
  </si>
  <si>
    <t>CL-2855</t>
  </si>
  <si>
    <t>Client_2855</t>
  </si>
  <si>
    <t>55.3h</t>
  </si>
  <si>
    <t>CL-0953</t>
  </si>
  <si>
    <t>Client_953</t>
  </si>
  <si>
    <t>Petalng Jaya</t>
  </si>
  <si>
    <t>CL-2547</t>
  </si>
  <si>
    <t>Client_2547</t>
  </si>
  <si>
    <t>66.8 hrs</t>
  </si>
  <si>
    <t>CL-0550</t>
  </si>
  <si>
    <t xml:space="preserve"> Client_550</t>
  </si>
  <si>
    <t>CL-0912</t>
  </si>
  <si>
    <t>Client_912</t>
  </si>
  <si>
    <t>10.01.2023</t>
  </si>
  <si>
    <t>67.9 hrs</t>
  </si>
  <si>
    <t>CL-2853</t>
  </si>
  <si>
    <t>Client_2853</t>
  </si>
  <si>
    <t>CL-0951</t>
  </si>
  <si>
    <t>Client_951</t>
  </si>
  <si>
    <t>22.04.2023</t>
  </si>
  <si>
    <t>12.1 hours</t>
  </si>
  <si>
    <t>CL-1886</t>
  </si>
  <si>
    <t>Client_1886</t>
  </si>
  <si>
    <t xml:space="preserve">Alor Setar </t>
  </si>
  <si>
    <t>70.5h</t>
  </si>
  <si>
    <t>CL-0469</t>
  </si>
  <si>
    <t>Client_469</t>
  </si>
  <si>
    <t xml:space="preserve"> Ipoh</t>
  </si>
  <si>
    <t>CL-0714</t>
  </si>
  <si>
    <t>Client_714</t>
  </si>
  <si>
    <t>15.09.2023</t>
  </si>
  <si>
    <t>43.4 hours</t>
  </si>
  <si>
    <t>CL-1070</t>
  </si>
  <si>
    <t>Client_1070</t>
  </si>
  <si>
    <t>41.6 hrs</t>
  </si>
  <si>
    <t>CL-2731</t>
  </si>
  <si>
    <t>Client_2731</t>
  </si>
  <si>
    <t>15.10.2023</t>
  </si>
  <si>
    <t>CL-1807</t>
  </si>
  <si>
    <t>Client_1807</t>
  </si>
  <si>
    <t>04.06.2023</t>
  </si>
  <si>
    <t>CL-1167</t>
  </si>
  <si>
    <t>Client_1167</t>
  </si>
  <si>
    <t>17.1 hours</t>
  </si>
  <si>
    <t>CL-2464</t>
  </si>
  <si>
    <t>client_2464</t>
  </si>
  <si>
    <t>34.2 hours</t>
  </si>
  <si>
    <t>CL-2414</t>
  </si>
  <si>
    <t>Client_2414</t>
  </si>
  <si>
    <t>June 11, 2024</t>
  </si>
  <si>
    <t>19.8h</t>
  </si>
  <si>
    <t>CL-1608</t>
  </si>
  <si>
    <t>Client_1608</t>
  </si>
  <si>
    <t>Qualifed</t>
  </si>
  <si>
    <t>CL-1130</t>
  </si>
  <si>
    <t>Client_1130</t>
  </si>
  <si>
    <t>2/23/23</t>
  </si>
  <si>
    <t>2.8 days</t>
  </si>
  <si>
    <t>CL-0138</t>
  </si>
  <si>
    <t>Client_138</t>
  </si>
  <si>
    <t>CL-0698</t>
  </si>
  <si>
    <t>Client_698</t>
  </si>
  <si>
    <t>CL-1495</t>
  </si>
  <si>
    <t>Client_1495</t>
  </si>
  <si>
    <t>67.1h</t>
  </si>
  <si>
    <t>CL-0108</t>
  </si>
  <si>
    <t>Client_108</t>
  </si>
  <si>
    <t>CL-0146</t>
  </si>
  <si>
    <t>Client_146</t>
  </si>
  <si>
    <t>April 6, 2023</t>
  </si>
  <si>
    <t>26.4 hrs</t>
  </si>
  <si>
    <t>CL-0960</t>
  </si>
  <si>
    <t>Client_960</t>
  </si>
  <si>
    <t>June 6, 2024</t>
  </si>
  <si>
    <t>8.4 hours</t>
  </si>
  <si>
    <t>CL-0126</t>
  </si>
  <si>
    <t>Client_126</t>
  </si>
  <si>
    <t>41.0h</t>
  </si>
  <si>
    <t>CL-1255</t>
  </si>
  <si>
    <t xml:space="preserve">Client_1255 </t>
  </si>
  <si>
    <t>2/14/24</t>
  </si>
  <si>
    <t>CL-2502</t>
  </si>
  <si>
    <t>Client_2502</t>
  </si>
  <si>
    <t>Johor</t>
  </si>
  <si>
    <t>CL-1832</t>
  </si>
  <si>
    <t>Client_1832</t>
  </si>
  <si>
    <t xml:space="preserve"> Cyberjaya</t>
  </si>
  <si>
    <t>CL-0131</t>
  </si>
  <si>
    <t>Client_131</t>
  </si>
  <si>
    <t>9/19/23</t>
  </si>
  <si>
    <t>36.1h</t>
  </si>
  <si>
    <t>CL-0505</t>
  </si>
  <si>
    <t>Client_505</t>
  </si>
  <si>
    <t>04.11.2024</t>
  </si>
  <si>
    <t>CL-1873</t>
  </si>
  <si>
    <t>Client_1873</t>
  </si>
  <si>
    <t>October 9, 2024</t>
  </si>
  <si>
    <t>CL-1386</t>
  </si>
  <si>
    <t>Client_1386</t>
  </si>
  <si>
    <t>CL-1646</t>
  </si>
  <si>
    <t>Client_1646</t>
  </si>
  <si>
    <t>CL-2314</t>
  </si>
  <si>
    <t>Client_2314</t>
  </si>
  <si>
    <t>12.3h</t>
  </si>
  <si>
    <t>CL-1223</t>
  </si>
  <si>
    <t>Client_1223</t>
  </si>
  <si>
    <t>54.3 hrs</t>
  </si>
  <si>
    <t>CL-0601</t>
  </si>
  <si>
    <t>Client_601</t>
  </si>
  <si>
    <t>CL-2694</t>
  </si>
  <si>
    <t>Client_2694</t>
  </si>
  <si>
    <t>68.3 hrs</t>
  </si>
  <si>
    <t>CL-0121</t>
  </si>
  <si>
    <t>CLIENT_121</t>
  </si>
  <si>
    <t>49.6h</t>
  </si>
  <si>
    <t>CL-0980</t>
  </si>
  <si>
    <t>Client_980</t>
  </si>
  <si>
    <t>Subang Jaya</t>
  </si>
  <si>
    <t>January 22, 2024</t>
  </si>
  <si>
    <t>CL-2717</t>
  </si>
  <si>
    <t>Client_2717</t>
  </si>
  <si>
    <t>malacca</t>
  </si>
  <si>
    <t>CL-2395</t>
  </si>
  <si>
    <t>Client_2395</t>
  </si>
  <si>
    <t>09-15-2024</t>
  </si>
  <si>
    <t>CL-0386</t>
  </si>
  <si>
    <t>Client_386</t>
  </si>
  <si>
    <t>30.01.2024</t>
  </si>
  <si>
    <t>63.9 hrs</t>
  </si>
  <si>
    <t>CL-0751</t>
  </si>
  <si>
    <t>Client_751</t>
  </si>
  <si>
    <t>Pinang</t>
  </si>
  <si>
    <t>CL-2935</t>
  </si>
  <si>
    <t>Client_2935</t>
  </si>
  <si>
    <t>66.9 hours</t>
  </si>
  <si>
    <t>CL-0426</t>
  </si>
  <si>
    <t>Client_426</t>
  </si>
  <si>
    <t>16.07.2024</t>
  </si>
  <si>
    <t>CL-1928</t>
  </si>
  <si>
    <t>CLIENT_1928</t>
  </si>
  <si>
    <t>4/25/24</t>
  </si>
  <si>
    <t>3.4 hrs</t>
  </si>
  <si>
    <t>CL-1971</t>
  </si>
  <si>
    <t>Client_1971</t>
  </si>
  <si>
    <t>35.2 hours</t>
  </si>
  <si>
    <t>CL-2190</t>
  </si>
  <si>
    <t>Client_2190</t>
  </si>
  <si>
    <t>1.6 days</t>
  </si>
  <si>
    <t>CL-2234</t>
  </si>
  <si>
    <t>Client_2234</t>
  </si>
  <si>
    <t>13.9 hrs</t>
  </si>
  <si>
    <t>CL-2089</t>
  </si>
  <si>
    <t xml:space="preserve"> Client_2089</t>
  </si>
  <si>
    <t>20.12.2024</t>
  </si>
  <si>
    <t>CL-1836</t>
  </si>
  <si>
    <t>Client_1836</t>
  </si>
  <si>
    <t>29.10.2024</t>
  </si>
  <si>
    <t>CL-2435</t>
  </si>
  <si>
    <t>Client_2435</t>
  </si>
  <si>
    <t>CL-2019</t>
  </si>
  <si>
    <t>Client_2019</t>
  </si>
  <si>
    <t>21.08.2023</t>
  </si>
  <si>
    <t>34.0 hrs</t>
  </si>
  <si>
    <t>CL-1086</t>
  </si>
  <si>
    <t>Client_1086</t>
  </si>
  <si>
    <t>CL-0413</t>
  </si>
  <si>
    <t>Client_413</t>
  </si>
  <si>
    <t>23.2 hrs</t>
  </si>
  <si>
    <t>CL-0388</t>
  </si>
  <si>
    <t>Client_388</t>
  </si>
  <si>
    <t>KK</t>
  </si>
  <si>
    <t>8.6h</t>
  </si>
  <si>
    <t>CL-0480</t>
  </si>
  <si>
    <t>Client_480</t>
  </si>
  <si>
    <t>5.1h</t>
  </si>
  <si>
    <t>CL-2528</t>
  </si>
  <si>
    <t>Client_2528</t>
  </si>
  <si>
    <t>5/19/23</t>
  </si>
  <si>
    <t>62.5 hrs</t>
  </si>
  <si>
    <t>CL-1713</t>
  </si>
  <si>
    <t>Client_1713</t>
  </si>
  <si>
    <t>07.02.2024</t>
  </si>
  <si>
    <t>0.4 days</t>
  </si>
  <si>
    <t>CL-0575</t>
  </si>
  <si>
    <t>Client_575</t>
  </si>
  <si>
    <t>34.0h</t>
  </si>
  <si>
    <t>CL-0905</t>
  </si>
  <si>
    <t>Client_905</t>
  </si>
  <si>
    <t>CL-2325</t>
  </si>
  <si>
    <t>Client_2325</t>
  </si>
  <si>
    <t>59.6 hours</t>
  </si>
  <si>
    <t>CL-2674</t>
  </si>
  <si>
    <t>Client_2674</t>
  </si>
  <si>
    <t>58.5h</t>
  </si>
  <si>
    <t>CL-1219</t>
  </si>
  <si>
    <t>Client_1219</t>
  </si>
  <si>
    <t>PENANG</t>
  </si>
  <si>
    <t>CL-0987</t>
  </si>
  <si>
    <t>Client_987</t>
  </si>
  <si>
    <t>19.9h</t>
  </si>
  <si>
    <t>CL-0464</t>
  </si>
  <si>
    <t>Client_464</t>
  </si>
  <si>
    <t xml:space="preserve">Penang </t>
  </si>
  <si>
    <t>CL-2326</t>
  </si>
  <si>
    <t>Client_2326</t>
  </si>
  <si>
    <t>06.08.2024</t>
  </si>
  <si>
    <t>37.5 hours</t>
  </si>
  <si>
    <t>CL-2174</t>
  </si>
  <si>
    <t>Client_2174</t>
  </si>
  <si>
    <t>1/19/23</t>
  </si>
  <si>
    <t>CL-1105</t>
  </si>
  <si>
    <t>Client_1105</t>
  </si>
  <si>
    <t>1.1 days</t>
  </si>
  <si>
    <t>CL-0438</t>
  </si>
  <si>
    <t>Client_438</t>
  </si>
  <si>
    <t>6/13/24</t>
  </si>
  <si>
    <t>37.4 hours</t>
  </si>
  <si>
    <t>CL-2074</t>
  </si>
  <si>
    <t>Client_2074</t>
  </si>
  <si>
    <t>4.2h</t>
  </si>
  <si>
    <t>CL-1548</t>
  </si>
  <si>
    <t>Client_1548</t>
  </si>
  <si>
    <t>June 7, 2023</t>
  </si>
  <si>
    <t>24.4 hours</t>
  </si>
  <si>
    <t>CL-1142</t>
  </si>
  <si>
    <t>Client_1142</t>
  </si>
  <si>
    <t>4/26/24</t>
  </si>
  <si>
    <t>26.8 hours</t>
  </si>
  <si>
    <t>CL-2462</t>
  </si>
  <si>
    <t>Client_2462</t>
  </si>
  <si>
    <t>16.7 hrs</t>
  </si>
  <si>
    <t>CL-1959</t>
  </si>
  <si>
    <t>Client_1959</t>
  </si>
  <si>
    <t>61.7 hrs</t>
  </si>
  <si>
    <t>CL-2650</t>
  </si>
  <si>
    <t>Client_2650</t>
  </si>
  <si>
    <t>CL-1099</t>
  </si>
  <si>
    <t xml:space="preserve">Client_1099 </t>
  </si>
  <si>
    <t>CL-1721</t>
  </si>
  <si>
    <t>CLIENT_1721</t>
  </si>
  <si>
    <t>CL-1094</t>
  </si>
  <si>
    <t>Client_1094</t>
  </si>
  <si>
    <t>CL-1885</t>
  </si>
  <si>
    <t>Client_1885</t>
  </si>
  <si>
    <t>26.2 hours</t>
  </si>
  <si>
    <t>CL-1143</t>
  </si>
  <si>
    <t>client_1143</t>
  </si>
  <si>
    <t>CL-0219</t>
  </si>
  <si>
    <t>Client_219</t>
  </si>
  <si>
    <t>January 19, 2024</t>
  </si>
  <si>
    <t>CL-1238</t>
  </si>
  <si>
    <t>Client_1238</t>
  </si>
  <si>
    <t>30.3h</t>
  </si>
  <si>
    <t>CL-2477</t>
  </si>
  <si>
    <t>Client_2477</t>
  </si>
  <si>
    <t>CL-0897</t>
  </si>
  <si>
    <t>CLIENT_897</t>
  </si>
  <si>
    <t>CL-1180</t>
  </si>
  <si>
    <t>client_1180</t>
  </si>
  <si>
    <t>07-27-2023</t>
  </si>
  <si>
    <t>41.7h</t>
  </si>
  <si>
    <t>CL-2359</t>
  </si>
  <si>
    <t>Client_2359</t>
  </si>
  <si>
    <t>13.02.2023</t>
  </si>
  <si>
    <t>CL-1103</t>
  </si>
  <si>
    <t>Client_1103</t>
  </si>
  <si>
    <t>56.7 hours</t>
  </si>
  <si>
    <t>CL-0238</t>
  </si>
  <si>
    <t>Client_238</t>
  </si>
  <si>
    <t>48.7 hrs</t>
  </si>
  <si>
    <t>CL-2819</t>
  </si>
  <si>
    <t>CLIENT_2819</t>
  </si>
  <si>
    <t>CL-0344</t>
  </si>
  <si>
    <t>Client_344</t>
  </si>
  <si>
    <t>CL-2000</t>
  </si>
  <si>
    <t>Client_2000</t>
  </si>
  <si>
    <t>15.1h</t>
  </si>
  <si>
    <t>CL-1410</t>
  </si>
  <si>
    <t>Client_1410</t>
  </si>
  <si>
    <t>CL-1825</t>
  </si>
  <si>
    <t>Client_1825</t>
  </si>
  <si>
    <t>CL-2850</t>
  </si>
  <si>
    <t>Client_2850</t>
  </si>
  <si>
    <t>10-29-2024</t>
  </si>
  <si>
    <t>35.8 hours</t>
  </si>
  <si>
    <t>CL-1435</t>
  </si>
  <si>
    <t>Client_1435</t>
  </si>
  <si>
    <t>35.4h</t>
  </si>
  <si>
    <t>CL-0269</t>
  </si>
  <si>
    <t>Client_269</t>
  </si>
  <si>
    <t>CL-2416</t>
  </si>
  <si>
    <t>Client_2416</t>
  </si>
  <si>
    <t>26.0 hours</t>
  </si>
  <si>
    <t>CL-0815</t>
  </si>
  <si>
    <t>Client_815</t>
  </si>
  <si>
    <t>31.4h</t>
  </si>
  <si>
    <t>CL-0177</t>
  </si>
  <si>
    <t>Client_177</t>
  </si>
  <si>
    <t>CL-0013</t>
  </si>
  <si>
    <t>Client_013</t>
  </si>
  <si>
    <t>63.1 hours</t>
  </si>
  <si>
    <t>CL-2148</t>
  </si>
  <si>
    <t>Client_2148</t>
  </si>
  <si>
    <t>15.4 hrs</t>
  </si>
  <si>
    <t>CL-0937</t>
  </si>
  <si>
    <t>Client_937</t>
  </si>
  <si>
    <t>20.7 hours</t>
  </si>
  <si>
    <t>CL-0545</t>
  </si>
  <si>
    <t>Client_545</t>
  </si>
  <si>
    <t>CL-0354</t>
  </si>
  <si>
    <t>Client_354</t>
  </si>
  <si>
    <t>CL-2637</t>
  </si>
  <si>
    <t>Client_2637</t>
  </si>
  <si>
    <t>CL-1654</t>
  </si>
  <si>
    <t>Client_1654</t>
  </si>
  <si>
    <t>May 3, 2023</t>
  </si>
  <si>
    <t>49.1h</t>
  </si>
  <si>
    <t>CL-1683</t>
  </si>
  <si>
    <t>Client_1683</t>
  </si>
  <si>
    <t>20.07.2023</t>
  </si>
  <si>
    <t>CL-1972</t>
  </si>
  <si>
    <t>Client_1972</t>
  </si>
  <si>
    <t>5.6h</t>
  </si>
  <si>
    <t>CL-1360</t>
  </si>
  <si>
    <t>Client_1360</t>
  </si>
  <si>
    <t>46.9h</t>
  </si>
  <si>
    <t>CL-1022</t>
  </si>
  <si>
    <t>Client_1022</t>
  </si>
  <si>
    <t>36.2 hours</t>
  </si>
  <si>
    <t>CL-1597</t>
  </si>
  <si>
    <t>CLIENT_1597</t>
  </si>
  <si>
    <t>0.7 hrs</t>
  </si>
  <si>
    <t>CL-2771</t>
  </si>
  <si>
    <t>Client_2771</t>
  </si>
  <si>
    <t>PJ</t>
  </si>
  <si>
    <t>October 19, 2023</t>
  </si>
  <si>
    <t>69.3h</t>
  </si>
  <si>
    <t>CL-2746</t>
  </si>
  <si>
    <t>Client_2746</t>
  </si>
  <si>
    <t>CL-2485</t>
  </si>
  <si>
    <t>Client_2485</t>
  </si>
  <si>
    <t>CL-0392</t>
  </si>
  <si>
    <t>Client_392</t>
  </si>
  <si>
    <t>46.5h</t>
  </si>
  <si>
    <t>CL-0470</t>
  </si>
  <si>
    <t>Client_470</t>
  </si>
  <si>
    <t>8/31/23</t>
  </si>
  <si>
    <t>25.0 hrs</t>
  </si>
  <si>
    <t>CL-1864</t>
  </si>
  <si>
    <t>Client_1864</t>
  </si>
  <si>
    <t>6.0h</t>
  </si>
  <si>
    <t>CL-1356</t>
  </si>
  <si>
    <t>Client_1356</t>
  </si>
  <si>
    <t>23.01.2023</t>
  </si>
  <si>
    <t>64.6h</t>
  </si>
  <si>
    <t>CL-2678</t>
  </si>
  <si>
    <t>Client_2678</t>
  </si>
  <si>
    <t>22.02.2023</t>
  </si>
  <si>
    <t>CL-1990</t>
  </si>
  <si>
    <t>Client_1990</t>
  </si>
  <si>
    <t>Ipho</t>
  </si>
  <si>
    <t>12.0 hrs</t>
  </si>
  <si>
    <t>CL-1490</t>
  </si>
  <si>
    <t>Client_1490</t>
  </si>
  <si>
    <t>CL-2732</t>
  </si>
  <si>
    <t>Client_2732</t>
  </si>
  <si>
    <t>24.02.2023</t>
  </si>
  <si>
    <t>CL-1557</t>
  </si>
  <si>
    <t>Client_1557</t>
  </si>
  <si>
    <t>11.1 hrs</t>
  </si>
  <si>
    <t>2 interactions</t>
  </si>
  <si>
    <t>CL-2219</t>
  </si>
  <si>
    <t xml:space="preserve"> Client_2219</t>
  </si>
  <si>
    <t>04.03.2023</t>
  </si>
  <si>
    <t>CL-2111</t>
  </si>
  <si>
    <t>Client_2111</t>
  </si>
  <si>
    <t>CL-0390</t>
  </si>
  <si>
    <t>Client_390</t>
  </si>
  <si>
    <t>12.09.2023</t>
  </si>
  <si>
    <t>46.4 hrs</t>
  </si>
  <si>
    <t>CL-0014</t>
  </si>
  <si>
    <t>Client_014</t>
  </si>
  <si>
    <t>44.0 hrs</t>
  </si>
  <si>
    <t>CL-0211</t>
  </si>
  <si>
    <t>Client_211</t>
  </si>
  <si>
    <t>CL-0082</t>
  </si>
  <si>
    <t>Client_082</t>
  </si>
  <si>
    <t>45.9h</t>
  </si>
  <si>
    <t>CL-1671</t>
  </si>
  <si>
    <t>Client_1671</t>
  </si>
  <si>
    <t>21.6 hrs</t>
  </si>
  <si>
    <t>CL-1949</t>
  </si>
  <si>
    <t>Client_1949</t>
  </si>
  <si>
    <t>CL-0231</t>
  </si>
  <si>
    <t>Client_231</t>
  </si>
  <si>
    <t>37.2h</t>
  </si>
  <si>
    <t>CL-2396</t>
  </si>
  <si>
    <t>Client_2396</t>
  </si>
  <si>
    <t>CL-0478</t>
  </si>
  <si>
    <t>Client_478</t>
  </si>
  <si>
    <t>CL-2294</t>
  </si>
  <si>
    <t>Client_2294</t>
  </si>
  <si>
    <t>08-13-2024</t>
  </si>
  <si>
    <t>CL-0873</t>
  </si>
  <si>
    <t>Client_873</t>
  </si>
  <si>
    <t>October 8, 2024</t>
  </si>
  <si>
    <t>50.1 hours</t>
  </si>
  <si>
    <t>CL-0165</t>
  </si>
  <si>
    <t>Client_165</t>
  </si>
  <si>
    <t>Johor  Bahru</t>
  </si>
  <si>
    <t>09.12.2024</t>
  </si>
  <si>
    <t>CL-1063</t>
  </si>
  <si>
    <t>Client_1063</t>
  </si>
  <si>
    <t>CL-0276</t>
  </si>
  <si>
    <t>Client_276</t>
  </si>
  <si>
    <t>CL-1165</t>
  </si>
  <si>
    <t>Client_1165</t>
  </si>
  <si>
    <t>5/23/24</t>
  </si>
  <si>
    <t>CL-2374</t>
  </si>
  <si>
    <t>Client_2374</t>
  </si>
  <si>
    <t>2.2 days</t>
  </si>
  <si>
    <t>CL-2925</t>
  </si>
  <si>
    <t>Client_2925</t>
  </si>
  <si>
    <t>1.9 hours</t>
  </si>
  <si>
    <t>CL-1346</t>
  </si>
  <si>
    <t>Client_1346</t>
  </si>
  <si>
    <t>CL-0134</t>
  </si>
  <si>
    <t>Client_134</t>
  </si>
  <si>
    <t>April 1, 2023</t>
  </si>
  <si>
    <t>31.7h</t>
  </si>
  <si>
    <t>CL-2233</t>
  </si>
  <si>
    <t>Client_2233</t>
  </si>
  <si>
    <t>4/27/23</t>
  </si>
  <si>
    <t>CL-2478</t>
  </si>
  <si>
    <t>Client_2478</t>
  </si>
  <si>
    <t>49.5h</t>
  </si>
  <si>
    <t>CL-0240</t>
  </si>
  <si>
    <t>Client_240</t>
  </si>
  <si>
    <t>CL-1036</t>
  </si>
  <si>
    <t>Client_1036</t>
  </si>
  <si>
    <t>CL-1865</t>
  </si>
  <si>
    <t>Client_1865</t>
  </si>
  <si>
    <t>01-23-2023</t>
  </si>
  <si>
    <t>55.1 hours</t>
  </si>
  <si>
    <t>CL-0293</t>
  </si>
  <si>
    <t>Client_293</t>
  </si>
  <si>
    <t>CL-0172</t>
  </si>
  <si>
    <t>Client_172</t>
  </si>
  <si>
    <t>CL-0696</t>
  </si>
  <si>
    <t>Client_696</t>
  </si>
  <si>
    <t>21.07.2024</t>
  </si>
  <si>
    <t>CL-1603</t>
  </si>
  <si>
    <t>Client_1603</t>
  </si>
  <si>
    <t>31.8 hrs</t>
  </si>
  <si>
    <t>CL-0649</t>
  </si>
  <si>
    <t>Client_649</t>
  </si>
  <si>
    <t>CL-1329</t>
  </si>
  <si>
    <t>Client_1329</t>
  </si>
  <si>
    <t>52.1 hours</t>
  </si>
  <si>
    <t>CL-2398</t>
  </si>
  <si>
    <t>Client_2398</t>
  </si>
  <si>
    <t>0.0 days</t>
  </si>
  <si>
    <t>CL-0361</t>
  </si>
  <si>
    <t>Client_361</t>
  </si>
  <si>
    <t>4/15/24</t>
  </si>
  <si>
    <t>2.0 days</t>
  </si>
  <si>
    <t>CL-0654</t>
  </si>
  <si>
    <t>Client_654</t>
  </si>
  <si>
    <t>CL-2417</t>
  </si>
  <si>
    <t>Client_2417</t>
  </si>
  <si>
    <t>May 26, 2024</t>
  </si>
  <si>
    <t>54.7h</t>
  </si>
  <si>
    <t>CL-1559</t>
  </si>
  <si>
    <t>Client_1559</t>
  </si>
  <si>
    <t>ipoh</t>
  </si>
  <si>
    <t>02-24-2024</t>
  </si>
  <si>
    <t>CL-0366</t>
  </si>
  <si>
    <t>Client_366</t>
  </si>
  <si>
    <t>9.6 hours</t>
  </si>
  <si>
    <t>CL-2817</t>
  </si>
  <si>
    <t xml:space="preserve"> Client_2817</t>
  </si>
  <si>
    <t>11.08.2024</t>
  </si>
  <si>
    <t>CL-1436</t>
  </si>
  <si>
    <t>Client_1436</t>
  </si>
  <si>
    <t>CL-1251</t>
  </si>
  <si>
    <t>Client_1251</t>
  </si>
  <si>
    <t>18.10.2023</t>
  </si>
  <si>
    <t>66.4 hrs</t>
  </si>
  <si>
    <t>CL-0330</t>
  </si>
  <si>
    <t>Client_330</t>
  </si>
  <si>
    <t>Kota Kinablu</t>
  </si>
  <si>
    <t>June 11, 2023</t>
  </si>
  <si>
    <t>46.9 hrs</t>
  </si>
  <si>
    <t>CL-0628</t>
  </si>
  <si>
    <t>Client_628</t>
  </si>
  <si>
    <t>CL-1020</t>
  </si>
  <si>
    <t>Client_1020</t>
  </si>
  <si>
    <t>05.03.2024</t>
  </si>
  <si>
    <t>CL-1292</t>
  </si>
  <si>
    <t>Client_1292</t>
  </si>
  <si>
    <t>6.8 hrs</t>
  </si>
  <si>
    <t>CL-0640</t>
  </si>
  <si>
    <t>Client_640</t>
  </si>
  <si>
    <t>11.02.2023</t>
  </si>
  <si>
    <t>CL-1823</t>
  </si>
  <si>
    <t>Client_1823</t>
  </si>
  <si>
    <t>23.0 hours</t>
  </si>
  <si>
    <t>CL-0097</t>
  </si>
  <si>
    <t>Client_097</t>
  </si>
  <si>
    <t>44.1h</t>
  </si>
  <si>
    <t>CL-2113</t>
  </si>
  <si>
    <t>Client_2113</t>
  </si>
  <si>
    <t>05-29-2024</t>
  </si>
  <si>
    <t>4.9 hrs</t>
  </si>
  <si>
    <t>CL-0311</t>
  </si>
  <si>
    <t>Client_311</t>
  </si>
  <si>
    <t>08-17-2024</t>
  </si>
  <si>
    <t>CL-0656</t>
  </si>
  <si>
    <t>Client_656</t>
  </si>
  <si>
    <t>11.1h</t>
  </si>
  <si>
    <t>CL-0492</t>
  </si>
  <si>
    <t>Client_492</t>
  </si>
  <si>
    <t>4.5h</t>
  </si>
  <si>
    <t>CL-0731</t>
  </si>
  <si>
    <t>client_731</t>
  </si>
  <si>
    <t>December 10, 2024</t>
  </si>
  <si>
    <t>27.9h</t>
  </si>
  <si>
    <t>CL-0302</t>
  </si>
  <si>
    <t>Client_302</t>
  </si>
  <si>
    <t>06-20-2024</t>
  </si>
  <si>
    <t>45.4h</t>
  </si>
  <si>
    <t>CL-2303</t>
  </si>
  <si>
    <t>Client_2303</t>
  </si>
  <si>
    <t>42.0 hrs</t>
  </si>
  <si>
    <t>CL-0370</t>
  </si>
  <si>
    <t>Client_370</t>
  </si>
  <si>
    <t>56.2h</t>
  </si>
  <si>
    <t>CL-0352</t>
  </si>
  <si>
    <t>Client_352</t>
  </si>
  <si>
    <t xml:space="preserve">Kuala Lumpur </t>
  </si>
  <si>
    <t>CL-1057</t>
  </si>
  <si>
    <t>Client_1057</t>
  </si>
  <si>
    <t>59.5 hrs</t>
  </si>
  <si>
    <t>CL-0565</t>
  </si>
  <si>
    <t>Client_565</t>
  </si>
  <si>
    <t>22.5 hours</t>
  </si>
  <si>
    <t>CL-2223</t>
  </si>
  <si>
    <t>Client_2223</t>
  </si>
  <si>
    <t>March 2, 2024</t>
  </si>
  <si>
    <t>32.3h</t>
  </si>
  <si>
    <t>CL-1108</t>
  </si>
  <si>
    <t>Client_1108</t>
  </si>
  <si>
    <t>16.03.2023</t>
  </si>
  <si>
    <t>CL-1038</t>
  </si>
  <si>
    <t>Client_1038</t>
  </si>
  <si>
    <t>klang</t>
  </si>
  <si>
    <t>CL-0122</t>
  </si>
  <si>
    <t>Client_122</t>
  </si>
  <si>
    <t>CL-1051</t>
  </si>
  <si>
    <t>Client_1051</t>
  </si>
  <si>
    <t>07-29-2024</t>
  </si>
  <si>
    <t>15.7 hrs</t>
  </si>
  <si>
    <t>CL-0253</t>
  </si>
  <si>
    <t>Client_253</t>
  </si>
  <si>
    <t>22.3h</t>
  </si>
  <si>
    <t>CL-0619</t>
  </si>
  <si>
    <t>Client_619</t>
  </si>
  <si>
    <t>CL-0145</t>
  </si>
  <si>
    <t>Client_145</t>
  </si>
  <si>
    <t>46.5 hours</t>
  </si>
  <si>
    <t>CL-1481</t>
  </si>
  <si>
    <t>Client_1481</t>
  </si>
  <si>
    <t>August 10, 2023</t>
  </si>
  <si>
    <t>CL-2245</t>
  </si>
  <si>
    <t>Client_2245</t>
  </si>
  <si>
    <t>CL-0539</t>
  </si>
  <si>
    <t>Client_539</t>
  </si>
  <si>
    <t>35.6 hrs</t>
  </si>
  <si>
    <t>CL-0194</t>
  </si>
  <si>
    <t>Client_194</t>
  </si>
  <si>
    <t>03.09.2024</t>
  </si>
  <si>
    <t>CL-2323</t>
  </si>
  <si>
    <t>CLIENT_2323</t>
  </si>
  <si>
    <t>26.10.2024</t>
  </si>
  <si>
    <t>17.8 hours</t>
  </si>
  <si>
    <t>CL-1445</t>
  </si>
  <si>
    <t>Client_1445</t>
  </si>
  <si>
    <t>67.7 hrs</t>
  </si>
  <si>
    <t>CL-1728</t>
  </si>
  <si>
    <t>Client_1728</t>
  </si>
  <si>
    <t>12/30/24</t>
  </si>
  <si>
    <t>CL-2438</t>
  </si>
  <si>
    <t>Client_2438</t>
  </si>
  <si>
    <t>16.2h</t>
  </si>
  <si>
    <t>CL-1091</t>
  </si>
  <si>
    <t>client_1091</t>
  </si>
  <si>
    <t>CL-0760</t>
  </si>
  <si>
    <t>Client_760</t>
  </si>
  <si>
    <t>01.03.2024</t>
  </si>
  <si>
    <t>52.8 hours</t>
  </si>
  <si>
    <t>13 interactions</t>
  </si>
  <si>
    <t>CL-1571</t>
  </si>
  <si>
    <t>Client_1571</t>
  </si>
  <si>
    <t>August 29, 2023</t>
  </si>
  <si>
    <t>CL-1924</t>
  </si>
  <si>
    <t>client_1924</t>
  </si>
  <si>
    <t>9.8h</t>
  </si>
  <si>
    <t>CL-2255</t>
  </si>
  <si>
    <t>Client_2255</t>
  </si>
  <si>
    <t>7.5 hrs</t>
  </si>
  <si>
    <t>CL-1736</t>
  </si>
  <si>
    <t>client_1736</t>
  </si>
  <si>
    <t>2.7 days</t>
  </si>
  <si>
    <t>CL-2134</t>
  </si>
  <si>
    <t>CLIENT_2134</t>
  </si>
  <si>
    <t>11.9 hours</t>
  </si>
  <si>
    <t>CL-1942</t>
  </si>
  <si>
    <t>Client_1942</t>
  </si>
  <si>
    <t>8/23/24</t>
  </si>
  <si>
    <t>24.5 hrs</t>
  </si>
  <si>
    <t>CL-1408</t>
  </si>
  <si>
    <t>Client_1408</t>
  </si>
  <si>
    <t>10-27-2023</t>
  </si>
  <si>
    <t>CL-1290</t>
  </si>
  <si>
    <t>Client_1290</t>
  </si>
  <si>
    <t>05.12.2024</t>
  </si>
  <si>
    <t>CL-2582</t>
  </si>
  <si>
    <t>Client_2582</t>
  </si>
  <si>
    <t>6.5 hours</t>
  </si>
  <si>
    <t>CL-0998</t>
  </si>
  <si>
    <t>Client_998</t>
  </si>
  <si>
    <t>09.03.2024</t>
  </si>
  <si>
    <t>CL-1613</t>
  </si>
  <si>
    <t>Client_1613</t>
  </si>
  <si>
    <t>08-31-2023</t>
  </si>
  <si>
    <t>CL-2584</t>
  </si>
  <si>
    <t>Client_2584</t>
  </si>
  <si>
    <t>CL-1055</t>
  </si>
  <si>
    <t>Client_1055</t>
  </si>
  <si>
    <t>59.8h</t>
  </si>
  <si>
    <t>CL-0558</t>
  </si>
  <si>
    <t>Client_558</t>
  </si>
  <si>
    <t>16.06.2024</t>
  </si>
  <si>
    <t>63.7 hrs</t>
  </si>
  <si>
    <t>CL-1749</t>
  </si>
  <si>
    <t>client_1749</t>
  </si>
  <si>
    <t>CL-2189</t>
  </si>
  <si>
    <t>Client_2189</t>
  </si>
  <si>
    <t>07-20-2023</t>
  </si>
  <si>
    <t>CL-2027</t>
  </si>
  <si>
    <t>Client_2027</t>
  </si>
  <si>
    <t>August 28, 2024</t>
  </si>
  <si>
    <t>CL-0771</t>
  </si>
  <si>
    <t>Client_771</t>
  </si>
  <si>
    <t>05-25-2024</t>
  </si>
  <si>
    <t>24.4 hrs</t>
  </si>
  <si>
    <t>CL-2203</t>
  </si>
  <si>
    <t>client_2203</t>
  </si>
  <si>
    <t>07-27-2024</t>
  </si>
  <si>
    <t>13.5 hours</t>
  </si>
  <si>
    <t>CL-0462</t>
  </si>
  <si>
    <t>Client_462</t>
  </si>
  <si>
    <t>29.01.2023</t>
  </si>
  <si>
    <t>CL-2887</t>
  </si>
  <si>
    <t>Client_2887</t>
  </si>
  <si>
    <t>August 31, 2024</t>
  </si>
  <si>
    <t>33.0 hrs</t>
  </si>
  <si>
    <t>CL-1291</t>
  </si>
  <si>
    <t>Client_1291</t>
  </si>
  <si>
    <t>3/24/24</t>
  </si>
  <si>
    <t>CL-2639</t>
  </si>
  <si>
    <t>Client_2639</t>
  </si>
  <si>
    <t>20.06.2023</t>
  </si>
  <si>
    <t>CL-2499</t>
  </si>
  <si>
    <t>Client_2499</t>
  </si>
  <si>
    <t>46.0h</t>
  </si>
  <si>
    <t>CL-0592</t>
  </si>
  <si>
    <t>Client_592</t>
  </si>
  <si>
    <t>04.08.2024</t>
  </si>
  <si>
    <t>CL-1540</t>
  </si>
  <si>
    <t>client_1540</t>
  </si>
  <si>
    <t>Shah Alam</t>
  </si>
  <si>
    <t>30.4 hrs</t>
  </si>
  <si>
    <t>CL-0984</t>
  </si>
  <si>
    <t xml:space="preserve">Client_984 </t>
  </si>
  <si>
    <t>25.8 hours</t>
  </si>
  <si>
    <t>CL-0805</t>
  </si>
  <si>
    <t>Client_805</t>
  </si>
  <si>
    <t>CL-0983</t>
  </si>
  <si>
    <t>Client_983</t>
  </si>
  <si>
    <t>7.9 hours</t>
  </si>
  <si>
    <t>CL-0797</t>
  </si>
  <si>
    <t>Client_797</t>
  </si>
  <si>
    <t>CL-0494</t>
  </si>
  <si>
    <t>Client_494</t>
  </si>
  <si>
    <t>69.2 hours</t>
  </si>
  <si>
    <t>CL-2561</t>
  </si>
  <si>
    <t>Client_2561</t>
  </si>
  <si>
    <t>55.3 hours</t>
  </si>
  <si>
    <t>CL-1503</t>
  </si>
  <si>
    <t>Client_1503</t>
  </si>
  <si>
    <t>CL-2792</t>
  </si>
  <si>
    <t>Client_2792</t>
  </si>
  <si>
    <t>03.09.2023</t>
  </si>
  <si>
    <t>40.4 hours</t>
  </si>
  <si>
    <t>CL-0930</t>
  </si>
  <si>
    <t>Client_930</t>
  </si>
  <si>
    <t>59.1 hrs</t>
  </si>
  <si>
    <t>5 interactions</t>
  </si>
  <si>
    <t>CL-1345</t>
  </si>
  <si>
    <t>Client_1345</t>
  </si>
  <si>
    <t>CL-1779</t>
  </si>
  <si>
    <t>Client_1779</t>
  </si>
  <si>
    <t>April 2, 2024</t>
  </si>
  <si>
    <t>CL-1150</t>
  </si>
  <si>
    <t>Client_1150</t>
  </si>
  <si>
    <t>04.07.2023</t>
  </si>
  <si>
    <t>CL-1772</t>
  </si>
  <si>
    <t>Client_1772</t>
  </si>
  <si>
    <t>CL-1834</t>
  </si>
  <si>
    <t>Client_1834</t>
  </si>
  <si>
    <t>1/13/24</t>
  </si>
  <si>
    <t>CL-0292</t>
  </si>
  <si>
    <t>Client_292</t>
  </si>
  <si>
    <t>03-30-2023</t>
  </si>
  <si>
    <t>42.7h</t>
  </si>
  <si>
    <t>CL-1505</t>
  </si>
  <si>
    <t>Client_1505</t>
  </si>
  <si>
    <t>58.6h</t>
  </si>
  <si>
    <t>CL-2508</t>
  </si>
  <si>
    <t>Client_2508</t>
  </si>
  <si>
    <t>January 27, 2023</t>
  </si>
  <si>
    <t>52.7 hrs</t>
  </si>
  <si>
    <t>CL-2442</t>
  </si>
  <si>
    <t>Client_2442</t>
  </si>
  <si>
    <t>CL-2765</t>
  </si>
  <si>
    <t>Client_2765</t>
  </si>
  <si>
    <t>15.4 hours</t>
  </si>
  <si>
    <t>CL-2317</t>
  </si>
  <si>
    <t>Client_2317</t>
  </si>
  <si>
    <t>61.9 hrs</t>
  </si>
  <si>
    <t>CL-2641</t>
  </si>
  <si>
    <t>Client_2641</t>
  </si>
  <si>
    <t>CL-0036</t>
  </si>
  <si>
    <t>Client_036</t>
  </si>
  <si>
    <t>December 29, 2023</t>
  </si>
  <si>
    <t>11.6 hrs</t>
  </si>
  <si>
    <t>CL-0147</t>
  </si>
  <si>
    <t>Client_147</t>
  </si>
  <si>
    <t>CL-0026</t>
  </si>
  <si>
    <t>Client_026</t>
  </si>
  <si>
    <t>21.08.2024</t>
  </si>
  <si>
    <t>CL-1977</t>
  </si>
  <si>
    <t>Client_1977</t>
  </si>
  <si>
    <t>CL-0588</t>
  </si>
  <si>
    <t>Client_588</t>
  </si>
  <si>
    <t>48.4 hrs</t>
  </si>
  <si>
    <t>CL-0568</t>
  </si>
  <si>
    <t>Client_568</t>
  </si>
  <si>
    <t>CL-2475</t>
  </si>
  <si>
    <t>Client_2475</t>
  </si>
  <si>
    <t>15.6 hours</t>
  </si>
  <si>
    <t>CL-2693</t>
  </si>
  <si>
    <t>Client_2693</t>
  </si>
  <si>
    <t>42.7 hrs</t>
  </si>
  <si>
    <t>CL-0870</t>
  </si>
  <si>
    <t>Client_870</t>
  </si>
  <si>
    <t>July 8, 2024</t>
  </si>
  <si>
    <t>CL-2035</t>
  </si>
  <si>
    <t>Client_2035</t>
  </si>
  <si>
    <t>October 23, 2024</t>
  </si>
  <si>
    <t>CL-0278</t>
  </si>
  <si>
    <t>Client_278</t>
  </si>
  <si>
    <t>45.7 hrs</t>
  </si>
  <si>
    <t>CL-0152</t>
  </si>
  <si>
    <t>Client_152</t>
  </si>
  <si>
    <t>07-21-2024</t>
  </si>
  <si>
    <t>61.4 hours</t>
  </si>
  <si>
    <t>CL-2592</t>
  </si>
  <si>
    <t>Client_2592</t>
  </si>
  <si>
    <t>9.5h</t>
  </si>
  <si>
    <t>CL-0233</t>
  </si>
  <si>
    <t>Client_233</t>
  </si>
  <si>
    <t>August 16, 2024</t>
  </si>
  <si>
    <t>24.1h</t>
  </si>
  <si>
    <t>CL-0787</t>
  </si>
  <si>
    <t>Client_787</t>
  </si>
  <si>
    <t>CL-2412</t>
  </si>
  <si>
    <t>Client_2412</t>
  </si>
  <si>
    <t>7/13/24</t>
  </si>
  <si>
    <t>CL-2671</t>
  </si>
  <si>
    <t>Client_2671</t>
  </si>
  <si>
    <t>October 15, 2023</t>
  </si>
  <si>
    <t>CL-2952</t>
  </si>
  <si>
    <t>Client_2952</t>
  </si>
  <si>
    <t>03.06.2024</t>
  </si>
  <si>
    <t>49.7 hrs</t>
  </si>
  <si>
    <t>CL-1193</t>
  </si>
  <si>
    <t>Client_1193</t>
  </si>
  <si>
    <t>CL-0997</t>
  </si>
  <si>
    <t>Client_997</t>
  </si>
  <si>
    <t>CL-0058</t>
  </si>
  <si>
    <t>Client_058</t>
  </si>
  <si>
    <t>44.9 hrs</t>
  </si>
  <si>
    <t>CL-2080</t>
  </si>
  <si>
    <t>Client_2080</t>
  </si>
  <si>
    <t>22.09.2023</t>
  </si>
  <si>
    <t>22.2 hours</t>
  </si>
  <si>
    <t>CL-1818</t>
  </si>
  <si>
    <t>Client_1818</t>
  </si>
  <si>
    <t>CL-1630</t>
  </si>
  <si>
    <t>Client_1630</t>
  </si>
  <si>
    <t>CL-0884</t>
  </si>
  <si>
    <t>Client_884</t>
  </si>
  <si>
    <t>18.9h</t>
  </si>
  <si>
    <t>CL-0773</t>
  </si>
  <si>
    <t>Client_773</t>
  </si>
  <si>
    <t>June 5, 2023</t>
  </si>
  <si>
    <t>57.8h</t>
  </si>
  <si>
    <t>CL-1419</t>
  </si>
  <si>
    <t>Client_1419</t>
  </si>
  <si>
    <t>6.2 hrs</t>
  </si>
  <si>
    <t>CL-1431</t>
  </si>
  <si>
    <t>Client_1431</t>
  </si>
  <si>
    <t>45.7 hours</t>
  </si>
  <si>
    <t>CL-2322</t>
  </si>
  <si>
    <t>Client_2322</t>
  </si>
  <si>
    <t>41.2h</t>
  </si>
  <si>
    <t>CL-1822</t>
  </si>
  <si>
    <t>Client_1822</t>
  </si>
  <si>
    <t>11/29/24</t>
  </si>
  <si>
    <t>CL-0790</t>
  </si>
  <si>
    <t>Client_790</t>
  </si>
  <si>
    <t>62.7h</t>
  </si>
  <si>
    <t>CL-2254</t>
  </si>
  <si>
    <t>Client_2254</t>
  </si>
  <si>
    <t>1/16/24</t>
  </si>
  <si>
    <t>CL-1509</t>
  </si>
  <si>
    <t>Client_1509</t>
  </si>
  <si>
    <t>51.9 hours</t>
  </si>
  <si>
    <t>CL-0247</t>
  </si>
  <si>
    <t>Client_247</t>
  </si>
  <si>
    <t>January 20, 2024</t>
  </si>
  <si>
    <t>CL-0713</t>
  </si>
  <si>
    <t>Client_713</t>
  </si>
  <si>
    <t>08-30-2023</t>
  </si>
  <si>
    <t>CL-0208</t>
  </si>
  <si>
    <t>Client_208</t>
  </si>
  <si>
    <t>07-17-2023</t>
  </si>
  <si>
    <t>33.3 hours</t>
  </si>
  <si>
    <t>CL-0769</t>
  </si>
  <si>
    <t>Client_769</t>
  </si>
  <si>
    <t>24.03.2024</t>
  </si>
  <si>
    <t>CL-2020</t>
  </si>
  <si>
    <t>Client_2020</t>
  </si>
  <si>
    <t>CL-1628</t>
  </si>
  <si>
    <t>CLIENT_1628</t>
  </si>
  <si>
    <t>CL-1564</t>
  </si>
  <si>
    <t>Client_1564</t>
  </si>
  <si>
    <t>CL-1986</t>
  </si>
  <si>
    <t>Client_1986</t>
  </si>
  <si>
    <t>01.11.2023</t>
  </si>
  <si>
    <t>CL-1376</t>
  </si>
  <si>
    <t>Client_1376</t>
  </si>
  <si>
    <t>CL-1879</t>
  </si>
  <si>
    <t>Client_1879</t>
  </si>
  <si>
    <t>CL-0327</t>
  </si>
  <si>
    <t>Client_327</t>
  </si>
  <si>
    <t>7.0 hrs</t>
  </si>
  <si>
    <t>CL-1443</t>
  </si>
  <si>
    <t>Client_1443</t>
  </si>
  <si>
    <t>November 19, 2023</t>
  </si>
  <si>
    <t>CL-1153</t>
  </si>
  <si>
    <t xml:space="preserve"> Client_1153</t>
  </si>
  <si>
    <t>CL-1262</t>
  </si>
  <si>
    <t>Client_1262</t>
  </si>
  <si>
    <t>52.4 hours</t>
  </si>
  <si>
    <t>CL-0954</t>
  </si>
  <si>
    <t>Client_954</t>
  </si>
  <si>
    <t>57.2 hrs</t>
  </si>
  <si>
    <t>CL-0008</t>
  </si>
  <si>
    <t>Client_008</t>
  </si>
  <si>
    <t>23.1 hours</t>
  </si>
  <si>
    <t>CL-0950</t>
  </si>
  <si>
    <t>Client_950</t>
  </si>
  <si>
    <t>CL-2439</t>
  </si>
  <si>
    <t>Client_2439</t>
  </si>
  <si>
    <t>CL-1726</t>
  </si>
  <si>
    <t>Client_1726</t>
  </si>
  <si>
    <t>August 20, 2024</t>
  </si>
  <si>
    <t>39.0 hours</t>
  </si>
  <si>
    <t>CL-2949</t>
  </si>
  <si>
    <t>Client_2949</t>
  </si>
  <si>
    <t>5.4 hours</t>
  </si>
  <si>
    <t>CL-0070</t>
  </si>
  <si>
    <t>Client_070</t>
  </si>
  <si>
    <t>38.0 hours</t>
  </si>
  <si>
    <t>CL-2970</t>
  </si>
  <si>
    <t>Client_2970</t>
  </si>
  <si>
    <t>6/18/24</t>
  </si>
  <si>
    <t>57.5 hrs</t>
  </si>
  <si>
    <t>CL-1208</t>
  </si>
  <si>
    <t>Client_1208</t>
  </si>
  <si>
    <t>CL-0468</t>
  </si>
  <si>
    <t>CLIENT_468</t>
  </si>
  <si>
    <t>62.0 hrs</t>
  </si>
  <si>
    <t>CL-2767</t>
  </si>
  <si>
    <t>Client_2767</t>
  </si>
  <si>
    <t>2.0 hours</t>
  </si>
  <si>
    <t>CL-1946</t>
  </si>
  <si>
    <t>Client_1946</t>
  </si>
  <si>
    <t>1.5 hours</t>
  </si>
  <si>
    <t>CL-0634</t>
  </si>
  <si>
    <t>Client_634</t>
  </si>
  <si>
    <t>CL-2321</t>
  </si>
  <si>
    <t>Client_2321</t>
  </si>
  <si>
    <t>CL-2301</t>
  </si>
  <si>
    <t>Client_2301</t>
  </si>
  <si>
    <t>CL-1781</t>
  </si>
  <si>
    <t>Client_1781</t>
  </si>
  <si>
    <t>08-22-2024</t>
  </si>
  <si>
    <t>10.4h</t>
  </si>
  <si>
    <t>CL-1516</t>
  </si>
  <si>
    <t>Client_1516</t>
  </si>
  <si>
    <t>June 22, 2023</t>
  </si>
  <si>
    <t>CL-2534</t>
  </si>
  <si>
    <t>Client_2534</t>
  </si>
  <si>
    <t>CL-0660</t>
  </si>
  <si>
    <t>Client_660</t>
  </si>
  <si>
    <t>CL-0089</t>
  </si>
  <si>
    <t>Client_089</t>
  </si>
  <si>
    <t>55.7h</t>
  </si>
  <si>
    <t>CL-2178</t>
  </si>
  <si>
    <t>Client_2178</t>
  </si>
  <si>
    <t>November 16, 2023</t>
  </si>
  <si>
    <t>47.3 hrs</t>
  </si>
  <si>
    <t>CL-0207</t>
  </si>
  <si>
    <t>Client_207</t>
  </si>
  <si>
    <t>39.3h</t>
  </si>
  <si>
    <t>CL-2044</t>
  </si>
  <si>
    <t>Client_2044</t>
  </si>
  <si>
    <t>CL-0180</t>
  </si>
  <si>
    <t xml:space="preserve">Client_180 </t>
  </si>
  <si>
    <t>CL-2259</t>
  </si>
  <si>
    <t>CLIENT_2259</t>
  </si>
  <si>
    <t>CL-2922</t>
  </si>
  <si>
    <t>Client_2922</t>
  </si>
  <si>
    <t>55.0 hrs</t>
  </si>
  <si>
    <t>8 interactions</t>
  </si>
  <si>
    <t>CL-1616</t>
  </si>
  <si>
    <t>Client_1616</t>
  </si>
  <si>
    <t>CL-1919</t>
  </si>
  <si>
    <t>Client_1919</t>
  </si>
  <si>
    <t>March 10, 2023</t>
  </si>
  <si>
    <t>CL-1894</t>
  </si>
  <si>
    <t>Client_1894</t>
  </si>
  <si>
    <t>CL-2343</t>
  </si>
  <si>
    <t>Client_2343</t>
  </si>
  <si>
    <t>1.4h</t>
  </si>
  <si>
    <t>CL-1318</t>
  </si>
  <si>
    <t xml:space="preserve"> Client_1318</t>
  </si>
  <si>
    <t>CL-0289</t>
  </si>
  <si>
    <t>Client_289</t>
  </si>
  <si>
    <t>30.7 hrs</t>
  </si>
  <si>
    <t>CL-1461</t>
  </si>
  <si>
    <t xml:space="preserve"> Client_1461</t>
  </si>
  <si>
    <t>52.3h</t>
  </si>
  <si>
    <t>CL-1338</t>
  </si>
  <si>
    <t>client_1338</t>
  </si>
  <si>
    <t>06.09.2023</t>
  </si>
  <si>
    <t>CL-0967</t>
  </si>
  <si>
    <t>Client_967</t>
  </si>
  <si>
    <t>8.9h</t>
  </si>
  <si>
    <t>CL-1745</t>
  </si>
  <si>
    <t>Client_1745</t>
  </si>
  <si>
    <t>CL-1306</t>
  </si>
  <si>
    <t>Client_1306</t>
  </si>
  <si>
    <t>9.1h</t>
  </si>
  <si>
    <t>CL-0159</t>
  </si>
  <si>
    <t>Client_159</t>
  </si>
  <si>
    <t>CL-0245</t>
  </si>
  <si>
    <t>Client_245</t>
  </si>
  <si>
    <t>4.3h</t>
  </si>
  <si>
    <t>CL-0458</t>
  </si>
  <si>
    <t>CLIENT_458</t>
  </si>
  <si>
    <t>CL-1626</t>
  </si>
  <si>
    <t>Client_1626</t>
  </si>
  <si>
    <t>06-21-2024</t>
  </si>
  <si>
    <t>39.7 hrs</t>
  </si>
  <si>
    <t>16 interactions</t>
  </si>
  <si>
    <t>CL-0726</t>
  </si>
  <si>
    <t>Client_726</t>
  </si>
  <si>
    <t>CL-0206</t>
  </si>
  <si>
    <t>Client_206</t>
  </si>
  <si>
    <t>February 7, 2023</t>
  </si>
  <si>
    <t>67.5 hours</t>
  </si>
  <si>
    <t>CL-0295</t>
  </si>
  <si>
    <t>Client_295</t>
  </si>
  <si>
    <t>CL-1101</t>
  </si>
  <si>
    <t>Client_1101</t>
  </si>
  <si>
    <t>04.02.2023</t>
  </si>
  <si>
    <t>CL-1838</t>
  </si>
  <si>
    <t>Client_1838</t>
  </si>
  <si>
    <t>53.6h</t>
  </si>
  <si>
    <t>CL-0112</t>
  </si>
  <si>
    <t>Client_112</t>
  </si>
  <si>
    <t>07-14-2023</t>
  </si>
  <si>
    <t>7.1 hrs</t>
  </si>
  <si>
    <t>CL-1697</t>
  </si>
  <si>
    <t>Client_1697</t>
  </si>
  <si>
    <t>09.08.2024</t>
  </si>
  <si>
    <t>CL-2403</t>
  </si>
  <si>
    <t>Client_2403</t>
  </si>
  <si>
    <t>02-26-2024</t>
  </si>
  <si>
    <t>CL-2137</t>
  </si>
  <si>
    <t>Client_2137</t>
  </si>
  <si>
    <t>CL-0439</t>
  </si>
  <si>
    <t>Client_439</t>
  </si>
  <si>
    <t>CL-1785</t>
  </si>
  <si>
    <t>Client_1785</t>
  </si>
  <si>
    <t>1.9 days</t>
  </si>
  <si>
    <t>CL-0227</t>
  </si>
  <si>
    <t>Client_227</t>
  </si>
  <si>
    <t>March 1, 2023</t>
  </si>
  <si>
    <t>38.4h</t>
  </si>
  <si>
    <t>CL-1216</t>
  </si>
  <si>
    <t>Client_1216</t>
  </si>
  <si>
    <t>August 4, 2023</t>
  </si>
  <si>
    <t>49.3 hours</t>
  </si>
  <si>
    <t>CL-2799</t>
  </si>
  <si>
    <t>Client_2799</t>
  </si>
  <si>
    <t>March 22, 2023</t>
  </si>
  <si>
    <t>CL-1234</t>
  </si>
  <si>
    <t>Client_1234</t>
  </si>
  <si>
    <t>CL-2105</t>
  </si>
  <si>
    <t>Client_2105</t>
  </si>
  <si>
    <t>June 19, 2024</t>
  </si>
  <si>
    <t>CL-0779</t>
  </si>
  <si>
    <t>Client_779</t>
  </si>
  <si>
    <t>6/16/24</t>
  </si>
  <si>
    <t>1.7 days</t>
  </si>
  <si>
    <t>CL-1358</t>
  </si>
  <si>
    <t>Client_1358</t>
  </si>
  <si>
    <t>09.08.2023</t>
  </si>
  <si>
    <t>48.7 hours</t>
  </si>
  <si>
    <t>CL-0320</t>
  </si>
  <si>
    <t>Client_320</t>
  </si>
  <si>
    <t>65.4 hours</t>
  </si>
  <si>
    <t>CL-1332</t>
  </si>
  <si>
    <t>Client_1332</t>
  </si>
  <si>
    <t>Shah Alm</t>
  </si>
  <si>
    <t>68.0 hrs</t>
  </si>
  <si>
    <t>CL-2843</t>
  </si>
  <si>
    <t>Client_2843</t>
  </si>
  <si>
    <t>CL-0775</t>
  </si>
  <si>
    <t>Client_775</t>
  </si>
  <si>
    <t>31.5h</t>
  </si>
  <si>
    <t>CL-0221</t>
  </si>
  <si>
    <t>Client_221</t>
  </si>
  <si>
    <t>November 20, 2024</t>
  </si>
  <si>
    <t>16.9h</t>
  </si>
  <si>
    <t>CL-0297</t>
  </si>
  <si>
    <t>Client_297</t>
  </si>
  <si>
    <t>March 1, 2024</t>
  </si>
  <si>
    <t>CL-0116</t>
  </si>
  <si>
    <t>CLIENT_116</t>
  </si>
  <si>
    <t>06-22-2024</t>
  </si>
  <si>
    <t>32.6 hours</t>
  </si>
  <si>
    <t>CL-0098</t>
  </si>
  <si>
    <t>Client_098</t>
  </si>
  <si>
    <t>26.08.2023</t>
  </si>
  <si>
    <t>CL-1117</t>
  </si>
  <si>
    <t>Client_1117</t>
  </si>
  <si>
    <t>05-20-2024</t>
  </si>
  <si>
    <t>CL-1586</t>
  </si>
  <si>
    <t>Client_1586</t>
  </si>
  <si>
    <t>55.4 hours</t>
  </si>
  <si>
    <t>CL-2638</t>
  </si>
  <si>
    <t>Client_2638</t>
  </si>
  <si>
    <t>May 23, 2023</t>
  </si>
  <si>
    <t>56.2 hrs</t>
  </si>
  <si>
    <t>CL-2368</t>
  </si>
  <si>
    <t>Client_2368</t>
  </si>
  <si>
    <t>4.2 hrs</t>
  </si>
  <si>
    <t>CL-2708</t>
  </si>
  <si>
    <t>Client_2708</t>
  </si>
  <si>
    <t>56.9 hours</t>
  </si>
  <si>
    <t>CL-0329</t>
  </si>
  <si>
    <t>Client_329</t>
  </si>
  <si>
    <t>CL-1474</t>
  </si>
  <si>
    <t>Client_1474</t>
  </si>
  <si>
    <t>50.2 hours</t>
  </si>
  <si>
    <t>CL-2028</t>
  </si>
  <si>
    <t>Client_2028</t>
  </si>
  <si>
    <t>10/24/23</t>
  </si>
  <si>
    <t>CL-1031</t>
  </si>
  <si>
    <t>Client_1031</t>
  </si>
  <si>
    <t>CL-1987</t>
  </si>
  <si>
    <t>Client_1987</t>
  </si>
  <si>
    <t>2.9h</t>
  </si>
  <si>
    <t>CL-1233</t>
  </si>
  <si>
    <t>Client_1233</t>
  </si>
  <si>
    <t>03.12.2024</t>
  </si>
  <si>
    <t>69.1h</t>
  </si>
  <si>
    <t>CL-1776</t>
  </si>
  <si>
    <t>Client_1776</t>
  </si>
  <si>
    <t>36.8h</t>
  </si>
  <si>
    <t>CL-1295</t>
  </si>
  <si>
    <t>Client_1295</t>
  </si>
  <si>
    <t>29.9h</t>
  </si>
  <si>
    <t>CL-2391</t>
  </si>
  <si>
    <t>Client_2391</t>
  </si>
  <si>
    <t>24.7 hrs</t>
  </si>
  <si>
    <t>CL-0358</t>
  </si>
  <si>
    <t>CLIENT_358</t>
  </si>
  <si>
    <t>69.5 hrs</t>
  </si>
  <si>
    <t>CL-2845</t>
  </si>
  <si>
    <t>Client_2845</t>
  </si>
  <si>
    <t>21.8h</t>
  </si>
  <si>
    <t>CL-2895</t>
  </si>
  <si>
    <t>Client_2895</t>
  </si>
  <si>
    <t>June 12, 2023</t>
  </si>
  <si>
    <t>CL-2496</t>
  </si>
  <si>
    <t xml:space="preserve"> Client_2496</t>
  </si>
  <si>
    <t>CL-0130</t>
  </si>
  <si>
    <t>Client_130</t>
  </si>
  <si>
    <t>11/14/24</t>
  </si>
  <si>
    <t>CL-1705</t>
  </si>
  <si>
    <t>Client_1705</t>
  </si>
  <si>
    <t>5/14/23</t>
  </si>
  <si>
    <t>CL-2955</t>
  </si>
  <si>
    <t>Client_2955</t>
  </si>
  <si>
    <t>CL-0365</t>
  </si>
  <si>
    <t>client_365</t>
  </si>
  <si>
    <t>CL-1554</t>
  </si>
  <si>
    <t>Client_1554</t>
  </si>
  <si>
    <t>9/19/24</t>
  </si>
  <si>
    <t>43.8 hours</t>
  </si>
  <si>
    <t>CL-2155</t>
  </si>
  <si>
    <t>client_2155</t>
  </si>
  <si>
    <t>45.2 hrs</t>
  </si>
  <si>
    <t>CL-2253</t>
  </si>
  <si>
    <t>Client_2253</t>
  </si>
  <si>
    <t>10.7h</t>
  </si>
  <si>
    <t>CL-1718</t>
  </si>
  <si>
    <t>Client_1718</t>
  </si>
  <si>
    <t>49.1 hours</t>
  </si>
  <si>
    <t>CL-1100</t>
  </si>
  <si>
    <t>Client_1100</t>
  </si>
  <si>
    <t>01-31-2024</t>
  </si>
  <si>
    <t>CL-0099</t>
  </si>
  <si>
    <t>Client_099</t>
  </si>
  <si>
    <t>71.1 hours</t>
  </si>
  <si>
    <t>CL-2429</t>
  </si>
  <si>
    <t xml:space="preserve">Client_2429 </t>
  </si>
  <si>
    <t>08-27-2023</t>
  </si>
  <si>
    <t>43.4 hrs</t>
  </si>
  <si>
    <t>CL-1492</t>
  </si>
  <si>
    <t>client_1492</t>
  </si>
  <si>
    <t>CL-1401</t>
  </si>
  <si>
    <t>Client_1401</t>
  </si>
  <si>
    <t>CL-1710</t>
  </si>
  <si>
    <t>Client_1710</t>
  </si>
  <si>
    <t>29.0 hrs</t>
  </si>
  <si>
    <t>CL-0606</t>
  </si>
  <si>
    <t>Client_606</t>
  </si>
  <si>
    <t>CL-1911</t>
  </si>
  <si>
    <t>Client_1911</t>
  </si>
  <si>
    <t>09.12.2023</t>
  </si>
  <si>
    <t>CL-2269</t>
  </si>
  <si>
    <t>client_2269</t>
  </si>
  <si>
    <t>December 28, 2023</t>
  </si>
  <si>
    <t>CL-2509</t>
  </si>
  <si>
    <t>Client_2509</t>
  </si>
  <si>
    <t>CL-1689</t>
  </si>
  <si>
    <t>client_1689</t>
  </si>
  <si>
    <t>11-25-2024</t>
  </si>
  <si>
    <t>CL-1361</t>
  </si>
  <si>
    <t>CLIENT_1361</t>
  </si>
  <si>
    <t>December 18, 2024</t>
  </si>
  <si>
    <t>50.3 hrs</t>
  </si>
  <si>
    <t>CL-2823</t>
  </si>
  <si>
    <t xml:space="preserve">Client_2823 </t>
  </si>
  <si>
    <t>CL-1374</t>
  </si>
  <si>
    <t>Client_1374</t>
  </si>
  <si>
    <t>2.5 hours</t>
  </si>
  <si>
    <t>CL-2744</t>
  </si>
  <si>
    <t xml:space="preserve">Client_2744 </t>
  </si>
  <si>
    <t>19.04.2023</t>
  </si>
  <si>
    <t>CL-0766</t>
  </si>
  <si>
    <t xml:space="preserve">Client_766 </t>
  </si>
  <si>
    <t>CL-1259</t>
  </si>
  <si>
    <t>Client_1259</t>
  </si>
  <si>
    <t>15.3h</t>
  </si>
  <si>
    <t>CL-1947</t>
  </si>
  <si>
    <t>Client_1947</t>
  </si>
  <si>
    <t>CL-0641</t>
  </si>
  <si>
    <t>Client_641</t>
  </si>
  <si>
    <t>50.1h</t>
  </si>
  <si>
    <t>CL-2138</t>
  </si>
  <si>
    <t>Client_2138</t>
  </si>
  <si>
    <t>Penag</t>
  </si>
  <si>
    <t>CL-1399</t>
  </si>
  <si>
    <t>Client_1399</t>
  </si>
  <si>
    <t>CL-1775</t>
  </si>
  <si>
    <t>Client_1775</t>
  </si>
  <si>
    <t>06-13-2024</t>
  </si>
  <si>
    <t>CL-1511</t>
  </si>
  <si>
    <t>Client_1511</t>
  </si>
  <si>
    <t>CL-2088</t>
  </si>
  <si>
    <t>Client_2088</t>
  </si>
  <si>
    <t>CL-1621</t>
  </si>
  <si>
    <t>Client_1621</t>
  </si>
  <si>
    <t>CL-1934</t>
  </si>
  <si>
    <t>Client_1934</t>
  </si>
  <si>
    <t>October 24, 2024</t>
  </si>
  <si>
    <t>9.8 hrs</t>
  </si>
  <si>
    <t>CL-1120</t>
  </si>
  <si>
    <t>client_1120</t>
  </si>
  <si>
    <t>July 1, 2024</t>
  </si>
  <si>
    <t>1.8h</t>
  </si>
  <si>
    <t>CL-1301</t>
  </si>
  <si>
    <t>Client_1301</t>
  </si>
  <si>
    <t>CL-2706</t>
  </si>
  <si>
    <t>Client_2706</t>
  </si>
  <si>
    <t>May 15, 2023</t>
  </si>
  <si>
    <t>17.9h</t>
  </si>
  <si>
    <t>CL-0023</t>
  </si>
  <si>
    <t>CLIENT_023</t>
  </si>
  <si>
    <t>01-16-2023</t>
  </si>
  <si>
    <t>12.4h</t>
  </si>
  <si>
    <t>CL-0674</t>
  </si>
  <si>
    <t>Client_674</t>
  </si>
  <si>
    <t>6/14/24</t>
  </si>
  <si>
    <t>30.0 hrs</t>
  </si>
  <si>
    <t>CL-0687</t>
  </si>
  <si>
    <t>Client_687</t>
  </si>
  <si>
    <t>April 18, 2023</t>
  </si>
  <si>
    <t>CL-1744</t>
  </si>
  <si>
    <t>Client_1744</t>
  </si>
  <si>
    <t>CL-0959</t>
  </si>
  <si>
    <t>Client_959</t>
  </si>
  <si>
    <t>CL-2643</t>
  </si>
  <si>
    <t>Client_2643</t>
  </si>
  <si>
    <t>01-14-2023</t>
  </si>
  <si>
    <t>20 interactions</t>
  </si>
  <si>
    <t>CL-2390</t>
  </si>
  <si>
    <t>Client_2390</t>
  </si>
  <si>
    <t>April 16, 2024</t>
  </si>
  <si>
    <t>47.2 hours</t>
  </si>
  <si>
    <t>CL-0862</t>
  </si>
  <si>
    <t>Client_862</t>
  </si>
  <si>
    <t>48.8h</t>
  </si>
  <si>
    <t>CL-2289</t>
  </si>
  <si>
    <t>Client_2289</t>
  </si>
  <si>
    <t>CL-0103</t>
  </si>
  <si>
    <t>Client_103</t>
  </si>
  <si>
    <t>3.3h</t>
  </si>
  <si>
    <t>12 interactions</t>
  </si>
  <si>
    <t>CL-0733</t>
  </si>
  <si>
    <t>Client_733</t>
  </si>
  <si>
    <t>22.1h</t>
  </si>
  <si>
    <t>CL-1448</t>
  </si>
  <si>
    <t>Client_1448</t>
  </si>
  <si>
    <t>16.2 hrs</t>
  </si>
  <si>
    <t>CL-2381</t>
  </si>
  <si>
    <t>Client_2381</t>
  </si>
  <si>
    <t>23.06.2024</t>
  </si>
  <si>
    <t>9.7 hours</t>
  </si>
  <si>
    <t>CL-1398</t>
  </si>
  <si>
    <t>Client_1398</t>
  </si>
  <si>
    <t>39.9 hrs</t>
  </si>
  <si>
    <t>CL-2177</t>
  </si>
  <si>
    <t>CLIENT_2177</t>
  </si>
  <si>
    <t>31.2 hours</t>
  </si>
  <si>
    <t>CL-0155</t>
  </si>
  <si>
    <t>Client_155</t>
  </si>
  <si>
    <t>34.3 hrs</t>
  </si>
  <si>
    <t>CL-2180</t>
  </si>
  <si>
    <t>Client_2180</t>
  </si>
  <si>
    <t>13.11.2023</t>
  </si>
  <si>
    <t>CL-1366</t>
  </si>
  <si>
    <t>Client_1366</t>
  </si>
  <si>
    <t>51.0 hrs</t>
  </si>
  <si>
    <t>CL-2579</t>
  </si>
  <si>
    <t>Client_2579</t>
  </si>
  <si>
    <t>February 26, 2023</t>
  </si>
  <si>
    <t>CL-2404</t>
  </si>
  <si>
    <t>Client_2404</t>
  </si>
  <si>
    <t>24.08.2024</t>
  </si>
  <si>
    <t>39.2 hours</t>
  </si>
  <si>
    <t>CL-2007</t>
  </si>
  <si>
    <t>Client_2007</t>
  </si>
  <si>
    <t>CL-0823</t>
  </si>
  <si>
    <t>client_823</t>
  </si>
  <si>
    <t>03-14-2024</t>
  </si>
  <si>
    <t>56.5h</t>
  </si>
  <si>
    <t>CL-1261</t>
  </si>
  <si>
    <t>Client_1261</t>
  </si>
  <si>
    <t>November 29, 2024</t>
  </si>
  <si>
    <t>CL-2716</t>
  </si>
  <si>
    <t>CLIENT_2716</t>
  </si>
  <si>
    <t>CL-0377</t>
  </si>
  <si>
    <t>Client_377</t>
  </si>
  <si>
    <t>CL-1902</t>
  </si>
  <si>
    <t xml:space="preserve">Client_1902 </t>
  </si>
  <si>
    <t>CL-1513</t>
  </si>
  <si>
    <t xml:space="preserve"> Client_1513</t>
  </si>
  <si>
    <t>CL-2883</t>
  </si>
  <si>
    <t>Client_2883</t>
  </si>
  <si>
    <t>54.1h</t>
  </si>
  <si>
    <t>CL-0230</t>
  </si>
  <si>
    <t>Client_230</t>
  </si>
  <si>
    <t>15.1 hrs</t>
  </si>
  <si>
    <t>CL-0271</t>
  </si>
  <si>
    <t>Client_271</t>
  </si>
  <si>
    <t>CL-1403</t>
  </si>
  <si>
    <t>Client_1403</t>
  </si>
  <si>
    <t>CL-0262</t>
  </si>
  <si>
    <t>Client_262</t>
  </si>
  <si>
    <t>CL-1717</t>
  </si>
  <si>
    <t xml:space="preserve"> Client_1717</t>
  </si>
  <si>
    <t>April 19, 2023</t>
  </si>
  <si>
    <t>68.5h</t>
  </si>
  <si>
    <t>CL-1525</t>
  </si>
  <si>
    <t>Client_1525</t>
  </si>
  <si>
    <t>CL-0435</t>
  </si>
  <si>
    <t>Client_435</t>
  </si>
  <si>
    <t>CL-0491</t>
  </si>
  <si>
    <t>Client_491</t>
  </si>
  <si>
    <t>CL-0767</t>
  </si>
  <si>
    <t>Client_767</t>
  </si>
  <si>
    <t>CL-2596</t>
  </si>
  <si>
    <t>client_2596</t>
  </si>
  <si>
    <t>19.05.2024</t>
  </si>
  <si>
    <t>CL-0753</t>
  </si>
  <si>
    <t>Client_753</t>
  </si>
  <si>
    <t>CL-2627</t>
  </si>
  <si>
    <t>Client_2627</t>
  </si>
  <si>
    <t>09.11.2024</t>
  </si>
  <si>
    <t>CL-1158</t>
  </si>
  <si>
    <t>Client_1158</t>
  </si>
  <si>
    <t>CL-1634</t>
  </si>
  <si>
    <t>client_1634</t>
  </si>
  <si>
    <t>CL-1686</t>
  </si>
  <si>
    <t>Client_1686</t>
  </si>
  <si>
    <t>CL-2100</t>
  </si>
  <si>
    <t>Client_2100</t>
  </si>
  <si>
    <t>CL-1943</t>
  </si>
  <si>
    <t>Client_1943</t>
  </si>
  <si>
    <t>October 5, 2023</t>
  </si>
  <si>
    <t>CL-1931</t>
  </si>
  <si>
    <t>CLIENT_1931</t>
  </si>
  <si>
    <t>January 13, 2024</t>
  </si>
  <si>
    <t>CL-2413</t>
  </si>
  <si>
    <t>Client_2413</t>
  </si>
  <si>
    <t>CL-0821</t>
  </si>
  <si>
    <t>CLIENT_821</t>
  </si>
  <si>
    <t>CL-2090</t>
  </si>
  <si>
    <t>Client_2090</t>
  </si>
  <si>
    <t>CL-2791</t>
  </si>
  <si>
    <t>Client_2791</t>
  </si>
  <si>
    <t>61.2h</t>
  </si>
  <si>
    <t>CL-0683</t>
  </si>
  <si>
    <t>Client_683</t>
  </si>
  <si>
    <t>03-26-2024</t>
  </si>
  <si>
    <t>70.7h</t>
  </si>
  <si>
    <t>CL-2672</t>
  </si>
  <si>
    <t>Client_2672</t>
  </si>
  <si>
    <t>11/13/24</t>
  </si>
  <si>
    <t>CL-2644</t>
  </si>
  <si>
    <t>Client_2644</t>
  </si>
  <si>
    <t>06-17-2024</t>
  </si>
  <si>
    <t>CL-0679</t>
  </si>
  <si>
    <t>Client_679</t>
  </si>
  <si>
    <t>02.03.2023</t>
  </si>
  <si>
    <t>3.6 hours</t>
  </si>
  <si>
    <t>CL-2550</t>
  </si>
  <si>
    <t xml:space="preserve"> Client_2550</t>
  </si>
  <si>
    <t>44.3 hrs</t>
  </si>
  <si>
    <t>CL-0795</t>
  </si>
  <si>
    <t>Client_795</t>
  </si>
  <si>
    <t>01-20-2023</t>
  </si>
  <si>
    <t>CL-2659</t>
  </si>
  <si>
    <t>Client_2659</t>
  </si>
  <si>
    <t>03-27-2024</t>
  </si>
  <si>
    <t>28.2h</t>
  </si>
  <si>
    <t>CL-1497</t>
  </si>
  <si>
    <t>Client_1497</t>
  </si>
  <si>
    <t>6.6 hrs</t>
  </si>
  <si>
    <t>CL-0395</t>
  </si>
  <si>
    <t>Client_395</t>
  </si>
  <si>
    <t>16.4h</t>
  </si>
  <si>
    <t>CL-2356</t>
  </si>
  <si>
    <t>Client_2356</t>
  </si>
  <si>
    <t>06.11.2024</t>
  </si>
  <si>
    <t>11.3 hours</t>
  </si>
  <si>
    <t>CL-2320</t>
  </si>
  <si>
    <t>Client_2320</t>
  </si>
  <si>
    <t>CL-1747</t>
  </si>
  <si>
    <t>Client_1747</t>
  </si>
  <si>
    <t>64.9h</t>
  </si>
  <si>
    <t>CL-2451</t>
  </si>
  <si>
    <t>Client_2451</t>
  </si>
  <si>
    <t>14.01.2023</t>
  </si>
  <si>
    <t>7.8 hrs</t>
  </si>
  <si>
    <t>CL-2022</t>
  </si>
  <si>
    <t xml:space="preserve"> Client_2022</t>
  </si>
  <si>
    <t>03.05.2023</t>
  </si>
  <si>
    <t>17.4 hours</t>
  </si>
  <si>
    <t>CL-0251</t>
  </si>
  <si>
    <t>client_251</t>
  </si>
  <si>
    <t>49.5 hrs</t>
  </si>
  <si>
    <t>CL-1515</t>
  </si>
  <si>
    <t>Client_1515</t>
  </si>
  <si>
    <t>June 3, 2024</t>
  </si>
  <si>
    <t>15.2 hrs</t>
  </si>
  <si>
    <t>CL-0534</t>
  </si>
  <si>
    <t>Client_534</t>
  </si>
  <si>
    <t>57.7 hrs</t>
  </si>
  <si>
    <t>CL-1025</t>
  </si>
  <si>
    <t>Client_1025</t>
  </si>
  <si>
    <t>1/17/23</t>
  </si>
  <si>
    <t>CL-2515</t>
  </si>
  <si>
    <t>Client_2515</t>
  </si>
  <si>
    <t>CL-1363</t>
  </si>
  <si>
    <t>Client_1363</t>
  </si>
  <si>
    <t>14.12.2023</t>
  </si>
  <si>
    <t>CL-2265</t>
  </si>
  <si>
    <t>Client_2265</t>
  </si>
  <si>
    <t>3/19/24</t>
  </si>
  <si>
    <t>1.0 days</t>
  </si>
  <si>
    <t>CL-2487</t>
  </si>
  <si>
    <t>Client_2487</t>
  </si>
  <si>
    <t>CL-0209</t>
  </si>
  <si>
    <t>Client_209</t>
  </si>
  <si>
    <t>CL-2297</t>
  </si>
  <si>
    <t>Client_2297</t>
  </si>
  <si>
    <t>04-27-2024</t>
  </si>
  <si>
    <t>13.6 hrs</t>
  </si>
  <si>
    <t>CL-1866</t>
  </si>
  <si>
    <t>Client_1866</t>
  </si>
  <si>
    <t>July 11, 2023</t>
  </si>
  <si>
    <t>CL-2588</t>
  </si>
  <si>
    <t>Client_2588</t>
  </si>
  <si>
    <t>01-13-2024</t>
  </si>
  <si>
    <t>13.6 hours</t>
  </si>
  <si>
    <t>CL-2026</t>
  </si>
  <si>
    <t>Client_2026</t>
  </si>
  <si>
    <t>CL-2380</t>
  </si>
  <si>
    <t>Client_2380</t>
  </si>
  <si>
    <t>11.03.2023</t>
  </si>
  <si>
    <t>CL-0572</t>
  </si>
  <si>
    <t>Client_572</t>
  </si>
  <si>
    <t>CL-1125</t>
  </si>
  <si>
    <t>Client_1125</t>
  </si>
  <si>
    <t>14.08.2023</t>
  </si>
  <si>
    <t>CL-1732</t>
  </si>
  <si>
    <t>Client_1732</t>
  </si>
  <si>
    <t>June 21, 2024</t>
  </si>
  <si>
    <t>71.6h</t>
  </si>
  <si>
    <t>CL-1844</t>
  </si>
  <si>
    <t>Client_1844</t>
  </si>
  <si>
    <t>CL-2276</t>
  </si>
  <si>
    <t>Client_2276</t>
  </si>
  <si>
    <t>CL-1155</t>
  </si>
  <si>
    <t>Client_1155</t>
  </si>
  <si>
    <t>17.1h</t>
  </si>
  <si>
    <t>CL-0054</t>
  </si>
  <si>
    <t>Client_054</t>
  </si>
  <si>
    <t>CL-1069</t>
  </si>
  <si>
    <t>Client_1069</t>
  </si>
  <si>
    <t>July 13, 2023</t>
  </si>
  <si>
    <t>CL-2976</t>
  </si>
  <si>
    <t>Client_2976</t>
  </si>
  <si>
    <t>11/22/23</t>
  </si>
  <si>
    <t>51.6 hours</t>
  </si>
  <si>
    <t>CL-2725</t>
  </si>
  <si>
    <t>Client_2725</t>
  </si>
  <si>
    <t>CL-2453</t>
  </si>
  <si>
    <t>Client_2453</t>
  </si>
  <si>
    <t>21.06.2024</t>
  </si>
  <si>
    <t>63.2 hrs</t>
  </si>
  <si>
    <t>CL-0273</t>
  </si>
  <si>
    <t>Client_273</t>
  </si>
  <si>
    <t>July 19, 2023</t>
  </si>
  <si>
    <t>47.2h</t>
  </si>
  <si>
    <t>CL-0662</t>
  </si>
  <si>
    <t>Client_662</t>
  </si>
  <si>
    <t>CL-0646</t>
  </si>
  <si>
    <t>Client_646</t>
  </si>
  <si>
    <t>15.1 hours</t>
  </si>
  <si>
    <t>CL-0666</t>
  </si>
  <si>
    <t>Client_666</t>
  </si>
  <si>
    <t>2/24/24</t>
  </si>
  <si>
    <t>CL-2700</t>
  </si>
  <si>
    <t>Client_2700</t>
  </si>
  <si>
    <t>23.4h</t>
  </si>
  <si>
    <t>CL-2152</t>
  </si>
  <si>
    <t>Client_2152</t>
  </si>
  <si>
    <t>2/28/24</t>
  </si>
  <si>
    <t>CL-1982</t>
  </si>
  <si>
    <t>Client_1982</t>
  </si>
  <si>
    <t>55.6 hours</t>
  </si>
  <si>
    <t>CL-2092</t>
  </si>
  <si>
    <t>CLIENT_2092</t>
  </si>
  <si>
    <t>06.05.2024</t>
  </si>
  <si>
    <t>59.6h</t>
  </si>
  <si>
    <t>CL-1311</t>
  </si>
  <si>
    <t>Client_1311</t>
  </si>
  <si>
    <t>January 16, 2024</t>
  </si>
  <si>
    <t>0.5 days</t>
  </si>
  <si>
    <t>CL-1192</t>
  </si>
  <si>
    <t>Client_1192</t>
  </si>
  <si>
    <t>CL-1584</t>
  </si>
  <si>
    <t>CLIENT_1584</t>
  </si>
  <si>
    <t>20.6h</t>
  </si>
  <si>
    <t>CL-1706</t>
  </si>
  <si>
    <t>CLIENT_1706</t>
  </si>
  <si>
    <t>22.12.2023</t>
  </si>
  <si>
    <t>CL-0187</t>
  </si>
  <si>
    <t>Client_187</t>
  </si>
  <si>
    <t>2/21/23</t>
  </si>
  <si>
    <t>47.3h</t>
  </si>
  <si>
    <t>CL-2212</t>
  </si>
  <si>
    <t>Client_2212</t>
  </si>
  <si>
    <t>January 9, 2024</t>
  </si>
  <si>
    <t>51.5 hrs</t>
  </si>
  <si>
    <t>CL-0125</t>
  </si>
  <si>
    <t>Client_125</t>
  </si>
  <si>
    <t>59.8 hours</t>
  </si>
  <si>
    <t>CL-2918</t>
  </si>
  <si>
    <t>CLIENT_2918</t>
  </si>
  <si>
    <t>CL-2822</t>
  </si>
  <si>
    <t>Client_2822</t>
  </si>
  <si>
    <t>11/30/23</t>
  </si>
  <si>
    <t>53.6 hrs</t>
  </si>
  <si>
    <t>CL-0684</t>
  </si>
  <si>
    <t>Client_684</t>
  </si>
  <si>
    <t>07.05.2023</t>
  </si>
  <si>
    <t>36.0 hours</t>
  </si>
  <si>
    <t>CL-1964</t>
  </si>
  <si>
    <t>Client_1964</t>
  </si>
  <si>
    <t>CL-0400</t>
  </si>
  <si>
    <t>Client_400</t>
  </si>
  <si>
    <t>CL-0977</t>
  </si>
  <si>
    <t>Client_977</t>
  </si>
  <si>
    <t>7.2 hrs</t>
  </si>
  <si>
    <t>CL-2324</t>
  </si>
  <si>
    <t>Client_2324</t>
  </si>
  <si>
    <t>CL-2875</t>
  </si>
  <si>
    <t>Client_2875</t>
  </si>
  <si>
    <t>CL-1214</t>
  </si>
  <si>
    <t>Client_1214</t>
  </si>
  <si>
    <t>CL-1285</t>
  </si>
  <si>
    <t>Client_1285</t>
  </si>
  <si>
    <t>April 30, 2024</t>
  </si>
  <si>
    <t>16.9 hours</t>
  </si>
  <si>
    <t>CL-0825</t>
  </si>
  <si>
    <t>Client_825</t>
  </si>
  <si>
    <t>27.09.2024</t>
  </si>
  <si>
    <t>CL-0579</t>
  </si>
  <si>
    <t>CLIENT_579</t>
  </si>
  <si>
    <t>April 17, 2024</t>
  </si>
  <si>
    <t>CL-0569</t>
  </si>
  <si>
    <t>Client_569</t>
  </si>
  <si>
    <t>CL-0868</t>
  </si>
  <si>
    <t>Client_868</t>
  </si>
  <si>
    <t>CL-1701</t>
  </si>
  <si>
    <t>Client_1701</t>
  </si>
  <si>
    <t>CL-2498</t>
  </si>
  <si>
    <t>Client_2498</t>
  </si>
  <si>
    <t>37.1h</t>
  </si>
  <si>
    <t>CL-0598</t>
  </si>
  <si>
    <t>client_598</t>
  </si>
  <si>
    <t>58.3 hours</t>
  </si>
  <si>
    <t>CL-2974</t>
  </si>
  <si>
    <t>Client_2974</t>
  </si>
  <si>
    <t>CL-2510</t>
  </si>
  <si>
    <t>Client_2510</t>
  </si>
  <si>
    <t>21.07.2023</t>
  </si>
  <si>
    <t>2.2 hrs</t>
  </si>
  <si>
    <t>CL-2635</t>
  </si>
  <si>
    <t>Client_2635</t>
  </si>
  <si>
    <t>11/23/23</t>
  </si>
  <si>
    <t>CL-2531</t>
  </si>
  <si>
    <t>Client_2531</t>
  </si>
  <si>
    <t>CL-1991</t>
  </si>
  <si>
    <t>Client_1991</t>
  </si>
  <si>
    <t>CL-1901</t>
  </si>
  <si>
    <t>Client_1901</t>
  </si>
  <si>
    <t>17.9 hours</t>
  </si>
  <si>
    <t>CL-0978</t>
  </si>
  <si>
    <t>Client_978</t>
  </si>
  <si>
    <t>63.8h</t>
  </si>
  <si>
    <t>CL-2728</t>
  </si>
  <si>
    <t>Client_2728</t>
  </si>
  <si>
    <t>CL-1112</t>
  </si>
  <si>
    <t>Client_1112</t>
  </si>
  <si>
    <t>CL-1735</t>
  </si>
  <si>
    <t>Client_1735</t>
  </si>
  <si>
    <t>14.8 hrs</t>
  </si>
  <si>
    <t>CL-1364</t>
  </si>
  <si>
    <t>Client_1364</t>
  </si>
  <si>
    <t>1.4 hours</t>
  </si>
  <si>
    <t>CL-1739</t>
  </si>
  <si>
    <t>Client_1739</t>
  </si>
  <si>
    <t>CL-0113</t>
  </si>
  <si>
    <t>Client_113</t>
  </si>
  <si>
    <t>CL-1085</t>
  </si>
  <si>
    <t>client_1085</t>
  </si>
  <si>
    <t>CL-0256</t>
  </si>
  <si>
    <t>Client_256</t>
  </si>
  <si>
    <t>November 30, 2023</t>
  </si>
  <si>
    <t>CL-2636</t>
  </si>
  <si>
    <t>Client_2636</t>
  </si>
  <si>
    <t>17.02.2024</t>
  </si>
  <si>
    <t>18.5 hrs</t>
  </si>
  <si>
    <t>CL-1914</t>
  </si>
  <si>
    <t>client_1914</t>
  </si>
  <si>
    <t>CL-2828</t>
  </si>
  <si>
    <t>Client_2828</t>
  </si>
  <si>
    <t>CL-2965</t>
  </si>
  <si>
    <t>Client_2965</t>
  </si>
  <si>
    <t>1/20/23</t>
  </si>
  <si>
    <t>42.1h</t>
  </si>
  <si>
    <t>CL-0223</t>
  </si>
  <si>
    <t>Client_223</t>
  </si>
  <si>
    <t>CL-1778</t>
  </si>
  <si>
    <t>Client_1778</t>
  </si>
  <si>
    <t>06-29-2023</t>
  </si>
  <si>
    <t>1.7h</t>
  </si>
  <si>
    <t>CL-1019</t>
  </si>
  <si>
    <t>Client_1019</t>
  </si>
  <si>
    <t>7.1h</t>
  </si>
  <si>
    <t>CL-1013</t>
  </si>
  <si>
    <t>client_1013</t>
  </si>
  <si>
    <t>21.3 hrs</t>
  </si>
  <si>
    <t>CL-0323</t>
  </si>
  <si>
    <t>Client_323</t>
  </si>
  <si>
    <t>CL-1148</t>
  </si>
  <si>
    <t>Client_1148</t>
  </si>
  <si>
    <t>56.0h</t>
  </si>
  <si>
    <t>CL-0091</t>
  </si>
  <si>
    <t>Client_091</t>
  </si>
  <si>
    <t>61.7h</t>
  </si>
  <si>
    <t>CL-1453</t>
  </si>
  <si>
    <t>Client_1453</t>
  </si>
  <si>
    <t>48.5h</t>
  </si>
  <si>
    <t>CL-1154</t>
  </si>
  <si>
    <t>Client_1154</t>
  </si>
  <si>
    <t>42.9 hours</t>
  </si>
  <si>
    <t>CL-0398</t>
  </si>
  <si>
    <t>Client_398</t>
  </si>
  <si>
    <t>15.9 hrs</t>
  </si>
  <si>
    <t>CL-0319</t>
  </si>
  <si>
    <t>Client_319</t>
  </si>
  <si>
    <t>CL-2623</t>
  </si>
  <si>
    <t>Client_2623</t>
  </si>
  <si>
    <t>16.10.2024</t>
  </si>
  <si>
    <t>CL-2201</t>
  </si>
  <si>
    <t xml:space="preserve"> Client_2201</t>
  </si>
  <si>
    <t>CL-2085</t>
  </si>
  <si>
    <t>Client_2085</t>
  </si>
  <si>
    <t>10.5 hours</t>
  </si>
  <si>
    <t>CL-0310</t>
  </si>
  <si>
    <t>Client_310</t>
  </si>
  <si>
    <t>12/29/24</t>
  </si>
  <si>
    <t>CL-1466</t>
  </si>
  <si>
    <t>client_1466</t>
  </si>
  <si>
    <t>39.4 hours</t>
  </si>
  <si>
    <t>CL-2066</t>
  </si>
  <si>
    <t>Client_2066</t>
  </si>
  <si>
    <t>CL-0455</t>
  </si>
  <si>
    <t>Client_455</t>
  </si>
  <si>
    <t>CL-1685</t>
  </si>
  <si>
    <t>Client_1685</t>
  </si>
  <si>
    <t>CL-1814</t>
  </si>
  <si>
    <t xml:space="preserve">Client_1814 </t>
  </si>
  <si>
    <t>3/29/24</t>
  </si>
  <si>
    <t>71.7 hrs</t>
  </si>
  <si>
    <t>CL-2677</t>
  </si>
  <si>
    <t>Client_2677</t>
  </si>
  <si>
    <t>2.8 hrs</t>
  </si>
  <si>
    <t>CL-2443</t>
  </si>
  <si>
    <t>CLIENT_2443</t>
  </si>
  <si>
    <t>January 14, 2024</t>
  </si>
  <si>
    <t>15.5 hours</t>
  </si>
  <si>
    <t>CL-2884</t>
  </si>
  <si>
    <t>Client_2884</t>
  </si>
  <si>
    <t>July 10, 2024</t>
  </si>
  <si>
    <t>68.0 hours</t>
  </si>
  <si>
    <t>CL-2577</t>
  </si>
  <si>
    <t>Client_2577</t>
  </si>
  <si>
    <t>04-17-2023</t>
  </si>
  <si>
    <t>31.1h</t>
  </si>
  <si>
    <t>CL-1903</t>
  </si>
  <si>
    <t>Client_1903</t>
  </si>
  <si>
    <t>31.9 hours</t>
  </si>
  <si>
    <t>CL-1044</t>
  </si>
  <si>
    <t xml:space="preserve"> Client_1044</t>
  </si>
  <si>
    <t>49.9 hrs</t>
  </si>
  <si>
    <t>CL-2083</t>
  </si>
  <si>
    <t>Client_2083</t>
  </si>
  <si>
    <t>CL-1116</t>
  </si>
  <si>
    <t>Client_1116</t>
  </si>
  <si>
    <t>58.9 hours</t>
  </si>
  <si>
    <t>CL-2235</t>
  </si>
  <si>
    <t>Client_2235</t>
  </si>
  <si>
    <t>CL-0841</t>
  </si>
  <si>
    <t xml:space="preserve">Client_841 </t>
  </si>
  <si>
    <t>CL-2810</t>
  </si>
  <si>
    <t>Client_2810</t>
  </si>
  <si>
    <t>69.8 hours</t>
  </si>
  <si>
    <t>CL-2353</t>
  </si>
  <si>
    <t>Client_2353</t>
  </si>
  <si>
    <t>CL-0780</t>
  </si>
  <si>
    <t>Client_780</t>
  </si>
  <si>
    <t>8/29/24</t>
  </si>
  <si>
    <t>CL-0171</t>
  </si>
  <si>
    <t>client_171</t>
  </si>
  <si>
    <t>June 14, 2024</t>
  </si>
  <si>
    <t>19.2 hours</t>
  </si>
  <si>
    <t>CL-1760</t>
  </si>
  <si>
    <t>Client_1760</t>
  </si>
  <si>
    <t>CL-1387</t>
  </si>
  <si>
    <t>Client_1387</t>
  </si>
  <si>
    <t>5.5 hrs</t>
  </si>
  <si>
    <t>CL-0785</t>
  </si>
  <si>
    <t>Client_785</t>
  </si>
  <si>
    <t>July 26, 2024</t>
  </si>
  <si>
    <t>36.2h</t>
  </si>
  <si>
    <t>CL-2540</t>
  </si>
  <si>
    <t>Client_2540</t>
  </si>
  <si>
    <t>CL-2402</t>
  </si>
  <si>
    <t>Client_2402</t>
  </si>
  <si>
    <t>September 8, 2023</t>
  </si>
  <si>
    <t>CL-2154</t>
  </si>
  <si>
    <t>Client_2154</t>
  </si>
  <si>
    <t>61.0 hrs</t>
  </si>
  <si>
    <t>CL-0264</t>
  </si>
  <si>
    <t>Client_264</t>
  </si>
  <si>
    <t>17.06.2024</t>
  </si>
  <si>
    <t>CL-1339</t>
  </si>
  <si>
    <t>Client_1339</t>
  </si>
  <si>
    <t>CL-1118</t>
  </si>
  <si>
    <t>Client_1118</t>
  </si>
  <si>
    <t>68.2 hours</t>
  </si>
  <si>
    <t>CL-2172</t>
  </si>
  <si>
    <t>Client_2172</t>
  </si>
  <si>
    <t>CL-2655</t>
  </si>
  <si>
    <t>Client_2655</t>
  </si>
  <si>
    <t>CL-2523</t>
  </si>
  <si>
    <t>Client_2523</t>
  </si>
  <si>
    <t>June 26, 2024</t>
  </si>
  <si>
    <t>CL-1162</t>
  </si>
  <si>
    <t>Client_1162</t>
  </si>
  <si>
    <t>08-16-2023</t>
  </si>
  <si>
    <t>24.5h</t>
  </si>
  <si>
    <t>CL-1926</t>
  </si>
  <si>
    <t>Client_1926</t>
  </si>
  <si>
    <t>43.0h</t>
  </si>
  <si>
    <t>CL-1127</t>
  </si>
  <si>
    <t>Client_1127</t>
  </si>
  <si>
    <t>58.9 hrs</t>
  </si>
  <si>
    <t>CL-1331</t>
  </si>
  <si>
    <t>Client_1331</t>
  </si>
  <si>
    <t>18.3 hours</t>
  </si>
  <si>
    <t>CL-2208</t>
  </si>
  <si>
    <t>Client_2208</t>
  </si>
  <si>
    <t>60.5 hours</t>
  </si>
  <si>
    <t>CL-2905</t>
  </si>
  <si>
    <t xml:space="preserve">Client_2905 </t>
  </si>
  <si>
    <t>June 20, 2024</t>
  </si>
  <si>
    <t>CL-1529</t>
  </si>
  <si>
    <t>Client_1529</t>
  </si>
  <si>
    <t>67.5 hrs</t>
  </si>
  <si>
    <t>CL-2532</t>
  </si>
  <si>
    <t>Client_2532</t>
  </si>
  <si>
    <t>CL-1567</t>
  </si>
  <si>
    <t>Client_1567</t>
  </si>
  <si>
    <t>41.4 hours</t>
  </si>
  <si>
    <t>CL-0477</t>
  </si>
  <si>
    <t>Client_477</t>
  </si>
  <si>
    <t>CL-0017</t>
  </si>
  <si>
    <t>Client_017</t>
  </si>
  <si>
    <t>September 13, 2024</t>
  </si>
  <si>
    <t>CL-0560</t>
  </si>
  <si>
    <t>Client_560</t>
  </si>
  <si>
    <t>57.0 hours</t>
  </si>
  <si>
    <t>CL-2013</t>
  </si>
  <si>
    <t xml:space="preserve">Client_2013 </t>
  </si>
  <si>
    <t>9 interactions</t>
  </si>
  <si>
    <t>CL-2400</t>
  </si>
  <si>
    <t>Client_2400</t>
  </si>
  <si>
    <t>12/26/24</t>
  </si>
  <si>
    <t>64.7 hours</t>
  </si>
  <si>
    <t>CL-0204</t>
  </si>
  <si>
    <t>Client_204</t>
  </si>
  <si>
    <t>21.02.2024</t>
  </si>
  <si>
    <t>54.5 hours</t>
  </si>
  <si>
    <t>CL-0922</t>
  </si>
  <si>
    <t>Client_922</t>
  </si>
  <si>
    <t>59.0h</t>
  </si>
  <si>
    <t>CL-2665</t>
  </si>
  <si>
    <t>Client_2665</t>
  </si>
  <si>
    <t>CL-2441</t>
  </si>
  <si>
    <t>Client_2441</t>
  </si>
  <si>
    <t>CL-0433</t>
  </si>
  <si>
    <t xml:space="preserve">Client_433 </t>
  </si>
  <si>
    <t>8/26/24</t>
  </si>
  <si>
    <t>37.0h</t>
  </si>
  <si>
    <t>CL-2715</t>
  </si>
  <si>
    <t>Client_2715</t>
  </si>
  <si>
    <t>CL-1194</t>
  </si>
  <si>
    <t>Client_1194</t>
  </si>
  <si>
    <t>65.7h</t>
  </si>
  <si>
    <t>CL-1555</t>
  </si>
  <si>
    <t>Client_1555</t>
  </si>
  <si>
    <t>28.6 hours</t>
  </si>
  <si>
    <t>CL-2283</t>
  </si>
  <si>
    <t>Client_2283</t>
  </si>
  <si>
    <t>CL-1651</t>
  </si>
  <si>
    <t>Client_1651</t>
  </si>
  <si>
    <t>CL-2576</t>
  </si>
  <si>
    <t>Client_2576</t>
  </si>
  <si>
    <t>08.09.2023</t>
  </si>
  <si>
    <t>9.0 hours</t>
  </si>
  <si>
    <t>CL-2719</t>
  </si>
  <si>
    <t>Client_2719</t>
  </si>
  <si>
    <t>6.1h</t>
  </si>
  <si>
    <t>CL-1196</t>
  </si>
  <si>
    <t>Client_1196</t>
  </si>
  <si>
    <t>CL-1734</t>
  </si>
  <si>
    <t>Client_1734</t>
  </si>
  <si>
    <t>CL-2049</t>
  </si>
  <si>
    <t>Client_2049</t>
  </si>
  <si>
    <t>3.8 hrs</t>
  </si>
  <si>
    <t>CL-0100</t>
  </si>
  <si>
    <t>Client_100</t>
  </si>
  <si>
    <t>July 23, 2023</t>
  </si>
  <si>
    <t>CL-0186</t>
  </si>
  <si>
    <t>Client_186</t>
  </si>
  <si>
    <t>23.04.2024</t>
  </si>
  <si>
    <t>2.2h</t>
  </si>
  <si>
    <t>CL-0332</t>
  </si>
  <si>
    <t xml:space="preserve"> Client_332</t>
  </si>
  <si>
    <t>December 19, 2024</t>
  </si>
  <si>
    <t>CL-0090</t>
  </si>
  <si>
    <t>Client_090</t>
  </si>
  <si>
    <t>02.11.2023</t>
  </si>
  <si>
    <t>CL-1893</t>
  </si>
  <si>
    <t>Client_1893</t>
  </si>
  <si>
    <t>59.0 hours</t>
  </si>
  <si>
    <t>CL-1459</t>
  </si>
  <si>
    <t>Client_1459</t>
  </si>
  <si>
    <t>CL-2162</t>
  </si>
  <si>
    <t>Client_2162</t>
  </si>
  <si>
    <t>57.4 hours</t>
  </si>
  <si>
    <t>CL-0222</t>
  </si>
  <si>
    <t>Client_222</t>
  </si>
  <si>
    <t>February 2, 2023</t>
  </si>
  <si>
    <t>CL-0191</t>
  </si>
  <si>
    <t>Client_191</t>
  </si>
  <si>
    <t>CL-1328</t>
  </si>
  <si>
    <t>Client_1328</t>
  </si>
  <si>
    <t>30.8 hrs</t>
  </si>
  <si>
    <t>CL-0404</t>
  </si>
  <si>
    <t xml:space="preserve">Client_404 </t>
  </si>
  <si>
    <t>25.7h</t>
  </si>
  <si>
    <t>CL-1221</t>
  </si>
  <si>
    <t>Client_1221</t>
  </si>
  <si>
    <t>49.0 hours</t>
  </si>
  <si>
    <t>CL-2072</t>
  </si>
  <si>
    <t>client_2072</t>
  </si>
  <si>
    <t>3.8 hours</t>
  </si>
  <si>
    <t>CL-0181</t>
  </si>
  <si>
    <t>Client_181</t>
  </si>
  <si>
    <t>CL-0051</t>
  </si>
  <si>
    <t>Client_051</t>
  </si>
  <si>
    <t>09.10.2023</t>
  </si>
  <si>
    <t>17.3 hours</t>
  </si>
  <si>
    <t>CL-0718</t>
  </si>
  <si>
    <t>client_718</t>
  </si>
  <si>
    <t>CL-2602</t>
  </si>
  <si>
    <t>Client_2602</t>
  </si>
  <si>
    <t>November 22, 2024</t>
  </si>
  <si>
    <t>CL-1787</t>
  </si>
  <si>
    <t>Client_1787</t>
  </si>
  <si>
    <t>68.8 hrs</t>
  </si>
  <si>
    <t>CL-1462</t>
  </si>
  <si>
    <t>Client_1462</t>
  </si>
  <si>
    <t>24.01.2023</t>
  </si>
  <si>
    <t>CL-2522</t>
  </si>
  <si>
    <t>Client_2522</t>
  </si>
  <si>
    <t>12-28-2024</t>
  </si>
  <si>
    <t>CL-0141</t>
  </si>
  <si>
    <t>Client_141</t>
  </si>
  <si>
    <t>CL-0497</t>
  </si>
  <si>
    <t>client_497</t>
  </si>
  <si>
    <t>18.3h</t>
  </si>
  <si>
    <t>CL-0095</t>
  </si>
  <si>
    <t>Client_095</t>
  </si>
  <si>
    <t>45.6 hours</t>
  </si>
  <si>
    <t>CL-0786</t>
  </si>
  <si>
    <t>Client_786</t>
  </si>
  <si>
    <t>35.2h</t>
  </si>
  <si>
    <t>CL-2287</t>
  </si>
  <si>
    <t>Client_2287</t>
  </si>
  <si>
    <t>12/24/24</t>
  </si>
  <si>
    <t>CL-0457</t>
  </si>
  <si>
    <t>Client_457</t>
  </si>
  <si>
    <t>3.1 hrs</t>
  </si>
  <si>
    <t>CL-2676</t>
  </si>
  <si>
    <t>Client_2676</t>
  </si>
  <si>
    <t>September 7, 2023</t>
  </si>
  <si>
    <t>1 interactions</t>
  </si>
  <si>
    <t>CL-0936</t>
  </si>
  <si>
    <t>Client_936</t>
  </si>
  <si>
    <t>August 16, 2023</t>
  </si>
  <si>
    <t>CL-1336</t>
  </si>
  <si>
    <t>Client_1336</t>
  </si>
  <si>
    <t>CL-2298</t>
  </si>
  <si>
    <t>Client_2298</t>
  </si>
  <si>
    <t>CL-0658</t>
  </si>
  <si>
    <t>Client_658</t>
  </si>
  <si>
    <t>12/23/24</t>
  </si>
  <si>
    <t>CL-0966</t>
  </si>
  <si>
    <t>Client_966</t>
  </si>
  <si>
    <t>CL-1853</t>
  </si>
  <si>
    <t>Client_1853</t>
  </si>
  <si>
    <t>04.06.2024</t>
  </si>
  <si>
    <t>CL-1270</t>
  </si>
  <si>
    <t>Client_1270</t>
  </si>
  <si>
    <t>62.4h</t>
  </si>
  <si>
    <t>CL-2589</t>
  </si>
  <si>
    <t>Client_2589</t>
  </si>
  <si>
    <t>67.0h</t>
  </si>
  <si>
    <t>CL-2350</t>
  </si>
  <si>
    <t>Client_2350</t>
  </si>
  <si>
    <t>CL-1762</t>
  </si>
  <si>
    <t xml:space="preserve">Client_1762 </t>
  </si>
  <si>
    <t>43.1h</t>
  </si>
  <si>
    <t>CL-1798</t>
  </si>
  <si>
    <t>Client_1798</t>
  </si>
  <si>
    <t>11.06.2023</t>
  </si>
  <si>
    <t>19.8 hrs</t>
  </si>
  <si>
    <t>CL-1504</t>
  </si>
  <si>
    <t>Client_1504</t>
  </si>
  <si>
    <t>07.07.2023</t>
  </si>
  <si>
    <t>35.1 hours</t>
  </si>
  <si>
    <t>CL-2182</t>
  </si>
  <si>
    <t>Client_2182</t>
  </si>
  <si>
    <t>January 4, 2023</t>
  </si>
  <si>
    <t>58.4 hours</t>
  </si>
  <si>
    <t>CL-1455</t>
  </si>
  <si>
    <t>Client_1455</t>
  </si>
  <si>
    <t>CL-2114</t>
  </si>
  <si>
    <t>Client_2114</t>
  </si>
  <si>
    <t>18.12.2023</t>
  </si>
  <si>
    <t>CL-0730</t>
  </si>
  <si>
    <t>Client_730</t>
  </si>
  <si>
    <t>CL-1860</t>
  </si>
  <si>
    <t>Client_1860</t>
  </si>
  <si>
    <t>April 13, 2023</t>
  </si>
  <si>
    <t>CL-1856</t>
  </si>
  <si>
    <t>Client_1856</t>
  </si>
  <si>
    <t>11-20-2023</t>
  </si>
  <si>
    <t>CL-1113</t>
  </si>
  <si>
    <t>Client_1113</t>
  </si>
  <si>
    <t>CL-0850</t>
  </si>
  <si>
    <t>Client_850</t>
  </si>
  <si>
    <t>CL-0991</t>
  </si>
  <si>
    <t>Client_991</t>
  </si>
  <si>
    <t>CL-0764</t>
  </si>
  <si>
    <t>Client_764</t>
  </si>
  <si>
    <t>5/15/23</t>
  </si>
  <si>
    <t>CL-0417</t>
  </si>
  <si>
    <t>Client_417</t>
  </si>
  <si>
    <t>64.7 hrs</t>
  </si>
  <si>
    <t>CL-0440</t>
  </si>
  <si>
    <t>Client_440</t>
  </si>
  <si>
    <t>52.0h</t>
  </si>
  <si>
    <t>CL-1712</t>
  </si>
  <si>
    <t>Client_1712</t>
  </si>
  <si>
    <t>6/21/23</t>
  </si>
  <si>
    <t>56.2 hours</t>
  </si>
  <si>
    <t>CL-2992</t>
  </si>
  <si>
    <t>Client_2992</t>
  </si>
  <si>
    <t>CL-0729</t>
  </si>
  <si>
    <t>Client_729</t>
  </si>
  <si>
    <t>52.5 hrs</t>
  </si>
  <si>
    <t>CL-1402</t>
  </si>
  <si>
    <t>Client_1402</t>
  </si>
  <si>
    <t>CL-0594</t>
  </si>
  <si>
    <t>Client_594</t>
  </si>
  <si>
    <t>CL-2098</t>
  </si>
  <si>
    <t>client_2098</t>
  </si>
  <si>
    <t>15.12.2023</t>
  </si>
  <si>
    <t>38.5 hrs</t>
  </si>
  <si>
    <t>CL-2585</t>
  </si>
  <si>
    <t>Client_2585</t>
  </si>
  <si>
    <t>CL-1819</t>
  </si>
  <si>
    <t>Client_1819</t>
  </si>
  <si>
    <t>CL-1140</t>
  </si>
  <si>
    <t>Client_1140</t>
  </si>
  <si>
    <t>12-25-2023</t>
  </si>
  <si>
    <t>CL-0695</t>
  </si>
  <si>
    <t>Client_695</t>
  </si>
  <si>
    <t>22.8h</t>
  </si>
  <si>
    <t>CL-1470</t>
  </si>
  <si>
    <t>Client_1470</t>
  </si>
  <si>
    <t>59.5h</t>
  </si>
  <si>
    <t>CL-2752</t>
  </si>
  <si>
    <t>Client_2752</t>
  </si>
  <si>
    <t>05-20-2023</t>
  </si>
  <si>
    <t>CL-2984</t>
  </si>
  <si>
    <t>Client_2984</t>
  </si>
  <si>
    <t>2/25/23</t>
  </si>
  <si>
    <t>CL-0566</t>
  </si>
  <si>
    <t>Client_566</t>
  </si>
  <si>
    <t>16.01.2024</t>
  </si>
  <si>
    <t>16.0 hours</t>
  </si>
  <si>
    <t>CL-1994</t>
  </si>
  <si>
    <t>Client_1994</t>
  </si>
  <si>
    <t>CL-0224</t>
  </si>
  <si>
    <t>Client_224</t>
  </si>
  <si>
    <t>3.0 days</t>
  </si>
  <si>
    <t>CL-0754</t>
  </si>
  <si>
    <t xml:space="preserve"> Client_754</t>
  </si>
  <si>
    <t>January 6, 2023</t>
  </si>
  <si>
    <t>47.4h</t>
  </si>
  <si>
    <t>CL-2236</t>
  </si>
  <si>
    <t>Client_2236</t>
  </si>
  <si>
    <t>06.04.2024</t>
  </si>
  <si>
    <t>1.9 hrs</t>
  </si>
  <si>
    <t>CL-1790</t>
  </si>
  <si>
    <t>Client_1790</t>
  </si>
  <si>
    <t>June 19, 2023</t>
  </si>
  <si>
    <t>10.5 hrs</t>
  </si>
  <si>
    <t>CL-0739</t>
  </si>
  <si>
    <t xml:space="preserve"> Client_739</t>
  </si>
  <si>
    <t>13.4 hrs</t>
  </si>
  <si>
    <t>CL-0814</t>
  </si>
  <si>
    <t>Client_814</t>
  </si>
  <si>
    <t>CL-2470</t>
  </si>
  <si>
    <t>Client_2470</t>
  </si>
  <si>
    <t>CL-0303</t>
  </si>
  <si>
    <t>CLIENT_303</t>
  </si>
  <si>
    <t>CL-2826</t>
  </si>
  <si>
    <t>Client_2826</t>
  </si>
  <si>
    <t>December 31, 2023</t>
  </si>
  <si>
    <t>CL-0314</t>
  </si>
  <si>
    <t>Client_314</t>
  </si>
  <si>
    <t>9.1 hrs</t>
  </si>
  <si>
    <t>CL-0318</t>
  </si>
  <si>
    <t>Client_318</t>
  </si>
  <si>
    <t>65.0h</t>
  </si>
  <si>
    <t>CL-2120</t>
  </si>
  <si>
    <t>Client_2120</t>
  </si>
  <si>
    <t>1/22/24</t>
  </si>
  <si>
    <t>50.9h</t>
  </si>
  <si>
    <t>CL-1320</t>
  </si>
  <si>
    <t>Client_1320</t>
  </si>
  <si>
    <t>60.2 hrs</t>
  </si>
  <si>
    <t>CL-2423</t>
  </si>
  <si>
    <t xml:space="preserve">Client_2423 </t>
  </si>
  <si>
    <t>CL-2094</t>
  </si>
  <si>
    <t>Client_2094</t>
  </si>
  <si>
    <t>02-21-2023</t>
  </si>
  <si>
    <t>8.2h</t>
  </si>
  <si>
    <t>CL-0923</t>
  </si>
  <si>
    <t>Client_923</t>
  </si>
  <si>
    <t>04-30-2023</t>
  </si>
  <si>
    <t>CL-0346</t>
  </si>
  <si>
    <t>Client_346</t>
  </si>
  <si>
    <t>05-31-2023</t>
  </si>
  <si>
    <t>12.9 hrs</t>
  </si>
  <si>
    <t>CL-1467</t>
  </si>
  <si>
    <t>Client_1467</t>
  </si>
  <si>
    <t>29.2h</t>
  </si>
  <si>
    <t>CL-1371</t>
  </si>
  <si>
    <t>Client_1371</t>
  </si>
  <si>
    <t>32.5 hrs</t>
  </si>
  <si>
    <t>CL-0453</t>
  </si>
  <si>
    <t>Client_453</t>
  </si>
  <si>
    <t>24.08.2023</t>
  </si>
  <si>
    <t>CL-2151</t>
  </si>
  <si>
    <t xml:space="preserve">Client_2151 </t>
  </si>
  <si>
    <t>11-24-2023</t>
  </si>
  <si>
    <t>39.1h</t>
  </si>
  <si>
    <t>CL-2761</t>
  </si>
  <si>
    <t>Client_2761</t>
  </si>
  <si>
    <t>05.09.2023</t>
  </si>
  <si>
    <t>CL-0316</t>
  </si>
  <si>
    <t>Client_316</t>
  </si>
  <si>
    <t>CL-1981</t>
  </si>
  <si>
    <t>Client_1981</t>
  </si>
  <si>
    <t>13.12.2024</t>
  </si>
  <si>
    <t>CL-1001</t>
  </si>
  <si>
    <t>Client_1001</t>
  </si>
  <si>
    <t>8.0 hours</t>
  </si>
  <si>
    <t>CL-0864</t>
  </si>
  <si>
    <t>Client_864</t>
  </si>
  <si>
    <t>CL-0699</t>
  </si>
  <si>
    <t>Client_699</t>
  </si>
  <si>
    <t>CL-1239</t>
  </si>
  <si>
    <t>client_1239</t>
  </si>
  <si>
    <t>38.8 hrs</t>
  </si>
  <si>
    <t>CL-2021</t>
  </si>
  <si>
    <t>Client_2021</t>
  </si>
  <si>
    <t>CL-0272</t>
  </si>
  <si>
    <t>Client_272</t>
  </si>
  <si>
    <t>5/16/24</t>
  </si>
  <si>
    <t>CL-2293</t>
  </si>
  <si>
    <t>Client_2293</t>
  </si>
  <si>
    <t>CL-2119</t>
  </si>
  <si>
    <t>Client_2119</t>
  </si>
  <si>
    <t>July 11, 2024</t>
  </si>
  <si>
    <t>CL-0217</t>
  </si>
  <si>
    <t>Client_217</t>
  </si>
  <si>
    <t>January 23, 2023</t>
  </si>
  <si>
    <t>CL-2998</t>
  </si>
  <si>
    <t>Client_2998</t>
  </si>
  <si>
    <t>13.01.2023</t>
  </si>
  <si>
    <t>CL-2264</t>
  </si>
  <si>
    <t>Client_2264</t>
  </si>
  <si>
    <t>June 24, 2023</t>
  </si>
  <si>
    <t>CL-2555</t>
  </si>
  <si>
    <t>Client_2555</t>
  </si>
  <si>
    <t>1/22/23</t>
  </si>
  <si>
    <t>0.5h</t>
  </si>
  <si>
    <t>CL-1973</t>
  </si>
  <si>
    <t>CLIENT_1973</t>
  </si>
  <si>
    <t>November 10, 2024</t>
  </si>
  <si>
    <t>34.4 hours</t>
  </si>
  <si>
    <t>CL-1811</t>
  </si>
  <si>
    <t>Client_1811</t>
  </si>
  <si>
    <t>09-26-2023</t>
  </si>
  <si>
    <t>CL-0409</t>
  </si>
  <si>
    <t>Client_409</t>
  </si>
  <si>
    <t>1/14/23</t>
  </si>
  <si>
    <t>CL-2736</t>
  </si>
  <si>
    <t>Client_2736</t>
  </si>
  <si>
    <t>CL-0035</t>
  </si>
  <si>
    <t>client_035</t>
  </si>
  <si>
    <t>CL-0079</t>
  </si>
  <si>
    <t>CLIENT_079</t>
  </si>
  <si>
    <t>CL-0989</t>
  </si>
  <si>
    <t>Client_989</t>
  </si>
  <si>
    <t>13.5h</t>
  </si>
  <si>
    <t>CL-2041</t>
  </si>
  <si>
    <t>Client_2041</t>
  </si>
  <si>
    <t>February 13, 2023</t>
  </si>
  <si>
    <t>66.0h</t>
  </si>
  <si>
    <t>CL-0304</t>
  </si>
  <si>
    <t>Client_304</t>
  </si>
  <si>
    <t>CL-0917</t>
  </si>
  <si>
    <t>CLIENT_917</t>
  </si>
  <si>
    <t>28.7 hrs</t>
  </si>
  <si>
    <t>CL-2983</t>
  </si>
  <si>
    <t>Client_2983</t>
  </si>
  <si>
    <t>CL-1456</t>
  </si>
  <si>
    <t>Client_1456</t>
  </si>
  <si>
    <t>31.07.2023</t>
  </si>
  <si>
    <t>CL-1342</t>
  </si>
  <si>
    <t>Client_1342</t>
  </si>
  <si>
    <t>CL-0582</t>
  </si>
  <si>
    <t>Client_582</t>
  </si>
  <si>
    <t>CL-0758</t>
  </si>
  <si>
    <t>Client_758</t>
  </si>
  <si>
    <t>53.3h</t>
  </si>
  <si>
    <t>CL-1347</t>
  </si>
  <si>
    <t>Client_1347</t>
  </si>
  <si>
    <t>01-17-2023</t>
  </si>
  <si>
    <t>CL-1177</t>
  </si>
  <si>
    <t>Client_1177</t>
  </si>
  <si>
    <t>CL-2614</t>
  </si>
  <si>
    <t>Client_2614</t>
  </si>
  <si>
    <t>34.1h</t>
  </si>
  <si>
    <t>CL-1619</t>
  </si>
  <si>
    <t>Client_1619</t>
  </si>
  <si>
    <t>December 4, 2024</t>
  </si>
  <si>
    <t>60.1 hrs</t>
  </si>
  <si>
    <t>CL-1754</t>
  </si>
  <si>
    <t>client_1754</t>
  </si>
  <si>
    <t>CL-1018</t>
  </si>
  <si>
    <t>Client_1018</t>
  </si>
  <si>
    <t>CL-1423</t>
  </si>
  <si>
    <t>Client_1423</t>
  </si>
  <si>
    <t>21.11.2024</t>
  </si>
  <si>
    <t>CL-1302</t>
  </si>
  <si>
    <t>Client_1302</t>
  </si>
  <si>
    <t>CL-0615</t>
  </si>
  <si>
    <t>Client_615</t>
  </si>
  <si>
    <t>CL-2101</t>
  </si>
  <si>
    <t>Client_2101</t>
  </si>
  <si>
    <t>CL-2777</t>
  </si>
  <si>
    <t>Client_2777</t>
  </si>
  <si>
    <t>CL-1383</t>
  </si>
  <si>
    <t>Client_1383</t>
  </si>
  <si>
    <t>CL-0313</t>
  </si>
  <si>
    <t>Client_313</t>
  </si>
  <si>
    <t>CL-0275</t>
  </si>
  <si>
    <t>Client_275</t>
  </si>
  <si>
    <t>02.08.2024</t>
  </si>
  <si>
    <t>CL-1040</t>
  </si>
  <si>
    <t>Client_1040</t>
  </si>
  <si>
    <t>30.1h</t>
  </si>
  <si>
    <t>CL-2681</t>
  </si>
  <si>
    <t>Client_2681</t>
  </si>
  <si>
    <t>CL-1047</t>
  </si>
  <si>
    <t>Client_1047</t>
  </si>
  <si>
    <t>CL-1800</t>
  </si>
  <si>
    <t>Client_1800</t>
  </si>
  <si>
    <t>08-23-2023</t>
  </si>
  <si>
    <t>CL-2335</t>
  </si>
  <si>
    <t>Client_2335</t>
  </si>
  <si>
    <t>CL-2278</t>
  </si>
  <si>
    <t>Client_2278</t>
  </si>
  <si>
    <t>CL-1539</t>
  </si>
  <si>
    <t>Client_1539</t>
  </si>
  <si>
    <t>7.2h</t>
  </si>
  <si>
    <t>CL-0722</t>
  </si>
  <si>
    <t>CLIENT_722</t>
  </si>
  <si>
    <t>CL-1983</t>
  </si>
  <si>
    <t>Client_1983</t>
  </si>
  <si>
    <t>10.8 hrs</t>
  </si>
  <si>
    <t>CL-2127</t>
  </si>
  <si>
    <t>Client_2127</t>
  </si>
  <si>
    <t>03.12.2023</t>
  </si>
  <si>
    <t>9.3 hours</t>
  </si>
  <si>
    <t>CL-1305</t>
  </si>
  <si>
    <t>Client_1305</t>
  </si>
  <si>
    <t>CL-1887</t>
  </si>
  <si>
    <t>Client_1887</t>
  </si>
  <si>
    <t>8/13/23</t>
  </si>
  <si>
    <t>CL-2087</t>
  </si>
  <si>
    <t>client_2087</t>
  </si>
  <si>
    <t>CL-1690</t>
  </si>
  <si>
    <t>Client_1690</t>
  </si>
  <si>
    <t>41.5 hours</t>
  </si>
  <si>
    <t>CL-1263</t>
  </si>
  <si>
    <t>Client_1263</t>
  </si>
  <si>
    <t>07.06.2024</t>
  </si>
  <si>
    <t>CL-0595</t>
  </si>
  <si>
    <t>Client_595</t>
  </si>
  <si>
    <t>12/28/23</t>
  </si>
  <si>
    <t>CL-2153</t>
  </si>
  <si>
    <t>Client_2153</t>
  </si>
  <si>
    <t>CL-0279</t>
  </si>
  <si>
    <t>Client_279</t>
  </si>
  <si>
    <t>CL-2972</t>
  </si>
  <si>
    <t>Client_2972</t>
  </si>
  <si>
    <t>March 3, 2024</t>
  </si>
  <si>
    <t>CL-2159</t>
  </si>
  <si>
    <t>client_2159</t>
  </si>
  <si>
    <t>CL-2428</t>
  </si>
  <si>
    <t>client_2428</t>
  </si>
  <si>
    <t>CL-1411</t>
  </si>
  <si>
    <t>Client_1411</t>
  </si>
  <si>
    <t>22.1 hrs</t>
  </si>
  <si>
    <t>CL-2930</t>
  </si>
  <si>
    <t>Client_2930</t>
  </si>
  <si>
    <t>51.8h</t>
  </si>
  <si>
    <t>CL-1521</t>
  </si>
  <si>
    <t>CLIENT_1521</t>
  </si>
  <si>
    <t>32.9 hours</t>
  </si>
  <si>
    <t>CL-0577</t>
  </si>
  <si>
    <t>Client_577</t>
  </si>
  <si>
    <t>09.04.2024</t>
  </si>
  <si>
    <t>CL-2071</t>
  </si>
  <si>
    <t>Client_2071</t>
  </si>
  <si>
    <t>4/30/24</t>
  </si>
  <si>
    <t>CL-1451</t>
  </si>
  <si>
    <t>Client_1451</t>
  </si>
  <si>
    <t>June 18, 2023</t>
  </si>
  <si>
    <t>CL-1661</t>
  </si>
  <si>
    <t>Client_1661</t>
  </si>
  <si>
    <t>CL-0031</t>
  </si>
  <si>
    <t>Client_031</t>
  </si>
  <si>
    <t>CL-1265</t>
  </si>
  <si>
    <t>Client_1265</t>
  </si>
  <si>
    <t>14.04.2024</t>
  </si>
  <si>
    <t>19.1 hours</t>
  </si>
  <si>
    <t>CL-1629</t>
  </si>
  <si>
    <t>client_1629</t>
  </si>
  <si>
    <t>CL-1737</t>
  </si>
  <si>
    <t>Client_1737</t>
  </si>
  <si>
    <t>CL-2193</t>
  </si>
  <si>
    <t>CLIENT_2193</t>
  </si>
  <si>
    <t>June 24, 2024</t>
  </si>
  <si>
    <t>CL-1028</t>
  </si>
  <si>
    <t>Client_1028</t>
  </si>
  <si>
    <t>CL-0350</t>
  </si>
  <si>
    <t>Client_350</t>
  </si>
  <si>
    <t>CL-0622</t>
  </si>
  <si>
    <t>Client_622</t>
  </si>
  <si>
    <t>CL-1441</t>
  </si>
  <si>
    <t>CLIENT_1441</t>
  </si>
  <si>
    <t>32.3 hours</t>
  </si>
  <si>
    <t>CL-1817</t>
  </si>
  <si>
    <t>Client_1817</t>
  </si>
  <si>
    <t>CL-2511</t>
  </si>
  <si>
    <t>CLIENT_2511</t>
  </si>
  <si>
    <t>30.8h</t>
  </si>
  <si>
    <t>CL-1126</t>
  </si>
  <si>
    <t>Client_1126</t>
  </si>
  <si>
    <t>12-15-2024</t>
  </si>
  <si>
    <t>CL-0500</t>
  </si>
  <si>
    <t>Client_500</t>
  </si>
  <si>
    <t>11.05.2024</t>
  </si>
  <si>
    <t>CL-0085</t>
  </si>
  <si>
    <t>Client_085</t>
  </si>
  <si>
    <t>45.0h</t>
  </si>
  <si>
    <t>CL-0554</t>
  </si>
  <si>
    <t>Client_554</t>
  </si>
  <si>
    <t>CL-0694</t>
  </si>
  <si>
    <t>Client_694</t>
  </si>
  <si>
    <t>28.01.2024</t>
  </si>
  <si>
    <t>18 interactions</t>
  </si>
  <si>
    <t>CL-0163</t>
  </si>
  <si>
    <t>client_163</t>
  </si>
  <si>
    <t>11/20/23</t>
  </si>
  <si>
    <t>39.3 hours</t>
  </si>
  <si>
    <t>CL-2707</t>
  </si>
  <si>
    <t>Client_2707</t>
  </si>
  <si>
    <t>CL-1524</t>
  </si>
  <si>
    <t>CLIENT_1524</t>
  </si>
  <si>
    <t>CL-0858</t>
  </si>
  <si>
    <t>Client_858</t>
  </si>
  <si>
    <t>12/22/23</t>
  </si>
  <si>
    <t>58.4 hrs</t>
  </si>
  <si>
    <t>CL-2334</t>
  </si>
  <si>
    <t>Client_2334</t>
  </si>
  <si>
    <t>CL-0748</t>
  </si>
  <si>
    <t>Client_748</t>
  </si>
  <si>
    <t>CL-2050</t>
  </si>
  <si>
    <t>Client_2050</t>
  </si>
  <si>
    <t>CL-0202</t>
  </si>
  <si>
    <t>Client_202</t>
  </si>
  <si>
    <t>7/29/24</t>
  </si>
  <si>
    <t>53.5 hrs</t>
  </si>
  <si>
    <t>CL-0728</t>
  </si>
  <si>
    <t>Client_728</t>
  </si>
  <si>
    <t>20.11.2024</t>
  </si>
  <si>
    <t>15.0 hours</t>
  </si>
  <si>
    <t>CL-1300</t>
  </si>
  <si>
    <t>Client_1300</t>
  </si>
  <si>
    <t>11.3 hrs</t>
  </si>
  <si>
    <t>CL-0270</t>
  </si>
  <si>
    <t>Client_270</t>
  </si>
  <si>
    <t>09-21-2024</t>
  </si>
  <si>
    <t>8.9 hours</t>
  </si>
  <si>
    <t>CL-1869</t>
  </si>
  <si>
    <t>Client_1869</t>
  </si>
  <si>
    <t>September 15, 2024</t>
  </si>
  <si>
    <t>19.5 hrs</t>
  </si>
  <si>
    <t>CL-2132</t>
  </si>
  <si>
    <t>Client_2132</t>
  </si>
  <si>
    <t>CL-0283</t>
  </si>
  <si>
    <t>Client_283</t>
  </si>
  <si>
    <t>CL-0938</t>
  </si>
  <si>
    <t>Client_938</t>
  </si>
  <si>
    <t>CL-1500</t>
  </si>
  <si>
    <t>Client_1500</t>
  </si>
  <si>
    <t>37.2 hours</t>
  </si>
  <si>
    <t>CL-0298</t>
  </si>
  <si>
    <t>CLIENT_298</t>
  </si>
  <si>
    <t>CL-2904</t>
  </si>
  <si>
    <t>Client_2904</t>
  </si>
  <si>
    <t>46.0 hrs</t>
  </si>
  <si>
    <t>CL-1797</t>
  </si>
  <si>
    <t>Client_1797</t>
  </si>
  <si>
    <t>40.8 hours</t>
  </si>
  <si>
    <t>CL-2260</t>
  </si>
  <si>
    <t>Client_2260</t>
  </si>
  <si>
    <t>04-13-2023</t>
  </si>
  <si>
    <t>CL-2308</t>
  </si>
  <si>
    <t>Client_2308</t>
  </si>
  <si>
    <t>CL-0215</t>
  </si>
  <si>
    <t>CLIENT_215</t>
  </si>
  <si>
    <t>CL-2243</t>
  </si>
  <si>
    <t>Client_2243</t>
  </si>
  <si>
    <t>7/20/24</t>
  </si>
  <si>
    <t>42.6 hours</t>
  </si>
  <si>
    <t>CL-2061</t>
  </si>
  <si>
    <t>Client_2061</t>
  </si>
  <si>
    <t>CL-0671</t>
  </si>
  <si>
    <t>Client_671</t>
  </si>
  <si>
    <t>24.11.2023</t>
  </si>
  <si>
    <t>CL-2188</t>
  </si>
  <si>
    <t>Client_2188</t>
  </si>
  <si>
    <t>49.9 hours</t>
  </si>
  <si>
    <t>CL-0555</t>
  </si>
  <si>
    <t>Client_555</t>
  </si>
  <si>
    <t>March 11, 2023</t>
  </si>
  <si>
    <t>21.4 hrs</t>
  </si>
  <si>
    <t>CL-2559</t>
  </si>
  <si>
    <t>Client_2559</t>
  </si>
  <si>
    <t>44.5 hrs</t>
  </si>
  <si>
    <t>CL-1939</t>
  </si>
  <si>
    <t>Client_1939</t>
  </si>
  <si>
    <t>CL-1202</t>
  </si>
  <si>
    <t>Client_1202</t>
  </si>
  <si>
    <t>CL-1510</t>
  </si>
  <si>
    <t>Client_1510</t>
  </si>
  <si>
    <t>CL-2389</t>
  </si>
  <si>
    <t>Client_2389</t>
  </si>
  <si>
    <t>August 2, 2024</t>
  </si>
  <si>
    <t>CL-0909</t>
  </si>
  <si>
    <t>Client_909</t>
  </si>
  <si>
    <t>October 31, 2024</t>
  </si>
  <si>
    <t>19.0 hours</t>
  </si>
  <si>
    <t>CL-2225</t>
  </si>
  <si>
    <t xml:space="preserve"> Client_2225</t>
  </si>
  <si>
    <t>17.03.2024</t>
  </si>
  <si>
    <t>CL-0446</t>
  </si>
  <si>
    <t>Client_446</t>
  </si>
  <si>
    <t>CL-0919</t>
  </si>
  <si>
    <t>Client_919</t>
  </si>
  <si>
    <t>CL-0590</t>
  </si>
  <si>
    <t>Client_590</t>
  </si>
  <si>
    <t>40.0h</t>
  </si>
  <si>
    <t>CL-1659</t>
  </si>
  <si>
    <t>Client_1659</t>
  </si>
  <si>
    <t>March 14, 2024</t>
  </si>
  <si>
    <t>CL-2329</t>
  </si>
  <si>
    <t>Client_2329</t>
  </si>
  <si>
    <t>September 11, 2024</t>
  </si>
  <si>
    <t>40.8 hrs</t>
  </si>
  <si>
    <t>CL-0710</t>
  </si>
  <si>
    <t>Client_710</t>
  </si>
  <si>
    <t>20.04.2024</t>
  </si>
  <si>
    <t>CL-0115</t>
  </si>
  <si>
    <t xml:space="preserve"> Client_115</t>
  </si>
  <si>
    <t>17.5 hours</t>
  </si>
  <si>
    <t>CL-0487</t>
  </si>
  <si>
    <t>Client_487</t>
  </si>
  <si>
    <t>July 28, 2024</t>
  </si>
  <si>
    <t>CL-1161</t>
  </si>
  <si>
    <t>Client_1161</t>
  </si>
  <si>
    <t>March 31, 2024</t>
  </si>
  <si>
    <t>62.3 hours</t>
  </si>
  <si>
    <t>CL-1083</t>
  </si>
  <si>
    <t>Client_1083</t>
  </si>
  <si>
    <t>CL-2311</t>
  </si>
  <si>
    <t xml:space="preserve"> Client_2311</t>
  </si>
  <si>
    <t>CL-2447</t>
  </si>
  <si>
    <t>Client_2447</t>
  </si>
  <si>
    <t>February 16, 2024</t>
  </si>
  <si>
    <t>CL-1178</t>
  </si>
  <si>
    <t>Client_1178</t>
  </si>
  <si>
    <t>03-20-2023</t>
  </si>
  <si>
    <t>55.0h</t>
  </si>
  <si>
    <t>CL-1543</t>
  </si>
  <si>
    <t>Client_1543</t>
  </si>
  <si>
    <t>CL-1912</t>
  </si>
  <si>
    <t>Client_1912</t>
  </si>
  <si>
    <t>June 21, 2023</t>
  </si>
  <si>
    <t>30.5 hrs</t>
  </si>
  <si>
    <t>CL-2912</t>
  </si>
  <si>
    <t>Client_2912</t>
  </si>
  <si>
    <t>April 26, 2023</t>
  </si>
  <si>
    <t>CL-0287</t>
  </si>
  <si>
    <t>Client_287</t>
  </si>
  <si>
    <t>CL-1089</t>
  </si>
  <si>
    <t>Client_1089</t>
  </si>
  <si>
    <t>05.10.2024</t>
  </si>
  <si>
    <t>56.4h</t>
  </si>
  <si>
    <t>CL-1727</t>
  </si>
  <si>
    <t xml:space="preserve">Client_1727 </t>
  </si>
  <si>
    <t>CL-1782</t>
  </si>
  <si>
    <t>Client_1782</t>
  </si>
  <si>
    <t>CL-0263</t>
  </si>
  <si>
    <t>Client_263</t>
  </si>
  <si>
    <t>October 30, 2023</t>
  </si>
  <si>
    <t>CL-0599</t>
  </si>
  <si>
    <t>Client_599</t>
  </si>
  <si>
    <t>43.1 hrs</t>
  </si>
  <si>
    <t>CL-2091</t>
  </si>
  <si>
    <t>Client_2091</t>
  </si>
  <si>
    <t>38.7 hrs</t>
  </si>
  <si>
    <t>CL-2535</t>
  </si>
  <si>
    <t>Client_2535</t>
  </si>
  <si>
    <t>CL-1144</t>
  </si>
  <si>
    <t>Client_1144</t>
  </si>
  <si>
    <t>CL-2816</t>
  </si>
  <si>
    <t>Client_2816</t>
  </si>
  <si>
    <t>43.9 hrs</t>
  </si>
  <si>
    <t>CL-1788</t>
  </si>
  <si>
    <t>Client_1788</t>
  </si>
  <si>
    <t>CL-0732</t>
  </si>
  <si>
    <t>CLIENT_732</t>
  </si>
  <si>
    <t>CL-2538</t>
  </si>
  <si>
    <t>Client_2538</t>
  </si>
  <si>
    <t>21.7 hrs</t>
  </si>
  <si>
    <t>CL-2766</t>
  </si>
  <si>
    <t>Client_2766</t>
  </si>
  <si>
    <t>CL-1351</t>
  </si>
  <si>
    <t>Client_1351</t>
  </si>
  <si>
    <t>CL-1349</t>
  </si>
  <si>
    <t xml:space="preserve">Client_1349 </t>
  </si>
  <si>
    <t>CL-1645</t>
  </si>
  <si>
    <t>Client_1645</t>
  </si>
  <si>
    <t>8.3 hrs</t>
  </si>
  <si>
    <t>CL-0427</t>
  </si>
  <si>
    <t>Client_427</t>
  </si>
  <si>
    <t>CL-2079</t>
  </si>
  <si>
    <t>Client_2079</t>
  </si>
  <si>
    <t>CL-2405</t>
  </si>
  <si>
    <t>Client_2405</t>
  </si>
  <si>
    <t>December 24, 2024</t>
  </si>
  <si>
    <t>44.8 hours</t>
  </si>
  <si>
    <t>CL-1755</t>
  </si>
  <si>
    <t>Client_1755</t>
  </si>
  <si>
    <t>CL-2760</t>
  </si>
  <si>
    <t>Client_2760</t>
  </si>
  <si>
    <t>44.6 hrs</t>
  </si>
  <si>
    <t>CL-1215</t>
  </si>
  <si>
    <t>Client_1215</t>
  </si>
  <si>
    <t>19.10.2024</t>
  </si>
  <si>
    <t>CL-2142</t>
  </si>
  <si>
    <t>Client_2142</t>
  </si>
  <si>
    <t>27.01.2023</t>
  </si>
  <si>
    <t>CL-1224</t>
  </si>
  <si>
    <t>Client_1224</t>
  </si>
  <si>
    <t>CL-2633</t>
  </si>
  <si>
    <t xml:space="preserve"> Client_2633</t>
  </si>
  <si>
    <t>51.2 hrs</t>
  </si>
  <si>
    <t>CL-1631</t>
  </si>
  <si>
    <t>Client_1631</t>
  </si>
  <si>
    <t>11-19-2024</t>
  </si>
  <si>
    <t>CL-1420</t>
  </si>
  <si>
    <t>Client_1420</t>
  </si>
  <si>
    <t>12-20-2024</t>
  </si>
  <si>
    <t>54.6 hrs</t>
  </si>
  <si>
    <t>CL-0007</t>
  </si>
  <si>
    <t>Client_007</t>
  </si>
  <si>
    <t>12.2h</t>
  </si>
  <si>
    <t>CL-1842</t>
  </si>
  <si>
    <t>client_1842</t>
  </si>
  <si>
    <t>CL-0723</t>
  </si>
  <si>
    <t>Client_723</t>
  </si>
  <si>
    <t>CL-2256</t>
  </si>
  <si>
    <t>CLIENT_2256</t>
  </si>
  <si>
    <t>9.7h</t>
  </si>
  <si>
    <t>CL-2465</t>
  </si>
  <si>
    <t xml:space="preserve"> Client_2465</t>
  </si>
  <si>
    <t>CL-1416</t>
  </si>
  <si>
    <t>CLIENT_1416</t>
  </si>
  <si>
    <t>CL-0339</t>
  </si>
  <si>
    <t>Client_339</t>
  </si>
  <si>
    <t>12/14/24</t>
  </si>
  <si>
    <t>CL-1703</t>
  </si>
  <si>
    <t>Client_1703</t>
  </si>
  <si>
    <t>9/30/24</t>
  </si>
  <si>
    <t>1.7 hrs</t>
  </si>
  <si>
    <t>CL-0449</t>
  </si>
  <si>
    <t>Client_449</t>
  </si>
  <si>
    <t>2/23/24</t>
  </si>
  <si>
    <t>CL-2977</t>
  </si>
  <si>
    <t xml:space="preserve"> Client_2977</t>
  </si>
  <si>
    <t>4.9h</t>
  </si>
  <si>
    <t>CL-0359</t>
  </si>
  <si>
    <t>Client_359</t>
  </si>
  <si>
    <t>49.3h</t>
  </si>
  <si>
    <t>CL-1897</t>
  </si>
  <si>
    <t>CLIENT_1897</t>
  </si>
  <si>
    <t>4.0 hours</t>
  </si>
  <si>
    <t>CL-1225</t>
  </si>
  <si>
    <t>Client_1225</t>
  </si>
  <si>
    <t>CL-1963</t>
  </si>
  <si>
    <t>Client_1963</t>
  </si>
  <si>
    <t>CL-2950</t>
  </si>
  <si>
    <t>Client_2950</t>
  </si>
  <si>
    <t>01-19-2023</t>
  </si>
  <si>
    <t>CL-2040</t>
  </si>
  <si>
    <t>Client_2040</t>
  </si>
  <si>
    <t>08-19-2024</t>
  </si>
  <si>
    <t>CL-0255</t>
  </si>
  <si>
    <t>Client_255</t>
  </si>
  <si>
    <t>CL-0111</t>
  </si>
  <si>
    <t>client_111</t>
  </si>
  <si>
    <t>30.03.2024</t>
  </si>
  <si>
    <t>CL-1280</t>
  </si>
  <si>
    <t>Client_1280</t>
  </si>
  <si>
    <t>CL-1596</t>
  </si>
  <si>
    <t xml:space="preserve"> Client_1596</t>
  </si>
  <si>
    <t>17.0 hrs</t>
  </si>
  <si>
    <t>CL-0867</t>
  </si>
  <si>
    <t>client_867</t>
  </si>
  <si>
    <t>10-18-2024</t>
  </si>
  <si>
    <t>CL-0317</t>
  </si>
  <si>
    <t>CLIENT_317</t>
  </si>
  <si>
    <t>CL-0701</t>
  </si>
  <si>
    <t>Client_701</t>
  </si>
  <si>
    <t>41.3 hours</t>
  </si>
  <si>
    <t>CL-0011</t>
  </si>
  <si>
    <t>Client_011</t>
  </si>
  <si>
    <t>CL-0893</t>
  </si>
  <si>
    <t>Client_893</t>
  </si>
  <si>
    <t>5/27/23</t>
  </si>
  <si>
    <t>29.0 hours</t>
  </si>
  <si>
    <t>CL-1666</t>
  </si>
  <si>
    <t>Client_1666</t>
  </si>
  <si>
    <t>CL-2737</t>
  </si>
  <si>
    <t>Client_2737</t>
  </si>
  <si>
    <t>CL-2004</t>
  </si>
  <si>
    <t>Client_2004</t>
  </si>
  <si>
    <t>14.4h</t>
  </si>
  <si>
    <t>CL-2663</t>
  </si>
  <si>
    <t>Client_2663</t>
  </si>
  <si>
    <t>CL-0382</t>
  </si>
  <si>
    <t>Client_382</t>
  </si>
  <si>
    <t>10.08.2024</t>
  </si>
  <si>
    <t>CL-0410</t>
  </si>
  <si>
    <t>Client_410</t>
  </si>
  <si>
    <t>21.5 hrs</t>
  </si>
  <si>
    <t>CL-2544</t>
  </si>
  <si>
    <t>Client_2544</t>
  </si>
  <si>
    <t>CL-1204</t>
  </si>
  <si>
    <t>Client_1204</t>
  </si>
  <si>
    <t>19 interactions</t>
  </si>
  <si>
    <t>CL-2813</t>
  </si>
  <si>
    <t>Client_2813</t>
  </si>
  <si>
    <t>CL-2753</t>
  </si>
  <si>
    <t>Client_2753</t>
  </si>
  <si>
    <t>CL-2360</t>
  </si>
  <si>
    <t xml:space="preserve"> Client_2360</t>
  </si>
  <si>
    <t>CL-1693</t>
  </si>
  <si>
    <t>Client_1693</t>
  </si>
  <si>
    <t>04-26-2024</t>
  </si>
  <si>
    <t>53.5h</t>
  </si>
  <si>
    <t>CL-1465</t>
  </si>
  <si>
    <t>Client_1465</t>
  </si>
  <si>
    <t>July 30, 2024</t>
  </si>
  <si>
    <t>35.4 hrs</t>
  </si>
  <si>
    <t>CL-1848</t>
  </si>
  <si>
    <t>Client_1848</t>
  </si>
  <si>
    <t>CL-1030</t>
  </si>
  <si>
    <t>Client_1030</t>
  </si>
  <si>
    <t>July 18, 2024</t>
  </si>
  <si>
    <t>68.5 hours</t>
  </si>
  <si>
    <t>CL-2133</t>
  </si>
  <si>
    <t>Client_2133</t>
  </si>
  <si>
    <t>1.0 hours</t>
  </si>
  <si>
    <t>CL-2309</t>
  </si>
  <si>
    <t>Client_2309</t>
  </si>
  <si>
    <t>CL-2756</t>
  </si>
  <si>
    <t>client_2756</t>
  </si>
  <si>
    <t>22.5h</t>
  </si>
  <si>
    <t>CL-2001</t>
  </si>
  <si>
    <t>Client_2001</t>
  </si>
  <si>
    <t>September 1, 2024</t>
  </si>
  <si>
    <t>CL-2620</t>
  </si>
  <si>
    <t>Client_2620</t>
  </si>
  <si>
    <t>03.07.2023</t>
  </si>
  <si>
    <t>CL-0504</t>
  </si>
  <si>
    <t>Client_504</t>
  </si>
  <si>
    <t>CL-0525</t>
  </si>
  <si>
    <t>client_525</t>
  </si>
  <si>
    <t>09.11.2023</t>
  </si>
  <si>
    <t>CL-0799</t>
  </si>
  <si>
    <t>Client_799</t>
  </si>
  <si>
    <t>November 2, 2023</t>
  </si>
  <si>
    <t>30.0 hours</t>
  </si>
  <si>
    <t>CL-2195</t>
  </si>
  <si>
    <t>Client_2195</t>
  </si>
  <si>
    <t>03-24-2023</t>
  </si>
  <si>
    <t>67.6 hrs</t>
  </si>
  <si>
    <t>CL-1480</t>
  </si>
  <si>
    <t>CLIENT_1480</t>
  </si>
  <si>
    <t>April 10, 2024</t>
  </si>
  <si>
    <t>10 interactions</t>
  </si>
  <si>
    <t>CL-1620</t>
  </si>
  <si>
    <t>Client_1620</t>
  </si>
  <si>
    <t>June 29, 2023</t>
  </si>
  <si>
    <t>15.6 hrs</t>
  </si>
  <si>
    <t>CL-0242</t>
  </si>
  <si>
    <t>Client_242</t>
  </si>
  <si>
    <t>64.0h</t>
  </si>
  <si>
    <t>CL-2078</t>
  </si>
  <si>
    <t>Client_2078</t>
  </si>
  <si>
    <t>44.2h</t>
  </si>
  <si>
    <t>CL-2775</t>
  </si>
  <si>
    <t>Client_2775</t>
  </si>
  <si>
    <t>01-21-2023</t>
  </si>
  <si>
    <t>CL-0971</t>
  </si>
  <si>
    <t>Client_971</t>
  </si>
  <si>
    <t>21.7 hours</t>
  </si>
  <si>
    <t>CL-0119</t>
  </si>
  <si>
    <t>Client_119</t>
  </si>
  <si>
    <t>November 29, 2023</t>
  </si>
  <si>
    <t>CL-2218</t>
  </si>
  <si>
    <t>Client_2218</t>
  </si>
  <si>
    <t>October 14, 2023</t>
  </si>
  <si>
    <t>10.6 hours</t>
  </si>
  <si>
    <t>CL-2695</t>
  </si>
  <si>
    <t>Client_2695</t>
  </si>
  <si>
    <t>CL-2809</t>
  </si>
  <si>
    <t>Client_2809</t>
  </si>
  <si>
    <t>CL-0265</t>
  </si>
  <si>
    <t>Client_265</t>
  </si>
  <si>
    <t>CL-2136</t>
  </si>
  <si>
    <t>Client_2136</t>
  </si>
  <si>
    <t>CL-2206</t>
  </si>
  <si>
    <t>Client_2206</t>
  </si>
  <si>
    <t>November 15, 2024</t>
  </si>
  <si>
    <t>33.1h</t>
  </si>
  <si>
    <t>CL-1614</t>
  </si>
  <si>
    <t>Client_1614</t>
  </si>
  <si>
    <t>52.6h</t>
  </si>
  <si>
    <t>CL-1390</t>
  </si>
  <si>
    <t>Client_1390</t>
  </si>
  <si>
    <t>CL-1414</t>
  </si>
  <si>
    <t>Client_1414</t>
  </si>
  <si>
    <t>CL-2207</t>
  </si>
  <si>
    <t>Client_2207</t>
  </si>
  <si>
    <t>49.8 hrs</t>
  </si>
  <si>
    <t>CL-2787</t>
  </si>
  <si>
    <t>Client_2787</t>
  </si>
  <si>
    <t>15.01.2024</t>
  </si>
  <si>
    <t>CL-2457</t>
  </si>
  <si>
    <t>CLIENT_2457</t>
  </si>
  <si>
    <t>8/26/23</t>
  </si>
  <si>
    <t>19.6h</t>
  </si>
  <si>
    <t>CL-2351</t>
  </si>
  <si>
    <t>Client_2351</t>
  </si>
  <si>
    <t>CL-0437</t>
  </si>
  <si>
    <t xml:space="preserve"> Client_437</t>
  </si>
  <si>
    <t>CL-0948</t>
  </si>
  <si>
    <t>Client_948</t>
  </si>
  <si>
    <t>19.04.2024</t>
  </si>
  <si>
    <t>44.5 hours</t>
  </si>
  <si>
    <t>CL-0720</t>
  </si>
  <si>
    <t>Client_720</t>
  </si>
  <si>
    <t>CL-1060</t>
  </si>
  <si>
    <t>Client_1060</t>
  </si>
  <si>
    <t>20.08.2024</t>
  </si>
  <si>
    <t>CL-2896</t>
  </si>
  <si>
    <t>Client_2896</t>
  </si>
  <si>
    <t>November 10, 2023</t>
  </si>
  <si>
    <t>32.8 hours</t>
  </si>
  <si>
    <t>CL-0467</t>
  </si>
  <si>
    <t>Client_467</t>
  </si>
  <si>
    <t>20.5 hrs</t>
  </si>
  <si>
    <t>CL-0022</t>
  </si>
  <si>
    <t>Client_022</t>
  </si>
  <si>
    <t>May 24, 2023</t>
  </si>
  <si>
    <t>CL-2300</t>
  </si>
  <si>
    <t>Client_2300</t>
  </si>
  <si>
    <t>11.12.2024</t>
  </si>
  <si>
    <t>53.5 hours</t>
  </si>
  <si>
    <t>CL-1050</t>
  </si>
  <si>
    <t>Client_1050</t>
  </si>
  <si>
    <t>CL-0551</t>
  </si>
  <si>
    <t>Client_551</t>
  </si>
  <si>
    <t>25.08.2024</t>
  </si>
  <si>
    <t>CL-2501</t>
  </si>
  <si>
    <t>CLIENT_2501</t>
  </si>
  <si>
    <t>January 28, 2024</t>
  </si>
  <si>
    <t>CL-2558</t>
  </si>
  <si>
    <t xml:space="preserve">Client_2558 </t>
  </si>
  <si>
    <t>August 17, 2023</t>
  </si>
  <si>
    <t>CL-1322</t>
  </si>
  <si>
    <t>Client_1322</t>
  </si>
  <si>
    <t>CL-2720</t>
  </si>
  <si>
    <t>Client_2720</t>
  </si>
  <si>
    <t>May 27, 2024</t>
  </si>
  <si>
    <t>CL-0420</t>
  </si>
  <si>
    <t>CLIENT_420</t>
  </si>
  <si>
    <t>07-25-2024</t>
  </si>
  <si>
    <t>65.6h</t>
  </si>
  <si>
    <t>CL-0932</t>
  </si>
  <si>
    <t>Client_932</t>
  </si>
  <si>
    <t>CL-1016</t>
  </si>
  <si>
    <t>Client_1016</t>
  </si>
  <si>
    <t>10.9 hrs</t>
  </si>
  <si>
    <t>CL-0084</t>
  </si>
  <si>
    <t>Client_084</t>
  </si>
  <si>
    <t>8.8h</t>
  </si>
  <si>
    <t>CL-2167</t>
  </si>
  <si>
    <t>Client_2167</t>
  </si>
  <si>
    <t>October 12, 2023</t>
  </si>
  <si>
    <t>CL-2003</t>
  </si>
  <si>
    <t>Client_2003</t>
  </si>
  <si>
    <t>08-15-2023</t>
  </si>
  <si>
    <t>CL-0062</t>
  </si>
  <si>
    <t>Client_062</t>
  </si>
  <si>
    <t>24.9h</t>
  </si>
  <si>
    <t>CL-1534</t>
  </si>
  <si>
    <t>Client_1534</t>
  </si>
  <si>
    <t>April 21, 2024</t>
  </si>
  <si>
    <t>CL-2076</t>
  </si>
  <si>
    <t>Client_2076</t>
  </si>
  <si>
    <t>CL-2609</t>
  </si>
  <si>
    <t>Client_2609</t>
  </si>
  <si>
    <t>CL-1576</t>
  </si>
  <si>
    <t>Client_1576</t>
  </si>
  <si>
    <t>13.1 hrs</t>
  </si>
  <si>
    <t>CL-2560</t>
  </si>
  <si>
    <t>Client_2560</t>
  </si>
  <si>
    <t>1.2 hours</t>
  </si>
  <si>
    <t>CL-1003</t>
  </si>
  <si>
    <t>Client_1003</t>
  </si>
  <si>
    <t>3.7h</t>
  </si>
  <si>
    <t>11 interactions</t>
  </si>
  <si>
    <t>CL-0024</t>
  </si>
  <si>
    <t>Client_024</t>
  </si>
  <si>
    <t>January 3, 2023</t>
  </si>
  <si>
    <t>56.6 hours</t>
  </si>
  <si>
    <t>CL-1035</t>
  </si>
  <si>
    <t>Client_1035</t>
  </si>
  <si>
    <t>CL-2227</t>
  </si>
  <si>
    <t>client_2227</t>
  </si>
  <si>
    <t>CL-0019</t>
  </si>
  <si>
    <t>Client_019</t>
  </si>
  <si>
    <t>CL-0914</t>
  </si>
  <si>
    <t>Client_914</t>
  </si>
  <si>
    <t>5/21/24</t>
  </si>
  <si>
    <t>4.7 hours</t>
  </si>
  <si>
    <t>CL-2073</t>
  </si>
  <si>
    <t>Client_2073</t>
  </si>
  <si>
    <t>CL-1021</t>
  </si>
  <si>
    <t>Client_1021</t>
  </si>
  <si>
    <t>41.9 hrs</t>
  </si>
  <si>
    <t>CL-0509</t>
  </si>
  <si>
    <t>Client_509</t>
  </si>
  <si>
    <t>July 25, 2024</t>
  </si>
  <si>
    <t>46.2 hours</t>
  </si>
  <si>
    <t>CL-0425</t>
  </si>
  <si>
    <t>Client_425</t>
  </si>
  <si>
    <t>August 5, 2023</t>
  </si>
  <si>
    <t>10.7 hrs</t>
  </si>
  <si>
    <t>CL-2869</t>
  </si>
  <si>
    <t>client_2869</t>
  </si>
  <si>
    <t>CL-1969</t>
  </si>
  <si>
    <t>Client_1969</t>
  </si>
  <si>
    <t>February 28, 2023</t>
  </si>
  <si>
    <t>71.5 hours</t>
  </si>
  <si>
    <t>CL-1067</t>
  </si>
  <si>
    <t>Client_1067</t>
  </si>
  <si>
    <t>08.11.2024</t>
  </si>
  <si>
    <t>CL-1205</t>
  </si>
  <si>
    <t>Client_1205</t>
  </si>
  <si>
    <t>14.09.2024</t>
  </si>
  <si>
    <t>CL-2834</t>
  </si>
  <si>
    <t>Client_2834</t>
  </si>
  <si>
    <t>24.0 hours</t>
  </si>
  <si>
    <t>CL-2541</t>
  </si>
  <si>
    <t>Client_2541</t>
  </si>
  <si>
    <t>June 5, 2024</t>
  </si>
  <si>
    <t>CL-0406</t>
  </si>
  <si>
    <t>CLIENT_406</t>
  </si>
  <si>
    <t>6/14/23</t>
  </si>
  <si>
    <t>CL-1437</t>
  </si>
  <si>
    <t>Client_1437</t>
  </si>
  <si>
    <t>4.7 hrs</t>
  </si>
  <si>
    <t>CL-2017</t>
  </si>
  <si>
    <t>Client_2017</t>
  </si>
  <si>
    <t>13.07.2024</t>
  </si>
  <si>
    <t>60.0h</t>
  </si>
  <si>
    <t>CL-0385</t>
  </si>
  <si>
    <t>Client_385</t>
  </si>
  <si>
    <t>9/28/24</t>
  </si>
  <si>
    <t>27.1 hours</t>
  </si>
  <si>
    <t>CL-2519</t>
  </si>
  <si>
    <t>client_2519</t>
  </si>
  <si>
    <t>CL-2685</t>
  </si>
  <si>
    <t>Client_2685</t>
  </si>
  <si>
    <t>16.5 hrs</t>
  </si>
  <si>
    <t>CL-2934</t>
  </si>
  <si>
    <t>Client_2934</t>
  </si>
  <si>
    <t>66.0 hours</t>
  </si>
  <si>
    <t>CL-2928</t>
  </si>
  <si>
    <t>Client_2928</t>
  </si>
  <si>
    <t>CL-0195</t>
  </si>
  <si>
    <t>CLIENT_195</t>
  </si>
  <si>
    <t>CL-0818</t>
  </si>
  <si>
    <t>Client_818</t>
  </si>
  <si>
    <t>CL-0490</t>
  </si>
  <si>
    <t>Client_490</t>
  </si>
  <si>
    <t>29.09.2024</t>
  </si>
  <si>
    <t>CL-0456</t>
  </si>
  <si>
    <t>Client_456</t>
  </si>
  <si>
    <t>46.3h</t>
  </si>
  <si>
    <t>CL-1229</t>
  </si>
  <si>
    <t>Client_1229</t>
  </si>
  <si>
    <t>CL-0328</t>
  </si>
  <si>
    <t>Client_328</t>
  </si>
  <si>
    <t>51.8 hours</t>
  </si>
  <si>
    <t>CL-0246</t>
  </si>
  <si>
    <t>Client_246</t>
  </si>
  <si>
    <t>2.6 hours</t>
  </si>
  <si>
    <t>CL-2392</t>
  </si>
  <si>
    <t>Client_2392</t>
  </si>
  <si>
    <t>14.0 hrs</t>
  </si>
  <si>
    <t>CL-2349</t>
  </si>
  <si>
    <t>Client_2349</t>
  </si>
  <si>
    <t>02.04.2023</t>
  </si>
  <si>
    <t>CL-1433</t>
  </si>
  <si>
    <t>Client_1433</t>
  </si>
  <si>
    <t>19.01.2023</t>
  </si>
  <si>
    <t>CL-1304</t>
  </si>
  <si>
    <t>Client_1304</t>
  </si>
  <si>
    <t>9.3h</t>
  </si>
  <si>
    <t>CL-0985</t>
  </si>
  <si>
    <t>Client_985</t>
  </si>
  <si>
    <t>7.8 hours</t>
  </si>
  <si>
    <t>CL-2696</t>
  </si>
  <si>
    <t xml:space="preserve">Client_2696 </t>
  </si>
  <si>
    <t>CL-0887</t>
  </si>
  <si>
    <t>CLIENT_887</t>
  </si>
  <si>
    <t>May 8, 2023</t>
  </si>
  <si>
    <t>CL-2779</t>
  </si>
  <si>
    <t>Client_2779</t>
  </si>
  <si>
    <t>60.9 hours</t>
  </si>
  <si>
    <t>CL-2947</t>
  </si>
  <si>
    <t>Client_2947</t>
  </si>
  <si>
    <t>CL-0827</t>
  </si>
  <si>
    <t>Client_827</t>
  </si>
  <si>
    <t>CL-1647</t>
  </si>
  <si>
    <t>Client_1647</t>
  </si>
  <si>
    <t>CL-2857</t>
  </si>
  <si>
    <t>Client_2857</t>
  </si>
  <si>
    <t>CL-2954</t>
  </si>
  <si>
    <t>Client_2954</t>
  </si>
  <si>
    <t>12-17-2023</t>
  </si>
  <si>
    <t>CL-0762</t>
  </si>
  <si>
    <t>CLIENT_762</t>
  </si>
  <si>
    <t>04-29-2024</t>
  </si>
  <si>
    <t>CL-1406</t>
  </si>
  <si>
    <t>Client_1406</t>
  </si>
  <si>
    <t>CL-1314</t>
  </si>
  <si>
    <t>Client_1314</t>
  </si>
  <si>
    <t>25.4 hrs</t>
  </si>
  <si>
    <t>CL-0705</t>
  </si>
  <si>
    <t>Client_705</t>
  </si>
  <si>
    <t>5/31/24</t>
  </si>
  <si>
    <t>22.9h</t>
  </si>
  <si>
    <t>CL-2651</t>
  </si>
  <si>
    <t>Client_2651</t>
  </si>
  <si>
    <t>52.9 hours</t>
  </si>
  <si>
    <t>CL-0700</t>
  </si>
  <si>
    <t>Client_700</t>
  </si>
  <si>
    <t>CL-0431</t>
  </si>
  <si>
    <t>Client_431</t>
  </si>
  <si>
    <t>CL-2991</t>
  </si>
  <si>
    <t>Client_2991</t>
  </si>
  <si>
    <t>22.9 hours</t>
  </si>
  <si>
    <t>CL-2686</t>
  </si>
  <si>
    <t>Client_2686</t>
  </si>
  <si>
    <t>CL-2829</t>
  </si>
  <si>
    <t xml:space="preserve">Client_2829 </t>
  </si>
  <si>
    <t>9.7 hrs</t>
  </si>
  <si>
    <t>CL-2626</t>
  </si>
  <si>
    <t>Client_2626</t>
  </si>
  <si>
    <t>CL-2624</t>
  </si>
  <si>
    <t>Client_2624</t>
  </si>
  <si>
    <t>04-29-2023</t>
  </si>
  <si>
    <t>21.4 hours</t>
  </si>
  <si>
    <t>CL-1891</t>
  </si>
  <si>
    <t>Client_1891</t>
  </si>
  <si>
    <t>01-29-2023</t>
  </si>
  <si>
    <t>CL-2968</t>
  </si>
  <si>
    <t>Client_2968</t>
  </si>
  <si>
    <t>24.2h</t>
  </si>
  <si>
    <t>CL-0659</t>
  </si>
  <si>
    <t>Client_659</t>
  </si>
  <si>
    <t>12-13-2023</t>
  </si>
  <si>
    <t>CL-2872</t>
  </si>
  <si>
    <t>Client_2872</t>
  </si>
  <si>
    <t>CL-0516</t>
  </si>
  <si>
    <t>Client_516</t>
  </si>
  <si>
    <t>05-14-2024</t>
  </si>
  <si>
    <t>CL-2491</t>
  </si>
  <si>
    <t>Client_2491</t>
  </si>
  <si>
    <t>CL-2130</t>
  </si>
  <si>
    <t>Client_2130</t>
  </si>
  <si>
    <t>August 8, 2023</t>
  </si>
  <si>
    <t>CL-1609</t>
  </si>
  <si>
    <t>CLIENT_1609</t>
  </si>
  <si>
    <t>CL-0045</t>
  </si>
  <si>
    <t>Client_045</t>
  </si>
  <si>
    <t>28.03.2024</t>
  </si>
  <si>
    <t>CL-0484</t>
  </si>
  <si>
    <t>Client_484</t>
  </si>
  <si>
    <t>3/21/24</t>
  </si>
  <si>
    <t>CL-2231</t>
  </si>
  <si>
    <t>Client_2231</t>
  </si>
  <si>
    <t>CL-0642</t>
  </si>
  <si>
    <t>Client_642</t>
  </si>
  <si>
    <t>17.01.2023</t>
  </si>
  <si>
    <t>CL-0962</t>
  </si>
  <si>
    <t>Client_962</t>
  </si>
  <si>
    <t>26.5 hours</t>
  </si>
  <si>
    <t>CL-1756</t>
  </si>
  <si>
    <t>Client_1756</t>
  </si>
  <si>
    <t>CL-2123</t>
  </si>
  <si>
    <t>client_2123</t>
  </si>
  <si>
    <t>CL-1213</t>
  </si>
  <si>
    <t>Client_1213</t>
  </si>
  <si>
    <t>5/16/23</t>
  </si>
  <si>
    <t>21.0 hours</t>
  </si>
  <si>
    <t>CL-2597</t>
  </si>
  <si>
    <t>CLIENT_2597</t>
  </si>
  <si>
    <t>CL-1061</t>
  </si>
  <si>
    <t>Client_1061</t>
  </si>
  <si>
    <t>35.5 hours</t>
  </si>
  <si>
    <t>CL-2505</t>
  </si>
  <si>
    <t>Client_2505</t>
  </si>
  <si>
    <t>CL-0803</t>
  </si>
  <si>
    <t>Client_803</t>
  </si>
  <si>
    <t>22.07.2024</t>
  </si>
  <si>
    <t>CL-1952</t>
  </si>
  <si>
    <t>Client_1952</t>
  </si>
  <si>
    <t>27.11.2024</t>
  </si>
  <si>
    <t>14.4 hrs</t>
  </si>
  <si>
    <t>CL-0672</t>
  </si>
  <si>
    <t>Client_672</t>
  </si>
  <si>
    <t>CL-2794</t>
  </si>
  <si>
    <t>CLIENT_2794</t>
  </si>
  <si>
    <t>CL-1027</t>
  </si>
  <si>
    <t>Client_1027</t>
  </si>
  <si>
    <t>CL-0226</t>
  </si>
  <si>
    <t>Client_226</t>
  </si>
  <si>
    <t>39.0 hrs</t>
  </si>
  <si>
    <t>CL-1667</t>
  </si>
  <si>
    <t>Client_1667</t>
  </si>
  <si>
    <t>CL-0092</t>
  </si>
  <si>
    <t>Client_092</t>
  </si>
  <si>
    <t>CL-0894</t>
  </si>
  <si>
    <t>Client_894</t>
  </si>
  <si>
    <t>March 13, 2023</t>
  </si>
  <si>
    <t>21.1h</t>
  </si>
  <si>
    <t>CL-2240</t>
  </si>
  <si>
    <t>Client_2240</t>
  </si>
  <si>
    <t>CL-1724</t>
  </si>
  <si>
    <t>Client_1724</t>
  </si>
  <si>
    <t>05.05.2023</t>
  </si>
  <si>
    <t>52.9 hrs</t>
  </si>
  <si>
    <t>CL-1968</t>
  </si>
  <si>
    <t>Client_1968</t>
  </si>
  <si>
    <t>CL-0044</t>
  </si>
  <si>
    <t>Client_044</t>
  </si>
  <si>
    <t>9/22/24</t>
  </si>
  <si>
    <t>0.5 hours</t>
  </si>
  <si>
    <t>CL-2249</t>
  </si>
  <si>
    <t xml:space="preserve"> Client_2249</t>
  </si>
  <si>
    <t>CL-1988</t>
  </si>
  <si>
    <t>Client_1988</t>
  </si>
  <si>
    <t>February 8, 2023</t>
  </si>
  <si>
    <t>31.0 hrs</t>
  </si>
  <si>
    <t>CL-2493</t>
  </si>
  <si>
    <t xml:space="preserve">Client_2493 </t>
  </si>
  <si>
    <t>37.6 hrs</t>
  </si>
  <si>
    <t>CL-2476</t>
  </si>
  <si>
    <t>Client_2476</t>
  </si>
  <si>
    <t>3/20/24</t>
  </si>
  <si>
    <t>CL-2461</t>
  </si>
  <si>
    <t xml:space="preserve">Client_2461 </t>
  </si>
  <si>
    <t>April 17, 2023</t>
  </si>
  <si>
    <t>CL-1927</t>
  </si>
  <si>
    <t>Client_1927</t>
  </si>
  <si>
    <t>CL-1309</t>
  </si>
  <si>
    <t>Client_1309</t>
  </si>
  <si>
    <t>October 28, 2024</t>
  </si>
  <si>
    <t>CL-1824</t>
  </si>
  <si>
    <t>Client_1824</t>
  </si>
  <si>
    <t>07.08.2024</t>
  </si>
  <si>
    <t>55.4 hrs</t>
  </si>
  <si>
    <t>CL-2703</t>
  </si>
  <si>
    <t>Client_2703</t>
  </si>
  <si>
    <t>56.8h</t>
  </si>
  <si>
    <t>CL-2252</t>
  </si>
  <si>
    <t>Client_2252</t>
  </si>
  <si>
    <t>CL-1895</t>
  </si>
  <si>
    <t>client_1895</t>
  </si>
  <si>
    <t>CL-0403</t>
  </si>
  <si>
    <t>Client_403</t>
  </si>
  <si>
    <t>CL-1985</t>
  </si>
  <si>
    <t>Client_1985</t>
  </si>
  <si>
    <t>CL-1282</t>
  </si>
  <si>
    <t>Client_1282</t>
  </si>
  <si>
    <t>March 9, 2023</t>
  </si>
  <si>
    <t>66.7h</t>
  </si>
  <si>
    <t>CL-2411</t>
  </si>
  <si>
    <t>Client_2411</t>
  </si>
  <si>
    <t>CL-0077</t>
  </si>
  <si>
    <t>Client_077</t>
  </si>
  <si>
    <t>50.8h</t>
  </si>
  <si>
    <t>CL-1527</t>
  </si>
  <si>
    <t>Client_1527</t>
  </si>
  <si>
    <t>CL-1617</t>
  </si>
  <si>
    <t>Client_1617</t>
  </si>
  <si>
    <t>59.7 hrs</t>
  </si>
  <si>
    <t>CL-1417</t>
  </si>
  <si>
    <t>Client_1417</t>
  </si>
  <si>
    <t>CL-2199</t>
  </si>
  <si>
    <t>Client_2199</t>
  </si>
  <si>
    <t>9.0h</t>
  </si>
  <si>
    <t>CL-1716</t>
  </si>
  <si>
    <t>Client_1716</t>
  </si>
  <si>
    <t>CL-2631</t>
  </si>
  <si>
    <t>Client_2631</t>
  </si>
  <si>
    <t>CL-1829</t>
  </si>
  <si>
    <t>Client_1829</t>
  </si>
  <si>
    <t>1/17/24</t>
  </si>
  <si>
    <t>CL-0597</t>
  </si>
  <si>
    <t>client_597</t>
  </si>
  <si>
    <t>CL-0645</t>
  </si>
  <si>
    <t>Client_645</t>
  </si>
  <si>
    <t>CL-0885</t>
  </si>
  <si>
    <t>Client_885</t>
  </si>
  <si>
    <t>14.5 hrs</t>
  </si>
  <si>
    <t>CL-2870</t>
  </si>
  <si>
    <t>Client_2870</t>
  </si>
  <si>
    <t>05-19-2024</t>
  </si>
  <si>
    <t>57.8 hrs</t>
  </si>
  <si>
    <t>CL-1294</t>
  </si>
  <si>
    <t>Client_1294</t>
  </si>
  <si>
    <t>16.8 hours</t>
  </si>
  <si>
    <t>CL-1092</t>
  </si>
  <si>
    <t>Client_1092</t>
  </si>
  <si>
    <t>CL-2556</t>
  </si>
  <si>
    <t>Client_2556</t>
  </si>
  <si>
    <t>CL-2348</t>
  </si>
  <si>
    <t>Client_2348</t>
  </si>
  <si>
    <t>11-26-2023</t>
  </si>
  <si>
    <t>CL-1139</t>
  </si>
  <si>
    <t>Client_1139</t>
  </si>
  <si>
    <t>CL-0835</t>
  </si>
  <si>
    <t>Client_835</t>
  </si>
  <si>
    <t>12-29-2024</t>
  </si>
  <si>
    <t>57.3 hrs</t>
  </si>
  <si>
    <t>CL-0290</t>
  </si>
  <si>
    <t>Client_290</t>
  </si>
  <si>
    <t>10.3 hrs</t>
  </si>
  <si>
    <t>CL-1722</t>
  </si>
  <si>
    <t>Client_1722</t>
  </si>
  <si>
    <t>32.5 hours</t>
  </si>
  <si>
    <t>CL-2911</t>
  </si>
  <si>
    <t>Client_2911</t>
  </si>
  <si>
    <t>52.6 hours</t>
  </si>
  <si>
    <t>CL-0212</t>
  </si>
  <si>
    <t>Client_212</t>
  </si>
  <si>
    <t>5/29/24</t>
  </si>
  <si>
    <t>CL-0644</t>
  </si>
  <si>
    <t>CLIENT_644</t>
  </si>
  <si>
    <t>CL-0061</t>
  </si>
  <si>
    <t>Client_061</t>
  </si>
  <si>
    <t>CL-0528</t>
  </si>
  <si>
    <t>CLIENT_528</t>
  </si>
  <si>
    <t>CL-2117</t>
  </si>
  <si>
    <t>Client_2117</t>
  </si>
  <si>
    <t>13.8 hours</t>
  </si>
  <si>
    <t>CL-2056</t>
  </si>
  <si>
    <t>Client_2056</t>
  </si>
  <si>
    <t>20.02.2024</t>
  </si>
  <si>
    <t>47.0h</t>
  </si>
  <si>
    <t>CL-0448</t>
  </si>
  <si>
    <t>Client_448</t>
  </si>
  <si>
    <t>08-26-2024</t>
  </si>
  <si>
    <t>34.6 hrs</t>
  </si>
  <si>
    <t>CL-0792</t>
  </si>
  <si>
    <t>Client_792</t>
  </si>
  <si>
    <t>48.0h</t>
  </si>
  <si>
    <t>CL-1870</t>
  </si>
  <si>
    <t>Client_1870</t>
  </si>
  <si>
    <t>CL-2546</t>
  </si>
  <si>
    <t>Client_2546</t>
  </si>
  <si>
    <t>50.9 hrs</t>
  </si>
  <si>
    <t>CL-1920</t>
  </si>
  <si>
    <t>Client_1920</t>
  </si>
  <si>
    <t>CL-0563</t>
  </si>
  <si>
    <t>Client_563</t>
  </si>
  <si>
    <t>2/27/23</t>
  </si>
  <si>
    <t>CL-0114</t>
  </si>
  <si>
    <t>Client_114</t>
  </si>
  <si>
    <t>CL-1473</t>
  </si>
  <si>
    <t>Client_1473</t>
  </si>
  <si>
    <t>CL-0454</t>
  </si>
  <si>
    <t>Client_454</t>
  </si>
  <si>
    <t>CL-2871</t>
  </si>
  <si>
    <t>client_2871</t>
  </si>
  <si>
    <t>CL-2382</t>
  </si>
  <si>
    <t>Client_2382</t>
  </si>
  <si>
    <t>3/28/24</t>
  </si>
  <si>
    <t>CL-2481</t>
  </si>
  <si>
    <t>Client_2481</t>
  </si>
  <si>
    <t>17.7 hrs</t>
  </si>
  <si>
    <t>CL-1917</t>
  </si>
  <si>
    <t>Client_1917</t>
  </si>
  <si>
    <t>49.9h</t>
  </si>
  <si>
    <t>CL-1517</t>
  </si>
  <si>
    <t>Client_1517</t>
  </si>
  <si>
    <t>CL-2565</t>
  </si>
  <si>
    <t>Client_2565</t>
  </si>
  <si>
    <t>CL-0778</t>
  </si>
  <si>
    <t>Client_778</t>
  </si>
  <si>
    <t>October 26, 2024</t>
  </si>
  <si>
    <t>CL-2740</t>
  </si>
  <si>
    <t>CLIENT_2740</t>
  </si>
  <si>
    <t>CL-0834</t>
  </si>
  <si>
    <t>Client_834</t>
  </si>
  <si>
    <t>26.9 hours</t>
  </si>
  <si>
    <t>CL-2920</t>
  </si>
  <si>
    <t>Client_2920</t>
  </si>
  <si>
    <t>02.09.2023</t>
  </si>
  <si>
    <t>CL-0088</t>
  </si>
  <si>
    <t>Client_088</t>
  </si>
  <si>
    <t>10/26/23</t>
  </si>
  <si>
    <t>70.6 hrs</t>
  </si>
  <si>
    <t>CL-2586</t>
  </si>
  <si>
    <t>Client_2586</t>
  </si>
  <si>
    <t>CL-0387</t>
  </si>
  <si>
    <t>Client_387</t>
  </si>
  <si>
    <t>CL-1189</t>
  </si>
  <si>
    <t>Client_1189</t>
  </si>
  <si>
    <t>CL-0826</t>
  </si>
  <si>
    <t>Client_826</t>
  </si>
  <si>
    <t>43.6 hours</t>
  </si>
  <si>
    <t>CL-2937</t>
  </si>
  <si>
    <t xml:space="preserve">Client_2937 </t>
  </si>
  <si>
    <t>July 4, 2024</t>
  </si>
  <si>
    <t>CL-1093</t>
  </si>
  <si>
    <t>Client_1093</t>
  </si>
  <si>
    <t>2/26/23</t>
  </si>
  <si>
    <t>CL-1494</t>
  </si>
  <si>
    <t>Client_1494</t>
  </si>
  <si>
    <t>September 10, 2023</t>
  </si>
  <si>
    <t>CL-0407</t>
  </si>
  <si>
    <t>Client_407</t>
  </si>
  <si>
    <t>53.4 hrs</t>
  </si>
  <si>
    <t>CL-2378</t>
  </si>
  <si>
    <t xml:space="preserve"> Client_2378</t>
  </si>
  <si>
    <t>November 14, 2023</t>
  </si>
  <si>
    <t>CL-1090</t>
  </si>
  <si>
    <t>Client_1090</t>
  </si>
  <si>
    <t>33.9h</t>
  </si>
  <si>
    <t>CL-0768</t>
  </si>
  <si>
    <t>Client_768</t>
  </si>
  <si>
    <t>19.6 hrs</t>
  </si>
  <si>
    <t>CL-1828</t>
  </si>
  <si>
    <t>Client_1828</t>
  </si>
  <si>
    <t>CL-1820</t>
  </si>
  <si>
    <t>Client_1820</t>
  </si>
  <si>
    <t>CL-1135</t>
  </si>
  <si>
    <t>Client_1135</t>
  </si>
  <si>
    <t>47.7 hours</t>
  </si>
  <si>
    <t>CL-0050</t>
  </si>
  <si>
    <t>Client_050</t>
  </si>
  <si>
    <t>12.06.2023</t>
  </si>
  <si>
    <t>CL-0716</t>
  </si>
  <si>
    <t>Client_716</t>
  </si>
  <si>
    <t>23.1h</t>
  </si>
  <si>
    <t>CL-1669</t>
  </si>
  <si>
    <t>Client_1669</t>
  </si>
  <si>
    <t>23.11.2024</t>
  </si>
  <si>
    <t>CL-0904</t>
  </si>
  <si>
    <t>Client_904</t>
  </si>
  <si>
    <t>CL-0056</t>
  </si>
  <si>
    <t>client_056</t>
  </si>
  <si>
    <t>19.05.2023</t>
  </si>
  <si>
    <t>27.6 hrs</t>
  </si>
  <si>
    <t>CL-0682</t>
  </si>
  <si>
    <t>Client_682</t>
  </si>
  <si>
    <t>CL-2482</t>
  </si>
  <si>
    <t>Client_2482</t>
  </si>
  <si>
    <t>12-13-2024</t>
  </si>
  <si>
    <t>CL-1767</t>
  </si>
  <si>
    <t>Client_1767</t>
  </si>
  <si>
    <t>CL-2242</t>
  </si>
  <si>
    <t>client_2242</t>
  </si>
  <si>
    <t>51.9h</t>
  </si>
  <si>
    <t>CL-0465</t>
  </si>
  <si>
    <t>Client_465</t>
  </si>
  <si>
    <t>CL-2410</t>
  </si>
  <si>
    <t>Client_2410</t>
  </si>
  <si>
    <t>CL-2369</t>
  </si>
  <si>
    <t>Client_2369</t>
  </si>
  <si>
    <t>CL-1252</t>
  </si>
  <si>
    <t>CLIENT_1252</t>
  </si>
  <si>
    <t>4/24/23</t>
  </si>
  <si>
    <t>CL-1532</t>
  </si>
  <si>
    <t>Client_1532</t>
  </si>
  <si>
    <t>65.1 hours</t>
  </si>
  <si>
    <t>CL-1957</t>
  </si>
  <si>
    <t xml:space="preserve"> Client_1957</t>
  </si>
  <si>
    <t>08-21-2023</t>
  </si>
  <si>
    <t>CL-0920</t>
  </si>
  <si>
    <t>Client_920</t>
  </si>
  <si>
    <t>CL-2194</t>
  </si>
  <si>
    <t>Client_2194</t>
  </si>
  <si>
    <t>CL-1146</t>
  </si>
  <si>
    <t>Client_1146</t>
  </si>
  <si>
    <t>CL-0012</t>
  </si>
  <si>
    <t>Client_012</t>
  </si>
  <si>
    <t>CL-1326</t>
  </si>
  <si>
    <t>Client_1326</t>
  </si>
  <si>
    <t>38.1 hrs</t>
  </si>
  <si>
    <t>CL-2862</t>
  </si>
  <si>
    <t>Client_2862</t>
  </si>
  <si>
    <t>CL-1432</t>
  </si>
  <si>
    <t>Client_1432</t>
  </si>
  <si>
    <t>CL-1015</t>
  </si>
  <si>
    <t>Client_1015</t>
  </si>
  <si>
    <t>CL-1729</t>
  </si>
  <si>
    <t>Client_1729</t>
  </si>
  <si>
    <t>CL-2668</t>
  </si>
  <si>
    <t>Client_2668</t>
  </si>
  <si>
    <t>58.3h</t>
  </si>
  <si>
    <t>CL-0747</t>
  </si>
  <si>
    <t xml:space="preserve">Client_747 </t>
  </si>
  <si>
    <t>CL-2440</t>
  </si>
  <si>
    <t>Client_2440</t>
  </si>
  <si>
    <t>CL-1975</t>
  </si>
  <si>
    <t>CLIENT_1975</t>
  </si>
  <si>
    <t>25.0h</t>
  </si>
  <si>
    <t>CL-0519</t>
  </si>
  <si>
    <t>Client_519</t>
  </si>
  <si>
    <t>56.7 hrs</t>
  </si>
  <si>
    <t>CL-0965</t>
  </si>
  <si>
    <t>Client_965</t>
  </si>
  <si>
    <t>17.07.2023</t>
  </si>
  <si>
    <t>CL-1308</t>
  </si>
  <si>
    <t>client_1308</t>
  </si>
  <si>
    <t>02-14-2024</t>
  </si>
  <si>
    <t>60.3h</t>
  </si>
  <si>
    <t>CL-1469</t>
  </si>
  <si>
    <t>Client_1469</t>
  </si>
  <si>
    <t>CL-1327</t>
  </si>
  <si>
    <t>Client_1327</t>
  </si>
  <si>
    <t>12.4 hrs</t>
  </si>
  <si>
    <t>CL-0655</t>
  </si>
  <si>
    <t>Client_655</t>
  </si>
  <si>
    <t>3.4 hours</t>
  </si>
  <si>
    <t>CL-0518</t>
  </si>
  <si>
    <t>Client_518</t>
  </si>
  <si>
    <t>39.1 hrs</t>
  </si>
  <si>
    <t>CL-2571</t>
  </si>
  <si>
    <t>Client_2571</t>
  </si>
  <si>
    <t>CL-0564</t>
  </si>
  <si>
    <t>Client_564</t>
  </si>
  <si>
    <t>24.7h</t>
  </si>
  <si>
    <t>CL-0109</t>
  </si>
  <si>
    <t xml:space="preserve"> Client_109</t>
  </si>
  <si>
    <t>08.11.2023</t>
  </si>
  <si>
    <t>CL-2409</t>
  </si>
  <si>
    <t>Client_2409</t>
  </si>
  <si>
    <t>CL-2542</t>
  </si>
  <si>
    <t>Client_2542</t>
  </si>
  <si>
    <t>CL-1287</t>
  </si>
  <si>
    <t>CLIENT_1287</t>
  </si>
  <si>
    <t>CL-2786</t>
  </si>
  <si>
    <t>Client_2786</t>
  </si>
  <si>
    <t>September 4, 2024</t>
  </si>
  <si>
    <t>CL-0715</t>
  </si>
  <si>
    <t>Client_715</t>
  </si>
  <si>
    <t>15.8 hours</t>
  </si>
  <si>
    <t>CL-0928</t>
  </si>
  <si>
    <t>Client_928</t>
  </si>
  <si>
    <t>03-28-2023</t>
  </si>
  <si>
    <t>69.6 hrs</t>
  </si>
  <si>
    <t>CL-0877</t>
  </si>
  <si>
    <t>Client_877</t>
  </si>
  <si>
    <t>CL-0907</t>
  </si>
  <si>
    <t>Client_907</t>
  </si>
  <si>
    <t>16.3 hours</t>
  </si>
  <si>
    <t>CL-2455</t>
  </si>
  <si>
    <t>Client_2455</t>
  </si>
  <si>
    <t>61.3 hrs</t>
  </si>
  <si>
    <t>CL-1297</t>
  </si>
  <si>
    <t>Client_1297</t>
  </si>
  <si>
    <t>CL-1195</t>
  </si>
  <si>
    <t>Client_1195</t>
  </si>
  <si>
    <t>7.9 hrs</t>
  </si>
  <si>
    <t>CL-0789</t>
  </si>
  <si>
    <t>Client_789</t>
  </si>
  <si>
    <t>CL-1677</t>
  </si>
  <si>
    <t>Client_1677</t>
  </si>
  <si>
    <t>02-21-2024</t>
  </si>
  <si>
    <t>1.6h</t>
  </si>
  <si>
    <t>CL-1519</t>
  </si>
  <si>
    <t>CLIENT_1519</t>
  </si>
  <si>
    <t>34.7 hrs</t>
  </si>
  <si>
    <t>CL-1344</t>
  </si>
  <si>
    <t>Client_1344</t>
  </si>
  <si>
    <t>CL-2795</t>
  </si>
  <si>
    <t>Client_2795</t>
  </si>
  <si>
    <t>February 4, 2023</t>
  </si>
  <si>
    <t>52.4 hrs</t>
  </si>
  <si>
    <t>CL-1062</t>
  </si>
  <si>
    <t>Client_1062</t>
  </si>
  <si>
    <t>10-31-2023</t>
  </si>
  <si>
    <t>CL-2171</t>
  </si>
  <si>
    <t>Client_2171</t>
  </si>
  <si>
    <t>20.05.2023</t>
  </si>
  <si>
    <t>46.1 hrs</t>
  </si>
  <si>
    <t>CL-1507</t>
  </si>
  <si>
    <t>Client_1507</t>
  </si>
  <si>
    <t>May 2, 2024</t>
  </si>
  <si>
    <t>CL-0541</t>
  </si>
  <si>
    <t>Client_541</t>
  </si>
  <si>
    <t>CL-1892</t>
  </si>
  <si>
    <t>Client_1892</t>
  </si>
  <si>
    <t>CL-2835</t>
  </si>
  <si>
    <t>Client_2835</t>
  </si>
  <si>
    <t>27.06.2024</t>
  </si>
  <si>
    <t>CL-0812</t>
  </si>
  <si>
    <t>Client_812</t>
  </si>
  <si>
    <t>28.8 hours</t>
  </si>
  <si>
    <t>CL-1218</t>
  </si>
  <si>
    <t>Client_1218</t>
  </si>
  <si>
    <t>27.1h</t>
  </si>
  <si>
    <t>CL-0719</t>
  </si>
  <si>
    <t xml:space="preserve"> Client_719</t>
  </si>
  <si>
    <t>March 29, 2024</t>
  </si>
  <si>
    <t>66.8 hours</t>
  </si>
  <si>
    <t>CL-1568</t>
  </si>
  <si>
    <t>Client_1568</t>
  </si>
  <si>
    <t>18.7 hours</t>
  </si>
  <si>
    <t>CL-2084</t>
  </si>
  <si>
    <t>Client_2084</t>
  </si>
  <si>
    <t>CL-2902</t>
  </si>
  <si>
    <t>Client_2902</t>
  </si>
  <si>
    <t>63.3h</t>
  </si>
  <si>
    <t>CL-1348</t>
  </si>
  <si>
    <t>Client_1348</t>
  </si>
  <si>
    <t>CL-1720</t>
  </si>
  <si>
    <t>Client_1720</t>
  </si>
  <si>
    <t>6.6 hours</t>
  </si>
  <si>
    <t>CL-2882</t>
  </si>
  <si>
    <t>Client_2882</t>
  </si>
  <si>
    <t>06.05.2023</t>
  </si>
  <si>
    <t>CL-1955</t>
  </si>
  <si>
    <t>Client_1955</t>
  </si>
  <si>
    <t>03-25-2024</t>
  </si>
  <si>
    <t>CL-0444</t>
  </si>
  <si>
    <t>Client_444</t>
  </si>
  <si>
    <t>CL-2876</t>
  </si>
  <si>
    <t>Client_2876</t>
  </si>
  <si>
    <t>CL-2840</t>
  </si>
  <si>
    <t>Client_2840</t>
  </si>
  <si>
    <t>22.5 hrs</t>
  </si>
  <si>
    <t>CL-0105</t>
  </si>
  <si>
    <t>Client_105</t>
  </si>
  <si>
    <t>58.0h</t>
  </si>
  <si>
    <t>CL-2008</t>
  </si>
  <si>
    <t>Client_2008</t>
  </si>
  <si>
    <t>CL-0557</t>
  </si>
  <si>
    <t>Client_557</t>
  </si>
  <si>
    <t>CL-0561</t>
  </si>
  <si>
    <t>Client_561</t>
  </si>
  <si>
    <t>CL-2046</t>
  </si>
  <si>
    <t>Client_2046</t>
  </si>
  <si>
    <t>CL-0399</t>
  </si>
  <si>
    <t>Client_399</t>
  </si>
  <si>
    <t>10.1h</t>
  </si>
  <si>
    <t>CL-1428</t>
  </si>
  <si>
    <t>Client_1428</t>
  </si>
  <si>
    <t>19.9 hrs</t>
  </si>
  <si>
    <t>CL-2601</t>
  </si>
  <si>
    <t>Client_2601</t>
  </si>
  <si>
    <t>CL-2971</t>
  </si>
  <si>
    <t>Client_2971</t>
  </si>
  <si>
    <t>CL-1918</t>
  </si>
  <si>
    <t>CLIENT_1918</t>
  </si>
  <si>
    <t>24.8 hrs</t>
  </si>
  <si>
    <t>CL-2689</t>
  </si>
  <si>
    <t>Client_2689</t>
  </si>
  <si>
    <t>23.2h</t>
  </si>
  <si>
    <t>CL-2102</t>
  </si>
  <si>
    <t>Client_2102</t>
  </si>
  <si>
    <t>53.8h</t>
  </si>
  <si>
    <t>CL-2734</t>
  </si>
  <si>
    <t>Client_2734</t>
  </si>
  <si>
    <t>20.04.2023</t>
  </si>
  <si>
    <t>39.6h</t>
  </si>
  <si>
    <t>CL-2879</t>
  </si>
  <si>
    <t>Client_2879</t>
  </si>
  <si>
    <t>7.8h</t>
  </si>
  <si>
    <t>CL-2466</t>
  </si>
  <si>
    <t xml:space="preserve"> Client_2466</t>
  </si>
  <si>
    <t>CL-1478</t>
  </si>
  <si>
    <t>Client_1478</t>
  </si>
  <si>
    <t>18.12.2024</t>
  </si>
  <si>
    <t>CL-0776</t>
  </si>
  <si>
    <t>Client_776</t>
  </si>
  <si>
    <t>50.6 hours</t>
  </si>
  <si>
    <t>CL-1026</t>
  </si>
  <si>
    <t>Client_1026</t>
  </si>
  <si>
    <t>37.9 hours</t>
  </si>
  <si>
    <t>CL-0711</t>
  </si>
  <si>
    <t xml:space="preserve">Client_711 </t>
  </si>
  <si>
    <t>69.4h</t>
  </si>
  <si>
    <t>CL-2275</t>
  </si>
  <si>
    <t>CLIENT_2275</t>
  </si>
  <si>
    <t>CL-0972</t>
  </si>
  <si>
    <t>Client_972</t>
  </si>
  <si>
    <t>CL-2916</t>
  </si>
  <si>
    <t>CLIENT_2916</t>
  </si>
  <si>
    <t>CL-2652</t>
  </si>
  <si>
    <t>Client_2652</t>
  </si>
  <si>
    <t>13.03.2024</t>
  </si>
  <si>
    <t>36.9h</t>
  </si>
  <si>
    <t>CL-0703</t>
  </si>
  <si>
    <t>Client_703</t>
  </si>
  <si>
    <t>CL-1073</t>
  </si>
  <si>
    <t>Client_1073</t>
  </si>
  <si>
    <t>CL-1549</t>
  </si>
  <si>
    <t>Client_1549</t>
  </si>
  <si>
    <t>17.3 hrs</t>
  </si>
  <si>
    <t>CL-0072</t>
  </si>
  <si>
    <t>Client_072</t>
  </si>
  <si>
    <t>34.7 hours</t>
  </si>
  <si>
    <t>CL-2958</t>
  </si>
  <si>
    <t>Client_2958</t>
  </si>
  <si>
    <t>CL-1545</t>
  </si>
  <si>
    <t>Client_1545</t>
  </si>
  <si>
    <t>2/22/23</t>
  </si>
  <si>
    <t>8.1 hrs</t>
  </si>
  <si>
    <t>CL-0861</t>
  </si>
  <si>
    <t>Client_861</t>
  </si>
  <si>
    <t>36.6 hours</t>
  </si>
  <si>
    <t>CL-1128</t>
  </si>
  <si>
    <t>Client_1128</t>
  </si>
  <si>
    <t>CL-1407</t>
  </si>
  <si>
    <t>Client_1407</t>
  </si>
  <si>
    <t>48.9 hrs</t>
  </si>
  <si>
    <t>CL-0625</t>
  </si>
  <si>
    <t>CLIENT_625</t>
  </si>
  <si>
    <t>12.3 hrs</t>
  </si>
  <si>
    <t>CL-1777</t>
  </si>
  <si>
    <t>CLIENT_1777</t>
  </si>
  <si>
    <t>CL-2931</t>
  </si>
  <si>
    <t>Client_2931</t>
  </si>
  <si>
    <t>15.07.2024</t>
  </si>
  <si>
    <t>63.6h</t>
  </si>
  <si>
    <t>CL-2730</t>
  </si>
  <si>
    <t>Client_2730</t>
  </si>
  <si>
    <t>CL-1131</t>
  </si>
  <si>
    <t>Client_1131</t>
  </si>
  <si>
    <t>CL-1042</t>
  </si>
  <si>
    <t>Client_1042</t>
  </si>
  <si>
    <t>CL-2469</t>
  </si>
  <si>
    <t>Client_2469</t>
  </si>
  <si>
    <t>May 9, 2023</t>
  </si>
  <si>
    <t>71.8 hrs</t>
  </si>
  <si>
    <t>CL-2936</t>
  </si>
  <si>
    <t>Client_2936</t>
  </si>
  <si>
    <t>66.1h</t>
  </si>
  <si>
    <t>CL-1041</t>
  </si>
  <si>
    <t>Client_1041</t>
  </si>
  <si>
    <t>18.11.2023</t>
  </si>
  <si>
    <t>21.9 hrs</t>
  </si>
  <si>
    <t>CL-2759</t>
  </si>
  <si>
    <t>Client_2759</t>
  </si>
  <si>
    <t>CL-1201</t>
  </si>
  <si>
    <t>Client_1201</t>
  </si>
  <si>
    <t>CL-1674</t>
  </si>
  <si>
    <t>Client_1674</t>
  </si>
  <si>
    <t>CL-0848</t>
  </si>
  <si>
    <t>Client_848</t>
  </si>
  <si>
    <t>63.0 hours</t>
  </si>
  <si>
    <t>CL-1714</t>
  </si>
  <si>
    <t>Client_1714</t>
  </si>
  <si>
    <t>CL-1496</t>
  </si>
  <si>
    <t>Client_1496</t>
  </si>
  <si>
    <t>September 21, 2024</t>
  </si>
  <si>
    <t>45.9 hrs</t>
  </si>
  <si>
    <t>CL-2890</t>
  </si>
  <si>
    <t>Client_2890</t>
  </si>
  <si>
    <t>December 30, 2024</t>
  </si>
  <si>
    <t>CL-1656</t>
  </si>
  <si>
    <t>Client_1656</t>
  </si>
  <si>
    <t>26.06.2024</t>
  </si>
  <si>
    <t>42.4h</t>
  </si>
  <si>
    <t>CL-2758</t>
  </si>
  <si>
    <t>Client_2758</t>
  </si>
  <si>
    <t>CL-2615</t>
  </si>
  <si>
    <t>Client_2615</t>
  </si>
  <si>
    <t>CL-2742</t>
  </si>
  <si>
    <t>Client_2742</t>
  </si>
  <si>
    <t>CL-2873</t>
  </si>
  <si>
    <t>Client_2873</t>
  </si>
  <si>
    <t>CL-1088</t>
  </si>
  <si>
    <t>Client_1088</t>
  </si>
  <si>
    <t>18.4h</t>
  </si>
  <si>
    <t>CL-2580</t>
  </si>
  <si>
    <t>CLIENT_2580</t>
  </si>
  <si>
    <t>04.05.2024</t>
  </si>
  <si>
    <t>CL-1520</t>
  </si>
  <si>
    <t>Client_1520</t>
  </si>
  <si>
    <t>3.9 hrs</t>
  </si>
  <si>
    <t>CL-1389</t>
  </si>
  <si>
    <t>Client_1389</t>
  </si>
  <si>
    <t>17.2h</t>
  </si>
  <si>
    <t>CL-2908</t>
  </si>
  <si>
    <t>Client_2908</t>
  </si>
  <si>
    <t>51.2h</t>
  </si>
  <si>
    <t>CL-2944</t>
  </si>
  <si>
    <t>Client_2944</t>
  </si>
  <si>
    <t>CL-1010</t>
  </si>
  <si>
    <t>Client_1010</t>
  </si>
  <si>
    <t>CL-2811</t>
  </si>
  <si>
    <t>Client_2811</t>
  </si>
  <si>
    <t>CL-2490</t>
  </si>
  <si>
    <t>Client_2490</t>
  </si>
  <si>
    <t>CL-0866</t>
  </si>
  <si>
    <t>Client_866</t>
  </si>
  <si>
    <t>CL-0957</t>
  </si>
  <si>
    <t>Client_957</t>
  </si>
  <si>
    <t>23.07.2023</t>
  </si>
  <si>
    <t>CL-2006</t>
  </si>
  <si>
    <t>Client_2006</t>
  </si>
  <si>
    <t>CL-1574</t>
  </si>
  <si>
    <t>Client_1574</t>
  </si>
  <si>
    <t>CL-0401</t>
  </si>
  <si>
    <t>Client_401</t>
  </si>
  <si>
    <t>May 31, 2024</t>
  </si>
  <si>
    <t>66.0 hrs</t>
  </si>
  <si>
    <t>CL-0067</t>
  </si>
  <si>
    <t>Client_067</t>
  </si>
  <si>
    <t>08.12.2024</t>
  </si>
  <si>
    <t>CL-0910</t>
  </si>
  <si>
    <t>Client_910</t>
  </si>
  <si>
    <t>CL-2554</t>
  </si>
  <si>
    <t>Client_2554</t>
  </si>
  <si>
    <t>40.0 hours</t>
  </si>
  <si>
    <t>CL-1738</t>
  </si>
  <si>
    <t>Client_1738</t>
  </si>
  <si>
    <t>25.12.2023</t>
  </si>
  <si>
    <t>53.9 hours</t>
  </si>
  <si>
    <t>CL-1857</t>
  </si>
  <si>
    <t>Client_1857</t>
  </si>
  <si>
    <t>1/14/24</t>
  </si>
  <si>
    <t>42.6h</t>
  </si>
  <si>
    <t>CL-1323</t>
  </si>
  <si>
    <t>Client_1323</t>
  </si>
  <si>
    <t>CL-2241</t>
  </si>
  <si>
    <t>Client_2241</t>
  </si>
  <si>
    <t>CL-2529</t>
  </si>
  <si>
    <t>Client_2529</t>
  </si>
  <si>
    <t>10-24-2023</t>
  </si>
  <si>
    <t>CL-0213</t>
  </si>
  <si>
    <t>Client_213</t>
  </si>
  <si>
    <t>06.06.2023</t>
  </si>
  <si>
    <t>CL-1449</t>
  </si>
  <si>
    <t>Client_1449</t>
  </si>
  <si>
    <t>October 11, 2024</t>
  </si>
  <si>
    <t>CL-1271</t>
  </si>
  <si>
    <t>Client_1271</t>
  </si>
  <si>
    <t>01-15-2023</t>
  </si>
  <si>
    <t>15.3 hrs</t>
  </si>
  <si>
    <t>CL-0744</t>
  </si>
  <si>
    <t>Client_744</t>
  </si>
  <si>
    <t>02-26-2023</t>
  </si>
  <si>
    <t>27.8h</t>
  </si>
  <si>
    <t>CL-0547</t>
  </si>
  <si>
    <t>Client_547</t>
  </si>
  <si>
    <t>CL-0325</t>
  </si>
  <si>
    <t>Client_325</t>
  </si>
  <si>
    <t>August 13, 2023</t>
  </si>
  <si>
    <t>71.4 hrs</t>
  </si>
  <si>
    <t>CL-0899</t>
  </si>
  <si>
    <t>Client_899</t>
  </si>
  <si>
    <t>December 12, 2023</t>
  </si>
  <si>
    <t>64.1 hours</t>
  </si>
  <si>
    <t>CL-1159</t>
  </si>
  <si>
    <t>Client_1159</t>
  </si>
  <si>
    <t>CL-2216</t>
  </si>
  <si>
    <t xml:space="preserve">Client_2216 </t>
  </si>
  <si>
    <t>30.07.2024</t>
  </si>
  <si>
    <t>CL-1821</t>
  </si>
  <si>
    <t>Client_1821</t>
  </si>
  <si>
    <t>8/31/24</t>
  </si>
  <si>
    <t>CL-1636</t>
  </si>
  <si>
    <t>Client_1636</t>
  </si>
  <si>
    <t>August 13, 2024</t>
  </si>
  <si>
    <t>CL-0663</t>
  </si>
  <si>
    <t>Client_663</t>
  </si>
  <si>
    <t>CL-0118</t>
  </si>
  <si>
    <t>Client_118</t>
  </si>
  <si>
    <t>03-30-2024</t>
  </si>
  <si>
    <t>CL-0252</t>
  </si>
  <si>
    <t>Client_252</t>
  </si>
  <si>
    <t>CL-1382</t>
  </si>
  <si>
    <t>Client_1382</t>
  </si>
  <si>
    <t>10/19/23</t>
  </si>
  <si>
    <t>CL-1944</t>
  </si>
  <si>
    <t>Client_1944</t>
  </si>
  <si>
    <t>CL-2512</t>
  </si>
  <si>
    <t>client_2512</t>
  </si>
  <si>
    <t>1/31/24</t>
  </si>
  <si>
    <t>CL-1967</t>
  </si>
  <si>
    <t>Client_1967</t>
  </si>
  <si>
    <t>CL-1868</t>
  </si>
  <si>
    <t>Client_1868</t>
  </si>
  <si>
    <t>5/14/24</t>
  </si>
  <si>
    <t>CL-2143</t>
  </si>
  <si>
    <t>Client_2143</t>
  </si>
  <si>
    <t>July 7, 2024</t>
  </si>
  <si>
    <t>CL-2014</t>
  </si>
  <si>
    <t>Client_2014</t>
  </si>
  <si>
    <t>42.1 hours</t>
  </si>
  <si>
    <t>CL-1560</t>
  </si>
  <si>
    <t>Client_1560</t>
  </si>
  <si>
    <t>CL-1876</t>
  </si>
  <si>
    <t>Client_1876</t>
  </si>
  <si>
    <t>CL-2995</t>
  </si>
  <si>
    <t>CLIENT_2995</t>
  </si>
  <si>
    <t>CL-0093</t>
  </si>
  <si>
    <t>Client_093</t>
  </si>
  <si>
    <t>22.06.2024</t>
  </si>
  <si>
    <t>CL-2569</t>
  </si>
  <si>
    <t>Client_2569</t>
  </si>
  <si>
    <t>CL-0808</t>
  </si>
  <si>
    <t>Client_808</t>
  </si>
  <si>
    <t>28.02.2024</t>
  </si>
  <si>
    <t>CL-1197</t>
  </si>
  <si>
    <t>Client_1197</t>
  </si>
  <si>
    <t>11.0 hrs</t>
  </si>
  <si>
    <t>CL-0075</t>
  </si>
  <si>
    <t>Client_075</t>
  </si>
  <si>
    <t>November 1, 2023</t>
  </si>
  <si>
    <t>CL-2682</t>
  </si>
  <si>
    <t>Client_2682</t>
  </si>
  <si>
    <t>4/20/24</t>
  </si>
  <si>
    <t>48.6 hrs</t>
  </si>
  <si>
    <t>CL-0926</t>
  </si>
  <si>
    <t>Client_926</t>
  </si>
  <si>
    <t>08-21-2024</t>
  </si>
  <si>
    <t>CL-0793</t>
  </si>
  <si>
    <t>Client_793</t>
  </si>
  <si>
    <t>CL-2163</t>
  </si>
  <si>
    <t>Client_2163</t>
  </si>
  <si>
    <t>11.03.2024</t>
  </si>
  <si>
    <t>CL-1365</t>
  </si>
  <si>
    <t>Client_1365</t>
  </si>
  <si>
    <t>01-19-2024</t>
  </si>
  <si>
    <t>CL-0285</t>
  </si>
  <si>
    <t>Client_285</t>
  </si>
  <si>
    <t>CL-2463</t>
  </si>
  <si>
    <t>Client_2463</t>
  </si>
  <si>
    <t>CL-2881</t>
  </si>
  <si>
    <t>Client_2881</t>
  </si>
  <si>
    <t>51.5h</t>
  </si>
  <si>
    <t>CL-1256</t>
  </si>
  <si>
    <t>Client_1256</t>
  </si>
  <si>
    <t>March 4, 2024</t>
  </si>
  <si>
    <t>44.7 hrs</t>
  </si>
  <si>
    <t>CL-2192</t>
  </si>
  <si>
    <t>Client_2192</t>
  </si>
  <si>
    <t>7/20/23</t>
  </si>
  <si>
    <t>CL-0782</t>
  </si>
  <si>
    <t>client_782</t>
  </si>
  <si>
    <t>CL-2521</t>
  </si>
  <si>
    <t>CLIENT_2521</t>
  </si>
  <si>
    <t>CL-1355</t>
  </si>
  <si>
    <t>Client_1355</t>
  </si>
  <si>
    <t>CL-2337</t>
  </si>
  <si>
    <t>Client_2337</t>
  </si>
  <si>
    <t>CL-2785</t>
  </si>
  <si>
    <t>Client_2785</t>
  </si>
  <si>
    <t>CL-0986</t>
  </si>
  <si>
    <t>Client_986</t>
  </si>
  <si>
    <t>CL-1855</t>
  </si>
  <si>
    <t>Client_1855</t>
  </si>
  <si>
    <t>CL-0702</t>
  </si>
  <si>
    <t xml:space="preserve"> Client_702</t>
  </si>
  <si>
    <t>11.12.2023</t>
  </si>
  <si>
    <t>48.2 hrs</t>
  </si>
  <si>
    <t>CL-2406</t>
  </si>
  <si>
    <t>Client_2406</t>
  </si>
  <si>
    <t>55.9h</t>
  </si>
  <si>
    <t>CL-1169</t>
  </si>
  <si>
    <t>Client_1169</t>
  </si>
  <si>
    <t>CL-1235</t>
  </si>
  <si>
    <t>Client_1235</t>
  </si>
  <si>
    <t>38.5h</t>
  </si>
  <si>
    <t>CL-1575</t>
  </si>
  <si>
    <t>Client_1575</t>
  </si>
  <si>
    <t>CL-1288</t>
  </si>
  <si>
    <t>Client_1288</t>
  </si>
  <si>
    <t>CL-2768</t>
  </si>
  <si>
    <t>Client_2768</t>
  </si>
  <si>
    <t>CL-0639</t>
  </si>
  <si>
    <t>Client_639</t>
  </si>
  <si>
    <t>CL-0038</t>
  </si>
  <si>
    <t xml:space="preserve"> Client_038</t>
  </si>
  <si>
    <t>CL-2837</t>
  </si>
  <si>
    <t>Client_2837</t>
  </si>
  <si>
    <t>66.4h</t>
  </si>
  <si>
    <t>CL-1442</t>
  </si>
  <si>
    <t>Client_1442</t>
  </si>
  <si>
    <t>CL-2574</t>
  </si>
  <si>
    <t>Client_2574</t>
  </si>
  <si>
    <t>CL-1691</t>
  </si>
  <si>
    <t>Client_1691</t>
  </si>
  <si>
    <t>CL-0593</t>
  </si>
  <si>
    <t>Client_593</t>
  </si>
  <si>
    <t>04-21-2024</t>
  </si>
  <si>
    <t>6.8h</t>
  </si>
  <si>
    <t>CL-1859</t>
  </si>
  <si>
    <t>Client_1859</t>
  </si>
  <si>
    <t>60.6 hrs</t>
  </si>
  <si>
    <t>CL-1678</t>
  </si>
  <si>
    <t>Client_1678</t>
  </si>
  <si>
    <t>CL-2603</t>
  </si>
  <si>
    <t>Client_2603</t>
  </si>
  <si>
    <t>CL-0788</t>
  </si>
  <si>
    <t>Client_788</t>
  </si>
  <si>
    <t>CL-1913</t>
  </si>
  <si>
    <t xml:space="preserve">Client_1913 </t>
  </si>
  <si>
    <t>CL-2419</t>
  </si>
  <si>
    <t>Client_2419</t>
  </si>
  <si>
    <t>27.9 hours</t>
  </si>
  <si>
    <t>CL-2868</t>
  </si>
  <si>
    <t>Client_2868</t>
  </si>
  <si>
    <t>26.03.2024</t>
  </si>
  <si>
    <t>CL-2679</t>
  </si>
  <si>
    <t>client_2679</t>
  </si>
  <si>
    <t>CL-1452</t>
  </si>
  <si>
    <t>Client_1452</t>
  </si>
  <si>
    <t>43.9 hours</t>
  </si>
  <si>
    <t>CL-1770</t>
  </si>
  <si>
    <t>Client_1770</t>
  </si>
  <si>
    <t>44.6h</t>
  </si>
  <si>
    <t>CL-2712</t>
  </si>
  <si>
    <t>Client_2712</t>
  </si>
  <si>
    <t>CL-0179</t>
  </si>
  <si>
    <t>Client_179</t>
  </si>
  <si>
    <t>36.4 hrs</t>
  </si>
  <si>
    <t>CL-2729</t>
  </si>
  <si>
    <t>Client_2729</t>
  </si>
  <si>
    <t>12-24-2024</t>
  </si>
  <si>
    <t>CL-0381</t>
  </si>
  <si>
    <t>Client_381</t>
  </si>
  <si>
    <t>10.02.2023</t>
  </si>
  <si>
    <t>67.2 hours</t>
  </si>
  <si>
    <t>CL-2878</t>
  </si>
  <si>
    <t>Client_2878</t>
  </si>
  <si>
    <t>10-17-2024</t>
  </si>
  <si>
    <t>12.5 hrs</t>
  </si>
  <si>
    <t>CL-2164</t>
  </si>
  <si>
    <t>Client_2164</t>
  </si>
  <si>
    <t>CL-0153</t>
  </si>
  <si>
    <t>Client_153</t>
  </si>
  <si>
    <t>May 31, 2023</t>
  </si>
  <si>
    <t>CL-1553</t>
  </si>
  <si>
    <t>Client_1553</t>
  </si>
  <si>
    <t>CL-2474</t>
  </si>
  <si>
    <t>Client_2474</t>
  </si>
  <si>
    <t>44.4 hours</t>
  </si>
  <si>
    <t>CL-0515</t>
  </si>
  <si>
    <t>Client_515</t>
  </si>
  <si>
    <t>CL-0846</t>
  </si>
  <si>
    <t>Client_846</t>
  </si>
  <si>
    <t>CL-0408</t>
  </si>
  <si>
    <t>Client_408</t>
  </si>
  <si>
    <t>12/13/24</t>
  </si>
  <si>
    <t>CL-1535</t>
  </si>
  <si>
    <t>Client_1535</t>
  </si>
  <si>
    <t>CL-2070</t>
  </si>
  <si>
    <t>Client_2070</t>
  </si>
  <si>
    <t>3.4h</t>
  </si>
  <si>
    <t>CL-0580</t>
  </si>
  <si>
    <t>Client_580</t>
  </si>
  <si>
    <t>December 11, 2024</t>
  </si>
  <si>
    <t>41.1 hours</t>
  </si>
  <si>
    <t>CL-2299</t>
  </si>
  <si>
    <t>Client_2299</t>
  </si>
  <si>
    <t>15.2h</t>
  </si>
  <si>
    <t>CL-0001</t>
  </si>
  <si>
    <t>Client_001</t>
  </si>
  <si>
    <t>CL-1077</t>
  </si>
  <si>
    <t>Client_1077</t>
  </si>
  <si>
    <t>10.11.2024</t>
  </si>
  <si>
    <t>CL-2064</t>
  </si>
  <si>
    <t>client_2064</t>
  </si>
  <si>
    <t>4/13/24</t>
  </si>
  <si>
    <t>CL-0685</t>
  </si>
  <si>
    <t>Client_685</t>
  </si>
  <si>
    <t>CL-0160</t>
  </si>
  <si>
    <t>Client_160</t>
  </si>
  <si>
    <t>February 14, 2023</t>
  </si>
  <si>
    <t>CL-1249</t>
  </si>
  <si>
    <t>Client_1249</t>
  </si>
  <si>
    <t>CL-0459</t>
  </si>
  <si>
    <t>Client_459</t>
  </si>
  <si>
    <t>CL-1581</t>
  </si>
  <si>
    <t>client_1581</t>
  </si>
  <si>
    <t>CL-0193</t>
  </si>
  <si>
    <t>Client_193</t>
  </si>
  <si>
    <t>03.11.2023</t>
  </si>
  <si>
    <t>CL-1605</t>
  </si>
  <si>
    <t>Client_1605</t>
  </si>
  <si>
    <t>CL-1426</t>
  </si>
  <si>
    <t>Client_1426</t>
  </si>
  <si>
    <t>CL-2778</t>
  </si>
  <si>
    <t>Client_2778</t>
  </si>
  <si>
    <t>31.6h</t>
  </si>
  <si>
    <t>CL-2077</t>
  </si>
  <si>
    <t>Client_2077</t>
  </si>
  <si>
    <t>CL-0236</t>
  </si>
  <si>
    <t>Client_236</t>
  </si>
  <si>
    <t>January 7, 2023</t>
  </si>
  <si>
    <t>CL-0154</t>
  </si>
  <si>
    <t>CLIENT_154</t>
  </si>
  <si>
    <t>August 30, 2023</t>
  </si>
  <si>
    <t>16.6 hours</t>
  </si>
  <si>
    <t>CL-1740</t>
  </si>
  <si>
    <t>Client_1740</t>
  </si>
  <si>
    <t>April 15, 2023</t>
  </si>
  <si>
    <t>CL-2789</t>
  </si>
  <si>
    <t>Client_2789</t>
  </si>
  <si>
    <t>06.02.2024</t>
  </si>
  <si>
    <t>CL-1392</t>
  </si>
  <si>
    <t>Client_1392</t>
  </si>
  <si>
    <t>16.5 hours</t>
  </si>
  <si>
    <t>CL-2124</t>
  </si>
  <si>
    <t>Client_2124</t>
  </si>
  <si>
    <t>CL-0353</t>
  </si>
  <si>
    <t xml:space="preserve">Client_353 </t>
  </si>
  <si>
    <t>11/25/23</t>
  </si>
  <si>
    <t>CL-2331</t>
  </si>
  <si>
    <t>Client_2331</t>
  </si>
  <si>
    <t>34.6h</t>
  </si>
  <si>
    <t>CL-0411</t>
  </si>
  <si>
    <t>Client_411</t>
  </si>
  <si>
    <t>19.4 hrs</t>
  </si>
  <si>
    <t>CL-2533</t>
  </si>
  <si>
    <t>Client_2533</t>
  </si>
  <si>
    <t>CL-1751</t>
  </si>
  <si>
    <t>Client_1751</t>
  </si>
  <si>
    <t>CL-1007</t>
  </si>
  <si>
    <t>Client_1007</t>
  </si>
  <si>
    <t>24.7 hours</t>
  </si>
  <si>
    <t>CL-1612</t>
  </si>
  <si>
    <t>Client_1612</t>
  </si>
  <si>
    <t>9.1 hours</t>
  </si>
  <si>
    <t>CL-0886</t>
  </si>
  <si>
    <t>Client_886</t>
  </si>
  <si>
    <t>February 19, 2024</t>
  </si>
  <si>
    <t>27.2h</t>
  </si>
  <si>
    <t>CL-0610</t>
  </si>
  <si>
    <t>Client_610</t>
  </si>
  <si>
    <t>70.5 hrs</t>
  </si>
  <si>
    <t>CL-1029</t>
  </si>
  <si>
    <t xml:space="preserve"> Client_1029</t>
  </si>
  <si>
    <t>CL-2158</t>
  </si>
  <si>
    <t>Client_2158</t>
  </si>
  <si>
    <t>63.3 hrs</t>
  </si>
  <si>
    <t>CL-1430</t>
  </si>
  <si>
    <t>Client_1430</t>
  </si>
  <si>
    <t>12-28-2023</t>
  </si>
  <si>
    <t>CL-1966</t>
  </si>
  <si>
    <t>Client_1966</t>
  </si>
  <si>
    <t>September 22, 2023</t>
  </si>
  <si>
    <t>32.1 hours</t>
  </si>
  <si>
    <t>CL-0049</t>
  </si>
  <si>
    <t>Client_049</t>
  </si>
  <si>
    <t>CL-0738</t>
  </si>
  <si>
    <t>Client_738</t>
  </si>
  <si>
    <t>29.04.2023</t>
  </si>
  <si>
    <t>CL-0637</t>
  </si>
  <si>
    <t>Client_637</t>
  </si>
  <si>
    <t>68.6 hrs</t>
  </si>
  <si>
    <t>CL-0709</t>
  </si>
  <si>
    <t>Client_709</t>
  </si>
  <si>
    <t>CL-1935</t>
  </si>
  <si>
    <t>Client_1935</t>
  </si>
  <si>
    <t>29.9 hrs</t>
  </si>
  <si>
    <t>CL-2770</t>
  </si>
  <si>
    <t>Client_2770</t>
  </si>
  <si>
    <t>CL-2418</t>
  </si>
  <si>
    <t>Client_2418</t>
  </si>
  <si>
    <t>CL-0995</t>
  </si>
  <si>
    <t xml:space="preserve"> Client_995</t>
  </si>
  <si>
    <t>10.6 hrs</t>
  </si>
  <si>
    <t>CL-0183</t>
  </si>
  <si>
    <t>Client_183</t>
  </si>
  <si>
    <t>53.0 hours</t>
  </si>
  <si>
    <t>CL-2608</t>
  </si>
  <si>
    <t>Client_2608</t>
  </si>
  <si>
    <t>10-15-2024</t>
  </si>
  <si>
    <t>CL-1589</t>
  </si>
  <si>
    <t>Client_1589</t>
  </si>
  <si>
    <t>CL-0865</t>
  </si>
  <si>
    <t>Client_865</t>
  </si>
  <si>
    <t>CL-2038</t>
  </si>
  <si>
    <t>CLIENT_2038</t>
  </si>
  <si>
    <t>56.4 hours</t>
  </si>
  <si>
    <t>CL-0148</t>
  </si>
  <si>
    <t>Client_148</t>
  </si>
  <si>
    <t>9.9h</t>
  </si>
  <si>
    <t>CL-2961</t>
  </si>
  <si>
    <t>Client_2961</t>
  </si>
  <si>
    <t>04.11.2023</t>
  </si>
  <si>
    <t>CL-1615</t>
  </si>
  <si>
    <t>Client_1615</t>
  </si>
  <si>
    <t>66.6 hours</t>
  </si>
  <si>
    <t>CL-0740</t>
  </si>
  <si>
    <t>Client_740</t>
  </si>
  <si>
    <t>CL-0430</t>
  </si>
  <si>
    <t>Client_430</t>
  </si>
  <si>
    <t>05-13-2024</t>
  </si>
  <si>
    <t>6.4 hours</t>
  </si>
  <si>
    <t>CL-1164</t>
  </si>
  <si>
    <t>Client_1164</t>
  </si>
  <si>
    <t>27.4 hrs</t>
  </si>
  <si>
    <t>CL-0750</t>
  </si>
  <si>
    <t>Client_750</t>
  </si>
  <si>
    <t>September 12, 2023</t>
  </si>
  <si>
    <t>CL-1000</t>
  </si>
  <si>
    <t>Client_1000</t>
  </si>
  <si>
    <t>CL-0976</t>
  </si>
  <si>
    <t>Client_976</t>
  </si>
  <si>
    <t>23.7 hrs</t>
  </si>
  <si>
    <t>CL-1009</t>
  </si>
  <si>
    <t>CLIENT_1009</t>
  </si>
  <si>
    <t>11-13-2023</t>
  </si>
  <si>
    <t>CL-1065</t>
  </si>
  <si>
    <t xml:space="preserve"> Client_1065</t>
  </si>
  <si>
    <t>January 8, 2024</t>
  </si>
  <si>
    <t>CL-2929</t>
  </si>
  <si>
    <t>client_2929</t>
  </si>
  <si>
    <t>9/15/24</t>
  </si>
  <si>
    <t>38.3 hours</t>
  </si>
  <si>
    <t>CL-2267</t>
  </si>
  <si>
    <t>Client_2267</t>
  </si>
  <si>
    <t>47.6 hrs</t>
  </si>
  <si>
    <t>CL-0819</t>
  </si>
  <si>
    <t>Client_819</t>
  </si>
  <si>
    <t>CL-1002</t>
  </si>
  <si>
    <t>client_1002</t>
  </si>
  <si>
    <t>1.3 hours</t>
  </si>
  <si>
    <t>CL-0364</t>
  </si>
  <si>
    <t>Client_364</t>
  </si>
  <si>
    <t>CL-1017</t>
  </si>
  <si>
    <t>Client_1017</t>
  </si>
  <si>
    <t>15.8 hrs</t>
  </si>
  <si>
    <t>CL-2667</t>
  </si>
  <si>
    <t>Client_2667</t>
  </si>
  <si>
    <t>June 26, 2023</t>
  </si>
  <si>
    <t>CL-0690</t>
  </si>
  <si>
    <t>Client_690</t>
  </si>
  <si>
    <t>8.2 hours</t>
  </si>
  <si>
    <t>CL-2336</t>
  </si>
  <si>
    <t>Client_2336</t>
  </si>
  <si>
    <t>CL-2513</t>
  </si>
  <si>
    <t>Client_2513</t>
  </si>
  <si>
    <t>March 28, 2024</t>
  </si>
  <si>
    <t>20.4 hrs</t>
  </si>
  <si>
    <t>CL-1863</t>
  </si>
  <si>
    <t>Client_1863</t>
  </si>
  <si>
    <t>02.05.2023</t>
  </si>
  <si>
    <t>47.7h</t>
  </si>
  <si>
    <t>CL-2196</t>
  </si>
  <si>
    <t>Client_2196</t>
  </si>
  <si>
    <t>07.12.2024</t>
  </si>
  <si>
    <t>CL-2807</t>
  </si>
  <si>
    <t>Client_2807</t>
  </si>
  <si>
    <t>21.9 hours</t>
  </si>
  <si>
    <t>CL-1563</t>
  </si>
  <si>
    <t xml:space="preserve">Client_1563 </t>
  </si>
  <si>
    <t>CL-0428</t>
  </si>
  <si>
    <t>Client_428</t>
  </si>
  <si>
    <t>40.9 hours</t>
  </si>
  <si>
    <t>CL-2619</t>
  </si>
  <si>
    <t>Client_2619</t>
  </si>
  <si>
    <t>14.03.2024</t>
  </si>
  <si>
    <t>0.8 hrs</t>
  </si>
  <si>
    <t>CL-1888</t>
  </si>
  <si>
    <t>Client_1888</t>
  </si>
  <si>
    <t>39.1 hours</t>
  </si>
  <si>
    <t>CL-0405</t>
  </si>
  <si>
    <t>Client_405</t>
  </si>
  <si>
    <t>October 20, 2023</t>
  </si>
  <si>
    <t>8.1h</t>
  </si>
  <si>
    <t>CL-1546</t>
  </si>
  <si>
    <t>Client_1546</t>
  </si>
  <si>
    <t>CL-1024</t>
  </si>
  <si>
    <t>client_1024</t>
  </si>
  <si>
    <t>CL-2446</t>
  </si>
  <si>
    <t>Client_2446</t>
  </si>
  <si>
    <t>October 21, 2024</t>
  </si>
  <si>
    <t>CL-1276</t>
  </si>
  <si>
    <t>Client_1276</t>
  </si>
  <si>
    <t>CL-2086</t>
  </si>
  <si>
    <t>Client_2086</t>
  </si>
  <si>
    <t>CL-0342</t>
  </si>
  <si>
    <t>Client_342</t>
  </si>
  <si>
    <t>April 4, 2023</t>
  </si>
  <si>
    <t>26.9h</t>
  </si>
  <si>
    <t>CL-0529</t>
  </si>
  <si>
    <t>Client_529</t>
  </si>
  <si>
    <t>20.11.2023</t>
  </si>
  <si>
    <t>CL-2551</t>
  </si>
  <si>
    <t>Client_2551</t>
  </si>
  <si>
    <t>22.10.2023</t>
  </si>
  <si>
    <t>CL-2209</t>
  </si>
  <si>
    <t>CLIENT_2209</t>
  </si>
  <si>
    <t>46.9 hours</t>
  </si>
  <si>
    <t>CL-2144</t>
  </si>
  <si>
    <t xml:space="preserve">Client_2144 </t>
  </si>
  <si>
    <t>CL-2824</t>
  </si>
  <si>
    <t>Client_2824</t>
  </si>
  <si>
    <t>CL-1281</t>
  </si>
  <si>
    <t>Client_1281</t>
  </si>
  <si>
    <t>02.10.2024</t>
  </si>
  <si>
    <t>35.4 hours</t>
  </si>
  <si>
    <t>CL-2858</t>
  </si>
  <si>
    <t>Client_2858</t>
  </si>
  <si>
    <t>CL-0076</t>
  </si>
  <si>
    <t>Client_076</t>
  </si>
  <si>
    <t>CL-1680</t>
  </si>
  <si>
    <t>client_1680</t>
  </si>
  <si>
    <t>March 20, 2024</t>
  </si>
  <si>
    <t>CL-2889</t>
  </si>
  <si>
    <t>Client_2889</t>
  </si>
  <si>
    <t>70.3 hrs</t>
  </si>
  <si>
    <t>CL-1512</t>
  </si>
  <si>
    <t>Client_1512</t>
  </si>
  <si>
    <t>44.1 hrs</t>
  </si>
  <si>
    <t>CL-0741</t>
  </si>
  <si>
    <t>Client_741</t>
  </si>
  <si>
    <t>1/27/23</t>
  </si>
  <si>
    <t>9.2 hours</t>
  </si>
  <si>
    <t>CL-1896</t>
  </si>
  <si>
    <t>Client_1896</t>
  </si>
  <si>
    <t>23.09.2023</t>
  </si>
  <si>
    <t>24.8h</t>
  </si>
  <si>
    <t>CL-0717</t>
  </si>
  <si>
    <t>Client_717</t>
  </si>
  <si>
    <t>07.01.2024</t>
  </si>
  <si>
    <t>CL-1187</t>
  </si>
  <si>
    <t>Client_1187</t>
  </si>
  <si>
    <t>CL-1489</t>
  </si>
  <si>
    <t>Client_1489</t>
  </si>
  <si>
    <t>CL-0842</t>
  </si>
  <si>
    <t>Client_842</t>
  </si>
  <si>
    <t>13.3 hrs</t>
  </si>
  <si>
    <t>CL-1412</t>
  </si>
  <si>
    <t>Client_1412</t>
  </si>
  <si>
    <t>December 14, 2024</t>
  </si>
  <si>
    <t>CL-0341</t>
  </si>
  <si>
    <t>CLIENT_341</t>
  </si>
  <si>
    <t>10/15/24</t>
  </si>
  <si>
    <t>60.8 hours</t>
  </si>
  <si>
    <t>CL-2666</t>
  </si>
  <si>
    <t>Client_2666</t>
  </si>
  <si>
    <t>January 17, 2023</t>
  </si>
  <si>
    <t>1.5h</t>
  </si>
  <si>
    <t>CL-1542</t>
  </si>
  <si>
    <t>Client_1542</t>
  </si>
  <si>
    <t>04-27-2023</t>
  </si>
  <si>
    <t>CL-0924</t>
  </si>
  <si>
    <t>Client_924</t>
  </si>
  <si>
    <t>CL-1258</t>
  </si>
  <si>
    <t>Client_1258</t>
  </si>
  <si>
    <t>CL-0078</t>
  </si>
  <si>
    <t>Client_078</t>
  </si>
  <si>
    <t>16.6 hrs</t>
  </si>
  <si>
    <t>CL-1941</t>
  </si>
  <si>
    <t>Client_1941</t>
  </si>
  <si>
    <t>14.01.2024</t>
  </si>
  <si>
    <t>CL-0362</t>
  </si>
  <si>
    <t>client_362</t>
  </si>
  <si>
    <t>7/28/24</t>
  </si>
  <si>
    <t>34.9 hours</t>
  </si>
  <si>
    <t>CL-2951</t>
  </si>
  <si>
    <t>Client_2951</t>
  </si>
  <si>
    <t>CL-0963</t>
  </si>
  <si>
    <t>client_963</t>
  </si>
  <si>
    <t>CL-2781</t>
  </si>
  <si>
    <t>Client_2781</t>
  </si>
  <si>
    <t>CL-0120</t>
  </si>
  <si>
    <t>Client_120</t>
  </si>
  <si>
    <t>16.03.2024</t>
  </si>
  <si>
    <t>CL-0485</t>
  </si>
  <si>
    <t>Client_485</t>
  </si>
  <si>
    <t>61.1 hours</t>
  </si>
  <si>
    <t>CL-2599</t>
  </si>
  <si>
    <t>Client_2599</t>
  </si>
  <si>
    <t>CL-2095</t>
  </si>
  <si>
    <t>Client_2095</t>
  </si>
  <si>
    <t>05-23-2024</t>
  </si>
  <si>
    <t>CL-0631</t>
  </si>
  <si>
    <t>Client_631</t>
  </si>
  <si>
    <t>CL-0402</t>
  </si>
  <si>
    <t>Client_402</t>
  </si>
  <si>
    <t>May 22, 2023</t>
  </si>
  <si>
    <t>CL-1440</t>
  </si>
  <si>
    <t>Client_1440</t>
  </si>
  <si>
    <t>CL-2657</t>
  </si>
  <si>
    <t xml:space="preserve">Client_2657 </t>
  </si>
  <si>
    <t>03.05.2024</t>
  </si>
  <si>
    <t>CL-1267</t>
  </si>
  <si>
    <t>Client_1267</t>
  </si>
  <si>
    <t>12/31/24</t>
  </si>
  <si>
    <t>CL-0461</t>
  </si>
  <si>
    <t>Client_461</t>
  </si>
  <si>
    <t>CL-0376</t>
  </si>
  <si>
    <t>client_376</t>
  </si>
  <si>
    <t>CL-2345</t>
  </si>
  <si>
    <t xml:space="preserve">Client_2345 </t>
  </si>
  <si>
    <t>08-20-2024</t>
  </si>
  <si>
    <t>35.1 hrs</t>
  </si>
  <si>
    <t>CL-1393</t>
  </si>
  <si>
    <t>Client_1393</t>
  </si>
  <si>
    <t>58.1 hrs</t>
  </si>
  <si>
    <t>CL-0843</t>
  </si>
  <si>
    <t>Client_843</t>
  </si>
  <si>
    <t>05-28-2024</t>
  </si>
  <si>
    <t>CL-1084</t>
  </si>
  <si>
    <t>Client_1084</t>
  </si>
  <si>
    <t>16.01.2023</t>
  </si>
  <si>
    <t>CL-1034</t>
  </si>
  <si>
    <t>Client_1034</t>
  </si>
  <si>
    <t>June 27, 2023</t>
  </si>
  <si>
    <t>11.8 hrs</t>
  </si>
  <si>
    <t>CL-0829</t>
  </si>
  <si>
    <t>Client_829</t>
  </si>
  <si>
    <t>CL-0745</t>
  </si>
  <si>
    <t>Client_745</t>
  </si>
  <si>
    <t>28.3h</t>
  </si>
  <si>
    <t>CL-2690</t>
  </si>
  <si>
    <t>Client_2690</t>
  </si>
  <si>
    <t>CL-0949</t>
  </si>
  <si>
    <t>client_949</t>
  </si>
  <si>
    <t>CL-2204</t>
  </si>
  <si>
    <t>Client_2204</t>
  </si>
  <si>
    <t>27.12.2023</t>
  </si>
  <si>
    <t>CL-2507</t>
  </si>
  <si>
    <t>Client_2507</t>
  </si>
  <si>
    <t>11/28/23</t>
  </si>
  <si>
    <t>CL-0133</t>
  </si>
  <si>
    <t>Client_133</t>
  </si>
  <si>
    <t>December 27, 2024</t>
  </si>
  <si>
    <t>CL-0418</t>
  </si>
  <si>
    <t>Client_418</t>
  </si>
  <si>
    <t>CL-2953</t>
  </si>
  <si>
    <t>Client_2953</t>
  </si>
  <si>
    <t>11.5 hrs</t>
  </si>
  <si>
    <t>CL-2116</t>
  </si>
  <si>
    <t>client_2116</t>
  </si>
  <si>
    <t>November 26, 2023</t>
  </si>
  <si>
    <t>68.8h</t>
  </si>
  <si>
    <t>CL-0681</t>
  </si>
  <si>
    <t>Client_681</t>
  </si>
  <si>
    <t>CL-0880</t>
  </si>
  <si>
    <t>Client_880</t>
  </si>
  <si>
    <t>CL-1227</t>
  </si>
  <si>
    <t>Client_1227</t>
  </si>
  <si>
    <t>55.1 hrs</t>
  </si>
  <si>
    <t>CL-0636</t>
  </si>
  <si>
    <t>Client_636</t>
  </si>
  <si>
    <t>61.4h</t>
  </si>
  <si>
    <t>CL-2899</t>
  </si>
  <si>
    <t>Client_2899</t>
  </si>
  <si>
    <t>07-31-2023</t>
  </si>
  <si>
    <t>CL-2107</t>
  </si>
  <si>
    <t>Client_2107</t>
  </si>
  <si>
    <t>CL-0883</t>
  </si>
  <si>
    <t>Client_883</t>
  </si>
  <si>
    <t>September 16, 2024</t>
  </si>
  <si>
    <t>68.7h</t>
  </si>
  <si>
    <t>CL-1071</t>
  </si>
  <si>
    <t xml:space="preserve"> Client_1071</t>
  </si>
  <si>
    <t>February 6, 2024</t>
  </si>
  <si>
    <t>CL-1748</t>
  </si>
  <si>
    <t>Client_1748</t>
  </si>
  <si>
    <t>CL-0196</t>
  </si>
  <si>
    <t>Client_196</t>
  </si>
  <si>
    <t>CL-1072</t>
  </si>
  <si>
    <t>Client_1072</t>
  </si>
  <si>
    <t>10/14/24</t>
  </si>
  <si>
    <t>CL-1418</t>
  </si>
  <si>
    <t>Client_1418</t>
  </si>
  <si>
    <t>51.1h</t>
  </si>
  <si>
    <t>CL-1702</t>
  </si>
  <si>
    <t>CLIENT_1702</t>
  </si>
  <si>
    <t>December 2, 2023</t>
  </si>
  <si>
    <t>CL-2063</t>
  </si>
  <si>
    <t>Client_2063</t>
  </si>
  <si>
    <t>8/27/24</t>
  </si>
  <si>
    <t>41.5h</t>
  </si>
  <si>
    <t>CL-0871</t>
  </si>
  <si>
    <t>client_871</t>
  </si>
  <si>
    <t>January 13, 2023</t>
  </si>
  <si>
    <t>5.2 hours</t>
  </si>
  <si>
    <t>CL-1602</t>
  </si>
  <si>
    <t>Client_1602</t>
  </si>
  <si>
    <t>06-26-2024</t>
  </si>
  <si>
    <t>22.2 hrs</t>
  </si>
  <si>
    <t>CL-0521</t>
  </si>
  <si>
    <t>Client_521</t>
  </si>
  <si>
    <t>38.0 hrs</t>
  </si>
  <si>
    <t>CL-0742</t>
  </si>
  <si>
    <t>Client_742</t>
  </si>
  <si>
    <t>25.03.2023</t>
  </si>
  <si>
    <t>CL-0493</t>
  </si>
  <si>
    <t>Client_493</t>
  </si>
  <si>
    <t>CL-0664</t>
  </si>
  <si>
    <t>Client_664</t>
  </si>
  <si>
    <t>CL-0571</t>
  </si>
  <si>
    <t>Client_571</t>
  </si>
  <si>
    <t>CL-1547</t>
  </si>
  <si>
    <t>Client_1547</t>
  </si>
  <si>
    <t>16.06.2023</t>
  </si>
  <si>
    <t>CL-2836</t>
  </si>
  <si>
    <t>Client_2836</t>
  </si>
  <si>
    <t>July 30, 2023</t>
  </si>
  <si>
    <t>30.3 hrs</t>
  </si>
  <si>
    <t>CL-2215</t>
  </si>
  <si>
    <t>Client_2215</t>
  </si>
  <si>
    <t>11-25-2023</t>
  </si>
  <si>
    <t>65.3h</t>
  </si>
  <si>
    <t>CL-0073</t>
  </si>
  <si>
    <t>Client_073</t>
  </si>
  <si>
    <t>CL-1648</t>
  </si>
  <si>
    <t>Client_1648</t>
  </si>
  <si>
    <t>May 6, 2023</t>
  </si>
  <si>
    <t>CL-1447</t>
  </si>
  <si>
    <t>Client_1447</t>
  </si>
  <si>
    <t>07-15-2024</t>
  </si>
  <si>
    <t>CL-1684</t>
  </si>
  <si>
    <t>Client_1684</t>
  </si>
  <si>
    <t>27.03.2024</t>
  </si>
  <si>
    <t>CL-2684</t>
  </si>
  <si>
    <t>Client_2684</t>
  </si>
  <si>
    <t>June 20, 2023</t>
  </si>
  <si>
    <t>CL-1650</t>
  </si>
  <si>
    <t>Client_1650</t>
  </si>
  <si>
    <t>CL-2557</t>
  </si>
  <si>
    <t>client_2557</t>
  </si>
  <si>
    <t>CL-0074</t>
  </si>
  <si>
    <t>Client_074</t>
  </si>
  <si>
    <t>CL-1881</t>
  </si>
  <si>
    <t>CLIENT_1881</t>
  </si>
  <si>
    <t>58.5 hrs</t>
  </si>
  <si>
    <t>CL-0027</t>
  </si>
  <si>
    <t>Client_027</t>
  </si>
  <si>
    <t>CL-1570</t>
  </si>
  <si>
    <t>Client_1570</t>
  </si>
  <si>
    <t>10/17/24</t>
  </si>
  <si>
    <t>CL-2034</t>
  </si>
  <si>
    <t>Client_2034</t>
  </si>
  <si>
    <t>50.6h</t>
  </si>
  <si>
    <t>CL-1884</t>
  </si>
  <si>
    <t>Client_1884</t>
  </si>
  <si>
    <t>CL-1269</t>
  </si>
  <si>
    <t>Client_1269</t>
  </si>
  <si>
    <t>CL-2975</t>
  </si>
  <si>
    <t>Client_2975</t>
  </si>
  <si>
    <t>22.8 hrs</t>
  </si>
  <si>
    <t>CL-0895</t>
  </si>
  <si>
    <t>Client_895</t>
  </si>
  <si>
    <t>32.7 hrs</t>
  </si>
  <si>
    <t>CL-1835</t>
  </si>
  <si>
    <t>Client_1835</t>
  </si>
  <si>
    <t>CL-2865</t>
  </si>
  <si>
    <t>CLIENT_2865</t>
  </si>
  <si>
    <t>12-14-2024</t>
  </si>
  <si>
    <t>33.1 hours</t>
  </si>
  <si>
    <t>CL-0847</t>
  </si>
  <si>
    <t>Client_847</t>
  </si>
  <si>
    <t>24.04.2024</t>
  </si>
  <si>
    <t>22.9 hrs</t>
  </si>
  <si>
    <t>CL-1846</t>
  </si>
  <si>
    <t>Client_1846</t>
  </si>
  <si>
    <t>August 4, 2024</t>
  </si>
  <si>
    <t>CL-1188</t>
  </si>
  <si>
    <t xml:space="preserve"> Client_1188</t>
  </si>
  <si>
    <t>CL-0291</t>
  </si>
  <si>
    <t xml:space="preserve">Client_291 </t>
  </si>
  <si>
    <t>CL-1799</t>
  </si>
  <si>
    <t>Client_1799</t>
  </si>
  <si>
    <t>April 19, 2024</t>
  </si>
  <si>
    <t>CL-1343</t>
  </si>
  <si>
    <t>Client_1343</t>
  </si>
  <si>
    <t>3.9h</t>
  </si>
  <si>
    <t>CL-2825</t>
  </si>
  <si>
    <t>Client_2825</t>
  </si>
  <si>
    <t>05-18-2023</t>
  </si>
  <si>
    <t>CL-1317</t>
  </si>
  <si>
    <t>Client_1317</t>
  </si>
  <si>
    <t>7.3h</t>
  </si>
  <si>
    <t>CL-0939</t>
  </si>
  <si>
    <t>Client_939</t>
  </si>
  <si>
    <t>CL-2745</t>
  </si>
  <si>
    <t>Client_2745</t>
  </si>
  <si>
    <t>30.6 hrs</t>
  </si>
  <si>
    <t>CL-2704</t>
  </si>
  <si>
    <t>Client_2704</t>
  </si>
  <si>
    <t>CL-0286</t>
  </si>
  <si>
    <t>client_286</t>
  </si>
  <si>
    <t>CL-0626</t>
  </si>
  <si>
    <t xml:space="preserve">Client_626 </t>
  </si>
  <si>
    <t>CL-2330</t>
  </si>
  <si>
    <t>Client_2330</t>
  </si>
  <si>
    <t>CL-0770</t>
  </si>
  <si>
    <t>Client_770</t>
  </si>
  <si>
    <t>15.2 hours</t>
  </si>
  <si>
    <t>CL-2408</t>
  </si>
  <si>
    <t>Client_2408</t>
  </si>
  <si>
    <t>CL-2295</t>
  </si>
  <si>
    <t>Client_2295</t>
  </si>
  <si>
    <t>1/21/23</t>
  </si>
  <si>
    <t>30.0h</t>
  </si>
  <si>
    <t>CL-2365</t>
  </si>
  <si>
    <t>CLIENT_2365</t>
  </si>
  <si>
    <t>63.2h</t>
  </si>
  <si>
    <t>CL-0900</t>
  </si>
  <si>
    <t>Client_900</t>
  </si>
  <si>
    <t>7.7h</t>
  </si>
  <si>
    <t>CL-1791</t>
  </si>
  <si>
    <t>Client_1791</t>
  </si>
  <si>
    <t>06-25-2023</t>
  </si>
  <si>
    <t>CL-0804</t>
  </si>
  <si>
    <t>client_804</t>
  </si>
  <si>
    <t>CL-0891</t>
  </si>
  <si>
    <t>Client_891</t>
  </si>
  <si>
    <t>63.1 hrs</t>
  </si>
  <si>
    <t>CL-1046</t>
  </si>
  <si>
    <t>Client_1046</t>
  </si>
  <si>
    <t>42.5 hrs</t>
  </si>
  <si>
    <t>CL-2045</t>
  </si>
  <si>
    <t>Client_2045</t>
  </si>
  <si>
    <t>4/26/23</t>
  </si>
  <si>
    <t>CL-0629</t>
  </si>
  <si>
    <t>Client_629</t>
  </si>
  <si>
    <t>CL-1501</t>
  </si>
  <si>
    <t>Client_1501</t>
  </si>
  <si>
    <t>12/23/23</t>
  </si>
  <si>
    <t>37.5h</t>
  </si>
  <si>
    <t>CL-0474</t>
  </si>
  <si>
    <t>Client_474</t>
  </si>
  <si>
    <t>18.09.2023</t>
  </si>
  <si>
    <t>32.7 hours</t>
  </si>
  <si>
    <t>CL-2851</t>
  </si>
  <si>
    <t>Client_2851</t>
  </si>
  <si>
    <t>CL-2957</t>
  </si>
  <si>
    <t>Client_2957</t>
  </si>
  <si>
    <t>65.5 hours</t>
  </si>
  <si>
    <t>CL-1653</t>
  </si>
  <si>
    <t>Client_1653</t>
  </si>
  <si>
    <t>CL-2097</t>
  </si>
  <si>
    <t>Client_2097</t>
  </si>
  <si>
    <t>CL-1951</t>
  </si>
  <si>
    <t>Client_1951</t>
  </si>
  <si>
    <t>CL-2075</t>
  </si>
  <si>
    <t>Client_2075</t>
  </si>
  <si>
    <t>CL-2145</t>
  </si>
  <si>
    <t>Client_2145</t>
  </si>
  <si>
    <t>07-14-2024</t>
  </si>
  <si>
    <t>33.0 hours</t>
  </si>
  <si>
    <t>CL-0282</t>
  </si>
  <si>
    <t>Client_282</t>
  </si>
  <si>
    <t>20.01.2024</t>
  </si>
  <si>
    <t>CL-2907</t>
  </si>
  <si>
    <t xml:space="preserve"> Client_2907</t>
  </si>
  <si>
    <t>CL-1458</t>
  </si>
  <si>
    <t xml:space="preserve"> Client_1458</t>
  </si>
  <si>
    <t>67.0 hours</t>
  </si>
  <si>
    <t>CL-1493</t>
  </si>
  <si>
    <t>Client_1493</t>
  </si>
  <si>
    <t>07-20-2024</t>
  </si>
  <si>
    <t>61.8 hrs</t>
  </si>
  <si>
    <t>CL-2033</t>
  </si>
  <si>
    <t xml:space="preserve">Client_2033 </t>
  </si>
  <si>
    <t>CL-0855</t>
  </si>
  <si>
    <t>Client_855</t>
  </si>
  <si>
    <t>CL-1207</t>
  </si>
  <si>
    <t>Client_1207</t>
  </si>
  <si>
    <t>CL-2989</t>
  </si>
  <si>
    <t>Client_2989</t>
  </si>
  <si>
    <t>CL-2726</t>
  </si>
  <si>
    <t>Client_2726</t>
  </si>
  <si>
    <t>26.09.2023</t>
  </si>
  <si>
    <t>CL-2990</t>
  </si>
  <si>
    <t>Client_2990</t>
  </si>
  <si>
    <t>CL-0188</t>
  </si>
  <si>
    <t>Client_188</t>
  </si>
  <si>
    <t>CL-2270</t>
  </si>
  <si>
    <t>Client_2270</t>
  </si>
  <si>
    <t>CL-0378</t>
  </si>
  <si>
    <t>Client_378</t>
  </si>
  <si>
    <t>01-25-2024</t>
  </si>
  <si>
    <t>50.7 hrs</t>
  </si>
  <si>
    <t>CL-0117</t>
  </si>
  <si>
    <t>Client_117</t>
  </si>
  <si>
    <t>4.8h</t>
  </si>
  <si>
    <t>CL-1915</t>
  </si>
  <si>
    <t>Client_1915</t>
  </si>
  <si>
    <t>CL-2486</t>
  </si>
  <si>
    <t>Client_2486</t>
  </si>
  <si>
    <t>11-29-2023</t>
  </si>
  <si>
    <t>CL-0675</t>
  </si>
  <si>
    <t>Client_675</t>
  </si>
  <si>
    <t>07-26-2024</t>
  </si>
  <si>
    <t>8.8 hrs</t>
  </si>
  <si>
    <t>CL-1847</t>
  </si>
  <si>
    <t>Client_1847</t>
  </si>
  <si>
    <t>19.11.2023</t>
  </si>
  <si>
    <t>CL-1134</t>
  </si>
  <si>
    <t>Client_1134</t>
  </si>
  <si>
    <t>24.6h</t>
  </si>
  <si>
    <t>CL-0996</t>
  </si>
  <si>
    <t>Client_996</t>
  </si>
  <si>
    <t>CL-0929</t>
  </si>
  <si>
    <t>client_929</t>
  </si>
  <si>
    <t>6/15/24</t>
  </si>
  <si>
    <t>CL-1485</t>
  </si>
  <si>
    <t>Client_1485</t>
  </si>
  <si>
    <t>42.2h</t>
  </si>
  <si>
    <t>CL-2526</t>
  </si>
  <si>
    <t>Client_2526</t>
  </si>
  <si>
    <t>CL-2880</t>
  </si>
  <si>
    <t>Client_2880</t>
  </si>
  <si>
    <t>59.2 hrs</t>
  </si>
  <si>
    <t>CL-1962</t>
  </si>
  <si>
    <t>Client_1962</t>
  </si>
  <si>
    <t>August 21, 2023</t>
  </si>
  <si>
    <t>CL-0284</t>
  </si>
  <si>
    <t>Client_284</t>
  </si>
  <si>
    <t>CL-2859</t>
  </si>
  <si>
    <t>Client_2859</t>
  </si>
  <si>
    <t>CL-0806</t>
  </si>
  <si>
    <t>Client_806</t>
  </si>
  <si>
    <t>51.1 hours</t>
  </si>
  <si>
    <t>CL-1111</t>
  </si>
  <si>
    <t>Client_1111</t>
  </si>
  <si>
    <t>CL-1278</t>
  </si>
  <si>
    <t>Client_1278</t>
  </si>
  <si>
    <t>CL-2940</t>
  </si>
  <si>
    <t>Client_2940</t>
  </si>
  <si>
    <t>29.8 hours</t>
  </si>
  <si>
    <t>CL-2648</t>
  </si>
  <si>
    <t>Client_2648</t>
  </si>
  <si>
    <t>07.11.2023</t>
  </si>
  <si>
    <t>CL-1253</t>
  </si>
  <si>
    <t>Client_1253</t>
  </si>
  <si>
    <t>CL-1565</t>
  </si>
  <si>
    <t>Client_1565</t>
  </si>
  <si>
    <t>October 8, 2023</t>
  </si>
  <si>
    <t>CL-0522</t>
  </si>
  <si>
    <t>Client_522</t>
  </si>
  <si>
    <t>30.8 hours</t>
  </si>
  <si>
    <t>CL-2782</t>
  </si>
  <si>
    <t>Client_2782</t>
  </si>
  <si>
    <t>CL-1173</t>
  </si>
  <si>
    <t>Client_1173</t>
  </si>
  <si>
    <t>CL-1137</t>
  </si>
  <si>
    <t>Client_1137</t>
  </si>
  <si>
    <t>13.4 hours</t>
  </si>
  <si>
    <t>CL-2313</t>
  </si>
  <si>
    <t>Client_2313</t>
  </si>
  <si>
    <t>CL-0063</t>
  </si>
  <si>
    <t>Client_063</t>
  </si>
  <si>
    <t>CL-0499</t>
  </si>
  <si>
    <t>Client_499</t>
  </si>
  <si>
    <t>CL-0016</t>
  </si>
  <si>
    <t>Client_016</t>
  </si>
  <si>
    <t>55.3 hrs</t>
  </si>
  <si>
    <t>CL-0901</t>
  </si>
  <si>
    <t>Client_901</t>
  </si>
  <si>
    <t>01-27-2023</t>
  </si>
  <si>
    <t>68.5 hrs</t>
  </si>
  <si>
    <t>CL-1079</t>
  </si>
  <si>
    <t>Client_1079</t>
  </si>
  <si>
    <t>01.01.2024</t>
  </si>
  <si>
    <t>CL-1053</t>
  </si>
  <si>
    <t>Client_1053</t>
  </si>
  <si>
    <t>October 9, 2023</t>
  </si>
  <si>
    <t>12.7 hours</t>
  </si>
  <si>
    <t>CL-0337</t>
  </si>
  <si>
    <t>Client_337</t>
  </si>
  <si>
    <t>CL-2282</t>
  </si>
  <si>
    <t>Client_2282</t>
  </si>
  <si>
    <t>CL-1970</t>
  </si>
  <si>
    <t>client_1970</t>
  </si>
  <si>
    <t>12.10.2024</t>
  </si>
  <si>
    <t>CL-0142</t>
  </si>
  <si>
    <t>Client_142</t>
  </si>
  <si>
    <t>CL-0391</t>
  </si>
  <si>
    <t>Client_391</t>
  </si>
  <si>
    <t>61.4 hrs</t>
  </si>
  <si>
    <t>CL-1341</t>
  </si>
  <si>
    <t>Client_1341</t>
  </si>
  <si>
    <t>53.7h</t>
  </si>
  <si>
    <t>CL-0559</t>
  </si>
  <si>
    <t>client_559</t>
  </si>
  <si>
    <t>57.7h</t>
  </si>
  <si>
    <t>CL-0999</t>
  </si>
  <si>
    <t>Client_999</t>
  </si>
  <si>
    <t>CL-0421</t>
  </si>
  <si>
    <t>Client_421</t>
  </si>
  <si>
    <t>CL-2804</t>
  </si>
  <si>
    <t>Client_2804</t>
  </si>
  <si>
    <t>61.7 hours</t>
  </si>
  <si>
    <t>CL-2372</t>
  </si>
  <si>
    <t>Client_2372</t>
  </si>
  <si>
    <t>05.08.2024</t>
  </si>
  <si>
    <t>CL-2802</t>
  </si>
  <si>
    <t>Client_2802</t>
  </si>
  <si>
    <t>CL-0882</t>
  </si>
  <si>
    <t>Client_882</t>
  </si>
  <si>
    <t>7/26/23</t>
  </si>
  <si>
    <t>6.2 hours</t>
  </si>
  <si>
    <t>CL-0296</t>
  </si>
  <si>
    <t>Client_296</t>
  </si>
  <si>
    <t>CL-2632</t>
  </si>
  <si>
    <t>client_2632</t>
  </si>
  <si>
    <t>8.7h</t>
  </si>
  <si>
    <t>CL-0486</t>
  </si>
  <si>
    <t>client_486</t>
  </si>
  <si>
    <t>CL-1936</t>
  </si>
  <si>
    <t>Client_1936</t>
  </si>
  <si>
    <t>CL-0228</t>
  </si>
  <si>
    <t>Client_228</t>
  </si>
  <si>
    <t>01-15-2024</t>
  </si>
  <si>
    <t>14.1 hours</t>
  </si>
  <si>
    <t>CL-0530</t>
  </si>
  <si>
    <t>Client_530</t>
  </si>
  <si>
    <t>24.4h</t>
  </si>
  <si>
    <t>CL-0324</t>
  </si>
  <si>
    <t>Client_324</t>
  </si>
  <si>
    <t>CL-1151</t>
  </si>
  <si>
    <t>Client_1151</t>
  </si>
  <si>
    <t>CL-1299</t>
  </si>
  <si>
    <t xml:space="preserve">Client_1299 </t>
  </si>
  <si>
    <t>50.0h</t>
  </si>
  <si>
    <t>CL-2385</t>
  </si>
  <si>
    <t>Client_2385</t>
  </si>
  <si>
    <t>CL-1226</t>
  </si>
  <si>
    <t>Client_1226</t>
  </si>
  <si>
    <t>12-19-2023</t>
  </si>
  <si>
    <t>CL-2769</t>
  </si>
  <si>
    <t>Client_2769</t>
  </si>
  <si>
    <t>7.4h</t>
  </si>
  <si>
    <t>CL-0879</t>
  </si>
  <si>
    <t>Client_879</t>
  </si>
  <si>
    <t>September 14, 2024</t>
  </si>
  <si>
    <t>CL-0527</t>
  </si>
  <si>
    <t>client_527</t>
  </si>
  <si>
    <t>CL-2567</t>
  </si>
  <si>
    <t>Client_2567</t>
  </si>
  <si>
    <t>33.7 hrs</t>
  </si>
  <si>
    <t>CL-2812</t>
  </si>
  <si>
    <t>Client_2812</t>
  </si>
  <si>
    <t>CL-1552</t>
  </si>
  <si>
    <t>Client_1552</t>
  </si>
  <si>
    <t>11-13-2024</t>
  </si>
  <si>
    <t>CL-1556</t>
  </si>
  <si>
    <t>Client_1556</t>
  </si>
  <si>
    <t>58.7h</t>
  </si>
  <si>
    <t>CL-2304</t>
  </si>
  <si>
    <t>Client_2304</t>
  </si>
  <si>
    <t>05-17-2024</t>
  </si>
  <si>
    <t>CL-1937</t>
  </si>
  <si>
    <t>Client_1937</t>
  </si>
  <si>
    <t>CL-1625</t>
  </si>
  <si>
    <t>Client_1625</t>
  </si>
  <si>
    <t>CL-0872</t>
  </si>
  <si>
    <t>client_872</t>
  </si>
  <si>
    <t>2/25/24</t>
  </si>
  <si>
    <t>CL-1074</t>
  </si>
  <si>
    <t xml:space="preserve">Client_1074 </t>
  </si>
  <si>
    <t>63.5 hrs</t>
  </si>
  <si>
    <t>CL-2978</t>
  </si>
  <si>
    <t>Client_2978</t>
  </si>
  <si>
    <t>49.4h</t>
  </si>
  <si>
    <t>CL-0651</t>
  </si>
  <si>
    <t>Client_651</t>
  </si>
  <si>
    <t>October 28, 2023</t>
  </si>
  <si>
    <t>CL-0510</t>
  </si>
  <si>
    <t>Client_510</t>
  </si>
  <si>
    <t>24.6 hrs</t>
  </si>
  <si>
    <t>CL-2093</t>
  </si>
  <si>
    <t>CLIENT_2093</t>
  </si>
  <si>
    <t>3/31/24</t>
  </si>
  <si>
    <t>47.8 hours</t>
  </si>
  <si>
    <t>CL-2272</t>
  </si>
  <si>
    <t>Client_2272</t>
  </si>
  <si>
    <t>CL-0944</t>
  </si>
  <si>
    <t xml:space="preserve"> Client_944</t>
  </si>
  <si>
    <t>January 8, 2023</t>
  </si>
  <si>
    <t>CL-2805</t>
  </si>
  <si>
    <t>Client_2805</t>
  </si>
  <si>
    <t>18.6 hours</t>
  </si>
  <si>
    <t>CL-1378</t>
  </si>
  <si>
    <t>Client_1378</t>
  </si>
  <si>
    <t>45.0 hours</t>
  </si>
  <si>
    <t>CL-1032</t>
  </si>
  <si>
    <t>Client_1032</t>
  </si>
  <si>
    <t>CL-1023</t>
  </si>
  <si>
    <t>Client_1023</t>
  </si>
  <si>
    <t>04.01.2023</t>
  </si>
  <si>
    <t>CL-2415</t>
  </si>
  <si>
    <t>Client_2415</t>
  </si>
  <si>
    <t>CL-2268</t>
  </si>
  <si>
    <t>Client_2268</t>
  </si>
  <si>
    <t>12.6 hrs</t>
  </si>
  <si>
    <t>CL-2784</t>
  </si>
  <si>
    <t>Client_2784</t>
  </si>
  <si>
    <t>31.05.2023</t>
  </si>
  <si>
    <t>27.4h</t>
  </si>
  <si>
    <t>CL-1909</t>
  </si>
  <si>
    <t>Client_1909</t>
  </si>
  <si>
    <t>40.2h</t>
  </si>
  <si>
    <t>CL-0277</t>
  </si>
  <si>
    <t>Client_277</t>
  </si>
  <si>
    <t>CL-0479</t>
  </si>
  <si>
    <t>Client_479</t>
  </si>
  <si>
    <t>61.6 hrs</t>
  </si>
  <si>
    <t>CL-1340</t>
  </si>
  <si>
    <t>CLIENT_1340</t>
  </si>
  <si>
    <t>January 5, 2024</t>
  </si>
  <si>
    <t>53.7 hours</t>
  </si>
  <si>
    <t>CL-0830</t>
  </si>
  <si>
    <t>Client_830</t>
  </si>
  <si>
    <t>CL-1319</t>
  </si>
  <si>
    <t>Client_1319</t>
  </si>
  <si>
    <t>CL-0526</t>
  </si>
  <si>
    <t>Client_526</t>
  </si>
  <si>
    <t>CL-0761</t>
  </si>
  <si>
    <t>Client_761</t>
  </si>
  <si>
    <t>18.09.2024</t>
  </si>
  <si>
    <t>38.3h</t>
  </si>
  <si>
    <t>CL-1211</t>
  </si>
  <si>
    <t>Client_1211</t>
  </si>
  <si>
    <t>CL-1274</t>
  </si>
  <si>
    <t>Client_1274</t>
  </si>
  <si>
    <t>CL-1289</t>
  </si>
  <si>
    <t>Client_1289</t>
  </si>
  <si>
    <t>3/26/24</t>
  </si>
  <si>
    <t>CL-2262</t>
  </si>
  <si>
    <t xml:space="preserve">Client_2262 </t>
  </si>
  <si>
    <t>CL-2024</t>
  </si>
  <si>
    <t>Client_2024</t>
  </si>
  <si>
    <t>CL-0801</t>
  </si>
  <si>
    <t>Client_801</t>
  </si>
  <si>
    <t>48.8 hrs</t>
  </si>
  <si>
    <t>CL-0589</t>
  </si>
  <si>
    <t xml:space="preserve">Client_589 </t>
  </si>
  <si>
    <t>November 4, 2024</t>
  </si>
  <si>
    <t>CL-2184</t>
  </si>
  <si>
    <t>Client_2184</t>
  </si>
  <si>
    <t>6.3 hrs</t>
  </si>
  <si>
    <t>CL-2384</t>
  </si>
  <si>
    <t>CLIENT_2384</t>
  </si>
  <si>
    <t>October 14, 2024</t>
  </si>
  <si>
    <t>CL-2316</t>
  </si>
  <si>
    <t>Client_2316</t>
  </si>
  <si>
    <t>CL-1231</t>
  </si>
  <si>
    <t>Client_1231</t>
  </si>
  <si>
    <t>November 15, 2023</t>
  </si>
  <si>
    <t>3.0h</t>
  </si>
  <si>
    <t>CL-2618</t>
  </si>
  <si>
    <t>Client_2618</t>
  </si>
  <si>
    <t>CL-1709</t>
  </si>
  <si>
    <t>Client_1709</t>
  </si>
  <si>
    <t>01.06.2024</t>
  </si>
  <si>
    <t>60.3 hrs</t>
  </si>
  <si>
    <t>CL-2634</t>
  </si>
  <si>
    <t>Client_2634</t>
  </si>
  <si>
    <t>34.0 hours</t>
  </si>
  <si>
    <t>CL-1421</t>
  </si>
  <si>
    <t>Client_1421</t>
  </si>
  <si>
    <t>2/27/24</t>
  </si>
  <si>
    <t>CL-1157</t>
  </si>
  <si>
    <t>Client_1157</t>
  </si>
  <si>
    <t>3/16/24</t>
  </si>
  <si>
    <t>CL-1850</t>
  </si>
  <si>
    <t>Client_1850</t>
  </si>
  <si>
    <t>CL-1940</t>
  </si>
  <si>
    <t>Client_1940</t>
  </si>
  <si>
    <t>03-21-2023</t>
  </si>
  <si>
    <t>CL-2065</t>
  </si>
  <si>
    <t>Client_2065</t>
  </si>
  <si>
    <t>36.5 hours</t>
  </si>
  <si>
    <t>CL-1482</t>
  </si>
  <si>
    <t>Client_1482</t>
  </si>
  <si>
    <t>4/19/24</t>
  </si>
  <si>
    <t>CL-2495</t>
  </si>
  <si>
    <t>CLIENT_2495</t>
  </si>
  <si>
    <t>02-17-2023</t>
  </si>
  <si>
    <t>18.8 hours</t>
  </si>
  <si>
    <t>CL-2530</t>
  </si>
  <si>
    <t>Client_2530</t>
  </si>
  <si>
    <t>61.2 hours</t>
  </si>
  <si>
    <t>CL-0956</t>
  </si>
  <si>
    <t>Client_956</t>
  </si>
  <si>
    <t>CL-2914</t>
  </si>
  <si>
    <t>Client_2914</t>
  </si>
  <si>
    <t>17.6 hours</t>
  </si>
  <si>
    <t>CL-1898</t>
  </si>
  <si>
    <t>Client_1898</t>
  </si>
  <si>
    <t>08-25-2023</t>
  </si>
  <si>
    <t>CL-1673</t>
  </si>
  <si>
    <t>Client_1673</t>
  </si>
  <si>
    <t>CL-0667</t>
  </si>
  <si>
    <t>Client_667</t>
  </si>
  <si>
    <t>24.10.2023</t>
  </si>
  <si>
    <t>60.2 hours</t>
  </si>
  <si>
    <t>CL-1273</t>
  </si>
  <si>
    <t>Client_1273</t>
  </si>
  <si>
    <t>CL-0617</t>
  </si>
  <si>
    <t>Client_617</t>
  </si>
  <si>
    <t>CL-1569</t>
  </si>
  <si>
    <t>client_1569</t>
  </si>
  <si>
    <t>September 2, 2023</t>
  </si>
  <si>
    <t>69.0 hours</t>
  </si>
  <si>
    <t>CL-2517</t>
  </si>
  <si>
    <t>client_2517</t>
  </si>
  <si>
    <t>CL-0573</t>
  </si>
  <si>
    <t>Client_573</t>
  </si>
  <si>
    <t>07.07.2024</t>
  </si>
  <si>
    <t>CL-2058</t>
  </si>
  <si>
    <t>Client_2058</t>
  </si>
  <si>
    <t>04-16-2024</t>
  </si>
  <si>
    <t>CL-2118</t>
  </si>
  <si>
    <t xml:space="preserve"> Client_2118</t>
  </si>
  <si>
    <t>36.8 hrs</t>
  </si>
  <si>
    <t>CL-2318</t>
  </si>
  <si>
    <t>Client_2318</t>
  </si>
  <si>
    <t>45.2h</t>
  </si>
  <si>
    <t>CL-2016</t>
  </si>
  <si>
    <t>client_2016</t>
  </si>
  <si>
    <t>CL-0889</t>
  </si>
  <si>
    <t>Client_889</t>
  </si>
  <si>
    <t>CL-1948</t>
  </si>
  <si>
    <t>Client_1948</t>
  </si>
  <si>
    <t>56.0 hours</t>
  </si>
  <si>
    <t>CL-0935</t>
  </si>
  <si>
    <t>Client_935</t>
  </si>
  <si>
    <t>56.1 hrs</t>
  </si>
  <si>
    <t>CL-0604</t>
  </si>
  <si>
    <t>Client_604</t>
  </si>
  <si>
    <t>September 19, 2023</t>
  </si>
  <si>
    <t>CL-2175</t>
  </si>
  <si>
    <t>Client_2175</t>
  </si>
  <si>
    <t>September 28, 2023</t>
  </si>
  <si>
    <t>CL-1283</t>
  </si>
  <si>
    <t>Client_1283</t>
  </si>
  <si>
    <t>CL-0396</t>
  </si>
  <si>
    <t>Client_396</t>
  </si>
  <si>
    <t>CL-1610</t>
  </si>
  <si>
    <t>Client_1610</t>
  </si>
  <si>
    <t>40.9 hrs</t>
  </si>
  <si>
    <t>CL-1245</t>
  </si>
  <si>
    <t>Client_1245</t>
  </si>
  <si>
    <t>CL-0620</t>
  </si>
  <si>
    <t>Client_620</t>
  </si>
  <si>
    <t>CL-2229</t>
  </si>
  <si>
    <t>Client_2229</t>
  </si>
  <si>
    <t>18.7h</t>
  </si>
  <si>
    <t>CL-2847</t>
  </si>
  <si>
    <t>Client_2847</t>
  </si>
  <si>
    <t>26.1 hrs</t>
  </si>
  <si>
    <t>CL-2877</t>
  </si>
  <si>
    <t>Client_2877</t>
  </si>
  <si>
    <t>17 interactions</t>
  </si>
  <si>
    <t>CL-0807</t>
  </si>
  <si>
    <t>Client_807</t>
  </si>
  <si>
    <t>CL-1664</t>
  </si>
  <si>
    <t xml:space="preserve"> Client_1664</t>
  </si>
  <si>
    <t>06.01.2023</t>
  </si>
  <si>
    <t>CL-2664</t>
  </si>
  <si>
    <t>Client_2664</t>
  </si>
  <si>
    <t>35.8 hrs</t>
  </si>
  <si>
    <t>CL-2570</t>
  </si>
  <si>
    <t>Client_2570</t>
  </si>
  <si>
    <t>CL-1989</t>
  </si>
  <si>
    <t>CLIENT_1989</t>
  </si>
  <si>
    <t>27.7 hours</t>
  </si>
  <si>
    <t>CL-2205</t>
  </si>
  <si>
    <t>Client_2205</t>
  </si>
  <si>
    <t>August 7, 2023</t>
  </si>
  <si>
    <t>CL-2537</t>
  </si>
  <si>
    <t>Client_2537</t>
  </si>
  <si>
    <t>01-14-2024</t>
  </si>
  <si>
    <t>CL-1152</t>
  </si>
  <si>
    <t>Client_1152</t>
  </si>
  <si>
    <t>24.6 hours</t>
  </si>
  <si>
    <t>CL-0308</t>
  </si>
  <si>
    <t>Client_308</t>
  </si>
  <si>
    <t>CL-1136</t>
  </si>
  <si>
    <t>Client_1136</t>
  </si>
  <si>
    <t>CL-0447</t>
  </si>
  <si>
    <t>Client_447</t>
  </si>
  <si>
    <t>June 18, 2024</t>
  </si>
  <si>
    <t>50.4h</t>
  </si>
  <si>
    <t>CL-0927</t>
  </si>
  <si>
    <t>Client_927</t>
  </si>
  <si>
    <t>CL-1058</t>
  </si>
  <si>
    <t>Client_1058</t>
  </si>
  <si>
    <t>65.0 hours</t>
  </si>
  <si>
    <t>CL-0524</t>
  </si>
  <si>
    <t>Client_524</t>
  </si>
  <si>
    <t>03-29-2023</t>
  </si>
  <si>
    <t>CL-0602</t>
  </si>
  <si>
    <t>Client_602</t>
  </si>
  <si>
    <t>1.3h</t>
  </si>
  <si>
    <t>CL-0349</t>
  </si>
  <si>
    <t>Client_349</t>
  </si>
  <si>
    <t>CL-0028</t>
  </si>
  <si>
    <t>Client_028</t>
  </si>
  <si>
    <t>48.4 hours</t>
  </si>
  <si>
    <t>CL-0507</t>
  </si>
  <si>
    <t>Client_507</t>
  </si>
  <si>
    <t>CL-0520</t>
  </si>
  <si>
    <t>Client_520</t>
  </si>
  <si>
    <t>July 15, 2024</t>
  </si>
  <si>
    <t>CL-0828</t>
  </si>
  <si>
    <t>Client_828</t>
  </si>
  <si>
    <t>50.2h</t>
  </si>
  <si>
    <t>CL-2788</t>
  </si>
  <si>
    <t>Client_2788</t>
  </si>
  <si>
    <t>33.5h</t>
  </si>
  <si>
    <t>CL-0612</t>
  </si>
  <si>
    <t>client_612</t>
  </si>
  <si>
    <t>CL-2539</t>
  </si>
  <si>
    <t>Client_2539</t>
  </si>
  <si>
    <t>54.9 hours</t>
  </si>
  <si>
    <t>CL-0942</t>
  </si>
  <si>
    <t>Client_942</t>
  </si>
  <si>
    <t>CL-0069</t>
  </si>
  <si>
    <t>Client_069</t>
  </si>
  <si>
    <t>CL-1695</t>
  </si>
  <si>
    <t>Client_1695</t>
  </si>
  <si>
    <t>CL-1522</t>
  </si>
  <si>
    <t>Client_1522</t>
  </si>
  <si>
    <t>August 23, 2023</t>
  </si>
  <si>
    <t>CL-1115</t>
  </si>
  <si>
    <t>Client_1115</t>
  </si>
  <si>
    <t>42.2 hours</t>
  </si>
  <si>
    <t>CL-2988</t>
  </si>
  <si>
    <t>Client_2988</t>
  </si>
  <si>
    <t>54.6 hours</t>
  </si>
  <si>
    <t>CL-0488</t>
  </si>
  <si>
    <t>Client_488</t>
  </si>
  <si>
    <t>CL-0772</t>
  </si>
  <si>
    <t>Client_772</t>
  </si>
  <si>
    <t>CL-2842</t>
  </si>
  <si>
    <t>Client_2842</t>
  </si>
  <si>
    <t>7/23/24</t>
  </si>
  <si>
    <t>CL-0816</t>
  </si>
  <si>
    <t>Client_816</t>
  </si>
  <si>
    <t>CL-1354</t>
  </si>
  <si>
    <t>Client_1354</t>
  </si>
  <si>
    <t>CL-0933</t>
  </si>
  <si>
    <t>CLIENT_933</t>
  </si>
  <si>
    <t>CL-1793</t>
  </si>
  <si>
    <t>Client_1793</t>
  </si>
  <si>
    <t>CL-0034</t>
  </si>
  <si>
    <t>Client_034</t>
  </si>
  <si>
    <t>CL-0616</t>
  </si>
  <si>
    <t>Client_616</t>
  </si>
  <si>
    <t>40.1h</t>
  </si>
  <si>
    <t>CL-1391</t>
  </si>
  <si>
    <t>Client_1391</t>
  </si>
  <si>
    <t>CL-1483</t>
  </si>
  <si>
    <t>Client_1483</t>
  </si>
  <si>
    <t>28.06.2023</t>
  </si>
  <si>
    <t>CL-0443</t>
  </si>
  <si>
    <t>client_443</t>
  </si>
  <si>
    <t>CL-1854</t>
  </si>
  <si>
    <t>Client_1854</t>
  </si>
  <si>
    <t>CL-0257</t>
  </si>
  <si>
    <t>Client_257</t>
  </si>
  <si>
    <t>CL-2553</t>
  </si>
  <si>
    <t>Client_2553</t>
  </si>
  <si>
    <t>04-20-2024</t>
  </si>
  <si>
    <t>CL-1266</t>
  </si>
  <si>
    <t>Client_1266</t>
  </si>
  <si>
    <t>CL-2141</t>
  </si>
  <si>
    <t>Client_2141</t>
  </si>
  <si>
    <t>21.04.2024</t>
  </si>
  <si>
    <t>CL-1315</t>
  </si>
  <si>
    <t xml:space="preserve"> Client_1315</t>
  </si>
  <si>
    <t>CL-2723</t>
  </si>
  <si>
    <t>Client_2723</t>
  </si>
  <si>
    <t>November 14, 2024</t>
  </si>
  <si>
    <t>21.7h</t>
  </si>
  <si>
    <t>CL-1804</t>
  </si>
  <si>
    <t>Client_1804</t>
  </si>
  <si>
    <t>CL-0139</t>
  </si>
  <si>
    <t>Client_139</t>
  </si>
  <si>
    <t>3/17/23</t>
  </si>
  <si>
    <t>4.6 hours</t>
  </si>
  <si>
    <t>CL-1880</t>
  </si>
  <si>
    <t>Client_1880</t>
  </si>
  <si>
    <t>CL-1752</t>
  </si>
  <si>
    <t>Client_1752</t>
  </si>
  <si>
    <t>17.4h</t>
  </si>
  <si>
    <t>CL-0621</t>
  </si>
  <si>
    <t>Client_621</t>
  </si>
  <si>
    <t>CL-0832</t>
  </si>
  <si>
    <t>Client_832</t>
  </si>
  <si>
    <t>13.0 hours</t>
  </si>
  <si>
    <t>CL-0735</t>
  </si>
  <si>
    <t>CLIENT_735</t>
  </si>
  <si>
    <t>3.7 hrs</t>
  </si>
  <si>
    <t>CL-0607</t>
  </si>
  <si>
    <t>Client_607</t>
  </si>
  <si>
    <t>CL-1321</t>
  </si>
  <si>
    <t>client_1321</t>
  </si>
  <si>
    <t>69.9h</t>
  </si>
  <si>
    <t>CL-0414</t>
  </si>
  <si>
    <t>CLIENT_414</t>
  </si>
  <si>
    <t>CL-0356</t>
  </si>
  <si>
    <t>Client_356</t>
  </si>
  <si>
    <t>CL-1316</t>
  </si>
  <si>
    <t>Client_1316</t>
  </si>
  <si>
    <t>CL-0542</t>
  </si>
  <si>
    <t>Client_542</t>
  </si>
  <si>
    <t>CL-2815</t>
  </si>
  <si>
    <t>Client_2815</t>
  </si>
  <si>
    <t>11-15-2023</t>
  </si>
  <si>
    <t>CL-1491</t>
  </si>
  <si>
    <t xml:space="preserve">Client_1491 </t>
  </si>
  <si>
    <t>CL-0258</t>
  </si>
  <si>
    <t>Client_258</t>
  </si>
  <si>
    <t>CL-0648</t>
  </si>
  <si>
    <t>Client_648</t>
  </si>
  <si>
    <t>CL-2454</t>
  </si>
  <si>
    <t>Client_2454</t>
  </si>
  <si>
    <t>CL-0680</t>
  </si>
  <si>
    <t>CLIENT_680</t>
  </si>
  <si>
    <t>2.6 hrs</t>
  </si>
  <si>
    <t>CL-2012</t>
  </si>
  <si>
    <t>Client_2012</t>
  </si>
  <si>
    <t>November 17, 2024</t>
  </si>
  <si>
    <t>CL-2039</t>
  </si>
  <si>
    <t>Client_2039</t>
  </si>
  <si>
    <t>CL-1212</t>
  </si>
  <si>
    <t>Client_1212</t>
  </si>
  <si>
    <t>67.9 hours</t>
  </si>
  <si>
    <t>CL-1551</t>
  </si>
  <si>
    <t>Client_1551</t>
  </si>
  <si>
    <t>CL-1960</t>
  </si>
  <si>
    <t>Client_1960</t>
  </si>
  <si>
    <t>CL-1622</t>
  </si>
  <si>
    <t>Client_1622</t>
  </si>
  <si>
    <t>26.06.2023</t>
  </si>
  <si>
    <t>CL-0512</t>
  </si>
  <si>
    <t>Client_512</t>
  </si>
  <si>
    <t>CL-0189</t>
  </si>
  <si>
    <t>Client_189</t>
  </si>
  <si>
    <t>31.01.2024</t>
  </si>
  <si>
    <t>CL-2654</t>
  </si>
  <si>
    <t>CLIENT_2654</t>
  </si>
  <si>
    <t>12.8 hrs</t>
  </si>
  <si>
    <t>CL-1692</t>
  </si>
  <si>
    <t>Client_1692</t>
  </si>
  <si>
    <t>02-14-2023</t>
  </si>
  <si>
    <t>71.6 hrs</t>
  </si>
  <si>
    <t>CL-2247</t>
  </si>
  <si>
    <t>Client_2247</t>
  </si>
  <si>
    <t>CL-1639</t>
  </si>
  <si>
    <t>Client_1639</t>
  </si>
  <si>
    <t>9/25/23</t>
  </si>
  <si>
    <t>13.2h</t>
  </si>
  <si>
    <t>CL-1107</t>
  </si>
  <si>
    <t>Client_1107</t>
  </si>
  <si>
    <t>54.5h</t>
  </si>
  <si>
    <t>CL-0523</t>
  </si>
  <si>
    <t>Client_523</t>
  </si>
  <si>
    <t>32.1 hrs</t>
  </si>
  <si>
    <t>CL-2612</t>
  </si>
  <si>
    <t>CLIENT_2612</t>
  </si>
  <si>
    <t>CL-1264</t>
  </si>
  <si>
    <t>Client_1264</t>
  </si>
  <si>
    <t>January 11, 2024</t>
  </si>
  <si>
    <t>65.8h</t>
  </si>
  <si>
    <t>CL-0326</t>
  </si>
  <si>
    <t>Client_326</t>
  </si>
  <si>
    <t>CL-0033</t>
  </si>
  <si>
    <t>Client_033</t>
  </si>
  <si>
    <t>CL-2864</t>
  </si>
  <si>
    <t>Client_2864</t>
  </si>
  <si>
    <t>CL-1635</t>
  </si>
  <si>
    <t>Client_1635</t>
  </si>
  <si>
    <t>37.1 hours</t>
  </si>
  <si>
    <t>CL-2213</t>
  </si>
  <si>
    <t>Client_2213</t>
  </si>
  <si>
    <t>07-17-2024</t>
  </si>
  <si>
    <t>CL-0562</t>
  </si>
  <si>
    <t>Client_562</t>
  </si>
  <si>
    <t>05.05.2024</t>
  </si>
  <si>
    <t>10.2 hrs</t>
  </si>
  <si>
    <t>CL-1599</t>
  </si>
  <si>
    <t>Client_1599</t>
  </si>
  <si>
    <t>CL-0104</t>
  </si>
  <si>
    <t>Client_104</t>
  </si>
  <si>
    <t>December 1, 2023</t>
  </si>
  <si>
    <t>CL-0348</t>
  </si>
  <si>
    <t>Client_348</t>
  </si>
  <si>
    <t>February 2, 2024</t>
  </si>
  <si>
    <t>20.2h</t>
  </si>
  <si>
    <t>CL-1590</t>
  </si>
  <si>
    <t>client_1590</t>
  </si>
  <si>
    <t>CL-1827</t>
  </si>
  <si>
    <t>Client_1827</t>
  </si>
  <si>
    <t>21.5h</t>
  </si>
  <si>
    <t>CL-2460</t>
  </si>
  <si>
    <t>Client_2460</t>
  </si>
  <si>
    <t>30.12.2023</t>
  </si>
  <si>
    <t>CL-1587</t>
  </si>
  <si>
    <t>Client_1587</t>
  </si>
  <si>
    <t>CL-0552</t>
  </si>
  <si>
    <t>Client_552</t>
  </si>
  <si>
    <t>CL-0059</t>
  </si>
  <si>
    <t xml:space="preserve"> Client_059</t>
  </si>
  <si>
    <t>12/17/24</t>
  </si>
  <si>
    <t>CL-2386</t>
  </si>
  <si>
    <t>Client_2386</t>
  </si>
  <si>
    <t>55.7 hrs</t>
  </si>
  <si>
    <t>CL-1312</t>
  </si>
  <si>
    <t>Client_1312</t>
  </si>
  <si>
    <t>36.1 hours</t>
  </si>
  <si>
    <t>CL-0586</t>
  </si>
  <si>
    <t>Client_586</t>
  </si>
  <si>
    <t>62.4 hrs</t>
  </si>
  <si>
    <t>CL-2524</t>
  </si>
  <si>
    <t>Client_2524</t>
  </si>
  <si>
    <t>9.2 hrs</t>
  </si>
  <si>
    <t>CL-1923</t>
  </si>
  <si>
    <t>Client_1923</t>
  </si>
  <si>
    <t>CL-0506</t>
  </si>
  <si>
    <t>Client_506</t>
  </si>
  <si>
    <t>02.11.2024</t>
  </si>
  <si>
    <t>CL-1642</t>
  </si>
  <si>
    <t>Client_1642</t>
  </si>
  <si>
    <t>CL-2149</t>
  </si>
  <si>
    <t>Client_2149</t>
  </si>
  <si>
    <t>14.05.2023</t>
  </si>
  <si>
    <t>33.8 hours</t>
  </si>
  <si>
    <t>CL-0570</t>
  </si>
  <si>
    <t>Client_570</t>
  </si>
  <si>
    <t>6/17/24</t>
  </si>
  <si>
    <t>46.2 hrs</t>
  </si>
  <si>
    <t>CL-1171</t>
  </si>
  <si>
    <t>CLIENT_1171</t>
  </si>
  <si>
    <t>CL-1601</t>
  </si>
  <si>
    <t>CLIENT_1601</t>
  </si>
  <si>
    <t>4/14/24</t>
  </si>
  <si>
    <t>CL-2327</t>
  </si>
  <si>
    <t>Client_2327</t>
  </si>
  <si>
    <t>August 25, 2023</t>
  </si>
  <si>
    <t>CL-0184</t>
  </si>
  <si>
    <t>Client_184</t>
  </si>
  <si>
    <t>CL-0800</t>
  </si>
  <si>
    <t>CLIENT_800</t>
  </si>
  <si>
    <t>May 19, 2024</t>
  </si>
  <si>
    <t>CL-0351</t>
  </si>
  <si>
    <t>client_351</t>
  </si>
  <si>
    <t>May 28, 2023</t>
  </si>
  <si>
    <t>CL-2942</t>
  </si>
  <si>
    <t>Client_2942</t>
  </si>
  <si>
    <t>06-22-2023</t>
  </si>
  <si>
    <t>CL-1076</t>
  </si>
  <si>
    <t>Client_1076</t>
  </si>
  <si>
    <t>CL-1179</t>
  </si>
  <si>
    <t>Client_1179</t>
  </si>
  <si>
    <t>August 25, 2024</t>
  </si>
  <si>
    <t>61.9 hours</t>
  </si>
  <si>
    <t>CL-2186</t>
  </si>
  <si>
    <t xml:space="preserve"> Client_2186</t>
  </si>
  <si>
    <t>CL-0781</t>
  </si>
  <si>
    <t>Client_781</t>
  </si>
  <si>
    <t>67.8h</t>
  </si>
  <si>
    <t>CL-1296</t>
  </si>
  <si>
    <t>Client_1296</t>
  </si>
  <si>
    <t>69.1 hours</t>
  </si>
  <si>
    <t>CL-0734</t>
  </si>
  <si>
    <t>Client_734</t>
  </si>
  <si>
    <t>35.7 hours</t>
  </si>
  <si>
    <t>CL-1815</t>
  </si>
  <si>
    <t>Client_1815</t>
  </si>
  <si>
    <t>1/21/24</t>
  </si>
  <si>
    <t>CL-1861</t>
  </si>
  <si>
    <t>Client_1861</t>
  </si>
  <si>
    <t>CL-1471</t>
  </si>
  <si>
    <t>Client_1471</t>
  </si>
  <si>
    <t>CL-1190</t>
  </si>
  <si>
    <t>Client_1190</t>
  </si>
  <si>
    <t>CL-0066</t>
  </si>
  <si>
    <t>Client_066</t>
  </si>
  <si>
    <t>CL-0587</t>
  </si>
  <si>
    <t>Client_587</t>
  </si>
  <si>
    <t>January 27, 2024</t>
  </si>
  <si>
    <t>CL-1250</t>
  </si>
  <si>
    <t>Client_1250</t>
  </si>
  <si>
    <t>CL-0321</t>
  </si>
  <si>
    <t>client_321</t>
  </si>
  <si>
    <t>CL-1124</t>
  </si>
  <si>
    <t>Client_1124</t>
  </si>
  <si>
    <t>September 12, 2024</t>
  </si>
  <si>
    <t>CL-0581</t>
  </si>
  <si>
    <t>Client_581</t>
  </si>
  <si>
    <t>29.12.2024</t>
  </si>
  <si>
    <t>CL-1999</t>
  </si>
  <si>
    <t>client_1999</t>
  </si>
  <si>
    <t>CL-1996</t>
  </si>
  <si>
    <t>Client_1996</t>
  </si>
  <si>
    <t>CL-1156</t>
  </si>
  <si>
    <t>Client_1156</t>
  </si>
  <si>
    <t>June 4, 2024</t>
  </si>
  <si>
    <t>23.3 hrs</t>
  </si>
  <si>
    <t>CL-1427</t>
  </si>
  <si>
    <t>Client_1427</t>
  </si>
  <si>
    <t>CL-2238</t>
  </si>
  <si>
    <t>Client_2238</t>
  </si>
  <si>
    <t>CL-0903</t>
  </si>
  <si>
    <t>Client_903</t>
  </si>
  <si>
    <t>25.11.2024</t>
  </si>
  <si>
    <t>CL-2284</t>
  </si>
  <si>
    <t>Client_2284</t>
  </si>
  <si>
    <t>16.2 hours</t>
  </si>
  <si>
    <t>CL-2434</t>
  </si>
  <si>
    <t>Client_2434</t>
  </si>
  <si>
    <t>51.7 hours</t>
  </si>
  <si>
    <t>CL-1771</t>
  </si>
  <si>
    <t>Client_1771</t>
  </si>
  <si>
    <t>CL-1632</t>
  </si>
  <si>
    <t>Client_1632</t>
  </si>
  <si>
    <t>6.0 hrs</t>
  </si>
  <si>
    <t>CL-1395</t>
  </si>
  <si>
    <t>Client_1395</t>
  </si>
  <si>
    <t>02.02.2024</t>
  </si>
  <si>
    <t>48.1 hrs</t>
  </si>
  <si>
    <t>CL-1075</t>
  </si>
  <si>
    <t>Client_1075</t>
  </si>
  <si>
    <t>02.01.2023</t>
  </si>
  <si>
    <t>CL-1871</t>
  </si>
  <si>
    <t xml:space="preserve"> Client_1871</t>
  </si>
  <si>
    <t>11/28/24</t>
  </si>
  <si>
    <t>CL-2575</t>
  </si>
  <si>
    <t>CLIENT_2575</t>
  </si>
  <si>
    <t>CL-1696</t>
  </si>
  <si>
    <t>Client_1696</t>
  </si>
  <si>
    <t>CL-0143</t>
  </si>
  <si>
    <t>Client_143</t>
  </si>
  <si>
    <t>CL-2658</t>
  </si>
  <si>
    <t>Client_2658</t>
  </si>
  <si>
    <t>CL-1362</t>
  </si>
  <si>
    <t>CLIENT_1362</t>
  </si>
  <si>
    <t>December 25, 2024</t>
  </si>
  <si>
    <t>7.0 hours</t>
  </si>
  <si>
    <t>CL-2420</t>
  </si>
  <si>
    <t>Client_2420</t>
  </si>
  <si>
    <t>CL-2698</t>
  </si>
  <si>
    <t>Client_2698</t>
  </si>
  <si>
    <t>20.9 hours</t>
  </si>
  <si>
    <t>CL-1655</t>
  </si>
  <si>
    <t xml:space="preserve">Client_1655 </t>
  </si>
  <si>
    <t>CL-2157</t>
  </si>
  <si>
    <t>Client_2157</t>
  </si>
  <si>
    <t>CL-2846</t>
  </si>
  <si>
    <t>Client_2846</t>
  </si>
  <si>
    <t>September 17, 2024</t>
  </si>
  <si>
    <t>39.9h</t>
  </si>
  <si>
    <t>CL-2996</t>
  </si>
  <si>
    <t>Client_2996</t>
  </si>
  <si>
    <t>25.8h</t>
  </si>
  <si>
    <t>CL-2801</t>
  </si>
  <si>
    <t>Client_2801</t>
  </si>
  <si>
    <t>CL-1080</t>
  </si>
  <si>
    <t>CLIENT_1080</t>
  </si>
  <si>
    <t>10-16-2024</t>
  </si>
  <si>
    <t>49.0h</t>
  </si>
  <si>
    <t>CL-2852</t>
  </si>
  <si>
    <t>Client_2852</t>
  </si>
  <si>
    <t>CL-2310</t>
  </si>
  <si>
    <t>Client_2310</t>
  </si>
  <si>
    <t>68.7 hours</t>
  </si>
  <si>
    <t>CL-1741</t>
  </si>
  <si>
    <t>CLIENT_1741</t>
  </si>
  <si>
    <t>CL-2906</t>
  </si>
  <si>
    <t>Client_2906</t>
  </si>
  <si>
    <t>CL-0968</t>
  </si>
  <si>
    <t>Client_968</t>
  </si>
  <si>
    <t>69.7 hours</t>
  </si>
  <si>
    <t>CL-2261</t>
  </si>
  <si>
    <t>Client_2261</t>
  </si>
  <si>
    <t>5/24/23</t>
  </si>
  <si>
    <t>CL-0157</t>
  </si>
  <si>
    <t xml:space="preserve"> Client_157</t>
  </si>
  <si>
    <t>CL-1052</t>
  </si>
  <si>
    <t>Client_1052</t>
  </si>
  <si>
    <t>August 10, 2024</t>
  </si>
  <si>
    <t>CL-2783</t>
  </si>
  <si>
    <t>Client_2783</t>
  </si>
  <si>
    <t>CL-2047</t>
  </si>
  <si>
    <t>Client_2047</t>
  </si>
  <si>
    <t>CL-2504</t>
  </si>
  <si>
    <t>Client_2504</t>
  </si>
  <si>
    <t>CL-0309</t>
  </si>
  <si>
    <t>Client_309</t>
  </si>
  <si>
    <t>CL-0175</t>
  </si>
  <si>
    <t>Client_175</t>
  </si>
  <si>
    <t>5.2h</t>
  </si>
  <si>
    <t>CL-1668</t>
  </si>
  <si>
    <t>Client_1668</t>
  </si>
  <si>
    <t>September 30, 2024</t>
  </si>
  <si>
    <t>CL-2606</t>
  </si>
  <si>
    <t>Client_2606</t>
  </si>
  <si>
    <t>28.5h</t>
  </si>
  <si>
    <t>CL-1037</t>
  </si>
  <si>
    <t>Client_1037</t>
  </si>
  <si>
    <t>CL-0055</t>
  </si>
  <si>
    <t>Client_055</t>
  </si>
  <si>
    <t>19.06.2023</t>
  </si>
  <si>
    <t>38.7h</t>
  </si>
  <si>
    <t>CL-2281</t>
  </si>
  <si>
    <t>Client_2281</t>
  </si>
  <si>
    <t>CL-2999</t>
  </si>
  <si>
    <t xml:space="preserve"> Client_2999</t>
  </si>
  <si>
    <t>15.6h</t>
  </si>
  <si>
    <t>CL-1123</t>
  </si>
  <si>
    <t>Client_1123</t>
  </si>
  <si>
    <t>CL-1766</t>
  </si>
  <si>
    <t>Client_1766</t>
  </si>
  <si>
    <t>1/28/23</t>
  </si>
  <si>
    <t>CL-2750</t>
  </si>
  <si>
    <t>Client_2750</t>
  </si>
  <si>
    <t>56.0 hrs</t>
  </si>
  <si>
    <t>CL-2126</t>
  </si>
  <si>
    <t>Client_2126</t>
  </si>
  <si>
    <t>6/27/23</t>
  </si>
  <si>
    <t>CL-0025</t>
  </si>
  <si>
    <t>Client_025</t>
  </si>
  <si>
    <t>CL-1730</t>
  </si>
  <si>
    <t>Client_1730</t>
  </si>
  <si>
    <t>57.7 hours</t>
  </si>
  <si>
    <t>CL-2959</t>
  </si>
  <si>
    <t>Client_2959</t>
  </si>
  <si>
    <t>CL-0201</t>
  </si>
  <si>
    <t>Client_201</t>
  </si>
  <si>
    <t>CL-0578</t>
  </si>
  <si>
    <t>Client_578</t>
  </si>
  <si>
    <t>CL-0267</t>
  </si>
  <si>
    <t>Client_267</t>
  </si>
  <si>
    <t>22.07.2023</t>
  </si>
  <si>
    <t>CL-2625</t>
  </si>
  <si>
    <t>Client_2625</t>
  </si>
  <si>
    <t>CL-1409</t>
  </si>
  <si>
    <t>Client_1409</t>
  </si>
  <si>
    <t>35.5 hrs</t>
  </si>
  <si>
    <t>CL-0086</t>
  </si>
  <si>
    <t>CLIENT_086</t>
  </si>
  <si>
    <t>CL-2362</t>
  </si>
  <si>
    <t>Client_2362</t>
  </si>
  <si>
    <t>April 25, 2023</t>
  </si>
  <si>
    <t>CL-1181</t>
  </si>
  <si>
    <t>Client_1181</t>
  </si>
  <si>
    <t>13.10.2023</t>
  </si>
  <si>
    <t>38.6 hrs</t>
  </si>
  <si>
    <t>CL-0199</t>
  </si>
  <si>
    <t>Client_199</t>
  </si>
  <si>
    <t>10/13/23</t>
  </si>
  <si>
    <t>CL-2833</t>
  </si>
  <si>
    <t>Client_2833</t>
  </si>
  <si>
    <t>CL-1658</t>
  </si>
  <si>
    <t>Client_1658</t>
  </si>
  <si>
    <t>May 14, 2023</t>
  </si>
  <si>
    <t>CL-0200</t>
  </si>
  <si>
    <t>Client_200</t>
  </si>
  <si>
    <t>7/27/24</t>
  </si>
  <si>
    <t>48.9h</t>
  </si>
  <si>
    <t>CL-0442</t>
  </si>
  <si>
    <t>Client_442</t>
  </si>
  <si>
    <t>6/20/23</t>
  </si>
  <si>
    <t>CL-1585</t>
  </si>
  <si>
    <t>Client_1585</t>
  </si>
  <si>
    <t>November 4, 2023</t>
  </si>
  <si>
    <t>CL-2545</t>
  </si>
  <si>
    <t>Client_2545</t>
  </si>
  <si>
    <t>CL-0083</t>
  </si>
  <si>
    <t>Client_083</t>
  </si>
  <si>
    <t>11-17-2024</t>
  </si>
  <si>
    <t>CL-0432</t>
  </si>
  <si>
    <t>Client_432</t>
  </si>
  <si>
    <t>CL-2480</t>
  </si>
  <si>
    <t>Client_2480</t>
  </si>
  <si>
    <t>63.1h</t>
  </si>
  <si>
    <t>CL-2933</t>
  </si>
  <si>
    <t>Client_2933</t>
  </si>
  <si>
    <t>03-13-2023</t>
  </si>
  <si>
    <t>54.8 hours</t>
  </si>
  <si>
    <t>CL-2274</t>
  </si>
  <si>
    <t>Client_2274</t>
  </si>
  <si>
    <t>44.8 hrs</t>
  </si>
  <si>
    <t>CL-1764</t>
  </si>
  <si>
    <t>Client_1764</t>
  </si>
  <si>
    <t>CL-2458</t>
  </si>
  <si>
    <t>Client_2458</t>
  </si>
  <si>
    <t>59.1h</t>
  </si>
  <si>
    <t>CL-1397</t>
  </si>
  <si>
    <t>Client_1397</t>
  </si>
  <si>
    <t>1/19/24</t>
  </si>
  <si>
    <t>CL-0472</t>
  </si>
  <si>
    <t>Client_472</t>
  </si>
  <si>
    <t>July 22, 2024</t>
  </si>
  <si>
    <t>CL-0335</t>
  </si>
  <si>
    <t>Client_335</t>
  </si>
  <si>
    <t>February 19, 2023</t>
  </si>
  <si>
    <t>69.8h</t>
  </si>
  <si>
    <t>CL-0618</t>
  </si>
  <si>
    <t>client_618</t>
  </si>
  <si>
    <t>May 15, 2024</t>
  </si>
  <si>
    <t>CL-1758</t>
  </si>
  <si>
    <t>Client_1758</t>
  </si>
  <si>
    <t>CL-2594</t>
  </si>
  <si>
    <t>Client_2594</t>
  </si>
  <si>
    <t>56.5 hours</t>
  </si>
  <si>
    <t>CL-0556</t>
  </si>
  <si>
    <t>Client_556</t>
  </si>
  <si>
    <t>CL-2379</t>
  </si>
  <si>
    <t>Client_2379</t>
  </si>
  <si>
    <t>26.7 hours</t>
  </si>
  <si>
    <t>CL-2029</t>
  </si>
  <si>
    <t>Client_2029</t>
  </si>
  <si>
    <t>1/13/23</t>
  </si>
  <si>
    <t>12.4 hours</t>
  </si>
  <si>
    <t>CL-2081</t>
  </si>
  <si>
    <t>Client_2081</t>
  </si>
  <si>
    <t>38.7 hours</t>
  </si>
  <si>
    <t>CL-1588</t>
  </si>
  <si>
    <t>Client_1588</t>
  </si>
  <si>
    <t>CL-1463</t>
  </si>
  <si>
    <t>client_1463</t>
  </si>
  <si>
    <t>CL-1330</t>
  </si>
  <si>
    <t>Client_1330</t>
  </si>
  <si>
    <t>CL-0746</t>
  </si>
  <si>
    <t>Client_746</t>
  </si>
  <si>
    <t>58.2 hours</t>
  </si>
  <si>
    <t>CL-0158</t>
  </si>
  <si>
    <t>Client_158</t>
  </si>
  <si>
    <t>17.8 hrs</t>
  </si>
  <si>
    <t>CL-0802</t>
  </si>
  <si>
    <t>Client_802</t>
  </si>
  <si>
    <t>36.3 hrs</t>
  </si>
  <si>
    <t>CL-2721</t>
  </si>
  <si>
    <t xml:space="preserve">Client_2721 </t>
  </si>
  <si>
    <t>26.5 hrs</t>
  </si>
  <si>
    <t>CL-2494</t>
  </si>
  <si>
    <t>Client_2494</t>
  </si>
  <si>
    <t>CL-1183</t>
  </si>
  <si>
    <t>Client_1183</t>
  </si>
  <si>
    <t>7.3 hrs</t>
  </si>
  <si>
    <t>CL-0943</t>
  </si>
  <si>
    <t>Client_943</t>
  </si>
  <si>
    <t>CL-0540</t>
  </si>
  <si>
    <t>client_540</t>
  </si>
  <si>
    <t>October 4, 2023</t>
  </si>
  <si>
    <t>71.2 hrs</t>
  </si>
  <si>
    <t>CL-0498</t>
  </si>
  <si>
    <t>Client_498</t>
  </si>
  <si>
    <t>CL-2885</t>
  </si>
  <si>
    <t>Client_2885</t>
  </si>
  <si>
    <t>CL-2221</t>
  </si>
  <si>
    <t>Client_2221</t>
  </si>
  <si>
    <t>3/16/23</t>
  </si>
  <si>
    <t>CL-0260</t>
  </si>
  <si>
    <t>Client_260</t>
  </si>
  <si>
    <t>47.5 hours</t>
  </si>
  <si>
    <t>CL-0197</t>
  </si>
  <si>
    <t>Client_197</t>
  </si>
  <si>
    <t>34.7h</t>
  </si>
  <si>
    <t>CL-1768</t>
  </si>
  <si>
    <t>CLIENT_1768</t>
  </si>
  <si>
    <t>March 17, 2024</t>
  </si>
  <si>
    <t>CL-2271</t>
  </si>
  <si>
    <t>Client_2271</t>
  </si>
  <si>
    <t>50.7h</t>
  </si>
  <si>
    <t>CL-0483</t>
  </si>
  <si>
    <t>Client_483</t>
  </si>
  <si>
    <t>06.10.2023</t>
  </si>
  <si>
    <t>CL-0452</t>
  </si>
  <si>
    <t>Client_452</t>
  </si>
  <si>
    <t>CL-0689</t>
  </si>
  <si>
    <t>Client_689</t>
  </si>
  <si>
    <t>CL-0383</t>
  </si>
  <si>
    <t>Client_383</t>
  </si>
  <si>
    <t>7.6 hrs</t>
  </si>
  <si>
    <t>CL-2640</t>
  </si>
  <si>
    <t>Client_2640</t>
  </si>
  <si>
    <t>July 13, 2024</t>
  </si>
  <si>
    <t>CL-1303</t>
  </si>
  <si>
    <t>Client_1303</t>
  </si>
  <si>
    <t>22.2h</t>
  </si>
  <si>
    <t>CL-1759</t>
  </si>
  <si>
    <t>Client_1759</t>
  </si>
  <si>
    <t>53.9 hrs</t>
  </si>
  <si>
    <t>CL-0301</t>
  </si>
  <si>
    <t>Client_301</t>
  </si>
  <si>
    <t>CL-1518</t>
  </si>
  <si>
    <t>Client_1518</t>
  </si>
  <si>
    <t>CL-2425</t>
  </si>
  <si>
    <t>Client_2425</t>
  </si>
  <si>
    <t>CL-1591</t>
  </si>
  <si>
    <t>Client_1591</t>
  </si>
  <si>
    <t>CL-0244</t>
  </si>
  <si>
    <t>Client_244</t>
  </si>
  <si>
    <t>3/20/23</t>
  </si>
  <si>
    <t>CL-0941</t>
  </si>
  <si>
    <t>Client_941</t>
  </si>
  <si>
    <t>68.2h</t>
  </si>
  <si>
    <t>CL-0135</t>
  </si>
  <si>
    <t>Client_135</t>
  </si>
  <si>
    <t>CL-0538</t>
  </si>
  <si>
    <t>Client_538</t>
  </si>
  <si>
    <t>49.6 hours</t>
  </si>
  <si>
    <t>CL-1698</t>
  </si>
  <si>
    <t>Client_1698</t>
  </si>
  <si>
    <t>29.3h</t>
  </si>
  <si>
    <t>CL-0743</t>
  </si>
  <si>
    <t>Client_743</t>
  </si>
  <si>
    <t>CL-0280</t>
  </si>
  <si>
    <t>Client_280</t>
  </si>
  <si>
    <t>66.2 hours</t>
  </si>
  <si>
    <t>CL-0436</t>
  </si>
  <si>
    <t>Client_436</t>
  </si>
  <si>
    <t>CL-2818</t>
  </si>
  <si>
    <t>Client_2818</t>
  </si>
  <si>
    <t>CL-1592</t>
  </si>
  <si>
    <t>Client_1592</t>
  </si>
  <si>
    <t>49.2 hours</t>
  </si>
  <si>
    <t>CL-1176</t>
  </si>
  <si>
    <t>Client_1176</t>
  </si>
  <si>
    <t>06-23-2024</t>
  </si>
  <si>
    <t>35.2 hrs</t>
  </si>
  <si>
    <t>CL-1583</t>
  </si>
  <si>
    <t xml:space="preserve"> Client_1583</t>
  </si>
  <si>
    <t>59.3 hours</t>
  </si>
  <si>
    <t>CL-2861</t>
  </si>
  <si>
    <t>Client_2861</t>
  </si>
  <si>
    <t>70.6 hours</t>
  </si>
  <si>
    <t>CL-1839</t>
  </si>
  <si>
    <t>Client_1839</t>
  </si>
  <si>
    <t>CL-0633</t>
  </si>
  <si>
    <t>Client_633</t>
  </si>
  <si>
    <t>48.9 hours</t>
  </si>
  <si>
    <t>CL-1579</t>
  </si>
  <si>
    <t>Client_1579</t>
  </si>
  <si>
    <t>14.07.2023</t>
  </si>
  <si>
    <t>CL-1429</t>
  </si>
  <si>
    <t xml:space="preserve">Client_1429 </t>
  </si>
  <si>
    <t>52.2h</t>
  </si>
  <si>
    <t>CL-2277</t>
  </si>
  <si>
    <t>Client_2277</t>
  </si>
  <si>
    <t>23.8h</t>
  </si>
  <si>
    <t>CL-2139</t>
  </si>
  <si>
    <t>Client_2139</t>
  </si>
  <si>
    <t>June 2, 2023</t>
  </si>
  <si>
    <t>CL-2893</t>
  </si>
  <si>
    <t>Client_2893</t>
  </si>
  <si>
    <t>8/28/24</t>
  </si>
  <si>
    <t>CL-2032</t>
  </si>
  <si>
    <t>Client_2032</t>
  </si>
  <si>
    <t>CL-0300</t>
  </si>
  <si>
    <t>Client_300</t>
  </si>
  <si>
    <t>CL-1958</t>
  </si>
  <si>
    <t>CLIENT_1958</t>
  </si>
  <si>
    <t>07-23-2023</t>
  </si>
  <si>
    <t>CL-0064</t>
  </si>
  <si>
    <t>Client_064</t>
  </si>
  <si>
    <t>CL-0214</t>
  </si>
  <si>
    <t>Client_214</t>
  </si>
  <si>
    <t>CL-0170</t>
  </si>
  <si>
    <t>Client_170</t>
  </si>
  <si>
    <t>CL-2796</t>
  </si>
  <si>
    <t>Client_2796</t>
  </si>
  <si>
    <t>26.6 hours</t>
  </si>
  <si>
    <t>CL-2305</t>
  </si>
  <si>
    <t>Client_2305</t>
  </si>
  <si>
    <t>44.2 hrs</t>
  </si>
  <si>
    <t>CL-0173</t>
  </si>
  <si>
    <t>Client_173</t>
  </si>
  <si>
    <t>CL-0553</t>
  </si>
  <si>
    <t>Client_553</t>
  </si>
  <si>
    <t>CL-0669</t>
  </si>
  <si>
    <t>Client_669</t>
  </si>
  <si>
    <t>CL-1446</t>
  </si>
  <si>
    <t>Client_1446</t>
  </si>
  <si>
    <t>CL-1733</t>
  </si>
  <si>
    <t>Client_1733</t>
  </si>
  <si>
    <t>04.04.2024</t>
  </si>
  <si>
    <t>46.5 hrs</t>
  </si>
  <si>
    <t>CL-2709</t>
  </si>
  <si>
    <t>Client_2709</t>
  </si>
  <si>
    <t>11.0h</t>
  </si>
  <si>
    <t>CL-0798</t>
  </si>
  <si>
    <t xml:space="preserve">Client_798 </t>
  </si>
  <si>
    <t>CL-0305</t>
  </si>
  <si>
    <t>Client_305</t>
  </si>
  <si>
    <t>CL-0576</t>
  </si>
  <si>
    <t>Client_576</t>
  </si>
  <si>
    <t>CL-0018</t>
  </si>
  <si>
    <t>Client_018</t>
  </si>
  <si>
    <t>CL-0902</t>
  </si>
  <si>
    <t>Client_902</t>
  </si>
  <si>
    <t>71.0 hours</t>
  </si>
  <si>
    <t>CL-2421</t>
  </si>
  <si>
    <t xml:space="preserve">Client_2421 </t>
  </si>
  <si>
    <t>July 26, 2023</t>
  </si>
  <si>
    <t>CL-0630</t>
  </si>
  <si>
    <t>Client_630</t>
  </si>
  <si>
    <t>8.6 hrs</t>
  </si>
  <si>
    <t>CL-0343</t>
  </si>
  <si>
    <t>Client_343</t>
  </si>
  <si>
    <t>CL-2738</t>
  </si>
  <si>
    <t>Client_2738</t>
  </si>
  <si>
    <t>CL-2459</t>
  </si>
  <si>
    <t>Client_2459</t>
  </si>
  <si>
    <t>44.3h</t>
  </si>
  <si>
    <t>CL-0416</t>
  </si>
  <si>
    <t>Client_416</t>
  </si>
  <si>
    <t>CL-2009</t>
  </si>
  <si>
    <t>Client_2009</t>
  </si>
  <si>
    <t>44.1 hours</t>
  </si>
  <si>
    <t>CL-0071</t>
  </si>
  <si>
    <t>Client_071</t>
  </si>
  <si>
    <t>CL-1498</t>
  </si>
  <si>
    <t>Client_1498</t>
  </si>
  <si>
    <t>CL-2288</t>
  </si>
  <si>
    <t>Client_2288</t>
  </si>
  <si>
    <t>17.11.2023</t>
  </si>
  <si>
    <t>13.0h</t>
  </si>
  <si>
    <t>CL-0668</t>
  </si>
  <si>
    <t>Client_668</t>
  </si>
  <si>
    <t>60.1h</t>
  </si>
  <si>
    <t>CL-1337</t>
  </si>
  <si>
    <t>CLIENT_1337</t>
  </si>
  <si>
    <t>30.5 hours</t>
  </si>
  <si>
    <t>CL-2448</t>
  </si>
  <si>
    <t>Client_2448</t>
  </si>
  <si>
    <t>CL-0605</t>
  </si>
  <si>
    <t>Client_605</t>
  </si>
  <si>
    <t>CL-2500</t>
  </si>
  <si>
    <t>Client_2500</t>
  </si>
  <si>
    <t>59.9 hours</t>
  </si>
  <si>
    <t>CL-1275</t>
  </si>
  <si>
    <t>Client_1275</t>
  </si>
  <si>
    <t>22.08.2023</t>
  </si>
  <si>
    <t>19.5 hours</t>
  </si>
  <si>
    <t>CL-2630</t>
  </si>
  <si>
    <t>Client_2630</t>
  </si>
  <si>
    <t>CL-0047</t>
  </si>
  <si>
    <t xml:space="preserve">Client_047 </t>
  </si>
  <si>
    <t>CL-2197</t>
  </si>
  <si>
    <t>Client_2197</t>
  </si>
  <si>
    <t>CL-1487</t>
  </si>
  <si>
    <t>Client_1487</t>
  </si>
  <si>
    <t>CL-1806</t>
  </si>
  <si>
    <t>Client_1806</t>
  </si>
  <si>
    <t>September 30, 2023</t>
  </si>
  <si>
    <t>CL-0315</t>
  </si>
  <si>
    <t>Client_315</t>
  </si>
  <si>
    <t>CL-1129</t>
  </si>
  <si>
    <t>CLIENT_1129</t>
  </si>
  <si>
    <t>29.01.2024</t>
  </si>
  <si>
    <t>CL-1774</t>
  </si>
  <si>
    <t>Client_1774</t>
  </si>
  <si>
    <t>CL-2055</t>
  </si>
  <si>
    <t>Client_2055</t>
  </si>
  <si>
    <t>CL-0334</t>
  </si>
  <si>
    <t>Client_334</t>
  </si>
  <si>
    <t>CL-1795</t>
  </si>
  <si>
    <t>Client_1795</t>
  </si>
  <si>
    <t>04.05.2023</t>
  </si>
  <si>
    <t>CL-2181</t>
  </si>
  <si>
    <t>Client_2181</t>
  </si>
  <si>
    <t>54.1 hrs</t>
  </si>
  <si>
    <t>CL-1687</t>
  </si>
  <si>
    <t>Client_1687</t>
  </si>
  <si>
    <t>6/20/24</t>
  </si>
  <si>
    <t>14.7h</t>
  </si>
  <si>
    <t>CL-2361</t>
  </si>
  <si>
    <t>Client_2361</t>
  </si>
  <si>
    <t>CL-0150</t>
  </si>
  <si>
    <t>Client_150</t>
  </si>
  <si>
    <t>56.6 hrs</t>
  </si>
  <si>
    <t>CL-2430</t>
  </si>
  <si>
    <t>Client_2430</t>
  </si>
  <si>
    <t>CL-2173</t>
  </si>
  <si>
    <t>Client_2173</t>
  </si>
  <si>
    <t>CL-2358</t>
  </si>
  <si>
    <t>Client_2358</t>
  </si>
  <si>
    <t>CL-1476</t>
  </si>
  <si>
    <t>CLIENT_1476</t>
  </si>
  <si>
    <t>May 2, 2023</t>
  </si>
  <si>
    <t>CL-1377</t>
  </si>
  <si>
    <t>Client_1377</t>
  </si>
  <si>
    <t>58.7 hours</t>
  </si>
  <si>
    <t>CL-1460</t>
  </si>
  <si>
    <t>Client_1460</t>
  </si>
  <si>
    <t>10.6h</t>
  </si>
  <si>
    <t>CL-0149</t>
  </si>
  <si>
    <t>Client_149</t>
  </si>
  <si>
    <t>CL-1531</t>
  </si>
  <si>
    <t>Client_1531</t>
  </si>
  <si>
    <t>CL-2562</t>
  </si>
  <si>
    <t xml:space="preserve"> Client_2562</t>
  </si>
  <si>
    <t>CL-0777</t>
  </si>
  <si>
    <t>Client_777</t>
  </si>
  <si>
    <t>CL-2743</t>
  </si>
  <si>
    <t>Client_2743</t>
  </si>
  <si>
    <t>08-29-2023</t>
  </si>
  <si>
    <t>71.9 hrs</t>
  </si>
  <si>
    <t>CL-2370</t>
  </si>
  <si>
    <t>Client_2370</t>
  </si>
  <si>
    <t>08-24-2024</t>
  </si>
  <si>
    <t>CL-2110</t>
  </si>
  <si>
    <t>Client_2110</t>
  </si>
  <si>
    <t>CL-2489</t>
  </si>
  <si>
    <t>Client_2489</t>
  </si>
  <si>
    <t>5.7 hours</t>
  </si>
  <si>
    <t>CL-2449</t>
  </si>
  <si>
    <t>Client_2449</t>
  </si>
  <si>
    <t>November 9, 2024</t>
  </si>
  <si>
    <t>CL-0372</t>
  </si>
  <si>
    <t>Client_372</t>
  </si>
  <si>
    <t>October 10, 2024</t>
  </si>
  <si>
    <t>CL-2680</t>
  </si>
  <si>
    <t>Client_2680</t>
  </si>
  <si>
    <t>24.5 hours</t>
  </si>
  <si>
    <t>CL-1577</t>
  </si>
  <si>
    <t>Client_1577</t>
  </si>
  <si>
    <t>CL-0225</t>
  </si>
  <si>
    <t>Client_225</t>
  </si>
  <si>
    <t>CL-2290</t>
  </si>
  <si>
    <t>client_2290</t>
  </si>
  <si>
    <t>October 12, 2024</t>
  </si>
  <si>
    <t>CL-1536</t>
  </si>
  <si>
    <t xml:space="preserve">Client_1536 </t>
  </si>
  <si>
    <t>CL-0380</t>
  </si>
  <si>
    <t xml:space="preserve"> Client_380</t>
  </si>
  <si>
    <t>CL-2168</t>
  </si>
  <si>
    <t>Client_2168</t>
  </si>
  <si>
    <t>CL-1908</t>
  </si>
  <si>
    <t>Client_1908</t>
  </si>
  <si>
    <t>CL-1450</t>
  </si>
  <si>
    <t>Client_1450</t>
  </si>
  <si>
    <t>35.6 hours</t>
  </si>
  <si>
    <t>CL-1206</t>
  </si>
  <si>
    <t>client_1206</t>
  </si>
  <si>
    <t>CL-0756</t>
  </si>
  <si>
    <t>Client_756</t>
  </si>
  <si>
    <t>CL-0281</t>
  </si>
  <si>
    <t>Client_281</t>
  </si>
  <si>
    <t>60.8h</t>
  </si>
  <si>
    <t>CL-0128</t>
  </si>
  <si>
    <t>Client_128</t>
  </si>
  <si>
    <t>CL-0434</t>
  </si>
  <si>
    <t>Client_434</t>
  </si>
  <si>
    <t>32.4 hrs</t>
  </si>
  <si>
    <t>CL-1081</t>
  </si>
  <si>
    <t>Client_1081</t>
  </si>
  <si>
    <t>December 6, 2023</t>
  </si>
  <si>
    <t>CL-0791</t>
  </si>
  <si>
    <t>Client_791</t>
  </si>
  <si>
    <t>22.01.2024</t>
  </si>
  <si>
    <t>43.8 hrs</t>
  </si>
  <si>
    <t>CL-1974</t>
  </si>
  <si>
    <t>Client_1974</t>
  </si>
  <si>
    <t>5.7 hrs</t>
  </si>
  <si>
    <t>CL-1388</t>
  </si>
  <si>
    <t>Client_1388</t>
  </si>
  <si>
    <t>02-28-2023</t>
  </si>
  <si>
    <t>CL-0322</t>
  </si>
  <si>
    <t>Client_322</t>
  </si>
  <si>
    <t>CL-0686</t>
  </si>
  <si>
    <t>Client_686</t>
  </si>
  <si>
    <t>CL-0107</t>
  </si>
  <si>
    <t>Client_107</t>
  </si>
  <si>
    <t>August 21, 2024</t>
  </si>
  <si>
    <t>8.2 hrs</t>
  </si>
  <si>
    <t>CL-0002</t>
  </si>
  <si>
    <t>client_002</t>
  </si>
  <si>
    <t>CL-1293</t>
  </si>
  <si>
    <t>Client_1293</t>
  </si>
  <si>
    <t>6/27/24</t>
  </si>
  <si>
    <t>CL-2112</t>
  </si>
  <si>
    <t xml:space="preserve">Client_2112 </t>
  </si>
  <si>
    <t>12-24-2023</t>
  </si>
  <si>
    <t>CL-0916</t>
  </si>
  <si>
    <t>Client_916</t>
  </si>
  <si>
    <t>34.3 hours</t>
  </si>
  <si>
    <t>CL-0412</t>
  </si>
  <si>
    <t>client_412</t>
  </si>
  <si>
    <t>CL-0006</t>
  </si>
  <si>
    <t>Client_006</t>
  </si>
  <si>
    <t>April 14, 2023</t>
  </si>
  <si>
    <t>CL-1643</t>
  </si>
  <si>
    <t>Client_1643</t>
  </si>
  <si>
    <t>CL-2710</t>
  </si>
  <si>
    <t>client_2710</t>
  </si>
  <si>
    <t>CL-1704</t>
  </si>
  <si>
    <t>Client_1704</t>
  </si>
  <si>
    <t>CL-2228</t>
  </si>
  <si>
    <t>Client_2228</t>
  </si>
  <si>
    <t>47.4 hours</t>
  </si>
  <si>
    <t>CL-0537</t>
  </si>
  <si>
    <t>Client_537</t>
  </si>
  <si>
    <t>CL-1528</t>
  </si>
  <si>
    <t>Client_1528</t>
  </si>
  <si>
    <t>16.04.2024</t>
  </si>
  <si>
    <t>CL-0379</t>
  </si>
  <si>
    <t>client_379</t>
  </si>
  <si>
    <t>4/14/23</t>
  </si>
  <si>
    <t>CL-0110</t>
  </si>
  <si>
    <t>Client_110</t>
  </si>
  <si>
    <t>7.6h</t>
  </si>
  <si>
    <t>CL-2946</t>
  </si>
  <si>
    <t>Client_2946</t>
  </si>
  <si>
    <t>April 28, 2023</t>
  </si>
  <si>
    <t>CL-2467</t>
  </si>
  <si>
    <t>Client_2467</t>
  </si>
  <si>
    <t>10/23/24</t>
  </si>
  <si>
    <t>CL-2993</t>
  </si>
  <si>
    <t>Client_2993</t>
  </si>
  <si>
    <t>CL-1286</t>
  </si>
  <si>
    <t>Client_1286</t>
  </si>
  <si>
    <t>40.8h</t>
  </si>
  <si>
    <t>CL-0503</t>
  </si>
  <si>
    <t>CLIENT_503</t>
  </si>
  <si>
    <t>55.2 hrs</t>
  </si>
  <si>
    <t>CL-1240</t>
  </si>
  <si>
    <t>Client_1240</t>
  </si>
  <si>
    <t>20.12.2023</t>
  </si>
  <si>
    <t>CL-0174</t>
  </si>
  <si>
    <t>Client_174</t>
  </si>
  <si>
    <t>57.1 hrs</t>
  </si>
  <si>
    <t>CL-0809</t>
  </si>
  <si>
    <t>client_809</t>
  </si>
  <si>
    <t>CL-2617</t>
  </si>
  <si>
    <t>Client_2617</t>
  </si>
  <si>
    <t>CL-2307</t>
  </si>
  <si>
    <t xml:space="preserve"> Client_2307</t>
  </si>
  <si>
    <t>CL-2874</t>
  </si>
  <si>
    <t>Client_2874</t>
  </si>
  <si>
    <t>CL-0288</t>
  </si>
  <si>
    <t>Client_288</t>
  </si>
  <si>
    <t>03-15-2024</t>
  </si>
  <si>
    <t>CL-2060</t>
  </si>
  <si>
    <t>Client_2060</t>
  </si>
  <si>
    <t>June 30, 2024</t>
  </si>
  <si>
    <t>CL-1675</t>
  </si>
  <si>
    <t>Client_1675</t>
  </si>
  <si>
    <t>02-22-2024</t>
  </si>
  <si>
    <t>CL-2258</t>
  </si>
  <si>
    <t>Client_2258</t>
  </si>
  <si>
    <t>CL-1439</t>
  </si>
  <si>
    <t>Client_1439</t>
  </si>
  <si>
    <t>CL-0005</t>
  </si>
  <si>
    <t>CLIENT_005</t>
  </si>
  <si>
    <t>CL-0973</t>
  </si>
  <si>
    <t>Client_973</t>
  </si>
  <si>
    <t>CL-1566</t>
  </si>
  <si>
    <t>Client_1566</t>
  </si>
  <si>
    <t>CL-0974</t>
  </si>
  <si>
    <t>Client_974</t>
  </si>
  <si>
    <t>May 17, 2023</t>
  </si>
  <si>
    <t>CL-0182</t>
  </si>
  <si>
    <t>Client_182</t>
  </si>
  <si>
    <t>December 2, 2024</t>
  </si>
  <si>
    <t>CL-1385</t>
  </si>
  <si>
    <t>Client_1385</t>
  </si>
  <si>
    <t>41.2 hrs</t>
  </si>
  <si>
    <t>CL-0475</t>
  </si>
  <si>
    <t>Client_475</t>
  </si>
  <si>
    <t>CL-0727</t>
  </si>
  <si>
    <t>Client_727</t>
  </si>
  <si>
    <t>CL-1538</t>
  </si>
  <si>
    <t>Client_1538</t>
  </si>
  <si>
    <t>67.2h</t>
  </si>
  <si>
    <t>CL-0333</t>
  </si>
  <si>
    <t>Client_333</t>
  </si>
  <si>
    <t>CL-2926</t>
  </si>
  <si>
    <t>Client_2926</t>
  </si>
  <si>
    <t>64.1h</t>
  </si>
  <si>
    <t>CL-0336</t>
  </si>
  <si>
    <t>Client_336</t>
  </si>
  <si>
    <t>CL-2692</t>
  </si>
  <si>
    <t>Client_2692</t>
  </si>
  <si>
    <t>CL-0502</t>
  </si>
  <si>
    <t>client_502</t>
  </si>
  <si>
    <t>CL-2388</t>
  </si>
  <si>
    <t>client_2388</t>
  </si>
  <si>
    <t>CL-1210</t>
  </si>
  <si>
    <t>Client_1210</t>
  </si>
  <si>
    <t>11/15/23</t>
  </si>
  <si>
    <t>CL-1883</t>
  </si>
  <si>
    <t>Client_1883</t>
  </si>
  <si>
    <t>CL-2595</t>
  </si>
  <si>
    <t xml:space="preserve">Client_2595 </t>
  </si>
  <si>
    <t>20.05.2024</t>
  </si>
  <si>
    <t>CL-1808</t>
  </si>
  <si>
    <t>Client_1808</t>
  </si>
  <si>
    <t>CL-1064</t>
  </si>
  <si>
    <t>Client_1064</t>
  </si>
  <si>
    <t>CL-2280</t>
  </si>
  <si>
    <t>Client_2280</t>
  </si>
  <si>
    <t>CL-1954</t>
  </si>
  <si>
    <t>Client_1954</t>
  </si>
  <si>
    <t>19.07.2023</t>
  </si>
  <si>
    <t>CL-0869</t>
  </si>
  <si>
    <t>Client_869</t>
  </si>
  <si>
    <t>CL-0241</t>
  </si>
  <si>
    <t>Client_241</t>
  </si>
  <si>
    <t>CL-2407</t>
  </si>
  <si>
    <t xml:space="preserve">Client_2407 </t>
  </si>
  <si>
    <t>01-26-2024</t>
  </si>
  <si>
    <t>CL-1228</t>
  </si>
  <si>
    <t>Client_1228</t>
  </si>
  <si>
    <t>September 3, 2024</t>
  </si>
  <si>
    <t>CL-0003</t>
  </si>
  <si>
    <t>Client_003</t>
  </si>
  <si>
    <t>15.9 hours</t>
  </si>
  <si>
    <t>CL-0415</t>
  </si>
  <si>
    <t>Client_415</t>
  </si>
  <si>
    <t>CL-1533</t>
  </si>
  <si>
    <t>Client_1533</t>
  </si>
  <si>
    <t>18.0 hrs</t>
  </si>
  <si>
    <t>CL-1191</t>
  </si>
  <si>
    <t>Client_1191</t>
  </si>
  <si>
    <t>52.0 hrs</t>
  </si>
  <si>
    <t>CL-2548</t>
  </si>
  <si>
    <t>Client_2548</t>
  </si>
  <si>
    <t>3/23/24</t>
  </si>
  <si>
    <t>67.4 hours</t>
  </si>
  <si>
    <t>CL-1719</t>
  </si>
  <si>
    <t>Client_1719</t>
  </si>
  <si>
    <t>11-22-2024</t>
  </si>
  <si>
    <t>CL-2628</t>
  </si>
  <si>
    <t>Client_2628</t>
  </si>
  <si>
    <t>CL-1353</t>
  </si>
  <si>
    <t>Client_1353</t>
  </si>
  <si>
    <t>September 27, 2023</t>
  </si>
  <si>
    <t>23.4 hours</t>
  </si>
  <si>
    <t>CL-0859</t>
  </si>
  <si>
    <t>Client_859</t>
  </si>
  <si>
    <t>April 13, 2024</t>
  </si>
  <si>
    <t>CL-2808</t>
  </si>
  <si>
    <t>Client_2808</t>
  </si>
  <si>
    <t>10-16-2023</t>
  </si>
  <si>
    <t>63.0 hrs</t>
  </si>
  <si>
    <t>CL-2237</t>
  </si>
  <si>
    <t>Client_2237</t>
  </si>
  <si>
    <t>CL-2135</t>
  </si>
  <si>
    <t>Client_2135</t>
  </si>
  <si>
    <t>CL-1843</t>
  </si>
  <si>
    <t>Client_1843</t>
  </si>
  <si>
    <t>68.8 hours</t>
  </si>
  <si>
    <t>CL-0261</t>
  </si>
  <si>
    <t>client_261</t>
  </si>
  <si>
    <t>CL-1851</t>
  </si>
  <si>
    <t>Client_1851</t>
  </si>
  <si>
    <t>66.6 hrs</t>
  </si>
  <si>
    <t>CL-0429</t>
  </si>
  <si>
    <t>Client_429</t>
  </si>
  <si>
    <t>August 15, 2023</t>
  </si>
  <si>
    <t>CL-0964</t>
  </si>
  <si>
    <t>Client_964</t>
  </si>
  <si>
    <t>CL-0132</t>
  </si>
  <si>
    <t>Client_132</t>
  </si>
  <si>
    <t>March 15, 2023</t>
  </si>
  <si>
    <t>CL-1593</t>
  </si>
  <si>
    <t>Client_1593</t>
  </si>
  <si>
    <t>CL-1457</t>
  </si>
  <si>
    <t>Client_1457</t>
  </si>
  <si>
    <t>CL-0419</t>
  </si>
  <si>
    <t>Client_419</t>
  </si>
  <si>
    <t>10-24-2024</t>
  </si>
  <si>
    <t>CL-0765</t>
  </si>
  <si>
    <t>Client_765</t>
  </si>
  <si>
    <t>6.7h</t>
  </si>
  <si>
    <t>CL-1004</t>
  </si>
  <si>
    <t>CLIENT_1004</t>
  </si>
  <si>
    <t>CL-0725</t>
  </si>
  <si>
    <t>Client_725</t>
  </si>
  <si>
    <t>CL-1352</t>
  </si>
  <si>
    <t>Client_1352</t>
  </si>
  <si>
    <t>37.6h</t>
  </si>
  <si>
    <t>CL-2437</t>
  </si>
  <si>
    <t xml:space="preserve">Client_2437 </t>
  </si>
  <si>
    <t>CL-1662</t>
  </si>
  <si>
    <t>Client_1662</t>
  </si>
  <si>
    <t>39.8h</t>
  </si>
  <si>
    <t>CL-2165</t>
  </si>
  <si>
    <t>CLIENT_2165</t>
  </si>
  <si>
    <t>11-22-2023</t>
  </si>
  <si>
    <t>CL-0229</t>
  </si>
  <si>
    <t>Client_229</t>
  </si>
  <si>
    <t>CL-1066</t>
  </si>
  <si>
    <t>Client_1066</t>
  </si>
  <si>
    <t>08-14-2024</t>
  </si>
  <si>
    <t>CL-0952</t>
  </si>
  <si>
    <t>Client_952</t>
  </si>
  <si>
    <t>CL-1222</t>
  </si>
  <si>
    <t>Client_1222</t>
  </si>
  <si>
    <t>April 21, 2023</t>
  </si>
  <si>
    <t>CL-0911</t>
  </si>
  <si>
    <t>CLIENT_911</t>
  </si>
  <si>
    <t>CL-1087</t>
  </si>
  <si>
    <t>Client_1087</t>
  </si>
  <si>
    <t>March 8, 2024</t>
  </si>
  <si>
    <t>64.4 hours</t>
  </si>
  <si>
    <t>CL-0678</t>
  </si>
  <si>
    <t>Client_678</t>
  </si>
  <si>
    <t>04-25-2023</t>
  </si>
  <si>
    <t>CL-2621</t>
  </si>
  <si>
    <t>CLIENT_2621</t>
  </si>
  <si>
    <t>CL-2492</t>
  </si>
  <si>
    <t>Client_2492</t>
  </si>
  <si>
    <t>23.02.2024</t>
  </si>
  <si>
    <t>CL-1611</t>
  </si>
  <si>
    <t>Client_1611</t>
  </si>
  <si>
    <t>03-16-2023</t>
  </si>
  <si>
    <t>CL-1149</t>
  </si>
  <si>
    <t xml:space="preserve">Client_1149 </t>
  </si>
  <si>
    <t>CL-1598</t>
  </si>
  <si>
    <t>client_1598</t>
  </si>
  <si>
    <t>CL-2757</t>
  </si>
  <si>
    <t xml:space="preserve"> Client_2757</t>
  </si>
  <si>
    <t>CL-2424</t>
  </si>
  <si>
    <t>Client_2424</t>
  </si>
  <si>
    <t>CL-2642</t>
  </si>
  <si>
    <t>Client_2642</t>
  </si>
  <si>
    <t>47.4 hrs</t>
  </si>
  <si>
    <t>CL-1114</t>
  </si>
  <si>
    <t>Client_1114</t>
  </si>
  <si>
    <t>September 15, 2023</t>
  </si>
  <si>
    <t>62.9 hrs</t>
  </si>
  <si>
    <t>CL-2096</t>
  </si>
  <si>
    <t>Client_2096</t>
  </si>
  <si>
    <t>CL-0185</t>
  </si>
  <si>
    <t>Client_185</t>
  </si>
  <si>
    <t>CL-0982</t>
  </si>
  <si>
    <t>Client_982</t>
  </si>
  <si>
    <t>23.05.2023</t>
  </si>
  <si>
    <t>58.8 hours</t>
  </si>
  <si>
    <t>CL-2827</t>
  </si>
  <si>
    <t>client_2827</t>
  </si>
  <si>
    <t>25.2 hrs</t>
  </si>
  <si>
    <t>CL-0237</t>
  </si>
  <si>
    <t>Client_237</t>
  </si>
  <si>
    <t>24.09.2024</t>
  </si>
  <si>
    <t>CL-1325</t>
  </si>
  <si>
    <t xml:space="preserve"> Client_1325</t>
  </si>
  <si>
    <t>April 8, 2024</t>
  </si>
  <si>
    <t>CL-0647</t>
  </si>
  <si>
    <t>Client_647</t>
  </si>
  <si>
    <t>CL-0040</t>
  </si>
  <si>
    <t xml:space="preserve"> Client_040</t>
  </si>
  <si>
    <t>8/17/24</t>
  </si>
  <si>
    <t>CL-0167</t>
  </si>
  <si>
    <t>Client_167</t>
  </si>
  <si>
    <t>26.12.2023</t>
  </si>
  <si>
    <t>44.5h</t>
  </si>
  <si>
    <t>CL-2062</t>
  </si>
  <si>
    <t>client_2062</t>
  </si>
  <si>
    <t>2.1 hours</t>
  </si>
  <si>
    <t>CL-0878</t>
  </si>
  <si>
    <t>Client_878</t>
  </si>
  <si>
    <t>CL-2536</t>
  </si>
  <si>
    <t>Client_2536</t>
  </si>
  <si>
    <t>CL-0574</t>
  </si>
  <si>
    <t>CLIENT_574</t>
  </si>
  <si>
    <t>24.3 hrs</t>
  </si>
  <si>
    <t>CL-2082</t>
  </si>
  <si>
    <t>Client_2082</t>
  </si>
  <si>
    <t>CL-0345</t>
  </si>
  <si>
    <t>Client_345</t>
  </si>
  <si>
    <t>CL-2484</t>
  </si>
  <si>
    <t>Client_2484</t>
  </si>
  <si>
    <t>CL-0178</t>
  </si>
  <si>
    <t xml:space="preserve">Client_178 </t>
  </si>
  <si>
    <t>CL-0737</t>
  </si>
  <si>
    <t>Client_737</t>
  </si>
  <si>
    <t>23.07.2024</t>
  </si>
  <si>
    <t>4.4 hrs</t>
  </si>
  <si>
    <t>CL-1082</t>
  </si>
  <si>
    <t>Client_1082</t>
  </si>
  <si>
    <t>19.03.2024</t>
  </si>
  <si>
    <t>57.2 hours</t>
  </si>
  <si>
    <t>CL-1006</t>
  </si>
  <si>
    <t>Client_1006</t>
  </si>
  <si>
    <t>CL-1121</t>
  </si>
  <si>
    <t>Client_1121</t>
  </si>
  <si>
    <t>64.6 hours</t>
  </si>
  <si>
    <t>CL-2898</t>
  </si>
  <si>
    <t>Client_2898</t>
  </si>
  <si>
    <t>CL-0969</t>
  </si>
  <si>
    <t>CLIENT_969</t>
  </si>
  <si>
    <t>12.02.2024</t>
  </si>
  <si>
    <t>CL-2059</t>
  </si>
  <si>
    <t>Client_2059</t>
  </si>
  <si>
    <t>CL-0471</t>
  </si>
  <si>
    <t>Client_471</t>
  </si>
  <si>
    <t>CL-2166</t>
  </si>
  <si>
    <t xml:space="preserve">Client_2166 </t>
  </si>
  <si>
    <t>CL-2431</t>
  </si>
  <si>
    <t>Client_2431</t>
  </si>
  <si>
    <t>June 29, 2024</t>
  </si>
  <si>
    <t>CL-0712</t>
  </si>
  <si>
    <t>Client_712</t>
  </si>
  <si>
    <t>CL-0532</t>
  </si>
  <si>
    <t>Client_532</t>
  </si>
  <si>
    <t>7/22/24</t>
  </si>
  <si>
    <t>CL-1841</t>
  </si>
  <si>
    <t>Client_1841</t>
  </si>
  <si>
    <t>5/29/23</t>
  </si>
  <si>
    <t>CL-1241</t>
  </si>
  <si>
    <t>Client_1241</t>
  </si>
  <si>
    <t>CL-2222</t>
  </si>
  <si>
    <t>Client_2222</t>
  </si>
  <si>
    <t>CL-1813</t>
  </si>
  <si>
    <t>Client_1813</t>
  </si>
  <si>
    <t>0.7h</t>
  </si>
  <si>
    <t>CL-0784</t>
  </si>
  <si>
    <t>Client_784</t>
  </si>
  <si>
    <t>03-25-2023</t>
  </si>
  <si>
    <t>CL-2266</t>
  </si>
  <si>
    <t>Client_2266</t>
  </si>
  <si>
    <t>CL-0360</t>
  </si>
  <si>
    <t>Client_360</t>
  </si>
  <si>
    <t>8/18/23</t>
  </si>
  <si>
    <t>CL-1413</t>
  </si>
  <si>
    <t xml:space="preserve">Client_1413 </t>
  </si>
  <si>
    <t>CL-1789</t>
  </si>
  <si>
    <t>Client_1789</t>
  </si>
  <si>
    <t>71.7h</t>
  </si>
  <si>
    <t>CL-0101</t>
  </si>
  <si>
    <t>Client_101</t>
  </si>
  <si>
    <t>November 5, 2024</t>
  </si>
  <si>
    <t>CL-1244</t>
  </si>
  <si>
    <t>Client_1244</t>
  </si>
  <si>
    <t>CL-2701</t>
  </si>
  <si>
    <t xml:space="preserve"> Client_2701</t>
  </si>
  <si>
    <t>CL-0367</t>
  </si>
  <si>
    <t>Client_367</t>
  </si>
  <si>
    <t>CL-2346</t>
  </si>
  <si>
    <t>Client_2346</t>
  </si>
  <si>
    <t>11/14/23</t>
  </si>
  <si>
    <t>CL-2053</t>
  </si>
  <si>
    <t>CLIENT_2053</t>
  </si>
  <si>
    <t>April 27, 2023</t>
  </si>
  <si>
    <t>8.0h</t>
  </si>
  <si>
    <t>CL-0536</t>
  </si>
  <si>
    <t>Client_536</t>
  </si>
  <si>
    <t>52.5 hours</t>
  </si>
  <si>
    <t>CL-1334</t>
  </si>
  <si>
    <t>Client_1334</t>
  </si>
  <si>
    <t>08.05.2023</t>
  </si>
  <si>
    <t>24.9 hours</t>
  </si>
  <si>
    <t>CL-0234</t>
  </si>
  <si>
    <t>Client_234</t>
  </si>
  <si>
    <t>21.09.2023</t>
  </si>
  <si>
    <t>53.4h</t>
  </si>
  <si>
    <t>CL-2187</t>
  </si>
  <si>
    <t xml:space="preserve">Client_2187 </t>
  </si>
  <si>
    <t>CL-1805</t>
  </si>
  <si>
    <t xml:space="preserve">Client_1805 </t>
  </si>
  <si>
    <t>CL-2211</t>
  </si>
  <si>
    <t>client_2211</t>
  </si>
  <si>
    <t>CL-0958</t>
  </si>
  <si>
    <t>Client_958</t>
  </si>
  <si>
    <t>29.2 hours</t>
  </si>
  <si>
    <t>CL-2821</t>
  </si>
  <si>
    <t>Client_2821</t>
  </si>
  <si>
    <t>CL-2699</t>
  </si>
  <si>
    <t>Client_2699</t>
  </si>
  <si>
    <t>10/24/24</t>
  </si>
  <si>
    <t>CL-2023</t>
  </si>
  <si>
    <t>Client_2023</t>
  </si>
  <si>
    <t>62.2h</t>
  </si>
  <si>
    <t>CL-1045</t>
  </si>
  <si>
    <t>Client_1045</t>
  </si>
  <si>
    <t>CL-1230</t>
  </si>
  <si>
    <t>Client_1230</t>
  </si>
  <si>
    <t>22.05.2023</t>
  </si>
  <si>
    <t>CL-2354</t>
  </si>
  <si>
    <t>Client_2354</t>
  </si>
  <si>
    <t>CL-2969</t>
  </si>
  <si>
    <t xml:space="preserve"> Client_2969</t>
  </si>
  <si>
    <t>July 6, 2023</t>
  </si>
  <si>
    <t>CL-1715</t>
  </si>
  <si>
    <t>Client_1715</t>
  </si>
  <si>
    <t>CL-2230</t>
  </si>
  <si>
    <t>Client_2230</t>
  </si>
  <si>
    <t>6/23/24</t>
  </si>
  <si>
    <t>CL-1012</t>
  </si>
  <si>
    <t>Client_1012</t>
  </si>
  <si>
    <t>CL-2011</t>
  </si>
  <si>
    <t xml:space="preserve">Client_2011 </t>
  </si>
  <si>
    <t>02-15-2024</t>
  </si>
  <si>
    <t>16.9 hrs</t>
  </si>
  <si>
    <t>CL-1186</t>
  </si>
  <si>
    <t>Client_1186</t>
  </si>
  <si>
    <t>15.05.2024</t>
  </si>
  <si>
    <t>CL-1170</t>
  </si>
  <si>
    <t xml:space="preserve"> Client_1170</t>
  </si>
  <si>
    <t>CL-0060</t>
  </si>
  <si>
    <t>Client_060</t>
  </si>
  <si>
    <t>CL-0441</t>
  </si>
  <si>
    <t>Client_441</t>
  </si>
  <si>
    <t>42.9 hrs</t>
  </si>
  <si>
    <t>CL-2291</t>
  </si>
  <si>
    <t>Client_2291</t>
  </si>
  <si>
    <t>February 22, 2023</t>
  </si>
  <si>
    <t>CL-2616</t>
  </si>
  <si>
    <t>Client_2616</t>
  </si>
  <si>
    <t>CL-1499</t>
  </si>
  <si>
    <t>Client_1499</t>
  </si>
  <si>
    <t>CL-2711</t>
  </si>
  <si>
    <t>Client_2711</t>
  </si>
  <si>
    <t>CL-2941</t>
  </si>
  <si>
    <t>Client_2941</t>
  </si>
  <si>
    <t>July 24, 2024</t>
  </si>
  <si>
    <t>CL-1199</t>
  </si>
  <si>
    <t>Client_1199</t>
  </si>
  <si>
    <t>24.12.2024</t>
  </si>
  <si>
    <t>CL-1910</t>
  </si>
  <si>
    <t>client_1910</t>
  </si>
  <si>
    <t>CL-0397</t>
  </si>
  <si>
    <t>Client_397</t>
  </si>
  <si>
    <t>CL-2031</t>
  </si>
  <si>
    <t>Client_2031</t>
  </si>
  <si>
    <t>13.7h</t>
  </si>
  <si>
    <t>CL-0811</t>
  </si>
  <si>
    <t>Client_811</t>
  </si>
  <si>
    <t>07-16-2023</t>
  </si>
  <si>
    <t>CL-2456</t>
  </si>
  <si>
    <t xml:space="preserve"> Client_2456</t>
  </si>
  <si>
    <t>06-30-2024</t>
  </si>
  <si>
    <t>CL-0096</t>
  </si>
  <si>
    <t>CLIENT_096</t>
  </si>
  <si>
    <t>CL-2748</t>
  </si>
  <si>
    <t>Client_2748</t>
  </si>
  <si>
    <t>CL-2525</t>
  </si>
  <si>
    <t>Client_2525</t>
  </si>
  <si>
    <t>CL-2962</t>
  </si>
  <si>
    <t>Client_2962</t>
  </si>
  <si>
    <t>45.5 hours</t>
  </si>
  <si>
    <t>CL-0624</t>
  </si>
  <si>
    <t>Client_624</t>
  </si>
  <si>
    <t>CL-1984</t>
  </si>
  <si>
    <t>Client_1984</t>
  </si>
  <si>
    <t>May 12, 2024</t>
  </si>
  <si>
    <t>CL-0375</t>
  </si>
  <si>
    <t>Client_375</t>
  </si>
  <si>
    <t>26.2 hrs</t>
  </si>
  <si>
    <t>CL-1145</t>
  </si>
  <si>
    <t xml:space="preserve"> Client_1145</t>
  </si>
  <si>
    <t>32.0 hours</t>
  </si>
  <si>
    <t>CL-2581</t>
  </si>
  <si>
    <t>Client_2581</t>
  </si>
  <si>
    <t>01.12.2024</t>
  </si>
  <si>
    <t>CL-1369</t>
  </si>
  <si>
    <t>Client_1369</t>
  </si>
  <si>
    <t>69.2h</t>
  </si>
  <si>
    <t>CL-2516</t>
  </si>
  <si>
    <t>Client_2516</t>
  </si>
  <si>
    <t>December 20, 2024</t>
  </si>
  <si>
    <t>CL-1464</t>
  </si>
  <si>
    <t>Client_1464</t>
  </si>
  <si>
    <t>48.5 hrs</t>
  </si>
  <si>
    <t>CL-2106</t>
  </si>
  <si>
    <t>Client_2106</t>
  </si>
  <si>
    <t>03-20-2024</t>
  </si>
  <si>
    <t>18.1h</t>
  </si>
  <si>
    <t>CL-1922</t>
  </si>
  <si>
    <t>CLIENT_1922</t>
  </si>
  <si>
    <t>CL-2722</t>
  </si>
  <si>
    <t>Client_2722</t>
  </si>
  <si>
    <t>CL-0451</t>
  </si>
  <si>
    <t>Client_451</t>
  </si>
  <si>
    <t>CL-2830</t>
  </si>
  <si>
    <t xml:space="preserve">Client_2830 </t>
  </si>
  <si>
    <t>CL-2573</t>
  </si>
  <si>
    <t>Client_2573</t>
  </si>
  <si>
    <t>CL-2339</t>
  </si>
  <si>
    <t>Client_2339</t>
  </si>
  <si>
    <t>CL-2285</t>
  </si>
  <si>
    <t>Client_2285</t>
  </si>
  <si>
    <t>CL-1833</t>
  </si>
  <si>
    <t>Client_1833</t>
  </si>
  <si>
    <t>August 22, 2023</t>
  </si>
  <si>
    <t>CL-1247</t>
  </si>
  <si>
    <t>Client_1247</t>
  </si>
  <si>
    <t>39.2h</t>
  </si>
  <si>
    <t>CL-1268</t>
  </si>
  <si>
    <t>Client_1268</t>
  </si>
  <si>
    <t>CL-1694</t>
  </si>
  <si>
    <t>Client_1694</t>
  </si>
  <si>
    <t>06-15-2023</t>
  </si>
  <si>
    <t>42.6 hrs</t>
  </si>
  <si>
    <t>CL-0632</t>
  </si>
  <si>
    <t>Client_632</t>
  </si>
  <si>
    <t>CL-2125</t>
  </si>
  <si>
    <t>Client_2125</t>
  </si>
  <si>
    <t>2/16/24</t>
  </si>
  <si>
    <t>CL-1812</t>
  </si>
  <si>
    <t>Client_1812</t>
  </si>
  <si>
    <t>CL-1357</t>
  </si>
  <si>
    <t>CLIENT_1357</t>
  </si>
  <si>
    <t>CL-1624</t>
  </si>
  <si>
    <t>Client_1624</t>
  </si>
  <si>
    <t>26.04.2023</t>
  </si>
  <si>
    <t>CL-1765</t>
  </si>
  <si>
    <t>Client_1765</t>
  </si>
  <si>
    <t>CL-2128</t>
  </si>
  <si>
    <t>Client_2128</t>
  </si>
  <si>
    <t>CL-2248</t>
  </si>
  <si>
    <t>client_2248</t>
  </si>
  <si>
    <t>65.3 hours</t>
  </si>
  <si>
    <t>CL-1877</t>
  </si>
  <si>
    <t>Client_1877</t>
  </si>
  <si>
    <t>CL-0043</t>
  </si>
  <si>
    <t>Client_043</t>
  </si>
  <si>
    <t>November 13, 2023</t>
  </si>
  <si>
    <t>CL-1097</t>
  </si>
  <si>
    <t>Client_1097</t>
  </si>
  <si>
    <t>21.9h</t>
  </si>
  <si>
    <t>CL-0137</t>
  </si>
  <si>
    <t>Client_137</t>
  </si>
  <si>
    <t>54.8h</t>
  </si>
  <si>
    <t>CL-1472</t>
  </si>
  <si>
    <t>Client_1472</t>
  </si>
  <si>
    <t>05-15-2024</t>
  </si>
  <si>
    <t>CL-2377</t>
  </si>
  <si>
    <t>Client_2377</t>
  </si>
  <si>
    <t>23.09.2024</t>
  </si>
  <si>
    <t>CL-0394</t>
  </si>
  <si>
    <t xml:space="preserve"> Client_394</t>
  </si>
  <si>
    <t>CL-0021</t>
  </si>
  <si>
    <t>Client_021</t>
  </si>
  <si>
    <t>7.5h</t>
  </si>
  <si>
    <t>CL-1604</t>
  </si>
  <si>
    <t>Client_1604</t>
  </si>
  <si>
    <t>27.0 hours</t>
  </si>
  <si>
    <t>CL-2735</t>
  </si>
  <si>
    <t>Client_2735</t>
  </si>
  <si>
    <t>CL-1746</t>
  </si>
  <si>
    <t>Client_1746</t>
  </si>
  <si>
    <t>09-17-2024</t>
  </si>
  <si>
    <t>CL-0268</t>
  </si>
  <si>
    <t>Client_268</t>
  </si>
  <si>
    <t>13.9 hours</t>
  </si>
  <si>
    <t>CL-2452</t>
  </si>
  <si>
    <t>Client_2452</t>
  </si>
  <si>
    <t>CL-0876</t>
  </si>
  <si>
    <t>Client_876</t>
  </si>
  <si>
    <t>14.9h</t>
  </si>
  <si>
    <t>CL-2312</t>
  </si>
  <si>
    <t xml:space="preserve">Client_2312 </t>
  </si>
  <si>
    <t>CL-1098</t>
  </si>
  <si>
    <t>Client_1098</t>
  </si>
  <si>
    <t>19.09.2024</t>
  </si>
  <si>
    <t>9.3 hrs</t>
  </si>
  <si>
    <t>CL-1852</t>
  </si>
  <si>
    <t>Client_1852</t>
  </si>
  <si>
    <t>CL-2069</t>
  </si>
  <si>
    <t>Client_2069</t>
  </si>
  <si>
    <t>CL-1168</t>
  </si>
  <si>
    <t>Client_1168</t>
  </si>
  <si>
    <t>8.5 hours</t>
  </si>
  <si>
    <t>CL-1119</t>
  </si>
  <si>
    <t>client_1119</t>
  </si>
  <si>
    <t>56.4 hrs</t>
  </si>
  <si>
    <t>CL-0697</t>
  </si>
  <si>
    <t>Client_697</t>
  </si>
  <si>
    <t>CL-0513</t>
  </si>
  <si>
    <t>client_513</t>
  </si>
  <si>
    <t>1.0 hrs</t>
  </si>
  <si>
    <t>CL-2886</t>
  </si>
  <si>
    <t>Client_2886</t>
  </si>
  <si>
    <t>35.3 hrs</t>
  </si>
  <si>
    <t>CL-0840</t>
  </si>
  <si>
    <t>Client_840</t>
  </si>
  <si>
    <t>CL-1890</t>
  </si>
  <si>
    <t xml:space="preserve">Client_1890 </t>
  </si>
  <si>
    <t>CL-2691</t>
  </si>
  <si>
    <t xml:space="preserve"> Client_2691</t>
  </si>
  <si>
    <t>CL-1600</t>
  </si>
  <si>
    <t>Client_1600</t>
  </si>
  <si>
    <t>16.05.2024</t>
  </si>
  <si>
    <t>CL-1438</t>
  </si>
  <si>
    <t>Client_1438</t>
  </si>
  <si>
    <t>CL-0688</t>
  </si>
  <si>
    <t>Client_688</t>
  </si>
  <si>
    <t>14.8h</t>
  </si>
  <si>
    <t>CL-1657</t>
  </si>
  <si>
    <t xml:space="preserve">Client_1657 </t>
  </si>
  <si>
    <t>CL-0908</t>
  </si>
  <si>
    <t xml:space="preserve"> Client_908</t>
  </si>
  <si>
    <t>CL-1541</t>
  </si>
  <si>
    <t>Client_1541</t>
  </si>
  <si>
    <t>19.5h</t>
  </si>
  <si>
    <t>CL-2751</t>
  </si>
  <si>
    <t>Client_2751</t>
  </si>
  <si>
    <t>CL-1558</t>
  </si>
  <si>
    <t>Client_1558</t>
  </si>
  <si>
    <t>21.04.2023</t>
  </si>
  <si>
    <t>5.8 hours</t>
  </si>
  <si>
    <t>CL-0836</t>
  </si>
  <si>
    <t>Client_836</t>
  </si>
  <si>
    <t>CL-1916</t>
  </si>
  <si>
    <t>Client_1916</t>
  </si>
  <si>
    <t>8.5h</t>
  </si>
  <si>
    <t>CL-0600</t>
  </si>
  <si>
    <t>Client_600</t>
  </si>
  <si>
    <t>01.09.2023</t>
  </si>
  <si>
    <t>CL-0210</t>
  </si>
  <si>
    <t>Client_210</t>
  </si>
  <si>
    <t>24.05.2023</t>
  </si>
  <si>
    <t>1.0h</t>
  </si>
  <si>
    <t>CL-0065</t>
  </si>
  <si>
    <t>Client_065</t>
  </si>
  <si>
    <t>CL-0373</t>
  </si>
  <si>
    <t>Client_373</t>
  </si>
  <si>
    <t>45.3 hrs</t>
  </si>
  <si>
    <t>CL-2373</t>
  </si>
  <si>
    <t>Client_2373</t>
  </si>
  <si>
    <t>25.4h</t>
  </si>
  <si>
    <t>CL-0220</t>
  </si>
  <si>
    <t xml:space="preserve">Client_220 </t>
  </si>
  <si>
    <t>CL-0129</t>
  </si>
  <si>
    <t>Client_129</t>
  </si>
  <si>
    <t>2/29/24</t>
  </si>
  <si>
    <t>CL-2160</t>
  </si>
  <si>
    <t>client_2160</t>
  </si>
  <si>
    <t>CL-2010</t>
  </si>
  <si>
    <t>Client_2010</t>
  </si>
  <si>
    <t>CL-2104</t>
  </si>
  <si>
    <t>client_2104</t>
  </si>
  <si>
    <t>6/25/24</t>
  </si>
  <si>
    <t>CL-2054</t>
  </si>
  <si>
    <t xml:space="preserve"> Client_2054</t>
  </si>
  <si>
    <t>51.8 hrs</t>
  </si>
  <si>
    <t>CL-1925</t>
  </si>
  <si>
    <t>Client_1925</t>
  </si>
  <si>
    <t>36.5h</t>
  </si>
  <si>
    <t>CL-0306</t>
  </si>
  <si>
    <t>Client_306</t>
  </si>
  <si>
    <t>CL-0813</t>
  </si>
  <si>
    <t>Client_813</t>
  </si>
  <si>
    <t>CL-2724</t>
  </si>
  <si>
    <t>Client_2724</t>
  </si>
  <si>
    <t>CL-2675</t>
  </si>
  <si>
    <t>client_2675</t>
  </si>
  <si>
    <t>CL-2714</t>
  </si>
  <si>
    <t>Client_2714</t>
  </si>
  <si>
    <t>September 9, 2023</t>
  </si>
  <si>
    <t>CL-1784</t>
  </si>
  <si>
    <t>Client_1784</t>
  </si>
  <si>
    <t>CL-1484</t>
  </si>
  <si>
    <t>Client_1484</t>
  </si>
  <si>
    <t>CL-2987</t>
  </si>
  <si>
    <t>Client_2987</t>
  </si>
  <si>
    <t>44.2 hours</t>
  </si>
  <si>
    <t>CL-1172</t>
  </si>
  <si>
    <t>Client_1172</t>
  </si>
  <si>
    <t>16.3 hrs</t>
  </si>
  <si>
    <t>CL-1313</t>
  </si>
  <si>
    <t>Client_1313</t>
  </si>
  <si>
    <t>2.5h</t>
  </si>
  <si>
    <t>CL-1425</t>
  </si>
  <si>
    <t>Client_1425</t>
  </si>
  <si>
    <t>CL-2306</t>
  </si>
  <si>
    <t xml:space="preserve">Client_2306 </t>
  </si>
  <si>
    <t>CL-0517</t>
  </si>
  <si>
    <t>CLIENT_517</t>
  </si>
  <si>
    <t>December 23, 2023</t>
  </si>
  <si>
    <t>CL-0824</t>
  </si>
  <si>
    <t>Client_824</t>
  </si>
  <si>
    <t>CL-0030</t>
  </si>
  <si>
    <t>CLIENT_030</t>
  </si>
  <si>
    <t>26.9 hrs</t>
  </si>
  <si>
    <t>CL-1184</t>
  </si>
  <si>
    <t>Client_1184</t>
  </si>
  <si>
    <t>41.0 hrs</t>
  </si>
  <si>
    <t>CL-2985</t>
  </si>
  <si>
    <t>Client_2985</t>
  </si>
  <si>
    <t>December 16, 2023</t>
  </si>
  <si>
    <t>43.0 hrs</t>
  </si>
  <si>
    <t>CL-1380</t>
  </si>
  <si>
    <t>Client_1380</t>
  </si>
  <si>
    <t>3.5h</t>
  </si>
  <si>
    <t>CL-2520</t>
  </si>
  <si>
    <t>Client_2520</t>
  </si>
  <si>
    <t>CL-1054</t>
  </si>
  <si>
    <t>Client_1054</t>
  </si>
  <si>
    <t>CL-2473</t>
  </si>
  <si>
    <t xml:space="preserve">Client_2473 </t>
  </si>
  <si>
    <t>52.4h</t>
  </si>
  <si>
    <t>CL-2444</t>
  </si>
  <si>
    <t>Client_2444</t>
  </si>
  <si>
    <t>CL-2302</t>
  </si>
  <si>
    <t>Client_2302</t>
  </si>
  <si>
    <t>July 12, 2024</t>
  </si>
  <si>
    <t>2.6h</t>
  </si>
  <si>
    <t>CL-1350</t>
  </si>
  <si>
    <t>Client_1350</t>
  </si>
  <si>
    <t>19.08.2023</t>
  </si>
  <si>
    <t>CL-2772</t>
  </si>
  <si>
    <t>Client_2772</t>
  </si>
  <si>
    <t>CL-2347</t>
  </si>
  <si>
    <t>Client_2347</t>
  </si>
  <si>
    <t>CL-0844</t>
  </si>
  <si>
    <t>Client_844</t>
  </si>
  <si>
    <t>9/14/23</t>
  </si>
  <si>
    <t>49.4 hours</t>
  </si>
  <si>
    <t>CL-1209</t>
  </si>
  <si>
    <t>Client_1209</t>
  </si>
  <si>
    <t>CL-1810</t>
  </si>
  <si>
    <t>Client_1810</t>
  </si>
  <si>
    <t>2.1 hrs</t>
  </si>
  <si>
    <t>CL-2774</t>
  </si>
  <si>
    <t>Client_2774</t>
  </si>
  <si>
    <t>26.1h</t>
  </si>
  <si>
    <t>CL-0992</t>
  </si>
  <si>
    <t>Client_992</t>
  </si>
  <si>
    <t>26.4h</t>
  </si>
  <si>
    <t>CL-1641</t>
  </si>
  <si>
    <t>Client_1641</t>
  </si>
  <si>
    <t>6/24/23</t>
  </si>
  <si>
    <t>2.0h</t>
  </si>
  <si>
    <t>CL-2319</t>
  </si>
  <si>
    <t>Client_2319</t>
  </si>
  <si>
    <t>11/19/24</t>
  </si>
  <si>
    <t>CL-1444</t>
  </si>
  <si>
    <t>Client_1444</t>
  </si>
  <si>
    <t>10/21/24</t>
  </si>
  <si>
    <t>CL-1333</t>
  </si>
  <si>
    <t>Client_1333</t>
  </si>
  <si>
    <t>CL-1242</t>
  </si>
  <si>
    <t>CLIENT_1242</t>
  </si>
  <si>
    <t>Lead_ID_Clean</t>
  </si>
  <si>
    <t>Lead_ID_Fixed</t>
  </si>
  <si>
    <t>Lead_ID_DupFlag</t>
  </si>
  <si>
    <t>Keep_Record</t>
  </si>
  <si>
    <t>Client_Name_Clean</t>
  </si>
  <si>
    <t>Client_Name_Fixed</t>
  </si>
  <si>
    <t>City_Clean</t>
  </si>
  <si>
    <t>City_Mapping</t>
  </si>
  <si>
    <t>City_Final</t>
  </si>
  <si>
    <t>Status_Norm</t>
  </si>
  <si>
    <t>Status_Clean</t>
  </si>
  <si>
    <t>Is_Converted</t>
  </si>
  <si>
    <t>Is_Engaged</t>
  </si>
  <si>
    <t>Stage_Order</t>
  </si>
  <si>
    <t>Date_Raw</t>
  </si>
  <si>
    <t>Date_NoDots</t>
  </si>
  <si>
    <t>Date_NoDashes</t>
  </si>
  <si>
    <t>Date_Converted</t>
  </si>
  <si>
    <t>Date_Valid</t>
  </si>
  <si>
    <t>Lead_Date_Final</t>
  </si>
  <si>
    <t>Lead_Month</t>
  </si>
  <si>
    <t>Lead_Year</t>
  </si>
  <si>
    <t>Lead_Quarter</t>
  </si>
  <si>
    <t>Lead_Weekday</t>
  </si>
  <si>
    <t>Response_Time_Hours</t>
  </si>
  <si>
    <t>Response_Speed_Cat</t>
  </si>
  <si>
    <t>Interaction_Count_Final</t>
  </si>
  <si>
    <t>Engagement_Level</t>
  </si>
  <si>
    <t>Sales_Tier</t>
  </si>
  <si>
    <t>Sales_ Check</t>
  </si>
  <si>
    <t>Column1</t>
  </si>
  <si>
    <t>Original_Row_No</t>
  </si>
  <si>
    <t>Latest_Lead_Date</t>
  </si>
  <si>
    <t>Latest_Row_For_Lead</t>
  </si>
  <si>
    <t>REVIEW_AMBIGUOUS</t>
  </si>
  <si>
    <t>KEEP</t>
  </si>
  <si>
    <t>A Regional Financial Institution</t>
  </si>
  <si>
    <t>NW</t>
  </si>
  <si>
    <t>12/12/2023</t>
  </si>
  <si>
    <t>PASS</t>
  </si>
  <si>
    <t>December</t>
  </si>
  <si>
    <t>2023</t>
  </si>
  <si>
    <t>Q4</t>
  </si>
  <si>
    <t>Tuesday</t>
  </si>
  <si>
    <t>Medium</t>
  </si>
  <si>
    <t>Client_2445</t>
  </si>
  <si>
    <t>A Private Manufacturing Enterprise</t>
  </si>
  <si>
    <t>09/10/2024</t>
  </si>
  <si>
    <t>October</t>
  </si>
  <si>
    <t>2024</t>
  </si>
  <si>
    <t>Wednesday</t>
  </si>
  <si>
    <t>High</t>
  </si>
  <si>
    <t>A Major Telecommunications Provider</t>
  </si>
  <si>
    <t>22/06/2024</t>
  </si>
  <si>
    <t>June</t>
  </si>
  <si>
    <t>Q2</t>
  </si>
  <si>
    <t>Saturday</t>
  </si>
  <si>
    <t>Client_2472</t>
  </si>
  <si>
    <t>A Government Service Provider</t>
  </si>
  <si>
    <t>CONTACTD</t>
  </si>
  <si>
    <t>08/02/2024</t>
  </si>
  <si>
    <t>February</t>
  </si>
  <si>
    <t>Q1</t>
  </si>
  <si>
    <t>Thursday</t>
  </si>
  <si>
    <t>September 5 2023</t>
  </si>
  <si>
    <t>September</t>
  </si>
  <si>
    <t>Q3</t>
  </si>
  <si>
    <t>Low</t>
  </si>
  <si>
    <t>June 15 2023</t>
  </si>
  <si>
    <t>Client_2966</t>
  </si>
  <si>
    <t>01/10/2023</t>
  </si>
  <si>
    <t>Sunday</t>
  </si>
  <si>
    <t>12/03/2023</t>
  </si>
  <si>
    <t>March</t>
  </si>
  <si>
    <t>08/04/2024</t>
  </si>
  <si>
    <t>April</t>
  </si>
  <si>
    <t>Monday</t>
  </si>
  <si>
    <t>11/16/2024</t>
  </si>
  <si>
    <t>November</t>
  </si>
  <si>
    <t>CONCTACTED</t>
  </si>
  <si>
    <t>02/23/2023</t>
  </si>
  <si>
    <t>A Leading Utility Company</t>
  </si>
  <si>
    <t>07/03/2024</t>
  </si>
  <si>
    <t>July</t>
  </si>
  <si>
    <t>Client_2832</t>
  </si>
  <si>
    <t>26/09/2023</t>
  </si>
  <si>
    <t>CyberJaya</t>
  </si>
  <si>
    <t>31/08/2024</t>
  </si>
  <si>
    <t>August</t>
  </si>
  <si>
    <t>22/12/2023</t>
  </si>
  <si>
    <t>Friday</t>
  </si>
  <si>
    <t>05/22/2024</t>
  </si>
  <si>
    <t>May</t>
  </si>
  <si>
    <t>12/06/2024</t>
  </si>
  <si>
    <t>12/01/2023</t>
  </si>
  <si>
    <t>January</t>
  </si>
  <si>
    <t>Client_010</t>
  </si>
  <si>
    <t>QUALIFEID</t>
  </si>
  <si>
    <t>September 13 2024</t>
  </si>
  <si>
    <t>08/10/2024</t>
  </si>
  <si>
    <t>01/18/2024</t>
  </si>
  <si>
    <t>20/07/2023</t>
  </si>
  <si>
    <t>Client_650</t>
  </si>
  <si>
    <t>10/23/2023</t>
  </si>
  <si>
    <t>Client_822</t>
  </si>
  <si>
    <t>02/16/2024</t>
  </si>
  <si>
    <t>June 17 2023</t>
  </si>
  <si>
    <t>09/09/2023</t>
  </si>
  <si>
    <t>28/09/2024</t>
  </si>
  <si>
    <t>08/08/2023</t>
  </si>
  <si>
    <t>08/07/2024</t>
  </si>
  <si>
    <t>Client_2198</t>
  </si>
  <si>
    <t>13/10/2024</t>
  </si>
  <si>
    <t>02/16/2023</t>
  </si>
  <si>
    <t>10/09/2023</t>
  </si>
  <si>
    <t>30/11/2023</t>
  </si>
  <si>
    <t>20/06/2024</t>
  </si>
  <si>
    <t>28/04/2023</t>
  </si>
  <si>
    <t>Client_1039</t>
  </si>
  <si>
    <t>05/06/2023</t>
  </si>
  <si>
    <t>29/06/2023</t>
  </si>
  <si>
    <t>08/04/2023</t>
  </si>
  <si>
    <t>10/04/2023</t>
  </si>
  <si>
    <t>11/09/2024</t>
  </si>
  <si>
    <t>13/08/2024</t>
  </si>
  <si>
    <t>Client_1068</t>
  </si>
  <si>
    <t>04/06/2024</t>
  </si>
  <si>
    <t>09/25/2024</t>
  </si>
  <si>
    <t>15/09/2023</t>
  </si>
  <si>
    <t>11/02/2024</t>
  </si>
  <si>
    <t>21/12/2024</t>
  </si>
  <si>
    <t>15/05/2024</t>
  </si>
  <si>
    <t>Client_2687</t>
  </si>
  <si>
    <t>04/07/2023</t>
  </si>
  <si>
    <t>12/02/2024</t>
  </si>
  <si>
    <t>07/13/2023</t>
  </si>
  <si>
    <t>07/11/2024</t>
  </si>
  <si>
    <t>22/02/2024</t>
  </si>
  <si>
    <t>Client_2605</t>
  </si>
  <si>
    <t>25/09/2023</t>
  </si>
  <si>
    <t>23/09/2023</t>
  </si>
  <si>
    <t>30/07/2023</t>
  </si>
  <si>
    <t>16/10/2023</t>
  </si>
  <si>
    <t>CONVETED</t>
  </si>
  <si>
    <t>31/01/2023</t>
  </si>
  <si>
    <t>14/08/2024</t>
  </si>
  <si>
    <t>LOS</t>
  </si>
  <si>
    <t>24/08/2023</t>
  </si>
  <si>
    <t>CONVERETED</t>
  </si>
  <si>
    <t>19/09/2024</t>
  </si>
  <si>
    <t>01/04/2024</t>
  </si>
  <si>
    <t>Client_169</t>
  </si>
  <si>
    <t>January 6 2024</t>
  </si>
  <si>
    <t>11/07/2023</t>
  </si>
  <si>
    <t>July 27 2023</t>
  </si>
  <si>
    <t>28/10/2024</t>
  </si>
  <si>
    <t>13/04/2024</t>
  </si>
  <si>
    <t>16/12/2023</t>
  </si>
  <si>
    <t>11/23/2023</t>
  </si>
  <si>
    <t>Client_1106</t>
  </si>
  <si>
    <t>08/26/2023</t>
  </si>
  <si>
    <t>14/12/2023</t>
  </si>
  <si>
    <t>November 7 2024</t>
  </si>
  <si>
    <t>June 13 2023</t>
  </si>
  <si>
    <t>22/01/2023</t>
  </si>
  <si>
    <t>February 4 2024</t>
  </si>
  <si>
    <t>11/05/2024</t>
  </si>
  <si>
    <t>19/06/2024</t>
  </si>
  <si>
    <t>01/06/2024</t>
  </si>
  <si>
    <t>Client_1938</t>
  </si>
  <si>
    <t>November 30 2024</t>
  </si>
  <si>
    <t>29/08/2023</t>
  </si>
  <si>
    <t>24/09/2023</t>
  </si>
  <si>
    <t>24/07/2024</t>
  </si>
  <si>
    <t>Jb</t>
  </si>
  <si>
    <t>06/30/2023</t>
  </si>
  <si>
    <t>Client_1845</t>
  </si>
  <si>
    <t>09/04/2023</t>
  </si>
  <si>
    <t>31/10/2023</t>
  </si>
  <si>
    <t>09/07/2024</t>
  </si>
  <si>
    <t>17/12/2023</t>
  </si>
  <si>
    <t>16/05/2023</t>
  </si>
  <si>
    <t>21/03/2023</t>
  </si>
  <si>
    <t>21/09/2024</t>
  </si>
  <si>
    <t>14/10/2023</t>
  </si>
  <si>
    <t>02/11/2024</t>
  </si>
  <si>
    <t>Client_708</t>
  </si>
  <si>
    <t>March 21 2024</t>
  </si>
  <si>
    <t>31/05/2023</t>
  </si>
  <si>
    <t>Client_677</t>
  </si>
  <si>
    <t>16/08/2023</t>
  </si>
  <si>
    <t>Kualalumpur</t>
  </si>
  <si>
    <t>December 7 2023</t>
  </si>
  <si>
    <t>07/01/2024</t>
  </si>
  <si>
    <t>10/08/2024</t>
  </si>
  <si>
    <t>23/06/2024</t>
  </si>
  <si>
    <t>23/11/2024</t>
  </si>
  <si>
    <t>01/07/2023</t>
  </si>
  <si>
    <t>October 17 2023</t>
  </si>
  <si>
    <t>Client_1160</t>
  </si>
  <si>
    <t>14/01/2024</t>
  </si>
  <si>
    <t>October 16 2023</t>
  </si>
  <si>
    <t>06/11/2023</t>
  </si>
  <si>
    <t>19/01/2024</t>
  </si>
  <si>
    <t>Client_635</t>
  </si>
  <si>
    <t>10/04/2024</t>
  </si>
  <si>
    <t>10/03/2023</t>
  </si>
  <si>
    <t>02/03/2024</t>
  </si>
  <si>
    <t>23/04/2023</t>
  </si>
  <si>
    <t>Client_1310</t>
  </si>
  <si>
    <t>24/08/2024</t>
  </si>
  <si>
    <t>04/10/2024</t>
  </si>
  <si>
    <t>08/11/2024</t>
  </si>
  <si>
    <t>23/02/2024</t>
  </si>
  <si>
    <t>16/02/2023</t>
  </si>
  <si>
    <t>January 1 2023</t>
  </si>
  <si>
    <t>Client_2793</t>
  </si>
  <si>
    <t>10/10/2024</t>
  </si>
  <si>
    <t>Client_1858</t>
  </si>
  <si>
    <t>March 22 2024</t>
  </si>
  <si>
    <t>Client_2371</t>
  </si>
  <si>
    <t>16/10/2024</t>
  </si>
  <si>
    <t>17/04/2024</t>
  </si>
  <si>
    <t>12/22/2024</t>
  </si>
  <si>
    <t>07/10/2024</t>
  </si>
  <si>
    <t>Client_994</t>
  </si>
  <si>
    <t>13/12/2024</t>
  </si>
  <si>
    <t>24/03/2024</t>
  </si>
  <si>
    <t>Client_294</t>
  </si>
  <si>
    <t>02/04/2023</t>
  </si>
  <si>
    <t>Client_2367</t>
  </si>
  <si>
    <t>13/12/2023</t>
  </si>
  <si>
    <t>May 28 2024</t>
  </si>
  <si>
    <t>30/01/2024</t>
  </si>
  <si>
    <t>September 23 2023</t>
  </si>
  <si>
    <t>03/27/2023</t>
  </si>
  <si>
    <t>Client_817</t>
  </si>
  <si>
    <t>25/03/2023</t>
  </si>
  <si>
    <t>Client_1900</t>
  </si>
  <si>
    <t>10/19/2023</t>
  </si>
  <si>
    <t>Client_2919</t>
  </si>
  <si>
    <t>27/01/2024</t>
  </si>
  <si>
    <t>Client_1530</t>
  </si>
  <si>
    <t>17/03/2023</t>
  </si>
  <si>
    <t>18/06/2024</t>
  </si>
  <si>
    <t>25/04/2024</t>
  </si>
  <si>
    <t>Client_854</t>
  </si>
  <si>
    <t>05/02/2024</t>
  </si>
  <si>
    <t>Client_979</t>
  </si>
  <si>
    <t>03/11/2023</t>
  </si>
  <si>
    <t>03/07/2023</t>
  </si>
  <si>
    <t>02/07/2024</t>
  </si>
  <si>
    <t>11/12/2024</t>
  </si>
  <si>
    <t>30/01/2023</t>
  </si>
  <si>
    <t>27/07/2024</t>
  </si>
  <si>
    <t>19/10/2024</t>
  </si>
  <si>
    <t>Client_514</t>
  </si>
  <si>
    <t>20/07/2024</t>
  </si>
  <si>
    <t>11/03/2023</t>
  </si>
  <si>
    <t>15/12/2024</t>
  </si>
  <si>
    <t>Client_205</t>
  </si>
  <si>
    <t>29/10/2024</t>
  </si>
  <si>
    <t>Client_1367</t>
  </si>
  <si>
    <t>Kl</t>
  </si>
  <si>
    <t>05/04/2023</t>
  </si>
  <si>
    <t>18/07/2023</t>
  </si>
  <si>
    <t>Client_550</t>
  </si>
  <si>
    <t>01/04/2023</t>
  </si>
  <si>
    <t>10/01/2023</t>
  </si>
  <si>
    <t>02/08/2023</t>
  </si>
  <si>
    <t>22/04/2023</t>
  </si>
  <si>
    <t>06/03/2024</t>
  </si>
  <si>
    <t>06/12/2024</t>
  </si>
  <si>
    <t>24/04/2023</t>
  </si>
  <si>
    <t>15/10/2023</t>
  </si>
  <si>
    <t>04/06/2023</t>
  </si>
  <si>
    <t>10/05/2024</t>
  </si>
  <si>
    <t>Client_2464</t>
  </si>
  <si>
    <t>11/04/2023</t>
  </si>
  <si>
    <t>June 11 2024</t>
  </si>
  <si>
    <t>QUALIFED</t>
  </si>
  <si>
    <t>23/08/2024</t>
  </si>
  <si>
    <t>20/08/2024</t>
  </si>
  <si>
    <t>09/02/2024</t>
  </si>
  <si>
    <t>16/09/2024</t>
  </si>
  <si>
    <t>April 6 2023</t>
  </si>
  <si>
    <t>June 6 2024</t>
  </si>
  <si>
    <t>26/12/2023</t>
  </si>
  <si>
    <t>Client_1255</t>
  </si>
  <si>
    <t>19/03/2023</t>
  </si>
  <si>
    <t>04/11/2024</t>
  </si>
  <si>
    <t>October 9 2024</t>
  </si>
  <si>
    <t>25/07/2023</t>
  </si>
  <si>
    <t>06/12/2023</t>
  </si>
  <si>
    <t>03/09/2024</t>
  </si>
  <si>
    <t>23/02/2023</t>
  </si>
  <si>
    <t>27/03/2024</t>
  </si>
  <si>
    <t>Client_121</t>
  </si>
  <si>
    <t>January 22 2024</t>
  </si>
  <si>
    <t>17/04/2023</t>
  </si>
  <si>
    <t>09/15/2024</t>
  </si>
  <si>
    <t>11/07/2024</t>
  </si>
  <si>
    <t>16/07/2024</t>
  </si>
  <si>
    <t>Client_1928</t>
  </si>
  <si>
    <t>10/10/2023</t>
  </si>
  <si>
    <t>22/10/2023</t>
  </si>
  <si>
    <t>15/08/2024</t>
  </si>
  <si>
    <t>Client_2089</t>
  </si>
  <si>
    <t>20/12/2024</t>
  </si>
  <si>
    <t>08/03/2023</t>
  </si>
  <si>
    <t>21/08/2023</t>
  </si>
  <si>
    <t>27/05/2023</t>
  </si>
  <si>
    <t>17/07/2024</t>
  </si>
  <si>
    <t>Kk</t>
  </si>
  <si>
    <t>04/08/2023</t>
  </si>
  <si>
    <t>07/02/2024</t>
  </si>
  <si>
    <t>04/08/2024</t>
  </si>
  <si>
    <t>02/02/2023</t>
  </si>
  <si>
    <t>26/11/2024</t>
  </si>
  <si>
    <t>04/09/2023</t>
  </si>
  <si>
    <t>09/01/2023</t>
  </si>
  <si>
    <t>10/01/2024</t>
  </si>
  <si>
    <t>02/05/2024</t>
  </si>
  <si>
    <t>06/08/2024</t>
  </si>
  <si>
    <t>13/05/2023</t>
  </si>
  <si>
    <t>07/08/2024</t>
  </si>
  <si>
    <t>June 7 2023</t>
  </si>
  <si>
    <t>11/08/2024</t>
  </si>
  <si>
    <t>07/09/2024</t>
  </si>
  <si>
    <t>Client_1099</t>
  </si>
  <si>
    <t>24/06/2023</t>
  </si>
  <si>
    <t>Client_1721</t>
  </si>
  <si>
    <t>21/04/2023</t>
  </si>
  <si>
    <t>03/04/2023</t>
  </si>
  <si>
    <t>Client_1143</t>
  </si>
  <si>
    <t>17/11/2023</t>
  </si>
  <si>
    <t>January 19 2024</t>
  </si>
  <si>
    <t>08/12/2023</t>
  </si>
  <si>
    <t>Client_897</t>
  </si>
  <si>
    <t>07/03/2023</t>
  </si>
  <si>
    <t>Client_1180</t>
  </si>
  <si>
    <t>07/27/2023</t>
  </si>
  <si>
    <t>13/02/2023</t>
  </si>
  <si>
    <t>30/07/2024</t>
  </si>
  <si>
    <t>21/10/2023</t>
  </si>
  <si>
    <t>Client_2819</t>
  </si>
  <si>
    <t>07/12/2023</t>
  </si>
  <si>
    <t>25/05/2023</t>
  </si>
  <si>
    <t>19/03/2024</t>
  </si>
  <si>
    <t>14/05/2023</t>
  </si>
  <si>
    <t>10/29/2024</t>
  </si>
  <si>
    <t>26/12/2024</t>
  </si>
  <si>
    <t>24/06/2024</t>
  </si>
  <si>
    <t>18/10/2024</t>
  </si>
  <si>
    <t>17/10/2024</t>
  </si>
  <si>
    <t>21/03/2024</t>
  </si>
  <si>
    <t>30/04/2024</t>
  </si>
  <si>
    <t>25/06/2024</t>
  </si>
  <si>
    <t>04/03/2023</t>
  </si>
  <si>
    <t>18/01/2024</t>
  </si>
  <si>
    <t>02/01/2024</t>
  </si>
  <si>
    <t>May 3 2023</t>
  </si>
  <si>
    <t>30/10/2024</t>
  </si>
  <si>
    <t>12/09/2023</t>
  </si>
  <si>
    <t>15/01/2023</t>
  </si>
  <si>
    <t>Client_1597</t>
  </si>
  <si>
    <t>Pj</t>
  </si>
  <si>
    <t>October 19 2023</t>
  </si>
  <si>
    <t>20/02/2024</t>
  </si>
  <si>
    <t>29/05/2024</t>
  </si>
  <si>
    <t>12/10/2023</t>
  </si>
  <si>
    <t>15/03/2024</t>
  </si>
  <si>
    <t>23/01/2023</t>
  </si>
  <si>
    <t>22/02/2023</t>
  </si>
  <si>
    <t>24/02/2023</t>
  </si>
  <si>
    <t>13/11/2024</t>
  </si>
  <si>
    <t>Client_2219</t>
  </si>
  <si>
    <t>23/03/2023</t>
  </si>
  <si>
    <t>10/02/2024</t>
  </si>
  <si>
    <t>19/08/2024</t>
  </si>
  <si>
    <t>26/10/2024</t>
  </si>
  <si>
    <t>20/11/2024</t>
  </si>
  <si>
    <t>08/13/2024</t>
  </si>
  <si>
    <t>October 8 2024</t>
  </si>
  <si>
    <t>09/12/2024</t>
  </si>
  <si>
    <t>03/03/2023</t>
  </si>
  <si>
    <t>April 1 2023</t>
  </si>
  <si>
    <t>31/12/2023</t>
  </si>
  <si>
    <t>06/06/2023</t>
  </si>
  <si>
    <t>01/23/2023</t>
  </si>
  <si>
    <t>10/11/2023</t>
  </si>
  <si>
    <t>17/05/2024</t>
  </si>
  <si>
    <t>21/07/2024</t>
  </si>
  <si>
    <t>02/04/2024</t>
  </si>
  <si>
    <t>07/04/2024</t>
  </si>
  <si>
    <t>04/05/2024</t>
  </si>
  <si>
    <t>18/02/2023</t>
  </si>
  <si>
    <t>May 26 2024</t>
  </si>
  <si>
    <t>02/24/2024</t>
  </si>
  <si>
    <t>Client_2817</t>
  </si>
  <si>
    <t>01/06/2023</t>
  </si>
  <si>
    <t>18/10/2023</t>
  </si>
  <si>
    <t>June 11 2023</t>
  </si>
  <si>
    <t>02/09/2024</t>
  </si>
  <si>
    <t>05/03/2024</t>
  </si>
  <si>
    <t>06/04/2023</t>
  </si>
  <si>
    <t>11/02/2023</t>
  </si>
  <si>
    <t>02/08/2024</t>
  </si>
  <si>
    <t>05/29/2024</t>
  </si>
  <si>
    <t>08/17/2024</t>
  </si>
  <si>
    <t>29/07/2024</t>
  </si>
  <si>
    <t>Client_731</t>
  </si>
  <si>
    <t>December 10 2024</t>
  </si>
  <si>
    <t>06/20/2024</t>
  </si>
  <si>
    <t>09/01/2024</t>
  </si>
  <si>
    <t>March 2 2024</t>
  </si>
  <si>
    <t>16/03/2023</t>
  </si>
  <si>
    <t>07/29/2024</t>
  </si>
  <si>
    <t>23/09/2024</t>
  </si>
  <si>
    <t>August 10 2023</t>
  </si>
  <si>
    <t>23/06/2023</t>
  </si>
  <si>
    <t>30/12/2024</t>
  </si>
  <si>
    <t>Client_2323</t>
  </si>
  <si>
    <t>24/05/2023</t>
  </si>
  <si>
    <t>30/08/2023</t>
  </si>
  <si>
    <t>Client_1091</t>
  </si>
  <si>
    <t>01/03/2024</t>
  </si>
  <si>
    <t>August 29 2023</t>
  </si>
  <si>
    <t>Client_1924</t>
  </si>
  <si>
    <t>11/10/2023</t>
  </si>
  <si>
    <t>03/04/2024</t>
  </si>
  <si>
    <t>Client_1736</t>
  </si>
  <si>
    <t>Client_2134</t>
  </si>
  <si>
    <t>12/07/2024</t>
  </si>
  <si>
    <t>10/27/2023</t>
  </si>
  <si>
    <t>05/12/2024</t>
  </si>
  <si>
    <t>19/10/2023</t>
  </si>
  <si>
    <t>09/03/2024</t>
  </si>
  <si>
    <t>08/31/2023</t>
  </si>
  <si>
    <t>09/07/2023</t>
  </si>
  <si>
    <t>22/10/2024</t>
  </si>
  <si>
    <t>16/06/2024</t>
  </si>
  <si>
    <t>Client_1749</t>
  </si>
  <si>
    <t>18/05/2023</t>
  </si>
  <si>
    <t>07/20/2023</t>
  </si>
  <si>
    <t>August 28 2024</t>
  </si>
  <si>
    <t>05/25/2024</t>
  </si>
  <si>
    <t>Client_2203</t>
  </si>
  <si>
    <t>07/27/2024</t>
  </si>
  <si>
    <t>29/01/2023</t>
  </si>
  <si>
    <t>August 31 2024</t>
  </si>
  <si>
    <t>20/06/2023</t>
  </si>
  <si>
    <t>01/01/2024</t>
  </si>
  <si>
    <t>Client_1540</t>
  </si>
  <si>
    <t>17/05/2023</t>
  </si>
  <si>
    <t>Client_984</t>
  </si>
  <si>
    <t>25/01/2023</t>
  </si>
  <si>
    <t>17/06/2024</t>
  </si>
  <si>
    <t>28/06/2023</t>
  </si>
  <si>
    <t>18/04/2024</t>
  </si>
  <si>
    <t>03/09/2023</t>
  </si>
  <si>
    <t>05/07/2024</t>
  </si>
  <si>
    <t>22/08/2023</t>
  </si>
  <si>
    <t>April 2 2024</t>
  </si>
  <si>
    <t>03/30/2023</t>
  </si>
  <si>
    <t>January 27 2023</t>
  </si>
  <si>
    <t>13/06/2024</t>
  </si>
  <si>
    <t>26/07/2024</t>
  </si>
  <si>
    <t>December 29 2023</t>
  </si>
  <si>
    <t>20/08/2023</t>
  </si>
  <si>
    <t>21/08/2024</t>
  </si>
  <si>
    <t>03/03/2024</t>
  </si>
  <si>
    <t>14/11/2023</t>
  </si>
  <si>
    <t>10/08/2023</t>
  </si>
  <si>
    <t>03/02/2023</t>
  </si>
  <si>
    <t>July 8 2024</t>
  </si>
  <si>
    <t>October 23 2024</t>
  </si>
  <si>
    <t>07/21/2024</t>
  </si>
  <si>
    <t>August 16 2024</t>
  </si>
  <si>
    <t>12/12/2024</t>
  </si>
  <si>
    <t>October 15 2023</t>
  </si>
  <si>
    <t>03/06/2024</t>
  </si>
  <si>
    <t>12/05/2023</t>
  </si>
  <si>
    <t>01/02/2023</t>
  </si>
  <si>
    <t>22/09/2023</t>
  </si>
  <si>
    <t>05/01/2024</t>
  </si>
  <si>
    <t>25/03/2024</t>
  </si>
  <si>
    <t>01/09/2024</t>
  </si>
  <si>
    <t>June 5 2023</t>
  </si>
  <si>
    <t>01/03/2023</t>
  </si>
  <si>
    <t>01/11/2023</t>
  </si>
  <si>
    <t>January 20 2024</t>
  </si>
  <si>
    <t>08/30/2023</t>
  </si>
  <si>
    <t>07/17/2023</t>
  </si>
  <si>
    <t>Client_1628</t>
  </si>
  <si>
    <t>16/04/2024</t>
  </si>
  <si>
    <t>November 19 2023</t>
  </si>
  <si>
    <t>Client_1153</t>
  </si>
  <si>
    <t>13/09/2024</t>
  </si>
  <si>
    <t>27/02/2023</t>
  </si>
  <si>
    <t>08/01/2023</t>
  </si>
  <si>
    <t>August 20 2024</t>
  </si>
  <si>
    <t>26/09/2024</t>
  </si>
  <si>
    <t>05/10/2024</t>
  </si>
  <si>
    <t>Client_468</t>
  </si>
  <si>
    <t>27/09/2024</t>
  </si>
  <si>
    <t>27/02/2024</t>
  </si>
  <si>
    <t>16/06/2023</t>
  </si>
  <si>
    <t>08/22/2024</t>
  </si>
  <si>
    <t>June 22 2023</t>
  </si>
  <si>
    <t>19/12/2023</t>
  </si>
  <si>
    <t>November 16 2023</t>
  </si>
  <si>
    <t>Client_180</t>
  </si>
  <si>
    <t>Client_2259</t>
  </si>
  <si>
    <t>06/03/2023</t>
  </si>
  <si>
    <t>12/10/2024</t>
  </si>
  <si>
    <t>23/07/2024</t>
  </si>
  <si>
    <t>March 10 2023</t>
  </si>
  <si>
    <t>08/05/2024</t>
  </si>
  <si>
    <t>Client_1318</t>
  </si>
  <si>
    <t>07/09/2023</t>
  </si>
  <si>
    <t>Client_1461</t>
  </si>
  <si>
    <t>Client_1338</t>
  </si>
  <si>
    <t>06/09/2023</t>
  </si>
  <si>
    <t>13/08/2023</t>
  </si>
  <si>
    <t>07/11/2023</t>
  </si>
  <si>
    <t>Client_458</t>
  </si>
  <si>
    <t>14/02/2024</t>
  </si>
  <si>
    <t>06/21/2024</t>
  </si>
  <si>
    <t>24/10/2024</t>
  </si>
  <si>
    <t>February 7 2023</t>
  </si>
  <si>
    <t>14/03/2023</t>
  </si>
  <si>
    <t>04/02/2023</t>
  </si>
  <si>
    <t>11/11/2024</t>
  </si>
  <si>
    <t>07/14/2023</t>
  </si>
  <si>
    <t>09/08/2024</t>
  </si>
  <si>
    <t>02/26/2024</t>
  </si>
  <si>
    <t>02/11/2023</t>
  </si>
  <si>
    <t>07/01/2023</t>
  </si>
  <si>
    <t>17/09/2024</t>
  </si>
  <si>
    <t>March 1 2023</t>
  </si>
  <si>
    <t>August 4 2023</t>
  </si>
  <si>
    <t>March 22 2023</t>
  </si>
  <si>
    <t>10/11/2024</t>
  </si>
  <si>
    <t>June 19 2024</t>
  </si>
  <si>
    <t>09/08/2023</t>
  </si>
  <si>
    <t>25/01/2024</t>
  </si>
  <si>
    <t>November 20 2024</t>
  </si>
  <si>
    <t>March 1 2024</t>
  </si>
  <si>
    <t>Client_116</t>
  </si>
  <si>
    <t>06/22/2024</t>
  </si>
  <si>
    <t>26/08/2023</t>
  </si>
  <si>
    <t>05/20/2024</t>
  </si>
  <si>
    <t>13/04/2023</t>
  </si>
  <si>
    <t>May 23 2023</t>
  </si>
  <si>
    <t>15/02/2024</t>
  </si>
  <si>
    <t>06/10/2023</t>
  </si>
  <si>
    <t>01/01/2023</t>
  </si>
  <si>
    <t>08/12/2024</t>
  </si>
  <si>
    <t>03/12/2024</t>
  </si>
  <si>
    <t>22/12/2024</t>
  </si>
  <si>
    <t>10/09/2024</t>
  </si>
  <si>
    <t>13/06/2023</t>
  </si>
  <si>
    <t>Client_358</t>
  </si>
  <si>
    <t>20/02/2023</t>
  </si>
  <si>
    <t>23/03/2024</t>
  </si>
  <si>
    <t>June 12 2023</t>
  </si>
  <si>
    <t>Client_2496</t>
  </si>
  <si>
    <t>08/01/2024</t>
  </si>
  <si>
    <t>09/05/2024</t>
  </si>
  <si>
    <t>Client_365</t>
  </si>
  <si>
    <t>14/07/2023</t>
  </si>
  <si>
    <t>Client_2155</t>
  </si>
  <si>
    <t>18/09/2024</t>
  </si>
  <si>
    <t>17/01/2023</t>
  </si>
  <si>
    <t>01/31/2024</t>
  </si>
  <si>
    <t>Client_2429</t>
  </si>
  <si>
    <t>08/27/2023</t>
  </si>
  <si>
    <t>Client_1492</t>
  </si>
  <si>
    <t>24/11/2023</t>
  </si>
  <si>
    <t>27/06/2024</t>
  </si>
  <si>
    <t>20/10/2024</t>
  </si>
  <si>
    <t>09/12/2023</t>
  </si>
  <si>
    <t>Client_2269</t>
  </si>
  <si>
    <t>December 28 2023</t>
  </si>
  <si>
    <t>03/01/2024</t>
  </si>
  <si>
    <t>Client_1689</t>
  </si>
  <si>
    <t>11/25/2024</t>
  </si>
  <si>
    <t>Client_1361</t>
  </si>
  <si>
    <t>December 18 2024</t>
  </si>
  <si>
    <t>Client_2823</t>
  </si>
  <si>
    <t>27/06/2023</t>
  </si>
  <si>
    <t>Client_2744</t>
  </si>
  <si>
    <t>19/04/2023</t>
  </si>
  <si>
    <t>Client_766</t>
  </si>
  <si>
    <t>27/11/2023</t>
  </si>
  <si>
    <t>30/09/2023</t>
  </si>
  <si>
    <t>30/06/2024</t>
  </si>
  <si>
    <t>06/13/2024</t>
  </si>
  <si>
    <t>28/07/2023</t>
  </si>
  <si>
    <t>October 24 2024</t>
  </si>
  <si>
    <t>Client_1120</t>
  </si>
  <si>
    <t>July 1 2024</t>
  </si>
  <si>
    <t>12/11/2024</t>
  </si>
  <si>
    <t>May 15 2023</t>
  </si>
  <si>
    <t>Client_023</t>
  </si>
  <si>
    <t>01/16/2023</t>
  </si>
  <si>
    <t>April 18 2023</t>
  </si>
  <si>
    <t>08/09/2023</t>
  </si>
  <si>
    <t>04/04/2023</t>
  </si>
  <si>
    <t>01/14/2023</t>
  </si>
  <si>
    <t>April 16 2024</t>
  </si>
  <si>
    <t>Client_2177</t>
  </si>
  <si>
    <t>29/06/2024</t>
  </si>
  <si>
    <t>21/05/2023</t>
  </si>
  <si>
    <t>13/11/2023</t>
  </si>
  <si>
    <t>06/09/2024</t>
  </si>
  <si>
    <t>February 26 2023</t>
  </si>
  <si>
    <t>21/02/2023</t>
  </si>
  <si>
    <t>Client_823</t>
  </si>
  <si>
    <t>03/14/2024</t>
  </si>
  <si>
    <t>November 29 2024</t>
  </si>
  <si>
    <t>Client_2716</t>
  </si>
  <si>
    <t>04/12/2024</t>
  </si>
  <si>
    <t>01/07/2024</t>
  </si>
  <si>
    <t>Client_1902</t>
  </si>
  <si>
    <t>Client_1513</t>
  </si>
  <si>
    <t>05/11/2024</t>
  </si>
  <si>
    <t>05/05/2024</t>
  </si>
  <si>
    <t>04/03/2024</t>
  </si>
  <si>
    <t>01/05/2024</t>
  </si>
  <si>
    <t>Client_1717</t>
  </si>
  <si>
    <t>April 19 2023</t>
  </si>
  <si>
    <t>30/05/2024</t>
  </si>
  <si>
    <t>Client_2596</t>
  </si>
  <si>
    <t>19/05/2024</t>
  </si>
  <si>
    <t>09/11/2024</t>
  </si>
  <si>
    <t>18/08/2023</t>
  </si>
  <si>
    <t>Client_1634</t>
  </si>
  <si>
    <t>22/01/2024</t>
  </si>
  <si>
    <t>29/01/2024</t>
  </si>
  <si>
    <t>06/10/2024</t>
  </si>
  <si>
    <t>October 5 2023</t>
  </si>
  <si>
    <t>Client_1931</t>
  </si>
  <si>
    <t>January 13 2024</t>
  </si>
  <si>
    <t>12/08/2024</t>
  </si>
  <si>
    <t>Client_821</t>
  </si>
  <si>
    <t>28/03/2024</t>
  </si>
  <si>
    <t>03/26/2024</t>
  </si>
  <si>
    <t>06/17/2024</t>
  </si>
  <si>
    <t>02/03/2023</t>
  </si>
  <si>
    <t>Client_2550</t>
  </si>
  <si>
    <t>01/20/2023</t>
  </si>
  <si>
    <t>03/27/2024</t>
  </si>
  <si>
    <t>06/11/2024</t>
  </si>
  <si>
    <t>15/06/2023</t>
  </si>
  <si>
    <t>14/01/2023</t>
  </si>
  <si>
    <t>Client_2022</t>
  </si>
  <si>
    <t>03/05/2023</t>
  </si>
  <si>
    <t>Client_251</t>
  </si>
  <si>
    <t>28/03/2023</t>
  </si>
  <si>
    <t>June 3 2024</t>
  </si>
  <si>
    <t>04/11/2023</t>
  </si>
  <si>
    <t>04/27/2024</t>
  </si>
  <si>
    <t>July 11 2023</t>
  </si>
  <si>
    <t>01/13/2024</t>
  </si>
  <si>
    <t>06/07/2023</t>
  </si>
  <si>
    <t>14/08/2023</t>
  </si>
  <si>
    <t>June 21 2024</t>
  </si>
  <si>
    <t>12/05/2024</t>
  </si>
  <si>
    <t>06/04/2024</t>
  </si>
  <si>
    <t>July 13 2023</t>
  </si>
  <si>
    <t>21/06/2024</t>
  </si>
  <si>
    <t>July 19 2023</t>
  </si>
  <si>
    <t>Client_2092</t>
  </si>
  <si>
    <t>06/05/2024</t>
  </si>
  <si>
    <t>January 16 2024</t>
  </si>
  <si>
    <t>Client_1584</t>
  </si>
  <si>
    <t>Client_1706</t>
  </si>
  <si>
    <t>January 9 2024</t>
  </si>
  <si>
    <t>20/09/2024</t>
  </si>
  <si>
    <t>Client_2918</t>
  </si>
  <si>
    <t>28/01/2023</t>
  </si>
  <si>
    <t>07/05/2023</t>
  </si>
  <si>
    <t>02/09/2023</t>
  </si>
  <si>
    <t>20/03/2024</t>
  </si>
  <si>
    <t>27/12/2023</t>
  </si>
  <si>
    <t>07/10/2023</t>
  </si>
  <si>
    <t>April 30 2024</t>
  </si>
  <si>
    <t>Client_579</t>
  </si>
  <si>
    <t>April 17 2024</t>
  </si>
  <si>
    <t>12/04/2024</t>
  </si>
  <si>
    <t>14/03/2024</t>
  </si>
  <si>
    <t>Client_598</t>
  </si>
  <si>
    <t>28/08/2024</t>
  </si>
  <si>
    <t>27/07/2023</t>
  </si>
  <si>
    <t>21/07/2023</t>
  </si>
  <si>
    <t>09/02/2023</t>
  </si>
  <si>
    <t>22/03/2023</t>
  </si>
  <si>
    <t>07/04/2023</t>
  </si>
  <si>
    <t>09/09/2024</t>
  </si>
  <si>
    <t>27/05/2024</t>
  </si>
  <si>
    <t>Client_1085</t>
  </si>
  <si>
    <t>November 30 2023</t>
  </si>
  <si>
    <t>17/02/2024</t>
  </si>
  <si>
    <t>Client_1914</t>
  </si>
  <si>
    <t>06/29/2023</t>
  </si>
  <si>
    <t>Client_1013</t>
  </si>
  <si>
    <t>02/02/2024</t>
  </si>
  <si>
    <t>13/07/2023</t>
  </si>
  <si>
    <t>07/07/2023</t>
  </si>
  <si>
    <t>18/09/2023</t>
  </si>
  <si>
    <t>06/05/2023</t>
  </si>
  <si>
    <t>Client_2201</t>
  </si>
  <si>
    <t>12/03/2024</t>
  </si>
  <si>
    <t>09/11/2023</t>
  </si>
  <si>
    <t>Client_1466</t>
  </si>
  <si>
    <t>04/09/2024</t>
  </si>
  <si>
    <t>15/06/2024</t>
  </si>
  <si>
    <t>18/11/2024</t>
  </si>
  <si>
    <t>Client_1814</t>
  </si>
  <si>
    <t>23/11/2023</t>
  </si>
  <si>
    <t>Client_2443</t>
  </si>
  <si>
    <t>January 14 2024</t>
  </si>
  <si>
    <t>July 10 2024</t>
  </si>
  <si>
    <t>04/17/2023</t>
  </si>
  <si>
    <t>Client_1044</t>
  </si>
  <si>
    <t>02/12/2023</t>
  </si>
  <si>
    <t>Client_841</t>
  </si>
  <si>
    <t>31/03/2024</t>
  </si>
  <si>
    <t>15/11/2023</t>
  </si>
  <si>
    <t>Client_171</t>
  </si>
  <si>
    <t>June 14 2024</t>
  </si>
  <si>
    <t>July 26 2024</t>
  </si>
  <si>
    <t>September 8 2023</t>
  </si>
  <si>
    <t>08/08/2024</t>
  </si>
  <si>
    <t>09/04/2024</t>
  </si>
  <si>
    <t>June 26 2024</t>
  </si>
  <si>
    <t>08/16/2023</t>
  </si>
  <si>
    <t>03/01/2023</t>
  </si>
  <si>
    <t>Client_2905</t>
  </si>
  <si>
    <t>June 20 2024</t>
  </si>
  <si>
    <t>07/05/2024</t>
  </si>
  <si>
    <t>Client_2013</t>
  </si>
  <si>
    <t>21/02/2024</t>
  </si>
  <si>
    <t>12/09/2024</t>
  </si>
  <si>
    <t>Client_433</t>
  </si>
  <si>
    <t>17/02/2023</t>
  </si>
  <si>
    <t>22/09/2024</t>
  </si>
  <si>
    <t>23/05/2024</t>
  </si>
  <si>
    <t>July 23 2023</t>
  </si>
  <si>
    <t>23/04/2024</t>
  </si>
  <si>
    <t>Client_332</t>
  </si>
  <si>
    <t>December 19 2024</t>
  </si>
  <si>
    <t>15/04/2024</t>
  </si>
  <si>
    <t>February 2 2023</t>
  </si>
  <si>
    <t>Client_404</t>
  </si>
  <si>
    <t>16/09/2023</t>
  </si>
  <si>
    <t>Client_2072</t>
  </si>
  <si>
    <t>15/01/2024</t>
  </si>
  <si>
    <t>09/10/2023</t>
  </si>
  <si>
    <t>Client_718</t>
  </si>
  <si>
    <t>November 22 2024</t>
  </si>
  <si>
    <t>24/01/2023</t>
  </si>
  <si>
    <t>12/28/2024</t>
  </si>
  <si>
    <t>12/07/2023</t>
  </si>
  <si>
    <t>Client_497</t>
  </si>
  <si>
    <t>September 7 2023</t>
  </si>
  <si>
    <t>August 16 2023</t>
  </si>
  <si>
    <t>09/06/2023</t>
  </si>
  <si>
    <t>19/09/2023</t>
  </si>
  <si>
    <t>Client_1762</t>
  </si>
  <si>
    <t>11/06/2023</t>
  </si>
  <si>
    <t>January 4 2023</t>
  </si>
  <si>
    <t>25/02/2023</t>
  </si>
  <si>
    <t>18/12/2023</t>
  </si>
  <si>
    <t>April 13 2023</t>
  </si>
  <si>
    <t>11/20/2023</t>
  </si>
  <si>
    <t>05/11/2023</t>
  </si>
  <si>
    <t>23/05/2023</t>
  </si>
  <si>
    <t>03/07/2024</t>
  </si>
  <si>
    <t>02/05/2023</t>
  </si>
  <si>
    <t>Client_2098</t>
  </si>
  <si>
    <t>15/12/2023</t>
  </si>
  <si>
    <t>05/03/2023</t>
  </si>
  <si>
    <t>12/25/2023</t>
  </si>
  <si>
    <t>24/12/2024</t>
  </si>
  <si>
    <t>05/20/2023</t>
  </si>
  <si>
    <t>16/01/2024</t>
  </si>
  <si>
    <t>Client_754</t>
  </si>
  <si>
    <t>January 6 2023</t>
  </si>
  <si>
    <t>June 19 2023</t>
  </si>
  <si>
    <t>Client_739</t>
  </si>
  <si>
    <t>25/11/2024</t>
  </si>
  <si>
    <t>23/12/2023</t>
  </si>
  <si>
    <t>Client_303</t>
  </si>
  <si>
    <t>December 31 2023</t>
  </si>
  <si>
    <t>04/07/2024</t>
  </si>
  <si>
    <t>18/03/2023</t>
  </si>
  <si>
    <t>Client_2423</t>
  </si>
  <si>
    <t>02/21/2023</t>
  </si>
  <si>
    <t>04/30/2023</t>
  </si>
  <si>
    <t>05/31/2023</t>
  </si>
  <si>
    <t>25/11/2023</t>
  </si>
  <si>
    <t>Client_2151</t>
  </si>
  <si>
    <t>11/24/2023</t>
  </si>
  <si>
    <t>05/09/2023</t>
  </si>
  <si>
    <t>15/07/2024</t>
  </si>
  <si>
    <t>11/09/2023</t>
  </si>
  <si>
    <t>Client_1239</t>
  </si>
  <si>
    <t>31/03/2023</t>
  </si>
  <si>
    <t>July 11 2024</t>
  </si>
  <si>
    <t>January 23 2023</t>
  </si>
  <si>
    <t>13/01/2023</t>
  </si>
  <si>
    <t>June 24 2023</t>
  </si>
  <si>
    <t>Client_1973</t>
  </si>
  <si>
    <t>November 10 2024</t>
  </si>
  <si>
    <t>09/26/2023</t>
  </si>
  <si>
    <t>Client_035</t>
  </si>
  <si>
    <t>19/07/2024</t>
  </si>
  <si>
    <t>Client_079</t>
  </si>
  <si>
    <t>13/10/2023</t>
  </si>
  <si>
    <t>February 13 2023</t>
  </si>
  <si>
    <t>Client_917</t>
  </si>
  <si>
    <t>17/10/2023</t>
  </si>
  <si>
    <t>31/07/2023</t>
  </si>
  <si>
    <t>08/03/2024</t>
  </si>
  <si>
    <t>01/17/2023</t>
  </si>
  <si>
    <t>03/08/2024</t>
  </si>
  <si>
    <t>December 4 2024</t>
  </si>
  <si>
    <t>Client_1754</t>
  </si>
  <si>
    <t>21/11/2024</t>
  </si>
  <si>
    <t>12/11/2023</t>
  </si>
  <si>
    <t>28/11/2023</t>
  </si>
  <si>
    <t>24/05/2024</t>
  </si>
  <si>
    <t>08/23/2023</t>
  </si>
  <si>
    <t>28/05/2023</t>
  </si>
  <si>
    <t>Client_722</t>
  </si>
  <si>
    <t>14/07/2024</t>
  </si>
  <si>
    <t>14/10/2024</t>
  </si>
  <si>
    <t>03/12/2023</t>
  </si>
  <si>
    <t>13/02/2024</t>
  </si>
  <si>
    <t>Client_2087</t>
  </si>
  <si>
    <t>04/05/2023</t>
  </si>
  <si>
    <t>22/11/2023</t>
  </si>
  <si>
    <t>07/06/2024</t>
  </si>
  <si>
    <t>March 3 2024</t>
  </si>
  <si>
    <t>Client_2159</t>
  </si>
  <si>
    <t>Client_2428</t>
  </si>
  <si>
    <t>01/10/2024</t>
  </si>
  <si>
    <t>27/08/2024</t>
  </si>
  <si>
    <t>Client_1521</t>
  </si>
  <si>
    <t>June 18 2023</t>
  </si>
  <si>
    <t>31/01/2024</t>
  </si>
  <si>
    <t>14/04/2024</t>
  </si>
  <si>
    <t>Client_1629</t>
  </si>
  <si>
    <t>02/01/2023</t>
  </si>
  <si>
    <t>20/12/2023</t>
  </si>
  <si>
    <t>Client_2193</t>
  </si>
  <si>
    <t>June 24 2024</t>
  </si>
  <si>
    <t>04/12/2023</t>
  </si>
  <si>
    <t>20/10/2023</t>
  </si>
  <si>
    <t>Client_1441</t>
  </si>
  <si>
    <t>18/11/2023</t>
  </si>
  <si>
    <t>Client_2511</t>
  </si>
  <si>
    <t>01/05/2023</t>
  </si>
  <si>
    <t>12/15/2024</t>
  </si>
  <si>
    <t>28/02/2024</t>
  </si>
  <si>
    <t>28/01/2024</t>
  </si>
  <si>
    <t>Client_163</t>
  </si>
  <si>
    <t>15/10/2024</t>
  </si>
  <si>
    <t>Client_1524</t>
  </si>
  <si>
    <t>20/01/2023</t>
  </si>
  <si>
    <t>09/21/2024</t>
  </si>
  <si>
    <t>September 15 2024</t>
  </si>
  <si>
    <t>18/08/2024</t>
  </si>
  <si>
    <t>05/07/2023</t>
  </si>
  <si>
    <t>10/02/2023</t>
  </si>
  <si>
    <t>Client_298</t>
  </si>
  <si>
    <t>04/13/2023</t>
  </si>
  <si>
    <t>Client_215</t>
  </si>
  <si>
    <t>26/06/2023</t>
  </si>
  <si>
    <t>March 11 2023</t>
  </si>
  <si>
    <t>August 2 2024</t>
  </si>
  <si>
    <t>October 31 2024</t>
  </si>
  <si>
    <t>Client_2225</t>
  </si>
  <si>
    <t>17/03/2024</t>
  </si>
  <si>
    <t>11/03/2024</t>
  </si>
  <si>
    <t>March 14 2024</t>
  </si>
  <si>
    <t>September 11 2024</t>
  </si>
  <si>
    <t>20/04/2024</t>
  </si>
  <si>
    <t>Client_115</t>
  </si>
  <si>
    <t>15/05/2023</t>
  </si>
  <si>
    <t>July 28 2024</t>
  </si>
  <si>
    <t>March 31 2024</t>
  </si>
  <si>
    <t>22/04/2024</t>
  </si>
  <si>
    <t>Client_2311</t>
  </si>
  <si>
    <t>16/08/2024</t>
  </si>
  <si>
    <t>February 16 2024</t>
  </si>
  <si>
    <t>03/20/2023</t>
  </si>
  <si>
    <t>25/07/2024</t>
  </si>
  <si>
    <t>June 21 2023</t>
  </si>
  <si>
    <t>April 26 2023</t>
  </si>
  <si>
    <t>Client_1727</t>
  </si>
  <si>
    <t>06/06/2024</t>
  </si>
  <si>
    <t>03/11/2024</t>
  </si>
  <si>
    <t>October 30 2023</t>
  </si>
  <si>
    <t>13/03/2024</t>
  </si>
  <si>
    <t>Client_732</t>
  </si>
  <si>
    <t>Client_1349</t>
  </si>
  <si>
    <t>25/10/2023</t>
  </si>
  <si>
    <t>08/07/2023</t>
  </si>
  <si>
    <t>December 24 2024</t>
  </si>
  <si>
    <t>27/01/2023</t>
  </si>
  <si>
    <t>Client_2633</t>
  </si>
  <si>
    <t>11/19/2024</t>
  </si>
  <si>
    <t>12/20/2024</t>
  </si>
  <si>
    <t>15/09/2024</t>
  </si>
  <si>
    <t>Client_1842</t>
  </si>
  <si>
    <t>Client_2256</t>
  </si>
  <si>
    <t>Client_2465</t>
  </si>
  <si>
    <t>Client_1416</t>
  </si>
  <si>
    <t>Client_2977</t>
  </si>
  <si>
    <t>05/09/2024</t>
  </si>
  <si>
    <t>09/06/2024</t>
  </si>
  <si>
    <t>Client_1897</t>
  </si>
  <si>
    <t>15/07/2023</t>
  </si>
  <si>
    <t>01/19/2023</t>
  </si>
  <si>
    <t>08/19/2024</t>
  </si>
  <si>
    <t>Client_111</t>
  </si>
  <si>
    <t>30/03/2024</t>
  </si>
  <si>
    <t>Client_1596</t>
  </si>
  <si>
    <t>Client_867</t>
  </si>
  <si>
    <t>10/18/2024</t>
  </si>
  <si>
    <t>Client_317</t>
  </si>
  <si>
    <t>05/05/2023</t>
  </si>
  <si>
    <t>25/08/2024</t>
  </si>
  <si>
    <t>04/04/2024</t>
  </si>
  <si>
    <t>23/10/2024</t>
  </si>
  <si>
    <t>Client_2360</t>
  </si>
  <si>
    <t>04/26/2024</t>
  </si>
  <si>
    <t>July 30 2024</t>
  </si>
  <si>
    <t>27/08/2023</t>
  </si>
  <si>
    <t>July 18 2024</t>
  </si>
  <si>
    <t>Client_2756</t>
  </si>
  <si>
    <t>September 1 2024</t>
  </si>
  <si>
    <t>Client_525</t>
  </si>
  <si>
    <t>November 2 2023</t>
  </si>
  <si>
    <t>03/24/2023</t>
  </si>
  <si>
    <t>Client_1480</t>
  </si>
  <si>
    <t>April 10 2024</t>
  </si>
  <si>
    <t>June 29 2023</t>
  </si>
  <si>
    <t>26/05/2023</t>
  </si>
  <si>
    <t>01/21/2023</t>
  </si>
  <si>
    <t>November 29 2023</t>
  </si>
  <si>
    <t>October 14 2023</t>
  </si>
  <si>
    <t>November 15 2024</t>
  </si>
  <si>
    <t>30/11/2024</t>
  </si>
  <si>
    <t>Client_2457</t>
  </si>
  <si>
    <t>Client_437</t>
  </si>
  <si>
    <t>19/04/2024</t>
  </si>
  <si>
    <t>November 10 2023</t>
  </si>
  <si>
    <t>May 24 2023</t>
  </si>
  <si>
    <t>29/05/2023</t>
  </si>
  <si>
    <t>Client_2501</t>
  </si>
  <si>
    <t>January 28 2024</t>
  </si>
  <si>
    <t>Client_2558</t>
  </si>
  <si>
    <t>August 17 2023</t>
  </si>
  <si>
    <t>May 27 2024</t>
  </si>
  <si>
    <t>Client_420</t>
  </si>
  <si>
    <t>07/25/2024</t>
  </si>
  <si>
    <t>October 12 2023</t>
  </si>
  <si>
    <t>08/15/2023</t>
  </si>
  <si>
    <t>April 21 2024</t>
  </si>
  <si>
    <t>27/03/2023</t>
  </si>
  <si>
    <t>25/05/2024</t>
  </si>
  <si>
    <t>January 3 2023</t>
  </si>
  <si>
    <t>02/06/2024</t>
  </si>
  <si>
    <t>Client_2227</t>
  </si>
  <si>
    <t>25/12/2024</t>
  </si>
  <si>
    <t>28/07/2024</t>
  </si>
  <si>
    <t>July 25 2024</t>
  </si>
  <si>
    <t>August 5 2023</t>
  </si>
  <si>
    <t>Client_2869</t>
  </si>
  <si>
    <t>February 28 2023</t>
  </si>
  <si>
    <t>14/09/2024</t>
  </si>
  <si>
    <t>29/07/2023</t>
  </si>
  <si>
    <t>June 5 2024</t>
  </si>
  <si>
    <t>Client_406</t>
  </si>
  <si>
    <t>29/12/2024</t>
  </si>
  <si>
    <t>13/07/2024</t>
  </si>
  <si>
    <t>Client_2519</t>
  </si>
  <si>
    <t>19/07/2023</t>
  </si>
  <si>
    <t>Client_195</t>
  </si>
  <si>
    <t>03/06/2023</t>
  </si>
  <si>
    <t>29/09/2024</t>
  </si>
  <si>
    <t>19/01/2023</t>
  </si>
  <si>
    <t>18/05/2024</t>
  </si>
  <si>
    <t>Client_2696</t>
  </si>
  <si>
    <t>Client_887</t>
  </si>
  <si>
    <t>May 8 2023</t>
  </si>
  <si>
    <t>04/01/2024</t>
  </si>
  <si>
    <t>28/02/2023</t>
  </si>
  <si>
    <t>26/10/2023</t>
  </si>
  <si>
    <t>12/17/2023</t>
  </si>
  <si>
    <t>Client_762</t>
  </si>
  <si>
    <t>04/29/2024</t>
  </si>
  <si>
    <t>21/01/2023</t>
  </si>
  <si>
    <t>10/03/2024</t>
  </si>
  <si>
    <t>Client_2829</t>
  </si>
  <si>
    <t>04/29/2023</t>
  </si>
  <si>
    <t>01/29/2023</t>
  </si>
  <si>
    <t>02/10/2023</t>
  </si>
  <si>
    <t>12/13/2023</t>
  </si>
  <si>
    <t>05/14/2024</t>
  </si>
  <si>
    <t>August 8 2023</t>
  </si>
  <si>
    <t>Client_1609</t>
  </si>
  <si>
    <t>19/02/2023</t>
  </si>
  <si>
    <t>Client_2123</t>
  </si>
  <si>
    <t>Client_2597</t>
  </si>
  <si>
    <t>18/07/2024</t>
  </si>
  <si>
    <t>22/07/2024</t>
  </si>
  <si>
    <t>27/11/2024</t>
  </si>
  <si>
    <t>Client_2794</t>
  </si>
  <si>
    <t>01/08/2023</t>
  </si>
  <si>
    <t>06/02/2023</t>
  </si>
  <si>
    <t>March 13 2023</t>
  </si>
  <si>
    <t>Client_2249</t>
  </si>
  <si>
    <t>February 8 2023</t>
  </si>
  <si>
    <t>Client_2493</t>
  </si>
  <si>
    <t>Client_2461</t>
  </si>
  <si>
    <t>April 17 2023</t>
  </si>
  <si>
    <t>October 28 2024</t>
  </si>
  <si>
    <t>05/10/2023</t>
  </si>
  <si>
    <t>Client_1895</t>
  </si>
  <si>
    <t>17/12/2024</t>
  </si>
  <si>
    <t>March 9 2023</t>
  </si>
  <si>
    <t>28/08/2023</t>
  </si>
  <si>
    <t>17/08/2023</t>
  </si>
  <si>
    <t>18/02/2024</t>
  </si>
  <si>
    <t>Client_597</t>
  </si>
  <si>
    <t>26/02/2023</t>
  </si>
  <si>
    <t>15/03/2023</t>
  </si>
  <si>
    <t>05/19/2024</t>
  </si>
  <si>
    <t>28/10/2023</t>
  </si>
  <si>
    <t>11/26/2023</t>
  </si>
  <si>
    <t>12/29/2024</t>
  </si>
  <si>
    <t>16/04/2023</t>
  </si>
  <si>
    <t>Client_644</t>
  </si>
  <si>
    <t>Client_528</t>
  </si>
  <si>
    <t>20/01/2024</t>
  </si>
  <si>
    <t>08/26/2024</t>
  </si>
  <si>
    <t>02/06/2023</t>
  </si>
  <si>
    <t>05/04/2024</t>
  </si>
  <si>
    <t>01/12/2024</t>
  </si>
  <si>
    <t>Client_2871</t>
  </si>
  <si>
    <t>26/03/2023</t>
  </si>
  <si>
    <t>October 26 2024</t>
  </si>
  <si>
    <t>Client_2740</t>
  </si>
  <si>
    <t>Client_2937</t>
  </si>
  <si>
    <t>July 4 2024</t>
  </si>
  <si>
    <t>September 10 2023</t>
  </si>
  <si>
    <t>Client_2378</t>
  </si>
  <si>
    <t>November 14 2023</t>
  </si>
  <si>
    <t>02/12/2024</t>
  </si>
  <si>
    <t>30/12/2023</t>
  </si>
  <si>
    <t>27/12/2024</t>
  </si>
  <si>
    <t>12/06/2023</t>
  </si>
  <si>
    <t>Client_056</t>
  </si>
  <si>
    <t>19/05/2023</t>
  </si>
  <si>
    <t>25/06/2023</t>
  </si>
  <si>
    <t>12/13/2024</t>
  </si>
  <si>
    <t>06/01/2024</t>
  </si>
  <si>
    <t>Client_2242</t>
  </si>
  <si>
    <t>09/05/2023</t>
  </si>
  <si>
    <t>Client_1252</t>
  </si>
  <si>
    <t>Client_1957</t>
  </si>
  <si>
    <t>08/21/2023</t>
  </si>
  <si>
    <t>22/06/2023</t>
  </si>
  <si>
    <t>18/01/2023</t>
  </si>
  <si>
    <t>10/12/2024</t>
  </si>
  <si>
    <t>Client_747</t>
  </si>
  <si>
    <t>12/01/2024</t>
  </si>
  <si>
    <t>Client_1975</t>
  </si>
  <si>
    <t>17/07/2023</t>
  </si>
  <si>
    <t>Client_1308</t>
  </si>
  <si>
    <t>02/14/2024</t>
  </si>
  <si>
    <t>25/09/2024</t>
  </si>
  <si>
    <t>09/03/2023</t>
  </si>
  <si>
    <t>Client_109</t>
  </si>
  <si>
    <t>08/11/2023</t>
  </si>
  <si>
    <t>16/12/2024</t>
  </si>
  <si>
    <t>Client_1287</t>
  </si>
  <si>
    <t>September 4 2024</t>
  </si>
  <si>
    <t>03/28/2023</t>
  </si>
  <si>
    <t>14/06/2023</t>
  </si>
  <si>
    <t>03/10/2023</t>
  </si>
  <si>
    <t>02/21/2024</t>
  </si>
  <si>
    <t>Client_1519</t>
  </si>
  <si>
    <t>03/08/2023</t>
  </si>
  <si>
    <t>February 4 2023</t>
  </si>
  <si>
    <t>10/31/2023</t>
  </si>
  <si>
    <t>20/05/2023</t>
  </si>
  <si>
    <t>May 2 2024</t>
  </si>
  <si>
    <t>16/05/2024</t>
  </si>
  <si>
    <t>Client_719</t>
  </si>
  <si>
    <t>March 29 2024</t>
  </si>
  <si>
    <t>03/25/2024</t>
  </si>
  <si>
    <t>07/06/2023</t>
  </si>
  <si>
    <t>17/01/2024</t>
  </si>
  <si>
    <t>05/08/2024</t>
  </si>
  <si>
    <t>27/09/2023</t>
  </si>
  <si>
    <t>Client_1918</t>
  </si>
  <si>
    <t>15/02/2023</t>
  </si>
  <si>
    <t>20/04/2023</t>
  </si>
  <si>
    <t>Client_2466</t>
  </si>
  <si>
    <t>04/01/2023</t>
  </si>
  <si>
    <t>18/12/2024</t>
  </si>
  <si>
    <t>Client_711</t>
  </si>
  <si>
    <t>Client_2275</t>
  </si>
  <si>
    <t>Client_2916</t>
  </si>
  <si>
    <t>05/08/2023</t>
  </si>
  <si>
    <t>27/04/2023</t>
  </si>
  <si>
    <t>Client_625</t>
  </si>
  <si>
    <t>Client_1777</t>
  </si>
  <si>
    <t>28/09/2023</t>
  </si>
  <si>
    <t>May 9 2023</t>
  </si>
  <si>
    <t>September 21 2024</t>
  </si>
  <si>
    <t>December 30 2024</t>
  </si>
  <si>
    <t>26/06/2024</t>
  </si>
  <si>
    <t>19/11/2024</t>
  </si>
  <si>
    <t>Client_2580</t>
  </si>
  <si>
    <t>23/07/2023</t>
  </si>
  <si>
    <t>07/07/2024</t>
  </si>
  <si>
    <t>20/03/2023</t>
  </si>
  <si>
    <t>May 31 2024</t>
  </si>
  <si>
    <t>29/04/2023</t>
  </si>
  <si>
    <t>25/12/2023</t>
  </si>
  <si>
    <t>10/24/2023</t>
  </si>
  <si>
    <t>October 11 2024</t>
  </si>
  <si>
    <t>01/15/2023</t>
  </si>
  <si>
    <t>02/26/2023</t>
  </si>
  <si>
    <t>August 13 2023</t>
  </si>
  <si>
    <t>December 12 2023</t>
  </si>
  <si>
    <t>Client_2216</t>
  </si>
  <si>
    <t>August 13 2024</t>
  </si>
  <si>
    <t>03/30/2024</t>
  </si>
  <si>
    <t>Client_2512</t>
  </si>
  <si>
    <t>July 7 2024</t>
  </si>
  <si>
    <t>Client_2995</t>
  </si>
  <si>
    <t>08/10/2023</t>
  </si>
  <si>
    <t>November 1 2023</t>
  </si>
  <si>
    <t>08/21/2024</t>
  </si>
  <si>
    <t>10/12/2023</t>
  </si>
  <si>
    <t>01/19/2024</t>
  </si>
  <si>
    <t>March 4 2024</t>
  </si>
  <si>
    <t>Client_782</t>
  </si>
  <si>
    <t>Client_2521</t>
  </si>
  <si>
    <t>20/05/2024</t>
  </si>
  <si>
    <t>19/12/2024</t>
  </si>
  <si>
    <t>26/04/2024</t>
  </si>
  <si>
    <t>14/02/2023</t>
  </si>
  <si>
    <t>Client_702</t>
  </si>
  <si>
    <t>11/12/2023</t>
  </si>
  <si>
    <t>Client_038</t>
  </si>
  <si>
    <t>11/11/2023</t>
  </si>
  <si>
    <t>04/21/2024</t>
  </si>
  <si>
    <t>Client_1913</t>
  </si>
  <si>
    <t>26/03/2024</t>
  </si>
  <si>
    <t>Client_2679</t>
  </si>
  <si>
    <t>12/24/2024</t>
  </si>
  <si>
    <t>10/17/2024</t>
  </si>
  <si>
    <t>May 31 2023</t>
  </si>
  <si>
    <t>16/07/2023</t>
  </si>
  <si>
    <t>31/10/2024</t>
  </si>
  <si>
    <t>December 11 2024</t>
  </si>
  <si>
    <t>Client_2064</t>
  </si>
  <si>
    <t>February 14 2023</t>
  </si>
  <si>
    <t>Client_1581</t>
  </si>
  <si>
    <t>January 7 2023</t>
  </si>
  <si>
    <t>Client_154</t>
  </si>
  <si>
    <t>August 30 2023</t>
  </si>
  <si>
    <t>April 15 2023</t>
  </si>
  <si>
    <t>06/02/2024</t>
  </si>
  <si>
    <t>Client_353</t>
  </si>
  <si>
    <t>12/08/2023</t>
  </si>
  <si>
    <t>20/09/2023</t>
  </si>
  <si>
    <t>February 19 2024</t>
  </si>
  <si>
    <t>29/09/2023</t>
  </si>
  <si>
    <t>Client_1029</t>
  </si>
  <si>
    <t>12/28/2023</t>
  </si>
  <si>
    <t>September 22 2023</t>
  </si>
  <si>
    <t>14/11/2024</t>
  </si>
  <si>
    <t>30/10/2023</t>
  </si>
  <si>
    <t>05/01/2023</t>
  </si>
  <si>
    <t>06/01/2023</t>
  </si>
  <si>
    <t>Client_995</t>
  </si>
  <si>
    <t>03/05/2024</t>
  </si>
  <si>
    <t>10/15/2024</t>
  </si>
  <si>
    <t>Client_2038</t>
  </si>
  <si>
    <t>08/02/2023</t>
  </si>
  <si>
    <t>06/08/2023</t>
  </si>
  <si>
    <t>05/13/2024</t>
  </si>
  <si>
    <t>11/10/2024</t>
  </si>
  <si>
    <t>September 12 2023</t>
  </si>
  <si>
    <t>03/10/2024</t>
  </si>
  <si>
    <t>Client_1009</t>
  </si>
  <si>
    <t>11/13/2023</t>
  </si>
  <si>
    <t>Client_1065</t>
  </si>
  <si>
    <t>January 8 2024</t>
  </si>
  <si>
    <t>Client_2929</t>
  </si>
  <si>
    <t>29/04/2024</t>
  </si>
  <si>
    <t>Client_1002</t>
  </si>
  <si>
    <t>June 26 2023</t>
  </si>
  <si>
    <t>06/07/2024</t>
  </si>
  <si>
    <t>March 28 2024</t>
  </si>
  <si>
    <t>07/12/2024</t>
  </si>
  <si>
    <t>Client_1563</t>
  </si>
  <si>
    <t>10/07/2024</t>
  </si>
  <si>
    <t>October 20 2023</t>
  </si>
  <si>
    <t>Client_1024</t>
  </si>
  <si>
    <t>October 21 2024</t>
  </si>
  <si>
    <t>April 4 2023</t>
  </si>
  <si>
    <t>20/11/2023</t>
  </si>
  <si>
    <t>Client_2209</t>
  </si>
  <si>
    <t>11/08/2023</t>
  </si>
  <si>
    <t>Client_2144</t>
  </si>
  <si>
    <t>17/09/2023</t>
  </si>
  <si>
    <t>02/10/2024</t>
  </si>
  <si>
    <t>Client_1680</t>
  </si>
  <si>
    <t>March 20 2024</t>
  </si>
  <si>
    <t>December 14 2024</t>
  </si>
  <si>
    <t>Client_341</t>
  </si>
  <si>
    <t>January 17 2023</t>
  </si>
  <si>
    <t>04/27/2023</t>
  </si>
  <si>
    <t>Client_362</t>
  </si>
  <si>
    <t>Client_963</t>
  </si>
  <si>
    <t>16/03/2024</t>
  </si>
  <si>
    <t>11/01/2023</t>
  </si>
  <si>
    <t>05/23/2024</t>
  </si>
  <si>
    <t>May 22 2023</t>
  </si>
  <si>
    <t>Client_2657</t>
  </si>
  <si>
    <t>Client_376</t>
  </si>
  <si>
    <t>Client_2345</t>
  </si>
  <si>
    <t>08/20/2024</t>
  </si>
  <si>
    <t>05/28/2024</t>
  </si>
  <si>
    <t>16/01/2023</t>
  </si>
  <si>
    <t>June 27 2023</t>
  </si>
  <si>
    <t>Client_949</t>
  </si>
  <si>
    <t>16/02/2024</t>
  </si>
  <si>
    <t>December 27 2024</t>
  </si>
  <si>
    <t>Client_2116</t>
  </si>
  <si>
    <t>November 26 2023</t>
  </si>
  <si>
    <t>07/31/2023</t>
  </si>
  <si>
    <t>September 16 2024</t>
  </si>
  <si>
    <t>Client_1071</t>
  </si>
  <si>
    <t>February 6 2024</t>
  </si>
  <si>
    <t>Client_1702</t>
  </si>
  <si>
    <t>December 2 2023</t>
  </si>
  <si>
    <t>Client_871</t>
  </si>
  <si>
    <t>January 13 2023</t>
  </si>
  <si>
    <t>06/26/2024</t>
  </si>
  <si>
    <t>26/01/2024</t>
  </si>
  <si>
    <t>23/10/2023</t>
  </si>
  <si>
    <t>July 30 2023</t>
  </si>
  <si>
    <t>11/25/2023</t>
  </si>
  <si>
    <t>May 6 2023</t>
  </si>
  <si>
    <t>07/15/2024</t>
  </si>
  <si>
    <t>June 20 2023</t>
  </si>
  <si>
    <t>21/10/2024</t>
  </si>
  <si>
    <t>Client_2557</t>
  </si>
  <si>
    <t>Client_1881</t>
  </si>
  <si>
    <t>16/11/2023</t>
  </si>
  <si>
    <t>22/11/2024</t>
  </si>
  <si>
    <t>13/05/2024</t>
  </si>
  <si>
    <t>Client_2865</t>
  </si>
  <si>
    <t>12/14/2024</t>
  </si>
  <si>
    <t>24/04/2024</t>
  </si>
  <si>
    <t>August 4 2024</t>
  </si>
  <si>
    <t>Client_1188</t>
  </si>
  <si>
    <t>Client_291</t>
  </si>
  <si>
    <t>April 19 2024</t>
  </si>
  <si>
    <t>05/18/2023</t>
  </si>
  <si>
    <t>10/06/2024</t>
  </si>
  <si>
    <t>Client_286</t>
  </si>
  <si>
    <t>Client_626</t>
  </si>
  <si>
    <t>21/01/2024</t>
  </si>
  <si>
    <t>18/04/2023</t>
  </si>
  <si>
    <t>12/04/2023</t>
  </si>
  <si>
    <t>Client_2365</t>
  </si>
  <si>
    <t>06/25/2023</t>
  </si>
  <si>
    <t>Client_804</t>
  </si>
  <si>
    <t>10/07/2023</t>
  </si>
  <si>
    <t>07/14/2024</t>
  </si>
  <si>
    <t>Client_2907</t>
  </si>
  <si>
    <t>Client_1458</t>
  </si>
  <si>
    <t>07/20/2024</t>
  </si>
  <si>
    <t>Client_2033</t>
  </si>
  <si>
    <t>25/08/2023</t>
  </si>
  <si>
    <t>25/02/2024</t>
  </si>
  <si>
    <t>01/25/2024</t>
  </si>
  <si>
    <t>11/29/2023</t>
  </si>
  <si>
    <t>07/26/2024</t>
  </si>
  <si>
    <t>19/11/2023</t>
  </si>
  <si>
    <t>29/03/2023</t>
  </si>
  <si>
    <t>Client_929</t>
  </si>
  <si>
    <t>August 21 2023</t>
  </si>
  <si>
    <t>29/11/2024</t>
  </si>
  <si>
    <t>October 8 2023</t>
  </si>
  <si>
    <t>01/27/2023</t>
  </si>
  <si>
    <t>October 9 2023</t>
  </si>
  <si>
    <t>Client_1970</t>
  </si>
  <si>
    <t>Client_559</t>
  </si>
  <si>
    <t>10/06/2023</t>
  </si>
  <si>
    <t>Client_2632</t>
  </si>
  <si>
    <t>Client_486</t>
  </si>
  <si>
    <t>01/15/2024</t>
  </si>
  <si>
    <t>Client_1299</t>
  </si>
  <si>
    <t>12/19/2023</t>
  </si>
  <si>
    <t>September 14 2024</t>
  </si>
  <si>
    <t>Client_527</t>
  </si>
  <si>
    <t>11/13/2024</t>
  </si>
  <si>
    <t>05/17/2024</t>
  </si>
  <si>
    <t>10/05/2023</t>
  </si>
  <si>
    <t>Client_872</t>
  </si>
  <si>
    <t>Client_1074</t>
  </si>
  <si>
    <t>19/08/2023</t>
  </si>
  <si>
    <t>October 28 2023</t>
  </si>
  <si>
    <t>Client_2093</t>
  </si>
  <si>
    <t>Client_944</t>
  </si>
  <si>
    <t>January 8 2023</t>
  </si>
  <si>
    <t>Client_1340</t>
  </si>
  <si>
    <t>January 5 2024</t>
  </si>
  <si>
    <t>Client_2262</t>
  </si>
  <si>
    <t>Client_589</t>
  </si>
  <si>
    <t>November 4 2024</t>
  </si>
  <si>
    <t>Client_2384</t>
  </si>
  <si>
    <t>October 14 2024</t>
  </si>
  <si>
    <t>01/08/2024</t>
  </si>
  <si>
    <t>November 15 2023</t>
  </si>
  <si>
    <t>24/12/2023</t>
  </si>
  <si>
    <t>03/21/2023</t>
  </si>
  <si>
    <t>05/06/2024</t>
  </si>
  <si>
    <t>Client_2495</t>
  </si>
  <si>
    <t>02/17/2023</t>
  </si>
  <si>
    <t>08/25/2023</t>
  </si>
  <si>
    <t>24/10/2023</t>
  </si>
  <si>
    <t>Client_1569</t>
  </si>
  <si>
    <t>September 2 2023</t>
  </si>
  <si>
    <t>Client_2517</t>
  </si>
  <si>
    <t>04/16/2024</t>
  </si>
  <si>
    <t>Client_2118</t>
  </si>
  <si>
    <t>Client_2016</t>
  </si>
  <si>
    <t>05/02/2023</t>
  </si>
  <si>
    <t>September 19 2023</t>
  </si>
  <si>
    <t>September 28 2023</t>
  </si>
  <si>
    <t>14/05/2024</t>
  </si>
  <si>
    <t>Client_1664</t>
  </si>
  <si>
    <t>Client_1989</t>
  </si>
  <si>
    <t>27/10/2024</t>
  </si>
  <si>
    <t>August 7 2023</t>
  </si>
  <si>
    <t>01/14/2024</t>
  </si>
  <si>
    <t>June 18 2024</t>
  </si>
  <si>
    <t>03/29/2023</t>
  </si>
  <si>
    <t>13/01/2024</t>
  </si>
  <si>
    <t>July 15 2024</t>
  </si>
  <si>
    <t>04/02/2024</t>
  </si>
  <si>
    <t>Client_612</t>
  </si>
  <si>
    <t>11/04/2024</t>
  </si>
  <si>
    <t>August 23 2023</t>
  </si>
  <si>
    <t>Client_933</t>
  </si>
  <si>
    <t>Client_443</t>
  </si>
  <si>
    <t>04/20/2024</t>
  </si>
  <si>
    <t>21/04/2024</t>
  </si>
  <si>
    <t>Client_1315</t>
  </si>
  <si>
    <t>November 14 2024</t>
  </si>
  <si>
    <t>26/07/2023</t>
  </si>
  <si>
    <t>Client_735</t>
  </si>
  <si>
    <t>Client_1321</t>
  </si>
  <si>
    <t>Client_414</t>
  </si>
  <si>
    <t>11/15/2023</t>
  </si>
  <si>
    <t>Client_1491</t>
  </si>
  <si>
    <t>Client_680</t>
  </si>
  <si>
    <t>November 17 2024</t>
  </si>
  <si>
    <t>Client_2654</t>
  </si>
  <si>
    <t>02/14/2023</t>
  </si>
  <si>
    <t>Client_2612</t>
  </si>
  <si>
    <t>January 11 2024</t>
  </si>
  <si>
    <t>07/17/2024</t>
  </si>
  <si>
    <t>December 1 2023</t>
  </si>
  <si>
    <t>February 2 2024</t>
  </si>
  <si>
    <t>Client_1590</t>
  </si>
  <si>
    <t>Client_059</t>
  </si>
  <si>
    <t>08/09/2024</t>
  </si>
  <si>
    <t>Client_1171</t>
  </si>
  <si>
    <t>Client_1601</t>
  </si>
  <si>
    <t>August 25 2023</t>
  </si>
  <si>
    <t>Client_800</t>
  </si>
  <si>
    <t>May 19 2024</t>
  </si>
  <si>
    <t>Client_351</t>
  </si>
  <si>
    <t>May 28 2023</t>
  </si>
  <si>
    <t>06/22/2023</t>
  </si>
  <si>
    <t>21/06/2023</t>
  </si>
  <si>
    <t>August 25 2024</t>
  </si>
  <si>
    <t>Client_2186</t>
  </si>
  <si>
    <t>17/08/2024</t>
  </si>
  <si>
    <t>January 27 2024</t>
  </si>
  <si>
    <t>Client_321</t>
  </si>
  <si>
    <t>September 12 2024</t>
  </si>
  <si>
    <t>Client_1999</t>
  </si>
  <si>
    <t>June 4 2024</t>
  </si>
  <si>
    <t>Client_1871</t>
  </si>
  <si>
    <t>Client_2575</t>
  </si>
  <si>
    <t>Client_1362</t>
  </si>
  <si>
    <t>December 25 2024</t>
  </si>
  <si>
    <t>Client_1655</t>
  </si>
  <si>
    <t>September 17 2024</t>
  </si>
  <si>
    <t>Client_1080</t>
  </si>
  <si>
    <t>10/16/2024</t>
  </si>
  <si>
    <t>27/04/2024</t>
  </si>
  <si>
    <t>Client_1741</t>
  </si>
  <si>
    <t>Client_157</t>
  </si>
  <si>
    <t>11/05/2023</t>
  </si>
  <si>
    <t>August 10 2024</t>
  </si>
  <si>
    <t>September 30 2024</t>
  </si>
  <si>
    <t>19/06/2023</t>
  </si>
  <si>
    <t>Client_2999</t>
  </si>
  <si>
    <t>22/07/2023</t>
  </si>
  <si>
    <t>Client_086</t>
  </si>
  <si>
    <t>April 25 2023</t>
  </si>
  <si>
    <t>12/02/2023</t>
  </si>
  <si>
    <t>May 14 2023</t>
  </si>
  <si>
    <t>November 4 2023</t>
  </si>
  <si>
    <t>01/02/2024</t>
  </si>
  <si>
    <t>11/17/2024</t>
  </si>
  <si>
    <t>03/13/2023</t>
  </si>
  <si>
    <t>July 22 2024</t>
  </si>
  <si>
    <t>February 19 2023</t>
  </si>
  <si>
    <t>Client_618</t>
  </si>
  <si>
    <t>May 15 2024</t>
  </si>
  <si>
    <t>01/12/2023</t>
  </si>
  <si>
    <t>Client_1463</t>
  </si>
  <si>
    <t>Client_2721</t>
  </si>
  <si>
    <t>Client_540</t>
  </si>
  <si>
    <t>October 4 2023</t>
  </si>
  <si>
    <t>Client_1768</t>
  </si>
  <si>
    <t>March 17 2024</t>
  </si>
  <si>
    <t>July 13 2024</t>
  </si>
  <si>
    <t>15/08/2023</t>
  </si>
  <si>
    <t>11/06/2024</t>
  </si>
  <si>
    <t>06/23/2024</t>
  </si>
  <si>
    <t>Client_1583</t>
  </si>
  <si>
    <t>28/05/2024</t>
  </si>
  <si>
    <t>24/01/2024</t>
  </si>
  <si>
    <t>Client_1429</t>
  </si>
  <si>
    <t>June 2 2023</t>
  </si>
  <si>
    <t>Client_1958</t>
  </si>
  <si>
    <t>07/23/2023</t>
  </si>
  <si>
    <t>Client_798</t>
  </si>
  <si>
    <t>Client_2421</t>
  </si>
  <si>
    <t>July 26 2023</t>
  </si>
  <si>
    <t>31/07/2024</t>
  </si>
  <si>
    <t>Client_1337</t>
  </si>
  <si>
    <t>Client_047</t>
  </si>
  <si>
    <t>September 30 2023</t>
  </si>
  <si>
    <t>Client_1129</t>
  </si>
  <si>
    <t>Client_1476</t>
  </si>
  <si>
    <t>May 2 2023</t>
  </si>
  <si>
    <t>Client_2562</t>
  </si>
  <si>
    <t>08/29/2023</t>
  </si>
  <si>
    <t>08/24/2024</t>
  </si>
  <si>
    <t>November 9 2024</t>
  </si>
  <si>
    <t>October 10 2024</t>
  </si>
  <si>
    <t>Client_2290</t>
  </si>
  <si>
    <t>October 12 2024</t>
  </si>
  <si>
    <t>Client_1536</t>
  </si>
  <si>
    <t>04/10/2023</t>
  </si>
  <si>
    <t>Client_380</t>
  </si>
  <si>
    <t>26/08/2024</t>
  </si>
  <si>
    <t>Client_1206</t>
  </si>
  <si>
    <t>23/12/2024</t>
  </si>
  <si>
    <t>30/05/2023</t>
  </si>
  <si>
    <t>December 6 2023</t>
  </si>
  <si>
    <t>02/28/2023</t>
  </si>
  <si>
    <t>13/09/2023</t>
  </si>
  <si>
    <t>August 21 2024</t>
  </si>
  <si>
    <t>Client_002</t>
  </si>
  <si>
    <t>Client_2112</t>
  </si>
  <si>
    <t>12/24/2023</t>
  </si>
  <si>
    <t>Client_412</t>
  </si>
  <si>
    <t>08/06/2023</t>
  </si>
  <si>
    <t>Client_2710</t>
  </si>
  <si>
    <t>21/09/2023</t>
  </si>
  <si>
    <t>Client_379</t>
  </si>
  <si>
    <t>April 28 2023</t>
  </si>
  <si>
    <t>29/12/2023</t>
  </si>
  <si>
    <t>Client_503</t>
  </si>
  <si>
    <t>Client_809</t>
  </si>
  <si>
    <t>Client_2307</t>
  </si>
  <si>
    <t>03/15/2024</t>
  </si>
  <si>
    <t>June 30 2024</t>
  </si>
  <si>
    <t>02/22/2024</t>
  </si>
  <si>
    <t>Client_005</t>
  </si>
  <si>
    <t>May 17 2023</t>
  </si>
  <si>
    <t>December 2 2024</t>
  </si>
  <si>
    <t>02/07/2023</t>
  </si>
  <si>
    <t>Client_502</t>
  </si>
  <si>
    <t>Client_2388</t>
  </si>
  <si>
    <t>Client_2595</t>
  </si>
  <si>
    <t>30/04/2023</t>
  </si>
  <si>
    <t>Client_2407</t>
  </si>
  <si>
    <t>01/26/2024</t>
  </si>
  <si>
    <t>September 3 2024</t>
  </si>
  <si>
    <t>11/22/2024</t>
  </si>
  <si>
    <t>September 27 2023</t>
  </si>
  <si>
    <t>April 13 2024</t>
  </si>
  <si>
    <t>10/16/2023</t>
  </si>
  <si>
    <t>Client_261</t>
  </si>
  <si>
    <t>August 15 2023</t>
  </si>
  <si>
    <t>March 15 2023</t>
  </si>
  <si>
    <t>10/24/2024</t>
  </si>
  <si>
    <t>Client_1004</t>
  </si>
  <si>
    <t>29/02/2024</t>
  </si>
  <si>
    <t>Client_2437</t>
  </si>
  <si>
    <t>Client_2165</t>
  </si>
  <si>
    <t>11/22/2023</t>
  </si>
  <si>
    <t>08/14/2024</t>
  </si>
  <si>
    <t>April 21 2023</t>
  </si>
  <si>
    <t>Client_911</t>
  </si>
  <si>
    <t>March 8 2024</t>
  </si>
  <si>
    <t>04/25/2023</t>
  </si>
  <si>
    <t>Client_2621</t>
  </si>
  <si>
    <t>28/12/2024</t>
  </si>
  <si>
    <t>03/16/2023</t>
  </si>
  <si>
    <t>Client_1149</t>
  </si>
  <si>
    <t>Client_1598</t>
  </si>
  <si>
    <t>Client_2757</t>
  </si>
  <si>
    <t>September 15 2023</t>
  </si>
  <si>
    <t>Client_2827</t>
  </si>
  <si>
    <t>24/09/2024</t>
  </si>
  <si>
    <t>Client_1325</t>
  </si>
  <si>
    <t>April 8 2024</t>
  </si>
  <si>
    <t>Client_040</t>
  </si>
  <si>
    <t>Client_2062</t>
  </si>
  <si>
    <t>Client_574</t>
  </si>
  <si>
    <t>Client_178</t>
  </si>
  <si>
    <t>Client_969</t>
  </si>
  <si>
    <t>Client_2166</t>
  </si>
  <si>
    <t>June 29 2024</t>
  </si>
  <si>
    <t>03/25/2023</t>
  </si>
  <si>
    <t>Client_1413</t>
  </si>
  <si>
    <t>November 5 2024</t>
  </si>
  <si>
    <t>Client_2701</t>
  </si>
  <si>
    <t>11/01/2024</t>
  </si>
  <si>
    <t>Client_2053</t>
  </si>
  <si>
    <t>April 27 2023</t>
  </si>
  <si>
    <t>08/05/2023</t>
  </si>
  <si>
    <t>Client_2187</t>
  </si>
  <si>
    <t>30/03/2023</t>
  </si>
  <si>
    <t>Client_1805</t>
  </si>
  <si>
    <t>Client_2211</t>
  </si>
  <si>
    <t>22/05/2023</t>
  </si>
  <si>
    <t>Client_2969</t>
  </si>
  <si>
    <t>July 6 2023</t>
  </si>
  <si>
    <t>Client_2011</t>
  </si>
  <si>
    <t>02/15/2024</t>
  </si>
  <si>
    <t>Client_1170</t>
  </si>
  <si>
    <t>February 22 2023</t>
  </si>
  <si>
    <t>July 24 2024</t>
  </si>
  <si>
    <t>Client_1910</t>
  </si>
  <si>
    <t>07/16/2023</t>
  </si>
  <si>
    <t>Client_2456</t>
  </si>
  <si>
    <t>06/30/2024</t>
  </si>
  <si>
    <t>Client_096</t>
  </si>
  <si>
    <t>May 12 2024</t>
  </si>
  <si>
    <t>Client_1145</t>
  </si>
  <si>
    <t>December 20 2024</t>
  </si>
  <si>
    <t>03/20/2024</t>
  </si>
  <si>
    <t>Client_1922</t>
  </si>
  <si>
    <t>Client_2830</t>
  </si>
  <si>
    <t>August 22 2023</t>
  </si>
  <si>
    <t>06/15/2023</t>
  </si>
  <si>
    <t>Client_1357</t>
  </si>
  <si>
    <t>26/04/2023</t>
  </si>
  <si>
    <t>Client_2248</t>
  </si>
  <si>
    <t>November 13 2023</t>
  </si>
  <si>
    <t>05/15/2024</t>
  </si>
  <si>
    <t>Client_394</t>
  </si>
  <si>
    <t>09/17/2024</t>
  </si>
  <si>
    <t>Client_2312</t>
  </si>
  <si>
    <t>Client_1119</t>
  </si>
  <si>
    <t>Client_513</t>
  </si>
  <si>
    <t>Client_1890</t>
  </si>
  <si>
    <t>Client_2691</t>
  </si>
  <si>
    <t>Client_1657</t>
  </si>
  <si>
    <t>Client_908</t>
  </si>
  <si>
    <t>01/09/2023</t>
  </si>
  <si>
    <t>Client_220</t>
  </si>
  <si>
    <t>Client_2160</t>
  </si>
  <si>
    <t>Client_2104</t>
  </si>
  <si>
    <t>Client_2054</t>
  </si>
  <si>
    <t>Client_2675</t>
  </si>
  <si>
    <t>September 9 2023</t>
  </si>
  <si>
    <t>Client_2306</t>
  </si>
  <si>
    <t>Client_517</t>
  </si>
  <si>
    <t>December 23 2023</t>
  </si>
  <si>
    <t>Client_030</t>
  </si>
  <si>
    <t>December 16 2023</t>
  </si>
  <si>
    <t>Client_2473</t>
  </si>
  <si>
    <t>July 12 2024</t>
  </si>
  <si>
    <t>Client_1242</t>
  </si>
  <si>
    <t>Clean_City</t>
  </si>
  <si>
    <t>Wrong_Name</t>
  </si>
  <si>
    <t>Correct_Name</t>
  </si>
  <si>
    <t>Raw_Status (UPPER/TRIM)</t>
  </si>
  <si>
    <t>Wrong_Status</t>
  </si>
  <si>
    <t>Correct_Status</t>
  </si>
  <si>
    <t>QA Check</t>
  </si>
  <si>
    <t>Value</t>
  </si>
  <si>
    <t>Total rows</t>
  </si>
  <si>
    <t>Unique leads</t>
  </si>
  <si>
    <t>Duplicate leads remaining</t>
  </si>
  <si>
    <t>Blank Lead IDs</t>
  </si>
  <si>
    <t>Blank dates</t>
  </si>
  <si>
    <t>Earliest date</t>
  </si>
  <si>
    <t>Latest date</t>
  </si>
  <si>
    <t>Status count</t>
  </si>
  <si>
    <t>Negative response time</t>
  </si>
  <si>
    <t>Error formulas</t>
  </si>
  <si>
    <t>Final status</t>
  </si>
  <si>
    <t>Raw Sample</t>
  </si>
  <si>
    <t>Pattern</t>
  </si>
  <si>
    <t>Conversion Logic</t>
  </si>
  <si>
    <t>Ends with "h"</t>
  </si>
  <si>
    <t>VALUE(LEFT(txt,LEN(txt)-1))</t>
  </si>
  <si>
    <t>Contains "hrs"</t>
  </si>
  <si>
    <t>VALUE(SUBSTITUTE(txt," hrs",""))</t>
  </si>
  <si>
    <t>Contains "hours"</t>
  </si>
  <si>
    <t>VALUE(SUBSTITUTE(txt," hours",""))</t>
  </si>
  <si>
    <t>Contains "days"</t>
  </si>
  <si>
    <t>VALUE(SUBSTITUTE(txt," days",""))*24</t>
  </si>
  <si>
    <t>Plain number</t>
  </si>
  <si>
    <t>Assume hours</t>
  </si>
  <si>
    <t>Check</t>
  </si>
  <si>
    <t>Formula / Method</t>
  </si>
  <si>
    <t>Result</t>
  </si>
  <si>
    <t>Description</t>
  </si>
  <si>
    <t>Total Rows</t>
  </si>
  <si>
    <t>=ROWS(Table1[Lead_ID])</t>
  </si>
  <si>
    <t>Total records in dataset</t>
  </si>
  <si>
    <t>Unique Lead_IDs</t>
  </si>
  <si>
    <t>=COUNTA(UNIQUE(Table1[Lead_ID]))</t>
  </si>
  <si>
    <t>Distinct lead identifiers after cleaning</t>
  </si>
  <si>
    <t>Duplicate Lead_IDs</t>
  </si>
  <si>
    <t>=COUNTIF($A$2:A2,A2)&gt;1 
→ Filter TRUE</t>
  </si>
  <si>
    <t>Flagged repeated IDs</t>
  </si>
  <si>
    <t>Missing per Column</t>
  </si>
  <si>
    <t>=COUNTBLANK(Table1[Lead_ID])</t>
  </si>
  <si>
    <t>No missing values detected</t>
  </si>
  <si>
    <t>Date Range (Lead_Date)</t>
  </si>
  <si>
    <t>Min/Max after parsing</t>
  </si>
  <si>
    <t>2023-01-01 to 2024-12-31</t>
  </si>
  <si>
    <t>Active leads across two years</t>
  </si>
  <si>
    <t>Column</t>
  </si>
  <si>
    <t>Unique Values per Column</t>
  </si>
  <si>
    <t>Each lead uniquely identified</t>
  </si>
  <si>
    <t>=COUNTA(UNIQUE(Table1[Client_Name]))</t>
  </si>
  <si>
    <t>Matches Lead_ID count consistent</t>
  </si>
  <si>
    <t>=COUNTA(UNIQUE(Table1[Company_Segment]))</t>
  </si>
  <si>
    <t>Limited categories good segmentation</t>
  </si>
  <si>
    <t>=COUNTA(UNIQUE(Table1[City]))</t>
  </si>
  <si>
    <t>Diverse geographic spread</t>
  </si>
  <si>
    <t>=COUNTA(UNIQUE(Table1[Assigned_Agent]))</t>
  </si>
  <si>
    <t>Small team handling leads</t>
  </si>
  <si>
    <t>=COUNTA(UNIQUE(Table1[Lead_Date]))</t>
  </si>
  <si>
    <t>=COUNTA(UNIQUE(Table1[Status]))</t>
  </si>
  <si>
    <t>Multiple lead stages tracked</t>
  </si>
  <si>
    <t>=COUNTA(UNIQUE(Table1[Response_Time]))</t>
  </si>
  <si>
    <t>Varied response durations</t>
  </si>
  <si>
    <t>=COUNTA(UNIQUE(Table1[Interaction_Count]))</t>
  </si>
  <si>
    <t>Engagement diversity</t>
  </si>
  <si>
    <t>=COUNTA(UNIQUE(Table1[Target_Sales]))</t>
  </si>
  <si>
    <t>Distinct sales targets per lead</t>
  </si>
  <si>
    <t>(All)</t>
  </si>
  <si>
    <t>PT_Engagement_Level</t>
  </si>
  <si>
    <t>PT_Status_Distribution</t>
  </si>
  <si>
    <t>Values</t>
  </si>
  <si>
    <t>Count of Lead_ID_Fixed</t>
  </si>
  <si>
    <t>Total Average of Target_Sales</t>
  </si>
  <si>
    <t>Total Count of Lead_ID_Fixed</t>
  </si>
  <si>
    <t>Average of Target_Sales</t>
  </si>
  <si>
    <t>1 Total</t>
  </si>
  <si>
    <t>2 Total</t>
  </si>
  <si>
    <t>Grand Total</t>
  </si>
  <si>
    <t>3 Total</t>
  </si>
  <si>
    <t>4 Total</t>
  </si>
  <si>
    <t>PT_Segment_Conversion</t>
  </si>
  <si>
    <t>5 Total</t>
  </si>
  <si>
    <t>PT_City_Top10</t>
  </si>
  <si>
    <t>Sum of Target_Sales</t>
  </si>
  <si>
    <t>PT_Response_Speed</t>
  </si>
  <si>
    <t>Delayed</t>
  </si>
  <si>
    <t>Fast</t>
  </si>
  <si>
    <t>Immediate</t>
  </si>
  <si>
    <t>Moderate</t>
  </si>
  <si>
    <t>PT_Agent_Performance</t>
  </si>
  <si>
    <t>PT_Monthly_Trend</t>
  </si>
  <si>
    <t>PT_Weekday_Trend</t>
  </si>
  <si>
    <t>Lead_Month_No</t>
  </si>
  <si>
    <t>Average of Response_Time_Hours</t>
  </si>
  <si>
    <t>Lead_Weekday_No</t>
  </si>
  <si>
    <t>2023 Total</t>
  </si>
  <si>
    <t>2024 Total</t>
  </si>
  <si>
    <t>6 Total</t>
  </si>
  <si>
    <t>7 Total</t>
  </si>
  <si>
    <t>8 Total</t>
  </si>
  <si>
    <t>9 Total</t>
  </si>
  <si>
    <t>10 Total</t>
  </si>
  <si>
    <t>11 Total</t>
  </si>
  <si>
    <t>12 Total</t>
  </si>
  <si>
    <t>KPI</t>
  </si>
  <si>
    <t>Formula</t>
  </si>
  <si>
    <t>Interpretation</t>
  </si>
  <si>
    <t>Error Type</t>
  </si>
  <si>
    <t>Before Cleaning</t>
  </si>
  <si>
    <t>After Cleaning</t>
  </si>
  <si>
    <t>Notes</t>
  </si>
  <si>
    <t>Final deduplicated lead count</t>
  </si>
  <si>
    <t>Duplicate Lead IDs</t>
  </si>
  <si>
    <t>After keep-latest handling</t>
  </si>
  <si>
    <t>Unique Leads</t>
  </si>
  <si>
    <t>Should equal total leads</t>
  </si>
  <si>
    <t>Status variants outside standard 5</t>
  </si>
  <si>
    <t>Count from profiling</t>
  </si>
  <si>
    <t>After status mapping</t>
  </si>
  <si>
    <t>Share of leads contacted, qualified, or converted</t>
  </si>
  <si>
    <t>Invalid date values</t>
  </si>
  <si>
    <t>Count from Phase 1 date check</t>
  </si>
  <si>
    <t>After parsing</t>
  </si>
  <si>
    <t>Share of leads converted</t>
  </si>
  <si>
    <t>Response time text/unit inconsistencies</t>
  </si>
  <si>
    <t>Count from raw profiling</t>
  </si>
  <si>
    <t>Converted to hours</t>
  </si>
  <si>
    <t>Operational speed</t>
  </si>
  <si>
    <t>Negative interaction counts</t>
  </si>
  <si>
    <t>Flagged/excluded or blanked</t>
  </si>
  <si>
    <t>Median Response Time</t>
  </si>
  <si>
    <t>More robust response-time midpoint</t>
  </si>
  <si>
    <t>City typo variants</t>
  </si>
  <si>
    <t>Count from mapping table</t>
  </si>
  <si>
    <t>0 unresolved</t>
  </si>
  <si>
    <t>After city mapping</t>
  </si>
  <si>
    <t>Delayed Response Rate</t>
  </si>
  <si>
    <t>Share of responses above 24 hours</t>
  </si>
  <si>
    <t>Percentage</t>
  </si>
  <si>
    <t>Total target value, not actual revenue</t>
  </si>
  <si>
    <t>Avg Target Sales</t>
  </si>
  <si>
    <t>Average target per lead</t>
  </si>
  <si>
    <t>Data Quality Resolution Rate</t>
  </si>
  <si>
    <t>Evidence of cleaning improvement</t>
  </si>
  <si>
    <t>Month</t>
  </si>
  <si>
    <t>Lead Count</t>
  </si>
  <si>
    <t>Converted Count</t>
  </si>
  <si>
    <t>KPI Card</t>
  </si>
  <si>
    <t>Format</t>
  </si>
  <si>
    <t>Note</t>
  </si>
  <si>
    <t>Dashboard_Calcs</t>
  </si>
  <si>
    <t>#,##0</t>
  </si>
  <si>
    <t>Use deduplicated count</t>
  </si>
  <si>
    <t>Track only; no fixed target unless defined</t>
  </si>
  <si>
    <t>0.0 hrs</t>
  </si>
  <si>
    <t>$#,##0 or RM#,##0</t>
  </si>
  <si>
    <t>Label as target/potential value</t>
  </si>
  <si>
    <t>Funnel Stage</t>
  </si>
  <si>
    <t>A</t>
  </si>
  <si>
    <t>B</t>
  </si>
  <si>
    <t>C</t>
  </si>
  <si>
    <t>formula</t>
  </si>
  <si>
    <t>Response_Bucket_6H</t>
  </si>
  <si>
    <t>Duplicate Lead ID</t>
  </si>
  <si>
    <t>Delayed response</t>
  </si>
  <si>
    <t>Very high response</t>
  </si>
  <si>
    <t>Converted 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</si>
</sst>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1"/>
      <color rgb="FF242424"/>
      <name val="Aptos Narrow"/>
      <charset val="1"/>
    </font>
    <font>
      <b/>
      <sz val="11"/>
      <color theme="4" tint="-0.499984740745262"/>
      <name val="Calibri"/>
      <family val="2"/>
      <scheme val="minor"/>
    </font>
    <font>
      <b/>
      <sz val="11"/>
      <color theme="4" tint="-0.499984740745262"/>
      <name val="Aptos Narrow"/>
      <charset val="1"/>
    </font>
    <font>
      <b/>
      <sz val="18"/>
      <color theme="4" tint="-0.499984740745262"/>
      <name val="Calibri"/>
      <scheme val="minor"/>
    </font>
    <font>
      <b/>
      <sz val="20"/>
      <color theme="4" tint="-0.499984740745262"/>
      <name val="Calibri"/>
      <family val="2"/>
      <scheme val="minor"/>
    </font>
    <font>
      <sz val="9"/>
      <color theme="4" tint="-0.499984740745262"/>
      <name val="Calibri"/>
      <family val="2"/>
      <scheme val="minor"/>
    </font>
    <font>
      <b/>
      <sz val="9"/>
      <color theme="4" tint="-0.499984740745262"/>
      <name val="Calibri"/>
      <family val="2"/>
      <scheme val="minor"/>
    </font>
    <font>
      <b/>
      <sz val="18"/>
      <color rgb="FF1F4E78"/>
      <name val="Calibri"/>
      <scheme val="minor"/>
    </font>
    <font>
      <b/>
      <sz val="12"/>
      <color rgb="FF1F4E78"/>
      <name val="Calibri"/>
      <scheme val="minor"/>
    </font>
    <font>
      <sz val="11"/>
      <color theme="4" tint="-0.499984740745262"/>
      <name val="Calibri"/>
      <family val="2"/>
      <scheme val="minor"/>
    </font>
    <font>
      <b/>
      <sz val="11"/>
      <color theme="1"/>
      <name val="Calibri"/>
      <scheme val="minor"/>
    </font>
    <font>
      <b/>
      <sz val="11"/>
      <color rgb="FFE3E3E3"/>
      <name val="Calibri"/>
      <scheme val="minor"/>
    </font>
    <font>
      <b/>
      <sz val="10"/>
      <color rgb="FF1F4E78"/>
      <name val="Calibri"/>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5" tint="0.59999389629810485"/>
        <bgColor indexed="64"/>
      </patternFill>
    </fill>
    <fill>
      <patternFill patternType="solid">
        <fgColor theme="8" tint="-0.499984740745262"/>
        <bgColor indexed="64"/>
      </patternFill>
    </fill>
    <fill>
      <patternFill patternType="solid">
        <fgColor theme="5" tint="0.39997558519241921"/>
        <bgColor indexed="64"/>
      </patternFill>
    </fill>
    <fill>
      <patternFill patternType="solid">
        <fgColor rgb="FF5B9BD5"/>
        <bgColor indexed="64"/>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rgb="FF000000"/>
      </left>
      <right style="medium">
        <color rgb="FF000000"/>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theme="3" tint="-0.249977111117893"/>
      </left>
      <right/>
      <top style="medium">
        <color theme="3" tint="-0.249977111117893"/>
      </top>
      <bottom/>
      <diagonal/>
    </border>
    <border>
      <left/>
      <right style="medium">
        <color theme="3" tint="-0.249977111117893"/>
      </right>
      <top style="medium">
        <color theme="3" tint="-0.249977111117893"/>
      </top>
      <bottom/>
      <diagonal/>
    </border>
    <border>
      <left style="medium">
        <color theme="3" tint="-0.249977111117893"/>
      </left>
      <right/>
      <top/>
      <bottom/>
      <diagonal/>
    </border>
    <border>
      <left/>
      <right style="medium">
        <color theme="3" tint="-0.249977111117893"/>
      </right>
      <top/>
      <bottom/>
      <diagonal/>
    </border>
    <border>
      <left style="medium">
        <color theme="3" tint="-0.249977111117893"/>
      </left>
      <right/>
      <top/>
      <bottom style="medium">
        <color theme="3" tint="-0.249977111117893"/>
      </bottom>
      <diagonal/>
    </border>
    <border>
      <left/>
      <right style="medium">
        <color theme="3" tint="-0.249977111117893"/>
      </right>
      <top/>
      <bottom style="medium">
        <color theme="3" tint="-0.249977111117893"/>
      </bottom>
      <diagonal/>
    </border>
    <border>
      <left style="thin">
        <color theme="2" tint="-0.499984740745262"/>
      </left>
      <right/>
      <top style="thin">
        <color theme="2" tint="-0.499984740745262"/>
      </top>
      <bottom/>
      <diagonal/>
    </border>
    <border>
      <left/>
      <right/>
      <top style="thin">
        <color theme="2" tint="-0.499984740745262"/>
      </top>
      <bottom/>
      <diagonal/>
    </border>
    <border>
      <left/>
      <right style="thin">
        <color theme="2" tint="-0.499984740745262"/>
      </right>
      <top style="thin">
        <color theme="2" tint="-0.499984740745262"/>
      </top>
      <bottom/>
      <diagonal/>
    </border>
    <border>
      <left style="thin">
        <color theme="2" tint="-0.499984740745262"/>
      </left>
      <right/>
      <top/>
      <bottom style="thin">
        <color theme="2" tint="-0.499984740745262"/>
      </bottom>
      <diagonal/>
    </border>
    <border>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7">
    <xf numFmtId="0" fontId="0" fillId="0" borderId="0" xfId="0"/>
    <xf numFmtId="14" fontId="0" fillId="0" borderId="0" xfId="0" applyNumberFormat="1"/>
    <xf numFmtId="15" fontId="0" fillId="0" borderId="0" xfId="0" applyNumberFormat="1"/>
    <xf numFmtId="3" fontId="0" fillId="0" borderId="0" xfId="0" applyNumberFormat="1"/>
    <xf numFmtId="0" fontId="0" fillId="0" borderId="0" xfId="0" quotePrefix="1" applyAlignment="1">
      <alignment wrapText="1"/>
    </xf>
    <xf numFmtId="0" fontId="0" fillId="0" borderId="0" xfId="0" applyAlignment="1">
      <alignment wrapText="1"/>
    </xf>
    <xf numFmtId="0" fontId="0" fillId="0" borderId="0" xfId="0" applyFont="1"/>
    <xf numFmtId="0" fontId="0" fillId="0" borderId="0" xfId="0" applyAlignment="1">
      <alignment horizontal="right"/>
    </xf>
    <xf numFmtId="0" fontId="0" fillId="0" borderId="0" xfId="0" applyNumberFormat="1" applyAlignment="1">
      <alignment wrapText="1"/>
    </xf>
    <xf numFmtId="0" fontId="13" fillId="34" borderId="10" xfId="0" applyFont="1" applyFill="1" applyBorder="1"/>
    <xf numFmtId="0" fontId="0" fillId="35" borderId="10" xfId="0" applyFont="1" applyFill="1" applyBorder="1"/>
    <xf numFmtId="0" fontId="0" fillId="0" borderId="10" xfId="0" applyFont="1" applyBorder="1"/>
    <xf numFmtId="0" fontId="13" fillId="34" borderId="11" xfId="0" applyFont="1" applyFill="1" applyBorder="1"/>
    <xf numFmtId="0" fontId="0" fillId="0" borderId="0" xfId="0" applyNumberFormat="1"/>
    <xf numFmtId="0" fontId="0" fillId="0" borderId="0" xfId="0" applyAlignment="1">
      <alignment horizontal="left"/>
    </xf>
    <xf numFmtId="0" fontId="0" fillId="0" borderId="0" xfId="0" pivotButton="1"/>
    <xf numFmtId="0" fontId="0" fillId="0" borderId="12" xfId="0" applyBorder="1"/>
    <xf numFmtId="0" fontId="0" fillId="0" borderId="12" xfId="0" applyBorder="1" applyAlignment="1">
      <alignment wrapText="1"/>
    </xf>
    <xf numFmtId="0" fontId="0" fillId="0" borderId="12" xfId="0" quotePrefix="1" applyBorder="1" applyAlignment="1">
      <alignment wrapText="1"/>
    </xf>
    <xf numFmtId="14" fontId="0" fillId="0" borderId="12" xfId="0" applyNumberFormat="1" applyBorder="1"/>
    <xf numFmtId="0" fontId="0" fillId="0" borderId="13" xfId="0" applyBorder="1"/>
    <xf numFmtId="0" fontId="0" fillId="0" borderId="0" xfId="0" applyFill="1"/>
    <xf numFmtId="14" fontId="18" fillId="0" borderId="0" xfId="0" applyNumberFormat="1" applyFont="1"/>
    <xf numFmtId="14" fontId="0" fillId="0" borderId="0" xfId="0" applyNumberFormat="1" applyFill="1"/>
    <xf numFmtId="0" fontId="0" fillId="0" borderId="14" xfId="0" applyBorder="1"/>
    <xf numFmtId="0" fontId="0" fillId="0" borderId="15" xfId="0" applyBorder="1"/>
    <xf numFmtId="0" fontId="0" fillId="0" borderId="16" xfId="0" applyBorder="1"/>
    <xf numFmtId="0" fontId="0" fillId="36" borderId="14" xfId="0" applyFill="1" applyBorder="1"/>
    <xf numFmtId="0" fontId="0" fillId="36" borderId="15" xfId="0" applyFill="1" applyBorder="1"/>
    <xf numFmtId="0" fontId="0" fillId="36" borderId="16" xfId="0" applyFill="1" applyBorder="1"/>
    <xf numFmtId="0" fontId="0" fillId="0" borderId="17" xfId="0" applyBorder="1"/>
    <xf numFmtId="0" fontId="0" fillId="0" borderId="18" xfId="0" applyBorder="1"/>
    <xf numFmtId="0" fontId="0" fillId="36" borderId="19" xfId="0" applyFill="1" applyBorder="1"/>
    <xf numFmtId="10" fontId="0" fillId="0" borderId="15" xfId="0" applyNumberFormat="1" applyBorder="1"/>
    <xf numFmtId="0" fontId="19" fillId="0" borderId="0" xfId="0" applyFont="1"/>
    <xf numFmtId="0" fontId="16" fillId="0" borderId="14" xfId="0" applyFont="1" applyBorder="1"/>
    <xf numFmtId="0" fontId="0" fillId="0" borderId="21" xfId="0" applyBorder="1"/>
    <xf numFmtId="0" fontId="0" fillId="0" borderId="23" xfId="0" applyBorder="1"/>
    <xf numFmtId="0" fontId="0" fillId="0" borderId="0" xfId="0" applyBorder="1"/>
    <xf numFmtId="0" fontId="0" fillId="0" borderId="24" xfId="0" applyBorder="1"/>
    <xf numFmtId="0" fontId="0" fillId="0" borderId="20" xfId="0" applyBorder="1"/>
    <xf numFmtId="0" fontId="0" fillId="0" borderId="25" xfId="0" applyBorder="1"/>
    <xf numFmtId="2" fontId="0" fillId="0" borderId="24" xfId="0" applyNumberFormat="1" applyBorder="1"/>
    <xf numFmtId="2" fontId="0" fillId="0" borderId="25" xfId="0" applyNumberFormat="1" applyBorder="1"/>
    <xf numFmtId="0" fontId="16" fillId="0" borderId="26" xfId="0" applyFont="1" applyBorder="1"/>
    <xf numFmtId="0" fontId="0" fillId="0" borderId="0" xfId="0" quotePrefix="1" applyBorder="1"/>
    <xf numFmtId="0" fontId="0" fillId="0" borderId="22" xfId="0" quotePrefix="1" applyBorder="1"/>
    <xf numFmtId="0" fontId="0" fillId="0" borderId="26" xfId="0" applyBorder="1"/>
    <xf numFmtId="0" fontId="0" fillId="0" borderId="16" xfId="0" applyBorder="1" applyAlignment="1">
      <alignment wrapText="1"/>
    </xf>
    <xf numFmtId="10" fontId="0" fillId="0" borderId="0" xfId="0" quotePrefix="1" applyNumberFormat="1" applyBorder="1"/>
    <xf numFmtId="2" fontId="0" fillId="0" borderId="0" xfId="0" quotePrefix="1" applyNumberFormat="1" applyBorder="1" applyAlignment="1">
      <alignment wrapText="1"/>
    </xf>
    <xf numFmtId="0" fontId="0" fillId="0" borderId="0" xfId="0" applyAlignment="1">
      <alignment horizontal="center" vertical="top"/>
    </xf>
    <xf numFmtId="0" fontId="19" fillId="0" borderId="0" xfId="0" quotePrefix="1" applyFont="1"/>
    <xf numFmtId="0" fontId="0" fillId="0" borderId="15" xfId="0" applyFill="1" applyBorder="1"/>
    <xf numFmtId="0" fontId="0" fillId="0" borderId="16" xfId="0" applyFill="1" applyBorder="1"/>
    <xf numFmtId="0" fontId="0" fillId="40" borderId="0" xfId="0" applyFill="1"/>
    <xf numFmtId="0" fontId="0" fillId="40" borderId="14" xfId="0" applyFill="1" applyBorder="1"/>
    <xf numFmtId="0" fontId="0" fillId="0" borderId="14" xfId="0" applyBorder="1" applyAlignment="1">
      <alignment wrapText="1"/>
    </xf>
    <xf numFmtId="0" fontId="0" fillId="0" borderId="14" xfId="0" quotePrefix="1" applyBorder="1" applyAlignment="1">
      <alignment wrapText="1"/>
    </xf>
    <xf numFmtId="0" fontId="16" fillId="0" borderId="14" xfId="0" applyFont="1" applyBorder="1" applyAlignment="1">
      <alignment horizontal="left"/>
    </xf>
    <xf numFmtId="0" fontId="0" fillId="0" borderId="14" xfId="0" applyFont="1" applyBorder="1" applyAlignment="1">
      <alignment horizontal="left"/>
    </xf>
    <xf numFmtId="0" fontId="0" fillId="0" borderId="14" xfId="0" applyFont="1" applyBorder="1"/>
    <xf numFmtId="0" fontId="0" fillId="0" borderId="14" xfId="0" applyBorder="1" applyAlignment="1">
      <alignment horizontal="left"/>
    </xf>
    <xf numFmtId="0" fontId="16" fillId="33" borderId="14" xfId="0" applyFont="1" applyFill="1" applyBorder="1"/>
    <xf numFmtId="0" fontId="16" fillId="33" borderId="14" xfId="0" applyFont="1" applyFill="1" applyBorder="1" applyAlignment="1">
      <alignment wrapText="1"/>
    </xf>
    <xf numFmtId="3" fontId="0" fillId="0" borderId="14" xfId="0" applyNumberFormat="1" applyBorder="1" applyAlignment="1">
      <alignment horizontal="right"/>
    </xf>
    <xf numFmtId="0" fontId="0" fillId="0" borderId="14" xfId="0" applyBorder="1" applyAlignment="1">
      <alignment horizontal="right"/>
    </xf>
    <xf numFmtId="0" fontId="0" fillId="0" borderId="14" xfId="0" applyBorder="1" applyAlignment="1">
      <alignment horizontal="right" wrapText="1"/>
    </xf>
    <xf numFmtId="3" fontId="0" fillId="0" borderId="14" xfId="0" applyNumberFormat="1" applyBorder="1"/>
    <xf numFmtId="0" fontId="0" fillId="40" borderId="0" xfId="0" applyFill="1" applyAlignment="1">
      <alignment horizontal="right"/>
    </xf>
    <xf numFmtId="0" fontId="30" fillId="37" borderId="39" xfId="0" applyFont="1" applyFill="1" applyBorder="1" applyAlignment="1">
      <alignment horizontal="center" wrapText="1"/>
    </xf>
    <xf numFmtId="0" fontId="29" fillId="37" borderId="0" xfId="0" applyFont="1" applyFill="1" applyAlignment="1">
      <alignment horizontal="center"/>
    </xf>
    <xf numFmtId="0" fontId="13" fillId="38" borderId="20" xfId="0" applyFont="1" applyFill="1" applyBorder="1" applyAlignment="1">
      <alignment horizontal="center"/>
    </xf>
    <xf numFmtId="0" fontId="26" fillId="37" borderId="33" xfId="0" applyFont="1" applyFill="1" applyBorder="1" applyAlignment="1">
      <alignment horizontal="center" vertical="center" wrapText="1"/>
    </xf>
    <xf numFmtId="0" fontId="22" fillId="37" borderId="34" xfId="0" applyFont="1" applyFill="1" applyBorder="1" applyAlignment="1">
      <alignment horizontal="center" vertical="center" wrapText="1"/>
    </xf>
    <xf numFmtId="0" fontId="22" fillId="37" borderId="35" xfId="0" applyFont="1" applyFill="1" applyBorder="1" applyAlignment="1">
      <alignment horizontal="center" vertical="center" wrapText="1"/>
    </xf>
    <xf numFmtId="0" fontId="22" fillId="37" borderId="36" xfId="0" applyFont="1" applyFill="1" applyBorder="1" applyAlignment="1">
      <alignment horizontal="center" vertical="center" wrapText="1"/>
    </xf>
    <xf numFmtId="0" fontId="22" fillId="37" borderId="37" xfId="0" applyFont="1" applyFill="1" applyBorder="1" applyAlignment="1">
      <alignment horizontal="center" vertical="center" wrapText="1"/>
    </xf>
    <xf numFmtId="0" fontId="22" fillId="37" borderId="38" xfId="0" applyFont="1" applyFill="1" applyBorder="1" applyAlignment="1">
      <alignment horizontal="center" vertical="center" wrapText="1"/>
    </xf>
    <xf numFmtId="0" fontId="23" fillId="37" borderId="29" xfId="0" applyFont="1" applyFill="1" applyBorder="1" applyAlignment="1">
      <alignment horizontal="center"/>
    </xf>
    <xf numFmtId="0" fontId="23" fillId="37" borderId="30" xfId="0" applyFont="1" applyFill="1" applyBorder="1" applyAlignment="1">
      <alignment horizontal="center"/>
    </xf>
    <xf numFmtId="0" fontId="25" fillId="37" borderId="29" xfId="0" applyFont="1" applyFill="1" applyBorder="1" applyAlignment="1">
      <alignment horizontal="center"/>
    </xf>
    <xf numFmtId="0" fontId="25" fillId="37" borderId="30" xfId="0" applyFont="1" applyFill="1" applyBorder="1" applyAlignment="1">
      <alignment horizontal="center"/>
    </xf>
    <xf numFmtId="164" fontId="23" fillId="37" borderId="29" xfId="0" applyNumberFormat="1" applyFont="1" applyFill="1" applyBorder="1" applyAlignment="1">
      <alignment horizontal="center"/>
    </xf>
    <xf numFmtId="164" fontId="23" fillId="37" borderId="30" xfId="0" applyNumberFormat="1" applyFont="1" applyFill="1" applyBorder="1" applyAlignment="1">
      <alignment horizontal="center"/>
    </xf>
    <xf numFmtId="0" fontId="20" fillId="39" borderId="27" xfId="0" applyFont="1" applyFill="1" applyBorder="1" applyAlignment="1">
      <alignment horizontal="center"/>
    </xf>
    <xf numFmtId="0" fontId="20" fillId="39" borderId="28" xfId="0" applyFont="1" applyFill="1" applyBorder="1" applyAlignment="1">
      <alignment horizontal="center"/>
    </xf>
    <xf numFmtId="0" fontId="23" fillId="37" borderId="29" xfId="0" applyFont="1" applyFill="1" applyBorder="1" applyAlignment="1">
      <alignment horizontal="center" vertical="center"/>
    </xf>
    <xf numFmtId="0" fontId="23" fillId="37" borderId="30" xfId="0" applyFont="1" applyFill="1" applyBorder="1" applyAlignment="1">
      <alignment horizontal="center" vertical="center"/>
    </xf>
    <xf numFmtId="0" fontId="24" fillId="37" borderId="29" xfId="0" applyFont="1" applyFill="1" applyBorder="1" applyAlignment="1">
      <alignment horizontal="center"/>
    </xf>
    <xf numFmtId="0" fontId="24" fillId="37" borderId="30" xfId="0" applyFont="1" applyFill="1" applyBorder="1" applyAlignment="1">
      <alignment horizontal="center"/>
    </xf>
    <xf numFmtId="10" fontId="23" fillId="37" borderId="29" xfId="0" applyNumberFormat="1" applyFont="1" applyFill="1" applyBorder="1" applyAlignment="1">
      <alignment horizontal="center" vertical="center"/>
    </xf>
    <xf numFmtId="10" fontId="23" fillId="37" borderId="30" xfId="0" applyNumberFormat="1" applyFont="1" applyFill="1" applyBorder="1" applyAlignment="1">
      <alignment horizontal="center" vertical="center"/>
    </xf>
    <xf numFmtId="0" fontId="25" fillId="37" borderId="29" xfId="0" applyFont="1" applyFill="1" applyBorder="1" applyAlignment="1">
      <alignment horizontal="center" vertical="center"/>
    </xf>
    <xf numFmtId="0" fontId="25" fillId="37" borderId="30" xfId="0" applyFont="1" applyFill="1" applyBorder="1" applyAlignment="1">
      <alignment horizontal="center" vertical="center"/>
    </xf>
    <xf numFmtId="10" fontId="23" fillId="37" borderId="29" xfId="0" applyNumberFormat="1" applyFont="1" applyFill="1" applyBorder="1" applyAlignment="1">
      <alignment horizontal="center"/>
    </xf>
    <xf numFmtId="10" fontId="23" fillId="37" borderId="30" xfId="0" applyNumberFormat="1" applyFont="1" applyFill="1" applyBorder="1" applyAlignment="1">
      <alignment horizontal="center"/>
    </xf>
    <xf numFmtId="0" fontId="28" fillId="37" borderId="31" xfId="0" quotePrefix="1" applyFont="1" applyFill="1" applyBorder="1" applyAlignment="1">
      <alignment horizontal="center" vertical="center"/>
    </xf>
    <xf numFmtId="0" fontId="28" fillId="37" borderId="32" xfId="0" quotePrefix="1" applyFont="1" applyFill="1" applyBorder="1" applyAlignment="1">
      <alignment horizontal="center" vertical="center"/>
    </xf>
    <xf numFmtId="0" fontId="21" fillId="37" borderId="31" xfId="0" applyFont="1" applyFill="1" applyBorder="1" applyAlignment="1">
      <alignment horizontal="center"/>
    </xf>
    <xf numFmtId="0" fontId="21" fillId="37" borderId="32" xfId="0" applyFont="1" applyFill="1" applyBorder="1" applyAlignment="1">
      <alignment horizontal="center"/>
    </xf>
    <xf numFmtId="0" fontId="20" fillId="37" borderId="31" xfId="0" applyFont="1" applyFill="1" applyBorder="1" applyAlignment="1">
      <alignment horizontal="center"/>
    </xf>
    <xf numFmtId="0" fontId="20" fillId="37" borderId="32" xfId="0" applyFont="1" applyFill="1" applyBorder="1" applyAlignment="1">
      <alignment horizontal="center"/>
    </xf>
    <xf numFmtId="0" fontId="0" fillId="40" borderId="0" xfId="0" applyFill="1" applyAlignment="1">
      <alignment wrapText="1"/>
    </xf>
    <xf numFmtId="14" fontId="0" fillId="0" borderId="0" xfId="0" applyNumberFormat="1" applyAlignment="1">
      <alignment wrapText="1"/>
    </xf>
    <xf numFmtId="0" fontId="0" fillId="40" borderId="0" xfId="0" applyFill="1" applyAlignment="1">
      <alignment horizontal="right" wrapText="1"/>
    </xf>
    <xf numFmtId="0" fontId="0" fillId="0" borderId="18"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0" formatCode="General"/>
    </dxf>
    <dxf>
      <numFmt numFmtId="0" formatCode="General"/>
    </dxf>
    <dxf>
      <numFmt numFmtId="0" formatCode="General"/>
    </dxf>
    <dxf>
      <numFmt numFmtId="0" formatCode="General"/>
    </dxf>
    <dxf>
      <numFmt numFmtId="0" formatCode="General"/>
    </dxf>
    <dxf>
      <alignment horizontal="right" vertical="bottom" textRotation="0" wrapText="0" indent="0" justifyLastLine="0" shrinkToFit="0" readingOrder="0"/>
    </dxf>
    <dxf>
      <numFmt numFmtId="0" formatCode="General"/>
    </dxf>
    <dxf>
      <numFmt numFmtId="19" formatCode="m/d/yyyy"/>
    </dxf>
    <dxf>
      <numFmt numFmtId="19" formatCode="m/d/yyyy"/>
    </dxf>
    <dxf>
      <alignment wrapText="1"/>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right"/>
    </dxf>
    <dxf>
      <alignment horizontal="right"/>
    </dxf>
    <dxf>
      <alignment horizontal="general" vertical="bottom" textRotation="0" wrapText="1" indent="0" justifyLastLine="0" shrinkToFit="0" readingOrder="0"/>
    </dxf>
    <dxf>
      <alignment horizontal="general" vertical="bottom" textRotation="0" wrapText="1" indent="0" justifyLastLine="0" shrinkToFit="0" readingOrder="0"/>
    </dxf>
    <dxf>
      <border outline="0">
        <bottom style="thin">
          <color rgb="FF000000"/>
        </bottom>
      </border>
    </dxf>
    <dxf>
      <border outline="0">
        <top style="thin">
          <color rgb="FF000000"/>
        </top>
      </border>
    </dxf>
    <dxf>
      <border diagonalUp="0" diagonalDown="0" outline="0">
        <left style="thin">
          <color rgb="FF000000"/>
        </left>
        <right style="thin">
          <color rgb="FF000000"/>
        </right>
        <top/>
        <bottom/>
      </border>
    </dxf>
    <dxf>
      <font>
        <b/>
        <i val="0"/>
        <color theme="8" tint="-0.499984740745262"/>
      </font>
      <fill>
        <patternFill patternType="solid">
          <bgColor theme="6"/>
        </patternFill>
      </fill>
    </dxf>
    <dxf>
      <font>
        <b/>
        <i val="0"/>
        <color theme="8" tint="-0.499984740745262"/>
      </font>
      <fill>
        <patternFill patternType="solid">
          <bgColor theme="6"/>
        </patternFill>
      </fill>
    </dxf>
    <dxf>
      <font>
        <b/>
        <i val="0"/>
        <color rgb="FF006100"/>
      </font>
      <fill>
        <patternFill>
          <bgColor rgb="FFC6EFCE"/>
        </patternFill>
      </fill>
    </dxf>
    <dxf>
      <font>
        <b/>
        <i val="0"/>
        <color rgb="FF9C5700"/>
      </font>
      <fill>
        <patternFill patternType="solid">
          <bgColor rgb="FFFFEB9C"/>
        </patternFill>
      </fill>
    </dxf>
    <dxf>
      <font>
        <b/>
        <i val="0"/>
        <color rgb="FF9C0006"/>
      </font>
      <fill>
        <patternFill patternType="solid">
          <bgColor rgb="FFFFC7CE"/>
        </patternFill>
      </fill>
    </dxf>
  </dxfs>
  <tableStyles count="0" defaultTableStyle="TableStyleMedium2" defaultPivotStyle="PivotStyleLight16"/>
  <colors>
    <mruColors>
      <color rgb="FF5B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Avg Response Time (hrs)</a:t>
            </a:r>
          </a:p>
        </c:rich>
      </c:tx>
      <c:layout>
        <c:manualLayout>
          <c:xMode val="edge"/>
          <c:yMode val="edge"/>
          <c:x val="0.29107121225231458"/>
          <c:y val="3.21180555555555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lotArea>
      <c:layout/>
      <c:lineChart>
        <c:grouping val="standard"/>
        <c:varyColors val="0"/>
        <c:ser>
          <c:idx val="0"/>
          <c:order val="0"/>
          <c:tx>
            <c:v>Avg Response Time (hrs)</c:v>
          </c:tx>
          <c:spPr>
            <a:ln w="28575" cap="rnd">
              <a:solidFill>
                <a:srgbClr val="1F4E78"/>
              </a:solidFill>
              <a:prstDash val="solid"/>
              <a:round/>
            </a:ln>
            <a:effectLst/>
          </c:spPr>
          <c:marker>
            <c:symbol val="none"/>
          </c:marker>
          <c:cat>
            <c:strRef>
              <c:f>Dashboard_Calcs!$A$14:$A$25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Dashboard_Calcs!$C$14:$C$25</c:f>
              <c:numCache>
                <c:formatCode>General</c:formatCode>
                <c:ptCount val="12"/>
                <c:pt idx="0">
                  <c:v>36</c:v>
                </c:pt>
                <c:pt idx="1">
                  <c:v>31</c:v>
                </c:pt>
                <c:pt idx="2">
                  <c:v>35</c:v>
                </c:pt>
                <c:pt idx="3">
                  <c:v>31</c:v>
                </c:pt>
                <c:pt idx="4">
                  <c:v>32</c:v>
                </c:pt>
                <c:pt idx="5">
                  <c:v>26</c:v>
                </c:pt>
                <c:pt idx="6">
                  <c:v>24</c:v>
                </c:pt>
                <c:pt idx="7">
                  <c:v>35</c:v>
                </c:pt>
                <c:pt idx="8">
                  <c:v>33</c:v>
                </c:pt>
                <c:pt idx="9">
                  <c:v>37</c:v>
                </c:pt>
                <c:pt idx="10">
                  <c:v>30</c:v>
                </c:pt>
                <c:pt idx="11">
                  <c:v>32</c:v>
                </c:pt>
              </c:numCache>
            </c:numRef>
          </c:val>
          <c:smooth val="0"/>
          <c:extLst>
            <c:ext xmlns:c16="http://schemas.microsoft.com/office/drawing/2014/chart" uri="{C3380CC4-5D6E-409C-BE32-E72D297353CC}">
              <c16:uniqueId val="{00000000-2126-422B-887F-7F33BAB57B3B}"/>
            </c:ext>
          </c:extLst>
        </c:ser>
        <c:dLbls>
          <c:showLegendKey val="0"/>
          <c:showVal val="0"/>
          <c:showCatName val="0"/>
          <c:showSerName val="0"/>
          <c:showPercent val="0"/>
          <c:showBubbleSize val="0"/>
        </c:dLbls>
        <c:smooth val="0"/>
        <c:axId val="346345744"/>
        <c:axId val="346346136"/>
      </c:lineChart>
      <c:catAx>
        <c:axId val="34634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46136"/>
        <c:crosses val="autoZero"/>
        <c:auto val="1"/>
        <c:lblAlgn val="ctr"/>
        <c:lblOffset val="100"/>
        <c:noMultiLvlLbl val="0"/>
      </c:catAx>
      <c:valAx>
        <c:axId val="346346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45744"/>
        <c:crosses val="autoZero"/>
        <c:crossBetween val="between"/>
      </c:valAx>
      <c:spPr>
        <a:noFill/>
        <a:ln>
          <a:noFill/>
        </a:ln>
        <a:effectLst/>
      </c:spPr>
    </c:plotArea>
    <c:legend>
      <c:legendPos val="b"/>
      <c:layout>
        <c:manualLayout>
          <c:xMode val="edge"/>
          <c:yMode val="edge"/>
          <c:x val="0.29444552051314404"/>
          <c:y val="0.87073178789714223"/>
          <c:w val="0.403282760386659"/>
          <c:h val="7.86718793018005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Leads.xlsx]Pivot_Analysis!PT_Agent_Performance</c:name>
    <c:fmtId val="4"/>
  </c:pivotSource>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Agent Performance by Target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5252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Pivot_Analysis!$E$31</c:f>
              <c:strCache>
                <c:ptCount val="1"/>
                <c:pt idx="0">
                  <c:v>Total</c:v>
                </c:pt>
              </c:strCache>
            </c:strRef>
          </c:tx>
          <c:spPr>
            <a:solidFill>
              <a:srgbClr val="00B050"/>
            </a:solidFill>
            <a:ln>
              <a:noFill/>
            </a:ln>
            <a:effectLst/>
          </c:spPr>
          <c:invertIfNegative val="0"/>
          <c:cat>
            <c:strRef>
              <c:f>Pivot_Analysis!$D$32:$D$36</c:f>
              <c:strCache>
                <c:ptCount val="4"/>
                <c:pt idx="0">
                  <c:v>Agent_A</c:v>
                </c:pt>
                <c:pt idx="1">
                  <c:v>Agent_B</c:v>
                </c:pt>
                <c:pt idx="2">
                  <c:v>Agent_C</c:v>
                </c:pt>
                <c:pt idx="3">
                  <c:v>Agent_D</c:v>
                </c:pt>
              </c:strCache>
            </c:strRef>
          </c:cat>
          <c:val>
            <c:numRef>
              <c:f>Pivot_Analysis!$E$32:$E$36</c:f>
              <c:numCache>
                <c:formatCode>General</c:formatCode>
                <c:ptCount val="4"/>
                <c:pt idx="0">
                  <c:v>1810001.6199999992</c:v>
                </c:pt>
                <c:pt idx="1">
                  <c:v>2055397.5000000023</c:v>
                </c:pt>
                <c:pt idx="2">
                  <c:v>1765652.5699999991</c:v>
                </c:pt>
                <c:pt idx="3">
                  <c:v>1969807.3899999992</c:v>
                </c:pt>
              </c:numCache>
            </c:numRef>
          </c:val>
          <c:extLst>
            <c:ext xmlns:c16="http://schemas.microsoft.com/office/drawing/2014/chart" uri="{C3380CC4-5D6E-409C-BE32-E72D297353CC}">
              <c16:uniqueId val="{00000000-9968-4A4A-B95E-0B4543BF15CD}"/>
            </c:ext>
          </c:extLst>
        </c:ser>
        <c:dLbls>
          <c:showLegendKey val="0"/>
          <c:showVal val="0"/>
          <c:showCatName val="0"/>
          <c:showSerName val="0"/>
          <c:showPercent val="0"/>
          <c:showBubbleSize val="0"/>
        </c:dLbls>
        <c:gapWidth val="182"/>
        <c:axId val="346348880"/>
        <c:axId val="346346528"/>
      </c:barChart>
      <c:catAx>
        <c:axId val="34634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46528"/>
        <c:crosses val="autoZero"/>
        <c:auto val="1"/>
        <c:lblAlgn val="ctr"/>
        <c:lblOffset val="100"/>
        <c:noMultiLvlLbl val="0"/>
      </c:catAx>
      <c:valAx>
        <c:axId val="346346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48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Leads.xlsx]Pivot_Analysis!PT_Engagement_Level</c:name>
    <c:fmtId val="4"/>
  </c:pivotSource>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Engagement Level vs Conversion</a:t>
            </a:r>
          </a:p>
        </c:rich>
      </c:tx>
      <c:layout>
        <c:manualLayout>
          <c:xMode val="edge"/>
          <c:yMode val="edge"/>
          <c:x val="0.298605751681702"/>
          <c:y val="4.94186046511627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rgbClr val="9BC2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rgbClr val="75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rgbClr val="D0CE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rgbClr val="1F4E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rgbClr val="2F75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rgbClr val="BDD7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rgbClr val="DDEBF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Pivot_Analysis!$L$3:$L$5</c:f>
              <c:strCache>
                <c:ptCount val="1"/>
                <c:pt idx="0">
                  <c:v>CONTACTED - Average of Target_Sales</c:v>
                </c:pt>
              </c:strCache>
            </c:strRef>
          </c:tx>
          <c:spPr>
            <a:solidFill>
              <a:srgbClr val="9BC2E6"/>
            </a:solidFill>
            <a:ln>
              <a:noFill/>
            </a:ln>
            <a:effectLst/>
          </c:spPr>
          <c:invertIfNegative val="0"/>
          <c:cat>
            <c:strRef>
              <c:f>Pivot_Analysis!$K$6:$K$9</c:f>
              <c:strCache>
                <c:ptCount val="3"/>
                <c:pt idx="0">
                  <c:v>High</c:v>
                </c:pt>
                <c:pt idx="1">
                  <c:v>Low</c:v>
                </c:pt>
                <c:pt idx="2">
                  <c:v>Medium</c:v>
                </c:pt>
              </c:strCache>
            </c:strRef>
          </c:cat>
          <c:val>
            <c:numRef>
              <c:f>Pivot_Analysis!$L$6:$L$9</c:f>
              <c:numCache>
                <c:formatCode>General</c:formatCode>
                <c:ptCount val="3"/>
                <c:pt idx="0">
                  <c:v>2952.0968617886174</c:v>
                </c:pt>
                <c:pt idx="1">
                  <c:v>2617.3271875000005</c:v>
                </c:pt>
                <c:pt idx="2">
                  <c:v>2897.312321428572</c:v>
                </c:pt>
              </c:numCache>
            </c:numRef>
          </c:val>
          <c:extLst>
            <c:ext xmlns:c16="http://schemas.microsoft.com/office/drawing/2014/chart" uri="{C3380CC4-5D6E-409C-BE32-E72D297353CC}">
              <c16:uniqueId val="{00000000-413F-4646-9810-C3CCF1100861}"/>
            </c:ext>
          </c:extLst>
        </c:ser>
        <c:ser>
          <c:idx val="1"/>
          <c:order val="1"/>
          <c:tx>
            <c:strRef>
              <c:f>Pivot_Analysis!$M$3:$M$5</c:f>
              <c:strCache>
                <c:ptCount val="1"/>
                <c:pt idx="0">
                  <c:v>CONTACTED - Count of Lead_ID_Fixed</c:v>
                </c:pt>
              </c:strCache>
            </c:strRef>
          </c:tx>
          <c:spPr>
            <a:solidFill>
              <a:srgbClr val="92D050"/>
            </a:solidFill>
            <a:ln>
              <a:noFill/>
            </a:ln>
            <a:effectLst/>
          </c:spPr>
          <c:invertIfNegative val="0"/>
          <c:cat>
            <c:strRef>
              <c:f>Pivot_Analysis!$K$6:$K$9</c:f>
              <c:strCache>
                <c:ptCount val="3"/>
                <c:pt idx="0">
                  <c:v>High</c:v>
                </c:pt>
                <c:pt idx="1">
                  <c:v>Low</c:v>
                </c:pt>
                <c:pt idx="2">
                  <c:v>Medium</c:v>
                </c:pt>
              </c:strCache>
            </c:strRef>
          </c:cat>
          <c:val>
            <c:numRef>
              <c:f>Pivot_Analysis!$M$6:$M$9</c:f>
              <c:numCache>
                <c:formatCode>General</c:formatCode>
                <c:ptCount val="3"/>
                <c:pt idx="0">
                  <c:v>615</c:v>
                </c:pt>
                <c:pt idx="1">
                  <c:v>32</c:v>
                </c:pt>
                <c:pt idx="2">
                  <c:v>56</c:v>
                </c:pt>
              </c:numCache>
            </c:numRef>
          </c:val>
          <c:extLst>
            <c:ext xmlns:c16="http://schemas.microsoft.com/office/drawing/2014/chart" uri="{C3380CC4-5D6E-409C-BE32-E72D297353CC}">
              <c16:uniqueId val="{00000001-413F-4646-9810-C3CCF1100861}"/>
            </c:ext>
          </c:extLst>
        </c:ser>
        <c:ser>
          <c:idx val="2"/>
          <c:order val="2"/>
          <c:tx>
            <c:strRef>
              <c:f>Pivot_Analysis!$N$3:$N$5</c:f>
              <c:strCache>
                <c:ptCount val="1"/>
                <c:pt idx="0">
                  <c:v>CONVERTED - Average of Target_Sales</c:v>
                </c:pt>
              </c:strCache>
            </c:strRef>
          </c:tx>
          <c:spPr>
            <a:solidFill>
              <a:schemeClr val="accent3"/>
            </a:solidFill>
            <a:ln>
              <a:noFill/>
            </a:ln>
            <a:effectLst/>
          </c:spPr>
          <c:invertIfNegative val="0"/>
          <c:cat>
            <c:strRef>
              <c:f>Pivot_Analysis!$K$6:$K$9</c:f>
              <c:strCache>
                <c:ptCount val="3"/>
                <c:pt idx="0">
                  <c:v>High</c:v>
                </c:pt>
                <c:pt idx="1">
                  <c:v>Low</c:v>
                </c:pt>
                <c:pt idx="2">
                  <c:v>Medium</c:v>
                </c:pt>
              </c:strCache>
            </c:strRef>
          </c:cat>
          <c:val>
            <c:numRef>
              <c:f>Pivot_Analysis!$N$6:$N$9</c:f>
              <c:numCache>
                <c:formatCode>General</c:formatCode>
                <c:ptCount val="3"/>
                <c:pt idx="0">
                  <c:v>3012.7678901734107</c:v>
                </c:pt>
                <c:pt idx="1">
                  <c:v>2823.900555555555</c:v>
                </c:pt>
                <c:pt idx="2">
                  <c:v>2465.5094444444444</c:v>
                </c:pt>
              </c:numCache>
            </c:numRef>
          </c:val>
          <c:extLst>
            <c:ext xmlns:c16="http://schemas.microsoft.com/office/drawing/2014/chart" uri="{C3380CC4-5D6E-409C-BE32-E72D297353CC}">
              <c16:uniqueId val="{00000001-4F1E-4CE4-8806-F1A289406C8B}"/>
            </c:ext>
          </c:extLst>
        </c:ser>
        <c:ser>
          <c:idx val="3"/>
          <c:order val="3"/>
          <c:tx>
            <c:strRef>
              <c:f>Pivot_Analysis!$O$3:$O$5</c:f>
              <c:strCache>
                <c:ptCount val="1"/>
                <c:pt idx="0">
                  <c:v>CONVERTED - Count of Lead_ID_Fixed</c:v>
                </c:pt>
              </c:strCache>
            </c:strRef>
          </c:tx>
          <c:spPr>
            <a:solidFill>
              <a:srgbClr val="92D050"/>
            </a:solidFill>
            <a:ln>
              <a:noFill/>
            </a:ln>
            <a:effectLst/>
          </c:spPr>
          <c:invertIfNegative val="0"/>
          <c:cat>
            <c:strRef>
              <c:f>Pivot_Analysis!$K$6:$K$9</c:f>
              <c:strCache>
                <c:ptCount val="3"/>
                <c:pt idx="0">
                  <c:v>High</c:v>
                </c:pt>
                <c:pt idx="1">
                  <c:v>Low</c:v>
                </c:pt>
                <c:pt idx="2">
                  <c:v>Medium</c:v>
                </c:pt>
              </c:strCache>
            </c:strRef>
          </c:cat>
          <c:val>
            <c:numRef>
              <c:f>Pivot_Analysis!$O$6:$O$9</c:f>
              <c:numCache>
                <c:formatCode>General</c:formatCode>
                <c:ptCount val="3"/>
                <c:pt idx="0">
                  <c:v>346</c:v>
                </c:pt>
                <c:pt idx="1">
                  <c:v>18</c:v>
                </c:pt>
                <c:pt idx="2">
                  <c:v>18</c:v>
                </c:pt>
              </c:numCache>
            </c:numRef>
          </c:val>
          <c:extLst>
            <c:ext xmlns:c16="http://schemas.microsoft.com/office/drawing/2014/chart" uri="{C3380CC4-5D6E-409C-BE32-E72D297353CC}">
              <c16:uniqueId val="{00000002-4F1E-4CE4-8806-F1A289406C8B}"/>
            </c:ext>
          </c:extLst>
        </c:ser>
        <c:ser>
          <c:idx val="4"/>
          <c:order val="4"/>
          <c:tx>
            <c:strRef>
              <c:f>Pivot_Analysis!$P$3:$P$5</c:f>
              <c:strCache>
                <c:ptCount val="1"/>
                <c:pt idx="0">
                  <c:v>LOST - Average of Target_Sales</c:v>
                </c:pt>
              </c:strCache>
            </c:strRef>
          </c:tx>
          <c:spPr>
            <a:solidFill>
              <a:srgbClr val="757171"/>
            </a:solidFill>
            <a:ln>
              <a:noFill/>
            </a:ln>
            <a:effectLst/>
          </c:spPr>
          <c:invertIfNegative val="0"/>
          <c:cat>
            <c:strRef>
              <c:f>Pivot_Analysis!$K$6:$K$9</c:f>
              <c:strCache>
                <c:ptCount val="3"/>
                <c:pt idx="0">
                  <c:v>High</c:v>
                </c:pt>
                <c:pt idx="1">
                  <c:v>Low</c:v>
                </c:pt>
                <c:pt idx="2">
                  <c:v>Medium</c:v>
                </c:pt>
              </c:strCache>
            </c:strRef>
          </c:cat>
          <c:val>
            <c:numRef>
              <c:f>Pivot_Analysis!$P$6:$P$9</c:f>
              <c:numCache>
                <c:formatCode>General</c:formatCode>
                <c:ptCount val="3"/>
                <c:pt idx="0">
                  <c:v>3105.2471999999993</c:v>
                </c:pt>
                <c:pt idx="1">
                  <c:v>3352.7549999999997</c:v>
                </c:pt>
                <c:pt idx="2">
                  <c:v>2901.7280952380947</c:v>
                </c:pt>
              </c:numCache>
            </c:numRef>
          </c:val>
          <c:extLst>
            <c:ext xmlns:c16="http://schemas.microsoft.com/office/drawing/2014/chart" uri="{C3380CC4-5D6E-409C-BE32-E72D297353CC}">
              <c16:uniqueId val="{00000003-4F1E-4CE4-8806-F1A289406C8B}"/>
            </c:ext>
          </c:extLst>
        </c:ser>
        <c:ser>
          <c:idx val="5"/>
          <c:order val="5"/>
          <c:tx>
            <c:strRef>
              <c:f>Pivot_Analysis!$Q$3:$Q$5</c:f>
              <c:strCache>
                <c:ptCount val="1"/>
                <c:pt idx="0">
                  <c:v>LOST - Count of Lead_ID_Fixed</c:v>
                </c:pt>
              </c:strCache>
            </c:strRef>
          </c:tx>
          <c:spPr>
            <a:solidFill>
              <a:srgbClr val="D0CECE"/>
            </a:solidFill>
            <a:ln>
              <a:noFill/>
            </a:ln>
            <a:effectLst/>
          </c:spPr>
          <c:invertIfNegative val="0"/>
          <c:cat>
            <c:strRef>
              <c:f>Pivot_Analysis!$K$6:$K$9</c:f>
              <c:strCache>
                <c:ptCount val="3"/>
                <c:pt idx="0">
                  <c:v>High</c:v>
                </c:pt>
                <c:pt idx="1">
                  <c:v>Low</c:v>
                </c:pt>
                <c:pt idx="2">
                  <c:v>Medium</c:v>
                </c:pt>
              </c:strCache>
            </c:strRef>
          </c:cat>
          <c:val>
            <c:numRef>
              <c:f>Pivot_Analysis!$Q$6:$Q$9</c:f>
              <c:numCache>
                <c:formatCode>General</c:formatCode>
                <c:ptCount val="3"/>
                <c:pt idx="0">
                  <c:v>225</c:v>
                </c:pt>
                <c:pt idx="1">
                  <c:v>18</c:v>
                </c:pt>
                <c:pt idx="2">
                  <c:v>21</c:v>
                </c:pt>
              </c:numCache>
            </c:numRef>
          </c:val>
          <c:extLst>
            <c:ext xmlns:c16="http://schemas.microsoft.com/office/drawing/2014/chart" uri="{C3380CC4-5D6E-409C-BE32-E72D297353CC}">
              <c16:uniqueId val="{00000004-4F1E-4CE4-8806-F1A289406C8B}"/>
            </c:ext>
          </c:extLst>
        </c:ser>
        <c:ser>
          <c:idx val="6"/>
          <c:order val="6"/>
          <c:tx>
            <c:strRef>
              <c:f>Pivot_Analysis!$R$3:$R$5</c:f>
              <c:strCache>
                <c:ptCount val="1"/>
                <c:pt idx="0">
                  <c:v>NEW - Average of Target_Sales</c:v>
                </c:pt>
              </c:strCache>
            </c:strRef>
          </c:tx>
          <c:spPr>
            <a:solidFill>
              <a:srgbClr val="1F4E78"/>
            </a:solidFill>
            <a:ln>
              <a:noFill/>
            </a:ln>
            <a:effectLst/>
          </c:spPr>
          <c:invertIfNegative val="0"/>
          <c:cat>
            <c:strRef>
              <c:f>Pivot_Analysis!$K$6:$K$9</c:f>
              <c:strCache>
                <c:ptCount val="3"/>
                <c:pt idx="0">
                  <c:v>High</c:v>
                </c:pt>
                <c:pt idx="1">
                  <c:v>Low</c:v>
                </c:pt>
                <c:pt idx="2">
                  <c:v>Medium</c:v>
                </c:pt>
              </c:strCache>
            </c:strRef>
          </c:cat>
          <c:val>
            <c:numRef>
              <c:f>Pivot_Analysis!$R$6:$R$9</c:f>
              <c:numCache>
                <c:formatCode>General</c:formatCode>
                <c:ptCount val="3"/>
                <c:pt idx="0">
                  <c:v>2952.4809760273947</c:v>
                </c:pt>
                <c:pt idx="1">
                  <c:v>3117.2490697674425</c:v>
                </c:pt>
                <c:pt idx="2">
                  <c:v>2830.7416363636362</c:v>
                </c:pt>
              </c:numCache>
            </c:numRef>
          </c:val>
          <c:extLst>
            <c:ext xmlns:c16="http://schemas.microsoft.com/office/drawing/2014/chart" uri="{C3380CC4-5D6E-409C-BE32-E72D297353CC}">
              <c16:uniqueId val="{00000005-4F1E-4CE4-8806-F1A289406C8B}"/>
            </c:ext>
          </c:extLst>
        </c:ser>
        <c:ser>
          <c:idx val="7"/>
          <c:order val="7"/>
          <c:tx>
            <c:strRef>
              <c:f>Pivot_Analysis!$S$3:$S$5</c:f>
              <c:strCache>
                <c:ptCount val="1"/>
                <c:pt idx="0">
                  <c:v>NEW - Count of Lead_ID_Fixed</c:v>
                </c:pt>
              </c:strCache>
            </c:strRef>
          </c:tx>
          <c:spPr>
            <a:solidFill>
              <a:srgbClr val="2F75B5"/>
            </a:solidFill>
            <a:ln>
              <a:noFill/>
            </a:ln>
            <a:effectLst/>
          </c:spPr>
          <c:invertIfNegative val="0"/>
          <c:cat>
            <c:strRef>
              <c:f>Pivot_Analysis!$K$6:$K$9</c:f>
              <c:strCache>
                <c:ptCount val="3"/>
                <c:pt idx="0">
                  <c:v>High</c:v>
                </c:pt>
                <c:pt idx="1">
                  <c:v>Low</c:v>
                </c:pt>
                <c:pt idx="2">
                  <c:v>Medium</c:v>
                </c:pt>
              </c:strCache>
            </c:strRef>
          </c:cat>
          <c:val>
            <c:numRef>
              <c:f>Pivot_Analysis!$S$6:$S$9</c:f>
              <c:numCache>
                <c:formatCode>General</c:formatCode>
                <c:ptCount val="3"/>
                <c:pt idx="0">
                  <c:v>584</c:v>
                </c:pt>
                <c:pt idx="1">
                  <c:v>43</c:v>
                </c:pt>
                <c:pt idx="2">
                  <c:v>55</c:v>
                </c:pt>
              </c:numCache>
            </c:numRef>
          </c:val>
          <c:extLst>
            <c:ext xmlns:c16="http://schemas.microsoft.com/office/drawing/2014/chart" uri="{C3380CC4-5D6E-409C-BE32-E72D297353CC}">
              <c16:uniqueId val="{00000006-4F1E-4CE4-8806-F1A289406C8B}"/>
            </c:ext>
          </c:extLst>
        </c:ser>
        <c:ser>
          <c:idx val="8"/>
          <c:order val="8"/>
          <c:tx>
            <c:strRef>
              <c:f>Pivot_Analysis!$T$3:$T$5</c:f>
              <c:strCache>
                <c:ptCount val="1"/>
                <c:pt idx="0">
                  <c:v>QUALIFIED - Average of Target_Sales</c:v>
                </c:pt>
              </c:strCache>
            </c:strRef>
          </c:tx>
          <c:spPr>
            <a:solidFill>
              <a:srgbClr val="BDD7EE"/>
            </a:solidFill>
            <a:ln>
              <a:noFill/>
            </a:ln>
            <a:effectLst/>
          </c:spPr>
          <c:invertIfNegative val="0"/>
          <c:cat>
            <c:strRef>
              <c:f>Pivot_Analysis!$K$6:$K$9</c:f>
              <c:strCache>
                <c:ptCount val="3"/>
                <c:pt idx="0">
                  <c:v>High</c:v>
                </c:pt>
                <c:pt idx="1">
                  <c:v>Low</c:v>
                </c:pt>
                <c:pt idx="2">
                  <c:v>Medium</c:v>
                </c:pt>
              </c:strCache>
            </c:strRef>
          </c:cat>
          <c:val>
            <c:numRef>
              <c:f>Pivot_Analysis!$T$6:$T$9</c:f>
              <c:numCache>
                <c:formatCode>General</c:formatCode>
                <c:ptCount val="3"/>
                <c:pt idx="0">
                  <c:v>3032.3076940133069</c:v>
                </c:pt>
                <c:pt idx="1">
                  <c:v>3087.7954166666664</c:v>
                </c:pt>
                <c:pt idx="2">
                  <c:v>2865.0620454545451</c:v>
                </c:pt>
              </c:numCache>
            </c:numRef>
          </c:val>
          <c:extLst>
            <c:ext xmlns:c16="http://schemas.microsoft.com/office/drawing/2014/chart" uri="{C3380CC4-5D6E-409C-BE32-E72D297353CC}">
              <c16:uniqueId val="{00000007-4F1E-4CE4-8806-F1A289406C8B}"/>
            </c:ext>
          </c:extLst>
        </c:ser>
        <c:ser>
          <c:idx val="9"/>
          <c:order val="9"/>
          <c:tx>
            <c:strRef>
              <c:f>Pivot_Analysis!$U$3:$U$5</c:f>
              <c:strCache>
                <c:ptCount val="1"/>
                <c:pt idx="0">
                  <c:v>QUALIFIED - Count of Lead_ID_Fixed</c:v>
                </c:pt>
              </c:strCache>
            </c:strRef>
          </c:tx>
          <c:spPr>
            <a:solidFill>
              <a:srgbClr val="DDEBF7"/>
            </a:solidFill>
            <a:ln>
              <a:noFill/>
            </a:ln>
            <a:effectLst/>
          </c:spPr>
          <c:invertIfNegative val="0"/>
          <c:cat>
            <c:strRef>
              <c:f>Pivot_Analysis!$K$6:$K$9</c:f>
              <c:strCache>
                <c:ptCount val="3"/>
                <c:pt idx="0">
                  <c:v>High</c:v>
                </c:pt>
                <c:pt idx="1">
                  <c:v>Low</c:v>
                </c:pt>
                <c:pt idx="2">
                  <c:v>Medium</c:v>
                </c:pt>
              </c:strCache>
            </c:strRef>
          </c:cat>
          <c:val>
            <c:numRef>
              <c:f>Pivot_Analysis!$U$6:$U$9</c:f>
              <c:numCache>
                <c:formatCode>General</c:formatCode>
                <c:ptCount val="3"/>
                <c:pt idx="0">
                  <c:v>451</c:v>
                </c:pt>
                <c:pt idx="1">
                  <c:v>24</c:v>
                </c:pt>
                <c:pt idx="2">
                  <c:v>44</c:v>
                </c:pt>
              </c:numCache>
            </c:numRef>
          </c:val>
          <c:extLst>
            <c:ext xmlns:c16="http://schemas.microsoft.com/office/drawing/2014/chart" uri="{C3380CC4-5D6E-409C-BE32-E72D297353CC}">
              <c16:uniqueId val="{00000008-4F1E-4CE4-8806-F1A289406C8B}"/>
            </c:ext>
          </c:extLst>
        </c:ser>
        <c:dLbls>
          <c:showLegendKey val="0"/>
          <c:showVal val="0"/>
          <c:showCatName val="0"/>
          <c:showSerName val="0"/>
          <c:showPercent val="0"/>
          <c:showBubbleSize val="0"/>
        </c:dLbls>
        <c:gapWidth val="150"/>
        <c:overlap val="100"/>
        <c:axId val="346470616"/>
        <c:axId val="346467088"/>
      </c:barChart>
      <c:catAx>
        <c:axId val="346470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67088"/>
        <c:crosses val="autoZero"/>
        <c:auto val="1"/>
        <c:lblAlgn val="ctr"/>
        <c:lblOffset val="100"/>
        <c:noMultiLvlLbl val="0"/>
      </c:catAx>
      <c:valAx>
        <c:axId val="34646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70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Leads.xlsx]Pivot_Analysis!PT_City_Top10</c:name>
    <c:fmtId val="6"/>
  </c:pivotSource>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Top 10 Cities by Target Sales</a:t>
            </a:r>
          </a:p>
        </c:rich>
      </c:tx>
      <c:layout>
        <c:manualLayout>
          <c:xMode val="edge"/>
          <c:yMode val="edge"/>
          <c:x val="0.2732421011806514"/>
          <c:y val="4.351838438592801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Pivot_Analysis!$B$18</c:f>
              <c:strCache>
                <c:ptCount val="1"/>
                <c:pt idx="0">
                  <c:v>Total</c:v>
                </c:pt>
              </c:strCache>
            </c:strRef>
          </c:tx>
          <c:spPr>
            <a:solidFill>
              <a:srgbClr val="00B050"/>
            </a:solidFill>
            <a:ln>
              <a:noFill/>
            </a:ln>
            <a:effectLst/>
          </c:spPr>
          <c:invertIfNegative val="0"/>
          <c:cat>
            <c:strRef>
              <c:f>Pivot_Analysis!$A$19:$A$34</c:f>
              <c:strCache>
                <c:ptCount val="15"/>
                <c:pt idx="0">
                  <c:v>Alor Setar</c:v>
                </c:pt>
                <c:pt idx="1">
                  <c:v>CyberJaya</c:v>
                </c:pt>
                <c:pt idx="2">
                  <c:v>Ipoh</c:v>
                </c:pt>
                <c:pt idx="3">
                  <c:v>Johor Bahru</c:v>
                </c:pt>
                <c:pt idx="4">
                  <c:v>Klang</c:v>
                </c:pt>
                <c:pt idx="5">
                  <c:v>Kota Kinabalu</c:v>
                </c:pt>
                <c:pt idx="6">
                  <c:v>Kuala Lumpur</c:v>
                </c:pt>
                <c:pt idx="7">
                  <c:v>Kuching</c:v>
                </c:pt>
                <c:pt idx="8">
                  <c:v>Malaka</c:v>
                </c:pt>
                <c:pt idx="9">
                  <c:v>Penang</c:v>
                </c:pt>
                <c:pt idx="10">
                  <c:v>Petaling Jaya</c:v>
                </c:pt>
                <c:pt idx="11">
                  <c:v>Putrajaya</c:v>
                </c:pt>
                <c:pt idx="12">
                  <c:v>Seremban</c:v>
                </c:pt>
                <c:pt idx="13">
                  <c:v>Shah Alam</c:v>
                </c:pt>
                <c:pt idx="14">
                  <c:v>Subang Jaya</c:v>
                </c:pt>
              </c:strCache>
            </c:strRef>
          </c:cat>
          <c:val>
            <c:numRef>
              <c:f>Pivot_Analysis!$B$19:$B$34</c:f>
              <c:numCache>
                <c:formatCode>General</c:formatCode>
                <c:ptCount val="15"/>
                <c:pt idx="0">
                  <c:v>515186.26000000007</c:v>
                </c:pt>
                <c:pt idx="1">
                  <c:v>540701.81999999983</c:v>
                </c:pt>
                <c:pt idx="2">
                  <c:v>518874.12000000017</c:v>
                </c:pt>
                <c:pt idx="3">
                  <c:v>464181.89</c:v>
                </c:pt>
                <c:pt idx="4">
                  <c:v>524851.31999999995</c:v>
                </c:pt>
                <c:pt idx="5">
                  <c:v>521975.85000000009</c:v>
                </c:pt>
                <c:pt idx="6">
                  <c:v>505405.68000000023</c:v>
                </c:pt>
                <c:pt idx="7">
                  <c:v>555729.55999999994</c:v>
                </c:pt>
                <c:pt idx="8">
                  <c:v>437365.72999999981</c:v>
                </c:pt>
                <c:pt idx="9">
                  <c:v>515385.68999999989</c:v>
                </c:pt>
                <c:pt idx="10">
                  <c:v>508639.28999999986</c:v>
                </c:pt>
                <c:pt idx="11">
                  <c:v>538539.13000000024</c:v>
                </c:pt>
                <c:pt idx="12">
                  <c:v>447606.26</c:v>
                </c:pt>
                <c:pt idx="13">
                  <c:v>520980.58999999997</c:v>
                </c:pt>
                <c:pt idx="14">
                  <c:v>485435.89000000019</c:v>
                </c:pt>
              </c:numCache>
            </c:numRef>
          </c:val>
          <c:extLst>
            <c:ext xmlns:c16="http://schemas.microsoft.com/office/drawing/2014/chart" uri="{C3380CC4-5D6E-409C-BE32-E72D297353CC}">
              <c16:uniqueId val="{00000000-DD9B-4087-82A6-5ED4409B9B1E}"/>
            </c:ext>
          </c:extLst>
        </c:ser>
        <c:dLbls>
          <c:showLegendKey val="0"/>
          <c:showVal val="0"/>
          <c:showCatName val="0"/>
          <c:showSerName val="0"/>
          <c:showPercent val="0"/>
          <c:showBubbleSize val="0"/>
        </c:dLbls>
        <c:gapWidth val="182"/>
        <c:axId val="346468264"/>
        <c:axId val="346470224"/>
      </c:barChart>
      <c:catAx>
        <c:axId val="346468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70224"/>
        <c:crosses val="autoZero"/>
        <c:auto val="1"/>
        <c:lblAlgn val="ctr"/>
        <c:lblOffset val="100"/>
        <c:noMultiLvlLbl val="0"/>
      </c:catAx>
      <c:valAx>
        <c:axId val="346470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68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Leads.xlsx]Pivot_Analysis!PT_Segment_Conversion</c:name>
    <c:fmtId val="4"/>
  </c:pivotSource>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Segment Conversion View</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1F4E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BDD7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Pivot_Analysis!$L$14:$L$15</c:f>
              <c:strCache>
                <c:ptCount val="1"/>
                <c:pt idx="0">
                  <c:v>CONTACTED</c:v>
                </c:pt>
              </c:strCache>
            </c:strRef>
          </c:tx>
          <c:spPr>
            <a:solidFill>
              <a:srgbClr val="00B050"/>
            </a:solidFill>
            <a:ln>
              <a:noFill/>
            </a:ln>
            <a:effectLst/>
          </c:spPr>
          <c:invertIfNegative val="0"/>
          <c:cat>
            <c:strRef>
              <c:f>Pivot_Analysis!$K$16:$K$21</c:f>
              <c:strCache>
                <c:ptCount val="5"/>
                <c:pt idx="0">
                  <c:v>A Government Service Provider</c:v>
                </c:pt>
                <c:pt idx="1">
                  <c:v>A Leading Utility Company</c:v>
                </c:pt>
                <c:pt idx="2">
                  <c:v>A Major Telecommunications Provider</c:v>
                </c:pt>
                <c:pt idx="3">
                  <c:v>A Private Manufacturing Enterprise</c:v>
                </c:pt>
                <c:pt idx="4">
                  <c:v>A Regional Financial Institution</c:v>
                </c:pt>
              </c:strCache>
            </c:strRef>
          </c:cat>
          <c:val>
            <c:numRef>
              <c:f>Pivot_Analysis!$L$16:$L$21</c:f>
              <c:numCache>
                <c:formatCode>General</c:formatCode>
                <c:ptCount val="5"/>
                <c:pt idx="0">
                  <c:v>144</c:v>
                </c:pt>
                <c:pt idx="1">
                  <c:v>147</c:v>
                </c:pt>
                <c:pt idx="2">
                  <c:v>135</c:v>
                </c:pt>
                <c:pt idx="3">
                  <c:v>154</c:v>
                </c:pt>
                <c:pt idx="4">
                  <c:v>123</c:v>
                </c:pt>
              </c:numCache>
            </c:numRef>
          </c:val>
          <c:extLst>
            <c:ext xmlns:c16="http://schemas.microsoft.com/office/drawing/2014/chart" uri="{C3380CC4-5D6E-409C-BE32-E72D297353CC}">
              <c16:uniqueId val="{00000000-78B3-4534-BF26-83FD9046DBA8}"/>
            </c:ext>
          </c:extLst>
        </c:ser>
        <c:ser>
          <c:idx val="1"/>
          <c:order val="1"/>
          <c:tx>
            <c:strRef>
              <c:f>Pivot_Analysis!$M$14:$M$15</c:f>
              <c:strCache>
                <c:ptCount val="1"/>
                <c:pt idx="0">
                  <c:v>CONVERTED</c:v>
                </c:pt>
              </c:strCache>
            </c:strRef>
          </c:tx>
          <c:spPr>
            <a:solidFill>
              <a:srgbClr val="92D050"/>
            </a:solidFill>
            <a:ln>
              <a:noFill/>
            </a:ln>
            <a:effectLst/>
          </c:spPr>
          <c:invertIfNegative val="0"/>
          <c:cat>
            <c:strRef>
              <c:f>Pivot_Analysis!$K$16:$K$21</c:f>
              <c:strCache>
                <c:ptCount val="5"/>
                <c:pt idx="0">
                  <c:v>A Government Service Provider</c:v>
                </c:pt>
                <c:pt idx="1">
                  <c:v>A Leading Utility Company</c:v>
                </c:pt>
                <c:pt idx="2">
                  <c:v>A Major Telecommunications Provider</c:v>
                </c:pt>
                <c:pt idx="3">
                  <c:v>A Private Manufacturing Enterprise</c:v>
                </c:pt>
                <c:pt idx="4">
                  <c:v>A Regional Financial Institution</c:v>
                </c:pt>
              </c:strCache>
            </c:strRef>
          </c:cat>
          <c:val>
            <c:numRef>
              <c:f>Pivot_Analysis!$M$16:$M$21</c:f>
              <c:numCache>
                <c:formatCode>General</c:formatCode>
                <c:ptCount val="5"/>
                <c:pt idx="0">
                  <c:v>76</c:v>
                </c:pt>
                <c:pt idx="1">
                  <c:v>88</c:v>
                </c:pt>
                <c:pt idx="2">
                  <c:v>63</c:v>
                </c:pt>
                <c:pt idx="3">
                  <c:v>71</c:v>
                </c:pt>
                <c:pt idx="4">
                  <c:v>84</c:v>
                </c:pt>
              </c:numCache>
            </c:numRef>
          </c:val>
          <c:extLst>
            <c:ext xmlns:c16="http://schemas.microsoft.com/office/drawing/2014/chart" uri="{C3380CC4-5D6E-409C-BE32-E72D297353CC}">
              <c16:uniqueId val="{00000001-9B74-4F5A-89A2-439557FEC624}"/>
            </c:ext>
          </c:extLst>
        </c:ser>
        <c:ser>
          <c:idx val="2"/>
          <c:order val="2"/>
          <c:tx>
            <c:strRef>
              <c:f>Pivot_Analysis!$N$14:$N$15</c:f>
              <c:strCache>
                <c:ptCount val="1"/>
                <c:pt idx="0">
                  <c:v>LOST</c:v>
                </c:pt>
              </c:strCache>
            </c:strRef>
          </c:tx>
          <c:spPr>
            <a:solidFill>
              <a:schemeClr val="accent3"/>
            </a:solidFill>
            <a:ln>
              <a:noFill/>
            </a:ln>
            <a:effectLst/>
          </c:spPr>
          <c:invertIfNegative val="0"/>
          <c:cat>
            <c:strRef>
              <c:f>Pivot_Analysis!$K$16:$K$21</c:f>
              <c:strCache>
                <c:ptCount val="5"/>
                <c:pt idx="0">
                  <c:v>A Government Service Provider</c:v>
                </c:pt>
                <c:pt idx="1">
                  <c:v>A Leading Utility Company</c:v>
                </c:pt>
                <c:pt idx="2">
                  <c:v>A Major Telecommunications Provider</c:v>
                </c:pt>
                <c:pt idx="3">
                  <c:v>A Private Manufacturing Enterprise</c:v>
                </c:pt>
                <c:pt idx="4">
                  <c:v>A Regional Financial Institution</c:v>
                </c:pt>
              </c:strCache>
            </c:strRef>
          </c:cat>
          <c:val>
            <c:numRef>
              <c:f>Pivot_Analysis!$N$16:$N$21</c:f>
              <c:numCache>
                <c:formatCode>General</c:formatCode>
                <c:ptCount val="5"/>
                <c:pt idx="0">
                  <c:v>61</c:v>
                </c:pt>
                <c:pt idx="1">
                  <c:v>46</c:v>
                </c:pt>
                <c:pt idx="2">
                  <c:v>59</c:v>
                </c:pt>
                <c:pt idx="3">
                  <c:v>46</c:v>
                </c:pt>
                <c:pt idx="4">
                  <c:v>52</c:v>
                </c:pt>
              </c:numCache>
            </c:numRef>
          </c:val>
          <c:extLst>
            <c:ext xmlns:c16="http://schemas.microsoft.com/office/drawing/2014/chart" uri="{C3380CC4-5D6E-409C-BE32-E72D297353CC}">
              <c16:uniqueId val="{00000002-9B74-4F5A-89A2-439557FEC624}"/>
            </c:ext>
          </c:extLst>
        </c:ser>
        <c:ser>
          <c:idx val="3"/>
          <c:order val="3"/>
          <c:tx>
            <c:strRef>
              <c:f>Pivot_Analysis!$O$14:$O$15</c:f>
              <c:strCache>
                <c:ptCount val="1"/>
                <c:pt idx="0">
                  <c:v>NEW</c:v>
                </c:pt>
              </c:strCache>
            </c:strRef>
          </c:tx>
          <c:spPr>
            <a:solidFill>
              <a:srgbClr val="1F4E78"/>
            </a:solidFill>
            <a:ln>
              <a:noFill/>
            </a:ln>
            <a:effectLst/>
          </c:spPr>
          <c:invertIfNegative val="0"/>
          <c:cat>
            <c:strRef>
              <c:f>Pivot_Analysis!$K$16:$K$21</c:f>
              <c:strCache>
                <c:ptCount val="5"/>
                <c:pt idx="0">
                  <c:v>A Government Service Provider</c:v>
                </c:pt>
                <c:pt idx="1">
                  <c:v>A Leading Utility Company</c:v>
                </c:pt>
                <c:pt idx="2">
                  <c:v>A Major Telecommunications Provider</c:v>
                </c:pt>
                <c:pt idx="3">
                  <c:v>A Private Manufacturing Enterprise</c:v>
                </c:pt>
                <c:pt idx="4">
                  <c:v>A Regional Financial Institution</c:v>
                </c:pt>
              </c:strCache>
            </c:strRef>
          </c:cat>
          <c:val>
            <c:numRef>
              <c:f>Pivot_Analysis!$O$16:$O$21</c:f>
              <c:numCache>
                <c:formatCode>General</c:formatCode>
                <c:ptCount val="5"/>
                <c:pt idx="0">
                  <c:v>120</c:v>
                </c:pt>
                <c:pt idx="1">
                  <c:v>122</c:v>
                </c:pt>
                <c:pt idx="2">
                  <c:v>143</c:v>
                </c:pt>
                <c:pt idx="3">
                  <c:v>133</c:v>
                </c:pt>
                <c:pt idx="4">
                  <c:v>164</c:v>
                </c:pt>
              </c:numCache>
            </c:numRef>
          </c:val>
          <c:extLst>
            <c:ext xmlns:c16="http://schemas.microsoft.com/office/drawing/2014/chart" uri="{C3380CC4-5D6E-409C-BE32-E72D297353CC}">
              <c16:uniqueId val="{00000003-9B74-4F5A-89A2-439557FEC624}"/>
            </c:ext>
          </c:extLst>
        </c:ser>
        <c:ser>
          <c:idx val="4"/>
          <c:order val="4"/>
          <c:tx>
            <c:strRef>
              <c:f>Pivot_Analysis!$P$14:$P$15</c:f>
              <c:strCache>
                <c:ptCount val="1"/>
                <c:pt idx="0">
                  <c:v>QUALIFIED</c:v>
                </c:pt>
              </c:strCache>
            </c:strRef>
          </c:tx>
          <c:spPr>
            <a:solidFill>
              <a:srgbClr val="BDD7EE"/>
            </a:solidFill>
            <a:ln>
              <a:noFill/>
            </a:ln>
            <a:effectLst/>
          </c:spPr>
          <c:invertIfNegative val="0"/>
          <c:cat>
            <c:strRef>
              <c:f>Pivot_Analysis!$K$16:$K$21</c:f>
              <c:strCache>
                <c:ptCount val="5"/>
                <c:pt idx="0">
                  <c:v>A Government Service Provider</c:v>
                </c:pt>
                <c:pt idx="1">
                  <c:v>A Leading Utility Company</c:v>
                </c:pt>
                <c:pt idx="2">
                  <c:v>A Major Telecommunications Provider</c:v>
                </c:pt>
                <c:pt idx="3">
                  <c:v>A Private Manufacturing Enterprise</c:v>
                </c:pt>
                <c:pt idx="4">
                  <c:v>A Regional Financial Institution</c:v>
                </c:pt>
              </c:strCache>
            </c:strRef>
          </c:cat>
          <c:val>
            <c:numRef>
              <c:f>Pivot_Analysis!$P$16:$P$21</c:f>
              <c:numCache>
                <c:formatCode>General</c:formatCode>
                <c:ptCount val="5"/>
                <c:pt idx="0">
                  <c:v>105</c:v>
                </c:pt>
                <c:pt idx="1">
                  <c:v>113</c:v>
                </c:pt>
                <c:pt idx="2">
                  <c:v>103</c:v>
                </c:pt>
                <c:pt idx="3">
                  <c:v>104</c:v>
                </c:pt>
                <c:pt idx="4">
                  <c:v>94</c:v>
                </c:pt>
              </c:numCache>
            </c:numRef>
          </c:val>
          <c:extLst>
            <c:ext xmlns:c16="http://schemas.microsoft.com/office/drawing/2014/chart" uri="{C3380CC4-5D6E-409C-BE32-E72D297353CC}">
              <c16:uniqueId val="{00000004-9B74-4F5A-89A2-439557FEC624}"/>
            </c:ext>
          </c:extLst>
        </c:ser>
        <c:dLbls>
          <c:showLegendKey val="0"/>
          <c:showVal val="0"/>
          <c:showCatName val="0"/>
          <c:showSerName val="0"/>
          <c:showPercent val="0"/>
          <c:showBubbleSize val="0"/>
        </c:dLbls>
        <c:gapWidth val="182"/>
        <c:axId val="346465912"/>
        <c:axId val="346467480"/>
      </c:barChart>
      <c:catAx>
        <c:axId val="346465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67480"/>
        <c:crosses val="autoZero"/>
        <c:auto val="1"/>
        <c:lblAlgn val="ctr"/>
        <c:lblOffset val="100"/>
        <c:noMultiLvlLbl val="0"/>
      </c:catAx>
      <c:valAx>
        <c:axId val="346467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65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Monthly Lead Volume </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lotArea>
      <c:layout/>
      <c:barChart>
        <c:barDir val="col"/>
        <c:grouping val="clustered"/>
        <c:varyColors val="0"/>
        <c:ser>
          <c:idx val="0"/>
          <c:order val="0"/>
          <c:tx>
            <c:strRef>
              <c:f>Dashboard_Calcs!$B$13</c:f>
              <c:strCache>
                <c:ptCount val="1"/>
                <c:pt idx="0">
                  <c:v>Lead Count</c:v>
                </c:pt>
              </c:strCache>
            </c:strRef>
          </c:tx>
          <c:spPr>
            <a:solidFill>
              <a:srgbClr val="1F4E78"/>
            </a:solidFill>
            <a:ln>
              <a:noFill/>
            </a:ln>
            <a:effectLst/>
          </c:spPr>
          <c:invertIfNegative val="0"/>
          <c:cat>
            <c:strRef>
              <c:f>Dashboard_Calcs!$A$14:$A$25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Dashboard_Calcs!$B$14:$B$25</c:f>
              <c:numCache>
                <c:formatCode>General</c:formatCode>
                <c:ptCount val="12"/>
                <c:pt idx="0">
                  <c:v>243</c:v>
                </c:pt>
                <c:pt idx="1">
                  <c:v>197</c:v>
                </c:pt>
                <c:pt idx="2">
                  <c:v>221</c:v>
                </c:pt>
                <c:pt idx="3">
                  <c:v>224</c:v>
                </c:pt>
                <c:pt idx="4">
                  <c:v>206</c:v>
                </c:pt>
                <c:pt idx="5">
                  <c:v>219</c:v>
                </c:pt>
                <c:pt idx="6">
                  <c:v>210</c:v>
                </c:pt>
                <c:pt idx="7">
                  <c:v>216</c:v>
                </c:pt>
                <c:pt idx="8">
                  <c:v>213</c:v>
                </c:pt>
                <c:pt idx="9">
                  <c:v>218</c:v>
                </c:pt>
                <c:pt idx="10">
                  <c:v>176</c:v>
                </c:pt>
                <c:pt idx="11">
                  <c:v>207</c:v>
                </c:pt>
              </c:numCache>
            </c:numRef>
          </c:val>
          <c:extLst>
            <c:ext xmlns:c16="http://schemas.microsoft.com/office/drawing/2014/chart" uri="{C3380CC4-5D6E-409C-BE32-E72D297353CC}">
              <c16:uniqueId val="{00000000-FADF-4FD4-91D0-71CD788214C2}"/>
            </c:ext>
          </c:extLst>
        </c:ser>
        <c:dLbls>
          <c:showLegendKey val="0"/>
          <c:showVal val="0"/>
          <c:showCatName val="0"/>
          <c:showSerName val="0"/>
          <c:showPercent val="0"/>
          <c:showBubbleSize val="0"/>
        </c:dLbls>
        <c:gapWidth val="219"/>
        <c:axId val="346341824"/>
        <c:axId val="346342608"/>
      </c:barChart>
      <c:catAx>
        <c:axId val="34634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42608"/>
        <c:crosses val="autoZero"/>
        <c:auto val="1"/>
        <c:lblAlgn val="ctr"/>
        <c:lblOffset val="100"/>
        <c:noMultiLvlLbl val="0"/>
      </c:catAx>
      <c:valAx>
        <c:axId val="34634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41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Leads.xlsx]Pivot_Analysis!PT_Conversion_Funnel</c:name>
    <c:fmtId val="14"/>
  </c:pivotSource>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Lead Status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4E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Pivot_Analysis!$F$4</c:f>
              <c:strCache>
                <c:ptCount val="1"/>
                <c:pt idx="0">
                  <c:v>Total</c:v>
                </c:pt>
              </c:strCache>
            </c:strRef>
          </c:tx>
          <c:spPr>
            <a:solidFill>
              <a:srgbClr val="1F4E78"/>
            </a:solidFill>
            <a:ln>
              <a:noFill/>
            </a:ln>
            <a:effectLst/>
          </c:spPr>
          <c:invertIfNegative val="0"/>
          <c:cat>
            <c:multiLvlStrRef>
              <c:f>Pivot_Analysis!$D$5:$E$15</c:f>
              <c:multiLvlStrCache>
                <c:ptCount val="5"/>
                <c:lvl>
                  <c:pt idx="0">
                    <c:v>NEW</c:v>
                  </c:pt>
                  <c:pt idx="1">
                    <c:v>CONTACTED</c:v>
                  </c:pt>
                  <c:pt idx="2">
                    <c:v>QUALIFIED</c:v>
                  </c:pt>
                  <c:pt idx="3">
                    <c:v>CONVERTED</c:v>
                  </c:pt>
                  <c:pt idx="4">
                    <c:v>LOST</c:v>
                  </c:pt>
                </c:lvl>
                <c:lvl>
                  <c:pt idx="0">
                    <c:v>1</c:v>
                  </c:pt>
                  <c:pt idx="1">
                    <c:v>2</c:v>
                  </c:pt>
                  <c:pt idx="2">
                    <c:v>3</c:v>
                  </c:pt>
                  <c:pt idx="3">
                    <c:v>4</c:v>
                  </c:pt>
                  <c:pt idx="4">
                    <c:v>5</c:v>
                  </c:pt>
                </c:lvl>
              </c:multiLvlStrCache>
            </c:multiLvlStrRef>
          </c:cat>
          <c:val>
            <c:numRef>
              <c:f>Pivot_Analysis!$F$5:$F$15</c:f>
              <c:numCache>
                <c:formatCode>General</c:formatCode>
                <c:ptCount val="5"/>
                <c:pt idx="0">
                  <c:v>682</c:v>
                </c:pt>
                <c:pt idx="1">
                  <c:v>703</c:v>
                </c:pt>
                <c:pt idx="2">
                  <c:v>519</c:v>
                </c:pt>
                <c:pt idx="3">
                  <c:v>382</c:v>
                </c:pt>
                <c:pt idx="4">
                  <c:v>264</c:v>
                </c:pt>
              </c:numCache>
            </c:numRef>
          </c:val>
          <c:extLst>
            <c:ext xmlns:c16="http://schemas.microsoft.com/office/drawing/2014/chart" uri="{C3380CC4-5D6E-409C-BE32-E72D297353CC}">
              <c16:uniqueId val="{00000000-D58E-4967-936B-DE984623DF70}"/>
            </c:ext>
          </c:extLst>
        </c:ser>
        <c:dLbls>
          <c:showLegendKey val="0"/>
          <c:showVal val="0"/>
          <c:showCatName val="0"/>
          <c:showSerName val="0"/>
          <c:showPercent val="0"/>
          <c:showBubbleSize val="0"/>
        </c:dLbls>
        <c:gapWidth val="219"/>
        <c:overlap val="-27"/>
        <c:axId val="1841109000"/>
        <c:axId val="1841111048"/>
      </c:barChart>
      <c:catAx>
        <c:axId val="1841109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111048"/>
        <c:crosses val="autoZero"/>
        <c:auto val="1"/>
        <c:lblAlgn val="ctr"/>
        <c:lblOffset val="100"/>
        <c:noMultiLvlLbl val="0"/>
      </c:catAx>
      <c:valAx>
        <c:axId val="1841111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109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Leads.xlsx]Pivot_Analysis!PivotTable2</c:name>
    <c:fmtId val="22"/>
  </c:pivotSource>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Lead Status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4E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Pivot_Analysis!$N$30</c:f>
              <c:strCache>
                <c:ptCount val="1"/>
                <c:pt idx="0">
                  <c:v>Total</c:v>
                </c:pt>
              </c:strCache>
            </c:strRef>
          </c:tx>
          <c:spPr>
            <a:solidFill>
              <a:srgbClr val="1F4E78"/>
            </a:solidFill>
            <a:ln>
              <a:noFill/>
            </a:ln>
            <a:effectLst/>
          </c:spPr>
          <c:invertIfNegative val="0"/>
          <c:cat>
            <c:strRef>
              <c:f>Pivot_Analysis!$M$31:$M$36</c:f>
              <c:strCache>
                <c:ptCount val="5"/>
                <c:pt idx="0">
                  <c:v>CONTACTED</c:v>
                </c:pt>
                <c:pt idx="1">
                  <c:v>NEW</c:v>
                </c:pt>
                <c:pt idx="2">
                  <c:v>QUALIFIED</c:v>
                </c:pt>
                <c:pt idx="3">
                  <c:v>CONVERTED</c:v>
                </c:pt>
                <c:pt idx="4">
                  <c:v>LOST</c:v>
                </c:pt>
              </c:strCache>
            </c:strRef>
          </c:cat>
          <c:val>
            <c:numRef>
              <c:f>Pivot_Analysis!$N$31:$N$36</c:f>
              <c:numCache>
                <c:formatCode>General</c:formatCode>
                <c:ptCount val="5"/>
                <c:pt idx="0">
                  <c:v>703</c:v>
                </c:pt>
                <c:pt idx="1">
                  <c:v>682</c:v>
                </c:pt>
                <c:pt idx="2">
                  <c:v>519</c:v>
                </c:pt>
                <c:pt idx="3">
                  <c:v>382</c:v>
                </c:pt>
                <c:pt idx="4">
                  <c:v>264</c:v>
                </c:pt>
              </c:numCache>
            </c:numRef>
          </c:val>
          <c:extLst>
            <c:ext xmlns:c16="http://schemas.microsoft.com/office/drawing/2014/chart" uri="{C3380CC4-5D6E-409C-BE32-E72D297353CC}">
              <c16:uniqueId val="{00000000-BA86-4D38-A6B7-1C244B9D3B6F}"/>
            </c:ext>
          </c:extLst>
        </c:ser>
        <c:dLbls>
          <c:showLegendKey val="0"/>
          <c:showVal val="0"/>
          <c:showCatName val="0"/>
          <c:showSerName val="0"/>
          <c:showPercent val="0"/>
          <c:showBubbleSize val="0"/>
        </c:dLbls>
        <c:gapWidth val="219"/>
        <c:overlap val="-27"/>
        <c:axId val="314708487"/>
        <c:axId val="314710535"/>
      </c:barChart>
      <c:catAx>
        <c:axId val="314708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710535"/>
        <c:crosses val="autoZero"/>
        <c:auto val="1"/>
        <c:lblAlgn val="ctr"/>
        <c:lblOffset val="100"/>
        <c:noMultiLvlLbl val="0"/>
      </c:catAx>
      <c:valAx>
        <c:axId val="314710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708487"/>
        <c:crosses val="autoZero"/>
        <c:crossBetween val="between"/>
      </c:valAx>
      <c:spPr>
        <a:noFill/>
        <a:ln>
          <a:noFill/>
        </a:ln>
        <a:effectLst/>
      </c:spPr>
    </c:plotArea>
    <c:legend>
      <c:legendPos val="b"/>
      <c:layout>
        <c:manualLayout>
          <c:xMode val="edge"/>
          <c:yMode val="edge"/>
          <c:x val="0.44718126637804906"/>
          <c:y val="0.90813205578218381"/>
          <c:w val="0.12317265219896294"/>
          <c:h val="6.777155867564747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Leads.xlsx]Pivot_Analysis!PT_Response_Speed</c:name>
    <c:fmtId val="4"/>
  </c:pivotSource>
  <c:chart>
    <c:title>
      <c:tx>
        <c:rich>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r>
              <a:rPr lang="en-US"/>
              <a:t>Response Speed vs Conversion</a:t>
            </a:r>
          </a:p>
        </c:rich>
      </c:tx>
      <c:layout>
        <c:manualLayout>
          <c:xMode val="edge"/>
          <c:yMode val="edge"/>
          <c:x val="0.19456564252997788"/>
          <c:y val="2.32568001071938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1F4E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BDD7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Pivot_Analysis!$E$19:$E$20</c:f>
              <c:strCache>
                <c:ptCount val="1"/>
                <c:pt idx="0">
                  <c:v>CONTACTED</c:v>
                </c:pt>
              </c:strCache>
            </c:strRef>
          </c:tx>
          <c:spPr>
            <a:solidFill>
              <a:srgbClr val="0070C0"/>
            </a:solidFill>
            <a:ln>
              <a:noFill/>
            </a:ln>
            <a:effectLst/>
          </c:spPr>
          <c:invertIfNegative val="0"/>
          <c:cat>
            <c:strRef>
              <c:f>Pivot_Analysis!$D$21:$D$25</c:f>
              <c:strCache>
                <c:ptCount val="4"/>
                <c:pt idx="0">
                  <c:v>Delayed</c:v>
                </c:pt>
                <c:pt idx="1">
                  <c:v>Fast</c:v>
                </c:pt>
                <c:pt idx="2">
                  <c:v>Immediate</c:v>
                </c:pt>
                <c:pt idx="3">
                  <c:v>Moderate</c:v>
                </c:pt>
              </c:strCache>
            </c:strRef>
          </c:cat>
          <c:val>
            <c:numRef>
              <c:f>Pivot_Analysis!$E$21:$E$25</c:f>
              <c:numCache>
                <c:formatCode>General</c:formatCode>
                <c:ptCount val="4"/>
                <c:pt idx="0">
                  <c:v>465</c:v>
                </c:pt>
                <c:pt idx="1">
                  <c:v>44</c:v>
                </c:pt>
                <c:pt idx="2">
                  <c:v>5</c:v>
                </c:pt>
                <c:pt idx="3">
                  <c:v>189</c:v>
                </c:pt>
              </c:numCache>
            </c:numRef>
          </c:val>
          <c:extLst>
            <c:ext xmlns:c16="http://schemas.microsoft.com/office/drawing/2014/chart" uri="{C3380CC4-5D6E-409C-BE32-E72D297353CC}">
              <c16:uniqueId val="{00000000-9634-45FE-9A29-5C78819C3044}"/>
            </c:ext>
          </c:extLst>
        </c:ser>
        <c:ser>
          <c:idx val="1"/>
          <c:order val="1"/>
          <c:tx>
            <c:strRef>
              <c:f>Pivot_Analysis!$F$19:$F$20</c:f>
              <c:strCache>
                <c:ptCount val="1"/>
                <c:pt idx="0">
                  <c:v>CONVERTED</c:v>
                </c:pt>
              </c:strCache>
            </c:strRef>
          </c:tx>
          <c:spPr>
            <a:solidFill>
              <a:srgbClr val="92D050"/>
            </a:solidFill>
            <a:ln>
              <a:noFill/>
            </a:ln>
            <a:effectLst/>
          </c:spPr>
          <c:invertIfNegative val="0"/>
          <c:cat>
            <c:strRef>
              <c:f>Pivot_Analysis!$D$21:$D$25</c:f>
              <c:strCache>
                <c:ptCount val="4"/>
                <c:pt idx="0">
                  <c:v>Delayed</c:v>
                </c:pt>
                <c:pt idx="1">
                  <c:v>Fast</c:v>
                </c:pt>
                <c:pt idx="2">
                  <c:v>Immediate</c:v>
                </c:pt>
                <c:pt idx="3">
                  <c:v>Moderate</c:v>
                </c:pt>
              </c:strCache>
            </c:strRef>
          </c:cat>
          <c:val>
            <c:numRef>
              <c:f>Pivot_Analysis!$F$21:$F$25</c:f>
              <c:numCache>
                <c:formatCode>General</c:formatCode>
                <c:ptCount val="4"/>
                <c:pt idx="0">
                  <c:v>241</c:v>
                </c:pt>
                <c:pt idx="1">
                  <c:v>29</c:v>
                </c:pt>
                <c:pt idx="3">
                  <c:v>112</c:v>
                </c:pt>
              </c:numCache>
            </c:numRef>
          </c:val>
          <c:extLst>
            <c:ext xmlns:c16="http://schemas.microsoft.com/office/drawing/2014/chart" uri="{C3380CC4-5D6E-409C-BE32-E72D297353CC}">
              <c16:uniqueId val="{00000001-AA60-42A3-AEA0-EBFE189CA08C}"/>
            </c:ext>
          </c:extLst>
        </c:ser>
        <c:ser>
          <c:idx val="2"/>
          <c:order val="2"/>
          <c:tx>
            <c:strRef>
              <c:f>Pivot_Analysis!$G$19:$G$20</c:f>
              <c:strCache>
                <c:ptCount val="1"/>
                <c:pt idx="0">
                  <c:v>LOST</c:v>
                </c:pt>
              </c:strCache>
            </c:strRef>
          </c:tx>
          <c:spPr>
            <a:solidFill>
              <a:schemeClr val="accent3"/>
            </a:solidFill>
            <a:ln>
              <a:noFill/>
            </a:ln>
            <a:effectLst/>
          </c:spPr>
          <c:invertIfNegative val="0"/>
          <c:cat>
            <c:strRef>
              <c:f>Pivot_Analysis!$D$21:$D$25</c:f>
              <c:strCache>
                <c:ptCount val="4"/>
                <c:pt idx="0">
                  <c:v>Delayed</c:v>
                </c:pt>
                <c:pt idx="1">
                  <c:v>Fast</c:v>
                </c:pt>
                <c:pt idx="2">
                  <c:v>Immediate</c:v>
                </c:pt>
                <c:pt idx="3">
                  <c:v>Moderate</c:v>
                </c:pt>
              </c:strCache>
            </c:strRef>
          </c:cat>
          <c:val>
            <c:numRef>
              <c:f>Pivot_Analysis!$G$21:$G$25</c:f>
              <c:numCache>
                <c:formatCode>General</c:formatCode>
                <c:ptCount val="4"/>
                <c:pt idx="0">
                  <c:v>174</c:v>
                </c:pt>
                <c:pt idx="1">
                  <c:v>20</c:v>
                </c:pt>
                <c:pt idx="2">
                  <c:v>4</c:v>
                </c:pt>
                <c:pt idx="3">
                  <c:v>66</c:v>
                </c:pt>
              </c:numCache>
            </c:numRef>
          </c:val>
          <c:extLst>
            <c:ext xmlns:c16="http://schemas.microsoft.com/office/drawing/2014/chart" uri="{C3380CC4-5D6E-409C-BE32-E72D297353CC}">
              <c16:uniqueId val="{00000002-AA60-42A3-AEA0-EBFE189CA08C}"/>
            </c:ext>
          </c:extLst>
        </c:ser>
        <c:ser>
          <c:idx val="3"/>
          <c:order val="3"/>
          <c:tx>
            <c:strRef>
              <c:f>Pivot_Analysis!$H$19:$H$20</c:f>
              <c:strCache>
                <c:ptCount val="1"/>
                <c:pt idx="0">
                  <c:v>NEW</c:v>
                </c:pt>
              </c:strCache>
            </c:strRef>
          </c:tx>
          <c:spPr>
            <a:solidFill>
              <a:srgbClr val="1F4E78"/>
            </a:solidFill>
            <a:ln>
              <a:noFill/>
            </a:ln>
            <a:effectLst/>
          </c:spPr>
          <c:invertIfNegative val="0"/>
          <c:cat>
            <c:strRef>
              <c:f>Pivot_Analysis!$D$21:$D$25</c:f>
              <c:strCache>
                <c:ptCount val="4"/>
                <c:pt idx="0">
                  <c:v>Delayed</c:v>
                </c:pt>
                <c:pt idx="1">
                  <c:v>Fast</c:v>
                </c:pt>
                <c:pt idx="2">
                  <c:v>Immediate</c:v>
                </c:pt>
                <c:pt idx="3">
                  <c:v>Moderate</c:v>
                </c:pt>
              </c:strCache>
            </c:strRef>
          </c:cat>
          <c:val>
            <c:numRef>
              <c:f>Pivot_Analysis!$H$21:$H$25</c:f>
              <c:numCache>
                <c:formatCode>General</c:formatCode>
                <c:ptCount val="4"/>
                <c:pt idx="0">
                  <c:v>465</c:v>
                </c:pt>
                <c:pt idx="1">
                  <c:v>44</c:v>
                </c:pt>
                <c:pt idx="2">
                  <c:v>5</c:v>
                </c:pt>
                <c:pt idx="3">
                  <c:v>168</c:v>
                </c:pt>
              </c:numCache>
            </c:numRef>
          </c:val>
          <c:extLst>
            <c:ext xmlns:c16="http://schemas.microsoft.com/office/drawing/2014/chart" uri="{C3380CC4-5D6E-409C-BE32-E72D297353CC}">
              <c16:uniqueId val="{00000003-AA60-42A3-AEA0-EBFE189CA08C}"/>
            </c:ext>
          </c:extLst>
        </c:ser>
        <c:ser>
          <c:idx val="4"/>
          <c:order val="4"/>
          <c:tx>
            <c:strRef>
              <c:f>Pivot_Analysis!$I$19:$I$20</c:f>
              <c:strCache>
                <c:ptCount val="1"/>
                <c:pt idx="0">
                  <c:v>QUALIFIED</c:v>
                </c:pt>
              </c:strCache>
            </c:strRef>
          </c:tx>
          <c:spPr>
            <a:solidFill>
              <a:srgbClr val="BDD7EE"/>
            </a:solidFill>
            <a:ln>
              <a:noFill/>
            </a:ln>
            <a:effectLst/>
          </c:spPr>
          <c:invertIfNegative val="0"/>
          <c:cat>
            <c:strRef>
              <c:f>Pivot_Analysis!$D$21:$D$25</c:f>
              <c:strCache>
                <c:ptCount val="4"/>
                <c:pt idx="0">
                  <c:v>Delayed</c:v>
                </c:pt>
                <c:pt idx="1">
                  <c:v>Fast</c:v>
                </c:pt>
                <c:pt idx="2">
                  <c:v>Immediate</c:v>
                </c:pt>
                <c:pt idx="3">
                  <c:v>Moderate</c:v>
                </c:pt>
              </c:strCache>
            </c:strRef>
          </c:cat>
          <c:val>
            <c:numRef>
              <c:f>Pivot_Analysis!$I$21:$I$25</c:f>
              <c:numCache>
                <c:formatCode>General</c:formatCode>
                <c:ptCount val="4"/>
                <c:pt idx="0">
                  <c:v>334</c:v>
                </c:pt>
                <c:pt idx="1">
                  <c:v>34</c:v>
                </c:pt>
                <c:pt idx="2">
                  <c:v>9</c:v>
                </c:pt>
                <c:pt idx="3">
                  <c:v>142</c:v>
                </c:pt>
              </c:numCache>
            </c:numRef>
          </c:val>
          <c:extLst>
            <c:ext xmlns:c16="http://schemas.microsoft.com/office/drawing/2014/chart" uri="{C3380CC4-5D6E-409C-BE32-E72D297353CC}">
              <c16:uniqueId val="{00000004-AA60-42A3-AEA0-EBFE189CA08C}"/>
            </c:ext>
          </c:extLst>
        </c:ser>
        <c:dLbls>
          <c:showLegendKey val="0"/>
          <c:showVal val="0"/>
          <c:showCatName val="0"/>
          <c:showSerName val="0"/>
          <c:showPercent val="0"/>
          <c:showBubbleSize val="0"/>
        </c:dLbls>
        <c:gapWidth val="150"/>
        <c:overlap val="100"/>
        <c:axId val="346344176"/>
        <c:axId val="346348488"/>
      </c:barChart>
      <c:catAx>
        <c:axId val="34634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48488"/>
        <c:crosses val="autoZero"/>
        <c:auto val="1"/>
        <c:lblAlgn val="ctr"/>
        <c:lblOffset val="100"/>
        <c:noMultiLvlLbl val="0"/>
      </c:catAx>
      <c:valAx>
        <c:axId val="346348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44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Conversion Funnel by Lead Status</cx:v>
        </cx:txData>
      </cx:tx>
      <cx:txPr>
        <a:bodyPr vertOverflow="overflow" horzOverflow="overflow" wrap="square" lIns="0" tIns="0" rIns="0" bIns="0"/>
        <a:lstStyle/>
        <a:p>
          <a:pPr algn="ctr" rtl="0">
            <a:defRPr sz="1400" b="1" i="0">
              <a:solidFill>
                <a:srgbClr val="1F4E78"/>
              </a:solidFill>
              <a:latin typeface="Calibri" panose="020F0502020204030204" pitchFamily="34" charset="0"/>
              <a:ea typeface="Calibri" panose="020F0502020204030204" pitchFamily="34" charset="0"/>
              <a:cs typeface="Calibri" panose="020F0502020204030204" pitchFamily="34" charset="0"/>
            </a:defRPr>
          </a:pPr>
          <a:r>
            <a:rPr b="1">
              <a:solidFill>
                <a:srgbClr val="1F4E78"/>
              </a:solidFill>
            </a:rPr>
            <a:t>Conversion Funnel by Lead Status</a:t>
          </a:r>
        </a:p>
      </cx:txPr>
    </cx:title>
    <cx:plotArea>
      <cx:plotAreaRegion>
        <cx:series layoutId="funnel" uniqueId="{00000000-9DF0-4CE9-B305-A6537BC578C1}">
          <cx:tx>
            <cx:txData>
              <cx:f>_xlchart.v2.1</cx:f>
              <cx:v>Lead Count</cx:v>
            </cx:txData>
          </cx:tx>
          <cx:spPr>
            <a:solidFill>
              <a:srgbClr val="1F4E78"/>
            </a:solidFill>
          </cx:spPr>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18" Type="http://schemas.openxmlformats.org/officeDocument/2006/relationships/chart" Target="../charts/chart8.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5.png"/><Relationship Id="rId17" Type="http://schemas.openxmlformats.org/officeDocument/2006/relationships/chart" Target="../charts/chart7.xml"/><Relationship Id="rId2" Type="http://schemas.openxmlformats.org/officeDocument/2006/relationships/chart" Target="../charts/chart1.xml"/><Relationship Id="rId16" Type="http://schemas.openxmlformats.org/officeDocument/2006/relationships/image" Target="../media/image9.png"/><Relationship Id="rId1" Type="http://schemas.microsoft.com/office/2014/relationships/chartEx" Target="../charts/chartEx1.xml"/><Relationship Id="rId6" Type="http://schemas.openxmlformats.org/officeDocument/2006/relationships/chart" Target="../charts/chart5.xml"/><Relationship Id="rId11" Type="http://schemas.openxmlformats.org/officeDocument/2006/relationships/image" Target="../media/image4.png"/><Relationship Id="rId5" Type="http://schemas.openxmlformats.org/officeDocument/2006/relationships/chart" Target="../charts/chart4.xml"/><Relationship Id="rId15" Type="http://schemas.openxmlformats.org/officeDocument/2006/relationships/image" Target="../media/image8.png"/><Relationship Id="rId10" Type="http://schemas.openxmlformats.org/officeDocument/2006/relationships/image" Target="../media/image3.png"/><Relationship Id="rId19"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image" Target="../media/image2.pn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15</xdr:col>
      <xdr:colOff>38100</xdr:colOff>
      <xdr:row>30</xdr:row>
      <xdr:rowOff>57150</xdr:rowOff>
    </xdr:from>
    <xdr:to>
      <xdr:col>21</xdr:col>
      <xdr:colOff>361950</xdr:colOff>
      <xdr:row>42</xdr:row>
      <xdr:rowOff>28575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00902063-F498-A4F3-4018-94469227C78A}"/>
                </a:ext>
                <a:ext uri="{147F2762-F138-4A5C-976F-8EAC2B608ADB}">
                  <a16:predDERef xmlns:a16="http://schemas.microsoft.com/office/drawing/2014/main" pred="{C5DF83AE-74F8-F52F-A07E-3F167E55C4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28575</xdr:colOff>
      <xdr:row>15</xdr:row>
      <xdr:rowOff>180975</xdr:rowOff>
    </xdr:from>
    <xdr:to>
      <xdr:col>21</xdr:col>
      <xdr:colOff>390525</xdr:colOff>
      <xdr:row>30</xdr:row>
      <xdr:rowOff>47625</xdr:rowOff>
    </xdr:to>
    <xdr:graphicFrame macro="">
      <xdr:nvGraphicFramePr>
        <xdr:cNvPr id="11" name="Chart 10">
          <a:extLst>
            <a:ext uri="{FF2B5EF4-FFF2-40B4-BE49-F238E27FC236}">
              <a16:creationId xmlns:a16="http://schemas.microsoft.com/office/drawing/2014/main" id="{D2AD151A-C260-BC93-DD98-036DC0942C97}"/>
            </a:ext>
            <a:ext uri="{147F2762-F138-4A5C-976F-8EAC2B608ADB}">
              <a16:predDERef xmlns:a16="http://schemas.microsoft.com/office/drawing/2014/main" pred="{00902063-F498-A4F3-4018-94469227C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104775</xdr:colOff>
      <xdr:row>28</xdr:row>
      <xdr:rowOff>161925</xdr:rowOff>
    </xdr:from>
    <xdr:to>
      <xdr:col>14</xdr:col>
      <xdr:colOff>371475</xdr:colOff>
      <xdr:row>42</xdr:row>
      <xdr:rowOff>19050</xdr:rowOff>
    </xdr:to>
    <xdr:graphicFrame macro="">
      <xdr:nvGraphicFramePr>
        <xdr:cNvPr id="12" name="Chart 11">
          <a:extLst>
            <a:ext uri="{FF2B5EF4-FFF2-40B4-BE49-F238E27FC236}">
              <a16:creationId xmlns:a16="http://schemas.microsoft.com/office/drawing/2014/main" id="{B48150FA-AC78-FC8E-9677-7A96E4E0D55E}"/>
            </a:ext>
            <a:ext uri="{147F2762-F138-4A5C-976F-8EAC2B608ADB}">
              <a16:predDERef xmlns:a16="http://schemas.microsoft.com/office/drawing/2014/main" pred="{D2AD151A-C260-BC93-DD98-036DC0942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85725</xdr:colOff>
      <xdr:row>8</xdr:row>
      <xdr:rowOff>9525</xdr:rowOff>
    </xdr:from>
    <xdr:to>
      <xdr:col>14</xdr:col>
      <xdr:colOff>447675</xdr:colOff>
      <xdr:row>28</xdr:row>
      <xdr:rowOff>95250</xdr:rowOff>
    </xdr:to>
    <xdr:graphicFrame macro="">
      <xdr:nvGraphicFramePr>
        <xdr:cNvPr id="14" name="Chart 13">
          <a:extLst>
            <a:ext uri="{FF2B5EF4-FFF2-40B4-BE49-F238E27FC236}">
              <a16:creationId xmlns:a16="http://schemas.microsoft.com/office/drawing/2014/main" id="{D1D7589C-BF7F-156B-FD20-F63B82138286}"/>
            </a:ext>
            <a:ext uri="{147F2762-F138-4A5C-976F-8EAC2B608ADB}">
              <a16:predDERef xmlns:a16="http://schemas.microsoft.com/office/drawing/2014/main" pred="{B48150FA-AC78-FC8E-9677-7A96E4E0D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95250</xdr:rowOff>
    </xdr:from>
    <xdr:to>
      <xdr:col>5</xdr:col>
      <xdr:colOff>295275</xdr:colOff>
      <xdr:row>41</xdr:row>
      <xdr:rowOff>180975</xdr:rowOff>
    </xdr:to>
    <xdr:graphicFrame macro="">
      <xdr:nvGraphicFramePr>
        <xdr:cNvPr id="15" name="Chart 14">
          <a:extLst>
            <a:ext uri="{FF2B5EF4-FFF2-40B4-BE49-F238E27FC236}">
              <a16:creationId xmlns:a16="http://schemas.microsoft.com/office/drawing/2014/main" id="{9A7D1BF7-BDCB-2F4C-AE37-3461F7541803}"/>
            </a:ext>
            <a:ext uri="{147F2762-F138-4A5C-976F-8EAC2B608ADB}">
              <a16:predDERef xmlns:a16="http://schemas.microsoft.com/office/drawing/2014/main" pred="{D1D7589C-BF7F-156B-FD20-F63B82138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638175</xdr:colOff>
      <xdr:row>24</xdr:row>
      <xdr:rowOff>85725</xdr:rowOff>
    </xdr:from>
    <xdr:to>
      <xdr:col>10</xdr:col>
      <xdr:colOff>85725</xdr:colOff>
      <xdr:row>42</xdr:row>
      <xdr:rowOff>9525</xdr:rowOff>
    </xdr:to>
    <xdr:graphicFrame macro="">
      <xdr:nvGraphicFramePr>
        <xdr:cNvPr id="16" name="Chart 15">
          <a:extLst>
            <a:ext uri="{FF2B5EF4-FFF2-40B4-BE49-F238E27FC236}">
              <a16:creationId xmlns:a16="http://schemas.microsoft.com/office/drawing/2014/main" id="{BF009E0F-3221-BA9A-9AE5-CCE426CE6BE3}"/>
            </a:ext>
            <a:ext uri="{147F2762-F138-4A5C-976F-8EAC2B608ADB}">
              <a16:predDERef xmlns:a16="http://schemas.microsoft.com/office/drawing/2014/main" pred="{9A7D1BF7-BDCB-2F4C-AE37-3461F7541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9525</xdr:colOff>
      <xdr:row>18</xdr:row>
      <xdr:rowOff>114300</xdr:rowOff>
    </xdr:from>
    <xdr:to>
      <xdr:col>26</xdr:col>
      <xdr:colOff>123825</xdr:colOff>
      <xdr:row>24</xdr:row>
      <xdr:rowOff>38100</xdr:rowOff>
    </xdr:to>
    <mc:AlternateContent xmlns:mc="http://schemas.openxmlformats.org/markup-compatibility/2006" xmlns:a14="http://schemas.microsoft.com/office/drawing/2010/main">
      <mc:Choice Requires="a14">
        <xdr:graphicFrame macro="">
          <xdr:nvGraphicFramePr>
            <xdr:cNvPr id="19" name="Status_Clean">
              <a:extLst>
                <a:ext uri="{FF2B5EF4-FFF2-40B4-BE49-F238E27FC236}">
                  <a16:creationId xmlns:a16="http://schemas.microsoft.com/office/drawing/2014/main" id="{6023E4D1-F9D8-1D4D-D1DC-3289F84B6BBB}"/>
                </a:ext>
                <a:ext uri="{147F2762-F138-4A5C-976F-8EAC2B608ADB}">
                  <a16:predDERef xmlns:a16="http://schemas.microsoft.com/office/drawing/2014/main" pred="{BF009E0F-3221-BA9A-9AE5-CCE426CE6BE3}"/>
                </a:ext>
              </a:extLst>
            </xdr:cNvPr>
            <xdr:cNvGraphicFramePr/>
          </xdr:nvGraphicFramePr>
          <xdr:xfrm>
            <a:off x="0" y="0"/>
            <a:ext cx="0" cy="0"/>
          </xdr:xfrm>
          <a:graphic>
            <a:graphicData uri="http://schemas.microsoft.com/office/drawing/2010/slicer">
              <sle:slicer xmlns:sle="http://schemas.microsoft.com/office/drawing/2010/slicer" name="Status_Clean"/>
            </a:graphicData>
          </a:graphic>
        </xdr:graphicFrame>
      </mc:Choice>
      <mc:Fallback xmlns="">
        <xdr:sp macro="" textlink="">
          <xdr:nvSpPr>
            <xdr:cNvPr id="0" name=""/>
            <xdr:cNvSpPr>
              <a:spLocks noTextEdit="1"/>
            </xdr:cNvSpPr>
          </xdr:nvSpPr>
          <xdr:spPr>
            <a:xfrm>
              <a:off x="6943725" y="17935575"/>
              <a:ext cx="1828800" cy="26384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38100</xdr:colOff>
      <xdr:row>33</xdr:row>
      <xdr:rowOff>76200</xdr:rowOff>
    </xdr:from>
    <xdr:to>
      <xdr:col>26</xdr:col>
      <xdr:colOff>152400</xdr:colOff>
      <xdr:row>42</xdr:row>
      <xdr:rowOff>28575</xdr:rowOff>
    </xdr:to>
    <mc:AlternateContent xmlns:mc="http://schemas.openxmlformats.org/markup-compatibility/2006" xmlns:a14="http://schemas.microsoft.com/office/drawing/2010/main">
      <mc:Choice Requires="a14">
        <xdr:graphicFrame macro="">
          <xdr:nvGraphicFramePr>
            <xdr:cNvPr id="20" name="City_Final">
              <a:extLst>
                <a:ext uri="{FF2B5EF4-FFF2-40B4-BE49-F238E27FC236}">
                  <a16:creationId xmlns:a16="http://schemas.microsoft.com/office/drawing/2014/main" id="{BA562E20-7252-1B83-719C-C47A29037BC5}"/>
                </a:ext>
                <a:ext uri="{147F2762-F138-4A5C-976F-8EAC2B608ADB}">
                  <a16:predDERef xmlns:a16="http://schemas.microsoft.com/office/drawing/2014/main" pred="{6023E4D1-F9D8-1D4D-D1DC-3289F84B6BBB}"/>
                </a:ext>
              </a:extLst>
            </xdr:cNvPr>
            <xdr:cNvGraphicFramePr/>
          </xdr:nvGraphicFramePr>
          <xdr:xfrm>
            <a:off x="0" y="0"/>
            <a:ext cx="0" cy="0"/>
          </xdr:xfrm>
          <a:graphic>
            <a:graphicData uri="http://schemas.microsoft.com/office/drawing/2010/slicer">
              <sle:slicer xmlns:sle="http://schemas.microsoft.com/office/drawing/2010/slicer" name="City_Final"/>
            </a:graphicData>
          </a:graphic>
        </xdr:graphicFrame>
      </mc:Choice>
      <mc:Fallback xmlns="">
        <xdr:sp macro="" textlink="">
          <xdr:nvSpPr>
            <xdr:cNvPr id="0" name=""/>
            <xdr:cNvSpPr>
              <a:spLocks noTextEdit="1"/>
            </xdr:cNvSpPr>
          </xdr:nvSpPr>
          <xdr:spPr>
            <a:xfrm>
              <a:off x="8924925" y="17983200"/>
              <a:ext cx="1828800" cy="26384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9525</xdr:colOff>
      <xdr:row>24</xdr:row>
      <xdr:rowOff>47625</xdr:rowOff>
    </xdr:from>
    <xdr:to>
      <xdr:col>26</xdr:col>
      <xdr:colOff>142875</xdr:colOff>
      <xdr:row>33</xdr:row>
      <xdr:rowOff>47625</xdr:rowOff>
    </xdr:to>
    <mc:AlternateContent xmlns:mc="http://schemas.openxmlformats.org/markup-compatibility/2006" xmlns:a14="http://schemas.microsoft.com/office/drawing/2010/main">
      <mc:Choice Requires="a14">
        <xdr:graphicFrame macro="">
          <xdr:nvGraphicFramePr>
            <xdr:cNvPr id="21" name="Company_Segment">
              <a:extLst>
                <a:ext uri="{FF2B5EF4-FFF2-40B4-BE49-F238E27FC236}">
                  <a16:creationId xmlns:a16="http://schemas.microsoft.com/office/drawing/2014/main" id="{2E7FC4C2-9B46-3E08-B59E-5F040779EEAA}"/>
                </a:ext>
                <a:ext uri="{147F2762-F138-4A5C-976F-8EAC2B608ADB}">
                  <a16:predDERef xmlns:a16="http://schemas.microsoft.com/office/drawing/2014/main" pred="{BA562E20-7252-1B83-719C-C47A29037BC5}"/>
                </a:ext>
              </a:extLst>
            </xdr:cNvPr>
            <xdr:cNvGraphicFramePr/>
          </xdr:nvGraphicFramePr>
          <xdr:xfrm>
            <a:off x="0" y="0"/>
            <a:ext cx="0" cy="0"/>
          </xdr:xfrm>
          <a:graphic>
            <a:graphicData uri="http://schemas.microsoft.com/office/drawing/2010/slicer">
              <sle:slicer xmlns:sle="http://schemas.microsoft.com/office/drawing/2010/slicer" name="Company_Segment"/>
            </a:graphicData>
          </a:graphic>
        </xdr:graphicFrame>
      </mc:Choice>
      <mc:Fallback xmlns="">
        <xdr:sp macro="" textlink="">
          <xdr:nvSpPr>
            <xdr:cNvPr id="0" name=""/>
            <xdr:cNvSpPr>
              <a:spLocks noTextEdit="1"/>
            </xdr:cNvSpPr>
          </xdr:nvSpPr>
          <xdr:spPr>
            <a:xfrm>
              <a:off x="4876800" y="17916525"/>
              <a:ext cx="1828800" cy="26384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9</xdr:row>
      <xdr:rowOff>133350</xdr:rowOff>
    </xdr:from>
    <xdr:to>
      <xdr:col>26</xdr:col>
      <xdr:colOff>142875</xdr:colOff>
      <xdr:row>14</xdr:row>
      <xdr:rowOff>95250</xdr:rowOff>
    </xdr:to>
    <mc:AlternateContent xmlns:mc="http://schemas.openxmlformats.org/markup-compatibility/2006" xmlns:a14="http://schemas.microsoft.com/office/drawing/2010/main">
      <mc:Choice Requires="a14">
        <xdr:graphicFrame macro="">
          <xdr:nvGraphicFramePr>
            <xdr:cNvPr id="22" name="Lead_Quarter">
              <a:extLst>
                <a:ext uri="{FF2B5EF4-FFF2-40B4-BE49-F238E27FC236}">
                  <a16:creationId xmlns:a16="http://schemas.microsoft.com/office/drawing/2014/main" id="{9B5C3B1C-A52D-EE52-2F62-B66655F21F3F}"/>
                </a:ext>
                <a:ext uri="{147F2762-F138-4A5C-976F-8EAC2B608ADB}">
                  <a16:predDERef xmlns:a16="http://schemas.microsoft.com/office/drawing/2014/main" pred="{2E7FC4C2-9B46-3E08-B59E-5F040779EEAA}"/>
                </a:ext>
              </a:extLst>
            </xdr:cNvPr>
            <xdr:cNvGraphicFramePr/>
          </xdr:nvGraphicFramePr>
          <xdr:xfrm>
            <a:off x="0" y="0"/>
            <a:ext cx="0" cy="0"/>
          </xdr:xfrm>
          <a:graphic>
            <a:graphicData uri="http://schemas.microsoft.com/office/drawing/2010/slicer">
              <sle:slicer xmlns:sle="http://schemas.microsoft.com/office/drawing/2010/slicer" name="Lead_Quarter"/>
            </a:graphicData>
          </a:graphic>
        </xdr:graphicFrame>
      </mc:Choice>
      <mc:Fallback xmlns="">
        <xdr:sp macro="" textlink="">
          <xdr:nvSpPr>
            <xdr:cNvPr id="0" name=""/>
            <xdr:cNvSpPr>
              <a:spLocks noTextEdit="1"/>
            </xdr:cNvSpPr>
          </xdr:nvSpPr>
          <xdr:spPr>
            <a:xfrm>
              <a:off x="6896100" y="15154275"/>
              <a:ext cx="1828800" cy="26384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0</xdr:row>
      <xdr:rowOff>0</xdr:rowOff>
    </xdr:from>
    <xdr:to>
      <xdr:col>26</xdr:col>
      <xdr:colOff>142875</xdr:colOff>
      <xdr:row>3</xdr:row>
      <xdr:rowOff>28575</xdr:rowOff>
    </xdr:to>
    <mc:AlternateContent xmlns:mc="http://schemas.openxmlformats.org/markup-compatibility/2006" xmlns:a14="http://schemas.microsoft.com/office/drawing/2010/main">
      <mc:Choice Requires="a14">
        <xdr:graphicFrame macro="">
          <xdr:nvGraphicFramePr>
            <xdr:cNvPr id="23" name="Lead_Year">
              <a:extLst>
                <a:ext uri="{FF2B5EF4-FFF2-40B4-BE49-F238E27FC236}">
                  <a16:creationId xmlns:a16="http://schemas.microsoft.com/office/drawing/2014/main" id="{08B2F305-4ACA-3D51-8E5E-6D891510E452}"/>
                </a:ext>
                <a:ext uri="{147F2762-F138-4A5C-976F-8EAC2B608ADB}">
                  <a16:predDERef xmlns:a16="http://schemas.microsoft.com/office/drawing/2014/main" pred="{9B5C3B1C-A52D-EE52-2F62-B66655F21F3F}"/>
                </a:ext>
              </a:extLst>
            </xdr:cNvPr>
            <xdr:cNvGraphicFramePr/>
          </xdr:nvGraphicFramePr>
          <xdr:xfrm>
            <a:off x="0" y="0"/>
            <a:ext cx="0" cy="0"/>
          </xdr:xfrm>
          <a:graphic>
            <a:graphicData uri="http://schemas.microsoft.com/office/drawing/2010/slicer">
              <sle:slicer xmlns:sle="http://schemas.microsoft.com/office/drawing/2010/slicer" name="Lead_Year"/>
            </a:graphicData>
          </a:graphic>
        </xdr:graphicFrame>
      </mc:Choice>
      <mc:Fallback xmlns="">
        <xdr:sp macro="" textlink="">
          <xdr:nvSpPr>
            <xdr:cNvPr id="0" name=""/>
            <xdr:cNvSpPr>
              <a:spLocks noTextEdit="1"/>
            </xdr:cNvSpPr>
          </xdr:nvSpPr>
          <xdr:spPr>
            <a:xfrm>
              <a:off x="4914900" y="15163800"/>
              <a:ext cx="1828800" cy="26384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14</xdr:row>
      <xdr:rowOff>85725</xdr:rowOff>
    </xdr:from>
    <xdr:to>
      <xdr:col>26</xdr:col>
      <xdr:colOff>133350</xdr:colOff>
      <xdr:row>18</xdr:row>
      <xdr:rowOff>123825</xdr:rowOff>
    </xdr:to>
    <mc:AlternateContent xmlns:mc="http://schemas.openxmlformats.org/markup-compatibility/2006" xmlns:a14="http://schemas.microsoft.com/office/drawing/2010/main">
      <mc:Choice Requires="a14">
        <xdr:graphicFrame macro="">
          <xdr:nvGraphicFramePr>
            <xdr:cNvPr id="24" name="Assigned_Agent">
              <a:extLst>
                <a:ext uri="{FF2B5EF4-FFF2-40B4-BE49-F238E27FC236}">
                  <a16:creationId xmlns:a16="http://schemas.microsoft.com/office/drawing/2014/main" id="{1D4BCBE2-B2C3-46D7-57DC-A4801164242D}"/>
                </a:ext>
                <a:ext uri="{147F2762-F138-4A5C-976F-8EAC2B608ADB}">
                  <a16:predDERef xmlns:a16="http://schemas.microsoft.com/office/drawing/2014/main" pred="{08B2F305-4ACA-3D51-8E5E-6D891510E452}"/>
                </a:ext>
              </a:extLst>
            </xdr:cNvPr>
            <xdr:cNvGraphicFramePr/>
          </xdr:nvGraphicFramePr>
          <xdr:xfrm>
            <a:off x="0" y="0"/>
            <a:ext cx="0" cy="0"/>
          </xdr:xfrm>
          <a:graphic>
            <a:graphicData uri="http://schemas.microsoft.com/office/drawing/2010/slicer">
              <sle:slicer xmlns:sle="http://schemas.microsoft.com/office/drawing/2010/slicer" name="Assigned_Agent"/>
            </a:graphicData>
          </a:graphic>
        </xdr:graphicFrame>
      </mc:Choice>
      <mc:Fallback xmlns="">
        <xdr:sp macro="" textlink="">
          <xdr:nvSpPr>
            <xdr:cNvPr id="0" name=""/>
            <xdr:cNvSpPr>
              <a:spLocks noTextEdit="1"/>
            </xdr:cNvSpPr>
          </xdr:nvSpPr>
          <xdr:spPr>
            <a:xfrm>
              <a:off x="8867775" y="15173325"/>
              <a:ext cx="1828800" cy="26384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3</xdr:row>
      <xdr:rowOff>28575</xdr:rowOff>
    </xdr:from>
    <xdr:to>
      <xdr:col>26</xdr:col>
      <xdr:colOff>152400</xdr:colOff>
      <xdr:row>9</xdr:row>
      <xdr:rowOff>85725</xdr:rowOff>
    </xdr:to>
    <mc:AlternateContent xmlns:mc="http://schemas.openxmlformats.org/markup-compatibility/2006" xmlns:tsle="http://schemas.microsoft.com/office/drawing/2012/timeslicer">
      <mc:Choice Requires="tsle">
        <xdr:graphicFrame macro="">
          <xdr:nvGraphicFramePr>
            <xdr:cNvPr id="25" name="Lead_Date_Final 1">
              <a:extLst>
                <a:ext uri="{FF2B5EF4-FFF2-40B4-BE49-F238E27FC236}">
                  <a16:creationId xmlns:a16="http://schemas.microsoft.com/office/drawing/2014/main" id="{525D3B4D-7F84-0BA4-12C5-663CC167F002}"/>
                </a:ext>
                <a:ext uri="{147F2762-F138-4A5C-976F-8EAC2B608ADB}">
                  <a16:predDERef xmlns:a16="http://schemas.microsoft.com/office/drawing/2014/main" pred="{1D4BCBE2-B2C3-46D7-57DC-A4801164242D}"/>
                </a:ext>
              </a:extLst>
            </xdr:cNvPr>
            <xdr:cNvGraphicFramePr/>
          </xdr:nvGraphicFramePr>
          <xdr:xfrm>
            <a:off x="0" y="0"/>
            <a:ext cx="0" cy="0"/>
          </xdr:xfrm>
          <a:graphic>
            <a:graphicData uri="http://schemas.microsoft.com/office/drawing/2012/timeslicer">
              <tsle:timeslicer name="Lead_Date_Final 1"/>
            </a:graphicData>
          </a:graphic>
        </xdr:graphicFrame>
      </mc:Choice>
      <mc:Fallback xmlns="">
        <xdr:sp macro="" textlink="">
          <xdr:nvSpPr>
            <xdr:cNvPr id="0" name=""/>
            <xdr:cNvSpPr>
              <a:spLocks noTextEdit="1"/>
            </xdr:cNvSpPr>
          </xdr:nvSpPr>
          <xdr:spPr>
            <a:xfrm>
              <a:off x="457200" y="18392775"/>
              <a:ext cx="33337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xdr:twoCellAnchor>
  <xdr:twoCellAnchor>
    <xdr:from>
      <xdr:col>15</xdr:col>
      <xdr:colOff>9525</xdr:colOff>
      <xdr:row>1</xdr:row>
      <xdr:rowOff>9525</xdr:rowOff>
    </xdr:from>
    <xdr:to>
      <xdr:col>21</xdr:col>
      <xdr:colOff>581025</xdr:colOff>
      <xdr:row>16</xdr:row>
      <xdr:rowOff>0</xdr:rowOff>
    </xdr:to>
    <xdr:graphicFrame macro="">
      <xdr:nvGraphicFramePr>
        <xdr:cNvPr id="4" name="Chart 3">
          <a:extLst>
            <a:ext uri="{FF2B5EF4-FFF2-40B4-BE49-F238E27FC236}">
              <a16:creationId xmlns:a16="http://schemas.microsoft.com/office/drawing/2014/main" id="{7F0856E6-9E28-D503-2B33-12FCB0D20746}"/>
            </a:ext>
            <a:ext uri="{147F2762-F138-4A5C-976F-8EAC2B608ADB}">
              <a16:predDERef xmlns:a16="http://schemas.microsoft.com/office/drawing/2014/main" pred="{525D3B4D-7F84-0BA4-12C5-663CC167F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219075</xdr:colOff>
      <xdr:row>3</xdr:row>
      <xdr:rowOff>152400</xdr:rowOff>
    </xdr:from>
    <xdr:to>
      <xdr:col>0</xdr:col>
      <xdr:colOff>695325</xdr:colOff>
      <xdr:row>5</xdr:row>
      <xdr:rowOff>114300</xdr:rowOff>
    </xdr:to>
    <xdr:pic>
      <xdr:nvPicPr>
        <xdr:cNvPr id="5" name="Picture 4">
          <a:extLst>
            <a:ext uri="{FF2B5EF4-FFF2-40B4-BE49-F238E27FC236}">
              <a16:creationId xmlns:a16="http://schemas.microsoft.com/office/drawing/2014/main" id="{9B91D18F-645D-64C3-6D9B-F5B944A0CB60}"/>
            </a:ext>
            <a:ext uri="{147F2762-F138-4A5C-976F-8EAC2B608ADB}">
              <a16:predDERef xmlns:a16="http://schemas.microsoft.com/office/drawing/2014/main" pred="{9D7B0FF7-564D-29CA-62ED-6F74E521F259}"/>
            </a:ext>
          </a:extLst>
        </xdr:cNvPr>
        <xdr:cNvPicPr>
          <a:picLocks noChangeAspect="1"/>
        </xdr:cNvPicPr>
      </xdr:nvPicPr>
      <xdr:blipFill>
        <a:blip xmlns:r="http://schemas.openxmlformats.org/officeDocument/2006/relationships" r:embed="rId8"/>
        <a:stretch>
          <a:fillRect/>
        </a:stretch>
      </xdr:blipFill>
      <xdr:spPr>
        <a:xfrm>
          <a:off x="219075" y="1038225"/>
          <a:ext cx="476250" cy="476250"/>
        </a:xfrm>
        <a:prstGeom prst="rect">
          <a:avLst/>
        </a:prstGeom>
      </xdr:spPr>
    </xdr:pic>
    <xdr:clientData/>
  </xdr:twoCellAnchor>
  <xdr:twoCellAnchor editAs="oneCell">
    <xdr:from>
      <xdr:col>2</xdr:col>
      <xdr:colOff>257175</xdr:colOff>
      <xdr:row>3</xdr:row>
      <xdr:rowOff>133350</xdr:rowOff>
    </xdr:from>
    <xdr:to>
      <xdr:col>2</xdr:col>
      <xdr:colOff>704850</xdr:colOff>
      <xdr:row>5</xdr:row>
      <xdr:rowOff>76200</xdr:rowOff>
    </xdr:to>
    <xdr:pic>
      <xdr:nvPicPr>
        <xdr:cNvPr id="6" name="Picture 5">
          <a:extLst>
            <a:ext uri="{FF2B5EF4-FFF2-40B4-BE49-F238E27FC236}">
              <a16:creationId xmlns:a16="http://schemas.microsoft.com/office/drawing/2014/main" id="{984BB99B-59C8-C671-CC69-F3C7DE564634}"/>
            </a:ext>
            <a:ext uri="{147F2762-F138-4A5C-976F-8EAC2B608ADB}">
              <a16:predDERef xmlns:a16="http://schemas.microsoft.com/office/drawing/2014/main" pred="{9B91D18F-645D-64C3-6D9B-F5B944A0CB60}"/>
            </a:ext>
          </a:extLst>
        </xdr:cNvPr>
        <xdr:cNvPicPr>
          <a:picLocks noChangeAspect="1"/>
        </xdr:cNvPicPr>
      </xdr:nvPicPr>
      <xdr:blipFill>
        <a:blip xmlns:r="http://schemas.openxmlformats.org/officeDocument/2006/relationships" r:embed="rId9"/>
        <a:stretch>
          <a:fillRect/>
        </a:stretch>
      </xdr:blipFill>
      <xdr:spPr>
        <a:xfrm>
          <a:off x="2085975" y="1019175"/>
          <a:ext cx="447675" cy="457200"/>
        </a:xfrm>
        <a:prstGeom prst="rect">
          <a:avLst/>
        </a:prstGeom>
      </xdr:spPr>
    </xdr:pic>
    <xdr:clientData/>
  </xdr:twoCellAnchor>
  <xdr:twoCellAnchor editAs="oneCell">
    <xdr:from>
      <xdr:col>6</xdr:col>
      <xdr:colOff>428625</xdr:colOff>
      <xdr:row>3</xdr:row>
      <xdr:rowOff>171450</xdr:rowOff>
    </xdr:from>
    <xdr:to>
      <xdr:col>6</xdr:col>
      <xdr:colOff>790575</xdr:colOff>
      <xdr:row>5</xdr:row>
      <xdr:rowOff>28575</xdr:rowOff>
    </xdr:to>
    <xdr:pic>
      <xdr:nvPicPr>
        <xdr:cNvPr id="7" name="Picture 6">
          <a:extLst>
            <a:ext uri="{FF2B5EF4-FFF2-40B4-BE49-F238E27FC236}">
              <a16:creationId xmlns:a16="http://schemas.microsoft.com/office/drawing/2014/main" id="{D81F55A5-282F-B769-3149-8C7C56303B21}"/>
            </a:ext>
            <a:ext uri="{147F2762-F138-4A5C-976F-8EAC2B608ADB}">
              <a16:predDERef xmlns:a16="http://schemas.microsoft.com/office/drawing/2014/main" pred="{984BB99B-59C8-C671-CC69-F3C7DE564634}"/>
            </a:ext>
          </a:extLst>
        </xdr:cNvPr>
        <xdr:cNvPicPr>
          <a:picLocks noChangeAspect="1"/>
        </xdr:cNvPicPr>
      </xdr:nvPicPr>
      <xdr:blipFill>
        <a:blip xmlns:r="http://schemas.openxmlformats.org/officeDocument/2006/relationships" r:embed="rId10"/>
        <a:stretch>
          <a:fillRect/>
        </a:stretch>
      </xdr:blipFill>
      <xdr:spPr>
        <a:xfrm>
          <a:off x="6486525" y="1057275"/>
          <a:ext cx="361950" cy="371475"/>
        </a:xfrm>
        <a:prstGeom prst="rect">
          <a:avLst/>
        </a:prstGeom>
      </xdr:spPr>
    </xdr:pic>
    <xdr:clientData/>
  </xdr:twoCellAnchor>
  <xdr:twoCellAnchor editAs="oneCell">
    <xdr:from>
      <xdr:col>4</xdr:col>
      <xdr:colOff>390525</xdr:colOff>
      <xdr:row>3</xdr:row>
      <xdr:rowOff>200025</xdr:rowOff>
    </xdr:from>
    <xdr:to>
      <xdr:col>4</xdr:col>
      <xdr:colOff>676275</xdr:colOff>
      <xdr:row>4</xdr:row>
      <xdr:rowOff>266700</xdr:rowOff>
    </xdr:to>
    <xdr:pic>
      <xdr:nvPicPr>
        <xdr:cNvPr id="8" name="Picture 7">
          <a:extLst>
            <a:ext uri="{FF2B5EF4-FFF2-40B4-BE49-F238E27FC236}">
              <a16:creationId xmlns:a16="http://schemas.microsoft.com/office/drawing/2014/main" id="{75C7192F-9FB6-AF3B-3602-46A56AB5C51C}"/>
            </a:ext>
            <a:ext uri="{147F2762-F138-4A5C-976F-8EAC2B608ADB}">
              <a16:predDERef xmlns:a16="http://schemas.microsoft.com/office/drawing/2014/main" pred="{D81F55A5-282F-B769-3149-8C7C56303B21}"/>
            </a:ext>
          </a:extLst>
        </xdr:cNvPr>
        <xdr:cNvPicPr>
          <a:picLocks noChangeAspect="1"/>
        </xdr:cNvPicPr>
      </xdr:nvPicPr>
      <xdr:blipFill>
        <a:blip xmlns:r="http://schemas.openxmlformats.org/officeDocument/2006/relationships" r:embed="rId11"/>
        <a:stretch>
          <a:fillRect/>
        </a:stretch>
      </xdr:blipFill>
      <xdr:spPr>
        <a:xfrm>
          <a:off x="4333875" y="1085850"/>
          <a:ext cx="285750" cy="285750"/>
        </a:xfrm>
        <a:prstGeom prst="rect">
          <a:avLst/>
        </a:prstGeom>
      </xdr:spPr>
    </xdr:pic>
    <xdr:clientData/>
  </xdr:twoCellAnchor>
  <xdr:twoCellAnchor editAs="oneCell">
    <xdr:from>
      <xdr:col>8</xdr:col>
      <xdr:colOff>66675</xdr:colOff>
      <xdr:row>3</xdr:row>
      <xdr:rowOff>171450</xdr:rowOff>
    </xdr:from>
    <xdr:to>
      <xdr:col>8</xdr:col>
      <xdr:colOff>438150</xdr:colOff>
      <xdr:row>5</xdr:row>
      <xdr:rowOff>28575</xdr:rowOff>
    </xdr:to>
    <xdr:pic>
      <xdr:nvPicPr>
        <xdr:cNvPr id="10" name="Picture 9">
          <a:extLst>
            <a:ext uri="{FF2B5EF4-FFF2-40B4-BE49-F238E27FC236}">
              <a16:creationId xmlns:a16="http://schemas.microsoft.com/office/drawing/2014/main" id="{B17124C9-A603-E3C3-80BB-C7847A154FA6}"/>
            </a:ext>
            <a:ext uri="{147F2762-F138-4A5C-976F-8EAC2B608ADB}">
              <a16:predDERef xmlns:a16="http://schemas.microsoft.com/office/drawing/2014/main" pred="{75C7192F-9FB6-AF3B-3602-46A56AB5C51C}"/>
            </a:ext>
          </a:extLst>
        </xdr:cNvPr>
        <xdr:cNvPicPr>
          <a:picLocks noChangeAspect="1"/>
        </xdr:cNvPicPr>
      </xdr:nvPicPr>
      <xdr:blipFill>
        <a:blip xmlns:r="http://schemas.openxmlformats.org/officeDocument/2006/relationships" r:embed="rId12"/>
        <a:stretch>
          <a:fillRect/>
        </a:stretch>
      </xdr:blipFill>
      <xdr:spPr>
        <a:xfrm>
          <a:off x="8258175" y="1057275"/>
          <a:ext cx="371475" cy="371475"/>
        </a:xfrm>
        <a:prstGeom prst="rect">
          <a:avLst/>
        </a:prstGeom>
      </xdr:spPr>
    </xdr:pic>
    <xdr:clientData/>
  </xdr:twoCellAnchor>
  <xdr:twoCellAnchor editAs="oneCell">
    <xdr:from>
      <xdr:col>2</xdr:col>
      <xdr:colOff>647700</xdr:colOff>
      <xdr:row>5</xdr:row>
      <xdr:rowOff>133350</xdr:rowOff>
    </xdr:from>
    <xdr:to>
      <xdr:col>2</xdr:col>
      <xdr:colOff>876300</xdr:colOff>
      <xdr:row>7</xdr:row>
      <xdr:rowOff>9525</xdr:rowOff>
    </xdr:to>
    <xdr:pic>
      <xdr:nvPicPr>
        <xdr:cNvPr id="18" name="Picture 17">
          <a:extLst>
            <a:ext uri="{FF2B5EF4-FFF2-40B4-BE49-F238E27FC236}">
              <a16:creationId xmlns:a16="http://schemas.microsoft.com/office/drawing/2014/main" id="{748B7B73-CEDC-48BA-B9C4-1BC6C1CF0E90}"/>
            </a:ext>
            <a:ext uri="{147F2762-F138-4A5C-976F-8EAC2B608ADB}">
              <a16:predDERef xmlns:a16="http://schemas.microsoft.com/office/drawing/2014/main" pred="{B17124C9-A603-E3C3-80BB-C7847A154FA6}"/>
            </a:ext>
          </a:extLst>
        </xdr:cNvPr>
        <xdr:cNvPicPr>
          <a:picLocks noChangeAspect="1"/>
        </xdr:cNvPicPr>
      </xdr:nvPicPr>
      <xdr:blipFill>
        <a:blip xmlns:r="http://schemas.openxmlformats.org/officeDocument/2006/relationships" r:embed="rId13"/>
        <a:stretch>
          <a:fillRect/>
        </a:stretch>
      </xdr:blipFill>
      <xdr:spPr>
        <a:xfrm>
          <a:off x="2476500" y="1533525"/>
          <a:ext cx="228600" cy="219075"/>
        </a:xfrm>
        <a:prstGeom prst="rect">
          <a:avLst/>
        </a:prstGeom>
      </xdr:spPr>
    </xdr:pic>
    <xdr:clientData/>
  </xdr:twoCellAnchor>
  <xdr:twoCellAnchor editAs="oneCell">
    <xdr:from>
      <xdr:col>4</xdr:col>
      <xdr:colOff>638175</xdr:colOff>
      <xdr:row>5</xdr:row>
      <xdr:rowOff>142875</xdr:rowOff>
    </xdr:from>
    <xdr:to>
      <xdr:col>4</xdr:col>
      <xdr:colOff>857250</xdr:colOff>
      <xdr:row>7</xdr:row>
      <xdr:rowOff>19050</xdr:rowOff>
    </xdr:to>
    <xdr:pic>
      <xdr:nvPicPr>
        <xdr:cNvPr id="27" name="Picture 26">
          <a:extLst>
            <a:ext uri="{FF2B5EF4-FFF2-40B4-BE49-F238E27FC236}">
              <a16:creationId xmlns:a16="http://schemas.microsoft.com/office/drawing/2014/main" id="{8B1BB6A2-C621-010D-6BBB-E35BE7DC7123}"/>
            </a:ext>
            <a:ext uri="{147F2762-F138-4A5C-976F-8EAC2B608ADB}">
              <a16:predDERef xmlns:a16="http://schemas.microsoft.com/office/drawing/2014/main" pred="{748B7B73-CEDC-48BA-B9C4-1BC6C1CF0E90}"/>
            </a:ext>
          </a:extLst>
        </xdr:cNvPr>
        <xdr:cNvPicPr>
          <a:picLocks noChangeAspect="1"/>
        </xdr:cNvPicPr>
      </xdr:nvPicPr>
      <xdr:blipFill>
        <a:blip xmlns:r="http://schemas.openxmlformats.org/officeDocument/2006/relationships" r:embed="rId14"/>
        <a:stretch>
          <a:fillRect/>
        </a:stretch>
      </xdr:blipFill>
      <xdr:spPr>
        <a:xfrm>
          <a:off x="4581525" y="1543050"/>
          <a:ext cx="219075" cy="219075"/>
        </a:xfrm>
        <a:prstGeom prst="rect">
          <a:avLst/>
        </a:prstGeom>
      </xdr:spPr>
    </xdr:pic>
    <xdr:clientData/>
  </xdr:twoCellAnchor>
  <xdr:twoCellAnchor editAs="oneCell">
    <xdr:from>
      <xdr:col>8</xdr:col>
      <xdr:colOff>695325</xdr:colOff>
      <xdr:row>5</xdr:row>
      <xdr:rowOff>142875</xdr:rowOff>
    </xdr:from>
    <xdr:to>
      <xdr:col>8</xdr:col>
      <xdr:colOff>914400</xdr:colOff>
      <xdr:row>7</xdr:row>
      <xdr:rowOff>0</xdr:rowOff>
    </xdr:to>
    <xdr:pic>
      <xdr:nvPicPr>
        <xdr:cNvPr id="32" name="Picture 31">
          <a:extLst>
            <a:ext uri="{FF2B5EF4-FFF2-40B4-BE49-F238E27FC236}">
              <a16:creationId xmlns:a16="http://schemas.microsoft.com/office/drawing/2014/main" id="{50594ECA-78EB-4B35-B993-B9DF1F8F099E}"/>
            </a:ext>
            <a:ext uri="{147F2762-F138-4A5C-976F-8EAC2B608ADB}">
              <a16:predDERef xmlns:a16="http://schemas.microsoft.com/office/drawing/2014/main" pred="{AF5D083C-5A7E-B9B1-9B3B-E5D82E82DF91}"/>
            </a:ext>
          </a:extLst>
        </xdr:cNvPr>
        <xdr:cNvPicPr>
          <a:picLocks noChangeAspect="1"/>
        </xdr:cNvPicPr>
      </xdr:nvPicPr>
      <xdr:blipFill>
        <a:blip xmlns:r="http://schemas.openxmlformats.org/officeDocument/2006/relationships" r:embed="rId15"/>
        <a:stretch>
          <a:fillRect/>
        </a:stretch>
      </xdr:blipFill>
      <xdr:spPr>
        <a:xfrm>
          <a:off x="8886825" y="1543050"/>
          <a:ext cx="219075" cy="200025"/>
        </a:xfrm>
        <a:prstGeom prst="rect">
          <a:avLst/>
        </a:prstGeom>
      </xdr:spPr>
    </xdr:pic>
    <xdr:clientData/>
  </xdr:twoCellAnchor>
  <xdr:twoCellAnchor editAs="oneCell">
    <xdr:from>
      <xdr:col>6</xdr:col>
      <xdr:colOff>638175</xdr:colOff>
      <xdr:row>5</xdr:row>
      <xdr:rowOff>123825</xdr:rowOff>
    </xdr:from>
    <xdr:to>
      <xdr:col>6</xdr:col>
      <xdr:colOff>876300</xdr:colOff>
      <xdr:row>7</xdr:row>
      <xdr:rowOff>19050</xdr:rowOff>
    </xdr:to>
    <xdr:pic>
      <xdr:nvPicPr>
        <xdr:cNvPr id="33" name="Picture 32">
          <a:extLst>
            <a:ext uri="{FF2B5EF4-FFF2-40B4-BE49-F238E27FC236}">
              <a16:creationId xmlns:a16="http://schemas.microsoft.com/office/drawing/2014/main" id="{7163FFAB-8095-8257-75B2-4C4FB911635C}"/>
            </a:ext>
            <a:ext uri="{147F2762-F138-4A5C-976F-8EAC2B608ADB}">
              <a16:predDERef xmlns:a16="http://schemas.microsoft.com/office/drawing/2014/main" pred="{50594ECA-78EB-4B35-B993-B9DF1F8F099E}"/>
            </a:ext>
          </a:extLst>
        </xdr:cNvPr>
        <xdr:cNvPicPr>
          <a:picLocks noChangeAspect="1"/>
        </xdr:cNvPicPr>
      </xdr:nvPicPr>
      <xdr:blipFill>
        <a:blip xmlns:r="http://schemas.openxmlformats.org/officeDocument/2006/relationships" r:embed="rId16"/>
        <a:stretch>
          <a:fillRect/>
        </a:stretch>
      </xdr:blipFill>
      <xdr:spPr>
        <a:xfrm>
          <a:off x="6696075" y="1524000"/>
          <a:ext cx="238125" cy="238125"/>
        </a:xfrm>
        <a:prstGeom prst="rect">
          <a:avLst/>
        </a:prstGeom>
      </xdr:spPr>
    </xdr:pic>
    <xdr:clientData/>
  </xdr:twoCellAnchor>
  <xdr:twoCellAnchor editAs="oneCell">
    <xdr:from>
      <xdr:col>0</xdr:col>
      <xdr:colOff>609600</xdr:colOff>
      <xdr:row>5</xdr:row>
      <xdr:rowOff>142875</xdr:rowOff>
    </xdr:from>
    <xdr:to>
      <xdr:col>0</xdr:col>
      <xdr:colOff>828675</xdr:colOff>
      <xdr:row>7</xdr:row>
      <xdr:rowOff>0</xdr:rowOff>
    </xdr:to>
    <xdr:pic>
      <xdr:nvPicPr>
        <xdr:cNvPr id="34" name="Picture 33">
          <a:extLst>
            <a:ext uri="{FF2B5EF4-FFF2-40B4-BE49-F238E27FC236}">
              <a16:creationId xmlns:a16="http://schemas.microsoft.com/office/drawing/2014/main" id="{E40804C2-6A6B-4140-B7C3-A7A9E4A32AB9}"/>
            </a:ext>
            <a:ext uri="{147F2762-F138-4A5C-976F-8EAC2B608ADB}">
              <a16:predDERef xmlns:a16="http://schemas.microsoft.com/office/drawing/2014/main" pred="{7163FFAB-8095-8257-75B2-4C4FB911635C}"/>
            </a:ext>
          </a:extLst>
        </xdr:cNvPr>
        <xdr:cNvPicPr>
          <a:picLocks noChangeAspect="1"/>
        </xdr:cNvPicPr>
      </xdr:nvPicPr>
      <xdr:blipFill>
        <a:blip xmlns:r="http://schemas.openxmlformats.org/officeDocument/2006/relationships" r:embed="rId15"/>
        <a:stretch>
          <a:fillRect/>
        </a:stretch>
      </xdr:blipFill>
      <xdr:spPr>
        <a:xfrm>
          <a:off x="609600" y="1543050"/>
          <a:ext cx="219075" cy="200025"/>
        </a:xfrm>
        <a:prstGeom prst="rect">
          <a:avLst/>
        </a:prstGeom>
      </xdr:spPr>
    </xdr:pic>
    <xdr:clientData/>
  </xdr:twoCellAnchor>
  <xdr:twoCellAnchor>
    <xdr:from>
      <xdr:col>0</xdr:col>
      <xdr:colOff>19050</xdr:colOff>
      <xdr:row>8</xdr:row>
      <xdr:rowOff>0</xdr:rowOff>
    </xdr:from>
    <xdr:to>
      <xdr:col>3</xdr:col>
      <xdr:colOff>962025</xdr:colOff>
      <xdr:row>24</xdr:row>
      <xdr:rowOff>180975</xdr:rowOff>
    </xdr:to>
    <xdr:graphicFrame macro="">
      <xdr:nvGraphicFramePr>
        <xdr:cNvPr id="17" name="Chart 16">
          <a:extLst>
            <a:ext uri="{FF2B5EF4-FFF2-40B4-BE49-F238E27FC236}">
              <a16:creationId xmlns:a16="http://schemas.microsoft.com/office/drawing/2014/main" id="{4B301028-DDED-9717-4CEA-F9DECA2F58E1}"/>
            </a:ext>
            <a:ext uri="{147F2762-F138-4A5C-976F-8EAC2B608ADB}">
              <a16:predDERef xmlns:a16="http://schemas.microsoft.com/office/drawing/2014/main" pred="{E40804C2-6A6B-4140-B7C3-A7A9E4A32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8</xdr:row>
      <xdr:rowOff>19050</xdr:rowOff>
    </xdr:from>
    <xdr:to>
      <xdr:col>5</xdr:col>
      <xdr:colOff>266700</xdr:colOff>
      <xdr:row>24</xdr:row>
      <xdr:rowOff>133350</xdr:rowOff>
    </xdr:to>
    <xdr:graphicFrame macro="">
      <xdr:nvGraphicFramePr>
        <xdr:cNvPr id="3" name="Chart 2">
          <a:extLst>
            <a:ext uri="{FF2B5EF4-FFF2-40B4-BE49-F238E27FC236}">
              <a16:creationId xmlns:a16="http://schemas.microsoft.com/office/drawing/2014/main" id="{F2E68B51-A104-28CD-EAAE-5AC61A2980F8}"/>
            </a:ext>
            <a:ext uri="{147F2762-F138-4A5C-976F-8EAC2B608ADB}">
              <a16:predDERef xmlns:a16="http://schemas.microsoft.com/office/drawing/2014/main" pred="{4B301028-DDED-9717-4CEA-F9DECA2F5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657225</xdr:colOff>
      <xdr:row>8</xdr:row>
      <xdr:rowOff>19050</xdr:rowOff>
    </xdr:from>
    <xdr:to>
      <xdr:col>10</xdr:col>
      <xdr:colOff>76200</xdr:colOff>
      <xdr:row>24</xdr:row>
      <xdr:rowOff>38100</xdr:rowOff>
    </xdr:to>
    <xdr:graphicFrame macro="">
      <xdr:nvGraphicFramePr>
        <xdr:cNvPr id="13" name="Chart 12">
          <a:extLst>
            <a:ext uri="{FF2B5EF4-FFF2-40B4-BE49-F238E27FC236}">
              <a16:creationId xmlns:a16="http://schemas.microsoft.com/office/drawing/2014/main" id="{A9155BAA-3874-4B23-ADE7-30426214DD1D}"/>
            </a:ext>
            <a:ext uri="{147F2762-F138-4A5C-976F-8EAC2B608ADB}">
              <a16:predDERef xmlns:a16="http://schemas.microsoft.com/office/drawing/2014/main" pred="{F2E68B51-A104-28CD-EAAE-5AC61A298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5.595923379631" createdVersion="8" refreshedVersion="8" minRefreshableVersion="3" recordCount="2550" xr:uid="{00000000-000A-0000-FFFF-FFFF00000000}">
  <cacheSource type="worksheet">
    <worksheetSource name="tbl_CleanLeads"/>
  </cacheSource>
  <cacheFields count="27">
    <cacheField name="Assigned_Agent" numFmtId="0">
      <sharedItems count="4">
        <s v="Agent_A"/>
        <s v="Agent_D"/>
        <s v="Agent_B"/>
        <s v="Agent_C"/>
      </sharedItems>
    </cacheField>
    <cacheField name="Lead_ID_Fixed" numFmtId="0">
      <sharedItems count="2550">
        <s v="CL-1185"/>
        <s v="CL-2445"/>
        <s v="CL-2844"/>
        <s v="CL-2472"/>
        <s v="CL-1033"/>
        <s v="CL-1573"/>
        <s v="CL-2966"/>
        <s v="CL-2394"/>
        <s v="CL-2422"/>
        <s v="CL-1014"/>
        <s v="CL-0203"/>
        <s v="CL-2903"/>
        <s v="CL-2832"/>
        <s v="CL-1544"/>
        <s v="CL-0857"/>
        <s v="CL-1537"/>
        <s v="CL-0749"/>
        <s v="CL-0463"/>
        <s v="CL-1743"/>
        <s v="CL-0010"/>
        <s v="CL-0162"/>
        <s v="CL-0946"/>
        <s v="CL-0661"/>
        <s v="CL-0650"/>
        <s v="CL-0822"/>
        <s v="CL-2251"/>
        <s v="CL-1572"/>
        <s v="CL-2773"/>
        <s v="CL-2897"/>
        <s v="CL-2867"/>
        <s v="CL-2198"/>
        <s v="CL-0752"/>
        <s v="CL-1840"/>
        <s v="CL-1742"/>
        <s v="CL-2549"/>
        <s v="CL-2909"/>
        <s v="CL-1039"/>
        <s v="CL-2176"/>
        <s v="CL-0820"/>
        <s v="CL-1246"/>
        <s v="CL-1595"/>
        <s v="CL-2733"/>
        <s v="CL-1068"/>
        <s v="CL-2705"/>
        <s v="CL-1243"/>
        <s v="CL-2333"/>
        <s v="CL-0363"/>
        <s v="CL-2948"/>
        <s v="CL-0235"/>
        <s v="CL-2687"/>
        <s v="CL-2352"/>
        <s v="CL-0652"/>
        <s v="CL-1757"/>
        <s v="CL-1665"/>
        <s v="CL-2605"/>
        <s v="CL-1059"/>
        <s v="CL-0450"/>
        <s v="CL-1422"/>
        <s v="CL-1578"/>
        <s v="CL-2838"/>
        <s v="CL-2646"/>
        <s v="CL-1375"/>
        <s v="CL-2718"/>
        <s v="CL-1502"/>
        <s v="CL-0216"/>
        <s v="CL-0169"/>
        <s v="CL-0039"/>
        <s v="CL-1049"/>
        <s v="CL-2332"/>
        <s v="CL-0623"/>
        <s v="CL-2232"/>
        <s v="CL-0918"/>
        <s v="CL-1607"/>
        <s v="CL-1277"/>
        <s v="CL-1106"/>
        <s v="CL-0849"/>
        <s v="CL-2997"/>
        <s v="CL-1862"/>
        <s v="CL-2048"/>
        <s v="CL-0970"/>
        <s v="CL-1096"/>
        <s v="CL-2200"/>
        <s v="CL-1147"/>
        <s v="CL-1938"/>
        <s v="CL-2161"/>
        <s v="CL-1133"/>
        <s v="CL-0106"/>
        <s v="CL-1803"/>
        <s v="CL-1761"/>
        <s v="CL-1845"/>
        <s v="CL-2820"/>
        <s v="CL-2670"/>
        <s v="CL-1769"/>
        <s v="CL-1849"/>
        <s v="CL-2246"/>
        <s v="CL-1279"/>
        <s v="CL-1175"/>
        <s v="CL-2900"/>
        <s v="CL-0164"/>
        <s v="CL-0708"/>
        <s v="CL-0706"/>
        <s v="CL-1670"/>
        <s v="CL-0677"/>
        <s v="CL-0037"/>
        <s v="CL-0831"/>
        <s v="CL-2002"/>
        <s v="CL-2426"/>
        <s v="CL-2964"/>
        <s v="CL-2103"/>
        <s v="CL-0357"/>
        <s v="CL-2357"/>
        <s v="CL-1160"/>
        <s v="CL-1992"/>
        <s v="CL-2263"/>
        <s v="CL-0838"/>
        <s v="CL-0635"/>
        <s v="CL-1217"/>
        <s v="CL-0627"/>
        <s v="CL-1753"/>
        <s v="CL-1310"/>
        <s v="CL-0081"/>
        <s v="CL-1606"/>
        <s v="CL-0176"/>
        <s v="CL-1257"/>
        <s v="CL-2479"/>
        <s v="CL-2244"/>
        <s v="CL-1794"/>
        <s v="CL-2793"/>
        <s v="CL-1200"/>
        <s v="CL-1858"/>
        <s v="CL-2371"/>
        <s v="CL-1867"/>
        <s v="CL-1682"/>
        <s v="CL-2099"/>
        <s v="CL-0473"/>
        <s v="CL-0994"/>
        <s v="CL-1796"/>
        <s v="CL-0294"/>
        <s v="CL-0585"/>
        <s v="CL-2367"/>
        <s v="CL-2224"/>
        <s v="CL-2052"/>
        <s v="CL-0041"/>
        <s v="CL-0896"/>
        <s v="CL-2497"/>
        <s v="CL-0481"/>
        <s v="CL-0817"/>
        <s v="CL-1900"/>
        <s v="CL-2919"/>
        <s v="CL-1530"/>
        <s v="CL-0638"/>
        <s v="CL-1526"/>
        <s v="CL-0854"/>
        <s v="CL-0979"/>
        <s v="CL-2315"/>
        <s v="CL-0549"/>
        <s v="CL-1623"/>
        <s v="CL-2598"/>
        <s v="CL-2583"/>
        <s v="CL-1965"/>
        <s v="CL-1801"/>
        <s v="CL-0514"/>
        <s v="CL-2866"/>
        <s v="CL-2503"/>
        <s v="CL-0205"/>
        <s v="CL-1367"/>
        <s v="CL-1681"/>
        <s v="CL-2855"/>
        <s v="CL-0953"/>
        <s v="CL-2547"/>
        <s v="CL-0550"/>
        <s v="CL-0912"/>
        <s v="CL-2853"/>
        <s v="CL-0951"/>
        <s v="CL-1886"/>
        <s v="CL-0469"/>
        <s v="CL-0714"/>
        <s v="CL-1070"/>
        <s v="CL-2731"/>
        <s v="CL-1807"/>
        <s v="CL-1167"/>
        <s v="CL-2464"/>
        <s v="CL-2414"/>
        <s v="CL-1608"/>
        <s v="CL-1130"/>
        <s v="CL-0138"/>
        <s v="CL-0698"/>
        <s v="CL-1495"/>
        <s v="CL-0108"/>
        <s v="CL-0146"/>
        <s v="CL-0960"/>
        <s v="CL-0126"/>
        <s v="CL-1255"/>
        <s v="CL-2502"/>
        <s v="CL-1832"/>
        <s v="CL-0131"/>
        <s v="CL-0505"/>
        <s v="CL-1873"/>
        <s v="CL-1386"/>
        <s v="CL-1646"/>
        <s v="CL-2314"/>
        <s v="CL-1223"/>
        <s v="CL-0601"/>
        <s v="CL-2694"/>
        <s v="CL-0121"/>
        <s v="CL-0980"/>
        <s v="CL-2717"/>
        <s v="CL-2395"/>
        <s v="CL-0386"/>
        <s v="CL-0751"/>
        <s v="CL-2935"/>
        <s v="CL-0426"/>
        <s v="CL-1928"/>
        <s v="CL-1971"/>
        <s v="CL-2190"/>
        <s v="CL-2234"/>
        <s v="CL-2089"/>
        <s v="CL-1836"/>
        <s v="CL-2435"/>
        <s v="CL-2019"/>
        <s v="CL-1086"/>
        <s v="CL-0413"/>
        <s v="CL-0388"/>
        <s v="CL-0480"/>
        <s v="CL-2528"/>
        <s v="CL-1713"/>
        <s v="CL-0575"/>
        <s v="CL-0905"/>
        <s v="CL-2325"/>
        <s v="CL-2674"/>
        <s v="CL-1219"/>
        <s v="CL-0987"/>
        <s v="CL-0464"/>
        <s v="CL-2326"/>
        <s v="CL-2174"/>
        <s v="CL-1105"/>
        <s v="CL-0438"/>
        <s v="CL-2074"/>
        <s v="CL-1548"/>
        <s v="CL-1142"/>
        <s v="CL-2462"/>
        <s v="CL-1959"/>
        <s v="CL-2650"/>
        <s v="CL-1099"/>
        <s v="CL-1721"/>
        <s v="CL-1094"/>
        <s v="CL-1885"/>
        <s v="CL-1143"/>
        <s v="CL-0219"/>
        <s v="CL-1238"/>
        <s v="CL-2477"/>
        <s v="CL-0897"/>
        <s v="CL-1180"/>
        <s v="CL-2359"/>
        <s v="CL-1103"/>
        <s v="CL-0238"/>
        <s v="CL-2819"/>
        <s v="CL-0344"/>
        <s v="CL-2000"/>
        <s v="CL-1410"/>
        <s v="CL-1825"/>
        <s v="CL-2850"/>
        <s v="CL-1435"/>
        <s v="CL-0269"/>
        <s v="CL-2416"/>
        <s v="CL-0815"/>
        <s v="CL-0177"/>
        <s v="CL-0013"/>
        <s v="CL-2148"/>
        <s v="CL-0937"/>
        <s v="CL-0545"/>
        <s v="CL-0354"/>
        <s v="CL-2637"/>
        <s v="CL-1654"/>
        <s v="CL-1683"/>
        <s v="CL-1972"/>
        <s v="CL-1360"/>
        <s v="CL-1022"/>
        <s v="CL-1597"/>
        <s v="CL-2771"/>
        <s v="CL-2746"/>
        <s v="CL-2485"/>
        <s v="CL-0392"/>
        <s v="CL-0470"/>
        <s v="CL-1864"/>
        <s v="CL-1356"/>
        <s v="CL-2678"/>
        <s v="CL-1990"/>
        <s v="CL-1490"/>
        <s v="CL-2732"/>
        <s v="CL-1557"/>
        <s v="CL-2219"/>
        <s v="CL-2111"/>
        <s v="CL-0390"/>
        <s v="CL-0014"/>
        <s v="CL-0211"/>
        <s v="CL-0082"/>
        <s v="CL-1671"/>
        <s v="CL-1949"/>
        <s v="CL-0231"/>
        <s v="CL-2396"/>
        <s v="CL-0478"/>
        <s v="CL-2294"/>
        <s v="CL-0873"/>
        <s v="CL-0165"/>
        <s v="CL-1063"/>
        <s v="CL-0276"/>
        <s v="CL-1165"/>
        <s v="CL-2374"/>
        <s v="CL-2925"/>
        <s v="CL-1346"/>
        <s v="CL-0134"/>
        <s v="CL-2233"/>
        <s v="CL-2478"/>
        <s v="CL-0240"/>
        <s v="CL-1036"/>
        <s v="CL-1865"/>
        <s v="CL-0293"/>
        <s v="CL-0172"/>
        <s v="CL-0696"/>
        <s v="CL-1603"/>
        <s v="CL-0649"/>
        <s v="CL-1329"/>
        <s v="CL-2398"/>
        <s v="CL-0361"/>
        <s v="CL-0654"/>
        <s v="CL-2417"/>
        <s v="CL-1559"/>
        <s v="CL-0366"/>
        <s v="CL-2817"/>
        <s v="CL-1436"/>
        <s v="CL-1251"/>
        <s v="CL-0330"/>
        <s v="CL-0628"/>
        <s v="CL-1020"/>
        <s v="CL-1292"/>
        <s v="CL-0640"/>
        <s v="CL-1823"/>
        <s v="CL-0097"/>
        <s v="CL-2113"/>
        <s v="CL-0311"/>
        <s v="CL-0656"/>
        <s v="CL-0492"/>
        <s v="CL-0731"/>
        <s v="CL-0302"/>
        <s v="CL-2303"/>
        <s v="CL-0370"/>
        <s v="CL-0352"/>
        <s v="CL-1057"/>
        <s v="CL-0565"/>
        <s v="CL-2223"/>
        <s v="CL-1108"/>
        <s v="CL-1038"/>
        <s v="CL-0122"/>
        <s v="CL-1051"/>
        <s v="CL-0253"/>
        <s v="CL-0619"/>
        <s v="CL-0145"/>
        <s v="CL-1481"/>
        <s v="CL-2245"/>
        <s v="CL-0539"/>
        <s v="CL-0194"/>
        <s v="CL-2323"/>
        <s v="CL-1445"/>
        <s v="CL-1728"/>
        <s v="CL-2438"/>
        <s v="CL-1091"/>
        <s v="CL-0760"/>
        <s v="CL-1571"/>
        <s v="CL-1924"/>
        <s v="CL-2255"/>
        <s v="CL-1736"/>
        <s v="CL-2134"/>
        <s v="CL-1942"/>
        <s v="CL-1408"/>
        <s v="CL-1290"/>
        <s v="CL-2582"/>
        <s v="CL-0998"/>
        <s v="CL-1613"/>
        <s v="CL-2584"/>
        <s v="CL-1055"/>
        <s v="CL-0558"/>
        <s v="CL-1749"/>
        <s v="CL-2189"/>
        <s v="CL-2027"/>
        <s v="CL-0771"/>
        <s v="CL-2203"/>
        <s v="CL-0462"/>
        <s v="CL-2887"/>
        <s v="CL-1291"/>
        <s v="CL-2639"/>
        <s v="CL-2499"/>
        <s v="CL-0592"/>
        <s v="CL-1540"/>
        <s v="CL-0984"/>
        <s v="CL-0805"/>
        <s v="CL-0983"/>
        <s v="CL-0797"/>
        <s v="CL-0494"/>
        <s v="CL-2561"/>
        <s v="CL-1503"/>
        <s v="CL-2792"/>
        <s v="CL-0930"/>
        <s v="CL-1345"/>
        <s v="CL-1779"/>
        <s v="CL-1150"/>
        <s v="CL-1772"/>
        <s v="CL-1834"/>
        <s v="CL-0292"/>
        <s v="CL-1505"/>
        <s v="CL-2508"/>
        <s v="CL-2442"/>
        <s v="CL-2765"/>
        <s v="CL-2317"/>
        <s v="CL-2641"/>
        <s v="CL-0036"/>
        <s v="CL-0147"/>
        <s v="CL-0026"/>
        <s v="CL-1977"/>
        <s v="CL-0588"/>
        <s v="CL-0568"/>
        <s v="CL-2475"/>
        <s v="CL-2693"/>
        <s v="CL-0870"/>
        <s v="CL-2035"/>
        <s v="CL-0278"/>
        <s v="CL-0152"/>
        <s v="CL-2592"/>
        <s v="CL-0233"/>
        <s v="CL-0787"/>
        <s v="CL-2412"/>
        <s v="CL-2671"/>
        <s v="CL-2952"/>
        <s v="CL-1193"/>
        <s v="CL-0997"/>
        <s v="CL-0058"/>
        <s v="CL-2080"/>
        <s v="CL-1818"/>
        <s v="CL-1630"/>
        <s v="CL-0884"/>
        <s v="CL-0773"/>
        <s v="CL-1419"/>
        <s v="CL-1431"/>
        <s v="CL-2322"/>
        <s v="CL-1822"/>
        <s v="CL-0790"/>
        <s v="CL-2254"/>
        <s v="CL-1509"/>
        <s v="CL-0247"/>
        <s v="CL-0713"/>
        <s v="CL-0208"/>
        <s v="CL-0769"/>
        <s v="CL-2020"/>
        <s v="CL-1628"/>
        <s v="CL-1564"/>
        <s v="CL-1986"/>
        <s v="CL-1376"/>
        <s v="CL-1879"/>
        <s v="CL-0327"/>
        <s v="CL-1443"/>
        <s v="CL-1153"/>
        <s v="CL-1262"/>
        <s v="CL-0954"/>
        <s v="CL-0008"/>
        <s v="CL-0950"/>
        <s v="CL-2439"/>
        <s v="CL-1726"/>
        <s v="CL-2949"/>
        <s v="CL-0070"/>
        <s v="CL-2970"/>
        <s v="CL-1208"/>
        <s v="CL-0468"/>
        <s v="CL-2767"/>
        <s v="CL-1946"/>
        <s v="CL-0634"/>
        <s v="CL-2321"/>
        <s v="CL-2301"/>
        <s v="CL-1781"/>
        <s v="CL-1516"/>
        <s v="CL-2534"/>
        <s v="CL-0660"/>
        <s v="CL-0089"/>
        <s v="CL-2178"/>
        <s v="CL-0207"/>
        <s v="CL-2044"/>
        <s v="CL-0180"/>
        <s v="CL-2259"/>
        <s v="CL-2922"/>
        <s v="CL-1616"/>
        <s v="CL-1919"/>
        <s v="CL-1894"/>
        <s v="CL-2343"/>
        <s v="CL-1318"/>
        <s v="CL-0289"/>
        <s v="CL-1461"/>
        <s v="CL-1338"/>
        <s v="CL-0967"/>
        <s v="CL-1745"/>
        <s v="CL-1306"/>
        <s v="CL-0159"/>
        <s v="CL-0245"/>
        <s v="CL-0458"/>
        <s v="CL-1626"/>
        <s v="CL-0726"/>
        <s v="CL-0206"/>
        <s v="CL-0295"/>
        <s v="CL-1101"/>
        <s v="CL-1838"/>
        <s v="CL-0112"/>
        <s v="CL-1697"/>
        <s v="CL-2403"/>
        <s v="CL-2137"/>
        <s v="CL-0439"/>
        <s v="CL-1785"/>
        <s v="CL-0227"/>
        <s v="CL-1216"/>
        <s v="CL-2799"/>
        <s v="CL-1234"/>
        <s v="CL-2105"/>
        <s v="CL-0779"/>
        <s v="CL-1358"/>
        <s v="CL-0320"/>
        <s v="CL-1332"/>
        <s v="CL-2843"/>
        <s v="CL-0775"/>
        <s v="CL-0221"/>
        <s v="CL-0297"/>
        <s v="CL-0116"/>
        <s v="CL-0098"/>
        <s v="CL-1117"/>
        <s v="CL-1586"/>
        <s v="CL-2638"/>
        <s v="CL-2368"/>
        <s v="CL-2708"/>
        <s v="CL-0329"/>
        <s v="CL-1474"/>
        <s v="CL-2028"/>
        <s v="CL-1031"/>
        <s v="CL-1987"/>
        <s v="CL-1233"/>
        <s v="CL-1776"/>
        <s v="CL-1295"/>
        <s v="CL-2391"/>
        <s v="CL-0358"/>
        <s v="CL-2845"/>
        <s v="CL-2895"/>
        <s v="CL-2496"/>
        <s v="CL-0130"/>
        <s v="CL-1705"/>
        <s v="CL-2955"/>
        <s v="CL-0365"/>
        <s v="CL-1554"/>
        <s v="CL-2155"/>
        <s v="CL-2253"/>
        <s v="CL-1718"/>
        <s v="CL-1100"/>
        <s v="CL-0099"/>
        <s v="CL-2429"/>
        <s v="CL-1492"/>
        <s v="CL-1401"/>
        <s v="CL-1710"/>
        <s v="CL-0606"/>
        <s v="CL-1911"/>
        <s v="CL-2269"/>
        <s v="CL-2509"/>
        <s v="CL-1689"/>
        <s v="CL-1361"/>
        <s v="CL-2823"/>
        <s v="CL-1374"/>
        <s v="CL-2744"/>
        <s v="CL-0766"/>
        <s v="CL-1259"/>
        <s v="CL-1947"/>
        <s v="CL-0641"/>
        <s v="CL-2138"/>
        <s v="CL-1399"/>
        <s v="CL-1775"/>
        <s v="CL-1511"/>
        <s v="CL-2088"/>
        <s v="CL-1621"/>
        <s v="CL-1934"/>
        <s v="CL-1120"/>
        <s v="CL-1301"/>
        <s v="CL-2706"/>
        <s v="CL-0023"/>
        <s v="CL-0674"/>
        <s v="CL-0687"/>
        <s v="CL-1744"/>
        <s v="CL-0959"/>
        <s v="CL-2643"/>
        <s v="CL-2390"/>
        <s v="CL-0862"/>
        <s v="CL-2289"/>
        <s v="CL-0103"/>
        <s v="CL-0733"/>
        <s v="CL-1448"/>
        <s v="CL-2381"/>
        <s v="CL-1398"/>
        <s v="CL-2177"/>
        <s v="CL-0155"/>
        <s v="CL-2180"/>
        <s v="CL-1366"/>
        <s v="CL-2579"/>
        <s v="CL-2404"/>
        <s v="CL-2007"/>
        <s v="CL-0823"/>
        <s v="CL-1261"/>
        <s v="CL-2716"/>
        <s v="CL-0377"/>
        <s v="CL-1902"/>
        <s v="CL-1513"/>
        <s v="CL-2883"/>
        <s v="CL-0230"/>
        <s v="CL-0271"/>
        <s v="CL-1403"/>
        <s v="CL-0262"/>
        <s v="CL-1717"/>
        <s v="CL-1525"/>
        <s v="CL-0435"/>
        <s v="CL-0491"/>
        <s v="CL-0767"/>
        <s v="CL-2596"/>
        <s v="CL-0753"/>
        <s v="CL-2627"/>
        <s v="CL-1158"/>
        <s v="CL-1634"/>
        <s v="CL-1686"/>
        <s v="CL-2100"/>
        <s v="CL-1943"/>
        <s v="CL-1931"/>
        <s v="CL-2413"/>
        <s v="CL-0821"/>
        <s v="CL-2090"/>
        <s v="CL-2791"/>
        <s v="CL-0683"/>
        <s v="CL-2672"/>
        <s v="CL-2644"/>
        <s v="CL-0679"/>
        <s v="CL-2550"/>
        <s v="CL-0795"/>
        <s v="CL-2659"/>
        <s v="CL-1497"/>
        <s v="CL-0395"/>
        <s v="CL-2356"/>
        <s v="CL-2320"/>
        <s v="CL-1747"/>
        <s v="CL-2451"/>
        <s v="CL-2022"/>
        <s v="CL-0251"/>
        <s v="CL-1515"/>
        <s v="CL-0534"/>
        <s v="CL-1025"/>
        <s v="CL-2515"/>
        <s v="CL-1363"/>
        <s v="CL-2265"/>
        <s v="CL-2487"/>
        <s v="CL-0209"/>
        <s v="CL-2297"/>
        <s v="CL-1866"/>
        <s v="CL-2588"/>
        <s v="CL-2026"/>
        <s v="CL-2380"/>
        <s v="CL-0572"/>
        <s v="CL-1125"/>
        <s v="CL-1732"/>
        <s v="CL-1844"/>
        <s v="CL-2276"/>
        <s v="CL-1155"/>
        <s v="CL-0054"/>
        <s v="CL-1069"/>
        <s v="CL-2976"/>
        <s v="CL-2725"/>
        <s v="CL-2453"/>
        <s v="CL-0273"/>
        <s v="CL-0662"/>
        <s v="CL-0646"/>
        <s v="CL-0666"/>
        <s v="CL-2700"/>
        <s v="CL-2152"/>
        <s v="CL-1982"/>
        <s v="CL-2092"/>
        <s v="CL-1311"/>
        <s v="CL-1192"/>
        <s v="CL-1584"/>
        <s v="CL-1706"/>
        <s v="CL-0187"/>
        <s v="CL-2212"/>
        <s v="CL-0125"/>
        <s v="CL-2918"/>
        <s v="CL-2822"/>
        <s v="CL-0684"/>
        <s v="CL-1964"/>
        <s v="CL-0400"/>
        <s v="CL-0977"/>
        <s v="CL-2324"/>
        <s v="CL-2875"/>
        <s v="CL-1214"/>
        <s v="CL-1285"/>
        <s v="CL-0825"/>
        <s v="CL-0579"/>
        <s v="CL-0569"/>
        <s v="CL-0868"/>
        <s v="CL-1701"/>
        <s v="CL-2498"/>
        <s v="CL-0598"/>
        <s v="CL-2974"/>
        <s v="CL-2510"/>
        <s v="CL-2635"/>
        <s v="CL-2531"/>
        <s v="CL-1991"/>
        <s v="CL-1901"/>
        <s v="CL-0978"/>
        <s v="CL-2728"/>
        <s v="CL-1112"/>
        <s v="CL-1735"/>
        <s v="CL-1364"/>
        <s v="CL-1739"/>
        <s v="CL-0113"/>
        <s v="CL-1085"/>
        <s v="CL-0256"/>
        <s v="CL-2636"/>
        <s v="CL-1914"/>
        <s v="CL-2828"/>
        <s v="CL-2965"/>
        <s v="CL-0223"/>
        <s v="CL-1778"/>
        <s v="CL-1019"/>
        <s v="CL-1013"/>
        <s v="CL-0323"/>
        <s v="CL-1148"/>
        <s v="CL-0091"/>
        <s v="CL-1453"/>
        <s v="CL-1154"/>
        <s v="CL-0398"/>
        <s v="CL-0319"/>
        <s v="CL-2623"/>
        <s v="CL-2201"/>
        <s v="CL-2085"/>
        <s v="CL-0310"/>
        <s v="CL-1466"/>
        <s v="CL-2066"/>
        <s v="CL-0455"/>
        <s v="CL-1685"/>
        <s v="CL-1814"/>
        <s v="CL-2677"/>
        <s v="CL-2443"/>
        <s v="CL-2884"/>
        <s v="CL-2577"/>
        <s v="CL-1903"/>
        <s v="CL-1044"/>
        <s v="CL-2083"/>
        <s v="CL-1116"/>
        <s v="CL-2235"/>
        <s v="CL-0841"/>
        <s v="CL-2810"/>
        <s v="CL-2353"/>
        <s v="CL-0780"/>
        <s v="CL-0171"/>
        <s v="CL-1760"/>
        <s v="CL-1387"/>
        <s v="CL-0785"/>
        <s v="CL-2540"/>
        <s v="CL-2402"/>
        <s v="CL-2154"/>
        <s v="CL-0264"/>
        <s v="CL-1339"/>
        <s v="CL-1118"/>
        <s v="CL-2172"/>
        <s v="CL-2655"/>
        <s v="CL-2523"/>
        <s v="CL-1162"/>
        <s v="CL-1926"/>
        <s v="CL-1127"/>
        <s v="CL-1331"/>
        <s v="CL-2208"/>
        <s v="CL-2905"/>
        <s v="CL-1529"/>
        <s v="CL-2532"/>
        <s v="CL-1567"/>
        <s v="CL-0477"/>
        <s v="CL-0017"/>
        <s v="CL-0560"/>
        <s v="CL-2013"/>
        <s v="CL-2400"/>
        <s v="CL-0204"/>
        <s v="CL-0922"/>
        <s v="CL-2665"/>
        <s v="CL-2441"/>
        <s v="CL-0433"/>
        <s v="CL-2715"/>
        <s v="CL-1194"/>
        <s v="CL-1555"/>
        <s v="CL-2283"/>
        <s v="CL-1651"/>
        <s v="CL-2576"/>
        <s v="CL-2719"/>
        <s v="CL-1196"/>
        <s v="CL-1734"/>
        <s v="CL-2049"/>
        <s v="CL-0100"/>
        <s v="CL-0186"/>
        <s v="CL-0332"/>
        <s v="CL-0090"/>
        <s v="CL-1893"/>
        <s v="CL-1459"/>
        <s v="CL-2162"/>
        <s v="CL-0222"/>
        <s v="CL-0191"/>
        <s v="CL-1328"/>
        <s v="CL-0404"/>
        <s v="CL-1221"/>
        <s v="CL-2072"/>
        <s v="CL-0181"/>
        <s v="CL-0051"/>
        <s v="CL-0718"/>
        <s v="CL-2602"/>
        <s v="CL-1787"/>
        <s v="CL-1462"/>
        <s v="CL-2522"/>
        <s v="CL-0141"/>
        <s v="CL-0497"/>
        <s v="CL-0095"/>
        <s v="CL-0786"/>
        <s v="CL-2287"/>
        <s v="CL-0457"/>
        <s v="CL-2676"/>
        <s v="CL-0936"/>
        <s v="CL-1336"/>
        <s v="CL-2298"/>
        <s v="CL-0658"/>
        <s v="CL-0966"/>
        <s v="CL-1853"/>
        <s v="CL-1270"/>
        <s v="CL-2589"/>
        <s v="CL-2350"/>
        <s v="CL-1762"/>
        <s v="CL-1798"/>
        <s v="CL-1504"/>
        <s v="CL-2182"/>
        <s v="CL-1455"/>
        <s v="CL-2114"/>
        <s v="CL-0730"/>
        <s v="CL-1860"/>
        <s v="CL-1856"/>
        <s v="CL-1113"/>
        <s v="CL-0850"/>
        <s v="CL-0991"/>
        <s v="CL-0764"/>
        <s v="CL-0417"/>
        <s v="CL-0440"/>
        <s v="CL-1712"/>
        <s v="CL-2992"/>
        <s v="CL-0729"/>
        <s v="CL-1402"/>
        <s v="CL-0594"/>
        <s v="CL-2098"/>
        <s v="CL-2585"/>
        <s v="CL-1819"/>
        <s v="CL-1140"/>
        <s v="CL-0695"/>
        <s v="CL-1470"/>
        <s v="CL-2752"/>
        <s v="CL-2984"/>
        <s v="CL-0566"/>
        <s v="CL-1994"/>
        <s v="CL-0224"/>
        <s v="CL-0754"/>
        <s v="CL-2236"/>
        <s v="CL-1790"/>
        <s v="CL-0739"/>
        <s v="CL-0814"/>
        <s v="CL-2470"/>
        <s v="CL-0303"/>
        <s v="CL-2826"/>
        <s v="CL-0314"/>
        <s v="CL-0318"/>
        <s v="CL-2120"/>
        <s v="CL-1320"/>
        <s v="CL-2423"/>
        <s v="CL-2094"/>
        <s v="CL-0923"/>
        <s v="CL-0346"/>
        <s v="CL-1467"/>
        <s v="CL-1371"/>
        <s v="CL-0453"/>
        <s v="CL-2151"/>
        <s v="CL-2761"/>
        <s v="CL-0316"/>
        <s v="CL-1981"/>
        <s v="CL-1001"/>
        <s v="CL-0864"/>
        <s v="CL-0699"/>
        <s v="CL-1239"/>
        <s v="CL-2021"/>
        <s v="CL-0272"/>
        <s v="CL-2293"/>
        <s v="CL-2119"/>
        <s v="CL-0217"/>
        <s v="CL-2998"/>
        <s v="CL-2264"/>
        <s v="CL-2555"/>
        <s v="CL-1973"/>
        <s v="CL-1811"/>
        <s v="CL-0409"/>
        <s v="CL-2736"/>
        <s v="CL-0035"/>
        <s v="CL-0079"/>
        <s v="CL-0989"/>
        <s v="CL-2041"/>
        <s v="CL-0304"/>
        <s v="CL-0917"/>
        <s v="CL-2983"/>
        <s v="CL-1456"/>
        <s v="CL-1342"/>
        <s v="CL-0582"/>
        <s v="CL-0758"/>
        <s v="CL-1347"/>
        <s v="CL-1177"/>
        <s v="CL-2614"/>
        <s v="CL-1619"/>
        <s v="CL-1754"/>
        <s v="CL-1018"/>
        <s v="CL-1423"/>
        <s v="CL-1302"/>
        <s v="CL-0615"/>
        <s v="CL-2101"/>
        <s v="CL-2777"/>
        <s v="CL-1383"/>
        <s v="CL-0313"/>
        <s v="CL-0275"/>
        <s v="CL-1040"/>
        <s v="CL-2681"/>
        <s v="CL-1047"/>
        <s v="CL-1800"/>
        <s v="CL-2335"/>
        <s v="CL-2278"/>
        <s v="CL-1539"/>
        <s v="CL-0722"/>
        <s v="CL-1983"/>
        <s v="CL-2127"/>
        <s v="CL-1305"/>
        <s v="CL-1887"/>
        <s v="CL-2087"/>
        <s v="CL-1690"/>
        <s v="CL-1263"/>
        <s v="CL-0595"/>
        <s v="CL-2153"/>
        <s v="CL-0279"/>
        <s v="CL-2972"/>
        <s v="CL-2159"/>
        <s v="CL-2428"/>
        <s v="CL-1411"/>
        <s v="CL-2930"/>
        <s v="CL-1521"/>
        <s v="CL-0577"/>
        <s v="CL-2071"/>
        <s v="CL-1451"/>
        <s v="CL-1661"/>
        <s v="CL-0031"/>
        <s v="CL-1265"/>
        <s v="CL-1629"/>
        <s v="CL-1737"/>
        <s v="CL-2193"/>
        <s v="CL-1028"/>
        <s v="CL-0350"/>
        <s v="CL-0622"/>
        <s v="CL-1441"/>
        <s v="CL-1817"/>
        <s v="CL-2511"/>
        <s v="CL-1126"/>
        <s v="CL-0500"/>
        <s v="CL-0085"/>
        <s v="CL-0554"/>
        <s v="CL-0694"/>
        <s v="CL-0163"/>
        <s v="CL-2707"/>
        <s v="CL-1524"/>
        <s v="CL-0858"/>
        <s v="CL-2334"/>
        <s v="CL-0748"/>
        <s v="CL-2050"/>
        <s v="CL-0202"/>
        <s v="CL-0728"/>
        <s v="CL-1300"/>
        <s v="CL-0270"/>
        <s v="CL-1869"/>
        <s v="CL-2132"/>
        <s v="CL-0283"/>
        <s v="CL-0938"/>
        <s v="CL-1500"/>
        <s v="CL-0298"/>
        <s v="CL-2904"/>
        <s v="CL-1797"/>
        <s v="CL-2260"/>
        <s v="CL-2308"/>
        <s v="CL-0215"/>
        <s v="CL-2243"/>
        <s v="CL-2061"/>
        <s v="CL-0671"/>
        <s v="CL-2188"/>
        <s v="CL-0555"/>
        <s v="CL-2559"/>
        <s v="CL-1939"/>
        <s v="CL-1202"/>
        <s v="CL-1510"/>
        <s v="CL-2389"/>
        <s v="CL-0909"/>
        <s v="CL-2225"/>
        <s v="CL-0446"/>
        <s v="CL-0919"/>
        <s v="CL-0590"/>
        <s v="CL-1659"/>
        <s v="CL-2329"/>
        <s v="CL-0710"/>
        <s v="CL-0115"/>
        <s v="CL-0487"/>
        <s v="CL-1161"/>
        <s v="CL-1083"/>
        <s v="CL-2311"/>
        <s v="CL-2447"/>
        <s v="CL-1178"/>
        <s v="CL-1543"/>
        <s v="CL-1912"/>
        <s v="CL-2912"/>
        <s v="CL-0287"/>
        <s v="CL-1089"/>
        <s v="CL-1727"/>
        <s v="CL-1782"/>
        <s v="CL-0263"/>
        <s v="CL-0599"/>
        <s v="CL-2091"/>
        <s v="CL-2535"/>
        <s v="CL-1144"/>
        <s v="CL-2816"/>
        <s v="CL-1788"/>
        <s v="CL-0732"/>
        <s v="CL-2538"/>
        <s v="CL-2766"/>
        <s v="CL-1351"/>
        <s v="CL-1349"/>
        <s v="CL-1645"/>
        <s v="CL-0427"/>
        <s v="CL-2079"/>
        <s v="CL-2405"/>
        <s v="CL-1755"/>
        <s v="CL-2760"/>
        <s v="CL-1215"/>
        <s v="CL-2142"/>
        <s v="CL-1224"/>
        <s v="CL-2633"/>
        <s v="CL-1631"/>
        <s v="CL-1420"/>
        <s v="CL-0007"/>
        <s v="CL-1842"/>
        <s v="CL-0723"/>
        <s v="CL-2256"/>
        <s v="CL-2465"/>
        <s v="CL-1416"/>
        <s v="CL-0339"/>
        <s v="CL-1703"/>
        <s v="CL-0449"/>
        <s v="CL-2977"/>
        <s v="CL-0359"/>
        <s v="CL-1897"/>
        <s v="CL-1225"/>
        <s v="CL-1963"/>
        <s v="CL-2950"/>
        <s v="CL-2040"/>
        <s v="CL-0255"/>
        <s v="CL-0111"/>
        <s v="CL-1280"/>
        <s v="CL-1596"/>
        <s v="CL-0867"/>
        <s v="CL-0317"/>
        <s v="CL-0701"/>
        <s v="CL-0011"/>
        <s v="CL-0893"/>
        <s v="CL-1666"/>
        <s v="CL-2737"/>
        <s v="CL-2004"/>
        <s v="CL-2663"/>
        <s v="CL-0382"/>
        <s v="CL-0410"/>
        <s v="CL-2544"/>
        <s v="CL-1204"/>
        <s v="CL-2813"/>
        <s v="CL-2753"/>
        <s v="CL-2360"/>
        <s v="CL-1693"/>
        <s v="CL-1465"/>
        <s v="CL-1848"/>
        <s v="CL-1030"/>
        <s v="CL-2133"/>
        <s v="CL-2309"/>
        <s v="CL-2756"/>
        <s v="CL-2001"/>
        <s v="CL-2620"/>
        <s v="CL-0504"/>
        <s v="CL-0525"/>
        <s v="CL-0799"/>
        <s v="CL-2195"/>
        <s v="CL-1480"/>
        <s v="CL-1620"/>
        <s v="CL-0242"/>
        <s v="CL-2078"/>
        <s v="CL-2775"/>
        <s v="CL-0971"/>
        <s v="CL-0119"/>
        <s v="CL-2218"/>
        <s v="CL-2695"/>
        <s v="CL-2809"/>
        <s v="CL-0265"/>
        <s v="CL-2136"/>
        <s v="CL-2206"/>
        <s v="CL-1614"/>
        <s v="CL-1390"/>
        <s v="CL-1414"/>
        <s v="CL-2207"/>
        <s v="CL-2787"/>
        <s v="CL-2457"/>
        <s v="CL-2351"/>
        <s v="CL-0437"/>
        <s v="CL-0948"/>
        <s v="CL-0720"/>
        <s v="CL-1060"/>
        <s v="CL-2896"/>
        <s v="CL-0467"/>
        <s v="CL-0022"/>
        <s v="CL-2300"/>
        <s v="CL-1050"/>
        <s v="CL-0551"/>
        <s v="CL-2501"/>
        <s v="CL-2558"/>
        <s v="CL-1322"/>
        <s v="CL-2720"/>
        <s v="CL-0420"/>
        <s v="CL-0932"/>
        <s v="CL-1016"/>
        <s v="CL-0084"/>
        <s v="CL-2167"/>
        <s v="CL-2003"/>
        <s v="CL-0062"/>
        <s v="CL-1534"/>
        <s v="CL-2076"/>
        <s v="CL-2609"/>
        <s v="CL-1576"/>
        <s v="CL-2560"/>
        <s v="CL-1003"/>
        <s v="CL-0024"/>
        <s v="CL-1035"/>
        <s v="CL-2227"/>
        <s v="CL-0019"/>
        <s v="CL-0914"/>
        <s v="CL-2073"/>
        <s v="CL-1021"/>
        <s v="CL-0509"/>
        <s v="CL-0425"/>
        <s v="CL-2869"/>
        <s v="CL-1969"/>
        <s v="CL-1067"/>
        <s v="CL-1205"/>
        <s v="CL-2834"/>
        <s v="CL-2541"/>
        <s v="CL-0406"/>
        <s v="CL-1437"/>
        <s v="CL-2017"/>
        <s v="CL-0385"/>
        <s v="CL-2519"/>
        <s v="CL-2685"/>
        <s v="CL-2934"/>
        <s v="CL-2928"/>
        <s v="CL-0195"/>
        <s v="CL-0818"/>
        <s v="CL-0490"/>
        <s v="CL-0456"/>
        <s v="CL-1229"/>
        <s v="CL-0328"/>
        <s v="CL-0246"/>
        <s v="CL-2392"/>
        <s v="CL-2349"/>
        <s v="CL-1433"/>
        <s v="CL-1304"/>
        <s v="CL-0985"/>
        <s v="CL-2696"/>
        <s v="CL-0887"/>
        <s v="CL-2779"/>
        <s v="CL-2947"/>
        <s v="CL-0827"/>
        <s v="CL-1647"/>
        <s v="CL-2857"/>
        <s v="CL-2954"/>
        <s v="CL-0762"/>
        <s v="CL-1406"/>
        <s v="CL-1314"/>
        <s v="CL-0705"/>
        <s v="CL-2651"/>
        <s v="CL-0700"/>
        <s v="CL-0431"/>
        <s v="CL-2991"/>
        <s v="CL-2686"/>
        <s v="CL-2829"/>
        <s v="CL-2626"/>
        <s v="CL-2624"/>
        <s v="CL-1891"/>
        <s v="CL-2968"/>
        <s v="CL-0659"/>
        <s v="CL-2872"/>
        <s v="CL-0516"/>
        <s v="CL-2491"/>
        <s v="CL-2130"/>
        <s v="CL-1609"/>
        <s v="CL-0045"/>
        <s v="CL-0484"/>
        <s v="CL-2231"/>
        <s v="CL-0642"/>
        <s v="CL-0962"/>
        <s v="CL-1756"/>
        <s v="CL-2123"/>
        <s v="CL-1213"/>
        <s v="CL-2597"/>
        <s v="CL-1061"/>
        <s v="CL-2505"/>
        <s v="CL-0803"/>
        <s v="CL-1952"/>
        <s v="CL-0672"/>
        <s v="CL-2794"/>
        <s v="CL-1027"/>
        <s v="CL-0226"/>
        <s v="CL-1667"/>
        <s v="CL-0092"/>
        <s v="CL-0894"/>
        <s v="CL-2240"/>
        <s v="CL-1724"/>
        <s v="CL-1968"/>
        <s v="CL-0044"/>
        <s v="CL-2249"/>
        <s v="CL-1988"/>
        <s v="CL-2493"/>
        <s v="CL-2476"/>
        <s v="CL-2461"/>
        <s v="CL-1927"/>
        <s v="CL-1309"/>
        <s v="CL-1824"/>
        <s v="CL-2703"/>
        <s v="CL-2252"/>
        <s v="CL-1895"/>
        <s v="CL-0403"/>
        <s v="CL-1985"/>
        <s v="CL-1282"/>
        <s v="CL-2411"/>
        <s v="CL-0077"/>
        <s v="CL-1527"/>
        <s v="CL-1617"/>
        <s v="CL-1417"/>
        <s v="CL-2199"/>
        <s v="CL-1716"/>
        <s v="CL-2631"/>
        <s v="CL-1829"/>
        <s v="CL-0597"/>
        <s v="CL-0645"/>
        <s v="CL-0885"/>
        <s v="CL-2870"/>
        <s v="CL-1294"/>
        <s v="CL-1092"/>
        <s v="CL-2556"/>
        <s v="CL-2348"/>
        <s v="CL-1139"/>
        <s v="CL-0835"/>
        <s v="CL-0290"/>
        <s v="CL-1722"/>
        <s v="CL-2911"/>
        <s v="CL-0212"/>
        <s v="CL-0644"/>
        <s v="CL-0061"/>
        <s v="CL-0528"/>
        <s v="CL-2117"/>
        <s v="CL-2056"/>
        <s v="CL-0448"/>
        <s v="CL-0792"/>
        <s v="CL-1870"/>
        <s v="CL-2546"/>
        <s v="CL-1920"/>
        <s v="CL-0563"/>
        <s v="CL-0114"/>
        <s v="CL-1473"/>
        <s v="CL-0454"/>
        <s v="CL-2871"/>
        <s v="CL-2382"/>
        <s v="CL-2481"/>
        <s v="CL-1917"/>
        <s v="CL-1517"/>
        <s v="CL-2565"/>
        <s v="CL-0778"/>
        <s v="CL-2740"/>
        <s v="CL-0834"/>
        <s v="CL-2920"/>
        <s v="CL-0088"/>
        <s v="CL-2586"/>
        <s v="CL-0387"/>
        <s v="CL-1189"/>
        <s v="CL-0826"/>
        <s v="CL-2937"/>
        <s v="CL-1093"/>
        <s v="CL-1494"/>
        <s v="CL-0407"/>
        <s v="CL-2378"/>
        <s v="CL-1090"/>
        <s v="CL-0768"/>
        <s v="CL-1828"/>
        <s v="CL-1820"/>
        <s v="CL-1135"/>
        <s v="CL-0050"/>
        <s v="CL-0716"/>
        <s v="CL-1669"/>
        <s v="CL-0904"/>
        <s v="CL-0056"/>
        <s v="CL-0682"/>
        <s v="CL-2482"/>
        <s v="CL-1767"/>
        <s v="CL-2242"/>
        <s v="CL-0465"/>
        <s v="CL-2410"/>
        <s v="CL-2369"/>
        <s v="CL-1252"/>
        <s v="CL-1532"/>
        <s v="CL-1957"/>
        <s v="CL-0920"/>
        <s v="CL-2194"/>
        <s v="CL-1146"/>
        <s v="CL-0012"/>
        <s v="CL-1326"/>
        <s v="CL-2862"/>
        <s v="CL-1432"/>
        <s v="CL-1015"/>
        <s v="CL-1729"/>
        <s v="CL-2668"/>
        <s v="CL-0747"/>
        <s v="CL-2440"/>
        <s v="CL-1975"/>
        <s v="CL-0519"/>
        <s v="CL-0965"/>
        <s v="CL-1308"/>
        <s v="CL-1469"/>
        <s v="CL-1327"/>
        <s v="CL-0655"/>
        <s v="CL-0518"/>
        <s v="CL-2571"/>
        <s v="CL-0564"/>
        <s v="CL-0109"/>
        <s v="CL-2409"/>
        <s v="CL-2542"/>
        <s v="CL-1287"/>
        <s v="CL-2786"/>
        <s v="CL-0715"/>
        <s v="CL-0928"/>
        <s v="CL-0877"/>
        <s v="CL-0907"/>
        <s v="CL-2455"/>
        <s v="CL-1297"/>
        <s v="CL-1195"/>
        <s v="CL-0789"/>
        <s v="CL-1677"/>
        <s v="CL-1519"/>
        <s v="CL-1344"/>
        <s v="CL-2795"/>
        <s v="CL-1062"/>
        <s v="CL-2171"/>
        <s v="CL-1507"/>
        <s v="CL-0541"/>
        <s v="CL-1892"/>
        <s v="CL-2835"/>
        <s v="CL-0812"/>
        <s v="CL-1218"/>
        <s v="CL-0719"/>
        <s v="CL-1568"/>
        <s v="CL-2084"/>
        <s v="CL-2902"/>
        <s v="CL-1348"/>
        <s v="CL-1720"/>
        <s v="CL-2882"/>
        <s v="CL-1955"/>
        <s v="CL-0444"/>
        <s v="CL-2876"/>
        <s v="CL-2840"/>
        <s v="CL-0105"/>
        <s v="CL-2008"/>
        <s v="CL-0557"/>
        <s v="CL-0561"/>
        <s v="CL-2046"/>
        <s v="CL-0399"/>
        <s v="CL-1428"/>
        <s v="CL-2601"/>
        <s v="CL-2971"/>
        <s v="CL-1918"/>
        <s v="CL-2689"/>
        <s v="CL-2102"/>
        <s v="CL-2734"/>
        <s v="CL-2879"/>
        <s v="CL-2466"/>
        <s v="CL-1478"/>
        <s v="CL-0776"/>
        <s v="CL-1026"/>
        <s v="CL-0711"/>
        <s v="CL-2275"/>
        <s v="CL-0972"/>
        <s v="CL-2916"/>
        <s v="CL-2652"/>
        <s v="CL-0703"/>
        <s v="CL-1073"/>
        <s v="CL-1549"/>
        <s v="CL-0072"/>
        <s v="CL-2958"/>
        <s v="CL-1545"/>
        <s v="CL-0861"/>
        <s v="CL-1128"/>
        <s v="CL-1407"/>
        <s v="CL-0625"/>
        <s v="CL-1777"/>
        <s v="CL-2931"/>
        <s v="CL-2730"/>
        <s v="CL-1131"/>
        <s v="CL-1042"/>
        <s v="CL-2469"/>
        <s v="CL-2936"/>
        <s v="CL-1041"/>
        <s v="CL-2759"/>
        <s v="CL-1201"/>
        <s v="CL-1674"/>
        <s v="CL-0848"/>
        <s v="CL-1714"/>
        <s v="CL-1496"/>
        <s v="CL-2890"/>
        <s v="CL-1656"/>
        <s v="CL-2758"/>
        <s v="CL-2615"/>
        <s v="CL-2742"/>
        <s v="CL-2873"/>
        <s v="CL-1088"/>
        <s v="CL-2580"/>
        <s v="CL-1520"/>
        <s v="CL-1389"/>
        <s v="CL-2908"/>
        <s v="CL-2944"/>
        <s v="CL-1010"/>
        <s v="CL-2811"/>
        <s v="CL-2490"/>
        <s v="CL-0866"/>
        <s v="CL-0957"/>
        <s v="CL-2006"/>
        <s v="CL-1574"/>
        <s v="CL-0401"/>
        <s v="CL-0067"/>
        <s v="CL-0910"/>
        <s v="CL-2554"/>
        <s v="CL-1738"/>
        <s v="CL-1857"/>
        <s v="CL-1323"/>
        <s v="CL-2241"/>
        <s v="CL-2529"/>
        <s v="CL-0213"/>
        <s v="CL-1449"/>
        <s v="CL-1271"/>
        <s v="CL-0744"/>
        <s v="CL-0547"/>
        <s v="CL-0325"/>
        <s v="CL-0899"/>
        <s v="CL-1159"/>
        <s v="CL-2216"/>
        <s v="CL-1821"/>
        <s v="CL-1636"/>
        <s v="CL-0663"/>
        <s v="CL-0118"/>
        <s v="CL-0252"/>
        <s v="CL-1382"/>
        <s v="CL-1944"/>
        <s v="CL-2512"/>
        <s v="CL-1967"/>
        <s v="CL-1868"/>
        <s v="CL-2143"/>
        <s v="CL-2014"/>
        <s v="CL-1560"/>
        <s v="CL-1876"/>
        <s v="CL-2995"/>
        <s v="CL-0093"/>
        <s v="CL-2569"/>
        <s v="CL-0808"/>
        <s v="CL-1197"/>
        <s v="CL-0075"/>
        <s v="CL-2682"/>
        <s v="CL-0926"/>
        <s v="CL-0793"/>
        <s v="CL-2163"/>
        <s v="CL-1365"/>
        <s v="CL-0285"/>
        <s v="CL-2463"/>
        <s v="CL-2881"/>
        <s v="CL-1256"/>
        <s v="CL-2192"/>
        <s v="CL-0782"/>
        <s v="CL-2521"/>
        <s v="CL-1355"/>
        <s v="CL-2337"/>
        <s v="CL-2785"/>
        <s v="CL-0986"/>
        <s v="CL-1855"/>
        <s v="CL-0702"/>
        <s v="CL-2406"/>
        <s v="CL-1169"/>
        <s v="CL-1235"/>
        <s v="CL-1575"/>
        <s v="CL-1288"/>
        <s v="CL-2768"/>
        <s v="CL-0639"/>
        <s v="CL-0038"/>
        <s v="CL-2837"/>
        <s v="CL-1442"/>
        <s v="CL-2574"/>
        <s v="CL-1691"/>
        <s v="CL-0593"/>
        <s v="CL-1859"/>
        <s v="CL-1678"/>
        <s v="CL-2603"/>
        <s v="CL-0788"/>
        <s v="CL-1913"/>
        <s v="CL-2419"/>
        <s v="CL-2868"/>
        <s v="CL-2679"/>
        <s v="CL-1452"/>
        <s v="CL-1770"/>
        <s v="CL-2712"/>
        <s v="CL-0179"/>
        <s v="CL-2729"/>
        <s v="CL-0381"/>
        <s v="CL-2878"/>
        <s v="CL-2164"/>
        <s v="CL-0153"/>
        <s v="CL-1553"/>
        <s v="CL-2474"/>
        <s v="CL-0515"/>
        <s v="CL-0846"/>
        <s v="CL-0408"/>
        <s v="CL-1535"/>
        <s v="CL-2070"/>
        <s v="CL-0580"/>
        <s v="CL-2299"/>
        <s v="CL-0001"/>
        <s v="CL-1077"/>
        <s v="CL-2064"/>
        <s v="CL-0685"/>
        <s v="CL-0160"/>
        <s v="CL-1249"/>
        <s v="CL-0459"/>
        <s v="CL-1581"/>
        <s v="CL-0193"/>
        <s v="CL-1605"/>
        <s v="CL-1426"/>
        <s v="CL-2778"/>
        <s v="CL-2077"/>
        <s v="CL-0236"/>
        <s v="CL-0154"/>
        <s v="CL-1740"/>
        <s v="CL-2789"/>
        <s v="CL-1392"/>
        <s v="CL-2124"/>
        <s v="CL-0353"/>
        <s v="CL-2331"/>
        <s v="CL-0411"/>
        <s v="CL-2533"/>
        <s v="CL-1751"/>
        <s v="CL-1007"/>
        <s v="CL-1612"/>
        <s v="CL-0886"/>
        <s v="CL-0610"/>
        <s v="CL-1029"/>
        <s v="CL-2158"/>
        <s v="CL-1430"/>
        <s v="CL-1966"/>
        <s v="CL-0049"/>
        <s v="CL-0738"/>
        <s v="CL-0637"/>
        <s v="CL-0709"/>
        <s v="CL-1935"/>
        <s v="CL-2770"/>
        <s v="CL-2418"/>
        <s v="CL-0995"/>
        <s v="CL-0183"/>
        <s v="CL-2608"/>
        <s v="CL-1589"/>
        <s v="CL-0865"/>
        <s v="CL-2038"/>
        <s v="CL-0148"/>
        <s v="CL-2961"/>
        <s v="CL-1615"/>
        <s v="CL-0740"/>
        <s v="CL-0430"/>
        <s v="CL-1164"/>
        <s v="CL-0750"/>
        <s v="CL-1000"/>
        <s v="CL-0976"/>
        <s v="CL-1009"/>
        <s v="CL-1065"/>
        <s v="CL-2929"/>
        <s v="CL-2267"/>
        <s v="CL-0819"/>
        <s v="CL-1002"/>
        <s v="CL-0364"/>
        <s v="CL-1017"/>
        <s v="CL-2667"/>
        <s v="CL-0690"/>
        <s v="CL-2336"/>
        <s v="CL-2513"/>
        <s v="CL-1863"/>
        <s v="CL-2196"/>
        <s v="CL-2807"/>
        <s v="CL-1563"/>
        <s v="CL-0428"/>
        <s v="CL-2619"/>
        <s v="CL-1888"/>
        <s v="CL-0405"/>
        <s v="CL-1546"/>
        <s v="CL-1024"/>
        <s v="CL-2446"/>
        <s v="CL-1276"/>
        <s v="CL-2086"/>
        <s v="CL-0342"/>
        <s v="CL-0529"/>
        <s v="CL-2551"/>
        <s v="CL-2209"/>
        <s v="CL-2144"/>
        <s v="CL-2824"/>
        <s v="CL-1281"/>
        <s v="CL-2858"/>
        <s v="CL-0076"/>
        <s v="CL-1680"/>
        <s v="CL-2889"/>
        <s v="CL-1512"/>
        <s v="CL-0741"/>
        <s v="CL-1896"/>
        <s v="CL-0717"/>
        <s v="CL-1187"/>
        <s v="CL-1489"/>
        <s v="CL-0842"/>
        <s v="CL-1412"/>
        <s v="CL-0341"/>
        <s v="CL-2666"/>
        <s v="CL-1542"/>
        <s v="CL-0924"/>
        <s v="CL-1258"/>
        <s v="CL-0078"/>
        <s v="CL-1941"/>
        <s v="CL-0362"/>
        <s v="CL-2951"/>
        <s v="CL-0963"/>
        <s v="CL-2781"/>
        <s v="CL-0120"/>
        <s v="CL-0485"/>
        <s v="CL-2599"/>
        <s v="CL-2095"/>
        <s v="CL-0631"/>
        <s v="CL-0402"/>
        <s v="CL-1440"/>
        <s v="CL-2657"/>
        <s v="CL-1267"/>
        <s v="CL-0461"/>
        <s v="CL-0376"/>
        <s v="CL-2345"/>
        <s v="CL-1393"/>
        <s v="CL-0843"/>
        <s v="CL-1084"/>
        <s v="CL-1034"/>
        <s v="CL-0829"/>
        <s v="CL-0745"/>
        <s v="CL-2690"/>
        <s v="CL-0949"/>
        <s v="CL-2204"/>
        <s v="CL-2507"/>
        <s v="CL-0133"/>
        <s v="CL-0418"/>
        <s v="CL-2953"/>
        <s v="CL-2116"/>
        <s v="CL-0681"/>
        <s v="CL-0880"/>
        <s v="CL-1227"/>
        <s v="CL-0636"/>
        <s v="CL-2899"/>
        <s v="CL-2107"/>
        <s v="CL-0883"/>
        <s v="CL-1071"/>
        <s v="CL-1748"/>
        <s v="CL-0196"/>
        <s v="CL-1072"/>
        <s v="CL-1418"/>
        <s v="CL-1702"/>
        <s v="CL-2063"/>
        <s v="CL-0871"/>
        <s v="CL-1602"/>
        <s v="CL-0521"/>
        <s v="CL-0742"/>
        <s v="CL-0493"/>
        <s v="CL-0664"/>
        <s v="CL-0571"/>
        <s v="CL-1547"/>
        <s v="CL-2836"/>
        <s v="CL-2215"/>
        <s v="CL-0073"/>
        <s v="CL-1648"/>
        <s v="CL-1447"/>
        <s v="CL-1684"/>
        <s v="CL-2684"/>
        <s v="CL-1650"/>
        <s v="CL-2557"/>
        <s v="CL-0074"/>
        <s v="CL-1881"/>
        <s v="CL-0027"/>
        <s v="CL-1570"/>
        <s v="CL-2034"/>
        <s v="CL-1884"/>
        <s v="CL-1269"/>
        <s v="CL-2975"/>
        <s v="CL-0895"/>
        <s v="CL-1835"/>
        <s v="CL-2865"/>
        <s v="CL-0847"/>
        <s v="CL-1846"/>
        <s v="CL-1188"/>
        <s v="CL-0291"/>
        <s v="CL-1799"/>
        <s v="CL-1343"/>
        <s v="CL-2825"/>
        <s v="CL-1317"/>
        <s v="CL-0939"/>
        <s v="CL-2745"/>
        <s v="CL-2704"/>
        <s v="CL-0286"/>
        <s v="CL-0626"/>
        <s v="CL-2330"/>
        <s v="CL-0770"/>
        <s v="CL-2408"/>
        <s v="CL-2295"/>
        <s v="CL-2365"/>
        <s v="CL-0900"/>
        <s v="CL-1791"/>
        <s v="CL-0804"/>
        <s v="CL-0891"/>
        <s v="CL-1046"/>
        <s v="CL-2045"/>
        <s v="CL-0629"/>
        <s v="CL-1501"/>
        <s v="CL-0474"/>
        <s v="CL-2851"/>
        <s v="CL-2957"/>
        <s v="CL-1653"/>
        <s v="CL-2097"/>
        <s v="CL-1951"/>
        <s v="CL-2075"/>
        <s v="CL-2145"/>
        <s v="CL-0282"/>
        <s v="CL-2907"/>
        <s v="CL-1458"/>
        <s v="CL-1493"/>
        <s v="CL-2033"/>
        <s v="CL-0855"/>
        <s v="CL-1207"/>
        <s v="CL-2989"/>
        <s v="CL-2726"/>
        <s v="CL-2990"/>
        <s v="CL-0188"/>
        <s v="CL-2270"/>
        <s v="CL-0378"/>
        <s v="CL-0117"/>
        <s v="CL-1915"/>
        <s v="CL-2486"/>
        <s v="CL-0675"/>
        <s v="CL-1847"/>
        <s v="CL-1134"/>
        <s v="CL-0996"/>
        <s v="CL-0929"/>
        <s v="CL-1485"/>
        <s v="CL-2526"/>
        <s v="CL-2880"/>
        <s v="CL-1962"/>
        <s v="CL-0284"/>
        <s v="CL-2859"/>
        <s v="CL-0806"/>
        <s v="CL-1111"/>
        <s v="CL-1278"/>
        <s v="CL-2940"/>
        <s v="CL-2648"/>
        <s v="CL-1253"/>
        <s v="CL-1565"/>
        <s v="CL-0522"/>
        <s v="CL-2782"/>
        <s v="CL-1173"/>
        <s v="CL-1137"/>
        <s v="CL-2313"/>
        <s v="CL-0063"/>
        <s v="CL-0499"/>
        <s v="CL-0016"/>
        <s v="CL-0901"/>
        <s v="CL-1079"/>
        <s v="CL-1053"/>
        <s v="CL-0337"/>
        <s v="CL-2282"/>
        <s v="CL-1970"/>
        <s v="CL-0142"/>
        <s v="CL-0391"/>
        <s v="CL-1341"/>
        <s v="CL-0559"/>
        <s v="CL-0999"/>
        <s v="CL-0421"/>
        <s v="CL-2804"/>
        <s v="CL-2372"/>
        <s v="CL-2802"/>
        <s v="CL-0882"/>
        <s v="CL-0296"/>
        <s v="CL-2632"/>
        <s v="CL-0486"/>
        <s v="CL-1936"/>
        <s v="CL-0228"/>
        <s v="CL-0530"/>
        <s v="CL-0324"/>
        <s v="CL-1151"/>
        <s v="CL-1299"/>
        <s v="CL-2385"/>
        <s v="CL-1226"/>
        <s v="CL-2769"/>
        <s v="CL-0879"/>
        <s v="CL-0527"/>
        <s v="CL-2567"/>
        <s v="CL-2812"/>
        <s v="CL-1552"/>
        <s v="CL-1556"/>
        <s v="CL-2304"/>
        <s v="CL-1937"/>
        <s v="CL-1625"/>
        <s v="CL-0872"/>
        <s v="CL-1074"/>
        <s v="CL-2978"/>
        <s v="CL-0651"/>
        <s v="CL-0510"/>
        <s v="CL-2093"/>
        <s v="CL-2272"/>
        <s v="CL-0944"/>
        <s v="CL-2805"/>
        <s v="CL-1378"/>
        <s v="CL-1032"/>
        <s v="CL-1023"/>
        <s v="CL-2415"/>
        <s v="CL-2268"/>
        <s v="CL-2784"/>
        <s v="CL-1909"/>
        <s v="CL-0277"/>
        <s v="CL-0479"/>
        <s v="CL-1340"/>
        <s v="CL-0830"/>
        <s v="CL-1319"/>
        <s v="CL-0526"/>
        <s v="CL-0761"/>
        <s v="CL-1211"/>
        <s v="CL-1274"/>
        <s v="CL-1289"/>
        <s v="CL-2262"/>
        <s v="CL-2024"/>
        <s v="CL-0801"/>
        <s v="CL-0589"/>
        <s v="CL-2184"/>
        <s v="CL-2384"/>
        <s v="CL-2316"/>
        <s v="CL-1231"/>
        <s v="CL-2618"/>
        <s v="CL-1709"/>
        <s v="CL-2634"/>
        <s v="CL-1421"/>
        <s v="CL-1157"/>
        <s v="CL-1850"/>
        <s v="CL-1940"/>
        <s v="CL-2065"/>
        <s v="CL-1482"/>
        <s v="CL-2495"/>
        <s v="CL-2530"/>
        <s v="CL-0956"/>
        <s v="CL-2914"/>
        <s v="CL-1898"/>
        <s v="CL-1673"/>
        <s v="CL-0667"/>
        <s v="CL-1273"/>
        <s v="CL-0617"/>
        <s v="CL-1569"/>
        <s v="CL-2517"/>
        <s v="CL-0573"/>
        <s v="CL-2058"/>
        <s v="CL-2118"/>
        <s v="CL-2318"/>
        <s v="CL-2016"/>
        <s v="CL-0889"/>
        <s v="CL-1948"/>
        <s v="CL-0935"/>
        <s v="CL-0604"/>
        <s v="CL-2175"/>
        <s v="CL-1283"/>
        <s v="CL-0396"/>
        <s v="CL-1610"/>
        <s v="CL-1245"/>
        <s v="CL-0620"/>
        <s v="CL-2229"/>
        <s v="CL-2847"/>
        <s v="CL-2877"/>
        <s v="CL-0807"/>
        <s v="CL-1664"/>
        <s v="CL-2664"/>
        <s v="CL-2570"/>
        <s v="CL-1989"/>
        <s v="CL-2205"/>
        <s v="CL-2537"/>
        <s v="CL-1152"/>
        <s v="CL-0308"/>
        <s v="CL-1136"/>
        <s v="CL-0447"/>
        <s v="CL-0927"/>
        <s v="CL-1058"/>
        <s v="CL-0524"/>
        <s v="CL-0602"/>
        <s v="CL-0349"/>
        <s v="CL-0028"/>
        <s v="CL-0507"/>
        <s v="CL-0520"/>
        <s v="CL-0828"/>
        <s v="CL-2788"/>
        <s v="CL-0612"/>
        <s v="CL-2539"/>
        <s v="CL-0942"/>
        <s v="CL-0069"/>
        <s v="CL-1695"/>
        <s v="CL-1522"/>
        <s v="CL-1115"/>
        <s v="CL-2988"/>
        <s v="CL-0488"/>
        <s v="CL-0772"/>
        <s v="CL-2842"/>
        <s v="CL-0816"/>
        <s v="CL-1354"/>
        <s v="CL-0933"/>
        <s v="CL-1793"/>
        <s v="CL-0034"/>
        <s v="CL-0616"/>
        <s v="CL-1391"/>
        <s v="CL-1483"/>
        <s v="CL-0443"/>
        <s v="CL-1854"/>
        <s v="CL-0257"/>
        <s v="CL-2553"/>
        <s v="CL-1266"/>
        <s v="CL-2141"/>
        <s v="CL-1315"/>
        <s v="CL-2723"/>
        <s v="CL-1804"/>
        <s v="CL-0139"/>
        <s v="CL-1880"/>
        <s v="CL-1752"/>
        <s v="CL-0621"/>
        <s v="CL-0832"/>
        <s v="CL-0735"/>
        <s v="CL-0607"/>
        <s v="CL-1321"/>
        <s v="CL-0414"/>
        <s v="CL-0356"/>
        <s v="CL-1316"/>
        <s v="CL-0542"/>
        <s v="CL-2815"/>
        <s v="CL-1491"/>
        <s v="CL-0258"/>
        <s v="CL-0648"/>
        <s v="CL-2454"/>
        <s v="CL-0680"/>
        <s v="CL-2012"/>
        <s v="CL-2039"/>
        <s v="CL-1212"/>
        <s v="CL-1551"/>
        <s v="CL-1960"/>
        <s v="CL-1622"/>
        <s v="CL-0512"/>
        <s v="CL-0189"/>
        <s v="CL-2654"/>
        <s v="CL-1692"/>
        <s v="CL-2247"/>
        <s v="CL-1639"/>
        <s v="CL-1107"/>
        <s v="CL-0523"/>
        <s v="CL-2612"/>
        <s v="CL-1264"/>
        <s v="CL-0326"/>
        <s v="CL-0033"/>
        <s v="CL-2864"/>
        <s v="CL-1635"/>
        <s v="CL-2213"/>
        <s v="CL-0562"/>
        <s v="CL-1599"/>
        <s v="CL-0104"/>
        <s v="CL-0348"/>
        <s v="CL-1590"/>
        <s v="CL-1827"/>
        <s v="CL-2460"/>
        <s v="CL-1587"/>
        <s v="CL-0552"/>
        <s v="CL-0059"/>
        <s v="CL-2386"/>
        <s v="CL-1312"/>
        <s v="CL-0586"/>
        <s v="CL-2524"/>
        <s v="CL-1923"/>
        <s v="CL-0506"/>
        <s v="CL-1642"/>
        <s v="CL-2149"/>
        <s v="CL-0570"/>
        <s v="CL-1171"/>
        <s v="CL-1601"/>
        <s v="CL-2327"/>
        <s v="CL-0184"/>
        <s v="CL-0800"/>
        <s v="CL-0351"/>
        <s v="CL-2942"/>
        <s v="CL-1076"/>
        <s v="CL-1179"/>
        <s v="CL-2186"/>
        <s v="CL-0781"/>
        <s v="CL-1296"/>
        <s v="CL-0734"/>
        <s v="CL-1815"/>
        <s v="CL-1861"/>
        <s v="CL-1471"/>
        <s v="CL-1190"/>
        <s v="CL-0066"/>
        <s v="CL-0587"/>
        <s v="CL-1250"/>
        <s v="CL-0321"/>
        <s v="CL-1124"/>
        <s v="CL-0581"/>
        <s v="CL-1999"/>
        <s v="CL-1996"/>
        <s v="CL-1156"/>
        <s v="CL-1427"/>
        <s v="CL-2238"/>
        <s v="CL-0903"/>
        <s v="CL-2284"/>
        <s v="CL-2434"/>
        <s v="CL-1771"/>
        <s v="CL-1632"/>
        <s v="CL-1395"/>
        <s v="CL-1075"/>
        <s v="CL-1871"/>
        <s v="CL-2575"/>
        <s v="CL-1696"/>
        <s v="CL-0143"/>
        <s v="CL-2658"/>
        <s v="CL-1362"/>
        <s v="CL-2420"/>
        <s v="CL-2698"/>
        <s v="CL-1655"/>
        <s v="CL-2157"/>
        <s v="CL-2846"/>
        <s v="CL-2996"/>
        <s v="CL-2801"/>
        <s v="CL-1080"/>
        <s v="CL-2852"/>
        <s v="CL-2310"/>
        <s v="CL-1741"/>
        <s v="CL-2906"/>
        <s v="CL-0968"/>
        <s v="CL-2261"/>
        <s v="CL-0157"/>
        <s v="CL-1052"/>
        <s v="CL-2783"/>
        <s v="CL-2047"/>
        <s v="CL-2504"/>
        <s v="CL-0309"/>
        <s v="CL-0175"/>
        <s v="CL-1668"/>
        <s v="CL-2606"/>
        <s v="CL-1037"/>
        <s v="CL-0055"/>
        <s v="CL-2281"/>
        <s v="CL-2999"/>
        <s v="CL-1123"/>
        <s v="CL-1766"/>
        <s v="CL-2750"/>
        <s v="CL-2126"/>
        <s v="CL-0025"/>
        <s v="CL-1730"/>
        <s v="CL-2959"/>
        <s v="CL-0201"/>
        <s v="CL-0578"/>
        <s v="CL-0267"/>
        <s v="CL-2625"/>
        <s v="CL-1409"/>
        <s v="CL-0086"/>
        <s v="CL-2362"/>
        <s v="CL-1181"/>
        <s v="CL-0199"/>
        <s v="CL-2833"/>
        <s v="CL-1658"/>
        <s v="CL-0200"/>
        <s v="CL-0442"/>
        <s v="CL-1585"/>
        <s v="CL-2545"/>
        <s v="CL-0083"/>
        <s v="CL-0432"/>
        <s v="CL-2480"/>
        <s v="CL-2933"/>
        <s v="CL-2274"/>
        <s v="CL-1764"/>
        <s v="CL-2458"/>
        <s v="CL-1397"/>
        <s v="CL-0472"/>
        <s v="CL-0335"/>
        <s v="CL-0618"/>
        <s v="CL-1758"/>
        <s v="CL-2594"/>
        <s v="CL-0556"/>
        <s v="CL-2379"/>
        <s v="CL-2029"/>
        <s v="CL-2081"/>
        <s v="CL-1588"/>
        <s v="CL-1463"/>
        <s v="CL-1330"/>
        <s v="CL-0746"/>
        <s v="CL-0158"/>
        <s v="CL-0802"/>
        <s v="CL-2721"/>
        <s v="CL-2494"/>
        <s v="CL-1183"/>
        <s v="CL-0943"/>
        <s v="CL-0540"/>
        <s v="CL-0498"/>
        <s v="CL-2885"/>
        <s v="CL-2221"/>
        <s v="CL-0260"/>
        <s v="CL-0197"/>
        <s v="CL-1768"/>
        <s v="CL-2271"/>
        <s v="CL-0483"/>
        <s v="CL-0452"/>
        <s v="CL-0689"/>
        <s v="CL-0383"/>
        <s v="CL-2640"/>
        <s v="CL-1303"/>
        <s v="CL-1759"/>
        <s v="CL-0301"/>
        <s v="CL-1518"/>
        <s v="CL-2425"/>
        <s v="CL-1591"/>
        <s v="CL-0244"/>
        <s v="CL-0941"/>
        <s v="CL-0135"/>
        <s v="CL-0538"/>
        <s v="CL-1698"/>
        <s v="CL-0743"/>
        <s v="CL-0280"/>
        <s v="CL-0436"/>
        <s v="CL-2818"/>
        <s v="CL-1592"/>
        <s v="CL-1176"/>
        <s v="CL-1583"/>
        <s v="CL-2861"/>
        <s v="CL-1839"/>
        <s v="CL-0633"/>
        <s v="CL-1579"/>
        <s v="CL-1429"/>
        <s v="CL-2277"/>
        <s v="CL-2139"/>
        <s v="CL-2893"/>
        <s v="CL-2032"/>
        <s v="CL-0300"/>
        <s v="CL-1958"/>
        <s v="CL-0064"/>
        <s v="CL-0214"/>
        <s v="CL-0170"/>
        <s v="CL-2796"/>
        <s v="CL-2305"/>
        <s v="CL-0173"/>
        <s v="CL-0553"/>
        <s v="CL-0669"/>
        <s v="CL-1446"/>
        <s v="CL-1733"/>
        <s v="CL-2709"/>
        <s v="CL-0798"/>
        <s v="CL-0305"/>
        <s v="CL-0576"/>
        <s v="CL-0018"/>
        <s v="CL-0902"/>
        <s v="CL-2421"/>
        <s v="CL-0630"/>
        <s v="CL-0343"/>
        <s v="CL-2738"/>
        <s v="CL-2459"/>
        <s v="CL-0416"/>
        <s v="CL-2009"/>
        <s v="CL-0071"/>
        <s v="CL-1498"/>
        <s v="CL-2288"/>
        <s v="CL-0668"/>
        <s v="CL-1337"/>
        <s v="CL-2448"/>
        <s v="CL-0605"/>
        <s v="CL-2500"/>
        <s v="CL-1275"/>
        <s v="CL-2630"/>
        <s v="CL-0047"/>
        <s v="CL-2197"/>
        <s v="CL-1487"/>
        <s v="CL-1806"/>
        <s v="CL-0315"/>
        <s v="CL-1129"/>
        <s v="CL-1774"/>
        <s v="CL-2055"/>
        <s v="CL-0334"/>
        <s v="CL-1795"/>
        <s v="CL-2181"/>
        <s v="CL-1687"/>
        <s v="CL-2361"/>
        <s v="CL-0150"/>
        <s v="CL-2430"/>
        <s v="CL-2173"/>
        <s v="CL-2358"/>
        <s v="CL-1476"/>
        <s v="CL-1377"/>
        <s v="CL-1460"/>
        <s v="CL-0149"/>
        <s v="CL-1531"/>
        <s v="CL-2562"/>
        <s v="CL-0777"/>
        <s v="CL-2743"/>
        <s v="CL-2370"/>
        <s v="CL-2110"/>
        <s v="CL-2489"/>
        <s v="CL-2449"/>
        <s v="CL-0372"/>
        <s v="CL-2680"/>
        <s v="CL-1577"/>
        <s v="CL-0225"/>
        <s v="CL-2290"/>
        <s v="CL-1536"/>
        <s v="CL-0380"/>
        <s v="CL-2168"/>
        <s v="CL-1908"/>
        <s v="CL-1450"/>
        <s v="CL-1206"/>
        <s v="CL-0756"/>
        <s v="CL-0281"/>
        <s v="CL-0128"/>
        <s v="CL-0434"/>
        <s v="CL-1081"/>
        <s v="CL-0791"/>
        <s v="CL-1974"/>
        <s v="CL-1388"/>
        <s v="CL-0322"/>
        <s v="CL-0686"/>
        <s v="CL-0107"/>
        <s v="CL-0002"/>
        <s v="CL-1293"/>
        <s v="CL-2112"/>
        <s v="CL-0916"/>
        <s v="CL-0412"/>
        <s v="CL-0006"/>
        <s v="CL-1643"/>
        <s v="CL-2710"/>
        <s v="CL-1704"/>
        <s v="CL-2228"/>
        <s v="CL-0537"/>
        <s v="CL-1528"/>
        <s v="CL-0379"/>
        <s v="CL-0110"/>
        <s v="CL-2946"/>
        <s v="CL-2467"/>
        <s v="CL-2993"/>
        <s v="CL-1286"/>
        <s v="CL-0503"/>
        <s v="CL-1240"/>
        <s v="CL-0174"/>
        <s v="CL-0809"/>
        <s v="CL-2617"/>
        <s v="CL-2307"/>
        <s v="CL-2874"/>
        <s v="CL-0288"/>
        <s v="CL-2060"/>
        <s v="CL-1675"/>
        <s v="CL-2258"/>
        <s v="CL-1439"/>
        <s v="CL-0005"/>
        <s v="CL-0973"/>
        <s v="CL-1566"/>
        <s v="CL-0974"/>
        <s v="CL-0182"/>
        <s v="CL-1385"/>
        <s v="CL-0475"/>
        <s v="CL-0727"/>
        <s v="CL-1538"/>
        <s v="CL-0333"/>
        <s v="CL-2926"/>
        <s v="CL-0336"/>
        <s v="CL-2692"/>
        <s v="CL-0502"/>
        <s v="CL-2388"/>
        <s v="CL-1210"/>
        <s v="CL-1883"/>
        <s v="CL-2595"/>
        <s v="CL-1808"/>
        <s v="CL-1064"/>
        <s v="CL-2280"/>
        <s v="CL-1954"/>
        <s v="CL-0869"/>
        <s v="CL-0241"/>
        <s v="CL-2407"/>
        <s v="CL-1228"/>
        <s v="CL-0003"/>
        <s v="CL-0415"/>
        <s v="CL-1533"/>
        <s v="CL-1191"/>
        <s v="CL-2548"/>
        <s v="CL-1719"/>
        <s v="CL-2628"/>
        <s v="CL-1353"/>
        <s v="CL-0859"/>
        <s v="CL-2808"/>
        <s v="CL-2237"/>
        <s v="CL-2135"/>
        <s v="CL-1843"/>
        <s v="CL-0261"/>
        <s v="CL-1851"/>
        <s v="CL-0429"/>
        <s v="CL-0964"/>
        <s v="CL-0132"/>
        <s v="CL-1593"/>
        <s v="CL-1457"/>
        <s v="CL-0419"/>
        <s v="CL-0765"/>
        <s v="CL-1004"/>
        <s v="CL-0725"/>
        <s v="CL-1352"/>
        <s v="CL-2437"/>
        <s v="CL-1662"/>
        <s v="CL-2165"/>
        <s v="CL-0229"/>
        <s v="CL-1066"/>
        <s v="CL-0952"/>
        <s v="CL-1222"/>
        <s v="CL-0911"/>
        <s v="CL-1087"/>
        <s v="CL-0678"/>
        <s v="CL-2621"/>
        <s v="CL-2492"/>
        <s v="CL-1611"/>
        <s v="CL-1149"/>
        <s v="CL-1598"/>
        <s v="CL-2757"/>
        <s v="CL-2424"/>
        <s v="CL-2642"/>
        <s v="CL-1114"/>
        <s v="CL-2096"/>
        <s v="CL-0185"/>
        <s v="CL-0982"/>
        <s v="CL-2827"/>
        <s v="CL-0237"/>
        <s v="CL-1325"/>
        <s v="CL-0647"/>
        <s v="CL-0040"/>
        <s v="CL-0167"/>
        <s v="CL-2062"/>
        <s v="CL-0878"/>
        <s v="CL-2536"/>
        <s v="CL-0574"/>
        <s v="CL-2082"/>
        <s v="CL-0345"/>
        <s v="CL-2484"/>
        <s v="CL-0178"/>
        <s v="CL-0737"/>
        <s v="CL-1082"/>
        <s v="CL-1006"/>
        <s v="CL-1121"/>
        <s v="CL-2898"/>
        <s v="CL-0969"/>
        <s v="CL-2059"/>
        <s v="CL-0471"/>
        <s v="CL-2166"/>
        <s v="CL-2431"/>
        <s v="CL-0712"/>
        <s v="CL-0532"/>
        <s v="CL-1841"/>
        <s v="CL-1241"/>
        <s v="CL-2222"/>
        <s v="CL-1813"/>
        <s v="CL-0784"/>
        <s v="CL-2266"/>
        <s v="CL-0360"/>
        <s v="CL-1413"/>
        <s v="CL-1789"/>
        <s v="CL-0101"/>
        <s v="CL-1244"/>
        <s v="CL-2701"/>
        <s v="CL-0367"/>
        <s v="CL-2346"/>
        <s v="CL-2053"/>
        <s v="CL-0536"/>
        <s v="CL-1334"/>
        <s v="CL-0234"/>
        <s v="CL-2187"/>
        <s v="CL-1805"/>
        <s v="CL-2211"/>
        <s v="CL-0958"/>
        <s v="CL-2821"/>
        <s v="CL-2699"/>
        <s v="CL-2023"/>
        <s v="CL-1045"/>
        <s v="CL-1230"/>
        <s v="CL-2354"/>
        <s v="CL-2969"/>
        <s v="CL-1715"/>
        <s v="CL-2230"/>
        <s v="CL-1012"/>
        <s v="CL-2011"/>
        <s v="CL-1186"/>
        <s v="CL-1170"/>
        <s v="CL-0060"/>
        <s v="CL-0441"/>
        <s v="CL-2291"/>
        <s v="CL-2616"/>
        <s v="CL-1499"/>
        <s v="CL-2711"/>
        <s v="CL-2941"/>
        <s v="CL-1199"/>
        <s v="CL-1910"/>
        <s v="CL-0397"/>
        <s v="CL-2031"/>
        <s v="CL-0811"/>
        <s v="CL-2456"/>
        <s v="CL-0096"/>
        <s v="CL-2748"/>
        <s v="CL-2525"/>
        <s v="CL-2962"/>
        <s v="CL-0624"/>
        <s v="CL-1984"/>
        <s v="CL-0375"/>
        <s v="CL-1145"/>
        <s v="CL-2581"/>
        <s v="CL-1369"/>
        <s v="CL-2516"/>
        <s v="CL-1464"/>
        <s v="CL-2106"/>
        <s v="CL-1922"/>
        <s v="CL-2722"/>
        <s v="CL-0451"/>
        <s v="CL-2830"/>
        <s v="CL-2573"/>
        <s v="CL-2339"/>
        <s v="CL-2285"/>
        <s v="CL-1833"/>
        <s v="CL-1247"/>
        <s v="CL-1268"/>
        <s v="CL-1694"/>
        <s v="CL-0632"/>
        <s v="CL-2125"/>
        <s v="CL-1812"/>
        <s v="CL-1357"/>
        <s v="CL-1624"/>
        <s v="CL-1765"/>
        <s v="CL-2128"/>
        <s v="CL-2248"/>
        <s v="CL-1877"/>
        <s v="CL-0043"/>
        <s v="CL-1097"/>
        <s v="CL-0137"/>
        <s v="CL-1472"/>
        <s v="CL-2377"/>
        <s v="CL-0394"/>
        <s v="CL-0021"/>
        <s v="CL-1604"/>
        <s v="CL-2735"/>
        <s v="CL-1746"/>
        <s v="CL-0268"/>
        <s v="CL-2452"/>
        <s v="CL-0876"/>
        <s v="CL-2312"/>
        <s v="CL-1098"/>
        <s v="CL-1852"/>
        <s v="CL-2069"/>
        <s v="CL-1168"/>
        <s v="CL-1119"/>
        <s v="CL-0697"/>
        <s v="CL-0513"/>
        <s v="CL-2886"/>
        <s v="CL-0840"/>
        <s v="CL-1890"/>
        <s v="CL-2691"/>
        <s v="CL-1600"/>
        <s v="CL-1438"/>
        <s v="CL-0688"/>
        <s v="CL-1657"/>
        <s v="CL-0908"/>
        <s v="CL-1541"/>
        <s v="CL-2751"/>
        <s v="CL-1558"/>
        <s v="CL-0836"/>
        <s v="CL-1916"/>
        <s v="CL-0600"/>
        <s v="CL-0210"/>
        <s v="CL-0065"/>
        <s v="CL-0373"/>
        <s v="CL-2373"/>
        <s v="CL-0220"/>
        <s v="CL-0129"/>
        <s v="CL-2160"/>
        <s v="CL-2010"/>
        <s v="CL-2104"/>
        <s v="CL-2054"/>
        <s v="CL-1925"/>
        <s v="CL-0306"/>
        <s v="CL-0813"/>
        <s v="CL-2724"/>
        <s v="CL-2675"/>
        <s v="CL-2714"/>
        <s v="CL-1784"/>
        <s v="CL-1484"/>
        <s v="CL-2987"/>
        <s v="CL-1172"/>
        <s v="CL-1313"/>
        <s v="CL-1425"/>
        <s v="CL-2306"/>
        <s v="CL-0517"/>
        <s v="CL-0824"/>
        <s v="CL-0030"/>
        <s v="CL-1184"/>
        <s v="CL-2985"/>
        <s v="CL-1380"/>
        <s v="CL-2520"/>
        <s v="CL-1054"/>
        <s v="CL-2473"/>
        <s v="CL-2444"/>
        <s v="CL-2302"/>
        <s v="CL-1350"/>
        <s v="CL-2772"/>
        <s v="CL-2347"/>
        <s v="CL-0844"/>
        <s v="CL-1209"/>
        <s v="CL-1810"/>
        <s v="CL-2774"/>
        <s v="CL-0992"/>
        <s v="CL-1641"/>
        <s v="CL-2319"/>
        <s v="CL-1444"/>
        <s v="CL-1333"/>
        <s v="CL-1242"/>
      </sharedItems>
    </cacheField>
    <cacheField name="Client_Name_Fixed" numFmtId="0">
      <sharedItems/>
    </cacheField>
    <cacheField name="Company_Segment" numFmtId="0">
      <sharedItems count="5">
        <s v="A Regional Financial Institution"/>
        <s v="A Private Manufacturing Enterprise"/>
        <s v="A Major Telecommunications Provider"/>
        <s v="A Government Service Provider"/>
        <s v="A Leading Utility Company"/>
      </sharedItems>
    </cacheField>
    <cacheField name="City_Final" numFmtId="0">
      <sharedItems count="15">
        <s v="Shah Alam"/>
        <s v="Penang"/>
        <s v="Seremban"/>
        <s v="Kota Kinabalu"/>
        <s v="Johor Bahru"/>
        <s v="Kuala Lumpur"/>
        <s v="Putrajaya"/>
        <s v="Petaling Jaya"/>
        <s v="Klang"/>
        <s v="CyberJaya"/>
        <s v="Subang Jaya"/>
        <s v="Kuching"/>
        <s v="Alor Setar"/>
        <s v="Malaka"/>
        <s v="Ipoh"/>
      </sharedItems>
    </cacheField>
    <cacheField name="Status_Clean" numFmtId="0">
      <sharedItems count="5">
        <s v="NEW"/>
        <s v="QUALIFIED"/>
        <s v="CONTACTED"/>
        <s v="LOST"/>
        <s v="CONVERTED"/>
      </sharedItems>
    </cacheField>
    <cacheField name="Lead_Date_Final" numFmtId="14">
      <sharedItems containsSemiMixedTypes="0" containsNonDate="0" containsDate="1" containsString="0" minDate="2023-01-01T00:00:00" maxDate="2025-01-01T00:00:00" count="711">
        <d v="2023-12-12T00:00:00"/>
        <d v="2024-10-09T00:00:00"/>
        <d v="2024-06-22T00:00:00"/>
        <d v="2024-02-08T00:00:00"/>
        <d v="2023-09-05T00:00:00"/>
        <d v="2023-06-15T00:00:00"/>
        <d v="2023-10-01T00:00:00"/>
        <d v="2023-03-12T00:00:00"/>
        <d v="2024-04-08T00:00:00"/>
        <d v="2024-11-16T00:00:00"/>
        <d v="2023-02-23T00:00:00"/>
        <d v="2024-07-03T00:00:00"/>
        <d v="2023-09-26T00:00:00"/>
        <d v="2024-08-31T00:00:00"/>
        <d v="2023-12-22T00:00:00"/>
        <d v="2024-05-22T00:00:00"/>
        <d v="2024-06-12T00:00:00"/>
        <d v="2023-01-12T00:00:00"/>
        <d v="2024-09-13T00:00:00"/>
        <d v="2024-10-08T00:00:00"/>
        <d v="2024-01-18T00:00:00"/>
        <d v="2023-07-20T00:00:00"/>
        <d v="2023-10-23T00:00:00"/>
        <d v="2024-02-16T00:00:00"/>
        <d v="2023-06-17T00:00:00"/>
        <d v="2023-09-09T00:00:00"/>
        <d v="2024-09-28T00:00:00"/>
        <d v="2023-08-08T00:00:00"/>
        <d v="2024-07-08T00:00:00"/>
        <d v="2024-10-13T00:00:00"/>
        <d v="2023-02-16T00:00:00"/>
        <d v="2023-09-10T00:00:00"/>
        <d v="2023-11-30T00:00:00"/>
        <d v="2024-06-20T00:00:00"/>
        <d v="2023-04-28T00:00:00"/>
        <d v="2023-06-05T00:00:00"/>
        <d v="2023-06-29T00:00:00"/>
        <d v="2023-08-04T00:00:00"/>
        <d v="2023-04-10T00:00:00"/>
        <d v="2024-11-09T00:00:00"/>
        <d v="2024-08-13T00:00:00"/>
        <d v="2024-06-04T00:00:00"/>
        <d v="2024-09-25T00:00:00"/>
        <d v="2023-07-16T00:00:00"/>
        <d v="2023-09-15T00:00:00"/>
        <d v="2024-02-11T00:00:00"/>
        <d v="2024-12-21T00:00:00"/>
        <d v="2024-05-15T00:00:00"/>
        <d v="2023-07-04T00:00:00"/>
        <d v="2024-02-12T00:00:00"/>
        <d v="2023-07-13T00:00:00"/>
        <d v="2024-11-07T00:00:00"/>
        <d v="2024-02-22T00:00:00"/>
        <d v="2023-09-25T00:00:00"/>
        <d v="2023-09-23T00:00:00"/>
        <d v="2023-07-30T00:00:00"/>
        <d v="2023-10-16T00:00:00"/>
        <d v="2023-01-31T00:00:00"/>
        <d v="2024-08-14T00:00:00"/>
        <d v="2023-08-24T00:00:00"/>
        <d v="2024-10-20T00:00:00"/>
        <d v="2024-09-19T00:00:00"/>
        <d v="2024-04-01T00:00:00"/>
        <d v="2024-01-06T00:00:00"/>
        <d v="2023-03-13T00:00:00"/>
        <d v="2023-07-11T00:00:00"/>
        <d v="2023-07-27T00:00:00"/>
        <d v="2024-10-28T00:00:00"/>
        <d v="2024-04-13T00:00:00"/>
        <d v="2023-12-16T00:00:00"/>
        <d v="2023-11-23T00:00:00"/>
        <d v="2023-08-26T00:00:00"/>
        <d v="2023-12-14T00:00:00"/>
        <d v="2023-06-13T00:00:00"/>
        <d v="2023-01-22T00:00:00"/>
        <d v="2024-02-04T00:00:00"/>
        <d v="2024-05-11T00:00:00"/>
        <d v="2024-06-19T00:00:00"/>
        <d v="2024-06-01T00:00:00"/>
        <d v="2024-11-30T00:00:00"/>
        <d v="2023-08-29T00:00:00"/>
        <d v="2023-09-24T00:00:00"/>
        <d v="2024-07-24T00:00:00"/>
        <d v="2024-12-19T00:00:00"/>
        <d v="2023-06-30T00:00:00"/>
        <d v="2023-04-09T00:00:00"/>
        <d v="2023-10-31T00:00:00"/>
        <d v="2024-09-07T00:00:00"/>
        <d v="2023-12-17T00:00:00"/>
        <d v="2023-05-16T00:00:00"/>
        <d v="2023-03-21T00:00:00"/>
        <d v="2024-09-21T00:00:00"/>
        <d v="2023-08-23T00:00:00"/>
        <d v="2023-10-14T00:00:00"/>
        <d v="2024-11-02T00:00:00"/>
        <d v="2024-03-21T00:00:00"/>
        <d v="2023-05-31T00:00:00"/>
        <d v="2023-08-16T00:00:00"/>
        <d v="2023-12-07T00:00:00"/>
        <d v="2024-01-07T00:00:00"/>
        <d v="2024-08-10T00:00:00"/>
        <d v="2024-06-23T00:00:00"/>
        <d v="2024-11-23T00:00:00"/>
        <d v="2023-05-21T00:00:00"/>
        <d v="2023-01-07T00:00:00"/>
        <d v="2023-10-17T00:00:00"/>
        <d v="2024-01-14T00:00:00"/>
        <d v="2023-06-11T00:00:00"/>
        <d v="2024-01-19T00:00:00"/>
        <d v="2024-04-10T00:00:00"/>
        <d v="2023-03-10T00:00:00"/>
        <d v="2024-02-03T00:00:00"/>
        <d v="2023-04-23T00:00:00"/>
        <d v="2023-07-01T00:00:00"/>
        <d v="2024-08-24T00:00:00"/>
        <d v="2024-11-08T00:00:00"/>
        <d v="2024-02-23T00:00:00"/>
        <d v="2023-01-01T00:00:00"/>
        <d v="2024-10-10T00:00:00"/>
        <d v="2024-03-22T00:00:00"/>
        <d v="2024-10-16T00:00:00"/>
        <d v="2024-04-17T00:00:00"/>
        <d v="2023-03-24T00:00:00"/>
        <d v="2024-12-22T00:00:00"/>
        <d v="2024-10-07T00:00:00"/>
        <d v="2024-12-13T00:00:00"/>
        <d v="2024-03-24T00:00:00"/>
        <d v="2023-04-02T00:00:00"/>
        <d v="2023-12-13T00:00:00"/>
        <d v="2024-05-28T00:00:00"/>
        <d v="2024-01-30T00:00:00"/>
        <d v="2024-11-26T00:00:00"/>
        <d v="2023-03-27T00:00:00"/>
        <d v="2023-03-25T00:00:00"/>
        <d v="2023-10-19T00:00:00"/>
        <d v="2024-01-27T00:00:00"/>
        <d v="2023-03-17T00:00:00"/>
        <d v="2024-06-18T00:00:00"/>
        <d v="2024-04-25T00:00:00"/>
        <d v="2024-02-05T00:00:00"/>
        <d v="2023-11-03T00:00:00"/>
        <d v="2023-07-03T00:00:00"/>
        <d v="2024-02-07T00:00:00"/>
        <d v="2024-12-11T00:00:00"/>
        <d v="2023-01-30T00:00:00"/>
        <d v="2024-07-27T00:00:00"/>
        <d v="2024-10-19T00:00:00"/>
        <d v="2024-07-20T00:00:00"/>
        <d v="2023-03-11T00:00:00"/>
        <d v="2024-12-15T00:00:00"/>
        <d v="2024-10-29T00:00:00"/>
        <d v="2023-04-05T00:00:00"/>
        <d v="2023-07-18T00:00:00"/>
        <d v="2023-04-01T00:00:00"/>
        <d v="2023-08-02T00:00:00"/>
        <d v="2023-04-22T00:00:00"/>
        <d v="2024-03-06T00:00:00"/>
        <d v="2024-12-06T00:00:00"/>
        <d v="2023-04-24T00:00:00"/>
        <d v="2023-10-15T00:00:00"/>
        <d v="2023-04-06T00:00:00"/>
        <d v="2024-05-10T00:00:00"/>
        <d v="2023-04-11T00:00:00"/>
        <d v="2024-06-11T00:00:00"/>
        <d v="2024-08-23T00:00:00"/>
        <d v="2024-10-04T00:00:00"/>
        <d v="2024-08-20T00:00:00"/>
        <d v="2024-02-09T00:00:00"/>
        <d v="2024-09-16T00:00:00"/>
        <d v="2024-06-06T00:00:00"/>
        <d v="2023-12-26T00:00:00"/>
        <d v="2024-02-14T00:00:00"/>
        <d v="2023-03-19T00:00:00"/>
        <d v="2023-09-19T00:00:00"/>
        <d v="2024-04-11T00:00:00"/>
        <d v="2023-07-25T00:00:00"/>
        <d v="2023-12-06T00:00:00"/>
        <d v="2024-09-03T00:00:00"/>
        <d v="2024-03-27T00:00:00"/>
        <d v="2024-01-22T00:00:00"/>
        <d v="2023-04-17T00:00:00"/>
        <d v="2024-09-15T00:00:00"/>
        <d v="2024-07-11T00:00:00"/>
        <d v="2024-07-16T00:00:00"/>
        <d v="2023-10-10T00:00:00"/>
        <d v="2023-10-22T00:00:00"/>
        <d v="2024-08-15T00:00:00"/>
        <d v="2024-12-20T00:00:00"/>
        <d v="2023-03-08T00:00:00"/>
        <d v="2023-08-21T00:00:00"/>
        <d v="2023-05-27T00:00:00"/>
        <d v="2024-07-17T00:00:00"/>
        <d v="2023-05-19T00:00:00"/>
        <d v="2024-07-02T00:00:00"/>
        <d v="2024-08-04T00:00:00"/>
        <d v="2023-02-02T00:00:00"/>
        <d v="2023-09-04T00:00:00"/>
        <d v="2023-01-09T00:00:00"/>
        <d v="2024-01-10T00:00:00"/>
        <d v="2024-05-02T00:00:00"/>
        <d v="2024-06-08T00:00:00"/>
        <d v="2023-01-19T00:00:00"/>
        <d v="2023-05-13T00:00:00"/>
        <d v="2024-06-13T00:00:00"/>
        <d v="2024-08-07T00:00:00"/>
        <d v="2023-06-07T00:00:00"/>
        <d v="2024-04-26T00:00:00"/>
        <d v="2024-08-11T00:00:00"/>
        <d v="2023-06-24T00:00:00"/>
        <d v="2023-04-21T00:00:00"/>
        <d v="2023-04-03T00:00:00"/>
        <d v="2023-11-17T00:00:00"/>
        <d v="2023-12-08T00:00:00"/>
        <d v="2023-03-07T00:00:00"/>
        <d v="2023-02-13T00:00:00"/>
        <d v="2024-07-30T00:00:00"/>
        <d v="2023-10-21T00:00:00"/>
        <d v="2023-05-25T00:00:00"/>
        <d v="2024-03-19T00:00:00"/>
        <d v="2023-05-14T00:00:00"/>
        <d v="2024-12-26T00:00:00"/>
        <d v="2024-06-24T00:00:00"/>
        <d v="2024-10-18T00:00:00"/>
        <d v="2024-10-17T00:00:00"/>
        <d v="2024-04-30T00:00:00"/>
        <d v="2024-06-25T00:00:00"/>
        <d v="2023-03-04T00:00:00"/>
        <d v="2024-01-02T00:00:00"/>
        <d v="2023-05-03T00:00:00"/>
        <d v="2024-10-30T00:00:00"/>
        <d v="2023-09-12T00:00:00"/>
        <d v="2023-01-15T00:00:00"/>
        <d v="2024-02-20T00:00:00"/>
        <d v="2024-05-29T00:00:00"/>
        <d v="2023-10-12T00:00:00"/>
        <d v="2023-08-31T00:00:00"/>
        <d v="2024-03-15T00:00:00"/>
        <d v="2023-01-23T00:00:00"/>
        <d v="2023-02-22T00:00:00"/>
        <d v="2023-02-24T00:00:00"/>
        <d v="2024-11-13T00:00:00"/>
        <d v="2023-03-23T00:00:00"/>
        <d v="2023-12-09T00:00:00"/>
        <d v="2024-02-10T00:00:00"/>
        <d v="2024-08-19T00:00:00"/>
        <d v="2024-10-26T00:00:00"/>
        <d v="2024-11-20T00:00:00"/>
        <d v="2024-09-12T00:00:00"/>
        <d v="2023-03-03T00:00:00"/>
        <d v="2024-05-23T00:00:00"/>
        <d v="2023-04-27T00:00:00"/>
        <d v="2023-12-31T00:00:00"/>
        <d v="2023-06-06T00:00:00"/>
        <d v="2023-11-10T00:00:00"/>
        <d v="2024-05-17T00:00:00"/>
        <d v="2024-07-21T00:00:00"/>
        <d v="2024-04-02T00:00:00"/>
        <d v="2024-04-07T00:00:00"/>
        <d v="2024-05-04T00:00:00"/>
        <d v="2024-04-15T00:00:00"/>
        <d v="2023-02-18T00:00:00"/>
        <d v="2024-05-26T00:00:00"/>
        <d v="2024-02-24T00:00:00"/>
        <d v="2023-06-01T00:00:00"/>
        <d v="2023-10-18T00:00:00"/>
        <d v="2024-09-02T00:00:00"/>
        <d v="2024-05-03T00:00:00"/>
        <d v="2023-11-02T00:00:00"/>
        <d v="2024-08-02T00:00:00"/>
        <d v="2024-08-17T00:00:00"/>
        <d v="2024-07-29T00:00:00"/>
        <d v="2024-12-10T00:00:00"/>
        <d v="2024-01-09T00:00:00"/>
        <d v="2024-03-02T00:00:00"/>
        <d v="2023-03-16T00:00:00"/>
        <d v="2024-09-23T00:00:00"/>
        <d v="2023-08-10T00:00:00"/>
        <d v="2023-06-23T00:00:00"/>
        <d v="2024-12-30T00:00:00"/>
        <d v="2024-03-09T00:00:00"/>
        <d v="2023-05-24T00:00:00"/>
        <d v="2023-08-30T00:00:00"/>
        <d v="2024-01-03T00:00:00"/>
        <d v="2023-10-11T00:00:00"/>
        <d v="2024-04-03T00:00:00"/>
        <d v="2024-07-12T00:00:00"/>
        <d v="2023-10-27T00:00:00"/>
        <d v="2024-05-12T00:00:00"/>
        <d v="2023-07-09T00:00:00"/>
        <d v="2024-10-22T00:00:00"/>
        <d v="2024-06-16T00:00:00"/>
        <d v="2023-05-18T00:00:00"/>
        <d v="2024-08-28T00:00:00"/>
        <d v="2024-05-25T00:00:00"/>
        <d v="2023-01-29T00:00:00"/>
        <d v="2023-06-20T00:00:00"/>
        <d v="2024-01-01T00:00:00"/>
        <d v="2023-05-17T00:00:00"/>
        <d v="2023-01-25T00:00:00"/>
        <d v="2023-01-10T00:00:00"/>
        <d v="2024-06-17T00:00:00"/>
        <d v="2023-06-28T00:00:00"/>
        <d v="2024-04-18T00:00:00"/>
        <d v="2023-03-09T00:00:00"/>
        <d v="2024-07-05T00:00:00"/>
        <d v="2023-08-22T00:00:00"/>
        <d v="2023-04-07T00:00:00"/>
        <d v="2024-01-13T00:00:00"/>
        <d v="2023-03-30T00:00:00"/>
        <d v="2024-12-09T00:00:00"/>
        <d v="2023-01-27T00:00:00"/>
        <d v="2024-07-26T00:00:00"/>
        <d v="2023-12-29T00:00:00"/>
        <d v="2023-08-20T00:00:00"/>
        <d v="2024-08-21T00:00:00"/>
        <d v="2024-03-03T00:00:00"/>
        <d v="2023-11-14T00:00:00"/>
        <d v="2023-02-03T00:00:00"/>
        <d v="2024-10-23T00:00:00"/>
        <d v="2024-08-16T00:00:00"/>
        <d v="2024-12-12T00:00:00"/>
        <d v="2024-07-13T00:00:00"/>
        <d v="2023-05-12T00:00:00"/>
        <d v="2023-02-01T00:00:00"/>
        <d v="2023-09-22T00:00:00"/>
        <d v="2024-01-05T00:00:00"/>
        <d v="2024-03-25T00:00:00"/>
        <d v="2024-09-01T00:00:00"/>
        <d v="2024-11-29T00:00:00"/>
        <d v="2023-03-01T00:00:00"/>
        <d v="2024-01-16T00:00:00"/>
        <d v="2023-11-01T00:00:00"/>
        <d v="2024-01-20T00:00:00"/>
        <d v="2023-07-17T00:00:00"/>
        <d v="2023-02-11T00:00:00"/>
        <d v="2024-04-16T00:00:00"/>
        <d v="2023-01-11T00:00:00"/>
        <d v="2023-11-19T00:00:00"/>
        <d v="2023-02-27T00:00:00"/>
        <d v="2023-01-08T00:00:00"/>
        <d v="2024-09-26T00:00:00"/>
        <d v="2024-10-05T00:00:00"/>
        <d v="2024-09-27T00:00:00"/>
        <d v="2024-02-27T00:00:00"/>
        <d v="2023-06-16T00:00:00"/>
        <d v="2024-08-22T00:00:00"/>
        <d v="2023-06-22T00:00:00"/>
        <d v="2023-12-19T00:00:00"/>
        <d v="2023-11-16T00:00:00"/>
        <d v="2024-09-11T00:00:00"/>
        <d v="2023-03-06T00:00:00"/>
        <d v="2024-10-12T00:00:00"/>
        <d v="2024-07-23T00:00:00"/>
        <d v="2024-05-08T00:00:00"/>
        <d v="2023-09-07T00:00:00"/>
        <d v="2023-06-09T00:00:00"/>
        <d v="2023-08-13T00:00:00"/>
        <d v="2023-11-07T00:00:00"/>
        <d v="2024-06-21T00:00:00"/>
        <d v="2024-10-24T00:00:00"/>
        <d v="2023-02-07T00:00:00"/>
        <d v="2023-03-14T00:00:00"/>
        <d v="2024-11-11T00:00:00"/>
        <d v="2023-07-14T00:00:00"/>
        <d v="2024-09-08T00:00:00"/>
        <d v="2024-02-26T00:00:00"/>
        <d v="2024-09-17T00:00:00"/>
        <d v="2023-03-22T00:00:00"/>
        <d v="2024-11-10T00:00:00"/>
        <d v="2023-09-08T00:00:00"/>
        <d v="2024-01-25T00:00:00"/>
        <d v="2024-03-01T00:00:00"/>
        <d v="2024-05-20T00:00:00"/>
        <d v="2023-04-13T00:00:00"/>
        <d v="2023-05-23T00:00:00"/>
        <d v="2024-02-15T00:00:00"/>
        <d v="2023-10-06T00:00:00"/>
        <d v="2023-10-24T00:00:00"/>
        <d v="2024-12-08T00:00:00"/>
        <d v="2024-03-12T00:00:00"/>
        <d v="2024-09-10T00:00:00"/>
        <d v="2023-02-20T00:00:00"/>
        <d v="2024-03-23T00:00:00"/>
        <d v="2023-06-12T00:00:00"/>
        <d v="2024-01-08T00:00:00"/>
        <d v="2024-11-14T00:00:00"/>
        <d v="2024-05-09T00:00:00"/>
        <d v="2024-09-18T00:00:00"/>
        <d v="2023-01-17T00:00:00"/>
        <d v="2024-01-31T00:00:00"/>
        <d v="2023-11-06T00:00:00"/>
        <d v="2023-08-27T00:00:00"/>
        <d v="2023-11-24T00:00:00"/>
        <d v="2024-06-27T00:00:00"/>
        <d v="2023-12-28T00:00:00"/>
        <d v="2024-11-25T00:00:00"/>
        <d v="2024-12-18T00:00:00"/>
        <d v="2023-06-27T00:00:00"/>
        <d v="2023-04-19T00:00:00"/>
        <d v="2023-11-27T00:00:00"/>
        <d v="2023-09-30T00:00:00"/>
        <d v="2024-06-30T00:00:00"/>
        <d v="2023-07-28T00:00:00"/>
        <d v="2024-07-01T00:00:00"/>
        <d v="2024-11-12T00:00:00"/>
        <d v="2023-05-15T00:00:00"/>
        <d v="2023-01-16T00:00:00"/>
        <d v="2024-06-14T00:00:00"/>
        <d v="2023-04-18T00:00:00"/>
        <d v="2023-04-04T00:00:00"/>
        <d v="2023-01-14T00:00:00"/>
        <d v="2024-06-29T00:00:00"/>
        <d v="2023-11-13T00:00:00"/>
        <d v="2024-09-06T00:00:00"/>
        <d v="2023-02-26T00:00:00"/>
        <d v="2023-02-21T00:00:00"/>
        <d v="2024-03-14T00:00:00"/>
        <d v="2024-12-04T00:00:00"/>
        <d v="2024-11-05T00:00:00"/>
        <d v="2024-05-05T00:00:00"/>
        <d v="2024-03-04T00:00:00"/>
        <d v="2024-05-01T00:00:00"/>
        <d v="2024-05-30T00:00:00"/>
        <d v="2024-05-19T00:00:00"/>
        <d v="2023-08-18T00:00:00"/>
        <d v="2024-01-29T00:00:00"/>
        <d v="2024-10-06T00:00:00"/>
        <d v="2023-10-05T00:00:00"/>
        <d v="2024-08-12T00:00:00"/>
        <d v="2024-03-28T00:00:00"/>
        <d v="2024-03-26T00:00:00"/>
        <d v="2023-01-20T00:00:00"/>
        <d v="2023-03-05T00:00:00"/>
        <d v="2023-03-28T00:00:00"/>
        <d v="2024-06-03T00:00:00"/>
        <d v="2023-11-04T00:00:00"/>
        <d v="2024-12-05T00:00:00"/>
        <d v="2024-04-27T00:00:00"/>
        <d v="2023-07-06T00:00:00"/>
        <d v="2023-08-14T00:00:00"/>
        <d v="2024-04-06T00:00:00"/>
        <d v="2023-11-22T00:00:00"/>
        <d v="2023-07-19T00:00:00"/>
        <d v="2024-02-28T00:00:00"/>
        <d v="2024-06-05T00:00:00"/>
        <d v="2024-09-20T00:00:00"/>
        <d v="2023-01-28T00:00:00"/>
        <d v="2023-07-05T00:00:00"/>
        <d v="2023-09-02T00:00:00"/>
        <d v="2024-03-20T00:00:00"/>
        <d v="2023-12-27T00:00:00"/>
        <d v="2023-10-07T00:00:00"/>
        <d v="2024-04-12T00:00:00"/>
        <d v="2023-07-21T00:00:00"/>
        <d v="2023-02-09T00:00:00"/>
        <d v="2024-09-09T00:00:00"/>
        <d v="2024-05-27T00:00:00"/>
        <d v="2023-04-08T00:00:00"/>
        <d v="2024-02-17T00:00:00"/>
        <d v="2024-02-02T00:00:00"/>
        <d v="2023-07-07T00:00:00"/>
        <d v="2023-09-18T00:00:00"/>
        <d v="2023-05-06T00:00:00"/>
        <d v="2023-11-09T00:00:00"/>
        <d v="2024-12-29T00:00:00"/>
        <d v="2024-09-04T00:00:00"/>
        <d v="2024-06-15T00:00:00"/>
        <d v="2024-11-18T00:00:00"/>
        <d v="2024-03-29T00:00:00"/>
        <d v="2024-07-10T00:00:00"/>
        <d v="2023-12-02T00:00:00"/>
        <d v="2024-03-31T00:00:00"/>
        <d v="2023-11-15T00:00:00"/>
        <d v="2024-08-29T00:00:00"/>
        <d v="2024-08-08T00:00:00"/>
        <d v="2024-04-09T00:00:00"/>
        <d v="2024-06-26T00:00:00"/>
        <d v="2023-01-03T00:00:00"/>
        <d v="2024-05-07T00:00:00"/>
        <d v="2024-02-21T00:00:00"/>
        <d v="2024-08-26T00:00:00"/>
        <d v="2023-02-17T00:00:00"/>
        <d v="2024-09-22T00:00:00"/>
        <d v="2023-08-09T00:00:00"/>
        <d v="2023-07-23T00:00:00"/>
        <d v="2024-04-23T00:00:00"/>
        <d v="2023-09-16T00:00:00"/>
        <d v="2024-01-15T00:00:00"/>
        <d v="2024-11-22T00:00:00"/>
        <d v="2023-01-24T00:00:00"/>
        <d v="2024-12-28T00:00:00"/>
        <d v="2023-07-12T00:00:00"/>
        <d v="2024-12-24T00:00:00"/>
        <d v="2024-12-23T00:00:00"/>
        <d v="2023-01-04T00:00:00"/>
        <d v="2023-02-25T00:00:00"/>
        <d v="2023-12-18T00:00:00"/>
        <d v="2023-11-20T00:00:00"/>
        <d v="2023-11-05T00:00:00"/>
        <d v="2023-05-02T00:00:00"/>
        <d v="2023-06-21T00:00:00"/>
        <d v="2023-12-15T00:00:00"/>
        <d v="2023-12-25T00:00:00"/>
        <d v="2023-05-20T00:00:00"/>
        <d v="2023-01-06T00:00:00"/>
        <d v="2023-06-19T00:00:00"/>
        <d v="2023-05-07T00:00:00"/>
        <d v="2023-12-23T00:00:00"/>
        <d v="2024-07-04T00:00:00"/>
        <d v="2023-03-18T00:00:00"/>
        <d v="2023-04-30T00:00:00"/>
        <d v="2023-11-25T00:00:00"/>
        <d v="2023-05-09T00:00:00"/>
        <d v="2024-07-15T00:00:00"/>
        <d v="2023-09-11T00:00:00"/>
        <d v="2024-05-16T00:00:00"/>
        <d v="2023-03-31T00:00:00"/>
        <d v="2023-01-13T00:00:00"/>
        <d v="2024-07-19T00:00:00"/>
        <d v="2023-10-13T00:00:00"/>
        <d v="2023-07-31T00:00:00"/>
        <d v="2024-03-08T00:00:00"/>
        <d v="2024-08-03T00:00:00"/>
        <d v="2024-11-21T00:00:00"/>
        <d v="2023-11-12T00:00:00"/>
        <d v="2023-11-28T00:00:00"/>
        <d v="2024-05-24T00:00:00"/>
        <d v="2023-05-28T00:00:00"/>
        <d v="2024-07-14T00:00:00"/>
        <d v="2024-10-14T00:00:00"/>
        <d v="2024-02-13T00:00:00"/>
        <d v="2023-05-04T00:00:00"/>
        <d v="2024-07-06T00:00:00"/>
        <d v="2024-08-06T00:00:00"/>
        <d v="2024-10-01T00:00:00"/>
        <d v="2024-08-27T00:00:00"/>
        <d v="2023-06-18T00:00:00"/>
        <d v="2024-04-14T00:00:00"/>
        <d v="2023-01-02T00:00:00"/>
        <d v="2023-12-20T00:00:00"/>
        <d v="2023-12-04T00:00:00"/>
        <d v="2023-10-20T00:00:00"/>
        <d v="2023-11-18T00:00:00"/>
        <d v="2023-05-01T00:00:00"/>
        <d v="2024-08-09T00:00:00"/>
        <d v="2024-01-28T00:00:00"/>
        <d v="2024-10-15T00:00:00"/>
        <d v="2024-08-18T00:00:00"/>
        <d v="2023-02-10T00:00:00"/>
        <d v="2023-06-26T00:00:00"/>
        <d v="2024-10-31T00:00:00"/>
        <d v="2024-03-17T00:00:00"/>
        <d v="2024-03-11T00:00:00"/>
        <d v="2024-04-20T00:00:00"/>
        <d v="2024-07-28T00:00:00"/>
        <d v="2024-04-22T00:00:00"/>
        <d v="2023-03-20T00:00:00"/>
        <d v="2024-07-25T00:00:00"/>
        <d v="2023-04-26T00:00:00"/>
        <d v="2024-11-03T00:00:00"/>
        <d v="2023-10-30T00:00:00"/>
        <d v="2024-03-13T00:00:00"/>
        <d v="2023-10-25T00:00:00"/>
        <d v="2023-07-08T00:00:00"/>
        <d v="2024-11-19T00:00:00"/>
        <d v="2024-11-06T00:00:00"/>
        <d v="2024-12-14T00:00:00"/>
        <d v="2024-09-30T00:00:00"/>
        <d v="2024-09-05T00:00:00"/>
        <d v="2024-06-09T00:00:00"/>
        <d v="2023-07-15T00:00:00"/>
        <d v="2024-03-30T00:00:00"/>
        <d v="2023-05-05T00:00:00"/>
        <d v="2024-08-25T00:00:00"/>
        <d v="2024-04-04T00:00:00"/>
        <d v="2024-07-18T00:00:00"/>
        <d v="2023-05-26T00:00:00"/>
        <d v="2023-01-21T00:00:00"/>
        <d v="2024-11-04T00:00:00"/>
        <d v="2023-11-29T00:00:00"/>
        <d v="2024-11-15T00:00:00"/>
        <d v="2024-05-06T00:00:00"/>
        <d v="2024-04-19T00:00:00"/>
        <d v="2023-05-29T00:00:00"/>
        <d v="2023-08-17T00:00:00"/>
        <d v="2023-08-15T00:00:00"/>
        <d v="2024-04-21T00:00:00"/>
        <d v="2024-06-02T00:00:00"/>
        <d v="2024-12-25T00:00:00"/>
        <d v="2024-05-21T00:00:00"/>
        <d v="2023-08-05T00:00:00"/>
        <d v="2023-02-28T00:00:00"/>
        <d v="2024-09-14T00:00:00"/>
        <d v="2023-07-29T00:00:00"/>
        <d v="2023-06-14T00:00:00"/>
        <d v="2023-06-03T00:00:00"/>
        <d v="2024-09-29T00:00:00"/>
        <d v="2023-02-04T00:00:00"/>
        <d v="2024-05-18T00:00:00"/>
        <d v="2023-05-08T00:00:00"/>
        <d v="2024-01-04T00:00:00"/>
        <d v="2023-10-26T00:00:00"/>
        <d v="2024-04-29T00:00:00"/>
        <d v="2024-05-31T00:00:00"/>
        <d v="2024-03-10T00:00:00"/>
        <d v="2023-04-29T00:00:00"/>
        <d v="2023-10-02T00:00:00"/>
        <d v="2024-05-14T00:00:00"/>
        <d v="2023-02-19T00:00:00"/>
        <d v="2024-03-05T00:00:00"/>
        <d v="2024-07-22T00:00:00"/>
        <d v="2024-11-27T00:00:00"/>
        <d v="2023-08-01T00:00:00"/>
        <d v="2023-02-06T00:00:00"/>
        <d v="2023-02-08T00:00:00"/>
        <d v="2024-12-17T00:00:00"/>
        <d v="2023-08-28T00:00:00"/>
        <d v="2024-02-18T00:00:00"/>
        <d v="2024-01-17T00:00:00"/>
        <d v="2023-03-15T00:00:00"/>
        <d v="2023-10-28T00:00:00"/>
        <d v="2023-11-26T00:00:00"/>
        <d v="2023-04-16T00:00:00"/>
        <d v="2023-06-02T00:00:00"/>
        <d v="2024-04-05T00:00:00"/>
        <d v="2024-12-01T00:00:00"/>
        <d v="2023-03-26T00:00:00"/>
        <d v="2024-12-02T00:00:00"/>
        <d v="2023-12-30T00:00:00"/>
        <d v="2024-12-27T00:00:00"/>
        <d v="2023-06-25T00:00:00"/>
        <d v="2023-09-06T00:00:00"/>
        <d v="2023-01-18T00:00:00"/>
        <d v="2024-01-12T00:00:00"/>
        <d v="2023-08-11T00:00:00"/>
        <d v="2024-12-16T00:00:00"/>
        <d v="2023-10-03T00:00:00"/>
        <d v="2023-08-03T00:00:00"/>
        <d v="2024-08-05T00:00:00"/>
        <d v="2023-09-27T00:00:00"/>
        <d v="2024-12-03T00:00:00"/>
        <d v="2023-02-15T00:00:00"/>
        <d v="2023-04-20T00:00:00"/>
        <d v="2023-06-04T00:00:00"/>
        <d v="2023-09-28T00:00:00"/>
        <d v="2024-07-07T00:00:00"/>
        <d v="2024-10-11T00:00:00"/>
        <d v="2023-10-08T00:00:00"/>
        <d v="2023-12-10T00:00:00"/>
        <d v="2023-02-14T00:00:00"/>
        <d v="2023-11-11T00:00:00"/>
        <d v="2023-04-15T00:00:00"/>
        <d v="2023-08-12T00:00:00"/>
        <d v="2023-09-20T00:00:00"/>
        <d v="2024-02-19T00:00:00"/>
        <d v="2023-09-29T00:00:00"/>
        <d v="2023-01-05T00:00:00"/>
        <d v="2023-08-06T00:00:00"/>
        <d v="2024-05-13T00:00:00"/>
        <d v="2024-10-03T00:00:00"/>
        <d v="2023-02-05T00:00:00"/>
        <d v="2024-10-21T00:00:00"/>
        <d v="2023-09-17T00:00:00"/>
        <d v="2024-10-02T00:00:00"/>
        <d v="2024-03-16T00:00:00"/>
        <d v="2023-05-22T00:00:00"/>
        <d v="2024-12-31T00:00:00"/>
        <d v="2024-02-06T00:00:00"/>
        <d v="2024-01-26T00:00:00"/>
        <d v="2024-04-24T00:00:00"/>
        <d v="2024-06-10T00:00:00"/>
        <d v="2024-01-21T00:00:00"/>
        <d v="2023-04-12T00:00:00"/>
        <d v="2023-07-10T00:00:00"/>
        <d v="2023-08-25T00:00:00"/>
        <d v="2024-02-25T00:00:00"/>
        <d v="2023-03-29T00:00:00"/>
        <d v="2023-10-09T00:00:00"/>
        <d v="2023-06-10T00:00:00"/>
        <d v="2023-07-26T00:00:00"/>
        <d v="2023-05-10T00:00:00"/>
        <d v="2023-08-19T00:00:00"/>
        <d v="2024-08-01T00:00:00"/>
        <d v="2023-12-24T00:00:00"/>
        <d v="2023-12-03T00:00:00"/>
        <d v="2024-10-27T00:00:00"/>
        <d v="2023-08-07T00:00:00"/>
        <d v="2024-11-17T00:00:00"/>
        <d v="2024-01-11T00:00:00"/>
        <d v="2023-12-01T00:00:00"/>
        <d v="2024-11-28T00:00:00"/>
        <d v="2023-05-11T00:00:00"/>
        <d v="2023-07-22T00:00:00"/>
        <d v="2023-04-25T00:00:00"/>
        <d v="2023-02-12T00:00:00"/>
        <d v="2024-02-01T00:00:00"/>
        <d v="2023-10-04T00:00:00"/>
        <d v="2024-03-07T00:00:00"/>
        <d v="2024-01-24T00:00:00"/>
        <d v="2024-07-31T00:00:00"/>
        <d v="2024-12-07T00:00:00"/>
        <d v="2023-05-30T00:00:00"/>
        <d v="2023-09-13T00:00:00"/>
        <d v="2023-06-08T00:00:00"/>
        <d v="2023-09-21T00:00:00"/>
        <d v="2023-04-14T00:00:00"/>
        <d v="2023-07-02T00:00:00"/>
        <d v="2024-02-29T00:00:00"/>
        <d v="2024-09-24T00:00:00"/>
        <d v="2023-03-02T00:00:00"/>
        <d v="2023-09-14T00:00:00"/>
      </sharedItems>
    </cacheField>
    <cacheField name="Lead_Month_No" numFmtId="0">
      <sharedItems containsSemiMixedTypes="0" containsString="0" containsNumber="1" containsInteger="1" minValue="1" maxValue="12" count="12">
        <n v="12"/>
        <n v="10"/>
        <n v="6"/>
        <n v="2"/>
        <n v="9"/>
        <n v="3"/>
        <n v="4"/>
        <n v="11"/>
        <n v="7"/>
        <n v="8"/>
        <n v="5"/>
        <n v="1"/>
      </sharedItems>
    </cacheField>
    <cacheField name="Lead_Month" numFmtId="0">
      <sharedItems count="12">
        <s v="December"/>
        <s v="October"/>
        <s v="June"/>
        <s v="February"/>
        <s v="September"/>
        <s v="March"/>
        <s v="April"/>
        <s v="November"/>
        <s v="July"/>
        <s v="August"/>
        <s v="May"/>
        <s v="January"/>
      </sharedItems>
    </cacheField>
    <cacheField name="Lead_Year" numFmtId="0">
      <sharedItems count="2">
        <s v="2023"/>
        <s v="2024"/>
      </sharedItems>
    </cacheField>
    <cacheField name="Lead_Quarter" numFmtId="0">
      <sharedItems count="4">
        <s v="Q4"/>
        <s v="Q2"/>
        <s v="Q1"/>
        <s v="Q3"/>
      </sharedItems>
    </cacheField>
    <cacheField name="Lead_Weekday_No" numFmtId="0">
      <sharedItems containsSemiMixedTypes="0" containsString="0" containsNumber="1" containsInteger="1" minValue="1" maxValue="7" count="7">
        <n v="2"/>
        <n v="3"/>
        <n v="6"/>
        <n v="4"/>
        <n v="7"/>
        <n v="1"/>
        <n v="5"/>
      </sharedItems>
    </cacheField>
    <cacheField name="Lead_Weekday" numFmtId="0">
      <sharedItems count="7">
        <s v="Tuesday"/>
        <s v="Wednesday"/>
        <s v="Saturday"/>
        <s v="Thursday"/>
        <s v="Sunday"/>
        <s v="Monday"/>
        <s v="Friday"/>
      </sharedItems>
    </cacheField>
    <cacheField name="Response_Time_Hours" numFmtId="0">
      <sharedItems containsSemiMixedTypes="0" containsString="0" containsNumber="1" minValue="0" maxValue="72" count="698">
        <n v="40.9"/>
        <n v="62.400000000000006"/>
        <n v="54.8"/>
        <n v="68.400000000000006"/>
        <n v="28.6"/>
        <n v="26.3"/>
        <n v="35"/>
        <n v="64.599999999999994"/>
        <n v="14.399999999999999"/>
        <n v="46.4"/>
        <n v="34"/>
        <n v="17.5"/>
        <n v="61.1"/>
        <n v="31.5"/>
        <n v="33.599999999999994"/>
        <n v="57.599999999999994"/>
        <n v="6.2"/>
        <n v="18.3"/>
        <n v="40"/>
        <n v="64.7"/>
        <n v="51.7"/>
        <n v="19.200000000000003"/>
        <n v="48.9"/>
        <n v="8.5"/>
        <n v="16.799999999999997"/>
        <n v="2.4000000000000004"/>
        <n v="67"/>
        <n v="2.4"/>
        <n v="23.2"/>
        <n v="55.199999999999996"/>
        <n v="62.5"/>
        <n v="21.6"/>
        <n v="45.9"/>
        <n v="69.599999999999994"/>
        <n v="1.7"/>
        <n v="64.5"/>
        <n v="41"/>
        <n v="70.2"/>
        <n v="23.7"/>
        <n v="29.5"/>
        <n v="43.2"/>
        <n v="26.9"/>
        <n v="4.5"/>
        <n v="37.299999999999997"/>
        <n v="43"/>
        <n v="55.2"/>
        <n v="71.3"/>
        <n v="25.1"/>
        <n v="34.299999999999997"/>
        <n v="60"/>
        <n v="55"/>
        <n v="27"/>
        <n v="65.400000000000006"/>
        <n v="5.9"/>
        <n v="11"/>
        <n v="54.6"/>
        <n v="15.3"/>
        <n v="16.3"/>
        <n v="50.5"/>
        <n v="30.6"/>
        <n v="21"/>
        <n v="31.200000000000003"/>
        <n v="28.799999999999997"/>
        <n v="31.2"/>
        <n v="1.4"/>
        <n v="70"/>
        <n v="69.8"/>
        <n v="50.3"/>
        <n v="8.3000000000000007"/>
        <n v="32.1"/>
        <n v="67.3"/>
        <n v="54"/>
        <n v="1.6"/>
        <n v="0.9"/>
        <n v="13.7"/>
        <n v="11.4"/>
        <n v="6"/>
        <n v="40.5"/>
        <n v="53.8"/>
        <n v="27.9"/>
        <n v="57"/>
        <n v="46.7"/>
        <n v="16.7"/>
        <n v="63.6"/>
        <n v="24.2"/>
        <n v="27.8"/>
        <n v="26.8"/>
        <n v="65"/>
        <n v="49.7"/>
        <n v="53.1"/>
        <n v="40.200000000000003"/>
        <n v="50.400000000000006"/>
        <n v="33.700000000000003"/>
        <n v="66"/>
        <n v="46.2"/>
        <n v="62"/>
        <n v="31"/>
        <n v="21.8"/>
        <n v="35.700000000000003"/>
        <n v="23.5"/>
        <n v="33.200000000000003"/>
        <n v="19"/>
        <n v="10.7"/>
        <n v="68"/>
        <n v="10.5"/>
        <n v="11.2"/>
        <n v="12"/>
        <n v="23.6"/>
        <n v="30.4"/>
        <n v="4.8000000000000007"/>
        <n v="31.8"/>
        <n v="28.4"/>
        <n v="2.2000000000000002"/>
        <n v="61.8"/>
        <n v="47.9"/>
        <n v="58.5"/>
        <n v="29.4"/>
        <n v="36"/>
        <n v="15.8"/>
        <n v="8"/>
        <n v="6.5"/>
        <n v="70.400000000000006"/>
        <n v="45.3"/>
        <n v="18.600000000000001"/>
        <n v="43.7"/>
        <n v="42.8"/>
        <n v="62.1"/>
        <n v="38.9"/>
        <n v="7.1999999999999993"/>
        <n v="47.7"/>
        <n v="52.7"/>
        <n v="50.8"/>
        <n v="55.8"/>
        <n v="48"/>
        <n v="25.9"/>
        <n v="56.3"/>
        <n v="56.1"/>
        <n v="61.3"/>
        <n v="25.5"/>
        <n v="59.4"/>
        <n v="55.3"/>
        <n v="39"/>
        <n v="66.8"/>
        <n v="67.900000000000006"/>
        <n v="12.1"/>
        <n v="70.5"/>
        <n v="27.6"/>
        <n v="43.4"/>
        <n v="41.6"/>
        <n v="17.100000000000001"/>
        <n v="34.200000000000003"/>
        <n v="19.8"/>
        <n v="67.199999999999989"/>
        <n v="24.9"/>
        <n v="67.099999999999994"/>
        <n v="59"/>
        <n v="26.4"/>
        <n v="8.4"/>
        <n v="30.3"/>
        <n v="36.1"/>
        <n v="42.7"/>
        <n v="50"/>
        <n v="12.3"/>
        <n v="54.3"/>
        <n v="22"/>
        <n v="68.3"/>
        <n v="49.6"/>
        <n v="38.299999999999997"/>
        <n v="9.4"/>
        <n v="63.9"/>
        <n v="66.900000000000006"/>
        <n v="21.3"/>
        <n v="3.4"/>
        <n v="35.200000000000003"/>
        <n v="38.400000000000006"/>
        <n v="13.9"/>
        <n v="62.7"/>
        <n v="14.3"/>
        <n v="8.6"/>
        <n v="5.0999999999999996"/>
        <n v="9.6000000000000014"/>
        <n v="59.6"/>
        <n v="24.6"/>
        <n v="19.899999999999999"/>
        <n v="37.5"/>
        <n v="8.6999999999999993"/>
        <n v="26.400000000000002"/>
        <n v="37.4"/>
        <n v="4.2"/>
        <n v="24.4"/>
        <n v="61.7"/>
        <n v="21.2"/>
        <n v="37"/>
        <n v="26.2"/>
        <n v="59.9"/>
        <n v="41.7"/>
        <n v="56.7"/>
        <n v="48.7"/>
        <n v="4.4000000000000004"/>
        <n v="15.1"/>
        <n v="71"/>
        <n v="35.799999999999997"/>
        <n v="35.4"/>
        <n v="26"/>
        <n v="31.4"/>
        <n v="63.1"/>
        <n v="15.4"/>
        <n v="20.7"/>
        <n v="5"/>
        <n v="58.6"/>
        <n v="49.1"/>
        <n v="10"/>
        <n v="5.6"/>
        <n v="46.9"/>
        <n v="36.200000000000003"/>
        <n v="0.7"/>
        <n v="69.3"/>
        <n v="46.5"/>
        <n v="25"/>
        <n v="38"/>
        <n v="11.1"/>
        <n v="58"/>
        <n v="44"/>
        <n v="65.099999999999994"/>
        <n v="37.200000000000003"/>
        <n v="22.5"/>
        <n v="50.1"/>
        <n v="37.6"/>
        <n v="53"/>
        <n v="52.800000000000004"/>
        <n v="1.9"/>
        <n v="31.7"/>
        <n v="49.5"/>
        <n v="47"/>
        <n v="66.3"/>
        <n v="55.1"/>
        <n v="32"/>
        <n v="11.7"/>
        <n v="58.3"/>
        <n v="52.1"/>
        <n v="0"/>
        <n v="54.7"/>
        <n v="9.6"/>
        <n v="33"/>
        <n v="66.400000000000006"/>
        <n v="56"/>
        <n v="6.8"/>
        <n v="23"/>
        <n v="44.1"/>
        <n v="4.9000000000000004"/>
        <n v="59.1"/>
        <n v="45.4"/>
        <n v="42"/>
        <n v="56.2"/>
        <n v="61"/>
        <n v="59.5"/>
        <n v="32.299999999999997"/>
        <n v="45.6"/>
        <n v="45"/>
        <n v="15.7"/>
        <n v="22.3"/>
        <n v="3.6"/>
        <n v="9"/>
        <n v="51.6"/>
        <n v="35.6"/>
        <n v="17.8"/>
        <n v="67.7"/>
        <n v="16.2"/>
        <n v="52.8"/>
        <n v="13"/>
        <n v="9.8000000000000007"/>
        <n v="7.5"/>
        <n v="64.800000000000011"/>
        <n v="11.9"/>
        <n v="24.5"/>
        <n v="42.4"/>
        <n v="59.8"/>
        <n v="63.7"/>
        <n v="52.4"/>
        <n v="18"/>
        <n v="13.5"/>
        <n v="63.5"/>
        <n v="46"/>
        <n v="25.8"/>
        <n v="7.9"/>
        <n v="69.2"/>
        <n v="63"/>
        <n v="40.4"/>
        <n v="65.900000000000006"/>
        <n v="18.5"/>
        <n v="22.6"/>
        <n v="25.7"/>
        <n v="61.9"/>
        <n v="11.6"/>
        <n v="60.9"/>
        <n v="38.5"/>
        <n v="48.2"/>
        <n v="48.4"/>
        <n v="15.6"/>
        <n v="52"/>
        <n v="45.7"/>
        <n v="61.4"/>
        <n v="9.5"/>
        <n v="24.1"/>
        <n v="4"/>
        <n v="44.9"/>
        <n v="22.2"/>
        <n v="64.099999999999994"/>
        <n v="18.899999999999999"/>
        <n v="57.8"/>
        <n v="41.2"/>
        <n v="51.9"/>
        <n v="33.299999999999997"/>
        <n v="63.8"/>
        <n v="46.3"/>
        <n v="10.199999999999999"/>
        <n v="7"/>
        <n v="57.2"/>
        <n v="23.1"/>
        <n v="59.7"/>
        <n v="5.4"/>
        <n v="57.5"/>
        <n v="30"/>
        <n v="2"/>
        <n v="1.5"/>
        <n v="1.8"/>
        <n v="50.2"/>
        <n v="10.4"/>
        <n v="55.7"/>
        <n v="47.3"/>
        <n v="39.299999999999997"/>
        <n v="22.4"/>
        <n v="30.7"/>
        <n v="52.3"/>
        <n v="48.1"/>
        <n v="8.9"/>
        <n v="18.2"/>
        <n v="9.1"/>
        <n v="4.3"/>
        <n v="39.700000000000003"/>
        <n v="14"/>
        <n v="67.5"/>
        <n v="53.6"/>
        <n v="7.1"/>
        <n v="45.599999999999994"/>
        <n v="38.4"/>
        <n v="49.3"/>
        <n v="6.7"/>
        <n v="40.799999999999997"/>
        <n v="16.899999999999999"/>
        <n v="32.6"/>
        <n v="18.8"/>
        <n v="55.4"/>
        <n v="56.9"/>
        <n v="20"/>
        <n v="2.9"/>
        <n v="69.099999999999994"/>
        <n v="36.799999999999997"/>
        <n v="29.9"/>
        <n v="24.7"/>
        <n v="69.5"/>
        <n v="70.900000000000006"/>
        <n v="49"/>
        <n v="43.8"/>
        <n v="45.2"/>
        <n v="30.9"/>
        <n v="71.099999999999994"/>
        <n v="15"/>
        <n v="5.2"/>
        <n v="29"/>
        <n v="0.5"/>
        <n v="2.5"/>
        <n v="40.299999999999997"/>
        <n v="26.7"/>
        <n v="17.899999999999999"/>
        <n v="12.4"/>
        <n v="19.600000000000001"/>
        <n v="47.2"/>
        <n v="48.8"/>
        <n v="34.6"/>
        <n v="3.3"/>
        <n v="22.1"/>
        <n v="9.6999999999999993"/>
        <n v="39.9"/>
        <n v="51"/>
        <n v="39.200000000000003"/>
        <n v="56.5"/>
        <n v="40.6"/>
        <n v="7.7"/>
        <n v="54.1"/>
        <n v="68.5"/>
        <n v="71.2"/>
        <n v="33.4"/>
        <n v="16.100000000000001"/>
        <n v="61.2"/>
        <n v="70.7"/>
        <n v="44.3"/>
        <n v="13.4"/>
        <n v="28.2"/>
        <n v="6.6"/>
        <n v="16.399999999999999"/>
        <n v="11.3"/>
        <n v="64.900000000000006"/>
        <n v="7.8"/>
        <n v="17.399999999999999"/>
        <n v="15.2"/>
        <n v="57.7"/>
        <n v="24"/>
        <n v="3"/>
        <n v="13.6"/>
        <n v="40.1"/>
        <n v="71.599999999999994"/>
        <n v="16"/>
        <n v="63.2"/>
        <n v="28"/>
        <n v="23.4"/>
        <n v="55.6"/>
        <n v="71.5"/>
        <n v="20.6"/>
        <n v="51.5"/>
        <n v="36.299999999999997"/>
        <n v="7.2"/>
        <n v="37.1"/>
        <n v="49.8"/>
        <n v="61.5"/>
        <n v="14.8"/>
        <n v="42.1"/>
        <n v="39.1"/>
        <n v="48.5"/>
        <n v="42.9"/>
        <n v="15.9"/>
        <n v="39.4"/>
        <n v="71.7"/>
        <n v="2.8"/>
        <n v="15.5"/>
        <n v="31.1"/>
        <n v="31.9"/>
        <n v="49.9"/>
        <n v="17"/>
        <n v="58.9"/>
        <n v="35.9"/>
        <n v="19.2"/>
        <n v="5.5"/>
        <n v="68.2"/>
        <n v="60.5"/>
        <n v="25.4"/>
        <n v="41.4"/>
        <n v="54.5"/>
        <n v="65.7"/>
        <n v="6.1"/>
        <n v="3.8"/>
        <n v="69"/>
        <n v="57.4"/>
        <n v="17.7"/>
        <n v="30.8"/>
        <n v="17.3"/>
        <n v="68.8"/>
        <n v="11.5"/>
        <n v="3.1"/>
        <n v="1.3"/>
        <n v="62.4"/>
        <n v="43.1"/>
        <n v="35.1"/>
        <n v="58.4"/>
        <n v="52.9"/>
        <n v="52.5"/>
        <n v="22.8"/>
        <n v="72"/>
        <n v="47.4"/>
        <n v="64"/>
        <n v="50.9"/>
        <n v="60.2"/>
        <n v="24.3"/>
        <n v="8.1999999999999993"/>
        <n v="12.9"/>
        <n v="29.2"/>
        <n v="32.5"/>
        <n v="38.799999999999997"/>
        <n v="41.5"/>
        <n v="27.5"/>
        <n v="62.9"/>
        <n v="34.4"/>
        <n v="28.7"/>
        <n v="53.3"/>
        <n v="34.1"/>
        <n v="60.1"/>
        <n v="20.100000000000001"/>
        <n v="43.5"/>
        <n v="30.1"/>
        <n v="10.8"/>
        <n v="9.3000000000000007"/>
        <n v="56.8"/>
        <n v="51.8"/>
        <n v="32.9"/>
        <n v="1"/>
        <n v="19.100000000000001"/>
        <n v="6.9"/>
        <n v="41.9"/>
        <n v="53.5"/>
        <n v="19.5"/>
        <n v="42.6"/>
        <n v="26.1"/>
        <n v="21.4"/>
        <n v="44.5"/>
        <n v="62.3"/>
        <n v="30.5"/>
        <n v="56.4"/>
        <n v="38.700000000000003"/>
        <n v="43.9"/>
        <n v="21.7"/>
        <n v="44.8"/>
        <n v="44.6"/>
        <n v="51.2"/>
        <n v="12.2"/>
        <n v="22.9"/>
        <n v="53.7"/>
        <n v="41.3"/>
        <n v="14.4"/>
        <n v="14.5"/>
        <n v="21.5"/>
        <n v="13.3"/>
        <n v="67.599999999999994"/>
        <n v="44.2"/>
        <n v="10.6"/>
        <n v="33.1"/>
        <n v="52.6"/>
        <n v="58.1"/>
        <n v="46.6"/>
        <n v="32.799999999999997"/>
        <n v="20.5"/>
        <n v="18.399999999999999"/>
        <n v="40.700000000000003"/>
        <n v="65.599999999999994"/>
        <n v="10.9"/>
        <n v="8.8000000000000007"/>
        <n v="13.1"/>
        <n v="1.2"/>
        <n v="3.7"/>
        <n v="56.6"/>
        <n v="4.7"/>
        <n v="27.1"/>
        <n v="16.5"/>
        <n v="2.6"/>
        <n v="26.5"/>
        <n v="36.9"/>
        <n v="35.5"/>
        <n v="21.1"/>
        <n v="58.7"/>
        <n v="66.7"/>
        <n v="16.8"/>
        <n v="57.3"/>
        <n v="10.3"/>
        <n v="13.8"/>
        <n v="54.2"/>
        <n v="70.599999999999994"/>
        <n v="43.6"/>
        <n v="43.3"/>
        <n v="53.4"/>
        <n v="33.9"/>
        <n v="5.3"/>
        <n v="38.1"/>
        <n v="60.3"/>
        <n v="34.700000000000003"/>
        <n v="46.1"/>
        <n v="28.8"/>
        <n v="18.7"/>
        <n v="63.3"/>
        <n v="10.1"/>
        <n v="24.8"/>
        <n v="39.6"/>
        <n v="50.6"/>
        <n v="37.9"/>
        <n v="69.400000000000006"/>
        <n v="8.1"/>
        <n v="36.6"/>
        <n v="71.8"/>
        <n v="66.099999999999994"/>
        <n v="21.9"/>
        <n v="45.8"/>
        <n v="3.9"/>
        <n v="17.2"/>
        <n v="53.9"/>
        <n v="71.400000000000006"/>
        <n v="9.9"/>
        <n v="14.2"/>
        <n v="48.6"/>
        <n v="44.7"/>
        <n v="65.5"/>
        <n v="55.9"/>
        <n v="60.8"/>
        <n v="68.900000000000006"/>
        <n v="60.6"/>
        <n v="70.8"/>
        <n v="36.4"/>
        <n v="67.2"/>
        <n v="12.5"/>
        <n v="44.4"/>
        <n v="41.1"/>
        <n v="31.6"/>
        <n v="16.600000000000001"/>
        <n v="19.399999999999999"/>
        <n v="27.2"/>
        <n v="68.599999999999994"/>
        <n v="66.599999999999994"/>
        <n v="6.4"/>
        <n v="27.4"/>
        <n v="47.6"/>
        <n v="20.399999999999999"/>
        <n v="0.8"/>
        <n v="64.3"/>
        <n v="70.3"/>
        <n v="9.1999999999999993"/>
        <n v="34.9"/>
        <n v="11.8"/>
        <n v="28.3"/>
        <n v="54.4"/>
        <n v="68.7"/>
        <n v="51.1"/>
        <n v="65.3"/>
        <n v="32.700000000000003"/>
        <n v="7.3"/>
        <n v="6.3"/>
        <n v="42.5"/>
        <n v="22.7"/>
        <n v="50.7"/>
        <n v="4.8"/>
        <n v="60.4"/>
        <n v="42.2"/>
        <n v="59.2"/>
        <n v="29.8"/>
        <n v="55.5"/>
        <n v="2.1"/>
        <n v="12.7"/>
        <n v="14.1"/>
        <n v="70.099999999999994"/>
        <n v="7.4"/>
        <n v="49.4"/>
        <n v="47.8"/>
        <n v="12.6"/>
        <n v="61.6"/>
        <n v="53.2"/>
        <n v="39.799999999999997"/>
        <n v="36.5"/>
        <n v="17.600000000000001"/>
        <n v="27.7"/>
        <n v="69.900000000000006"/>
        <n v="50.4"/>
        <n v="33.5"/>
        <n v="54.9"/>
        <n v="4.5999999999999996"/>
        <n v="28.9"/>
        <n v="12.8"/>
        <n v="13.2"/>
        <n v="65.8"/>
        <n v="20.2"/>
        <n v="33.799999999999997"/>
        <n v="67.8"/>
        <n v="34.799999999999997"/>
        <n v="23.3"/>
        <n v="2.2999999999999998"/>
        <n v="20.9"/>
        <n v="69.7"/>
        <n v="28.5"/>
        <n v="1.1000000000000001"/>
        <n v="38.6"/>
        <n v="58.2"/>
        <n v="47.5"/>
        <n v="7.6"/>
        <n v="29.3"/>
        <n v="66.2"/>
        <n v="49.2"/>
        <n v="59.3"/>
        <n v="52.2"/>
        <n v="23.8"/>
        <n v="26.6"/>
        <n v="29.1"/>
        <n v="14.7"/>
        <n v="71.900000000000006"/>
        <n v="5.7"/>
        <n v="4.0999999999999996"/>
        <n v="32.4"/>
        <n v="3.5"/>
        <n v="3.2"/>
        <n v="57.1"/>
        <n v="57.6"/>
        <n v="30.2"/>
        <n v="67.400000000000006"/>
        <n v="64.400000000000006"/>
        <n v="46.8"/>
        <n v="58.8"/>
        <n v="25.2"/>
        <n v="62.2"/>
        <n v="45.5"/>
        <n v="18.100000000000001"/>
        <n v="29.6"/>
        <n v="14.9"/>
        <n v="35.299999999999997"/>
        <n v="5.8"/>
      </sharedItems>
    </cacheField>
    <cacheField name="Target_Sales" numFmtId="0">
      <sharedItems containsSemiMixedTypes="0" containsString="0" containsNumber="1" minValue="1001.05" maxValue="4997.5"/>
    </cacheField>
    <cacheField name="Interaction_Count_Final" numFmtId="0">
      <sharedItems containsMixedTypes="1" containsNumber="1" containsInteger="1" minValue="1" maxValue="50"/>
    </cacheField>
    <cacheField name="Sales_Tier" numFmtId="0">
      <sharedItems/>
    </cacheField>
    <cacheField name="Is_Converted" numFmtId="0">
      <sharedItems containsSemiMixedTypes="0" containsString="0" containsNumber="1" containsInteger="1" minValue="0" maxValue="1"/>
    </cacheField>
    <cacheField name="Is_Engaged" numFmtId="0">
      <sharedItems containsSemiMixedTypes="0" containsString="0" containsNumber="1" containsInteger="1" minValue="0" maxValue="1"/>
    </cacheField>
    <cacheField name="Stage_Order" numFmtId="0">
      <sharedItems containsSemiMixedTypes="0" containsString="0" containsNumber="1" containsInteger="1" minValue="1" maxValue="5" count="5">
        <n v="1"/>
        <n v="3"/>
        <n v="2"/>
        <n v="5"/>
        <n v="4"/>
      </sharedItems>
    </cacheField>
    <cacheField name="Response_Speed_Cat" numFmtId="0">
      <sharedItems count="4">
        <s v="Delayed"/>
        <s v="Moderate"/>
        <s v="Fast"/>
        <s v="Immediate"/>
      </sharedItems>
    </cacheField>
    <cacheField name="Response_Bucket_6H" numFmtId="0">
      <sharedItems containsSemiMixedTypes="0" containsString="0" containsNumber="1" containsInteger="1" minValue="0" maxValue="72"/>
    </cacheField>
    <cacheField name="Engagement_Level" numFmtId="0">
      <sharedItems count="3">
        <s v="High"/>
        <s v="Low"/>
        <s v="Medium"/>
      </sharedItems>
    </cacheField>
    <cacheField name="Duplicate Lead ID" numFmtId="0">
      <sharedItems/>
    </cacheField>
    <cacheField name="Delayed response" numFmtId="0">
      <sharedItems/>
    </cacheField>
    <cacheField name="Very high response" numFmtId="0">
      <sharedItems/>
    </cacheField>
    <cacheField name="Converted lead" numFmtId="0">
      <sharedItems/>
    </cacheField>
  </cacheFields>
  <extLst>
    <ext xmlns:x14="http://schemas.microsoft.com/office/spreadsheetml/2009/9/main" uri="{725AE2AE-9491-48be-B2B4-4EB974FC3084}">
      <x14:pivotCacheDefinition pivotCacheId="11096758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50">
  <r>
    <x v="0"/>
    <x v="0"/>
    <s v="Client_1185"/>
    <x v="0"/>
    <x v="0"/>
    <x v="0"/>
    <x v="0"/>
    <x v="0"/>
    <x v="0"/>
    <x v="0"/>
    <x v="0"/>
    <x v="0"/>
    <x v="0"/>
    <x v="0"/>
    <n v="2273.4699999999998"/>
    <n v="18"/>
    <s v="Medium"/>
    <n v="0"/>
    <n v="0"/>
    <x v="0"/>
    <x v="0"/>
    <n v="36"/>
    <x v="0"/>
    <b v="1"/>
    <b v="1"/>
    <b v="0"/>
    <b v="0"/>
  </r>
  <r>
    <x v="1"/>
    <x v="1"/>
    <s v="Client_2445"/>
    <x v="1"/>
    <x v="1"/>
    <x v="1"/>
    <x v="1"/>
    <x v="1"/>
    <x v="1"/>
    <x v="1"/>
    <x v="0"/>
    <x v="1"/>
    <x v="1"/>
    <x v="1"/>
    <n v="3979.72"/>
    <n v="37"/>
    <s v="High"/>
    <n v="0"/>
    <n v="1"/>
    <x v="1"/>
    <x v="0"/>
    <n v="60"/>
    <x v="0"/>
    <b v="1"/>
    <b v="1"/>
    <b v="0"/>
    <b v="0"/>
  </r>
  <r>
    <x v="0"/>
    <x v="2"/>
    <s v="Client_2844"/>
    <x v="2"/>
    <x v="2"/>
    <x v="1"/>
    <x v="2"/>
    <x v="2"/>
    <x v="2"/>
    <x v="1"/>
    <x v="1"/>
    <x v="2"/>
    <x v="2"/>
    <x v="2"/>
    <n v="3016.59"/>
    <n v="10"/>
    <s v="Medium"/>
    <n v="0"/>
    <n v="1"/>
    <x v="1"/>
    <x v="0"/>
    <n v="54"/>
    <x v="0"/>
    <b v="1"/>
    <b v="1"/>
    <b v="0"/>
    <b v="0"/>
  </r>
  <r>
    <x v="0"/>
    <x v="3"/>
    <s v="Client_2472"/>
    <x v="3"/>
    <x v="3"/>
    <x v="2"/>
    <x v="3"/>
    <x v="3"/>
    <x v="3"/>
    <x v="1"/>
    <x v="2"/>
    <x v="3"/>
    <x v="3"/>
    <x v="3"/>
    <n v="4721.1499999999996"/>
    <n v="9"/>
    <s v="High"/>
    <n v="0"/>
    <n v="1"/>
    <x v="2"/>
    <x v="0"/>
    <n v="66"/>
    <x v="0"/>
    <b v="1"/>
    <b v="1"/>
    <b v="0"/>
    <b v="0"/>
  </r>
  <r>
    <x v="1"/>
    <x v="4"/>
    <s v="Client_1033"/>
    <x v="0"/>
    <x v="4"/>
    <x v="0"/>
    <x v="4"/>
    <x v="4"/>
    <x v="4"/>
    <x v="0"/>
    <x v="3"/>
    <x v="0"/>
    <x v="0"/>
    <x v="4"/>
    <n v="1573.7"/>
    <n v="37"/>
    <s v="Low"/>
    <n v="0"/>
    <n v="0"/>
    <x v="0"/>
    <x v="0"/>
    <n v="24"/>
    <x v="0"/>
    <b v="1"/>
    <b v="1"/>
    <b v="0"/>
    <b v="0"/>
  </r>
  <r>
    <x v="2"/>
    <x v="5"/>
    <s v="Client_1573"/>
    <x v="1"/>
    <x v="0"/>
    <x v="0"/>
    <x v="5"/>
    <x v="2"/>
    <x v="2"/>
    <x v="0"/>
    <x v="1"/>
    <x v="3"/>
    <x v="3"/>
    <x v="5"/>
    <n v="2406.8200000000002"/>
    <n v="35"/>
    <s v="Medium"/>
    <n v="0"/>
    <n v="0"/>
    <x v="0"/>
    <x v="0"/>
    <n v="24"/>
    <x v="0"/>
    <b v="1"/>
    <b v="1"/>
    <b v="0"/>
    <b v="0"/>
  </r>
  <r>
    <x v="1"/>
    <x v="6"/>
    <s v="Client_2966"/>
    <x v="1"/>
    <x v="5"/>
    <x v="2"/>
    <x v="6"/>
    <x v="1"/>
    <x v="1"/>
    <x v="0"/>
    <x v="0"/>
    <x v="4"/>
    <x v="4"/>
    <x v="6"/>
    <n v="2829.99"/>
    <n v="19"/>
    <s v="Medium"/>
    <n v="0"/>
    <n v="1"/>
    <x v="2"/>
    <x v="0"/>
    <n v="30"/>
    <x v="0"/>
    <b v="1"/>
    <b v="1"/>
    <b v="0"/>
    <b v="0"/>
  </r>
  <r>
    <x v="3"/>
    <x v="7"/>
    <s v="Client_2394"/>
    <x v="1"/>
    <x v="3"/>
    <x v="1"/>
    <x v="7"/>
    <x v="5"/>
    <x v="5"/>
    <x v="0"/>
    <x v="2"/>
    <x v="4"/>
    <x v="4"/>
    <x v="7"/>
    <n v="1795.24"/>
    <n v="29"/>
    <s v="Low"/>
    <n v="0"/>
    <n v="1"/>
    <x v="1"/>
    <x v="0"/>
    <n v="60"/>
    <x v="0"/>
    <b v="1"/>
    <b v="1"/>
    <b v="0"/>
    <b v="0"/>
  </r>
  <r>
    <x v="3"/>
    <x v="8"/>
    <s v="Client_2422"/>
    <x v="0"/>
    <x v="6"/>
    <x v="3"/>
    <x v="8"/>
    <x v="6"/>
    <x v="6"/>
    <x v="1"/>
    <x v="1"/>
    <x v="5"/>
    <x v="5"/>
    <x v="8"/>
    <n v="1708.81"/>
    <n v="18"/>
    <s v="Low"/>
    <n v="0"/>
    <n v="0"/>
    <x v="3"/>
    <x v="1"/>
    <n v="12"/>
    <x v="0"/>
    <b v="1"/>
    <b v="0"/>
    <b v="0"/>
    <b v="0"/>
  </r>
  <r>
    <x v="0"/>
    <x v="9"/>
    <s v="Client_1014"/>
    <x v="3"/>
    <x v="2"/>
    <x v="2"/>
    <x v="9"/>
    <x v="7"/>
    <x v="7"/>
    <x v="1"/>
    <x v="0"/>
    <x v="2"/>
    <x v="2"/>
    <x v="9"/>
    <n v="3502.64"/>
    <n v="12"/>
    <s v="Medium"/>
    <n v="0"/>
    <n v="1"/>
    <x v="2"/>
    <x v="0"/>
    <n v="42"/>
    <x v="0"/>
    <b v="1"/>
    <b v="1"/>
    <b v="0"/>
    <b v="0"/>
  </r>
  <r>
    <x v="3"/>
    <x v="10"/>
    <s v="Client_203"/>
    <x v="1"/>
    <x v="7"/>
    <x v="2"/>
    <x v="10"/>
    <x v="3"/>
    <x v="3"/>
    <x v="0"/>
    <x v="2"/>
    <x v="3"/>
    <x v="3"/>
    <x v="10"/>
    <n v="1660.75"/>
    <n v="1"/>
    <s v="Low"/>
    <n v="0"/>
    <n v="1"/>
    <x v="2"/>
    <x v="0"/>
    <n v="30"/>
    <x v="1"/>
    <b v="1"/>
    <b v="1"/>
    <b v="0"/>
    <b v="0"/>
  </r>
  <r>
    <x v="1"/>
    <x v="11"/>
    <s v="Client_2903"/>
    <x v="4"/>
    <x v="5"/>
    <x v="2"/>
    <x v="11"/>
    <x v="8"/>
    <x v="8"/>
    <x v="1"/>
    <x v="3"/>
    <x v="1"/>
    <x v="1"/>
    <x v="11"/>
    <n v="2399.64"/>
    <n v="48"/>
    <s v="Medium"/>
    <n v="0"/>
    <n v="1"/>
    <x v="2"/>
    <x v="1"/>
    <n v="12"/>
    <x v="0"/>
    <b v="1"/>
    <b v="0"/>
    <b v="0"/>
    <b v="0"/>
  </r>
  <r>
    <x v="3"/>
    <x v="12"/>
    <s v="Client_2832"/>
    <x v="4"/>
    <x v="8"/>
    <x v="2"/>
    <x v="12"/>
    <x v="4"/>
    <x v="4"/>
    <x v="0"/>
    <x v="3"/>
    <x v="0"/>
    <x v="0"/>
    <x v="12"/>
    <n v="4663.28"/>
    <n v="26"/>
    <s v="High"/>
    <n v="0"/>
    <n v="1"/>
    <x v="2"/>
    <x v="0"/>
    <n v="60"/>
    <x v="0"/>
    <b v="1"/>
    <b v="1"/>
    <b v="0"/>
    <b v="0"/>
  </r>
  <r>
    <x v="0"/>
    <x v="13"/>
    <s v="Client_1544"/>
    <x v="0"/>
    <x v="9"/>
    <x v="0"/>
    <x v="13"/>
    <x v="9"/>
    <x v="9"/>
    <x v="1"/>
    <x v="3"/>
    <x v="2"/>
    <x v="2"/>
    <x v="13"/>
    <n v="1184.3"/>
    <n v="33"/>
    <s v="Low"/>
    <n v="0"/>
    <n v="0"/>
    <x v="0"/>
    <x v="0"/>
    <n v="30"/>
    <x v="0"/>
    <b v="1"/>
    <b v="1"/>
    <b v="0"/>
    <b v="0"/>
  </r>
  <r>
    <x v="1"/>
    <x v="14"/>
    <s v="Client_857"/>
    <x v="4"/>
    <x v="8"/>
    <x v="3"/>
    <x v="2"/>
    <x v="2"/>
    <x v="2"/>
    <x v="1"/>
    <x v="1"/>
    <x v="2"/>
    <x v="2"/>
    <x v="14"/>
    <n v="3250.2"/>
    <n v="3"/>
    <s v="Medium"/>
    <n v="0"/>
    <n v="0"/>
    <x v="3"/>
    <x v="0"/>
    <n v="30"/>
    <x v="2"/>
    <b v="1"/>
    <b v="1"/>
    <b v="0"/>
    <b v="0"/>
  </r>
  <r>
    <x v="0"/>
    <x v="15"/>
    <s v="Client_1537"/>
    <x v="4"/>
    <x v="10"/>
    <x v="2"/>
    <x v="14"/>
    <x v="0"/>
    <x v="0"/>
    <x v="0"/>
    <x v="0"/>
    <x v="6"/>
    <x v="6"/>
    <x v="15"/>
    <n v="4161.12"/>
    <n v="29"/>
    <s v="High"/>
    <n v="0"/>
    <n v="1"/>
    <x v="2"/>
    <x v="0"/>
    <n v="54"/>
    <x v="0"/>
    <b v="1"/>
    <b v="1"/>
    <b v="0"/>
    <b v="0"/>
  </r>
  <r>
    <x v="3"/>
    <x v="16"/>
    <s v="Client_749"/>
    <x v="1"/>
    <x v="9"/>
    <x v="2"/>
    <x v="15"/>
    <x v="10"/>
    <x v="10"/>
    <x v="1"/>
    <x v="1"/>
    <x v="1"/>
    <x v="1"/>
    <x v="16"/>
    <n v="2663.26"/>
    <n v="9"/>
    <s v="Medium"/>
    <n v="0"/>
    <n v="1"/>
    <x v="2"/>
    <x v="1"/>
    <n v="6"/>
    <x v="0"/>
    <b v="1"/>
    <b v="0"/>
    <b v="0"/>
    <b v="0"/>
  </r>
  <r>
    <x v="1"/>
    <x v="17"/>
    <s v="Client_463"/>
    <x v="4"/>
    <x v="11"/>
    <x v="1"/>
    <x v="16"/>
    <x v="2"/>
    <x v="2"/>
    <x v="1"/>
    <x v="1"/>
    <x v="1"/>
    <x v="1"/>
    <x v="17"/>
    <n v="3262.22"/>
    <n v="48"/>
    <s v="Medium"/>
    <n v="0"/>
    <n v="1"/>
    <x v="1"/>
    <x v="1"/>
    <n v="18"/>
    <x v="0"/>
    <b v="1"/>
    <b v="0"/>
    <b v="0"/>
    <b v="0"/>
  </r>
  <r>
    <x v="0"/>
    <x v="18"/>
    <s v="Client_1743"/>
    <x v="1"/>
    <x v="1"/>
    <x v="1"/>
    <x v="17"/>
    <x v="11"/>
    <x v="11"/>
    <x v="0"/>
    <x v="2"/>
    <x v="3"/>
    <x v="3"/>
    <x v="18"/>
    <n v="4363.7"/>
    <n v="11"/>
    <s v="High"/>
    <n v="0"/>
    <n v="1"/>
    <x v="1"/>
    <x v="0"/>
    <n v="36"/>
    <x v="0"/>
    <b v="1"/>
    <b v="1"/>
    <b v="0"/>
    <b v="0"/>
  </r>
  <r>
    <x v="1"/>
    <x v="19"/>
    <s v="Client_010"/>
    <x v="4"/>
    <x v="6"/>
    <x v="1"/>
    <x v="18"/>
    <x v="4"/>
    <x v="4"/>
    <x v="1"/>
    <x v="3"/>
    <x v="6"/>
    <x v="6"/>
    <x v="19"/>
    <n v="3789.54"/>
    <n v="9"/>
    <s v="Medium"/>
    <n v="0"/>
    <n v="1"/>
    <x v="1"/>
    <x v="0"/>
    <n v="60"/>
    <x v="0"/>
    <b v="1"/>
    <b v="1"/>
    <b v="0"/>
    <b v="0"/>
  </r>
  <r>
    <x v="1"/>
    <x v="20"/>
    <s v="Client_162"/>
    <x v="0"/>
    <x v="6"/>
    <x v="4"/>
    <x v="19"/>
    <x v="1"/>
    <x v="1"/>
    <x v="1"/>
    <x v="0"/>
    <x v="0"/>
    <x v="0"/>
    <x v="20"/>
    <n v="4889.42"/>
    <n v="7"/>
    <s v="High"/>
    <n v="1"/>
    <n v="1"/>
    <x v="4"/>
    <x v="0"/>
    <n v="48"/>
    <x v="0"/>
    <b v="1"/>
    <b v="1"/>
    <b v="0"/>
    <b v="1"/>
  </r>
  <r>
    <x v="3"/>
    <x v="21"/>
    <s v="Client_946"/>
    <x v="0"/>
    <x v="11"/>
    <x v="3"/>
    <x v="20"/>
    <x v="11"/>
    <x v="11"/>
    <x v="1"/>
    <x v="2"/>
    <x v="3"/>
    <x v="3"/>
    <x v="21"/>
    <n v="2034.67"/>
    <n v="8"/>
    <s v="Medium"/>
    <n v="0"/>
    <n v="0"/>
    <x v="3"/>
    <x v="1"/>
    <n v="18"/>
    <x v="0"/>
    <b v="1"/>
    <b v="0"/>
    <b v="0"/>
    <b v="0"/>
  </r>
  <r>
    <x v="3"/>
    <x v="22"/>
    <s v="Client_661"/>
    <x v="1"/>
    <x v="8"/>
    <x v="0"/>
    <x v="21"/>
    <x v="8"/>
    <x v="8"/>
    <x v="0"/>
    <x v="3"/>
    <x v="3"/>
    <x v="3"/>
    <x v="22"/>
    <n v="2341.9499999999998"/>
    <n v="26"/>
    <s v="Medium"/>
    <n v="0"/>
    <n v="0"/>
    <x v="0"/>
    <x v="0"/>
    <n v="48"/>
    <x v="0"/>
    <b v="1"/>
    <b v="1"/>
    <b v="0"/>
    <b v="0"/>
  </r>
  <r>
    <x v="1"/>
    <x v="23"/>
    <s v="Client_650"/>
    <x v="3"/>
    <x v="11"/>
    <x v="0"/>
    <x v="22"/>
    <x v="1"/>
    <x v="1"/>
    <x v="0"/>
    <x v="0"/>
    <x v="5"/>
    <x v="5"/>
    <x v="23"/>
    <n v="1635.16"/>
    <n v="14"/>
    <s v="Low"/>
    <n v="0"/>
    <n v="0"/>
    <x v="0"/>
    <x v="1"/>
    <n v="6"/>
    <x v="0"/>
    <b v="1"/>
    <b v="0"/>
    <b v="0"/>
    <b v="0"/>
  </r>
  <r>
    <x v="3"/>
    <x v="24"/>
    <s v="Client_822"/>
    <x v="0"/>
    <x v="2"/>
    <x v="1"/>
    <x v="23"/>
    <x v="3"/>
    <x v="3"/>
    <x v="1"/>
    <x v="2"/>
    <x v="6"/>
    <x v="6"/>
    <x v="24"/>
    <n v="1372.23"/>
    <n v="40"/>
    <s v="Low"/>
    <n v="0"/>
    <n v="1"/>
    <x v="1"/>
    <x v="1"/>
    <n v="12"/>
    <x v="0"/>
    <b v="1"/>
    <b v="0"/>
    <b v="0"/>
    <b v="0"/>
  </r>
  <r>
    <x v="2"/>
    <x v="25"/>
    <s v="Client_2251"/>
    <x v="2"/>
    <x v="7"/>
    <x v="0"/>
    <x v="24"/>
    <x v="2"/>
    <x v="2"/>
    <x v="0"/>
    <x v="1"/>
    <x v="2"/>
    <x v="2"/>
    <x v="25"/>
    <n v="1104.8900000000001"/>
    <n v="35"/>
    <s v="Low"/>
    <n v="0"/>
    <n v="0"/>
    <x v="0"/>
    <x v="2"/>
    <n v="0"/>
    <x v="0"/>
    <b v="1"/>
    <b v="0"/>
    <b v="0"/>
    <b v="0"/>
  </r>
  <r>
    <x v="0"/>
    <x v="26"/>
    <s v="Client_1572"/>
    <x v="4"/>
    <x v="3"/>
    <x v="0"/>
    <x v="25"/>
    <x v="4"/>
    <x v="4"/>
    <x v="0"/>
    <x v="3"/>
    <x v="2"/>
    <x v="2"/>
    <x v="26"/>
    <n v="3432.11"/>
    <n v="43"/>
    <s v="Medium"/>
    <n v="0"/>
    <n v="0"/>
    <x v="0"/>
    <x v="0"/>
    <n v="66"/>
    <x v="0"/>
    <b v="1"/>
    <b v="1"/>
    <b v="0"/>
    <b v="0"/>
  </r>
  <r>
    <x v="2"/>
    <x v="27"/>
    <s v="Client_2773"/>
    <x v="1"/>
    <x v="8"/>
    <x v="3"/>
    <x v="26"/>
    <x v="4"/>
    <x v="4"/>
    <x v="1"/>
    <x v="3"/>
    <x v="2"/>
    <x v="2"/>
    <x v="27"/>
    <n v="4947.5200000000004"/>
    <n v="17"/>
    <s v="High"/>
    <n v="0"/>
    <n v="0"/>
    <x v="3"/>
    <x v="2"/>
    <n v="0"/>
    <x v="0"/>
    <b v="1"/>
    <b v="0"/>
    <b v="0"/>
    <b v="0"/>
  </r>
  <r>
    <x v="1"/>
    <x v="28"/>
    <s v="Client_2897"/>
    <x v="0"/>
    <x v="3"/>
    <x v="2"/>
    <x v="27"/>
    <x v="9"/>
    <x v="9"/>
    <x v="0"/>
    <x v="3"/>
    <x v="0"/>
    <x v="0"/>
    <x v="28"/>
    <n v="3321.74"/>
    <n v="8"/>
    <s v="Medium"/>
    <n v="0"/>
    <n v="1"/>
    <x v="2"/>
    <x v="1"/>
    <n v="18"/>
    <x v="0"/>
    <b v="1"/>
    <b v="0"/>
    <b v="0"/>
    <b v="0"/>
  </r>
  <r>
    <x v="3"/>
    <x v="29"/>
    <s v="Client_2867"/>
    <x v="4"/>
    <x v="0"/>
    <x v="2"/>
    <x v="28"/>
    <x v="8"/>
    <x v="8"/>
    <x v="1"/>
    <x v="3"/>
    <x v="5"/>
    <x v="5"/>
    <x v="29"/>
    <n v="4178.08"/>
    <n v="22"/>
    <s v="High"/>
    <n v="0"/>
    <n v="1"/>
    <x v="2"/>
    <x v="0"/>
    <n v="54"/>
    <x v="0"/>
    <b v="1"/>
    <b v="1"/>
    <b v="0"/>
    <b v="0"/>
  </r>
  <r>
    <x v="0"/>
    <x v="30"/>
    <s v="Client_2198"/>
    <x v="2"/>
    <x v="9"/>
    <x v="4"/>
    <x v="29"/>
    <x v="1"/>
    <x v="1"/>
    <x v="1"/>
    <x v="0"/>
    <x v="4"/>
    <x v="4"/>
    <x v="30"/>
    <n v="3857.12"/>
    <n v="5"/>
    <s v="Medium"/>
    <n v="1"/>
    <n v="1"/>
    <x v="4"/>
    <x v="0"/>
    <n v="60"/>
    <x v="2"/>
    <b v="1"/>
    <b v="1"/>
    <b v="0"/>
    <b v="1"/>
  </r>
  <r>
    <x v="0"/>
    <x v="31"/>
    <s v="Client_752"/>
    <x v="1"/>
    <x v="4"/>
    <x v="2"/>
    <x v="30"/>
    <x v="3"/>
    <x v="3"/>
    <x v="0"/>
    <x v="2"/>
    <x v="3"/>
    <x v="3"/>
    <x v="31"/>
    <n v="3943.41"/>
    <n v="49"/>
    <s v="Medium"/>
    <n v="0"/>
    <n v="1"/>
    <x v="2"/>
    <x v="1"/>
    <n v="18"/>
    <x v="0"/>
    <b v="1"/>
    <b v="0"/>
    <b v="0"/>
    <b v="0"/>
  </r>
  <r>
    <x v="0"/>
    <x v="32"/>
    <s v="Client_1840"/>
    <x v="1"/>
    <x v="1"/>
    <x v="2"/>
    <x v="31"/>
    <x v="4"/>
    <x v="4"/>
    <x v="0"/>
    <x v="3"/>
    <x v="4"/>
    <x v="4"/>
    <x v="32"/>
    <n v="1886.04"/>
    <n v="15"/>
    <s v="Low"/>
    <n v="0"/>
    <n v="1"/>
    <x v="2"/>
    <x v="0"/>
    <n v="42"/>
    <x v="0"/>
    <b v="1"/>
    <b v="1"/>
    <b v="0"/>
    <b v="0"/>
  </r>
  <r>
    <x v="2"/>
    <x v="33"/>
    <s v="Client_1742"/>
    <x v="3"/>
    <x v="12"/>
    <x v="0"/>
    <x v="32"/>
    <x v="7"/>
    <x v="7"/>
    <x v="0"/>
    <x v="0"/>
    <x v="3"/>
    <x v="3"/>
    <x v="33"/>
    <n v="2905.85"/>
    <n v="27"/>
    <s v="Medium"/>
    <n v="0"/>
    <n v="0"/>
    <x v="0"/>
    <x v="0"/>
    <n v="66"/>
    <x v="0"/>
    <b v="1"/>
    <b v="1"/>
    <b v="0"/>
    <b v="0"/>
  </r>
  <r>
    <x v="3"/>
    <x v="34"/>
    <s v="Client_2549"/>
    <x v="4"/>
    <x v="10"/>
    <x v="0"/>
    <x v="33"/>
    <x v="2"/>
    <x v="2"/>
    <x v="1"/>
    <x v="1"/>
    <x v="3"/>
    <x v="3"/>
    <x v="34"/>
    <n v="3593.33"/>
    <n v="3"/>
    <s v="Medium"/>
    <n v="0"/>
    <n v="0"/>
    <x v="0"/>
    <x v="2"/>
    <n v="0"/>
    <x v="2"/>
    <b v="1"/>
    <b v="0"/>
    <b v="0"/>
    <b v="0"/>
  </r>
  <r>
    <x v="1"/>
    <x v="35"/>
    <s v="Client_2909"/>
    <x v="1"/>
    <x v="3"/>
    <x v="1"/>
    <x v="34"/>
    <x v="6"/>
    <x v="6"/>
    <x v="0"/>
    <x v="1"/>
    <x v="6"/>
    <x v="6"/>
    <x v="18"/>
    <n v="2647.98"/>
    <n v="36"/>
    <s v="Medium"/>
    <n v="0"/>
    <n v="1"/>
    <x v="1"/>
    <x v="0"/>
    <n v="36"/>
    <x v="0"/>
    <b v="1"/>
    <b v="1"/>
    <b v="0"/>
    <b v="0"/>
  </r>
  <r>
    <x v="2"/>
    <x v="36"/>
    <s v="Client_1039"/>
    <x v="0"/>
    <x v="12"/>
    <x v="0"/>
    <x v="35"/>
    <x v="2"/>
    <x v="2"/>
    <x v="0"/>
    <x v="1"/>
    <x v="5"/>
    <x v="5"/>
    <x v="35"/>
    <n v="2595.9299999999998"/>
    <s v="N/A"/>
    <s v="Medium"/>
    <n v="0"/>
    <n v="0"/>
    <x v="0"/>
    <x v="0"/>
    <n v="60"/>
    <x v="0"/>
    <b v="1"/>
    <b v="1"/>
    <b v="0"/>
    <b v="0"/>
  </r>
  <r>
    <x v="0"/>
    <x v="37"/>
    <s v="Client_2176"/>
    <x v="3"/>
    <x v="5"/>
    <x v="3"/>
    <x v="36"/>
    <x v="2"/>
    <x v="2"/>
    <x v="0"/>
    <x v="1"/>
    <x v="3"/>
    <x v="3"/>
    <x v="36"/>
    <n v="4417.33"/>
    <n v="23"/>
    <s v="High"/>
    <n v="0"/>
    <n v="0"/>
    <x v="3"/>
    <x v="0"/>
    <n v="36"/>
    <x v="0"/>
    <b v="1"/>
    <b v="1"/>
    <b v="0"/>
    <b v="0"/>
  </r>
  <r>
    <x v="3"/>
    <x v="38"/>
    <s v="Client_820"/>
    <x v="4"/>
    <x v="10"/>
    <x v="1"/>
    <x v="37"/>
    <x v="9"/>
    <x v="9"/>
    <x v="0"/>
    <x v="3"/>
    <x v="6"/>
    <x v="6"/>
    <x v="37"/>
    <n v="1643.88"/>
    <n v="45"/>
    <s v="Low"/>
    <n v="0"/>
    <n v="1"/>
    <x v="1"/>
    <x v="0"/>
    <n v="66"/>
    <x v="0"/>
    <b v="1"/>
    <b v="1"/>
    <b v="0"/>
    <b v="0"/>
  </r>
  <r>
    <x v="0"/>
    <x v="39"/>
    <s v="Client_1246"/>
    <x v="3"/>
    <x v="8"/>
    <x v="0"/>
    <x v="38"/>
    <x v="6"/>
    <x v="6"/>
    <x v="0"/>
    <x v="1"/>
    <x v="5"/>
    <x v="5"/>
    <x v="38"/>
    <n v="4231.07"/>
    <n v="47"/>
    <s v="High"/>
    <n v="0"/>
    <n v="0"/>
    <x v="0"/>
    <x v="1"/>
    <n v="18"/>
    <x v="0"/>
    <b v="1"/>
    <b v="0"/>
    <b v="0"/>
    <b v="0"/>
  </r>
  <r>
    <x v="0"/>
    <x v="40"/>
    <s v="Client_1595"/>
    <x v="0"/>
    <x v="0"/>
    <x v="0"/>
    <x v="39"/>
    <x v="7"/>
    <x v="7"/>
    <x v="1"/>
    <x v="0"/>
    <x v="2"/>
    <x v="2"/>
    <x v="39"/>
    <n v="3866.84"/>
    <n v="45"/>
    <s v="Medium"/>
    <n v="0"/>
    <n v="0"/>
    <x v="0"/>
    <x v="0"/>
    <n v="24"/>
    <x v="0"/>
    <b v="1"/>
    <b v="1"/>
    <b v="0"/>
    <b v="0"/>
  </r>
  <r>
    <x v="1"/>
    <x v="41"/>
    <s v="Client_2733"/>
    <x v="4"/>
    <x v="0"/>
    <x v="4"/>
    <x v="40"/>
    <x v="9"/>
    <x v="9"/>
    <x v="1"/>
    <x v="3"/>
    <x v="0"/>
    <x v="0"/>
    <x v="40"/>
    <n v="3514.27"/>
    <n v="21"/>
    <s v="Medium"/>
    <n v="1"/>
    <n v="1"/>
    <x v="4"/>
    <x v="0"/>
    <n v="42"/>
    <x v="0"/>
    <b v="1"/>
    <b v="1"/>
    <b v="0"/>
    <b v="1"/>
  </r>
  <r>
    <x v="0"/>
    <x v="42"/>
    <s v="Client_1068"/>
    <x v="3"/>
    <x v="13"/>
    <x v="0"/>
    <x v="41"/>
    <x v="2"/>
    <x v="2"/>
    <x v="1"/>
    <x v="1"/>
    <x v="0"/>
    <x v="0"/>
    <x v="41"/>
    <n v="1625.1"/>
    <n v="47"/>
    <s v="Low"/>
    <n v="0"/>
    <n v="0"/>
    <x v="0"/>
    <x v="0"/>
    <n v="24"/>
    <x v="0"/>
    <b v="1"/>
    <b v="1"/>
    <b v="0"/>
    <b v="0"/>
  </r>
  <r>
    <x v="0"/>
    <x v="43"/>
    <s v="Client_2705"/>
    <x v="0"/>
    <x v="10"/>
    <x v="2"/>
    <x v="42"/>
    <x v="4"/>
    <x v="4"/>
    <x v="1"/>
    <x v="3"/>
    <x v="1"/>
    <x v="1"/>
    <x v="42"/>
    <n v="4006.04"/>
    <n v="1"/>
    <s v="High"/>
    <n v="0"/>
    <n v="1"/>
    <x v="2"/>
    <x v="2"/>
    <n v="0"/>
    <x v="1"/>
    <b v="1"/>
    <b v="0"/>
    <b v="0"/>
    <b v="0"/>
  </r>
  <r>
    <x v="1"/>
    <x v="44"/>
    <s v="Client_1243"/>
    <x v="0"/>
    <x v="7"/>
    <x v="3"/>
    <x v="43"/>
    <x v="8"/>
    <x v="8"/>
    <x v="0"/>
    <x v="3"/>
    <x v="4"/>
    <x v="4"/>
    <x v="43"/>
    <n v="4890.01"/>
    <n v="4"/>
    <s v="High"/>
    <n v="0"/>
    <n v="0"/>
    <x v="3"/>
    <x v="0"/>
    <n v="36"/>
    <x v="2"/>
    <b v="1"/>
    <b v="1"/>
    <b v="0"/>
    <b v="0"/>
  </r>
  <r>
    <x v="0"/>
    <x v="45"/>
    <s v="Client_2333"/>
    <x v="2"/>
    <x v="13"/>
    <x v="0"/>
    <x v="44"/>
    <x v="4"/>
    <x v="4"/>
    <x v="0"/>
    <x v="3"/>
    <x v="6"/>
    <x v="6"/>
    <x v="44"/>
    <n v="4825.78"/>
    <n v="49"/>
    <s v="High"/>
    <n v="0"/>
    <n v="0"/>
    <x v="0"/>
    <x v="0"/>
    <n v="42"/>
    <x v="0"/>
    <b v="1"/>
    <b v="1"/>
    <b v="0"/>
    <b v="0"/>
  </r>
  <r>
    <x v="0"/>
    <x v="46"/>
    <s v="Client_363"/>
    <x v="0"/>
    <x v="0"/>
    <x v="0"/>
    <x v="45"/>
    <x v="3"/>
    <x v="3"/>
    <x v="1"/>
    <x v="2"/>
    <x v="4"/>
    <x v="4"/>
    <x v="45"/>
    <n v="4911.46"/>
    <n v="39"/>
    <s v="High"/>
    <n v="0"/>
    <n v="0"/>
    <x v="0"/>
    <x v="0"/>
    <n v="54"/>
    <x v="0"/>
    <b v="1"/>
    <b v="1"/>
    <b v="0"/>
    <b v="0"/>
  </r>
  <r>
    <x v="2"/>
    <x v="47"/>
    <s v="Client_2948"/>
    <x v="2"/>
    <x v="4"/>
    <x v="0"/>
    <x v="46"/>
    <x v="0"/>
    <x v="0"/>
    <x v="1"/>
    <x v="0"/>
    <x v="2"/>
    <x v="2"/>
    <x v="5"/>
    <n v="4695.7299999999996"/>
    <n v="5"/>
    <s v="High"/>
    <n v="0"/>
    <n v="0"/>
    <x v="0"/>
    <x v="0"/>
    <n v="24"/>
    <x v="2"/>
    <b v="1"/>
    <b v="1"/>
    <b v="0"/>
    <b v="0"/>
  </r>
  <r>
    <x v="2"/>
    <x v="48"/>
    <s v="Client_235"/>
    <x v="3"/>
    <x v="6"/>
    <x v="3"/>
    <x v="47"/>
    <x v="10"/>
    <x v="10"/>
    <x v="1"/>
    <x v="1"/>
    <x v="1"/>
    <x v="1"/>
    <x v="46"/>
    <n v="1085.3599999999999"/>
    <n v="5"/>
    <s v="Low"/>
    <n v="0"/>
    <n v="0"/>
    <x v="3"/>
    <x v="0"/>
    <n v="66"/>
    <x v="2"/>
    <b v="1"/>
    <b v="1"/>
    <b v="0"/>
    <b v="0"/>
  </r>
  <r>
    <x v="3"/>
    <x v="49"/>
    <s v="Client_2687"/>
    <x v="2"/>
    <x v="7"/>
    <x v="2"/>
    <x v="48"/>
    <x v="8"/>
    <x v="8"/>
    <x v="0"/>
    <x v="3"/>
    <x v="0"/>
    <x v="0"/>
    <x v="47"/>
    <n v="2404.1"/>
    <n v="44"/>
    <s v="Medium"/>
    <n v="0"/>
    <n v="1"/>
    <x v="2"/>
    <x v="0"/>
    <n v="24"/>
    <x v="0"/>
    <b v="1"/>
    <b v="1"/>
    <b v="0"/>
    <b v="0"/>
  </r>
  <r>
    <x v="0"/>
    <x v="50"/>
    <s v="Client_2352"/>
    <x v="1"/>
    <x v="7"/>
    <x v="1"/>
    <x v="49"/>
    <x v="3"/>
    <x v="3"/>
    <x v="1"/>
    <x v="2"/>
    <x v="5"/>
    <x v="5"/>
    <x v="48"/>
    <n v="4103.16"/>
    <n v="38"/>
    <s v="High"/>
    <n v="0"/>
    <n v="1"/>
    <x v="1"/>
    <x v="0"/>
    <n v="30"/>
    <x v="0"/>
    <b v="1"/>
    <b v="1"/>
    <b v="0"/>
    <b v="0"/>
  </r>
  <r>
    <x v="0"/>
    <x v="51"/>
    <s v="Client_652"/>
    <x v="4"/>
    <x v="5"/>
    <x v="0"/>
    <x v="50"/>
    <x v="8"/>
    <x v="8"/>
    <x v="0"/>
    <x v="3"/>
    <x v="3"/>
    <x v="3"/>
    <x v="49"/>
    <n v="2714.84"/>
    <n v="27"/>
    <s v="Medium"/>
    <n v="0"/>
    <n v="0"/>
    <x v="0"/>
    <x v="0"/>
    <n v="60"/>
    <x v="0"/>
    <b v="1"/>
    <b v="1"/>
    <b v="0"/>
    <b v="0"/>
  </r>
  <r>
    <x v="1"/>
    <x v="52"/>
    <s v="Client_1757"/>
    <x v="4"/>
    <x v="11"/>
    <x v="0"/>
    <x v="51"/>
    <x v="7"/>
    <x v="7"/>
    <x v="1"/>
    <x v="0"/>
    <x v="3"/>
    <x v="3"/>
    <x v="50"/>
    <n v="3059.92"/>
    <n v="8"/>
    <s v="Medium"/>
    <n v="0"/>
    <n v="0"/>
    <x v="0"/>
    <x v="0"/>
    <n v="54"/>
    <x v="0"/>
    <b v="1"/>
    <b v="1"/>
    <b v="0"/>
    <b v="0"/>
  </r>
  <r>
    <x v="2"/>
    <x v="53"/>
    <s v="Client_1665"/>
    <x v="0"/>
    <x v="13"/>
    <x v="0"/>
    <x v="52"/>
    <x v="3"/>
    <x v="3"/>
    <x v="1"/>
    <x v="2"/>
    <x v="3"/>
    <x v="3"/>
    <x v="51"/>
    <n v="4205.75"/>
    <n v="7"/>
    <s v="High"/>
    <n v="0"/>
    <n v="0"/>
    <x v="0"/>
    <x v="0"/>
    <n v="24"/>
    <x v="0"/>
    <b v="1"/>
    <b v="1"/>
    <b v="0"/>
    <b v="0"/>
  </r>
  <r>
    <x v="3"/>
    <x v="54"/>
    <s v="Client_2605"/>
    <x v="0"/>
    <x v="7"/>
    <x v="4"/>
    <x v="53"/>
    <x v="4"/>
    <x v="4"/>
    <x v="0"/>
    <x v="3"/>
    <x v="5"/>
    <x v="5"/>
    <x v="52"/>
    <n v="3764.82"/>
    <n v="42"/>
    <s v="Medium"/>
    <n v="1"/>
    <n v="1"/>
    <x v="4"/>
    <x v="0"/>
    <n v="60"/>
    <x v="0"/>
    <b v="1"/>
    <b v="1"/>
    <b v="0"/>
    <b v="1"/>
  </r>
  <r>
    <x v="2"/>
    <x v="55"/>
    <s v="Client_1059"/>
    <x v="0"/>
    <x v="12"/>
    <x v="0"/>
    <x v="54"/>
    <x v="4"/>
    <x v="4"/>
    <x v="0"/>
    <x v="3"/>
    <x v="2"/>
    <x v="2"/>
    <x v="53"/>
    <n v="1292.68"/>
    <n v="25"/>
    <s v="Low"/>
    <n v="0"/>
    <n v="0"/>
    <x v="0"/>
    <x v="2"/>
    <n v="0"/>
    <x v="0"/>
    <b v="1"/>
    <b v="0"/>
    <b v="0"/>
    <b v="0"/>
  </r>
  <r>
    <x v="2"/>
    <x v="56"/>
    <s v="Client_450"/>
    <x v="1"/>
    <x v="11"/>
    <x v="2"/>
    <x v="55"/>
    <x v="8"/>
    <x v="8"/>
    <x v="0"/>
    <x v="3"/>
    <x v="4"/>
    <x v="4"/>
    <x v="54"/>
    <n v="1781.8"/>
    <n v="17"/>
    <s v="Low"/>
    <n v="0"/>
    <n v="1"/>
    <x v="2"/>
    <x v="1"/>
    <n v="6"/>
    <x v="0"/>
    <b v="1"/>
    <b v="0"/>
    <b v="0"/>
    <b v="0"/>
  </r>
  <r>
    <x v="1"/>
    <x v="57"/>
    <s v="Client_1422"/>
    <x v="2"/>
    <x v="9"/>
    <x v="0"/>
    <x v="56"/>
    <x v="1"/>
    <x v="1"/>
    <x v="0"/>
    <x v="0"/>
    <x v="5"/>
    <x v="5"/>
    <x v="6"/>
    <n v="3284.07"/>
    <s v="N/A"/>
    <s v="Medium"/>
    <n v="0"/>
    <n v="0"/>
    <x v="0"/>
    <x v="0"/>
    <n v="30"/>
    <x v="0"/>
    <b v="1"/>
    <b v="1"/>
    <b v="0"/>
    <b v="0"/>
  </r>
  <r>
    <x v="3"/>
    <x v="58"/>
    <s v="Client_1578"/>
    <x v="2"/>
    <x v="8"/>
    <x v="4"/>
    <x v="57"/>
    <x v="11"/>
    <x v="11"/>
    <x v="0"/>
    <x v="2"/>
    <x v="0"/>
    <x v="0"/>
    <x v="55"/>
    <n v="1812.01"/>
    <n v="50"/>
    <s v="Low"/>
    <n v="1"/>
    <n v="1"/>
    <x v="4"/>
    <x v="0"/>
    <n v="54"/>
    <x v="0"/>
    <b v="1"/>
    <b v="1"/>
    <b v="0"/>
    <b v="1"/>
  </r>
  <r>
    <x v="2"/>
    <x v="59"/>
    <s v="Client_2838"/>
    <x v="4"/>
    <x v="14"/>
    <x v="0"/>
    <x v="58"/>
    <x v="9"/>
    <x v="9"/>
    <x v="1"/>
    <x v="3"/>
    <x v="1"/>
    <x v="1"/>
    <x v="56"/>
    <n v="2096.2399999999998"/>
    <n v="47"/>
    <s v="Medium"/>
    <n v="0"/>
    <n v="0"/>
    <x v="0"/>
    <x v="1"/>
    <n v="12"/>
    <x v="0"/>
    <b v="1"/>
    <b v="0"/>
    <b v="0"/>
    <b v="0"/>
  </r>
  <r>
    <x v="1"/>
    <x v="60"/>
    <s v="Client_2646"/>
    <x v="2"/>
    <x v="10"/>
    <x v="3"/>
    <x v="59"/>
    <x v="9"/>
    <x v="9"/>
    <x v="0"/>
    <x v="3"/>
    <x v="3"/>
    <x v="3"/>
    <x v="57"/>
    <n v="3956.47"/>
    <n v="6"/>
    <s v="High"/>
    <n v="0"/>
    <n v="0"/>
    <x v="3"/>
    <x v="1"/>
    <n v="12"/>
    <x v="0"/>
    <b v="1"/>
    <b v="0"/>
    <b v="0"/>
    <b v="0"/>
  </r>
  <r>
    <x v="1"/>
    <x v="61"/>
    <s v="Client_1375"/>
    <x v="1"/>
    <x v="5"/>
    <x v="2"/>
    <x v="41"/>
    <x v="2"/>
    <x v="2"/>
    <x v="1"/>
    <x v="1"/>
    <x v="0"/>
    <x v="0"/>
    <x v="58"/>
    <n v="4438.34"/>
    <n v="12"/>
    <s v="High"/>
    <n v="0"/>
    <n v="1"/>
    <x v="2"/>
    <x v="0"/>
    <n v="48"/>
    <x v="0"/>
    <b v="1"/>
    <b v="1"/>
    <b v="0"/>
    <b v="0"/>
  </r>
  <r>
    <x v="1"/>
    <x v="62"/>
    <s v="Client_2718"/>
    <x v="1"/>
    <x v="1"/>
    <x v="2"/>
    <x v="60"/>
    <x v="1"/>
    <x v="1"/>
    <x v="1"/>
    <x v="0"/>
    <x v="4"/>
    <x v="4"/>
    <x v="59"/>
    <n v="3568.62"/>
    <n v="26"/>
    <s v="Medium"/>
    <n v="0"/>
    <n v="1"/>
    <x v="2"/>
    <x v="0"/>
    <n v="30"/>
    <x v="0"/>
    <b v="1"/>
    <b v="1"/>
    <b v="0"/>
    <b v="0"/>
  </r>
  <r>
    <x v="1"/>
    <x v="63"/>
    <s v="Client_1502"/>
    <x v="4"/>
    <x v="9"/>
    <x v="4"/>
    <x v="61"/>
    <x v="4"/>
    <x v="4"/>
    <x v="1"/>
    <x v="3"/>
    <x v="3"/>
    <x v="3"/>
    <x v="60"/>
    <n v="3585.72"/>
    <n v="46"/>
    <s v="Medium"/>
    <n v="1"/>
    <n v="1"/>
    <x v="4"/>
    <x v="1"/>
    <n v="18"/>
    <x v="0"/>
    <b v="1"/>
    <b v="0"/>
    <b v="0"/>
    <b v="1"/>
  </r>
  <r>
    <x v="3"/>
    <x v="64"/>
    <s v="Client_216"/>
    <x v="3"/>
    <x v="12"/>
    <x v="2"/>
    <x v="62"/>
    <x v="6"/>
    <x v="6"/>
    <x v="1"/>
    <x v="1"/>
    <x v="5"/>
    <x v="5"/>
    <x v="61"/>
    <n v="4123.8999999999996"/>
    <n v="15"/>
    <s v="High"/>
    <n v="0"/>
    <n v="1"/>
    <x v="2"/>
    <x v="0"/>
    <n v="30"/>
    <x v="0"/>
    <b v="1"/>
    <b v="1"/>
    <b v="0"/>
    <b v="0"/>
  </r>
  <r>
    <x v="1"/>
    <x v="65"/>
    <s v="Client_169"/>
    <x v="3"/>
    <x v="7"/>
    <x v="3"/>
    <x v="63"/>
    <x v="11"/>
    <x v="11"/>
    <x v="1"/>
    <x v="2"/>
    <x v="2"/>
    <x v="2"/>
    <x v="44"/>
    <n v="3279.7"/>
    <n v="24"/>
    <s v="Medium"/>
    <n v="0"/>
    <n v="0"/>
    <x v="3"/>
    <x v="0"/>
    <n v="42"/>
    <x v="0"/>
    <b v="1"/>
    <b v="1"/>
    <b v="0"/>
    <b v="0"/>
  </r>
  <r>
    <x v="0"/>
    <x v="66"/>
    <s v="Client_039"/>
    <x v="1"/>
    <x v="3"/>
    <x v="2"/>
    <x v="64"/>
    <x v="5"/>
    <x v="5"/>
    <x v="0"/>
    <x v="2"/>
    <x v="5"/>
    <x v="5"/>
    <x v="62"/>
    <n v="4786.07"/>
    <n v="2"/>
    <s v="High"/>
    <n v="0"/>
    <n v="1"/>
    <x v="2"/>
    <x v="0"/>
    <n v="24"/>
    <x v="1"/>
    <b v="1"/>
    <b v="1"/>
    <b v="0"/>
    <b v="0"/>
  </r>
  <r>
    <x v="1"/>
    <x v="67"/>
    <s v="Client_1049"/>
    <x v="0"/>
    <x v="13"/>
    <x v="0"/>
    <x v="49"/>
    <x v="3"/>
    <x v="3"/>
    <x v="1"/>
    <x v="2"/>
    <x v="5"/>
    <x v="5"/>
    <x v="63"/>
    <n v="2602.46"/>
    <n v="5"/>
    <s v="Medium"/>
    <n v="0"/>
    <n v="0"/>
    <x v="0"/>
    <x v="0"/>
    <n v="30"/>
    <x v="2"/>
    <b v="1"/>
    <b v="1"/>
    <b v="0"/>
    <b v="0"/>
  </r>
  <r>
    <x v="3"/>
    <x v="68"/>
    <s v="Client_2332"/>
    <x v="2"/>
    <x v="14"/>
    <x v="3"/>
    <x v="65"/>
    <x v="8"/>
    <x v="8"/>
    <x v="0"/>
    <x v="3"/>
    <x v="0"/>
    <x v="0"/>
    <x v="64"/>
    <n v="4090.22"/>
    <n v="34"/>
    <s v="High"/>
    <n v="0"/>
    <n v="0"/>
    <x v="3"/>
    <x v="2"/>
    <n v="0"/>
    <x v="0"/>
    <b v="1"/>
    <b v="0"/>
    <b v="0"/>
    <b v="0"/>
  </r>
  <r>
    <x v="0"/>
    <x v="69"/>
    <s v="Client_623"/>
    <x v="3"/>
    <x v="7"/>
    <x v="2"/>
    <x v="66"/>
    <x v="8"/>
    <x v="8"/>
    <x v="0"/>
    <x v="3"/>
    <x v="3"/>
    <x v="3"/>
    <x v="65"/>
    <n v="2726.16"/>
    <n v="8"/>
    <s v="Medium"/>
    <n v="0"/>
    <n v="1"/>
    <x v="2"/>
    <x v="0"/>
    <n v="66"/>
    <x v="0"/>
    <b v="1"/>
    <b v="1"/>
    <b v="0"/>
    <b v="0"/>
  </r>
  <r>
    <x v="3"/>
    <x v="70"/>
    <s v="Client_2232"/>
    <x v="2"/>
    <x v="2"/>
    <x v="2"/>
    <x v="67"/>
    <x v="1"/>
    <x v="1"/>
    <x v="1"/>
    <x v="0"/>
    <x v="5"/>
    <x v="5"/>
    <x v="66"/>
    <n v="3645.26"/>
    <n v="4"/>
    <s v="Medium"/>
    <n v="0"/>
    <n v="1"/>
    <x v="2"/>
    <x v="0"/>
    <n v="66"/>
    <x v="2"/>
    <b v="1"/>
    <b v="1"/>
    <b v="0"/>
    <b v="0"/>
  </r>
  <r>
    <x v="2"/>
    <x v="71"/>
    <s v="Client_918"/>
    <x v="0"/>
    <x v="5"/>
    <x v="1"/>
    <x v="68"/>
    <x v="6"/>
    <x v="6"/>
    <x v="1"/>
    <x v="1"/>
    <x v="2"/>
    <x v="2"/>
    <x v="67"/>
    <n v="3323.66"/>
    <n v="14"/>
    <s v="Medium"/>
    <n v="0"/>
    <n v="1"/>
    <x v="1"/>
    <x v="0"/>
    <n v="48"/>
    <x v="0"/>
    <b v="1"/>
    <b v="1"/>
    <b v="0"/>
    <b v="0"/>
  </r>
  <r>
    <x v="2"/>
    <x v="72"/>
    <s v="Client_1607"/>
    <x v="2"/>
    <x v="11"/>
    <x v="2"/>
    <x v="69"/>
    <x v="0"/>
    <x v="0"/>
    <x v="0"/>
    <x v="0"/>
    <x v="2"/>
    <x v="2"/>
    <x v="68"/>
    <n v="1104.8900000000001"/>
    <n v="28"/>
    <s v="Low"/>
    <n v="0"/>
    <n v="1"/>
    <x v="2"/>
    <x v="1"/>
    <n v="6"/>
    <x v="0"/>
    <b v="1"/>
    <b v="0"/>
    <b v="0"/>
    <b v="0"/>
  </r>
  <r>
    <x v="3"/>
    <x v="73"/>
    <s v="Client_1277"/>
    <x v="4"/>
    <x v="8"/>
    <x v="0"/>
    <x v="70"/>
    <x v="7"/>
    <x v="7"/>
    <x v="0"/>
    <x v="0"/>
    <x v="3"/>
    <x v="3"/>
    <x v="69"/>
    <n v="1888.82"/>
    <n v="35"/>
    <s v="Low"/>
    <n v="0"/>
    <n v="0"/>
    <x v="0"/>
    <x v="0"/>
    <n v="30"/>
    <x v="0"/>
    <b v="1"/>
    <b v="1"/>
    <b v="0"/>
    <b v="0"/>
  </r>
  <r>
    <x v="2"/>
    <x v="74"/>
    <s v="Client_1106"/>
    <x v="4"/>
    <x v="2"/>
    <x v="1"/>
    <x v="71"/>
    <x v="9"/>
    <x v="9"/>
    <x v="0"/>
    <x v="3"/>
    <x v="2"/>
    <x v="2"/>
    <x v="70"/>
    <n v="4187.96"/>
    <n v="15"/>
    <s v="High"/>
    <n v="0"/>
    <n v="1"/>
    <x v="1"/>
    <x v="0"/>
    <n v="66"/>
    <x v="0"/>
    <b v="1"/>
    <b v="1"/>
    <b v="0"/>
    <b v="0"/>
  </r>
  <r>
    <x v="2"/>
    <x v="75"/>
    <s v="Client_849"/>
    <x v="0"/>
    <x v="9"/>
    <x v="2"/>
    <x v="72"/>
    <x v="0"/>
    <x v="0"/>
    <x v="0"/>
    <x v="0"/>
    <x v="3"/>
    <x v="3"/>
    <x v="71"/>
    <n v="3817.26"/>
    <n v="21"/>
    <s v="Medium"/>
    <n v="0"/>
    <n v="1"/>
    <x v="2"/>
    <x v="0"/>
    <n v="54"/>
    <x v="0"/>
    <b v="1"/>
    <b v="1"/>
    <b v="0"/>
    <b v="0"/>
  </r>
  <r>
    <x v="1"/>
    <x v="76"/>
    <s v="Client_2997"/>
    <x v="0"/>
    <x v="9"/>
    <x v="2"/>
    <x v="51"/>
    <x v="7"/>
    <x v="7"/>
    <x v="1"/>
    <x v="0"/>
    <x v="3"/>
    <x v="3"/>
    <x v="29"/>
    <n v="2781.56"/>
    <n v="25"/>
    <s v="Medium"/>
    <n v="0"/>
    <n v="1"/>
    <x v="2"/>
    <x v="0"/>
    <n v="54"/>
    <x v="0"/>
    <b v="1"/>
    <b v="1"/>
    <b v="0"/>
    <b v="0"/>
  </r>
  <r>
    <x v="0"/>
    <x v="77"/>
    <s v="Client_1862"/>
    <x v="0"/>
    <x v="10"/>
    <x v="1"/>
    <x v="73"/>
    <x v="2"/>
    <x v="2"/>
    <x v="0"/>
    <x v="1"/>
    <x v="0"/>
    <x v="0"/>
    <x v="72"/>
    <n v="2256.39"/>
    <n v="36"/>
    <s v="Medium"/>
    <n v="0"/>
    <n v="1"/>
    <x v="1"/>
    <x v="2"/>
    <n v="0"/>
    <x v="0"/>
    <b v="1"/>
    <b v="0"/>
    <b v="0"/>
    <b v="0"/>
  </r>
  <r>
    <x v="3"/>
    <x v="78"/>
    <s v="Client_2048"/>
    <x v="1"/>
    <x v="11"/>
    <x v="1"/>
    <x v="74"/>
    <x v="11"/>
    <x v="11"/>
    <x v="0"/>
    <x v="2"/>
    <x v="4"/>
    <x v="4"/>
    <x v="73"/>
    <n v="2306.7600000000002"/>
    <n v="35"/>
    <s v="Medium"/>
    <n v="0"/>
    <n v="1"/>
    <x v="1"/>
    <x v="3"/>
    <n v="0"/>
    <x v="0"/>
    <b v="1"/>
    <b v="0"/>
    <b v="0"/>
    <b v="0"/>
  </r>
  <r>
    <x v="0"/>
    <x v="79"/>
    <s v="Client_970"/>
    <x v="2"/>
    <x v="13"/>
    <x v="1"/>
    <x v="75"/>
    <x v="3"/>
    <x v="3"/>
    <x v="1"/>
    <x v="2"/>
    <x v="4"/>
    <x v="4"/>
    <x v="74"/>
    <n v="4735.7299999999996"/>
    <n v="38"/>
    <s v="High"/>
    <n v="0"/>
    <n v="1"/>
    <x v="1"/>
    <x v="1"/>
    <n v="12"/>
    <x v="0"/>
    <b v="1"/>
    <b v="0"/>
    <b v="0"/>
    <b v="0"/>
  </r>
  <r>
    <x v="3"/>
    <x v="80"/>
    <s v="Client_1096"/>
    <x v="4"/>
    <x v="12"/>
    <x v="0"/>
    <x v="76"/>
    <x v="10"/>
    <x v="10"/>
    <x v="1"/>
    <x v="1"/>
    <x v="2"/>
    <x v="2"/>
    <x v="75"/>
    <n v="1328.15"/>
    <n v="16"/>
    <s v="Low"/>
    <n v="0"/>
    <n v="0"/>
    <x v="0"/>
    <x v="1"/>
    <n v="6"/>
    <x v="0"/>
    <b v="1"/>
    <b v="0"/>
    <b v="0"/>
    <b v="0"/>
  </r>
  <r>
    <x v="3"/>
    <x v="81"/>
    <s v="Client_2200"/>
    <x v="4"/>
    <x v="2"/>
    <x v="2"/>
    <x v="77"/>
    <x v="2"/>
    <x v="2"/>
    <x v="1"/>
    <x v="1"/>
    <x v="1"/>
    <x v="1"/>
    <x v="10"/>
    <n v="1505.92"/>
    <n v="30"/>
    <s v="Low"/>
    <n v="0"/>
    <n v="1"/>
    <x v="2"/>
    <x v="0"/>
    <n v="30"/>
    <x v="0"/>
    <b v="1"/>
    <b v="1"/>
    <b v="0"/>
    <b v="0"/>
  </r>
  <r>
    <x v="0"/>
    <x v="82"/>
    <s v="Client_1147"/>
    <x v="1"/>
    <x v="12"/>
    <x v="2"/>
    <x v="78"/>
    <x v="2"/>
    <x v="2"/>
    <x v="1"/>
    <x v="1"/>
    <x v="2"/>
    <x v="2"/>
    <x v="76"/>
    <n v="3051.32"/>
    <n v="39"/>
    <s v="Medium"/>
    <n v="0"/>
    <n v="1"/>
    <x v="2"/>
    <x v="2"/>
    <n v="6"/>
    <x v="0"/>
    <b v="1"/>
    <b v="0"/>
    <b v="0"/>
    <b v="0"/>
  </r>
  <r>
    <x v="0"/>
    <x v="83"/>
    <s v="Client_1938"/>
    <x v="3"/>
    <x v="10"/>
    <x v="2"/>
    <x v="79"/>
    <x v="7"/>
    <x v="7"/>
    <x v="1"/>
    <x v="0"/>
    <x v="2"/>
    <x v="2"/>
    <x v="77"/>
    <n v="4417.33"/>
    <n v="47"/>
    <s v="High"/>
    <n v="0"/>
    <n v="1"/>
    <x v="2"/>
    <x v="0"/>
    <n v="36"/>
    <x v="0"/>
    <b v="1"/>
    <b v="1"/>
    <b v="0"/>
    <b v="0"/>
  </r>
  <r>
    <x v="1"/>
    <x v="84"/>
    <s v="Client_2161"/>
    <x v="0"/>
    <x v="8"/>
    <x v="1"/>
    <x v="80"/>
    <x v="9"/>
    <x v="9"/>
    <x v="0"/>
    <x v="3"/>
    <x v="0"/>
    <x v="0"/>
    <x v="26"/>
    <n v="3510.85"/>
    <n v="44"/>
    <s v="Medium"/>
    <n v="0"/>
    <n v="1"/>
    <x v="1"/>
    <x v="0"/>
    <n v="66"/>
    <x v="0"/>
    <b v="1"/>
    <b v="1"/>
    <b v="0"/>
    <b v="0"/>
  </r>
  <r>
    <x v="0"/>
    <x v="85"/>
    <s v="Client_1133"/>
    <x v="2"/>
    <x v="8"/>
    <x v="3"/>
    <x v="81"/>
    <x v="4"/>
    <x v="4"/>
    <x v="0"/>
    <x v="3"/>
    <x v="4"/>
    <x v="4"/>
    <x v="78"/>
    <n v="2811.97"/>
    <n v="1"/>
    <s v="Medium"/>
    <n v="0"/>
    <n v="0"/>
    <x v="3"/>
    <x v="0"/>
    <n v="48"/>
    <x v="1"/>
    <b v="1"/>
    <b v="1"/>
    <b v="0"/>
    <b v="0"/>
  </r>
  <r>
    <x v="1"/>
    <x v="86"/>
    <s v="Client_106"/>
    <x v="1"/>
    <x v="7"/>
    <x v="0"/>
    <x v="82"/>
    <x v="8"/>
    <x v="8"/>
    <x v="1"/>
    <x v="3"/>
    <x v="1"/>
    <x v="1"/>
    <x v="25"/>
    <n v="3211.6"/>
    <n v="24"/>
    <s v="Medium"/>
    <n v="0"/>
    <n v="0"/>
    <x v="0"/>
    <x v="2"/>
    <n v="0"/>
    <x v="0"/>
    <b v="1"/>
    <b v="0"/>
    <b v="0"/>
    <b v="0"/>
  </r>
  <r>
    <x v="0"/>
    <x v="87"/>
    <s v="Client_1803"/>
    <x v="3"/>
    <x v="5"/>
    <x v="4"/>
    <x v="83"/>
    <x v="0"/>
    <x v="0"/>
    <x v="1"/>
    <x v="0"/>
    <x v="3"/>
    <x v="3"/>
    <x v="79"/>
    <n v="3101.23"/>
    <n v="40"/>
    <s v="Medium"/>
    <n v="1"/>
    <n v="1"/>
    <x v="4"/>
    <x v="0"/>
    <n v="24"/>
    <x v="0"/>
    <b v="1"/>
    <b v="1"/>
    <b v="0"/>
    <b v="1"/>
  </r>
  <r>
    <x v="1"/>
    <x v="88"/>
    <s v="Client_1761"/>
    <x v="3"/>
    <x v="4"/>
    <x v="0"/>
    <x v="84"/>
    <x v="2"/>
    <x v="2"/>
    <x v="0"/>
    <x v="1"/>
    <x v="6"/>
    <x v="6"/>
    <x v="80"/>
    <n v="2243.1799999999998"/>
    <n v="34"/>
    <s v="Medium"/>
    <n v="0"/>
    <n v="0"/>
    <x v="0"/>
    <x v="0"/>
    <n v="54"/>
    <x v="0"/>
    <b v="1"/>
    <b v="1"/>
    <b v="0"/>
    <b v="0"/>
  </r>
  <r>
    <x v="3"/>
    <x v="89"/>
    <s v="Client_1845"/>
    <x v="0"/>
    <x v="9"/>
    <x v="0"/>
    <x v="85"/>
    <x v="6"/>
    <x v="6"/>
    <x v="0"/>
    <x v="1"/>
    <x v="4"/>
    <x v="4"/>
    <x v="33"/>
    <n v="4618.16"/>
    <n v="35"/>
    <s v="High"/>
    <n v="0"/>
    <n v="0"/>
    <x v="0"/>
    <x v="0"/>
    <n v="66"/>
    <x v="0"/>
    <b v="1"/>
    <b v="1"/>
    <b v="0"/>
    <b v="0"/>
  </r>
  <r>
    <x v="2"/>
    <x v="90"/>
    <s v="Client_2820"/>
    <x v="4"/>
    <x v="8"/>
    <x v="2"/>
    <x v="86"/>
    <x v="1"/>
    <x v="1"/>
    <x v="0"/>
    <x v="0"/>
    <x v="0"/>
    <x v="0"/>
    <x v="76"/>
    <n v="4020.19"/>
    <n v="4"/>
    <s v="High"/>
    <n v="0"/>
    <n v="1"/>
    <x v="2"/>
    <x v="2"/>
    <n v="6"/>
    <x v="2"/>
    <b v="1"/>
    <b v="0"/>
    <b v="0"/>
    <b v="0"/>
  </r>
  <r>
    <x v="2"/>
    <x v="91"/>
    <s v="Client_2670"/>
    <x v="0"/>
    <x v="6"/>
    <x v="4"/>
    <x v="87"/>
    <x v="4"/>
    <x v="4"/>
    <x v="1"/>
    <x v="3"/>
    <x v="2"/>
    <x v="2"/>
    <x v="81"/>
    <n v="3002.34"/>
    <n v="15"/>
    <s v="Medium"/>
    <n v="1"/>
    <n v="1"/>
    <x v="4"/>
    <x v="0"/>
    <n v="42"/>
    <x v="0"/>
    <b v="1"/>
    <b v="1"/>
    <b v="0"/>
    <b v="1"/>
  </r>
  <r>
    <x v="0"/>
    <x v="92"/>
    <s v="Client_1769"/>
    <x v="4"/>
    <x v="12"/>
    <x v="2"/>
    <x v="88"/>
    <x v="0"/>
    <x v="0"/>
    <x v="0"/>
    <x v="0"/>
    <x v="4"/>
    <x v="4"/>
    <x v="54"/>
    <n v="1031.0899999999999"/>
    <n v="1"/>
    <s v="Low"/>
    <n v="0"/>
    <n v="1"/>
    <x v="2"/>
    <x v="1"/>
    <n v="6"/>
    <x v="1"/>
    <b v="1"/>
    <b v="0"/>
    <b v="0"/>
    <b v="0"/>
  </r>
  <r>
    <x v="3"/>
    <x v="93"/>
    <s v="Client_1849"/>
    <x v="1"/>
    <x v="4"/>
    <x v="4"/>
    <x v="89"/>
    <x v="10"/>
    <x v="10"/>
    <x v="0"/>
    <x v="1"/>
    <x v="0"/>
    <x v="0"/>
    <x v="82"/>
    <n v="2689.23"/>
    <n v="16"/>
    <s v="Medium"/>
    <n v="1"/>
    <n v="1"/>
    <x v="4"/>
    <x v="1"/>
    <n v="12"/>
    <x v="0"/>
    <b v="1"/>
    <b v="0"/>
    <b v="0"/>
    <b v="1"/>
  </r>
  <r>
    <x v="3"/>
    <x v="94"/>
    <s v="Client_2246"/>
    <x v="1"/>
    <x v="4"/>
    <x v="4"/>
    <x v="90"/>
    <x v="5"/>
    <x v="5"/>
    <x v="0"/>
    <x v="2"/>
    <x v="0"/>
    <x v="0"/>
    <x v="83"/>
    <n v="2857.22"/>
    <n v="18"/>
    <s v="Medium"/>
    <n v="1"/>
    <n v="1"/>
    <x v="4"/>
    <x v="0"/>
    <n v="60"/>
    <x v="0"/>
    <b v="1"/>
    <b v="1"/>
    <b v="0"/>
    <b v="1"/>
  </r>
  <r>
    <x v="3"/>
    <x v="95"/>
    <s v="Client_1279"/>
    <x v="3"/>
    <x v="10"/>
    <x v="3"/>
    <x v="91"/>
    <x v="4"/>
    <x v="4"/>
    <x v="1"/>
    <x v="3"/>
    <x v="2"/>
    <x v="2"/>
    <x v="29"/>
    <n v="4396.66"/>
    <n v="41"/>
    <s v="High"/>
    <n v="0"/>
    <n v="0"/>
    <x v="3"/>
    <x v="0"/>
    <n v="54"/>
    <x v="0"/>
    <b v="1"/>
    <b v="1"/>
    <b v="0"/>
    <b v="0"/>
  </r>
  <r>
    <x v="3"/>
    <x v="96"/>
    <s v="Client_1175"/>
    <x v="0"/>
    <x v="11"/>
    <x v="4"/>
    <x v="92"/>
    <x v="9"/>
    <x v="9"/>
    <x v="0"/>
    <x v="3"/>
    <x v="1"/>
    <x v="1"/>
    <x v="84"/>
    <n v="4792.8"/>
    <n v="16"/>
    <s v="High"/>
    <n v="1"/>
    <n v="1"/>
    <x v="4"/>
    <x v="0"/>
    <n v="24"/>
    <x v="0"/>
    <b v="1"/>
    <b v="1"/>
    <b v="0"/>
    <b v="1"/>
  </r>
  <r>
    <x v="3"/>
    <x v="97"/>
    <s v="Client_2900"/>
    <x v="0"/>
    <x v="13"/>
    <x v="3"/>
    <x v="93"/>
    <x v="1"/>
    <x v="1"/>
    <x v="0"/>
    <x v="0"/>
    <x v="2"/>
    <x v="2"/>
    <x v="85"/>
    <n v="1580.85"/>
    <n v="5"/>
    <s v="Low"/>
    <n v="0"/>
    <n v="0"/>
    <x v="3"/>
    <x v="0"/>
    <n v="24"/>
    <x v="2"/>
    <b v="1"/>
    <b v="1"/>
    <b v="0"/>
    <b v="0"/>
  </r>
  <r>
    <x v="0"/>
    <x v="98"/>
    <s v="Client_164"/>
    <x v="0"/>
    <x v="2"/>
    <x v="2"/>
    <x v="94"/>
    <x v="7"/>
    <x v="7"/>
    <x v="1"/>
    <x v="0"/>
    <x v="2"/>
    <x v="2"/>
    <x v="86"/>
    <n v="2737.53"/>
    <n v="25"/>
    <s v="Medium"/>
    <n v="0"/>
    <n v="1"/>
    <x v="2"/>
    <x v="0"/>
    <n v="24"/>
    <x v="0"/>
    <b v="1"/>
    <b v="1"/>
    <b v="0"/>
    <b v="0"/>
  </r>
  <r>
    <x v="0"/>
    <x v="99"/>
    <s v="Client_708"/>
    <x v="3"/>
    <x v="4"/>
    <x v="2"/>
    <x v="95"/>
    <x v="5"/>
    <x v="5"/>
    <x v="1"/>
    <x v="2"/>
    <x v="3"/>
    <x v="3"/>
    <x v="87"/>
    <n v="4618.2"/>
    <n v="27"/>
    <s v="High"/>
    <n v="0"/>
    <n v="1"/>
    <x v="2"/>
    <x v="0"/>
    <n v="60"/>
    <x v="0"/>
    <b v="1"/>
    <b v="1"/>
    <b v="0"/>
    <b v="0"/>
  </r>
  <r>
    <x v="0"/>
    <x v="100"/>
    <s v="Client_706"/>
    <x v="2"/>
    <x v="9"/>
    <x v="1"/>
    <x v="48"/>
    <x v="8"/>
    <x v="8"/>
    <x v="0"/>
    <x v="3"/>
    <x v="0"/>
    <x v="0"/>
    <x v="1"/>
    <n v="3362.73"/>
    <n v="43"/>
    <s v="Medium"/>
    <n v="0"/>
    <n v="1"/>
    <x v="1"/>
    <x v="0"/>
    <n v="60"/>
    <x v="0"/>
    <b v="1"/>
    <b v="1"/>
    <b v="0"/>
    <b v="0"/>
  </r>
  <r>
    <x v="2"/>
    <x v="101"/>
    <s v="Client_1670"/>
    <x v="4"/>
    <x v="10"/>
    <x v="1"/>
    <x v="96"/>
    <x v="10"/>
    <x v="10"/>
    <x v="0"/>
    <x v="1"/>
    <x v="1"/>
    <x v="1"/>
    <x v="25"/>
    <n v="1871.87"/>
    <n v="37"/>
    <s v="Low"/>
    <n v="0"/>
    <n v="1"/>
    <x v="1"/>
    <x v="2"/>
    <n v="0"/>
    <x v="0"/>
    <b v="1"/>
    <b v="0"/>
    <b v="0"/>
    <b v="0"/>
  </r>
  <r>
    <x v="1"/>
    <x v="102"/>
    <s v="Client_677"/>
    <x v="3"/>
    <x v="2"/>
    <x v="4"/>
    <x v="97"/>
    <x v="9"/>
    <x v="9"/>
    <x v="0"/>
    <x v="3"/>
    <x v="1"/>
    <x v="1"/>
    <x v="88"/>
    <n v="1105.06"/>
    <n v="9"/>
    <s v="Low"/>
    <n v="1"/>
    <n v="1"/>
    <x v="4"/>
    <x v="0"/>
    <n v="48"/>
    <x v="0"/>
    <b v="1"/>
    <b v="1"/>
    <b v="0"/>
    <b v="1"/>
  </r>
  <r>
    <x v="1"/>
    <x v="103"/>
    <s v="Client_037"/>
    <x v="3"/>
    <x v="5"/>
    <x v="4"/>
    <x v="98"/>
    <x v="0"/>
    <x v="0"/>
    <x v="0"/>
    <x v="0"/>
    <x v="3"/>
    <x v="3"/>
    <x v="89"/>
    <n v="3668.1"/>
    <n v="45"/>
    <s v="Medium"/>
    <n v="1"/>
    <n v="1"/>
    <x v="4"/>
    <x v="0"/>
    <n v="48"/>
    <x v="0"/>
    <b v="1"/>
    <b v="1"/>
    <b v="0"/>
    <b v="1"/>
  </r>
  <r>
    <x v="1"/>
    <x v="104"/>
    <s v="Client_831"/>
    <x v="1"/>
    <x v="4"/>
    <x v="0"/>
    <x v="99"/>
    <x v="11"/>
    <x v="11"/>
    <x v="1"/>
    <x v="2"/>
    <x v="4"/>
    <x v="4"/>
    <x v="90"/>
    <n v="4660.62"/>
    <n v="13"/>
    <s v="High"/>
    <n v="0"/>
    <n v="0"/>
    <x v="0"/>
    <x v="0"/>
    <n v="36"/>
    <x v="0"/>
    <b v="1"/>
    <b v="1"/>
    <b v="0"/>
    <b v="0"/>
  </r>
  <r>
    <x v="2"/>
    <x v="105"/>
    <s v="Client_2002"/>
    <x v="0"/>
    <x v="11"/>
    <x v="3"/>
    <x v="100"/>
    <x v="9"/>
    <x v="9"/>
    <x v="1"/>
    <x v="3"/>
    <x v="2"/>
    <x v="2"/>
    <x v="91"/>
    <n v="1125.27"/>
    <n v="17"/>
    <s v="Low"/>
    <n v="0"/>
    <n v="0"/>
    <x v="3"/>
    <x v="0"/>
    <n v="48"/>
    <x v="0"/>
    <b v="1"/>
    <b v="1"/>
    <b v="0"/>
    <b v="0"/>
  </r>
  <r>
    <x v="3"/>
    <x v="106"/>
    <s v="Client_2426"/>
    <x v="2"/>
    <x v="10"/>
    <x v="2"/>
    <x v="101"/>
    <x v="2"/>
    <x v="2"/>
    <x v="1"/>
    <x v="1"/>
    <x v="4"/>
    <x v="4"/>
    <x v="92"/>
    <n v="3699.08"/>
    <n v="25"/>
    <s v="Medium"/>
    <n v="0"/>
    <n v="1"/>
    <x v="2"/>
    <x v="0"/>
    <n v="30"/>
    <x v="0"/>
    <b v="1"/>
    <b v="1"/>
    <b v="0"/>
    <b v="0"/>
  </r>
  <r>
    <x v="0"/>
    <x v="107"/>
    <s v="Client_2964"/>
    <x v="1"/>
    <x v="13"/>
    <x v="4"/>
    <x v="102"/>
    <x v="7"/>
    <x v="7"/>
    <x v="1"/>
    <x v="0"/>
    <x v="2"/>
    <x v="2"/>
    <x v="93"/>
    <n v="4676.12"/>
    <n v="15"/>
    <s v="High"/>
    <n v="1"/>
    <n v="1"/>
    <x v="4"/>
    <x v="0"/>
    <n v="66"/>
    <x v="0"/>
    <b v="1"/>
    <b v="1"/>
    <b v="0"/>
    <b v="1"/>
  </r>
  <r>
    <x v="2"/>
    <x v="108"/>
    <s v="Client_2103"/>
    <x v="3"/>
    <x v="9"/>
    <x v="2"/>
    <x v="103"/>
    <x v="10"/>
    <x v="10"/>
    <x v="0"/>
    <x v="1"/>
    <x v="4"/>
    <x v="4"/>
    <x v="94"/>
    <n v="3963.5"/>
    <n v="30"/>
    <s v="High"/>
    <n v="0"/>
    <n v="1"/>
    <x v="2"/>
    <x v="0"/>
    <n v="42"/>
    <x v="0"/>
    <b v="1"/>
    <b v="1"/>
    <b v="0"/>
    <b v="0"/>
  </r>
  <r>
    <x v="1"/>
    <x v="109"/>
    <s v="Client_357"/>
    <x v="4"/>
    <x v="10"/>
    <x v="1"/>
    <x v="104"/>
    <x v="11"/>
    <x v="11"/>
    <x v="0"/>
    <x v="2"/>
    <x v="2"/>
    <x v="2"/>
    <x v="47"/>
    <n v="2893.39"/>
    <n v="45"/>
    <s v="Medium"/>
    <n v="0"/>
    <n v="1"/>
    <x v="1"/>
    <x v="0"/>
    <n v="24"/>
    <x v="0"/>
    <b v="1"/>
    <b v="1"/>
    <b v="0"/>
    <b v="0"/>
  </r>
  <r>
    <x v="1"/>
    <x v="110"/>
    <s v="Client_2357"/>
    <x v="3"/>
    <x v="12"/>
    <x v="1"/>
    <x v="105"/>
    <x v="1"/>
    <x v="1"/>
    <x v="0"/>
    <x v="0"/>
    <x v="0"/>
    <x v="0"/>
    <x v="95"/>
    <n v="4312.22"/>
    <n v="47"/>
    <s v="High"/>
    <n v="0"/>
    <n v="1"/>
    <x v="1"/>
    <x v="0"/>
    <n v="60"/>
    <x v="0"/>
    <b v="1"/>
    <b v="1"/>
    <b v="0"/>
    <b v="0"/>
  </r>
  <r>
    <x v="0"/>
    <x v="111"/>
    <s v="Client_1160"/>
    <x v="3"/>
    <x v="2"/>
    <x v="2"/>
    <x v="106"/>
    <x v="11"/>
    <x v="11"/>
    <x v="1"/>
    <x v="2"/>
    <x v="4"/>
    <x v="4"/>
    <x v="96"/>
    <n v="4422.62"/>
    <n v="30"/>
    <s v="High"/>
    <n v="0"/>
    <n v="1"/>
    <x v="2"/>
    <x v="0"/>
    <n v="30"/>
    <x v="0"/>
    <b v="1"/>
    <b v="1"/>
    <b v="0"/>
    <b v="0"/>
  </r>
  <r>
    <x v="1"/>
    <x v="112"/>
    <s v="Client_1992"/>
    <x v="3"/>
    <x v="11"/>
    <x v="1"/>
    <x v="56"/>
    <x v="1"/>
    <x v="1"/>
    <x v="0"/>
    <x v="0"/>
    <x v="5"/>
    <x v="5"/>
    <x v="97"/>
    <n v="3659.18"/>
    <n v="19"/>
    <s v="Medium"/>
    <n v="0"/>
    <n v="1"/>
    <x v="1"/>
    <x v="1"/>
    <n v="18"/>
    <x v="0"/>
    <b v="1"/>
    <b v="0"/>
    <b v="0"/>
    <b v="0"/>
  </r>
  <r>
    <x v="1"/>
    <x v="113"/>
    <s v="Client_2263"/>
    <x v="2"/>
    <x v="12"/>
    <x v="2"/>
    <x v="107"/>
    <x v="2"/>
    <x v="2"/>
    <x v="0"/>
    <x v="1"/>
    <x v="4"/>
    <x v="4"/>
    <x v="98"/>
    <n v="2993.91"/>
    <n v="13"/>
    <s v="Medium"/>
    <n v="0"/>
    <n v="1"/>
    <x v="2"/>
    <x v="0"/>
    <n v="30"/>
    <x v="0"/>
    <b v="1"/>
    <b v="1"/>
    <b v="0"/>
    <b v="0"/>
  </r>
  <r>
    <x v="3"/>
    <x v="114"/>
    <s v="Client_838"/>
    <x v="4"/>
    <x v="12"/>
    <x v="2"/>
    <x v="108"/>
    <x v="11"/>
    <x v="11"/>
    <x v="1"/>
    <x v="2"/>
    <x v="6"/>
    <x v="6"/>
    <x v="99"/>
    <n v="1527.7"/>
    <n v="31"/>
    <s v="Low"/>
    <n v="0"/>
    <n v="1"/>
    <x v="2"/>
    <x v="1"/>
    <n v="18"/>
    <x v="0"/>
    <b v="1"/>
    <b v="0"/>
    <b v="0"/>
    <b v="0"/>
  </r>
  <r>
    <x v="1"/>
    <x v="115"/>
    <s v="Client_635"/>
    <x v="3"/>
    <x v="12"/>
    <x v="2"/>
    <x v="109"/>
    <x v="6"/>
    <x v="6"/>
    <x v="1"/>
    <x v="1"/>
    <x v="1"/>
    <x v="1"/>
    <x v="100"/>
    <n v="1532.44"/>
    <n v="18"/>
    <s v="Low"/>
    <n v="0"/>
    <n v="1"/>
    <x v="2"/>
    <x v="0"/>
    <n v="30"/>
    <x v="0"/>
    <b v="1"/>
    <b v="1"/>
    <b v="0"/>
    <b v="0"/>
  </r>
  <r>
    <x v="2"/>
    <x v="116"/>
    <s v="Client_1217"/>
    <x v="2"/>
    <x v="13"/>
    <x v="2"/>
    <x v="110"/>
    <x v="5"/>
    <x v="5"/>
    <x v="0"/>
    <x v="2"/>
    <x v="6"/>
    <x v="6"/>
    <x v="101"/>
    <n v="1792.4"/>
    <n v="8"/>
    <s v="Low"/>
    <n v="0"/>
    <n v="1"/>
    <x v="2"/>
    <x v="1"/>
    <n v="18"/>
    <x v="0"/>
    <b v="1"/>
    <b v="0"/>
    <b v="0"/>
    <b v="0"/>
  </r>
  <r>
    <x v="2"/>
    <x v="117"/>
    <s v="Client_627"/>
    <x v="4"/>
    <x v="10"/>
    <x v="1"/>
    <x v="111"/>
    <x v="3"/>
    <x v="3"/>
    <x v="1"/>
    <x v="2"/>
    <x v="2"/>
    <x v="2"/>
    <x v="102"/>
    <n v="3839.87"/>
    <n v="27"/>
    <s v="Medium"/>
    <n v="0"/>
    <n v="1"/>
    <x v="1"/>
    <x v="1"/>
    <n v="6"/>
    <x v="0"/>
    <b v="1"/>
    <b v="0"/>
    <b v="0"/>
    <b v="0"/>
  </r>
  <r>
    <x v="1"/>
    <x v="118"/>
    <s v="Client_1753"/>
    <x v="3"/>
    <x v="10"/>
    <x v="0"/>
    <x v="112"/>
    <x v="6"/>
    <x v="6"/>
    <x v="0"/>
    <x v="1"/>
    <x v="4"/>
    <x v="4"/>
    <x v="103"/>
    <n v="4869.6099999999997"/>
    <n v="6"/>
    <s v="High"/>
    <n v="0"/>
    <n v="0"/>
    <x v="0"/>
    <x v="0"/>
    <n v="66"/>
    <x v="0"/>
    <b v="1"/>
    <b v="1"/>
    <b v="0"/>
    <b v="0"/>
  </r>
  <r>
    <x v="2"/>
    <x v="119"/>
    <s v="Client_1310"/>
    <x v="1"/>
    <x v="2"/>
    <x v="0"/>
    <x v="113"/>
    <x v="8"/>
    <x v="8"/>
    <x v="0"/>
    <x v="3"/>
    <x v="2"/>
    <x v="2"/>
    <x v="104"/>
    <n v="3432.08"/>
    <n v="4"/>
    <s v="Medium"/>
    <n v="0"/>
    <n v="0"/>
    <x v="0"/>
    <x v="1"/>
    <n v="6"/>
    <x v="2"/>
    <b v="1"/>
    <b v="0"/>
    <b v="0"/>
    <b v="0"/>
  </r>
  <r>
    <x v="1"/>
    <x v="120"/>
    <s v="Client_081"/>
    <x v="4"/>
    <x v="2"/>
    <x v="3"/>
    <x v="114"/>
    <x v="9"/>
    <x v="9"/>
    <x v="1"/>
    <x v="3"/>
    <x v="2"/>
    <x v="2"/>
    <x v="49"/>
    <n v="2261.21"/>
    <n v="6"/>
    <s v="Medium"/>
    <n v="0"/>
    <n v="0"/>
    <x v="3"/>
    <x v="0"/>
    <n v="60"/>
    <x v="0"/>
    <b v="1"/>
    <b v="1"/>
    <b v="0"/>
    <b v="0"/>
  </r>
  <r>
    <x v="1"/>
    <x v="121"/>
    <s v="Client_1606"/>
    <x v="2"/>
    <x v="7"/>
    <x v="3"/>
    <x v="109"/>
    <x v="6"/>
    <x v="6"/>
    <x v="1"/>
    <x v="1"/>
    <x v="1"/>
    <x v="1"/>
    <x v="105"/>
    <n v="3812.98"/>
    <n v="45"/>
    <s v="Medium"/>
    <n v="0"/>
    <n v="0"/>
    <x v="3"/>
    <x v="1"/>
    <n v="6"/>
    <x v="0"/>
    <b v="1"/>
    <b v="0"/>
    <b v="0"/>
    <b v="0"/>
  </r>
  <r>
    <x v="0"/>
    <x v="122"/>
    <s v="Client_176"/>
    <x v="2"/>
    <x v="11"/>
    <x v="0"/>
    <x v="115"/>
    <x v="7"/>
    <x v="7"/>
    <x v="1"/>
    <x v="0"/>
    <x v="6"/>
    <x v="6"/>
    <x v="9"/>
    <n v="2990.4"/>
    <n v="34"/>
    <s v="Medium"/>
    <n v="0"/>
    <n v="0"/>
    <x v="0"/>
    <x v="0"/>
    <n v="42"/>
    <x v="0"/>
    <b v="1"/>
    <b v="1"/>
    <b v="0"/>
    <b v="0"/>
  </r>
  <r>
    <x v="3"/>
    <x v="123"/>
    <s v="Client_1257"/>
    <x v="0"/>
    <x v="10"/>
    <x v="2"/>
    <x v="116"/>
    <x v="3"/>
    <x v="3"/>
    <x v="1"/>
    <x v="2"/>
    <x v="6"/>
    <x v="6"/>
    <x v="106"/>
    <n v="3035.24"/>
    <n v="6"/>
    <s v="Medium"/>
    <n v="0"/>
    <n v="1"/>
    <x v="2"/>
    <x v="1"/>
    <n v="12"/>
    <x v="0"/>
    <b v="1"/>
    <b v="0"/>
    <b v="0"/>
    <b v="0"/>
  </r>
  <r>
    <x v="3"/>
    <x v="124"/>
    <s v="Client_2479"/>
    <x v="3"/>
    <x v="0"/>
    <x v="0"/>
    <x v="30"/>
    <x v="3"/>
    <x v="3"/>
    <x v="0"/>
    <x v="2"/>
    <x v="3"/>
    <x v="3"/>
    <x v="107"/>
    <n v="2104.39"/>
    <n v="22"/>
    <s v="Medium"/>
    <n v="0"/>
    <n v="0"/>
    <x v="0"/>
    <x v="1"/>
    <n v="18"/>
    <x v="0"/>
    <b v="1"/>
    <b v="0"/>
    <b v="0"/>
    <b v="0"/>
  </r>
  <r>
    <x v="3"/>
    <x v="125"/>
    <s v="Client_2244"/>
    <x v="4"/>
    <x v="5"/>
    <x v="2"/>
    <x v="117"/>
    <x v="11"/>
    <x v="11"/>
    <x v="0"/>
    <x v="2"/>
    <x v="4"/>
    <x v="4"/>
    <x v="108"/>
    <n v="2264.88"/>
    <n v="49"/>
    <s v="Medium"/>
    <n v="0"/>
    <n v="1"/>
    <x v="2"/>
    <x v="0"/>
    <n v="30"/>
    <x v="0"/>
    <b v="1"/>
    <b v="1"/>
    <b v="0"/>
    <b v="0"/>
  </r>
  <r>
    <x v="0"/>
    <x v="126"/>
    <s v="Client_1794"/>
    <x v="0"/>
    <x v="10"/>
    <x v="4"/>
    <x v="115"/>
    <x v="7"/>
    <x v="7"/>
    <x v="1"/>
    <x v="0"/>
    <x v="6"/>
    <x v="6"/>
    <x v="109"/>
    <n v="2088.83"/>
    <n v="17"/>
    <s v="Medium"/>
    <n v="1"/>
    <n v="1"/>
    <x v="4"/>
    <x v="2"/>
    <n v="0"/>
    <x v="0"/>
    <b v="1"/>
    <b v="0"/>
    <b v="0"/>
    <b v="1"/>
  </r>
  <r>
    <x v="3"/>
    <x v="127"/>
    <s v="Client_2793"/>
    <x v="4"/>
    <x v="2"/>
    <x v="2"/>
    <x v="11"/>
    <x v="8"/>
    <x v="8"/>
    <x v="1"/>
    <x v="3"/>
    <x v="1"/>
    <x v="1"/>
    <x v="40"/>
    <n v="3057.97"/>
    <n v="6"/>
    <s v="Medium"/>
    <n v="0"/>
    <n v="1"/>
    <x v="2"/>
    <x v="0"/>
    <n v="42"/>
    <x v="0"/>
    <b v="1"/>
    <b v="1"/>
    <b v="0"/>
    <b v="0"/>
  </r>
  <r>
    <x v="3"/>
    <x v="128"/>
    <s v="Client_1200"/>
    <x v="1"/>
    <x v="7"/>
    <x v="1"/>
    <x v="118"/>
    <x v="1"/>
    <x v="1"/>
    <x v="1"/>
    <x v="0"/>
    <x v="3"/>
    <x v="3"/>
    <x v="110"/>
    <n v="4265.28"/>
    <n v="17"/>
    <s v="High"/>
    <n v="0"/>
    <n v="1"/>
    <x v="1"/>
    <x v="0"/>
    <n v="30"/>
    <x v="0"/>
    <b v="1"/>
    <b v="1"/>
    <b v="0"/>
    <b v="0"/>
  </r>
  <r>
    <x v="3"/>
    <x v="129"/>
    <s v="Client_1858"/>
    <x v="3"/>
    <x v="6"/>
    <x v="3"/>
    <x v="119"/>
    <x v="5"/>
    <x v="5"/>
    <x v="1"/>
    <x v="2"/>
    <x v="6"/>
    <x v="6"/>
    <x v="111"/>
    <n v="1735.7"/>
    <n v="1"/>
    <s v="Low"/>
    <n v="0"/>
    <n v="0"/>
    <x v="3"/>
    <x v="0"/>
    <n v="24"/>
    <x v="1"/>
    <b v="1"/>
    <b v="1"/>
    <b v="0"/>
    <b v="0"/>
  </r>
  <r>
    <x v="0"/>
    <x v="130"/>
    <s v="Client_2371"/>
    <x v="4"/>
    <x v="6"/>
    <x v="0"/>
    <x v="120"/>
    <x v="1"/>
    <x v="1"/>
    <x v="1"/>
    <x v="0"/>
    <x v="1"/>
    <x v="1"/>
    <x v="112"/>
    <n v="4629.82"/>
    <n v="45"/>
    <s v="High"/>
    <n v="0"/>
    <n v="0"/>
    <x v="0"/>
    <x v="2"/>
    <n v="0"/>
    <x v="0"/>
    <b v="1"/>
    <b v="0"/>
    <b v="0"/>
    <b v="0"/>
  </r>
  <r>
    <x v="1"/>
    <x v="131"/>
    <s v="Client_1867"/>
    <x v="4"/>
    <x v="4"/>
    <x v="2"/>
    <x v="121"/>
    <x v="6"/>
    <x v="6"/>
    <x v="1"/>
    <x v="1"/>
    <x v="1"/>
    <x v="1"/>
    <x v="65"/>
    <n v="1469.77"/>
    <n v="30"/>
    <s v="Low"/>
    <n v="0"/>
    <n v="1"/>
    <x v="2"/>
    <x v="0"/>
    <n v="66"/>
    <x v="0"/>
    <b v="1"/>
    <b v="1"/>
    <b v="0"/>
    <b v="0"/>
  </r>
  <r>
    <x v="0"/>
    <x v="132"/>
    <s v="Client_1682"/>
    <x v="4"/>
    <x v="5"/>
    <x v="1"/>
    <x v="122"/>
    <x v="5"/>
    <x v="5"/>
    <x v="0"/>
    <x v="2"/>
    <x v="6"/>
    <x v="6"/>
    <x v="113"/>
    <n v="3534.19"/>
    <n v="14"/>
    <s v="Medium"/>
    <n v="0"/>
    <n v="1"/>
    <x v="1"/>
    <x v="0"/>
    <n v="60"/>
    <x v="0"/>
    <b v="1"/>
    <b v="1"/>
    <b v="0"/>
    <b v="0"/>
  </r>
  <r>
    <x v="3"/>
    <x v="133"/>
    <s v="Client_2099"/>
    <x v="0"/>
    <x v="4"/>
    <x v="2"/>
    <x v="123"/>
    <x v="0"/>
    <x v="0"/>
    <x v="1"/>
    <x v="0"/>
    <x v="4"/>
    <x v="4"/>
    <x v="114"/>
    <n v="4644.5200000000004"/>
    <n v="11"/>
    <s v="High"/>
    <n v="0"/>
    <n v="1"/>
    <x v="2"/>
    <x v="0"/>
    <n v="42"/>
    <x v="0"/>
    <b v="1"/>
    <b v="1"/>
    <b v="0"/>
    <b v="0"/>
  </r>
  <r>
    <x v="2"/>
    <x v="134"/>
    <s v="Client_473"/>
    <x v="1"/>
    <x v="14"/>
    <x v="4"/>
    <x v="124"/>
    <x v="1"/>
    <x v="1"/>
    <x v="1"/>
    <x v="0"/>
    <x v="5"/>
    <x v="5"/>
    <x v="21"/>
    <n v="3907.42"/>
    <n v="4"/>
    <s v="Medium"/>
    <n v="1"/>
    <n v="1"/>
    <x v="4"/>
    <x v="1"/>
    <n v="18"/>
    <x v="2"/>
    <b v="1"/>
    <b v="0"/>
    <b v="0"/>
    <b v="1"/>
  </r>
  <r>
    <x v="3"/>
    <x v="135"/>
    <s v="Client_994"/>
    <x v="0"/>
    <x v="4"/>
    <x v="2"/>
    <x v="125"/>
    <x v="0"/>
    <x v="0"/>
    <x v="1"/>
    <x v="0"/>
    <x v="6"/>
    <x v="6"/>
    <x v="67"/>
    <n v="2878.44"/>
    <n v="45"/>
    <s v="Medium"/>
    <n v="0"/>
    <n v="1"/>
    <x v="2"/>
    <x v="0"/>
    <n v="48"/>
    <x v="0"/>
    <b v="1"/>
    <b v="1"/>
    <b v="0"/>
    <b v="0"/>
  </r>
  <r>
    <x v="2"/>
    <x v="136"/>
    <s v="Client_1796"/>
    <x v="1"/>
    <x v="13"/>
    <x v="2"/>
    <x v="126"/>
    <x v="5"/>
    <x v="5"/>
    <x v="1"/>
    <x v="2"/>
    <x v="4"/>
    <x v="4"/>
    <x v="115"/>
    <n v="2734.68"/>
    <n v="27"/>
    <s v="Medium"/>
    <n v="0"/>
    <n v="1"/>
    <x v="2"/>
    <x v="0"/>
    <n v="54"/>
    <x v="0"/>
    <b v="1"/>
    <b v="1"/>
    <b v="0"/>
    <b v="0"/>
  </r>
  <r>
    <x v="1"/>
    <x v="137"/>
    <s v="Client_294"/>
    <x v="3"/>
    <x v="2"/>
    <x v="1"/>
    <x v="55"/>
    <x v="8"/>
    <x v="8"/>
    <x v="0"/>
    <x v="3"/>
    <x v="4"/>
    <x v="4"/>
    <x v="81"/>
    <n v="4420.5600000000004"/>
    <n v="8"/>
    <s v="High"/>
    <n v="0"/>
    <n v="1"/>
    <x v="1"/>
    <x v="0"/>
    <n v="42"/>
    <x v="0"/>
    <b v="1"/>
    <b v="1"/>
    <b v="0"/>
    <b v="0"/>
  </r>
  <r>
    <x v="2"/>
    <x v="138"/>
    <s v="Client_585"/>
    <x v="1"/>
    <x v="12"/>
    <x v="1"/>
    <x v="127"/>
    <x v="6"/>
    <x v="6"/>
    <x v="0"/>
    <x v="1"/>
    <x v="4"/>
    <x v="4"/>
    <x v="116"/>
    <n v="2837.69"/>
    <n v="4"/>
    <s v="Medium"/>
    <n v="0"/>
    <n v="1"/>
    <x v="1"/>
    <x v="0"/>
    <n v="24"/>
    <x v="2"/>
    <b v="1"/>
    <b v="1"/>
    <b v="0"/>
    <b v="0"/>
  </r>
  <r>
    <x v="1"/>
    <x v="139"/>
    <s v="Client_2367"/>
    <x v="4"/>
    <x v="11"/>
    <x v="0"/>
    <x v="99"/>
    <x v="11"/>
    <x v="11"/>
    <x v="1"/>
    <x v="2"/>
    <x v="4"/>
    <x v="4"/>
    <x v="117"/>
    <n v="1247.57"/>
    <n v="1"/>
    <s v="Low"/>
    <n v="0"/>
    <n v="0"/>
    <x v="0"/>
    <x v="0"/>
    <n v="36"/>
    <x v="1"/>
    <b v="1"/>
    <b v="1"/>
    <b v="0"/>
    <b v="0"/>
  </r>
  <r>
    <x v="1"/>
    <x v="140"/>
    <s v="Client_2224"/>
    <x v="2"/>
    <x v="1"/>
    <x v="1"/>
    <x v="128"/>
    <x v="0"/>
    <x v="0"/>
    <x v="0"/>
    <x v="0"/>
    <x v="1"/>
    <x v="1"/>
    <x v="10"/>
    <n v="1257.5"/>
    <n v="39"/>
    <s v="Low"/>
    <n v="0"/>
    <n v="1"/>
    <x v="1"/>
    <x v="0"/>
    <n v="30"/>
    <x v="0"/>
    <b v="1"/>
    <b v="1"/>
    <b v="0"/>
    <b v="0"/>
  </r>
  <r>
    <x v="1"/>
    <x v="141"/>
    <s v="Client_2052"/>
    <x v="2"/>
    <x v="4"/>
    <x v="1"/>
    <x v="129"/>
    <x v="10"/>
    <x v="10"/>
    <x v="1"/>
    <x v="1"/>
    <x v="0"/>
    <x v="0"/>
    <x v="118"/>
    <n v="2209.59"/>
    <n v="48"/>
    <s v="Medium"/>
    <n v="0"/>
    <n v="1"/>
    <x v="1"/>
    <x v="1"/>
    <n v="12"/>
    <x v="0"/>
    <b v="1"/>
    <b v="0"/>
    <b v="0"/>
    <b v="0"/>
  </r>
  <r>
    <x v="1"/>
    <x v="142"/>
    <s v="Client_041"/>
    <x v="2"/>
    <x v="13"/>
    <x v="2"/>
    <x v="130"/>
    <x v="11"/>
    <x v="11"/>
    <x v="1"/>
    <x v="2"/>
    <x v="0"/>
    <x v="0"/>
    <x v="61"/>
    <n v="1911.38"/>
    <n v="35"/>
    <s v="Low"/>
    <n v="0"/>
    <n v="1"/>
    <x v="2"/>
    <x v="0"/>
    <n v="30"/>
    <x v="0"/>
    <b v="1"/>
    <b v="1"/>
    <b v="0"/>
    <b v="0"/>
  </r>
  <r>
    <x v="2"/>
    <x v="143"/>
    <s v="Client_896"/>
    <x v="2"/>
    <x v="8"/>
    <x v="2"/>
    <x v="54"/>
    <x v="4"/>
    <x v="4"/>
    <x v="0"/>
    <x v="3"/>
    <x v="2"/>
    <x v="2"/>
    <x v="119"/>
    <n v="1237.68"/>
    <n v="19"/>
    <s v="Low"/>
    <n v="0"/>
    <n v="1"/>
    <x v="2"/>
    <x v="1"/>
    <n v="6"/>
    <x v="0"/>
    <b v="1"/>
    <b v="0"/>
    <b v="0"/>
    <b v="0"/>
  </r>
  <r>
    <x v="3"/>
    <x v="144"/>
    <s v="Client_2497"/>
    <x v="3"/>
    <x v="2"/>
    <x v="2"/>
    <x v="131"/>
    <x v="7"/>
    <x v="7"/>
    <x v="1"/>
    <x v="0"/>
    <x v="0"/>
    <x v="0"/>
    <x v="31"/>
    <n v="2104.39"/>
    <n v="50"/>
    <s v="Medium"/>
    <n v="0"/>
    <n v="1"/>
    <x v="2"/>
    <x v="1"/>
    <n v="18"/>
    <x v="0"/>
    <b v="1"/>
    <b v="0"/>
    <b v="0"/>
    <b v="0"/>
  </r>
  <r>
    <x v="2"/>
    <x v="145"/>
    <s v="Client_481"/>
    <x v="3"/>
    <x v="13"/>
    <x v="2"/>
    <x v="132"/>
    <x v="5"/>
    <x v="5"/>
    <x v="0"/>
    <x v="2"/>
    <x v="5"/>
    <x v="5"/>
    <x v="120"/>
    <n v="3698.2"/>
    <n v="16"/>
    <s v="Medium"/>
    <n v="0"/>
    <n v="1"/>
    <x v="2"/>
    <x v="1"/>
    <n v="6"/>
    <x v="0"/>
    <b v="1"/>
    <b v="0"/>
    <b v="0"/>
    <b v="0"/>
  </r>
  <r>
    <x v="1"/>
    <x v="146"/>
    <s v="Client_817"/>
    <x v="1"/>
    <x v="7"/>
    <x v="3"/>
    <x v="133"/>
    <x v="5"/>
    <x v="5"/>
    <x v="0"/>
    <x v="2"/>
    <x v="2"/>
    <x v="2"/>
    <x v="121"/>
    <n v="2307.58"/>
    <n v="16"/>
    <s v="Medium"/>
    <n v="0"/>
    <n v="0"/>
    <x v="3"/>
    <x v="0"/>
    <n v="66"/>
    <x v="0"/>
    <b v="1"/>
    <b v="1"/>
    <b v="0"/>
    <b v="0"/>
  </r>
  <r>
    <x v="1"/>
    <x v="147"/>
    <s v="Client_1900"/>
    <x v="3"/>
    <x v="10"/>
    <x v="0"/>
    <x v="134"/>
    <x v="1"/>
    <x v="1"/>
    <x v="0"/>
    <x v="0"/>
    <x v="3"/>
    <x v="3"/>
    <x v="122"/>
    <n v="4481.32"/>
    <n v="42"/>
    <s v="High"/>
    <n v="0"/>
    <n v="0"/>
    <x v="0"/>
    <x v="0"/>
    <n v="42"/>
    <x v="0"/>
    <b v="1"/>
    <b v="1"/>
    <b v="0"/>
    <b v="0"/>
  </r>
  <r>
    <x v="0"/>
    <x v="148"/>
    <s v="Client_2919"/>
    <x v="1"/>
    <x v="0"/>
    <x v="2"/>
    <x v="135"/>
    <x v="11"/>
    <x v="11"/>
    <x v="1"/>
    <x v="2"/>
    <x v="2"/>
    <x v="2"/>
    <x v="123"/>
    <n v="1304.3"/>
    <n v="41"/>
    <s v="Low"/>
    <n v="0"/>
    <n v="1"/>
    <x v="2"/>
    <x v="1"/>
    <n v="18"/>
    <x v="0"/>
    <b v="1"/>
    <b v="0"/>
    <b v="0"/>
    <b v="0"/>
  </r>
  <r>
    <x v="0"/>
    <x v="149"/>
    <s v="Client_1530"/>
    <x v="4"/>
    <x v="5"/>
    <x v="4"/>
    <x v="136"/>
    <x v="5"/>
    <x v="5"/>
    <x v="0"/>
    <x v="2"/>
    <x v="6"/>
    <x v="6"/>
    <x v="124"/>
    <n v="2302.6999999999998"/>
    <n v="20"/>
    <s v="Medium"/>
    <n v="1"/>
    <n v="1"/>
    <x v="4"/>
    <x v="0"/>
    <n v="42"/>
    <x v="0"/>
    <b v="1"/>
    <b v="1"/>
    <b v="0"/>
    <b v="1"/>
  </r>
  <r>
    <x v="0"/>
    <x v="150"/>
    <s v="Client_638"/>
    <x v="0"/>
    <x v="1"/>
    <x v="4"/>
    <x v="137"/>
    <x v="2"/>
    <x v="2"/>
    <x v="1"/>
    <x v="1"/>
    <x v="0"/>
    <x v="0"/>
    <x v="125"/>
    <n v="4111.51"/>
    <n v="47"/>
    <s v="High"/>
    <n v="1"/>
    <n v="1"/>
    <x v="4"/>
    <x v="0"/>
    <n v="42"/>
    <x v="0"/>
    <b v="1"/>
    <b v="1"/>
    <b v="0"/>
    <b v="1"/>
  </r>
  <r>
    <x v="0"/>
    <x v="151"/>
    <s v="Client_1526"/>
    <x v="1"/>
    <x v="4"/>
    <x v="4"/>
    <x v="138"/>
    <x v="6"/>
    <x v="6"/>
    <x v="1"/>
    <x v="1"/>
    <x v="3"/>
    <x v="3"/>
    <x v="126"/>
    <n v="4645.3900000000003"/>
    <n v="18"/>
    <s v="High"/>
    <n v="1"/>
    <n v="1"/>
    <x v="4"/>
    <x v="0"/>
    <n v="60"/>
    <x v="0"/>
    <b v="1"/>
    <b v="1"/>
    <b v="0"/>
    <b v="1"/>
  </r>
  <r>
    <x v="1"/>
    <x v="152"/>
    <s v="Client_854"/>
    <x v="4"/>
    <x v="3"/>
    <x v="3"/>
    <x v="139"/>
    <x v="3"/>
    <x v="3"/>
    <x v="1"/>
    <x v="2"/>
    <x v="5"/>
    <x v="5"/>
    <x v="127"/>
    <n v="3854.76"/>
    <n v="25"/>
    <s v="Medium"/>
    <n v="0"/>
    <n v="0"/>
    <x v="3"/>
    <x v="0"/>
    <n v="36"/>
    <x v="0"/>
    <b v="1"/>
    <b v="1"/>
    <b v="0"/>
    <b v="0"/>
  </r>
  <r>
    <x v="3"/>
    <x v="153"/>
    <s v="Client_979"/>
    <x v="4"/>
    <x v="1"/>
    <x v="3"/>
    <x v="25"/>
    <x v="4"/>
    <x v="4"/>
    <x v="0"/>
    <x v="3"/>
    <x v="2"/>
    <x v="2"/>
    <x v="128"/>
    <n v="2737.71"/>
    <n v="49"/>
    <s v="Medium"/>
    <n v="0"/>
    <n v="0"/>
    <x v="3"/>
    <x v="1"/>
    <n v="6"/>
    <x v="0"/>
    <b v="1"/>
    <b v="0"/>
    <b v="0"/>
    <b v="0"/>
  </r>
  <r>
    <x v="3"/>
    <x v="154"/>
    <s v="Client_2315"/>
    <x v="0"/>
    <x v="0"/>
    <x v="4"/>
    <x v="140"/>
    <x v="7"/>
    <x v="7"/>
    <x v="0"/>
    <x v="0"/>
    <x v="6"/>
    <x v="6"/>
    <x v="129"/>
    <n v="3397.96"/>
    <n v="34"/>
    <s v="Medium"/>
    <n v="1"/>
    <n v="1"/>
    <x v="4"/>
    <x v="0"/>
    <n v="42"/>
    <x v="0"/>
    <b v="1"/>
    <b v="1"/>
    <b v="0"/>
    <b v="1"/>
  </r>
  <r>
    <x v="0"/>
    <x v="155"/>
    <s v="Client_549"/>
    <x v="3"/>
    <x v="4"/>
    <x v="2"/>
    <x v="141"/>
    <x v="8"/>
    <x v="8"/>
    <x v="0"/>
    <x v="3"/>
    <x v="5"/>
    <x v="5"/>
    <x v="130"/>
    <n v="1461.6"/>
    <n v="12"/>
    <s v="Low"/>
    <n v="0"/>
    <n v="1"/>
    <x v="2"/>
    <x v="0"/>
    <n v="48"/>
    <x v="0"/>
    <b v="1"/>
    <b v="1"/>
    <b v="0"/>
    <b v="0"/>
  </r>
  <r>
    <x v="2"/>
    <x v="156"/>
    <s v="Client_1623"/>
    <x v="2"/>
    <x v="0"/>
    <x v="3"/>
    <x v="142"/>
    <x v="3"/>
    <x v="3"/>
    <x v="1"/>
    <x v="2"/>
    <x v="1"/>
    <x v="1"/>
    <x v="119"/>
    <n v="3812.6"/>
    <n v="4"/>
    <s v="Medium"/>
    <n v="0"/>
    <n v="0"/>
    <x v="3"/>
    <x v="1"/>
    <n v="6"/>
    <x v="2"/>
    <b v="1"/>
    <b v="0"/>
    <b v="0"/>
    <b v="0"/>
  </r>
  <r>
    <x v="2"/>
    <x v="157"/>
    <s v="Client_2598"/>
    <x v="0"/>
    <x v="6"/>
    <x v="3"/>
    <x v="143"/>
    <x v="0"/>
    <x v="0"/>
    <x v="1"/>
    <x v="0"/>
    <x v="1"/>
    <x v="1"/>
    <x v="131"/>
    <n v="3705.05"/>
    <s v="N/A"/>
    <s v="Medium"/>
    <n v="0"/>
    <n v="0"/>
    <x v="3"/>
    <x v="0"/>
    <n v="48"/>
    <x v="0"/>
    <b v="1"/>
    <b v="1"/>
    <b v="0"/>
    <b v="0"/>
  </r>
  <r>
    <x v="1"/>
    <x v="158"/>
    <s v="Client_2583"/>
    <x v="2"/>
    <x v="5"/>
    <x v="2"/>
    <x v="144"/>
    <x v="11"/>
    <x v="11"/>
    <x v="0"/>
    <x v="2"/>
    <x v="5"/>
    <x v="5"/>
    <x v="132"/>
    <n v="3931.86"/>
    <n v="35"/>
    <s v="Medium"/>
    <n v="0"/>
    <n v="1"/>
    <x v="2"/>
    <x v="0"/>
    <n v="54"/>
    <x v="0"/>
    <b v="1"/>
    <b v="1"/>
    <b v="0"/>
    <b v="0"/>
  </r>
  <r>
    <x v="2"/>
    <x v="159"/>
    <s v="Client_1965"/>
    <x v="4"/>
    <x v="13"/>
    <x v="1"/>
    <x v="145"/>
    <x v="8"/>
    <x v="8"/>
    <x v="1"/>
    <x v="3"/>
    <x v="2"/>
    <x v="2"/>
    <x v="6"/>
    <n v="1426.15"/>
    <n v="46"/>
    <s v="Low"/>
    <n v="0"/>
    <n v="1"/>
    <x v="1"/>
    <x v="0"/>
    <n v="30"/>
    <x v="0"/>
    <b v="1"/>
    <b v="1"/>
    <b v="0"/>
    <b v="0"/>
  </r>
  <r>
    <x v="2"/>
    <x v="160"/>
    <s v="Client_1801"/>
    <x v="2"/>
    <x v="14"/>
    <x v="0"/>
    <x v="146"/>
    <x v="1"/>
    <x v="1"/>
    <x v="1"/>
    <x v="0"/>
    <x v="2"/>
    <x v="2"/>
    <x v="133"/>
    <n v="1877.21"/>
    <n v="15"/>
    <s v="Low"/>
    <n v="0"/>
    <n v="0"/>
    <x v="0"/>
    <x v="0"/>
    <n v="48"/>
    <x v="0"/>
    <b v="1"/>
    <b v="1"/>
    <b v="0"/>
    <b v="0"/>
  </r>
  <r>
    <x v="0"/>
    <x v="161"/>
    <s v="Client_514"/>
    <x v="2"/>
    <x v="2"/>
    <x v="0"/>
    <x v="147"/>
    <x v="8"/>
    <x v="8"/>
    <x v="1"/>
    <x v="3"/>
    <x v="2"/>
    <x v="2"/>
    <x v="134"/>
    <n v="2034"/>
    <n v="38"/>
    <s v="Medium"/>
    <n v="0"/>
    <n v="0"/>
    <x v="0"/>
    <x v="0"/>
    <n v="24"/>
    <x v="0"/>
    <b v="1"/>
    <b v="1"/>
    <b v="0"/>
    <b v="0"/>
  </r>
  <r>
    <x v="1"/>
    <x v="162"/>
    <s v="Client_2866"/>
    <x v="0"/>
    <x v="6"/>
    <x v="4"/>
    <x v="148"/>
    <x v="5"/>
    <x v="5"/>
    <x v="0"/>
    <x v="2"/>
    <x v="2"/>
    <x v="2"/>
    <x v="135"/>
    <n v="3978.84"/>
    <n v="7"/>
    <s v="High"/>
    <n v="1"/>
    <n v="1"/>
    <x v="4"/>
    <x v="0"/>
    <n v="54"/>
    <x v="0"/>
    <b v="1"/>
    <b v="1"/>
    <b v="0"/>
    <b v="1"/>
  </r>
  <r>
    <x v="0"/>
    <x v="163"/>
    <s v="Client_2503"/>
    <x v="0"/>
    <x v="11"/>
    <x v="0"/>
    <x v="149"/>
    <x v="0"/>
    <x v="0"/>
    <x v="1"/>
    <x v="0"/>
    <x v="4"/>
    <x v="4"/>
    <x v="136"/>
    <n v="3211.73"/>
    <n v="26"/>
    <s v="Medium"/>
    <n v="0"/>
    <n v="0"/>
    <x v="0"/>
    <x v="0"/>
    <n v="54"/>
    <x v="0"/>
    <b v="1"/>
    <b v="1"/>
    <b v="0"/>
    <b v="0"/>
  </r>
  <r>
    <x v="1"/>
    <x v="164"/>
    <s v="Client_205"/>
    <x v="4"/>
    <x v="8"/>
    <x v="2"/>
    <x v="150"/>
    <x v="1"/>
    <x v="1"/>
    <x v="1"/>
    <x v="0"/>
    <x v="0"/>
    <x v="0"/>
    <x v="137"/>
    <n v="3010.8"/>
    <n v="12"/>
    <s v="Medium"/>
    <n v="0"/>
    <n v="1"/>
    <x v="2"/>
    <x v="0"/>
    <n v="60"/>
    <x v="0"/>
    <b v="1"/>
    <b v="1"/>
    <b v="0"/>
    <b v="0"/>
  </r>
  <r>
    <x v="3"/>
    <x v="165"/>
    <s v="Client_1367"/>
    <x v="0"/>
    <x v="5"/>
    <x v="3"/>
    <x v="151"/>
    <x v="6"/>
    <x v="6"/>
    <x v="0"/>
    <x v="1"/>
    <x v="1"/>
    <x v="1"/>
    <x v="138"/>
    <n v="3397.96"/>
    <n v="11"/>
    <s v="Medium"/>
    <n v="0"/>
    <n v="0"/>
    <x v="3"/>
    <x v="0"/>
    <n v="24"/>
    <x v="0"/>
    <b v="1"/>
    <b v="1"/>
    <b v="0"/>
    <b v="0"/>
  </r>
  <r>
    <x v="3"/>
    <x v="166"/>
    <s v="Client_1681"/>
    <x v="3"/>
    <x v="7"/>
    <x v="4"/>
    <x v="133"/>
    <x v="5"/>
    <x v="5"/>
    <x v="0"/>
    <x v="2"/>
    <x v="2"/>
    <x v="2"/>
    <x v="139"/>
    <n v="1377.84"/>
    <n v="3"/>
    <s v="Low"/>
    <n v="1"/>
    <n v="1"/>
    <x v="4"/>
    <x v="0"/>
    <n v="54"/>
    <x v="2"/>
    <b v="1"/>
    <b v="1"/>
    <b v="0"/>
    <b v="1"/>
  </r>
  <r>
    <x v="3"/>
    <x v="167"/>
    <s v="Client_2855"/>
    <x v="1"/>
    <x v="11"/>
    <x v="1"/>
    <x v="147"/>
    <x v="8"/>
    <x v="8"/>
    <x v="1"/>
    <x v="3"/>
    <x v="2"/>
    <x v="2"/>
    <x v="140"/>
    <n v="1976.41"/>
    <n v="4"/>
    <s v="Medium"/>
    <n v="0"/>
    <n v="1"/>
    <x v="1"/>
    <x v="0"/>
    <n v="54"/>
    <x v="2"/>
    <b v="1"/>
    <b v="1"/>
    <b v="0"/>
    <b v="0"/>
  </r>
  <r>
    <x v="1"/>
    <x v="168"/>
    <s v="Client_953"/>
    <x v="1"/>
    <x v="7"/>
    <x v="0"/>
    <x v="143"/>
    <x v="0"/>
    <x v="0"/>
    <x v="1"/>
    <x v="0"/>
    <x v="1"/>
    <x v="1"/>
    <x v="141"/>
    <n v="2344.2800000000002"/>
    <n v="21"/>
    <s v="Medium"/>
    <n v="0"/>
    <n v="0"/>
    <x v="0"/>
    <x v="0"/>
    <n v="36"/>
    <x v="0"/>
    <b v="1"/>
    <b v="1"/>
    <b v="0"/>
    <b v="0"/>
  </r>
  <r>
    <x v="3"/>
    <x v="169"/>
    <s v="Client_2547"/>
    <x v="0"/>
    <x v="8"/>
    <x v="3"/>
    <x v="152"/>
    <x v="8"/>
    <x v="8"/>
    <x v="0"/>
    <x v="3"/>
    <x v="0"/>
    <x v="0"/>
    <x v="142"/>
    <n v="3625.31"/>
    <n v="34"/>
    <s v="Medium"/>
    <n v="0"/>
    <n v="0"/>
    <x v="3"/>
    <x v="0"/>
    <n v="66"/>
    <x v="0"/>
    <b v="1"/>
    <b v="1"/>
    <b v="0"/>
    <b v="0"/>
  </r>
  <r>
    <x v="0"/>
    <x v="170"/>
    <s v="Client_550"/>
    <x v="0"/>
    <x v="4"/>
    <x v="0"/>
    <x v="153"/>
    <x v="6"/>
    <x v="6"/>
    <x v="0"/>
    <x v="1"/>
    <x v="2"/>
    <x v="2"/>
    <x v="1"/>
    <n v="3928.26"/>
    <n v="39"/>
    <s v="Medium"/>
    <n v="0"/>
    <n v="0"/>
    <x v="0"/>
    <x v="0"/>
    <n v="60"/>
    <x v="0"/>
    <b v="1"/>
    <b v="1"/>
    <b v="0"/>
    <b v="0"/>
  </r>
  <r>
    <x v="0"/>
    <x v="171"/>
    <s v="Client_912"/>
    <x v="4"/>
    <x v="1"/>
    <x v="2"/>
    <x v="6"/>
    <x v="1"/>
    <x v="1"/>
    <x v="0"/>
    <x v="0"/>
    <x v="4"/>
    <x v="4"/>
    <x v="143"/>
    <n v="1009.09"/>
    <n v="30"/>
    <s v="Low"/>
    <n v="0"/>
    <n v="1"/>
    <x v="2"/>
    <x v="0"/>
    <n v="66"/>
    <x v="0"/>
    <b v="1"/>
    <b v="1"/>
    <b v="0"/>
    <b v="0"/>
  </r>
  <r>
    <x v="3"/>
    <x v="172"/>
    <s v="Client_2853"/>
    <x v="4"/>
    <x v="11"/>
    <x v="4"/>
    <x v="154"/>
    <x v="9"/>
    <x v="9"/>
    <x v="0"/>
    <x v="3"/>
    <x v="1"/>
    <x v="1"/>
    <x v="36"/>
    <n v="4796.43"/>
    <n v="12"/>
    <s v="High"/>
    <n v="1"/>
    <n v="1"/>
    <x v="4"/>
    <x v="0"/>
    <n v="36"/>
    <x v="0"/>
    <b v="1"/>
    <b v="1"/>
    <b v="0"/>
    <b v="1"/>
  </r>
  <r>
    <x v="1"/>
    <x v="173"/>
    <s v="Client_951"/>
    <x v="2"/>
    <x v="4"/>
    <x v="1"/>
    <x v="155"/>
    <x v="6"/>
    <x v="6"/>
    <x v="0"/>
    <x v="1"/>
    <x v="2"/>
    <x v="2"/>
    <x v="144"/>
    <n v="3812.01"/>
    <n v="1"/>
    <s v="Medium"/>
    <n v="0"/>
    <n v="1"/>
    <x v="1"/>
    <x v="1"/>
    <n v="12"/>
    <x v="1"/>
    <b v="1"/>
    <b v="0"/>
    <b v="0"/>
    <b v="0"/>
  </r>
  <r>
    <x v="3"/>
    <x v="174"/>
    <s v="Client_1886"/>
    <x v="0"/>
    <x v="12"/>
    <x v="2"/>
    <x v="156"/>
    <x v="5"/>
    <x v="5"/>
    <x v="1"/>
    <x v="2"/>
    <x v="1"/>
    <x v="1"/>
    <x v="145"/>
    <n v="2736.23"/>
    <n v="14"/>
    <s v="Medium"/>
    <n v="0"/>
    <n v="1"/>
    <x v="2"/>
    <x v="0"/>
    <n v="66"/>
    <x v="0"/>
    <b v="1"/>
    <b v="1"/>
    <b v="0"/>
    <b v="0"/>
  </r>
  <r>
    <x v="1"/>
    <x v="175"/>
    <s v="Client_469"/>
    <x v="0"/>
    <x v="14"/>
    <x v="0"/>
    <x v="157"/>
    <x v="0"/>
    <x v="0"/>
    <x v="1"/>
    <x v="0"/>
    <x v="6"/>
    <x v="6"/>
    <x v="146"/>
    <n v="4297.5"/>
    <n v="40"/>
    <s v="High"/>
    <n v="0"/>
    <n v="0"/>
    <x v="0"/>
    <x v="0"/>
    <n v="24"/>
    <x v="0"/>
    <b v="1"/>
    <b v="1"/>
    <b v="0"/>
    <b v="0"/>
  </r>
  <r>
    <x v="2"/>
    <x v="176"/>
    <s v="Client_714"/>
    <x v="0"/>
    <x v="12"/>
    <x v="4"/>
    <x v="44"/>
    <x v="4"/>
    <x v="4"/>
    <x v="0"/>
    <x v="3"/>
    <x v="6"/>
    <x v="6"/>
    <x v="147"/>
    <n v="2927.44"/>
    <n v="38"/>
    <s v="Medium"/>
    <n v="1"/>
    <n v="1"/>
    <x v="4"/>
    <x v="0"/>
    <n v="42"/>
    <x v="0"/>
    <b v="1"/>
    <b v="1"/>
    <b v="0"/>
    <b v="1"/>
  </r>
  <r>
    <x v="1"/>
    <x v="177"/>
    <s v="Client_1070"/>
    <x v="3"/>
    <x v="9"/>
    <x v="0"/>
    <x v="158"/>
    <x v="6"/>
    <x v="6"/>
    <x v="0"/>
    <x v="1"/>
    <x v="5"/>
    <x v="5"/>
    <x v="148"/>
    <n v="4507.7299999999996"/>
    <s v="N/A"/>
    <s v="High"/>
    <n v="0"/>
    <n v="0"/>
    <x v="0"/>
    <x v="0"/>
    <n v="36"/>
    <x v="0"/>
    <b v="1"/>
    <b v="1"/>
    <b v="0"/>
    <b v="0"/>
  </r>
  <r>
    <x v="2"/>
    <x v="178"/>
    <s v="Client_2731"/>
    <x v="0"/>
    <x v="13"/>
    <x v="0"/>
    <x v="159"/>
    <x v="1"/>
    <x v="1"/>
    <x v="0"/>
    <x v="0"/>
    <x v="4"/>
    <x v="4"/>
    <x v="25"/>
    <n v="3192.04"/>
    <n v="45"/>
    <s v="Medium"/>
    <n v="0"/>
    <n v="0"/>
    <x v="0"/>
    <x v="2"/>
    <n v="0"/>
    <x v="0"/>
    <b v="1"/>
    <b v="0"/>
    <b v="0"/>
    <b v="0"/>
  </r>
  <r>
    <x v="2"/>
    <x v="179"/>
    <s v="Client_1807"/>
    <x v="2"/>
    <x v="11"/>
    <x v="1"/>
    <x v="160"/>
    <x v="6"/>
    <x v="6"/>
    <x v="0"/>
    <x v="1"/>
    <x v="3"/>
    <x v="3"/>
    <x v="61"/>
    <n v="3069.94"/>
    <n v="6"/>
    <s v="Medium"/>
    <n v="0"/>
    <n v="1"/>
    <x v="1"/>
    <x v="0"/>
    <n v="30"/>
    <x v="0"/>
    <b v="1"/>
    <b v="1"/>
    <b v="0"/>
    <b v="0"/>
  </r>
  <r>
    <x v="2"/>
    <x v="180"/>
    <s v="Client_1167"/>
    <x v="3"/>
    <x v="9"/>
    <x v="4"/>
    <x v="161"/>
    <x v="10"/>
    <x v="10"/>
    <x v="1"/>
    <x v="1"/>
    <x v="6"/>
    <x v="6"/>
    <x v="149"/>
    <n v="1634.18"/>
    <n v="32"/>
    <s v="Low"/>
    <n v="1"/>
    <n v="1"/>
    <x v="4"/>
    <x v="1"/>
    <n v="12"/>
    <x v="0"/>
    <b v="1"/>
    <b v="0"/>
    <b v="0"/>
    <b v="1"/>
  </r>
  <r>
    <x v="1"/>
    <x v="181"/>
    <s v="Client_2464"/>
    <x v="0"/>
    <x v="14"/>
    <x v="4"/>
    <x v="162"/>
    <x v="6"/>
    <x v="6"/>
    <x v="0"/>
    <x v="1"/>
    <x v="0"/>
    <x v="0"/>
    <x v="150"/>
    <n v="1280.53"/>
    <n v="47"/>
    <s v="Low"/>
    <n v="1"/>
    <n v="1"/>
    <x v="4"/>
    <x v="0"/>
    <n v="30"/>
    <x v="0"/>
    <b v="1"/>
    <b v="1"/>
    <b v="0"/>
    <b v="1"/>
  </r>
  <r>
    <x v="0"/>
    <x v="182"/>
    <s v="Client_2414"/>
    <x v="4"/>
    <x v="8"/>
    <x v="1"/>
    <x v="163"/>
    <x v="2"/>
    <x v="2"/>
    <x v="1"/>
    <x v="1"/>
    <x v="0"/>
    <x v="0"/>
    <x v="151"/>
    <n v="1819.79"/>
    <n v="44"/>
    <s v="Low"/>
    <n v="0"/>
    <n v="1"/>
    <x v="1"/>
    <x v="1"/>
    <n v="18"/>
    <x v="0"/>
    <b v="1"/>
    <b v="0"/>
    <b v="0"/>
    <b v="0"/>
  </r>
  <r>
    <x v="1"/>
    <x v="183"/>
    <s v="Client_1608"/>
    <x v="4"/>
    <x v="8"/>
    <x v="1"/>
    <x v="164"/>
    <x v="9"/>
    <x v="9"/>
    <x v="1"/>
    <x v="3"/>
    <x v="6"/>
    <x v="6"/>
    <x v="49"/>
    <n v="3776.78"/>
    <n v="23"/>
    <s v="Medium"/>
    <n v="0"/>
    <n v="1"/>
    <x v="1"/>
    <x v="0"/>
    <n v="60"/>
    <x v="0"/>
    <b v="1"/>
    <b v="1"/>
    <b v="0"/>
    <b v="0"/>
  </r>
  <r>
    <x v="1"/>
    <x v="184"/>
    <s v="Client_1130"/>
    <x v="2"/>
    <x v="11"/>
    <x v="0"/>
    <x v="10"/>
    <x v="3"/>
    <x v="3"/>
    <x v="0"/>
    <x v="2"/>
    <x v="3"/>
    <x v="3"/>
    <x v="152"/>
    <n v="2509.7600000000002"/>
    <n v="22"/>
    <s v="Medium"/>
    <n v="0"/>
    <n v="0"/>
    <x v="0"/>
    <x v="0"/>
    <n v="66"/>
    <x v="0"/>
    <b v="1"/>
    <b v="1"/>
    <b v="0"/>
    <b v="0"/>
  </r>
  <r>
    <x v="3"/>
    <x v="185"/>
    <s v="Client_138"/>
    <x v="0"/>
    <x v="10"/>
    <x v="0"/>
    <x v="165"/>
    <x v="1"/>
    <x v="1"/>
    <x v="1"/>
    <x v="0"/>
    <x v="6"/>
    <x v="6"/>
    <x v="10"/>
    <n v="2055.1"/>
    <n v="18"/>
    <s v="Medium"/>
    <n v="0"/>
    <n v="0"/>
    <x v="0"/>
    <x v="0"/>
    <n v="30"/>
    <x v="0"/>
    <b v="1"/>
    <b v="1"/>
    <b v="0"/>
    <b v="0"/>
  </r>
  <r>
    <x v="1"/>
    <x v="186"/>
    <s v="Client_698"/>
    <x v="3"/>
    <x v="3"/>
    <x v="4"/>
    <x v="166"/>
    <x v="9"/>
    <x v="9"/>
    <x v="1"/>
    <x v="3"/>
    <x v="0"/>
    <x v="0"/>
    <x v="153"/>
    <n v="1878.65"/>
    <n v="23"/>
    <s v="Low"/>
    <n v="1"/>
    <n v="1"/>
    <x v="4"/>
    <x v="0"/>
    <n v="24"/>
    <x v="0"/>
    <b v="1"/>
    <b v="1"/>
    <b v="0"/>
    <b v="1"/>
  </r>
  <r>
    <x v="0"/>
    <x v="187"/>
    <s v="Client_1495"/>
    <x v="1"/>
    <x v="2"/>
    <x v="0"/>
    <x v="167"/>
    <x v="3"/>
    <x v="3"/>
    <x v="1"/>
    <x v="2"/>
    <x v="6"/>
    <x v="6"/>
    <x v="154"/>
    <n v="1304.3"/>
    <n v="15"/>
    <s v="Low"/>
    <n v="0"/>
    <n v="0"/>
    <x v="0"/>
    <x v="0"/>
    <n v="66"/>
    <x v="0"/>
    <b v="1"/>
    <b v="1"/>
    <b v="0"/>
    <b v="0"/>
  </r>
  <r>
    <x v="0"/>
    <x v="188"/>
    <s v="Client_108"/>
    <x v="1"/>
    <x v="13"/>
    <x v="1"/>
    <x v="168"/>
    <x v="4"/>
    <x v="4"/>
    <x v="1"/>
    <x v="3"/>
    <x v="5"/>
    <x v="5"/>
    <x v="155"/>
    <n v="4802.4799999999996"/>
    <n v="27"/>
    <s v="High"/>
    <n v="0"/>
    <n v="1"/>
    <x v="1"/>
    <x v="0"/>
    <n v="54"/>
    <x v="0"/>
    <b v="1"/>
    <b v="1"/>
    <b v="0"/>
    <b v="0"/>
  </r>
  <r>
    <x v="3"/>
    <x v="189"/>
    <s v="Client_146"/>
    <x v="3"/>
    <x v="6"/>
    <x v="2"/>
    <x v="160"/>
    <x v="6"/>
    <x v="6"/>
    <x v="0"/>
    <x v="1"/>
    <x v="3"/>
    <x v="3"/>
    <x v="156"/>
    <n v="1102.4100000000001"/>
    <n v="22"/>
    <s v="Low"/>
    <n v="0"/>
    <n v="1"/>
    <x v="2"/>
    <x v="0"/>
    <n v="24"/>
    <x v="0"/>
    <b v="1"/>
    <b v="1"/>
    <b v="0"/>
    <b v="0"/>
  </r>
  <r>
    <x v="2"/>
    <x v="190"/>
    <s v="Client_960"/>
    <x v="0"/>
    <x v="14"/>
    <x v="1"/>
    <x v="169"/>
    <x v="2"/>
    <x v="2"/>
    <x v="1"/>
    <x v="1"/>
    <x v="3"/>
    <x v="3"/>
    <x v="157"/>
    <n v="4650.25"/>
    <n v="23"/>
    <s v="High"/>
    <n v="0"/>
    <n v="1"/>
    <x v="1"/>
    <x v="1"/>
    <n v="6"/>
    <x v="0"/>
    <b v="1"/>
    <b v="0"/>
    <b v="0"/>
    <b v="0"/>
  </r>
  <r>
    <x v="0"/>
    <x v="191"/>
    <s v="Client_126"/>
    <x v="3"/>
    <x v="0"/>
    <x v="0"/>
    <x v="170"/>
    <x v="0"/>
    <x v="0"/>
    <x v="0"/>
    <x v="0"/>
    <x v="0"/>
    <x v="0"/>
    <x v="36"/>
    <n v="1461.7"/>
    <s v="N/A"/>
    <s v="Low"/>
    <n v="0"/>
    <n v="0"/>
    <x v="0"/>
    <x v="0"/>
    <n v="36"/>
    <x v="0"/>
    <b v="1"/>
    <b v="1"/>
    <b v="0"/>
    <b v="0"/>
  </r>
  <r>
    <x v="0"/>
    <x v="192"/>
    <s v="Client_1255"/>
    <x v="0"/>
    <x v="2"/>
    <x v="0"/>
    <x v="171"/>
    <x v="3"/>
    <x v="3"/>
    <x v="1"/>
    <x v="2"/>
    <x v="1"/>
    <x v="1"/>
    <x v="50"/>
    <n v="3188.42"/>
    <n v="7"/>
    <s v="Medium"/>
    <n v="0"/>
    <n v="0"/>
    <x v="0"/>
    <x v="0"/>
    <n v="54"/>
    <x v="0"/>
    <b v="1"/>
    <b v="1"/>
    <b v="0"/>
    <b v="0"/>
  </r>
  <r>
    <x v="1"/>
    <x v="193"/>
    <s v="Client_2502"/>
    <x v="2"/>
    <x v="4"/>
    <x v="1"/>
    <x v="31"/>
    <x v="4"/>
    <x v="4"/>
    <x v="0"/>
    <x v="3"/>
    <x v="4"/>
    <x v="4"/>
    <x v="158"/>
    <n v="3384"/>
    <n v="24"/>
    <s v="Medium"/>
    <n v="0"/>
    <n v="1"/>
    <x v="1"/>
    <x v="0"/>
    <n v="30"/>
    <x v="0"/>
    <b v="1"/>
    <b v="1"/>
    <b v="0"/>
    <b v="0"/>
  </r>
  <r>
    <x v="1"/>
    <x v="194"/>
    <s v="Client_1832"/>
    <x v="0"/>
    <x v="9"/>
    <x v="1"/>
    <x v="172"/>
    <x v="5"/>
    <x v="5"/>
    <x v="0"/>
    <x v="2"/>
    <x v="4"/>
    <x v="4"/>
    <x v="109"/>
    <n v="3344.73"/>
    <n v="48"/>
    <s v="Medium"/>
    <n v="0"/>
    <n v="1"/>
    <x v="1"/>
    <x v="2"/>
    <n v="0"/>
    <x v="0"/>
    <b v="1"/>
    <b v="0"/>
    <b v="0"/>
    <b v="0"/>
  </r>
  <r>
    <x v="1"/>
    <x v="195"/>
    <s v="Client_131"/>
    <x v="4"/>
    <x v="8"/>
    <x v="2"/>
    <x v="173"/>
    <x v="4"/>
    <x v="4"/>
    <x v="0"/>
    <x v="3"/>
    <x v="0"/>
    <x v="0"/>
    <x v="159"/>
    <n v="3351.62"/>
    <n v="25"/>
    <s v="Medium"/>
    <n v="0"/>
    <n v="1"/>
    <x v="2"/>
    <x v="0"/>
    <n v="36"/>
    <x v="0"/>
    <b v="1"/>
    <b v="1"/>
    <b v="0"/>
    <b v="0"/>
  </r>
  <r>
    <x v="3"/>
    <x v="196"/>
    <s v="Client_505"/>
    <x v="4"/>
    <x v="5"/>
    <x v="2"/>
    <x v="174"/>
    <x v="6"/>
    <x v="6"/>
    <x v="1"/>
    <x v="1"/>
    <x v="3"/>
    <x v="3"/>
    <x v="160"/>
    <n v="4408.1099999999997"/>
    <n v="39"/>
    <s v="High"/>
    <n v="0"/>
    <n v="1"/>
    <x v="2"/>
    <x v="0"/>
    <n v="42"/>
    <x v="0"/>
    <b v="1"/>
    <b v="1"/>
    <b v="0"/>
    <b v="0"/>
  </r>
  <r>
    <x v="1"/>
    <x v="197"/>
    <s v="Client_1873"/>
    <x v="2"/>
    <x v="5"/>
    <x v="0"/>
    <x v="1"/>
    <x v="1"/>
    <x v="1"/>
    <x v="1"/>
    <x v="0"/>
    <x v="1"/>
    <x v="1"/>
    <x v="19"/>
    <n v="1583.3"/>
    <n v="4"/>
    <s v="Low"/>
    <n v="0"/>
    <n v="0"/>
    <x v="0"/>
    <x v="0"/>
    <n v="60"/>
    <x v="2"/>
    <b v="1"/>
    <b v="1"/>
    <b v="0"/>
    <b v="0"/>
  </r>
  <r>
    <x v="3"/>
    <x v="198"/>
    <s v="Client_1386"/>
    <x v="3"/>
    <x v="3"/>
    <x v="2"/>
    <x v="175"/>
    <x v="8"/>
    <x v="8"/>
    <x v="0"/>
    <x v="3"/>
    <x v="0"/>
    <x v="0"/>
    <x v="152"/>
    <n v="3946.59"/>
    <s v="N/A"/>
    <s v="High"/>
    <n v="0"/>
    <n v="1"/>
    <x v="2"/>
    <x v="0"/>
    <n v="66"/>
    <x v="0"/>
    <b v="1"/>
    <b v="1"/>
    <b v="0"/>
    <b v="0"/>
  </r>
  <r>
    <x v="1"/>
    <x v="199"/>
    <s v="Client_1646"/>
    <x v="2"/>
    <x v="2"/>
    <x v="2"/>
    <x v="176"/>
    <x v="0"/>
    <x v="0"/>
    <x v="0"/>
    <x v="0"/>
    <x v="1"/>
    <x v="1"/>
    <x v="161"/>
    <n v="2484.3200000000002"/>
    <n v="3"/>
    <s v="Medium"/>
    <n v="0"/>
    <n v="1"/>
    <x v="2"/>
    <x v="0"/>
    <n v="48"/>
    <x v="2"/>
    <b v="1"/>
    <b v="1"/>
    <b v="0"/>
    <b v="0"/>
  </r>
  <r>
    <x v="3"/>
    <x v="200"/>
    <s v="Client_2314"/>
    <x v="2"/>
    <x v="12"/>
    <x v="2"/>
    <x v="109"/>
    <x v="6"/>
    <x v="6"/>
    <x v="1"/>
    <x v="1"/>
    <x v="1"/>
    <x v="1"/>
    <x v="162"/>
    <n v="2128.94"/>
    <n v="42"/>
    <s v="Medium"/>
    <n v="0"/>
    <n v="1"/>
    <x v="2"/>
    <x v="1"/>
    <n v="12"/>
    <x v="0"/>
    <b v="1"/>
    <b v="0"/>
    <b v="0"/>
    <b v="0"/>
  </r>
  <r>
    <x v="1"/>
    <x v="201"/>
    <s v="Client_1223"/>
    <x v="4"/>
    <x v="12"/>
    <x v="3"/>
    <x v="177"/>
    <x v="4"/>
    <x v="4"/>
    <x v="1"/>
    <x v="3"/>
    <x v="0"/>
    <x v="0"/>
    <x v="163"/>
    <n v="1718.82"/>
    <n v="4"/>
    <s v="Low"/>
    <n v="0"/>
    <n v="0"/>
    <x v="3"/>
    <x v="0"/>
    <n v="54"/>
    <x v="2"/>
    <b v="1"/>
    <b v="1"/>
    <b v="0"/>
    <b v="0"/>
  </r>
  <r>
    <x v="2"/>
    <x v="202"/>
    <s v="Client_601"/>
    <x v="1"/>
    <x v="8"/>
    <x v="2"/>
    <x v="10"/>
    <x v="3"/>
    <x v="3"/>
    <x v="0"/>
    <x v="2"/>
    <x v="3"/>
    <x v="3"/>
    <x v="164"/>
    <n v="1325.77"/>
    <n v="35"/>
    <s v="Low"/>
    <n v="0"/>
    <n v="1"/>
    <x v="2"/>
    <x v="1"/>
    <n v="18"/>
    <x v="0"/>
    <b v="1"/>
    <b v="0"/>
    <b v="0"/>
    <b v="0"/>
  </r>
  <r>
    <x v="0"/>
    <x v="203"/>
    <s v="Client_2694"/>
    <x v="2"/>
    <x v="6"/>
    <x v="1"/>
    <x v="178"/>
    <x v="5"/>
    <x v="5"/>
    <x v="1"/>
    <x v="2"/>
    <x v="1"/>
    <x v="1"/>
    <x v="165"/>
    <n v="4978.24"/>
    <n v="15"/>
    <s v="High"/>
    <n v="0"/>
    <n v="1"/>
    <x v="1"/>
    <x v="0"/>
    <n v="66"/>
    <x v="0"/>
    <b v="1"/>
    <b v="1"/>
    <b v="0"/>
    <b v="0"/>
  </r>
  <r>
    <x v="2"/>
    <x v="204"/>
    <s v="Client_121"/>
    <x v="4"/>
    <x v="11"/>
    <x v="2"/>
    <x v="143"/>
    <x v="0"/>
    <x v="0"/>
    <x v="1"/>
    <x v="0"/>
    <x v="1"/>
    <x v="1"/>
    <x v="166"/>
    <n v="3093.2"/>
    <s v="N/A"/>
    <s v="Medium"/>
    <n v="0"/>
    <n v="1"/>
    <x v="2"/>
    <x v="0"/>
    <n v="48"/>
    <x v="0"/>
    <b v="1"/>
    <b v="1"/>
    <b v="0"/>
    <b v="0"/>
  </r>
  <r>
    <x v="2"/>
    <x v="205"/>
    <s v="Client_980"/>
    <x v="4"/>
    <x v="10"/>
    <x v="0"/>
    <x v="179"/>
    <x v="11"/>
    <x v="11"/>
    <x v="1"/>
    <x v="2"/>
    <x v="5"/>
    <x v="5"/>
    <x v="50"/>
    <n v="4426.45"/>
    <n v="9"/>
    <s v="High"/>
    <n v="0"/>
    <n v="0"/>
    <x v="0"/>
    <x v="0"/>
    <n v="54"/>
    <x v="0"/>
    <b v="1"/>
    <b v="1"/>
    <b v="0"/>
    <b v="0"/>
  </r>
  <r>
    <x v="2"/>
    <x v="206"/>
    <s v="Client_2717"/>
    <x v="1"/>
    <x v="13"/>
    <x v="0"/>
    <x v="180"/>
    <x v="6"/>
    <x v="6"/>
    <x v="0"/>
    <x v="1"/>
    <x v="5"/>
    <x v="5"/>
    <x v="167"/>
    <n v="1977.39"/>
    <n v="50"/>
    <s v="Medium"/>
    <n v="0"/>
    <n v="0"/>
    <x v="0"/>
    <x v="0"/>
    <n v="36"/>
    <x v="0"/>
    <b v="1"/>
    <b v="1"/>
    <b v="0"/>
    <b v="0"/>
  </r>
  <r>
    <x v="3"/>
    <x v="207"/>
    <s v="Client_2395"/>
    <x v="4"/>
    <x v="10"/>
    <x v="0"/>
    <x v="181"/>
    <x v="4"/>
    <x v="4"/>
    <x v="1"/>
    <x v="3"/>
    <x v="4"/>
    <x v="4"/>
    <x v="168"/>
    <n v="3721.56"/>
    <n v="26"/>
    <s v="Medium"/>
    <n v="0"/>
    <n v="0"/>
    <x v="0"/>
    <x v="1"/>
    <n v="6"/>
    <x v="0"/>
    <b v="1"/>
    <b v="0"/>
    <b v="0"/>
    <b v="0"/>
  </r>
  <r>
    <x v="1"/>
    <x v="208"/>
    <s v="Client_386"/>
    <x v="3"/>
    <x v="14"/>
    <x v="4"/>
    <x v="130"/>
    <x v="11"/>
    <x v="11"/>
    <x v="1"/>
    <x v="2"/>
    <x v="0"/>
    <x v="0"/>
    <x v="169"/>
    <n v="1851.46"/>
    <n v="45"/>
    <s v="Low"/>
    <n v="1"/>
    <n v="1"/>
    <x v="4"/>
    <x v="0"/>
    <n v="60"/>
    <x v="0"/>
    <b v="1"/>
    <b v="1"/>
    <b v="0"/>
    <b v="1"/>
  </r>
  <r>
    <x v="1"/>
    <x v="209"/>
    <s v="Client_751"/>
    <x v="4"/>
    <x v="1"/>
    <x v="2"/>
    <x v="182"/>
    <x v="8"/>
    <x v="8"/>
    <x v="1"/>
    <x v="3"/>
    <x v="3"/>
    <x v="3"/>
    <x v="128"/>
    <n v="4018.14"/>
    <n v="2"/>
    <s v="High"/>
    <n v="0"/>
    <n v="1"/>
    <x v="2"/>
    <x v="1"/>
    <n v="6"/>
    <x v="1"/>
    <b v="1"/>
    <b v="0"/>
    <b v="0"/>
    <b v="0"/>
  </r>
  <r>
    <x v="0"/>
    <x v="210"/>
    <s v="Client_2935"/>
    <x v="1"/>
    <x v="8"/>
    <x v="0"/>
    <x v="10"/>
    <x v="3"/>
    <x v="3"/>
    <x v="0"/>
    <x v="2"/>
    <x v="3"/>
    <x v="3"/>
    <x v="170"/>
    <n v="4302.3"/>
    <n v="2"/>
    <s v="High"/>
    <n v="0"/>
    <n v="0"/>
    <x v="0"/>
    <x v="0"/>
    <n v="66"/>
    <x v="1"/>
    <b v="1"/>
    <b v="1"/>
    <b v="0"/>
    <b v="0"/>
  </r>
  <r>
    <x v="0"/>
    <x v="211"/>
    <s v="Client_426"/>
    <x v="4"/>
    <x v="4"/>
    <x v="1"/>
    <x v="183"/>
    <x v="8"/>
    <x v="8"/>
    <x v="1"/>
    <x v="3"/>
    <x v="0"/>
    <x v="0"/>
    <x v="171"/>
    <n v="4621.59"/>
    <n v="13"/>
    <s v="High"/>
    <n v="0"/>
    <n v="1"/>
    <x v="1"/>
    <x v="1"/>
    <n v="18"/>
    <x v="0"/>
    <b v="1"/>
    <b v="0"/>
    <b v="0"/>
    <b v="0"/>
  </r>
  <r>
    <x v="3"/>
    <x v="212"/>
    <s v="Client_1928"/>
    <x v="4"/>
    <x v="9"/>
    <x v="2"/>
    <x v="138"/>
    <x v="6"/>
    <x v="6"/>
    <x v="1"/>
    <x v="1"/>
    <x v="3"/>
    <x v="3"/>
    <x v="172"/>
    <n v="2362.19"/>
    <n v="34"/>
    <s v="Medium"/>
    <n v="0"/>
    <n v="1"/>
    <x v="2"/>
    <x v="2"/>
    <n v="0"/>
    <x v="0"/>
    <b v="1"/>
    <b v="0"/>
    <b v="0"/>
    <b v="0"/>
  </r>
  <r>
    <x v="2"/>
    <x v="213"/>
    <s v="Client_1971"/>
    <x v="4"/>
    <x v="9"/>
    <x v="4"/>
    <x v="184"/>
    <x v="1"/>
    <x v="1"/>
    <x v="0"/>
    <x v="0"/>
    <x v="0"/>
    <x v="0"/>
    <x v="173"/>
    <n v="3767.86"/>
    <n v="36"/>
    <s v="Medium"/>
    <n v="1"/>
    <n v="1"/>
    <x v="4"/>
    <x v="0"/>
    <n v="30"/>
    <x v="0"/>
    <b v="1"/>
    <b v="1"/>
    <b v="0"/>
    <b v="1"/>
  </r>
  <r>
    <x v="1"/>
    <x v="214"/>
    <s v="Client_2190"/>
    <x v="1"/>
    <x v="9"/>
    <x v="1"/>
    <x v="185"/>
    <x v="1"/>
    <x v="1"/>
    <x v="0"/>
    <x v="0"/>
    <x v="4"/>
    <x v="4"/>
    <x v="174"/>
    <n v="2177.65"/>
    <n v="35"/>
    <s v="Medium"/>
    <n v="0"/>
    <n v="1"/>
    <x v="1"/>
    <x v="0"/>
    <n v="36"/>
    <x v="0"/>
    <b v="1"/>
    <b v="1"/>
    <b v="0"/>
    <b v="0"/>
  </r>
  <r>
    <x v="2"/>
    <x v="215"/>
    <s v="Client_2234"/>
    <x v="0"/>
    <x v="1"/>
    <x v="0"/>
    <x v="186"/>
    <x v="9"/>
    <x v="9"/>
    <x v="1"/>
    <x v="3"/>
    <x v="3"/>
    <x v="3"/>
    <x v="175"/>
    <n v="3290.08"/>
    <n v="37"/>
    <s v="Medium"/>
    <n v="0"/>
    <n v="0"/>
    <x v="0"/>
    <x v="1"/>
    <n v="12"/>
    <x v="0"/>
    <b v="1"/>
    <b v="0"/>
    <b v="0"/>
    <b v="0"/>
  </r>
  <r>
    <x v="3"/>
    <x v="216"/>
    <s v="Client_2089"/>
    <x v="1"/>
    <x v="12"/>
    <x v="0"/>
    <x v="187"/>
    <x v="0"/>
    <x v="0"/>
    <x v="1"/>
    <x v="0"/>
    <x v="6"/>
    <x v="6"/>
    <x v="49"/>
    <n v="1391.79"/>
    <n v="22"/>
    <s v="Low"/>
    <n v="0"/>
    <n v="0"/>
    <x v="0"/>
    <x v="0"/>
    <n v="60"/>
    <x v="0"/>
    <b v="1"/>
    <b v="1"/>
    <b v="0"/>
    <b v="0"/>
  </r>
  <r>
    <x v="3"/>
    <x v="217"/>
    <s v="Client_1836"/>
    <x v="2"/>
    <x v="3"/>
    <x v="2"/>
    <x v="150"/>
    <x v="1"/>
    <x v="1"/>
    <x v="1"/>
    <x v="0"/>
    <x v="0"/>
    <x v="0"/>
    <x v="176"/>
    <n v="1223.9000000000001"/>
    <n v="13"/>
    <s v="Low"/>
    <n v="0"/>
    <n v="1"/>
    <x v="2"/>
    <x v="0"/>
    <n v="60"/>
    <x v="0"/>
    <b v="1"/>
    <b v="1"/>
    <b v="0"/>
    <b v="0"/>
  </r>
  <r>
    <x v="0"/>
    <x v="218"/>
    <s v="Client_2435"/>
    <x v="4"/>
    <x v="0"/>
    <x v="4"/>
    <x v="188"/>
    <x v="5"/>
    <x v="5"/>
    <x v="0"/>
    <x v="2"/>
    <x v="1"/>
    <x v="1"/>
    <x v="177"/>
    <n v="3512.32"/>
    <n v="12"/>
    <s v="Medium"/>
    <n v="1"/>
    <n v="1"/>
    <x v="4"/>
    <x v="1"/>
    <n v="12"/>
    <x v="0"/>
    <b v="1"/>
    <b v="0"/>
    <b v="0"/>
    <b v="1"/>
  </r>
  <r>
    <x v="2"/>
    <x v="219"/>
    <s v="Client_2019"/>
    <x v="0"/>
    <x v="9"/>
    <x v="0"/>
    <x v="189"/>
    <x v="9"/>
    <x v="9"/>
    <x v="0"/>
    <x v="3"/>
    <x v="5"/>
    <x v="5"/>
    <x v="10"/>
    <n v="3533.41"/>
    <n v="5"/>
    <s v="Medium"/>
    <n v="0"/>
    <n v="0"/>
    <x v="0"/>
    <x v="0"/>
    <n v="30"/>
    <x v="2"/>
    <b v="1"/>
    <b v="1"/>
    <b v="0"/>
    <b v="0"/>
  </r>
  <r>
    <x v="3"/>
    <x v="220"/>
    <s v="Client_1086"/>
    <x v="3"/>
    <x v="1"/>
    <x v="2"/>
    <x v="190"/>
    <x v="10"/>
    <x v="10"/>
    <x v="0"/>
    <x v="1"/>
    <x v="2"/>
    <x v="2"/>
    <x v="171"/>
    <n v="3100.94"/>
    <n v="23"/>
    <s v="Medium"/>
    <n v="0"/>
    <n v="1"/>
    <x v="2"/>
    <x v="1"/>
    <n v="18"/>
    <x v="0"/>
    <b v="1"/>
    <b v="0"/>
    <b v="0"/>
    <b v="0"/>
  </r>
  <r>
    <x v="1"/>
    <x v="221"/>
    <s v="Client_413"/>
    <x v="4"/>
    <x v="8"/>
    <x v="0"/>
    <x v="191"/>
    <x v="8"/>
    <x v="8"/>
    <x v="1"/>
    <x v="3"/>
    <x v="1"/>
    <x v="1"/>
    <x v="28"/>
    <n v="2782.72"/>
    <n v="34"/>
    <s v="Medium"/>
    <n v="0"/>
    <n v="0"/>
    <x v="0"/>
    <x v="1"/>
    <n v="18"/>
    <x v="0"/>
    <b v="1"/>
    <b v="0"/>
    <b v="0"/>
    <b v="0"/>
  </r>
  <r>
    <x v="1"/>
    <x v="222"/>
    <s v="Client_388"/>
    <x v="0"/>
    <x v="3"/>
    <x v="2"/>
    <x v="144"/>
    <x v="11"/>
    <x v="11"/>
    <x v="0"/>
    <x v="2"/>
    <x v="5"/>
    <x v="5"/>
    <x v="178"/>
    <n v="3157.36"/>
    <n v="5"/>
    <s v="Medium"/>
    <n v="0"/>
    <n v="1"/>
    <x v="2"/>
    <x v="1"/>
    <n v="6"/>
    <x v="2"/>
    <b v="1"/>
    <b v="0"/>
    <b v="0"/>
    <b v="0"/>
  </r>
  <r>
    <x v="2"/>
    <x v="223"/>
    <s v="Client_480"/>
    <x v="3"/>
    <x v="6"/>
    <x v="2"/>
    <x v="37"/>
    <x v="9"/>
    <x v="9"/>
    <x v="0"/>
    <x v="3"/>
    <x v="6"/>
    <x v="6"/>
    <x v="179"/>
    <n v="3698.2"/>
    <n v="2"/>
    <s v="Medium"/>
    <n v="0"/>
    <n v="1"/>
    <x v="2"/>
    <x v="2"/>
    <n v="0"/>
    <x v="1"/>
    <b v="1"/>
    <b v="0"/>
    <b v="0"/>
    <b v="0"/>
  </r>
  <r>
    <x v="1"/>
    <x v="224"/>
    <s v="Client_2528"/>
    <x v="3"/>
    <x v="2"/>
    <x v="3"/>
    <x v="192"/>
    <x v="10"/>
    <x v="10"/>
    <x v="0"/>
    <x v="1"/>
    <x v="6"/>
    <x v="6"/>
    <x v="30"/>
    <n v="4441.96"/>
    <n v="34"/>
    <s v="High"/>
    <n v="0"/>
    <n v="0"/>
    <x v="3"/>
    <x v="0"/>
    <n v="60"/>
    <x v="0"/>
    <b v="1"/>
    <b v="1"/>
    <b v="0"/>
    <b v="0"/>
  </r>
  <r>
    <x v="0"/>
    <x v="225"/>
    <s v="Client_1713"/>
    <x v="1"/>
    <x v="12"/>
    <x v="1"/>
    <x v="193"/>
    <x v="8"/>
    <x v="8"/>
    <x v="1"/>
    <x v="3"/>
    <x v="0"/>
    <x v="0"/>
    <x v="180"/>
    <n v="2133.7800000000002"/>
    <n v="41"/>
    <s v="Medium"/>
    <n v="0"/>
    <n v="1"/>
    <x v="1"/>
    <x v="1"/>
    <n v="6"/>
    <x v="0"/>
    <b v="1"/>
    <b v="0"/>
    <b v="0"/>
    <b v="0"/>
  </r>
  <r>
    <x v="2"/>
    <x v="226"/>
    <s v="Client_575"/>
    <x v="1"/>
    <x v="1"/>
    <x v="0"/>
    <x v="194"/>
    <x v="9"/>
    <x v="9"/>
    <x v="1"/>
    <x v="3"/>
    <x v="4"/>
    <x v="4"/>
    <x v="10"/>
    <n v="1857.4"/>
    <n v="42"/>
    <s v="Low"/>
    <n v="0"/>
    <n v="0"/>
    <x v="0"/>
    <x v="0"/>
    <n v="30"/>
    <x v="0"/>
    <b v="1"/>
    <b v="1"/>
    <b v="0"/>
    <b v="0"/>
  </r>
  <r>
    <x v="1"/>
    <x v="227"/>
    <s v="Client_905"/>
    <x v="0"/>
    <x v="8"/>
    <x v="2"/>
    <x v="195"/>
    <x v="3"/>
    <x v="3"/>
    <x v="0"/>
    <x v="2"/>
    <x v="3"/>
    <x v="3"/>
    <x v="164"/>
    <n v="4738.42"/>
    <n v="30"/>
    <s v="High"/>
    <n v="0"/>
    <n v="1"/>
    <x v="2"/>
    <x v="1"/>
    <n v="18"/>
    <x v="0"/>
    <b v="1"/>
    <b v="0"/>
    <b v="0"/>
    <b v="0"/>
  </r>
  <r>
    <x v="0"/>
    <x v="228"/>
    <s v="Client_2325"/>
    <x v="4"/>
    <x v="8"/>
    <x v="3"/>
    <x v="131"/>
    <x v="7"/>
    <x v="7"/>
    <x v="1"/>
    <x v="0"/>
    <x v="0"/>
    <x v="0"/>
    <x v="181"/>
    <n v="2950.22"/>
    <n v="33"/>
    <s v="Medium"/>
    <n v="0"/>
    <n v="0"/>
    <x v="3"/>
    <x v="0"/>
    <n v="54"/>
    <x v="0"/>
    <b v="1"/>
    <b v="1"/>
    <b v="0"/>
    <b v="0"/>
  </r>
  <r>
    <x v="3"/>
    <x v="229"/>
    <s v="Client_2674"/>
    <x v="3"/>
    <x v="13"/>
    <x v="0"/>
    <x v="196"/>
    <x v="4"/>
    <x v="4"/>
    <x v="0"/>
    <x v="3"/>
    <x v="5"/>
    <x v="5"/>
    <x v="115"/>
    <n v="2265.5100000000002"/>
    <n v="31"/>
    <s v="Medium"/>
    <n v="0"/>
    <n v="0"/>
    <x v="0"/>
    <x v="0"/>
    <n v="54"/>
    <x v="0"/>
    <b v="1"/>
    <b v="1"/>
    <b v="0"/>
    <b v="0"/>
  </r>
  <r>
    <x v="2"/>
    <x v="230"/>
    <s v="Client_1219"/>
    <x v="4"/>
    <x v="1"/>
    <x v="2"/>
    <x v="197"/>
    <x v="11"/>
    <x v="11"/>
    <x v="0"/>
    <x v="2"/>
    <x v="5"/>
    <x v="5"/>
    <x v="182"/>
    <n v="4692.34"/>
    <n v="23"/>
    <s v="High"/>
    <n v="0"/>
    <n v="1"/>
    <x v="2"/>
    <x v="0"/>
    <n v="24"/>
    <x v="0"/>
    <b v="1"/>
    <b v="1"/>
    <b v="0"/>
    <b v="0"/>
  </r>
  <r>
    <x v="0"/>
    <x v="231"/>
    <s v="Client_987"/>
    <x v="1"/>
    <x v="9"/>
    <x v="2"/>
    <x v="198"/>
    <x v="11"/>
    <x v="11"/>
    <x v="1"/>
    <x v="2"/>
    <x v="1"/>
    <x v="1"/>
    <x v="183"/>
    <n v="1093.06"/>
    <n v="17"/>
    <s v="Low"/>
    <n v="0"/>
    <n v="1"/>
    <x v="2"/>
    <x v="1"/>
    <n v="18"/>
    <x v="0"/>
    <b v="1"/>
    <b v="0"/>
    <b v="0"/>
    <b v="0"/>
  </r>
  <r>
    <x v="1"/>
    <x v="232"/>
    <s v="Client_464"/>
    <x v="0"/>
    <x v="1"/>
    <x v="2"/>
    <x v="199"/>
    <x v="10"/>
    <x v="10"/>
    <x v="1"/>
    <x v="1"/>
    <x v="3"/>
    <x v="3"/>
    <x v="101"/>
    <n v="3034.04"/>
    <n v="13"/>
    <s v="Medium"/>
    <n v="0"/>
    <n v="1"/>
    <x v="2"/>
    <x v="1"/>
    <n v="18"/>
    <x v="0"/>
    <b v="1"/>
    <b v="0"/>
    <b v="0"/>
    <b v="0"/>
  </r>
  <r>
    <x v="2"/>
    <x v="233"/>
    <s v="Client_2326"/>
    <x v="3"/>
    <x v="1"/>
    <x v="3"/>
    <x v="200"/>
    <x v="2"/>
    <x v="2"/>
    <x v="1"/>
    <x v="1"/>
    <x v="2"/>
    <x v="2"/>
    <x v="184"/>
    <n v="1598.81"/>
    <n v="26"/>
    <s v="Low"/>
    <n v="0"/>
    <n v="0"/>
    <x v="3"/>
    <x v="0"/>
    <n v="36"/>
    <x v="0"/>
    <b v="1"/>
    <b v="1"/>
    <b v="0"/>
    <b v="0"/>
  </r>
  <r>
    <x v="1"/>
    <x v="234"/>
    <s v="Client_2174"/>
    <x v="0"/>
    <x v="3"/>
    <x v="1"/>
    <x v="201"/>
    <x v="11"/>
    <x v="11"/>
    <x v="0"/>
    <x v="2"/>
    <x v="3"/>
    <x v="3"/>
    <x v="185"/>
    <n v="4904.37"/>
    <s v="N/A"/>
    <s v="High"/>
    <n v="0"/>
    <n v="1"/>
    <x v="1"/>
    <x v="1"/>
    <n v="6"/>
    <x v="0"/>
    <b v="1"/>
    <b v="0"/>
    <b v="0"/>
    <b v="0"/>
  </r>
  <r>
    <x v="1"/>
    <x v="235"/>
    <s v="Client_1105"/>
    <x v="1"/>
    <x v="13"/>
    <x v="1"/>
    <x v="202"/>
    <x v="10"/>
    <x v="10"/>
    <x v="0"/>
    <x v="1"/>
    <x v="2"/>
    <x v="2"/>
    <x v="186"/>
    <n v="2834.07"/>
    <n v="5"/>
    <s v="Medium"/>
    <n v="0"/>
    <n v="1"/>
    <x v="1"/>
    <x v="0"/>
    <n v="24"/>
    <x v="2"/>
    <b v="1"/>
    <b v="1"/>
    <b v="0"/>
    <b v="0"/>
  </r>
  <r>
    <x v="0"/>
    <x v="236"/>
    <s v="Client_438"/>
    <x v="4"/>
    <x v="2"/>
    <x v="2"/>
    <x v="203"/>
    <x v="2"/>
    <x v="2"/>
    <x v="1"/>
    <x v="1"/>
    <x v="3"/>
    <x v="3"/>
    <x v="187"/>
    <n v="2591.5100000000002"/>
    <n v="23"/>
    <s v="Medium"/>
    <n v="0"/>
    <n v="1"/>
    <x v="2"/>
    <x v="0"/>
    <n v="36"/>
    <x v="0"/>
    <b v="1"/>
    <b v="1"/>
    <b v="0"/>
    <b v="0"/>
  </r>
  <r>
    <x v="3"/>
    <x v="237"/>
    <s v="Client_2074"/>
    <x v="4"/>
    <x v="2"/>
    <x v="2"/>
    <x v="204"/>
    <x v="9"/>
    <x v="9"/>
    <x v="1"/>
    <x v="3"/>
    <x v="1"/>
    <x v="1"/>
    <x v="188"/>
    <n v="1318.83"/>
    <n v="2"/>
    <s v="Low"/>
    <n v="0"/>
    <n v="1"/>
    <x v="2"/>
    <x v="2"/>
    <n v="0"/>
    <x v="1"/>
    <b v="1"/>
    <b v="0"/>
    <b v="0"/>
    <b v="0"/>
  </r>
  <r>
    <x v="1"/>
    <x v="238"/>
    <s v="Client_1548"/>
    <x v="4"/>
    <x v="2"/>
    <x v="2"/>
    <x v="205"/>
    <x v="2"/>
    <x v="2"/>
    <x v="0"/>
    <x v="1"/>
    <x v="1"/>
    <x v="1"/>
    <x v="189"/>
    <n v="2088.06"/>
    <n v="16"/>
    <s v="Medium"/>
    <n v="0"/>
    <n v="1"/>
    <x v="2"/>
    <x v="0"/>
    <n v="24"/>
    <x v="0"/>
    <b v="1"/>
    <b v="1"/>
    <b v="0"/>
    <b v="0"/>
  </r>
  <r>
    <x v="0"/>
    <x v="239"/>
    <s v="Client_1142"/>
    <x v="1"/>
    <x v="12"/>
    <x v="1"/>
    <x v="206"/>
    <x v="6"/>
    <x v="6"/>
    <x v="1"/>
    <x v="1"/>
    <x v="6"/>
    <x v="6"/>
    <x v="86"/>
    <n v="3313.81"/>
    <n v="38"/>
    <s v="Medium"/>
    <n v="0"/>
    <n v="1"/>
    <x v="1"/>
    <x v="0"/>
    <n v="24"/>
    <x v="0"/>
    <b v="1"/>
    <b v="1"/>
    <b v="0"/>
    <b v="0"/>
  </r>
  <r>
    <x v="2"/>
    <x v="240"/>
    <s v="Client_2462"/>
    <x v="2"/>
    <x v="3"/>
    <x v="1"/>
    <x v="207"/>
    <x v="9"/>
    <x v="9"/>
    <x v="1"/>
    <x v="3"/>
    <x v="4"/>
    <x v="4"/>
    <x v="82"/>
    <n v="3277.96"/>
    <n v="25"/>
    <s v="Medium"/>
    <n v="0"/>
    <n v="1"/>
    <x v="1"/>
    <x v="1"/>
    <n v="12"/>
    <x v="0"/>
    <b v="1"/>
    <b v="0"/>
    <b v="0"/>
    <b v="0"/>
  </r>
  <r>
    <x v="0"/>
    <x v="241"/>
    <s v="Client_1959"/>
    <x v="2"/>
    <x v="12"/>
    <x v="1"/>
    <x v="87"/>
    <x v="4"/>
    <x v="4"/>
    <x v="1"/>
    <x v="3"/>
    <x v="2"/>
    <x v="2"/>
    <x v="190"/>
    <n v="2892.85"/>
    <n v="47"/>
    <s v="Medium"/>
    <n v="0"/>
    <n v="1"/>
    <x v="1"/>
    <x v="0"/>
    <n v="60"/>
    <x v="0"/>
    <b v="1"/>
    <b v="1"/>
    <b v="0"/>
    <b v="0"/>
  </r>
  <r>
    <x v="1"/>
    <x v="242"/>
    <s v="Client_2650"/>
    <x v="3"/>
    <x v="12"/>
    <x v="1"/>
    <x v="39"/>
    <x v="7"/>
    <x v="7"/>
    <x v="1"/>
    <x v="0"/>
    <x v="2"/>
    <x v="2"/>
    <x v="145"/>
    <n v="4547.6499999999996"/>
    <n v="8"/>
    <s v="High"/>
    <n v="0"/>
    <n v="1"/>
    <x v="1"/>
    <x v="0"/>
    <n v="66"/>
    <x v="0"/>
    <b v="1"/>
    <b v="1"/>
    <b v="0"/>
    <b v="0"/>
  </r>
  <r>
    <x v="0"/>
    <x v="243"/>
    <s v="Client_1099"/>
    <x v="0"/>
    <x v="6"/>
    <x v="2"/>
    <x v="208"/>
    <x v="2"/>
    <x v="2"/>
    <x v="0"/>
    <x v="1"/>
    <x v="2"/>
    <x v="2"/>
    <x v="191"/>
    <n v="1571.15"/>
    <n v="32"/>
    <s v="Low"/>
    <n v="0"/>
    <n v="1"/>
    <x v="2"/>
    <x v="1"/>
    <n v="18"/>
    <x v="0"/>
    <b v="1"/>
    <b v="0"/>
    <b v="0"/>
    <b v="0"/>
  </r>
  <r>
    <x v="2"/>
    <x v="244"/>
    <s v="Client_1721"/>
    <x v="0"/>
    <x v="0"/>
    <x v="4"/>
    <x v="209"/>
    <x v="6"/>
    <x v="6"/>
    <x v="0"/>
    <x v="1"/>
    <x v="6"/>
    <x v="6"/>
    <x v="119"/>
    <n v="1175.5899999999999"/>
    <n v="40"/>
    <s v="Low"/>
    <n v="1"/>
    <n v="1"/>
    <x v="4"/>
    <x v="1"/>
    <n v="6"/>
    <x v="0"/>
    <b v="1"/>
    <b v="0"/>
    <b v="0"/>
    <b v="1"/>
  </r>
  <r>
    <x v="2"/>
    <x v="245"/>
    <s v="Client_1094"/>
    <x v="0"/>
    <x v="6"/>
    <x v="1"/>
    <x v="210"/>
    <x v="6"/>
    <x v="6"/>
    <x v="0"/>
    <x v="1"/>
    <x v="5"/>
    <x v="5"/>
    <x v="192"/>
    <n v="1078.78"/>
    <n v="7"/>
    <s v="Low"/>
    <n v="0"/>
    <n v="1"/>
    <x v="1"/>
    <x v="0"/>
    <n v="36"/>
    <x v="0"/>
    <b v="1"/>
    <b v="1"/>
    <b v="0"/>
    <b v="0"/>
  </r>
  <r>
    <x v="1"/>
    <x v="246"/>
    <s v="Client_1885"/>
    <x v="4"/>
    <x v="1"/>
    <x v="3"/>
    <x v="86"/>
    <x v="1"/>
    <x v="1"/>
    <x v="0"/>
    <x v="0"/>
    <x v="0"/>
    <x v="0"/>
    <x v="193"/>
    <n v="1097.1300000000001"/>
    <n v="16"/>
    <s v="Low"/>
    <n v="0"/>
    <n v="0"/>
    <x v="3"/>
    <x v="0"/>
    <n v="24"/>
    <x v="0"/>
    <b v="1"/>
    <b v="1"/>
    <b v="0"/>
    <b v="0"/>
  </r>
  <r>
    <x v="2"/>
    <x v="247"/>
    <s v="Client_1143"/>
    <x v="0"/>
    <x v="10"/>
    <x v="3"/>
    <x v="211"/>
    <x v="7"/>
    <x v="7"/>
    <x v="0"/>
    <x v="0"/>
    <x v="6"/>
    <x v="6"/>
    <x v="194"/>
    <n v="4815.37"/>
    <n v="10"/>
    <s v="High"/>
    <n v="0"/>
    <n v="0"/>
    <x v="3"/>
    <x v="0"/>
    <n v="54"/>
    <x v="0"/>
    <b v="1"/>
    <b v="1"/>
    <b v="0"/>
    <b v="0"/>
  </r>
  <r>
    <x v="0"/>
    <x v="248"/>
    <s v="Client_219"/>
    <x v="4"/>
    <x v="4"/>
    <x v="2"/>
    <x v="108"/>
    <x v="11"/>
    <x v="11"/>
    <x v="1"/>
    <x v="2"/>
    <x v="6"/>
    <x v="6"/>
    <x v="51"/>
    <n v="4972.76"/>
    <n v="35"/>
    <s v="High"/>
    <n v="0"/>
    <n v="1"/>
    <x v="2"/>
    <x v="0"/>
    <n v="24"/>
    <x v="0"/>
    <b v="1"/>
    <b v="1"/>
    <b v="0"/>
    <b v="0"/>
  </r>
  <r>
    <x v="3"/>
    <x v="249"/>
    <s v="Client_1238"/>
    <x v="0"/>
    <x v="2"/>
    <x v="0"/>
    <x v="87"/>
    <x v="4"/>
    <x v="4"/>
    <x v="1"/>
    <x v="3"/>
    <x v="2"/>
    <x v="2"/>
    <x v="158"/>
    <n v="3871.37"/>
    <n v="41"/>
    <s v="Medium"/>
    <n v="0"/>
    <n v="0"/>
    <x v="0"/>
    <x v="0"/>
    <n v="30"/>
    <x v="0"/>
    <b v="1"/>
    <b v="1"/>
    <b v="0"/>
    <b v="0"/>
  </r>
  <r>
    <x v="2"/>
    <x v="250"/>
    <s v="Client_2477"/>
    <x v="2"/>
    <x v="4"/>
    <x v="1"/>
    <x v="212"/>
    <x v="0"/>
    <x v="0"/>
    <x v="0"/>
    <x v="0"/>
    <x v="6"/>
    <x v="6"/>
    <x v="71"/>
    <n v="3722.73"/>
    <n v="25"/>
    <s v="Medium"/>
    <n v="0"/>
    <n v="1"/>
    <x v="1"/>
    <x v="0"/>
    <n v="54"/>
    <x v="0"/>
    <b v="1"/>
    <b v="1"/>
    <b v="0"/>
    <b v="0"/>
  </r>
  <r>
    <x v="2"/>
    <x v="251"/>
    <s v="Client_897"/>
    <x v="0"/>
    <x v="1"/>
    <x v="0"/>
    <x v="213"/>
    <x v="5"/>
    <x v="5"/>
    <x v="0"/>
    <x v="2"/>
    <x v="0"/>
    <x v="0"/>
    <x v="10"/>
    <n v="1727.33"/>
    <n v="1"/>
    <s v="Low"/>
    <n v="0"/>
    <n v="0"/>
    <x v="0"/>
    <x v="0"/>
    <n v="30"/>
    <x v="1"/>
    <b v="1"/>
    <b v="1"/>
    <b v="0"/>
    <b v="0"/>
  </r>
  <r>
    <x v="0"/>
    <x v="252"/>
    <s v="Client_1180"/>
    <x v="3"/>
    <x v="0"/>
    <x v="2"/>
    <x v="66"/>
    <x v="8"/>
    <x v="8"/>
    <x v="0"/>
    <x v="3"/>
    <x v="3"/>
    <x v="3"/>
    <x v="195"/>
    <n v="4451.58"/>
    <n v="6"/>
    <s v="High"/>
    <n v="0"/>
    <n v="1"/>
    <x v="2"/>
    <x v="0"/>
    <n v="36"/>
    <x v="0"/>
    <b v="1"/>
    <b v="1"/>
    <b v="0"/>
    <b v="0"/>
  </r>
  <r>
    <x v="1"/>
    <x v="253"/>
    <s v="Client_2359"/>
    <x v="1"/>
    <x v="11"/>
    <x v="3"/>
    <x v="214"/>
    <x v="3"/>
    <x v="3"/>
    <x v="0"/>
    <x v="2"/>
    <x v="5"/>
    <x v="5"/>
    <x v="40"/>
    <n v="3763.55"/>
    <n v="46"/>
    <s v="Medium"/>
    <n v="0"/>
    <n v="0"/>
    <x v="3"/>
    <x v="0"/>
    <n v="42"/>
    <x v="0"/>
    <b v="1"/>
    <b v="1"/>
    <b v="0"/>
    <b v="0"/>
  </r>
  <r>
    <x v="3"/>
    <x v="254"/>
    <s v="Client_1103"/>
    <x v="0"/>
    <x v="3"/>
    <x v="2"/>
    <x v="215"/>
    <x v="8"/>
    <x v="8"/>
    <x v="1"/>
    <x v="3"/>
    <x v="0"/>
    <x v="0"/>
    <x v="196"/>
    <n v="2768.73"/>
    <n v="43"/>
    <s v="Medium"/>
    <n v="0"/>
    <n v="1"/>
    <x v="2"/>
    <x v="0"/>
    <n v="54"/>
    <x v="0"/>
    <b v="1"/>
    <b v="1"/>
    <b v="0"/>
    <b v="0"/>
  </r>
  <r>
    <x v="3"/>
    <x v="255"/>
    <s v="Client_238"/>
    <x v="4"/>
    <x v="0"/>
    <x v="2"/>
    <x v="216"/>
    <x v="1"/>
    <x v="1"/>
    <x v="0"/>
    <x v="0"/>
    <x v="2"/>
    <x v="2"/>
    <x v="197"/>
    <n v="2939.17"/>
    <n v="7"/>
    <s v="Medium"/>
    <n v="0"/>
    <n v="1"/>
    <x v="2"/>
    <x v="0"/>
    <n v="48"/>
    <x v="0"/>
    <b v="1"/>
    <b v="1"/>
    <b v="0"/>
    <b v="0"/>
  </r>
  <r>
    <x v="2"/>
    <x v="256"/>
    <s v="Client_2819"/>
    <x v="3"/>
    <x v="7"/>
    <x v="2"/>
    <x v="98"/>
    <x v="0"/>
    <x v="0"/>
    <x v="0"/>
    <x v="0"/>
    <x v="3"/>
    <x v="3"/>
    <x v="198"/>
    <n v="3878.39"/>
    <n v="3"/>
    <s v="Medium"/>
    <n v="0"/>
    <n v="1"/>
    <x v="2"/>
    <x v="2"/>
    <n v="0"/>
    <x v="2"/>
    <b v="1"/>
    <b v="0"/>
    <b v="0"/>
    <b v="0"/>
  </r>
  <r>
    <x v="3"/>
    <x v="257"/>
    <s v="Client_344"/>
    <x v="2"/>
    <x v="8"/>
    <x v="4"/>
    <x v="189"/>
    <x v="9"/>
    <x v="9"/>
    <x v="0"/>
    <x v="3"/>
    <x v="5"/>
    <x v="5"/>
    <x v="174"/>
    <n v="4078.02"/>
    <n v="31"/>
    <s v="High"/>
    <n v="1"/>
    <n v="1"/>
    <x v="4"/>
    <x v="0"/>
    <n v="36"/>
    <x v="0"/>
    <b v="1"/>
    <b v="1"/>
    <b v="0"/>
    <b v="1"/>
  </r>
  <r>
    <x v="1"/>
    <x v="258"/>
    <s v="Client_2000"/>
    <x v="1"/>
    <x v="5"/>
    <x v="0"/>
    <x v="217"/>
    <x v="10"/>
    <x v="10"/>
    <x v="0"/>
    <x v="1"/>
    <x v="3"/>
    <x v="3"/>
    <x v="199"/>
    <n v="1624.2"/>
    <n v="26"/>
    <s v="Low"/>
    <n v="0"/>
    <n v="0"/>
    <x v="0"/>
    <x v="1"/>
    <n v="12"/>
    <x v="0"/>
    <b v="1"/>
    <b v="0"/>
    <b v="0"/>
    <b v="0"/>
  </r>
  <r>
    <x v="0"/>
    <x v="259"/>
    <s v="Client_1410"/>
    <x v="0"/>
    <x v="0"/>
    <x v="0"/>
    <x v="218"/>
    <x v="5"/>
    <x v="5"/>
    <x v="1"/>
    <x v="2"/>
    <x v="0"/>
    <x v="0"/>
    <x v="200"/>
    <n v="1571.15"/>
    <n v="6"/>
    <s v="Low"/>
    <n v="0"/>
    <n v="0"/>
    <x v="0"/>
    <x v="0"/>
    <n v="66"/>
    <x v="0"/>
    <b v="1"/>
    <b v="1"/>
    <b v="0"/>
    <b v="0"/>
  </r>
  <r>
    <x v="1"/>
    <x v="260"/>
    <s v="Client_1825"/>
    <x v="4"/>
    <x v="5"/>
    <x v="4"/>
    <x v="219"/>
    <x v="10"/>
    <x v="10"/>
    <x v="0"/>
    <x v="1"/>
    <x v="4"/>
    <x v="4"/>
    <x v="101"/>
    <n v="2142.41"/>
    <n v="9"/>
    <s v="Medium"/>
    <n v="1"/>
    <n v="1"/>
    <x v="4"/>
    <x v="1"/>
    <n v="18"/>
    <x v="0"/>
    <b v="1"/>
    <b v="0"/>
    <b v="0"/>
    <b v="1"/>
  </r>
  <r>
    <x v="1"/>
    <x v="261"/>
    <s v="Client_2850"/>
    <x v="4"/>
    <x v="3"/>
    <x v="4"/>
    <x v="150"/>
    <x v="1"/>
    <x v="1"/>
    <x v="1"/>
    <x v="0"/>
    <x v="0"/>
    <x v="0"/>
    <x v="201"/>
    <n v="4268.43"/>
    <n v="18"/>
    <s v="High"/>
    <n v="1"/>
    <n v="1"/>
    <x v="4"/>
    <x v="0"/>
    <n v="30"/>
    <x v="0"/>
    <b v="1"/>
    <b v="1"/>
    <b v="0"/>
    <b v="1"/>
  </r>
  <r>
    <x v="2"/>
    <x v="262"/>
    <s v="Client_1435"/>
    <x v="1"/>
    <x v="12"/>
    <x v="4"/>
    <x v="220"/>
    <x v="0"/>
    <x v="0"/>
    <x v="1"/>
    <x v="0"/>
    <x v="3"/>
    <x v="3"/>
    <x v="202"/>
    <n v="2197.96"/>
    <n v="21"/>
    <s v="Medium"/>
    <n v="1"/>
    <n v="1"/>
    <x v="4"/>
    <x v="0"/>
    <n v="30"/>
    <x v="0"/>
    <b v="1"/>
    <b v="1"/>
    <b v="0"/>
    <b v="1"/>
  </r>
  <r>
    <x v="1"/>
    <x v="263"/>
    <s v="Client_269"/>
    <x v="0"/>
    <x v="2"/>
    <x v="1"/>
    <x v="221"/>
    <x v="2"/>
    <x v="2"/>
    <x v="1"/>
    <x v="1"/>
    <x v="5"/>
    <x v="5"/>
    <x v="4"/>
    <n v="1252.29"/>
    <n v="30"/>
    <s v="Low"/>
    <n v="0"/>
    <n v="1"/>
    <x v="1"/>
    <x v="0"/>
    <n v="24"/>
    <x v="0"/>
    <b v="1"/>
    <b v="1"/>
    <b v="0"/>
    <b v="0"/>
  </r>
  <r>
    <x v="1"/>
    <x v="264"/>
    <s v="Client_2416"/>
    <x v="4"/>
    <x v="11"/>
    <x v="0"/>
    <x v="89"/>
    <x v="10"/>
    <x v="10"/>
    <x v="0"/>
    <x v="1"/>
    <x v="0"/>
    <x v="0"/>
    <x v="203"/>
    <n v="3195.59"/>
    <n v="44"/>
    <s v="Medium"/>
    <n v="0"/>
    <n v="0"/>
    <x v="0"/>
    <x v="0"/>
    <n v="24"/>
    <x v="0"/>
    <b v="1"/>
    <b v="1"/>
    <b v="0"/>
    <b v="0"/>
  </r>
  <r>
    <x v="2"/>
    <x v="265"/>
    <s v="Client_815"/>
    <x v="0"/>
    <x v="5"/>
    <x v="4"/>
    <x v="222"/>
    <x v="1"/>
    <x v="1"/>
    <x v="1"/>
    <x v="0"/>
    <x v="6"/>
    <x v="6"/>
    <x v="204"/>
    <n v="2126.15"/>
    <n v="44"/>
    <s v="Medium"/>
    <n v="1"/>
    <n v="1"/>
    <x v="4"/>
    <x v="0"/>
    <n v="30"/>
    <x v="0"/>
    <b v="1"/>
    <b v="1"/>
    <b v="0"/>
    <b v="1"/>
  </r>
  <r>
    <x v="3"/>
    <x v="266"/>
    <s v="Client_177"/>
    <x v="4"/>
    <x v="12"/>
    <x v="4"/>
    <x v="223"/>
    <x v="1"/>
    <x v="1"/>
    <x v="1"/>
    <x v="0"/>
    <x v="3"/>
    <x v="3"/>
    <x v="204"/>
    <n v="1041.51"/>
    <n v="34"/>
    <s v="Low"/>
    <n v="1"/>
    <n v="1"/>
    <x v="4"/>
    <x v="0"/>
    <n v="30"/>
    <x v="0"/>
    <b v="1"/>
    <b v="1"/>
    <b v="0"/>
    <b v="1"/>
  </r>
  <r>
    <x v="0"/>
    <x v="267"/>
    <s v="Client_013"/>
    <x v="3"/>
    <x v="1"/>
    <x v="2"/>
    <x v="95"/>
    <x v="5"/>
    <x v="5"/>
    <x v="1"/>
    <x v="2"/>
    <x v="3"/>
    <x v="3"/>
    <x v="205"/>
    <n v="4920.84"/>
    <n v="49"/>
    <s v="High"/>
    <n v="0"/>
    <n v="1"/>
    <x v="2"/>
    <x v="0"/>
    <n v="60"/>
    <x v="0"/>
    <b v="1"/>
    <b v="1"/>
    <b v="0"/>
    <b v="0"/>
  </r>
  <r>
    <x v="3"/>
    <x v="268"/>
    <s v="Client_2148"/>
    <x v="2"/>
    <x v="6"/>
    <x v="2"/>
    <x v="224"/>
    <x v="6"/>
    <x v="6"/>
    <x v="1"/>
    <x v="1"/>
    <x v="0"/>
    <x v="0"/>
    <x v="206"/>
    <n v="1745.78"/>
    <n v="41"/>
    <s v="Low"/>
    <n v="0"/>
    <n v="1"/>
    <x v="2"/>
    <x v="1"/>
    <n v="12"/>
    <x v="0"/>
    <b v="1"/>
    <b v="0"/>
    <b v="0"/>
    <b v="0"/>
  </r>
  <r>
    <x v="1"/>
    <x v="269"/>
    <s v="Client_937"/>
    <x v="0"/>
    <x v="14"/>
    <x v="1"/>
    <x v="225"/>
    <x v="2"/>
    <x v="2"/>
    <x v="1"/>
    <x v="1"/>
    <x v="0"/>
    <x v="0"/>
    <x v="207"/>
    <n v="2562.9"/>
    <n v="4"/>
    <s v="Medium"/>
    <n v="0"/>
    <n v="1"/>
    <x v="1"/>
    <x v="1"/>
    <n v="18"/>
    <x v="2"/>
    <b v="1"/>
    <b v="0"/>
    <b v="0"/>
    <b v="0"/>
  </r>
  <r>
    <x v="0"/>
    <x v="270"/>
    <s v="Client_545"/>
    <x v="0"/>
    <x v="9"/>
    <x v="0"/>
    <x v="226"/>
    <x v="5"/>
    <x v="5"/>
    <x v="0"/>
    <x v="2"/>
    <x v="2"/>
    <x v="2"/>
    <x v="26"/>
    <n v="4565.34"/>
    <n v="26"/>
    <s v="High"/>
    <n v="0"/>
    <n v="0"/>
    <x v="0"/>
    <x v="0"/>
    <n v="66"/>
    <x v="0"/>
    <b v="1"/>
    <b v="1"/>
    <b v="0"/>
    <b v="0"/>
  </r>
  <r>
    <x v="2"/>
    <x v="271"/>
    <s v="Client_354"/>
    <x v="1"/>
    <x v="8"/>
    <x v="2"/>
    <x v="20"/>
    <x v="11"/>
    <x v="11"/>
    <x v="1"/>
    <x v="2"/>
    <x v="3"/>
    <x v="3"/>
    <x v="208"/>
    <n v="3366.7"/>
    <n v="9"/>
    <s v="Medium"/>
    <n v="0"/>
    <n v="1"/>
    <x v="2"/>
    <x v="2"/>
    <n v="0"/>
    <x v="0"/>
    <b v="1"/>
    <b v="0"/>
    <b v="0"/>
    <b v="0"/>
  </r>
  <r>
    <x v="3"/>
    <x v="272"/>
    <s v="Client_2637"/>
    <x v="2"/>
    <x v="11"/>
    <x v="1"/>
    <x v="227"/>
    <x v="11"/>
    <x v="11"/>
    <x v="1"/>
    <x v="2"/>
    <x v="0"/>
    <x v="0"/>
    <x v="209"/>
    <n v="2113.89"/>
    <n v="6"/>
    <s v="Medium"/>
    <n v="0"/>
    <n v="1"/>
    <x v="1"/>
    <x v="0"/>
    <n v="54"/>
    <x v="0"/>
    <b v="1"/>
    <b v="1"/>
    <b v="0"/>
    <b v="0"/>
  </r>
  <r>
    <x v="1"/>
    <x v="273"/>
    <s v="Client_1654"/>
    <x v="3"/>
    <x v="2"/>
    <x v="3"/>
    <x v="228"/>
    <x v="10"/>
    <x v="10"/>
    <x v="0"/>
    <x v="1"/>
    <x v="1"/>
    <x v="1"/>
    <x v="210"/>
    <n v="3217.65"/>
    <n v="23"/>
    <s v="Medium"/>
    <n v="0"/>
    <n v="0"/>
    <x v="3"/>
    <x v="0"/>
    <n v="48"/>
    <x v="0"/>
    <b v="1"/>
    <b v="1"/>
    <b v="0"/>
    <b v="0"/>
  </r>
  <r>
    <x v="2"/>
    <x v="274"/>
    <s v="Client_1683"/>
    <x v="4"/>
    <x v="2"/>
    <x v="1"/>
    <x v="21"/>
    <x v="8"/>
    <x v="8"/>
    <x v="0"/>
    <x v="3"/>
    <x v="3"/>
    <x v="3"/>
    <x v="211"/>
    <n v="1777.2"/>
    <n v="41"/>
    <s v="Low"/>
    <n v="0"/>
    <n v="1"/>
    <x v="1"/>
    <x v="1"/>
    <n v="6"/>
    <x v="0"/>
    <b v="1"/>
    <b v="0"/>
    <b v="0"/>
    <b v="0"/>
  </r>
  <r>
    <x v="0"/>
    <x v="275"/>
    <s v="Client_1972"/>
    <x v="0"/>
    <x v="8"/>
    <x v="0"/>
    <x v="229"/>
    <x v="1"/>
    <x v="1"/>
    <x v="1"/>
    <x v="0"/>
    <x v="1"/>
    <x v="1"/>
    <x v="212"/>
    <n v="1955.7"/>
    <n v="43"/>
    <s v="Low"/>
    <n v="0"/>
    <n v="0"/>
    <x v="0"/>
    <x v="2"/>
    <n v="0"/>
    <x v="0"/>
    <b v="1"/>
    <b v="0"/>
    <b v="0"/>
    <b v="0"/>
  </r>
  <r>
    <x v="2"/>
    <x v="276"/>
    <s v="Client_1360"/>
    <x v="2"/>
    <x v="4"/>
    <x v="4"/>
    <x v="230"/>
    <x v="4"/>
    <x v="4"/>
    <x v="0"/>
    <x v="3"/>
    <x v="0"/>
    <x v="0"/>
    <x v="213"/>
    <n v="2727.21"/>
    <n v="22"/>
    <s v="Medium"/>
    <n v="1"/>
    <n v="1"/>
    <x v="4"/>
    <x v="0"/>
    <n v="42"/>
    <x v="0"/>
    <b v="1"/>
    <b v="1"/>
    <b v="0"/>
    <b v="1"/>
  </r>
  <r>
    <x v="2"/>
    <x v="277"/>
    <s v="Client_1022"/>
    <x v="0"/>
    <x v="6"/>
    <x v="4"/>
    <x v="231"/>
    <x v="11"/>
    <x v="11"/>
    <x v="0"/>
    <x v="2"/>
    <x v="4"/>
    <x v="4"/>
    <x v="214"/>
    <n v="1882.2"/>
    <n v="44"/>
    <s v="Low"/>
    <n v="1"/>
    <n v="1"/>
    <x v="4"/>
    <x v="0"/>
    <n v="36"/>
    <x v="0"/>
    <b v="1"/>
    <b v="1"/>
    <b v="0"/>
    <b v="1"/>
  </r>
  <r>
    <x v="3"/>
    <x v="278"/>
    <s v="Client_1597"/>
    <x v="2"/>
    <x v="9"/>
    <x v="3"/>
    <x v="212"/>
    <x v="0"/>
    <x v="0"/>
    <x v="0"/>
    <x v="0"/>
    <x v="6"/>
    <x v="6"/>
    <x v="215"/>
    <n v="4446.03"/>
    <n v="45"/>
    <s v="High"/>
    <n v="0"/>
    <n v="0"/>
    <x v="3"/>
    <x v="3"/>
    <n v="0"/>
    <x v="0"/>
    <b v="1"/>
    <b v="0"/>
    <b v="0"/>
    <b v="0"/>
  </r>
  <r>
    <x v="1"/>
    <x v="279"/>
    <s v="Client_2771"/>
    <x v="1"/>
    <x v="7"/>
    <x v="1"/>
    <x v="134"/>
    <x v="1"/>
    <x v="1"/>
    <x v="0"/>
    <x v="0"/>
    <x v="3"/>
    <x v="3"/>
    <x v="216"/>
    <n v="1981.52"/>
    <n v="35"/>
    <s v="Medium"/>
    <n v="0"/>
    <n v="1"/>
    <x v="1"/>
    <x v="0"/>
    <n v="66"/>
    <x v="0"/>
    <b v="1"/>
    <b v="1"/>
    <b v="0"/>
    <b v="0"/>
  </r>
  <r>
    <x v="1"/>
    <x v="280"/>
    <s v="Client_2746"/>
    <x v="2"/>
    <x v="4"/>
    <x v="0"/>
    <x v="232"/>
    <x v="3"/>
    <x v="3"/>
    <x v="1"/>
    <x v="2"/>
    <x v="0"/>
    <x v="0"/>
    <x v="62"/>
    <n v="3260.42"/>
    <n v="23"/>
    <s v="Medium"/>
    <n v="0"/>
    <n v="0"/>
    <x v="0"/>
    <x v="0"/>
    <n v="24"/>
    <x v="0"/>
    <b v="1"/>
    <b v="1"/>
    <b v="0"/>
    <b v="0"/>
  </r>
  <r>
    <x v="3"/>
    <x v="281"/>
    <s v="Client_2485"/>
    <x v="1"/>
    <x v="8"/>
    <x v="0"/>
    <x v="233"/>
    <x v="10"/>
    <x v="10"/>
    <x v="1"/>
    <x v="1"/>
    <x v="1"/>
    <x v="1"/>
    <x v="67"/>
    <n v="4016.15"/>
    <n v="6"/>
    <s v="High"/>
    <n v="0"/>
    <n v="0"/>
    <x v="0"/>
    <x v="0"/>
    <n v="48"/>
    <x v="0"/>
    <b v="1"/>
    <b v="1"/>
    <b v="0"/>
    <b v="0"/>
  </r>
  <r>
    <x v="1"/>
    <x v="282"/>
    <s v="Client_392"/>
    <x v="1"/>
    <x v="7"/>
    <x v="2"/>
    <x v="234"/>
    <x v="1"/>
    <x v="1"/>
    <x v="0"/>
    <x v="0"/>
    <x v="3"/>
    <x v="3"/>
    <x v="217"/>
    <n v="1697.86"/>
    <n v="6"/>
    <s v="Low"/>
    <n v="0"/>
    <n v="1"/>
    <x v="2"/>
    <x v="0"/>
    <n v="42"/>
    <x v="0"/>
    <b v="1"/>
    <b v="1"/>
    <b v="0"/>
    <b v="0"/>
  </r>
  <r>
    <x v="2"/>
    <x v="283"/>
    <s v="Client_470"/>
    <x v="4"/>
    <x v="4"/>
    <x v="2"/>
    <x v="235"/>
    <x v="9"/>
    <x v="9"/>
    <x v="0"/>
    <x v="3"/>
    <x v="3"/>
    <x v="3"/>
    <x v="218"/>
    <n v="2511.67"/>
    <n v="14"/>
    <s v="Medium"/>
    <n v="0"/>
    <n v="1"/>
    <x v="2"/>
    <x v="0"/>
    <n v="24"/>
    <x v="0"/>
    <b v="1"/>
    <b v="1"/>
    <b v="0"/>
    <b v="0"/>
  </r>
  <r>
    <x v="3"/>
    <x v="284"/>
    <s v="Client_1864"/>
    <x v="4"/>
    <x v="3"/>
    <x v="2"/>
    <x v="236"/>
    <x v="5"/>
    <x v="5"/>
    <x v="1"/>
    <x v="2"/>
    <x v="6"/>
    <x v="6"/>
    <x v="76"/>
    <n v="2633.26"/>
    <n v="2"/>
    <s v="Medium"/>
    <n v="0"/>
    <n v="1"/>
    <x v="2"/>
    <x v="2"/>
    <n v="6"/>
    <x v="1"/>
    <b v="1"/>
    <b v="0"/>
    <b v="0"/>
    <b v="0"/>
  </r>
  <r>
    <x v="3"/>
    <x v="285"/>
    <s v="Client_1356"/>
    <x v="3"/>
    <x v="1"/>
    <x v="1"/>
    <x v="237"/>
    <x v="11"/>
    <x v="11"/>
    <x v="0"/>
    <x v="2"/>
    <x v="5"/>
    <x v="5"/>
    <x v="7"/>
    <n v="2880.52"/>
    <n v="10"/>
    <s v="Medium"/>
    <n v="0"/>
    <n v="1"/>
    <x v="1"/>
    <x v="0"/>
    <n v="60"/>
    <x v="0"/>
    <b v="1"/>
    <b v="1"/>
    <b v="0"/>
    <b v="0"/>
  </r>
  <r>
    <x v="1"/>
    <x v="286"/>
    <s v="Client_2678"/>
    <x v="2"/>
    <x v="6"/>
    <x v="0"/>
    <x v="238"/>
    <x v="3"/>
    <x v="3"/>
    <x v="0"/>
    <x v="2"/>
    <x v="1"/>
    <x v="1"/>
    <x v="152"/>
    <n v="3829.68"/>
    <n v="37"/>
    <s v="Medium"/>
    <n v="0"/>
    <n v="0"/>
    <x v="0"/>
    <x v="0"/>
    <n v="66"/>
    <x v="0"/>
    <b v="1"/>
    <b v="1"/>
    <b v="0"/>
    <b v="0"/>
  </r>
  <r>
    <x v="2"/>
    <x v="287"/>
    <s v="Client_1990"/>
    <x v="1"/>
    <x v="14"/>
    <x v="2"/>
    <x v="197"/>
    <x v="11"/>
    <x v="11"/>
    <x v="0"/>
    <x v="2"/>
    <x v="5"/>
    <x v="5"/>
    <x v="106"/>
    <n v="3509.32"/>
    <n v="44"/>
    <s v="Medium"/>
    <n v="0"/>
    <n v="1"/>
    <x v="2"/>
    <x v="1"/>
    <n v="12"/>
    <x v="0"/>
    <b v="1"/>
    <b v="0"/>
    <b v="0"/>
    <b v="0"/>
  </r>
  <r>
    <x v="1"/>
    <x v="288"/>
    <s v="Client_1490"/>
    <x v="1"/>
    <x v="0"/>
    <x v="1"/>
    <x v="110"/>
    <x v="5"/>
    <x v="5"/>
    <x v="0"/>
    <x v="2"/>
    <x v="6"/>
    <x v="6"/>
    <x v="77"/>
    <n v="4297.3999999999996"/>
    <n v="20"/>
    <s v="High"/>
    <n v="0"/>
    <n v="1"/>
    <x v="1"/>
    <x v="0"/>
    <n v="36"/>
    <x v="0"/>
    <b v="1"/>
    <b v="1"/>
    <b v="0"/>
    <b v="0"/>
  </r>
  <r>
    <x v="2"/>
    <x v="289"/>
    <s v="Client_2732"/>
    <x v="1"/>
    <x v="11"/>
    <x v="2"/>
    <x v="239"/>
    <x v="3"/>
    <x v="3"/>
    <x v="0"/>
    <x v="2"/>
    <x v="6"/>
    <x v="6"/>
    <x v="219"/>
    <n v="2518.36"/>
    <n v="47"/>
    <s v="Medium"/>
    <n v="0"/>
    <n v="1"/>
    <x v="2"/>
    <x v="0"/>
    <n v="36"/>
    <x v="0"/>
    <b v="1"/>
    <b v="1"/>
    <b v="0"/>
    <b v="0"/>
  </r>
  <r>
    <x v="3"/>
    <x v="290"/>
    <s v="Client_1557"/>
    <x v="0"/>
    <x v="2"/>
    <x v="0"/>
    <x v="240"/>
    <x v="7"/>
    <x v="7"/>
    <x v="1"/>
    <x v="0"/>
    <x v="1"/>
    <x v="1"/>
    <x v="220"/>
    <n v="2957.82"/>
    <n v="2"/>
    <s v="Medium"/>
    <n v="0"/>
    <n v="0"/>
    <x v="0"/>
    <x v="1"/>
    <n v="6"/>
    <x v="1"/>
    <b v="1"/>
    <b v="0"/>
    <b v="0"/>
    <b v="0"/>
  </r>
  <r>
    <x v="2"/>
    <x v="291"/>
    <s v="Client_2219"/>
    <x v="0"/>
    <x v="14"/>
    <x v="0"/>
    <x v="210"/>
    <x v="6"/>
    <x v="6"/>
    <x v="0"/>
    <x v="1"/>
    <x v="5"/>
    <x v="5"/>
    <x v="221"/>
    <n v="1892.67"/>
    <n v="42"/>
    <s v="Low"/>
    <n v="0"/>
    <n v="0"/>
    <x v="0"/>
    <x v="0"/>
    <n v="54"/>
    <x v="0"/>
    <b v="1"/>
    <b v="1"/>
    <b v="0"/>
    <b v="0"/>
  </r>
  <r>
    <x v="3"/>
    <x v="292"/>
    <s v="Client_2111"/>
    <x v="1"/>
    <x v="8"/>
    <x v="0"/>
    <x v="241"/>
    <x v="5"/>
    <x v="5"/>
    <x v="0"/>
    <x v="2"/>
    <x v="3"/>
    <x v="3"/>
    <x v="180"/>
    <n v="4657.47"/>
    <n v="20"/>
    <s v="High"/>
    <n v="0"/>
    <n v="0"/>
    <x v="0"/>
    <x v="1"/>
    <n v="6"/>
    <x v="0"/>
    <b v="1"/>
    <b v="0"/>
    <b v="0"/>
    <b v="0"/>
  </r>
  <r>
    <x v="1"/>
    <x v="293"/>
    <s v="Client_390"/>
    <x v="2"/>
    <x v="11"/>
    <x v="2"/>
    <x v="242"/>
    <x v="0"/>
    <x v="0"/>
    <x v="0"/>
    <x v="0"/>
    <x v="2"/>
    <x v="2"/>
    <x v="9"/>
    <n v="4414.6099999999997"/>
    <n v="36"/>
    <s v="High"/>
    <n v="0"/>
    <n v="1"/>
    <x v="2"/>
    <x v="0"/>
    <n v="42"/>
    <x v="0"/>
    <b v="1"/>
    <b v="1"/>
    <b v="0"/>
    <b v="0"/>
  </r>
  <r>
    <x v="2"/>
    <x v="294"/>
    <s v="Client_014"/>
    <x v="0"/>
    <x v="12"/>
    <x v="4"/>
    <x v="243"/>
    <x v="3"/>
    <x v="3"/>
    <x v="1"/>
    <x v="2"/>
    <x v="2"/>
    <x v="2"/>
    <x v="222"/>
    <n v="3724.55"/>
    <n v="11"/>
    <s v="Medium"/>
    <n v="1"/>
    <n v="1"/>
    <x v="4"/>
    <x v="0"/>
    <n v="42"/>
    <x v="0"/>
    <b v="1"/>
    <b v="1"/>
    <b v="0"/>
    <b v="1"/>
  </r>
  <r>
    <x v="0"/>
    <x v="295"/>
    <s v="Client_211"/>
    <x v="3"/>
    <x v="3"/>
    <x v="2"/>
    <x v="244"/>
    <x v="9"/>
    <x v="9"/>
    <x v="1"/>
    <x v="3"/>
    <x v="5"/>
    <x v="5"/>
    <x v="161"/>
    <n v="3131.43"/>
    <n v="30"/>
    <s v="Medium"/>
    <n v="0"/>
    <n v="1"/>
    <x v="2"/>
    <x v="0"/>
    <n v="48"/>
    <x v="0"/>
    <b v="1"/>
    <b v="1"/>
    <b v="0"/>
    <b v="0"/>
  </r>
  <r>
    <x v="0"/>
    <x v="296"/>
    <s v="Client_082"/>
    <x v="0"/>
    <x v="9"/>
    <x v="3"/>
    <x v="234"/>
    <x v="1"/>
    <x v="1"/>
    <x v="0"/>
    <x v="0"/>
    <x v="3"/>
    <x v="3"/>
    <x v="32"/>
    <n v="1448.67"/>
    <n v="31"/>
    <s v="Low"/>
    <n v="0"/>
    <n v="0"/>
    <x v="3"/>
    <x v="0"/>
    <n v="42"/>
    <x v="0"/>
    <b v="1"/>
    <b v="1"/>
    <b v="0"/>
    <b v="0"/>
  </r>
  <r>
    <x v="3"/>
    <x v="297"/>
    <s v="Client_1671"/>
    <x v="1"/>
    <x v="2"/>
    <x v="0"/>
    <x v="36"/>
    <x v="2"/>
    <x v="2"/>
    <x v="0"/>
    <x v="1"/>
    <x v="3"/>
    <x v="3"/>
    <x v="31"/>
    <n v="1321.73"/>
    <n v="28"/>
    <s v="Low"/>
    <n v="0"/>
    <n v="0"/>
    <x v="0"/>
    <x v="1"/>
    <n v="18"/>
    <x v="0"/>
    <b v="1"/>
    <b v="0"/>
    <b v="0"/>
    <b v="0"/>
  </r>
  <r>
    <x v="2"/>
    <x v="298"/>
    <s v="Client_1949"/>
    <x v="3"/>
    <x v="11"/>
    <x v="0"/>
    <x v="174"/>
    <x v="6"/>
    <x v="6"/>
    <x v="1"/>
    <x v="1"/>
    <x v="3"/>
    <x v="3"/>
    <x v="223"/>
    <n v="2121.14"/>
    <n v="44"/>
    <s v="Medium"/>
    <n v="0"/>
    <n v="0"/>
    <x v="0"/>
    <x v="0"/>
    <n v="60"/>
    <x v="0"/>
    <b v="1"/>
    <b v="1"/>
    <b v="0"/>
    <b v="0"/>
  </r>
  <r>
    <x v="1"/>
    <x v="299"/>
    <s v="Client_231"/>
    <x v="1"/>
    <x v="14"/>
    <x v="2"/>
    <x v="245"/>
    <x v="1"/>
    <x v="1"/>
    <x v="1"/>
    <x v="0"/>
    <x v="2"/>
    <x v="2"/>
    <x v="224"/>
    <n v="1917.88"/>
    <n v="47"/>
    <s v="Low"/>
    <n v="0"/>
    <n v="1"/>
    <x v="2"/>
    <x v="0"/>
    <n v="36"/>
    <x v="0"/>
    <b v="1"/>
    <b v="1"/>
    <b v="0"/>
    <b v="0"/>
  </r>
  <r>
    <x v="3"/>
    <x v="300"/>
    <s v="Client_2396"/>
    <x v="0"/>
    <x v="7"/>
    <x v="0"/>
    <x v="246"/>
    <x v="7"/>
    <x v="7"/>
    <x v="1"/>
    <x v="0"/>
    <x v="1"/>
    <x v="1"/>
    <x v="200"/>
    <n v="4832.8500000000004"/>
    <n v="9"/>
    <s v="High"/>
    <n v="0"/>
    <n v="0"/>
    <x v="0"/>
    <x v="0"/>
    <n v="66"/>
    <x v="0"/>
    <b v="1"/>
    <b v="1"/>
    <b v="0"/>
    <b v="0"/>
  </r>
  <r>
    <x v="0"/>
    <x v="301"/>
    <s v="Client_478"/>
    <x v="2"/>
    <x v="2"/>
    <x v="2"/>
    <x v="241"/>
    <x v="5"/>
    <x v="5"/>
    <x v="0"/>
    <x v="2"/>
    <x v="3"/>
    <x v="3"/>
    <x v="28"/>
    <n v="4771.25"/>
    <n v="39"/>
    <s v="High"/>
    <n v="0"/>
    <n v="1"/>
    <x v="2"/>
    <x v="1"/>
    <n v="18"/>
    <x v="0"/>
    <b v="1"/>
    <b v="0"/>
    <b v="0"/>
    <b v="0"/>
  </r>
  <r>
    <x v="3"/>
    <x v="302"/>
    <s v="Client_2294"/>
    <x v="4"/>
    <x v="12"/>
    <x v="0"/>
    <x v="40"/>
    <x v="9"/>
    <x v="9"/>
    <x v="1"/>
    <x v="3"/>
    <x v="0"/>
    <x v="0"/>
    <x v="225"/>
    <n v="2870.48"/>
    <n v="42"/>
    <s v="Medium"/>
    <n v="0"/>
    <n v="0"/>
    <x v="0"/>
    <x v="1"/>
    <n v="18"/>
    <x v="0"/>
    <b v="1"/>
    <b v="0"/>
    <b v="0"/>
    <b v="0"/>
  </r>
  <r>
    <x v="1"/>
    <x v="303"/>
    <s v="Client_873"/>
    <x v="3"/>
    <x v="1"/>
    <x v="1"/>
    <x v="19"/>
    <x v="1"/>
    <x v="1"/>
    <x v="1"/>
    <x v="0"/>
    <x v="0"/>
    <x v="0"/>
    <x v="226"/>
    <n v="3486.41"/>
    <n v="49"/>
    <s v="Medium"/>
    <n v="0"/>
    <n v="1"/>
    <x v="1"/>
    <x v="0"/>
    <n v="48"/>
    <x v="0"/>
    <b v="1"/>
    <b v="1"/>
    <b v="0"/>
    <b v="0"/>
  </r>
  <r>
    <x v="0"/>
    <x v="304"/>
    <s v="Client_165"/>
    <x v="4"/>
    <x v="4"/>
    <x v="2"/>
    <x v="247"/>
    <x v="4"/>
    <x v="4"/>
    <x v="1"/>
    <x v="3"/>
    <x v="3"/>
    <x v="3"/>
    <x v="227"/>
    <n v="4320.8900000000003"/>
    <n v="6"/>
    <s v="High"/>
    <n v="0"/>
    <n v="1"/>
    <x v="2"/>
    <x v="0"/>
    <n v="36"/>
    <x v="0"/>
    <b v="1"/>
    <b v="1"/>
    <b v="0"/>
    <b v="0"/>
  </r>
  <r>
    <x v="2"/>
    <x v="305"/>
    <s v="Client_1063"/>
    <x v="3"/>
    <x v="1"/>
    <x v="0"/>
    <x v="248"/>
    <x v="5"/>
    <x v="5"/>
    <x v="0"/>
    <x v="2"/>
    <x v="6"/>
    <x v="6"/>
    <x v="10"/>
    <n v="1728.47"/>
    <n v="7"/>
    <s v="Low"/>
    <n v="0"/>
    <n v="0"/>
    <x v="0"/>
    <x v="0"/>
    <n v="30"/>
    <x v="0"/>
    <b v="1"/>
    <b v="1"/>
    <b v="0"/>
    <b v="0"/>
  </r>
  <r>
    <x v="0"/>
    <x v="306"/>
    <s v="Client_276"/>
    <x v="0"/>
    <x v="8"/>
    <x v="3"/>
    <x v="178"/>
    <x v="5"/>
    <x v="5"/>
    <x v="1"/>
    <x v="2"/>
    <x v="1"/>
    <x v="1"/>
    <x v="228"/>
    <n v="2298.39"/>
    <n v="20"/>
    <s v="Medium"/>
    <n v="0"/>
    <n v="0"/>
    <x v="3"/>
    <x v="0"/>
    <n v="48"/>
    <x v="0"/>
    <b v="1"/>
    <b v="1"/>
    <b v="0"/>
    <b v="0"/>
  </r>
  <r>
    <x v="2"/>
    <x v="307"/>
    <s v="Client_1165"/>
    <x v="2"/>
    <x v="14"/>
    <x v="0"/>
    <x v="249"/>
    <x v="10"/>
    <x v="10"/>
    <x v="1"/>
    <x v="1"/>
    <x v="3"/>
    <x v="3"/>
    <x v="1"/>
    <n v="1739.79"/>
    <n v="48"/>
    <s v="Low"/>
    <n v="0"/>
    <n v="0"/>
    <x v="0"/>
    <x v="0"/>
    <n v="60"/>
    <x v="0"/>
    <b v="1"/>
    <b v="1"/>
    <b v="0"/>
    <b v="0"/>
  </r>
  <r>
    <x v="2"/>
    <x v="308"/>
    <s v="Client_2374"/>
    <x v="2"/>
    <x v="8"/>
    <x v="0"/>
    <x v="124"/>
    <x v="1"/>
    <x v="1"/>
    <x v="1"/>
    <x v="0"/>
    <x v="5"/>
    <x v="5"/>
    <x v="229"/>
    <n v="3872.52"/>
    <n v="19"/>
    <s v="Medium"/>
    <n v="0"/>
    <n v="0"/>
    <x v="0"/>
    <x v="0"/>
    <n v="48"/>
    <x v="0"/>
    <b v="1"/>
    <b v="1"/>
    <b v="0"/>
    <b v="0"/>
  </r>
  <r>
    <x v="0"/>
    <x v="309"/>
    <s v="Client_2925"/>
    <x v="3"/>
    <x v="7"/>
    <x v="3"/>
    <x v="204"/>
    <x v="9"/>
    <x v="9"/>
    <x v="1"/>
    <x v="3"/>
    <x v="1"/>
    <x v="1"/>
    <x v="230"/>
    <n v="3696.75"/>
    <n v="11"/>
    <s v="Medium"/>
    <n v="0"/>
    <n v="0"/>
    <x v="3"/>
    <x v="2"/>
    <n v="0"/>
    <x v="0"/>
    <b v="1"/>
    <b v="0"/>
    <b v="0"/>
    <b v="0"/>
  </r>
  <r>
    <x v="3"/>
    <x v="310"/>
    <s v="Client_1346"/>
    <x v="1"/>
    <x v="9"/>
    <x v="2"/>
    <x v="135"/>
    <x v="11"/>
    <x v="11"/>
    <x v="1"/>
    <x v="2"/>
    <x v="2"/>
    <x v="2"/>
    <x v="173"/>
    <n v="4385.7"/>
    <n v="24"/>
    <s v="High"/>
    <n v="0"/>
    <n v="1"/>
    <x v="2"/>
    <x v="0"/>
    <n v="30"/>
    <x v="0"/>
    <b v="1"/>
    <b v="1"/>
    <b v="0"/>
    <b v="0"/>
  </r>
  <r>
    <x v="3"/>
    <x v="311"/>
    <s v="Client_134"/>
    <x v="0"/>
    <x v="6"/>
    <x v="4"/>
    <x v="153"/>
    <x v="6"/>
    <x v="6"/>
    <x v="0"/>
    <x v="1"/>
    <x v="2"/>
    <x v="2"/>
    <x v="231"/>
    <n v="2763.91"/>
    <n v="26"/>
    <s v="Medium"/>
    <n v="1"/>
    <n v="1"/>
    <x v="4"/>
    <x v="0"/>
    <n v="30"/>
    <x v="0"/>
    <b v="1"/>
    <b v="1"/>
    <b v="0"/>
    <b v="1"/>
  </r>
  <r>
    <x v="2"/>
    <x v="312"/>
    <s v="Client_2233"/>
    <x v="3"/>
    <x v="4"/>
    <x v="2"/>
    <x v="250"/>
    <x v="6"/>
    <x v="6"/>
    <x v="0"/>
    <x v="1"/>
    <x v="3"/>
    <x v="3"/>
    <x v="62"/>
    <n v="2554.5100000000002"/>
    <n v="24"/>
    <s v="Medium"/>
    <n v="0"/>
    <n v="1"/>
    <x v="2"/>
    <x v="0"/>
    <n v="24"/>
    <x v="0"/>
    <b v="1"/>
    <b v="1"/>
    <b v="0"/>
    <b v="0"/>
  </r>
  <r>
    <x v="2"/>
    <x v="313"/>
    <s v="Client_2478"/>
    <x v="3"/>
    <x v="9"/>
    <x v="1"/>
    <x v="251"/>
    <x v="0"/>
    <x v="0"/>
    <x v="0"/>
    <x v="0"/>
    <x v="4"/>
    <x v="4"/>
    <x v="232"/>
    <n v="2755.8"/>
    <n v="17"/>
    <s v="Medium"/>
    <n v="0"/>
    <n v="1"/>
    <x v="1"/>
    <x v="0"/>
    <n v="48"/>
    <x v="0"/>
    <b v="1"/>
    <b v="1"/>
    <b v="0"/>
    <b v="0"/>
  </r>
  <r>
    <x v="2"/>
    <x v="314"/>
    <s v="Client_240"/>
    <x v="1"/>
    <x v="7"/>
    <x v="1"/>
    <x v="162"/>
    <x v="6"/>
    <x v="6"/>
    <x v="0"/>
    <x v="1"/>
    <x v="0"/>
    <x v="0"/>
    <x v="233"/>
    <n v="1704.58"/>
    <n v="25"/>
    <s v="Low"/>
    <n v="0"/>
    <n v="1"/>
    <x v="1"/>
    <x v="0"/>
    <n v="42"/>
    <x v="0"/>
    <b v="1"/>
    <b v="1"/>
    <b v="0"/>
    <b v="0"/>
  </r>
  <r>
    <x v="1"/>
    <x v="315"/>
    <s v="Client_1036"/>
    <x v="2"/>
    <x v="9"/>
    <x v="1"/>
    <x v="252"/>
    <x v="2"/>
    <x v="2"/>
    <x v="0"/>
    <x v="1"/>
    <x v="0"/>
    <x v="0"/>
    <x v="234"/>
    <n v="1160.5899999999999"/>
    <n v="2"/>
    <s v="Low"/>
    <n v="0"/>
    <n v="1"/>
    <x v="1"/>
    <x v="0"/>
    <n v="66"/>
    <x v="1"/>
    <b v="1"/>
    <b v="1"/>
    <b v="0"/>
    <b v="0"/>
  </r>
  <r>
    <x v="3"/>
    <x v="316"/>
    <s v="Client_1865"/>
    <x v="1"/>
    <x v="7"/>
    <x v="0"/>
    <x v="237"/>
    <x v="11"/>
    <x v="11"/>
    <x v="0"/>
    <x v="2"/>
    <x v="5"/>
    <x v="5"/>
    <x v="235"/>
    <n v="2176.19"/>
    <n v="41"/>
    <s v="Medium"/>
    <n v="0"/>
    <n v="0"/>
    <x v="0"/>
    <x v="0"/>
    <n v="54"/>
    <x v="0"/>
    <b v="1"/>
    <b v="1"/>
    <b v="0"/>
    <b v="0"/>
  </r>
  <r>
    <x v="0"/>
    <x v="317"/>
    <s v="Client_293"/>
    <x v="0"/>
    <x v="4"/>
    <x v="0"/>
    <x v="253"/>
    <x v="7"/>
    <x v="7"/>
    <x v="0"/>
    <x v="0"/>
    <x v="6"/>
    <x v="6"/>
    <x v="40"/>
    <n v="3369.46"/>
    <n v="45"/>
    <s v="Medium"/>
    <n v="0"/>
    <n v="0"/>
    <x v="0"/>
    <x v="0"/>
    <n v="42"/>
    <x v="0"/>
    <b v="1"/>
    <b v="1"/>
    <b v="0"/>
    <b v="0"/>
  </r>
  <r>
    <x v="3"/>
    <x v="318"/>
    <s v="Client_172"/>
    <x v="3"/>
    <x v="0"/>
    <x v="0"/>
    <x v="254"/>
    <x v="10"/>
    <x v="10"/>
    <x v="1"/>
    <x v="1"/>
    <x v="6"/>
    <x v="6"/>
    <x v="236"/>
    <n v="4727.4399999999996"/>
    <n v="6"/>
    <s v="High"/>
    <n v="0"/>
    <n v="0"/>
    <x v="0"/>
    <x v="0"/>
    <n v="30"/>
    <x v="0"/>
    <b v="1"/>
    <b v="1"/>
    <b v="0"/>
    <b v="0"/>
  </r>
  <r>
    <x v="0"/>
    <x v="319"/>
    <s v="Client_696"/>
    <x v="1"/>
    <x v="14"/>
    <x v="2"/>
    <x v="255"/>
    <x v="8"/>
    <x v="8"/>
    <x v="1"/>
    <x v="3"/>
    <x v="4"/>
    <x v="4"/>
    <x v="237"/>
    <n v="2067.15"/>
    <n v="32"/>
    <s v="Medium"/>
    <n v="0"/>
    <n v="1"/>
    <x v="2"/>
    <x v="1"/>
    <n v="6"/>
    <x v="0"/>
    <b v="1"/>
    <b v="0"/>
    <b v="0"/>
    <b v="0"/>
  </r>
  <r>
    <x v="2"/>
    <x v="320"/>
    <s v="Client_1603"/>
    <x v="2"/>
    <x v="2"/>
    <x v="0"/>
    <x v="256"/>
    <x v="6"/>
    <x v="6"/>
    <x v="1"/>
    <x v="1"/>
    <x v="0"/>
    <x v="0"/>
    <x v="110"/>
    <n v="2235.4299999999998"/>
    <n v="4"/>
    <s v="Medium"/>
    <n v="0"/>
    <n v="0"/>
    <x v="0"/>
    <x v="0"/>
    <n v="30"/>
    <x v="2"/>
    <b v="1"/>
    <b v="1"/>
    <b v="0"/>
    <b v="0"/>
  </r>
  <r>
    <x v="3"/>
    <x v="321"/>
    <s v="Client_649"/>
    <x v="2"/>
    <x v="13"/>
    <x v="4"/>
    <x v="257"/>
    <x v="6"/>
    <x v="6"/>
    <x v="1"/>
    <x v="1"/>
    <x v="4"/>
    <x v="4"/>
    <x v="238"/>
    <n v="4041.75"/>
    <n v="30"/>
    <s v="High"/>
    <n v="1"/>
    <n v="1"/>
    <x v="4"/>
    <x v="0"/>
    <n v="54"/>
    <x v="0"/>
    <b v="1"/>
    <b v="1"/>
    <b v="0"/>
    <b v="1"/>
  </r>
  <r>
    <x v="0"/>
    <x v="322"/>
    <s v="Client_1329"/>
    <x v="4"/>
    <x v="12"/>
    <x v="2"/>
    <x v="11"/>
    <x v="8"/>
    <x v="8"/>
    <x v="1"/>
    <x v="3"/>
    <x v="1"/>
    <x v="1"/>
    <x v="239"/>
    <n v="1105.4100000000001"/>
    <n v="3"/>
    <s v="Low"/>
    <n v="0"/>
    <n v="1"/>
    <x v="2"/>
    <x v="0"/>
    <n v="48"/>
    <x v="2"/>
    <b v="1"/>
    <b v="1"/>
    <b v="0"/>
    <b v="0"/>
  </r>
  <r>
    <x v="3"/>
    <x v="323"/>
    <s v="Client_2398"/>
    <x v="1"/>
    <x v="11"/>
    <x v="3"/>
    <x v="258"/>
    <x v="10"/>
    <x v="10"/>
    <x v="1"/>
    <x v="1"/>
    <x v="2"/>
    <x v="2"/>
    <x v="240"/>
    <n v="2617.63"/>
    <n v="16"/>
    <s v="Medium"/>
    <n v="0"/>
    <n v="0"/>
    <x v="3"/>
    <x v="3"/>
    <n v="0"/>
    <x v="0"/>
    <b v="1"/>
    <b v="0"/>
    <b v="0"/>
    <b v="0"/>
  </r>
  <r>
    <x v="2"/>
    <x v="324"/>
    <s v="Client_361"/>
    <x v="1"/>
    <x v="2"/>
    <x v="0"/>
    <x v="259"/>
    <x v="6"/>
    <x v="6"/>
    <x v="1"/>
    <x v="1"/>
    <x v="5"/>
    <x v="5"/>
    <x v="133"/>
    <n v="1448.75"/>
    <n v="7"/>
    <s v="Low"/>
    <n v="0"/>
    <n v="0"/>
    <x v="0"/>
    <x v="0"/>
    <n v="48"/>
    <x v="0"/>
    <b v="1"/>
    <b v="1"/>
    <b v="0"/>
    <b v="0"/>
  </r>
  <r>
    <x v="1"/>
    <x v="325"/>
    <s v="Client_654"/>
    <x v="0"/>
    <x v="3"/>
    <x v="2"/>
    <x v="260"/>
    <x v="3"/>
    <x v="3"/>
    <x v="0"/>
    <x v="2"/>
    <x v="2"/>
    <x v="2"/>
    <x v="33"/>
    <n v="3241.04"/>
    <n v="46"/>
    <s v="Medium"/>
    <n v="0"/>
    <n v="1"/>
    <x v="2"/>
    <x v="0"/>
    <n v="66"/>
    <x v="0"/>
    <b v="1"/>
    <b v="1"/>
    <b v="0"/>
    <b v="0"/>
  </r>
  <r>
    <x v="2"/>
    <x v="326"/>
    <s v="Client_2417"/>
    <x v="2"/>
    <x v="0"/>
    <x v="2"/>
    <x v="261"/>
    <x v="10"/>
    <x v="10"/>
    <x v="1"/>
    <x v="1"/>
    <x v="4"/>
    <x v="4"/>
    <x v="241"/>
    <n v="1249.67"/>
    <n v="12"/>
    <s v="Low"/>
    <n v="0"/>
    <n v="1"/>
    <x v="2"/>
    <x v="0"/>
    <n v="54"/>
    <x v="0"/>
    <b v="1"/>
    <b v="1"/>
    <b v="0"/>
    <b v="0"/>
  </r>
  <r>
    <x v="1"/>
    <x v="327"/>
    <s v="Client_1559"/>
    <x v="2"/>
    <x v="14"/>
    <x v="3"/>
    <x v="262"/>
    <x v="3"/>
    <x v="3"/>
    <x v="1"/>
    <x v="2"/>
    <x v="2"/>
    <x v="2"/>
    <x v="152"/>
    <n v="4473.71"/>
    <n v="20"/>
    <s v="High"/>
    <n v="0"/>
    <n v="0"/>
    <x v="3"/>
    <x v="0"/>
    <n v="66"/>
    <x v="0"/>
    <b v="1"/>
    <b v="1"/>
    <b v="0"/>
    <b v="0"/>
  </r>
  <r>
    <x v="2"/>
    <x v="328"/>
    <s v="Client_366"/>
    <x v="0"/>
    <x v="0"/>
    <x v="2"/>
    <x v="208"/>
    <x v="2"/>
    <x v="2"/>
    <x v="0"/>
    <x v="1"/>
    <x v="2"/>
    <x v="2"/>
    <x v="242"/>
    <n v="1964.55"/>
    <n v="36"/>
    <s v="Low"/>
    <n v="0"/>
    <n v="1"/>
    <x v="2"/>
    <x v="1"/>
    <n v="6"/>
    <x v="0"/>
    <b v="1"/>
    <b v="0"/>
    <b v="0"/>
    <b v="0"/>
  </r>
  <r>
    <x v="1"/>
    <x v="329"/>
    <s v="Client_2817"/>
    <x v="4"/>
    <x v="10"/>
    <x v="1"/>
    <x v="115"/>
    <x v="7"/>
    <x v="7"/>
    <x v="1"/>
    <x v="0"/>
    <x v="6"/>
    <x v="6"/>
    <x v="121"/>
    <n v="3632.2"/>
    <n v="48"/>
    <s v="Medium"/>
    <n v="0"/>
    <n v="1"/>
    <x v="1"/>
    <x v="0"/>
    <n v="66"/>
    <x v="0"/>
    <b v="1"/>
    <b v="1"/>
    <b v="0"/>
    <b v="0"/>
  </r>
  <r>
    <x v="3"/>
    <x v="330"/>
    <s v="Client_1436"/>
    <x v="0"/>
    <x v="1"/>
    <x v="0"/>
    <x v="263"/>
    <x v="2"/>
    <x v="2"/>
    <x v="0"/>
    <x v="1"/>
    <x v="3"/>
    <x v="3"/>
    <x v="243"/>
    <n v="4738.1000000000004"/>
    <n v="29"/>
    <s v="High"/>
    <n v="0"/>
    <n v="0"/>
    <x v="0"/>
    <x v="0"/>
    <n v="30"/>
    <x v="0"/>
    <b v="1"/>
    <b v="1"/>
    <b v="0"/>
    <b v="0"/>
  </r>
  <r>
    <x v="0"/>
    <x v="331"/>
    <s v="Client_1251"/>
    <x v="3"/>
    <x v="11"/>
    <x v="3"/>
    <x v="264"/>
    <x v="1"/>
    <x v="1"/>
    <x v="0"/>
    <x v="0"/>
    <x v="1"/>
    <x v="1"/>
    <x v="244"/>
    <n v="3716.92"/>
    <n v="8"/>
    <s v="Medium"/>
    <n v="0"/>
    <n v="0"/>
    <x v="3"/>
    <x v="0"/>
    <n v="66"/>
    <x v="0"/>
    <b v="1"/>
    <b v="1"/>
    <b v="0"/>
    <b v="0"/>
  </r>
  <r>
    <x v="3"/>
    <x v="332"/>
    <s v="Client_330"/>
    <x v="4"/>
    <x v="3"/>
    <x v="4"/>
    <x v="107"/>
    <x v="2"/>
    <x v="2"/>
    <x v="0"/>
    <x v="1"/>
    <x v="4"/>
    <x v="4"/>
    <x v="213"/>
    <n v="4947.47"/>
    <n v="36"/>
    <s v="High"/>
    <n v="1"/>
    <n v="1"/>
    <x v="4"/>
    <x v="0"/>
    <n v="42"/>
    <x v="0"/>
    <b v="1"/>
    <b v="1"/>
    <b v="0"/>
    <b v="1"/>
  </r>
  <r>
    <x v="1"/>
    <x v="333"/>
    <s v="Client_628"/>
    <x v="0"/>
    <x v="4"/>
    <x v="1"/>
    <x v="265"/>
    <x v="4"/>
    <x v="4"/>
    <x v="1"/>
    <x v="3"/>
    <x v="5"/>
    <x v="5"/>
    <x v="103"/>
    <n v="3231.13"/>
    <n v="20"/>
    <s v="Medium"/>
    <n v="0"/>
    <n v="1"/>
    <x v="1"/>
    <x v="0"/>
    <n v="66"/>
    <x v="0"/>
    <b v="1"/>
    <b v="1"/>
    <b v="0"/>
    <b v="0"/>
  </r>
  <r>
    <x v="1"/>
    <x v="334"/>
    <s v="Client_1020"/>
    <x v="2"/>
    <x v="11"/>
    <x v="3"/>
    <x v="266"/>
    <x v="10"/>
    <x v="10"/>
    <x v="1"/>
    <x v="1"/>
    <x v="6"/>
    <x v="6"/>
    <x v="245"/>
    <n v="3083.18"/>
    <n v="45"/>
    <s v="Medium"/>
    <n v="0"/>
    <n v="0"/>
    <x v="3"/>
    <x v="0"/>
    <n v="54"/>
    <x v="0"/>
    <b v="1"/>
    <b v="1"/>
    <b v="0"/>
    <b v="0"/>
  </r>
  <r>
    <x v="3"/>
    <x v="335"/>
    <s v="Client_1292"/>
    <x v="4"/>
    <x v="14"/>
    <x v="1"/>
    <x v="160"/>
    <x v="6"/>
    <x v="6"/>
    <x v="0"/>
    <x v="1"/>
    <x v="3"/>
    <x v="3"/>
    <x v="246"/>
    <n v="2949.56"/>
    <n v="35"/>
    <s v="Medium"/>
    <n v="0"/>
    <n v="1"/>
    <x v="1"/>
    <x v="1"/>
    <n v="6"/>
    <x v="0"/>
    <b v="1"/>
    <b v="0"/>
    <b v="0"/>
    <b v="0"/>
  </r>
  <r>
    <x v="2"/>
    <x v="336"/>
    <s v="Client_640"/>
    <x v="4"/>
    <x v="11"/>
    <x v="1"/>
    <x v="267"/>
    <x v="7"/>
    <x v="7"/>
    <x v="0"/>
    <x v="0"/>
    <x v="3"/>
    <x v="3"/>
    <x v="25"/>
    <n v="2444.5500000000002"/>
    <n v="45"/>
    <s v="Medium"/>
    <n v="0"/>
    <n v="1"/>
    <x v="1"/>
    <x v="2"/>
    <n v="0"/>
    <x v="0"/>
    <b v="1"/>
    <b v="0"/>
    <b v="0"/>
    <b v="0"/>
  </r>
  <r>
    <x v="2"/>
    <x v="337"/>
    <s v="Client_1823"/>
    <x v="0"/>
    <x v="3"/>
    <x v="0"/>
    <x v="12"/>
    <x v="4"/>
    <x v="4"/>
    <x v="0"/>
    <x v="3"/>
    <x v="0"/>
    <x v="0"/>
    <x v="247"/>
    <n v="1931.44"/>
    <n v="29"/>
    <s v="Low"/>
    <n v="0"/>
    <n v="0"/>
    <x v="0"/>
    <x v="1"/>
    <n v="18"/>
    <x v="0"/>
    <b v="1"/>
    <b v="0"/>
    <b v="0"/>
    <b v="0"/>
  </r>
  <r>
    <x v="1"/>
    <x v="338"/>
    <s v="Client_097"/>
    <x v="1"/>
    <x v="7"/>
    <x v="0"/>
    <x v="268"/>
    <x v="9"/>
    <x v="9"/>
    <x v="1"/>
    <x v="3"/>
    <x v="6"/>
    <x v="6"/>
    <x v="248"/>
    <n v="3299.13"/>
    <n v="16"/>
    <s v="Medium"/>
    <n v="0"/>
    <n v="0"/>
    <x v="0"/>
    <x v="0"/>
    <n v="42"/>
    <x v="0"/>
    <b v="1"/>
    <b v="1"/>
    <b v="0"/>
    <b v="0"/>
  </r>
  <r>
    <x v="1"/>
    <x v="339"/>
    <s v="Client_2113"/>
    <x v="2"/>
    <x v="8"/>
    <x v="0"/>
    <x v="233"/>
    <x v="10"/>
    <x v="10"/>
    <x v="1"/>
    <x v="1"/>
    <x v="1"/>
    <x v="1"/>
    <x v="249"/>
    <n v="1398.58"/>
    <n v="46"/>
    <s v="Low"/>
    <n v="0"/>
    <n v="0"/>
    <x v="0"/>
    <x v="2"/>
    <n v="0"/>
    <x v="0"/>
    <b v="1"/>
    <b v="0"/>
    <b v="0"/>
    <b v="0"/>
  </r>
  <r>
    <x v="3"/>
    <x v="340"/>
    <s v="Client_311"/>
    <x v="4"/>
    <x v="6"/>
    <x v="2"/>
    <x v="269"/>
    <x v="9"/>
    <x v="9"/>
    <x v="1"/>
    <x v="3"/>
    <x v="2"/>
    <x v="2"/>
    <x v="250"/>
    <n v="3163.18"/>
    <n v="4"/>
    <s v="Medium"/>
    <n v="0"/>
    <n v="1"/>
    <x v="2"/>
    <x v="0"/>
    <n v="54"/>
    <x v="2"/>
    <b v="1"/>
    <b v="1"/>
    <b v="0"/>
    <b v="0"/>
  </r>
  <r>
    <x v="0"/>
    <x v="341"/>
    <s v="Client_656"/>
    <x v="4"/>
    <x v="4"/>
    <x v="1"/>
    <x v="270"/>
    <x v="8"/>
    <x v="8"/>
    <x v="1"/>
    <x v="3"/>
    <x v="5"/>
    <x v="5"/>
    <x v="220"/>
    <n v="4345.24"/>
    <n v="11"/>
    <s v="High"/>
    <n v="0"/>
    <n v="1"/>
    <x v="1"/>
    <x v="1"/>
    <n v="6"/>
    <x v="0"/>
    <b v="1"/>
    <b v="0"/>
    <b v="0"/>
    <b v="0"/>
  </r>
  <r>
    <x v="3"/>
    <x v="342"/>
    <s v="Client_492"/>
    <x v="1"/>
    <x v="14"/>
    <x v="0"/>
    <x v="195"/>
    <x v="3"/>
    <x v="3"/>
    <x v="0"/>
    <x v="2"/>
    <x v="3"/>
    <x v="3"/>
    <x v="42"/>
    <n v="1662.55"/>
    <s v="N/A"/>
    <s v="Low"/>
    <n v="0"/>
    <n v="0"/>
    <x v="0"/>
    <x v="2"/>
    <n v="0"/>
    <x v="0"/>
    <b v="1"/>
    <b v="0"/>
    <b v="0"/>
    <b v="0"/>
  </r>
  <r>
    <x v="3"/>
    <x v="343"/>
    <s v="Client_731"/>
    <x v="3"/>
    <x v="4"/>
    <x v="1"/>
    <x v="271"/>
    <x v="0"/>
    <x v="0"/>
    <x v="1"/>
    <x v="0"/>
    <x v="0"/>
    <x v="0"/>
    <x v="79"/>
    <n v="2188.66"/>
    <n v="17"/>
    <s v="Medium"/>
    <n v="0"/>
    <n v="1"/>
    <x v="1"/>
    <x v="0"/>
    <n v="24"/>
    <x v="0"/>
    <b v="1"/>
    <b v="1"/>
    <b v="0"/>
    <b v="0"/>
  </r>
  <r>
    <x v="2"/>
    <x v="344"/>
    <s v="Client_302"/>
    <x v="0"/>
    <x v="11"/>
    <x v="2"/>
    <x v="33"/>
    <x v="2"/>
    <x v="2"/>
    <x v="1"/>
    <x v="1"/>
    <x v="3"/>
    <x v="3"/>
    <x v="251"/>
    <n v="4271.7"/>
    <n v="24"/>
    <s v="High"/>
    <n v="0"/>
    <n v="1"/>
    <x v="2"/>
    <x v="0"/>
    <n v="42"/>
    <x v="0"/>
    <b v="1"/>
    <b v="1"/>
    <b v="0"/>
    <b v="0"/>
  </r>
  <r>
    <x v="0"/>
    <x v="345"/>
    <s v="Client_2303"/>
    <x v="1"/>
    <x v="11"/>
    <x v="2"/>
    <x v="58"/>
    <x v="9"/>
    <x v="9"/>
    <x v="1"/>
    <x v="3"/>
    <x v="1"/>
    <x v="1"/>
    <x v="252"/>
    <n v="1403.33"/>
    <n v="33"/>
    <s v="Low"/>
    <n v="0"/>
    <n v="1"/>
    <x v="2"/>
    <x v="0"/>
    <n v="42"/>
    <x v="0"/>
    <b v="1"/>
    <b v="1"/>
    <b v="0"/>
    <b v="0"/>
  </r>
  <r>
    <x v="0"/>
    <x v="346"/>
    <s v="Client_370"/>
    <x v="4"/>
    <x v="10"/>
    <x v="4"/>
    <x v="190"/>
    <x v="10"/>
    <x v="10"/>
    <x v="0"/>
    <x v="1"/>
    <x v="2"/>
    <x v="2"/>
    <x v="253"/>
    <n v="1413.5"/>
    <n v="12"/>
    <s v="Low"/>
    <n v="1"/>
    <n v="1"/>
    <x v="4"/>
    <x v="0"/>
    <n v="54"/>
    <x v="0"/>
    <b v="1"/>
    <b v="1"/>
    <b v="0"/>
    <b v="1"/>
  </r>
  <r>
    <x v="2"/>
    <x v="347"/>
    <s v="Client_352"/>
    <x v="2"/>
    <x v="5"/>
    <x v="2"/>
    <x v="65"/>
    <x v="8"/>
    <x v="8"/>
    <x v="0"/>
    <x v="3"/>
    <x v="0"/>
    <x v="0"/>
    <x v="254"/>
    <n v="1023.83"/>
    <n v="15"/>
    <s v="Low"/>
    <n v="0"/>
    <n v="1"/>
    <x v="2"/>
    <x v="0"/>
    <n v="60"/>
    <x v="0"/>
    <b v="1"/>
    <b v="1"/>
    <b v="0"/>
    <b v="0"/>
  </r>
  <r>
    <x v="3"/>
    <x v="348"/>
    <s v="Client_1057"/>
    <x v="2"/>
    <x v="12"/>
    <x v="0"/>
    <x v="20"/>
    <x v="11"/>
    <x v="11"/>
    <x v="1"/>
    <x v="2"/>
    <x v="3"/>
    <x v="3"/>
    <x v="255"/>
    <n v="2215.21"/>
    <n v="21"/>
    <s v="Medium"/>
    <n v="0"/>
    <n v="0"/>
    <x v="0"/>
    <x v="0"/>
    <n v="54"/>
    <x v="0"/>
    <b v="1"/>
    <b v="1"/>
    <b v="0"/>
    <b v="0"/>
  </r>
  <r>
    <x v="1"/>
    <x v="349"/>
    <s v="Client_565"/>
    <x v="2"/>
    <x v="11"/>
    <x v="4"/>
    <x v="272"/>
    <x v="11"/>
    <x v="11"/>
    <x v="1"/>
    <x v="2"/>
    <x v="0"/>
    <x v="0"/>
    <x v="225"/>
    <n v="2653.42"/>
    <n v="18"/>
    <s v="Medium"/>
    <n v="1"/>
    <n v="1"/>
    <x v="4"/>
    <x v="1"/>
    <n v="18"/>
    <x v="0"/>
    <b v="1"/>
    <b v="0"/>
    <b v="0"/>
    <b v="1"/>
  </r>
  <r>
    <x v="0"/>
    <x v="350"/>
    <s v="Client_2223"/>
    <x v="0"/>
    <x v="5"/>
    <x v="2"/>
    <x v="273"/>
    <x v="5"/>
    <x v="5"/>
    <x v="1"/>
    <x v="2"/>
    <x v="2"/>
    <x v="2"/>
    <x v="256"/>
    <n v="2326.11"/>
    <n v="10"/>
    <s v="Medium"/>
    <n v="0"/>
    <n v="1"/>
    <x v="2"/>
    <x v="0"/>
    <n v="30"/>
    <x v="0"/>
    <b v="1"/>
    <b v="1"/>
    <b v="0"/>
    <b v="0"/>
  </r>
  <r>
    <x v="3"/>
    <x v="351"/>
    <s v="Client_1108"/>
    <x v="3"/>
    <x v="1"/>
    <x v="4"/>
    <x v="274"/>
    <x v="5"/>
    <x v="5"/>
    <x v="0"/>
    <x v="2"/>
    <x v="3"/>
    <x v="3"/>
    <x v="257"/>
    <n v="1235"/>
    <n v="21"/>
    <s v="Low"/>
    <n v="1"/>
    <n v="1"/>
    <x v="4"/>
    <x v="0"/>
    <n v="42"/>
    <x v="0"/>
    <b v="1"/>
    <b v="1"/>
    <b v="0"/>
    <b v="1"/>
  </r>
  <r>
    <x v="3"/>
    <x v="352"/>
    <s v="Client_1038"/>
    <x v="4"/>
    <x v="8"/>
    <x v="2"/>
    <x v="81"/>
    <x v="4"/>
    <x v="4"/>
    <x v="0"/>
    <x v="3"/>
    <x v="4"/>
    <x v="4"/>
    <x v="258"/>
    <n v="2183.19"/>
    <n v="7"/>
    <s v="Medium"/>
    <n v="0"/>
    <n v="1"/>
    <x v="2"/>
    <x v="0"/>
    <n v="42"/>
    <x v="0"/>
    <b v="1"/>
    <b v="1"/>
    <b v="0"/>
    <b v="0"/>
  </r>
  <r>
    <x v="0"/>
    <x v="353"/>
    <s v="Client_122"/>
    <x v="0"/>
    <x v="1"/>
    <x v="4"/>
    <x v="85"/>
    <x v="6"/>
    <x v="6"/>
    <x v="0"/>
    <x v="1"/>
    <x v="4"/>
    <x v="4"/>
    <x v="109"/>
    <n v="1436.26"/>
    <n v="43"/>
    <s v="Low"/>
    <n v="1"/>
    <n v="1"/>
    <x v="4"/>
    <x v="2"/>
    <n v="0"/>
    <x v="0"/>
    <b v="1"/>
    <b v="0"/>
    <b v="0"/>
    <b v="1"/>
  </r>
  <r>
    <x v="3"/>
    <x v="354"/>
    <s v="Client_1051"/>
    <x v="1"/>
    <x v="3"/>
    <x v="2"/>
    <x v="270"/>
    <x v="8"/>
    <x v="8"/>
    <x v="1"/>
    <x v="3"/>
    <x v="5"/>
    <x v="5"/>
    <x v="259"/>
    <n v="3991.71"/>
    <n v="18"/>
    <s v="High"/>
    <n v="0"/>
    <n v="1"/>
    <x v="2"/>
    <x v="1"/>
    <n v="12"/>
    <x v="0"/>
    <b v="1"/>
    <b v="0"/>
    <b v="0"/>
    <b v="0"/>
  </r>
  <r>
    <x v="0"/>
    <x v="355"/>
    <s v="Client_253"/>
    <x v="0"/>
    <x v="14"/>
    <x v="2"/>
    <x v="275"/>
    <x v="4"/>
    <x v="4"/>
    <x v="1"/>
    <x v="3"/>
    <x v="5"/>
    <x v="5"/>
    <x v="260"/>
    <n v="1724.67"/>
    <n v="40"/>
    <s v="Low"/>
    <n v="0"/>
    <n v="1"/>
    <x v="2"/>
    <x v="1"/>
    <n v="18"/>
    <x v="0"/>
    <b v="1"/>
    <b v="0"/>
    <b v="0"/>
    <b v="0"/>
  </r>
  <r>
    <x v="3"/>
    <x v="356"/>
    <s v="Client_619"/>
    <x v="2"/>
    <x v="5"/>
    <x v="2"/>
    <x v="72"/>
    <x v="0"/>
    <x v="0"/>
    <x v="0"/>
    <x v="0"/>
    <x v="3"/>
    <x v="3"/>
    <x v="261"/>
    <n v="3290.81"/>
    <n v="42"/>
    <s v="Medium"/>
    <n v="0"/>
    <n v="1"/>
    <x v="2"/>
    <x v="2"/>
    <n v="0"/>
    <x v="0"/>
    <b v="1"/>
    <b v="0"/>
    <b v="0"/>
    <b v="0"/>
  </r>
  <r>
    <x v="2"/>
    <x v="357"/>
    <s v="Client_145"/>
    <x v="3"/>
    <x v="11"/>
    <x v="2"/>
    <x v="272"/>
    <x v="11"/>
    <x v="11"/>
    <x v="1"/>
    <x v="2"/>
    <x v="0"/>
    <x v="0"/>
    <x v="217"/>
    <n v="3950.34"/>
    <n v="43"/>
    <s v="High"/>
    <n v="0"/>
    <n v="1"/>
    <x v="2"/>
    <x v="0"/>
    <n v="42"/>
    <x v="0"/>
    <b v="1"/>
    <b v="1"/>
    <b v="0"/>
    <b v="0"/>
  </r>
  <r>
    <x v="3"/>
    <x v="358"/>
    <s v="Client_1481"/>
    <x v="2"/>
    <x v="6"/>
    <x v="0"/>
    <x v="276"/>
    <x v="9"/>
    <x v="9"/>
    <x v="0"/>
    <x v="3"/>
    <x v="3"/>
    <x v="3"/>
    <x v="262"/>
    <n v="1959.48"/>
    <n v="33"/>
    <s v="Low"/>
    <n v="0"/>
    <n v="0"/>
    <x v="0"/>
    <x v="1"/>
    <n v="6"/>
    <x v="0"/>
    <b v="1"/>
    <b v="0"/>
    <b v="0"/>
    <b v="0"/>
  </r>
  <r>
    <x v="3"/>
    <x v="359"/>
    <s v="Client_2245"/>
    <x v="0"/>
    <x v="2"/>
    <x v="2"/>
    <x v="277"/>
    <x v="2"/>
    <x v="2"/>
    <x v="0"/>
    <x v="1"/>
    <x v="6"/>
    <x v="6"/>
    <x v="263"/>
    <n v="2454.65"/>
    <n v="11"/>
    <s v="Medium"/>
    <n v="0"/>
    <n v="1"/>
    <x v="2"/>
    <x v="0"/>
    <n v="48"/>
    <x v="0"/>
    <b v="1"/>
    <b v="1"/>
    <b v="0"/>
    <b v="0"/>
  </r>
  <r>
    <x v="2"/>
    <x v="360"/>
    <s v="Client_539"/>
    <x v="1"/>
    <x v="4"/>
    <x v="0"/>
    <x v="278"/>
    <x v="0"/>
    <x v="0"/>
    <x v="1"/>
    <x v="0"/>
    <x v="5"/>
    <x v="5"/>
    <x v="264"/>
    <n v="4460.54"/>
    <n v="15"/>
    <s v="High"/>
    <n v="0"/>
    <n v="0"/>
    <x v="0"/>
    <x v="0"/>
    <n v="30"/>
    <x v="0"/>
    <b v="1"/>
    <b v="1"/>
    <b v="0"/>
    <b v="0"/>
  </r>
  <r>
    <x v="0"/>
    <x v="361"/>
    <s v="Client_194"/>
    <x v="1"/>
    <x v="12"/>
    <x v="2"/>
    <x v="279"/>
    <x v="5"/>
    <x v="5"/>
    <x v="1"/>
    <x v="2"/>
    <x v="2"/>
    <x v="2"/>
    <x v="15"/>
    <n v="4654.72"/>
    <n v="47"/>
    <s v="High"/>
    <n v="0"/>
    <n v="1"/>
    <x v="2"/>
    <x v="0"/>
    <n v="54"/>
    <x v="0"/>
    <b v="1"/>
    <b v="1"/>
    <b v="0"/>
    <b v="0"/>
  </r>
  <r>
    <x v="0"/>
    <x v="362"/>
    <s v="Client_2323"/>
    <x v="4"/>
    <x v="10"/>
    <x v="0"/>
    <x v="245"/>
    <x v="1"/>
    <x v="1"/>
    <x v="1"/>
    <x v="0"/>
    <x v="2"/>
    <x v="2"/>
    <x v="265"/>
    <n v="3273.73"/>
    <n v="49"/>
    <s v="Medium"/>
    <n v="0"/>
    <n v="0"/>
    <x v="0"/>
    <x v="1"/>
    <n v="12"/>
    <x v="0"/>
    <b v="1"/>
    <b v="0"/>
    <b v="0"/>
    <b v="0"/>
  </r>
  <r>
    <x v="2"/>
    <x v="363"/>
    <s v="Client_1445"/>
    <x v="2"/>
    <x v="12"/>
    <x v="0"/>
    <x v="280"/>
    <x v="10"/>
    <x v="10"/>
    <x v="0"/>
    <x v="1"/>
    <x v="1"/>
    <x v="1"/>
    <x v="266"/>
    <n v="3616.18"/>
    <n v="24"/>
    <s v="Medium"/>
    <n v="0"/>
    <n v="0"/>
    <x v="0"/>
    <x v="0"/>
    <n v="66"/>
    <x v="0"/>
    <b v="1"/>
    <b v="1"/>
    <b v="0"/>
    <b v="0"/>
  </r>
  <r>
    <x v="0"/>
    <x v="364"/>
    <s v="Client_1728"/>
    <x v="1"/>
    <x v="3"/>
    <x v="0"/>
    <x v="278"/>
    <x v="0"/>
    <x v="0"/>
    <x v="1"/>
    <x v="0"/>
    <x v="5"/>
    <x v="5"/>
    <x v="31"/>
    <n v="1886.04"/>
    <n v="6"/>
    <s v="Low"/>
    <n v="0"/>
    <n v="0"/>
    <x v="0"/>
    <x v="1"/>
    <n v="18"/>
    <x v="0"/>
    <b v="1"/>
    <b v="0"/>
    <b v="0"/>
    <b v="0"/>
  </r>
  <r>
    <x v="0"/>
    <x v="365"/>
    <s v="Client_2438"/>
    <x v="0"/>
    <x v="12"/>
    <x v="2"/>
    <x v="281"/>
    <x v="9"/>
    <x v="9"/>
    <x v="0"/>
    <x v="3"/>
    <x v="1"/>
    <x v="1"/>
    <x v="267"/>
    <n v="4453.18"/>
    <n v="40"/>
    <s v="High"/>
    <n v="0"/>
    <n v="1"/>
    <x v="2"/>
    <x v="1"/>
    <n v="12"/>
    <x v="0"/>
    <b v="1"/>
    <b v="0"/>
    <b v="0"/>
    <b v="0"/>
  </r>
  <r>
    <x v="0"/>
    <x v="366"/>
    <s v="Client_1091"/>
    <x v="4"/>
    <x v="8"/>
    <x v="1"/>
    <x v="153"/>
    <x v="6"/>
    <x v="6"/>
    <x v="0"/>
    <x v="1"/>
    <x v="2"/>
    <x v="2"/>
    <x v="15"/>
    <n v="3885.7"/>
    <n v="9"/>
    <s v="Medium"/>
    <n v="0"/>
    <n v="1"/>
    <x v="1"/>
    <x v="0"/>
    <n v="54"/>
    <x v="0"/>
    <b v="1"/>
    <b v="1"/>
    <b v="0"/>
    <b v="0"/>
  </r>
  <r>
    <x v="1"/>
    <x v="367"/>
    <s v="Client_760"/>
    <x v="4"/>
    <x v="6"/>
    <x v="1"/>
    <x v="282"/>
    <x v="11"/>
    <x v="11"/>
    <x v="1"/>
    <x v="2"/>
    <x v="1"/>
    <x v="1"/>
    <x v="268"/>
    <n v="4106.43"/>
    <n v="13"/>
    <s v="High"/>
    <n v="0"/>
    <n v="1"/>
    <x v="1"/>
    <x v="0"/>
    <n v="48"/>
    <x v="0"/>
    <b v="1"/>
    <b v="1"/>
    <b v="0"/>
    <b v="0"/>
  </r>
  <r>
    <x v="0"/>
    <x v="368"/>
    <s v="Client_1571"/>
    <x v="2"/>
    <x v="8"/>
    <x v="1"/>
    <x v="80"/>
    <x v="9"/>
    <x v="9"/>
    <x v="0"/>
    <x v="3"/>
    <x v="0"/>
    <x v="0"/>
    <x v="269"/>
    <n v="1588.89"/>
    <n v="44"/>
    <s v="Low"/>
    <n v="0"/>
    <n v="1"/>
    <x v="1"/>
    <x v="1"/>
    <n v="12"/>
    <x v="0"/>
    <b v="1"/>
    <b v="0"/>
    <b v="0"/>
    <b v="0"/>
  </r>
  <r>
    <x v="0"/>
    <x v="369"/>
    <s v="Client_1924"/>
    <x v="3"/>
    <x v="7"/>
    <x v="0"/>
    <x v="283"/>
    <x v="1"/>
    <x v="1"/>
    <x v="0"/>
    <x v="0"/>
    <x v="1"/>
    <x v="1"/>
    <x v="270"/>
    <n v="1832.46"/>
    <n v="9"/>
    <s v="Low"/>
    <n v="0"/>
    <n v="0"/>
    <x v="0"/>
    <x v="1"/>
    <n v="6"/>
    <x v="0"/>
    <b v="1"/>
    <b v="0"/>
    <b v="0"/>
    <b v="0"/>
  </r>
  <r>
    <x v="2"/>
    <x v="370"/>
    <s v="Client_2255"/>
    <x v="0"/>
    <x v="10"/>
    <x v="1"/>
    <x v="284"/>
    <x v="6"/>
    <x v="6"/>
    <x v="1"/>
    <x v="1"/>
    <x v="1"/>
    <x v="1"/>
    <x v="271"/>
    <n v="4061.15"/>
    <n v="29"/>
    <s v="High"/>
    <n v="0"/>
    <n v="1"/>
    <x v="1"/>
    <x v="1"/>
    <n v="6"/>
    <x v="0"/>
    <b v="1"/>
    <b v="0"/>
    <b v="0"/>
    <b v="0"/>
  </r>
  <r>
    <x v="0"/>
    <x v="371"/>
    <s v="Client_1736"/>
    <x v="0"/>
    <x v="0"/>
    <x v="2"/>
    <x v="151"/>
    <x v="6"/>
    <x v="6"/>
    <x v="0"/>
    <x v="1"/>
    <x v="1"/>
    <x v="1"/>
    <x v="272"/>
    <n v="3548.39"/>
    <n v="17"/>
    <s v="Medium"/>
    <n v="0"/>
    <n v="1"/>
    <x v="2"/>
    <x v="0"/>
    <n v="60"/>
    <x v="0"/>
    <b v="1"/>
    <b v="1"/>
    <b v="0"/>
    <b v="0"/>
  </r>
  <r>
    <x v="3"/>
    <x v="372"/>
    <s v="Client_2134"/>
    <x v="0"/>
    <x v="6"/>
    <x v="0"/>
    <x v="285"/>
    <x v="8"/>
    <x v="8"/>
    <x v="1"/>
    <x v="3"/>
    <x v="6"/>
    <x v="6"/>
    <x v="273"/>
    <n v="3690.86"/>
    <n v="16"/>
    <s v="Medium"/>
    <n v="0"/>
    <n v="0"/>
    <x v="0"/>
    <x v="1"/>
    <n v="6"/>
    <x v="0"/>
    <b v="1"/>
    <b v="0"/>
    <b v="0"/>
    <b v="0"/>
  </r>
  <r>
    <x v="1"/>
    <x v="373"/>
    <s v="Client_1942"/>
    <x v="4"/>
    <x v="14"/>
    <x v="1"/>
    <x v="164"/>
    <x v="9"/>
    <x v="9"/>
    <x v="1"/>
    <x v="3"/>
    <x v="6"/>
    <x v="6"/>
    <x v="274"/>
    <n v="2040.3"/>
    <n v="16"/>
    <s v="Medium"/>
    <n v="0"/>
    <n v="1"/>
    <x v="1"/>
    <x v="0"/>
    <n v="24"/>
    <x v="0"/>
    <b v="1"/>
    <b v="1"/>
    <b v="0"/>
    <b v="0"/>
  </r>
  <r>
    <x v="0"/>
    <x v="374"/>
    <s v="Client_1408"/>
    <x v="3"/>
    <x v="9"/>
    <x v="2"/>
    <x v="286"/>
    <x v="1"/>
    <x v="1"/>
    <x v="0"/>
    <x v="0"/>
    <x v="6"/>
    <x v="6"/>
    <x v="117"/>
    <n v="3057.45"/>
    <n v="27"/>
    <s v="Medium"/>
    <n v="0"/>
    <n v="1"/>
    <x v="2"/>
    <x v="0"/>
    <n v="36"/>
    <x v="0"/>
    <b v="1"/>
    <b v="1"/>
    <b v="0"/>
    <b v="0"/>
  </r>
  <r>
    <x v="0"/>
    <x v="375"/>
    <s v="Client_1290"/>
    <x v="2"/>
    <x v="5"/>
    <x v="0"/>
    <x v="287"/>
    <x v="10"/>
    <x v="10"/>
    <x v="1"/>
    <x v="1"/>
    <x v="4"/>
    <x v="4"/>
    <x v="275"/>
    <n v="1721.56"/>
    <n v="41"/>
    <s v="Low"/>
    <n v="0"/>
    <n v="0"/>
    <x v="0"/>
    <x v="0"/>
    <n v="42"/>
    <x v="0"/>
    <b v="1"/>
    <b v="1"/>
    <b v="0"/>
    <b v="0"/>
  </r>
  <r>
    <x v="2"/>
    <x v="376"/>
    <s v="Client_2582"/>
    <x v="2"/>
    <x v="13"/>
    <x v="2"/>
    <x v="134"/>
    <x v="1"/>
    <x v="1"/>
    <x v="0"/>
    <x v="0"/>
    <x v="3"/>
    <x v="3"/>
    <x v="120"/>
    <n v="1017.14"/>
    <n v="39"/>
    <s v="Low"/>
    <n v="0"/>
    <n v="1"/>
    <x v="2"/>
    <x v="1"/>
    <n v="6"/>
    <x v="0"/>
    <b v="1"/>
    <b v="0"/>
    <b v="0"/>
    <b v="0"/>
  </r>
  <r>
    <x v="1"/>
    <x v="377"/>
    <s v="Client_998"/>
    <x v="0"/>
    <x v="5"/>
    <x v="1"/>
    <x v="177"/>
    <x v="4"/>
    <x v="4"/>
    <x v="1"/>
    <x v="3"/>
    <x v="0"/>
    <x v="0"/>
    <x v="21"/>
    <n v="3838.05"/>
    <n v="46"/>
    <s v="Medium"/>
    <n v="0"/>
    <n v="1"/>
    <x v="1"/>
    <x v="1"/>
    <n v="18"/>
    <x v="0"/>
    <b v="1"/>
    <b v="0"/>
    <b v="0"/>
    <b v="0"/>
  </r>
  <r>
    <x v="1"/>
    <x v="378"/>
    <s v="Client_1613"/>
    <x v="0"/>
    <x v="1"/>
    <x v="0"/>
    <x v="235"/>
    <x v="9"/>
    <x v="9"/>
    <x v="0"/>
    <x v="3"/>
    <x v="3"/>
    <x v="3"/>
    <x v="15"/>
    <n v="1528.22"/>
    <n v="49"/>
    <s v="Low"/>
    <n v="0"/>
    <n v="0"/>
    <x v="0"/>
    <x v="0"/>
    <n v="54"/>
    <x v="0"/>
    <b v="1"/>
    <b v="1"/>
    <b v="0"/>
    <b v="0"/>
  </r>
  <r>
    <x v="3"/>
    <x v="379"/>
    <s v="Client_2584"/>
    <x v="0"/>
    <x v="6"/>
    <x v="0"/>
    <x v="288"/>
    <x v="8"/>
    <x v="8"/>
    <x v="0"/>
    <x v="3"/>
    <x v="4"/>
    <x v="4"/>
    <x v="61"/>
    <n v="1878.92"/>
    <n v="33"/>
    <s v="Low"/>
    <n v="0"/>
    <n v="0"/>
    <x v="0"/>
    <x v="0"/>
    <n v="30"/>
    <x v="0"/>
    <b v="1"/>
    <b v="1"/>
    <b v="0"/>
    <b v="0"/>
  </r>
  <r>
    <x v="2"/>
    <x v="380"/>
    <s v="Client_1055"/>
    <x v="3"/>
    <x v="5"/>
    <x v="0"/>
    <x v="289"/>
    <x v="1"/>
    <x v="1"/>
    <x v="1"/>
    <x v="0"/>
    <x v="0"/>
    <x v="0"/>
    <x v="276"/>
    <n v="3620.73"/>
    <n v="18"/>
    <s v="Medium"/>
    <n v="0"/>
    <n v="0"/>
    <x v="0"/>
    <x v="0"/>
    <n v="54"/>
    <x v="0"/>
    <b v="1"/>
    <b v="1"/>
    <b v="0"/>
    <b v="0"/>
  </r>
  <r>
    <x v="3"/>
    <x v="381"/>
    <s v="Client_558"/>
    <x v="1"/>
    <x v="11"/>
    <x v="2"/>
    <x v="290"/>
    <x v="2"/>
    <x v="2"/>
    <x v="1"/>
    <x v="1"/>
    <x v="4"/>
    <x v="4"/>
    <x v="277"/>
    <n v="1662.3"/>
    <n v="13"/>
    <s v="Low"/>
    <n v="0"/>
    <n v="1"/>
    <x v="2"/>
    <x v="0"/>
    <n v="60"/>
    <x v="0"/>
    <b v="1"/>
    <b v="1"/>
    <b v="0"/>
    <b v="0"/>
  </r>
  <r>
    <x v="0"/>
    <x v="382"/>
    <s v="Client_1749"/>
    <x v="4"/>
    <x v="9"/>
    <x v="2"/>
    <x v="291"/>
    <x v="10"/>
    <x v="10"/>
    <x v="0"/>
    <x v="1"/>
    <x v="3"/>
    <x v="3"/>
    <x v="278"/>
    <n v="4059.22"/>
    <n v="12"/>
    <s v="High"/>
    <n v="0"/>
    <n v="1"/>
    <x v="2"/>
    <x v="0"/>
    <n v="48"/>
    <x v="0"/>
    <b v="1"/>
    <b v="1"/>
    <b v="0"/>
    <b v="0"/>
  </r>
  <r>
    <x v="3"/>
    <x v="383"/>
    <s v="Client_2189"/>
    <x v="2"/>
    <x v="1"/>
    <x v="2"/>
    <x v="21"/>
    <x v="8"/>
    <x v="8"/>
    <x v="0"/>
    <x v="3"/>
    <x v="3"/>
    <x v="3"/>
    <x v="279"/>
    <n v="1336.42"/>
    <n v="20"/>
    <s v="Low"/>
    <n v="0"/>
    <n v="1"/>
    <x v="2"/>
    <x v="1"/>
    <n v="18"/>
    <x v="0"/>
    <b v="1"/>
    <b v="0"/>
    <b v="0"/>
    <b v="0"/>
  </r>
  <r>
    <x v="0"/>
    <x v="384"/>
    <s v="Client_2027"/>
    <x v="2"/>
    <x v="9"/>
    <x v="4"/>
    <x v="292"/>
    <x v="9"/>
    <x v="9"/>
    <x v="1"/>
    <x v="3"/>
    <x v="1"/>
    <x v="1"/>
    <x v="87"/>
    <n v="1263.3499999999999"/>
    <n v="45"/>
    <s v="Low"/>
    <n v="1"/>
    <n v="1"/>
    <x v="4"/>
    <x v="0"/>
    <n v="60"/>
    <x v="0"/>
    <b v="1"/>
    <b v="1"/>
    <b v="0"/>
    <b v="1"/>
  </r>
  <r>
    <x v="1"/>
    <x v="385"/>
    <s v="Client_771"/>
    <x v="2"/>
    <x v="8"/>
    <x v="0"/>
    <x v="293"/>
    <x v="10"/>
    <x v="10"/>
    <x v="1"/>
    <x v="1"/>
    <x v="2"/>
    <x v="2"/>
    <x v="189"/>
    <n v="3854.31"/>
    <n v="13"/>
    <s v="Medium"/>
    <n v="0"/>
    <n v="0"/>
    <x v="0"/>
    <x v="0"/>
    <n v="24"/>
    <x v="0"/>
    <b v="1"/>
    <b v="1"/>
    <b v="0"/>
    <b v="0"/>
  </r>
  <r>
    <x v="2"/>
    <x v="386"/>
    <s v="Client_2203"/>
    <x v="2"/>
    <x v="12"/>
    <x v="4"/>
    <x v="145"/>
    <x v="8"/>
    <x v="8"/>
    <x v="1"/>
    <x v="3"/>
    <x v="2"/>
    <x v="2"/>
    <x v="280"/>
    <n v="3866.31"/>
    <n v="44"/>
    <s v="Medium"/>
    <n v="1"/>
    <n v="1"/>
    <x v="4"/>
    <x v="1"/>
    <n v="12"/>
    <x v="0"/>
    <b v="1"/>
    <b v="0"/>
    <b v="0"/>
    <b v="1"/>
  </r>
  <r>
    <x v="2"/>
    <x v="387"/>
    <s v="Client_462"/>
    <x v="2"/>
    <x v="14"/>
    <x v="0"/>
    <x v="294"/>
    <x v="11"/>
    <x v="11"/>
    <x v="0"/>
    <x v="2"/>
    <x v="4"/>
    <x v="4"/>
    <x v="79"/>
    <n v="3615.2"/>
    <n v="15"/>
    <s v="Medium"/>
    <n v="0"/>
    <n v="0"/>
    <x v="0"/>
    <x v="0"/>
    <n v="24"/>
    <x v="0"/>
    <b v="1"/>
    <b v="1"/>
    <b v="0"/>
    <b v="0"/>
  </r>
  <r>
    <x v="2"/>
    <x v="388"/>
    <s v="Client_2887"/>
    <x v="0"/>
    <x v="6"/>
    <x v="0"/>
    <x v="13"/>
    <x v="9"/>
    <x v="9"/>
    <x v="1"/>
    <x v="3"/>
    <x v="2"/>
    <x v="2"/>
    <x v="243"/>
    <n v="2125.64"/>
    <n v="14"/>
    <s v="Medium"/>
    <n v="0"/>
    <n v="0"/>
    <x v="0"/>
    <x v="0"/>
    <n v="30"/>
    <x v="0"/>
    <b v="1"/>
    <b v="1"/>
    <b v="0"/>
    <b v="0"/>
  </r>
  <r>
    <x v="1"/>
    <x v="389"/>
    <s v="Client_1291"/>
    <x v="0"/>
    <x v="13"/>
    <x v="0"/>
    <x v="126"/>
    <x v="5"/>
    <x v="5"/>
    <x v="1"/>
    <x v="2"/>
    <x v="4"/>
    <x v="4"/>
    <x v="281"/>
    <n v="1151.01"/>
    <n v="50"/>
    <s v="Low"/>
    <n v="0"/>
    <n v="0"/>
    <x v="0"/>
    <x v="0"/>
    <n v="60"/>
    <x v="0"/>
    <b v="1"/>
    <b v="1"/>
    <b v="0"/>
    <b v="0"/>
  </r>
  <r>
    <x v="2"/>
    <x v="390"/>
    <s v="Client_2639"/>
    <x v="1"/>
    <x v="2"/>
    <x v="1"/>
    <x v="295"/>
    <x v="2"/>
    <x v="2"/>
    <x v="0"/>
    <x v="1"/>
    <x v="0"/>
    <x v="0"/>
    <x v="215"/>
    <n v="3140.61"/>
    <n v="48"/>
    <s v="Medium"/>
    <n v="0"/>
    <n v="1"/>
    <x v="1"/>
    <x v="3"/>
    <n v="0"/>
    <x v="0"/>
    <b v="1"/>
    <b v="0"/>
    <b v="0"/>
    <b v="0"/>
  </r>
  <r>
    <x v="1"/>
    <x v="391"/>
    <s v="Client_2499"/>
    <x v="3"/>
    <x v="6"/>
    <x v="2"/>
    <x v="296"/>
    <x v="11"/>
    <x v="11"/>
    <x v="1"/>
    <x v="2"/>
    <x v="5"/>
    <x v="5"/>
    <x v="282"/>
    <n v="4850.4399999999996"/>
    <n v="16"/>
    <s v="High"/>
    <n v="0"/>
    <n v="1"/>
    <x v="2"/>
    <x v="0"/>
    <n v="42"/>
    <x v="0"/>
    <b v="1"/>
    <b v="1"/>
    <b v="0"/>
    <b v="0"/>
  </r>
  <r>
    <x v="0"/>
    <x v="392"/>
    <s v="Client_592"/>
    <x v="2"/>
    <x v="5"/>
    <x v="1"/>
    <x v="8"/>
    <x v="6"/>
    <x v="6"/>
    <x v="1"/>
    <x v="1"/>
    <x v="5"/>
    <x v="5"/>
    <x v="252"/>
    <n v="3249.46"/>
    <n v="47"/>
    <s v="Medium"/>
    <n v="0"/>
    <n v="1"/>
    <x v="1"/>
    <x v="0"/>
    <n v="42"/>
    <x v="0"/>
    <b v="1"/>
    <b v="1"/>
    <b v="0"/>
    <b v="0"/>
  </r>
  <r>
    <x v="0"/>
    <x v="393"/>
    <s v="Client_1540"/>
    <x v="0"/>
    <x v="0"/>
    <x v="2"/>
    <x v="297"/>
    <x v="10"/>
    <x v="10"/>
    <x v="0"/>
    <x v="1"/>
    <x v="1"/>
    <x v="1"/>
    <x v="108"/>
    <n v="1096.57"/>
    <n v="37"/>
    <s v="Low"/>
    <n v="0"/>
    <n v="1"/>
    <x v="2"/>
    <x v="0"/>
    <n v="30"/>
    <x v="0"/>
    <b v="1"/>
    <b v="1"/>
    <b v="0"/>
    <b v="0"/>
  </r>
  <r>
    <x v="1"/>
    <x v="394"/>
    <s v="Client_984"/>
    <x v="2"/>
    <x v="9"/>
    <x v="2"/>
    <x v="298"/>
    <x v="11"/>
    <x v="11"/>
    <x v="0"/>
    <x v="2"/>
    <x v="1"/>
    <x v="1"/>
    <x v="283"/>
    <n v="4414.6099999999997"/>
    <n v="44"/>
    <s v="High"/>
    <n v="0"/>
    <n v="1"/>
    <x v="2"/>
    <x v="0"/>
    <n v="24"/>
    <x v="0"/>
    <b v="1"/>
    <b v="1"/>
    <b v="0"/>
    <b v="0"/>
  </r>
  <r>
    <x v="2"/>
    <x v="395"/>
    <s v="Client_805"/>
    <x v="2"/>
    <x v="4"/>
    <x v="2"/>
    <x v="162"/>
    <x v="6"/>
    <x v="6"/>
    <x v="0"/>
    <x v="1"/>
    <x v="0"/>
    <x v="0"/>
    <x v="155"/>
    <n v="2176.7399999999998"/>
    <n v="18"/>
    <s v="Medium"/>
    <n v="0"/>
    <n v="1"/>
    <x v="2"/>
    <x v="0"/>
    <n v="54"/>
    <x v="0"/>
    <b v="1"/>
    <b v="1"/>
    <b v="0"/>
    <b v="0"/>
  </r>
  <r>
    <x v="2"/>
    <x v="396"/>
    <s v="Client_983"/>
    <x v="1"/>
    <x v="13"/>
    <x v="0"/>
    <x v="299"/>
    <x v="11"/>
    <x v="11"/>
    <x v="0"/>
    <x v="2"/>
    <x v="0"/>
    <x v="0"/>
    <x v="284"/>
    <n v="1683.81"/>
    <n v="27"/>
    <s v="Low"/>
    <n v="0"/>
    <n v="0"/>
    <x v="0"/>
    <x v="1"/>
    <n v="6"/>
    <x v="0"/>
    <b v="1"/>
    <b v="0"/>
    <b v="0"/>
    <b v="0"/>
  </r>
  <r>
    <x v="3"/>
    <x v="397"/>
    <s v="Client_797"/>
    <x v="3"/>
    <x v="4"/>
    <x v="2"/>
    <x v="298"/>
    <x v="11"/>
    <x v="11"/>
    <x v="0"/>
    <x v="2"/>
    <x v="1"/>
    <x v="1"/>
    <x v="185"/>
    <n v="2648.1"/>
    <n v="19"/>
    <s v="Medium"/>
    <n v="0"/>
    <n v="1"/>
    <x v="2"/>
    <x v="1"/>
    <n v="6"/>
    <x v="0"/>
    <b v="1"/>
    <b v="0"/>
    <b v="0"/>
    <b v="0"/>
  </r>
  <r>
    <x v="0"/>
    <x v="398"/>
    <s v="Client_494"/>
    <x v="4"/>
    <x v="6"/>
    <x v="2"/>
    <x v="300"/>
    <x v="2"/>
    <x v="2"/>
    <x v="1"/>
    <x v="1"/>
    <x v="5"/>
    <x v="5"/>
    <x v="285"/>
    <n v="3533.87"/>
    <n v="47"/>
    <s v="Medium"/>
    <n v="0"/>
    <n v="1"/>
    <x v="2"/>
    <x v="0"/>
    <n v="66"/>
    <x v="0"/>
    <b v="1"/>
    <b v="1"/>
    <b v="0"/>
    <b v="0"/>
  </r>
  <r>
    <x v="3"/>
    <x v="399"/>
    <s v="Client_2561"/>
    <x v="3"/>
    <x v="12"/>
    <x v="2"/>
    <x v="301"/>
    <x v="2"/>
    <x v="2"/>
    <x v="0"/>
    <x v="1"/>
    <x v="1"/>
    <x v="1"/>
    <x v="140"/>
    <n v="4355.57"/>
    <n v="46"/>
    <s v="High"/>
    <n v="0"/>
    <n v="1"/>
    <x v="2"/>
    <x v="0"/>
    <n v="54"/>
    <x v="0"/>
    <b v="1"/>
    <b v="1"/>
    <b v="0"/>
    <b v="0"/>
  </r>
  <r>
    <x v="2"/>
    <x v="400"/>
    <s v="Client_1503"/>
    <x v="3"/>
    <x v="3"/>
    <x v="0"/>
    <x v="302"/>
    <x v="6"/>
    <x v="6"/>
    <x v="1"/>
    <x v="1"/>
    <x v="3"/>
    <x v="3"/>
    <x v="286"/>
    <n v="1543.04"/>
    <n v="39"/>
    <s v="Low"/>
    <n v="0"/>
    <n v="0"/>
    <x v="0"/>
    <x v="0"/>
    <n v="60"/>
    <x v="0"/>
    <b v="1"/>
    <b v="1"/>
    <b v="0"/>
    <b v="0"/>
  </r>
  <r>
    <x v="3"/>
    <x v="401"/>
    <s v="Client_2792"/>
    <x v="4"/>
    <x v="2"/>
    <x v="2"/>
    <x v="303"/>
    <x v="5"/>
    <x v="5"/>
    <x v="0"/>
    <x v="2"/>
    <x v="3"/>
    <x v="3"/>
    <x v="287"/>
    <n v="3536.35"/>
    <n v="4"/>
    <s v="Medium"/>
    <n v="0"/>
    <n v="1"/>
    <x v="2"/>
    <x v="0"/>
    <n v="36"/>
    <x v="2"/>
    <b v="1"/>
    <b v="1"/>
    <b v="0"/>
    <b v="0"/>
  </r>
  <r>
    <x v="3"/>
    <x v="402"/>
    <s v="Client_930"/>
    <x v="0"/>
    <x v="3"/>
    <x v="1"/>
    <x v="304"/>
    <x v="8"/>
    <x v="8"/>
    <x v="1"/>
    <x v="3"/>
    <x v="6"/>
    <x v="6"/>
    <x v="250"/>
    <n v="1453.31"/>
    <n v="5"/>
    <s v="Low"/>
    <n v="0"/>
    <n v="1"/>
    <x v="1"/>
    <x v="0"/>
    <n v="54"/>
    <x v="2"/>
    <b v="1"/>
    <b v="1"/>
    <b v="0"/>
    <b v="0"/>
  </r>
  <r>
    <x v="3"/>
    <x v="403"/>
    <s v="Client_1345"/>
    <x v="3"/>
    <x v="10"/>
    <x v="4"/>
    <x v="305"/>
    <x v="9"/>
    <x v="9"/>
    <x v="0"/>
    <x v="3"/>
    <x v="0"/>
    <x v="0"/>
    <x v="288"/>
    <n v="1504.07"/>
    <n v="21"/>
    <s v="Low"/>
    <n v="1"/>
    <n v="1"/>
    <x v="4"/>
    <x v="0"/>
    <n v="60"/>
    <x v="0"/>
    <b v="1"/>
    <b v="1"/>
    <b v="0"/>
    <b v="1"/>
  </r>
  <r>
    <x v="0"/>
    <x v="404"/>
    <s v="Client_1779"/>
    <x v="4"/>
    <x v="9"/>
    <x v="1"/>
    <x v="256"/>
    <x v="6"/>
    <x v="6"/>
    <x v="1"/>
    <x v="1"/>
    <x v="0"/>
    <x v="0"/>
    <x v="123"/>
    <n v="3729.69"/>
    <n v="36"/>
    <s v="Medium"/>
    <n v="0"/>
    <n v="1"/>
    <x v="1"/>
    <x v="1"/>
    <n v="18"/>
    <x v="0"/>
    <b v="1"/>
    <b v="0"/>
    <b v="0"/>
    <b v="0"/>
  </r>
  <r>
    <x v="3"/>
    <x v="405"/>
    <s v="Client_1150"/>
    <x v="4"/>
    <x v="12"/>
    <x v="0"/>
    <x v="306"/>
    <x v="6"/>
    <x v="6"/>
    <x v="0"/>
    <x v="1"/>
    <x v="6"/>
    <x v="6"/>
    <x v="61"/>
    <n v="4020.89"/>
    <n v="31"/>
    <s v="High"/>
    <n v="0"/>
    <n v="0"/>
    <x v="0"/>
    <x v="0"/>
    <n v="30"/>
    <x v="0"/>
    <b v="1"/>
    <b v="1"/>
    <b v="0"/>
    <b v="0"/>
  </r>
  <r>
    <x v="3"/>
    <x v="406"/>
    <s v="Client_1772"/>
    <x v="0"/>
    <x v="3"/>
    <x v="4"/>
    <x v="134"/>
    <x v="1"/>
    <x v="1"/>
    <x v="0"/>
    <x v="0"/>
    <x v="3"/>
    <x v="3"/>
    <x v="289"/>
    <n v="3821.48"/>
    <n v="17"/>
    <s v="Medium"/>
    <n v="1"/>
    <n v="1"/>
    <x v="4"/>
    <x v="1"/>
    <n v="18"/>
    <x v="0"/>
    <b v="1"/>
    <b v="0"/>
    <b v="0"/>
    <b v="1"/>
  </r>
  <r>
    <x v="3"/>
    <x v="407"/>
    <s v="Client_1834"/>
    <x v="3"/>
    <x v="2"/>
    <x v="3"/>
    <x v="307"/>
    <x v="11"/>
    <x v="11"/>
    <x v="1"/>
    <x v="2"/>
    <x v="2"/>
    <x v="2"/>
    <x v="290"/>
    <n v="4369.37"/>
    <n v="45"/>
    <s v="High"/>
    <n v="0"/>
    <n v="0"/>
    <x v="3"/>
    <x v="1"/>
    <n v="18"/>
    <x v="0"/>
    <b v="1"/>
    <b v="0"/>
    <b v="0"/>
    <b v="0"/>
  </r>
  <r>
    <x v="0"/>
    <x v="408"/>
    <s v="Client_292"/>
    <x v="2"/>
    <x v="14"/>
    <x v="0"/>
    <x v="308"/>
    <x v="5"/>
    <x v="5"/>
    <x v="0"/>
    <x v="2"/>
    <x v="3"/>
    <x v="3"/>
    <x v="160"/>
    <n v="3225.27"/>
    <n v="28"/>
    <s v="Medium"/>
    <n v="0"/>
    <n v="0"/>
    <x v="0"/>
    <x v="0"/>
    <n v="42"/>
    <x v="0"/>
    <b v="1"/>
    <b v="1"/>
    <b v="0"/>
    <b v="0"/>
  </r>
  <r>
    <x v="1"/>
    <x v="409"/>
    <s v="Client_1505"/>
    <x v="0"/>
    <x v="4"/>
    <x v="2"/>
    <x v="309"/>
    <x v="0"/>
    <x v="0"/>
    <x v="1"/>
    <x v="0"/>
    <x v="5"/>
    <x v="5"/>
    <x v="209"/>
    <n v="1641.42"/>
    <n v="4"/>
    <s v="Low"/>
    <n v="0"/>
    <n v="1"/>
    <x v="2"/>
    <x v="0"/>
    <n v="54"/>
    <x v="2"/>
    <b v="1"/>
    <b v="1"/>
    <b v="0"/>
    <b v="0"/>
  </r>
  <r>
    <x v="2"/>
    <x v="410"/>
    <s v="Client_2508"/>
    <x v="0"/>
    <x v="9"/>
    <x v="4"/>
    <x v="310"/>
    <x v="11"/>
    <x v="11"/>
    <x v="0"/>
    <x v="2"/>
    <x v="6"/>
    <x v="6"/>
    <x v="130"/>
    <n v="1831.52"/>
    <n v="31"/>
    <s v="Low"/>
    <n v="1"/>
    <n v="1"/>
    <x v="4"/>
    <x v="0"/>
    <n v="48"/>
    <x v="0"/>
    <b v="1"/>
    <b v="1"/>
    <b v="0"/>
    <b v="1"/>
  </r>
  <r>
    <x v="3"/>
    <x v="411"/>
    <s v="Client_2442"/>
    <x v="4"/>
    <x v="9"/>
    <x v="2"/>
    <x v="8"/>
    <x v="6"/>
    <x v="6"/>
    <x v="1"/>
    <x v="1"/>
    <x v="5"/>
    <x v="5"/>
    <x v="291"/>
    <n v="3122.6"/>
    <n v="39"/>
    <s v="Medium"/>
    <n v="0"/>
    <n v="1"/>
    <x v="2"/>
    <x v="0"/>
    <n v="24"/>
    <x v="0"/>
    <b v="1"/>
    <b v="1"/>
    <b v="0"/>
    <b v="0"/>
  </r>
  <r>
    <x v="0"/>
    <x v="412"/>
    <s v="Client_2765"/>
    <x v="0"/>
    <x v="0"/>
    <x v="3"/>
    <x v="203"/>
    <x v="2"/>
    <x v="2"/>
    <x v="1"/>
    <x v="1"/>
    <x v="3"/>
    <x v="3"/>
    <x v="206"/>
    <n v="2409.65"/>
    <n v="48"/>
    <s v="Medium"/>
    <n v="0"/>
    <n v="0"/>
    <x v="3"/>
    <x v="1"/>
    <n v="12"/>
    <x v="0"/>
    <b v="1"/>
    <b v="0"/>
    <b v="0"/>
    <b v="0"/>
  </r>
  <r>
    <x v="1"/>
    <x v="413"/>
    <s v="Client_2317"/>
    <x v="3"/>
    <x v="11"/>
    <x v="1"/>
    <x v="49"/>
    <x v="3"/>
    <x v="3"/>
    <x v="1"/>
    <x v="2"/>
    <x v="5"/>
    <x v="5"/>
    <x v="292"/>
    <n v="4581.53"/>
    <n v="26"/>
    <s v="High"/>
    <n v="0"/>
    <n v="1"/>
    <x v="1"/>
    <x v="0"/>
    <n v="60"/>
    <x v="0"/>
    <b v="1"/>
    <b v="1"/>
    <b v="0"/>
    <b v="0"/>
  </r>
  <r>
    <x v="0"/>
    <x v="414"/>
    <s v="Client_2641"/>
    <x v="1"/>
    <x v="10"/>
    <x v="2"/>
    <x v="311"/>
    <x v="8"/>
    <x v="8"/>
    <x v="1"/>
    <x v="3"/>
    <x v="6"/>
    <x v="6"/>
    <x v="102"/>
    <n v="4645.3900000000003"/>
    <n v="42"/>
    <s v="High"/>
    <n v="0"/>
    <n v="1"/>
    <x v="2"/>
    <x v="1"/>
    <n v="6"/>
    <x v="0"/>
    <b v="1"/>
    <b v="0"/>
    <b v="0"/>
    <b v="0"/>
  </r>
  <r>
    <x v="3"/>
    <x v="415"/>
    <s v="Client_036"/>
    <x v="2"/>
    <x v="9"/>
    <x v="3"/>
    <x v="312"/>
    <x v="0"/>
    <x v="0"/>
    <x v="0"/>
    <x v="0"/>
    <x v="6"/>
    <x v="6"/>
    <x v="293"/>
    <n v="3085.67"/>
    <n v="12"/>
    <s v="Medium"/>
    <n v="0"/>
    <n v="0"/>
    <x v="3"/>
    <x v="1"/>
    <n v="6"/>
    <x v="0"/>
    <b v="1"/>
    <b v="0"/>
    <b v="0"/>
    <b v="0"/>
  </r>
  <r>
    <x v="2"/>
    <x v="416"/>
    <s v="Client_147"/>
    <x v="1"/>
    <x v="14"/>
    <x v="0"/>
    <x v="313"/>
    <x v="9"/>
    <x v="9"/>
    <x v="0"/>
    <x v="3"/>
    <x v="4"/>
    <x v="4"/>
    <x v="294"/>
    <n v="2266.79"/>
    <n v="35"/>
    <s v="Medium"/>
    <n v="0"/>
    <n v="0"/>
    <x v="0"/>
    <x v="0"/>
    <n v="60"/>
    <x v="0"/>
    <b v="1"/>
    <b v="1"/>
    <b v="0"/>
    <b v="0"/>
  </r>
  <r>
    <x v="2"/>
    <x v="417"/>
    <s v="Client_026"/>
    <x v="2"/>
    <x v="5"/>
    <x v="2"/>
    <x v="314"/>
    <x v="9"/>
    <x v="9"/>
    <x v="1"/>
    <x v="3"/>
    <x v="1"/>
    <x v="1"/>
    <x v="295"/>
    <n v="2508.7800000000002"/>
    <n v="6"/>
    <s v="Medium"/>
    <n v="0"/>
    <n v="1"/>
    <x v="2"/>
    <x v="0"/>
    <n v="36"/>
    <x v="0"/>
    <b v="1"/>
    <b v="1"/>
    <b v="0"/>
    <b v="0"/>
  </r>
  <r>
    <x v="0"/>
    <x v="418"/>
    <s v="Client_1977"/>
    <x v="4"/>
    <x v="5"/>
    <x v="0"/>
    <x v="201"/>
    <x v="11"/>
    <x v="11"/>
    <x v="0"/>
    <x v="2"/>
    <x v="3"/>
    <x v="3"/>
    <x v="296"/>
    <n v="2719.65"/>
    <n v="42"/>
    <s v="Medium"/>
    <n v="0"/>
    <n v="0"/>
    <x v="0"/>
    <x v="0"/>
    <n v="48"/>
    <x v="0"/>
    <b v="1"/>
    <b v="1"/>
    <b v="0"/>
    <b v="0"/>
  </r>
  <r>
    <x v="1"/>
    <x v="419"/>
    <s v="Client_588"/>
    <x v="3"/>
    <x v="2"/>
    <x v="2"/>
    <x v="315"/>
    <x v="5"/>
    <x v="5"/>
    <x v="1"/>
    <x v="2"/>
    <x v="4"/>
    <x v="4"/>
    <x v="297"/>
    <n v="3163.22"/>
    <n v="5"/>
    <s v="Medium"/>
    <n v="0"/>
    <n v="1"/>
    <x v="2"/>
    <x v="0"/>
    <n v="48"/>
    <x v="2"/>
    <b v="1"/>
    <b v="1"/>
    <b v="0"/>
    <b v="0"/>
  </r>
  <r>
    <x v="2"/>
    <x v="420"/>
    <s v="Client_568"/>
    <x v="3"/>
    <x v="6"/>
    <x v="0"/>
    <x v="316"/>
    <x v="7"/>
    <x v="7"/>
    <x v="0"/>
    <x v="0"/>
    <x v="0"/>
    <x v="0"/>
    <x v="49"/>
    <n v="4749.4399999999996"/>
    <n v="9"/>
    <s v="High"/>
    <n v="0"/>
    <n v="0"/>
    <x v="0"/>
    <x v="0"/>
    <n v="60"/>
    <x v="0"/>
    <b v="1"/>
    <b v="1"/>
    <b v="0"/>
    <b v="0"/>
  </r>
  <r>
    <x v="0"/>
    <x v="421"/>
    <s v="Client_2475"/>
    <x v="3"/>
    <x v="11"/>
    <x v="0"/>
    <x v="276"/>
    <x v="9"/>
    <x v="9"/>
    <x v="0"/>
    <x v="3"/>
    <x v="3"/>
    <x v="3"/>
    <x v="298"/>
    <n v="3112.51"/>
    <s v="N/A"/>
    <s v="Medium"/>
    <n v="0"/>
    <n v="0"/>
    <x v="0"/>
    <x v="1"/>
    <n v="12"/>
    <x v="0"/>
    <b v="1"/>
    <b v="0"/>
    <b v="0"/>
    <b v="0"/>
  </r>
  <r>
    <x v="0"/>
    <x v="422"/>
    <s v="Client_2693"/>
    <x v="0"/>
    <x v="0"/>
    <x v="1"/>
    <x v="317"/>
    <x v="3"/>
    <x v="3"/>
    <x v="0"/>
    <x v="2"/>
    <x v="6"/>
    <x v="6"/>
    <x v="160"/>
    <n v="4710.63"/>
    <n v="9"/>
    <s v="High"/>
    <n v="0"/>
    <n v="1"/>
    <x v="1"/>
    <x v="0"/>
    <n v="42"/>
    <x v="0"/>
    <b v="1"/>
    <b v="1"/>
    <b v="0"/>
    <b v="0"/>
  </r>
  <r>
    <x v="2"/>
    <x v="423"/>
    <s v="Client_870"/>
    <x v="2"/>
    <x v="7"/>
    <x v="3"/>
    <x v="28"/>
    <x v="8"/>
    <x v="8"/>
    <x v="1"/>
    <x v="3"/>
    <x v="5"/>
    <x v="5"/>
    <x v="149"/>
    <n v="2342.67"/>
    <n v="12"/>
    <s v="Medium"/>
    <n v="0"/>
    <n v="0"/>
    <x v="3"/>
    <x v="1"/>
    <n v="12"/>
    <x v="0"/>
    <b v="1"/>
    <b v="0"/>
    <b v="0"/>
    <b v="0"/>
  </r>
  <r>
    <x v="1"/>
    <x v="424"/>
    <s v="Client_2035"/>
    <x v="4"/>
    <x v="6"/>
    <x v="0"/>
    <x v="318"/>
    <x v="1"/>
    <x v="1"/>
    <x v="1"/>
    <x v="0"/>
    <x v="1"/>
    <x v="1"/>
    <x v="299"/>
    <n v="2138.0700000000002"/>
    <n v="12"/>
    <s v="Medium"/>
    <n v="0"/>
    <n v="0"/>
    <x v="0"/>
    <x v="0"/>
    <n v="48"/>
    <x v="0"/>
    <b v="1"/>
    <b v="1"/>
    <b v="0"/>
    <b v="0"/>
  </r>
  <r>
    <x v="0"/>
    <x v="425"/>
    <s v="Client_278"/>
    <x v="3"/>
    <x v="6"/>
    <x v="4"/>
    <x v="157"/>
    <x v="0"/>
    <x v="0"/>
    <x v="1"/>
    <x v="0"/>
    <x v="6"/>
    <x v="6"/>
    <x v="300"/>
    <n v="3141.16"/>
    <n v="14"/>
    <s v="Medium"/>
    <n v="1"/>
    <n v="1"/>
    <x v="4"/>
    <x v="0"/>
    <n v="42"/>
    <x v="0"/>
    <b v="1"/>
    <b v="1"/>
    <b v="0"/>
    <b v="1"/>
  </r>
  <r>
    <x v="0"/>
    <x v="426"/>
    <s v="Client_152"/>
    <x v="4"/>
    <x v="2"/>
    <x v="1"/>
    <x v="255"/>
    <x v="8"/>
    <x v="8"/>
    <x v="1"/>
    <x v="3"/>
    <x v="4"/>
    <x v="4"/>
    <x v="301"/>
    <n v="2483.5300000000002"/>
    <n v="11"/>
    <s v="Medium"/>
    <n v="0"/>
    <n v="1"/>
    <x v="1"/>
    <x v="0"/>
    <n v="60"/>
    <x v="0"/>
    <b v="1"/>
    <b v="1"/>
    <b v="0"/>
    <b v="0"/>
  </r>
  <r>
    <x v="1"/>
    <x v="427"/>
    <s v="Client_2592"/>
    <x v="3"/>
    <x v="3"/>
    <x v="4"/>
    <x v="190"/>
    <x v="10"/>
    <x v="10"/>
    <x v="0"/>
    <x v="1"/>
    <x v="2"/>
    <x v="2"/>
    <x v="302"/>
    <n v="1807.4"/>
    <n v="46"/>
    <s v="Low"/>
    <n v="1"/>
    <n v="1"/>
    <x v="4"/>
    <x v="1"/>
    <n v="6"/>
    <x v="0"/>
    <b v="1"/>
    <b v="0"/>
    <b v="0"/>
    <b v="1"/>
  </r>
  <r>
    <x v="3"/>
    <x v="428"/>
    <s v="Client_233"/>
    <x v="2"/>
    <x v="12"/>
    <x v="2"/>
    <x v="319"/>
    <x v="9"/>
    <x v="9"/>
    <x v="1"/>
    <x v="3"/>
    <x v="6"/>
    <x v="6"/>
    <x v="303"/>
    <n v="4534.1099999999997"/>
    <n v="16"/>
    <s v="High"/>
    <n v="0"/>
    <n v="1"/>
    <x v="2"/>
    <x v="0"/>
    <n v="24"/>
    <x v="0"/>
    <b v="1"/>
    <b v="1"/>
    <b v="0"/>
    <b v="0"/>
  </r>
  <r>
    <x v="0"/>
    <x v="429"/>
    <s v="Client_787"/>
    <x v="1"/>
    <x v="13"/>
    <x v="2"/>
    <x v="320"/>
    <x v="0"/>
    <x v="0"/>
    <x v="1"/>
    <x v="0"/>
    <x v="3"/>
    <x v="3"/>
    <x v="229"/>
    <n v="3063.34"/>
    <n v="8"/>
    <s v="Medium"/>
    <n v="0"/>
    <n v="1"/>
    <x v="2"/>
    <x v="0"/>
    <n v="48"/>
    <x v="0"/>
    <b v="1"/>
    <b v="1"/>
    <b v="0"/>
    <b v="0"/>
  </r>
  <r>
    <x v="3"/>
    <x v="430"/>
    <s v="Client_2412"/>
    <x v="3"/>
    <x v="3"/>
    <x v="0"/>
    <x v="321"/>
    <x v="8"/>
    <x v="8"/>
    <x v="1"/>
    <x v="3"/>
    <x v="2"/>
    <x v="2"/>
    <x v="304"/>
    <n v="1235"/>
    <s v="N/A"/>
    <s v="Low"/>
    <n v="0"/>
    <n v="0"/>
    <x v="0"/>
    <x v="2"/>
    <n v="0"/>
    <x v="0"/>
    <b v="1"/>
    <b v="0"/>
    <b v="0"/>
    <b v="0"/>
  </r>
  <r>
    <x v="2"/>
    <x v="431"/>
    <s v="Client_2671"/>
    <x v="1"/>
    <x v="6"/>
    <x v="1"/>
    <x v="159"/>
    <x v="1"/>
    <x v="1"/>
    <x v="0"/>
    <x v="0"/>
    <x v="4"/>
    <x v="4"/>
    <x v="65"/>
    <n v="4360.55"/>
    <n v="23"/>
    <s v="High"/>
    <n v="0"/>
    <n v="1"/>
    <x v="1"/>
    <x v="0"/>
    <n v="66"/>
    <x v="0"/>
    <b v="1"/>
    <b v="1"/>
    <b v="0"/>
    <b v="0"/>
  </r>
  <r>
    <x v="3"/>
    <x v="432"/>
    <s v="Client_2952"/>
    <x v="1"/>
    <x v="10"/>
    <x v="0"/>
    <x v="156"/>
    <x v="5"/>
    <x v="5"/>
    <x v="1"/>
    <x v="2"/>
    <x v="1"/>
    <x v="1"/>
    <x v="88"/>
    <n v="1525.28"/>
    <n v="46"/>
    <s v="Low"/>
    <n v="0"/>
    <n v="0"/>
    <x v="0"/>
    <x v="0"/>
    <n v="48"/>
    <x v="0"/>
    <b v="1"/>
    <b v="1"/>
    <b v="0"/>
    <b v="0"/>
  </r>
  <r>
    <x v="3"/>
    <x v="433"/>
    <s v="Client_1193"/>
    <x v="0"/>
    <x v="1"/>
    <x v="0"/>
    <x v="322"/>
    <x v="10"/>
    <x v="10"/>
    <x v="0"/>
    <x v="1"/>
    <x v="6"/>
    <x v="6"/>
    <x v="44"/>
    <n v="4943.57"/>
    <n v="36"/>
    <s v="High"/>
    <n v="0"/>
    <n v="0"/>
    <x v="0"/>
    <x v="0"/>
    <n v="42"/>
    <x v="0"/>
    <b v="1"/>
    <b v="1"/>
    <b v="0"/>
    <b v="0"/>
  </r>
  <r>
    <x v="2"/>
    <x v="434"/>
    <s v="Client_997"/>
    <x v="2"/>
    <x v="3"/>
    <x v="2"/>
    <x v="289"/>
    <x v="1"/>
    <x v="1"/>
    <x v="1"/>
    <x v="0"/>
    <x v="0"/>
    <x v="0"/>
    <x v="304"/>
    <n v="3867.22"/>
    <n v="6"/>
    <s v="Medium"/>
    <n v="0"/>
    <n v="1"/>
    <x v="2"/>
    <x v="2"/>
    <n v="0"/>
    <x v="0"/>
    <b v="1"/>
    <b v="0"/>
    <b v="0"/>
    <b v="0"/>
  </r>
  <r>
    <x v="2"/>
    <x v="435"/>
    <s v="Client_058"/>
    <x v="1"/>
    <x v="1"/>
    <x v="0"/>
    <x v="323"/>
    <x v="3"/>
    <x v="3"/>
    <x v="0"/>
    <x v="2"/>
    <x v="1"/>
    <x v="1"/>
    <x v="305"/>
    <n v="1056.75"/>
    <n v="43"/>
    <s v="Low"/>
    <n v="0"/>
    <n v="0"/>
    <x v="0"/>
    <x v="0"/>
    <n v="42"/>
    <x v="0"/>
    <b v="1"/>
    <b v="1"/>
    <b v="0"/>
    <b v="0"/>
  </r>
  <r>
    <x v="0"/>
    <x v="436"/>
    <s v="Client_2080"/>
    <x v="2"/>
    <x v="14"/>
    <x v="2"/>
    <x v="324"/>
    <x v="4"/>
    <x v="4"/>
    <x v="0"/>
    <x v="3"/>
    <x v="6"/>
    <x v="6"/>
    <x v="306"/>
    <n v="3456.63"/>
    <n v="21"/>
    <s v="Medium"/>
    <n v="0"/>
    <n v="1"/>
    <x v="2"/>
    <x v="1"/>
    <n v="18"/>
    <x v="0"/>
    <b v="1"/>
    <b v="0"/>
    <b v="0"/>
    <b v="0"/>
  </r>
  <r>
    <x v="3"/>
    <x v="437"/>
    <s v="Client_1818"/>
    <x v="4"/>
    <x v="8"/>
    <x v="1"/>
    <x v="325"/>
    <x v="11"/>
    <x v="11"/>
    <x v="1"/>
    <x v="2"/>
    <x v="6"/>
    <x v="6"/>
    <x v="307"/>
    <n v="1088.27"/>
    <n v="5"/>
    <s v="Low"/>
    <n v="0"/>
    <n v="1"/>
    <x v="1"/>
    <x v="0"/>
    <n v="60"/>
    <x v="2"/>
    <b v="1"/>
    <b v="1"/>
    <b v="0"/>
    <b v="0"/>
  </r>
  <r>
    <x v="0"/>
    <x v="438"/>
    <s v="Client_1630"/>
    <x v="2"/>
    <x v="14"/>
    <x v="0"/>
    <x v="326"/>
    <x v="5"/>
    <x v="5"/>
    <x v="1"/>
    <x v="2"/>
    <x v="5"/>
    <x v="5"/>
    <x v="229"/>
    <n v="2735.23"/>
    <n v="4"/>
    <s v="Medium"/>
    <n v="0"/>
    <n v="0"/>
    <x v="0"/>
    <x v="0"/>
    <n v="48"/>
    <x v="2"/>
    <b v="1"/>
    <b v="1"/>
    <b v="0"/>
    <b v="0"/>
  </r>
  <r>
    <x v="0"/>
    <x v="439"/>
    <s v="Client_884"/>
    <x v="3"/>
    <x v="1"/>
    <x v="1"/>
    <x v="327"/>
    <x v="4"/>
    <x v="4"/>
    <x v="1"/>
    <x v="3"/>
    <x v="4"/>
    <x v="4"/>
    <x v="308"/>
    <n v="2237.37"/>
    <n v="19"/>
    <s v="Medium"/>
    <n v="0"/>
    <n v="1"/>
    <x v="1"/>
    <x v="1"/>
    <n v="18"/>
    <x v="0"/>
    <b v="1"/>
    <b v="0"/>
    <b v="0"/>
    <b v="0"/>
  </r>
  <r>
    <x v="0"/>
    <x v="440"/>
    <s v="Client_773"/>
    <x v="1"/>
    <x v="9"/>
    <x v="4"/>
    <x v="35"/>
    <x v="2"/>
    <x v="2"/>
    <x v="0"/>
    <x v="1"/>
    <x v="5"/>
    <x v="5"/>
    <x v="309"/>
    <n v="3277.01"/>
    <n v="30"/>
    <s v="Medium"/>
    <n v="1"/>
    <n v="1"/>
    <x v="4"/>
    <x v="0"/>
    <n v="54"/>
    <x v="0"/>
    <b v="1"/>
    <b v="1"/>
    <b v="0"/>
    <b v="1"/>
  </r>
  <r>
    <x v="3"/>
    <x v="441"/>
    <s v="Client_1419"/>
    <x v="0"/>
    <x v="6"/>
    <x v="0"/>
    <x v="210"/>
    <x v="6"/>
    <x v="6"/>
    <x v="0"/>
    <x v="1"/>
    <x v="5"/>
    <x v="5"/>
    <x v="16"/>
    <n v="3160.82"/>
    <n v="35"/>
    <s v="Medium"/>
    <n v="0"/>
    <n v="0"/>
    <x v="0"/>
    <x v="1"/>
    <n v="6"/>
    <x v="0"/>
    <b v="1"/>
    <b v="0"/>
    <b v="0"/>
    <b v="0"/>
  </r>
  <r>
    <x v="3"/>
    <x v="442"/>
    <s v="Client_1431"/>
    <x v="0"/>
    <x v="14"/>
    <x v="0"/>
    <x v="111"/>
    <x v="3"/>
    <x v="3"/>
    <x v="1"/>
    <x v="2"/>
    <x v="2"/>
    <x v="2"/>
    <x v="300"/>
    <n v="3564.36"/>
    <n v="44"/>
    <s v="Medium"/>
    <n v="0"/>
    <n v="0"/>
    <x v="0"/>
    <x v="0"/>
    <n v="42"/>
    <x v="0"/>
    <b v="1"/>
    <b v="1"/>
    <b v="0"/>
    <b v="0"/>
  </r>
  <r>
    <x v="0"/>
    <x v="443"/>
    <s v="Client_2322"/>
    <x v="3"/>
    <x v="14"/>
    <x v="0"/>
    <x v="230"/>
    <x v="4"/>
    <x v="4"/>
    <x v="0"/>
    <x v="3"/>
    <x v="0"/>
    <x v="0"/>
    <x v="310"/>
    <n v="1282.7"/>
    <n v="46"/>
    <s v="Low"/>
    <n v="0"/>
    <n v="0"/>
    <x v="0"/>
    <x v="0"/>
    <n v="36"/>
    <x v="0"/>
    <b v="1"/>
    <b v="1"/>
    <b v="0"/>
    <b v="0"/>
  </r>
  <r>
    <x v="0"/>
    <x v="444"/>
    <s v="Client_1822"/>
    <x v="1"/>
    <x v="11"/>
    <x v="4"/>
    <x v="328"/>
    <x v="7"/>
    <x v="7"/>
    <x v="1"/>
    <x v="0"/>
    <x v="6"/>
    <x v="6"/>
    <x v="1"/>
    <n v="4444.28"/>
    <n v="32"/>
    <s v="High"/>
    <n v="1"/>
    <n v="1"/>
    <x v="4"/>
    <x v="0"/>
    <n v="60"/>
    <x v="0"/>
    <b v="1"/>
    <b v="1"/>
    <b v="0"/>
    <b v="1"/>
  </r>
  <r>
    <x v="0"/>
    <x v="445"/>
    <s v="Client_790"/>
    <x v="1"/>
    <x v="6"/>
    <x v="2"/>
    <x v="329"/>
    <x v="5"/>
    <x v="5"/>
    <x v="0"/>
    <x v="2"/>
    <x v="1"/>
    <x v="1"/>
    <x v="176"/>
    <n v="2520.89"/>
    <n v="20"/>
    <s v="Medium"/>
    <n v="0"/>
    <n v="1"/>
    <x v="2"/>
    <x v="0"/>
    <n v="60"/>
    <x v="0"/>
    <b v="1"/>
    <b v="1"/>
    <b v="0"/>
    <b v="0"/>
  </r>
  <r>
    <x v="0"/>
    <x v="446"/>
    <s v="Client_2254"/>
    <x v="2"/>
    <x v="0"/>
    <x v="0"/>
    <x v="330"/>
    <x v="11"/>
    <x v="11"/>
    <x v="1"/>
    <x v="2"/>
    <x v="0"/>
    <x v="0"/>
    <x v="62"/>
    <n v="2480.84"/>
    <n v="18"/>
    <s v="Medium"/>
    <n v="0"/>
    <n v="0"/>
    <x v="0"/>
    <x v="0"/>
    <n v="24"/>
    <x v="0"/>
    <b v="1"/>
    <b v="1"/>
    <b v="0"/>
    <b v="0"/>
  </r>
  <r>
    <x v="1"/>
    <x v="447"/>
    <s v="Client_1509"/>
    <x v="3"/>
    <x v="10"/>
    <x v="2"/>
    <x v="331"/>
    <x v="7"/>
    <x v="7"/>
    <x v="0"/>
    <x v="0"/>
    <x v="1"/>
    <x v="1"/>
    <x v="311"/>
    <n v="4963.1499999999996"/>
    <n v="15"/>
    <s v="High"/>
    <n v="0"/>
    <n v="1"/>
    <x v="2"/>
    <x v="0"/>
    <n v="48"/>
    <x v="0"/>
    <b v="1"/>
    <b v="1"/>
    <b v="0"/>
    <b v="0"/>
  </r>
  <r>
    <x v="3"/>
    <x v="448"/>
    <s v="Client_247"/>
    <x v="4"/>
    <x v="3"/>
    <x v="0"/>
    <x v="332"/>
    <x v="11"/>
    <x v="11"/>
    <x v="1"/>
    <x v="2"/>
    <x v="2"/>
    <x v="2"/>
    <x v="129"/>
    <n v="4161.38"/>
    <n v="19"/>
    <s v="High"/>
    <n v="0"/>
    <n v="0"/>
    <x v="0"/>
    <x v="0"/>
    <n v="42"/>
    <x v="0"/>
    <b v="1"/>
    <b v="1"/>
    <b v="0"/>
    <b v="0"/>
  </r>
  <r>
    <x v="2"/>
    <x v="449"/>
    <s v="Client_713"/>
    <x v="2"/>
    <x v="2"/>
    <x v="1"/>
    <x v="281"/>
    <x v="9"/>
    <x v="9"/>
    <x v="0"/>
    <x v="3"/>
    <x v="1"/>
    <x v="1"/>
    <x v="152"/>
    <n v="1657.84"/>
    <n v="38"/>
    <s v="Low"/>
    <n v="0"/>
    <n v="1"/>
    <x v="1"/>
    <x v="0"/>
    <n v="66"/>
    <x v="0"/>
    <b v="1"/>
    <b v="1"/>
    <b v="0"/>
    <b v="0"/>
  </r>
  <r>
    <x v="3"/>
    <x v="450"/>
    <s v="Client_208"/>
    <x v="3"/>
    <x v="14"/>
    <x v="2"/>
    <x v="333"/>
    <x v="8"/>
    <x v="8"/>
    <x v="0"/>
    <x v="3"/>
    <x v="5"/>
    <x v="5"/>
    <x v="312"/>
    <n v="3030.19"/>
    <n v="1"/>
    <s v="Medium"/>
    <n v="0"/>
    <n v="1"/>
    <x v="2"/>
    <x v="0"/>
    <n v="30"/>
    <x v="1"/>
    <b v="1"/>
    <b v="1"/>
    <b v="0"/>
    <b v="0"/>
  </r>
  <r>
    <x v="1"/>
    <x v="451"/>
    <s v="Client_769"/>
    <x v="3"/>
    <x v="1"/>
    <x v="3"/>
    <x v="126"/>
    <x v="5"/>
    <x v="5"/>
    <x v="1"/>
    <x v="2"/>
    <x v="4"/>
    <x v="4"/>
    <x v="33"/>
    <n v="4354.1899999999996"/>
    <n v="7"/>
    <s v="High"/>
    <n v="0"/>
    <n v="0"/>
    <x v="3"/>
    <x v="0"/>
    <n v="66"/>
    <x v="0"/>
    <b v="1"/>
    <b v="1"/>
    <b v="0"/>
    <b v="0"/>
  </r>
  <r>
    <x v="3"/>
    <x v="452"/>
    <s v="Client_2020"/>
    <x v="1"/>
    <x v="3"/>
    <x v="2"/>
    <x v="334"/>
    <x v="3"/>
    <x v="3"/>
    <x v="0"/>
    <x v="2"/>
    <x v="2"/>
    <x v="2"/>
    <x v="219"/>
    <n v="2614.92"/>
    <n v="33"/>
    <s v="Medium"/>
    <n v="0"/>
    <n v="1"/>
    <x v="2"/>
    <x v="0"/>
    <n v="36"/>
    <x v="0"/>
    <b v="1"/>
    <b v="1"/>
    <b v="0"/>
    <b v="0"/>
  </r>
  <r>
    <x v="1"/>
    <x v="453"/>
    <s v="Client_1628"/>
    <x v="3"/>
    <x v="8"/>
    <x v="1"/>
    <x v="335"/>
    <x v="6"/>
    <x v="6"/>
    <x v="1"/>
    <x v="1"/>
    <x v="0"/>
    <x v="0"/>
    <x v="182"/>
    <n v="2186.31"/>
    <n v="50"/>
    <s v="Medium"/>
    <n v="0"/>
    <n v="1"/>
    <x v="1"/>
    <x v="0"/>
    <n v="24"/>
    <x v="0"/>
    <b v="1"/>
    <b v="1"/>
    <b v="0"/>
    <b v="0"/>
  </r>
  <r>
    <x v="0"/>
    <x v="454"/>
    <s v="Client_1564"/>
    <x v="1"/>
    <x v="6"/>
    <x v="2"/>
    <x v="91"/>
    <x v="4"/>
    <x v="4"/>
    <x v="1"/>
    <x v="3"/>
    <x v="2"/>
    <x v="2"/>
    <x v="117"/>
    <n v="2741.66"/>
    <n v="10"/>
    <s v="Medium"/>
    <n v="0"/>
    <n v="1"/>
    <x v="2"/>
    <x v="0"/>
    <n v="36"/>
    <x v="0"/>
    <b v="1"/>
    <b v="1"/>
    <b v="0"/>
    <b v="0"/>
  </r>
  <r>
    <x v="1"/>
    <x v="455"/>
    <s v="Client_1986"/>
    <x v="1"/>
    <x v="14"/>
    <x v="1"/>
    <x v="336"/>
    <x v="11"/>
    <x v="11"/>
    <x v="0"/>
    <x v="2"/>
    <x v="1"/>
    <x v="1"/>
    <x v="313"/>
    <n v="4295.3"/>
    <n v="13"/>
    <s v="High"/>
    <n v="0"/>
    <n v="1"/>
    <x v="1"/>
    <x v="0"/>
    <n v="60"/>
    <x v="0"/>
    <b v="1"/>
    <b v="1"/>
    <b v="0"/>
    <b v="0"/>
  </r>
  <r>
    <x v="1"/>
    <x v="456"/>
    <s v="Client_1376"/>
    <x v="4"/>
    <x v="6"/>
    <x v="2"/>
    <x v="274"/>
    <x v="5"/>
    <x v="5"/>
    <x v="0"/>
    <x v="2"/>
    <x v="3"/>
    <x v="3"/>
    <x v="314"/>
    <n v="3896.01"/>
    <n v="13"/>
    <s v="Medium"/>
    <n v="0"/>
    <n v="1"/>
    <x v="2"/>
    <x v="0"/>
    <n v="42"/>
    <x v="0"/>
    <b v="1"/>
    <b v="1"/>
    <b v="0"/>
    <b v="0"/>
  </r>
  <r>
    <x v="1"/>
    <x v="457"/>
    <s v="Client_1879"/>
    <x v="3"/>
    <x v="6"/>
    <x v="0"/>
    <x v="189"/>
    <x v="9"/>
    <x v="9"/>
    <x v="0"/>
    <x v="3"/>
    <x v="5"/>
    <x v="5"/>
    <x v="315"/>
    <n v="4100.2299999999996"/>
    <n v="3"/>
    <s v="High"/>
    <n v="0"/>
    <n v="0"/>
    <x v="0"/>
    <x v="1"/>
    <n v="6"/>
    <x v="2"/>
    <b v="1"/>
    <b v="0"/>
    <b v="0"/>
    <b v="0"/>
  </r>
  <r>
    <x v="0"/>
    <x v="458"/>
    <s v="Client_327"/>
    <x v="2"/>
    <x v="8"/>
    <x v="0"/>
    <x v="87"/>
    <x v="4"/>
    <x v="4"/>
    <x v="1"/>
    <x v="3"/>
    <x v="2"/>
    <x v="2"/>
    <x v="316"/>
    <n v="3276.44"/>
    <n v="2"/>
    <s v="Medium"/>
    <n v="0"/>
    <n v="0"/>
    <x v="0"/>
    <x v="1"/>
    <n v="6"/>
    <x v="1"/>
    <b v="1"/>
    <b v="0"/>
    <b v="0"/>
    <b v="0"/>
  </r>
  <r>
    <x v="0"/>
    <x v="459"/>
    <s v="Client_1443"/>
    <x v="1"/>
    <x v="3"/>
    <x v="1"/>
    <x v="337"/>
    <x v="7"/>
    <x v="7"/>
    <x v="0"/>
    <x v="0"/>
    <x v="4"/>
    <x v="4"/>
    <x v="13"/>
    <n v="3051.32"/>
    <n v="21"/>
    <s v="Medium"/>
    <n v="0"/>
    <n v="1"/>
    <x v="1"/>
    <x v="0"/>
    <n v="30"/>
    <x v="0"/>
    <b v="1"/>
    <b v="1"/>
    <b v="0"/>
    <b v="0"/>
  </r>
  <r>
    <x v="2"/>
    <x v="460"/>
    <s v="Client_1153"/>
    <x v="1"/>
    <x v="6"/>
    <x v="3"/>
    <x v="136"/>
    <x v="5"/>
    <x v="5"/>
    <x v="0"/>
    <x v="2"/>
    <x v="6"/>
    <x v="6"/>
    <x v="258"/>
    <n v="4764.42"/>
    <n v="19"/>
    <s v="High"/>
    <n v="0"/>
    <n v="0"/>
    <x v="3"/>
    <x v="0"/>
    <n v="42"/>
    <x v="0"/>
    <b v="1"/>
    <b v="1"/>
    <b v="0"/>
    <b v="0"/>
  </r>
  <r>
    <x v="2"/>
    <x v="461"/>
    <s v="Client_1262"/>
    <x v="1"/>
    <x v="13"/>
    <x v="2"/>
    <x v="18"/>
    <x v="4"/>
    <x v="4"/>
    <x v="1"/>
    <x v="3"/>
    <x v="6"/>
    <x v="6"/>
    <x v="278"/>
    <n v="2176.0500000000002"/>
    <n v="47"/>
    <s v="Medium"/>
    <n v="0"/>
    <n v="1"/>
    <x v="2"/>
    <x v="0"/>
    <n v="48"/>
    <x v="0"/>
    <b v="1"/>
    <b v="1"/>
    <b v="0"/>
    <b v="0"/>
  </r>
  <r>
    <x v="2"/>
    <x v="462"/>
    <s v="Client_954"/>
    <x v="0"/>
    <x v="8"/>
    <x v="0"/>
    <x v="129"/>
    <x v="10"/>
    <x v="10"/>
    <x v="1"/>
    <x v="1"/>
    <x v="0"/>
    <x v="0"/>
    <x v="317"/>
    <n v="1526.64"/>
    <n v="33"/>
    <s v="Low"/>
    <n v="0"/>
    <n v="0"/>
    <x v="0"/>
    <x v="0"/>
    <n v="54"/>
    <x v="0"/>
    <b v="1"/>
    <b v="1"/>
    <b v="0"/>
    <b v="0"/>
  </r>
  <r>
    <x v="3"/>
    <x v="463"/>
    <s v="Client_008"/>
    <x v="0"/>
    <x v="7"/>
    <x v="4"/>
    <x v="338"/>
    <x v="3"/>
    <x v="3"/>
    <x v="0"/>
    <x v="2"/>
    <x v="5"/>
    <x v="5"/>
    <x v="318"/>
    <n v="1889.66"/>
    <s v="N/A"/>
    <s v="Low"/>
    <n v="1"/>
    <n v="1"/>
    <x v="4"/>
    <x v="1"/>
    <n v="18"/>
    <x v="0"/>
    <b v="1"/>
    <b v="0"/>
    <b v="0"/>
    <b v="1"/>
  </r>
  <r>
    <x v="2"/>
    <x v="464"/>
    <s v="Client_950"/>
    <x v="3"/>
    <x v="12"/>
    <x v="4"/>
    <x v="339"/>
    <x v="11"/>
    <x v="11"/>
    <x v="0"/>
    <x v="2"/>
    <x v="4"/>
    <x v="4"/>
    <x v="82"/>
    <n v="3728.85"/>
    <n v="24"/>
    <s v="Medium"/>
    <n v="1"/>
    <n v="1"/>
    <x v="4"/>
    <x v="1"/>
    <n v="12"/>
    <x v="0"/>
    <b v="1"/>
    <b v="0"/>
    <b v="0"/>
    <b v="1"/>
  </r>
  <r>
    <x v="2"/>
    <x v="465"/>
    <s v="Client_2439"/>
    <x v="2"/>
    <x v="10"/>
    <x v="0"/>
    <x v="35"/>
    <x v="2"/>
    <x v="2"/>
    <x v="0"/>
    <x v="1"/>
    <x v="5"/>
    <x v="5"/>
    <x v="319"/>
    <n v="4063.35"/>
    <n v="14"/>
    <s v="High"/>
    <n v="0"/>
    <n v="0"/>
    <x v="0"/>
    <x v="0"/>
    <n v="54"/>
    <x v="0"/>
    <b v="1"/>
    <b v="1"/>
    <b v="0"/>
    <b v="0"/>
  </r>
  <r>
    <x v="1"/>
    <x v="466"/>
    <s v="Client_1726"/>
    <x v="0"/>
    <x v="5"/>
    <x v="4"/>
    <x v="166"/>
    <x v="9"/>
    <x v="9"/>
    <x v="1"/>
    <x v="3"/>
    <x v="0"/>
    <x v="0"/>
    <x v="141"/>
    <n v="2243.9699999999998"/>
    <n v="11"/>
    <s v="Medium"/>
    <n v="1"/>
    <n v="1"/>
    <x v="4"/>
    <x v="0"/>
    <n v="36"/>
    <x v="0"/>
    <b v="1"/>
    <b v="1"/>
    <b v="0"/>
    <b v="1"/>
  </r>
  <r>
    <x v="3"/>
    <x v="467"/>
    <s v="Client_2949"/>
    <x v="3"/>
    <x v="13"/>
    <x v="1"/>
    <x v="340"/>
    <x v="4"/>
    <x v="4"/>
    <x v="1"/>
    <x v="3"/>
    <x v="3"/>
    <x v="3"/>
    <x v="320"/>
    <n v="4470.99"/>
    <n v="9"/>
    <s v="High"/>
    <n v="0"/>
    <n v="1"/>
    <x v="1"/>
    <x v="2"/>
    <n v="0"/>
    <x v="0"/>
    <b v="1"/>
    <b v="0"/>
    <b v="0"/>
    <b v="0"/>
  </r>
  <r>
    <x v="3"/>
    <x v="468"/>
    <s v="Client_070"/>
    <x v="2"/>
    <x v="7"/>
    <x v="1"/>
    <x v="341"/>
    <x v="1"/>
    <x v="1"/>
    <x v="1"/>
    <x v="0"/>
    <x v="2"/>
    <x v="2"/>
    <x v="219"/>
    <n v="2333.7399999999998"/>
    <n v="13"/>
    <s v="Medium"/>
    <n v="0"/>
    <n v="1"/>
    <x v="1"/>
    <x v="0"/>
    <n v="36"/>
    <x v="0"/>
    <b v="1"/>
    <b v="1"/>
    <b v="0"/>
    <b v="0"/>
  </r>
  <r>
    <x v="1"/>
    <x v="469"/>
    <s v="Client_2970"/>
    <x v="0"/>
    <x v="9"/>
    <x v="0"/>
    <x v="137"/>
    <x v="2"/>
    <x v="2"/>
    <x v="1"/>
    <x v="1"/>
    <x v="0"/>
    <x v="0"/>
    <x v="321"/>
    <n v="3783.55"/>
    <n v="40"/>
    <s v="Medium"/>
    <n v="0"/>
    <n v="0"/>
    <x v="0"/>
    <x v="0"/>
    <n v="54"/>
    <x v="0"/>
    <b v="1"/>
    <b v="1"/>
    <b v="0"/>
    <b v="0"/>
  </r>
  <r>
    <x v="0"/>
    <x v="470"/>
    <s v="Client_1208"/>
    <x v="1"/>
    <x v="4"/>
    <x v="3"/>
    <x v="16"/>
    <x v="2"/>
    <x v="2"/>
    <x v="1"/>
    <x v="1"/>
    <x v="1"/>
    <x v="1"/>
    <x v="322"/>
    <n v="2386.98"/>
    <n v="5"/>
    <s v="Medium"/>
    <n v="0"/>
    <n v="0"/>
    <x v="3"/>
    <x v="0"/>
    <n v="30"/>
    <x v="2"/>
    <b v="1"/>
    <b v="1"/>
    <b v="0"/>
    <b v="0"/>
  </r>
  <r>
    <x v="2"/>
    <x v="471"/>
    <s v="Client_468"/>
    <x v="3"/>
    <x v="8"/>
    <x v="2"/>
    <x v="258"/>
    <x v="10"/>
    <x v="10"/>
    <x v="1"/>
    <x v="1"/>
    <x v="2"/>
    <x v="2"/>
    <x v="95"/>
    <n v="3484.48"/>
    <n v="8"/>
    <s v="Medium"/>
    <n v="0"/>
    <n v="1"/>
    <x v="2"/>
    <x v="0"/>
    <n v="60"/>
    <x v="0"/>
    <b v="1"/>
    <b v="1"/>
    <b v="0"/>
    <b v="0"/>
  </r>
  <r>
    <x v="0"/>
    <x v="472"/>
    <s v="Client_2767"/>
    <x v="3"/>
    <x v="4"/>
    <x v="1"/>
    <x v="342"/>
    <x v="4"/>
    <x v="4"/>
    <x v="1"/>
    <x v="3"/>
    <x v="6"/>
    <x v="6"/>
    <x v="323"/>
    <n v="3789.96"/>
    <n v="2"/>
    <s v="Medium"/>
    <n v="0"/>
    <n v="1"/>
    <x v="1"/>
    <x v="2"/>
    <n v="0"/>
    <x v="1"/>
    <b v="1"/>
    <b v="0"/>
    <b v="0"/>
    <b v="0"/>
  </r>
  <r>
    <x v="0"/>
    <x v="473"/>
    <s v="Client_1946"/>
    <x v="2"/>
    <x v="11"/>
    <x v="0"/>
    <x v="256"/>
    <x v="6"/>
    <x v="6"/>
    <x v="1"/>
    <x v="1"/>
    <x v="0"/>
    <x v="0"/>
    <x v="324"/>
    <n v="3063.8"/>
    <n v="24"/>
    <s v="Medium"/>
    <n v="0"/>
    <n v="0"/>
    <x v="0"/>
    <x v="2"/>
    <n v="0"/>
    <x v="0"/>
    <b v="1"/>
    <b v="0"/>
    <b v="0"/>
    <b v="0"/>
  </r>
  <r>
    <x v="3"/>
    <x v="474"/>
    <s v="Client_634"/>
    <x v="4"/>
    <x v="6"/>
    <x v="2"/>
    <x v="343"/>
    <x v="3"/>
    <x v="3"/>
    <x v="1"/>
    <x v="2"/>
    <x v="0"/>
    <x v="0"/>
    <x v="109"/>
    <n v="2429.5700000000002"/>
    <n v="28"/>
    <s v="Medium"/>
    <n v="0"/>
    <n v="1"/>
    <x v="2"/>
    <x v="2"/>
    <n v="0"/>
    <x v="0"/>
    <b v="1"/>
    <b v="0"/>
    <b v="0"/>
    <b v="0"/>
  </r>
  <r>
    <x v="3"/>
    <x v="475"/>
    <s v="Client_2321"/>
    <x v="4"/>
    <x v="4"/>
    <x v="0"/>
    <x v="344"/>
    <x v="2"/>
    <x v="2"/>
    <x v="0"/>
    <x v="1"/>
    <x v="6"/>
    <x v="6"/>
    <x v="325"/>
    <n v="2274.08"/>
    <n v="10"/>
    <s v="Medium"/>
    <n v="0"/>
    <n v="0"/>
    <x v="0"/>
    <x v="2"/>
    <n v="0"/>
    <x v="0"/>
    <b v="1"/>
    <b v="0"/>
    <b v="0"/>
    <b v="0"/>
  </r>
  <r>
    <x v="2"/>
    <x v="476"/>
    <s v="Client_2301"/>
    <x v="4"/>
    <x v="5"/>
    <x v="0"/>
    <x v="204"/>
    <x v="9"/>
    <x v="9"/>
    <x v="1"/>
    <x v="3"/>
    <x v="1"/>
    <x v="1"/>
    <x v="326"/>
    <n v="4126.87"/>
    <n v="36"/>
    <s v="High"/>
    <n v="0"/>
    <n v="0"/>
    <x v="0"/>
    <x v="0"/>
    <n v="48"/>
    <x v="0"/>
    <b v="1"/>
    <b v="1"/>
    <b v="0"/>
    <b v="0"/>
  </r>
  <r>
    <x v="1"/>
    <x v="477"/>
    <s v="Client_1781"/>
    <x v="1"/>
    <x v="1"/>
    <x v="2"/>
    <x v="345"/>
    <x v="9"/>
    <x v="9"/>
    <x v="1"/>
    <x v="3"/>
    <x v="3"/>
    <x v="3"/>
    <x v="327"/>
    <n v="1058.33"/>
    <n v="5"/>
    <s v="Low"/>
    <n v="0"/>
    <n v="1"/>
    <x v="2"/>
    <x v="1"/>
    <n v="6"/>
    <x v="2"/>
    <b v="1"/>
    <b v="0"/>
    <b v="0"/>
    <b v="0"/>
  </r>
  <r>
    <x v="3"/>
    <x v="478"/>
    <s v="Client_1516"/>
    <x v="3"/>
    <x v="9"/>
    <x v="0"/>
    <x v="346"/>
    <x v="2"/>
    <x v="2"/>
    <x v="0"/>
    <x v="1"/>
    <x v="3"/>
    <x v="3"/>
    <x v="283"/>
    <n v="4946.26"/>
    <n v="19"/>
    <s v="High"/>
    <n v="0"/>
    <n v="0"/>
    <x v="0"/>
    <x v="0"/>
    <n v="24"/>
    <x v="0"/>
    <b v="1"/>
    <b v="1"/>
    <b v="0"/>
    <b v="0"/>
  </r>
  <r>
    <x v="1"/>
    <x v="479"/>
    <s v="Client_2534"/>
    <x v="2"/>
    <x v="0"/>
    <x v="0"/>
    <x v="347"/>
    <x v="0"/>
    <x v="0"/>
    <x v="0"/>
    <x v="0"/>
    <x v="0"/>
    <x v="0"/>
    <x v="269"/>
    <n v="4050.17"/>
    <n v="20"/>
    <s v="High"/>
    <n v="0"/>
    <n v="0"/>
    <x v="0"/>
    <x v="1"/>
    <n v="12"/>
    <x v="0"/>
    <b v="1"/>
    <b v="0"/>
    <b v="0"/>
    <b v="0"/>
  </r>
  <r>
    <x v="3"/>
    <x v="480"/>
    <s v="Client_660"/>
    <x v="1"/>
    <x v="2"/>
    <x v="0"/>
    <x v="62"/>
    <x v="6"/>
    <x v="6"/>
    <x v="1"/>
    <x v="1"/>
    <x v="5"/>
    <x v="5"/>
    <x v="222"/>
    <n v="3424.14"/>
    <n v="15"/>
    <s v="Medium"/>
    <n v="0"/>
    <n v="0"/>
    <x v="0"/>
    <x v="0"/>
    <n v="42"/>
    <x v="0"/>
    <b v="1"/>
    <b v="1"/>
    <b v="0"/>
    <b v="0"/>
  </r>
  <r>
    <x v="3"/>
    <x v="481"/>
    <s v="Client_089"/>
    <x v="0"/>
    <x v="12"/>
    <x v="4"/>
    <x v="41"/>
    <x v="2"/>
    <x v="2"/>
    <x v="1"/>
    <x v="1"/>
    <x v="0"/>
    <x v="0"/>
    <x v="328"/>
    <n v="1339.52"/>
    <n v="33"/>
    <s v="Low"/>
    <n v="1"/>
    <n v="1"/>
    <x v="4"/>
    <x v="0"/>
    <n v="54"/>
    <x v="0"/>
    <b v="1"/>
    <b v="1"/>
    <b v="0"/>
    <b v="1"/>
  </r>
  <r>
    <x v="3"/>
    <x v="482"/>
    <s v="Client_2178"/>
    <x v="0"/>
    <x v="12"/>
    <x v="1"/>
    <x v="348"/>
    <x v="7"/>
    <x v="7"/>
    <x v="0"/>
    <x v="0"/>
    <x v="3"/>
    <x v="3"/>
    <x v="329"/>
    <n v="1293.6099999999999"/>
    <n v="27"/>
    <s v="Low"/>
    <n v="0"/>
    <n v="1"/>
    <x v="1"/>
    <x v="0"/>
    <n v="42"/>
    <x v="0"/>
    <b v="1"/>
    <b v="1"/>
    <b v="0"/>
    <b v="0"/>
  </r>
  <r>
    <x v="2"/>
    <x v="483"/>
    <s v="Client_207"/>
    <x v="0"/>
    <x v="10"/>
    <x v="2"/>
    <x v="234"/>
    <x v="1"/>
    <x v="1"/>
    <x v="0"/>
    <x v="0"/>
    <x v="3"/>
    <x v="3"/>
    <x v="330"/>
    <n v="2232.41"/>
    <n v="9"/>
    <s v="Medium"/>
    <n v="0"/>
    <n v="1"/>
    <x v="2"/>
    <x v="0"/>
    <n v="36"/>
    <x v="0"/>
    <b v="1"/>
    <b v="1"/>
    <b v="0"/>
    <b v="0"/>
  </r>
  <r>
    <x v="1"/>
    <x v="484"/>
    <s v="Client_2044"/>
    <x v="3"/>
    <x v="11"/>
    <x v="0"/>
    <x v="213"/>
    <x v="5"/>
    <x v="5"/>
    <x v="0"/>
    <x v="2"/>
    <x v="0"/>
    <x v="0"/>
    <x v="331"/>
    <n v="4257.29"/>
    <n v="6"/>
    <s v="High"/>
    <n v="0"/>
    <n v="0"/>
    <x v="0"/>
    <x v="1"/>
    <n v="18"/>
    <x v="0"/>
    <b v="1"/>
    <b v="0"/>
    <b v="0"/>
    <b v="0"/>
  </r>
  <r>
    <x v="0"/>
    <x v="485"/>
    <s v="Client_180"/>
    <x v="0"/>
    <x v="9"/>
    <x v="4"/>
    <x v="349"/>
    <x v="4"/>
    <x v="4"/>
    <x v="1"/>
    <x v="3"/>
    <x v="1"/>
    <x v="1"/>
    <x v="172"/>
    <n v="2974.46"/>
    <n v="42"/>
    <s v="Medium"/>
    <n v="1"/>
    <n v="1"/>
    <x v="4"/>
    <x v="2"/>
    <n v="0"/>
    <x v="0"/>
    <b v="1"/>
    <b v="0"/>
    <b v="0"/>
    <b v="1"/>
  </r>
  <r>
    <x v="2"/>
    <x v="486"/>
    <s v="Client_2259"/>
    <x v="4"/>
    <x v="4"/>
    <x v="1"/>
    <x v="350"/>
    <x v="5"/>
    <x v="5"/>
    <x v="0"/>
    <x v="2"/>
    <x v="5"/>
    <x v="5"/>
    <x v="84"/>
    <n v="4738.13"/>
    <n v="18"/>
    <s v="High"/>
    <n v="0"/>
    <n v="1"/>
    <x v="1"/>
    <x v="0"/>
    <n v="24"/>
    <x v="0"/>
    <b v="1"/>
    <b v="1"/>
    <b v="0"/>
    <b v="0"/>
  </r>
  <r>
    <x v="0"/>
    <x v="487"/>
    <s v="Client_2922"/>
    <x v="2"/>
    <x v="14"/>
    <x v="4"/>
    <x v="351"/>
    <x v="1"/>
    <x v="1"/>
    <x v="1"/>
    <x v="0"/>
    <x v="2"/>
    <x v="2"/>
    <x v="50"/>
    <n v="2048.16"/>
    <n v="8"/>
    <s v="Medium"/>
    <n v="1"/>
    <n v="1"/>
    <x v="4"/>
    <x v="0"/>
    <n v="54"/>
    <x v="0"/>
    <b v="1"/>
    <b v="1"/>
    <b v="0"/>
    <b v="1"/>
  </r>
  <r>
    <x v="2"/>
    <x v="488"/>
    <s v="Client_1616"/>
    <x v="3"/>
    <x v="8"/>
    <x v="0"/>
    <x v="352"/>
    <x v="8"/>
    <x v="8"/>
    <x v="1"/>
    <x v="3"/>
    <x v="0"/>
    <x v="0"/>
    <x v="33"/>
    <n v="2898.23"/>
    <n v="3"/>
    <s v="Medium"/>
    <n v="0"/>
    <n v="0"/>
    <x v="0"/>
    <x v="0"/>
    <n v="66"/>
    <x v="2"/>
    <b v="1"/>
    <b v="1"/>
    <b v="0"/>
    <b v="0"/>
  </r>
  <r>
    <x v="1"/>
    <x v="489"/>
    <s v="Client_1919"/>
    <x v="2"/>
    <x v="10"/>
    <x v="1"/>
    <x v="110"/>
    <x v="5"/>
    <x v="5"/>
    <x v="0"/>
    <x v="2"/>
    <x v="6"/>
    <x v="6"/>
    <x v="117"/>
    <n v="1417.99"/>
    <n v="12"/>
    <s v="Low"/>
    <n v="0"/>
    <n v="1"/>
    <x v="1"/>
    <x v="0"/>
    <n v="36"/>
    <x v="0"/>
    <b v="1"/>
    <b v="1"/>
    <b v="0"/>
    <b v="0"/>
  </r>
  <r>
    <x v="0"/>
    <x v="490"/>
    <s v="Client_1894"/>
    <x v="0"/>
    <x v="5"/>
    <x v="0"/>
    <x v="240"/>
    <x v="7"/>
    <x v="7"/>
    <x v="1"/>
    <x v="0"/>
    <x v="1"/>
    <x v="1"/>
    <x v="15"/>
    <n v="1717.47"/>
    <n v="4"/>
    <s v="Low"/>
    <n v="0"/>
    <n v="0"/>
    <x v="0"/>
    <x v="0"/>
    <n v="54"/>
    <x v="2"/>
    <b v="1"/>
    <b v="1"/>
    <b v="0"/>
    <b v="0"/>
  </r>
  <r>
    <x v="3"/>
    <x v="491"/>
    <s v="Client_2343"/>
    <x v="4"/>
    <x v="1"/>
    <x v="4"/>
    <x v="353"/>
    <x v="10"/>
    <x v="10"/>
    <x v="1"/>
    <x v="1"/>
    <x v="1"/>
    <x v="1"/>
    <x v="64"/>
    <n v="2156.61"/>
    <n v="13"/>
    <s v="Medium"/>
    <n v="1"/>
    <n v="1"/>
    <x v="4"/>
    <x v="2"/>
    <n v="0"/>
    <x v="0"/>
    <b v="1"/>
    <b v="0"/>
    <b v="0"/>
    <b v="1"/>
  </r>
  <r>
    <x v="2"/>
    <x v="492"/>
    <s v="Client_1318"/>
    <x v="4"/>
    <x v="7"/>
    <x v="2"/>
    <x v="354"/>
    <x v="4"/>
    <x v="4"/>
    <x v="0"/>
    <x v="3"/>
    <x v="3"/>
    <x v="3"/>
    <x v="133"/>
    <n v="3135.03"/>
    <n v="18"/>
    <s v="Medium"/>
    <n v="0"/>
    <n v="1"/>
    <x v="2"/>
    <x v="0"/>
    <n v="48"/>
    <x v="0"/>
    <b v="1"/>
    <b v="1"/>
    <b v="0"/>
    <b v="0"/>
  </r>
  <r>
    <x v="0"/>
    <x v="493"/>
    <s v="Client_289"/>
    <x v="3"/>
    <x v="14"/>
    <x v="4"/>
    <x v="197"/>
    <x v="11"/>
    <x v="11"/>
    <x v="0"/>
    <x v="2"/>
    <x v="5"/>
    <x v="5"/>
    <x v="332"/>
    <n v="1316.53"/>
    <n v="15"/>
    <s v="Low"/>
    <n v="1"/>
    <n v="1"/>
    <x v="4"/>
    <x v="0"/>
    <n v="30"/>
    <x v="0"/>
    <b v="1"/>
    <b v="1"/>
    <b v="0"/>
    <b v="1"/>
  </r>
  <r>
    <x v="2"/>
    <x v="494"/>
    <s v="Client_1461"/>
    <x v="0"/>
    <x v="9"/>
    <x v="0"/>
    <x v="199"/>
    <x v="10"/>
    <x v="10"/>
    <x v="1"/>
    <x v="1"/>
    <x v="3"/>
    <x v="3"/>
    <x v="333"/>
    <n v="2011.04"/>
    <n v="38"/>
    <s v="Medium"/>
    <n v="0"/>
    <n v="0"/>
    <x v="0"/>
    <x v="0"/>
    <n v="48"/>
    <x v="0"/>
    <b v="1"/>
    <b v="1"/>
    <b v="0"/>
    <b v="0"/>
  </r>
  <r>
    <x v="3"/>
    <x v="495"/>
    <s v="Client_1338"/>
    <x v="2"/>
    <x v="6"/>
    <x v="0"/>
    <x v="355"/>
    <x v="2"/>
    <x v="2"/>
    <x v="0"/>
    <x v="1"/>
    <x v="6"/>
    <x v="6"/>
    <x v="334"/>
    <n v="3814.96"/>
    <n v="46"/>
    <s v="Medium"/>
    <n v="0"/>
    <n v="0"/>
    <x v="0"/>
    <x v="0"/>
    <n v="48"/>
    <x v="0"/>
    <b v="1"/>
    <b v="1"/>
    <b v="0"/>
    <b v="0"/>
  </r>
  <r>
    <x v="3"/>
    <x v="496"/>
    <s v="Client_967"/>
    <x v="3"/>
    <x v="12"/>
    <x v="2"/>
    <x v="14"/>
    <x v="0"/>
    <x v="0"/>
    <x v="0"/>
    <x v="0"/>
    <x v="6"/>
    <x v="6"/>
    <x v="335"/>
    <n v="3048.46"/>
    <s v="N/A"/>
    <s v="Medium"/>
    <n v="0"/>
    <n v="1"/>
    <x v="2"/>
    <x v="1"/>
    <n v="6"/>
    <x v="0"/>
    <b v="1"/>
    <b v="0"/>
    <b v="0"/>
    <b v="0"/>
  </r>
  <r>
    <x v="0"/>
    <x v="497"/>
    <s v="Client_1745"/>
    <x v="2"/>
    <x v="6"/>
    <x v="4"/>
    <x v="356"/>
    <x v="9"/>
    <x v="9"/>
    <x v="0"/>
    <x v="3"/>
    <x v="4"/>
    <x v="4"/>
    <x v="336"/>
    <n v="1721.56"/>
    <n v="17"/>
    <s v="Low"/>
    <n v="1"/>
    <n v="1"/>
    <x v="4"/>
    <x v="1"/>
    <n v="18"/>
    <x v="0"/>
    <b v="1"/>
    <b v="0"/>
    <b v="0"/>
    <b v="1"/>
  </r>
  <r>
    <x v="0"/>
    <x v="498"/>
    <s v="Client_1306"/>
    <x v="2"/>
    <x v="10"/>
    <x v="0"/>
    <x v="157"/>
    <x v="0"/>
    <x v="0"/>
    <x v="1"/>
    <x v="0"/>
    <x v="6"/>
    <x v="6"/>
    <x v="337"/>
    <n v="3840.75"/>
    <n v="23"/>
    <s v="Medium"/>
    <n v="0"/>
    <n v="0"/>
    <x v="0"/>
    <x v="1"/>
    <n v="6"/>
    <x v="0"/>
    <b v="1"/>
    <b v="0"/>
    <b v="0"/>
    <b v="0"/>
  </r>
  <r>
    <x v="1"/>
    <x v="499"/>
    <s v="Client_159"/>
    <x v="3"/>
    <x v="7"/>
    <x v="2"/>
    <x v="357"/>
    <x v="7"/>
    <x v="7"/>
    <x v="0"/>
    <x v="0"/>
    <x v="0"/>
    <x v="0"/>
    <x v="109"/>
    <n v="2627.42"/>
    <n v="33"/>
    <s v="Medium"/>
    <n v="0"/>
    <n v="1"/>
    <x v="2"/>
    <x v="2"/>
    <n v="0"/>
    <x v="0"/>
    <b v="1"/>
    <b v="0"/>
    <b v="0"/>
    <b v="0"/>
  </r>
  <r>
    <x v="3"/>
    <x v="500"/>
    <s v="Client_245"/>
    <x v="4"/>
    <x v="8"/>
    <x v="2"/>
    <x v="16"/>
    <x v="2"/>
    <x v="2"/>
    <x v="1"/>
    <x v="1"/>
    <x v="1"/>
    <x v="1"/>
    <x v="338"/>
    <n v="4124.21"/>
    <n v="5"/>
    <s v="High"/>
    <n v="0"/>
    <n v="1"/>
    <x v="2"/>
    <x v="2"/>
    <n v="0"/>
    <x v="2"/>
    <b v="1"/>
    <b v="0"/>
    <b v="0"/>
    <b v="0"/>
  </r>
  <r>
    <x v="2"/>
    <x v="501"/>
    <s v="Client_458"/>
    <x v="1"/>
    <x v="0"/>
    <x v="1"/>
    <x v="171"/>
    <x v="3"/>
    <x v="3"/>
    <x v="1"/>
    <x v="2"/>
    <x v="1"/>
    <x v="1"/>
    <x v="40"/>
    <n v="2420.8000000000002"/>
    <n v="5"/>
    <s v="Medium"/>
    <n v="0"/>
    <n v="1"/>
    <x v="1"/>
    <x v="0"/>
    <n v="42"/>
    <x v="2"/>
    <b v="1"/>
    <b v="1"/>
    <b v="0"/>
    <b v="0"/>
  </r>
  <r>
    <x v="2"/>
    <x v="502"/>
    <s v="Client_1626"/>
    <x v="4"/>
    <x v="1"/>
    <x v="2"/>
    <x v="358"/>
    <x v="2"/>
    <x v="2"/>
    <x v="1"/>
    <x v="1"/>
    <x v="6"/>
    <x v="6"/>
    <x v="339"/>
    <n v="3442.76"/>
    <n v="16"/>
    <s v="Medium"/>
    <n v="0"/>
    <n v="1"/>
    <x v="2"/>
    <x v="0"/>
    <n v="36"/>
    <x v="0"/>
    <b v="1"/>
    <b v="1"/>
    <b v="0"/>
    <b v="0"/>
  </r>
  <r>
    <x v="2"/>
    <x v="503"/>
    <s v="Client_726"/>
    <x v="3"/>
    <x v="5"/>
    <x v="3"/>
    <x v="359"/>
    <x v="1"/>
    <x v="1"/>
    <x v="1"/>
    <x v="0"/>
    <x v="3"/>
    <x v="3"/>
    <x v="340"/>
    <n v="2535.63"/>
    <n v="4"/>
    <s v="Medium"/>
    <n v="0"/>
    <n v="0"/>
    <x v="3"/>
    <x v="1"/>
    <n v="12"/>
    <x v="2"/>
    <b v="1"/>
    <b v="0"/>
    <b v="0"/>
    <b v="0"/>
  </r>
  <r>
    <x v="3"/>
    <x v="504"/>
    <s v="Client_206"/>
    <x v="0"/>
    <x v="2"/>
    <x v="4"/>
    <x v="360"/>
    <x v="3"/>
    <x v="3"/>
    <x v="0"/>
    <x v="2"/>
    <x v="0"/>
    <x v="0"/>
    <x v="341"/>
    <n v="1802.52"/>
    <n v="1"/>
    <s v="Low"/>
    <n v="1"/>
    <n v="1"/>
    <x v="4"/>
    <x v="0"/>
    <n v="66"/>
    <x v="1"/>
    <b v="1"/>
    <b v="1"/>
    <b v="0"/>
    <b v="1"/>
  </r>
  <r>
    <x v="1"/>
    <x v="505"/>
    <s v="Client_295"/>
    <x v="2"/>
    <x v="9"/>
    <x v="3"/>
    <x v="361"/>
    <x v="5"/>
    <x v="5"/>
    <x v="0"/>
    <x v="2"/>
    <x v="0"/>
    <x v="0"/>
    <x v="180"/>
    <n v="3942.24"/>
    <n v="35"/>
    <s v="Medium"/>
    <n v="0"/>
    <n v="0"/>
    <x v="3"/>
    <x v="1"/>
    <n v="6"/>
    <x v="0"/>
    <b v="1"/>
    <b v="0"/>
    <b v="0"/>
    <b v="0"/>
  </r>
  <r>
    <x v="0"/>
    <x v="506"/>
    <s v="Client_1101"/>
    <x v="0"/>
    <x v="5"/>
    <x v="0"/>
    <x v="127"/>
    <x v="6"/>
    <x v="6"/>
    <x v="0"/>
    <x v="1"/>
    <x v="4"/>
    <x v="4"/>
    <x v="216"/>
    <n v="2298.39"/>
    <n v="30"/>
    <s v="Medium"/>
    <n v="0"/>
    <n v="0"/>
    <x v="0"/>
    <x v="0"/>
    <n v="66"/>
    <x v="0"/>
    <b v="1"/>
    <b v="1"/>
    <b v="0"/>
    <b v="0"/>
  </r>
  <r>
    <x v="2"/>
    <x v="507"/>
    <s v="Client_1838"/>
    <x v="2"/>
    <x v="7"/>
    <x v="1"/>
    <x v="362"/>
    <x v="7"/>
    <x v="7"/>
    <x v="1"/>
    <x v="0"/>
    <x v="5"/>
    <x v="5"/>
    <x v="342"/>
    <n v="3031.23"/>
    <n v="13"/>
    <s v="Medium"/>
    <n v="0"/>
    <n v="1"/>
    <x v="1"/>
    <x v="0"/>
    <n v="48"/>
    <x v="0"/>
    <b v="1"/>
    <b v="1"/>
    <b v="0"/>
    <b v="0"/>
  </r>
  <r>
    <x v="3"/>
    <x v="508"/>
    <s v="Client_112"/>
    <x v="0"/>
    <x v="11"/>
    <x v="3"/>
    <x v="363"/>
    <x v="8"/>
    <x v="8"/>
    <x v="0"/>
    <x v="3"/>
    <x v="6"/>
    <x v="6"/>
    <x v="343"/>
    <n v="2220.02"/>
    <n v="39"/>
    <s v="Medium"/>
    <n v="0"/>
    <n v="0"/>
    <x v="3"/>
    <x v="1"/>
    <n v="6"/>
    <x v="0"/>
    <b v="1"/>
    <b v="0"/>
    <b v="0"/>
    <b v="0"/>
  </r>
  <r>
    <x v="2"/>
    <x v="509"/>
    <s v="Client_1697"/>
    <x v="3"/>
    <x v="3"/>
    <x v="3"/>
    <x v="364"/>
    <x v="4"/>
    <x v="4"/>
    <x v="1"/>
    <x v="3"/>
    <x v="4"/>
    <x v="4"/>
    <x v="6"/>
    <n v="3367.82"/>
    <n v="47"/>
    <s v="Medium"/>
    <n v="0"/>
    <n v="0"/>
    <x v="3"/>
    <x v="0"/>
    <n v="30"/>
    <x v="0"/>
    <b v="1"/>
    <b v="1"/>
    <b v="0"/>
    <b v="0"/>
  </r>
  <r>
    <x v="3"/>
    <x v="510"/>
    <s v="Client_2403"/>
    <x v="2"/>
    <x v="8"/>
    <x v="2"/>
    <x v="365"/>
    <x v="3"/>
    <x v="3"/>
    <x v="1"/>
    <x v="2"/>
    <x v="5"/>
    <x v="5"/>
    <x v="21"/>
    <n v="1841.47"/>
    <n v="38"/>
    <s v="Low"/>
    <n v="0"/>
    <n v="1"/>
    <x v="2"/>
    <x v="1"/>
    <n v="18"/>
    <x v="0"/>
    <b v="1"/>
    <b v="0"/>
    <b v="0"/>
    <b v="0"/>
  </r>
  <r>
    <x v="3"/>
    <x v="511"/>
    <s v="Client_2137"/>
    <x v="3"/>
    <x v="1"/>
    <x v="0"/>
    <x v="267"/>
    <x v="7"/>
    <x v="7"/>
    <x v="0"/>
    <x v="0"/>
    <x v="3"/>
    <x v="3"/>
    <x v="101"/>
    <n v="2507.16"/>
    <n v="14"/>
    <s v="Medium"/>
    <n v="0"/>
    <n v="0"/>
    <x v="0"/>
    <x v="1"/>
    <n v="18"/>
    <x v="0"/>
    <b v="1"/>
    <b v="0"/>
    <b v="0"/>
    <b v="0"/>
  </r>
  <r>
    <x v="1"/>
    <x v="512"/>
    <s v="Client_439"/>
    <x v="4"/>
    <x v="14"/>
    <x v="2"/>
    <x v="104"/>
    <x v="11"/>
    <x v="11"/>
    <x v="0"/>
    <x v="2"/>
    <x v="2"/>
    <x v="2"/>
    <x v="76"/>
    <n v="4414.8999999999996"/>
    <n v="10"/>
    <s v="High"/>
    <n v="0"/>
    <n v="1"/>
    <x v="2"/>
    <x v="2"/>
    <n v="6"/>
    <x v="0"/>
    <b v="1"/>
    <b v="0"/>
    <b v="0"/>
    <b v="0"/>
  </r>
  <r>
    <x v="0"/>
    <x v="513"/>
    <s v="Client_1785"/>
    <x v="4"/>
    <x v="5"/>
    <x v="4"/>
    <x v="366"/>
    <x v="4"/>
    <x v="4"/>
    <x v="1"/>
    <x v="3"/>
    <x v="0"/>
    <x v="0"/>
    <x v="344"/>
    <n v="1546.07"/>
    <n v="26"/>
    <s v="Low"/>
    <n v="1"/>
    <n v="1"/>
    <x v="4"/>
    <x v="0"/>
    <n v="42"/>
    <x v="0"/>
    <b v="1"/>
    <b v="1"/>
    <b v="0"/>
    <b v="1"/>
  </r>
  <r>
    <x v="1"/>
    <x v="514"/>
    <s v="Client_227"/>
    <x v="2"/>
    <x v="4"/>
    <x v="3"/>
    <x v="329"/>
    <x v="5"/>
    <x v="5"/>
    <x v="0"/>
    <x v="2"/>
    <x v="1"/>
    <x v="1"/>
    <x v="345"/>
    <n v="3956.47"/>
    <n v="14"/>
    <s v="High"/>
    <n v="0"/>
    <n v="0"/>
    <x v="3"/>
    <x v="0"/>
    <n v="36"/>
    <x v="0"/>
    <b v="1"/>
    <b v="1"/>
    <b v="0"/>
    <b v="0"/>
  </r>
  <r>
    <x v="2"/>
    <x v="515"/>
    <s v="Client_1216"/>
    <x v="0"/>
    <x v="13"/>
    <x v="2"/>
    <x v="37"/>
    <x v="9"/>
    <x v="9"/>
    <x v="0"/>
    <x v="3"/>
    <x v="6"/>
    <x v="6"/>
    <x v="346"/>
    <n v="4390.1400000000003"/>
    <n v="45"/>
    <s v="High"/>
    <n v="0"/>
    <n v="1"/>
    <x v="2"/>
    <x v="0"/>
    <n v="48"/>
    <x v="0"/>
    <b v="1"/>
    <b v="1"/>
    <b v="0"/>
    <b v="0"/>
  </r>
  <r>
    <x v="2"/>
    <x v="516"/>
    <s v="Client_2799"/>
    <x v="4"/>
    <x v="11"/>
    <x v="4"/>
    <x v="367"/>
    <x v="5"/>
    <x v="5"/>
    <x v="0"/>
    <x v="2"/>
    <x v="1"/>
    <x v="1"/>
    <x v="347"/>
    <n v="2215.56"/>
    <n v="21"/>
    <s v="Medium"/>
    <n v="1"/>
    <n v="1"/>
    <x v="4"/>
    <x v="1"/>
    <n v="6"/>
    <x v="0"/>
    <b v="1"/>
    <b v="0"/>
    <b v="0"/>
    <b v="1"/>
  </r>
  <r>
    <x v="1"/>
    <x v="517"/>
    <s v="Client_1234"/>
    <x v="3"/>
    <x v="0"/>
    <x v="1"/>
    <x v="368"/>
    <x v="7"/>
    <x v="7"/>
    <x v="1"/>
    <x v="0"/>
    <x v="4"/>
    <x v="4"/>
    <x v="272"/>
    <n v="2513.08"/>
    <n v="31"/>
    <s v="Medium"/>
    <n v="0"/>
    <n v="1"/>
    <x v="1"/>
    <x v="0"/>
    <n v="60"/>
    <x v="0"/>
    <b v="1"/>
    <b v="1"/>
    <b v="0"/>
    <b v="0"/>
  </r>
  <r>
    <x v="3"/>
    <x v="518"/>
    <s v="Client_2105"/>
    <x v="3"/>
    <x v="8"/>
    <x v="3"/>
    <x v="77"/>
    <x v="2"/>
    <x v="2"/>
    <x v="1"/>
    <x v="1"/>
    <x v="1"/>
    <x v="1"/>
    <x v="76"/>
    <n v="3059.17"/>
    <n v="2"/>
    <s v="Medium"/>
    <n v="0"/>
    <n v="0"/>
    <x v="3"/>
    <x v="2"/>
    <n v="6"/>
    <x v="1"/>
    <b v="1"/>
    <b v="0"/>
    <b v="0"/>
    <b v="0"/>
  </r>
  <r>
    <x v="0"/>
    <x v="519"/>
    <s v="Client_779"/>
    <x v="1"/>
    <x v="12"/>
    <x v="0"/>
    <x v="290"/>
    <x v="2"/>
    <x v="2"/>
    <x v="1"/>
    <x v="1"/>
    <x v="4"/>
    <x v="4"/>
    <x v="348"/>
    <n v="1193.6500000000001"/>
    <n v="41"/>
    <s v="Low"/>
    <n v="0"/>
    <n v="0"/>
    <x v="0"/>
    <x v="0"/>
    <n v="36"/>
    <x v="0"/>
    <b v="1"/>
    <b v="1"/>
    <b v="0"/>
    <b v="0"/>
  </r>
  <r>
    <x v="3"/>
    <x v="520"/>
    <s v="Client_1358"/>
    <x v="4"/>
    <x v="4"/>
    <x v="2"/>
    <x v="369"/>
    <x v="4"/>
    <x v="4"/>
    <x v="0"/>
    <x v="3"/>
    <x v="6"/>
    <x v="6"/>
    <x v="197"/>
    <n v="4428.7700000000004"/>
    <n v="33"/>
    <s v="High"/>
    <n v="0"/>
    <n v="1"/>
    <x v="2"/>
    <x v="0"/>
    <n v="48"/>
    <x v="0"/>
    <b v="1"/>
    <b v="1"/>
    <b v="0"/>
    <b v="0"/>
  </r>
  <r>
    <x v="1"/>
    <x v="521"/>
    <s v="Client_320"/>
    <x v="2"/>
    <x v="5"/>
    <x v="0"/>
    <x v="79"/>
    <x v="7"/>
    <x v="7"/>
    <x v="1"/>
    <x v="0"/>
    <x v="2"/>
    <x v="2"/>
    <x v="52"/>
    <n v="2202.6"/>
    <n v="10"/>
    <s v="Medium"/>
    <n v="0"/>
    <n v="0"/>
    <x v="0"/>
    <x v="0"/>
    <n v="60"/>
    <x v="0"/>
    <b v="1"/>
    <b v="1"/>
    <b v="0"/>
    <b v="0"/>
  </r>
  <r>
    <x v="2"/>
    <x v="522"/>
    <s v="Client_1332"/>
    <x v="2"/>
    <x v="0"/>
    <x v="1"/>
    <x v="23"/>
    <x v="3"/>
    <x v="3"/>
    <x v="1"/>
    <x v="2"/>
    <x v="6"/>
    <x v="6"/>
    <x v="103"/>
    <n v="4843.63"/>
    <n v="10"/>
    <s v="High"/>
    <n v="0"/>
    <n v="1"/>
    <x v="1"/>
    <x v="0"/>
    <n v="66"/>
    <x v="0"/>
    <b v="1"/>
    <b v="1"/>
    <b v="0"/>
    <b v="0"/>
  </r>
  <r>
    <x v="2"/>
    <x v="523"/>
    <s v="Client_2843"/>
    <x v="2"/>
    <x v="8"/>
    <x v="1"/>
    <x v="370"/>
    <x v="11"/>
    <x v="11"/>
    <x v="1"/>
    <x v="2"/>
    <x v="3"/>
    <x v="3"/>
    <x v="203"/>
    <n v="3803.03"/>
    <n v="35"/>
    <s v="Medium"/>
    <n v="0"/>
    <n v="1"/>
    <x v="1"/>
    <x v="0"/>
    <n v="24"/>
    <x v="0"/>
    <b v="1"/>
    <b v="1"/>
    <b v="0"/>
    <b v="0"/>
  </r>
  <r>
    <x v="1"/>
    <x v="524"/>
    <s v="Client_775"/>
    <x v="0"/>
    <x v="1"/>
    <x v="3"/>
    <x v="337"/>
    <x v="7"/>
    <x v="7"/>
    <x v="0"/>
    <x v="0"/>
    <x v="4"/>
    <x v="4"/>
    <x v="13"/>
    <n v="2705.03"/>
    <n v="43"/>
    <s v="Medium"/>
    <n v="0"/>
    <n v="0"/>
    <x v="3"/>
    <x v="0"/>
    <n v="30"/>
    <x v="0"/>
    <b v="1"/>
    <b v="1"/>
    <b v="0"/>
    <b v="0"/>
  </r>
  <r>
    <x v="1"/>
    <x v="525"/>
    <s v="Client_221"/>
    <x v="2"/>
    <x v="0"/>
    <x v="2"/>
    <x v="246"/>
    <x v="7"/>
    <x v="7"/>
    <x v="1"/>
    <x v="0"/>
    <x v="1"/>
    <x v="1"/>
    <x v="349"/>
    <n v="3931.86"/>
    <n v="18"/>
    <s v="Medium"/>
    <n v="0"/>
    <n v="1"/>
    <x v="2"/>
    <x v="1"/>
    <n v="12"/>
    <x v="0"/>
    <b v="1"/>
    <b v="0"/>
    <b v="0"/>
    <b v="0"/>
  </r>
  <r>
    <x v="1"/>
    <x v="526"/>
    <s v="Client_297"/>
    <x v="0"/>
    <x v="9"/>
    <x v="1"/>
    <x v="371"/>
    <x v="5"/>
    <x v="5"/>
    <x v="1"/>
    <x v="2"/>
    <x v="6"/>
    <x v="6"/>
    <x v="344"/>
    <n v="4366.38"/>
    <n v="18"/>
    <s v="High"/>
    <n v="0"/>
    <n v="1"/>
    <x v="1"/>
    <x v="0"/>
    <n v="42"/>
    <x v="0"/>
    <b v="1"/>
    <b v="1"/>
    <b v="0"/>
    <b v="0"/>
  </r>
  <r>
    <x v="1"/>
    <x v="527"/>
    <s v="Client_116"/>
    <x v="1"/>
    <x v="6"/>
    <x v="1"/>
    <x v="2"/>
    <x v="2"/>
    <x v="2"/>
    <x v="1"/>
    <x v="1"/>
    <x v="2"/>
    <x v="2"/>
    <x v="350"/>
    <n v="1202.26"/>
    <n v="7"/>
    <s v="Low"/>
    <n v="0"/>
    <n v="1"/>
    <x v="1"/>
    <x v="0"/>
    <n v="30"/>
    <x v="0"/>
    <b v="1"/>
    <b v="1"/>
    <b v="0"/>
    <b v="0"/>
  </r>
  <r>
    <x v="0"/>
    <x v="528"/>
    <s v="Client_098"/>
    <x v="4"/>
    <x v="10"/>
    <x v="1"/>
    <x v="71"/>
    <x v="9"/>
    <x v="9"/>
    <x v="0"/>
    <x v="3"/>
    <x v="2"/>
    <x v="2"/>
    <x v="351"/>
    <n v="2612.35"/>
    <n v="30"/>
    <s v="Medium"/>
    <n v="0"/>
    <n v="1"/>
    <x v="1"/>
    <x v="1"/>
    <n v="18"/>
    <x v="0"/>
    <b v="1"/>
    <b v="0"/>
    <b v="0"/>
    <b v="0"/>
  </r>
  <r>
    <x v="0"/>
    <x v="529"/>
    <s v="Client_1117"/>
    <x v="4"/>
    <x v="5"/>
    <x v="4"/>
    <x v="372"/>
    <x v="10"/>
    <x v="10"/>
    <x v="1"/>
    <x v="1"/>
    <x v="5"/>
    <x v="5"/>
    <x v="87"/>
    <n v="3072.78"/>
    <n v="3"/>
    <s v="Medium"/>
    <n v="1"/>
    <n v="1"/>
    <x v="4"/>
    <x v="0"/>
    <n v="60"/>
    <x v="2"/>
    <b v="1"/>
    <b v="1"/>
    <b v="0"/>
    <b v="1"/>
  </r>
  <r>
    <x v="2"/>
    <x v="530"/>
    <s v="Client_1586"/>
    <x v="0"/>
    <x v="10"/>
    <x v="0"/>
    <x v="373"/>
    <x v="6"/>
    <x v="6"/>
    <x v="0"/>
    <x v="1"/>
    <x v="3"/>
    <x v="3"/>
    <x v="352"/>
    <n v="4746.93"/>
    <n v="12"/>
    <s v="High"/>
    <n v="0"/>
    <n v="0"/>
    <x v="0"/>
    <x v="0"/>
    <n v="54"/>
    <x v="0"/>
    <b v="1"/>
    <b v="1"/>
    <b v="0"/>
    <b v="0"/>
  </r>
  <r>
    <x v="2"/>
    <x v="531"/>
    <s v="Client_2638"/>
    <x v="2"/>
    <x v="14"/>
    <x v="2"/>
    <x v="374"/>
    <x v="10"/>
    <x v="10"/>
    <x v="0"/>
    <x v="1"/>
    <x v="0"/>
    <x v="0"/>
    <x v="253"/>
    <n v="3611.25"/>
    <n v="35"/>
    <s v="Medium"/>
    <n v="0"/>
    <n v="1"/>
    <x v="2"/>
    <x v="0"/>
    <n v="54"/>
    <x v="0"/>
    <b v="1"/>
    <b v="1"/>
    <b v="0"/>
    <b v="0"/>
  </r>
  <r>
    <x v="1"/>
    <x v="532"/>
    <s v="Client_2368"/>
    <x v="0"/>
    <x v="11"/>
    <x v="2"/>
    <x v="375"/>
    <x v="3"/>
    <x v="3"/>
    <x v="1"/>
    <x v="2"/>
    <x v="3"/>
    <x v="3"/>
    <x v="188"/>
    <n v="4633.2299999999996"/>
    <n v="13"/>
    <s v="High"/>
    <n v="0"/>
    <n v="1"/>
    <x v="2"/>
    <x v="2"/>
    <n v="0"/>
    <x v="0"/>
    <b v="1"/>
    <b v="0"/>
    <b v="0"/>
    <b v="0"/>
  </r>
  <r>
    <x v="0"/>
    <x v="533"/>
    <s v="Client_2708"/>
    <x v="0"/>
    <x v="7"/>
    <x v="1"/>
    <x v="376"/>
    <x v="1"/>
    <x v="1"/>
    <x v="0"/>
    <x v="0"/>
    <x v="6"/>
    <x v="6"/>
    <x v="353"/>
    <n v="4968.79"/>
    <n v="45"/>
    <s v="High"/>
    <n v="0"/>
    <n v="1"/>
    <x v="1"/>
    <x v="0"/>
    <n v="54"/>
    <x v="0"/>
    <b v="1"/>
    <b v="1"/>
    <b v="0"/>
    <b v="0"/>
  </r>
  <r>
    <x v="0"/>
    <x v="534"/>
    <s v="Client_329"/>
    <x v="4"/>
    <x v="12"/>
    <x v="3"/>
    <x v="158"/>
    <x v="6"/>
    <x v="6"/>
    <x v="0"/>
    <x v="1"/>
    <x v="5"/>
    <x v="5"/>
    <x v="161"/>
    <n v="4814.05"/>
    <n v="7"/>
    <s v="High"/>
    <n v="0"/>
    <n v="0"/>
    <x v="3"/>
    <x v="0"/>
    <n v="48"/>
    <x v="0"/>
    <b v="1"/>
    <b v="1"/>
    <b v="0"/>
    <b v="0"/>
  </r>
  <r>
    <x v="3"/>
    <x v="535"/>
    <s v="Client_1474"/>
    <x v="1"/>
    <x v="2"/>
    <x v="2"/>
    <x v="117"/>
    <x v="11"/>
    <x v="11"/>
    <x v="0"/>
    <x v="2"/>
    <x v="4"/>
    <x v="4"/>
    <x v="326"/>
    <n v="2756.17"/>
    <n v="26"/>
    <s v="Medium"/>
    <n v="0"/>
    <n v="1"/>
    <x v="2"/>
    <x v="0"/>
    <n v="48"/>
    <x v="0"/>
    <b v="1"/>
    <b v="1"/>
    <b v="0"/>
    <b v="0"/>
  </r>
  <r>
    <x v="0"/>
    <x v="536"/>
    <s v="Client_2028"/>
    <x v="3"/>
    <x v="7"/>
    <x v="2"/>
    <x v="377"/>
    <x v="1"/>
    <x v="1"/>
    <x v="0"/>
    <x v="0"/>
    <x v="0"/>
    <x v="0"/>
    <x v="25"/>
    <n v="1297.08"/>
    <n v="32"/>
    <s v="Low"/>
    <n v="0"/>
    <n v="1"/>
    <x v="2"/>
    <x v="2"/>
    <n v="0"/>
    <x v="0"/>
    <b v="1"/>
    <b v="0"/>
    <b v="0"/>
    <b v="0"/>
  </r>
  <r>
    <x v="1"/>
    <x v="537"/>
    <s v="Client_1031"/>
    <x v="1"/>
    <x v="2"/>
    <x v="4"/>
    <x v="339"/>
    <x v="11"/>
    <x v="11"/>
    <x v="0"/>
    <x v="2"/>
    <x v="4"/>
    <x v="4"/>
    <x v="354"/>
    <n v="4869.0600000000004"/>
    <n v="27"/>
    <s v="High"/>
    <n v="1"/>
    <n v="1"/>
    <x v="4"/>
    <x v="1"/>
    <n v="18"/>
    <x v="0"/>
    <b v="1"/>
    <b v="0"/>
    <b v="0"/>
    <b v="1"/>
  </r>
  <r>
    <x v="3"/>
    <x v="538"/>
    <s v="Client_1987"/>
    <x v="4"/>
    <x v="3"/>
    <x v="2"/>
    <x v="378"/>
    <x v="0"/>
    <x v="0"/>
    <x v="1"/>
    <x v="0"/>
    <x v="4"/>
    <x v="4"/>
    <x v="355"/>
    <n v="4596.33"/>
    <n v="21"/>
    <s v="High"/>
    <n v="0"/>
    <n v="1"/>
    <x v="2"/>
    <x v="2"/>
    <n v="0"/>
    <x v="0"/>
    <b v="1"/>
    <b v="0"/>
    <b v="0"/>
    <b v="0"/>
  </r>
  <r>
    <x v="0"/>
    <x v="539"/>
    <s v="Client_1233"/>
    <x v="3"/>
    <x v="4"/>
    <x v="0"/>
    <x v="379"/>
    <x v="5"/>
    <x v="5"/>
    <x v="1"/>
    <x v="2"/>
    <x v="0"/>
    <x v="0"/>
    <x v="356"/>
    <n v="2546.2399999999998"/>
    <n v="4"/>
    <s v="Medium"/>
    <n v="0"/>
    <n v="0"/>
    <x v="0"/>
    <x v="0"/>
    <n v="66"/>
    <x v="2"/>
    <b v="1"/>
    <b v="1"/>
    <b v="0"/>
    <b v="0"/>
  </r>
  <r>
    <x v="2"/>
    <x v="540"/>
    <s v="Client_1776"/>
    <x v="4"/>
    <x v="1"/>
    <x v="2"/>
    <x v="123"/>
    <x v="0"/>
    <x v="0"/>
    <x v="1"/>
    <x v="0"/>
    <x v="4"/>
    <x v="4"/>
    <x v="357"/>
    <n v="2897.9"/>
    <n v="16"/>
    <s v="Medium"/>
    <n v="0"/>
    <n v="1"/>
    <x v="2"/>
    <x v="0"/>
    <n v="36"/>
    <x v="0"/>
    <b v="1"/>
    <b v="1"/>
    <b v="0"/>
    <b v="0"/>
  </r>
  <r>
    <x v="0"/>
    <x v="541"/>
    <s v="Client_1295"/>
    <x v="2"/>
    <x v="0"/>
    <x v="0"/>
    <x v="380"/>
    <x v="4"/>
    <x v="4"/>
    <x v="1"/>
    <x v="3"/>
    <x v="0"/>
    <x v="0"/>
    <x v="358"/>
    <n v="4792.8999999999996"/>
    <n v="4"/>
    <s v="High"/>
    <n v="0"/>
    <n v="0"/>
    <x v="0"/>
    <x v="0"/>
    <n v="24"/>
    <x v="2"/>
    <b v="1"/>
    <b v="1"/>
    <b v="0"/>
    <b v="0"/>
  </r>
  <r>
    <x v="0"/>
    <x v="542"/>
    <s v="Client_2391"/>
    <x v="3"/>
    <x v="10"/>
    <x v="1"/>
    <x v="73"/>
    <x v="2"/>
    <x v="2"/>
    <x v="0"/>
    <x v="1"/>
    <x v="0"/>
    <x v="0"/>
    <x v="359"/>
    <n v="2848.1"/>
    <n v="8"/>
    <s v="Medium"/>
    <n v="0"/>
    <n v="1"/>
    <x v="1"/>
    <x v="0"/>
    <n v="24"/>
    <x v="0"/>
    <b v="1"/>
    <b v="1"/>
    <b v="0"/>
    <b v="0"/>
  </r>
  <r>
    <x v="1"/>
    <x v="543"/>
    <s v="Client_358"/>
    <x v="4"/>
    <x v="5"/>
    <x v="4"/>
    <x v="381"/>
    <x v="3"/>
    <x v="3"/>
    <x v="0"/>
    <x v="2"/>
    <x v="5"/>
    <x v="5"/>
    <x v="360"/>
    <n v="3066.07"/>
    <n v="44"/>
    <s v="Medium"/>
    <n v="1"/>
    <n v="1"/>
    <x v="4"/>
    <x v="0"/>
    <n v="66"/>
    <x v="0"/>
    <b v="1"/>
    <b v="1"/>
    <b v="0"/>
    <b v="1"/>
  </r>
  <r>
    <x v="3"/>
    <x v="544"/>
    <s v="Client_2845"/>
    <x v="0"/>
    <x v="7"/>
    <x v="2"/>
    <x v="382"/>
    <x v="5"/>
    <x v="5"/>
    <x v="1"/>
    <x v="2"/>
    <x v="2"/>
    <x v="2"/>
    <x v="97"/>
    <n v="1758.6"/>
    <n v="27"/>
    <s v="Low"/>
    <n v="0"/>
    <n v="1"/>
    <x v="2"/>
    <x v="1"/>
    <n v="18"/>
    <x v="0"/>
    <b v="1"/>
    <b v="0"/>
    <b v="0"/>
    <b v="0"/>
  </r>
  <r>
    <x v="2"/>
    <x v="545"/>
    <s v="Client_2895"/>
    <x v="3"/>
    <x v="4"/>
    <x v="0"/>
    <x v="383"/>
    <x v="2"/>
    <x v="2"/>
    <x v="0"/>
    <x v="1"/>
    <x v="5"/>
    <x v="5"/>
    <x v="252"/>
    <n v="4392.3599999999997"/>
    <n v="10"/>
    <s v="High"/>
    <n v="0"/>
    <n v="0"/>
    <x v="0"/>
    <x v="0"/>
    <n v="42"/>
    <x v="0"/>
    <b v="1"/>
    <b v="1"/>
    <b v="0"/>
    <b v="0"/>
  </r>
  <r>
    <x v="0"/>
    <x v="546"/>
    <s v="Client_2496"/>
    <x v="4"/>
    <x v="7"/>
    <x v="2"/>
    <x v="384"/>
    <x v="11"/>
    <x v="11"/>
    <x v="1"/>
    <x v="2"/>
    <x v="5"/>
    <x v="5"/>
    <x v="321"/>
    <n v="4814.05"/>
    <n v="39"/>
    <s v="High"/>
    <n v="0"/>
    <n v="1"/>
    <x v="2"/>
    <x v="0"/>
    <n v="54"/>
    <x v="0"/>
    <b v="1"/>
    <b v="1"/>
    <b v="0"/>
    <b v="0"/>
  </r>
  <r>
    <x v="1"/>
    <x v="547"/>
    <s v="Client_130"/>
    <x v="2"/>
    <x v="14"/>
    <x v="0"/>
    <x v="385"/>
    <x v="7"/>
    <x v="7"/>
    <x v="1"/>
    <x v="0"/>
    <x v="3"/>
    <x v="3"/>
    <x v="361"/>
    <n v="2383.27"/>
    <n v="3"/>
    <s v="Medium"/>
    <n v="0"/>
    <n v="0"/>
    <x v="0"/>
    <x v="0"/>
    <n v="66"/>
    <x v="2"/>
    <b v="1"/>
    <b v="1"/>
    <b v="0"/>
    <b v="0"/>
  </r>
  <r>
    <x v="0"/>
    <x v="548"/>
    <s v="Client_1705"/>
    <x v="4"/>
    <x v="0"/>
    <x v="4"/>
    <x v="219"/>
    <x v="10"/>
    <x v="10"/>
    <x v="0"/>
    <x v="1"/>
    <x v="4"/>
    <x v="4"/>
    <x v="49"/>
    <n v="4996.7299999999996"/>
    <n v="41"/>
    <s v="High"/>
    <n v="1"/>
    <n v="1"/>
    <x v="4"/>
    <x v="0"/>
    <n v="60"/>
    <x v="0"/>
    <b v="1"/>
    <b v="1"/>
    <b v="0"/>
    <b v="1"/>
  </r>
  <r>
    <x v="3"/>
    <x v="549"/>
    <s v="Client_2955"/>
    <x v="0"/>
    <x v="14"/>
    <x v="0"/>
    <x v="386"/>
    <x v="10"/>
    <x v="10"/>
    <x v="1"/>
    <x v="1"/>
    <x v="3"/>
    <x v="3"/>
    <x v="186"/>
    <n v="2182.77"/>
    <n v="8"/>
    <s v="Medium"/>
    <n v="0"/>
    <n v="0"/>
    <x v="0"/>
    <x v="0"/>
    <n v="24"/>
    <x v="0"/>
    <b v="1"/>
    <b v="1"/>
    <b v="0"/>
    <b v="0"/>
  </r>
  <r>
    <x v="2"/>
    <x v="550"/>
    <s v="Client_365"/>
    <x v="3"/>
    <x v="6"/>
    <x v="1"/>
    <x v="363"/>
    <x v="8"/>
    <x v="8"/>
    <x v="0"/>
    <x v="3"/>
    <x v="6"/>
    <x v="6"/>
    <x v="362"/>
    <n v="2554.5100000000002"/>
    <n v="43"/>
    <s v="Medium"/>
    <n v="0"/>
    <n v="1"/>
    <x v="1"/>
    <x v="0"/>
    <n v="48"/>
    <x v="0"/>
    <b v="1"/>
    <b v="1"/>
    <b v="0"/>
    <b v="0"/>
  </r>
  <r>
    <x v="3"/>
    <x v="551"/>
    <s v="Client_1554"/>
    <x v="2"/>
    <x v="13"/>
    <x v="0"/>
    <x v="61"/>
    <x v="4"/>
    <x v="4"/>
    <x v="1"/>
    <x v="3"/>
    <x v="3"/>
    <x v="3"/>
    <x v="363"/>
    <n v="3408.32"/>
    <n v="50"/>
    <s v="Medium"/>
    <n v="0"/>
    <n v="0"/>
    <x v="0"/>
    <x v="0"/>
    <n v="42"/>
    <x v="0"/>
    <b v="1"/>
    <b v="1"/>
    <b v="0"/>
    <b v="0"/>
  </r>
  <r>
    <x v="1"/>
    <x v="552"/>
    <s v="Client_2155"/>
    <x v="3"/>
    <x v="11"/>
    <x v="2"/>
    <x v="225"/>
    <x v="2"/>
    <x v="2"/>
    <x v="1"/>
    <x v="1"/>
    <x v="0"/>
    <x v="0"/>
    <x v="364"/>
    <n v="1285.2"/>
    <n v="15"/>
    <s v="Low"/>
    <n v="0"/>
    <n v="1"/>
    <x v="2"/>
    <x v="0"/>
    <n v="42"/>
    <x v="0"/>
    <b v="1"/>
    <b v="1"/>
    <b v="0"/>
    <b v="0"/>
  </r>
  <r>
    <x v="1"/>
    <x v="553"/>
    <s v="Client_2253"/>
    <x v="2"/>
    <x v="11"/>
    <x v="3"/>
    <x v="387"/>
    <x v="4"/>
    <x v="4"/>
    <x v="1"/>
    <x v="3"/>
    <x v="1"/>
    <x v="1"/>
    <x v="102"/>
    <n v="1616.93"/>
    <n v="5"/>
    <s v="Low"/>
    <n v="0"/>
    <n v="0"/>
    <x v="3"/>
    <x v="1"/>
    <n v="6"/>
    <x v="2"/>
    <b v="1"/>
    <b v="0"/>
    <b v="0"/>
    <b v="0"/>
  </r>
  <r>
    <x v="3"/>
    <x v="554"/>
    <s v="Client_1718"/>
    <x v="0"/>
    <x v="13"/>
    <x v="4"/>
    <x v="388"/>
    <x v="11"/>
    <x v="11"/>
    <x v="0"/>
    <x v="2"/>
    <x v="0"/>
    <x v="0"/>
    <x v="210"/>
    <n v="1592.08"/>
    <n v="13"/>
    <s v="Low"/>
    <n v="1"/>
    <n v="1"/>
    <x v="4"/>
    <x v="0"/>
    <n v="48"/>
    <x v="0"/>
    <b v="1"/>
    <b v="1"/>
    <b v="0"/>
    <b v="1"/>
  </r>
  <r>
    <x v="0"/>
    <x v="555"/>
    <s v="Client_1100"/>
    <x v="3"/>
    <x v="0"/>
    <x v="2"/>
    <x v="389"/>
    <x v="11"/>
    <x v="11"/>
    <x v="1"/>
    <x v="2"/>
    <x v="1"/>
    <x v="1"/>
    <x v="365"/>
    <n v="1797.27"/>
    <n v="8"/>
    <s v="Low"/>
    <n v="0"/>
    <n v="1"/>
    <x v="2"/>
    <x v="0"/>
    <n v="30"/>
    <x v="0"/>
    <b v="1"/>
    <b v="1"/>
    <b v="0"/>
    <b v="0"/>
  </r>
  <r>
    <x v="1"/>
    <x v="556"/>
    <s v="Client_099"/>
    <x v="2"/>
    <x v="9"/>
    <x v="2"/>
    <x v="390"/>
    <x v="7"/>
    <x v="7"/>
    <x v="0"/>
    <x v="0"/>
    <x v="5"/>
    <x v="5"/>
    <x v="366"/>
    <n v="4673.8"/>
    <n v="28"/>
    <s v="High"/>
    <n v="0"/>
    <n v="1"/>
    <x v="2"/>
    <x v="0"/>
    <n v="66"/>
    <x v="0"/>
    <b v="1"/>
    <b v="1"/>
    <b v="0"/>
    <b v="0"/>
  </r>
  <r>
    <x v="1"/>
    <x v="557"/>
    <s v="Client_2429"/>
    <x v="1"/>
    <x v="2"/>
    <x v="2"/>
    <x v="391"/>
    <x v="9"/>
    <x v="9"/>
    <x v="0"/>
    <x v="3"/>
    <x v="4"/>
    <x v="4"/>
    <x v="147"/>
    <n v="1280.96"/>
    <n v="18"/>
    <s v="Low"/>
    <n v="0"/>
    <n v="1"/>
    <x v="2"/>
    <x v="0"/>
    <n v="42"/>
    <x v="0"/>
    <b v="1"/>
    <b v="1"/>
    <b v="0"/>
    <b v="0"/>
  </r>
  <r>
    <x v="2"/>
    <x v="558"/>
    <s v="Client_1492"/>
    <x v="2"/>
    <x v="12"/>
    <x v="4"/>
    <x v="392"/>
    <x v="7"/>
    <x v="7"/>
    <x v="0"/>
    <x v="0"/>
    <x v="6"/>
    <x v="6"/>
    <x v="367"/>
    <n v="2190.27"/>
    <n v="31"/>
    <s v="Medium"/>
    <n v="1"/>
    <n v="1"/>
    <x v="4"/>
    <x v="1"/>
    <n v="12"/>
    <x v="0"/>
    <b v="1"/>
    <b v="0"/>
    <b v="0"/>
    <b v="1"/>
  </r>
  <r>
    <x v="0"/>
    <x v="559"/>
    <s v="Client_1401"/>
    <x v="2"/>
    <x v="12"/>
    <x v="1"/>
    <x v="393"/>
    <x v="2"/>
    <x v="2"/>
    <x v="1"/>
    <x v="1"/>
    <x v="3"/>
    <x v="3"/>
    <x v="368"/>
    <n v="3428.69"/>
    <n v="5"/>
    <s v="Medium"/>
    <n v="0"/>
    <n v="1"/>
    <x v="1"/>
    <x v="2"/>
    <n v="0"/>
    <x v="2"/>
    <b v="1"/>
    <b v="0"/>
    <b v="0"/>
    <b v="0"/>
  </r>
  <r>
    <x v="1"/>
    <x v="560"/>
    <s v="Client_1710"/>
    <x v="2"/>
    <x v="6"/>
    <x v="1"/>
    <x v="60"/>
    <x v="1"/>
    <x v="1"/>
    <x v="1"/>
    <x v="0"/>
    <x v="4"/>
    <x v="4"/>
    <x v="369"/>
    <n v="1232.67"/>
    <n v="16"/>
    <s v="Low"/>
    <n v="0"/>
    <n v="1"/>
    <x v="1"/>
    <x v="0"/>
    <n v="24"/>
    <x v="0"/>
    <b v="1"/>
    <b v="1"/>
    <b v="0"/>
    <b v="0"/>
  </r>
  <r>
    <x v="1"/>
    <x v="561"/>
    <s v="Client_606"/>
    <x v="3"/>
    <x v="9"/>
    <x v="1"/>
    <x v="170"/>
    <x v="0"/>
    <x v="0"/>
    <x v="0"/>
    <x v="0"/>
    <x v="0"/>
    <x v="0"/>
    <x v="177"/>
    <n v="4497.18"/>
    <n v="4"/>
    <s v="High"/>
    <n v="0"/>
    <n v="1"/>
    <x v="1"/>
    <x v="1"/>
    <n v="12"/>
    <x v="2"/>
    <b v="1"/>
    <b v="0"/>
    <b v="0"/>
    <b v="0"/>
  </r>
  <r>
    <x v="3"/>
    <x v="562"/>
    <s v="Client_1911"/>
    <x v="0"/>
    <x v="3"/>
    <x v="2"/>
    <x v="230"/>
    <x v="4"/>
    <x v="4"/>
    <x v="0"/>
    <x v="3"/>
    <x v="0"/>
    <x v="0"/>
    <x v="95"/>
    <n v="4884.8500000000004"/>
    <n v="48"/>
    <s v="High"/>
    <n v="0"/>
    <n v="1"/>
    <x v="2"/>
    <x v="0"/>
    <n v="60"/>
    <x v="0"/>
    <b v="1"/>
    <b v="1"/>
    <b v="0"/>
    <b v="0"/>
  </r>
  <r>
    <x v="3"/>
    <x v="563"/>
    <s v="Client_2269"/>
    <x v="2"/>
    <x v="1"/>
    <x v="0"/>
    <x v="394"/>
    <x v="0"/>
    <x v="0"/>
    <x v="0"/>
    <x v="0"/>
    <x v="3"/>
    <x v="3"/>
    <x v="14"/>
    <n v="4154.17"/>
    <n v="38"/>
    <s v="High"/>
    <n v="0"/>
    <n v="0"/>
    <x v="0"/>
    <x v="0"/>
    <n v="30"/>
    <x v="0"/>
    <b v="1"/>
    <b v="1"/>
    <b v="0"/>
    <b v="0"/>
  </r>
  <r>
    <x v="0"/>
    <x v="564"/>
    <s v="Client_2509"/>
    <x v="1"/>
    <x v="7"/>
    <x v="2"/>
    <x v="282"/>
    <x v="11"/>
    <x v="11"/>
    <x v="1"/>
    <x v="2"/>
    <x v="1"/>
    <x v="1"/>
    <x v="133"/>
    <n v="2288.35"/>
    <n v="26"/>
    <s v="Medium"/>
    <n v="0"/>
    <n v="1"/>
    <x v="2"/>
    <x v="0"/>
    <n v="48"/>
    <x v="0"/>
    <b v="1"/>
    <b v="1"/>
    <b v="0"/>
    <b v="0"/>
  </r>
  <r>
    <x v="1"/>
    <x v="565"/>
    <s v="Client_1689"/>
    <x v="3"/>
    <x v="2"/>
    <x v="0"/>
    <x v="395"/>
    <x v="7"/>
    <x v="7"/>
    <x v="1"/>
    <x v="0"/>
    <x v="5"/>
    <x v="5"/>
    <x v="370"/>
    <n v="2263.4299999999998"/>
    <n v="28"/>
    <s v="Medium"/>
    <n v="0"/>
    <n v="0"/>
    <x v="0"/>
    <x v="3"/>
    <n v="0"/>
    <x v="0"/>
    <b v="1"/>
    <b v="0"/>
    <b v="0"/>
    <b v="0"/>
  </r>
  <r>
    <x v="2"/>
    <x v="566"/>
    <s v="Client_1361"/>
    <x v="4"/>
    <x v="11"/>
    <x v="4"/>
    <x v="396"/>
    <x v="0"/>
    <x v="0"/>
    <x v="1"/>
    <x v="0"/>
    <x v="1"/>
    <x v="1"/>
    <x v="67"/>
    <n v="1652.24"/>
    <n v="12"/>
    <s v="Low"/>
    <n v="1"/>
    <n v="1"/>
    <x v="4"/>
    <x v="0"/>
    <n v="48"/>
    <x v="0"/>
    <b v="1"/>
    <b v="1"/>
    <b v="0"/>
    <b v="1"/>
  </r>
  <r>
    <x v="1"/>
    <x v="567"/>
    <s v="Client_2823"/>
    <x v="4"/>
    <x v="10"/>
    <x v="0"/>
    <x v="6"/>
    <x v="1"/>
    <x v="1"/>
    <x v="0"/>
    <x v="0"/>
    <x v="4"/>
    <x v="4"/>
    <x v="331"/>
    <n v="1172.8499999999999"/>
    <n v="47"/>
    <s v="Low"/>
    <n v="0"/>
    <n v="0"/>
    <x v="0"/>
    <x v="1"/>
    <n v="18"/>
    <x v="0"/>
    <b v="1"/>
    <b v="0"/>
    <b v="0"/>
    <b v="0"/>
  </r>
  <r>
    <x v="1"/>
    <x v="568"/>
    <s v="Client_1374"/>
    <x v="3"/>
    <x v="10"/>
    <x v="1"/>
    <x v="397"/>
    <x v="2"/>
    <x v="2"/>
    <x v="0"/>
    <x v="1"/>
    <x v="0"/>
    <x v="0"/>
    <x v="371"/>
    <n v="2875.01"/>
    <n v="23"/>
    <s v="Medium"/>
    <n v="0"/>
    <n v="1"/>
    <x v="1"/>
    <x v="2"/>
    <n v="0"/>
    <x v="0"/>
    <b v="1"/>
    <b v="0"/>
    <b v="0"/>
    <b v="0"/>
  </r>
  <r>
    <x v="0"/>
    <x v="569"/>
    <s v="Client_2744"/>
    <x v="3"/>
    <x v="3"/>
    <x v="4"/>
    <x v="398"/>
    <x v="6"/>
    <x v="6"/>
    <x v="0"/>
    <x v="1"/>
    <x v="1"/>
    <x v="1"/>
    <x v="49"/>
    <n v="4638.33"/>
    <n v="21"/>
    <s v="High"/>
    <n v="1"/>
    <n v="1"/>
    <x v="4"/>
    <x v="0"/>
    <n v="60"/>
    <x v="0"/>
    <b v="1"/>
    <b v="1"/>
    <b v="0"/>
    <b v="1"/>
  </r>
  <r>
    <x v="0"/>
    <x v="570"/>
    <s v="Client_766"/>
    <x v="2"/>
    <x v="14"/>
    <x v="2"/>
    <x v="282"/>
    <x v="11"/>
    <x v="11"/>
    <x v="1"/>
    <x v="2"/>
    <x v="1"/>
    <x v="1"/>
    <x v="372"/>
    <n v="1624.59"/>
    <n v="17"/>
    <s v="Low"/>
    <n v="0"/>
    <n v="1"/>
    <x v="2"/>
    <x v="0"/>
    <n v="36"/>
    <x v="0"/>
    <b v="1"/>
    <b v="1"/>
    <b v="0"/>
    <b v="0"/>
  </r>
  <r>
    <x v="0"/>
    <x v="571"/>
    <s v="Client_1259"/>
    <x v="2"/>
    <x v="6"/>
    <x v="2"/>
    <x v="399"/>
    <x v="7"/>
    <x v="7"/>
    <x v="0"/>
    <x v="0"/>
    <x v="5"/>
    <x v="5"/>
    <x v="56"/>
    <n v="3975.34"/>
    <n v="44"/>
    <s v="High"/>
    <n v="0"/>
    <n v="1"/>
    <x v="2"/>
    <x v="1"/>
    <n v="12"/>
    <x v="0"/>
    <b v="1"/>
    <b v="0"/>
    <b v="0"/>
    <b v="0"/>
  </r>
  <r>
    <x v="2"/>
    <x v="572"/>
    <s v="Client_1947"/>
    <x v="2"/>
    <x v="10"/>
    <x v="2"/>
    <x v="400"/>
    <x v="4"/>
    <x v="4"/>
    <x v="0"/>
    <x v="3"/>
    <x v="2"/>
    <x v="2"/>
    <x v="354"/>
    <n v="4891.2700000000004"/>
    <n v="42"/>
    <s v="High"/>
    <n v="0"/>
    <n v="1"/>
    <x v="2"/>
    <x v="1"/>
    <n v="18"/>
    <x v="0"/>
    <b v="1"/>
    <b v="0"/>
    <b v="0"/>
    <b v="0"/>
  </r>
  <r>
    <x v="2"/>
    <x v="573"/>
    <s v="Client_641"/>
    <x v="0"/>
    <x v="14"/>
    <x v="1"/>
    <x v="85"/>
    <x v="6"/>
    <x v="6"/>
    <x v="0"/>
    <x v="1"/>
    <x v="4"/>
    <x v="4"/>
    <x v="226"/>
    <n v="1797.2"/>
    <n v="9"/>
    <s v="Low"/>
    <n v="0"/>
    <n v="1"/>
    <x v="1"/>
    <x v="0"/>
    <n v="48"/>
    <x v="0"/>
    <b v="1"/>
    <b v="1"/>
    <b v="0"/>
    <b v="0"/>
  </r>
  <r>
    <x v="2"/>
    <x v="574"/>
    <s v="Client_2138"/>
    <x v="0"/>
    <x v="1"/>
    <x v="0"/>
    <x v="401"/>
    <x v="2"/>
    <x v="2"/>
    <x v="1"/>
    <x v="1"/>
    <x v="4"/>
    <x v="4"/>
    <x v="79"/>
    <n v="4074.98"/>
    <n v="25"/>
    <s v="High"/>
    <n v="0"/>
    <n v="0"/>
    <x v="0"/>
    <x v="0"/>
    <n v="24"/>
    <x v="0"/>
    <b v="1"/>
    <b v="1"/>
    <b v="0"/>
    <b v="0"/>
  </r>
  <r>
    <x v="3"/>
    <x v="575"/>
    <s v="Client_1399"/>
    <x v="4"/>
    <x v="14"/>
    <x v="2"/>
    <x v="143"/>
    <x v="0"/>
    <x v="0"/>
    <x v="1"/>
    <x v="0"/>
    <x v="1"/>
    <x v="1"/>
    <x v="106"/>
    <n v="3317.38"/>
    <n v="50"/>
    <s v="Medium"/>
    <n v="0"/>
    <n v="1"/>
    <x v="2"/>
    <x v="1"/>
    <n v="12"/>
    <x v="0"/>
    <b v="1"/>
    <b v="0"/>
    <b v="0"/>
    <b v="0"/>
  </r>
  <r>
    <x v="1"/>
    <x v="576"/>
    <s v="Client_1775"/>
    <x v="2"/>
    <x v="13"/>
    <x v="4"/>
    <x v="203"/>
    <x v="2"/>
    <x v="2"/>
    <x v="1"/>
    <x v="1"/>
    <x v="3"/>
    <x v="3"/>
    <x v="373"/>
    <n v="1009.18"/>
    <n v="2"/>
    <s v="Low"/>
    <n v="1"/>
    <n v="1"/>
    <x v="4"/>
    <x v="0"/>
    <n v="24"/>
    <x v="1"/>
    <b v="1"/>
    <b v="1"/>
    <b v="0"/>
    <b v="1"/>
  </r>
  <r>
    <x v="1"/>
    <x v="577"/>
    <s v="Client_1511"/>
    <x v="3"/>
    <x v="2"/>
    <x v="3"/>
    <x v="402"/>
    <x v="8"/>
    <x v="8"/>
    <x v="0"/>
    <x v="3"/>
    <x v="6"/>
    <x v="6"/>
    <x v="348"/>
    <n v="2747.57"/>
    <n v="18"/>
    <s v="Medium"/>
    <n v="0"/>
    <n v="0"/>
    <x v="3"/>
    <x v="0"/>
    <n v="36"/>
    <x v="0"/>
    <b v="1"/>
    <b v="1"/>
    <b v="0"/>
    <b v="0"/>
  </r>
  <r>
    <x v="2"/>
    <x v="578"/>
    <s v="Client_2088"/>
    <x v="0"/>
    <x v="8"/>
    <x v="4"/>
    <x v="336"/>
    <x v="11"/>
    <x v="11"/>
    <x v="0"/>
    <x v="2"/>
    <x v="1"/>
    <x v="1"/>
    <x v="228"/>
    <n v="1184.75"/>
    <n v="30"/>
    <s v="Low"/>
    <n v="1"/>
    <n v="1"/>
    <x v="4"/>
    <x v="0"/>
    <n v="48"/>
    <x v="0"/>
    <b v="1"/>
    <b v="1"/>
    <b v="0"/>
    <b v="1"/>
  </r>
  <r>
    <x v="0"/>
    <x v="579"/>
    <s v="Client_1621"/>
    <x v="4"/>
    <x v="2"/>
    <x v="4"/>
    <x v="400"/>
    <x v="4"/>
    <x v="4"/>
    <x v="0"/>
    <x v="3"/>
    <x v="2"/>
    <x v="2"/>
    <x v="49"/>
    <n v="2317.67"/>
    <n v="37"/>
    <s v="Medium"/>
    <n v="1"/>
    <n v="1"/>
    <x v="4"/>
    <x v="0"/>
    <n v="60"/>
    <x v="0"/>
    <b v="1"/>
    <b v="1"/>
    <b v="0"/>
    <b v="1"/>
  </r>
  <r>
    <x v="2"/>
    <x v="580"/>
    <s v="Client_1934"/>
    <x v="4"/>
    <x v="5"/>
    <x v="0"/>
    <x v="359"/>
    <x v="1"/>
    <x v="1"/>
    <x v="1"/>
    <x v="0"/>
    <x v="3"/>
    <x v="3"/>
    <x v="270"/>
    <n v="4108.3900000000003"/>
    <n v="28"/>
    <s v="High"/>
    <n v="0"/>
    <n v="0"/>
    <x v="0"/>
    <x v="1"/>
    <n v="6"/>
    <x v="0"/>
    <b v="1"/>
    <b v="0"/>
    <b v="0"/>
    <b v="0"/>
  </r>
  <r>
    <x v="0"/>
    <x v="581"/>
    <s v="Client_1120"/>
    <x v="3"/>
    <x v="8"/>
    <x v="1"/>
    <x v="403"/>
    <x v="8"/>
    <x v="8"/>
    <x v="1"/>
    <x v="3"/>
    <x v="5"/>
    <x v="5"/>
    <x v="325"/>
    <n v="1565.72"/>
    <n v="13"/>
    <s v="Low"/>
    <n v="0"/>
    <n v="1"/>
    <x v="1"/>
    <x v="2"/>
    <n v="0"/>
    <x v="0"/>
    <b v="1"/>
    <b v="0"/>
    <b v="0"/>
    <b v="0"/>
  </r>
  <r>
    <x v="2"/>
    <x v="582"/>
    <s v="Client_1301"/>
    <x v="0"/>
    <x v="14"/>
    <x v="4"/>
    <x v="404"/>
    <x v="7"/>
    <x v="7"/>
    <x v="1"/>
    <x v="0"/>
    <x v="0"/>
    <x v="0"/>
    <x v="93"/>
    <n v="1004.69"/>
    <n v="10"/>
    <s v="Low"/>
    <n v="1"/>
    <n v="1"/>
    <x v="4"/>
    <x v="0"/>
    <n v="66"/>
    <x v="0"/>
    <b v="1"/>
    <b v="1"/>
    <b v="0"/>
    <b v="1"/>
  </r>
  <r>
    <x v="3"/>
    <x v="583"/>
    <s v="Client_2706"/>
    <x v="1"/>
    <x v="4"/>
    <x v="1"/>
    <x v="405"/>
    <x v="10"/>
    <x v="10"/>
    <x v="0"/>
    <x v="1"/>
    <x v="5"/>
    <x v="5"/>
    <x v="374"/>
    <n v="2333.64"/>
    <n v="3"/>
    <s v="Medium"/>
    <n v="0"/>
    <n v="1"/>
    <x v="1"/>
    <x v="1"/>
    <n v="12"/>
    <x v="2"/>
    <b v="1"/>
    <b v="0"/>
    <b v="0"/>
    <b v="0"/>
  </r>
  <r>
    <x v="2"/>
    <x v="584"/>
    <s v="Client_023"/>
    <x v="1"/>
    <x v="9"/>
    <x v="3"/>
    <x v="406"/>
    <x v="11"/>
    <x v="11"/>
    <x v="0"/>
    <x v="2"/>
    <x v="5"/>
    <x v="5"/>
    <x v="375"/>
    <n v="1268.0899999999999"/>
    <n v="26"/>
    <s v="Low"/>
    <n v="0"/>
    <n v="0"/>
    <x v="3"/>
    <x v="1"/>
    <n v="12"/>
    <x v="0"/>
    <b v="1"/>
    <b v="0"/>
    <b v="0"/>
    <b v="0"/>
  </r>
  <r>
    <x v="1"/>
    <x v="585"/>
    <s v="Client_674"/>
    <x v="4"/>
    <x v="5"/>
    <x v="2"/>
    <x v="407"/>
    <x v="2"/>
    <x v="2"/>
    <x v="1"/>
    <x v="1"/>
    <x v="6"/>
    <x v="6"/>
    <x v="322"/>
    <n v="1276.8900000000001"/>
    <n v="10"/>
    <s v="Low"/>
    <n v="0"/>
    <n v="1"/>
    <x v="2"/>
    <x v="0"/>
    <n v="30"/>
    <x v="0"/>
    <b v="1"/>
    <b v="1"/>
    <b v="0"/>
    <b v="0"/>
  </r>
  <r>
    <x v="3"/>
    <x v="586"/>
    <s v="Client_687"/>
    <x v="4"/>
    <x v="14"/>
    <x v="2"/>
    <x v="408"/>
    <x v="6"/>
    <x v="6"/>
    <x v="0"/>
    <x v="1"/>
    <x v="0"/>
    <x v="0"/>
    <x v="22"/>
    <n v="2235.17"/>
    <n v="26"/>
    <s v="Medium"/>
    <n v="0"/>
    <n v="1"/>
    <x v="2"/>
    <x v="0"/>
    <n v="48"/>
    <x v="0"/>
    <b v="1"/>
    <b v="1"/>
    <b v="0"/>
    <b v="0"/>
  </r>
  <r>
    <x v="2"/>
    <x v="587"/>
    <s v="Client_1744"/>
    <x v="3"/>
    <x v="3"/>
    <x v="2"/>
    <x v="369"/>
    <x v="4"/>
    <x v="4"/>
    <x v="0"/>
    <x v="3"/>
    <x v="6"/>
    <x v="6"/>
    <x v="376"/>
    <n v="1680.64"/>
    <n v="42"/>
    <s v="Low"/>
    <n v="0"/>
    <n v="1"/>
    <x v="2"/>
    <x v="1"/>
    <n v="18"/>
    <x v="0"/>
    <b v="1"/>
    <b v="0"/>
    <b v="0"/>
    <b v="0"/>
  </r>
  <r>
    <x v="3"/>
    <x v="588"/>
    <s v="Client_959"/>
    <x v="2"/>
    <x v="10"/>
    <x v="2"/>
    <x v="409"/>
    <x v="6"/>
    <x v="6"/>
    <x v="0"/>
    <x v="1"/>
    <x v="0"/>
    <x v="0"/>
    <x v="164"/>
    <n v="2064.25"/>
    <n v="15"/>
    <s v="Medium"/>
    <n v="0"/>
    <n v="1"/>
    <x v="2"/>
    <x v="1"/>
    <n v="18"/>
    <x v="0"/>
    <b v="1"/>
    <b v="0"/>
    <b v="0"/>
    <b v="0"/>
  </r>
  <r>
    <x v="0"/>
    <x v="589"/>
    <s v="Client_2643"/>
    <x v="0"/>
    <x v="12"/>
    <x v="3"/>
    <x v="410"/>
    <x v="11"/>
    <x v="11"/>
    <x v="0"/>
    <x v="2"/>
    <x v="2"/>
    <x v="2"/>
    <x v="229"/>
    <n v="4453.18"/>
    <n v="20"/>
    <s v="High"/>
    <n v="0"/>
    <n v="0"/>
    <x v="3"/>
    <x v="0"/>
    <n v="48"/>
    <x v="0"/>
    <b v="1"/>
    <b v="1"/>
    <b v="0"/>
    <b v="0"/>
  </r>
  <r>
    <x v="3"/>
    <x v="590"/>
    <s v="Client_2390"/>
    <x v="3"/>
    <x v="4"/>
    <x v="1"/>
    <x v="335"/>
    <x v="6"/>
    <x v="6"/>
    <x v="1"/>
    <x v="1"/>
    <x v="0"/>
    <x v="0"/>
    <x v="377"/>
    <n v="3381.7"/>
    <n v="31"/>
    <s v="Medium"/>
    <n v="0"/>
    <n v="1"/>
    <x v="1"/>
    <x v="0"/>
    <n v="42"/>
    <x v="0"/>
    <b v="1"/>
    <b v="1"/>
    <b v="0"/>
    <b v="0"/>
  </r>
  <r>
    <x v="1"/>
    <x v="591"/>
    <s v="Client_862"/>
    <x v="4"/>
    <x v="13"/>
    <x v="0"/>
    <x v="302"/>
    <x v="6"/>
    <x v="6"/>
    <x v="1"/>
    <x v="1"/>
    <x v="3"/>
    <x v="3"/>
    <x v="378"/>
    <n v="3989.57"/>
    <n v="48"/>
    <s v="High"/>
    <n v="0"/>
    <n v="0"/>
    <x v="0"/>
    <x v="0"/>
    <n v="48"/>
    <x v="0"/>
    <b v="1"/>
    <b v="1"/>
    <b v="0"/>
    <b v="0"/>
  </r>
  <r>
    <x v="2"/>
    <x v="592"/>
    <s v="Client_2289"/>
    <x v="0"/>
    <x v="10"/>
    <x v="1"/>
    <x v="388"/>
    <x v="11"/>
    <x v="11"/>
    <x v="0"/>
    <x v="2"/>
    <x v="0"/>
    <x v="0"/>
    <x v="379"/>
    <n v="1125.27"/>
    <n v="28"/>
    <s v="Low"/>
    <n v="0"/>
    <n v="1"/>
    <x v="1"/>
    <x v="0"/>
    <n v="30"/>
    <x v="0"/>
    <b v="1"/>
    <b v="1"/>
    <b v="0"/>
    <b v="0"/>
  </r>
  <r>
    <x v="2"/>
    <x v="593"/>
    <s v="Client_103"/>
    <x v="2"/>
    <x v="2"/>
    <x v="3"/>
    <x v="161"/>
    <x v="10"/>
    <x v="10"/>
    <x v="1"/>
    <x v="1"/>
    <x v="6"/>
    <x v="6"/>
    <x v="380"/>
    <n v="2193.27"/>
    <n v="12"/>
    <s v="Medium"/>
    <n v="0"/>
    <n v="0"/>
    <x v="3"/>
    <x v="2"/>
    <n v="0"/>
    <x v="0"/>
    <b v="1"/>
    <b v="0"/>
    <b v="0"/>
    <b v="0"/>
  </r>
  <r>
    <x v="2"/>
    <x v="594"/>
    <s v="Client_733"/>
    <x v="0"/>
    <x v="8"/>
    <x v="2"/>
    <x v="263"/>
    <x v="2"/>
    <x v="2"/>
    <x v="0"/>
    <x v="1"/>
    <x v="3"/>
    <x v="3"/>
    <x v="381"/>
    <n v="4834.0600000000004"/>
    <n v="9"/>
    <s v="High"/>
    <n v="0"/>
    <n v="1"/>
    <x v="2"/>
    <x v="1"/>
    <n v="18"/>
    <x v="0"/>
    <b v="1"/>
    <b v="0"/>
    <b v="0"/>
    <b v="0"/>
  </r>
  <r>
    <x v="0"/>
    <x v="595"/>
    <s v="Client_1448"/>
    <x v="2"/>
    <x v="13"/>
    <x v="2"/>
    <x v="10"/>
    <x v="3"/>
    <x v="3"/>
    <x v="0"/>
    <x v="2"/>
    <x v="3"/>
    <x v="3"/>
    <x v="267"/>
    <n v="2459.83"/>
    <n v="9"/>
    <s v="Medium"/>
    <n v="0"/>
    <n v="1"/>
    <x v="2"/>
    <x v="1"/>
    <n v="12"/>
    <x v="0"/>
    <b v="1"/>
    <b v="0"/>
    <b v="0"/>
    <b v="0"/>
  </r>
  <r>
    <x v="2"/>
    <x v="596"/>
    <s v="Client_2381"/>
    <x v="1"/>
    <x v="5"/>
    <x v="1"/>
    <x v="101"/>
    <x v="2"/>
    <x v="2"/>
    <x v="1"/>
    <x v="1"/>
    <x v="4"/>
    <x v="4"/>
    <x v="382"/>
    <n v="3947.91"/>
    <n v="14"/>
    <s v="High"/>
    <n v="0"/>
    <n v="1"/>
    <x v="1"/>
    <x v="1"/>
    <n v="6"/>
    <x v="0"/>
    <b v="1"/>
    <b v="0"/>
    <b v="0"/>
    <b v="0"/>
  </r>
  <r>
    <x v="2"/>
    <x v="597"/>
    <s v="Client_1398"/>
    <x v="4"/>
    <x v="8"/>
    <x v="0"/>
    <x v="343"/>
    <x v="3"/>
    <x v="3"/>
    <x v="1"/>
    <x v="2"/>
    <x v="0"/>
    <x v="0"/>
    <x v="383"/>
    <n v="2254.14"/>
    <n v="34"/>
    <s v="Medium"/>
    <n v="0"/>
    <n v="0"/>
    <x v="0"/>
    <x v="0"/>
    <n v="36"/>
    <x v="0"/>
    <b v="1"/>
    <b v="1"/>
    <b v="0"/>
    <b v="0"/>
  </r>
  <r>
    <x v="0"/>
    <x v="598"/>
    <s v="Client_2177"/>
    <x v="0"/>
    <x v="5"/>
    <x v="0"/>
    <x v="411"/>
    <x v="2"/>
    <x v="2"/>
    <x v="1"/>
    <x v="1"/>
    <x v="2"/>
    <x v="2"/>
    <x v="63"/>
    <n v="4118.5"/>
    <n v="50"/>
    <s v="High"/>
    <n v="0"/>
    <n v="0"/>
    <x v="0"/>
    <x v="0"/>
    <n v="30"/>
    <x v="0"/>
    <b v="1"/>
    <b v="1"/>
    <b v="0"/>
    <b v="0"/>
  </r>
  <r>
    <x v="0"/>
    <x v="599"/>
    <s v="Client_155"/>
    <x v="0"/>
    <x v="8"/>
    <x v="2"/>
    <x v="103"/>
    <x v="10"/>
    <x v="10"/>
    <x v="0"/>
    <x v="1"/>
    <x v="4"/>
    <x v="4"/>
    <x v="48"/>
    <n v="1032.6199999999999"/>
    <n v="31"/>
    <s v="Low"/>
    <n v="0"/>
    <n v="1"/>
    <x v="2"/>
    <x v="0"/>
    <n v="30"/>
    <x v="0"/>
    <b v="1"/>
    <b v="1"/>
    <b v="0"/>
    <b v="0"/>
  </r>
  <r>
    <x v="2"/>
    <x v="600"/>
    <s v="Client_2180"/>
    <x v="1"/>
    <x v="9"/>
    <x v="4"/>
    <x v="412"/>
    <x v="7"/>
    <x v="7"/>
    <x v="0"/>
    <x v="0"/>
    <x v="5"/>
    <x v="5"/>
    <x v="24"/>
    <n v="4917.08"/>
    <n v="6"/>
    <s v="High"/>
    <n v="1"/>
    <n v="1"/>
    <x v="4"/>
    <x v="1"/>
    <n v="12"/>
    <x v="0"/>
    <b v="1"/>
    <b v="0"/>
    <b v="0"/>
    <b v="1"/>
  </r>
  <r>
    <x v="0"/>
    <x v="601"/>
    <s v="Client_1366"/>
    <x v="2"/>
    <x v="1"/>
    <x v="1"/>
    <x v="413"/>
    <x v="4"/>
    <x v="4"/>
    <x v="1"/>
    <x v="3"/>
    <x v="6"/>
    <x v="6"/>
    <x v="384"/>
    <n v="3720.55"/>
    <n v="29"/>
    <s v="Medium"/>
    <n v="0"/>
    <n v="1"/>
    <x v="1"/>
    <x v="0"/>
    <n v="48"/>
    <x v="0"/>
    <b v="1"/>
    <b v="1"/>
    <b v="0"/>
    <b v="0"/>
  </r>
  <r>
    <x v="0"/>
    <x v="602"/>
    <s v="Client_2579"/>
    <x v="1"/>
    <x v="14"/>
    <x v="1"/>
    <x v="414"/>
    <x v="3"/>
    <x v="3"/>
    <x v="0"/>
    <x v="2"/>
    <x v="4"/>
    <x v="4"/>
    <x v="239"/>
    <n v="4234.6499999999996"/>
    <n v="16"/>
    <s v="High"/>
    <n v="0"/>
    <n v="1"/>
    <x v="1"/>
    <x v="0"/>
    <n v="48"/>
    <x v="0"/>
    <b v="1"/>
    <b v="1"/>
    <b v="0"/>
    <b v="0"/>
  </r>
  <r>
    <x v="3"/>
    <x v="603"/>
    <s v="Client_2404"/>
    <x v="3"/>
    <x v="13"/>
    <x v="1"/>
    <x v="114"/>
    <x v="9"/>
    <x v="9"/>
    <x v="1"/>
    <x v="3"/>
    <x v="2"/>
    <x v="2"/>
    <x v="385"/>
    <n v="4934.58"/>
    <n v="39"/>
    <s v="High"/>
    <n v="0"/>
    <n v="1"/>
    <x v="1"/>
    <x v="0"/>
    <n v="36"/>
    <x v="0"/>
    <b v="1"/>
    <b v="1"/>
    <b v="0"/>
    <b v="0"/>
  </r>
  <r>
    <x v="1"/>
    <x v="604"/>
    <s v="Client_2007"/>
    <x v="3"/>
    <x v="11"/>
    <x v="4"/>
    <x v="415"/>
    <x v="3"/>
    <x v="3"/>
    <x v="0"/>
    <x v="2"/>
    <x v="0"/>
    <x v="0"/>
    <x v="76"/>
    <n v="4017.27"/>
    <n v="29"/>
    <s v="High"/>
    <n v="1"/>
    <n v="1"/>
    <x v="4"/>
    <x v="2"/>
    <n v="6"/>
    <x v="0"/>
    <b v="1"/>
    <b v="0"/>
    <b v="0"/>
    <b v="1"/>
  </r>
  <r>
    <x v="0"/>
    <x v="605"/>
    <s v="Client_823"/>
    <x v="4"/>
    <x v="1"/>
    <x v="2"/>
    <x v="416"/>
    <x v="5"/>
    <x v="5"/>
    <x v="1"/>
    <x v="2"/>
    <x v="3"/>
    <x v="3"/>
    <x v="386"/>
    <n v="3365.03"/>
    <n v="38"/>
    <s v="Medium"/>
    <n v="0"/>
    <n v="1"/>
    <x v="2"/>
    <x v="0"/>
    <n v="54"/>
    <x v="0"/>
    <b v="1"/>
    <b v="1"/>
    <b v="0"/>
    <b v="0"/>
  </r>
  <r>
    <x v="2"/>
    <x v="606"/>
    <s v="Client_1261"/>
    <x v="0"/>
    <x v="5"/>
    <x v="4"/>
    <x v="328"/>
    <x v="7"/>
    <x v="7"/>
    <x v="1"/>
    <x v="0"/>
    <x v="6"/>
    <x v="6"/>
    <x v="126"/>
    <n v="1989.56"/>
    <n v="17"/>
    <s v="Medium"/>
    <n v="1"/>
    <n v="1"/>
    <x v="4"/>
    <x v="0"/>
    <n v="60"/>
    <x v="0"/>
    <b v="1"/>
    <b v="1"/>
    <b v="0"/>
    <b v="1"/>
  </r>
  <r>
    <x v="0"/>
    <x v="607"/>
    <s v="Client_2716"/>
    <x v="0"/>
    <x v="14"/>
    <x v="2"/>
    <x v="417"/>
    <x v="0"/>
    <x v="0"/>
    <x v="1"/>
    <x v="0"/>
    <x v="1"/>
    <x v="1"/>
    <x v="387"/>
    <n v="1292.69"/>
    <n v="43"/>
    <s v="Low"/>
    <n v="0"/>
    <n v="1"/>
    <x v="2"/>
    <x v="0"/>
    <n v="36"/>
    <x v="0"/>
    <b v="1"/>
    <b v="1"/>
    <b v="0"/>
    <b v="0"/>
  </r>
  <r>
    <x v="2"/>
    <x v="608"/>
    <s v="Client_377"/>
    <x v="0"/>
    <x v="9"/>
    <x v="1"/>
    <x v="403"/>
    <x v="8"/>
    <x v="8"/>
    <x v="1"/>
    <x v="3"/>
    <x v="5"/>
    <x v="5"/>
    <x v="233"/>
    <n v="2089.52"/>
    <n v="4"/>
    <s v="Medium"/>
    <n v="0"/>
    <n v="1"/>
    <x v="1"/>
    <x v="0"/>
    <n v="42"/>
    <x v="2"/>
    <b v="1"/>
    <b v="1"/>
    <b v="0"/>
    <b v="0"/>
  </r>
  <r>
    <x v="1"/>
    <x v="609"/>
    <s v="Client_1902"/>
    <x v="1"/>
    <x v="3"/>
    <x v="0"/>
    <x v="361"/>
    <x v="5"/>
    <x v="5"/>
    <x v="0"/>
    <x v="2"/>
    <x v="0"/>
    <x v="0"/>
    <x v="348"/>
    <n v="1972.24"/>
    <n v="5"/>
    <s v="Low"/>
    <n v="0"/>
    <n v="0"/>
    <x v="0"/>
    <x v="0"/>
    <n v="36"/>
    <x v="2"/>
    <b v="1"/>
    <b v="1"/>
    <b v="0"/>
    <b v="0"/>
  </r>
  <r>
    <x v="2"/>
    <x v="610"/>
    <s v="Client_1513"/>
    <x v="2"/>
    <x v="7"/>
    <x v="2"/>
    <x v="95"/>
    <x v="5"/>
    <x v="5"/>
    <x v="1"/>
    <x v="2"/>
    <x v="3"/>
    <x v="3"/>
    <x v="388"/>
    <n v="1181.5999999999999"/>
    <n v="29"/>
    <s v="Low"/>
    <n v="0"/>
    <n v="1"/>
    <x v="2"/>
    <x v="1"/>
    <n v="6"/>
    <x v="0"/>
    <b v="1"/>
    <b v="0"/>
    <b v="0"/>
    <b v="0"/>
  </r>
  <r>
    <x v="2"/>
    <x v="611"/>
    <s v="Client_2883"/>
    <x v="3"/>
    <x v="9"/>
    <x v="4"/>
    <x v="418"/>
    <x v="7"/>
    <x v="7"/>
    <x v="1"/>
    <x v="0"/>
    <x v="0"/>
    <x v="0"/>
    <x v="389"/>
    <n v="3793.25"/>
    <n v="42"/>
    <s v="Medium"/>
    <n v="1"/>
    <n v="1"/>
    <x v="4"/>
    <x v="0"/>
    <n v="54"/>
    <x v="0"/>
    <b v="1"/>
    <b v="1"/>
    <b v="0"/>
    <b v="1"/>
  </r>
  <r>
    <x v="1"/>
    <x v="612"/>
    <s v="Client_230"/>
    <x v="0"/>
    <x v="7"/>
    <x v="1"/>
    <x v="419"/>
    <x v="10"/>
    <x v="10"/>
    <x v="1"/>
    <x v="1"/>
    <x v="4"/>
    <x v="4"/>
    <x v="199"/>
    <n v="1329.81"/>
    <n v="50"/>
    <s v="Low"/>
    <n v="0"/>
    <n v="1"/>
    <x v="1"/>
    <x v="1"/>
    <n v="12"/>
    <x v="0"/>
    <b v="1"/>
    <b v="0"/>
    <b v="0"/>
    <b v="0"/>
  </r>
  <r>
    <x v="2"/>
    <x v="613"/>
    <s v="Client_271"/>
    <x v="1"/>
    <x v="13"/>
    <x v="1"/>
    <x v="420"/>
    <x v="5"/>
    <x v="5"/>
    <x v="1"/>
    <x v="2"/>
    <x v="5"/>
    <x v="5"/>
    <x v="269"/>
    <n v="3366.7"/>
    <n v="42"/>
    <s v="Medium"/>
    <n v="0"/>
    <n v="1"/>
    <x v="1"/>
    <x v="1"/>
    <n v="12"/>
    <x v="0"/>
    <b v="1"/>
    <b v="0"/>
    <b v="0"/>
    <b v="0"/>
  </r>
  <r>
    <x v="0"/>
    <x v="614"/>
    <s v="Client_1403"/>
    <x v="4"/>
    <x v="2"/>
    <x v="1"/>
    <x v="421"/>
    <x v="10"/>
    <x v="10"/>
    <x v="1"/>
    <x v="1"/>
    <x v="1"/>
    <x v="1"/>
    <x v="31"/>
    <n v="1714.17"/>
    <n v="10"/>
    <s v="Low"/>
    <n v="0"/>
    <n v="1"/>
    <x v="1"/>
    <x v="1"/>
    <n v="18"/>
    <x v="0"/>
    <b v="1"/>
    <b v="0"/>
    <b v="0"/>
    <b v="0"/>
  </r>
  <r>
    <x v="2"/>
    <x v="615"/>
    <s v="Client_262"/>
    <x v="4"/>
    <x v="10"/>
    <x v="2"/>
    <x v="62"/>
    <x v="6"/>
    <x v="6"/>
    <x v="1"/>
    <x v="1"/>
    <x v="5"/>
    <x v="5"/>
    <x v="362"/>
    <n v="1845.22"/>
    <n v="23"/>
    <s v="Low"/>
    <n v="0"/>
    <n v="1"/>
    <x v="2"/>
    <x v="0"/>
    <n v="48"/>
    <x v="0"/>
    <b v="1"/>
    <b v="1"/>
    <b v="0"/>
    <b v="0"/>
  </r>
  <r>
    <x v="3"/>
    <x v="616"/>
    <s v="Client_1717"/>
    <x v="2"/>
    <x v="2"/>
    <x v="2"/>
    <x v="398"/>
    <x v="6"/>
    <x v="6"/>
    <x v="0"/>
    <x v="1"/>
    <x v="1"/>
    <x v="1"/>
    <x v="390"/>
    <n v="4417.18"/>
    <n v="25"/>
    <s v="High"/>
    <n v="0"/>
    <n v="1"/>
    <x v="2"/>
    <x v="0"/>
    <n v="66"/>
    <x v="0"/>
    <b v="1"/>
    <b v="1"/>
    <b v="0"/>
    <b v="0"/>
  </r>
  <r>
    <x v="1"/>
    <x v="617"/>
    <s v="Client_1525"/>
    <x v="4"/>
    <x v="9"/>
    <x v="4"/>
    <x v="32"/>
    <x v="7"/>
    <x v="7"/>
    <x v="0"/>
    <x v="0"/>
    <x v="3"/>
    <x v="3"/>
    <x v="15"/>
    <n v="1730.7"/>
    <n v="4"/>
    <s v="Low"/>
    <n v="1"/>
    <n v="1"/>
    <x v="4"/>
    <x v="0"/>
    <n v="54"/>
    <x v="2"/>
    <b v="1"/>
    <b v="1"/>
    <b v="0"/>
    <b v="1"/>
  </r>
  <r>
    <x v="1"/>
    <x v="618"/>
    <s v="Client_435"/>
    <x v="4"/>
    <x v="4"/>
    <x v="0"/>
    <x v="282"/>
    <x v="11"/>
    <x v="11"/>
    <x v="1"/>
    <x v="2"/>
    <x v="1"/>
    <x v="1"/>
    <x v="149"/>
    <n v="3052.48"/>
    <n v="3"/>
    <s v="Medium"/>
    <n v="0"/>
    <n v="0"/>
    <x v="0"/>
    <x v="1"/>
    <n v="12"/>
    <x v="2"/>
    <b v="1"/>
    <b v="0"/>
    <b v="0"/>
    <b v="0"/>
  </r>
  <r>
    <x v="3"/>
    <x v="619"/>
    <s v="Client_491"/>
    <x v="3"/>
    <x v="4"/>
    <x v="0"/>
    <x v="197"/>
    <x v="11"/>
    <x v="11"/>
    <x v="0"/>
    <x v="2"/>
    <x v="5"/>
    <x v="5"/>
    <x v="201"/>
    <n v="1368.9"/>
    <n v="32"/>
    <s v="Low"/>
    <n v="0"/>
    <n v="0"/>
    <x v="0"/>
    <x v="0"/>
    <n v="30"/>
    <x v="0"/>
    <b v="1"/>
    <b v="1"/>
    <b v="0"/>
    <b v="0"/>
  </r>
  <r>
    <x v="2"/>
    <x v="620"/>
    <s v="Client_767"/>
    <x v="2"/>
    <x v="4"/>
    <x v="4"/>
    <x v="422"/>
    <x v="10"/>
    <x v="10"/>
    <x v="1"/>
    <x v="1"/>
    <x v="3"/>
    <x v="3"/>
    <x v="61"/>
    <n v="1794.84"/>
    <n v="36"/>
    <s v="Low"/>
    <n v="1"/>
    <n v="1"/>
    <x v="4"/>
    <x v="0"/>
    <n v="30"/>
    <x v="0"/>
    <b v="1"/>
    <b v="1"/>
    <b v="0"/>
    <b v="1"/>
  </r>
  <r>
    <x v="3"/>
    <x v="621"/>
    <s v="Client_2596"/>
    <x v="3"/>
    <x v="12"/>
    <x v="4"/>
    <x v="423"/>
    <x v="10"/>
    <x v="10"/>
    <x v="1"/>
    <x v="1"/>
    <x v="4"/>
    <x v="4"/>
    <x v="186"/>
    <n v="2443.29"/>
    <n v="42"/>
    <s v="Medium"/>
    <n v="1"/>
    <n v="1"/>
    <x v="4"/>
    <x v="0"/>
    <n v="24"/>
    <x v="0"/>
    <b v="1"/>
    <b v="1"/>
    <b v="0"/>
    <b v="1"/>
  </r>
  <r>
    <x v="0"/>
    <x v="622"/>
    <s v="Client_753"/>
    <x v="0"/>
    <x v="10"/>
    <x v="0"/>
    <x v="69"/>
    <x v="0"/>
    <x v="0"/>
    <x v="0"/>
    <x v="0"/>
    <x v="2"/>
    <x v="2"/>
    <x v="229"/>
    <n v="1058.69"/>
    <n v="44"/>
    <s v="Low"/>
    <n v="0"/>
    <n v="0"/>
    <x v="0"/>
    <x v="0"/>
    <n v="48"/>
    <x v="0"/>
    <b v="1"/>
    <b v="1"/>
    <b v="0"/>
    <b v="0"/>
  </r>
  <r>
    <x v="1"/>
    <x v="623"/>
    <s v="Client_2627"/>
    <x v="1"/>
    <x v="14"/>
    <x v="3"/>
    <x v="349"/>
    <x v="4"/>
    <x v="4"/>
    <x v="1"/>
    <x v="3"/>
    <x v="1"/>
    <x v="1"/>
    <x v="71"/>
    <n v="4776.97"/>
    <n v="8"/>
    <s v="High"/>
    <n v="0"/>
    <n v="0"/>
    <x v="3"/>
    <x v="0"/>
    <n v="54"/>
    <x v="0"/>
    <b v="1"/>
    <b v="1"/>
    <b v="0"/>
    <b v="0"/>
  </r>
  <r>
    <x v="3"/>
    <x v="624"/>
    <s v="Client_1158"/>
    <x v="0"/>
    <x v="14"/>
    <x v="2"/>
    <x v="424"/>
    <x v="9"/>
    <x v="9"/>
    <x v="0"/>
    <x v="3"/>
    <x v="6"/>
    <x v="6"/>
    <x v="391"/>
    <n v="4383.43"/>
    <n v="43"/>
    <s v="High"/>
    <n v="0"/>
    <n v="1"/>
    <x v="2"/>
    <x v="0"/>
    <n v="66"/>
    <x v="0"/>
    <b v="1"/>
    <b v="1"/>
    <b v="0"/>
    <b v="0"/>
  </r>
  <r>
    <x v="1"/>
    <x v="625"/>
    <s v="Client_1634"/>
    <x v="3"/>
    <x v="0"/>
    <x v="1"/>
    <x v="179"/>
    <x v="11"/>
    <x v="11"/>
    <x v="1"/>
    <x v="2"/>
    <x v="5"/>
    <x v="5"/>
    <x v="186"/>
    <n v="2687.76"/>
    <n v="10"/>
    <s v="Medium"/>
    <n v="0"/>
    <n v="1"/>
    <x v="1"/>
    <x v="0"/>
    <n v="24"/>
    <x v="0"/>
    <b v="1"/>
    <b v="1"/>
    <b v="0"/>
    <b v="0"/>
  </r>
  <r>
    <x v="1"/>
    <x v="626"/>
    <s v="Client_1686"/>
    <x v="2"/>
    <x v="2"/>
    <x v="3"/>
    <x v="425"/>
    <x v="11"/>
    <x v="11"/>
    <x v="1"/>
    <x v="2"/>
    <x v="5"/>
    <x v="5"/>
    <x v="91"/>
    <n v="4070.86"/>
    <s v="N/A"/>
    <s v="High"/>
    <n v="0"/>
    <n v="0"/>
    <x v="3"/>
    <x v="0"/>
    <n v="48"/>
    <x v="0"/>
    <b v="1"/>
    <b v="1"/>
    <b v="0"/>
    <b v="0"/>
  </r>
  <r>
    <x v="2"/>
    <x v="627"/>
    <s v="Client_2100"/>
    <x v="4"/>
    <x v="11"/>
    <x v="1"/>
    <x v="426"/>
    <x v="1"/>
    <x v="1"/>
    <x v="1"/>
    <x v="0"/>
    <x v="4"/>
    <x v="4"/>
    <x v="133"/>
    <n v="2383.91"/>
    <n v="24"/>
    <s v="Medium"/>
    <n v="0"/>
    <n v="1"/>
    <x v="1"/>
    <x v="0"/>
    <n v="48"/>
    <x v="0"/>
    <b v="1"/>
    <b v="1"/>
    <b v="0"/>
    <b v="0"/>
  </r>
  <r>
    <x v="1"/>
    <x v="628"/>
    <s v="Client_1943"/>
    <x v="2"/>
    <x v="10"/>
    <x v="2"/>
    <x v="427"/>
    <x v="1"/>
    <x v="1"/>
    <x v="0"/>
    <x v="0"/>
    <x v="3"/>
    <x v="3"/>
    <x v="40"/>
    <n v="1160.5899999999999"/>
    <n v="5"/>
    <s v="Low"/>
    <n v="0"/>
    <n v="1"/>
    <x v="2"/>
    <x v="0"/>
    <n v="42"/>
    <x v="2"/>
    <b v="1"/>
    <b v="1"/>
    <b v="0"/>
    <b v="0"/>
  </r>
  <r>
    <x v="3"/>
    <x v="629"/>
    <s v="Client_1931"/>
    <x v="3"/>
    <x v="11"/>
    <x v="4"/>
    <x v="307"/>
    <x v="11"/>
    <x v="11"/>
    <x v="1"/>
    <x v="2"/>
    <x v="2"/>
    <x v="2"/>
    <x v="392"/>
    <n v="2342.1799999999998"/>
    <n v="45"/>
    <s v="Medium"/>
    <n v="1"/>
    <n v="1"/>
    <x v="4"/>
    <x v="0"/>
    <n v="30"/>
    <x v="0"/>
    <b v="1"/>
    <b v="1"/>
    <b v="0"/>
    <b v="1"/>
  </r>
  <r>
    <x v="2"/>
    <x v="630"/>
    <s v="Client_2413"/>
    <x v="0"/>
    <x v="6"/>
    <x v="2"/>
    <x v="428"/>
    <x v="9"/>
    <x v="9"/>
    <x v="1"/>
    <x v="3"/>
    <x v="5"/>
    <x v="5"/>
    <x v="229"/>
    <n v="4730.25"/>
    <n v="18"/>
    <s v="High"/>
    <n v="0"/>
    <n v="1"/>
    <x v="2"/>
    <x v="0"/>
    <n v="48"/>
    <x v="0"/>
    <b v="1"/>
    <b v="1"/>
    <b v="0"/>
    <b v="0"/>
  </r>
  <r>
    <x v="2"/>
    <x v="631"/>
    <s v="Client_821"/>
    <x v="3"/>
    <x v="4"/>
    <x v="2"/>
    <x v="429"/>
    <x v="5"/>
    <x v="5"/>
    <x v="1"/>
    <x v="2"/>
    <x v="3"/>
    <x v="3"/>
    <x v="204"/>
    <n v="2115.12"/>
    <n v="36"/>
    <s v="Medium"/>
    <n v="0"/>
    <n v="1"/>
    <x v="2"/>
    <x v="0"/>
    <n v="30"/>
    <x v="0"/>
    <b v="1"/>
    <b v="1"/>
    <b v="0"/>
    <b v="0"/>
  </r>
  <r>
    <x v="0"/>
    <x v="632"/>
    <s v="Client_2090"/>
    <x v="2"/>
    <x v="13"/>
    <x v="0"/>
    <x v="323"/>
    <x v="3"/>
    <x v="3"/>
    <x v="0"/>
    <x v="2"/>
    <x v="1"/>
    <x v="1"/>
    <x v="393"/>
    <n v="2197.46"/>
    <n v="5"/>
    <s v="Medium"/>
    <n v="0"/>
    <n v="0"/>
    <x v="0"/>
    <x v="1"/>
    <n v="12"/>
    <x v="2"/>
    <b v="1"/>
    <b v="0"/>
    <b v="0"/>
    <b v="0"/>
  </r>
  <r>
    <x v="0"/>
    <x v="633"/>
    <s v="Client_2791"/>
    <x v="0"/>
    <x v="0"/>
    <x v="0"/>
    <x v="233"/>
    <x v="10"/>
    <x v="10"/>
    <x v="1"/>
    <x v="1"/>
    <x v="1"/>
    <x v="1"/>
    <x v="394"/>
    <n v="1153.49"/>
    <n v="17"/>
    <s v="Low"/>
    <n v="0"/>
    <n v="0"/>
    <x v="0"/>
    <x v="0"/>
    <n v="60"/>
    <x v="0"/>
    <b v="1"/>
    <b v="1"/>
    <b v="0"/>
    <b v="0"/>
  </r>
  <r>
    <x v="3"/>
    <x v="634"/>
    <s v="Client_683"/>
    <x v="4"/>
    <x v="10"/>
    <x v="0"/>
    <x v="430"/>
    <x v="5"/>
    <x v="5"/>
    <x v="1"/>
    <x v="2"/>
    <x v="0"/>
    <x v="0"/>
    <x v="395"/>
    <n v="1635.45"/>
    <n v="15"/>
    <s v="Low"/>
    <n v="0"/>
    <n v="0"/>
    <x v="0"/>
    <x v="0"/>
    <n v="66"/>
    <x v="0"/>
    <b v="1"/>
    <b v="1"/>
    <b v="0"/>
    <b v="0"/>
  </r>
  <r>
    <x v="2"/>
    <x v="635"/>
    <s v="Client_2672"/>
    <x v="3"/>
    <x v="13"/>
    <x v="2"/>
    <x v="240"/>
    <x v="7"/>
    <x v="7"/>
    <x v="1"/>
    <x v="0"/>
    <x v="1"/>
    <x v="1"/>
    <x v="60"/>
    <n v="3481.48"/>
    <n v="43"/>
    <s v="Medium"/>
    <n v="0"/>
    <n v="1"/>
    <x v="2"/>
    <x v="1"/>
    <n v="18"/>
    <x v="0"/>
    <b v="1"/>
    <b v="0"/>
    <b v="0"/>
    <b v="0"/>
  </r>
  <r>
    <x v="0"/>
    <x v="636"/>
    <s v="Client_2644"/>
    <x v="1"/>
    <x v="1"/>
    <x v="1"/>
    <x v="300"/>
    <x v="2"/>
    <x v="2"/>
    <x v="1"/>
    <x v="1"/>
    <x v="5"/>
    <x v="5"/>
    <x v="152"/>
    <n v="2387.27"/>
    <n v="12"/>
    <s v="Medium"/>
    <n v="0"/>
    <n v="1"/>
    <x v="1"/>
    <x v="0"/>
    <n v="66"/>
    <x v="0"/>
    <b v="1"/>
    <b v="1"/>
    <b v="0"/>
    <b v="0"/>
  </r>
  <r>
    <x v="3"/>
    <x v="637"/>
    <s v="Client_679"/>
    <x v="0"/>
    <x v="13"/>
    <x v="0"/>
    <x v="317"/>
    <x v="3"/>
    <x v="3"/>
    <x v="0"/>
    <x v="2"/>
    <x v="6"/>
    <x v="6"/>
    <x v="261"/>
    <n v="4015.87"/>
    <n v="49"/>
    <s v="High"/>
    <n v="0"/>
    <n v="0"/>
    <x v="0"/>
    <x v="2"/>
    <n v="0"/>
    <x v="0"/>
    <b v="1"/>
    <b v="0"/>
    <b v="0"/>
    <b v="0"/>
  </r>
  <r>
    <x v="3"/>
    <x v="638"/>
    <s v="Client_2550"/>
    <x v="3"/>
    <x v="0"/>
    <x v="0"/>
    <x v="278"/>
    <x v="0"/>
    <x v="0"/>
    <x v="1"/>
    <x v="0"/>
    <x v="5"/>
    <x v="5"/>
    <x v="396"/>
    <n v="1290.25"/>
    <n v="33"/>
    <s v="Low"/>
    <n v="0"/>
    <n v="0"/>
    <x v="0"/>
    <x v="0"/>
    <n v="42"/>
    <x v="0"/>
    <b v="1"/>
    <b v="1"/>
    <b v="0"/>
    <b v="0"/>
  </r>
  <r>
    <x v="2"/>
    <x v="639"/>
    <s v="Client_795"/>
    <x v="3"/>
    <x v="14"/>
    <x v="1"/>
    <x v="431"/>
    <x v="11"/>
    <x v="11"/>
    <x v="0"/>
    <x v="2"/>
    <x v="6"/>
    <x v="6"/>
    <x v="397"/>
    <n v="2994.03"/>
    <n v="14"/>
    <s v="Medium"/>
    <n v="0"/>
    <n v="1"/>
    <x v="1"/>
    <x v="1"/>
    <n v="12"/>
    <x v="0"/>
    <b v="1"/>
    <b v="0"/>
    <b v="0"/>
    <b v="0"/>
  </r>
  <r>
    <x v="2"/>
    <x v="640"/>
    <s v="Client_2659"/>
    <x v="3"/>
    <x v="0"/>
    <x v="4"/>
    <x v="178"/>
    <x v="5"/>
    <x v="5"/>
    <x v="1"/>
    <x v="2"/>
    <x v="1"/>
    <x v="1"/>
    <x v="398"/>
    <n v="4797.7"/>
    <n v="13"/>
    <s v="High"/>
    <n v="1"/>
    <n v="1"/>
    <x v="4"/>
    <x v="0"/>
    <n v="24"/>
    <x v="0"/>
    <b v="1"/>
    <b v="1"/>
    <b v="0"/>
    <b v="1"/>
  </r>
  <r>
    <x v="1"/>
    <x v="641"/>
    <s v="Client_1497"/>
    <x v="1"/>
    <x v="1"/>
    <x v="2"/>
    <x v="413"/>
    <x v="4"/>
    <x v="4"/>
    <x v="1"/>
    <x v="3"/>
    <x v="6"/>
    <x v="6"/>
    <x v="399"/>
    <n v="3485.47"/>
    <n v="3"/>
    <s v="Medium"/>
    <n v="0"/>
    <n v="1"/>
    <x v="2"/>
    <x v="1"/>
    <n v="6"/>
    <x v="2"/>
    <b v="1"/>
    <b v="0"/>
    <b v="0"/>
    <b v="0"/>
  </r>
  <r>
    <x v="1"/>
    <x v="642"/>
    <s v="Client_395"/>
    <x v="0"/>
    <x v="9"/>
    <x v="4"/>
    <x v="69"/>
    <x v="0"/>
    <x v="0"/>
    <x v="0"/>
    <x v="0"/>
    <x v="2"/>
    <x v="2"/>
    <x v="400"/>
    <n v="3321.74"/>
    <n v="50"/>
    <s v="Medium"/>
    <n v="1"/>
    <n v="1"/>
    <x v="4"/>
    <x v="1"/>
    <n v="12"/>
    <x v="0"/>
    <b v="1"/>
    <b v="0"/>
    <b v="0"/>
    <b v="1"/>
  </r>
  <r>
    <x v="2"/>
    <x v="643"/>
    <s v="Client_2356"/>
    <x v="1"/>
    <x v="6"/>
    <x v="2"/>
    <x v="163"/>
    <x v="2"/>
    <x v="2"/>
    <x v="1"/>
    <x v="1"/>
    <x v="0"/>
    <x v="0"/>
    <x v="401"/>
    <n v="1347.9"/>
    <n v="45"/>
    <s v="Low"/>
    <n v="0"/>
    <n v="1"/>
    <x v="2"/>
    <x v="1"/>
    <n v="6"/>
    <x v="0"/>
    <b v="1"/>
    <b v="0"/>
    <b v="0"/>
    <b v="0"/>
  </r>
  <r>
    <x v="3"/>
    <x v="644"/>
    <s v="Client_2320"/>
    <x v="1"/>
    <x v="0"/>
    <x v="4"/>
    <x v="137"/>
    <x v="2"/>
    <x v="2"/>
    <x v="1"/>
    <x v="1"/>
    <x v="0"/>
    <x v="0"/>
    <x v="269"/>
    <n v="1366.85"/>
    <n v="43"/>
    <s v="Low"/>
    <n v="1"/>
    <n v="1"/>
    <x v="4"/>
    <x v="1"/>
    <n v="12"/>
    <x v="0"/>
    <b v="1"/>
    <b v="0"/>
    <b v="0"/>
    <b v="1"/>
  </r>
  <r>
    <x v="2"/>
    <x v="645"/>
    <s v="Client_1747"/>
    <x v="0"/>
    <x v="14"/>
    <x v="2"/>
    <x v="5"/>
    <x v="2"/>
    <x v="2"/>
    <x v="0"/>
    <x v="1"/>
    <x v="3"/>
    <x v="3"/>
    <x v="402"/>
    <n v="3408.43"/>
    <n v="32"/>
    <s v="Medium"/>
    <n v="0"/>
    <n v="1"/>
    <x v="2"/>
    <x v="0"/>
    <n v="60"/>
    <x v="0"/>
    <b v="1"/>
    <b v="1"/>
    <b v="0"/>
    <b v="0"/>
  </r>
  <r>
    <x v="1"/>
    <x v="646"/>
    <s v="Client_2451"/>
    <x v="1"/>
    <x v="6"/>
    <x v="2"/>
    <x v="410"/>
    <x v="11"/>
    <x v="11"/>
    <x v="0"/>
    <x v="2"/>
    <x v="2"/>
    <x v="2"/>
    <x v="403"/>
    <n v="1252.76"/>
    <n v="43"/>
    <s v="Low"/>
    <n v="0"/>
    <n v="1"/>
    <x v="2"/>
    <x v="1"/>
    <n v="6"/>
    <x v="0"/>
    <b v="1"/>
    <b v="0"/>
    <b v="0"/>
    <b v="0"/>
  </r>
  <r>
    <x v="2"/>
    <x v="647"/>
    <s v="Client_2022"/>
    <x v="0"/>
    <x v="1"/>
    <x v="3"/>
    <x v="432"/>
    <x v="5"/>
    <x v="5"/>
    <x v="0"/>
    <x v="2"/>
    <x v="4"/>
    <x v="4"/>
    <x v="404"/>
    <n v="3684.97"/>
    <n v="36"/>
    <s v="Medium"/>
    <n v="0"/>
    <n v="0"/>
    <x v="3"/>
    <x v="1"/>
    <n v="12"/>
    <x v="0"/>
    <b v="1"/>
    <b v="0"/>
    <b v="0"/>
    <b v="0"/>
  </r>
  <r>
    <x v="2"/>
    <x v="648"/>
    <s v="Client_251"/>
    <x v="2"/>
    <x v="11"/>
    <x v="1"/>
    <x v="433"/>
    <x v="5"/>
    <x v="5"/>
    <x v="0"/>
    <x v="2"/>
    <x v="0"/>
    <x v="0"/>
    <x v="232"/>
    <n v="3616.18"/>
    <n v="20"/>
    <s v="Medium"/>
    <n v="0"/>
    <n v="1"/>
    <x v="1"/>
    <x v="0"/>
    <n v="48"/>
    <x v="0"/>
    <b v="1"/>
    <b v="1"/>
    <b v="0"/>
    <b v="0"/>
  </r>
  <r>
    <x v="2"/>
    <x v="649"/>
    <s v="Client_1515"/>
    <x v="2"/>
    <x v="5"/>
    <x v="4"/>
    <x v="434"/>
    <x v="2"/>
    <x v="2"/>
    <x v="1"/>
    <x v="1"/>
    <x v="5"/>
    <x v="5"/>
    <x v="405"/>
    <n v="2063.2199999999998"/>
    <n v="39"/>
    <s v="Medium"/>
    <n v="1"/>
    <n v="1"/>
    <x v="4"/>
    <x v="1"/>
    <n v="12"/>
    <x v="0"/>
    <b v="1"/>
    <b v="0"/>
    <b v="0"/>
    <b v="1"/>
  </r>
  <r>
    <x v="1"/>
    <x v="650"/>
    <s v="Client_534"/>
    <x v="3"/>
    <x v="4"/>
    <x v="1"/>
    <x v="229"/>
    <x v="1"/>
    <x v="1"/>
    <x v="1"/>
    <x v="0"/>
    <x v="1"/>
    <x v="1"/>
    <x v="406"/>
    <n v="3859.9"/>
    <n v="46"/>
    <s v="Medium"/>
    <n v="0"/>
    <n v="1"/>
    <x v="1"/>
    <x v="0"/>
    <n v="54"/>
    <x v="0"/>
    <b v="1"/>
    <b v="1"/>
    <b v="0"/>
    <b v="0"/>
  </r>
  <r>
    <x v="1"/>
    <x v="651"/>
    <s v="Client_1025"/>
    <x v="4"/>
    <x v="3"/>
    <x v="4"/>
    <x v="388"/>
    <x v="11"/>
    <x v="11"/>
    <x v="0"/>
    <x v="2"/>
    <x v="0"/>
    <x v="0"/>
    <x v="250"/>
    <n v="2766.53"/>
    <n v="42"/>
    <s v="Medium"/>
    <n v="1"/>
    <n v="1"/>
    <x v="4"/>
    <x v="0"/>
    <n v="54"/>
    <x v="0"/>
    <b v="1"/>
    <b v="1"/>
    <b v="0"/>
    <b v="1"/>
  </r>
  <r>
    <x v="0"/>
    <x v="652"/>
    <s v="Client_2515"/>
    <x v="0"/>
    <x v="10"/>
    <x v="0"/>
    <x v="435"/>
    <x v="7"/>
    <x v="7"/>
    <x v="0"/>
    <x v="0"/>
    <x v="2"/>
    <x v="2"/>
    <x v="101"/>
    <n v="2724.8"/>
    <s v="N/A"/>
    <s v="Medium"/>
    <n v="0"/>
    <n v="0"/>
    <x v="0"/>
    <x v="1"/>
    <n v="18"/>
    <x v="0"/>
    <b v="1"/>
    <b v="0"/>
    <b v="0"/>
    <b v="0"/>
  </r>
  <r>
    <x v="3"/>
    <x v="653"/>
    <s v="Client_1363"/>
    <x v="1"/>
    <x v="9"/>
    <x v="4"/>
    <x v="72"/>
    <x v="0"/>
    <x v="0"/>
    <x v="0"/>
    <x v="0"/>
    <x v="3"/>
    <x v="3"/>
    <x v="21"/>
    <n v="1082.08"/>
    <s v="N/A"/>
    <s v="Low"/>
    <n v="1"/>
    <n v="1"/>
    <x v="4"/>
    <x v="1"/>
    <n v="18"/>
    <x v="0"/>
    <b v="1"/>
    <b v="0"/>
    <b v="0"/>
    <b v="1"/>
  </r>
  <r>
    <x v="2"/>
    <x v="654"/>
    <s v="Client_2265"/>
    <x v="1"/>
    <x v="9"/>
    <x v="0"/>
    <x v="218"/>
    <x v="5"/>
    <x v="5"/>
    <x v="1"/>
    <x v="2"/>
    <x v="0"/>
    <x v="0"/>
    <x v="407"/>
    <n v="4371.79"/>
    <n v="23"/>
    <s v="High"/>
    <n v="0"/>
    <n v="0"/>
    <x v="0"/>
    <x v="1"/>
    <n v="24"/>
    <x v="0"/>
    <b v="1"/>
    <b v="0"/>
    <b v="0"/>
    <b v="0"/>
  </r>
  <r>
    <x v="1"/>
    <x v="655"/>
    <s v="Client_2487"/>
    <x v="2"/>
    <x v="8"/>
    <x v="2"/>
    <x v="436"/>
    <x v="0"/>
    <x v="0"/>
    <x v="1"/>
    <x v="0"/>
    <x v="3"/>
    <x v="3"/>
    <x v="408"/>
    <n v="4513.9399999999996"/>
    <n v="34"/>
    <s v="High"/>
    <n v="0"/>
    <n v="1"/>
    <x v="2"/>
    <x v="2"/>
    <n v="0"/>
    <x v="0"/>
    <b v="1"/>
    <b v="0"/>
    <b v="0"/>
    <b v="0"/>
  </r>
  <r>
    <x v="0"/>
    <x v="656"/>
    <s v="Client_209"/>
    <x v="3"/>
    <x v="8"/>
    <x v="0"/>
    <x v="194"/>
    <x v="9"/>
    <x v="9"/>
    <x v="1"/>
    <x v="3"/>
    <x v="4"/>
    <x v="4"/>
    <x v="7"/>
    <n v="2866.76"/>
    <n v="6"/>
    <s v="Medium"/>
    <n v="0"/>
    <n v="0"/>
    <x v="0"/>
    <x v="0"/>
    <n v="60"/>
    <x v="0"/>
    <b v="1"/>
    <b v="1"/>
    <b v="0"/>
    <b v="0"/>
  </r>
  <r>
    <x v="3"/>
    <x v="657"/>
    <s v="Client_2297"/>
    <x v="2"/>
    <x v="5"/>
    <x v="2"/>
    <x v="437"/>
    <x v="6"/>
    <x v="6"/>
    <x v="1"/>
    <x v="1"/>
    <x v="2"/>
    <x v="2"/>
    <x v="409"/>
    <n v="2054.0100000000002"/>
    <n v="31"/>
    <s v="Medium"/>
    <n v="0"/>
    <n v="1"/>
    <x v="2"/>
    <x v="1"/>
    <n v="12"/>
    <x v="0"/>
    <b v="1"/>
    <b v="0"/>
    <b v="0"/>
    <b v="0"/>
  </r>
  <r>
    <x v="1"/>
    <x v="658"/>
    <s v="Client_1866"/>
    <x v="2"/>
    <x v="13"/>
    <x v="0"/>
    <x v="65"/>
    <x v="8"/>
    <x v="8"/>
    <x v="0"/>
    <x v="3"/>
    <x v="0"/>
    <x v="0"/>
    <x v="410"/>
    <n v="1583.3"/>
    <n v="37"/>
    <s v="Low"/>
    <n v="0"/>
    <n v="0"/>
    <x v="0"/>
    <x v="0"/>
    <n v="36"/>
    <x v="0"/>
    <b v="1"/>
    <b v="1"/>
    <b v="0"/>
    <b v="0"/>
  </r>
  <r>
    <x v="1"/>
    <x v="659"/>
    <s v="Client_2588"/>
    <x v="2"/>
    <x v="8"/>
    <x v="4"/>
    <x v="307"/>
    <x v="11"/>
    <x v="11"/>
    <x v="1"/>
    <x v="2"/>
    <x v="2"/>
    <x v="2"/>
    <x v="409"/>
    <n v="4739.49"/>
    <n v="23"/>
    <s v="High"/>
    <n v="1"/>
    <n v="1"/>
    <x v="4"/>
    <x v="1"/>
    <n v="12"/>
    <x v="0"/>
    <b v="1"/>
    <b v="0"/>
    <b v="0"/>
    <b v="1"/>
  </r>
  <r>
    <x v="2"/>
    <x v="660"/>
    <s v="Client_2026"/>
    <x v="1"/>
    <x v="7"/>
    <x v="0"/>
    <x v="438"/>
    <x v="8"/>
    <x v="8"/>
    <x v="0"/>
    <x v="3"/>
    <x v="3"/>
    <x v="3"/>
    <x v="105"/>
    <n v="3935.28"/>
    <n v="25"/>
    <s v="Medium"/>
    <n v="0"/>
    <n v="0"/>
    <x v="0"/>
    <x v="1"/>
    <n v="6"/>
    <x v="0"/>
    <b v="1"/>
    <b v="0"/>
    <b v="0"/>
    <b v="0"/>
  </r>
  <r>
    <x v="1"/>
    <x v="661"/>
    <s v="Client_2380"/>
    <x v="2"/>
    <x v="9"/>
    <x v="0"/>
    <x v="140"/>
    <x v="7"/>
    <x v="7"/>
    <x v="0"/>
    <x v="0"/>
    <x v="6"/>
    <x v="6"/>
    <x v="32"/>
    <n v="1556.54"/>
    <n v="7"/>
    <s v="Low"/>
    <n v="0"/>
    <n v="0"/>
    <x v="0"/>
    <x v="0"/>
    <n v="42"/>
    <x v="0"/>
    <b v="1"/>
    <b v="1"/>
    <b v="0"/>
    <b v="0"/>
  </r>
  <r>
    <x v="2"/>
    <x v="662"/>
    <s v="Client_572"/>
    <x v="4"/>
    <x v="7"/>
    <x v="2"/>
    <x v="183"/>
    <x v="8"/>
    <x v="8"/>
    <x v="1"/>
    <x v="3"/>
    <x v="0"/>
    <x v="0"/>
    <x v="15"/>
    <n v="3894.65"/>
    <n v="5"/>
    <s v="Medium"/>
    <n v="0"/>
    <n v="1"/>
    <x v="2"/>
    <x v="0"/>
    <n v="54"/>
    <x v="2"/>
    <b v="1"/>
    <b v="1"/>
    <b v="0"/>
    <b v="0"/>
  </r>
  <r>
    <x v="3"/>
    <x v="663"/>
    <s v="Client_1125"/>
    <x v="2"/>
    <x v="6"/>
    <x v="1"/>
    <x v="439"/>
    <x v="9"/>
    <x v="9"/>
    <x v="0"/>
    <x v="3"/>
    <x v="5"/>
    <x v="5"/>
    <x v="135"/>
    <n v="4276.87"/>
    <n v="16"/>
    <s v="High"/>
    <n v="0"/>
    <n v="1"/>
    <x v="1"/>
    <x v="0"/>
    <n v="54"/>
    <x v="0"/>
    <b v="1"/>
    <b v="1"/>
    <b v="0"/>
    <b v="0"/>
  </r>
  <r>
    <x v="0"/>
    <x v="664"/>
    <s v="Client_1732"/>
    <x v="1"/>
    <x v="2"/>
    <x v="2"/>
    <x v="358"/>
    <x v="2"/>
    <x v="2"/>
    <x v="1"/>
    <x v="1"/>
    <x v="6"/>
    <x v="6"/>
    <x v="411"/>
    <n v="2686.92"/>
    <n v="45"/>
    <s v="Medium"/>
    <n v="0"/>
    <n v="1"/>
    <x v="2"/>
    <x v="0"/>
    <n v="66"/>
    <x v="0"/>
    <b v="1"/>
    <b v="1"/>
    <b v="0"/>
    <b v="0"/>
  </r>
  <r>
    <x v="1"/>
    <x v="665"/>
    <s v="Client_1844"/>
    <x v="4"/>
    <x v="7"/>
    <x v="2"/>
    <x v="287"/>
    <x v="10"/>
    <x v="10"/>
    <x v="1"/>
    <x v="1"/>
    <x v="4"/>
    <x v="4"/>
    <x v="412"/>
    <n v="3559.14"/>
    <n v="7"/>
    <s v="Medium"/>
    <n v="0"/>
    <n v="1"/>
    <x v="2"/>
    <x v="1"/>
    <n v="12"/>
    <x v="0"/>
    <b v="1"/>
    <b v="0"/>
    <b v="0"/>
    <b v="0"/>
  </r>
  <r>
    <x v="3"/>
    <x v="666"/>
    <s v="Client_2276"/>
    <x v="3"/>
    <x v="3"/>
    <x v="0"/>
    <x v="159"/>
    <x v="1"/>
    <x v="1"/>
    <x v="0"/>
    <x v="0"/>
    <x v="4"/>
    <x v="4"/>
    <x v="71"/>
    <n v="1378.93"/>
    <n v="28"/>
    <s v="Low"/>
    <n v="0"/>
    <n v="0"/>
    <x v="0"/>
    <x v="0"/>
    <n v="54"/>
    <x v="0"/>
    <b v="1"/>
    <b v="1"/>
    <b v="0"/>
    <b v="0"/>
  </r>
  <r>
    <x v="1"/>
    <x v="667"/>
    <s v="Client_1155"/>
    <x v="0"/>
    <x v="14"/>
    <x v="3"/>
    <x v="440"/>
    <x v="6"/>
    <x v="6"/>
    <x v="1"/>
    <x v="1"/>
    <x v="2"/>
    <x v="2"/>
    <x v="149"/>
    <n v="4761.05"/>
    <n v="37"/>
    <s v="High"/>
    <n v="0"/>
    <n v="0"/>
    <x v="3"/>
    <x v="1"/>
    <n v="12"/>
    <x v="0"/>
    <b v="1"/>
    <b v="0"/>
    <b v="0"/>
    <b v="0"/>
  </r>
  <r>
    <x v="0"/>
    <x v="668"/>
    <s v="Client_054"/>
    <x v="2"/>
    <x v="11"/>
    <x v="2"/>
    <x v="304"/>
    <x v="8"/>
    <x v="8"/>
    <x v="1"/>
    <x v="3"/>
    <x v="6"/>
    <x v="6"/>
    <x v="231"/>
    <n v="1243.5999999999999"/>
    <n v="43"/>
    <s v="Low"/>
    <n v="0"/>
    <n v="1"/>
    <x v="2"/>
    <x v="0"/>
    <n v="30"/>
    <x v="0"/>
    <b v="1"/>
    <b v="1"/>
    <b v="0"/>
    <b v="0"/>
  </r>
  <r>
    <x v="3"/>
    <x v="669"/>
    <s v="Client_1069"/>
    <x v="0"/>
    <x v="7"/>
    <x v="0"/>
    <x v="50"/>
    <x v="8"/>
    <x v="8"/>
    <x v="0"/>
    <x v="3"/>
    <x v="3"/>
    <x v="3"/>
    <x v="345"/>
    <n v="2843.03"/>
    <n v="7"/>
    <s v="Medium"/>
    <n v="0"/>
    <n v="0"/>
    <x v="0"/>
    <x v="0"/>
    <n v="36"/>
    <x v="0"/>
    <b v="1"/>
    <b v="1"/>
    <b v="0"/>
    <b v="0"/>
  </r>
  <r>
    <x v="2"/>
    <x v="670"/>
    <s v="Client_2976"/>
    <x v="0"/>
    <x v="6"/>
    <x v="1"/>
    <x v="441"/>
    <x v="7"/>
    <x v="7"/>
    <x v="0"/>
    <x v="0"/>
    <x v="1"/>
    <x v="1"/>
    <x v="263"/>
    <n v="4748.05"/>
    <n v="16"/>
    <s v="High"/>
    <n v="0"/>
    <n v="1"/>
    <x v="1"/>
    <x v="0"/>
    <n v="48"/>
    <x v="0"/>
    <b v="1"/>
    <b v="1"/>
    <b v="0"/>
    <b v="0"/>
  </r>
  <r>
    <x v="2"/>
    <x v="671"/>
    <s v="Client_2725"/>
    <x v="1"/>
    <x v="4"/>
    <x v="2"/>
    <x v="108"/>
    <x v="11"/>
    <x v="11"/>
    <x v="1"/>
    <x v="2"/>
    <x v="6"/>
    <x v="6"/>
    <x v="178"/>
    <n v="2906.62"/>
    <n v="48"/>
    <s v="Medium"/>
    <n v="0"/>
    <n v="1"/>
    <x v="2"/>
    <x v="1"/>
    <n v="6"/>
    <x v="0"/>
    <b v="1"/>
    <b v="0"/>
    <b v="0"/>
    <b v="0"/>
  </r>
  <r>
    <x v="1"/>
    <x v="672"/>
    <s v="Client_2453"/>
    <x v="3"/>
    <x v="9"/>
    <x v="1"/>
    <x v="358"/>
    <x v="2"/>
    <x v="2"/>
    <x v="1"/>
    <x v="1"/>
    <x v="6"/>
    <x v="6"/>
    <x v="413"/>
    <n v="2816.87"/>
    <n v="46"/>
    <s v="Medium"/>
    <n v="0"/>
    <n v="1"/>
    <x v="1"/>
    <x v="0"/>
    <n v="60"/>
    <x v="0"/>
    <b v="1"/>
    <b v="1"/>
    <b v="0"/>
    <b v="0"/>
  </r>
  <r>
    <x v="1"/>
    <x v="673"/>
    <s v="Client_273"/>
    <x v="0"/>
    <x v="14"/>
    <x v="3"/>
    <x v="442"/>
    <x v="8"/>
    <x v="8"/>
    <x v="0"/>
    <x v="3"/>
    <x v="1"/>
    <x v="1"/>
    <x v="377"/>
    <n v="4812.74"/>
    <n v="27"/>
    <s v="High"/>
    <n v="0"/>
    <n v="0"/>
    <x v="3"/>
    <x v="0"/>
    <n v="42"/>
    <x v="0"/>
    <b v="1"/>
    <b v="1"/>
    <b v="0"/>
    <b v="0"/>
  </r>
  <r>
    <x v="0"/>
    <x v="674"/>
    <s v="Client_662"/>
    <x v="1"/>
    <x v="3"/>
    <x v="3"/>
    <x v="349"/>
    <x v="4"/>
    <x v="4"/>
    <x v="1"/>
    <x v="3"/>
    <x v="1"/>
    <x v="1"/>
    <x v="414"/>
    <n v="4845.5"/>
    <n v="24"/>
    <s v="High"/>
    <n v="0"/>
    <n v="0"/>
    <x v="3"/>
    <x v="0"/>
    <n v="24"/>
    <x v="0"/>
    <b v="1"/>
    <b v="1"/>
    <b v="0"/>
    <b v="0"/>
  </r>
  <r>
    <x v="3"/>
    <x v="675"/>
    <s v="Client_646"/>
    <x v="2"/>
    <x v="9"/>
    <x v="1"/>
    <x v="123"/>
    <x v="0"/>
    <x v="0"/>
    <x v="1"/>
    <x v="0"/>
    <x v="4"/>
    <x v="4"/>
    <x v="199"/>
    <n v="3869.95"/>
    <n v="8"/>
    <s v="Medium"/>
    <n v="0"/>
    <n v="1"/>
    <x v="1"/>
    <x v="1"/>
    <n v="12"/>
    <x v="0"/>
    <b v="1"/>
    <b v="0"/>
    <b v="0"/>
    <b v="0"/>
  </r>
  <r>
    <x v="1"/>
    <x v="676"/>
    <s v="Client_666"/>
    <x v="0"/>
    <x v="1"/>
    <x v="2"/>
    <x v="262"/>
    <x v="3"/>
    <x v="3"/>
    <x v="1"/>
    <x v="2"/>
    <x v="2"/>
    <x v="2"/>
    <x v="14"/>
    <n v="2309.61"/>
    <n v="9"/>
    <s v="Medium"/>
    <n v="0"/>
    <n v="1"/>
    <x v="2"/>
    <x v="0"/>
    <n v="30"/>
    <x v="0"/>
    <b v="1"/>
    <b v="1"/>
    <b v="0"/>
    <b v="0"/>
  </r>
  <r>
    <x v="3"/>
    <x v="677"/>
    <s v="Client_2700"/>
    <x v="4"/>
    <x v="4"/>
    <x v="1"/>
    <x v="341"/>
    <x v="1"/>
    <x v="1"/>
    <x v="1"/>
    <x v="0"/>
    <x v="2"/>
    <x v="2"/>
    <x v="415"/>
    <n v="3797.49"/>
    <n v="38"/>
    <s v="Medium"/>
    <n v="0"/>
    <n v="1"/>
    <x v="1"/>
    <x v="1"/>
    <n v="18"/>
    <x v="0"/>
    <b v="1"/>
    <b v="0"/>
    <b v="0"/>
    <b v="0"/>
  </r>
  <r>
    <x v="3"/>
    <x v="678"/>
    <s v="Client_2152"/>
    <x v="0"/>
    <x v="10"/>
    <x v="2"/>
    <x v="443"/>
    <x v="3"/>
    <x v="3"/>
    <x v="1"/>
    <x v="2"/>
    <x v="1"/>
    <x v="1"/>
    <x v="15"/>
    <n v="2394.71"/>
    <n v="9"/>
    <s v="Medium"/>
    <n v="0"/>
    <n v="1"/>
    <x v="2"/>
    <x v="0"/>
    <n v="54"/>
    <x v="0"/>
    <b v="1"/>
    <b v="1"/>
    <b v="0"/>
    <b v="0"/>
  </r>
  <r>
    <x v="2"/>
    <x v="679"/>
    <s v="Client_1982"/>
    <x v="2"/>
    <x v="12"/>
    <x v="1"/>
    <x v="66"/>
    <x v="8"/>
    <x v="8"/>
    <x v="0"/>
    <x v="3"/>
    <x v="3"/>
    <x v="3"/>
    <x v="416"/>
    <n v="4874.7299999999996"/>
    <n v="2"/>
    <s v="High"/>
    <n v="0"/>
    <n v="1"/>
    <x v="1"/>
    <x v="0"/>
    <n v="54"/>
    <x v="1"/>
    <b v="1"/>
    <b v="1"/>
    <b v="0"/>
    <b v="0"/>
  </r>
  <r>
    <x v="3"/>
    <x v="680"/>
    <s v="Client_2092"/>
    <x v="1"/>
    <x v="8"/>
    <x v="0"/>
    <x v="444"/>
    <x v="2"/>
    <x v="2"/>
    <x v="1"/>
    <x v="1"/>
    <x v="1"/>
    <x v="1"/>
    <x v="181"/>
    <n v="3804.89"/>
    <n v="44"/>
    <s v="Medium"/>
    <n v="0"/>
    <n v="0"/>
    <x v="0"/>
    <x v="0"/>
    <n v="54"/>
    <x v="0"/>
    <b v="1"/>
    <b v="1"/>
    <b v="0"/>
    <b v="0"/>
  </r>
  <r>
    <x v="3"/>
    <x v="681"/>
    <s v="Client_1311"/>
    <x v="4"/>
    <x v="7"/>
    <x v="4"/>
    <x v="330"/>
    <x v="11"/>
    <x v="11"/>
    <x v="1"/>
    <x v="2"/>
    <x v="0"/>
    <x v="0"/>
    <x v="106"/>
    <n v="4162.26"/>
    <n v="48"/>
    <s v="High"/>
    <n v="1"/>
    <n v="1"/>
    <x v="4"/>
    <x v="1"/>
    <n v="12"/>
    <x v="0"/>
    <b v="1"/>
    <b v="0"/>
    <b v="0"/>
    <b v="1"/>
  </r>
  <r>
    <x v="2"/>
    <x v="682"/>
    <s v="Client_1192"/>
    <x v="4"/>
    <x v="5"/>
    <x v="0"/>
    <x v="273"/>
    <x v="5"/>
    <x v="5"/>
    <x v="1"/>
    <x v="2"/>
    <x v="2"/>
    <x v="2"/>
    <x v="417"/>
    <n v="1923.45"/>
    <n v="13"/>
    <s v="Low"/>
    <n v="0"/>
    <n v="0"/>
    <x v="0"/>
    <x v="0"/>
    <n v="66"/>
    <x v="0"/>
    <b v="1"/>
    <b v="1"/>
    <b v="0"/>
    <b v="0"/>
  </r>
  <r>
    <x v="0"/>
    <x v="683"/>
    <s v="Client_1584"/>
    <x v="0"/>
    <x v="0"/>
    <x v="4"/>
    <x v="103"/>
    <x v="10"/>
    <x v="10"/>
    <x v="0"/>
    <x v="1"/>
    <x v="4"/>
    <x v="4"/>
    <x v="418"/>
    <n v="2050.5300000000002"/>
    <n v="34"/>
    <s v="Medium"/>
    <n v="1"/>
    <n v="1"/>
    <x v="4"/>
    <x v="1"/>
    <n v="18"/>
    <x v="0"/>
    <b v="1"/>
    <b v="0"/>
    <b v="0"/>
    <b v="1"/>
  </r>
  <r>
    <x v="1"/>
    <x v="684"/>
    <s v="Client_1706"/>
    <x v="0"/>
    <x v="6"/>
    <x v="1"/>
    <x v="14"/>
    <x v="0"/>
    <x v="0"/>
    <x v="0"/>
    <x v="0"/>
    <x v="6"/>
    <x v="6"/>
    <x v="100"/>
    <n v="3764.1"/>
    <n v="29"/>
    <s v="Medium"/>
    <n v="0"/>
    <n v="1"/>
    <x v="1"/>
    <x v="0"/>
    <n v="30"/>
    <x v="0"/>
    <b v="1"/>
    <b v="1"/>
    <b v="0"/>
    <b v="0"/>
  </r>
  <r>
    <x v="1"/>
    <x v="685"/>
    <s v="Client_187"/>
    <x v="1"/>
    <x v="3"/>
    <x v="2"/>
    <x v="415"/>
    <x v="3"/>
    <x v="3"/>
    <x v="0"/>
    <x v="2"/>
    <x v="0"/>
    <x v="0"/>
    <x v="329"/>
    <n v="2214.96"/>
    <n v="1"/>
    <s v="Medium"/>
    <n v="0"/>
    <n v="1"/>
    <x v="2"/>
    <x v="0"/>
    <n v="42"/>
    <x v="1"/>
    <b v="1"/>
    <b v="1"/>
    <b v="0"/>
    <b v="0"/>
  </r>
  <r>
    <x v="2"/>
    <x v="686"/>
    <s v="Client_2212"/>
    <x v="1"/>
    <x v="11"/>
    <x v="1"/>
    <x v="272"/>
    <x v="11"/>
    <x v="11"/>
    <x v="1"/>
    <x v="2"/>
    <x v="0"/>
    <x v="0"/>
    <x v="419"/>
    <n v="3584.42"/>
    <n v="40"/>
    <s v="Medium"/>
    <n v="0"/>
    <n v="1"/>
    <x v="1"/>
    <x v="0"/>
    <n v="48"/>
    <x v="0"/>
    <b v="1"/>
    <b v="1"/>
    <b v="0"/>
    <b v="0"/>
  </r>
  <r>
    <x v="3"/>
    <x v="687"/>
    <s v="Client_125"/>
    <x v="0"/>
    <x v="8"/>
    <x v="1"/>
    <x v="445"/>
    <x v="4"/>
    <x v="4"/>
    <x v="1"/>
    <x v="3"/>
    <x v="6"/>
    <x v="6"/>
    <x v="276"/>
    <n v="1980.08"/>
    <n v="3"/>
    <s v="Medium"/>
    <n v="0"/>
    <n v="1"/>
    <x v="1"/>
    <x v="0"/>
    <n v="54"/>
    <x v="2"/>
    <b v="1"/>
    <b v="1"/>
    <b v="0"/>
    <b v="0"/>
  </r>
  <r>
    <x v="1"/>
    <x v="688"/>
    <s v="Client_2918"/>
    <x v="3"/>
    <x v="14"/>
    <x v="0"/>
    <x v="446"/>
    <x v="11"/>
    <x v="11"/>
    <x v="0"/>
    <x v="2"/>
    <x v="2"/>
    <x v="2"/>
    <x v="420"/>
    <n v="4647.01"/>
    <n v="20"/>
    <s v="High"/>
    <n v="0"/>
    <n v="0"/>
    <x v="0"/>
    <x v="0"/>
    <n v="36"/>
    <x v="0"/>
    <b v="1"/>
    <b v="1"/>
    <b v="0"/>
    <b v="0"/>
  </r>
  <r>
    <x v="1"/>
    <x v="689"/>
    <s v="Client_2822"/>
    <x v="1"/>
    <x v="6"/>
    <x v="0"/>
    <x v="32"/>
    <x v="7"/>
    <x v="7"/>
    <x v="0"/>
    <x v="0"/>
    <x v="3"/>
    <x v="3"/>
    <x v="342"/>
    <n v="2570.6799999999998"/>
    <n v="7"/>
    <s v="Medium"/>
    <n v="0"/>
    <n v="0"/>
    <x v="0"/>
    <x v="0"/>
    <n v="48"/>
    <x v="0"/>
    <b v="1"/>
    <b v="1"/>
    <b v="0"/>
    <b v="0"/>
  </r>
  <r>
    <x v="3"/>
    <x v="690"/>
    <s v="Client_684"/>
    <x v="3"/>
    <x v="8"/>
    <x v="0"/>
    <x v="447"/>
    <x v="8"/>
    <x v="8"/>
    <x v="0"/>
    <x v="3"/>
    <x v="1"/>
    <x v="1"/>
    <x v="117"/>
    <n v="2619.7399999999998"/>
    <n v="36"/>
    <s v="Medium"/>
    <n v="0"/>
    <n v="0"/>
    <x v="0"/>
    <x v="0"/>
    <n v="36"/>
    <x v="0"/>
    <b v="1"/>
    <b v="1"/>
    <b v="0"/>
    <b v="0"/>
  </r>
  <r>
    <x v="2"/>
    <x v="691"/>
    <s v="Client_1964"/>
    <x v="2"/>
    <x v="7"/>
    <x v="0"/>
    <x v="448"/>
    <x v="4"/>
    <x v="4"/>
    <x v="0"/>
    <x v="3"/>
    <x v="2"/>
    <x v="2"/>
    <x v="237"/>
    <n v="2590.83"/>
    <n v="36"/>
    <s v="Medium"/>
    <n v="0"/>
    <n v="0"/>
    <x v="0"/>
    <x v="1"/>
    <n v="6"/>
    <x v="0"/>
    <b v="1"/>
    <b v="0"/>
    <b v="0"/>
    <b v="0"/>
  </r>
  <r>
    <x v="3"/>
    <x v="692"/>
    <s v="Client_400"/>
    <x v="0"/>
    <x v="11"/>
    <x v="1"/>
    <x v="386"/>
    <x v="10"/>
    <x v="10"/>
    <x v="1"/>
    <x v="1"/>
    <x v="3"/>
    <x v="3"/>
    <x v="130"/>
    <n v="4768.63"/>
    <n v="43"/>
    <s v="High"/>
    <n v="0"/>
    <n v="1"/>
    <x v="1"/>
    <x v="0"/>
    <n v="48"/>
    <x v="0"/>
    <b v="1"/>
    <b v="1"/>
    <b v="0"/>
    <b v="0"/>
  </r>
  <r>
    <x v="1"/>
    <x v="693"/>
    <s v="Client_977"/>
    <x v="0"/>
    <x v="14"/>
    <x v="0"/>
    <x v="449"/>
    <x v="5"/>
    <x v="5"/>
    <x v="1"/>
    <x v="2"/>
    <x v="1"/>
    <x v="1"/>
    <x v="421"/>
    <n v="1492.04"/>
    <n v="12"/>
    <s v="Low"/>
    <n v="0"/>
    <n v="0"/>
    <x v="0"/>
    <x v="1"/>
    <n v="6"/>
    <x v="0"/>
    <b v="1"/>
    <b v="0"/>
    <b v="0"/>
    <b v="0"/>
  </r>
  <r>
    <x v="1"/>
    <x v="694"/>
    <s v="Client_2324"/>
    <x v="2"/>
    <x v="0"/>
    <x v="0"/>
    <x v="450"/>
    <x v="0"/>
    <x v="0"/>
    <x v="0"/>
    <x v="0"/>
    <x v="1"/>
    <x v="1"/>
    <x v="351"/>
    <n v="2681.52"/>
    <n v="29"/>
    <s v="Medium"/>
    <n v="0"/>
    <n v="0"/>
    <x v="0"/>
    <x v="1"/>
    <n v="18"/>
    <x v="0"/>
    <b v="1"/>
    <b v="0"/>
    <b v="0"/>
    <b v="0"/>
  </r>
  <r>
    <x v="1"/>
    <x v="695"/>
    <s v="Client_2875"/>
    <x v="3"/>
    <x v="0"/>
    <x v="4"/>
    <x v="142"/>
    <x v="3"/>
    <x v="3"/>
    <x v="1"/>
    <x v="2"/>
    <x v="1"/>
    <x v="1"/>
    <x v="14"/>
    <n v="3859.9"/>
    <n v="10"/>
    <s v="Medium"/>
    <n v="1"/>
    <n v="1"/>
    <x v="4"/>
    <x v="0"/>
    <n v="30"/>
    <x v="0"/>
    <b v="1"/>
    <b v="1"/>
    <b v="0"/>
    <b v="1"/>
  </r>
  <r>
    <x v="1"/>
    <x v="696"/>
    <s v="Client_1214"/>
    <x v="3"/>
    <x v="2"/>
    <x v="0"/>
    <x v="451"/>
    <x v="1"/>
    <x v="1"/>
    <x v="0"/>
    <x v="0"/>
    <x v="2"/>
    <x v="2"/>
    <x v="101"/>
    <n v="3685.82"/>
    <n v="32"/>
    <s v="Medium"/>
    <n v="0"/>
    <n v="0"/>
    <x v="0"/>
    <x v="1"/>
    <n v="18"/>
    <x v="0"/>
    <b v="1"/>
    <b v="0"/>
    <b v="0"/>
    <b v="0"/>
  </r>
  <r>
    <x v="1"/>
    <x v="697"/>
    <s v="Client_1285"/>
    <x v="0"/>
    <x v="3"/>
    <x v="4"/>
    <x v="224"/>
    <x v="6"/>
    <x v="6"/>
    <x v="1"/>
    <x v="1"/>
    <x v="0"/>
    <x v="0"/>
    <x v="349"/>
    <n v="1636.09"/>
    <n v="20"/>
    <s v="Low"/>
    <n v="1"/>
    <n v="1"/>
    <x v="4"/>
    <x v="1"/>
    <n v="12"/>
    <x v="0"/>
    <b v="1"/>
    <b v="0"/>
    <b v="0"/>
    <b v="1"/>
  </r>
  <r>
    <x v="0"/>
    <x v="698"/>
    <s v="Client_825"/>
    <x v="4"/>
    <x v="11"/>
    <x v="0"/>
    <x v="342"/>
    <x v="4"/>
    <x v="4"/>
    <x v="1"/>
    <x v="3"/>
    <x v="6"/>
    <x v="6"/>
    <x v="321"/>
    <n v="1993.52"/>
    <n v="38"/>
    <s v="Medium"/>
    <n v="0"/>
    <n v="0"/>
    <x v="0"/>
    <x v="0"/>
    <n v="54"/>
    <x v="0"/>
    <b v="1"/>
    <b v="1"/>
    <b v="0"/>
    <b v="0"/>
  </r>
  <r>
    <x v="2"/>
    <x v="699"/>
    <s v="Client_579"/>
    <x v="3"/>
    <x v="0"/>
    <x v="1"/>
    <x v="121"/>
    <x v="6"/>
    <x v="6"/>
    <x v="1"/>
    <x v="1"/>
    <x v="1"/>
    <x v="1"/>
    <x v="344"/>
    <n v="1833.85"/>
    <n v="31"/>
    <s v="Low"/>
    <n v="0"/>
    <n v="1"/>
    <x v="1"/>
    <x v="0"/>
    <n v="42"/>
    <x v="0"/>
    <b v="1"/>
    <b v="1"/>
    <b v="0"/>
    <b v="0"/>
  </r>
  <r>
    <x v="3"/>
    <x v="700"/>
    <s v="Client_569"/>
    <x v="3"/>
    <x v="5"/>
    <x v="0"/>
    <x v="227"/>
    <x v="11"/>
    <x v="11"/>
    <x v="1"/>
    <x v="2"/>
    <x v="0"/>
    <x v="0"/>
    <x v="91"/>
    <n v="2945.41"/>
    <n v="22"/>
    <s v="Medium"/>
    <n v="0"/>
    <n v="0"/>
    <x v="0"/>
    <x v="0"/>
    <n v="48"/>
    <x v="0"/>
    <b v="1"/>
    <b v="1"/>
    <b v="0"/>
    <b v="0"/>
  </r>
  <r>
    <x v="0"/>
    <x v="701"/>
    <s v="Client_868"/>
    <x v="1"/>
    <x v="12"/>
    <x v="0"/>
    <x v="108"/>
    <x v="11"/>
    <x v="11"/>
    <x v="1"/>
    <x v="2"/>
    <x v="6"/>
    <x v="6"/>
    <x v="332"/>
    <n v="3672.94"/>
    <n v="13"/>
    <s v="Medium"/>
    <n v="0"/>
    <n v="0"/>
    <x v="0"/>
    <x v="0"/>
    <n v="30"/>
    <x v="0"/>
    <b v="1"/>
    <b v="1"/>
    <b v="0"/>
    <b v="0"/>
  </r>
  <r>
    <x v="1"/>
    <x v="702"/>
    <s v="Client_1701"/>
    <x v="3"/>
    <x v="14"/>
    <x v="2"/>
    <x v="452"/>
    <x v="6"/>
    <x v="6"/>
    <x v="1"/>
    <x v="1"/>
    <x v="6"/>
    <x v="6"/>
    <x v="229"/>
    <n v="3394.15"/>
    <n v="12"/>
    <s v="Medium"/>
    <n v="0"/>
    <n v="1"/>
    <x v="2"/>
    <x v="0"/>
    <n v="48"/>
    <x v="0"/>
    <b v="1"/>
    <b v="1"/>
    <b v="0"/>
    <b v="0"/>
  </r>
  <r>
    <x v="2"/>
    <x v="703"/>
    <s v="Client_2498"/>
    <x v="2"/>
    <x v="10"/>
    <x v="0"/>
    <x v="416"/>
    <x v="5"/>
    <x v="5"/>
    <x v="1"/>
    <x v="2"/>
    <x v="3"/>
    <x v="3"/>
    <x v="422"/>
    <n v="2350.71"/>
    <n v="12"/>
    <s v="Medium"/>
    <n v="0"/>
    <n v="0"/>
    <x v="0"/>
    <x v="0"/>
    <n v="36"/>
    <x v="0"/>
    <b v="1"/>
    <b v="1"/>
    <b v="0"/>
    <b v="0"/>
  </r>
  <r>
    <x v="0"/>
    <x v="704"/>
    <s v="Client_598"/>
    <x v="1"/>
    <x v="1"/>
    <x v="1"/>
    <x v="292"/>
    <x v="9"/>
    <x v="9"/>
    <x v="1"/>
    <x v="3"/>
    <x v="1"/>
    <x v="1"/>
    <x v="238"/>
    <n v="1539.75"/>
    <n v="16"/>
    <s v="Low"/>
    <n v="0"/>
    <n v="1"/>
    <x v="1"/>
    <x v="0"/>
    <n v="54"/>
    <x v="0"/>
    <b v="1"/>
    <b v="1"/>
    <b v="0"/>
    <b v="0"/>
  </r>
  <r>
    <x v="0"/>
    <x v="705"/>
    <s v="Client_2974"/>
    <x v="3"/>
    <x v="5"/>
    <x v="1"/>
    <x v="66"/>
    <x v="8"/>
    <x v="8"/>
    <x v="0"/>
    <x v="3"/>
    <x v="3"/>
    <x v="3"/>
    <x v="36"/>
    <n v="3942.18"/>
    <n v="4"/>
    <s v="Medium"/>
    <n v="0"/>
    <n v="1"/>
    <x v="1"/>
    <x v="0"/>
    <n v="36"/>
    <x v="2"/>
    <b v="1"/>
    <b v="1"/>
    <b v="0"/>
    <b v="0"/>
  </r>
  <r>
    <x v="3"/>
    <x v="706"/>
    <s v="Client_2510"/>
    <x v="4"/>
    <x v="13"/>
    <x v="0"/>
    <x v="453"/>
    <x v="8"/>
    <x v="8"/>
    <x v="0"/>
    <x v="3"/>
    <x v="6"/>
    <x v="6"/>
    <x v="112"/>
    <n v="4079.79"/>
    <n v="25"/>
    <s v="High"/>
    <n v="0"/>
    <n v="0"/>
    <x v="0"/>
    <x v="2"/>
    <n v="0"/>
    <x v="0"/>
    <b v="1"/>
    <b v="0"/>
    <b v="0"/>
    <b v="0"/>
  </r>
  <r>
    <x v="2"/>
    <x v="707"/>
    <s v="Client_2635"/>
    <x v="3"/>
    <x v="7"/>
    <x v="2"/>
    <x v="70"/>
    <x v="7"/>
    <x v="7"/>
    <x v="0"/>
    <x v="0"/>
    <x v="3"/>
    <x v="3"/>
    <x v="56"/>
    <n v="2280.35"/>
    <n v="39"/>
    <s v="Medium"/>
    <n v="0"/>
    <n v="1"/>
    <x v="2"/>
    <x v="1"/>
    <n v="12"/>
    <x v="0"/>
    <b v="1"/>
    <b v="0"/>
    <b v="0"/>
    <b v="0"/>
  </r>
  <r>
    <x v="1"/>
    <x v="708"/>
    <s v="Client_2531"/>
    <x v="1"/>
    <x v="7"/>
    <x v="0"/>
    <x v="454"/>
    <x v="3"/>
    <x v="3"/>
    <x v="0"/>
    <x v="2"/>
    <x v="3"/>
    <x v="3"/>
    <x v="117"/>
    <n v="4295.3"/>
    <n v="43"/>
    <s v="High"/>
    <n v="0"/>
    <n v="0"/>
    <x v="0"/>
    <x v="0"/>
    <n v="36"/>
    <x v="0"/>
    <b v="1"/>
    <b v="1"/>
    <b v="0"/>
    <b v="0"/>
  </r>
  <r>
    <x v="2"/>
    <x v="709"/>
    <s v="Client_1991"/>
    <x v="2"/>
    <x v="0"/>
    <x v="1"/>
    <x v="367"/>
    <x v="5"/>
    <x v="5"/>
    <x v="0"/>
    <x v="2"/>
    <x v="1"/>
    <x v="1"/>
    <x v="344"/>
    <n v="2365.29"/>
    <n v="49"/>
    <s v="Medium"/>
    <n v="0"/>
    <n v="1"/>
    <x v="1"/>
    <x v="0"/>
    <n v="42"/>
    <x v="0"/>
    <b v="1"/>
    <b v="1"/>
    <b v="0"/>
    <b v="0"/>
  </r>
  <r>
    <x v="0"/>
    <x v="710"/>
    <s v="Client_1901"/>
    <x v="2"/>
    <x v="10"/>
    <x v="3"/>
    <x v="301"/>
    <x v="2"/>
    <x v="2"/>
    <x v="0"/>
    <x v="1"/>
    <x v="1"/>
    <x v="1"/>
    <x v="374"/>
    <n v="4659.68"/>
    <n v="22"/>
    <s v="High"/>
    <n v="0"/>
    <n v="0"/>
    <x v="3"/>
    <x v="1"/>
    <n v="12"/>
    <x v="0"/>
    <b v="1"/>
    <b v="0"/>
    <b v="0"/>
    <b v="0"/>
  </r>
  <r>
    <x v="2"/>
    <x v="711"/>
    <s v="Client_978"/>
    <x v="2"/>
    <x v="14"/>
    <x v="0"/>
    <x v="306"/>
    <x v="6"/>
    <x v="6"/>
    <x v="0"/>
    <x v="1"/>
    <x v="6"/>
    <x v="6"/>
    <x v="313"/>
    <n v="2320.9499999999998"/>
    <n v="13"/>
    <s v="Medium"/>
    <n v="0"/>
    <n v="0"/>
    <x v="0"/>
    <x v="0"/>
    <n v="60"/>
    <x v="0"/>
    <b v="1"/>
    <b v="1"/>
    <b v="0"/>
    <b v="0"/>
  </r>
  <r>
    <x v="0"/>
    <x v="712"/>
    <s v="Client_2728"/>
    <x v="4"/>
    <x v="3"/>
    <x v="2"/>
    <x v="455"/>
    <x v="4"/>
    <x v="4"/>
    <x v="1"/>
    <x v="3"/>
    <x v="5"/>
    <x v="5"/>
    <x v="423"/>
    <n v="2955.36"/>
    <n v="37"/>
    <s v="Medium"/>
    <n v="0"/>
    <n v="1"/>
    <x v="2"/>
    <x v="0"/>
    <n v="48"/>
    <x v="0"/>
    <b v="1"/>
    <b v="1"/>
    <b v="0"/>
    <b v="0"/>
  </r>
  <r>
    <x v="1"/>
    <x v="713"/>
    <s v="Client_1112"/>
    <x v="4"/>
    <x v="7"/>
    <x v="2"/>
    <x v="456"/>
    <x v="10"/>
    <x v="10"/>
    <x v="1"/>
    <x v="1"/>
    <x v="5"/>
    <x v="5"/>
    <x v="424"/>
    <n v="3660.74"/>
    <n v="41"/>
    <s v="Medium"/>
    <n v="0"/>
    <n v="1"/>
    <x v="2"/>
    <x v="0"/>
    <n v="60"/>
    <x v="0"/>
    <b v="1"/>
    <b v="1"/>
    <b v="0"/>
    <b v="0"/>
  </r>
  <r>
    <x v="3"/>
    <x v="714"/>
    <s v="Client_1735"/>
    <x v="1"/>
    <x v="8"/>
    <x v="4"/>
    <x v="297"/>
    <x v="10"/>
    <x v="10"/>
    <x v="0"/>
    <x v="1"/>
    <x v="1"/>
    <x v="1"/>
    <x v="425"/>
    <n v="3768.18"/>
    <n v="42"/>
    <s v="Medium"/>
    <n v="1"/>
    <n v="1"/>
    <x v="4"/>
    <x v="1"/>
    <n v="12"/>
    <x v="0"/>
    <b v="1"/>
    <b v="0"/>
    <b v="0"/>
    <b v="1"/>
  </r>
  <r>
    <x v="1"/>
    <x v="715"/>
    <s v="Client_1364"/>
    <x v="1"/>
    <x v="9"/>
    <x v="0"/>
    <x v="457"/>
    <x v="6"/>
    <x v="6"/>
    <x v="0"/>
    <x v="1"/>
    <x v="2"/>
    <x v="2"/>
    <x v="64"/>
    <n v="2892.02"/>
    <n v="2"/>
    <s v="Medium"/>
    <n v="0"/>
    <n v="0"/>
    <x v="0"/>
    <x v="2"/>
    <n v="0"/>
    <x v="1"/>
    <b v="1"/>
    <b v="0"/>
    <b v="0"/>
    <b v="0"/>
  </r>
  <r>
    <x v="0"/>
    <x v="716"/>
    <s v="Client_1739"/>
    <x v="1"/>
    <x v="11"/>
    <x v="2"/>
    <x v="204"/>
    <x v="9"/>
    <x v="9"/>
    <x v="1"/>
    <x v="3"/>
    <x v="1"/>
    <x v="1"/>
    <x v="316"/>
    <n v="1664.86"/>
    <n v="25"/>
    <s v="Low"/>
    <n v="0"/>
    <n v="1"/>
    <x v="2"/>
    <x v="1"/>
    <n v="6"/>
    <x v="0"/>
    <b v="1"/>
    <b v="0"/>
    <b v="0"/>
    <b v="0"/>
  </r>
  <r>
    <x v="2"/>
    <x v="717"/>
    <s v="Client_113"/>
    <x v="1"/>
    <x v="5"/>
    <x v="4"/>
    <x v="354"/>
    <x v="4"/>
    <x v="4"/>
    <x v="0"/>
    <x v="3"/>
    <x v="3"/>
    <x v="3"/>
    <x v="109"/>
    <n v="4463.7299999999996"/>
    <n v="14"/>
    <s v="High"/>
    <n v="1"/>
    <n v="1"/>
    <x v="4"/>
    <x v="2"/>
    <n v="0"/>
    <x v="0"/>
    <b v="1"/>
    <b v="0"/>
    <b v="0"/>
    <b v="1"/>
  </r>
  <r>
    <x v="3"/>
    <x v="718"/>
    <s v="Client_1085"/>
    <x v="3"/>
    <x v="3"/>
    <x v="2"/>
    <x v="117"/>
    <x v="11"/>
    <x v="11"/>
    <x v="0"/>
    <x v="2"/>
    <x v="4"/>
    <x v="4"/>
    <x v="1"/>
    <n v="1809.98"/>
    <n v="50"/>
    <s v="Low"/>
    <n v="0"/>
    <n v="1"/>
    <x v="2"/>
    <x v="0"/>
    <n v="60"/>
    <x v="0"/>
    <b v="1"/>
    <b v="1"/>
    <b v="0"/>
    <b v="0"/>
  </r>
  <r>
    <x v="0"/>
    <x v="719"/>
    <s v="Client_256"/>
    <x v="4"/>
    <x v="10"/>
    <x v="2"/>
    <x v="32"/>
    <x v="7"/>
    <x v="7"/>
    <x v="0"/>
    <x v="0"/>
    <x v="3"/>
    <x v="3"/>
    <x v="4"/>
    <n v="1975.42"/>
    <n v="13"/>
    <s v="Low"/>
    <n v="0"/>
    <n v="1"/>
    <x v="2"/>
    <x v="0"/>
    <n v="24"/>
    <x v="0"/>
    <b v="1"/>
    <b v="1"/>
    <b v="0"/>
    <b v="0"/>
  </r>
  <r>
    <x v="2"/>
    <x v="720"/>
    <s v="Client_2636"/>
    <x v="1"/>
    <x v="0"/>
    <x v="1"/>
    <x v="458"/>
    <x v="3"/>
    <x v="3"/>
    <x v="1"/>
    <x v="2"/>
    <x v="2"/>
    <x v="2"/>
    <x v="289"/>
    <n v="2741.43"/>
    <n v="46"/>
    <s v="Medium"/>
    <n v="0"/>
    <n v="1"/>
    <x v="1"/>
    <x v="1"/>
    <n v="18"/>
    <x v="0"/>
    <b v="1"/>
    <b v="0"/>
    <b v="0"/>
    <b v="0"/>
  </r>
  <r>
    <x v="2"/>
    <x v="721"/>
    <s v="Client_1914"/>
    <x v="3"/>
    <x v="14"/>
    <x v="4"/>
    <x v="409"/>
    <x v="6"/>
    <x v="6"/>
    <x v="0"/>
    <x v="1"/>
    <x v="0"/>
    <x v="0"/>
    <x v="91"/>
    <n v="3778.66"/>
    <n v="4"/>
    <s v="Medium"/>
    <n v="1"/>
    <n v="1"/>
    <x v="4"/>
    <x v="0"/>
    <n v="48"/>
    <x v="2"/>
    <b v="1"/>
    <b v="1"/>
    <b v="0"/>
    <b v="1"/>
  </r>
  <r>
    <x v="0"/>
    <x v="722"/>
    <s v="Client_2828"/>
    <x v="2"/>
    <x v="12"/>
    <x v="4"/>
    <x v="423"/>
    <x v="10"/>
    <x v="10"/>
    <x v="1"/>
    <x v="1"/>
    <x v="4"/>
    <x v="4"/>
    <x v="251"/>
    <n v="3016.59"/>
    <n v="11"/>
    <s v="Medium"/>
    <n v="1"/>
    <n v="1"/>
    <x v="4"/>
    <x v="0"/>
    <n v="42"/>
    <x v="0"/>
    <b v="1"/>
    <b v="1"/>
    <b v="0"/>
    <b v="1"/>
  </r>
  <r>
    <x v="0"/>
    <x v="723"/>
    <s v="Client_2965"/>
    <x v="1"/>
    <x v="13"/>
    <x v="0"/>
    <x v="431"/>
    <x v="11"/>
    <x v="11"/>
    <x v="0"/>
    <x v="2"/>
    <x v="6"/>
    <x v="6"/>
    <x v="426"/>
    <n v="1909.14"/>
    <n v="41"/>
    <s v="Low"/>
    <n v="0"/>
    <n v="0"/>
    <x v="0"/>
    <x v="0"/>
    <n v="42"/>
    <x v="0"/>
    <b v="1"/>
    <b v="1"/>
    <b v="0"/>
    <b v="0"/>
  </r>
  <r>
    <x v="0"/>
    <x v="724"/>
    <s v="Client_223"/>
    <x v="0"/>
    <x v="9"/>
    <x v="2"/>
    <x v="369"/>
    <x v="4"/>
    <x v="4"/>
    <x v="0"/>
    <x v="3"/>
    <x v="6"/>
    <x v="6"/>
    <x v="427"/>
    <n v="1625.24"/>
    <n v="19"/>
    <s v="Low"/>
    <n v="0"/>
    <n v="1"/>
    <x v="2"/>
    <x v="0"/>
    <n v="36"/>
    <x v="0"/>
    <b v="1"/>
    <b v="1"/>
    <b v="0"/>
    <b v="0"/>
  </r>
  <r>
    <x v="0"/>
    <x v="725"/>
    <s v="Client_1778"/>
    <x v="3"/>
    <x v="8"/>
    <x v="1"/>
    <x v="36"/>
    <x v="2"/>
    <x v="2"/>
    <x v="0"/>
    <x v="1"/>
    <x v="3"/>
    <x v="3"/>
    <x v="34"/>
    <n v="1514.81"/>
    <n v="35"/>
    <s v="Low"/>
    <n v="0"/>
    <n v="1"/>
    <x v="1"/>
    <x v="2"/>
    <n v="0"/>
    <x v="0"/>
    <b v="1"/>
    <b v="0"/>
    <b v="0"/>
    <b v="0"/>
  </r>
  <r>
    <x v="0"/>
    <x v="726"/>
    <s v="Client_1019"/>
    <x v="4"/>
    <x v="11"/>
    <x v="0"/>
    <x v="27"/>
    <x v="9"/>
    <x v="9"/>
    <x v="0"/>
    <x v="3"/>
    <x v="0"/>
    <x v="0"/>
    <x v="343"/>
    <n v="3352.22"/>
    <n v="49"/>
    <s v="Medium"/>
    <n v="0"/>
    <n v="0"/>
    <x v="0"/>
    <x v="1"/>
    <n v="6"/>
    <x v="0"/>
    <b v="1"/>
    <b v="0"/>
    <b v="0"/>
    <b v="0"/>
  </r>
  <r>
    <x v="3"/>
    <x v="727"/>
    <s v="Client_1013"/>
    <x v="4"/>
    <x v="9"/>
    <x v="0"/>
    <x v="369"/>
    <x v="4"/>
    <x v="4"/>
    <x v="0"/>
    <x v="3"/>
    <x v="6"/>
    <x v="6"/>
    <x v="171"/>
    <n v="2487.9899999999998"/>
    <n v="5"/>
    <s v="Medium"/>
    <n v="0"/>
    <n v="0"/>
    <x v="0"/>
    <x v="1"/>
    <n v="18"/>
    <x v="2"/>
    <b v="1"/>
    <b v="0"/>
    <b v="0"/>
    <b v="0"/>
  </r>
  <r>
    <x v="0"/>
    <x v="728"/>
    <s v="Client_323"/>
    <x v="1"/>
    <x v="7"/>
    <x v="0"/>
    <x v="459"/>
    <x v="3"/>
    <x v="3"/>
    <x v="1"/>
    <x v="2"/>
    <x v="6"/>
    <x v="6"/>
    <x v="40"/>
    <n v="2356.87"/>
    <n v="50"/>
    <s v="Medium"/>
    <n v="0"/>
    <n v="0"/>
    <x v="0"/>
    <x v="0"/>
    <n v="42"/>
    <x v="0"/>
    <b v="1"/>
    <b v="1"/>
    <b v="0"/>
    <b v="0"/>
  </r>
  <r>
    <x v="2"/>
    <x v="729"/>
    <s v="Client_1148"/>
    <x v="3"/>
    <x v="8"/>
    <x v="3"/>
    <x v="59"/>
    <x v="9"/>
    <x v="9"/>
    <x v="0"/>
    <x v="3"/>
    <x v="3"/>
    <x v="3"/>
    <x v="245"/>
    <n v="3758.97"/>
    <n v="43"/>
    <s v="Medium"/>
    <n v="0"/>
    <n v="0"/>
    <x v="3"/>
    <x v="0"/>
    <n v="54"/>
    <x v="0"/>
    <b v="1"/>
    <b v="1"/>
    <b v="0"/>
    <b v="0"/>
  </r>
  <r>
    <x v="1"/>
    <x v="730"/>
    <s v="Client_091"/>
    <x v="4"/>
    <x v="14"/>
    <x v="1"/>
    <x v="50"/>
    <x v="8"/>
    <x v="8"/>
    <x v="0"/>
    <x v="3"/>
    <x v="3"/>
    <x v="3"/>
    <x v="190"/>
    <n v="4819.25"/>
    <n v="16"/>
    <s v="High"/>
    <n v="0"/>
    <n v="1"/>
    <x v="1"/>
    <x v="0"/>
    <n v="60"/>
    <x v="0"/>
    <b v="1"/>
    <b v="1"/>
    <b v="0"/>
    <b v="0"/>
  </r>
  <r>
    <x v="1"/>
    <x v="731"/>
    <s v="Client_1453"/>
    <x v="4"/>
    <x v="9"/>
    <x v="2"/>
    <x v="257"/>
    <x v="6"/>
    <x v="6"/>
    <x v="1"/>
    <x v="1"/>
    <x v="4"/>
    <x v="4"/>
    <x v="428"/>
    <n v="2129.21"/>
    <n v="8"/>
    <s v="Medium"/>
    <n v="0"/>
    <n v="1"/>
    <x v="2"/>
    <x v="0"/>
    <n v="48"/>
    <x v="0"/>
    <b v="1"/>
    <b v="1"/>
    <b v="0"/>
    <b v="0"/>
  </r>
  <r>
    <x v="3"/>
    <x v="732"/>
    <s v="Client_1154"/>
    <x v="1"/>
    <x v="6"/>
    <x v="0"/>
    <x v="460"/>
    <x v="8"/>
    <x v="8"/>
    <x v="0"/>
    <x v="3"/>
    <x v="6"/>
    <x v="6"/>
    <x v="429"/>
    <n v="4385.7"/>
    <n v="30"/>
    <s v="High"/>
    <n v="0"/>
    <n v="0"/>
    <x v="0"/>
    <x v="0"/>
    <n v="42"/>
    <x v="0"/>
    <b v="1"/>
    <b v="1"/>
    <b v="0"/>
    <b v="0"/>
  </r>
  <r>
    <x v="1"/>
    <x v="733"/>
    <s v="Client_398"/>
    <x v="0"/>
    <x v="11"/>
    <x v="0"/>
    <x v="461"/>
    <x v="4"/>
    <x v="4"/>
    <x v="0"/>
    <x v="3"/>
    <x v="5"/>
    <x v="5"/>
    <x v="430"/>
    <n v="3657.46"/>
    <n v="7"/>
    <s v="Medium"/>
    <n v="0"/>
    <n v="0"/>
    <x v="0"/>
    <x v="1"/>
    <n v="12"/>
    <x v="0"/>
    <b v="1"/>
    <b v="0"/>
    <b v="0"/>
    <b v="0"/>
  </r>
  <r>
    <x v="2"/>
    <x v="734"/>
    <s v="Client_319"/>
    <x v="3"/>
    <x v="2"/>
    <x v="3"/>
    <x v="462"/>
    <x v="10"/>
    <x v="10"/>
    <x v="0"/>
    <x v="1"/>
    <x v="2"/>
    <x v="2"/>
    <x v="106"/>
    <n v="2898.23"/>
    <n v="47"/>
    <s v="Medium"/>
    <n v="0"/>
    <n v="0"/>
    <x v="3"/>
    <x v="1"/>
    <n v="12"/>
    <x v="0"/>
    <b v="1"/>
    <b v="0"/>
    <b v="0"/>
    <b v="0"/>
  </r>
  <r>
    <x v="0"/>
    <x v="735"/>
    <s v="Client_2623"/>
    <x v="0"/>
    <x v="2"/>
    <x v="4"/>
    <x v="120"/>
    <x v="1"/>
    <x v="1"/>
    <x v="1"/>
    <x v="0"/>
    <x v="1"/>
    <x v="1"/>
    <x v="18"/>
    <n v="2804.23"/>
    <n v="31"/>
    <s v="Medium"/>
    <n v="1"/>
    <n v="1"/>
    <x v="4"/>
    <x v="0"/>
    <n v="36"/>
    <x v="0"/>
    <b v="1"/>
    <b v="1"/>
    <b v="0"/>
    <b v="1"/>
  </r>
  <r>
    <x v="2"/>
    <x v="736"/>
    <s v="Client_2201"/>
    <x v="2"/>
    <x v="11"/>
    <x v="1"/>
    <x v="379"/>
    <x v="5"/>
    <x v="5"/>
    <x v="1"/>
    <x v="2"/>
    <x v="0"/>
    <x v="0"/>
    <x v="180"/>
    <n v="2716.4"/>
    <n v="10"/>
    <s v="Medium"/>
    <n v="0"/>
    <n v="1"/>
    <x v="1"/>
    <x v="1"/>
    <n v="6"/>
    <x v="0"/>
    <b v="1"/>
    <b v="0"/>
    <b v="0"/>
    <b v="0"/>
  </r>
  <r>
    <x v="3"/>
    <x v="737"/>
    <s v="Client_2085"/>
    <x v="2"/>
    <x v="10"/>
    <x v="1"/>
    <x v="463"/>
    <x v="7"/>
    <x v="7"/>
    <x v="0"/>
    <x v="0"/>
    <x v="3"/>
    <x v="3"/>
    <x v="104"/>
    <n v="3085.67"/>
    <n v="8"/>
    <s v="Medium"/>
    <n v="0"/>
    <n v="1"/>
    <x v="1"/>
    <x v="1"/>
    <n v="6"/>
    <x v="0"/>
    <b v="1"/>
    <b v="0"/>
    <b v="0"/>
    <b v="0"/>
  </r>
  <r>
    <x v="1"/>
    <x v="738"/>
    <s v="Client_310"/>
    <x v="2"/>
    <x v="5"/>
    <x v="0"/>
    <x v="464"/>
    <x v="0"/>
    <x v="0"/>
    <x v="1"/>
    <x v="0"/>
    <x v="4"/>
    <x v="4"/>
    <x v="272"/>
    <n v="2862.75"/>
    <n v="24"/>
    <s v="Medium"/>
    <n v="0"/>
    <n v="0"/>
    <x v="0"/>
    <x v="0"/>
    <n v="60"/>
    <x v="0"/>
    <b v="1"/>
    <b v="1"/>
    <b v="0"/>
    <b v="0"/>
  </r>
  <r>
    <x v="0"/>
    <x v="739"/>
    <s v="Client_1466"/>
    <x v="3"/>
    <x v="3"/>
    <x v="2"/>
    <x v="465"/>
    <x v="4"/>
    <x v="4"/>
    <x v="1"/>
    <x v="3"/>
    <x v="1"/>
    <x v="1"/>
    <x v="431"/>
    <n v="3571.75"/>
    <n v="24"/>
    <s v="Medium"/>
    <n v="0"/>
    <n v="1"/>
    <x v="2"/>
    <x v="0"/>
    <n v="36"/>
    <x v="0"/>
    <b v="1"/>
    <b v="1"/>
    <b v="0"/>
    <b v="0"/>
  </r>
  <r>
    <x v="3"/>
    <x v="740"/>
    <s v="Client_2066"/>
    <x v="2"/>
    <x v="2"/>
    <x v="0"/>
    <x v="466"/>
    <x v="2"/>
    <x v="2"/>
    <x v="1"/>
    <x v="1"/>
    <x v="2"/>
    <x v="2"/>
    <x v="40"/>
    <n v="1612.07"/>
    <n v="25"/>
    <s v="Low"/>
    <n v="0"/>
    <n v="0"/>
    <x v="0"/>
    <x v="0"/>
    <n v="42"/>
    <x v="0"/>
    <b v="1"/>
    <b v="1"/>
    <b v="0"/>
    <b v="0"/>
  </r>
  <r>
    <x v="0"/>
    <x v="741"/>
    <s v="Client_455"/>
    <x v="4"/>
    <x v="11"/>
    <x v="0"/>
    <x v="141"/>
    <x v="8"/>
    <x v="8"/>
    <x v="0"/>
    <x v="3"/>
    <x v="5"/>
    <x v="5"/>
    <x v="222"/>
    <n v="3876.46"/>
    <n v="26"/>
    <s v="Medium"/>
    <n v="0"/>
    <n v="0"/>
    <x v="0"/>
    <x v="0"/>
    <n v="42"/>
    <x v="0"/>
    <b v="1"/>
    <b v="1"/>
    <b v="0"/>
    <b v="0"/>
  </r>
  <r>
    <x v="0"/>
    <x v="742"/>
    <s v="Client_1685"/>
    <x v="2"/>
    <x v="8"/>
    <x v="1"/>
    <x v="467"/>
    <x v="7"/>
    <x v="7"/>
    <x v="1"/>
    <x v="0"/>
    <x v="5"/>
    <x v="5"/>
    <x v="230"/>
    <n v="3458.96"/>
    <n v="32"/>
    <s v="Medium"/>
    <n v="0"/>
    <n v="1"/>
    <x v="1"/>
    <x v="2"/>
    <n v="0"/>
    <x v="0"/>
    <b v="1"/>
    <b v="0"/>
    <b v="0"/>
    <b v="0"/>
  </r>
  <r>
    <x v="0"/>
    <x v="743"/>
    <s v="Client_1814"/>
    <x v="0"/>
    <x v="0"/>
    <x v="2"/>
    <x v="468"/>
    <x v="5"/>
    <x v="5"/>
    <x v="1"/>
    <x v="2"/>
    <x v="6"/>
    <x v="6"/>
    <x v="432"/>
    <n v="2337.67"/>
    <n v="40"/>
    <s v="Medium"/>
    <n v="0"/>
    <n v="1"/>
    <x v="2"/>
    <x v="0"/>
    <n v="66"/>
    <x v="0"/>
    <b v="1"/>
    <b v="1"/>
    <b v="0"/>
    <b v="0"/>
  </r>
  <r>
    <x v="3"/>
    <x v="744"/>
    <s v="Client_2677"/>
    <x v="0"/>
    <x v="8"/>
    <x v="2"/>
    <x v="70"/>
    <x v="7"/>
    <x v="7"/>
    <x v="0"/>
    <x v="0"/>
    <x v="3"/>
    <x v="3"/>
    <x v="433"/>
    <n v="3098.41"/>
    <n v="26"/>
    <s v="Medium"/>
    <n v="0"/>
    <n v="1"/>
    <x v="2"/>
    <x v="2"/>
    <n v="0"/>
    <x v="0"/>
    <b v="1"/>
    <b v="0"/>
    <b v="0"/>
    <b v="0"/>
  </r>
  <r>
    <x v="1"/>
    <x v="745"/>
    <s v="Client_2443"/>
    <x v="0"/>
    <x v="10"/>
    <x v="0"/>
    <x v="106"/>
    <x v="11"/>
    <x v="11"/>
    <x v="1"/>
    <x v="2"/>
    <x v="4"/>
    <x v="4"/>
    <x v="434"/>
    <n v="3000.32"/>
    <n v="29"/>
    <s v="Medium"/>
    <n v="0"/>
    <n v="0"/>
    <x v="0"/>
    <x v="1"/>
    <n v="12"/>
    <x v="0"/>
    <b v="1"/>
    <b v="0"/>
    <b v="0"/>
    <b v="0"/>
  </r>
  <r>
    <x v="2"/>
    <x v="746"/>
    <s v="Client_2884"/>
    <x v="3"/>
    <x v="5"/>
    <x v="1"/>
    <x v="469"/>
    <x v="8"/>
    <x v="8"/>
    <x v="1"/>
    <x v="3"/>
    <x v="1"/>
    <x v="1"/>
    <x v="103"/>
    <n v="3392.59"/>
    <n v="7"/>
    <s v="Medium"/>
    <n v="0"/>
    <n v="1"/>
    <x v="1"/>
    <x v="0"/>
    <n v="66"/>
    <x v="0"/>
    <b v="1"/>
    <b v="1"/>
    <b v="0"/>
    <b v="0"/>
  </r>
  <r>
    <x v="1"/>
    <x v="747"/>
    <s v="Client_2577"/>
    <x v="2"/>
    <x v="10"/>
    <x v="1"/>
    <x v="180"/>
    <x v="6"/>
    <x v="6"/>
    <x v="0"/>
    <x v="1"/>
    <x v="5"/>
    <x v="5"/>
    <x v="435"/>
    <n v="3003.01"/>
    <n v="22"/>
    <s v="Medium"/>
    <n v="0"/>
    <n v="1"/>
    <x v="1"/>
    <x v="0"/>
    <n v="30"/>
    <x v="0"/>
    <b v="1"/>
    <b v="1"/>
    <b v="0"/>
    <b v="0"/>
  </r>
  <r>
    <x v="1"/>
    <x v="748"/>
    <s v="Client_1903"/>
    <x v="4"/>
    <x v="11"/>
    <x v="2"/>
    <x v="317"/>
    <x v="3"/>
    <x v="3"/>
    <x v="0"/>
    <x v="2"/>
    <x v="6"/>
    <x v="6"/>
    <x v="436"/>
    <n v="2012.02"/>
    <n v="8"/>
    <s v="Medium"/>
    <n v="0"/>
    <n v="1"/>
    <x v="2"/>
    <x v="0"/>
    <n v="30"/>
    <x v="0"/>
    <b v="1"/>
    <b v="1"/>
    <b v="0"/>
    <b v="0"/>
  </r>
  <r>
    <x v="1"/>
    <x v="749"/>
    <s v="Client_1044"/>
    <x v="3"/>
    <x v="7"/>
    <x v="0"/>
    <x v="470"/>
    <x v="0"/>
    <x v="0"/>
    <x v="0"/>
    <x v="0"/>
    <x v="2"/>
    <x v="2"/>
    <x v="437"/>
    <n v="2641.93"/>
    <n v="31"/>
    <s v="Medium"/>
    <n v="0"/>
    <n v="0"/>
    <x v="0"/>
    <x v="0"/>
    <n v="48"/>
    <x v="0"/>
    <b v="1"/>
    <b v="1"/>
    <b v="0"/>
    <b v="0"/>
  </r>
  <r>
    <x v="2"/>
    <x v="750"/>
    <s v="Client_2083"/>
    <x v="2"/>
    <x v="9"/>
    <x v="3"/>
    <x v="409"/>
    <x v="6"/>
    <x v="6"/>
    <x v="0"/>
    <x v="1"/>
    <x v="0"/>
    <x v="0"/>
    <x v="438"/>
    <n v="3203.54"/>
    <n v="30"/>
    <s v="Medium"/>
    <n v="0"/>
    <n v="0"/>
    <x v="3"/>
    <x v="1"/>
    <n v="12"/>
    <x v="0"/>
    <b v="1"/>
    <b v="0"/>
    <b v="0"/>
    <b v="0"/>
  </r>
  <r>
    <x v="3"/>
    <x v="751"/>
    <s v="Client_1116"/>
    <x v="3"/>
    <x v="0"/>
    <x v="0"/>
    <x v="242"/>
    <x v="0"/>
    <x v="0"/>
    <x v="0"/>
    <x v="0"/>
    <x v="2"/>
    <x v="2"/>
    <x v="439"/>
    <n v="2663.36"/>
    <n v="43"/>
    <s v="Medium"/>
    <n v="0"/>
    <n v="0"/>
    <x v="0"/>
    <x v="0"/>
    <n v="54"/>
    <x v="0"/>
    <b v="1"/>
    <b v="1"/>
    <b v="0"/>
    <b v="0"/>
  </r>
  <r>
    <x v="2"/>
    <x v="752"/>
    <s v="Client_2235"/>
    <x v="4"/>
    <x v="5"/>
    <x v="1"/>
    <x v="400"/>
    <x v="4"/>
    <x v="4"/>
    <x v="0"/>
    <x v="3"/>
    <x v="2"/>
    <x v="2"/>
    <x v="440"/>
    <n v="3641.44"/>
    <s v="N/A"/>
    <s v="Medium"/>
    <n v="0"/>
    <n v="1"/>
    <x v="1"/>
    <x v="0"/>
    <n v="30"/>
    <x v="0"/>
    <b v="1"/>
    <b v="1"/>
    <b v="0"/>
    <b v="0"/>
  </r>
  <r>
    <x v="0"/>
    <x v="753"/>
    <s v="Client_841"/>
    <x v="3"/>
    <x v="1"/>
    <x v="0"/>
    <x v="471"/>
    <x v="5"/>
    <x v="5"/>
    <x v="1"/>
    <x v="2"/>
    <x v="4"/>
    <x v="4"/>
    <x v="14"/>
    <n v="1923.91"/>
    <n v="29"/>
    <s v="Low"/>
    <n v="0"/>
    <n v="0"/>
    <x v="0"/>
    <x v="0"/>
    <n v="30"/>
    <x v="0"/>
    <b v="1"/>
    <b v="1"/>
    <b v="0"/>
    <b v="0"/>
  </r>
  <r>
    <x v="3"/>
    <x v="754"/>
    <s v="Client_2810"/>
    <x v="4"/>
    <x v="12"/>
    <x v="0"/>
    <x v="419"/>
    <x v="10"/>
    <x v="10"/>
    <x v="1"/>
    <x v="1"/>
    <x v="4"/>
    <x v="4"/>
    <x v="66"/>
    <n v="2328.59"/>
    <s v="N/A"/>
    <s v="Medium"/>
    <n v="0"/>
    <n v="0"/>
    <x v="0"/>
    <x v="0"/>
    <n v="66"/>
    <x v="0"/>
    <b v="1"/>
    <b v="1"/>
    <b v="0"/>
    <b v="0"/>
  </r>
  <r>
    <x v="0"/>
    <x v="755"/>
    <s v="Client_2353"/>
    <x v="2"/>
    <x v="2"/>
    <x v="4"/>
    <x v="472"/>
    <x v="7"/>
    <x v="7"/>
    <x v="0"/>
    <x v="0"/>
    <x v="1"/>
    <x v="1"/>
    <x v="427"/>
    <n v="3082.25"/>
    <n v="16"/>
    <s v="Medium"/>
    <n v="1"/>
    <n v="1"/>
    <x v="4"/>
    <x v="0"/>
    <n v="36"/>
    <x v="0"/>
    <b v="1"/>
    <b v="1"/>
    <b v="0"/>
    <b v="1"/>
  </r>
  <r>
    <x v="3"/>
    <x v="756"/>
    <s v="Client_780"/>
    <x v="4"/>
    <x v="5"/>
    <x v="0"/>
    <x v="473"/>
    <x v="9"/>
    <x v="9"/>
    <x v="1"/>
    <x v="3"/>
    <x v="3"/>
    <x v="3"/>
    <x v="229"/>
    <n v="2641.52"/>
    <n v="4"/>
    <s v="Medium"/>
    <n v="0"/>
    <n v="0"/>
    <x v="0"/>
    <x v="0"/>
    <n v="48"/>
    <x v="2"/>
    <b v="1"/>
    <b v="1"/>
    <b v="0"/>
    <b v="0"/>
  </r>
  <r>
    <x v="2"/>
    <x v="757"/>
    <s v="Client_171"/>
    <x v="0"/>
    <x v="4"/>
    <x v="3"/>
    <x v="407"/>
    <x v="2"/>
    <x v="2"/>
    <x v="1"/>
    <x v="1"/>
    <x v="6"/>
    <x v="6"/>
    <x v="441"/>
    <n v="2813.18"/>
    <n v="14"/>
    <s v="Medium"/>
    <n v="0"/>
    <n v="0"/>
    <x v="3"/>
    <x v="1"/>
    <n v="18"/>
    <x v="0"/>
    <b v="1"/>
    <b v="0"/>
    <b v="0"/>
    <b v="0"/>
  </r>
  <r>
    <x v="1"/>
    <x v="758"/>
    <s v="Client_1760"/>
    <x v="2"/>
    <x v="11"/>
    <x v="1"/>
    <x v="154"/>
    <x v="9"/>
    <x v="9"/>
    <x v="0"/>
    <x v="3"/>
    <x v="1"/>
    <x v="1"/>
    <x v="233"/>
    <n v="1073.68"/>
    <n v="50"/>
    <s v="Low"/>
    <n v="0"/>
    <n v="1"/>
    <x v="1"/>
    <x v="0"/>
    <n v="42"/>
    <x v="0"/>
    <b v="1"/>
    <b v="1"/>
    <b v="0"/>
    <b v="0"/>
  </r>
  <r>
    <x v="2"/>
    <x v="759"/>
    <s v="Client_1387"/>
    <x v="1"/>
    <x v="7"/>
    <x v="0"/>
    <x v="174"/>
    <x v="6"/>
    <x v="6"/>
    <x v="1"/>
    <x v="1"/>
    <x v="3"/>
    <x v="3"/>
    <x v="442"/>
    <n v="1482"/>
    <n v="19"/>
    <s v="Low"/>
    <n v="0"/>
    <n v="0"/>
    <x v="0"/>
    <x v="2"/>
    <n v="0"/>
    <x v="0"/>
    <b v="1"/>
    <b v="0"/>
    <b v="0"/>
    <b v="0"/>
  </r>
  <r>
    <x v="3"/>
    <x v="760"/>
    <s v="Client_785"/>
    <x v="0"/>
    <x v="11"/>
    <x v="4"/>
    <x v="311"/>
    <x v="8"/>
    <x v="8"/>
    <x v="1"/>
    <x v="3"/>
    <x v="6"/>
    <x v="6"/>
    <x v="214"/>
    <n v="4845.6499999999996"/>
    <n v="45"/>
    <s v="High"/>
    <n v="1"/>
    <n v="1"/>
    <x v="4"/>
    <x v="0"/>
    <n v="36"/>
    <x v="0"/>
    <b v="1"/>
    <b v="1"/>
    <b v="0"/>
    <b v="1"/>
  </r>
  <r>
    <x v="1"/>
    <x v="761"/>
    <s v="Client_2540"/>
    <x v="3"/>
    <x v="2"/>
    <x v="1"/>
    <x v="199"/>
    <x v="10"/>
    <x v="10"/>
    <x v="1"/>
    <x v="1"/>
    <x v="3"/>
    <x v="3"/>
    <x v="60"/>
    <n v="4963.1499999999996"/>
    <n v="8"/>
    <s v="High"/>
    <n v="0"/>
    <n v="1"/>
    <x v="1"/>
    <x v="1"/>
    <n v="18"/>
    <x v="0"/>
    <b v="1"/>
    <b v="0"/>
    <b v="0"/>
    <b v="0"/>
  </r>
  <r>
    <x v="3"/>
    <x v="762"/>
    <s v="Client_2402"/>
    <x v="3"/>
    <x v="5"/>
    <x v="0"/>
    <x v="369"/>
    <x v="4"/>
    <x v="4"/>
    <x v="0"/>
    <x v="3"/>
    <x v="6"/>
    <x v="6"/>
    <x v="114"/>
    <n v="4676.1899999999996"/>
    <n v="26"/>
    <s v="High"/>
    <n v="0"/>
    <n v="0"/>
    <x v="0"/>
    <x v="0"/>
    <n v="42"/>
    <x v="0"/>
    <b v="1"/>
    <b v="1"/>
    <b v="0"/>
    <b v="0"/>
  </r>
  <r>
    <x v="3"/>
    <x v="763"/>
    <s v="Client_2154"/>
    <x v="0"/>
    <x v="1"/>
    <x v="2"/>
    <x v="474"/>
    <x v="9"/>
    <x v="9"/>
    <x v="1"/>
    <x v="3"/>
    <x v="3"/>
    <x v="3"/>
    <x v="254"/>
    <n v="2458.83"/>
    <n v="20"/>
    <s v="Medium"/>
    <n v="0"/>
    <n v="1"/>
    <x v="2"/>
    <x v="0"/>
    <n v="60"/>
    <x v="0"/>
    <b v="1"/>
    <b v="1"/>
    <b v="0"/>
    <b v="0"/>
  </r>
  <r>
    <x v="2"/>
    <x v="764"/>
    <s v="Client_264"/>
    <x v="3"/>
    <x v="8"/>
    <x v="2"/>
    <x v="300"/>
    <x v="2"/>
    <x v="2"/>
    <x v="1"/>
    <x v="1"/>
    <x v="5"/>
    <x v="5"/>
    <x v="96"/>
    <n v="3516.77"/>
    <n v="5"/>
    <s v="Medium"/>
    <n v="0"/>
    <n v="1"/>
    <x v="2"/>
    <x v="0"/>
    <n v="30"/>
    <x v="2"/>
    <b v="1"/>
    <b v="1"/>
    <b v="0"/>
    <b v="0"/>
  </r>
  <r>
    <x v="0"/>
    <x v="765"/>
    <s v="Client_1339"/>
    <x v="0"/>
    <x v="10"/>
    <x v="0"/>
    <x v="332"/>
    <x v="11"/>
    <x v="11"/>
    <x v="1"/>
    <x v="2"/>
    <x v="2"/>
    <x v="2"/>
    <x v="252"/>
    <n v="3562.41"/>
    <n v="37"/>
    <s v="Medium"/>
    <n v="0"/>
    <n v="0"/>
    <x v="0"/>
    <x v="0"/>
    <n v="42"/>
    <x v="0"/>
    <b v="1"/>
    <b v="1"/>
    <b v="0"/>
    <b v="0"/>
  </r>
  <r>
    <x v="3"/>
    <x v="766"/>
    <s v="Client_1118"/>
    <x v="0"/>
    <x v="1"/>
    <x v="4"/>
    <x v="475"/>
    <x v="6"/>
    <x v="6"/>
    <x v="1"/>
    <x v="1"/>
    <x v="0"/>
    <x v="0"/>
    <x v="443"/>
    <n v="2431.36"/>
    <n v="7"/>
    <s v="Medium"/>
    <n v="1"/>
    <n v="1"/>
    <x v="4"/>
    <x v="0"/>
    <n v="66"/>
    <x v="0"/>
    <b v="1"/>
    <b v="1"/>
    <b v="0"/>
    <b v="1"/>
  </r>
  <r>
    <x v="0"/>
    <x v="767"/>
    <s v="Client_2172"/>
    <x v="1"/>
    <x v="7"/>
    <x v="0"/>
    <x v="109"/>
    <x v="6"/>
    <x v="6"/>
    <x v="1"/>
    <x v="1"/>
    <x v="1"/>
    <x v="1"/>
    <x v="273"/>
    <n v="3415.09"/>
    <n v="36"/>
    <s v="Medium"/>
    <n v="0"/>
    <n v="0"/>
    <x v="0"/>
    <x v="1"/>
    <n v="6"/>
    <x v="0"/>
    <b v="1"/>
    <b v="0"/>
    <b v="0"/>
    <b v="0"/>
  </r>
  <r>
    <x v="0"/>
    <x v="768"/>
    <s v="Client_2655"/>
    <x v="2"/>
    <x v="13"/>
    <x v="1"/>
    <x v="378"/>
    <x v="0"/>
    <x v="0"/>
    <x v="1"/>
    <x v="0"/>
    <x v="4"/>
    <x v="4"/>
    <x v="340"/>
    <n v="2392.38"/>
    <n v="26"/>
    <s v="Medium"/>
    <n v="0"/>
    <n v="1"/>
    <x v="1"/>
    <x v="1"/>
    <n v="12"/>
    <x v="0"/>
    <b v="1"/>
    <b v="0"/>
    <b v="0"/>
    <b v="0"/>
  </r>
  <r>
    <x v="3"/>
    <x v="769"/>
    <s v="Client_2523"/>
    <x v="4"/>
    <x v="5"/>
    <x v="4"/>
    <x v="476"/>
    <x v="2"/>
    <x v="2"/>
    <x v="1"/>
    <x v="1"/>
    <x v="1"/>
    <x v="1"/>
    <x v="62"/>
    <n v="2020.83"/>
    <n v="48"/>
    <s v="Medium"/>
    <n v="1"/>
    <n v="1"/>
    <x v="4"/>
    <x v="0"/>
    <n v="24"/>
    <x v="0"/>
    <b v="1"/>
    <b v="1"/>
    <b v="0"/>
    <b v="1"/>
  </r>
  <r>
    <x v="0"/>
    <x v="770"/>
    <s v="Client_1162"/>
    <x v="0"/>
    <x v="8"/>
    <x v="2"/>
    <x v="97"/>
    <x v="9"/>
    <x v="9"/>
    <x v="0"/>
    <x v="3"/>
    <x v="1"/>
    <x v="1"/>
    <x v="274"/>
    <n v="2087.4899999999998"/>
    <n v="33"/>
    <s v="Medium"/>
    <n v="0"/>
    <n v="1"/>
    <x v="2"/>
    <x v="0"/>
    <n v="24"/>
    <x v="0"/>
    <b v="1"/>
    <b v="1"/>
    <b v="0"/>
    <b v="0"/>
  </r>
  <r>
    <x v="2"/>
    <x v="771"/>
    <s v="Client_1926"/>
    <x v="4"/>
    <x v="11"/>
    <x v="2"/>
    <x v="477"/>
    <x v="11"/>
    <x v="11"/>
    <x v="0"/>
    <x v="2"/>
    <x v="0"/>
    <x v="0"/>
    <x v="44"/>
    <n v="4360.87"/>
    <n v="23"/>
    <s v="High"/>
    <n v="0"/>
    <n v="1"/>
    <x v="2"/>
    <x v="0"/>
    <n v="42"/>
    <x v="0"/>
    <b v="1"/>
    <b v="1"/>
    <b v="0"/>
    <b v="0"/>
  </r>
  <r>
    <x v="1"/>
    <x v="772"/>
    <s v="Client_1127"/>
    <x v="1"/>
    <x v="4"/>
    <x v="0"/>
    <x v="463"/>
    <x v="7"/>
    <x v="7"/>
    <x v="0"/>
    <x v="0"/>
    <x v="3"/>
    <x v="3"/>
    <x v="439"/>
    <n v="4532.25"/>
    <n v="8"/>
    <s v="High"/>
    <n v="0"/>
    <n v="0"/>
    <x v="0"/>
    <x v="0"/>
    <n v="54"/>
    <x v="0"/>
    <b v="1"/>
    <b v="1"/>
    <b v="0"/>
    <b v="0"/>
  </r>
  <r>
    <x v="2"/>
    <x v="773"/>
    <s v="Client_1331"/>
    <x v="2"/>
    <x v="7"/>
    <x v="2"/>
    <x v="73"/>
    <x v="2"/>
    <x v="2"/>
    <x v="0"/>
    <x v="1"/>
    <x v="0"/>
    <x v="0"/>
    <x v="17"/>
    <n v="3044.78"/>
    <s v="N/A"/>
    <s v="Medium"/>
    <n v="0"/>
    <n v="1"/>
    <x v="2"/>
    <x v="1"/>
    <n v="18"/>
    <x v="0"/>
    <b v="1"/>
    <b v="0"/>
    <b v="0"/>
    <b v="0"/>
  </r>
  <r>
    <x v="0"/>
    <x v="774"/>
    <s v="Client_2208"/>
    <x v="0"/>
    <x v="12"/>
    <x v="0"/>
    <x v="127"/>
    <x v="6"/>
    <x v="6"/>
    <x v="0"/>
    <x v="1"/>
    <x v="4"/>
    <x v="4"/>
    <x v="444"/>
    <n v="1827.67"/>
    <n v="25"/>
    <s v="Low"/>
    <n v="0"/>
    <n v="0"/>
    <x v="0"/>
    <x v="0"/>
    <n v="60"/>
    <x v="0"/>
    <b v="1"/>
    <b v="1"/>
    <b v="0"/>
    <b v="0"/>
  </r>
  <r>
    <x v="0"/>
    <x v="775"/>
    <s v="Client_2905"/>
    <x v="0"/>
    <x v="0"/>
    <x v="1"/>
    <x v="33"/>
    <x v="2"/>
    <x v="2"/>
    <x v="1"/>
    <x v="1"/>
    <x v="3"/>
    <x v="3"/>
    <x v="31"/>
    <n v="3091.53"/>
    <n v="37"/>
    <s v="Medium"/>
    <n v="0"/>
    <n v="1"/>
    <x v="1"/>
    <x v="1"/>
    <n v="18"/>
    <x v="0"/>
    <b v="1"/>
    <b v="0"/>
    <b v="0"/>
    <b v="0"/>
  </r>
  <r>
    <x v="2"/>
    <x v="776"/>
    <s v="Client_1529"/>
    <x v="1"/>
    <x v="9"/>
    <x v="4"/>
    <x v="312"/>
    <x v="0"/>
    <x v="0"/>
    <x v="0"/>
    <x v="0"/>
    <x v="6"/>
    <x v="6"/>
    <x v="341"/>
    <n v="3015.62"/>
    <n v="32"/>
    <s v="Medium"/>
    <n v="1"/>
    <n v="1"/>
    <x v="4"/>
    <x v="0"/>
    <n v="66"/>
    <x v="0"/>
    <b v="1"/>
    <b v="1"/>
    <b v="0"/>
    <b v="1"/>
  </r>
  <r>
    <x v="2"/>
    <x v="777"/>
    <s v="Client_2532"/>
    <x v="4"/>
    <x v="1"/>
    <x v="1"/>
    <x v="277"/>
    <x v="2"/>
    <x v="2"/>
    <x v="0"/>
    <x v="1"/>
    <x v="6"/>
    <x v="6"/>
    <x v="445"/>
    <n v="2300.04"/>
    <s v="N/A"/>
    <s v="Medium"/>
    <n v="0"/>
    <n v="1"/>
    <x v="1"/>
    <x v="0"/>
    <n v="24"/>
    <x v="0"/>
    <b v="1"/>
    <b v="1"/>
    <b v="0"/>
    <b v="0"/>
  </r>
  <r>
    <x v="0"/>
    <x v="778"/>
    <s v="Client_1567"/>
    <x v="3"/>
    <x v="8"/>
    <x v="3"/>
    <x v="224"/>
    <x v="6"/>
    <x v="6"/>
    <x v="1"/>
    <x v="1"/>
    <x v="0"/>
    <x v="0"/>
    <x v="446"/>
    <n v="3791.19"/>
    <n v="15"/>
    <s v="Medium"/>
    <n v="0"/>
    <n v="0"/>
    <x v="3"/>
    <x v="0"/>
    <n v="36"/>
    <x v="0"/>
    <b v="1"/>
    <b v="1"/>
    <b v="0"/>
    <b v="0"/>
  </r>
  <r>
    <x v="0"/>
    <x v="779"/>
    <s v="Client_477"/>
    <x v="4"/>
    <x v="0"/>
    <x v="4"/>
    <x v="19"/>
    <x v="1"/>
    <x v="1"/>
    <x v="1"/>
    <x v="0"/>
    <x v="0"/>
    <x v="0"/>
    <x v="238"/>
    <n v="4846.32"/>
    <n v="40"/>
    <s v="High"/>
    <n v="1"/>
    <n v="1"/>
    <x v="4"/>
    <x v="0"/>
    <n v="54"/>
    <x v="0"/>
    <b v="1"/>
    <b v="1"/>
    <b v="0"/>
    <b v="1"/>
  </r>
  <r>
    <x v="3"/>
    <x v="780"/>
    <s v="Client_017"/>
    <x v="0"/>
    <x v="13"/>
    <x v="3"/>
    <x v="478"/>
    <x v="10"/>
    <x v="10"/>
    <x v="1"/>
    <x v="1"/>
    <x v="0"/>
    <x v="0"/>
    <x v="71"/>
    <n v="3310.54"/>
    <n v="20"/>
    <s v="Medium"/>
    <n v="0"/>
    <n v="0"/>
    <x v="3"/>
    <x v="0"/>
    <n v="54"/>
    <x v="0"/>
    <b v="1"/>
    <b v="1"/>
    <b v="0"/>
    <b v="0"/>
  </r>
  <r>
    <x v="3"/>
    <x v="781"/>
    <s v="Client_560"/>
    <x v="1"/>
    <x v="8"/>
    <x v="1"/>
    <x v="17"/>
    <x v="11"/>
    <x v="11"/>
    <x v="0"/>
    <x v="2"/>
    <x v="3"/>
    <x v="3"/>
    <x v="80"/>
    <n v="3408.38"/>
    <n v="36"/>
    <s v="Medium"/>
    <n v="0"/>
    <n v="1"/>
    <x v="1"/>
    <x v="0"/>
    <n v="54"/>
    <x v="0"/>
    <b v="1"/>
    <b v="1"/>
    <b v="0"/>
    <b v="0"/>
  </r>
  <r>
    <x v="3"/>
    <x v="782"/>
    <s v="Client_2013"/>
    <x v="4"/>
    <x v="14"/>
    <x v="4"/>
    <x v="168"/>
    <x v="4"/>
    <x v="4"/>
    <x v="1"/>
    <x v="3"/>
    <x v="5"/>
    <x v="5"/>
    <x v="279"/>
    <n v="2754.58"/>
    <n v="9"/>
    <s v="Medium"/>
    <n v="1"/>
    <n v="1"/>
    <x v="4"/>
    <x v="1"/>
    <n v="18"/>
    <x v="0"/>
    <b v="1"/>
    <b v="0"/>
    <b v="0"/>
    <b v="1"/>
  </r>
  <r>
    <x v="2"/>
    <x v="783"/>
    <s v="Client_2400"/>
    <x v="0"/>
    <x v="5"/>
    <x v="1"/>
    <x v="220"/>
    <x v="0"/>
    <x v="0"/>
    <x v="1"/>
    <x v="0"/>
    <x v="3"/>
    <x v="3"/>
    <x v="19"/>
    <n v="3629.38"/>
    <n v="2"/>
    <s v="Medium"/>
    <n v="0"/>
    <n v="1"/>
    <x v="1"/>
    <x v="0"/>
    <n v="60"/>
    <x v="1"/>
    <b v="1"/>
    <b v="1"/>
    <b v="0"/>
    <b v="0"/>
  </r>
  <r>
    <x v="2"/>
    <x v="784"/>
    <s v="Client_204"/>
    <x v="1"/>
    <x v="12"/>
    <x v="2"/>
    <x v="479"/>
    <x v="3"/>
    <x v="3"/>
    <x v="1"/>
    <x v="2"/>
    <x v="1"/>
    <x v="1"/>
    <x v="447"/>
    <n v="1299.0999999999999"/>
    <n v="42"/>
    <s v="Low"/>
    <n v="0"/>
    <n v="1"/>
    <x v="2"/>
    <x v="0"/>
    <n v="54"/>
    <x v="0"/>
    <b v="1"/>
    <b v="1"/>
    <b v="0"/>
    <b v="0"/>
  </r>
  <r>
    <x v="1"/>
    <x v="785"/>
    <s v="Client_922"/>
    <x v="3"/>
    <x v="9"/>
    <x v="4"/>
    <x v="247"/>
    <x v="4"/>
    <x v="4"/>
    <x v="1"/>
    <x v="3"/>
    <x v="3"/>
    <x v="3"/>
    <x v="155"/>
    <n v="4435.2299999999996"/>
    <n v="42"/>
    <s v="High"/>
    <n v="1"/>
    <n v="1"/>
    <x v="4"/>
    <x v="0"/>
    <n v="54"/>
    <x v="0"/>
    <b v="1"/>
    <b v="1"/>
    <b v="0"/>
    <b v="1"/>
  </r>
  <r>
    <x v="3"/>
    <x v="786"/>
    <s v="Client_2665"/>
    <x v="0"/>
    <x v="9"/>
    <x v="3"/>
    <x v="347"/>
    <x v="0"/>
    <x v="0"/>
    <x v="0"/>
    <x v="0"/>
    <x v="0"/>
    <x v="0"/>
    <x v="82"/>
    <n v="1360.19"/>
    <n v="14"/>
    <s v="Low"/>
    <n v="0"/>
    <n v="0"/>
    <x v="3"/>
    <x v="1"/>
    <n v="12"/>
    <x v="0"/>
    <b v="1"/>
    <b v="0"/>
    <b v="0"/>
    <b v="0"/>
  </r>
  <r>
    <x v="0"/>
    <x v="787"/>
    <s v="Client_2441"/>
    <x v="1"/>
    <x v="0"/>
    <x v="2"/>
    <x v="109"/>
    <x v="6"/>
    <x v="6"/>
    <x v="1"/>
    <x v="1"/>
    <x v="1"/>
    <x v="1"/>
    <x v="407"/>
    <n v="4228.68"/>
    <n v="35"/>
    <s v="High"/>
    <n v="0"/>
    <n v="1"/>
    <x v="2"/>
    <x v="1"/>
    <n v="24"/>
    <x v="0"/>
    <b v="1"/>
    <b v="0"/>
    <b v="0"/>
    <b v="0"/>
  </r>
  <r>
    <x v="0"/>
    <x v="788"/>
    <s v="Client_433"/>
    <x v="0"/>
    <x v="11"/>
    <x v="0"/>
    <x v="480"/>
    <x v="9"/>
    <x v="9"/>
    <x v="1"/>
    <x v="3"/>
    <x v="5"/>
    <x v="5"/>
    <x v="192"/>
    <n v="2580.42"/>
    <n v="1"/>
    <s v="Medium"/>
    <n v="0"/>
    <n v="0"/>
    <x v="0"/>
    <x v="0"/>
    <n v="36"/>
    <x v="1"/>
    <b v="1"/>
    <b v="1"/>
    <b v="0"/>
    <b v="0"/>
  </r>
  <r>
    <x v="3"/>
    <x v="789"/>
    <s v="Client_2715"/>
    <x v="1"/>
    <x v="14"/>
    <x v="0"/>
    <x v="481"/>
    <x v="3"/>
    <x v="3"/>
    <x v="0"/>
    <x v="2"/>
    <x v="6"/>
    <x v="6"/>
    <x v="76"/>
    <n v="2457.6999999999998"/>
    <n v="50"/>
    <s v="Medium"/>
    <n v="0"/>
    <n v="0"/>
    <x v="0"/>
    <x v="2"/>
    <n v="6"/>
    <x v="0"/>
    <b v="1"/>
    <b v="0"/>
    <b v="0"/>
    <b v="0"/>
  </r>
  <r>
    <x v="3"/>
    <x v="790"/>
    <s v="Client_1194"/>
    <x v="3"/>
    <x v="3"/>
    <x v="2"/>
    <x v="231"/>
    <x v="11"/>
    <x v="11"/>
    <x v="0"/>
    <x v="2"/>
    <x v="4"/>
    <x v="4"/>
    <x v="448"/>
    <n v="4209.8999999999996"/>
    <n v="20"/>
    <s v="High"/>
    <n v="0"/>
    <n v="1"/>
    <x v="2"/>
    <x v="0"/>
    <n v="60"/>
    <x v="0"/>
    <b v="1"/>
    <b v="1"/>
    <b v="0"/>
    <b v="0"/>
  </r>
  <r>
    <x v="1"/>
    <x v="791"/>
    <s v="Client_1555"/>
    <x v="2"/>
    <x v="1"/>
    <x v="1"/>
    <x v="18"/>
    <x v="4"/>
    <x v="4"/>
    <x v="1"/>
    <x v="3"/>
    <x v="6"/>
    <x v="6"/>
    <x v="4"/>
    <n v="3604.33"/>
    <n v="45"/>
    <s v="Medium"/>
    <n v="0"/>
    <n v="1"/>
    <x v="1"/>
    <x v="0"/>
    <n v="24"/>
    <x v="0"/>
    <b v="1"/>
    <b v="1"/>
    <b v="0"/>
    <b v="0"/>
  </r>
  <r>
    <x v="0"/>
    <x v="792"/>
    <s v="Client_2283"/>
    <x v="1"/>
    <x v="14"/>
    <x v="0"/>
    <x v="482"/>
    <x v="4"/>
    <x v="4"/>
    <x v="1"/>
    <x v="3"/>
    <x v="4"/>
    <x v="4"/>
    <x v="409"/>
    <n v="4053.56"/>
    <n v="15"/>
    <s v="High"/>
    <n v="0"/>
    <n v="0"/>
    <x v="0"/>
    <x v="1"/>
    <n v="12"/>
    <x v="0"/>
    <b v="1"/>
    <b v="0"/>
    <b v="0"/>
    <b v="0"/>
  </r>
  <r>
    <x v="0"/>
    <x v="793"/>
    <s v="Client_1651"/>
    <x v="1"/>
    <x v="10"/>
    <x v="3"/>
    <x v="249"/>
    <x v="10"/>
    <x v="10"/>
    <x v="1"/>
    <x v="1"/>
    <x v="3"/>
    <x v="3"/>
    <x v="14"/>
    <n v="1894.24"/>
    <n v="50"/>
    <s v="Low"/>
    <n v="0"/>
    <n v="0"/>
    <x v="3"/>
    <x v="0"/>
    <n v="30"/>
    <x v="0"/>
    <b v="1"/>
    <b v="1"/>
    <b v="0"/>
    <b v="0"/>
  </r>
  <r>
    <x v="3"/>
    <x v="794"/>
    <s v="Client_2576"/>
    <x v="2"/>
    <x v="6"/>
    <x v="0"/>
    <x v="483"/>
    <x v="9"/>
    <x v="9"/>
    <x v="0"/>
    <x v="3"/>
    <x v="1"/>
    <x v="1"/>
    <x v="262"/>
    <n v="4090.22"/>
    <n v="23"/>
    <s v="High"/>
    <n v="0"/>
    <n v="0"/>
    <x v="0"/>
    <x v="1"/>
    <n v="6"/>
    <x v="0"/>
    <b v="1"/>
    <b v="0"/>
    <b v="0"/>
    <b v="0"/>
  </r>
  <r>
    <x v="0"/>
    <x v="795"/>
    <s v="Client_2719"/>
    <x v="0"/>
    <x v="11"/>
    <x v="2"/>
    <x v="413"/>
    <x v="4"/>
    <x v="4"/>
    <x v="1"/>
    <x v="3"/>
    <x v="6"/>
    <x v="6"/>
    <x v="449"/>
    <n v="1603.76"/>
    <n v="44"/>
    <s v="Low"/>
    <n v="0"/>
    <n v="1"/>
    <x v="2"/>
    <x v="1"/>
    <n v="6"/>
    <x v="0"/>
    <b v="1"/>
    <b v="0"/>
    <b v="0"/>
    <b v="0"/>
  </r>
  <r>
    <x v="1"/>
    <x v="796"/>
    <s v="Client_1196"/>
    <x v="2"/>
    <x v="4"/>
    <x v="3"/>
    <x v="322"/>
    <x v="10"/>
    <x v="10"/>
    <x v="0"/>
    <x v="1"/>
    <x v="6"/>
    <x v="6"/>
    <x v="95"/>
    <n v="3398.92"/>
    <n v="14"/>
    <s v="Medium"/>
    <n v="0"/>
    <n v="0"/>
    <x v="3"/>
    <x v="0"/>
    <n v="60"/>
    <x v="0"/>
    <b v="1"/>
    <b v="1"/>
    <b v="0"/>
    <b v="0"/>
  </r>
  <r>
    <x v="3"/>
    <x v="797"/>
    <s v="Client_1734"/>
    <x v="4"/>
    <x v="13"/>
    <x v="3"/>
    <x v="46"/>
    <x v="0"/>
    <x v="0"/>
    <x v="1"/>
    <x v="0"/>
    <x v="2"/>
    <x v="2"/>
    <x v="434"/>
    <n v="3657.67"/>
    <n v="12"/>
    <s v="Medium"/>
    <n v="0"/>
    <n v="0"/>
    <x v="3"/>
    <x v="1"/>
    <n v="12"/>
    <x v="0"/>
    <b v="1"/>
    <b v="0"/>
    <b v="0"/>
    <b v="0"/>
  </r>
  <r>
    <x v="2"/>
    <x v="798"/>
    <s v="Client_2049"/>
    <x v="3"/>
    <x v="13"/>
    <x v="0"/>
    <x v="50"/>
    <x v="8"/>
    <x v="8"/>
    <x v="0"/>
    <x v="3"/>
    <x v="3"/>
    <x v="3"/>
    <x v="450"/>
    <n v="3381.44"/>
    <n v="34"/>
    <s v="Medium"/>
    <n v="0"/>
    <n v="0"/>
    <x v="0"/>
    <x v="2"/>
    <n v="0"/>
    <x v="0"/>
    <b v="1"/>
    <b v="0"/>
    <b v="0"/>
    <b v="0"/>
  </r>
  <r>
    <x v="0"/>
    <x v="799"/>
    <s v="Client_100"/>
    <x v="1"/>
    <x v="14"/>
    <x v="4"/>
    <x v="484"/>
    <x v="8"/>
    <x v="8"/>
    <x v="0"/>
    <x v="3"/>
    <x v="4"/>
    <x v="4"/>
    <x v="24"/>
    <n v="4899.33"/>
    <n v="19"/>
    <s v="High"/>
    <n v="1"/>
    <n v="1"/>
    <x v="4"/>
    <x v="1"/>
    <n v="12"/>
    <x v="0"/>
    <b v="1"/>
    <b v="0"/>
    <b v="0"/>
    <b v="1"/>
  </r>
  <r>
    <x v="3"/>
    <x v="800"/>
    <s v="Client_186"/>
    <x v="3"/>
    <x v="14"/>
    <x v="4"/>
    <x v="485"/>
    <x v="6"/>
    <x v="6"/>
    <x v="1"/>
    <x v="1"/>
    <x v="0"/>
    <x v="0"/>
    <x v="112"/>
    <n v="3070.22"/>
    <n v="16"/>
    <s v="Medium"/>
    <n v="1"/>
    <n v="1"/>
    <x v="4"/>
    <x v="2"/>
    <n v="0"/>
    <x v="0"/>
    <b v="1"/>
    <b v="0"/>
    <b v="0"/>
    <b v="1"/>
  </r>
  <r>
    <x v="0"/>
    <x v="801"/>
    <s v="Client_332"/>
    <x v="0"/>
    <x v="6"/>
    <x v="4"/>
    <x v="83"/>
    <x v="0"/>
    <x v="0"/>
    <x v="1"/>
    <x v="0"/>
    <x v="3"/>
    <x v="3"/>
    <x v="360"/>
    <n v="3359.62"/>
    <n v="21"/>
    <s v="Medium"/>
    <n v="1"/>
    <n v="1"/>
    <x v="4"/>
    <x v="0"/>
    <n v="66"/>
    <x v="0"/>
    <b v="1"/>
    <b v="1"/>
    <b v="0"/>
    <b v="1"/>
  </r>
  <r>
    <x v="2"/>
    <x v="802"/>
    <s v="Client_090"/>
    <x v="4"/>
    <x v="5"/>
    <x v="4"/>
    <x v="334"/>
    <x v="3"/>
    <x v="3"/>
    <x v="0"/>
    <x v="2"/>
    <x v="2"/>
    <x v="2"/>
    <x v="141"/>
    <n v="4399.53"/>
    <n v="49"/>
    <s v="High"/>
    <n v="1"/>
    <n v="1"/>
    <x v="4"/>
    <x v="0"/>
    <n v="36"/>
    <x v="0"/>
    <b v="1"/>
    <b v="1"/>
    <b v="0"/>
    <b v="1"/>
  </r>
  <r>
    <x v="2"/>
    <x v="803"/>
    <s v="Client_1893"/>
    <x v="2"/>
    <x v="4"/>
    <x v="3"/>
    <x v="232"/>
    <x v="3"/>
    <x v="3"/>
    <x v="1"/>
    <x v="2"/>
    <x v="0"/>
    <x v="0"/>
    <x v="155"/>
    <n v="1450.09"/>
    <n v="6"/>
    <s v="Low"/>
    <n v="0"/>
    <n v="0"/>
    <x v="3"/>
    <x v="0"/>
    <n v="54"/>
    <x v="0"/>
    <b v="1"/>
    <b v="1"/>
    <b v="0"/>
    <b v="0"/>
  </r>
  <r>
    <x v="2"/>
    <x v="804"/>
    <s v="Client_1459"/>
    <x v="2"/>
    <x v="4"/>
    <x v="0"/>
    <x v="239"/>
    <x v="3"/>
    <x v="3"/>
    <x v="0"/>
    <x v="2"/>
    <x v="6"/>
    <x v="6"/>
    <x v="451"/>
    <n v="1638.86"/>
    <n v="5"/>
    <s v="Low"/>
    <n v="0"/>
    <n v="0"/>
    <x v="0"/>
    <x v="0"/>
    <n v="66"/>
    <x v="2"/>
    <b v="1"/>
    <b v="1"/>
    <b v="0"/>
    <b v="0"/>
  </r>
  <r>
    <x v="0"/>
    <x v="805"/>
    <s v="Client_2162"/>
    <x v="1"/>
    <x v="8"/>
    <x v="2"/>
    <x v="259"/>
    <x v="6"/>
    <x v="6"/>
    <x v="1"/>
    <x v="1"/>
    <x v="5"/>
    <x v="5"/>
    <x v="452"/>
    <n v="1219.25"/>
    <n v="6"/>
    <s v="Low"/>
    <n v="0"/>
    <n v="1"/>
    <x v="2"/>
    <x v="0"/>
    <n v="54"/>
    <x v="0"/>
    <b v="1"/>
    <b v="1"/>
    <b v="0"/>
    <b v="0"/>
  </r>
  <r>
    <x v="3"/>
    <x v="806"/>
    <s v="Client_222"/>
    <x v="3"/>
    <x v="12"/>
    <x v="1"/>
    <x v="195"/>
    <x v="3"/>
    <x v="3"/>
    <x v="0"/>
    <x v="2"/>
    <x v="3"/>
    <x v="3"/>
    <x v="453"/>
    <n v="1308.03"/>
    <n v="3"/>
    <s v="Low"/>
    <n v="0"/>
    <n v="1"/>
    <x v="1"/>
    <x v="1"/>
    <n v="12"/>
    <x v="2"/>
    <b v="1"/>
    <b v="0"/>
    <b v="0"/>
    <b v="0"/>
  </r>
  <r>
    <x v="3"/>
    <x v="807"/>
    <s v="Client_191"/>
    <x v="3"/>
    <x v="5"/>
    <x v="4"/>
    <x v="103"/>
    <x v="10"/>
    <x v="10"/>
    <x v="0"/>
    <x v="1"/>
    <x v="4"/>
    <x v="4"/>
    <x v="14"/>
    <n v="3880.95"/>
    <n v="9"/>
    <s v="Medium"/>
    <n v="1"/>
    <n v="1"/>
    <x v="4"/>
    <x v="0"/>
    <n v="30"/>
    <x v="0"/>
    <b v="1"/>
    <b v="1"/>
    <b v="0"/>
    <b v="1"/>
  </r>
  <r>
    <x v="3"/>
    <x v="808"/>
    <s v="Client_1328"/>
    <x v="0"/>
    <x v="2"/>
    <x v="2"/>
    <x v="313"/>
    <x v="9"/>
    <x v="9"/>
    <x v="0"/>
    <x v="3"/>
    <x v="4"/>
    <x v="4"/>
    <x v="454"/>
    <n v="1578.09"/>
    <n v="26"/>
    <s v="Low"/>
    <n v="0"/>
    <n v="1"/>
    <x v="2"/>
    <x v="0"/>
    <n v="30"/>
    <x v="0"/>
    <b v="1"/>
    <b v="1"/>
    <b v="0"/>
    <b v="0"/>
  </r>
  <r>
    <x v="1"/>
    <x v="809"/>
    <s v="Client_404"/>
    <x v="3"/>
    <x v="6"/>
    <x v="1"/>
    <x v="422"/>
    <x v="10"/>
    <x v="10"/>
    <x v="1"/>
    <x v="1"/>
    <x v="3"/>
    <x v="3"/>
    <x v="291"/>
    <n v="3477.01"/>
    <n v="43"/>
    <s v="Medium"/>
    <n v="0"/>
    <n v="1"/>
    <x v="1"/>
    <x v="0"/>
    <n v="24"/>
    <x v="0"/>
    <b v="1"/>
    <b v="1"/>
    <b v="0"/>
    <b v="0"/>
  </r>
  <r>
    <x v="0"/>
    <x v="810"/>
    <s v="Client_1221"/>
    <x v="3"/>
    <x v="2"/>
    <x v="1"/>
    <x v="486"/>
    <x v="4"/>
    <x v="4"/>
    <x v="0"/>
    <x v="3"/>
    <x v="2"/>
    <x v="2"/>
    <x v="362"/>
    <n v="1724.66"/>
    <n v="8"/>
    <s v="Low"/>
    <n v="0"/>
    <n v="1"/>
    <x v="1"/>
    <x v="0"/>
    <n v="48"/>
    <x v="0"/>
    <b v="1"/>
    <b v="1"/>
    <b v="0"/>
    <b v="0"/>
  </r>
  <r>
    <x v="2"/>
    <x v="811"/>
    <s v="Client_2072"/>
    <x v="0"/>
    <x v="12"/>
    <x v="0"/>
    <x v="487"/>
    <x v="11"/>
    <x v="11"/>
    <x v="1"/>
    <x v="2"/>
    <x v="5"/>
    <x v="5"/>
    <x v="450"/>
    <n v="1449.98"/>
    <n v="49"/>
    <s v="Low"/>
    <n v="0"/>
    <n v="0"/>
    <x v="0"/>
    <x v="2"/>
    <n v="0"/>
    <x v="0"/>
    <b v="1"/>
    <b v="0"/>
    <b v="0"/>
    <b v="0"/>
  </r>
  <r>
    <x v="1"/>
    <x v="812"/>
    <s v="Client_181"/>
    <x v="1"/>
    <x v="0"/>
    <x v="1"/>
    <x v="37"/>
    <x v="9"/>
    <x v="9"/>
    <x v="0"/>
    <x v="3"/>
    <x v="6"/>
    <x v="6"/>
    <x v="117"/>
    <n v="3667.24"/>
    <n v="42"/>
    <s v="Medium"/>
    <n v="0"/>
    <n v="1"/>
    <x v="1"/>
    <x v="0"/>
    <n v="36"/>
    <x v="0"/>
    <b v="1"/>
    <b v="1"/>
    <b v="0"/>
    <b v="0"/>
  </r>
  <r>
    <x v="1"/>
    <x v="813"/>
    <s v="Client_051"/>
    <x v="3"/>
    <x v="9"/>
    <x v="0"/>
    <x v="31"/>
    <x v="4"/>
    <x v="4"/>
    <x v="0"/>
    <x v="3"/>
    <x v="4"/>
    <x v="4"/>
    <x v="455"/>
    <n v="1171.45"/>
    <n v="35"/>
    <s v="Low"/>
    <n v="0"/>
    <n v="0"/>
    <x v="0"/>
    <x v="1"/>
    <n v="12"/>
    <x v="0"/>
    <b v="1"/>
    <b v="0"/>
    <b v="0"/>
    <b v="0"/>
  </r>
  <r>
    <x v="2"/>
    <x v="814"/>
    <s v="Client_718"/>
    <x v="1"/>
    <x v="6"/>
    <x v="2"/>
    <x v="378"/>
    <x v="0"/>
    <x v="0"/>
    <x v="1"/>
    <x v="0"/>
    <x v="4"/>
    <x v="4"/>
    <x v="164"/>
    <n v="2553.4699999999998"/>
    <n v="44"/>
    <s v="Medium"/>
    <n v="0"/>
    <n v="1"/>
    <x v="2"/>
    <x v="1"/>
    <n v="18"/>
    <x v="0"/>
    <b v="1"/>
    <b v="0"/>
    <b v="0"/>
    <b v="0"/>
  </r>
  <r>
    <x v="1"/>
    <x v="815"/>
    <s v="Client_2602"/>
    <x v="1"/>
    <x v="2"/>
    <x v="0"/>
    <x v="488"/>
    <x v="7"/>
    <x v="7"/>
    <x v="1"/>
    <x v="0"/>
    <x v="6"/>
    <x v="6"/>
    <x v="106"/>
    <n v="2570.6799999999998"/>
    <n v="26"/>
    <s v="Medium"/>
    <n v="0"/>
    <n v="0"/>
    <x v="0"/>
    <x v="1"/>
    <n v="12"/>
    <x v="0"/>
    <b v="1"/>
    <b v="0"/>
    <b v="0"/>
    <b v="0"/>
  </r>
  <r>
    <x v="3"/>
    <x v="816"/>
    <s v="Client_1787"/>
    <x v="1"/>
    <x v="13"/>
    <x v="2"/>
    <x v="286"/>
    <x v="1"/>
    <x v="1"/>
    <x v="0"/>
    <x v="0"/>
    <x v="6"/>
    <x v="6"/>
    <x v="456"/>
    <n v="3313.45"/>
    <n v="19"/>
    <s v="Medium"/>
    <n v="0"/>
    <n v="1"/>
    <x v="2"/>
    <x v="0"/>
    <n v="66"/>
    <x v="0"/>
    <b v="1"/>
    <b v="1"/>
    <b v="0"/>
    <b v="0"/>
  </r>
  <r>
    <x v="2"/>
    <x v="817"/>
    <s v="Client_1462"/>
    <x v="3"/>
    <x v="0"/>
    <x v="0"/>
    <x v="489"/>
    <x v="11"/>
    <x v="11"/>
    <x v="0"/>
    <x v="2"/>
    <x v="0"/>
    <x v="0"/>
    <x v="457"/>
    <n v="3872.07"/>
    <n v="25"/>
    <s v="Medium"/>
    <n v="0"/>
    <n v="0"/>
    <x v="0"/>
    <x v="1"/>
    <n v="6"/>
    <x v="0"/>
    <b v="1"/>
    <b v="0"/>
    <b v="0"/>
    <b v="0"/>
  </r>
  <r>
    <x v="3"/>
    <x v="818"/>
    <s v="Client_2522"/>
    <x v="1"/>
    <x v="10"/>
    <x v="4"/>
    <x v="490"/>
    <x v="0"/>
    <x v="0"/>
    <x v="1"/>
    <x v="0"/>
    <x v="2"/>
    <x v="2"/>
    <x v="254"/>
    <n v="1926.24"/>
    <n v="11"/>
    <s v="Low"/>
    <n v="1"/>
    <n v="1"/>
    <x v="4"/>
    <x v="0"/>
    <n v="60"/>
    <x v="0"/>
    <b v="1"/>
    <b v="1"/>
    <b v="0"/>
    <b v="1"/>
  </r>
  <r>
    <x v="3"/>
    <x v="819"/>
    <s v="Client_141"/>
    <x v="3"/>
    <x v="10"/>
    <x v="1"/>
    <x v="491"/>
    <x v="8"/>
    <x v="8"/>
    <x v="0"/>
    <x v="3"/>
    <x v="1"/>
    <x v="1"/>
    <x v="401"/>
    <n v="1732.73"/>
    <n v="22"/>
    <s v="Low"/>
    <n v="0"/>
    <n v="1"/>
    <x v="1"/>
    <x v="1"/>
    <n v="6"/>
    <x v="0"/>
    <b v="1"/>
    <b v="0"/>
    <b v="0"/>
    <b v="0"/>
  </r>
  <r>
    <x v="0"/>
    <x v="820"/>
    <s v="Client_497"/>
    <x v="3"/>
    <x v="5"/>
    <x v="2"/>
    <x v="436"/>
    <x v="0"/>
    <x v="0"/>
    <x v="1"/>
    <x v="0"/>
    <x v="3"/>
    <x v="3"/>
    <x v="17"/>
    <n v="1942.84"/>
    <n v="40"/>
    <s v="Low"/>
    <n v="0"/>
    <n v="1"/>
    <x v="2"/>
    <x v="1"/>
    <n v="18"/>
    <x v="0"/>
    <b v="1"/>
    <b v="0"/>
    <b v="0"/>
    <b v="0"/>
  </r>
  <r>
    <x v="1"/>
    <x v="821"/>
    <s v="Client_095"/>
    <x v="0"/>
    <x v="9"/>
    <x v="1"/>
    <x v="28"/>
    <x v="8"/>
    <x v="8"/>
    <x v="1"/>
    <x v="3"/>
    <x v="5"/>
    <x v="5"/>
    <x v="257"/>
    <n v="4905.68"/>
    <n v="48"/>
    <s v="High"/>
    <n v="0"/>
    <n v="1"/>
    <x v="1"/>
    <x v="0"/>
    <n v="42"/>
    <x v="0"/>
    <b v="1"/>
    <b v="1"/>
    <b v="0"/>
    <b v="0"/>
  </r>
  <r>
    <x v="2"/>
    <x v="822"/>
    <s v="Client_786"/>
    <x v="0"/>
    <x v="14"/>
    <x v="0"/>
    <x v="273"/>
    <x v="5"/>
    <x v="5"/>
    <x v="1"/>
    <x v="2"/>
    <x v="2"/>
    <x v="2"/>
    <x v="173"/>
    <n v="2217.17"/>
    <n v="46"/>
    <s v="Medium"/>
    <n v="0"/>
    <n v="0"/>
    <x v="0"/>
    <x v="0"/>
    <n v="30"/>
    <x v="0"/>
    <b v="1"/>
    <b v="1"/>
    <b v="0"/>
    <b v="0"/>
  </r>
  <r>
    <x v="0"/>
    <x v="823"/>
    <s v="Client_2287"/>
    <x v="2"/>
    <x v="13"/>
    <x v="0"/>
    <x v="492"/>
    <x v="0"/>
    <x v="0"/>
    <x v="1"/>
    <x v="0"/>
    <x v="0"/>
    <x v="0"/>
    <x v="145"/>
    <n v="1066.1600000000001"/>
    <n v="15"/>
    <s v="Low"/>
    <n v="0"/>
    <n v="0"/>
    <x v="0"/>
    <x v="0"/>
    <n v="66"/>
    <x v="0"/>
    <b v="1"/>
    <b v="1"/>
    <b v="0"/>
    <b v="0"/>
  </r>
  <r>
    <x v="1"/>
    <x v="824"/>
    <s v="Client_457"/>
    <x v="3"/>
    <x v="5"/>
    <x v="1"/>
    <x v="16"/>
    <x v="2"/>
    <x v="2"/>
    <x v="1"/>
    <x v="1"/>
    <x v="1"/>
    <x v="1"/>
    <x v="458"/>
    <n v="2687.76"/>
    <n v="11"/>
    <s v="Medium"/>
    <n v="0"/>
    <n v="1"/>
    <x v="1"/>
    <x v="2"/>
    <n v="0"/>
    <x v="0"/>
    <b v="1"/>
    <b v="0"/>
    <b v="0"/>
    <b v="0"/>
  </r>
  <r>
    <x v="1"/>
    <x v="825"/>
    <s v="Client_2676"/>
    <x v="0"/>
    <x v="0"/>
    <x v="3"/>
    <x v="354"/>
    <x v="4"/>
    <x v="4"/>
    <x v="0"/>
    <x v="3"/>
    <x v="3"/>
    <x v="3"/>
    <x v="407"/>
    <n v="4350.95"/>
    <n v="1"/>
    <s v="High"/>
    <n v="0"/>
    <n v="0"/>
    <x v="3"/>
    <x v="1"/>
    <n v="24"/>
    <x v="1"/>
    <b v="1"/>
    <b v="0"/>
    <b v="0"/>
    <b v="0"/>
  </r>
  <r>
    <x v="0"/>
    <x v="826"/>
    <s v="Client_936"/>
    <x v="2"/>
    <x v="1"/>
    <x v="3"/>
    <x v="97"/>
    <x v="9"/>
    <x v="9"/>
    <x v="0"/>
    <x v="3"/>
    <x v="1"/>
    <x v="1"/>
    <x v="269"/>
    <n v="4214.58"/>
    <n v="38"/>
    <s v="High"/>
    <n v="0"/>
    <n v="0"/>
    <x v="3"/>
    <x v="1"/>
    <n v="12"/>
    <x v="0"/>
    <b v="1"/>
    <b v="0"/>
    <b v="0"/>
    <b v="0"/>
  </r>
  <r>
    <x v="3"/>
    <x v="827"/>
    <s v="Client_1336"/>
    <x v="1"/>
    <x v="7"/>
    <x v="0"/>
    <x v="153"/>
    <x v="6"/>
    <x v="6"/>
    <x v="0"/>
    <x v="1"/>
    <x v="2"/>
    <x v="2"/>
    <x v="6"/>
    <n v="3931.33"/>
    <n v="27"/>
    <s v="Medium"/>
    <n v="0"/>
    <n v="0"/>
    <x v="0"/>
    <x v="0"/>
    <n v="30"/>
    <x v="0"/>
    <b v="1"/>
    <b v="1"/>
    <b v="0"/>
    <b v="0"/>
  </r>
  <r>
    <x v="2"/>
    <x v="828"/>
    <s v="Client_2298"/>
    <x v="1"/>
    <x v="9"/>
    <x v="4"/>
    <x v="133"/>
    <x v="5"/>
    <x v="5"/>
    <x v="0"/>
    <x v="2"/>
    <x v="2"/>
    <x v="2"/>
    <x v="117"/>
    <n v="3683.05"/>
    <n v="14"/>
    <s v="Medium"/>
    <n v="1"/>
    <n v="1"/>
    <x v="4"/>
    <x v="0"/>
    <n v="36"/>
    <x v="0"/>
    <b v="1"/>
    <b v="1"/>
    <b v="0"/>
    <b v="1"/>
  </r>
  <r>
    <x v="2"/>
    <x v="829"/>
    <s v="Client_658"/>
    <x v="0"/>
    <x v="3"/>
    <x v="2"/>
    <x v="493"/>
    <x v="0"/>
    <x v="0"/>
    <x v="1"/>
    <x v="0"/>
    <x v="5"/>
    <x v="5"/>
    <x v="33"/>
    <n v="3113.74"/>
    <n v="37"/>
    <s v="Medium"/>
    <n v="0"/>
    <n v="1"/>
    <x v="2"/>
    <x v="0"/>
    <n v="66"/>
    <x v="0"/>
    <b v="1"/>
    <b v="1"/>
    <b v="0"/>
    <b v="0"/>
  </r>
  <r>
    <x v="0"/>
    <x v="830"/>
    <s v="Client_966"/>
    <x v="0"/>
    <x v="8"/>
    <x v="0"/>
    <x v="401"/>
    <x v="2"/>
    <x v="2"/>
    <x v="1"/>
    <x v="1"/>
    <x v="4"/>
    <x v="4"/>
    <x v="322"/>
    <n v="3566.88"/>
    <n v="49"/>
    <s v="Medium"/>
    <n v="0"/>
    <n v="0"/>
    <x v="0"/>
    <x v="0"/>
    <n v="30"/>
    <x v="0"/>
    <b v="1"/>
    <b v="1"/>
    <b v="0"/>
    <b v="0"/>
  </r>
  <r>
    <x v="0"/>
    <x v="831"/>
    <s v="Client_1853"/>
    <x v="2"/>
    <x v="5"/>
    <x v="1"/>
    <x v="440"/>
    <x v="6"/>
    <x v="6"/>
    <x v="1"/>
    <x v="1"/>
    <x v="2"/>
    <x v="2"/>
    <x v="459"/>
    <n v="3569.68"/>
    <n v="13"/>
    <s v="Medium"/>
    <n v="0"/>
    <n v="1"/>
    <x v="1"/>
    <x v="2"/>
    <n v="0"/>
    <x v="0"/>
    <b v="1"/>
    <b v="0"/>
    <b v="0"/>
    <b v="0"/>
  </r>
  <r>
    <x v="1"/>
    <x v="832"/>
    <s v="Client_1270"/>
    <x v="4"/>
    <x v="3"/>
    <x v="2"/>
    <x v="355"/>
    <x v="2"/>
    <x v="2"/>
    <x v="0"/>
    <x v="1"/>
    <x v="6"/>
    <x v="6"/>
    <x v="460"/>
    <n v="3815.43"/>
    <n v="34"/>
    <s v="Medium"/>
    <n v="0"/>
    <n v="1"/>
    <x v="2"/>
    <x v="0"/>
    <n v="60"/>
    <x v="0"/>
    <b v="1"/>
    <b v="1"/>
    <b v="0"/>
    <b v="0"/>
  </r>
  <r>
    <x v="1"/>
    <x v="833"/>
    <s v="Client_2589"/>
    <x v="0"/>
    <x v="8"/>
    <x v="1"/>
    <x v="47"/>
    <x v="10"/>
    <x v="10"/>
    <x v="1"/>
    <x v="1"/>
    <x v="1"/>
    <x v="1"/>
    <x v="26"/>
    <n v="1636.09"/>
    <n v="27"/>
    <s v="Low"/>
    <n v="0"/>
    <n v="1"/>
    <x v="1"/>
    <x v="0"/>
    <n v="66"/>
    <x v="0"/>
    <b v="1"/>
    <b v="1"/>
    <b v="0"/>
    <b v="0"/>
  </r>
  <r>
    <x v="0"/>
    <x v="834"/>
    <s v="Client_2350"/>
    <x v="1"/>
    <x v="11"/>
    <x v="1"/>
    <x v="173"/>
    <x v="4"/>
    <x v="4"/>
    <x v="0"/>
    <x v="3"/>
    <x v="0"/>
    <x v="0"/>
    <x v="287"/>
    <n v="4363.7"/>
    <n v="23"/>
    <s v="High"/>
    <n v="0"/>
    <n v="1"/>
    <x v="1"/>
    <x v="0"/>
    <n v="36"/>
    <x v="0"/>
    <b v="1"/>
    <b v="1"/>
    <b v="0"/>
    <b v="0"/>
  </r>
  <r>
    <x v="0"/>
    <x v="835"/>
    <s v="Client_1762"/>
    <x v="4"/>
    <x v="3"/>
    <x v="3"/>
    <x v="40"/>
    <x v="9"/>
    <x v="9"/>
    <x v="1"/>
    <x v="3"/>
    <x v="0"/>
    <x v="0"/>
    <x v="461"/>
    <n v="4977.87"/>
    <n v="38"/>
    <s v="High"/>
    <n v="0"/>
    <n v="0"/>
    <x v="3"/>
    <x v="0"/>
    <n v="42"/>
    <x v="0"/>
    <b v="1"/>
    <b v="1"/>
    <b v="0"/>
    <b v="0"/>
  </r>
  <r>
    <x v="3"/>
    <x v="836"/>
    <s v="Client_1798"/>
    <x v="2"/>
    <x v="9"/>
    <x v="1"/>
    <x v="390"/>
    <x v="7"/>
    <x v="7"/>
    <x v="0"/>
    <x v="0"/>
    <x v="5"/>
    <x v="5"/>
    <x v="151"/>
    <n v="2652.81"/>
    <n v="28"/>
    <s v="Medium"/>
    <n v="0"/>
    <n v="1"/>
    <x v="1"/>
    <x v="1"/>
    <n v="18"/>
    <x v="0"/>
    <b v="1"/>
    <b v="0"/>
    <b v="0"/>
    <b v="0"/>
  </r>
  <r>
    <x v="1"/>
    <x v="837"/>
    <s v="Client_1504"/>
    <x v="1"/>
    <x v="2"/>
    <x v="2"/>
    <x v="460"/>
    <x v="8"/>
    <x v="8"/>
    <x v="0"/>
    <x v="3"/>
    <x v="6"/>
    <x v="6"/>
    <x v="462"/>
    <n v="2885.91"/>
    <n v="30"/>
    <s v="Medium"/>
    <n v="0"/>
    <n v="1"/>
    <x v="2"/>
    <x v="0"/>
    <n v="30"/>
    <x v="0"/>
    <b v="1"/>
    <b v="1"/>
    <b v="0"/>
    <b v="0"/>
  </r>
  <r>
    <x v="3"/>
    <x v="838"/>
    <s v="Client_2182"/>
    <x v="2"/>
    <x v="11"/>
    <x v="4"/>
    <x v="494"/>
    <x v="11"/>
    <x v="11"/>
    <x v="0"/>
    <x v="2"/>
    <x v="1"/>
    <x v="1"/>
    <x v="463"/>
    <n v="4672.2700000000004"/>
    <n v="26"/>
    <s v="High"/>
    <n v="1"/>
    <n v="1"/>
    <x v="4"/>
    <x v="0"/>
    <n v="54"/>
    <x v="0"/>
    <b v="1"/>
    <b v="1"/>
    <b v="0"/>
    <b v="1"/>
  </r>
  <r>
    <x v="0"/>
    <x v="839"/>
    <s v="Client_1455"/>
    <x v="0"/>
    <x v="3"/>
    <x v="1"/>
    <x v="495"/>
    <x v="3"/>
    <x v="3"/>
    <x v="0"/>
    <x v="2"/>
    <x v="2"/>
    <x v="2"/>
    <x v="21"/>
    <n v="4825.03"/>
    <n v="5"/>
    <s v="High"/>
    <n v="0"/>
    <n v="1"/>
    <x v="1"/>
    <x v="1"/>
    <n v="18"/>
    <x v="2"/>
    <b v="1"/>
    <b v="0"/>
    <b v="0"/>
    <b v="0"/>
  </r>
  <r>
    <x v="3"/>
    <x v="840"/>
    <s v="Client_2114"/>
    <x v="1"/>
    <x v="11"/>
    <x v="0"/>
    <x v="496"/>
    <x v="0"/>
    <x v="0"/>
    <x v="0"/>
    <x v="0"/>
    <x v="5"/>
    <x v="5"/>
    <x v="104"/>
    <n v="3714.91"/>
    <s v="N/A"/>
    <s v="Medium"/>
    <n v="0"/>
    <n v="0"/>
    <x v="0"/>
    <x v="1"/>
    <n v="6"/>
    <x v="0"/>
    <b v="1"/>
    <b v="0"/>
    <b v="0"/>
    <b v="0"/>
  </r>
  <r>
    <x v="3"/>
    <x v="841"/>
    <s v="Client_730"/>
    <x v="4"/>
    <x v="5"/>
    <x v="1"/>
    <x v="12"/>
    <x v="4"/>
    <x v="4"/>
    <x v="0"/>
    <x v="3"/>
    <x v="0"/>
    <x v="0"/>
    <x v="203"/>
    <n v="1296.55"/>
    <n v="6"/>
    <s v="Low"/>
    <n v="0"/>
    <n v="1"/>
    <x v="1"/>
    <x v="0"/>
    <n v="24"/>
    <x v="0"/>
    <b v="1"/>
    <b v="1"/>
    <b v="0"/>
    <b v="0"/>
  </r>
  <r>
    <x v="2"/>
    <x v="842"/>
    <s v="Client_1860"/>
    <x v="4"/>
    <x v="13"/>
    <x v="1"/>
    <x v="373"/>
    <x v="6"/>
    <x v="6"/>
    <x v="0"/>
    <x v="1"/>
    <x v="3"/>
    <x v="3"/>
    <x v="21"/>
    <n v="1426.15"/>
    <n v="34"/>
    <s v="Low"/>
    <n v="0"/>
    <n v="1"/>
    <x v="1"/>
    <x v="1"/>
    <n v="18"/>
    <x v="0"/>
    <b v="1"/>
    <b v="0"/>
    <b v="0"/>
    <b v="0"/>
  </r>
  <r>
    <x v="0"/>
    <x v="843"/>
    <s v="Client_1856"/>
    <x v="0"/>
    <x v="11"/>
    <x v="0"/>
    <x v="497"/>
    <x v="7"/>
    <x v="7"/>
    <x v="0"/>
    <x v="0"/>
    <x v="5"/>
    <x v="5"/>
    <x v="464"/>
    <n v="3671.81"/>
    <n v="49"/>
    <s v="Medium"/>
    <n v="0"/>
    <n v="0"/>
    <x v="0"/>
    <x v="0"/>
    <n v="48"/>
    <x v="0"/>
    <b v="1"/>
    <b v="1"/>
    <b v="0"/>
    <b v="0"/>
  </r>
  <r>
    <x v="2"/>
    <x v="844"/>
    <s v="Client_1113"/>
    <x v="4"/>
    <x v="1"/>
    <x v="0"/>
    <x v="498"/>
    <x v="7"/>
    <x v="7"/>
    <x v="0"/>
    <x v="0"/>
    <x v="4"/>
    <x v="4"/>
    <x v="24"/>
    <n v="2257.6999999999998"/>
    <n v="2"/>
    <s v="Medium"/>
    <n v="0"/>
    <n v="0"/>
    <x v="0"/>
    <x v="1"/>
    <n v="12"/>
    <x v="1"/>
    <b v="1"/>
    <b v="0"/>
    <b v="0"/>
    <b v="0"/>
  </r>
  <r>
    <x v="2"/>
    <x v="845"/>
    <s v="Client_850"/>
    <x v="2"/>
    <x v="10"/>
    <x v="3"/>
    <x v="374"/>
    <x v="10"/>
    <x v="10"/>
    <x v="0"/>
    <x v="1"/>
    <x v="0"/>
    <x v="0"/>
    <x v="348"/>
    <n v="2783.92"/>
    <n v="37"/>
    <s v="Medium"/>
    <n v="0"/>
    <n v="0"/>
    <x v="3"/>
    <x v="0"/>
    <n v="36"/>
    <x v="0"/>
    <b v="1"/>
    <b v="1"/>
    <b v="0"/>
    <b v="0"/>
  </r>
  <r>
    <x v="2"/>
    <x v="846"/>
    <s v="Client_991"/>
    <x v="2"/>
    <x v="14"/>
    <x v="2"/>
    <x v="11"/>
    <x v="8"/>
    <x v="8"/>
    <x v="1"/>
    <x v="3"/>
    <x v="1"/>
    <x v="1"/>
    <x v="91"/>
    <n v="2456.91"/>
    <n v="45"/>
    <s v="Medium"/>
    <n v="0"/>
    <n v="1"/>
    <x v="2"/>
    <x v="0"/>
    <n v="48"/>
    <x v="0"/>
    <b v="1"/>
    <b v="1"/>
    <b v="0"/>
    <b v="0"/>
  </r>
  <r>
    <x v="2"/>
    <x v="847"/>
    <s v="Client_764"/>
    <x v="1"/>
    <x v="6"/>
    <x v="1"/>
    <x v="405"/>
    <x v="10"/>
    <x v="10"/>
    <x v="0"/>
    <x v="1"/>
    <x v="5"/>
    <x v="5"/>
    <x v="451"/>
    <n v="1179.6300000000001"/>
    <n v="24"/>
    <s v="Low"/>
    <n v="0"/>
    <n v="1"/>
    <x v="1"/>
    <x v="0"/>
    <n v="66"/>
    <x v="0"/>
    <b v="1"/>
    <b v="1"/>
    <b v="0"/>
    <b v="0"/>
  </r>
  <r>
    <x v="3"/>
    <x v="848"/>
    <s v="Client_417"/>
    <x v="2"/>
    <x v="5"/>
    <x v="2"/>
    <x v="108"/>
    <x v="11"/>
    <x v="11"/>
    <x v="1"/>
    <x v="2"/>
    <x v="6"/>
    <x v="6"/>
    <x v="19"/>
    <n v="2386.9899999999998"/>
    <n v="6"/>
    <s v="Medium"/>
    <n v="0"/>
    <n v="1"/>
    <x v="2"/>
    <x v="0"/>
    <n v="60"/>
    <x v="0"/>
    <b v="1"/>
    <b v="1"/>
    <b v="0"/>
    <b v="0"/>
  </r>
  <r>
    <x v="2"/>
    <x v="849"/>
    <s v="Client_440"/>
    <x v="0"/>
    <x v="3"/>
    <x v="2"/>
    <x v="499"/>
    <x v="10"/>
    <x v="10"/>
    <x v="0"/>
    <x v="1"/>
    <x v="0"/>
    <x v="0"/>
    <x v="299"/>
    <n v="4584.9399999999996"/>
    <n v="31"/>
    <s v="High"/>
    <n v="0"/>
    <n v="1"/>
    <x v="2"/>
    <x v="0"/>
    <n v="48"/>
    <x v="0"/>
    <b v="1"/>
    <b v="1"/>
    <b v="0"/>
    <b v="0"/>
  </r>
  <r>
    <x v="0"/>
    <x v="850"/>
    <s v="Client_1712"/>
    <x v="4"/>
    <x v="3"/>
    <x v="4"/>
    <x v="500"/>
    <x v="2"/>
    <x v="2"/>
    <x v="0"/>
    <x v="1"/>
    <x v="1"/>
    <x v="1"/>
    <x v="253"/>
    <n v="4996.7299999999996"/>
    <n v="18"/>
    <s v="High"/>
    <n v="1"/>
    <n v="1"/>
    <x v="4"/>
    <x v="0"/>
    <n v="54"/>
    <x v="0"/>
    <b v="1"/>
    <b v="1"/>
    <b v="0"/>
    <b v="1"/>
  </r>
  <r>
    <x v="3"/>
    <x v="851"/>
    <s v="Client_2992"/>
    <x v="3"/>
    <x v="9"/>
    <x v="1"/>
    <x v="456"/>
    <x v="10"/>
    <x v="10"/>
    <x v="1"/>
    <x v="1"/>
    <x v="5"/>
    <x v="5"/>
    <x v="461"/>
    <n v="3475.24"/>
    <n v="20"/>
    <s v="Medium"/>
    <n v="0"/>
    <n v="1"/>
    <x v="1"/>
    <x v="0"/>
    <n v="42"/>
    <x v="0"/>
    <b v="1"/>
    <b v="1"/>
    <b v="0"/>
    <b v="0"/>
  </r>
  <r>
    <x v="0"/>
    <x v="852"/>
    <s v="Client_729"/>
    <x v="1"/>
    <x v="11"/>
    <x v="3"/>
    <x v="413"/>
    <x v="4"/>
    <x v="4"/>
    <x v="1"/>
    <x v="3"/>
    <x v="6"/>
    <x v="6"/>
    <x v="465"/>
    <n v="1764.58"/>
    <n v="27"/>
    <s v="Low"/>
    <n v="0"/>
    <n v="0"/>
    <x v="3"/>
    <x v="0"/>
    <n v="48"/>
    <x v="0"/>
    <b v="1"/>
    <b v="1"/>
    <b v="0"/>
    <b v="0"/>
  </r>
  <r>
    <x v="3"/>
    <x v="853"/>
    <s v="Client_1402"/>
    <x v="1"/>
    <x v="1"/>
    <x v="1"/>
    <x v="296"/>
    <x v="11"/>
    <x v="11"/>
    <x v="1"/>
    <x v="2"/>
    <x v="5"/>
    <x v="5"/>
    <x v="225"/>
    <n v="1945.41"/>
    <n v="21"/>
    <s v="Low"/>
    <n v="0"/>
    <n v="1"/>
    <x v="1"/>
    <x v="1"/>
    <n v="18"/>
    <x v="0"/>
    <b v="1"/>
    <b v="0"/>
    <b v="0"/>
    <b v="0"/>
  </r>
  <r>
    <x v="2"/>
    <x v="854"/>
    <s v="Client_594"/>
    <x v="2"/>
    <x v="1"/>
    <x v="3"/>
    <x v="61"/>
    <x v="4"/>
    <x v="4"/>
    <x v="1"/>
    <x v="3"/>
    <x v="3"/>
    <x v="3"/>
    <x v="253"/>
    <n v="3600.73"/>
    <n v="31"/>
    <s v="Medium"/>
    <n v="0"/>
    <n v="0"/>
    <x v="3"/>
    <x v="0"/>
    <n v="54"/>
    <x v="0"/>
    <b v="1"/>
    <b v="1"/>
    <b v="0"/>
    <b v="0"/>
  </r>
  <r>
    <x v="2"/>
    <x v="855"/>
    <s v="Client_2098"/>
    <x v="3"/>
    <x v="5"/>
    <x v="0"/>
    <x v="501"/>
    <x v="0"/>
    <x v="0"/>
    <x v="0"/>
    <x v="0"/>
    <x v="6"/>
    <x v="6"/>
    <x v="295"/>
    <n v="3793.03"/>
    <n v="44"/>
    <s v="Medium"/>
    <n v="0"/>
    <n v="0"/>
    <x v="0"/>
    <x v="0"/>
    <n v="36"/>
    <x v="0"/>
    <b v="1"/>
    <b v="1"/>
    <b v="0"/>
    <b v="0"/>
  </r>
  <r>
    <x v="0"/>
    <x v="856"/>
    <s v="Client_2585"/>
    <x v="1"/>
    <x v="11"/>
    <x v="3"/>
    <x v="154"/>
    <x v="9"/>
    <x v="9"/>
    <x v="0"/>
    <x v="3"/>
    <x v="1"/>
    <x v="1"/>
    <x v="419"/>
    <n v="3281.3"/>
    <n v="36"/>
    <s v="Medium"/>
    <n v="0"/>
    <n v="0"/>
    <x v="3"/>
    <x v="0"/>
    <n v="48"/>
    <x v="0"/>
    <b v="1"/>
    <b v="1"/>
    <b v="0"/>
    <b v="0"/>
  </r>
  <r>
    <x v="2"/>
    <x v="857"/>
    <s v="Client_1819"/>
    <x v="0"/>
    <x v="11"/>
    <x v="4"/>
    <x v="432"/>
    <x v="5"/>
    <x v="5"/>
    <x v="0"/>
    <x v="2"/>
    <x v="4"/>
    <x v="4"/>
    <x v="29"/>
    <n v="1427.39"/>
    <n v="14"/>
    <s v="Low"/>
    <n v="1"/>
    <n v="1"/>
    <x v="4"/>
    <x v="0"/>
    <n v="54"/>
    <x v="0"/>
    <b v="1"/>
    <b v="1"/>
    <b v="0"/>
    <b v="1"/>
  </r>
  <r>
    <x v="1"/>
    <x v="858"/>
    <s v="Client_1140"/>
    <x v="0"/>
    <x v="5"/>
    <x v="0"/>
    <x v="502"/>
    <x v="0"/>
    <x v="0"/>
    <x v="0"/>
    <x v="0"/>
    <x v="5"/>
    <x v="5"/>
    <x v="178"/>
    <n v="2423.58"/>
    <n v="21"/>
    <s v="Medium"/>
    <n v="0"/>
    <n v="0"/>
    <x v="0"/>
    <x v="1"/>
    <n v="6"/>
    <x v="0"/>
    <b v="1"/>
    <b v="0"/>
    <b v="0"/>
    <b v="0"/>
  </r>
  <r>
    <x v="3"/>
    <x v="859"/>
    <s v="Client_695"/>
    <x v="0"/>
    <x v="8"/>
    <x v="2"/>
    <x v="492"/>
    <x v="0"/>
    <x v="0"/>
    <x v="1"/>
    <x v="0"/>
    <x v="0"/>
    <x v="0"/>
    <x v="466"/>
    <n v="2686.62"/>
    <n v="8"/>
    <s v="Medium"/>
    <n v="0"/>
    <n v="1"/>
    <x v="2"/>
    <x v="1"/>
    <n v="18"/>
    <x v="0"/>
    <b v="1"/>
    <b v="0"/>
    <b v="0"/>
    <b v="0"/>
  </r>
  <r>
    <x v="0"/>
    <x v="860"/>
    <s v="Client_1470"/>
    <x v="1"/>
    <x v="2"/>
    <x v="3"/>
    <x v="100"/>
    <x v="9"/>
    <x v="9"/>
    <x v="1"/>
    <x v="3"/>
    <x v="2"/>
    <x v="2"/>
    <x v="255"/>
    <n v="1771.2"/>
    <n v="27"/>
    <s v="Low"/>
    <n v="0"/>
    <n v="0"/>
    <x v="3"/>
    <x v="0"/>
    <n v="54"/>
    <x v="0"/>
    <b v="1"/>
    <b v="1"/>
    <b v="0"/>
    <b v="0"/>
  </r>
  <r>
    <x v="2"/>
    <x v="861"/>
    <s v="Client_2752"/>
    <x v="4"/>
    <x v="14"/>
    <x v="2"/>
    <x v="503"/>
    <x v="10"/>
    <x v="10"/>
    <x v="0"/>
    <x v="1"/>
    <x v="2"/>
    <x v="2"/>
    <x v="384"/>
    <n v="1931.14"/>
    <n v="12"/>
    <s v="Low"/>
    <n v="0"/>
    <n v="1"/>
    <x v="2"/>
    <x v="0"/>
    <n v="48"/>
    <x v="0"/>
    <b v="1"/>
    <b v="1"/>
    <b v="0"/>
    <b v="0"/>
  </r>
  <r>
    <x v="2"/>
    <x v="862"/>
    <s v="Client_2984"/>
    <x v="0"/>
    <x v="2"/>
    <x v="1"/>
    <x v="495"/>
    <x v="3"/>
    <x v="3"/>
    <x v="0"/>
    <x v="2"/>
    <x v="2"/>
    <x v="2"/>
    <x v="188"/>
    <n v="1323.9"/>
    <n v="42"/>
    <s v="Low"/>
    <n v="0"/>
    <n v="1"/>
    <x v="1"/>
    <x v="2"/>
    <n v="0"/>
    <x v="0"/>
    <b v="1"/>
    <b v="0"/>
    <b v="0"/>
    <b v="0"/>
  </r>
  <r>
    <x v="1"/>
    <x v="863"/>
    <s v="Client_566"/>
    <x v="3"/>
    <x v="14"/>
    <x v="4"/>
    <x v="330"/>
    <x v="11"/>
    <x v="11"/>
    <x v="1"/>
    <x v="2"/>
    <x v="0"/>
    <x v="0"/>
    <x v="412"/>
    <n v="4154.83"/>
    <n v="24"/>
    <s v="High"/>
    <n v="1"/>
    <n v="1"/>
    <x v="4"/>
    <x v="1"/>
    <n v="12"/>
    <x v="0"/>
    <b v="1"/>
    <b v="0"/>
    <b v="0"/>
    <b v="1"/>
  </r>
  <r>
    <x v="1"/>
    <x v="864"/>
    <s v="Client_1994"/>
    <x v="1"/>
    <x v="8"/>
    <x v="2"/>
    <x v="355"/>
    <x v="2"/>
    <x v="2"/>
    <x v="0"/>
    <x v="1"/>
    <x v="6"/>
    <x v="6"/>
    <x v="31"/>
    <n v="3133.24"/>
    <n v="27"/>
    <s v="Medium"/>
    <n v="0"/>
    <n v="1"/>
    <x v="2"/>
    <x v="1"/>
    <n v="18"/>
    <x v="0"/>
    <b v="1"/>
    <b v="0"/>
    <b v="0"/>
    <b v="0"/>
  </r>
  <r>
    <x v="2"/>
    <x v="865"/>
    <s v="Client_224"/>
    <x v="2"/>
    <x v="12"/>
    <x v="0"/>
    <x v="70"/>
    <x v="7"/>
    <x v="7"/>
    <x v="0"/>
    <x v="0"/>
    <x v="3"/>
    <x v="3"/>
    <x v="467"/>
    <n v="2062.29"/>
    <n v="20"/>
    <s v="Medium"/>
    <n v="0"/>
    <n v="0"/>
    <x v="0"/>
    <x v="0"/>
    <n v="72"/>
    <x v="0"/>
    <b v="1"/>
    <b v="1"/>
    <b v="0"/>
    <b v="0"/>
  </r>
  <r>
    <x v="0"/>
    <x v="866"/>
    <s v="Client_754"/>
    <x v="4"/>
    <x v="13"/>
    <x v="0"/>
    <x v="504"/>
    <x v="11"/>
    <x v="11"/>
    <x v="0"/>
    <x v="2"/>
    <x v="6"/>
    <x v="6"/>
    <x v="468"/>
    <n v="1461.27"/>
    <n v="43"/>
    <s v="Low"/>
    <n v="0"/>
    <n v="0"/>
    <x v="0"/>
    <x v="0"/>
    <n v="42"/>
    <x v="0"/>
    <b v="1"/>
    <b v="1"/>
    <b v="0"/>
    <b v="0"/>
  </r>
  <r>
    <x v="2"/>
    <x v="867"/>
    <s v="Client_2236"/>
    <x v="3"/>
    <x v="2"/>
    <x v="4"/>
    <x v="41"/>
    <x v="2"/>
    <x v="2"/>
    <x v="1"/>
    <x v="1"/>
    <x v="0"/>
    <x v="0"/>
    <x v="230"/>
    <n v="3976.14"/>
    <n v="6"/>
    <s v="High"/>
    <n v="1"/>
    <n v="1"/>
    <x v="4"/>
    <x v="2"/>
    <n v="0"/>
    <x v="0"/>
    <b v="1"/>
    <b v="0"/>
    <b v="0"/>
    <b v="1"/>
  </r>
  <r>
    <x v="3"/>
    <x v="868"/>
    <s v="Client_1790"/>
    <x v="4"/>
    <x v="12"/>
    <x v="4"/>
    <x v="505"/>
    <x v="2"/>
    <x v="2"/>
    <x v="0"/>
    <x v="1"/>
    <x v="5"/>
    <x v="5"/>
    <x v="104"/>
    <n v="4532"/>
    <n v="33"/>
    <s v="High"/>
    <n v="1"/>
    <n v="1"/>
    <x v="4"/>
    <x v="1"/>
    <n v="6"/>
    <x v="0"/>
    <b v="1"/>
    <b v="0"/>
    <b v="0"/>
    <b v="1"/>
  </r>
  <r>
    <x v="2"/>
    <x v="869"/>
    <s v="Client_739"/>
    <x v="4"/>
    <x v="6"/>
    <x v="0"/>
    <x v="506"/>
    <x v="10"/>
    <x v="10"/>
    <x v="0"/>
    <x v="1"/>
    <x v="4"/>
    <x v="4"/>
    <x v="397"/>
    <n v="2328.02"/>
    <n v="18"/>
    <s v="Medium"/>
    <n v="0"/>
    <n v="0"/>
    <x v="0"/>
    <x v="1"/>
    <n v="12"/>
    <x v="0"/>
    <b v="1"/>
    <b v="0"/>
    <b v="0"/>
    <b v="0"/>
  </r>
  <r>
    <x v="2"/>
    <x v="870"/>
    <s v="Client_814"/>
    <x v="4"/>
    <x v="0"/>
    <x v="3"/>
    <x v="395"/>
    <x v="7"/>
    <x v="7"/>
    <x v="1"/>
    <x v="0"/>
    <x v="5"/>
    <x v="5"/>
    <x v="133"/>
    <n v="4376.28"/>
    <n v="36"/>
    <s v="High"/>
    <n v="0"/>
    <n v="0"/>
    <x v="3"/>
    <x v="0"/>
    <n v="48"/>
    <x v="0"/>
    <b v="1"/>
    <b v="1"/>
    <b v="0"/>
    <b v="0"/>
  </r>
  <r>
    <x v="0"/>
    <x v="871"/>
    <s v="Client_2470"/>
    <x v="3"/>
    <x v="11"/>
    <x v="1"/>
    <x v="507"/>
    <x v="0"/>
    <x v="0"/>
    <x v="0"/>
    <x v="0"/>
    <x v="2"/>
    <x v="2"/>
    <x v="252"/>
    <n v="2049.14"/>
    <n v="8"/>
    <s v="Medium"/>
    <n v="0"/>
    <n v="1"/>
    <x v="1"/>
    <x v="0"/>
    <n v="42"/>
    <x v="0"/>
    <b v="1"/>
    <b v="1"/>
    <b v="0"/>
    <b v="0"/>
  </r>
  <r>
    <x v="1"/>
    <x v="872"/>
    <s v="Client_303"/>
    <x v="2"/>
    <x v="2"/>
    <x v="0"/>
    <x v="295"/>
    <x v="2"/>
    <x v="2"/>
    <x v="0"/>
    <x v="1"/>
    <x v="0"/>
    <x v="0"/>
    <x v="469"/>
    <n v="2821.51"/>
    <n v="15"/>
    <s v="Medium"/>
    <n v="0"/>
    <n v="0"/>
    <x v="0"/>
    <x v="0"/>
    <n v="60"/>
    <x v="0"/>
    <b v="1"/>
    <b v="1"/>
    <b v="0"/>
    <b v="0"/>
  </r>
  <r>
    <x v="1"/>
    <x v="873"/>
    <s v="Client_2826"/>
    <x v="3"/>
    <x v="9"/>
    <x v="0"/>
    <x v="251"/>
    <x v="0"/>
    <x v="0"/>
    <x v="0"/>
    <x v="0"/>
    <x v="4"/>
    <x v="4"/>
    <x v="49"/>
    <n v="1286.58"/>
    <n v="10"/>
    <s v="Low"/>
    <n v="0"/>
    <n v="0"/>
    <x v="0"/>
    <x v="0"/>
    <n v="60"/>
    <x v="0"/>
    <b v="1"/>
    <b v="1"/>
    <b v="0"/>
    <b v="0"/>
  </r>
  <r>
    <x v="2"/>
    <x v="874"/>
    <s v="Client_314"/>
    <x v="4"/>
    <x v="8"/>
    <x v="2"/>
    <x v="508"/>
    <x v="8"/>
    <x v="8"/>
    <x v="1"/>
    <x v="3"/>
    <x v="3"/>
    <x v="3"/>
    <x v="337"/>
    <n v="4908.01"/>
    <n v="20"/>
    <s v="High"/>
    <n v="0"/>
    <n v="1"/>
    <x v="2"/>
    <x v="1"/>
    <n v="6"/>
    <x v="0"/>
    <b v="1"/>
    <b v="0"/>
    <b v="0"/>
    <b v="0"/>
  </r>
  <r>
    <x v="0"/>
    <x v="875"/>
    <s v="Client_318"/>
    <x v="4"/>
    <x v="1"/>
    <x v="3"/>
    <x v="509"/>
    <x v="5"/>
    <x v="5"/>
    <x v="0"/>
    <x v="2"/>
    <x v="2"/>
    <x v="2"/>
    <x v="87"/>
    <n v="1474.15"/>
    <n v="6"/>
    <s v="Low"/>
    <n v="0"/>
    <n v="0"/>
    <x v="3"/>
    <x v="0"/>
    <n v="60"/>
    <x v="0"/>
    <b v="1"/>
    <b v="1"/>
    <b v="0"/>
    <b v="0"/>
  </r>
  <r>
    <x v="3"/>
    <x v="876"/>
    <s v="Client_2120"/>
    <x v="4"/>
    <x v="13"/>
    <x v="2"/>
    <x v="179"/>
    <x v="11"/>
    <x v="11"/>
    <x v="1"/>
    <x v="2"/>
    <x v="5"/>
    <x v="5"/>
    <x v="470"/>
    <n v="4087.66"/>
    <s v="N/A"/>
    <s v="High"/>
    <n v="0"/>
    <n v="1"/>
    <x v="2"/>
    <x v="0"/>
    <n v="48"/>
    <x v="0"/>
    <b v="1"/>
    <b v="1"/>
    <b v="0"/>
    <b v="0"/>
  </r>
  <r>
    <x v="1"/>
    <x v="877"/>
    <s v="Client_1320"/>
    <x v="1"/>
    <x v="8"/>
    <x v="0"/>
    <x v="438"/>
    <x v="8"/>
    <x v="8"/>
    <x v="0"/>
    <x v="3"/>
    <x v="3"/>
    <x v="3"/>
    <x v="471"/>
    <n v="2376.86"/>
    <n v="21"/>
    <s v="Medium"/>
    <n v="0"/>
    <n v="0"/>
    <x v="0"/>
    <x v="0"/>
    <n v="60"/>
    <x v="0"/>
    <b v="1"/>
    <b v="1"/>
    <b v="0"/>
    <b v="0"/>
  </r>
  <r>
    <x v="0"/>
    <x v="878"/>
    <s v="Client_2423"/>
    <x v="0"/>
    <x v="7"/>
    <x v="0"/>
    <x v="226"/>
    <x v="5"/>
    <x v="5"/>
    <x v="0"/>
    <x v="2"/>
    <x v="2"/>
    <x v="2"/>
    <x v="472"/>
    <n v="2791.88"/>
    <n v="48"/>
    <s v="Medium"/>
    <n v="0"/>
    <n v="0"/>
    <x v="0"/>
    <x v="0"/>
    <n v="24"/>
    <x v="0"/>
    <b v="1"/>
    <b v="1"/>
    <b v="0"/>
    <b v="0"/>
  </r>
  <r>
    <x v="0"/>
    <x v="879"/>
    <s v="Client_2094"/>
    <x v="0"/>
    <x v="8"/>
    <x v="2"/>
    <x v="415"/>
    <x v="3"/>
    <x v="3"/>
    <x v="0"/>
    <x v="2"/>
    <x v="0"/>
    <x v="0"/>
    <x v="473"/>
    <n v="1723.07"/>
    <n v="13"/>
    <s v="Low"/>
    <n v="0"/>
    <n v="1"/>
    <x v="2"/>
    <x v="1"/>
    <n v="6"/>
    <x v="0"/>
    <b v="1"/>
    <b v="0"/>
    <b v="0"/>
    <b v="0"/>
  </r>
  <r>
    <x v="3"/>
    <x v="880"/>
    <s v="Client_923"/>
    <x v="4"/>
    <x v="5"/>
    <x v="0"/>
    <x v="510"/>
    <x v="6"/>
    <x v="6"/>
    <x v="0"/>
    <x v="1"/>
    <x v="4"/>
    <x v="4"/>
    <x v="133"/>
    <n v="2575.91"/>
    <n v="38"/>
    <s v="Medium"/>
    <n v="0"/>
    <n v="0"/>
    <x v="0"/>
    <x v="0"/>
    <n v="48"/>
    <x v="0"/>
    <b v="1"/>
    <b v="1"/>
    <b v="0"/>
    <b v="0"/>
  </r>
  <r>
    <x v="0"/>
    <x v="881"/>
    <s v="Client_346"/>
    <x v="4"/>
    <x v="9"/>
    <x v="3"/>
    <x v="96"/>
    <x v="10"/>
    <x v="10"/>
    <x v="0"/>
    <x v="1"/>
    <x v="1"/>
    <x v="1"/>
    <x v="474"/>
    <n v="4059.22"/>
    <n v="13"/>
    <s v="High"/>
    <n v="0"/>
    <n v="0"/>
    <x v="3"/>
    <x v="1"/>
    <n v="12"/>
    <x v="0"/>
    <b v="1"/>
    <b v="0"/>
    <b v="0"/>
    <b v="0"/>
  </r>
  <r>
    <x v="2"/>
    <x v="882"/>
    <s v="Client_1467"/>
    <x v="3"/>
    <x v="13"/>
    <x v="2"/>
    <x v="511"/>
    <x v="7"/>
    <x v="7"/>
    <x v="0"/>
    <x v="0"/>
    <x v="2"/>
    <x v="2"/>
    <x v="475"/>
    <n v="3317.55"/>
    <n v="50"/>
    <s v="Medium"/>
    <n v="0"/>
    <n v="1"/>
    <x v="2"/>
    <x v="0"/>
    <n v="24"/>
    <x v="0"/>
    <b v="1"/>
    <b v="1"/>
    <b v="0"/>
    <b v="0"/>
  </r>
  <r>
    <x v="2"/>
    <x v="883"/>
    <s v="Client_1371"/>
    <x v="0"/>
    <x v="13"/>
    <x v="2"/>
    <x v="3"/>
    <x v="3"/>
    <x v="3"/>
    <x v="1"/>
    <x v="2"/>
    <x v="3"/>
    <x v="3"/>
    <x v="476"/>
    <n v="4060.3"/>
    <n v="41"/>
    <s v="High"/>
    <n v="0"/>
    <n v="1"/>
    <x v="2"/>
    <x v="0"/>
    <n v="30"/>
    <x v="0"/>
    <b v="1"/>
    <b v="1"/>
    <b v="0"/>
    <b v="0"/>
  </r>
  <r>
    <x v="3"/>
    <x v="884"/>
    <s v="Client_453"/>
    <x v="4"/>
    <x v="9"/>
    <x v="4"/>
    <x v="59"/>
    <x v="9"/>
    <x v="9"/>
    <x v="0"/>
    <x v="3"/>
    <x v="3"/>
    <x v="3"/>
    <x v="128"/>
    <n v="3804.09"/>
    <n v="22"/>
    <s v="Medium"/>
    <n v="1"/>
    <n v="1"/>
    <x v="4"/>
    <x v="1"/>
    <n v="6"/>
    <x v="0"/>
    <b v="1"/>
    <b v="0"/>
    <b v="0"/>
    <b v="1"/>
  </r>
  <r>
    <x v="2"/>
    <x v="885"/>
    <s v="Client_2151"/>
    <x v="1"/>
    <x v="1"/>
    <x v="0"/>
    <x v="392"/>
    <x v="7"/>
    <x v="7"/>
    <x v="0"/>
    <x v="0"/>
    <x v="6"/>
    <x v="6"/>
    <x v="427"/>
    <n v="2237.8000000000002"/>
    <n v="45"/>
    <s v="Medium"/>
    <n v="0"/>
    <n v="0"/>
    <x v="0"/>
    <x v="0"/>
    <n v="36"/>
    <x v="0"/>
    <b v="1"/>
    <b v="1"/>
    <b v="0"/>
    <b v="0"/>
  </r>
  <r>
    <x v="2"/>
    <x v="886"/>
    <s v="Client_2761"/>
    <x v="1"/>
    <x v="5"/>
    <x v="2"/>
    <x v="512"/>
    <x v="10"/>
    <x v="10"/>
    <x v="0"/>
    <x v="1"/>
    <x v="0"/>
    <x v="0"/>
    <x v="96"/>
    <n v="3655.73"/>
    <n v="28"/>
    <s v="Medium"/>
    <n v="0"/>
    <n v="1"/>
    <x v="2"/>
    <x v="0"/>
    <n v="30"/>
    <x v="0"/>
    <b v="1"/>
    <b v="1"/>
    <b v="0"/>
    <b v="0"/>
  </r>
  <r>
    <x v="3"/>
    <x v="887"/>
    <s v="Client_316"/>
    <x v="4"/>
    <x v="5"/>
    <x v="0"/>
    <x v="81"/>
    <x v="4"/>
    <x v="4"/>
    <x v="0"/>
    <x v="3"/>
    <x v="4"/>
    <x v="4"/>
    <x v="1"/>
    <n v="2378.6799999999998"/>
    <n v="16"/>
    <s v="Medium"/>
    <n v="0"/>
    <n v="0"/>
    <x v="0"/>
    <x v="0"/>
    <n v="60"/>
    <x v="0"/>
    <b v="1"/>
    <b v="1"/>
    <b v="0"/>
    <b v="0"/>
  </r>
  <r>
    <x v="3"/>
    <x v="888"/>
    <s v="Client_1981"/>
    <x v="0"/>
    <x v="14"/>
    <x v="1"/>
    <x v="125"/>
    <x v="0"/>
    <x v="0"/>
    <x v="1"/>
    <x v="0"/>
    <x v="6"/>
    <x v="6"/>
    <x v="218"/>
    <n v="2965.54"/>
    <n v="41"/>
    <s v="Medium"/>
    <n v="0"/>
    <n v="1"/>
    <x v="1"/>
    <x v="0"/>
    <n v="24"/>
    <x v="0"/>
    <b v="1"/>
    <b v="1"/>
    <b v="0"/>
    <b v="0"/>
  </r>
  <r>
    <x v="2"/>
    <x v="889"/>
    <s v="Client_1001"/>
    <x v="4"/>
    <x v="8"/>
    <x v="0"/>
    <x v="359"/>
    <x v="1"/>
    <x v="1"/>
    <x v="1"/>
    <x v="0"/>
    <x v="3"/>
    <x v="3"/>
    <x v="119"/>
    <n v="1975.48"/>
    <n v="22"/>
    <s v="Medium"/>
    <n v="0"/>
    <n v="0"/>
    <x v="0"/>
    <x v="1"/>
    <n v="6"/>
    <x v="0"/>
    <b v="1"/>
    <b v="0"/>
    <b v="0"/>
    <b v="0"/>
  </r>
  <r>
    <x v="3"/>
    <x v="890"/>
    <s v="Client_864"/>
    <x v="1"/>
    <x v="1"/>
    <x v="1"/>
    <x v="513"/>
    <x v="8"/>
    <x v="8"/>
    <x v="1"/>
    <x v="3"/>
    <x v="5"/>
    <x v="5"/>
    <x v="104"/>
    <n v="2505.04"/>
    <n v="11"/>
    <s v="Medium"/>
    <n v="0"/>
    <n v="1"/>
    <x v="1"/>
    <x v="1"/>
    <n v="6"/>
    <x v="0"/>
    <b v="1"/>
    <b v="0"/>
    <b v="0"/>
    <b v="0"/>
  </r>
  <r>
    <x v="1"/>
    <x v="891"/>
    <s v="Client_699"/>
    <x v="1"/>
    <x v="5"/>
    <x v="1"/>
    <x v="514"/>
    <x v="4"/>
    <x v="4"/>
    <x v="0"/>
    <x v="3"/>
    <x v="5"/>
    <x v="5"/>
    <x v="76"/>
    <n v="3158.1"/>
    <s v="N/A"/>
    <s v="Medium"/>
    <n v="0"/>
    <n v="1"/>
    <x v="1"/>
    <x v="2"/>
    <n v="6"/>
    <x v="0"/>
    <b v="1"/>
    <b v="0"/>
    <b v="0"/>
    <b v="0"/>
  </r>
  <r>
    <x v="0"/>
    <x v="892"/>
    <s v="Client_1239"/>
    <x v="0"/>
    <x v="1"/>
    <x v="0"/>
    <x v="360"/>
    <x v="3"/>
    <x v="3"/>
    <x v="0"/>
    <x v="2"/>
    <x v="0"/>
    <x v="0"/>
    <x v="477"/>
    <n v="4513.51"/>
    <n v="41"/>
    <s v="High"/>
    <n v="0"/>
    <n v="0"/>
    <x v="0"/>
    <x v="0"/>
    <n v="36"/>
    <x v="0"/>
    <b v="1"/>
    <b v="1"/>
    <b v="0"/>
    <b v="0"/>
  </r>
  <r>
    <x v="0"/>
    <x v="893"/>
    <s v="Client_2021"/>
    <x v="0"/>
    <x v="4"/>
    <x v="1"/>
    <x v="287"/>
    <x v="10"/>
    <x v="10"/>
    <x v="1"/>
    <x v="1"/>
    <x v="4"/>
    <x v="4"/>
    <x v="478"/>
    <n v="3278.05"/>
    <n v="7"/>
    <s v="Medium"/>
    <n v="0"/>
    <n v="1"/>
    <x v="1"/>
    <x v="0"/>
    <n v="36"/>
    <x v="0"/>
    <b v="1"/>
    <b v="1"/>
    <b v="0"/>
    <b v="0"/>
  </r>
  <r>
    <x v="0"/>
    <x v="894"/>
    <s v="Client_272"/>
    <x v="0"/>
    <x v="4"/>
    <x v="0"/>
    <x v="515"/>
    <x v="10"/>
    <x v="10"/>
    <x v="1"/>
    <x v="1"/>
    <x v="3"/>
    <x v="3"/>
    <x v="49"/>
    <n v="4996.97"/>
    <n v="12"/>
    <s v="High"/>
    <n v="0"/>
    <n v="0"/>
    <x v="0"/>
    <x v="0"/>
    <n v="60"/>
    <x v="0"/>
    <b v="1"/>
    <b v="1"/>
    <b v="0"/>
    <b v="0"/>
  </r>
  <r>
    <x v="1"/>
    <x v="895"/>
    <s v="Client_2293"/>
    <x v="4"/>
    <x v="0"/>
    <x v="4"/>
    <x v="516"/>
    <x v="5"/>
    <x v="5"/>
    <x v="0"/>
    <x v="2"/>
    <x v="6"/>
    <x v="6"/>
    <x v="222"/>
    <n v="3090.93"/>
    <n v="10"/>
    <s v="Medium"/>
    <n v="1"/>
    <n v="1"/>
    <x v="4"/>
    <x v="0"/>
    <n v="42"/>
    <x v="0"/>
    <b v="1"/>
    <b v="1"/>
    <b v="0"/>
    <b v="1"/>
  </r>
  <r>
    <x v="1"/>
    <x v="896"/>
    <s v="Client_2119"/>
    <x v="1"/>
    <x v="2"/>
    <x v="3"/>
    <x v="182"/>
    <x v="8"/>
    <x v="8"/>
    <x v="1"/>
    <x v="3"/>
    <x v="3"/>
    <x v="3"/>
    <x v="479"/>
    <n v="3966.55"/>
    <n v="16"/>
    <s v="High"/>
    <n v="0"/>
    <n v="0"/>
    <x v="3"/>
    <x v="0"/>
    <n v="24"/>
    <x v="0"/>
    <b v="1"/>
    <b v="1"/>
    <b v="0"/>
    <b v="0"/>
  </r>
  <r>
    <x v="0"/>
    <x v="897"/>
    <s v="Client_217"/>
    <x v="2"/>
    <x v="0"/>
    <x v="2"/>
    <x v="237"/>
    <x v="11"/>
    <x v="11"/>
    <x v="0"/>
    <x v="2"/>
    <x v="5"/>
    <x v="5"/>
    <x v="229"/>
    <n v="4180.97"/>
    <s v="N/A"/>
    <s v="High"/>
    <n v="0"/>
    <n v="1"/>
    <x v="2"/>
    <x v="0"/>
    <n v="48"/>
    <x v="0"/>
    <b v="1"/>
    <b v="1"/>
    <b v="0"/>
    <b v="0"/>
  </r>
  <r>
    <x v="1"/>
    <x v="898"/>
    <s v="Client_2998"/>
    <x v="1"/>
    <x v="13"/>
    <x v="3"/>
    <x v="517"/>
    <x v="11"/>
    <x v="11"/>
    <x v="0"/>
    <x v="2"/>
    <x v="6"/>
    <x v="6"/>
    <x v="202"/>
    <n v="3149.4"/>
    <n v="36"/>
    <s v="Medium"/>
    <n v="0"/>
    <n v="0"/>
    <x v="3"/>
    <x v="0"/>
    <n v="30"/>
    <x v="0"/>
    <b v="1"/>
    <b v="1"/>
    <b v="0"/>
    <b v="0"/>
  </r>
  <r>
    <x v="2"/>
    <x v="899"/>
    <s v="Client_2264"/>
    <x v="2"/>
    <x v="12"/>
    <x v="2"/>
    <x v="208"/>
    <x v="2"/>
    <x v="2"/>
    <x v="0"/>
    <x v="1"/>
    <x v="2"/>
    <x v="2"/>
    <x v="480"/>
    <n v="2133.58"/>
    <n v="30"/>
    <s v="Medium"/>
    <n v="0"/>
    <n v="1"/>
    <x v="2"/>
    <x v="0"/>
    <n v="60"/>
    <x v="0"/>
    <b v="1"/>
    <b v="1"/>
    <b v="0"/>
    <b v="0"/>
  </r>
  <r>
    <x v="2"/>
    <x v="900"/>
    <s v="Client_2555"/>
    <x v="3"/>
    <x v="0"/>
    <x v="0"/>
    <x v="74"/>
    <x v="11"/>
    <x v="11"/>
    <x v="0"/>
    <x v="2"/>
    <x v="4"/>
    <x v="4"/>
    <x v="370"/>
    <n v="4239.7299999999996"/>
    <n v="28"/>
    <s v="High"/>
    <n v="0"/>
    <n v="0"/>
    <x v="0"/>
    <x v="3"/>
    <n v="0"/>
    <x v="0"/>
    <b v="1"/>
    <b v="0"/>
    <b v="0"/>
    <b v="0"/>
  </r>
  <r>
    <x v="1"/>
    <x v="901"/>
    <s v="Client_1973"/>
    <x v="4"/>
    <x v="8"/>
    <x v="0"/>
    <x v="368"/>
    <x v="7"/>
    <x v="7"/>
    <x v="1"/>
    <x v="0"/>
    <x v="4"/>
    <x v="4"/>
    <x v="481"/>
    <n v="2762.84"/>
    <n v="21"/>
    <s v="Medium"/>
    <n v="0"/>
    <n v="0"/>
    <x v="0"/>
    <x v="0"/>
    <n v="30"/>
    <x v="0"/>
    <b v="1"/>
    <b v="1"/>
    <b v="0"/>
    <b v="0"/>
  </r>
  <r>
    <x v="2"/>
    <x v="902"/>
    <s v="Client_1811"/>
    <x v="3"/>
    <x v="14"/>
    <x v="1"/>
    <x v="12"/>
    <x v="4"/>
    <x v="4"/>
    <x v="0"/>
    <x v="3"/>
    <x v="0"/>
    <x v="0"/>
    <x v="28"/>
    <n v="3481.48"/>
    <n v="45"/>
    <s v="Medium"/>
    <n v="0"/>
    <n v="1"/>
    <x v="1"/>
    <x v="1"/>
    <n v="18"/>
    <x v="0"/>
    <b v="1"/>
    <b v="0"/>
    <b v="0"/>
    <b v="0"/>
  </r>
  <r>
    <x v="2"/>
    <x v="903"/>
    <s v="Client_409"/>
    <x v="0"/>
    <x v="13"/>
    <x v="0"/>
    <x v="410"/>
    <x v="11"/>
    <x v="11"/>
    <x v="0"/>
    <x v="2"/>
    <x v="2"/>
    <x v="2"/>
    <x v="155"/>
    <n v="3375.93"/>
    <n v="42"/>
    <s v="Medium"/>
    <n v="0"/>
    <n v="0"/>
    <x v="0"/>
    <x v="0"/>
    <n v="54"/>
    <x v="0"/>
    <b v="1"/>
    <b v="1"/>
    <b v="0"/>
    <b v="0"/>
  </r>
  <r>
    <x v="2"/>
    <x v="904"/>
    <s v="Client_2736"/>
    <x v="3"/>
    <x v="2"/>
    <x v="0"/>
    <x v="479"/>
    <x v="3"/>
    <x v="3"/>
    <x v="1"/>
    <x v="2"/>
    <x v="1"/>
    <x v="1"/>
    <x v="425"/>
    <n v="4643.41"/>
    <n v="30"/>
    <s v="High"/>
    <n v="0"/>
    <n v="0"/>
    <x v="0"/>
    <x v="1"/>
    <n v="12"/>
    <x v="0"/>
    <b v="1"/>
    <b v="0"/>
    <b v="0"/>
    <b v="0"/>
  </r>
  <r>
    <x v="1"/>
    <x v="905"/>
    <s v="Client_035"/>
    <x v="2"/>
    <x v="3"/>
    <x v="2"/>
    <x v="518"/>
    <x v="8"/>
    <x v="8"/>
    <x v="1"/>
    <x v="3"/>
    <x v="6"/>
    <x v="6"/>
    <x v="225"/>
    <n v="1911.38"/>
    <n v="14"/>
    <s v="Low"/>
    <n v="0"/>
    <n v="1"/>
    <x v="2"/>
    <x v="1"/>
    <n v="18"/>
    <x v="0"/>
    <b v="1"/>
    <b v="0"/>
    <b v="0"/>
    <b v="0"/>
  </r>
  <r>
    <x v="3"/>
    <x v="906"/>
    <s v="Client_079"/>
    <x v="1"/>
    <x v="4"/>
    <x v="2"/>
    <x v="272"/>
    <x v="11"/>
    <x v="11"/>
    <x v="1"/>
    <x v="2"/>
    <x v="0"/>
    <x v="0"/>
    <x v="362"/>
    <n v="2256.15"/>
    <n v="18"/>
    <s v="Medium"/>
    <n v="0"/>
    <n v="1"/>
    <x v="2"/>
    <x v="0"/>
    <n v="48"/>
    <x v="0"/>
    <b v="1"/>
    <b v="1"/>
    <b v="0"/>
    <b v="0"/>
  </r>
  <r>
    <x v="2"/>
    <x v="907"/>
    <s v="Client_989"/>
    <x v="0"/>
    <x v="1"/>
    <x v="0"/>
    <x v="519"/>
    <x v="1"/>
    <x v="1"/>
    <x v="0"/>
    <x v="0"/>
    <x v="6"/>
    <x v="6"/>
    <x v="280"/>
    <n v="2730.35"/>
    <n v="32"/>
    <s v="Medium"/>
    <n v="0"/>
    <n v="0"/>
    <x v="0"/>
    <x v="1"/>
    <n v="12"/>
    <x v="0"/>
    <b v="1"/>
    <b v="0"/>
    <b v="0"/>
    <b v="0"/>
  </r>
  <r>
    <x v="0"/>
    <x v="908"/>
    <s v="Client_2041"/>
    <x v="2"/>
    <x v="2"/>
    <x v="0"/>
    <x v="214"/>
    <x v="3"/>
    <x v="3"/>
    <x v="0"/>
    <x v="2"/>
    <x v="5"/>
    <x v="5"/>
    <x v="93"/>
    <n v="2324.17"/>
    <n v="34"/>
    <s v="Medium"/>
    <n v="0"/>
    <n v="0"/>
    <x v="0"/>
    <x v="0"/>
    <n v="66"/>
    <x v="0"/>
    <b v="1"/>
    <b v="1"/>
    <b v="0"/>
    <b v="0"/>
  </r>
  <r>
    <x v="0"/>
    <x v="909"/>
    <s v="Client_304"/>
    <x v="1"/>
    <x v="5"/>
    <x v="0"/>
    <x v="517"/>
    <x v="11"/>
    <x v="11"/>
    <x v="0"/>
    <x v="2"/>
    <x v="6"/>
    <x v="6"/>
    <x v="79"/>
    <n v="1822.2"/>
    <n v="3"/>
    <s v="Low"/>
    <n v="0"/>
    <n v="0"/>
    <x v="0"/>
    <x v="0"/>
    <n v="24"/>
    <x v="2"/>
    <b v="1"/>
    <b v="1"/>
    <b v="0"/>
    <b v="0"/>
  </r>
  <r>
    <x v="0"/>
    <x v="910"/>
    <s v="Client_917"/>
    <x v="4"/>
    <x v="6"/>
    <x v="1"/>
    <x v="105"/>
    <x v="1"/>
    <x v="1"/>
    <x v="0"/>
    <x v="0"/>
    <x v="0"/>
    <x v="0"/>
    <x v="482"/>
    <n v="3429.49"/>
    <n v="38"/>
    <s v="Medium"/>
    <n v="0"/>
    <n v="1"/>
    <x v="1"/>
    <x v="0"/>
    <n v="24"/>
    <x v="0"/>
    <b v="1"/>
    <b v="1"/>
    <b v="0"/>
    <b v="0"/>
  </r>
  <r>
    <x v="0"/>
    <x v="911"/>
    <s v="Client_2983"/>
    <x v="1"/>
    <x v="4"/>
    <x v="0"/>
    <x v="89"/>
    <x v="10"/>
    <x v="10"/>
    <x v="0"/>
    <x v="1"/>
    <x v="0"/>
    <x v="0"/>
    <x v="202"/>
    <n v="1413.15"/>
    <n v="23"/>
    <s v="Low"/>
    <n v="0"/>
    <n v="0"/>
    <x v="0"/>
    <x v="0"/>
    <n v="30"/>
    <x v="0"/>
    <b v="1"/>
    <b v="1"/>
    <b v="0"/>
    <b v="0"/>
  </r>
  <r>
    <x v="2"/>
    <x v="912"/>
    <s v="Client_1456"/>
    <x v="3"/>
    <x v="4"/>
    <x v="3"/>
    <x v="520"/>
    <x v="8"/>
    <x v="8"/>
    <x v="0"/>
    <x v="3"/>
    <x v="5"/>
    <x v="5"/>
    <x v="299"/>
    <n v="2757.86"/>
    <n v="39"/>
    <s v="Medium"/>
    <n v="0"/>
    <n v="0"/>
    <x v="3"/>
    <x v="0"/>
    <n v="48"/>
    <x v="0"/>
    <b v="1"/>
    <b v="1"/>
    <b v="0"/>
    <b v="0"/>
  </r>
  <r>
    <x v="1"/>
    <x v="913"/>
    <s v="Client_1342"/>
    <x v="4"/>
    <x v="4"/>
    <x v="0"/>
    <x v="124"/>
    <x v="1"/>
    <x v="1"/>
    <x v="1"/>
    <x v="0"/>
    <x v="5"/>
    <x v="5"/>
    <x v="80"/>
    <n v="3909.76"/>
    <n v="17"/>
    <s v="Medium"/>
    <n v="0"/>
    <n v="0"/>
    <x v="0"/>
    <x v="0"/>
    <n v="54"/>
    <x v="0"/>
    <b v="1"/>
    <b v="1"/>
    <b v="0"/>
    <b v="0"/>
  </r>
  <r>
    <x v="2"/>
    <x v="914"/>
    <s v="Client_582"/>
    <x v="4"/>
    <x v="11"/>
    <x v="1"/>
    <x v="475"/>
    <x v="6"/>
    <x v="6"/>
    <x v="1"/>
    <x v="1"/>
    <x v="0"/>
    <x v="0"/>
    <x v="328"/>
    <n v="4487.7700000000004"/>
    <n v="42"/>
    <s v="High"/>
    <n v="0"/>
    <n v="1"/>
    <x v="1"/>
    <x v="0"/>
    <n v="54"/>
    <x v="0"/>
    <b v="1"/>
    <b v="1"/>
    <b v="0"/>
    <b v="0"/>
  </r>
  <r>
    <x v="0"/>
    <x v="915"/>
    <s v="Client_758"/>
    <x v="3"/>
    <x v="4"/>
    <x v="0"/>
    <x v="521"/>
    <x v="5"/>
    <x v="5"/>
    <x v="1"/>
    <x v="2"/>
    <x v="6"/>
    <x v="6"/>
    <x v="483"/>
    <n v="3735.44"/>
    <n v="31"/>
    <s v="Medium"/>
    <n v="0"/>
    <n v="0"/>
    <x v="0"/>
    <x v="0"/>
    <n v="48"/>
    <x v="0"/>
    <b v="1"/>
    <b v="1"/>
    <b v="0"/>
    <b v="0"/>
  </r>
  <r>
    <x v="2"/>
    <x v="916"/>
    <s v="Client_1347"/>
    <x v="0"/>
    <x v="4"/>
    <x v="0"/>
    <x v="388"/>
    <x v="11"/>
    <x v="11"/>
    <x v="0"/>
    <x v="2"/>
    <x v="0"/>
    <x v="0"/>
    <x v="87"/>
    <n v="2595.9299999999998"/>
    <n v="19"/>
    <s v="Medium"/>
    <n v="0"/>
    <n v="0"/>
    <x v="0"/>
    <x v="0"/>
    <n v="60"/>
    <x v="0"/>
    <b v="1"/>
    <b v="1"/>
    <b v="0"/>
    <b v="0"/>
  </r>
  <r>
    <x v="3"/>
    <x v="917"/>
    <s v="Client_1177"/>
    <x v="4"/>
    <x v="8"/>
    <x v="1"/>
    <x v="127"/>
    <x v="6"/>
    <x v="6"/>
    <x v="0"/>
    <x v="1"/>
    <x v="4"/>
    <x v="4"/>
    <x v="245"/>
    <n v="1529.26"/>
    <n v="48"/>
    <s v="Low"/>
    <n v="0"/>
    <n v="1"/>
    <x v="1"/>
    <x v="0"/>
    <n v="54"/>
    <x v="0"/>
    <b v="1"/>
    <b v="1"/>
    <b v="0"/>
    <b v="0"/>
  </r>
  <r>
    <x v="2"/>
    <x v="918"/>
    <s v="Client_2614"/>
    <x v="1"/>
    <x v="8"/>
    <x v="0"/>
    <x v="522"/>
    <x v="9"/>
    <x v="9"/>
    <x v="1"/>
    <x v="3"/>
    <x v="2"/>
    <x v="2"/>
    <x v="484"/>
    <n v="3662.75"/>
    <n v="38"/>
    <s v="Medium"/>
    <n v="0"/>
    <n v="0"/>
    <x v="0"/>
    <x v="0"/>
    <n v="30"/>
    <x v="0"/>
    <b v="1"/>
    <b v="1"/>
    <b v="0"/>
    <b v="0"/>
  </r>
  <r>
    <x v="3"/>
    <x v="919"/>
    <s v="Client_1619"/>
    <x v="1"/>
    <x v="0"/>
    <x v="0"/>
    <x v="417"/>
    <x v="0"/>
    <x v="0"/>
    <x v="1"/>
    <x v="0"/>
    <x v="1"/>
    <x v="1"/>
    <x v="485"/>
    <n v="1082.08"/>
    <n v="1"/>
    <s v="Low"/>
    <n v="0"/>
    <n v="0"/>
    <x v="0"/>
    <x v="0"/>
    <n v="60"/>
    <x v="1"/>
    <b v="1"/>
    <b v="1"/>
    <b v="0"/>
    <b v="0"/>
  </r>
  <r>
    <x v="1"/>
    <x v="920"/>
    <s v="Client_1754"/>
    <x v="2"/>
    <x v="4"/>
    <x v="1"/>
    <x v="164"/>
    <x v="9"/>
    <x v="9"/>
    <x v="1"/>
    <x v="3"/>
    <x v="6"/>
    <x v="6"/>
    <x v="381"/>
    <n v="4090.89"/>
    <n v="48"/>
    <s v="High"/>
    <n v="0"/>
    <n v="1"/>
    <x v="1"/>
    <x v="1"/>
    <n v="18"/>
    <x v="0"/>
    <b v="1"/>
    <b v="0"/>
    <b v="0"/>
    <b v="0"/>
  </r>
  <r>
    <x v="3"/>
    <x v="921"/>
    <s v="Client_1018"/>
    <x v="3"/>
    <x v="0"/>
    <x v="0"/>
    <x v="351"/>
    <x v="1"/>
    <x v="1"/>
    <x v="1"/>
    <x v="0"/>
    <x v="2"/>
    <x v="2"/>
    <x v="486"/>
    <n v="3226.26"/>
    <n v="46"/>
    <s v="Medium"/>
    <n v="0"/>
    <n v="0"/>
    <x v="0"/>
    <x v="1"/>
    <n v="18"/>
    <x v="0"/>
    <b v="1"/>
    <b v="0"/>
    <b v="0"/>
    <b v="0"/>
  </r>
  <r>
    <x v="2"/>
    <x v="922"/>
    <s v="Client_1423"/>
    <x v="2"/>
    <x v="11"/>
    <x v="0"/>
    <x v="523"/>
    <x v="7"/>
    <x v="7"/>
    <x v="1"/>
    <x v="0"/>
    <x v="3"/>
    <x v="3"/>
    <x v="197"/>
    <n v="4253.83"/>
    <n v="24"/>
    <s v="High"/>
    <n v="0"/>
    <n v="0"/>
    <x v="0"/>
    <x v="0"/>
    <n v="48"/>
    <x v="0"/>
    <b v="1"/>
    <b v="1"/>
    <b v="0"/>
    <b v="0"/>
  </r>
  <r>
    <x v="2"/>
    <x v="923"/>
    <s v="Client_1302"/>
    <x v="4"/>
    <x v="4"/>
    <x v="0"/>
    <x v="524"/>
    <x v="7"/>
    <x v="7"/>
    <x v="0"/>
    <x v="0"/>
    <x v="4"/>
    <x v="4"/>
    <x v="487"/>
    <n v="3135.03"/>
    <n v="35"/>
    <s v="Medium"/>
    <n v="0"/>
    <n v="0"/>
    <x v="0"/>
    <x v="0"/>
    <n v="42"/>
    <x v="0"/>
    <b v="1"/>
    <b v="1"/>
    <b v="0"/>
    <b v="0"/>
  </r>
  <r>
    <x v="2"/>
    <x v="924"/>
    <s v="Client_615"/>
    <x v="4"/>
    <x v="3"/>
    <x v="2"/>
    <x v="328"/>
    <x v="7"/>
    <x v="7"/>
    <x v="1"/>
    <x v="0"/>
    <x v="6"/>
    <x v="6"/>
    <x v="200"/>
    <n v="1960.49"/>
    <n v="35"/>
    <s v="Low"/>
    <n v="0"/>
    <n v="1"/>
    <x v="2"/>
    <x v="0"/>
    <n v="66"/>
    <x v="0"/>
    <b v="1"/>
    <b v="1"/>
    <b v="0"/>
    <b v="0"/>
  </r>
  <r>
    <x v="0"/>
    <x v="925"/>
    <s v="Client_2101"/>
    <x v="1"/>
    <x v="13"/>
    <x v="1"/>
    <x v="254"/>
    <x v="10"/>
    <x v="10"/>
    <x v="1"/>
    <x v="1"/>
    <x v="6"/>
    <x v="6"/>
    <x v="186"/>
    <n v="2796.83"/>
    <n v="34"/>
    <s v="Medium"/>
    <n v="0"/>
    <n v="1"/>
    <x v="1"/>
    <x v="0"/>
    <n v="24"/>
    <x v="0"/>
    <b v="1"/>
    <b v="1"/>
    <b v="0"/>
    <b v="0"/>
  </r>
  <r>
    <x v="3"/>
    <x v="926"/>
    <s v="Client_2777"/>
    <x v="2"/>
    <x v="12"/>
    <x v="1"/>
    <x v="525"/>
    <x v="7"/>
    <x v="7"/>
    <x v="0"/>
    <x v="0"/>
    <x v="0"/>
    <x v="0"/>
    <x v="369"/>
    <n v="4705.67"/>
    <n v="15"/>
    <s v="High"/>
    <n v="0"/>
    <n v="1"/>
    <x v="1"/>
    <x v="0"/>
    <n v="24"/>
    <x v="0"/>
    <b v="1"/>
    <b v="1"/>
    <b v="0"/>
    <b v="0"/>
  </r>
  <r>
    <x v="1"/>
    <x v="927"/>
    <s v="Client_1383"/>
    <x v="1"/>
    <x v="13"/>
    <x v="0"/>
    <x v="526"/>
    <x v="10"/>
    <x v="10"/>
    <x v="1"/>
    <x v="1"/>
    <x v="6"/>
    <x v="6"/>
    <x v="10"/>
    <n v="2778.69"/>
    <n v="3"/>
    <s v="Medium"/>
    <n v="0"/>
    <n v="0"/>
    <x v="0"/>
    <x v="0"/>
    <n v="30"/>
    <x v="2"/>
    <b v="1"/>
    <b v="1"/>
    <b v="0"/>
    <b v="0"/>
  </r>
  <r>
    <x v="2"/>
    <x v="928"/>
    <s v="Client_313"/>
    <x v="1"/>
    <x v="1"/>
    <x v="0"/>
    <x v="503"/>
    <x v="10"/>
    <x v="10"/>
    <x v="0"/>
    <x v="1"/>
    <x v="2"/>
    <x v="2"/>
    <x v="350"/>
    <n v="3935.28"/>
    <n v="35"/>
    <s v="Medium"/>
    <n v="0"/>
    <n v="0"/>
    <x v="0"/>
    <x v="0"/>
    <n v="30"/>
    <x v="0"/>
    <b v="1"/>
    <b v="1"/>
    <b v="0"/>
    <b v="0"/>
  </r>
  <r>
    <x v="2"/>
    <x v="929"/>
    <s v="Client_275"/>
    <x v="3"/>
    <x v="4"/>
    <x v="2"/>
    <x v="3"/>
    <x v="3"/>
    <x v="3"/>
    <x v="1"/>
    <x v="2"/>
    <x v="3"/>
    <x v="3"/>
    <x v="446"/>
    <n v="2541.8200000000002"/>
    <n v="24"/>
    <s v="Medium"/>
    <n v="0"/>
    <n v="1"/>
    <x v="2"/>
    <x v="0"/>
    <n v="36"/>
    <x v="0"/>
    <b v="1"/>
    <b v="1"/>
    <b v="0"/>
    <b v="0"/>
  </r>
  <r>
    <x v="2"/>
    <x v="930"/>
    <s v="Client_1040"/>
    <x v="1"/>
    <x v="12"/>
    <x v="2"/>
    <x v="199"/>
    <x v="10"/>
    <x v="10"/>
    <x v="1"/>
    <x v="1"/>
    <x v="3"/>
    <x v="3"/>
    <x v="488"/>
    <n v="4636.1000000000004"/>
    <n v="5"/>
    <s v="High"/>
    <n v="0"/>
    <n v="1"/>
    <x v="2"/>
    <x v="0"/>
    <n v="30"/>
    <x v="2"/>
    <b v="1"/>
    <b v="1"/>
    <b v="0"/>
    <b v="0"/>
  </r>
  <r>
    <x v="1"/>
    <x v="931"/>
    <s v="Client_2681"/>
    <x v="0"/>
    <x v="6"/>
    <x v="0"/>
    <x v="435"/>
    <x v="7"/>
    <x v="7"/>
    <x v="0"/>
    <x v="0"/>
    <x v="2"/>
    <x v="2"/>
    <x v="356"/>
    <n v="2705.03"/>
    <n v="22"/>
    <s v="Medium"/>
    <n v="0"/>
    <n v="0"/>
    <x v="0"/>
    <x v="0"/>
    <n v="66"/>
    <x v="0"/>
    <b v="1"/>
    <b v="1"/>
    <b v="0"/>
    <b v="0"/>
  </r>
  <r>
    <x v="2"/>
    <x v="932"/>
    <s v="Client_1047"/>
    <x v="0"/>
    <x v="12"/>
    <x v="4"/>
    <x v="177"/>
    <x v="4"/>
    <x v="4"/>
    <x v="1"/>
    <x v="3"/>
    <x v="0"/>
    <x v="0"/>
    <x v="473"/>
    <n v="4390.1400000000003"/>
    <n v="37"/>
    <s v="High"/>
    <n v="1"/>
    <n v="1"/>
    <x v="4"/>
    <x v="1"/>
    <n v="6"/>
    <x v="0"/>
    <b v="1"/>
    <b v="0"/>
    <b v="0"/>
    <b v="1"/>
  </r>
  <r>
    <x v="1"/>
    <x v="933"/>
    <s v="Client_1800"/>
    <x v="4"/>
    <x v="10"/>
    <x v="2"/>
    <x v="92"/>
    <x v="9"/>
    <x v="9"/>
    <x v="0"/>
    <x v="3"/>
    <x v="1"/>
    <x v="1"/>
    <x v="128"/>
    <n v="1086.28"/>
    <n v="23"/>
    <s v="Low"/>
    <n v="0"/>
    <n v="1"/>
    <x v="2"/>
    <x v="1"/>
    <n v="6"/>
    <x v="0"/>
    <b v="1"/>
    <b v="0"/>
    <b v="0"/>
    <b v="0"/>
  </r>
  <r>
    <x v="3"/>
    <x v="934"/>
    <s v="Client_2335"/>
    <x v="4"/>
    <x v="12"/>
    <x v="3"/>
    <x v="96"/>
    <x v="10"/>
    <x v="10"/>
    <x v="0"/>
    <x v="1"/>
    <x v="1"/>
    <x v="1"/>
    <x v="228"/>
    <n v="4182.3"/>
    <n v="3"/>
    <s v="High"/>
    <n v="0"/>
    <n v="0"/>
    <x v="3"/>
    <x v="0"/>
    <n v="48"/>
    <x v="2"/>
    <b v="1"/>
    <b v="1"/>
    <b v="0"/>
    <b v="0"/>
  </r>
  <r>
    <x v="0"/>
    <x v="935"/>
    <s v="Client_2278"/>
    <x v="0"/>
    <x v="1"/>
    <x v="4"/>
    <x v="418"/>
    <x v="7"/>
    <x v="7"/>
    <x v="1"/>
    <x v="0"/>
    <x v="0"/>
    <x v="0"/>
    <x v="23"/>
    <n v="4608.4399999999996"/>
    <n v="8"/>
    <s v="High"/>
    <n v="1"/>
    <n v="1"/>
    <x v="4"/>
    <x v="1"/>
    <n v="6"/>
    <x v="0"/>
    <b v="1"/>
    <b v="0"/>
    <b v="0"/>
    <b v="1"/>
  </r>
  <r>
    <x v="2"/>
    <x v="936"/>
    <s v="Client_1539"/>
    <x v="3"/>
    <x v="6"/>
    <x v="4"/>
    <x v="527"/>
    <x v="10"/>
    <x v="10"/>
    <x v="0"/>
    <x v="1"/>
    <x v="4"/>
    <x v="4"/>
    <x v="421"/>
    <n v="1953.69"/>
    <n v="15"/>
    <s v="Low"/>
    <n v="1"/>
    <n v="1"/>
    <x v="4"/>
    <x v="1"/>
    <n v="6"/>
    <x v="0"/>
    <b v="1"/>
    <b v="0"/>
    <b v="0"/>
    <b v="1"/>
  </r>
  <r>
    <x v="0"/>
    <x v="937"/>
    <s v="Client_722"/>
    <x v="1"/>
    <x v="11"/>
    <x v="2"/>
    <x v="528"/>
    <x v="8"/>
    <x v="8"/>
    <x v="1"/>
    <x v="3"/>
    <x v="4"/>
    <x v="4"/>
    <x v="50"/>
    <n v="3696.45"/>
    <n v="41"/>
    <s v="Medium"/>
    <n v="0"/>
    <n v="1"/>
    <x v="2"/>
    <x v="0"/>
    <n v="54"/>
    <x v="0"/>
    <b v="1"/>
    <b v="1"/>
    <b v="0"/>
    <b v="0"/>
  </r>
  <r>
    <x v="3"/>
    <x v="938"/>
    <s v="Client_1983"/>
    <x v="2"/>
    <x v="9"/>
    <x v="0"/>
    <x v="529"/>
    <x v="1"/>
    <x v="1"/>
    <x v="1"/>
    <x v="0"/>
    <x v="5"/>
    <x v="5"/>
    <x v="489"/>
    <n v="2799.89"/>
    <n v="5"/>
    <s v="Medium"/>
    <n v="0"/>
    <n v="0"/>
    <x v="0"/>
    <x v="1"/>
    <n v="6"/>
    <x v="2"/>
    <b v="1"/>
    <b v="0"/>
    <b v="0"/>
    <b v="0"/>
  </r>
  <r>
    <x v="0"/>
    <x v="939"/>
    <s v="Client_2127"/>
    <x v="0"/>
    <x v="1"/>
    <x v="0"/>
    <x v="7"/>
    <x v="5"/>
    <x v="5"/>
    <x v="0"/>
    <x v="2"/>
    <x v="4"/>
    <x v="4"/>
    <x v="490"/>
    <n v="1161.6500000000001"/>
    <n v="2"/>
    <s v="Low"/>
    <n v="0"/>
    <n v="0"/>
    <x v="0"/>
    <x v="1"/>
    <n v="6"/>
    <x v="1"/>
    <b v="1"/>
    <b v="0"/>
    <b v="0"/>
    <b v="0"/>
  </r>
  <r>
    <x v="3"/>
    <x v="940"/>
    <s v="Client_1305"/>
    <x v="4"/>
    <x v="14"/>
    <x v="0"/>
    <x v="530"/>
    <x v="3"/>
    <x v="3"/>
    <x v="1"/>
    <x v="2"/>
    <x v="0"/>
    <x v="0"/>
    <x v="160"/>
    <n v="1281.06"/>
    <n v="12"/>
    <s v="Low"/>
    <n v="0"/>
    <n v="0"/>
    <x v="0"/>
    <x v="0"/>
    <n v="42"/>
    <x v="0"/>
    <b v="1"/>
    <b v="1"/>
    <b v="0"/>
    <b v="0"/>
  </r>
  <r>
    <x v="2"/>
    <x v="941"/>
    <s v="Client_1887"/>
    <x v="3"/>
    <x v="10"/>
    <x v="4"/>
    <x v="356"/>
    <x v="9"/>
    <x v="9"/>
    <x v="0"/>
    <x v="3"/>
    <x v="4"/>
    <x v="4"/>
    <x v="117"/>
    <n v="1438.1"/>
    <n v="12"/>
    <s v="Low"/>
    <n v="1"/>
    <n v="1"/>
    <x v="4"/>
    <x v="0"/>
    <n v="36"/>
    <x v="0"/>
    <b v="1"/>
    <b v="1"/>
    <b v="0"/>
    <b v="1"/>
  </r>
  <r>
    <x v="3"/>
    <x v="942"/>
    <s v="Client_2087"/>
    <x v="1"/>
    <x v="0"/>
    <x v="2"/>
    <x v="531"/>
    <x v="10"/>
    <x v="10"/>
    <x v="0"/>
    <x v="1"/>
    <x v="3"/>
    <x v="3"/>
    <x v="151"/>
    <n v="1173.46"/>
    <n v="41"/>
    <s v="Low"/>
    <n v="0"/>
    <n v="1"/>
    <x v="2"/>
    <x v="1"/>
    <n v="18"/>
    <x v="0"/>
    <b v="1"/>
    <b v="0"/>
    <b v="0"/>
    <b v="0"/>
  </r>
  <r>
    <x v="1"/>
    <x v="943"/>
    <s v="Client_1690"/>
    <x v="3"/>
    <x v="13"/>
    <x v="2"/>
    <x v="441"/>
    <x v="7"/>
    <x v="7"/>
    <x v="0"/>
    <x v="0"/>
    <x v="1"/>
    <x v="1"/>
    <x v="478"/>
    <n v="4249.55"/>
    <n v="13"/>
    <s v="High"/>
    <n v="0"/>
    <n v="1"/>
    <x v="2"/>
    <x v="0"/>
    <n v="36"/>
    <x v="0"/>
    <b v="1"/>
    <b v="1"/>
    <b v="0"/>
    <b v="0"/>
  </r>
  <r>
    <x v="1"/>
    <x v="944"/>
    <s v="Client_1263"/>
    <x v="3"/>
    <x v="3"/>
    <x v="2"/>
    <x v="532"/>
    <x v="8"/>
    <x v="8"/>
    <x v="1"/>
    <x v="3"/>
    <x v="2"/>
    <x v="2"/>
    <x v="284"/>
    <n v="3517.85"/>
    <n v="38"/>
    <s v="Medium"/>
    <n v="0"/>
    <n v="1"/>
    <x v="2"/>
    <x v="1"/>
    <n v="6"/>
    <x v="0"/>
    <b v="1"/>
    <b v="0"/>
    <b v="0"/>
    <b v="0"/>
  </r>
  <r>
    <x v="1"/>
    <x v="945"/>
    <s v="Client_595"/>
    <x v="4"/>
    <x v="3"/>
    <x v="2"/>
    <x v="394"/>
    <x v="0"/>
    <x v="0"/>
    <x v="0"/>
    <x v="0"/>
    <x v="3"/>
    <x v="3"/>
    <x v="91"/>
    <n v="1819.22"/>
    <n v="47"/>
    <s v="Low"/>
    <n v="0"/>
    <n v="1"/>
    <x v="2"/>
    <x v="0"/>
    <n v="48"/>
    <x v="0"/>
    <b v="1"/>
    <b v="1"/>
    <b v="0"/>
    <b v="0"/>
  </r>
  <r>
    <x v="0"/>
    <x v="946"/>
    <s v="Client_2153"/>
    <x v="4"/>
    <x v="11"/>
    <x v="2"/>
    <x v="6"/>
    <x v="1"/>
    <x v="1"/>
    <x v="0"/>
    <x v="0"/>
    <x v="4"/>
    <x v="4"/>
    <x v="323"/>
    <n v="4963.22"/>
    <n v="43"/>
    <s v="High"/>
    <n v="0"/>
    <n v="1"/>
    <x v="2"/>
    <x v="2"/>
    <n v="0"/>
    <x v="0"/>
    <b v="1"/>
    <b v="0"/>
    <b v="0"/>
    <b v="0"/>
  </r>
  <r>
    <x v="3"/>
    <x v="947"/>
    <s v="Client_279"/>
    <x v="3"/>
    <x v="8"/>
    <x v="2"/>
    <x v="533"/>
    <x v="9"/>
    <x v="9"/>
    <x v="1"/>
    <x v="3"/>
    <x v="0"/>
    <x v="0"/>
    <x v="141"/>
    <n v="1107.01"/>
    <n v="19"/>
    <s v="Low"/>
    <n v="0"/>
    <n v="1"/>
    <x v="2"/>
    <x v="0"/>
    <n v="36"/>
    <x v="0"/>
    <b v="1"/>
    <b v="1"/>
    <b v="0"/>
    <b v="0"/>
  </r>
  <r>
    <x v="0"/>
    <x v="948"/>
    <s v="Client_2972"/>
    <x v="1"/>
    <x v="3"/>
    <x v="3"/>
    <x v="315"/>
    <x v="5"/>
    <x v="5"/>
    <x v="1"/>
    <x v="2"/>
    <x v="4"/>
    <x v="4"/>
    <x v="491"/>
    <n v="2514.9"/>
    <n v="16"/>
    <s v="Medium"/>
    <n v="0"/>
    <n v="0"/>
    <x v="3"/>
    <x v="0"/>
    <n v="54"/>
    <x v="0"/>
    <b v="1"/>
    <b v="1"/>
    <b v="0"/>
    <b v="0"/>
  </r>
  <r>
    <x v="1"/>
    <x v="949"/>
    <s v="Client_2159"/>
    <x v="2"/>
    <x v="13"/>
    <x v="1"/>
    <x v="242"/>
    <x v="0"/>
    <x v="0"/>
    <x v="0"/>
    <x v="0"/>
    <x v="2"/>
    <x v="2"/>
    <x v="14"/>
    <n v="3398.92"/>
    <n v="1"/>
    <s v="Medium"/>
    <n v="0"/>
    <n v="1"/>
    <x v="1"/>
    <x v="0"/>
    <n v="30"/>
    <x v="1"/>
    <b v="1"/>
    <b v="1"/>
    <b v="0"/>
    <b v="0"/>
  </r>
  <r>
    <x v="3"/>
    <x v="950"/>
    <s v="Client_2428"/>
    <x v="3"/>
    <x v="3"/>
    <x v="0"/>
    <x v="341"/>
    <x v="1"/>
    <x v="1"/>
    <x v="1"/>
    <x v="0"/>
    <x v="2"/>
    <x v="2"/>
    <x v="240"/>
    <n v="1904.46"/>
    <n v="18"/>
    <s v="Low"/>
    <n v="0"/>
    <n v="0"/>
    <x v="0"/>
    <x v="3"/>
    <n v="0"/>
    <x v="0"/>
    <b v="1"/>
    <b v="0"/>
    <b v="0"/>
    <b v="0"/>
  </r>
  <r>
    <x v="2"/>
    <x v="951"/>
    <s v="Client_1411"/>
    <x v="1"/>
    <x v="5"/>
    <x v="1"/>
    <x v="534"/>
    <x v="1"/>
    <x v="1"/>
    <x v="1"/>
    <x v="0"/>
    <x v="0"/>
    <x v="0"/>
    <x v="381"/>
    <n v="2050.2600000000002"/>
    <n v="25"/>
    <s v="Medium"/>
    <n v="0"/>
    <n v="1"/>
    <x v="1"/>
    <x v="1"/>
    <n v="18"/>
    <x v="0"/>
    <b v="1"/>
    <b v="0"/>
    <b v="0"/>
    <b v="0"/>
  </r>
  <r>
    <x v="0"/>
    <x v="952"/>
    <s v="Client_2930"/>
    <x v="0"/>
    <x v="11"/>
    <x v="3"/>
    <x v="535"/>
    <x v="9"/>
    <x v="9"/>
    <x v="1"/>
    <x v="3"/>
    <x v="0"/>
    <x v="0"/>
    <x v="492"/>
    <n v="3536.88"/>
    <s v="N/A"/>
    <s v="Medium"/>
    <n v="0"/>
    <n v="0"/>
    <x v="3"/>
    <x v="0"/>
    <n v="48"/>
    <x v="0"/>
    <b v="1"/>
    <b v="1"/>
    <b v="0"/>
    <b v="0"/>
  </r>
  <r>
    <x v="1"/>
    <x v="953"/>
    <s v="Client_1521"/>
    <x v="3"/>
    <x v="6"/>
    <x v="0"/>
    <x v="415"/>
    <x v="3"/>
    <x v="3"/>
    <x v="0"/>
    <x v="2"/>
    <x v="0"/>
    <x v="0"/>
    <x v="493"/>
    <n v="1007.61"/>
    <n v="28"/>
    <s v="Low"/>
    <n v="0"/>
    <n v="0"/>
    <x v="0"/>
    <x v="0"/>
    <n v="30"/>
    <x v="0"/>
    <b v="1"/>
    <b v="1"/>
    <b v="0"/>
    <b v="0"/>
  </r>
  <r>
    <x v="2"/>
    <x v="954"/>
    <s v="Client_577"/>
    <x v="2"/>
    <x v="3"/>
    <x v="0"/>
    <x v="465"/>
    <x v="4"/>
    <x v="4"/>
    <x v="1"/>
    <x v="3"/>
    <x v="1"/>
    <x v="1"/>
    <x v="178"/>
    <n v="4547.3"/>
    <n v="11"/>
    <s v="High"/>
    <n v="0"/>
    <n v="0"/>
    <x v="0"/>
    <x v="1"/>
    <n v="6"/>
    <x v="0"/>
    <b v="1"/>
    <b v="0"/>
    <b v="0"/>
    <b v="0"/>
  </r>
  <r>
    <x v="2"/>
    <x v="955"/>
    <s v="Client_2071"/>
    <x v="0"/>
    <x v="10"/>
    <x v="4"/>
    <x v="224"/>
    <x v="6"/>
    <x v="6"/>
    <x v="1"/>
    <x v="1"/>
    <x v="0"/>
    <x v="0"/>
    <x v="467"/>
    <n v="2381.2800000000002"/>
    <n v="16"/>
    <s v="Medium"/>
    <n v="1"/>
    <n v="1"/>
    <x v="4"/>
    <x v="0"/>
    <n v="72"/>
    <x v="0"/>
    <b v="1"/>
    <b v="1"/>
    <b v="0"/>
    <b v="1"/>
  </r>
  <r>
    <x v="3"/>
    <x v="956"/>
    <s v="Client_1451"/>
    <x v="0"/>
    <x v="13"/>
    <x v="0"/>
    <x v="536"/>
    <x v="2"/>
    <x v="2"/>
    <x v="0"/>
    <x v="1"/>
    <x v="4"/>
    <x v="4"/>
    <x v="494"/>
    <n v="4762.24"/>
    <n v="19"/>
    <s v="High"/>
    <n v="0"/>
    <n v="0"/>
    <x v="0"/>
    <x v="3"/>
    <n v="0"/>
    <x v="0"/>
    <b v="1"/>
    <b v="0"/>
    <b v="0"/>
    <b v="0"/>
  </r>
  <r>
    <x v="0"/>
    <x v="957"/>
    <s v="Client_1661"/>
    <x v="1"/>
    <x v="1"/>
    <x v="1"/>
    <x v="389"/>
    <x v="11"/>
    <x v="11"/>
    <x v="1"/>
    <x v="2"/>
    <x v="1"/>
    <x v="1"/>
    <x v="247"/>
    <n v="1281.1099999999999"/>
    <n v="12"/>
    <s v="Low"/>
    <n v="0"/>
    <n v="1"/>
    <x v="1"/>
    <x v="1"/>
    <n v="18"/>
    <x v="0"/>
    <b v="1"/>
    <b v="0"/>
    <b v="0"/>
    <b v="0"/>
  </r>
  <r>
    <x v="1"/>
    <x v="958"/>
    <s v="Client_031"/>
    <x v="2"/>
    <x v="10"/>
    <x v="1"/>
    <x v="225"/>
    <x v="2"/>
    <x v="2"/>
    <x v="1"/>
    <x v="1"/>
    <x v="0"/>
    <x v="0"/>
    <x v="60"/>
    <n v="3914.4"/>
    <n v="9"/>
    <s v="Medium"/>
    <n v="0"/>
    <n v="1"/>
    <x v="1"/>
    <x v="1"/>
    <n v="18"/>
    <x v="0"/>
    <b v="1"/>
    <b v="0"/>
    <b v="0"/>
    <b v="0"/>
  </r>
  <r>
    <x v="0"/>
    <x v="959"/>
    <s v="Client_1265"/>
    <x v="3"/>
    <x v="6"/>
    <x v="4"/>
    <x v="537"/>
    <x v="6"/>
    <x v="6"/>
    <x v="1"/>
    <x v="1"/>
    <x v="4"/>
    <x v="4"/>
    <x v="495"/>
    <n v="4638.33"/>
    <n v="22"/>
    <s v="High"/>
    <n v="1"/>
    <n v="1"/>
    <x v="4"/>
    <x v="1"/>
    <n v="18"/>
    <x v="0"/>
    <b v="1"/>
    <b v="0"/>
    <b v="0"/>
    <b v="1"/>
  </r>
  <r>
    <x v="1"/>
    <x v="960"/>
    <s v="Client_1629"/>
    <x v="1"/>
    <x v="9"/>
    <x v="2"/>
    <x v="538"/>
    <x v="11"/>
    <x v="11"/>
    <x v="0"/>
    <x v="2"/>
    <x v="5"/>
    <x v="5"/>
    <x v="228"/>
    <n v="3232.85"/>
    <n v="6"/>
    <s v="Medium"/>
    <n v="0"/>
    <n v="1"/>
    <x v="2"/>
    <x v="0"/>
    <n v="48"/>
    <x v="0"/>
    <b v="1"/>
    <b v="1"/>
    <b v="0"/>
    <b v="0"/>
  </r>
  <r>
    <x v="2"/>
    <x v="961"/>
    <s v="Client_1737"/>
    <x v="4"/>
    <x v="7"/>
    <x v="2"/>
    <x v="539"/>
    <x v="0"/>
    <x v="0"/>
    <x v="0"/>
    <x v="0"/>
    <x v="1"/>
    <x v="1"/>
    <x v="14"/>
    <n v="3900.5"/>
    <n v="43"/>
    <s v="Medium"/>
    <n v="0"/>
    <n v="1"/>
    <x v="2"/>
    <x v="0"/>
    <n v="30"/>
    <x v="0"/>
    <b v="1"/>
    <b v="1"/>
    <b v="0"/>
    <b v="0"/>
  </r>
  <r>
    <x v="2"/>
    <x v="962"/>
    <s v="Client_2193"/>
    <x v="2"/>
    <x v="10"/>
    <x v="0"/>
    <x v="221"/>
    <x v="2"/>
    <x v="2"/>
    <x v="1"/>
    <x v="1"/>
    <x v="5"/>
    <x v="5"/>
    <x v="117"/>
    <n v="2892.23"/>
    <n v="42"/>
    <s v="Medium"/>
    <n v="0"/>
    <n v="0"/>
    <x v="0"/>
    <x v="0"/>
    <n v="36"/>
    <x v="0"/>
    <b v="1"/>
    <b v="1"/>
    <b v="0"/>
    <b v="0"/>
  </r>
  <r>
    <x v="2"/>
    <x v="963"/>
    <s v="Client_1028"/>
    <x v="4"/>
    <x v="6"/>
    <x v="4"/>
    <x v="540"/>
    <x v="0"/>
    <x v="0"/>
    <x v="0"/>
    <x v="0"/>
    <x v="5"/>
    <x v="5"/>
    <x v="496"/>
    <n v="1556.75"/>
    <n v="27"/>
    <s v="Low"/>
    <n v="1"/>
    <n v="1"/>
    <x v="4"/>
    <x v="1"/>
    <n v="6"/>
    <x v="0"/>
    <b v="1"/>
    <b v="0"/>
    <b v="0"/>
    <b v="1"/>
  </r>
  <r>
    <x v="1"/>
    <x v="964"/>
    <s v="Client_350"/>
    <x v="1"/>
    <x v="10"/>
    <x v="4"/>
    <x v="541"/>
    <x v="1"/>
    <x v="1"/>
    <x v="0"/>
    <x v="0"/>
    <x v="6"/>
    <x v="6"/>
    <x v="79"/>
    <n v="2272.08"/>
    <n v="31"/>
    <s v="Medium"/>
    <n v="1"/>
    <n v="1"/>
    <x v="4"/>
    <x v="0"/>
    <n v="24"/>
    <x v="0"/>
    <b v="1"/>
    <b v="1"/>
    <b v="0"/>
    <b v="1"/>
  </r>
  <r>
    <x v="1"/>
    <x v="965"/>
    <s v="Client_622"/>
    <x v="4"/>
    <x v="1"/>
    <x v="4"/>
    <x v="366"/>
    <x v="4"/>
    <x v="4"/>
    <x v="1"/>
    <x v="3"/>
    <x v="0"/>
    <x v="0"/>
    <x v="155"/>
    <n v="4849.88"/>
    <n v="39"/>
    <s v="High"/>
    <n v="1"/>
    <n v="1"/>
    <x v="4"/>
    <x v="0"/>
    <n v="54"/>
    <x v="0"/>
    <b v="1"/>
    <b v="1"/>
    <b v="0"/>
    <b v="1"/>
  </r>
  <r>
    <x v="2"/>
    <x v="966"/>
    <s v="Client_1441"/>
    <x v="4"/>
    <x v="14"/>
    <x v="1"/>
    <x v="256"/>
    <x v="6"/>
    <x v="6"/>
    <x v="1"/>
    <x v="1"/>
    <x v="0"/>
    <x v="0"/>
    <x v="256"/>
    <n v="2616.6"/>
    <n v="18"/>
    <s v="Medium"/>
    <n v="0"/>
    <n v="1"/>
    <x v="1"/>
    <x v="0"/>
    <n v="30"/>
    <x v="0"/>
    <b v="1"/>
    <b v="1"/>
    <b v="0"/>
    <b v="0"/>
  </r>
  <r>
    <x v="2"/>
    <x v="967"/>
    <s v="Client_1817"/>
    <x v="3"/>
    <x v="10"/>
    <x v="0"/>
    <x v="542"/>
    <x v="7"/>
    <x v="7"/>
    <x v="0"/>
    <x v="0"/>
    <x v="2"/>
    <x v="2"/>
    <x v="180"/>
    <n v="3854.45"/>
    <n v="4"/>
    <s v="Medium"/>
    <n v="0"/>
    <n v="0"/>
    <x v="0"/>
    <x v="1"/>
    <n v="6"/>
    <x v="2"/>
    <b v="1"/>
    <b v="0"/>
    <b v="0"/>
    <b v="0"/>
  </r>
  <r>
    <x v="0"/>
    <x v="968"/>
    <s v="Client_2511"/>
    <x v="2"/>
    <x v="6"/>
    <x v="2"/>
    <x v="543"/>
    <x v="10"/>
    <x v="10"/>
    <x v="0"/>
    <x v="1"/>
    <x v="5"/>
    <x v="5"/>
    <x v="454"/>
    <n v="1852.17"/>
    <n v="46"/>
    <s v="Low"/>
    <n v="0"/>
    <n v="1"/>
    <x v="2"/>
    <x v="0"/>
    <n v="30"/>
    <x v="0"/>
    <b v="1"/>
    <b v="1"/>
    <b v="0"/>
    <b v="0"/>
  </r>
  <r>
    <x v="1"/>
    <x v="969"/>
    <s v="Client_1126"/>
    <x v="0"/>
    <x v="0"/>
    <x v="0"/>
    <x v="149"/>
    <x v="0"/>
    <x v="0"/>
    <x v="1"/>
    <x v="0"/>
    <x v="4"/>
    <x v="4"/>
    <x v="91"/>
    <n v="2882.07"/>
    <n v="6"/>
    <s v="Medium"/>
    <n v="0"/>
    <n v="0"/>
    <x v="0"/>
    <x v="0"/>
    <n v="48"/>
    <x v="0"/>
    <b v="1"/>
    <b v="1"/>
    <b v="0"/>
    <b v="0"/>
  </r>
  <r>
    <x v="2"/>
    <x v="970"/>
    <s v="Client_500"/>
    <x v="1"/>
    <x v="0"/>
    <x v="1"/>
    <x v="418"/>
    <x v="7"/>
    <x v="7"/>
    <x v="1"/>
    <x v="0"/>
    <x v="0"/>
    <x v="0"/>
    <x v="67"/>
    <n v="3955.91"/>
    <n v="35"/>
    <s v="High"/>
    <n v="0"/>
    <n v="1"/>
    <x v="1"/>
    <x v="0"/>
    <n v="48"/>
    <x v="0"/>
    <b v="1"/>
    <b v="1"/>
    <b v="0"/>
    <b v="0"/>
  </r>
  <r>
    <x v="0"/>
    <x v="971"/>
    <s v="Client_085"/>
    <x v="4"/>
    <x v="13"/>
    <x v="0"/>
    <x v="443"/>
    <x v="3"/>
    <x v="3"/>
    <x v="1"/>
    <x v="2"/>
    <x v="1"/>
    <x v="1"/>
    <x v="258"/>
    <n v="3975.19"/>
    <n v="49"/>
    <s v="High"/>
    <n v="0"/>
    <n v="0"/>
    <x v="0"/>
    <x v="0"/>
    <n v="42"/>
    <x v="0"/>
    <b v="1"/>
    <b v="1"/>
    <b v="0"/>
    <b v="0"/>
  </r>
  <r>
    <x v="0"/>
    <x v="972"/>
    <s v="Client_554"/>
    <x v="1"/>
    <x v="6"/>
    <x v="3"/>
    <x v="544"/>
    <x v="9"/>
    <x v="9"/>
    <x v="1"/>
    <x v="3"/>
    <x v="6"/>
    <x v="6"/>
    <x v="497"/>
    <n v="4625.9399999999996"/>
    <n v="20"/>
    <s v="High"/>
    <n v="0"/>
    <n v="0"/>
    <x v="3"/>
    <x v="0"/>
    <n v="36"/>
    <x v="0"/>
    <b v="1"/>
    <b v="1"/>
    <b v="0"/>
    <b v="0"/>
  </r>
  <r>
    <x v="0"/>
    <x v="973"/>
    <s v="Client_694"/>
    <x v="2"/>
    <x v="12"/>
    <x v="2"/>
    <x v="545"/>
    <x v="11"/>
    <x v="11"/>
    <x v="1"/>
    <x v="2"/>
    <x v="4"/>
    <x v="4"/>
    <x v="69"/>
    <n v="1206.4000000000001"/>
    <n v="18"/>
    <s v="Low"/>
    <n v="0"/>
    <n v="1"/>
    <x v="2"/>
    <x v="0"/>
    <n v="30"/>
    <x v="0"/>
    <b v="1"/>
    <b v="1"/>
    <b v="0"/>
    <b v="0"/>
  </r>
  <r>
    <x v="1"/>
    <x v="974"/>
    <s v="Client_163"/>
    <x v="2"/>
    <x v="7"/>
    <x v="2"/>
    <x v="497"/>
    <x v="7"/>
    <x v="7"/>
    <x v="0"/>
    <x v="0"/>
    <x v="5"/>
    <x v="5"/>
    <x v="330"/>
    <n v="2800.81"/>
    <n v="7"/>
    <s v="Medium"/>
    <n v="0"/>
    <n v="1"/>
    <x v="2"/>
    <x v="0"/>
    <n v="36"/>
    <x v="0"/>
    <b v="1"/>
    <b v="1"/>
    <b v="0"/>
    <b v="0"/>
  </r>
  <r>
    <x v="0"/>
    <x v="975"/>
    <s v="Client_2707"/>
    <x v="0"/>
    <x v="6"/>
    <x v="4"/>
    <x v="546"/>
    <x v="1"/>
    <x v="1"/>
    <x v="1"/>
    <x v="0"/>
    <x v="0"/>
    <x v="0"/>
    <x v="40"/>
    <n v="4556.2"/>
    <n v="49"/>
    <s v="High"/>
    <n v="1"/>
    <n v="1"/>
    <x v="4"/>
    <x v="0"/>
    <n v="42"/>
    <x v="0"/>
    <b v="1"/>
    <b v="1"/>
    <b v="0"/>
    <b v="1"/>
  </r>
  <r>
    <x v="0"/>
    <x v="976"/>
    <s v="Client_1524"/>
    <x v="1"/>
    <x v="1"/>
    <x v="4"/>
    <x v="213"/>
    <x v="5"/>
    <x v="5"/>
    <x v="0"/>
    <x v="2"/>
    <x v="0"/>
    <x v="0"/>
    <x v="71"/>
    <n v="4623.7700000000004"/>
    <n v="35"/>
    <s v="High"/>
    <n v="1"/>
    <n v="1"/>
    <x v="4"/>
    <x v="0"/>
    <n v="54"/>
    <x v="0"/>
    <b v="1"/>
    <b v="1"/>
    <b v="0"/>
    <b v="1"/>
  </r>
  <r>
    <x v="2"/>
    <x v="977"/>
    <s v="Client_858"/>
    <x v="3"/>
    <x v="12"/>
    <x v="2"/>
    <x v="14"/>
    <x v="0"/>
    <x v="0"/>
    <x v="0"/>
    <x v="0"/>
    <x v="6"/>
    <x v="6"/>
    <x v="463"/>
    <n v="2766.66"/>
    <n v="12"/>
    <s v="Medium"/>
    <n v="0"/>
    <n v="1"/>
    <x v="2"/>
    <x v="0"/>
    <n v="54"/>
    <x v="0"/>
    <b v="1"/>
    <b v="1"/>
    <b v="0"/>
    <b v="0"/>
  </r>
  <r>
    <x v="0"/>
    <x v="978"/>
    <s v="Client_2334"/>
    <x v="4"/>
    <x v="4"/>
    <x v="0"/>
    <x v="458"/>
    <x v="3"/>
    <x v="3"/>
    <x v="1"/>
    <x v="2"/>
    <x v="2"/>
    <x v="2"/>
    <x v="191"/>
    <n v="2761.29"/>
    <n v="43"/>
    <s v="Medium"/>
    <n v="0"/>
    <n v="0"/>
    <x v="0"/>
    <x v="1"/>
    <n v="18"/>
    <x v="0"/>
    <b v="1"/>
    <b v="0"/>
    <b v="0"/>
    <b v="0"/>
  </r>
  <r>
    <x v="3"/>
    <x v="979"/>
    <s v="Client_748"/>
    <x v="0"/>
    <x v="8"/>
    <x v="2"/>
    <x v="445"/>
    <x v="4"/>
    <x v="4"/>
    <x v="1"/>
    <x v="3"/>
    <x v="6"/>
    <x v="6"/>
    <x v="128"/>
    <n v="2386.3200000000002"/>
    <n v="30"/>
    <s v="Medium"/>
    <n v="0"/>
    <n v="1"/>
    <x v="2"/>
    <x v="1"/>
    <n v="6"/>
    <x v="0"/>
    <b v="1"/>
    <b v="0"/>
    <b v="0"/>
    <b v="0"/>
  </r>
  <r>
    <x v="1"/>
    <x v="980"/>
    <s v="Client_2050"/>
    <x v="4"/>
    <x v="13"/>
    <x v="1"/>
    <x v="538"/>
    <x v="11"/>
    <x v="11"/>
    <x v="0"/>
    <x v="2"/>
    <x v="5"/>
    <x v="5"/>
    <x v="152"/>
    <n v="1136.75"/>
    <n v="50"/>
    <s v="Low"/>
    <n v="0"/>
    <n v="1"/>
    <x v="1"/>
    <x v="0"/>
    <n v="66"/>
    <x v="0"/>
    <b v="1"/>
    <b v="1"/>
    <b v="0"/>
    <b v="0"/>
  </r>
  <r>
    <x v="1"/>
    <x v="981"/>
    <s v="Client_202"/>
    <x v="1"/>
    <x v="7"/>
    <x v="0"/>
    <x v="270"/>
    <x v="8"/>
    <x v="8"/>
    <x v="1"/>
    <x v="3"/>
    <x v="5"/>
    <x v="5"/>
    <x v="498"/>
    <n v="2599.9"/>
    <n v="43"/>
    <s v="Medium"/>
    <n v="0"/>
    <n v="0"/>
    <x v="0"/>
    <x v="0"/>
    <n v="48"/>
    <x v="0"/>
    <b v="1"/>
    <b v="1"/>
    <b v="0"/>
    <b v="0"/>
  </r>
  <r>
    <x v="1"/>
    <x v="982"/>
    <s v="Client_728"/>
    <x v="1"/>
    <x v="8"/>
    <x v="0"/>
    <x v="246"/>
    <x v="7"/>
    <x v="7"/>
    <x v="1"/>
    <x v="0"/>
    <x v="1"/>
    <x v="1"/>
    <x v="367"/>
    <n v="2514.5700000000002"/>
    <n v="32"/>
    <s v="Medium"/>
    <n v="0"/>
    <n v="0"/>
    <x v="0"/>
    <x v="1"/>
    <n v="12"/>
    <x v="0"/>
    <b v="1"/>
    <b v="0"/>
    <b v="0"/>
    <b v="0"/>
  </r>
  <r>
    <x v="3"/>
    <x v="983"/>
    <s v="Client_1300"/>
    <x v="3"/>
    <x v="5"/>
    <x v="0"/>
    <x v="431"/>
    <x v="11"/>
    <x v="11"/>
    <x v="0"/>
    <x v="2"/>
    <x v="6"/>
    <x v="6"/>
    <x v="401"/>
    <n v="2056.9899999999998"/>
    <n v="50"/>
    <s v="Medium"/>
    <n v="0"/>
    <n v="0"/>
    <x v="0"/>
    <x v="1"/>
    <n v="6"/>
    <x v="0"/>
    <b v="1"/>
    <b v="0"/>
    <b v="0"/>
    <b v="0"/>
  </r>
  <r>
    <x v="2"/>
    <x v="984"/>
    <s v="Client_270"/>
    <x v="4"/>
    <x v="2"/>
    <x v="1"/>
    <x v="91"/>
    <x v="4"/>
    <x v="4"/>
    <x v="1"/>
    <x v="3"/>
    <x v="2"/>
    <x v="2"/>
    <x v="335"/>
    <n v="4346.3599999999997"/>
    <n v="24"/>
    <s v="High"/>
    <n v="0"/>
    <n v="1"/>
    <x v="1"/>
    <x v="1"/>
    <n v="6"/>
    <x v="0"/>
    <b v="1"/>
    <b v="0"/>
    <b v="0"/>
    <b v="0"/>
  </r>
  <r>
    <x v="2"/>
    <x v="985"/>
    <s v="Client_1869"/>
    <x v="3"/>
    <x v="0"/>
    <x v="3"/>
    <x v="181"/>
    <x v="4"/>
    <x v="4"/>
    <x v="1"/>
    <x v="3"/>
    <x v="4"/>
    <x v="4"/>
    <x v="499"/>
    <n v="3669.58"/>
    <n v="31"/>
    <s v="Medium"/>
    <n v="0"/>
    <n v="0"/>
    <x v="3"/>
    <x v="1"/>
    <n v="18"/>
    <x v="0"/>
    <b v="1"/>
    <b v="0"/>
    <b v="0"/>
    <b v="0"/>
  </r>
  <r>
    <x v="1"/>
    <x v="986"/>
    <s v="Client_2132"/>
    <x v="2"/>
    <x v="3"/>
    <x v="3"/>
    <x v="295"/>
    <x v="2"/>
    <x v="2"/>
    <x v="0"/>
    <x v="1"/>
    <x v="0"/>
    <x v="0"/>
    <x v="329"/>
    <n v="4332.96"/>
    <n v="15"/>
    <s v="High"/>
    <n v="0"/>
    <n v="0"/>
    <x v="3"/>
    <x v="0"/>
    <n v="42"/>
    <x v="0"/>
    <b v="1"/>
    <b v="1"/>
    <b v="0"/>
    <b v="0"/>
  </r>
  <r>
    <x v="3"/>
    <x v="987"/>
    <s v="Client_283"/>
    <x v="2"/>
    <x v="14"/>
    <x v="4"/>
    <x v="547"/>
    <x v="9"/>
    <x v="9"/>
    <x v="1"/>
    <x v="3"/>
    <x v="4"/>
    <x v="4"/>
    <x v="299"/>
    <n v="2657.35"/>
    <n v="41"/>
    <s v="Medium"/>
    <n v="1"/>
    <n v="1"/>
    <x v="4"/>
    <x v="0"/>
    <n v="48"/>
    <x v="0"/>
    <b v="1"/>
    <b v="1"/>
    <b v="0"/>
    <b v="1"/>
  </r>
  <r>
    <x v="0"/>
    <x v="988"/>
    <s v="Client_938"/>
    <x v="0"/>
    <x v="11"/>
    <x v="4"/>
    <x v="447"/>
    <x v="8"/>
    <x v="8"/>
    <x v="0"/>
    <x v="3"/>
    <x v="1"/>
    <x v="1"/>
    <x v="33"/>
    <n v="3918.72"/>
    <n v="26"/>
    <s v="Medium"/>
    <n v="1"/>
    <n v="1"/>
    <x v="4"/>
    <x v="0"/>
    <n v="66"/>
    <x v="0"/>
    <b v="1"/>
    <b v="1"/>
    <b v="0"/>
    <b v="1"/>
  </r>
  <r>
    <x v="1"/>
    <x v="989"/>
    <s v="Client_1500"/>
    <x v="3"/>
    <x v="0"/>
    <x v="4"/>
    <x v="548"/>
    <x v="3"/>
    <x v="3"/>
    <x v="0"/>
    <x v="2"/>
    <x v="6"/>
    <x v="6"/>
    <x v="224"/>
    <n v="4850.4399999999996"/>
    <n v="21"/>
    <s v="High"/>
    <n v="1"/>
    <n v="1"/>
    <x v="4"/>
    <x v="0"/>
    <n v="36"/>
    <x v="0"/>
    <b v="1"/>
    <b v="1"/>
    <b v="0"/>
    <b v="1"/>
  </r>
  <r>
    <x v="3"/>
    <x v="990"/>
    <s v="Client_298"/>
    <x v="3"/>
    <x v="1"/>
    <x v="2"/>
    <x v="355"/>
    <x v="2"/>
    <x v="2"/>
    <x v="0"/>
    <x v="1"/>
    <x v="6"/>
    <x v="6"/>
    <x v="50"/>
    <n v="4447.8900000000003"/>
    <n v="5"/>
    <s v="High"/>
    <n v="0"/>
    <n v="1"/>
    <x v="2"/>
    <x v="0"/>
    <n v="54"/>
    <x v="2"/>
    <b v="1"/>
    <b v="1"/>
    <b v="0"/>
    <b v="0"/>
  </r>
  <r>
    <x v="0"/>
    <x v="991"/>
    <s v="Client_2904"/>
    <x v="2"/>
    <x v="5"/>
    <x v="1"/>
    <x v="11"/>
    <x v="8"/>
    <x v="8"/>
    <x v="1"/>
    <x v="3"/>
    <x v="1"/>
    <x v="1"/>
    <x v="282"/>
    <n v="2594.81"/>
    <n v="32"/>
    <s v="Medium"/>
    <n v="0"/>
    <n v="1"/>
    <x v="1"/>
    <x v="0"/>
    <n v="42"/>
    <x v="0"/>
    <b v="1"/>
    <b v="1"/>
    <b v="0"/>
    <b v="0"/>
  </r>
  <r>
    <x v="2"/>
    <x v="992"/>
    <s v="Client_1797"/>
    <x v="1"/>
    <x v="14"/>
    <x v="4"/>
    <x v="160"/>
    <x v="6"/>
    <x v="6"/>
    <x v="0"/>
    <x v="1"/>
    <x v="3"/>
    <x v="3"/>
    <x v="348"/>
    <n v="4840.41"/>
    <n v="6"/>
    <s v="High"/>
    <n v="1"/>
    <n v="1"/>
    <x v="4"/>
    <x v="0"/>
    <n v="36"/>
    <x v="0"/>
    <b v="1"/>
    <b v="1"/>
    <b v="0"/>
    <b v="1"/>
  </r>
  <r>
    <x v="0"/>
    <x v="993"/>
    <s v="Client_2260"/>
    <x v="3"/>
    <x v="8"/>
    <x v="2"/>
    <x v="373"/>
    <x v="6"/>
    <x v="6"/>
    <x v="0"/>
    <x v="1"/>
    <x v="3"/>
    <x v="3"/>
    <x v="49"/>
    <n v="1865.18"/>
    <n v="32"/>
    <s v="Low"/>
    <n v="0"/>
    <n v="1"/>
    <x v="2"/>
    <x v="0"/>
    <n v="60"/>
    <x v="0"/>
    <b v="1"/>
    <b v="1"/>
    <b v="0"/>
    <b v="0"/>
  </r>
  <r>
    <x v="3"/>
    <x v="994"/>
    <s v="Client_2308"/>
    <x v="0"/>
    <x v="5"/>
    <x v="3"/>
    <x v="324"/>
    <x v="4"/>
    <x v="4"/>
    <x v="0"/>
    <x v="3"/>
    <x v="6"/>
    <x v="6"/>
    <x v="24"/>
    <n v="4407.49"/>
    <n v="18"/>
    <s v="High"/>
    <n v="0"/>
    <n v="0"/>
    <x v="3"/>
    <x v="1"/>
    <n v="12"/>
    <x v="0"/>
    <b v="1"/>
    <b v="0"/>
    <b v="0"/>
    <b v="0"/>
  </r>
  <r>
    <x v="2"/>
    <x v="995"/>
    <s v="Client_215"/>
    <x v="2"/>
    <x v="13"/>
    <x v="0"/>
    <x v="66"/>
    <x v="8"/>
    <x v="8"/>
    <x v="0"/>
    <x v="3"/>
    <x v="3"/>
    <x v="3"/>
    <x v="236"/>
    <n v="3257.06"/>
    <n v="38"/>
    <s v="Medium"/>
    <n v="0"/>
    <n v="0"/>
    <x v="0"/>
    <x v="0"/>
    <n v="30"/>
    <x v="0"/>
    <b v="1"/>
    <b v="1"/>
    <b v="0"/>
    <b v="0"/>
  </r>
  <r>
    <x v="1"/>
    <x v="996"/>
    <s v="Client_2243"/>
    <x v="0"/>
    <x v="14"/>
    <x v="2"/>
    <x v="147"/>
    <x v="8"/>
    <x v="8"/>
    <x v="1"/>
    <x v="3"/>
    <x v="2"/>
    <x v="2"/>
    <x v="500"/>
    <n v="4670.78"/>
    <n v="41"/>
    <s v="High"/>
    <n v="0"/>
    <n v="1"/>
    <x v="2"/>
    <x v="0"/>
    <n v="42"/>
    <x v="0"/>
    <b v="1"/>
    <b v="1"/>
    <b v="0"/>
    <b v="0"/>
  </r>
  <r>
    <x v="0"/>
    <x v="997"/>
    <s v="Client_2061"/>
    <x v="0"/>
    <x v="7"/>
    <x v="2"/>
    <x v="275"/>
    <x v="4"/>
    <x v="4"/>
    <x v="1"/>
    <x v="3"/>
    <x v="5"/>
    <x v="5"/>
    <x v="44"/>
    <n v="3541.22"/>
    <n v="41"/>
    <s v="Medium"/>
    <n v="0"/>
    <n v="1"/>
    <x v="2"/>
    <x v="0"/>
    <n v="42"/>
    <x v="0"/>
    <b v="1"/>
    <b v="1"/>
    <b v="0"/>
    <b v="0"/>
  </r>
  <r>
    <x v="2"/>
    <x v="998"/>
    <s v="Client_671"/>
    <x v="2"/>
    <x v="5"/>
    <x v="4"/>
    <x v="392"/>
    <x v="7"/>
    <x v="7"/>
    <x v="0"/>
    <x v="0"/>
    <x v="6"/>
    <x v="6"/>
    <x v="501"/>
    <n v="4932.83"/>
    <n v="27"/>
    <s v="High"/>
    <n v="1"/>
    <n v="1"/>
    <x v="4"/>
    <x v="0"/>
    <n v="24"/>
    <x v="0"/>
    <b v="1"/>
    <b v="1"/>
    <b v="0"/>
    <b v="1"/>
  </r>
  <r>
    <x v="0"/>
    <x v="999"/>
    <s v="Client_2188"/>
    <x v="1"/>
    <x v="0"/>
    <x v="3"/>
    <x v="549"/>
    <x v="2"/>
    <x v="2"/>
    <x v="0"/>
    <x v="1"/>
    <x v="5"/>
    <x v="5"/>
    <x v="437"/>
    <n v="2067.15"/>
    <n v="6"/>
    <s v="Medium"/>
    <n v="0"/>
    <n v="0"/>
    <x v="3"/>
    <x v="0"/>
    <n v="48"/>
    <x v="0"/>
    <b v="1"/>
    <b v="1"/>
    <b v="0"/>
    <b v="0"/>
  </r>
  <r>
    <x v="1"/>
    <x v="1000"/>
    <s v="Client_555"/>
    <x v="2"/>
    <x v="12"/>
    <x v="4"/>
    <x v="148"/>
    <x v="5"/>
    <x v="5"/>
    <x v="0"/>
    <x v="2"/>
    <x v="2"/>
    <x v="2"/>
    <x v="502"/>
    <n v="1947.91"/>
    <n v="18"/>
    <s v="Low"/>
    <n v="1"/>
    <n v="1"/>
    <x v="4"/>
    <x v="1"/>
    <n v="18"/>
    <x v="0"/>
    <b v="1"/>
    <b v="0"/>
    <b v="0"/>
    <b v="1"/>
  </r>
  <r>
    <x v="1"/>
    <x v="1001"/>
    <s v="Client_2559"/>
    <x v="4"/>
    <x v="5"/>
    <x v="2"/>
    <x v="159"/>
    <x v="1"/>
    <x v="1"/>
    <x v="0"/>
    <x v="0"/>
    <x v="4"/>
    <x v="4"/>
    <x v="503"/>
    <n v="4769.54"/>
    <n v="26"/>
    <s v="High"/>
    <n v="0"/>
    <n v="1"/>
    <x v="2"/>
    <x v="0"/>
    <n v="42"/>
    <x v="0"/>
    <b v="1"/>
    <b v="1"/>
    <b v="0"/>
    <b v="0"/>
  </r>
  <r>
    <x v="2"/>
    <x v="1002"/>
    <s v="Client_1939"/>
    <x v="1"/>
    <x v="0"/>
    <x v="1"/>
    <x v="65"/>
    <x v="8"/>
    <x v="8"/>
    <x v="0"/>
    <x v="3"/>
    <x v="0"/>
    <x v="0"/>
    <x v="295"/>
    <n v="1477.02"/>
    <n v="13"/>
    <s v="Low"/>
    <n v="0"/>
    <n v="1"/>
    <x v="1"/>
    <x v="0"/>
    <n v="36"/>
    <x v="0"/>
    <b v="1"/>
    <b v="1"/>
    <b v="0"/>
    <b v="0"/>
  </r>
  <r>
    <x v="1"/>
    <x v="1003"/>
    <s v="Client_1202"/>
    <x v="4"/>
    <x v="13"/>
    <x v="0"/>
    <x v="135"/>
    <x v="11"/>
    <x v="11"/>
    <x v="1"/>
    <x v="2"/>
    <x v="2"/>
    <x v="2"/>
    <x v="432"/>
    <n v="3824.84"/>
    <n v="34"/>
    <s v="Medium"/>
    <n v="0"/>
    <n v="0"/>
    <x v="0"/>
    <x v="0"/>
    <n v="66"/>
    <x v="0"/>
    <b v="1"/>
    <b v="1"/>
    <b v="0"/>
    <b v="0"/>
  </r>
  <r>
    <x v="0"/>
    <x v="1004"/>
    <s v="Client_1510"/>
    <x v="0"/>
    <x v="10"/>
    <x v="4"/>
    <x v="6"/>
    <x v="1"/>
    <x v="1"/>
    <x v="0"/>
    <x v="0"/>
    <x v="4"/>
    <x v="4"/>
    <x v="25"/>
    <n v="1733.39"/>
    <n v="15"/>
    <s v="Low"/>
    <n v="1"/>
    <n v="1"/>
    <x v="4"/>
    <x v="2"/>
    <n v="0"/>
    <x v="0"/>
    <b v="1"/>
    <b v="0"/>
    <b v="0"/>
    <b v="1"/>
  </r>
  <r>
    <x v="0"/>
    <x v="1005"/>
    <s v="Client_2389"/>
    <x v="1"/>
    <x v="4"/>
    <x v="2"/>
    <x v="268"/>
    <x v="9"/>
    <x v="9"/>
    <x v="1"/>
    <x v="3"/>
    <x v="6"/>
    <x v="6"/>
    <x v="8"/>
    <n v="4373.0600000000004"/>
    <n v="21"/>
    <s v="High"/>
    <n v="0"/>
    <n v="1"/>
    <x v="2"/>
    <x v="1"/>
    <n v="12"/>
    <x v="0"/>
    <b v="1"/>
    <b v="0"/>
    <b v="0"/>
    <b v="0"/>
  </r>
  <r>
    <x v="1"/>
    <x v="1006"/>
    <s v="Client_909"/>
    <x v="3"/>
    <x v="12"/>
    <x v="4"/>
    <x v="550"/>
    <x v="1"/>
    <x v="1"/>
    <x v="1"/>
    <x v="0"/>
    <x v="3"/>
    <x v="3"/>
    <x v="101"/>
    <n v="1927.23"/>
    <n v="6"/>
    <s v="Low"/>
    <n v="1"/>
    <n v="1"/>
    <x v="4"/>
    <x v="1"/>
    <n v="18"/>
    <x v="0"/>
    <b v="1"/>
    <b v="0"/>
    <b v="0"/>
    <b v="1"/>
  </r>
  <r>
    <x v="0"/>
    <x v="1007"/>
    <s v="Client_2225"/>
    <x v="0"/>
    <x v="12"/>
    <x v="1"/>
    <x v="551"/>
    <x v="5"/>
    <x v="5"/>
    <x v="1"/>
    <x v="2"/>
    <x v="4"/>
    <x v="4"/>
    <x v="469"/>
    <n v="3175.68"/>
    <n v="9"/>
    <s v="Medium"/>
    <n v="0"/>
    <n v="1"/>
    <x v="1"/>
    <x v="0"/>
    <n v="60"/>
    <x v="0"/>
    <b v="1"/>
    <b v="1"/>
    <b v="0"/>
    <b v="0"/>
  </r>
  <r>
    <x v="3"/>
    <x v="1008"/>
    <s v="Client_446"/>
    <x v="4"/>
    <x v="10"/>
    <x v="0"/>
    <x v="448"/>
    <x v="4"/>
    <x v="4"/>
    <x v="0"/>
    <x v="3"/>
    <x v="2"/>
    <x v="2"/>
    <x v="180"/>
    <n v="4544.03"/>
    <n v="1"/>
    <s v="High"/>
    <n v="0"/>
    <n v="0"/>
    <x v="0"/>
    <x v="1"/>
    <n v="6"/>
    <x v="1"/>
    <b v="1"/>
    <b v="0"/>
    <b v="0"/>
    <b v="0"/>
  </r>
  <r>
    <x v="2"/>
    <x v="1009"/>
    <s v="Client_919"/>
    <x v="1"/>
    <x v="6"/>
    <x v="2"/>
    <x v="67"/>
    <x v="1"/>
    <x v="1"/>
    <x v="1"/>
    <x v="0"/>
    <x v="5"/>
    <x v="5"/>
    <x v="36"/>
    <n v="4934.59"/>
    <n v="10"/>
    <s v="High"/>
    <n v="0"/>
    <n v="1"/>
    <x v="2"/>
    <x v="0"/>
    <n v="36"/>
    <x v="0"/>
    <b v="1"/>
    <b v="1"/>
    <b v="0"/>
    <b v="0"/>
  </r>
  <r>
    <x v="1"/>
    <x v="1010"/>
    <s v="Client_590"/>
    <x v="2"/>
    <x v="6"/>
    <x v="2"/>
    <x v="552"/>
    <x v="5"/>
    <x v="5"/>
    <x v="1"/>
    <x v="2"/>
    <x v="5"/>
    <x v="5"/>
    <x v="18"/>
    <n v="1220.95"/>
    <n v="15"/>
    <s v="Low"/>
    <n v="0"/>
    <n v="1"/>
    <x v="2"/>
    <x v="0"/>
    <n v="36"/>
    <x v="0"/>
    <b v="1"/>
    <b v="1"/>
    <b v="0"/>
    <b v="0"/>
  </r>
  <r>
    <x v="0"/>
    <x v="1011"/>
    <s v="Client_1659"/>
    <x v="0"/>
    <x v="12"/>
    <x v="3"/>
    <x v="416"/>
    <x v="5"/>
    <x v="5"/>
    <x v="1"/>
    <x v="2"/>
    <x v="3"/>
    <x v="3"/>
    <x v="408"/>
    <n v="4025.25"/>
    <n v="48"/>
    <s v="High"/>
    <n v="0"/>
    <n v="0"/>
    <x v="3"/>
    <x v="2"/>
    <n v="0"/>
    <x v="0"/>
    <b v="1"/>
    <b v="0"/>
    <b v="0"/>
    <b v="0"/>
  </r>
  <r>
    <x v="1"/>
    <x v="1012"/>
    <s v="Client_2329"/>
    <x v="2"/>
    <x v="0"/>
    <x v="0"/>
    <x v="349"/>
    <x v="4"/>
    <x v="4"/>
    <x v="1"/>
    <x v="3"/>
    <x v="1"/>
    <x v="1"/>
    <x v="348"/>
    <n v="4040.66"/>
    <n v="2"/>
    <s v="High"/>
    <n v="0"/>
    <n v="0"/>
    <x v="0"/>
    <x v="0"/>
    <n v="36"/>
    <x v="1"/>
    <b v="1"/>
    <b v="1"/>
    <b v="0"/>
    <b v="0"/>
  </r>
  <r>
    <x v="2"/>
    <x v="1013"/>
    <s v="Client_710"/>
    <x v="0"/>
    <x v="2"/>
    <x v="1"/>
    <x v="553"/>
    <x v="6"/>
    <x v="6"/>
    <x v="1"/>
    <x v="1"/>
    <x v="2"/>
    <x v="2"/>
    <x v="332"/>
    <n v="2131.6799999999998"/>
    <n v="18"/>
    <s v="Medium"/>
    <n v="0"/>
    <n v="1"/>
    <x v="1"/>
    <x v="0"/>
    <n v="30"/>
    <x v="0"/>
    <b v="1"/>
    <b v="1"/>
    <b v="0"/>
    <b v="0"/>
  </r>
  <r>
    <x v="0"/>
    <x v="1014"/>
    <s v="Client_115"/>
    <x v="1"/>
    <x v="2"/>
    <x v="2"/>
    <x v="405"/>
    <x v="10"/>
    <x v="10"/>
    <x v="0"/>
    <x v="1"/>
    <x v="5"/>
    <x v="5"/>
    <x v="11"/>
    <n v="2247.96"/>
    <n v="3"/>
    <s v="Medium"/>
    <n v="0"/>
    <n v="1"/>
    <x v="2"/>
    <x v="1"/>
    <n v="12"/>
    <x v="2"/>
    <b v="1"/>
    <b v="0"/>
    <b v="0"/>
    <b v="0"/>
  </r>
  <r>
    <x v="2"/>
    <x v="1015"/>
    <s v="Client_487"/>
    <x v="3"/>
    <x v="7"/>
    <x v="2"/>
    <x v="554"/>
    <x v="8"/>
    <x v="8"/>
    <x v="1"/>
    <x v="3"/>
    <x v="4"/>
    <x v="4"/>
    <x v="384"/>
    <n v="2967.53"/>
    <n v="25"/>
    <s v="Medium"/>
    <n v="0"/>
    <n v="1"/>
    <x v="2"/>
    <x v="0"/>
    <n v="48"/>
    <x v="0"/>
    <b v="1"/>
    <b v="1"/>
    <b v="0"/>
    <b v="0"/>
  </r>
  <r>
    <x v="3"/>
    <x v="1016"/>
    <s v="Client_1161"/>
    <x v="2"/>
    <x v="1"/>
    <x v="2"/>
    <x v="471"/>
    <x v="5"/>
    <x v="5"/>
    <x v="1"/>
    <x v="2"/>
    <x v="4"/>
    <x v="4"/>
    <x v="504"/>
    <n v="3497.58"/>
    <n v="8"/>
    <s v="Medium"/>
    <n v="0"/>
    <n v="1"/>
    <x v="2"/>
    <x v="0"/>
    <n v="60"/>
    <x v="0"/>
    <b v="1"/>
    <b v="1"/>
    <b v="0"/>
    <b v="0"/>
  </r>
  <r>
    <x v="1"/>
    <x v="1017"/>
    <s v="Client_1083"/>
    <x v="2"/>
    <x v="9"/>
    <x v="2"/>
    <x v="555"/>
    <x v="6"/>
    <x v="6"/>
    <x v="1"/>
    <x v="1"/>
    <x v="5"/>
    <x v="5"/>
    <x v="258"/>
    <n v="2197.98"/>
    <n v="32"/>
    <s v="Medium"/>
    <n v="0"/>
    <n v="1"/>
    <x v="2"/>
    <x v="0"/>
    <n v="42"/>
    <x v="0"/>
    <b v="1"/>
    <b v="1"/>
    <b v="0"/>
    <b v="0"/>
  </r>
  <r>
    <x v="2"/>
    <x v="1018"/>
    <s v="Client_2311"/>
    <x v="0"/>
    <x v="12"/>
    <x v="0"/>
    <x v="319"/>
    <x v="9"/>
    <x v="9"/>
    <x v="1"/>
    <x v="3"/>
    <x v="6"/>
    <x v="6"/>
    <x v="1"/>
    <n v="1785.97"/>
    <n v="43"/>
    <s v="Low"/>
    <n v="0"/>
    <n v="0"/>
    <x v="0"/>
    <x v="0"/>
    <n v="60"/>
    <x v="0"/>
    <b v="1"/>
    <b v="1"/>
    <b v="0"/>
    <b v="0"/>
  </r>
  <r>
    <x v="1"/>
    <x v="1019"/>
    <s v="Client_2447"/>
    <x v="4"/>
    <x v="14"/>
    <x v="1"/>
    <x v="23"/>
    <x v="3"/>
    <x v="3"/>
    <x v="1"/>
    <x v="2"/>
    <x v="6"/>
    <x v="6"/>
    <x v="360"/>
    <n v="3764.09"/>
    <n v="4"/>
    <s v="Medium"/>
    <n v="0"/>
    <n v="1"/>
    <x v="1"/>
    <x v="0"/>
    <n v="66"/>
    <x v="2"/>
    <b v="1"/>
    <b v="1"/>
    <b v="0"/>
    <b v="0"/>
  </r>
  <r>
    <x v="3"/>
    <x v="1020"/>
    <s v="Client_1178"/>
    <x v="1"/>
    <x v="2"/>
    <x v="2"/>
    <x v="556"/>
    <x v="5"/>
    <x v="5"/>
    <x v="0"/>
    <x v="2"/>
    <x v="5"/>
    <x v="5"/>
    <x v="50"/>
    <n v="3630.58"/>
    <n v="1"/>
    <s v="Medium"/>
    <n v="0"/>
    <n v="1"/>
    <x v="2"/>
    <x v="0"/>
    <n v="54"/>
    <x v="1"/>
    <b v="1"/>
    <b v="1"/>
    <b v="0"/>
    <b v="0"/>
  </r>
  <r>
    <x v="1"/>
    <x v="1021"/>
    <s v="Client_1543"/>
    <x v="0"/>
    <x v="0"/>
    <x v="1"/>
    <x v="557"/>
    <x v="8"/>
    <x v="8"/>
    <x v="1"/>
    <x v="3"/>
    <x v="3"/>
    <x v="3"/>
    <x v="219"/>
    <n v="3707.47"/>
    <n v="46"/>
    <s v="Medium"/>
    <n v="0"/>
    <n v="1"/>
    <x v="1"/>
    <x v="0"/>
    <n v="36"/>
    <x v="0"/>
    <b v="1"/>
    <b v="1"/>
    <b v="0"/>
    <b v="0"/>
  </r>
  <r>
    <x v="0"/>
    <x v="1022"/>
    <s v="Client_1912"/>
    <x v="4"/>
    <x v="11"/>
    <x v="0"/>
    <x v="500"/>
    <x v="2"/>
    <x v="2"/>
    <x v="0"/>
    <x v="1"/>
    <x v="1"/>
    <x v="1"/>
    <x v="505"/>
    <n v="4455.32"/>
    <n v="45"/>
    <s v="High"/>
    <n v="0"/>
    <n v="0"/>
    <x v="0"/>
    <x v="0"/>
    <n v="30"/>
    <x v="0"/>
    <b v="1"/>
    <b v="1"/>
    <b v="0"/>
    <b v="0"/>
  </r>
  <r>
    <x v="1"/>
    <x v="1023"/>
    <s v="Client_2912"/>
    <x v="1"/>
    <x v="4"/>
    <x v="1"/>
    <x v="558"/>
    <x v="6"/>
    <x v="6"/>
    <x v="0"/>
    <x v="1"/>
    <x v="1"/>
    <x v="1"/>
    <x v="323"/>
    <n v="2155.62"/>
    <n v="24"/>
    <s v="Medium"/>
    <n v="0"/>
    <n v="1"/>
    <x v="1"/>
    <x v="2"/>
    <n v="0"/>
    <x v="0"/>
    <b v="1"/>
    <b v="0"/>
    <b v="0"/>
    <b v="0"/>
  </r>
  <r>
    <x v="3"/>
    <x v="1024"/>
    <s v="Client_287"/>
    <x v="4"/>
    <x v="2"/>
    <x v="2"/>
    <x v="160"/>
    <x v="6"/>
    <x v="6"/>
    <x v="0"/>
    <x v="1"/>
    <x v="3"/>
    <x v="3"/>
    <x v="133"/>
    <n v="2894.39"/>
    <n v="26"/>
    <s v="Medium"/>
    <n v="0"/>
    <n v="1"/>
    <x v="2"/>
    <x v="0"/>
    <n v="48"/>
    <x v="0"/>
    <b v="1"/>
    <b v="1"/>
    <b v="0"/>
    <b v="0"/>
  </r>
  <r>
    <x v="0"/>
    <x v="1025"/>
    <s v="Client_1089"/>
    <x v="0"/>
    <x v="0"/>
    <x v="2"/>
    <x v="161"/>
    <x v="10"/>
    <x v="10"/>
    <x v="1"/>
    <x v="1"/>
    <x v="6"/>
    <x v="6"/>
    <x v="506"/>
    <n v="1417.95"/>
    <n v="34"/>
    <s v="Low"/>
    <n v="0"/>
    <n v="1"/>
    <x v="2"/>
    <x v="0"/>
    <n v="54"/>
    <x v="0"/>
    <b v="1"/>
    <b v="1"/>
    <b v="0"/>
    <b v="0"/>
  </r>
  <r>
    <x v="3"/>
    <x v="1026"/>
    <s v="Client_1727"/>
    <x v="0"/>
    <x v="6"/>
    <x v="3"/>
    <x v="169"/>
    <x v="2"/>
    <x v="2"/>
    <x v="1"/>
    <x v="1"/>
    <x v="3"/>
    <x v="3"/>
    <x v="354"/>
    <n v="2078.7399999999998"/>
    <n v="38"/>
    <s v="Medium"/>
    <n v="0"/>
    <n v="0"/>
    <x v="3"/>
    <x v="1"/>
    <n v="18"/>
    <x v="0"/>
    <b v="1"/>
    <b v="0"/>
    <b v="0"/>
    <b v="0"/>
  </r>
  <r>
    <x v="2"/>
    <x v="1027"/>
    <s v="Client_1782"/>
    <x v="3"/>
    <x v="11"/>
    <x v="2"/>
    <x v="559"/>
    <x v="7"/>
    <x v="7"/>
    <x v="1"/>
    <x v="0"/>
    <x v="4"/>
    <x v="4"/>
    <x v="122"/>
    <n v="4107.5200000000004"/>
    <n v="8"/>
    <s v="High"/>
    <n v="0"/>
    <n v="1"/>
    <x v="2"/>
    <x v="0"/>
    <n v="42"/>
    <x v="0"/>
    <b v="1"/>
    <b v="1"/>
    <b v="0"/>
    <b v="0"/>
  </r>
  <r>
    <x v="0"/>
    <x v="1028"/>
    <s v="Client_263"/>
    <x v="1"/>
    <x v="14"/>
    <x v="3"/>
    <x v="560"/>
    <x v="1"/>
    <x v="1"/>
    <x v="0"/>
    <x v="0"/>
    <x v="5"/>
    <x v="5"/>
    <x v="119"/>
    <n v="2861.19"/>
    <n v="20"/>
    <s v="Medium"/>
    <n v="0"/>
    <n v="0"/>
    <x v="3"/>
    <x v="1"/>
    <n v="6"/>
    <x v="0"/>
    <b v="1"/>
    <b v="0"/>
    <b v="0"/>
    <b v="0"/>
  </r>
  <r>
    <x v="1"/>
    <x v="1029"/>
    <s v="Client_599"/>
    <x v="0"/>
    <x v="8"/>
    <x v="3"/>
    <x v="317"/>
    <x v="3"/>
    <x v="3"/>
    <x v="0"/>
    <x v="2"/>
    <x v="6"/>
    <x v="6"/>
    <x v="461"/>
    <n v="3179.59"/>
    <n v="49"/>
    <s v="Medium"/>
    <n v="0"/>
    <n v="0"/>
    <x v="3"/>
    <x v="0"/>
    <n v="42"/>
    <x v="0"/>
    <b v="1"/>
    <b v="1"/>
    <b v="0"/>
    <b v="0"/>
  </r>
  <r>
    <x v="3"/>
    <x v="1030"/>
    <s v="Client_2091"/>
    <x v="3"/>
    <x v="7"/>
    <x v="2"/>
    <x v="561"/>
    <x v="5"/>
    <x v="5"/>
    <x v="1"/>
    <x v="2"/>
    <x v="1"/>
    <x v="1"/>
    <x v="507"/>
    <n v="2054.0100000000002"/>
    <n v="36"/>
    <s v="Medium"/>
    <n v="0"/>
    <n v="1"/>
    <x v="2"/>
    <x v="0"/>
    <n v="36"/>
    <x v="0"/>
    <b v="1"/>
    <b v="1"/>
    <b v="0"/>
    <b v="0"/>
  </r>
  <r>
    <x v="3"/>
    <x v="1031"/>
    <s v="Client_2535"/>
    <x v="1"/>
    <x v="5"/>
    <x v="2"/>
    <x v="118"/>
    <x v="1"/>
    <x v="1"/>
    <x v="1"/>
    <x v="0"/>
    <x v="3"/>
    <x v="3"/>
    <x v="221"/>
    <n v="2975.96"/>
    <n v="35"/>
    <s v="Medium"/>
    <n v="0"/>
    <n v="1"/>
    <x v="2"/>
    <x v="0"/>
    <n v="54"/>
    <x v="0"/>
    <b v="1"/>
    <b v="1"/>
    <b v="0"/>
    <b v="0"/>
  </r>
  <r>
    <x v="2"/>
    <x v="1032"/>
    <s v="Client_1144"/>
    <x v="3"/>
    <x v="9"/>
    <x v="1"/>
    <x v="90"/>
    <x v="5"/>
    <x v="5"/>
    <x v="0"/>
    <x v="2"/>
    <x v="0"/>
    <x v="0"/>
    <x v="258"/>
    <n v="1854.79"/>
    <n v="47"/>
    <s v="Low"/>
    <n v="0"/>
    <n v="1"/>
    <x v="1"/>
    <x v="0"/>
    <n v="42"/>
    <x v="0"/>
    <b v="1"/>
    <b v="1"/>
    <b v="0"/>
    <b v="0"/>
  </r>
  <r>
    <x v="3"/>
    <x v="1033"/>
    <s v="Client_2816"/>
    <x v="2"/>
    <x v="1"/>
    <x v="2"/>
    <x v="130"/>
    <x v="11"/>
    <x v="11"/>
    <x v="1"/>
    <x v="2"/>
    <x v="0"/>
    <x v="0"/>
    <x v="508"/>
    <n v="1119.19"/>
    <n v="11"/>
    <s v="Low"/>
    <n v="0"/>
    <n v="1"/>
    <x v="2"/>
    <x v="0"/>
    <n v="42"/>
    <x v="0"/>
    <b v="1"/>
    <b v="1"/>
    <b v="0"/>
    <b v="0"/>
  </r>
  <r>
    <x v="3"/>
    <x v="1034"/>
    <s v="Client_1788"/>
    <x v="3"/>
    <x v="14"/>
    <x v="0"/>
    <x v="28"/>
    <x v="8"/>
    <x v="8"/>
    <x v="1"/>
    <x v="3"/>
    <x v="5"/>
    <x v="5"/>
    <x v="50"/>
    <n v="1193.8800000000001"/>
    <n v="48"/>
    <s v="Low"/>
    <n v="0"/>
    <n v="0"/>
    <x v="0"/>
    <x v="0"/>
    <n v="54"/>
    <x v="0"/>
    <b v="1"/>
    <b v="1"/>
    <b v="0"/>
    <b v="0"/>
  </r>
  <r>
    <x v="0"/>
    <x v="1035"/>
    <s v="Client_732"/>
    <x v="2"/>
    <x v="13"/>
    <x v="3"/>
    <x v="10"/>
    <x v="3"/>
    <x v="3"/>
    <x v="0"/>
    <x v="2"/>
    <x v="3"/>
    <x v="3"/>
    <x v="272"/>
    <n v="3106.27"/>
    <n v="39"/>
    <s v="Medium"/>
    <n v="0"/>
    <n v="0"/>
    <x v="3"/>
    <x v="0"/>
    <n v="60"/>
    <x v="0"/>
    <b v="1"/>
    <b v="1"/>
    <b v="0"/>
    <b v="0"/>
  </r>
  <r>
    <x v="3"/>
    <x v="1036"/>
    <s v="Client_2538"/>
    <x v="1"/>
    <x v="12"/>
    <x v="2"/>
    <x v="154"/>
    <x v="9"/>
    <x v="9"/>
    <x v="0"/>
    <x v="3"/>
    <x v="1"/>
    <x v="1"/>
    <x v="509"/>
    <n v="4511.88"/>
    <n v="12"/>
    <s v="High"/>
    <n v="0"/>
    <n v="1"/>
    <x v="2"/>
    <x v="1"/>
    <n v="18"/>
    <x v="0"/>
    <b v="1"/>
    <b v="0"/>
    <b v="0"/>
    <b v="0"/>
  </r>
  <r>
    <x v="0"/>
    <x v="1037"/>
    <s v="Client_2766"/>
    <x v="2"/>
    <x v="11"/>
    <x v="2"/>
    <x v="461"/>
    <x v="4"/>
    <x v="4"/>
    <x v="0"/>
    <x v="3"/>
    <x v="5"/>
    <x v="5"/>
    <x v="238"/>
    <n v="3860.53"/>
    <n v="16"/>
    <s v="Medium"/>
    <n v="0"/>
    <n v="1"/>
    <x v="2"/>
    <x v="0"/>
    <n v="54"/>
    <x v="0"/>
    <b v="1"/>
    <b v="1"/>
    <b v="0"/>
    <b v="0"/>
  </r>
  <r>
    <x v="0"/>
    <x v="1038"/>
    <s v="Client_1351"/>
    <x v="2"/>
    <x v="2"/>
    <x v="2"/>
    <x v="25"/>
    <x v="4"/>
    <x v="4"/>
    <x v="0"/>
    <x v="3"/>
    <x v="2"/>
    <x v="2"/>
    <x v="430"/>
    <n v="2048.16"/>
    <n v="2"/>
    <s v="Medium"/>
    <n v="0"/>
    <n v="1"/>
    <x v="2"/>
    <x v="1"/>
    <n v="12"/>
    <x v="1"/>
    <b v="1"/>
    <b v="0"/>
    <b v="0"/>
    <b v="0"/>
  </r>
  <r>
    <x v="2"/>
    <x v="1039"/>
    <s v="Client_1349"/>
    <x v="4"/>
    <x v="3"/>
    <x v="0"/>
    <x v="312"/>
    <x v="0"/>
    <x v="0"/>
    <x v="0"/>
    <x v="0"/>
    <x v="6"/>
    <x v="6"/>
    <x v="316"/>
    <n v="4399.53"/>
    <n v="19"/>
    <s v="High"/>
    <n v="0"/>
    <n v="0"/>
    <x v="0"/>
    <x v="1"/>
    <n v="6"/>
    <x v="0"/>
    <b v="1"/>
    <b v="0"/>
    <b v="0"/>
    <b v="0"/>
  </r>
  <r>
    <x v="0"/>
    <x v="1040"/>
    <s v="Client_1645"/>
    <x v="2"/>
    <x v="11"/>
    <x v="4"/>
    <x v="562"/>
    <x v="1"/>
    <x v="1"/>
    <x v="0"/>
    <x v="0"/>
    <x v="1"/>
    <x v="1"/>
    <x v="68"/>
    <n v="4733.51"/>
    <n v="33"/>
    <s v="High"/>
    <n v="1"/>
    <n v="1"/>
    <x v="4"/>
    <x v="1"/>
    <n v="6"/>
    <x v="0"/>
    <b v="1"/>
    <b v="0"/>
    <b v="0"/>
    <b v="1"/>
  </r>
  <r>
    <x v="0"/>
    <x v="1041"/>
    <s v="Client_427"/>
    <x v="0"/>
    <x v="14"/>
    <x v="1"/>
    <x v="296"/>
    <x v="11"/>
    <x v="11"/>
    <x v="1"/>
    <x v="2"/>
    <x v="5"/>
    <x v="5"/>
    <x v="128"/>
    <n v="3566.88"/>
    <s v="N/A"/>
    <s v="Medium"/>
    <n v="0"/>
    <n v="1"/>
    <x v="1"/>
    <x v="1"/>
    <n v="6"/>
    <x v="0"/>
    <b v="1"/>
    <b v="0"/>
    <b v="0"/>
    <b v="0"/>
  </r>
  <r>
    <x v="1"/>
    <x v="1042"/>
    <s v="Client_2079"/>
    <x v="1"/>
    <x v="11"/>
    <x v="0"/>
    <x v="563"/>
    <x v="8"/>
    <x v="8"/>
    <x v="0"/>
    <x v="3"/>
    <x v="2"/>
    <x v="2"/>
    <x v="84"/>
    <n v="2829.45"/>
    <n v="42"/>
    <s v="Medium"/>
    <n v="0"/>
    <n v="0"/>
    <x v="0"/>
    <x v="0"/>
    <n v="24"/>
    <x v="0"/>
    <b v="1"/>
    <b v="1"/>
    <b v="0"/>
    <b v="0"/>
  </r>
  <r>
    <x v="2"/>
    <x v="1043"/>
    <s v="Client_2405"/>
    <x v="1"/>
    <x v="0"/>
    <x v="0"/>
    <x v="492"/>
    <x v="0"/>
    <x v="0"/>
    <x v="1"/>
    <x v="0"/>
    <x v="0"/>
    <x v="0"/>
    <x v="510"/>
    <n v="3724.53"/>
    <n v="1"/>
    <s v="Medium"/>
    <n v="0"/>
    <n v="0"/>
    <x v="0"/>
    <x v="0"/>
    <n v="42"/>
    <x v="1"/>
    <b v="1"/>
    <b v="1"/>
    <b v="0"/>
    <b v="0"/>
  </r>
  <r>
    <x v="3"/>
    <x v="1044"/>
    <s v="Client_1755"/>
    <x v="2"/>
    <x v="5"/>
    <x v="3"/>
    <x v="504"/>
    <x v="11"/>
    <x v="11"/>
    <x v="0"/>
    <x v="2"/>
    <x v="6"/>
    <x v="6"/>
    <x v="8"/>
    <n v="1876.19"/>
    <n v="39"/>
    <s v="Low"/>
    <n v="0"/>
    <n v="0"/>
    <x v="3"/>
    <x v="1"/>
    <n v="12"/>
    <x v="0"/>
    <b v="1"/>
    <b v="0"/>
    <b v="0"/>
    <b v="0"/>
  </r>
  <r>
    <x v="3"/>
    <x v="1045"/>
    <s v="Client_2760"/>
    <x v="1"/>
    <x v="1"/>
    <x v="2"/>
    <x v="446"/>
    <x v="11"/>
    <x v="11"/>
    <x v="0"/>
    <x v="2"/>
    <x v="2"/>
    <x v="2"/>
    <x v="511"/>
    <n v="2643.8"/>
    <n v="38"/>
    <s v="Medium"/>
    <n v="0"/>
    <n v="1"/>
    <x v="2"/>
    <x v="0"/>
    <n v="42"/>
    <x v="0"/>
    <b v="1"/>
    <b v="1"/>
    <b v="0"/>
    <b v="0"/>
  </r>
  <r>
    <x v="2"/>
    <x v="1046"/>
    <s v="Client_1215"/>
    <x v="0"/>
    <x v="3"/>
    <x v="4"/>
    <x v="146"/>
    <x v="1"/>
    <x v="1"/>
    <x v="1"/>
    <x v="0"/>
    <x v="2"/>
    <x v="2"/>
    <x v="49"/>
    <n v="4060.3"/>
    <n v="38"/>
    <s v="High"/>
    <n v="1"/>
    <n v="1"/>
    <x v="4"/>
    <x v="0"/>
    <n v="60"/>
    <x v="0"/>
    <b v="1"/>
    <b v="1"/>
    <b v="0"/>
    <b v="1"/>
  </r>
  <r>
    <x v="3"/>
    <x v="1047"/>
    <s v="Client_2142"/>
    <x v="3"/>
    <x v="10"/>
    <x v="0"/>
    <x v="310"/>
    <x v="11"/>
    <x v="11"/>
    <x v="0"/>
    <x v="2"/>
    <x v="6"/>
    <x v="6"/>
    <x v="496"/>
    <n v="1718.2"/>
    <n v="11"/>
    <s v="Low"/>
    <n v="0"/>
    <n v="0"/>
    <x v="0"/>
    <x v="1"/>
    <n v="6"/>
    <x v="0"/>
    <b v="1"/>
    <b v="0"/>
    <b v="0"/>
    <b v="0"/>
  </r>
  <r>
    <x v="1"/>
    <x v="1048"/>
    <s v="Client_1224"/>
    <x v="2"/>
    <x v="0"/>
    <x v="2"/>
    <x v="217"/>
    <x v="10"/>
    <x v="10"/>
    <x v="0"/>
    <x v="1"/>
    <x v="3"/>
    <x v="3"/>
    <x v="243"/>
    <n v="2258.7399999999998"/>
    <n v="12"/>
    <s v="Medium"/>
    <n v="0"/>
    <n v="1"/>
    <x v="2"/>
    <x v="0"/>
    <n v="30"/>
    <x v="0"/>
    <b v="1"/>
    <b v="1"/>
    <b v="0"/>
    <b v="0"/>
  </r>
  <r>
    <x v="3"/>
    <x v="1049"/>
    <s v="Client_2633"/>
    <x v="0"/>
    <x v="12"/>
    <x v="0"/>
    <x v="154"/>
    <x v="9"/>
    <x v="9"/>
    <x v="0"/>
    <x v="3"/>
    <x v="1"/>
    <x v="1"/>
    <x v="512"/>
    <n v="2682.54"/>
    <n v="2"/>
    <s v="Medium"/>
    <n v="0"/>
    <n v="0"/>
    <x v="0"/>
    <x v="0"/>
    <n v="48"/>
    <x v="1"/>
    <b v="1"/>
    <b v="1"/>
    <b v="0"/>
    <b v="0"/>
  </r>
  <r>
    <x v="0"/>
    <x v="1050"/>
    <s v="Client_1631"/>
    <x v="3"/>
    <x v="3"/>
    <x v="4"/>
    <x v="564"/>
    <x v="7"/>
    <x v="7"/>
    <x v="1"/>
    <x v="0"/>
    <x v="0"/>
    <x v="0"/>
    <x v="81"/>
    <n v="3343.02"/>
    <n v="6"/>
    <s v="Medium"/>
    <n v="1"/>
    <n v="1"/>
    <x v="4"/>
    <x v="0"/>
    <n v="42"/>
    <x v="0"/>
    <b v="1"/>
    <b v="1"/>
    <b v="0"/>
    <b v="1"/>
  </r>
  <r>
    <x v="3"/>
    <x v="1051"/>
    <s v="Client_1420"/>
    <x v="4"/>
    <x v="7"/>
    <x v="0"/>
    <x v="187"/>
    <x v="0"/>
    <x v="0"/>
    <x v="1"/>
    <x v="0"/>
    <x v="6"/>
    <x v="6"/>
    <x v="55"/>
    <n v="2335.58"/>
    <n v="41"/>
    <s v="Medium"/>
    <n v="0"/>
    <n v="0"/>
    <x v="0"/>
    <x v="0"/>
    <n v="54"/>
    <x v="0"/>
    <b v="1"/>
    <b v="1"/>
    <b v="0"/>
    <b v="0"/>
  </r>
  <r>
    <x v="2"/>
    <x v="1052"/>
    <s v="Client_007"/>
    <x v="2"/>
    <x v="6"/>
    <x v="2"/>
    <x v="181"/>
    <x v="4"/>
    <x v="4"/>
    <x v="1"/>
    <x v="3"/>
    <x v="4"/>
    <x v="4"/>
    <x v="513"/>
    <n v="3334.04"/>
    <n v="41"/>
    <s v="Medium"/>
    <n v="0"/>
    <n v="1"/>
    <x v="2"/>
    <x v="1"/>
    <n v="12"/>
    <x v="0"/>
    <b v="1"/>
    <b v="0"/>
    <b v="0"/>
    <b v="0"/>
  </r>
  <r>
    <x v="1"/>
    <x v="1053"/>
    <s v="Client_1842"/>
    <x v="4"/>
    <x v="12"/>
    <x v="1"/>
    <x v="565"/>
    <x v="7"/>
    <x v="7"/>
    <x v="1"/>
    <x v="0"/>
    <x v="1"/>
    <x v="1"/>
    <x v="61"/>
    <n v="3495.37"/>
    <n v="5"/>
    <s v="Medium"/>
    <n v="0"/>
    <n v="1"/>
    <x v="1"/>
    <x v="0"/>
    <n v="30"/>
    <x v="2"/>
    <b v="1"/>
    <b v="1"/>
    <b v="0"/>
    <b v="0"/>
  </r>
  <r>
    <x v="3"/>
    <x v="1054"/>
    <s v="Client_723"/>
    <x v="0"/>
    <x v="9"/>
    <x v="0"/>
    <x v="494"/>
    <x v="11"/>
    <x v="11"/>
    <x v="0"/>
    <x v="2"/>
    <x v="1"/>
    <x v="1"/>
    <x v="514"/>
    <n v="2386.3200000000002"/>
    <n v="16"/>
    <s v="Medium"/>
    <n v="0"/>
    <n v="0"/>
    <x v="0"/>
    <x v="1"/>
    <n v="18"/>
    <x v="0"/>
    <b v="1"/>
    <b v="0"/>
    <b v="0"/>
    <b v="0"/>
  </r>
  <r>
    <x v="2"/>
    <x v="1055"/>
    <s v="Client_2256"/>
    <x v="1"/>
    <x v="7"/>
    <x v="0"/>
    <x v="353"/>
    <x v="10"/>
    <x v="10"/>
    <x v="1"/>
    <x v="1"/>
    <x v="1"/>
    <x v="1"/>
    <x v="382"/>
    <n v="3072.87"/>
    <n v="18"/>
    <s v="Medium"/>
    <n v="0"/>
    <n v="0"/>
    <x v="0"/>
    <x v="1"/>
    <n v="6"/>
    <x v="0"/>
    <b v="1"/>
    <b v="0"/>
    <b v="0"/>
    <b v="0"/>
  </r>
  <r>
    <x v="2"/>
    <x v="1056"/>
    <s v="Client_2465"/>
    <x v="3"/>
    <x v="6"/>
    <x v="1"/>
    <x v="296"/>
    <x v="11"/>
    <x v="11"/>
    <x v="1"/>
    <x v="2"/>
    <x v="5"/>
    <x v="5"/>
    <x v="6"/>
    <n v="2720.66"/>
    <n v="40"/>
    <s v="Medium"/>
    <n v="0"/>
    <n v="1"/>
    <x v="1"/>
    <x v="0"/>
    <n v="30"/>
    <x v="0"/>
    <b v="1"/>
    <b v="1"/>
    <b v="0"/>
    <b v="0"/>
  </r>
  <r>
    <x v="1"/>
    <x v="1057"/>
    <s v="Client_1416"/>
    <x v="4"/>
    <x v="10"/>
    <x v="4"/>
    <x v="335"/>
    <x v="6"/>
    <x v="6"/>
    <x v="1"/>
    <x v="1"/>
    <x v="0"/>
    <x v="0"/>
    <x v="396"/>
    <n v="4518.63"/>
    <n v="13"/>
    <s v="High"/>
    <n v="1"/>
    <n v="1"/>
    <x v="4"/>
    <x v="0"/>
    <n v="42"/>
    <x v="0"/>
    <b v="1"/>
    <b v="1"/>
    <b v="0"/>
    <b v="1"/>
  </r>
  <r>
    <x v="2"/>
    <x v="1058"/>
    <s v="Client_339"/>
    <x v="1"/>
    <x v="7"/>
    <x v="1"/>
    <x v="566"/>
    <x v="0"/>
    <x v="0"/>
    <x v="1"/>
    <x v="0"/>
    <x v="2"/>
    <x v="2"/>
    <x v="11"/>
    <n v="4829.2299999999996"/>
    <n v="36"/>
    <s v="High"/>
    <n v="0"/>
    <n v="1"/>
    <x v="1"/>
    <x v="1"/>
    <n v="12"/>
    <x v="0"/>
    <b v="1"/>
    <b v="0"/>
    <b v="0"/>
    <b v="0"/>
  </r>
  <r>
    <x v="1"/>
    <x v="1059"/>
    <s v="Client_1703"/>
    <x v="3"/>
    <x v="7"/>
    <x v="4"/>
    <x v="567"/>
    <x v="4"/>
    <x v="4"/>
    <x v="1"/>
    <x v="3"/>
    <x v="5"/>
    <x v="5"/>
    <x v="34"/>
    <n v="1763.68"/>
    <n v="3"/>
    <s v="Low"/>
    <n v="1"/>
    <n v="1"/>
    <x v="4"/>
    <x v="2"/>
    <n v="0"/>
    <x v="2"/>
    <b v="1"/>
    <b v="0"/>
    <b v="0"/>
    <b v="1"/>
  </r>
  <r>
    <x v="3"/>
    <x v="1060"/>
    <s v="Client_449"/>
    <x v="4"/>
    <x v="12"/>
    <x v="0"/>
    <x v="116"/>
    <x v="3"/>
    <x v="3"/>
    <x v="1"/>
    <x v="2"/>
    <x v="6"/>
    <x v="6"/>
    <x v="515"/>
    <n v="1558.61"/>
    <n v="8"/>
    <s v="Low"/>
    <n v="0"/>
    <n v="0"/>
    <x v="0"/>
    <x v="0"/>
    <n v="48"/>
    <x v="0"/>
    <b v="1"/>
    <b v="1"/>
    <b v="0"/>
    <b v="0"/>
  </r>
  <r>
    <x v="1"/>
    <x v="1061"/>
    <s v="Client_2977"/>
    <x v="0"/>
    <x v="10"/>
    <x v="1"/>
    <x v="568"/>
    <x v="4"/>
    <x v="4"/>
    <x v="1"/>
    <x v="3"/>
    <x v="3"/>
    <x v="3"/>
    <x v="249"/>
    <n v="3487.95"/>
    <n v="24"/>
    <s v="Medium"/>
    <n v="0"/>
    <n v="1"/>
    <x v="1"/>
    <x v="2"/>
    <n v="0"/>
    <x v="0"/>
    <b v="1"/>
    <b v="0"/>
    <b v="0"/>
    <b v="0"/>
  </r>
  <r>
    <x v="0"/>
    <x v="1062"/>
    <s v="Client_359"/>
    <x v="1"/>
    <x v="4"/>
    <x v="4"/>
    <x v="569"/>
    <x v="2"/>
    <x v="2"/>
    <x v="1"/>
    <x v="1"/>
    <x v="4"/>
    <x v="4"/>
    <x v="346"/>
    <n v="1753.82"/>
    <n v="42"/>
    <s v="Low"/>
    <n v="1"/>
    <n v="1"/>
    <x v="4"/>
    <x v="0"/>
    <n v="48"/>
    <x v="0"/>
    <b v="1"/>
    <b v="1"/>
    <b v="0"/>
    <b v="1"/>
  </r>
  <r>
    <x v="1"/>
    <x v="1063"/>
    <s v="Client_1897"/>
    <x v="3"/>
    <x v="14"/>
    <x v="2"/>
    <x v="570"/>
    <x v="8"/>
    <x v="8"/>
    <x v="0"/>
    <x v="3"/>
    <x v="2"/>
    <x v="2"/>
    <x v="304"/>
    <n v="1990.84"/>
    <n v="38"/>
    <s v="Medium"/>
    <n v="0"/>
    <n v="1"/>
    <x v="2"/>
    <x v="2"/>
    <n v="0"/>
    <x v="0"/>
    <b v="1"/>
    <b v="0"/>
    <b v="0"/>
    <b v="0"/>
  </r>
  <r>
    <x v="1"/>
    <x v="1064"/>
    <s v="Client_1225"/>
    <x v="1"/>
    <x v="1"/>
    <x v="2"/>
    <x v="281"/>
    <x v="9"/>
    <x v="9"/>
    <x v="0"/>
    <x v="3"/>
    <x v="1"/>
    <x v="1"/>
    <x v="279"/>
    <n v="1287.77"/>
    <n v="50"/>
    <s v="Low"/>
    <n v="0"/>
    <n v="1"/>
    <x v="2"/>
    <x v="1"/>
    <n v="18"/>
    <x v="0"/>
    <b v="1"/>
    <b v="0"/>
    <b v="0"/>
    <b v="0"/>
  </r>
  <r>
    <x v="1"/>
    <x v="1065"/>
    <s v="Client_1963"/>
    <x v="0"/>
    <x v="13"/>
    <x v="2"/>
    <x v="30"/>
    <x v="3"/>
    <x v="3"/>
    <x v="0"/>
    <x v="2"/>
    <x v="3"/>
    <x v="3"/>
    <x v="491"/>
    <n v="4800.5200000000004"/>
    <n v="11"/>
    <s v="High"/>
    <n v="0"/>
    <n v="1"/>
    <x v="2"/>
    <x v="0"/>
    <n v="54"/>
    <x v="0"/>
    <b v="1"/>
    <b v="1"/>
    <b v="0"/>
    <b v="0"/>
  </r>
  <r>
    <x v="0"/>
    <x v="1066"/>
    <s v="Client_2950"/>
    <x v="1"/>
    <x v="3"/>
    <x v="2"/>
    <x v="201"/>
    <x v="11"/>
    <x v="11"/>
    <x v="0"/>
    <x v="2"/>
    <x v="3"/>
    <x v="3"/>
    <x v="91"/>
    <n v="3426.77"/>
    <n v="18"/>
    <s v="Medium"/>
    <n v="0"/>
    <n v="1"/>
    <x v="2"/>
    <x v="0"/>
    <n v="48"/>
    <x v="0"/>
    <b v="1"/>
    <b v="1"/>
    <b v="0"/>
    <b v="0"/>
  </r>
  <r>
    <x v="0"/>
    <x v="1067"/>
    <s v="Client_2040"/>
    <x v="0"/>
    <x v="5"/>
    <x v="2"/>
    <x v="244"/>
    <x v="9"/>
    <x v="9"/>
    <x v="1"/>
    <x v="3"/>
    <x v="5"/>
    <x v="5"/>
    <x v="372"/>
    <n v="3304.99"/>
    <n v="20"/>
    <s v="Medium"/>
    <n v="0"/>
    <n v="1"/>
    <x v="2"/>
    <x v="0"/>
    <n v="36"/>
    <x v="0"/>
    <b v="1"/>
    <b v="1"/>
    <b v="0"/>
    <b v="0"/>
  </r>
  <r>
    <x v="0"/>
    <x v="1068"/>
    <s v="Client_255"/>
    <x v="1"/>
    <x v="6"/>
    <x v="0"/>
    <x v="419"/>
    <x v="10"/>
    <x v="10"/>
    <x v="1"/>
    <x v="1"/>
    <x v="4"/>
    <x v="4"/>
    <x v="66"/>
    <n v="2161.2399999999998"/>
    <n v="41"/>
    <s v="Medium"/>
    <n v="0"/>
    <n v="0"/>
    <x v="0"/>
    <x v="0"/>
    <n v="66"/>
    <x v="0"/>
    <b v="1"/>
    <b v="1"/>
    <b v="0"/>
    <b v="0"/>
  </r>
  <r>
    <x v="3"/>
    <x v="1069"/>
    <s v="Client_111"/>
    <x v="3"/>
    <x v="3"/>
    <x v="3"/>
    <x v="571"/>
    <x v="5"/>
    <x v="5"/>
    <x v="1"/>
    <x v="2"/>
    <x v="2"/>
    <x v="2"/>
    <x v="316"/>
    <n v="2342.1799999999998"/>
    <n v="42"/>
    <s v="Medium"/>
    <n v="0"/>
    <n v="0"/>
    <x v="3"/>
    <x v="1"/>
    <n v="6"/>
    <x v="0"/>
    <b v="1"/>
    <b v="0"/>
    <b v="0"/>
    <b v="0"/>
  </r>
  <r>
    <x v="2"/>
    <x v="1070"/>
    <s v="Client_1280"/>
    <x v="2"/>
    <x v="13"/>
    <x v="3"/>
    <x v="426"/>
    <x v="1"/>
    <x v="1"/>
    <x v="1"/>
    <x v="0"/>
    <x v="4"/>
    <x v="4"/>
    <x v="21"/>
    <n v="3596.08"/>
    <n v="18"/>
    <s v="Medium"/>
    <n v="0"/>
    <n v="0"/>
    <x v="3"/>
    <x v="1"/>
    <n v="18"/>
    <x v="0"/>
    <b v="1"/>
    <b v="0"/>
    <b v="0"/>
    <b v="0"/>
  </r>
  <r>
    <x v="2"/>
    <x v="1071"/>
    <s v="Client_1596"/>
    <x v="2"/>
    <x v="4"/>
    <x v="0"/>
    <x v="467"/>
    <x v="7"/>
    <x v="7"/>
    <x v="1"/>
    <x v="0"/>
    <x v="5"/>
    <x v="5"/>
    <x v="438"/>
    <n v="3616.55"/>
    <n v="47"/>
    <s v="Medium"/>
    <n v="0"/>
    <n v="0"/>
    <x v="0"/>
    <x v="1"/>
    <n v="12"/>
    <x v="0"/>
    <b v="1"/>
    <b v="0"/>
    <b v="0"/>
    <b v="0"/>
  </r>
  <r>
    <x v="1"/>
    <x v="1072"/>
    <s v="Client_867"/>
    <x v="2"/>
    <x v="9"/>
    <x v="2"/>
    <x v="222"/>
    <x v="1"/>
    <x v="1"/>
    <x v="1"/>
    <x v="0"/>
    <x v="6"/>
    <x v="6"/>
    <x v="61"/>
    <n v="1703.43"/>
    <n v="2"/>
    <s v="Low"/>
    <n v="0"/>
    <n v="1"/>
    <x v="2"/>
    <x v="0"/>
    <n v="30"/>
    <x v="1"/>
    <b v="1"/>
    <b v="1"/>
    <b v="0"/>
    <b v="0"/>
  </r>
  <r>
    <x v="1"/>
    <x v="1073"/>
    <s v="Client_317"/>
    <x v="2"/>
    <x v="1"/>
    <x v="0"/>
    <x v="572"/>
    <x v="10"/>
    <x v="10"/>
    <x v="0"/>
    <x v="1"/>
    <x v="6"/>
    <x v="6"/>
    <x v="270"/>
    <n v="1662"/>
    <n v="41"/>
    <s v="Low"/>
    <n v="0"/>
    <n v="0"/>
    <x v="0"/>
    <x v="1"/>
    <n v="6"/>
    <x v="0"/>
    <b v="1"/>
    <b v="0"/>
    <b v="0"/>
    <b v="0"/>
  </r>
  <r>
    <x v="0"/>
    <x v="1074"/>
    <s v="Client_701"/>
    <x v="0"/>
    <x v="6"/>
    <x v="3"/>
    <x v="573"/>
    <x v="9"/>
    <x v="9"/>
    <x v="1"/>
    <x v="3"/>
    <x v="4"/>
    <x v="4"/>
    <x v="516"/>
    <n v="2437.38"/>
    <n v="32"/>
    <s v="Medium"/>
    <n v="0"/>
    <n v="0"/>
    <x v="3"/>
    <x v="0"/>
    <n v="36"/>
    <x v="0"/>
    <b v="1"/>
    <b v="1"/>
    <b v="0"/>
    <b v="0"/>
  </r>
  <r>
    <x v="2"/>
    <x v="1075"/>
    <s v="Client_011"/>
    <x v="0"/>
    <x v="1"/>
    <x v="1"/>
    <x v="112"/>
    <x v="6"/>
    <x v="6"/>
    <x v="0"/>
    <x v="1"/>
    <x v="4"/>
    <x v="4"/>
    <x v="91"/>
    <n v="3712.85"/>
    <s v="N/A"/>
    <s v="Medium"/>
    <n v="0"/>
    <n v="1"/>
    <x v="1"/>
    <x v="0"/>
    <n v="48"/>
    <x v="0"/>
    <b v="1"/>
    <b v="1"/>
    <b v="0"/>
    <b v="0"/>
  </r>
  <r>
    <x v="1"/>
    <x v="1076"/>
    <s v="Client_893"/>
    <x v="4"/>
    <x v="8"/>
    <x v="1"/>
    <x v="190"/>
    <x v="10"/>
    <x v="10"/>
    <x v="0"/>
    <x v="1"/>
    <x v="2"/>
    <x v="2"/>
    <x v="369"/>
    <n v="1069.19"/>
    <n v="4"/>
    <s v="Low"/>
    <n v="0"/>
    <n v="1"/>
    <x v="1"/>
    <x v="0"/>
    <n v="24"/>
    <x v="2"/>
    <b v="1"/>
    <b v="1"/>
    <b v="0"/>
    <b v="0"/>
  </r>
  <r>
    <x v="0"/>
    <x v="1077"/>
    <s v="Client_1666"/>
    <x v="4"/>
    <x v="14"/>
    <x v="1"/>
    <x v="143"/>
    <x v="0"/>
    <x v="0"/>
    <x v="1"/>
    <x v="0"/>
    <x v="1"/>
    <x v="1"/>
    <x v="117"/>
    <n v="1437.56"/>
    <n v="5"/>
    <s v="Low"/>
    <n v="0"/>
    <n v="1"/>
    <x v="1"/>
    <x v="0"/>
    <n v="36"/>
    <x v="2"/>
    <b v="1"/>
    <b v="1"/>
    <b v="0"/>
    <b v="0"/>
  </r>
  <r>
    <x v="2"/>
    <x v="1078"/>
    <s v="Client_2737"/>
    <x v="3"/>
    <x v="3"/>
    <x v="1"/>
    <x v="574"/>
    <x v="6"/>
    <x v="6"/>
    <x v="1"/>
    <x v="1"/>
    <x v="3"/>
    <x v="3"/>
    <x v="488"/>
    <n v="4138.76"/>
    <n v="39"/>
    <s v="High"/>
    <n v="0"/>
    <n v="1"/>
    <x v="1"/>
    <x v="0"/>
    <n v="30"/>
    <x v="0"/>
    <b v="1"/>
    <b v="1"/>
    <b v="0"/>
    <b v="0"/>
  </r>
  <r>
    <x v="0"/>
    <x v="1079"/>
    <s v="Client_2004"/>
    <x v="1"/>
    <x v="7"/>
    <x v="0"/>
    <x v="107"/>
    <x v="2"/>
    <x v="2"/>
    <x v="0"/>
    <x v="1"/>
    <x v="4"/>
    <x v="4"/>
    <x v="517"/>
    <n v="1594.97"/>
    <n v="17"/>
    <s v="Low"/>
    <n v="0"/>
    <n v="0"/>
    <x v="0"/>
    <x v="1"/>
    <n v="12"/>
    <x v="0"/>
    <b v="1"/>
    <b v="0"/>
    <b v="0"/>
    <b v="0"/>
  </r>
  <r>
    <x v="2"/>
    <x v="1080"/>
    <s v="Client_2663"/>
    <x v="3"/>
    <x v="9"/>
    <x v="4"/>
    <x v="146"/>
    <x v="1"/>
    <x v="1"/>
    <x v="1"/>
    <x v="0"/>
    <x v="2"/>
    <x v="2"/>
    <x v="518"/>
    <n v="4900"/>
    <n v="10"/>
    <s v="High"/>
    <n v="1"/>
    <n v="1"/>
    <x v="4"/>
    <x v="1"/>
    <n v="12"/>
    <x v="0"/>
    <b v="1"/>
    <b v="0"/>
    <b v="0"/>
    <b v="1"/>
  </r>
  <r>
    <x v="0"/>
    <x v="1081"/>
    <s v="Client_382"/>
    <x v="0"/>
    <x v="12"/>
    <x v="0"/>
    <x v="19"/>
    <x v="1"/>
    <x v="1"/>
    <x v="1"/>
    <x v="0"/>
    <x v="0"/>
    <x v="0"/>
    <x v="253"/>
    <n v="4185.1400000000003"/>
    <n v="7"/>
    <s v="High"/>
    <n v="0"/>
    <n v="0"/>
    <x v="0"/>
    <x v="0"/>
    <n v="54"/>
    <x v="0"/>
    <b v="1"/>
    <b v="1"/>
    <b v="0"/>
    <b v="0"/>
  </r>
  <r>
    <x v="2"/>
    <x v="1082"/>
    <s v="Client_410"/>
    <x v="3"/>
    <x v="10"/>
    <x v="4"/>
    <x v="455"/>
    <x v="4"/>
    <x v="4"/>
    <x v="1"/>
    <x v="3"/>
    <x v="5"/>
    <x v="5"/>
    <x v="519"/>
    <n v="1498.03"/>
    <n v="5"/>
    <s v="Low"/>
    <n v="1"/>
    <n v="1"/>
    <x v="4"/>
    <x v="1"/>
    <n v="18"/>
    <x v="2"/>
    <b v="1"/>
    <b v="0"/>
    <b v="0"/>
    <b v="1"/>
  </r>
  <r>
    <x v="2"/>
    <x v="1083"/>
    <s v="Client_2544"/>
    <x v="0"/>
    <x v="7"/>
    <x v="0"/>
    <x v="518"/>
    <x v="8"/>
    <x v="8"/>
    <x v="1"/>
    <x v="3"/>
    <x v="6"/>
    <x v="6"/>
    <x v="293"/>
    <n v="3654.78"/>
    <n v="31"/>
    <s v="Medium"/>
    <n v="0"/>
    <n v="0"/>
    <x v="0"/>
    <x v="1"/>
    <n v="6"/>
    <x v="0"/>
    <b v="1"/>
    <b v="0"/>
    <b v="0"/>
    <b v="0"/>
  </r>
  <r>
    <x v="1"/>
    <x v="1084"/>
    <s v="Client_1204"/>
    <x v="1"/>
    <x v="9"/>
    <x v="3"/>
    <x v="49"/>
    <x v="3"/>
    <x v="3"/>
    <x v="1"/>
    <x v="2"/>
    <x v="5"/>
    <x v="5"/>
    <x v="279"/>
    <n v="4776.97"/>
    <n v="19"/>
    <s v="High"/>
    <n v="0"/>
    <n v="0"/>
    <x v="3"/>
    <x v="1"/>
    <n v="18"/>
    <x v="0"/>
    <b v="1"/>
    <b v="0"/>
    <b v="0"/>
    <b v="0"/>
  </r>
  <r>
    <x v="0"/>
    <x v="1085"/>
    <s v="Client_2813"/>
    <x v="3"/>
    <x v="8"/>
    <x v="1"/>
    <x v="477"/>
    <x v="11"/>
    <x v="11"/>
    <x v="0"/>
    <x v="2"/>
    <x v="0"/>
    <x v="0"/>
    <x v="317"/>
    <n v="3183.73"/>
    <n v="36"/>
    <s v="Medium"/>
    <n v="0"/>
    <n v="1"/>
    <x v="1"/>
    <x v="0"/>
    <n v="54"/>
    <x v="0"/>
    <b v="1"/>
    <b v="1"/>
    <b v="0"/>
    <b v="0"/>
  </r>
  <r>
    <x v="2"/>
    <x v="1086"/>
    <s v="Client_2753"/>
    <x v="2"/>
    <x v="9"/>
    <x v="1"/>
    <x v="318"/>
    <x v="1"/>
    <x v="1"/>
    <x v="1"/>
    <x v="0"/>
    <x v="1"/>
    <x v="1"/>
    <x v="128"/>
    <n v="3656.06"/>
    <n v="47"/>
    <s v="Medium"/>
    <n v="0"/>
    <n v="1"/>
    <x v="1"/>
    <x v="1"/>
    <n v="6"/>
    <x v="0"/>
    <b v="1"/>
    <b v="0"/>
    <b v="0"/>
    <b v="0"/>
  </r>
  <r>
    <x v="1"/>
    <x v="1087"/>
    <s v="Client_2360"/>
    <x v="3"/>
    <x v="6"/>
    <x v="4"/>
    <x v="531"/>
    <x v="10"/>
    <x v="10"/>
    <x v="0"/>
    <x v="1"/>
    <x v="3"/>
    <x v="3"/>
    <x v="316"/>
    <n v="4552.3900000000003"/>
    <n v="10"/>
    <s v="High"/>
    <n v="1"/>
    <n v="1"/>
    <x v="4"/>
    <x v="1"/>
    <n v="6"/>
    <x v="0"/>
    <b v="1"/>
    <b v="0"/>
    <b v="0"/>
    <b v="1"/>
  </r>
  <r>
    <x v="3"/>
    <x v="1088"/>
    <s v="Client_1693"/>
    <x v="1"/>
    <x v="1"/>
    <x v="3"/>
    <x v="206"/>
    <x v="6"/>
    <x v="6"/>
    <x v="1"/>
    <x v="1"/>
    <x v="6"/>
    <x v="6"/>
    <x v="498"/>
    <n v="3275.85"/>
    <n v="11"/>
    <s v="Medium"/>
    <n v="0"/>
    <n v="0"/>
    <x v="3"/>
    <x v="0"/>
    <n v="48"/>
    <x v="0"/>
    <b v="1"/>
    <b v="1"/>
    <b v="0"/>
    <b v="0"/>
  </r>
  <r>
    <x v="2"/>
    <x v="1089"/>
    <s v="Client_1465"/>
    <x v="2"/>
    <x v="9"/>
    <x v="1"/>
    <x v="215"/>
    <x v="8"/>
    <x v="8"/>
    <x v="1"/>
    <x v="3"/>
    <x v="0"/>
    <x v="0"/>
    <x v="202"/>
    <n v="2771.81"/>
    <n v="48"/>
    <s v="Medium"/>
    <n v="0"/>
    <n v="1"/>
    <x v="1"/>
    <x v="0"/>
    <n v="30"/>
    <x v="0"/>
    <b v="1"/>
    <b v="1"/>
    <b v="0"/>
    <b v="0"/>
  </r>
  <r>
    <x v="1"/>
    <x v="1090"/>
    <s v="Client_1848"/>
    <x v="4"/>
    <x v="0"/>
    <x v="4"/>
    <x v="391"/>
    <x v="9"/>
    <x v="9"/>
    <x v="0"/>
    <x v="3"/>
    <x v="4"/>
    <x v="4"/>
    <x v="229"/>
    <n v="2842.25"/>
    <n v="25"/>
    <s v="Medium"/>
    <n v="1"/>
    <n v="1"/>
    <x v="4"/>
    <x v="0"/>
    <n v="48"/>
    <x v="0"/>
    <b v="1"/>
    <b v="1"/>
    <b v="0"/>
    <b v="1"/>
  </r>
  <r>
    <x v="2"/>
    <x v="1091"/>
    <s v="Client_1030"/>
    <x v="0"/>
    <x v="8"/>
    <x v="0"/>
    <x v="575"/>
    <x v="8"/>
    <x v="8"/>
    <x v="1"/>
    <x v="3"/>
    <x v="3"/>
    <x v="3"/>
    <x v="390"/>
    <n v="4720.28"/>
    <n v="30"/>
    <s v="High"/>
    <n v="0"/>
    <n v="0"/>
    <x v="0"/>
    <x v="0"/>
    <n v="66"/>
    <x v="0"/>
    <b v="1"/>
    <b v="1"/>
    <b v="0"/>
    <b v="0"/>
  </r>
  <r>
    <x v="0"/>
    <x v="1092"/>
    <s v="Client_2133"/>
    <x v="4"/>
    <x v="10"/>
    <x v="2"/>
    <x v="229"/>
    <x v="1"/>
    <x v="1"/>
    <x v="1"/>
    <x v="0"/>
    <x v="1"/>
    <x v="1"/>
    <x v="494"/>
    <n v="4756.8599999999997"/>
    <s v="N/A"/>
    <s v="High"/>
    <n v="0"/>
    <n v="1"/>
    <x v="2"/>
    <x v="3"/>
    <n v="0"/>
    <x v="0"/>
    <b v="1"/>
    <b v="0"/>
    <b v="0"/>
    <b v="0"/>
  </r>
  <r>
    <x v="2"/>
    <x v="1093"/>
    <s v="Client_2309"/>
    <x v="0"/>
    <x v="7"/>
    <x v="4"/>
    <x v="149"/>
    <x v="0"/>
    <x v="0"/>
    <x v="1"/>
    <x v="0"/>
    <x v="4"/>
    <x v="4"/>
    <x v="362"/>
    <n v="3837.31"/>
    <s v="N/A"/>
    <s v="Medium"/>
    <n v="1"/>
    <n v="1"/>
    <x v="4"/>
    <x v="0"/>
    <n v="48"/>
    <x v="0"/>
    <b v="1"/>
    <b v="1"/>
    <b v="0"/>
    <b v="1"/>
  </r>
  <r>
    <x v="2"/>
    <x v="1094"/>
    <s v="Client_2756"/>
    <x v="4"/>
    <x v="6"/>
    <x v="0"/>
    <x v="369"/>
    <x v="4"/>
    <x v="4"/>
    <x v="0"/>
    <x v="3"/>
    <x v="6"/>
    <x v="6"/>
    <x v="225"/>
    <n v="3292.94"/>
    <n v="6"/>
    <s v="Medium"/>
    <n v="0"/>
    <n v="0"/>
    <x v="0"/>
    <x v="1"/>
    <n v="18"/>
    <x v="0"/>
    <b v="1"/>
    <b v="0"/>
    <b v="0"/>
    <b v="0"/>
  </r>
  <r>
    <x v="1"/>
    <x v="1095"/>
    <s v="Client_2001"/>
    <x v="1"/>
    <x v="13"/>
    <x v="0"/>
    <x v="327"/>
    <x v="4"/>
    <x v="4"/>
    <x v="1"/>
    <x v="3"/>
    <x v="4"/>
    <x v="4"/>
    <x v="407"/>
    <n v="2367.54"/>
    <n v="1"/>
    <s v="Medium"/>
    <n v="0"/>
    <n v="0"/>
    <x v="0"/>
    <x v="1"/>
    <n v="24"/>
    <x v="1"/>
    <b v="1"/>
    <b v="0"/>
    <b v="0"/>
    <b v="0"/>
  </r>
  <r>
    <x v="1"/>
    <x v="1096"/>
    <s v="Client_2620"/>
    <x v="0"/>
    <x v="4"/>
    <x v="4"/>
    <x v="213"/>
    <x v="5"/>
    <x v="5"/>
    <x v="0"/>
    <x v="2"/>
    <x v="0"/>
    <x v="0"/>
    <x v="252"/>
    <n v="1010.14"/>
    <n v="21"/>
    <s v="Low"/>
    <n v="1"/>
    <n v="1"/>
    <x v="4"/>
    <x v="0"/>
    <n v="42"/>
    <x v="0"/>
    <b v="1"/>
    <b v="1"/>
    <b v="0"/>
    <b v="1"/>
  </r>
  <r>
    <x v="1"/>
    <x v="1097"/>
    <s v="Client_504"/>
    <x v="0"/>
    <x v="3"/>
    <x v="0"/>
    <x v="196"/>
    <x v="4"/>
    <x v="4"/>
    <x v="0"/>
    <x v="3"/>
    <x v="5"/>
    <x v="5"/>
    <x v="520"/>
    <n v="2241.2600000000002"/>
    <n v="32"/>
    <s v="Medium"/>
    <n v="0"/>
    <n v="0"/>
    <x v="0"/>
    <x v="1"/>
    <n v="12"/>
    <x v="0"/>
    <b v="1"/>
    <b v="0"/>
    <b v="0"/>
    <b v="0"/>
  </r>
  <r>
    <x v="3"/>
    <x v="1098"/>
    <s v="Client_525"/>
    <x v="2"/>
    <x v="6"/>
    <x v="2"/>
    <x v="514"/>
    <x v="4"/>
    <x v="4"/>
    <x v="0"/>
    <x v="3"/>
    <x v="5"/>
    <x v="5"/>
    <x v="8"/>
    <n v="2148.42"/>
    <n v="35"/>
    <s v="Medium"/>
    <n v="0"/>
    <n v="1"/>
    <x v="2"/>
    <x v="1"/>
    <n v="12"/>
    <x v="0"/>
    <b v="1"/>
    <b v="0"/>
    <b v="0"/>
    <b v="0"/>
  </r>
  <r>
    <x v="0"/>
    <x v="1099"/>
    <s v="Client_799"/>
    <x v="1"/>
    <x v="6"/>
    <x v="0"/>
    <x v="267"/>
    <x v="7"/>
    <x v="7"/>
    <x v="0"/>
    <x v="0"/>
    <x v="3"/>
    <x v="3"/>
    <x v="322"/>
    <n v="2709.73"/>
    <n v="8"/>
    <s v="Medium"/>
    <n v="0"/>
    <n v="0"/>
    <x v="0"/>
    <x v="0"/>
    <n v="30"/>
    <x v="0"/>
    <b v="1"/>
    <b v="1"/>
    <b v="0"/>
    <b v="0"/>
  </r>
  <r>
    <x v="3"/>
    <x v="1100"/>
    <s v="Client_2195"/>
    <x v="3"/>
    <x v="12"/>
    <x v="4"/>
    <x v="122"/>
    <x v="5"/>
    <x v="5"/>
    <x v="0"/>
    <x v="2"/>
    <x v="6"/>
    <x v="6"/>
    <x v="521"/>
    <n v="1947.49"/>
    <n v="31"/>
    <s v="Low"/>
    <n v="1"/>
    <n v="1"/>
    <x v="4"/>
    <x v="0"/>
    <n v="66"/>
    <x v="0"/>
    <b v="1"/>
    <b v="1"/>
    <b v="0"/>
    <b v="1"/>
  </r>
  <r>
    <x v="2"/>
    <x v="1101"/>
    <s v="Client_1480"/>
    <x v="4"/>
    <x v="7"/>
    <x v="1"/>
    <x v="109"/>
    <x v="6"/>
    <x v="6"/>
    <x v="1"/>
    <x v="1"/>
    <x v="1"/>
    <x v="1"/>
    <x v="124"/>
    <n v="1960.49"/>
    <n v="10"/>
    <s v="Low"/>
    <n v="0"/>
    <n v="1"/>
    <x v="1"/>
    <x v="0"/>
    <n v="42"/>
    <x v="0"/>
    <b v="1"/>
    <b v="1"/>
    <b v="0"/>
    <b v="0"/>
  </r>
  <r>
    <x v="2"/>
    <x v="1102"/>
    <s v="Client_1620"/>
    <x v="1"/>
    <x v="5"/>
    <x v="0"/>
    <x v="36"/>
    <x v="2"/>
    <x v="2"/>
    <x v="0"/>
    <x v="1"/>
    <x v="3"/>
    <x v="3"/>
    <x v="298"/>
    <n v="2039.25"/>
    <n v="28"/>
    <s v="Medium"/>
    <n v="0"/>
    <n v="0"/>
    <x v="0"/>
    <x v="1"/>
    <n v="12"/>
    <x v="0"/>
    <b v="1"/>
    <b v="0"/>
    <b v="0"/>
    <b v="0"/>
  </r>
  <r>
    <x v="3"/>
    <x v="1103"/>
    <s v="Client_242"/>
    <x v="1"/>
    <x v="2"/>
    <x v="0"/>
    <x v="221"/>
    <x v="2"/>
    <x v="2"/>
    <x v="1"/>
    <x v="1"/>
    <x v="5"/>
    <x v="5"/>
    <x v="469"/>
    <n v="4483.84"/>
    <n v="5"/>
    <s v="High"/>
    <n v="0"/>
    <n v="0"/>
    <x v="0"/>
    <x v="0"/>
    <n v="60"/>
    <x v="2"/>
    <b v="1"/>
    <b v="1"/>
    <b v="0"/>
    <b v="0"/>
  </r>
  <r>
    <x v="1"/>
    <x v="1104"/>
    <s v="Client_2078"/>
    <x v="0"/>
    <x v="5"/>
    <x v="0"/>
    <x v="576"/>
    <x v="10"/>
    <x v="10"/>
    <x v="0"/>
    <x v="1"/>
    <x v="6"/>
    <x v="6"/>
    <x v="522"/>
    <n v="3531.47"/>
    <n v="9"/>
    <s v="Medium"/>
    <n v="0"/>
    <n v="0"/>
    <x v="0"/>
    <x v="0"/>
    <n v="42"/>
    <x v="0"/>
    <b v="1"/>
    <b v="1"/>
    <b v="0"/>
    <b v="0"/>
  </r>
  <r>
    <x v="2"/>
    <x v="1105"/>
    <s v="Client_2775"/>
    <x v="4"/>
    <x v="1"/>
    <x v="2"/>
    <x v="577"/>
    <x v="11"/>
    <x v="11"/>
    <x v="0"/>
    <x v="2"/>
    <x v="2"/>
    <x v="2"/>
    <x v="31"/>
    <n v="2927.36"/>
    <n v="44"/>
    <s v="Medium"/>
    <n v="0"/>
    <n v="1"/>
    <x v="2"/>
    <x v="1"/>
    <n v="18"/>
    <x v="0"/>
    <b v="1"/>
    <b v="0"/>
    <b v="0"/>
    <b v="0"/>
  </r>
  <r>
    <x v="0"/>
    <x v="1106"/>
    <s v="Client_971"/>
    <x v="3"/>
    <x v="12"/>
    <x v="2"/>
    <x v="578"/>
    <x v="7"/>
    <x v="7"/>
    <x v="1"/>
    <x v="0"/>
    <x v="5"/>
    <x v="5"/>
    <x v="509"/>
    <n v="1515.24"/>
    <n v="11"/>
    <s v="Low"/>
    <n v="0"/>
    <n v="1"/>
    <x v="2"/>
    <x v="1"/>
    <n v="18"/>
    <x v="0"/>
    <b v="1"/>
    <b v="0"/>
    <b v="0"/>
    <b v="0"/>
  </r>
  <r>
    <x v="1"/>
    <x v="1107"/>
    <s v="Client_119"/>
    <x v="0"/>
    <x v="13"/>
    <x v="3"/>
    <x v="579"/>
    <x v="7"/>
    <x v="7"/>
    <x v="0"/>
    <x v="0"/>
    <x v="1"/>
    <x v="1"/>
    <x v="31"/>
    <n v="3176.41"/>
    <n v="7"/>
    <s v="Medium"/>
    <n v="0"/>
    <n v="0"/>
    <x v="3"/>
    <x v="1"/>
    <n v="18"/>
    <x v="0"/>
    <b v="1"/>
    <b v="0"/>
    <b v="0"/>
    <b v="0"/>
  </r>
  <r>
    <x v="1"/>
    <x v="1108"/>
    <s v="Client_2218"/>
    <x v="3"/>
    <x v="2"/>
    <x v="4"/>
    <x v="93"/>
    <x v="1"/>
    <x v="1"/>
    <x v="0"/>
    <x v="0"/>
    <x v="2"/>
    <x v="2"/>
    <x v="523"/>
    <n v="4289.47"/>
    <s v="N/A"/>
    <s v="High"/>
    <n v="1"/>
    <n v="1"/>
    <x v="4"/>
    <x v="1"/>
    <n v="6"/>
    <x v="0"/>
    <b v="1"/>
    <b v="0"/>
    <b v="0"/>
    <b v="1"/>
  </r>
  <r>
    <x v="0"/>
    <x v="1109"/>
    <s v="Client_2695"/>
    <x v="3"/>
    <x v="13"/>
    <x v="2"/>
    <x v="393"/>
    <x v="2"/>
    <x v="2"/>
    <x v="1"/>
    <x v="1"/>
    <x v="3"/>
    <x v="3"/>
    <x v="137"/>
    <n v="1936.46"/>
    <n v="42"/>
    <s v="Low"/>
    <n v="0"/>
    <n v="1"/>
    <x v="2"/>
    <x v="0"/>
    <n v="60"/>
    <x v="0"/>
    <b v="1"/>
    <b v="1"/>
    <b v="0"/>
    <b v="0"/>
  </r>
  <r>
    <x v="1"/>
    <x v="1110"/>
    <s v="Client_2809"/>
    <x v="2"/>
    <x v="14"/>
    <x v="3"/>
    <x v="313"/>
    <x v="9"/>
    <x v="9"/>
    <x v="0"/>
    <x v="3"/>
    <x v="4"/>
    <x v="4"/>
    <x v="93"/>
    <n v="4191.2299999999996"/>
    <n v="27"/>
    <s v="High"/>
    <n v="0"/>
    <n v="0"/>
    <x v="3"/>
    <x v="0"/>
    <n v="66"/>
    <x v="0"/>
    <b v="1"/>
    <b v="1"/>
    <b v="0"/>
    <b v="0"/>
  </r>
  <r>
    <x v="0"/>
    <x v="1111"/>
    <s v="Client_265"/>
    <x v="4"/>
    <x v="8"/>
    <x v="1"/>
    <x v="489"/>
    <x v="11"/>
    <x v="11"/>
    <x v="0"/>
    <x v="2"/>
    <x v="0"/>
    <x v="0"/>
    <x v="80"/>
    <n v="2619.23"/>
    <n v="12"/>
    <s v="Medium"/>
    <n v="0"/>
    <n v="1"/>
    <x v="1"/>
    <x v="0"/>
    <n v="54"/>
    <x v="0"/>
    <b v="1"/>
    <b v="1"/>
    <b v="0"/>
    <b v="0"/>
  </r>
  <r>
    <x v="2"/>
    <x v="1112"/>
    <s v="Client_2136"/>
    <x v="2"/>
    <x v="13"/>
    <x v="0"/>
    <x v="294"/>
    <x v="11"/>
    <x v="11"/>
    <x v="0"/>
    <x v="2"/>
    <x v="4"/>
    <x v="4"/>
    <x v="33"/>
    <n v="4835.93"/>
    <n v="12"/>
    <s v="High"/>
    <n v="0"/>
    <n v="0"/>
    <x v="0"/>
    <x v="0"/>
    <n v="66"/>
    <x v="0"/>
    <b v="1"/>
    <b v="1"/>
    <b v="0"/>
    <b v="0"/>
  </r>
  <r>
    <x v="2"/>
    <x v="1113"/>
    <s v="Client_2206"/>
    <x v="4"/>
    <x v="11"/>
    <x v="1"/>
    <x v="580"/>
    <x v="7"/>
    <x v="7"/>
    <x v="1"/>
    <x v="0"/>
    <x v="6"/>
    <x v="6"/>
    <x v="524"/>
    <n v="2494.5700000000002"/>
    <n v="2"/>
    <s v="Medium"/>
    <n v="0"/>
    <n v="1"/>
    <x v="1"/>
    <x v="0"/>
    <n v="30"/>
    <x v="1"/>
    <b v="1"/>
    <b v="1"/>
    <b v="0"/>
    <b v="0"/>
  </r>
  <r>
    <x v="1"/>
    <x v="1114"/>
    <s v="Client_1614"/>
    <x v="4"/>
    <x v="14"/>
    <x v="1"/>
    <x v="283"/>
    <x v="1"/>
    <x v="1"/>
    <x v="0"/>
    <x v="0"/>
    <x v="1"/>
    <x v="1"/>
    <x v="525"/>
    <n v="2434.4"/>
    <n v="14"/>
    <s v="Medium"/>
    <n v="0"/>
    <n v="1"/>
    <x v="1"/>
    <x v="0"/>
    <n v="48"/>
    <x v="0"/>
    <b v="1"/>
    <b v="1"/>
    <b v="0"/>
    <b v="0"/>
  </r>
  <r>
    <x v="2"/>
    <x v="1115"/>
    <s v="Client_1390"/>
    <x v="4"/>
    <x v="8"/>
    <x v="4"/>
    <x v="228"/>
    <x v="10"/>
    <x v="10"/>
    <x v="0"/>
    <x v="1"/>
    <x v="1"/>
    <x v="1"/>
    <x v="348"/>
    <n v="1871.87"/>
    <n v="2"/>
    <s v="Low"/>
    <n v="1"/>
    <n v="1"/>
    <x v="4"/>
    <x v="0"/>
    <n v="36"/>
    <x v="1"/>
    <b v="1"/>
    <b v="1"/>
    <b v="0"/>
    <b v="1"/>
  </r>
  <r>
    <x v="3"/>
    <x v="1116"/>
    <s v="Client_1414"/>
    <x v="4"/>
    <x v="12"/>
    <x v="0"/>
    <x v="581"/>
    <x v="10"/>
    <x v="10"/>
    <x v="1"/>
    <x v="1"/>
    <x v="5"/>
    <x v="5"/>
    <x v="526"/>
    <n v="4966.58"/>
    <n v="12"/>
    <s v="High"/>
    <n v="0"/>
    <n v="0"/>
    <x v="0"/>
    <x v="0"/>
    <n v="54"/>
    <x v="0"/>
    <b v="1"/>
    <b v="1"/>
    <b v="0"/>
    <b v="0"/>
  </r>
  <r>
    <x v="3"/>
    <x v="1117"/>
    <s v="Client_2207"/>
    <x v="4"/>
    <x v="14"/>
    <x v="0"/>
    <x v="79"/>
    <x v="7"/>
    <x v="7"/>
    <x v="1"/>
    <x v="0"/>
    <x v="2"/>
    <x v="2"/>
    <x v="423"/>
    <n v="3062.55"/>
    <n v="24"/>
    <s v="Medium"/>
    <n v="0"/>
    <n v="0"/>
    <x v="0"/>
    <x v="0"/>
    <n v="48"/>
    <x v="0"/>
    <b v="1"/>
    <b v="1"/>
    <b v="0"/>
    <b v="0"/>
  </r>
  <r>
    <x v="1"/>
    <x v="1118"/>
    <s v="Client_2787"/>
    <x v="1"/>
    <x v="7"/>
    <x v="1"/>
    <x v="487"/>
    <x v="11"/>
    <x v="11"/>
    <x v="1"/>
    <x v="2"/>
    <x v="5"/>
    <x v="5"/>
    <x v="10"/>
    <n v="3005.6"/>
    <n v="29"/>
    <s v="Medium"/>
    <n v="0"/>
    <n v="1"/>
    <x v="1"/>
    <x v="0"/>
    <n v="30"/>
    <x v="0"/>
    <b v="1"/>
    <b v="1"/>
    <b v="0"/>
    <b v="0"/>
  </r>
  <r>
    <x v="2"/>
    <x v="1119"/>
    <s v="Client_2457"/>
    <x v="3"/>
    <x v="8"/>
    <x v="4"/>
    <x v="71"/>
    <x v="9"/>
    <x v="9"/>
    <x v="0"/>
    <x v="3"/>
    <x v="2"/>
    <x v="2"/>
    <x v="376"/>
    <n v="1227.06"/>
    <n v="17"/>
    <s v="Low"/>
    <n v="1"/>
    <n v="1"/>
    <x v="4"/>
    <x v="1"/>
    <n v="18"/>
    <x v="0"/>
    <b v="1"/>
    <b v="0"/>
    <b v="0"/>
    <b v="1"/>
  </r>
  <r>
    <x v="2"/>
    <x v="1120"/>
    <s v="Client_2351"/>
    <x v="3"/>
    <x v="6"/>
    <x v="4"/>
    <x v="457"/>
    <x v="6"/>
    <x v="6"/>
    <x v="0"/>
    <x v="1"/>
    <x v="2"/>
    <x v="2"/>
    <x v="101"/>
    <n v="2535.63"/>
    <n v="26"/>
    <s v="Medium"/>
    <n v="1"/>
    <n v="1"/>
    <x v="4"/>
    <x v="1"/>
    <n v="18"/>
    <x v="0"/>
    <b v="1"/>
    <b v="0"/>
    <b v="0"/>
    <b v="1"/>
  </r>
  <r>
    <x v="1"/>
    <x v="1121"/>
    <s v="Client_437"/>
    <x v="4"/>
    <x v="13"/>
    <x v="1"/>
    <x v="276"/>
    <x v="9"/>
    <x v="9"/>
    <x v="0"/>
    <x v="3"/>
    <x v="3"/>
    <x v="3"/>
    <x v="106"/>
    <n v="4164.3500000000004"/>
    <n v="38"/>
    <s v="High"/>
    <n v="0"/>
    <n v="1"/>
    <x v="1"/>
    <x v="1"/>
    <n v="12"/>
    <x v="0"/>
    <b v="1"/>
    <b v="0"/>
    <b v="0"/>
    <b v="0"/>
  </r>
  <r>
    <x v="1"/>
    <x v="1122"/>
    <s v="Client_948"/>
    <x v="0"/>
    <x v="12"/>
    <x v="0"/>
    <x v="582"/>
    <x v="6"/>
    <x v="6"/>
    <x v="1"/>
    <x v="1"/>
    <x v="6"/>
    <x v="6"/>
    <x v="503"/>
    <n v="3590.93"/>
    <n v="7"/>
    <s v="Medium"/>
    <n v="0"/>
    <n v="0"/>
    <x v="0"/>
    <x v="0"/>
    <n v="42"/>
    <x v="0"/>
    <b v="1"/>
    <b v="1"/>
    <b v="0"/>
    <b v="0"/>
  </r>
  <r>
    <x v="3"/>
    <x v="1123"/>
    <s v="Client_720"/>
    <x v="1"/>
    <x v="7"/>
    <x v="4"/>
    <x v="326"/>
    <x v="5"/>
    <x v="5"/>
    <x v="1"/>
    <x v="2"/>
    <x v="5"/>
    <x v="5"/>
    <x v="527"/>
    <n v="4446.12"/>
    <n v="6"/>
    <s v="High"/>
    <n v="1"/>
    <n v="1"/>
    <x v="4"/>
    <x v="0"/>
    <n v="42"/>
    <x v="0"/>
    <b v="1"/>
    <b v="1"/>
    <b v="0"/>
    <b v="1"/>
  </r>
  <r>
    <x v="2"/>
    <x v="1124"/>
    <s v="Client_1060"/>
    <x v="0"/>
    <x v="4"/>
    <x v="0"/>
    <x v="166"/>
    <x v="9"/>
    <x v="9"/>
    <x v="1"/>
    <x v="3"/>
    <x v="0"/>
    <x v="0"/>
    <x v="1"/>
    <n v="1415.67"/>
    <n v="27"/>
    <s v="Low"/>
    <n v="0"/>
    <n v="0"/>
    <x v="0"/>
    <x v="0"/>
    <n v="60"/>
    <x v="0"/>
    <b v="1"/>
    <b v="1"/>
    <b v="0"/>
    <b v="0"/>
  </r>
  <r>
    <x v="1"/>
    <x v="1125"/>
    <s v="Client_2896"/>
    <x v="3"/>
    <x v="8"/>
    <x v="3"/>
    <x v="253"/>
    <x v="7"/>
    <x v="7"/>
    <x v="0"/>
    <x v="0"/>
    <x v="6"/>
    <x v="6"/>
    <x v="528"/>
    <n v="4981.45"/>
    <n v="18"/>
    <s v="High"/>
    <n v="0"/>
    <n v="0"/>
    <x v="3"/>
    <x v="0"/>
    <n v="30"/>
    <x v="0"/>
    <b v="1"/>
    <b v="1"/>
    <b v="0"/>
    <b v="0"/>
  </r>
  <r>
    <x v="0"/>
    <x v="1126"/>
    <s v="Client_467"/>
    <x v="1"/>
    <x v="14"/>
    <x v="0"/>
    <x v="31"/>
    <x v="4"/>
    <x v="4"/>
    <x v="0"/>
    <x v="3"/>
    <x v="4"/>
    <x v="4"/>
    <x v="529"/>
    <n v="4310.76"/>
    <n v="9"/>
    <s v="High"/>
    <n v="0"/>
    <n v="0"/>
    <x v="0"/>
    <x v="1"/>
    <n v="18"/>
    <x v="0"/>
    <b v="1"/>
    <b v="0"/>
    <b v="0"/>
    <b v="0"/>
  </r>
  <r>
    <x v="2"/>
    <x v="1127"/>
    <s v="Client_022"/>
    <x v="1"/>
    <x v="7"/>
    <x v="0"/>
    <x v="280"/>
    <x v="10"/>
    <x v="10"/>
    <x v="0"/>
    <x v="1"/>
    <x v="1"/>
    <x v="1"/>
    <x v="530"/>
    <n v="3857.54"/>
    <n v="36"/>
    <s v="Medium"/>
    <n v="0"/>
    <n v="0"/>
    <x v="0"/>
    <x v="1"/>
    <n v="18"/>
    <x v="0"/>
    <b v="1"/>
    <b v="0"/>
    <b v="0"/>
    <b v="0"/>
  </r>
  <r>
    <x v="3"/>
    <x v="1128"/>
    <s v="Client_2300"/>
    <x v="4"/>
    <x v="6"/>
    <x v="3"/>
    <x v="404"/>
    <x v="7"/>
    <x v="7"/>
    <x v="1"/>
    <x v="0"/>
    <x v="0"/>
    <x v="0"/>
    <x v="498"/>
    <n v="4489.04"/>
    <n v="41"/>
    <s v="High"/>
    <n v="0"/>
    <n v="0"/>
    <x v="3"/>
    <x v="0"/>
    <n v="48"/>
    <x v="0"/>
    <b v="1"/>
    <b v="1"/>
    <b v="0"/>
    <b v="0"/>
  </r>
  <r>
    <x v="3"/>
    <x v="1129"/>
    <s v="Client_1050"/>
    <x v="3"/>
    <x v="3"/>
    <x v="0"/>
    <x v="583"/>
    <x v="10"/>
    <x v="10"/>
    <x v="0"/>
    <x v="1"/>
    <x v="5"/>
    <x v="5"/>
    <x v="362"/>
    <n v="3010.03"/>
    <n v="30"/>
    <s v="Medium"/>
    <n v="0"/>
    <n v="0"/>
    <x v="0"/>
    <x v="0"/>
    <n v="48"/>
    <x v="0"/>
    <b v="1"/>
    <b v="1"/>
    <b v="0"/>
    <b v="0"/>
  </r>
  <r>
    <x v="3"/>
    <x v="1130"/>
    <s v="Client_551"/>
    <x v="0"/>
    <x v="7"/>
    <x v="2"/>
    <x v="573"/>
    <x v="9"/>
    <x v="9"/>
    <x v="1"/>
    <x v="3"/>
    <x v="4"/>
    <x v="4"/>
    <x v="128"/>
    <n v="2821.32"/>
    <n v="1"/>
    <s v="Medium"/>
    <n v="0"/>
    <n v="1"/>
    <x v="2"/>
    <x v="1"/>
    <n v="6"/>
    <x v="1"/>
    <b v="1"/>
    <b v="0"/>
    <b v="0"/>
    <b v="0"/>
  </r>
  <r>
    <x v="0"/>
    <x v="1131"/>
    <s v="Client_2501"/>
    <x v="0"/>
    <x v="6"/>
    <x v="2"/>
    <x v="545"/>
    <x v="11"/>
    <x v="11"/>
    <x v="1"/>
    <x v="2"/>
    <x v="4"/>
    <x v="4"/>
    <x v="531"/>
    <n v="2757.54"/>
    <n v="49"/>
    <s v="Medium"/>
    <n v="0"/>
    <n v="1"/>
    <x v="2"/>
    <x v="0"/>
    <n v="36"/>
    <x v="0"/>
    <b v="1"/>
    <b v="1"/>
    <b v="0"/>
    <b v="0"/>
  </r>
  <r>
    <x v="1"/>
    <x v="1132"/>
    <s v="Client_2558"/>
    <x v="2"/>
    <x v="11"/>
    <x v="1"/>
    <x v="584"/>
    <x v="9"/>
    <x v="9"/>
    <x v="0"/>
    <x v="3"/>
    <x v="3"/>
    <x v="3"/>
    <x v="31"/>
    <n v="4428.96"/>
    <n v="12"/>
    <s v="High"/>
    <n v="0"/>
    <n v="1"/>
    <x v="1"/>
    <x v="1"/>
    <n v="18"/>
    <x v="0"/>
    <b v="1"/>
    <b v="0"/>
    <b v="0"/>
    <b v="0"/>
  </r>
  <r>
    <x v="2"/>
    <x v="1133"/>
    <s v="Client_1322"/>
    <x v="4"/>
    <x v="0"/>
    <x v="1"/>
    <x v="430"/>
    <x v="5"/>
    <x v="5"/>
    <x v="1"/>
    <x v="2"/>
    <x v="0"/>
    <x v="0"/>
    <x v="352"/>
    <n v="3123.91"/>
    <n v="12"/>
    <s v="Medium"/>
    <n v="0"/>
    <n v="1"/>
    <x v="1"/>
    <x v="0"/>
    <n v="54"/>
    <x v="0"/>
    <b v="1"/>
    <b v="1"/>
    <b v="0"/>
    <b v="0"/>
  </r>
  <r>
    <x v="1"/>
    <x v="1134"/>
    <s v="Client_2720"/>
    <x v="0"/>
    <x v="6"/>
    <x v="1"/>
    <x v="456"/>
    <x v="10"/>
    <x v="10"/>
    <x v="1"/>
    <x v="1"/>
    <x v="5"/>
    <x v="5"/>
    <x v="61"/>
    <n v="3978.84"/>
    <n v="7"/>
    <s v="High"/>
    <n v="0"/>
    <n v="1"/>
    <x v="1"/>
    <x v="0"/>
    <n v="30"/>
    <x v="0"/>
    <b v="1"/>
    <b v="1"/>
    <b v="0"/>
    <b v="0"/>
  </r>
  <r>
    <x v="2"/>
    <x v="1135"/>
    <s v="Client_420"/>
    <x v="1"/>
    <x v="4"/>
    <x v="1"/>
    <x v="557"/>
    <x v="8"/>
    <x v="8"/>
    <x v="1"/>
    <x v="3"/>
    <x v="3"/>
    <x v="3"/>
    <x v="532"/>
    <n v="3085.18"/>
    <n v="41"/>
    <s v="Medium"/>
    <n v="0"/>
    <n v="1"/>
    <x v="1"/>
    <x v="0"/>
    <n v="60"/>
    <x v="0"/>
    <b v="1"/>
    <b v="1"/>
    <b v="0"/>
    <b v="0"/>
  </r>
  <r>
    <x v="0"/>
    <x v="1136"/>
    <s v="Client_932"/>
    <x v="3"/>
    <x v="11"/>
    <x v="2"/>
    <x v="24"/>
    <x v="2"/>
    <x v="2"/>
    <x v="0"/>
    <x v="1"/>
    <x v="2"/>
    <x v="2"/>
    <x v="133"/>
    <n v="4910.32"/>
    <n v="14"/>
    <s v="High"/>
    <n v="0"/>
    <n v="1"/>
    <x v="2"/>
    <x v="0"/>
    <n v="48"/>
    <x v="0"/>
    <b v="1"/>
    <b v="1"/>
    <b v="0"/>
    <b v="0"/>
  </r>
  <r>
    <x v="1"/>
    <x v="1137"/>
    <s v="Client_1016"/>
    <x v="1"/>
    <x v="1"/>
    <x v="2"/>
    <x v="109"/>
    <x v="6"/>
    <x v="6"/>
    <x v="1"/>
    <x v="1"/>
    <x v="1"/>
    <x v="1"/>
    <x v="533"/>
    <n v="2959.66"/>
    <n v="3"/>
    <s v="Medium"/>
    <n v="0"/>
    <n v="1"/>
    <x v="2"/>
    <x v="1"/>
    <n v="6"/>
    <x v="2"/>
    <b v="1"/>
    <b v="0"/>
    <b v="0"/>
    <b v="0"/>
  </r>
  <r>
    <x v="3"/>
    <x v="1138"/>
    <s v="Client_084"/>
    <x v="3"/>
    <x v="13"/>
    <x v="2"/>
    <x v="165"/>
    <x v="1"/>
    <x v="1"/>
    <x v="1"/>
    <x v="0"/>
    <x v="6"/>
    <x v="6"/>
    <x v="534"/>
    <n v="2241.63"/>
    <n v="1"/>
    <s v="Medium"/>
    <n v="0"/>
    <n v="1"/>
    <x v="2"/>
    <x v="1"/>
    <n v="6"/>
    <x v="1"/>
    <b v="1"/>
    <b v="0"/>
    <b v="0"/>
    <b v="0"/>
  </r>
  <r>
    <x v="1"/>
    <x v="1139"/>
    <s v="Client_2167"/>
    <x v="0"/>
    <x v="8"/>
    <x v="2"/>
    <x v="234"/>
    <x v="1"/>
    <x v="1"/>
    <x v="0"/>
    <x v="0"/>
    <x v="3"/>
    <x v="3"/>
    <x v="407"/>
    <n v="4905.68"/>
    <n v="17"/>
    <s v="High"/>
    <n v="0"/>
    <n v="1"/>
    <x v="2"/>
    <x v="1"/>
    <n v="24"/>
    <x v="0"/>
    <b v="1"/>
    <b v="0"/>
    <b v="0"/>
    <b v="0"/>
  </r>
  <r>
    <x v="2"/>
    <x v="1140"/>
    <s v="Client_2003"/>
    <x v="4"/>
    <x v="11"/>
    <x v="0"/>
    <x v="585"/>
    <x v="9"/>
    <x v="9"/>
    <x v="0"/>
    <x v="3"/>
    <x v="0"/>
    <x v="0"/>
    <x v="383"/>
    <n v="3683.96"/>
    <n v="19"/>
    <s v="Medium"/>
    <n v="0"/>
    <n v="0"/>
    <x v="0"/>
    <x v="0"/>
    <n v="36"/>
    <x v="0"/>
    <b v="1"/>
    <b v="1"/>
    <b v="0"/>
    <b v="0"/>
  </r>
  <r>
    <x v="2"/>
    <x v="1141"/>
    <s v="Client_062"/>
    <x v="1"/>
    <x v="3"/>
    <x v="0"/>
    <x v="416"/>
    <x v="5"/>
    <x v="5"/>
    <x v="1"/>
    <x v="2"/>
    <x v="3"/>
    <x v="3"/>
    <x v="153"/>
    <n v="4119.4399999999996"/>
    <n v="7"/>
    <s v="High"/>
    <n v="0"/>
    <n v="0"/>
    <x v="0"/>
    <x v="0"/>
    <n v="24"/>
    <x v="0"/>
    <b v="1"/>
    <b v="1"/>
    <b v="0"/>
    <b v="0"/>
  </r>
  <r>
    <x v="0"/>
    <x v="1142"/>
    <s v="Client_1534"/>
    <x v="2"/>
    <x v="5"/>
    <x v="4"/>
    <x v="586"/>
    <x v="6"/>
    <x v="6"/>
    <x v="1"/>
    <x v="1"/>
    <x v="4"/>
    <x v="4"/>
    <x v="61"/>
    <n v="4308.1400000000003"/>
    <n v="33"/>
    <s v="High"/>
    <n v="1"/>
    <n v="1"/>
    <x v="4"/>
    <x v="0"/>
    <n v="30"/>
    <x v="0"/>
    <b v="1"/>
    <b v="1"/>
    <b v="0"/>
    <b v="1"/>
  </r>
  <r>
    <x v="2"/>
    <x v="1143"/>
    <s v="Client_2076"/>
    <x v="0"/>
    <x v="12"/>
    <x v="2"/>
    <x v="260"/>
    <x v="3"/>
    <x v="3"/>
    <x v="0"/>
    <x v="2"/>
    <x v="2"/>
    <x v="2"/>
    <x v="306"/>
    <n v="1563.23"/>
    <n v="39"/>
    <s v="Low"/>
    <n v="0"/>
    <n v="1"/>
    <x v="2"/>
    <x v="1"/>
    <n v="18"/>
    <x v="0"/>
    <b v="1"/>
    <b v="0"/>
    <b v="0"/>
    <b v="0"/>
  </r>
  <r>
    <x v="2"/>
    <x v="1144"/>
    <s v="Client_2609"/>
    <x v="0"/>
    <x v="3"/>
    <x v="4"/>
    <x v="417"/>
    <x v="0"/>
    <x v="0"/>
    <x v="1"/>
    <x v="0"/>
    <x v="1"/>
    <x v="1"/>
    <x v="192"/>
    <n v="3823.8"/>
    <n v="33"/>
    <s v="Medium"/>
    <n v="1"/>
    <n v="1"/>
    <x v="4"/>
    <x v="0"/>
    <n v="36"/>
    <x v="0"/>
    <b v="1"/>
    <b v="1"/>
    <b v="0"/>
    <b v="1"/>
  </r>
  <r>
    <x v="1"/>
    <x v="1145"/>
    <s v="Client_1576"/>
    <x v="1"/>
    <x v="10"/>
    <x v="4"/>
    <x v="132"/>
    <x v="5"/>
    <x v="5"/>
    <x v="0"/>
    <x v="2"/>
    <x v="5"/>
    <x v="5"/>
    <x v="535"/>
    <n v="1797.66"/>
    <n v="17"/>
    <s v="Low"/>
    <n v="1"/>
    <n v="1"/>
    <x v="4"/>
    <x v="1"/>
    <n v="12"/>
    <x v="0"/>
    <b v="1"/>
    <b v="0"/>
    <b v="0"/>
    <b v="1"/>
  </r>
  <r>
    <x v="0"/>
    <x v="1146"/>
    <s v="Client_2560"/>
    <x v="4"/>
    <x v="0"/>
    <x v="2"/>
    <x v="293"/>
    <x v="10"/>
    <x v="10"/>
    <x v="1"/>
    <x v="1"/>
    <x v="2"/>
    <x v="2"/>
    <x v="536"/>
    <n v="2839.32"/>
    <n v="16"/>
    <s v="Medium"/>
    <n v="0"/>
    <n v="1"/>
    <x v="2"/>
    <x v="2"/>
    <n v="0"/>
    <x v="0"/>
    <b v="1"/>
    <b v="0"/>
    <b v="0"/>
    <b v="0"/>
  </r>
  <r>
    <x v="0"/>
    <x v="1147"/>
    <s v="Client_1003"/>
    <x v="1"/>
    <x v="5"/>
    <x v="3"/>
    <x v="110"/>
    <x v="5"/>
    <x v="5"/>
    <x v="0"/>
    <x v="2"/>
    <x v="6"/>
    <x v="6"/>
    <x v="537"/>
    <n v="4857.99"/>
    <n v="11"/>
    <s v="High"/>
    <n v="0"/>
    <n v="0"/>
    <x v="3"/>
    <x v="2"/>
    <n v="0"/>
    <x v="0"/>
    <b v="1"/>
    <b v="0"/>
    <b v="0"/>
    <b v="0"/>
  </r>
  <r>
    <x v="2"/>
    <x v="1148"/>
    <s v="Client_024"/>
    <x v="4"/>
    <x v="4"/>
    <x v="2"/>
    <x v="477"/>
    <x v="11"/>
    <x v="11"/>
    <x v="0"/>
    <x v="2"/>
    <x v="0"/>
    <x v="0"/>
    <x v="538"/>
    <n v="1109.95"/>
    <n v="47"/>
    <s v="Low"/>
    <n v="0"/>
    <n v="1"/>
    <x v="2"/>
    <x v="0"/>
    <n v="54"/>
    <x v="0"/>
    <b v="1"/>
    <b v="1"/>
    <b v="0"/>
    <b v="0"/>
  </r>
  <r>
    <x v="3"/>
    <x v="1149"/>
    <s v="Client_1035"/>
    <x v="4"/>
    <x v="9"/>
    <x v="4"/>
    <x v="587"/>
    <x v="2"/>
    <x v="2"/>
    <x v="1"/>
    <x v="1"/>
    <x v="4"/>
    <x v="4"/>
    <x v="165"/>
    <n v="3657.67"/>
    <n v="2"/>
    <s v="Medium"/>
    <n v="1"/>
    <n v="1"/>
    <x v="4"/>
    <x v="0"/>
    <n v="66"/>
    <x v="1"/>
    <b v="1"/>
    <b v="1"/>
    <b v="0"/>
    <b v="1"/>
  </r>
  <r>
    <x v="2"/>
    <x v="1150"/>
    <s v="Client_2227"/>
    <x v="0"/>
    <x v="8"/>
    <x v="2"/>
    <x v="417"/>
    <x v="0"/>
    <x v="0"/>
    <x v="1"/>
    <x v="0"/>
    <x v="1"/>
    <x v="1"/>
    <x v="108"/>
    <n v="2879.72"/>
    <n v="21"/>
    <s v="Medium"/>
    <n v="0"/>
    <n v="1"/>
    <x v="2"/>
    <x v="0"/>
    <n v="30"/>
    <x v="0"/>
    <b v="1"/>
    <b v="1"/>
    <b v="0"/>
    <b v="0"/>
  </r>
  <r>
    <x v="0"/>
    <x v="1151"/>
    <s v="Client_019"/>
    <x v="3"/>
    <x v="5"/>
    <x v="0"/>
    <x v="588"/>
    <x v="0"/>
    <x v="0"/>
    <x v="1"/>
    <x v="0"/>
    <x v="1"/>
    <x v="1"/>
    <x v="95"/>
    <n v="4064.39"/>
    <n v="18"/>
    <s v="High"/>
    <n v="0"/>
    <n v="0"/>
    <x v="0"/>
    <x v="0"/>
    <n v="60"/>
    <x v="0"/>
    <b v="1"/>
    <b v="1"/>
    <b v="0"/>
    <b v="0"/>
  </r>
  <r>
    <x v="1"/>
    <x v="1152"/>
    <s v="Client_914"/>
    <x v="4"/>
    <x v="9"/>
    <x v="1"/>
    <x v="589"/>
    <x v="10"/>
    <x v="10"/>
    <x v="1"/>
    <x v="1"/>
    <x v="0"/>
    <x v="0"/>
    <x v="539"/>
    <n v="1801"/>
    <n v="46"/>
    <s v="Low"/>
    <n v="0"/>
    <n v="1"/>
    <x v="1"/>
    <x v="2"/>
    <n v="0"/>
    <x v="0"/>
    <b v="1"/>
    <b v="0"/>
    <b v="0"/>
    <b v="0"/>
  </r>
  <r>
    <x v="2"/>
    <x v="1153"/>
    <s v="Client_2073"/>
    <x v="4"/>
    <x v="1"/>
    <x v="0"/>
    <x v="289"/>
    <x v="1"/>
    <x v="1"/>
    <x v="1"/>
    <x v="0"/>
    <x v="0"/>
    <x v="0"/>
    <x v="398"/>
    <n v="4804.46"/>
    <n v="50"/>
    <s v="High"/>
    <n v="0"/>
    <n v="0"/>
    <x v="0"/>
    <x v="0"/>
    <n v="24"/>
    <x v="0"/>
    <b v="1"/>
    <b v="1"/>
    <b v="0"/>
    <b v="0"/>
  </r>
  <r>
    <x v="1"/>
    <x v="1154"/>
    <s v="Client_1021"/>
    <x v="2"/>
    <x v="2"/>
    <x v="0"/>
    <x v="554"/>
    <x v="8"/>
    <x v="8"/>
    <x v="1"/>
    <x v="3"/>
    <x v="4"/>
    <x v="4"/>
    <x v="497"/>
    <n v="4520.1000000000004"/>
    <n v="47"/>
    <s v="High"/>
    <n v="0"/>
    <n v="0"/>
    <x v="0"/>
    <x v="0"/>
    <n v="36"/>
    <x v="0"/>
    <b v="1"/>
    <b v="1"/>
    <b v="0"/>
    <b v="0"/>
  </r>
  <r>
    <x v="2"/>
    <x v="1155"/>
    <s v="Client_509"/>
    <x v="4"/>
    <x v="13"/>
    <x v="1"/>
    <x v="557"/>
    <x v="8"/>
    <x v="8"/>
    <x v="1"/>
    <x v="3"/>
    <x v="3"/>
    <x v="3"/>
    <x v="94"/>
    <n v="2676.62"/>
    <n v="45"/>
    <s v="Medium"/>
    <n v="0"/>
    <n v="1"/>
    <x v="1"/>
    <x v="0"/>
    <n v="42"/>
    <x v="0"/>
    <b v="1"/>
    <b v="1"/>
    <b v="0"/>
    <b v="0"/>
  </r>
  <r>
    <x v="2"/>
    <x v="1156"/>
    <s v="Client_425"/>
    <x v="3"/>
    <x v="6"/>
    <x v="3"/>
    <x v="590"/>
    <x v="9"/>
    <x v="9"/>
    <x v="0"/>
    <x v="3"/>
    <x v="2"/>
    <x v="2"/>
    <x v="102"/>
    <n v="3154.19"/>
    <n v="17"/>
    <s v="Medium"/>
    <n v="0"/>
    <n v="0"/>
    <x v="3"/>
    <x v="1"/>
    <n v="6"/>
    <x v="0"/>
    <b v="1"/>
    <b v="0"/>
    <b v="0"/>
    <b v="0"/>
  </r>
  <r>
    <x v="1"/>
    <x v="1157"/>
    <s v="Client_2869"/>
    <x v="4"/>
    <x v="3"/>
    <x v="1"/>
    <x v="61"/>
    <x v="4"/>
    <x v="4"/>
    <x v="1"/>
    <x v="3"/>
    <x v="3"/>
    <x v="3"/>
    <x v="434"/>
    <n v="2538.31"/>
    <n v="50"/>
    <s v="Medium"/>
    <n v="0"/>
    <n v="1"/>
    <x v="1"/>
    <x v="1"/>
    <n v="12"/>
    <x v="0"/>
    <b v="1"/>
    <b v="0"/>
    <b v="0"/>
    <b v="0"/>
  </r>
  <r>
    <x v="1"/>
    <x v="1158"/>
    <s v="Client_1969"/>
    <x v="4"/>
    <x v="3"/>
    <x v="0"/>
    <x v="591"/>
    <x v="3"/>
    <x v="3"/>
    <x v="0"/>
    <x v="2"/>
    <x v="0"/>
    <x v="0"/>
    <x v="417"/>
    <n v="2070.6"/>
    <n v="42"/>
    <s v="Medium"/>
    <n v="0"/>
    <n v="0"/>
    <x v="0"/>
    <x v="0"/>
    <n v="66"/>
    <x v="0"/>
    <b v="1"/>
    <b v="1"/>
    <b v="0"/>
    <b v="0"/>
  </r>
  <r>
    <x v="2"/>
    <x v="1159"/>
    <s v="Client_1067"/>
    <x v="0"/>
    <x v="5"/>
    <x v="2"/>
    <x v="207"/>
    <x v="9"/>
    <x v="9"/>
    <x v="1"/>
    <x v="3"/>
    <x v="4"/>
    <x v="4"/>
    <x v="142"/>
    <n v="2253.42"/>
    <n v="14"/>
    <s v="Medium"/>
    <n v="0"/>
    <n v="1"/>
    <x v="2"/>
    <x v="0"/>
    <n v="66"/>
    <x v="0"/>
    <b v="1"/>
    <b v="1"/>
    <b v="0"/>
    <b v="0"/>
  </r>
  <r>
    <x v="3"/>
    <x v="1160"/>
    <s v="Client_1205"/>
    <x v="2"/>
    <x v="2"/>
    <x v="2"/>
    <x v="592"/>
    <x v="4"/>
    <x v="4"/>
    <x v="1"/>
    <x v="3"/>
    <x v="2"/>
    <x v="2"/>
    <x v="71"/>
    <n v="3408.32"/>
    <n v="7"/>
    <s v="Medium"/>
    <n v="0"/>
    <n v="1"/>
    <x v="2"/>
    <x v="0"/>
    <n v="54"/>
    <x v="0"/>
    <b v="1"/>
    <b v="1"/>
    <b v="0"/>
    <b v="0"/>
  </r>
  <r>
    <x v="1"/>
    <x v="1161"/>
    <s v="Client_2834"/>
    <x v="1"/>
    <x v="6"/>
    <x v="0"/>
    <x v="593"/>
    <x v="8"/>
    <x v="8"/>
    <x v="0"/>
    <x v="3"/>
    <x v="2"/>
    <x v="2"/>
    <x v="407"/>
    <n v="2155.62"/>
    <n v="9"/>
    <s v="Medium"/>
    <n v="0"/>
    <n v="0"/>
    <x v="0"/>
    <x v="1"/>
    <n v="24"/>
    <x v="0"/>
    <b v="1"/>
    <b v="0"/>
    <b v="0"/>
    <b v="0"/>
  </r>
  <r>
    <x v="3"/>
    <x v="1162"/>
    <s v="Client_2541"/>
    <x v="2"/>
    <x v="5"/>
    <x v="4"/>
    <x v="444"/>
    <x v="2"/>
    <x v="2"/>
    <x v="1"/>
    <x v="1"/>
    <x v="1"/>
    <x v="1"/>
    <x v="408"/>
    <n v="3232.86"/>
    <n v="50"/>
    <s v="Medium"/>
    <n v="1"/>
    <n v="1"/>
    <x v="4"/>
    <x v="2"/>
    <n v="0"/>
    <x v="0"/>
    <b v="1"/>
    <b v="0"/>
    <b v="0"/>
    <b v="1"/>
  </r>
  <r>
    <x v="1"/>
    <x v="1163"/>
    <s v="Client_406"/>
    <x v="4"/>
    <x v="0"/>
    <x v="1"/>
    <x v="594"/>
    <x v="2"/>
    <x v="2"/>
    <x v="0"/>
    <x v="1"/>
    <x v="1"/>
    <x v="1"/>
    <x v="49"/>
    <n v="3164.25"/>
    <n v="14"/>
    <s v="Medium"/>
    <n v="0"/>
    <n v="1"/>
    <x v="1"/>
    <x v="0"/>
    <n v="60"/>
    <x v="0"/>
    <b v="1"/>
    <b v="1"/>
    <b v="0"/>
    <b v="0"/>
  </r>
  <r>
    <x v="0"/>
    <x v="1164"/>
    <s v="Client_1437"/>
    <x v="1"/>
    <x v="7"/>
    <x v="2"/>
    <x v="464"/>
    <x v="0"/>
    <x v="0"/>
    <x v="1"/>
    <x v="0"/>
    <x v="4"/>
    <x v="4"/>
    <x v="539"/>
    <n v="1834.63"/>
    <n v="1"/>
    <s v="Low"/>
    <n v="0"/>
    <n v="1"/>
    <x v="2"/>
    <x v="2"/>
    <n v="0"/>
    <x v="1"/>
    <b v="1"/>
    <b v="0"/>
    <b v="0"/>
    <b v="0"/>
  </r>
  <r>
    <x v="1"/>
    <x v="1165"/>
    <s v="Client_2017"/>
    <x v="1"/>
    <x v="0"/>
    <x v="1"/>
    <x v="321"/>
    <x v="8"/>
    <x v="8"/>
    <x v="1"/>
    <x v="3"/>
    <x v="2"/>
    <x v="2"/>
    <x v="49"/>
    <n v="2971.16"/>
    <n v="45"/>
    <s v="Medium"/>
    <n v="0"/>
    <n v="1"/>
    <x v="1"/>
    <x v="0"/>
    <n v="60"/>
    <x v="0"/>
    <b v="1"/>
    <b v="1"/>
    <b v="0"/>
    <b v="0"/>
  </r>
  <r>
    <x v="2"/>
    <x v="1166"/>
    <s v="Client_385"/>
    <x v="3"/>
    <x v="12"/>
    <x v="4"/>
    <x v="26"/>
    <x v="4"/>
    <x v="4"/>
    <x v="1"/>
    <x v="3"/>
    <x v="2"/>
    <x v="2"/>
    <x v="540"/>
    <n v="3181.52"/>
    <n v="26"/>
    <s v="Medium"/>
    <n v="1"/>
    <n v="1"/>
    <x v="4"/>
    <x v="0"/>
    <n v="24"/>
    <x v="0"/>
    <b v="1"/>
    <b v="1"/>
    <b v="0"/>
    <b v="1"/>
  </r>
  <r>
    <x v="2"/>
    <x v="1167"/>
    <s v="Client_2519"/>
    <x v="1"/>
    <x v="8"/>
    <x v="0"/>
    <x v="442"/>
    <x v="8"/>
    <x v="8"/>
    <x v="0"/>
    <x v="3"/>
    <x v="1"/>
    <x v="1"/>
    <x v="367"/>
    <n v="2538.48"/>
    <n v="31"/>
    <s v="Medium"/>
    <n v="0"/>
    <n v="0"/>
    <x v="0"/>
    <x v="1"/>
    <n v="12"/>
    <x v="0"/>
    <b v="1"/>
    <b v="0"/>
    <b v="0"/>
    <b v="0"/>
  </r>
  <r>
    <x v="3"/>
    <x v="1168"/>
    <s v="Client_2685"/>
    <x v="1"/>
    <x v="4"/>
    <x v="2"/>
    <x v="158"/>
    <x v="6"/>
    <x v="6"/>
    <x v="0"/>
    <x v="1"/>
    <x v="5"/>
    <x v="5"/>
    <x v="541"/>
    <n v="1270.69"/>
    <n v="44"/>
    <s v="Low"/>
    <n v="0"/>
    <n v="1"/>
    <x v="2"/>
    <x v="1"/>
    <n v="12"/>
    <x v="0"/>
    <b v="1"/>
    <b v="0"/>
    <b v="0"/>
    <b v="0"/>
  </r>
  <r>
    <x v="3"/>
    <x v="1169"/>
    <s v="Client_2934"/>
    <x v="3"/>
    <x v="4"/>
    <x v="2"/>
    <x v="51"/>
    <x v="7"/>
    <x v="7"/>
    <x v="1"/>
    <x v="0"/>
    <x v="3"/>
    <x v="3"/>
    <x v="93"/>
    <n v="2529.58"/>
    <n v="15"/>
    <s v="Medium"/>
    <n v="0"/>
    <n v="1"/>
    <x v="2"/>
    <x v="0"/>
    <n v="66"/>
    <x v="0"/>
    <b v="1"/>
    <b v="1"/>
    <b v="0"/>
    <b v="0"/>
  </r>
  <r>
    <x v="3"/>
    <x v="1170"/>
    <s v="Client_2928"/>
    <x v="1"/>
    <x v="4"/>
    <x v="2"/>
    <x v="35"/>
    <x v="2"/>
    <x v="2"/>
    <x v="0"/>
    <x v="1"/>
    <x v="5"/>
    <x v="5"/>
    <x v="8"/>
    <n v="4419.09"/>
    <n v="44"/>
    <s v="High"/>
    <n v="0"/>
    <n v="1"/>
    <x v="2"/>
    <x v="1"/>
    <n v="12"/>
    <x v="0"/>
    <b v="1"/>
    <b v="0"/>
    <b v="0"/>
    <b v="0"/>
  </r>
  <r>
    <x v="2"/>
    <x v="1171"/>
    <s v="Client_195"/>
    <x v="3"/>
    <x v="14"/>
    <x v="0"/>
    <x v="33"/>
    <x v="2"/>
    <x v="2"/>
    <x v="1"/>
    <x v="1"/>
    <x v="3"/>
    <x v="3"/>
    <x v="24"/>
    <n v="2176.61"/>
    <n v="8"/>
    <s v="Medium"/>
    <n v="0"/>
    <n v="0"/>
    <x v="0"/>
    <x v="1"/>
    <n v="12"/>
    <x v="0"/>
    <b v="1"/>
    <b v="0"/>
    <b v="0"/>
    <b v="0"/>
  </r>
  <r>
    <x v="0"/>
    <x v="1172"/>
    <s v="Client_818"/>
    <x v="1"/>
    <x v="3"/>
    <x v="0"/>
    <x v="595"/>
    <x v="2"/>
    <x v="2"/>
    <x v="0"/>
    <x v="1"/>
    <x v="2"/>
    <x v="2"/>
    <x v="15"/>
    <n v="2354.06"/>
    <n v="22"/>
    <s v="Medium"/>
    <n v="0"/>
    <n v="0"/>
    <x v="0"/>
    <x v="0"/>
    <n v="54"/>
    <x v="0"/>
    <b v="1"/>
    <b v="1"/>
    <b v="0"/>
    <b v="0"/>
  </r>
  <r>
    <x v="0"/>
    <x v="1173"/>
    <s v="Client_490"/>
    <x v="0"/>
    <x v="0"/>
    <x v="0"/>
    <x v="596"/>
    <x v="4"/>
    <x v="4"/>
    <x v="1"/>
    <x v="3"/>
    <x v="4"/>
    <x v="4"/>
    <x v="106"/>
    <n v="4482.29"/>
    <n v="5"/>
    <s v="High"/>
    <n v="0"/>
    <n v="0"/>
    <x v="0"/>
    <x v="1"/>
    <n v="12"/>
    <x v="2"/>
    <b v="1"/>
    <b v="0"/>
    <b v="0"/>
    <b v="0"/>
  </r>
  <r>
    <x v="3"/>
    <x v="1174"/>
    <s v="Client_456"/>
    <x v="0"/>
    <x v="13"/>
    <x v="3"/>
    <x v="464"/>
    <x v="0"/>
    <x v="0"/>
    <x v="1"/>
    <x v="0"/>
    <x v="4"/>
    <x v="4"/>
    <x v="314"/>
    <n v="1091.5999999999999"/>
    <n v="1"/>
    <s v="Low"/>
    <n v="0"/>
    <n v="0"/>
    <x v="3"/>
    <x v="0"/>
    <n v="42"/>
    <x v="1"/>
    <b v="1"/>
    <b v="1"/>
    <b v="0"/>
    <b v="0"/>
  </r>
  <r>
    <x v="3"/>
    <x v="1175"/>
    <s v="Client_1229"/>
    <x v="2"/>
    <x v="10"/>
    <x v="2"/>
    <x v="80"/>
    <x v="9"/>
    <x v="9"/>
    <x v="0"/>
    <x v="3"/>
    <x v="0"/>
    <x v="0"/>
    <x v="49"/>
    <n v="4014.42"/>
    <n v="26"/>
    <s v="High"/>
    <n v="0"/>
    <n v="1"/>
    <x v="2"/>
    <x v="0"/>
    <n v="60"/>
    <x v="0"/>
    <b v="1"/>
    <b v="1"/>
    <b v="0"/>
    <b v="0"/>
  </r>
  <r>
    <x v="2"/>
    <x v="1176"/>
    <s v="Client_328"/>
    <x v="0"/>
    <x v="5"/>
    <x v="4"/>
    <x v="445"/>
    <x v="4"/>
    <x v="4"/>
    <x v="1"/>
    <x v="3"/>
    <x v="6"/>
    <x v="6"/>
    <x v="492"/>
    <n v="3339.21"/>
    <n v="5"/>
    <s v="Medium"/>
    <n v="1"/>
    <n v="1"/>
    <x v="4"/>
    <x v="0"/>
    <n v="48"/>
    <x v="2"/>
    <b v="1"/>
    <b v="1"/>
    <b v="0"/>
    <b v="1"/>
  </r>
  <r>
    <x v="3"/>
    <x v="1177"/>
    <s v="Client_246"/>
    <x v="0"/>
    <x v="8"/>
    <x v="3"/>
    <x v="327"/>
    <x v="4"/>
    <x v="4"/>
    <x v="1"/>
    <x v="3"/>
    <x v="4"/>
    <x v="4"/>
    <x v="542"/>
    <n v="1161.1400000000001"/>
    <n v="29"/>
    <s v="Low"/>
    <n v="0"/>
    <n v="0"/>
    <x v="3"/>
    <x v="2"/>
    <n v="0"/>
    <x v="0"/>
    <b v="1"/>
    <b v="0"/>
    <b v="0"/>
    <b v="0"/>
  </r>
  <r>
    <x v="3"/>
    <x v="1178"/>
    <s v="Client_2392"/>
    <x v="1"/>
    <x v="5"/>
    <x v="0"/>
    <x v="44"/>
    <x v="4"/>
    <x v="4"/>
    <x v="0"/>
    <x v="3"/>
    <x v="6"/>
    <x v="6"/>
    <x v="340"/>
    <n v="3991.71"/>
    <n v="19"/>
    <s v="High"/>
    <n v="0"/>
    <n v="0"/>
    <x v="0"/>
    <x v="1"/>
    <n v="12"/>
    <x v="0"/>
    <b v="1"/>
    <b v="0"/>
    <b v="0"/>
    <b v="0"/>
  </r>
  <r>
    <x v="0"/>
    <x v="1179"/>
    <s v="Client_2349"/>
    <x v="1"/>
    <x v="8"/>
    <x v="1"/>
    <x v="597"/>
    <x v="3"/>
    <x v="3"/>
    <x v="0"/>
    <x v="2"/>
    <x v="2"/>
    <x v="2"/>
    <x v="106"/>
    <n v="3062.38"/>
    <n v="6"/>
    <s v="Medium"/>
    <n v="0"/>
    <n v="1"/>
    <x v="1"/>
    <x v="1"/>
    <n v="12"/>
    <x v="0"/>
    <b v="1"/>
    <b v="0"/>
    <b v="0"/>
    <b v="0"/>
  </r>
  <r>
    <x v="0"/>
    <x v="1180"/>
    <s v="Client_1433"/>
    <x v="1"/>
    <x v="14"/>
    <x v="2"/>
    <x v="201"/>
    <x v="11"/>
    <x v="11"/>
    <x v="0"/>
    <x v="2"/>
    <x v="3"/>
    <x v="3"/>
    <x v="434"/>
    <n v="1918.11"/>
    <n v="21"/>
    <s v="Low"/>
    <n v="0"/>
    <n v="1"/>
    <x v="2"/>
    <x v="1"/>
    <n v="12"/>
    <x v="0"/>
    <b v="1"/>
    <b v="0"/>
    <b v="0"/>
    <b v="0"/>
  </r>
  <r>
    <x v="3"/>
    <x v="1181"/>
    <s v="Client_1304"/>
    <x v="4"/>
    <x v="7"/>
    <x v="4"/>
    <x v="446"/>
    <x v="11"/>
    <x v="11"/>
    <x v="0"/>
    <x v="2"/>
    <x v="2"/>
    <x v="2"/>
    <x v="490"/>
    <n v="3682.65"/>
    <n v="4"/>
    <s v="Medium"/>
    <n v="1"/>
    <n v="1"/>
    <x v="4"/>
    <x v="1"/>
    <n v="6"/>
    <x v="2"/>
    <b v="1"/>
    <b v="0"/>
    <b v="0"/>
    <b v="1"/>
  </r>
  <r>
    <x v="3"/>
    <x v="1182"/>
    <s v="Client_985"/>
    <x v="3"/>
    <x v="12"/>
    <x v="3"/>
    <x v="598"/>
    <x v="10"/>
    <x v="10"/>
    <x v="1"/>
    <x v="1"/>
    <x v="2"/>
    <x v="2"/>
    <x v="403"/>
    <n v="3449.57"/>
    <n v="40"/>
    <s v="Medium"/>
    <n v="0"/>
    <n v="0"/>
    <x v="3"/>
    <x v="1"/>
    <n v="6"/>
    <x v="0"/>
    <b v="1"/>
    <b v="0"/>
    <b v="0"/>
    <b v="0"/>
  </r>
  <r>
    <x v="3"/>
    <x v="1183"/>
    <s v="Client_2696"/>
    <x v="1"/>
    <x v="8"/>
    <x v="2"/>
    <x v="592"/>
    <x v="4"/>
    <x v="4"/>
    <x v="1"/>
    <x v="3"/>
    <x v="2"/>
    <x v="2"/>
    <x v="408"/>
    <n v="1945.41"/>
    <n v="12"/>
    <s v="Low"/>
    <n v="0"/>
    <n v="1"/>
    <x v="2"/>
    <x v="2"/>
    <n v="0"/>
    <x v="0"/>
    <b v="1"/>
    <b v="0"/>
    <b v="0"/>
    <b v="0"/>
  </r>
  <r>
    <x v="3"/>
    <x v="1184"/>
    <s v="Client_887"/>
    <x v="2"/>
    <x v="12"/>
    <x v="3"/>
    <x v="599"/>
    <x v="10"/>
    <x v="10"/>
    <x v="0"/>
    <x v="1"/>
    <x v="5"/>
    <x v="5"/>
    <x v="517"/>
    <n v="1450.13"/>
    <n v="50"/>
    <s v="Low"/>
    <n v="0"/>
    <n v="0"/>
    <x v="3"/>
    <x v="1"/>
    <n v="12"/>
    <x v="0"/>
    <b v="1"/>
    <b v="0"/>
    <b v="0"/>
    <b v="0"/>
  </r>
  <r>
    <x v="0"/>
    <x v="1185"/>
    <s v="Client_2779"/>
    <x v="0"/>
    <x v="12"/>
    <x v="2"/>
    <x v="600"/>
    <x v="11"/>
    <x v="11"/>
    <x v="1"/>
    <x v="2"/>
    <x v="3"/>
    <x v="3"/>
    <x v="294"/>
    <n v="4776.2299999999996"/>
    <n v="8"/>
    <s v="High"/>
    <n v="0"/>
    <n v="1"/>
    <x v="2"/>
    <x v="0"/>
    <n v="60"/>
    <x v="0"/>
    <b v="1"/>
    <b v="1"/>
    <b v="0"/>
    <b v="0"/>
  </r>
  <r>
    <x v="1"/>
    <x v="1186"/>
    <s v="Client_2947"/>
    <x v="0"/>
    <x v="5"/>
    <x v="0"/>
    <x v="367"/>
    <x v="5"/>
    <x v="5"/>
    <x v="0"/>
    <x v="2"/>
    <x v="1"/>
    <x v="1"/>
    <x v="164"/>
    <n v="2602.46"/>
    <s v="N/A"/>
    <s v="Medium"/>
    <n v="0"/>
    <n v="0"/>
    <x v="0"/>
    <x v="1"/>
    <n v="18"/>
    <x v="0"/>
    <b v="1"/>
    <b v="0"/>
    <b v="0"/>
    <b v="0"/>
  </r>
  <r>
    <x v="3"/>
    <x v="1187"/>
    <s v="Client_827"/>
    <x v="4"/>
    <x v="9"/>
    <x v="2"/>
    <x v="591"/>
    <x v="3"/>
    <x v="3"/>
    <x v="0"/>
    <x v="2"/>
    <x v="0"/>
    <x v="0"/>
    <x v="77"/>
    <n v="4906.8999999999996"/>
    <n v="13"/>
    <s v="High"/>
    <n v="0"/>
    <n v="1"/>
    <x v="2"/>
    <x v="0"/>
    <n v="36"/>
    <x v="0"/>
    <b v="1"/>
    <b v="1"/>
    <b v="0"/>
    <b v="0"/>
  </r>
  <r>
    <x v="2"/>
    <x v="1188"/>
    <s v="Client_1647"/>
    <x v="4"/>
    <x v="9"/>
    <x v="0"/>
    <x v="601"/>
    <x v="1"/>
    <x v="1"/>
    <x v="0"/>
    <x v="0"/>
    <x v="3"/>
    <x v="3"/>
    <x v="206"/>
    <n v="4603.28"/>
    <n v="34"/>
    <s v="High"/>
    <n v="0"/>
    <n v="0"/>
    <x v="0"/>
    <x v="1"/>
    <n v="12"/>
    <x v="0"/>
    <b v="1"/>
    <b v="0"/>
    <b v="0"/>
    <b v="0"/>
  </r>
  <r>
    <x v="2"/>
    <x v="1189"/>
    <s v="Client_2857"/>
    <x v="4"/>
    <x v="3"/>
    <x v="2"/>
    <x v="326"/>
    <x v="5"/>
    <x v="5"/>
    <x v="1"/>
    <x v="2"/>
    <x v="5"/>
    <x v="5"/>
    <x v="369"/>
    <n v="1162.46"/>
    <n v="23"/>
    <s v="Low"/>
    <n v="0"/>
    <n v="1"/>
    <x v="2"/>
    <x v="0"/>
    <n v="24"/>
    <x v="0"/>
    <b v="1"/>
    <b v="1"/>
    <b v="0"/>
    <b v="0"/>
  </r>
  <r>
    <x v="2"/>
    <x v="1190"/>
    <s v="Client_2954"/>
    <x v="3"/>
    <x v="9"/>
    <x v="1"/>
    <x v="88"/>
    <x v="0"/>
    <x v="0"/>
    <x v="0"/>
    <x v="0"/>
    <x v="4"/>
    <x v="4"/>
    <x v="494"/>
    <n v="3192.03"/>
    <n v="4"/>
    <s v="Medium"/>
    <n v="0"/>
    <n v="1"/>
    <x v="1"/>
    <x v="3"/>
    <n v="0"/>
    <x v="2"/>
    <b v="1"/>
    <b v="0"/>
    <b v="0"/>
    <b v="0"/>
  </r>
  <r>
    <x v="2"/>
    <x v="1191"/>
    <s v="Client_762"/>
    <x v="2"/>
    <x v="5"/>
    <x v="2"/>
    <x v="602"/>
    <x v="6"/>
    <x v="6"/>
    <x v="1"/>
    <x v="1"/>
    <x v="5"/>
    <x v="5"/>
    <x v="218"/>
    <n v="3749.8"/>
    <n v="11"/>
    <s v="Medium"/>
    <n v="0"/>
    <n v="1"/>
    <x v="2"/>
    <x v="0"/>
    <n v="24"/>
    <x v="0"/>
    <b v="1"/>
    <b v="1"/>
    <b v="0"/>
    <b v="0"/>
  </r>
  <r>
    <x v="0"/>
    <x v="1192"/>
    <s v="Client_1406"/>
    <x v="1"/>
    <x v="2"/>
    <x v="2"/>
    <x v="178"/>
    <x v="5"/>
    <x v="5"/>
    <x v="1"/>
    <x v="2"/>
    <x v="1"/>
    <x v="1"/>
    <x v="451"/>
    <n v="4752.1899999999996"/>
    <n v="22"/>
    <s v="High"/>
    <n v="0"/>
    <n v="1"/>
    <x v="2"/>
    <x v="0"/>
    <n v="66"/>
    <x v="0"/>
    <b v="1"/>
    <b v="1"/>
    <b v="0"/>
    <b v="0"/>
  </r>
  <r>
    <x v="0"/>
    <x v="1193"/>
    <s v="Client_1314"/>
    <x v="0"/>
    <x v="5"/>
    <x v="0"/>
    <x v="179"/>
    <x v="11"/>
    <x v="11"/>
    <x v="1"/>
    <x v="2"/>
    <x v="5"/>
    <x v="5"/>
    <x v="445"/>
    <n v="3079.83"/>
    <n v="5"/>
    <s v="Medium"/>
    <n v="0"/>
    <n v="0"/>
    <x v="0"/>
    <x v="0"/>
    <n v="24"/>
    <x v="2"/>
    <b v="1"/>
    <b v="1"/>
    <b v="0"/>
    <b v="0"/>
  </r>
  <r>
    <x v="0"/>
    <x v="1194"/>
    <s v="Client_705"/>
    <x v="0"/>
    <x v="1"/>
    <x v="2"/>
    <x v="603"/>
    <x v="10"/>
    <x v="10"/>
    <x v="1"/>
    <x v="1"/>
    <x v="6"/>
    <x v="6"/>
    <x v="514"/>
    <n v="4650.2299999999996"/>
    <n v="40"/>
    <s v="High"/>
    <n v="0"/>
    <n v="1"/>
    <x v="2"/>
    <x v="1"/>
    <n v="18"/>
    <x v="0"/>
    <b v="1"/>
    <b v="0"/>
    <b v="0"/>
    <b v="0"/>
  </r>
  <r>
    <x v="1"/>
    <x v="1195"/>
    <s v="Client_2651"/>
    <x v="4"/>
    <x v="4"/>
    <x v="2"/>
    <x v="247"/>
    <x v="4"/>
    <x v="4"/>
    <x v="1"/>
    <x v="3"/>
    <x v="3"/>
    <x v="3"/>
    <x v="464"/>
    <n v="3639.78"/>
    <n v="49"/>
    <s v="Medium"/>
    <n v="0"/>
    <n v="1"/>
    <x v="2"/>
    <x v="0"/>
    <n v="48"/>
    <x v="0"/>
    <b v="1"/>
    <b v="1"/>
    <b v="0"/>
    <b v="0"/>
  </r>
  <r>
    <x v="1"/>
    <x v="1196"/>
    <s v="Client_700"/>
    <x v="2"/>
    <x v="3"/>
    <x v="0"/>
    <x v="577"/>
    <x v="11"/>
    <x v="11"/>
    <x v="0"/>
    <x v="2"/>
    <x v="2"/>
    <x v="2"/>
    <x v="1"/>
    <n v="4793.28"/>
    <n v="27"/>
    <s v="High"/>
    <n v="0"/>
    <n v="0"/>
    <x v="0"/>
    <x v="0"/>
    <n v="60"/>
    <x v="0"/>
    <b v="1"/>
    <b v="1"/>
    <b v="0"/>
    <b v="0"/>
  </r>
  <r>
    <x v="3"/>
    <x v="1197"/>
    <s v="Client_431"/>
    <x v="2"/>
    <x v="7"/>
    <x v="1"/>
    <x v="604"/>
    <x v="5"/>
    <x v="5"/>
    <x v="1"/>
    <x v="2"/>
    <x v="4"/>
    <x v="4"/>
    <x v="254"/>
    <n v="4615.12"/>
    <n v="19"/>
    <s v="High"/>
    <n v="0"/>
    <n v="1"/>
    <x v="1"/>
    <x v="0"/>
    <n v="60"/>
    <x v="0"/>
    <b v="1"/>
    <b v="1"/>
    <b v="0"/>
    <b v="0"/>
  </r>
  <r>
    <x v="2"/>
    <x v="1198"/>
    <s v="Client_2991"/>
    <x v="3"/>
    <x v="3"/>
    <x v="2"/>
    <x v="299"/>
    <x v="11"/>
    <x v="11"/>
    <x v="0"/>
    <x v="2"/>
    <x v="0"/>
    <x v="0"/>
    <x v="514"/>
    <n v="1822.82"/>
    <n v="21"/>
    <s v="Low"/>
    <n v="0"/>
    <n v="1"/>
    <x v="2"/>
    <x v="1"/>
    <n v="18"/>
    <x v="0"/>
    <b v="1"/>
    <b v="0"/>
    <b v="0"/>
    <b v="0"/>
  </r>
  <r>
    <x v="2"/>
    <x v="1199"/>
    <s v="Client_2686"/>
    <x v="0"/>
    <x v="0"/>
    <x v="1"/>
    <x v="122"/>
    <x v="5"/>
    <x v="5"/>
    <x v="0"/>
    <x v="2"/>
    <x v="6"/>
    <x v="6"/>
    <x v="33"/>
    <n v="3583.83"/>
    <n v="41"/>
    <s v="Medium"/>
    <n v="0"/>
    <n v="1"/>
    <x v="1"/>
    <x v="0"/>
    <n v="66"/>
    <x v="0"/>
    <b v="1"/>
    <b v="1"/>
    <b v="0"/>
    <b v="0"/>
  </r>
  <r>
    <x v="1"/>
    <x v="1200"/>
    <s v="Client_2829"/>
    <x v="2"/>
    <x v="5"/>
    <x v="1"/>
    <x v="6"/>
    <x v="1"/>
    <x v="1"/>
    <x v="0"/>
    <x v="0"/>
    <x v="4"/>
    <x v="4"/>
    <x v="382"/>
    <n v="4444.96"/>
    <n v="8"/>
    <s v="High"/>
    <n v="0"/>
    <n v="1"/>
    <x v="1"/>
    <x v="1"/>
    <n v="6"/>
    <x v="0"/>
    <b v="1"/>
    <b v="0"/>
    <b v="0"/>
    <b v="0"/>
  </r>
  <r>
    <x v="3"/>
    <x v="1201"/>
    <s v="Client_2626"/>
    <x v="0"/>
    <x v="6"/>
    <x v="2"/>
    <x v="217"/>
    <x v="10"/>
    <x v="10"/>
    <x v="0"/>
    <x v="1"/>
    <x v="3"/>
    <x v="3"/>
    <x v="6"/>
    <n v="3979.67"/>
    <n v="23"/>
    <s v="High"/>
    <n v="0"/>
    <n v="1"/>
    <x v="2"/>
    <x v="0"/>
    <n v="30"/>
    <x v="0"/>
    <b v="1"/>
    <b v="1"/>
    <b v="0"/>
    <b v="0"/>
  </r>
  <r>
    <x v="3"/>
    <x v="1202"/>
    <s v="Client_2624"/>
    <x v="3"/>
    <x v="14"/>
    <x v="4"/>
    <x v="605"/>
    <x v="6"/>
    <x v="6"/>
    <x v="0"/>
    <x v="1"/>
    <x v="2"/>
    <x v="2"/>
    <x v="502"/>
    <n v="3051.84"/>
    <n v="47"/>
    <s v="Medium"/>
    <n v="1"/>
    <n v="1"/>
    <x v="4"/>
    <x v="1"/>
    <n v="18"/>
    <x v="0"/>
    <b v="1"/>
    <b v="0"/>
    <b v="0"/>
    <b v="1"/>
  </r>
  <r>
    <x v="3"/>
    <x v="1203"/>
    <s v="Client_1891"/>
    <x v="4"/>
    <x v="10"/>
    <x v="4"/>
    <x v="294"/>
    <x v="11"/>
    <x v="11"/>
    <x v="0"/>
    <x v="2"/>
    <x v="4"/>
    <x v="4"/>
    <x v="390"/>
    <n v="2949.87"/>
    <n v="33"/>
    <s v="Medium"/>
    <n v="1"/>
    <n v="1"/>
    <x v="4"/>
    <x v="0"/>
    <n v="66"/>
    <x v="0"/>
    <b v="1"/>
    <b v="1"/>
    <b v="0"/>
    <b v="1"/>
  </r>
  <r>
    <x v="1"/>
    <x v="1204"/>
    <s v="Client_2968"/>
    <x v="4"/>
    <x v="10"/>
    <x v="3"/>
    <x v="606"/>
    <x v="1"/>
    <x v="1"/>
    <x v="0"/>
    <x v="0"/>
    <x v="5"/>
    <x v="5"/>
    <x v="84"/>
    <n v="4191.71"/>
    <n v="46"/>
    <s v="High"/>
    <n v="0"/>
    <n v="0"/>
    <x v="3"/>
    <x v="0"/>
    <n v="24"/>
    <x v="0"/>
    <b v="1"/>
    <b v="1"/>
    <b v="0"/>
    <b v="0"/>
  </r>
  <r>
    <x v="1"/>
    <x v="1205"/>
    <s v="Client_659"/>
    <x v="2"/>
    <x v="12"/>
    <x v="1"/>
    <x v="128"/>
    <x v="0"/>
    <x v="0"/>
    <x v="0"/>
    <x v="0"/>
    <x v="1"/>
    <x v="1"/>
    <x v="180"/>
    <n v="2665.38"/>
    <n v="2"/>
    <s v="Medium"/>
    <n v="0"/>
    <n v="1"/>
    <x v="1"/>
    <x v="1"/>
    <n v="6"/>
    <x v="1"/>
    <b v="1"/>
    <b v="0"/>
    <b v="0"/>
    <b v="0"/>
  </r>
  <r>
    <x v="0"/>
    <x v="1206"/>
    <s v="Client_2872"/>
    <x v="1"/>
    <x v="14"/>
    <x v="0"/>
    <x v="238"/>
    <x v="3"/>
    <x v="3"/>
    <x v="0"/>
    <x v="2"/>
    <x v="1"/>
    <x v="1"/>
    <x v="217"/>
    <n v="3929.99"/>
    <n v="15"/>
    <s v="Medium"/>
    <n v="0"/>
    <n v="0"/>
    <x v="0"/>
    <x v="0"/>
    <n v="42"/>
    <x v="0"/>
    <b v="1"/>
    <b v="1"/>
    <b v="0"/>
    <b v="0"/>
  </r>
  <r>
    <x v="2"/>
    <x v="1207"/>
    <s v="Client_516"/>
    <x v="1"/>
    <x v="14"/>
    <x v="1"/>
    <x v="607"/>
    <x v="10"/>
    <x v="10"/>
    <x v="1"/>
    <x v="1"/>
    <x v="0"/>
    <x v="0"/>
    <x v="25"/>
    <n v="4436.05"/>
    <n v="50"/>
    <s v="High"/>
    <n v="0"/>
    <n v="1"/>
    <x v="1"/>
    <x v="2"/>
    <n v="0"/>
    <x v="0"/>
    <b v="1"/>
    <b v="0"/>
    <b v="0"/>
    <b v="0"/>
  </r>
  <r>
    <x v="1"/>
    <x v="1208"/>
    <s v="Client_2491"/>
    <x v="2"/>
    <x v="3"/>
    <x v="3"/>
    <x v="431"/>
    <x v="11"/>
    <x v="11"/>
    <x v="0"/>
    <x v="2"/>
    <x v="6"/>
    <x v="6"/>
    <x v="106"/>
    <n v="4807.0600000000004"/>
    <n v="19"/>
    <s v="High"/>
    <n v="0"/>
    <n v="0"/>
    <x v="3"/>
    <x v="1"/>
    <n v="12"/>
    <x v="0"/>
    <b v="1"/>
    <b v="0"/>
    <b v="0"/>
    <b v="0"/>
  </r>
  <r>
    <x v="2"/>
    <x v="1209"/>
    <s v="Client_2130"/>
    <x v="0"/>
    <x v="7"/>
    <x v="2"/>
    <x v="27"/>
    <x v="9"/>
    <x v="9"/>
    <x v="0"/>
    <x v="3"/>
    <x v="0"/>
    <x v="0"/>
    <x v="350"/>
    <n v="4815.37"/>
    <n v="46"/>
    <s v="High"/>
    <n v="0"/>
    <n v="1"/>
    <x v="2"/>
    <x v="0"/>
    <n v="30"/>
    <x v="0"/>
    <b v="1"/>
    <b v="1"/>
    <b v="0"/>
    <b v="0"/>
  </r>
  <r>
    <x v="1"/>
    <x v="1210"/>
    <s v="Client_1609"/>
    <x v="1"/>
    <x v="14"/>
    <x v="2"/>
    <x v="21"/>
    <x v="8"/>
    <x v="8"/>
    <x v="0"/>
    <x v="3"/>
    <x v="3"/>
    <x v="3"/>
    <x v="274"/>
    <n v="2189.75"/>
    <n v="35"/>
    <s v="Medium"/>
    <n v="0"/>
    <n v="1"/>
    <x v="2"/>
    <x v="0"/>
    <n v="24"/>
    <x v="0"/>
    <b v="1"/>
    <b v="1"/>
    <b v="0"/>
    <b v="0"/>
  </r>
  <r>
    <x v="2"/>
    <x v="1211"/>
    <s v="Client_045"/>
    <x v="1"/>
    <x v="3"/>
    <x v="1"/>
    <x v="429"/>
    <x v="5"/>
    <x v="5"/>
    <x v="1"/>
    <x v="2"/>
    <x v="3"/>
    <x v="3"/>
    <x v="10"/>
    <n v="4393.16"/>
    <n v="6"/>
    <s v="High"/>
    <n v="0"/>
    <n v="1"/>
    <x v="1"/>
    <x v="0"/>
    <n v="30"/>
    <x v="0"/>
    <b v="1"/>
    <b v="1"/>
    <b v="0"/>
    <b v="0"/>
  </r>
  <r>
    <x v="0"/>
    <x v="1212"/>
    <s v="Client_484"/>
    <x v="1"/>
    <x v="12"/>
    <x v="3"/>
    <x v="95"/>
    <x v="5"/>
    <x v="5"/>
    <x v="1"/>
    <x v="2"/>
    <x v="3"/>
    <x v="3"/>
    <x v="427"/>
    <n v="1829.79"/>
    <n v="24"/>
    <s v="Low"/>
    <n v="0"/>
    <n v="0"/>
    <x v="3"/>
    <x v="0"/>
    <n v="36"/>
    <x v="0"/>
    <b v="1"/>
    <b v="1"/>
    <b v="0"/>
    <b v="0"/>
  </r>
  <r>
    <x v="2"/>
    <x v="1213"/>
    <s v="Client_2231"/>
    <x v="2"/>
    <x v="7"/>
    <x v="0"/>
    <x v="248"/>
    <x v="5"/>
    <x v="5"/>
    <x v="0"/>
    <x v="2"/>
    <x v="6"/>
    <x v="6"/>
    <x v="54"/>
    <n v="3387.42"/>
    <n v="5"/>
    <s v="Medium"/>
    <n v="0"/>
    <n v="0"/>
    <x v="0"/>
    <x v="1"/>
    <n v="6"/>
    <x v="2"/>
    <b v="1"/>
    <b v="0"/>
    <b v="0"/>
    <b v="0"/>
  </r>
  <r>
    <x v="1"/>
    <x v="1214"/>
    <s v="Client_642"/>
    <x v="4"/>
    <x v="7"/>
    <x v="1"/>
    <x v="388"/>
    <x v="11"/>
    <x v="11"/>
    <x v="0"/>
    <x v="2"/>
    <x v="0"/>
    <x v="0"/>
    <x v="91"/>
    <n v="2766.53"/>
    <n v="2"/>
    <s v="Medium"/>
    <n v="0"/>
    <n v="1"/>
    <x v="1"/>
    <x v="0"/>
    <n v="48"/>
    <x v="1"/>
    <b v="1"/>
    <b v="1"/>
    <b v="0"/>
    <b v="0"/>
  </r>
  <r>
    <x v="1"/>
    <x v="1215"/>
    <s v="Client_962"/>
    <x v="2"/>
    <x v="10"/>
    <x v="2"/>
    <x v="551"/>
    <x v="5"/>
    <x v="5"/>
    <x v="1"/>
    <x v="2"/>
    <x v="4"/>
    <x v="4"/>
    <x v="543"/>
    <n v="3890.59"/>
    <n v="43"/>
    <s v="Medium"/>
    <n v="0"/>
    <n v="1"/>
    <x v="2"/>
    <x v="0"/>
    <n v="24"/>
    <x v="0"/>
    <b v="1"/>
    <b v="1"/>
    <b v="0"/>
    <b v="0"/>
  </r>
  <r>
    <x v="0"/>
    <x v="1216"/>
    <s v="Client_1756"/>
    <x v="4"/>
    <x v="5"/>
    <x v="1"/>
    <x v="608"/>
    <x v="3"/>
    <x v="3"/>
    <x v="0"/>
    <x v="2"/>
    <x v="4"/>
    <x v="4"/>
    <x v="56"/>
    <n v="1024.5899999999999"/>
    <n v="45"/>
    <s v="Low"/>
    <n v="0"/>
    <n v="1"/>
    <x v="1"/>
    <x v="1"/>
    <n v="12"/>
    <x v="0"/>
    <b v="1"/>
    <b v="0"/>
    <b v="0"/>
    <b v="0"/>
  </r>
  <r>
    <x v="1"/>
    <x v="1217"/>
    <s v="Client_2123"/>
    <x v="2"/>
    <x v="4"/>
    <x v="2"/>
    <x v="609"/>
    <x v="5"/>
    <x v="5"/>
    <x v="1"/>
    <x v="2"/>
    <x v="0"/>
    <x v="0"/>
    <x v="544"/>
    <n v="1253.08"/>
    <n v="17"/>
    <s v="Low"/>
    <n v="0"/>
    <n v="1"/>
    <x v="2"/>
    <x v="0"/>
    <n v="36"/>
    <x v="0"/>
    <b v="1"/>
    <b v="1"/>
    <b v="0"/>
    <b v="0"/>
  </r>
  <r>
    <x v="0"/>
    <x v="1218"/>
    <s v="Client_1213"/>
    <x v="2"/>
    <x v="2"/>
    <x v="0"/>
    <x v="89"/>
    <x v="10"/>
    <x v="10"/>
    <x v="0"/>
    <x v="1"/>
    <x v="0"/>
    <x v="0"/>
    <x v="60"/>
    <n v="4704.99"/>
    <n v="21"/>
    <s v="High"/>
    <n v="0"/>
    <n v="0"/>
    <x v="0"/>
    <x v="1"/>
    <n v="18"/>
    <x v="0"/>
    <b v="1"/>
    <b v="0"/>
    <b v="0"/>
    <b v="0"/>
  </r>
  <r>
    <x v="3"/>
    <x v="1219"/>
    <s v="Client_2597"/>
    <x v="0"/>
    <x v="5"/>
    <x v="0"/>
    <x v="59"/>
    <x v="9"/>
    <x v="9"/>
    <x v="0"/>
    <x v="3"/>
    <x v="3"/>
    <x v="3"/>
    <x v="90"/>
    <n v="1781.53"/>
    <n v="13"/>
    <s v="Low"/>
    <n v="0"/>
    <n v="0"/>
    <x v="0"/>
    <x v="0"/>
    <n v="36"/>
    <x v="0"/>
    <b v="1"/>
    <b v="1"/>
    <b v="0"/>
    <b v="0"/>
  </r>
  <r>
    <x v="2"/>
    <x v="1220"/>
    <s v="Client_1061"/>
    <x v="2"/>
    <x v="9"/>
    <x v="1"/>
    <x v="137"/>
    <x v="2"/>
    <x v="2"/>
    <x v="1"/>
    <x v="1"/>
    <x v="0"/>
    <x v="0"/>
    <x v="545"/>
    <n v="3534.45"/>
    <n v="47"/>
    <s v="Medium"/>
    <n v="0"/>
    <n v="1"/>
    <x v="1"/>
    <x v="0"/>
    <n v="30"/>
    <x v="0"/>
    <b v="1"/>
    <b v="1"/>
    <b v="0"/>
    <b v="0"/>
  </r>
  <r>
    <x v="2"/>
    <x v="1221"/>
    <s v="Client_2505"/>
    <x v="4"/>
    <x v="12"/>
    <x v="1"/>
    <x v="575"/>
    <x v="8"/>
    <x v="8"/>
    <x v="1"/>
    <x v="3"/>
    <x v="3"/>
    <x v="3"/>
    <x v="60"/>
    <n v="2971.47"/>
    <n v="25"/>
    <s v="Medium"/>
    <n v="0"/>
    <n v="1"/>
    <x v="1"/>
    <x v="1"/>
    <n v="18"/>
    <x v="0"/>
    <b v="1"/>
    <b v="0"/>
    <b v="0"/>
    <b v="0"/>
  </r>
  <r>
    <x v="0"/>
    <x v="1222"/>
    <s v="Client_803"/>
    <x v="4"/>
    <x v="13"/>
    <x v="0"/>
    <x v="610"/>
    <x v="8"/>
    <x v="8"/>
    <x v="1"/>
    <x v="3"/>
    <x v="5"/>
    <x v="5"/>
    <x v="33"/>
    <n v="1780.12"/>
    <n v="11"/>
    <s v="Low"/>
    <n v="0"/>
    <n v="0"/>
    <x v="0"/>
    <x v="0"/>
    <n v="66"/>
    <x v="0"/>
    <b v="1"/>
    <b v="1"/>
    <b v="0"/>
    <b v="0"/>
  </r>
  <r>
    <x v="2"/>
    <x v="1223"/>
    <s v="Client_1952"/>
    <x v="0"/>
    <x v="0"/>
    <x v="0"/>
    <x v="611"/>
    <x v="7"/>
    <x v="7"/>
    <x v="1"/>
    <x v="0"/>
    <x v="1"/>
    <x v="1"/>
    <x v="517"/>
    <n v="3597.3"/>
    <n v="44"/>
    <s v="Medium"/>
    <n v="0"/>
    <n v="0"/>
    <x v="0"/>
    <x v="1"/>
    <n v="12"/>
    <x v="0"/>
    <b v="1"/>
    <b v="0"/>
    <b v="0"/>
    <b v="0"/>
  </r>
  <r>
    <x v="2"/>
    <x v="1224"/>
    <s v="Client_672"/>
    <x v="4"/>
    <x v="3"/>
    <x v="2"/>
    <x v="377"/>
    <x v="1"/>
    <x v="1"/>
    <x v="0"/>
    <x v="0"/>
    <x v="0"/>
    <x v="0"/>
    <x v="192"/>
    <n v="1837.27"/>
    <n v="7"/>
    <s v="Low"/>
    <n v="0"/>
    <n v="1"/>
    <x v="2"/>
    <x v="0"/>
    <n v="36"/>
    <x v="0"/>
    <b v="1"/>
    <b v="1"/>
    <b v="0"/>
    <b v="0"/>
  </r>
  <r>
    <x v="1"/>
    <x v="1225"/>
    <s v="Client_2794"/>
    <x v="4"/>
    <x v="8"/>
    <x v="0"/>
    <x v="612"/>
    <x v="9"/>
    <x v="9"/>
    <x v="0"/>
    <x v="3"/>
    <x v="0"/>
    <x v="0"/>
    <x v="539"/>
    <n v="3591.82"/>
    <n v="3"/>
    <s v="Medium"/>
    <n v="0"/>
    <n v="0"/>
    <x v="0"/>
    <x v="2"/>
    <n v="0"/>
    <x v="2"/>
    <b v="1"/>
    <b v="0"/>
    <b v="0"/>
    <b v="0"/>
  </r>
  <r>
    <x v="3"/>
    <x v="1226"/>
    <s v="Client_1027"/>
    <x v="2"/>
    <x v="3"/>
    <x v="2"/>
    <x v="147"/>
    <x v="8"/>
    <x v="8"/>
    <x v="1"/>
    <x v="3"/>
    <x v="2"/>
    <x v="2"/>
    <x v="354"/>
    <n v="2781.77"/>
    <n v="28"/>
    <s v="Medium"/>
    <n v="0"/>
    <n v="1"/>
    <x v="2"/>
    <x v="1"/>
    <n v="18"/>
    <x v="0"/>
    <b v="1"/>
    <b v="0"/>
    <b v="0"/>
    <b v="0"/>
  </r>
  <r>
    <x v="3"/>
    <x v="1227"/>
    <s v="Client_226"/>
    <x v="4"/>
    <x v="11"/>
    <x v="2"/>
    <x v="613"/>
    <x v="3"/>
    <x v="3"/>
    <x v="0"/>
    <x v="2"/>
    <x v="5"/>
    <x v="5"/>
    <x v="141"/>
    <n v="3630.89"/>
    <n v="20"/>
    <s v="Medium"/>
    <n v="0"/>
    <n v="1"/>
    <x v="2"/>
    <x v="0"/>
    <n v="36"/>
    <x v="0"/>
    <b v="1"/>
    <b v="1"/>
    <b v="0"/>
    <b v="0"/>
  </r>
  <r>
    <x v="0"/>
    <x v="1228"/>
    <s v="Client_1667"/>
    <x v="4"/>
    <x v="0"/>
    <x v="1"/>
    <x v="438"/>
    <x v="8"/>
    <x v="8"/>
    <x v="0"/>
    <x v="3"/>
    <x v="3"/>
    <x v="3"/>
    <x v="467"/>
    <n v="3979.81"/>
    <n v="26"/>
    <s v="High"/>
    <n v="0"/>
    <n v="1"/>
    <x v="1"/>
    <x v="0"/>
    <n v="72"/>
    <x v="0"/>
    <b v="1"/>
    <b v="1"/>
    <b v="0"/>
    <b v="0"/>
  </r>
  <r>
    <x v="0"/>
    <x v="1229"/>
    <s v="Client_092"/>
    <x v="1"/>
    <x v="8"/>
    <x v="2"/>
    <x v="389"/>
    <x v="11"/>
    <x v="11"/>
    <x v="1"/>
    <x v="2"/>
    <x v="1"/>
    <x v="1"/>
    <x v="180"/>
    <n v="3623.51"/>
    <n v="7"/>
    <s v="Medium"/>
    <n v="0"/>
    <n v="1"/>
    <x v="2"/>
    <x v="1"/>
    <n v="6"/>
    <x v="0"/>
    <b v="1"/>
    <b v="0"/>
    <b v="0"/>
    <b v="0"/>
  </r>
  <r>
    <x v="1"/>
    <x v="1230"/>
    <s v="Client_894"/>
    <x v="4"/>
    <x v="5"/>
    <x v="2"/>
    <x v="64"/>
    <x v="5"/>
    <x v="5"/>
    <x v="0"/>
    <x v="2"/>
    <x v="5"/>
    <x v="5"/>
    <x v="546"/>
    <n v="3724.55"/>
    <n v="24"/>
    <s v="Medium"/>
    <n v="0"/>
    <n v="1"/>
    <x v="2"/>
    <x v="1"/>
    <n v="18"/>
    <x v="0"/>
    <b v="1"/>
    <b v="0"/>
    <b v="0"/>
    <b v="0"/>
  </r>
  <r>
    <x v="0"/>
    <x v="1231"/>
    <s v="Client_2240"/>
    <x v="2"/>
    <x v="4"/>
    <x v="0"/>
    <x v="482"/>
    <x v="4"/>
    <x v="4"/>
    <x v="1"/>
    <x v="3"/>
    <x v="4"/>
    <x v="4"/>
    <x v="24"/>
    <n v="3044.89"/>
    <n v="30"/>
    <s v="Medium"/>
    <n v="0"/>
    <n v="0"/>
    <x v="0"/>
    <x v="1"/>
    <n v="12"/>
    <x v="0"/>
    <b v="1"/>
    <b v="0"/>
    <b v="0"/>
    <b v="0"/>
  </r>
  <r>
    <x v="1"/>
    <x v="1232"/>
    <s v="Client_1724"/>
    <x v="3"/>
    <x v="10"/>
    <x v="1"/>
    <x v="572"/>
    <x v="10"/>
    <x v="10"/>
    <x v="0"/>
    <x v="1"/>
    <x v="6"/>
    <x v="6"/>
    <x v="464"/>
    <n v="3435.12"/>
    <n v="1"/>
    <s v="Medium"/>
    <n v="0"/>
    <n v="1"/>
    <x v="1"/>
    <x v="0"/>
    <n v="48"/>
    <x v="1"/>
    <b v="1"/>
    <b v="1"/>
    <b v="0"/>
    <b v="0"/>
  </r>
  <r>
    <x v="3"/>
    <x v="1233"/>
    <s v="Client_1968"/>
    <x v="4"/>
    <x v="4"/>
    <x v="1"/>
    <x v="145"/>
    <x v="8"/>
    <x v="8"/>
    <x v="1"/>
    <x v="3"/>
    <x v="2"/>
    <x v="2"/>
    <x v="200"/>
    <n v="1599.32"/>
    <n v="12"/>
    <s v="Low"/>
    <n v="0"/>
    <n v="1"/>
    <x v="1"/>
    <x v="0"/>
    <n v="66"/>
    <x v="0"/>
    <b v="1"/>
    <b v="1"/>
    <b v="0"/>
    <b v="0"/>
  </r>
  <r>
    <x v="0"/>
    <x v="1234"/>
    <s v="Client_044"/>
    <x v="0"/>
    <x v="9"/>
    <x v="2"/>
    <x v="482"/>
    <x v="4"/>
    <x v="4"/>
    <x v="1"/>
    <x v="3"/>
    <x v="4"/>
    <x v="4"/>
    <x v="370"/>
    <n v="4670.51"/>
    <n v="38"/>
    <s v="High"/>
    <n v="0"/>
    <n v="1"/>
    <x v="2"/>
    <x v="3"/>
    <n v="0"/>
    <x v="0"/>
    <b v="1"/>
    <b v="0"/>
    <b v="0"/>
    <b v="0"/>
  </r>
  <r>
    <x v="3"/>
    <x v="1235"/>
    <s v="Client_2249"/>
    <x v="4"/>
    <x v="12"/>
    <x v="2"/>
    <x v="0"/>
    <x v="0"/>
    <x v="0"/>
    <x v="0"/>
    <x v="0"/>
    <x v="0"/>
    <x v="0"/>
    <x v="346"/>
    <n v="4648.7299999999996"/>
    <n v="26"/>
    <s v="High"/>
    <n v="0"/>
    <n v="1"/>
    <x v="2"/>
    <x v="0"/>
    <n v="48"/>
    <x v="0"/>
    <b v="1"/>
    <b v="1"/>
    <b v="0"/>
    <b v="0"/>
  </r>
  <r>
    <x v="2"/>
    <x v="1236"/>
    <s v="Client_1988"/>
    <x v="3"/>
    <x v="14"/>
    <x v="3"/>
    <x v="614"/>
    <x v="3"/>
    <x v="3"/>
    <x v="0"/>
    <x v="2"/>
    <x v="1"/>
    <x v="1"/>
    <x v="96"/>
    <n v="1702.62"/>
    <n v="29"/>
    <s v="Low"/>
    <n v="0"/>
    <n v="0"/>
    <x v="3"/>
    <x v="0"/>
    <n v="30"/>
    <x v="0"/>
    <b v="1"/>
    <b v="1"/>
    <b v="0"/>
    <b v="0"/>
  </r>
  <r>
    <x v="0"/>
    <x v="1237"/>
    <s v="Client_2493"/>
    <x v="1"/>
    <x v="1"/>
    <x v="0"/>
    <x v="604"/>
    <x v="5"/>
    <x v="5"/>
    <x v="1"/>
    <x v="2"/>
    <x v="4"/>
    <x v="4"/>
    <x v="227"/>
    <n v="1894.24"/>
    <n v="9"/>
    <s v="Low"/>
    <n v="0"/>
    <n v="0"/>
    <x v="0"/>
    <x v="0"/>
    <n v="36"/>
    <x v="0"/>
    <b v="1"/>
    <b v="1"/>
    <b v="0"/>
    <b v="0"/>
  </r>
  <r>
    <x v="2"/>
    <x v="1238"/>
    <s v="Client_2476"/>
    <x v="0"/>
    <x v="11"/>
    <x v="0"/>
    <x v="449"/>
    <x v="5"/>
    <x v="5"/>
    <x v="1"/>
    <x v="2"/>
    <x v="1"/>
    <x v="1"/>
    <x v="547"/>
    <n v="2119.2800000000002"/>
    <n v="16"/>
    <s v="Medium"/>
    <n v="0"/>
    <n v="0"/>
    <x v="0"/>
    <x v="0"/>
    <n v="54"/>
    <x v="0"/>
    <b v="1"/>
    <b v="1"/>
    <b v="0"/>
    <b v="0"/>
  </r>
  <r>
    <x v="0"/>
    <x v="1239"/>
    <s v="Client_2461"/>
    <x v="3"/>
    <x v="14"/>
    <x v="3"/>
    <x v="180"/>
    <x v="6"/>
    <x v="6"/>
    <x v="0"/>
    <x v="1"/>
    <x v="5"/>
    <x v="5"/>
    <x v="206"/>
    <n v="4211.17"/>
    <n v="6"/>
    <s v="High"/>
    <n v="0"/>
    <n v="0"/>
    <x v="3"/>
    <x v="1"/>
    <n v="12"/>
    <x v="0"/>
    <b v="1"/>
    <b v="0"/>
    <b v="0"/>
    <b v="0"/>
  </r>
  <r>
    <x v="3"/>
    <x v="1240"/>
    <s v="Client_1927"/>
    <x v="1"/>
    <x v="10"/>
    <x v="0"/>
    <x v="366"/>
    <x v="4"/>
    <x v="4"/>
    <x v="1"/>
    <x v="3"/>
    <x v="0"/>
    <x v="0"/>
    <x v="362"/>
    <n v="3408.38"/>
    <n v="39"/>
    <s v="Medium"/>
    <n v="0"/>
    <n v="0"/>
    <x v="0"/>
    <x v="0"/>
    <n v="48"/>
    <x v="0"/>
    <b v="1"/>
    <b v="1"/>
    <b v="0"/>
    <b v="0"/>
  </r>
  <r>
    <x v="1"/>
    <x v="1241"/>
    <s v="Client_1309"/>
    <x v="0"/>
    <x v="6"/>
    <x v="4"/>
    <x v="67"/>
    <x v="1"/>
    <x v="1"/>
    <x v="1"/>
    <x v="0"/>
    <x v="5"/>
    <x v="5"/>
    <x v="390"/>
    <n v="2877.67"/>
    <n v="21"/>
    <s v="Medium"/>
    <n v="1"/>
    <n v="1"/>
    <x v="4"/>
    <x v="0"/>
    <n v="66"/>
    <x v="0"/>
    <b v="1"/>
    <b v="1"/>
    <b v="0"/>
    <b v="1"/>
  </r>
  <r>
    <x v="3"/>
    <x v="1242"/>
    <s v="Client_1824"/>
    <x v="3"/>
    <x v="12"/>
    <x v="4"/>
    <x v="28"/>
    <x v="8"/>
    <x v="8"/>
    <x v="1"/>
    <x v="3"/>
    <x v="5"/>
    <x v="5"/>
    <x v="352"/>
    <n v="2659.55"/>
    <n v="33"/>
    <s v="Medium"/>
    <n v="1"/>
    <n v="1"/>
    <x v="4"/>
    <x v="0"/>
    <n v="54"/>
    <x v="0"/>
    <b v="1"/>
    <b v="1"/>
    <b v="0"/>
    <b v="1"/>
  </r>
  <r>
    <x v="1"/>
    <x v="1243"/>
    <s v="Client_2703"/>
    <x v="1"/>
    <x v="4"/>
    <x v="2"/>
    <x v="162"/>
    <x v="6"/>
    <x v="6"/>
    <x v="0"/>
    <x v="1"/>
    <x v="0"/>
    <x v="0"/>
    <x v="491"/>
    <n v="2494.2600000000002"/>
    <n v="30"/>
    <s v="Medium"/>
    <n v="0"/>
    <n v="1"/>
    <x v="2"/>
    <x v="0"/>
    <n v="54"/>
    <x v="0"/>
    <b v="1"/>
    <b v="1"/>
    <b v="0"/>
    <b v="0"/>
  </r>
  <r>
    <x v="0"/>
    <x v="1244"/>
    <s v="Client_2252"/>
    <x v="0"/>
    <x v="7"/>
    <x v="4"/>
    <x v="427"/>
    <x v="1"/>
    <x v="1"/>
    <x v="0"/>
    <x v="0"/>
    <x v="3"/>
    <x v="3"/>
    <x v="106"/>
    <n v="4138.42"/>
    <n v="11"/>
    <s v="High"/>
    <n v="1"/>
    <n v="1"/>
    <x v="4"/>
    <x v="1"/>
    <n v="12"/>
    <x v="0"/>
    <b v="1"/>
    <b v="0"/>
    <b v="0"/>
    <b v="1"/>
  </r>
  <r>
    <x v="0"/>
    <x v="1245"/>
    <s v="Client_1895"/>
    <x v="0"/>
    <x v="2"/>
    <x v="0"/>
    <x v="615"/>
    <x v="0"/>
    <x v="0"/>
    <x v="1"/>
    <x v="0"/>
    <x v="0"/>
    <x v="0"/>
    <x v="407"/>
    <n v="4888.07"/>
    <n v="23"/>
    <s v="High"/>
    <n v="0"/>
    <n v="0"/>
    <x v="0"/>
    <x v="1"/>
    <n v="24"/>
    <x v="0"/>
    <b v="1"/>
    <b v="0"/>
    <b v="0"/>
    <b v="0"/>
  </r>
  <r>
    <x v="0"/>
    <x v="1246"/>
    <s v="Client_403"/>
    <x v="0"/>
    <x v="12"/>
    <x v="0"/>
    <x v="1"/>
    <x v="1"/>
    <x v="1"/>
    <x v="1"/>
    <x v="0"/>
    <x v="1"/>
    <x v="1"/>
    <x v="384"/>
    <n v="3193.96"/>
    <n v="44"/>
    <s v="Medium"/>
    <n v="0"/>
    <n v="0"/>
    <x v="0"/>
    <x v="0"/>
    <n v="48"/>
    <x v="0"/>
    <b v="1"/>
    <b v="1"/>
    <b v="0"/>
    <b v="0"/>
  </r>
  <r>
    <x v="1"/>
    <x v="1247"/>
    <s v="Client_1985"/>
    <x v="0"/>
    <x v="6"/>
    <x v="2"/>
    <x v="538"/>
    <x v="11"/>
    <x v="11"/>
    <x v="0"/>
    <x v="2"/>
    <x v="5"/>
    <x v="5"/>
    <x v="92"/>
    <n v="1878.66"/>
    <n v="43"/>
    <s v="Low"/>
    <n v="0"/>
    <n v="1"/>
    <x v="2"/>
    <x v="0"/>
    <n v="30"/>
    <x v="0"/>
    <b v="1"/>
    <b v="1"/>
    <b v="0"/>
    <b v="0"/>
  </r>
  <r>
    <x v="3"/>
    <x v="1248"/>
    <s v="Client_1282"/>
    <x v="1"/>
    <x v="9"/>
    <x v="1"/>
    <x v="303"/>
    <x v="5"/>
    <x v="5"/>
    <x v="0"/>
    <x v="2"/>
    <x v="3"/>
    <x v="3"/>
    <x v="548"/>
    <n v="4993.58"/>
    <n v="44"/>
    <s v="High"/>
    <n v="0"/>
    <n v="1"/>
    <x v="1"/>
    <x v="0"/>
    <n v="66"/>
    <x v="0"/>
    <b v="1"/>
    <b v="1"/>
    <b v="0"/>
    <b v="0"/>
  </r>
  <r>
    <x v="1"/>
    <x v="1249"/>
    <s v="Client_2411"/>
    <x v="0"/>
    <x v="0"/>
    <x v="3"/>
    <x v="2"/>
    <x v="2"/>
    <x v="2"/>
    <x v="1"/>
    <x v="1"/>
    <x v="2"/>
    <x v="2"/>
    <x v="8"/>
    <n v="2549.31"/>
    <n v="42"/>
    <s v="Medium"/>
    <n v="0"/>
    <n v="0"/>
    <x v="3"/>
    <x v="1"/>
    <n v="12"/>
    <x v="0"/>
    <b v="1"/>
    <b v="0"/>
    <b v="0"/>
    <b v="0"/>
  </r>
  <r>
    <x v="1"/>
    <x v="1250"/>
    <s v="Client_077"/>
    <x v="3"/>
    <x v="14"/>
    <x v="2"/>
    <x v="317"/>
    <x v="3"/>
    <x v="3"/>
    <x v="0"/>
    <x v="2"/>
    <x v="6"/>
    <x v="6"/>
    <x v="131"/>
    <n v="3086.95"/>
    <s v="N/A"/>
    <s v="Medium"/>
    <n v="0"/>
    <n v="1"/>
    <x v="2"/>
    <x v="0"/>
    <n v="48"/>
    <x v="0"/>
    <b v="1"/>
    <b v="1"/>
    <b v="0"/>
    <b v="0"/>
  </r>
  <r>
    <x v="0"/>
    <x v="1251"/>
    <s v="Client_1527"/>
    <x v="0"/>
    <x v="14"/>
    <x v="1"/>
    <x v="490"/>
    <x v="0"/>
    <x v="0"/>
    <x v="1"/>
    <x v="0"/>
    <x v="2"/>
    <x v="2"/>
    <x v="314"/>
    <n v="2997.03"/>
    <s v="N/A"/>
    <s v="Medium"/>
    <n v="0"/>
    <n v="1"/>
    <x v="1"/>
    <x v="0"/>
    <n v="42"/>
    <x v="0"/>
    <b v="1"/>
    <b v="1"/>
    <b v="0"/>
    <b v="0"/>
  </r>
  <r>
    <x v="3"/>
    <x v="1252"/>
    <s v="Client_1617"/>
    <x v="2"/>
    <x v="2"/>
    <x v="1"/>
    <x v="616"/>
    <x v="9"/>
    <x v="9"/>
    <x v="0"/>
    <x v="3"/>
    <x v="5"/>
    <x v="5"/>
    <x v="319"/>
    <n v="2007.16"/>
    <n v="30"/>
    <s v="Medium"/>
    <n v="0"/>
    <n v="1"/>
    <x v="1"/>
    <x v="0"/>
    <n v="54"/>
    <x v="0"/>
    <b v="1"/>
    <b v="1"/>
    <b v="0"/>
    <b v="0"/>
  </r>
  <r>
    <x v="2"/>
    <x v="1253"/>
    <s v="Client_1417"/>
    <x v="3"/>
    <x v="12"/>
    <x v="1"/>
    <x v="451"/>
    <x v="1"/>
    <x v="1"/>
    <x v="0"/>
    <x v="0"/>
    <x v="2"/>
    <x v="2"/>
    <x v="240"/>
    <n v="2889.73"/>
    <n v="4"/>
    <s v="Medium"/>
    <n v="0"/>
    <n v="1"/>
    <x v="1"/>
    <x v="3"/>
    <n v="0"/>
    <x v="2"/>
    <b v="1"/>
    <b v="0"/>
    <b v="0"/>
    <b v="0"/>
  </r>
  <r>
    <x v="3"/>
    <x v="1254"/>
    <s v="Client_2199"/>
    <x v="2"/>
    <x v="14"/>
    <x v="2"/>
    <x v="584"/>
    <x v="9"/>
    <x v="9"/>
    <x v="0"/>
    <x v="3"/>
    <x v="3"/>
    <x v="3"/>
    <x v="262"/>
    <n v="1180.2"/>
    <n v="36"/>
    <s v="Low"/>
    <n v="0"/>
    <n v="1"/>
    <x v="2"/>
    <x v="1"/>
    <n v="6"/>
    <x v="0"/>
    <b v="1"/>
    <b v="0"/>
    <b v="0"/>
    <b v="0"/>
  </r>
  <r>
    <x v="1"/>
    <x v="1255"/>
    <s v="Client_1716"/>
    <x v="1"/>
    <x v="10"/>
    <x v="4"/>
    <x v="617"/>
    <x v="3"/>
    <x v="3"/>
    <x v="1"/>
    <x v="2"/>
    <x v="4"/>
    <x v="4"/>
    <x v="407"/>
    <n v="4710.63"/>
    <n v="24"/>
    <s v="High"/>
    <n v="1"/>
    <n v="1"/>
    <x v="4"/>
    <x v="1"/>
    <n v="24"/>
    <x v="0"/>
    <b v="1"/>
    <b v="0"/>
    <b v="0"/>
    <b v="1"/>
  </r>
  <r>
    <x v="0"/>
    <x v="1256"/>
    <s v="Client_2631"/>
    <x v="0"/>
    <x v="6"/>
    <x v="1"/>
    <x v="498"/>
    <x v="7"/>
    <x v="7"/>
    <x v="0"/>
    <x v="0"/>
    <x v="4"/>
    <x v="4"/>
    <x v="21"/>
    <n v="1436.26"/>
    <n v="30"/>
    <s v="Low"/>
    <n v="0"/>
    <n v="1"/>
    <x v="1"/>
    <x v="1"/>
    <n v="18"/>
    <x v="0"/>
    <b v="1"/>
    <b v="0"/>
    <b v="0"/>
    <b v="0"/>
  </r>
  <r>
    <x v="3"/>
    <x v="1257"/>
    <s v="Client_1829"/>
    <x v="4"/>
    <x v="1"/>
    <x v="2"/>
    <x v="618"/>
    <x v="11"/>
    <x v="11"/>
    <x v="1"/>
    <x v="2"/>
    <x v="1"/>
    <x v="1"/>
    <x v="94"/>
    <n v="4244.6899999999996"/>
    <n v="1"/>
    <s v="High"/>
    <n v="0"/>
    <n v="1"/>
    <x v="2"/>
    <x v="0"/>
    <n v="42"/>
    <x v="1"/>
    <b v="1"/>
    <b v="1"/>
    <b v="0"/>
    <b v="0"/>
  </r>
  <r>
    <x v="2"/>
    <x v="1258"/>
    <s v="Client_597"/>
    <x v="3"/>
    <x v="14"/>
    <x v="4"/>
    <x v="427"/>
    <x v="1"/>
    <x v="1"/>
    <x v="0"/>
    <x v="0"/>
    <x v="3"/>
    <x v="3"/>
    <x v="21"/>
    <n v="1971.29"/>
    <n v="17"/>
    <s v="Low"/>
    <n v="1"/>
    <n v="1"/>
    <x v="4"/>
    <x v="1"/>
    <n v="18"/>
    <x v="0"/>
    <b v="1"/>
    <b v="0"/>
    <b v="0"/>
    <b v="1"/>
  </r>
  <r>
    <x v="3"/>
    <x v="1259"/>
    <s v="Client_645"/>
    <x v="2"/>
    <x v="1"/>
    <x v="4"/>
    <x v="414"/>
    <x v="3"/>
    <x v="3"/>
    <x v="0"/>
    <x v="2"/>
    <x v="4"/>
    <x v="4"/>
    <x v="79"/>
    <n v="1652.45"/>
    <n v="24"/>
    <s v="Low"/>
    <n v="1"/>
    <n v="1"/>
    <x v="4"/>
    <x v="0"/>
    <n v="24"/>
    <x v="0"/>
    <b v="1"/>
    <b v="1"/>
    <b v="0"/>
    <b v="1"/>
  </r>
  <r>
    <x v="3"/>
    <x v="1260"/>
    <s v="Client_885"/>
    <x v="3"/>
    <x v="10"/>
    <x v="0"/>
    <x v="619"/>
    <x v="5"/>
    <x v="5"/>
    <x v="0"/>
    <x v="2"/>
    <x v="1"/>
    <x v="1"/>
    <x v="518"/>
    <n v="4946.26"/>
    <n v="1"/>
    <s v="High"/>
    <n v="0"/>
    <n v="0"/>
    <x v="0"/>
    <x v="1"/>
    <n v="12"/>
    <x v="1"/>
    <b v="1"/>
    <b v="0"/>
    <b v="0"/>
    <b v="0"/>
  </r>
  <r>
    <x v="3"/>
    <x v="1261"/>
    <s v="Client_2870"/>
    <x v="0"/>
    <x v="14"/>
    <x v="2"/>
    <x v="423"/>
    <x v="10"/>
    <x v="10"/>
    <x v="1"/>
    <x v="1"/>
    <x v="4"/>
    <x v="4"/>
    <x v="309"/>
    <n v="4275.2"/>
    <n v="47"/>
    <s v="High"/>
    <n v="0"/>
    <n v="1"/>
    <x v="2"/>
    <x v="0"/>
    <n v="54"/>
    <x v="0"/>
    <b v="1"/>
    <b v="1"/>
    <b v="0"/>
    <b v="0"/>
  </r>
  <r>
    <x v="3"/>
    <x v="1262"/>
    <s v="Client_1294"/>
    <x v="1"/>
    <x v="3"/>
    <x v="0"/>
    <x v="62"/>
    <x v="6"/>
    <x v="6"/>
    <x v="1"/>
    <x v="1"/>
    <x v="5"/>
    <x v="5"/>
    <x v="549"/>
    <n v="1001.05"/>
    <n v="44"/>
    <s v="Low"/>
    <n v="0"/>
    <n v="0"/>
    <x v="0"/>
    <x v="1"/>
    <n v="12"/>
    <x v="0"/>
    <b v="1"/>
    <b v="0"/>
    <b v="0"/>
    <b v="0"/>
  </r>
  <r>
    <x v="3"/>
    <x v="1263"/>
    <s v="Client_1092"/>
    <x v="3"/>
    <x v="12"/>
    <x v="4"/>
    <x v="620"/>
    <x v="1"/>
    <x v="1"/>
    <x v="0"/>
    <x v="0"/>
    <x v="2"/>
    <x v="2"/>
    <x v="262"/>
    <n v="4763.62"/>
    <n v="1"/>
    <s v="High"/>
    <n v="1"/>
    <n v="1"/>
    <x v="4"/>
    <x v="1"/>
    <n v="6"/>
    <x v="1"/>
    <b v="1"/>
    <b v="0"/>
    <b v="0"/>
    <b v="1"/>
  </r>
  <r>
    <x v="1"/>
    <x v="1264"/>
    <s v="Client_2556"/>
    <x v="1"/>
    <x v="5"/>
    <x v="2"/>
    <x v="282"/>
    <x v="11"/>
    <x v="11"/>
    <x v="1"/>
    <x v="2"/>
    <x v="1"/>
    <x v="1"/>
    <x v="330"/>
    <n v="4181.42"/>
    <n v="47"/>
    <s v="High"/>
    <n v="0"/>
    <n v="1"/>
    <x v="2"/>
    <x v="0"/>
    <n v="36"/>
    <x v="0"/>
    <b v="1"/>
    <b v="1"/>
    <b v="0"/>
    <b v="0"/>
  </r>
  <r>
    <x v="1"/>
    <x v="1265"/>
    <s v="Client_2348"/>
    <x v="1"/>
    <x v="14"/>
    <x v="4"/>
    <x v="621"/>
    <x v="7"/>
    <x v="7"/>
    <x v="0"/>
    <x v="0"/>
    <x v="4"/>
    <x v="4"/>
    <x v="212"/>
    <n v="3230.87"/>
    <n v="45"/>
    <s v="Medium"/>
    <n v="1"/>
    <n v="1"/>
    <x v="4"/>
    <x v="2"/>
    <n v="0"/>
    <x v="0"/>
    <b v="1"/>
    <b v="0"/>
    <b v="0"/>
    <b v="1"/>
  </r>
  <r>
    <x v="2"/>
    <x v="1266"/>
    <s v="Client_1139"/>
    <x v="3"/>
    <x v="5"/>
    <x v="3"/>
    <x v="305"/>
    <x v="9"/>
    <x v="9"/>
    <x v="0"/>
    <x v="3"/>
    <x v="0"/>
    <x v="0"/>
    <x v="37"/>
    <n v="1026.8900000000001"/>
    <n v="23"/>
    <s v="Low"/>
    <n v="0"/>
    <n v="0"/>
    <x v="3"/>
    <x v="0"/>
    <n v="66"/>
    <x v="0"/>
    <b v="1"/>
    <b v="1"/>
    <b v="0"/>
    <b v="0"/>
  </r>
  <r>
    <x v="2"/>
    <x v="1267"/>
    <s v="Client_835"/>
    <x v="1"/>
    <x v="10"/>
    <x v="0"/>
    <x v="464"/>
    <x v="0"/>
    <x v="0"/>
    <x v="1"/>
    <x v="0"/>
    <x v="4"/>
    <x v="4"/>
    <x v="550"/>
    <n v="3773.15"/>
    <n v="45"/>
    <s v="Medium"/>
    <n v="0"/>
    <n v="0"/>
    <x v="0"/>
    <x v="0"/>
    <n v="54"/>
    <x v="0"/>
    <b v="1"/>
    <b v="1"/>
    <b v="0"/>
    <b v="0"/>
  </r>
  <r>
    <x v="3"/>
    <x v="1268"/>
    <s v="Client_290"/>
    <x v="3"/>
    <x v="6"/>
    <x v="2"/>
    <x v="622"/>
    <x v="6"/>
    <x v="6"/>
    <x v="0"/>
    <x v="1"/>
    <x v="4"/>
    <x v="4"/>
    <x v="551"/>
    <n v="2189.27"/>
    <n v="44"/>
    <s v="Medium"/>
    <n v="0"/>
    <n v="1"/>
    <x v="2"/>
    <x v="1"/>
    <n v="6"/>
    <x v="0"/>
    <b v="1"/>
    <b v="0"/>
    <b v="0"/>
    <b v="0"/>
  </r>
  <r>
    <x v="0"/>
    <x v="1269"/>
    <s v="Client_1722"/>
    <x v="1"/>
    <x v="2"/>
    <x v="0"/>
    <x v="139"/>
    <x v="3"/>
    <x v="3"/>
    <x v="1"/>
    <x v="2"/>
    <x v="5"/>
    <x v="5"/>
    <x v="476"/>
    <n v="3062.38"/>
    <n v="20"/>
    <s v="Medium"/>
    <n v="0"/>
    <n v="0"/>
    <x v="0"/>
    <x v="0"/>
    <n v="30"/>
    <x v="0"/>
    <b v="1"/>
    <b v="1"/>
    <b v="0"/>
    <b v="0"/>
  </r>
  <r>
    <x v="2"/>
    <x v="1270"/>
    <s v="Client_2911"/>
    <x v="4"/>
    <x v="12"/>
    <x v="1"/>
    <x v="110"/>
    <x v="5"/>
    <x v="5"/>
    <x v="0"/>
    <x v="2"/>
    <x v="6"/>
    <x v="6"/>
    <x v="525"/>
    <n v="2616.6799999999998"/>
    <n v="26"/>
    <s v="Medium"/>
    <n v="0"/>
    <n v="1"/>
    <x v="1"/>
    <x v="0"/>
    <n v="48"/>
    <x v="0"/>
    <b v="1"/>
    <b v="1"/>
    <b v="0"/>
    <b v="0"/>
  </r>
  <r>
    <x v="0"/>
    <x v="1271"/>
    <s v="Client_212"/>
    <x v="1"/>
    <x v="11"/>
    <x v="1"/>
    <x v="233"/>
    <x v="10"/>
    <x v="10"/>
    <x v="1"/>
    <x v="1"/>
    <x v="1"/>
    <x v="1"/>
    <x v="93"/>
    <n v="2444.6799999999998"/>
    <n v="15"/>
    <s v="Medium"/>
    <n v="0"/>
    <n v="1"/>
    <x v="1"/>
    <x v="0"/>
    <n v="66"/>
    <x v="0"/>
    <b v="1"/>
    <b v="1"/>
    <b v="0"/>
    <b v="0"/>
  </r>
  <r>
    <x v="1"/>
    <x v="1272"/>
    <s v="Client_644"/>
    <x v="2"/>
    <x v="12"/>
    <x v="2"/>
    <x v="393"/>
    <x v="2"/>
    <x v="2"/>
    <x v="1"/>
    <x v="1"/>
    <x v="3"/>
    <x v="3"/>
    <x v="21"/>
    <n v="1071.24"/>
    <n v="14"/>
    <s v="Low"/>
    <n v="0"/>
    <n v="1"/>
    <x v="2"/>
    <x v="1"/>
    <n v="18"/>
    <x v="0"/>
    <b v="1"/>
    <b v="0"/>
    <b v="0"/>
    <b v="0"/>
  </r>
  <r>
    <x v="3"/>
    <x v="1273"/>
    <s v="Client_061"/>
    <x v="0"/>
    <x v="10"/>
    <x v="0"/>
    <x v="165"/>
    <x v="1"/>
    <x v="1"/>
    <x v="1"/>
    <x v="0"/>
    <x v="6"/>
    <x v="6"/>
    <x v="1"/>
    <n v="3549.86"/>
    <n v="37"/>
    <s v="Medium"/>
    <n v="0"/>
    <n v="0"/>
    <x v="0"/>
    <x v="0"/>
    <n v="60"/>
    <x v="0"/>
    <b v="1"/>
    <b v="1"/>
    <b v="0"/>
    <b v="0"/>
  </r>
  <r>
    <x v="2"/>
    <x v="1274"/>
    <s v="Client_528"/>
    <x v="4"/>
    <x v="9"/>
    <x v="4"/>
    <x v="39"/>
    <x v="7"/>
    <x v="7"/>
    <x v="1"/>
    <x v="0"/>
    <x v="2"/>
    <x v="2"/>
    <x v="60"/>
    <n v="3445.16"/>
    <n v="25"/>
    <s v="Medium"/>
    <n v="1"/>
    <n v="1"/>
    <x v="4"/>
    <x v="1"/>
    <n v="18"/>
    <x v="0"/>
    <b v="1"/>
    <b v="0"/>
    <b v="0"/>
    <b v="1"/>
  </r>
  <r>
    <x v="1"/>
    <x v="1275"/>
    <s v="Client_2117"/>
    <x v="0"/>
    <x v="2"/>
    <x v="1"/>
    <x v="332"/>
    <x v="11"/>
    <x v="11"/>
    <x v="1"/>
    <x v="2"/>
    <x v="2"/>
    <x v="2"/>
    <x v="552"/>
    <n v="2832.74"/>
    <n v="8"/>
    <s v="Medium"/>
    <n v="0"/>
    <n v="1"/>
    <x v="1"/>
    <x v="1"/>
    <n v="12"/>
    <x v="0"/>
    <b v="1"/>
    <b v="0"/>
    <b v="0"/>
    <b v="0"/>
  </r>
  <r>
    <x v="3"/>
    <x v="1276"/>
    <s v="Client_2056"/>
    <x v="2"/>
    <x v="8"/>
    <x v="2"/>
    <x v="232"/>
    <x v="3"/>
    <x v="3"/>
    <x v="1"/>
    <x v="2"/>
    <x v="0"/>
    <x v="0"/>
    <x v="233"/>
    <n v="4310.7"/>
    <n v="47"/>
    <s v="High"/>
    <n v="0"/>
    <n v="1"/>
    <x v="2"/>
    <x v="0"/>
    <n v="42"/>
    <x v="0"/>
    <b v="1"/>
    <b v="1"/>
    <b v="0"/>
    <b v="0"/>
  </r>
  <r>
    <x v="3"/>
    <x v="1277"/>
    <s v="Client_448"/>
    <x v="1"/>
    <x v="11"/>
    <x v="2"/>
    <x v="480"/>
    <x v="9"/>
    <x v="9"/>
    <x v="1"/>
    <x v="3"/>
    <x v="5"/>
    <x v="5"/>
    <x v="379"/>
    <n v="4760.82"/>
    <n v="6"/>
    <s v="High"/>
    <n v="0"/>
    <n v="1"/>
    <x v="2"/>
    <x v="0"/>
    <n v="30"/>
    <x v="0"/>
    <b v="1"/>
    <b v="1"/>
    <b v="0"/>
    <b v="0"/>
  </r>
  <r>
    <x v="3"/>
    <x v="1278"/>
    <s v="Client_792"/>
    <x v="3"/>
    <x v="9"/>
    <x v="0"/>
    <x v="623"/>
    <x v="2"/>
    <x v="2"/>
    <x v="0"/>
    <x v="1"/>
    <x v="6"/>
    <x v="6"/>
    <x v="133"/>
    <n v="4215.82"/>
    <n v="26"/>
    <s v="High"/>
    <n v="0"/>
    <n v="0"/>
    <x v="0"/>
    <x v="0"/>
    <n v="48"/>
    <x v="0"/>
    <b v="1"/>
    <b v="1"/>
    <b v="0"/>
    <b v="0"/>
  </r>
  <r>
    <x v="1"/>
    <x v="1279"/>
    <s v="Client_1870"/>
    <x v="4"/>
    <x v="10"/>
    <x v="4"/>
    <x v="624"/>
    <x v="6"/>
    <x v="6"/>
    <x v="1"/>
    <x v="1"/>
    <x v="6"/>
    <x v="6"/>
    <x v="239"/>
    <n v="1121.28"/>
    <n v="9"/>
    <s v="Low"/>
    <n v="1"/>
    <n v="1"/>
    <x v="4"/>
    <x v="0"/>
    <n v="48"/>
    <x v="0"/>
    <b v="1"/>
    <b v="1"/>
    <b v="0"/>
    <b v="1"/>
  </r>
  <r>
    <x v="2"/>
    <x v="1280"/>
    <s v="Client_2546"/>
    <x v="0"/>
    <x v="8"/>
    <x v="4"/>
    <x v="305"/>
    <x v="9"/>
    <x v="9"/>
    <x v="0"/>
    <x v="3"/>
    <x v="0"/>
    <x v="0"/>
    <x v="470"/>
    <n v="3937.41"/>
    <n v="2"/>
    <s v="Medium"/>
    <n v="1"/>
    <n v="1"/>
    <x v="4"/>
    <x v="0"/>
    <n v="48"/>
    <x v="1"/>
    <b v="1"/>
    <b v="1"/>
    <b v="0"/>
    <b v="1"/>
  </r>
  <r>
    <x v="1"/>
    <x v="1281"/>
    <s v="Client_1920"/>
    <x v="4"/>
    <x v="9"/>
    <x v="1"/>
    <x v="472"/>
    <x v="7"/>
    <x v="7"/>
    <x v="0"/>
    <x v="0"/>
    <x v="1"/>
    <x v="1"/>
    <x v="211"/>
    <n v="2161.5300000000002"/>
    <n v="11"/>
    <s v="Medium"/>
    <n v="0"/>
    <n v="1"/>
    <x v="1"/>
    <x v="1"/>
    <n v="6"/>
    <x v="0"/>
    <b v="1"/>
    <b v="0"/>
    <b v="0"/>
    <b v="0"/>
  </r>
  <r>
    <x v="2"/>
    <x v="1282"/>
    <s v="Client_563"/>
    <x v="0"/>
    <x v="14"/>
    <x v="1"/>
    <x v="338"/>
    <x v="3"/>
    <x v="3"/>
    <x v="0"/>
    <x v="2"/>
    <x v="5"/>
    <x v="5"/>
    <x v="407"/>
    <n v="4585.95"/>
    <n v="1"/>
    <s v="High"/>
    <n v="0"/>
    <n v="1"/>
    <x v="1"/>
    <x v="1"/>
    <n v="24"/>
    <x v="1"/>
    <b v="1"/>
    <b v="0"/>
    <b v="0"/>
    <b v="0"/>
  </r>
  <r>
    <x v="1"/>
    <x v="1283"/>
    <s v="Client_114"/>
    <x v="2"/>
    <x v="7"/>
    <x v="2"/>
    <x v="263"/>
    <x v="2"/>
    <x v="2"/>
    <x v="0"/>
    <x v="1"/>
    <x v="3"/>
    <x v="3"/>
    <x v="467"/>
    <n v="4463"/>
    <n v="12"/>
    <s v="High"/>
    <n v="0"/>
    <n v="1"/>
    <x v="2"/>
    <x v="0"/>
    <n v="72"/>
    <x v="0"/>
    <b v="1"/>
    <b v="1"/>
    <b v="0"/>
    <b v="0"/>
  </r>
  <r>
    <x v="0"/>
    <x v="1284"/>
    <s v="Client_1473"/>
    <x v="1"/>
    <x v="11"/>
    <x v="1"/>
    <x v="40"/>
    <x v="9"/>
    <x v="9"/>
    <x v="1"/>
    <x v="3"/>
    <x v="0"/>
    <x v="0"/>
    <x v="553"/>
    <n v="3988.63"/>
    <n v="42"/>
    <s v="High"/>
    <n v="0"/>
    <n v="1"/>
    <x v="1"/>
    <x v="0"/>
    <n v="54"/>
    <x v="0"/>
    <b v="1"/>
    <b v="1"/>
    <b v="0"/>
    <b v="0"/>
  </r>
  <r>
    <x v="2"/>
    <x v="1285"/>
    <s v="Client_454"/>
    <x v="1"/>
    <x v="10"/>
    <x v="0"/>
    <x v="625"/>
    <x v="0"/>
    <x v="0"/>
    <x v="1"/>
    <x v="0"/>
    <x v="4"/>
    <x v="4"/>
    <x v="73"/>
    <n v="4540.55"/>
    <n v="31"/>
    <s v="High"/>
    <n v="0"/>
    <n v="0"/>
    <x v="0"/>
    <x v="3"/>
    <n v="0"/>
    <x v="0"/>
    <b v="1"/>
    <b v="0"/>
    <b v="0"/>
    <b v="0"/>
  </r>
  <r>
    <x v="3"/>
    <x v="1286"/>
    <s v="Client_2871"/>
    <x v="1"/>
    <x v="10"/>
    <x v="2"/>
    <x v="61"/>
    <x v="4"/>
    <x v="4"/>
    <x v="1"/>
    <x v="3"/>
    <x v="3"/>
    <x v="3"/>
    <x v="453"/>
    <n v="1177.21"/>
    <n v="24"/>
    <s v="Low"/>
    <n v="0"/>
    <n v="1"/>
    <x v="2"/>
    <x v="1"/>
    <n v="12"/>
    <x v="0"/>
    <b v="1"/>
    <b v="0"/>
    <b v="0"/>
    <b v="0"/>
  </r>
  <r>
    <x v="2"/>
    <x v="1287"/>
    <s v="Client_2382"/>
    <x v="2"/>
    <x v="3"/>
    <x v="0"/>
    <x v="429"/>
    <x v="5"/>
    <x v="5"/>
    <x v="1"/>
    <x v="2"/>
    <x v="3"/>
    <x v="3"/>
    <x v="451"/>
    <n v="4324.62"/>
    <n v="14"/>
    <s v="High"/>
    <n v="0"/>
    <n v="0"/>
    <x v="0"/>
    <x v="0"/>
    <n v="66"/>
    <x v="0"/>
    <b v="1"/>
    <b v="1"/>
    <b v="0"/>
    <b v="0"/>
  </r>
  <r>
    <x v="2"/>
    <x v="1288"/>
    <s v="Client_2481"/>
    <x v="4"/>
    <x v="13"/>
    <x v="2"/>
    <x v="544"/>
    <x v="9"/>
    <x v="9"/>
    <x v="1"/>
    <x v="3"/>
    <x v="6"/>
    <x v="6"/>
    <x v="453"/>
    <n v="3279.55"/>
    <s v="N/A"/>
    <s v="Medium"/>
    <n v="0"/>
    <n v="1"/>
    <x v="2"/>
    <x v="1"/>
    <n v="12"/>
    <x v="0"/>
    <b v="1"/>
    <b v="0"/>
    <b v="0"/>
    <b v="0"/>
  </r>
  <r>
    <x v="0"/>
    <x v="1289"/>
    <s v="Client_1917"/>
    <x v="2"/>
    <x v="13"/>
    <x v="1"/>
    <x v="573"/>
    <x v="9"/>
    <x v="9"/>
    <x v="1"/>
    <x v="3"/>
    <x v="4"/>
    <x v="4"/>
    <x v="437"/>
    <n v="1311.35"/>
    <n v="45"/>
    <s v="Low"/>
    <n v="0"/>
    <n v="1"/>
    <x v="1"/>
    <x v="0"/>
    <n v="48"/>
    <x v="0"/>
    <b v="1"/>
    <b v="1"/>
    <b v="0"/>
    <b v="0"/>
  </r>
  <r>
    <x v="1"/>
    <x v="1290"/>
    <s v="Client_1517"/>
    <x v="0"/>
    <x v="11"/>
    <x v="1"/>
    <x v="138"/>
    <x v="6"/>
    <x v="6"/>
    <x v="1"/>
    <x v="1"/>
    <x v="3"/>
    <x v="3"/>
    <x v="279"/>
    <n v="4080.93"/>
    <s v="N/A"/>
    <s v="High"/>
    <n v="0"/>
    <n v="1"/>
    <x v="1"/>
    <x v="1"/>
    <n v="18"/>
    <x v="0"/>
    <b v="1"/>
    <b v="0"/>
    <b v="0"/>
    <b v="0"/>
  </r>
  <r>
    <x v="2"/>
    <x v="1291"/>
    <s v="Client_2565"/>
    <x v="2"/>
    <x v="12"/>
    <x v="1"/>
    <x v="626"/>
    <x v="5"/>
    <x v="5"/>
    <x v="0"/>
    <x v="2"/>
    <x v="4"/>
    <x v="4"/>
    <x v="104"/>
    <n v="4946.26"/>
    <n v="18"/>
    <s v="High"/>
    <n v="0"/>
    <n v="1"/>
    <x v="1"/>
    <x v="1"/>
    <n v="6"/>
    <x v="0"/>
    <b v="1"/>
    <b v="0"/>
    <b v="0"/>
    <b v="0"/>
  </r>
  <r>
    <x v="1"/>
    <x v="1292"/>
    <s v="Client_778"/>
    <x v="3"/>
    <x v="6"/>
    <x v="4"/>
    <x v="245"/>
    <x v="1"/>
    <x v="1"/>
    <x v="1"/>
    <x v="0"/>
    <x v="2"/>
    <x v="2"/>
    <x v="128"/>
    <n v="1007.61"/>
    <n v="47"/>
    <s v="Low"/>
    <n v="1"/>
    <n v="1"/>
    <x v="4"/>
    <x v="1"/>
    <n v="6"/>
    <x v="0"/>
    <b v="1"/>
    <b v="0"/>
    <b v="0"/>
    <b v="1"/>
  </r>
  <r>
    <x v="2"/>
    <x v="1293"/>
    <s v="Client_2740"/>
    <x v="1"/>
    <x v="14"/>
    <x v="0"/>
    <x v="50"/>
    <x v="8"/>
    <x v="8"/>
    <x v="0"/>
    <x v="3"/>
    <x v="3"/>
    <x v="3"/>
    <x v="80"/>
    <n v="4879.41"/>
    <n v="8"/>
    <s v="High"/>
    <n v="0"/>
    <n v="0"/>
    <x v="0"/>
    <x v="0"/>
    <n v="54"/>
    <x v="0"/>
    <b v="1"/>
    <b v="1"/>
    <b v="0"/>
    <b v="0"/>
  </r>
  <r>
    <x v="3"/>
    <x v="1294"/>
    <s v="Client_834"/>
    <x v="1"/>
    <x v="8"/>
    <x v="2"/>
    <x v="128"/>
    <x v="0"/>
    <x v="0"/>
    <x v="0"/>
    <x v="0"/>
    <x v="1"/>
    <x v="1"/>
    <x v="41"/>
    <n v="3143.69"/>
    <n v="34"/>
    <s v="Medium"/>
    <n v="0"/>
    <n v="1"/>
    <x v="2"/>
    <x v="0"/>
    <n v="24"/>
    <x v="0"/>
    <b v="1"/>
    <b v="1"/>
    <b v="0"/>
    <b v="0"/>
  </r>
  <r>
    <x v="0"/>
    <x v="1295"/>
    <s v="Client_2920"/>
    <x v="1"/>
    <x v="3"/>
    <x v="2"/>
    <x v="454"/>
    <x v="3"/>
    <x v="3"/>
    <x v="0"/>
    <x v="2"/>
    <x v="3"/>
    <x v="3"/>
    <x v="180"/>
    <n v="3056.12"/>
    <n v="26"/>
    <s v="Medium"/>
    <n v="0"/>
    <n v="1"/>
    <x v="2"/>
    <x v="1"/>
    <n v="6"/>
    <x v="0"/>
    <b v="1"/>
    <b v="0"/>
    <b v="0"/>
    <b v="0"/>
  </r>
  <r>
    <x v="2"/>
    <x v="1296"/>
    <s v="Client_088"/>
    <x v="2"/>
    <x v="4"/>
    <x v="2"/>
    <x v="601"/>
    <x v="1"/>
    <x v="1"/>
    <x v="0"/>
    <x v="0"/>
    <x v="3"/>
    <x v="3"/>
    <x v="554"/>
    <n v="3844.39"/>
    <n v="10"/>
    <s v="Medium"/>
    <n v="0"/>
    <n v="1"/>
    <x v="2"/>
    <x v="0"/>
    <n v="66"/>
    <x v="0"/>
    <b v="1"/>
    <b v="1"/>
    <b v="0"/>
    <b v="0"/>
  </r>
  <r>
    <x v="1"/>
    <x v="1297"/>
    <s v="Client_2586"/>
    <x v="0"/>
    <x v="9"/>
    <x v="1"/>
    <x v="343"/>
    <x v="3"/>
    <x v="3"/>
    <x v="1"/>
    <x v="2"/>
    <x v="0"/>
    <x v="0"/>
    <x v="272"/>
    <n v="4596.54"/>
    <n v="7"/>
    <s v="High"/>
    <n v="0"/>
    <n v="1"/>
    <x v="1"/>
    <x v="0"/>
    <n v="60"/>
    <x v="0"/>
    <b v="1"/>
    <b v="1"/>
    <b v="0"/>
    <b v="0"/>
  </r>
  <r>
    <x v="2"/>
    <x v="1298"/>
    <s v="Client_387"/>
    <x v="4"/>
    <x v="2"/>
    <x v="3"/>
    <x v="180"/>
    <x v="6"/>
    <x v="6"/>
    <x v="0"/>
    <x v="1"/>
    <x v="5"/>
    <x v="5"/>
    <x v="80"/>
    <n v="2098.4499999999998"/>
    <n v="40"/>
    <s v="Medium"/>
    <n v="0"/>
    <n v="0"/>
    <x v="3"/>
    <x v="0"/>
    <n v="54"/>
    <x v="0"/>
    <b v="1"/>
    <b v="1"/>
    <b v="0"/>
    <b v="0"/>
  </r>
  <r>
    <x v="1"/>
    <x v="1299"/>
    <s v="Client_1189"/>
    <x v="3"/>
    <x v="11"/>
    <x v="0"/>
    <x v="6"/>
    <x v="1"/>
    <x v="1"/>
    <x v="0"/>
    <x v="0"/>
    <x v="4"/>
    <x v="4"/>
    <x v="299"/>
    <n v="3374.98"/>
    <n v="21"/>
    <s v="Medium"/>
    <n v="0"/>
    <n v="0"/>
    <x v="0"/>
    <x v="0"/>
    <n v="48"/>
    <x v="0"/>
    <b v="1"/>
    <b v="1"/>
    <b v="0"/>
    <b v="0"/>
  </r>
  <r>
    <x v="1"/>
    <x v="1300"/>
    <s v="Client_826"/>
    <x v="3"/>
    <x v="9"/>
    <x v="0"/>
    <x v="472"/>
    <x v="7"/>
    <x v="7"/>
    <x v="0"/>
    <x v="0"/>
    <x v="1"/>
    <x v="1"/>
    <x v="555"/>
    <n v="1165.55"/>
    <n v="1"/>
    <s v="Low"/>
    <n v="0"/>
    <n v="0"/>
    <x v="0"/>
    <x v="0"/>
    <n v="42"/>
    <x v="1"/>
    <b v="1"/>
    <b v="1"/>
    <b v="0"/>
    <b v="0"/>
  </r>
  <r>
    <x v="0"/>
    <x v="1301"/>
    <s v="Client_2937"/>
    <x v="1"/>
    <x v="3"/>
    <x v="2"/>
    <x v="508"/>
    <x v="8"/>
    <x v="8"/>
    <x v="1"/>
    <x v="3"/>
    <x v="3"/>
    <x v="3"/>
    <x v="556"/>
    <n v="1919.18"/>
    <n v="22"/>
    <s v="Low"/>
    <n v="0"/>
    <n v="1"/>
    <x v="2"/>
    <x v="0"/>
    <n v="42"/>
    <x v="0"/>
    <b v="1"/>
    <b v="1"/>
    <b v="0"/>
    <b v="0"/>
  </r>
  <r>
    <x v="3"/>
    <x v="1302"/>
    <s v="Client_1093"/>
    <x v="1"/>
    <x v="5"/>
    <x v="4"/>
    <x v="414"/>
    <x v="3"/>
    <x v="3"/>
    <x v="0"/>
    <x v="2"/>
    <x v="4"/>
    <x v="4"/>
    <x v="128"/>
    <n v="1099.1199999999999"/>
    <n v="19"/>
    <s v="Low"/>
    <n v="1"/>
    <n v="1"/>
    <x v="4"/>
    <x v="1"/>
    <n v="6"/>
    <x v="0"/>
    <b v="1"/>
    <b v="0"/>
    <b v="0"/>
    <b v="1"/>
  </r>
  <r>
    <x v="0"/>
    <x v="1303"/>
    <s v="Client_1494"/>
    <x v="4"/>
    <x v="1"/>
    <x v="4"/>
    <x v="31"/>
    <x v="4"/>
    <x v="4"/>
    <x v="0"/>
    <x v="3"/>
    <x v="4"/>
    <x v="4"/>
    <x v="341"/>
    <n v="3074.98"/>
    <n v="49"/>
    <s v="Medium"/>
    <n v="1"/>
    <n v="1"/>
    <x v="4"/>
    <x v="0"/>
    <n v="66"/>
    <x v="0"/>
    <b v="1"/>
    <b v="1"/>
    <b v="0"/>
    <b v="1"/>
  </r>
  <r>
    <x v="3"/>
    <x v="1304"/>
    <s v="Client_407"/>
    <x v="0"/>
    <x v="5"/>
    <x v="1"/>
    <x v="194"/>
    <x v="9"/>
    <x v="9"/>
    <x v="1"/>
    <x v="3"/>
    <x v="4"/>
    <x v="4"/>
    <x v="557"/>
    <n v="2422.89"/>
    <n v="36"/>
    <s v="Medium"/>
    <n v="0"/>
    <n v="1"/>
    <x v="1"/>
    <x v="0"/>
    <n v="48"/>
    <x v="0"/>
    <b v="1"/>
    <b v="1"/>
    <b v="0"/>
    <b v="0"/>
  </r>
  <r>
    <x v="1"/>
    <x v="1305"/>
    <s v="Client_2378"/>
    <x v="4"/>
    <x v="11"/>
    <x v="0"/>
    <x v="316"/>
    <x v="7"/>
    <x v="7"/>
    <x v="0"/>
    <x v="0"/>
    <x v="0"/>
    <x v="0"/>
    <x v="60"/>
    <n v="1160.04"/>
    <n v="27"/>
    <s v="Low"/>
    <n v="0"/>
    <n v="0"/>
    <x v="0"/>
    <x v="1"/>
    <n v="18"/>
    <x v="0"/>
    <b v="1"/>
    <b v="0"/>
    <b v="0"/>
    <b v="0"/>
  </r>
  <r>
    <x v="1"/>
    <x v="1306"/>
    <s v="Client_1090"/>
    <x v="4"/>
    <x v="3"/>
    <x v="2"/>
    <x v="627"/>
    <x v="0"/>
    <x v="0"/>
    <x v="1"/>
    <x v="0"/>
    <x v="5"/>
    <x v="5"/>
    <x v="558"/>
    <n v="3693.1"/>
    <n v="36"/>
    <s v="Medium"/>
    <n v="0"/>
    <n v="1"/>
    <x v="2"/>
    <x v="0"/>
    <n v="30"/>
    <x v="0"/>
    <b v="1"/>
    <b v="1"/>
    <b v="0"/>
    <b v="0"/>
  </r>
  <r>
    <x v="2"/>
    <x v="1307"/>
    <s v="Client_768"/>
    <x v="4"/>
    <x v="0"/>
    <x v="4"/>
    <x v="628"/>
    <x v="0"/>
    <x v="0"/>
    <x v="0"/>
    <x v="0"/>
    <x v="2"/>
    <x v="2"/>
    <x v="376"/>
    <n v="4247.87"/>
    <n v="33"/>
    <s v="High"/>
    <n v="1"/>
    <n v="1"/>
    <x v="4"/>
    <x v="1"/>
    <n v="18"/>
    <x v="0"/>
    <b v="1"/>
    <b v="0"/>
    <b v="0"/>
    <b v="1"/>
  </r>
  <r>
    <x v="3"/>
    <x v="1308"/>
    <s v="Client_1828"/>
    <x v="1"/>
    <x v="14"/>
    <x v="4"/>
    <x v="375"/>
    <x v="3"/>
    <x v="3"/>
    <x v="1"/>
    <x v="2"/>
    <x v="3"/>
    <x v="3"/>
    <x v="559"/>
    <n v="2975.96"/>
    <n v="12"/>
    <s v="Medium"/>
    <n v="1"/>
    <n v="1"/>
    <x v="4"/>
    <x v="2"/>
    <n v="0"/>
    <x v="0"/>
    <b v="1"/>
    <b v="0"/>
    <b v="0"/>
    <b v="1"/>
  </r>
  <r>
    <x v="2"/>
    <x v="1309"/>
    <s v="Client_1820"/>
    <x v="0"/>
    <x v="7"/>
    <x v="0"/>
    <x v="629"/>
    <x v="0"/>
    <x v="0"/>
    <x v="1"/>
    <x v="0"/>
    <x v="6"/>
    <x v="6"/>
    <x v="495"/>
    <n v="4729.8100000000004"/>
    <n v="25"/>
    <s v="High"/>
    <n v="0"/>
    <n v="0"/>
    <x v="0"/>
    <x v="1"/>
    <n v="18"/>
    <x v="0"/>
    <b v="1"/>
    <b v="0"/>
    <b v="0"/>
    <b v="0"/>
  </r>
  <r>
    <x v="2"/>
    <x v="1310"/>
    <s v="Client_1135"/>
    <x v="2"/>
    <x v="9"/>
    <x v="0"/>
    <x v="229"/>
    <x v="1"/>
    <x v="1"/>
    <x v="1"/>
    <x v="0"/>
    <x v="1"/>
    <x v="1"/>
    <x v="129"/>
    <n v="2894.19"/>
    <n v="29"/>
    <s v="Medium"/>
    <n v="0"/>
    <n v="0"/>
    <x v="0"/>
    <x v="0"/>
    <n v="42"/>
    <x v="0"/>
    <b v="1"/>
    <b v="1"/>
    <b v="0"/>
    <b v="0"/>
  </r>
  <r>
    <x v="1"/>
    <x v="1311"/>
    <s v="Client_050"/>
    <x v="4"/>
    <x v="13"/>
    <x v="2"/>
    <x v="176"/>
    <x v="0"/>
    <x v="0"/>
    <x v="0"/>
    <x v="0"/>
    <x v="1"/>
    <x v="1"/>
    <x v="279"/>
    <n v="4819.25"/>
    <n v="50"/>
    <s v="High"/>
    <n v="0"/>
    <n v="1"/>
    <x v="2"/>
    <x v="1"/>
    <n v="18"/>
    <x v="0"/>
    <b v="1"/>
    <b v="0"/>
    <b v="0"/>
    <b v="0"/>
  </r>
  <r>
    <x v="3"/>
    <x v="1312"/>
    <s v="Client_716"/>
    <x v="2"/>
    <x v="5"/>
    <x v="1"/>
    <x v="401"/>
    <x v="2"/>
    <x v="2"/>
    <x v="1"/>
    <x v="1"/>
    <x v="4"/>
    <x v="4"/>
    <x v="318"/>
    <n v="4096.08"/>
    <n v="16"/>
    <s v="High"/>
    <n v="0"/>
    <n v="1"/>
    <x v="1"/>
    <x v="1"/>
    <n v="18"/>
    <x v="0"/>
    <b v="1"/>
    <b v="0"/>
    <b v="0"/>
    <b v="0"/>
  </r>
  <r>
    <x v="1"/>
    <x v="1313"/>
    <s v="Client_1669"/>
    <x v="2"/>
    <x v="8"/>
    <x v="0"/>
    <x v="102"/>
    <x v="7"/>
    <x v="7"/>
    <x v="1"/>
    <x v="0"/>
    <x v="2"/>
    <x v="2"/>
    <x v="31"/>
    <n v="2746.85"/>
    <n v="38"/>
    <s v="Medium"/>
    <n v="0"/>
    <n v="0"/>
    <x v="0"/>
    <x v="1"/>
    <n v="18"/>
    <x v="0"/>
    <b v="1"/>
    <b v="0"/>
    <b v="0"/>
    <b v="0"/>
  </r>
  <r>
    <x v="1"/>
    <x v="1314"/>
    <s v="Client_904"/>
    <x v="3"/>
    <x v="12"/>
    <x v="1"/>
    <x v="76"/>
    <x v="10"/>
    <x v="10"/>
    <x v="1"/>
    <x v="1"/>
    <x v="2"/>
    <x v="2"/>
    <x v="44"/>
    <n v="1759.42"/>
    <n v="34"/>
    <s v="Low"/>
    <n v="0"/>
    <n v="1"/>
    <x v="1"/>
    <x v="0"/>
    <n v="42"/>
    <x v="0"/>
    <b v="1"/>
    <b v="1"/>
    <b v="0"/>
    <b v="0"/>
  </r>
  <r>
    <x v="3"/>
    <x v="1315"/>
    <s v="Client_056"/>
    <x v="4"/>
    <x v="9"/>
    <x v="0"/>
    <x v="192"/>
    <x v="10"/>
    <x v="10"/>
    <x v="0"/>
    <x v="1"/>
    <x v="6"/>
    <x v="6"/>
    <x v="146"/>
    <n v="4463.49"/>
    <n v="22"/>
    <s v="High"/>
    <n v="0"/>
    <n v="0"/>
    <x v="0"/>
    <x v="0"/>
    <n v="24"/>
    <x v="0"/>
    <b v="1"/>
    <b v="1"/>
    <b v="0"/>
    <b v="0"/>
  </r>
  <r>
    <x v="1"/>
    <x v="1316"/>
    <s v="Client_682"/>
    <x v="4"/>
    <x v="7"/>
    <x v="3"/>
    <x v="630"/>
    <x v="2"/>
    <x v="2"/>
    <x v="0"/>
    <x v="1"/>
    <x v="4"/>
    <x v="4"/>
    <x v="152"/>
    <n v="1632.93"/>
    <n v="31"/>
    <s v="Low"/>
    <n v="0"/>
    <n v="0"/>
    <x v="3"/>
    <x v="0"/>
    <n v="66"/>
    <x v="0"/>
    <b v="1"/>
    <b v="1"/>
    <b v="0"/>
    <b v="0"/>
  </r>
  <r>
    <x v="1"/>
    <x v="1317"/>
    <s v="Client_2482"/>
    <x v="1"/>
    <x v="0"/>
    <x v="2"/>
    <x v="125"/>
    <x v="0"/>
    <x v="0"/>
    <x v="1"/>
    <x v="0"/>
    <x v="6"/>
    <x v="6"/>
    <x v="502"/>
    <n v="2615.0500000000002"/>
    <n v="6"/>
    <s v="Medium"/>
    <n v="0"/>
    <n v="1"/>
    <x v="2"/>
    <x v="1"/>
    <n v="18"/>
    <x v="0"/>
    <b v="1"/>
    <b v="0"/>
    <b v="0"/>
    <b v="0"/>
  </r>
  <r>
    <x v="2"/>
    <x v="1318"/>
    <s v="Client_1767"/>
    <x v="1"/>
    <x v="11"/>
    <x v="2"/>
    <x v="63"/>
    <x v="11"/>
    <x v="11"/>
    <x v="1"/>
    <x v="2"/>
    <x v="2"/>
    <x v="2"/>
    <x v="440"/>
    <n v="1842.78"/>
    <n v="40"/>
    <s v="Low"/>
    <n v="0"/>
    <n v="1"/>
    <x v="2"/>
    <x v="0"/>
    <n v="30"/>
    <x v="0"/>
    <b v="1"/>
    <b v="1"/>
    <b v="0"/>
    <b v="0"/>
  </r>
  <r>
    <x v="0"/>
    <x v="1319"/>
    <s v="Client_2242"/>
    <x v="2"/>
    <x v="8"/>
    <x v="0"/>
    <x v="236"/>
    <x v="5"/>
    <x v="5"/>
    <x v="1"/>
    <x v="2"/>
    <x v="6"/>
    <x v="6"/>
    <x v="311"/>
    <n v="1625.25"/>
    <n v="22"/>
    <s v="Low"/>
    <n v="0"/>
    <n v="0"/>
    <x v="0"/>
    <x v="0"/>
    <n v="48"/>
    <x v="0"/>
    <b v="1"/>
    <b v="1"/>
    <b v="0"/>
    <b v="0"/>
  </r>
  <r>
    <x v="1"/>
    <x v="1320"/>
    <s v="Client_465"/>
    <x v="2"/>
    <x v="7"/>
    <x v="0"/>
    <x v="512"/>
    <x v="10"/>
    <x v="10"/>
    <x v="0"/>
    <x v="1"/>
    <x v="0"/>
    <x v="0"/>
    <x v="49"/>
    <n v="4993.1400000000003"/>
    <n v="50"/>
    <s v="High"/>
    <n v="0"/>
    <n v="0"/>
    <x v="0"/>
    <x v="0"/>
    <n v="60"/>
    <x v="0"/>
    <b v="1"/>
    <b v="1"/>
    <b v="0"/>
    <b v="0"/>
  </r>
  <r>
    <x v="3"/>
    <x v="1321"/>
    <s v="Client_2410"/>
    <x v="3"/>
    <x v="0"/>
    <x v="2"/>
    <x v="529"/>
    <x v="1"/>
    <x v="1"/>
    <x v="1"/>
    <x v="0"/>
    <x v="5"/>
    <x v="5"/>
    <x v="14"/>
    <n v="3574.56"/>
    <n v="5"/>
    <s v="Medium"/>
    <n v="0"/>
    <n v="1"/>
    <x v="2"/>
    <x v="0"/>
    <n v="30"/>
    <x v="2"/>
    <b v="1"/>
    <b v="1"/>
    <b v="0"/>
    <b v="0"/>
  </r>
  <r>
    <x v="3"/>
    <x v="1322"/>
    <s v="Client_2369"/>
    <x v="4"/>
    <x v="2"/>
    <x v="0"/>
    <x v="487"/>
    <x v="11"/>
    <x v="11"/>
    <x v="1"/>
    <x v="2"/>
    <x v="5"/>
    <x v="5"/>
    <x v="169"/>
    <n v="4018.22"/>
    <n v="28"/>
    <s v="High"/>
    <n v="0"/>
    <n v="0"/>
    <x v="0"/>
    <x v="0"/>
    <n v="60"/>
    <x v="0"/>
    <b v="1"/>
    <b v="1"/>
    <b v="0"/>
    <b v="0"/>
  </r>
  <r>
    <x v="0"/>
    <x v="1323"/>
    <s v="Client_1252"/>
    <x v="2"/>
    <x v="7"/>
    <x v="0"/>
    <x v="158"/>
    <x v="6"/>
    <x v="6"/>
    <x v="0"/>
    <x v="1"/>
    <x v="5"/>
    <x v="5"/>
    <x v="50"/>
    <n v="1624.59"/>
    <n v="36"/>
    <s v="Low"/>
    <n v="0"/>
    <n v="0"/>
    <x v="0"/>
    <x v="0"/>
    <n v="54"/>
    <x v="0"/>
    <b v="1"/>
    <b v="1"/>
    <b v="0"/>
    <b v="0"/>
  </r>
  <r>
    <x v="2"/>
    <x v="1324"/>
    <s v="Client_1532"/>
    <x v="3"/>
    <x v="9"/>
    <x v="0"/>
    <x v="243"/>
    <x v="3"/>
    <x v="3"/>
    <x v="1"/>
    <x v="2"/>
    <x v="2"/>
    <x v="2"/>
    <x v="223"/>
    <n v="4656.1400000000003"/>
    <n v="30"/>
    <s v="High"/>
    <n v="0"/>
    <n v="0"/>
    <x v="0"/>
    <x v="0"/>
    <n v="60"/>
    <x v="0"/>
    <b v="1"/>
    <b v="1"/>
    <b v="0"/>
    <b v="0"/>
  </r>
  <r>
    <x v="3"/>
    <x v="1325"/>
    <s v="Client_1957"/>
    <x v="3"/>
    <x v="5"/>
    <x v="4"/>
    <x v="189"/>
    <x v="9"/>
    <x v="9"/>
    <x v="0"/>
    <x v="3"/>
    <x v="5"/>
    <x v="5"/>
    <x v="29"/>
    <n v="3186.26"/>
    <n v="45"/>
    <s v="Medium"/>
    <n v="1"/>
    <n v="1"/>
    <x v="4"/>
    <x v="0"/>
    <n v="54"/>
    <x v="0"/>
    <b v="1"/>
    <b v="1"/>
    <b v="0"/>
    <b v="1"/>
  </r>
  <r>
    <x v="2"/>
    <x v="1326"/>
    <s v="Client_920"/>
    <x v="3"/>
    <x v="11"/>
    <x v="0"/>
    <x v="346"/>
    <x v="2"/>
    <x v="2"/>
    <x v="0"/>
    <x v="1"/>
    <x v="3"/>
    <x v="3"/>
    <x v="520"/>
    <n v="1888.09"/>
    <n v="33"/>
    <s v="Low"/>
    <n v="0"/>
    <n v="0"/>
    <x v="0"/>
    <x v="1"/>
    <n v="12"/>
    <x v="0"/>
    <b v="1"/>
    <b v="0"/>
    <b v="0"/>
    <b v="0"/>
  </r>
  <r>
    <x v="2"/>
    <x v="1327"/>
    <s v="Client_2194"/>
    <x v="1"/>
    <x v="11"/>
    <x v="0"/>
    <x v="329"/>
    <x v="5"/>
    <x v="5"/>
    <x v="0"/>
    <x v="2"/>
    <x v="1"/>
    <x v="1"/>
    <x v="8"/>
    <n v="2403.9899999999998"/>
    <n v="38"/>
    <s v="Medium"/>
    <n v="0"/>
    <n v="0"/>
    <x v="0"/>
    <x v="1"/>
    <n v="12"/>
    <x v="0"/>
    <b v="1"/>
    <b v="0"/>
    <b v="0"/>
    <b v="0"/>
  </r>
  <r>
    <x v="2"/>
    <x v="1328"/>
    <s v="Client_1146"/>
    <x v="1"/>
    <x v="7"/>
    <x v="0"/>
    <x v="631"/>
    <x v="4"/>
    <x v="4"/>
    <x v="0"/>
    <x v="3"/>
    <x v="1"/>
    <x v="1"/>
    <x v="71"/>
    <n v="3261.02"/>
    <n v="29"/>
    <s v="Medium"/>
    <n v="0"/>
    <n v="0"/>
    <x v="0"/>
    <x v="0"/>
    <n v="54"/>
    <x v="0"/>
    <b v="1"/>
    <b v="1"/>
    <b v="0"/>
    <b v="0"/>
  </r>
  <r>
    <x v="2"/>
    <x v="1329"/>
    <s v="Client_012"/>
    <x v="1"/>
    <x v="14"/>
    <x v="1"/>
    <x v="44"/>
    <x v="4"/>
    <x v="4"/>
    <x v="0"/>
    <x v="3"/>
    <x v="6"/>
    <x v="6"/>
    <x v="91"/>
    <n v="4200.83"/>
    <n v="50"/>
    <s v="High"/>
    <n v="0"/>
    <n v="1"/>
    <x v="1"/>
    <x v="0"/>
    <n v="48"/>
    <x v="0"/>
    <b v="1"/>
    <b v="1"/>
    <b v="0"/>
    <b v="0"/>
  </r>
  <r>
    <x v="0"/>
    <x v="1330"/>
    <s v="Client_1326"/>
    <x v="0"/>
    <x v="2"/>
    <x v="1"/>
    <x v="632"/>
    <x v="11"/>
    <x v="11"/>
    <x v="0"/>
    <x v="2"/>
    <x v="1"/>
    <x v="1"/>
    <x v="560"/>
    <n v="4186.29"/>
    <n v="34"/>
    <s v="High"/>
    <n v="0"/>
    <n v="1"/>
    <x v="1"/>
    <x v="0"/>
    <n v="36"/>
    <x v="0"/>
    <b v="1"/>
    <b v="1"/>
    <b v="0"/>
    <b v="0"/>
  </r>
  <r>
    <x v="1"/>
    <x v="1331"/>
    <s v="Client_2862"/>
    <x v="0"/>
    <x v="8"/>
    <x v="4"/>
    <x v="82"/>
    <x v="8"/>
    <x v="8"/>
    <x v="1"/>
    <x v="3"/>
    <x v="1"/>
    <x v="1"/>
    <x v="117"/>
    <n v="2422.4499999999998"/>
    <n v="36"/>
    <s v="Medium"/>
    <n v="1"/>
    <n v="1"/>
    <x v="4"/>
    <x v="0"/>
    <n v="36"/>
    <x v="0"/>
    <b v="1"/>
    <b v="1"/>
    <b v="0"/>
    <b v="1"/>
  </r>
  <r>
    <x v="3"/>
    <x v="1332"/>
    <s v="Client_1432"/>
    <x v="1"/>
    <x v="4"/>
    <x v="2"/>
    <x v="568"/>
    <x v="4"/>
    <x v="4"/>
    <x v="1"/>
    <x v="3"/>
    <x v="3"/>
    <x v="3"/>
    <x v="299"/>
    <n v="4674.75"/>
    <n v="24"/>
    <s v="High"/>
    <n v="0"/>
    <n v="1"/>
    <x v="2"/>
    <x v="0"/>
    <n v="48"/>
    <x v="0"/>
    <b v="1"/>
    <b v="1"/>
    <b v="0"/>
    <b v="0"/>
  </r>
  <r>
    <x v="1"/>
    <x v="1333"/>
    <s v="Client_1015"/>
    <x v="4"/>
    <x v="12"/>
    <x v="2"/>
    <x v="218"/>
    <x v="5"/>
    <x v="5"/>
    <x v="1"/>
    <x v="2"/>
    <x v="0"/>
    <x v="0"/>
    <x v="407"/>
    <n v="4411.22"/>
    <n v="45"/>
    <s v="High"/>
    <n v="0"/>
    <n v="1"/>
    <x v="2"/>
    <x v="1"/>
    <n v="24"/>
    <x v="0"/>
    <b v="1"/>
    <b v="0"/>
    <b v="0"/>
    <b v="0"/>
  </r>
  <r>
    <x v="2"/>
    <x v="1334"/>
    <s v="Client_1729"/>
    <x v="1"/>
    <x v="11"/>
    <x v="3"/>
    <x v="310"/>
    <x v="11"/>
    <x v="11"/>
    <x v="0"/>
    <x v="2"/>
    <x v="6"/>
    <x v="6"/>
    <x v="83"/>
    <n v="1778.33"/>
    <n v="20"/>
    <s v="Low"/>
    <n v="0"/>
    <n v="0"/>
    <x v="3"/>
    <x v="0"/>
    <n v="60"/>
    <x v="0"/>
    <b v="1"/>
    <b v="1"/>
    <b v="0"/>
    <b v="0"/>
  </r>
  <r>
    <x v="3"/>
    <x v="1335"/>
    <s v="Client_2668"/>
    <x v="0"/>
    <x v="14"/>
    <x v="3"/>
    <x v="271"/>
    <x v="0"/>
    <x v="0"/>
    <x v="1"/>
    <x v="0"/>
    <x v="0"/>
    <x v="0"/>
    <x v="238"/>
    <n v="2422.89"/>
    <n v="45"/>
    <s v="Medium"/>
    <n v="0"/>
    <n v="0"/>
    <x v="3"/>
    <x v="0"/>
    <n v="54"/>
    <x v="0"/>
    <b v="1"/>
    <b v="1"/>
    <b v="0"/>
    <b v="0"/>
  </r>
  <r>
    <x v="3"/>
    <x v="1336"/>
    <s v="Client_747"/>
    <x v="4"/>
    <x v="9"/>
    <x v="2"/>
    <x v="633"/>
    <x v="11"/>
    <x v="11"/>
    <x v="1"/>
    <x v="2"/>
    <x v="6"/>
    <x v="6"/>
    <x v="14"/>
    <n v="2206.9699999999998"/>
    <n v="6"/>
    <s v="Medium"/>
    <n v="0"/>
    <n v="1"/>
    <x v="2"/>
    <x v="0"/>
    <n v="30"/>
    <x v="0"/>
    <b v="1"/>
    <b v="1"/>
    <b v="0"/>
    <b v="0"/>
  </r>
  <r>
    <x v="2"/>
    <x v="1337"/>
    <s v="Client_2440"/>
    <x v="0"/>
    <x v="3"/>
    <x v="0"/>
    <x v="87"/>
    <x v="4"/>
    <x v="4"/>
    <x v="1"/>
    <x v="3"/>
    <x v="2"/>
    <x v="2"/>
    <x v="418"/>
    <n v="4116.37"/>
    <n v="38"/>
    <s v="High"/>
    <n v="0"/>
    <n v="0"/>
    <x v="0"/>
    <x v="1"/>
    <n v="18"/>
    <x v="0"/>
    <b v="1"/>
    <b v="0"/>
    <b v="0"/>
    <b v="0"/>
  </r>
  <r>
    <x v="1"/>
    <x v="1338"/>
    <s v="Client_1975"/>
    <x v="2"/>
    <x v="1"/>
    <x v="0"/>
    <x v="548"/>
    <x v="3"/>
    <x v="3"/>
    <x v="0"/>
    <x v="2"/>
    <x v="6"/>
    <x v="6"/>
    <x v="218"/>
    <n v="2262.0300000000002"/>
    <n v="37"/>
    <s v="Medium"/>
    <n v="0"/>
    <n v="0"/>
    <x v="0"/>
    <x v="0"/>
    <n v="24"/>
    <x v="0"/>
    <b v="1"/>
    <b v="1"/>
    <b v="0"/>
    <b v="0"/>
  </r>
  <r>
    <x v="1"/>
    <x v="1339"/>
    <s v="Client_519"/>
    <x v="2"/>
    <x v="5"/>
    <x v="0"/>
    <x v="600"/>
    <x v="11"/>
    <x v="11"/>
    <x v="1"/>
    <x v="2"/>
    <x v="3"/>
    <x v="3"/>
    <x v="196"/>
    <n v="3829.9"/>
    <n v="6"/>
    <s v="Medium"/>
    <n v="0"/>
    <n v="0"/>
    <x v="0"/>
    <x v="0"/>
    <n v="54"/>
    <x v="0"/>
    <b v="1"/>
    <b v="1"/>
    <b v="0"/>
    <b v="0"/>
  </r>
  <r>
    <x v="3"/>
    <x v="1340"/>
    <s v="Client_965"/>
    <x v="0"/>
    <x v="2"/>
    <x v="3"/>
    <x v="333"/>
    <x v="8"/>
    <x v="8"/>
    <x v="0"/>
    <x v="3"/>
    <x v="5"/>
    <x v="5"/>
    <x v="152"/>
    <n v="1921.77"/>
    <n v="47"/>
    <s v="Low"/>
    <n v="0"/>
    <n v="0"/>
    <x v="3"/>
    <x v="0"/>
    <n v="66"/>
    <x v="0"/>
    <b v="1"/>
    <b v="1"/>
    <b v="0"/>
    <b v="0"/>
  </r>
  <r>
    <x v="2"/>
    <x v="1341"/>
    <s v="Client_1308"/>
    <x v="3"/>
    <x v="11"/>
    <x v="2"/>
    <x v="171"/>
    <x v="3"/>
    <x v="3"/>
    <x v="1"/>
    <x v="2"/>
    <x v="1"/>
    <x v="1"/>
    <x v="561"/>
    <n v="3898.34"/>
    <n v="42"/>
    <s v="Medium"/>
    <n v="0"/>
    <n v="1"/>
    <x v="2"/>
    <x v="0"/>
    <n v="60"/>
    <x v="0"/>
    <b v="1"/>
    <b v="1"/>
    <b v="0"/>
    <b v="0"/>
  </r>
  <r>
    <x v="0"/>
    <x v="1342"/>
    <s v="Client_1469"/>
    <x v="4"/>
    <x v="9"/>
    <x v="4"/>
    <x v="440"/>
    <x v="6"/>
    <x v="6"/>
    <x v="1"/>
    <x v="1"/>
    <x v="2"/>
    <x v="2"/>
    <x v="117"/>
    <n v="2469.0700000000002"/>
    <n v="22"/>
    <s v="Medium"/>
    <n v="1"/>
    <n v="1"/>
    <x v="4"/>
    <x v="0"/>
    <n v="36"/>
    <x v="0"/>
    <b v="1"/>
    <b v="1"/>
    <b v="0"/>
    <b v="1"/>
  </r>
  <r>
    <x v="1"/>
    <x v="1343"/>
    <s v="Client_1327"/>
    <x v="4"/>
    <x v="8"/>
    <x v="1"/>
    <x v="99"/>
    <x v="11"/>
    <x v="11"/>
    <x v="1"/>
    <x v="2"/>
    <x v="4"/>
    <x v="4"/>
    <x v="375"/>
    <n v="2558.42"/>
    <n v="11"/>
    <s v="Medium"/>
    <n v="0"/>
    <n v="1"/>
    <x v="1"/>
    <x v="1"/>
    <n v="12"/>
    <x v="0"/>
    <b v="1"/>
    <b v="0"/>
    <b v="0"/>
    <b v="0"/>
  </r>
  <r>
    <x v="2"/>
    <x v="1344"/>
    <s v="Client_655"/>
    <x v="1"/>
    <x v="4"/>
    <x v="0"/>
    <x v="220"/>
    <x v="0"/>
    <x v="0"/>
    <x v="1"/>
    <x v="0"/>
    <x v="3"/>
    <x v="3"/>
    <x v="172"/>
    <n v="4089.51"/>
    <n v="29"/>
    <s v="High"/>
    <n v="0"/>
    <n v="0"/>
    <x v="0"/>
    <x v="2"/>
    <n v="0"/>
    <x v="0"/>
    <b v="1"/>
    <b v="0"/>
    <b v="0"/>
    <b v="0"/>
  </r>
  <r>
    <x v="3"/>
    <x v="1345"/>
    <s v="Client_518"/>
    <x v="3"/>
    <x v="9"/>
    <x v="2"/>
    <x v="495"/>
    <x v="3"/>
    <x v="3"/>
    <x v="0"/>
    <x v="2"/>
    <x v="2"/>
    <x v="2"/>
    <x v="427"/>
    <n v="3611.95"/>
    <n v="45"/>
    <s v="Medium"/>
    <n v="0"/>
    <n v="1"/>
    <x v="2"/>
    <x v="0"/>
    <n v="36"/>
    <x v="0"/>
    <b v="1"/>
    <b v="1"/>
    <b v="0"/>
    <b v="0"/>
  </r>
  <r>
    <x v="1"/>
    <x v="1346"/>
    <s v="Client_2571"/>
    <x v="3"/>
    <x v="7"/>
    <x v="2"/>
    <x v="42"/>
    <x v="4"/>
    <x v="4"/>
    <x v="1"/>
    <x v="3"/>
    <x v="1"/>
    <x v="1"/>
    <x v="399"/>
    <n v="4689.34"/>
    <n v="5"/>
    <s v="High"/>
    <n v="0"/>
    <n v="1"/>
    <x v="2"/>
    <x v="1"/>
    <n v="6"/>
    <x v="2"/>
    <b v="1"/>
    <b v="0"/>
    <b v="0"/>
    <b v="0"/>
  </r>
  <r>
    <x v="1"/>
    <x v="1347"/>
    <s v="Client_564"/>
    <x v="4"/>
    <x v="8"/>
    <x v="2"/>
    <x v="303"/>
    <x v="5"/>
    <x v="5"/>
    <x v="0"/>
    <x v="2"/>
    <x v="3"/>
    <x v="3"/>
    <x v="359"/>
    <n v="1795.77"/>
    <n v="11"/>
    <s v="Low"/>
    <n v="0"/>
    <n v="1"/>
    <x v="2"/>
    <x v="0"/>
    <n v="24"/>
    <x v="0"/>
    <b v="1"/>
    <b v="1"/>
    <b v="0"/>
    <b v="0"/>
  </r>
  <r>
    <x v="1"/>
    <x v="1348"/>
    <s v="Client_109"/>
    <x v="1"/>
    <x v="5"/>
    <x v="0"/>
    <x v="634"/>
    <x v="9"/>
    <x v="9"/>
    <x v="0"/>
    <x v="3"/>
    <x v="6"/>
    <x v="6"/>
    <x v="169"/>
    <n v="1451.02"/>
    <n v="24"/>
    <s v="Low"/>
    <n v="0"/>
    <n v="0"/>
    <x v="0"/>
    <x v="0"/>
    <n v="60"/>
    <x v="0"/>
    <b v="1"/>
    <b v="1"/>
    <b v="0"/>
    <b v="0"/>
  </r>
  <r>
    <x v="3"/>
    <x v="1349"/>
    <s v="Client_2409"/>
    <x v="0"/>
    <x v="14"/>
    <x v="0"/>
    <x v="635"/>
    <x v="0"/>
    <x v="0"/>
    <x v="1"/>
    <x v="0"/>
    <x v="5"/>
    <x v="5"/>
    <x v="49"/>
    <n v="1510.21"/>
    <n v="20"/>
    <s v="Low"/>
    <n v="0"/>
    <n v="0"/>
    <x v="0"/>
    <x v="0"/>
    <n v="60"/>
    <x v="0"/>
    <b v="1"/>
    <b v="1"/>
    <b v="0"/>
    <b v="0"/>
  </r>
  <r>
    <x v="0"/>
    <x v="1350"/>
    <s v="Client_2542"/>
    <x v="2"/>
    <x v="12"/>
    <x v="2"/>
    <x v="494"/>
    <x v="11"/>
    <x v="11"/>
    <x v="0"/>
    <x v="2"/>
    <x v="1"/>
    <x v="1"/>
    <x v="539"/>
    <n v="1864.38"/>
    <n v="49"/>
    <s v="Low"/>
    <n v="0"/>
    <n v="1"/>
    <x v="2"/>
    <x v="2"/>
    <n v="0"/>
    <x v="0"/>
    <b v="1"/>
    <b v="0"/>
    <b v="0"/>
    <b v="0"/>
  </r>
  <r>
    <x v="2"/>
    <x v="1351"/>
    <s v="Client_1287"/>
    <x v="1"/>
    <x v="11"/>
    <x v="3"/>
    <x v="318"/>
    <x v="1"/>
    <x v="1"/>
    <x v="1"/>
    <x v="0"/>
    <x v="1"/>
    <x v="1"/>
    <x v="494"/>
    <n v="3085.18"/>
    <n v="43"/>
    <s v="Medium"/>
    <n v="0"/>
    <n v="0"/>
    <x v="3"/>
    <x v="3"/>
    <n v="0"/>
    <x v="0"/>
    <b v="1"/>
    <b v="0"/>
    <b v="0"/>
    <b v="0"/>
  </r>
  <r>
    <x v="1"/>
    <x v="1352"/>
    <s v="Client_2786"/>
    <x v="2"/>
    <x v="11"/>
    <x v="1"/>
    <x v="465"/>
    <x v="4"/>
    <x v="4"/>
    <x v="1"/>
    <x v="3"/>
    <x v="1"/>
    <x v="1"/>
    <x v="279"/>
    <n v="4821.47"/>
    <n v="44"/>
    <s v="High"/>
    <n v="0"/>
    <n v="1"/>
    <x v="1"/>
    <x v="1"/>
    <n v="18"/>
    <x v="0"/>
    <b v="1"/>
    <b v="0"/>
    <b v="0"/>
    <b v="0"/>
  </r>
  <r>
    <x v="1"/>
    <x v="1353"/>
    <s v="Client_715"/>
    <x v="1"/>
    <x v="8"/>
    <x v="0"/>
    <x v="279"/>
    <x v="5"/>
    <x v="5"/>
    <x v="1"/>
    <x v="2"/>
    <x v="2"/>
    <x v="2"/>
    <x v="118"/>
    <n v="3182.39"/>
    <n v="17"/>
    <s v="Medium"/>
    <n v="0"/>
    <n v="0"/>
    <x v="0"/>
    <x v="1"/>
    <n v="12"/>
    <x v="0"/>
    <b v="1"/>
    <b v="0"/>
    <b v="0"/>
    <b v="0"/>
  </r>
  <r>
    <x v="2"/>
    <x v="1354"/>
    <s v="Client_928"/>
    <x v="0"/>
    <x v="8"/>
    <x v="2"/>
    <x v="433"/>
    <x v="5"/>
    <x v="5"/>
    <x v="0"/>
    <x v="2"/>
    <x v="0"/>
    <x v="0"/>
    <x v="33"/>
    <n v="3447.87"/>
    <n v="43"/>
    <s v="Medium"/>
    <n v="0"/>
    <n v="1"/>
    <x v="2"/>
    <x v="0"/>
    <n v="66"/>
    <x v="0"/>
    <b v="1"/>
    <b v="1"/>
    <b v="0"/>
    <b v="0"/>
  </r>
  <r>
    <x v="1"/>
    <x v="1355"/>
    <s v="Client_877"/>
    <x v="2"/>
    <x v="6"/>
    <x v="0"/>
    <x v="571"/>
    <x v="5"/>
    <x v="5"/>
    <x v="1"/>
    <x v="2"/>
    <x v="2"/>
    <x v="2"/>
    <x v="217"/>
    <n v="4752.8999999999996"/>
    <n v="27"/>
    <s v="High"/>
    <n v="0"/>
    <n v="0"/>
    <x v="0"/>
    <x v="0"/>
    <n v="42"/>
    <x v="0"/>
    <b v="1"/>
    <b v="1"/>
    <b v="0"/>
    <b v="0"/>
  </r>
  <r>
    <x v="0"/>
    <x v="1356"/>
    <s v="Client_907"/>
    <x v="0"/>
    <x v="6"/>
    <x v="3"/>
    <x v="594"/>
    <x v="2"/>
    <x v="2"/>
    <x v="0"/>
    <x v="1"/>
    <x v="1"/>
    <x v="1"/>
    <x v="57"/>
    <n v="3519.15"/>
    <n v="43"/>
    <s v="Medium"/>
    <n v="0"/>
    <n v="0"/>
    <x v="3"/>
    <x v="1"/>
    <n v="12"/>
    <x v="0"/>
    <b v="1"/>
    <b v="0"/>
    <b v="0"/>
    <b v="0"/>
  </r>
  <r>
    <x v="1"/>
    <x v="1357"/>
    <s v="Client_2455"/>
    <x v="4"/>
    <x v="9"/>
    <x v="3"/>
    <x v="252"/>
    <x v="2"/>
    <x v="2"/>
    <x v="0"/>
    <x v="1"/>
    <x v="0"/>
    <x v="0"/>
    <x v="137"/>
    <n v="1973.8"/>
    <n v="29"/>
    <s v="Low"/>
    <n v="0"/>
    <n v="0"/>
    <x v="3"/>
    <x v="0"/>
    <n v="60"/>
    <x v="0"/>
    <b v="1"/>
    <b v="1"/>
    <b v="0"/>
    <b v="0"/>
  </r>
  <r>
    <x v="2"/>
    <x v="1358"/>
    <s v="Client_1297"/>
    <x v="4"/>
    <x v="3"/>
    <x v="1"/>
    <x v="636"/>
    <x v="1"/>
    <x v="1"/>
    <x v="0"/>
    <x v="0"/>
    <x v="0"/>
    <x v="0"/>
    <x v="29"/>
    <n v="4835.9399999999996"/>
    <n v="33"/>
    <s v="High"/>
    <n v="0"/>
    <n v="1"/>
    <x v="1"/>
    <x v="0"/>
    <n v="54"/>
    <x v="0"/>
    <b v="1"/>
    <b v="1"/>
    <b v="0"/>
    <b v="0"/>
  </r>
  <r>
    <x v="2"/>
    <x v="1359"/>
    <s v="Client_1195"/>
    <x v="0"/>
    <x v="8"/>
    <x v="0"/>
    <x v="461"/>
    <x v="4"/>
    <x v="4"/>
    <x v="0"/>
    <x v="3"/>
    <x v="5"/>
    <x v="5"/>
    <x v="284"/>
    <n v="1344.84"/>
    <n v="17"/>
    <s v="Low"/>
    <n v="0"/>
    <n v="0"/>
    <x v="0"/>
    <x v="1"/>
    <n v="6"/>
    <x v="0"/>
    <b v="1"/>
    <b v="0"/>
    <b v="0"/>
    <b v="0"/>
  </r>
  <r>
    <x v="1"/>
    <x v="1360"/>
    <s v="Client_789"/>
    <x v="4"/>
    <x v="14"/>
    <x v="4"/>
    <x v="190"/>
    <x v="10"/>
    <x v="10"/>
    <x v="0"/>
    <x v="1"/>
    <x v="2"/>
    <x v="2"/>
    <x v="304"/>
    <n v="1629.95"/>
    <n v="14"/>
    <s v="Low"/>
    <n v="1"/>
    <n v="1"/>
    <x v="4"/>
    <x v="2"/>
    <n v="0"/>
    <x v="0"/>
    <b v="1"/>
    <b v="0"/>
    <b v="0"/>
    <b v="1"/>
  </r>
  <r>
    <x v="1"/>
    <x v="1361"/>
    <s v="Client_1677"/>
    <x v="0"/>
    <x v="11"/>
    <x v="3"/>
    <x v="479"/>
    <x v="3"/>
    <x v="3"/>
    <x v="1"/>
    <x v="2"/>
    <x v="1"/>
    <x v="1"/>
    <x v="72"/>
    <n v="3977.72"/>
    <n v="7"/>
    <s v="High"/>
    <n v="0"/>
    <n v="0"/>
    <x v="3"/>
    <x v="2"/>
    <n v="0"/>
    <x v="0"/>
    <b v="1"/>
    <b v="0"/>
    <b v="0"/>
    <b v="0"/>
  </r>
  <r>
    <x v="3"/>
    <x v="1362"/>
    <s v="Client_1519"/>
    <x v="1"/>
    <x v="0"/>
    <x v="2"/>
    <x v="92"/>
    <x v="9"/>
    <x v="9"/>
    <x v="0"/>
    <x v="3"/>
    <x v="1"/>
    <x v="1"/>
    <x v="562"/>
    <n v="3258.57"/>
    <n v="38"/>
    <s v="Medium"/>
    <n v="0"/>
    <n v="1"/>
    <x v="2"/>
    <x v="0"/>
    <n v="30"/>
    <x v="0"/>
    <b v="1"/>
    <b v="1"/>
    <b v="0"/>
    <b v="0"/>
  </r>
  <r>
    <x v="0"/>
    <x v="1363"/>
    <s v="Client_1344"/>
    <x v="3"/>
    <x v="8"/>
    <x v="1"/>
    <x v="637"/>
    <x v="9"/>
    <x v="9"/>
    <x v="0"/>
    <x v="3"/>
    <x v="3"/>
    <x v="3"/>
    <x v="445"/>
    <n v="2295.3000000000002"/>
    <n v="6"/>
    <s v="Medium"/>
    <n v="0"/>
    <n v="1"/>
    <x v="1"/>
    <x v="0"/>
    <n v="24"/>
    <x v="0"/>
    <b v="1"/>
    <b v="1"/>
    <b v="0"/>
    <b v="0"/>
  </r>
  <r>
    <x v="2"/>
    <x v="1364"/>
    <s v="Client_2795"/>
    <x v="0"/>
    <x v="0"/>
    <x v="2"/>
    <x v="597"/>
    <x v="3"/>
    <x v="3"/>
    <x v="0"/>
    <x v="2"/>
    <x v="2"/>
    <x v="2"/>
    <x v="278"/>
    <n v="2964.64"/>
    <n v="19"/>
    <s v="Medium"/>
    <n v="0"/>
    <n v="1"/>
    <x v="2"/>
    <x v="0"/>
    <n v="48"/>
    <x v="0"/>
    <b v="1"/>
    <b v="1"/>
    <b v="0"/>
    <b v="0"/>
  </r>
  <r>
    <x v="2"/>
    <x v="1365"/>
    <s v="Client_1062"/>
    <x v="4"/>
    <x v="1"/>
    <x v="2"/>
    <x v="86"/>
    <x v="1"/>
    <x v="1"/>
    <x v="0"/>
    <x v="0"/>
    <x v="0"/>
    <x v="0"/>
    <x v="95"/>
    <n v="3531.4"/>
    <n v="14"/>
    <s v="Medium"/>
    <n v="0"/>
    <n v="1"/>
    <x v="2"/>
    <x v="0"/>
    <n v="60"/>
    <x v="0"/>
    <b v="1"/>
    <b v="1"/>
    <b v="0"/>
    <b v="0"/>
  </r>
  <r>
    <x v="1"/>
    <x v="1366"/>
    <s v="Client_2171"/>
    <x v="3"/>
    <x v="6"/>
    <x v="0"/>
    <x v="503"/>
    <x v="10"/>
    <x v="10"/>
    <x v="0"/>
    <x v="1"/>
    <x v="2"/>
    <x v="2"/>
    <x v="563"/>
    <n v="4257.29"/>
    <n v="11"/>
    <s v="High"/>
    <n v="0"/>
    <n v="0"/>
    <x v="0"/>
    <x v="0"/>
    <n v="42"/>
    <x v="0"/>
    <b v="1"/>
    <b v="1"/>
    <b v="0"/>
    <b v="0"/>
  </r>
  <r>
    <x v="3"/>
    <x v="1367"/>
    <s v="Client_1507"/>
    <x v="4"/>
    <x v="10"/>
    <x v="2"/>
    <x v="199"/>
    <x v="10"/>
    <x v="10"/>
    <x v="1"/>
    <x v="1"/>
    <x v="3"/>
    <x v="3"/>
    <x v="104"/>
    <n v="2162.27"/>
    <n v="4"/>
    <s v="Medium"/>
    <n v="0"/>
    <n v="1"/>
    <x v="2"/>
    <x v="1"/>
    <n v="6"/>
    <x v="2"/>
    <b v="1"/>
    <b v="0"/>
    <b v="0"/>
    <b v="0"/>
  </r>
  <r>
    <x v="1"/>
    <x v="1368"/>
    <s v="Client_541"/>
    <x v="4"/>
    <x v="14"/>
    <x v="4"/>
    <x v="515"/>
    <x v="10"/>
    <x v="10"/>
    <x v="1"/>
    <x v="1"/>
    <x v="3"/>
    <x v="3"/>
    <x v="435"/>
    <n v="4002.29"/>
    <n v="25"/>
    <s v="High"/>
    <n v="1"/>
    <n v="1"/>
    <x v="4"/>
    <x v="0"/>
    <n v="30"/>
    <x v="0"/>
    <b v="1"/>
    <b v="1"/>
    <b v="0"/>
    <b v="1"/>
  </r>
  <r>
    <x v="1"/>
    <x v="1369"/>
    <s v="Client_1892"/>
    <x v="4"/>
    <x v="1"/>
    <x v="4"/>
    <x v="576"/>
    <x v="10"/>
    <x v="10"/>
    <x v="0"/>
    <x v="1"/>
    <x v="6"/>
    <x v="6"/>
    <x v="26"/>
    <n v="4191.26"/>
    <n v="44"/>
    <s v="High"/>
    <n v="1"/>
    <n v="1"/>
    <x v="4"/>
    <x v="0"/>
    <n v="66"/>
    <x v="0"/>
    <b v="1"/>
    <b v="1"/>
    <b v="0"/>
    <b v="1"/>
  </r>
  <r>
    <x v="1"/>
    <x v="1370"/>
    <s v="Client_2835"/>
    <x v="0"/>
    <x v="13"/>
    <x v="1"/>
    <x v="393"/>
    <x v="2"/>
    <x v="2"/>
    <x v="1"/>
    <x v="1"/>
    <x v="3"/>
    <x v="3"/>
    <x v="218"/>
    <n v="3034.04"/>
    <n v="40"/>
    <s v="Medium"/>
    <n v="0"/>
    <n v="1"/>
    <x v="1"/>
    <x v="0"/>
    <n v="24"/>
    <x v="0"/>
    <b v="1"/>
    <b v="1"/>
    <b v="0"/>
    <b v="0"/>
  </r>
  <r>
    <x v="1"/>
    <x v="1371"/>
    <s v="Client_812"/>
    <x v="4"/>
    <x v="5"/>
    <x v="4"/>
    <x v="423"/>
    <x v="10"/>
    <x v="10"/>
    <x v="1"/>
    <x v="1"/>
    <x v="4"/>
    <x v="4"/>
    <x v="564"/>
    <n v="4769.54"/>
    <n v="32"/>
    <s v="High"/>
    <n v="1"/>
    <n v="1"/>
    <x v="4"/>
    <x v="0"/>
    <n v="24"/>
    <x v="0"/>
    <b v="1"/>
    <b v="1"/>
    <b v="0"/>
    <b v="1"/>
  </r>
  <r>
    <x v="3"/>
    <x v="1372"/>
    <s v="Client_1218"/>
    <x v="0"/>
    <x v="9"/>
    <x v="2"/>
    <x v="421"/>
    <x v="10"/>
    <x v="10"/>
    <x v="1"/>
    <x v="1"/>
    <x v="1"/>
    <x v="1"/>
    <x v="540"/>
    <n v="1015.99"/>
    <n v="3"/>
    <s v="Low"/>
    <n v="0"/>
    <n v="1"/>
    <x v="2"/>
    <x v="0"/>
    <n v="24"/>
    <x v="2"/>
    <b v="1"/>
    <b v="1"/>
    <b v="0"/>
    <b v="0"/>
  </r>
  <r>
    <x v="1"/>
    <x v="1373"/>
    <s v="Client_719"/>
    <x v="0"/>
    <x v="2"/>
    <x v="0"/>
    <x v="468"/>
    <x v="5"/>
    <x v="5"/>
    <x v="1"/>
    <x v="2"/>
    <x v="6"/>
    <x v="6"/>
    <x v="142"/>
    <n v="2920.13"/>
    <n v="49"/>
    <s v="Medium"/>
    <n v="0"/>
    <n v="0"/>
    <x v="0"/>
    <x v="0"/>
    <n v="66"/>
    <x v="0"/>
    <b v="1"/>
    <b v="1"/>
    <b v="0"/>
    <b v="0"/>
  </r>
  <r>
    <x v="0"/>
    <x v="1374"/>
    <s v="Client_1568"/>
    <x v="2"/>
    <x v="0"/>
    <x v="1"/>
    <x v="454"/>
    <x v="3"/>
    <x v="3"/>
    <x v="0"/>
    <x v="2"/>
    <x v="3"/>
    <x v="3"/>
    <x v="565"/>
    <n v="4315.8999999999996"/>
    <n v="4"/>
    <s v="High"/>
    <n v="0"/>
    <n v="1"/>
    <x v="1"/>
    <x v="1"/>
    <n v="18"/>
    <x v="2"/>
    <b v="1"/>
    <b v="0"/>
    <b v="0"/>
    <b v="0"/>
  </r>
  <r>
    <x v="2"/>
    <x v="1375"/>
    <s v="Client_2084"/>
    <x v="2"/>
    <x v="11"/>
    <x v="1"/>
    <x v="193"/>
    <x v="8"/>
    <x v="8"/>
    <x v="1"/>
    <x v="3"/>
    <x v="0"/>
    <x v="0"/>
    <x v="247"/>
    <n v="3616.55"/>
    <n v="21"/>
    <s v="Medium"/>
    <n v="0"/>
    <n v="1"/>
    <x v="1"/>
    <x v="1"/>
    <n v="18"/>
    <x v="0"/>
    <b v="1"/>
    <b v="0"/>
    <b v="0"/>
    <b v="0"/>
  </r>
  <r>
    <x v="2"/>
    <x v="1376"/>
    <s v="Client_2902"/>
    <x v="2"/>
    <x v="12"/>
    <x v="0"/>
    <x v="17"/>
    <x v="11"/>
    <x v="11"/>
    <x v="0"/>
    <x v="2"/>
    <x v="3"/>
    <x v="3"/>
    <x v="566"/>
    <n v="2307.96"/>
    <n v="30"/>
    <s v="Medium"/>
    <n v="0"/>
    <n v="0"/>
    <x v="0"/>
    <x v="0"/>
    <n v="60"/>
    <x v="0"/>
    <b v="1"/>
    <b v="1"/>
    <b v="0"/>
    <b v="0"/>
  </r>
  <r>
    <x v="1"/>
    <x v="1377"/>
    <s v="Client_1348"/>
    <x v="4"/>
    <x v="13"/>
    <x v="0"/>
    <x v="627"/>
    <x v="0"/>
    <x v="0"/>
    <x v="1"/>
    <x v="0"/>
    <x v="5"/>
    <x v="5"/>
    <x v="384"/>
    <n v="2506.13"/>
    <n v="17"/>
    <s v="Medium"/>
    <n v="0"/>
    <n v="0"/>
    <x v="0"/>
    <x v="0"/>
    <n v="48"/>
    <x v="0"/>
    <b v="1"/>
    <b v="1"/>
    <b v="0"/>
    <b v="0"/>
  </r>
  <r>
    <x v="2"/>
    <x v="1378"/>
    <s v="Client_1720"/>
    <x v="1"/>
    <x v="2"/>
    <x v="2"/>
    <x v="547"/>
    <x v="9"/>
    <x v="9"/>
    <x v="1"/>
    <x v="3"/>
    <x v="4"/>
    <x v="4"/>
    <x v="399"/>
    <n v="3711.97"/>
    <n v="20"/>
    <s v="Medium"/>
    <n v="0"/>
    <n v="1"/>
    <x v="2"/>
    <x v="1"/>
    <n v="6"/>
    <x v="0"/>
    <b v="1"/>
    <b v="0"/>
    <b v="0"/>
    <b v="0"/>
  </r>
  <r>
    <x v="1"/>
    <x v="1379"/>
    <s v="Client_2882"/>
    <x v="4"/>
    <x v="11"/>
    <x v="0"/>
    <x v="35"/>
    <x v="2"/>
    <x v="2"/>
    <x v="0"/>
    <x v="1"/>
    <x v="5"/>
    <x v="5"/>
    <x v="255"/>
    <n v="3976.55"/>
    <n v="2"/>
    <s v="High"/>
    <n v="0"/>
    <n v="0"/>
    <x v="0"/>
    <x v="0"/>
    <n v="54"/>
    <x v="1"/>
    <b v="1"/>
    <b v="1"/>
    <b v="0"/>
    <b v="0"/>
  </r>
  <r>
    <x v="0"/>
    <x v="1380"/>
    <s v="Client_1955"/>
    <x v="4"/>
    <x v="3"/>
    <x v="0"/>
    <x v="326"/>
    <x v="5"/>
    <x v="5"/>
    <x v="1"/>
    <x v="2"/>
    <x v="5"/>
    <x v="5"/>
    <x v="407"/>
    <n v="4258.6400000000003"/>
    <n v="3"/>
    <s v="High"/>
    <n v="0"/>
    <n v="0"/>
    <x v="0"/>
    <x v="1"/>
    <n v="24"/>
    <x v="2"/>
    <b v="1"/>
    <b v="0"/>
    <b v="0"/>
    <b v="0"/>
  </r>
  <r>
    <x v="3"/>
    <x v="1381"/>
    <s v="Client_444"/>
    <x v="2"/>
    <x v="8"/>
    <x v="0"/>
    <x v="205"/>
    <x v="2"/>
    <x v="2"/>
    <x v="0"/>
    <x v="1"/>
    <x v="1"/>
    <x v="1"/>
    <x v="218"/>
    <n v="4841.67"/>
    <n v="5"/>
    <s v="High"/>
    <n v="0"/>
    <n v="0"/>
    <x v="0"/>
    <x v="0"/>
    <n v="24"/>
    <x v="2"/>
    <b v="1"/>
    <b v="1"/>
    <b v="0"/>
    <b v="0"/>
  </r>
  <r>
    <x v="0"/>
    <x v="1382"/>
    <s v="Client_2876"/>
    <x v="2"/>
    <x v="4"/>
    <x v="1"/>
    <x v="618"/>
    <x v="11"/>
    <x v="11"/>
    <x v="1"/>
    <x v="2"/>
    <x v="1"/>
    <x v="1"/>
    <x v="50"/>
    <n v="4374.57"/>
    <n v="23"/>
    <s v="High"/>
    <n v="0"/>
    <n v="1"/>
    <x v="1"/>
    <x v="0"/>
    <n v="54"/>
    <x v="0"/>
    <b v="1"/>
    <b v="1"/>
    <b v="0"/>
    <b v="0"/>
  </r>
  <r>
    <x v="3"/>
    <x v="1383"/>
    <s v="Client_2840"/>
    <x v="0"/>
    <x v="1"/>
    <x v="3"/>
    <x v="259"/>
    <x v="6"/>
    <x v="6"/>
    <x v="1"/>
    <x v="1"/>
    <x v="5"/>
    <x v="5"/>
    <x v="225"/>
    <n v="2100.5"/>
    <n v="38"/>
    <s v="Medium"/>
    <n v="0"/>
    <n v="0"/>
    <x v="3"/>
    <x v="1"/>
    <n v="18"/>
    <x v="0"/>
    <b v="1"/>
    <b v="0"/>
    <b v="0"/>
    <b v="0"/>
  </r>
  <r>
    <x v="3"/>
    <x v="1384"/>
    <s v="Client_105"/>
    <x v="4"/>
    <x v="0"/>
    <x v="1"/>
    <x v="638"/>
    <x v="9"/>
    <x v="9"/>
    <x v="1"/>
    <x v="3"/>
    <x v="5"/>
    <x v="5"/>
    <x v="221"/>
    <n v="2465.62"/>
    <n v="10"/>
    <s v="Medium"/>
    <n v="0"/>
    <n v="1"/>
    <x v="1"/>
    <x v="0"/>
    <n v="54"/>
    <x v="0"/>
    <b v="1"/>
    <b v="1"/>
    <b v="0"/>
    <b v="0"/>
  </r>
  <r>
    <x v="1"/>
    <x v="1385"/>
    <s v="Client_2008"/>
    <x v="3"/>
    <x v="1"/>
    <x v="3"/>
    <x v="639"/>
    <x v="4"/>
    <x v="4"/>
    <x v="0"/>
    <x v="3"/>
    <x v="1"/>
    <x v="1"/>
    <x v="206"/>
    <n v="3924.96"/>
    <n v="8"/>
    <s v="Medium"/>
    <n v="0"/>
    <n v="0"/>
    <x v="3"/>
    <x v="1"/>
    <n v="12"/>
    <x v="0"/>
    <b v="1"/>
    <b v="0"/>
    <b v="0"/>
    <b v="0"/>
  </r>
  <r>
    <x v="0"/>
    <x v="1386"/>
    <s v="Client_557"/>
    <x v="1"/>
    <x v="6"/>
    <x v="2"/>
    <x v="492"/>
    <x v="0"/>
    <x v="0"/>
    <x v="1"/>
    <x v="0"/>
    <x v="0"/>
    <x v="0"/>
    <x v="407"/>
    <n v="3343.53"/>
    <n v="40"/>
    <s v="Medium"/>
    <n v="0"/>
    <n v="1"/>
    <x v="2"/>
    <x v="1"/>
    <n v="24"/>
    <x v="0"/>
    <b v="1"/>
    <b v="0"/>
    <b v="0"/>
    <b v="0"/>
  </r>
  <r>
    <x v="3"/>
    <x v="1387"/>
    <s v="Client_561"/>
    <x v="1"/>
    <x v="5"/>
    <x v="2"/>
    <x v="640"/>
    <x v="0"/>
    <x v="0"/>
    <x v="1"/>
    <x v="0"/>
    <x v="0"/>
    <x v="0"/>
    <x v="310"/>
    <n v="2266.06"/>
    <n v="13"/>
    <s v="Medium"/>
    <n v="0"/>
    <n v="1"/>
    <x v="2"/>
    <x v="0"/>
    <n v="36"/>
    <x v="0"/>
    <b v="1"/>
    <b v="1"/>
    <b v="0"/>
    <b v="0"/>
  </r>
  <r>
    <x v="3"/>
    <x v="1388"/>
    <s v="Client_2046"/>
    <x v="1"/>
    <x v="1"/>
    <x v="0"/>
    <x v="91"/>
    <x v="4"/>
    <x v="4"/>
    <x v="1"/>
    <x v="3"/>
    <x v="2"/>
    <x v="2"/>
    <x v="40"/>
    <n v="1795.24"/>
    <n v="18"/>
    <s v="Low"/>
    <n v="0"/>
    <n v="0"/>
    <x v="0"/>
    <x v="0"/>
    <n v="42"/>
    <x v="0"/>
    <b v="1"/>
    <b v="1"/>
    <b v="0"/>
    <b v="0"/>
  </r>
  <r>
    <x v="1"/>
    <x v="1389"/>
    <s v="Client_399"/>
    <x v="2"/>
    <x v="5"/>
    <x v="1"/>
    <x v="41"/>
    <x v="2"/>
    <x v="2"/>
    <x v="1"/>
    <x v="1"/>
    <x v="0"/>
    <x v="0"/>
    <x v="567"/>
    <n v="4337.18"/>
    <n v="5"/>
    <s v="High"/>
    <n v="0"/>
    <n v="1"/>
    <x v="1"/>
    <x v="1"/>
    <n v="6"/>
    <x v="2"/>
    <b v="1"/>
    <b v="0"/>
    <b v="0"/>
    <b v="0"/>
  </r>
  <r>
    <x v="1"/>
    <x v="1390"/>
    <s v="Client_1428"/>
    <x v="2"/>
    <x v="4"/>
    <x v="2"/>
    <x v="457"/>
    <x v="6"/>
    <x v="6"/>
    <x v="0"/>
    <x v="1"/>
    <x v="2"/>
    <x v="2"/>
    <x v="183"/>
    <n v="3226.56"/>
    <n v="2"/>
    <s v="Medium"/>
    <n v="0"/>
    <n v="1"/>
    <x v="2"/>
    <x v="1"/>
    <n v="18"/>
    <x v="1"/>
    <b v="1"/>
    <b v="0"/>
    <b v="0"/>
    <b v="0"/>
  </r>
  <r>
    <x v="0"/>
    <x v="1391"/>
    <s v="Client_2601"/>
    <x v="3"/>
    <x v="0"/>
    <x v="2"/>
    <x v="606"/>
    <x v="1"/>
    <x v="1"/>
    <x v="0"/>
    <x v="0"/>
    <x v="5"/>
    <x v="5"/>
    <x v="29"/>
    <n v="2504.73"/>
    <n v="49"/>
    <s v="Medium"/>
    <n v="0"/>
    <n v="1"/>
    <x v="2"/>
    <x v="0"/>
    <n v="54"/>
    <x v="0"/>
    <b v="1"/>
    <b v="1"/>
    <b v="0"/>
    <b v="0"/>
  </r>
  <r>
    <x v="1"/>
    <x v="1392"/>
    <s v="Client_2971"/>
    <x v="0"/>
    <x v="6"/>
    <x v="0"/>
    <x v="574"/>
    <x v="6"/>
    <x v="6"/>
    <x v="1"/>
    <x v="1"/>
    <x v="3"/>
    <x v="3"/>
    <x v="141"/>
    <n v="3443.13"/>
    <n v="49"/>
    <s v="Medium"/>
    <n v="0"/>
    <n v="0"/>
    <x v="0"/>
    <x v="0"/>
    <n v="36"/>
    <x v="0"/>
    <b v="1"/>
    <b v="1"/>
    <b v="0"/>
    <b v="0"/>
  </r>
  <r>
    <x v="0"/>
    <x v="1393"/>
    <s v="Client_1918"/>
    <x v="1"/>
    <x v="13"/>
    <x v="4"/>
    <x v="641"/>
    <x v="3"/>
    <x v="3"/>
    <x v="0"/>
    <x v="2"/>
    <x v="1"/>
    <x v="1"/>
    <x v="568"/>
    <n v="1714.43"/>
    <n v="49"/>
    <s v="Low"/>
    <n v="1"/>
    <n v="1"/>
    <x v="4"/>
    <x v="0"/>
    <n v="24"/>
    <x v="0"/>
    <b v="1"/>
    <b v="1"/>
    <b v="0"/>
    <b v="1"/>
  </r>
  <r>
    <x v="2"/>
    <x v="1394"/>
    <s v="Client_2689"/>
    <x v="2"/>
    <x v="0"/>
    <x v="4"/>
    <x v="457"/>
    <x v="6"/>
    <x v="6"/>
    <x v="0"/>
    <x v="1"/>
    <x v="2"/>
    <x v="2"/>
    <x v="28"/>
    <n v="1615.02"/>
    <n v="28"/>
    <s v="Low"/>
    <n v="1"/>
    <n v="1"/>
    <x v="4"/>
    <x v="1"/>
    <n v="18"/>
    <x v="0"/>
    <b v="1"/>
    <b v="0"/>
    <b v="0"/>
    <b v="1"/>
  </r>
  <r>
    <x v="0"/>
    <x v="1395"/>
    <s v="Client_2102"/>
    <x v="3"/>
    <x v="2"/>
    <x v="0"/>
    <x v="238"/>
    <x v="3"/>
    <x v="3"/>
    <x v="0"/>
    <x v="2"/>
    <x v="1"/>
    <x v="1"/>
    <x v="78"/>
    <n v="3098.05"/>
    <n v="39"/>
    <s v="Medium"/>
    <n v="0"/>
    <n v="0"/>
    <x v="0"/>
    <x v="0"/>
    <n v="48"/>
    <x v="0"/>
    <b v="1"/>
    <b v="1"/>
    <b v="0"/>
    <b v="0"/>
  </r>
  <r>
    <x v="2"/>
    <x v="1396"/>
    <s v="Client_2734"/>
    <x v="3"/>
    <x v="2"/>
    <x v="0"/>
    <x v="642"/>
    <x v="6"/>
    <x v="6"/>
    <x v="0"/>
    <x v="1"/>
    <x v="3"/>
    <x v="3"/>
    <x v="569"/>
    <n v="4992.1099999999997"/>
    <n v="27"/>
    <s v="High"/>
    <n v="0"/>
    <n v="0"/>
    <x v="0"/>
    <x v="0"/>
    <n v="36"/>
    <x v="0"/>
    <b v="1"/>
    <b v="1"/>
    <b v="0"/>
    <b v="0"/>
  </r>
  <r>
    <x v="3"/>
    <x v="1397"/>
    <s v="Client_2879"/>
    <x v="0"/>
    <x v="9"/>
    <x v="2"/>
    <x v="571"/>
    <x v="5"/>
    <x v="5"/>
    <x v="1"/>
    <x v="2"/>
    <x v="2"/>
    <x v="2"/>
    <x v="403"/>
    <n v="4611.62"/>
    <n v="29"/>
    <s v="High"/>
    <n v="0"/>
    <n v="1"/>
    <x v="2"/>
    <x v="1"/>
    <n v="6"/>
    <x v="0"/>
    <b v="1"/>
    <b v="0"/>
    <b v="0"/>
    <b v="0"/>
  </r>
  <r>
    <x v="0"/>
    <x v="1398"/>
    <s v="Client_2466"/>
    <x v="2"/>
    <x v="1"/>
    <x v="0"/>
    <x v="494"/>
    <x v="11"/>
    <x v="11"/>
    <x v="0"/>
    <x v="2"/>
    <x v="1"/>
    <x v="1"/>
    <x v="19"/>
    <n v="1663.79"/>
    <n v="7"/>
    <s v="Low"/>
    <n v="0"/>
    <n v="0"/>
    <x v="0"/>
    <x v="0"/>
    <n v="60"/>
    <x v="0"/>
    <b v="1"/>
    <b v="1"/>
    <b v="0"/>
    <b v="0"/>
  </r>
  <r>
    <x v="0"/>
    <x v="1399"/>
    <s v="Client_1478"/>
    <x v="2"/>
    <x v="5"/>
    <x v="4"/>
    <x v="396"/>
    <x v="0"/>
    <x v="0"/>
    <x v="1"/>
    <x v="0"/>
    <x v="1"/>
    <x v="1"/>
    <x v="163"/>
    <n v="1281.9100000000001"/>
    <n v="38"/>
    <s v="Low"/>
    <n v="1"/>
    <n v="1"/>
    <x v="4"/>
    <x v="0"/>
    <n v="54"/>
    <x v="0"/>
    <b v="1"/>
    <b v="1"/>
    <b v="0"/>
    <b v="1"/>
  </r>
  <r>
    <x v="1"/>
    <x v="1400"/>
    <s v="Client_776"/>
    <x v="2"/>
    <x v="4"/>
    <x v="2"/>
    <x v="100"/>
    <x v="9"/>
    <x v="9"/>
    <x v="1"/>
    <x v="3"/>
    <x v="2"/>
    <x v="2"/>
    <x v="570"/>
    <n v="2439.34"/>
    <n v="21"/>
    <s v="Medium"/>
    <n v="0"/>
    <n v="1"/>
    <x v="2"/>
    <x v="0"/>
    <n v="48"/>
    <x v="0"/>
    <b v="1"/>
    <b v="1"/>
    <b v="0"/>
    <b v="0"/>
  </r>
  <r>
    <x v="2"/>
    <x v="1401"/>
    <s v="Client_1026"/>
    <x v="1"/>
    <x v="11"/>
    <x v="4"/>
    <x v="450"/>
    <x v="0"/>
    <x v="0"/>
    <x v="0"/>
    <x v="0"/>
    <x v="1"/>
    <x v="1"/>
    <x v="571"/>
    <n v="3590.97"/>
    <n v="12"/>
    <s v="Medium"/>
    <n v="1"/>
    <n v="1"/>
    <x v="4"/>
    <x v="0"/>
    <n v="36"/>
    <x v="0"/>
    <b v="1"/>
    <b v="1"/>
    <b v="0"/>
    <b v="1"/>
  </r>
  <r>
    <x v="2"/>
    <x v="1402"/>
    <s v="Client_711"/>
    <x v="3"/>
    <x v="0"/>
    <x v="1"/>
    <x v="234"/>
    <x v="1"/>
    <x v="1"/>
    <x v="0"/>
    <x v="0"/>
    <x v="3"/>
    <x v="3"/>
    <x v="572"/>
    <n v="2721.33"/>
    <n v="4"/>
    <s v="Medium"/>
    <n v="0"/>
    <n v="1"/>
    <x v="1"/>
    <x v="0"/>
    <n v="66"/>
    <x v="2"/>
    <b v="1"/>
    <b v="1"/>
    <b v="0"/>
    <b v="0"/>
  </r>
  <r>
    <x v="3"/>
    <x v="1403"/>
    <s v="Client_2275"/>
    <x v="3"/>
    <x v="10"/>
    <x v="1"/>
    <x v="135"/>
    <x v="11"/>
    <x v="11"/>
    <x v="1"/>
    <x v="2"/>
    <x v="2"/>
    <x v="2"/>
    <x v="33"/>
    <n v="1697.49"/>
    <n v="32"/>
    <s v="Low"/>
    <n v="0"/>
    <n v="1"/>
    <x v="1"/>
    <x v="0"/>
    <n v="66"/>
    <x v="0"/>
    <b v="1"/>
    <b v="1"/>
    <b v="0"/>
    <b v="0"/>
  </r>
  <r>
    <x v="3"/>
    <x v="1404"/>
    <s v="Client_972"/>
    <x v="1"/>
    <x v="13"/>
    <x v="1"/>
    <x v="601"/>
    <x v="1"/>
    <x v="1"/>
    <x v="0"/>
    <x v="0"/>
    <x v="3"/>
    <x v="3"/>
    <x v="142"/>
    <n v="1248.28"/>
    <n v="4"/>
    <s v="Low"/>
    <n v="0"/>
    <n v="1"/>
    <x v="1"/>
    <x v="0"/>
    <n v="66"/>
    <x v="2"/>
    <b v="1"/>
    <b v="1"/>
    <b v="0"/>
    <b v="0"/>
  </r>
  <r>
    <x v="1"/>
    <x v="1405"/>
    <s v="Client_2916"/>
    <x v="0"/>
    <x v="5"/>
    <x v="0"/>
    <x v="643"/>
    <x v="2"/>
    <x v="2"/>
    <x v="0"/>
    <x v="1"/>
    <x v="4"/>
    <x v="4"/>
    <x v="407"/>
    <n v="3012.64"/>
    <n v="38"/>
    <s v="Medium"/>
    <n v="0"/>
    <n v="0"/>
    <x v="0"/>
    <x v="1"/>
    <n v="24"/>
    <x v="0"/>
    <b v="1"/>
    <b v="0"/>
    <b v="0"/>
    <b v="0"/>
  </r>
  <r>
    <x v="2"/>
    <x v="1406"/>
    <s v="Client_2652"/>
    <x v="2"/>
    <x v="11"/>
    <x v="1"/>
    <x v="561"/>
    <x v="5"/>
    <x v="5"/>
    <x v="1"/>
    <x v="2"/>
    <x v="1"/>
    <x v="1"/>
    <x v="544"/>
    <n v="2892.23"/>
    <n v="9"/>
    <s v="Medium"/>
    <n v="0"/>
    <n v="1"/>
    <x v="1"/>
    <x v="0"/>
    <n v="36"/>
    <x v="0"/>
    <b v="1"/>
    <b v="1"/>
    <b v="0"/>
    <b v="0"/>
  </r>
  <r>
    <x v="0"/>
    <x v="1407"/>
    <s v="Client_703"/>
    <x v="4"/>
    <x v="7"/>
    <x v="4"/>
    <x v="271"/>
    <x v="0"/>
    <x v="0"/>
    <x v="1"/>
    <x v="0"/>
    <x v="0"/>
    <x v="0"/>
    <x v="118"/>
    <n v="2543"/>
    <n v="19"/>
    <s v="Medium"/>
    <n v="1"/>
    <n v="1"/>
    <x v="4"/>
    <x v="1"/>
    <n v="12"/>
    <x v="0"/>
    <b v="1"/>
    <b v="0"/>
    <b v="0"/>
    <b v="1"/>
  </r>
  <r>
    <x v="1"/>
    <x v="1408"/>
    <s v="Client_1073"/>
    <x v="3"/>
    <x v="6"/>
    <x v="0"/>
    <x v="436"/>
    <x v="0"/>
    <x v="0"/>
    <x v="1"/>
    <x v="0"/>
    <x v="3"/>
    <x v="3"/>
    <x v="442"/>
    <n v="4163.07"/>
    <n v="30"/>
    <s v="High"/>
    <n v="0"/>
    <n v="0"/>
    <x v="0"/>
    <x v="2"/>
    <n v="0"/>
    <x v="0"/>
    <b v="1"/>
    <b v="0"/>
    <b v="0"/>
    <b v="0"/>
  </r>
  <r>
    <x v="2"/>
    <x v="1409"/>
    <s v="Client_1549"/>
    <x v="4"/>
    <x v="14"/>
    <x v="2"/>
    <x v="573"/>
    <x v="9"/>
    <x v="9"/>
    <x v="1"/>
    <x v="3"/>
    <x v="4"/>
    <x v="4"/>
    <x v="455"/>
    <n v="2870.21"/>
    <n v="11"/>
    <s v="Medium"/>
    <n v="0"/>
    <n v="1"/>
    <x v="2"/>
    <x v="1"/>
    <n v="12"/>
    <x v="0"/>
    <b v="1"/>
    <b v="0"/>
    <b v="0"/>
    <b v="0"/>
  </r>
  <r>
    <x v="1"/>
    <x v="1410"/>
    <s v="Client_072"/>
    <x v="4"/>
    <x v="9"/>
    <x v="1"/>
    <x v="622"/>
    <x v="6"/>
    <x v="6"/>
    <x v="0"/>
    <x v="1"/>
    <x v="4"/>
    <x v="4"/>
    <x v="562"/>
    <n v="2780.7"/>
    <n v="4"/>
    <s v="Medium"/>
    <n v="0"/>
    <n v="1"/>
    <x v="1"/>
    <x v="0"/>
    <n v="30"/>
    <x v="2"/>
    <b v="1"/>
    <b v="1"/>
    <b v="0"/>
    <b v="0"/>
  </r>
  <r>
    <x v="3"/>
    <x v="1411"/>
    <s v="Client_2958"/>
    <x v="2"/>
    <x v="12"/>
    <x v="2"/>
    <x v="590"/>
    <x v="9"/>
    <x v="9"/>
    <x v="0"/>
    <x v="3"/>
    <x v="2"/>
    <x v="2"/>
    <x v="80"/>
    <n v="1439.23"/>
    <n v="19"/>
    <s v="Low"/>
    <n v="0"/>
    <n v="1"/>
    <x v="2"/>
    <x v="0"/>
    <n v="54"/>
    <x v="0"/>
    <b v="1"/>
    <b v="1"/>
    <b v="0"/>
    <b v="0"/>
  </r>
  <r>
    <x v="2"/>
    <x v="1412"/>
    <s v="Client_1545"/>
    <x v="1"/>
    <x v="6"/>
    <x v="4"/>
    <x v="238"/>
    <x v="3"/>
    <x v="3"/>
    <x v="0"/>
    <x v="2"/>
    <x v="1"/>
    <x v="1"/>
    <x v="573"/>
    <n v="4934.59"/>
    <n v="15"/>
    <s v="High"/>
    <n v="1"/>
    <n v="1"/>
    <x v="4"/>
    <x v="1"/>
    <n v="6"/>
    <x v="0"/>
    <b v="1"/>
    <b v="0"/>
    <b v="0"/>
    <b v="1"/>
  </r>
  <r>
    <x v="2"/>
    <x v="1413"/>
    <s v="Client_861"/>
    <x v="2"/>
    <x v="8"/>
    <x v="0"/>
    <x v="572"/>
    <x v="10"/>
    <x v="10"/>
    <x v="0"/>
    <x v="1"/>
    <x v="6"/>
    <x v="6"/>
    <x v="574"/>
    <n v="3331.27"/>
    <n v="11"/>
    <s v="Medium"/>
    <n v="0"/>
    <n v="0"/>
    <x v="0"/>
    <x v="0"/>
    <n v="36"/>
    <x v="0"/>
    <b v="1"/>
    <b v="1"/>
    <b v="0"/>
    <b v="0"/>
  </r>
  <r>
    <x v="1"/>
    <x v="1414"/>
    <s v="Client_1128"/>
    <x v="1"/>
    <x v="9"/>
    <x v="2"/>
    <x v="250"/>
    <x v="6"/>
    <x v="6"/>
    <x v="0"/>
    <x v="1"/>
    <x v="3"/>
    <x v="3"/>
    <x v="21"/>
    <n v="3094.72"/>
    <n v="6"/>
    <s v="Medium"/>
    <n v="0"/>
    <n v="1"/>
    <x v="2"/>
    <x v="1"/>
    <n v="18"/>
    <x v="0"/>
    <b v="1"/>
    <b v="0"/>
    <b v="0"/>
    <b v="0"/>
  </r>
  <r>
    <x v="3"/>
    <x v="1415"/>
    <s v="Client_1407"/>
    <x v="3"/>
    <x v="12"/>
    <x v="0"/>
    <x v="7"/>
    <x v="5"/>
    <x v="5"/>
    <x v="0"/>
    <x v="2"/>
    <x v="4"/>
    <x v="4"/>
    <x v="22"/>
    <n v="3967.88"/>
    <n v="43"/>
    <s v="High"/>
    <n v="0"/>
    <n v="0"/>
    <x v="0"/>
    <x v="0"/>
    <n v="48"/>
    <x v="0"/>
    <b v="1"/>
    <b v="1"/>
    <b v="0"/>
    <b v="0"/>
  </r>
  <r>
    <x v="2"/>
    <x v="1416"/>
    <s v="Client_625"/>
    <x v="2"/>
    <x v="0"/>
    <x v="1"/>
    <x v="371"/>
    <x v="5"/>
    <x v="5"/>
    <x v="1"/>
    <x v="2"/>
    <x v="6"/>
    <x v="6"/>
    <x v="162"/>
    <n v="4402.3"/>
    <n v="3"/>
    <s v="High"/>
    <n v="0"/>
    <n v="1"/>
    <x v="1"/>
    <x v="1"/>
    <n v="12"/>
    <x v="2"/>
    <b v="1"/>
    <b v="0"/>
    <b v="0"/>
    <b v="0"/>
  </r>
  <r>
    <x v="1"/>
    <x v="1417"/>
    <s v="Client_1777"/>
    <x v="0"/>
    <x v="6"/>
    <x v="3"/>
    <x v="491"/>
    <x v="8"/>
    <x v="8"/>
    <x v="0"/>
    <x v="3"/>
    <x v="1"/>
    <x v="1"/>
    <x v="186"/>
    <n v="4160.45"/>
    <n v="32"/>
    <s v="High"/>
    <n v="0"/>
    <n v="0"/>
    <x v="3"/>
    <x v="0"/>
    <n v="24"/>
    <x v="0"/>
    <b v="1"/>
    <b v="1"/>
    <b v="0"/>
    <b v="0"/>
  </r>
  <r>
    <x v="3"/>
    <x v="1418"/>
    <s v="Client_2931"/>
    <x v="2"/>
    <x v="12"/>
    <x v="0"/>
    <x v="513"/>
    <x v="8"/>
    <x v="8"/>
    <x v="1"/>
    <x v="3"/>
    <x v="5"/>
    <x v="5"/>
    <x v="83"/>
    <n v="4724.6899999999996"/>
    <n v="24"/>
    <s v="High"/>
    <n v="0"/>
    <n v="0"/>
    <x v="0"/>
    <x v="0"/>
    <n v="60"/>
    <x v="0"/>
    <b v="1"/>
    <b v="1"/>
    <b v="0"/>
    <b v="0"/>
  </r>
  <r>
    <x v="1"/>
    <x v="1419"/>
    <s v="Client_2730"/>
    <x v="2"/>
    <x v="1"/>
    <x v="2"/>
    <x v="644"/>
    <x v="4"/>
    <x v="4"/>
    <x v="0"/>
    <x v="3"/>
    <x v="3"/>
    <x v="3"/>
    <x v="533"/>
    <n v="1972.9"/>
    <n v="29"/>
    <s v="Low"/>
    <n v="0"/>
    <n v="1"/>
    <x v="2"/>
    <x v="1"/>
    <n v="6"/>
    <x v="0"/>
    <b v="1"/>
    <b v="0"/>
    <b v="0"/>
    <b v="0"/>
  </r>
  <r>
    <x v="1"/>
    <x v="1420"/>
    <s v="Client_1131"/>
    <x v="3"/>
    <x v="12"/>
    <x v="4"/>
    <x v="292"/>
    <x v="9"/>
    <x v="9"/>
    <x v="1"/>
    <x v="3"/>
    <x v="1"/>
    <x v="1"/>
    <x v="229"/>
    <n v="1042.92"/>
    <n v="28"/>
    <s v="Low"/>
    <n v="1"/>
    <n v="1"/>
    <x v="4"/>
    <x v="0"/>
    <n v="48"/>
    <x v="0"/>
    <b v="1"/>
    <b v="1"/>
    <b v="0"/>
    <b v="1"/>
  </r>
  <r>
    <x v="0"/>
    <x v="1421"/>
    <s v="Client_1042"/>
    <x v="4"/>
    <x v="5"/>
    <x v="2"/>
    <x v="496"/>
    <x v="0"/>
    <x v="0"/>
    <x v="0"/>
    <x v="0"/>
    <x v="5"/>
    <x v="5"/>
    <x v="147"/>
    <n v="2543.5100000000002"/>
    <n v="48"/>
    <s v="Medium"/>
    <n v="0"/>
    <n v="1"/>
    <x v="2"/>
    <x v="0"/>
    <n v="42"/>
    <x v="0"/>
    <b v="1"/>
    <b v="1"/>
    <b v="0"/>
    <b v="0"/>
  </r>
  <r>
    <x v="2"/>
    <x v="1422"/>
    <s v="Client_2469"/>
    <x v="4"/>
    <x v="11"/>
    <x v="2"/>
    <x v="512"/>
    <x v="10"/>
    <x v="10"/>
    <x v="0"/>
    <x v="1"/>
    <x v="0"/>
    <x v="0"/>
    <x v="575"/>
    <n v="2142.5700000000002"/>
    <n v="2"/>
    <s v="Medium"/>
    <n v="0"/>
    <n v="1"/>
    <x v="2"/>
    <x v="0"/>
    <n v="66"/>
    <x v="1"/>
    <b v="1"/>
    <b v="1"/>
    <b v="0"/>
    <b v="0"/>
  </r>
  <r>
    <x v="3"/>
    <x v="1423"/>
    <s v="Client_2936"/>
    <x v="3"/>
    <x v="2"/>
    <x v="1"/>
    <x v="179"/>
    <x v="11"/>
    <x v="11"/>
    <x v="1"/>
    <x v="2"/>
    <x v="5"/>
    <x v="5"/>
    <x v="576"/>
    <n v="3351.93"/>
    <n v="42"/>
    <s v="Medium"/>
    <n v="0"/>
    <n v="1"/>
    <x v="1"/>
    <x v="0"/>
    <n v="66"/>
    <x v="0"/>
    <b v="1"/>
    <b v="1"/>
    <b v="0"/>
    <b v="0"/>
  </r>
  <r>
    <x v="0"/>
    <x v="1424"/>
    <s v="Client_1041"/>
    <x v="4"/>
    <x v="11"/>
    <x v="4"/>
    <x v="542"/>
    <x v="7"/>
    <x v="7"/>
    <x v="0"/>
    <x v="0"/>
    <x v="2"/>
    <x v="2"/>
    <x v="577"/>
    <n v="1071.05"/>
    <n v="41"/>
    <s v="Low"/>
    <n v="1"/>
    <n v="1"/>
    <x v="4"/>
    <x v="1"/>
    <n v="18"/>
    <x v="0"/>
    <b v="1"/>
    <b v="0"/>
    <b v="0"/>
    <b v="1"/>
  </r>
  <r>
    <x v="0"/>
    <x v="1425"/>
    <s v="Client_2759"/>
    <x v="3"/>
    <x v="9"/>
    <x v="3"/>
    <x v="435"/>
    <x v="7"/>
    <x v="7"/>
    <x v="0"/>
    <x v="0"/>
    <x v="2"/>
    <x v="2"/>
    <x v="578"/>
    <n v="4536.0200000000004"/>
    <n v="12"/>
    <s v="High"/>
    <n v="0"/>
    <n v="0"/>
    <x v="3"/>
    <x v="0"/>
    <n v="42"/>
    <x v="0"/>
    <b v="1"/>
    <b v="1"/>
    <b v="0"/>
    <b v="0"/>
  </r>
  <r>
    <x v="1"/>
    <x v="1426"/>
    <s v="Client_1201"/>
    <x v="0"/>
    <x v="13"/>
    <x v="0"/>
    <x v="150"/>
    <x v="1"/>
    <x v="1"/>
    <x v="1"/>
    <x v="0"/>
    <x v="0"/>
    <x v="0"/>
    <x v="254"/>
    <n v="2230.9499999999998"/>
    <n v="28"/>
    <s v="Medium"/>
    <n v="0"/>
    <n v="0"/>
    <x v="0"/>
    <x v="0"/>
    <n v="60"/>
    <x v="0"/>
    <b v="1"/>
    <b v="1"/>
    <b v="0"/>
    <b v="0"/>
  </r>
  <r>
    <x v="2"/>
    <x v="1427"/>
    <s v="Client_1674"/>
    <x v="3"/>
    <x v="9"/>
    <x v="4"/>
    <x v="63"/>
    <x v="11"/>
    <x v="11"/>
    <x v="1"/>
    <x v="2"/>
    <x v="2"/>
    <x v="2"/>
    <x v="180"/>
    <n v="2310.21"/>
    <n v="19"/>
    <s v="Medium"/>
    <n v="1"/>
    <n v="1"/>
    <x v="4"/>
    <x v="1"/>
    <n v="6"/>
    <x v="0"/>
    <b v="1"/>
    <b v="0"/>
    <b v="0"/>
    <b v="1"/>
  </r>
  <r>
    <x v="0"/>
    <x v="1428"/>
    <s v="Client_848"/>
    <x v="4"/>
    <x v="14"/>
    <x v="2"/>
    <x v="557"/>
    <x v="8"/>
    <x v="8"/>
    <x v="1"/>
    <x v="3"/>
    <x v="3"/>
    <x v="3"/>
    <x v="286"/>
    <n v="2656.64"/>
    <n v="1"/>
    <s v="Medium"/>
    <n v="0"/>
    <n v="1"/>
    <x v="2"/>
    <x v="0"/>
    <n v="60"/>
    <x v="1"/>
    <b v="1"/>
    <b v="1"/>
    <b v="0"/>
    <b v="0"/>
  </r>
  <r>
    <x v="3"/>
    <x v="1429"/>
    <s v="Client_1714"/>
    <x v="4"/>
    <x v="4"/>
    <x v="4"/>
    <x v="139"/>
    <x v="3"/>
    <x v="3"/>
    <x v="1"/>
    <x v="2"/>
    <x v="5"/>
    <x v="5"/>
    <x v="348"/>
    <n v="3392.51"/>
    <n v="22"/>
    <s v="Medium"/>
    <n v="1"/>
    <n v="1"/>
    <x v="4"/>
    <x v="0"/>
    <n v="36"/>
    <x v="0"/>
    <b v="1"/>
    <b v="1"/>
    <b v="0"/>
    <b v="1"/>
  </r>
  <r>
    <x v="2"/>
    <x v="1430"/>
    <s v="Client_1496"/>
    <x v="2"/>
    <x v="4"/>
    <x v="1"/>
    <x v="91"/>
    <x v="4"/>
    <x v="4"/>
    <x v="1"/>
    <x v="3"/>
    <x v="2"/>
    <x v="2"/>
    <x v="32"/>
    <n v="2657.94"/>
    <n v="19"/>
    <s v="Medium"/>
    <n v="0"/>
    <n v="1"/>
    <x v="1"/>
    <x v="0"/>
    <n v="42"/>
    <x v="0"/>
    <b v="1"/>
    <b v="1"/>
    <b v="0"/>
    <b v="0"/>
  </r>
  <r>
    <x v="2"/>
    <x v="1431"/>
    <s v="Client_2890"/>
    <x v="2"/>
    <x v="3"/>
    <x v="2"/>
    <x v="278"/>
    <x v="0"/>
    <x v="0"/>
    <x v="1"/>
    <x v="0"/>
    <x v="5"/>
    <x v="5"/>
    <x v="286"/>
    <n v="1716.73"/>
    <n v="2"/>
    <s v="Low"/>
    <n v="0"/>
    <n v="1"/>
    <x v="2"/>
    <x v="0"/>
    <n v="60"/>
    <x v="1"/>
    <b v="1"/>
    <b v="1"/>
    <b v="0"/>
    <b v="0"/>
  </r>
  <r>
    <x v="1"/>
    <x v="1432"/>
    <s v="Client_1656"/>
    <x v="4"/>
    <x v="7"/>
    <x v="2"/>
    <x v="476"/>
    <x v="2"/>
    <x v="2"/>
    <x v="1"/>
    <x v="1"/>
    <x v="1"/>
    <x v="1"/>
    <x v="275"/>
    <n v="2530.41"/>
    <n v="47"/>
    <s v="Medium"/>
    <n v="0"/>
    <n v="1"/>
    <x v="2"/>
    <x v="0"/>
    <n v="42"/>
    <x v="0"/>
    <b v="1"/>
    <b v="1"/>
    <b v="0"/>
    <b v="0"/>
  </r>
  <r>
    <x v="1"/>
    <x v="1433"/>
    <s v="Client_2758"/>
    <x v="3"/>
    <x v="0"/>
    <x v="1"/>
    <x v="170"/>
    <x v="0"/>
    <x v="0"/>
    <x v="0"/>
    <x v="0"/>
    <x v="0"/>
    <x v="0"/>
    <x v="384"/>
    <n v="2471.2199999999998"/>
    <n v="21"/>
    <s v="Medium"/>
    <n v="0"/>
    <n v="1"/>
    <x v="1"/>
    <x v="0"/>
    <n v="48"/>
    <x v="0"/>
    <b v="1"/>
    <b v="1"/>
    <b v="0"/>
    <b v="0"/>
  </r>
  <r>
    <x v="0"/>
    <x v="1434"/>
    <s v="Client_2615"/>
    <x v="1"/>
    <x v="13"/>
    <x v="0"/>
    <x v="368"/>
    <x v="7"/>
    <x v="7"/>
    <x v="1"/>
    <x v="0"/>
    <x v="4"/>
    <x v="4"/>
    <x v="379"/>
    <n v="2757.36"/>
    <n v="2"/>
    <s v="Medium"/>
    <n v="0"/>
    <n v="0"/>
    <x v="0"/>
    <x v="0"/>
    <n v="30"/>
    <x v="1"/>
    <b v="1"/>
    <b v="1"/>
    <b v="0"/>
    <b v="0"/>
  </r>
  <r>
    <x v="1"/>
    <x v="1435"/>
    <s v="Client_2742"/>
    <x v="4"/>
    <x v="7"/>
    <x v="1"/>
    <x v="564"/>
    <x v="7"/>
    <x v="7"/>
    <x v="1"/>
    <x v="0"/>
    <x v="0"/>
    <x v="0"/>
    <x v="31"/>
    <n v="2598.86"/>
    <n v="33"/>
    <s v="Medium"/>
    <n v="0"/>
    <n v="1"/>
    <x v="1"/>
    <x v="1"/>
    <n v="18"/>
    <x v="0"/>
    <b v="1"/>
    <b v="0"/>
    <b v="0"/>
    <b v="0"/>
  </r>
  <r>
    <x v="2"/>
    <x v="1436"/>
    <s v="Client_2873"/>
    <x v="4"/>
    <x v="10"/>
    <x v="4"/>
    <x v="85"/>
    <x v="6"/>
    <x v="6"/>
    <x v="0"/>
    <x v="1"/>
    <x v="4"/>
    <x v="4"/>
    <x v="21"/>
    <n v="2014.86"/>
    <n v="12"/>
    <s v="Medium"/>
    <n v="1"/>
    <n v="1"/>
    <x v="4"/>
    <x v="1"/>
    <n v="18"/>
    <x v="0"/>
    <b v="1"/>
    <b v="0"/>
    <b v="0"/>
    <b v="1"/>
  </r>
  <r>
    <x v="1"/>
    <x v="1437"/>
    <s v="Client_1088"/>
    <x v="2"/>
    <x v="1"/>
    <x v="1"/>
    <x v="186"/>
    <x v="9"/>
    <x v="9"/>
    <x v="1"/>
    <x v="3"/>
    <x v="3"/>
    <x v="3"/>
    <x v="530"/>
    <n v="3946.88"/>
    <n v="20"/>
    <s v="High"/>
    <n v="0"/>
    <n v="1"/>
    <x v="1"/>
    <x v="1"/>
    <n v="18"/>
    <x v="0"/>
    <b v="1"/>
    <b v="0"/>
    <b v="0"/>
    <b v="0"/>
  </r>
  <r>
    <x v="0"/>
    <x v="1438"/>
    <s v="Client_2580"/>
    <x v="1"/>
    <x v="1"/>
    <x v="0"/>
    <x v="624"/>
    <x v="6"/>
    <x v="6"/>
    <x v="1"/>
    <x v="1"/>
    <x v="6"/>
    <x v="6"/>
    <x v="155"/>
    <n v="3838.36"/>
    <n v="22"/>
    <s v="Medium"/>
    <n v="0"/>
    <n v="0"/>
    <x v="0"/>
    <x v="0"/>
    <n v="54"/>
    <x v="0"/>
    <b v="1"/>
    <b v="1"/>
    <b v="0"/>
    <b v="0"/>
  </r>
  <r>
    <x v="1"/>
    <x v="1439"/>
    <s v="Client_1520"/>
    <x v="4"/>
    <x v="10"/>
    <x v="3"/>
    <x v="21"/>
    <x v="8"/>
    <x v="8"/>
    <x v="0"/>
    <x v="3"/>
    <x v="3"/>
    <x v="3"/>
    <x v="579"/>
    <n v="1608.21"/>
    <n v="11"/>
    <s v="Low"/>
    <n v="0"/>
    <n v="0"/>
    <x v="3"/>
    <x v="2"/>
    <n v="0"/>
    <x v="0"/>
    <b v="1"/>
    <b v="0"/>
    <b v="0"/>
    <b v="0"/>
  </r>
  <r>
    <x v="1"/>
    <x v="1440"/>
    <s v="Client_1389"/>
    <x v="4"/>
    <x v="3"/>
    <x v="3"/>
    <x v="454"/>
    <x v="3"/>
    <x v="3"/>
    <x v="0"/>
    <x v="2"/>
    <x v="3"/>
    <x v="3"/>
    <x v="580"/>
    <n v="4464.95"/>
    <n v="5"/>
    <s v="High"/>
    <n v="0"/>
    <n v="0"/>
    <x v="3"/>
    <x v="1"/>
    <n v="12"/>
    <x v="2"/>
    <b v="1"/>
    <b v="0"/>
    <b v="0"/>
    <b v="0"/>
  </r>
  <r>
    <x v="3"/>
    <x v="1441"/>
    <s v="Client_2908"/>
    <x v="3"/>
    <x v="0"/>
    <x v="3"/>
    <x v="638"/>
    <x v="9"/>
    <x v="9"/>
    <x v="1"/>
    <x v="3"/>
    <x v="5"/>
    <x v="5"/>
    <x v="512"/>
    <n v="4426.08"/>
    <n v="15"/>
    <s v="High"/>
    <n v="0"/>
    <n v="0"/>
    <x v="3"/>
    <x v="0"/>
    <n v="48"/>
    <x v="0"/>
    <b v="1"/>
    <b v="1"/>
    <b v="0"/>
    <b v="0"/>
  </r>
  <r>
    <x v="1"/>
    <x v="1442"/>
    <s v="Client_2944"/>
    <x v="1"/>
    <x v="10"/>
    <x v="3"/>
    <x v="161"/>
    <x v="10"/>
    <x v="10"/>
    <x v="1"/>
    <x v="1"/>
    <x v="6"/>
    <x v="6"/>
    <x v="117"/>
    <n v="4528.84"/>
    <s v="N/A"/>
    <s v="High"/>
    <n v="0"/>
    <n v="0"/>
    <x v="3"/>
    <x v="0"/>
    <n v="36"/>
    <x v="0"/>
    <b v="1"/>
    <b v="1"/>
    <b v="0"/>
    <b v="0"/>
  </r>
  <r>
    <x v="0"/>
    <x v="1443"/>
    <s v="Client_1010"/>
    <x v="0"/>
    <x v="3"/>
    <x v="1"/>
    <x v="361"/>
    <x v="5"/>
    <x v="5"/>
    <x v="0"/>
    <x v="2"/>
    <x v="0"/>
    <x v="0"/>
    <x v="308"/>
    <n v="1448.67"/>
    <n v="49"/>
    <s v="Low"/>
    <n v="0"/>
    <n v="1"/>
    <x v="1"/>
    <x v="1"/>
    <n v="18"/>
    <x v="0"/>
    <b v="1"/>
    <b v="0"/>
    <b v="0"/>
    <b v="0"/>
  </r>
  <r>
    <x v="1"/>
    <x v="1444"/>
    <s v="Client_2811"/>
    <x v="2"/>
    <x v="5"/>
    <x v="0"/>
    <x v="628"/>
    <x v="0"/>
    <x v="0"/>
    <x v="0"/>
    <x v="0"/>
    <x v="2"/>
    <x v="2"/>
    <x v="29"/>
    <n v="3468.83"/>
    <n v="23"/>
    <s v="Medium"/>
    <n v="0"/>
    <n v="0"/>
    <x v="0"/>
    <x v="0"/>
    <n v="54"/>
    <x v="0"/>
    <b v="1"/>
    <b v="1"/>
    <b v="0"/>
    <b v="0"/>
  </r>
  <r>
    <x v="1"/>
    <x v="1445"/>
    <s v="Client_2490"/>
    <x v="4"/>
    <x v="11"/>
    <x v="0"/>
    <x v="239"/>
    <x v="3"/>
    <x v="3"/>
    <x v="0"/>
    <x v="2"/>
    <x v="6"/>
    <x v="6"/>
    <x v="356"/>
    <n v="3479.2"/>
    <n v="42"/>
    <s v="Medium"/>
    <n v="0"/>
    <n v="0"/>
    <x v="0"/>
    <x v="0"/>
    <n v="66"/>
    <x v="0"/>
    <b v="1"/>
    <b v="1"/>
    <b v="0"/>
    <b v="0"/>
  </r>
  <r>
    <x v="3"/>
    <x v="1446"/>
    <s v="Client_866"/>
    <x v="3"/>
    <x v="4"/>
    <x v="0"/>
    <x v="227"/>
    <x v="11"/>
    <x v="11"/>
    <x v="1"/>
    <x v="2"/>
    <x v="0"/>
    <x v="0"/>
    <x v="272"/>
    <n v="4128.3599999999997"/>
    <n v="45"/>
    <s v="High"/>
    <n v="0"/>
    <n v="0"/>
    <x v="0"/>
    <x v="0"/>
    <n v="60"/>
    <x v="0"/>
    <b v="1"/>
    <b v="1"/>
    <b v="0"/>
    <b v="0"/>
  </r>
  <r>
    <x v="3"/>
    <x v="1447"/>
    <s v="Client_957"/>
    <x v="2"/>
    <x v="2"/>
    <x v="1"/>
    <x v="484"/>
    <x v="8"/>
    <x v="8"/>
    <x v="0"/>
    <x v="3"/>
    <x v="4"/>
    <x v="4"/>
    <x v="316"/>
    <n v="1556.75"/>
    <n v="12"/>
    <s v="Low"/>
    <n v="0"/>
    <n v="1"/>
    <x v="1"/>
    <x v="1"/>
    <n v="6"/>
    <x v="0"/>
    <b v="1"/>
    <b v="0"/>
    <b v="0"/>
    <b v="0"/>
  </r>
  <r>
    <x v="2"/>
    <x v="1448"/>
    <s v="Client_2006"/>
    <x v="2"/>
    <x v="9"/>
    <x v="0"/>
    <x v="645"/>
    <x v="8"/>
    <x v="8"/>
    <x v="1"/>
    <x v="3"/>
    <x v="4"/>
    <x v="4"/>
    <x v="164"/>
    <n v="1523.76"/>
    <n v="37"/>
    <s v="Low"/>
    <n v="0"/>
    <n v="0"/>
    <x v="0"/>
    <x v="1"/>
    <n v="18"/>
    <x v="0"/>
    <b v="1"/>
    <b v="0"/>
    <b v="0"/>
    <b v="0"/>
  </r>
  <r>
    <x v="2"/>
    <x v="1449"/>
    <s v="Client_1574"/>
    <x v="1"/>
    <x v="9"/>
    <x v="4"/>
    <x v="556"/>
    <x v="5"/>
    <x v="5"/>
    <x v="0"/>
    <x v="2"/>
    <x v="5"/>
    <x v="5"/>
    <x v="341"/>
    <n v="1363.35"/>
    <s v="N/A"/>
    <s v="Low"/>
    <n v="1"/>
    <n v="1"/>
    <x v="4"/>
    <x v="0"/>
    <n v="66"/>
    <x v="0"/>
    <b v="1"/>
    <b v="1"/>
    <b v="0"/>
    <b v="1"/>
  </r>
  <r>
    <x v="2"/>
    <x v="1450"/>
    <s v="Client_401"/>
    <x v="4"/>
    <x v="12"/>
    <x v="2"/>
    <x v="603"/>
    <x v="10"/>
    <x v="10"/>
    <x v="1"/>
    <x v="1"/>
    <x v="6"/>
    <x v="6"/>
    <x v="93"/>
    <n v="1488.6"/>
    <n v="22"/>
    <s v="Low"/>
    <n v="0"/>
    <n v="1"/>
    <x v="2"/>
    <x v="0"/>
    <n v="66"/>
    <x v="0"/>
    <b v="1"/>
    <b v="1"/>
    <b v="0"/>
    <b v="0"/>
  </r>
  <r>
    <x v="1"/>
    <x v="1451"/>
    <s v="Client_067"/>
    <x v="3"/>
    <x v="8"/>
    <x v="1"/>
    <x v="428"/>
    <x v="9"/>
    <x v="9"/>
    <x v="1"/>
    <x v="3"/>
    <x v="5"/>
    <x v="5"/>
    <x v="476"/>
    <n v="2263.4299999999998"/>
    <n v="15"/>
    <s v="Medium"/>
    <n v="0"/>
    <n v="1"/>
    <x v="1"/>
    <x v="0"/>
    <n v="30"/>
    <x v="0"/>
    <b v="1"/>
    <b v="1"/>
    <b v="0"/>
    <b v="0"/>
  </r>
  <r>
    <x v="3"/>
    <x v="1452"/>
    <s v="Client_910"/>
    <x v="4"/>
    <x v="10"/>
    <x v="0"/>
    <x v="605"/>
    <x v="6"/>
    <x v="6"/>
    <x v="0"/>
    <x v="1"/>
    <x v="2"/>
    <x v="2"/>
    <x v="33"/>
    <n v="4710.3100000000004"/>
    <n v="20"/>
    <s v="High"/>
    <n v="0"/>
    <n v="0"/>
    <x v="0"/>
    <x v="0"/>
    <n v="66"/>
    <x v="0"/>
    <b v="1"/>
    <b v="1"/>
    <b v="0"/>
    <b v="0"/>
  </r>
  <r>
    <x v="3"/>
    <x v="1453"/>
    <s v="Client_2554"/>
    <x v="1"/>
    <x v="12"/>
    <x v="2"/>
    <x v="458"/>
    <x v="3"/>
    <x v="3"/>
    <x v="1"/>
    <x v="2"/>
    <x v="2"/>
    <x v="2"/>
    <x v="18"/>
    <n v="4179.8500000000004"/>
    <n v="24"/>
    <s v="High"/>
    <n v="0"/>
    <n v="1"/>
    <x v="2"/>
    <x v="0"/>
    <n v="36"/>
    <x v="0"/>
    <b v="1"/>
    <b v="1"/>
    <b v="0"/>
    <b v="0"/>
  </r>
  <r>
    <x v="2"/>
    <x v="1454"/>
    <s v="Client_1738"/>
    <x v="4"/>
    <x v="8"/>
    <x v="2"/>
    <x v="502"/>
    <x v="0"/>
    <x v="0"/>
    <x v="0"/>
    <x v="0"/>
    <x v="5"/>
    <x v="5"/>
    <x v="581"/>
    <n v="3169.36"/>
    <n v="18"/>
    <s v="Medium"/>
    <n v="0"/>
    <n v="1"/>
    <x v="2"/>
    <x v="0"/>
    <n v="48"/>
    <x v="0"/>
    <b v="1"/>
    <b v="1"/>
    <b v="0"/>
    <b v="0"/>
  </r>
  <r>
    <x v="1"/>
    <x v="1455"/>
    <s v="Client_1857"/>
    <x v="4"/>
    <x v="4"/>
    <x v="3"/>
    <x v="106"/>
    <x v="11"/>
    <x v="11"/>
    <x v="1"/>
    <x v="2"/>
    <x v="4"/>
    <x v="4"/>
    <x v="500"/>
    <n v="2780.7"/>
    <n v="22"/>
    <s v="Medium"/>
    <n v="0"/>
    <n v="0"/>
    <x v="3"/>
    <x v="0"/>
    <n v="42"/>
    <x v="0"/>
    <b v="1"/>
    <b v="1"/>
    <b v="0"/>
    <b v="0"/>
  </r>
  <r>
    <x v="0"/>
    <x v="1456"/>
    <s v="Client_1323"/>
    <x v="2"/>
    <x v="8"/>
    <x v="1"/>
    <x v="183"/>
    <x v="8"/>
    <x v="8"/>
    <x v="1"/>
    <x v="3"/>
    <x v="0"/>
    <x v="0"/>
    <x v="1"/>
    <n v="1331.97"/>
    <n v="24"/>
    <s v="Low"/>
    <n v="0"/>
    <n v="1"/>
    <x v="1"/>
    <x v="0"/>
    <n v="60"/>
    <x v="0"/>
    <b v="1"/>
    <b v="1"/>
    <b v="0"/>
    <b v="0"/>
  </r>
  <r>
    <x v="1"/>
    <x v="1457"/>
    <s v="Client_2241"/>
    <x v="1"/>
    <x v="8"/>
    <x v="0"/>
    <x v="306"/>
    <x v="6"/>
    <x v="6"/>
    <x v="0"/>
    <x v="1"/>
    <x v="6"/>
    <x v="6"/>
    <x v="335"/>
    <n v="4532.25"/>
    <n v="42"/>
    <s v="High"/>
    <n v="0"/>
    <n v="0"/>
    <x v="0"/>
    <x v="1"/>
    <n v="6"/>
    <x v="0"/>
    <b v="1"/>
    <b v="0"/>
    <b v="0"/>
    <b v="0"/>
  </r>
  <r>
    <x v="3"/>
    <x v="1458"/>
    <s v="Client_2529"/>
    <x v="0"/>
    <x v="9"/>
    <x v="0"/>
    <x v="377"/>
    <x v="1"/>
    <x v="1"/>
    <x v="0"/>
    <x v="0"/>
    <x v="0"/>
    <x v="0"/>
    <x v="243"/>
    <n v="4928.43"/>
    <n v="9"/>
    <s v="High"/>
    <n v="0"/>
    <n v="0"/>
    <x v="0"/>
    <x v="0"/>
    <n v="30"/>
    <x v="0"/>
    <b v="1"/>
    <b v="1"/>
    <b v="0"/>
    <b v="0"/>
  </r>
  <r>
    <x v="1"/>
    <x v="1459"/>
    <s v="Client_213"/>
    <x v="4"/>
    <x v="4"/>
    <x v="1"/>
    <x v="252"/>
    <x v="2"/>
    <x v="2"/>
    <x v="0"/>
    <x v="1"/>
    <x v="0"/>
    <x v="0"/>
    <x v="51"/>
    <n v="4683.99"/>
    <n v="31"/>
    <s v="High"/>
    <n v="0"/>
    <n v="1"/>
    <x v="1"/>
    <x v="0"/>
    <n v="24"/>
    <x v="0"/>
    <b v="1"/>
    <b v="1"/>
    <b v="0"/>
    <b v="0"/>
  </r>
  <r>
    <x v="3"/>
    <x v="1460"/>
    <s v="Client_1449"/>
    <x v="4"/>
    <x v="3"/>
    <x v="0"/>
    <x v="646"/>
    <x v="1"/>
    <x v="1"/>
    <x v="1"/>
    <x v="0"/>
    <x v="6"/>
    <x v="6"/>
    <x v="6"/>
    <n v="3146"/>
    <n v="27"/>
    <s v="Medium"/>
    <n v="0"/>
    <n v="0"/>
    <x v="0"/>
    <x v="0"/>
    <n v="30"/>
    <x v="0"/>
    <b v="1"/>
    <b v="1"/>
    <b v="0"/>
    <b v="0"/>
  </r>
  <r>
    <x v="1"/>
    <x v="1461"/>
    <s v="Client_1271"/>
    <x v="0"/>
    <x v="14"/>
    <x v="2"/>
    <x v="231"/>
    <x v="11"/>
    <x v="11"/>
    <x v="0"/>
    <x v="2"/>
    <x v="4"/>
    <x v="4"/>
    <x v="56"/>
    <n v="4787.21"/>
    <n v="50"/>
    <s v="High"/>
    <n v="0"/>
    <n v="1"/>
    <x v="2"/>
    <x v="1"/>
    <n v="12"/>
    <x v="0"/>
    <b v="1"/>
    <b v="0"/>
    <b v="0"/>
    <b v="0"/>
  </r>
  <r>
    <x v="0"/>
    <x v="1462"/>
    <s v="Client_744"/>
    <x v="0"/>
    <x v="0"/>
    <x v="2"/>
    <x v="414"/>
    <x v="3"/>
    <x v="3"/>
    <x v="0"/>
    <x v="2"/>
    <x v="4"/>
    <x v="4"/>
    <x v="85"/>
    <n v="3918.72"/>
    <n v="16"/>
    <s v="Medium"/>
    <n v="0"/>
    <n v="1"/>
    <x v="2"/>
    <x v="0"/>
    <n v="24"/>
    <x v="0"/>
    <b v="1"/>
    <b v="1"/>
    <b v="0"/>
    <b v="0"/>
  </r>
  <r>
    <x v="1"/>
    <x v="1463"/>
    <s v="Client_547"/>
    <x v="2"/>
    <x v="12"/>
    <x v="0"/>
    <x v="447"/>
    <x v="8"/>
    <x v="8"/>
    <x v="0"/>
    <x v="3"/>
    <x v="1"/>
    <x v="1"/>
    <x v="578"/>
    <n v="3461.42"/>
    <n v="25"/>
    <s v="Medium"/>
    <n v="0"/>
    <n v="0"/>
    <x v="0"/>
    <x v="0"/>
    <n v="42"/>
    <x v="0"/>
    <b v="1"/>
    <b v="1"/>
    <b v="0"/>
    <b v="0"/>
  </r>
  <r>
    <x v="3"/>
    <x v="1464"/>
    <s v="Client_325"/>
    <x v="3"/>
    <x v="2"/>
    <x v="2"/>
    <x v="356"/>
    <x v="9"/>
    <x v="9"/>
    <x v="0"/>
    <x v="3"/>
    <x v="4"/>
    <x v="4"/>
    <x v="582"/>
    <n v="4689.2"/>
    <n v="38"/>
    <s v="High"/>
    <n v="0"/>
    <n v="1"/>
    <x v="2"/>
    <x v="0"/>
    <n v="66"/>
    <x v="0"/>
    <b v="1"/>
    <b v="1"/>
    <b v="0"/>
    <b v="0"/>
  </r>
  <r>
    <x v="3"/>
    <x v="1465"/>
    <s v="Client_899"/>
    <x v="3"/>
    <x v="14"/>
    <x v="2"/>
    <x v="0"/>
    <x v="0"/>
    <x v="0"/>
    <x v="0"/>
    <x v="0"/>
    <x v="0"/>
    <x v="0"/>
    <x v="307"/>
    <n v="2793.1"/>
    <n v="24"/>
    <s v="Medium"/>
    <n v="0"/>
    <n v="1"/>
    <x v="2"/>
    <x v="0"/>
    <n v="60"/>
    <x v="0"/>
    <b v="1"/>
    <b v="1"/>
    <b v="0"/>
    <b v="0"/>
  </r>
  <r>
    <x v="3"/>
    <x v="1466"/>
    <s v="Client_1159"/>
    <x v="2"/>
    <x v="1"/>
    <x v="0"/>
    <x v="518"/>
    <x v="8"/>
    <x v="8"/>
    <x v="1"/>
    <x v="3"/>
    <x v="6"/>
    <x v="6"/>
    <x v="33"/>
    <n v="1203.22"/>
    <n v="13"/>
    <s v="Low"/>
    <n v="0"/>
    <n v="0"/>
    <x v="0"/>
    <x v="0"/>
    <n v="66"/>
    <x v="0"/>
    <b v="1"/>
    <b v="1"/>
    <b v="0"/>
    <b v="0"/>
  </r>
  <r>
    <x v="1"/>
    <x v="1467"/>
    <s v="Client_2216"/>
    <x v="4"/>
    <x v="10"/>
    <x v="2"/>
    <x v="215"/>
    <x v="8"/>
    <x v="8"/>
    <x v="1"/>
    <x v="3"/>
    <x v="0"/>
    <x v="0"/>
    <x v="156"/>
    <n v="2100.5300000000002"/>
    <n v="41"/>
    <s v="Medium"/>
    <n v="0"/>
    <n v="1"/>
    <x v="2"/>
    <x v="0"/>
    <n v="24"/>
    <x v="0"/>
    <b v="1"/>
    <b v="1"/>
    <b v="0"/>
    <b v="0"/>
  </r>
  <r>
    <x v="2"/>
    <x v="1468"/>
    <s v="Client_1821"/>
    <x v="4"/>
    <x v="12"/>
    <x v="4"/>
    <x v="13"/>
    <x v="9"/>
    <x v="9"/>
    <x v="1"/>
    <x v="3"/>
    <x v="2"/>
    <x v="2"/>
    <x v="174"/>
    <n v="1841.07"/>
    <n v="4"/>
    <s v="Low"/>
    <n v="1"/>
    <n v="1"/>
    <x v="4"/>
    <x v="0"/>
    <n v="36"/>
    <x v="2"/>
    <b v="1"/>
    <b v="1"/>
    <b v="0"/>
    <b v="1"/>
  </r>
  <r>
    <x v="2"/>
    <x v="1469"/>
    <s v="Client_1636"/>
    <x v="4"/>
    <x v="2"/>
    <x v="1"/>
    <x v="40"/>
    <x v="9"/>
    <x v="9"/>
    <x v="1"/>
    <x v="3"/>
    <x v="0"/>
    <x v="0"/>
    <x v="384"/>
    <n v="1488.6"/>
    <n v="27"/>
    <s v="Low"/>
    <n v="0"/>
    <n v="1"/>
    <x v="1"/>
    <x v="0"/>
    <n v="48"/>
    <x v="0"/>
    <b v="1"/>
    <b v="1"/>
    <b v="0"/>
    <b v="0"/>
  </r>
  <r>
    <x v="3"/>
    <x v="1470"/>
    <s v="Client_663"/>
    <x v="4"/>
    <x v="5"/>
    <x v="2"/>
    <x v="539"/>
    <x v="0"/>
    <x v="0"/>
    <x v="0"/>
    <x v="0"/>
    <x v="1"/>
    <x v="1"/>
    <x v="286"/>
    <n v="4079.79"/>
    <n v="29"/>
    <s v="High"/>
    <n v="0"/>
    <n v="1"/>
    <x v="2"/>
    <x v="0"/>
    <n v="60"/>
    <x v="0"/>
    <b v="1"/>
    <b v="1"/>
    <b v="0"/>
    <b v="0"/>
  </r>
  <r>
    <x v="2"/>
    <x v="1471"/>
    <s v="Client_118"/>
    <x v="2"/>
    <x v="14"/>
    <x v="4"/>
    <x v="571"/>
    <x v="5"/>
    <x v="5"/>
    <x v="1"/>
    <x v="2"/>
    <x v="2"/>
    <x v="2"/>
    <x v="222"/>
    <n v="3469.11"/>
    <n v="40"/>
    <s v="Medium"/>
    <n v="1"/>
    <n v="1"/>
    <x v="4"/>
    <x v="0"/>
    <n v="42"/>
    <x v="0"/>
    <b v="1"/>
    <b v="1"/>
    <b v="0"/>
    <b v="1"/>
  </r>
  <r>
    <x v="0"/>
    <x v="1472"/>
    <s v="Client_252"/>
    <x v="2"/>
    <x v="4"/>
    <x v="2"/>
    <x v="500"/>
    <x v="2"/>
    <x v="2"/>
    <x v="0"/>
    <x v="1"/>
    <x v="1"/>
    <x v="1"/>
    <x v="462"/>
    <n v="3574.33"/>
    <n v="16"/>
    <s v="Medium"/>
    <n v="0"/>
    <n v="1"/>
    <x v="2"/>
    <x v="0"/>
    <n v="30"/>
    <x v="0"/>
    <b v="1"/>
    <b v="1"/>
    <b v="0"/>
    <b v="0"/>
  </r>
  <r>
    <x v="0"/>
    <x v="1473"/>
    <s v="Client_1382"/>
    <x v="2"/>
    <x v="9"/>
    <x v="2"/>
    <x v="134"/>
    <x v="1"/>
    <x v="1"/>
    <x v="0"/>
    <x v="0"/>
    <x v="3"/>
    <x v="3"/>
    <x v="441"/>
    <n v="4355.82"/>
    <n v="13"/>
    <s v="High"/>
    <n v="0"/>
    <n v="1"/>
    <x v="2"/>
    <x v="1"/>
    <n v="18"/>
    <x v="0"/>
    <b v="1"/>
    <b v="0"/>
    <b v="0"/>
    <b v="0"/>
  </r>
  <r>
    <x v="2"/>
    <x v="1474"/>
    <s v="Client_1944"/>
    <x v="3"/>
    <x v="12"/>
    <x v="0"/>
    <x v="427"/>
    <x v="1"/>
    <x v="1"/>
    <x v="0"/>
    <x v="0"/>
    <x v="3"/>
    <x v="3"/>
    <x v="186"/>
    <n v="4347.9399999999996"/>
    <n v="1"/>
    <s v="High"/>
    <n v="0"/>
    <n v="0"/>
    <x v="0"/>
    <x v="0"/>
    <n v="24"/>
    <x v="1"/>
    <b v="1"/>
    <b v="1"/>
    <b v="0"/>
    <b v="0"/>
  </r>
  <r>
    <x v="2"/>
    <x v="1475"/>
    <s v="Client_2512"/>
    <x v="1"/>
    <x v="14"/>
    <x v="1"/>
    <x v="389"/>
    <x v="11"/>
    <x v="11"/>
    <x v="1"/>
    <x v="2"/>
    <x v="1"/>
    <x v="1"/>
    <x v="583"/>
    <n v="1251.8499999999999"/>
    <n v="26"/>
    <s v="Low"/>
    <n v="0"/>
    <n v="1"/>
    <x v="1"/>
    <x v="1"/>
    <n v="6"/>
    <x v="0"/>
    <b v="1"/>
    <b v="0"/>
    <b v="0"/>
    <b v="0"/>
  </r>
  <r>
    <x v="1"/>
    <x v="1476"/>
    <s v="Client_1967"/>
    <x v="3"/>
    <x v="7"/>
    <x v="3"/>
    <x v="576"/>
    <x v="10"/>
    <x v="10"/>
    <x v="0"/>
    <x v="1"/>
    <x v="6"/>
    <x v="6"/>
    <x v="34"/>
    <n v="1930.91"/>
    <n v="19"/>
    <s v="Low"/>
    <n v="0"/>
    <n v="0"/>
    <x v="3"/>
    <x v="2"/>
    <n v="0"/>
    <x v="0"/>
    <b v="1"/>
    <b v="0"/>
    <b v="0"/>
    <b v="0"/>
  </r>
  <r>
    <x v="0"/>
    <x v="1477"/>
    <s v="Client_1868"/>
    <x v="2"/>
    <x v="1"/>
    <x v="2"/>
    <x v="607"/>
    <x v="10"/>
    <x v="10"/>
    <x v="1"/>
    <x v="1"/>
    <x v="0"/>
    <x v="0"/>
    <x v="538"/>
    <n v="2261.27"/>
    <n v="42"/>
    <s v="Medium"/>
    <n v="0"/>
    <n v="1"/>
    <x v="2"/>
    <x v="0"/>
    <n v="54"/>
    <x v="0"/>
    <b v="1"/>
    <b v="1"/>
    <b v="0"/>
    <b v="0"/>
  </r>
  <r>
    <x v="2"/>
    <x v="1478"/>
    <s v="Client_2143"/>
    <x v="3"/>
    <x v="1"/>
    <x v="1"/>
    <x v="645"/>
    <x v="8"/>
    <x v="8"/>
    <x v="1"/>
    <x v="3"/>
    <x v="4"/>
    <x v="4"/>
    <x v="544"/>
    <n v="1717.97"/>
    <n v="32"/>
    <s v="Low"/>
    <n v="0"/>
    <n v="1"/>
    <x v="1"/>
    <x v="0"/>
    <n v="36"/>
    <x v="0"/>
    <b v="1"/>
    <b v="1"/>
    <b v="0"/>
    <b v="0"/>
  </r>
  <r>
    <x v="2"/>
    <x v="1479"/>
    <s v="Client_2014"/>
    <x v="2"/>
    <x v="7"/>
    <x v="3"/>
    <x v="367"/>
    <x v="5"/>
    <x v="5"/>
    <x v="0"/>
    <x v="2"/>
    <x v="1"/>
    <x v="1"/>
    <x v="426"/>
    <n v="4761.24"/>
    <n v="11"/>
    <s v="High"/>
    <n v="0"/>
    <n v="0"/>
    <x v="3"/>
    <x v="0"/>
    <n v="42"/>
    <x v="0"/>
    <b v="1"/>
    <b v="1"/>
    <b v="0"/>
    <b v="0"/>
  </r>
  <r>
    <x v="2"/>
    <x v="1480"/>
    <s v="Client_1560"/>
    <x v="2"/>
    <x v="7"/>
    <x v="2"/>
    <x v="94"/>
    <x v="7"/>
    <x v="7"/>
    <x v="1"/>
    <x v="0"/>
    <x v="2"/>
    <x v="2"/>
    <x v="584"/>
    <n v="4891.2700000000004"/>
    <n v="9"/>
    <s v="High"/>
    <n v="0"/>
    <n v="1"/>
    <x v="2"/>
    <x v="1"/>
    <n v="12"/>
    <x v="0"/>
    <b v="1"/>
    <b v="0"/>
    <b v="0"/>
    <b v="0"/>
  </r>
  <r>
    <x v="2"/>
    <x v="1481"/>
    <s v="Client_1876"/>
    <x v="2"/>
    <x v="14"/>
    <x v="3"/>
    <x v="210"/>
    <x v="6"/>
    <x v="6"/>
    <x v="0"/>
    <x v="1"/>
    <x v="5"/>
    <x v="5"/>
    <x v="62"/>
    <n v="1450.09"/>
    <n v="50"/>
    <s v="Low"/>
    <n v="0"/>
    <n v="0"/>
    <x v="3"/>
    <x v="0"/>
    <n v="24"/>
    <x v="0"/>
    <b v="1"/>
    <b v="1"/>
    <b v="0"/>
    <b v="0"/>
  </r>
  <r>
    <x v="1"/>
    <x v="1482"/>
    <s v="Client_2995"/>
    <x v="4"/>
    <x v="10"/>
    <x v="4"/>
    <x v="448"/>
    <x v="4"/>
    <x v="4"/>
    <x v="0"/>
    <x v="3"/>
    <x v="2"/>
    <x v="2"/>
    <x v="468"/>
    <n v="1158.1199999999999"/>
    <n v="36"/>
    <s v="Low"/>
    <n v="1"/>
    <n v="1"/>
    <x v="4"/>
    <x v="0"/>
    <n v="42"/>
    <x v="0"/>
    <b v="1"/>
    <b v="1"/>
    <b v="0"/>
    <b v="1"/>
  </r>
  <r>
    <x v="0"/>
    <x v="1483"/>
    <s v="Client_093"/>
    <x v="2"/>
    <x v="14"/>
    <x v="0"/>
    <x v="2"/>
    <x v="2"/>
    <x v="2"/>
    <x v="1"/>
    <x v="1"/>
    <x v="2"/>
    <x v="2"/>
    <x v="369"/>
    <n v="3439.94"/>
    <n v="5"/>
    <s v="Medium"/>
    <n v="0"/>
    <n v="0"/>
    <x v="0"/>
    <x v="0"/>
    <n v="24"/>
    <x v="2"/>
    <b v="1"/>
    <b v="1"/>
    <b v="0"/>
    <b v="0"/>
  </r>
  <r>
    <x v="1"/>
    <x v="1484"/>
    <s v="Client_2569"/>
    <x v="2"/>
    <x v="8"/>
    <x v="4"/>
    <x v="369"/>
    <x v="4"/>
    <x v="4"/>
    <x v="0"/>
    <x v="3"/>
    <x v="6"/>
    <x v="6"/>
    <x v="237"/>
    <n v="2464.13"/>
    <n v="50"/>
    <s v="Medium"/>
    <n v="1"/>
    <n v="1"/>
    <x v="4"/>
    <x v="1"/>
    <n v="6"/>
    <x v="0"/>
    <b v="1"/>
    <b v="0"/>
    <b v="0"/>
    <b v="1"/>
  </r>
  <r>
    <x v="3"/>
    <x v="1485"/>
    <s v="Client_808"/>
    <x v="2"/>
    <x v="9"/>
    <x v="4"/>
    <x v="443"/>
    <x v="3"/>
    <x v="3"/>
    <x v="1"/>
    <x v="2"/>
    <x v="1"/>
    <x v="1"/>
    <x v="76"/>
    <n v="4510.17"/>
    <n v="35"/>
    <s v="High"/>
    <n v="1"/>
    <n v="1"/>
    <x v="4"/>
    <x v="2"/>
    <n v="6"/>
    <x v="0"/>
    <b v="1"/>
    <b v="0"/>
    <b v="0"/>
    <b v="1"/>
  </r>
  <r>
    <x v="0"/>
    <x v="1486"/>
    <s v="Client_1197"/>
    <x v="2"/>
    <x v="8"/>
    <x v="3"/>
    <x v="647"/>
    <x v="1"/>
    <x v="1"/>
    <x v="0"/>
    <x v="0"/>
    <x v="4"/>
    <x v="4"/>
    <x v="54"/>
    <n v="3602.69"/>
    <n v="1"/>
    <s v="Medium"/>
    <n v="0"/>
    <n v="0"/>
    <x v="3"/>
    <x v="1"/>
    <n v="6"/>
    <x v="1"/>
    <b v="1"/>
    <b v="0"/>
    <b v="0"/>
    <b v="0"/>
  </r>
  <r>
    <x v="2"/>
    <x v="1487"/>
    <s v="Client_075"/>
    <x v="3"/>
    <x v="12"/>
    <x v="2"/>
    <x v="331"/>
    <x v="7"/>
    <x v="7"/>
    <x v="0"/>
    <x v="0"/>
    <x v="1"/>
    <x v="1"/>
    <x v="304"/>
    <n v="4868.2"/>
    <n v="49"/>
    <s v="High"/>
    <n v="0"/>
    <n v="1"/>
    <x v="2"/>
    <x v="2"/>
    <n v="0"/>
    <x v="0"/>
    <b v="1"/>
    <b v="0"/>
    <b v="0"/>
    <b v="0"/>
  </r>
  <r>
    <x v="0"/>
    <x v="1488"/>
    <s v="Client_2682"/>
    <x v="1"/>
    <x v="1"/>
    <x v="4"/>
    <x v="553"/>
    <x v="6"/>
    <x v="6"/>
    <x v="1"/>
    <x v="1"/>
    <x v="2"/>
    <x v="2"/>
    <x v="585"/>
    <n v="4133.6499999999996"/>
    <n v="49"/>
    <s v="High"/>
    <n v="1"/>
    <n v="1"/>
    <x v="4"/>
    <x v="0"/>
    <n v="48"/>
    <x v="0"/>
    <b v="1"/>
    <b v="1"/>
    <b v="0"/>
    <b v="1"/>
  </r>
  <r>
    <x v="3"/>
    <x v="1489"/>
    <s v="Client_926"/>
    <x v="3"/>
    <x v="13"/>
    <x v="4"/>
    <x v="314"/>
    <x v="9"/>
    <x v="9"/>
    <x v="1"/>
    <x v="3"/>
    <x v="1"/>
    <x v="1"/>
    <x v="360"/>
    <n v="3685.63"/>
    <n v="39"/>
    <s v="Medium"/>
    <n v="1"/>
    <n v="1"/>
    <x v="4"/>
    <x v="0"/>
    <n v="66"/>
    <x v="0"/>
    <b v="1"/>
    <b v="1"/>
    <b v="0"/>
    <b v="1"/>
  </r>
  <r>
    <x v="0"/>
    <x v="1490"/>
    <s v="Client_793"/>
    <x v="3"/>
    <x v="5"/>
    <x v="4"/>
    <x v="648"/>
    <x v="0"/>
    <x v="0"/>
    <x v="0"/>
    <x v="0"/>
    <x v="4"/>
    <x v="4"/>
    <x v="323"/>
    <n v="4842.88"/>
    <n v="46"/>
    <s v="High"/>
    <n v="1"/>
    <n v="1"/>
    <x v="4"/>
    <x v="2"/>
    <n v="0"/>
    <x v="0"/>
    <b v="1"/>
    <b v="0"/>
    <b v="0"/>
    <b v="1"/>
  </r>
  <r>
    <x v="3"/>
    <x v="1491"/>
    <s v="Client_2163"/>
    <x v="2"/>
    <x v="2"/>
    <x v="3"/>
    <x v="559"/>
    <x v="7"/>
    <x v="7"/>
    <x v="1"/>
    <x v="0"/>
    <x v="4"/>
    <x v="4"/>
    <x v="279"/>
    <n v="3971.3"/>
    <n v="1"/>
    <s v="High"/>
    <n v="0"/>
    <n v="0"/>
    <x v="3"/>
    <x v="1"/>
    <n v="18"/>
    <x v="1"/>
    <b v="1"/>
    <b v="0"/>
    <b v="0"/>
    <b v="0"/>
  </r>
  <r>
    <x v="1"/>
    <x v="1492"/>
    <s v="Client_1365"/>
    <x v="1"/>
    <x v="10"/>
    <x v="3"/>
    <x v="108"/>
    <x v="11"/>
    <x v="11"/>
    <x v="1"/>
    <x v="2"/>
    <x v="6"/>
    <x v="6"/>
    <x v="282"/>
    <n v="3666.69"/>
    <n v="14"/>
    <s v="Medium"/>
    <n v="0"/>
    <n v="0"/>
    <x v="3"/>
    <x v="0"/>
    <n v="42"/>
    <x v="0"/>
    <b v="1"/>
    <b v="1"/>
    <b v="0"/>
    <b v="0"/>
  </r>
  <r>
    <x v="1"/>
    <x v="1493"/>
    <s v="Client_285"/>
    <x v="2"/>
    <x v="10"/>
    <x v="4"/>
    <x v="3"/>
    <x v="3"/>
    <x v="3"/>
    <x v="1"/>
    <x v="2"/>
    <x v="3"/>
    <x v="3"/>
    <x v="50"/>
    <n v="4578.28"/>
    <n v="30"/>
    <s v="High"/>
    <n v="1"/>
    <n v="1"/>
    <x v="4"/>
    <x v="0"/>
    <n v="54"/>
    <x v="0"/>
    <b v="1"/>
    <b v="1"/>
    <b v="0"/>
    <b v="1"/>
  </r>
  <r>
    <x v="2"/>
    <x v="1494"/>
    <s v="Client_2463"/>
    <x v="0"/>
    <x v="6"/>
    <x v="1"/>
    <x v="7"/>
    <x v="5"/>
    <x v="5"/>
    <x v="0"/>
    <x v="2"/>
    <x v="4"/>
    <x v="4"/>
    <x v="174"/>
    <n v="2324.1"/>
    <n v="25"/>
    <s v="Medium"/>
    <n v="0"/>
    <n v="1"/>
    <x v="1"/>
    <x v="0"/>
    <n v="36"/>
    <x v="0"/>
    <b v="1"/>
    <b v="1"/>
    <b v="0"/>
    <b v="0"/>
  </r>
  <r>
    <x v="3"/>
    <x v="1495"/>
    <s v="Client_2881"/>
    <x v="0"/>
    <x v="6"/>
    <x v="3"/>
    <x v="474"/>
    <x v="9"/>
    <x v="9"/>
    <x v="1"/>
    <x v="3"/>
    <x v="3"/>
    <x v="3"/>
    <x v="419"/>
    <n v="4350.1899999999996"/>
    <n v="24"/>
    <s v="High"/>
    <n v="0"/>
    <n v="0"/>
    <x v="3"/>
    <x v="0"/>
    <n v="48"/>
    <x v="0"/>
    <b v="1"/>
    <b v="1"/>
    <b v="0"/>
    <b v="0"/>
  </r>
  <r>
    <x v="0"/>
    <x v="1496"/>
    <s v="Client_1256"/>
    <x v="4"/>
    <x v="9"/>
    <x v="0"/>
    <x v="420"/>
    <x v="5"/>
    <x v="5"/>
    <x v="1"/>
    <x v="2"/>
    <x v="5"/>
    <x v="5"/>
    <x v="586"/>
    <n v="1342.92"/>
    <n v="33"/>
    <s v="Low"/>
    <n v="0"/>
    <n v="0"/>
    <x v="0"/>
    <x v="0"/>
    <n v="42"/>
    <x v="0"/>
    <b v="1"/>
    <b v="1"/>
    <b v="0"/>
    <b v="0"/>
  </r>
  <r>
    <x v="3"/>
    <x v="1497"/>
    <s v="Client_2192"/>
    <x v="4"/>
    <x v="3"/>
    <x v="0"/>
    <x v="21"/>
    <x v="8"/>
    <x v="8"/>
    <x v="0"/>
    <x v="3"/>
    <x v="3"/>
    <x v="3"/>
    <x v="552"/>
    <n v="4684.51"/>
    <n v="26"/>
    <s v="High"/>
    <n v="0"/>
    <n v="0"/>
    <x v="0"/>
    <x v="1"/>
    <n v="12"/>
    <x v="0"/>
    <b v="1"/>
    <b v="0"/>
    <b v="0"/>
    <b v="0"/>
  </r>
  <r>
    <x v="1"/>
    <x v="1498"/>
    <s v="Client_782"/>
    <x v="1"/>
    <x v="3"/>
    <x v="2"/>
    <x v="547"/>
    <x v="9"/>
    <x v="9"/>
    <x v="1"/>
    <x v="3"/>
    <x v="4"/>
    <x v="4"/>
    <x v="133"/>
    <n v="4008.53"/>
    <n v="9"/>
    <s v="High"/>
    <n v="0"/>
    <n v="1"/>
    <x v="2"/>
    <x v="0"/>
    <n v="48"/>
    <x v="0"/>
    <b v="1"/>
    <b v="1"/>
    <b v="0"/>
    <b v="0"/>
  </r>
  <r>
    <x v="1"/>
    <x v="1499"/>
    <s v="Client_2521"/>
    <x v="1"/>
    <x v="1"/>
    <x v="0"/>
    <x v="372"/>
    <x v="10"/>
    <x v="10"/>
    <x v="1"/>
    <x v="1"/>
    <x v="5"/>
    <x v="5"/>
    <x v="587"/>
    <n v="3136.72"/>
    <n v="1"/>
    <s v="Medium"/>
    <n v="0"/>
    <n v="0"/>
    <x v="0"/>
    <x v="0"/>
    <n v="60"/>
    <x v="1"/>
    <b v="1"/>
    <b v="1"/>
    <b v="0"/>
    <b v="0"/>
  </r>
  <r>
    <x v="2"/>
    <x v="1500"/>
    <s v="Client_1355"/>
    <x v="4"/>
    <x v="3"/>
    <x v="2"/>
    <x v="83"/>
    <x v="0"/>
    <x v="0"/>
    <x v="1"/>
    <x v="0"/>
    <x v="3"/>
    <x v="3"/>
    <x v="561"/>
    <n v="1732.59"/>
    <n v="32"/>
    <s v="Low"/>
    <n v="0"/>
    <n v="1"/>
    <x v="2"/>
    <x v="0"/>
    <n v="60"/>
    <x v="0"/>
    <b v="1"/>
    <b v="1"/>
    <b v="0"/>
    <b v="0"/>
  </r>
  <r>
    <x v="3"/>
    <x v="1501"/>
    <s v="Client_2337"/>
    <x v="1"/>
    <x v="2"/>
    <x v="0"/>
    <x v="206"/>
    <x v="6"/>
    <x v="6"/>
    <x v="1"/>
    <x v="1"/>
    <x v="6"/>
    <x v="6"/>
    <x v="141"/>
    <n v="1537.82"/>
    <n v="43"/>
    <s v="Low"/>
    <n v="0"/>
    <n v="0"/>
    <x v="0"/>
    <x v="0"/>
    <n v="36"/>
    <x v="0"/>
    <b v="1"/>
    <b v="1"/>
    <b v="0"/>
    <b v="0"/>
  </r>
  <r>
    <x v="2"/>
    <x v="1502"/>
    <s v="Client_2785"/>
    <x v="0"/>
    <x v="11"/>
    <x v="1"/>
    <x v="238"/>
    <x v="3"/>
    <x v="3"/>
    <x v="0"/>
    <x v="2"/>
    <x v="1"/>
    <x v="1"/>
    <x v="279"/>
    <n v="3466.91"/>
    <n v="41"/>
    <s v="Medium"/>
    <n v="0"/>
    <n v="1"/>
    <x v="1"/>
    <x v="1"/>
    <n v="18"/>
    <x v="0"/>
    <b v="1"/>
    <b v="0"/>
    <b v="0"/>
    <b v="0"/>
  </r>
  <r>
    <x v="0"/>
    <x v="1503"/>
    <s v="Client_986"/>
    <x v="3"/>
    <x v="3"/>
    <x v="0"/>
    <x v="649"/>
    <x v="3"/>
    <x v="3"/>
    <x v="0"/>
    <x v="2"/>
    <x v="0"/>
    <x v="0"/>
    <x v="189"/>
    <n v="4057.87"/>
    <n v="10"/>
    <s v="High"/>
    <n v="0"/>
    <n v="0"/>
    <x v="0"/>
    <x v="0"/>
    <n v="24"/>
    <x v="0"/>
    <b v="1"/>
    <b v="1"/>
    <b v="0"/>
    <b v="0"/>
  </r>
  <r>
    <x v="3"/>
    <x v="1504"/>
    <s v="Client_1855"/>
    <x v="0"/>
    <x v="1"/>
    <x v="2"/>
    <x v="568"/>
    <x v="4"/>
    <x v="4"/>
    <x v="1"/>
    <x v="3"/>
    <x v="3"/>
    <x v="3"/>
    <x v="29"/>
    <n v="1345.24"/>
    <n v="13"/>
    <s v="Low"/>
    <n v="0"/>
    <n v="1"/>
    <x v="2"/>
    <x v="0"/>
    <n v="54"/>
    <x v="0"/>
    <b v="1"/>
    <b v="1"/>
    <b v="0"/>
    <b v="0"/>
  </r>
  <r>
    <x v="2"/>
    <x v="1505"/>
    <s v="Client_702"/>
    <x v="2"/>
    <x v="9"/>
    <x v="2"/>
    <x v="524"/>
    <x v="7"/>
    <x v="7"/>
    <x v="0"/>
    <x v="0"/>
    <x v="4"/>
    <x v="4"/>
    <x v="296"/>
    <n v="1445.78"/>
    <n v="24"/>
    <s v="Low"/>
    <n v="0"/>
    <n v="1"/>
    <x v="2"/>
    <x v="0"/>
    <n v="48"/>
    <x v="0"/>
    <b v="1"/>
    <b v="1"/>
    <b v="0"/>
    <b v="0"/>
  </r>
  <r>
    <x v="1"/>
    <x v="1506"/>
    <s v="Client_2406"/>
    <x v="2"/>
    <x v="10"/>
    <x v="0"/>
    <x v="115"/>
    <x v="7"/>
    <x v="7"/>
    <x v="1"/>
    <x v="0"/>
    <x v="6"/>
    <x v="6"/>
    <x v="588"/>
    <n v="4592.47"/>
    <n v="9"/>
    <s v="High"/>
    <n v="0"/>
    <n v="0"/>
    <x v="0"/>
    <x v="0"/>
    <n v="54"/>
    <x v="0"/>
    <b v="1"/>
    <b v="1"/>
    <b v="0"/>
    <b v="0"/>
  </r>
  <r>
    <x v="3"/>
    <x v="1507"/>
    <s v="Client_1169"/>
    <x v="0"/>
    <x v="9"/>
    <x v="2"/>
    <x v="605"/>
    <x v="6"/>
    <x v="6"/>
    <x v="0"/>
    <x v="1"/>
    <x v="2"/>
    <x v="2"/>
    <x v="129"/>
    <n v="3579.44"/>
    <n v="46"/>
    <s v="Medium"/>
    <n v="0"/>
    <n v="1"/>
    <x v="2"/>
    <x v="0"/>
    <n v="42"/>
    <x v="0"/>
    <b v="1"/>
    <b v="1"/>
    <b v="0"/>
    <b v="0"/>
  </r>
  <r>
    <x v="0"/>
    <x v="1508"/>
    <s v="Client_1235"/>
    <x v="1"/>
    <x v="2"/>
    <x v="4"/>
    <x v="327"/>
    <x v="4"/>
    <x v="4"/>
    <x v="1"/>
    <x v="3"/>
    <x v="4"/>
    <x v="4"/>
    <x v="295"/>
    <n v="2083.8000000000002"/>
    <n v="6"/>
    <s v="Medium"/>
    <n v="1"/>
    <n v="1"/>
    <x v="4"/>
    <x v="0"/>
    <n v="36"/>
    <x v="0"/>
    <b v="1"/>
    <b v="1"/>
    <b v="0"/>
    <b v="1"/>
  </r>
  <r>
    <x v="0"/>
    <x v="1509"/>
    <s v="Client_1575"/>
    <x v="3"/>
    <x v="8"/>
    <x v="4"/>
    <x v="213"/>
    <x v="5"/>
    <x v="5"/>
    <x v="0"/>
    <x v="2"/>
    <x v="0"/>
    <x v="0"/>
    <x v="180"/>
    <n v="1998.98"/>
    <n v="8"/>
    <s v="Medium"/>
    <n v="1"/>
    <n v="1"/>
    <x v="4"/>
    <x v="1"/>
    <n v="6"/>
    <x v="0"/>
    <b v="1"/>
    <b v="0"/>
    <b v="0"/>
    <b v="1"/>
  </r>
  <r>
    <x v="3"/>
    <x v="1510"/>
    <s v="Client_1288"/>
    <x v="4"/>
    <x v="0"/>
    <x v="2"/>
    <x v="20"/>
    <x v="11"/>
    <x v="11"/>
    <x v="1"/>
    <x v="2"/>
    <x v="3"/>
    <x v="3"/>
    <x v="62"/>
    <n v="2590.0100000000002"/>
    <n v="13"/>
    <s v="Medium"/>
    <n v="0"/>
    <n v="1"/>
    <x v="2"/>
    <x v="0"/>
    <n v="24"/>
    <x v="0"/>
    <b v="1"/>
    <b v="1"/>
    <b v="0"/>
    <b v="0"/>
  </r>
  <r>
    <x v="0"/>
    <x v="1511"/>
    <s v="Client_2768"/>
    <x v="3"/>
    <x v="3"/>
    <x v="1"/>
    <x v="311"/>
    <x v="8"/>
    <x v="8"/>
    <x v="1"/>
    <x v="3"/>
    <x v="6"/>
    <x v="6"/>
    <x v="589"/>
    <n v="2684.71"/>
    <n v="28"/>
    <s v="Medium"/>
    <n v="0"/>
    <n v="1"/>
    <x v="1"/>
    <x v="0"/>
    <n v="60"/>
    <x v="0"/>
    <b v="1"/>
    <b v="1"/>
    <b v="0"/>
    <b v="0"/>
  </r>
  <r>
    <x v="1"/>
    <x v="1512"/>
    <s v="Client_639"/>
    <x v="4"/>
    <x v="2"/>
    <x v="2"/>
    <x v="514"/>
    <x v="4"/>
    <x v="4"/>
    <x v="0"/>
    <x v="3"/>
    <x v="5"/>
    <x v="5"/>
    <x v="272"/>
    <n v="1076.83"/>
    <n v="37"/>
    <s v="Low"/>
    <n v="0"/>
    <n v="1"/>
    <x v="2"/>
    <x v="0"/>
    <n v="60"/>
    <x v="0"/>
    <b v="1"/>
    <b v="1"/>
    <b v="0"/>
    <b v="0"/>
  </r>
  <r>
    <x v="3"/>
    <x v="1513"/>
    <s v="Client_038"/>
    <x v="0"/>
    <x v="2"/>
    <x v="0"/>
    <x v="206"/>
    <x v="6"/>
    <x v="6"/>
    <x v="1"/>
    <x v="1"/>
    <x v="6"/>
    <x v="6"/>
    <x v="138"/>
    <n v="2226.65"/>
    <n v="43"/>
    <s v="Medium"/>
    <n v="0"/>
    <n v="0"/>
    <x v="0"/>
    <x v="0"/>
    <n v="24"/>
    <x v="0"/>
    <b v="1"/>
    <b v="1"/>
    <b v="0"/>
    <b v="0"/>
  </r>
  <r>
    <x v="3"/>
    <x v="1514"/>
    <s v="Client_2837"/>
    <x v="4"/>
    <x v="5"/>
    <x v="1"/>
    <x v="162"/>
    <x v="6"/>
    <x v="6"/>
    <x v="0"/>
    <x v="1"/>
    <x v="0"/>
    <x v="0"/>
    <x v="244"/>
    <n v="1089.48"/>
    <n v="18"/>
    <s v="Low"/>
    <n v="0"/>
    <n v="1"/>
    <x v="1"/>
    <x v="0"/>
    <n v="66"/>
    <x v="0"/>
    <b v="1"/>
    <b v="1"/>
    <b v="0"/>
    <b v="0"/>
  </r>
  <r>
    <x v="1"/>
    <x v="1515"/>
    <s v="Client_1442"/>
    <x v="4"/>
    <x v="7"/>
    <x v="1"/>
    <x v="134"/>
    <x v="1"/>
    <x v="1"/>
    <x v="0"/>
    <x v="0"/>
    <x v="3"/>
    <x v="3"/>
    <x v="590"/>
    <n v="4877.17"/>
    <n v="11"/>
    <s v="High"/>
    <n v="0"/>
    <n v="1"/>
    <x v="1"/>
    <x v="0"/>
    <n v="66"/>
    <x v="0"/>
    <b v="1"/>
    <b v="1"/>
    <b v="0"/>
    <b v="0"/>
  </r>
  <r>
    <x v="2"/>
    <x v="1516"/>
    <s v="Client_2574"/>
    <x v="0"/>
    <x v="4"/>
    <x v="4"/>
    <x v="117"/>
    <x v="11"/>
    <x v="11"/>
    <x v="0"/>
    <x v="2"/>
    <x v="4"/>
    <x v="4"/>
    <x v="465"/>
    <n v="4415.24"/>
    <n v="15"/>
    <s v="High"/>
    <n v="1"/>
    <n v="1"/>
    <x v="4"/>
    <x v="0"/>
    <n v="48"/>
    <x v="0"/>
    <b v="1"/>
    <b v="1"/>
    <b v="0"/>
    <b v="1"/>
  </r>
  <r>
    <x v="2"/>
    <x v="1517"/>
    <s v="Client_1691"/>
    <x v="0"/>
    <x v="1"/>
    <x v="1"/>
    <x v="650"/>
    <x v="7"/>
    <x v="7"/>
    <x v="0"/>
    <x v="0"/>
    <x v="2"/>
    <x v="2"/>
    <x v="33"/>
    <n v="4973.67"/>
    <n v="10"/>
    <s v="High"/>
    <n v="0"/>
    <n v="1"/>
    <x v="1"/>
    <x v="0"/>
    <n v="66"/>
    <x v="0"/>
    <b v="1"/>
    <b v="1"/>
    <b v="0"/>
    <b v="0"/>
  </r>
  <r>
    <x v="2"/>
    <x v="1518"/>
    <s v="Client_593"/>
    <x v="4"/>
    <x v="2"/>
    <x v="2"/>
    <x v="586"/>
    <x v="6"/>
    <x v="6"/>
    <x v="1"/>
    <x v="1"/>
    <x v="4"/>
    <x v="4"/>
    <x v="246"/>
    <n v="3050.68"/>
    <n v="43"/>
    <s v="Medium"/>
    <n v="0"/>
    <n v="1"/>
    <x v="2"/>
    <x v="1"/>
    <n v="6"/>
    <x v="0"/>
    <b v="1"/>
    <b v="0"/>
    <b v="0"/>
    <b v="0"/>
  </r>
  <r>
    <x v="2"/>
    <x v="1519"/>
    <s v="Client_1859"/>
    <x v="4"/>
    <x v="11"/>
    <x v="1"/>
    <x v="148"/>
    <x v="5"/>
    <x v="5"/>
    <x v="0"/>
    <x v="2"/>
    <x v="2"/>
    <x v="2"/>
    <x v="591"/>
    <n v="1633.06"/>
    <n v="1"/>
    <s v="Low"/>
    <n v="0"/>
    <n v="1"/>
    <x v="1"/>
    <x v="0"/>
    <n v="60"/>
    <x v="1"/>
    <b v="1"/>
    <b v="1"/>
    <b v="0"/>
    <b v="0"/>
  </r>
  <r>
    <x v="2"/>
    <x v="1520"/>
    <s v="Client_1678"/>
    <x v="2"/>
    <x v="9"/>
    <x v="1"/>
    <x v="363"/>
    <x v="8"/>
    <x v="8"/>
    <x v="0"/>
    <x v="3"/>
    <x v="6"/>
    <x v="6"/>
    <x v="337"/>
    <n v="2890.09"/>
    <n v="26"/>
    <s v="Medium"/>
    <n v="0"/>
    <n v="1"/>
    <x v="1"/>
    <x v="1"/>
    <n v="6"/>
    <x v="0"/>
    <b v="1"/>
    <b v="0"/>
    <b v="0"/>
    <b v="0"/>
  </r>
  <r>
    <x v="1"/>
    <x v="1521"/>
    <s v="Client_2603"/>
    <x v="2"/>
    <x v="6"/>
    <x v="2"/>
    <x v="149"/>
    <x v="0"/>
    <x v="0"/>
    <x v="1"/>
    <x v="0"/>
    <x v="4"/>
    <x v="4"/>
    <x v="407"/>
    <n v="2245.46"/>
    <n v="19"/>
    <s v="Medium"/>
    <n v="0"/>
    <n v="1"/>
    <x v="2"/>
    <x v="1"/>
    <n v="24"/>
    <x v="0"/>
    <b v="1"/>
    <b v="0"/>
    <b v="0"/>
    <b v="0"/>
  </r>
  <r>
    <x v="1"/>
    <x v="1522"/>
    <s v="Client_788"/>
    <x v="3"/>
    <x v="11"/>
    <x v="1"/>
    <x v="531"/>
    <x v="10"/>
    <x v="10"/>
    <x v="0"/>
    <x v="1"/>
    <x v="3"/>
    <x v="3"/>
    <x v="571"/>
    <n v="4987.91"/>
    <n v="24"/>
    <s v="High"/>
    <n v="0"/>
    <n v="1"/>
    <x v="1"/>
    <x v="0"/>
    <n v="36"/>
    <x v="0"/>
    <b v="1"/>
    <b v="1"/>
    <b v="0"/>
    <b v="0"/>
  </r>
  <r>
    <x v="0"/>
    <x v="1523"/>
    <s v="Client_1913"/>
    <x v="2"/>
    <x v="3"/>
    <x v="0"/>
    <x v="300"/>
    <x v="2"/>
    <x v="2"/>
    <x v="1"/>
    <x v="1"/>
    <x v="5"/>
    <x v="5"/>
    <x v="592"/>
    <n v="3438.93"/>
    <n v="9"/>
    <s v="Medium"/>
    <n v="0"/>
    <n v="0"/>
    <x v="0"/>
    <x v="0"/>
    <n v="66"/>
    <x v="0"/>
    <b v="1"/>
    <b v="1"/>
    <b v="0"/>
    <b v="0"/>
  </r>
  <r>
    <x v="0"/>
    <x v="1524"/>
    <s v="Client_2419"/>
    <x v="3"/>
    <x v="2"/>
    <x v="2"/>
    <x v="601"/>
    <x v="1"/>
    <x v="1"/>
    <x v="0"/>
    <x v="0"/>
    <x v="3"/>
    <x v="3"/>
    <x v="79"/>
    <n v="3027.62"/>
    <n v="10"/>
    <s v="Medium"/>
    <n v="0"/>
    <n v="1"/>
    <x v="2"/>
    <x v="0"/>
    <n v="24"/>
    <x v="0"/>
    <b v="1"/>
    <b v="1"/>
    <b v="0"/>
    <b v="0"/>
  </r>
  <r>
    <x v="2"/>
    <x v="1525"/>
    <s v="Client_2868"/>
    <x v="3"/>
    <x v="14"/>
    <x v="2"/>
    <x v="430"/>
    <x v="5"/>
    <x v="5"/>
    <x v="1"/>
    <x v="2"/>
    <x v="0"/>
    <x v="0"/>
    <x v="29"/>
    <n v="2176.58"/>
    <n v="31"/>
    <s v="Medium"/>
    <n v="0"/>
    <n v="1"/>
    <x v="2"/>
    <x v="0"/>
    <n v="54"/>
    <x v="0"/>
    <b v="1"/>
    <b v="1"/>
    <b v="0"/>
    <b v="0"/>
  </r>
  <r>
    <x v="1"/>
    <x v="1526"/>
    <s v="Client_2679"/>
    <x v="0"/>
    <x v="14"/>
    <x v="3"/>
    <x v="189"/>
    <x v="9"/>
    <x v="9"/>
    <x v="0"/>
    <x v="3"/>
    <x v="5"/>
    <x v="5"/>
    <x v="247"/>
    <n v="2752.74"/>
    <n v="23"/>
    <s v="Medium"/>
    <n v="0"/>
    <n v="0"/>
    <x v="3"/>
    <x v="1"/>
    <n v="18"/>
    <x v="0"/>
    <b v="1"/>
    <b v="0"/>
    <b v="0"/>
    <b v="0"/>
  </r>
  <r>
    <x v="2"/>
    <x v="1527"/>
    <s v="Client_1452"/>
    <x v="1"/>
    <x v="13"/>
    <x v="3"/>
    <x v="459"/>
    <x v="3"/>
    <x v="3"/>
    <x v="1"/>
    <x v="2"/>
    <x v="6"/>
    <x v="6"/>
    <x v="508"/>
    <n v="1010.18"/>
    <n v="17"/>
    <s v="Low"/>
    <n v="0"/>
    <n v="0"/>
    <x v="3"/>
    <x v="0"/>
    <n v="42"/>
    <x v="0"/>
    <b v="1"/>
    <b v="1"/>
    <b v="0"/>
    <b v="0"/>
  </r>
  <r>
    <x v="0"/>
    <x v="1528"/>
    <s v="Client_1770"/>
    <x v="0"/>
    <x v="6"/>
    <x v="0"/>
    <x v="317"/>
    <x v="3"/>
    <x v="3"/>
    <x v="0"/>
    <x v="2"/>
    <x v="6"/>
    <x v="6"/>
    <x v="511"/>
    <n v="1292.93"/>
    <n v="37"/>
    <s v="Low"/>
    <n v="0"/>
    <n v="0"/>
    <x v="0"/>
    <x v="0"/>
    <n v="42"/>
    <x v="0"/>
    <b v="1"/>
    <b v="1"/>
    <b v="0"/>
    <b v="0"/>
  </r>
  <r>
    <x v="0"/>
    <x v="1529"/>
    <s v="Client_2712"/>
    <x v="2"/>
    <x v="7"/>
    <x v="1"/>
    <x v="195"/>
    <x v="3"/>
    <x v="3"/>
    <x v="0"/>
    <x v="2"/>
    <x v="3"/>
    <x v="3"/>
    <x v="286"/>
    <n v="4299.54"/>
    <n v="8"/>
    <s v="High"/>
    <n v="0"/>
    <n v="1"/>
    <x v="1"/>
    <x v="0"/>
    <n v="60"/>
    <x v="0"/>
    <b v="1"/>
    <b v="1"/>
    <b v="0"/>
    <b v="0"/>
  </r>
  <r>
    <x v="2"/>
    <x v="1530"/>
    <s v="Client_179"/>
    <x v="3"/>
    <x v="0"/>
    <x v="1"/>
    <x v="243"/>
    <x v="3"/>
    <x v="3"/>
    <x v="1"/>
    <x v="2"/>
    <x v="2"/>
    <x v="2"/>
    <x v="593"/>
    <n v="3912.17"/>
    <n v="38"/>
    <s v="Medium"/>
    <n v="0"/>
    <n v="1"/>
    <x v="1"/>
    <x v="0"/>
    <n v="36"/>
    <x v="0"/>
    <b v="1"/>
    <b v="1"/>
    <b v="0"/>
    <b v="0"/>
  </r>
  <r>
    <x v="2"/>
    <x v="1531"/>
    <s v="Client_2729"/>
    <x v="1"/>
    <x v="6"/>
    <x v="1"/>
    <x v="492"/>
    <x v="0"/>
    <x v="0"/>
    <x v="1"/>
    <x v="0"/>
    <x v="0"/>
    <x v="0"/>
    <x v="6"/>
    <n v="2595.58"/>
    <n v="39"/>
    <s v="Medium"/>
    <n v="0"/>
    <n v="1"/>
    <x v="1"/>
    <x v="0"/>
    <n v="30"/>
    <x v="0"/>
    <b v="1"/>
    <b v="1"/>
    <b v="0"/>
    <b v="0"/>
  </r>
  <r>
    <x v="1"/>
    <x v="1532"/>
    <s v="Client_381"/>
    <x v="2"/>
    <x v="0"/>
    <x v="3"/>
    <x v="606"/>
    <x v="1"/>
    <x v="1"/>
    <x v="0"/>
    <x v="0"/>
    <x v="5"/>
    <x v="5"/>
    <x v="594"/>
    <n v="3599.44"/>
    <n v="1"/>
    <s v="Medium"/>
    <n v="0"/>
    <n v="0"/>
    <x v="3"/>
    <x v="0"/>
    <n v="66"/>
    <x v="1"/>
    <b v="1"/>
    <b v="1"/>
    <b v="0"/>
    <b v="0"/>
  </r>
  <r>
    <x v="0"/>
    <x v="1533"/>
    <s v="Client_2878"/>
    <x v="2"/>
    <x v="0"/>
    <x v="4"/>
    <x v="223"/>
    <x v="1"/>
    <x v="1"/>
    <x v="1"/>
    <x v="0"/>
    <x v="3"/>
    <x v="3"/>
    <x v="595"/>
    <n v="3103.69"/>
    <n v="42"/>
    <s v="Medium"/>
    <n v="1"/>
    <n v="1"/>
    <x v="4"/>
    <x v="1"/>
    <n v="12"/>
    <x v="0"/>
    <b v="1"/>
    <b v="0"/>
    <b v="0"/>
    <b v="1"/>
  </r>
  <r>
    <x v="1"/>
    <x v="1534"/>
    <s v="Client_2164"/>
    <x v="0"/>
    <x v="10"/>
    <x v="0"/>
    <x v="283"/>
    <x v="1"/>
    <x v="1"/>
    <x v="0"/>
    <x v="0"/>
    <x v="1"/>
    <x v="1"/>
    <x v="469"/>
    <n v="2425.2399999999998"/>
    <n v="29"/>
    <s v="Medium"/>
    <n v="0"/>
    <n v="0"/>
    <x v="0"/>
    <x v="0"/>
    <n v="60"/>
    <x v="0"/>
    <b v="1"/>
    <b v="1"/>
    <b v="0"/>
    <b v="0"/>
  </r>
  <r>
    <x v="1"/>
    <x v="1535"/>
    <s v="Client_153"/>
    <x v="2"/>
    <x v="12"/>
    <x v="0"/>
    <x v="96"/>
    <x v="10"/>
    <x v="10"/>
    <x v="0"/>
    <x v="1"/>
    <x v="1"/>
    <x v="1"/>
    <x v="439"/>
    <n v="1493.16"/>
    <n v="27"/>
    <s v="Low"/>
    <n v="0"/>
    <n v="0"/>
    <x v="0"/>
    <x v="0"/>
    <n v="54"/>
    <x v="0"/>
    <b v="1"/>
    <b v="1"/>
    <b v="0"/>
    <b v="0"/>
  </r>
  <r>
    <x v="3"/>
    <x v="1536"/>
    <s v="Client_1553"/>
    <x v="4"/>
    <x v="10"/>
    <x v="4"/>
    <x v="43"/>
    <x v="8"/>
    <x v="8"/>
    <x v="0"/>
    <x v="3"/>
    <x v="4"/>
    <x v="4"/>
    <x v="417"/>
    <n v="4864.96"/>
    <n v="19"/>
    <s v="High"/>
    <n v="1"/>
    <n v="1"/>
    <x v="4"/>
    <x v="0"/>
    <n v="66"/>
    <x v="0"/>
    <b v="1"/>
    <b v="1"/>
    <b v="0"/>
    <b v="1"/>
  </r>
  <r>
    <x v="3"/>
    <x v="1537"/>
    <s v="Client_2474"/>
    <x v="2"/>
    <x v="10"/>
    <x v="2"/>
    <x v="388"/>
    <x v="11"/>
    <x v="11"/>
    <x v="0"/>
    <x v="2"/>
    <x v="0"/>
    <x v="0"/>
    <x v="596"/>
    <n v="1841.47"/>
    <n v="20"/>
    <s v="Low"/>
    <n v="0"/>
    <n v="1"/>
    <x v="2"/>
    <x v="0"/>
    <n v="42"/>
    <x v="0"/>
    <b v="1"/>
    <b v="1"/>
    <b v="0"/>
    <b v="0"/>
  </r>
  <r>
    <x v="2"/>
    <x v="1538"/>
    <s v="Client_515"/>
    <x v="2"/>
    <x v="0"/>
    <x v="1"/>
    <x v="162"/>
    <x v="6"/>
    <x v="6"/>
    <x v="0"/>
    <x v="1"/>
    <x v="0"/>
    <x v="0"/>
    <x v="93"/>
    <n v="1523.76"/>
    <s v="N/A"/>
    <s v="Low"/>
    <n v="0"/>
    <n v="1"/>
    <x v="1"/>
    <x v="0"/>
    <n v="66"/>
    <x v="0"/>
    <b v="1"/>
    <b v="1"/>
    <b v="0"/>
    <b v="0"/>
  </r>
  <r>
    <x v="3"/>
    <x v="1539"/>
    <s v="Client_846"/>
    <x v="0"/>
    <x v="5"/>
    <x v="4"/>
    <x v="550"/>
    <x v="1"/>
    <x v="1"/>
    <x v="1"/>
    <x v="0"/>
    <x v="3"/>
    <x v="3"/>
    <x v="412"/>
    <n v="1070.81"/>
    <n v="15"/>
    <s v="Low"/>
    <n v="1"/>
    <n v="1"/>
    <x v="4"/>
    <x v="1"/>
    <n v="12"/>
    <x v="0"/>
    <b v="1"/>
    <b v="0"/>
    <b v="0"/>
    <b v="1"/>
  </r>
  <r>
    <x v="1"/>
    <x v="1540"/>
    <s v="Client_408"/>
    <x v="2"/>
    <x v="13"/>
    <x v="1"/>
    <x v="125"/>
    <x v="0"/>
    <x v="0"/>
    <x v="1"/>
    <x v="0"/>
    <x v="6"/>
    <x v="6"/>
    <x v="548"/>
    <n v="2906.67"/>
    <n v="44"/>
    <s v="Medium"/>
    <n v="0"/>
    <n v="1"/>
    <x v="1"/>
    <x v="0"/>
    <n v="66"/>
    <x v="0"/>
    <b v="1"/>
    <b v="1"/>
    <b v="0"/>
    <b v="0"/>
  </r>
  <r>
    <x v="3"/>
    <x v="1541"/>
    <s v="Client_1535"/>
    <x v="4"/>
    <x v="5"/>
    <x v="2"/>
    <x v="148"/>
    <x v="5"/>
    <x v="5"/>
    <x v="0"/>
    <x v="2"/>
    <x v="2"/>
    <x v="2"/>
    <x v="244"/>
    <n v="4009.33"/>
    <n v="5"/>
    <s v="High"/>
    <n v="0"/>
    <n v="1"/>
    <x v="2"/>
    <x v="0"/>
    <n v="66"/>
    <x v="2"/>
    <b v="1"/>
    <b v="1"/>
    <b v="0"/>
    <b v="0"/>
  </r>
  <r>
    <x v="0"/>
    <x v="1542"/>
    <s v="Client_2070"/>
    <x v="3"/>
    <x v="8"/>
    <x v="4"/>
    <x v="117"/>
    <x v="11"/>
    <x v="11"/>
    <x v="0"/>
    <x v="2"/>
    <x v="4"/>
    <x v="4"/>
    <x v="172"/>
    <n v="2537.83"/>
    <n v="35"/>
    <s v="Medium"/>
    <n v="1"/>
    <n v="1"/>
    <x v="4"/>
    <x v="2"/>
    <n v="0"/>
    <x v="0"/>
    <b v="1"/>
    <b v="0"/>
    <b v="0"/>
    <b v="1"/>
  </r>
  <r>
    <x v="1"/>
    <x v="1543"/>
    <s v="Client_580"/>
    <x v="3"/>
    <x v="3"/>
    <x v="4"/>
    <x v="143"/>
    <x v="0"/>
    <x v="0"/>
    <x v="1"/>
    <x v="0"/>
    <x v="1"/>
    <x v="1"/>
    <x v="597"/>
    <n v="3986"/>
    <n v="16"/>
    <s v="High"/>
    <n v="1"/>
    <n v="1"/>
    <x v="4"/>
    <x v="0"/>
    <n v="36"/>
    <x v="0"/>
    <b v="1"/>
    <b v="1"/>
    <b v="0"/>
    <b v="1"/>
  </r>
  <r>
    <x v="2"/>
    <x v="1544"/>
    <s v="Client_2299"/>
    <x v="0"/>
    <x v="3"/>
    <x v="2"/>
    <x v="465"/>
    <x v="4"/>
    <x v="4"/>
    <x v="1"/>
    <x v="3"/>
    <x v="1"/>
    <x v="1"/>
    <x v="405"/>
    <n v="2540.65"/>
    <n v="44"/>
    <s v="Medium"/>
    <n v="0"/>
    <n v="1"/>
    <x v="2"/>
    <x v="1"/>
    <n v="12"/>
    <x v="0"/>
    <b v="1"/>
    <b v="0"/>
    <b v="0"/>
    <b v="0"/>
  </r>
  <r>
    <x v="0"/>
    <x v="1545"/>
    <s v="Client_001"/>
    <x v="0"/>
    <x v="5"/>
    <x v="0"/>
    <x v="369"/>
    <x v="4"/>
    <x v="4"/>
    <x v="0"/>
    <x v="3"/>
    <x v="6"/>
    <x v="6"/>
    <x v="133"/>
    <n v="3091.53"/>
    <n v="28"/>
    <s v="Medium"/>
    <n v="0"/>
    <n v="0"/>
    <x v="0"/>
    <x v="0"/>
    <n v="48"/>
    <x v="0"/>
    <b v="1"/>
    <b v="1"/>
    <b v="0"/>
    <b v="0"/>
  </r>
  <r>
    <x v="1"/>
    <x v="1546"/>
    <s v="Client_1077"/>
    <x v="4"/>
    <x v="13"/>
    <x v="2"/>
    <x v="646"/>
    <x v="1"/>
    <x v="1"/>
    <x v="1"/>
    <x v="0"/>
    <x v="6"/>
    <x v="6"/>
    <x v="324"/>
    <n v="1068.3599999999999"/>
    <n v="22"/>
    <s v="Low"/>
    <n v="0"/>
    <n v="1"/>
    <x v="2"/>
    <x v="2"/>
    <n v="0"/>
    <x v="0"/>
    <b v="1"/>
    <b v="0"/>
    <b v="0"/>
    <b v="0"/>
  </r>
  <r>
    <x v="0"/>
    <x v="1547"/>
    <s v="Client_2064"/>
    <x v="4"/>
    <x v="8"/>
    <x v="1"/>
    <x v="68"/>
    <x v="6"/>
    <x v="6"/>
    <x v="1"/>
    <x v="1"/>
    <x v="2"/>
    <x v="2"/>
    <x v="565"/>
    <n v="4040.84"/>
    <n v="37"/>
    <s v="High"/>
    <n v="0"/>
    <n v="1"/>
    <x v="1"/>
    <x v="1"/>
    <n v="18"/>
    <x v="0"/>
    <b v="1"/>
    <b v="0"/>
    <b v="0"/>
    <b v="0"/>
  </r>
  <r>
    <x v="0"/>
    <x v="1548"/>
    <s v="Client_685"/>
    <x v="1"/>
    <x v="1"/>
    <x v="2"/>
    <x v="372"/>
    <x v="10"/>
    <x v="10"/>
    <x v="1"/>
    <x v="1"/>
    <x v="5"/>
    <x v="5"/>
    <x v="147"/>
    <n v="3994.14"/>
    <n v="29"/>
    <s v="High"/>
    <n v="0"/>
    <n v="1"/>
    <x v="2"/>
    <x v="0"/>
    <n v="42"/>
    <x v="0"/>
    <b v="1"/>
    <b v="1"/>
    <b v="0"/>
    <b v="0"/>
  </r>
  <r>
    <x v="2"/>
    <x v="1549"/>
    <s v="Client_160"/>
    <x v="3"/>
    <x v="11"/>
    <x v="3"/>
    <x v="649"/>
    <x v="3"/>
    <x v="3"/>
    <x v="0"/>
    <x v="2"/>
    <x v="0"/>
    <x v="0"/>
    <x v="581"/>
    <n v="1703.32"/>
    <n v="23"/>
    <s v="Low"/>
    <n v="0"/>
    <n v="0"/>
    <x v="3"/>
    <x v="0"/>
    <n v="48"/>
    <x v="0"/>
    <b v="1"/>
    <b v="1"/>
    <b v="0"/>
    <b v="0"/>
  </r>
  <r>
    <x v="1"/>
    <x v="1550"/>
    <s v="Client_1249"/>
    <x v="0"/>
    <x v="11"/>
    <x v="1"/>
    <x v="182"/>
    <x v="8"/>
    <x v="8"/>
    <x v="1"/>
    <x v="3"/>
    <x v="3"/>
    <x v="3"/>
    <x v="361"/>
    <n v="2867.62"/>
    <n v="34"/>
    <s v="Medium"/>
    <n v="0"/>
    <n v="1"/>
    <x v="1"/>
    <x v="0"/>
    <n v="66"/>
    <x v="0"/>
    <b v="1"/>
    <b v="1"/>
    <b v="0"/>
    <b v="0"/>
  </r>
  <r>
    <x v="1"/>
    <x v="1551"/>
    <s v="Client_459"/>
    <x v="2"/>
    <x v="13"/>
    <x v="2"/>
    <x v="311"/>
    <x v="8"/>
    <x v="8"/>
    <x v="1"/>
    <x v="3"/>
    <x v="6"/>
    <x v="6"/>
    <x v="21"/>
    <n v="1879.83"/>
    <n v="30"/>
    <s v="Low"/>
    <n v="0"/>
    <n v="1"/>
    <x v="2"/>
    <x v="1"/>
    <n v="18"/>
    <x v="0"/>
    <b v="1"/>
    <b v="0"/>
    <b v="0"/>
    <b v="0"/>
  </r>
  <r>
    <x v="1"/>
    <x v="1552"/>
    <s v="Client_1581"/>
    <x v="1"/>
    <x v="3"/>
    <x v="1"/>
    <x v="362"/>
    <x v="7"/>
    <x v="7"/>
    <x v="1"/>
    <x v="0"/>
    <x v="5"/>
    <x v="5"/>
    <x v="389"/>
    <n v="4869.0600000000004"/>
    <n v="30"/>
    <s v="High"/>
    <n v="0"/>
    <n v="1"/>
    <x v="1"/>
    <x v="0"/>
    <n v="54"/>
    <x v="0"/>
    <b v="1"/>
    <b v="1"/>
    <b v="0"/>
    <b v="0"/>
  </r>
  <r>
    <x v="1"/>
    <x v="1553"/>
    <s v="Client_193"/>
    <x v="2"/>
    <x v="6"/>
    <x v="4"/>
    <x v="148"/>
    <x v="5"/>
    <x v="5"/>
    <x v="0"/>
    <x v="2"/>
    <x v="2"/>
    <x v="2"/>
    <x v="84"/>
    <n v="4299.33"/>
    <n v="38"/>
    <s v="High"/>
    <n v="1"/>
    <n v="1"/>
    <x v="4"/>
    <x v="0"/>
    <n v="24"/>
    <x v="0"/>
    <b v="1"/>
    <b v="1"/>
    <b v="0"/>
    <b v="1"/>
  </r>
  <r>
    <x v="0"/>
    <x v="1554"/>
    <s v="Client_1605"/>
    <x v="2"/>
    <x v="13"/>
    <x v="0"/>
    <x v="316"/>
    <x v="7"/>
    <x v="7"/>
    <x v="0"/>
    <x v="0"/>
    <x v="0"/>
    <x v="0"/>
    <x v="590"/>
    <n v="3613.29"/>
    <n v="19"/>
    <s v="Medium"/>
    <n v="0"/>
    <n v="0"/>
    <x v="0"/>
    <x v="0"/>
    <n v="66"/>
    <x v="0"/>
    <b v="1"/>
    <b v="1"/>
    <b v="0"/>
    <b v="0"/>
  </r>
  <r>
    <x v="3"/>
    <x v="1555"/>
    <s v="Client_1426"/>
    <x v="1"/>
    <x v="2"/>
    <x v="2"/>
    <x v="582"/>
    <x v="6"/>
    <x v="6"/>
    <x v="1"/>
    <x v="1"/>
    <x v="6"/>
    <x v="6"/>
    <x v="483"/>
    <n v="1458.4"/>
    <n v="2"/>
    <s v="Low"/>
    <n v="0"/>
    <n v="1"/>
    <x v="2"/>
    <x v="0"/>
    <n v="48"/>
    <x v="1"/>
    <b v="1"/>
    <b v="1"/>
    <b v="0"/>
    <b v="0"/>
  </r>
  <r>
    <x v="2"/>
    <x v="1556"/>
    <s v="Client_2778"/>
    <x v="0"/>
    <x v="0"/>
    <x v="3"/>
    <x v="192"/>
    <x v="10"/>
    <x v="10"/>
    <x v="0"/>
    <x v="1"/>
    <x v="6"/>
    <x v="6"/>
    <x v="598"/>
    <n v="1941.03"/>
    <n v="35"/>
    <s v="Low"/>
    <n v="0"/>
    <n v="0"/>
    <x v="3"/>
    <x v="0"/>
    <n v="30"/>
    <x v="0"/>
    <b v="1"/>
    <b v="1"/>
    <b v="0"/>
    <b v="0"/>
  </r>
  <r>
    <x v="1"/>
    <x v="1557"/>
    <s v="Client_2077"/>
    <x v="3"/>
    <x v="11"/>
    <x v="3"/>
    <x v="647"/>
    <x v="1"/>
    <x v="1"/>
    <x v="0"/>
    <x v="0"/>
    <x v="4"/>
    <x v="4"/>
    <x v="87"/>
    <n v="1266.6099999999999"/>
    <n v="24"/>
    <s v="Low"/>
    <n v="0"/>
    <n v="0"/>
    <x v="3"/>
    <x v="0"/>
    <n v="60"/>
    <x v="0"/>
    <b v="1"/>
    <b v="1"/>
    <b v="0"/>
    <b v="0"/>
  </r>
  <r>
    <x v="0"/>
    <x v="1558"/>
    <s v="Client_236"/>
    <x v="4"/>
    <x v="9"/>
    <x v="0"/>
    <x v="104"/>
    <x v="11"/>
    <x v="11"/>
    <x v="0"/>
    <x v="2"/>
    <x v="2"/>
    <x v="2"/>
    <x v="438"/>
    <n v="3919.37"/>
    <n v="14"/>
    <s v="Medium"/>
    <n v="0"/>
    <n v="0"/>
    <x v="0"/>
    <x v="1"/>
    <n v="12"/>
    <x v="0"/>
    <b v="1"/>
    <b v="0"/>
    <b v="0"/>
    <b v="0"/>
  </r>
  <r>
    <x v="3"/>
    <x v="1559"/>
    <s v="Client_154"/>
    <x v="1"/>
    <x v="13"/>
    <x v="3"/>
    <x v="281"/>
    <x v="9"/>
    <x v="9"/>
    <x v="0"/>
    <x v="3"/>
    <x v="1"/>
    <x v="1"/>
    <x v="599"/>
    <n v="4903.2"/>
    <n v="46"/>
    <s v="High"/>
    <n v="0"/>
    <n v="0"/>
    <x v="3"/>
    <x v="1"/>
    <n v="12"/>
    <x v="0"/>
    <b v="1"/>
    <b v="0"/>
    <b v="0"/>
    <b v="0"/>
  </r>
  <r>
    <x v="2"/>
    <x v="1560"/>
    <s v="Client_1740"/>
    <x v="0"/>
    <x v="13"/>
    <x v="0"/>
    <x v="651"/>
    <x v="6"/>
    <x v="6"/>
    <x v="0"/>
    <x v="1"/>
    <x v="2"/>
    <x v="2"/>
    <x v="311"/>
    <n v="4939.3599999999997"/>
    <n v="12"/>
    <s v="High"/>
    <n v="0"/>
    <n v="0"/>
    <x v="0"/>
    <x v="0"/>
    <n v="48"/>
    <x v="0"/>
    <b v="1"/>
    <b v="1"/>
    <b v="0"/>
    <b v="0"/>
  </r>
  <r>
    <x v="3"/>
    <x v="1561"/>
    <s v="Client_2789"/>
    <x v="0"/>
    <x v="11"/>
    <x v="2"/>
    <x v="587"/>
    <x v="2"/>
    <x v="2"/>
    <x v="1"/>
    <x v="1"/>
    <x v="4"/>
    <x v="4"/>
    <x v="25"/>
    <n v="2068.37"/>
    <n v="36"/>
    <s v="Medium"/>
    <n v="0"/>
    <n v="1"/>
    <x v="2"/>
    <x v="2"/>
    <n v="0"/>
    <x v="0"/>
    <b v="1"/>
    <b v="0"/>
    <b v="0"/>
    <b v="0"/>
  </r>
  <r>
    <x v="0"/>
    <x v="1562"/>
    <s v="Client_1392"/>
    <x v="4"/>
    <x v="9"/>
    <x v="2"/>
    <x v="419"/>
    <x v="10"/>
    <x v="10"/>
    <x v="1"/>
    <x v="1"/>
    <x v="4"/>
    <x v="4"/>
    <x v="541"/>
    <n v="3076.91"/>
    <n v="12"/>
    <s v="Medium"/>
    <n v="0"/>
    <n v="1"/>
    <x v="2"/>
    <x v="1"/>
    <n v="12"/>
    <x v="0"/>
    <b v="1"/>
    <b v="0"/>
    <b v="0"/>
    <b v="0"/>
  </r>
  <r>
    <x v="0"/>
    <x v="1563"/>
    <s v="Client_2124"/>
    <x v="1"/>
    <x v="14"/>
    <x v="1"/>
    <x v="225"/>
    <x v="2"/>
    <x v="2"/>
    <x v="1"/>
    <x v="1"/>
    <x v="0"/>
    <x v="0"/>
    <x v="298"/>
    <n v="4950.62"/>
    <n v="37"/>
    <s v="High"/>
    <n v="0"/>
    <n v="1"/>
    <x v="1"/>
    <x v="1"/>
    <n v="12"/>
    <x v="0"/>
    <b v="1"/>
    <b v="0"/>
    <b v="0"/>
    <b v="0"/>
  </r>
  <r>
    <x v="1"/>
    <x v="1564"/>
    <s v="Client_353"/>
    <x v="4"/>
    <x v="6"/>
    <x v="1"/>
    <x v="511"/>
    <x v="7"/>
    <x v="7"/>
    <x v="0"/>
    <x v="0"/>
    <x v="2"/>
    <x v="2"/>
    <x v="81"/>
    <n v="3350.67"/>
    <n v="27"/>
    <s v="Medium"/>
    <n v="0"/>
    <n v="1"/>
    <x v="1"/>
    <x v="0"/>
    <n v="42"/>
    <x v="0"/>
    <b v="1"/>
    <b v="1"/>
    <b v="0"/>
    <b v="0"/>
  </r>
  <r>
    <x v="2"/>
    <x v="1565"/>
    <s v="Client_2331"/>
    <x v="0"/>
    <x v="4"/>
    <x v="4"/>
    <x v="483"/>
    <x v="9"/>
    <x v="9"/>
    <x v="0"/>
    <x v="3"/>
    <x v="1"/>
    <x v="1"/>
    <x v="379"/>
    <n v="2253.42"/>
    <n v="30"/>
    <s v="Medium"/>
    <n v="1"/>
    <n v="1"/>
    <x v="4"/>
    <x v="0"/>
    <n v="30"/>
    <x v="0"/>
    <b v="1"/>
    <b v="1"/>
    <b v="0"/>
    <b v="1"/>
  </r>
  <r>
    <x v="0"/>
    <x v="1566"/>
    <s v="Client_411"/>
    <x v="4"/>
    <x v="4"/>
    <x v="2"/>
    <x v="179"/>
    <x v="11"/>
    <x v="11"/>
    <x v="1"/>
    <x v="2"/>
    <x v="5"/>
    <x v="5"/>
    <x v="600"/>
    <n v="3582.49"/>
    <n v="17"/>
    <s v="Medium"/>
    <n v="0"/>
    <n v="1"/>
    <x v="2"/>
    <x v="1"/>
    <n v="18"/>
    <x v="0"/>
    <b v="1"/>
    <b v="0"/>
    <b v="0"/>
    <b v="0"/>
  </r>
  <r>
    <x v="0"/>
    <x v="1567"/>
    <s v="Client_2533"/>
    <x v="1"/>
    <x v="12"/>
    <x v="0"/>
    <x v="652"/>
    <x v="9"/>
    <x v="9"/>
    <x v="0"/>
    <x v="3"/>
    <x v="2"/>
    <x v="2"/>
    <x v="233"/>
    <n v="4153.96"/>
    <n v="5"/>
    <s v="High"/>
    <n v="0"/>
    <n v="0"/>
    <x v="0"/>
    <x v="0"/>
    <n v="42"/>
    <x v="2"/>
    <b v="1"/>
    <b v="1"/>
    <b v="0"/>
    <b v="0"/>
  </r>
  <r>
    <x v="1"/>
    <x v="1568"/>
    <s v="Client_1751"/>
    <x v="3"/>
    <x v="9"/>
    <x v="1"/>
    <x v="271"/>
    <x v="0"/>
    <x v="0"/>
    <x v="1"/>
    <x v="0"/>
    <x v="0"/>
    <x v="0"/>
    <x v="269"/>
    <n v="2586.7600000000002"/>
    <n v="4"/>
    <s v="Medium"/>
    <n v="0"/>
    <n v="1"/>
    <x v="1"/>
    <x v="1"/>
    <n v="12"/>
    <x v="2"/>
    <b v="1"/>
    <b v="0"/>
    <b v="0"/>
    <b v="0"/>
  </r>
  <r>
    <x v="3"/>
    <x v="1569"/>
    <s v="Client_1007"/>
    <x v="1"/>
    <x v="7"/>
    <x v="2"/>
    <x v="594"/>
    <x v="2"/>
    <x v="2"/>
    <x v="0"/>
    <x v="1"/>
    <x v="1"/>
    <x v="1"/>
    <x v="359"/>
    <n v="1982.95"/>
    <n v="28"/>
    <s v="Medium"/>
    <n v="0"/>
    <n v="1"/>
    <x v="2"/>
    <x v="0"/>
    <n v="24"/>
    <x v="0"/>
    <b v="1"/>
    <b v="1"/>
    <b v="0"/>
    <b v="0"/>
  </r>
  <r>
    <x v="2"/>
    <x v="1570"/>
    <s v="Client_1612"/>
    <x v="4"/>
    <x v="1"/>
    <x v="3"/>
    <x v="653"/>
    <x v="4"/>
    <x v="4"/>
    <x v="0"/>
    <x v="3"/>
    <x v="1"/>
    <x v="1"/>
    <x v="337"/>
    <n v="3775.11"/>
    <n v="29"/>
    <s v="Medium"/>
    <n v="0"/>
    <n v="0"/>
    <x v="3"/>
    <x v="1"/>
    <n v="6"/>
    <x v="0"/>
    <b v="1"/>
    <b v="0"/>
    <b v="0"/>
    <b v="0"/>
  </r>
  <r>
    <x v="0"/>
    <x v="1571"/>
    <s v="Client_886"/>
    <x v="3"/>
    <x v="3"/>
    <x v="3"/>
    <x v="654"/>
    <x v="3"/>
    <x v="3"/>
    <x v="1"/>
    <x v="2"/>
    <x v="5"/>
    <x v="5"/>
    <x v="601"/>
    <n v="4511.63"/>
    <n v="38"/>
    <s v="High"/>
    <n v="0"/>
    <n v="0"/>
    <x v="3"/>
    <x v="0"/>
    <n v="24"/>
    <x v="0"/>
    <b v="1"/>
    <b v="1"/>
    <b v="0"/>
    <b v="0"/>
  </r>
  <r>
    <x v="2"/>
    <x v="1572"/>
    <s v="Client_610"/>
    <x v="0"/>
    <x v="0"/>
    <x v="2"/>
    <x v="655"/>
    <x v="4"/>
    <x v="4"/>
    <x v="0"/>
    <x v="3"/>
    <x v="6"/>
    <x v="6"/>
    <x v="145"/>
    <n v="2188.8200000000002"/>
    <n v="12"/>
    <s v="Medium"/>
    <n v="0"/>
    <n v="1"/>
    <x v="2"/>
    <x v="0"/>
    <n v="66"/>
    <x v="0"/>
    <b v="1"/>
    <b v="1"/>
    <b v="0"/>
    <b v="0"/>
  </r>
  <r>
    <x v="3"/>
    <x v="1573"/>
    <s v="Client_1029"/>
    <x v="1"/>
    <x v="6"/>
    <x v="1"/>
    <x v="51"/>
    <x v="7"/>
    <x v="7"/>
    <x v="1"/>
    <x v="0"/>
    <x v="3"/>
    <x v="3"/>
    <x v="426"/>
    <n v="4632.82"/>
    <n v="27"/>
    <s v="High"/>
    <n v="0"/>
    <n v="1"/>
    <x v="1"/>
    <x v="0"/>
    <n v="42"/>
    <x v="0"/>
    <b v="1"/>
    <b v="1"/>
    <b v="0"/>
    <b v="0"/>
  </r>
  <r>
    <x v="1"/>
    <x v="1574"/>
    <s v="Client_2158"/>
    <x v="2"/>
    <x v="6"/>
    <x v="3"/>
    <x v="231"/>
    <x v="11"/>
    <x v="11"/>
    <x v="0"/>
    <x v="2"/>
    <x v="4"/>
    <x v="4"/>
    <x v="566"/>
    <n v="2629.68"/>
    <n v="5"/>
    <s v="Medium"/>
    <n v="0"/>
    <n v="0"/>
    <x v="3"/>
    <x v="0"/>
    <n v="60"/>
    <x v="2"/>
    <b v="1"/>
    <b v="1"/>
    <b v="0"/>
    <b v="0"/>
  </r>
  <r>
    <x v="2"/>
    <x v="1575"/>
    <s v="Client_1430"/>
    <x v="3"/>
    <x v="13"/>
    <x v="0"/>
    <x v="394"/>
    <x v="0"/>
    <x v="0"/>
    <x v="0"/>
    <x v="0"/>
    <x v="3"/>
    <x v="3"/>
    <x v="91"/>
    <n v="1204.69"/>
    <n v="16"/>
    <s v="Low"/>
    <n v="0"/>
    <n v="0"/>
    <x v="0"/>
    <x v="0"/>
    <n v="48"/>
    <x v="0"/>
    <b v="1"/>
    <b v="1"/>
    <b v="0"/>
    <b v="0"/>
  </r>
  <r>
    <x v="1"/>
    <x v="1576"/>
    <s v="Client_1966"/>
    <x v="3"/>
    <x v="13"/>
    <x v="2"/>
    <x v="324"/>
    <x v="4"/>
    <x v="4"/>
    <x v="0"/>
    <x v="3"/>
    <x v="6"/>
    <x v="6"/>
    <x v="69"/>
    <n v="3814.53"/>
    <n v="14"/>
    <s v="Medium"/>
    <n v="0"/>
    <n v="1"/>
    <x v="2"/>
    <x v="0"/>
    <n v="30"/>
    <x v="0"/>
    <b v="1"/>
    <b v="1"/>
    <b v="0"/>
    <b v="0"/>
  </r>
  <r>
    <x v="2"/>
    <x v="1577"/>
    <s v="Client_049"/>
    <x v="4"/>
    <x v="8"/>
    <x v="3"/>
    <x v="385"/>
    <x v="7"/>
    <x v="7"/>
    <x v="1"/>
    <x v="0"/>
    <x v="3"/>
    <x v="3"/>
    <x v="222"/>
    <n v="1602.6"/>
    <n v="28"/>
    <s v="Low"/>
    <n v="0"/>
    <n v="0"/>
    <x v="3"/>
    <x v="0"/>
    <n v="42"/>
    <x v="0"/>
    <b v="1"/>
    <b v="1"/>
    <b v="0"/>
    <b v="0"/>
  </r>
  <r>
    <x v="1"/>
    <x v="1578"/>
    <s v="Client_738"/>
    <x v="2"/>
    <x v="14"/>
    <x v="0"/>
    <x v="605"/>
    <x v="6"/>
    <x v="6"/>
    <x v="0"/>
    <x v="1"/>
    <x v="2"/>
    <x v="2"/>
    <x v="467"/>
    <n v="2254"/>
    <n v="32"/>
    <s v="Medium"/>
    <n v="0"/>
    <n v="0"/>
    <x v="0"/>
    <x v="0"/>
    <n v="72"/>
    <x v="0"/>
    <b v="1"/>
    <b v="1"/>
    <b v="0"/>
    <b v="0"/>
  </r>
  <r>
    <x v="3"/>
    <x v="1579"/>
    <s v="Client_637"/>
    <x v="4"/>
    <x v="12"/>
    <x v="4"/>
    <x v="380"/>
    <x v="4"/>
    <x v="4"/>
    <x v="1"/>
    <x v="3"/>
    <x v="0"/>
    <x v="0"/>
    <x v="602"/>
    <n v="4966.58"/>
    <n v="36"/>
    <s v="High"/>
    <n v="1"/>
    <n v="1"/>
    <x v="4"/>
    <x v="0"/>
    <n v="66"/>
    <x v="0"/>
    <b v="1"/>
    <b v="1"/>
    <b v="0"/>
    <b v="1"/>
  </r>
  <r>
    <x v="2"/>
    <x v="1580"/>
    <s v="Client_709"/>
    <x v="2"/>
    <x v="0"/>
    <x v="1"/>
    <x v="594"/>
    <x v="2"/>
    <x v="2"/>
    <x v="0"/>
    <x v="1"/>
    <x v="1"/>
    <x v="1"/>
    <x v="39"/>
    <n v="1231.1199999999999"/>
    <n v="2"/>
    <s v="Low"/>
    <n v="0"/>
    <n v="1"/>
    <x v="1"/>
    <x v="0"/>
    <n v="24"/>
    <x v="1"/>
    <b v="1"/>
    <b v="1"/>
    <b v="0"/>
    <b v="0"/>
  </r>
  <r>
    <x v="3"/>
    <x v="1581"/>
    <s v="Client_1935"/>
    <x v="0"/>
    <x v="1"/>
    <x v="2"/>
    <x v="560"/>
    <x v="1"/>
    <x v="1"/>
    <x v="0"/>
    <x v="0"/>
    <x v="5"/>
    <x v="5"/>
    <x v="358"/>
    <n v="4047.47"/>
    <n v="48"/>
    <s v="High"/>
    <n v="0"/>
    <n v="1"/>
    <x v="2"/>
    <x v="0"/>
    <n v="24"/>
    <x v="0"/>
    <b v="1"/>
    <b v="1"/>
    <b v="0"/>
    <b v="0"/>
  </r>
  <r>
    <x v="1"/>
    <x v="1582"/>
    <s v="Client_2770"/>
    <x v="4"/>
    <x v="1"/>
    <x v="4"/>
    <x v="656"/>
    <x v="11"/>
    <x v="11"/>
    <x v="0"/>
    <x v="2"/>
    <x v="3"/>
    <x v="3"/>
    <x v="500"/>
    <n v="2702.7"/>
    <n v="33"/>
    <s v="Medium"/>
    <n v="1"/>
    <n v="1"/>
    <x v="4"/>
    <x v="0"/>
    <n v="42"/>
    <x v="0"/>
    <b v="1"/>
    <b v="1"/>
    <b v="0"/>
    <b v="1"/>
  </r>
  <r>
    <x v="0"/>
    <x v="1583"/>
    <s v="Client_2418"/>
    <x v="3"/>
    <x v="11"/>
    <x v="0"/>
    <x v="504"/>
    <x v="11"/>
    <x v="11"/>
    <x v="0"/>
    <x v="2"/>
    <x v="6"/>
    <x v="6"/>
    <x v="61"/>
    <n v="3696.75"/>
    <n v="27"/>
    <s v="Medium"/>
    <n v="0"/>
    <n v="0"/>
    <x v="0"/>
    <x v="0"/>
    <n v="30"/>
    <x v="0"/>
    <b v="1"/>
    <b v="1"/>
    <b v="0"/>
    <b v="0"/>
  </r>
  <r>
    <x v="2"/>
    <x v="1584"/>
    <s v="Client_995"/>
    <x v="1"/>
    <x v="10"/>
    <x v="0"/>
    <x v="266"/>
    <x v="10"/>
    <x v="10"/>
    <x v="1"/>
    <x v="1"/>
    <x v="6"/>
    <x v="6"/>
    <x v="523"/>
    <n v="1977.39"/>
    <s v="N/A"/>
    <s v="Medium"/>
    <n v="0"/>
    <n v="0"/>
    <x v="0"/>
    <x v="1"/>
    <n v="6"/>
    <x v="0"/>
    <b v="1"/>
    <b v="0"/>
    <b v="0"/>
    <b v="0"/>
  </r>
  <r>
    <x v="3"/>
    <x v="1585"/>
    <s v="Client_183"/>
    <x v="0"/>
    <x v="3"/>
    <x v="4"/>
    <x v="527"/>
    <x v="10"/>
    <x v="10"/>
    <x v="0"/>
    <x v="1"/>
    <x v="4"/>
    <x v="4"/>
    <x v="228"/>
    <n v="1601.1"/>
    <n v="9"/>
    <s v="Low"/>
    <n v="1"/>
    <n v="1"/>
    <x v="4"/>
    <x v="0"/>
    <n v="48"/>
    <x v="0"/>
    <b v="1"/>
    <b v="1"/>
    <b v="0"/>
    <b v="1"/>
  </r>
  <r>
    <x v="1"/>
    <x v="1586"/>
    <s v="Client_2608"/>
    <x v="2"/>
    <x v="0"/>
    <x v="0"/>
    <x v="546"/>
    <x v="1"/>
    <x v="1"/>
    <x v="1"/>
    <x v="0"/>
    <x v="0"/>
    <x v="0"/>
    <x v="183"/>
    <n v="2611.8000000000002"/>
    <n v="25"/>
    <s v="Medium"/>
    <n v="0"/>
    <n v="0"/>
    <x v="0"/>
    <x v="1"/>
    <n v="18"/>
    <x v="0"/>
    <b v="1"/>
    <b v="0"/>
    <b v="0"/>
    <b v="0"/>
  </r>
  <r>
    <x v="3"/>
    <x v="1587"/>
    <s v="Client_1589"/>
    <x v="0"/>
    <x v="12"/>
    <x v="2"/>
    <x v="160"/>
    <x v="6"/>
    <x v="6"/>
    <x v="0"/>
    <x v="1"/>
    <x v="3"/>
    <x v="3"/>
    <x v="551"/>
    <n v="2803.75"/>
    <n v="38"/>
    <s v="Medium"/>
    <n v="0"/>
    <n v="1"/>
    <x v="2"/>
    <x v="1"/>
    <n v="6"/>
    <x v="0"/>
    <b v="1"/>
    <b v="0"/>
    <b v="0"/>
    <b v="0"/>
  </r>
  <r>
    <x v="1"/>
    <x v="1588"/>
    <s v="Client_865"/>
    <x v="4"/>
    <x v="10"/>
    <x v="0"/>
    <x v="104"/>
    <x v="11"/>
    <x v="11"/>
    <x v="0"/>
    <x v="2"/>
    <x v="2"/>
    <x v="2"/>
    <x v="111"/>
    <n v="3815.43"/>
    <n v="1"/>
    <s v="Medium"/>
    <n v="0"/>
    <n v="0"/>
    <x v="0"/>
    <x v="0"/>
    <n v="24"/>
    <x v="1"/>
    <b v="1"/>
    <b v="1"/>
    <b v="0"/>
    <b v="0"/>
  </r>
  <r>
    <x v="0"/>
    <x v="1589"/>
    <s v="Client_2038"/>
    <x v="2"/>
    <x v="9"/>
    <x v="0"/>
    <x v="113"/>
    <x v="8"/>
    <x v="8"/>
    <x v="0"/>
    <x v="3"/>
    <x v="2"/>
    <x v="2"/>
    <x v="506"/>
    <n v="1739.96"/>
    <n v="33"/>
    <s v="Low"/>
    <n v="0"/>
    <n v="0"/>
    <x v="0"/>
    <x v="0"/>
    <n v="54"/>
    <x v="0"/>
    <b v="1"/>
    <b v="1"/>
    <b v="0"/>
    <b v="0"/>
  </r>
  <r>
    <x v="2"/>
    <x v="1590"/>
    <s v="Client_148"/>
    <x v="2"/>
    <x v="12"/>
    <x v="4"/>
    <x v="614"/>
    <x v="3"/>
    <x v="3"/>
    <x v="0"/>
    <x v="2"/>
    <x v="1"/>
    <x v="1"/>
    <x v="583"/>
    <n v="1365.94"/>
    <n v="12"/>
    <s v="Low"/>
    <n v="1"/>
    <n v="1"/>
    <x v="4"/>
    <x v="1"/>
    <n v="6"/>
    <x v="0"/>
    <b v="1"/>
    <b v="0"/>
    <b v="0"/>
    <b v="1"/>
  </r>
  <r>
    <x v="1"/>
    <x v="1591"/>
    <s v="Client_2961"/>
    <x v="0"/>
    <x v="1"/>
    <x v="1"/>
    <x v="162"/>
    <x v="6"/>
    <x v="6"/>
    <x v="0"/>
    <x v="1"/>
    <x v="0"/>
    <x v="0"/>
    <x v="71"/>
    <n v="2658.24"/>
    <n v="30"/>
    <s v="Medium"/>
    <n v="0"/>
    <n v="1"/>
    <x v="1"/>
    <x v="0"/>
    <n v="54"/>
    <x v="0"/>
    <b v="1"/>
    <b v="1"/>
    <b v="0"/>
    <b v="0"/>
  </r>
  <r>
    <x v="0"/>
    <x v="1592"/>
    <s v="Client_1615"/>
    <x v="4"/>
    <x v="12"/>
    <x v="2"/>
    <x v="373"/>
    <x v="6"/>
    <x v="6"/>
    <x v="0"/>
    <x v="1"/>
    <x v="3"/>
    <x v="3"/>
    <x v="603"/>
    <n v="1996.51"/>
    <n v="3"/>
    <s v="Medium"/>
    <n v="0"/>
    <n v="1"/>
    <x v="2"/>
    <x v="0"/>
    <n v="66"/>
    <x v="2"/>
    <b v="1"/>
    <b v="1"/>
    <b v="0"/>
    <b v="0"/>
  </r>
  <r>
    <x v="0"/>
    <x v="1593"/>
    <s v="Client_740"/>
    <x v="3"/>
    <x v="9"/>
    <x v="2"/>
    <x v="657"/>
    <x v="9"/>
    <x v="9"/>
    <x v="0"/>
    <x v="3"/>
    <x v="4"/>
    <x v="4"/>
    <x v="397"/>
    <n v="1135.1600000000001"/>
    <n v="32"/>
    <s v="Low"/>
    <n v="0"/>
    <n v="1"/>
    <x v="2"/>
    <x v="1"/>
    <n v="12"/>
    <x v="0"/>
    <b v="1"/>
    <b v="0"/>
    <b v="0"/>
    <b v="0"/>
  </r>
  <r>
    <x v="0"/>
    <x v="1594"/>
    <s v="Client_430"/>
    <x v="3"/>
    <x v="3"/>
    <x v="0"/>
    <x v="658"/>
    <x v="10"/>
    <x v="10"/>
    <x v="1"/>
    <x v="1"/>
    <x v="5"/>
    <x v="5"/>
    <x v="604"/>
    <n v="1936.46"/>
    <n v="9"/>
    <s v="Low"/>
    <n v="0"/>
    <n v="0"/>
    <x v="0"/>
    <x v="1"/>
    <n v="6"/>
    <x v="0"/>
    <b v="1"/>
    <b v="0"/>
    <b v="0"/>
    <b v="0"/>
  </r>
  <r>
    <x v="1"/>
    <x v="1595"/>
    <s v="Client_1164"/>
    <x v="0"/>
    <x v="12"/>
    <x v="0"/>
    <x v="646"/>
    <x v="1"/>
    <x v="1"/>
    <x v="1"/>
    <x v="0"/>
    <x v="6"/>
    <x v="6"/>
    <x v="605"/>
    <n v="4315.3"/>
    <n v="17"/>
    <s v="High"/>
    <n v="0"/>
    <n v="0"/>
    <x v="0"/>
    <x v="0"/>
    <n v="24"/>
    <x v="0"/>
    <b v="1"/>
    <b v="1"/>
    <b v="0"/>
    <b v="0"/>
  </r>
  <r>
    <x v="1"/>
    <x v="1596"/>
    <s v="Client_750"/>
    <x v="2"/>
    <x v="0"/>
    <x v="2"/>
    <x v="230"/>
    <x v="4"/>
    <x v="4"/>
    <x v="0"/>
    <x v="3"/>
    <x v="0"/>
    <x v="0"/>
    <x v="383"/>
    <n v="1257.5"/>
    <n v="33"/>
    <s v="Low"/>
    <n v="0"/>
    <n v="1"/>
    <x v="2"/>
    <x v="0"/>
    <n v="36"/>
    <x v="0"/>
    <b v="1"/>
    <b v="1"/>
    <b v="0"/>
    <b v="0"/>
  </r>
  <r>
    <x v="2"/>
    <x v="1597"/>
    <s v="Client_1000"/>
    <x v="3"/>
    <x v="2"/>
    <x v="4"/>
    <x v="39"/>
    <x v="7"/>
    <x v="7"/>
    <x v="1"/>
    <x v="0"/>
    <x v="2"/>
    <x v="2"/>
    <x v="10"/>
    <n v="4953.92"/>
    <n v="25"/>
    <s v="High"/>
    <n v="1"/>
    <n v="1"/>
    <x v="4"/>
    <x v="0"/>
    <n v="30"/>
    <x v="0"/>
    <b v="1"/>
    <b v="1"/>
    <b v="0"/>
    <b v="1"/>
  </r>
  <r>
    <x v="2"/>
    <x v="1598"/>
    <s v="Client_976"/>
    <x v="2"/>
    <x v="9"/>
    <x v="4"/>
    <x v="659"/>
    <x v="1"/>
    <x v="1"/>
    <x v="1"/>
    <x v="0"/>
    <x v="3"/>
    <x v="3"/>
    <x v="38"/>
    <n v="3729.19"/>
    <n v="49"/>
    <s v="Medium"/>
    <n v="1"/>
    <n v="1"/>
    <x v="4"/>
    <x v="1"/>
    <n v="18"/>
    <x v="0"/>
    <b v="1"/>
    <b v="0"/>
    <b v="0"/>
    <b v="1"/>
  </r>
  <r>
    <x v="3"/>
    <x v="1599"/>
    <s v="Client_1009"/>
    <x v="2"/>
    <x v="5"/>
    <x v="2"/>
    <x v="412"/>
    <x v="7"/>
    <x v="7"/>
    <x v="0"/>
    <x v="0"/>
    <x v="5"/>
    <x v="5"/>
    <x v="514"/>
    <n v="1490.38"/>
    <n v="18"/>
    <s v="Low"/>
    <n v="0"/>
    <n v="1"/>
    <x v="2"/>
    <x v="1"/>
    <n v="18"/>
    <x v="0"/>
    <b v="1"/>
    <b v="0"/>
    <b v="0"/>
    <b v="0"/>
  </r>
  <r>
    <x v="1"/>
    <x v="1600"/>
    <s v="Client_1065"/>
    <x v="1"/>
    <x v="4"/>
    <x v="3"/>
    <x v="384"/>
    <x v="11"/>
    <x v="11"/>
    <x v="1"/>
    <x v="2"/>
    <x v="5"/>
    <x v="5"/>
    <x v="224"/>
    <n v="1609.03"/>
    <n v="18"/>
    <s v="Low"/>
    <n v="0"/>
    <n v="0"/>
    <x v="3"/>
    <x v="0"/>
    <n v="36"/>
    <x v="0"/>
    <b v="1"/>
    <b v="1"/>
    <b v="0"/>
    <b v="0"/>
  </r>
  <r>
    <x v="1"/>
    <x v="1601"/>
    <s v="Client_2929"/>
    <x v="2"/>
    <x v="7"/>
    <x v="3"/>
    <x v="181"/>
    <x v="4"/>
    <x v="4"/>
    <x v="1"/>
    <x v="3"/>
    <x v="4"/>
    <x v="4"/>
    <x v="167"/>
    <n v="4845.82"/>
    <n v="1"/>
    <s v="High"/>
    <n v="0"/>
    <n v="0"/>
    <x v="3"/>
    <x v="0"/>
    <n v="36"/>
    <x v="1"/>
    <b v="1"/>
    <b v="1"/>
    <b v="0"/>
    <b v="0"/>
  </r>
  <r>
    <x v="3"/>
    <x v="1602"/>
    <s v="Client_2267"/>
    <x v="3"/>
    <x v="11"/>
    <x v="2"/>
    <x v="440"/>
    <x v="6"/>
    <x v="6"/>
    <x v="1"/>
    <x v="1"/>
    <x v="2"/>
    <x v="2"/>
    <x v="606"/>
    <n v="1973.16"/>
    <n v="14"/>
    <s v="Low"/>
    <n v="0"/>
    <n v="1"/>
    <x v="2"/>
    <x v="0"/>
    <n v="42"/>
    <x v="0"/>
    <b v="1"/>
    <b v="1"/>
    <b v="0"/>
    <b v="0"/>
  </r>
  <r>
    <x v="3"/>
    <x v="1603"/>
    <s v="Client_819"/>
    <x v="3"/>
    <x v="7"/>
    <x v="3"/>
    <x v="602"/>
    <x v="6"/>
    <x v="6"/>
    <x v="1"/>
    <x v="1"/>
    <x v="5"/>
    <x v="5"/>
    <x v="49"/>
    <n v="3103.17"/>
    <n v="5"/>
    <s v="Medium"/>
    <n v="0"/>
    <n v="0"/>
    <x v="3"/>
    <x v="0"/>
    <n v="60"/>
    <x v="2"/>
    <b v="1"/>
    <b v="1"/>
    <b v="0"/>
    <b v="0"/>
  </r>
  <r>
    <x v="1"/>
    <x v="1604"/>
    <s v="Client_1002"/>
    <x v="2"/>
    <x v="0"/>
    <x v="0"/>
    <x v="204"/>
    <x v="9"/>
    <x v="9"/>
    <x v="1"/>
    <x v="3"/>
    <x v="1"/>
    <x v="1"/>
    <x v="459"/>
    <n v="3461.42"/>
    <n v="13"/>
    <s v="Medium"/>
    <n v="0"/>
    <n v="0"/>
    <x v="0"/>
    <x v="2"/>
    <n v="0"/>
    <x v="0"/>
    <b v="1"/>
    <b v="0"/>
    <b v="0"/>
    <b v="0"/>
  </r>
  <r>
    <x v="0"/>
    <x v="1605"/>
    <s v="Client_364"/>
    <x v="0"/>
    <x v="3"/>
    <x v="1"/>
    <x v="280"/>
    <x v="10"/>
    <x v="10"/>
    <x v="0"/>
    <x v="1"/>
    <x v="1"/>
    <x v="1"/>
    <x v="101"/>
    <n v="1513.09"/>
    <n v="48"/>
    <s v="Low"/>
    <n v="0"/>
    <n v="1"/>
    <x v="1"/>
    <x v="1"/>
    <n v="18"/>
    <x v="0"/>
    <b v="1"/>
    <b v="0"/>
    <b v="0"/>
    <b v="0"/>
  </r>
  <r>
    <x v="3"/>
    <x v="1606"/>
    <s v="Client_1017"/>
    <x v="4"/>
    <x v="8"/>
    <x v="4"/>
    <x v="432"/>
    <x v="5"/>
    <x v="5"/>
    <x v="0"/>
    <x v="2"/>
    <x v="4"/>
    <x v="4"/>
    <x v="118"/>
    <n v="2611.9299999999998"/>
    <n v="49"/>
    <s v="Medium"/>
    <n v="1"/>
    <n v="1"/>
    <x v="4"/>
    <x v="1"/>
    <n v="12"/>
    <x v="0"/>
    <b v="1"/>
    <b v="0"/>
    <b v="0"/>
    <b v="1"/>
  </r>
  <r>
    <x v="0"/>
    <x v="1607"/>
    <s v="Client_2667"/>
    <x v="0"/>
    <x v="8"/>
    <x v="1"/>
    <x v="549"/>
    <x v="2"/>
    <x v="2"/>
    <x v="0"/>
    <x v="1"/>
    <x v="5"/>
    <x v="5"/>
    <x v="211"/>
    <n v="3004.23"/>
    <n v="29"/>
    <s v="Medium"/>
    <n v="0"/>
    <n v="1"/>
    <x v="1"/>
    <x v="1"/>
    <n v="6"/>
    <x v="0"/>
    <b v="1"/>
    <b v="0"/>
    <b v="0"/>
    <b v="0"/>
  </r>
  <r>
    <x v="1"/>
    <x v="1608"/>
    <s v="Client_690"/>
    <x v="1"/>
    <x v="11"/>
    <x v="0"/>
    <x v="532"/>
    <x v="8"/>
    <x v="8"/>
    <x v="1"/>
    <x v="3"/>
    <x v="2"/>
    <x v="2"/>
    <x v="473"/>
    <n v="1609.03"/>
    <n v="15"/>
    <s v="Low"/>
    <n v="0"/>
    <n v="0"/>
    <x v="0"/>
    <x v="1"/>
    <n v="6"/>
    <x v="0"/>
    <b v="1"/>
    <b v="0"/>
    <b v="0"/>
    <b v="0"/>
  </r>
  <r>
    <x v="1"/>
    <x v="1609"/>
    <s v="Client_2336"/>
    <x v="1"/>
    <x v="6"/>
    <x v="2"/>
    <x v="361"/>
    <x v="5"/>
    <x v="5"/>
    <x v="0"/>
    <x v="2"/>
    <x v="0"/>
    <x v="0"/>
    <x v="8"/>
    <n v="4310.32"/>
    <n v="10"/>
    <s v="High"/>
    <n v="0"/>
    <n v="1"/>
    <x v="2"/>
    <x v="1"/>
    <n v="12"/>
    <x v="0"/>
    <b v="1"/>
    <b v="0"/>
    <b v="0"/>
    <b v="0"/>
  </r>
  <r>
    <x v="1"/>
    <x v="1610"/>
    <s v="Client_2513"/>
    <x v="1"/>
    <x v="10"/>
    <x v="0"/>
    <x v="429"/>
    <x v="5"/>
    <x v="5"/>
    <x v="1"/>
    <x v="2"/>
    <x v="3"/>
    <x v="3"/>
    <x v="607"/>
    <n v="1800"/>
    <n v="41"/>
    <s v="Low"/>
    <n v="0"/>
    <n v="0"/>
    <x v="0"/>
    <x v="1"/>
    <n v="18"/>
    <x v="0"/>
    <b v="1"/>
    <b v="0"/>
    <b v="0"/>
    <b v="0"/>
  </r>
  <r>
    <x v="2"/>
    <x v="1611"/>
    <s v="Client_1863"/>
    <x v="4"/>
    <x v="12"/>
    <x v="2"/>
    <x v="660"/>
    <x v="3"/>
    <x v="3"/>
    <x v="0"/>
    <x v="2"/>
    <x v="4"/>
    <x v="4"/>
    <x v="129"/>
    <n v="4464.32"/>
    <n v="5"/>
    <s v="High"/>
    <n v="0"/>
    <n v="1"/>
    <x v="2"/>
    <x v="0"/>
    <n v="42"/>
    <x v="2"/>
    <b v="1"/>
    <b v="1"/>
    <b v="0"/>
    <b v="0"/>
  </r>
  <r>
    <x v="1"/>
    <x v="1612"/>
    <s v="Client_2196"/>
    <x v="3"/>
    <x v="7"/>
    <x v="1"/>
    <x v="285"/>
    <x v="8"/>
    <x v="8"/>
    <x v="1"/>
    <x v="3"/>
    <x v="6"/>
    <x v="6"/>
    <x v="155"/>
    <n v="4540.6000000000004"/>
    <n v="3"/>
    <s v="High"/>
    <n v="0"/>
    <n v="1"/>
    <x v="1"/>
    <x v="0"/>
    <n v="54"/>
    <x v="2"/>
    <b v="1"/>
    <b v="1"/>
    <b v="0"/>
    <b v="0"/>
  </r>
  <r>
    <x v="0"/>
    <x v="1613"/>
    <s v="Client_2807"/>
    <x v="3"/>
    <x v="0"/>
    <x v="0"/>
    <x v="456"/>
    <x v="10"/>
    <x v="10"/>
    <x v="1"/>
    <x v="1"/>
    <x v="5"/>
    <x v="5"/>
    <x v="577"/>
    <n v="4972.71"/>
    <n v="1"/>
    <s v="High"/>
    <n v="0"/>
    <n v="0"/>
    <x v="0"/>
    <x v="1"/>
    <n v="18"/>
    <x v="1"/>
    <b v="1"/>
    <b v="0"/>
    <b v="0"/>
    <b v="0"/>
  </r>
  <r>
    <x v="1"/>
    <x v="1614"/>
    <s v="Client_1563"/>
    <x v="1"/>
    <x v="12"/>
    <x v="3"/>
    <x v="303"/>
    <x v="5"/>
    <x v="5"/>
    <x v="0"/>
    <x v="2"/>
    <x v="3"/>
    <x v="3"/>
    <x v="299"/>
    <n v="3504.35"/>
    <n v="1"/>
    <s v="Medium"/>
    <n v="0"/>
    <n v="0"/>
    <x v="3"/>
    <x v="0"/>
    <n v="48"/>
    <x v="1"/>
    <b v="1"/>
    <b v="1"/>
    <b v="0"/>
    <b v="0"/>
  </r>
  <r>
    <x v="1"/>
    <x v="1615"/>
    <s v="Client_428"/>
    <x v="3"/>
    <x v="14"/>
    <x v="1"/>
    <x v="7"/>
    <x v="5"/>
    <x v="5"/>
    <x v="0"/>
    <x v="2"/>
    <x v="4"/>
    <x v="4"/>
    <x v="0"/>
    <n v="2138.94"/>
    <n v="28"/>
    <s v="Medium"/>
    <n v="0"/>
    <n v="1"/>
    <x v="1"/>
    <x v="0"/>
    <n v="36"/>
    <x v="0"/>
    <b v="1"/>
    <b v="1"/>
    <b v="0"/>
    <b v="0"/>
  </r>
  <r>
    <x v="1"/>
    <x v="1616"/>
    <s v="Client_2619"/>
    <x v="0"/>
    <x v="0"/>
    <x v="1"/>
    <x v="416"/>
    <x v="5"/>
    <x v="5"/>
    <x v="1"/>
    <x v="2"/>
    <x v="3"/>
    <x v="3"/>
    <x v="608"/>
    <n v="3679.99"/>
    <n v="1"/>
    <s v="Medium"/>
    <n v="0"/>
    <n v="1"/>
    <x v="1"/>
    <x v="3"/>
    <n v="0"/>
    <x v="1"/>
    <b v="1"/>
    <b v="0"/>
    <b v="0"/>
    <b v="0"/>
  </r>
  <r>
    <x v="3"/>
    <x v="1617"/>
    <s v="Client_1888"/>
    <x v="4"/>
    <x v="7"/>
    <x v="2"/>
    <x v="469"/>
    <x v="8"/>
    <x v="8"/>
    <x v="1"/>
    <x v="3"/>
    <x v="1"/>
    <x v="1"/>
    <x v="427"/>
    <n v="4182.3"/>
    <n v="29"/>
    <s v="High"/>
    <n v="0"/>
    <n v="1"/>
    <x v="2"/>
    <x v="0"/>
    <n v="36"/>
    <x v="0"/>
    <b v="1"/>
    <b v="1"/>
    <b v="0"/>
    <b v="0"/>
  </r>
  <r>
    <x v="0"/>
    <x v="1618"/>
    <s v="Client_405"/>
    <x v="4"/>
    <x v="9"/>
    <x v="4"/>
    <x v="541"/>
    <x v="1"/>
    <x v="1"/>
    <x v="0"/>
    <x v="0"/>
    <x v="6"/>
    <x v="6"/>
    <x v="573"/>
    <n v="2761.52"/>
    <n v="43"/>
    <s v="Medium"/>
    <n v="1"/>
    <n v="1"/>
    <x v="4"/>
    <x v="1"/>
    <n v="6"/>
    <x v="0"/>
    <b v="1"/>
    <b v="0"/>
    <b v="0"/>
    <b v="1"/>
  </r>
  <r>
    <x v="0"/>
    <x v="1619"/>
    <s v="Client_1546"/>
    <x v="2"/>
    <x v="7"/>
    <x v="1"/>
    <x v="252"/>
    <x v="2"/>
    <x v="2"/>
    <x v="0"/>
    <x v="1"/>
    <x v="0"/>
    <x v="0"/>
    <x v="203"/>
    <n v="3063.8"/>
    <n v="37"/>
    <s v="Medium"/>
    <n v="0"/>
    <n v="1"/>
    <x v="1"/>
    <x v="0"/>
    <n v="24"/>
    <x v="0"/>
    <b v="1"/>
    <b v="1"/>
    <b v="0"/>
    <b v="0"/>
  </r>
  <r>
    <x v="1"/>
    <x v="1620"/>
    <s v="Client_1024"/>
    <x v="0"/>
    <x v="6"/>
    <x v="1"/>
    <x v="156"/>
    <x v="5"/>
    <x v="5"/>
    <x v="1"/>
    <x v="2"/>
    <x v="1"/>
    <x v="1"/>
    <x v="445"/>
    <n v="2617.89"/>
    <n v="37"/>
    <s v="Medium"/>
    <n v="0"/>
    <n v="1"/>
    <x v="1"/>
    <x v="0"/>
    <n v="24"/>
    <x v="0"/>
    <b v="1"/>
    <b v="1"/>
    <b v="0"/>
    <b v="0"/>
  </r>
  <r>
    <x v="3"/>
    <x v="1621"/>
    <s v="Client_2446"/>
    <x v="2"/>
    <x v="13"/>
    <x v="4"/>
    <x v="661"/>
    <x v="1"/>
    <x v="1"/>
    <x v="1"/>
    <x v="0"/>
    <x v="5"/>
    <x v="5"/>
    <x v="29"/>
    <n v="2226.29"/>
    <n v="2"/>
    <s v="Medium"/>
    <n v="1"/>
    <n v="1"/>
    <x v="4"/>
    <x v="0"/>
    <n v="54"/>
    <x v="1"/>
    <b v="1"/>
    <b v="1"/>
    <b v="0"/>
    <b v="1"/>
  </r>
  <r>
    <x v="3"/>
    <x v="1622"/>
    <s v="Client_1276"/>
    <x v="1"/>
    <x v="12"/>
    <x v="0"/>
    <x v="89"/>
    <x v="10"/>
    <x v="10"/>
    <x v="0"/>
    <x v="1"/>
    <x v="0"/>
    <x v="0"/>
    <x v="24"/>
    <n v="2950.89"/>
    <n v="7"/>
    <s v="Medium"/>
    <n v="0"/>
    <n v="0"/>
    <x v="0"/>
    <x v="1"/>
    <n v="12"/>
    <x v="0"/>
    <b v="1"/>
    <b v="0"/>
    <b v="0"/>
    <b v="0"/>
  </r>
  <r>
    <x v="3"/>
    <x v="1623"/>
    <s v="Client_2086"/>
    <x v="0"/>
    <x v="3"/>
    <x v="2"/>
    <x v="307"/>
    <x v="11"/>
    <x v="11"/>
    <x v="1"/>
    <x v="2"/>
    <x v="2"/>
    <x v="2"/>
    <x v="274"/>
    <n v="4479.08"/>
    <n v="41"/>
    <s v="High"/>
    <n v="0"/>
    <n v="1"/>
    <x v="2"/>
    <x v="0"/>
    <n v="24"/>
    <x v="0"/>
    <b v="1"/>
    <b v="1"/>
    <b v="0"/>
    <b v="0"/>
  </r>
  <r>
    <x v="2"/>
    <x v="1624"/>
    <s v="Client_342"/>
    <x v="4"/>
    <x v="9"/>
    <x v="0"/>
    <x v="409"/>
    <x v="6"/>
    <x v="6"/>
    <x v="0"/>
    <x v="1"/>
    <x v="0"/>
    <x v="0"/>
    <x v="41"/>
    <n v="1507.39"/>
    <n v="15"/>
    <s v="Low"/>
    <n v="0"/>
    <n v="0"/>
    <x v="0"/>
    <x v="0"/>
    <n v="24"/>
    <x v="0"/>
    <b v="1"/>
    <b v="1"/>
    <b v="0"/>
    <b v="0"/>
  </r>
  <r>
    <x v="3"/>
    <x v="1625"/>
    <s v="Client_529"/>
    <x v="1"/>
    <x v="6"/>
    <x v="4"/>
    <x v="497"/>
    <x v="7"/>
    <x v="7"/>
    <x v="0"/>
    <x v="0"/>
    <x v="5"/>
    <x v="5"/>
    <x v="246"/>
    <n v="2299.12"/>
    <n v="30"/>
    <s v="Medium"/>
    <n v="1"/>
    <n v="1"/>
    <x v="4"/>
    <x v="1"/>
    <n v="6"/>
    <x v="0"/>
    <b v="1"/>
    <b v="0"/>
    <b v="0"/>
    <b v="1"/>
  </r>
  <r>
    <x v="2"/>
    <x v="1626"/>
    <s v="Client_2551"/>
    <x v="0"/>
    <x v="1"/>
    <x v="1"/>
    <x v="185"/>
    <x v="1"/>
    <x v="1"/>
    <x v="0"/>
    <x v="0"/>
    <x v="4"/>
    <x v="4"/>
    <x v="243"/>
    <n v="4875.1400000000003"/>
    <n v="9"/>
    <s v="High"/>
    <n v="0"/>
    <n v="1"/>
    <x v="1"/>
    <x v="0"/>
    <n v="30"/>
    <x v="0"/>
    <b v="1"/>
    <b v="1"/>
    <b v="0"/>
    <b v="0"/>
  </r>
  <r>
    <x v="0"/>
    <x v="1627"/>
    <s v="Client_2209"/>
    <x v="4"/>
    <x v="14"/>
    <x v="2"/>
    <x v="634"/>
    <x v="9"/>
    <x v="9"/>
    <x v="0"/>
    <x v="3"/>
    <x v="6"/>
    <x v="6"/>
    <x v="213"/>
    <n v="1413.77"/>
    <n v="11"/>
    <s v="Low"/>
    <n v="0"/>
    <n v="1"/>
    <x v="2"/>
    <x v="0"/>
    <n v="42"/>
    <x v="0"/>
    <b v="1"/>
    <b v="1"/>
    <b v="0"/>
    <b v="0"/>
  </r>
  <r>
    <x v="1"/>
    <x v="1628"/>
    <s v="Client_2144"/>
    <x v="1"/>
    <x v="1"/>
    <x v="4"/>
    <x v="662"/>
    <x v="4"/>
    <x v="4"/>
    <x v="0"/>
    <x v="3"/>
    <x v="4"/>
    <x v="4"/>
    <x v="50"/>
    <n v="4586.3900000000003"/>
    <n v="8"/>
    <s v="High"/>
    <n v="1"/>
    <n v="1"/>
    <x v="4"/>
    <x v="0"/>
    <n v="54"/>
    <x v="0"/>
    <b v="1"/>
    <b v="1"/>
    <b v="0"/>
    <b v="1"/>
  </r>
  <r>
    <x v="0"/>
    <x v="1629"/>
    <s v="Client_2824"/>
    <x v="2"/>
    <x v="5"/>
    <x v="3"/>
    <x v="408"/>
    <x v="6"/>
    <x v="6"/>
    <x v="0"/>
    <x v="1"/>
    <x v="0"/>
    <x v="0"/>
    <x v="423"/>
    <n v="2001.36"/>
    <n v="1"/>
    <s v="Medium"/>
    <n v="0"/>
    <n v="0"/>
    <x v="3"/>
    <x v="0"/>
    <n v="48"/>
    <x v="1"/>
    <b v="1"/>
    <b v="1"/>
    <b v="0"/>
    <b v="0"/>
  </r>
  <r>
    <x v="3"/>
    <x v="1630"/>
    <s v="Client_1281"/>
    <x v="2"/>
    <x v="13"/>
    <x v="0"/>
    <x v="243"/>
    <x v="3"/>
    <x v="3"/>
    <x v="1"/>
    <x v="2"/>
    <x v="2"/>
    <x v="2"/>
    <x v="202"/>
    <n v="2199.42"/>
    <n v="33"/>
    <s v="Medium"/>
    <n v="0"/>
    <n v="0"/>
    <x v="0"/>
    <x v="0"/>
    <n v="30"/>
    <x v="0"/>
    <b v="1"/>
    <b v="1"/>
    <b v="0"/>
    <b v="0"/>
  </r>
  <r>
    <x v="0"/>
    <x v="1631"/>
    <s v="Client_2858"/>
    <x v="0"/>
    <x v="0"/>
    <x v="0"/>
    <x v="388"/>
    <x v="11"/>
    <x v="11"/>
    <x v="0"/>
    <x v="2"/>
    <x v="0"/>
    <x v="0"/>
    <x v="609"/>
    <n v="2252.92"/>
    <n v="28"/>
    <s v="Medium"/>
    <n v="0"/>
    <n v="0"/>
    <x v="0"/>
    <x v="0"/>
    <n v="60"/>
    <x v="0"/>
    <b v="1"/>
    <b v="1"/>
    <b v="0"/>
    <b v="0"/>
  </r>
  <r>
    <x v="1"/>
    <x v="1632"/>
    <s v="Client_076"/>
    <x v="3"/>
    <x v="3"/>
    <x v="0"/>
    <x v="182"/>
    <x v="8"/>
    <x v="8"/>
    <x v="1"/>
    <x v="3"/>
    <x v="3"/>
    <x v="3"/>
    <x v="18"/>
    <n v="3563.78"/>
    <n v="2"/>
    <s v="Medium"/>
    <n v="0"/>
    <n v="0"/>
    <x v="0"/>
    <x v="0"/>
    <n v="36"/>
    <x v="1"/>
    <b v="1"/>
    <b v="1"/>
    <b v="0"/>
    <b v="0"/>
  </r>
  <r>
    <x v="0"/>
    <x v="1633"/>
    <s v="Client_1680"/>
    <x v="0"/>
    <x v="9"/>
    <x v="3"/>
    <x v="449"/>
    <x v="5"/>
    <x v="5"/>
    <x v="1"/>
    <x v="2"/>
    <x v="1"/>
    <x v="1"/>
    <x v="208"/>
    <n v="1644.2"/>
    <n v="49"/>
    <s v="Low"/>
    <n v="0"/>
    <n v="0"/>
    <x v="3"/>
    <x v="2"/>
    <n v="0"/>
    <x v="0"/>
    <b v="1"/>
    <b v="0"/>
    <b v="0"/>
    <b v="0"/>
  </r>
  <r>
    <x v="3"/>
    <x v="1634"/>
    <s v="Client_2889"/>
    <x v="0"/>
    <x v="10"/>
    <x v="2"/>
    <x v="316"/>
    <x v="7"/>
    <x v="7"/>
    <x v="0"/>
    <x v="0"/>
    <x v="0"/>
    <x v="0"/>
    <x v="610"/>
    <n v="1732.51"/>
    <n v="44"/>
    <s v="Low"/>
    <n v="0"/>
    <n v="1"/>
    <x v="2"/>
    <x v="0"/>
    <n v="66"/>
    <x v="0"/>
    <b v="1"/>
    <b v="1"/>
    <b v="0"/>
    <b v="0"/>
  </r>
  <r>
    <x v="2"/>
    <x v="1635"/>
    <s v="Client_1512"/>
    <x v="2"/>
    <x v="1"/>
    <x v="0"/>
    <x v="31"/>
    <x v="4"/>
    <x v="4"/>
    <x v="0"/>
    <x v="3"/>
    <x v="4"/>
    <x v="4"/>
    <x v="248"/>
    <n v="2592.5300000000002"/>
    <n v="18"/>
    <s v="Medium"/>
    <n v="0"/>
    <n v="0"/>
    <x v="0"/>
    <x v="0"/>
    <n v="42"/>
    <x v="0"/>
    <b v="1"/>
    <b v="1"/>
    <b v="0"/>
    <b v="0"/>
  </r>
  <r>
    <x v="0"/>
    <x v="1636"/>
    <s v="Client_741"/>
    <x v="1"/>
    <x v="12"/>
    <x v="1"/>
    <x v="310"/>
    <x v="11"/>
    <x v="11"/>
    <x v="0"/>
    <x v="2"/>
    <x v="6"/>
    <x v="6"/>
    <x v="611"/>
    <n v="1777.49"/>
    <n v="7"/>
    <s v="Low"/>
    <n v="0"/>
    <n v="1"/>
    <x v="1"/>
    <x v="1"/>
    <n v="6"/>
    <x v="0"/>
    <b v="1"/>
    <b v="0"/>
    <b v="0"/>
    <b v="0"/>
  </r>
  <r>
    <x v="1"/>
    <x v="1637"/>
    <s v="Client_1896"/>
    <x v="4"/>
    <x v="9"/>
    <x v="1"/>
    <x v="54"/>
    <x v="4"/>
    <x v="4"/>
    <x v="0"/>
    <x v="3"/>
    <x v="2"/>
    <x v="2"/>
    <x v="568"/>
    <n v="4525.22"/>
    <n v="32"/>
    <s v="High"/>
    <n v="0"/>
    <n v="1"/>
    <x v="1"/>
    <x v="0"/>
    <n v="24"/>
    <x v="0"/>
    <b v="1"/>
    <b v="1"/>
    <b v="0"/>
    <b v="0"/>
  </r>
  <r>
    <x v="0"/>
    <x v="1638"/>
    <s v="Client_717"/>
    <x v="1"/>
    <x v="12"/>
    <x v="1"/>
    <x v="403"/>
    <x v="8"/>
    <x v="8"/>
    <x v="1"/>
    <x v="3"/>
    <x v="5"/>
    <x v="5"/>
    <x v="164"/>
    <n v="3585.52"/>
    <n v="39"/>
    <s v="Medium"/>
    <n v="0"/>
    <n v="1"/>
    <x v="1"/>
    <x v="1"/>
    <n v="18"/>
    <x v="0"/>
    <b v="1"/>
    <b v="0"/>
    <b v="0"/>
    <b v="0"/>
  </r>
  <r>
    <x v="2"/>
    <x v="1639"/>
    <s v="Client_1187"/>
    <x v="2"/>
    <x v="6"/>
    <x v="1"/>
    <x v="408"/>
    <x v="6"/>
    <x v="6"/>
    <x v="0"/>
    <x v="1"/>
    <x v="0"/>
    <x v="0"/>
    <x v="242"/>
    <n v="3257.06"/>
    <n v="48"/>
    <s v="Medium"/>
    <n v="0"/>
    <n v="1"/>
    <x v="1"/>
    <x v="1"/>
    <n v="6"/>
    <x v="0"/>
    <b v="1"/>
    <b v="0"/>
    <b v="0"/>
    <b v="0"/>
  </r>
  <r>
    <x v="1"/>
    <x v="1640"/>
    <s v="Client_1489"/>
    <x v="4"/>
    <x v="12"/>
    <x v="0"/>
    <x v="531"/>
    <x v="10"/>
    <x v="10"/>
    <x v="0"/>
    <x v="1"/>
    <x v="3"/>
    <x v="3"/>
    <x v="175"/>
    <n v="1679.59"/>
    <n v="35"/>
    <s v="Low"/>
    <n v="0"/>
    <n v="0"/>
    <x v="0"/>
    <x v="1"/>
    <n v="12"/>
    <x v="0"/>
    <b v="1"/>
    <b v="0"/>
    <b v="0"/>
    <b v="0"/>
  </r>
  <r>
    <x v="3"/>
    <x v="1641"/>
    <s v="Client_842"/>
    <x v="2"/>
    <x v="11"/>
    <x v="2"/>
    <x v="526"/>
    <x v="10"/>
    <x v="10"/>
    <x v="1"/>
    <x v="1"/>
    <x v="6"/>
    <x v="6"/>
    <x v="520"/>
    <n v="2850.25"/>
    <n v="5"/>
    <s v="Medium"/>
    <n v="0"/>
    <n v="1"/>
    <x v="2"/>
    <x v="1"/>
    <n v="12"/>
    <x v="2"/>
    <b v="1"/>
    <b v="0"/>
    <b v="0"/>
    <b v="0"/>
  </r>
  <r>
    <x v="1"/>
    <x v="1642"/>
    <s v="Client_1412"/>
    <x v="4"/>
    <x v="6"/>
    <x v="2"/>
    <x v="566"/>
    <x v="0"/>
    <x v="0"/>
    <x v="1"/>
    <x v="0"/>
    <x v="2"/>
    <x v="2"/>
    <x v="422"/>
    <n v="1192.58"/>
    <n v="22"/>
    <s v="Low"/>
    <n v="0"/>
    <n v="1"/>
    <x v="2"/>
    <x v="0"/>
    <n v="36"/>
    <x v="0"/>
    <b v="1"/>
    <b v="1"/>
    <b v="0"/>
    <b v="0"/>
  </r>
  <r>
    <x v="2"/>
    <x v="1643"/>
    <s v="Client_341"/>
    <x v="2"/>
    <x v="7"/>
    <x v="3"/>
    <x v="546"/>
    <x v="1"/>
    <x v="1"/>
    <x v="1"/>
    <x v="0"/>
    <x v="0"/>
    <x v="0"/>
    <x v="589"/>
    <n v="3853.73"/>
    <n v="31"/>
    <s v="Medium"/>
    <n v="0"/>
    <n v="0"/>
    <x v="3"/>
    <x v="0"/>
    <n v="60"/>
    <x v="0"/>
    <b v="1"/>
    <b v="1"/>
    <b v="0"/>
    <b v="0"/>
  </r>
  <r>
    <x v="1"/>
    <x v="1644"/>
    <s v="Client_2666"/>
    <x v="3"/>
    <x v="9"/>
    <x v="0"/>
    <x v="388"/>
    <x v="11"/>
    <x v="11"/>
    <x v="0"/>
    <x v="2"/>
    <x v="0"/>
    <x v="0"/>
    <x v="324"/>
    <n v="4021.18"/>
    <n v="2"/>
    <s v="High"/>
    <n v="0"/>
    <n v="0"/>
    <x v="0"/>
    <x v="2"/>
    <n v="0"/>
    <x v="1"/>
    <b v="1"/>
    <b v="0"/>
    <b v="0"/>
    <b v="0"/>
  </r>
  <r>
    <x v="3"/>
    <x v="1645"/>
    <s v="Client_1542"/>
    <x v="3"/>
    <x v="4"/>
    <x v="1"/>
    <x v="250"/>
    <x v="6"/>
    <x v="6"/>
    <x v="0"/>
    <x v="1"/>
    <x v="3"/>
    <x v="3"/>
    <x v="272"/>
    <n v="2349.77"/>
    <n v="24"/>
    <s v="Medium"/>
    <n v="0"/>
    <n v="1"/>
    <x v="1"/>
    <x v="0"/>
    <n v="60"/>
    <x v="0"/>
    <b v="1"/>
    <b v="1"/>
    <b v="0"/>
    <b v="0"/>
  </r>
  <r>
    <x v="1"/>
    <x v="1646"/>
    <s v="Client_924"/>
    <x v="1"/>
    <x v="10"/>
    <x v="4"/>
    <x v="276"/>
    <x v="9"/>
    <x v="9"/>
    <x v="0"/>
    <x v="3"/>
    <x v="3"/>
    <x v="3"/>
    <x v="414"/>
    <n v="3877.35"/>
    <n v="20"/>
    <s v="Medium"/>
    <n v="1"/>
    <n v="1"/>
    <x v="4"/>
    <x v="0"/>
    <n v="24"/>
    <x v="0"/>
    <b v="1"/>
    <b v="1"/>
    <b v="0"/>
    <b v="1"/>
  </r>
  <r>
    <x v="1"/>
    <x v="1647"/>
    <s v="Client_1258"/>
    <x v="4"/>
    <x v="5"/>
    <x v="4"/>
    <x v="518"/>
    <x v="8"/>
    <x v="8"/>
    <x v="1"/>
    <x v="3"/>
    <x v="6"/>
    <x v="6"/>
    <x v="243"/>
    <n v="2025.16"/>
    <n v="12"/>
    <s v="Medium"/>
    <n v="1"/>
    <n v="1"/>
    <x v="4"/>
    <x v="0"/>
    <n v="30"/>
    <x v="0"/>
    <b v="1"/>
    <b v="1"/>
    <b v="0"/>
    <b v="1"/>
  </r>
  <r>
    <x v="2"/>
    <x v="1648"/>
    <s v="Client_078"/>
    <x v="2"/>
    <x v="0"/>
    <x v="2"/>
    <x v="663"/>
    <x v="1"/>
    <x v="1"/>
    <x v="1"/>
    <x v="0"/>
    <x v="1"/>
    <x v="1"/>
    <x v="599"/>
    <n v="3280.3"/>
    <n v="10"/>
    <s v="Medium"/>
    <n v="0"/>
    <n v="1"/>
    <x v="2"/>
    <x v="1"/>
    <n v="12"/>
    <x v="0"/>
    <b v="1"/>
    <b v="0"/>
    <b v="0"/>
    <b v="0"/>
  </r>
  <r>
    <x v="1"/>
    <x v="1649"/>
    <s v="Client_1941"/>
    <x v="0"/>
    <x v="6"/>
    <x v="4"/>
    <x v="106"/>
    <x v="11"/>
    <x v="11"/>
    <x v="1"/>
    <x v="2"/>
    <x v="4"/>
    <x v="4"/>
    <x v="152"/>
    <n v="2797.77"/>
    <n v="32"/>
    <s v="Medium"/>
    <n v="1"/>
    <n v="1"/>
    <x v="4"/>
    <x v="0"/>
    <n v="66"/>
    <x v="0"/>
    <b v="1"/>
    <b v="1"/>
    <b v="0"/>
    <b v="1"/>
  </r>
  <r>
    <x v="1"/>
    <x v="1650"/>
    <s v="Client_362"/>
    <x v="1"/>
    <x v="9"/>
    <x v="2"/>
    <x v="554"/>
    <x v="8"/>
    <x v="8"/>
    <x v="1"/>
    <x v="3"/>
    <x v="4"/>
    <x v="4"/>
    <x v="612"/>
    <n v="2866.31"/>
    <n v="41"/>
    <s v="Medium"/>
    <n v="0"/>
    <n v="1"/>
    <x v="2"/>
    <x v="0"/>
    <n v="30"/>
    <x v="0"/>
    <b v="1"/>
    <b v="1"/>
    <b v="0"/>
    <b v="0"/>
  </r>
  <r>
    <x v="3"/>
    <x v="1651"/>
    <s v="Client_2951"/>
    <x v="3"/>
    <x v="5"/>
    <x v="2"/>
    <x v="49"/>
    <x v="3"/>
    <x v="3"/>
    <x v="1"/>
    <x v="2"/>
    <x v="5"/>
    <x v="5"/>
    <x v="407"/>
    <n v="1966.9"/>
    <n v="13"/>
    <s v="Low"/>
    <n v="0"/>
    <n v="1"/>
    <x v="2"/>
    <x v="1"/>
    <n v="24"/>
    <x v="0"/>
    <b v="1"/>
    <b v="0"/>
    <b v="0"/>
    <b v="0"/>
  </r>
  <r>
    <x v="0"/>
    <x v="1652"/>
    <s v="Client_963"/>
    <x v="3"/>
    <x v="13"/>
    <x v="2"/>
    <x v="219"/>
    <x v="10"/>
    <x v="10"/>
    <x v="0"/>
    <x v="1"/>
    <x v="4"/>
    <x v="4"/>
    <x v="186"/>
    <n v="3057.45"/>
    <n v="24"/>
    <s v="Medium"/>
    <n v="0"/>
    <n v="1"/>
    <x v="2"/>
    <x v="0"/>
    <n v="24"/>
    <x v="0"/>
    <b v="1"/>
    <b v="1"/>
    <b v="0"/>
    <b v="0"/>
  </r>
  <r>
    <x v="0"/>
    <x v="1653"/>
    <s v="Client_2781"/>
    <x v="2"/>
    <x v="8"/>
    <x v="1"/>
    <x v="203"/>
    <x v="2"/>
    <x v="2"/>
    <x v="1"/>
    <x v="1"/>
    <x v="3"/>
    <x v="3"/>
    <x v="229"/>
    <n v="1446.33"/>
    <n v="43"/>
    <s v="Low"/>
    <n v="0"/>
    <n v="1"/>
    <x v="1"/>
    <x v="0"/>
    <n v="48"/>
    <x v="0"/>
    <b v="1"/>
    <b v="1"/>
    <b v="0"/>
    <b v="0"/>
  </r>
  <r>
    <x v="0"/>
    <x v="1654"/>
    <s v="Client_120"/>
    <x v="2"/>
    <x v="1"/>
    <x v="4"/>
    <x v="664"/>
    <x v="5"/>
    <x v="5"/>
    <x v="1"/>
    <x v="2"/>
    <x v="2"/>
    <x v="2"/>
    <x v="359"/>
    <n v="2515.2600000000002"/>
    <n v="47"/>
    <s v="Medium"/>
    <n v="1"/>
    <n v="1"/>
    <x v="4"/>
    <x v="0"/>
    <n v="24"/>
    <x v="0"/>
    <b v="1"/>
    <b v="1"/>
    <b v="0"/>
    <b v="1"/>
  </r>
  <r>
    <x v="2"/>
    <x v="1655"/>
    <s v="Client_485"/>
    <x v="1"/>
    <x v="4"/>
    <x v="2"/>
    <x v="336"/>
    <x v="11"/>
    <x v="11"/>
    <x v="0"/>
    <x v="2"/>
    <x v="1"/>
    <x v="1"/>
    <x v="12"/>
    <n v="4225.34"/>
    <n v="35"/>
    <s v="High"/>
    <n v="0"/>
    <n v="1"/>
    <x v="2"/>
    <x v="0"/>
    <n v="60"/>
    <x v="0"/>
    <b v="1"/>
    <b v="1"/>
    <b v="0"/>
    <b v="0"/>
  </r>
  <r>
    <x v="1"/>
    <x v="1656"/>
    <s v="Client_2599"/>
    <x v="3"/>
    <x v="14"/>
    <x v="2"/>
    <x v="471"/>
    <x v="5"/>
    <x v="5"/>
    <x v="1"/>
    <x v="2"/>
    <x v="4"/>
    <x v="4"/>
    <x v="258"/>
    <n v="2208.67"/>
    <n v="34"/>
    <s v="Medium"/>
    <n v="0"/>
    <n v="1"/>
    <x v="2"/>
    <x v="0"/>
    <n v="42"/>
    <x v="0"/>
    <b v="1"/>
    <b v="1"/>
    <b v="0"/>
    <b v="0"/>
  </r>
  <r>
    <x v="2"/>
    <x v="1657"/>
    <s v="Client_2095"/>
    <x v="2"/>
    <x v="2"/>
    <x v="1"/>
    <x v="249"/>
    <x v="10"/>
    <x v="10"/>
    <x v="1"/>
    <x v="1"/>
    <x v="3"/>
    <x v="3"/>
    <x v="342"/>
    <n v="3722.39"/>
    <n v="26"/>
    <s v="Medium"/>
    <n v="0"/>
    <n v="1"/>
    <x v="1"/>
    <x v="0"/>
    <n v="48"/>
    <x v="0"/>
    <b v="1"/>
    <b v="1"/>
    <b v="0"/>
    <b v="0"/>
  </r>
  <r>
    <x v="2"/>
    <x v="1658"/>
    <s v="Client_631"/>
    <x v="3"/>
    <x v="4"/>
    <x v="2"/>
    <x v="495"/>
    <x v="3"/>
    <x v="3"/>
    <x v="0"/>
    <x v="2"/>
    <x v="2"/>
    <x v="2"/>
    <x v="21"/>
    <n v="3972.38"/>
    <n v="49"/>
    <s v="High"/>
    <n v="0"/>
    <n v="1"/>
    <x v="2"/>
    <x v="1"/>
    <n v="18"/>
    <x v="0"/>
    <b v="1"/>
    <b v="0"/>
    <b v="0"/>
    <b v="0"/>
  </r>
  <r>
    <x v="3"/>
    <x v="1659"/>
    <s v="Client_402"/>
    <x v="3"/>
    <x v="14"/>
    <x v="1"/>
    <x v="665"/>
    <x v="10"/>
    <x v="10"/>
    <x v="0"/>
    <x v="1"/>
    <x v="5"/>
    <x v="5"/>
    <x v="192"/>
    <n v="3315.48"/>
    <n v="21"/>
    <s v="Medium"/>
    <n v="0"/>
    <n v="1"/>
    <x v="1"/>
    <x v="0"/>
    <n v="36"/>
    <x v="0"/>
    <b v="1"/>
    <b v="1"/>
    <b v="0"/>
    <b v="0"/>
  </r>
  <r>
    <x v="1"/>
    <x v="1660"/>
    <s v="Client_1440"/>
    <x v="3"/>
    <x v="8"/>
    <x v="2"/>
    <x v="279"/>
    <x v="5"/>
    <x v="5"/>
    <x v="1"/>
    <x v="2"/>
    <x v="2"/>
    <x v="2"/>
    <x v="489"/>
    <n v="3355.97"/>
    <n v="2"/>
    <s v="Medium"/>
    <n v="0"/>
    <n v="1"/>
    <x v="2"/>
    <x v="1"/>
    <n v="6"/>
    <x v="1"/>
    <b v="1"/>
    <b v="0"/>
    <b v="0"/>
    <b v="0"/>
  </r>
  <r>
    <x v="2"/>
    <x v="1661"/>
    <s v="Client_2657"/>
    <x v="4"/>
    <x v="3"/>
    <x v="2"/>
    <x v="609"/>
    <x v="5"/>
    <x v="5"/>
    <x v="1"/>
    <x v="2"/>
    <x v="0"/>
    <x v="0"/>
    <x v="407"/>
    <n v="2581.11"/>
    <n v="25"/>
    <s v="Medium"/>
    <n v="0"/>
    <n v="1"/>
    <x v="2"/>
    <x v="1"/>
    <n v="24"/>
    <x v="0"/>
    <b v="1"/>
    <b v="0"/>
    <b v="0"/>
    <b v="0"/>
  </r>
  <r>
    <x v="3"/>
    <x v="1662"/>
    <s v="Client_1267"/>
    <x v="1"/>
    <x v="10"/>
    <x v="2"/>
    <x v="666"/>
    <x v="0"/>
    <x v="0"/>
    <x v="1"/>
    <x v="0"/>
    <x v="0"/>
    <x v="0"/>
    <x v="54"/>
    <n v="1669.95"/>
    <n v="46"/>
    <s v="Low"/>
    <n v="0"/>
    <n v="1"/>
    <x v="2"/>
    <x v="1"/>
    <n v="6"/>
    <x v="0"/>
    <b v="1"/>
    <b v="0"/>
    <b v="0"/>
    <b v="0"/>
  </r>
  <r>
    <x v="1"/>
    <x v="1663"/>
    <s v="Client_461"/>
    <x v="1"/>
    <x v="0"/>
    <x v="1"/>
    <x v="115"/>
    <x v="7"/>
    <x v="7"/>
    <x v="1"/>
    <x v="0"/>
    <x v="6"/>
    <x v="6"/>
    <x v="348"/>
    <n v="3666.4"/>
    <n v="50"/>
    <s v="Medium"/>
    <n v="0"/>
    <n v="1"/>
    <x v="1"/>
    <x v="0"/>
    <n v="36"/>
    <x v="0"/>
    <b v="1"/>
    <b v="1"/>
    <b v="0"/>
    <b v="0"/>
  </r>
  <r>
    <x v="1"/>
    <x v="1664"/>
    <s v="Client_376"/>
    <x v="2"/>
    <x v="7"/>
    <x v="1"/>
    <x v="590"/>
    <x v="9"/>
    <x v="9"/>
    <x v="0"/>
    <x v="3"/>
    <x v="2"/>
    <x v="2"/>
    <x v="262"/>
    <n v="1264.01"/>
    <n v="3"/>
    <s v="Low"/>
    <n v="0"/>
    <n v="1"/>
    <x v="1"/>
    <x v="1"/>
    <n v="6"/>
    <x v="2"/>
    <b v="1"/>
    <b v="0"/>
    <b v="0"/>
    <b v="0"/>
  </r>
  <r>
    <x v="3"/>
    <x v="1665"/>
    <s v="Client_2345"/>
    <x v="1"/>
    <x v="3"/>
    <x v="1"/>
    <x v="166"/>
    <x v="9"/>
    <x v="9"/>
    <x v="1"/>
    <x v="3"/>
    <x v="0"/>
    <x v="0"/>
    <x v="462"/>
    <n v="2333.64"/>
    <n v="13"/>
    <s v="Medium"/>
    <n v="0"/>
    <n v="1"/>
    <x v="1"/>
    <x v="0"/>
    <n v="30"/>
    <x v="0"/>
    <b v="1"/>
    <b v="1"/>
    <b v="0"/>
    <b v="0"/>
  </r>
  <r>
    <x v="0"/>
    <x v="1666"/>
    <s v="Client_1393"/>
    <x v="3"/>
    <x v="11"/>
    <x v="1"/>
    <x v="594"/>
    <x v="2"/>
    <x v="2"/>
    <x v="0"/>
    <x v="1"/>
    <x v="1"/>
    <x v="1"/>
    <x v="526"/>
    <n v="4854.54"/>
    <n v="14"/>
    <s v="High"/>
    <n v="0"/>
    <n v="1"/>
    <x v="1"/>
    <x v="0"/>
    <n v="54"/>
    <x v="0"/>
    <b v="1"/>
    <b v="1"/>
    <b v="0"/>
    <b v="0"/>
  </r>
  <r>
    <x v="1"/>
    <x v="1667"/>
    <s v="Client_843"/>
    <x v="4"/>
    <x v="1"/>
    <x v="4"/>
    <x v="129"/>
    <x v="10"/>
    <x v="10"/>
    <x v="1"/>
    <x v="1"/>
    <x v="0"/>
    <x v="0"/>
    <x v="271"/>
    <n v="3479.01"/>
    <n v="35"/>
    <s v="Medium"/>
    <n v="1"/>
    <n v="1"/>
    <x v="4"/>
    <x v="1"/>
    <n v="6"/>
    <x v="0"/>
    <b v="1"/>
    <b v="0"/>
    <b v="0"/>
    <b v="1"/>
  </r>
  <r>
    <x v="0"/>
    <x v="1668"/>
    <s v="Client_1084"/>
    <x v="2"/>
    <x v="8"/>
    <x v="0"/>
    <x v="406"/>
    <x v="11"/>
    <x v="11"/>
    <x v="0"/>
    <x v="2"/>
    <x v="5"/>
    <x v="5"/>
    <x v="255"/>
    <n v="3557.37"/>
    <n v="10"/>
    <s v="Medium"/>
    <n v="0"/>
    <n v="0"/>
    <x v="0"/>
    <x v="0"/>
    <n v="54"/>
    <x v="0"/>
    <b v="1"/>
    <b v="1"/>
    <b v="0"/>
    <b v="0"/>
  </r>
  <r>
    <x v="2"/>
    <x v="1669"/>
    <s v="Client_1034"/>
    <x v="3"/>
    <x v="9"/>
    <x v="3"/>
    <x v="397"/>
    <x v="2"/>
    <x v="2"/>
    <x v="0"/>
    <x v="1"/>
    <x v="0"/>
    <x v="0"/>
    <x v="613"/>
    <n v="3859.22"/>
    <n v="9"/>
    <s v="Medium"/>
    <n v="0"/>
    <n v="0"/>
    <x v="3"/>
    <x v="1"/>
    <n v="6"/>
    <x v="0"/>
    <b v="1"/>
    <b v="0"/>
    <b v="0"/>
    <b v="0"/>
  </r>
  <r>
    <x v="2"/>
    <x v="1670"/>
    <s v="Client_829"/>
    <x v="4"/>
    <x v="10"/>
    <x v="2"/>
    <x v="482"/>
    <x v="4"/>
    <x v="4"/>
    <x v="1"/>
    <x v="3"/>
    <x v="4"/>
    <x v="4"/>
    <x v="119"/>
    <n v="1215.72"/>
    <n v="1"/>
    <s v="Low"/>
    <n v="0"/>
    <n v="1"/>
    <x v="2"/>
    <x v="1"/>
    <n v="6"/>
    <x v="1"/>
    <b v="1"/>
    <b v="0"/>
    <b v="0"/>
    <b v="0"/>
  </r>
  <r>
    <x v="2"/>
    <x v="1671"/>
    <s v="Client_745"/>
    <x v="2"/>
    <x v="2"/>
    <x v="4"/>
    <x v="127"/>
    <x v="6"/>
    <x v="6"/>
    <x v="0"/>
    <x v="1"/>
    <x v="4"/>
    <x v="4"/>
    <x v="614"/>
    <n v="2747.08"/>
    <n v="49"/>
    <s v="Medium"/>
    <n v="1"/>
    <n v="1"/>
    <x v="4"/>
    <x v="0"/>
    <n v="24"/>
    <x v="0"/>
    <b v="1"/>
    <b v="1"/>
    <b v="0"/>
    <b v="1"/>
  </r>
  <r>
    <x v="0"/>
    <x v="1672"/>
    <s v="Client_2690"/>
    <x v="1"/>
    <x v="8"/>
    <x v="4"/>
    <x v="559"/>
    <x v="7"/>
    <x v="7"/>
    <x v="1"/>
    <x v="0"/>
    <x v="4"/>
    <x v="4"/>
    <x v="615"/>
    <n v="3957.73"/>
    <n v="34"/>
    <s v="High"/>
    <n v="1"/>
    <n v="1"/>
    <x v="4"/>
    <x v="0"/>
    <n v="54"/>
    <x v="0"/>
    <b v="1"/>
    <b v="1"/>
    <b v="0"/>
    <b v="1"/>
  </r>
  <r>
    <x v="2"/>
    <x v="1673"/>
    <s v="Client_949"/>
    <x v="4"/>
    <x v="12"/>
    <x v="0"/>
    <x v="23"/>
    <x v="3"/>
    <x v="3"/>
    <x v="1"/>
    <x v="2"/>
    <x v="6"/>
    <x v="6"/>
    <x v="98"/>
    <n v="3641.44"/>
    <n v="10"/>
    <s v="Medium"/>
    <n v="0"/>
    <n v="0"/>
    <x v="0"/>
    <x v="0"/>
    <n v="30"/>
    <x v="0"/>
    <b v="1"/>
    <b v="1"/>
    <b v="0"/>
    <b v="0"/>
  </r>
  <r>
    <x v="2"/>
    <x v="1674"/>
    <s v="Client_2204"/>
    <x v="0"/>
    <x v="13"/>
    <x v="4"/>
    <x v="450"/>
    <x v="0"/>
    <x v="0"/>
    <x v="0"/>
    <x v="0"/>
    <x v="1"/>
    <x v="1"/>
    <x v="433"/>
    <n v="4831.71"/>
    <n v="43"/>
    <s v="High"/>
    <n v="1"/>
    <n v="1"/>
    <x v="4"/>
    <x v="2"/>
    <n v="0"/>
    <x v="0"/>
    <b v="1"/>
    <b v="0"/>
    <b v="0"/>
    <b v="1"/>
  </r>
  <r>
    <x v="3"/>
    <x v="1675"/>
    <s v="Client_2507"/>
    <x v="1"/>
    <x v="7"/>
    <x v="0"/>
    <x v="525"/>
    <x v="7"/>
    <x v="7"/>
    <x v="0"/>
    <x v="0"/>
    <x v="0"/>
    <x v="0"/>
    <x v="31"/>
    <n v="2452.36"/>
    <n v="48"/>
    <s v="Medium"/>
    <n v="0"/>
    <n v="0"/>
    <x v="0"/>
    <x v="1"/>
    <n v="18"/>
    <x v="0"/>
    <b v="1"/>
    <b v="0"/>
    <b v="0"/>
    <b v="0"/>
  </r>
  <r>
    <x v="3"/>
    <x v="1676"/>
    <s v="Client_133"/>
    <x v="0"/>
    <x v="10"/>
    <x v="2"/>
    <x v="629"/>
    <x v="0"/>
    <x v="0"/>
    <x v="1"/>
    <x v="0"/>
    <x v="6"/>
    <x v="6"/>
    <x v="323"/>
    <n v="1360.19"/>
    <n v="40"/>
    <s v="Low"/>
    <n v="0"/>
    <n v="1"/>
    <x v="2"/>
    <x v="2"/>
    <n v="0"/>
    <x v="0"/>
    <b v="1"/>
    <b v="0"/>
    <b v="0"/>
    <b v="0"/>
  </r>
  <r>
    <x v="1"/>
    <x v="1677"/>
    <s v="Client_418"/>
    <x v="4"/>
    <x v="4"/>
    <x v="0"/>
    <x v="604"/>
    <x v="5"/>
    <x v="5"/>
    <x v="1"/>
    <x v="2"/>
    <x v="4"/>
    <x v="4"/>
    <x v="50"/>
    <n v="2050.62"/>
    <n v="7"/>
    <s v="Medium"/>
    <n v="0"/>
    <n v="0"/>
    <x v="0"/>
    <x v="0"/>
    <n v="54"/>
    <x v="0"/>
    <b v="1"/>
    <b v="1"/>
    <b v="0"/>
    <b v="0"/>
  </r>
  <r>
    <x v="3"/>
    <x v="1678"/>
    <s v="Client_2953"/>
    <x v="2"/>
    <x v="11"/>
    <x v="2"/>
    <x v="494"/>
    <x v="11"/>
    <x v="11"/>
    <x v="0"/>
    <x v="2"/>
    <x v="1"/>
    <x v="1"/>
    <x v="457"/>
    <n v="2583.77"/>
    <n v="5"/>
    <s v="Medium"/>
    <n v="0"/>
    <n v="1"/>
    <x v="2"/>
    <x v="1"/>
    <n v="6"/>
    <x v="2"/>
    <b v="1"/>
    <b v="0"/>
    <b v="0"/>
    <b v="0"/>
  </r>
  <r>
    <x v="1"/>
    <x v="1679"/>
    <s v="Client_2116"/>
    <x v="2"/>
    <x v="3"/>
    <x v="0"/>
    <x v="621"/>
    <x v="7"/>
    <x v="7"/>
    <x v="0"/>
    <x v="0"/>
    <x v="4"/>
    <x v="4"/>
    <x v="456"/>
    <n v="2254"/>
    <n v="6"/>
    <s v="Medium"/>
    <n v="0"/>
    <n v="0"/>
    <x v="0"/>
    <x v="0"/>
    <n v="66"/>
    <x v="0"/>
    <b v="1"/>
    <b v="1"/>
    <b v="0"/>
    <b v="0"/>
  </r>
  <r>
    <x v="1"/>
    <x v="1680"/>
    <s v="Client_681"/>
    <x v="4"/>
    <x v="3"/>
    <x v="2"/>
    <x v="594"/>
    <x v="2"/>
    <x v="2"/>
    <x v="0"/>
    <x v="1"/>
    <x v="1"/>
    <x v="1"/>
    <x v="128"/>
    <n v="1805.47"/>
    <n v="34"/>
    <s v="Low"/>
    <n v="0"/>
    <n v="1"/>
    <x v="2"/>
    <x v="1"/>
    <n v="6"/>
    <x v="0"/>
    <b v="1"/>
    <b v="0"/>
    <b v="0"/>
    <b v="0"/>
  </r>
  <r>
    <x v="2"/>
    <x v="1681"/>
    <s v="Client_880"/>
    <x v="0"/>
    <x v="7"/>
    <x v="3"/>
    <x v="646"/>
    <x v="1"/>
    <x v="1"/>
    <x v="1"/>
    <x v="0"/>
    <x v="6"/>
    <x v="6"/>
    <x v="128"/>
    <n v="2464.59"/>
    <n v="14"/>
    <s v="Medium"/>
    <n v="0"/>
    <n v="0"/>
    <x v="3"/>
    <x v="1"/>
    <n v="6"/>
    <x v="0"/>
    <b v="1"/>
    <b v="0"/>
    <b v="0"/>
    <b v="0"/>
  </r>
  <r>
    <x v="0"/>
    <x v="1682"/>
    <s v="Client_1227"/>
    <x v="2"/>
    <x v="14"/>
    <x v="2"/>
    <x v="355"/>
    <x v="2"/>
    <x v="2"/>
    <x v="0"/>
    <x v="1"/>
    <x v="6"/>
    <x v="6"/>
    <x v="235"/>
    <n v="4658.59"/>
    <n v="21"/>
    <s v="High"/>
    <n v="0"/>
    <n v="1"/>
    <x v="2"/>
    <x v="0"/>
    <n v="54"/>
    <x v="0"/>
    <b v="1"/>
    <b v="1"/>
    <b v="0"/>
    <b v="0"/>
  </r>
  <r>
    <x v="2"/>
    <x v="1683"/>
    <s v="Client_636"/>
    <x v="4"/>
    <x v="11"/>
    <x v="2"/>
    <x v="309"/>
    <x v="0"/>
    <x v="0"/>
    <x v="1"/>
    <x v="0"/>
    <x v="5"/>
    <x v="5"/>
    <x v="301"/>
    <n v="1434.56"/>
    <n v="49"/>
    <s v="Low"/>
    <n v="0"/>
    <n v="1"/>
    <x v="2"/>
    <x v="0"/>
    <n v="60"/>
    <x v="0"/>
    <b v="1"/>
    <b v="1"/>
    <b v="0"/>
    <b v="0"/>
  </r>
  <r>
    <x v="0"/>
    <x v="1684"/>
    <s v="Client_2899"/>
    <x v="3"/>
    <x v="4"/>
    <x v="1"/>
    <x v="520"/>
    <x v="8"/>
    <x v="8"/>
    <x v="0"/>
    <x v="3"/>
    <x v="5"/>
    <x v="5"/>
    <x v="236"/>
    <n v="4406.6099999999997"/>
    <n v="20"/>
    <s v="High"/>
    <n v="0"/>
    <n v="1"/>
    <x v="1"/>
    <x v="0"/>
    <n v="30"/>
    <x v="0"/>
    <b v="1"/>
    <b v="1"/>
    <b v="0"/>
    <b v="0"/>
  </r>
  <r>
    <x v="1"/>
    <x v="1685"/>
    <s v="Client_2107"/>
    <x v="2"/>
    <x v="11"/>
    <x v="4"/>
    <x v="40"/>
    <x v="9"/>
    <x v="9"/>
    <x v="1"/>
    <x v="3"/>
    <x v="0"/>
    <x v="0"/>
    <x v="229"/>
    <n v="2312.2800000000002"/>
    <n v="47"/>
    <s v="Medium"/>
    <n v="1"/>
    <n v="1"/>
    <x v="4"/>
    <x v="0"/>
    <n v="48"/>
    <x v="0"/>
    <b v="1"/>
    <b v="1"/>
    <b v="0"/>
    <b v="1"/>
  </r>
  <r>
    <x v="0"/>
    <x v="1686"/>
    <s v="Client_883"/>
    <x v="3"/>
    <x v="11"/>
    <x v="4"/>
    <x v="168"/>
    <x v="4"/>
    <x v="4"/>
    <x v="1"/>
    <x v="3"/>
    <x v="5"/>
    <x v="5"/>
    <x v="616"/>
    <n v="1042.24"/>
    <n v="2"/>
    <s v="Low"/>
    <n v="1"/>
    <n v="1"/>
    <x v="4"/>
    <x v="0"/>
    <n v="66"/>
    <x v="1"/>
    <b v="1"/>
    <b v="1"/>
    <b v="0"/>
    <b v="1"/>
  </r>
  <r>
    <x v="1"/>
    <x v="1687"/>
    <s v="Client_1071"/>
    <x v="1"/>
    <x v="7"/>
    <x v="0"/>
    <x v="667"/>
    <x v="3"/>
    <x v="3"/>
    <x v="1"/>
    <x v="2"/>
    <x v="0"/>
    <x v="0"/>
    <x v="155"/>
    <n v="2615.0500000000002"/>
    <n v="14"/>
    <s v="Medium"/>
    <n v="0"/>
    <n v="0"/>
    <x v="0"/>
    <x v="0"/>
    <n v="54"/>
    <x v="0"/>
    <b v="1"/>
    <b v="1"/>
    <b v="0"/>
    <b v="0"/>
  </r>
  <r>
    <x v="3"/>
    <x v="1688"/>
    <s v="Client_1748"/>
    <x v="1"/>
    <x v="7"/>
    <x v="0"/>
    <x v="588"/>
    <x v="0"/>
    <x v="0"/>
    <x v="1"/>
    <x v="0"/>
    <x v="1"/>
    <x v="1"/>
    <x v="152"/>
    <n v="2832.67"/>
    <n v="10"/>
    <s v="Medium"/>
    <n v="0"/>
    <n v="0"/>
    <x v="0"/>
    <x v="0"/>
    <n v="66"/>
    <x v="0"/>
    <b v="1"/>
    <b v="1"/>
    <b v="0"/>
    <b v="0"/>
  </r>
  <r>
    <x v="3"/>
    <x v="1689"/>
    <s v="Client_196"/>
    <x v="3"/>
    <x v="14"/>
    <x v="2"/>
    <x v="420"/>
    <x v="5"/>
    <x v="5"/>
    <x v="1"/>
    <x v="2"/>
    <x v="5"/>
    <x v="5"/>
    <x v="62"/>
    <n v="4258.79"/>
    <n v="48"/>
    <s v="High"/>
    <n v="0"/>
    <n v="1"/>
    <x v="2"/>
    <x v="0"/>
    <n v="24"/>
    <x v="0"/>
    <b v="1"/>
    <b v="1"/>
    <b v="0"/>
    <b v="0"/>
  </r>
  <r>
    <x v="2"/>
    <x v="1690"/>
    <s v="Client_1072"/>
    <x v="4"/>
    <x v="7"/>
    <x v="1"/>
    <x v="529"/>
    <x v="1"/>
    <x v="1"/>
    <x v="1"/>
    <x v="0"/>
    <x v="5"/>
    <x v="5"/>
    <x v="228"/>
    <n v="3318.02"/>
    <n v="45"/>
    <s v="Medium"/>
    <n v="0"/>
    <n v="1"/>
    <x v="1"/>
    <x v="0"/>
    <n v="48"/>
    <x v="0"/>
    <b v="1"/>
    <b v="1"/>
    <b v="0"/>
    <b v="0"/>
  </r>
  <r>
    <x v="3"/>
    <x v="1691"/>
    <s v="Client_1418"/>
    <x v="4"/>
    <x v="11"/>
    <x v="2"/>
    <x v="663"/>
    <x v="1"/>
    <x v="1"/>
    <x v="1"/>
    <x v="0"/>
    <x v="1"/>
    <x v="1"/>
    <x v="617"/>
    <n v="1836.66"/>
    <n v="12"/>
    <s v="Low"/>
    <n v="0"/>
    <n v="1"/>
    <x v="2"/>
    <x v="0"/>
    <n v="48"/>
    <x v="0"/>
    <b v="1"/>
    <b v="1"/>
    <b v="0"/>
    <b v="0"/>
  </r>
  <r>
    <x v="0"/>
    <x v="1692"/>
    <s v="Client_1702"/>
    <x v="2"/>
    <x v="10"/>
    <x v="3"/>
    <x v="470"/>
    <x v="0"/>
    <x v="0"/>
    <x v="0"/>
    <x v="0"/>
    <x v="2"/>
    <x v="2"/>
    <x v="33"/>
    <n v="2029.52"/>
    <n v="50"/>
    <s v="Medium"/>
    <n v="0"/>
    <n v="0"/>
    <x v="3"/>
    <x v="0"/>
    <n v="66"/>
    <x v="0"/>
    <b v="1"/>
    <b v="1"/>
    <b v="0"/>
    <b v="0"/>
  </r>
  <r>
    <x v="1"/>
    <x v="1693"/>
    <s v="Client_2063"/>
    <x v="4"/>
    <x v="11"/>
    <x v="0"/>
    <x v="535"/>
    <x v="9"/>
    <x v="9"/>
    <x v="1"/>
    <x v="3"/>
    <x v="0"/>
    <x v="0"/>
    <x v="478"/>
    <n v="4233.79"/>
    <n v="36"/>
    <s v="High"/>
    <n v="0"/>
    <n v="0"/>
    <x v="0"/>
    <x v="0"/>
    <n v="36"/>
    <x v="0"/>
    <b v="1"/>
    <b v="1"/>
    <b v="0"/>
    <b v="0"/>
  </r>
  <r>
    <x v="2"/>
    <x v="1694"/>
    <s v="Client_871"/>
    <x v="2"/>
    <x v="9"/>
    <x v="0"/>
    <x v="517"/>
    <x v="11"/>
    <x v="11"/>
    <x v="0"/>
    <x v="2"/>
    <x v="6"/>
    <x v="6"/>
    <x v="368"/>
    <n v="2982.69"/>
    <n v="24"/>
    <s v="Medium"/>
    <n v="0"/>
    <n v="0"/>
    <x v="0"/>
    <x v="2"/>
    <n v="0"/>
    <x v="0"/>
    <b v="1"/>
    <b v="0"/>
    <b v="0"/>
    <b v="0"/>
  </r>
  <r>
    <x v="3"/>
    <x v="1695"/>
    <s v="Client_1602"/>
    <x v="1"/>
    <x v="5"/>
    <x v="1"/>
    <x v="476"/>
    <x v="2"/>
    <x v="2"/>
    <x v="1"/>
    <x v="1"/>
    <x v="1"/>
    <x v="1"/>
    <x v="306"/>
    <n v="1153.3599999999999"/>
    <n v="45"/>
    <s v="Low"/>
    <n v="0"/>
    <n v="1"/>
    <x v="1"/>
    <x v="1"/>
    <n v="18"/>
    <x v="0"/>
    <b v="1"/>
    <b v="0"/>
    <b v="0"/>
    <b v="0"/>
  </r>
  <r>
    <x v="1"/>
    <x v="1696"/>
    <s v="Client_521"/>
    <x v="0"/>
    <x v="7"/>
    <x v="1"/>
    <x v="167"/>
    <x v="3"/>
    <x v="3"/>
    <x v="1"/>
    <x v="2"/>
    <x v="6"/>
    <x v="6"/>
    <x v="219"/>
    <n v="2206.94"/>
    <s v="N/A"/>
    <s v="Medium"/>
    <n v="0"/>
    <n v="1"/>
    <x v="1"/>
    <x v="0"/>
    <n v="36"/>
    <x v="0"/>
    <b v="1"/>
    <b v="1"/>
    <b v="0"/>
    <b v="0"/>
  </r>
  <r>
    <x v="0"/>
    <x v="1697"/>
    <s v="Client_742"/>
    <x v="1"/>
    <x v="4"/>
    <x v="4"/>
    <x v="133"/>
    <x v="5"/>
    <x v="5"/>
    <x v="0"/>
    <x v="2"/>
    <x v="2"/>
    <x v="2"/>
    <x v="10"/>
    <n v="4623.3500000000004"/>
    <n v="39"/>
    <s v="High"/>
    <n v="1"/>
    <n v="1"/>
    <x v="4"/>
    <x v="0"/>
    <n v="30"/>
    <x v="0"/>
    <b v="1"/>
    <b v="1"/>
    <b v="0"/>
    <b v="1"/>
  </r>
  <r>
    <x v="1"/>
    <x v="1698"/>
    <s v="Client_493"/>
    <x v="3"/>
    <x v="7"/>
    <x v="0"/>
    <x v="668"/>
    <x v="11"/>
    <x v="11"/>
    <x v="1"/>
    <x v="2"/>
    <x v="6"/>
    <x v="6"/>
    <x v="17"/>
    <n v="3015.85"/>
    <n v="3"/>
    <s v="Medium"/>
    <n v="0"/>
    <n v="0"/>
    <x v="0"/>
    <x v="1"/>
    <n v="18"/>
    <x v="2"/>
    <b v="1"/>
    <b v="0"/>
    <b v="0"/>
    <b v="0"/>
  </r>
  <r>
    <x v="3"/>
    <x v="1699"/>
    <s v="Client_664"/>
    <x v="4"/>
    <x v="11"/>
    <x v="4"/>
    <x v="22"/>
    <x v="1"/>
    <x v="1"/>
    <x v="0"/>
    <x v="0"/>
    <x v="5"/>
    <x v="5"/>
    <x v="525"/>
    <n v="1329.72"/>
    <n v="38"/>
    <s v="Low"/>
    <n v="1"/>
    <n v="1"/>
    <x v="4"/>
    <x v="0"/>
    <n v="48"/>
    <x v="0"/>
    <b v="1"/>
    <b v="1"/>
    <b v="0"/>
    <b v="1"/>
  </r>
  <r>
    <x v="1"/>
    <x v="1700"/>
    <s v="Client_571"/>
    <x v="0"/>
    <x v="13"/>
    <x v="2"/>
    <x v="178"/>
    <x v="5"/>
    <x v="5"/>
    <x v="1"/>
    <x v="2"/>
    <x v="1"/>
    <x v="1"/>
    <x v="486"/>
    <n v="2165.96"/>
    <n v="36"/>
    <s v="Medium"/>
    <n v="0"/>
    <n v="1"/>
    <x v="2"/>
    <x v="1"/>
    <n v="18"/>
    <x v="0"/>
    <b v="1"/>
    <b v="0"/>
    <b v="0"/>
    <b v="0"/>
  </r>
  <r>
    <x v="1"/>
    <x v="1701"/>
    <s v="Client_1547"/>
    <x v="1"/>
    <x v="1"/>
    <x v="3"/>
    <x v="344"/>
    <x v="2"/>
    <x v="2"/>
    <x v="0"/>
    <x v="1"/>
    <x v="6"/>
    <x v="6"/>
    <x v="368"/>
    <n v="3337.96"/>
    <n v="4"/>
    <s v="Medium"/>
    <n v="0"/>
    <n v="0"/>
    <x v="3"/>
    <x v="2"/>
    <n v="0"/>
    <x v="2"/>
    <b v="1"/>
    <b v="0"/>
    <b v="0"/>
    <b v="0"/>
  </r>
  <r>
    <x v="1"/>
    <x v="1702"/>
    <s v="Client_2836"/>
    <x v="4"/>
    <x v="7"/>
    <x v="1"/>
    <x v="55"/>
    <x v="8"/>
    <x v="8"/>
    <x v="0"/>
    <x v="3"/>
    <x v="4"/>
    <x v="4"/>
    <x v="158"/>
    <n v="4887.5"/>
    <n v="9"/>
    <s v="High"/>
    <n v="0"/>
    <n v="1"/>
    <x v="1"/>
    <x v="0"/>
    <n v="30"/>
    <x v="0"/>
    <b v="1"/>
    <b v="1"/>
    <b v="0"/>
    <b v="0"/>
  </r>
  <r>
    <x v="2"/>
    <x v="1703"/>
    <s v="Client_2215"/>
    <x v="3"/>
    <x v="7"/>
    <x v="0"/>
    <x v="511"/>
    <x v="7"/>
    <x v="7"/>
    <x v="0"/>
    <x v="0"/>
    <x v="2"/>
    <x v="2"/>
    <x v="618"/>
    <n v="3921.37"/>
    <n v="7"/>
    <s v="Medium"/>
    <n v="0"/>
    <n v="0"/>
    <x v="0"/>
    <x v="0"/>
    <n v="60"/>
    <x v="0"/>
    <b v="1"/>
    <b v="1"/>
    <b v="0"/>
    <b v="0"/>
  </r>
  <r>
    <x v="2"/>
    <x v="1704"/>
    <s v="Client_073"/>
    <x v="2"/>
    <x v="2"/>
    <x v="2"/>
    <x v="250"/>
    <x v="6"/>
    <x v="6"/>
    <x v="0"/>
    <x v="1"/>
    <x v="3"/>
    <x v="3"/>
    <x v="36"/>
    <n v="3350.64"/>
    <n v="5"/>
    <s v="Medium"/>
    <n v="0"/>
    <n v="1"/>
    <x v="2"/>
    <x v="0"/>
    <n v="36"/>
    <x v="2"/>
    <b v="1"/>
    <b v="1"/>
    <b v="0"/>
    <b v="0"/>
  </r>
  <r>
    <x v="0"/>
    <x v="1705"/>
    <s v="Client_1648"/>
    <x v="2"/>
    <x v="3"/>
    <x v="1"/>
    <x v="462"/>
    <x v="10"/>
    <x v="10"/>
    <x v="0"/>
    <x v="1"/>
    <x v="2"/>
    <x v="2"/>
    <x v="523"/>
    <n v="4235.82"/>
    <n v="46"/>
    <s v="High"/>
    <n v="0"/>
    <n v="1"/>
    <x v="1"/>
    <x v="1"/>
    <n v="6"/>
    <x v="0"/>
    <b v="1"/>
    <b v="0"/>
    <b v="0"/>
    <b v="0"/>
  </r>
  <r>
    <x v="1"/>
    <x v="1706"/>
    <s v="Client_1447"/>
    <x v="1"/>
    <x v="6"/>
    <x v="4"/>
    <x v="513"/>
    <x v="8"/>
    <x v="8"/>
    <x v="1"/>
    <x v="3"/>
    <x v="5"/>
    <x v="5"/>
    <x v="273"/>
    <n v="2221.37"/>
    <n v="4"/>
    <s v="Medium"/>
    <n v="1"/>
    <n v="1"/>
    <x v="4"/>
    <x v="1"/>
    <n v="6"/>
    <x v="2"/>
    <b v="1"/>
    <b v="0"/>
    <b v="0"/>
    <b v="1"/>
  </r>
  <r>
    <x v="2"/>
    <x v="1707"/>
    <s v="Client_1684"/>
    <x v="1"/>
    <x v="5"/>
    <x v="1"/>
    <x v="178"/>
    <x v="5"/>
    <x v="5"/>
    <x v="1"/>
    <x v="2"/>
    <x v="1"/>
    <x v="1"/>
    <x v="106"/>
    <n v="3076.62"/>
    <n v="9"/>
    <s v="Medium"/>
    <n v="0"/>
    <n v="1"/>
    <x v="1"/>
    <x v="1"/>
    <n v="12"/>
    <x v="0"/>
    <b v="1"/>
    <b v="0"/>
    <b v="0"/>
    <b v="0"/>
  </r>
  <r>
    <x v="3"/>
    <x v="1708"/>
    <s v="Client_2684"/>
    <x v="2"/>
    <x v="5"/>
    <x v="2"/>
    <x v="295"/>
    <x v="2"/>
    <x v="2"/>
    <x v="0"/>
    <x v="1"/>
    <x v="0"/>
    <x v="0"/>
    <x v="439"/>
    <n v="1588.15"/>
    <n v="44"/>
    <s v="Low"/>
    <n v="0"/>
    <n v="1"/>
    <x v="2"/>
    <x v="0"/>
    <n v="54"/>
    <x v="0"/>
    <b v="1"/>
    <b v="1"/>
    <b v="0"/>
    <b v="0"/>
  </r>
  <r>
    <x v="3"/>
    <x v="1709"/>
    <s v="Client_1650"/>
    <x v="3"/>
    <x v="4"/>
    <x v="3"/>
    <x v="661"/>
    <x v="1"/>
    <x v="1"/>
    <x v="1"/>
    <x v="0"/>
    <x v="5"/>
    <x v="5"/>
    <x v="83"/>
    <n v="4385.72"/>
    <n v="6"/>
    <s v="High"/>
    <n v="0"/>
    <n v="0"/>
    <x v="3"/>
    <x v="0"/>
    <n v="60"/>
    <x v="0"/>
    <b v="1"/>
    <b v="1"/>
    <b v="0"/>
    <b v="0"/>
  </r>
  <r>
    <x v="1"/>
    <x v="1710"/>
    <s v="Client_2557"/>
    <x v="4"/>
    <x v="3"/>
    <x v="0"/>
    <x v="259"/>
    <x v="6"/>
    <x v="6"/>
    <x v="1"/>
    <x v="1"/>
    <x v="5"/>
    <x v="5"/>
    <x v="51"/>
    <n v="4266.97"/>
    <n v="21"/>
    <s v="High"/>
    <n v="0"/>
    <n v="0"/>
    <x v="0"/>
    <x v="0"/>
    <n v="24"/>
    <x v="0"/>
    <b v="1"/>
    <b v="1"/>
    <b v="0"/>
    <b v="0"/>
  </r>
  <r>
    <x v="0"/>
    <x v="1711"/>
    <s v="Client_074"/>
    <x v="2"/>
    <x v="0"/>
    <x v="1"/>
    <x v="242"/>
    <x v="0"/>
    <x v="0"/>
    <x v="0"/>
    <x v="0"/>
    <x v="2"/>
    <x v="2"/>
    <x v="40"/>
    <n v="2460.23"/>
    <n v="34"/>
    <s v="Medium"/>
    <n v="0"/>
    <n v="1"/>
    <x v="1"/>
    <x v="0"/>
    <n v="42"/>
    <x v="0"/>
    <b v="1"/>
    <b v="1"/>
    <b v="0"/>
    <b v="0"/>
  </r>
  <r>
    <x v="3"/>
    <x v="1712"/>
    <s v="Client_1881"/>
    <x v="4"/>
    <x v="13"/>
    <x v="1"/>
    <x v="348"/>
    <x v="7"/>
    <x v="7"/>
    <x v="0"/>
    <x v="0"/>
    <x v="3"/>
    <x v="3"/>
    <x v="115"/>
    <n v="3346.11"/>
    <n v="34"/>
    <s v="Medium"/>
    <n v="0"/>
    <n v="1"/>
    <x v="1"/>
    <x v="0"/>
    <n v="54"/>
    <x v="0"/>
    <b v="1"/>
    <b v="1"/>
    <b v="0"/>
    <b v="0"/>
  </r>
  <r>
    <x v="1"/>
    <x v="1713"/>
    <s v="Client_027"/>
    <x v="1"/>
    <x v="1"/>
    <x v="2"/>
    <x v="488"/>
    <x v="7"/>
    <x v="7"/>
    <x v="1"/>
    <x v="0"/>
    <x v="6"/>
    <x v="6"/>
    <x v="21"/>
    <n v="2458.66"/>
    <n v="3"/>
    <s v="Medium"/>
    <n v="0"/>
    <n v="1"/>
    <x v="2"/>
    <x v="1"/>
    <n v="18"/>
    <x v="2"/>
    <b v="1"/>
    <b v="0"/>
    <b v="0"/>
    <b v="0"/>
  </r>
  <r>
    <x v="3"/>
    <x v="1714"/>
    <s v="Client_1570"/>
    <x v="3"/>
    <x v="0"/>
    <x v="4"/>
    <x v="223"/>
    <x v="1"/>
    <x v="1"/>
    <x v="1"/>
    <x v="0"/>
    <x v="3"/>
    <x v="3"/>
    <x v="109"/>
    <n v="2648.1"/>
    <n v="43"/>
    <s v="Medium"/>
    <n v="1"/>
    <n v="1"/>
    <x v="4"/>
    <x v="2"/>
    <n v="0"/>
    <x v="0"/>
    <b v="1"/>
    <b v="0"/>
    <b v="0"/>
    <b v="1"/>
  </r>
  <r>
    <x v="3"/>
    <x v="1715"/>
    <s v="Client_2034"/>
    <x v="3"/>
    <x v="5"/>
    <x v="2"/>
    <x v="292"/>
    <x v="9"/>
    <x v="9"/>
    <x v="1"/>
    <x v="3"/>
    <x v="1"/>
    <x v="1"/>
    <x v="570"/>
    <n v="2230.34"/>
    <n v="16"/>
    <s v="Medium"/>
    <n v="0"/>
    <n v="1"/>
    <x v="2"/>
    <x v="0"/>
    <n v="48"/>
    <x v="0"/>
    <b v="1"/>
    <b v="1"/>
    <b v="0"/>
    <b v="0"/>
  </r>
  <r>
    <x v="2"/>
    <x v="1716"/>
    <s v="Client_1884"/>
    <x v="4"/>
    <x v="1"/>
    <x v="0"/>
    <x v="324"/>
    <x v="4"/>
    <x v="4"/>
    <x v="0"/>
    <x v="3"/>
    <x v="6"/>
    <x v="6"/>
    <x v="50"/>
    <n v="2456.1999999999998"/>
    <n v="15"/>
    <s v="Medium"/>
    <n v="0"/>
    <n v="0"/>
    <x v="0"/>
    <x v="0"/>
    <n v="54"/>
    <x v="0"/>
    <b v="1"/>
    <b v="1"/>
    <b v="0"/>
    <b v="0"/>
  </r>
  <r>
    <x v="0"/>
    <x v="1717"/>
    <s v="Client_1269"/>
    <x v="3"/>
    <x v="10"/>
    <x v="2"/>
    <x v="263"/>
    <x v="2"/>
    <x v="2"/>
    <x v="0"/>
    <x v="1"/>
    <x v="3"/>
    <x v="3"/>
    <x v="117"/>
    <n v="2899.48"/>
    <n v="40"/>
    <s v="Medium"/>
    <n v="0"/>
    <n v="1"/>
    <x v="2"/>
    <x v="0"/>
    <n v="36"/>
    <x v="0"/>
    <b v="1"/>
    <b v="1"/>
    <b v="0"/>
    <b v="0"/>
  </r>
  <r>
    <x v="0"/>
    <x v="1718"/>
    <s v="Client_2975"/>
    <x v="3"/>
    <x v="2"/>
    <x v="4"/>
    <x v="479"/>
    <x v="3"/>
    <x v="3"/>
    <x v="1"/>
    <x v="2"/>
    <x v="1"/>
    <x v="1"/>
    <x v="466"/>
    <n v="4949.6400000000003"/>
    <n v="32"/>
    <s v="High"/>
    <n v="1"/>
    <n v="1"/>
    <x v="4"/>
    <x v="1"/>
    <n v="18"/>
    <x v="0"/>
    <b v="1"/>
    <b v="0"/>
    <b v="0"/>
    <b v="1"/>
  </r>
  <r>
    <x v="3"/>
    <x v="1719"/>
    <s v="Client_895"/>
    <x v="3"/>
    <x v="4"/>
    <x v="2"/>
    <x v="658"/>
    <x v="10"/>
    <x v="10"/>
    <x v="1"/>
    <x v="1"/>
    <x v="5"/>
    <x v="5"/>
    <x v="619"/>
    <n v="1102.4100000000001"/>
    <n v="4"/>
    <s v="Low"/>
    <n v="0"/>
    <n v="1"/>
    <x v="2"/>
    <x v="0"/>
    <n v="30"/>
    <x v="2"/>
    <b v="1"/>
    <b v="1"/>
    <b v="0"/>
    <b v="0"/>
  </r>
  <r>
    <x v="0"/>
    <x v="1720"/>
    <s v="Client_1835"/>
    <x v="2"/>
    <x v="13"/>
    <x v="4"/>
    <x v="662"/>
    <x v="4"/>
    <x v="4"/>
    <x v="0"/>
    <x v="3"/>
    <x v="4"/>
    <x v="4"/>
    <x v="408"/>
    <n v="4039.02"/>
    <n v="17"/>
    <s v="High"/>
    <n v="1"/>
    <n v="1"/>
    <x v="4"/>
    <x v="2"/>
    <n v="0"/>
    <x v="0"/>
    <b v="1"/>
    <b v="0"/>
    <b v="0"/>
    <b v="1"/>
  </r>
  <r>
    <x v="2"/>
    <x v="1721"/>
    <s v="Client_2865"/>
    <x v="2"/>
    <x v="6"/>
    <x v="1"/>
    <x v="566"/>
    <x v="0"/>
    <x v="0"/>
    <x v="1"/>
    <x v="0"/>
    <x v="2"/>
    <x v="2"/>
    <x v="524"/>
    <n v="3387.42"/>
    <n v="10"/>
    <s v="Medium"/>
    <n v="0"/>
    <n v="1"/>
    <x v="1"/>
    <x v="0"/>
    <n v="30"/>
    <x v="0"/>
    <b v="1"/>
    <b v="1"/>
    <b v="0"/>
    <b v="0"/>
  </r>
  <r>
    <x v="0"/>
    <x v="1722"/>
    <s v="Client_847"/>
    <x v="1"/>
    <x v="8"/>
    <x v="2"/>
    <x v="669"/>
    <x v="6"/>
    <x v="6"/>
    <x v="1"/>
    <x v="1"/>
    <x v="1"/>
    <x v="1"/>
    <x v="514"/>
    <n v="1822.48"/>
    <n v="45"/>
    <s v="Low"/>
    <n v="0"/>
    <n v="1"/>
    <x v="2"/>
    <x v="1"/>
    <n v="18"/>
    <x v="0"/>
    <b v="1"/>
    <b v="0"/>
    <b v="0"/>
    <b v="0"/>
  </r>
  <r>
    <x v="1"/>
    <x v="1723"/>
    <s v="Client_1846"/>
    <x v="0"/>
    <x v="8"/>
    <x v="3"/>
    <x v="194"/>
    <x v="9"/>
    <x v="9"/>
    <x v="1"/>
    <x v="3"/>
    <x v="4"/>
    <x v="4"/>
    <x v="43"/>
    <n v="1526.9"/>
    <n v="49"/>
    <s v="Low"/>
    <n v="0"/>
    <n v="0"/>
    <x v="3"/>
    <x v="0"/>
    <n v="36"/>
    <x v="0"/>
    <b v="1"/>
    <b v="1"/>
    <b v="0"/>
    <b v="0"/>
  </r>
  <r>
    <x v="0"/>
    <x v="1724"/>
    <s v="Client_1188"/>
    <x v="2"/>
    <x v="7"/>
    <x v="4"/>
    <x v="250"/>
    <x v="6"/>
    <x v="6"/>
    <x v="0"/>
    <x v="1"/>
    <x v="3"/>
    <x v="3"/>
    <x v="106"/>
    <n v="4117.51"/>
    <n v="48"/>
    <s v="High"/>
    <n v="1"/>
    <n v="1"/>
    <x v="4"/>
    <x v="1"/>
    <n v="12"/>
    <x v="0"/>
    <b v="1"/>
    <b v="0"/>
    <b v="0"/>
    <b v="1"/>
  </r>
  <r>
    <x v="0"/>
    <x v="1725"/>
    <s v="Client_291"/>
    <x v="1"/>
    <x v="3"/>
    <x v="2"/>
    <x v="197"/>
    <x v="11"/>
    <x v="11"/>
    <x v="0"/>
    <x v="2"/>
    <x v="5"/>
    <x v="5"/>
    <x v="367"/>
    <n v="4229.82"/>
    <n v="27"/>
    <s v="High"/>
    <n v="0"/>
    <n v="1"/>
    <x v="2"/>
    <x v="1"/>
    <n v="12"/>
    <x v="0"/>
    <b v="1"/>
    <b v="0"/>
    <b v="0"/>
    <b v="0"/>
  </r>
  <r>
    <x v="0"/>
    <x v="1726"/>
    <s v="Client_1799"/>
    <x v="1"/>
    <x v="13"/>
    <x v="1"/>
    <x v="582"/>
    <x v="6"/>
    <x v="6"/>
    <x v="1"/>
    <x v="1"/>
    <x v="6"/>
    <x v="6"/>
    <x v="26"/>
    <n v="3623.51"/>
    <n v="4"/>
    <s v="Medium"/>
    <n v="0"/>
    <n v="1"/>
    <x v="1"/>
    <x v="0"/>
    <n v="66"/>
    <x v="2"/>
    <b v="1"/>
    <b v="1"/>
    <b v="0"/>
    <b v="0"/>
  </r>
  <r>
    <x v="2"/>
    <x v="1727"/>
    <s v="Client_1343"/>
    <x v="1"/>
    <x v="9"/>
    <x v="2"/>
    <x v="450"/>
    <x v="0"/>
    <x v="0"/>
    <x v="0"/>
    <x v="0"/>
    <x v="1"/>
    <x v="1"/>
    <x v="579"/>
    <n v="4201.6400000000003"/>
    <n v="41"/>
    <s v="High"/>
    <n v="0"/>
    <n v="1"/>
    <x v="2"/>
    <x v="2"/>
    <n v="0"/>
    <x v="0"/>
    <b v="1"/>
    <b v="0"/>
    <b v="0"/>
    <b v="0"/>
  </r>
  <r>
    <x v="3"/>
    <x v="1728"/>
    <s v="Client_2825"/>
    <x v="0"/>
    <x v="4"/>
    <x v="2"/>
    <x v="291"/>
    <x v="10"/>
    <x v="10"/>
    <x v="0"/>
    <x v="1"/>
    <x v="3"/>
    <x v="3"/>
    <x v="61"/>
    <n v="3363.66"/>
    <n v="10"/>
    <s v="Medium"/>
    <n v="0"/>
    <n v="1"/>
    <x v="2"/>
    <x v="0"/>
    <n v="30"/>
    <x v="0"/>
    <b v="1"/>
    <b v="1"/>
    <b v="0"/>
    <b v="0"/>
  </r>
  <r>
    <x v="0"/>
    <x v="1729"/>
    <s v="Client_1317"/>
    <x v="3"/>
    <x v="7"/>
    <x v="1"/>
    <x v="190"/>
    <x v="10"/>
    <x v="10"/>
    <x v="0"/>
    <x v="1"/>
    <x v="2"/>
    <x v="2"/>
    <x v="620"/>
    <n v="4822.13"/>
    <n v="40"/>
    <s v="High"/>
    <n v="0"/>
    <n v="1"/>
    <x v="1"/>
    <x v="1"/>
    <n v="6"/>
    <x v="0"/>
    <b v="1"/>
    <b v="0"/>
    <b v="0"/>
    <b v="0"/>
  </r>
  <r>
    <x v="2"/>
    <x v="1730"/>
    <s v="Client_939"/>
    <x v="3"/>
    <x v="4"/>
    <x v="1"/>
    <x v="299"/>
    <x v="11"/>
    <x v="11"/>
    <x v="0"/>
    <x v="2"/>
    <x v="0"/>
    <x v="0"/>
    <x v="51"/>
    <n v="4107.5200000000004"/>
    <n v="47"/>
    <s v="High"/>
    <n v="0"/>
    <n v="1"/>
    <x v="1"/>
    <x v="0"/>
    <n v="24"/>
    <x v="0"/>
    <b v="1"/>
    <b v="1"/>
    <b v="0"/>
    <b v="0"/>
  </r>
  <r>
    <x v="1"/>
    <x v="1731"/>
    <s v="Client_2745"/>
    <x v="0"/>
    <x v="12"/>
    <x v="4"/>
    <x v="670"/>
    <x v="2"/>
    <x v="2"/>
    <x v="1"/>
    <x v="1"/>
    <x v="5"/>
    <x v="5"/>
    <x v="59"/>
    <n v="2134.81"/>
    <n v="7"/>
    <s v="Medium"/>
    <n v="1"/>
    <n v="1"/>
    <x v="4"/>
    <x v="0"/>
    <n v="30"/>
    <x v="0"/>
    <b v="1"/>
    <b v="1"/>
    <b v="0"/>
    <b v="1"/>
  </r>
  <r>
    <x v="0"/>
    <x v="1732"/>
    <s v="Client_2704"/>
    <x v="0"/>
    <x v="14"/>
    <x v="0"/>
    <x v="446"/>
    <x v="11"/>
    <x v="11"/>
    <x v="0"/>
    <x v="2"/>
    <x v="2"/>
    <x v="2"/>
    <x v="346"/>
    <n v="3631.37"/>
    <n v="3"/>
    <s v="Medium"/>
    <n v="0"/>
    <n v="0"/>
    <x v="0"/>
    <x v="0"/>
    <n v="48"/>
    <x v="2"/>
    <b v="1"/>
    <b v="1"/>
    <b v="0"/>
    <b v="0"/>
  </r>
  <r>
    <x v="3"/>
    <x v="1733"/>
    <s v="Client_286"/>
    <x v="2"/>
    <x v="12"/>
    <x v="0"/>
    <x v="178"/>
    <x v="5"/>
    <x v="5"/>
    <x v="1"/>
    <x v="2"/>
    <x v="1"/>
    <x v="1"/>
    <x v="367"/>
    <n v="2652.81"/>
    <n v="42"/>
    <s v="Medium"/>
    <n v="0"/>
    <n v="0"/>
    <x v="0"/>
    <x v="1"/>
    <n v="12"/>
    <x v="0"/>
    <b v="1"/>
    <b v="0"/>
    <b v="0"/>
    <b v="0"/>
  </r>
  <r>
    <x v="3"/>
    <x v="1734"/>
    <s v="Client_626"/>
    <x v="3"/>
    <x v="8"/>
    <x v="0"/>
    <x v="671"/>
    <x v="11"/>
    <x v="11"/>
    <x v="1"/>
    <x v="2"/>
    <x v="4"/>
    <x v="4"/>
    <x v="621"/>
    <n v="1548.67"/>
    <n v="6"/>
    <s v="Low"/>
    <n v="0"/>
    <n v="0"/>
    <x v="0"/>
    <x v="1"/>
    <n v="6"/>
    <x v="0"/>
    <b v="1"/>
    <b v="0"/>
    <b v="0"/>
    <b v="0"/>
  </r>
  <r>
    <x v="3"/>
    <x v="1735"/>
    <s v="Client_2330"/>
    <x v="1"/>
    <x v="14"/>
    <x v="0"/>
    <x v="166"/>
    <x v="9"/>
    <x v="9"/>
    <x v="1"/>
    <x v="3"/>
    <x v="0"/>
    <x v="0"/>
    <x v="186"/>
    <n v="1755.83"/>
    <n v="39"/>
    <s v="Low"/>
    <n v="0"/>
    <n v="0"/>
    <x v="0"/>
    <x v="0"/>
    <n v="24"/>
    <x v="0"/>
    <b v="1"/>
    <b v="1"/>
    <b v="0"/>
    <b v="0"/>
  </r>
  <r>
    <x v="1"/>
    <x v="1736"/>
    <s v="Client_770"/>
    <x v="0"/>
    <x v="12"/>
    <x v="1"/>
    <x v="408"/>
    <x v="6"/>
    <x v="6"/>
    <x v="0"/>
    <x v="1"/>
    <x v="0"/>
    <x v="0"/>
    <x v="405"/>
    <n v="2962.71"/>
    <n v="19"/>
    <s v="Medium"/>
    <n v="0"/>
    <n v="1"/>
    <x v="1"/>
    <x v="1"/>
    <n v="12"/>
    <x v="0"/>
    <b v="1"/>
    <b v="0"/>
    <b v="0"/>
    <b v="0"/>
  </r>
  <r>
    <x v="3"/>
    <x v="1737"/>
    <s v="Client_2408"/>
    <x v="4"/>
    <x v="1"/>
    <x v="1"/>
    <x v="672"/>
    <x v="6"/>
    <x v="6"/>
    <x v="0"/>
    <x v="1"/>
    <x v="1"/>
    <x v="1"/>
    <x v="549"/>
    <n v="4768.2299999999996"/>
    <n v="5"/>
    <s v="High"/>
    <n v="0"/>
    <n v="1"/>
    <x v="1"/>
    <x v="1"/>
    <n v="12"/>
    <x v="2"/>
    <b v="1"/>
    <b v="0"/>
    <b v="0"/>
    <b v="0"/>
  </r>
  <r>
    <x v="2"/>
    <x v="1738"/>
    <s v="Client_2295"/>
    <x v="1"/>
    <x v="13"/>
    <x v="3"/>
    <x v="577"/>
    <x v="11"/>
    <x v="11"/>
    <x v="0"/>
    <x v="2"/>
    <x v="2"/>
    <x v="2"/>
    <x v="322"/>
    <n v="4560.46"/>
    <n v="2"/>
    <s v="High"/>
    <n v="0"/>
    <n v="0"/>
    <x v="3"/>
    <x v="0"/>
    <n v="30"/>
    <x v="1"/>
    <b v="1"/>
    <b v="1"/>
    <b v="0"/>
    <b v="0"/>
  </r>
  <r>
    <x v="0"/>
    <x v="1739"/>
    <s v="Client_2365"/>
    <x v="4"/>
    <x v="10"/>
    <x v="1"/>
    <x v="72"/>
    <x v="0"/>
    <x v="0"/>
    <x v="0"/>
    <x v="0"/>
    <x v="3"/>
    <x v="3"/>
    <x v="413"/>
    <n v="2593.71"/>
    <n v="27"/>
    <s v="Medium"/>
    <n v="0"/>
    <n v="1"/>
    <x v="1"/>
    <x v="0"/>
    <n v="60"/>
    <x v="0"/>
    <b v="1"/>
    <b v="1"/>
    <b v="0"/>
    <b v="0"/>
  </r>
  <r>
    <x v="1"/>
    <x v="1740"/>
    <s v="Client_900"/>
    <x v="1"/>
    <x v="11"/>
    <x v="4"/>
    <x v="591"/>
    <x v="3"/>
    <x v="3"/>
    <x v="0"/>
    <x v="2"/>
    <x v="0"/>
    <x v="0"/>
    <x v="388"/>
    <n v="2544.86"/>
    <n v="26"/>
    <s v="Medium"/>
    <n v="1"/>
    <n v="1"/>
    <x v="4"/>
    <x v="1"/>
    <n v="6"/>
    <x v="0"/>
    <b v="1"/>
    <b v="0"/>
    <b v="0"/>
    <b v="1"/>
  </r>
  <r>
    <x v="1"/>
    <x v="1741"/>
    <s v="Client_1791"/>
    <x v="3"/>
    <x v="12"/>
    <x v="0"/>
    <x v="630"/>
    <x v="2"/>
    <x v="2"/>
    <x v="0"/>
    <x v="1"/>
    <x v="4"/>
    <x v="4"/>
    <x v="49"/>
    <n v="1224.4000000000001"/>
    <n v="2"/>
    <s v="Low"/>
    <n v="0"/>
    <n v="0"/>
    <x v="0"/>
    <x v="0"/>
    <n v="60"/>
    <x v="1"/>
    <b v="1"/>
    <b v="1"/>
    <b v="0"/>
    <b v="0"/>
  </r>
  <r>
    <x v="2"/>
    <x v="1742"/>
    <s v="Client_804"/>
    <x v="1"/>
    <x v="12"/>
    <x v="4"/>
    <x v="673"/>
    <x v="8"/>
    <x v="8"/>
    <x v="0"/>
    <x v="3"/>
    <x v="5"/>
    <x v="5"/>
    <x v="200"/>
    <n v="1939.96"/>
    <n v="33"/>
    <s v="Low"/>
    <n v="1"/>
    <n v="1"/>
    <x v="4"/>
    <x v="0"/>
    <n v="66"/>
    <x v="0"/>
    <b v="1"/>
    <b v="1"/>
    <b v="0"/>
    <b v="1"/>
  </r>
  <r>
    <x v="3"/>
    <x v="1743"/>
    <s v="Client_891"/>
    <x v="1"/>
    <x v="12"/>
    <x v="2"/>
    <x v="627"/>
    <x v="0"/>
    <x v="0"/>
    <x v="1"/>
    <x v="0"/>
    <x v="5"/>
    <x v="5"/>
    <x v="205"/>
    <n v="4980.57"/>
    <n v="17"/>
    <s v="High"/>
    <n v="0"/>
    <n v="1"/>
    <x v="2"/>
    <x v="0"/>
    <n v="60"/>
    <x v="0"/>
    <b v="1"/>
    <b v="1"/>
    <b v="0"/>
    <b v="0"/>
  </r>
  <r>
    <x v="3"/>
    <x v="1744"/>
    <s v="Client_1046"/>
    <x v="1"/>
    <x v="7"/>
    <x v="1"/>
    <x v="193"/>
    <x v="8"/>
    <x v="8"/>
    <x v="1"/>
    <x v="3"/>
    <x v="0"/>
    <x v="0"/>
    <x v="622"/>
    <n v="1391.79"/>
    <n v="47"/>
    <s v="Low"/>
    <n v="0"/>
    <n v="1"/>
    <x v="1"/>
    <x v="0"/>
    <n v="42"/>
    <x v="0"/>
    <b v="1"/>
    <b v="1"/>
    <b v="0"/>
    <b v="0"/>
  </r>
  <r>
    <x v="3"/>
    <x v="1745"/>
    <s v="Client_2045"/>
    <x v="4"/>
    <x v="13"/>
    <x v="1"/>
    <x v="558"/>
    <x v="6"/>
    <x v="6"/>
    <x v="0"/>
    <x v="1"/>
    <x v="1"/>
    <x v="1"/>
    <x v="152"/>
    <n v="1981.95"/>
    <n v="45"/>
    <s v="Medium"/>
    <n v="0"/>
    <n v="1"/>
    <x v="1"/>
    <x v="0"/>
    <n v="66"/>
    <x v="0"/>
    <b v="1"/>
    <b v="1"/>
    <b v="0"/>
    <b v="0"/>
  </r>
  <r>
    <x v="2"/>
    <x v="1746"/>
    <s v="Client_629"/>
    <x v="4"/>
    <x v="5"/>
    <x v="0"/>
    <x v="281"/>
    <x v="9"/>
    <x v="9"/>
    <x v="0"/>
    <x v="3"/>
    <x v="1"/>
    <x v="1"/>
    <x v="33"/>
    <n v="4673.16"/>
    <n v="49"/>
    <s v="High"/>
    <n v="0"/>
    <n v="0"/>
    <x v="0"/>
    <x v="0"/>
    <n v="66"/>
    <x v="0"/>
    <b v="1"/>
    <b v="1"/>
    <b v="0"/>
    <b v="0"/>
  </r>
  <r>
    <x v="0"/>
    <x v="1747"/>
    <s v="Client_1501"/>
    <x v="1"/>
    <x v="10"/>
    <x v="0"/>
    <x v="507"/>
    <x v="0"/>
    <x v="0"/>
    <x v="0"/>
    <x v="0"/>
    <x v="2"/>
    <x v="2"/>
    <x v="184"/>
    <n v="4458.99"/>
    <n v="39"/>
    <s v="High"/>
    <n v="0"/>
    <n v="0"/>
    <x v="0"/>
    <x v="0"/>
    <n v="36"/>
    <x v="0"/>
    <b v="1"/>
    <b v="1"/>
    <b v="0"/>
    <b v="0"/>
  </r>
  <r>
    <x v="3"/>
    <x v="1748"/>
    <s v="Client_474"/>
    <x v="3"/>
    <x v="5"/>
    <x v="4"/>
    <x v="461"/>
    <x v="4"/>
    <x v="4"/>
    <x v="0"/>
    <x v="3"/>
    <x v="5"/>
    <x v="5"/>
    <x v="619"/>
    <n v="2229.1999999999998"/>
    <n v="24"/>
    <s v="Medium"/>
    <n v="1"/>
    <n v="1"/>
    <x v="4"/>
    <x v="0"/>
    <n v="30"/>
    <x v="0"/>
    <b v="1"/>
    <b v="1"/>
    <b v="0"/>
    <b v="1"/>
  </r>
  <r>
    <x v="1"/>
    <x v="1749"/>
    <s v="Client_2851"/>
    <x v="3"/>
    <x v="3"/>
    <x v="4"/>
    <x v="619"/>
    <x v="5"/>
    <x v="5"/>
    <x v="0"/>
    <x v="2"/>
    <x v="1"/>
    <x v="1"/>
    <x v="623"/>
    <n v="3498.43"/>
    <n v="29"/>
    <s v="Medium"/>
    <n v="1"/>
    <n v="1"/>
    <x v="4"/>
    <x v="1"/>
    <n v="18"/>
    <x v="0"/>
    <b v="1"/>
    <b v="0"/>
    <b v="0"/>
    <b v="1"/>
  </r>
  <r>
    <x v="0"/>
    <x v="1750"/>
    <s v="Client_2957"/>
    <x v="3"/>
    <x v="2"/>
    <x v="2"/>
    <x v="266"/>
    <x v="10"/>
    <x v="10"/>
    <x v="1"/>
    <x v="1"/>
    <x v="6"/>
    <x v="6"/>
    <x v="587"/>
    <n v="1353.3"/>
    <n v="41"/>
    <s v="Low"/>
    <n v="0"/>
    <n v="1"/>
    <x v="2"/>
    <x v="0"/>
    <n v="60"/>
    <x v="0"/>
    <b v="1"/>
    <b v="1"/>
    <b v="0"/>
    <b v="0"/>
  </r>
  <r>
    <x v="1"/>
    <x v="1751"/>
    <s v="Client_1653"/>
    <x v="3"/>
    <x v="1"/>
    <x v="0"/>
    <x v="177"/>
    <x v="4"/>
    <x v="4"/>
    <x v="1"/>
    <x v="3"/>
    <x v="0"/>
    <x v="0"/>
    <x v="407"/>
    <n v="1780.29"/>
    <n v="17"/>
    <s v="Low"/>
    <n v="0"/>
    <n v="0"/>
    <x v="0"/>
    <x v="1"/>
    <n v="24"/>
    <x v="0"/>
    <b v="1"/>
    <b v="0"/>
    <b v="0"/>
    <b v="0"/>
  </r>
  <r>
    <x v="2"/>
    <x v="1752"/>
    <s v="Client_2097"/>
    <x v="0"/>
    <x v="11"/>
    <x v="1"/>
    <x v="69"/>
    <x v="0"/>
    <x v="0"/>
    <x v="0"/>
    <x v="0"/>
    <x v="2"/>
    <x v="2"/>
    <x v="275"/>
    <n v="3712.85"/>
    <n v="8"/>
    <s v="Medium"/>
    <n v="0"/>
    <n v="1"/>
    <x v="1"/>
    <x v="0"/>
    <n v="42"/>
    <x v="0"/>
    <b v="1"/>
    <b v="1"/>
    <b v="0"/>
    <b v="0"/>
  </r>
  <r>
    <x v="1"/>
    <x v="1753"/>
    <s v="Client_1951"/>
    <x v="0"/>
    <x v="13"/>
    <x v="0"/>
    <x v="441"/>
    <x v="7"/>
    <x v="7"/>
    <x v="0"/>
    <x v="0"/>
    <x v="1"/>
    <x v="1"/>
    <x v="529"/>
    <n v="3391.95"/>
    <n v="33"/>
    <s v="Medium"/>
    <n v="0"/>
    <n v="0"/>
    <x v="0"/>
    <x v="1"/>
    <n v="18"/>
    <x v="0"/>
    <b v="1"/>
    <b v="0"/>
    <b v="0"/>
    <b v="0"/>
  </r>
  <r>
    <x v="0"/>
    <x v="1754"/>
    <s v="Client_2075"/>
    <x v="0"/>
    <x v="13"/>
    <x v="4"/>
    <x v="5"/>
    <x v="2"/>
    <x v="2"/>
    <x v="0"/>
    <x v="1"/>
    <x v="3"/>
    <x v="3"/>
    <x v="408"/>
    <n v="4114.05"/>
    <n v="14"/>
    <s v="High"/>
    <n v="1"/>
    <n v="1"/>
    <x v="4"/>
    <x v="2"/>
    <n v="0"/>
    <x v="0"/>
    <b v="1"/>
    <b v="0"/>
    <b v="0"/>
    <b v="1"/>
  </r>
  <r>
    <x v="2"/>
    <x v="1755"/>
    <s v="Client_2145"/>
    <x v="4"/>
    <x v="1"/>
    <x v="2"/>
    <x v="528"/>
    <x v="8"/>
    <x v="8"/>
    <x v="1"/>
    <x v="3"/>
    <x v="4"/>
    <x v="4"/>
    <x v="243"/>
    <n v="2538.25"/>
    <n v="4"/>
    <s v="Medium"/>
    <n v="0"/>
    <n v="1"/>
    <x v="2"/>
    <x v="0"/>
    <n v="30"/>
    <x v="2"/>
    <b v="1"/>
    <b v="1"/>
    <b v="0"/>
    <b v="0"/>
  </r>
  <r>
    <x v="2"/>
    <x v="1756"/>
    <s v="Client_282"/>
    <x v="3"/>
    <x v="9"/>
    <x v="0"/>
    <x v="332"/>
    <x v="11"/>
    <x v="11"/>
    <x v="1"/>
    <x v="2"/>
    <x v="2"/>
    <x v="2"/>
    <x v="369"/>
    <n v="2303.5"/>
    <n v="24"/>
    <s v="Medium"/>
    <n v="0"/>
    <n v="0"/>
    <x v="0"/>
    <x v="0"/>
    <n v="24"/>
    <x v="0"/>
    <b v="1"/>
    <b v="1"/>
    <b v="0"/>
    <b v="0"/>
  </r>
  <r>
    <x v="0"/>
    <x v="1757"/>
    <s v="Client_2907"/>
    <x v="0"/>
    <x v="10"/>
    <x v="2"/>
    <x v="375"/>
    <x v="3"/>
    <x v="3"/>
    <x v="1"/>
    <x v="2"/>
    <x v="3"/>
    <x v="3"/>
    <x v="29"/>
    <n v="3578.88"/>
    <n v="25"/>
    <s v="Medium"/>
    <n v="0"/>
    <n v="1"/>
    <x v="2"/>
    <x v="0"/>
    <n v="54"/>
    <x v="0"/>
    <b v="1"/>
    <b v="1"/>
    <b v="0"/>
    <b v="0"/>
  </r>
  <r>
    <x v="1"/>
    <x v="1758"/>
    <s v="Client_1458"/>
    <x v="2"/>
    <x v="5"/>
    <x v="4"/>
    <x v="340"/>
    <x v="4"/>
    <x v="4"/>
    <x v="1"/>
    <x v="3"/>
    <x v="3"/>
    <x v="3"/>
    <x v="26"/>
    <n v="3130.42"/>
    <n v="47"/>
    <s v="Medium"/>
    <n v="1"/>
    <n v="1"/>
    <x v="4"/>
    <x v="0"/>
    <n v="66"/>
    <x v="0"/>
    <b v="1"/>
    <b v="1"/>
    <b v="0"/>
    <b v="1"/>
  </r>
  <r>
    <x v="3"/>
    <x v="1759"/>
    <s v="Client_1493"/>
    <x v="0"/>
    <x v="4"/>
    <x v="0"/>
    <x v="147"/>
    <x v="8"/>
    <x v="8"/>
    <x v="1"/>
    <x v="3"/>
    <x v="2"/>
    <x v="2"/>
    <x v="113"/>
    <n v="3251.2"/>
    <n v="5"/>
    <s v="Medium"/>
    <n v="0"/>
    <n v="0"/>
    <x v="0"/>
    <x v="0"/>
    <n v="60"/>
    <x v="2"/>
    <b v="1"/>
    <b v="1"/>
    <b v="0"/>
    <b v="0"/>
  </r>
  <r>
    <x v="1"/>
    <x v="1760"/>
    <s v="Client_2033"/>
    <x v="0"/>
    <x v="9"/>
    <x v="0"/>
    <x v="544"/>
    <x v="9"/>
    <x v="9"/>
    <x v="1"/>
    <x v="3"/>
    <x v="6"/>
    <x v="6"/>
    <x v="335"/>
    <n v="1068.3699999999999"/>
    <n v="50"/>
    <s v="Low"/>
    <n v="0"/>
    <n v="0"/>
    <x v="0"/>
    <x v="1"/>
    <n v="6"/>
    <x v="0"/>
    <b v="1"/>
    <b v="0"/>
    <b v="0"/>
    <b v="0"/>
  </r>
  <r>
    <x v="3"/>
    <x v="1761"/>
    <s v="Client_855"/>
    <x v="3"/>
    <x v="11"/>
    <x v="2"/>
    <x v="219"/>
    <x v="10"/>
    <x v="10"/>
    <x v="0"/>
    <x v="1"/>
    <x v="4"/>
    <x v="4"/>
    <x v="512"/>
    <n v="2265.5100000000002"/>
    <n v="37"/>
    <s v="Medium"/>
    <n v="0"/>
    <n v="1"/>
    <x v="2"/>
    <x v="0"/>
    <n v="48"/>
    <x v="0"/>
    <b v="1"/>
    <b v="1"/>
    <b v="0"/>
    <b v="0"/>
  </r>
  <r>
    <x v="1"/>
    <x v="1762"/>
    <s v="Client_1207"/>
    <x v="1"/>
    <x v="2"/>
    <x v="1"/>
    <x v="234"/>
    <x v="1"/>
    <x v="1"/>
    <x v="0"/>
    <x v="0"/>
    <x v="3"/>
    <x v="3"/>
    <x v="494"/>
    <n v="2461.11"/>
    <n v="21"/>
    <s v="Medium"/>
    <n v="0"/>
    <n v="1"/>
    <x v="1"/>
    <x v="3"/>
    <n v="0"/>
    <x v="0"/>
    <b v="1"/>
    <b v="0"/>
    <b v="0"/>
    <b v="0"/>
  </r>
  <r>
    <x v="3"/>
    <x v="1763"/>
    <s v="Client_2989"/>
    <x v="1"/>
    <x v="11"/>
    <x v="3"/>
    <x v="674"/>
    <x v="9"/>
    <x v="9"/>
    <x v="0"/>
    <x v="3"/>
    <x v="6"/>
    <x v="6"/>
    <x v="213"/>
    <n v="2970.09"/>
    <n v="2"/>
    <s v="Medium"/>
    <n v="0"/>
    <n v="0"/>
    <x v="3"/>
    <x v="0"/>
    <n v="42"/>
    <x v="1"/>
    <b v="1"/>
    <b v="1"/>
    <b v="0"/>
    <b v="0"/>
  </r>
  <r>
    <x v="1"/>
    <x v="1764"/>
    <s v="Client_2726"/>
    <x v="4"/>
    <x v="12"/>
    <x v="0"/>
    <x v="12"/>
    <x v="4"/>
    <x v="4"/>
    <x v="0"/>
    <x v="3"/>
    <x v="0"/>
    <x v="0"/>
    <x v="614"/>
    <n v="3697.06"/>
    <n v="37"/>
    <s v="Medium"/>
    <n v="0"/>
    <n v="0"/>
    <x v="0"/>
    <x v="0"/>
    <n v="24"/>
    <x v="0"/>
    <b v="1"/>
    <b v="1"/>
    <b v="0"/>
    <b v="0"/>
  </r>
  <r>
    <x v="0"/>
    <x v="1765"/>
    <s v="Client_2990"/>
    <x v="2"/>
    <x v="11"/>
    <x v="4"/>
    <x v="675"/>
    <x v="3"/>
    <x v="3"/>
    <x v="1"/>
    <x v="2"/>
    <x v="4"/>
    <x v="4"/>
    <x v="133"/>
    <n v="1412.58"/>
    <n v="46"/>
    <s v="Low"/>
    <n v="1"/>
    <n v="1"/>
    <x v="4"/>
    <x v="0"/>
    <n v="48"/>
    <x v="0"/>
    <b v="1"/>
    <b v="1"/>
    <b v="0"/>
    <b v="1"/>
  </r>
  <r>
    <x v="1"/>
    <x v="1766"/>
    <s v="Client_188"/>
    <x v="2"/>
    <x v="11"/>
    <x v="4"/>
    <x v="644"/>
    <x v="4"/>
    <x v="4"/>
    <x v="0"/>
    <x v="3"/>
    <x v="3"/>
    <x v="3"/>
    <x v="537"/>
    <n v="3287.05"/>
    <n v="13"/>
    <s v="Medium"/>
    <n v="1"/>
    <n v="1"/>
    <x v="4"/>
    <x v="2"/>
    <n v="0"/>
    <x v="0"/>
    <b v="1"/>
    <b v="0"/>
    <b v="0"/>
    <b v="1"/>
  </r>
  <r>
    <x v="2"/>
    <x v="1767"/>
    <s v="Client_2270"/>
    <x v="0"/>
    <x v="12"/>
    <x v="0"/>
    <x v="318"/>
    <x v="1"/>
    <x v="1"/>
    <x v="1"/>
    <x v="0"/>
    <x v="1"/>
    <x v="1"/>
    <x v="317"/>
    <n v="1490.29"/>
    <n v="6"/>
    <s v="Low"/>
    <n v="0"/>
    <n v="0"/>
    <x v="0"/>
    <x v="0"/>
    <n v="54"/>
    <x v="0"/>
    <b v="1"/>
    <b v="1"/>
    <b v="0"/>
    <b v="0"/>
  </r>
  <r>
    <x v="1"/>
    <x v="1768"/>
    <s v="Client_378"/>
    <x v="1"/>
    <x v="11"/>
    <x v="2"/>
    <x v="370"/>
    <x v="11"/>
    <x v="11"/>
    <x v="1"/>
    <x v="2"/>
    <x v="3"/>
    <x v="3"/>
    <x v="624"/>
    <n v="1846.83"/>
    <n v="41"/>
    <s v="Low"/>
    <n v="0"/>
    <n v="1"/>
    <x v="2"/>
    <x v="0"/>
    <n v="48"/>
    <x v="0"/>
    <b v="1"/>
    <b v="1"/>
    <b v="0"/>
    <b v="0"/>
  </r>
  <r>
    <x v="1"/>
    <x v="1769"/>
    <s v="Client_117"/>
    <x v="3"/>
    <x v="7"/>
    <x v="2"/>
    <x v="76"/>
    <x v="10"/>
    <x v="10"/>
    <x v="1"/>
    <x v="1"/>
    <x v="2"/>
    <x v="2"/>
    <x v="625"/>
    <n v="2163.52"/>
    <n v="28"/>
    <s v="Medium"/>
    <n v="0"/>
    <n v="1"/>
    <x v="2"/>
    <x v="2"/>
    <n v="0"/>
    <x v="0"/>
    <b v="1"/>
    <b v="0"/>
    <b v="0"/>
    <b v="0"/>
  </r>
  <r>
    <x v="3"/>
    <x v="1770"/>
    <s v="Client_1915"/>
    <x v="4"/>
    <x v="4"/>
    <x v="0"/>
    <x v="359"/>
    <x v="1"/>
    <x v="1"/>
    <x v="1"/>
    <x v="0"/>
    <x v="3"/>
    <x v="3"/>
    <x v="15"/>
    <n v="4418.51"/>
    <n v="32"/>
    <s v="High"/>
    <n v="0"/>
    <n v="0"/>
    <x v="0"/>
    <x v="0"/>
    <n v="54"/>
    <x v="0"/>
    <b v="1"/>
    <b v="1"/>
    <b v="0"/>
    <b v="0"/>
  </r>
  <r>
    <x v="3"/>
    <x v="1771"/>
    <s v="Client_2486"/>
    <x v="1"/>
    <x v="10"/>
    <x v="3"/>
    <x v="579"/>
    <x v="7"/>
    <x v="7"/>
    <x v="0"/>
    <x v="0"/>
    <x v="1"/>
    <x v="1"/>
    <x v="349"/>
    <n v="2725.18"/>
    <n v="11"/>
    <s v="Medium"/>
    <n v="0"/>
    <n v="0"/>
    <x v="3"/>
    <x v="1"/>
    <n v="12"/>
    <x v="0"/>
    <b v="1"/>
    <b v="0"/>
    <b v="0"/>
    <b v="0"/>
  </r>
  <r>
    <x v="3"/>
    <x v="1772"/>
    <s v="Client_675"/>
    <x v="3"/>
    <x v="2"/>
    <x v="2"/>
    <x v="311"/>
    <x v="8"/>
    <x v="8"/>
    <x v="1"/>
    <x v="3"/>
    <x v="6"/>
    <x v="6"/>
    <x v="534"/>
    <n v="2936.84"/>
    <n v="31"/>
    <s v="Medium"/>
    <n v="0"/>
    <n v="1"/>
    <x v="2"/>
    <x v="1"/>
    <n v="6"/>
    <x v="0"/>
    <b v="1"/>
    <b v="0"/>
    <b v="0"/>
    <b v="0"/>
  </r>
  <r>
    <x v="1"/>
    <x v="1773"/>
    <s v="Client_1847"/>
    <x v="4"/>
    <x v="5"/>
    <x v="1"/>
    <x v="337"/>
    <x v="7"/>
    <x v="7"/>
    <x v="0"/>
    <x v="0"/>
    <x v="4"/>
    <x v="4"/>
    <x v="626"/>
    <n v="2088.06"/>
    <n v="29"/>
    <s v="Medium"/>
    <n v="0"/>
    <n v="1"/>
    <x v="1"/>
    <x v="0"/>
    <n v="60"/>
    <x v="0"/>
    <b v="1"/>
    <b v="1"/>
    <b v="0"/>
    <b v="0"/>
  </r>
  <r>
    <x v="0"/>
    <x v="1774"/>
    <s v="Client_1134"/>
    <x v="0"/>
    <x v="9"/>
    <x v="4"/>
    <x v="676"/>
    <x v="5"/>
    <x v="5"/>
    <x v="0"/>
    <x v="2"/>
    <x v="1"/>
    <x v="1"/>
    <x v="182"/>
    <n v="1883.29"/>
    <n v="9"/>
    <s v="Low"/>
    <n v="1"/>
    <n v="1"/>
    <x v="4"/>
    <x v="0"/>
    <n v="24"/>
    <x v="0"/>
    <b v="1"/>
    <b v="1"/>
    <b v="0"/>
    <b v="1"/>
  </r>
  <r>
    <x v="0"/>
    <x v="1775"/>
    <s v="Client_996"/>
    <x v="1"/>
    <x v="2"/>
    <x v="2"/>
    <x v="595"/>
    <x v="2"/>
    <x v="2"/>
    <x v="0"/>
    <x v="1"/>
    <x v="2"/>
    <x v="2"/>
    <x v="71"/>
    <n v="4845.5"/>
    <n v="31"/>
    <s v="High"/>
    <n v="0"/>
    <n v="1"/>
    <x v="2"/>
    <x v="0"/>
    <n v="54"/>
    <x v="0"/>
    <b v="1"/>
    <b v="1"/>
    <b v="0"/>
    <b v="0"/>
  </r>
  <r>
    <x v="1"/>
    <x v="1776"/>
    <s v="Client_929"/>
    <x v="1"/>
    <x v="0"/>
    <x v="1"/>
    <x v="466"/>
    <x v="2"/>
    <x v="2"/>
    <x v="1"/>
    <x v="1"/>
    <x v="2"/>
    <x v="2"/>
    <x v="104"/>
    <n v="2243.4"/>
    <n v="34"/>
    <s v="Medium"/>
    <n v="0"/>
    <n v="1"/>
    <x v="1"/>
    <x v="1"/>
    <n v="6"/>
    <x v="0"/>
    <b v="1"/>
    <b v="0"/>
    <b v="0"/>
    <b v="0"/>
  </r>
  <r>
    <x v="3"/>
    <x v="1777"/>
    <s v="Client_1485"/>
    <x v="2"/>
    <x v="5"/>
    <x v="2"/>
    <x v="460"/>
    <x v="8"/>
    <x v="8"/>
    <x v="0"/>
    <x v="3"/>
    <x v="6"/>
    <x v="6"/>
    <x v="627"/>
    <n v="2781.77"/>
    <n v="29"/>
    <s v="Medium"/>
    <n v="0"/>
    <n v="1"/>
    <x v="2"/>
    <x v="0"/>
    <n v="42"/>
    <x v="0"/>
    <b v="1"/>
    <b v="1"/>
    <b v="0"/>
    <b v="0"/>
  </r>
  <r>
    <x v="3"/>
    <x v="1778"/>
    <s v="Client_2526"/>
    <x v="0"/>
    <x v="9"/>
    <x v="0"/>
    <x v="436"/>
    <x v="0"/>
    <x v="0"/>
    <x v="1"/>
    <x v="0"/>
    <x v="3"/>
    <x v="3"/>
    <x v="85"/>
    <n v="2571.9899999999998"/>
    <n v="31"/>
    <s v="Medium"/>
    <n v="0"/>
    <n v="0"/>
    <x v="0"/>
    <x v="0"/>
    <n v="24"/>
    <x v="0"/>
    <b v="1"/>
    <b v="1"/>
    <b v="0"/>
    <b v="0"/>
  </r>
  <r>
    <x v="0"/>
    <x v="1779"/>
    <s v="Client_2880"/>
    <x v="3"/>
    <x v="1"/>
    <x v="1"/>
    <x v="423"/>
    <x v="10"/>
    <x v="10"/>
    <x v="1"/>
    <x v="1"/>
    <x v="4"/>
    <x v="4"/>
    <x v="628"/>
    <n v="2515.14"/>
    <n v="8"/>
    <s v="Medium"/>
    <n v="0"/>
    <n v="1"/>
    <x v="1"/>
    <x v="0"/>
    <n v="54"/>
    <x v="0"/>
    <b v="1"/>
    <b v="1"/>
    <b v="0"/>
    <b v="0"/>
  </r>
  <r>
    <x v="1"/>
    <x v="1780"/>
    <s v="Client_1962"/>
    <x v="0"/>
    <x v="7"/>
    <x v="2"/>
    <x v="189"/>
    <x v="9"/>
    <x v="9"/>
    <x v="0"/>
    <x v="3"/>
    <x v="5"/>
    <x v="5"/>
    <x v="138"/>
    <n v="2423.58"/>
    <n v="6"/>
    <s v="Medium"/>
    <n v="0"/>
    <n v="1"/>
    <x v="2"/>
    <x v="0"/>
    <n v="24"/>
    <x v="0"/>
    <b v="1"/>
    <b v="1"/>
    <b v="0"/>
    <b v="0"/>
  </r>
  <r>
    <x v="1"/>
    <x v="1781"/>
    <s v="Client_284"/>
    <x v="2"/>
    <x v="3"/>
    <x v="0"/>
    <x v="403"/>
    <x v="8"/>
    <x v="8"/>
    <x v="1"/>
    <x v="3"/>
    <x v="5"/>
    <x v="5"/>
    <x v="255"/>
    <n v="3571.56"/>
    <n v="19"/>
    <s v="Medium"/>
    <n v="0"/>
    <n v="0"/>
    <x v="0"/>
    <x v="0"/>
    <n v="54"/>
    <x v="0"/>
    <b v="1"/>
    <b v="1"/>
    <b v="0"/>
    <b v="0"/>
  </r>
  <r>
    <x v="3"/>
    <x v="1782"/>
    <s v="Client_2859"/>
    <x v="4"/>
    <x v="0"/>
    <x v="2"/>
    <x v="458"/>
    <x v="3"/>
    <x v="3"/>
    <x v="1"/>
    <x v="2"/>
    <x v="2"/>
    <x v="2"/>
    <x v="258"/>
    <n v="3592.82"/>
    <n v="45"/>
    <s v="Medium"/>
    <n v="0"/>
    <n v="1"/>
    <x v="2"/>
    <x v="0"/>
    <n v="42"/>
    <x v="0"/>
    <b v="1"/>
    <b v="1"/>
    <b v="0"/>
    <b v="0"/>
  </r>
  <r>
    <x v="2"/>
    <x v="1783"/>
    <s v="Client_806"/>
    <x v="1"/>
    <x v="7"/>
    <x v="1"/>
    <x v="328"/>
    <x v="7"/>
    <x v="7"/>
    <x v="1"/>
    <x v="0"/>
    <x v="6"/>
    <x v="6"/>
    <x v="617"/>
    <n v="3265.69"/>
    <n v="21"/>
    <s v="Medium"/>
    <n v="0"/>
    <n v="1"/>
    <x v="1"/>
    <x v="0"/>
    <n v="48"/>
    <x v="0"/>
    <b v="1"/>
    <b v="1"/>
    <b v="0"/>
    <b v="0"/>
  </r>
  <r>
    <x v="0"/>
    <x v="1784"/>
    <s v="Client_1111"/>
    <x v="2"/>
    <x v="3"/>
    <x v="2"/>
    <x v="8"/>
    <x v="6"/>
    <x v="6"/>
    <x v="1"/>
    <x v="1"/>
    <x v="5"/>
    <x v="5"/>
    <x v="299"/>
    <n v="4408.3999999999996"/>
    <n v="32"/>
    <s v="High"/>
    <n v="0"/>
    <n v="1"/>
    <x v="2"/>
    <x v="0"/>
    <n v="48"/>
    <x v="0"/>
    <b v="1"/>
    <b v="1"/>
    <b v="0"/>
    <b v="0"/>
  </r>
  <r>
    <x v="2"/>
    <x v="1785"/>
    <s v="Client_1278"/>
    <x v="0"/>
    <x v="10"/>
    <x v="1"/>
    <x v="435"/>
    <x v="7"/>
    <x v="7"/>
    <x v="0"/>
    <x v="0"/>
    <x v="2"/>
    <x v="2"/>
    <x v="87"/>
    <n v="3776.83"/>
    <n v="50"/>
    <s v="Medium"/>
    <n v="0"/>
    <n v="1"/>
    <x v="1"/>
    <x v="0"/>
    <n v="60"/>
    <x v="0"/>
    <b v="1"/>
    <b v="1"/>
    <b v="0"/>
    <b v="0"/>
  </r>
  <r>
    <x v="1"/>
    <x v="1786"/>
    <s v="Client_2940"/>
    <x v="3"/>
    <x v="3"/>
    <x v="2"/>
    <x v="190"/>
    <x v="10"/>
    <x v="10"/>
    <x v="0"/>
    <x v="1"/>
    <x v="2"/>
    <x v="2"/>
    <x v="629"/>
    <n v="2518.16"/>
    <n v="24"/>
    <s v="Medium"/>
    <n v="0"/>
    <n v="1"/>
    <x v="2"/>
    <x v="0"/>
    <n v="24"/>
    <x v="0"/>
    <b v="1"/>
    <b v="1"/>
    <b v="0"/>
    <b v="0"/>
  </r>
  <r>
    <x v="0"/>
    <x v="1787"/>
    <s v="Client_2648"/>
    <x v="3"/>
    <x v="3"/>
    <x v="4"/>
    <x v="65"/>
    <x v="8"/>
    <x v="8"/>
    <x v="0"/>
    <x v="3"/>
    <x v="0"/>
    <x v="0"/>
    <x v="630"/>
    <n v="4637.21"/>
    <n v="46"/>
    <s v="High"/>
    <n v="1"/>
    <n v="1"/>
    <x v="4"/>
    <x v="0"/>
    <n v="54"/>
    <x v="0"/>
    <b v="1"/>
    <b v="1"/>
    <b v="0"/>
    <b v="1"/>
  </r>
  <r>
    <x v="3"/>
    <x v="1788"/>
    <s v="Client_1253"/>
    <x v="0"/>
    <x v="8"/>
    <x v="2"/>
    <x v="284"/>
    <x v="6"/>
    <x v="6"/>
    <x v="1"/>
    <x v="1"/>
    <x v="1"/>
    <x v="1"/>
    <x v="258"/>
    <n v="1767.52"/>
    <n v="41"/>
    <s v="Low"/>
    <n v="0"/>
    <n v="1"/>
    <x v="2"/>
    <x v="0"/>
    <n v="42"/>
    <x v="0"/>
    <b v="1"/>
    <b v="1"/>
    <b v="0"/>
    <b v="0"/>
  </r>
  <r>
    <x v="0"/>
    <x v="1789"/>
    <s v="Client_1565"/>
    <x v="2"/>
    <x v="9"/>
    <x v="4"/>
    <x v="647"/>
    <x v="1"/>
    <x v="1"/>
    <x v="0"/>
    <x v="0"/>
    <x v="4"/>
    <x v="4"/>
    <x v="40"/>
    <n v="2165.54"/>
    <n v="50"/>
    <s v="Medium"/>
    <n v="1"/>
    <n v="1"/>
    <x v="4"/>
    <x v="0"/>
    <n v="42"/>
    <x v="0"/>
    <b v="1"/>
    <b v="1"/>
    <b v="0"/>
    <b v="1"/>
  </r>
  <r>
    <x v="1"/>
    <x v="1790"/>
    <s v="Client_522"/>
    <x v="0"/>
    <x v="3"/>
    <x v="0"/>
    <x v="378"/>
    <x v="0"/>
    <x v="0"/>
    <x v="1"/>
    <x v="0"/>
    <x v="4"/>
    <x v="4"/>
    <x v="454"/>
    <n v="1337.28"/>
    <n v="23"/>
    <s v="Low"/>
    <n v="0"/>
    <n v="0"/>
    <x v="0"/>
    <x v="0"/>
    <n v="30"/>
    <x v="0"/>
    <b v="1"/>
    <b v="1"/>
    <b v="0"/>
    <b v="0"/>
  </r>
  <r>
    <x v="3"/>
    <x v="1791"/>
    <s v="Client_2782"/>
    <x v="2"/>
    <x v="3"/>
    <x v="0"/>
    <x v="170"/>
    <x v="0"/>
    <x v="0"/>
    <x v="0"/>
    <x v="0"/>
    <x v="0"/>
    <x v="0"/>
    <x v="631"/>
    <n v="3483.27"/>
    <n v="10"/>
    <s v="Medium"/>
    <n v="0"/>
    <n v="0"/>
    <x v="0"/>
    <x v="2"/>
    <n v="0"/>
    <x v="0"/>
    <b v="1"/>
    <b v="0"/>
    <b v="0"/>
    <b v="0"/>
  </r>
  <r>
    <x v="2"/>
    <x v="1792"/>
    <s v="Client_1173"/>
    <x v="0"/>
    <x v="10"/>
    <x v="1"/>
    <x v="540"/>
    <x v="0"/>
    <x v="0"/>
    <x v="0"/>
    <x v="0"/>
    <x v="5"/>
    <x v="5"/>
    <x v="3"/>
    <n v="4748.05"/>
    <n v="6"/>
    <s v="High"/>
    <n v="0"/>
    <n v="1"/>
    <x v="1"/>
    <x v="0"/>
    <n v="66"/>
    <x v="0"/>
    <b v="1"/>
    <b v="1"/>
    <b v="0"/>
    <b v="0"/>
  </r>
  <r>
    <x v="3"/>
    <x v="1793"/>
    <s v="Client_1137"/>
    <x v="1"/>
    <x v="1"/>
    <x v="3"/>
    <x v="168"/>
    <x v="4"/>
    <x v="4"/>
    <x v="1"/>
    <x v="3"/>
    <x v="5"/>
    <x v="5"/>
    <x v="397"/>
    <n v="3504.81"/>
    <n v="32"/>
    <s v="Medium"/>
    <n v="0"/>
    <n v="0"/>
    <x v="3"/>
    <x v="1"/>
    <n v="12"/>
    <x v="0"/>
    <b v="1"/>
    <b v="0"/>
    <b v="0"/>
    <b v="0"/>
  </r>
  <r>
    <x v="3"/>
    <x v="1794"/>
    <s v="Client_2313"/>
    <x v="2"/>
    <x v="11"/>
    <x v="2"/>
    <x v="267"/>
    <x v="7"/>
    <x v="7"/>
    <x v="0"/>
    <x v="0"/>
    <x v="3"/>
    <x v="3"/>
    <x v="8"/>
    <n v="1811.02"/>
    <n v="3"/>
    <s v="Low"/>
    <n v="0"/>
    <n v="1"/>
    <x v="2"/>
    <x v="1"/>
    <n v="12"/>
    <x v="2"/>
    <b v="1"/>
    <b v="0"/>
    <b v="0"/>
    <b v="0"/>
  </r>
  <r>
    <x v="3"/>
    <x v="1795"/>
    <s v="Client_063"/>
    <x v="1"/>
    <x v="3"/>
    <x v="2"/>
    <x v="259"/>
    <x v="6"/>
    <x v="6"/>
    <x v="1"/>
    <x v="1"/>
    <x v="5"/>
    <x v="5"/>
    <x v="192"/>
    <n v="2725.18"/>
    <n v="35"/>
    <s v="Medium"/>
    <n v="0"/>
    <n v="1"/>
    <x v="2"/>
    <x v="0"/>
    <n v="36"/>
    <x v="0"/>
    <b v="1"/>
    <b v="1"/>
    <b v="0"/>
    <b v="0"/>
  </r>
  <r>
    <x v="0"/>
    <x v="1796"/>
    <s v="Client_499"/>
    <x v="0"/>
    <x v="13"/>
    <x v="4"/>
    <x v="289"/>
    <x v="1"/>
    <x v="1"/>
    <x v="1"/>
    <x v="0"/>
    <x v="0"/>
    <x v="0"/>
    <x v="464"/>
    <n v="4819.63"/>
    <n v="23"/>
    <s v="High"/>
    <n v="1"/>
    <n v="1"/>
    <x v="4"/>
    <x v="0"/>
    <n v="48"/>
    <x v="0"/>
    <b v="1"/>
    <b v="1"/>
    <b v="0"/>
    <b v="1"/>
  </r>
  <r>
    <x v="2"/>
    <x v="1797"/>
    <s v="Client_016"/>
    <x v="4"/>
    <x v="1"/>
    <x v="3"/>
    <x v="436"/>
    <x v="0"/>
    <x v="0"/>
    <x v="1"/>
    <x v="0"/>
    <x v="3"/>
    <x v="3"/>
    <x v="140"/>
    <n v="3781.73"/>
    <n v="36"/>
    <s v="Medium"/>
    <n v="0"/>
    <n v="0"/>
    <x v="3"/>
    <x v="0"/>
    <n v="54"/>
    <x v="0"/>
    <b v="1"/>
    <b v="1"/>
    <b v="0"/>
    <b v="0"/>
  </r>
  <r>
    <x v="1"/>
    <x v="1798"/>
    <s v="Client_901"/>
    <x v="1"/>
    <x v="12"/>
    <x v="4"/>
    <x v="310"/>
    <x v="11"/>
    <x v="11"/>
    <x v="0"/>
    <x v="2"/>
    <x v="6"/>
    <x v="6"/>
    <x v="390"/>
    <n v="3781.81"/>
    <n v="40"/>
    <s v="Medium"/>
    <n v="1"/>
    <n v="1"/>
    <x v="4"/>
    <x v="0"/>
    <n v="66"/>
    <x v="0"/>
    <b v="1"/>
    <b v="1"/>
    <b v="0"/>
    <b v="1"/>
  </r>
  <r>
    <x v="1"/>
    <x v="1799"/>
    <s v="Client_1079"/>
    <x v="0"/>
    <x v="9"/>
    <x v="0"/>
    <x v="296"/>
    <x v="11"/>
    <x v="11"/>
    <x v="1"/>
    <x v="2"/>
    <x v="5"/>
    <x v="5"/>
    <x v="498"/>
    <n v="4845.17"/>
    <n v="48"/>
    <s v="High"/>
    <n v="0"/>
    <n v="0"/>
    <x v="0"/>
    <x v="0"/>
    <n v="48"/>
    <x v="0"/>
    <b v="1"/>
    <b v="1"/>
    <b v="0"/>
    <b v="0"/>
  </r>
  <r>
    <x v="1"/>
    <x v="1800"/>
    <s v="Client_1053"/>
    <x v="1"/>
    <x v="14"/>
    <x v="0"/>
    <x v="677"/>
    <x v="1"/>
    <x v="1"/>
    <x v="0"/>
    <x v="0"/>
    <x v="5"/>
    <x v="5"/>
    <x v="632"/>
    <n v="3893.11"/>
    <n v="16"/>
    <s v="Medium"/>
    <n v="0"/>
    <n v="0"/>
    <x v="0"/>
    <x v="1"/>
    <n v="12"/>
    <x v="0"/>
    <b v="1"/>
    <b v="0"/>
    <b v="0"/>
    <b v="0"/>
  </r>
  <r>
    <x v="0"/>
    <x v="1801"/>
    <s v="Client_337"/>
    <x v="2"/>
    <x v="1"/>
    <x v="4"/>
    <x v="88"/>
    <x v="0"/>
    <x v="0"/>
    <x v="0"/>
    <x v="0"/>
    <x v="4"/>
    <x v="4"/>
    <x v="229"/>
    <n v="3439.94"/>
    <n v="6"/>
    <s v="Medium"/>
    <n v="1"/>
    <n v="1"/>
    <x v="4"/>
    <x v="0"/>
    <n v="48"/>
    <x v="0"/>
    <b v="1"/>
    <b v="1"/>
    <b v="0"/>
    <b v="1"/>
  </r>
  <r>
    <x v="1"/>
    <x v="1802"/>
    <s v="Client_2282"/>
    <x v="1"/>
    <x v="8"/>
    <x v="4"/>
    <x v="602"/>
    <x v="6"/>
    <x v="6"/>
    <x v="1"/>
    <x v="1"/>
    <x v="5"/>
    <x v="5"/>
    <x v="422"/>
    <n v="1956.81"/>
    <n v="5"/>
    <s v="Low"/>
    <n v="1"/>
    <n v="1"/>
    <x v="4"/>
    <x v="0"/>
    <n v="36"/>
    <x v="2"/>
    <b v="1"/>
    <b v="1"/>
    <b v="0"/>
    <b v="1"/>
  </r>
  <r>
    <x v="1"/>
    <x v="1803"/>
    <s v="Client_1970"/>
    <x v="0"/>
    <x v="11"/>
    <x v="4"/>
    <x v="271"/>
    <x v="0"/>
    <x v="0"/>
    <x v="1"/>
    <x v="0"/>
    <x v="0"/>
    <x v="0"/>
    <x v="208"/>
    <n v="1936.36"/>
    <n v="4"/>
    <s v="Low"/>
    <n v="1"/>
    <n v="1"/>
    <x v="4"/>
    <x v="2"/>
    <n v="0"/>
    <x v="2"/>
    <b v="1"/>
    <b v="0"/>
    <b v="0"/>
    <b v="1"/>
  </r>
  <r>
    <x v="2"/>
    <x v="1804"/>
    <s v="Client_142"/>
    <x v="2"/>
    <x v="1"/>
    <x v="1"/>
    <x v="548"/>
    <x v="3"/>
    <x v="3"/>
    <x v="0"/>
    <x v="2"/>
    <x v="6"/>
    <x v="6"/>
    <x v="174"/>
    <n v="4381.1400000000003"/>
    <n v="24"/>
    <s v="High"/>
    <n v="0"/>
    <n v="1"/>
    <x v="1"/>
    <x v="0"/>
    <n v="36"/>
    <x v="0"/>
    <b v="1"/>
    <b v="1"/>
    <b v="0"/>
    <b v="0"/>
  </r>
  <r>
    <x v="2"/>
    <x v="1805"/>
    <s v="Client_391"/>
    <x v="1"/>
    <x v="10"/>
    <x v="2"/>
    <x v="17"/>
    <x v="11"/>
    <x v="11"/>
    <x v="0"/>
    <x v="2"/>
    <x v="3"/>
    <x v="3"/>
    <x v="301"/>
    <n v="2211.77"/>
    <s v="N/A"/>
    <s v="Medium"/>
    <n v="0"/>
    <n v="1"/>
    <x v="2"/>
    <x v="0"/>
    <n v="60"/>
    <x v="0"/>
    <b v="1"/>
    <b v="1"/>
    <b v="0"/>
    <b v="0"/>
  </r>
  <r>
    <x v="3"/>
    <x v="1806"/>
    <s v="Client_1341"/>
    <x v="2"/>
    <x v="10"/>
    <x v="4"/>
    <x v="614"/>
    <x v="3"/>
    <x v="3"/>
    <x v="0"/>
    <x v="2"/>
    <x v="1"/>
    <x v="1"/>
    <x v="515"/>
    <n v="1921.64"/>
    <n v="2"/>
    <s v="Low"/>
    <n v="1"/>
    <n v="1"/>
    <x v="4"/>
    <x v="0"/>
    <n v="48"/>
    <x v="1"/>
    <b v="1"/>
    <b v="1"/>
    <b v="0"/>
    <b v="1"/>
  </r>
  <r>
    <x v="0"/>
    <x v="1807"/>
    <s v="Client_559"/>
    <x v="4"/>
    <x v="5"/>
    <x v="1"/>
    <x v="243"/>
    <x v="3"/>
    <x v="3"/>
    <x v="1"/>
    <x v="2"/>
    <x v="2"/>
    <x v="2"/>
    <x v="406"/>
    <n v="3200.02"/>
    <n v="22"/>
    <s v="Medium"/>
    <n v="0"/>
    <n v="1"/>
    <x v="1"/>
    <x v="0"/>
    <n v="54"/>
    <x v="0"/>
    <b v="1"/>
    <b v="1"/>
    <b v="0"/>
    <b v="0"/>
  </r>
  <r>
    <x v="2"/>
    <x v="1808"/>
    <s v="Client_999"/>
    <x v="2"/>
    <x v="12"/>
    <x v="2"/>
    <x v="678"/>
    <x v="2"/>
    <x v="2"/>
    <x v="0"/>
    <x v="1"/>
    <x v="2"/>
    <x v="2"/>
    <x v="342"/>
    <n v="3812.6"/>
    <n v="15"/>
    <s v="Medium"/>
    <n v="0"/>
    <n v="1"/>
    <x v="2"/>
    <x v="0"/>
    <n v="48"/>
    <x v="0"/>
    <b v="1"/>
    <b v="1"/>
    <b v="0"/>
    <b v="0"/>
  </r>
  <r>
    <x v="0"/>
    <x v="1809"/>
    <s v="Client_421"/>
    <x v="4"/>
    <x v="3"/>
    <x v="2"/>
    <x v="273"/>
    <x v="5"/>
    <x v="5"/>
    <x v="1"/>
    <x v="2"/>
    <x v="2"/>
    <x v="2"/>
    <x v="299"/>
    <n v="4869.16"/>
    <n v="38"/>
    <s v="High"/>
    <n v="0"/>
    <n v="1"/>
    <x v="2"/>
    <x v="0"/>
    <n v="48"/>
    <x v="0"/>
    <b v="1"/>
    <b v="1"/>
    <b v="0"/>
    <b v="0"/>
  </r>
  <r>
    <x v="3"/>
    <x v="1810"/>
    <s v="Client_2804"/>
    <x v="4"/>
    <x v="5"/>
    <x v="2"/>
    <x v="207"/>
    <x v="9"/>
    <x v="9"/>
    <x v="1"/>
    <x v="3"/>
    <x v="4"/>
    <x v="4"/>
    <x v="190"/>
    <n v="3999.46"/>
    <n v="31"/>
    <s v="High"/>
    <n v="0"/>
    <n v="1"/>
    <x v="2"/>
    <x v="0"/>
    <n v="60"/>
    <x v="0"/>
    <b v="1"/>
    <b v="1"/>
    <b v="0"/>
    <b v="0"/>
  </r>
  <r>
    <x v="3"/>
    <x v="1811"/>
    <s v="Client_2372"/>
    <x v="0"/>
    <x v="14"/>
    <x v="1"/>
    <x v="353"/>
    <x v="10"/>
    <x v="10"/>
    <x v="1"/>
    <x v="1"/>
    <x v="1"/>
    <x v="1"/>
    <x v="438"/>
    <n v="1655.15"/>
    <n v="12"/>
    <s v="Low"/>
    <n v="0"/>
    <n v="1"/>
    <x v="1"/>
    <x v="1"/>
    <n v="12"/>
    <x v="0"/>
    <b v="1"/>
    <b v="0"/>
    <b v="0"/>
    <b v="0"/>
  </r>
  <r>
    <x v="2"/>
    <x v="1812"/>
    <s v="Client_2802"/>
    <x v="4"/>
    <x v="2"/>
    <x v="1"/>
    <x v="528"/>
    <x v="8"/>
    <x v="8"/>
    <x v="1"/>
    <x v="3"/>
    <x v="4"/>
    <x v="4"/>
    <x v="228"/>
    <n v="3626.16"/>
    <n v="26"/>
    <s v="Medium"/>
    <n v="0"/>
    <n v="1"/>
    <x v="1"/>
    <x v="0"/>
    <n v="48"/>
    <x v="0"/>
    <b v="1"/>
    <b v="1"/>
    <b v="0"/>
    <b v="0"/>
  </r>
  <r>
    <x v="3"/>
    <x v="1813"/>
    <s v="Client_882"/>
    <x v="1"/>
    <x v="14"/>
    <x v="4"/>
    <x v="679"/>
    <x v="8"/>
    <x v="8"/>
    <x v="0"/>
    <x v="3"/>
    <x v="1"/>
    <x v="1"/>
    <x v="16"/>
    <n v="3130.77"/>
    <n v="11"/>
    <s v="Medium"/>
    <n v="1"/>
    <n v="1"/>
    <x v="4"/>
    <x v="1"/>
    <n v="6"/>
    <x v="0"/>
    <b v="1"/>
    <b v="0"/>
    <b v="0"/>
    <b v="1"/>
  </r>
  <r>
    <x v="2"/>
    <x v="1814"/>
    <s v="Client_296"/>
    <x v="3"/>
    <x v="8"/>
    <x v="1"/>
    <x v="274"/>
    <x v="5"/>
    <x v="5"/>
    <x v="0"/>
    <x v="2"/>
    <x v="3"/>
    <x v="3"/>
    <x v="441"/>
    <n v="1012.13"/>
    <n v="26"/>
    <s v="Low"/>
    <n v="0"/>
    <n v="1"/>
    <x v="1"/>
    <x v="1"/>
    <n v="18"/>
    <x v="0"/>
    <b v="1"/>
    <b v="0"/>
    <b v="0"/>
    <b v="0"/>
  </r>
  <r>
    <x v="1"/>
    <x v="1815"/>
    <s v="Client_2632"/>
    <x v="4"/>
    <x v="6"/>
    <x v="2"/>
    <x v="258"/>
    <x v="10"/>
    <x v="10"/>
    <x v="1"/>
    <x v="1"/>
    <x v="2"/>
    <x v="2"/>
    <x v="185"/>
    <n v="3051.11"/>
    <n v="38"/>
    <s v="Medium"/>
    <n v="0"/>
    <n v="1"/>
    <x v="2"/>
    <x v="1"/>
    <n v="6"/>
    <x v="0"/>
    <b v="1"/>
    <b v="0"/>
    <b v="0"/>
    <b v="0"/>
  </r>
  <r>
    <x v="1"/>
    <x v="1816"/>
    <s v="Client_486"/>
    <x v="1"/>
    <x v="14"/>
    <x v="0"/>
    <x v="609"/>
    <x v="5"/>
    <x v="5"/>
    <x v="1"/>
    <x v="2"/>
    <x v="0"/>
    <x v="0"/>
    <x v="15"/>
    <n v="4057.58"/>
    <n v="1"/>
    <s v="High"/>
    <n v="0"/>
    <n v="0"/>
    <x v="0"/>
    <x v="0"/>
    <n v="54"/>
    <x v="1"/>
    <b v="1"/>
    <b v="1"/>
    <b v="0"/>
    <b v="0"/>
  </r>
  <r>
    <x v="3"/>
    <x v="1817"/>
    <s v="Client_1936"/>
    <x v="1"/>
    <x v="9"/>
    <x v="2"/>
    <x v="125"/>
    <x v="0"/>
    <x v="0"/>
    <x v="1"/>
    <x v="0"/>
    <x v="6"/>
    <x v="6"/>
    <x v="128"/>
    <n v="2525.8000000000002"/>
    <n v="41"/>
    <s v="Medium"/>
    <n v="0"/>
    <n v="1"/>
    <x v="2"/>
    <x v="1"/>
    <n v="6"/>
    <x v="0"/>
    <b v="1"/>
    <b v="0"/>
    <b v="0"/>
    <b v="0"/>
  </r>
  <r>
    <x v="0"/>
    <x v="1818"/>
    <s v="Client_228"/>
    <x v="0"/>
    <x v="1"/>
    <x v="2"/>
    <x v="487"/>
    <x v="11"/>
    <x v="11"/>
    <x v="1"/>
    <x v="2"/>
    <x v="5"/>
    <x v="5"/>
    <x v="633"/>
    <n v="3541.22"/>
    <n v="39"/>
    <s v="Medium"/>
    <n v="0"/>
    <n v="1"/>
    <x v="2"/>
    <x v="1"/>
    <n v="12"/>
    <x v="0"/>
    <b v="1"/>
    <b v="0"/>
    <b v="0"/>
    <b v="0"/>
  </r>
  <r>
    <x v="2"/>
    <x v="1819"/>
    <s v="Client_530"/>
    <x v="3"/>
    <x v="6"/>
    <x v="3"/>
    <x v="548"/>
    <x v="3"/>
    <x v="3"/>
    <x v="0"/>
    <x v="2"/>
    <x v="6"/>
    <x v="6"/>
    <x v="189"/>
    <n v="3640.71"/>
    <n v="2"/>
    <s v="Medium"/>
    <n v="0"/>
    <n v="0"/>
    <x v="3"/>
    <x v="0"/>
    <n v="24"/>
    <x v="1"/>
    <b v="1"/>
    <b v="1"/>
    <b v="0"/>
    <b v="0"/>
  </r>
  <r>
    <x v="3"/>
    <x v="1820"/>
    <s v="Client_324"/>
    <x v="1"/>
    <x v="8"/>
    <x v="4"/>
    <x v="476"/>
    <x v="2"/>
    <x v="2"/>
    <x v="1"/>
    <x v="1"/>
    <x v="1"/>
    <x v="1"/>
    <x v="634"/>
    <n v="4135.3"/>
    <n v="16"/>
    <s v="High"/>
    <n v="1"/>
    <n v="1"/>
    <x v="4"/>
    <x v="0"/>
    <n v="66"/>
    <x v="0"/>
    <b v="1"/>
    <b v="1"/>
    <b v="0"/>
    <b v="1"/>
  </r>
  <r>
    <x v="2"/>
    <x v="1821"/>
    <s v="Client_1151"/>
    <x v="1"/>
    <x v="12"/>
    <x v="1"/>
    <x v="551"/>
    <x v="5"/>
    <x v="5"/>
    <x v="1"/>
    <x v="2"/>
    <x v="4"/>
    <x v="4"/>
    <x v="180"/>
    <n v="1404.72"/>
    <n v="28"/>
    <s v="Low"/>
    <n v="0"/>
    <n v="1"/>
    <x v="1"/>
    <x v="1"/>
    <n v="6"/>
    <x v="0"/>
    <b v="1"/>
    <b v="0"/>
    <b v="0"/>
    <b v="0"/>
  </r>
  <r>
    <x v="1"/>
    <x v="1822"/>
    <s v="Client_1299"/>
    <x v="4"/>
    <x v="3"/>
    <x v="2"/>
    <x v="438"/>
    <x v="8"/>
    <x v="8"/>
    <x v="0"/>
    <x v="3"/>
    <x v="3"/>
    <x v="3"/>
    <x v="161"/>
    <n v="2762.84"/>
    <n v="26"/>
    <s v="Medium"/>
    <n v="0"/>
    <n v="1"/>
    <x v="2"/>
    <x v="0"/>
    <n v="48"/>
    <x v="0"/>
    <b v="1"/>
    <b v="1"/>
    <b v="0"/>
    <b v="0"/>
  </r>
  <r>
    <x v="3"/>
    <x v="1823"/>
    <s v="Client_2385"/>
    <x v="3"/>
    <x v="11"/>
    <x v="0"/>
    <x v="255"/>
    <x v="8"/>
    <x v="8"/>
    <x v="1"/>
    <x v="3"/>
    <x v="4"/>
    <x v="4"/>
    <x v="419"/>
    <n v="2945.41"/>
    <n v="43"/>
    <s v="Medium"/>
    <n v="0"/>
    <n v="0"/>
    <x v="0"/>
    <x v="0"/>
    <n v="48"/>
    <x v="0"/>
    <b v="1"/>
    <b v="1"/>
    <b v="0"/>
    <b v="0"/>
  </r>
  <r>
    <x v="2"/>
    <x v="1824"/>
    <s v="Client_1226"/>
    <x v="3"/>
    <x v="14"/>
    <x v="2"/>
    <x v="347"/>
    <x v="0"/>
    <x v="0"/>
    <x v="0"/>
    <x v="0"/>
    <x v="0"/>
    <x v="0"/>
    <x v="482"/>
    <n v="1940.06"/>
    <n v="43"/>
    <s v="Low"/>
    <n v="0"/>
    <n v="1"/>
    <x v="2"/>
    <x v="0"/>
    <n v="24"/>
    <x v="0"/>
    <b v="1"/>
    <b v="1"/>
    <b v="0"/>
    <b v="0"/>
  </r>
  <r>
    <x v="2"/>
    <x v="1825"/>
    <s v="Client_2769"/>
    <x v="2"/>
    <x v="10"/>
    <x v="0"/>
    <x v="264"/>
    <x v="1"/>
    <x v="1"/>
    <x v="0"/>
    <x v="0"/>
    <x v="1"/>
    <x v="1"/>
    <x v="635"/>
    <n v="1043.8"/>
    <n v="3"/>
    <s v="Low"/>
    <n v="0"/>
    <n v="0"/>
    <x v="0"/>
    <x v="1"/>
    <n v="6"/>
    <x v="2"/>
    <b v="1"/>
    <b v="0"/>
    <b v="0"/>
    <b v="0"/>
  </r>
  <r>
    <x v="0"/>
    <x v="1826"/>
    <s v="Client_879"/>
    <x v="3"/>
    <x v="9"/>
    <x v="2"/>
    <x v="592"/>
    <x v="4"/>
    <x v="4"/>
    <x v="1"/>
    <x v="3"/>
    <x v="2"/>
    <x v="2"/>
    <x v="69"/>
    <n v="4696.43"/>
    <s v="N/A"/>
    <s v="High"/>
    <n v="0"/>
    <n v="1"/>
    <x v="2"/>
    <x v="0"/>
    <n v="30"/>
    <x v="0"/>
    <b v="1"/>
    <b v="1"/>
    <b v="0"/>
    <b v="0"/>
  </r>
  <r>
    <x v="2"/>
    <x v="1827"/>
    <s v="Client_527"/>
    <x v="4"/>
    <x v="4"/>
    <x v="4"/>
    <x v="264"/>
    <x v="1"/>
    <x v="1"/>
    <x v="0"/>
    <x v="0"/>
    <x v="1"/>
    <x v="1"/>
    <x v="183"/>
    <n v="1730.74"/>
    <n v="1"/>
    <s v="Low"/>
    <n v="1"/>
    <n v="1"/>
    <x v="4"/>
    <x v="1"/>
    <n v="18"/>
    <x v="1"/>
    <b v="1"/>
    <b v="0"/>
    <b v="0"/>
    <b v="1"/>
  </r>
  <r>
    <x v="1"/>
    <x v="1828"/>
    <s v="Client_2567"/>
    <x v="3"/>
    <x v="4"/>
    <x v="2"/>
    <x v="405"/>
    <x v="10"/>
    <x v="10"/>
    <x v="0"/>
    <x v="1"/>
    <x v="5"/>
    <x v="5"/>
    <x v="92"/>
    <n v="4481.32"/>
    <n v="23"/>
    <s v="High"/>
    <n v="0"/>
    <n v="1"/>
    <x v="2"/>
    <x v="0"/>
    <n v="30"/>
    <x v="0"/>
    <b v="1"/>
    <b v="1"/>
    <b v="0"/>
    <b v="0"/>
  </r>
  <r>
    <x v="3"/>
    <x v="1829"/>
    <s v="Client_2812"/>
    <x v="3"/>
    <x v="10"/>
    <x v="1"/>
    <x v="508"/>
    <x v="8"/>
    <x v="8"/>
    <x v="1"/>
    <x v="3"/>
    <x v="3"/>
    <x v="3"/>
    <x v="180"/>
    <n v="1718.2"/>
    <n v="22"/>
    <s v="Low"/>
    <n v="0"/>
    <n v="1"/>
    <x v="1"/>
    <x v="1"/>
    <n v="6"/>
    <x v="0"/>
    <b v="1"/>
    <b v="0"/>
    <b v="0"/>
    <b v="0"/>
  </r>
  <r>
    <x v="3"/>
    <x v="1830"/>
    <s v="Client_1552"/>
    <x v="0"/>
    <x v="12"/>
    <x v="0"/>
    <x v="240"/>
    <x v="7"/>
    <x v="7"/>
    <x v="1"/>
    <x v="0"/>
    <x v="1"/>
    <x v="1"/>
    <x v="303"/>
    <n v="1768.61"/>
    <n v="6"/>
    <s v="Low"/>
    <n v="0"/>
    <n v="0"/>
    <x v="0"/>
    <x v="0"/>
    <n v="24"/>
    <x v="0"/>
    <b v="1"/>
    <b v="1"/>
    <b v="0"/>
    <b v="0"/>
  </r>
  <r>
    <x v="0"/>
    <x v="1831"/>
    <s v="Client_1556"/>
    <x v="1"/>
    <x v="14"/>
    <x v="2"/>
    <x v="581"/>
    <x v="10"/>
    <x v="10"/>
    <x v="1"/>
    <x v="1"/>
    <x v="5"/>
    <x v="5"/>
    <x v="547"/>
    <n v="3187.94"/>
    <n v="16"/>
    <s v="Medium"/>
    <n v="0"/>
    <n v="1"/>
    <x v="2"/>
    <x v="0"/>
    <n v="54"/>
    <x v="0"/>
    <b v="1"/>
    <b v="1"/>
    <b v="0"/>
    <b v="0"/>
  </r>
  <r>
    <x v="3"/>
    <x v="1832"/>
    <s v="Client_2304"/>
    <x v="3"/>
    <x v="1"/>
    <x v="1"/>
    <x v="254"/>
    <x v="10"/>
    <x v="10"/>
    <x v="1"/>
    <x v="1"/>
    <x v="6"/>
    <x v="6"/>
    <x v="624"/>
    <n v="4229.6400000000003"/>
    <n v="15"/>
    <s v="High"/>
    <n v="0"/>
    <n v="1"/>
    <x v="1"/>
    <x v="0"/>
    <n v="48"/>
    <x v="0"/>
    <b v="1"/>
    <b v="1"/>
    <b v="0"/>
    <b v="0"/>
  </r>
  <r>
    <x v="0"/>
    <x v="1833"/>
    <s v="Client_1937"/>
    <x v="3"/>
    <x v="5"/>
    <x v="1"/>
    <x v="423"/>
    <x v="10"/>
    <x v="10"/>
    <x v="1"/>
    <x v="1"/>
    <x v="4"/>
    <x v="4"/>
    <x v="54"/>
    <n v="1511.4"/>
    <n v="46"/>
    <s v="Low"/>
    <n v="0"/>
    <n v="1"/>
    <x v="1"/>
    <x v="1"/>
    <n v="6"/>
    <x v="0"/>
    <b v="1"/>
    <b v="0"/>
    <b v="0"/>
    <b v="0"/>
  </r>
  <r>
    <x v="2"/>
    <x v="1834"/>
    <s v="Client_1625"/>
    <x v="4"/>
    <x v="13"/>
    <x v="3"/>
    <x v="680"/>
    <x v="10"/>
    <x v="10"/>
    <x v="0"/>
    <x v="1"/>
    <x v="1"/>
    <x v="1"/>
    <x v="1"/>
    <n v="1803.17"/>
    <n v="16"/>
    <s v="Low"/>
    <n v="0"/>
    <n v="0"/>
    <x v="3"/>
    <x v="0"/>
    <n v="60"/>
    <x v="0"/>
    <b v="1"/>
    <b v="1"/>
    <b v="0"/>
    <b v="0"/>
  </r>
  <r>
    <x v="3"/>
    <x v="1835"/>
    <s v="Client_872"/>
    <x v="4"/>
    <x v="12"/>
    <x v="4"/>
    <x v="675"/>
    <x v="3"/>
    <x v="3"/>
    <x v="1"/>
    <x v="2"/>
    <x v="4"/>
    <x v="4"/>
    <x v="592"/>
    <n v="2949.56"/>
    <n v="37"/>
    <s v="Medium"/>
    <n v="1"/>
    <n v="1"/>
    <x v="4"/>
    <x v="0"/>
    <n v="66"/>
    <x v="0"/>
    <b v="1"/>
    <b v="1"/>
    <b v="0"/>
    <b v="1"/>
  </r>
  <r>
    <x v="3"/>
    <x v="1836"/>
    <s v="Client_1074"/>
    <x v="3"/>
    <x v="5"/>
    <x v="0"/>
    <x v="416"/>
    <x v="5"/>
    <x v="5"/>
    <x v="1"/>
    <x v="2"/>
    <x v="3"/>
    <x v="3"/>
    <x v="281"/>
    <n v="1207.46"/>
    <n v="1"/>
    <s v="Low"/>
    <n v="0"/>
    <n v="0"/>
    <x v="0"/>
    <x v="0"/>
    <n v="60"/>
    <x v="1"/>
    <b v="1"/>
    <b v="1"/>
    <b v="0"/>
    <b v="0"/>
  </r>
  <r>
    <x v="0"/>
    <x v="1837"/>
    <s v="Client_2978"/>
    <x v="0"/>
    <x v="0"/>
    <x v="2"/>
    <x v="681"/>
    <x v="9"/>
    <x v="9"/>
    <x v="0"/>
    <x v="3"/>
    <x v="2"/>
    <x v="2"/>
    <x v="636"/>
    <n v="2917"/>
    <n v="18"/>
    <s v="Medium"/>
    <n v="0"/>
    <n v="1"/>
    <x v="2"/>
    <x v="0"/>
    <n v="48"/>
    <x v="0"/>
    <b v="1"/>
    <b v="1"/>
    <b v="0"/>
    <b v="0"/>
  </r>
  <r>
    <x v="1"/>
    <x v="1838"/>
    <s v="Client_651"/>
    <x v="3"/>
    <x v="9"/>
    <x v="3"/>
    <x v="620"/>
    <x v="1"/>
    <x v="1"/>
    <x v="0"/>
    <x v="0"/>
    <x v="2"/>
    <x v="2"/>
    <x v="154"/>
    <n v="2864.48"/>
    <n v="29"/>
    <s v="Medium"/>
    <n v="0"/>
    <n v="0"/>
    <x v="3"/>
    <x v="0"/>
    <n v="66"/>
    <x v="0"/>
    <b v="1"/>
    <b v="1"/>
    <b v="0"/>
    <b v="0"/>
  </r>
  <r>
    <x v="2"/>
    <x v="1839"/>
    <s v="Client_510"/>
    <x v="1"/>
    <x v="6"/>
    <x v="2"/>
    <x v="295"/>
    <x v="2"/>
    <x v="2"/>
    <x v="0"/>
    <x v="1"/>
    <x v="0"/>
    <x v="0"/>
    <x v="182"/>
    <n v="2608.2399999999998"/>
    <n v="39"/>
    <s v="Medium"/>
    <n v="0"/>
    <n v="1"/>
    <x v="2"/>
    <x v="0"/>
    <n v="24"/>
    <x v="0"/>
    <b v="1"/>
    <b v="1"/>
    <b v="0"/>
    <b v="0"/>
  </r>
  <r>
    <x v="0"/>
    <x v="1840"/>
    <s v="Client_2093"/>
    <x v="0"/>
    <x v="4"/>
    <x v="2"/>
    <x v="471"/>
    <x v="5"/>
    <x v="5"/>
    <x v="1"/>
    <x v="2"/>
    <x v="4"/>
    <x v="4"/>
    <x v="637"/>
    <n v="1723.07"/>
    <n v="31"/>
    <s v="Low"/>
    <n v="0"/>
    <n v="1"/>
    <x v="2"/>
    <x v="0"/>
    <n v="42"/>
    <x v="0"/>
    <b v="1"/>
    <b v="1"/>
    <b v="0"/>
    <b v="0"/>
  </r>
  <r>
    <x v="0"/>
    <x v="1841"/>
    <s v="Client_2272"/>
    <x v="1"/>
    <x v="4"/>
    <x v="2"/>
    <x v="530"/>
    <x v="3"/>
    <x v="3"/>
    <x v="1"/>
    <x v="2"/>
    <x v="0"/>
    <x v="0"/>
    <x v="609"/>
    <n v="3896.2"/>
    <n v="24"/>
    <s v="Medium"/>
    <n v="0"/>
    <n v="1"/>
    <x v="2"/>
    <x v="0"/>
    <n v="60"/>
    <x v="0"/>
    <b v="1"/>
    <b v="1"/>
    <b v="0"/>
    <b v="0"/>
  </r>
  <r>
    <x v="2"/>
    <x v="1842"/>
    <s v="Client_944"/>
    <x v="1"/>
    <x v="5"/>
    <x v="1"/>
    <x v="339"/>
    <x v="11"/>
    <x v="11"/>
    <x v="0"/>
    <x v="2"/>
    <x v="4"/>
    <x v="4"/>
    <x v="218"/>
    <n v="1244.77"/>
    <n v="34"/>
    <s v="Low"/>
    <n v="0"/>
    <n v="1"/>
    <x v="1"/>
    <x v="0"/>
    <n v="24"/>
    <x v="0"/>
    <b v="1"/>
    <b v="1"/>
    <b v="0"/>
    <b v="0"/>
  </r>
  <r>
    <x v="2"/>
    <x v="1843"/>
    <s v="Client_2805"/>
    <x v="3"/>
    <x v="10"/>
    <x v="3"/>
    <x v="521"/>
    <x v="5"/>
    <x v="5"/>
    <x v="1"/>
    <x v="2"/>
    <x v="6"/>
    <x v="6"/>
    <x v="123"/>
    <n v="1479.73"/>
    <s v="N/A"/>
    <s v="Low"/>
    <n v="0"/>
    <n v="0"/>
    <x v="3"/>
    <x v="1"/>
    <n v="18"/>
    <x v="0"/>
    <b v="1"/>
    <b v="0"/>
    <b v="0"/>
    <b v="0"/>
  </r>
  <r>
    <x v="0"/>
    <x v="1844"/>
    <s v="Client_1378"/>
    <x v="3"/>
    <x v="3"/>
    <x v="0"/>
    <x v="641"/>
    <x v="3"/>
    <x v="3"/>
    <x v="0"/>
    <x v="2"/>
    <x v="1"/>
    <x v="1"/>
    <x v="258"/>
    <n v="3271.02"/>
    <n v="28"/>
    <s v="Medium"/>
    <n v="0"/>
    <n v="0"/>
    <x v="0"/>
    <x v="0"/>
    <n v="42"/>
    <x v="0"/>
    <b v="1"/>
    <b v="1"/>
    <b v="0"/>
    <b v="0"/>
  </r>
  <r>
    <x v="3"/>
    <x v="1845"/>
    <s v="Client_1032"/>
    <x v="1"/>
    <x v="5"/>
    <x v="0"/>
    <x v="317"/>
    <x v="3"/>
    <x v="3"/>
    <x v="0"/>
    <x v="2"/>
    <x v="6"/>
    <x v="6"/>
    <x v="49"/>
    <n v="2294.37"/>
    <n v="39"/>
    <s v="Medium"/>
    <n v="0"/>
    <n v="0"/>
    <x v="0"/>
    <x v="0"/>
    <n v="60"/>
    <x v="0"/>
    <b v="1"/>
    <b v="1"/>
    <b v="0"/>
    <b v="0"/>
  </r>
  <r>
    <x v="0"/>
    <x v="1846"/>
    <s v="Client_1023"/>
    <x v="3"/>
    <x v="13"/>
    <x v="3"/>
    <x v="153"/>
    <x v="6"/>
    <x v="6"/>
    <x v="0"/>
    <x v="1"/>
    <x v="2"/>
    <x v="2"/>
    <x v="258"/>
    <n v="3117.83"/>
    <n v="7"/>
    <s v="Medium"/>
    <n v="0"/>
    <n v="0"/>
    <x v="3"/>
    <x v="0"/>
    <n v="42"/>
    <x v="0"/>
    <b v="1"/>
    <b v="1"/>
    <b v="0"/>
    <b v="0"/>
  </r>
  <r>
    <x v="1"/>
    <x v="1847"/>
    <s v="Client_2415"/>
    <x v="3"/>
    <x v="5"/>
    <x v="2"/>
    <x v="205"/>
    <x v="2"/>
    <x v="2"/>
    <x v="0"/>
    <x v="1"/>
    <x v="1"/>
    <x v="1"/>
    <x v="109"/>
    <n v="4004.36"/>
    <n v="5"/>
    <s v="High"/>
    <n v="0"/>
    <n v="1"/>
    <x v="2"/>
    <x v="2"/>
    <n v="0"/>
    <x v="2"/>
    <b v="1"/>
    <b v="0"/>
    <b v="0"/>
    <b v="0"/>
  </r>
  <r>
    <x v="0"/>
    <x v="1848"/>
    <s v="Client_2268"/>
    <x v="2"/>
    <x v="9"/>
    <x v="4"/>
    <x v="20"/>
    <x v="11"/>
    <x v="11"/>
    <x v="1"/>
    <x v="2"/>
    <x v="3"/>
    <x v="3"/>
    <x v="638"/>
    <n v="1575.44"/>
    <n v="23"/>
    <s v="Low"/>
    <n v="1"/>
    <n v="1"/>
    <x v="4"/>
    <x v="1"/>
    <n v="12"/>
    <x v="0"/>
    <b v="1"/>
    <b v="0"/>
    <b v="0"/>
    <b v="1"/>
  </r>
  <r>
    <x v="3"/>
    <x v="1849"/>
    <s v="Client_2784"/>
    <x v="4"/>
    <x v="2"/>
    <x v="2"/>
    <x v="96"/>
    <x v="10"/>
    <x v="10"/>
    <x v="0"/>
    <x v="1"/>
    <x v="1"/>
    <x v="1"/>
    <x v="605"/>
    <n v="2750.13"/>
    <n v="7"/>
    <s v="Medium"/>
    <n v="0"/>
    <n v="1"/>
    <x v="2"/>
    <x v="0"/>
    <n v="24"/>
    <x v="0"/>
    <b v="1"/>
    <b v="1"/>
    <b v="0"/>
    <b v="0"/>
  </r>
  <r>
    <x v="1"/>
    <x v="1850"/>
    <s v="Client_1909"/>
    <x v="4"/>
    <x v="5"/>
    <x v="1"/>
    <x v="369"/>
    <x v="4"/>
    <x v="4"/>
    <x v="0"/>
    <x v="3"/>
    <x v="6"/>
    <x v="6"/>
    <x v="90"/>
    <n v="1599.82"/>
    <n v="16"/>
    <s v="Low"/>
    <n v="0"/>
    <n v="1"/>
    <x v="1"/>
    <x v="0"/>
    <n v="36"/>
    <x v="0"/>
    <b v="1"/>
    <b v="1"/>
    <b v="0"/>
    <b v="0"/>
  </r>
  <r>
    <x v="0"/>
    <x v="1851"/>
    <s v="Client_277"/>
    <x v="1"/>
    <x v="5"/>
    <x v="4"/>
    <x v="639"/>
    <x v="4"/>
    <x v="4"/>
    <x v="0"/>
    <x v="3"/>
    <x v="1"/>
    <x v="1"/>
    <x v="436"/>
    <n v="2369.1799999999998"/>
    <n v="16"/>
    <s v="Medium"/>
    <n v="1"/>
    <n v="1"/>
    <x v="4"/>
    <x v="0"/>
    <n v="30"/>
    <x v="0"/>
    <b v="1"/>
    <b v="1"/>
    <b v="0"/>
    <b v="1"/>
  </r>
  <r>
    <x v="0"/>
    <x v="1852"/>
    <s v="Client_479"/>
    <x v="0"/>
    <x v="0"/>
    <x v="2"/>
    <x v="403"/>
    <x v="8"/>
    <x v="8"/>
    <x v="1"/>
    <x v="3"/>
    <x v="5"/>
    <x v="5"/>
    <x v="639"/>
    <n v="1006.27"/>
    <n v="43"/>
    <s v="Low"/>
    <n v="0"/>
    <n v="1"/>
    <x v="2"/>
    <x v="0"/>
    <n v="60"/>
    <x v="0"/>
    <b v="1"/>
    <b v="1"/>
    <b v="0"/>
    <b v="0"/>
  </r>
  <r>
    <x v="2"/>
    <x v="1853"/>
    <s v="Client_1340"/>
    <x v="0"/>
    <x v="8"/>
    <x v="4"/>
    <x v="325"/>
    <x v="11"/>
    <x v="11"/>
    <x v="1"/>
    <x v="2"/>
    <x v="6"/>
    <x v="6"/>
    <x v="515"/>
    <n v="4888.47"/>
    <n v="29"/>
    <s v="High"/>
    <n v="1"/>
    <n v="1"/>
    <x v="4"/>
    <x v="0"/>
    <n v="48"/>
    <x v="0"/>
    <b v="1"/>
    <b v="1"/>
    <b v="0"/>
    <b v="1"/>
  </r>
  <r>
    <x v="1"/>
    <x v="1854"/>
    <s v="Client_830"/>
    <x v="0"/>
    <x v="6"/>
    <x v="0"/>
    <x v="555"/>
    <x v="6"/>
    <x v="6"/>
    <x v="1"/>
    <x v="1"/>
    <x v="5"/>
    <x v="5"/>
    <x v="352"/>
    <n v="2207.5"/>
    <n v="25"/>
    <s v="Medium"/>
    <n v="0"/>
    <n v="0"/>
    <x v="0"/>
    <x v="0"/>
    <n v="54"/>
    <x v="0"/>
    <b v="1"/>
    <b v="1"/>
    <b v="0"/>
    <b v="0"/>
  </r>
  <r>
    <x v="0"/>
    <x v="1855"/>
    <s v="Client_1319"/>
    <x v="3"/>
    <x v="4"/>
    <x v="1"/>
    <x v="521"/>
    <x v="5"/>
    <x v="5"/>
    <x v="1"/>
    <x v="2"/>
    <x v="6"/>
    <x v="6"/>
    <x v="640"/>
    <n v="2316.13"/>
    <n v="25"/>
    <s v="Medium"/>
    <n v="0"/>
    <n v="1"/>
    <x v="1"/>
    <x v="0"/>
    <n v="48"/>
    <x v="0"/>
    <b v="1"/>
    <b v="1"/>
    <b v="0"/>
    <b v="0"/>
  </r>
  <r>
    <x v="3"/>
    <x v="1856"/>
    <s v="Client_526"/>
    <x v="3"/>
    <x v="0"/>
    <x v="1"/>
    <x v="386"/>
    <x v="10"/>
    <x v="10"/>
    <x v="1"/>
    <x v="1"/>
    <x v="3"/>
    <x v="3"/>
    <x v="25"/>
    <n v="1422.09"/>
    <n v="34"/>
    <s v="Low"/>
    <n v="0"/>
    <n v="1"/>
    <x v="1"/>
    <x v="2"/>
    <n v="0"/>
    <x v="0"/>
    <b v="1"/>
    <b v="0"/>
    <b v="0"/>
    <b v="0"/>
  </r>
  <r>
    <x v="0"/>
    <x v="1857"/>
    <s v="Client_761"/>
    <x v="0"/>
    <x v="10"/>
    <x v="0"/>
    <x v="387"/>
    <x v="4"/>
    <x v="4"/>
    <x v="1"/>
    <x v="3"/>
    <x v="1"/>
    <x v="1"/>
    <x v="167"/>
    <n v="4280.8599999999997"/>
    <n v="36"/>
    <s v="High"/>
    <n v="0"/>
    <n v="0"/>
    <x v="0"/>
    <x v="0"/>
    <n v="36"/>
    <x v="0"/>
    <b v="1"/>
    <b v="1"/>
    <b v="0"/>
    <b v="0"/>
  </r>
  <r>
    <x v="1"/>
    <x v="1858"/>
    <s v="Client_1211"/>
    <x v="2"/>
    <x v="14"/>
    <x v="0"/>
    <x v="510"/>
    <x v="6"/>
    <x v="6"/>
    <x v="0"/>
    <x v="1"/>
    <x v="4"/>
    <x v="4"/>
    <x v="8"/>
    <n v="3446.16"/>
    <n v="2"/>
    <s v="Medium"/>
    <n v="0"/>
    <n v="0"/>
    <x v="0"/>
    <x v="1"/>
    <n v="12"/>
    <x v="1"/>
    <b v="1"/>
    <b v="0"/>
    <b v="0"/>
    <b v="0"/>
  </r>
  <r>
    <x v="0"/>
    <x v="1859"/>
    <s v="Client_1274"/>
    <x v="4"/>
    <x v="13"/>
    <x v="3"/>
    <x v="257"/>
    <x v="6"/>
    <x v="6"/>
    <x v="1"/>
    <x v="1"/>
    <x v="4"/>
    <x v="4"/>
    <x v="61"/>
    <n v="1616.71"/>
    <n v="17"/>
    <s v="Low"/>
    <n v="0"/>
    <n v="0"/>
    <x v="3"/>
    <x v="0"/>
    <n v="30"/>
    <x v="0"/>
    <b v="1"/>
    <b v="1"/>
    <b v="0"/>
    <b v="0"/>
  </r>
  <r>
    <x v="1"/>
    <x v="1860"/>
    <s v="Client_1289"/>
    <x v="2"/>
    <x v="10"/>
    <x v="0"/>
    <x v="430"/>
    <x v="5"/>
    <x v="5"/>
    <x v="1"/>
    <x v="2"/>
    <x v="0"/>
    <x v="0"/>
    <x v="106"/>
    <n v="2395.15"/>
    <n v="47"/>
    <s v="Medium"/>
    <n v="0"/>
    <n v="0"/>
    <x v="0"/>
    <x v="1"/>
    <n v="12"/>
    <x v="0"/>
    <b v="1"/>
    <b v="0"/>
    <b v="0"/>
    <b v="0"/>
  </r>
  <r>
    <x v="3"/>
    <x v="1861"/>
    <s v="Client_2262"/>
    <x v="3"/>
    <x v="1"/>
    <x v="1"/>
    <x v="220"/>
    <x v="0"/>
    <x v="0"/>
    <x v="1"/>
    <x v="0"/>
    <x v="3"/>
    <x v="3"/>
    <x v="407"/>
    <n v="3004.32"/>
    <n v="38"/>
    <s v="Medium"/>
    <n v="0"/>
    <n v="1"/>
    <x v="1"/>
    <x v="1"/>
    <n v="24"/>
    <x v="0"/>
    <b v="1"/>
    <b v="0"/>
    <b v="0"/>
    <b v="0"/>
  </r>
  <r>
    <x v="2"/>
    <x v="1862"/>
    <s v="Client_2024"/>
    <x v="3"/>
    <x v="12"/>
    <x v="2"/>
    <x v="465"/>
    <x v="4"/>
    <x v="4"/>
    <x v="1"/>
    <x v="3"/>
    <x v="1"/>
    <x v="1"/>
    <x v="33"/>
    <n v="2870.12"/>
    <n v="23"/>
    <s v="Medium"/>
    <n v="0"/>
    <n v="1"/>
    <x v="2"/>
    <x v="0"/>
    <n v="66"/>
    <x v="0"/>
    <b v="1"/>
    <b v="1"/>
    <b v="0"/>
    <b v="0"/>
  </r>
  <r>
    <x v="2"/>
    <x v="1863"/>
    <s v="Client_801"/>
    <x v="1"/>
    <x v="11"/>
    <x v="2"/>
    <x v="616"/>
    <x v="9"/>
    <x v="9"/>
    <x v="0"/>
    <x v="3"/>
    <x v="5"/>
    <x v="5"/>
    <x v="378"/>
    <n v="3117.43"/>
    <n v="42"/>
    <s v="Medium"/>
    <n v="0"/>
    <n v="1"/>
    <x v="2"/>
    <x v="0"/>
    <n v="48"/>
    <x v="0"/>
    <b v="1"/>
    <b v="1"/>
    <b v="0"/>
    <b v="0"/>
  </r>
  <r>
    <x v="2"/>
    <x v="1864"/>
    <s v="Client_589"/>
    <x v="3"/>
    <x v="12"/>
    <x v="3"/>
    <x v="578"/>
    <x v="7"/>
    <x v="7"/>
    <x v="1"/>
    <x v="0"/>
    <x v="5"/>
    <x v="5"/>
    <x v="76"/>
    <n v="2692.31"/>
    <n v="30"/>
    <s v="Medium"/>
    <n v="0"/>
    <n v="0"/>
    <x v="3"/>
    <x v="2"/>
    <n v="6"/>
    <x v="0"/>
    <b v="1"/>
    <b v="0"/>
    <b v="0"/>
    <b v="0"/>
  </r>
  <r>
    <x v="0"/>
    <x v="1865"/>
    <s v="Client_2184"/>
    <x v="3"/>
    <x v="2"/>
    <x v="2"/>
    <x v="567"/>
    <x v="4"/>
    <x v="4"/>
    <x v="1"/>
    <x v="3"/>
    <x v="5"/>
    <x v="5"/>
    <x v="621"/>
    <n v="2535.71"/>
    <n v="41"/>
    <s v="Medium"/>
    <n v="0"/>
    <n v="1"/>
    <x v="2"/>
    <x v="1"/>
    <n v="6"/>
    <x v="0"/>
    <b v="1"/>
    <b v="0"/>
    <b v="0"/>
    <b v="0"/>
  </r>
  <r>
    <x v="2"/>
    <x v="1866"/>
    <s v="Client_2384"/>
    <x v="3"/>
    <x v="9"/>
    <x v="2"/>
    <x v="529"/>
    <x v="1"/>
    <x v="1"/>
    <x v="1"/>
    <x v="0"/>
    <x v="5"/>
    <x v="5"/>
    <x v="26"/>
    <n v="3091.61"/>
    <n v="14"/>
    <s v="Medium"/>
    <n v="0"/>
    <n v="1"/>
    <x v="2"/>
    <x v="0"/>
    <n v="66"/>
    <x v="0"/>
    <b v="1"/>
    <b v="1"/>
    <b v="0"/>
    <b v="0"/>
  </r>
  <r>
    <x v="0"/>
    <x v="1867"/>
    <s v="Client_2316"/>
    <x v="1"/>
    <x v="10"/>
    <x v="1"/>
    <x v="682"/>
    <x v="9"/>
    <x v="9"/>
    <x v="1"/>
    <x v="3"/>
    <x v="3"/>
    <x v="3"/>
    <x v="257"/>
    <n v="1292.52"/>
    <s v="N/A"/>
    <s v="Low"/>
    <n v="0"/>
    <n v="1"/>
    <x v="1"/>
    <x v="0"/>
    <n v="42"/>
    <x v="0"/>
    <b v="1"/>
    <b v="1"/>
    <b v="0"/>
    <b v="0"/>
  </r>
  <r>
    <x v="0"/>
    <x v="1868"/>
    <s v="Client_1231"/>
    <x v="2"/>
    <x v="4"/>
    <x v="1"/>
    <x v="472"/>
    <x v="7"/>
    <x v="7"/>
    <x v="0"/>
    <x v="0"/>
    <x v="1"/>
    <x v="1"/>
    <x v="408"/>
    <n v="1107.74"/>
    <n v="26"/>
    <s v="Low"/>
    <n v="0"/>
    <n v="1"/>
    <x v="1"/>
    <x v="2"/>
    <n v="0"/>
    <x v="0"/>
    <b v="1"/>
    <b v="0"/>
    <b v="0"/>
    <b v="0"/>
  </r>
  <r>
    <x v="1"/>
    <x v="1869"/>
    <s v="Client_2618"/>
    <x v="0"/>
    <x v="4"/>
    <x v="0"/>
    <x v="171"/>
    <x v="3"/>
    <x v="3"/>
    <x v="1"/>
    <x v="2"/>
    <x v="1"/>
    <x v="1"/>
    <x v="117"/>
    <n v="1100.17"/>
    <n v="11"/>
    <s v="Low"/>
    <n v="0"/>
    <n v="0"/>
    <x v="0"/>
    <x v="0"/>
    <n v="36"/>
    <x v="0"/>
    <b v="1"/>
    <b v="1"/>
    <b v="0"/>
    <b v="0"/>
  </r>
  <r>
    <x v="1"/>
    <x v="1870"/>
    <s v="Client_1709"/>
    <x v="3"/>
    <x v="4"/>
    <x v="1"/>
    <x v="63"/>
    <x v="11"/>
    <x v="11"/>
    <x v="1"/>
    <x v="2"/>
    <x v="2"/>
    <x v="2"/>
    <x v="561"/>
    <n v="1303.99"/>
    <n v="37"/>
    <s v="Low"/>
    <n v="0"/>
    <n v="1"/>
    <x v="1"/>
    <x v="0"/>
    <n v="60"/>
    <x v="0"/>
    <b v="1"/>
    <b v="1"/>
    <b v="0"/>
    <b v="0"/>
  </r>
  <r>
    <x v="2"/>
    <x v="1871"/>
    <s v="Client_2634"/>
    <x v="2"/>
    <x v="4"/>
    <x v="1"/>
    <x v="683"/>
    <x v="0"/>
    <x v="0"/>
    <x v="0"/>
    <x v="0"/>
    <x v="4"/>
    <x v="4"/>
    <x v="10"/>
    <n v="1795.83"/>
    <n v="36"/>
    <s v="Low"/>
    <n v="0"/>
    <n v="1"/>
    <x v="1"/>
    <x v="0"/>
    <n v="30"/>
    <x v="0"/>
    <b v="1"/>
    <b v="1"/>
    <b v="0"/>
    <b v="0"/>
  </r>
  <r>
    <x v="1"/>
    <x v="1872"/>
    <s v="Client_1421"/>
    <x v="3"/>
    <x v="0"/>
    <x v="0"/>
    <x v="343"/>
    <x v="3"/>
    <x v="3"/>
    <x v="1"/>
    <x v="2"/>
    <x v="0"/>
    <x v="0"/>
    <x v="155"/>
    <n v="2363.6"/>
    <n v="1"/>
    <s v="Medium"/>
    <n v="0"/>
    <n v="0"/>
    <x v="0"/>
    <x v="0"/>
    <n v="54"/>
    <x v="1"/>
    <b v="1"/>
    <b v="1"/>
    <b v="0"/>
    <b v="0"/>
  </r>
  <r>
    <x v="1"/>
    <x v="1873"/>
    <s v="Client_1157"/>
    <x v="0"/>
    <x v="6"/>
    <x v="1"/>
    <x v="664"/>
    <x v="5"/>
    <x v="5"/>
    <x v="1"/>
    <x v="2"/>
    <x v="2"/>
    <x v="2"/>
    <x v="247"/>
    <n v="2108.7199999999998"/>
    <n v="8"/>
    <s v="Medium"/>
    <n v="0"/>
    <n v="1"/>
    <x v="1"/>
    <x v="1"/>
    <n v="18"/>
    <x v="0"/>
    <b v="1"/>
    <b v="0"/>
    <b v="0"/>
    <b v="0"/>
  </r>
  <r>
    <x v="1"/>
    <x v="1874"/>
    <s v="Client_1850"/>
    <x v="4"/>
    <x v="8"/>
    <x v="3"/>
    <x v="160"/>
    <x v="6"/>
    <x v="6"/>
    <x v="0"/>
    <x v="1"/>
    <x v="3"/>
    <x v="3"/>
    <x v="641"/>
    <n v="2814.1"/>
    <n v="11"/>
    <s v="Medium"/>
    <n v="0"/>
    <n v="0"/>
    <x v="3"/>
    <x v="0"/>
    <n v="36"/>
    <x v="0"/>
    <b v="1"/>
    <b v="1"/>
    <b v="0"/>
    <b v="0"/>
  </r>
  <r>
    <x v="2"/>
    <x v="1875"/>
    <s v="Client_1940"/>
    <x v="3"/>
    <x v="5"/>
    <x v="1"/>
    <x v="90"/>
    <x v="5"/>
    <x v="5"/>
    <x v="0"/>
    <x v="2"/>
    <x v="0"/>
    <x v="0"/>
    <x v="1"/>
    <n v="4672.63"/>
    <n v="2"/>
    <s v="High"/>
    <n v="0"/>
    <n v="1"/>
    <x v="1"/>
    <x v="0"/>
    <n v="60"/>
    <x v="1"/>
    <b v="1"/>
    <b v="1"/>
    <b v="0"/>
    <b v="0"/>
  </r>
  <r>
    <x v="1"/>
    <x v="1876"/>
    <s v="Client_2065"/>
    <x v="4"/>
    <x v="0"/>
    <x v="4"/>
    <x v="444"/>
    <x v="2"/>
    <x v="2"/>
    <x v="1"/>
    <x v="1"/>
    <x v="1"/>
    <x v="1"/>
    <x v="642"/>
    <n v="1636.84"/>
    <n v="30"/>
    <s v="Low"/>
    <n v="1"/>
    <n v="1"/>
    <x v="4"/>
    <x v="0"/>
    <n v="36"/>
    <x v="0"/>
    <b v="1"/>
    <b v="1"/>
    <b v="0"/>
    <b v="1"/>
  </r>
  <r>
    <x v="1"/>
    <x v="1877"/>
    <s v="Client_1482"/>
    <x v="2"/>
    <x v="13"/>
    <x v="1"/>
    <x v="582"/>
    <x v="6"/>
    <x v="6"/>
    <x v="1"/>
    <x v="1"/>
    <x v="6"/>
    <x v="6"/>
    <x v="15"/>
    <n v="1166.8599999999999"/>
    <n v="4"/>
    <s v="Low"/>
    <n v="0"/>
    <n v="1"/>
    <x v="1"/>
    <x v="0"/>
    <n v="54"/>
    <x v="2"/>
    <b v="1"/>
    <b v="1"/>
    <b v="0"/>
    <b v="0"/>
  </r>
  <r>
    <x v="3"/>
    <x v="1878"/>
    <s v="Client_2495"/>
    <x v="2"/>
    <x v="9"/>
    <x v="0"/>
    <x v="481"/>
    <x v="3"/>
    <x v="3"/>
    <x v="0"/>
    <x v="2"/>
    <x v="6"/>
    <x v="6"/>
    <x v="351"/>
    <n v="4292.46"/>
    <n v="37"/>
    <s v="High"/>
    <n v="0"/>
    <n v="0"/>
    <x v="0"/>
    <x v="1"/>
    <n v="18"/>
    <x v="0"/>
    <b v="1"/>
    <b v="0"/>
    <b v="0"/>
    <b v="0"/>
  </r>
  <r>
    <x v="1"/>
    <x v="1879"/>
    <s v="Client_2530"/>
    <x v="2"/>
    <x v="12"/>
    <x v="3"/>
    <x v="592"/>
    <x v="4"/>
    <x v="4"/>
    <x v="1"/>
    <x v="3"/>
    <x v="2"/>
    <x v="2"/>
    <x v="394"/>
    <n v="2681.52"/>
    <n v="19"/>
    <s v="Medium"/>
    <n v="0"/>
    <n v="0"/>
    <x v="3"/>
    <x v="0"/>
    <n v="60"/>
    <x v="0"/>
    <b v="1"/>
    <b v="1"/>
    <b v="0"/>
    <b v="0"/>
  </r>
  <r>
    <x v="2"/>
    <x v="1880"/>
    <s v="Client_956"/>
    <x v="0"/>
    <x v="1"/>
    <x v="1"/>
    <x v="514"/>
    <x v="4"/>
    <x v="4"/>
    <x v="0"/>
    <x v="3"/>
    <x v="5"/>
    <x v="5"/>
    <x v="17"/>
    <n v="4504.74"/>
    <n v="45"/>
    <s v="High"/>
    <n v="0"/>
    <n v="1"/>
    <x v="1"/>
    <x v="1"/>
    <n v="18"/>
    <x v="0"/>
    <b v="1"/>
    <b v="0"/>
    <b v="0"/>
    <b v="0"/>
  </r>
  <r>
    <x v="0"/>
    <x v="1881"/>
    <s v="Client_2914"/>
    <x v="3"/>
    <x v="10"/>
    <x v="2"/>
    <x v="626"/>
    <x v="5"/>
    <x v="5"/>
    <x v="0"/>
    <x v="2"/>
    <x v="4"/>
    <x v="4"/>
    <x v="643"/>
    <n v="2445.52"/>
    <n v="31"/>
    <s v="Medium"/>
    <n v="0"/>
    <n v="1"/>
    <x v="2"/>
    <x v="1"/>
    <n v="12"/>
    <x v="0"/>
    <b v="1"/>
    <b v="0"/>
    <b v="0"/>
    <b v="0"/>
  </r>
  <r>
    <x v="0"/>
    <x v="1882"/>
    <s v="Client_1898"/>
    <x v="4"/>
    <x v="9"/>
    <x v="0"/>
    <x v="674"/>
    <x v="9"/>
    <x v="9"/>
    <x v="0"/>
    <x v="3"/>
    <x v="6"/>
    <x v="6"/>
    <x v="60"/>
    <n v="1562.05"/>
    <n v="20"/>
    <s v="Low"/>
    <n v="0"/>
    <n v="0"/>
    <x v="0"/>
    <x v="1"/>
    <n v="18"/>
    <x v="0"/>
    <b v="1"/>
    <b v="0"/>
    <b v="0"/>
    <b v="0"/>
  </r>
  <r>
    <x v="2"/>
    <x v="1883"/>
    <s v="Client_1673"/>
    <x v="2"/>
    <x v="12"/>
    <x v="0"/>
    <x v="146"/>
    <x v="1"/>
    <x v="1"/>
    <x v="1"/>
    <x v="0"/>
    <x v="2"/>
    <x v="2"/>
    <x v="164"/>
    <n v="4116.96"/>
    <n v="39"/>
    <s v="High"/>
    <n v="0"/>
    <n v="0"/>
    <x v="0"/>
    <x v="1"/>
    <n v="18"/>
    <x v="0"/>
    <b v="1"/>
    <b v="0"/>
    <b v="0"/>
    <b v="0"/>
  </r>
  <r>
    <x v="2"/>
    <x v="1884"/>
    <s v="Client_667"/>
    <x v="3"/>
    <x v="2"/>
    <x v="0"/>
    <x v="377"/>
    <x v="1"/>
    <x v="1"/>
    <x v="0"/>
    <x v="0"/>
    <x v="0"/>
    <x v="0"/>
    <x v="471"/>
    <n v="3027.97"/>
    <n v="48"/>
    <s v="Medium"/>
    <n v="0"/>
    <n v="0"/>
    <x v="0"/>
    <x v="0"/>
    <n v="60"/>
    <x v="0"/>
    <b v="1"/>
    <b v="1"/>
    <b v="0"/>
    <b v="0"/>
  </r>
  <r>
    <x v="3"/>
    <x v="1885"/>
    <s v="Client_1273"/>
    <x v="1"/>
    <x v="6"/>
    <x v="2"/>
    <x v="384"/>
    <x v="11"/>
    <x v="11"/>
    <x v="1"/>
    <x v="2"/>
    <x v="5"/>
    <x v="5"/>
    <x v="33"/>
    <n v="2922.88"/>
    <s v="N/A"/>
    <s v="Medium"/>
    <n v="0"/>
    <n v="1"/>
    <x v="2"/>
    <x v="0"/>
    <n v="66"/>
    <x v="0"/>
    <b v="1"/>
    <b v="1"/>
    <b v="0"/>
    <b v="0"/>
  </r>
  <r>
    <x v="0"/>
    <x v="1886"/>
    <s v="Client_617"/>
    <x v="1"/>
    <x v="12"/>
    <x v="2"/>
    <x v="124"/>
    <x v="1"/>
    <x v="1"/>
    <x v="1"/>
    <x v="0"/>
    <x v="5"/>
    <x v="5"/>
    <x v="110"/>
    <n v="2186.41"/>
    <n v="13"/>
    <s v="Medium"/>
    <n v="0"/>
    <n v="1"/>
    <x v="2"/>
    <x v="0"/>
    <n v="30"/>
    <x v="0"/>
    <b v="1"/>
    <b v="1"/>
    <b v="0"/>
    <b v="0"/>
  </r>
  <r>
    <x v="3"/>
    <x v="1887"/>
    <s v="Client_1569"/>
    <x v="4"/>
    <x v="2"/>
    <x v="0"/>
    <x v="448"/>
    <x v="4"/>
    <x v="4"/>
    <x v="0"/>
    <x v="3"/>
    <x v="2"/>
    <x v="2"/>
    <x v="451"/>
    <n v="2867.66"/>
    <n v="35"/>
    <s v="Medium"/>
    <n v="0"/>
    <n v="0"/>
    <x v="0"/>
    <x v="0"/>
    <n v="66"/>
    <x v="0"/>
    <b v="1"/>
    <b v="1"/>
    <b v="0"/>
    <b v="0"/>
  </r>
  <r>
    <x v="0"/>
    <x v="1888"/>
    <s v="Client_2517"/>
    <x v="4"/>
    <x v="9"/>
    <x v="2"/>
    <x v="424"/>
    <x v="9"/>
    <x v="9"/>
    <x v="0"/>
    <x v="3"/>
    <x v="6"/>
    <x v="6"/>
    <x v="157"/>
    <n v="1996.74"/>
    <n v="7"/>
    <s v="Medium"/>
    <n v="0"/>
    <n v="1"/>
    <x v="2"/>
    <x v="1"/>
    <n v="6"/>
    <x v="0"/>
    <b v="1"/>
    <b v="0"/>
    <b v="0"/>
    <b v="0"/>
  </r>
  <r>
    <x v="1"/>
    <x v="1889"/>
    <s v="Client_573"/>
    <x v="2"/>
    <x v="12"/>
    <x v="0"/>
    <x v="645"/>
    <x v="8"/>
    <x v="8"/>
    <x v="1"/>
    <x v="3"/>
    <x v="4"/>
    <x v="4"/>
    <x v="10"/>
    <n v="2881.72"/>
    <n v="13"/>
    <s v="Medium"/>
    <n v="0"/>
    <n v="0"/>
    <x v="0"/>
    <x v="0"/>
    <n v="30"/>
    <x v="0"/>
    <b v="1"/>
    <b v="1"/>
    <b v="0"/>
    <b v="0"/>
  </r>
  <r>
    <x v="3"/>
    <x v="1890"/>
    <s v="Client_2058"/>
    <x v="2"/>
    <x v="11"/>
    <x v="2"/>
    <x v="335"/>
    <x v="6"/>
    <x v="6"/>
    <x v="1"/>
    <x v="1"/>
    <x v="0"/>
    <x v="0"/>
    <x v="61"/>
    <n v="3702.18"/>
    <n v="35"/>
    <s v="Medium"/>
    <n v="0"/>
    <n v="1"/>
    <x v="2"/>
    <x v="0"/>
    <n v="30"/>
    <x v="0"/>
    <b v="1"/>
    <b v="1"/>
    <b v="0"/>
    <b v="0"/>
  </r>
  <r>
    <x v="2"/>
    <x v="1891"/>
    <s v="Client_2118"/>
    <x v="1"/>
    <x v="0"/>
    <x v="1"/>
    <x v="142"/>
    <x v="3"/>
    <x v="3"/>
    <x v="1"/>
    <x v="2"/>
    <x v="1"/>
    <x v="1"/>
    <x v="357"/>
    <n v="2526.4899999999998"/>
    <n v="12"/>
    <s v="Medium"/>
    <n v="0"/>
    <n v="1"/>
    <x v="1"/>
    <x v="0"/>
    <n v="36"/>
    <x v="0"/>
    <b v="1"/>
    <b v="1"/>
    <b v="0"/>
    <b v="0"/>
  </r>
  <r>
    <x v="1"/>
    <x v="1892"/>
    <s v="Client_2318"/>
    <x v="4"/>
    <x v="5"/>
    <x v="4"/>
    <x v="317"/>
    <x v="3"/>
    <x v="3"/>
    <x v="0"/>
    <x v="2"/>
    <x v="6"/>
    <x v="6"/>
    <x v="364"/>
    <n v="1247.57"/>
    <n v="6"/>
    <s v="Low"/>
    <n v="1"/>
    <n v="1"/>
    <x v="4"/>
    <x v="0"/>
    <n v="42"/>
    <x v="0"/>
    <b v="1"/>
    <b v="1"/>
    <b v="0"/>
    <b v="1"/>
  </r>
  <r>
    <x v="3"/>
    <x v="1893"/>
    <s v="Client_2016"/>
    <x v="0"/>
    <x v="14"/>
    <x v="1"/>
    <x v="344"/>
    <x v="2"/>
    <x v="2"/>
    <x v="0"/>
    <x v="1"/>
    <x v="6"/>
    <x v="6"/>
    <x v="502"/>
    <n v="1005.76"/>
    <n v="14"/>
    <s v="Low"/>
    <n v="0"/>
    <n v="1"/>
    <x v="1"/>
    <x v="1"/>
    <n v="18"/>
    <x v="0"/>
    <b v="1"/>
    <b v="0"/>
    <b v="0"/>
    <b v="0"/>
  </r>
  <r>
    <x v="3"/>
    <x v="1894"/>
    <s v="Client_889"/>
    <x v="2"/>
    <x v="7"/>
    <x v="1"/>
    <x v="660"/>
    <x v="3"/>
    <x v="3"/>
    <x v="0"/>
    <x v="2"/>
    <x v="4"/>
    <x v="4"/>
    <x v="323"/>
    <n v="3836.09"/>
    <n v="17"/>
    <s v="Medium"/>
    <n v="0"/>
    <n v="1"/>
    <x v="1"/>
    <x v="2"/>
    <n v="0"/>
    <x v="0"/>
    <b v="1"/>
    <b v="0"/>
    <b v="0"/>
    <b v="0"/>
  </r>
  <r>
    <x v="1"/>
    <x v="1895"/>
    <s v="Client_1948"/>
    <x v="1"/>
    <x v="8"/>
    <x v="4"/>
    <x v="107"/>
    <x v="2"/>
    <x v="2"/>
    <x v="0"/>
    <x v="1"/>
    <x v="4"/>
    <x v="4"/>
    <x v="245"/>
    <n v="2928.24"/>
    <n v="4"/>
    <s v="Medium"/>
    <n v="1"/>
    <n v="1"/>
    <x v="4"/>
    <x v="0"/>
    <n v="54"/>
    <x v="2"/>
    <b v="1"/>
    <b v="1"/>
    <b v="0"/>
    <b v="1"/>
  </r>
  <r>
    <x v="3"/>
    <x v="1896"/>
    <s v="Client_935"/>
    <x v="2"/>
    <x v="1"/>
    <x v="2"/>
    <x v="223"/>
    <x v="1"/>
    <x v="1"/>
    <x v="1"/>
    <x v="0"/>
    <x v="3"/>
    <x v="3"/>
    <x v="136"/>
    <n v="3302.94"/>
    <n v="15"/>
    <s v="Medium"/>
    <n v="0"/>
    <n v="1"/>
    <x v="2"/>
    <x v="0"/>
    <n v="54"/>
    <x v="0"/>
    <b v="1"/>
    <b v="1"/>
    <b v="0"/>
    <b v="0"/>
  </r>
  <r>
    <x v="1"/>
    <x v="1897"/>
    <s v="Client_604"/>
    <x v="3"/>
    <x v="8"/>
    <x v="2"/>
    <x v="173"/>
    <x v="4"/>
    <x v="4"/>
    <x v="0"/>
    <x v="3"/>
    <x v="0"/>
    <x v="0"/>
    <x v="71"/>
    <n v="3785.74"/>
    <n v="50"/>
    <s v="Medium"/>
    <n v="0"/>
    <n v="1"/>
    <x v="2"/>
    <x v="0"/>
    <n v="54"/>
    <x v="0"/>
    <b v="1"/>
    <b v="1"/>
    <b v="0"/>
    <b v="0"/>
  </r>
  <r>
    <x v="2"/>
    <x v="1898"/>
    <s v="Client_2175"/>
    <x v="3"/>
    <x v="7"/>
    <x v="2"/>
    <x v="644"/>
    <x v="4"/>
    <x v="4"/>
    <x v="0"/>
    <x v="3"/>
    <x v="3"/>
    <x v="3"/>
    <x v="128"/>
    <n v="4467.05"/>
    <n v="10"/>
    <s v="High"/>
    <n v="0"/>
    <n v="1"/>
    <x v="2"/>
    <x v="1"/>
    <n v="6"/>
    <x v="0"/>
    <b v="1"/>
    <b v="0"/>
    <b v="0"/>
    <b v="0"/>
  </r>
  <r>
    <x v="1"/>
    <x v="1899"/>
    <s v="Client_1283"/>
    <x v="0"/>
    <x v="4"/>
    <x v="0"/>
    <x v="155"/>
    <x v="6"/>
    <x v="6"/>
    <x v="0"/>
    <x v="1"/>
    <x v="2"/>
    <x v="2"/>
    <x v="31"/>
    <n v="1265.46"/>
    <n v="44"/>
    <s v="Low"/>
    <n v="0"/>
    <n v="0"/>
    <x v="0"/>
    <x v="1"/>
    <n v="18"/>
    <x v="0"/>
    <b v="1"/>
    <b v="0"/>
    <b v="0"/>
    <b v="0"/>
  </r>
  <r>
    <x v="2"/>
    <x v="1900"/>
    <s v="Client_396"/>
    <x v="4"/>
    <x v="14"/>
    <x v="1"/>
    <x v="559"/>
    <x v="7"/>
    <x v="7"/>
    <x v="1"/>
    <x v="0"/>
    <x v="4"/>
    <x v="4"/>
    <x v="316"/>
    <n v="4816.6499999999996"/>
    <n v="22"/>
    <s v="High"/>
    <n v="0"/>
    <n v="1"/>
    <x v="1"/>
    <x v="1"/>
    <n v="6"/>
    <x v="0"/>
    <b v="1"/>
    <b v="0"/>
    <b v="0"/>
    <b v="0"/>
  </r>
  <r>
    <x v="2"/>
    <x v="1901"/>
    <s v="Client_1610"/>
    <x v="0"/>
    <x v="5"/>
    <x v="1"/>
    <x v="270"/>
    <x v="8"/>
    <x v="8"/>
    <x v="1"/>
    <x v="3"/>
    <x v="5"/>
    <x v="5"/>
    <x v="0"/>
    <n v="2801.94"/>
    <n v="3"/>
    <s v="Medium"/>
    <n v="0"/>
    <n v="1"/>
    <x v="1"/>
    <x v="0"/>
    <n v="36"/>
    <x v="2"/>
    <b v="1"/>
    <b v="1"/>
    <b v="0"/>
    <b v="0"/>
  </r>
  <r>
    <x v="1"/>
    <x v="1902"/>
    <s v="Client_1245"/>
    <x v="4"/>
    <x v="4"/>
    <x v="2"/>
    <x v="451"/>
    <x v="1"/>
    <x v="1"/>
    <x v="0"/>
    <x v="0"/>
    <x v="2"/>
    <x v="2"/>
    <x v="245"/>
    <n v="3519.33"/>
    <n v="18"/>
    <s v="Medium"/>
    <n v="0"/>
    <n v="1"/>
    <x v="2"/>
    <x v="0"/>
    <n v="54"/>
    <x v="0"/>
    <b v="1"/>
    <b v="1"/>
    <b v="0"/>
    <b v="0"/>
  </r>
  <r>
    <x v="2"/>
    <x v="1903"/>
    <s v="Client_620"/>
    <x v="3"/>
    <x v="14"/>
    <x v="1"/>
    <x v="11"/>
    <x v="8"/>
    <x v="8"/>
    <x v="1"/>
    <x v="3"/>
    <x v="1"/>
    <x v="1"/>
    <x v="603"/>
    <n v="4924.08"/>
    <n v="32"/>
    <s v="High"/>
    <n v="0"/>
    <n v="1"/>
    <x v="1"/>
    <x v="0"/>
    <n v="66"/>
    <x v="0"/>
    <b v="1"/>
    <b v="1"/>
    <b v="0"/>
    <b v="0"/>
  </r>
  <r>
    <x v="1"/>
    <x v="1904"/>
    <s v="Client_2229"/>
    <x v="2"/>
    <x v="13"/>
    <x v="1"/>
    <x v="582"/>
    <x v="6"/>
    <x v="6"/>
    <x v="1"/>
    <x v="1"/>
    <x v="6"/>
    <x v="6"/>
    <x v="565"/>
    <n v="4406.09"/>
    <n v="38"/>
    <s v="High"/>
    <n v="0"/>
    <n v="1"/>
    <x v="1"/>
    <x v="1"/>
    <n v="18"/>
    <x v="0"/>
    <b v="1"/>
    <b v="0"/>
    <b v="0"/>
    <b v="0"/>
  </r>
  <r>
    <x v="1"/>
    <x v="1905"/>
    <s v="Client_2847"/>
    <x v="4"/>
    <x v="3"/>
    <x v="0"/>
    <x v="421"/>
    <x v="10"/>
    <x v="10"/>
    <x v="1"/>
    <x v="1"/>
    <x v="1"/>
    <x v="1"/>
    <x v="501"/>
    <n v="1042.76"/>
    <n v="31"/>
    <s v="Low"/>
    <n v="0"/>
    <n v="0"/>
    <x v="0"/>
    <x v="0"/>
    <n v="24"/>
    <x v="0"/>
    <b v="1"/>
    <b v="1"/>
    <b v="0"/>
    <b v="0"/>
  </r>
  <r>
    <x v="3"/>
    <x v="1906"/>
    <s v="Client_2877"/>
    <x v="0"/>
    <x v="10"/>
    <x v="3"/>
    <x v="607"/>
    <x v="10"/>
    <x v="10"/>
    <x v="1"/>
    <x v="1"/>
    <x v="0"/>
    <x v="0"/>
    <x v="377"/>
    <n v="4357.07"/>
    <n v="17"/>
    <s v="High"/>
    <n v="0"/>
    <n v="0"/>
    <x v="3"/>
    <x v="0"/>
    <n v="42"/>
    <x v="0"/>
    <b v="1"/>
    <b v="1"/>
    <b v="0"/>
    <b v="0"/>
  </r>
  <r>
    <x v="2"/>
    <x v="1907"/>
    <s v="Client_807"/>
    <x v="3"/>
    <x v="14"/>
    <x v="3"/>
    <x v="684"/>
    <x v="0"/>
    <x v="0"/>
    <x v="0"/>
    <x v="0"/>
    <x v="4"/>
    <x v="4"/>
    <x v="81"/>
    <n v="3484.48"/>
    <n v="1"/>
    <s v="Medium"/>
    <n v="0"/>
    <n v="0"/>
    <x v="3"/>
    <x v="0"/>
    <n v="42"/>
    <x v="1"/>
    <b v="1"/>
    <b v="1"/>
    <b v="0"/>
    <b v="0"/>
  </r>
  <r>
    <x v="2"/>
    <x v="1908"/>
    <s v="Client_1664"/>
    <x v="0"/>
    <x v="14"/>
    <x v="4"/>
    <x v="263"/>
    <x v="2"/>
    <x v="2"/>
    <x v="0"/>
    <x v="1"/>
    <x v="3"/>
    <x v="3"/>
    <x v="97"/>
    <n v="3505.25"/>
    <n v="36"/>
    <s v="Medium"/>
    <n v="1"/>
    <n v="1"/>
    <x v="4"/>
    <x v="1"/>
    <n v="18"/>
    <x v="0"/>
    <b v="1"/>
    <b v="0"/>
    <b v="0"/>
    <b v="1"/>
  </r>
  <r>
    <x v="0"/>
    <x v="1909"/>
    <s v="Client_2664"/>
    <x v="4"/>
    <x v="5"/>
    <x v="4"/>
    <x v="661"/>
    <x v="1"/>
    <x v="1"/>
    <x v="1"/>
    <x v="0"/>
    <x v="5"/>
    <x v="5"/>
    <x v="201"/>
    <n v="3533.87"/>
    <n v="2"/>
    <s v="Medium"/>
    <n v="1"/>
    <n v="1"/>
    <x v="4"/>
    <x v="0"/>
    <n v="30"/>
    <x v="1"/>
    <b v="1"/>
    <b v="1"/>
    <b v="0"/>
    <b v="1"/>
  </r>
  <r>
    <x v="2"/>
    <x v="1910"/>
    <s v="Client_2570"/>
    <x v="1"/>
    <x v="3"/>
    <x v="0"/>
    <x v="288"/>
    <x v="8"/>
    <x v="8"/>
    <x v="0"/>
    <x v="3"/>
    <x v="4"/>
    <x v="4"/>
    <x v="428"/>
    <n v="2718.34"/>
    <n v="16"/>
    <s v="Medium"/>
    <n v="0"/>
    <n v="0"/>
    <x v="0"/>
    <x v="0"/>
    <n v="48"/>
    <x v="0"/>
    <b v="1"/>
    <b v="1"/>
    <b v="0"/>
    <b v="0"/>
  </r>
  <r>
    <x v="3"/>
    <x v="1911"/>
    <s v="Client_1989"/>
    <x v="4"/>
    <x v="12"/>
    <x v="0"/>
    <x v="685"/>
    <x v="1"/>
    <x v="1"/>
    <x v="1"/>
    <x v="0"/>
    <x v="4"/>
    <x v="4"/>
    <x v="644"/>
    <n v="4244.6899999999996"/>
    <n v="45"/>
    <s v="High"/>
    <n v="0"/>
    <n v="0"/>
    <x v="0"/>
    <x v="0"/>
    <n v="24"/>
    <x v="0"/>
    <b v="1"/>
    <b v="1"/>
    <b v="0"/>
    <b v="0"/>
  </r>
  <r>
    <x v="3"/>
    <x v="1912"/>
    <s v="Client_2205"/>
    <x v="2"/>
    <x v="7"/>
    <x v="3"/>
    <x v="686"/>
    <x v="9"/>
    <x v="9"/>
    <x v="0"/>
    <x v="3"/>
    <x v="5"/>
    <x v="5"/>
    <x v="645"/>
    <n v="4628.05"/>
    <n v="3"/>
    <s v="High"/>
    <n v="0"/>
    <n v="0"/>
    <x v="3"/>
    <x v="0"/>
    <n v="66"/>
    <x v="2"/>
    <b v="1"/>
    <b v="1"/>
    <b v="0"/>
    <b v="0"/>
  </r>
  <r>
    <x v="3"/>
    <x v="1913"/>
    <s v="Client_2537"/>
    <x v="0"/>
    <x v="5"/>
    <x v="1"/>
    <x v="106"/>
    <x v="11"/>
    <x v="11"/>
    <x v="1"/>
    <x v="2"/>
    <x v="4"/>
    <x v="4"/>
    <x v="570"/>
    <n v="4506.76"/>
    <n v="23"/>
    <s v="High"/>
    <n v="0"/>
    <n v="1"/>
    <x v="1"/>
    <x v="0"/>
    <n v="48"/>
    <x v="0"/>
    <b v="1"/>
    <b v="1"/>
    <b v="0"/>
    <b v="0"/>
  </r>
  <r>
    <x v="2"/>
    <x v="1914"/>
    <s v="Client_1152"/>
    <x v="1"/>
    <x v="11"/>
    <x v="1"/>
    <x v="82"/>
    <x v="8"/>
    <x v="8"/>
    <x v="1"/>
    <x v="3"/>
    <x v="1"/>
    <x v="1"/>
    <x v="182"/>
    <n v="4829.2299999999996"/>
    <n v="40"/>
    <s v="High"/>
    <n v="0"/>
    <n v="1"/>
    <x v="1"/>
    <x v="0"/>
    <n v="24"/>
    <x v="0"/>
    <b v="1"/>
    <b v="1"/>
    <b v="0"/>
    <b v="0"/>
  </r>
  <r>
    <x v="1"/>
    <x v="1915"/>
    <s v="Client_308"/>
    <x v="2"/>
    <x v="10"/>
    <x v="0"/>
    <x v="21"/>
    <x v="8"/>
    <x v="8"/>
    <x v="0"/>
    <x v="3"/>
    <x v="3"/>
    <x v="3"/>
    <x v="25"/>
    <n v="4204.57"/>
    <n v="45"/>
    <s v="High"/>
    <n v="0"/>
    <n v="0"/>
    <x v="0"/>
    <x v="2"/>
    <n v="0"/>
    <x v="0"/>
    <b v="1"/>
    <b v="0"/>
    <b v="0"/>
    <b v="0"/>
  </r>
  <r>
    <x v="2"/>
    <x v="1916"/>
    <s v="Client_1136"/>
    <x v="2"/>
    <x v="14"/>
    <x v="3"/>
    <x v="555"/>
    <x v="6"/>
    <x v="6"/>
    <x v="1"/>
    <x v="1"/>
    <x v="5"/>
    <x v="5"/>
    <x v="344"/>
    <n v="2274.71"/>
    <n v="4"/>
    <s v="Medium"/>
    <n v="0"/>
    <n v="0"/>
    <x v="3"/>
    <x v="0"/>
    <n v="42"/>
    <x v="2"/>
    <b v="1"/>
    <b v="1"/>
    <b v="0"/>
    <b v="0"/>
  </r>
  <r>
    <x v="2"/>
    <x v="1917"/>
    <s v="Client_447"/>
    <x v="2"/>
    <x v="8"/>
    <x v="2"/>
    <x v="137"/>
    <x v="2"/>
    <x v="2"/>
    <x v="1"/>
    <x v="1"/>
    <x v="0"/>
    <x v="0"/>
    <x v="646"/>
    <n v="1503.59"/>
    <n v="31"/>
    <s v="Low"/>
    <n v="0"/>
    <n v="1"/>
    <x v="2"/>
    <x v="0"/>
    <n v="48"/>
    <x v="0"/>
    <b v="1"/>
    <b v="1"/>
    <b v="0"/>
    <b v="0"/>
  </r>
  <r>
    <x v="3"/>
    <x v="1918"/>
    <s v="Client_927"/>
    <x v="0"/>
    <x v="5"/>
    <x v="0"/>
    <x v="256"/>
    <x v="6"/>
    <x v="6"/>
    <x v="1"/>
    <x v="1"/>
    <x v="0"/>
    <x v="0"/>
    <x v="36"/>
    <n v="4275.2"/>
    <n v="36"/>
    <s v="High"/>
    <n v="0"/>
    <n v="0"/>
    <x v="0"/>
    <x v="0"/>
    <n v="36"/>
    <x v="0"/>
    <b v="1"/>
    <b v="1"/>
    <b v="0"/>
    <b v="0"/>
  </r>
  <r>
    <x v="2"/>
    <x v="1919"/>
    <s v="Client_1058"/>
    <x v="2"/>
    <x v="6"/>
    <x v="0"/>
    <x v="313"/>
    <x v="9"/>
    <x v="9"/>
    <x v="0"/>
    <x v="3"/>
    <x v="4"/>
    <x v="4"/>
    <x v="87"/>
    <n v="2279.7600000000002"/>
    <n v="35"/>
    <s v="Medium"/>
    <n v="0"/>
    <n v="0"/>
    <x v="0"/>
    <x v="0"/>
    <n v="60"/>
    <x v="0"/>
    <b v="1"/>
    <b v="1"/>
    <b v="0"/>
    <b v="0"/>
  </r>
  <r>
    <x v="0"/>
    <x v="1920"/>
    <s v="Client_524"/>
    <x v="2"/>
    <x v="3"/>
    <x v="1"/>
    <x v="676"/>
    <x v="5"/>
    <x v="5"/>
    <x v="0"/>
    <x v="2"/>
    <x v="1"/>
    <x v="1"/>
    <x v="165"/>
    <n v="1460.77"/>
    <n v="19"/>
    <s v="Low"/>
    <n v="0"/>
    <n v="1"/>
    <x v="1"/>
    <x v="0"/>
    <n v="66"/>
    <x v="0"/>
    <b v="1"/>
    <b v="1"/>
    <b v="0"/>
    <b v="0"/>
  </r>
  <r>
    <x v="3"/>
    <x v="1921"/>
    <s v="Client_602"/>
    <x v="0"/>
    <x v="9"/>
    <x v="0"/>
    <x v="224"/>
    <x v="6"/>
    <x v="6"/>
    <x v="1"/>
    <x v="1"/>
    <x v="0"/>
    <x v="0"/>
    <x v="459"/>
    <n v="4700"/>
    <n v="21"/>
    <s v="High"/>
    <n v="0"/>
    <n v="0"/>
    <x v="0"/>
    <x v="2"/>
    <n v="0"/>
    <x v="0"/>
    <b v="1"/>
    <b v="0"/>
    <b v="0"/>
    <b v="0"/>
  </r>
  <r>
    <x v="1"/>
    <x v="1922"/>
    <s v="Client_349"/>
    <x v="4"/>
    <x v="10"/>
    <x v="0"/>
    <x v="77"/>
    <x v="2"/>
    <x v="2"/>
    <x v="1"/>
    <x v="1"/>
    <x v="1"/>
    <x v="1"/>
    <x v="106"/>
    <n v="3059.92"/>
    <n v="7"/>
    <s v="Medium"/>
    <n v="0"/>
    <n v="0"/>
    <x v="0"/>
    <x v="1"/>
    <n v="12"/>
    <x v="0"/>
    <b v="1"/>
    <b v="0"/>
    <b v="0"/>
    <b v="0"/>
  </r>
  <r>
    <x v="0"/>
    <x v="1923"/>
    <s v="Client_028"/>
    <x v="0"/>
    <x v="10"/>
    <x v="3"/>
    <x v="77"/>
    <x v="2"/>
    <x v="2"/>
    <x v="1"/>
    <x v="1"/>
    <x v="1"/>
    <x v="1"/>
    <x v="297"/>
    <n v="4482.29"/>
    <n v="26"/>
    <s v="High"/>
    <n v="0"/>
    <n v="0"/>
    <x v="3"/>
    <x v="0"/>
    <n v="48"/>
    <x v="0"/>
    <b v="1"/>
    <b v="1"/>
    <b v="0"/>
    <b v="0"/>
  </r>
  <r>
    <x v="0"/>
    <x v="1924"/>
    <s v="Client_507"/>
    <x v="2"/>
    <x v="12"/>
    <x v="4"/>
    <x v="307"/>
    <x v="11"/>
    <x v="11"/>
    <x v="1"/>
    <x v="2"/>
    <x v="2"/>
    <x v="2"/>
    <x v="219"/>
    <n v="3662.17"/>
    <s v="N/A"/>
    <s v="Medium"/>
    <n v="1"/>
    <n v="1"/>
    <x v="4"/>
    <x v="0"/>
    <n v="36"/>
    <x v="0"/>
    <b v="1"/>
    <b v="1"/>
    <b v="0"/>
    <b v="1"/>
  </r>
  <r>
    <x v="2"/>
    <x v="1925"/>
    <s v="Client_520"/>
    <x v="0"/>
    <x v="6"/>
    <x v="2"/>
    <x v="513"/>
    <x v="8"/>
    <x v="8"/>
    <x v="1"/>
    <x v="3"/>
    <x v="5"/>
    <x v="5"/>
    <x v="117"/>
    <n v="2239.4499999999998"/>
    <n v="9"/>
    <s v="Medium"/>
    <n v="0"/>
    <n v="1"/>
    <x v="2"/>
    <x v="0"/>
    <n v="36"/>
    <x v="0"/>
    <b v="1"/>
    <b v="1"/>
    <b v="0"/>
    <b v="0"/>
  </r>
  <r>
    <x v="3"/>
    <x v="1926"/>
    <s v="Client_828"/>
    <x v="4"/>
    <x v="6"/>
    <x v="0"/>
    <x v="7"/>
    <x v="5"/>
    <x v="5"/>
    <x v="0"/>
    <x v="2"/>
    <x v="4"/>
    <x v="4"/>
    <x v="326"/>
    <n v="4311.16"/>
    <n v="22"/>
    <s v="High"/>
    <n v="0"/>
    <n v="0"/>
    <x v="0"/>
    <x v="0"/>
    <n v="48"/>
    <x v="0"/>
    <b v="1"/>
    <b v="1"/>
    <b v="0"/>
    <b v="0"/>
  </r>
  <r>
    <x v="2"/>
    <x v="1927"/>
    <s v="Client_2788"/>
    <x v="3"/>
    <x v="2"/>
    <x v="2"/>
    <x v="75"/>
    <x v="3"/>
    <x v="3"/>
    <x v="1"/>
    <x v="2"/>
    <x v="4"/>
    <x v="4"/>
    <x v="647"/>
    <n v="4015.96"/>
    <n v="27"/>
    <s v="High"/>
    <n v="0"/>
    <n v="1"/>
    <x v="2"/>
    <x v="0"/>
    <n v="30"/>
    <x v="0"/>
    <b v="1"/>
    <b v="1"/>
    <b v="0"/>
    <b v="0"/>
  </r>
  <r>
    <x v="0"/>
    <x v="1928"/>
    <s v="Client_612"/>
    <x v="3"/>
    <x v="1"/>
    <x v="4"/>
    <x v="62"/>
    <x v="6"/>
    <x v="6"/>
    <x v="1"/>
    <x v="1"/>
    <x v="5"/>
    <x v="5"/>
    <x v="377"/>
    <n v="3188.64"/>
    <n v="43"/>
    <s v="Medium"/>
    <n v="1"/>
    <n v="1"/>
    <x v="4"/>
    <x v="0"/>
    <n v="42"/>
    <x v="0"/>
    <b v="1"/>
    <b v="1"/>
    <b v="0"/>
    <b v="1"/>
  </r>
  <r>
    <x v="2"/>
    <x v="1929"/>
    <s v="Client_2539"/>
    <x v="4"/>
    <x v="6"/>
    <x v="2"/>
    <x v="174"/>
    <x v="6"/>
    <x v="6"/>
    <x v="1"/>
    <x v="1"/>
    <x v="3"/>
    <x v="3"/>
    <x v="648"/>
    <n v="1602.6"/>
    <n v="2"/>
    <s v="Low"/>
    <n v="0"/>
    <n v="1"/>
    <x v="2"/>
    <x v="0"/>
    <n v="54"/>
    <x v="1"/>
    <b v="1"/>
    <b v="1"/>
    <b v="0"/>
    <b v="0"/>
  </r>
  <r>
    <x v="2"/>
    <x v="1930"/>
    <s v="Client_942"/>
    <x v="2"/>
    <x v="1"/>
    <x v="1"/>
    <x v="160"/>
    <x v="6"/>
    <x v="6"/>
    <x v="0"/>
    <x v="1"/>
    <x v="3"/>
    <x v="3"/>
    <x v="229"/>
    <n v="3064.42"/>
    <n v="1"/>
    <s v="Medium"/>
    <n v="0"/>
    <n v="1"/>
    <x v="1"/>
    <x v="0"/>
    <n v="48"/>
    <x v="1"/>
    <b v="1"/>
    <b v="1"/>
    <b v="0"/>
    <b v="0"/>
  </r>
  <r>
    <x v="1"/>
    <x v="1931"/>
    <s v="Client_069"/>
    <x v="1"/>
    <x v="0"/>
    <x v="0"/>
    <x v="44"/>
    <x v="4"/>
    <x v="4"/>
    <x v="0"/>
    <x v="3"/>
    <x v="6"/>
    <x v="6"/>
    <x v="247"/>
    <n v="2008.73"/>
    <n v="49"/>
    <s v="Medium"/>
    <n v="0"/>
    <n v="0"/>
    <x v="0"/>
    <x v="1"/>
    <n v="18"/>
    <x v="0"/>
    <b v="1"/>
    <b v="0"/>
    <b v="0"/>
    <b v="0"/>
  </r>
  <r>
    <x v="1"/>
    <x v="1932"/>
    <s v="Client_1695"/>
    <x v="3"/>
    <x v="12"/>
    <x v="1"/>
    <x v="630"/>
    <x v="2"/>
    <x v="2"/>
    <x v="0"/>
    <x v="1"/>
    <x v="4"/>
    <x v="4"/>
    <x v="245"/>
    <n v="4507.7299999999996"/>
    <n v="15"/>
    <s v="High"/>
    <n v="0"/>
    <n v="1"/>
    <x v="1"/>
    <x v="0"/>
    <n v="54"/>
    <x v="0"/>
    <b v="1"/>
    <b v="1"/>
    <b v="0"/>
    <b v="0"/>
  </r>
  <r>
    <x v="1"/>
    <x v="1933"/>
    <s v="Client_1522"/>
    <x v="4"/>
    <x v="12"/>
    <x v="2"/>
    <x v="92"/>
    <x v="9"/>
    <x v="9"/>
    <x v="0"/>
    <x v="3"/>
    <x v="1"/>
    <x v="1"/>
    <x v="559"/>
    <n v="2259.71"/>
    <n v="37"/>
    <s v="Medium"/>
    <n v="0"/>
    <n v="1"/>
    <x v="2"/>
    <x v="2"/>
    <n v="0"/>
    <x v="0"/>
    <b v="1"/>
    <b v="0"/>
    <b v="0"/>
    <b v="0"/>
  </r>
  <r>
    <x v="2"/>
    <x v="1934"/>
    <s v="Client_1115"/>
    <x v="0"/>
    <x v="7"/>
    <x v="2"/>
    <x v="530"/>
    <x v="3"/>
    <x v="3"/>
    <x v="1"/>
    <x v="2"/>
    <x v="0"/>
    <x v="0"/>
    <x v="627"/>
    <n v="3686.55"/>
    <n v="3"/>
    <s v="Medium"/>
    <n v="0"/>
    <n v="1"/>
    <x v="2"/>
    <x v="0"/>
    <n v="42"/>
    <x v="2"/>
    <b v="1"/>
    <b v="1"/>
    <b v="0"/>
    <b v="0"/>
  </r>
  <r>
    <x v="1"/>
    <x v="1935"/>
    <s v="Client_2988"/>
    <x v="1"/>
    <x v="2"/>
    <x v="1"/>
    <x v="112"/>
    <x v="6"/>
    <x v="6"/>
    <x v="0"/>
    <x v="1"/>
    <x v="4"/>
    <x v="4"/>
    <x v="55"/>
    <n v="1469.81"/>
    <n v="8"/>
    <s v="Low"/>
    <n v="0"/>
    <n v="1"/>
    <x v="1"/>
    <x v="0"/>
    <n v="54"/>
    <x v="0"/>
    <b v="1"/>
    <b v="1"/>
    <b v="0"/>
    <b v="0"/>
  </r>
  <r>
    <x v="2"/>
    <x v="1936"/>
    <s v="Client_488"/>
    <x v="3"/>
    <x v="1"/>
    <x v="2"/>
    <x v="663"/>
    <x v="1"/>
    <x v="1"/>
    <x v="1"/>
    <x v="0"/>
    <x v="1"/>
    <x v="1"/>
    <x v="87"/>
    <n v="1075"/>
    <n v="19"/>
    <s v="Low"/>
    <n v="0"/>
    <n v="1"/>
    <x v="2"/>
    <x v="0"/>
    <n v="60"/>
    <x v="0"/>
    <b v="1"/>
    <b v="1"/>
    <b v="0"/>
    <b v="0"/>
  </r>
  <r>
    <x v="1"/>
    <x v="1937"/>
    <s v="Client_772"/>
    <x v="3"/>
    <x v="11"/>
    <x v="2"/>
    <x v="25"/>
    <x v="4"/>
    <x v="4"/>
    <x v="0"/>
    <x v="3"/>
    <x v="2"/>
    <x v="2"/>
    <x v="632"/>
    <n v="1843.09"/>
    <n v="49"/>
    <s v="Low"/>
    <n v="0"/>
    <n v="1"/>
    <x v="2"/>
    <x v="1"/>
    <n v="12"/>
    <x v="0"/>
    <b v="1"/>
    <b v="0"/>
    <b v="0"/>
    <b v="0"/>
  </r>
  <r>
    <x v="3"/>
    <x v="1938"/>
    <s v="Client_2842"/>
    <x v="2"/>
    <x v="14"/>
    <x v="4"/>
    <x v="352"/>
    <x v="8"/>
    <x v="8"/>
    <x v="1"/>
    <x v="3"/>
    <x v="0"/>
    <x v="0"/>
    <x v="192"/>
    <n v="1460.11"/>
    <n v="50"/>
    <s v="Low"/>
    <n v="1"/>
    <n v="1"/>
    <x v="4"/>
    <x v="0"/>
    <n v="36"/>
    <x v="0"/>
    <b v="1"/>
    <b v="1"/>
    <b v="0"/>
    <b v="1"/>
  </r>
  <r>
    <x v="2"/>
    <x v="1939"/>
    <s v="Client_816"/>
    <x v="3"/>
    <x v="14"/>
    <x v="4"/>
    <x v="203"/>
    <x v="2"/>
    <x v="2"/>
    <x v="1"/>
    <x v="1"/>
    <x v="3"/>
    <x v="3"/>
    <x v="579"/>
    <n v="3951.71"/>
    <n v="21"/>
    <s v="High"/>
    <n v="1"/>
    <n v="1"/>
    <x v="4"/>
    <x v="2"/>
    <n v="0"/>
    <x v="0"/>
    <b v="1"/>
    <b v="0"/>
    <b v="0"/>
    <b v="1"/>
  </r>
  <r>
    <x v="0"/>
    <x v="1940"/>
    <s v="Client_1354"/>
    <x v="4"/>
    <x v="3"/>
    <x v="0"/>
    <x v="31"/>
    <x v="4"/>
    <x v="4"/>
    <x v="0"/>
    <x v="3"/>
    <x v="4"/>
    <x v="4"/>
    <x v="91"/>
    <n v="1031.0899999999999"/>
    <n v="39"/>
    <s v="Low"/>
    <n v="0"/>
    <n v="0"/>
    <x v="0"/>
    <x v="0"/>
    <n v="48"/>
    <x v="0"/>
    <b v="1"/>
    <b v="1"/>
    <b v="0"/>
    <b v="0"/>
  </r>
  <r>
    <x v="1"/>
    <x v="1941"/>
    <s v="Client_933"/>
    <x v="3"/>
    <x v="6"/>
    <x v="1"/>
    <x v="118"/>
    <x v="1"/>
    <x v="1"/>
    <x v="1"/>
    <x v="0"/>
    <x v="3"/>
    <x v="3"/>
    <x v="133"/>
    <n v="2443.4"/>
    <n v="27"/>
    <s v="Medium"/>
    <n v="0"/>
    <n v="1"/>
    <x v="1"/>
    <x v="0"/>
    <n v="48"/>
    <x v="0"/>
    <b v="1"/>
    <b v="1"/>
    <b v="0"/>
    <b v="0"/>
  </r>
  <r>
    <x v="2"/>
    <x v="1942"/>
    <s v="Client_1793"/>
    <x v="1"/>
    <x v="13"/>
    <x v="4"/>
    <x v="574"/>
    <x v="6"/>
    <x v="6"/>
    <x v="1"/>
    <x v="1"/>
    <x v="3"/>
    <x v="3"/>
    <x v="610"/>
    <n v="1482"/>
    <n v="35"/>
    <s v="Low"/>
    <n v="1"/>
    <n v="1"/>
    <x v="4"/>
    <x v="0"/>
    <n v="66"/>
    <x v="0"/>
    <b v="1"/>
    <b v="1"/>
    <b v="0"/>
    <b v="1"/>
  </r>
  <r>
    <x v="1"/>
    <x v="1943"/>
    <s v="Client_034"/>
    <x v="4"/>
    <x v="0"/>
    <x v="1"/>
    <x v="429"/>
    <x v="5"/>
    <x v="5"/>
    <x v="1"/>
    <x v="2"/>
    <x v="3"/>
    <x v="3"/>
    <x v="208"/>
    <n v="4268.43"/>
    <n v="35"/>
    <s v="High"/>
    <n v="0"/>
    <n v="1"/>
    <x v="1"/>
    <x v="2"/>
    <n v="0"/>
    <x v="0"/>
    <b v="1"/>
    <b v="0"/>
    <b v="0"/>
    <b v="0"/>
  </r>
  <r>
    <x v="1"/>
    <x v="1944"/>
    <s v="Client_616"/>
    <x v="0"/>
    <x v="3"/>
    <x v="1"/>
    <x v="259"/>
    <x v="6"/>
    <x v="6"/>
    <x v="1"/>
    <x v="1"/>
    <x v="5"/>
    <x v="5"/>
    <x v="410"/>
    <n v="1028.5"/>
    <n v="20"/>
    <s v="Low"/>
    <n v="0"/>
    <n v="1"/>
    <x v="1"/>
    <x v="0"/>
    <n v="36"/>
    <x v="0"/>
    <b v="1"/>
    <b v="1"/>
    <b v="0"/>
    <b v="0"/>
  </r>
  <r>
    <x v="1"/>
    <x v="1945"/>
    <s v="Client_1391"/>
    <x v="4"/>
    <x v="9"/>
    <x v="2"/>
    <x v="105"/>
    <x v="1"/>
    <x v="1"/>
    <x v="0"/>
    <x v="0"/>
    <x v="0"/>
    <x v="0"/>
    <x v="11"/>
    <n v="3934.95"/>
    <n v="23"/>
    <s v="Medium"/>
    <n v="0"/>
    <n v="1"/>
    <x v="2"/>
    <x v="1"/>
    <n v="12"/>
    <x v="0"/>
    <b v="1"/>
    <b v="0"/>
    <b v="0"/>
    <b v="0"/>
  </r>
  <r>
    <x v="1"/>
    <x v="1946"/>
    <s v="Client_1483"/>
    <x v="0"/>
    <x v="1"/>
    <x v="2"/>
    <x v="301"/>
    <x v="2"/>
    <x v="2"/>
    <x v="0"/>
    <x v="1"/>
    <x v="1"/>
    <x v="1"/>
    <x v="25"/>
    <n v="1819.66"/>
    <n v="8"/>
    <s v="Low"/>
    <n v="0"/>
    <n v="1"/>
    <x v="2"/>
    <x v="2"/>
    <n v="0"/>
    <x v="0"/>
    <b v="1"/>
    <b v="0"/>
    <b v="0"/>
    <b v="0"/>
  </r>
  <r>
    <x v="3"/>
    <x v="1947"/>
    <s v="Client_443"/>
    <x v="2"/>
    <x v="6"/>
    <x v="2"/>
    <x v="676"/>
    <x v="5"/>
    <x v="5"/>
    <x v="0"/>
    <x v="2"/>
    <x v="1"/>
    <x v="1"/>
    <x v="30"/>
    <n v="4446.03"/>
    <n v="27"/>
    <s v="High"/>
    <n v="0"/>
    <n v="1"/>
    <x v="2"/>
    <x v="0"/>
    <n v="60"/>
    <x v="0"/>
    <b v="1"/>
    <b v="1"/>
    <b v="0"/>
    <b v="0"/>
  </r>
  <r>
    <x v="1"/>
    <x v="1948"/>
    <s v="Client_1854"/>
    <x v="1"/>
    <x v="8"/>
    <x v="3"/>
    <x v="22"/>
    <x v="1"/>
    <x v="1"/>
    <x v="0"/>
    <x v="0"/>
    <x v="5"/>
    <x v="5"/>
    <x v="19"/>
    <n v="4105.1400000000003"/>
    <n v="42"/>
    <s v="High"/>
    <n v="0"/>
    <n v="0"/>
    <x v="3"/>
    <x v="0"/>
    <n v="60"/>
    <x v="0"/>
    <b v="1"/>
    <b v="1"/>
    <b v="0"/>
    <b v="0"/>
  </r>
  <r>
    <x v="3"/>
    <x v="1949"/>
    <s v="Client_257"/>
    <x v="4"/>
    <x v="13"/>
    <x v="3"/>
    <x v="328"/>
    <x v="7"/>
    <x v="7"/>
    <x v="1"/>
    <x v="0"/>
    <x v="6"/>
    <x v="6"/>
    <x v="143"/>
    <n v="4910.71"/>
    <n v="19"/>
    <s v="High"/>
    <n v="0"/>
    <n v="0"/>
    <x v="3"/>
    <x v="0"/>
    <n v="66"/>
    <x v="0"/>
    <b v="1"/>
    <b v="1"/>
    <b v="0"/>
    <b v="0"/>
  </r>
  <r>
    <x v="1"/>
    <x v="1950"/>
    <s v="Client_2553"/>
    <x v="2"/>
    <x v="5"/>
    <x v="1"/>
    <x v="553"/>
    <x v="6"/>
    <x v="6"/>
    <x v="1"/>
    <x v="1"/>
    <x v="2"/>
    <x v="2"/>
    <x v="412"/>
    <n v="2665.38"/>
    <n v="46"/>
    <s v="Medium"/>
    <n v="0"/>
    <n v="1"/>
    <x v="1"/>
    <x v="1"/>
    <n v="12"/>
    <x v="0"/>
    <b v="1"/>
    <b v="0"/>
    <b v="0"/>
    <b v="0"/>
  </r>
  <r>
    <x v="1"/>
    <x v="1951"/>
    <s v="Client_1266"/>
    <x v="0"/>
    <x v="6"/>
    <x v="1"/>
    <x v="8"/>
    <x v="6"/>
    <x v="6"/>
    <x v="1"/>
    <x v="1"/>
    <x v="5"/>
    <x v="5"/>
    <x v="180"/>
    <n v="3838.05"/>
    <n v="15"/>
    <s v="Medium"/>
    <n v="0"/>
    <n v="1"/>
    <x v="1"/>
    <x v="1"/>
    <n v="6"/>
    <x v="0"/>
    <b v="1"/>
    <b v="0"/>
    <b v="0"/>
    <b v="0"/>
  </r>
  <r>
    <x v="0"/>
    <x v="1952"/>
    <s v="Client_2141"/>
    <x v="4"/>
    <x v="5"/>
    <x v="1"/>
    <x v="586"/>
    <x v="6"/>
    <x v="6"/>
    <x v="1"/>
    <x v="1"/>
    <x v="4"/>
    <x v="4"/>
    <x v="625"/>
    <n v="3739.76"/>
    <n v="22"/>
    <s v="Medium"/>
    <n v="0"/>
    <n v="1"/>
    <x v="1"/>
    <x v="2"/>
    <n v="0"/>
    <x v="0"/>
    <b v="1"/>
    <b v="0"/>
    <b v="0"/>
    <b v="0"/>
  </r>
  <r>
    <x v="2"/>
    <x v="1953"/>
    <s v="Client_1315"/>
    <x v="3"/>
    <x v="14"/>
    <x v="0"/>
    <x v="282"/>
    <x v="11"/>
    <x v="11"/>
    <x v="1"/>
    <x v="2"/>
    <x v="1"/>
    <x v="1"/>
    <x v="463"/>
    <n v="2926.92"/>
    <n v="31"/>
    <s v="Medium"/>
    <n v="0"/>
    <n v="0"/>
    <x v="0"/>
    <x v="0"/>
    <n v="54"/>
    <x v="0"/>
    <b v="1"/>
    <b v="1"/>
    <b v="0"/>
    <b v="0"/>
  </r>
  <r>
    <x v="2"/>
    <x v="1954"/>
    <s v="Client_2723"/>
    <x v="4"/>
    <x v="8"/>
    <x v="3"/>
    <x v="385"/>
    <x v="7"/>
    <x v="7"/>
    <x v="1"/>
    <x v="0"/>
    <x v="3"/>
    <x v="3"/>
    <x v="509"/>
    <n v="4334.26"/>
    <n v="12"/>
    <s v="High"/>
    <n v="0"/>
    <n v="0"/>
    <x v="3"/>
    <x v="1"/>
    <n v="18"/>
    <x v="0"/>
    <b v="1"/>
    <b v="0"/>
    <b v="0"/>
    <b v="0"/>
  </r>
  <r>
    <x v="2"/>
    <x v="1955"/>
    <s v="Client_1804"/>
    <x v="3"/>
    <x v="13"/>
    <x v="0"/>
    <x v="532"/>
    <x v="8"/>
    <x v="8"/>
    <x v="1"/>
    <x v="3"/>
    <x v="2"/>
    <x v="2"/>
    <x v="25"/>
    <n v="3977.99"/>
    <n v="25"/>
    <s v="High"/>
    <n v="0"/>
    <n v="0"/>
    <x v="0"/>
    <x v="2"/>
    <n v="0"/>
    <x v="0"/>
    <b v="1"/>
    <b v="0"/>
    <b v="0"/>
    <b v="0"/>
  </r>
  <r>
    <x v="0"/>
    <x v="1956"/>
    <s v="Client_139"/>
    <x v="2"/>
    <x v="3"/>
    <x v="2"/>
    <x v="136"/>
    <x v="5"/>
    <x v="5"/>
    <x v="0"/>
    <x v="2"/>
    <x v="6"/>
    <x v="6"/>
    <x v="649"/>
    <n v="2450.4899999999998"/>
    <s v="N/A"/>
    <s v="Medium"/>
    <n v="0"/>
    <n v="1"/>
    <x v="2"/>
    <x v="2"/>
    <n v="0"/>
    <x v="0"/>
    <b v="1"/>
    <b v="0"/>
    <b v="0"/>
    <b v="0"/>
  </r>
  <r>
    <x v="0"/>
    <x v="1957"/>
    <s v="Client_1880"/>
    <x v="1"/>
    <x v="2"/>
    <x v="0"/>
    <x v="611"/>
    <x v="7"/>
    <x v="7"/>
    <x v="1"/>
    <x v="0"/>
    <x v="1"/>
    <x v="1"/>
    <x v="279"/>
    <n v="1559.33"/>
    <n v="42"/>
    <s v="Low"/>
    <n v="0"/>
    <n v="0"/>
    <x v="0"/>
    <x v="1"/>
    <n v="18"/>
    <x v="0"/>
    <b v="1"/>
    <b v="0"/>
    <b v="0"/>
    <b v="0"/>
  </r>
  <r>
    <x v="0"/>
    <x v="1958"/>
    <s v="Client_1752"/>
    <x v="1"/>
    <x v="12"/>
    <x v="2"/>
    <x v="679"/>
    <x v="8"/>
    <x v="8"/>
    <x v="0"/>
    <x v="3"/>
    <x v="1"/>
    <x v="1"/>
    <x v="404"/>
    <n v="3727.19"/>
    <n v="37"/>
    <s v="Medium"/>
    <n v="0"/>
    <n v="1"/>
    <x v="2"/>
    <x v="1"/>
    <n v="12"/>
    <x v="0"/>
    <b v="1"/>
    <b v="0"/>
    <b v="0"/>
    <b v="0"/>
  </r>
  <r>
    <x v="2"/>
    <x v="1959"/>
    <s v="Client_621"/>
    <x v="3"/>
    <x v="14"/>
    <x v="1"/>
    <x v="30"/>
    <x v="3"/>
    <x v="3"/>
    <x v="0"/>
    <x v="2"/>
    <x v="3"/>
    <x v="3"/>
    <x v="494"/>
    <n v="3912.17"/>
    <n v="10"/>
    <s v="Medium"/>
    <n v="0"/>
    <n v="1"/>
    <x v="1"/>
    <x v="3"/>
    <n v="0"/>
    <x v="0"/>
    <b v="1"/>
    <b v="0"/>
    <b v="0"/>
    <b v="0"/>
  </r>
  <r>
    <x v="1"/>
    <x v="1960"/>
    <s v="Client_832"/>
    <x v="0"/>
    <x v="12"/>
    <x v="0"/>
    <x v="649"/>
    <x v="3"/>
    <x v="3"/>
    <x v="0"/>
    <x v="2"/>
    <x v="0"/>
    <x v="0"/>
    <x v="269"/>
    <n v="2291.44"/>
    <n v="22"/>
    <s v="Medium"/>
    <n v="0"/>
    <n v="0"/>
    <x v="0"/>
    <x v="1"/>
    <n v="12"/>
    <x v="0"/>
    <b v="1"/>
    <b v="0"/>
    <b v="0"/>
    <b v="0"/>
  </r>
  <r>
    <x v="1"/>
    <x v="1961"/>
    <s v="Client_735"/>
    <x v="3"/>
    <x v="6"/>
    <x v="2"/>
    <x v="218"/>
    <x v="5"/>
    <x v="5"/>
    <x v="1"/>
    <x v="2"/>
    <x v="0"/>
    <x v="0"/>
    <x v="537"/>
    <n v="2896.36"/>
    <n v="18"/>
    <s v="Medium"/>
    <n v="0"/>
    <n v="1"/>
    <x v="2"/>
    <x v="2"/>
    <n v="0"/>
    <x v="0"/>
    <b v="1"/>
    <b v="0"/>
    <b v="0"/>
    <b v="0"/>
  </r>
  <r>
    <x v="2"/>
    <x v="1962"/>
    <s v="Client_607"/>
    <x v="3"/>
    <x v="9"/>
    <x v="1"/>
    <x v="386"/>
    <x v="10"/>
    <x v="10"/>
    <x v="1"/>
    <x v="1"/>
    <x v="3"/>
    <x v="3"/>
    <x v="128"/>
    <n v="2595.62"/>
    <n v="43"/>
    <s v="Medium"/>
    <n v="0"/>
    <n v="1"/>
    <x v="1"/>
    <x v="1"/>
    <n v="6"/>
    <x v="0"/>
    <b v="1"/>
    <b v="0"/>
    <b v="0"/>
    <b v="0"/>
  </r>
  <r>
    <x v="2"/>
    <x v="1963"/>
    <s v="Client_1321"/>
    <x v="3"/>
    <x v="14"/>
    <x v="1"/>
    <x v="347"/>
    <x v="0"/>
    <x v="0"/>
    <x v="0"/>
    <x v="0"/>
    <x v="0"/>
    <x v="0"/>
    <x v="645"/>
    <n v="4859.26"/>
    <n v="14"/>
    <s v="High"/>
    <n v="0"/>
    <n v="1"/>
    <x v="1"/>
    <x v="0"/>
    <n v="66"/>
    <x v="0"/>
    <b v="1"/>
    <b v="1"/>
    <b v="0"/>
    <b v="0"/>
  </r>
  <r>
    <x v="2"/>
    <x v="1964"/>
    <s v="Client_414"/>
    <x v="4"/>
    <x v="6"/>
    <x v="0"/>
    <x v="371"/>
    <x v="5"/>
    <x v="5"/>
    <x v="1"/>
    <x v="2"/>
    <x v="6"/>
    <x v="6"/>
    <x v="286"/>
    <n v="4725.93"/>
    <n v="24"/>
    <s v="High"/>
    <n v="0"/>
    <n v="0"/>
    <x v="0"/>
    <x v="0"/>
    <n v="60"/>
    <x v="0"/>
    <b v="1"/>
    <b v="1"/>
    <b v="0"/>
    <b v="0"/>
  </r>
  <r>
    <x v="2"/>
    <x v="1965"/>
    <s v="Client_356"/>
    <x v="4"/>
    <x v="6"/>
    <x v="4"/>
    <x v="647"/>
    <x v="1"/>
    <x v="1"/>
    <x v="0"/>
    <x v="0"/>
    <x v="4"/>
    <x v="4"/>
    <x v="650"/>
    <n v="3592.35"/>
    <n v="16"/>
    <s v="Medium"/>
    <n v="1"/>
    <n v="1"/>
    <x v="4"/>
    <x v="0"/>
    <n v="24"/>
    <x v="0"/>
    <b v="1"/>
    <b v="1"/>
    <b v="0"/>
    <b v="1"/>
  </r>
  <r>
    <x v="2"/>
    <x v="1966"/>
    <s v="Client_1316"/>
    <x v="1"/>
    <x v="0"/>
    <x v="3"/>
    <x v="399"/>
    <x v="7"/>
    <x v="7"/>
    <x v="0"/>
    <x v="0"/>
    <x v="5"/>
    <x v="5"/>
    <x v="20"/>
    <n v="3809.25"/>
    <n v="37"/>
    <s v="Medium"/>
    <n v="0"/>
    <n v="0"/>
    <x v="3"/>
    <x v="0"/>
    <n v="48"/>
    <x v="0"/>
    <b v="1"/>
    <b v="1"/>
    <b v="0"/>
    <b v="0"/>
  </r>
  <r>
    <x v="0"/>
    <x v="1967"/>
    <s v="Client_542"/>
    <x v="2"/>
    <x v="11"/>
    <x v="2"/>
    <x v="474"/>
    <x v="9"/>
    <x v="9"/>
    <x v="1"/>
    <x v="3"/>
    <x v="3"/>
    <x v="3"/>
    <x v="100"/>
    <n v="3619.17"/>
    <n v="16"/>
    <s v="Medium"/>
    <n v="0"/>
    <n v="1"/>
    <x v="2"/>
    <x v="0"/>
    <n v="30"/>
    <x v="0"/>
    <b v="1"/>
    <b v="1"/>
    <b v="0"/>
    <b v="0"/>
  </r>
  <r>
    <x v="3"/>
    <x v="1968"/>
    <s v="Client_2815"/>
    <x v="4"/>
    <x v="1"/>
    <x v="4"/>
    <x v="472"/>
    <x v="7"/>
    <x v="7"/>
    <x v="0"/>
    <x v="0"/>
    <x v="1"/>
    <x v="1"/>
    <x v="50"/>
    <n v="3503.09"/>
    <n v="7"/>
    <s v="Medium"/>
    <n v="1"/>
    <n v="1"/>
    <x v="4"/>
    <x v="0"/>
    <n v="54"/>
    <x v="0"/>
    <b v="1"/>
    <b v="1"/>
    <b v="0"/>
    <b v="1"/>
  </r>
  <r>
    <x v="2"/>
    <x v="1969"/>
    <s v="Client_1491"/>
    <x v="4"/>
    <x v="6"/>
    <x v="0"/>
    <x v="17"/>
    <x v="11"/>
    <x v="11"/>
    <x v="0"/>
    <x v="2"/>
    <x v="3"/>
    <x v="3"/>
    <x v="119"/>
    <n v="3364.15"/>
    <n v="34"/>
    <s v="Medium"/>
    <n v="0"/>
    <n v="0"/>
    <x v="0"/>
    <x v="1"/>
    <n v="6"/>
    <x v="0"/>
    <b v="1"/>
    <b v="0"/>
    <b v="0"/>
    <b v="0"/>
  </r>
  <r>
    <x v="1"/>
    <x v="1970"/>
    <s v="Client_258"/>
    <x v="2"/>
    <x v="1"/>
    <x v="0"/>
    <x v="246"/>
    <x v="7"/>
    <x v="7"/>
    <x v="1"/>
    <x v="0"/>
    <x v="1"/>
    <x v="1"/>
    <x v="438"/>
    <n v="1887.35"/>
    <n v="28"/>
    <s v="Low"/>
    <n v="0"/>
    <n v="0"/>
    <x v="0"/>
    <x v="1"/>
    <n v="12"/>
    <x v="0"/>
    <b v="1"/>
    <b v="0"/>
    <b v="0"/>
    <b v="0"/>
  </r>
  <r>
    <x v="0"/>
    <x v="1971"/>
    <s v="Client_648"/>
    <x v="3"/>
    <x v="0"/>
    <x v="2"/>
    <x v="350"/>
    <x v="5"/>
    <x v="5"/>
    <x v="0"/>
    <x v="2"/>
    <x v="5"/>
    <x v="5"/>
    <x v="593"/>
    <n v="3089.55"/>
    <n v="35"/>
    <s v="Medium"/>
    <n v="0"/>
    <n v="1"/>
    <x v="2"/>
    <x v="0"/>
    <n v="36"/>
    <x v="0"/>
    <b v="1"/>
    <b v="1"/>
    <b v="0"/>
    <b v="0"/>
  </r>
  <r>
    <x v="0"/>
    <x v="1972"/>
    <s v="Client_2454"/>
    <x v="0"/>
    <x v="0"/>
    <x v="3"/>
    <x v="472"/>
    <x v="7"/>
    <x v="7"/>
    <x v="0"/>
    <x v="0"/>
    <x v="1"/>
    <x v="1"/>
    <x v="434"/>
    <n v="3092.47"/>
    <n v="20"/>
    <s v="Medium"/>
    <n v="0"/>
    <n v="0"/>
    <x v="3"/>
    <x v="1"/>
    <n v="12"/>
    <x v="0"/>
    <b v="1"/>
    <b v="0"/>
    <b v="0"/>
    <b v="0"/>
  </r>
  <r>
    <x v="2"/>
    <x v="1973"/>
    <s v="Client_680"/>
    <x v="1"/>
    <x v="1"/>
    <x v="0"/>
    <x v="114"/>
    <x v="9"/>
    <x v="9"/>
    <x v="1"/>
    <x v="3"/>
    <x v="2"/>
    <x v="2"/>
    <x v="542"/>
    <n v="2748.84"/>
    <n v="18"/>
    <s v="Medium"/>
    <n v="0"/>
    <n v="0"/>
    <x v="0"/>
    <x v="2"/>
    <n v="0"/>
    <x v="0"/>
    <b v="1"/>
    <b v="0"/>
    <b v="0"/>
    <b v="0"/>
  </r>
  <r>
    <x v="3"/>
    <x v="1974"/>
    <s v="Client_2012"/>
    <x v="4"/>
    <x v="1"/>
    <x v="4"/>
    <x v="687"/>
    <x v="7"/>
    <x v="7"/>
    <x v="1"/>
    <x v="0"/>
    <x v="4"/>
    <x v="4"/>
    <x v="594"/>
    <n v="1696.51"/>
    <n v="28"/>
    <s v="Low"/>
    <n v="1"/>
    <n v="1"/>
    <x v="4"/>
    <x v="0"/>
    <n v="66"/>
    <x v="0"/>
    <b v="1"/>
    <b v="1"/>
    <b v="0"/>
    <b v="1"/>
  </r>
  <r>
    <x v="1"/>
    <x v="1975"/>
    <s v="Client_2039"/>
    <x v="1"/>
    <x v="12"/>
    <x v="2"/>
    <x v="464"/>
    <x v="0"/>
    <x v="0"/>
    <x v="1"/>
    <x v="0"/>
    <x v="4"/>
    <x v="4"/>
    <x v="598"/>
    <n v="3391.75"/>
    <n v="26"/>
    <s v="Medium"/>
    <n v="0"/>
    <n v="1"/>
    <x v="2"/>
    <x v="0"/>
    <n v="30"/>
    <x v="0"/>
    <b v="1"/>
    <b v="1"/>
    <b v="0"/>
    <b v="0"/>
  </r>
  <r>
    <x v="3"/>
    <x v="1976"/>
    <s v="Client_1212"/>
    <x v="3"/>
    <x v="8"/>
    <x v="2"/>
    <x v="634"/>
    <x v="9"/>
    <x v="9"/>
    <x v="0"/>
    <x v="3"/>
    <x v="6"/>
    <x v="6"/>
    <x v="143"/>
    <n v="3025.16"/>
    <n v="42"/>
    <s v="Medium"/>
    <n v="0"/>
    <n v="1"/>
    <x v="2"/>
    <x v="0"/>
    <n v="66"/>
    <x v="0"/>
    <b v="1"/>
    <b v="1"/>
    <b v="0"/>
    <b v="0"/>
  </r>
  <r>
    <x v="3"/>
    <x v="1977"/>
    <s v="Client_1551"/>
    <x v="2"/>
    <x v="12"/>
    <x v="3"/>
    <x v="149"/>
    <x v="0"/>
    <x v="0"/>
    <x v="1"/>
    <x v="0"/>
    <x v="4"/>
    <x v="4"/>
    <x v="150"/>
    <n v="2082.15"/>
    <n v="24"/>
    <s v="Medium"/>
    <n v="0"/>
    <n v="0"/>
    <x v="3"/>
    <x v="0"/>
    <n v="30"/>
    <x v="0"/>
    <b v="1"/>
    <b v="1"/>
    <b v="0"/>
    <b v="0"/>
  </r>
  <r>
    <x v="3"/>
    <x v="1978"/>
    <s v="Client_1960"/>
    <x v="2"/>
    <x v="10"/>
    <x v="3"/>
    <x v="565"/>
    <x v="7"/>
    <x v="7"/>
    <x v="1"/>
    <x v="0"/>
    <x v="1"/>
    <x v="1"/>
    <x v="106"/>
    <n v="1223.9000000000001"/>
    <n v="29"/>
    <s v="Low"/>
    <n v="0"/>
    <n v="0"/>
    <x v="3"/>
    <x v="1"/>
    <n v="12"/>
    <x v="0"/>
    <b v="1"/>
    <b v="0"/>
    <b v="0"/>
    <b v="0"/>
  </r>
  <r>
    <x v="0"/>
    <x v="1979"/>
    <s v="Client_1622"/>
    <x v="0"/>
    <x v="14"/>
    <x v="2"/>
    <x v="549"/>
    <x v="2"/>
    <x v="2"/>
    <x v="0"/>
    <x v="1"/>
    <x v="5"/>
    <x v="5"/>
    <x v="44"/>
    <n v="1124.6199999999999"/>
    <n v="2"/>
    <s v="Low"/>
    <n v="0"/>
    <n v="1"/>
    <x v="2"/>
    <x v="0"/>
    <n v="42"/>
    <x v="1"/>
    <b v="1"/>
    <b v="1"/>
    <b v="0"/>
    <b v="0"/>
  </r>
  <r>
    <x v="3"/>
    <x v="1980"/>
    <s v="Client_512"/>
    <x v="0"/>
    <x v="10"/>
    <x v="4"/>
    <x v="27"/>
    <x v="9"/>
    <x v="9"/>
    <x v="0"/>
    <x v="3"/>
    <x v="0"/>
    <x v="0"/>
    <x v="565"/>
    <n v="1162.3399999999999"/>
    <n v="26"/>
    <s v="Low"/>
    <n v="1"/>
    <n v="1"/>
    <x v="4"/>
    <x v="1"/>
    <n v="18"/>
    <x v="0"/>
    <b v="1"/>
    <b v="0"/>
    <b v="0"/>
    <b v="1"/>
  </r>
  <r>
    <x v="2"/>
    <x v="1981"/>
    <s v="Client_189"/>
    <x v="2"/>
    <x v="0"/>
    <x v="4"/>
    <x v="389"/>
    <x v="11"/>
    <x v="11"/>
    <x v="1"/>
    <x v="2"/>
    <x v="1"/>
    <x v="1"/>
    <x v="49"/>
    <n v="3856.07"/>
    <n v="8"/>
    <s v="Medium"/>
    <n v="1"/>
    <n v="1"/>
    <x v="4"/>
    <x v="0"/>
    <n v="60"/>
    <x v="0"/>
    <b v="1"/>
    <b v="1"/>
    <b v="0"/>
    <b v="1"/>
  </r>
  <r>
    <x v="2"/>
    <x v="1982"/>
    <s v="Client_2654"/>
    <x v="1"/>
    <x v="9"/>
    <x v="2"/>
    <x v="223"/>
    <x v="1"/>
    <x v="1"/>
    <x v="1"/>
    <x v="0"/>
    <x v="3"/>
    <x v="3"/>
    <x v="651"/>
    <n v="3149.12"/>
    <n v="28"/>
    <s v="Medium"/>
    <n v="0"/>
    <n v="1"/>
    <x v="2"/>
    <x v="1"/>
    <n v="12"/>
    <x v="0"/>
    <b v="1"/>
    <b v="0"/>
    <b v="0"/>
    <b v="0"/>
  </r>
  <r>
    <x v="2"/>
    <x v="1983"/>
    <s v="Client_1692"/>
    <x v="2"/>
    <x v="0"/>
    <x v="2"/>
    <x v="649"/>
    <x v="3"/>
    <x v="3"/>
    <x v="0"/>
    <x v="2"/>
    <x v="0"/>
    <x v="0"/>
    <x v="411"/>
    <n v="2890.09"/>
    <n v="44"/>
    <s v="Medium"/>
    <n v="0"/>
    <n v="1"/>
    <x v="2"/>
    <x v="0"/>
    <n v="66"/>
    <x v="0"/>
    <b v="1"/>
    <b v="1"/>
    <b v="0"/>
    <b v="0"/>
  </r>
  <r>
    <x v="1"/>
    <x v="1984"/>
    <s v="Client_2247"/>
    <x v="0"/>
    <x v="10"/>
    <x v="0"/>
    <x v="314"/>
    <x v="9"/>
    <x v="9"/>
    <x v="1"/>
    <x v="3"/>
    <x v="1"/>
    <x v="1"/>
    <x v="445"/>
    <n v="4800.5200000000004"/>
    <n v="12"/>
    <s v="High"/>
    <n v="0"/>
    <n v="0"/>
    <x v="0"/>
    <x v="0"/>
    <n v="24"/>
    <x v="0"/>
    <b v="1"/>
    <b v="1"/>
    <b v="0"/>
    <b v="0"/>
  </r>
  <r>
    <x v="2"/>
    <x v="1985"/>
    <s v="Client_1639"/>
    <x v="4"/>
    <x v="6"/>
    <x v="3"/>
    <x v="53"/>
    <x v="4"/>
    <x v="4"/>
    <x v="0"/>
    <x v="3"/>
    <x v="5"/>
    <x v="5"/>
    <x v="652"/>
    <n v="1162.46"/>
    <n v="16"/>
    <s v="Low"/>
    <n v="0"/>
    <n v="0"/>
    <x v="3"/>
    <x v="1"/>
    <n v="12"/>
    <x v="0"/>
    <b v="1"/>
    <b v="0"/>
    <b v="0"/>
    <b v="0"/>
  </r>
  <r>
    <x v="2"/>
    <x v="1986"/>
    <s v="Client_1107"/>
    <x v="4"/>
    <x v="8"/>
    <x v="1"/>
    <x v="408"/>
    <x v="6"/>
    <x v="6"/>
    <x v="0"/>
    <x v="1"/>
    <x v="0"/>
    <x v="0"/>
    <x v="447"/>
    <n v="3011.42"/>
    <n v="4"/>
    <s v="Medium"/>
    <n v="0"/>
    <n v="1"/>
    <x v="1"/>
    <x v="0"/>
    <n v="54"/>
    <x v="2"/>
    <b v="1"/>
    <b v="1"/>
    <b v="0"/>
    <b v="0"/>
  </r>
  <r>
    <x v="3"/>
    <x v="1987"/>
    <s v="Client_523"/>
    <x v="2"/>
    <x v="5"/>
    <x v="1"/>
    <x v="277"/>
    <x v="2"/>
    <x v="2"/>
    <x v="0"/>
    <x v="1"/>
    <x v="6"/>
    <x v="6"/>
    <x v="69"/>
    <n v="1768.92"/>
    <n v="15"/>
    <s v="Low"/>
    <n v="0"/>
    <n v="1"/>
    <x v="1"/>
    <x v="0"/>
    <n v="30"/>
    <x v="0"/>
    <b v="1"/>
    <b v="1"/>
    <b v="0"/>
    <b v="0"/>
  </r>
  <r>
    <x v="0"/>
    <x v="1988"/>
    <s v="Client_2612"/>
    <x v="0"/>
    <x v="12"/>
    <x v="4"/>
    <x v="614"/>
    <x v="3"/>
    <x v="3"/>
    <x v="0"/>
    <x v="2"/>
    <x v="1"/>
    <x v="1"/>
    <x v="448"/>
    <n v="4186.29"/>
    <n v="39"/>
    <s v="High"/>
    <n v="1"/>
    <n v="1"/>
    <x v="4"/>
    <x v="0"/>
    <n v="60"/>
    <x v="0"/>
    <b v="1"/>
    <b v="1"/>
    <b v="0"/>
    <b v="1"/>
  </r>
  <r>
    <x v="1"/>
    <x v="1989"/>
    <s v="Client_1264"/>
    <x v="3"/>
    <x v="1"/>
    <x v="1"/>
    <x v="688"/>
    <x v="11"/>
    <x v="11"/>
    <x v="1"/>
    <x v="2"/>
    <x v="3"/>
    <x v="3"/>
    <x v="653"/>
    <n v="2821.91"/>
    <n v="7"/>
    <s v="Medium"/>
    <n v="0"/>
    <n v="1"/>
    <x v="1"/>
    <x v="0"/>
    <n v="60"/>
    <x v="0"/>
    <b v="1"/>
    <b v="1"/>
    <b v="0"/>
    <b v="0"/>
  </r>
  <r>
    <x v="0"/>
    <x v="1990"/>
    <s v="Client_326"/>
    <x v="0"/>
    <x v="6"/>
    <x v="1"/>
    <x v="292"/>
    <x v="9"/>
    <x v="9"/>
    <x v="1"/>
    <x v="3"/>
    <x v="1"/>
    <x v="1"/>
    <x v="152"/>
    <n v="3548.39"/>
    <n v="13"/>
    <s v="Medium"/>
    <n v="0"/>
    <n v="1"/>
    <x v="1"/>
    <x v="0"/>
    <n v="66"/>
    <x v="0"/>
    <b v="1"/>
    <b v="1"/>
    <b v="0"/>
    <b v="0"/>
  </r>
  <r>
    <x v="1"/>
    <x v="1991"/>
    <s v="Client_033"/>
    <x v="4"/>
    <x v="13"/>
    <x v="0"/>
    <x v="44"/>
    <x v="4"/>
    <x v="4"/>
    <x v="0"/>
    <x v="3"/>
    <x v="6"/>
    <x v="6"/>
    <x v="276"/>
    <n v="1805.47"/>
    <n v="4"/>
    <s v="Low"/>
    <n v="0"/>
    <n v="0"/>
    <x v="0"/>
    <x v="0"/>
    <n v="54"/>
    <x v="2"/>
    <b v="1"/>
    <b v="1"/>
    <b v="0"/>
    <b v="0"/>
  </r>
  <r>
    <x v="3"/>
    <x v="1992"/>
    <s v="Client_2864"/>
    <x v="2"/>
    <x v="0"/>
    <x v="2"/>
    <x v="167"/>
    <x v="3"/>
    <x v="3"/>
    <x v="1"/>
    <x v="2"/>
    <x v="6"/>
    <x v="6"/>
    <x v="245"/>
    <n v="3751.62"/>
    <n v="22"/>
    <s v="Medium"/>
    <n v="0"/>
    <n v="1"/>
    <x v="2"/>
    <x v="0"/>
    <n v="54"/>
    <x v="0"/>
    <b v="1"/>
    <b v="1"/>
    <b v="0"/>
    <b v="0"/>
  </r>
  <r>
    <x v="1"/>
    <x v="1993"/>
    <s v="Client_1635"/>
    <x v="4"/>
    <x v="10"/>
    <x v="0"/>
    <x v="281"/>
    <x v="9"/>
    <x v="9"/>
    <x v="0"/>
    <x v="3"/>
    <x v="1"/>
    <x v="1"/>
    <x v="422"/>
    <n v="2050.62"/>
    <n v="4"/>
    <s v="Medium"/>
    <n v="0"/>
    <n v="0"/>
    <x v="0"/>
    <x v="0"/>
    <n v="36"/>
    <x v="2"/>
    <b v="1"/>
    <b v="1"/>
    <b v="0"/>
    <b v="0"/>
  </r>
  <r>
    <x v="2"/>
    <x v="1994"/>
    <s v="Client_2213"/>
    <x v="2"/>
    <x v="7"/>
    <x v="0"/>
    <x v="191"/>
    <x v="8"/>
    <x v="8"/>
    <x v="1"/>
    <x v="3"/>
    <x v="1"/>
    <x v="1"/>
    <x v="34"/>
    <n v="4327.82"/>
    <n v="18"/>
    <s v="High"/>
    <n v="0"/>
    <n v="0"/>
    <x v="0"/>
    <x v="2"/>
    <n v="0"/>
    <x v="0"/>
    <b v="1"/>
    <b v="0"/>
    <b v="0"/>
    <b v="0"/>
  </r>
  <r>
    <x v="0"/>
    <x v="1995"/>
    <s v="Client_562"/>
    <x v="1"/>
    <x v="3"/>
    <x v="4"/>
    <x v="419"/>
    <x v="10"/>
    <x v="10"/>
    <x v="1"/>
    <x v="1"/>
    <x v="4"/>
    <x v="4"/>
    <x v="315"/>
    <n v="4265.25"/>
    <n v="35"/>
    <s v="High"/>
    <n v="1"/>
    <n v="1"/>
    <x v="4"/>
    <x v="1"/>
    <n v="6"/>
    <x v="0"/>
    <b v="1"/>
    <b v="0"/>
    <b v="0"/>
    <b v="1"/>
  </r>
  <r>
    <x v="3"/>
    <x v="1996"/>
    <s v="Client_1599"/>
    <x v="2"/>
    <x v="11"/>
    <x v="2"/>
    <x v="466"/>
    <x v="2"/>
    <x v="2"/>
    <x v="1"/>
    <x v="1"/>
    <x v="2"/>
    <x v="2"/>
    <x v="113"/>
    <n v="3038.32"/>
    <n v="23"/>
    <s v="Medium"/>
    <n v="0"/>
    <n v="1"/>
    <x v="2"/>
    <x v="0"/>
    <n v="60"/>
    <x v="0"/>
    <b v="1"/>
    <b v="1"/>
    <b v="0"/>
    <b v="0"/>
  </r>
  <r>
    <x v="2"/>
    <x v="1997"/>
    <s v="Client_104"/>
    <x v="4"/>
    <x v="1"/>
    <x v="0"/>
    <x v="689"/>
    <x v="0"/>
    <x v="0"/>
    <x v="0"/>
    <x v="0"/>
    <x v="6"/>
    <x v="6"/>
    <x v="196"/>
    <n v="1526.49"/>
    <n v="18"/>
    <s v="Low"/>
    <n v="0"/>
    <n v="0"/>
    <x v="0"/>
    <x v="0"/>
    <n v="54"/>
    <x v="0"/>
    <b v="1"/>
    <b v="1"/>
    <b v="0"/>
    <b v="0"/>
  </r>
  <r>
    <x v="1"/>
    <x v="1998"/>
    <s v="Client_348"/>
    <x v="4"/>
    <x v="1"/>
    <x v="1"/>
    <x v="459"/>
    <x v="3"/>
    <x v="3"/>
    <x v="1"/>
    <x v="2"/>
    <x v="6"/>
    <x v="6"/>
    <x v="654"/>
    <n v="3859.99"/>
    <n v="1"/>
    <s v="Medium"/>
    <n v="0"/>
    <n v="1"/>
    <x v="1"/>
    <x v="1"/>
    <n v="18"/>
    <x v="1"/>
    <b v="1"/>
    <b v="0"/>
    <b v="0"/>
    <b v="0"/>
  </r>
  <r>
    <x v="2"/>
    <x v="1999"/>
    <s v="Client_1590"/>
    <x v="2"/>
    <x v="12"/>
    <x v="4"/>
    <x v="214"/>
    <x v="3"/>
    <x v="3"/>
    <x v="0"/>
    <x v="2"/>
    <x v="5"/>
    <x v="5"/>
    <x v="330"/>
    <n v="1619.48"/>
    <n v="36"/>
    <s v="Low"/>
    <n v="1"/>
    <n v="1"/>
    <x v="4"/>
    <x v="0"/>
    <n v="36"/>
    <x v="0"/>
    <b v="1"/>
    <b v="1"/>
    <b v="0"/>
    <b v="1"/>
  </r>
  <r>
    <x v="3"/>
    <x v="2000"/>
    <s v="Client_1827"/>
    <x v="2"/>
    <x v="5"/>
    <x v="0"/>
    <x v="594"/>
    <x v="2"/>
    <x v="2"/>
    <x v="0"/>
    <x v="1"/>
    <x v="1"/>
    <x v="1"/>
    <x v="519"/>
    <n v="1876.19"/>
    <n v="31"/>
    <s v="Low"/>
    <n v="0"/>
    <n v="0"/>
    <x v="0"/>
    <x v="1"/>
    <n v="18"/>
    <x v="0"/>
    <b v="1"/>
    <b v="0"/>
    <b v="0"/>
    <b v="0"/>
  </r>
  <r>
    <x v="2"/>
    <x v="2001"/>
    <s v="Client_2460"/>
    <x v="3"/>
    <x v="7"/>
    <x v="2"/>
    <x v="628"/>
    <x v="0"/>
    <x v="0"/>
    <x v="0"/>
    <x v="0"/>
    <x v="2"/>
    <x v="2"/>
    <x v="152"/>
    <n v="4514.7"/>
    <n v="43"/>
    <s v="High"/>
    <n v="0"/>
    <n v="1"/>
    <x v="2"/>
    <x v="0"/>
    <n v="66"/>
    <x v="0"/>
    <b v="1"/>
    <b v="1"/>
    <b v="0"/>
    <b v="0"/>
  </r>
  <r>
    <x v="0"/>
    <x v="2002"/>
    <s v="Client_1587"/>
    <x v="0"/>
    <x v="10"/>
    <x v="2"/>
    <x v="71"/>
    <x v="9"/>
    <x v="9"/>
    <x v="0"/>
    <x v="3"/>
    <x v="2"/>
    <x v="2"/>
    <x v="29"/>
    <n v="2765.17"/>
    <n v="6"/>
    <s v="Medium"/>
    <n v="0"/>
    <n v="1"/>
    <x v="2"/>
    <x v="0"/>
    <n v="54"/>
    <x v="0"/>
    <b v="1"/>
    <b v="1"/>
    <b v="0"/>
    <b v="0"/>
  </r>
  <r>
    <x v="1"/>
    <x v="2003"/>
    <s v="Client_552"/>
    <x v="4"/>
    <x v="9"/>
    <x v="0"/>
    <x v="612"/>
    <x v="9"/>
    <x v="9"/>
    <x v="0"/>
    <x v="3"/>
    <x v="0"/>
    <x v="0"/>
    <x v="377"/>
    <n v="1158.1199999999999"/>
    <n v="3"/>
    <s v="Low"/>
    <n v="0"/>
    <n v="0"/>
    <x v="0"/>
    <x v="0"/>
    <n v="42"/>
    <x v="2"/>
    <b v="1"/>
    <b v="1"/>
    <b v="0"/>
    <b v="0"/>
  </r>
  <r>
    <x v="3"/>
    <x v="2004"/>
    <s v="Client_059"/>
    <x v="0"/>
    <x v="7"/>
    <x v="4"/>
    <x v="615"/>
    <x v="0"/>
    <x v="0"/>
    <x v="1"/>
    <x v="0"/>
    <x v="0"/>
    <x v="0"/>
    <x v="44"/>
    <n v="4053.97"/>
    <n v="50"/>
    <s v="High"/>
    <n v="1"/>
    <n v="1"/>
    <x v="4"/>
    <x v="0"/>
    <n v="42"/>
    <x v="0"/>
    <b v="1"/>
    <b v="1"/>
    <b v="0"/>
    <b v="1"/>
  </r>
  <r>
    <x v="1"/>
    <x v="2005"/>
    <s v="Client_2386"/>
    <x v="1"/>
    <x v="11"/>
    <x v="1"/>
    <x v="339"/>
    <x v="11"/>
    <x v="11"/>
    <x v="0"/>
    <x v="2"/>
    <x v="4"/>
    <x v="4"/>
    <x v="328"/>
    <n v="1488.17"/>
    <n v="45"/>
    <s v="Low"/>
    <n v="0"/>
    <n v="1"/>
    <x v="1"/>
    <x v="0"/>
    <n v="54"/>
    <x v="0"/>
    <b v="1"/>
    <b v="1"/>
    <b v="0"/>
    <b v="0"/>
  </r>
  <r>
    <x v="0"/>
    <x v="2006"/>
    <s v="Client_1312"/>
    <x v="3"/>
    <x v="9"/>
    <x v="4"/>
    <x v="327"/>
    <x v="4"/>
    <x v="4"/>
    <x v="1"/>
    <x v="3"/>
    <x v="4"/>
    <x v="4"/>
    <x v="159"/>
    <n v="3293.86"/>
    <n v="24"/>
    <s v="Medium"/>
    <n v="1"/>
    <n v="1"/>
    <x v="4"/>
    <x v="0"/>
    <n v="36"/>
    <x v="0"/>
    <b v="1"/>
    <b v="1"/>
    <b v="0"/>
    <b v="1"/>
  </r>
  <r>
    <x v="3"/>
    <x v="2007"/>
    <s v="Client_586"/>
    <x v="0"/>
    <x v="13"/>
    <x v="0"/>
    <x v="117"/>
    <x v="11"/>
    <x v="11"/>
    <x v="0"/>
    <x v="2"/>
    <x v="4"/>
    <x v="4"/>
    <x v="460"/>
    <n v="1979.48"/>
    <n v="38"/>
    <s v="Medium"/>
    <n v="0"/>
    <n v="0"/>
    <x v="0"/>
    <x v="0"/>
    <n v="60"/>
    <x v="0"/>
    <b v="1"/>
    <b v="1"/>
    <b v="0"/>
    <b v="0"/>
  </r>
  <r>
    <x v="3"/>
    <x v="2008"/>
    <s v="Client_2524"/>
    <x v="3"/>
    <x v="3"/>
    <x v="0"/>
    <x v="364"/>
    <x v="4"/>
    <x v="4"/>
    <x v="1"/>
    <x v="3"/>
    <x v="4"/>
    <x v="4"/>
    <x v="611"/>
    <n v="1003.51"/>
    <n v="48"/>
    <s v="Low"/>
    <n v="0"/>
    <n v="0"/>
    <x v="0"/>
    <x v="1"/>
    <n v="6"/>
    <x v="0"/>
    <b v="1"/>
    <b v="0"/>
    <b v="0"/>
    <b v="0"/>
  </r>
  <r>
    <x v="2"/>
    <x v="2009"/>
    <s v="Client_1923"/>
    <x v="4"/>
    <x v="1"/>
    <x v="1"/>
    <x v="600"/>
    <x v="11"/>
    <x v="11"/>
    <x v="1"/>
    <x v="2"/>
    <x v="3"/>
    <x v="3"/>
    <x v="262"/>
    <n v="4429.6000000000004"/>
    <n v="9"/>
    <s v="High"/>
    <n v="0"/>
    <n v="1"/>
    <x v="1"/>
    <x v="1"/>
    <n v="6"/>
    <x v="0"/>
    <b v="1"/>
    <b v="0"/>
    <b v="0"/>
    <b v="0"/>
  </r>
  <r>
    <x v="0"/>
    <x v="2010"/>
    <s v="Client_506"/>
    <x v="4"/>
    <x v="5"/>
    <x v="3"/>
    <x v="45"/>
    <x v="3"/>
    <x v="3"/>
    <x v="1"/>
    <x v="2"/>
    <x v="4"/>
    <x v="4"/>
    <x v="10"/>
    <n v="4487.43"/>
    <s v="N/A"/>
    <s v="High"/>
    <n v="0"/>
    <n v="0"/>
    <x v="3"/>
    <x v="0"/>
    <n v="30"/>
    <x v="0"/>
    <b v="1"/>
    <b v="1"/>
    <b v="0"/>
    <b v="0"/>
  </r>
  <r>
    <x v="1"/>
    <x v="2011"/>
    <s v="Client_1642"/>
    <x v="3"/>
    <x v="6"/>
    <x v="0"/>
    <x v="551"/>
    <x v="5"/>
    <x v="5"/>
    <x v="1"/>
    <x v="2"/>
    <x v="4"/>
    <x v="4"/>
    <x v="604"/>
    <n v="4636.66"/>
    <n v="19"/>
    <s v="High"/>
    <n v="0"/>
    <n v="0"/>
    <x v="0"/>
    <x v="1"/>
    <n v="6"/>
    <x v="0"/>
    <b v="1"/>
    <b v="0"/>
    <b v="0"/>
    <b v="0"/>
  </r>
  <r>
    <x v="2"/>
    <x v="2012"/>
    <s v="Client_2149"/>
    <x v="1"/>
    <x v="1"/>
    <x v="2"/>
    <x v="219"/>
    <x v="10"/>
    <x v="10"/>
    <x v="0"/>
    <x v="1"/>
    <x v="4"/>
    <x v="4"/>
    <x v="655"/>
    <n v="2715.14"/>
    <n v="2"/>
    <s v="Medium"/>
    <n v="0"/>
    <n v="1"/>
    <x v="2"/>
    <x v="0"/>
    <n v="30"/>
    <x v="1"/>
    <b v="1"/>
    <b v="1"/>
    <b v="0"/>
    <b v="0"/>
  </r>
  <r>
    <x v="1"/>
    <x v="2013"/>
    <s v="Client_570"/>
    <x v="1"/>
    <x v="5"/>
    <x v="0"/>
    <x v="300"/>
    <x v="2"/>
    <x v="2"/>
    <x v="1"/>
    <x v="1"/>
    <x v="5"/>
    <x v="5"/>
    <x v="94"/>
    <n v="4619.74"/>
    <n v="13"/>
    <s v="High"/>
    <n v="0"/>
    <n v="0"/>
    <x v="0"/>
    <x v="0"/>
    <n v="42"/>
    <x v="0"/>
    <b v="1"/>
    <b v="1"/>
    <b v="0"/>
    <b v="0"/>
  </r>
  <r>
    <x v="0"/>
    <x v="2014"/>
    <s v="Client_1171"/>
    <x v="3"/>
    <x v="8"/>
    <x v="2"/>
    <x v="53"/>
    <x v="4"/>
    <x v="4"/>
    <x v="0"/>
    <x v="3"/>
    <x v="5"/>
    <x v="5"/>
    <x v="69"/>
    <n v="3089.55"/>
    <n v="4"/>
    <s v="Medium"/>
    <n v="0"/>
    <n v="1"/>
    <x v="2"/>
    <x v="0"/>
    <n v="30"/>
    <x v="2"/>
    <b v="1"/>
    <b v="1"/>
    <b v="0"/>
    <b v="0"/>
  </r>
  <r>
    <x v="3"/>
    <x v="2015"/>
    <s v="Client_1601"/>
    <x v="3"/>
    <x v="12"/>
    <x v="0"/>
    <x v="537"/>
    <x v="6"/>
    <x v="6"/>
    <x v="1"/>
    <x v="1"/>
    <x v="4"/>
    <x v="4"/>
    <x v="281"/>
    <n v="4648.8999999999996"/>
    <n v="12"/>
    <s v="High"/>
    <n v="0"/>
    <n v="0"/>
    <x v="0"/>
    <x v="0"/>
    <n v="60"/>
    <x v="0"/>
    <b v="1"/>
    <b v="1"/>
    <b v="0"/>
    <b v="0"/>
  </r>
  <r>
    <x v="3"/>
    <x v="2016"/>
    <s v="Client_2327"/>
    <x v="0"/>
    <x v="10"/>
    <x v="0"/>
    <x v="674"/>
    <x v="9"/>
    <x v="9"/>
    <x v="0"/>
    <x v="3"/>
    <x v="6"/>
    <x v="6"/>
    <x v="15"/>
    <n v="4992.12"/>
    <n v="34"/>
    <s v="High"/>
    <n v="0"/>
    <n v="0"/>
    <x v="0"/>
    <x v="0"/>
    <n v="54"/>
    <x v="0"/>
    <b v="1"/>
    <b v="1"/>
    <b v="0"/>
    <b v="0"/>
  </r>
  <r>
    <x v="0"/>
    <x v="2017"/>
    <s v="Client_184"/>
    <x v="4"/>
    <x v="13"/>
    <x v="0"/>
    <x v="398"/>
    <x v="6"/>
    <x v="6"/>
    <x v="0"/>
    <x v="1"/>
    <x v="1"/>
    <x v="1"/>
    <x v="376"/>
    <n v="1989.97"/>
    <n v="4"/>
    <s v="Medium"/>
    <n v="0"/>
    <n v="0"/>
    <x v="0"/>
    <x v="1"/>
    <n v="18"/>
    <x v="2"/>
    <b v="1"/>
    <b v="0"/>
    <b v="0"/>
    <b v="0"/>
  </r>
  <r>
    <x v="3"/>
    <x v="2018"/>
    <s v="Client_800"/>
    <x v="0"/>
    <x v="7"/>
    <x v="3"/>
    <x v="423"/>
    <x v="10"/>
    <x v="10"/>
    <x v="1"/>
    <x v="1"/>
    <x v="4"/>
    <x v="4"/>
    <x v="625"/>
    <n v="4378.67"/>
    <n v="5"/>
    <s v="High"/>
    <n v="0"/>
    <n v="0"/>
    <x v="3"/>
    <x v="2"/>
    <n v="0"/>
    <x v="2"/>
    <b v="1"/>
    <b v="0"/>
    <b v="0"/>
    <b v="0"/>
  </r>
  <r>
    <x v="1"/>
    <x v="2019"/>
    <s v="Client_351"/>
    <x v="4"/>
    <x v="0"/>
    <x v="0"/>
    <x v="527"/>
    <x v="10"/>
    <x v="10"/>
    <x v="0"/>
    <x v="1"/>
    <x v="4"/>
    <x v="4"/>
    <x v="437"/>
    <n v="1048.74"/>
    <n v="18"/>
    <s v="Low"/>
    <n v="0"/>
    <n v="0"/>
    <x v="0"/>
    <x v="0"/>
    <n v="48"/>
    <x v="0"/>
    <b v="1"/>
    <b v="1"/>
    <b v="0"/>
    <b v="0"/>
  </r>
  <r>
    <x v="3"/>
    <x v="2020"/>
    <s v="Client_2942"/>
    <x v="0"/>
    <x v="7"/>
    <x v="0"/>
    <x v="346"/>
    <x v="2"/>
    <x v="2"/>
    <x v="0"/>
    <x v="1"/>
    <x v="3"/>
    <x v="3"/>
    <x v="576"/>
    <n v="2686.62"/>
    <n v="6"/>
    <s v="Medium"/>
    <n v="0"/>
    <n v="0"/>
    <x v="0"/>
    <x v="0"/>
    <n v="66"/>
    <x v="0"/>
    <b v="1"/>
    <b v="1"/>
    <b v="0"/>
    <b v="0"/>
  </r>
  <r>
    <x v="0"/>
    <x v="2021"/>
    <s v="Client_1076"/>
    <x v="4"/>
    <x v="10"/>
    <x v="4"/>
    <x v="500"/>
    <x v="2"/>
    <x v="2"/>
    <x v="0"/>
    <x v="1"/>
    <x v="1"/>
    <x v="1"/>
    <x v="164"/>
    <n v="3783.95"/>
    <n v="32"/>
    <s v="Medium"/>
    <n v="1"/>
    <n v="1"/>
    <x v="4"/>
    <x v="1"/>
    <n v="18"/>
    <x v="0"/>
    <b v="1"/>
    <b v="0"/>
    <b v="0"/>
    <b v="1"/>
  </r>
  <r>
    <x v="2"/>
    <x v="2022"/>
    <s v="Client_1179"/>
    <x v="1"/>
    <x v="4"/>
    <x v="0"/>
    <x v="573"/>
    <x v="9"/>
    <x v="9"/>
    <x v="1"/>
    <x v="3"/>
    <x v="4"/>
    <x v="4"/>
    <x v="292"/>
    <n v="3696.11"/>
    <n v="48"/>
    <s v="Medium"/>
    <n v="0"/>
    <n v="0"/>
    <x v="0"/>
    <x v="0"/>
    <n v="60"/>
    <x v="0"/>
    <b v="1"/>
    <b v="1"/>
    <b v="0"/>
    <b v="0"/>
  </r>
  <r>
    <x v="2"/>
    <x v="2023"/>
    <s v="Client_2186"/>
    <x v="1"/>
    <x v="3"/>
    <x v="0"/>
    <x v="188"/>
    <x v="5"/>
    <x v="5"/>
    <x v="0"/>
    <x v="2"/>
    <x v="1"/>
    <x v="1"/>
    <x v="322"/>
    <n v="4079.24"/>
    <n v="36"/>
    <s v="High"/>
    <n v="0"/>
    <n v="0"/>
    <x v="0"/>
    <x v="0"/>
    <n v="30"/>
    <x v="0"/>
    <b v="1"/>
    <b v="1"/>
    <b v="0"/>
    <b v="0"/>
  </r>
  <r>
    <x v="1"/>
    <x v="2024"/>
    <s v="Client_781"/>
    <x v="0"/>
    <x v="0"/>
    <x v="0"/>
    <x v="434"/>
    <x v="2"/>
    <x v="2"/>
    <x v="1"/>
    <x v="1"/>
    <x v="5"/>
    <x v="5"/>
    <x v="656"/>
    <n v="1462.19"/>
    <n v="48"/>
    <s v="Low"/>
    <n v="0"/>
    <n v="0"/>
    <x v="0"/>
    <x v="0"/>
    <n v="66"/>
    <x v="0"/>
    <b v="1"/>
    <b v="1"/>
    <b v="0"/>
    <b v="0"/>
  </r>
  <r>
    <x v="0"/>
    <x v="2025"/>
    <s v="Client_1296"/>
    <x v="1"/>
    <x v="5"/>
    <x v="1"/>
    <x v="20"/>
    <x v="11"/>
    <x v="11"/>
    <x v="1"/>
    <x v="2"/>
    <x v="3"/>
    <x v="3"/>
    <x v="356"/>
    <n v="1753.82"/>
    <n v="32"/>
    <s v="Low"/>
    <n v="0"/>
    <n v="1"/>
    <x v="1"/>
    <x v="0"/>
    <n v="66"/>
    <x v="0"/>
    <b v="1"/>
    <b v="1"/>
    <b v="0"/>
    <b v="0"/>
  </r>
  <r>
    <x v="1"/>
    <x v="2026"/>
    <s v="Client_734"/>
    <x v="4"/>
    <x v="13"/>
    <x v="2"/>
    <x v="269"/>
    <x v="9"/>
    <x v="9"/>
    <x v="1"/>
    <x v="3"/>
    <x v="2"/>
    <x v="2"/>
    <x v="98"/>
    <n v="1771.83"/>
    <n v="9"/>
    <s v="Low"/>
    <n v="0"/>
    <n v="1"/>
    <x v="2"/>
    <x v="0"/>
    <n v="30"/>
    <x v="0"/>
    <b v="1"/>
    <b v="1"/>
    <b v="0"/>
    <b v="0"/>
  </r>
  <r>
    <x v="2"/>
    <x v="2027"/>
    <s v="Client_1815"/>
    <x v="4"/>
    <x v="11"/>
    <x v="2"/>
    <x v="671"/>
    <x v="11"/>
    <x v="11"/>
    <x v="1"/>
    <x v="2"/>
    <x v="4"/>
    <x v="4"/>
    <x v="133"/>
    <n v="2651.69"/>
    <n v="16"/>
    <s v="Medium"/>
    <n v="0"/>
    <n v="1"/>
    <x v="2"/>
    <x v="0"/>
    <n v="48"/>
    <x v="0"/>
    <b v="1"/>
    <b v="1"/>
    <b v="0"/>
    <b v="0"/>
  </r>
  <r>
    <x v="1"/>
    <x v="2028"/>
    <s v="Client_1861"/>
    <x v="2"/>
    <x v="3"/>
    <x v="2"/>
    <x v="442"/>
    <x v="8"/>
    <x v="8"/>
    <x v="0"/>
    <x v="3"/>
    <x v="1"/>
    <x v="1"/>
    <x v="519"/>
    <n v="1731.83"/>
    <n v="47"/>
    <s v="Low"/>
    <n v="0"/>
    <n v="1"/>
    <x v="2"/>
    <x v="1"/>
    <n v="18"/>
    <x v="0"/>
    <b v="1"/>
    <b v="0"/>
    <b v="0"/>
    <b v="0"/>
  </r>
  <r>
    <x v="3"/>
    <x v="2029"/>
    <s v="Client_1471"/>
    <x v="1"/>
    <x v="13"/>
    <x v="1"/>
    <x v="470"/>
    <x v="0"/>
    <x v="0"/>
    <x v="0"/>
    <x v="0"/>
    <x v="2"/>
    <x v="2"/>
    <x v="26"/>
    <n v="4660.26"/>
    <n v="48"/>
    <s v="High"/>
    <n v="0"/>
    <n v="1"/>
    <x v="1"/>
    <x v="0"/>
    <n v="66"/>
    <x v="0"/>
    <b v="1"/>
    <b v="1"/>
    <b v="0"/>
    <b v="0"/>
  </r>
  <r>
    <x v="0"/>
    <x v="2030"/>
    <s v="Client_1190"/>
    <x v="3"/>
    <x v="3"/>
    <x v="0"/>
    <x v="685"/>
    <x v="1"/>
    <x v="1"/>
    <x v="1"/>
    <x v="0"/>
    <x v="4"/>
    <x v="4"/>
    <x v="91"/>
    <n v="4972.71"/>
    <n v="24"/>
    <s v="High"/>
    <n v="0"/>
    <n v="0"/>
    <x v="0"/>
    <x v="0"/>
    <n v="48"/>
    <x v="0"/>
    <b v="1"/>
    <b v="1"/>
    <b v="0"/>
    <b v="0"/>
  </r>
  <r>
    <x v="2"/>
    <x v="2031"/>
    <s v="Client_066"/>
    <x v="4"/>
    <x v="3"/>
    <x v="1"/>
    <x v="167"/>
    <x v="3"/>
    <x v="3"/>
    <x v="1"/>
    <x v="2"/>
    <x v="6"/>
    <x v="6"/>
    <x v="165"/>
    <n v="4201.74"/>
    <n v="27"/>
    <s v="High"/>
    <n v="0"/>
    <n v="1"/>
    <x v="1"/>
    <x v="0"/>
    <n v="66"/>
    <x v="0"/>
    <b v="1"/>
    <b v="1"/>
    <b v="0"/>
    <b v="0"/>
  </r>
  <r>
    <x v="2"/>
    <x v="2032"/>
    <s v="Client_587"/>
    <x v="2"/>
    <x v="3"/>
    <x v="2"/>
    <x v="135"/>
    <x v="11"/>
    <x v="11"/>
    <x v="1"/>
    <x v="2"/>
    <x v="2"/>
    <x v="2"/>
    <x v="298"/>
    <n v="3033.21"/>
    <n v="13"/>
    <s v="Medium"/>
    <n v="0"/>
    <n v="1"/>
    <x v="2"/>
    <x v="1"/>
    <n v="12"/>
    <x v="0"/>
    <b v="1"/>
    <b v="0"/>
    <b v="0"/>
    <b v="0"/>
  </r>
  <r>
    <x v="0"/>
    <x v="2033"/>
    <s v="Client_1250"/>
    <x v="2"/>
    <x v="0"/>
    <x v="1"/>
    <x v="337"/>
    <x v="7"/>
    <x v="7"/>
    <x v="0"/>
    <x v="0"/>
    <x v="4"/>
    <x v="4"/>
    <x v="106"/>
    <n v="1799.76"/>
    <n v="23"/>
    <s v="Low"/>
    <n v="0"/>
    <n v="1"/>
    <x v="1"/>
    <x v="1"/>
    <n v="12"/>
    <x v="0"/>
    <b v="1"/>
    <b v="0"/>
    <b v="0"/>
    <b v="0"/>
  </r>
  <r>
    <x v="0"/>
    <x v="2034"/>
    <s v="Client_321"/>
    <x v="1"/>
    <x v="10"/>
    <x v="2"/>
    <x v="25"/>
    <x v="4"/>
    <x v="4"/>
    <x v="0"/>
    <x v="3"/>
    <x v="2"/>
    <x v="2"/>
    <x v="657"/>
    <n v="2796.3"/>
    <n v="9"/>
    <s v="Medium"/>
    <n v="0"/>
    <n v="1"/>
    <x v="2"/>
    <x v="0"/>
    <n v="30"/>
    <x v="0"/>
    <b v="1"/>
    <b v="1"/>
    <b v="0"/>
    <b v="0"/>
  </r>
  <r>
    <x v="1"/>
    <x v="2035"/>
    <s v="Client_1124"/>
    <x v="4"/>
    <x v="0"/>
    <x v="2"/>
    <x v="247"/>
    <x v="4"/>
    <x v="4"/>
    <x v="1"/>
    <x v="3"/>
    <x v="3"/>
    <x v="3"/>
    <x v="468"/>
    <n v="3854.76"/>
    <n v="35"/>
    <s v="Medium"/>
    <n v="0"/>
    <n v="1"/>
    <x v="2"/>
    <x v="0"/>
    <n v="42"/>
    <x v="0"/>
    <b v="1"/>
    <b v="1"/>
    <b v="0"/>
    <b v="0"/>
  </r>
  <r>
    <x v="3"/>
    <x v="2036"/>
    <s v="Client_581"/>
    <x v="3"/>
    <x v="9"/>
    <x v="0"/>
    <x v="464"/>
    <x v="0"/>
    <x v="0"/>
    <x v="1"/>
    <x v="0"/>
    <x v="4"/>
    <x v="4"/>
    <x v="14"/>
    <n v="1841.94"/>
    <n v="29"/>
    <s v="Low"/>
    <n v="0"/>
    <n v="0"/>
    <x v="0"/>
    <x v="0"/>
    <n v="30"/>
    <x v="0"/>
    <b v="1"/>
    <b v="1"/>
    <b v="0"/>
    <b v="0"/>
  </r>
  <r>
    <x v="2"/>
    <x v="2037"/>
    <s v="Client_1999"/>
    <x v="0"/>
    <x v="4"/>
    <x v="1"/>
    <x v="107"/>
    <x v="2"/>
    <x v="2"/>
    <x v="0"/>
    <x v="1"/>
    <x v="4"/>
    <x v="4"/>
    <x v="260"/>
    <n v="1532.29"/>
    <n v="40"/>
    <s v="Low"/>
    <n v="0"/>
    <n v="1"/>
    <x v="1"/>
    <x v="1"/>
    <n v="18"/>
    <x v="0"/>
    <b v="1"/>
    <b v="0"/>
    <b v="0"/>
    <b v="0"/>
  </r>
  <r>
    <x v="2"/>
    <x v="2038"/>
    <s v="Client_1996"/>
    <x v="4"/>
    <x v="6"/>
    <x v="0"/>
    <x v="378"/>
    <x v="0"/>
    <x v="0"/>
    <x v="1"/>
    <x v="0"/>
    <x v="4"/>
    <x v="4"/>
    <x v="284"/>
    <n v="4991.87"/>
    <n v="49"/>
    <s v="High"/>
    <n v="0"/>
    <n v="0"/>
    <x v="0"/>
    <x v="1"/>
    <n v="6"/>
    <x v="0"/>
    <b v="1"/>
    <b v="0"/>
    <b v="0"/>
    <b v="0"/>
  </r>
  <r>
    <x v="3"/>
    <x v="2039"/>
    <s v="Client_1156"/>
    <x v="0"/>
    <x v="13"/>
    <x v="2"/>
    <x v="41"/>
    <x v="2"/>
    <x v="2"/>
    <x v="1"/>
    <x v="1"/>
    <x v="0"/>
    <x v="0"/>
    <x v="658"/>
    <n v="4315.5200000000004"/>
    <n v="3"/>
    <s v="High"/>
    <n v="0"/>
    <n v="1"/>
    <x v="2"/>
    <x v="1"/>
    <n v="18"/>
    <x v="2"/>
    <b v="1"/>
    <b v="0"/>
    <b v="0"/>
    <b v="0"/>
  </r>
  <r>
    <x v="0"/>
    <x v="2040"/>
    <s v="Client_1427"/>
    <x v="1"/>
    <x v="8"/>
    <x v="2"/>
    <x v="668"/>
    <x v="11"/>
    <x v="11"/>
    <x v="1"/>
    <x v="2"/>
    <x v="6"/>
    <x v="6"/>
    <x v="96"/>
    <n v="2686.92"/>
    <n v="10"/>
    <s v="Medium"/>
    <n v="0"/>
    <n v="1"/>
    <x v="2"/>
    <x v="0"/>
    <n v="30"/>
    <x v="0"/>
    <b v="1"/>
    <b v="1"/>
    <b v="0"/>
    <b v="0"/>
  </r>
  <r>
    <x v="2"/>
    <x v="2041"/>
    <s v="Client_2238"/>
    <x v="4"/>
    <x v="4"/>
    <x v="1"/>
    <x v="93"/>
    <x v="1"/>
    <x v="1"/>
    <x v="0"/>
    <x v="0"/>
    <x v="2"/>
    <x v="2"/>
    <x v="178"/>
    <n v="3999.11"/>
    <n v="18"/>
    <s v="High"/>
    <n v="0"/>
    <n v="1"/>
    <x v="1"/>
    <x v="1"/>
    <n v="6"/>
    <x v="0"/>
    <b v="1"/>
    <b v="0"/>
    <b v="0"/>
    <b v="0"/>
  </r>
  <r>
    <x v="2"/>
    <x v="2042"/>
    <s v="Client_903"/>
    <x v="3"/>
    <x v="8"/>
    <x v="0"/>
    <x v="395"/>
    <x v="7"/>
    <x v="7"/>
    <x v="1"/>
    <x v="0"/>
    <x v="5"/>
    <x v="5"/>
    <x v="62"/>
    <n v="1057.4100000000001"/>
    <n v="23"/>
    <s v="Low"/>
    <n v="0"/>
    <n v="0"/>
    <x v="0"/>
    <x v="0"/>
    <n v="24"/>
    <x v="0"/>
    <b v="1"/>
    <b v="1"/>
    <b v="0"/>
    <b v="0"/>
  </r>
  <r>
    <x v="3"/>
    <x v="2043"/>
    <s v="Client_2284"/>
    <x v="0"/>
    <x v="0"/>
    <x v="4"/>
    <x v="299"/>
    <x v="11"/>
    <x v="11"/>
    <x v="0"/>
    <x v="2"/>
    <x v="0"/>
    <x v="0"/>
    <x v="267"/>
    <n v="1146.8699999999999"/>
    <n v="22"/>
    <s v="Low"/>
    <n v="1"/>
    <n v="1"/>
    <x v="4"/>
    <x v="1"/>
    <n v="12"/>
    <x v="0"/>
    <b v="1"/>
    <b v="0"/>
    <b v="0"/>
    <b v="1"/>
  </r>
  <r>
    <x v="2"/>
    <x v="2044"/>
    <s v="Client_2434"/>
    <x v="0"/>
    <x v="11"/>
    <x v="1"/>
    <x v="60"/>
    <x v="1"/>
    <x v="1"/>
    <x v="1"/>
    <x v="0"/>
    <x v="4"/>
    <x v="4"/>
    <x v="20"/>
    <n v="4948.22"/>
    <n v="27"/>
    <s v="High"/>
    <n v="0"/>
    <n v="1"/>
    <x v="1"/>
    <x v="0"/>
    <n v="48"/>
    <x v="0"/>
    <b v="1"/>
    <b v="1"/>
    <b v="0"/>
    <b v="0"/>
  </r>
  <r>
    <x v="2"/>
    <x v="2045"/>
    <s v="Client_1771"/>
    <x v="0"/>
    <x v="9"/>
    <x v="4"/>
    <x v="307"/>
    <x v="11"/>
    <x v="11"/>
    <x v="1"/>
    <x v="2"/>
    <x v="2"/>
    <x v="2"/>
    <x v="258"/>
    <n v="4289.05"/>
    <n v="44"/>
    <s v="High"/>
    <n v="1"/>
    <n v="1"/>
    <x v="4"/>
    <x v="0"/>
    <n v="42"/>
    <x v="0"/>
    <b v="1"/>
    <b v="1"/>
    <b v="0"/>
    <b v="1"/>
  </r>
  <r>
    <x v="2"/>
    <x v="2046"/>
    <s v="Client_1632"/>
    <x v="3"/>
    <x v="4"/>
    <x v="2"/>
    <x v="185"/>
    <x v="1"/>
    <x v="1"/>
    <x v="0"/>
    <x v="0"/>
    <x v="4"/>
    <x v="4"/>
    <x v="76"/>
    <n v="3226.51"/>
    <n v="19"/>
    <s v="Medium"/>
    <n v="0"/>
    <n v="1"/>
    <x v="2"/>
    <x v="2"/>
    <n v="6"/>
    <x v="0"/>
    <b v="1"/>
    <b v="0"/>
    <b v="0"/>
    <b v="0"/>
  </r>
  <r>
    <x v="2"/>
    <x v="2047"/>
    <s v="Client_1395"/>
    <x v="1"/>
    <x v="14"/>
    <x v="2"/>
    <x v="459"/>
    <x v="3"/>
    <x v="3"/>
    <x v="1"/>
    <x v="2"/>
    <x v="6"/>
    <x v="6"/>
    <x v="334"/>
    <n v="2574.91"/>
    <n v="14"/>
    <s v="Medium"/>
    <n v="0"/>
    <n v="1"/>
    <x v="2"/>
    <x v="0"/>
    <n v="48"/>
    <x v="0"/>
    <b v="1"/>
    <b v="1"/>
    <b v="0"/>
    <b v="0"/>
  </r>
  <r>
    <x v="0"/>
    <x v="2048"/>
    <s v="Client_1075"/>
    <x v="2"/>
    <x v="14"/>
    <x v="4"/>
    <x v="323"/>
    <x v="3"/>
    <x v="3"/>
    <x v="0"/>
    <x v="2"/>
    <x v="1"/>
    <x v="1"/>
    <x v="68"/>
    <n v="1443.1"/>
    <n v="19"/>
    <s v="Low"/>
    <n v="1"/>
    <n v="1"/>
    <x v="4"/>
    <x v="1"/>
    <n v="6"/>
    <x v="0"/>
    <b v="1"/>
    <b v="0"/>
    <b v="0"/>
    <b v="1"/>
  </r>
  <r>
    <x v="2"/>
    <x v="2049"/>
    <s v="Client_1871"/>
    <x v="1"/>
    <x v="13"/>
    <x v="2"/>
    <x v="690"/>
    <x v="7"/>
    <x v="7"/>
    <x v="1"/>
    <x v="0"/>
    <x v="3"/>
    <x v="3"/>
    <x v="471"/>
    <n v="1201.6600000000001"/>
    <n v="33"/>
    <s v="Low"/>
    <n v="0"/>
    <n v="1"/>
    <x v="2"/>
    <x v="0"/>
    <n v="60"/>
    <x v="0"/>
    <b v="1"/>
    <b v="1"/>
    <b v="0"/>
    <b v="0"/>
  </r>
  <r>
    <x v="0"/>
    <x v="2050"/>
    <s v="Client_2575"/>
    <x v="3"/>
    <x v="11"/>
    <x v="2"/>
    <x v="109"/>
    <x v="6"/>
    <x v="6"/>
    <x v="1"/>
    <x v="1"/>
    <x v="1"/>
    <x v="1"/>
    <x v="507"/>
    <n v="2565.15"/>
    <n v="25"/>
    <s v="Medium"/>
    <n v="0"/>
    <n v="1"/>
    <x v="2"/>
    <x v="0"/>
    <n v="36"/>
    <x v="0"/>
    <b v="1"/>
    <b v="1"/>
    <b v="0"/>
    <b v="0"/>
  </r>
  <r>
    <x v="1"/>
    <x v="2051"/>
    <s v="Client_1696"/>
    <x v="2"/>
    <x v="2"/>
    <x v="4"/>
    <x v="532"/>
    <x v="8"/>
    <x v="8"/>
    <x v="1"/>
    <x v="3"/>
    <x v="2"/>
    <x v="2"/>
    <x v="174"/>
    <n v="3651.92"/>
    <n v="21"/>
    <s v="Medium"/>
    <n v="1"/>
    <n v="1"/>
    <x v="4"/>
    <x v="0"/>
    <n v="36"/>
    <x v="0"/>
    <b v="1"/>
    <b v="1"/>
    <b v="0"/>
    <b v="1"/>
  </r>
  <r>
    <x v="1"/>
    <x v="2052"/>
    <s v="Client_143"/>
    <x v="3"/>
    <x v="11"/>
    <x v="4"/>
    <x v="128"/>
    <x v="0"/>
    <x v="0"/>
    <x v="0"/>
    <x v="0"/>
    <x v="1"/>
    <x v="1"/>
    <x v="189"/>
    <n v="1649.91"/>
    <n v="44"/>
    <s v="Low"/>
    <n v="1"/>
    <n v="1"/>
    <x v="4"/>
    <x v="0"/>
    <n v="24"/>
    <x v="0"/>
    <b v="1"/>
    <b v="1"/>
    <b v="0"/>
    <b v="1"/>
  </r>
  <r>
    <x v="2"/>
    <x v="2053"/>
    <s v="Client_2658"/>
    <x v="3"/>
    <x v="13"/>
    <x v="3"/>
    <x v="491"/>
    <x v="8"/>
    <x v="8"/>
    <x v="0"/>
    <x v="3"/>
    <x v="1"/>
    <x v="1"/>
    <x v="659"/>
    <n v="3334.44"/>
    <n v="46"/>
    <s v="Medium"/>
    <n v="0"/>
    <n v="0"/>
    <x v="3"/>
    <x v="2"/>
    <n v="0"/>
    <x v="0"/>
    <b v="1"/>
    <b v="0"/>
    <b v="0"/>
    <b v="0"/>
  </r>
  <r>
    <x v="2"/>
    <x v="2054"/>
    <s v="Client_1362"/>
    <x v="2"/>
    <x v="3"/>
    <x v="4"/>
    <x v="588"/>
    <x v="0"/>
    <x v="0"/>
    <x v="1"/>
    <x v="0"/>
    <x v="1"/>
    <x v="1"/>
    <x v="316"/>
    <n v="2079.25"/>
    <n v="15"/>
    <s v="Medium"/>
    <n v="1"/>
    <n v="1"/>
    <x v="4"/>
    <x v="1"/>
    <n v="6"/>
    <x v="0"/>
    <b v="1"/>
    <b v="0"/>
    <b v="0"/>
    <b v="1"/>
  </r>
  <r>
    <x v="2"/>
    <x v="2055"/>
    <s v="Client_2420"/>
    <x v="4"/>
    <x v="0"/>
    <x v="0"/>
    <x v="107"/>
    <x v="2"/>
    <x v="2"/>
    <x v="0"/>
    <x v="1"/>
    <x v="4"/>
    <x v="4"/>
    <x v="500"/>
    <n v="2624.57"/>
    <n v="1"/>
    <s v="Medium"/>
    <n v="0"/>
    <n v="0"/>
    <x v="0"/>
    <x v="0"/>
    <n v="42"/>
    <x v="1"/>
    <b v="1"/>
    <b v="1"/>
    <b v="0"/>
    <b v="0"/>
  </r>
  <r>
    <x v="2"/>
    <x v="2056"/>
    <s v="Client_2698"/>
    <x v="3"/>
    <x v="1"/>
    <x v="1"/>
    <x v="383"/>
    <x v="2"/>
    <x v="2"/>
    <x v="0"/>
    <x v="1"/>
    <x v="5"/>
    <x v="5"/>
    <x v="660"/>
    <n v="2870.12"/>
    <n v="6"/>
    <s v="Medium"/>
    <n v="0"/>
    <n v="1"/>
    <x v="1"/>
    <x v="1"/>
    <n v="18"/>
    <x v="0"/>
    <b v="1"/>
    <b v="0"/>
    <b v="0"/>
    <b v="0"/>
  </r>
  <r>
    <x v="0"/>
    <x v="2057"/>
    <s v="Client_1655"/>
    <x v="1"/>
    <x v="5"/>
    <x v="4"/>
    <x v="472"/>
    <x v="7"/>
    <x v="7"/>
    <x v="0"/>
    <x v="0"/>
    <x v="1"/>
    <x v="1"/>
    <x v="174"/>
    <n v="4027.82"/>
    <n v="35"/>
    <s v="High"/>
    <n v="1"/>
    <n v="1"/>
    <x v="4"/>
    <x v="0"/>
    <n v="36"/>
    <x v="0"/>
    <b v="1"/>
    <b v="1"/>
    <b v="0"/>
    <b v="1"/>
  </r>
  <r>
    <x v="3"/>
    <x v="2058"/>
    <s v="Client_2157"/>
    <x v="1"/>
    <x v="6"/>
    <x v="1"/>
    <x v="65"/>
    <x v="8"/>
    <x v="8"/>
    <x v="0"/>
    <x v="3"/>
    <x v="0"/>
    <x v="0"/>
    <x v="595"/>
    <n v="1750.53"/>
    <n v="47"/>
    <s v="Low"/>
    <n v="0"/>
    <n v="1"/>
    <x v="1"/>
    <x v="1"/>
    <n v="12"/>
    <x v="0"/>
    <b v="1"/>
    <b v="0"/>
    <b v="0"/>
    <b v="0"/>
  </r>
  <r>
    <x v="2"/>
    <x v="2059"/>
    <s v="Client_2846"/>
    <x v="3"/>
    <x v="13"/>
    <x v="2"/>
    <x v="366"/>
    <x v="4"/>
    <x v="4"/>
    <x v="1"/>
    <x v="3"/>
    <x v="0"/>
    <x v="0"/>
    <x v="383"/>
    <n v="4659.93"/>
    <n v="47"/>
    <s v="High"/>
    <n v="0"/>
    <n v="1"/>
    <x v="2"/>
    <x v="0"/>
    <n v="36"/>
    <x v="0"/>
    <b v="1"/>
    <b v="1"/>
    <b v="0"/>
    <b v="0"/>
  </r>
  <r>
    <x v="2"/>
    <x v="2060"/>
    <s v="Client_2996"/>
    <x v="2"/>
    <x v="11"/>
    <x v="0"/>
    <x v="602"/>
    <x v="6"/>
    <x v="6"/>
    <x v="1"/>
    <x v="1"/>
    <x v="5"/>
    <x v="5"/>
    <x v="283"/>
    <n v="1272.0999999999999"/>
    <n v="3"/>
    <s v="Low"/>
    <n v="0"/>
    <n v="0"/>
    <x v="0"/>
    <x v="0"/>
    <n v="24"/>
    <x v="2"/>
    <b v="1"/>
    <b v="1"/>
    <b v="0"/>
    <b v="0"/>
  </r>
  <r>
    <x v="0"/>
    <x v="2061"/>
    <s v="Client_2801"/>
    <x v="4"/>
    <x v="8"/>
    <x v="1"/>
    <x v="532"/>
    <x v="8"/>
    <x v="8"/>
    <x v="1"/>
    <x v="3"/>
    <x v="2"/>
    <x v="2"/>
    <x v="299"/>
    <n v="4415.08"/>
    <n v="26"/>
    <s v="High"/>
    <n v="0"/>
    <n v="1"/>
    <x v="1"/>
    <x v="0"/>
    <n v="48"/>
    <x v="0"/>
    <b v="1"/>
    <b v="1"/>
    <b v="0"/>
    <b v="0"/>
  </r>
  <r>
    <x v="3"/>
    <x v="2062"/>
    <s v="Client_1080"/>
    <x v="2"/>
    <x v="12"/>
    <x v="3"/>
    <x v="120"/>
    <x v="1"/>
    <x v="1"/>
    <x v="1"/>
    <x v="0"/>
    <x v="1"/>
    <x v="1"/>
    <x v="362"/>
    <n v="1925.04"/>
    <n v="34"/>
    <s v="Low"/>
    <n v="0"/>
    <n v="0"/>
    <x v="3"/>
    <x v="0"/>
    <n v="48"/>
    <x v="0"/>
    <b v="1"/>
    <b v="1"/>
    <b v="0"/>
    <b v="0"/>
  </r>
  <r>
    <x v="0"/>
    <x v="2063"/>
    <s v="Client_2852"/>
    <x v="0"/>
    <x v="11"/>
    <x v="1"/>
    <x v="197"/>
    <x v="11"/>
    <x v="11"/>
    <x v="0"/>
    <x v="2"/>
    <x v="5"/>
    <x v="5"/>
    <x v="186"/>
    <n v="4956.1499999999996"/>
    <n v="4"/>
    <s v="High"/>
    <n v="0"/>
    <n v="1"/>
    <x v="1"/>
    <x v="0"/>
    <n v="24"/>
    <x v="2"/>
    <b v="1"/>
    <b v="1"/>
    <b v="0"/>
    <b v="0"/>
  </r>
  <r>
    <x v="2"/>
    <x v="2064"/>
    <s v="Client_2310"/>
    <x v="0"/>
    <x v="1"/>
    <x v="2"/>
    <x v="437"/>
    <x v="6"/>
    <x v="6"/>
    <x v="1"/>
    <x v="1"/>
    <x v="2"/>
    <x v="2"/>
    <x v="616"/>
    <n v="3300.32"/>
    <n v="44"/>
    <s v="Medium"/>
    <n v="0"/>
    <n v="1"/>
    <x v="2"/>
    <x v="0"/>
    <n v="66"/>
    <x v="0"/>
    <b v="1"/>
    <b v="1"/>
    <b v="0"/>
    <b v="0"/>
  </r>
  <r>
    <x v="3"/>
    <x v="2065"/>
    <s v="Client_1741"/>
    <x v="3"/>
    <x v="9"/>
    <x v="4"/>
    <x v="484"/>
    <x v="8"/>
    <x v="8"/>
    <x v="0"/>
    <x v="3"/>
    <x v="4"/>
    <x v="4"/>
    <x v="24"/>
    <n v="3685.63"/>
    <n v="12"/>
    <s v="Medium"/>
    <n v="1"/>
    <n v="1"/>
    <x v="4"/>
    <x v="1"/>
    <n v="12"/>
    <x v="0"/>
    <b v="1"/>
    <b v="0"/>
    <b v="0"/>
    <b v="1"/>
  </r>
  <r>
    <x v="1"/>
    <x v="2066"/>
    <s v="Client_2906"/>
    <x v="0"/>
    <x v="5"/>
    <x v="1"/>
    <x v="227"/>
    <x v="11"/>
    <x v="11"/>
    <x v="1"/>
    <x v="2"/>
    <x v="0"/>
    <x v="0"/>
    <x v="62"/>
    <n v="1087.43"/>
    <n v="20"/>
    <s v="Low"/>
    <n v="0"/>
    <n v="1"/>
    <x v="1"/>
    <x v="0"/>
    <n v="24"/>
    <x v="0"/>
    <b v="1"/>
    <b v="1"/>
    <b v="0"/>
    <b v="0"/>
  </r>
  <r>
    <x v="0"/>
    <x v="2067"/>
    <s v="Client_968"/>
    <x v="1"/>
    <x v="12"/>
    <x v="1"/>
    <x v="237"/>
    <x v="11"/>
    <x v="11"/>
    <x v="0"/>
    <x v="2"/>
    <x v="5"/>
    <x v="5"/>
    <x v="661"/>
    <n v="4635.3500000000004"/>
    <n v="19"/>
    <s v="High"/>
    <n v="0"/>
    <n v="1"/>
    <x v="1"/>
    <x v="0"/>
    <n v="66"/>
    <x v="0"/>
    <b v="1"/>
    <b v="1"/>
    <b v="0"/>
    <b v="0"/>
  </r>
  <r>
    <x v="1"/>
    <x v="2068"/>
    <s v="Client_2261"/>
    <x v="2"/>
    <x v="14"/>
    <x v="2"/>
    <x v="280"/>
    <x v="10"/>
    <x v="10"/>
    <x v="0"/>
    <x v="1"/>
    <x v="1"/>
    <x v="1"/>
    <x v="51"/>
    <n v="1616.93"/>
    <n v="9"/>
    <s v="Low"/>
    <n v="0"/>
    <n v="1"/>
    <x v="2"/>
    <x v="0"/>
    <n v="24"/>
    <x v="0"/>
    <b v="1"/>
    <b v="1"/>
    <b v="0"/>
    <b v="0"/>
  </r>
  <r>
    <x v="2"/>
    <x v="2069"/>
    <s v="Client_157"/>
    <x v="0"/>
    <x v="0"/>
    <x v="0"/>
    <x v="691"/>
    <x v="10"/>
    <x v="10"/>
    <x v="0"/>
    <x v="1"/>
    <x v="3"/>
    <x v="3"/>
    <x v="344"/>
    <n v="2452.5100000000002"/>
    <n v="8"/>
    <s v="Medium"/>
    <n v="0"/>
    <n v="0"/>
    <x v="0"/>
    <x v="0"/>
    <n v="42"/>
    <x v="0"/>
    <b v="1"/>
    <b v="1"/>
    <b v="0"/>
    <b v="0"/>
  </r>
  <r>
    <x v="1"/>
    <x v="2070"/>
    <s v="Client_1052"/>
    <x v="2"/>
    <x v="12"/>
    <x v="1"/>
    <x v="100"/>
    <x v="9"/>
    <x v="9"/>
    <x v="1"/>
    <x v="3"/>
    <x v="2"/>
    <x v="2"/>
    <x v="28"/>
    <n v="2031.14"/>
    <n v="4"/>
    <s v="Medium"/>
    <n v="0"/>
    <n v="1"/>
    <x v="1"/>
    <x v="1"/>
    <n v="18"/>
    <x v="2"/>
    <b v="1"/>
    <b v="0"/>
    <b v="0"/>
    <b v="0"/>
  </r>
  <r>
    <x v="3"/>
    <x v="2071"/>
    <s v="Client_2783"/>
    <x v="0"/>
    <x v="10"/>
    <x v="0"/>
    <x v="87"/>
    <x v="4"/>
    <x v="4"/>
    <x v="1"/>
    <x v="3"/>
    <x v="2"/>
    <x v="2"/>
    <x v="213"/>
    <n v="4343.74"/>
    <n v="42"/>
    <s v="High"/>
    <n v="0"/>
    <n v="0"/>
    <x v="0"/>
    <x v="0"/>
    <n v="42"/>
    <x v="0"/>
    <b v="1"/>
    <b v="1"/>
    <b v="0"/>
    <b v="0"/>
  </r>
  <r>
    <x v="0"/>
    <x v="2072"/>
    <s v="Client_2047"/>
    <x v="2"/>
    <x v="13"/>
    <x v="2"/>
    <x v="150"/>
    <x v="1"/>
    <x v="1"/>
    <x v="1"/>
    <x v="0"/>
    <x v="0"/>
    <x v="0"/>
    <x v="180"/>
    <n v="1107.74"/>
    <n v="4"/>
    <s v="Low"/>
    <n v="0"/>
    <n v="1"/>
    <x v="2"/>
    <x v="1"/>
    <n v="6"/>
    <x v="2"/>
    <b v="1"/>
    <b v="0"/>
    <b v="0"/>
    <b v="0"/>
  </r>
  <r>
    <x v="2"/>
    <x v="2073"/>
    <s v="Client_2504"/>
    <x v="3"/>
    <x v="3"/>
    <x v="0"/>
    <x v="391"/>
    <x v="9"/>
    <x v="9"/>
    <x v="0"/>
    <x v="3"/>
    <x v="4"/>
    <x v="4"/>
    <x v="161"/>
    <n v="4315.7"/>
    <n v="9"/>
    <s v="High"/>
    <n v="0"/>
    <n v="0"/>
    <x v="0"/>
    <x v="0"/>
    <n v="48"/>
    <x v="0"/>
    <b v="1"/>
    <b v="1"/>
    <b v="0"/>
    <b v="0"/>
  </r>
  <r>
    <x v="3"/>
    <x v="2074"/>
    <s v="Client_309"/>
    <x v="4"/>
    <x v="3"/>
    <x v="4"/>
    <x v="578"/>
    <x v="7"/>
    <x v="7"/>
    <x v="1"/>
    <x v="0"/>
    <x v="5"/>
    <x v="5"/>
    <x v="225"/>
    <n v="4030.97"/>
    <n v="16"/>
    <s v="High"/>
    <n v="1"/>
    <n v="1"/>
    <x v="4"/>
    <x v="1"/>
    <n v="18"/>
    <x v="0"/>
    <b v="1"/>
    <b v="0"/>
    <b v="0"/>
    <b v="1"/>
  </r>
  <r>
    <x v="0"/>
    <x v="2075"/>
    <s v="Client_175"/>
    <x v="4"/>
    <x v="10"/>
    <x v="1"/>
    <x v="485"/>
    <x v="6"/>
    <x v="6"/>
    <x v="1"/>
    <x v="1"/>
    <x v="0"/>
    <x v="0"/>
    <x v="368"/>
    <n v="2077.46"/>
    <n v="47"/>
    <s v="Medium"/>
    <n v="0"/>
    <n v="1"/>
    <x v="1"/>
    <x v="2"/>
    <n v="0"/>
    <x v="0"/>
    <b v="1"/>
    <b v="0"/>
    <b v="0"/>
    <b v="0"/>
  </r>
  <r>
    <x v="2"/>
    <x v="2076"/>
    <s v="Client_1668"/>
    <x v="2"/>
    <x v="6"/>
    <x v="4"/>
    <x v="567"/>
    <x v="4"/>
    <x v="4"/>
    <x v="1"/>
    <x v="3"/>
    <x v="5"/>
    <x v="5"/>
    <x v="221"/>
    <n v="3302.16"/>
    <n v="36"/>
    <s v="Medium"/>
    <n v="1"/>
    <n v="1"/>
    <x v="4"/>
    <x v="0"/>
    <n v="54"/>
    <x v="0"/>
    <b v="1"/>
    <b v="1"/>
    <b v="0"/>
    <b v="1"/>
  </r>
  <r>
    <x v="3"/>
    <x v="2077"/>
    <s v="Client_2606"/>
    <x v="3"/>
    <x v="2"/>
    <x v="4"/>
    <x v="90"/>
    <x v="5"/>
    <x v="5"/>
    <x v="0"/>
    <x v="2"/>
    <x v="0"/>
    <x v="0"/>
    <x v="662"/>
    <n v="1503.96"/>
    <n v="34"/>
    <s v="Low"/>
    <n v="1"/>
    <n v="1"/>
    <x v="4"/>
    <x v="0"/>
    <n v="24"/>
    <x v="0"/>
    <b v="1"/>
    <b v="1"/>
    <b v="0"/>
    <b v="1"/>
  </r>
  <r>
    <x v="2"/>
    <x v="2078"/>
    <s v="Client_1037"/>
    <x v="2"/>
    <x v="4"/>
    <x v="0"/>
    <x v="646"/>
    <x v="1"/>
    <x v="1"/>
    <x v="1"/>
    <x v="0"/>
    <x v="6"/>
    <x v="6"/>
    <x v="19"/>
    <n v="4671.6499999999996"/>
    <n v="16"/>
    <s v="High"/>
    <n v="0"/>
    <n v="0"/>
    <x v="0"/>
    <x v="0"/>
    <n v="60"/>
    <x v="0"/>
    <b v="1"/>
    <b v="1"/>
    <b v="0"/>
    <b v="0"/>
  </r>
  <r>
    <x v="0"/>
    <x v="2079"/>
    <s v="Client_055"/>
    <x v="3"/>
    <x v="11"/>
    <x v="3"/>
    <x v="505"/>
    <x v="2"/>
    <x v="2"/>
    <x v="0"/>
    <x v="1"/>
    <x v="5"/>
    <x v="5"/>
    <x v="507"/>
    <n v="1256.05"/>
    <n v="43"/>
    <s v="Low"/>
    <n v="0"/>
    <n v="0"/>
    <x v="3"/>
    <x v="0"/>
    <n v="36"/>
    <x v="0"/>
    <b v="1"/>
    <b v="1"/>
    <b v="0"/>
    <b v="0"/>
  </r>
  <r>
    <x v="0"/>
    <x v="2080"/>
    <s v="Client_2281"/>
    <x v="0"/>
    <x v="12"/>
    <x v="4"/>
    <x v="521"/>
    <x v="5"/>
    <x v="5"/>
    <x v="1"/>
    <x v="2"/>
    <x v="6"/>
    <x v="6"/>
    <x v="31"/>
    <n v="2385.9299999999998"/>
    <n v="18"/>
    <s v="Medium"/>
    <n v="1"/>
    <n v="1"/>
    <x v="4"/>
    <x v="1"/>
    <n v="18"/>
    <x v="0"/>
    <b v="1"/>
    <b v="0"/>
    <b v="0"/>
    <b v="1"/>
  </r>
  <r>
    <x v="2"/>
    <x v="2081"/>
    <s v="Client_2999"/>
    <x v="1"/>
    <x v="9"/>
    <x v="1"/>
    <x v="284"/>
    <x v="6"/>
    <x v="6"/>
    <x v="1"/>
    <x v="1"/>
    <x v="1"/>
    <x v="1"/>
    <x v="298"/>
    <n v="2518.36"/>
    <n v="30"/>
    <s v="Medium"/>
    <n v="0"/>
    <n v="1"/>
    <x v="1"/>
    <x v="1"/>
    <n v="12"/>
    <x v="0"/>
    <b v="1"/>
    <b v="0"/>
    <b v="0"/>
    <b v="0"/>
  </r>
  <r>
    <x v="2"/>
    <x v="2082"/>
    <s v="Client_1123"/>
    <x v="1"/>
    <x v="7"/>
    <x v="0"/>
    <x v="556"/>
    <x v="5"/>
    <x v="5"/>
    <x v="0"/>
    <x v="2"/>
    <x v="5"/>
    <x v="5"/>
    <x v="207"/>
    <n v="4549.51"/>
    <n v="42"/>
    <s v="High"/>
    <n v="0"/>
    <n v="0"/>
    <x v="0"/>
    <x v="1"/>
    <n v="18"/>
    <x v="0"/>
    <b v="1"/>
    <b v="0"/>
    <b v="0"/>
    <b v="0"/>
  </r>
  <r>
    <x v="3"/>
    <x v="2083"/>
    <s v="Client_1766"/>
    <x v="4"/>
    <x v="4"/>
    <x v="3"/>
    <x v="446"/>
    <x v="11"/>
    <x v="11"/>
    <x v="0"/>
    <x v="2"/>
    <x v="2"/>
    <x v="2"/>
    <x v="253"/>
    <n v="3837.1"/>
    <n v="31"/>
    <s v="Medium"/>
    <n v="0"/>
    <n v="0"/>
    <x v="3"/>
    <x v="0"/>
    <n v="54"/>
    <x v="0"/>
    <b v="1"/>
    <b v="1"/>
    <b v="0"/>
    <b v="0"/>
  </r>
  <r>
    <x v="3"/>
    <x v="2084"/>
    <s v="Client_2750"/>
    <x v="2"/>
    <x v="2"/>
    <x v="2"/>
    <x v="187"/>
    <x v="0"/>
    <x v="0"/>
    <x v="1"/>
    <x v="0"/>
    <x v="6"/>
    <x v="6"/>
    <x v="245"/>
    <n v="3693.1"/>
    <n v="49"/>
    <s v="Medium"/>
    <n v="0"/>
    <n v="1"/>
    <x v="2"/>
    <x v="0"/>
    <n v="54"/>
    <x v="0"/>
    <b v="1"/>
    <b v="1"/>
    <b v="0"/>
    <b v="0"/>
  </r>
  <r>
    <x v="3"/>
    <x v="2085"/>
    <s v="Client_2126"/>
    <x v="4"/>
    <x v="10"/>
    <x v="3"/>
    <x v="397"/>
    <x v="2"/>
    <x v="2"/>
    <x v="0"/>
    <x v="1"/>
    <x v="0"/>
    <x v="0"/>
    <x v="243"/>
    <n v="2762.12"/>
    <n v="49"/>
    <s v="Medium"/>
    <n v="0"/>
    <n v="0"/>
    <x v="3"/>
    <x v="0"/>
    <n v="30"/>
    <x v="0"/>
    <b v="1"/>
    <b v="1"/>
    <b v="0"/>
    <b v="0"/>
  </r>
  <r>
    <x v="1"/>
    <x v="2086"/>
    <s v="Client_025"/>
    <x v="3"/>
    <x v="13"/>
    <x v="0"/>
    <x v="658"/>
    <x v="10"/>
    <x v="10"/>
    <x v="1"/>
    <x v="1"/>
    <x v="5"/>
    <x v="5"/>
    <x v="33"/>
    <n v="3394.15"/>
    <n v="4"/>
    <s v="Medium"/>
    <n v="0"/>
    <n v="0"/>
    <x v="0"/>
    <x v="0"/>
    <n v="66"/>
    <x v="2"/>
    <b v="1"/>
    <b v="1"/>
    <b v="0"/>
    <b v="0"/>
  </r>
  <r>
    <x v="0"/>
    <x v="2087"/>
    <s v="Client_1730"/>
    <x v="4"/>
    <x v="7"/>
    <x v="0"/>
    <x v="274"/>
    <x v="5"/>
    <x v="5"/>
    <x v="0"/>
    <x v="2"/>
    <x v="3"/>
    <x v="3"/>
    <x v="406"/>
    <n v="3670.63"/>
    <s v="N/A"/>
    <s v="Medium"/>
    <n v="0"/>
    <n v="0"/>
    <x v="0"/>
    <x v="0"/>
    <n v="54"/>
    <x v="0"/>
    <b v="1"/>
    <b v="1"/>
    <b v="0"/>
    <b v="0"/>
  </r>
  <r>
    <x v="3"/>
    <x v="2088"/>
    <s v="Client_2959"/>
    <x v="0"/>
    <x v="5"/>
    <x v="2"/>
    <x v="230"/>
    <x v="4"/>
    <x v="4"/>
    <x v="0"/>
    <x v="3"/>
    <x v="0"/>
    <x v="0"/>
    <x v="157"/>
    <n v="2404.7600000000002"/>
    <n v="20"/>
    <s v="Medium"/>
    <n v="0"/>
    <n v="1"/>
    <x v="2"/>
    <x v="1"/>
    <n v="6"/>
    <x v="0"/>
    <b v="1"/>
    <b v="0"/>
    <b v="0"/>
    <b v="0"/>
  </r>
  <r>
    <x v="2"/>
    <x v="2089"/>
    <s v="Client_201"/>
    <x v="3"/>
    <x v="8"/>
    <x v="2"/>
    <x v="562"/>
    <x v="1"/>
    <x v="1"/>
    <x v="0"/>
    <x v="0"/>
    <x v="1"/>
    <x v="1"/>
    <x v="16"/>
    <n v="4405.7700000000004"/>
    <n v="48"/>
    <s v="High"/>
    <n v="0"/>
    <n v="1"/>
    <x v="2"/>
    <x v="1"/>
    <n v="6"/>
    <x v="0"/>
    <b v="1"/>
    <b v="0"/>
    <b v="0"/>
    <b v="0"/>
  </r>
  <r>
    <x v="1"/>
    <x v="2090"/>
    <s v="Client_578"/>
    <x v="3"/>
    <x v="3"/>
    <x v="2"/>
    <x v="207"/>
    <x v="9"/>
    <x v="9"/>
    <x v="1"/>
    <x v="3"/>
    <x v="4"/>
    <x v="4"/>
    <x v="155"/>
    <n v="4930.6000000000004"/>
    <n v="42"/>
    <s v="High"/>
    <n v="0"/>
    <n v="1"/>
    <x v="2"/>
    <x v="0"/>
    <n v="54"/>
    <x v="0"/>
    <b v="1"/>
    <b v="1"/>
    <b v="0"/>
    <b v="0"/>
  </r>
  <r>
    <x v="2"/>
    <x v="2091"/>
    <s v="Client_267"/>
    <x v="3"/>
    <x v="6"/>
    <x v="1"/>
    <x v="692"/>
    <x v="8"/>
    <x v="8"/>
    <x v="0"/>
    <x v="3"/>
    <x v="2"/>
    <x v="2"/>
    <x v="608"/>
    <n v="4599.3999999999996"/>
    <n v="49"/>
    <s v="High"/>
    <n v="0"/>
    <n v="1"/>
    <x v="1"/>
    <x v="3"/>
    <n v="0"/>
    <x v="0"/>
    <b v="1"/>
    <b v="0"/>
    <b v="0"/>
    <b v="0"/>
  </r>
  <r>
    <x v="0"/>
    <x v="2092"/>
    <s v="Client_2625"/>
    <x v="4"/>
    <x v="13"/>
    <x v="4"/>
    <x v="484"/>
    <x v="8"/>
    <x v="8"/>
    <x v="0"/>
    <x v="3"/>
    <x v="4"/>
    <x v="4"/>
    <x v="663"/>
    <n v="1461.27"/>
    <n v="4"/>
    <s v="Low"/>
    <n v="1"/>
    <n v="1"/>
    <x v="4"/>
    <x v="2"/>
    <n v="0"/>
    <x v="2"/>
    <b v="1"/>
    <b v="0"/>
    <b v="0"/>
    <b v="1"/>
  </r>
  <r>
    <x v="1"/>
    <x v="2093"/>
    <s v="Client_1409"/>
    <x v="4"/>
    <x v="3"/>
    <x v="3"/>
    <x v="43"/>
    <x v="8"/>
    <x v="8"/>
    <x v="0"/>
    <x v="3"/>
    <x v="4"/>
    <x v="4"/>
    <x v="545"/>
    <n v="2881.62"/>
    <n v="8"/>
    <s v="Medium"/>
    <n v="0"/>
    <n v="0"/>
    <x v="3"/>
    <x v="0"/>
    <n v="30"/>
    <x v="0"/>
    <b v="1"/>
    <b v="1"/>
    <b v="0"/>
    <b v="0"/>
  </r>
  <r>
    <x v="0"/>
    <x v="2094"/>
    <s v="Client_086"/>
    <x v="2"/>
    <x v="0"/>
    <x v="2"/>
    <x v="405"/>
    <x v="10"/>
    <x v="10"/>
    <x v="0"/>
    <x v="1"/>
    <x v="5"/>
    <x v="5"/>
    <x v="173"/>
    <n v="1211.07"/>
    <n v="39"/>
    <s v="Low"/>
    <n v="0"/>
    <n v="1"/>
    <x v="2"/>
    <x v="0"/>
    <n v="30"/>
    <x v="0"/>
    <b v="1"/>
    <b v="1"/>
    <b v="0"/>
    <b v="0"/>
  </r>
  <r>
    <x v="0"/>
    <x v="2095"/>
    <s v="Client_2362"/>
    <x v="2"/>
    <x v="7"/>
    <x v="0"/>
    <x v="693"/>
    <x v="6"/>
    <x v="6"/>
    <x v="0"/>
    <x v="1"/>
    <x v="0"/>
    <x v="0"/>
    <x v="80"/>
    <n v="4059.39"/>
    <n v="10"/>
    <s v="High"/>
    <n v="0"/>
    <n v="0"/>
    <x v="0"/>
    <x v="0"/>
    <n v="54"/>
    <x v="0"/>
    <b v="1"/>
    <b v="1"/>
    <b v="0"/>
    <b v="0"/>
  </r>
  <r>
    <x v="0"/>
    <x v="2096"/>
    <s v="Client_1181"/>
    <x v="2"/>
    <x v="11"/>
    <x v="2"/>
    <x v="519"/>
    <x v="1"/>
    <x v="1"/>
    <x v="0"/>
    <x v="0"/>
    <x v="6"/>
    <x v="6"/>
    <x v="664"/>
    <n v="2943.95"/>
    <n v="32"/>
    <s v="Medium"/>
    <n v="0"/>
    <n v="1"/>
    <x v="2"/>
    <x v="0"/>
    <n v="36"/>
    <x v="0"/>
    <b v="1"/>
    <b v="1"/>
    <b v="0"/>
    <b v="0"/>
  </r>
  <r>
    <x v="0"/>
    <x v="2097"/>
    <s v="Client_199"/>
    <x v="3"/>
    <x v="7"/>
    <x v="0"/>
    <x v="519"/>
    <x v="1"/>
    <x v="1"/>
    <x v="0"/>
    <x v="0"/>
    <x v="6"/>
    <x v="6"/>
    <x v="50"/>
    <n v="2665.67"/>
    <n v="46"/>
    <s v="Medium"/>
    <n v="0"/>
    <n v="0"/>
    <x v="0"/>
    <x v="0"/>
    <n v="54"/>
    <x v="0"/>
    <b v="1"/>
    <b v="1"/>
    <b v="0"/>
    <b v="0"/>
  </r>
  <r>
    <x v="3"/>
    <x v="2098"/>
    <s v="Client_2833"/>
    <x v="1"/>
    <x v="10"/>
    <x v="2"/>
    <x v="694"/>
    <x v="3"/>
    <x v="3"/>
    <x v="0"/>
    <x v="2"/>
    <x v="4"/>
    <x v="4"/>
    <x v="258"/>
    <n v="3027.11"/>
    <n v="22"/>
    <s v="Medium"/>
    <n v="0"/>
    <n v="1"/>
    <x v="2"/>
    <x v="0"/>
    <n v="42"/>
    <x v="0"/>
    <b v="1"/>
    <b v="1"/>
    <b v="0"/>
    <b v="0"/>
  </r>
  <r>
    <x v="0"/>
    <x v="2099"/>
    <s v="Client_1658"/>
    <x v="2"/>
    <x v="2"/>
    <x v="3"/>
    <x v="219"/>
    <x v="10"/>
    <x v="10"/>
    <x v="0"/>
    <x v="1"/>
    <x v="4"/>
    <x v="4"/>
    <x v="155"/>
    <n v="2259.35"/>
    <n v="3"/>
    <s v="Medium"/>
    <n v="0"/>
    <n v="0"/>
    <x v="3"/>
    <x v="0"/>
    <n v="54"/>
    <x v="2"/>
    <b v="1"/>
    <b v="1"/>
    <b v="0"/>
    <b v="0"/>
  </r>
  <r>
    <x v="1"/>
    <x v="2100"/>
    <s v="Client_200"/>
    <x v="0"/>
    <x v="3"/>
    <x v="2"/>
    <x v="145"/>
    <x v="8"/>
    <x v="8"/>
    <x v="1"/>
    <x v="3"/>
    <x v="2"/>
    <x v="2"/>
    <x v="22"/>
    <n v="1265.46"/>
    <n v="26"/>
    <s v="Low"/>
    <n v="0"/>
    <n v="1"/>
    <x v="2"/>
    <x v="0"/>
    <n v="48"/>
    <x v="0"/>
    <b v="1"/>
    <b v="1"/>
    <b v="0"/>
    <b v="0"/>
  </r>
  <r>
    <x v="1"/>
    <x v="2101"/>
    <s v="Client_442"/>
    <x v="0"/>
    <x v="4"/>
    <x v="3"/>
    <x v="295"/>
    <x v="2"/>
    <x v="2"/>
    <x v="0"/>
    <x v="1"/>
    <x v="0"/>
    <x v="0"/>
    <x v="33"/>
    <n v="1286.78"/>
    <n v="41"/>
    <s v="Low"/>
    <n v="0"/>
    <n v="0"/>
    <x v="3"/>
    <x v="0"/>
    <n v="66"/>
    <x v="0"/>
    <b v="1"/>
    <b v="1"/>
    <b v="0"/>
    <b v="0"/>
  </r>
  <r>
    <x v="1"/>
    <x v="2102"/>
    <s v="Client_1585"/>
    <x v="0"/>
    <x v="14"/>
    <x v="0"/>
    <x v="435"/>
    <x v="7"/>
    <x v="7"/>
    <x v="0"/>
    <x v="0"/>
    <x v="2"/>
    <x v="2"/>
    <x v="247"/>
    <n v="2297.42"/>
    <n v="9"/>
    <s v="Medium"/>
    <n v="0"/>
    <n v="0"/>
    <x v="0"/>
    <x v="1"/>
    <n v="18"/>
    <x v="0"/>
    <b v="1"/>
    <b v="0"/>
    <b v="0"/>
    <b v="0"/>
  </r>
  <r>
    <x v="1"/>
    <x v="2103"/>
    <s v="Client_2545"/>
    <x v="4"/>
    <x v="4"/>
    <x v="0"/>
    <x v="695"/>
    <x v="3"/>
    <x v="3"/>
    <x v="1"/>
    <x v="2"/>
    <x v="3"/>
    <x v="3"/>
    <x v="316"/>
    <n v="3934.95"/>
    <n v="18"/>
    <s v="Medium"/>
    <n v="0"/>
    <n v="0"/>
    <x v="0"/>
    <x v="1"/>
    <n v="6"/>
    <x v="0"/>
    <b v="1"/>
    <b v="0"/>
    <b v="0"/>
    <b v="0"/>
  </r>
  <r>
    <x v="3"/>
    <x v="2104"/>
    <s v="Client_083"/>
    <x v="3"/>
    <x v="3"/>
    <x v="4"/>
    <x v="687"/>
    <x v="7"/>
    <x v="7"/>
    <x v="1"/>
    <x v="0"/>
    <x v="4"/>
    <x v="4"/>
    <x v="358"/>
    <n v="3351.29"/>
    <n v="26"/>
    <s v="Medium"/>
    <n v="1"/>
    <n v="1"/>
    <x v="4"/>
    <x v="0"/>
    <n v="24"/>
    <x v="0"/>
    <b v="1"/>
    <b v="1"/>
    <b v="0"/>
    <b v="1"/>
  </r>
  <r>
    <x v="3"/>
    <x v="2105"/>
    <s v="Client_432"/>
    <x v="1"/>
    <x v="8"/>
    <x v="1"/>
    <x v="657"/>
    <x v="9"/>
    <x v="9"/>
    <x v="0"/>
    <x v="3"/>
    <x v="4"/>
    <x v="4"/>
    <x v="272"/>
    <n v="1532.94"/>
    <n v="50"/>
    <s v="Low"/>
    <n v="0"/>
    <n v="1"/>
    <x v="1"/>
    <x v="0"/>
    <n v="60"/>
    <x v="0"/>
    <b v="1"/>
    <b v="1"/>
    <b v="0"/>
    <b v="0"/>
  </r>
  <r>
    <x v="3"/>
    <x v="2106"/>
    <s v="Client_2480"/>
    <x v="2"/>
    <x v="6"/>
    <x v="3"/>
    <x v="680"/>
    <x v="10"/>
    <x v="10"/>
    <x v="0"/>
    <x v="1"/>
    <x v="1"/>
    <x v="1"/>
    <x v="205"/>
    <n v="3666.37"/>
    <n v="12"/>
    <s v="Medium"/>
    <n v="0"/>
    <n v="0"/>
    <x v="3"/>
    <x v="0"/>
    <n v="60"/>
    <x v="0"/>
    <b v="1"/>
    <b v="1"/>
    <b v="0"/>
    <b v="0"/>
  </r>
  <r>
    <x v="3"/>
    <x v="2107"/>
    <s v="Client_2933"/>
    <x v="3"/>
    <x v="12"/>
    <x v="0"/>
    <x v="64"/>
    <x v="5"/>
    <x v="5"/>
    <x v="0"/>
    <x v="2"/>
    <x v="5"/>
    <x v="5"/>
    <x v="2"/>
    <n v="3253.76"/>
    <n v="36"/>
    <s v="Medium"/>
    <n v="0"/>
    <n v="0"/>
    <x v="0"/>
    <x v="0"/>
    <n v="54"/>
    <x v="0"/>
    <b v="1"/>
    <b v="1"/>
    <b v="0"/>
    <b v="0"/>
  </r>
  <r>
    <x v="0"/>
    <x v="2108"/>
    <s v="Client_2274"/>
    <x v="4"/>
    <x v="1"/>
    <x v="4"/>
    <x v="25"/>
    <x v="4"/>
    <x v="4"/>
    <x v="0"/>
    <x v="3"/>
    <x v="2"/>
    <x v="2"/>
    <x v="510"/>
    <n v="2543"/>
    <n v="30"/>
    <s v="Medium"/>
    <n v="1"/>
    <n v="1"/>
    <x v="4"/>
    <x v="0"/>
    <n v="42"/>
    <x v="0"/>
    <b v="1"/>
    <b v="1"/>
    <b v="0"/>
    <b v="1"/>
  </r>
  <r>
    <x v="0"/>
    <x v="2109"/>
    <s v="Client_1764"/>
    <x v="3"/>
    <x v="10"/>
    <x v="4"/>
    <x v="539"/>
    <x v="0"/>
    <x v="0"/>
    <x v="0"/>
    <x v="0"/>
    <x v="1"/>
    <x v="1"/>
    <x v="117"/>
    <n v="2174.0500000000002"/>
    <n v="15"/>
    <s v="Medium"/>
    <n v="1"/>
    <n v="1"/>
    <x v="4"/>
    <x v="0"/>
    <n v="36"/>
    <x v="0"/>
    <b v="1"/>
    <b v="1"/>
    <b v="0"/>
    <b v="1"/>
  </r>
  <r>
    <x v="3"/>
    <x v="2110"/>
    <s v="Client_2458"/>
    <x v="2"/>
    <x v="14"/>
    <x v="3"/>
    <x v="620"/>
    <x v="1"/>
    <x v="1"/>
    <x v="0"/>
    <x v="0"/>
    <x v="2"/>
    <x v="2"/>
    <x v="250"/>
    <n v="4044.39"/>
    <n v="28"/>
    <s v="High"/>
    <n v="0"/>
    <n v="0"/>
    <x v="3"/>
    <x v="0"/>
    <n v="54"/>
    <x v="0"/>
    <b v="1"/>
    <b v="1"/>
    <b v="0"/>
    <b v="0"/>
  </r>
  <r>
    <x v="1"/>
    <x v="2111"/>
    <s v="Client_1397"/>
    <x v="0"/>
    <x v="8"/>
    <x v="0"/>
    <x v="108"/>
    <x v="11"/>
    <x v="11"/>
    <x v="1"/>
    <x v="2"/>
    <x v="6"/>
    <x v="6"/>
    <x v="14"/>
    <n v="2135.6999999999998"/>
    <n v="20"/>
    <s v="Medium"/>
    <n v="0"/>
    <n v="0"/>
    <x v="0"/>
    <x v="0"/>
    <n v="30"/>
    <x v="0"/>
    <b v="1"/>
    <b v="1"/>
    <b v="0"/>
    <b v="0"/>
  </r>
  <r>
    <x v="2"/>
    <x v="2112"/>
    <s v="Client_472"/>
    <x v="4"/>
    <x v="8"/>
    <x v="4"/>
    <x v="610"/>
    <x v="8"/>
    <x v="8"/>
    <x v="1"/>
    <x v="3"/>
    <x v="5"/>
    <x v="5"/>
    <x v="211"/>
    <n v="4808.82"/>
    <n v="1"/>
    <s v="High"/>
    <n v="1"/>
    <n v="1"/>
    <x v="4"/>
    <x v="1"/>
    <n v="6"/>
    <x v="1"/>
    <b v="1"/>
    <b v="0"/>
    <b v="0"/>
    <b v="1"/>
  </r>
  <r>
    <x v="1"/>
    <x v="2113"/>
    <s v="Client_335"/>
    <x v="3"/>
    <x v="1"/>
    <x v="2"/>
    <x v="608"/>
    <x v="3"/>
    <x v="3"/>
    <x v="0"/>
    <x v="2"/>
    <x v="4"/>
    <x v="4"/>
    <x v="66"/>
    <n v="1930.91"/>
    <n v="25"/>
    <s v="Low"/>
    <n v="0"/>
    <n v="1"/>
    <x v="2"/>
    <x v="0"/>
    <n v="66"/>
    <x v="0"/>
    <b v="1"/>
    <b v="1"/>
    <b v="0"/>
    <b v="0"/>
  </r>
  <r>
    <x v="2"/>
    <x v="2114"/>
    <s v="Client_618"/>
    <x v="2"/>
    <x v="10"/>
    <x v="0"/>
    <x v="47"/>
    <x v="10"/>
    <x v="10"/>
    <x v="1"/>
    <x v="1"/>
    <x v="1"/>
    <x v="1"/>
    <x v="217"/>
    <n v="3756.94"/>
    <n v="29"/>
    <s v="Medium"/>
    <n v="0"/>
    <n v="0"/>
    <x v="0"/>
    <x v="0"/>
    <n v="42"/>
    <x v="0"/>
    <b v="1"/>
    <b v="1"/>
    <b v="0"/>
    <b v="0"/>
  </r>
  <r>
    <x v="3"/>
    <x v="2115"/>
    <s v="Client_1758"/>
    <x v="4"/>
    <x v="1"/>
    <x v="0"/>
    <x v="447"/>
    <x v="8"/>
    <x v="8"/>
    <x v="0"/>
    <x v="3"/>
    <x v="1"/>
    <x v="1"/>
    <x v="433"/>
    <n v="3101.43"/>
    <n v="43"/>
    <s v="Medium"/>
    <n v="0"/>
    <n v="0"/>
    <x v="0"/>
    <x v="2"/>
    <n v="0"/>
    <x v="0"/>
    <b v="1"/>
    <b v="0"/>
    <b v="0"/>
    <b v="0"/>
  </r>
  <r>
    <x v="1"/>
    <x v="2116"/>
    <s v="Client_2594"/>
    <x v="0"/>
    <x v="1"/>
    <x v="2"/>
    <x v="378"/>
    <x v="0"/>
    <x v="0"/>
    <x v="1"/>
    <x v="0"/>
    <x v="4"/>
    <x v="4"/>
    <x v="386"/>
    <n v="4523.96"/>
    <n v="12"/>
    <s v="High"/>
    <n v="0"/>
    <n v="1"/>
    <x v="2"/>
    <x v="0"/>
    <n v="54"/>
    <x v="0"/>
    <b v="1"/>
    <b v="1"/>
    <b v="0"/>
    <b v="0"/>
  </r>
  <r>
    <x v="2"/>
    <x v="2117"/>
    <s v="Client_556"/>
    <x v="4"/>
    <x v="11"/>
    <x v="1"/>
    <x v="637"/>
    <x v="9"/>
    <x v="9"/>
    <x v="0"/>
    <x v="3"/>
    <x v="3"/>
    <x v="3"/>
    <x v="36"/>
    <n v="1059.82"/>
    <n v="6"/>
    <s v="Low"/>
    <n v="0"/>
    <n v="1"/>
    <x v="1"/>
    <x v="0"/>
    <n v="36"/>
    <x v="0"/>
    <b v="1"/>
    <b v="1"/>
    <b v="0"/>
    <b v="0"/>
  </r>
  <r>
    <x v="1"/>
    <x v="2118"/>
    <s v="Client_2379"/>
    <x v="4"/>
    <x v="11"/>
    <x v="2"/>
    <x v="405"/>
    <x v="10"/>
    <x v="10"/>
    <x v="0"/>
    <x v="1"/>
    <x v="5"/>
    <x v="5"/>
    <x v="373"/>
    <n v="3491.39"/>
    <n v="3"/>
    <s v="Medium"/>
    <n v="0"/>
    <n v="1"/>
    <x v="2"/>
    <x v="0"/>
    <n v="24"/>
    <x v="2"/>
    <b v="1"/>
    <b v="1"/>
    <b v="0"/>
    <b v="0"/>
  </r>
  <r>
    <x v="1"/>
    <x v="2119"/>
    <s v="Client_2029"/>
    <x v="1"/>
    <x v="10"/>
    <x v="2"/>
    <x v="517"/>
    <x v="11"/>
    <x v="11"/>
    <x v="0"/>
    <x v="2"/>
    <x v="6"/>
    <x v="6"/>
    <x v="375"/>
    <n v="3206.13"/>
    <n v="25"/>
    <s v="Medium"/>
    <n v="0"/>
    <n v="1"/>
    <x v="2"/>
    <x v="1"/>
    <n v="12"/>
    <x v="0"/>
    <b v="1"/>
    <b v="0"/>
    <b v="0"/>
    <b v="0"/>
  </r>
  <r>
    <x v="2"/>
    <x v="2120"/>
    <s v="Client_2081"/>
    <x v="0"/>
    <x v="7"/>
    <x v="0"/>
    <x v="689"/>
    <x v="0"/>
    <x v="0"/>
    <x v="0"/>
    <x v="0"/>
    <x v="6"/>
    <x v="6"/>
    <x v="507"/>
    <n v="1118.83"/>
    <n v="5"/>
    <s v="Low"/>
    <n v="0"/>
    <n v="0"/>
    <x v="0"/>
    <x v="0"/>
    <n v="36"/>
    <x v="2"/>
    <b v="1"/>
    <b v="1"/>
    <b v="0"/>
    <b v="0"/>
  </r>
  <r>
    <x v="1"/>
    <x v="2121"/>
    <s v="Client_1588"/>
    <x v="2"/>
    <x v="13"/>
    <x v="3"/>
    <x v="428"/>
    <x v="9"/>
    <x v="9"/>
    <x v="1"/>
    <x v="3"/>
    <x v="5"/>
    <x v="5"/>
    <x v="97"/>
    <n v="1473.16"/>
    <n v="3"/>
    <s v="Low"/>
    <n v="0"/>
    <n v="0"/>
    <x v="3"/>
    <x v="1"/>
    <n v="18"/>
    <x v="2"/>
    <b v="1"/>
    <b v="0"/>
    <b v="0"/>
    <b v="0"/>
  </r>
  <r>
    <x v="3"/>
    <x v="2122"/>
    <s v="Client_1463"/>
    <x v="4"/>
    <x v="14"/>
    <x v="0"/>
    <x v="586"/>
    <x v="6"/>
    <x v="6"/>
    <x v="1"/>
    <x v="1"/>
    <x v="4"/>
    <x v="4"/>
    <x v="195"/>
    <n v="4653.32"/>
    <n v="50"/>
    <s v="High"/>
    <n v="0"/>
    <n v="0"/>
    <x v="0"/>
    <x v="0"/>
    <n v="36"/>
    <x v="0"/>
    <b v="1"/>
    <b v="1"/>
    <b v="0"/>
    <b v="0"/>
  </r>
  <r>
    <x v="1"/>
    <x v="2123"/>
    <s v="Client_1330"/>
    <x v="1"/>
    <x v="9"/>
    <x v="0"/>
    <x v="614"/>
    <x v="3"/>
    <x v="3"/>
    <x v="0"/>
    <x v="2"/>
    <x v="1"/>
    <x v="1"/>
    <x v="104"/>
    <n v="4483.96"/>
    <n v="49"/>
    <s v="High"/>
    <n v="0"/>
    <n v="0"/>
    <x v="0"/>
    <x v="1"/>
    <n v="6"/>
    <x v="0"/>
    <b v="1"/>
    <b v="0"/>
    <b v="0"/>
    <b v="0"/>
  </r>
  <r>
    <x v="3"/>
    <x v="2124"/>
    <s v="Client_746"/>
    <x v="3"/>
    <x v="4"/>
    <x v="4"/>
    <x v="334"/>
    <x v="3"/>
    <x v="3"/>
    <x v="0"/>
    <x v="2"/>
    <x v="2"/>
    <x v="2"/>
    <x v="665"/>
    <n v="3583.46"/>
    <n v="39"/>
    <s v="Medium"/>
    <n v="1"/>
    <n v="1"/>
    <x v="4"/>
    <x v="0"/>
    <n v="54"/>
    <x v="0"/>
    <b v="1"/>
    <b v="1"/>
    <b v="0"/>
    <b v="1"/>
  </r>
  <r>
    <x v="1"/>
    <x v="2125"/>
    <s v="Client_158"/>
    <x v="1"/>
    <x v="14"/>
    <x v="1"/>
    <x v="193"/>
    <x v="8"/>
    <x v="8"/>
    <x v="1"/>
    <x v="3"/>
    <x v="0"/>
    <x v="0"/>
    <x v="265"/>
    <n v="1152.0899999999999"/>
    <n v="1"/>
    <s v="Low"/>
    <n v="0"/>
    <n v="1"/>
    <x v="1"/>
    <x v="1"/>
    <n v="12"/>
    <x v="1"/>
    <b v="1"/>
    <b v="0"/>
    <b v="0"/>
    <b v="0"/>
  </r>
  <r>
    <x v="3"/>
    <x v="2126"/>
    <s v="Client_802"/>
    <x v="3"/>
    <x v="0"/>
    <x v="0"/>
    <x v="479"/>
    <x v="3"/>
    <x v="3"/>
    <x v="1"/>
    <x v="2"/>
    <x v="1"/>
    <x v="1"/>
    <x v="420"/>
    <n v="3655.15"/>
    <n v="11"/>
    <s v="Medium"/>
    <n v="0"/>
    <n v="0"/>
    <x v="0"/>
    <x v="0"/>
    <n v="36"/>
    <x v="0"/>
    <b v="1"/>
    <b v="1"/>
    <b v="0"/>
    <b v="0"/>
  </r>
  <r>
    <x v="1"/>
    <x v="2127"/>
    <s v="Client_2721"/>
    <x v="4"/>
    <x v="11"/>
    <x v="3"/>
    <x v="178"/>
    <x v="5"/>
    <x v="5"/>
    <x v="1"/>
    <x v="2"/>
    <x v="1"/>
    <x v="1"/>
    <x v="543"/>
    <n v="2245.11"/>
    <n v="13"/>
    <s v="Medium"/>
    <n v="0"/>
    <n v="0"/>
    <x v="3"/>
    <x v="0"/>
    <n v="24"/>
    <x v="0"/>
    <b v="1"/>
    <b v="1"/>
    <b v="0"/>
    <b v="0"/>
  </r>
  <r>
    <x v="3"/>
    <x v="2128"/>
    <s v="Client_2494"/>
    <x v="1"/>
    <x v="5"/>
    <x v="0"/>
    <x v="71"/>
    <x v="9"/>
    <x v="9"/>
    <x v="0"/>
    <x v="3"/>
    <x v="2"/>
    <x v="2"/>
    <x v="579"/>
    <n v="4321.8100000000004"/>
    <n v="2"/>
    <s v="High"/>
    <n v="0"/>
    <n v="0"/>
    <x v="0"/>
    <x v="2"/>
    <n v="0"/>
    <x v="1"/>
    <b v="1"/>
    <b v="0"/>
    <b v="0"/>
    <b v="0"/>
  </r>
  <r>
    <x v="1"/>
    <x v="2129"/>
    <s v="Client_1183"/>
    <x v="0"/>
    <x v="13"/>
    <x v="4"/>
    <x v="98"/>
    <x v="0"/>
    <x v="0"/>
    <x v="0"/>
    <x v="0"/>
    <x v="3"/>
    <x v="3"/>
    <x v="620"/>
    <n v="4599.3999999999996"/>
    <n v="32"/>
    <s v="High"/>
    <n v="1"/>
    <n v="1"/>
    <x v="4"/>
    <x v="1"/>
    <n v="6"/>
    <x v="0"/>
    <b v="1"/>
    <b v="0"/>
    <b v="0"/>
    <b v="1"/>
  </r>
  <r>
    <x v="0"/>
    <x v="2130"/>
    <s v="Client_943"/>
    <x v="1"/>
    <x v="11"/>
    <x v="2"/>
    <x v="41"/>
    <x v="2"/>
    <x v="2"/>
    <x v="1"/>
    <x v="1"/>
    <x v="0"/>
    <x v="0"/>
    <x v="362"/>
    <n v="3885.12"/>
    <n v="45"/>
    <s v="Medium"/>
    <n v="0"/>
    <n v="1"/>
    <x v="2"/>
    <x v="0"/>
    <n v="48"/>
    <x v="0"/>
    <b v="1"/>
    <b v="1"/>
    <b v="0"/>
    <b v="0"/>
  </r>
  <r>
    <x v="2"/>
    <x v="2131"/>
    <s v="Client_540"/>
    <x v="4"/>
    <x v="8"/>
    <x v="0"/>
    <x v="696"/>
    <x v="1"/>
    <x v="1"/>
    <x v="0"/>
    <x v="0"/>
    <x v="1"/>
    <x v="1"/>
    <x v="391"/>
    <n v="3038.65"/>
    <s v="N/A"/>
    <s v="Medium"/>
    <n v="0"/>
    <n v="0"/>
    <x v="0"/>
    <x v="0"/>
    <n v="66"/>
    <x v="0"/>
    <b v="1"/>
    <b v="1"/>
    <b v="0"/>
    <b v="0"/>
  </r>
  <r>
    <x v="2"/>
    <x v="2132"/>
    <s v="Client_498"/>
    <x v="2"/>
    <x v="8"/>
    <x v="1"/>
    <x v="248"/>
    <x v="5"/>
    <x v="5"/>
    <x v="0"/>
    <x v="2"/>
    <x v="6"/>
    <x v="6"/>
    <x v="477"/>
    <n v="4616.6099999999997"/>
    <n v="15"/>
    <s v="High"/>
    <n v="0"/>
    <n v="1"/>
    <x v="1"/>
    <x v="0"/>
    <n v="36"/>
    <x v="0"/>
    <b v="1"/>
    <b v="1"/>
    <b v="0"/>
    <b v="0"/>
  </r>
  <r>
    <x v="1"/>
    <x v="2133"/>
    <s v="Client_2885"/>
    <x v="2"/>
    <x v="6"/>
    <x v="1"/>
    <x v="112"/>
    <x v="6"/>
    <x v="6"/>
    <x v="0"/>
    <x v="1"/>
    <x v="4"/>
    <x v="4"/>
    <x v="24"/>
    <n v="3284.07"/>
    <n v="38"/>
    <s v="Medium"/>
    <n v="0"/>
    <n v="1"/>
    <x v="1"/>
    <x v="1"/>
    <n v="12"/>
    <x v="0"/>
    <b v="1"/>
    <b v="0"/>
    <b v="0"/>
    <b v="0"/>
  </r>
  <r>
    <x v="3"/>
    <x v="2134"/>
    <s v="Client_2221"/>
    <x v="3"/>
    <x v="14"/>
    <x v="2"/>
    <x v="274"/>
    <x v="5"/>
    <x v="5"/>
    <x v="0"/>
    <x v="2"/>
    <x v="3"/>
    <x v="3"/>
    <x v="384"/>
    <n v="2709.72"/>
    <n v="4"/>
    <s v="Medium"/>
    <n v="0"/>
    <n v="1"/>
    <x v="2"/>
    <x v="0"/>
    <n v="48"/>
    <x v="2"/>
    <b v="1"/>
    <b v="1"/>
    <b v="0"/>
    <b v="0"/>
  </r>
  <r>
    <x v="2"/>
    <x v="2135"/>
    <s v="Client_260"/>
    <x v="2"/>
    <x v="3"/>
    <x v="0"/>
    <x v="697"/>
    <x v="5"/>
    <x v="5"/>
    <x v="1"/>
    <x v="2"/>
    <x v="3"/>
    <x v="3"/>
    <x v="666"/>
    <n v="3105.63"/>
    <n v="40"/>
    <s v="Medium"/>
    <n v="0"/>
    <n v="0"/>
    <x v="0"/>
    <x v="0"/>
    <n v="42"/>
    <x v="0"/>
    <b v="1"/>
    <b v="1"/>
    <b v="0"/>
    <b v="0"/>
  </r>
  <r>
    <x v="1"/>
    <x v="2136"/>
    <s v="Client_197"/>
    <x v="2"/>
    <x v="6"/>
    <x v="1"/>
    <x v="466"/>
    <x v="2"/>
    <x v="2"/>
    <x v="1"/>
    <x v="1"/>
    <x v="2"/>
    <x v="2"/>
    <x v="562"/>
    <n v="3044.05"/>
    <n v="12"/>
    <s v="Medium"/>
    <n v="0"/>
    <n v="1"/>
    <x v="1"/>
    <x v="0"/>
    <n v="30"/>
    <x v="0"/>
    <b v="1"/>
    <b v="1"/>
    <b v="0"/>
    <b v="0"/>
  </r>
  <r>
    <x v="3"/>
    <x v="2137"/>
    <s v="Client_1768"/>
    <x v="1"/>
    <x v="6"/>
    <x v="4"/>
    <x v="551"/>
    <x v="5"/>
    <x v="5"/>
    <x v="1"/>
    <x v="2"/>
    <x v="4"/>
    <x v="4"/>
    <x v="322"/>
    <n v="4331.67"/>
    <n v="19"/>
    <s v="High"/>
    <n v="1"/>
    <n v="1"/>
    <x v="4"/>
    <x v="0"/>
    <n v="30"/>
    <x v="0"/>
    <b v="1"/>
    <b v="1"/>
    <b v="0"/>
    <b v="1"/>
  </r>
  <r>
    <x v="2"/>
    <x v="2138"/>
    <s v="Client_2271"/>
    <x v="3"/>
    <x v="10"/>
    <x v="4"/>
    <x v="13"/>
    <x v="9"/>
    <x v="9"/>
    <x v="1"/>
    <x v="3"/>
    <x v="2"/>
    <x v="2"/>
    <x v="624"/>
    <n v="4676.8900000000003"/>
    <n v="45"/>
    <s v="High"/>
    <n v="1"/>
    <n v="1"/>
    <x v="4"/>
    <x v="0"/>
    <n v="48"/>
    <x v="0"/>
    <b v="1"/>
    <b v="1"/>
    <b v="0"/>
    <b v="1"/>
  </r>
  <r>
    <x v="3"/>
    <x v="2139"/>
    <s v="Client_483"/>
    <x v="3"/>
    <x v="14"/>
    <x v="0"/>
    <x v="678"/>
    <x v="2"/>
    <x v="2"/>
    <x v="0"/>
    <x v="1"/>
    <x v="2"/>
    <x v="2"/>
    <x v="174"/>
    <n v="1866.92"/>
    <n v="41"/>
    <s v="Low"/>
    <n v="0"/>
    <n v="0"/>
    <x v="0"/>
    <x v="0"/>
    <n v="36"/>
    <x v="0"/>
    <b v="1"/>
    <b v="1"/>
    <b v="0"/>
    <b v="0"/>
  </r>
  <r>
    <x v="2"/>
    <x v="2140"/>
    <s v="Client_452"/>
    <x v="3"/>
    <x v="3"/>
    <x v="2"/>
    <x v="610"/>
    <x v="8"/>
    <x v="8"/>
    <x v="1"/>
    <x v="3"/>
    <x v="5"/>
    <x v="5"/>
    <x v="36"/>
    <n v="3334.44"/>
    <n v="9"/>
    <s v="Medium"/>
    <n v="0"/>
    <n v="1"/>
    <x v="2"/>
    <x v="0"/>
    <n v="36"/>
    <x v="0"/>
    <b v="1"/>
    <b v="1"/>
    <b v="0"/>
    <b v="0"/>
  </r>
  <r>
    <x v="1"/>
    <x v="2141"/>
    <s v="Client_689"/>
    <x v="3"/>
    <x v="0"/>
    <x v="4"/>
    <x v="666"/>
    <x v="0"/>
    <x v="0"/>
    <x v="1"/>
    <x v="0"/>
    <x v="0"/>
    <x v="0"/>
    <x v="217"/>
    <n v="2186.31"/>
    <n v="43"/>
    <s v="Medium"/>
    <n v="1"/>
    <n v="1"/>
    <x v="4"/>
    <x v="0"/>
    <n v="42"/>
    <x v="0"/>
    <b v="1"/>
    <b v="1"/>
    <b v="0"/>
    <b v="1"/>
  </r>
  <r>
    <x v="2"/>
    <x v="2142"/>
    <s v="Client_383"/>
    <x v="4"/>
    <x v="9"/>
    <x v="2"/>
    <x v="417"/>
    <x v="0"/>
    <x v="0"/>
    <x v="1"/>
    <x v="0"/>
    <x v="1"/>
    <x v="1"/>
    <x v="667"/>
    <n v="2860.16"/>
    <n v="19"/>
    <s v="Medium"/>
    <n v="0"/>
    <n v="1"/>
    <x v="2"/>
    <x v="1"/>
    <n v="6"/>
    <x v="0"/>
    <b v="1"/>
    <b v="0"/>
    <b v="0"/>
    <b v="0"/>
  </r>
  <r>
    <x v="0"/>
    <x v="2143"/>
    <s v="Client_2640"/>
    <x v="2"/>
    <x v="4"/>
    <x v="1"/>
    <x v="321"/>
    <x v="8"/>
    <x v="8"/>
    <x v="1"/>
    <x v="3"/>
    <x v="2"/>
    <x v="2"/>
    <x v="164"/>
    <n v="2702.92"/>
    <n v="2"/>
    <s v="Medium"/>
    <n v="0"/>
    <n v="1"/>
    <x v="1"/>
    <x v="1"/>
    <n v="18"/>
    <x v="1"/>
    <b v="1"/>
    <b v="0"/>
    <b v="0"/>
    <b v="0"/>
  </r>
  <r>
    <x v="2"/>
    <x v="2144"/>
    <s v="Client_1303"/>
    <x v="0"/>
    <x v="1"/>
    <x v="1"/>
    <x v="337"/>
    <x v="7"/>
    <x v="7"/>
    <x v="0"/>
    <x v="0"/>
    <x v="4"/>
    <x v="4"/>
    <x v="306"/>
    <n v="4816.9799999999996"/>
    <n v="15"/>
    <s v="High"/>
    <n v="0"/>
    <n v="1"/>
    <x v="1"/>
    <x v="1"/>
    <n v="18"/>
    <x v="0"/>
    <b v="1"/>
    <b v="0"/>
    <b v="0"/>
    <b v="0"/>
  </r>
  <r>
    <x v="0"/>
    <x v="2145"/>
    <s v="Client_1759"/>
    <x v="1"/>
    <x v="13"/>
    <x v="0"/>
    <x v="126"/>
    <x v="5"/>
    <x v="5"/>
    <x v="1"/>
    <x v="2"/>
    <x v="4"/>
    <x v="4"/>
    <x v="581"/>
    <n v="2045.19"/>
    <n v="19"/>
    <s v="Medium"/>
    <n v="0"/>
    <n v="0"/>
    <x v="0"/>
    <x v="0"/>
    <n v="48"/>
    <x v="0"/>
    <b v="1"/>
    <b v="1"/>
    <b v="0"/>
    <b v="0"/>
  </r>
  <r>
    <x v="2"/>
    <x v="2146"/>
    <s v="Client_301"/>
    <x v="1"/>
    <x v="2"/>
    <x v="0"/>
    <x v="295"/>
    <x v="2"/>
    <x v="2"/>
    <x v="0"/>
    <x v="1"/>
    <x v="0"/>
    <x v="0"/>
    <x v="464"/>
    <n v="2427.61"/>
    <n v="2"/>
    <s v="Medium"/>
    <n v="0"/>
    <n v="0"/>
    <x v="0"/>
    <x v="0"/>
    <n v="48"/>
    <x v="1"/>
    <b v="1"/>
    <b v="1"/>
    <b v="0"/>
    <b v="0"/>
  </r>
  <r>
    <x v="1"/>
    <x v="2147"/>
    <s v="Client_1518"/>
    <x v="3"/>
    <x v="5"/>
    <x v="2"/>
    <x v="474"/>
    <x v="9"/>
    <x v="9"/>
    <x v="1"/>
    <x v="3"/>
    <x v="3"/>
    <x v="3"/>
    <x v="6"/>
    <n v="3860.79"/>
    <n v="28"/>
    <s v="Medium"/>
    <n v="0"/>
    <n v="1"/>
    <x v="2"/>
    <x v="0"/>
    <n v="30"/>
    <x v="0"/>
    <b v="1"/>
    <b v="1"/>
    <b v="0"/>
    <b v="0"/>
  </r>
  <r>
    <x v="2"/>
    <x v="2148"/>
    <s v="Client_2425"/>
    <x v="1"/>
    <x v="14"/>
    <x v="4"/>
    <x v="658"/>
    <x v="10"/>
    <x v="10"/>
    <x v="1"/>
    <x v="1"/>
    <x v="5"/>
    <x v="5"/>
    <x v="467"/>
    <n v="1943.96"/>
    <n v="14"/>
    <s v="Low"/>
    <n v="1"/>
    <n v="1"/>
    <x v="4"/>
    <x v="0"/>
    <n v="72"/>
    <x v="0"/>
    <b v="1"/>
    <b v="1"/>
    <b v="0"/>
    <b v="1"/>
  </r>
  <r>
    <x v="0"/>
    <x v="2149"/>
    <s v="Client_1591"/>
    <x v="0"/>
    <x v="7"/>
    <x v="0"/>
    <x v="242"/>
    <x v="0"/>
    <x v="0"/>
    <x v="0"/>
    <x v="0"/>
    <x v="2"/>
    <x v="2"/>
    <x v="570"/>
    <n v="2620.31"/>
    <n v="2"/>
    <s v="Medium"/>
    <n v="0"/>
    <n v="0"/>
    <x v="0"/>
    <x v="0"/>
    <n v="48"/>
    <x v="1"/>
    <b v="1"/>
    <b v="1"/>
    <b v="0"/>
    <b v="0"/>
  </r>
  <r>
    <x v="3"/>
    <x v="2150"/>
    <s v="Client_244"/>
    <x v="2"/>
    <x v="2"/>
    <x v="0"/>
    <x v="556"/>
    <x v="5"/>
    <x v="5"/>
    <x v="0"/>
    <x v="2"/>
    <x v="5"/>
    <x v="5"/>
    <x v="36"/>
    <n v="4883.2"/>
    <n v="35"/>
    <s v="High"/>
    <n v="0"/>
    <n v="0"/>
    <x v="0"/>
    <x v="0"/>
    <n v="36"/>
    <x v="0"/>
    <b v="1"/>
    <b v="1"/>
    <b v="0"/>
    <b v="0"/>
  </r>
  <r>
    <x v="3"/>
    <x v="2151"/>
    <s v="Client_941"/>
    <x v="4"/>
    <x v="11"/>
    <x v="1"/>
    <x v="92"/>
    <x v="9"/>
    <x v="9"/>
    <x v="0"/>
    <x v="3"/>
    <x v="1"/>
    <x v="1"/>
    <x v="443"/>
    <n v="1603.52"/>
    <n v="6"/>
    <s v="Low"/>
    <n v="0"/>
    <n v="1"/>
    <x v="1"/>
    <x v="0"/>
    <n v="66"/>
    <x v="0"/>
    <b v="1"/>
    <b v="1"/>
    <b v="0"/>
    <b v="0"/>
  </r>
  <r>
    <x v="2"/>
    <x v="2152"/>
    <s v="Client_135"/>
    <x v="2"/>
    <x v="6"/>
    <x v="4"/>
    <x v="585"/>
    <x v="9"/>
    <x v="9"/>
    <x v="0"/>
    <x v="3"/>
    <x v="0"/>
    <x v="0"/>
    <x v="192"/>
    <n v="3432.71"/>
    <n v="13"/>
    <s v="Medium"/>
    <n v="1"/>
    <n v="1"/>
    <x v="4"/>
    <x v="0"/>
    <n v="36"/>
    <x v="0"/>
    <b v="1"/>
    <b v="1"/>
    <b v="0"/>
    <b v="1"/>
  </r>
  <r>
    <x v="0"/>
    <x v="2153"/>
    <s v="Client_538"/>
    <x v="4"/>
    <x v="10"/>
    <x v="1"/>
    <x v="61"/>
    <x v="4"/>
    <x v="4"/>
    <x v="1"/>
    <x v="3"/>
    <x v="3"/>
    <x v="3"/>
    <x v="166"/>
    <n v="1546.07"/>
    <s v="N/A"/>
    <s v="Low"/>
    <n v="0"/>
    <n v="1"/>
    <x v="1"/>
    <x v="0"/>
    <n v="48"/>
    <x v="0"/>
    <b v="1"/>
    <b v="1"/>
    <b v="0"/>
    <b v="0"/>
  </r>
  <r>
    <x v="1"/>
    <x v="2154"/>
    <s v="Client_1698"/>
    <x v="1"/>
    <x v="11"/>
    <x v="2"/>
    <x v="660"/>
    <x v="3"/>
    <x v="3"/>
    <x v="0"/>
    <x v="2"/>
    <x v="4"/>
    <x v="4"/>
    <x v="668"/>
    <n v="2331.5100000000002"/>
    <n v="26"/>
    <s v="Medium"/>
    <n v="0"/>
    <n v="1"/>
    <x v="2"/>
    <x v="0"/>
    <n v="24"/>
    <x v="0"/>
    <b v="1"/>
    <b v="1"/>
    <b v="0"/>
    <b v="0"/>
  </r>
  <r>
    <x v="3"/>
    <x v="2155"/>
    <s v="Client_743"/>
    <x v="3"/>
    <x v="3"/>
    <x v="2"/>
    <x v="45"/>
    <x v="3"/>
    <x v="3"/>
    <x v="1"/>
    <x v="2"/>
    <x v="4"/>
    <x v="4"/>
    <x v="467"/>
    <n v="1943.65"/>
    <n v="4"/>
    <s v="Low"/>
    <n v="0"/>
    <n v="1"/>
    <x v="2"/>
    <x v="0"/>
    <n v="72"/>
    <x v="2"/>
    <b v="1"/>
    <b v="1"/>
    <b v="0"/>
    <b v="0"/>
  </r>
  <r>
    <x v="1"/>
    <x v="2156"/>
    <s v="Client_280"/>
    <x v="4"/>
    <x v="0"/>
    <x v="0"/>
    <x v="426"/>
    <x v="1"/>
    <x v="1"/>
    <x v="1"/>
    <x v="0"/>
    <x v="4"/>
    <x v="4"/>
    <x v="669"/>
    <n v="2888.83"/>
    <n v="9"/>
    <s v="Medium"/>
    <n v="0"/>
    <n v="0"/>
    <x v="0"/>
    <x v="0"/>
    <n v="66"/>
    <x v="0"/>
    <b v="1"/>
    <b v="1"/>
    <b v="0"/>
    <b v="0"/>
  </r>
  <r>
    <x v="2"/>
    <x v="2157"/>
    <s v="Client_436"/>
    <x v="0"/>
    <x v="13"/>
    <x v="2"/>
    <x v="325"/>
    <x v="11"/>
    <x v="11"/>
    <x v="1"/>
    <x v="2"/>
    <x v="6"/>
    <x v="6"/>
    <x v="281"/>
    <n v="4271.7"/>
    <n v="21"/>
    <s v="High"/>
    <n v="0"/>
    <n v="1"/>
    <x v="2"/>
    <x v="0"/>
    <n v="60"/>
    <x v="0"/>
    <b v="1"/>
    <b v="1"/>
    <b v="0"/>
    <b v="0"/>
  </r>
  <r>
    <x v="2"/>
    <x v="2158"/>
    <s v="Client_2818"/>
    <x v="1"/>
    <x v="4"/>
    <x v="0"/>
    <x v="163"/>
    <x v="2"/>
    <x v="2"/>
    <x v="1"/>
    <x v="1"/>
    <x v="0"/>
    <x v="0"/>
    <x v="31"/>
    <n v="2273.33"/>
    <n v="26"/>
    <s v="Medium"/>
    <n v="0"/>
    <n v="0"/>
    <x v="0"/>
    <x v="1"/>
    <n v="18"/>
    <x v="0"/>
    <b v="1"/>
    <b v="0"/>
    <b v="0"/>
    <b v="0"/>
  </r>
  <r>
    <x v="1"/>
    <x v="2159"/>
    <s v="Client_1592"/>
    <x v="1"/>
    <x v="6"/>
    <x v="3"/>
    <x v="277"/>
    <x v="2"/>
    <x v="2"/>
    <x v="0"/>
    <x v="1"/>
    <x v="6"/>
    <x v="6"/>
    <x v="670"/>
    <n v="3488.59"/>
    <n v="47"/>
    <s v="Medium"/>
    <n v="0"/>
    <n v="0"/>
    <x v="3"/>
    <x v="0"/>
    <n v="48"/>
    <x v="0"/>
    <b v="1"/>
    <b v="1"/>
    <b v="0"/>
    <b v="0"/>
  </r>
  <r>
    <x v="1"/>
    <x v="2160"/>
    <s v="Client_1176"/>
    <x v="4"/>
    <x v="0"/>
    <x v="2"/>
    <x v="101"/>
    <x v="2"/>
    <x v="2"/>
    <x v="1"/>
    <x v="1"/>
    <x v="4"/>
    <x v="4"/>
    <x v="173"/>
    <n v="4715.32"/>
    <n v="2"/>
    <s v="High"/>
    <n v="0"/>
    <n v="1"/>
    <x v="2"/>
    <x v="0"/>
    <n v="30"/>
    <x v="1"/>
    <b v="1"/>
    <b v="1"/>
    <b v="0"/>
    <b v="0"/>
  </r>
  <r>
    <x v="2"/>
    <x v="2161"/>
    <s v="Client_1583"/>
    <x v="0"/>
    <x v="8"/>
    <x v="0"/>
    <x v="546"/>
    <x v="1"/>
    <x v="1"/>
    <x v="1"/>
    <x v="0"/>
    <x v="0"/>
    <x v="0"/>
    <x v="671"/>
    <n v="1720"/>
    <n v="4"/>
    <s v="Low"/>
    <n v="0"/>
    <n v="0"/>
    <x v="0"/>
    <x v="0"/>
    <n v="54"/>
    <x v="2"/>
    <b v="1"/>
    <b v="1"/>
    <b v="0"/>
    <b v="0"/>
  </r>
  <r>
    <x v="0"/>
    <x v="2162"/>
    <s v="Client_2861"/>
    <x v="1"/>
    <x v="6"/>
    <x v="1"/>
    <x v="129"/>
    <x v="10"/>
    <x v="10"/>
    <x v="1"/>
    <x v="1"/>
    <x v="0"/>
    <x v="0"/>
    <x v="554"/>
    <n v="1292.52"/>
    <n v="47"/>
    <s v="Low"/>
    <n v="0"/>
    <n v="1"/>
    <x v="1"/>
    <x v="0"/>
    <n v="66"/>
    <x v="0"/>
    <b v="1"/>
    <b v="1"/>
    <b v="0"/>
    <b v="0"/>
  </r>
  <r>
    <x v="2"/>
    <x v="2163"/>
    <s v="Client_1839"/>
    <x v="0"/>
    <x v="13"/>
    <x v="4"/>
    <x v="698"/>
    <x v="11"/>
    <x v="11"/>
    <x v="1"/>
    <x v="2"/>
    <x v="1"/>
    <x v="1"/>
    <x v="283"/>
    <n v="2397.23"/>
    <n v="4"/>
    <s v="Medium"/>
    <n v="1"/>
    <n v="1"/>
    <x v="4"/>
    <x v="0"/>
    <n v="24"/>
    <x v="2"/>
    <b v="1"/>
    <b v="1"/>
    <b v="0"/>
    <b v="1"/>
  </r>
  <r>
    <x v="2"/>
    <x v="2164"/>
    <s v="Client_633"/>
    <x v="0"/>
    <x v="14"/>
    <x v="2"/>
    <x v="319"/>
    <x v="9"/>
    <x v="9"/>
    <x v="1"/>
    <x v="3"/>
    <x v="6"/>
    <x v="6"/>
    <x v="22"/>
    <n v="4997.5"/>
    <n v="8"/>
    <s v="High"/>
    <n v="0"/>
    <n v="1"/>
    <x v="2"/>
    <x v="0"/>
    <n v="48"/>
    <x v="0"/>
    <b v="1"/>
    <b v="1"/>
    <b v="0"/>
    <b v="0"/>
  </r>
  <r>
    <x v="1"/>
    <x v="2165"/>
    <s v="Client_1579"/>
    <x v="2"/>
    <x v="7"/>
    <x v="4"/>
    <x v="363"/>
    <x v="8"/>
    <x v="8"/>
    <x v="0"/>
    <x v="3"/>
    <x v="6"/>
    <x v="6"/>
    <x v="161"/>
    <n v="4782.37"/>
    <n v="43"/>
    <s v="High"/>
    <n v="1"/>
    <n v="1"/>
    <x v="4"/>
    <x v="0"/>
    <n v="48"/>
    <x v="0"/>
    <b v="1"/>
    <b v="1"/>
    <b v="0"/>
    <b v="1"/>
  </r>
  <r>
    <x v="1"/>
    <x v="2166"/>
    <s v="Client_1429"/>
    <x v="0"/>
    <x v="2"/>
    <x v="0"/>
    <x v="234"/>
    <x v="1"/>
    <x v="1"/>
    <x v="0"/>
    <x v="0"/>
    <x v="3"/>
    <x v="3"/>
    <x v="672"/>
    <n v="1751.48"/>
    <n v="11"/>
    <s v="Low"/>
    <n v="0"/>
    <n v="0"/>
    <x v="0"/>
    <x v="0"/>
    <n v="48"/>
    <x v="0"/>
    <b v="1"/>
    <b v="1"/>
    <b v="0"/>
    <b v="0"/>
  </r>
  <r>
    <x v="1"/>
    <x v="2167"/>
    <s v="Client_2277"/>
    <x v="1"/>
    <x v="11"/>
    <x v="0"/>
    <x v="652"/>
    <x v="9"/>
    <x v="9"/>
    <x v="0"/>
    <x v="3"/>
    <x v="2"/>
    <x v="2"/>
    <x v="673"/>
    <n v="3149.4"/>
    <n v="18"/>
    <s v="Medium"/>
    <n v="0"/>
    <n v="0"/>
    <x v="0"/>
    <x v="1"/>
    <n v="18"/>
    <x v="0"/>
    <b v="1"/>
    <b v="0"/>
    <b v="0"/>
    <b v="0"/>
  </r>
  <r>
    <x v="1"/>
    <x v="2168"/>
    <s v="Client_2139"/>
    <x v="2"/>
    <x v="14"/>
    <x v="2"/>
    <x v="623"/>
    <x v="2"/>
    <x v="2"/>
    <x v="0"/>
    <x v="1"/>
    <x v="6"/>
    <x v="6"/>
    <x v="638"/>
    <n v="3226.56"/>
    <n v="3"/>
    <s v="Medium"/>
    <n v="0"/>
    <n v="1"/>
    <x v="2"/>
    <x v="1"/>
    <n v="12"/>
    <x v="2"/>
    <b v="1"/>
    <b v="0"/>
    <b v="0"/>
    <b v="0"/>
  </r>
  <r>
    <x v="2"/>
    <x v="2169"/>
    <s v="Client_2893"/>
    <x v="3"/>
    <x v="12"/>
    <x v="1"/>
    <x v="292"/>
    <x v="9"/>
    <x v="9"/>
    <x v="1"/>
    <x v="3"/>
    <x v="1"/>
    <x v="1"/>
    <x v="109"/>
    <n v="1125.51"/>
    <n v="34"/>
    <s v="Low"/>
    <n v="0"/>
    <n v="1"/>
    <x v="1"/>
    <x v="2"/>
    <n v="0"/>
    <x v="0"/>
    <b v="1"/>
    <b v="0"/>
    <b v="0"/>
    <b v="0"/>
  </r>
  <r>
    <x v="3"/>
    <x v="2170"/>
    <s v="Client_2032"/>
    <x v="0"/>
    <x v="3"/>
    <x v="2"/>
    <x v="205"/>
    <x v="2"/>
    <x v="2"/>
    <x v="0"/>
    <x v="1"/>
    <x v="1"/>
    <x v="1"/>
    <x v="138"/>
    <n v="1132.68"/>
    <n v="39"/>
    <s v="Low"/>
    <n v="0"/>
    <n v="1"/>
    <x v="2"/>
    <x v="0"/>
    <n v="24"/>
    <x v="0"/>
    <b v="1"/>
    <b v="1"/>
    <b v="0"/>
    <b v="0"/>
  </r>
  <r>
    <x v="1"/>
    <x v="2171"/>
    <s v="Client_300"/>
    <x v="3"/>
    <x v="9"/>
    <x v="1"/>
    <x v="228"/>
    <x v="10"/>
    <x v="10"/>
    <x v="0"/>
    <x v="1"/>
    <x v="1"/>
    <x v="1"/>
    <x v="459"/>
    <n v="1982.34"/>
    <n v="34"/>
    <s v="Medium"/>
    <n v="0"/>
    <n v="1"/>
    <x v="1"/>
    <x v="2"/>
    <n v="0"/>
    <x v="0"/>
    <b v="1"/>
    <b v="0"/>
    <b v="0"/>
    <b v="0"/>
  </r>
  <r>
    <x v="3"/>
    <x v="2172"/>
    <s v="Client_1958"/>
    <x v="0"/>
    <x v="4"/>
    <x v="0"/>
    <x v="484"/>
    <x v="8"/>
    <x v="8"/>
    <x v="0"/>
    <x v="3"/>
    <x v="4"/>
    <x v="4"/>
    <x v="218"/>
    <n v="3363.66"/>
    <n v="50"/>
    <s v="Medium"/>
    <n v="0"/>
    <n v="0"/>
    <x v="0"/>
    <x v="0"/>
    <n v="24"/>
    <x v="0"/>
    <b v="1"/>
    <b v="1"/>
    <b v="0"/>
    <b v="0"/>
  </r>
  <r>
    <x v="1"/>
    <x v="2173"/>
    <s v="Client_064"/>
    <x v="1"/>
    <x v="14"/>
    <x v="2"/>
    <x v="473"/>
    <x v="9"/>
    <x v="9"/>
    <x v="1"/>
    <x v="3"/>
    <x v="3"/>
    <x v="3"/>
    <x v="194"/>
    <n v="3857.09"/>
    <n v="29"/>
    <s v="Medium"/>
    <n v="0"/>
    <n v="1"/>
    <x v="2"/>
    <x v="0"/>
    <n v="54"/>
    <x v="0"/>
    <b v="1"/>
    <b v="1"/>
    <b v="0"/>
    <b v="0"/>
  </r>
  <r>
    <x v="1"/>
    <x v="2174"/>
    <s v="Client_214"/>
    <x v="1"/>
    <x v="8"/>
    <x v="2"/>
    <x v="463"/>
    <x v="7"/>
    <x v="7"/>
    <x v="0"/>
    <x v="0"/>
    <x v="3"/>
    <x v="3"/>
    <x v="131"/>
    <n v="1765.76"/>
    <n v="8"/>
    <s v="Low"/>
    <n v="0"/>
    <n v="1"/>
    <x v="2"/>
    <x v="0"/>
    <n v="48"/>
    <x v="0"/>
    <b v="1"/>
    <b v="1"/>
    <b v="0"/>
    <b v="0"/>
  </r>
  <r>
    <x v="3"/>
    <x v="2175"/>
    <s v="Client_170"/>
    <x v="1"/>
    <x v="8"/>
    <x v="2"/>
    <x v="100"/>
    <x v="9"/>
    <x v="9"/>
    <x v="1"/>
    <x v="3"/>
    <x v="2"/>
    <x v="2"/>
    <x v="247"/>
    <n v="2308.0100000000002"/>
    <n v="8"/>
    <s v="Medium"/>
    <n v="0"/>
    <n v="1"/>
    <x v="2"/>
    <x v="1"/>
    <n v="18"/>
    <x v="0"/>
    <b v="1"/>
    <b v="0"/>
    <b v="0"/>
    <b v="0"/>
  </r>
  <r>
    <x v="3"/>
    <x v="2176"/>
    <s v="Client_2796"/>
    <x v="3"/>
    <x v="3"/>
    <x v="1"/>
    <x v="358"/>
    <x v="2"/>
    <x v="2"/>
    <x v="1"/>
    <x v="1"/>
    <x v="6"/>
    <x v="6"/>
    <x v="674"/>
    <n v="2989.34"/>
    <n v="13"/>
    <s v="Medium"/>
    <n v="0"/>
    <n v="1"/>
    <x v="1"/>
    <x v="0"/>
    <n v="24"/>
    <x v="0"/>
    <b v="1"/>
    <b v="1"/>
    <b v="0"/>
    <b v="0"/>
  </r>
  <r>
    <x v="0"/>
    <x v="2177"/>
    <s v="Client_2305"/>
    <x v="4"/>
    <x v="14"/>
    <x v="4"/>
    <x v="104"/>
    <x v="11"/>
    <x v="11"/>
    <x v="0"/>
    <x v="2"/>
    <x v="2"/>
    <x v="2"/>
    <x v="522"/>
    <n v="1184.96"/>
    <n v="19"/>
    <s v="Low"/>
    <n v="1"/>
    <n v="1"/>
    <x v="4"/>
    <x v="0"/>
    <n v="42"/>
    <x v="0"/>
    <b v="1"/>
    <b v="1"/>
    <b v="0"/>
    <b v="1"/>
  </r>
  <r>
    <x v="2"/>
    <x v="2178"/>
    <s v="Client_173"/>
    <x v="0"/>
    <x v="2"/>
    <x v="1"/>
    <x v="385"/>
    <x v="7"/>
    <x v="7"/>
    <x v="1"/>
    <x v="0"/>
    <x v="3"/>
    <x v="3"/>
    <x v="330"/>
    <n v="4144.59"/>
    <n v="46"/>
    <s v="High"/>
    <n v="0"/>
    <n v="1"/>
    <x v="1"/>
    <x v="0"/>
    <n v="36"/>
    <x v="0"/>
    <b v="1"/>
    <b v="1"/>
    <b v="0"/>
    <b v="0"/>
  </r>
  <r>
    <x v="1"/>
    <x v="2179"/>
    <s v="Client_553"/>
    <x v="3"/>
    <x v="2"/>
    <x v="3"/>
    <x v="267"/>
    <x v="7"/>
    <x v="7"/>
    <x v="0"/>
    <x v="0"/>
    <x v="3"/>
    <x v="3"/>
    <x v="68"/>
    <n v="1310.3800000000001"/>
    <n v="19"/>
    <s v="Low"/>
    <n v="0"/>
    <n v="0"/>
    <x v="3"/>
    <x v="1"/>
    <n v="6"/>
    <x v="0"/>
    <b v="1"/>
    <b v="0"/>
    <b v="0"/>
    <b v="0"/>
  </r>
  <r>
    <x v="2"/>
    <x v="2180"/>
    <s v="Client_669"/>
    <x v="3"/>
    <x v="11"/>
    <x v="0"/>
    <x v="598"/>
    <x v="10"/>
    <x v="10"/>
    <x v="1"/>
    <x v="1"/>
    <x v="2"/>
    <x v="2"/>
    <x v="201"/>
    <n v="3066.36"/>
    <n v="24"/>
    <s v="Medium"/>
    <n v="0"/>
    <n v="0"/>
    <x v="0"/>
    <x v="0"/>
    <n v="30"/>
    <x v="0"/>
    <b v="1"/>
    <b v="1"/>
    <b v="0"/>
    <b v="0"/>
  </r>
  <r>
    <x v="2"/>
    <x v="2181"/>
    <s v="Client_1446"/>
    <x v="0"/>
    <x v="3"/>
    <x v="4"/>
    <x v="343"/>
    <x v="3"/>
    <x v="3"/>
    <x v="1"/>
    <x v="2"/>
    <x v="0"/>
    <x v="0"/>
    <x v="675"/>
    <n v="1419.97"/>
    <n v="42"/>
    <s v="Low"/>
    <n v="1"/>
    <n v="1"/>
    <x v="4"/>
    <x v="0"/>
    <n v="24"/>
    <x v="0"/>
    <b v="1"/>
    <b v="1"/>
    <b v="0"/>
    <b v="1"/>
  </r>
  <r>
    <x v="3"/>
    <x v="2182"/>
    <s v="Client_1733"/>
    <x v="3"/>
    <x v="7"/>
    <x v="1"/>
    <x v="574"/>
    <x v="6"/>
    <x v="6"/>
    <x v="1"/>
    <x v="1"/>
    <x v="3"/>
    <x v="3"/>
    <x v="217"/>
    <n v="1391.51"/>
    <n v="9"/>
    <s v="Low"/>
    <n v="0"/>
    <n v="1"/>
    <x v="1"/>
    <x v="0"/>
    <n v="42"/>
    <x v="0"/>
    <b v="1"/>
    <b v="1"/>
    <b v="0"/>
    <b v="0"/>
  </r>
  <r>
    <x v="2"/>
    <x v="2183"/>
    <s v="Client_2709"/>
    <x v="0"/>
    <x v="8"/>
    <x v="2"/>
    <x v="243"/>
    <x v="3"/>
    <x v="3"/>
    <x v="1"/>
    <x v="2"/>
    <x v="2"/>
    <x v="2"/>
    <x v="54"/>
    <n v="4431.08"/>
    <n v="7"/>
    <s v="High"/>
    <n v="0"/>
    <n v="1"/>
    <x v="2"/>
    <x v="1"/>
    <n v="6"/>
    <x v="0"/>
    <b v="1"/>
    <b v="0"/>
    <b v="0"/>
    <b v="0"/>
  </r>
  <r>
    <x v="3"/>
    <x v="2184"/>
    <s v="Client_798"/>
    <x v="2"/>
    <x v="0"/>
    <x v="2"/>
    <x v="127"/>
    <x v="6"/>
    <x v="6"/>
    <x v="0"/>
    <x v="1"/>
    <x v="4"/>
    <x v="4"/>
    <x v="362"/>
    <n v="3961.89"/>
    <n v="21"/>
    <s v="High"/>
    <n v="0"/>
    <n v="1"/>
    <x v="2"/>
    <x v="0"/>
    <n v="48"/>
    <x v="0"/>
    <b v="1"/>
    <b v="1"/>
    <b v="0"/>
    <b v="0"/>
  </r>
  <r>
    <x v="3"/>
    <x v="2185"/>
    <s v="Client_305"/>
    <x v="0"/>
    <x v="12"/>
    <x v="0"/>
    <x v="424"/>
    <x v="9"/>
    <x v="9"/>
    <x v="0"/>
    <x v="3"/>
    <x v="6"/>
    <x v="6"/>
    <x v="415"/>
    <n v="4343.74"/>
    <n v="8"/>
    <s v="High"/>
    <n v="0"/>
    <n v="0"/>
    <x v="0"/>
    <x v="1"/>
    <n v="18"/>
    <x v="0"/>
    <b v="1"/>
    <b v="0"/>
    <b v="0"/>
    <b v="0"/>
  </r>
  <r>
    <x v="3"/>
    <x v="2186"/>
    <s v="Client_576"/>
    <x v="2"/>
    <x v="14"/>
    <x v="0"/>
    <x v="71"/>
    <x v="9"/>
    <x v="9"/>
    <x v="0"/>
    <x v="3"/>
    <x v="2"/>
    <x v="2"/>
    <x v="101"/>
    <n v="4368.32"/>
    <n v="45"/>
    <s v="High"/>
    <n v="0"/>
    <n v="0"/>
    <x v="0"/>
    <x v="1"/>
    <n v="18"/>
    <x v="0"/>
    <b v="1"/>
    <b v="0"/>
    <b v="0"/>
    <b v="0"/>
  </r>
  <r>
    <x v="1"/>
    <x v="2187"/>
    <s v="Client_018"/>
    <x v="1"/>
    <x v="9"/>
    <x v="0"/>
    <x v="126"/>
    <x v="5"/>
    <x v="5"/>
    <x v="1"/>
    <x v="2"/>
    <x v="4"/>
    <x v="4"/>
    <x v="179"/>
    <n v="1037.3"/>
    <n v="15"/>
    <s v="Low"/>
    <n v="0"/>
    <n v="0"/>
    <x v="0"/>
    <x v="2"/>
    <n v="0"/>
    <x v="0"/>
    <b v="1"/>
    <b v="0"/>
    <b v="0"/>
    <b v="0"/>
  </r>
  <r>
    <x v="0"/>
    <x v="2188"/>
    <s v="Client_902"/>
    <x v="2"/>
    <x v="2"/>
    <x v="1"/>
    <x v="163"/>
    <x v="2"/>
    <x v="2"/>
    <x v="1"/>
    <x v="1"/>
    <x v="0"/>
    <x v="0"/>
    <x v="200"/>
    <n v="3360.66"/>
    <n v="3"/>
    <s v="Medium"/>
    <n v="0"/>
    <n v="1"/>
    <x v="1"/>
    <x v="0"/>
    <n v="66"/>
    <x v="2"/>
    <b v="1"/>
    <b v="1"/>
    <b v="0"/>
    <b v="0"/>
  </r>
  <r>
    <x v="1"/>
    <x v="2189"/>
    <s v="Client_2421"/>
    <x v="3"/>
    <x v="2"/>
    <x v="3"/>
    <x v="679"/>
    <x v="8"/>
    <x v="8"/>
    <x v="0"/>
    <x v="3"/>
    <x v="1"/>
    <x v="1"/>
    <x v="34"/>
    <n v="1416.47"/>
    <n v="31"/>
    <s v="Low"/>
    <n v="0"/>
    <n v="0"/>
    <x v="3"/>
    <x v="2"/>
    <n v="0"/>
    <x v="0"/>
    <b v="1"/>
    <b v="0"/>
    <b v="0"/>
    <b v="0"/>
  </r>
  <r>
    <x v="1"/>
    <x v="2190"/>
    <s v="Client_630"/>
    <x v="3"/>
    <x v="13"/>
    <x v="2"/>
    <x v="553"/>
    <x v="6"/>
    <x v="6"/>
    <x v="1"/>
    <x v="1"/>
    <x v="2"/>
    <x v="2"/>
    <x v="178"/>
    <n v="2225.91"/>
    <n v="31"/>
    <s v="Medium"/>
    <n v="0"/>
    <n v="1"/>
    <x v="2"/>
    <x v="1"/>
    <n v="6"/>
    <x v="0"/>
    <b v="1"/>
    <b v="0"/>
    <b v="0"/>
    <b v="0"/>
  </r>
  <r>
    <x v="3"/>
    <x v="2191"/>
    <s v="Client_343"/>
    <x v="0"/>
    <x v="7"/>
    <x v="0"/>
    <x v="699"/>
    <x v="8"/>
    <x v="8"/>
    <x v="1"/>
    <x v="3"/>
    <x v="1"/>
    <x v="1"/>
    <x v="296"/>
    <n v="4324.5600000000004"/>
    <n v="35"/>
    <s v="High"/>
    <n v="0"/>
    <n v="0"/>
    <x v="0"/>
    <x v="0"/>
    <n v="48"/>
    <x v="0"/>
    <b v="1"/>
    <b v="1"/>
    <b v="0"/>
    <b v="0"/>
  </r>
  <r>
    <x v="1"/>
    <x v="2192"/>
    <s v="Client_2738"/>
    <x v="0"/>
    <x v="14"/>
    <x v="0"/>
    <x v="156"/>
    <x v="5"/>
    <x v="5"/>
    <x v="1"/>
    <x v="2"/>
    <x v="1"/>
    <x v="1"/>
    <x v="219"/>
    <n v="4909.63"/>
    <n v="42"/>
    <s v="High"/>
    <n v="0"/>
    <n v="0"/>
    <x v="0"/>
    <x v="0"/>
    <n v="36"/>
    <x v="0"/>
    <b v="1"/>
    <b v="1"/>
    <b v="0"/>
    <b v="0"/>
  </r>
  <r>
    <x v="2"/>
    <x v="2193"/>
    <s v="Client_2459"/>
    <x v="2"/>
    <x v="2"/>
    <x v="0"/>
    <x v="303"/>
    <x v="5"/>
    <x v="5"/>
    <x v="0"/>
    <x v="2"/>
    <x v="3"/>
    <x v="3"/>
    <x v="396"/>
    <n v="2176.7399999999998"/>
    <n v="32"/>
    <s v="Medium"/>
    <n v="0"/>
    <n v="0"/>
    <x v="0"/>
    <x v="0"/>
    <n v="42"/>
    <x v="0"/>
    <b v="1"/>
    <b v="1"/>
    <b v="0"/>
    <b v="0"/>
  </r>
  <r>
    <x v="0"/>
    <x v="2194"/>
    <s v="Client_416"/>
    <x v="0"/>
    <x v="10"/>
    <x v="1"/>
    <x v="354"/>
    <x v="4"/>
    <x v="4"/>
    <x v="0"/>
    <x v="3"/>
    <x v="3"/>
    <x v="3"/>
    <x v="85"/>
    <n v="2752.12"/>
    <n v="35"/>
    <s v="Medium"/>
    <n v="0"/>
    <n v="1"/>
    <x v="1"/>
    <x v="0"/>
    <n v="24"/>
    <x v="0"/>
    <b v="1"/>
    <b v="1"/>
    <b v="0"/>
    <b v="0"/>
  </r>
  <r>
    <x v="2"/>
    <x v="2195"/>
    <s v="Client_2009"/>
    <x v="1"/>
    <x v="8"/>
    <x v="0"/>
    <x v="260"/>
    <x v="3"/>
    <x v="3"/>
    <x v="0"/>
    <x v="2"/>
    <x v="2"/>
    <x v="2"/>
    <x v="248"/>
    <n v="1974.99"/>
    <n v="22"/>
    <s v="Low"/>
    <n v="0"/>
    <n v="0"/>
    <x v="0"/>
    <x v="0"/>
    <n v="42"/>
    <x v="0"/>
    <b v="1"/>
    <b v="1"/>
    <b v="0"/>
    <b v="0"/>
  </r>
  <r>
    <x v="3"/>
    <x v="2196"/>
    <s v="Client_071"/>
    <x v="3"/>
    <x v="3"/>
    <x v="1"/>
    <x v="390"/>
    <x v="7"/>
    <x v="7"/>
    <x v="0"/>
    <x v="0"/>
    <x v="5"/>
    <x v="5"/>
    <x v="486"/>
    <n v="1237.3499999999999"/>
    <n v="45"/>
    <s v="Low"/>
    <n v="0"/>
    <n v="1"/>
    <x v="1"/>
    <x v="1"/>
    <n v="18"/>
    <x v="0"/>
    <b v="1"/>
    <b v="0"/>
    <b v="0"/>
    <b v="0"/>
  </r>
  <r>
    <x v="0"/>
    <x v="2197"/>
    <s v="Client_1498"/>
    <x v="3"/>
    <x v="11"/>
    <x v="2"/>
    <x v="553"/>
    <x v="6"/>
    <x v="6"/>
    <x v="1"/>
    <x v="1"/>
    <x v="2"/>
    <x v="2"/>
    <x v="363"/>
    <n v="4013.4"/>
    <n v="31"/>
    <s v="High"/>
    <n v="0"/>
    <n v="1"/>
    <x v="2"/>
    <x v="0"/>
    <n v="42"/>
    <x v="0"/>
    <b v="1"/>
    <b v="1"/>
    <b v="0"/>
    <b v="0"/>
  </r>
  <r>
    <x v="3"/>
    <x v="2198"/>
    <s v="Client_2288"/>
    <x v="2"/>
    <x v="3"/>
    <x v="1"/>
    <x v="211"/>
    <x v="7"/>
    <x v="7"/>
    <x v="0"/>
    <x v="0"/>
    <x v="6"/>
    <x v="6"/>
    <x v="269"/>
    <n v="2654.85"/>
    <n v="16"/>
    <s v="Medium"/>
    <n v="0"/>
    <n v="1"/>
    <x v="1"/>
    <x v="1"/>
    <n v="12"/>
    <x v="0"/>
    <b v="1"/>
    <b v="0"/>
    <b v="0"/>
    <b v="0"/>
  </r>
  <r>
    <x v="3"/>
    <x v="2199"/>
    <s v="Client_668"/>
    <x v="1"/>
    <x v="5"/>
    <x v="2"/>
    <x v="438"/>
    <x v="8"/>
    <x v="8"/>
    <x v="0"/>
    <x v="3"/>
    <x v="3"/>
    <x v="3"/>
    <x v="485"/>
    <n v="2689.23"/>
    <n v="43"/>
    <s v="Medium"/>
    <n v="0"/>
    <n v="1"/>
    <x v="2"/>
    <x v="0"/>
    <n v="60"/>
    <x v="0"/>
    <b v="1"/>
    <b v="1"/>
    <b v="0"/>
    <b v="0"/>
  </r>
  <r>
    <x v="2"/>
    <x v="2200"/>
    <s v="Client_1337"/>
    <x v="2"/>
    <x v="1"/>
    <x v="1"/>
    <x v="184"/>
    <x v="1"/>
    <x v="1"/>
    <x v="0"/>
    <x v="0"/>
    <x v="0"/>
    <x v="0"/>
    <x v="505"/>
    <n v="3065.27"/>
    <n v="6"/>
    <s v="Medium"/>
    <n v="0"/>
    <n v="1"/>
    <x v="1"/>
    <x v="0"/>
    <n v="30"/>
    <x v="0"/>
    <b v="1"/>
    <b v="1"/>
    <b v="0"/>
    <b v="0"/>
  </r>
  <r>
    <x v="2"/>
    <x v="2201"/>
    <s v="Client_2448"/>
    <x v="0"/>
    <x v="4"/>
    <x v="1"/>
    <x v="478"/>
    <x v="10"/>
    <x v="10"/>
    <x v="1"/>
    <x v="1"/>
    <x v="0"/>
    <x v="0"/>
    <x v="62"/>
    <n v="4729.8100000000004"/>
    <n v="15"/>
    <s v="High"/>
    <n v="0"/>
    <n v="1"/>
    <x v="1"/>
    <x v="0"/>
    <n v="24"/>
    <x v="0"/>
    <b v="1"/>
    <b v="1"/>
    <b v="0"/>
    <b v="0"/>
  </r>
  <r>
    <x v="2"/>
    <x v="2202"/>
    <s v="Client_605"/>
    <x v="4"/>
    <x v="3"/>
    <x v="2"/>
    <x v="700"/>
    <x v="0"/>
    <x v="0"/>
    <x v="1"/>
    <x v="0"/>
    <x v="2"/>
    <x v="2"/>
    <x v="585"/>
    <n v="1931.14"/>
    <n v="5"/>
    <s v="Low"/>
    <n v="0"/>
    <n v="1"/>
    <x v="2"/>
    <x v="0"/>
    <n v="48"/>
    <x v="2"/>
    <b v="1"/>
    <b v="1"/>
    <b v="0"/>
    <b v="0"/>
  </r>
  <r>
    <x v="3"/>
    <x v="2203"/>
    <s v="Client_2500"/>
    <x v="0"/>
    <x v="10"/>
    <x v="0"/>
    <x v="529"/>
    <x v="1"/>
    <x v="1"/>
    <x v="1"/>
    <x v="0"/>
    <x v="5"/>
    <x v="5"/>
    <x v="194"/>
    <n v="4479.08"/>
    <n v="50"/>
    <s v="High"/>
    <n v="0"/>
    <n v="0"/>
    <x v="0"/>
    <x v="0"/>
    <n v="54"/>
    <x v="0"/>
    <b v="1"/>
    <b v="1"/>
    <b v="0"/>
    <b v="0"/>
  </r>
  <r>
    <x v="3"/>
    <x v="2204"/>
    <s v="Client_1275"/>
    <x v="2"/>
    <x v="4"/>
    <x v="0"/>
    <x v="305"/>
    <x v="9"/>
    <x v="9"/>
    <x v="0"/>
    <x v="3"/>
    <x v="0"/>
    <x v="0"/>
    <x v="499"/>
    <n v="1070.5899999999999"/>
    <n v="13"/>
    <s v="Low"/>
    <n v="0"/>
    <n v="0"/>
    <x v="0"/>
    <x v="1"/>
    <n v="18"/>
    <x v="0"/>
    <b v="1"/>
    <b v="0"/>
    <b v="0"/>
    <b v="0"/>
  </r>
  <r>
    <x v="2"/>
    <x v="2205"/>
    <s v="Client_2630"/>
    <x v="0"/>
    <x v="4"/>
    <x v="3"/>
    <x v="56"/>
    <x v="1"/>
    <x v="1"/>
    <x v="0"/>
    <x v="0"/>
    <x v="5"/>
    <x v="5"/>
    <x v="346"/>
    <n v="4415.24"/>
    <n v="30"/>
    <s v="High"/>
    <n v="0"/>
    <n v="0"/>
    <x v="3"/>
    <x v="0"/>
    <n v="48"/>
    <x v="0"/>
    <b v="1"/>
    <b v="1"/>
    <b v="0"/>
    <b v="0"/>
  </r>
  <r>
    <x v="2"/>
    <x v="2206"/>
    <s v="Client_047"/>
    <x v="2"/>
    <x v="5"/>
    <x v="2"/>
    <x v="325"/>
    <x v="11"/>
    <x v="11"/>
    <x v="1"/>
    <x v="2"/>
    <x v="6"/>
    <x v="6"/>
    <x v="36"/>
    <n v="3061.73"/>
    <n v="32"/>
    <s v="Medium"/>
    <n v="0"/>
    <n v="1"/>
    <x v="2"/>
    <x v="0"/>
    <n v="36"/>
    <x v="0"/>
    <b v="1"/>
    <b v="1"/>
    <b v="0"/>
    <b v="0"/>
  </r>
  <r>
    <x v="2"/>
    <x v="2207"/>
    <s v="Client_2197"/>
    <x v="0"/>
    <x v="1"/>
    <x v="1"/>
    <x v="355"/>
    <x v="2"/>
    <x v="2"/>
    <x v="0"/>
    <x v="1"/>
    <x v="6"/>
    <x v="6"/>
    <x v="121"/>
    <n v="4641.53"/>
    <n v="17"/>
    <s v="High"/>
    <n v="0"/>
    <n v="1"/>
    <x v="1"/>
    <x v="0"/>
    <n v="66"/>
    <x v="0"/>
    <b v="1"/>
    <b v="1"/>
    <b v="0"/>
    <b v="0"/>
  </r>
  <r>
    <x v="2"/>
    <x v="2208"/>
    <s v="Client_1487"/>
    <x v="4"/>
    <x v="8"/>
    <x v="1"/>
    <x v="74"/>
    <x v="11"/>
    <x v="11"/>
    <x v="0"/>
    <x v="2"/>
    <x v="4"/>
    <x v="4"/>
    <x v="108"/>
    <n v="1845.35"/>
    <n v="36"/>
    <s v="Low"/>
    <n v="0"/>
    <n v="1"/>
    <x v="1"/>
    <x v="0"/>
    <n v="30"/>
    <x v="0"/>
    <b v="1"/>
    <b v="1"/>
    <b v="0"/>
    <b v="0"/>
  </r>
  <r>
    <x v="3"/>
    <x v="2209"/>
    <s v="Client_1806"/>
    <x v="1"/>
    <x v="8"/>
    <x v="2"/>
    <x v="400"/>
    <x v="4"/>
    <x v="4"/>
    <x v="0"/>
    <x v="3"/>
    <x v="2"/>
    <x v="2"/>
    <x v="549"/>
    <n v="1544.42"/>
    <n v="9"/>
    <s v="Low"/>
    <n v="0"/>
    <n v="1"/>
    <x v="2"/>
    <x v="1"/>
    <n v="12"/>
    <x v="0"/>
    <b v="1"/>
    <b v="0"/>
    <b v="0"/>
    <b v="0"/>
  </r>
  <r>
    <x v="3"/>
    <x v="2210"/>
    <s v="Client_315"/>
    <x v="0"/>
    <x v="6"/>
    <x v="4"/>
    <x v="334"/>
    <x v="3"/>
    <x v="3"/>
    <x v="0"/>
    <x v="2"/>
    <x v="2"/>
    <x v="2"/>
    <x v="54"/>
    <n v="4949.8100000000004"/>
    <n v="23"/>
    <s v="High"/>
    <n v="1"/>
    <n v="1"/>
    <x v="4"/>
    <x v="1"/>
    <n v="6"/>
    <x v="0"/>
    <b v="1"/>
    <b v="0"/>
    <b v="0"/>
    <b v="1"/>
  </r>
  <r>
    <x v="0"/>
    <x v="2211"/>
    <s v="Client_1129"/>
    <x v="3"/>
    <x v="2"/>
    <x v="0"/>
    <x v="425"/>
    <x v="11"/>
    <x v="11"/>
    <x v="1"/>
    <x v="2"/>
    <x v="5"/>
    <x v="5"/>
    <x v="414"/>
    <n v="1287.95"/>
    <n v="25"/>
    <s v="Low"/>
    <n v="0"/>
    <n v="0"/>
    <x v="0"/>
    <x v="0"/>
    <n v="24"/>
    <x v="0"/>
    <b v="1"/>
    <b v="1"/>
    <b v="0"/>
    <b v="0"/>
  </r>
  <r>
    <x v="2"/>
    <x v="2212"/>
    <s v="Client_1774"/>
    <x v="2"/>
    <x v="6"/>
    <x v="0"/>
    <x v="255"/>
    <x v="8"/>
    <x v="8"/>
    <x v="1"/>
    <x v="3"/>
    <x v="4"/>
    <x v="4"/>
    <x v="654"/>
    <n v="3065.27"/>
    <n v="28"/>
    <s v="Medium"/>
    <n v="0"/>
    <n v="0"/>
    <x v="0"/>
    <x v="1"/>
    <n v="18"/>
    <x v="0"/>
    <b v="1"/>
    <b v="0"/>
    <b v="0"/>
    <b v="0"/>
  </r>
  <r>
    <x v="0"/>
    <x v="2213"/>
    <s v="Client_2055"/>
    <x v="2"/>
    <x v="6"/>
    <x v="2"/>
    <x v="683"/>
    <x v="0"/>
    <x v="0"/>
    <x v="0"/>
    <x v="0"/>
    <x v="4"/>
    <x v="4"/>
    <x v="525"/>
    <n v="4140.51"/>
    <n v="21"/>
    <s v="High"/>
    <n v="0"/>
    <n v="1"/>
    <x v="2"/>
    <x v="0"/>
    <n v="48"/>
    <x v="0"/>
    <b v="1"/>
    <b v="1"/>
    <b v="0"/>
    <b v="0"/>
  </r>
  <r>
    <x v="2"/>
    <x v="2214"/>
    <s v="Client_334"/>
    <x v="0"/>
    <x v="12"/>
    <x v="2"/>
    <x v="220"/>
    <x v="0"/>
    <x v="0"/>
    <x v="1"/>
    <x v="0"/>
    <x v="3"/>
    <x v="3"/>
    <x v="367"/>
    <n v="1573.01"/>
    <s v="N/A"/>
    <s v="Low"/>
    <n v="0"/>
    <n v="1"/>
    <x v="2"/>
    <x v="1"/>
    <n v="12"/>
    <x v="0"/>
    <b v="1"/>
    <b v="0"/>
    <b v="0"/>
    <b v="0"/>
  </r>
  <r>
    <x v="1"/>
    <x v="2215"/>
    <s v="Client_1795"/>
    <x v="3"/>
    <x v="4"/>
    <x v="3"/>
    <x v="151"/>
    <x v="6"/>
    <x v="6"/>
    <x v="0"/>
    <x v="1"/>
    <x v="1"/>
    <x v="1"/>
    <x v="192"/>
    <n v="1915.23"/>
    <n v="37"/>
    <s v="Low"/>
    <n v="0"/>
    <n v="0"/>
    <x v="3"/>
    <x v="0"/>
    <n v="36"/>
    <x v="0"/>
    <b v="1"/>
    <b v="1"/>
    <b v="0"/>
    <b v="0"/>
  </r>
  <r>
    <x v="2"/>
    <x v="2216"/>
    <s v="Client_2181"/>
    <x v="1"/>
    <x v="11"/>
    <x v="3"/>
    <x v="277"/>
    <x v="2"/>
    <x v="2"/>
    <x v="0"/>
    <x v="1"/>
    <x v="6"/>
    <x v="6"/>
    <x v="389"/>
    <n v="2032.63"/>
    <n v="43"/>
    <s v="Medium"/>
    <n v="0"/>
    <n v="0"/>
    <x v="3"/>
    <x v="0"/>
    <n v="54"/>
    <x v="0"/>
    <b v="1"/>
    <b v="1"/>
    <b v="0"/>
    <b v="0"/>
  </r>
  <r>
    <x v="2"/>
    <x v="2217"/>
    <s v="Client_1687"/>
    <x v="0"/>
    <x v="5"/>
    <x v="0"/>
    <x v="33"/>
    <x v="2"/>
    <x v="2"/>
    <x v="1"/>
    <x v="1"/>
    <x v="3"/>
    <x v="3"/>
    <x v="676"/>
    <n v="1021.83"/>
    <n v="9"/>
    <s v="Low"/>
    <n v="0"/>
    <n v="0"/>
    <x v="0"/>
    <x v="1"/>
    <n v="12"/>
    <x v="0"/>
    <b v="1"/>
    <b v="0"/>
    <b v="0"/>
    <b v="0"/>
  </r>
  <r>
    <x v="1"/>
    <x v="2218"/>
    <s v="Client_2361"/>
    <x v="4"/>
    <x v="11"/>
    <x v="2"/>
    <x v="85"/>
    <x v="6"/>
    <x v="6"/>
    <x v="0"/>
    <x v="1"/>
    <x v="4"/>
    <x v="4"/>
    <x v="359"/>
    <n v="1469.77"/>
    <n v="26"/>
    <s v="Low"/>
    <n v="0"/>
    <n v="1"/>
    <x v="2"/>
    <x v="0"/>
    <n v="24"/>
    <x v="0"/>
    <b v="1"/>
    <b v="1"/>
    <b v="0"/>
    <b v="0"/>
  </r>
  <r>
    <x v="2"/>
    <x v="2219"/>
    <s v="Client_150"/>
    <x v="4"/>
    <x v="6"/>
    <x v="0"/>
    <x v="616"/>
    <x v="9"/>
    <x v="9"/>
    <x v="0"/>
    <x v="3"/>
    <x v="5"/>
    <x v="5"/>
    <x v="538"/>
    <n v="2510.35"/>
    <n v="37"/>
    <s v="Medium"/>
    <n v="0"/>
    <n v="0"/>
    <x v="0"/>
    <x v="0"/>
    <n v="54"/>
    <x v="0"/>
    <b v="1"/>
    <b v="1"/>
    <b v="0"/>
    <b v="0"/>
  </r>
  <r>
    <x v="1"/>
    <x v="2220"/>
    <s v="Client_2430"/>
    <x v="1"/>
    <x v="2"/>
    <x v="4"/>
    <x v="669"/>
    <x v="6"/>
    <x v="6"/>
    <x v="1"/>
    <x v="1"/>
    <x v="1"/>
    <x v="1"/>
    <x v="172"/>
    <n v="2288.61"/>
    <n v="29"/>
    <s v="Medium"/>
    <n v="1"/>
    <n v="1"/>
    <x v="4"/>
    <x v="2"/>
    <n v="0"/>
    <x v="0"/>
    <b v="1"/>
    <b v="0"/>
    <b v="0"/>
    <b v="1"/>
  </r>
  <r>
    <x v="3"/>
    <x v="2221"/>
    <s v="Client_2173"/>
    <x v="0"/>
    <x v="13"/>
    <x v="2"/>
    <x v="383"/>
    <x v="2"/>
    <x v="2"/>
    <x v="0"/>
    <x v="1"/>
    <x v="5"/>
    <x v="5"/>
    <x v="108"/>
    <n v="1536.81"/>
    <n v="41"/>
    <s v="Low"/>
    <n v="0"/>
    <n v="1"/>
    <x v="2"/>
    <x v="0"/>
    <n v="30"/>
    <x v="0"/>
    <b v="1"/>
    <b v="1"/>
    <b v="0"/>
    <b v="0"/>
  </r>
  <r>
    <x v="2"/>
    <x v="2222"/>
    <s v="Client_2358"/>
    <x v="0"/>
    <x v="7"/>
    <x v="2"/>
    <x v="363"/>
    <x v="8"/>
    <x v="8"/>
    <x v="0"/>
    <x v="3"/>
    <x v="6"/>
    <x v="6"/>
    <x v="25"/>
    <n v="3285.3"/>
    <n v="49"/>
    <s v="Medium"/>
    <n v="0"/>
    <n v="1"/>
    <x v="2"/>
    <x v="2"/>
    <n v="0"/>
    <x v="0"/>
    <b v="1"/>
    <b v="0"/>
    <b v="0"/>
    <b v="0"/>
  </r>
  <r>
    <x v="0"/>
    <x v="2223"/>
    <s v="Client_1476"/>
    <x v="0"/>
    <x v="0"/>
    <x v="3"/>
    <x v="499"/>
    <x v="10"/>
    <x v="10"/>
    <x v="0"/>
    <x v="1"/>
    <x v="0"/>
    <x v="0"/>
    <x v="369"/>
    <n v="1733.39"/>
    <n v="22"/>
    <s v="Low"/>
    <n v="0"/>
    <n v="0"/>
    <x v="3"/>
    <x v="0"/>
    <n v="24"/>
    <x v="0"/>
    <b v="1"/>
    <b v="1"/>
    <b v="0"/>
    <b v="0"/>
  </r>
  <r>
    <x v="2"/>
    <x v="2224"/>
    <s v="Client_1377"/>
    <x v="3"/>
    <x v="6"/>
    <x v="3"/>
    <x v="562"/>
    <x v="1"/>
    <x v="1"/>
    <x v="0"/>
    <x v="0"/>
    <x v="1"/>
    <x v="1"/>
    <x v="547"/>
    <n v="1845.83"/>
    <n v="25"/>
    <s v="Low"/>
    <n v="0"/>
    <n v="0"/>
    <x v="3"/>
    <x v="0"/>
    <n v="54"/>
    <x v="0"/>
    <b v="1"/>
    <b v="1"/>
    <b v="0"/>
    <b v="0"/>
  </r>
  <r>
    <x v="0"/>
    <x v="2225"/>
    <s v="Client_1460"/>
    <x v="4"/>
    <x v="9"/>
    <x v="4"/>
    <x v="331"/>
    <x v="7"/>
    <x v="7"/>
    <x v="0"/>
    <x v="0"/>
    <x v="1"/>
    <x v="1"/>
    <x v="523"/>
    <n v="1431.67"/>
    <n v="14"/>
    <s v="Low"/>
    <n v="1"/>
    <n v="1"/>
    <x v="4"/>
    <x v="1"/>
    <n v="6"/>
    <x v="0"/>
    <b v="1"/>
    <b v="0"/>
    <b v="0"/>
    <b v="1"/>
  </r>
  <r>
    <x v="0"/>
    <x v="2226"/>
    <s v="Client_149"/>
    <x v="2"/>
    <x v="8"/>
    <x v="0"/>
    <x v="505"/>
    <x v="2"/>
    <x v="2"/>
    <x v="0"/>
    <x v="1"/>
    <x v="5"/>
    <x v="5"/>
    <x v="22"/>
    <n v="4140.51"/>
    <n v="40"/>
    <s v="High"/>
    <n v="0"/>
    <n v="0"/>
    <x v="0"/>
    <x v="0"/>
    <n v="48"/>
    <x v="0"/>
    <b v="1"/>
    <b v="1"/>
    <b v="0"/>
    <b v="0"/>
  </r>
  <r>
    <x v="3"/>
    <x v="2227"/>
    <s v="Client_1531"/>
    <x v="0"/>
    <x v="3"/>
    <x v="0"/>
    <x v="484"/>
    <x v="8"/>
    <x v="8"/>
    <x v="0"/>
    <x v="3"/>
    <x v="4"/>
    <x v="4"/>
    <x v="389"/>
    <n v="2040.87"/>
    <n v="49"/>
    <s v="Medium"/>
    <n v="0"/>
    <n v="0"/>
    <x v="0"/>
    <x v="0"/>
    <n v="54"/>
    <x v="0"/>
    <b v="1"/>
    <b v="1"/>
    <b v="0"/>
    <b v="0"/>
  </r>
  <r>
    <x v="3"/>
    <x v="2228"/>
    <s v="Client_2562"/>
    <x v="3"/>
    <x v="1"/>
    <x v="3"/>
    <x v="88"/>
    <x v="0"/>
    <x v="0"/>
    <x v="0"/>
    <x v="0"/>
    <x v="4"/>
    <x v="4"/>
    <x v="147"/>
    <n v="3192.77"/>
    <n v="21"/>
    <s v="Medium"/>
    <n v="0"/>
    <n v="0"/>
    <x v="3"/>
    <x v="0"/>
    <n v="42"/>
    <x v="0"/>
    <b v="1"/>
    <b v="1"/>
    <b v="0"/>
    <b v="0"/>
  </r>
  <r>
    <x v="1"/>
    <x v="2229"/>
    <s v="Client_777"/>
    <x v="1"/>
    <x v="5"/>
    <x v="1"/>
    <x v="221"/>
    <x v="2"/>
    <x v="2"/>
    <x v="1"/>
    <x v="1"/>
    <x v="5"/>
    <x v="5"/>
    <x v="344"/>
    <n v="3601.68"/>
    <n v="40"/>
    <s v="Medium"/>
    <n v="0"/>
    <n v="1"/>
    <x v="1"/>
    <x v="0"/>
    <n v="42"/>
    <x v="0"/>
    <b v="1"/>
    <b v="1"/>
    <b v="0"/>
    <b v="0"/>
  </r>
  <r>
    <x v="1"/>
    <x v="2230"/>
    <s v="Client_2743"/>
    <x v="0"/>
    <x v="6"/>
    <x v="0"/>
    <x v="80"/>
    <x v="9"/>
    <x v="9"/>
    <x v="0"/>
    <x v="3"/>
    <x v="0"/>
    <x v="0"/>
    <x v="677"/>
    <n v="4293.0200000000004"/>
    <n v="10"/>
    <s v="High"/>
    <n v="0"/>
    <n v="0"/>
    <x v="0"/>
    <x v="0"/>
    <n v="66"/>
    <x v="0"/>
    <b v="1"/>
    <b v="1"/>
    <b v="0"/>
    <b v="0"/>
  </r>
  <r>
    <x v="2"/>
    <x v="2231"/>
    <s v="Client_2370"/>
    <x v="0"/>
    <x v="5"/>
    <x v="0"/>
    <x v="114"/>
    <x v="9"/>
    <x v="9"/>
    <x v="1"/>
    <x v="3"/>
    <x v="2"/>
    <x v="2"/>
    <x v="40"/>
    <n v="3598.01"/>
    <n v="11"/>
    <s v="Medium"/>
    <n v="0"/>
    <n v="0"/>
    <x v="0"/>
    <x v="0"/>
    <n v="42"/>
    <x v="0"/>
    <b v="1"/>
    <b v="1"/>
    <b v="0"/>
    <b v="0"/>
  </r>
  <r>
    <x v="3"/>
    <x v="2232"/>
    <s v="Client_2110"/>
    <x v="4"/>
    <x v="11"/>
    <x v="3"/>
    <x v="517"/>
    <x v="11"/>
    <x v="11"/>
    <x v="0"/>
    <x v="2"/>
    <x v="6"/>
    <x v="6"/>
    <x v="414"/>
    <n v="4596.33"/>
    <n v="8"/>
    <s v="High"/>
    <n v="0"/>
    <n v="0"/>
    <x v="3"/>
    <x v="0"/>
    <n v="24"/>
    <x v="0"/>
    <b v="1"/>
    <b v="1"/>
    <b v="0"/>
    <b v="0"/>
  </r>
  <r>
    <x v="0"/>
    <x v="2233"/>
    <s v="Client_2489"/>
    <x v="4"/>
    <x v="2"/>
    <x v="0"/>
    <x v="559"/>
    <x v="7"/>
    <x v="7"/>
    <x v="1"/>
    <x v="0"/>
    <x v="4"/>
    <x v="4"/>
    <x v="678"/>
    <n v="1455.75"/>
    <n v="48"/>
    <s v="Low"/>
    <n v="0"/>
    <n v="0"/>
    <x v="0"/>
    <x v="2"/>
    <n v="0"/>
    <x v="0"/>
    <b v="1"/>
    <b v="0"/>
    <b v="0"/>
    <b v="0"/>
  </r>
  <r>
    <x v="1"/>
    <x v="2234"/>
    <s v="Client_2449"/>
    <x v="3"/>
    <x v="6"/>
    <x v="1"/>
    <x v="39"/>
    <x v="7"/>
    <x v="7"/>
    <x v="1"/>
    <x v="0"/>
    <x v="2"/>
    <x v="2"/>
    <x v="87"/>
    <n v="2170.5500000000002"/>
    <n v="21"/>
    <s v="Medium"/>
    <n v="0"/>
    <n v="1"/>
    <x v="1"/>
    <x v="0"/>
    <n v="60"/>
    <x v="0"/>
    <b v="1"/>
    <b v="1"/>
    <b v="0"/>
    <b v="0"/>
  </r>
  <r>
    <x v="2"/>
    <x v="2235"/>
    <s v="Client_372"/>
    <x v="2"/>
    <x v="4"/>
    <x v="2"/>
    <x v="118"/>
    <x v="1"/>
    <x v="1"/>
    <x v="1"/>
    <x v="0"/>
    <x v="3"/>
    <x v="3"/>
    <x v="79"/>
    <n v="3160.92"/>
    <n v="47"/>
    <s v="Medium"/>
    <n v="0"/>
    <n v="1"/>
    <x v="2"/>
    <x v="0"/>
    <n v="24"/>
    <x v="0"/>
    <b v="1"/>
    <b v="1"/>
    <b v="0"/>
    <b v="0"/>
  </r>
  <r>
    <x v="2"/>
    <x v="2236"/>
    <s v="Client_2680"/>
    <x v="4"/>
    <x v="9"/>
    <x v="0"/>
    <x v="4"/>
    <x v="4"/>
    <x v="4"/>
    <x v="0"/>
    <x v="3"/>
    <x v="0"/>
    <x v="0"/>
    <x v="274"/>
    <n v="4020.19"/>
    <n v="3"/>
    <s v="High"/>
    <n v="0"/>
    <n v="0"/>
    <x v="0"/>
    <x v="0"/>
    <n v="24"/>
    <x v="2"/>
    <b v="1"/>
    <b v="1"/>
    <b v="0"/>
    <b v="0"/>
  </r>
  <r>
    <x v="3"/>
    <x v="2237"/>
    <s v="Client_1577"/>
    <x v="4"/>
    <x v="12"/>
    <x v="0"/>
    <x v="308"/>
    <x v="5"/>
    <x v="5"/>
    <x v="0"/>
    <x v="2"/>
    <x v="3"/>
    <x v="3"/>
    <x v="106"/>
    <n v="3392.51"/>
    <n v="31"/>
    <s v="Medium"/>
    <n v="0"/>
    <n v="0"/>
    <x v="0"/>
    <x v="1"/>
    <n v="12"/>
    <x v="0"/>
    <b v="1"/>
    <b v="0"/>
    <b v="0"/>
    <b v="0"/>
  </r>
  <r>
    <x v="1"/>
    <x v="2238"/>
    <s v="Client_225"/>
    <x v="4"/>
    <x v="13"/>
    <x v="1"/>
    <x v="36"/>
    <x v="2"/>
    <x v="2"/>
    <x v="0"/>
    <x v="1"/>
    <x v="3"/>
    <x v="3"/>
    <x v="65"/>
    <n v="3522.29"/>
    <n v="34"/>
    <s v="Medium"/>
    <n v="0"/>
    <n v="1"/>
    <x v="1"/>
    <x v="0"/>
    <n v="66"/>
    <x v="0"/>
    <b v="1"/>
    <b v="1"/>
    <b v="0"/>
    <b v="0"/>
  </r>
  <r>
    <x v="3"/>
    <x v="2239"/>
    <s v="Client_2290"/>
    <x v="4"/>
    <x v="14"/>
    <x v="1"/>
    <x v="351"/>
    <x v="1"/>
    <x v="1"/>
    <x v="1"/>
    <x v="0"/>
    <x v="2"/>
    <x v="2"/>
    <x v="24"/>
    <n v="2391.6799999999998"/>
    <n v="34"/>
    <s v="Medium"/>
    <n v="0"/>
    <n v="1"/>
    <x v="1"/>
    <x v="1"/>
    <n v="12"/>
    <x v="0"/>
    <b v="1"/>
    <b v="0"/>
    <b v="0"/>
    <b v="0"/>
  </r>
  <r>
    <x v="3"/>
    <x v="2240"/>
    <s v="Client_1536"/>
    <x v="2"/>
    <x v="6"/>
    <x v="0"/>
    <x v="696"/>
    <x v="1"/>
    <x v="1"/>
    <x v="0"/>
    <x v="0"/>
    <x v="1"/>
    <x v="1"/>
    <x v="257"/>
    <n v="3753.38"/>
    <n v="2"/>
    <s v="Medium"/>
    <n v="0"/>
    <n v="0"/>
    <x v="0"/>
    <x v="0"/>
    <n v="42"/>
    <x v="1"/>
    <b v="1"/>
    <b v="1"/>
    <b v="0"/>
    <b v="0"/>
  </r>
  <r>
    <x v="2"/>
    <x v="2241"/>
    <s v="Client_380"/>
    <x v="1"/>
    <x v="1"/>
    <x v="1"/>
    <x v="526"/>
    <x v="10"/>
    <x v="10"/>
    <x v="1"/>
    <x v="1"/>
    <x v="6"/>
    <x v="6"/>
    <x v="21"/>
    <n v="3913.32"/>
    <n v="23"/>
    <s v="Medium"/>
    <n v="0"/>
    <n v="1"/>
    <x v="1"/>
    <x v="1"/>
    <n v="18"/>
    <x v="0"/>
    <b v="1"/>
    <b v="0"/>
    <b v="0"/>
    <b v="0"/>
  </r>
  <r>
    <x v="2"/>
    <x v="2242"/>
    <s v="Client_2168"/>
    <x v="3"/>
    <x v="12"/>
    <x v="2"/>
    <x v="654"/>
    <x v="3"/>
    <x v="3"/>
    <x v="1"/>
    <x v="2"/>
    <x v="5"/>
    <x v="5"/>
    <x v="338"/>
    <n v="2568.87"/>
    <n v="18"/>
    <s v="Medium"/>
    <n v="0"/>
    <n v="1"/>
    <x v="2"/>
    <x v="2"/>
    <n v="0"/>
    <x v="0"/>
    <b v="1"/>
    <b v="0"/>
    <b v="0"/>
    <b v="0"/>
  </r>
  <r>
    <x v="1"/>
    <x v="2243"/>
    <s v="Client_1908"/>
    <x v="0"/>
    <x v="7"/>
    <x v="0"/>
    <x v="322"/>
    <x v="10"/>
    <x v="10"/>
    <x v="0"/>
    <x v="1"/>
    <x v="6"/>
    <x v="6"/>
    <x v="15"/>
    <n v="2628.35"/>
    <n v="14"/>
    <s v="Medium"/>
    <n v="0"/>
    <n v="0"/>
    <x v="0"/>
    <x v="0"/>
    <n v="54"/>
    <x v="0"/>
    <b v="1"/>
    <b v="1"/>
    <b v="0"/>
    <b v="0"/>
  </r>
  <r>
    <x v="0"/>
    <x v="2244"/>
    <s v="Client_1450"/>
    <x v="4"/>
    <x v="5"/>
    <x v="0"/>
    <x v="480"/>
    <x v="9"/>
    <x v="9"/>
    <x v="1"/>
    <x v="3"/>
    <x v="5"/>
    <x v="5"/>
    <x v="264"/>
    <n v="4693.8500000000004"/>
    <n v="38"/>
    <s v="High"/>
    <n v="0"/>
    <n v="0"/>
    <x v="0"/>
    <x v="0"/>
    <n v="30"/>
    <x v="0"/>
    <b v="1"/>
    <b v="1"/>
    <b v="0"/>
    <b v="0"/>
  </r>
  <r>
    <x v="0"/>
    <x v="2245"/>
    <s v="Client_1206"/>
    <x v="2"/>
    <x v="5"/>
    <x v="4"/>
    <x v="493"/>
    <x v="0"/>
    <x v="0"/>
    <x v="1"/>
    <x v="0"/>
    <x v="5"/>
    <x v="5"/>
    <x v="604"/>
    <n v="2259.35"/>
    <n v="2"/>
    <s v="Medium"/>
    <n v="1"/>
    <n v="1"/>
    <x v="4"/>
    <x v="1"/>
    <n v="6"/>
    <x v="1"/>
    <b v="1"/>
    <b v="0"/>
    <b v="0"/>
    <b v="1"/>
  </r>
  <r>
    <x v="3"/>
    <x v="2246"/>
    <s v="Client_756"/>
    <x v="1"/>
    <x v="0"/>
    <x v="0"/>
    <x v="512"/>
    <x v="10"/>
    <x v="10"/>
    <x v="0"/>
    <x v="1"/>
    <x v="0"/>
    <x v="0"/>
    <x v="221"/>
    <n v="4011.68"/>
    <n v="2"/>
    <s v="High"/>
    <n v="0"/>
    <n v="0"/>
    <x v="0"/>
    <x v="0"/>
    <n v="54"/>
    <x v="1"/>
    <b v="1"/>
    <b v="1"/>
    <b v="0"/>
    <b v="0"/>
  </r>
  <r>
    <x v="2"/>
    <x v="2247"/>
    <s v="Client_281"/>
    <x v="1"/>
    <x v="4"/>
    <x v="4"/>
    <x v="701"/>
    <x v="10"/>
    <x v="10"/>
    <x v="0"/>
    <x v="1"/>
    <x v="0"/>
    <x v="0"/>
    <x v="589"/>
    <n v="1055.44"/>
    <n v="37"/>
    <s v="Low"/>
    <n v="1"/>
    <n v="1"/>
    <x v="4"/>
    <x v="0"/>
    <n v="60"/>
    <x v="0"/>
    <b v="1"/>
    <b v="1"/>
    <b v="0"/>
    <b v="1"/>
  </r>
  <r>
    <x v="0"/>
    <x v="2248"/>
    <s v="Client_128"/>
    <x v="3"/>
    <x v="10"/>
    <x v="0"/>
    <x v="433"/>
    <x v="5"/>
    <x v="5"/>
    <x v="0"/>
    <x v="2"/>
    <x v="0"/>
    <x v="0"/>
    <x v="679"/>
    <n v="1433.47"/>
    <n v="43"/>
    <s v="Low"/>
    <n v="0"/>
    <n v="0"/>
    <x v="0"/>
    <x v="2"/>
    <n v="0"/>
    <x v="0"/>
    <b v="1"/>
    <b v="0"/>
    <b v="0"/>
    <b v="0"/>
  </r>
  <r>
    <x v="0"/>
    <x v="2249"/>
    <s v="Client_434"/>
    <x v="4"/>
    <x v="2"/>
    <x v="4"/>
    <x v="625"/>
    <x v="0"/>
    <x v="0"/>
    <x v="1"/>
    <x v="0"/>
    <x v="4"/>
    <x v="4"/>
    <x v="680"/>
    <n v="3870.64"/>
    <n v="37"/>
    <s v="Medium"/>
    <n v="1"/>
    <n v="1"/>
    <x v="4"/>
    <x v="0"/>
    <n v="30"/>
    <x v="0"/>
    <b v="1"/>
    <b v="1"/>
    <b v="0"/>
    <b v="1"/>
  </r>
  <r>
    <x v="3"/>
    <x v="2250"/>
    <s v="Client_1081"/>
    <x v="3"/>
    <x v="12"/>
    <x v="1"/>
    <x v="176"/>
    <x v="0"/>
    <x v="0"/>
    <x v="0"/>
    <x v="0"/>
    <x v="1"/>
    <x v="1"/>
    <x v="290"/>
    <n v="4249.5200000000004"/>
    <n v="45"/>
    <s v="High"/>
    <n v="0"/>
    <n v="1"/>
    <x v="1"/>
    <x v="1"/>
    <n v="18"/>
    <x v="0"/>
    <b v="1"/>
    <b v="0"/>
    <b v="0"/>
    <b v="0"/>
  </r>
  <r>
    <x v="3"/>
    <x v="2251"/>
    <s v="Client_791"/>
    <x v="1"/>
    <x v="12"/>
    <x v="4"/>
    <x v="179"/>
    <x v="11"/>
    <x v="11"/>
    <x v="1"/>
    <x v="2"/>
    <x v="5"/>
    <x v="5"/>
    <x v="363"/>
    <n v="1599.07"/>
    <n v="30"/>
    <s v="Low"/>
    <n v="1"/>
    <n v="1"/>
    <x v="4"/>
    <x v="0"/>
    <n v="42"/>
    <x v="0"/>
    <b v="1"/>
    <b v="1"/>
    <b v="0"/>
    <b v="1"/>
  </r>
  <r>
    <x v="0"/>
    <x v="2252"/>
    <s v="Client_1974"/>
    <x v="3"/>
    <x v="8"/>
    <x v="2"/>
    <x v="30"/>
    <x v="3"/>
    <x v="3"/>
    <x v="0"/>
    <x v="2"/>
    <x v="3"/>
    <x v="3"/>
    <x v="678"/>
    <n v="2343.8200000000002"/>
    <n v="43"/>
    <s v="Medium"/>
    <n v="0"/>
    <n v="1"/>
    <x v="2"/>
    <x v="2"/>
    <n v="0"/>
    <x v="0"/>
    <b v="1"/>
    <b v="0"/>
    <b v="0"/>
    <b v="0"/>
  </r>
  <r>
    <x v="0"/>
    <x v="2253"/>
    <s v="Client_1388"/>
    <x v="0"/>
    <x v="4"/>
    <x v="1"/>
    <x v="591"/>
    <x v="3"/>
    <x v="3"/>
    <x v="0"/>
    <x v="2"/>
    <x v="0"/>
    <x v="0"/>
    <x v="184"/>
    <n v="4540.97"/>
    <n v="11"/>
    <s v="High"/>
    <n v="0"/>
    <n v="1"/>
    <x v="1"/>
    <x v="0"/>
    <n v="36"/>
    <x v="0"/>
    <b v="1"/>
    <b v="1"/>
    <b v="0"/>
    <b v="0"/>
  </r>
  <r>
    <x v="1"/>
    <x v="2254"/>
    <s v="Client_322"/>
    <x v="2"/>
    <x v="9"/>
    <x v="3"/>
    <x v="702"/>
    <x v="4"/>
    <x v="4"/>
    <x v="0"/>
    <x v="3"/>
    <x v="1"/>
    <x v="1"/>
    <x v="186"/>
    <n v="1709.68"/>
    <n v="23"/>
    <s v="Low"/>
    <n v="0"/>
    <n v="0"/>
    <x v="3"/>
    <x v="0"/>
    <n v="24"/>
    <x v="0"/>
    <b v="1"/>
    <b v="1"/>
    <b v="0"/>
    <b v="0"/>
  </r>
  <r>
    <x v="2"/>
    <x v="2255"/>
    <s v="Client_686"/>
    <x v="3"/>
    <x v="11"/>
    <x v="4"/>
    <x v="416"/>
    <x v="5"/>
    <x v="5"/>
    <x v="1"/>
    <x v="2"/>
    <x v="3"/>
    <x v="3"/>
    <x v="80"/>
    <n v="2924.84"/>
    <n v="1"/>
    <s v="Medium"/>
    <n v="1"/>
    <n v="1"/>
    <x v="4"/>
    <x v="0"/>
    <n v="54"/>
    <x v="1"/>
    <b v="1"/>
    <b v="1"/>
    <b v="0"/>
    <b v="1"/>
  </r>
  <r>
    <x v="1"/>
    <x v="2256"/>
    <s v="Client_107"/>
    <x v="4"/>
    <x v="9"/>
    <x v="4"/>
    <x v="314"/>
    <x v="9"/>
    <x v="9"/>
    <x v="1"/>
    <x v="3"/>
    <x v="1"/>
    <x v="1"/>
    <x v="473"/>
    <n v="1476.55"/>
    <n v="40"/>
    <s v="Low"/>
    <n v="1"/>
    <n v="1"/>
    <x v="4"/>
    <x v="1"/>
    <n v="6"/>
    <x v="0"/>
    <b v="1"/>
    <b v="0"/>
    <b v="0"/>
    <b v="1"/>
  </r>
  <r>
    <x v="2"/>
    <x v="2257"/>
    <s v="Client_002"/>
    <x v="1"/>
    <x v="1"/>
    <x v="1"/>
    <x v="391"/>
    <x v="9"/>
    <x v="9"/>
    <x v="0"/>
    <x v="3"/>
    <x v="4"/>
    <x v="4"/>
    <x v="133"/>
    <n v="2538.8200000000002"/>
    <n v="29"/>
    <s v="Medium"/>
    <n v="0"/>
    <n v="1"/>
    <x v="1"/>
    <x v="0"/>
    <n v="48"/>
    <x v="0"/>
    <b v="1"/>
    <b v="1"/>
    <b v="0"/>
    <b v="0"/>
  </r>
  <r>
    <x v="0"/>
    <x v="2258"/>
    <s v="Client_1293"/>
    <x v="3"/>
    <x v="0"/>
    <x v="1"/>
    <x v="393"/>
    <x v="2"/>
    <x v="2"/>
    <x v="1"/>
    <x v="1"/>
    <x v="3"/>
    <x v="3"/>
    <x v="328"/>
    <n v="3843.31"/>
    <n v="45"/>
    <s v="Medium"/>
    <n v="0"/>
    <n v="1"/>
    <x v="1"/>
    <x v="0"/>
    <n v="54"/>
    <x v="0"/>
    <b v="1"/>
    <b v="1"/>
    <b v="0"/>
    <b v="0"/>
  </r>
  <r>
    <x v="0"/>
    <x v="2259"/>
    <s v="Client_2112"/>
    <x v="0"/>
    <x v="2"/>
    <x v="0"/>
    <x v="683"/>
    <x v="0"/>
    <x v="0"/>
    <x v="0"/>
    <x v="0"/>
    <x v="4"/>
    <x v="4"/>
    <x v="681"/>
    <n v="2751.18"/>
    <n v="21"/>
    <s v="Medium"/>
    <n v="0"/>
    <n v="0"/>
    <x v="0"/>
    <x v="2"/>
    <n v="0"/>
    <x v="0"/>
    <b v="1"/>
    <b v="0"/>
    <b v="0"/>
    <b v="0"/>
  </r>
  <r>
    <x v="3"/>
    <x v="2260"/>
    <s v="Client_916"/>
    <x v="3"/>
    <x v="4"/>
    <x v="2"/>
    <x v="513"/>
    <x v="8"/>
    <x v="8"/>
    <x v="1"/>
    <x v="3"/>
    <x v="5"/>
    <x v="5"/>
    <x v="48"/>
    <n v="2366.36"/>
    <n v="26"/>
    <s v="Medium"/>
    <n v="0"/>
    <n v="1"/>
    <x v="2"/>
    <x v="0"/>
    <n v="30"/>
    <x v="0"/>
    <b v="1"/>
    <b v="1"/>
    <b v="0"/>
    <b v="0"/>
  </r>
  <r>
    <x v="1"/>
    <x v="2261"/>
    <s v="Client_412"/>
    <x v="0"/>
    <x v="14"/>
    <x v="0"/>
    <x v="703"/>
    <x v="2"/>
    <x v="2"/>
    <x v="0"/>
    <x v="1"/>
    <x v="3"/>
    <x v="3"/>
    <x v="44"/>
    <n v="3429.99"/>
    <n v="43"/>
    <s v="Medium"/>
    <n v="0"/>
    <n v="0"/>
    <x v="0"/>
    <x v="0"/>
    <n v="42"/>
    <x v="0"/>
    <b v="1"/>
    <b v="1"/>
    <b v="0"/>
    <b v="0"/>
  </r>
  <r>
    <x v="0"/>
    <x v="2262"/>
    <s v="Client_006"/>
    <x v="1"/>
    <x v="2"/>
    <x v="2"/>
    <x v="18"/>
    <x v="4"/>
    <x v="4"/>
    <x v="1"/>
    <x v="3"/>
    <x v="6"/>
    <x v="6"/>
    <x v="485"/>
    <n v="3478.09"/>
    <n v="14"/>
    <s v="Medium"/>
    <n v="0"/>
    <n v="1"/>
    <x v="2"/>
    <x v="0"/>
    <n v="60"/>
    <x v="0"/>
    <b v="1"/>
    <b v="1"/>
    <b v="0"/>
    <b v="0"/>
  </r>
  <r>
    <x v="2"/>
    <x v="2263"/>
    <s v="Client_1643"/>
    <x v="3"/>
    <x v="9"/>
    <x v="3"/>
    <x v="678"/>
    <x v="2"/>
    <x v="2"/>
    <x v="0"/>
    <x v="1"/>
    <x v="2"/>
    <x v="2"/>
    <x v="241"/>
    <n v="1121.48"/>
    <n v="15"/>
    <s v="Low"/>
    <n v="0"/>
    <n v="0"/>
    <x v="3"/>
    <x v="0"/>
    <n v="54"/>
    <x v="0"/>
    <b v="1"/>
    <b v="1"/>
    <b v="0"/>
    <b v="0"/>
  </r>
  <r>
    <x v="1"/>
    <x v="2264"/>
    <s v="Client_2710"/>
    <x v="1"/>
    <x v="12"/>
    <x v="2"/>
    <x v="183"/>
    <x v="8"/>
    <x v="8"/>
    <x v="1"/>
    <x v="3"/>
    <x v="0"/>
    <x v="0"/>
    <x v="304"/>
    <n v="2658.66"/>
    <n v="16"/>
    <s v="Medium"/>
    <n v="0"/>
    <n v="1"/>
    <x v="2"/>
    <x v="2"/>
    <n v="0"/>
    <x v="0"/>
    <b v="1"/>
    <b v="0"/>
    <b v="0"/>
    <b v="0"/>
  </r>
  <r>
    <x v="2"/>
    <x v="2265"/>
    <s v="Client_1704"/>
    <x v="0"/>
    <x v="8"/>
    <x v="1"/>
    <x v="349"/>
    <x v="4"/>
    <x v="4"/>
    <x v="1"/>
    <x v="3"/>
    <x v="1"/>
    <x v="1"/>
    <x v="96"/>
    <n v="4046.02"/>
    <n v="45"/>
    <s v="High"/>
    <n v="0"/>
    <n v="1"/>
    <x v="1"/>
    <x v="0"/>
    <n v="30"/>
    <x v="0"/>
    <b v="1"/>
    <b v="1"/>
    <b v="0"/>
    <b v="0"/>
  </r>
  <r>
    <x v="2"/>
    <x v="2266"/>
    <s v="Client_2228"/>
    <x v="4"/>
    <x v="14"/>
    <x v="2"/>
    <x v="704"/>
    <x v="4"/>
    <x v="4"/>
    <x v="0"/>
    <x v="3"/>
    <x v="3"/>
    <x v="3"/>
    <x v="468"/>
    <n v="3793.68"/>
    <n v="4"/>
    <s v="Medium"/>
    <n v="0"/>
    <n v="1"/>
    <x v="2"/>
    <x v="0"/>
    <n v="42"/>
    <x v="2"/>
    <b v="1"/>
    <b v="1"/>
    <b v="0"/>
    <b v="0"/>
  </r>
  <r>
    <x v="0"/>
    <x v="2267"/>
    <s v="Client_537"/>
    <x v="1"/>
    <x v="0"/>
    <x v="0"/>
    <x v="529"/>
    <x v="1"/>
    <x v="1"/>
    <x v="1"/>
    <x v="0"/>
    <x v="5"/>
    <x v="5"/>
    <x v="573"/>
    <n v="4983.4799999999996"/>
    <n v="1"/>
    <s v="High"/>
    <n v="0"/>
    <n v="0"/>
    <x v="0"/>
    <x v="1"/>
    <n v="6"/>
    <x v="1"/>
    <b v="1"/>
    <b v="0"/>
    <b v="0"/>
    <b v="0"/>
  </r>
  <r>
    <x v="2"/>
    <x v="2268"/>
    <s v="Client_1528"/>
    <x v="4"/>
    <x v="5"/>
    <x v="1"/>
    <x v="335"/>
    <x v="6"/>
    <x v="6"/>
    <x v="1"/>
    <x v="1"/>
    <x v="0"/>
    <x v="0"/>
    <x v="141"/>
    <n v="4226.3"/>
    <n v="34"/>
    <s v="High"/>
    <n v="0"/>
    <n v="1"/>
    <x v="1"/>
    <x v="0"/>
    <n v="36"/>
    <x v="0"/>
    <b v="1"/>
    <b v="1"/>
    <b v="0"/>
    <b v="0"/>
  </r>
  <r>
    <x v="3"/>
    <x v="2269"/>
    <s v="Client_379"/>
    <x v="3"/>
    <x v="11"/>
    <x v="2"/>
    <x v="705"/>
    <x v="6"/>
    <x v="6"/>
    <x v="0"/>
    <x v="1"/>
    <x v="6"/>
    <x v="6"/>
    <x v="551"/>
    <n v="1686.05"/>
    <n v="40"/>
    <s v="Low"/>
    <n v="0"/>
    <n v="1"/>
    <x v="2"/>
    <x v="1"/>
    <n v="6"/>
    <x v="0"/>
    <b v="1"/>
    <b v="0"/>
    <b v="0"/>
    <b v="0"/>
  </r>
  <r>
    <x v="3"/>
    <x v="2270"/>
    <s v="Client_110"/>
    <x v="1"/>
    <x v="6"/>
    <x v="4"/>
    <x v="609"/>
    <x v="5"/>
    <x v="5"/>
    <x v="1"/>
    <x v="2"/>
    <x v="0"/>
    <x v="0"/>
    <x v="667"/>
    <n v="1268.3800000000001"/>
    <n v="18"/>
    <s v="Low"/>
    <n v="1"/>
    <n v="1"/>
    <x v="4"/>
    <x v="1"/>
    <n v="6"/>
    <x v="0"/>
    <b v="1"/>
    <b v="0"/>
    <b v="0"/>
    <b v="1"/>
  </r>
  <r>
    <x v="1"/>
    <x v="2271"/>
    <s v="Client_2946"/>
    <x v="2"/>
    <x v="0"/>
    <x v="0"/>
    <x v="34"/>
    <x v="6"/>
    <x v="6"/>
    <x v="0"/>
    <x v="1"/>
    <x v="6"/>
    <x v="6"/>
    <x v="29"/>
    <n v="3434.05"/>
    <n v="1"/>
    <s v="Medium"/>
    <n v="0"/>
    <n v="0"/>
    <x v="0"/>
    <x v="0"/>
    <n v="54"/>
    <x v="1"/>
    <b v="1"/>
    <b v="1"/>
    <b v="0"/>
    <b v="0"/>
  </r>
  <r>
    <x v="2"/>
    <x v="2272"/>
    <s v="Client_2467"/>
    <x v="1"/>
    <x v="13"/>
    <x v="4"/>
    <x v="318"/>
    <x v="1"/>
    <x v="1"/>
    <x v="1"/>
    <x v="0"/>
    <x v="1"/>
    <x v="1"/>
    <x v="549"/>
    <n v="4713.95"/>
    <n v="43"/>
    <s v="High"/>
    <n v="1"/>
    <n v="1"/>
    <x v="4"/>
    <x v="1"/>
    <n v="12"/>
    <x v="0"/>
    <b v="1"/>
    <b v="0"/>
    <b v="0"/>
    <b v="1"/>
  </r>
  <r>
    <x v="0"/>
    <x v="2273"/>
    <s v="Client_2993"/>
    <x v="2"/>
    <x v="7"/>
    <x v="1"/>
    <x v="298"/>
    <x v="11"/>
    <x v="11"/>
    <x v="0"/>
    <x v="2"/>
    <x v="1"/>
    <x v="1"/>
    <x v="682"/>
    <n v="4390.1000000000004"/>
    <s v="N/A"/>
    <s v="High"/>
    <n v="0"/>
    <n v="1"/>
    <x v="1"/>
    <x v="2"/>
    <n v="0"/>
    <x v="0"/>
    <b v="1"/>
    <b v="0"/>
    <b v="0"/>
    <b v="0"/>
  </r>
  <r>
    <x v="2"/>
    <x v="2274"/>
    <s v="Client_1286"/>
    <x v="3"/>
    <x v="0"/>
    <x v="2"/>
    <x v="312"/>
    <x v="0"/>
    <x v="0"/>
    <x v="0"/>
    <x v="0"/>
    <x v="6"/>
    <x v="6"/>
    <x v="348"/>
    <n v="3657.88"/>
    <n v="2"/>
    <s v="Medium"/>
    <n v="0"/>
    <n v="1"/>
    <x v="2"/>
    <x v="0"/>
    <n v="36"/>
    <x v="1"/>
    <b v="1"/>
    <b v="1"/>
    <b v="0"/>
    <b v="0"/>
  </r>
  <r>
    <x v="3"/>
    <x v="2275"/>
    <s v="Client_503"/>
    <x v="3"/>
    <x v="13"/>
    <x v="2"/>
    <x v="695"/>
    <x v="3"/>
    <x v="3"/>
    <x v="1"/>
    <x v="2"/>
    <x v="3"/>
    <x v="3"/>
    <x v="45"/>
    <n v="2188.66"/>
    <n v="21"/>
    <s v="Medium"/>
    <n v="0"/>
    <n v="1"/>
    <x v="2"/>
    <x v="0"/>
    <n v="54"/>
    <x v="0"/>
    <b v="1"/>
    <b v="1"/>
    <b v="0"/>
    <b v="0"/>
  </r>
  <r>
    <x v="0"/>
    <x v="2276"/>
    <s v="Client_1240"/>
    <x v="3"/>
    <x v="12"/>
    <x v="1"/>
    <x v="539"/>
    <x v="0"/>
    <x v="0"/>
    <x v="0"/>
    <x v="0"/>
    <x v="1"/>
    <x v="1"/>
    <x v="93"/>
    <n v="1498.59"/>
    <n v="37"/>
    <s v="Low"/>
    <n v="0"/>
    <n v="1"/>
    <x v="1"/>
    <x v="0"/>
    <n v="66"/>
    <x v="0"/>
    <b v="1"/>
    <b v="1"/>
    <b v="0"/>
    <b v="0"/>
  </r>
  <r>
    <x v="0"/>
    <x v="2277"/>
    <s v="Client_174"/>
    <x v="0"/>
    <x v="6"/>
    <x v="0"/>
    <x v="63"/>
    <x v="11"/>
    <x v="11"/>
    <x v="1"/>
    <x v="2"/>
    <x v="2"/>
    <x v="2"/>
    <x v="683"/>
    <n v="4487.83"/>
    <n v="2"/>
    <s v="High"/>
    <n v="0"/>
    <n v="0"/>
    <x v="0"/>
    <x v="0"/>
    <n v="54"/>
    <x v="1"/>
    <b v="1"/>
    <b v="1"/>
    <b v="0"/>
    <b v="0"/>
  </r>
  <r>
    <x v="0"/>
    <x v="2278"/>
    <s v="Client_809"/>
    <x v="3"/>
    <x v="6"/>
    <x v="2"/>
    <x v="564"/>
    <x v="7"/>
    <x v="7"/>
    <x v="1"/>
    <x v="0"/>
    <x v="0"/>
    <x v="0"/>
    <x v="186"/>
    <n v="3840.92"/>
    <n v="12"/>
    <s v="Medium"/>
    <n v="0"/>
    <n v="1"/>
    <x v="2"/>
    <x v="0"/>
    <n v="24"/>
    <x v="0"/>
    <b v="1"/>
    <b v="1"/>
    <b v="0"/>
    <b v="0"/>
  </r>
  <r>
    <x v="2"/>
    <x v="2279"/>
    <s v="Client_2617"/>
    <x v="2"/>
    <x v="4"/>
    <x v="3"/>
    <x v="31"/>
    <x v="4"/>
    <x v="4"/>
    <x v="0"/>
    <x v="3"/>
    <x v="4"/>
    <x v="4"/>
    <x v="348"/>
    <n v="3442.16"/>
    <n v="33"/>
    <s v="Medium"/>
    <n v="0"/>
    <n v="0"/>
    <x v="3"/>
    <x v="0"/>
    <n v="36"/>
    <x v="0"/>
    <b v="1"/>
    <b v="1"/>
    <b v="0"/>
    <b v="0"/>
  </r>
  <r>
    <x v="1"/>
    <x v="2280"/>
    <s v="Client_2307"/>
    <x v="0"/>
    <x v="3"/>
    <x v="2"/>
    <x v="366"/>
    <x v="4"/>
    <x v="4"/>
    <x v="1"/>
    <x v="3"/>
    <x v="0"/>
    <x v="0"/>
    <x v="556"/>
    <n v="1641.42"/>
    <n v="35"/>
    <s v="Low"/>
    <n v="0"/>
    <n v="1"/>
    <x v="2"/>
    <x v="0"/>
    <n v="42"/>
    <x v="0"/>
    <b v="1"/>
    <b v="1"/>
    <b v="0"/>
    <b v="0"/>
  </r>
  <r>
    <x v="3"/>
    <x v="2281"/>
    <s v="Client_2874"/>
    <x v="4"/>
    <x v="3"/>
    <x v="2"/>
    <x v="456"/>
    <x v="10"/>
    <x v="10"/>
    <x v="1"/>
    <x v="1"/>
    <x v="5"/>
    <x v="5"/>
    <x v="541"/>
    <n v="3491.93"/>
    <n v="47"/>
    <s v="Medium"/>
    <n v="0"/>
    <n v="1"/>
    <x v="2"/>
    <x v="1"/>
    <n v="12"/>
    <x v="0"/>
    <b v="1"/>
    <b v="0"/>
    <b v="0"/>
    <b v="0"/>
  </r>
  <r>
    <x v="2"/>
    <x v="2282"/>
    <s v="Client_288"/>
    <x v="1"/>
    <x v="6"/>
    <x v="1"/>
    <x v="236"/>
    <x v="5"/>
    <x v="5"/>
    <x v="1"/>
    <x v="2"/>
    <x v="6"/>
    <x v="6"/>
    <x v="118"/>
    <n v="2988.79"/>
    <n v="15"/>
    <s v="Medium"/>
    <n v="0"/>
    <n v="1"/>
    <x v="1"/>
    <x v="1"/>
    <n v="12"/>
    <x v="0"/>
    <b v="1"/>
    <b v="0"/>
    <b v="0"/>
    <b v="0"/>
  </r>
  <r>
    <x v="2"/>
    <x v="2283"/>
    <s v="Client_2060"/>
    <x v="0"/>
    <x v="6"/>
    <x v="4"/>
    <x v="401"/>
    <x v="2"/>
    <x v="2"/>
    <x v="1"/>
    <x v="1"/>
    <x v="4"/>
    <x v="4"/>
    <x v="1"/>
    <n v="2695.3"/>
    <n v="9"/>
    <s v="Medium"/>
    <n v="1"/>
    <n v="1"/>
    <x v="4"/>
    <x v="0"/>
    <n v="60"/>
    <x v="0"/>
    <b v="1"/>
    <b v="1"/>
    <b v="0"/>
    <b v="1"/>
  </r>
  <r>
    <x v="0"/>
    <x v="2284"/>
    <s v="Client_1675"/>
    <x v="1"/>
    <x v="12"/>
    <x v="3"/>
    <x v="52"/>
    <x v="3"/>
    <x v="3"/>
    <x v="1"/>
    <x v="2"/>
    <x v="3"/>
    <x v="3"/>
    <x v="36"/>
    <n v="1878.03"/>
    <n v="36"/>
    <s v="Low"/>
    <n v="0"/>
    <n v="0"/>
    <x v="3"/>
    <x v="0"/>
    <n v="36"/>
    <x v="0"/>
    <b v="1"/>
    <b v="1"/>
    <b v="0"/>
    <b v="0"/>
  </r>
  <r>
    <x v="0"/>
    <x v="2285"/>
    <s v="Client_2258"/>
    <x v="1"/>
    <x v="7"/>
    <x v="1"/>
    <x v="656"/>
    <x v="11"/>
    <x v="11"/>
    <x v="0"/>
    <x v="2"/>
    <x v="3"/>
    <x v="3"/>
    <x v="87"/>
    <n v="3526.52"/>
    <n v="18"/>
    <s v="Medium"/>
    <n v="0"/>
    <n v="1"/>
    <x v="1"/>
    <x v="0"/>
    <n v="60"/>
    <x v="0"/>
    <b v="1"/>
    <b v="1"/>
    <b v="0"/>
    <b v="0"/>
  </r>
  <r>
    <x v="0"/>
    <x v="2286"/>
    <s v="Client_1439"/>
    <x v="0"/>
    <x v="8"/>
    <x v="2"/>
    <x v="279"/>
    <x v="5"/>
    <x v="5"/>
    <x v="1"/>
    <x v="2"/>
    <x v="2"/>
    <x v="2"/>
    <x v="89"/>
    <n v="3369.46"/>
    <n v="33"/>
    <s v="Medium"/>
    <n v="0"/>
    <n v="1"/>
    <x v="2"/>
    <x v="0"/>
    <n v="48"/>
    <x v="0"/>
    <b v="1"/>
    <b v="1"/>
    <b v="0"/>
    <b v="0"/>
  </r>
  <r>
    <x v="0"/>
    <x v="2287"/>
    <s v="Client_005"/>
    <x v="3"/>
    <x v="0"/>
    <x v="1"/>
    <x v="341"/>
    <x v="1"/>
    <x v="1"/>
    <x v="1"/>
    <x v="0"/>
    <x v="2"/>
    <x v="2"/>
    <x v="208"/>
    <n v="2174.0500000000002"/>
    <n v="19"/>
    <s v="Medium"/>
    <n v="0"/>
    <n v="1"/>
    <x v="1"/>
    <x v="2"/>
    <n v="0"/>
    <x v="0"/>
    <b v="1"/>
    <b v="0"/>
    <b v="0"/>
    <b v="0"/>
  </r>
  <r>
    <x v="3"/>
    <x v="2288"/>
    <s v="Client_973"/>
    <x v="3"/>
    <x v="12"/>
    <x v="0"/>
    <x v="99"/>
    <x v="11"/>
    <x v="11"/>
    <x v="1"/>
    <x v="2"/>
    <x v="4"/>
    <x v="4"/>
    <x v="300"/>
    <n v="2189.27"/>
    <n v="46"/>
    <s v="Medium"/>
    <n v="0"/>
    <n v="0"/>
    <x v="0"/>
    <x v="0"/>
    <n v="42"/>
    <x v="0"/>
    <b v="1"/>
    <b v="1"/>
    <b v="0"/>
    <b v="0"/>
  </r>
  <r>
    <x v="2"/>
    <x v="2289"/>
    <s v="Client_1566"/>
    <x v="1"/>
    <x v="8"/>
    <x v="2"/>
    <x v="165"/>
    <x v="1"/>
    <x v="1"/>
    <x v="1"/>
    <x v="0"/>
    <x v="6"/>
    <x v="6"/>
    <x v="524"/>
    <n v="4713.95"/>
    <n v="27"/>
    <s v="High"/>
    <n v="0"/>
    <n v="1"/>
    <x v="2"/>
    <x v="0"/>
    <n v="30"/>
    <x v="0"/>
    <b v="1"/>
    <b v="1"/>
    <b v="0"/>
    <b v="0"/>
  </r>
  <r>
    <x v="0"/>
    <x v="2290"/>
    <s v="Client_974"/>
    <x v="1"/>
    <x v="0"/>
    <x v="4"/>
    <x v="297"/>
    <x v="10"/>
    <x v="10"/>
    <x v="0"/>
    <x v="1"/>
    <x v="1"/>
    <x v="1"/>
    <x v="38"/>
    <n v="4384.13"/>
    <n v="1"/>
    <s v="High"/>
    <n v="1"/>
    <n v="1"/>
    <x v="4"/>
    <x v="1"/>
    <n v="18"/>
    <x v="1"/>
    <b v="1"/>
    <b v="0"/>
    <b v="0"/>
    <b v="1"/>
  </r>
  <r>
    <x v="1"/>
    <x v="2291"/>
    <s v="Client_182"/>
    <x v="1"/>
    <x v="14"/>
    <x v="2"/>
    <x v="627"/>
    <x v="0"/>
    <x v="0"/>
    <x v="1"/>
    <x v="0"/>
    <x v="5"/>
    <x v="5"/>
    <x v="88"/>
    <n v="1842.34"/>
    <n v="31"/>
    <s v="Low"/>
    <n v="0"/>
    <n v="1"/>
    <x v="2"/>
    <x v="0"/>
    <n v="48"/>
    <x v="0"/>
    <b v="1"/>
    <b v="1"/>
    <b v="0"/>
    <b v="0"/>
  </r>
  <r>
    <x v="2"/>
    <x v="2292"/>
    <s v="Client_1385"/>
    <x v="0"/>
    <x v="9"/>
    <x v="1"/>
    <x v="50"/>
    <x v="8"/>
    <x v="8"/>
    <x v="0"/>
    <x v="3"/>
    <x v="3"/>
    <x v="3"/>
    <x v="310"/>
    <n v="4560.96"/>
    <n v="17"/>
    <s v="High"/>
    <n v="0"/>
    <n v="1"/>
    <x v="1"/>
    <x v="0"/>
    <n v="36"/>
    <x v="0"/>
    <b v="1"/>
    <b v="1"/>
    <b v="0"/>
    <b v="0"/>
  </r>
  <r>
    <x v="0"/>
    <x v="2293"/>
    <s v="Client_475"/>
    <x v="1"/>
    <x v="12"/>
    <x v="2"/>
    <x v="347"/>
    <x v="0"/>
    <x v="0"/>
    <x v="0"/>
    <x v="0"/>
    <x v="0"/>
    <x v="0"/>
    <x v="1"/>
    <n v="1397.72"/>
    <n v="37"/>
    <s v="Low"/>
    <n v="0"/>
    <n v="1"/>
    <x v="2"/>
    <x v="0"/>
    <n v="60"/>
    <x v="0"/>
    <b v="1"/>
    <b v="1"/>
    <b v="0"/>
    <b v="0"/>
  </r>
  <r>
    <x v="0"/>
    <x v="2294"/>
    <s v="Client_727"/>
    <x v="1"/>
    <x v="11"/>
    <x v="0"/>
    <x v="81"/>
    <x v="4"/>
    <x v="4"/>
    <x v="0"/>
    <x v="3"/>
    <x v="4"/>
    <x v="4"/>
    <x v="106"/>
    <n v="1771.2"/>
    <n v="46"/>
    <s v="Low"/>
    <n v="0"/>
    <n v="0"/>
    <x v="0"/>
    <x v="1"/>
    <n v="12"/>
    <x v="0"/>
    <b v="1"/>
    <b v="0"/>
    <b v="0"/>
    <b v="0"/>
  </r>
  <r>
    <x v="0"/>
    <x v="2295"/>
    <s v="Client_1538"/>
    <x v="1"/>
    <x v="11"/>
    <x v="3"/>
    <x v="706"/>
    <x v="8"/>
    <x v="8"/>
    <x v="0"/>
    <x v="3"/>
    <x v="4"/>
    <x v="4"/>
    <x v="594"/>
    <n v="4512.62"/>
    <n v="46"/>
    <s v="High"/>
    <n v="0"/>
    <n v="0"/>
    <x v="3"/>
    <x v="0"/>
    <n v="66"/>
    <x v="0"/>
    <b v="1"/>
    <b v="1"/>
    <b v="0"/>
    <b v="0"/>
  </r>
  <r>
    <x v="3"/>
    <x v="2296"/>
    <s v="Client_333"/>
    <x v="1"/>
    <x v="10"/>
    <x v="3"/>
    <x v="120"/>
    <x v="1"/>
    <x v="1"/>
    <x v="1"/>
    <x v="0"/>
    <x v="1"/>
    <x v="1"/>
    <x v="84"/>
    <n v="4760.82"/>
    <n v="21"/>
    <s v="High"/>
    <n v="0"/>
    <n v="0"/>
    <x v="3"/>
    <x v="0"/>
    <n v="24"/>
    <x v="0"/>
    <b v="1"/>
    <b v="1"/>
    <b v="0"/>
    <b v="0"/>
  </r>
  <r>
    <x v="1"/>
    <x v="2297"/>
    <s v="Client_2926"/>
    <x v="4"/>
    <x v="14"/>
    <x v="4"/>
    <x v="166"/>
    <x v="9"/>
    <x v="9"/>
    <x v="1"/>
    <x v="3"/>
    <x v="0"/>
    <x v="0"/>
    <x v="307"/>
    <n v="3473.44"/>
    <n v="8"/>
    <s v="Medium"/>
    <n v="1"/>
    <n v="1"/>
    <x v="4"/>
    <x v="0"/>
    <n v="60"/>
    <x v="0"/>
    <b v="1"/>
    <b v="1"/>
    <b v="0"/>
    <b v="1"/>
  </r>
  <r>
    <x v="1"/>
    <x v="2298"/>
    <s v="Client_336"/>
    <x v="0"/>
    <x v="11"/>
    <x v="0"/>
    <x v="419"/>
    <x v="10"/>
    <x v="10"/>
    <x v="1"/>
    <x v="1"/>
    <x v="4"/>
    <x v="4"/>
    <x v="684"/>
    <n v="2672.14"/>
    <n v="21"/>
    <s v="Medium"/>
    <n v="0"/>
    <n v="0"/>
    <x v="0"/>
    <x v="0"/>
    <n v="54"/>
    <x v="0"/>
    <b v="1"/>
    <b v="1"/>
    <b v="0"/>
    <b v="0"/>
  </r>
  <r>
    <x v="2"/>
    <x v="2299"/>
    <s v="Client_2692"/>
    <x v="2"/>
    <x v="11"/>
    <x v="3"/>
    <x v="577"/>
    <x v="11"/>
    <x v="11"/>
    <x v="0"/>
    <x v="2"/>
    <x v="2"/>
    <x v="2"/>
    <x v="274"/>
    <n v="2489.0300000000002"/>
    <n v="32"/>
    <s v="Medium"/>
    <n v="0"/>
    <n v="0"/>
    <x v="3"/>
    <x v="0"/>
    <n v="24"/>
    <x v="0"/>
    <b v="1"/>
    <b v="1"/>
    <b v="0"/>
    <b v="0"/>
  </r>
  <r>
    <x v="1"/>
    <x v="2300"/>
    <s v="Client_502"/>
    <x v="2"/>
    <x v="9"/>
    <x v="4"/>
    <x v="698"/>
    <x v="11"/>
    <x v="11"/>
    <x v="1"/>
    <x v="2"/>
    <x v="1"/>
    <x v="1"/>
    <x v="1"/>
    <n v="2209.59"/>
    <n v="47"/>
    <s v="Medium"/>
    <n v="1"/>
    <n v="1"/>
    <x v="4"/>
    <x v="0"/>
    <n v="60"/>
    <x v="0"/>
    <b v="1"/>
    <b v="1"/>
    <b v="0"/>
    <b v="1"/>
  </r>
  <r>
    <x v="3"/>
    <x v="2301"/>
    <s v="Client_2388"/>
    <x v="0"/>
    <x v="3"/>
    <x v="0"/>
    <x v="47"/>
    <x v="10"/>
    <x v="10"/>
    <x v="1"/>
    <x v="1"/>
    <x v="1"/>
    <x v="1"/>
    <x v="91"/>
    <n v="1921.77"/>
    <n v="14"/>
    <s v="Low"/>
    <n v="0"/>
    <n v="0"/>
    <x v="0"/>
    <x v="0"/>
    <n v="48"/>
    <x v="0"/>
    <b v="1"/>
    <b v="1"/>
    <b v="0"/>
    <b v="0"/>
  </r>
  <r>
    <x v="2"/>
    <x v="2302"/>
    <s v="Client_1210"/>
    <x v="3"/>
    <x v="9"/>
    <x v="1"/>
    <x v="472"/>
    <x v="7"/>
    <x v="7"/>
    <x v="0"/>
    <x v="0"/>
    <x v="1"/>
    <x v="1"/>
    <x v="407"/>
    <n v="3392.59"/>
    <n v="6"/>
    <s v="Medium"/>
    <n v="0"/>
    <n v="1"/>
    <x v="1"/>
    <x v="1"/>
    <n v="24"/>
    <x v="0"/>
    <b v="1"/>
    <b v="0"/>
    <b v="0"/>
    <b v="0"/>
  </r>
  <r>
    <x v="0"/>
    <x v="2303"/>
    <s v="Client_1883"/>
    <x v="3"/>
    <x v="11"/>
    <x v="3"/>
    <x v="153"/>
    <x v="6"/>
    <x v="6"/>
    <x v="0"/>
    <x v="1"/>
    <x v="2"/>
    <x v="2"/>
    <x v="15"/>
    <n v="4013.4"/>
    <n v="50"/>
    <s v="High"/>
    <n v="0"/>
    <n v="0"/>
    <x v="3"/>
    <x v="0"/>
    <n v="54"/>
    <x v="0"/>
    <b v="1"/>
    <b v="1"/>
    <b v="0"/>
    <b v="0"/>
  </r>
  <r>
    <x v="0"/>
    <x v="2304"/>
    <s v="Client_2595"/>
    <x v="0"/>
    <x v="7"/>
    <x v="0"/>
    <x v="372"/>
    <x v="10"/>
    <x v="10"/>
    <x v="1"/>
    <x v="1"/>
    <x v="5"/>
    <x v="5"/>
    <x v="362"/>
    <n v="4182.13"/>
    <n v="45"/>
    <s v="High"/>
    <n v="0"/>
    <n v="0"/>
    <x v="0"/>
    <x v="0"/>
    <n v="48"/>
    <x v="0"/>
    <b v="1"/>
    <b v="1"/>
    <b v="0"/>
    <b v="0"/>
  </r>
  <r>
    <x v="1"/>
    <x v="2305"/>
    <s v="Client_1808"/>
    <x v="3"/>
    <x v="7"/>
    <x v="2"/>
    <x v="164"/>
    <x v="9"/>
    <x v="9"/>
    <x v="1"/>
    <x v="3"/>
    <x v="6"/>
    <x v="6"/>
    <x v="200"/>
    <n v="3933.25"/>
    <n v="14"/>
    <s v="Medium"/>
    <n v="0"/>
    <n v="1"/>
    <x v="2"/>
    <x v="0"/>
    <n v="66"/>
    <x v="0"/>
    <b v="1"/>
    <b v="1"/>
    <b v="0"/>
    <b v="0"/>
  </r>
  <r>
    <x v="0"/>
    <x v="2306"/>
    <s v="Client_1064"/>
    <x v="4"/>
    <x v="2"/>
    <x v="4"/>
    <x v="221"/>
    <x v="2"/>
    <x v="2"/>
    <x v="1"/>
    <x v="1"/>
    <x v="5"/>
    <x v="5"/>
    <x v="384"/>
    <n v="2802.37"/>
    <n v="33"/>
    <s v="Medium"/>
    <n v="1"/>
    <n v="1"/>
    <x v="4"/>
    <x v="0"/>
    <n v="48"/>
    <x v="0"/>
    <b v="1"/>
    <b v="1"/>
    <b v="0"/>
    <b v="1"/>
  </r>
  <r>
    <x v="2"/>
    <x v="2307"/>
    <s v="Client_2280"/>
    <x v="3"/>
    <x v="12"/>
    <x v="2"/>
    <x v="510"/>
    <x v="6"/>
    <x v="6"/>
    <x v="0"/>
    <x v="1"/>
    <x v="4"/>
    <x v="4"/>
    <x v="484"/>
    <n v="2113.08"/>
    <n v="31"/>
    <s v="Medium"/>
    <n v="0"/>
    <n v="1"/>
    <x v="2"/>
    <x v="0"/>
    <n v="30"/>
    <x v="0"/>
    <b v="1"/>
    <b v="1"/>
    <b v="0"/>
    <b v="0"/>
  </r>
  <r>
    <x v="3"/>
    <x v="2308"/>
    <s v="Client_1954"/>
    <x v="3"/>
    <x v="11"/>
    <x v="0"/>
    <x v="442"/>
    <x v="8"/>
    <x v="8"/>
    <x v="0"/>
    <x v="3"/>
    <x v="1"/>
    <x v="1"/>
    <x v="87"/>
    <n v="2948.05"/>
    <n v="49"/>
    <s v="Medium"/>
    <n v="0"/>
    <n v="0"/>
    <x v="0"/>
    <x v="0"/>
    <n v="60"/>
    <x v="0"/>
    <b v="1"/>
    <b v="1"/>
    <b v="0"/>
    <b v="0"/>
  </r>
  <r>
    <x v="0"/>
    <x v="2309"/>
    <s v="Client_869"/>
    <x v="0"/>
    <x v="1"/>
    <x v="1"/>
    <x v="85"/>
    <x v="6"/>
    <x v="6"/>
    <x v="0"/>
    <x v="1"/>
    <x v="4"/>
    <x v="4"/>
    <x v="685"/>
    <n v="3712.72"/>
    <n v="21"/>
    <s v="Medium"/>
    <n v="0"/>
    <n v="1"/>
    <x v="1"/>
    <x v="0"/>
    <n v="30"/>
    <x v="0"/>
    <b v="1"/>
    <b v="1"/>
    <b v="0"/>
    <b v="0"/>
  </r>
  <r>
    <x v="0"/>
    <x v="2310"/>
    <s v="Client_241"/>
    <x v="2"/>
    <x v="14"/>
    <x v="1"/>
    <x v="529"/>
    <x v="1"/>
    <x v="1"/>
    <x v="1"/>
    <x v="0"/>
    <x v="5"/>
    <x v="5"/>
    <x v="214"/>
    <n v="1631.72"/>
    <n v="22"/>
    <s v="Low"/>
    <n v="0"/>
    <n v="1"/>
    <x v="1"/>
    <x v="0"/>
    <n v="36"/>
    <x v="0"/>
    <b v="1"/>
    <b v="1"/>
    <b v="0"/>
    <b v="0"/>
  </r>
  <r>
    <x v="0"/>
    <x v="2311"/>
    <s v="Client_2407"/>
    <x v="3"/>
    <x v="7"/>
    <x v="0"/>
    <x v="668"/>
    <x v="11"/>
    <x v="11"/>
    <x v="1"/>
    <x v="2"/>
    <x v="6"/>
    <x v="6"/>
    <x v="229"/>
    <n v="4380.8100000000004"/>
    <n v="35"/>
    <s v="High"/>
    <n v="0"/>
    <n v="0"/>
    <x v="0"/>
    <x v="0"/>
    <n v="48"/>
    <x v="0"/>
    <b v="1"/>
    <b v="1"/>
    <b v="0"/>
    <b v="0"/>
  </r>
  <r>
    <x v="2"/>
    <x v="2312"/>
    <s v="Client_1228"/>
    <x v="1"/>
    <x v="2"/>
    <x v="2"/>
    <x v="177"/>
    <x v="4"/>
    <x v="4"/>
    <x v="1"/>
    <x v="3"/>
    <x v="0"/>
    <x v="0"/>
    <x v="6"/>
    <n v="2589.98"/>
    <n v="2"/>
    <s v="Medium"/>
    <n v="0"/>
    <n v="1"/>
    <x v="2"/>
    <x v="0"/>
    <n v="30"/>
    <x v="1"/>
    <b v="1"/>
    <b v="1"/>
    <b v="0"/>
    <b v="0"/>
  </r>
  <r>
    <x v="0"/>
    <x v="2313"/>
    <s v="Client_003"/>
    <x v="2"/>
    <x v="8"/>
    <x v="2"/>
    <x v="73"/>
    <x v="2"/>
    <x v="2"/>
    <x v="0"/>
    <x v="1"/>
    <x v="0"/>
    <x v="0"/>
    <x v="430"/>
    <n v="3090.04"/>
    <n v="25"/>
    <s v="Medium"/>
    <n v="0"/>
    <n v="1"/>
    <x v="2"/>
    <x v="1"/>
    <n v="12"/>
    <x v="0"/>
    <b v="1"/>
    <b v="0"/>
    <b v="0"/>
    <b v="0"/>
  </r>
  <r>
    <x v="0"/>
    <x v="2314"/>
    <s v="Client_415"/>
    <x v="4"/>
    <x v="8"/>
    <x v="3"/>
    <x v="393"/>
    <x v="2"/>
    <x v="2"/>
    <x v="1"/>
    <x v="1"/>
    <x v="3"/>
    <x v="3"/>
    <x v="494"/>
    <n v="1105.4100000000001"/>
    <n v="16"/>
    <s v="Low"/>
    <n v="0"/>
    <n v="0"/>
    <x v="3"/>
    <x v="3"/>
    <n v="0"/>
    <x v="0"/>
    <b v="1"/>
    <b v="0"/>
    <b v="0"/>
    <b v="0"/>
  </r>
  <r>
    <x v="1"/>
    <x v="2315"/>
    <s v="Client_1533"/>
    <x v="1"/>
    <x v="3"/>
    <x v="2"/>
    <x v="582"/>
    <x v="6"/>
    <x v="6"/>
    <x v="1"/>
    <x v="1"/>
    <x v="6"/>
    <x v="6"/>
    <x v="279"/>
    <n v="2341.08"/>
    <n v="7"/>
    <s v="Medium"/>
    <n v="0"/>
    <n v="1"/>
    <x v="2"/>
    <x v="1"/>
    <n v="18"/>
    <x v="0"/>
    <b v="1"/>
    <b v="0"/>
    <b v="0"/>
    <b v="0"/>
  </r>
  <r>
    <x v="2"/>
    <x v="2316"/>
    <s v="Client_1191"/>
    <x v="3"/>
    <x v="0"/>
    <x v="3"/>
    <x v="302"/>
    <x v="6"/>
    <x v="6"/>
    <x v="1"/>
    <x v="1"/>
    <x v="3"/>
    <x v="3"/>
    <x v="299"/>
    <n v="3658.7"/>
    <n v="46"/>
    <s v="Medium"/>
    <n v="0"/>
    <n v="0"/>
    <x v="3"/>
    <x v="0"/>
    <n v="48"/>
    <x v="0"/>
    <b v="1"/>
    <b v="1"/>
    <b v="0"/>
    <b v="0"/>
  </r>
  <r>
    <x v="2"/>
    <x v="2317"/>
    <s v="Client_2548"/>
    <x v="2"/>
    <x v="12"/>
    <x v="0"/>
    <x v="382"/>
    <x v="5"/>
    <x v="5"/>
    <x v="1"/>
    <x v="2"/>
    <x v="2"/>
    <x v="2"/>
    <x v="686"/>
    <n v="1271.98"/>
    <n v="36"/>
    <s v="Low"/>
    <n v="0"/>
    <n v="0"/>
    <x v="0"/>
    <x v="0"/>
    <n v="66"/>
    <x v="0"/>
    <b v="1"/>
    <b v="1"/>
    <b v="0"/>
    <b v="0"/>
  </r>
  <r>
    <x v="0"/>
    <x v="2318"/>
    <s v="Client_1719"/>
    <x v="4"/>
    <x v="10"/>
    <x v="3"/>
    <x v="488"/>
    <x v="7"/>
    <x v="7"/>
    <x v="1"/>
    <x v="0"/>
    <x v="6"/>
    <x v="6"/>
    <x v="272"/>
    <n v="2469.0700000000002"/>
    <n v="4"/>
    <s v="Medium"/>
    <n v="0"/>
    <n v="0"/>
    <x v="3"/>
    <x v="0"/>
    <n v="60"/>
    <x v="2"/>
    <b v="1"/>
    <b v="1"/>
    <b v="0"/>
    <b v="0"/>
  </r>
  <r>
    <x v="2"/>
    <x v="2319"/>
    <s v="Client_2628"/>
    <x v="2"/>
    <x v="10"/>
    <x v="2"/>
    <x v="325"/>
    <x v="11"/>
    <x v="11"/>
    <x v="1"/>
    <x v="2"/>
    <x v="6"/>
    <x v="6"/>
    <x v="248"/>
    <n v="4078.81"/>
    <n v="26"/>
    <s v="High"/>
    <n v="0"/>
    <n v="1"/>
    <x v="2"/>
    <x v="0"/>
    <n v="42"/>
    <x v="0"/>
    <b v="1"/>
    <b v="1"/>
    <b v="0"/>
    <b v="0"/>
  </r>
  <r>
    <x v="1"/>
    <x v="2320"/>
    <s v="Client_1353"/>
    <x v="0"/>
    <x v="6"/>
    <x v="2"/>
    <x v="639"/>
    <x v="4"/>
    <x v="4"/>
    <x v="0"/>
    <x v="3"/>
    <x v="1"/>
    <x v="1"/>
    <x v="415"/>
    <n v="1492.04"/>
    <s v="N/A"/>
    <s v="Low"/>
    <n v="0"/>
    <n v="1"/>
    <x v="2"/>
    <x v="1"/>
    <n v="18"/>
    <x v="0"/>
    <b v="1"/>
    <b v="0"/>
    <b v="0"/>
    <b v="0"/>
  </r>
  <r>
    <x v="3"/>
    <x v="2321"/>
    <s v="Client_859"/>
    <x v="2"/>
    <x v="6"/>
    <x v="3"/>
    <x v="68"/>
    <x v="6"/>
    <x v="6"/>
    <x v="1"/>
    <x v="1"/>
    <x v="2"/>
    <x v="2"/>
    <x v="646"/>
    <n v="2857.84"/>
    <n v="3"/>
    <s v="Medium"/>
    <n v="0"/>
    <n v="0"/>
    <x v="3"/>
    <x v="0"/>
    <n v="48"/>
    <x v="2"/>
    <b v="1"/>
    <b v="1"/>
    <b v="0"/>
    <b v="0"/>
  </r>
  <r>
    <x v="0"/>
    <x v="2322"/>
    <s v="Client_2808"/>
    <x v="2"/>
    <x v="10"/>
    <x v="0"/>
    <x v="56"/>
    <x v="1"/>
    <x v="1"/>
    <x v="0"/>
    <x v="0"/>
    <x v="5"/>
    <x v="5"/>
    <x v="286"/>
    <n v="2714.22"/>
    <n v="15"/>
    <s v="Medium"/>
    <n v="0"/>
    <n v="0"/>
    <x v="0"/>
    <x v="0"/>
    <n v="60"/>
    <x v="0"/>
    <b v="1"/>
    <b v="1"/>
    <b v="0"/>
    <b v="0"/>
  </r>
  <r>
    <x v="3"/>
    <x v="2323"/>
    <s v="Client_2237"/>
    <x v="1"/>
    <x v="7"/>
    <x v="1"/>
    <x v="548"/>
    <x v="3"/>
    <x v="3"/>
    <x v="0"/>
    <x v="2"/>
    <x v="6"/>
    <x v="6"/>
    <x v="171"/>
    <n v="1655.91"/>
    <n v="27"/>
    <s v="Low"/>
    <n v="0"/>
    <n v="1"/>
    <x v="1"/>
    <x v="1"/>
    <n v="18"/>
    <x v="0"/>
    <b v="1"/>
    <b v="0"/>
    <b v="0"/>
    <b v="0"/>
  </r>
  <r>
    <x v="3"/>
    <x v="2324"/>
    <s v="Client_2135"/>
    <x v="4"/>
    <x v="9"/>
    <x v="1"/>
    <x v="317"/>
    <x v="3"/>
    <x v="3"/>
    <x v="0"/>
    <x v="2"/>
    <x v="6"/>
    <x v="6"/>
    <x v="316"/>
    <n v="4461.42"/>
    <n v="10"/>
    <s v="High"/>
    <n v="0"/>
    <n v="1"/>
    <x v="1"/>
    <x v="1"/>
    <n v="6"/>
    <x v="0"/>
    <b v="1"/>
    <b v="0"/>
    <b v="0"/>
    <b v="0"/>
  </r>
  <r>
    <x v="2"/>
    <x v="2325"/>
    <s v="Client_1843"/>
    <x v="0"/>
    <x v="3"/>
    <x v="2"/>
    <x v="519"/>
    <x v="1"/>
    <x v="1"/>
    <x v="0"/>
    <x v="0"/>
    <x v="6"/>
    <x v="6"/>
    <x v="456"/>
    <n v="1892.26"/>
    <n v="4"/>
    <s v="Low"/>
    <n v="0"/>
    <n v="1"/>
    <x v="2"/>
    <x v="0"/>
    <n v="66"/>
    <x v="2"/>
    <b v="1"/>
    <b v="1"/>
    <b v="0"/>
    <b v="0"/>
  </r>
  <r>
    <x v="1"/>
    <x v="2326"/>
    <s v="Client_261"/>
    <x v="3"/>
    <x v="9"/>
    <x v="0"/>
    <x v="176"/>
    <x v="0"/>
    <x v="0"/>
    <x v="0"/>
    <x v="0"/>
    <x v="1"/>
    <x v="1"/>
    <x v="21"/>
    <n v="1310.3800000000001"/>
    <n v="36"/>
    <s v="Low"/>
    <n v="0"/>
    <n v="0"/>
    <x v="0"/>
    <x v="1"/>
    <n v="18"/>
    <x v="0"/>
    <b v="1"/>
    <b v="0"/>
    <b v="0"/>
    <b v="0"/>
  </r>
  <r>
    <x v="1"/>
    <x v="2327"/>
    <s v="Client_1851"/>
    <x v="0"/>
    <x v="10"/>
    <x v="1"/>
    <x v="549"/>
    <x v="2"/>
    <x v="2"/>
    <x v="0"/>
    <x v="1"/>
    <x v="5"/>
    <x v="5"/>
    <x v="603"/>
    <n v="3865.63"/>
    <n v="3"/>
    <s v="Medium"/>
    <n v="0"/>
    <n v="1"/>
    <x v="1"/>
    <x v="0"/>
    <n v="66"/>
    <x v="2"/>
    <b v="1"/>
    <b v="1"/>
    <b v="0"/>
    <b v="0"/>
  </r>
  <r>
    <x v="2"/>
    <x v="2328"/>
    <s v="Client_429"/>
    <x v="4"/>
    <x v="3"/>
    <x v="2"/>
    <x v="585"/>
    <x v="9"/>
    <x v="9"/>
    <x v="0"/>
    <x v="3"/>
    <x v="0"/>
    <x v="0"/>
    <x v="211"/>
    <n v="3999.11"/>
    <n v="31"/>
    <s v="High"/>
    <n v="0"/>
    <n v="1"/>
    <x v="2"/>
    <x v="1"/>
    <n v="6"/>
    <x v="0"/>
    <b v="1"/>
    <b v="0"/>
    <b v="0"/>
    <b v="0"/>
  </r>
  <r>
    <x v="1"/>
    <x v="2329"/>
    <s v="Client_964"/>
    <x v="0"/>
    <x v="0"/>
    <x v="0"/>
    <x v="314"/>
    <x v="9"/>
    <x v="9"/>
    <x v="1"/>
    <x v="3"/>
    <x v="1"/>
    <x v="1"/>
    <x v="262"/>
    <n v="4712.6499999999996"/>
    <n v="3"/>
    <s v="High"/>
    <n v="0"/>
    <n v="0"/>
    <x v="0"/>
    <x v="1"/>
    <n v="6"/>
    <x v="2"/>
    <b v="1"/>
    <b v="0"/>
    <b v="0"/>
    <b v="0"/>
  </r>
  <r>
    <x v="3"/>
    <x v="2330"/>
    <s v="Client_132"/>
    <x v="0"/>
    <x v="7"/>
    <x v="4"/>
    <x v="619"/>
    <x v="5"/>
    <x v="5"/>
    <x v="0"/>
    <x v="2"/>
    <x v="1"/>
    <x v="1"/>
    <x v="231"/>
    <n v="4949.8100000000004"/>
    <n v="21"/>
    <s v="High"/>
    <n v="1"/>
    <n v="1"/>
    <x v="4"/>
    <x v="0"/>
    <n v="30"/>
    <x v="0"/>
    <b v="1"/>
    <b v="1"/>
    <b v="0"/>
    <b v="1"/>
  </r>
  <r>
    <x v="1"/>
    <x v="2331"/>
    <s v="Client_1593"/>
    <x v="4"/>
    <x v="7"/>
    <x v="0"/>
    <x v="528"/>
    <x v="8"/>
    <x v="8"/>
    <x v="1"/>
    <x v="3"/>
    <x v="4"/>
    <x v="4"/>
    <x v="396"/>
    <n v="3890.41"/>
    <n v="34"/>
    <s v="Medium"/>
    <n v="0"/>
    <n v="0"/>
    <x v="0"/>
    <x v="0"/>
    <n v="42"/>
    <x v="0"/>
    <b v="1"/>
    <b v="1"/>
    <b v="0"/>
    <b v="0"/>
  </r>
  <r>
    <x v="2"/>
    <x v="2332"/>
    <s v="Client_1457"/>
    <x v="1"/>
    <x v="12"/>
    <x v="4"/>
    <x v="444"/>
    <x v="2"/>
    <x v="2"/>
    <x v="1"/>
    <x v="1"/>
    <x v="1"/>
    <x v="1"/>
    <x v="113"/>
    <n v="2548.52"/>
    <s v="N/A"/>
    <s v="Medium"/>
    <n v="1"/>
    <n v="1"/>
    <x v="4"/>
    <x v="0"/>
    <n v="60"/>
    <x v="0"/>
    <b v="1"/>
    <b v="1"/>
    <b v="0"/>
    <b v="1"/>
  </r>
  <r>
    <x v="0"/>
    <x v="2333"/>
    <s v="Client_419"/>
    <x v="2"/>
    <x v="2"/>
    <x v="1"/>
    <x v="359"/>
    <x v="1"/>
    <x v="1"/>
    <x v="1"/>
    <x v="0"/>
    <x v="3"/>
    <x v="3"/>
    <x v="323"/>
    <n v="2678.82"/>
    <n v="6"/>
    <s v="Medium"/>
    <n v="0"/>
    <n v="1"/>
    <x v="1"/>
    <x v="2"/>
    <n v="0"/>
    <x v="0"/>
    <b v="1"/>
    <b v="0"/>
    <b v="0"/>
    <b v="0"/>
  </r>
  <r>
    <x v="0"/>
    <x v="2334"/>
    <s v="Client_765"/>
    <x v="0"/>
    <x v="8"/>
    <x v="2"/>
    <x v="26"/>
    <x v="4"/>
    <x v="4"/>
    <x v="1"/>
    <x v="3"/>
    <x v="2"/>
    <x v="2"/>
    <x v="347"/>
    <n v="3110.71"/>
    <n v="13"/>
    <s v="Medium"/>
    <n v="0"/>
    <n v="1"/>
    <x v="2"/>
    <x v="1"/>
    <n v="6"/>
    <x v="0"/>
    <b v="1"/>
    <b v="0"/>
    <b v="0"/>
    <b v="0"/>
  </r>
  <r>
    <x v="3"/>
    <x v="2335"/>
    <s v="Client_1004"/>
    <x v="4"/>
    <x v="0"/>
    <x v="3"/>
    <x v="296"/>
    <x v="11"/>
    <x v="11"/>
    <x v="1"/>
    <x v="2"/>
    <x v="5"/>
    <x v="5"/>
    <x v="517"/>
    <n v="4920.67"/>
    <n v="9"/>
    <s v="High"/>
    <n v="0"/>
    <n v="0"/>
    <x v="3"/>
    <x v="1"/>
    <n v="12"/>
    <x v="0"/>
    <b v="1"/>
    <b v="0"/>
    <b v="0"/>
    <b v="0"/>
  </r>
  <r>
    <x v="0"/>
    <x v="2336"/>
    <s v="Client_725"/>
    <x v="3"/>
    <x v="2"/>
    <x v="0"/>
    <x v="56"/>
    <x v="1"/>
    <x v="1"/>
    <x v="0"/>
    <x v="0"/>
    <x v="5"/>
    <x v="5"/>
    <x v="280"/>
    <n v="3306.17"/>
    <n v="37"/>
    <s v="Medium"/>
    <n v="0"/>
    <n v="0"/>
    <x v="0"/>
    <x v="1"/>
    <n v="12"/>
    <x v="0"/>
    <b v="1"/>
    <b v="0"/>
    <b v="0"/>
    <b v="0"/>
  </r>
  <r>
    <x v="1"/>
    <x v="2337"/>
    <s v="Client_1352"/>
    <x v="1"/>
    <x v="14"/>
    <x v="2"/>
    <x v="707"/>
    <x v="3"/>
    <x v="3"/>
    <x v="1"/>
    <x v="2"/>
    <x v="3"/>
    <x v="3"/>
    <x v="227"/>
    <n v="4923.3100000000004"/>
    <n v="25"/>
    <s v="High"/>
    <n v="0"/>
    <n v="1"/>
    <x v="2"/>
    <x v="0"/>
    <n v="36"/>
    <x v="0"/>
    <b v="1"/>
    <b v="1"/>
    <b v="0"/>
    <b v="0"/>
  </r>
  <r>
    <x v="1"/>
    <x v="2338"/>
    <s v="Client_2437"/>
    <x v="1"/>
    <x v="8"/>
    <x v="4"/>
    <x v="668"/>
    <x v="11"/>
    <x v="11"/>
    <x v="1"/>
    <x v="2"/>
    <x v="6"/>
    <x v="6"/>
    <x v="407"/>
    <n v="4057.58"/>
    <n v="2"/>
    <s v="High"/>
    <n v="1"/>
    <n v="1"/>
    <x v="4"/>
    <x v="1"/>
    <n v="24"/>
    <x v="1"/>
    <b v="1"/>
    <b v="0"/>
    <b v="0"/>
    <b v="1"/>
  </r>
  <r>
    <x v="1"/>
    <x v="2339"/>
    <s v="Client_1662"/>
    <x v="1"/>
    <x v="0"/>
    <x v="4"/>
    <x v="251"/>
    <x v="0"/>
    <x v="0"/>
    <x v="0"/>
    <x v="0"/>
    <x v="4"/>
    <x v="4"/>
    <x v="641"/>
    <n v="1328.85"/>
    <n v="32"/>
    <s v="Low"/>
    <n v="1"/>
    <n v="1"/>
    <x v="4"/>
    <x v="0"/>
    <n v="36"/>
    <x v="0"/>
    <b v="1"/>
    <b v="1"/>
    <b v="0"/>
    <b v="1"/>
  </r>
  <r>
    <x v="2"/>
    <x v="2340"/>
    <s v="Client_2165"/>
    <x v="4"/>
    <x v="1"/>
    <x v="1"/>
    <x v="441"/>
    <x v="7"/>
    <x v="7"/>
    <x v="0"/>
    <x v="0"/>
    <x v="1"/>
    <x v="1"/>
    <x v="282"/>
    <n v="2101.89"/>
    <n v="33"/>
    <s v="Medium"/>
    <n v="0"/>
    <n v="1"/>
    <x v="1"/>
    <x v="0"/>
    <n v="42"/>
    <x v="0"/>
    <b v="1"/>
    <b v="1"/>
    <b v="0"/>
    <b v="0"/>
  </r>
  <r>
    <x v="3"/>
    <x v="2341"/>
    <s v="Client_229"/>
    <x v="1"/>
    <x v="2"/>
    <x v="3"/>
    <x v="491"/>
    <x v="8"/>
    <x v="8"/>
    <x v="0"/>
    <x v="3"/>
    <x v="1"/>
    <x v="1"/>
    <x v="52"/>
    <n v="4560"/>
    <n v="1"/>
    <s v="High"/>
    <n v="0"/>
    <n v="0"/>
    <x v="3"/>
    <x v="0"/>
    <n v="60"/>
    <x v="1"/>
    <b v="1"/>
    <b v="1"/>
    <b v="0"/>
    <b v="0"/>
  </r>
  <r>
    <x v="2"/>
    <x v="2342"/>
    <s v="Client_1066"/>
    <x v="2"/>
    <x v="9"/>
    <x v="0"/>
    <x v="58"/>
    <x v="9"/>
    <x v="9"/>
    <x v="1"/>
    <x v="3"/>
    <x v="1"/>
    <x v="1"/>
    <x v="78"/>
    <n v="2438.23"/>
    <n v="2"/>
    <s v="Medium"/>
    <n v="0"/>
    <n v="0"/>
    <x v="0"/>
    <x v="0"/>
    <n v="48"/>
    <x v="1"/>
    <b v="1"/>
    <b v="1"/>
    <b v="0"/>
    <b v="0"/>
  </r>
  <r>
    <x v="1"/>
    <x v="2343"/>
    <s v="Client_952"/>
    <x v="1"/>
    <x v="2"/>
    <x v="2"/>
    <x v="158"/>
    <x v="6"/>
    <x v="6"/>
    <x v="0"/>
    <x v="1"/>
    <x v="5"/>
    <x v="5"/>
    <x v="414"/>
    <n v="3564.2"/>
    <n v="3"/>
    <s v="Medium"/>
    <n v="0"/>
    <n v="1"/>
    <x v="2"/>
    <x v="0"/>
    <n v="24"/>
    <x v="2"/>
    <b v="1"/>
    <b v="1"/>
    <b v="0"/>
    <b v="0"/>
  </r>
  <r>
    <x v="2"/>
    <x v="2344"/>
    <s v="Client_1222"/>
    <x v="3"/>
    <x v="12"/>
    <x v="2"/>
    <x v="209"/>
    <x v="6"/>
    <x v="6"/>
    <x v="0"/>
    <x v="1"/>
    <x v="6"/>
    <x v="6"/>
    <x v="616"/>
    <n v="4541.08"/>
    <n v="11"/>
    <s v="High"/>
    <n v="0"/>
    <n v="1"/>
    <x v="2"/>
    <x v="0"/>
    <n v="66"/>
    <x v="0"/>
    <b v="1"/>
    <b v="1"/>
    <b v="0"/>
    <b v="0"/>
  </r>
  <r>
    <x v="2"/>
    <x v="2345"/>
    <s v="Client_911"/>
    <x v="4"/>
    <x v="13"/>
    <x v="2"/>
    <x v="459"/>
    <x v="3"/>
    <x v="3"/>
    <x v="1"/>
    <x v="2"/>
    <x v="6"/>
    <x v="6"/>
    <x v="321"/>
    <n v="3498.39"/>
    <n v="39"/>
    <s v="Medium"/>
    <n v="0"/>
    <n v="1"/>
    <x v="2"/>
    <x v="0"/>
    <n v="54"/>
    <x v="0"/>
    <b v="1"/>
    <b v="1"/>
    <b v="0"/>
    <b v="0"/>
  </r>
  <r>
    <x v="2"/>
    <x v="2346"/>
    <s v="Client_1087"/>
    <x v="4"/>
    <x v="9"/>
    <x v="3"/>
    <x v="521"/>
    <x v="5"/>
    <x v="5"/>
    <x v="1"/>
    <x v="2"/>
    <x v="6"/>
    <x v="6"/>
    <x v="687"/>
    <n v="2293.69"/>
    <n v="12"/>
    <s v="Medium"/>
    <n v="0"/>
    <n v="0"/>
    <x v="3"/>
    <x v="0"/>
    <n v="60"/>
    <x v="0"/>
    <b v="1"/>
    <b v="1"/>
    <b v="0"/>
    <b v="0"/>
  </r>
  <r>
    <x v="3"/>
    <x v="2347"/>
    <s v="Client_678"/>
    <x v="3"/>
    <x v="11"/>
    <x v="0"/>
    <x v="693"/>
    <x v="6"/>
    <x v="6"/>
    <x v="0"/>
    <x v="1"/>
    <x v="0"/>
    <x v="0"/>
    <x v="55"/>
    <n v="2274.2199999999998"/>
    <n v="3"/>
    <s v="Medium"/>
    <n v="0"/>
    <n v="0"/>
    <x v="0"/>
    <x v="0"/>
    <n v="54"/>
    <x v="2"/>
    <b v="1"/>
    <b v="1"/>
    <b v="0"/>
    <b v="0"/>
  </r>
  <r>
    <x v="2"/>
    <x v="2348"/>
    <s v="Client_2621"/>
    <x v="2"/>
    <x v="3"/>
    <x v="0"/>
    <x v="490"/>
    <x v="0"/>
    <x v="0"/>
    <x v="1"/>
    <x v="0"/>
    <x v="2"/>
    <x v="2"/>
    <x v="286"/>
    <n v="1615.94"/>
    <n v="28"/>
    <s v="Low"/>
    <n v="0"/>
    <n v="0"/>
    <x v="0"/>
    <x v="0"/>
    <n v="60"/>
    <x v="0"/>
    <b v="1"/>
    <b v="1"/>
    <b v="0"/>
    <b v="0"/>
  </r>
  <r>
    <x v="1"/>
    <x v="2349"/>
    <s v="Client_2492"/>
    <x v="0"/>
    <x v="5"/>
    <x v="0"/>
    <x v="116"/>
    <x v="3"/>
    <x v="3"/>
    <x v="1"/>
    <x v="2"/>
    <x v="6"/>
    <x v="6"/>
    <x v="53"/>
    <n v="3141.4"/>
    <n v="37"/>
    <s v="Medium"/>
    <n v="0"/>
    <n v="0"/>
    <x v="0"/>
    <x v="2"/>
    <n v="0"/>
    <x v="0"/>
    <b v="1"/>
    <b v="0"/>
    <b v="0"/>
    <b v="0"/>
  </r>
  <r>
    <x v="3"/>
    <x v="2350"/>
    <s v="Client_1611"/>
    <x v="4"/>
    <x v="11"/>
    <x v="1"/>
    <x v="274"/>
    <x v="5"/>
    <x v="5"/>
    <x v="0"/>
    <x v="2"/>
    <x v="3"/>
    <x v="3"/>
    <x v="69"/>
    <n v="3541.02"/>
    <n v="14"/>
    <s v="Medium"/>
    <n v="0"/>
    <n v="1"/>
    <x v="1"/>
    <x v="0"/>
    <n v="30"/>
    <x v="0"/>
    <b v="1"/>
    <b v="1"/>
    <b v="0"/>
    <b v="0"/>
  </r>
  <r>
    <x v="0"/>
    <x v="2351"/>
    <s v="Client_1149"/>
    <x v="2"/>
    <x v="0"/>
    <x v="2"/>
    <x v="216"/>
    <x v="1"/>
    <x v="1"/>
    <x v="0"/>
    <x v="0"/>
    <x v="2"/>
    <x v="2"/>
    <x v="62"/>
    <n v="3619.17"/>
    <n v="37"/>
    <s v="Medium"/>
    <n v="0"/>
    <n v="1"/>
    <x v="2"/>
    <x v="0"/>
    <n v="24"/>
    <x v="0"/>
    <b v="1"/>
    <b v="1"/>
    <b v="0"/>
    <b v="0"/>
  </r>
  <r>
    <x v="0"/>
    <x v="2352"/>
    <s v="Client_1598"/>
    <x v="1"/>
    <x v="1"/>
    <x v="0"/>
    <x v="520"/>
    <x v="8"/>
    <x v="8"/>
    <x v="0"/>
    <x v="3"/>
    <x v="5"/>
    <x v="5"/>
    <x v="688"/>
    <n v="4383"/>
    <n v="21"/>
    <s v="High"/>
    <n v="0"/>
    <n v="0"/>
    <x v="0"/>
    <x v="0"/>
    <n v="42"/>
    <x v="0"/>
    <b v="1"/>
    <b v="1"/>
    <b v="0"/>
    <b v="0"/>
  </r>
  <r>
    <x v="1"/>
    <x v="2353"/>
    <s v="Client_2757"/>
    <x v="2"/>
    <x v="6"/>
    <x v="3"/>
    <x v="640"/>
    <x v="0"/>
    <x v="0"/>
    <x v="1"/>
    <x v="0"/>
    <x v="0"/>
    <x v="0"/>
    <x v="46"/>
    <n v="3350.88"/>
    <n v="37"/>
    <s v="Medium"/>
    <n v="0"/>
    <n v="0"/>
    <x v="3"/>
    <x v="0"/>
    <n v="66"/>
    <x v="0"/>
    <b v="1"/>
    <b v="1"/>
    <b v="0"/>
    <b v="0"/>
  </r>
  <r>
    <x v="3"/>
    <x v="2354"/>
    <s v="Client_2424"/>
    <x v="2"/>
    <x v="5"/>
    <x v="2"/>
    <x v="7"/>
    <x v="5"/>
    <x v="5"/>
    <x v="0"/>
    <x v="2"/>
    <x v="4"/>
    <x v="4"/>
    <x v="64"/>
    <n v="3109.09"/>
    <n v="39"/>
    <s v="Medium"/>
    <n v="0"/>
    <n v="1"/>
    <x v="2"/>
    <x v="2"/>
    <n v="0"/>
    <x v="0"/>
    <b v="1"/>
    <b v="0"/>
    <b v="0"/>
    <b v="0"/>
  </r>
  <r>
    <x v="2"/>
    <x v="2355"/>
    <s v="Client_2642"/>
    <x v="1"/>
    <x v="5"/>
    <x v="4"/>
    <x v="80"/>
    <x v="9"/>
    <x v="9"/>
    <x v="0"/>
    <x v="3"/>
    <x v="0"/>
    <x v="0"/>
    <x v="468"/>
    <n v="3277.77"/>
    <n v="46"/>
    <s v="Medium"/>
    <n v="1"/>
    <n v="1"/>
    <x v="4"/>
    <x v="0"/>
    <n v="42"/>
    <x v="0"/>
    <b v="1"/>
    <b v="1"/>
    <b v="0"/>
    <b v="1"/>
  </r>
  <r>
    <x v="3"/>
    <x v="2356"/>
    <s v="Client_1114"/>
    <x v="4"/>
    <x v="0"/>
    <x v="1"/>
    <x v="44"/>
    <x v="4"/>
    <x v="4"/>
    <x v="0"/>
    <x v="3"/>
    <x v="6"/>
    <x v="6"/>
    <x v="480"/>
    <n v="2277.02"/>
    <n v="5"/>
    <s v="Medium"/>
    <n v="0"/>
    <n v="1"/>
    <x v="1"/>
    <x v="0"/>
    <n v="60"/>
    <x v="2"/>
    <b v="1"/>
    <b v="1"/>
    <b v="0"/>
    <b v="0"/>
  </r>
  <r>
    <x v="2"/>
    <x v="2357"/>
    <s v="Client_2096"/>
    <x v="0"/>
    <x v="1"/>
    <x v="4"/>
    <x v="424"/>
    <x v="9"/>
    <x v="9"/>
    <x v="0"/>
    <x v="3"/>
    <x v="6"/>
    <x v="6"/>
    <x v="40"/>
    <n v="3291.02"/>
    <n v="25"/>
    <s v="Medium"/>
    <n v="1"/>
    <n v="1"/>
    <x v="4"/>
    <x v="0"/>
    <n v="42"/>
    <x v="0"/>
    <b v="1"/>
    <b v="1"/>
    <b v="0"/>
    <b v="1"/>
  </r>
  <r>
    <x v="0"/>
    <x v="2358"/>
    <s v="Client_185"/>
    <x v="3"/>
    <x v="11"/>
    <x v="3"/>
    <x v="420"/>
    <x v="5"/>
    <x v="5"/>
    <x v="1"/>
    <x v="2"/>
    <x v="5"/>
    <x v="5"/>
    <x v="15"/>
    <n v="3558.58"/>
    <n v="13"/>
    <s v="Medium"/>
    <n v="0"/>
    <n v="0"/>
    <x v="3"/>
    <x v="0"/>
    <n v="54"/>
    <x v="0"/>
    <b v="1"/>
    <b v="1"/>
    <b v="0"/>
    <b v="0"/>
  </r>
  <r>
    <x v="3"/>
    <x v="2359"/>
    <s v="Client_982"/>
    <x v="4"/>
    <x v="1"/>
    <x v="4"/>
    <x v="374"/>
    <x v="10"/>
    <x v="10"/>
    <x v="0"/>
    <x v="1"/>
    <x v="0"/>
    <x v="0"/>
    <x v="689"/>
    <n v="3495.77"/>
    <n v="10"/>
    <s v="Medium"/>
    <n v="1"/>
    <n v="1"/>
    <x v="4"/>
    <x v="0"/>
    <n v="54"/>
    <x v="0"/>
    <b v="1"/>
    <b v="1"/>
    <b v="0"/>
    <b v="1"/>
  </r>
  <r>
    <x v="2"/>
    <x v="2360"/>
    <s v="Client_2827"/>
    <x v="3"/>
    <x v="7"/>
    <x v="1"/>
    <x v="249"/>
    <x v="10"/>
    <x v="10"/>
    <x v="1"/>
    <x v="1"/>
    <x v="3"/>
    <x v="3"/>
    <x v="690"/>
    <n v="2260.7800000000002"/>
    <n v="41"/>
    <s v="Medium"/>
    <n v="0"/>
    <n v="1"/>
    <x v="1"/>
    <x v="0"/>
    <n v="24"/>
    <x v="0"/>
    <b v="1"/>
    <b v="1"/>
    <b v="0"/>
    <b v="0"/>
  </r>
  <r>
    <x v="1"/>
    <x v="2361"/>
    <s v="Client_237"/>
    <x v="3"/>
    <x v="3"/>
    <x v="1"/>
    <x v="708"/>
    <x v="4"/>
    <x v="4"/>
    <x v="1"/>
    <x v="3"/>
    <x v="0"/>
    <x v="0"/>
    <x v="240"/>
    <n v="2358.9299999999998"/>
    <n v="2"/>
    <s v="Medium"/>
    <n v="0"/>
    <n v="1"/>
    <x v="1"/>
    <x v="3"/>
    <n v="0"/>
    <x v="1"/>
    <b v="1"/>
    <b v="0"/>
    <b v="0"/>
    <b v="0"/>
  </r>
  <r>
    <x v="2"/>
    <x v="2362"/>
    <s v="Client_1325"/>
    <x v="0"/>
    <x v="3"/>
    <x v="1"/>
    <x v="8"/>
    <x v="6"/>
    <x v="6"/>
    <x v="1"/>
    <x v="1"/>
    <x v="5"/>
    <x v="5"/>
    <x v="33"/>
    <n v="1507.84"/>
    <n v="33"/>
    <s v="Low"/>
    <n v="0"/>
    <n v="1"/>
    <x v="1"/>
    <x v="0"/>
    <n v="66"/>
    <x v="0"/>
    <b v="1"/>
    <b v="1"/>
    <b v="0"/>
    <b v="0"/>
  </r>
  <r>
    <x v="0"/>
    <x v="2363"/>
    <s v="Client_647"/>
    <x v="4"/>
    <x v="6"/>
    <x v="4"/>
    <x v="187"/>
    <x v="0"/>
    <x v="0"/>
    <x v="1"/>
    <x v="0"/>
    <x v="6"/>
    <x v="6"/>
    <x v="599"/>
    <n v="1323.15"/>
    <n v="33"/>
    <s v="Low"/>
    <n v="1"/>
    <n v="1"/>
    <x v="4"/>
    <x v="1"/>
    <n v="12"/>
    <x v="0"/>
    <b v="1"/>
    <b v="0"/>
    <b v="0"/>
    <b v="1"/>
  </r>
  <r>
    <x v="2"/>
    <x v="2364"/>
    <s v="Client_040"/>
    <x v="2"/>
    <x v="0"/>
    <x v="0"/>
    <x v="269"/>
    <x v="9"/>
    <x v="9"/>
    <x v="1"/>
    <x v="3"/>
    <x v="2"/>
    <x v="2"/>
    <x v="96"/>
    <n v="1608.19"/>
    <n v="28"/>
    <s v="Low"/>
    <n v="0"/>
    <n v="0"/>
    <x v="0"/>
    <x v="0"/>
    <n v="30"/>
    <x v="0"/>
    <b v="1"/>
    <b v="1"/>
    <b v="0"/>
    <b v="0"/>
  </r>
  <r>
    <x v="3"/>
    <x v="2365"/>
    <s v="Client_167"/>
    <x v="4"/>
    <x v="4"/>
    <x v="0"/>
    <x v="170"/>
    <x v="0"/>
    <x v="0"/>
    <x v="0"/>
    <x v="0"/>
    <x v="0"/>
    <x v="0"/>
    <x v="503"/>
    <n v="1019.95"/>
    <n v="4"/>
    <s v="Low"/>
    <n v="0"/>
    <n v="0"/>
    <x v="0"/>
    <x v="0"/>
    <n v="42"/>
    <x v="2"/>
    <b v="1"/>
    <b v="1"/>
    <b v="0"/>
    <b v="0"/>
  </r>
  <r>
    <x v="1"/>
    <x v="2366"/>
    <s v="Client_2062"/>
    <x v="4"/>
    <x v="14"/>
    <x v="1"/>
    <x v="267"/>
    <x v="7"/>
    <x v="7"/>
    <x v="0"/>
    <x v="0"/>
    <x v="3"/>
    <x v="3"/>
    <x v="631"/>
    <n v="1259.22"/>
    <n v="10"/>
    <s v="Low"/>
    <n v="0"/>
    <n v="1"/>
    <x v="1"/>
    <x v="2"/>
    <n v="0"/>
    <x v="0"/>
    <b v="1"/>
    <b v="0"/>
    <b v="0"/>
    <b v="0"/>
  </r>
  <r>
    <x v="3"/>
    <x v="2367"/>
    <s v="Client_878"/>
    <x v="4"/>
    <x v="0"/>
    <x v="4"/>
    <x v="298"/>
    <x v="11"/>
    <x v="11"/>
    <x v="0"/>
    <x v="2"/>
    <x v="1"/>
    <x v="1"/>
    <x v="218"/>
    <n v="1318.23"/>
    <n v="43"/>
    <s v="Low"/>
    <n v="1"/>
    <n v="1"/>
    <x v="4"/>
    <x v="0"/>
    <n v="24"/>
    <x v="0"/>
    <b v="1"/>
    <b v="1"/>
    <b v="0"/>
    <b v="1"/>
  </r>
  <r>
    <x v="3"/>
    <x v="2368"/>
    <s v="Client_2536"/>
    <x v="1"/>
    <x v="10"/>
    <x v="2"/>
    <x v="300"/>
    <x v="2"/>
    <x v="2"/>
    <x v="1"/>
    <x v="1"/>
    <x v="5"/>
    <x v="5"/>
    <x v="31"/>
    <n v="3894.81"/>
    <n v="39"/>
    <s v="Medium"/>
    <n v="0"/>
    <n v="1"/>
    <x v="2"/>
    <x v="1"/>
    <n v="18"/>
    <x v="0"/>
    <b v="1"/>
    <b v="0"/>
    <b v="0"/>
    <b v="0"/>
  </r>
  <r>
    <x v="0"/>
    <x v="2369"/>
    <s v="Client_574"/>
    <x v="2"/>
    <x v="13"/>
    <x v="1"/>
    <x v="213"/>
    <x v="5"/>
    <x v="5"/>
    <x v="0"/>
    <x v="2"/>
    <x v="0"/>
    <x v="0"/>
    <x v="472"/>
    <n v="4792.8999999999996"/>
    <n v="43"/>
    <s v="High"/>
    <n v="0"/>
    <n v="1"/>
    <x v="1"/>
    <x v="0"/>
    <n v="24"/>
    <x v="0"/>
    <b v="1"/>
    <b v="1"/>
    <b v="0"/>
    <b v="0"/>
  </r>
  <r>
    <x v="1"/>
    <x v="2370"/>
    <s v="Client_2082"/>
    <x v="2"/>
    <x v="0"/>
    <x v="0"/>
    <x v="507"/>
    <x v="0"/>
    <x v="0"/>
    <x v="0"/>
    <x v="0"/>
    <x v="2"/>
    <x v="2"/>
    <x v="49"/>
    <n v="4739.49"/>
    <n v="8"/>
    <s v="High"/>
    <n v="0"/>
    <n v="0"/>
    <x v="0"/>
    <x v="0"/>
    <n v="60"/>
    <x v="0"/>
    <b v="1"/>
    <b v="1"/>
    <b v="0"/>
    <b v="0"/>
  </r>
  <r>
    <x v="2"/>
    <x v="2371"/>
    <s v="Client_345"/>
    <x v="1"/>
    <x v="7"/>
    <x v="2"/>
    <x v="148"/>
    <x v="5"/>
    <x v="5"/>
    <x v="0"/>
    <x v="2"/>
    <x v="2"/>
    <x v="2"/>
    <x v="91"/>
    <n v="4917.08"/>
    <n v="34"/>
    <s v="High"/>
    <n v="0"/>
    <n v="1"/>
    <x v="2"/>
    <x v="0"/>
    <n v="48"/>
    <x v="0"/>
    <b v="1"/>
    <b v="1"/>
    <b v="0"/>
    <b v="0"/>
  </r>
  <r>
    <x v="2"/>
    <x v="2372"/>
    <s v="Client_2484"/>
    <x v="3"/>
    <x v="10"/>
    <x v="2"/>
    <x v="541"/>
    <x v="1"/>
    <x v="1"/>
    <x v="0"/>
    <x v="0"/>
    <x v="6"/>
    <x v="6"/>
    <x v="598"/>
    <n v="4900"/>
    <n v="4"/>
    <s v="High"/>
    <n v="0"/>
    <n v="1"/>
    <x v="2"/>
    <x v="0"/>
    <n v="30"/>
    <x v="2"/>
    <b v="1"/>
    <b v="1"/>
    <b v="0"/>
    <b v="0"/>
  </r>
  <r>
    <x v="1"/>
    <x v="2373"/>
    <s v="Client_178"/>
    <x v="2"/>
    <x v="4"/>
    <x v="2"/>
    <x v="399"/>
    <x v="7"/>
    <x v="7"/>
    <x v="0"/>
    <x v="0"/>
    <x v="5"/>
    <x v="5"/>
    <x v="35"/>
    <n v="3030.15"/>
    <n v="41"/>
    <s v="Medium"/>
    <n v="0"/>
    <n v="1"/>
    <x v="2"/>
    <x v="0"/>
    <n v="60"/>
    <x v="0"/>
    <b v="1"/>
    <b v="1"/>
    <b v="0"/>
    <b v="0"/>
  </r>
  <r>
    <x v="1"/>
    <x v="2374"/>
    <s v="Client_737"/>
    <x v="3"/>
    <x v="14"/>
    <x v="0"/>
    <x v="352"/>
    <x v="8"/>
    <x v="8"/>
    <x v="1"/>
    <x v="3"/>
    <x v="0"/>
    <x v="0"/>
    <x v="198"/>
    <n v="4602.22"/>
    <n v="9"/>
    <s v="High"/>
    <n v="0"/>
    <n v="0"/>
    <x v="0"/>
    <x v="2"/>
    <n v="0"/>
    <x v="0"/>
    <b v="1"/>
    <b v="0"/>
    <b v="0"/>
    <b v="0"/>
  </r>
  <r>
    <x v="2"/>
    <x v="2375"/>
    <s v="Client_1082"/>
    <x v="3"/>
    <x v="10"/>
    <x v="1"/>
    <x v="218"/>
    <x v="5"/>
    <x v="5"/>
    <x v="1"/>
    <x v="2"/>
    <x v="0"/>
    <x v="0"/>
    <x v="317"/>
    <n v="3669.58"/>
    <n v="1"/>
    <s v="Medium"/>
    <n v="0"/>
    <n v="1"/>
    <x v="1"/>
    <x v="0"/>
    <n v="54"/>
    <x v="1"/>
    <b v="1"/>
    <b v="1"/>
    <b v="0"/>
    <b v="0"/>
  </r>
  <r>
    <x v="3"/>
    <x v="2376"/>
    <s v="Client_1006"/>
    <x v="1"/>
    <x v="2"/>
    <x v="0"/>
    <x v="562"/>
    <x v="1"/>
    <x v="1"/>
    <x v="0"/>
    <x v="0"/>
    <x v="1"/>
    <x v="1"/>
    <x v="76"/>
    <n v="2224.66"/>
    <n v="46"/>
    <s v="Medium"/>
    <n v="0"/>
    <n v="0"/>
    <x v="0"/>
    <x v="2"/>
    <n v="6"/>
    <x v="0"/>
    <b v="1"/>
    <b v="0"/>
    <b v="0"/>
    <b v="0"/>
  </r>
  <r>
    <x v="3"/>
    <x v="2377"/>
    <s v="Client_1121"/>
    <x v="1"/>
    <x v="11"/>
    <x v="0"/>
    <x v="561"/>
    <x v="5"/>
    <x v="5"/>
    <x v="1"/>
    <x v="2"/>
    <x v="1"/>
    <x v="1"/>
    <x v="7"/>
    <n v="1050.6199999999999"/>
    <n v="22"/>
    <s v="Low"/>
    <n v="0"/>
    <n v="0"/>
    <x v="0"/>
    <x v="0"/>
    <n v="60"/>
    <x v="0"/>
    <b v="1"/>
    <b v="1"/>
    <b v="0"/>
    <b v="0"/>
  </r>
  <r>
    <x v="0"/>
    <x v="2378"/>
    <s v="Client_2898"/>
    <x v="2"/>
    <x v="8"/>
    <x v="0"/>
    <x v="404"/>
    <x v="7"/>
    <x v="7"/>
    <x v="1"/>
    <x v="0"/>
    <x v="0"/>
    <x v="0"/>
    <x v="244"/>
    <n v="1523.93"/>
    <n v="2"/>
    <s v="Low"/>
    <n v="0"/>
    <n v="0"/>
    <x v="0"/>
    <x v="0"/>
    <n v="66"/>
    <x v="1"/>
    <b v="1"/>
    <b v="1"/>
    <b v="0"/>
    <b v="0"/>
  </r>
  <r>
    <x v="0"/>
    <x v="2379"/>
    <s v="Client_969"/>
    <x v="4"/>
    <x v="6"/>
    <x v="1"/>
    <x v="627"/>
    <x v="0"/>
    <x v="0"/>
    <x v="1"/>
    <x v="0"/>
    <x v="5"/>
    <x v="5"/>
    <x v="224"/>
    <n v="3768.91"/>
    <n v="49"/>
    <s v="Medium"/>
    <n v="0"/>
    <n v="1"/>
    <x v="1"/>
    <x v="0"/>
    <n v="36"/>
    <x v="0"/>
    <b v="1"/>
    <b v="1"/>
    <b v="0"/>
    <b v="0"/>
  </r>
  <r>
    <x v="3"/>
    <x v="2380"/>
    <s v="Client_2059"/>
    <x v="1"/>
    <x v="3"/>
    <x v="1"/>
    <x v="526"/>
    <x v="10"/>
    <x v="10"/>
    <x v="1"/>
    <x v="1"/>
    <x v="6"/>
    <x v="6"/>
    <x v="200"/>
    <n v="1705.24"/>
    <n v="26"/>
    <s v="Low"/>
    <n v="0"/>
    <n v="1"/>
    <x v="1"/>
    <x v="0"/>
    <n v="66"/>
    <x v="0"/>
    <b v="1"/>
    <b v="1"/>
    <b v="0"/>
    <b v="0"/>
  </r>
  <r>
    <x v="2"/>
    <x v="2381"/>
    <s v="Client_471"/>
    <x v="2"/>
    <x v="10"/>
    <x v="2"/>
    <x v="272"/>
    <x v="11"/>
    <x v="11"/>
    <x v="1"/>
    <x v="2"/>
    <x v="0"/>
    <x v="0"/>
    <x v="348"/>
    <n v="3914.03"/>
    <n v="7"/>
    <s v="Medium"/>
    <n v="0"/>
    <n v="1"/>
    <x v="2"/>
    <x v="0"/>
    <n v="36"/>
    <x v="0"/>
    <b v="1"/>
    <b v="1"/>
    <b v="0"/>
    <b v="0"/>
  </r>
  <r>
    <x v="2"/>
    <x v="2382"/>
    <s v="Client_2166"/>
    <x v="1"/>
    <x v="10"/>
    <x v="0"/>
    <x v="595"/>
    <x v="2"/>
    <x v="2"/>
    <x v="0"/>
    <x v="1"/>
    <x v="2"/>
    <x v="2"/>
    <x v="221"/>
    <n v="2039.25"/>
    <n v="3"/>
    <s v="Medium"/>
    <n v="0"/>
    <n v="0"/>
    <x v="0"/>
    <x v="0"/>
    <n v="54"/>
    <x v="2"/>
    <b v="1"/>
    <b v="1"/>
    <b v="0"/>
    <b v="0"/>
  </r>
  <r>
    <x v="3"/>
    <x v="2383"/>
    <s v="Client_2431"/>
    <x v="4"/>
    <x v="14"/>
    <x v="2"/>
    <x v="411"/>
    <x v="2"/>
    <x v="2"/>
    <x v="1"/>
    <x v="1"/>
    <x v="2"/>
    <x v="2"/>
    <x v="674"/>
    <n v="2741.59"/>
    <n v="5"/>
    <s v="Medium"/>
    <n v="0"/>
    <n v="1"/>
    <x v="2"/>
    <x v="0"/>
    <n v="24"/>
    <x v="2"/>
    <b v="1"/>
    <b v="1"/>
    <b v="0"/>
    <b v="0"/>
  </r>
  <r>
    <x v="3"/>
    <x v="2384"/>
    <s v="Client_712"/>
    <x v="0"/>
    <x v="14"/>
    <x v="4"/>
    <x v="544"/>
    <x v="9"/>
    <x v="9"/>
    <x v="1"/>
    <x v="3"/>
    <x v="6"/>
    <x v="6"/>
    <x v="469"/>
    <n v="4950.07"/>
    <n v="6"/>
    <s v="High"/>
    <n v="1"/>
    <n v="1"/>
    <x v="4"/>
    <x v="0"/>
    <n v="60"/>
    <x v="0"/>
    <b v="1"/>
    <b v="1"/>
    <b v="0"/>
    <b v="1"/>
  </r>
  <r>
    <x v="0"/>
    <x v="2385"/>
    <s v="Client_532"/>
    <x v="3"/>
    <x v="2"/>
    <x v="0"/>
    <x v="610"/>
    <x v="8"/>
    <x v="8"/>
    <x v="1"/>
    <x v="3"/>
    <x v="5"/>
    <x v="5"/>
    <x v="469"/>
    <n v="1530.56"/>
    <n v="47"/>
    <s v="Low"/>
    <n v="0"/>
    <n v="0"/>
    <x v="0"/>
    <x v="0"/>
    <n v="60"/>
    <x v="0"/>
    <b v="1"/>
    <b v="1"/>
    <b v="0"/>
    <b v="0"/>
  </r>
  <r>
    <x v="3"/>
    <x v="2386"/>
    <s v="Client_1841"/>
    <x v="4"/>
    <x v="13"/>
    <x v="1"/>
    <x v="583"/>
    <x v="10"/>
    <x v="10"/>
    <x v="0"/>
    <x v="1"/>
    <x v="5"/>
    <x v="5"/>
    <x v="84"/>
    <n v="3367.62"/>
    <n v="1"/>
    <s v="Medium"/>
    <n v="0"/>
    <n v="1"/>
    <x v="1"/>
    <x v="0"/>
    <n v="24"/>
    <x v="1"/>
    <b v="1"/>
    <b v="1"/>
    <b v="0"/>
    <b v="0"/>
  </r>
  <r>
    <x v="0"/>
    <x v="2387"/>
    <s v="Client_1241"/>
    <x v="0"/>
    <x v="1"/>
    <x v="0"/>
    <x v="618"/>
    <x v="11"/>
    <x v="11"/>
    <x v="1"/>
    <x v="2"/>
    <x v="1"/>
    <x v="1"/>
    <x v="563"/>
    <n v="4629.88"/>
    <n v="47"/>
    <s v="High"/>
    <n v="0"/>
    <n v="0"/>
    <x v="0"/>
    <x v="0"/>
    <n v="42"/>
    <x v="0"/>
    <b v="1"/>
    <b v="1"/>
    <b v="0"/>
    <b v="0"/>
  </r>
  <r>
    <x v="2"/>
    <x v="2388"/>
    <s v="Client_2222"/>
    <x v="1"/>
    <x v="4"/>
    <x v="1"/>
    <x v="54"/>
    <x v="4"/>
    <x v="4"/>
    <x v="0"/>
    <x v="3"/>
    <x v="2"/>
    <x v="2"/>
    <x v="395"/>
    <n v="3461.98"/>
    <n v="34"/>
    <s v="Medium"/>
    <n v="0"/>
    <n v="1"/>
    <x v="1"/>
    <x v="0"/>
    <n v="66"/>
    <x v="0"/>
    <b v="1"/>
    <b v="1"/>
    <b v="0"/>
    <b v="0"/>
  </r>
  <r>
    <x v="3"/>
    <x v="2389"/>
    <s v="Client_1813"/>
    <x v="2"/>
    <x v="6"/>
    <x v="2"/>
    <x v="13"/>
    <x v="9"/>
    <x v="9"/>
    <x v="1"/>
    <x v="3"/>
    <x v="2"/>
    <x v="2"/>
    <x v="215"/>
    <n v="3832.29"/>
    <n v="36"/>
    <s v="Medium"/>
    <n v="0"/>
    <n v="1"/>
    <x v="2"/>
    <x v="3"/>
    <n v="0"/>
    <x v="0"/>
    <b v="1"/>
    <b v="0"/>
    <b v="0"/>
    <b v="0"/>
  </r>
  <r>
    <x v="2"/>
    <x v="2390"/>
    <s v="Client_784"/>
    <x v="0"/>
    <x v="2"/>
    <x v="0"/>
    <x v="133"/>
    <x v="5"/>
    <x v="5"/>
    <x v="0"/>
    <x v="2"/>
    <x v="2"/>
    <x v="2"/>
    <x v="379"/>
    <n v="2806.28"/>
    <s v="N/A"/>
    <s v="Medium"/>
    <n v="0"/>
    <n v="0"/>
    <x v="0"/>
    <x v="0"/>
    <n v="30"/>
    <x v="0"/>
    <b v="1"/>
    <b v="1"/>
    <b v="0"/>
    <b v="0"/>
  </r>
  <r>
    <x v="1"/>
    <x v="2391"/>
    <s v="Client_2266"/>
    <x v="4"/>
    <x v="13"/>
    <x v="3"/>
    <x v="28"/>
    <x v="8"/>
    <x v="8"/>
    <x v="1"/>
    <x v="3"/>
    <x v="5"/>
    <x v="5"/>
    <x v="161"/>
    <n v="1973.8"/>
    <n v="9"/>
    <s v="Low"/>
    <n v="0"/>
    <n v="0"/>
    <x v="3"/>
    <x v="0"/>
    <n v="48"/>
    <x v="0"/>
    <b v="1"/>
    <b v="1"/>
    <b v="0"/>
    <b v="0"/>
  </r>
  <r>
    <x v="2"/>
    <x v="2392"/>
    <s v="Client_360"/>
    <x v="1"/>
    <x v="8"/>
    <x v="1"/>
    <x v="424"/>
    <x v="9"/>
    <x v="9"/>
    <x v="0"/>
    <x v="3"/>
    <x v="6"/>
    <x v="6"/>
    <x v="384"/>
    <n v="2204.62"/>
    <n v="28"/>
    <s v="Medium"/>
    <n v="0"/>
    <n v="1"/>
    <x v="1"/>
    <x v="0"/>
    <n v="48"/>
    <x v="0"/>
    <b v="1"/>
    <b v="1"/>
    <b v="0"/>
    <b v="0"/>
  </r>
  <r>
    <x v="3"/>
    <x v="2393"/>
    <s v="Client_1413"/>
    <x v="3"/>
    <x v="3"/>
    <x v="2"/>
    <x v="53"/>
    <x v="4"/>
    <x v="4"/>
    <x v="0"/>
    <x v="3"/>
    <x v="5"/>
    <x v="5"/>
    <x v="120"/>
    <n v="1799.74"/>
    <n v="6"/>
    <s v="Low"/>
    <n v="0"/>
    <n v="1"/>
    <x v="2"/>
    <x v="1"/>
    <n v="6"/>
    <x v="0"/>
    <b v="1"/>
    <b v="0"/>
    <b v="0"/>
    <b v="0"/>
  </r>
  <r>
    <x v="0"/>
    <x v="2394"/>
    <s v="Client_1789"/>
    <x v="4"/>
    <x v="13"/>
    <x v="1"/>
    <x v="292"/>
    <x v="9"/>
    <x v="9"/>
    <x v="1"/>
    <x v="3"/>
    <x v="1"/>
    <x v="1"/>
    <x v="432"/>
    <n v="4117.1400000000003"/>
    <n v="5"/>
    <s v="High"/>
    <n v="0"/>
    <n v="1"/>
    <x v="1"/>
    <x v="0"/>
    <n v="66"/>
    <x v="2"/>
    <b v="1"/>
    <b v="1"/>
    <b v="0"/>
    <b v="0"/>
  </r>
  <r>
    <x v="3"/>
    <x v="2395"/>
    <s v="Client_101"/>
    <x v="1"/>
    <x v="0"/>
    <x v="2"/>
    <x v="418"/>
    <x v="7"/>
    <x v="7"/>
    <x v="1"/>
    <x v="0"/>
    <x v="0"/>
    <x v="0"/>
    <x v="95"/>
    <n v="3691.66"/>
    <n v="39"/>
    <s v="Medium"/>
    <n v="0"/>
    <n v="1"/>
    <x v="2"/>
    <x v="0"/>
    <n v="60"/>
    <x v="0"/>
    <b v="1"/>
    <b v="1"/>
    <b v="0"/>
    <b v="0"/>
  </r>
  <r>
    <x v="3"/>
    <x v="2396"/>
    <s v="Client_1244"/>
    <x v="1"/>
    <x v="14"/>
    <x v="4"/>
    <x v="382"/>
    <x v="5"/>
    <x v="5"/>
    <x v="1"/>
    <x v="2"/>
    <x v="2"/>
    <x v="2"/>
    <x v="8"/>
    <n v="4188.7299999999996"/>
    <n v="39"/>
    <s v="High"/>
    <n v="1"/>
    <n v="1"/>
    <x v="4"/>
    <x v="1"/>
    <n v="12"/>
    <x v="0"/>
    <b v="1"/>
    <b v="0"/>
    <b v="0"/>
    <b v="1"/>
  </r>
  <r>
    <x v="0"/>
    <x v="2397"/>
    <s v="Client_2701"/>
    <x v="0"/>
    <x v="9"/>
    <x v="2"/>
    <x v="349"/>
    <x v="4"/>
    <x v="4"/>
    <x v="1"/>
    <x v="3"/>
    <x v="1"/>
    <x v="1"/>
    <x v="356"/>
    <n v="3004.23"/>
    <n v="14"/>
    <s v="Medium"/>
    <n v="0"/>
    <n v="1"/>
    <x v="2"/>
    <x v="0"/>
    <n v="66"/>
    <x v="0"/>
    <b v="1"/>
    <b v="1"/>
    <b v="0"/>
    <b v="0"/>
  </r>
  <r>
    <x v="2"/>
    <x v="2398"/>
    <s v="Client_367"/>
    <x v="4"/>
    <x v="3"/>
    <x v="0"/>
    <x v="688"/>
    <x v="11"/>
    <x v="11"/>
    <x v="1"/>
    <x v="2"/>
    <x v="3"/>
    <x v="3"/>
    <x v="515"/>
    <n v="1336.37"/>
    <n v="22"/>
    <s v="Low"/>
    <n v="0"/>
    <n v="0"/>
    <x v="0"/>
    <x v="0"/>
    <n v="48"/>
    <x v="0"/>
    <b v="1"/>
    <b v="1"/>
    <b v="0"/>
    <b v="0"/>
  </r>
  <r>
    <x v="0"/>
    <x v="2399"/>
    <s v="Client_2346"/>
    <x v="4"/>
    <x v="4"/>
    <x v="4"/>
    <x v="316"/>
    <x v="7"/>
    <x v="7"/>
    <x v="0"/>
    <x v="0"/>
    <x v="0"/>
    <x v="0"/>
    <x v="641"/>
    <n v="1032.6600000000001"/>
    <n v="32"/>
    <s v="Low"/>
    <n v="1"/>
    <n v="1"/>
    <x v="4"/>
    <x v="0"/>
    <n v="36"/>
    <x v="0"/>
    <b v="1"/>
    <b v="1"/>
    <b v="0"/>
    <b v="1"/>
  </r>
  <r>
    <x v="1"/>
    <x v="2400"/>
    <s v="Client_2053"/>
    <x v="0"/>
    <x v="3"/>
    <x v="0"/>
    <x v="250"/>
    <x v="6"/>
    <x v="6"/>
    <x v="0"/>
    <x v="1"/>
    <x v="3"/>
    <x v="3"/>
    <x v="119"/>
    <n v="2339.41"/>
    <n v="50"/>
    <s v="Medium"/>
    <n v="0"/>
    <n v="0"/>
    <x v="0"/>
    <x v="1"/>
    <n v="6"/>
    <x v="0"/>
    <b v="1"/>
    <b v="0"/>
    <b v="0"/>
    <b v="0"/>
  </r>
  <r>
    <x v="2"/>
    <x v="2401"/>
    <s v="Client_536"/>
    <x v="4"/>
    <x v="6"/>
    <x v="4"/>
    <x v="563"/>
    <x v="8"/>
    <x v="8"/>
    <x v="0"/>
    <x v="3"/>
    <x v="2"/>
    <x v="2"/>
    <x v="465"/>
    <n v="2113.67"/>
    <n v="27"/>
    <s v="Medium"/>
    <n v="1"/>
    <n v="1"/>
    <x v="4"/>
    <x v="0"/>
    <n v="48"/>
    <x v="0"/>
    <b v="1"/>
    <b v="1"/>
    <b v="0"/>
    <b v="1"/>
  </r>
  <r>
    <x v="3"/>
    <x v="2402"/>
    <s v="Client_1334"/>
    <x v="3"/>
    <x v="0"/>
    <x v="0"/>
    <x v="590"/>
    <x v="9"/>
    <x v="9"/>
    <x v="0"/>
    <x v="3"/>
    <x v="2"/>
    <x v="2"/>
    <x v="153"/>
    <n v="1550.25"/>
    <n v="3"/>
    <s v="Low"/>
    <n v="0"/>
    <n v="0"/>
    <x v="0"/>
    <x v="0"/>
    <n v="24"/>
    <x v="2"/>
    <b v="1"/>
    <b v="1"/>
    <b v="0"/>
    <b v="0"/>
  </r>
  <r>
    <x v="2"/>
    <x v="2403"/>
    <s v="Client_234"/>
    <x v="4"/>
    <x v="9"/>
    <x v="3"/>
    <x v="704"/>
    <x v="4"/>
    <x v="4"/>
    <x v="0"/>
    <x v="3"/>
    <x v="3"/>
    <x v="3"/>
    <x v="557"/>
    <n v="4514.49"/>
    <n v="23"/>
    <s v="High"/>
    <n v="0"/>
    <n v="0"/>
    <x v="3"/>
    <x v="0"/>
    <n v="48"/>
    <x v="0"/>
    <b v="1"/>
    <b v="1"/>
    <b v="0"/>
    <b v="0"/>
  </r>
  <r>
    <x v="3"/>
    <x v="2404"/>
    <s v="Client_2187"/>
    <x v="1"/>
    <x v="1"/>
    <x v="4"/>
    <x v="308"/>
    <x v="5"/>
    <x v="5"/>
    <x v="0"/>
    <x v="2"/>
    <x v="3"/>
    <x v="3"/>
    <x v="49"/>
    <n v="4880.92"/>
    <n v="23"/>
    <s v="High"/>
    <n v="1"/>
    <n v="1"/>
    <x v="4"/>
    <x v="0"/>
    <n v="60"/>
    <x v="0"/>
    <b v="1"/>
    <b v="1"/>
    <b v="0"/>
    <b v="1"/>
  </r>
  <r>
    <x v="1"/>
    <x v="2405"/>
    <s v="Client_1805"/>
    <x v="3"/>
    <x v="12"/>
    <x v="4"/>
    <x v="319"/>
    <x v="9"/>
    <x v="9"/>
    <x v="1"/>
    <x v="3"/>
    <x v="6"/>
    <x v="6"/>
    <x v="21"/>
    <n v="1500.63"/>
    <n v="33"/>
    <s v="Low"/>
    <n v="1"/>
    <n v="1"/>
    <x v="4"/>
    <x v="1"/>
    <n v="18"/>
    <x v="0"/>
    <b v="1"/>
    <b v="0"/>
    <b v="0"/>
    <b v="1"/>
  </r>
  <r>
    <x v="0"/>
    <x v="2406"/>
    <s v="Client_2211"/>
    <x v="1"/>
    <x v="0"/>
    <x v="4"/>
    <x v="559"/>
    <x v="7"/>
    <x v="7"/>
    <x v="1"/>
    <x v="0"/>
    <x v="4"/>
    <x v="4"/>
    <x v="292"/>
    <n v="4635.3500000000004"/>
    <n v="24"/>
    <s v="High"/>
    <n v="1"/>
    <n v="1"/>
    <x v="4"/>
    <x v="0"/>
    <n v="60"/>
    <x v="0"/>
    <b v="1"/>
    <b v="1"/>
    <b v="0"/>
    <b v="1"/>
  </r>
  <r>
    <x v="2"/>
    <x v="2407"/>
    <s v="Client_958"/>
    <x v="1"/>
    <x v="2"/>
    <x v="0"/>
    <x v="426"/>
    <x v="1"/>
    <x v="1"/>
    <x v="1"/>
    <x v="0"/>
    <x v="4"/>
    <x v="4"/>
    <x v="475"/>
    <n v="1863.96"/>
    <n v="10"/>
    <s v="Low"/>
    <n v="0"/>
    <n v="0"/>
    <x v="0"/>
    <x v="0"/>
    <n v="24"/>
    <x v="0"/>
    <b v="1"/>
    <b v="1"/>
    <b v="0"/>
    <b v="0"/>
  </r>
  <r>
    <x v="0"/>
    <x v="2408"/>
    <s v="Client_2821"/>
    <x v="4"/>
    <x v="12"/>
    <x v="1"/>
    <x v="421"/>
    <x v="10"/>
    <x v="10"/>
    <x v="1"/>
    <x v="1"/>
    <x v="1"/>
    <x v="1"/>
    <x v="415"/>
    <n v="3946.28"/>
    <n v="46"/>
    <s v="High"/>
    <n v="0"/>
    <n v="1"/>
    <x v="1"/>
    <x v="1"/>
    <n v="18"/>
    <x v="0"/>
    <b v="1"/>
    <b v="0"/>
    <b v="0"/>
    <b v="0"/>
  </r>
  <r>
    <x v="0"/>
    <x v="2409"/>
    <s v="Client_2699"/>
    <x v="2"/>
    <x v="6"/>
    <x v="0"/>
    <x v="359"/>
    <x v="1"/>
    <x v="1"/>
    <x v="1"/>
    <x v="0"/>
    <x v="3"/>
    <x v="3"/>
    <x v="540"/>
    <n v="4355.93"/>
    <n v="44"/>
    <s v="High"/>
    <n v="0"/>
    <n v="0"/>
    <x v="0"/>
    <x v="0"/>
    <n v="24"/>
    <x v="0"/>
    <b v="1"/>
    <b v="1"/>
    <b v="0"/>
    <b v="0"/>
  </r>
  <r>
    <x v="0"/>
    <x v="2410"/>
    <s v="Client_2023"/>
    <x v="3"/>
    <x v="12"/>
    <x v="2"/>
    <x v="415"/>
    <x v="3"/>
    <x v="3"/>
    <x v="0"/>
    <x v="2"/>
    <x v="0"/>
    <x v="0"/>
    <x v="691"/>
    <n v="1353.3"/>
    <n v="3"/>
    <s v="Low"/>
    <n v="0"/>
    <n v="1"/>
    <x v="2"/>
    <x v="0"/>
    <n v="60"/>
    <x v="2"/>
    <b v="1"/>
    <b v="1"/>
    <b v="0"/>
    <b v="0"/>
  </r>
  <r>
    <x v="0"/>
    <x v="2411"/>
    <s v="Client_1045"/>
    <x v="3"/>
    <x v="1"/>
    <x v="2"/>
    <x v="220"/>
    <x v="0"/>
    <x v="0"/>
    <x v="1"/>
    <x v="0"/>
    <x v="3"/>
    <x v="3"/>
    <x v="117"/>
    <n v="2826.55"/>
    <n v="13"/>
    <s v="Medium"/>
    <n v="0"/>
    <n v="1"/>
    <x v="2"/>
    <x v="0"/>
    <n v="36"/>
    <x v="0"/>
    <b v="1"/>
    <b v="1"/>
    <b v="0"/>
    <b v="0"/>
  </r>
  <r>
    <x v="1"/>
    <x v="2412"/>
    <s v="Client_1230"/>
    <x v="2"/>
    <x v="9"/>
    <x v="0"/>
    <x v="665"/>
    <x v="10"/>
    <x v="10"/>
    <x v="0"/>
    <x v="1"/>
    <x v="5"/>
    <x v="5"/>
    <x v="381"/>
    <n v="3287.05"/>
    <n v="42"/>
    <s v="Medium"/>
    <n v="0"/>
    <n v="0"/>
    <x v="0"/>
    <x v="1"/>
    <n v="18"/>
    <x v="0"/>
    <b v="1"/>
    <b v="0"/>
    <b v="0"/>
    <b v="0"/>
  </r>
  <r>
    <x v="3"/>
    <x v="2413"/>
    <s v="Client_2354"/>
    <x v="3"/>
    <x v="8"/>
    <x v="0"/>
    <x v="595"/>
    <x v="2"/>
    <x v="2"/>
    <x v="0"/>
    <x v="1"/>
    <x v="2"/>
    <x v="2"/>
    <x v="112"/>
    <n v="2441.71"/>
    <n v="26"/>
    <s v="Medium"/>
    <n v="0"/>
    <n v="0"/>
    <x v="0"/>
    <x v="2"/>
    <n v="0"/>
    <x v="0"/>
    <b v="1"/>
    <b v="0"/>
    <b v="0"/>
    <b v="0"/>
  </r>
  <r>
    <x v="1"/>
    <x v="2414"/>
    <s v="Client_2969"/>
    <x v="3"/>
    <x v="14"/>
    <x v="2"/>
    <x v="438"/>
    <x v="8"/>
    <x v="8"/>
    <x v="0"/>
    <x v="3"/>
    <x v="3"/>
    <x v="3"/>
    <x v="101"/>
    <n v="3435.12"/>
    <n v="1"/>
    <s v="Medium"/>
    <n v="0"/>
    <n v="1"/>
    <x v="2"/>
    <x v="1"/>
    <n v="18"/>
    <x v="1"/>
    <b v="1"/>
    <b v="0"/>
    <b v="0"/>
    <b v="0"/>
  </r>
  <r>
    <x v="3"/>
    <x v="2415"/>
    <s v="Client_1715"/>
    <x v="4"/>
    <x v="0"/>
    <x v="0"/>
    <x v="625"/>
    <x v="0"/>
    <x v="0"/>
    <x v="1"/>
    <x v="0"/>
    <x v="4"/>
    <x v="4"/>
    <x v="672"/>
    <n v="3528.27"/>
    <n v="22"/>
    <s v="Medium"/>
    <n v="0"/>
    <n v="0"/>
    <x v="0"/>
    <x v="0"/>
    <n v="48"/>
    <x v="0"/>
    <b v="1"/>
    <b v="1"/>
    <b v="0"/>
    <b v="0"/>
  </r>
  <r>
    <x v="1"/>
    <x v="2416"/>
    <s v="Client_2230"/>
    <x v="0"/>
    <x v="5"/>
    <x v="0"/>
    <x v="101"/>
    <x v="2"/>
    <x v="2"/>
    <x v="1"/>
    <x v="1"/>
    <x v="4"/>
    <x v="4"/>
    <x v="379"/>
    <n v="2548.69"/>
    <n v="9"/>
    <s v="Medium"/>
    <n v="0"/>
    <n v="0"/>
    <x v="0"/>
    <x v="0"/>
    <n v="30"/>
    <x v="0"/>
    <b v="1"/>
    <b v="1"/>
    <b v="0"/>
    <b v="0"/>
  </r>
  <r>
    <x v="1"/>
    <x v="2417"/>
    <s v="Client_1012"/>
    <x v="1"/>
    <x v="13"/>
    <x v="2"/>
    <x v="534"/>
    <x v="1"/>
    <x v="1"/>
    <x v="1"/>
    <x v="0"/>
    <x v="0"/>
    <x v="0"/>
    <x v="322"/>
    <n v="1467.97"/>
    <n v="44"/>
    <s v="Low"/>
    <n v="0"/>
    <n v="1"/>
    <x v="2"/>
    <x v="0"/>
    <n v="30"/>
    <x v="0"/>
    <b v="1"/>
    <b v="1"/>
    <b v="0"/>
    <b v="0"/>
  </r>
  <r>
    <x v="3"/>
    <x v="2418"/>
    <s v="Client_2011"/>
    <x v="0"/>
    <x v="4"/>
    <x v="0"/>
    <x v="375"/>
    <x v="3"/>
    <x v="3"/>
    <x v="1"/>
    <x v="2"/>
    <x v="3"/>
    <x v="3"/>
    <x v="349"/>
    <n v="2182.77"/>
    <n v="27"/>
    <s v="Medium"/>
    <n v="0"/>
    <n v="0"/>
    <x v="0"/>
    <x v="1"/>
    <n v="12"/>
    <x v="0"/>
    <b v="1"/>
    <b v="0"/>
    <b v="0"/>
    <b v="0"/>
  </r>
  <r>
    <x v="1"/>
    <x v="2419"/>
    <s v="Client_1186"/>
    <x v="3"/>
    <x v="8"/>
    <x v="2"/>
    <x v="47"/>
    <x v="10"/>
    <x v="10"/>
    <x v="1"/>
    <x v="1"/>
    <x v="1"/>
    <x v="1"/>
    <x v="404"/>
    <n v="1635.16"/>
    <n v="33"/>
    <s v="Low"/>
    <n v="0"/>
    <n v="1"/>
    <x v="2"/>
    <x v="1"/>
    <n v="12"/>
    <x v="0"/>
    <b v="1"/>
    <b v="0"/>
    <b v="0"/>
    <b v="0"/>
  </r>
  <r>
    <x v="1"/>
    <x v="2420"/>
    <s v="Client_1170"/>
    <x v="1"/>
    <x v="12"/>
    <x v="1"/>
    <x v="47"/>
    <x v="10"/>
    <x v="10"/>
    <x v="1"/>
    <x v="1"/>
    <x v="1"/>
    <x v="1"/>
    <x v="31"/>
    <n v="2367.54"/>
    <n v="27"/>
    <s v="Medium"/>
    <n v="0"/>
    <n v="1"/>
    <x v="1"/>
    <x v="1"/>
    <n v="18"/>
    <x v="0"/>
    <b v="1"/>
    <b v="0"/>
    <b v="0"/>
    <b v="0"/>
  </r>
  <r>
    <x v="1"/>
    <x v="2421"/>
    <s v="Client_060"/>
    <x v="3"/>
    <x v="0"/>
    <x v="3"/>
    <x v="186"/>
    <x v="9"/>
    <x v="9"/>
    <x v="1"/>
    <x v="3"/>
    <x v="3"/>
    <x v="3"/>
    <x v="22"/>
    <n v="3249.75"/>
    <n v="46"/>
    <s v="Medium"/>
    <n v="0"/>
    <n v="0"/>
    <x v="3"/>
    <x v="0"/>
    <n v="48"/>
    <x v="0"/>
    <b v="1"/>
    <b v="1"/>
    <b v="0"/>
    <b v="0"/>
  </r>
  <r>
    <x v="1"/>
    <x v="2422"/>
    <s v="Client_441"/>
    <x v="4"/>
    <x v="4"/>
    <x v="0"/>
    <x v="237"/>
    <x v="11"/>
    <x v="11"/>
    <x v="0"/>
    <x v="2"/>
    <x v="5"/>
    <x v="5"/>
    <x v="429"/>
    <n v="4009.5"/>
    <n v="3"/>
    <s v="High"/>
    <n v="0"/>
    <n v="0"/>
    <x v="0"/>
    <x v="0"/>
    <n v="42"/>
    <x v="2"/>
    <b v="1"/>
    <b v="1"/>
    <b v="0"/>
    <b v="0"/>
  </r>
  <r>
    <x v="3"/>
    <x v="2423"/>
    <s v="Client_2291"/>
    <x v="1"/>
    <x v="7"/>
    <x v="1"/>
    <x v="238"/>
    <x v="3"/>
    <x v="3"/>
    <x v="0"/>
    <x v="2"/>
    <x v="1"/>
    <x v="1"/>
    <x v="330"/>
    <n v="4419.09"/>
    <n v="23"/>
    <s v="High"/>
    <n v="0"/>
    <n v="1"/>
    <x v="1"/>
    <x v="0"/>
    <n v="36"/>
    <x v="0"/>
    <b v="1"/>
    <b v="1"/>
    <b v="0"/>
    <b v="0"/>
  </r>
  <r>
    <x v="2"/>
    <x v="2424"/>
    <s v="Client_2616"/>
    <x v="0"/>
    <x v="13"/>
    <x v="2"/>
    <x v="108"/>
    <x v="11"/>
    <x v="11"/>
    <x v="1"/>
    <x v="2"/>
    <x v="6"/>
    <x v="6"/>
    <x v="174"/>
    <n v="2358.2199999999998"/>
    <n v="21"/>
    <s v="Medium"/>
    <n v="0"/>
    <n v="1"/>
    <x v="2"/>
    <x v="0"/>
    <n v="36"/>
    <x v="0"/>
    <b v="1"/>
    <b v="1"/>
    <b v="0"/>
    <b v="0"/>
  </r>
  <r>
    <x v="2"/>
    <x v="2425"/>
    <s v="Client_1499"/>
    <x v="4"/>
    <x v="11"/>
    <x v="2"/>
    <x v="480"/>
    <x v="9"/>
    <x v="9"/>
    <x v="1"/>
    <x v="3"/>
    <x v="5"/>
    <x v="5"/>
    <x v="437"/>
    <n v="4567.76"/>
    <n v="40"/>
    <s v="High"/>
    <n v="0"/>
    <n v="1"/>
    <x v="2"/>
    <x v="0"/>
    <n v="48"/>
    <x v="0"/>
    <b v="1"/>
    <b v="1"/>
    <b v="0"/>
    <b v="0"/>
  </r>
  <r>
    <x v="3"/>
    <x v="2426"/>
    <s v="Client_2711"/>
    <x v="0"/>
    <x v="5"/>
    <x v="0"/>
    <x v="700"/>
    <x v="0"/>
    <x v="0"/>
    <x v="1"/>
    <x v="0"/>
    <x v="2"/>
    <x v="2"/>
    <x v="128"/>
    <n v="1070.81"/>
    <n v="11"/>
    <s v="Low"/>
    <n v="0"/>
    <n v="0"/>
    <x v="0"/>
    <x v="1"/>
    <n v="6"/>
    <x v="0"/>
    <b v="1"/>
    <b v="0"/>
    <b v="0"/>
    <b v="0"/>
  </r>
  <r>
    <x v="2"/>
    <x v="2427"/>
    <s v="Client_2941"/>
    <x v="0"/>
    <x v="5"/>
    <x v="1"/>
    <x v="82"/>
    <x v="8"/>
    <x v="8"/>
    <x v="1"/>
    <x v="3"/>
    <x v="1"/>
    <x v="1"/>
    <x v="33"/>
    <n v="2514.21"/>
    <n v="44"/>
    <s v="Medium"/>
    <n v="0"/>
    <n v="1"/>
    <x v="1"/>
    <x v="0"/>
    <n v="66"/>
    <x v="0"/>
    <b v="1"/>
    <b v="1"/>
    <b v="0"/>
    <b v="0"/>
  </r>
  <r>
    <x v="0"/>
    <x v="2428"/>
    <s v="Client_1199"/>
    <x v="3"/>
    <x v="11"/>
    <x v="2"/>
    <x v="492"/>
    <x v="0"/>
    <x v="0"/>
    <x v="1"/>
    <x v="0"/>
    <x v="0"/>
    <x v="0"/>
    <x v="174"/>
    <n v="1135.1600000000001"/>
    <s v="N/A"/>
    <s v="Low"/>
    <n v="0"/>
    <n v="1"/>
    <x v="2"/>
    <x v="0"/>
    <n v="36"/>
    <x v="0"/>
    <b v="1"/>
    <b v="1"/>
    <b v="0"/>
    <b v="0"/>
  </r>
  <r>
    <x v="1"/>
    <x v="2429"/>
    <s v="Client_1910"/>
    <x v="1"/>
    <x v="7"/>
    <x v="2"/>
    <x v="153"/>
    <x v="6"/>
    <x v="6"/>
    <x v="0"/>
    <x v="1"/>
    <x v="2"/>
    <x v="2"/>
    <x v="15"/>
    <n v="2599.9"/>
    <n v="19"/>
    <s v="Medium"/>
    <n v="0"/>
    <n v="1"/>
    <x v="2"/>
    <x v="0"/>
    <n v="54"/>
    <x v="0"/>
    <b v="1"/>
    <b v="1"/>
    <b v="0"/>
    <b v="0"/>
  </r>
  <r>
    <x v="3"/>
    <x v="2430"/>
    <s v="Client_397"/>
    <x v="2"/>
    <x v="9"/>
    <x v="1"/>
    <x v="528"/>
    <x v="8"/>
    <x v="8"/>
    <x v="1"/>
    <x v="3"/>
    <x v="4"/>
    <x v="4"/>
    <x v="7"/>
    <n v="1439.23"/>
    <n v="46"/>
    <s v="Low"/>
    <n v="0"/>
    <n v="1"/>
    <x v="1"/>
    <x v="0"/>
    <n v="60"/>
    <x v="0"/>
    <b v="1"/>
    <b v="1"/>
    <b v="0"/>
    <b v="0"/>
  </r>
  <r>
    <x v="2"/>
    <x v="2431"/>
    <s v="Client_2031"/>
    <x v="1"/>
    <x v="9"/>
    <x v="2"/>
    <x v="73"/>
    <x v="2"/>
    <x v="2"/>
    <x v="0"/>
    <x v="1"/>
    <x v="0"/>
    <x v="0"/>
    <x v="74"/>
    <n v="4408.6499999999996"/>
    <n v="11"/>
    <s v="High"/>
    <n v="0"/>
    <n v="1"/>
    <x v="2"/>
    <x v="1"/>
    <n v="12"/>
    <x v="0"/>
    <b v="1"/>
    <b v="0"/>
    <b v="0"/>
    <b v="0"/>
  </r>
  <r>
    <x v="1"/>
    <x v="2432"/>
    <s v="Client_811"/>
    <x v="4"/>
    <x v="12"/>
    <x v="4"/>
    <x v="43"/>
    <x v="8"/>
    <x v="8"/>
    <x v="0"/>
    <x v="3"/>
    <x v="4"/>
    <x v="4"/>
    <x v="164"/>
    <n v="2444.83"/>
    <n v="32"/>
    <s v="Medium"/>
    <n v="1"/>
    <n v="1"/>
    <x v="4"/>
    <x v="1"/>
    <n v="18"/>
    <x v="0"/>
    <b v="1"/>
    <b v="0"/>
    <b v="0"/>
    <b v="1"/>
  </r>
  <r>
    <x v="2"/>
    <x v="2433"/>
    <s v="Client_2456"/>
    <x v="3"/>
    <x v="9"/>
    <x v="1"/>
    <x v="401"/>
    <x v="2"/>
    <x v="2"/>
    <x v="1"/>
    <x v="1"/>
    <x v="4"/>
    <x v="4"/>
    <x v="94"/>
    <n v="4899.74"/>
    <n v="35"/>
    <s v="High"/>
    <n v="0"/>
    <n v="1"/>
    <x v="1"/>
    <x v="0"/>
    <n v="42"/>
    <x v="0"/>
    <b v="1"/>
    <b v="1"/>
    <b v="0"/>
    <b v="0"/>
  </r>
  <r>
    <x v="3"/>
    <x v="2434"/>
    <s v="Client_096"/>
    <x v="0"/>
    <x v="1"/>
    <x v="1"/>
    <x v="571"/>
    <x v="5"/>
    <x v="5"/>
    <x v="1"/>
    <x v="2"/>
    <x v="2"/>
    <x v="2"/>
    <x v="450"/>
    <n v="4650.01"/>
    <n v="24"/>
    <s v="High"/>
    <n v="0"/>
    <n v="1"/>
    <x v="1"/>
    <x v="2"/>
    <n v="0"/>
    <x v="0"/>
    <b v="1"/>
    <b v="0"/>
    <b v="0"/>
    <b v="0"/>
  </r>
  <r>
    <x v="0"/>
    <x v="2435"/>
    <s v="Client_2748"/>
    <x v="1"/>
    <x v="12"/>
    <x v="2"/>
    <x v="465"/>
    <x v="4"/>
    <x v="4"/>
    <x v="1"/>
    <x v="3"/>
    <x v="1"/>
    <x v="1"/>
    <x v="407"/>
    <n v="1972.61"/>
    <n v="19"/>
    <s v="Low"/>
    <n v="0"/>
    <n v="1"/>
    <x v="2"/>
    <x v="1"/>
    <n v="24"/>
    <x v="0"/>
    <b v="1"/>
    <b v="0"/>
    <b v="0"/>
    <b v="0"/>
  </r>
  <r>
    <x v="2"/>
    <x v="2436"/>
    <s v="Client_2525"/>
    <x v="3"/>
    <x v="0"/>
    <x v="3"/>
    <x v="53"/>
    <x v="4"/>
    <x v="4"/>
    <x v="0"/>
    <x v="3"/>
    <x v="5"/>
    <x v="5"/>
    <x v="658"/>
    <n v="4864.6899999999996"/>
    <n v="45"/>
    <s v="High"/>
    <n v="0"/>
    <n v="0"/>
    <x v="3"/>
    <x v="1"/>
    <n v="18"/>
    <x v="0"/>
    <b v="1"/>
    <b v="0"/>
    <b v="0"/>
    <b v="0"/>
  </r>
  <r>
    <x v="0"/>
    <x v="2437"/>
    <s v="Client_2962"/>
    <x v="1"/>
    <x v="12"/>
    <x v="1"/>
    <x v="331"/>
    <x v="7"/>
    <x v="7"/>
    <x v="0"/>
    <x v="0"/>
    <x v="1"/>
    <x v="1"/>
    <x v="692"/>
    <n v="4153.96"/>
    <n v="40"/>
    <s v="High"/>
    <n v="0"/>
    <n v="1"/>
    <x v="1"/>
    <x v="0"/>
    <n v="42"/>
    <x v="0"/>
    <b v="1"/>
    <b v="1"/>
    <b v="0"/>
    <b v="0"/>
  </r>
  <r>
    <x v="0"/>
    <x v="2438"/>
    <s v="Client_624"/>
    <x v="3"/>
    <x v="8"/>
    <x v="4"/>
    <x v="103"/>
    <x v="10"/>
    <x v="10"/>
    <x v="0"/>
    <x v="1"/>
    <x v="4"/>
    <x v="4"/>
    <x v="259"/>
    <n v="3526.16"/>
    <n v="22"/>
    <s v="Medium"/>
    <n v="1"/>
    <n v="1"/>
    <x v="4"/>
    <x v="1"/>
    <n v="12"/>
    <x v="0"/>
    <b v="1"/>
    <b v="0"/>
    <b v="0"/>
    <b v="1"/>
  </r>
  <r>
    <x v="2"/>
    <x v="2439"/>
    <s v="Client_1984"/>
    <x v="1"/>
    <x v="5"/>
    <x v="2"/>
    <x v="287"/>
    <x v="10"/>
    <x v="10"/>
    <x v="1"/>
    <x v="1"/>
    <x v="4"/>
    <x v="4"/>
    <x v="348"/>
    <n v="2487.13"/>
    <n v="19"/>
    <s v="Medium"/>
    <n v="0"/>
    <n v="1"/>
    <x v="2"/>
    <x v="0"/>
    <n v="36"/>
    <x v="0"/>
    <b v="1"/>
    <b v="1"/>
    <b v="0"/>
    <b v="0"/>
  </r>
  <r>
    <x v="3"/>
    <x v="2440"/>
    <s v="Client_375"/>
    <x v="2"/>
    <x v="3"/>
    <x v="2"/>
    <x v="417"/>
    <x v="0"/>
    <x v="0"/>
    <x v="1"/>
    <x v="0"/>
    <x v="1"/>
    <x v="1"/>
    <x v="193"/>
    <n v="2849.46"/>
    <n v="26"/>
    <s v="Medium"/>
    <n v="0"/>
    <n v="1"/>
    <x v="2"/>
    <x v="0"/>
    <n v="24"/>
    <x v="0"/>
    <b v="1"/>
    <b v="1"/>
    <b v="0"/>
    <b v="0"/>
  </r>
  <r>
    <x v="2"/>
    <x v="2441"/>
    <s v="Client_1145"/>
    <x v="1"/>
    <x v="12"/>
    <x v="1"/>
    <x v="238"/>
    <x v="3"/>
    <x v="3"/>
    <x v="0"/>
    <x v="2"/>
    <x v="1"/>
    <x v="1"/>
    <x v="236"/>
    <n v="3090.82"/>
    <n v="37"/>
    <s v="Medium"/>
    <n v="0"/>
    <n v="1"/>
    <x v="1"/>
    <x v="0"/>
    <n v="30"/>
    <x v="0"/>
    <b v="1"/>
    <b v="1"/>
    <b v="0"/>
    <b v="0"/>
  </r>
  <r>
    <x v="1"/>
    <x v="2442"/>
    <s v="Client_2581"/>
    <x v="1"/>
    <x v="4"/>
    <x v="0"/>
    <x v="633"/>
    <x v="11"/>
    <x v="11"/>
    <x v="1"/>
    <x v="2"/>
    <x v="6"/>
    <x v="6"/>
    <x v="275"/>
    <n v="3230.87"/>
    <n v="25"/>
    <s v="Medium"/>
    <n v="0"/>
    <n v="0"/>
    <x v="0"/>
    <x v="0"/>
    <n v="42"/>
    <x v="0"/>
    <b v="1"/>
    <b v="1"/>
    <b v="0"/>
    <b v="0"/>
  </r>
  <r>
    <x v="3"/>
    <x v="2443"/>
    <s v="Client_1369"/>
    <x v="2"/>
    <x v="10"/>
    <x v="2"/>
    <x v="128"/>
    <x v="0"/>
    <x v="0"/>
    <x v="0"/>
    <x v="0"/>
    <x v="1"/>
    <x v="1"/>
    <x v="285"/>
    <n v="2583.5300000000002"/>
    <n v="26"/>
    <s v="Medium"/>
    <n v="0"/>
    <n v="1"/>
    <x v="2"/>
    <x v="0"/>
    <n v="66"/>
    <x v="0"/>
    <b v="1"/>
    <b v="1"/>
    <b v="0"/>
    <b v="0"/>
  </r>
  <r>
    <x v="0"/>
    <x v="2444"/>
    <s v="Client_2516"/>
    <x v="3"/>
    <x v="4"/>
    <x v="1"/>
    <x v="187"/>
    <x v="0"/>
    <x v="0"/>
    <x v="1"/>
    <x v="0"/>
    <x v="6"/>
    <x v="6"/>
    <x v="14"/>
    <n v="1942.84"/>
    <n v="44"/>
    <s v="Low"/>
    <n v="0"/>
    <n v="1"/>
    <x v="1"/>
    <x v="0"/>
    <n v="30"/>
    <x v="0"/>
    <b v="1"/>
    <b v="1"/>
    <b v="0"/>
    <b v="0"/>
  </r>
  <r>
    <x v="0"/>
    <x v="2445"/>
    <s v="Client_1464"/>
    <x v="0"/>
    <x v="6"/>
    <x v="4"/>
    <x v="419"/>
    <x v="10"/>
    <x v="10"/>
    <x v="1"/>
    <x v="1"/>
    <x v="4"/>
    <x v="4"/>
    <x v="428"/>
    <n v="1905.81"/>
    <n v="29"/>
    <s v="Low"/>
    <n v="1"/>
    <n v="1"/>
    <x v="4"/>
    <x v="0"/>
    <n v="48"/>
    <x v="0"/>
    <b v="1"/>
    <b v="1"/>
    <b v="0"/>
    <b v="1"/>
  </r>
  <r>
    <x v="2"/>
    <x v="2446"/>
    <s v="Client_2106"/>
    <x v="2"/>
    <x v="13"/>
    <x v="4"/>
    <x v="449"/>
    <x v="5"/>
    <x v="5"/>
    <x v="1"/>
    <x v="2"/>
    <x v="1"/>
    <x v="1"/>
    <x v="693"/>
    <n v="4514.3500000000004"/>
    <n v="6"/>
    <s v="High"/>
    <n v="1"/>
    <n v="1"/>
    <x v="4"/>
    <x v="1"/>
    <n v="18"/>
    <x v="0"/>
    <b v="1"/>
    <b v="0"/>
    <b v="0"/>
    <b v="1"/>
  </r>
  <r>
    <x v="1"/>
    <x v="2447"/>
    <s v="Client_1922"/>
    <x v="4"/>
    <x v="1"/>
    <x v="3"/>
    <x v="519"/>
    <x v="1"/>
    <x v="1"/>
    <x v="0"/>
    <x v="0"/>
    <x v="6"/>
    <x v="6"/>
    <x v="298"/>
    <n v="1744.42"/>
    <n v="34"/>
    <s v="Low"/>
    <n v="0"/>
    <n v="0"/>
    <x v="3"/>
    <x v="1"/>
    <n v="12"/>
    <x v="0"/>
    <b v="1"/>
    <b v="0"/>
    <b v="0"/>
    <b v="0"/>
  </r>
  <r>
    <x v="2"/>
    <x v="2448"/>
    <s v="Client_2722"/>
    <x v="4"/>
    <x v="2"/>
    <x v="4"/>
    <x v="624"/>
    <x v="6"/>
    <x v="6"/>
    <x v="1"/>
    <x v="1"/>
    <x v="6"/>
    <x v="6"/>
    <x v="375"/>
    <n v="1132.03"/>
    <n v="42"/>
    <s v="Low"/>
    <n v="1"/>
    <n v="1"/>
    <x v="4"/>
    <x v="1"/>
    <n v="12"/>
    <x v="0"/>
    <b v="1"/>
    <b v="0"/>
    <b v="0"/>
    <b v="1"/>
  </r>
  <r>
    <x v="3"/>
    <x v="2449"/>
    <s v="Client_451"/>
    <x v="2"/>
    <x v="11"/>
    <x v="3"/>
    <x v="534"/>
    <x v="1"/>
    <x v="1"/>
    <x v="1"/>
    <x v="0"/>
    <x v="0"/>
    <x v="0"/>
    <x v="447"/>
    <n v="2434.85"/>
    <n v="36"/>
    <s v="Medium"/>
    <n v="0"/>
    <n v="0"/>
    <x v="3"/>
    <x v="0"/>
    <n v="54"/>
    <x v="0"/>
    <b v="1"/>
    <b v="1"/>
    <b v="0"/>
    <b v="0"/>
  </r>
  <r>
    <x v="0"/>
    <x v="2450"/>
    <s v="Client_2830"/>
    <x v="3"/>
    <x v="3"/>
    <x v="0"/>
    <x v="560"/>
    <x v="1"/>
    <x v="1"/>
    <x v="0"/>
    <x v="0"/>
    <x v="5"/>
    <x v="5"/>
    <x v="115"/>
    <n v="4556.42"/>
    <n v="33"/>
    <s v="High"/>
    <n v="0"/>
    <n v="0"/>
    <x v="0"/>
    <x v="0"/>
    <n v="54"/>
    <x v="0"/>
    <b v="1"/>
    <b v="1"/>
    <b v="0"/>
    <b v="0"/>
  </r>
  <r>
    <x v="2"/>
    <x v="2451"/>
    <s v="Client_2573"/>
    <x v="0"/>
    <x v="6"/>
    <x v="2"/>
    <x v="213"/>
    <x v="5"/>
    <x v="5"/>
    <x v="0"/>
    <x v="2"/>
    <x v="0"/>
    <x v="0"/>
    <x v="164"/>
    <n v="2801.94"/>
    <n v="40"/>
    <s v="Medium"/>
    <n v="0"/>
    <n v="1"/>
    <x v="2"/>
    <x v="1"/>
    <n v="18"/>
    <x v="0"/>
    <b v="1"/>
    <b v="0"/>
    <b v="0"/>
    <b v="0"/>
  </r>
  <r>
    <x v="2"/>
    <x v="2452"/>
    <s v="Client_2339"/>
    <x v="2"/>
    <x v="7"/>
    <x v="3"/>
    <x v="200"/>
    <x v="2"/>
    <x v="2"/>
    <x v="1"/>
    <x v="1"/>
    <x v="2"/>
    <x v="2"/>
    <x v="222"/>
    <n v="1242.74"/>
    <n v="17"/>
    <s v="Low"/>
    <n v="0"/>
    <n v="0"/>
    <x v="3"/>
    <x v="0"/>
    <n v="42"/>
    <x v="0"/>
    <b v="1"/>
    <b v="1"/>
    <b v="0"/>
    <b v="0"/>
  </r>
  <r>
    <x v="3"/>
    <x v="2453"/>
    <s v="Client_2285"/>
    <x v="2"/>
    <x v="13"/>
    <x v="2"/>
    <x v="273"/>
    <x v="5"/>
    <x v="5"/>
    <x v="1"/>
    <x v="2"/>
    <x v="2"/>
    <x v="2"/>
    <x v="575"/>
    <n v="1917"/>
    <n v="19"/>
    <s v="Low"/>
    <n v="0"/>
    <n v="1"/>
    <x v="2"/>
    <x v="0"/>
    <n v="66"/>
    <x v="0"/>
    <b v="1"/>
    <b v="1"/>
    <b v="0"/>
    <b v="0"/>
  </r>
  <r>
    <x v="3"/>
    <x v="2454"/>
    <s v="Client_1833"/>
    <x v="3"/>
    <x v="14"/>
    <x v="2"/>
    <x v="305"/>
    <x v="9"/>
    <x v="9"/>
    <x v="0"/>
    <x v="3"/>
    <x v="0"/>
    <x v="0"/>
    <x v="229"/>
    <n v="1485.77"/>
    <n v="18"/>
    <s v="Low"/>
    <n v="0"/>
    <n v="1"/>
    <x v="2"/>
    <x v="0"/>
    <n v="48"/>
    <x v="0"/>
    <b v="1"/>
    <b v="1"/>
    <b v="0"/>
    <b v="0"/>
  </r>
  <r>
    <x v="2"/>
    <x v="2455"/>
    <s v="Client_1247"/>
    <x v="0"/>
    <x v="2"/>
    <x v="1"/>
    <x v="573"/>
    <x v="9"/>
    <x v="9"/>
    <x v="1"/>
    <x v="3"/>
    <x v="4"/>
    <x v="4"/>
    <x v="385"/>
    <n v="4939.3599999999997"/>
    <n v="1"/>
    <s v="High"/>
    <n v="0"/>
    <n v="1"/>
    <x v="1"/>
    <x v="0"/>
    <n v="36"/>
    <x v="1"/>
    <b v="1"/>
    <b v="1"/>
    <b v="0"/>
    <b v="0"/>
  </r>
  <r>
    <x v="1"/>
    <x v="2456"/>
    <s v="Client_1268"/>
    <x v="4"/>
    <x v="0"/>
    <x v="0"/>
    <x v="320"/>
    <x v="0"/>
    <x v="0"/>
    <x v="1"/>
    <x v="0"/>
    <x v="3"/>
    <x v="3"/>
    <x v="292"/>
    <n v="2971.37"/>
    <n v="2"/>
    <s v="Medium"/>
    <n v="0"/>
    <n v="0"/>
    <x v="0"/>
    <x v="0"/>
    <n v="60"/>
    <x v="1"/>
    <b v="1"/>
    <b v="1"/>
    <b v="0"/>
    <b v="0"/>
  </r>
  <r>
    <x v="3"/>
    <x v="2457"/>
    <s v="Client_1694"/>
    <x v="2"/>
    <x v="1"/>
    <x v="4"/>
    <x v="5"/>
    <x v="2"/>
    <x v="2"/>
    <x v="0"/>
    <x v="1"/>
    <x v="3"/>
    <x v="3"/>
    <x v="500"/>
    <n v="2839.73"/>
    <n v="13"/>
    <s v="Medium"/>
    <n v="1"/>
    <n v="1"/>
    <x v="4"/>
    <x v="0"/>
    <n v="42"/>
    <x v="0"/>
    <b v="1"/>
    <b v="1"/>
    <b v="0"/>
    <b v="1"/>
  </r>
  <r>
    <x v="3"/>
    <x v="2458"/>
    <s v="Client_632"/>
    <x v="3"/>
    <x v="1"/>
    <x v="0"/>
    <x v="508"/>
    <x v="8"/>
    <x v="8"/>
    <x v="1"/>
    <x v="3"/>
    <x v="3"/>
    <x v="3"/>
    <x v="173"/>
    <n v="1458.48"/>
    <s v="N/A"/>
    <s v="Low"/>
    <n v="0"/>
    <n v="0"/>
    <x v="0"/>
    <x v="0"/>
    <n v="30"/>
    <x v="0"/>
    <b v="1"/>
    <b v="1"/>
    <b v="0"/>
    <b v="0"/>
  </r>
  <r>
    <x v="0"/>
    <x v="2459"/>
    <s v="Client_2125"/>
    <x v="3"/>
    <x v="11"/>
    <x v="1"/>
    <x v="23"/>
    <x v="3"/>
    <x v="3"/>
    <x v="1"/>
    <x v="2"/>
    <x v="6"/>
    <x v="6"/>
    <x v="152"/>
    <n v="1874.3"/>
    <n v="45"/>
    <s v="Low"/>
    <n v="0"/>
    <n v="1"/>
    <x v="1"/>
    <x v="0"/>
    <n v="66"/>
    <x v="0"/>
    <b v="1"/>
    <b v="1"/>
    <b v="0"/>
    <b v="0"/>
  </r>
  <r>
    <x v="2"/>
    <x v="2460"/>
    <s v="Client_1812"/>
    <x v="1"/>
    <x v="5"/>
    <x v="2"/>
    <x v="23"/>
    <x v="3"/>
    <x v="3"/>
    <x v="1"/>
    <x v="2"/>
    <x v="6"/>
    <x v="6"/>
    <x v="6"/>
    <n v="2871.31"/>
    <s v="N/A"/>
    <s v="Medium"/>
    <n v="0"/>
    <n v="1"/>
    <x v="2"/>
    <x v="0"/>
    <n v="30"/>
    <x v="0"/>
    <b v="1"/>
    <b v="1"/>
    <b v="0"/>
    <b v="0"/>
  </r>
  <r>
    <x v="3"/>
    <x v="2461"/>
    <s v="Client_1357"/>
    <x v="1"/>
    <x v="3"/>
    <x v="3"/>
    <x v="184"/>
    <x v="1"/>
    <x v="1"/>
    <x v="0"/>
    <x v="0"/>
    <x v="0"/>
    <x v="0"/>
    <x v="25"/>
    <n v="1662.3"/>
    <n v="46"/>
    <s v="Low"/>
    <n v="0"/>
    <n v="0"/>
    <x v="3"/>
    <x v="2"/>
    <n v="0"/>
    <x v="0"/>
    <b v="1"/>
    <b v="0"/>
    <b v="0"/>
    <b v="0"/>
  </r>
  <r>
    <x v="1"/>
    <x v="2462"/>
    <s v="Client_1624"/>
    <x v="2"/>
    <x v="6"/>
    <x v="2"/>
    <x v="558"/>
    <x v="6"/>
    <x v="6"/>
    <x v="0"/>
    <x v="1"/>
    <x v="1"/>
    <x v="1"/>
    <x v="252"/>
    <n v="1134.96"/>
    <n v="4"/>
    <s v="Low"/>
    <n v="0"/>
    <n v="1"/>
    <x v="2"/>
    <x v="0"/>
    <n v="42"/>
    <x v="2"/>
    <b v="1"/>
    <b v="1"/>
    <b v="0"/>
    <b v="0"/>
  </r>
  <r>
    <x v="0"/>
    <x v="2463"/>
    <s v="Client_1765"/>
    <x v="4"/>
    <x v="1"/>
    <x v="2"/>
    <x v="184"/>
    <x v="1"/>
    <x v="1"/>
    <x v="0"/>
    <x v="0"/>
    <x v="0"/>
    <x v="0"/>
    <x v="348"/>
    <n v="2943.94"/>
    <n v="20"/>
    <s v="Medium"/>
    <n v="0"/>
    <n v="1"/>
    <x v="2"/>
    <x v="0"/>
    <n v="36"/>
    <x v="0"/>
    <b v="1"/>
    <b v="1"/>
    <b v="0"/>
    <b v="0"/>
  </r>
  <r>
    <x v="1"/>
    <x v="2464"/>
    <s v="Client_2128"/>
    <x v="0"/>
    <x v="11"/>
    <x v="4"/>
    <x v="145"/>
    <x v="8"/>
    <x v="8"/>
    <x v="1"/>
    <x v="3"/>
    <x v="2"/>
    <x v="2"/>
    <x v="79"/>
    <n v="3444.75"/>
    <n v="50"/>
    <s v="Medium"/>
    <n v="1"/>
    <n v="1"/>
    <x v="4"/>
    <x v="0"/>
    <n v="24"/>
    <x v="0"/>
    <b v="1"/>
    <b v="1"/>
    <b v="0"/>
    <b v="1"/>
  </r>
  <r>
    <x v="3"/>
    <x v="2465"/>
    <s v="Client_2248"/>
    <x v="2"/>
    <x v="4"/>
    <x v="0"/>
    <x v="695"/>
    <x v="3"/>
    <x v="3"/>
    <x v="1"/>
    <x v="2"/>
    <x v="3"/>
    <x v="3"/>
    <x v="618"/>
    <n v="1256.71"/>
    <n v="4"/>
    <s v="Low"/>
    <n v="0"/>
    <n v="0"/>
    <x v="0"/>
    <x v="0"/>
    <n v="60"/>
    <x v="2"/>
    <b v="1"/>
    <b v="1"/>
    <b v="0"/>
    <b v="0"/>
  </r>
  <r>
    <x v="2"/>
    <x v="2466"/>
    <s v="Client_1877"/>
    <x v="0"/>
    <x v="14"/>
    <x v="3"/>
    <x v="709"/>
    <x v="5"/>
    <x v="5"/>
    <x v="0"/>
    <x v="2"/>
    <x v="3"/>
    <x v="3"/>
    <x v="646"/>
    <n v="2964.64"/>
    <n v="37"/>
    <s v="Medium"/>
    <n v="0"/>
    <n v="0"/>
    <x v="3"/>
    <x v="0"/>
    <n v="48"/>
    <x v="0"/>
    <b v="1"/>
    <b v="1"/>
    <b v="0"/>
    <b v="0"/>
  </r>
  <r>
    <x v="3"/>
    <x v="2467"/>
    <s v="Client_043"/>
    <x v="3"/>
    <x v="0"/>
    <x v="2"/>
    <x v="412"/>
    <x v="7"/>
    <x v="7"/>
    <x v="0"/>
    <x v="0"/>
    <x v="5"/>
    <x v="5"/>
    <x v="31"/>
    <n v="3232.01"/>
    <n v="43"/>
    <s v="Medium"/>
    <n v="0"/>
    <n v="1"/>
    <x v="2"/>
    <x v="1"/>
    <n v="18"/>
    <x v="0"/>
    <b v="1"/>
    <b v="0"/>
    <b v="0"/>
    <b v="0"/>
  </r>
  <r>
    <x v="2"/>
    <x v="2468"/>
    <s v="Client_1097"/>
    <x v="1"/>
    <x v="2"/>
    <x v="2"/>
    <x v="63"/>
    <x v="11"/>
    <x v="11"/>
    <x v="1"/>
    <x v="2"/>
    <x v="2"/>
    <x v="2"/>
    <x v="577"/>
    <n v="2966.25"/>
    <n v="16"/>
    <s v="Medium"/>
    <n v="0"/>
    <n v="1"/>
    <x v="2"/>
    <x v="1"/>
    <n v="18"/>
    <x v="0"/>
    <b v="1"/>
    <b v="0"/>
    <b v="0"/>
    <b v="0"/>
  </r>
  <r>
    <x v="2"/>
    <x v="2469"/>
    <s v="Client_137"/>
    <x v="3"/>
    <x v="1"/>
    <x v="2"/>
    <x v="161"/>
    <x v="10"/>
    <x v="10"/>
    <x v="1"/>
    <x v="1"/>
    <x v="6"/>
    <x v="6"/>
    <x v="2"/>
    <n v="3313.29"/>
    <n v="37"/>
    <s v="Medium"/>
    <n v="0"/>
    <n v="1"/>
    <x v="2"/>
    <x v="0"/>
    <n v="54"/>
    <x v="0"/>
    <b v="1"/>
    <b v="1"/>
    <b v="0"/>
    <b v="0"/>
  </r>
  <r>
    <x v="3"/>
    <x v="2470"/>
    <s v="Client_1472"/>
    <x v="1"/>
    <x v="0"/>
    <x v="2"/>
    <x v="47"/>
    <x v="10"/>
    <x v="10"/>
    <x v="1"/>
    <x v="1"/>
    <x v="1"/>
    <x v="1"/>
    <x v="15"/>
    <n v="4226.6499999999996"/>
    <n v="34"/>
    <s v="High"/>
    <n v="0"/>
    <n v="1"/>
    <x v="2"/>
    <x v="0"/>
    <n v="54"/>
    <x v="0"/>
    <b v="1"/>
    <b v="1"/>
    <b v="0"/>
    <b v="0"/>
  </r>
  <r>
    <x v="2"/>
    <x v="2471"/>
    <s v="Client_2377"/>
    <x v="4"/>
    <x v="1"/>
    <x v="0"/>
    <x v="275"/>
    <x v="4"/>
    <x v="4"/>
    <x v="1"/>
    <x v="3"/>
    <x v="5"/>
    <x v="5"/>
    <x v="694"/>
    <n v="3208.63"/>
    <n v="27"/>
    <s v="Medium"/>
    <n v="0"/>
    <n v="0"/>
    <x v="0"/>
    <x v="0"/>
    <n v="24"/>
    <x v="0"/>
    <b v="1"/>
    <b v="1"/>
    <b v="0"/>
    <b v="0"/>
  </r>
  <r>
    <x v="3"/>
    <x v="2472"/>
    <s v="Client_394"/>
    <x v="1"/>
    <x v="11"/>
    <x v="4"/>
    <x v="82"/>
    <x v="8"/>
    <x v="8"/>
    <x v="1"/>
    <x v="3"/>
    <x v="1"/>
    <x v="1"/>
    <x v="40"/>
    <n v="2544.02"/>
    <n v="33"/>
    <s v="Medium"/>
    <n v="1"/>
    <n v="1"/>
    <x v="4"/>
    <x v="0"/>
    <n v="42"/>
    <x v="0"/>
    <b v="1"/>
    <b v="1"/>
    <b v="0"/>
    <b v="1"/>
  </r>
  <r>
    <x v="1"/>
    <x v="2473"/>
    <s v="Client_021"/>
    <x v="3"/>
    <x v="11"/>
    <x v="1"/>
    <x v="485"/>
    <x v="6"/>
    <x v="6"/>
    <x v="1"/>
    <x v="1"/>
    <x v="0"/>
    <x v="0"/>
    <x v="271"/>
    <n v="1555.47"/>
    <n v="7"/>
    <s v="Low"/>
    <n v="0"/>
    <n v="1"/>
    <x v="1"/>
    <x v="1"/>
    <n v="6"/>
    <x v="0"/>
    <b v="1"/>
    <b v="0"/>
    <b v="0"/>
    <b v="0"/>
  </r>
  <r>
    <x v="1"/>
    <x v="2474"/>
    <s v="Client_1604"/>
    <x v="2"/>
    <x v="11"/>
    <x v="0"/>
    <x v="575"/>
    <x v="8"/>
    <x v="8"/>
    <x v="1"/>
    <x v="3"/>
    <x v="3"/>
    <x v="3"/>
    <x v="51"/>
    <n v="2637.21"/>
    <n v="18"/>
    <s v="Medium"/>
    <n v="0"/>
    <n v="0"/>
    <x v="0"/>
    <x v="0"/>
    <n v="24"/>
    <x v="0"/>
    <b v="1"/>
    <b v="1"/>
    <b v="0"/>
    <b v="0"/>
  </r>
  <r>
    <x v="3"/>
    <x v="2475"/>
    <s v="Client_2735"/>
    <x v="2"/>
    <x v="6"/>
    <x v="3"/>
    <x v="147"/>
    <x v="8"/>
    <x v="8"/>
    <x v="1"/>
    <x v="3"/>
    <x v="2"/>
    <x v="2"/>
    <x v="204"/>
    <n v="4562.46"/>
    <n v="44"/>
    <s v="High"/>
    <n v="0"/>
    <n v="0"/>
    <x v="3"/>
    <x v="0"/>
    <n v="30"/>
    <x v="0"/>
    <b v="1"/>
    <b v="1"/>
    <b v="0"/>
    <b v="0"/>
  </r>
  <r>
    <x v="1"/>
    <x v="2476"/>
    <s v="Client_1746"/>
    <x v="4"/>
    <x v="10"/>
    <x v="0"/>
    <x v="366"/>
    <x v="4"/>
    <x v="4"/>
    <x v="1"/>
    <x v="3"/>
    <x v="0"/>
    <x v="0"/>
    <x v="40"/>
    <n v="1636.84"/>
    <n v="12"/>
    <s v="Low"/>
    <n v="0"/>
    <n v="0"/>
    <x v="0"/>
    <x v="0"/>
    <n v="42"/>
    <x v="0"/>
    <b v="1"/>
    <b v="1"/>
    <b v="0"/>
    <b v="0"/>
  </r>
  <r>
    <x v="1"/>
    <x v="2477"/>
    <s v="Client_268"/>
    <x v="1"/>
    <x v="8"/>
    <x v="4"/>
    <x v="58"/>
    <x v="9"/>
    <x v="9"/>
    <x v="1"/>
    <x v="3"/>
    <x v="1"/>
    <x v="1"/>
    <x v="175"/>
    <n v="1328.85"/>
    <n v="8"/>
    <s v="Low"/>
    <n v="1"/>
    <n v="1"/>
    <x v="4"/>
    <x v="1"/>
    <n v="12"/>
    <x v="0"/>
    <b v="1"/>
    <b v="0"/>
    <b v="0"/>
    <b v="1"/>
  </r>
  <r>
    <x v="3"/>
    <x v="2478"/>
    <s v="Client_2452"/>
    <x v="3"/>
    <x v="7"/>
    <x v="2"/>
    <x v="399"/>
    <x v="7"/>
    <x v="7"/>
    <x v="0"/>
    <x v="0"/>
    <x v="5"/>
    <x v="5"/>
    <x v="670"/>
    <n v="1033.3900000000001"/>
    <n v="3"/>
    <s v="Low"/>
    <n v="0"/>
    <n v="1"/>
    <x v="2"/>
    <x v="0"/>
    <n v="48"/>
    <x v="2"/>
    <b v="1"/>
    <b v="1"/>
    <b v="0"/>
    <b v="0"/>
  </r>
  <r>
    <x v="0"/>
    <x v="2479"/>
    <s v="Client_876"/>
    <x v="2"/>
    <x v="7"/>
    <x v="2"/>
    <x v="248"/>
    <x v="5"/>
    <x v="5"/>
    <x v="0"/>
    <x v="2"/>
    <x v="6"/>
    <x v="6"/>
    <x v="695"/>
    <n v="1443.1"/>
    <n v="3"/>
    <s v="Low"/>
    <n v="0"/>
    <n v="1"/>
    <x v="2"/>
    <x v="1"/>
    <n v="12"/>
    <x v="2"/>
    <b v="1"/>
    <b v="0"/>
    <b v="0"/>
    <b v="0"/>
  </r>
  <r>
    <x v="0"/>
    <x v="2480"/>
    <s v="Client_2312"/>
    <x v="0"/>
    <x v="2"/>
    <x v="0"/>
    <x v="160"/>
    <x v="6"/>
    <x v="6"/>
    <x v="0"/>
    <x v="1"/>
    <x v="3"/>
    <x v="3"/>
    <x v="588"/>
    <n v="1968.25"/>
    <n v="39"/>
    <s v="Low"/>
    <n v="0"/>
    <n v="0"/>
    <x v="0"/>
    <x v="0"/>
    <n v="54"/>
    <x v="0"/>
    <b v="1"/>
    <b v="1"/>
    <b v="0"/>
    <b v="0"/>
  </r>
  <r>
    <x v="3"/>
    <x v="2481"/>
    <s v="Client_1098"/>
    <x v="1"/>
    <x v="13"/>
    <x v="4"/>
    <x v="61"/>
    <x v="4"/>
    <x v="4"/>
    <x v="1"/>
    <x v="3"/>
    <x v="3"/>
    <x v="3"/>
    <x v="490"/>
    <n v="4503.05"/>
    <n v="12"/>
    <s v="High"/>
    <n v="1"/>
    <n v="1"/>
    <x v="4"/>
    <x v="1"/>
    <n v="6"/>
    <x v="0"/>
    <b v="1"/>
    <b v="0"/>
    <b v="0"/>
    <b v="1"/>
  </r>
  <r>
    <x v="1"/>
    <x v="2482"/>
    <s v="Client_1852"/>
    <x v="0"/>
    <x v="5"/>
    <x v="4"/>
    <x v="59"/>
    <x v="9"/>
    <x v="9"/>
    <x v="0"/>
    <x v="3"/>
    <x v="3"/>
    <x v="3"/>
    <x v="109"/>
    <n v="2509.42"/>
    <n v="28"/>
    <s v="Medium"/>
    <n v="1"/>
    <n v="1"/>
    <x v="4"/>
    <x v="2"/>
    <n v="0"/>
    <x v="0"/>
    <b v="1"/>
    <b v="0"/>
    <b v="0"/>
    <b v="1"/>
  </r>
  <r>
    <x v="0"/>
    <x v="2483"/>
    <s v="Client_2069"/>
    <x v="2"/>
    <x v="0"/>
    <x v="0"/>
    <x v="364"/>
    <x v="4"/>
    <x v="4"/>
    <x v="1"/>
    <x v="3"/>
    <x v="4"/>
    <x v="4"/>
    <x v="8"/>
    <n v="2268.9699999999998"/>
    <n v="23"/>
    <s v="Medium"/>
    <n v="0"/>
    <n v="0"/>
    <x v="0"/>
    <x v="1"/>
    <n v="12"/>
    <x v="0"/>
    <b v="1"/>
    <b v="0"/>
    <b v="0"/>
    <b v="0"/>
  </r>
  <r>
    <x v="2"/>
    <x v="2484"/>
    <s v="Client_1168"/>
    <x v="2"/>
    <x v="11"/>
    <x v="2"/>
    <x v="296"/>
    <x v="11"/>
    <x v="11"/>
    <x v="1"/>
    <x v="2"/>
    <x v="5"/>
    <x v="5"/>
    <x v="23"/>
    <n v="4833.79"/>
    <n v="29"/>
    <s v="High"/>
    <n v="0"/>
    <n v="1"/>
    <x v="2"/>
    <x v="1"/>
    <n v="6"/>
    <x v="0"/>
    <b v="1"/>
    <b v="0"/>
    <b v="0"/>
    <b v="0"/>
  </r>
  <r>
    <x v="0"/>
    <x v="2485"/>
    <s v="Client_1119"/>
    <x v="0"/>
    <x v="6"/>
    <x v="2"/>
    <x v="685"/>
    <x v="1"/>
    <x v="1"/>
    <x v="1"/>
    <x v="0"/>
    <x v="4"/>
    <x v="4"/>
    <x v="506"/>
    <n v="4941.28"/>
    <n v="5"/>
    <s v="High"/>
    <n v="0"/>
    <n v="1"/>
    <x v="2"/>
    <x v="0"/>
    <n v="54"/>
    <x v="2"/>
    <b v="1"/>
    <b v="1"/>
    <b v="0"/>
    <b v="0"/>
  </r>
  <r>
    <x v="1"/>
    <x v="2486"/>
    <s v="Client_697"/>
    <x v="4"/>
    <x v="11"/>
    <x v="4"/>
    <x v="102"/>
    <x v="7"/>
    <x v="7"/>
    <x v="1"/>
    <x v="0"/>
    <x v="2"/>
    <x v="2"/>
    <x v="415"/>
    <n v="4024.68"/>
    <n v="9"/>
    <s v="High"/>
    <n v="1"/>
    <n v="1"/>
    <x v="4"/>
    <x v="1"/>
    <n v="18"/>
    <x v="0"/>
    <b v="1"/>
    <b v="0"/>
    <b v="0"/>
    <b v="1"/>
  </r>
  <r>
    <x v="1"/>
    <x v="2487"/>
    <s v="Client_513"/>
    <x v="1"/>
    <x v="5"/>
    <x v="2"/>
    <x v="265"/>
    <x v="4"/>
    <x v="4"/>
    <x v="1"/>
    <x v="3"/>
    <x v="5"/>
    <x v="5"/>
    <x v="494"/>
    <n v="4222.82"/>
    <n v="21"/>
    <s v="High"/>
    <n v="0"/>
    <n v="1"/>
    <x v="2"/>
    <x v="3"/>
    <n v="0"/>
    <x v="0"/>
    <b v="1"/>
    <b v="0"/>
    <b v="0"/>
    <b v="0"/>
  </r>
  <r>
    <x v="3"/>
    <x v="2488"/>
    <s v="Client_2886"/>
    <x v="4"/>
    <x v="11"/>
    <x v="3"/>
    <x v="702"/>
    <x v="4"/>
    <x v="4"/>
    <x v="0"/>
    <x v="3"/>
    <x v="1"/>
    <x v="1"/>
    <x v="696"/>
    <n v="2916.07"/>
    <n v="44"/>
    <s v="Medium"/>
    <n v="0"/>
    <n v="0"/>
    <x v="3"/>
    <x v="0"/>
    <n v="30"/>
    <x v="0"/>
    <b v="1"/>
    <b v="1"/>
    <b v="0"/>
    <b v="0"/>
  </r>
  <r>
    <x v="1"/>
    <x v="2489"/>
    <s v="Client_840"/>
    <x v="0"/>
    <x v="7"/>
    <x v="2"/>
    <x v="212"/>
    <x v="0"/>
    <x v="0"/>
    <x v="0"/>
    <x v="0"/>
    <x v="6"/>
    <x v="6"/>
    <x v="446"/>
    <n v="3162.18"/>
    <n v="6"/>
    <s v="Medium"/>
    <n v="0"/>
    <n v="1"/>
    <x v="2"/>
    <x v="0"/>
    <n v="36"/>
    <x v="0"/>
    <b v="1"/>
    <b v="1"/>
    <b v="0"/>
    <b v="0"/>
  </r>
  <r>
    <x v="2"/>
    <x v="2490"/>
    <s v="Client_1890"/>
    <x v="0"/>
    <x v="10"/>
    <x v="2"/>
    <x v="299"/>
    <x v="11"/>
    <x v="11"/>
    <x v="0"/>
    <x v="2"/>
    <x v="0"/>
    <x v="0"/>
    <x v="87"/>
    <n v="1964.55"/>
    <n v="32"/>
    <s v="Low"/>
    <n v="0"/>
    <n v="1"/>
    <x v="2"/>
    <x v="0"/>
    <n v="60"/>
    <x v="0"/>
    <b v="1"/>
    <b v="1"/>
    <b v="0"/>
    <b v="0"/>
  </r>
  <r>
    <x v="3"/>
    <x v="2491"/>
    <s v="Client_2691"/>
    <x v="2"/>
    <x v="8"/>
    <x v="0"/>
    <x v="667"/>
    <x v="3"/>
    <x v="3"/>
    <x v="1"/>
    <x v="2"/>
    <x v="0"/>
    <x v="0"/>
    <x v="594"/>
    <n v="2150.73"/>
    <n v="6"/>
    <s v="Medium"/>
    <n v="0"/>
    <n v="0"/>
    <x v="0"/>
    <x v="0"/>
    <n v="66"/>
    <x v="0"/>
    <b v="1"/>
    <b v="1"/>
    <b v="0"/>
    <b v="0"/>
  </r>
  <r>
    <x v="1"/>
    <x v="2492"/>
    <s v="Client_1600"/>
    <x v="3"/>
    <x v="9"/>
    <x v="3"/>
    <x v="515"/>
    <x v="10"/>
    <x v="10"/>
    <x v="1"/>
    <x v="1"/>
    <x v="3"/>
    <x v="3"/>
    <x v="304"/>
    <n v="4300.55"/>
    <n v="11"/>
    <s v="High"/>
    <n v="0"/>
    <n v="0"/>
    <x v="3"/>
    <x v="2"/>
    <n v="0"/>
    <x v="0"/>
    <b v="1"/>
    <b v="0"/>
    <b v="0"/>
    <b v="0"/>
  </r>
  <r>
    <x v="0"/>
    <x v="2493"/>
    <s v="Client_1438"/>
    <x v="0"/>
    <x v="2"/>
    <x v="4"/>
    <x v="386"/>
    <x v="10"/>
    <x v="10"/>
    <x v="1"/>
    <x v="1"/>
    <x v="3"/>
    <x v="3"/>
    <x v="173"/>
    <n v="2409.65"/>
    <n v="35"/>
    <s v="Medium"/>
    <n v="1"/>
    <n v="1"/>
    <x v="4"/>
    <x v="0"/>
    <n v="30"/>
    <x v="0"/>
    <b v="1"/>
    <b v="1"/>
    <b v="0"/>
    <b v="1"/>
  </r>
  <r>
    <x v="1"/>
    <x v="2494"/>
    <s v="Client_688"/>
    <x v="3"/>
    <x v="1"/>
    <x v="3"/>
    <x v="188"/>
    <x v="5"/>
    <x v="5"/>
    <x v="0"/>
    <x v="2"/>
    <x v="1"/>
    <x v="1"/>
    <x v="425"/>
    <n v="3477.01"/>
    <n v="28"/>
    <s v="Medium"/>
    <n v="0"/>
    <n v="0"/>
    <x v="3"/>
    <x v="1"/>
    <n v="12"/>
    <x v="0"/>
    <b v="1"/>
    <b v="0"/>
    <b v="0"/>
    <b v="0"/>
  </r>
  <r>
    <x v="2"/>
    <x v="2495"/>
    <s v="Client_1657"/>
    <x v="2"/>
    <x v="7"/>
    <x v="2"/>
    <x v="136"/>
    <x v="5"/>
    <x v="5"/>
    <x v="0"/>
    <x v="2"/>
    <x v="6"/>
    <x v="6"/>
    <x v="182"/>
    <n v="2628.8"/>
    <n v="3"/>
    <s v="Medium"/>
    <n v="0"/>
    <n v="1"/>
    <x v="2"/>
    <x v="0"/>
    <n v="24"/>
    <x v="2"/>
    <b v="1"/>
    <b v="1"/>
    <b v="0"/>
    <b v="0"/>
  </r>
  <r>
    <x v="3"/>
    <x v="2496"/>
    <s v="Client_908"/>
    <x v="3"/>
    <x v="4"/>
    <x v="4"/>
    <x v="210"/>
    <x v="6"/>
    <x v="6"/>
    <x v="0"/>
    <x v="1"/>
    <x v="5"/>
    <x v="5"/>
    <x v="29"/>
    <n v="4317.7299999999996"/>
    <s v="N/A"/>
    <s v="High"/>
    <n v="1"/>
    <n v="1"/>
    <x v="4"/>
    <x v="0"/>
    <n v="54"/>
    <x v="0"/>
    <b v="1"/>
    <b v="1"/>
    <b v="0"/>
    <b v="1"/>
  </r>
  <r>
    <x v="0"/>
    <x v="2497"/>
    <s v="Client_1541"/>
    <x v="1"/>
    <x v="12"/>
    <x v="0"/>
    <x v="117"/>
    <x v="11"/>
    <x v="11"/>
    <x v="0"/>
    <x v="2"/>
    <x v="4"/>
    <x v="4"/>
    <x v="499"/>
    <n v="1242.1300000000001"/>
    <n v="15"/>
    <s v="Low"/>
    <n v="0"/>
    <n v="0"/>
    <x v="0"/>
    <x v="1"/>
    <n v="18"/>
    <x v="0"/>
    <b v="1"/>
    <b v="0"/>
    <b v="0"/>
    <b v="0"/>
  </r>
  <r>
    <x v="1"/>
    <x v="2498"/>
    <s v="Client_2751"/>
    <x v="1"/>
    <x v="11"/>
    <x v="0"/>
    <x v="440"/>
    <x v="6"/>
    <x v="6"/>
    <x v="1"/>
    <x v="1"/>
    <x v="2"/>
    <x v="2"/>
    <x v="24"/>
    <n v="1211.4100000000001"/>
    <n v="28"/>
    <s v="Low"/>
    <n v="0"/>
    <n v="0"/>
    <x v="0"/>
    <x v="1"/>
    <n v="12"/>
    <x v="0"/>
    <b v="1"/>
    <b v="0"/>
    <b v="0"/>
    <b v="0"/>
  </r>
  <r>
    <x v="1"/>
    <x v="2499"/>
    <s v="Client_1558"/>
    <x v="2"/>
    <x v="1"/>
    <x v="0"/>
    <x v="209"/>
    <x v="6"/>
    <x v="6"/>
    <x v="0"/>
    <x v="1"/>
    <x v="6"/>
    <x v="6"/>
    <x v="697"/>
    <n v="2800.81"/>
    <n v="38"/>
    <s v="Medium"/>
    <n v="0"/>
    <n v="0"/>
    <x v="0"/>
    <x v="2"/>
    <n v="0"/>
    <x v="0"/>
    <b v="1"/>
    <b v="0"/>
    <b v="0"/>
    <b v="0"/>
  </r>
  <r>
    <x v="1"/>
    <x v="2500"/>
    <s v="Client_836"/>
    <x v="2"/>
    <x v="10"/>
    <x v="3"/>
    <x v="29"/>
    <x v="1"/>
    <x v="1"/>
    <x v="1"/>
    <x v="0"/>
    <x v="4"/>
    <x v="4"/>
    <x v="40"/>
    <n v="2726.89"/>
    <n v="10"/>
    <s v="Medium"/>
    <n v="0"/>
    <n v="0"/>
    <x v="3"/>
    <x v="0"/>
    <n v="42"/>
    <x v="0"/>
    <b v="1"/>
    <b v="1"/>
    <b v="0"/>
    <b v="0"/>
  </r>
  <r>
    <x v="0"/>
    <x v="2501"/>
    <s v="Client_1916"/>
    <x v="2"/>
    <x v="9"/>
    <x v="2"/>
    <x v="3"/>
    <x v="3"/>
    <x v="3"/>
    <x v="1"/>
    <x v="2"/>
    <x v="3"/>
    <x v="3"/>
    <x v="23"/>
    <n v="2458.98"/>
    <n v="24"/>
    <s v="Medium"/>
    <n v="0"/>
    <n v="1"/>
    <x v="2"/>
    <x v="1"/>
    <n v="6"/>
    <x v="0"/>
    <b v="1"/>
    <b v="0"/>
    <b v="0"/>
    <b v="0"/>
  </r>
  <r>
    <x v="2"/>
    <x v="2502"/>
    <s v="Client_600"/>
    <x v="1"/>
    <x v="8"/>
    <x v="1"/>
    <x v="197"/>
    <x v="11"/>
    <x v="11"/>
    <x v="0"/>
    <x v="2"/>
    <x v="5"/>
    <x v="5"/>
    <x v="367"/>
    <n v="3056.15"/>
    <n v="4"/>
    <s v="Medium"/>
    <n v="0"/>
    <n v="1"/>
    <x v="1"/>
    <x v="1"/>
    <n v="12"/>
    <x v="2"/>
    <b v="1"/>
    <b v="0"/>
    <b v="0"/>
    <b v="0"/>
  </r>
  <r>
    <x v="1"/>
    <x v="2503"/>
    <s v="Client_210"/>
    <x v="2"/>
    <x v="1"/>
    <x v="2"/>
    <x v="280"/>
    <x v="10"/>
    <x v="10"/>
    <x v="0"/>
    <x v="1"/>
    <x v="1"/>
    <x v="1"/>
    <x v="494"/>
    <n v="1824.52"/>
    <n v="49"/>
    <s v="Low"/>
    <n v="0"/>
    <n v="1"/>
    <x v="2"/>
    <x v="3"/>
    <n v="0"/>
    <x v="0"/>
    <b v="1"/>
    <b v="0"/>
    <b v="0"/>
    <b v="0"/>
  </r>
  <r>
    <x v="3"/>
    <x v="2504"/>
    <s v="Client_065"/>
    <x v="3"/>
    <x v="14"/>
    <x v="2"/>
    <x v="168"/>
    <x v="4"/>
    <x v="4"/>
    <x v="1"/>
    <x v="3"/>
    <x v="5"/>
    <x v="5"/>
    <x v="137"/>
    <n v="1368.9"/>
    <n v="23"/>
    <s v="Low"/>
    <n v="0"/>
    <n v="1"/>
    <x v="2"/>
    <x v="0"/>
    <n v="60"/>
    <x v="0"/>
    <b v="1"/>
    <b v="1"/>
    <b v="0"/>
    <b v="0"/>
  </r>
  <r>
    <x v="2"/>
    <x v="2505"/>
    <s v="Client_373"/>
    <x v="1"/>
    <x v="5"/>
    <x v="0"/>
    <x v="393"/>
    <x v="2"/>
    <x v="2"/>
    <x v="1"/>
    <x v="1"/>
    <x v="3"/>
    <x v="3"/>
    <x v="122"/>
    <n v="2269.7399999999998"/>
    <n v="23"/>
    <s v="Medium"/>
    <n v="0"/>
    <n v="0"/>
    <x v="0"/>
    <x v="0"/>
    <n v="42"/>
    <x v="0"/>
    <b v="1"/>
    <b v="1"/>
    <b v="0"/>
    <b v="0"/>
  </r>
  <r>
    <x v="1"/>
    <x v="2506"/>
    <s v="Client_2373"/>
    <x v="4"/>
    <x v="5"/>
    <x v="0"/>
    <x v="567"/>
    <x v="4"/>
    <x v="4"/>
    <x v="1"/>
    <x v="3"/>
    <x v="5"/>
    <x v="5"/>
    <x v="445"/>
    <n v="1574.28"/>
    <n v="43"/>
    <s v="Low"/>
    <n v="0"/>
    <n v="0"/>
    <x v="0"/>
    <x v="0"/>
    <n v="24"/>
    <x v="0"/>
    <b v="1"/>
    <b v="1"/>
    <b v="0"/>
    <b v="0"/>
  </r>
  <r>
    <x v="2"/>
    <x v="2507"/>
    <s v="Client_220"/>
    <x v="2"/>
    <x v="2"/>
    <x v="3"/>
    <x v="499"/>
    <x v="10"/>
    <x v="10"/>
    <x v="0"/>
    <x v="1"/>
    <x v="0"/>
    <x v="0"/>
    <x v="219"/>
    <n v="1657.84"/>
    <n v="1"/>
    <s v="Low"/>
    <n v="0"/>
    <n v="0"/>
    <x v="3"/>
    <x v="0"/>
    <n v="36"/>
    <x v="1"/>
    <b v="1"/>
    <b v="1"/>
    <b v="0"/>
    <b v="0"/>
  </r>
  <r>
    <x v="0"/>
    <x v="2508"/>
    <s v="Client_129"/>
    <x v="0"/>
    <x v="10"/>
    <x v="0"/>
    <x v="707"/>
    <x v="3"/>
    <x v="3"/>
    <x v="1"/>
    <x v="2"/>
    <x v="3"/>
    <x v="3"/>
    <x v="178"/>
    <n v="1771.48"/>
    <n v="44"/>
    <s v="Low"/>
    <n v="0"/>
    <n v="0"/>
    <x v="0"/>
    <x v="1"/>
    <n v="6"/>
    <x v="0"/>
    <b v="1"/>
    <b v="0"/>
    <b v="0"/>
    <b v="0"/>
  </r>
  <r>
    <x v="3"/>
    <x v="2509"/>
    <s v="Client_2160"/>
    <x v="2"/>
    <x v="13"/>
    <x v="0"/>
    <x v="8"/>
    <x v="6"/>
    <x v="6"/>
    <x v="1"/>
    <x v="1"/>
    <x v="5"/>
    <x v="5"/>
    <x v="39"/>
    <n v="3439"/>
    <n v="5"/>
    <s v="Medium"/>
    <n v="0"/>
    <n v="0"/>
    <x v="0"/>
    <x v="0"/>
    <n v="24"/>
    <x v="2"/>
    <b v="1"/>
    <b v="1"/>
    <b v="0"/>
    <b v="0"/>
  </r>
  <r>
    <x v="2"/>
    <x v="2510"/>
    <s v="Client_2010"/>
    <x v="2"/>
    <x v="8"/>
    <x v="0"/>
    <x v="73"/>
    <x v="2"/>
    <x v="2"/>
    <x v="0"/>
    <x v="1"/>
    <x v="0"/>
    <x v="0"/>
    <x v="467"/>
    <n v="4596.1499999999996"/>
    <n v="1"/>
    <s v="High"/>
    <n v="0"/>
    <n v="0"/>
    <x v="0"/>
    <x v="0"/>
    <n v="72"/>
    <x v="1"/>
    <b v="1"/>
    <b v="1"/>
    <b v="0"/>
    <b v="0"/>
  </r>
  <r>
    <x v="3"/>
    <x v="2511"/>
    <s v="Client_2104"/>
    <x v="1"/>
    <x v="3"/>
    <x v="3"/>
    <x v="225"/>
    <x v="2"/>
    <x v="2"/>
    <x v="1"/>
    <x v="1"/>
    <x v="0"/>
    <x v="0"/>
    <x v="548"/>
    <n v="4418.25"/>
    <n v="14"/>
    <s v="High"/>
    <n v="0"/>
    <n v="0"/>
    <x v="3"/>
    <x v="0"/>
    <n v="66"/>
    <x v="0"/>
    <b v="1"/>
    <b v="1"/>
    <b v="0"/>
    <b v="0"/>
  </r>
  <r>
    <x v="3"/>
    <x v="2512"/>
    <s v="Client_2054"/>
    <x v="1"/>
    <x v="1"/>
    <x v="0"/>
    <x v="703"/>
    <x v="2"/>
    <x v="2"/>
    <x v="0"/>
    <x v="1"/>
    <x v="3"/>
    <x v="3"/>
    <x v="492"/>
    <n v="3630.58"/>
    <n v="35"/>
    <s v="Medium"/>
    <n v="0"/>
    <n v="0"/>
    <x v="0"/>
    <x v="0"/>
    <n v="48"/>
    <x v="0"/>
    <b v="1"/>
    <b v="1"/>
    <b v="0"/>
    <b v="0"/>
  </r>
  <r>
    <x v="0"/>
    <x v="2513"/>
    <s v="Client_1925"/>
    <x v="2"/>
    <x v="1"/>
    <x v="0"/>
    <x v="618"/>
    <x v="11"/>
    <x v="11"/>
    <x v="1"/>
    <x v="2"/>
    <x v="1"/>
    <x v="1"/>
    <x v="642"/>
    <n v="2103.09"/>
    <n v="4"/>
    <s v="Medium"/>
    <n v="0"/>
    <n v="0"/>
    <x v="0"/>
    <x v="0"/>
    <n v="36"/>
    <x v="2"/>
    <b v="1"/>
    <b v="1"/>
    <b v="0"/>
    <b v="0"/>
  </r>
  <r>
    <x v="1"/>
    <x v="2514"/>
    <s v="Client_306"/>
    <x v="0"/>
    <x v="12"/>
    <x v="4"/>
    <x v="141"/>
    <x v="8"/>
    <x v="8"/>
    <x v="0"/>
    <x v="3"/>
    <x v="5"/>
    <x v="5"/>
    <x v="616"/>
    <n v="2380.23"/>
    <n v="19"/>
    <s v="Medium"/>
    <n v="1"/>
    <n v="1"/>
    <x v="4"/>
    <x v="0"/>
    <n v="66"/>
    <x v="0"/>
    <b v="1"/>
    <b v="1"/>
    <b v="0"/>
    <b v="1"/>
  </r>
  <r>
    <x v="3"/>
    <x v="2515"/>
    <s v="Client_813"/>
    <x v="3"/>
    <x v="7"/>
    <x v="1"/>
    <x v="188"/>
    <x v="5"/>
    <x v="5"/>
    <x v="0"/>
    <x v="2"/>
    <x v="1"/>
    <x v="1"/>
    <x v="21"/>
    <n v="1736.21"/>
    <n v="34"/>
    <s v="Low"/>
    <n v="0"/>
    <n v="1"/>
    <x v="1"/>
    <x v="1"/>
    <n v="18"/>
    <x v="0"/>
    <b v="1"/>
    <b v="0"/>
    <b v="0"/>
    <b v="0"/>
  </r>
  <r>
    <x v="0"/>
    <x v="2516"/>
    <s v="Client_2724"/>
    <x v="4"/>
    <x v="7"/>
    <x v="3"/>
    <x v="117"/>
    <x v="11"/>
    <x v="11"/>
    <x v="0"/>
    <x v="2"/>
    <x v="4"/>
    <x v="4"/>
    <x v="212"/>
    <n v="2996.49"/>
    <n v="7"/>
    <s v="Medium"/>
    <n v="0"/>
    <n v="0"/>
    <x v="3"/>
    <x v="2"/>
    <n v="0"/>
    <x v="0"/>
    <b v="1"/>
    <b v="0"/>
    <b v="0"/>
    <b v="0"/>
  </r>
  <r>
    <x v="1"/>
    <x v="2517"/>
    <s v="Client_2675"/>
    <x v="2"/>
    <x v="13"/>
    <x v="0"/>
    <x v="562"/>
    <x v="1"/>
    <x v="1"/>
    <x v="0"/>
    <x v="0"/>
    <x v="1"/>
    <x v="1"/>
    <x v="62"/>
    <n v="3130.42"/>
    <n v="43"/>
    <s v="Medium"/>
    <n v="0"/>
    <n v="0"/>
    <x v="0"/>
    <x v="0"/>
    <n v="24"/>
    <x v="0"/>
    <b v="1"/>
    <b v="1"/>
    <b v="0"/>
    <b v="0"/>
  </r>
  <r>
    <x v="1"/>
    <x v="2518"/>
    <s v="Client_2714"/>
    <x v="3"/>
    <x v="6"/>
    <x v="1"/>
    <x v="25"/>
    <x v="4"/>
    <x v="4"/>
    <x v="0"/>
    <x v="3"/>
    <x v="2"/>
    <x v="2"/>
    <x v="29"/>
    <n v="3287.72"/>
    <n v="42"/>
    <s v="Medium"/>
    <n v="0"/>
    <n v="1"/>
    <x v="1"/>
    <x v="0"/>
    <n v="54"/>
    <x v="0"/>
    <b v="1"/>
    <b v="1"/>
    <b v="0"/>
    <b v="0"/>
  </r>
  <r>
    <x v="1"/>
    <x v="2519"/>
    <s v="Client_1784"/>
    <x v="1"/>
    <x v="8"/>
    <x v="1"/>
    <x v="140"/>
    <x v="7"/>
    <x v="7"/>
    <x v="0"/>
    <x v="0"/>
    <x v="6"/>
    <x v="6"/>
    <x v="279"/>
    <n v="3688.83"/>
    <s v="N/A"/>
    <s v="Medium"/>
    <n v="0"/>
    <n v="1"/>
    <x v="1"/>
    <x v="1"/>
    <n v="18"/>
    <x v="0"/>
    <b v="1"/>
    <b v="0"/>
    <b v="0"/>
    <b v="0"/>
  </r>
  <r>
    <x v="0"/>
    <x v="2520"/>
    <s v="Client_1484"/>
    <x v="4"/>
    <x v="2"/>
    <x v="2"/>
    <x v="484"/>
    <x v="8"/>
    <x v="8"/>
    <x v="0"/>
    <x v="3"/>
    <x v="4"/>
    <x v="4"/>
    <x v="414"/>
    <n v="1947.72"/>
    <n v="12"/>
    <s v="Low"/>
    <n v="0"/>
    <n v="1"/>
    <x v="2"/>
    <x v="0"/>
    <n v="24"/>
    <x v="0"/>
    <b v="1"/>
    <b v="1"/>
    <b v="0"/>
    <b v="0"/>
  </r>
  <r>
    <x v="3"/>
    <x v="2521"/>
    <s v="Client_2987"/>
    <x v="4"/>
    <x v="3"/>
    <x v="1"/>
    <x v="683"/>
    <x v="0"/>
    <x v="0"/>
    <x v="0"/>
    <x v="0"/>
    <x v="4"/>
    <x v="4"/>
    <x v="522"/>
    <n v="2375.54"/>
    <n v="5"/>
    <s v="Medium"/>
    <n v="0"/>
    <n v="1"/>
    <x v="1"/>
    <x v="0"/>
    <n v="42"/>
    <x v="2"/>
    <b v="1"/>
    <b v="1"/>
    <b v="0"/>
    <b v="0"/>
  </r>
  <r>
    <x v="0"/>
    <x v="2522"/>
    <s v="Client_1172"/>
    <x v="0"/>
    <x v="6"/>
    <x v="2"/>
    <x v="72"/>
    <x v="0"/>
    <x v="0"/>
    <x v="0"/>
    <x v="0"/>
    <x v="3"/>
    <x v="3"/>
    <x v="57"/>
    <n v="3465.11"/>
    <n v="50"/>
    <s v="Medium"/>
    <n v="0"/>
    <n v="1"/>
    <x v="2"/>
    <x v="1"/>
    <n v="12"/>
    <x v="0"/>
    <b v="1"/>
    <b v="0"/>
    <b v="0"/>
    <b v="0"/>
  </r>
  <r>
    <x v="1"/>
    <x v="2523"/>
    <s v="Client_1313"/>
    <x v="1"/>
    <x v="0"/>
    <x v="4"/>
    <x v="511"/>
    <x v="7"/>
    <x v="7"/>
    <x v="0"/>
    <x v="0"/>
    <x v="2"/>
    <x v="2"/>
    <x v="371"/>
    <n v="1628.73"/>
    <n v="5"/>
    <s v="Low"/>
    <n v="1"/>
    <n v="1"/>
    <x v="4"/>
    <x v="2"/>
    <n v="0"/>
    <x v="2"/>
    <b v="1"/>
    <b v="0"/>
    <b v="0"/>
    <b v="1"/>
  </r>
  <r>
    <x v="0"/>
    <x v="2524"/>
    <s v="Client_1425"/>
    <x v="0"/>
    <x v="8"/>
    <x v="0"/>
    <x v="211"/>
    <x v="7"/>
    <x v="7"/>
    <x v="0"/>
    <x v="0"/>
    <x v="6"/>
    <x v="6"/>
    <x v="261"/>
    <n v="2750.76"/>
    <n v="30"/>
    <s v="Medium"/>
    <n v="0"/>
    <n v="0"/>
    <x v="0"/>
    <x v="2"/>
    <n v="0"/>
    <x v="0"/>
    <b v="1"/>
    <b v="0"/>
    <b v="0"/>
    <b v="0"/>
  </r>
  <r>
    <x v="0"/>
    <x v="2525"/>
    <s v="Client_2306"/>
    <x v="3"/>
    <x v="7"/>
    <x v="3"/>
    <x v="516"/>
    <x v="5"/>
    <x v="5"/>
    <x v="0"/>
    <x v="2"/>
    <x v="6"/>
    <x v="6"/>
    <x v="362"/>
    <n v="4901.66"/>
    <n v="2"/>
    <s v="High"/>
    <n v="0"/>
    <n v="0"/>
    <x v="3"/>
    <x v="0"/>
    <n v="48"/>
    <x v="1"/>
    <b v="1"/>
    <b v="1"/>
    <b v="0"/>
    <b v="0"/>
  </r>
  <r>
    <x v="3"/>
    <x v="2526"/>
    <s v="Client_517"/>
    <x v="0"/>
    <x v="8"/>
    <x v="2"/>
    <x v="507"/>
    <x v="0"/>
    <x v="0"/>
    <x v="0"/>
    <x v="0"/>
    <x v="2"/>
    <x v="2"/>
    <x v="337"/>
    <n v="2148.67"/>
    <n v="39"/>
    <s v="Medium"/>
    <n v="0"/>
    <n v="1"/>
    <x v="2"/>
    <x v="1"/>
    <n v="6"/>
    <x v="0"/>
    <b v="1"/>
    <b v="0"/>
    <b v="0"/>
    <b v="0"/>
  </r>
  <r>
    <x v="0"/>
    <x v="2527"/>
    <s v="Client_824"/>
    <x v="1"/>
    <x v="1"/>
    <x v="1"/>
    <x v="272"/>
    <x v="11"/>
    <x v="11"/>
    <x v="1"/>
    <x v="2"/>
    <x v="0"/>
    <x v="0"/>
    <x v="8"/>
    <n v="1290.95"/>
    <n v="33"/>
    <s v="Low"/>
    <n v="0"/>
    <n v="1"/>
    <x v="1"/>
    <x v="1"/>
    <n v="12"/>
    <x v="0"/>
    <b v="1"/>
    <b v="0"/>
    <b v="0"/>
    <b v="0"/>
  </r>
  <r>
    <x v="2"/>
    <x v="2528"/>
    <s v="Client_030"/>
    <x v="0"/>
    <x v="7"/>
    <x v="4"/>
    <x v="89"/>
    <x v="10"/>
    <x v="10"/>
    <x v="0"/>
    <x v="1"/>
    <x v="0"/>
    <x v="0"/>
    <x v="41"/>
    <n v="4309.43"/>
    <n v="35"/>
    <s v="High"/>
    <n v="1"/>
    <n v="1"/>
    <x v="4"/>
    <x v="0"/>
    <n v="24"/>
    <x v="0"/>
    <b v="1"/>
    <b v="1"/>
    <b v="0"/>
    <b v="1"/>
  </r>
  <r>
    <x v="2"/>
    <x v="2529"/>
    <s v="Client_1184"/>
    <x v="4"/>
    <x v="1"/>
    <x v="2"/>
    <x v="458"/>
    <x v="3"/>
    <x v="3"/>
    <x v="1"/>
    <x v="2"/>
    <x v="2"/>
    <x v="2"/>
    <x v="36"/>
    <n v="4226.3"/>
    <n v="16"/>
    <s v="High"/>
    <n v="0"/>
    <n v="1"/>
    <x v="2"/>
    <x v="0"/>
    <n v="36"/>
    <x v="0"/>
    <b v="1"/>
    <b v="1"/>
    <b v="0"/>
    <b v="0"/>
  </r>
  <r>
    <x v="0"/>
    <x v="2530"/>
    <s v="Client_2985"/>
    <x v="1"/>
    <x v="9"/>
    <x v="2"/>
    <x v="69"/>
    <x v="0"/>
    <x v="0"/>
    <x v="0"/>
    <x v="0"/>
    <x v="2"/>
    <x v="2"/>
    <x v="44"/>
    <n v="4302.3"/>
    <n v="24"/>
    <s v="High"/>
    <n v="0"/>
    <n v="1"/>
    <x v="2"/>
    <x v="0"/>
    <n v="42"/>
    <x v="0"/>
    <b v="1"/>
    <b v="1"/>
    <b v="0"/>
    <b v="0"/>
  </r>
  <r>
    <x v="1"/>
    <x v="2531"/>
    <s v="Client_1380"/>
    <x v="3"/>
    <x v="14"/>
    <x v="1"/>
    <x v="413"/>
    <x v="4"/>
    <x v="4"/>
    <x v="1"/>
    <x v="3"/>
    <x v="6"/>
    <x v="6"/>
    <x v="681"/>
    <n v="1646.42"/>
    <n v="45"/>
    <s v="Low"/>
    <n v="0"/>
    <n v="1"/>
    <x v="1"/>
    <x v="2"/>
    <n v="0"/>
    <x v="0"/>
    <b v="1"/>
    <b v="0"/>
    <b v="0"/>
    <b v="0"/>
  </r>
  <r>
    <x v="0"/>
    <x v="2532"/>
    <s v="Client_2520"/>
    <x v="2"/>
    <x v="7"/>
    <x v="2"/>
    <x v="401"/>
    <x v="2"/>
    <x v="2"/>
    <x v="1"/>
    <x v="1"/>
    <x v="4"/>
    <x v="4"/>
    <x v="18"/>
    <n v="2425.31"/>
    <n v="47"/>
    <s v="Medium"/>
    <n v="0"/>
    <n v="1"/>
    <x v="2"/>
    <x v="0"/>
    <n v="36"/>
    <x v="0"/>
    <b v="1"/>
    <b v="1"/>
    <b v="0"/>
    <b v="0"/>
  </r>
  <r>
    <x v="3"/>
    <x v="2533"/>
    <s v="Client_1054"/>
    <x v="3"/>
    <x v="0"/>
    <x v="3"/>
    <x v="661"/>
    <x v="1"/>
    <x v="1"/>
    <x v="1"/>
    <x v="0"/>
    <x v="5"/>
    <x v="5"/>
    <x v="583"/>
    <n v="2441.71"/>
    <n v="18"/>
    <s v="Medium"/>
    <n v="0"/>
    <n v="0"/>
    <x v="3"/>
    <x v="1"/>
    <n v="6"/>
    <x v="0"/>
    <b v="1"/>
    <b v="0"/>
    <b v="0"/>
    <b v="0"/>
  </r>
  <r>
    <x v="0"/>
    <x v="2534"/>
    <s v="Client_2473"/>
    <x v="3"/>
    <x v="6"/>
    <x v="0"/>
    <x v="636"/>
    <x v="1"/>
    <x v="1"/>
    <x v="0"/>
    <x v="0"/>
    <x v="0"/>
    <x v="0"/>
    <x v="278"/>
    <n v="4490.45"/>
    <n v="27"/>
    <s v="High"/>
    <n v="0"/>
    <n v="0"/>
    <x v="0"/>
    <x v="0"/>
    <n v="48"/>
    <x v="0"/>
    <b v="1"/>
    <b v="1"/>
    <b v="0"/>
    <b v="0"/>
  </r>
  <r>
    <x v="2"/>
    <x v="2535"/>
    <s v="Client_2444"/>
    <x v="4"/>
    <x v="13"/>
    <x v="1"/>
    <x v="355"/>
    <x v="2"/>
    <x v="2"/>
    <x v="0"/>
    <x v="1"/>
    <x v="6"/>
    <x v="6"/>
    <x v="16"/>
    <n v="2113.67"/>
    <n v="44"/>
    <s v="Medium"/>
    <n v="0"/>
    <n v="1"/>
    <x v="1"/>
    <x v="1"/>
    <n v="6"/>
    <x v="0"/>
    <b v="1"/>
    <b v="0"/>
    <b v="0"/>
    <b v="0"/>
  </r>
  <r>
    <x v="1"/>
    <x v="2536"/>
    <s v="Client_2302"/>
    <x v="4"/>
    <x v="6"/>
    <x v="1"/>
    <x v="285"/>
    <x v="8"/>
    <x v="8"/>
    <x v="1"/>
    <x v="3"/>
    <x v="6"/>
    <x v="6"/>
    <x v="542"/>
    <n v="1028.51"/>
    <n v="4"/>
    <s v="Low"/>
    <n v="0"/>
    <n v="1"/>
    <x v="1"/>
    <x v="2"/>
    <n v="0"/>
    <x v="2"/>
    <b v="1"/>
    <b v="0"/>
    <b v="0"/>
    <b v="0"/>
  </r>
  <r>
    <x v="2"/>
    <x v="2537"/>
    <s v="Client_1350"/>
    <x v="0"/>
    <x v="1"/>
    <x v="4"/>
    <x v="681"/>
    <x v="9"/>
    <x v="9"/>
    <x v="0"/>
    <x v="3"/>
    <x v="2"/>
    <x v="2"/>
    <x v="141"/>
    <n v="1792.17"/>
    <n v="2"/>
    <s v="Low"/>
    <n v="1"/>
    <n v="1"/>
    <x v="4"/>
    <x v="0"/>
    <n v="36"/>
    <x v="1"/>
    <b v="1"/>
    <b v="1"/>
    <b v="0"/>
    <b v="1"/>
  </r>
  <r>
    <x v="1"/>
    <x v="2538"/>
    <s v="Client_2772"/>
    <x v="4"/>
    <x v="0"/>
    <x v="1"/>
    <x v="388"/>
    <x v="11"/>
    <x v="11"/>
    <x v="0"/>
    <x v="2"/>
    <x v="0"/>
    <x v="0"/>
    <x v="161"/>
    <n v="1162.24"/>
    <n v="2"/>
    <s v="Low"/>
    <n v="0"/>
    <n v="1"/>
    <x v="1"/>
    <x v="0"/>
    <n v="48"/>
    <x v="1"/>
    <b v="1"/>
    <b v="1"/>
    <b v="0"/>
    <b v="0"/>
  </r>
  <r>
    <x v="0"/>
    <x v="2539"/>
    <s v="Client_2347"/>
    <x v="2"/>
    <x v="14"/>
    <x v="4"/>
    <x v="403"/>
    <x v="8"/>
    <x v="8"/>
    <x v="1"/>
    <x v="3"/>
    <x v="5"/>
    <x v="5"/>
    <x v="599"/>
    <n v="3106.27"/>
    <n v="1"/>
    <s v="Medium"/>
    <n v="1"/>
    <n v="1"/>
    <x v="4"/>
    <x v="1"/>
    <n v="12"/>
    <x v="1"/>
    <b v="1"/>
    <b v="0"/>
    <b v="0"/>
    <b v="1"/>
  </r>
  <r>
    <x v="0"/>
    <x v="2540"/>
    <s v="Client_844"/>
    <x v="1"/>
    <x v="7"/>
    <x v="1"/>
    <x v="710"/>
    <x v="4"/>
    <x v="4"/>
    <x v="0"/>
    <x v="3"/>
    <x v="3"/>
    <x v="3"/>
    <x v="636"/>
    <n v="4330.8100000000004"/>
    <n v="39"/>
    <s v="High"/>
    <n v="0"/>
    <n v="1"/>
    <x v="1"/>
    <x v="0"/>
    <n v="48"/>
    <x v="0"/>
    <b v="1"/>
    <b v="1"/>
    <b v="0"/>
    <b v="0"/>
  </r>
  <r>
    <x v="1"/>
    <x v="2541"/>
    <s v="Client_1209"/>
    <x v="0"/>
    <x v="8"/>
    <x v="0"/>
    <x v="504"/>
    <x v="11"/>
    <x v="11"/>
    <x v="0"/>
    <x v="2"/>
    <x v="6"/>
    <x v="6"/>
    <x v="109"/>
    <n v="2746.77"/>
    <n v="33"/>
    <s v="Medium"/>
    <n v="0"/>
    <n v="0"/>
    <x v="0"/>
    <x v="2"/>
    <n v="0"/>
    <x v="0"/>
    <b v="1"/>
    <b v="0"/>
    <b v="0"/>
    <b v="0"/>
  </r>
  <r>
    <x v="2"/>
    <x v="2542"/>
    <s v="Client_1810"/>
    <x v="1"/>
    <x v="13"/>
    <x v="4"/>
    <x v="375"/>
    <x v="3"/>
    <x v="3"/>
    <x v="1"/>
    <x v="2"/>
    <x v="3"/>
    <x v="3"/>
    <x v="631"/>
    <n v="1889.11"/>
    <n v="18"/>
    <s v="Low"/>
    <n v="1"/>
    <n v="1"/>
    <x v="4"/>
    <x v="2"/>
    <n v="0"/>
    <x v="0"/>
    <b v="1"/>
    <b v="0"/>
    <b v="0"/>
    <b v="1"/>
  </r>
  <r>
    <x v="0"/>
    <x v="2543"/>
    <s v="Client_2774"/>
    <x v="1"/>
    <x v="6"/>
    <x v="2"/>
    <x v="622"/>
    <x v="6"/>
    <x v="6"/>
    <x v="0"/>
    <x v="1"/>
    <x v="4"/>
    <x v="4"/>
    <x v="501"/>
    <n v="1219.25"/>
    <n v="1"/>
    <s v="Low"/>
    <n v="0"/>
    <n v="1"/>
    <x v="2"/>
    <x v="0"/>
    <n v="24"/>
    <x v="1"/>
    <b v="1"/>
    <b v="1"/>
    <b v="0"/>
    <b v="0"/>
  </r>
  <r>
    <x v="2"/>
    <x v="2544"/>
    <s v="Client_992"/>
    <x v="2"/>
    <x v="7"/>
    <x v="0"/>
    <x v="80"/>
    <x v="9"/>
    <x v="9"/>
    <x v="0"/>
    <x v="3"/>
    <x v="0"/>
    <x v="0"/>
    <x v="156"/>
    <n v="1109.6500000000001"/>
    <n v="8"/>
    <s v="Low"/>
    <n v="0"/>
    <n v="0"/>
    <x v="0"/>
    <x v="0"/>
    <n v="24"/>
    <x v="0"/>
    <b v="1"/>
    <b v="1"/>
    <b v="0"/>
    <b v="0"/>
  </r>
  <r>
    <x v="0"/>
    <x v="2545"/>
    <s v="Client_1641"/>
    <x v="1"/>
    <x v="0"/>
    <x v="2"/>
    <x v="208"/>
    <x v="2"/>
    <x v="2"/>
    <x v="0"/>
    <x v="1"/>
    <x v="2"/>
    <x v="2"/>
    <x v="323"/>
    <n v="4603.96"/>
    <n v="9"/>
    <s v="High"/>
    <n v="0"/>
    <n v="1"/>
    <x v="2"/>
    <x v="2"/>
    <n v="0"/>
    <x v="0"/>
    <b v="1"/>
    <b v="0"/>
    <b v="0"/>
    <b v="0"/>
  </r>
  <r>
    <x v="2"/>
    <x v="2546"/>
    <s v="Client_2319"/>
    <x v="4"/>
    <x v="11"/>
    <x v="2"/>
    <x v="564"/>
    <x v="7"/>
    <x v="7"/>
    <x v="1"/>
    <x v="0"/>
    <x v="0"/>
    <x v="0"/>
    <x v="407"/>
    <n v="4103.9399999999996"/>
    <n v="42"/>
    <s v="High"/>
    <n v="0"/>
    <n v="1"/>
    <x v="2"/>
    <x v="1"/>
    <n v="24"/>
    <x v="0"/>
    <b v="1"/>
    <b v="0"/>
    <b v="0"/>
    <b v="0"/>
  </r>
  <r>
    <x v="0"/>
    <x v="2547"/>
    <s v="Client_1444"/>
    <x v="4"/>
    <x v="8"/>
    <x v="2"/>
    <x v="661"/>
    <x v="1"/>
    <x v="1"/>
    <x v="1"/>
    <x v="0"/>
    <x v="5"/>
    <x v="5"/>
    <x v="348"/>
    <n v="3382.7"/>
    <n v="5"/>
    <s v="Medium"/>
    <n v="0"/>
    <n v="1"/>
    <x v="2"/>
    <x v="0"/>
    <n v="36"/>
    <x v="2"/>
    <b v="1"/>
    <b v="1"/>
    <b v="0"/>
    <b v="0"/>
  </r>
  <r>
    <x v="3"/>
    <x v="2548"/>
    <s v="Client_1333"/>
    <x v="4"/>
    <x v="8"/>
    <x v="2"/>
    <x v="689"/>
    <x v="0"/>
    <x v="0"/>
    <x v="0"/>
    <x v="0"/>
    <x v="6"/>
    <x v="6"/>
    <x v="316"/>
    <n v="3431.66"/>
    <n v="15"/>
    <s v="Medium"/>
    <n v="0"/>
    <n v="1"/>
    <x v="2"/>
    <x v="1"/>
    <n v="6"/>
    <x v="0"/>
    <b v="1"/>
    <b v="0"/>
    <b v="0"/>
    <b v="0"/>
  </r>
  <r>
    <x v="0"/>
    <x v="2549"/>
    <s v="Client_1242"/>
    <x v="2"/>
    <x v="7"/>
    <x v="0"/>
    <x v="521"/>
    <x v="5"/>
    <x v="5"/>
    <x v="1"/>
    <x v="2"/>
    <x v="6"/>
    <x v="6"/>
    <x v="279"/>
    <n v="3456.63"/>
    <n v="6"/>
    <s v="Medium"/>
    <n v="0"/>
    <n v="0"/>
    <x v="0"/>
    <x v="1"/>
    <n v="18"/>
    <x v="0"/>
    <b v="1"/>
    <b v="0"/>
    <b v="0"/>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B00-000001000000}" name="PT_Response_Speed" cacheId="2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D19:J25" firstHeaderRow="1" firstDataRow="2" firstDataCol="1" rowPageCount="1" colPageCount="1"/>
  <pivotFields count="27">
    <pivotField compact="0" outline="0" showAll="0">
      <items count="5">
        <item x="0"/>
        <item x="2"/>
        <item x="3"/>
        <item x="1"/>
        <item t="default"/>
      </items>
    </pivotField>
    <pivotField dataField="1" compact="0" outline="0" showAll="0"/>
    <pivotField compact="0" outline="0" showAll="0"/>
    <pivotField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axis="axisCol" compact="0" outline="0" showAll="0">
      <items count="6">
        <item x="2"/>
        <item x="4"/>
        <item x="3"/>
        <item x="0"/>
        <item x="1"/>
        <item t="default"/>
      </items>
    </pivotField>
    <pivotField compact="0" numFmtId="14" outline="0" showAll="0"/>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2"/>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0"/>
  </rowFields>
  <rowItems count="5">
    <i>
      <x/>
    </i>
    <i>
      <x v="1"/>
    </i>
    <i>
      <x v="2"/>
    </i>
    <i>
      <x v="3"/>
    </i>
    <i t="grand">
      <x/>
    </i>
  </rowItems>
  <colFields count="1">
    <field x="5"/>
  </colFields>
  <colItems count="6">
    <i>
      <x/>
    </i>
    <i>
      <x v="1"/>
    </i>
    <i>
      <x v="2"/>
    </i>
    <i>
      <x v="3"/>
    </i>
    <i>
      <x v="4"/>
    </i>
    <i t="grand">
      <x/>
    </i>
  </colItems>
  <pageFields count="1">
    <pageField fld="9" hier="-1"/>
  </pageFields>
  <dataFields count="1">
    <dataField name="Count of Lead_ID_Fixed" fld="1" subtotal="count" baseField="0" baseItem="0"/>
  </dataFields>
  <chartFormats count="20">
    <chartFormat chart="1" format="5" series="1">
      <pivotArea type="data" outline="0" fieldPosition="0">
        <references count="2">
          <reference field="4294967294" count="1" selected="0">
            <x v="0"/>
          </reference>
          <reference field="5" count="1" selected="0">
            <x v="0"/>
          </reference>
        </references>
      </pivotArea>
    </chartFormat>
    <chartFormat chart="1" format="6" series="1">
      <pivotArea type="data" outline="0" fieldPosition="0">
        <references count="2">
          <reference field="4294967294" count="1" selected="0">
            <x v="0"/>
          </reference>
          <reference field="5" count="1" selected="0">
            <x v="1"/>
          </reference>
        </references>
      </pivotArea>
    </chartFormat>
    <chartFormat chart="1" format="7" series="1">
      <pivotArea type="data" outline="0" fieldPosition="0">
        <references count="2">
          <reference field="4294967294" count="1" selected="0">
            <x v="0"/>
          </reference>
          <reference field="5" count="1" selected="0">
            <x v="2"/>
          </reference>
        </references>
      </pivotArea>
    </chartFormat>
    <chartFormat chart="1" format="8" series="1">
      <pivotArea type="data" outline="0" fieldPosition="0">
        <references count="2">
          <reference field="4294967294" count="1" selected="0">
            <x v="0"/>
          </reference>
          <reference field="5" count="1" selected="0">
            <x v="3"/>
          </reference>
        </references>
      </pivotArea>
    </chartFormat>
    <chartFormat chart="1" format="9" series="1">
      <pivotArea type="data" outline="0" fieldPosition="0">
        <references count="2">
          <reference field="4294967294" count="1" selected="0">
            <x v="0"/>
          </reference>
          <reference field="5" count="1" selected="0">
            <x v="4"/>
          </reference>
        </references>
      </pivotArea>
    </chartFormat>
    <chartFormat chart="2" format="10" series="1">
      <pivotArea type="data" outline="0" fieldPosition="0">
        <references count="2">
          <reference field="4294967294" count="1" selected="0">
            <x v="0"/>
          </reference>
          <reference field="5" count="1" selected="0">
            <x v="0"/>
          </reference>
        </references>
      </pivotArea>
    </chartFormat>
    <chartFormat chart="2" format="11" series="1">
      <pivotArea type="data" outline="0" fieldPosition="0">
        <references count="2">
          <reference field="4294967294" count="1" selected="0">
            <x v="0"/>
          </reference>
          <reference field="5" count="1" selected="0">
            <x v="1"/>
          </reference>
        </references>
      </pivotArea>
    </chartFormat>
    <chartFormat chart="2" format="12" series="1">
      <pivotArea type="data" outline="0" fieldPosition="0">
        <references count="2">
          <reference field="4294967294" count="1" selected="0">
            <x v="0"/>
          </reference>
          <reference field="5" count="1" selected="0">
            <x v="2"/>
          </reference>
        </references>
      </pivotArea>
    </chartFormat>
    <chartFormat chart="2" format="13" series="1">
      <pivotArea type="data" outline="0" fieldPosition="0">
        <references count="2">
          <reference field="4294967294" count="1" selected="0">
            <x v="0"/>
          </reference>
          <reference field="5" count="1" selected="0">
            <x v="3"/>
          </reference>
        </references>
      </pivotArea>
    </chartFormat>
    <chartFormat chart="2" format="14" series="1">
      <pivotArea type="data" outline="0" fieldPosition="0">
        <references count="2">
          <reference field="4294967294" count="1" selected="0">
            <x v="0"/>
          </reference>
          <reference field="5" count="1" selected="0">
            <x v="4"/>
          </reference>
        </references>
      </pivotArea>
    </chartFormat>
    <chartFormat chart="3" format="15" series="1">
      <pivotArea type="data" outline="0" fieldPosition="0">
        <references count="2">
          <reference field="4294967294" count="1" selected="0">
            <x v="0"/>
          </reference>
          <reference field="5" count="1" selected="0">
            <x v="0"/>
          </reference>
        </references>
      </pivotArea>
    </chartFormat>
    <chartFormat chart="3" format="16" series="1">
      <pivotArea type="data" outline="0" fieldPosition="0">
        <references count="2">
          <reference field="4294967294" count="1" selected="0">
            <x v="0"/>
          </reference>
          <reference field="5" count="1" selected="0">
            <x v="1"/>
          </reference>
        </references>
      </pivotArea>
    </chartFormat>
    <chartFormat chart="3" format="17" series="1">
      <pivotArea type="data" outline="0" fieldPosition="0">
        <references count="2">
          <reference field="4294967294" count="1" selected="0">
            <x v="0"/>
          </reference>
          <reference field="5" count="1" selected="0">
            <x v="2"/>
          </reference>
        </references>
      </pivotArea>
    </chartFormat>
    <chartFormat chart="3" format="18" series="1">
      <pivotArea type="data" outline="0" fieldPosition="0">
        <references count="2">
          <reference field="4294967294" count="1" selected="0">
            <x v="0"/>
          </reference>
          <reference field="5" count="1" selected="0">
            <x v="3"/>
          </reference>
        </references>
      </pivotArea>
    </chartFormat>
    <chartFormat chart="3" format="19" series="1">
      <pivotArea type="data" outline="0" fieldPosition="0">
        <references count="2">
          <reference field="4294967294" count="1" selected="0">
            <x v="0"/>
          </reference>
          <reference field="5" count="1" selected="0">
            <x v="4"/>
          </reference>
        </references>
      </pivotArea>
    </chartFormat>
    <chartFormat chart="4" format="20" series="1">
      <pivotArea type="data" outline="0" fieldPosition="0">
        <references count="2">
          <reference field="4294967294" count="1" selected="0">
            <x v="0"/>
          </reference>
          <reference field="5" count="1" selected="0">
            <x v="0"/>
          </reference>
        </references>
      </pivotArea>
    </chartFormat>
    <chartFormat chart="4" format="21" series="1">
      <pivotArea type="data" outline="0" fieldPosition="0">
        <references count="2">
          <reference field="4294967294" count="1" selected="0">
            <x v="0"/>
          </reference>
          <reference field="5" count="1" selected="0">
            <x v="1"/>
          </reference>
        </references>
      </pivotArea>
    </chartFormat>
    <chartFormat chart="4" format="22" series="1">
      <pivotArea type="data" outline="0" fieldPosition="0">
        <references count="2">
          <reference field="4294967294" count="1" selected="0">
            <x v="0"/>
          </reference>
          <reference field="5" count="1" selected="0">
            <x v="2"/>
          </reference>
        </references>
      </pivotArea>
    </chartFormat>
    <chartFormat chart="4" format="23" series="1">
      <pivotArea type="data" outline="0" fieldPosition="0">
        <references count="2">
          <reference field="4294967294" count="1" selected="0">
            <x v="0"/>
          </reference>
          <reference field="5" count="1" selected="0">
            <x v="3"/>
          </reference>
        </references>
      </pivotArea>
    </chartFormat>
    <chartFormat chart="4" format="2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T_Agent_Performance" cacheId="2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D31:E36" firstHeaderRow="1" firstDataRow="1" firstDataCol="1" rowPageCount="2" colPageCount="1"/>
  <pivotFields count="27">
    <pivotField axis="axisRow" compact="0" outline="0" showAll="0">
      <items count="5">
        <item x="0"/>
        <item x="2"/>
        <item x="3"/>
        <item x="1"/>
        <item t="default"/>
      </items>
    </pivotField>
    <pivotField compact="0" outline="0" showAll="0">
      <items count="2551">
        <item x="1545"/>
        <item x="2257"/>
        <item x="2313"/>
        <item x="2287"/>
        <item x="2262"/>
        <item x="1052"/>
        <item x="463"/>
        <item x="19"/>
        <item x="1075"/>
        <item x="1329"/>
        <item x="267"/>
        <item x="294"/>
        <item x="1797"/>
        <item x="780"/>
        <item x="2187"/>
        <item x="1151"/>
        <item x="2473"/>
        <item x="1127"/>
        <item x="584"/>
        <item x="1148"/>
        <item x="2086"/>
        <item x="417"/>
        <item x="1713"/>
        <item x="1923"/>
        <item x="2528"/>
        <item x="958"/>
        <item x="1991"/>
        <item x="1943"/>
        <item x="905"/>
        <item x="415"/>
        <item x="103"/>
        <item x="1513"/>
        <item x="66"/>
        <item x="2364"/>
        <item x="142"/>
        <item x="2467"/>
        <item x="1234"/>
        <item x="1211"/>
        <item x="2206"/>
        <item x="1577"/>
        <item x="1311"/>
        <item x="813"/>
        <item x="668"/>
        <item x="2079"/>
        <item x="1315"/>
        <item x="435"/>
        <item x="2004"/>
        <item x="2421"/>
        <item x="1273"/>
        <item x="1141"/>
        <item x="1795"/>
        <item x="2173"/>
        <item x="2504"/>
        <item x="2031"/>
        <item x="1451"/>
        <item x="1931"/>
        <item x="468"/>
        <item x="2196"/>
        <item x="1410"/>
        <item x="1704"/>
        <item x="1711"/>
        <item x="1487"/>
        <item x="1632"/>
        <item x="1250"/>
        <item x="1648"/>
        <item x="906"/>
        <item x="120"/>
        <item x="296"/>
        <item x="2104"/>
        <item x="1138"/>
        <item x="971"/>
        <item x="2094"/>
        <item x="1296"/>
        <item x="481"/>
        <item x="802"/>
        <item x="730"/>
        <item x="1229"/>
        <item x="1483"/>
        <item x="821"/>
        <item x="2434"/>
        <item x="338"/>
        <item x="528"/>
        <item x="556"/>
        <item x="799"/>
        <item x="2395"/>
        <item x="593"/>
        <item x="1997"/>
        <item x="1384"/>
        <item x="86"/>
        <item x="2256"/>
        <item x="188"/>
        <item x="1348"/>
        <item x="2270"/>
        <item x="1069"/>
        <item x="508"/>
        <item x="717"/>
        <item x="1283"/>
        <item x="1014"/>
        <item x="527"/>
        <item x="1769"/>
        <item x="1471"/>
        <item x="1107"/>
        <item x="1654"/>
        <item x="204"/>
        <item x="353"/>
        <item x="687"/>
        <item x="191"/>
        <item x="2248"/>
        <item x="2508"/>
        <item x="547"/>
        <item x="195"/>
        <item x="2330"/>
        <item x="1676"/>
        <item x="311"/>
        <item x="2152"/>
        <item x="2469"/>
        <item x="185"/>
        <item x="1956"/>
        <item x="819"/>
        <item x="1804"/>
        <item x="2052"/>
        <item x="357"/>
        <item x="189"/>
        <item x="416"/>
        <item x="1590"/>
        <item x="2226"/>
        <item x="2219"/>
        <item x="426"/>
        <item x="1535"/>
        <item x="1559"/>
        <item x="599"/>
        <item x="2069"/>
        <item x="2125"/>
        <item x="499"/>
        <item x="1549"/>
        <item x="20"/>
        <item x="974"/>
        <item x="98"/>
        <item x="304"/>
        <item x="2365"/>
        <item x="65"/>
        <item x="2175"/>
        <item x="757"/>
        <item x="318"/>
        <item x="2178"/>
        <item x="2277"/>
        <item x="2075"/>
        <item x="122"/>
        <item x="266"/>
        <item x="2373"/>
        <item x="1530"/>
        <item x="485"/>
        <item x="812"/>
        <item x="2291"/>
        <item x="1585"/>
        <item x="2017"/>
        <item x="2358"/>
        <item x="800"/>
        <item x="685"/>
        <item x="1766"/>
        <item x="1981"/>
        <item x="807"/>
        <item x="1553"/>
        <item x="361"/>
        <item x="1171"/>
        <item x="1689"/>
        <item x="2136"/>
        <item x="2097"/>
        <item x="2100"/>
        <item x="2089"/>
        <item x="981"/>
        <item x="10"/>
        <item x="784"/>
        <item x="164"/>
        <item x="504"/>
        <item x="483"/>
        <item x="450"/>
        <item x="656"/>
        <item x="2503"/>
        <item x="295"/>
        <item x="1271"/>
        <item x="1459"/>
        <item x="2174"/>
        <item x="995"/>
        <item x="64"/>
        <item x="897"/>
        <item x="248"/>
        <item x="2507"/>
        <item x="525"/>
        <item x="806"/>
        <item x="724"/>
        <item x="865"/>
        <item x="2238"/>
        <item x="1227"/>
        <item x="514"/>
        <item x="1818"/>
        <item x="2341"/>
        <item x="612"/>
        <item x="299"/>
        <item x="428"/>
        <item x="2403"/>
        <item x="48"/>
        <item x="1558"/>
        <item x="2361"/>
        <item x="255"/>
        <item x="314"/>
        <item x="2310"/>
        <item x="1103"/>
        <item x="2150"/>
        <item x="500"/>
        <item x="1177"/>
        <item x="448"/>
        <item x="648"/>
        <item x="1472"/>
        <item x="355"/>
        <item x="1068"/>
        <item x="719"/>
        <item x="1949"/>
        <item x="1970"/>
        <item x="2135"/>
        <item x="2326"/>
        <item x="615"/>
        <item x="1028"/>
        <item x="764"/>
        <item x="1111"/>
        <item x="2091"/>
        <item x="2477"/>
        <item x="263"/>
        <item x="984"/>
        <item x="613"/>
        <item x="894"/>
        <item x="673"/>
        <item x="929"/>
        <item x="306"/>
        <item x="1851"/>
        <item x="425"/>
        <item x="947"/>
        <item x="2156"/>
        <item x="2247"/>
        <item x="1756"/>
        <item x="987"/>
        <item x="1781"/>
        <item x="1493"/>
        <item x="1733"/>
        <item x="1024"/>
        <item x="2282"/>
        <item x="493"/>
        <item x="1268"/>
        <item x="1725"/>
        <item x="408"/>
        <item x="317"/>
        <item x="137"/>
        <item x="505"/>
        <item x="1814"/>
        <item x="526"/>
        <item x="990"/>
        <item x="2171"/>
        <item x="2146"/>
        <item x="344"/>
        <item x="872"/>
        <item x="909"/>
        <item x="2185"/>
        <item x="2514"/>
        <item x="1915"/>
        <item x="2074"/>
        <item x="738"/>
        <item x="340"/>
        <item x="928"/>
        <item x="874"/>
        <item x="2210"/>
        <item x="887"/>
        <item x="1073"/>
        <item x="875"/>
        <item x="734"/>
        <item x="521"/>
        <item x="2034"/>
        <item x="2254"/>
        <item x="728"/>
        <item x="1820"/>
        <item x="1464"/>
        <item x="1990"/>
        <item x="458"/>
        <item x="1176"/>
        <item x="534"/>
        <item x="332"/>
        <item x="801"/>
        <item x="2296"/>
        <item x="2214"/>
        <item x="2113"/>
        <item x="2298"/>
        <item x="1801"/>
        <item x="1058"/>
        <item x="1643"/>
        <item x="1624"/>
        <item x="2191"/>
        <item x="257"/>
        <item x="2371"/>
        <item x="881"/>
        <item x="1998"/>
        <item x="1922"/>
        <item x="964"/>
        <item x="2019"/>
        <item x="347"/>
        <item x="1564"/>
        <item x="271"/>
        <item x="1965"/>
        <item x="109"/>
        <item x="543"/>
        <item x="1062"/>
        <item x="2392"/>
        <item x="324"/>
        <item x="1650"/>
        <item x="46"/>
        <item x="1605"/>
        <item x="550"/>
        <item x="328"/>
        <item x="2398"/>
        <item x="346"/>
        <item x="2235"/>
        <item x="2505"/>
        <item x="2440"/>
        <item x="1664"/>
        <item x="608"/>
        <item x="1768"/>
        <item x="2269"/>
        <item x="2241"/>
        <item x="1532"/>
        <item x="1081"/>
        <item x="2142"/>
        <item x="1166"/>
        <item x="208"/>
        <item x="1298"/>
        <item x="222"/>
        <item x="293"/>
        <item x="1805"/>
        <item x="282"/>
        <item x="2472"/>
        <item x="642"/>
        <item x="1900"/>
        <item x="2430"/>
        <item x="733"/>
        <item x="1389"/>
        <item x="692"/>
        <item x="1450"/>
        <item x="1659"/>
        <item x="1246"/>
        <item x="809"/>
        <item x="1618"/>
        <item x="1163"/>
        <item x="1304"/>
        <item x="1540"/>
        <item x="903"/>
        <item x="1082"/>
        <item x="1566"/>
        <item x="2261"/>
        <item x="221"/>
        <item x="1964"/>
        <item x="2314"/>
        <item x="2194"/>
        <item x="848"/>
        <item x="1677"/>
        <item x="2333"/>
        <item x="1135"/>
        <item x="1809"/>
        <item x="1156"/>
        <item x="211"/>
        <item x="1041"/>
        <item x="1615"/>
        <item x="2328"/>
        <item x="1594"/>
        <item x="1197"/>
        <item x="2105"/>
        <item x="788"/>
        <item x="2249"/>
        <item x="618"/>
        <item x="2157"/>
        <item x="1121"/>
        <item x="236"/>
        <item x="512"/>
        <item x="849"/>
        <item x="2422"/>
        <item x="2101"/>
        <item x="1947"/>
        <item x="1381"/>
        <item x="1008"/>
        <item x="1917"/>
        <item x="1277"/>
        <item x="1060"/>
        <item x="56"/>
        <item x="2449"/>
        <item x="2140"/>
        <item x="884"/>
        <item x="1285"/>
        <item x="741"/>
        <item x="1174"/>
        <item x="824"/>
        <item x="501"/>
        <item x="1551"/>
        <item x="1663"/>
        <item x="387"/>
        <item x="17"/>
        <item x="232"/>
        <item x="1320"/>
        <item x="1126"/>
        <item x="471"/>
        <item x="175"/>
        <item x="283"/>
        <item x="2381"/>
        <item x="2112"/>
        <item x="134"/>
        <item x="1748"/>
        <item x="2293"/>
        <item x="779"/>
        <item x="301"/>
        <item x="1852"/>
        <item x="223"/>
        <item x="145"/>
        <item x="2139"/>
        <item x="1212"/>
        <item x="1655"/>
        <item x="1816"/>
        <item x="1015"/>
        <item x="1936"/>
        <item x="1173"/>
        <item x="619"/>
        <item x="342"/>
        <item x="1698"/>
        <item x="398"/>
        <item x="820"/>
        <item x="2132"/>
        <item x="1796"/>
        <item x="970"/>
        <item x="2300"/>
        <item x="2275"/>
        <item x="1097"/>
        <item x="196"/>
        <item x="2010"/>
        <item x="1924"/>
        <item x="1155"/>
        <item x="1839"/>
        <item x="1980"/>
        <item x="2487"/>
        <item x="161"/>
        <item x="1538"/>
        <item x="1207"/>
        <item x="2526"/>
        <item x="1345"/>
        <item x="1339"/>
        <item x="1925"/>
        <item x="1696"/>
        <item x="1790"/>
        <item x="1987"/>
        <item x="1920"/>
        <item x="1098"/>
        <item x="1856"/>
        <item x="1827"/>
        <item x="1274"/>
        <item x="1625"/>
        <item x="1819"/>
        <item x="2385"/>
        <item x="650"/>
        <item x="2401"/>
        <item x="2267"/>
        <item x="2153"/>
        <item x="360"/>
        <item x="2131"/>
        <item x="1368"/>
        <item x="1967"/>
        <item x="270"/>
        <item x="1463"/>
        <item x="155"/>
        <item x="170"/>
        <item x="1130"/>
        <item x="2003"/>
        <item x="2179"/>
        <item x="972"/>
        <item x="1000"/>
        <item x="2117"/>
        <item x="1386"/>
        <item x="381"/>
        <item x="1807"/>
        <item x="781"/>
        <item x="1387"/>
        <item x="1995"/>
        <item x="1282"/>
        <item x="1347"/>
        <item x="349"/>
        <item x="863"/>
        <item x="420"/>
        <item x="700"/>
        <item x="2013"/>
        <item x="1700"/>
        <item x="662"/>
        <item x="1889"/>
        <item x="2369"/>
        <item x="226"/>
        <item x="2186"/>
        <item x="954"/>
        <item x="2090"/>
        <item x="699"/>
        <item x="1543"/>
        <item x="2036"/>
        <item x="914"/>
        <item x="138"/>
        <item x="2007"/>
        <item x="2032"/>
        <item x="419"/>
        <item x="1864"/>
        <item x="1010"/>
        <item x="392"/>
        <item x="1518"/>
        <item x="854"/>
        <item x="945"/>
        <item x="1258"/>
        <item x="704"/>
        <item x="1029"/>
        <item x="2502"/>
        <item x="202"/>
        <item x="1921"/>
        <item x="1897"/>
        <item x="2202"/>
        <item x="561"/>
        <item x="1962"/>
        <item x="1572"/>
        <item x="1928"/>
        <item x="924"/>
        <item x="1944"/>
        <item x="1886"/>
        <item x="2114"/>
        <item x="356"/>
        <item x="1903"/>
        <item x="1959"/>
        <item x="965"/>
        <item x="69"/>
        <item x="2438"/>
        <item x="1416"/>
        <item x="1734"/>
        <item x="117"/>
        <item x="333"/>
        <item x="1746"/>
        <item x="2190"/>
        <item x="1658"/>
        <item x="2458"/>
        <item x="2164"/>
        <item x="474"/>
        <item x="115"/>
        <item x="1683"/>
        <item x="1579"/>
        <item x="150"/>
        <item x="1512"/>
        <item x="336"/>
        <item x="573"/>
        <item x="1214"/>
        <item x="1272"/>
        <item x="1259"/>
        <item x="675"/>
        <item x="2363"/>
        <item x="1971"/>
        <item x="321"/>
        <item x="23"/>
        <item x="1838"/>
        <item x="51"/>
        <item x="325"/>
        <item x="1344"/>
        <item x="341"/>
        <item x="829"/>
        <item x="1205"/>
        <item x="480"/>
        <item x="22"/>
        <item x="674"/>
        <item x="1470"/>
        <item x="1699"/>
        <item x="676"/>
        <item x="1884"/>
        <item x="2199"/>
        <item x="2180"/>
        <item x="998"/>
        <item x="1224"/>
        <item x="585"/>
        <item x="1772"/>
        <item x="102"/>
        <item x="2347"/>
        <item x="637"/>
        <item x="1973"/>
        <item x="1680"/>
        <item x="1316"/>
        <item x="634"/>
        <item x="690"/>
        <item x="1548"/>
        <item x="2255"/>
        <item x="586"/>
        <item x="2494"/>
        <item x="2141"/>
        <item x="1608"/>
        <item x="973"/>
        <item x="859"/>
        <item x="319"/>
        <item x="2486"/>
        <item x="186"/>
        <item x="891"/>
        <item x="1196"/>
        <item x="1074"/>
        <item x="1505"/>
        <item x="1407"/>
        <item x="1194"/>
        <item x="100"/>
        <item x="99"/>
        <item x="1580"/>
        <item x="1013"/>
        <item x="1402"/>
        <item x="2384"/>
        <item x="449"/>
        <item x="176"/>
        <item x="1353"/>
        <item x="1312"/>
        <item x="1638"/>
        <item x="814"/>
        <item x="1373"/>
        <item x="1123"/>
        <item x="937"/>
        <item x="1054"/>
        <item x="2336"/>
        <item x="503"/>
        <item x="2294"/>
        <item x="982"/>
        <item x="852"/>
        <item x="841"/>
        <item x="343"/>
        <item x="1035"/>
        <item x="594"/>
        <item x="2026"/>
        <item x="1961"/>
        <item x="2374"/>
        <item x="1578"/>
        <item x="869"/>
        <item x="1593"/>
        <item x="1636"/>
        <item x="1697"/>
        <item x="2155"/>
        <item x="1462"/>
        <item x="1671"/>
        <item x="2124"/>
        <item x="1336"/>
        <item x="979"/>
        <item x="16"/>
        <item x="1596"/>
        <item x="209"/>
        <item x="31"/>
        <item x="622"/>
        <item x="866"/>
        <item x="2246"/>
        <item x="915"/>
        <item x="367"/>
        <item x="1857"/>
        <item x="1191"/>
        <item x="847"/>
        <item x="2334"/>
        <item x="570"/>
        <item x="620"/>
        <item x="1307"/>
        <item x="451"/>
        <item x="1736"/>
        <item x="385"/>
        <item x="1937"/>
        <item x="440"/>
        <item x="524"/>
        <item x="1400"/>
        <item x="2229"/>
        <item x="1292"/>
        <item x="519"/>
        <item x="756"/>
        <item x="2024"/>
        <item x="1498"/>
        <item x="2390"/>
        <item x="760"/>
        <item x="822"/>
        <item x="429"/>
        <item x="1522"/>
        <item x="1360"/>
        <item x="445"/>
        <item x="2251"/>
        <item x="1278"/>
        <item x="1490"/>
        <item x="639"/>
        <item x="397"/>
        <item x="2184"/>
        <item x="1099"/>
        <item x="2018"/>
        <item x="1863"/>
        <item x="2126"/>
        <item x="1222"/>
        <item x="1742"/>
        <item x="395"/>
        <item x="1783"/>
        <item x="1907"/>
        <item x="1485"/>
        <item x="2278"/>
        <item x="2432"/>
        <item x="1371"/>
        <item x="2515"/>
        <item x="870"/>
        <item x="265"/>
        <item x="1939"/>
        <item x="146"/>
        <item x="1172"/>
        <item x="1603"/>
        <item x="38"/>
        <item x="631"/>
        <item x="24"/>
        <item x="605"/>
        <item x="2527"/>
        <item x="698"/>
        <item x="1300"/>
        <item x="1187"/>
        <item x="1926"/>
        <item x="1670"/>
        <item x="1854"/>
        <item x="104"/>
        <item x="1960"/>
        <item x="1294"/>
        <item x="1267"/>
        <item x="2500"/>
        <item x="114"/>
        <item x="2489"/>
        <item x="753"/>
        <item x="1641"/>
        <item x="1667"/>
        <item x="2540"/>
        <item x="1539"/>
        <item x="1722"/>
        <item x="1428"/>
        <item x="75"/>
        <item x="845"/>
        <item x="152"/>
        <item x="1761"/>
        <item x="14"/>
        <item x="977"/>
        <item x="2321"/>
        <item x="1413"/>
        <item x="591"/>
        <item x="890"/>
        <item x="1588"/>
        <item x="1446"/>
        <item x="1072"/>
        <item x="701"/>
        <item x="2309"/>
        <item x="423"/>
        <item x="1694"/>
        <item x="1835"/>
        <item x="303"/>
        <item x="2479"/>
        <item x="1355"/>
        <item x="2367"/>
        <item x="1826"/>
        <item x="1681"/>
        <item x="1813"/>
        <item x="1686"/>
        <item x="439"/>
        <item x="1260"/>
        <item x="1571"/>
        <item x="1184"/>
        <item x="1894"/>
        <item x="1743"/>
        <item x="1076"/>
        <item x="1230"/>
        <item x="1719"/>
        <item x="143"/>
        <item x="251"/>
        <item x="1465"/>
        <item x="1740"/>
        <item x="1798"/>
        <item x="2188"/>
        <item x="2042"/>
        <item x="1314"/>
        <item x="227"/>
        <item x="1356"/>
        <item x="2496"/>
        <item x="1006"/>
        <item x="1452"/>
        <item x="2345"/>
        <item x="171"/>
        <item x="1152"/>
        <item x="2260"/>
        <item x="910"/>
        <item x="71"/>
        <item x="1009"/>
        <item x="1326"/>
        <item x="785"/>
        <item x="880"/>
        <item x="1646"/>
        <item x="1489"/>
        <item x="1918"/>
        <item x="1354"/>
        <item x="1776"/>
        <item x="402"/>
        <item x="1136"/>
        <item x="1941"/>
        <item x="1896"/>
        <item x="826"/>
        <item x="269"/>
        <item x="988"/>
        <item x="1730"/>
        <item x="2151"/>
        <item x="1930"/>
        <item x="2130"/>
        <item x="1842"/>
        <item x="21"/>
        <item x="1122"/>
        <item x="1673"/>
        <item x="464"/>
        <item x="173"/>
        <item x="2343"/>
        <item x="168"/>
        <item x="462"/>
        <item x="1880"/>
        <item x="1447"/>
        <item x="2407"/>
        <item x="588"/>
        <item x="190"/>
        <item x="1215"/>
        <item x="1652"/>
        <item x="2329"/>
        <item x="1340"/>
        <item x="830"/>
        <item x="496"/>
        <item x="2067"/>
        <item x="2379"/>
        <item x="79"/>
        <item x="1106"/>
        <item x="1404"/>
        <item x="2288"/>
        <item x="2290"/>
        <item x="1598"/>
        <item x="693"/>
        <item x="711"/>
        <item x="153"/>
        <item x="205"/>
        <item x="2359"/>
        <item x="396"/>
        <item x="394"/>
        <item x="1182"/>
        <item x="1503"/>
        <item x="231"/>
        <item x="907"/>
        <item x="846"/>
        <item x="2544"/>
        <item x="135"/>
        <item x="1584"/>
        <item x="1775"/>
        <item x="434"/>
        <item x="377"/>
        <item x="1808"/>
        <item x="1597"/>
        <item x="889"/>
        <item x="1604"/>
        <item x="1147"/>
        <item x="2335"/>
        <item x="2376"/>
        <item x="1569"/>
        <item x="1599"/>
        <item x="1443"/>
        <item x="2417"/>
        <item x="727"/>
        <item x="9"/>
        <item x="1333"/>
        <item x="1137"/>
        <item x="1606"/>
        <item x="921"/>
        <item x="726"/>
        <item x="334"/>
        <item x="1154"/>
        <item x="277"/>
        <item x="1846"/>
        <item x="1620"/>
        <item x="651"/>
        <item x="1401"/>
        <item x="1226"/>
        <item x="963"/>
        <item x="1573"/>
        <item x="1091"/>
        <item x="537"/>
        <item x="1845"/>
        <item x="4"/>
        <item x="1669"/>
        <item x="1149"/>
        <item x="315"/>
        <item x="2078"/>
        <item x="352"/>
        <item x="36"/>
        <item x="930"/>
        <item x="1424"/>
        <item x="1421"/>
        <item x="749"/>
        <item x="2411"/>
        <item x="1744"/>
        <item x="932"/>
        <item x="67"/>
        <item x="1129"/>
        <item x="354"/>
        <item x="2070"/>
        <item x="1800"/>
        <item x="2533"/>
        <item x="380"/>
        <item x="348"/>
        <item x="1919"/>
        <item x="55"/>
        <item x="1124"/>
        <item x="1220"/>
        <item x="1365"/>
        <item x="305"/>
        <item x="2306"/>
        <item x="1600"/>
        <item x="2342"/>
        <item x="1159"/>
        <item x="42"/>
        <item x="669"/>
        <item x="177"/>
        <item x="1687"/>
        <item x="1690"/>
        <item x="1408"/>
        <item x="1836"/>
        <item x="2048"/>
        <item x="2021"/>
        <item x="1546"/>
        <item x="1799"/>
        <item x="2062"/>
        <item x="2250"/>
        <item x="2375"/>
        <item x="1017"/>
        <item x="1668"/>
        <item x="718"/>
        <item x="220"/>
        <item x="2346"/>
        <item x="1437"/>
        <item x="1025"/>
        <item x="1306"/>
        <item x="366"/>
        <item x="1263"/>
        <item x="1302"/>
        <item x="245"/>
        <item x="80"/>
        <item x="2468"/>
        <item x="2481"/>
        <item x="243"/>
        <item x="555"/>
        <item x="506"/>
        <item x="254"/>
        <item x="235"/>
        <item x="74"/>
        <item x="1986"/>
        <item x="351"/>
        <item x="1784"/>
        <item x="713"/>
        <item x="844"/>
        <item x="2356"/>
        <item x="1934"/>
        <item x="751"/>
        <item x="529"/>
        <item x="766"/>
        <item x="2485"/>
        <item x="581"/>
        <item x="2377"/>
        <item x="2082"/>
        <item x="2035"/>
        <item x="663"/>
        <item x="969"/>
        <item x="772"/>
        <item x="1414"/>
        <item x="2211"/>
        <item x="184"/>
        <item x="1420"/>
        <item x="85"/>
        <item x="1774"/>
        <item x="1310"/>
        <item x="1916"/>
        <item x="1793"/>
        <item x="1266"/>
        <item x="858"/>
        <item x="239"/>
        <item x="247"/>
        <item x="1032"/>
        <item x="2441"/>
        <item x="1328"/>
        <item x="82"/>
        <item x="729"/>
        <item x="2351"/>
        <item x="405"/>
        <item x="1821"/>
        <item x="1914"/>
        <item x="460"/>
        <item x="732"/>
        <item x="667"/>
        <item x="2039"/>
        <item x="1873"/>
        <item x="624"/>
        <item x="1466"/>
        <item x="111"/>
        <item x="1016"/>
        <item x="770"/>
        <item x="1595"/>
        <item x="307"/>
        <item x="180"/>
        <item x="2484"/>
        <item x="1507"/>
        <item x="2420"/>
        <item x="2014"/>
        <item x="2522"/>
        <item x="1792"/>
        <item x="96"/>
        <item x="2160"/>
        <item x="917"/>
        <item x="1020"/>
        <item x="2022"/>
        <item x="252"/>
        <item x="2096"/>
        <item x="2129"/>
        <item x="2529"/>
        <item x="0"/>
        <item x="2419"/>
        <item x="1639"/>
        <item x="1724"/>
        <item x="1299"/>
        <item x="2030"/>
        <item x="2316"/>
        <item x="682"/>
        <item x="433"/>
        <item x="790"/>
        <item x="1359"/>
        <item x="796"/>
        <item x="1486"/>
        <item x="2428"/>
        <item x="128"/>
        <item x="1426"/>
        <item x="1003"/>
        <item x="1084"/>
        <item x="1160"/>
        <item x="2245"/>
        <item x="1762"/>
        <item x="470"/>
        <item x="2541"/>
        <item x="2302"/>
        <item x="1858"/>
        <item x="1976"/>
        <item x="1218"/>
        <item x="696"/>
        <item x="1046"/>
        <item x="515"/>
        <item x="116"/>
        <item x="1372"/>
        <item x="230"/>
        <item x="810"/>
        <item x="2344"/>
        <item x="201"/>
        <item x="1048"/>
        <item x="1064"/>
        <item x="1824"/>
        <item x="1682"/>
        <item x="2312"/>
        <item x="1175"/>
        <item x="2412"/>
        <item x="1868"/>
        <item x="539"/>
        <item x="517"/>
        <item x="1508"/>
        <item x="249"/>
        <item x="892"/>
        <item x="2276"/>
        <item x="2387"/>
        <item x="2549"/>
        <item x="44"/>
        <item x="2396"/>
        <item x="1902"/>
        <item x="39"/>
        <item x="2455"/>
        <item x="1550"/>
        <item x="2033"/>
        <item x="331"/>
        <item x="1323"/>
        <item x="1788"/>
        <item x="192"/>
        <item x="1496"/>
        <item x="123"/>
        <item x="1647"/>
        <item x="571"/>
        <item x="606"/>
        <item x="461"/>
        <item x="944"/>
        <item x="1989"/>
        <item x="959"/>
        <item x="1951"/>
        <item x="1662"/>
        <item x="2456"/>
        <item x="1717"/>
        <item x="832"/>
        <item x="1461"/>
        <item x="1885"/>
        <item x="1859"/>
        <item x="2204"/>
        <item x="1622"/>
        <item x="73"/>
        <item x="1785"/>
        <item x="95"/>
        <item x="1070"/>
        <item x="1630"/>
        <item x="1248"/>
        <item x="1899"/>
        <item x="697"/>
        <item x="2274"/>
        <item x="1351"/>
        <item x="1510"/>
        <item x="1860"/>
        <item x="375"/>
        <item x="389"/>
        <item x="335"/>
        <item x="2258"/>
        <item x="1262"/>
        <item x="541"/>
        <item x="2025"/>
        <item x="1358"/>
        <item x="1822"/>
        <item x="983"/>
        <item x="582"/>
        <item x="923"/>
        <item x="2144"/>
        <item x="1181"/>
        <item x="940"/>
        <item x="498"/>
        <item x="1341"/>
        <item x="1241"/>
        <item x="119"/>
        <item x="681"/>
        <item x="2006"/>
        <item x="2523"/>
        <item x="1193"/>
        <item x="1953"/>
        <item x="1966"/>
        <item x="1729"/>
        <item x="492"/>
        <item x="1855"/>
        <item x="877"/>
        <item x="1963"/>
        <item x="1133"/>
        <item x="1456"/>
        <item x="2362"/>
        <item x="1330"/>
        <item x="1343"/>
        <item x="808"/>
        <item x="322"/>
        <item x="2123"/>
        <item x="773"/>
        <item x="522"/>
        <item x="2548"/>
        <item x="2402"/>
        <item x="827"/>
        <item x="2200"/>
        <item x="495"/>
        <item x="765"/>
        <item x="1853"/>
        <item x="1806"/>
        <item x="913"/>
        <item x="1727"/>
        <item x="1363"/>
        <item x="403"/>
        <item x="310"/>
        <item x="916"/>
        <item x="1377"/>
        <item x="1039"/>
        <item x="2537"/>
        <item x="1038"/>
        <item x="2337"/>
        <item x="2320"/>
        <item x="1940"/>
        <item x="1500"/>
        <item x="285"/>
        <item x="2461"/>
        <item x="520"/>
        <item x="276"/>
        <item x="566"/>
        <item x="2054"/>
        <item x="653"/>
        <item x="715"/>
        <item x="1492"/>
        <item x="601"/>
        <item x="165"/>
        <item x="2443"/>
        <item x="883"/>
        <item x="568"/>
        <item x="61"/>
        <item x="456"/>
        <item x="2224"/>
        <item x="1844"/>
        <item x="2531"/>
        <item x="1473"/>
        <item x="927"/>
        <item x="2292"/>
        <item x="198"/>
        <item x="759"/>
        <item x="2253"/>
        <item x="1440"/>
        <item x="1115"/>
        <item x="1945"/>
        <item x="1562"/>
        <item x="1666"/>
        <item x="2047"/>
        <item x="2111"/>
        <item x="597"/>
        <item x="575"/>
        <item x="559"/>
        <item x="853"/>
        <item x="614"/>
        <item x="1192"/>
        <item x="1415"/>
        <item x="374"/>
        <item x="2093"/>
        <item x="259"/>
        <item x="951"/>
        <item x="1642"/>
        <item x="2393"/>
        <item x="1116"/>
        <item x="1057"/>
        <item x="1253"/>
        <item x="1691"/>
        <item x="441"/>
        <item x="1051"/>
        <item x="1872"/>
        <item x="57"/>
        <item x="922"/>
        <item x="2524"/>
        <item x="1555"/>
        <item x="2040"/>
        <item x="1390"/>
        <item x="2166"/>
        <item x="1575"/>
        <item x="442"/>
        <item x="1332"/>
        <item x="1180"/>
        <item x="262"/>
        <item x="330"/>
        <item x="1164"/>
        <item x="2493"/>
        <item x="2286"/>
        <item x="1660"/>
        <item x="966"/>
        <item x="1515"/>
        <item x="459"/>
        <item x="2547"/>
        <item x="363"/>
        <item x="2181"/>
        <item x="1706"/>
        <item x="595"/>
        <item x="1460"/>
        <item x="2244"/>
        <item x="956"/>
        <item x="1527"/>
        <item x="731"/>
        <item x="839"/>
        <item x="912"/>
        <item x="2332"/>
        <item x="1758"/>
        <item x="804"/>
        <item x="2225"/>
        <item x="494"/>
        <item x="817"/>
        <item x="2122"/>
        <item x="2445"/>
        <item x="1089"/>
        <item x="739"/>
        <item x="882"/>
        <item x="1342"/>
        <item x="860"/>
        <item x="2029"/>
        <item x="2470"/>
        <item x="1284"/>
        <item x="535"/>
        <item x="2223"/>
        <item x="1399"/>
        <item x="1101"/>
        <item x="358"/>
        <item x="1877"/>
        <item x="1946"/>
        <item x="2520"/>
        <item x="1777"/>
        <item x="2208"/>
        <item x="1640"/>
        <item x="288"/>
        <item x="1969"/>
        <item x="558"/>
        <item x="1759"/>
        <item x="1303"/>
        <item x="187"/>
        <item x="1430"/>
        <item x="641"/>
        <item x="2197"/>
        <item x="2425"/>
        <item x="989"/>
        <item x="1747"/>
        <item x="63"/>
        <item x="400"/>
        <item x="837"/>
        <item x="409"/>
        <item x="1367"/>
        <item x="447"/>
        <item x="1004"/>
        <item x="577"/>
        <item x="1635"/>
        <item x="610"/>
        <item x="649"/>
        <item x="478"/>
        <item x="1290"/>
        <item x="2147"/>
        <item x="1362"/>
        <item x="1439"/>
        <item x="953"/>
        <item x="1933"/>
        <item x="976"/>
        <item x="617"/>
        <item x="151"/>
        <item x="1251"/>
        <item x="2268"/>
        <item x="776"/>
        <item x="149"/>
        <item x="2227"/>
        <item x="1324"/>
        <item x="2315"/>
        <item x="1142"/>
        <item x="1541"/>
        <item x="2240"/>
        <item x="15"/>
        <item x="2295"/>
        <item x="936"/>
        <item x="393"/>
        <item x="2497"/>
        <item x="1645"/>
        <item x="1021"/>
        <item x="13"/>
        <item x="1412"/>
        <item x="1619"/>
        <item x="1701"/>
        <item x="238"/>
        <item x="1409"/>
        <item x="1977"/>
        <item x="1830"/>
        <item x="1536"/>
        <item x="551"/>
        <item x="791"/>
        <item x="1831"/>
        <item x="290"/>
        <item x="2499"/>
        <item x="327"/>
        <item x="1480"/>
        <item x="1614"/>
        <item x="454"/>
        <item x="1789"/>
        <item x="2289"/>
        <item x="778"/>
        <item x="1374"/>
        <item x="1887"/>
        <item x="1714"/>
        <item x="368"/>
        <item x="26"/>
        <item x="5"/>
        <item x="1449"/>
        <item x="1509"/>
        <item x="1145"/>
        <item x="2237"/>
        <item x="58"/>
        <item x="2165"/>
        <item x="1552"/>
        <item x="2161"/>
        <item x="683"/>
        <item x="2102"/>
        <item x="530"/>
        <item x="2002"/>
        <item x="2121"/>
        <item x="1587"/>
        <item x="1999"/>
        <item x="2149"/>
        <item x="2159"/>
        <item x="2331"/>
        <item x="40"/>
        <item x="1071"/>
        <item x="278"/>
        <item x="2352"/>
        <item x="1996"/>
        <item x="2492"/>
        <item x="2015"/>
        <item x="1695"/>
        <item x="320"/>
        <item x="2474"/>
        <item x="1554"/>
        <item x="121"/>
        <item x="72"/>
        <item x="183"/>
        <item x="1210"/>
        <item x="1901"/>
        <item x="2350"/>
        <item x="1570"/>
        <item x="378"/>
        <item x="1114"/>
        <item x="1592"/>
        <item x="488"/>
        <item x="1252"/>
        <item x="919"/>
        <item x="1102"/>
        <item x="579"/>
        <item x="1979"/>
        <item x="156"/>
        <item x="2462"/>
        <item x="1834"/>
        <item x="502"/>
        <item x="453"/>
        <item x="960"/>
        <item x="438"/>
        <item x="1050"/>
        <item x="2046"/>
        <item x="625"/>
        <item x="1993"/>
        <item x="1469"/>
        <item x="1985"/>
        <item x="2545"/>
        <item x="2011"/>
        <item x="2263"/>
        <item x="1040"/>
        <item x="199"/>
        <item x="1188"/>
        <item x="1705"/>
        <item x="1709"/>
        <item x="793"/>
        <item x="1751"/>
        <item x="273"/>
        <item x="2057"/>
        <item x="1432"/>
        <item x="2495"/>
        <item x="2099"/>
        <item x="1011"/>
        <item x="957"/>
        <item x="2339"/>
        <item x="1908"/>
        <item x="53"/>
        <item x="1077"/>
        <item x="1228"/>
        <item x="2076"/>
        <item x="1313"/>
        <item x="101"/>
        <item x="297"/>
        <item x="1883"/>
        <item x="1427"/>
        <item x="2284"/>
        <item x="1361"/>
        <item x="1520"/>
        <item x="1633"/>
        <item x="166"/>
        <item x="132"/>
        <item x="274"/>
        <item x="1707"/>
        <item x="742"/>
        <item x="626"/>
        <item x="2217"/>
        <item x="565"/>
        <item x="943"/>
        <item x="1517"/>
        <item x="1983"/>
        <item x="1088"/>
        <item x="2457"/>
        <item x="1932"/>
        <item x="2051"/>
        <item x="509"/>
        <item x="2154"/>
        <item x="702"/>
        <item x="1692"/>
        <item x="1059"/>
        <item x="2265"/>
        <item x="548"/>
        <item x="684"/>
        <item x="1870"/>
        <item x="560"/>
        <item x="850"/>
        <item x="225"/>
        <item x="1429"/>
        <item x="2415"/>
        <item x="1255"/>
        <item x="616"/>
        <item x="554"/>
        <item x="2318"/>
        <item x="1378"/>
        <item x="244"/>
        <item x="1269"/>
        <item x="1232"/>
        <item x="466"/>
        <item x="1026"/>
        <item x="364"/>
        <item x="1334"/>
        <item x="2087"/>
        <item x="664"/>
        <item x="2182"/>
        <item x="797"/>
        <item x="714"/>
        <item x="371"/>
        <item x="961"/>
        <item x="1454"/>
        <item x="716"/>
        <item x="1560"/>
        <item x="2065"/>
        <item x="33"/>
        <item x="18"/>
        <item x="587"/>
        <item x="497"/>
        <item x="2476"/>
        <item x="645"/>
        <item x="1688"/>
        <item x="382"/>
        <item x="1568"/>
        <item x="1958"/>
        <item x="118"/>
        <item x="920"/>
        <item x="1044"/>
        <item x="1216"/>
        <item x="52"/>
        <item x="2115"/>
        <item x="2145"/>
        <item x="758"/>
        <item x="88"/>
        <item x="835"/>
        <item x="2109"/>
        <item x="2463"/>
        <item x="2083"/>
        <item x="1318"/>
        <item x="2137"/>
        <item x="92"/>
        <item x="1528"/>
        <item x="2045"/>
        <item x="406"/>
        <item x="2212"/>
        <item x="576"/>
        <item x="540"/>
        <item x="1417"/>
        <item x="725"/>
        <item x="404"/>
        <item x="477"/>
        <item x="1027"/>
        <item x="2519"/>
        <item x="513"/>
        <item x="816"/>
        <item x="1034"/>
        <item x="2394"/>
        <item x="868"/>
        <item x="1741"/>
        <item x="1942"/>
        <item x="126"/>
        <item x="2215"/>
        <item x="136"/>
        <item x="992"/>
        <item x="836"/>
        <item x="1726"/>
        <item x="933"/>
        <item x="160"/>
        <item x="87"/>
        <item x="1955"/>
        <item x="2405"/>
        <item x="2209"/>
        <item x="179"/>
        <item x="2305"/>
        <item x="2542"/>
        <item x="902"/>
        <item x="2460"/>
        <item x="2389"/>
        <item x="743"/>
        <item x="2027"/>
        <item x="967"/>
        <item x="437"/>
        <item x="857"/>
        <item x="1309"/>
        <item x="1468"/>
        <item x="444"/>
        <item x="337"/>
        <item x="1242"/>
        <item x="260"/>
        <item x="2000"/>
        <item x="1308"/>
        <item x="1257"/>
        <item x="194"/>
        <item x="2454"/>
        <item x="407"/>
        <item x="1720"/>
        <item x="217"/>
        <item x="507"/>
        <item x="2163"/>
        <item x="32"/>
        <item x="2386"/>
        <item x="1053"/>
        <item x="2325"/>
        <item x="665"/>
        <item x="89"/>
        <item x="1723"/>
        <item x="1773"/>
        <item x="1090"/>
        <item x="93"/>
        <item x="1874"/>
        <item x="2327"/>
        <item x="2482"/>
        <item x="831"/>
        <item x="1948"/>
        <item x="1504"/>
        <item x="843"/>
        <item x="1455"/>
        <item x="129"/>
        <item x="1519"/>
        <item x="842"/>
        <item x="2028"/>
        <item x="77"/>
        <item x="1611"/>
        <item x="284"/>
        <item x="316"/>
        <item x="658"/>
        <item x="131"/>
        <item x="1477"/>
        <item x="985"/>
        <item x="1279"/>
        <item x="2049"/>
        <item x="197"/>
        <item x="1481"/>
        <item x="2466"/>
        <item x="457"/>
        <item x="1957"/>
        <item x="1712"/>
        <item x="2303"/>
        <item x="1716"/>
        <item x="246"/>
        <item x="174"/>
        <item x="941"/>
        <item x="1617"/>
        <item x="2490"/>
        <item x="1203"/>
        <item x="1369"/>
        <item x="803"/>
        <item x="490"/>
        <item x="1245"/>
        <item x="1637"/>
        <item x="1063"/>
        <item x="1882"/>
        <item x="147"/>
        <item x="710"/>
        <item x="609"/>
        <item x="748"/>
        <item x="2243"/>
        <item x="1850"/>
        <item x="2429"/>
        <item x="562"/>
        <item x="1022"/>
        <item x="1523"/>
        <item x="721"/>
        <item x="1770"/>
        <item x="2501"/>
        <item x="1289"/>
        <item x="1393"/>
        <item x="489"/>
        <item x="1281"/>
        <item x="2447"/>
        <item x="2009"/>
        <item x="369"/>
        <item x="2513"/>
        <item x="771"/>
        <item x="1240"/>
        <item x="212"/>
        <item x="629"/>
        <item x="580"/>
        <item x="1581"/>
        <item x="1817"/>
        <item x="1833"/>
        <item x="83"/>
        <item x="1002"/>
        <item x="1875"/>
        <item x="1649"/>
        <item x="373"/>
        <item x="628"/>
        <item x="1474"/>
        <item x="473"/>
        <item x="572"/>
        <item x="1895"/>
        <item x="298"/>
        <item x="1753"/>
        <item x="1223"/>
        <item x="2308"/>
        <item x="1380"/>
        <item x="1325"/>
        <item x="2172"/>
        <item x="241"/>
        <item x="1978"/>
        <item x="1780"/>
        <item x="1065"/>
        <item x="691"/>
        <item x="159"/>
        <item x="1576"/>
        <item x="1476"/>
        <item x="1233"/>
        <item x="1158"/>
        <item x="1803"/>
        <item x="213"/>
        <item x="275"/>
        <item x="901"/>
        <item x="2252"/>
        <item x="1338"/>
        <item x="418"/>
        <item x="888"/>
        <item x="679"/>
        <item x="938"/>
        <item x="2439"/>
        <item x="1247"/>
        <item x="455"/>
        <item x="538"/>
        <item x="1236"/>
        <item x="1911"/>
        <item x="287"/>
        <item x="709"/>
        <item x="112"/>
        <item x="864"/>
        <item x="2038"/>
        <item x="2037"/>
        <item x="258"/>
        <item x="1095"/>
        <item x="105"/>
        <item x="1140"/>
        <item x="1079"/>
        <item x="1448"/>
        <item x="604"/>
        <item x="1385"/>
        <item x="2195"/>
        <item x="2510"/>
        <item x="2418"/>
        <item x="1974"/>
        <item x="782"/>
        <item x="1479"/>
        <item x="1893"/>
        <item x="1165"/>
        <item x="219"/>
        <item x="452"/>
        <item x="893"/>
        <item x="647"/>
        <item x="2410"/>
        <item x="1862"/>
        <item x="660"/>
        <item x="384"/>
        <item x="536"/>
        <item x="2119"/>
        <item x="2431"/>
        <item x="2170"/>
        <item x="1760"/>
        <item x="1715"/>
        <item x="424"/>
        <item x="1589"/>
        <item x="1975"/>
        <item x="1067"/>
        <item x="908"/>
        <item x="484"/>
        <item x="1745"/>
        <item x="1388"/>
        <item x="2072"/>
        <item x="78"/>
        <item x="798"/>
        <item x="980"/>
        <item x="141"/>
        <item x="2400"/>
        <item x="2512"/>
        <item x="2213"/>
        <item x="1276"/>
        <item x="1890"/>
        <item x="2380"/>
        <item x="2283"/>
        <item x="997"/>
        <item x="2366"/>
        <item x="1693"/>
        <item x="1547"/>
        <item x="1876"/>
        <item x="740"/>
        <item x="2483"/>
        <item x="1542"/>
        <item x="955"/>
        <item x="811"/>
        <item x="1153"/>
        <item x="237"/>
        <item x="1754"/>
        <item x="1143"/>
        <item x="1557"/>
        <item x="1104"/>
        <item x="1042"/>
        <item x="436"/>
        <item x="2120"/>
        <item x="2370"/>
        <item x="750"/>
        <item x="1375"/>
        <item x="737"/>
        <item x="1623"/>
        <item x="942"/>
        <item x="578"/>
        <item x="216"/>
        <item x="632"/>
        <item x="1030"/>
        <item x="680"/>
        <item x="1840"/>
        <item x="879"/>
        <item x="1657"/>
        <item x="2357"/>
        <item x="1752"/>
        <item x="855"/>
        <item x="133"/>
        <item x="627"/>
        <item x="925"/>
        <item x="1395"/>
        <item x="108"/>
        <item x="2511"/>
        <item x="518"/>
        <item x="2446"/>
        <item x="1685"/>
        <item x="2232"/>
        <item x="292"/>
        <item x="2259"/>
        <item x="339"/>
        <item x="840"/>
        <item x="1679"/>
        <item x="1275"/>
        <item x="1891"/>
        <item x="896"/>
        <item x="876"/>
        <item x="1217"/>
        <item x="1563"/>
        <item x="2459"/>
        <item x="2085"/>
        <item x="939"/>
        <item x="2464"/>
        <item x="1209"/>
        <item x="986"/>
        <item x="1092"/>
        <item x="372"/>
        <item x="2324"/>
        <item x="1112"/>
        <item x="511"/>
        <item x="574"/>
        <item x="2168"/>
        <item x="1952"/>
        <item x="1047"/>
        <item x="1478"/>
        <item x="1628"/>
        <item x="1755"/>
        <item x="268"/>
        <item x="2012"/>
        <item x="885"/>
        <item x="678"/>
        <item x="946"/>
        <item x="763"/>
        <item x="552"/>
        <item x="2058"/>
        <item x="1574"/>
        <item x="949"/>
        <item x="2509"/>
        <item x="84"/>
        <item x="805"/>
        <item x="1491"/>
        <item x="1534"/>
        <item x="2340"/>
        <item x="2382"/>
        <item x="1139"/>
        <item x="2242"/>
        <item x="1366"/>
        <item x="767"/>
        <item x="2221"/>
        <item x="234"/>
        <item x="1898"/>
        <item x="37"/>
        <item x="598"/>
        <item x="482"/>
        <item x="600"/>
        <item x="2216"/>
        <item x="838"/>
        <item x="1865"/>
        <item x="2023"/>
        <item x="2404"/>
        <item x="999"/>
        <item x="383"/>
        <item x="214"/>
        <item x="1497"/>
        <item x="962"/>
        <item x="1327"/>
        <item x="1100"/>
        <item x="1612"/>
        <item x="2207"/>
        <item x="30"/>
        <item x="1254"/>
        <item x="81"/>
        <item x="736"/>
        <item x="386"/>
        <item x="1674"/>
        <item x="1912"/>
        <item x="1113"/>
        <item x="1117"/>
        <item x="774"/>
        <item x="1627"/>
        <item x="2406"/>
        <item x="686"/>
        <item x="1994"/>
        <item x="1703"/>
        <item x="1467"/>
        <item x="1108"/>
        <item x="291"/>
        <item x="2134"/>
        <item x="2388"/>
        <item x="350"/>
        <item x="140"/>
        <item x="1007"/>
        <item x="1150"/>
        <item x="2266"/>
        <item x="1904"/>
        <item x="2416"/>
        <item x="1213"/>
        <item x="70"/>
        <item x="312"/>
        <item x="215"/>
        <item x="752"/>
        <item x="867"/>
        <item x="2323"/>
        <item x="2041"/>
        <item x="1231"/>
        <item x="1457"/>
        <item x="1319"/>
        <item x="996"/>
        <item x="125"/>
        <item x="359"/>
        <item x="94"/>
        <item x="1984"/>
        <item x="2465"/>
        <item x="1235"/>
        <item x="25"/>
        <item x="1244"/>
        <item x="553"/>
        <item x="446"/>
        <item x="370"/>
        <item x="1055"/>
        <item x="2285"/>
        <item x="486"/>
        <item x="993"/>
        <item x="2068"/>
        <item x="1861"/>
        <item x="113"/>
        <item x="899"/>
        <item x="654"/>
        <item x="2391"/>
        <item x="1602"/>
        <item x="1848"/>
        <item x="563"/>
        <item x="1767"/>
        <item x="2138"/>
        <item x="1841"/>
        <item x="2108"/>
        <item x="1403"/>
        <item x="666"/>
        <item x="2167"/>
        <item x="935"/>
        <item x="2307"/>
        <item x="2080"/>
        <item x="1802"/>
        <item x="792"/>
        <item x="2043"/>
        <item x="2453"/>
        <item x="823"/>
        <item x="2198"/>
        <item x="592"/>
        <item x="2239"/>
        <item x="2423"/>
        <item x="895"/>
        <item x="302"/>
        <item x="1738"/>
        <item x="657"/>
        <item x="828"/>
        <item x="1544"/>
        <item x="1128"/>
        <item x="476"/>
        <item x="2536"/>
        <item x="345"/>
        <item x="1832"/>
        <item x="2177"/>
        <item x="2525"/>
        <item x="2280"/>
        <item x="994"/>
        <item x="1093"/>
        <item x="2064"/>
        <item x="1018"/>
        <item x="2480"/>
        <item x="1794"/>
        <item x="200"/>
        <item x="154"/>
        <item x="1867"/>
        <item x="413"/>
        <item x="1892"/>
        <item x="2546"/>
        <item x="644"/>
        <item x="475"/>
        <item x="443"/>
        <item x="362"/>
        <item x="694"/>
        <item x="228"/>
        <item x="233"/>
        <item x="2016"/>
        <item x="1012"/>
        <item x="1735"/>
        <item x="1565"/>
        <item x="68"/>
        <item x="45"/>
        <item x="978"/>
        <item x="934"/>
        <item x="1609"/>
        <item x="1501"/>
        <item x="2452"/>
        <item x="491"/>
        <item x="1665"/>
        <item x="2399"/>
        <item x="2539"/>
        <item x="1265"/>
        <item x="1179"/>
        <item x="834"/>
        <item x="1120"/>
        <item x="50"/>
        <item x="755"/>
        <item x="2413"/>
        <item x="643"/>
        <item x="110"/>
        <item x="2222"/>
        <item x="253"/>
        <item x="1087"/>
        <item x="2218"/>
        <item x="2095"/>
        <item x="1739"/>
        <item x="139"/>
        <item x="532"/>
        <item x="1322"/>
        <item x="2231"/>
        <item x="130"/>
        <item x="1811"/>
        <item x="2506"/>
        <item x="308"/>
        <item x="2471"/>
        <item x="1305"/>
        <item x="2118"/>
        <item x="661"/>
        <item x="596"/>
        <item x="1287"/>
        <item x="1866"/>
        <item x="1823"/>
        <item x="2005"/>
        <item x="2301"/>
        <item x="1005"/>
        <item x="590"/>
        <item x="542"/>
        <item x="1178"/>
        <item x="7"/>
        <item x="207"/>
        <item x="300"/>
        <item x="323"/>
        <item x="783"/>
        <item x="762"/>
        <item x="510"/>
        <item x="603"/>
        <item x="1043"/>
        <item x="1506"/>
        <item x="2311"/>
        <item x="1737"/>
        <item x="1349"/>
        <item x="1321"/>
        <item x="1249"/>
        <item x="430"/>
        <item x="630"/>
        <item x="182"/>
        <item x="1847"/>
        <item x="264"/>
        <item x="326"/>
        <item x="1583"/>
        <item x="1524"/>
        <item x="2055"/>
        <item x="2189"/>
        <item x="8"/>
        <item x="878"/>
        <item x="2354"/>
        <item x="2148"/>
        <item x="106"/>
        <item x="950"/>
        <item x="557"/>
        <item x="2220"/>
        <item x="2383"/>
        <item x="2044"/>
        <item x="218"/>
        <item x="2338"/>
        <item x="365"/>
        <item x="465"/>
        <item x="1337"/>
        <item x="787"/>
        <item x="411"/>
        <item x="745"/>
        <item x="2535"/>
        <item x="1"/>
        <item x="1621"/>
        <item x="1019"/>
        <item x="2201"/>
        <item x="2234"/>
        <item x="646"/>
        <item x="2478"/>
        <item x="672"/>
        <item x="1972"/>
        <item x="1357"/>
        <item x="2433"/>
        <item x="1119"/>
        <item x="2110"/>
        <item x="2193"/>
        <item x="2001"/>
        <item x="1239"/>
        <item x="240"/>
        <item x="1494"/>
        <item x="181"/>
        <item x="1056"/>
        <item x="1398"/>
        <item x="2272"/>
        <item x="1422"/>
        <item x="871"/>
        <item x="3"/>
        <item x="2534"/>
        <item x="1537"/>
        <item x="421"/>
        <item x="1238"/>
        <item x="250"/>
        <item x="313"/>
        <item x="124"/>
        <item x="2106"/>
        <item x="1288"/>
        <item x="1317"/>
        <item x="2372"/>
        <item x="281"/>
        <item x="1771"/>
        <item x="655"/>
        <item x="2233"/>
        <item x="1445"/>
        <item x="1208"/>
        <item x="2349"/>
        <item x="1237"/>
        <item x="2128"/>
        <item x="1878"/>
        <item x="546"/>
        <item x="144"/>
        <item x="703"/>
        <item x="391"/>
        <item x="2203"/>
        <item x="1131"/>
        <item x="193"/>
        <item x="163"/>
        <item x="2073"/>
        <item x="1221"/>
        <item x="1675"/>
        <item x="410"/>
        <item x="564"/>
        <item x="706"/>
        <item x="968"/>
        <item x="1475"/>
        <item x="1610"/>
        <item x="652"/>
        <item x="2444"/>
        <item x="1888"/>
        <item x="1167"/>
        <item x="2532"/>
        <item x="1499"/>
        <item x="818"/>
        <item x="769"/>
        <item x="2008"/>
        <item x="2436"/>
        <item x="1778"/>
        <item x="224"/>
        <item x="1458"/>
        <item x="1879"/>
        <item x="708"/>
        <item x="777"/>
        <item x="1567"/>
        <item x="479"/>
        <item x="1031"/>
        <item x="2368"/>
        <item x="1913"/>
        <item x="1036"/>
        <item x="1929"/>
        <item x="761"/>
        <item x="1162"/>
        <item x="1350"/>
        <item x="1083"/>
        <item x="2103"/>
        <item x="1280"/>
        <item x="169"/>
        <item x="2317"/>
        <item x="34"/>
        <item x="638"/>
        <item x="1626"/>
        <item x="1950"/>
        <item x="1453"/>
        <item x="900"/>
        <item x="1264"/>
        <item x="1710"/>
        <item x="1132"/>
        <item x="1001"/>
        <item x="1146"/>
        <item x="399"/>
        <item x="2228"/>
        <item x="1291"/>
        <item x="1828"/>
        <item x="1484"/>
        <item x="1910"/>
        <item x="1346"/>
        <item x="2451"/>
        <item x="1516"/>
        <item x="2050"/>
        <item x="794"/>
        <item x="747"/>
        <item x="602"/>
        <item x="1438"/>
        <item x="2442"/>
        <item x="376"/>
        <item x="158"/>
        <item x="379"/>
        <item x="856"/>
        <item x="1297"/>
        <item x="659"/>
        <item x="833"/>
        <item x="427"/>
        <item x="2116"/>
        <item x="2304"/>
        <item x="621"/>
        <item x="1219"/>
        <item x="157"/>
        <item x="1656"/>
        <item x="1391"/>
        <item x="815"/>
        <item x="1521"/>
        <item x="54"/>
        <item x="2077"/>
        <item x="1586"/>
        <item x="1144"/>
        <item x="1988"/>
        <item x="918"/>
        <item x="1434"/>
        <item x="2424"/>
        <item x="2279"/>
        <item x="1869"/>
        <item x="1616"/>
        <item x="1096"/>
        <item x="2348"/>
        <item x="735"/>
        <item x="1202"/>
        <item x="2092"/>
        <item x="1201"/>
        <item x="623"/>
        <item x="2319"/>
        <item x="2205"/>
        <item x="1256"/>
        <item x="1815"/>
        <item x="1049"/>
        <item x="1871"/>
        <item x="707"/>
        <item x="720"/>
        <item x="272"/>
        <item x="531"/>
        <item x="390"/>
        <item x="2143"/>
        <item x="414"/>
        <item x="2355"/>
        <item x="589"/>
        <item x="636"/>
        <item x="60"/>
        <item x="1787"/>
        <item x="242"/>
        <item x="1195"/>
        <item x="1406"/>
        <item x="1982"/>
        <item x="768"/>
        <item x="1661"/>
        <item x="2053"/>
        <item x="640"/>
        <item x="1080"/>
        <item x="1909"/>
        <item x="786"/>
        <item x="1644"/>
        <item x="1607"/>
        <item x="1335"/>
        <item x="91"/>
        <item x="431"/>
        <item x="635"/>
        <item x="229"/>
        <item x="2517"/>
        <item x="825"/>
        <item x="744"/>
        <item x="286"/>
        <item x="1526"/>
        <item x="2236"/>
        <item x="931"/>
        <item x="1488"/>
        <item x="1708"/>
        <item x="1168"/>
        <item x="1199"/>
        <item x="49"/>
        <item x="1394"/>
        <item x="1672"/>
        <item x="2491"/>
        <item x="2299"/>
        <item x="422"/>
        <item x="203"/>
        <item x="1109"/>
        <item x="1183"/>
        <item x="2056"/>
        <item x="2409"/>
        <item x="677"/>
        <item x="2397"/>
        <item x="1243"/>
        <item x="1732"/>
        <item x="43"/>
        <item x="583"/>
        <item x="975"/>
        <item x="533"/>
        <item x="2183"/>
        <item x="2264"/>
        <item x="2426"/>
        <item x="1529"/>
        <item x="2518"/>
        <item x="789"/>
        <item x="607"/>
        <item x="206"/>
        <item x="62"/>
        <item x="795"/>
        <item x="1134"/>
        <item x="2127"/>
        <item x="2448"/>
        <item x="1954"/>
        <item x="2516"/>
        <item x="671"/>
        <item x="1764"/>
        <item x="712"/>
        <item x="1531"/>
        <item x="1419"/>
        <item x="178"/>
        <item x="289"/>
        <item x="41"/>
        <item x="1396"/>
        <item x="2475"/>
        <item x="904"/>
        <item x="1078"/>
        <item x="2192"/>
        <item x="1293"/>
        <item x="1435"/>
        <item x="2230"/>
        <item x="569"/>
        <item x="1731"/>
        <item x="280"/>
        <item x="2435"/>
        <item x="2084"/>
        <item x="2498"/>
        <item x="861"/>
        <item x="1086"/>
        <item x="1094"/>
        <item x="2353"/>
        <item x="1433"/>
        <item x="1425"/>
        <item x="1045"/>
        <item x="886"/>
        <item x="412"/>
        <item x="1037"/>
        <item x="472"/>
        <item x="1511"/>
        <item x="1825"/>
        <item x="1582"/>
        <item x="279"/>
        <item x="2538"/>
        <item x="27"/>
        <item x="2543"/>
        <item x="1105"/>
        <item x="926"/>
        <item x="1556"/>
        <item x="1185"/>
        <item x="1653"/>
        <item x="1791"/>
        <item x="2071"/>
        <item x="1849"/>
        <item x="1502"/>
        <item x="1352"/>
        <item x="1118"/>
        <item x="1927"/>
        <item x="1561"/>
        <item x="633"/>
        <item x="401"/>
        <item x="127"/>
        <item x="1225"/>
        <item x="1364"/>
        <item x="2176"/>
        <item x="516"/>
        <item x="2061"/>
        <item x="1812"/>
        <item x="1810"/>
        <item x="1843"/>
        <item x="1613"/>
        <item x="2322"/>
        <item x="1110"/>
        <item x="754"/>
        <item x="1444"/>
        <item x="1829"/>
        <item x="1085"/>
        <item x="1968"/>
        <item x="1033"/>
        <item x="329"/>
        <item x="2158"/>
        <item x="256"/>
        <item x="90"/>
        <item x="2408"/>
        <item x="689"/>
        <item x="567"/>
        <item x="1629"/>
        <item x="1728"/>
        <item x="873"/>
        <item x="2360"/>
        <item x="722"/>
        <item x="1200"/>
        <item x="2450"/>
        <item x="12"/>
        <item x="2098"/>
        <item x="1161"/>
        <item x="1370"/>
        <item x="1702"/>
        <item x="1514"/>
        <item x="59"/>
        <item x="1383"/>
        <item x="1938"/>
        <item x="523"/>
        <item x="2"/>
        <item x="544"/>
        <item x="2059"/>
        <item x="1905"/>
        <item x="261"/>
        <item x="1749"/>
        <item x="2063"/>
        <item x="172"/>
        <item x="167"/>
        <item x="1189"/>
        <item x="1631"/>
        <item x="1782"/>
        <item x="2162"/>
        <item x="1331"/>
        <item x="1992"/>
        <item x="1721"/>
        <item x="162"/>
        <item x="29"/>
        <item x="1525"/>
        <item x="1157"/>
        <item x="1261"/>
        <item x="1286"/>
        <item x="1206"/>
        <item x="1436"/>
        <item x="2281"/>
        <item x="695"/>
        <item x="1382"/>
        <item x="1906"/>
        <item x="1533"/>
        <item x="1397"/>
        <item x="1779"/>
        <item x="1495"/>
        <item x="1379"/>
        <item x="611"/>
        <item x="746"/>
        <item x="2133"/>
        <item x="2488"/>
        <item x="388"/>
        <item x="1634"/>
        <item x="1431"/>
        <item x="2169"/>
        <item x="545"/>
        <item x="1125"/>
        <item x="28"/>
        <item x="2378"/>
        <item x="1684"/>
        <item x="97"/>
        <item x="1376"/>
        <item x="11"/>
        <item x="991"/>
        <item x="775"/>
        <item x="2066"/>
        <item x="1757"/>
        <item x="1441"/>
        <item x="35"/>
        <item x="1270"/>
        <item x="1023"/>
        <item x="1881"/>
        <item x="1405"/>
        <item x="688"/>
        <item x="148"/>
        <item x="1295"/>
        <item x="487"/>
        <item x="309"/>
        <item x="2297"/>
        <item x="1170"/>
        <item x="1601"/>
        <item x="952"/>
        <item x="1418"/>
        <item x="2107"/>
        <item x="1169"/>
        <item x="210"/>
        <item x="1423"/>
        <item x="1301"/>
        <item x="1786"/>
        <item x="2427"/>
        <item x="2020"/>
        <item x="1442"/>
        <item x="2271"/>
        <item x="1186"/>
        <item x="47"/>
        <item x="467"/>
        <item x="1066"/>
        <item x="1651"/>
        <item x="432"/>
        <item x="1678"/>
        <item x="1190"/>
        <item x="549"/>
        <item x="1750"/>
        <item x="1411"/>
        <item x="2088"/>
        <item x="1591"/>
        <item x="2437"/>
        <item x="107"/>
        <item x="723"/>
        <item x="6"/>
        <item x="1204"/>
        <item x="2414"/>
        <item x="469"/>
        <item x="1392"/>
        <item x="948"/>
        <item x="705"/>
        <item x="1718"/>
        <item x="670"/>
        <item x="1061"/>
        <item x="1837"/>
        <item x="911"/>
        <item x="862"/>
        <item x="2530"/>
        <item x="2521"/>
        <item x="1935"/>
        <item x="1763"/>
        <item x="1765"/>
        <item x="1198"/>
        <item x="851"/>
        <item x="2273"/>
        <item x="1482"/>
        <item x="2060"/>
        <item x="76"/>
        <item x="898"/>
        <item x="2081"/>
        <item t="default"/>
      </items>
    </pivotField>
    <pivotField compact="0" outline="0" showAll="0"/>
    <pivotField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axis="axisPage" compact="0" outline="0" showAll="0">
      <items count="6">
        <item x="2"/>
        <item x="4"/>
        <item x="3"/>
        <item x="0"/>
        <item x="1"/>
        <item t="default"/>
      </items>
    </pivotField>
    <pivotField compact="0" numFmtId="14" outline="0" showAll="0"/>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compact="0" outline="0" showAll="0">
      <items count="699">
        <item x="240"/>
        <item x="370"/>
        <item x="215"/>
        <item x="608"/>
        <item x="73"/>
        <item x="494"/>
        <item x="663"/>
        <item x="536"/>
        <item x="459"/>
        <item x="64"/>
        <item x="324"/>
        <item x="72"/>
        <item x="34"/>
        <item x="325"/>
        <item x="230"/>
        <item x="323"/>
        <item x="631"/>
        <item x="112"/>
        <item x="659"/>
        <item x="27"/>
        <item x="25"/>
        <item x="371"/>
        <item x="542"/>
        <item x="433"/>
        <item x="355"/>
        <item x="408"/>
        <item x="458"/>
        <item x="682"/>
        <item x="380"/>
        <item x="172"/>
        <item x="681"/>
        <item x="261"/>
        <item x="537"/>
        <item x="450"/>
        <item x="579"/>
        <item x="304"/>
        <item x="679"/>
        <item x="188"/>
        <item x="338"/>
        <item x="198"/>
        <item x="42"/>
        <item x="649"/>
        <item x="539"/>
        <item x="625"/>
        <item x="109"/>
        <item x="249"/>
        <item x="208"/>
        <item x="179"/>
        <item x="368"/>
        <item x="559"/>
        <item x="320"/>
        <item x="442"/>
        <item x="212"/>
        <item x="678"/>
        <item x="697"/>
        <item x="53"/>
        <item x="76"/>
        <item x="449"/>
        <item x="16"/>
        <item x="621"/>
        <item x="604"/>
        <item x="120"/>
        <item x="399"/>
        <item x="347"/>
        <item x="246"/>
        <item x="496"/>
        <item x="316"/>
        <item x="343"/>
        <item x="128"/>
        <item x="421"/>
        <item x="620"/>
        <item x="635"/>
        <item x="271"/>
        <item x="667"/>
        <item x="388"/>
        <item x="403"/>
        <item x="284"/>
        <item x="119"/>
        <item x="573"/>
        <item x="473"/>
        <item x="68"/>
        <item x="157"/>
        <item x="23"/>
        <item x="178"/>
        <item x="185"/>
        <item x="534"/>
        <item x="335"/>
        <item x="262"/>
        <item x="337"/>
        <item x="611"/>
        <item x="490"/>
        <item x="168"/>
        <item x="302"/>
        <item x="242"/>
        <item x="180"/>
        <item x="382"/>
        <item x="270"/>
        <item x="583"/>
        <item x="211"/>
        <item x="567"/>
        <item x="315"/>
        <item x="551"/>
        <item x="327"/>
        <item x="104"/>
        <item x="523"/>
        <item x="102"/>
        <item x="489"/>
        <item x="533"/>
        <item x="54"/>
        <item x="220"/>
        <item x="105"/>
        <item x="401"/>
        <item x="75"/>
        <item x="457"/>
        <item x="293"/>
        <item x="237"/>
        <item x="613"/>
        <item x="273"/>
        <item x="106"/>
        <item x="144"/>
        <item x="513"/>
        <item x="162"/>
        <item x="375"/>
        <item x="595"/>
        <item x="638"/>
        <item x="632"/>
        <item x="651"/>
        <item x="474"/>
        <item x="269"/>
        <item x="535"/>
        <item x="652"/>
        <item x="520"/>
        <item x="397"/>
        <item x="280"/>
        <item x="409"/>
        <item x="74"/>
        <item x="552"/>
        <item x="175"/>
        <item x="340"/>
        <item x="633"/>
        <item x="584"/>
        <item x="177"/>
        <item x="8"/>
        <item x="517"/>
        <item x="518"/>
        <item x="676"/>
        <item x="425"/>
        <item x="695"/>
        <item x="367"/>
        <item x="199"/>
        <item x="405"/>
        <item x="56"/>
        <item x="206"/>
        <item x="434"/>
        <item x="298"/>
        <item x="259"/>
        <item x="118"/>
        <item x="430"/>
        <item x="412"/>
        <item x="393"/>
        <item x="267"/>
        <item x="57"/>
        <item x="400"/>
        <item x="541"/>
        <item x="599"/>
        <item x="82"/>
        <item x="24"/>
        <item x="549"/>
        <item x="349"/>
        <item x="438"/>
        <item x="149"/>
        <item x="580"/>
        <item x="455"/>
        <item x="404"/>
        <item x="11"/>
        <item x="643"/>
        <item x="453"/>
        <item x="265"/>
        <item x="374"/>
        <item x="279"/>
        <item x="693"/>
        <item x="336"/>
        <item x="17"/>
        <item x="530"/>
        <item x="289"/>
        <item x="123"/>
        <item x="565"/>
        <item x="351"/>
        <item x="308"/>
        <item x="101"/>
        <item x="495"/>
        <item x="441"/>
        <item x="21"/>
        <item x="600"/>
        <item x="499"/>
        <item x="376"/>
        <item x="151"/>
        <item x="183"/>
        <item x="354"/>
        <item x="486"/>
        <item x="654"/>
        <item x="607"/>
        <item x="529"/>
        <item x="418"/>
        <item x="207"/>
        <item x="660"/>
        <item x="60"/>
        <item x="546"/>
        <item x="191"/>
        <item x="171"/>
        <item x="502"/>
        <item x="519"/>
        <item x="31"/>
        <item x="509"/>
        <item x="97"/>
        <item x="577"/>
        <item x="164"/>
        <item x="381"/>
        <item x="306"/>
        <item x="260"/>
        <item x="331"/>
        <item x="225"/>
        <item x="290"/>
        <item x="623"/>
        <item x="466"/>
        <item x="514"/>
        <item x="247"/>
        <item x="318"/>
        <item x="28"/>
        <item x="658"/>
        <item x="415"/>
        <item x="99"/>
        <item x="107"/>
        <item x="38"/>
        <item x="673"/>
        <item x="407"/>
        <item x="303"/>
        <item x="84"/>
        <item x="472"/>
        <item x="189"/>
        <item x="274"/>
        <item x="182"/>
        <item x="359"/>
        <item x="568"/>
        <item x="153"/>
        <item x="218"/>
        <item x="47"/>
        <item x="690"/>
        <item x="445"/>
        <item x="138"/>
        <item x="291"/>
        <item x="283"/>
        <item x="134"/>
        <item x="203"/>
        <item x="501"/>
        <item x="193"/>
        <item x="5"/>
        <item x="156"/>
        <item x="186"/>
        <item x="543"/>
        <item x="674"/>
        <item x="373"/>
        <item x="86"/>
        <item x="41"/>
        <item x="51"/>
        <item x="540"/>
        <item x="601"/>
        <item x="605"/>
        <item x="479"/>
        <item x="146"/>
        <item x="644"/>
        <item x="85"/>
        <item x="79"/>
        <item x="414"/>
        <item x="398"/>
        <item x="614"/>
        <item x="111"/>
        <item x="662"/>
        <item x="4"/>
        <item x="482"/>
        <item x="62"/>
        <item x="564"/>
        <item x="650"/>
        <item x="369"/>
        <item x="675"/>
        <item x="475"/>
        <item x="668"/>
        <item x="116"/>
        <item x="39"/>
        <item x="694"/>
        <item x="629"/>
        <item x="358"/>
        <item x="322"/>
        <item x="488"/>
        <item x="685"/>
        <item x="158"/>
        <item x="108"/>
        <item x="505"/>
        <item x="59"/>
        <item x="332"/>
        <item x="454"/>
        <item x="365"/>
        <item x="96"/>
        <item x="435"/>
        <item x="63"/>
        <item x="61"/>
        <item x="204"/>
        <item x="13"/>
        <item x="598"/>
        <item x="231"/>
        <item x="110"/>
        <item x="436"/>
        <item x="236"/>
        <item x="69"/>
        <item x="256"/>
        <item x="680"/>
        <item x="476"/>
        <item x="350"/>
        <item x="619"/>
        <item x="528"/>
        <item x="493"/>
        <item x="243"/>
        <item x="524"/>
        <item x="100"/>
        <item x="312"/>
        <item x="392"/>
        <item x="647"/>
        <item x="14"/>
        <item x="92"/>
        <item x="655"/>
        <item x="558"/>
        <item x="10"/>
        <item x="484"/>
        <item x="150"/>
        <item x="48"/>
        <item x="481"/>
        <item x="379"/>
        <item x="562"/>
        <item x="657"/>
        <item x="612"/>
        <item x="6"/>
        <item x="462"/>
        <item x="173"/>
        <item x="696"/>
        <item x="202"/>
        <item x="545"/>
        <item x="264"/>
        <item x="98"/>
        <item x="201"/>
        <item x="440"/>
        <item x="117"/>
        <item x="159"/>
        <item x="214"/>
        <item x="420"/>
        <item x="593"/>
        <item x="642"/>
        <item x="574"/>
        <item x="357"/>
        <item x="544"/>
        <item x="192"/>
        <item x="422"/>
        <item x="224"/>
        <item x="43"/>
        <item x="187"/>
        <item x="184"/>
        <item x="227"/>
        <item x="571"/>
        <item x="219"/>
        <item x="560"/>
        <item x="167"/>
        <item x="345"/>
        <item x="174"/>
        <item x="295"/>
        <item x="664"/>
        <item x="507"/>
        <item x="477"/>
        <item x="127"/>
        <item x="141"/>
        <item x="427"/>
        <item x="385"/>
        <item x="330"/>
        <item x="431"/>
        <item x="569"/>
        <item x="339"/>
        <item x="641"/>
        <item x="383"/>
        <item x="18"/>
        <item x="410"/>
        <item x="90"/>
        <item x="372"/>
        <item x="287"/>
        <item x="77"/>
        <item x="387"/>
        <item x="531"/>
        <item x="348"/>
        <item x="0"/>
        <item x="36"/>
        <item x="597"/>
        <item x="310"/>
        <item x="516"/>
        <item x="446"/>
        <item x="478"/>
        <item x="148"/>
        <item x="195"/>
        <item x="497"/>
        <item x="252"/>
        <item x="426"/>
        <item x="627"/>
        <item x="275"/>
        <item x="622"/>
        <item x="500"/>
        <item x="160"/>
        <item x="125"/>
        <item x="429"/>
        <item x="44"/>
        <item x="461"/>
        <item x="40"/>
        <item x="556"/>
        <item x="147"/>
        <item x="487"/>
        <item x="555"/>
        <item x="124"/>
        <item x="363"/>
        <item x="508"/>
        <item x="222"/>
        <item x="248"/>
        <item x="522"/>
        <item x="396"/>
        <item x="596"/>
        <item x="503"/>
        <item x="511"/>
        <item x="586"/>
        <item x="510"/>
        <item x="305"/>
        <item x="258"/>
        <item x="364"/>
        <item x="122"/>
        <item x="251"/>
        <item x="692"/>
        <item x="344"/>
        <item x="257"/>
        <item x="300"/>
        <item x="578"/>
        <item x="32"/>
        <item x="282"/>
        <item x="563"/>
        <item x="94"/>
        <item x="314"/>
        <item x="9"/>
        <item x="217"/>
        <item x="527"/>
        <item x="81"/>
        <item x="688"/>
        <item x="213"/>
        <item x="233"/>
        <item x="377"/>
        <item x="329"/>
        <item x="468"/>
        <item x="666"/>
        <item x="606"/>
        <item x="129"/>
        <item x="637"/>
        <item x="114"/>
        <item x="133"/>
        <item x="334"/>
        <item x="296"/>
        <item x="297"/>
        <item x="428"/>
        <item x="585"/>
        <item x="197"/>
        <item x="378"/>
        <item x="22"/>
        <item x="362"/>
        <item x="210"/>
        <item x="670"/>
        <item x="346"/>
        <item x="636"/>
        <item x="232"/>
        <item x="166"/>
        <item x="88"/>
        <item x="423"/>
        <item x="437"/>
        <item x="161"/>
        <item x="226"/>
        <item x="326"/>
        <item x="67"/>
        <item x="646"/>
        <item x="91"/>
        <item x="58"/>
        <item x="570"/>
        <item x="624"/>
        <item x="131"/>
        <item x="470"/>
        <item x="384"/>
        <item x="617"/>
        <item x="512"/>
        <item x="419"/>
        <item x="263"/>
        <item x="20"/>
        <item x="492"/>
        <item x="311"/>
        <item x="299"/>
        <item x="239"/>
        <item x="672"/>
        <item x="333"/>
        <item x="278"/>
        <item x="465"/>
        <item x="525"/>
        <item x="130"/>
        <item x="268"/>
        <item x="229"/>
        <item x="464"/>
        <item x="228"/>
        <item x="89"/>
        <item x="640"/>
        <item x="483"/>
        <item x="557"/>
        <item x="498"/>
        <item x="342"/>
        <item x="515"/>
        <item x="78"/>
        <item x="581"/>
        <item x="71"/>
        <item x="389"/>
        <item x="553"/>
        <item x="163"/>
        <item x="615"/>
        <item x="447"/>
        <item x="55"/>
        <item x="241"/>
        <item x="2"/>
        <item x="648"/>
        <item x="50"/>
        <item x="235"/>
        <item x="29"/>
        <item x="45"/>
        <item x="140"/>
        <item x="352"/>
        <item x="630"/>
        <item x="416"/>
        <item x="328"/>
        <item x="132"/>
        <item x="588"/>
        <item x="245"/>
        <item x="136"/>
        <item x="253"/>
        <item x="135"/>
        <item x="506"/>
        <item x="386"/>
        <item x="538"/>
        <item x="196"/>
        <item x="491"/>
        <item x="353"/>
        <item x="80"/>
        <item x="683"/>
        <item x="317"/>
        <item x="550"/>
        <item x="452"/>
        <item x="321"/>
        <item x="15"/>
        <item x="684"/>
        <item x="406"/>
        <item x="309"/>
        <item x="221"/>
        <item x="526"/>
        <item x="665"/>
        <item x="238"/>
        <item x="463"/>
        <item x="115"/>
        <item x="209"/>
        <item x="547"/>
        <item x="689"/>
        <item x="439"/>
        <item x="155"/>
        <item x="250"/>
        <item x="628"/>
        <item x="671"/>
        <item x="139"/>
        <item x="255"/>
        <item x="181"/>
        <item x="319"/>
        <item x="276"/>
        <item x="194"/>
        <item x="49"/>
        <item x="485"/>
        <item x="471"/>
        <item x="561"/>
        <item x="626"/>
        <item x="444"/>
        <item x="591"/>
        <item x="589"/>
        <item x="294"/>
        <item x="254"/>
        <item x="12"/>
        <item x="394"/>
        <item x="137"/>
        <item x="301"/>
        <item x="424"/>
        <item x="639"/>
        <item x="190"/>
        <item x="113"/>
        <item x="292"/>
        <item x="95"/>
        <item x="126"/>
        <item x="691"/>
        <item x="504"/>
        <item x="460"/>
        <item x="1"/>
        <item x="30"/>
        <item x="176"/>
        <item x="480"/>
        <item x="286"/>
        <item x="205"/>
        <item x="413"/>
        <item x="566"/>
        <item x="281"/>
        <item x="83"/>
        <item x="277"/>
        <item x="313"/>
        <item x="169"/>
        <item x="469"/>
        <item x="307"/>
        <item x="609"/>
        <item x="687"/>
        <item x="35"/>
        <item x="7"/>
        <item x="19"/>
        <item x="272"/>
        <item x="402"/>
        <item x="87"/>
        <item x="223"/>
        <item x="618"/>
        <item x="52"/>
        <item x="587"/>
        <item x="532"/>
        <item x="448"/>
        <item x="653"/>
        <item x="288"/>
        <item x="93"/>
        <item x="576"/>
        <item x="669"/>
        <item x="234"/>
        <item x="244"/>
        <item x="603"/>
        <item x="548"/>
        <item x="142"/>
        <item x="170"/>
        <item x="26"/>
        <item x="154"/>
        <item x="152"/>
        <item x="594"/>
        <item x="70"/>
        <item x="686"/>
        <item x="341"/>
        <item x="521"/>
        <item x="266"/>
        <item x="656"/>
        <item x="143"/>
        <item x="103"/>
        <item x="443"/>
        <item x="165"/>
        <item x="3"/>
        <item x="390"/>
        <item x="602"/>
        <item x="616"/>
        <item x="456"/>
        <item x="590"/>
        <item x="451"/>
        <item x="356"/>
        <item x="285"/>
        <item x="216"/>
        <item x="572"/>
        <item x="360"/>
        <item x="33"/>
        <item x="661"/>
        <item x="66"/>
        <item x="645"/>
        <item x="65"/>
        <item x="634"/>
        <item x="37"/>
        <item x="610"/>
        <item x="121"/>
        <item x="145"/>
        <item x="554"/>
        <item x="395"/>
        <item x="592"/>
        <item x="361"/>
        <item x="200"/>
        <item x="366"/>
        <item x="391"/>
        <item x="46"/>
        <item x="582"/>
        <item x="417"/>
        <item x="411"/>
        <item x="432"/>
        <item x="575"/>
        <item x="677"/>
        <item x="467"/>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5">
    <i>
      <x/>
    </i>
    <i>
      <x v="1"/>
    </i>
    <i>
      <x v="2"/>
    </i>
    <i>
      <x v="3"/>
    </i>
    <i t="grand">
      <x/>
    </i>
  </rowItems>
  <colItems count="1">
    <i/>
  </colItems>
  <pageFields count="2">
    <pageField fld="9" hier="-1"/>
    <pageField fld="5" hier="-1"/>
  </pageFields>
  <dataFields count="1">
    <dataField name="Sum of Target_Sales" fld="14" baseField="0" baseItem="0"/>
  </dataFields>
  <chartFormats count="4">
    <chartFormat chart="1" format="5"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B00-000002000000}" name="PT_Monthly_Trend" cacheId="234"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
  <location ref="A39:F100" firstHeaderRow="0" firstDataRow="1" firstDataCol="3" rowPageCount="1" colPageCount="1"/>
  <pivotFields count="27">
    <pivotField axis="axisPage" compact="0" outline="0" showAll="0">
      <items count="5">
        <item x="0"/>
        <item x="2"/>
        <item x="3"/>
        <item x="1"/>
        <item t="default"/>
      </items>
    </pivotField>
    <pivotField dataField="1" compact="0" outline="0" showAll="0"/>
    <pivotField compact="0" outline="0" showAll="0"/>
    <pivotField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compact="0" outline="0" showAll="0">
      <items count="6">
        <item x="2"/>
        <item x="4"/>
        <item x="3"/>
        <item x="0"/>
        <item x="1"/>
        <item t="default"/>
      </items>
    </pivotField>
    <pivotField compact="0" numFmtId="14" outline="0" showAll="0"/>
    <pivotField axis="axisRow" compact="0" outline="0" showAll="0">
      <items count="13">
        <item x="11"/>
        <item x="3"/>
        <item x="5"/>
        <item x="6"/>
        <item x="10"/>
        <item x="2"/>
        <item x="8"/>
        <item x="9"/>
        <item x="4"/>
        <item x="1"/>
        <item x="7"/>
        <item x="0"/>
        <item t="default"/>
      </items>
    </pivotField>
    <pivotField axis="axisRow" compact="0" outline="0" showAll="0">
      <items count="13">
        <item x="11"/>
        <item x="3"/>
        <item x="5"/>
        <item x="6"/>
        <item x="10"/>
        <item x="2"/>
        <item x="8"/>
        <item x="9"/>
        <item x="4"/>
        <item x="1"/>
        <item x="7"/>
        <item x="0"/>
        <item t="default"/>
      </items>
    </pivotField>
    <pivotField axis="axisRow"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7"/>
    <field x="9"/>
    <field x="8"/>
  </rowFields>
  <rowItems count="61">
    <i>
      <x/>
      <x/>
      <x/>
    </i>
    <i t="default" r="1">
      <x/>
    </i>
    <i r="1">
      <x v="1"/>
      <x/>
    </i>
    <i t="default" r="1">
      <x v="1"/>
    </i>
    <i t="default">
      <x/>
    </i>
    <i>
      <x v="1"/>
      <x/>
      <x v="1"/>
    </i>
    <i t="default" r="1">
      <x/>
    </i>
    <i r="1">
      <x v="1"/>
      <x v="1"/>
    </i>
    <i t="default" r="1">
      <x v="1"/>
    </i>
    <i t="default">
      <x v="1"/>
    </i>
    <i>
      <x v="2"/>
      <x/>
      <x v="2"/>
    </i>
    <i t="default" r="1">
      <x/>
    </i>
    <i r="1">
      <x v="1"/>
      <x v="2"/>
    </i>
    <i t="default" r="1">
      <x v="1"/>
    </i>
    <i t="default">
      <x v="2"/>
    </i>
    <i>
      <x v="3"/>
      <x/>
      <x v="3"/>
    </i>
    <i t="default" r="1">
      <x/>
    </i>
    <i r="1">
      <x v="1"/>
      <x v="3"/>
    </i>
    <i t="default" r="1">
      <x v="1"/>
    </i>
    <i t="default">
      <x v="3"/>
    </i>
    <i>
      <x v="4"/>
      <x/>
      <x v="4"/>
    </i>
    <i t="default" r="1">
      <x/>
    </i>
    <i r="1">
      <x v="1"/>
      <x v="4"/>
    </i>
    <i t="default" r="1">
      <x v="1"/>
    </i>
    <i t="default">
      <x v="4"/>
    </i>
    <i>
      <x v="5"/>
      <x/>
      <x v="5"/>
    </i>
    <i t="default" r="1">
      <x/>
    </i>
    <i r="1">
      <x v="1"/>
      <x v="5"/>
    </i>
    <i t="default" r="1">
      <x v="1"/>
    </i>
    <i t="default">
      <x v="5"/>
    </i>
    <i>
      <x v="6"/>
      <x/>
      <x v="6"/>
    </i>
    <i t="default" r="1">
      <x/>
    </i>
    <i r="1">
      <x v="1"/>
      <x v="6"/>
    </i>
    <i t="default" r="1">
      <x v="1"/>
    </i>
    <i t="default">
      <x v="6"/>
    </i>
    <i>
      <x v="7"/>
      <x/>
      <x v="7"/>
    </i>
    <i t="default" r="1">
      <x/>
    </i>
    <i r="1">
      <x v="1"/>
      <x v="7"/>
    </i>
    <i t="default" r="1">
      <x v="1"/>
    </i>
    <i t="default">
      <x v="7"/>
    </i>
    <i>
      <x v="8"/>
      <x/>
      <x v="8"/>
    </i>
    <i t="default" r="1">
      <x/>
    </i>
    <i r="1">
      <x v="1"/>
      <x v="8"/>
    </i>
    <i t="default" r="1">
      <x v="1"/>
    </i>
    <i t="default">
      <x v="8"/>
    </i>
    <i>
      <x v="9"/>
      <x/>
      <x v="9"/>
    </i>
    <i t="default" r="1">
      <x/>
    </i>
    <i r="1">
      <x v="1"/>
      <x v="9"/>
    </i>
    <i t="default" r="1">
      <x v="1"/>
    </i>
    <i t="default">
      <x v="9"/>
    </i>
    <i>
      <x v="10"/>
      <x/>
      <x v="10"/>
    </i>
    <i t="default" r="1">
      <x/>
    </i>
    <i r="1">
      <x v="1"/>
      <x v="10"/>
    </i>
    <i t="default" r="1">
      <x v="1"/>
    </i>
    <i t="default">
      <x v="10"/>
    </i>
    <i>
      <x v="11"/>
      <x/>
      <x v="11"/>
    </i>
    <i t="default" r="1">
      <x/>
    </i>
    <i r="1">
      <x v="1"/>
      <x v="11"/>
    </i>
    <i t="default" r="1">
      <x v="1"/>
    </i>
    <i t="default">
      <x v="11"/>
    </i>
    <i t="grand">
      <x/>
    </i>
  </rowItems>
  <colFields count="1">
    <field x="-2"/>
  </colFields>
  <colItems count="3">
    <i>
      <x/>
    </i>
    <i i="1">
      <x v="1"/>
    </i>
    <i i="2">
      <x v="2"/>
    </i>
  </colItems>
  <pageFields count="1">
    <pageField fld="0" hier="-1"/>
  </pageFields>
  <dataFields count="3">
    <dataField name="Count of Lead_ID_Fixed" fld="1" subtotal="count" baseField="0" baseItem="0"/>
    <dataField name="Average of Response_Time_Hours" fld="13" subtotal="average" baseField="0" baseItem="0"/>
    <dataField name="Sum of Target_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FD4C3A-80B1-4BB8-B0D2-F86E607866A4}" name="PivotTable2" cacheId="2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7">
  <location ref="M30:N36" firstHeaderRow="1" firstDataRow="1" firstDataCol="1" rowPageCount="2" colPageCount="1"/>
  <pivotFields count="27">
    <pivotField compact="0" outline="0" showAll="0">
      <items count="5">
        <item x="0"/>
        <item x="2"/>
        <item x="3"/>
        <item x="1"/>
        <item t="default"/>
      </items>
    </pivotField>
    <pivotField dataField="1" compact="0" outline="0" showAll="0"/>
    <pivotField compact="0" outline="0" showAll="0"/>
    <pivotField axis="axisPage"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axis="axisRow" compact="0" outline="0"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compact="0" numFmtId="14" outline="0" showAll="0"/>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ascending">
      <items count="6">
        <item h="1" x="0"/>
        <item x="2"/>
        <item sd="0" x="1"/>
        <item sd="0" x="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6">
    <i>
      <x v="4"/>
    </i>
    <i>
      <x v="1"/>
    </i>
    <i>
      <x/>
    </i>
    <i>
      <x v="3"/>
    </i>
    <i>
      <x v="2"/>
    </i>
    <i t="grand">
      <x/>
    </i>
  </rowItems>
  <colItems count="1">
    <i/>
  </colItems>
  <pageFields count="2">
    <pageField fld="9" hier="-1"/>
    <pageField fld="3" hier="-1"/>
  </pageFields>
  <dataFields count="1">
    <dataField name="Count of Lead_ID_Fixed" fld="1" subtotal="count" baseField="0" baseItem="0"/>
  </dataFields>
  <chartFormats count="2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B00-000005000000}" name="PT_Conversion_Funnel" cacheId="2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D4:F15" firstHeaderRow="1" firstDataRow="1" firstDataCol="2" rowPageCount="2" colPageCount="1"/>
  <pivotFields count="27">
    <pivotField compact="0" outline="0" showAll="0">
      <items count="5">
        <item x="0"/>
        <item x="2"/>
        <item x="3"/>
        <item x="1"/>
        <item t="default"/>
      </items>
    </pivotField>
    <pivotField dataField="1" compact="0" outline="0" showAll="0"/>
    <pivotField compact="0" outline="0" showAll="0"/>
    <pivotField axis="axisPage"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axis="axisRow" compact="0" outline="0" showAll="0">
      <items count="6">
        <item x="2"/>
        <item x="4"/>
        <item x="3"/>
        <item x="0"/>
        <item x="1"/>
        <item t="default"/>
      </items>
    </pivotField>
    <pivotField compact="0" numFmtId="14" outline="0" showAll="0"/>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0"/>
        <item x="2"/>
        <item x="1"/>
        <item x="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9"/>
    <field x="5"/>
  </rowFields>
  <rowItems count="11">
    <i>
      <x/>
      <x v="3"/>
    </i>
    <i t="default">
      <x/>
    </i>
    <i>
      <x v="1"/>
      <x/>
    </i>
    <i t="default">
      <x v="1"/>
    </i>
    <i>
      <x v="2"/>
      <x v="4"/>
    </i>
    <i t="default">
      <x v="2"/>
    </i>
    <i>
      <x v="3"/>
      <x v="1"/>
    </i>
    <i t="default">
      <x v="3"/>
    </i>
    <i>
      <x v="4"/>
      <x v="2"/>
    </i>
    <i t="default">
      <x v="4"/>
    </i>
    <i t="grand">
      <x/>
    </i>
  </rowItems>
  <colItems count="1">
    <i/>
  </colItems>
  <pageFields count="2">
    <pageField fld="9" hier="-1"/>
    <pageField fld="3" hier="-1"/>
  </pageFields>
  <dataFields count="1">
    <dataField name="Count of Lead_ID_Fixed" fld="1" subtotal="count" baseField="0" baseItem="0"/>
  </dataFields>
  <chartFormats count="11">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B00-000003000000}" name="PT_Status_Distribution" cacheId="2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4:B10" firstHeaderRow="1" firstDataRow="1" firstDataCol="1" rowPageCount="2" colPageCount="1"/>
  <pivotFields count="27">
    <pivotField axis="axisPage" compact="0" outline="0" showAll="0">
      <items count="5">
        <item x="0"/>
        <item x="2"/>
        <item x="3"/>
        <item x="1"/>
        <item t="default"/>
      </items>
    </pivotField>
    <pivotField dataField="1" compact="0" outline="0" showAll="0"/>
    <pivotField compact="0" outline="0" showAll="0"/>
    <pivotField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axis="axisRow" compact="0" outline="0"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compact="0" numFmtId="14" outline="0" showAll="0">
      <items count="712">
        <item x="117"/>
        <item x="538"/>
        <item x="477"/>
        <item x="494"/>
        <item x="656"/>
        <item x="504"/>
        <item x="104"/>
        <item x="339"/>
        <item x="197"/>
        <item x="299"/>
        <item x="336"/>
        <item x="17"/>
        <item x="517"/>
        <item x="410"/>
        <item x="231"/>
        <item x="406"/>
        <item x="388"/>
        <item x="632"/>
        <item x="201"/>
        <item x="431"/>
        <item x="577"/>
        <item x="74"/>
        <item x="237"/>
        <item x="489"/>
        <item x="298"/>
        <item x="310"/>
        <item x="446"/>
        <item x="294"/>
        <item x="144"/>
        <item x="57"/>
        <item x="323"/>
        <item x="195"/>
        <item x="317"/>
        <item x="597"/>
        <item x="660"/>
        <item x="613"/>
        <item x="360"/>
        <item x="614"/>
        <item x="454"/>
        <item x="548"/>
        <item x="334"/>
        <item x="694"/>
        <item x="214"/>
        <item x="649"/>
        <item x="641"/>
        <item x="30"/>
        <item x="481"/>
        <item x="260"/>
        <item x="608"/>
        <item x="381"/>
        <item x="415"/>
        <item x="238"/>
        <item x="10"/>
        <item x="239"/>
        <item x="495"/>
        <item x="414"/>
        <item x="338"/>
        <item x="591"/>
        <item x="329"/>
        <item x="709"/>
        <item x="248"/>
        <item x="226"/>
        <item x="432"/>
        <item x="350"/>
        <item x="213"/>
        <item x="188"/>
        <item x="303"/>
        <item x="110"/>
        <item x="148"/>
        <item x="7"/>
        <item x="64"/>
        <item x="361"/>
        <item x="619"/>
        <item x="274"/>
        <item x="136"/>
        <item x="509"/>
        <item x="172"/>
        <item x="556"/>
        <item x="90"/>
        <item x="367"/>
        <item x="241"/>
        <item x="122"/>
        <item x="133"/>
        <item x="626"/>
        <item x="132"/>
        <item x="433"/>
        <item x="676"/>
        <item x="308"/>
        <item x="516"/>
        <item x="153"/>
        <item x="127"/>
        <item x="210"/>
        <item x="409"/>
        <item x="151"/>
        <item x="160"/>
        <item x="306"/>
        <item x="457"/>
        <item x="85"/>
        <item x="38"/>
        <item x="162"/>
        <item x="672"/>
        <item x="373"/>
        <item x="705"/>
        <item x="651"/>
        <item x="622"/>
        <item x="180"/>
        <item x="408"/>
        <item x="398"/>
        <item x="642"/>
        <item x="209"/>
        <item x="155"/>
        <item x="112"/>
        <item x="158"/>
        <item x="693"/>
        <item x="558"/>
        <item x="250"/>
        <item x="34"/>
        <item x="605"/>
        <item x="510"/>
        <item x="543"/>
        <item x="499"/>
        <item x="228"/>
        <item x="531"/>
        <item x="572"/>
        <item x="462"/>
        <item x="506"/>
        <item x="599"/>
        <item x="512"/>
        <item x="680"/>
        <item x="691"/>
        <item x="322"/>
        <item x="202"/>
        <item x="219"/>
        <item x="405"/>
        <item x="89"/>
        <item x="297"/>
        <item x="291"/>
        <item x="192"/>
        <item x="503"/>
        <item x="103"/>
        <item x="665"/>
        <item x="374"/>
        <item x="280"/>
        <item x="217"/>
        <item x="576"/>
        <item x="190"/>
        <item x="527"/>
        <item x="583"/>
        <item x="701"/>
        <item x="96"/>
        <item x="263"/>
        <item x="623"/>
        <item x="595"/>
        <item x="643"/>
        <item x="35"/>
        <item x="252"/>
        <item x="205"/>
        <item x="703"/>
        <item x="355"/>
        <item x="678"/>
        <item x="107"/>
        <item x="383"/>
        <item x="73"/>
        <item x="594"/>
        <item x="5"/>
        <item x="344"/>
        <item x="24"/>
        <item x="536"/>
        <item x="505"/>
        <item x="295"/>
        <item x="500"/>
        <item x="346"/>
        <item x="277"/>
        <item x="208"/>
        <item x="630"/>
        <item x="549"/>
        <item x="397"/>
        <item x="301"/>
        <item x="36"/>
        <item x="84"/>
        <item x="113"/>
        <item x="706"/>
        <item x="141"/>
        <item x="48"/>
        <item x="447"/>
        <item x="438"/>
        <item x="460"/>
        <item x="563"/>
        <item x="288"/>
        <item x="673"/>
        <item x="65"/>
        <item x="491"/>
        <item x="50"/>
        <item x="363"/>
        <item x="570"/>
        <item x="43"/>
        <item x="333"/>
        <item x="152"/>
        <item x="442"/>
        <item x="21"/>
        <item x="453"/>
        <item x="692"/>
        <item x="484"/>
        <item x="175"/>
        <item x="679"/>
        <item x="66"/>
        <item x="402"/>
        <item x="593"/>
        <item x="55"/>
        <item x="520"/>
        <item x="612"/>
        <item x="154"/>
        <item x="637"/>
        <item x="37"/>
        <item x="590"/>
        <item x="657"/>
        <item x="686"/>
        <item x="27"/>
        <item x="483"/>
        <item x="276"/>
        <item x="634"/>
        <item x="652"/>
        <item x="356"/>
        <item x="439"/>
        <item x="585"/>
        <item x="97"/>
        <item x="584"/>
        <item x="424"/>
        <item x="681"/>
        <item x="313"/>
        <item x="189"/>
        <item x="305"/>
        <item x="92"/>
        <item x="59"/>
        <item x="674"/>
        <item x="71"/>
        <item x="391"/>
        <item x="616"/>
        <item x="80"/>
        <item x="281"/>
        <item x="235"/>
        <item x="448"/>
        <item x="196"/>
        <item x="4"/>
        <item x="631"/>
        <item x="354"/>
        <item x="369"/>
        <item x="25"/>
        <item x="31"/>
        <item x="514"/>
        <item x="230"/>
        <item x="702"/>
        <item x="710"/>
        <item x="44"/>
        <item x="486"/>
        <item x="662"/>
        <item x="461"/>
        <item x="173"/>
        <item x="653"/>
        <item x="704"/>
        <item x="324"/>
        <item x="54"/>
        <item x="81"/>
        <item x="53"/>
        <item x="12"/>
        <item x="639"/>
        <item x="644"/>
        <item x="655"/>
        <item x="400"/>
        <item x="6"/>
        <item x="606"/>
        <item x="636"/>
        <item x="696"/>
        <item x="427"/>
        <item x="376"/>
        <item x="451"/>
        <item x="647"/>
        <item x="677"/>
        <item x="184"/>
        <item x="283"/>
        <item x="234"/>
        <item x="519"/>
        <item x="93"/>
        <item x="159"/>
        <item x="56"/>
        <item x="105"/>
        <item x="264"/>
        <item x="134"/>
        <item x="541"/>
        <item x="216"/>
        <item x="185"/>
        <item x="22"/>
        <item x="377"/>
        <item x="562"/>
        <item x="601"/>
        <item x="286"/>
        <item x="620"/>
        <item x="560"/>
        <item x="86"/>
        <item x="331"/>
        <item x="267"/>
        <item x="140"/>
        <item x="435"/>
        <item x="498"/>
        <item x="390"/>
        <item x="357"/>
        <item x="463"/>
        <item x="253"/>
        <item x="650"/>
        <item x="524"/>
        <item x="412"/>
        <item x="316"/>
        <item x="472"/>
        <item x="348"/>
        <item x="211"/>
        <item x="542"/>
        <item x="337"/>
        <item x="497"/>
        <item x="441"/>
        <item x="70"/>
        <item x="392"/>
        <item x="511"/>
        <item x="621"/>
        <item x="399"/>
        <item x="525"/>
        <item x="579"/>
        <item x="32"/>
        <item x="689"/>
        <item x="470"/>
        <item x="684"/>
        <item x="540"/>
        <item x="176"/>
        <item x="98"/>
        <item x="212"/>
        <item x="242"/>
        <item x="648"/>
        <item x="0"/>
        <item x="128"/>
        <item x="72"/>
        <item x="501"/>
        <item x="69"/>
        <item x="88"/>
        <item x="496"/>
        <item x="347"/>
        <item x="539"/>
        <item x="14"/>
        <item x="507"/>
        <item x="683"/>
        <item x="502"/>
        <item x="170"/>
        <item x="450"/>
        <item x="394"/>
        <item x="312"/>
        <item x="628"/>
        <item x="251"/>
        <item x="296"/>
        <item x="227"/>
        <item x="282"/>
        <item x="600"/>
        <item x="325"/>
        <item x="63"/>
        <item x="99"/>
        <item x="384"/>
        <item x="272"/>
        <item x="198"/>
        <item x="688"/>
        <item x="633"/>
        <item x="307"/>
        <item x="106"/>
        <item x="487"/>
        <item x="330"/>
        <item x="618"/>
        <item x="20"/>
        <item x="108"/>
        <item x="332"/>
        <item x="671"/>
        <item x="179"/>
        <item x="698"/>
        <item x="370"/>
        <item x="668"/>
        <item x="135"/>
        <item x="545"/>
        <item x="425"/>
        <item x="130"/>
        <item x="389"/>
        <item x="695"/>
        <item x="459"/>
        <item x="111"/>
        <item x="75"/>
        <item x="139"/>
        <item x="667"/>
        <item x="142"/>
        <item x="3"/>
        <item x="167"/>
        <item x="243"/>
        <item x="45"/>
        <item x="49"/>
        <item x="530"/>
        <item x="171"/>
        <item x="375"/>
        <item x="23"/>
        <item x="458"/>
        <item x="617"/>
        <item x="654"/>
        <item x="232"/>
        <item x="479"/>
        <item x="52"/>
        <item x="116"/>
        <item x="262"/>
        <item x="675"/>
        <item x="365"/>
        <item x="343"/>
        <item x="443"/>
        <item x="707"/>
        <item x="371"/>
        <item x="273"/>
        <item x="315"/>
        <item x="420"/>
        <item x="609"/>
        <item x="156"/>
        <item x="697"/>
        <item x="521"/>
        <item x="279"/>
        <item x="604"/>
        <item x="552"/>
        <item x="379"/>
        <item x="561"/>
        <item x="416"/>
        <item x="236"/>
        <item x="664"/>
        <item x="551"/>
        <item x="218"/>
        <item x="449"/>
        <item x="95"/>
        <item x="119"/>
        <item x="382"/>
        <item x="126"/>
        <item x="326"/>
        <item x="430"/>
        <item x="178"/>
        <item x="429"/>
        <item x="468"/>
        <item x="571"/>
        <item x="471"/>
        <item x="62"/>
        <item x="256"/>
        <item x="284"/>
        <item x="574"/>
        <item x="624"/>
        <item x="440"/>
        <item x="257"/>
        <item x="8"/>
        <item x="475"/>
        <item x="109"/>
        <item x="174"/>
        <item x="452"/>
        <item x="68"/>
        <item x="537"/>
        <item x="259"/>
        <item x="335"/>
        <item x="121"/>
        <item x="302"/>
        <item x="582"/>
        <item x="553"/>
        <item x="586"/>
        <item x="555"/>
        <item x="485"/>
        <item x="669"/>
        <item x="138"/>
        <item x="206"/>
        <item x="437"/>
        <item x="602"/>
        <item x="224"/>
        <item x="421"/>
        <item x="199"/>
        <item x="266"/>
        <item x="258"/>
        <item x="419"/>
        <item x="581"/>
        <item x="478"/>
        <item x="353"/>
        <item x="386"/>
        <item x="161"/>
        <item x="76"/>
        <item x="287"/>
        <item x="658"/>
        <item x="607"/>
        <item x="47"/>
        <item x="515"/>
        <item x="254"/>
        <item x="598"/>
        <item x="423"/>
        <item x="372"/>
        <item x="589"/>
        <item x="15"/>
        <item x="249"/>
        <item x="526"/>
        <item x="293"/>
        <item x="261"/>
        <item x="456"/>
        <item x="129"/>
        <item x="233"/>
        <item x="422"/>
        <item x="603"/>
        <item x="78"/>
        <item x="587"/>
        <item x="434"/>
        <item x="41"/>
        <item x="444"/>
        <item x="169"/>
        <item x="200"/>
        <item x="569"/>
        <item x="670"/>
        <item x="163"/>
        <item x="16"/>
        <item x="203"/>
        <item x="407"/>
        <item x="466"/>
        <item x="290"/>
        <item x="300"/>
        <item x="137"/>
        <item x="77"/>
        <item x="33"/>
        <item x="358"/>
        <item x="2"/>
        <item x="101"/>
        <item x="221"/>
        <item x="225"/>
        <item x="476"/>
        <item x="393"/>
        <item x="411"/>
        <item x="401"/>
        <item x="403"/>
        <item x="193"/>
        <item x="11"/>
        <item x="508"/>
        <item x="304"/>
        <item x="532"/>
        <item x="645"/>
        <item x="28"/>
        <item x="469"/>
        <item x="182"/>
        <item x="285"/>
        <item x="321"/>
        <item x="528"/>
        <item x="513"/>
        <item x="183"/>
        <item x="191"/>
        <item x="575"/>
        <item x="518"/>
        <item x="147"/>
        <item x="255"/>
        <item x="610"/>
        <item x="352"/>
        <item x="82"/>
        <item x="557"/>
        <item x="311"/>
        <item x="145"/>
        <item x="554"/>
        <item x="270"/>
        <item x="215"/>
        <item x="699"/>
        <item x="682"/>
        <item x="268"/>
        <item x="522"/>
        <item x="194"/>
        <item x="638"/>
        <item x="533"/>
        <item x="204"/>
        <item x="474"/>
        <item x="544"/>
        <item x="100"/>
        <item x="207"/>
        <item x="428"/>
        <item x="40"/>
        <item x="58"/>
        <item x="186"/>
        <item x="319"/>
        <item x="269"/>
        <item x="547"/>
        <item x="244"/>
        <item x="166"/>
        <item x="314"/>
        <item x="345"/>
        <item x="164"/>
        <item x="114"/>
        <item x="573"/>
        <item x="480"/>
        <item x="535"/>
        <item x="292"/>
        <item x="473"/>
        <item x="13"/>
        <item x="327"/>
        <item x="265"/>
        <item x="177"/>
        <item x="465"/>
        <item x="568"/>
        <item x="413"/>
        <item x="87"/>
        <item x="364"/>
        <item x="455"/>
        <item x="380"/>
        <item x="349"/>
        <item x="247"/>
        <item x="18"/>
        <item x="592"/>
        <item x="181"/>
        <item x="168"/>
        <item x="366"/>
        <item x="387"/>
        <item x="61"/>
        <item x="445"/>
        <item x="91"/>
        <item x="482"/>
        <item x="275"/>
        <item x="708"/>
        <item x="42"/>
        <item x="340"/>
        <item x="342"/>
        <item x="26"/>
        <item x="596"/>
        <item x="567"/>
        <item x="534"/>
        <item x="663"/>
        <item x="659"/>
        <item x="165"/>
        <item x="341"/>
        <item x="426"/>
        <item x="124"/>
        <item x="19"/>
        <item x="1"/>
        <item x="118"/>
        <item x="646"/>
        <item x="351"/>
        <item x="29"/>
        <item x="529"/>
        <item x="546"/>
        <item x="120"/>
        <item x="223"/>
        <item x="222"/>
        <item x="146"/>
        <item x="60"/>
        <item x="661"/>
        <item x="289"/>
        <item x="318"/>
        <item x="359"/>
        <item x="245"/>
        <item x="685"/>
        <item x="67"/>
        <item x="150"/>
        <item x="229"/>
        <item x="550"/>
        <item x="94"/>
        <item x="559"/>
        <item x="578"/>
        <item x="418"/>
        <item x="565"/>
        <item x="51"/>
        <item x="115"/>
        <item x="39"/>
        <item x="368"/>
        <item x="362"/>
        <item x="404"/>
        <item x="240"/>
        <item x="385"/>
        <item x="580"/>
        <item x="9"/>
        <item x="687"/>
        <item x="467"/>
        <item x="564"/>
        <item x="246"/>
        <item x="523"/>
        <item x="488"/>
        <item x="102"/>
        <item x="395"/>
        <item x="131"/>
        <item x="611"/>
        <item x="690"/>
        <item x="328"/>
        <item x="79"/>
        <item x="625"/>
        <item x="627"/>
        <item x="640"/>
        <item x="417"/>
        <item x="436"/>
        <item x="157"/>
        <item x="700"/>
        <item x="378"/>
        <item x="309"/>
        <item x="271"/>
        <item x="143"/>
        <item x="320"/>
        <item x="125"/>
        <item x="566"/>
        <item x="149"/>
        <item x="635"/>
        <item x="615"/>
        <item x="396"/>
        <item x="83"/>
        <item x="187"/>
        <item x="46"/>
        <item x="123"/>
        <item x="493"/>
        <item x="492"/>
        <item x="588"/>
        <item x="220"/>
        <item x="629"/>
        <item x="490"/>
        <item x="464"/>
        <item x="278"/>
        <item x="666"/>
        <item t="default"/>
      </items>
    </pivotField>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6">
    <i>
      <x v="4"/>
    </i>
    <i>
      <x v="1"/>
    </i>
    <i>
      <x/>
    </i>
    <i>
      <x v="3"/>
    </i>
    <i>
      <x v="2"/>
    </i>
    <i t="grand">
      <x/>
    </i>
  </rowItems>
  <colItems count="1">
    <i/>
  </colItems>
  <pageFields count="2">
    <pageField fld="0" hier="-1"/>
    <pageField fld="9" hier="-1"/>
  </pageFields>
  <dataFields count="1">
    <dataField name="Count of Lead_ID_Fixed" fld="1" subtotal="count"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PT_Status_Distribution" altTextSummary="Pipeline mix"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B00-000004000000}" name="PT_Engagement_Level" cacheId="2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K3:W9" firstHeaderRow="1" firstDataRow="3" firstDataCol="1" rowPageCount="1" colPageCount="1"/>
  <pivotFields count="27">
    <pivotField compact="0" outline="0" showAll="0">
      <items count="5">
        <item x="0"/>
        <item x="2"/>
        <item x="3"/>
        <item x="1"/>
        <item t="default"/>
      </items>
    </pivotField>
    <pivotField dataField="1" compact="0" outline="0" showAll="0"/>
    <pivotField compact="0" outline="0" showAll="0"/>
    <pivotField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axis="axisCol" compact="0" outline="0" showAll="0">
      <items count="6">
        <item x="2"/>
        <item x="4"/>
        <item x="3"/>
        <item x="0"/>
        <item x="1"/>
        <item t="default"/>
      </items>
    </pivotField>
    <pivotField compact="0" numFmtId="14" outline="0" showAll="0"/>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s>
  <rowFields count="1">
    <field x="22"/>
  </rowFields>
  <rowItems count="4">
    <i>
      <x/>
    </i>
    <i>
      <x v="1"/>
    </i>
    <i>
      <x v="2"/>
    </i>
    <i t="grand">
      <x/>
    </i>
  </rowItems>
  <colFields count="2">
    <field x="5"/>
    <field x="-2"/>
  </colFields>
  <colItems count="12">
    <i>
      <x/>
      <x/>
    </i>
    <i r="1" i="1">
      <x v="1"/>
    </i>
    <i>
      <x v="1"/>
      <x/>
    </i>
    <i r="1" i="1">
      <x v="1"/>
    </i>
    <i>
      <x v="2"/>
      <x/>
    </i>
    <i r="1" i="1">
      <x v="1"/>
    </i>
    <i>
      <x v="3"/>
      <x/>
    </i>
    <i r="1" i="1">
      <x v="1"/>
    </i>
    <i>
      <x v="4"/>
      <x/>
    </i>
    <i r="1" i="1">
      <x v="1"/>
    </i>
    <i t="grand">
      <x/>
    </i>
    <i t="grand" i="1">
      <x/>
    </i>
  </colItems>
  <pageFields count="1">
    <pageField fld="9" hier="-1"/>
  </pageFields>
  <dataFields count="2">
    <dataField name="Average of Target_Sales" fld="14" subtotal="average" baseField="0" baseItem="0"/>
    <dataField name="Count of Lead_ID_Fixed" fld="1" subtotal="count" baseField="0" baseItem="0"/>
  </dataFields>
  <chartFormats count="40">
    <chartFormat chart="1" format="10" series="1">
      <pivotArea type="data" outline="0" fieldPosition="0">
        <references count="2">
          <reference field="4294967294" count="1" selected="0">
            <x v="0"/>
          </reference>
          <reference field="5" count="1" selected="0">
            <x v="0"/>
          </reference>
        </references>
      </pivotArea>
    </chartFormat>
    <chartFormat chart="1" format="11" series="1">
      <pivotArea type="data" outline="0" fieldPosition="0">
        <references count="2">
          <reference field="4294967294" count="1" selected="0">
            <x v="1"/>
          </reference>
          <reference field="5" count="1" selected="0">
            <x v="0"/>
          </reference>
        </references>
      </pivotArea>
    </chartFormat>
    <chartFormat chart="1" format="12" series="1">
      <pivotArea type="data" outline="0" fieldPosition="0">
        <references count="2">
          <reference field="4294967294" count="1" selected="0">
            <x v="0"/>
          </reference>
          <reference field="5" count="1" selected="0">
            <x v="1"/>
          </reference>
        </references>
      </pivotArea>
    </chartFormat>
    <chartFormat chart="1" format="13" series="1">
      <pivotArea type="data" outline="0" fieldPosition="0">
        <references count="2">
          <reference field="4294967294" count="1" selected="0">
            <x v="1"/>
          </reference>
          <reference field="5" count="1" selected="0">
            <x v="1"/>
          </reference>
        </references>
      </pivotArea>
    </chartFormat>
    <chartFormat chart="1" format="14" series="1">
      <pivotArea type="data" outline="0" fieldPosition="0">
        <references count="2">
          <reference field="4294967294" count="1" selected="0">
            <x v="0"/>
          </reference>
          <reference field="5" count="1" selected="0">
            <x v="2"/>
          </reference>
        </references>
      </pivotArea>
    </chartFormat>
    <chartFormat chart="1" format="15" series="1">
      <pivotArea type="data" outline="0" fieldPosition="0">
        <references count="2">
          <reference field="4294967294" count="1" selected="0">
            <x v="1"/>
          </reference>
          <reference field="5" count="1" selected="0">
            <x v="2"/>
          </reference>
        </references>
      </pivotArea>
    </chartFormat>
    <chartFormat chart="1" format="16" series="1">
      <pivotArea type="data" outline="0" fieldPosition="0">
        <references count="2">
          <reference field="4294967294" count="1" selected="0">
            <x v="0"/>
          </reference>
          <reference field="5" count="1" selected="0">
            <x v="3"/>
          </reference>
        </references>
      </pivotArea>
    </chartFormat>
    <chartFormat chart="1" format="17" series="1">
      <pivotArea type="data" outline="0" fieldPosition="0">
        <references count="2">
          <reference field="4294967294" count="1" selected="0">
            <x v="1"/>
          </reference>
          <reference field="5" count="1" selected="0">
            <x v="3"/>
          </reference>
        </references>
      </pivotArea>
    </chartFormat>
    <chartFormat chart="1" format="18" series="1">
      <pivotArea type="data" outline="0" fieldPosition="0">
        <references count="2">
          <reference field="4294967294" count="1" selected="0">
            <x v="0"/>
          </reference>
          <reference field="5" count="1" selected="0">
            <x v="4"/>
          </reference>
        </references>
      </pivotArea>
    </chartFormat>
    <chartFormat chart="1" format="19" series="1">
      <pivotArea type="data" outline="0" fieldPosition="0">
        <references count="2">
          <reference field="4294967294" count="1" selected="0">
            <x v="1"/>
          </reference>
          <reference field="5" count="1" selected="0">
            <x v="4"/>
          </reference>
        </references>
      </pivotArea>
    </chartFormat>
    <chartFormat chart="2" format="20" series="1">
      <pivotArea type="data" outline="0" fieldPosition="0">
        <references count="2">
          <reference field="4294967294" count="1" selected="0">
            <x v="0"/>
          </reference>
          <reference field="5" count="1" selected="0">
            <x v="0"/>
          </reference>
        </references>
      </pivotArea>
    </chartFormat>
    <chartFormat chart="2" format="21" series="1">
      <pivotArea type="data" outline="0" fieldPosition="0">
        <references count="2">
          <reference field="4294967294" count="1" selected="0">
            <x v="1"/>
          </reference>
          <reference field="5" count="1" selected="0">
            <x v="0"/>
          </reference>
        </references>
      </pivotArea>
    </chartFormat>
    <chartFormat chart="2" format="22" series="1">
      <pivotArea type="data" outline="0" fieldPosition="0">
        <references count="2">
          <reference field="4294967294" count="1" selected="0">
            <x v="0"/>
          </reference>
          <reference field="5" count="1" selected="0">
            <x v="1"/>
          </reference>
        </references>
      </pivotArea>
    </chartFormat>
    <chartFormat chart="2" format="23" series="1">
      <pivotArea type="data" outline="0" fieldPosition="0">
        <references count="2">
          <reference field="4294967294" count="1" selected="0">
            <x v="1"/>
          </reference>
          <reference field="5" count="1" selected="0">
            <x v="1"/>
          </reference>
        </references>
      </pivotArea>
    </chartFormat>
    <chartFormat chart="2" format="24" series="1">
      <pivotArea type="data" outline="0" fieldPosition="0">
        <references count="2">
          <reference field="4294967294" count="1" selected="0">
            <x v="0"/>
          </reference>
          <reference field="5" count="1" selected="0">
            <x v="2"/>
          </reference>
        </references>
      </pivotArea>
    </chartFormat>
    <chartFormat chart="2" format="25" series="1">
      <pivotArea type="data" outline="0" fieldPosition="0">
        <references count="2">
          <reference field="4294967294" count="1" selected="0">
            <x v="1"/>
          </reference>
          <reference field="5" count="1" selected="0">
            <x v="2"/>
          </reference>
        </references>
      </pivotArea>
    </chartFormat>
    <chartFormat chart="2" format="26" series="1">
      <pivotArea type="data" outline="0" fieldPosition="0">
        <references count="2">
          <reference field="4294967294" count="1" selected="0">
            <x v="0"/>
          </reference>
          <reference field="5" count="1" selected="0">
            <x v="3"/>
          </reference>
        </references>
      </pivotArea>
    </chartFormat>
    <chartFormat chart="2" format="27" series="1">
      <pivotArea type="data" outline="0" fieldPosition="0">
        <references count="2">
          <reference field="4294967294" count="1" selected="0">
            <x v="1"/>
          </reference>
          <reference field="5" count="1" selected="0">
            <x v="3"/>
          </reference>
        </references>
      </pivotArea>
    </chartFormat>
    <chartFormat chart="2" format="28" series="1">
      <pivotArea type="data" outline="0" fieldPosition="0">
        <references count="2">
          <reference field="4294967294" count="1" selected="0">
            <x v="0"/>
          </reference>
          <reference field="5" count="1" selected="0">
            <x v="4"/>
          </reference>
        </references>
      </pivotArea>
    </chartFormat>
    <chartFormat chart="2" format="29" series="1">
      <pivotArea type="data" outline="0" fieldPosition="0">
        <references count="2">
          <reference field="4294967294" count="1" selected="0">
            <x v="1"/>
          </reference>
          <reference field="5" count="1" selected="0">
            <x v="4"/>
          </reference>
        </references>
      </pivotArea>
    </chartFormat>
    <chartFormat chart="3" format="30" series="1">
      <pivotArea type="data" outline="0" fieldPosition="0">
        <references count="2">
          <reference field="4294967294" count="1" selected="0">
            <x v="0"/>
          </reference>
          <reference field="5" count="1" selected="0">
            <x v="0"/>
          </reference>
        </references>
      </pivotArea>
    </chartFormat>
    <chartFormat chart="3" format="31" series="1">
      <pivotArea type="data" outline="0" fieldPosition="0">
        <references count="2">
          <reference field="4294967294" count="1" selected="0">
            <x v="1"/>
          </reference>
          <reference field="5" count="1" selected="0">
            <x v="0"/>
          </reference>
        </references>
      </pivotArea>
    </chartFormat>
    <chartFormat chart="3" format="32" series="1">
      <pivotArea type="data" outline="0" fieldPosition="0">
        <references count="2">
          <reference field="4294967294" count="1" selected="0">
            <x v="0"/>
          </reference>
          <reference field="5" count="1" selected="0">
            <x v="1"/>
          </reference>
        </references>
      </pivotArea>
    </chartFormat>
    <chartFormat chart="3" format="33" series="1">
      <pivotArea type="data" outline="0" fieldPosition="0">
        <references count="2">
          <reference field="4294967294" count="1" selected="0">
            <x v="1"/>
          </reference>
          <reference field="5" count="1" selected="0">
            <x v="1"/>
          </reference>
        </references>
      </pivotArea>
    </chartFormat>
    <chartFormat chart="3" format="34" series="1">
      <pivotArea type="data" outline="0" fieldPosition="0">
        <references count="2">
          <reference field="4294967294" count="1" selected="0">
            <x v="0"/>
          </reference>
          <reference field="5" count="1" selected="0">
            <x v="2"/>
          </reference>
        </references>
      </pivotArea>
    </chartFormat>
    <chartFormat chart="3" format="35" series="1">
      <pivotArea type="data" outline="0" fieldPosition="0">
        <references count="2">
          <reference field="4294967294" count="1" selected="0">
            <x v="1"/>
          </reference>
          <reference field="5" count="1" selected="0">
            <x v="2"/>
          </reference>
        </references>
      </pivotArea>
    </chartFormat>
    <chartFormat chart="3" format="36" series="1">
      <pivotArea type="data" outline="0" fieldPosition="0">
        <references count="2">
          <reference field="4294967294" count="1" selected="0">
            <x v="0"/>
          </reference>
          <reference field="5" count="1" selected="0">
            <x v="3"/>
          </reference>
        </references>
      </pivotArea>
    </chartFormat>
    <chartFormat chart="3" format="37" series="1">
      <pivotArea type="data" outline="0" fieldPosition="0">
        <references count="2">
          <reference field="4294967294" count="1" selected="0">
            <x v="1"/>
          </reference>
          <reference field="5" count="1" selected="0">
            <x v="3"/>
          </reference>
        </references>
      </pivotArea>
    </chartFormat>
    <chartFormat chart="3" format="38" series="1">
      <pivotArea type="data" outline="0" fieldPosition="0">
        <references count="2">
          <reference field="4294967294" count="1" selected="0">
            <x v="0"/>
          </reference>
          <reference field="5" count="1" selected="0">
            <x v="4"/>
          </reference>
        </references>
      </pivotArea>
    </chartFormat>
    <chartFormat chart="3" format="39" series="1">
      <pivotArea type="data" outline="0" fieldPosition="0">
        <references count="2">
          <reference field="4294967294" count="1" selected="0">
            <x v="1"/>
          </reference>
          <reference field="5" count="1" selected="0">
            <x v="4"/>
          </reference>
        </references>
      </pivotArea>
    </chartFormat>
    <chartFormat chart="4" format="40" series="1">
      <pivotArea type="data" outline="0" fieldPosition="0">
        <references count="2">
          <reference field="4294967294" count="1" selected="0">
            <x v="0"/>
          </reference>
          <reference field="5" count="1" selected="0">
            <x v="0"/>
          </reference>
        </references>
      </pivotArea>
    </chartFormat>
    <chartFormat chart="4" format="41" series="1">
      <pivotArea type="data" outline="0" fieldPosition="0">
        <references count="2">
          <reference field="4294967294" count="1" selected="0">
            <x v="1"/>
          </reference>
          <reference field="5" count="1" selected="0">
            <x v="0"/>
          </reference>
        </references>
      </pivotArea>
    </chartFormat>
    <chartFormat chart="4" format="42" series="1">
      <pivotArea type="data" outline="0" fieldPosition="0">
        <references count="2">
          <reference field="4294967294" count="1" selected="0">
            <x v="0"/>
          </reference>
          <reference field="5" count="1" selected="0">
            <x v="1"/>
          </reference>
        </references>
      </pivotArea>
    </chartFormat>
    <chartFormat chart="4" format="43" series="1">
      <pivotArea type="data" outline="0" fieldPosition="0">
        <references count="2">
          <reference field="4294967294" count="1" selected="0">
            <x v="1"/>
          </reference>
          <reference field="5" count="1" selected="0">
            <x v="1"/>
          </reference>
        </references>
      </pivotArea>
    </chartFormat>
    <chartFormat chart="4" format="44" series="1">
      <pivotArea type="data" outline="0" fieldPosition="0">
        <references count="2">
          <reference field="4294967294" count="1" selected="0">
            <x v="0"/>
          </reference>
          <reference field="5" count="1" selected="0">
            <x v="2"/>
          </reference>
        </references>
      </pivotArea>
    </chartFormat>
    <chartFormat chart="4" format="45" series="1">
      <pivotArea type="data" outline="0" fieldPosition="0">
        <references count="2">
          <reference field="4294967294" count="1" selected="0">
            <x v="1"/>
          </reference>
          <reference field="5" count="1" selected="0">
            <x v="2"/>
          </reference>
        </references>
      </pivotArea>
    </chartFormat>
    <chartFormat chart="4" format="46" series="1">
      <pivotArea type="data" outline="0" fieldPosition="0">
        <references count="2">
          <reference field="4294967294" count="1" selected="0">
            <x v="0"/>
          </reference>
          <reference field="5" count="1" selected="0">
            <x v="3"/>
          </reference>
        </references>
      </pivotArea>
    </chartFormat>
    <chartFormat chart="4" format="47" series="1">
      <pivotArea type="data" outline="0" fieldPosition="0">
        <references count="2">
          <reference field="4294967294" count="1" selected="0">
            <x v="1"/>
          </reference>
          <reference field="5" count="1" selected="0">
            <x v="3"/>
          </reference>
        </references>
      </pivotArea>
    </chartFormat>
    <chartFormat chart="4" format="48" series="1">
      <pivotArea type="data" outline="0" fieldPosition="0">
        <references count="2">
          <reference field="4294967294" count="1" selected="0">
            <x v="0"/>
          </reference>
          <reference field="5" count="1" selected="0">
            <x v="4"/>
          </reference>
        </references>
      </pivotArea>
    </chartFormat>
    <chartFormat chart="4" format="49" series="1">
      <pivotArea type="data" outline="0" fieldPosition="0">
        <references count="2">
          <reference field="4294967294" count="1" selected="0">
            <x v="1"/>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B00-000007000000}" name="PT_City_Top10" cacheId="2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18:B34" firstHeaderRow="1" firstDataRow="1" firstDataCol="1" rowPageCount="1" colPageCount="1"/>
  <pivotFields count="27">
    <pivotField compact="0" outline="0" showAll="0">
      <items count="5">
        <item x="0"/>
        <item x="2"/>
        <item x="3"/>
        <item x="1"/>
        <item t="default"/>
      </items>
    </pivotField>
    <pivotField compact="0" outline="0" showAll="0"/>
    <pivotField compact="0" outline="0" showAll="0"/>
    <pivotField compact="0" outline="0" showAll="0">
      <items count="6">
        <item x="3"/>
        <item x="4"/>
        <item x="2"/>
        <item x="1"/>
        <item x="0"/>
        <item t="default"/>
      </items>
    </pivotField>
    <pivotField axis="axisRow" compact="0" outline="0" showAll="0">
      <items count="16">
        <item x="12"/>
        <item x="9"/>
        <item x="14"/>
        <item x="4"/>
        <item x="8"/>
        <item x="3"/>
        <item x="5"/>
        <item x="11"/>
        <item x="13"/>
        <item x="1"/>
        <item x="7"/>
        <item x="6"/>
        <item x="2"/>
        <item x="0"/>
        <item x="10"/>
        <item t="default"/>
      </items>
    </pivotField>
    <pivotField compact="0" outline="0" showAll="0">
      <items count="6">
        <item x="2"/>
        <item x="4"/>
        <item x="3"/>
        <item x="0"/>
        <item x="1"/>
        <item t="default"/>
      </items>
    </pivotField>
    <pivotField compact="0" numFmtId="14" outline="0" showAll="0"/>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16">
    <i>
      <x/>
    </i>
    <i>
      <x v="1"/>
    </i>
    <i>
      <x v="2"/>
    </i>
    <i>
      <x v="3"/>
    </i>
    <i>
      <x v="4"/>
    </i>
    <i>
      <x v="5"/>
    </i>
    <i>
      <x v="6"/>
    </i>
    <i>
      <x v="7"/>
    </i>
    <i>
      <x v="8"/>
    </i>
    <i>
      <x v="9"/>
    </i>
    <i>
      <x v="10"/>
    </i>
    <i>
      <x v="11"/>
    </i>
    <i>
      <x v="12"/>
    </i>
    <i>
      <x v="13"/>
    </i>
    <i>
      <x v="14"/>
    </i>
    <i t="grand">
      <x/>
    </i>
  </rowItems>
  <colItems count="1">
    <i/>
  </colItems>
  <pageFields count="1">
    <pageField fld="9" hier="-1"/>
  </pageFields>
  <dataFields count="1">
    <dataField name="Sum of Target_Sales" fld="14" baseField="0" baseItem="0"/>
  </dataFields>
  <chartFormats count="4">
    <chartFormat chart="3"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B00-000008000000}" name="PT_Weekday_Trend" cacheId="234"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H39:K54" firstHeaderRow="0" firstDataRow="1" firstDataCol="2" rowPageCount="1" colPageCount="1"/>
  <pivotFields count="27">
    <pivotField compact="0" outline="0" showAll="0">
      <items count="5">
        <item x="0"/>
        <item x="2"/>
        <item x="3"/>
        <item x="1"/>
        <item t="default"/>
      </items>
    </pivotField>
    <pivotField dataField="1" compact="0" outline="0" showAll="0"/>
    <pivotField compact="0" outline="0" showAll="0"/>
    <pivotField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compact="0" outline="0" showAll="0">
      <items count="6">
        <item x="2"/>
        <item x="4"/>
        <item x="3"/>
        <item x="0"/>
        <item x="1"/>
        <item t="default"/>
      </items>
    </pivotField>
    <pivotField compact="0" numFmtId="14" outline="0" showAll="0">
      <items count="712">
        <item x="117"/>
        <item x="538"/>
        <item x="477"/>
        <item x="494"/>
        <item x="656"/>
        <item x="504"/>
        <item x="104"/>
        <item x="339"/>
        <item x="197"/>
        <item x="299"/>
        <item x="336"/>
        <item x="17"/>
        <item x="517"/>
        <item x="410"/>
        <item x="231"/>
        <item x="406"/>
        <item x="388"/>
        <item x="632"/>
        <item x="201"/>
        <item x="431"/>
        <item x="577"/>
        <item x="74"/>
        <item x="237"/>
        <item x="489"/>
        <item x="298"/>
        <item x="310"/>
        <item x="446"/>
        <item x="294"/>
        <item x="144"/>
        <item x="57"/>
        <item x="323"/>
        <item x="195"/>
        <item x="317"/>
        <item x="597"/>
        <item x="660"/>
        <item x="613"/>
        <item x="360"/>
        <item x="614"/>
        <item x="454"/>
        <item x="548"/>
        <item x="334"/>
        <item x="694"/>
        <item x="214"/>
        <item x="649"/>
        <item x="641"/>
        <item x="30"/>
        <item x="481"/>
        <item x="260"/>
        <item x="608"/>
        <item x="381"/>
        <item x="415"/>
        <item x="238"/>
        <item x="10"/>
        <item x="239"/>
        <item x="495"/>
        <item x="414"/>
        <item x="338"/>
        <item x="591"/>
        <item x="329"/>
        <item x="709"/>
        <item x="248"/>
        <item x="226"/>
        <item x="432"/>
        <item x="350"/>
        <item x="213"/>
        <item x="188"/>
        <item x="303"/>
        <item x="110"/>
        <item x="148"/>
        <item x="7"/>
        <item x="64"/>
        <item x="361"/>
        <item x="619"/>
        <item x="274"/>
        <item x="136"/>
        <item x="509"/>
        <item x="172"/>
        <item x="556"/>
        <item x="90"/>
        <item x="367"/>
        <item x="241"/>
        <item x="122"/>
        <item x="133"/>
        <item x="626"/>
        <item x="132"/>
        <item x="433"/>
        <item x="676"/>
        <item x="308"/>
        <item x="516"/>
        <item x="153"/>
        <item x="127"/>
        <item x="210"/>
        <item x="409"/>
        <item x="151"/>
        <item x="160"/>
        <item x="306"/>
        <item x="457"/>
        <item x="85"/>
        <item x="38"/>
        <item x="162"/>
        <item x="672"/>
        <item x="373"/>
        <item x="705"/>
        <item x="651"/>
        <item x="622"/>
        <item x="180"/>
        <item x="408"/>
        <item x="398"/>
        <item x="642"/>
        <item x="209"/>
        <item x="155"/>
        <item x="112"/>
        <item x="158"/>
        <item x="693"/>
        <item x="558"/>
        <item x="250"/>
        <item x="34"/>
        <item x="605"/>
        <item x="510"/>
        <item x="543"/>
        <item x="499"/>
        <item x="228"/>
        <item x="531"/>
        <item x="572"/>
        <item x="462"/>
        <item x="506"/>
        <item x="599"/>
        <item x="512"/>
        <item x="680"/>
        <item x="691"/>
        <item x="322"/>
        <item x="202"/>
        <item x="219"/>
        <item x="405"/>
        <item x="89"/>
        <item x="297"/>
        <item x="291"/>
        <item x="192"/>
        <item x="503"/>
        <item x="103"/>
        <item x="665"/>
        <item x="374"/>
        <item x="280"/>
        <item x="217"/>
        <item x="576"/>
        <item x="190"/>
        <item x="527"/>
        <item x="583"/>
        <item x="701"/>
        <item x="96"/>
        <item x="263"/>
        <item x="623"/>
        <item x="595"/>
        <item x="643"/>
        <item x="35"/>
        <item x="252"/>
        <item x="205"/>
        <item x="703"/>
        <item x="355"/>
        <item x="678"/>
        <item x="107"/>
        <item x="383"/>
        <item x="73"/>
        <item x="594"/>
        <item x="5"/>
        <item x="344"/>
        <item x="24"/>
        <item x="536"/>
        <item x="505"/>
        <item x="295"/>
        <item x="500"/>
        <item x="346"/>
        <item x="277"/>
        <item x="208"/>
        <item x="630"/>
        <item x="549"/>
        <item x="397"/>
        <item x="301"/>
        <item x="36"/>
        <item x="84"/>
        <item x="113"/>
        <item x="706"/>
        <item x="141"/>
        <item x="48"/>
        <item x="447"/>
        <item x="438"/>
        <item x="460"/>
        <item x="563"/>
        <item x="288"/>
        <item x="673"/>
        <item x="65"/>
        <item x="491"/>
        <item x="50"/>
        <item x="363"/>
        <item x="570"/>
        <item x="43"/>
        <item x="333"/>
        <item x="152"/>
        <item x="442"/>
        <item x="21"/>
        <item x="453"/>
        <item x="692"/>
        <item x="484"/>
        <item x="175"/>
        <item x="679"/>
        <item x="66"/>
        <item x="402"/>
        <item x="593"/>
        <item x="55"/>
        <item x="520"/>
        <item x="612"/>
        <item x="154"/>
        <item x="637"/>
        <item x="37"/>
        <item x="590"/>
        <item x="657"/>
        <item x="686"/>
        <item x="27"/>
        <item x="483"/>
        <item x="276"/>
        <item x="634"/>
        <item x="652"/>
        <item x="356"/>
        <item x="439"/>
        <item x="585"/>
        <item x="97"/>
        <item x="584"/>
        <item x="424"/>
        <item x="681"/>
        <item x="313"/>
        <item x="189"/>
        <item x="305"/>
        <item x="92"/>
        <item x="59"/>
        <item x="674"/>
        <item x="71"/>
        <item x="391"/>
        <item x="616"/>
        <item x="80"/>
        <item x="281"/>
        <item x="235"/>
        <item x="448"/>
        <item x="196"/>
        <item x="4"/>
        <item x="631"/>
        <item x="354"/>
        <item x="369"/>
        <item x="25"/>
        <item x="31"/>
        <item x="514"/>
        <item x="230"/>
        <item x="702"/>
        <item x="710"/>
        <item x="44"/>
        <item x="486"/>
        <item x="662"/>
        <item x="461"/>
        <item x="173"/>
        <item x="653"/>
        <item x="704"/>
        <item x="324"/>
        <item x="54"/>
        <item x="81"/>
        <item x="53"/>
        <item x="12"/>
        <item x="639"/>
        <item x="644"/>
        <item x="655"/>
        <item x="400"/>
        <item x="6"/>
        <item x="606"/>
        <item x="636"/>
        <item x="696"/>
        <item x="427"/>
        <item x="376"/>
        <item x="451"/>
        <item x="647"/>
        <item x="677"/>
        <item x="184"/>
        <item x="283"/>
        <item x="234"/>
        <item x="519"/>
        <item x="93"/>
        <item x="159"/>
        <item x="56"/>
        <item x="105"/>
        <item x="264"/>
        <item x="134"/>
        <item x="541"/>
        <item x="216"/>
        <item x="185"/>
        <item x="22"/>
        <item x="377"/>
        <item x="562"/>
        <item x="601"/>
        <item x="286"/>
        <item x="620"/>
        <item x="560"/>
        <item x="86"/>
        <item x="331"/>
        <item x="267"/>
        <item x="140"/>
        <item x="435"/>
        <item x="498"/>
        <item x="390"/>
        <item x="357"/>
        <item x="463"/>
        <item x="253"/>
        <item x="650"/>
        <item x="524"/>
        <item x="412"/>
        <item x="316"/>
        <item x="472"/>
        <item x="348"/>
        <item x="211"/>
        <item x="542"/>
        <item x="337"/>
        <item x="497"/>
        <item x="441"/>
        <item x="70"/>
        <item x="392"/>
        <item x="511"/>
        <item x="621"/>
        <item x="399"/>
        <item x="525"/>
        <item x="579"/>
        <item x="32"/>
        <item x="689"/>
        <item x="470"/>
        <item x="684"/>
        <item x="540"/>
        <item x="176"/>
        <item x="98"/>
        <item x="212"/>
        <item x="242"/>
        <item x="648"/>
        <item x="0"/>
        <item x="128"/>
        <item x="72"/>
        <item x="501"/>
        <item x="69"/>
        <item x="88"/>
        <item x="496"/>
        <item x="347"/>
        <item x="539"/>
        <item x="14"/>
        <item x="507"/>
        <item x="683"/>
        <item x="502"/>
        <item x="170"/>
        <item x="450"/>
        <item x="394"/>
        <item x="312"/>
        <item x="628"/>
        <item x="251"/>
        <item x="296"/>
        <item x="227"/>
        <item x="282"/>
        <item x="600"/>
        <item x="325"/>
        <item x="63"/>
        <item x="99"/>
        <item x="384"/>
        <item x="272"/>
        <item x="198"/>
        <item x="688"/>
        <item x="633"/>
        <item x="307"/>
        <item x="106"/>
        <item x="487"/>
        <item x="330"/>
        <item x="618"/>
        <item x="20"/>
        <item x="108"/>
        <item x="332"/>
        <item x="671"/>
        <item x="179"/>
        <item x="698"/>
        <item x="370"/>
        <item x="668"/>
        <item x="135"/>
        <item x="545"/>
        <item x="425"/>
        <item x="130"/>
        <item x="389"/>
        <item x="695"/>
        <item x="459"/>
        <item x="111"/>
        <item x="75"/>
        <item x="139"/>
        <item x="667"/>
        <item x="142"/>
        <item x="3"/>
        <item x="167"/>
        <item x="243"/>
        <item x="45"/>
        <item x="49"/>
        <item x="530"/>
        <item x="171"/>
        <item x="375"/>
        <item x="23"/>
        <item x="458"/>
        <item x="617"/>
        <item x="654"/>
        <item x="232"/>
        <item x="479"/>
        <item x="52"/>
        <item x="116"/>
        <item x="262"/>
        <item x="675"/>
        <item x="365"/>
        <item x="343"/>
        <item x="443"/>
        <item x="707"/>
        <item x="371"/>
        <item x="273"/>
        <item x="315"/>
        <item x="420"/>
        <item x="609"/>
        <item x="156"/>
        <item x="697"/>
        <item x="521"/>
        <item x="279"/>
        <item x="604"/>
        <item x="552"/>
        <item x="379"/>
        <item x="561"/>
        <item x="416"/>
        <item x="236"/>
        <item x="664"/>
        <item x="551"/>
        <item x="218"/>
        <item x="449"/>
        <item x="95"/>
        <item x="119"/>
        <item x="382"/>
        <item x="126"/>
        <item x="326"/>
        <item x="430"/>
        <item x="178"/>
        <item x="429"/>
        <item x="468"/>
        <item x="571"/>
        <item x="471"/>
        <item x="62"/>
        <item x="256"/>
        <item x="284"/>
        <item x="574"/>
        <item x="624"/>
        <item x="440"/>
        <item x="257"/>
        <item x="8"/>
        <item x="475"/>
        <item x="109"/>
        <item x="174"/>
        <item x="452"/>
        <item x="68"/>
        <item x="537"/>
        <item x="259"/>
        <item x="335"/>
        <item x="121"/>
        <item x="302"/>
        <item x="582"/>
        <item x="553"/>
        <item x="586"/>
        <item x="555"/>
        <item x="485"/>
        <item x="669"/>
        <item x="138"/>
        <item x="206"/>
        <item x="437"/>
        <item x="602"/>
        <item x="224"/>
        <item x="421"/>
        <item x="199"/>
        <item x="266"/>
        <item x="258"/>
        <item x="419"/>
        <item x="581"/>
        <item x="478"/>
        <item x="353"/>
        <item x="386"/>
        <item x="161"/>
        <item x="76"/>
        <item x="287"/>
        <item x="658"/>
        <item x="607"/>
        <item x="47"/>
        <item x="515"/>
        <item x="254"/>
        <item x="598"/>
        <item x="423"/>
        <item x="372"/>
        <item x="589"/>
        <item x="15"/>
        <item x="249"/>
        <item x="526"/>
        <item x="293"/>
        <item x="261"/>
        <item x="456"/>
        <item x="129"/>
        <item x="233"/>
        <item x="422"/>
        <item x="603"/>
        <item x="78"/>
        <item x="587"/>
        <item x="434"/>
        <item x="41"/>
        <item x="444"/>
        <item x="169"/>
        <item x="200"/>
        <item x="569"/>
        <item x="670"/>
        <item x="163"/>
        <item x="16"/>
        <item x="203"/>
        <item x="407"/>
        <item x="466"/>
        <item x="290"/>
        <item x="300"/>
        <item x="137"/>
        <item x="77"/>
        <item x="33"/>
        <item x="358"/>
        <item x="2"/>
        <item x="101"/>
        <item x="221"/>
        <item x="225"/>
        <item x="476"/>
        <item x="393"/>
        <item x="411"/>
        <item x="401"/>
        <item x="403"/>
        <item x="193"/>
        <item x="11"/>
        <item x="508"/>
        <item x="304"/>
        <item x="532"/>
        <item x="645"/>
        <item x="28"/>
        <item x="469"/>
        <item x="182"/>
        <item x="285"/>
        <item x="321"/>
        <item x="528"/>
        <item x="513"/>
        <item x="183"/>
        <item x="191"/>
        <item x="575"/>
        <item x="518"/>
        <item x="147"/>
        <item x="255"/>
        <item x="610"/>
        <item x="352"/>
        <item x="82"/>
        <item x="557"/>
        <item x="311"/>
        <item x="145"/>
        <item x="554"/>
        <item x="270"/>
        <item x="215"/>
        <item x="699"/>
        <item x="682"/>
        <item x="268"/>
        <item x="522"/>
        <item x="194"/>
        <item x="638"/>
        <item x="533"/>
        <item x="204"/>
        <item x="474"/>
        <item x="544"/>
        <item x="100"/>
        <item x="207"/>
        <item x="428"/>
        <item x="40"/>
        <item x="58"/>
        <item x="186"/>
        <item x="319"/>
        <item x="269"/>
        <item x="547"/>
        <item x="244"/>
        <item x="166"/>
        <item x="314"/>
        <item x="345"/>
        <item x="164"/>
        <item x="114"/>
        <item x="573"/>
        <item x="480"/>
        <item x="535"/>
        <item x="292"/>
        <item x="473"/>
        <item x="13"/>
        <item x="327"/>
        <item x="265"/>
        <item x="177"/>
        <item x="465"/>
        <item x="568"/>
        <item x="413"/>
        <item x="87"/>
        <item x="364"/>
        <item x="455"/>
        <item x="380"/>
        <item x="349"/>
        <item x="247"/>
        <item x="18"/>
        <item x="592"/>
        <item x="181"/>
        <item x="168"/>
        <item x="366"/>
        <item x="387"/>
        <item x="61"/>
        <item x="445"/>
        <item x="91"/>
        <item x="482"/>
        <item x="275"/>
        <item x="708"/>
        <item x="42"/>
        <item x="340"/>
        <item x="342"/>
        <item x="26"/>
        <item x="596"/>
        <item x="567"/>
        <item x="534"/>
        <item x="663"/>
        <item x="659"/>
        <item x="165"/>
        <item x="341"/>
        <item x="426"/>
        <item x="124"/>
        <item x="19"/>
        <item x="1"/>
        <item x="118"/>
        <item x="646"/>
        <item x="351"/>
        <item x="29"/>
        <item x="529"/>
        <item x="546"/>
        <item x="120"/>
        <item x="223"/>
        <item x="222"/>
        <item x="146"/>
        <item x="60"/>
        <item x="661"/>
        <item x="289"/>
        <item x="318"/>
        <item x="359"/>
        <item x="245"/>
        <item x="685"/>
        <item x="67"/>
        <item x="150"/>
        <item x="229"/>
        <item x="550"/>
        <item x="94"/>
        <item x="559"/>
        <item x="578"/>
        <item x="418"/>
        <item x="565"/>
        <item x="51"/>
        <item x="115"/>
        <item x="39"/>
        <item x="368"/>
        <item x="362"/>
        <item x="404"/>
        <item x="240"/>
        <item x="385"/>
        <item x="580"/>
        <item x="9"/>
        <item x="687"/>
        <item x="467"/>
        <item x="564"/>
        <item x="246"/>
        <item x="523"/>
        <item x="488"/>
        <item x="102"/>
        <item x="395"/>
        <item x="131"/>
        <item x="611"/>
        <item x="690"/>
        <item x="328"/>
        <item x="79"/>
        <item x="625"/>
        <item x="627"/>
        <item x="640"/>
        <item x="417"/>
        <item x="436"/>
        <item x="157"/>
        <item x="700"/>
        <item x="378"/>
        <item x="309"/>
        <item x="271"/>
        <item x="143"/>
        <item x="320"/>
        <item x="125"/>
        <item x="566"/>
        <item x="149"/>
        <item x="635"/>
        <item x="615"/>
        <item x="396"/>
        <item x="83"/>
        <item x="187"/>
        <item x="46"/>
        <item x="123"/>
        <item x="493"/>
        <item x="492"/>
        <item x="588"/>
        <item x="220"/>
        <item x="629"/>
        <item x="490"/>
        <item x="464"/>
        <item x="278"/>
        <item x="666"/>
        <item t="default"/>
      </items>
    </pivotField>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axis="axisRow" compact="0" outline="0" showAll="0">
      <items count="8">
        <item x="5"/>
        <item x="0"/>
        <item x="1"/>
        <item x="3"/>
        <item x="6"/>
        <item x="2"/>
        <item x="4"/>
        <item t="default"/>
      </items>
    </pivotField>
    <pivotField axis="axisRow" compact="0" outline="0" showAll="0">
      <items count="8">
        <item x="5"/>
        <item x="0"/>
        <item x="1"/>
        <item x="3"/>
        <item x="6"/>
        <item x="2"/>
        <item x="4"/>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1"/>
    <field x="12"/>
  </rowFields>
  <rowItems count="15">
    <i>
      <x/>
      <x/>
    </i>
    <i t="default">
      <x/>
    </i>
    <i>
      <x v="1"/>
      <x v="1"/>
    </i>
    <i t="default">
      <x v="1"/>
    </i>
    <i>
      <x v="2"/>
      <x v="2"/>
    </i>
    <i t="default">
      <x v="2"/>
    </i>
    <i>
      <x v="3"/>
      <x v="3"/>
    </i>
    <i t="default">
      <x v="3"/>
    </i>
    <i>
      <x v="4"/>
      <x v="4"/>
    </i>
    <i t="default">
      <x v="4"/>
    </i>
    <i>
      <x v="5"/>
      <x v="5"/>
    </i>
    <i t="default">
      <x v="5"/>
    </i>
    <i>
      <x v="6"/>
      <x v="6"/>
    </i>
    <i t="default">
      <x v="6"/>
    </i>
    <i t="grand">
      <x/>
    </i>
  </rowItems>
  <colFields count="1">
    <field x="-2"/>
  </colFields>
  <colItems count="2">
    <i>
      <x/>
    </i>
    <i i="1">
      <x v="1"/>
    </i>
  </colItems>
  <pageFields count="1">
    <pageField fld="9" hier="-1"/>
  </pageFields>
  <dataFields count="2">
    <dataField name="Average of Response_Time_Hours" fld="13" subtotal="average" baseField="0" baseItem="0"/>
    <dataField name="Count of Lead_ID_Fixe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B00-000006000000}" name="PT_Segment_Conversion" cacheId="2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K14:Q21" firstHeaderRow="1" firstDataRow="2" firstDataCol="1" rowPageCount="1" colPageCount="1"/>
  <pivotFields count="27">
    <pivotField compact="0" outline="0" showAll="0">
      <items count="5">
        <item x="0"/>
        <item x="2"/>
        <item x="3"/>
        <item x="1"/>
        <item t="default"/>
      </items>
    </pivotField>
    <pivotField dataField="1" compact="0" outline="0" showAll="0"/>
    <pivotField compact="0" outline="0" showAll="0"/>
    <pivotField axis="axisRow" compact="0" outline="0" showAll="0">
      <items count="6">
        <item x="3"/>
        <item x="4"/>
        <item x="2"/>
        <item x="1"/>
        <item x="0"/>
        <item t="default"/>
      </items>
    </pivotField>
    <pivotField compact="0" outline="0" showAll="0">
      <items count="16">
        <item x="12"/>
        <item x="9"/>
        <item x="14"/>
        <item x="4"/>
        <item x="8"/>
        <item x="3"/>
        <item x="5"/>
        <item x="11"/>
        <item x="13"/>
        <item x="1"/>
        <item x="7"/>
        <item x="6"/>
        <item x="2"/>
        <item x="0"/>
        <item x="10"/>
        <item t="default"/>
      </items>
    </pivotField>
    <pivotField axis="axisCol" compact="0" outline="0" showAll="0">
      <items count="6">
        <item x="2"/>
        <item x="4"/>
        <item x="3"/>
        <item x="0"/>
        <item x="1"/>
        <item t="default"/>
      </items>
    </pivotField>
    <pivotField compact="0" numFmtId="14" outline="0" showAll="0"/>
    <pivotField compact="0" outline="0" showAll="0"/>
    <pivotField compact="0" outline="0" showAll="0"/>
    <pivotField axis="axisPage" compact="0" outline="0" showAll="0">
      <items count="3">
        <item x="0"/>
        <item x="1"/>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6">
    <i>
      <x/>
    </i>
    <i>
      <x v="1"/>
    </i>
    <i>
      <x v="2"/>
    </i>
    <i>
      <x v="3"/>
    </i>
    <i>
      <x v="4"/>
    </i>
    <i t="grand">
      <x/>
    </i>
  </rowItems>
  <colFields count="1">
    <field x="5"/>
  </colFields>
  <colItems count="6">
    <i>
      <x/>
    </i>
    <i>
      <x v="1"/>
    </i>
    <i>
      <x v="2"/>
    </i>
    <i>
      <x v="3"/>
    </i>
    <i>
      <x v="4"/>
    </i>
    <i t="grand">
      <x/>
    </i>
  </colItems>
  <pageFields count="1">
    <pageField fld="9" hier="-1"/>
  </pageFields>
  <dataFields count="1">
    <dataField name="Count of Lead_ID_Fixed" fld="1" subtotal="count" baseField="0" baseItem="0"/>
  </dataFields>
  <chartFormats count="20">
    <chartFormat chart="1" format="5" series="1">
      <pivotArea type="data" outline="0" fieldPosition="0">
        <references count="2">
          <reference field="4294967294" count="1" selected="0">
            <x v="0"/>
          </reference>
          <reference field="5" count="1" selected="0">
            <x v="0"/>
          </reference>
        </references>
      </pivotArea>
    </chartFormat>
    <chartFormat chart="1" format="6" series="1">
      <pivotArea type="data" outline="0" fieldPosition="0">
        <references count="2">
          <reference field="4294967294" count="1" selected="0">
            <x v="0"/>
          </reference>
          <reference field="5" count="1" selected="0">
            <x v="1"/>
          </reference>
        </references>
      </pivotArea>
    </chartFormat>
    <chartFormat chart="1" format="7" series="1">
      <pivotArea type="data" outline="0" fieldPosition="0">
        <references count="2">
          <reference field="4294967294" count="1" selected="0">
            <x v="0"/>
          </reference>
          <reference field="5" count="1" selected="0">
            <x v="2"/>
          </reference>
        </references>
      </pivotArea>
    </chartFormat>
    <chartFormat chart="1" format="8" series="1">
      <pivotArea type="data" outline="0" fieldPosition="0">
        <references count="2">
          <reference field="4294967294" count="1" selected="0">
            <x v="0"/>
          </reference>
          <reference field="5" count="1" selected="0">
            <x v="3"/>
          </reference>
        </references>
      </pivotArea>
    </chartFormat>
    <chartFormat chart="1" format="9" series="1">
      <pivotArea type="data" outline="0" fieldPosition="0">
        <references count="2">
          <reference field="4294967294" count="1" selected="0">
            <x v="0"/>
          </reference>
          <reference field="5" count="1" selected="0">
            <x v="4"/>
          </reference>
        </references>
      </pivotArea>
    </chartFormat>
    <chartFormat chart="2" format="10" series="1">
      <pivotArea type="data" outline="0" fieldPosition="0">
        <references count="2">
          <reference field="4294967294" count="1" selected="0">
            <x v="0"/>
          </reference>
          <reference field="5" count="1" selected="0">
            <x v="0"/>
          </reference>
        </references>
      </pivotArea>
    </chartFormat>
    <chartFormat chart="2" format="11" series="1">
      <pivotArea type="data" outline="0" fieldPosition="0">
        <references count="2">
          <reference field="4294967294" count="1" selected="0">
            <x v="0"/>
          </reference>
          <reference field="5" count="1" selected="0">
            <x v="1"/>
          </reference>
        </references>
      </pivotArea>
    </chartFormat>
    <chartFormat chart="2" format="12" series="1">
      <pivotArea type="data" outline="0" fieldPosition="0">
        <references count="2">
          <reference field="4294967294" count="1" selected="0">
            <x v="0"/>
          </reference>
          <reference field="5" count="1" selected="0">
            <x v="2"/>
          </reference>
        </references>
      </pivotArea>
    </chartFormat>
    <chartFormat chart="2" format="13" series="1">
      <pivotArea type="data" outline="0" fieldPosition="0">
        <references count="2">
          <reference field="4294967294" count="1" selected="0">
            <x v="0"/>
          </reference>
          <reference field="5" count="1" selected="0">
            <x v="3"/>
          </reference>
        </references>
      </pivotArea>
    </chartFormat>
    <chartFormat chart="2" format="14" series="1">
      <pivotArea type="data" outline="0" fieldPosition="0">
        <references count="2">
          <reference field="4294967294" count="1" selected="0">
            <x v="0"/>
          </reference>
          <reference field="5" count="1" selected="0">
            <x v="4"/>
          </reference>
        </references>
      </pivotArea>
    </chartFormat>
    <chartFormat chart="3" format="15" series="1">
      <pivotArea type="data" outline="0" fieldPosition="0">
        <references count="2">
          <reference field="4294967294" count="1" selected="0">
            <x v="0"/>
          </reference>
          <reference field="5" count="1" selected="0">
            <x v="0"/>
          </reference>
        </references>
      </pivotArea>
    </chartFormat>
    <chartFormat chart="3" format="16" series="1">
      <pivotArea type="data" outline="0" fieldPosition="0">
        <references count="2">
          <reference field="4294967294" count="1" selected="0">
            <x v="0"/>
          </reference>
          <reference field="5" count="1" selected="0">
            <x v="1"/>
          </reference>
        </references>
      </pivotArea>
    </chartFormat>
    <chartFormat chart="3" format="17" series="1">
      <pivotArea type="data" outline="0" fieldPosition="0">
        <references count="2">
          <reference field="4294967294" count="1" selected="0">
            <x v="0"/>
          </reference>
          <reference field="5" count="1" selected="0">
            <x v="2"/>
          </reference>
        </references>
      </pivotArea>
    </chartFormat>
    <chartFormat chart="3" format="18" series="1">
      <pivotArea type="data" outline="0" fieldPosition="0">
        <references count="2">
          <reference field="4294967294" count="1" selected="0">
            <x v="0"/>
          </reference>
          <reference field="5" count="1" selected="0">
            <x v="3"/>
          </reference>
        </references>
      </pivotArea>
    </chartFormat>
    <chartFormat chart="3" format="19" series="1">
      <pivotArea type="data" outline="0" fieldPosition="0">
        <references count="2">
          <reference field="4294967294" count="1" selected="0">
            <x v="0"/>
          </reference>
          <reference field="5" count="1" selected="0">
            <x v="4"/>
          </reference>
        </references>
      </pivotArea>
    </chartFormat>
    <chartFormat chart="4" format="20" series="1">
      <pivotArea type="data" outline="0" fieldPosition="0">
        <references count="2">
          <reference field="4294967294" count="1" selected="0">
            <x v="0"/>
          </reference>
          <reference field="5" count="1" selected="0">
            <x v="0"/>
          </reference>
        </references>
      </pivotArea>
    </chartFormat>
    <chartFormat chart="4" format="21" series="1">
      <pivotArea type="data" outline="0" fieldPosition="0">
        <references count="2">
          <reference field="4294967294" count="1" selected="0">
            <x v="0"/>
          </reference>
          <reference field="5" count="1" selected="0">
            <x v="1"/>
          </reference>
        </references>
      </pivotArea>
    </chartFormat>
    <chartFormat chart="4" format="22" series="1">
      <pivotArea type="data" outline="0" fieldPosition="0">
        <references count="2">
          <reference field="4294967294" count="1" selected="0">
            <x v="0"/>
          </reference>
          <reference field="5" count="1" selected="0">
            <x v="2"/>
          </reference>
        </references>
      </pivotArea>
    </chartFormat>
    <chartFormat chart="4" format="23" series="1">
      <pivotArea type="data" outline="0" fieldPosition="0">
        <references count="2">
          <reference field="4294967294" count="1" selected="0">
            <x v="0"/>
          </reference>
          <reference field="5" count="1" selected="0">
            <x v="3"/>
          </reference>
        </references>
      </pivotArea>
    </chartFormat>
    <chartFormat chart="4" format="2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Clean" xr10:uid="{00000000-0013-0000-FFFF-FFFF01000000}" sourceName="Status_Clean">
  <pivotTables>
    <pivotTable tabId="12" name="PT_Status_Distribution"/>
    <pivotTable tabId="12" name="PT_City_Top10"/>
    <pivotTable tabId="12" name="PT_Segment_Conversion"/>
    <pivotTable tabId="12" name="PT_Weekday_Trend"/>
    <pivotTable tabId="12" name="PT_Monthly_Trend"/>
    <pivotTable tabId="12" name="PT_Agent_Performance"/>
    <pivotTable tabId="12" name="PT_Engagement_Level"/>
    <pivotTable tabId="12" name="PT_Conversion_Funnel"/>
    <pivotTable tabId="12" name="PT_Response_Speed"/>
    <pivotTable tabId="12" name="PivotTable2"/>
  </pivotTables>
  <data>
    <tabular pivotCacheId="1109675845">
      <items count="5">
        <i x="2" s="1"/>
        <i x="4"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Final" xr10:uid="{00000000-0013-0000-FFFF-FFFF02000000}" sourceName="City_Final">
  <pivotTables>
    <pivotTable tabId="12" name="PT_Status_Distribution"/>
    <pivotTable tabId="12" name="PT_City_Top10"/>
    <pivotTable tabId="12" name="PT_Segment_Conversion"/>
    <pivotTable tabId="12" name="PT_Conversion_Funnel"/>
    <pivotTable tabId="12" name="PT_Weekday_Trend"/>
    <pivotTable tabId="12" name="PT_Engagement_Level"/>
    <pivotTable tabId="12" name="PT_Monthly_Trend"/>
    <pivotTable tabId="12" name="PT_Agent_Performance"/>
    <pivotTable tabId="12" name="PT_Response_Speed"/>
    <pivotTable tabId="12" name="PivotTable2"/>
  </pivotTables>
  <data>
    <tabular pivotCacheId="1109675845">
      <items count="15">
        <i x="12" s="1"/>
        <i x="9" s="1"/>
        <i x="14" s="1"/>
        <i x="4" s="1"/>
        <i x="8" s="1"/>
        <i x="3" s="1"/>
        <i x="5" s="1"/>
        <i x="11" s="1"/>
        <i x="13" s="1"/>
        <i x="1" s="1"/>
        <i x="7" s="1"/>
        <i x="6" s="1"/>
        <i x="2" s="1"/>
        <i x="0"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egment" xr10:uid="{00000000-0013-0000-FFFF-FFFF03000000}" sourceName="Company_Segment">
  <pivotTables>
    <pivotTable tabId="12" name="PT_Status_Distribution"/>
    <pivotTable tabId="12" name="PT_City_Top10"/>
    <pivotTable tabId="12" name="PT_Response_Speed"/>
    <pivotTable tabId="12" name="PT_Segment_Conversion"/>
    <pivotTable tabId="12" name="PT_Weekday_Trend"/>
    <pivotTable tabId="12" name="PT_Monthly_Trend"/>
    <pivotTable tabId="12" name="PT_Agent_Performance"/>
    <pivotTable tabId="12" name="PT_Engagement_Level"/>
    <pivotTable tabId="12" name="PT_Conversion_Funnel"/>
    <pivotTable tabId="12" name="PivotTable2"/>
  </pivotTables>
  <data>
    <tabular pivotCacheId="1109675845">
      <items count="5">
        <i x="3" s="1"/>
        <i x="4"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Quarter" xr10:uid="{00000000-0013-0000-FFFF-FFFF04000000}" sourceName="Lead_Quarter">
  <pivotTables>
    <pivotTable tabId="12" name="PT_Status_Distribution"/>
    <pivotTable tabId="12" name="PT_City_Top10"/>
    <pivotTable tabId="12" name="PT_Segment_Conversion"/>
    <pivotTable tabId="12" name="PT_Monthly_Trend"/>
    <pivotTable tabId="12" name="PT_Agent_Performance"/>
    <pivotTable tabId="12" name="PT_Engagement_Level"/>
    <pivotTable tabId="12" name="PT_Conversion_Funnel"/>
    <pivotTable tabId="12" name="PT_Response_Speed"/>
    <pivotTable tabId="12" name="PT_Weekday_Trend"/>
    <pivotTable tabId="12" name="PivotTable2"/>
  </pivotTables>
  <data>
    <tabular pivotCacheId="1109675845">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Year" xr10:uid="{00000000-0013-0000-FFFF-FFFF05000000}" sourceName="Lead_Year">
  <pivotTables>
    <pivotTable tabId="12" name="PT_Status_Distribution"/>
    <pivotTable tabId="12" name="PT_City_Top10"/>
    <pivotTable tabId="12" name="PT_Segment_Conversion"/>
    <pivotTable tabId="12" name="PT_Monthly_Trend"/>
    <pivotTable tabId="12" name="PT_Agent_Performance"/>
    <pivotTable tabId="12" name="PT_Weekday_Trend"/>
    <pivotTable tabId="12" name="PT_Engagement_Level"/>
    <pivotTable tabId="12" name="PT_Conversion_Funnel"/>
    <pivotTable tabId="12" name="PT_Response_Speed"/>
    <pivotTable tabId="12" name="PivotTable2"/>
  </pivotTables>
  <data>
    <tabular pivotCacheId="1109675845">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Agent" xr10:uid="{00000000-0013-0000-FFFF-FFFF06000000}" sourceName="Assigned_Agent">
  <pivotTables>
    <pivotTable tabId="12" name="PT_Status_Distribution"/>
    <pivotTable tabId="12" name="PT_City_Top10"/>
    <pivotTable tabId="12" name="PT_Segment_Conversion"/>
    <pivotTable tabId="12" name="PT_Weekday_Trend"/>
    <pivotTable tabId="12" name="PT_Monthly_Trend"/>
    <pivotTable tabId="12" name="PT_Agent_Performance"/>
    <pivotTable tabId="12" name="PT_Engagement_Level"/>
    <pivotTable tabId="12" name="PT_Conversion_Funnel"/>
    <pivotTable tabId="12" name="PT_Response_Speed"/>
    <pivotTable tabId="12" name="PivotTable2"/>
  </pivotTables>
  <data>
    <tabular pivotCacheId="1109675845">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_Clean" xr10:uid="{00000000-0014-0000-FFFF-FFFF01000000}" cache="Slicer_Status_Clean" caption="Status_Clean" startItem="1" rowHeight="228600"/>
  <slicer name="City_Final" xr10:uid="{00000000-0014-0000-FFFF-FFFF02000000}" cache="Slicer_City_Final" caption="City_Final" rowHeight="228600"/>
  <slicer name="Company_Segment" xr10:uid="{00000000-0014-0000-FFFF-FFFF03000000}" cache="Slicer_Company_Segment" caption="Company_Segment" rowHeight="228600"/>
  <slicer name="Lead_Quarter" xr10:uid="{00000000-0014-0000-FFFF-FFFF04000000}" cache="Slicer_Lead_Quarter" caption="Lead_Quarter" rowHeight="228600"/>
  <slicer name="Lead_Year" xr10:uid="{00000000-0014-0000-FFFF-FFFF05000000}" cache="Slicer_Lead_Year" caption="Lead_Year" rowHeight="180975"/>
  <slicer name="Assigned_Agent" xr10:uid="{00000000-0014-0000-FFFF-FFFF06000000}" cache="Slicer_Assigned_Agent" caption="Assigned_Agent"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08BBE89-164B-4B44-B196-37679C67DB92}" name="Table8" displayName="Table8" ref="A1:E6" totalsRowShown="0" headerRowDxfId="26" headerRowBorderDxfId="24" tableBorderDxfId="25">
  <autoFilter ref="A1:E6" xr:uid="{308BBE89-164B-4B44-B196-37679C67DB92}"/>
  <tableColumns count="5">
    <tableColumn id="1" xr3:uid="{DD3C8F66-C916-4EEC-A843-2D55C53B2D4F}" name="Log"/>
    <tableColumn id="2" xr3:uid="{5F25B723-777D-41EE-BFAC-7358EB04E561}" name="Observation"/>
    <tableColumn id="3" xr3:uid="{6A719613-7451-48FA-9773-53C195931FBB}" name="Source"/>
    <tableColumn id="4" xr3:uid="{0F26A4DE-E706-46A6-97CA-5CFE6F44A178}" name="Insight"/>
    <tableColumn id="5" xr3:uid="{92278460-8367-4E9A-9A96-DD23C145B357}" name="Ac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comment="raw data to clean" ref="A1:J2551" totalsRowShown="0">
  <autoFilter ref="A1:J2551" xr:uid="{00000000-0009-0000-0100-000001000000}"/>
  <tableColumns count="10">
    <tableColumn id="1" xr3:uid="{00000000-0010-0000-0000-000001000000}" name="Lead_ID" dataDxfId="23"/>
    <tableColumn id="2" xr3:uid="{00000000-0010-0000-0000-000002000000}" name="Client_Name" dataDxfId="22"/>
    <tableColumn id="3" xr3:uid="{00000000-0010-0000-0000-000003000000}" name="Company_Segment"/>
    <tableColumn id="4" xr3:uid="{00000000-0010-0000-0000-000004000000}" name="City"/>
    <tableColumn id="5" xr3:uid="{00000000-0010-0000-0000-000005000000}" name="Assigned_Agent"/>
    <tableColumn id="6" xr3:uid="{00000000-0010-0000-0000-000006000000}" name="Lead_Date"/>
    <tableColumn id="7" xr3:uid="{00000000-0010-0000-0000-000007000000}" name="Status"/>
    <tableColumn id="8" xr3:uid="{00000000-0010-0000-0000-000008000000}" name="Response_Time"/>
    <tableColumn id="9" xr3:uid="{00000000-0010-0000-0000-000009000000}" name="Interaction_Count" dataDxfId="21"/>
    <tableColumn id="10" xr3:uid="{00000000-0010-0000-0000-00000A000000}" name="Target_Sales" dataDxf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1000000}" name="Table2" displayName="Table2" ref="A1:AK2551" totalsRowShown="0">
  <autoFilter ref="A1:AK2551" xr:uid="{00000000-0009-0000-0100-00000A000000}"/>
  <tableColumns count="37">
    <tableColumn id="1" xr3:uid="{00000000-0010-0000-0100-000001000000}" name="Lead_ID_Clean"/>
    <tableColumn id="2" xr3:uid="{00000000-0010-0000-0100-000002000000}" name="Lead_ID_Fixed"/>
    <tableColumn id="3" xr3:uid="{00000000-0010-0000-0100-000003000000}" name="Lead_ID_DupFlag"/>
    <tableColumn id="31" xr3:uid="{00000000-0010-0000-0100-00001F000000}" name="Keep_Record"/>
    <tableColumn id="4" xr3:uid="{00000000-0010-0000-0100-000004000000}" name="Client_Name_Clean"/>
    <tableColumn id="5" xr3:uid="{00000000-0010-0000-0100-000005000000}" name="Client_Name_Fixed"/>
    <tableColumn id="6" xr3:uid="{00000000-0010-0000-0100-000006000000}" name="Company_Segment"/>
    <tableColumn id="7" xr3:uid="{00000000-0010-0000-0100-000007000000}" name="City_Clean"/>
    <tableColumn id="8" xr3:uid="{00000000-0010-0000-0100-000008000000}" name="City_Mapping"/>
    <tableColumn id="9" xr3:uid="{00000000-0010-0000-0100-000009000000}" name="City_Final"/>
    <tableColumn id="10" xr3:uid="{00000000-0010-0000-0100-00000A000000}" name="Status_Norm"/>
    <tableColumn id="11" xr3:uid="{00000000-0010-0000-0100-00000B000000}" name="Status_Clean"/>
    <tableColumn id="35" xr3:uid="{00000000-0010-0000-0100-000023000000}" name="Is_Converted" dataDxfId="19">
      <calculatedColumnFormula>IF(UPPER(TRIM(Table2[[#This Row],[Status_Clean]]))="CONVERTED",1,0)</calculatedColumnFormula>
    </tableColumn>
    <tableColumn id="36" xr3:uid="{00000000-0010-0000-0100-000024000000}" name="Is_Engaged" dataDxfId="18">
      <calculatedColumnFormula>IF(ISNUMBER(MATCH(UPPER(TRIM(Table2[[#This Row],[Status_Clean]])),{"CONTACTED","QUALIFIED","CONVERTED"},0)),1,0)</calculatedColumnFormula>
    </tableColumn>
    <tableColumn id="37" xr3:uid="{00000000-0010-0000-0100-000025000000}" name="Stage_Order" dataDxfId="17">
      <calculatedColumnFormula array="1">_xlfn.SWITCH(UPPER(TRIM(Table2[[#This Row],[Status_Clean]])),"NEW",1,"CONTACTED",2,"QUALIFIED",3,"CONVERTED",4,"LOST",5,99)</calculatedColumnFormula>
    </tableColumn>
    <tableColumn id="12" xr3:uid="{00000000-0010-0000-0100-00000C000000}" name="Date_Raw"/>
    <tableColumn id="13" xr3:uid="{00000000-0010-0000-0100-00000D000000}" name="Date_NoDots"/>
    <tableColumn id="14" xr3:uid="{00000000-0010-0000-0100-00000E000000}" name="Date_NoDashes"/>
    <tableColumn id="15" xr3:uid="{00000000-0010-0000-0100-00000F000000}" name="Date_Converted"/>
    <tableColumn id="16" xr3:uid="{00000000-0010-0000-0100-000010000000}" name="Date_Valid"/>
    <tableColumn id="17" xr3:uid="{00000000-0010-0000-0100-000011000000}" name="Lead_Date_Final"/>
    <tableColumn id="18" xr3:uid="{00000000-0010-0000-0100-000012000000}" name="Lead_Month"/>
    <tableColumn id="19" xr3:uid="{00000000-0010-0000-0100-000013000000}" name="Lead_Year"/>
    <tableColumn id="20" xr3:uid="{00000000-0010-0000-0100-000014000000}" name="Lead_Quarter"/>
    <tableColumn id="21" xr3:uid="{00000000-0010-0000-0100-000015000000}" name="Lead_Weekday"/>
    <tableColumn id="22" xr3:uid="{00000000-0010-0000-0100-000016000000}" name="Response_Time"/>
    <tableColumn id="23" xr3:uid="{00000000-0010-0000-0100-000017000000}" name="Response_Time_Hours"/>
    <tableColumn id="34" xr3:uid="{00000000-0010-0000-0100-000022000000}" name="Response_Speed_Cat" dataDxfId="16">
      <calculatedColumnFormula array="1">_xlfn.LET(_xlpm.x,IFERROR(VALUE(Table2[[#This Row],[Response_Time_Hours]]),""),IF(_xlpm.x="","CHECK",_xlfn.IFS(_xlpm.x&lt;=1,"Immediate",_xlpm.x&lt;=6,"Fast",_xlpm.x&lt;=24,"Moderate",_xlpm.x&gt;24,"Delayed")))</calculatedColumnFormula>
    </tableColumn>
    <tableColumn id="24" xr3:uid="{00000000-0010-0000-0100-000018000000}" name="Interaction_Count_Final"/>
    <tableColumn id="33" xr3:uid="{00000000-0010-0000-0100-000021000000}" name="Engagement_Level" dataDxfId="15">
      <calculatedColumnFormula array="1">IF(Table2[[#This Row],[Interaction_Count_Final]]="","N/A",_xlfn.IFS(Table2[[#This Row],[Interaction_Count_Final]]&lt;=2,"Low",Table2[[#This Row],[Interaction_Count_Final]]&lt;=5,"Medium",Table2[[#This Row],[Interaction_Count_Final]]&gt;=6,"High",TRUE,"CHECK"))</calculatedColumnFormula>
    </tableColumn>
    <tableColumn id="25" xr3:uid="{00000000-0010-0000-0100-000019000000}" name="Sales_Tier"/>
    <tableColumn id="26" xr3:uid="{00000000-0010-0000-0100-00001A000000}" name="Sales_ Check"/>
    <tableColumn id="27" xr3:uid="{00000000-0010-0000-0100-00001B000000}" name="Column1"/>
    <tableColumn id="28" xr3:uid="{00000000-0010-0000-0100-00001C000000}" name="Original_Row_No"/>
    <tableColumn id="29" xr3:uid="{00000000-0010-0000-0100-00001D000000}" name="Latest_Lead_Date"/>
    <tableColumn id="30" xr3:uid="{00000000-0010-0000-0100-00001E000000}" name="Latest_Row_For_Lead"/>
    <tableColumn id="32" xr3:uid="{00000000-0010-0000-0100-000020000000}" name="REVIEW_AMBIGUOUS" dataDxfId="14">
      <calculatedColumnFormula array="1">_xlfn.LET(
  _xlpm.txt,TRIM(F2),
  _xlpm.norm,SUBSTITUTE(SUBSTITUTE(_xlpm.txt,"-","/"),".","/"),
  _xlpm.p,_xlfn.TEXTSPLIT(_xlpm.norm,"/"),
  _xlpm.a,VALUE(INDEX(_xlpm.p,1)),
  _xlpm.b,VALUE(INDEX(_xlpm.p,2)),
  IF(AND(_xlpm.a&lt;=12,_xlpm.b&lt;=12),"REVIEW_AMBIGUOUS","OK")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3" displayName="Table3" ref="A1:B3000" totalsRowShown="0">
  <autoFilter ref="A1:B3000" xr:uid="{00000000-0009-0000-0100-000002000000}"/>
  <tableColumns count="2">
    <tableColumn id="1" xr3:uid="{00000000-0010-0000-0300-000001000000}" name="City" dataDxfId="13"/>
    <tableColumn id="2" xr3:uid="{00000000-0010-0000-0300-000002000000}" name="Clean_Cit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A1:A3000" totalsRowShown="0">
  <autoFilter ref="A1:A3000" xr:uid="{00000000-0009-0000-0100-000004000000}"/>
  <tableColumns count="1">
    <tableColumn id="1" xr3:uid="{00000000-0010-0000-0400-000001000000}" name="Raw_Status (UPPER/TRIM)" dataDxfId="12">
      <calculatedColumnFormula>TRIM(UPPER(Table1[[#This Row],[Status]]))</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5" displayName="Table5" ref="C1:D14" totalsRowShown="0">
  <autoFilter ref="C1:D14" xr:uid="{00000000-0009-0000-0100-000005000000}"/>
  <tableColumns count="2">
    <tableColumn id="1" xr3:uid="{00000000-0010-0000-0500-000001000000}" name="Wrong_Status" dataDxfId="11"/>
    <tableColumn id="2" xr3:uid="{00000000-0010-0000-0500-000002000000}" name="Correct_Status" dataDxfId="10">
      <calculatedColumnFormula>TRIM(UPPER(Table1[[#This Row],[Status]]))</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CleanLeads" displayName="tbl_CleanLeads" ref="A1:AA2551" totalsRowShown="0" headerRowDxfId="9">
  <autoFilter ref="A1:AA2551" xr:uid="{00000000-0009-0000-0100-000003000000}"/>
  <tableColumns count="27">
    <tableColumn id="1" xr3:uid="{00000000-0010-0000-0200-000001000000}" name="Assigned_Agent"/>
    <tableColumn id="2" xr3:uid="{00000000-0010-0000-0200-000002000000}" name="Lead_ID_Fixed"/>
    <tableColumn id="3" xr3:uid="{00000000-0010-0000-0200-000003000000}" name="Client_Name_Fixed"/>
    <tableColumn id="4" xr3:uid="{00000000-0010-0000-0200-000004000000}" name="Company_Segment"/>
    <tableColumn id="5" xr3:uid="{00000000-0010-0000-0200-000005000000}" name="City_Final"/>
    <tableColumn id="6" xr3:uid="{00000000-0010-0000-0200-000006000000}" name="Status_Clean"/>
    <tableColumn id="7" xr3:uid="{00000000-0010-0000-0200-000007000000}" name="Lead_Date_Final" dataDxfId="8"/>
    <tableColumn id="21" xr3:uid="{00000000-0010-0000-0200-000015000000}" name="Lead_Month_No" dataDxfId="7">
      <calculatedColumnFormula>MONTH(tbl_CleanLeads[[#This Row],[Lead_Date_Final]])</calculatedColumnFormula>
    </tableColumn>
    <tableColumn id="8" xr3:uid="{00000000-0010-0000-0200-000008000000}" name="Lead_Month"/>
    <tableColumn id="9" xr3:uid="{00000000-0010-0000-0200-000009000000}" name="Lead_Year"/>
    <tableColumn id="10" xr3:uid="{00000000-0010-0000-0200-00000A000000}" name="Lead_Quarter"/>
    <tableColumn id="22" xr3:uid="{00000000-0010-0000-0200-000016000000}" name="Lead_Weekday_No" dataDxfId="6">
      <calculatedColumnFormula>WEEKDAY(tbl_CleanLeads[[#This Row],[Lead_Date_Final]],2)</calculatedColumnFormula>
    </tableColumn>
    <tableColumn id="11" xr3:uid="{00000000-0010-0000-0200-00000B000000}" name="Lead_Weekday"/>
    <tableColumn id="12" xr3:uid="{00000000-0010-0000-0200-00000C000000}" name="Response_Time_Hours"/>
    <tableColumn id="13" xr3:uid="{00000000-0010-0000-0200-00000D000000}" name="Target_Sales" dataDxfId="5"/>
    <tableColumn id="14" xr3:uid="{00000000-0010-0000-0200-00000E000000}" name="Interaction_Count_Final"/>
    <tableColumn id="15" xr3:uid="{00000000-0010-0000-0200-00000F000000}" name="Sales_Tier"/>
    <tableColumn id="16" xr3:uid="{00000000-0010-0000-0200-000010000000}" name="Is_Converted">
      <calculatedColumnFormula>IF(UPPER(TRIM(Table2[[#This Row],[Status_Clean]]))="CONVERTED",1,0)</calculatedColumnFormula>
    </tableColumn>
    <tableColumn id="17" xr3:uid="{00000000-0010-0000-0200-000011000000}" name="Is_Engaged">
      <calculatedColumnFormula>IF(ISNUMBER(MATCH(UPPER(TRIM(Table2[[#This Row],[Status_Clean]])),{"CONTACTED","QUALIFIED","CONVERTED"},0)),1,0)</calculatedColumnFormula>
    </tableColumn>
    <tableColumn id="18" xr3:uid="{00000000-0010-0000-0200-000012000000}" name="Stage_Order">
      <calculatedColumnFormula array="1">_xlfn.SWITCH(UPPER(TRIM(Table2[[#This Row],[Status_Clean]])),"NEW",1,"CONTACTED",2,"QUALIFIED",3,"CONVERTED",4,"LOST",5,99)</calculatedColumnFormula>
    </tableColumn>
    <tableColumn id="19" xr3:uid="{00000000-0010-0000-0200-000013000000}" name="Response_Speed_Cat"/>
    <tableColumn id="23" xr3:uid="{00000000-0010-0000-0200-000017000000}" name="Response_Bucket_6H" dataDxfId="4">
      <calculatedColumnFormula>FLOOR(tbl_CleanLeads[[#This Row],[Response_Time_Hours]],6)</calculatedColumnFormula>
    </tableColumn>
    <tableColumn id="20" xr3:uid="{00000000-0010-0000-0200-000014000000}" name="Engagement_Level">
      <calculatedColumnFormula array="1">IF(Table2[[#This Row],[Interaction_Count_Final]]="","N/A",_xlfn.IFS(Table2[[#This Row],[Interaction_Count_Final]]&lt;=2,"Low",Table2[[#This Row],[Interaction_Count_Final]]&lt;=5,"Medium",Table2[[#This Row],[Interaction_Count_Final]]&gt;=6,"High",TRUE,"CHECK"))</calculatedColumnFormula>
    </tableColumn>
    <tableColumn id="26" xr3:uid="{00000000-0010-0000-0200-00001A000000}" name="Duplicate Lead ID" dataDxfId="3">
      <calculatedColumnFormula>COUNTIF($A:$A,$A2)&gt;1</calculatedColumnFormula>
    </tableColumn>
    <tableColumn id="27" xr3:uid="{00000000-0010-0000-0200-00001B000000}" name="Delayed response" dataDxfId="2">
      <calculatedColumnFormula>tbl_CleanLeads[[#This Row],[Response_Time_Hours]]&gt;24</calculatedColumnFormula>
    </tableColumn>
    <tableColumn id="28" xr3:uid="{00000000-0010-0000-0200-00001C000000}" name="Very high response" dataDxfId="1">
      <calculatedColumnFormula>tbl_CleanLeads[[#This Row],[Response_Time_Hours]]&gt;72</calculatedColumnFormula>
    </tableColumn>
    <tableColumn id="29" xr3:uid="{00000000-0010-0000-0200-00001D000000}" name="Converted lead" dataDxfId="0">
      <calculatedColumnFormula>tbl_CleanLeads[[#This Row],[Status_Clean]]="Converted"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ead_Date_Final1" xr10:uid="{00000000-0013-0000-FFFF-FFFF07000000}" sourceName="Lead_Date_Final">
  <pivotTables>
    <pivotTable tabId="12" name="PT_Weekday_Trend"/>
  </pivotTables>
  <state minimalRefreshVersion="6" lastRefreshVersion="6" pivotCacheId="1109675845"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d_Date_Final 1" xr10:uid="{00000000-0014-0000-FFFF-FFFF07000000}" cache="NativeTimeline_Lead_Date_Final1" caption="Lead_Date_Final" level="2" selectionLevel="2" scrollPosition="2025-05-20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18"/>
  <sheetViews>
    <sheetView showGridLines="0" workbookViewId="0">
      <selection activeCell="L34" sqref="K34:L34"/>
    </sheetView>
  </sheetViews>
  <sheetFormatPr defaultColWidth="9.140625" defaultRowHeight="15"/>
  <cols>
    <col min="1" max="2" width="13.7109375" customWidth="1"/>
    <col min="3" max="6" width="15.85546875" customWidth="1"/>
    <col min="7" max="8" width="16" customWidth="1"/>
    <col min="9" max="10" width="14.85546875" customWidth="1"/>
    <col min="11" max="11" width="3" customWidth="1"/>
    <col min="12" max="12" width="23.5703125" bestFit="1" customWidth="1"/>
    <col min="13" max="13" width="38.85546875" bestFit="1" customWidth="1"/>
    <col min="14" max="14" width="11.140625" bestFit="1" customWidth="1"/>
    <col min="15" max="15" width="7.28515625" bestFit="1" customWidth="1"/>
  </cols>
  <sheetData>
    <row r="1" spans="1:22" ht="39" customHeight="1">
      <c r="A1" s="73" t="s">
        <v>0</v>
      </c>
      <c r="B1" s="74"/>
      <c r="C1" s="74"/>
      <c r="D1" s="74"/>
      <c r="E1" s="74"/>
      <c r="F1" s="74"/>
      <c r="G1" s="74"/>
      <c r="H1" s="74"/>
      <c r="I1" s="74"/>
      <c r="J1" s="74"/>
      <c r="K1" s="74"/>
      <c r="L1" s="74"/>
      <c r="M1" s="74"/>
      <c r="N1" s="74"/>
      <c r="O1" s="75"/>
      <c r="P1" s="70" t="s">
        <v>1</v>
      </c>
      <c r="Q1" s="71"/>
      <c r="R1" s="71"/>
      <c r="S1" s="71"/>
      <c r="T1" s="71"/>
      <c r="U1" s="71"/>
      <c r="V1" s="71"/>
    </row>
    <row r="2" spans="1:22" ht="15.75" customHeight="1">
      <c r="A2" s="76"/>
      <c r="B2" s="77"/>
      <c r="C2" s="77"/>
      <c r="D2" s="77"/>
      <c r="E2" s="77"/>
      <c r="F2" s="77"/>
      <c r="G2" s="77"/>
      <c r="H2" s="77"/>
      <c r="I2" s="77"/>
      <c r="J2" s="77"/>
      <c r="K2" s="77"/>
      <c r="L2" s="77"/>
      <c r="M2" s="77"/>
      <c r="N2" s="77"/>
      <c r="O2" s="78"/>
    </row>
    <row r="3" spans="1:22">
      <c r="L3" s="72" t="s">
        <v>2</v>
      </c>
      <c r="M3" s="72"/>
      <c r="N3" s="72"/>
      <c r="O3" s="72"/>
    </row>
    <row r="4" spans="1:22" ht="17.25" customHeight="1">
      <c r="A4" s="85" t="s">
        <v>3</v>
      </c>
      <c r="B4" s="86"/>
      <c r="C4" s="85" t="s">
        <v>4</v>
      </c>
      <c r="D4" s="86"/>
      <c r="E4" s="85" t="s">
        <v>5</v>
      </c>
      <c r="F4" s="86"/>
      <c r="G4" s="85" t="s">
        <v>6</v>
      </c>
      <c r="H4" s="86"/>
      <c r="I4" s="85" t="s">
        <v>7</v>
      </c>
      <c r="J4" s="86"/>
      <c r="L4" s="32" t="s">
        <v>8</v>
      </c>
      <c r="M4" s="32" t="s">
        <v>9</v>
      </c>
      <c r="N4" s="32" t="s">
        <v>10</v>
      </c>
      <c r="O4" s="27" t="s">
        <v>11</v>
      </c>
    </row>
    <row r="5" spans="1:22" ht="23.25" customHeight="1">
      <c r="A5" s="87">
        <f>Dashboard_Calcs!B2</f>
        <v>2550</v>
      </c>
      <c r="B5" s="88"/>
      <c r="C5" s="91">
        <f>Dashboard_Calcs!B4</f>
        <v>0.62901960784313726</v>
      </c>
      <c r="D5" s="92"/>
      <c r="E5" s="95">
        <f>Dashboard_Calcs!B5</f>
        <v>0.14980392156862746</v>
      </c>
      <c r="F5" s="96"/>
      <c r="G5" s="79" t="str">
        <f>Dashboard_Calcs!B6</f>
        <v>36 hrs</v>
      </c>
      <c r="H5" s="80"/>
      <c r="I5" s="83" t="str">
        <f>Dashboard_Calcs!B9</f>
        <v>$7,600,859</v>
      </c>
      <c r="J5" s="84"/>
      <c r="L5" s="53" t="s">
        <v>4</v>
      </c>
      <c r="M5" s="25" t="s">
        <v>12</v>
      </c>
      <c r="N5" s="25" t="s">
        <v>13</v>
      </c>
      <c r="O5" s="30" t="s">
        <v>14</v>
      </c>
    </row>
    <row r="6" spans="1:22" ht="12.75" customHeight="1">
      <c r="A6" s="89" t="s">
        <v>15</v>
      </c>
      <c r="B6" s="90"/>
      <c r="C6" s="93" t="s">
        <v>16</v>
      </c>
      <c r="D6" s="94"/>
      <c r="E6" s="81" t="s">
        <v>17</v>
      </c>
      <c r="F6" s="82"/>
      <c r="G6" s="81" t="s">
        <v>18</v>
      </c>
      <c r="H6" s="82"/>
      <c r="I6" s="81" t="s">
        <v>19</v>
      </c>
      <c r="J6" s="82"/>
      <c r="L6" s="53" t="s">
        <v>6</v>
      </c>
      <c r="M6" s="25" t="s">
        <v>20</v>
      </c>
      <c r="N6" s="25" t="s">
        <v>21</v>
      </c>
      <c r="O6" s="30" t="s">
        <v>22</v>
      </c>
    </row>
    <row r="7" spans="1:22" ht="14.25" customHeight="1">
      <c r="A7" s="97" t="str">
        <f>Dashboard_Calcs!C29</f>
        <v>OK</v>
      </c>
      <c r="B7" s="98"/>
      <c r="C7" s="99" t="str">
        <f>Dashboard_Calcs!C30</f>
        <v>GOOD</v>
      </c>
      <c r="D7" s="100"/>
      <c r="E7" s="101" t="str">
        <f>Dashboard_Calcs!C31</f>
        <v>TRACK</v>
      </c>
      <c r="F7" s="102"/>
      <c r="G7" s="101" t="str">
        <f>Dashboard_Calcs!C32</f>
        <v>POOR</v>
      </c>
      <c r="H7" s="102"/>
      <c r="I7" s="101" t="str">
        <f>Dashboard_Calcs!C33</f>
        <v>OK</v>
      </c>
      <c r="J7" s="102"/>
      <c r="L7" s="54" t="s">
        <v>5</v>
      </c>
      <c r="M7" s="26" t="s">
        <v>23</v>
      </c>
      <c r="N7" s="26"/>
      <c r="O7" s="31"/>
    </row>
    <row r="8" spans="1:22">
      <c r="A8" s="51"/>
      <c r="C8" s="52"/>
    </row>
    <row r="18" spans="7:7">
      <c r="G18" s="24"/>
    </row>
  </sheetData>
  <mergeCells count="23">
    <mergeCell ref="G4:H4"/>
    <mergeCell ref="I4:J4"/>
    <mergeCell ref="A7:B7"/>
    <mergeCell ref="C7:D7"/>
    <mergeCell ref="E7:F7"/>
    <mergeCell ref="G7:H7"/>
    <mergeCell ref="I7:J7"/>
    <mergeCell ref="P1:V1"/>
    <mergeCell ref="L3:O3"/>
    <mergeCell ref="A1:O2"/>
    <mergeCell ref="G5:H5"/>
    <mergeCell ref="G6:H6"/>
    <mergeCell ref="I5:J5"/>
    <mergeCell ref="I6:J6"/>
    <mergeCell ref="A4:B4"/>
    <mergeCell ref="A5:B5"/>
    <mergeCell ref="A6:B6"/>
    <mergeCell ref="C4:D4"/>
    <mergeCell ref="C5:D5"/>
    <mergeCell ref="C6:D6"/>
    <mergeCell ref="E4:F4"/>
    <mergeCell ref="E5:F5"/>
    <mergeCell ref="E6:F6"/>
  </mergeCells>
  <conditionalFormatting sqref="A7 C7 E7 G7 I7">
    <cfRule type="containsText" dxfId="31" priority="3" operator="containsText" text="POOR">
      <formula>NOT(ISERROR(SEARCH("POOR",A7)))</formula>
    </cfRule>
    <cfRule type="containsText" dxfId="30" priority="4" operator="containsText" text="WARNING">
      <formula>NOT(ISERROR(SEARCH("WARNING",A7)))</formula>
    </cfRule>
    <cfRule type="containsText" dxfId="29" priority="5" operator="containsText" text="GOOD">
      <formula>NOT(ISERROR(SEARCH("GOOD",A7)))</formula>
    </cfRule>
  </conditionalFormatting>
  <conditionalFormatting sqref="A7 C7 E7 G7 I7">
    <cfRule type="containsText" dxfId="28" priority="2" operator="containsText" text="TRACK">
      <formula>NOT(ISERROR(SEARCH("TRACK",A7)))</formula>
    </cfRule>
  </conditionalFormatting>
  <conditionalFormatting sqref="A7 C7 E7 G7 I7">
    <cfRule type="containsText" dxfId="27" priority="1" operator="containsText" text="OK">
      <formula>NOT(ISERROR(SEARCH("OK",A7)))</formula>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
  <sheetViews>
    <sheetView tabSelected="1" workbookViewId="0">
      <selection activeCell="A2" sqref="A2:A6"/>
    </sheetView>
  </sheetViews>
  <sheetFormatPr defaultRowHeight="15"/>
  <cols>
    <col min="1" max="1" width="6.85546875" customWidth="1"/>
    <col min="2" max="2" width="47.42578125" customWidth="1"/>
    <col min="3" max="3" width="45.5703125" bestFit="1" customWidth="1"/>
    <col min="4" max="4" width="96.28515625" customWidth="1"/>
    <col min="5" max="5" width="65.85546875" customWidth="1"/>
  </cols>
  <sheetData>
    <row r="1" spans="1:5">
      <c r="A1" s="106" t="s">
        <v>24</v>
      </c>
      <c r="B1" s="31" t="s">
        <v>25</v>
      </c>
      <c r="C1" s="31" t="s">
        <v>26</v>
      </c>
      <c r="D1" s="31" t="s">
        <v>27</v>
      </c>
      <c r="E1" s="31" t="s">
        <v>28</v>
      </c>
    </row>
    <row r="2" spans="1:5" ht="45.75">
      <c r="A2" s="5">
        <v>1</v>
      </c>
      <c r="B2" s="5" t="s">
        <v>29</v>
      </c>
      <c r="C2" t="s">
        <v>30</v>
      </c>
      <c r="D2" s="5" t="s">
        <v>31</v>
      </c>
      <c r="E2" s="5" t="s">
        <v>32</v>
      </c>
    </row>
    <row r="3" spans="1:5" ht="45.75">
      <c r="A3" s="5">
        <v>2</v>
      </c>
      <c r="B3" s="5" t="s">
        <v>33</v>
      </c>
      <c r="C3" s="5" t="s">
        <v>34</v>
      </c>
      <c r="D3" s="5" t="s">
        <v>35</v>
      </c>
      <c r="E3" s="5" t="s">
        <v>36</v>
      </c>
    </row>
    <row r="4" spans="1:5" ht="45.75">
      <c r="A4" s="5">
        <v>3</v>
      </c>
      <c r="B4" s="5" t="s">
        <v>37</v>
      </c>
      <c r="C4" t="s">
        <v>38</v>
      </c>
      <c r="D4" s="5" t="s">
        <v>39</v>
      </c>
      <c r="E4" s="5" t="s">
        <v>40</v>
      </c>
    </row>
    <row r="5" spans="1:5" ht="45.75">
      <c r="A5" s="5">
        <v>4</v>
      </c>
      <c r="B5" s="5" t="s">
        <v>41</v>
      </c>
      <c r="C5" t="s">
        <v>42</v>
      </c>
      <c r="D5" s="5" t="s">
        <v>43</v>
      </c>
      <c r="E5" s="5" t="s">
        <v>44</v>
      </c>
    </row>
    <row r="6" spans="1:5" ht="45.75">
      <c r="A6" s="5">
        <v>5</v>
      </c>
      <c r="B6" s="5" t="s">
        <v>45</v>
      </c>
      <c r="C6" s="5" t="s">
        <v>46</v>
      </c>
      <c r="D6" s="5" t="s">
        <v>47</v>
      </c>
      <c r="E6" s="5" t="s">
        <v>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551"/>
  <sheetViews>
    <sheetView workbookViewId="0">
      <selection activeCell="F7" sqref="F7"/>
    </sheetView>
  </sheetViews>
  <sheetFormatPr defaultColWidth="9.140625" defaultRowHeight="15"/>
  <cols>
    <col min="1" max="1" width="10.28515625" customWidth="1"/>
    <col min="2" max="2" width="14.7109375" customWidth="1"/>
    <col min="3" max="3" width="34.28515625" bestFit="1" customWidth="1"/>
    <col min="4" max="4" width="13.5703125" bestFit="1" customWidth="1"/>
    <col min="5" max="5" width="17.42578125" customWidth="1"/>
    <col min="6" max="6" width="18.42578125" bestFit="1" customWidth="1"/>
    <col min="7" max="7" width="11.5703125" bestFit="1" customWidth="1"/>
    <col min="8" max="8" width="17.140625" customWidth="1"/>
    <col min="9" max="9" width="19.42578125" style="7" customWidth="1"/>
    <col min="10" max="10" width="14.42578125" style="7" customWidth="1"/>
    <col min="11" max="11" width="9.140625" bestFit="1" customWidth="1"/>
    <col min="12" max="12" width="16.28515625" customWidth="1"/>
    <col min="13" max="13" width="16.140625" customWidth="1"/>
    <col min="14" max="14" width="18.5703125" customWidth="1"/>
    <col min="15" max="15" width="15" customWidth="1"/>
    <col min="16" max="16" width="20.7109375" customWidth="1"/>
    <col min="17" max="17" width="20.42578125" customWidth="1"/>
    <col min="18" max="18" width="30.7109375" customWidth="1"/>
    <col min="19" max="19" width="13.5703125" customWidth="1"/>
    <col min="20" max="20" width="15.5703125" customWidth="1"/>
    <col min="21" max="21" width="13" customWidth="1"/>
    <col min="22" max="22" width="14.85546875" customWidth="1"/>
    <col min="23" max="23" width="14.7109375" customWidth="1"/>
    <col min="24" max="24" width="14.85546875" customWidth="1"/>
    <col min="25" max="25" width="13.140625" customWidth="1"/>
    <col min="26" max="26" width="14.28515625" customWidth="1"/>
    <col min="27" max="27" width="18.42578125" customWidth="1"/>
    <col min="28" max="29" width="18" customWidth="1"/>
    <col min="30" max="30" width="17.7109375" customWidth="1"/>
    <col min="31" max="31" width="13" customWidth="1"/>
    <col min="32" max="32" width="18" customWidth="1"/>
    <col min="33" max="33" width="14.42578125" customWidth="1"/>
    <col min="34" max="34" width="12.42578125" customWidth="1"/>
    <col min="35" max="35" width="15.42578125" customWidth="1"/>
    <col min="36" max="36" width="16.7109375" customWidth="1"/>
    <col min="37" max="37" width="17.140625" customWidth="1"/>
    <col min="38" max="38" width="23.42578125" customWidth="1"/>
    <col min="39" max="39" width="22.85546875" customWidth="1"/>
    <col min="40" max="40" width="25.42578125" customWidth="1"/>
    <col min="41" max="41" width="21.42578125" customWidth="1"/>
    <col min="42" max="42" width="12.140625" customWidth="1"/>
    <col min="43" max="43" width="14.5703125" customWidth="1"/>
    <col min="44" max="44" width="11.140625" customWidth="1"/>
    <col min="45" max="45" width="18.85546875" customWidth="1"/>
    <col min="46" max="46" width="19.140625" customWidth="1"/>
    <col min="47" max="47" width="22.7109375" customWidth="1"/>
    <col min="48" max="48" width="22.85546875" customWidth="1"/>
  </cols>
  <sheetData>
    <row r="1" spans="1:10">
      <c r="A1" t="s">
        <v>49</v>
      </c>
      <c r="B1" t="s">
        <v>50</v>
      </c>
      <c r="C1" t="s">
        <v>51</v>
      </c>
      <c r="D1" t="s">
        <v>52</v>
      </c>
      <c r="E1" s="55" t="s">
        <v>53</v>
      </c>
      <c r="F1" t="s">
        <v>54</v>
      </c>
      <c r="G1" t="s">
        <v>55</v>
      </c>
      <c r="H1" t="s">
        <v>56</v>
      </c>
      <c r="I1" s="7" t="s">
        <v>57</v>
      </c>
      <c r="J1" s="69" t="s">
        <v>58</v>
      </c>
    </row>
    <row r="2" spans="1:10">
      <c r="A2" t="s">
        <v>59</v>
      </c>
      <c r="B2" t="s">
        <v>60</v>
      </c>
      <c r="C2" t="s">
        <v>61</v>
      </c>
      <c r="D2" t="s">
        <v>62</v>
      </c>
      <c r="E2" t="s">
        <v>63</v>
      </c>
      <c r="F2" s="1">
        <v>45272</v>
      </c>
      <c r="G2" t="s">
        <v>64</v>
      </c>
      <c r="H2" t="s">
        <v>65</v>
      </c>
      <c r="I2" s="7">
        <v>18</v>
      </c>
      <c r="J2" s="7">
        <v>2273.4699999999998</v>
      </c>
    </row>
    <row r="3" spans="1:10">
      <c r="A3" t="s">
        <v>66</v>
      </c>
      <c r="B3" t="s">
        <v>67</v>
      </c>
      <c r="C3" t="s">
        <v>68</v>
      </c>
      <c r="D3" t="s">
        <v>69</v>
      </c>
      <c r="E3" t="s">
        <v>70</v>
      </c>
      <c r="F3" s="1">
        <v>45574</v>
      </c>
      <c r="G3" t="s">
        <v>71</v>
      </c>
      <c r="H3" t="s">
        <v>72</v>
      </c>
      <c r="I3" s="7">
        <v>37</v>
      </c>
      <c r="J3" s="7">
        <v>3979.72</v>
      </c>
    </row>
    <row r="4" spans="1:10">
      <c r="A4" t="s">
        <v>73</v>
      </c>
      <c r="B4" t="s">
        <v>74</v>
      </c>
      <c r="C4" t="s">
        <v>75</v>
      </c>
      <c r="D4" t="s">
        <v>76</v>
      </c>
      <c r="E4" t="s">
        <v>63</v>
      </c>
      <c r="F4" s="1">
        <v>45465</v>
      </c>
      <c r="G4" t="s">
        <v>77</v>
      </c>
      <c r="H4">
        <v>54.8</v>
      </c>
      <c r="I4" s="7">
        <v>10</v>
      </c>
      <c r="J4" s="7">
        <v>3016.59</v>
      </c>
    </row>
    <row r="5" spans="1:10">
      <c r="A5" t="s">
        <v>78</v>
      </c>
      <c r="B5" t="s">
        <v>79</v>
      </c>
      <c r="C5" t="s">
        <v>80</v>
      </c>
      <c r="D5" t="s">
        <v>81</v>
      </c>
      <c r="E5" t="s">
        <v>63</v>
      </c>
      <c r="F5" s="2">
        <v>45330</v>
      </c>
      <c r="G5" t="s">
        <v>82</v>
      </c>
      <c r="H5">
        <v>68.400000000000006</v>
      </c>
      <c r="I5" s="7">
        <v>9</v>
      </c>
      <c r="J5" s="7">
        <v>4721.1499999999996</v>
      </c>
    </row>
    <row r="6" spans="1:10">
      <c r="A6" t="s">
        <v>83</v>
      </c>
      <c r="B6" t="s">
        <v>84</v>
      </c>
      <c r="C6" t="s">
        <v>61</v>
      </c>
      <c r="D6" t="s">
        <v>85</v>
      </c>
      <c r="E6" t="s">
        <v>70</v>
      </c>
      <c r="F6" t="s">
        <v>86</v>
      </c>
      <c r="G6" t="s">
        <v>64</v>
      </c>
      <c r="H6">
        <v>28.6</v>
      </c>
      <c r="I6" s="7">
        <v>37</v>
      </c>
      <c r="J6" s="7">
        <v>1573.7</v>
      </c>
    </row>
    <row r="7" spans="1:10">
      <c r="A7" t="s">
        <v>87</v>
      </c>
      <c r="B7" t="s">
        <v>88</v>
      </c>
      <c r="C7" t="s">
        <v>68</v>
      </c>
      <c r="D7" t="s">
        <v>89</v>
      </c>
      <c r="E7" t="s">
        <v>90</v>
      </c>
      <c r="F7" t="s">
        <v>91</v>
      </c>
      <c r="G7" t="s">
        <v>92</v>
      </c>
      <c r="H7" t="s">
        <v>93</v>
      </c>
      <c r="I7" s="7">
        <v>35</v>
      </c>
      <c r="J7" s="7">
        <v>2406.8200000000002</v>
      </c>
    </row>
    <row r="8" spans="1:10">
      <c r="A8" t="s">
        <v>94</v>
      </c>
      <c r="B8" t="s">
        <v>95</v>
      </c>
      <c r="C8" t="s">
        <v>68</v>
      </c>
      <c r="D8" t="s">
        <v>96</v>
      </c>
      <c r="E8" t="s">
        <v>70</v>
      </c>
      <c r="F8" s="1">
        <v>45200</v>
      </c>
      <c r="G8" t="s">
        <v>97</v>
      </c>
      <c r="H8" t="s">
        <v>98</v>
      </c>
      <c r="I8" s="7">
        <v>19</v>
      </c>
      <c r="J8" s="7">
        <v>2829.99</v>
      </c>
    </row>
    <row r="9" spans="1:10">
      <c r="A9" t="s">
        <v>99</v>
      </c>
      <c r="B9" t="s">
        <v>100</v>
      </c>
      <c r="C9" t="s">
        <v>68</v>
      </c>
      <c r="D9" t="s">
        <v>101</v>
      </c>
      <c r="E9" t="s">
        <v>102</v>
      </c>
      <c r="F9" s="1">
        <v>44997</v>
      </c>
      <c r="G9" t="s">
        <v>103</v>
      </c>
      <c r="H9">
        <v>64.599999999999994</v>
      </c>
      <c r="I9" s="7">
        <v>29</v>
      </c>
      <c r="J9" s="7">
        <v>1795.24</v>
      </c>
    </row>
    <row r="10" spans="1:10">
      <c r="A10" t="s">
        <v>104</v>
      </c>
      <c r="B10" t="s">
        <v>105</v>
      </c>
      <c r="C10" t="s">
        <v>61</v>
      </c>
      <c r="D10" t="s">
        <v>106</v>
      </c>
      <c r="E10" t="s">
        <v>102</v>
      </c>
      <c r="F10" s="1">
        <v>45390</v>
      </c>
      <c r="G10" t="s">
        <v>107</v>
      </c>
      <c r="H10" t="s">
        <v>108</v>
      </c>
      <c r="I10" s="7">
        <v>18</v>
      </c>
      <c r="J10" s="7">
        <v>1708.81</v>
      </c>
    </row>
    <row r="11" spans="1:10">
      <c r="A11" t="s">
        <v>109</v>
      </c>
      <c r="B11" t="s">
        <v>110</v>
      </c>
      <c r="C11" t="s">
        <v>80</v>
      </c>
      <c r="D11" t="s">
        <v>111</v>
      </c>
      <c r="E11" t="s">
        <v>63</v>
      </c>
      <c r="F11" t="s">
        <v>112</v>
      </c>
      <c r="G11" t="s">
        <v>113</v>
      </c>
      <c r="H11" t="s">
        <v>114</v>
      </c>
      <c r="I11" s="7">
        <v>12</v>
      </c>
      <c r="J11" s="7">
        <v>3502.64</v>
      </c>
    </row>
    <row r="12" spans="1:10">
      <c r="A12" t="s">
        <v>115</v>
      </c>
      <c r="B12" t="s">
        <v>116</v>
      </c>
      <c r="C12" t="s">
        <v>68</v>
      </c>
      <c r="D12" t="s">
        <v>117</v>
      </c>
      <c r="E12" t="s">
        <v>102</v>
      </c>
      <c r="F12" t="s">
        <v>118</v>
      </c>
      <c r="G12" t="s">
        <v>119</v>
      </c>
      <c r="H12">
        <v>34</v>
      </c>
      <c r="I12" s="7">
        <v>1</v>
      </c>
      <c r="J12" s="7">
        <v>1660.75</v>
      </c>
    </row>
    <row r="13" spans="1:10">
      <c r="A13" t="s">
        <v>120</v>
      </c>
      <c r="B13" t="s">
        <v>121</v>
      </c>
      <c r="C13" t="s">
        <v>122</v>
      </c>
      <c r="D13" t="s">
        <v>123</v>
      </c>
      <c r="E13" t="s">
        <v>70</v>
      </c>
      <c r="F13" t="s">
        <v>124</v>
      </c>
      <c r="G13" t="s">
        <v>125</v>
      </c>
      <c r="H13" t="s">
        <v>126</v>
      </c>
      <c r="I13" s="7">
        <v>48</v>
      </c>
      <c r="J13" s="7">
        <v>2399.64</v>
      </c>
    </row>
    <row r="14" spans="1:10">
      <c r="A14" t="s">
        <v>127</v>
      </c>
      <c r="B14" t="s">
        <v>128</v>
      </c>
      <c r="C14" t="s">
        <v>122</v>
      </c>
      <c r="D14" t="s">
        <v>129</v>
      </c>
      <c r="E14" t="s">
        <v>102</v>
      </c>
      <c r="F14" s="1">
        <v>45195</v>
      </c>
      <c r="G14" t="s">
        <v>97</v>
      </c>
      <c r="H14" t="s">
        <v>130</v>
      </c>
      <c r="I14" s="7">
        <v>26</v>
      </c>
      <c r="J14" s="7">
        <v>4663.28</v>
      </c>
    </row>
    <row r="15" spans="1:10">
      <c r="A15" t="s">
        <v>131</v>
      </c>
      <c r="B15" t="s">
        <v>132</v>
      </c>
      <c r="C15" t="s">
        <v>61</v>
      </c>
      <c r="D15" t="s">
        <v>133</v>
      </c>
      <c r="E15" t="s">
        <v>63</v>
      </c>
      <c r="F15" s="2">
        <v>45535</v>
      </c>
      <c r="G15" t="s">
        <v>134</v>
      </c>
      <c r="H15" t="s">
        <v>135</v>
      </c>
      <c r="I15" s="7">
        <v>33</v>
      </c>
      <c r="J15" s="7">
        <v>1184.3</v>
      </c>
    </row>
    <row r="16" spans="1:10">
      <c r="A16" t="s">
        <v>136</v>
      </c>
      <c r="B16" t="s">
        <v>137</v>
      </c>
      <c r="C16" t="s">
        <v>122</v>
      </c>
      <c r="D16" t="s">
        <v>129</v>
      </c>
      <c r="E16" t="s">
        <v>70</v>
      </c>
      <c r="F16" s="1">
        <v>45465</v>
      </c>
      <c r="G16" t="s">
        <v>107</v>
      </c>
      <c r="H16" t="s">
        <v>138</v>
      </c>
      <c r="I16" s="7" t="s">
        <v>139</v>
      </c>
      <c r="J16" s="7">
        <v>3250.2</v>
      </c>
    </row>
    <row r="17" spans="1:10">
      <c r="A17" t="s">
        <v>140</v>
      </c>
      <c r="B17" t="s">
        <v>141</v>
      </c>
      <c r="C17" t="s">
        <v>122</v>
      </c>
      <c r="D17" t="s">
        <v>142</v>
      </c>
      <c r="E17" t="s">
        <v>63</v>
      </c>
      <c r="F17" s="1">
        <v>45282</v>
      </c>
      <c r="G17" t="s">
        <v>143</v>
      </c>
      <c r="H17" t="s">
        <v>144</v>
      </c>
      <c r="I17" s="7">
        <v>29</v>
      </c>
      <c r="J17" s="7">
        <v>4161.12</v>
      </c>
    </row>
    <row r="18" spans="1:10">
      <c r="A18" t="s">
        <v>145</v>
      </c>
      <c r="B18" t="s">
        <v>146</v>
      </c>
      <c r="C18" t="s">
        <v>68</v>
      </c>
      <c r="D18" t="s">
        <v>147</v>
      </c>
      <c r="E18" t="s">
        <v>102</v>
      </c>
      <c r="F18" t="s">
        <v>148</v>
      </c>
      <c r="G18" t="s">
        <v>113</v>
      </c>
      <c r="H18" t="s">
        <v>149</v>
      </c>
      <c r="I18" s="7">
        <v>9</v>
      </c>
      <c r="J18" s="7">
        <v>2663.26</v>
      </c>
    </row>
    <row r="19" spans="1:10">
      <c r="A19" t="s">
        <v>150</v>
      </c>
      <c r="B19" t="s">
        <v>151</v>
      </c>
      <c r="C19" t="s">
        <v>122</v>
      </c>
      <c r="D19" t="s">
        <v>152</v>
      </c>
      <c r="E19" t="s">
        <v>70</v>
      </c>
      <c r="F19" s="1">
        <v>45455</v>
      </c>
      <c r="G19" t="s">
        <v>153</v>
      </c>
      <c r="H19">
        <v>18.3</v>
      </c>
      <c r="I19" s="7">
        <v>48</v>
      </c>
      <c r="J19" s="7">
        <v>3262.22</v>
      </c>
    </row>
    <row r="20" spans="1:10">
      <c r="A20" t="s">
        <v>154</v>
      </c>
      <c r="B20" t="s">
        <v>155</v>
      </c>
      <c r="C20" t="s">
        <v>68</v>
      </c>
      <c r="D20" t="s">
        <v>156</v>
      </c>
      <c r="E20" t="s">
        <v>63</v>
      </c>
      <c r="F20" s="1">
        <v>44938</v>
      </c>
      <c r="G20" t="s">
        <v>103</v>
      </c>
      <c r="H20" t="s">
        <v>157</v>
      </c>
      <c r="I20" s="7">
        <v>11</v>
      </c>
      <c r="J20" s="7">
        <v>4363.7</v>
      </c>
    </row>
    <row r="21" spans="1:10">
      <c r="A21" t="s">
        <v>158</v>
      </c>
      <c r="B21" t="s">
        <v>159</v>
      </c>
      <c r="C21" t="s">
        <v>122</v>
      </c>
      <c r="D21" t="s">
        <v>160</v>
      </c>
      <c r="E21" t="s">
        <v>70</v>
      </c>
      <c r="F21" s="1">
        <v>45419</v>
      </c>
      <c r="G21" t="s">
        <v>161</v>
      </c>
      <c r="H21" t="s">
        <v>162</v>
      </c>
      <c r="I21" s="7">
        <v>9</v>
      </c>
      <c r="J21" s="7">
        <v>3789.54</v>
      </c>
    </row>
    <row r="22" spans="1:10">
      <c r="A22" t="s">
        <v>163</v>
      </c>
      <c r="B22" t="s">
        <v>164</v>
      </c>
      <c r="C22" t="s">
        <v>61</v>
      </c>
      <c r="D22" t="s">
        <v>165</v>
      </c>
      <c r="E22" t="s">
        <v>70</v>
      </c>
      <c r="F22" s="1">
        <v>45573</v>
      </c>
      <c r="G22" t="s">
        <v>166</v>
      </c>
      <c r="H22" t="s">
        <v>167</v>
      </c>
      <c r="I22" s="7" t="s">
        <v>168</v>
      </c>
      <c r="J22" s="7">
        <v>4889.42</v>
      </c>
    </row>
    <row r="23" spans="1:10">
      <c r="A23" t="s">
        <v>169</v>
      </c>
      <c r="B23" t="s">
        <v>170</v>
      </c>
      <c r="C23" t="s">
        <v>61</v>
      </c>
      <c r="D23" t="s">
        <v>171</v>
      </c>
      <c r="E23" t="s">
        <v>102</v>
      </c>
      <c r="F23" t="s">
        <v>172</v>
      </c>
      <c r="G23" t="s">
        <v>173</v>
      </c>
      <c r="H23" t="s">
        <v>174</v>
      </c>
      <c r="I23" s="7">
        <v>8</v>
      </c>
      <c r="J23" s="7">
        <v>2034.67</v>
      </c>
    </row>
    <row r="24" spans="1:10">
      <c r="A24" t="s">
        <v>175</v>
      </c>
      <c r="B24" t="s">
        <v>176</v>
      </c>
      <c r="C24" t="s">
        <v>68</v>
      </c>
      <c r="D24" t="s">
        <v>177</v>
      </c>
      <c r="E24" t="s">
        <v>102</v>
      </c>
      <c r="F24" s="1">
        <v>45127</v>
      </c>
      <c r="G24" t="s">
        <v>178</v>
      </c>
      <c r="H24">
        <v>48.9</v>
      </c>
      <c r="I24" s="7">
        <v>26</v>
      </c>
      <c r="J24" s="7">
        <v>2341.9499999999998</v>
      </c>
    </row>
    <row r="25" spans="1:10">
      <c r="A25" t="s">
        <v>179</v>
      </c>
      <c r="B25" t="s">
        <v>180</v>
      </c>
      <c r="C25" t="s">
        <v>80</v>
      </c>
      <c r="D25" t="s">
        <v>171</v>
      </c>
      <c r="E25" t="s">
        <v>70</v>
      </c>
      <c r="F25" t="s">
        <v>181</v>
      </c>
      <c r="G25" t="s">
        <v>182</v>
      </c>
      <c r="H25" t="s">
        <v>183</v>
      </c>
      <c r="I25" s="7">
        <v>14</v>
      </c>
      <c r="J25" s="7">
        <v>1635.16</v>
      </c>
    </row>
    <row r="26" spans="1:10">
      <c r="A26" t="s">
        <v>184</v>
      </c>
      <c r="B26" t="s">
        <v>185</v>
      </c>
      <c r="C26" t="s">
        <v>61</v>
      </c>
      <c r="D26" t="s">
        <v>111</v>
      </c>
      <c r="E26" t="s">
        <v>102</v>
      </c>
      <c r="F26" t="s">
        <v>186</v>
      </c>
      <c r="G26" t="s">
        <v>187</v>
      </c>
      <c r="H26" t="s">
        <v>188</v>
      </c>
      <c r="I26" s="7">
        <v>40</v>
      </c>
      <c r="J26" s="7">
        <v>1372.23</v>
      </c>
    </row>
    <row r="27" spans="1:10">
      <c r="A27" t="s">
        <v>189</v>
      </c>
      <c r="B27" t="s">
        <v>190</v>
      </c>
      <c r="C27" t="s">
        <v>75</v>
      </c>
      <c r="D27" t="s">
        <v>191</v>
      </c>
      <c r="E27" t="s">
        <v>90</v>
      </c>
      <c r="F27" t="s">
        <v>192</v>
      </c>
      <c r="G27" t="s">
        <v>193</v>
      </c>
      <c r="H27" t="s">
        <v>194</v>
      </c>
      <c r="I27" s="7">
        <v>35</v>
      </c>
      <c r="J27" s="7">
        <v>1104.8900000000001</v>
      </c>
    </row>
    <row r="28" spans="1:10">
      <c r="A28" t="s">
        <v>195</v>
      </c>
      <c r="B28" t="s">
        <v>196</v>
      </c>
      <c r="C28" t="s">
        <v>122</v>
      </c>
      <c r="D28" t="s">
        <v>81</v>
      </c>
      <c r="E28" t="s">
        <v>63</v>
      </c>
      <c r="F28" t="s">
        <v>197</v>
      </c>
      <c r="G28" t="s">
        <v>92</v>
      </c>
      <c r="H28">
        <v>67</v>
      </c>
      <c r="I28" s="7">
        <v>43</v>
      </c>
      <c r="J28" s="7">
        <v>3432.11</v>
      </c>
    </row>
    <row r="29" spans="1:10">
      <c r="A29" t="s">
        <v>198</v>
      </c>
      <c r="B29" t="s">
        <v>199</v>
      </c>
      <c r="C29" t="s">
        <v>68</v>
      </c>
      <c r="D29" t="s">
        <v>177</v>
      </c>
      <c r="E29" t="s">
        <v>90</v>
      </c>
      <c r="F29" t="s">
        <v>200</v>
      </c>
      <c r="G29" t="s">
        <v>201</v>
      </c>
      <c r="H29" t="s">
        <v>202</v>
      </c>
      <c r="I29" s="7">
        <v>17</v>
      </c>
      <c r="J29" s="7">
        <v>4947.5200000000004</v>
      </c>
    </row>
    <row r="30" spans="1:10">
      <c r="A30" t="s">
        <v>203</v>
      </c>
      <c r="B30" t="s">
        <v>204</v>
      </c>
      <c r="C30" t="s">
        <v>61</v>
      </c>
      <c r="D30" t="s">
        <v>81</v>
      </c>
      <c r="E30" t="s">
        <v>70</v>
      </c>
      <c r="F30" s="1">
        <v>45146</v>
      </c>
      <c r="G30" t="s">
        <v>82</v>
      </c>
      <c r="H30" t="s">
        <v>205</v>
      </c>
      <c r="I30" s="7">
        <v>8</v>
      </c>
      <c r="J30" s="7">
        <v>3321.74</v>
      </c>
    </row>
    <row r="31" spans="1:10">
      <c r="A31" t="s">
        <v>206</v>
      </c>
      <c r="B31" t="s">
        <v>207</v>
      </c>
      <c r="C31" t="s">
        <v>122</v>
      </c>
      <c r="D31" t="s">
        <v>208</v>
      </c>
      <c r="E31" t="s">
        <v>102</v>
      </c>
      <c r="F31" s="1">
        <v>45481</v>
      </c>
      <c r="G31" t="s">
        <v>119</v>
      </c>
      <c r="H31" t="s">
        <v>209</v>
      </c>
      <c r="I31" s="7">
        <v>22</v>
      </c>
      <c r="J31" s="7">
        <v>4178.08</v>
      </c>
    </row>
    <row r="32" spans="1:10">
      <c r="A32" t="s">
        <v>210</v>
      </c>
      <c r="B32" t="s">
        <v>211</v>
      </c>
      <c r="C32" t="s">
        <v>75</v>
      </c>
      <c r="D32" t="s">
        <v>133</v>
      </c>
      <c r="E32" t="s">
        <v>63</v>
      </c>
      <c r="F32" t="s">
        <v>212</v>
      </c>
      <c r="G32" t="s">
        <v>213</v>
      </c>
      <c r="H32">
        <v>62.5</v>
      </c>
      <c r="I32" s="7">
        <v>5</v>
      </c>
      <c r="J32" s="7">
        <v>3857.12</v>
      </c>
    </row>
    <row r="33" spans="1:10">
      <c r="A33" t="s">
        <v>214</v>
      </c>
      <c r="B33" t="s">
        <v>215</v>
      </c>
      <c r="C33" t="s">
        <v>68</v>
      </c>
      <c r="D33" t="s">
        <v>85</v>
      </c>
      <c r="E33" t="s">
        <v>63</v>
      </c>
      <c r="F33" t="s">
        <v>216</v>
      </c>
      <c r="G33" t="s">
        <v>119</v>
      </c>
      <c r="H33" t="s">
        <v>217</v>
      </c>
      <c r="I33" s="7">
        <v>49</v>
      </c>
      <c r="J33" s="7">
        <v>3943.41</v>
      </c>
    </row>
    <row r="34" spans="1:10">
      <c r="A34" t="s">
        <v>218</v>
      </c>
      <c r="B34" t="s">
        <v>219</v>
      </c>
      <c r="C34" t="s">
        <v>68</v>
      </c>
      <c r="D34" t="s">
        <v>156</v>
      </c>
      <c r="E34" t="s">
        <v>63</v>
      </c>
      <c r="F34" s="1">
        <v>45179</v>
      </c>
      <c r="G34" t="s">
        <v>119</v>
      </c>
      <c r="H34">
        <v>45.9</v>
      </c>
      <c r="I34" s="7">
        <v>15</v>
      </c>
      <c r="J34" s="7">
        <v>1886.04</v>
      </c>
    </row>
    <row r="35" spans="1:10">
      <c r="A35" t="s">
        <v>220</v>
      </c>
      <c r="B35" t="s">
        <v>221</v>
      </c>
      <c r="C35" t="s">
        <v>80</v>
      </c>
      <c r="D35" t="s">
        <v>222</v>
      </c>
      <c r="E35" t="s">
        <v>90</v>
      </c>
      <c r="F35" s="1">
        <v>45260</v>
      </c>
      <c r="G35" t="s">
        <v>193</v>
      </c>
      <c r="H35" t="s">
        <v>223</v>
      </c>
      <c r="I35" s="7">
        <v>27</v>
      </c>
      <c r="J35" s="7">
        <v>2905.85</v>
      </c>
    </row>
    <row r="36" spans="1:10">
      <c r="A36" t="s">
        <v>224</v>
      </c>
      <c r="B36" t="s">
        <v>225</v>
      </c>
      <c r="C36" t="s">
        <v>122</v>
      </c>
      <c r="D36" t="s">
        <v>142</v>
      </c>
      <c r="E36" t="s">
        <v>102</v>
      </c>
      <c r="F36" s="2">
        <v>45463</v>
      </c>
      <c r="G36" t="s">
        <v>193</v>
      </c>
      <c r="H36">
        <v>1.7</v>
      </c>
      <c r="I36" s="7">
        <v>-3</v>
      </c>
      <c r="J36" s="7">
        <v>3593.33</v>
      </c>
    </row>
    <row r="37" spans="1:10">
      <c r="A37" t="s">
        <v>226</v>
      </c>
      <c r="B37" t="s">
        <v>227</v>
      </c>
      <c r="C37" t="s">
        <v>68</v>
      </c>
      <c r="D37" t="s">
        <v>81</v>
      </c>
      <c r="E37" t="s">
        <v>70</v>
      </c>
      <c r="F37" t="s">
        <v>228</v>
      </c>
      <c r="G37" t="s">
        <v>77</v>
      </c>
      <c r="H37">
        <v>40</v>
      </c>
      <c r="I37" s="7">
        <v>36</v>
      </c>
      <c r="J37" s="7">
        <v>2647.98</v>
      </c>
    </row>
    <row r="38" spans="1:10">
      <c r="A38" t="s">
        <v>229</v>
      </c>
      <c r="B38" t="s">
        <v>230</v>
      </c>
      <c r="C38" t="s">
        <v>61</v>
      </c>
      <c r="D38" t="s">
        <v>231</v>
      </c>
      <c r="E38" t="s">
        <v>90</v>
      </c>
      <c r="F38" s="1">
        <v>45082</v>
      </c>
      <c r="G38" t="s">
        <v>182</v>
      </c>
      <c r="H38">
        <v>64.5</v>
      </c>
      <c r="I38" s="7" t="s">
        <v>232</v>
      </c>
      <c r="J38" s="7">
        <v>2595.9299999999998</v>
      </c>
    </row>
    <row r="39" spans="1:10">
      <c r="A39" t="s">
        <v>233</v>
      </c>
      <c r="B39" t="s">
        <v>234</v>
      </c>
      <c r="C39" t="s">
        <v>80</v>
      </c>
      <c r="D39" t="s">
        <v>235</v>
      </c>
      <c r="E39" t="s">
        <v>63</v>
      </c>
      <c r="F39" s="2">
        <v>45106</v>
      </c>
      <c r="G39" t="s">
        <v>236</v>
      </c>
      <c r="H39">
        <v>41</v>
      </c>
      <c r="I39" s="7">
        <v>23</v>
      </c>
      <c r="J39" s="7">
        <v>4417.33</v>
      </c>
    </row>
    <row r="40" spans="1:10">
      <c r="A40" t="s">
        <v>237</v>
      </c>
      <c r="B40" t="s">
        <v>238</v>
      </c>
      <c r="C40" t="s">
        <v>122</v>
      </c>
      <c r="D40" t="s">
        <v>142</v>
      </c>
      <c r="E40" t="s">
        <v>102</v>
      </c>
      <c r="F40" t="s">
        <v>239</v>
      </c>
      <c r="G40" t="s">
        <v>77</v>
      </c>
      <c r="H40">
        <v>70.2</v>
      </c>
      <c r="I40" s="7">
        <v>45</v>
      </c>
      <c r="J40" s="7">
        <v>1643.88</v>
      </c>
    </row>
    <row r="41" spans="1:10">
      <c r="A41" t="s">
        <v>240</v>
      </c>
      <c r="B41" t="s">
        <v>241</v>
      </c>
      <c r="C41" t="s">
        <v>80</v>
      </c>
      <c r="D41" t="s">
        <v>177</v>
      </c>
      <c r="E41" t="s">
        <v>63</v>
      </c>
      <c r="F41" s="2">
        <v>45026</v>
      </c>
      <c r="G41" t="s">
        <v>64</v>
      </c>
      <c r="H41">
        <v>23.7</v>
      </c>
      <c r="I41" s="7">
        <v>47</v>
      </c>
      <c r="J41" s="7">
        <v>4231.07</v>
      </c>
    </row>
    <row r="42" spans="1:10">
      <c r="A42" t="s">
        <v>242</v>
      </c>
      <c r="B42" t="s">
        <v>243</v>
      </c>
      <c r="C42" t="s">
        <v>61</v>
      </c>
      <c r="D42" t="s">
        <v>62</v>
      </c>
      <c r="E42" t="s">
        <v>63</v>
      </c>
      <c r="F42" t="s">
        <v>244</v>
      </c>
      <c r="G42" t="s">
        <v>134</v>
      </c>
      <c r="H42" t="s">
        <v>245</v>
      </c>
      <c r="I42" s="7">
        <v>45</v>
      </c>
      <c r="J42" s="7">
        <v>3866.84</v>
      </c>
    </row>
    <row r="43" spans="1:10">
      <c r="A43" t="s">
        <v>246</v>
      </c>
      <c r="B43" t="s">
        <v>247</v>
      </c>
      <c r="C43" t="s">
        <v>122</v>
      </c>
      <c r="D43" t="s">
        <v>248</v>
      </c>
      <c r="E43" t="s">
        <v>70</v>
      </c>
      <c r="F43" t="s">
        <v>249</v>
      </c>
      <c r="G43" t="s">
        <v>250</v>
      </c>
      <c r="H43" t="s">
        <v>251</v>
      </c>
      <c r="I43" s="7">
        <v>21</v>
      </c>
      <c r="J43" s="7">
        <v>3514.27</v>
      </c>
    </row>
    <row r="44" spans="1:10">
      <c r="A44" t="s">
        <v>252</v>
      </c>
      <c r="B44" t="s">
        <v>253</v>
      </c>
      <c r="C44" t="s">
        <v>80</v>
      </c>
      <c r="D44" t="s">
        <v>254</v>
      </c>
      <c r="E44" t="s">
        <v>63</v>
      </c>
      <c r="F44" s="1">
        <v>45447</v>
      </c>
      <c r="G44" t="s">
        <v>182</v>
      </c>
      <c r="H44">
        <v>26.9</v>
      </c>
      <c r="I44" s="7">
        <v>47</v>
      </c>
      <c r="J44" s="7">
        <v>1625.1</v>
      </c>
    </row>
    <row r="45" spans="1:10">
      <c r="A45" t="s">
        <v>255</v>
      </c>
      <c r="B45" t="s">
        <v>256</v>
      </c>
      <c r="C45" t="s">
        <v>61</v>
      </c>
      <c r="D45" t="s">
        <v>257</v>
      </c>
      <c r="E45" t="s">
        <v>63</v>
      </c>
      <c r="F45" t="s">
        <v>258</v>
      </c>
      <c r="G45" t="s">
        <v>259</v>
      </c>
      <c r="H45" t="s">
        <v>260</v>
      </c>
      <c r="I45" s="7">
        <v>1</v>
      </c>
      <c r="J45" s="7">
        <v>4006.04</v>
      </c>
    </row>
    <row r="46" spans="1:10">
      <c r="A46" t="s">
        <v>261</v>
      </c>
      <c r="B46" t="s">
        <v>262</v>
      </c>
      <c r="C46" t="s">
        <v>61</v>
      </c>
      <c r="D46" t="s">
        <v>263</v>
      </c>
      <c r="E46" t="s">
        <v>70</v>
      </c>
      <c r="F46" t="s">
        <v>264</v>
      </c>
      <c r="G46" t="s">
        <v>173</v>
      </c>
      <c r="H46" t="s">
        <v>265</v>
      </c>
      <c r="I46" s="7">
        <v>4</v>
      </c>
      <c r="J46" s="7">
        <v>4890.01</v>
      </c>
    </row>
    <row r="47" spans="1:10">
      <c r="A47" t="s">
        <v>266</v>
      </c>
      <c r="B47" t="s">
        <v>267</v>
      </c>
      <c r="C47" t="s">
        <v>75</v>
      </c>
      <c r="D47" t="s">
        <v>268</v>
      </c>
      <c r="E47" t="s">
        <v>63</v>
      </c>
      <c r="F47" s="2">
        <v>45184</v>
      </c>
      <c r="G47" t="s">
        <v>92</v>
      </c>
      <c r="H47">
        <v>43</v>
      </c>
      <c r="I47" s="7">
        <v>49</v>
      </c>
      <c r="J47" s="7">
        <v>4825.78</v>
      </c>
    </row>
    <row r="48" spans="1:10">
      <c r="A48" t="s">
        <v>269</v>
      </c>
      <c r="B48" t="s">
        <v>270</v>
      </c>
      <c r="C48" t="s">
        <v>61</v>
      </c>
      <c r="D48" t="s">
        <v>271</v>
      </c>
      <c r="E48" t="s">
        <v>63</v>
      </c>
      <c r="F48" s="1">
        <v>45333</v>
      </c>
      <c r="G48" t="s">
        <v>193</v>
      </c>
      <c r="H48">
        <v>55.2</v>
      </c>
      <c r="I48" s="7">
        <v>39</v>
      </c>
      <c r="J48" s="7">
        <v>4911.46</v>
      </c>
    </row>
    <row r="49" spans="1:10">
      <c r="A49" t="s">
        <v>272</v>
      </c>
      <c r="B49" t="s">
        <v>273</v>
      </c>
      <c r="C49" t="s">
        <v>75</v>
      </c>
      <c r="D49" t="s">
        <v>274</v>
      </c>
      <c r="E49" t="s">
        <v>90</v>
      </c>
      <c r="F49" s="1">
        <v>45647</v>
      </c>
      <c r="G49" t="s">
        <v>178</v>
      </c>
      <c r="H49" t="s">
        <v>93</v>
      </c>
      <c r="I49" s="7">
        <v>5</v>
      </c>
      <c r="J49" s="7">
        <v>4695.7299999999996</v>
      </c>
    </row>
    <row r="50" spans="1:10">
      <c r="A50" t="s">
        <v>275</v>
      </c>
      <c r="B50" t="s">
        <v>276</v>
      </c>
      <c r="C50" t="s">
        <v>80</v>
      </c>
      <c r="D50" t="s">
        <v>160</v>
      </c>
      <c r="E50" t="s">
        <v>90</v>
      </c>
      <c r="F50" s="1">
        <v>45427</v>
      </c>
      <c r="G50" t="s">
        <v>173</v>
      </c>
      <c r="H50">
        <v>71.3</v>
      </c>
      <c r="I50" s="7">
        <v>5</v>
      </c>
      <c r="J50" s="7">
        <v>1085.3599999999999</v>
      </c>
    </row>
    <row r="51" spans="1:10">
      <c r="A51" t="s">
        <v>277</v>
      </c>
      <c r="B51" t="s">
        <v>278</v>
      </c>
      <c r="C51" t="s">
        <v>75</v>
      </c>
      <c r="D51" t="s">
        <v>279</v>
      </c>
      <c r="E51" t="s">
        <v>102</v>
      </c>
      <c r="F51" s="1">
        <v>45111</v>
      </c>
      <c r="G51" t="s">
        <v>97</v>
      </c>
      <c r="H51" t="s">
        <v>280</v>
      </c>
      <c r="I51" s="7">
        <v>44</v>
      </c>
      <c r="J51" s="7">
        <v>2404.1</v>
      </c>
    </row>
    <row r="52" spans="1:10">
      <c r="A52" t="s">
        <v>281</v>
      </c>
      <c r="B52" t="s">
        <v>282</v>
      </c>
      <c r="C52" t="s">
        <v>68</v>
      </c>
      <c r="D52" t="s">
        <v>283</v>
      </c>
      <c r="E52" t="s">
        <v>63</v>
      </c>
      <c r="F52" s="1">
        <v>45334</v>
      </c>
      <c r="G52" t="s">
        <v>161</v>
      </c>
      <c r="H52">
        <v>34.299999999999997</v>
      </c>
      <c r="I52" s="7">
        <v>38</v>
      </c>
      <c r="J52" s="7">
        <v>4103.16</v>
      </c>
    </row>
    <row r="53" spans="1:10">
      <c r="A53" t="s">
        <v>284</v>
      </c>
      <c r="B53" t="s">
        <v>285</v>
      </c>
      <c r="C53" t="s">
        <v>122</v>
      </c>
      <c r="D53" t="s">
        <v>96</v>
      </c>
      <c r="E53" t="s">
        <v>63</v>
      </c>
      <c r="F53" t="s">
        <v>286</v>
      </c>
      <c r="G53" t="s">
        <v>92</v>
      </c>
      <c r="H53" t="s">
        <v>287</v>
      </c>
      <c r="I53" s="7">
        <v>27</v>
      </c>
      <c r="J53" s="7">
        <v>2714.84</v>
      </c>
    </row>
    <row r="54" spans="1:10">
      <c r="A54" t="s">
        <v>288</v>
      </c>
      <c r="B54" t="s">
        <v>289</v>
      </c>
      <c r="C54" t="s">
        <v>122</v>
      </c>
      <c r="D54" t="s">
        <v>290</v>
      </c>
      <c r="E54" t="s">
        <v>70</v>
      </c>
      <c r="F54" s="1">
        <v>45603</v>
      </c>
      <c r="G54" t="s">
        <v>193</v>
      </c>
      <c r="H54">
        <v>55</v>
      </c>
      <c r="I54" s="7">
        <v>8</v>
      </c>
      <c r="J54" s="7">
        <v>3059.92</v>
      </c>
    </row>
    <row r="55" spans="1:10">
      <c r="A55" t="s">
        <v>291</v>
      </c>
      <c r="B55" t="s">
        <v>292</v>
      </c>
      <c r="C55" t="s">
        <v>61</v>
      </c>
      <c r="D55" t="s">
        <v>293</v>
      </c>
      <c r="E55" t="s">
        <v>90</v>
      </c>
      <c r="F55" s="1">
        <v>45344</v>
      </c>
      <c r="G55" t="s">
        <v>64</v>
      </c>
      <c r="H55">
        <v>27</v>
      </c>
      <c r="I55" s="7">
        <v>7</v>
      </c>
      <c r="J55" s="7">
        <v>4205.75</v>
      </c>
    </row>
    <row r="56" spans="1:10">
      <c r="A56" t="s">
        <v>294</v>
      </c>
      <c r="B56" t="s">
        <v>295</v>
      </c>
      <c r="C56" t="s">
        <v>61</v>
      </c>
      <c r="D56" t="s">
        <v>296</v>
      </c>
      <c r="E56" t="s">
        <v>102</v>
      </c>
      <c r="F56" s="1">
        <v>45194</v>
      </c>
      <c r="G56" t="s">
        <v>166</v>
      </c>
      <c r="H56" t="s">
        <v>297</v>
      </c>
      <c r="I56" s="7">
        <v>42</v>
      </c>
      <c r="J56" s="7">
        <v>3764.82</v>
      </c>
    </row>
    <row r="57" spans="1:10">
      <c r="A57" t="s">
        <v>298</v>
      </c>
      <c r="B57" t="s">
        <v>299</v>
      </c>
      <c r="C57" t="s">
        <v>61</v>
      </c>
      <c r="D57" t="s">
        <v>222</v>
      </c>
      <c r="E57" t="s">
        <v>90</v>
      </c>
      <c r="F57" s="1">
        <v>45192</v>
      </c>
      <c r="G57" t="s">
        <v>182</v>
      </c>
      <c r="H57" t="s">
        <v>300</v>
      </c>
      <c r="I57" s="7">
        <v>25</v>
      </c>
      <c r="J57" s="7">
        <v>1292.68</v>
      </c>
    </row>
    <row r="58" spans="1:10">
      <c r="A58" t="s">
        <v>301</v>
      </c>
      <c r="B58" t="s">
        <v>302</v>
      </c>
      <c r="C58" t="s">
        <v>68</v>
      </c>
      <c r="D58" t="s">
        <v>303</v>
      </c>
      <c r="E58" t="s">
        <v>90</v>
      </c>
      <c r="F58" s="1">
        <v>45137</v>
      </c>
      <c r="G58" t="s">
        <v>143</v>
      </c>
      <c r="H58">
        <v>11</v>
      </c>
      <c r="I58" s="7">
        <v>17</v>
      </c>
      <c r="J58" s="7">
        <v>1781.8</v>
      </c>
    </row>
    <row r="59" spans="1:10">
      <c r="A59" t="s">
        <v>304</v>
      </c>
      <c r="B59" t="s">
        <v>305</v>
      </c>
      <c r="C59" t="s">
        <v>75</v>
      </c>
      <c r="D59" t="s">
        <v>133</v>
      </c>
      <c r="E59" t="s">
        <v>70</v>
      </c>
      <c r="F59" s="1">
        <v>45215</v>
      </c>
      <c r="G59" t="s">
        <v>134</v>
      </c>
      <c r="H59">
        <v>35</v>
      </c>
      <c r="I59" s="7" t="s">
        <v>232</v>
      </c>
      <c r="J59" s="7">
        <v>3284.07</v>
      </c>
    </row>
    <row r="60" spans="1:10">
      <c r="A60" t="s">
        <v>306</v>
      </c>
      <c r="B60" t="s">
        <v>307</v>
      </c>
      <c r="C60" t="s">
        <v>75</v>
      </c>
      <c r="D60" t="s">
        <v>177</v>
      </c>
      <c r="E60" t="s">
        <v>102</v>
      </c>
      <c r="F60" s="1">
        <v>44957</v>
      </c>
      <c r="G60" t="s">
        <v>308</v>
      </c>
      <c r="H60">
        <v>54.6</v>
      </c>
      <c r="I60" s="7">
        <v>50</v>
      </c>
      <c r="J60" s="7">
        <v>1812.01</v>
      </c>
    </row>
    <row r="61" spans="1:10">
      <c r="A61" t="s">
        <v>309</v>
      </c>
      <c r="B61" t="s">
        <v>310</v>
      </c>
      <c r="C61" t="s">
        <v>122</v>
      </c>
      <c r="D61" t="s">
        <v>311</v>
      </c>
      <c r="E61" t="s">
        <v>90</v>
      </c>
      <c r="F61" s="1">
        <v>45518</v>
      </c>
      <c r="G61" t="s">
        <v>134</v>
      </c>
      <c r="H61">
        <v>15.3</v>
      </c>
      <c r="I61" s="7">
        <v>47</v>
      </c>
      <c r="J61" s="7">
        <v>2096.2399999999998</v>
      </c>
    </row>
    <row r="62" spans="1:10">
      <c r="A62" t="s">
        <v>312</v>
      </c>
      <c r="B62" t="s">
        <v>313</v>
      </c>
      <c r="C62" t="s">
        <v>75</v>
      </c>
      <c r="D62" t="s">
        <v>257</v>
      </c>
      <c r="E62" t="s">
        <v>70</v>
      </c>
      <c r="F62" s="1">
        <v>45162</v>
      </c>
      <c r="G62" t="s">
        <v>314</v>
      </c>
      <c r="H62" t="s">
        <v>315</v>
      </c>
      <c r="I62" s="7">
        <v>6</v>
      </c>
      <c r="J62" s="7">
        <v>3956.47</v>
      </c>
    </row>
    <row r="63" spans="1:10">
      <c r="A63" t="s">
        <v>316</v>
      </c>
      <c r="B63" t="s">
        <v>317</v>
      </c>
      <c r="C63" t="s">
        <v>68</v>
      </c>
      <c r="D63" t="s">
        <v>318</v>
      </c>
      <c r="E63" t="s">
        <v>70</v>
      </c>
      <c r="F63" s="1">
        <v>45447</v>
      </c>
      <c r="G63" t="s">
        <v>119</v>
      </c>
      <c r="H63" t="s">
        <v>319</v>
      </c>
      <c r="I63" s="7">
        <v>12</v>
      </c>
      <c r="J63" s="7">
        <v>4438.34</v>
      </c>
    </row>
    <row r="64" spans="1:10">
      <c r="A64" t="s">
        <v>320</v>
      </c>
      <c r="B64" t="s">
        <v>321</v>
      </c>
      <c r="C64" t="s">
        <v>68</v>
      </c>
      <c r="D64" t="s">
        <v>322</v>
      </c>
      <c r="E64" t="s">
        <v>70</v>
      </c>
      <c r="F64" t="s">
        <v>323</v>
      </c>
      <c r="G64" t="s">
        <v>97</v>
      </c>
      <c r="H64" t="s">
        <v>324</v>
      </c>
      <c r="I64" s="7">
        <v>26</v>
      </c>
      <c r="J64" s="7">
        <v>3568.62</v>
      </c>
    </row>
    <row r="65" spans="1:10">
      <c r="A65" t="s">
        <v>325</v>
      </c>
      <c r="B65" t="s">
        <v>326</v>
      </c>
      <c r="C65" t="s">
        <v>122</v>
      </c>
      <c r="D65" t="s">
        <v>147</v>
      </c>
      <c r="E65" t="s">
        <v>70</v>
      </c>
      <c r="F65" s="1">
        <v>45554</v>
      </c>
      <c r="G65" t="s">
        <v>327</v>
      </c>
      <c r="H65">
        <v>21</v>
      </c>
      <c r="I65" s="7">
        <v>46</v>
      </c>
      <c r="J65" s="7">
        <v>3585.72</v>
      </c>
    </row>
    <row r="66" spans="1:10">
      <c r="A66" t="s">
        <v>328</v>
      </c>
      <c r="B66" t="s">
        <v>329</v>
      </c>
      <c r="C66" t="s">
        <v>80</v>
      </c>
      <c r="D66" t="s">
        <v>231</v>
      </c>
      <c r="E66" t="s">
        <v>102</v>
      </c>
      <c r="F66" s="1">
        <v>45383</v>
      </c>
      <c r="G66" t="s">
        <v>125</v>
      </c>
      <c r="H66" t="s">
        <v>330</v>
      </c>
      <c r="I66" s="7" t="s">
        <v>331</v>
      </c>
      <c r="J66" s="7">
        <v>4123.8999999999996</v>
      </c>
    </row>
    <row r="67" spans="1:10">
      <c r="A67" t="s">
        <v>332</v>
      </c>
      <c r="B67" t="s">
        <v>333</v>
      </c>
      <c r="C67" t="s">
        <v>80</v>
      </c>
      <c r="D67" t="s">
        <v>279</v>
      </c>
      <c r="E67" t="s">
        <v>70</v>
      </c>
      <c r="F67" t="s">
        <v>334</v>
      </c>
      <c r="G67" t="s">
        <v>201</v>
      </c>
      <c r="H67">
        <v>43</v>
      </c>
      <c r="I67" s="7">
        <v>24</v>
      </c>
      <c r="J67" s="7">
        <v>3279.7</v>
      </c>
    </row>
    <row r="68" spans="1:10">
      <c r="A68" t="s">
        <v>335</v>
      </c>
      <c r="B68" t="s">
        <v>336</v>
      </c>
      <c r="C68" t="s">
        <v>68</v>
      </c>
      <c r="D68" t="s">
        <v>337</v>
      </c>
      <c r="E68" t="s">
        <v>63</v>
      </c>
      <c r="F68" t="s">
        <v>338</v>
      </c>
      <c r="G68" t="s">
        <v>125</v>
      </c>
      <c r="H68" t="s">
        <v>339</v>
      </c>
      <c r="I68" s="7">
        <v>2</v>
      </c>
      <c r="J68" s="7">
        <v>4786.07</v>
      </c>
    </row>
    <row r="69" spans="1:10">
      <c r="A69" t="s">
        <v>340</v>
      </c>
      <c r="B69" t="s">
        <v>341</v>
      </c>
      <c r="C69" t="s">
        <v>61</v>
      </c>
      <c r="D69" t="s">
        <v>342</v>
      </c>
      <c r="E69" t="s">
        <v>70</v>
      </c>
      <c r="F69" s="1">
        <v>45334</v>
      </c>
      <c r="G69" t="s">
        <v>182</v>
      </c>
      <c r="H69" t="s">
        <v>343</v>
      </c>
      <c r="I69" s="7">
        <v>5</v>
      </c>
      <c r="J69" s="7">
        <v>2602.46</v>
      </c>
    </row>
    <row r="70" spans="1:10">
      <c r="A70" t="s">
        <v>344</v>
      </c>
      <c r="B70" t="s">
        <v>345</v>
      </c>
      <c r="C70" t="s">
        <v>75</v>
      </c>
      <c r="D70" t="s">
        <v>346</v>
      </c>
      <c r="E70" t="s">
        <v>102</v>
      </c>
      <c r="F70" s="1">
        <v>45118</v>
      </c>
      <c r="G70" t="s">
        <v>107</v>
      </c>
      <c r="H70">
        <v>1.4</v>
      </c>
      <c r="I70" s="7">
        <v>34</v>
      </c>
      <c r="J70" s="7">
        <v>4090.22</v>
      </c>
    </row>
    <row r="71" spans="1:10">
      <c r="A71" t="s">
        <v>347</v>
      </c>
      <c r="B71" t="s">
        <v>348</v>
      </c>
      <c r="C71" t="s">
        <v>80</v>
      </c>
      <c r="D71" t="s">
        <v>283</v>
      </c>
      <c r="E71" t="s">
        <v>63</v>
      </c>
      <c r="F71" t="s">
        <v>349</v>
      </c>
      <c r="G71" t="s">
        <v>82</v>
      </c>
      <c r="H71">
        <v>70</v>
      </c>
      <c r="I71" s="7">
        <v>8</v>
      </c>
      <c r="J71" s="7">
        <v>2726.16</v>
      </c>
    </row>
    <row r="72" spans="1:10">
      <c r="A72" t="s">
        <v>350</v>
      </c>
      <c r="B72" t="s">
        <v>351</v>
      </c>
      <c r="C72" t="s">
        <v>75</v>
      </c>
      <c r="D72" t="s">
        <v>352</v>
      </c>
      <c r="E72" t="s">
        <v>102</v>
      </c>
      <c r="F72" t="s">
        <v>353</v>
      </c>
      <c r="G72" t="s">
        <v>143</v>
      </c>
      <c r="H72">
        <v>69.8</v>
      </c>
      <c r="I72" s="7">
        <v>4</v>
      </c>
      <c r="J72" s="7">
        <v>3645.26</v>
      </c>
    </row>
    <row r="73" spans="1:10">
      <c r="A73" t="s">
        <v>354</v>
      </c>
      <c r="B73" t="s">
        <v>355</v>
      </c>
      <c r="C73" t="s">
        <v>61</v>
      </c>
      <c r="D73" t="s">
        <v>96</v>
      </c>
      <c r="E73" t="s">
        <v>90</v>
      </c>
      <c r="F73" s="1">
        <v>45395</v>
      </c>
      <c r="G73" t="s">
        <v>187</v>
      </c>
      <c r="H73" t="s">
        <v>356</v>
      </c>
      <c r="I73" s="7">
        <v>14</v>
      </c>
      <c r="J73" s="7">
        <v>3323.66</v>
      </c>
    </row>
    <row r="74" spans="1:10">
      <c r="A74" t="s">
        <v>357</v>
      </c>
      <c r="B74" t="s">
        <v>358</v>
      </c>
      <c r="C74" t="s">
        <v>75</v>
      </c>
      <c r="D74" t="s">
        <v>359</v>
      </c>
      <c r="E74" t="s">
        <v>90</v>
      </c>
      <c r="F74" s="1">
        <v>45276</v>
      </c>
      <c r="G74" t="s">
        <v>259</v>
      </c>
      <c r="H74" t="s">
        <v>360</v>
      </c>
      <c r="I74" s="7">
        <v>28</v>
      </c>
      <c r="J74" s="7">
        <v>1104.8900000000001</v>
      </c>
    </row>
    <row r="75" spans="1:10">
      <c r="A75" t="s">
        <v>361</v>
      </c>
      <c r="B75" t="s">
        <v>362</v>
      </c>
      <c r="C75" t="s">
        <v>122</v>
      </c>
      <c r="D75" t="s">
        <v>363</v>
      </c>
      <c r="E75" t="s">
        <v>102</v>
      </c>
      <c r="F75" t="s">
        <v>364</v>
      </c>
      <c r="G75" t="s">
        <v>134</v>
      </c>
      <c r="H75" t="s">
        <v>365</v>
      </c>
      <c r="I75" s="7">
        <v>35</v>
      </c>
      <c r="J75" s="7">
        <v>1888.82</v>
      </c>
    </row>
    <row r="76" spans="1:10">
      <c r="A76" t="s">
        <v>366</v>
      </c>
      <c r="B76" t="s">
        <v>367</v>
      </c>
      <c r="C76" t="s">
        <v>122</v>
      </c>
      <c r="D76" t="s">
        <v>76</v>
      </c>
      <c r="E76" t="s">
        <v>90</v>
      </c>
      <c r="F76" t="s">
        <v>368</v>
      </c>
      <c r="G76" t="s">
        <v>187</v>
      </c>
      <c r="H76" t="s">
        <v>369</v>
      </c>
      <c r="I76" s="7">
        <v>15</v>
      </c>
      <c r="J76" s="7">
        <v>4187.96</v>
      </c>
    </row>
    <row r="77" spans="1:10">
      <c r="A77" t="s">
        <v>370</v>
      </c>
      <c r="B77" t="s">
        <v>371</v>
      </c>
      <c r="C77" t="s">
        <v>61</v>
      </c>
      <c r="D77" t="s">
        <v>133</v>
      </c>
      <c r="E77" t="s">
        <v>90</v>
      </c>
      <c r="F77" s="2">
        <v>45274</v>
      </c>
      <c r="G77" t="s">
        <v>119</v>
      </c>
      <c r="H77">
        <v>54</v>
      </c>
      <c r="I77" s="7">
        <v>21</v>
      </c>
      <c r="J77" s="7">
        <v>3817.26</v>
      </c>
    </row>
    <row r="78" spans="1:10">
      <c r="A78" t="s">
        <v>372</v>
      </c>
      <c r="B78" t="s">
        <v>373</v>
      </c>
      <c r="C78" t="s">
        <v>61</v>
      </c>
      <c r="D78" t="s">
        <v>374</v>
      </c>
      <c r="E78" t="s">
        <v>70</v>
      </c>
      <c r="F78" t="s">
        <v>375</v>
      </c>
      <c r="G78" t="s">
        <v>113</v>
      </c>
      <c r="H78" t="s">
        <v>209</v>
      </c>
      <c r="I78" s="7">
        <v>25</v>
      </c>
      <c r="J78" s="7">
        <v>2781.56</v>
      </c>
    </row>
    <row r="79" spans="1:10">
      <c r="A79" t="s">
        <v>376</v>
      </c>
      <c r="B79" t="s">
        <v>377</v>
      </c>
      <c r="C79" t="s">
        <v>61</v>
      </c>
      <c r="D79" t="s">
        <v>142</v>
      </c>
      <c r="E79" t="s">
        <v>63</v>
      </c>
      <c r="F79" t="s">
        <v>378</v>
      </c>
      <c r="G79" t="s">
        <v>161</v>
      </c>
      <c r="H79" t="s">
        <v>379</v>
      </c>
      <c r="I79" s="7">
        <v>36</v>
      </c>
      <c r="J79" s="7">
        <v>2256.39</v>
      </c>
    </row>
    <row r="80" spans="1:10">
      <c r="A80" t="s">
        <v>380</v>
      </c>
      <c r="B80" t="s">
        <v>381</v>
      </c>
      <c r="C80" t="s">
        <v>68</v>
      </c>
      <c r="D80" t="s">
        <v>290</v>
      </c>
      <c r="E80" t="s">
        <v>102</v>
      </c>
      <c r="F80" s="1">
        <v>44948</v>
      </c>
      <c r="G80" t="s">
        <v>77</v>
      </c>
      <c r="H80" t="s">
        <v>382</v>
      </c>
      <c r="I80" s="7">
        <v>35</v>
      </c>
      <c r="J80" s="7">
        <v>2306.7600000000002</v>
      </c>
    </row>
    <row r="81" spans="1:10">
      <c r="A81" t="s">
        <v>383</v>
      </c>
      <c r="B81" t="s">
        <v>384</v>
      </c>
      <c r="C81" t="s">
        <v>75</v>
      </c>
      <c r="D81" t="s">
        <v>268</v>
      </c>
      <c r="E81" t="s">
        <v>63</v>
      </c>
      <c r="F81" t="s">
        <v>385</v>
      </c>
      <c r="G81" t="s">
        <v>103</v>
      </c>
      <c r="H81" t="s">
        <v>386</v>
      </c>
      <c r="I81" s="7">
        <v>38</v>
      </c>
      <c r="J81" s="7">
        <v>4735.7299999999996</v>
      </c>
    </row>
    <row r="82" spans="1:10">
      <c r="A82" t="s">
        <v>387</v>
      </c>
      <c r="B82" t="s">
        <v>388</v>
      </c>
      <c r="C82" t="s">
        <v>122</v>
      </c>
      <c r="D82" t="s">
        <v>222</v>
      </c>
      <c r="E82" t="s">
        <v>102</v>
      </c>
      <c r="F82" s="2">
        <v>45423</v>
      </c>
      <c r="G82" t="s">
        <v>134</v>
      </c>
      <c r="H82">
        <v>11.4</v>
      </c>
      <c r="I82" s="7">
        <v>16</v>
      </c>
      <c r="J82" s="7">
        <v>1328.15</v>
      </c>
    </row>
    <row r="83" spans="1:10">
      <c r="A83" t="s">
        <v>389</v>
      </c>
      <c r="B83" t="s">
        <v>390</v>
      </c>
      <c r="C83" t="s">
        <v>122</v>
      </c>
      <c r="D83" t="s">
        <v>111</v>
      </c>
      <c r="E83" t="s">
        <v>102</v>
      </c>
      <c r="F83" s="1">
        <v>45462</v>
      </c>
      <c r="G83" t="s">
        <v>82</v>
      </c>
      <c r="H83">
        <v>34</v>
      </c>
      <c r="I83" s="7">
        <v>30</v>
      </c>
      <c r="J83" s="7">
        <v>1505.92</v>
      </c>
    </row>
    <row r="84" spans="1:10">
      <c r="A84" t="s">
        <v>391</v>
      </c>
      <c r="B84" t="s">
        <v>392</v>
      </c>
      <c r="C84" t="s">
        <v>68</v>
      </c>
      <c r="D84" t="s">
        <v>393</v>
      </c>
      <c r="E84" t="s">
        <v>63</v>
      </c>
      <c r="F84" s="1">
        <v>45444</v>
      </c>
      <c r="G84" t="s">
        <v>125</v>
      </c>
      <c r="H84" t="s">
        <v>394</v>
      </c>
      <c r="I84" s="7">
        <v>39</v>
      </c>
      <c r="J84" s="7">
        <v>3051.32</v>
      </c>
    </row>
    <row r="85" spans="1:10">
      <c r="A85" t="s">
        <v>395</v>
      </c>
      <c r="B85" t="s">
        <v>396</v>
      </c>
      <c r="C85" t="s">
        <v>80</v>
      </c>
      <c r="D85" t="s">
        <v>397</v>
      </c>
      <c r="E85" t="s">
        <v>63</v>
      </c>
      <c r="F85" t="s">
        <v>398</v>
      </c>
      <c r="G85" t="s">
        <v>259</v>
      </c>
      <c r="H85" t="s">
        <v>399</v>
      </c>
      <c r="I85" s="7">
        <v>47</v>
      </c>
      <c r="J85" s="7">
        <v>4417.33</v>
      </c>
    </row>
    <row r="86" spans="1:10">
      <c r="A86" t="s">
        <v>400</v>
      </c>
      <c r="B86" t="s">
        <v>401</v>
      </c>
      <c r="C86" t="s">
        <v>61</v>
      </c>
      <c r="D86" t="s">
        <v>129</v>
      </c>
      <c r="E86" t="s">
        <v>70</v>
      </c>
      <c r="F86" s="1">
        <v>45167</v>
      </c>
      <c r="G86" t="s">
        <v>103</v>
      </c>
      <c r="H86">
        <v>67</v>
      </c>
      <c r="I86" s="7">
        <v>44</v>
      </c>
      <c r="J86" s="7">
        <v>3510.85</v>
      </c>
    </row>
    <row r="87" spans="1:10">
      <c r="A87" t="s">
        <v>402</v>
      </c>
      <c r="B87" t="s">
        <v>403</v>
      </c>
      <c r="C87" t="s">
        <v>75</v>
      </c>
      <c r="D87" t="s">
        <v>404</v>
      </c>
      <c r="E87" t="s">
        <v>63</v>
      </c>
      <c r="F87" s="1">
        <v>45193</v>
      </c>
      <c r="G87" t="s">
        <v>107</v>
      </c>
      <c r="H87" t="s">
        <v>405</v>
      </c>
      <c r="I87" s="7">
        <v>1</v>
      </c>
      <c r="J87" s="7">
        <v>2811.97</v>
      </c>
    </row>
    <row r="88" spans="1:10">
      <c r="A88" t="s">
        <v>406</v>
      </c>
      <c r="B88" t="s">
        <v>407</v>
      </c>
      <c r="C88" t="s">
        <v>68</v>
      </c>
      <c r="D88" t="s">
        <v>191</v>
      </c>
      <c r="E88" t="s">
        <v>70</v>
      </c>
      <c r="F88" s="1">
        <v>45497</v>
      </c>
      <c r="G88" t="s">
        <v>178</v>
      </c>
      <c r="H88" t="s">
        <v>194</v>
      </c>
      <c r="I88" s="7">
        <v>24</v>
      </c>
      <c r="J88" s="7">
        <v>3211.6</v>
      </c>
    </row>
    <row r="89" spans="1:10">
      <c r="A89" t="s">
        <v>408</v>
      </c>
      <c r="B89" t="s">
        <v>409</v>
      </c>
      <c r="C89" t="s">
        <v>80</v>
      </c>
      <c r="D89" t="s">
        <v>318</v>
      </c>
      <c r="E89" t="s">
        <v>63</v>
      </c>
      <c r="F89" t="s">
        <v>410</v>
      </c>
      <c r="G89" t="s">
        <v>411</v>
      </c>
      <c r="H89" t="s">
        <v>412</v>
      </c>
      <c r="I89" s="7">
        <v>40</v>
      </c>
      <c r="J89" s="7">
        <v>3101.23</v>
      </c>
    </row>
    <row r="90" spans="1:10">
      <c r="A90" t="s">
        <v>413</v>
      </c>
      <c r="B90" t="s">
        <v>414</v>
      </c>
      <c r="C90" t="s">
        <v>80</v>
      </c>
      <c r="D90" t="s">
        <v>415</v>
      </c>
      <c r="E90" t="s">
        <v>70</v>
      </c>
      <c r="F90" t="s">
        <v>416</v>
      </c>
      <c r="G90" t="s">
        <v>134</v>
      </c>
      <c r="H90">
        <v>57</v>
      </c>
      <c r="I90" s="7">
        <v>34</v>
      </c>
      <c r="J90" s="7">
        <v>2243.1799999999998</v>
      </c>
    </row>
    <row r="91" spans="1:10">
      <c r="A91" t="s">
        <v>417</v>
      </c>
      <c r="B91" t="s">
        <v>418</v>
      </c>
      <c r="C91" t="s">
        <v>61</v>
      </c>
      <c r="D91" t="s">
        <v>133</v>
      </c>
      <c r="E91" t="s">
        <v>102</v>
      </c>
      <c r="F91" s="1">
        <v>45025</v>
      </c>
      <c r="G91" t="s">
        <v>178</v>
      </c>
      <c r="H91" t="s">
        <v>223</v>
      </c>
      <c r="I91" s="7">
        <v>35</v>
      </c>
      <c r="J91" s="7">
        <v>4618.16</v>
      </c>
    </row>
    <row r="92" spans="1:10">
      <c r="A92" t="s">
        <v>419</v>
      </c>
      <c r="B92" t="s">
        <v>420</v>
      </c>
      <c r="C92" t="s">
        <v>122</v>
      </c>
      <c r="D92" t="s">
        <v>177</v>
      </c>
      <c r="E92" t="s">
        <v>90</v>
      </c>
      <c r="F92" s="1">
        <v>45230</v>
      </c>
      <c r="G92" t="s">
        <v>125</v>
      </c>
      <c r="H92">
        <v>6</v>
      </c>
      <c r="I92" s="7">
        <v>4</v>
      </c>
      <c r="J92" s="7">
        <v>4020.19</v>
      </c>
    </row>
    <row r="93" spans="1:10">
      <c r="A93" t="s">
        <v>421</v>
      </c>
      <c r="B93" t="s">
        <v>422</v>
      </c>
      <c r="C93" t="s">
        <v>61</v>
      </c>
      <c r="D93" t="s">
        <v>165</v>
      </c>
      <c r="E93" t="s">
        <v>90</v>
      </c>
      <c r="F93" t="s">
        <v>423</v>
      </c>
      <c r="G93" t="s">
        <v>213</v>
      </c>
      <c r="H93" t="s">
        <v>424</v>
      </c>
      <c r="I93" s="7">
        <v>15</v>
      </c>
      <c r="J93" s="7">
        <v>3002.34</v>
      </c>
    </row>
    <row r="94" spans="1:10">
      <c r="A94" t="s">
        <v>425</v>
      </c>
      <c r="B94" t="s">
        <v>426</v>
      </c>
      <c r="C94" t="s">
        <v>122</v>
      </c>
      <c r="D94" t="s">
        <v>222</v>
      </c>
      <c r="E94" t="s">
        <v>63</v>
      </c>
      <c r="F94" s="1">
        <v>45277</v>
      </c>
      <c r="G94" t="s">
        <v>82</v>
      </c>
      <c r="H94">
        <v>11</v>
      </c>
      <c r="I94" s="7">
        <v>1</v>
      </c>
      <c r="J94" s="7">
        <v>1031.0899999999999</v>
      </c>
    </row>
    <row r="95" spans="1:10">
      <c r="A95" t="s">
        <v>427</v>
      </c>
      <c r="B95" t="s">
        <v>428</v>
      </c>
      <c r="C95" t="s">
        <v>68</v>
      </c>
      <c r="D95" t="s">
        <v>415</v>
      </c>
      <c r="E95" t="s">
        <v>102</v>
      </c>
      <c r="F95" s="2">
        <v>45062</v>
      </c>
      <c r="G95" t="s">
        <v>327</v>
      </c>
      <c r="H95" t="s">
        <v>429</v>
      </c>
      <c r="I95" s="7">
        <v>16</v>
      </c>
      <c r="J95" s="7">
        <v>2689.23</v>
      </c>
    </row>
    <row r="96" spans="1:10">
      <c r="A96" t="s">
        <v>430</v>
      </c>
      <c r="B96" t="s">
        <v>431</v>
      </c>
      <c r="C96" t="s">
        <v>68</v>
      </c>
      <c r="D96" t="s">
        <v>274</v>
      </c>
      <c r="E96" t="s">
        <v>102</v>
      </c>
      <c r="F96" s="1">
        <v>45006</v>
      </c>
      <c r="G96" t="s">
        <v>213</v>
      </c>
      <c r="H96" t="s">
        <v>432</v>
      </c>
      <c r="I96" s="7">
        <v>18</v>
      </c>
      <c r="J96" s="7">
        <v>2857.22</v>
      </c>
    </row>
    <row r="97" spans="1:10">
      <c r="A97" t="s">
        <v>433</v>
      </c>
      <c r="B97" t="s">
        <v>434</v>
      </c>
      <c r="C97" t="s">
        <v>80</v>
      </c>
      <c r="D97" t="s">
        <v>257</v>
      </c>
      <c r="E97" t="s">
        <v>102</v>
      </c>
      <c r="F97" t="s">
        <v>435</v>
      </c>
      <c r="G97" t="s">
        <v>436</v>
      </c>
      <c r="H97" t="s">
        <v>209</v>
      </c>
      <c r="I97" s="7">
        <v>41</v>
      </c>
      <c r="J97" s="7">
        <v>4396.66</v>
      </c>
    </row>
    <row r="98" spans="1:10">
      <c r="A98" t="s">
        <v>437</v>
      </c>
      <c r="B98" t="s">
        <v>438</v>
      </c>
      <c r="C98" t="s">
        <v>61</v>
      </c>
      <c r="D98" t="s">
        <v>303</v>
      </c>
      <c r="E98" t="s">
        <v>102</v>
      </c>
      <c r="F98" t="s">
        <v>439</v>
      </c>
      <c r="G98" t="s">
        <v>213</v>
      </c>
      <c r="H98" t="s">
        <v>440</v>
      </c>
      <c r="I98" s="7">
        <v>16</v>
      </c>
      <c r="J98" s="7">
        <v>4792.8</v>
      </c>
    </row>
    <row r="99" spans="1:10">
      <c r="A99" t="s">
        <v>441</v>
      </c>
      <c r="B99" t="s">
        <v>442</v>
      </c>
      <c r="C99" t="s">
        <v>61</v>
      </c>
      <c r="D99" t="s">
        <v>268</v>
      </c>
      <c r="E99" t="s">
        <v>102</v>
      </c>
      <c r="F99" t="s">
        <v>443</v>
      </c>
      <c r="G99" t="s">
        <v>436</v>
      </c>
      <c r="H99" t="s">
        <v>444</v>
      </c>
      <c r="I99" s="7">
        <v>5</v>
      </c>
      <c r="J99" s="7">
        <v>1580.85</v>
      </c>
    </row>
    <row r="100" spans="1:10">
      <c r="A100" t="s">
        <v>445</v>
      </c>
      <c r="B100" t="s">
        <v>446</v>
      </c>
      <c r="C100" t="s">
        <v>61</v>
      </c>
      <c r="D100" t="s">
        <v>447</v>
      </c>
      <c r="E100" t="s">
        <v>63</v>
      </c>
      <c r="F100" s="1">
        <v>45598</v>
      </c>
      <c r="G100" t="s">
        <v>82</v>
      </c>
      <c r="H100" t="s">
        <v>448</v>
      </c>
      <c r="I100" s="7">
        <v>25</v>
      </c>
      <c r="J100" s="7">
        <v>2737.53</v>
      </c>
    </row>
    <row r="101" spans="1:10">
      <c r="A101" t="s">
        <v>449</v>
      </c>
      <c r="B101" t="s">
        <v>450</v>
      </c>
      <c r="C101" t="s">
        <v>80</v>
      </c>
      <c r="D101" t="s">
        <v>415</v>
      </c>
      <c r="E101" t="s">
        <v>63</v>
      </c>
      <c r="F101" t="s">
        <v>451</v>
      </c>
      <c r="G101" t="s">
        <v>82</v>
      </c>
      <c r="H101">
        <v>65</v>
      </c>
      <c r="I101" s="7">
        <v>27</v>
      </c>
      <c r="J101" s="7">
        <v>4618.2</v>
      </c>
    </row>
    <row r="102" spans="1:10">
      <c r="A102" t="s">
        <v>452</v>
      </c>
      <c r="B102" t="s">
        <v>453</v>
      </c>
      <c r="C102" t="s">
        <v>75</v>
      </c>
      <c r="D102" t="s">
        <v>454</v>
      </c>
      <c r="E102" t="s">
        <v>63</v>
      </c>
      <c r="F102" s="1">
        <v>45111</v>
      </c>
      <c r="G102" t="s">
        <v>71</v>
      </c>
      <c r="H102" t="s">
        <v>72</v>
      </c>
      <c r="I102" s="7">
        <v>43</v>
      </c>
      <c r="J102" s="7">
        <v>3362.73</v>
      </c>
    </row>
    <row r="103" spans="1:10">
      <c r="A103" t="s">
        <v>455</v>
      </c>
      <c r="B103" t="s">
        <v>456</v>
      </c>
      <c r="C103" t="s">
        <v>122</v>
      </c>
      <c r="D103" t="s">
        <v>457</v>
      </c>
      <c r="E103" t="s">
        <v>90</v>
      </c>
      <c r="F103" s="1">
        <v>45077</v>
      </c>
      <c r="G103" t="s">
        <v>153</v>
      </c>
      <c r="H103" t="s">
        <v>194</v>
      </c>
      <c r="I103" s="7">
        <v>37</v>
      </c>
      <c r="J103" s="7">
        <v>1871.87</v>
      </c>
    </row>
    <row r="104" spans="1:10">
      <c r="A104" t="s">
        <v>458</v>
      </c>
      <c r="B104" t="s">
        <v>459</v>
      </c>
      <c r="C104" t="s">
        <v>80</v>
      </c>
      <c r="D104" t="s">
        <v>447</v>
      </c>
      <c r="E104" t="s">
        <v>70</v>
      </c>
      <c r="F104" s="1">
        <v>45154</v>
      </c>
      <c r="G104" t="s">
        <v>460</v>
      </c>
      <c r="H104" t="s">
        <v>461</v>
      </c>
      <c r="I104" s="7">
        <v>9</v>
      </c>
      <c r="J104" s="7">
        <v>1105.06</v>
      </c>
    </row>
    <row r="105" spans="1:10">
      <c r="A105" t="s">
        <v>462</v>
      </c>
      <c r="B105" t="s">
        <v>463</v>
      </c>
      <c r="C105" t="s">
        <v>80</v>
      </c>
      <c r="D105" t="s">
        <v>464</v>
      </c>
      <c r="E105" t="s">
        <v>70</v>
      </c>
      <c r="F105" t="s">
        <v>465</v>
      </c>
      <c r="G105" t="s">
        <v>308</v>
      </c>
      <c r="H105" t="s">
        <v>466</v>
      </c>
      <c r="I105" s="7">
        <v>45</v>
      </c>
      <c r="J105" s="7">
        <v>3668.1</v>
      </c>
    </row>
    <row r="106" spans="1:10">
      <c r="A106" t="s">
        <v>467</v>
      </c>
      <c r="B106" t="s">
        <v>468</v>
      </c>
      <c r="C106" t="s">
        <v>68</v>
      </c>
      <c r="D106" t="s">
        <v>469</v>
      </c>
      <c r="E106" t="s">
        <v>70</v>
      </c>
      <c r="F106" s="1">
        <v>45298</v>
      </c>
      <c r="G106" t="s">
        <v>134</v>
      </c>
      <c r="H106" t="s">
        <v>470</v>
      </c>
      <c r="I106" s="7">
        <v>13</v>
      </c>
      <c r="J106" s="7">
        <v>4660.62</v>
      </c>
    </row>
    <row r="107" spans="1:10">
      <c r="A107" t="s">
        <v>471</v>
      </c>
      <c r="B107" t="s">
        <v>472</v>
      </c>
      <c r="C107" t="s">
        <v>61</v>
      </c>
      <c r="D107" t="s">
        <v>473</v>
      </c>
      <c r="E107" t="s">
        <v>90</v>
      </c>
      <c r="F107" s="2">
        <v>45514</v>
      </c>
      <c r="G107" t="s">
        <v>436</v>
      </c>
      <c r="H107" t="s">
        <v>474</v>
      </c>
      <c r="I107" s="7">
        <v>17</v>
      </c>
      <c r="J107" s="7">
        <v>1125.27</v>
      </c>
    </row>
    <row r="108" spans="1:10">
      <c r="A108" t="s">
        <v>475</v>
      </c>
      <c r="B108" t="s">
        <v>476</v>
      </c>
      <c r="C108" t="s">
        <v>75</v>
      </c>
      <c r="D108" t="s">
        <v>477</v>
      </c>
      <c r="E108" t="s">
        <v>102</v>
      </c>
      <c r="F108" s="1">
        <v>45466</v>
      </c>
      <c r="G108" t="s">
        <v>143</v>
      </c>
      <c r="H108" t="s">
        <v>478</v>
      </c>
      <c r="I108" s="7">
        <v>25</v>
      </c>
      <c r="J108" s="7">
        <v>3699.08</v>
      </c>
    </row>
    <row r="109" spans="1:10">
      <c r="A109" t="s">
        <v>479</v>
      </c>
      <c r="B109" t="s">
        <v>480</v>
      </c>
      <c r="C109" t="s">
        <v>68</v>
      </c>
      <c r="D109" t="s">
        <v>268</v>
      </c>
      <c r="E109" t="s">
        <v>63</v>
      </c>
      <c r="F109" s="1">
        <v>45619</v>
      </c>
      <c r="G109" t="s">
        <v>250</v>
      </c>
      <c r="H109">
        <v>66</v>
      </c>
      <c r="I109" s="7">
        <v>15</v>
      </c>
      <c r="J109" s="7">
        <v>4676.12</v>
      </c>
    </row>
    <row r="110" spans="1:10">
      <c r="A110" t="s">
        <v>481</v>
      </c>
      <c r="B110" t="s">
        <v>482</v>
      </c>
      <c r="C110" t="s">
        <v>80</v>
      </c>
      <c r="D110" t="s">
        <v>374</v>
      </c>
      <c r="E110" t="s">
        <v>90</v>
      </c>
      <c r="F110" t="s">
        <v>483</v>
      </c>
      <c r="G110" t="s">
        <v>259</v>
      </c>
      <c r="H110" t="s">
        <v>484</v>
      </c>
      <c r="I110" s="7">
        <v>30</v>
      </c>
      <c r="J110" s="7">
        <v>3963.5</v>
      </c>
    </row>
    <row r="111" spans="1:10">
      <c r="A111" t="s">
        <v>485</v>
      </c>
      <c r="B111" t="s">
        <v>486</v>
      </c>
      <c r="C111" t="s">
        <v>122</v>
      </c>
      <c r="D111" t="s">
        <v>142</v>
      </c>
      <c r="E111" t="s">
        <v>70</v>
      </c>
      <c r="F111" t="s">
        <v>487</v>
      </c>
      <c r="G111" t="s">
        <v>153</v>
      </c>
      <c r="H111" t="s">
        <v>280</v>
      </c>
      <c r="I111" s="7">
        <v>45</v>
      </c>
      <c r="J111" s="7">
        <v>2893.39</v>
      </c>
    </row>
    <row r="112" spans="1:10">
      <c r="A112" t="s">
        <v>488</v>
      </c>
      <c r="B112" t="s">
        <v>489</v>
      </c>
      <c r="C112" t="s">
        <v>80</v>
      </c>
      <c r="D112" t="s">
        <v>393</v>
      </c>
      <c r="E112" t="s">
        <v>70</v>
      </c>
      <c r="F112" t="s">
        <v>490</v>
      </c>
      <c r="G112" t="s">
        <v>103</v>
      </c>
      <c r="H112">
        <v>62</v>
      </c>
      <c r="I112" s="7">
        <v>47</v>
      </c>
      <c r="J112" s="7">
        <v>4312.22</v>
      </c>
    </row>
    <row r="113" spans="1:10">
      <c r="A113" t="s">
        <v>491</v>
      </c>
      <c r="B113" t="s">
        <v>492</v>
      </c>
      <c r="C113" t="s">
        <v>80</v>
      </c>
      <c r="D113" t="s">
        <v>447</v>
      </c>
      <c r="E113" t="s">
        <v>63</v>
      </c>
      <c r="F113" s="2">
        <v>45305</v>
      </c>
      <c r="G113" t="s">
        <v>125</v>
      </c>
      <c r="H113" t="s">
        <v>493</v>
      </c>
      <c r="I113" s="7">
        <v>30</v>
      </c>
      <c r="J113" s="7">
        <v>4422.62</v>
      </c>
    </row>
    <row r="114" spans="1:10">
      <c r="A114" t="s">
        <v>494</v>
      </c>
      <c r="B114" t="s">
        <v>495</v>
      </c>
      <c r="C114" t="s">
        <v>80</v>
      </c>
      <c r="D114" t="s">
        <v>152</v>
      </c>
      <c r="E114" t="s">
        <v>70</v>
      </c>
      <c r="F114" t="s">
        <v>496</v>
      </c>
      <c r="G114" t="s">
        <v>103</v>
      </c>
      <c r="H114" t="s">
        <v>497</v>
      </c>
      <c r="I114" s="7">
        <v>19</v>
      </c>
      <c r="J114" s="7">
        <v>3659.18</v>
      </c>
    </row>
    <row r="115" spans="1:10">
      <c r="A115" t="s">
        <v>498</v>
      </c>
      <c r="B115" t="s">
        <v>499</v>
      </c>
      <c r="C115" t="s">
        <v>75</v>
      </c>
      <c r="D115" t="s">
        <v>222</v>
      </c>
      <c r="E115" t="s">
        <v>70</v>
      </c>
      <c r="F115" t="s">
        <v>500</v>
      </c>
      <c r="G115" t="s">
        <v>113</v>
      </c>
      <c r="H115" t="s">
        <v>501</v>
      </c>
      <c r="I115" s="7">
        <v>13</v>
      </c>
      <c r="J115" s="7">
        <v>2993.91</v>
      </c>
    </row>
    <row r="116" spans="1:10">
      <c r="A116" t="s">
        <v>502</v>
      </c>
      <c r="B116" t="s">
        <v>503</v>
      </c>
      <c r="C116" t="s">
        <v>122</v>
      </c>
      <c r="D116" t="s">
        <v>393</v>
      </c>
      <c r="E116" t="s">
        <v>102</v>
      </c>
      <c r="F116" t="s">
        <v>504</v>
      </c>
      <c r="G116" t="s">
        <v>259</v>
      </c>
      <c r="H116" t="s">
        <v>505</v>
      </c>
      <c r="I116" s="7">
        <v>31</v>
      </c>
      <c r="J116" s="7">
        <v>1527.7</v>
      </c>
    </row>
    <row r="117" spans="1:10">
      <c r="A117" t="s">
        <v>506</v>
      </c>
      <c r="B117" t="s">
        <v>507</v>
      </c>
      <c r="C117" t="s">
        <v>80</v>
      </c>
      <c r="D117" t="s">
        <v>231</v>
      </c>
      <c r="E117" t="s">
        <v>70</v>
      </c>
      <c r="F117" s="1">
        <v>45392</v>
      </c>
      <c r="G117" t="s">
        <v>259</v>
      </c>
      <c r="H117" t="s">
        <v>508</v>
      </c>
      <c r="I117" s="7">
        <v>18</v>
      </c>
      <c r="J117" s="7">
        <v>1532.44</v>
      </c>
    </row>
    <row r="118" spans="1:10">
      <c r="A118" t="s">
        <v>509</v>
      </c>
      <c r="B118" t="s">
        <v>510</v>
      </c>
      <c r="C118" t="s">
        <v>75</v>
      </c>
      <c r="D118" t="s">
        <v>268</v>
      </c>
      <c r="E118" t="s">
        <v>90</v>
      </c>
      <c r="F118" s="1">
        <v>44995</v>
      </c>
      <c r="G118" t="s">
        <v>259</v>
      </c>
      <c r="H118" t="s">
        <v>511</v>
      </c>
      <c r="I118" s="7">
        <v>8</v>
      </c>
      <c r="J118" s="7">
        <v>1792.4</v>
      </c>
    </row>
    <row r="119" spans="1:10">
      <c r="A119" t="s">
        <v>512</v>
      </c>
      <c r="B119" t="s">
        <v>513</v>
      </c>
      <c r="C119" t="s">
        <v>122</v>
      </c>
      <c r="D119" t="s">
        <v>477</v>
      </c>
      <c r="E119" t="s">
        <v>90</v>
      </c>
      <c r="F119" t="s">
        <v>514</v>
      </c>
      <c r="G119" t="s">
        <v>103</v>
      </c>
      <c r="H119" t="s">
        <v>515</v>
      </c>
      <c r="I119" s="7">
        <v>27</v>
      </c>
      <c r="J119" s="7">
        <v>3839.87</v>
      </c>
    </row>
    <row r="120" spans="1:10">
      <c r="A120" t="s">
        <v>516</v>
      </c>
      <c r="B120" t="s">
        <v>517</v>
      </c>
      <c r="C120" t="s">
        <v>80</v>
      </c>
      <c r="D120" t="s">
        <v>477</v>
      </c>
      <c r="E120" t="s">
        <v>70</v>
      </c>
      <c r="F120" t="s">
        <v>518</v>
      </c>
      <c r="G120" t="s">
        <v>92</v>
      </c>
      <c r="H120">
        <v>68</v>
      </c>
      <c r="I120" s="7">
        <v>6</v>
      </c>
      <c r="J120" s="7">
        <v>4869.6099999999997</v>
      </c>
    </row>
    <row r="121" spans="1:10">
      <c r="A121" t="s">
        <v>519</v>
      </c>
      <c r="B121" t="s">
        <v>520</v>
      </c>
      <c r="C121" t="s">
        <v>68</v>
      </c>
      <c r="D121" t="s">
        <v>76</v>
      </c>
      <c r="E121" t="s">
        <v>90</v>
      </c>
      <c r="F121" s="1">
        <v>45108</v>
      </c>
      <c r="G121" t="s">
        <v>92</v>
      </c>
      <c r="H121" t="s">
        <v>521</v>
      </c>
      <c r="I121" s="7">
        <v>4</v>
      </c>
      <c r="J121" s="7">
        <v>3432.08</v>
      </c>
    </row>
    <row r="122" spans="1:10">
      <c r="A122" t="s">
        <v>522</v>
      </c>
      <c r="B122" t="s">
        <v>523</v>
      </c>
      <c r="C122" t="s">
        <v>122</v>
      </c>
      <c r="D122" t="s">
        <v>524</v>
      </c>
      <c r="E122" t="s">
        <v>70</v>
      </c>
      <c r="F122" s="1">
        <v>45528</v>
      </c>
      <c r="G122" t="s">
        <v>314</v>
      </c>
      <c r="H122" t="s">
        <v>287</v>
      </c>
      <c r="I122" s="7" t="s">
        <v>525</v>
      </c>
      <c r="J122" s="7">
        <v>2261.21</v>
      </c>
    </row>
    <row r="123" spans="1:10">
      <c r="A123" t="s">
        <v>526</v>
      </c>
      <c r="B123" t="s">
        <v>527</v>
      </c>
      <c r="C123" t="s">
        <v>75</v>
      </c>
      <c r="D123" t="s">
        <v>296</v>
      </c>
      <c r="E123" t="s">
        <v>70</v>
      </c>
      <c r="F123" t="s">
        <v>528</v>
      </c>
      <c r="G123" t="s">
        <v>201</v>
      </c>
      <c r="H123">
        <v>11.2</v>
      </c>
      <c r="I123" s="7">
        <v>45</v>
      </c>
      <c r="J123" s="7">
        <v>3812.98</v>
      </c>
    </row>
    <row r="124" spans="1:10">
      <c r="A124" t="s">
        <v>529</v>
      </c>
      <c r="B124" t="s">
        <v>530</v>
      </c>
      <c r="C124" t="s">
        <v>75</v>
      </c>
      <c r="D124" t="s">
        <v>290</v>
      </c>
      <c r="E124" t="s">
        <v>63</v>
      </c>
      <c r="F124" s="1">
        <v>45604</v>
      </c>
      <c r="G124" t="s">
        <v>182</v>
      </c>
      <c r="H124" t="s">
        <v>114</v>
      </c>
      <c r="I124" s="7">
        <v>34</v>
      </c>
      <c r="J124" s="7">
        <v>2990.4</v>
      </c>
    </row>
    <row r="125" spans="1:10">
      <c r="A125" t="s">
        <v>531</v>
      </c>
      <c r="B125" t="s">
        <v>532</v>
      </c>
      <c r="C125" t="s">
        <v>61</v>
      </c>
      <c r="D125" t="s">
        <v>397</v>
      </c>
      <c r="E125" t="s">
        <v>102</v>
      </c>
      <c r="F125" s="1">
        <v>45345</v>
      </c>
      <c r="G125" t="s">
        <v>259</v>
      </c>
      <c r="H125">
        <v>12</v>
      </c>
      <c r="I125" s="7">
        <v>6</v>
      </c>
      <c r="J125" s="7">
        <v>3035.24</v>
      </c>
    </row>
    <row r="126" spans="1:10">
      <c r="A126" t="s">
        <v>533</v>
      </c>
      <c r="B126" t="s">
        <v>534</v>
      </c>
      <c r="C126" t="s">
        <v>80</v>
      </c>
      <c r="D126" t="s">
        <v>208</v>
      </c>
      <c r="E126" t="s">
        <v>102</v>
      </c>
      <c r="F126" s="1">
        <v>44973</v>
      </c>
      <c r="G126" t="s">
        <v>193</v>
      </c>
      <c r="H126" t="s">
        <v>535</v>
      </c>
      <c r="I126" s="7">
        <v>22</v>
      </c>
      <c r="J126" s="7">
        <v>2104.39</v>
      </c>
    </row>
    <row r="127" spans="1:10">
      <c r="A127" t="s">
        <v>536</v>
      </c>
      <c r="B127" t="s">
        <v>537</v>
      </c>
      <c r="C127" t="s">
        <v>122</v>
      </c>
      <c r="D127" t="s">
        <v>538</v>
      </c>
      <c r="E127" t="s">
        <v>102</v>
      </c>
      <c r="F127" t="s">
        <v>539</v>
      </c>
      <c r="G127" t="s">
        <v>143</v>
      </c>
      <c r="H127" t="s">
        <v>540</v>
      </c>
      <c r="I127" s="7">
        <v>49</v>
      </c>
      <c r="J127" s="7">
        <v>2264.88</v>
      </c>
    </row>
    <row r="128" spans="1:10">
      <c r="A128" t="s">
        <v>541</v>
      </c>
      <c r="B128" t="s">
        <v>542</v>
      </c>
      <c r="C128" t="s">
        <v>61</v>
      </c>
      <c r="D128" t="s">
        <v>477</v>
      </c>
      <c r="E128" t="s">
        <v>63</v>
      </c>
      <c r="F128" s="1">
        <v>45604</v>
      </c>
      <c r="G128" t="s">
        <v>308</v>
      </c>
      <c r="H128" t="s">
        <v>543</v>
      </c>
      <c r="I128" s="7">
        <v>17</v>
      </c>
      <c r="J128" s="7">
        <v>2088.83</v>
      </c>
    </row>
    <row r="129" spans="1:10">
      <c r="A129" t="s">
        <v>544</v>
      </c>
      <c r="B129" t="s">
        <v>545</v>
      </c>
      <c r="C129" t="s">
        <v>122</v>
      </c>
      <c r="D129" t="s">
        <v>111</v>
      </c>
      <c r="E129" t="s">
        <v>102</v>
      </c>
      <c r="F129" t="s">
        <v>124</v>
      </c>
      <c r="G129" t="s">
        <v>97</v>
      </c>
      <c r="H129" t="s">
        <v>546</v>
      </c>
      <c r="I129" s="7">
        <v>6</v>
      </c>
      <c r="J129" s="7">
        <v>3057.97</v>
      </c>
    </row>
    <row r="130" spans="1:10">
      <c r="A130" t="s">
        <v>547</v>
      </c>
      <c r="B130" t="s">
        <v>548</v>
      </c>
      <c r="C130" t="s">
        <v>68</v>
      </c>
      <c r="D130" t="s">
        <v>296</v>
      </c>
      <c r="E130" t="s">
        <v>102</v>
      </c>
      <c r="F130" s="1">
        <v>45575</v>
      </c>
      <c r="G130" t="s">
        <v>161</v>
      </c>
      <c r="H130" t="s">
        <v>549</v>
      </c>
      <c r="I130" s="7">
        <v>17</v>
      </c>
      <c r="J130" s="7">
        <v>4265.28</v>
      </c>
    </row>
    <row r="131" spans="1:10">
      <c r="A131" t="s">
        <v>550</v>
      </c>
      <c r="B131" t="s">
        <v>551</v>
      </c>
      <c r="C131" t="s">
        <v>80</v>
      </c>
      <c r="D131" t="s">
        <v>106</v>
      </c>
      <c r="E131" t="s">
        <v>102</v>
      </c>
      <c r="F131" t="s">
        <v>552</v>
      </c>
      <c r="G131" t="s">
        <v>314</v>
      </c>
      <c r="H131" t="s">
        <v>553</v>
      </c>
      <c r="I131" s="7">
        <v>1</v>
      </c>
      <c r="J131" s="7">
        <v>1735.7</v>
      </c>
    </row>
    <row r="132" spans="1:10">
      <c r="A132" t="s">
        <v>554</v>
      </c>
      <c r="B132" t="s">
        <v>555</v>
      </c>
      <c r="C132" t="s">
        <v>122</v>
      </c>
      <c r="D132" t="s">
        <v>556</v>
      </c>
      <c r="E132" t="s">
        <v>63</v>
      </c>
      <c r="F132" s="1">
        <v>45581</v>
      </c>
      <c r="G132" t="s">
        <v>92</v>
      </c>
      <c r="H132" t="s">
        <v>557</v>
      </c>
      <c r="I132" s="7">
        <v>45</v>
      </c>
      <c r="J132" s="7">
        <v>4629.82</v>
      </c>
    </row>
    <row r="133" spans="1:10">
      <c r="A133" t="s">
        <v>558</v>
      </c>
      <c r="B133" t="s">
        <v>559</v>
      </c>
      <c r="C133" t="s">
        <v>122</v>
      </c>
      <c r="D133" t="s">
        <v>560</v>
      </c>
      <c r="E133" t="s">
        <v>70</v>
      </c>
      <c r="F133" s="1">
        <v>45399</v>
      </c>
      <c r="G133" t="s">
        <v>97</v>
      </c>
      <c r="H133">
        <v>70</v>
      </c>
      <c r="I133" s="7">
        <v>30</v>
      </c>
      <c r="J133" s="7">
        <v>1469.77</v>
      </c>
    </row>
    <row r="134" spans="1:10">
      <c r="A134" t="s">
        <v>561</v>
      </c>
      <c r="B134" t="s">
        <v>562</v>
      </c>
      <c r="C134" t="s">
        <v>122</v>
      </c>
      <c r="D134" t="s">
        <v>96</v>
      </c>
      <c r="E134" t="s">
        <v>63</v>
      </c>
      <c r="F134" t="s">
        <v>563</v>
      </c>
      <c r="G134" t="s">
        <v>77</v>
      </c>
      <c r="H134" t="s">
        <v>564</v>
      </c>
      <c r="I134" s="7" t="s">
        <v>565</v>
      </c>
      <c r="J134" s="7">
        <v>3534.19</v>
      </c>
    </row>
    <row r="135" spans="1:10">
      <c r="A135" t="s">
        <v>566</v>
      </c>
      <c r="B135" t="s">
        <v>567</v>
      </c>
      <c r="C135" t="s">
        <v>61</v>
      </c>
      <c r="D135" t="s">
        <v>560</v>
      </c>
      <c r="E135" t="s">
        <v>102</v>
      </c>
      <c r="F135" t="s">
        <v>568</v>
      </c>
      <c r="G135" t="s">
        <v>113</v>
      </c>
      <c r="H135" t="s">
        <v>569</v>
      </c>
      <c r="I135" s="7">
        <v>11</v>
      </c>
      <c r="J135" s="7">
        <v>4644.5200000000004</v>
      </c>
    </row>
    <row r="136" spans="1:10">
      <c r="A136" t="s">
        <v>570</v>
      </c>
      <c r="B136" t="s">
        <v>571</v>
      </c>
      <c r="C136" t="s">
        <v>68</v>
      </c>
      <c r="D136" t="s">
        <v>572</v>
      </c>
      <c r="E136" t="s">
        <v>90</v>
      </c>
      <c r="F136" s="1">
        <v>45572</v>
      </c>
      <c r="G136" t="s">
        <v>213</v>
      </c>
      <c r="H136" t="s">
        <v>174</v>
      </c>
      <c r="I136" s="7" t="s">
        <v>573</v>
      </c>
      <c r="J136" s="7">
        <v>3907.42</v>
      </c>
    </row>
    <row r="137" spans="1:10">
      <c r="A137" t="s">
        <v>574</v>
      </c>
      <c r="B137" t="s">
        <v>575</v>
      </c>
      <c r="C137" t="s">
        <v>61</v>
      </c>
      <c r="D137" t="s">
        <v>560</v>
      </c>
      <c r="E137" t="s">
        <v>102</v>
      </c>
      <c r="F137" s="1">
        <v>45639</v>
      </c>
      <c r="G137" t="s">
        <v>143</v>
      </c>
      <c r="H137" t="s">
        <v>576</v>
      </c>
      <c r="I137" s="7">
        <v>45</v>
      </c>
      <c r="J137" s="7">
        <v>2878.44</v>
      </c>
    </row>
    <row r="138" spans="1:10">
      <c r="A138" t="s">
        <v>577</v>
      </c>
      <c r="B138" t="s">
        <v>578</v>
      </c>
      <c r="C138" t="s">
        <v>68</v>
      </c>
      <c r="D138" t="s">
        <v>342</v>
      </c>
      <c r="E138" t="s">
        <v>90</v>
      </c>
      <c r="F138" s="1">
        <v>45375</v>
      </c>
      <c r="G138" t="s">
        <v>143</v>
      </c>
      <c r="H138" t="s">
        <v>579</v>
      </c>
      <c r="I138" s="7">
        <v>27</v>
      </c>
      <c r="J138" s="7">
        <v>2734.68</v>
      </c>
    </row>
    <row r="139" spans="1:10">
      <c r="A139" t="s">
        <v>580</v>
      </c>
      <c r="B139" t="s">
        <v>581</v>
      </c>
      <c r="C139" t="s">
        <v>80</v>
      </c>
      <c r="D139" t="s">
        <v>352</v>
      </c>
      <c r="E139" t="s">
        <v>70</v>
      </c>
      <c r="F139" s="2">
        <v>45137</v>
      </c>
      <c r="G139" t="s">
        <v>153</v>
      </c>
      <c r="H139" t="s">
        <v>582</v>
      </c>
      <c r="I139" s="7">
        <v>8</v>
      </c>
      <c r="J139" s="7">
        <v>4420.5600000000004</v>
      </c>
    </row>
    <row r="140" spans="1:10">
      <c r="A140" t="s">
        <v>583</v>
      </c>
      <c r="B140" t="s">
        <v>584</v>
      </c>
      <c r="C140" t="s">
        <v>68</v>
      </c>
      <c r="D140" t="s">
        <v>585</v>
      </c>
      <c r="E140" t="s">
        <v>90</v>
      </c>
      <c r="F140" s="1">
        <v>45018</v>
      </c>
      <c r="G140" t="s">
        <v>71</v>
      </c>
      <c r="H140" t="s">
        <v>586</v>
      </c>
      <c r="I140" s="7">
        <v>4</v>
      </c>
      <c r="J140" s="7">
        <v>2837.69</v>
      </c>
    </row>
    <row r="141" spans="1:10">
      <c r="A141" t="s">
        <v>587</v>
      </c>
      <c r="B141" t="s">
        <v>588</v>
      </c>
      <c r="C141" t="s">
        <v>122</v>
      </c>
      <c r="D141" t="s">
        <v>473</v>
      </c>
      <c r="E141" t="s">
        <v>70</v>
      </c>
      <c r="F141" s="1">
        <v>45298</v>
      </c>
      <c r="G141" t="s">
        <v>182</v>
      </c>
      <c r="H141" t="s">
        <v>589</v>
      </c>
      <c r="I141" s="7">
        <v>1</v>
      </c>
      <c r="J141" s="7">
        <v>1247.57</v>
      </c>
    </row>
    <row r="142" spans="1:10">
      <c r="A142" t="s">
        <v>590</v>
      </c>
      <c r="B142" t="s">
        <v>591</v>
      </c>
      <c r="C142" t="s">
        <v>75</v>
      </c>
      <c r="D142" t="s">
        <v>592</v>
      </c>
      <c r="E142" t="s">
        <v>70</v>
      </c>
      <c r="F142" s="2">
        <v>45273</v>
      </c>
      <c r="G142" t="s">
        <v>187</v>
      </c>
      <c r="H142">
        <v>34</v>
      </c>
      <c r="I142" s="7">
        <v>39</v>
      </c>
      <c r="J142" s="7">
        <v>1257.5</v>
      </c>
    </row>
    <row r="143" spans="1:10">
      <c r="A143" t="s">
        <v>593</v>
      </c>
      <c r="B143" t="s">
        <v>594</v>
      </c>
      <c r="C143" t="s">
        <v>75</v>
      </c>
      <c r="D143" t="s">
        <v>595</v>
      </c>
      <c r="E143" t="s">
        <v>70</v>
      </c>
      <c r="F143" t="s">
        <v>596</v>
      </c>
      <c r="G143" t="s">
        <v>103</v>
      </c>
      <c r="H143" t="s">
        <v>597</v>
      </c>
      <c r="I143" s="7">
        <v>48</v>
      </c>
      <c r="J143" s="7">
        <v>2209.59</v>
      </c>
    </row>
    <row r="144" spans="1:10">
      <c r="A144" t="s">
        <v>598</v>
      </c>
      <c r="B144" t="s">
        <v>599</v>
      </c>
      <c r="C144" t="s">
        <v>75</v>
      </c>
      <c r="D144" t="s">
        <v>600</v>
      </c>
      <c r="E144" t="s">
        <v>70</v>
      </c>
      <c r="F144" s="2">
        <v>45321</v>
      </c>
      <c r="G144" t="s">
        <v>119</v>
      </c>
      <c r="H144" t="s">
        <v>330</v>
      </c>
      <c r="I144" s="7">
        <v>35</v>
      </c>
      <c r="J144" s="7">
        <v>1911.38</v>
      </c>
    </row>
    <row r="145" spans="1:10">
      <c r="A145" t="s">
        <v>601</v>
      </c>
      <c r="B145" t="s">
        <v>602</v>
      </c>
      <c r="C145" t="s">
        <v>75</v>
      </c>
      <c r="D145" t="s">
        <v>129</v>
      </c>
      <c r="E145" t="s">
        <v>90</v>
      </c>
      <c r="F145" t="s">
        <v>603</v>
      </c>
      <c r="G145" t="s">
        <v>125</v>
      </c>
      <c r="H145">
        <v>8</v>
      </c>
      <c r="I145" s="7">
        <v>19</v>
      </c>
      <c r="J145" s="7">
        <v>1237.68</v>
      </c>
    </row>
    <row r="146" spans="1:10">
      <c r="A146" t="s">
        <v>604</v>
      </c>
      <c r="B146" t="s">
        <v>605</v>
      </c>
      <c r="C146" t="s">
        <v>80</v>
      </c>
      <c r="D146" t="s">
        <v>111</v>
      </c>
      <c r="E146" t="s">
        <v>102</v>
      </c>
      <c r="F146" t="s">
        <v>606</v>
      </c>
      <c r="G146" t="s">
        <v>259</v>
      </c>
      <c r="H146" t="s">
        <v>217</v>
      </c>
      <c r="I146" s="7">
        <v>50</v>
      </c>
      <c r="J146" s="7">
        <v>2104.39</v>
      </c>
    </row>
    <row r="147" spans="1:10">
      <c r="A147" t="s">
        <v>607</v>
      </c>
      <c r="B147" t="s">
        <v>608</v>
      </c>
      <c r="C147" t="s">
        <v>80</v>
      </c>
      <c r="D147" t="s">
        <v>268</v>
      </c>
      <c r="E147" t="s">
        <v>90</v>
      </c>
      <c r="F147" t="s">
        <v>609</v>
      </c>
      <c r="G147" t="s">
        <v>259</v>
      </c>
      <c r="H147" t="s">
        <v>610</v>
      </c>
      <c r="I147" s="7">
        <v>16</v>
      </c>
      <c r="J147" s="7">
        <v>3698.2</v>
      </c>
    </row>
    <row r="148" spans="1:10">
      <c r="A148" t="s">
        <v>611</v>
      </c>
      <c r="B148" t="s">
        <v>612</v>
      </c>
      <c r="C148" t="s">
        <v>68</v>
      </c>
      <c r="D148" t="s">
        <v>279</v>
      </c>
      <c r="E148" t="s">
        <v>70</v>
      </c>
      <c r="F148" s="1">
        <v>45010</v>
      </c>
      <c r="G148" t="s">
        <v>236</v>
      </c>
      <c r="H148" t="s">
        <v>613</v>
      </c>
      <c r="I148" s="7">
        <v>16</v>
      </c>
      <c r="J148" s="7">
        <v>2307.58</v>
      </c>
    </row>
    <row r="149" spans="1:10">
      <c r="A149" t="s">
        <v>614</v>
      </c>
      <c r="B149" t="s">
        <v>615</v>
      </c>
      <c r="C149" t="s">
        <v>80</v>
      </c>
      <c r="D149" t="s">
        <v>257</v>
      </c>
      <c r="E149" t="s">
        <v>70</v>
      </c>
      <c r="F149" t="s">
        <v>616</v>
      </c>
      <c r="G149" t="s">
        <v>182</v>
      </c>
      <c r="H149">
        <v>45.3</v>
      </c>
      <c r="I149" s="7">
        <v>42</v>
      </c>
      <c r="J149" s="7">
        <v>4481.32</v>
      </c>
    </row>
    <row r="150" spans="1:10">
      <c r="A150" t="s">
        <v>617</v>
      </c>
      <c r="B150" t="s">
        <v>618</v>
      </c>
      <c r="C150" t="s">
        <v>68</v>
      </c>
      <c r="D150" t="s">
        <v>62</v>
      </c>
      <c r="E150" t="s">
        <v>63</v>
      </c>
      <c r="F150" s="1">
        <v>45318</v>
      </c>
      <c r="G150" t="s">
        <v>113</v>
      </c>
      <c r="H150" t="s">
        <v>619</v>
      </c>
      <c r="I150" s="7">
        <v>41</v>
      </c>
      <c r="J150" s="7">
        <v>1304.3</v>
      </c>
    </row>
    <row r="151" spans="1:10">
      <c r="A151" t="s">
        <v>620</v>
      </c>
      <c r="B151" t="s">
        <v>621</v>
      </c>
      <c r="C151" t="s">
        <v>122</v>
      </c>
      <c r="D151" t="s">
        <v>622</v>
      </c>
      <c r="E151" t="s">
        <v>63</v>
      </c>
      <c r="F151" s="1">
        <v>45002</v>
      </c>
      <c r="G151" t="s">
        <v>166</v>
      </c>
      <c r="H151" t="s">
        <v>623</v>
      </c>
      <c r="I151" s="7">
        <v>20</v>
      </c>
      <c r="J151" s="7">
        <v>2302.6999999999998</v>
      </c>
    </row>
    <row r="152" spans="1:10">
      <c r="A152" t="s">
        <v>624</v>
      </c>
      <c r="B152" t="s">
        <v>625</v>
      </c>
      <c r="C152" t="s">
        <v>61</v>
      </c>
      <c r="D152" t="s">
        <v>156</v>
      </c>
      <c r="E152" t="s">
        <v>63</v>
      </c>
      <c r="F152" t="s">
        <v>626</v>
      </c>
      <c r="G152" t="s">
        <v>460</v>
      </c>
      <c r="H152" t="s">
        <v>627</v>
      </c>
      <c r="I152" s="7">
        <v>47</v>
      </c>
      <c r="J152" s="7">
        <v>4111.51</v>
      </c>
    </row>
    <row r="153" spans="1:10">
      <c r="A153" t="s">
        <v>628</v>
      </c>
      <c r="B153" t="s">
        <v>629</v>
      </c>
      <c r="C153" t="s">
        <v>68</v>
      </c>
      <c r="D153" t="s">
        <v>469</v>
      </c>
      <c r="E153" t="s">
        <v>63</v>
      </c>
      <c r="F153" s="1">
        <v>45407</v>
      </c>
      <c r="G153" t="s">
        <v>460</v>
      </c>
      <c r="H153" t="s">
        <v>630</v>
      </c>
      <c r="I153" s="7">
        <v>18</v>
      </c>
      <c r="J153" s="7">
        <v>4645.3900000000003</v>
      </c>
    </row>
    <row r="154" spans="1:10">
      <c r="A154" t="s">
        <v>631</v>
      </c>
      <c r="B154" t="s">
        <v>632</v>
      </c>
      <c r="C154" t="s">
        <v>122</v>
      </c>
      <c r="D154" t="s">
        <v>633</v>
      </c>
      <c r="E154" t="s">
        <v>70</v>
      </c>
      <c r="F154" s="1">
        <v>45327</v>
      </c>
      <c r="G154" t="s">
        <v>236</v>
      </c>
      <c r="H154" t="s">
        <v>634</v>
      </c>
      <c r="I154" s="7">
        <v>25</v>
      </c>
      <c r="J154" s="7">
        <v>3854.76</v>
      </c>
    </row>
    <row r="155" spans="1:10">
      <c r="A155" t="s">
        <v>635</v>
      </c>
      <c r="B155" t="s">
        <v>636</v>
      </c>
      <c r="C155" t="s">
        <v>122</v>
      </c>
      <c r="D155" t="s">
        <v>156</v>
      </c>
      <c r="E155" t="s">
        <v>102</v>
      </c>
      <c r="F155" t="s">
        <v>197</v>
      </c>
      <c r="G155" t="s">
        <v>107</v>
      </c>
      <c r="H155" t="s">
        <v>637</v>
      </c>
      <c r="I155" s="7">
        <v>49</v>
      </c>
      <c r="J155" s="7">
        <v>2737.71</v>
      </c>
    </row>
    <row r="156" spans="1:10">
      <c r="A156" t="s">
        <v>638</v>
      </c>
      <c r="B156" t="s">
        <v>639</v>
      </c>
      <c r="C156" t="s">
        <v>61</v>
      </c>
      <c r="D156" t="s">
        <v>248</v>
      </c>
      <c r="E156" t="s">
        <v>102</v>
      </c>
      <c r="F156" s="1">
        <v>45233</v>
      </c>
      <c r="G156" t="s">
        <v>166</v>
      </c>
      <c r="H156">
        <v>47.7</v>
      </c>
      <c r="I156" s="7">
        <v>34</v>
      </c>
      <c r="J156" s="7">
        <v>3397.96</v>
      </c>
    </row>
    <row r="157" spans="1:10">
      <c r="A157" t="s">
        <v>640</v>
      </c>
      <c r="B157" t="s">
        <v>641</v>
      </c>
      <c r="C157" t="s">
        <v>80</v>
      </c>
      <c r="D157" t="s">
        <v>274</v>
      </c>
      <c r="E157" t="s">
        <v>63</v>
      </c>
      <c r="F157" s="1">
        <v>45110</v>
      </c>
      <c r="G157" t="s">
        <v>97</v>
      </c>
      <c r="H157" t="s">
        <v>642</v>
      </c>
      <c r="I157" s="7">
        <v>12</v>
      </c>
      <c r="J157" s="7">
        <v>1461.6</v>
      </c>
    </row>
    <row r="158" spans="1:10">
      <c r="A158" t="s">
        <v>643</v>
      </c>
      <c r="B158" t="s">
        <v>644</v>
      </c>
      <c r="C158" t="s">
        <v>75</v>
      </c>
      <c r="D158" t="s">
        <v>89</v>
      </c>
      <c r="E158" t="s">
        <v>90</v>
      </c>
      <c r="F158" t="s">
        <v>645</v>
      </c>
      <c r="G158" t="s">
        <v>173</v>
      </c>
      <c r="H158">
        <v>8</v>
      </c>
      <c r="I158" s="7">
        <v>4</v>
      </c>
      <c r="J158" s="7">
        <v>3812.6</v>
      </c>
    </row>
    <row r="159" spans="1:10">
      <c r="A159" t="s">
        <v>646</v>
      </c>
      <c r="B159" t="s">
        <v>647</v>
      </c>
      <c r="C159" t="s">
        <v>61</v>
      </c>
      <c r="D159" t="s">
        <v>556</v>
      </c>
      <c r="E159" t="s">
        <v>90</v>
      </c>
      <c r="F159" s="1">
        <v>45637</v>
      </c>
      <c r="G159" t="s">
        <v>314</v>
      </c>
      <c r="H159" t="s">
        <v>648</v>
      </c>
      <c r="I159" s="7" t="s">
        <v>232</v>
      </c>
      <c r="J159" s="7">
        <v>3705.05</v>
      </c>
    </row>
    <row r="160" spans="1:10">
      <c r="A160" t="s">
        <v>649</v>
      </c>
      <c r="B160" t="s">
        <v>650</v>
      </c>
      <c r="C160" t="s">
        <v>75</v>
      </c>
      <c r="D160" t="s">
        <v>123</v>
      </c>
      <c r="E160" t="s">
        <v>70</v>
      </c>
      <c r="F160" s="2">
        <v>44956</v>
      </c>
      <c r="G160" t="s">
        <v>97</v>
      </c>
      <c r="H160" t="s">
        <v>651</v>
      </c>
      <c r="I160" s="7">
        <v>35</v>
      </c>
      <c r="J160" s="7">
        <v>3931.86</v>
      </c>
    </row>
    <row r="161" spans="1:10">
      <c r="A161" t="s">
        <v>652</v>
      </c>
      <c r="B161" t="s">
        <v>653</v>
      </c>
      <c r="C161" t="s">
        <v>122</v>
      </c>
      <c r="D161" t="s">
        <v>654</v>
      </c>
      <c r="E161" t="s">
        <v>90</v>
      </c>
      <c r="F161" s="1">
        <v>45500</v>
      </c>
      <c r="G161" t="s">
        <v>161</v>
      </c>
      <c r="H161">
        <v>35</v>
      </c>
      <c r="I161" s="7">
        <v>46</v>
      </c>
      <c r="J161" s="7">
        <v>1426.15</v>
      </c>
    </row>
    <row r="162" spans="1:10">
      <c r="A162" t="s">
        <v>655</v>
      </c>
      <c r="B162" t="s">
        <v>656</v>
      </c>
      <c r="C162" t="s">
        <v>75</v>
      </c>
      <c r="D162" t="s">
        <v>346</v>
      </c>
      <c r="E162" t="s">
        <v>90</v>
      </c>
      <c r="F162" s="2">
        <v>45584</v>
      </c>
      <c r="G162" t="s">
        <v>182</v>
      </c>
      <c r="H162">
        <v>48</v>
      </c>
      <c r="I162" s="7">
        <v>15</v>
      </c>
      <c r="J162" s="7">
        <v>1877.21</v>
      </c>
    </row>
    <row r="163" spans="1:10">
      <c r="A163" t="s">
        <v>657</v>
      </c>
      <c r="B163" t="s">
        <v>658</v>
      </c>
      <c r="C163" t="s">
        <v>75</v>
      </c>
      <c r="D163" t="s">
        <v>352</v>
      </c>
      <c r="E163" t="s">
        <v>63</v>
      </c>
      <c r="F163" s="1">
        <v>45493</v>
      </c>
      <c r="G163" t="s">
        <v>178</v>
      </c>
      <c r="H163" t="s">
        <v>659</v>
      </c>
      <c r="I163" s="7">
        <v>38</v>
      </c>
      <c r="J163" s="7">
        <v>2034</v>
      </c>
    </row>
    <row r="164" spans="1:10">
      <c r="A164" t="s">
        <v>660</v>
      </c>
      <c r="B164" t="s">
        <v>661</v>
      </c>
      <c r="C164" t="s">
        <v>61</v>
      </c>
      <c r="D164" t="s">
        <v>662</v>
      </c>
      <c r="E164" t="s">
        <v>70</v>
      </c>
      <c r="F164" s="1">
        <v>44996</v>
      </c>
      <c r="G164" t="s">
        <v>250</v>
      </c>
      <c r="H164" t="s">
        <v>663</v>
      </c>
      <c r="I164" s="7">
        <v>7</v>
      </c>
      <c r="J164" s="7">
        <v>3978.84</v>
      </c>
    </row>
    <row r="165" spans="1:10">
      <c r="A165" t="s">
        <v>664</v>
      </c>
      <c r="B165" t="s">
        <v>665</v>
      </c>
      <c r="C165" t="s">
        <v>61</v>
      </c>
      <c r="D165" t="s">
        <v>359</v>
      </c>
      <c r="E165" t="s">
        <v>63</v>
      </c>
      <c r="F165" s="1">
        <v>45641</v>
      </c>
      <c r="G165" t="s">
        <v>178</v>
      </c>
      <c r="H165" t="s">
        <v>666</v>
      </c>
      <c r="I165" s="7">
        <v>26</v>
      </c>
      <c r="J165" s="7">
        <v>3211.73</v>
      </c>
    </row>
    <row r="166" spans="1:10">
      <c r="A166" t="s">
        <v>667</v>
      </c>
      <c r="B166" t="s">
        <v>668</v>
      </c>
      <c r="C166" t="s">
        <v>122</v>
      </c>
      <c r="D166" t="s">
        <v>363</v>
      </c>
      <c r="E166" t="s">
        <v>70</v>
      </c>
      <c r="F166" s="2">
        <v>45594</v>
      </c>
      <c r="G166" t="s">
        <v>119</v>
      </c>
      <c r="H166">
        <v>61.3</v>
      </c>
      <c r="I166" s="7">
        <v>12</v>
      </c>
      <c r="J166" s="7">
        <v>3010.8</v>
      </c>
    </row>
    <row r="167" spans="1:10">
      <c r="A167" t="s">
        <v>669</v>
      </c>
      <c r="B167" t="s">
        <v>670</v>
      </c>
      <c r="C167" t="s">
        <v>61</v>
      </c>
      <c r="D167" t="s">
        <v>671</v>
      </c>
      <c r="E167" t="s">
        <v>102</v>
      </c>
      <c r="F167" s="1">
        <v>45021</v>
      </c>
      <c r="G167" t="s">
        <v>201</v>
      </c>
      <c r="H167" t="s">
        <v>672</v>
      </c>
      <c r="I167" s="7">
        <v>11</v>
      </c>
      <c r="J167" s="7">
        <v>3397.96</v>
      </c>
    </row>
    <row r="168" spans="1:10">
      <c r="A168" t="s">
        <v>673</v>
      </c>
      <c r="B168" t="s">
        <v>674</v>
      </c>
      <c r="C168" t="s">
        <v>80</v>
      </c>
      <c r="D168" t="s">
        <v>283</v>
      </c>
      <c r="E168" t="s">
        <v>102</v>
      </c>
      <c r="F168" s="2">
        <v>45010</v>
      </c>
      <c r="G168" t="s">
        <v>213</v>
      </c>
      <c r="H168">
        <v>59.4</v>
      </c>
      <c r="I168" s="7" t="s">
        <v>139</v>
      </c>
      <c r="J168" s="7">
        <v>1377.84</v>
      </c>
    </row>
    <row r="169" spans="1:10">
      <c r="A169" t="s">
        <v>675</v>
      </c>
      <c r="B169" t="s">
        <v>676</v>
      </c>
      <c r="C169" t="s">
        <v>68</v>
      </c>
      <c r="D169" t="s">
        <v>290</v>
      </c>
      <c r="E169" t="s">
        <v>102</v>
      </c>
      <c r="F169" s="1">
        <v>45493</v>
      </c>
      <c r="G169" t="s">
        <v>71</v>
      </c>
      <c r="H169" t="s">
        <v>677</v>
      </c>
      <c r="I169" s="7">
        <v>4</v>
      </c>
      <c r="J169" s="7">
        <v>1976.41</v>
      </c>
    </row>
    <row r="170" spans="1:10">
      <c r="A170" t="s">
        <v>678</v>
      </c>
      <c r="B170" t="s">
        <v>679</v>
      </c>
      <c r="C170" t="s">
        <v>68</v>
      </c>
      <c r="D170" t="s">
        <v>680</v>
      </c>
      <c r="E170" t="s">
        <v>70</v>
      </c>
      <c r="F170" s="1">
        <v>45637</v>
      </c>
      <c r="G170" t="s">
        <v>178</v>
      </c>
      <c r="H170">
        <v>39</v>
      </c>
      <c r="I170" s="7">
        <v>21</v>
      </c>
      <c r="J170" s="7">
        <v>2344.2800000000002</v>
      </c>
    </row>
    <row r="171" spans="1:10">
      <c r="A171" t="s">
        <v>681</v>
      </c>
      <c r="B171" t="s">
        <v>682</v>
      </c>
      <c r="C171" t="s">
        <v>61</v>
      </c>
      <c r="D171" t="s">
        <v>177</v>
      </c>
      <c r="E171" t="s">
        <v>102</v>
      </c>
      <c r="F171" s="1">
        <v>45125</v>
      </c>
      <c r="G171" t="s">
        <v>107</v>
      </c>
      <c r="H171" t="s">
        <v>683</v>
      </c>
      <c r="I171" s="7">
        <v>34</v>
      </c>
      <c r="J171" s="7">
        <v>3625.31</v>
      </c>
    </row>
    <row r="172" spans="1:10">
      <c r="A172" t="s">
        <v>684</v>
      </c>
      <c r="B172" t="s">
        <v>685</v>
      </c>
      <c r="C172" t="s">
        <v>61</v>
      </c>
      <c r="D172" t="s">
        <v>595</v>
      </c>
      <c r="E172" t="s">
        <v>63</v>
      </c>
      <c r="F172" s="1">
        <v>45017</v>
      </c>
      <c r="G172" t="s">
        <v>178</v>
      </c>
      <c r="H172" t="s">
        <v>72</v>
      </c>
      <c r="I172" s="7">
        <v>39</v>
      </c>
      <c r="J172" s="7">
        <v>3928.26</v>
      </c>
    </row>
    <row r="173" spans="1:10">
      <c r="A173" t="s">
        <v>686</v>
      </c>
      <c r="B173" t="s">
        <v>687</v>
      </c>
      <c r="C173" t="s">
        <v>122</v>
      </c>
      <c r="D173" t="s">
        <v>156</v>
      </c>
      <c r="E173" t="s">
        <v>63</v>
      </c>
      <c r="F173" t="s">
        <v>688</v>
      </c>
      <c r="G173" t="s">
        <v>82</v>
      </c>
      <c r="H173" t="s">
        <v>689</v>
      </c>
      <c r="I173" s="7">
        <v>30</v>
      </c>
      <c r="J173" s="7">
        <v>1009.09</v>
      </c>
    </row>
    <row r="174" spans="1:10">
      <c r="A174" t="s">
        <v>690</v>
      </c>
      <c r="B174" t="s">
        <v>691</v>
      </c>
      <c r="C174" t="s">
        <v>122</v>
      </c>
      <c r="D174" t="s">
        <v>171</v>
      </c>
      <c r="E174" t="s">
        <v>102</v>
      </c>
      <c r="F174" s="1">
        <v>45140</v>
      </c>
      <c r="G174" t="s">
        <v>213</v>
      </c>
      <c r="H174">
        <v>41</v>
      </c>
      <c r="I174" s="7">
        <v>12</v>
      </c>
      <c r="J174" s="7">
        <v>4796.43</v>
      </c>
    </row>
    <row r="175" spans="1:10">
      <c r="A175" t="s">
        <v>692</v>
      </c>
      <c r="B175" t="s">
        <v>693</v>
      </c>
      <c r="C175" t="s">
        <v>75</v>
      </c>
      <c r="D175" t="s">
        <v>415</v>
      </c>
      <c r="E175" t="s">
        <v>70</v>
      </c>
      <c r="F175" t="s">
        <v>694</v>
      </c>
      <c r="G175" t="s">
        <v>187</v>
      </c>
      <c r="H175" t="s">
        <v>695</v>
      </c>
      <c r="I175" s="7">
        <v>1</v>
      </c>
      <c r="J175" s="7">
        <v>3812.01</v>
      </c>
    </row>
    <row r="176" spans="1:10">
      <c r="A176" t="s">
        <v>696</v>
      </c>
      <c r="B176" t="s">
        <v>697</v>
      </c>
      <c r="C176" t="s">
        <v>61</v>
      </c>
      <c r="D176" t="s">
        <v>698</v>
      </c>
      <c r="E176" t="s">
        <v>102</v>
      </c>
      <c r="F176" s="1">
        <v>45357</v>
      </c>
      <c r="G176" t="s">
        <v>97</v>
      </c>
      <c r="H176" t="s">
        <v>699</v>
      </c>
      <c r="I176" s="7" t="s">
        <v>565</v>
      </c>
      <c r="J176" s="7">
        <v>2736.23</v>
      </c>
    </row>
    <row r="177" spans="1:10">
      <c r="A177" t="s">
        <v>700</v>
      </c>
      <c r="B177" t="s">
        <v>701</v>
      </c>
      <c r="C177" t="s">
        <v>61</v>
      </c>
      <c r="D177" t="s">
        <v>702</v>
      </c>
      <c r="E177" t="s">
        <v>70</v>
      </c>
      <c r="F177" s="1">
        <v>45632</v>
      </c>
      <c r="G177" t="s">
        <v>92</v>
      </c>
      <c r="H177">
        <v>27.6</v>
      </c>
      <c r="I177" s="7">
        <v>40</v>
      </c>
      <c r="J177" s="7">
        <v>4297.5</v>
      </c>
    </row>
    <row r="178" spans="1:10">
      <c r="A178" t="s">
        <v>703</v>
      </c>
      <c r="B178" t="s">
        <v>704</v>
      </c>
      <c r="C178" t="s">
        <v>61</v>
      </c>
      <c r="D178" t="s">
        <v>231</v>
      </c>
      <c r="E178" t="s">
        <v>90</v>
      </c>
      <c r="F178" t="s">
        <v>705</v>
      </c>
      <c r="G178" t="s">
        <v>460</v>
      </c>
      <c r="H178" t="s">
        <v>706</v>
      </c>
      <c r="I178" s="7">
        <v>38</v>
      </c>
      <c r="J178" s="7">
        <v>2927.44</v>
      </c>
    </row>
    <row r="179" spans="1:10">
      <c r="A179" t="s">
        <v>707</v>
      </c>
      <c r="B179" t="s">
        <v>708</v>
      </c>
      <c r="C179" t="s">
        <v>80</v>
      </c>
      <c r="D179" t="s">
        <v>147</v>
      </c>
      <c r="E179" t="s">
        <v>70</v>
      </c>
      <c r="F179" s="2">
        <v>45040</v>
      </c>
      <c r="G179" t="s">
        <v>134</v>
      </c>
      <c r="H179" t="s">
        <v>709</v>
      </c>
      <c r="I179" s="7" t="s">
        <v>232</v>
      </c>
      <c r="J179" s="7">
        <v>4507.7299999999996</v>
      </c>
    </row>
    <row r="180" spans="1:10">
      <c r="A180" t="s">
        <v>710</v>
      </c>
      <c r="B180" t="s">
        <v>711</v>
      </c>
      <c r="C180" t="s">
        <v>61</v>
      </c>
      <c r="D180" t="s">
        <v>293</v>
      </c>
      <c r="E180" t="s">
        <v>90</v>
      </c>
      <c r="F180" t="s">
        <v>712</v>
      </c>
      <c r="G180" t="s">
        <v>92</v>
      </c>
      <c r="H180" t="s">
        <v>194</v>
      </c>
      <c r="I180" s="7">
        <v>45</v>
      </c>
      <c r="J180" s="7">
        <v>3192.04</v>
      </c>
    </row>
    <row r="181" spans="1:10">
      <c r="A181" t="s">
        <v>713</v>
      </c>
      <c r="B181" t="s">
        <v>714</v>
      </c>
      <c r="C181" t="s">
        <v>75</v>
      </c>
      <c r="D181" t="s">
        <v>290</v>
      </c>
      <c r="E181" t="s">
        <v>90</v>
      </c>
      <c r="F181" t="s">
        <v>715</v>
      </c>
      <c r="G181" t="s">
        <v>77</v>
      </c>
      <c r="H181" t="s">
        <v>330</v>
      </c>
      <c r="I181" s="7">
        <v>6</v>
      </c>
      <c r="J181" s="7">
        <v>3069.94</v>
      </c>
    </row>
    <row r="182" spans="1:10">
      <c r="A182" t="s">
        <v>716</v>
      </c>
      <c r="B182" t="s">
        <v>717</v>
      </c>
      <c r="C182" t="s">
        <v>80</v>
      </c>
      <c r="D182" t="s">
        <v>133</v>
      </c>
      <c r="E182" t="s">
        <v>90</v>
      </c>
      <c r="F182" s="1">
        <v>45422</v>
      </c>
      <c r="G182" t="s">
        <v>308</v>
      </c>
      <c r="H182" t="s">
        <v>718</v>
      </c>
      <c r="I182" s="7">
        <v>32</v>
      </c>
      <c r="J182" s="7">
        <v>1634.18</v>
      </c>
    </row>
    <row r="183" spans="1:10">
      <c r="A183" t="s">
        <v>719</v>
      </c>
      <c r="B183" t="s">
        <v>720</v>
      </c>
      <c r="C183" t="s">
        <v>61</v>
      </c>
      <c r="D183" t="s">
        <v>572</v>
      </c>
      <c r="E183" t="s">
        <v>70</v>
      </c>
      <c r="F183" s="1">
        <v>45027</v>
      </c>
      <c r="G183" t="s">
        <v>308</v>
      </c>
      <c r="H183" t="s">
        <v>721</v>
      </c>
      <c r="I183" s="7">
        <v>47</v>
      </c>
      <c r="J183" s="7">
        <v>1280.53</v>
      </c>
    </row>
    <row r="184" spans="1:10">
      <c r="A184" t="s">
        <v>722</v>
      </c>
      <c r="B184" t="s">
        <v>723</v>
      </c>
      <c r="C184" t="s">
        <v>122</v>
      </c>
      <c r="D184" t="s">
        <v>177</v>
      </c>
      <c r="E184" t="s">
        <v>63</v>
      </c>
      <c r="F184" t="s">
        <v>724</v>
      </c>
      <c r="G184" t="s">
        <v>71</v>
      </c>
      <c r="H184" t="s">
        <v>725</v>
      </c>
      <c r="I184" s="7">
        <v>44</v>
      </c>
      <c r="J184" s="7">
        <v>1819.79</v>
      </c>
    </row>
    <row r="185" spans="1:10">
      <c r="A185" t="s">
        <v>726</v>
      </c>
      <c r="B185" t="s">
        <v>727</v>
      </c>
      <c r="C185" t="s">
        <v>122</v>
      </c>
      <c r="D185" t="s">
        <v>177</v>
      </c>
      <c r="E185" t="s">
        <v>70</v>
      </c>
      <c r="F185" s="2">
        <v>45527</v>
      </c>
      <c r="G185" t="s">
        <v>728</v>
      </c>
      <c r="H185" t="s">
        <v>287</v>
      </c>
      <c r="I185" s="7">
        <v>23</v>
      </c>
      <c r="J185" s="7">
        <v>3776.78</v>
      </c>
    </row>
    <row r="186" spans="1:10">
      <c r="A186" t="s">
        <v>729</v>
      </c>
      <c r="B186" t="s">
        <v>730</v>
      </c>
      <c r="C186" t="s">
        <v>75</v>
      </c>
      <c r="D186" t="s">
        <v>359</v>
      </c>
      <c r="E186" t="s">
        <v>70</v>
      </c>
      <c r="F186" t="s">
        <v>731</v>
      </c>
      <c r="G186" t="s">
        <v>182</v>
      </c>
      <c r="H186" t="s">
        <v>732</v>
      </c>
      <c r="I186" s="7">
        <v>22</v>
      </c>
      <c r="J186" s="7">
        <v>2509.7600000000002</v>
      </c>
    </row>
    <row r="187" spans="1:10">
      <c r="A187" t="s">
        <v>733</v>
      </c>
      <c r="B187" t="s">
        <v>734</v>
      </c>
      <c r="C187" t="s">
        <v>61</v>
      </c>
      <c r="D187" t="s">
        <v>477</v>
      </c>
      <c r="E187" t="s">
        <v>102</v>
      </c>
      <c r="F187" s="1">
        <v>45569</v>
      </c>
      <c r="G187" t="s">
        <v>134</v>
      </c>
      <c r="H187">
        <v>34</v>
      </c>
      <c r="I187" s="7">
        <v>18</v>
      </c>
      <c r="J187" s="7">
        <v>2055.1</v>
      </c>
    </row>
    <row r="188" spans="1:10">
      <c r="A188" t="s">
        <v>735</v>
      </c>
      <c r="B188" t="s">
        <v>736</v>
      </c>
      <c r="C188" t="s">
        <v>80</v>
      </c>
      <c r="D188" t="s">
        <v>81</v>
      </c>
      <c r="E188" t="s">
        <v>70</v>
      </c>
      <c r="F188" s="1">
        <v>45524</v>
      </c>
      <c r="G188" t="s">
        <v>327</v>
      </c>
      <c r="H188">
        <v>24.9</v>
      </c>
      <c r="I188" s="7">
        <v>23</v>
      </c>
      <c r="J188" s="7">
        <v>1878.65</v>
      </c>
    </row>
    <row r="189" spans="1:10">
      <c r="A189" t="s">
        <v>737</v>
      </c>
      <c r="B189" t="s">
        <v>738</v>
      </c>
      <c r="C189" t="s">
        <v>68</v>
      </c>
      <c r="D189" t="s">
        <v>352</v>
      </c>
      <c r="E189" t="s">
        <v>63</v>
      </c>
      <c r="F189" s="1">
        <v>45331</v>
      </c>
      <c r="G189" t="s">
        <v>64</v>
      </c>
      <c r="H189" t="s">
        <v>739</v>
      </c>
      <c r="I189" s="7">
        <v>15</v>
      </c>
      <c r="J189" s="7">
        <v>1304.3</v>
      </c>
    </row>
    <row r="190" spans="1:10">
      <c r="A190" t="s">
        <v>740</v>
      </c>
      <c r="B190" t="s">
        <v>741</v>
      </c>
      <c r="C190" t="s">
        <v>68</v>
      </c>
      <c r="D190" t="s">
        <v>342</v>
      </c>
      <c r="E190" t="s">
        <v>63</v>
      </c>
      <c r="F190" s="2">
        <v>45551</v>
      </c>
      <c r="G190" t="s">
        <v>728</v>
      </c>
      <c r="H190">
        <v>59</v>
      </c>
      <c r="I190" s="7">
        <v>27</v>
      </c>
      <c r="J190" s="7">
        <v>4802.4799999999996</v>
      </c>
    </row>
    <row r="191" spans="1:10">
      <c r="A191" t="s">
        <v>742</v>
      </c>
      <c r="B191" t="s">
        <v>743</v>
      </c>
      <c r="C191" t="s">
        <v>80</v>
      </c>
      <c r="D191" t="s">
        <v>160</v>
      </c>
      <c r="E191" t="s">
        <v>102</v>
      </c>
      <c r="F191" t="s">
        <v>744</v>
      </c>
      <c r="G191" t="s">
        <v>143</v>
      </c>
      <c r="H191" t="s">
        <v>745</v>
      </c>
      <c r="I191" s="7">
        <v>22</v>
      </c>
      <c r="J191" s="7">
        <v>1102.4100000000001</v>
      </c>
    </row>
    <row r="192" spans="1:10">
      <c r="A192" t="s">
        <v>746</v>
      </c>
      <c r="B192" t="s">
        <v>747</v>
      </c>
      <c r="C192" t="s">
        <v>61</v>
      </c>
      <c r="D192" t="s">
        <v>311</v>
      </c>
      <c r="E192" t="s">
        <v>90</v>
      </c>
      <c r="F192" t="s">
        <v>748</v>
      </c>
      <c r="G192" t="s">
        <v>153</v>
      </c>
      <c r="H192" t="s">
        <v>749</v>
      </c>
      <c r="I192" s="7">
        <v>23</v>
      </c>
      <c r="J192" s="7">
        <v>4650.25</v>
      </c>
    </row>
    <row r="193" spans="1:10">
      <c r="A193" t="s">
        <v>750</v>
      </c>
      <c r="B193" t="s">
        <v>751</v>
      </c>
      <c r="C193" t="s">
        <v>80</v>
      </c>
      <c r="D193" t="s">
        <v>271</v>
      </c>
      <c r="E193" t="s">
        <v>63</v>
      </c>
      <c r="F193" s="1">
        <v>45286</v>
      </c>
      <c r="G193" t="s">
        <v>92</v>
      </c>
      <c r="H193" t="s">
        <v>752</v>
      </c>
      <c r="I193" s="7" t="s">
        <v>232</v>
      </c>
      <c r="J193" s="7">
        <v>1461.7</v>
      </c>
    </row>
    <row r="194" spans="1:10">
      <c r="A194" t="s">
        <v>753</v>
      </c>
      <c r="B194" t="s">
        <v>754</v>
      </c>
      <c r="C194" t="s">
        <v>61</v>
      </c>
      <c r="D194" t="s">
        <v>76</v>
      </c>
      <c r="E194" t="s">
        <v>63</v>
      </c>
      <c r="F194" t="s">
        <v>755</v>
      </c>
      <c r="G194" t="s">
        <v>182</v>
      </c>
      <c r="H194">
        <v>55</v>
      </c>
      <c r="I194" s="7">
        <v>7</v>
      </c>
      <c r="J194" s="7">
        <v>3188.42</v>
      </c>
    </row>
    <row r="195" spans="1:10">
      <c r="A195" t="s">
        <v>756</v>
      </c>
      <c r="B195" t="s">
        <v>757</v>
      </c>
      <c r="C195" t="s">
        <v>75</v>
      </c>
      <c r="D195" t="s">
        <v>758</v>
      </c>
      <c r="E195" t="s">
        <v>70</v>
      </c>
      <c r="F195" s="1">
        <v>45179</v>
      </c>
      <c r="G195" t="s">
        <v>187</v>
      </c>
      <c r="H195">
        <v>30.3</v>
      </c>
      <c r="I195" s="7">
        <v>24</v>
      </c>
      <c r="J195" s="7">
        <v>3384</v>
      </c>
    </row>
    <row r="196" spans="1:10">
      <c r="A196" t="s">
        <v>759</v>
      </c>
      <c r="B196" t="s">
        <v>760</v>
      </c>
      <c r="C196" t="s">
        <v>61</v>
      </c>
      <c r="D196" t="s">
        <v>761</v>
      </c>
      <c r="E196" t="s">
        <v>70</v>
      </c>
      <c r="F196" s="1">
        <v>45004</v>
      </c>
      <c r="G196" t="s">
        <v>103</v>
      </c>
      <c r="H196" t="s">
        <v>543</v>
      </c>
      <c r="I196" s="7">
        <v>48</v>
      </c>
      <c r="J196" s="7">
        <v>3344.73</v>
      </c>
    </row>
    <row r="197" spans="1:10">
      <c r="A197" t="s">
        <v>762</v>
      </c>
      <c r="B197" t="s">
        <v>763</v>
      </c>
      <c r="C197" t="s">
        <v>122</v>
      </c>
      <c r="D197" t="s">
        <v>129</v>
      </c>
      <c r="E197" t="s">
        <v>70</v>
      </c>
      <c r="F197" t="s">
        <v>764</v>
      </c>
      <c r="G197" t="s">
        <v>143</v>
      </c>
      <c r="H197" t="s">
        <v>765</v>
      </c>
      <c r="I197" s="7">
        <v>25</v>
      </c>
      <c r="J197" s="7">
        <v>3351.62</v>
      </c>
    </row>
    <row r="198" spans="1:10">
      <c r="A198" t="s">
        <v>766</v>
      </c>
      <c r="B198" t="s">
        <v>767</v>
      </c>
      <c r="C198" t="s">
        <v>122</v>
      </c>
      <c r="D198" t="s">
        <v>318</v>
      </c>
      <c r="E198" t="s">
        <v>102</v>
      </c>
      <c r="F198" t="s">
        <v>768</v>
      </c>
      <c r="G198" t="s">
        <v>119</v>
      </c>
      <c r="H198">
        <v>42.7</v>
      </c>
      <c r="I198" s="7">
        <v>39</v>
      </c>
      <c r="J198" s="7">
        <v>4408.1099999999997</v>
      </c>
    </row>
    <row r="199" spans="1:10">
      <c r="A199" t="s">
        <v>769</v>
      </c>
      <c r="B199" t="s">
        <v>770</v>
      </c>
      <c r="C199" t="s">
        <v>75</v>
      </c>
      <c r="D199" t="s">
        <v>235</v>
      </c>
      <c r="E199" t="s">
        <v>70</v>
      </c>
      <c r="F199" t="s">
        <v>771</v>
      </c>
      <c r="G199" t="s">
        <v>64</v>
      </c>
      <c r="H199" t="s">
        <v>162</v>
      </c>
      <c r="I199" s="7">
        <v>4</v>
      </c>
      <c r="J199" s="7">
        <v>1583.3</v>
      </c>
    </row>
    <row r="200" spans="1:10">
      <c r="A200" t="s">
        <v>772</v>
      </c>
      <c r="B200" t="s">
        <v>773</v>
      </c>
      <c r="C200" t="s">
        <v>80</v>
      </c>
      <c r="D200" t="s">
        <v>633</v>
      </c>
      <c r="E200" t="s">
        <v>102</v>
      </c>
      <c r="F200" s="1">
        <v>45132</v>
      </c>
      <c r="G200" t="s">
        <v>259</v>
      </c>
      <c r="H200" t="s">
        <v>732</v>
      </c>
      <c r="I200" s="7" t="s">
        <v>232</v>
      </c>
      <c r="J200" s="7">
        <v>3946.59</v>
      </c>
    </row>
    <row r="201" spans="1:10">
      <c r="A201" t="s">
        <v>774</v>
      </c>
      <c r="B201" t="s">
        <v>775</v>
      </c>
      <c r="C201" t="s">
        <v>75</v>
      </c>
      <c r="D201" t="s">
        <v>352</v>
      </c>
      <c r="E201" t="s">
        <v>70</v>
      </c>
      <c r="F201" s="1">
        <v>45266</v>
      </c>
      <c r="G201" t="s">
        <v>82</v>
      </c>
      <c r="H201">
        <v>50</v>
      </c>
      <c r="I201" s="7">
        <v>3</v>
      </c>
      <c r="J201" s="7">
        <v>2484.3200000000002</v>
      </c>
    </row>
    <row r="202" spans="1:10">
      <c r="A202" t="s">
        <v>776</v>
      </c>
      <c r="B202" t="s">
        <v>777</v>
      </c>
      <c r="C202" t="s">
        <v>75</v>
      </c>
      <c r="D202" t="s">
        <v>222</v>
      </c>
      <c r="E202" t="s">
        <v>102</v>
      </c>
      <c r="F202" s="1">
        <v>45392</v>
      </c>
      <c r="G202" t="s">
        <v>125</v>
      </c>
      <c r="H202" t="s">
        <v>778</v>
      </c>
      <c r="I202" s="7">
        <v>42</v>
      </c>
      <c r="J202" s="7">
        <v>2128.94</v>
      </c>
    </row>
    <row r="203" spans="1:10">
      <c r="A203" t="s">
        <v>779</v>
      </c>
      <c r="B203" t="s">
        <v>780</v>
      </c>
      <c r="C203" t="s">
        <v>122</v>
      </c>
      <c r="D203" t="s">
        <v>585</v>
      </c>
      <c r="E203" t="s">
        <v>70</v>
      </c>
      <c r="F203" s="2">
        <v>45538</v>
      </c>
      <c r="G203" t="s">
        <v>173</v>
      </c>
      <c r="H203" t="s">
        <v>781</v>
      </c>
      <c r="I203" s="7">
        <v>4</v>
      </c>
      <c r="J203" s="7">
        <v>1718.82</v>
      </c>
    </row>
    <row r="204" spans="1:10">
      <c r="A204" t="s">
        <v>782</v>
      </c>
      <c r="B204" t="s">
        <v>783</v>
      </c>
      <c r="C204" t="s">
        <v>68</v>
      </c>
      <c r="D204" t="s">
        <v>363</v>
      </c>
      <c r="E204" t="s">
        <v>90</v>
      </c>
      <c r="F204" s="1">
        <v>44980</v>
      </c>
      <c r="G204" t="s">
        <v>113</v>
      </c>
      <c r="H204">
        <v>22</v>
      </c>
      <c r="I204" s="7">
        <v>35</v>
      </c>
      <c r="J204" s="7">
        <v>1325.77</v>
      </c>
    </row>
    <row r="205" spans="1:10">
      <c r="A205" t="s">
        <v>784</v>
      </c>
      <c r="B205" t="s">
        <v>785</v>
      </c>
      <c r="C205" t="s">
        <v>75</v>
      </c>
      <c r="D205" t="s">
        <v>165</v>
      </c>
      <c r="E205" t="s">
        <v>63</v>
      </c>
      <c r="F205" s="2">
        <v>45378</v>
      </c>
      <c r="G205" t="s">
        <v>77</v>
      </c>
      <c r="H205" t="s">
        <v>786</v>
      </c>
      <c r="I205" s="7">
        <v>15</v>
      </c>
      <c r="J205" s="7">
        <v>4978.24</v>
      </c>
    </row>
    <row r="206" spans="1:10">
      <c r="A206" t="s">
        <v>787</v>
      </c>
      <c r="B206" t="s">
        <v>788</v>
      </c>
      <c r="C206" t="s">
        <v>122</v>
      </c>
      <c r="D206" t="s">
        <v>152</v>
      </c>
      <c r="E206" t="s">
        <v>90</v>
      </c>
      <c r="F206" s="1">
        <v>45637</v>
      </c>
      <c r="G206" t="s">
        <v>259</v>
      </c>
      <c r="H206" t="s">
        <v>789</v>
      </c>
      <c r="I206" s="7" t="s">
        <v>232</v>
      </c>
      <c r="J206" s="7">
        <v>3093.2</v>
      </c>
    </row>
    <row r="207" spans="1:10">
      <c r="A207" t="s">
        <v>790</v>
      </c>
      <c r="B207" t="s">
        <v>791</v>
      </c>
      <c r="C207" t="s">
        <v>122</v>
      </c>
      <c r="D207" t="s">
        <v>792</v>
      </c>
      <c r="E207" t="s">
        <v>90</v>
      </c>
      <c r="F207" t="s">
        <v>793</v>
      </c>
      <c r="G207" t="s">
        <v>134</v>
      </c>
      <c r="H207">
        <v>55</v>
      </c>
      <c r="I207" s="7">
        <v>9</v>
      </c>
      <c r="J207" s="7">
        <v>4426.45</v>
      </c>
    </row>
    <row r="208" spans="1:10">
      <c r="A208" t="s">
        <v>794</v>
      </c>
      <c r="B208" t="s">
        <v>795</v>
      </c>
      <c r="C208" t="s">
        <v>68</v>
      </c>
      <c r="D208" t="s">
        <v>796</v>
      </c>
      <c r="E208" t="s">
        <v>90</v>
      </c>
      <c r="F208" s="1">
        <v>45033</v>
      </c>
      <c r="G208" t="s">
        <v>134</v>
      </c>
      <c r="H208">
        <v>38.299999999999997</v>
      </c>
      <c r="I208" s="7">
        <v>50</v>
      </c>
      <c r="J208" s="7">
        <v>1977.39</v>
      </c>
    </row>
    <row r="209" spans="1:10">
      <c r="A209" t="s">
        <v>797</v>
      </c>
      <c r="B209" t="s">
        <v>798</v>
      </c>
      <c r="C209" t="s">
        <v>122</v>
      </c>
      <c r="D209" t="s">
        <v>257</v>
      </c>
      <c r="E209" t="s">
        <v>102</v>
      </c>
      <c r="F209" t="s">
        <v>799</v>
      </c>
      <c r="G209" t="s">
        <v>92</v>
      </c>
      <c r="H209">
        <v>9.4</v>
      </c>
      <c r="I209" s="7">
        <v>26</v>
      </c>
      <c r="J209" s="7">
        <v>3721.56</v>
      </c>
    </row>
    <row r="210" spans="1:10">
      <c r="A210" t="s">
        <v>800</v>
      </c>
      <c r="B210" t="s">
        <v>801</v>
      </c>
      <c r="C210" t="s">
        <v>80</v>
      </c>
      <c r="D210" t="s">
        <v>702</v>
      </c>
      <c r="E210" t="s">
        <v>70</v>
      </c>
      <c r="F210" t="s">
        <v>802</v>
      </c>
      <c r="G210" t="s">
        <v>327</v>
      </c>
      <c r="H210" t="s">
        <v>803</v>
      </c>
      <c r="I210" s="7">
        <v>45</v>
      </c>
      <c r="J210" s="7">
        <v>1851.46</v>
      </c>
    </row>
    <row r="211" spans="1:10">
      <c r="A211" t="s">
        <v>804</v>
      </c>
      <c r="B211" t="s">
        <v>805</v>
      </c>
      <c r="C211" t="s">
        <v>122</v>
      </c>
      <c r="D211" t="s">
        <v>806</v>
      </c>
      <c r="E211" t="s">
        <v>70</v>
      </c>
      <c r="F211" s="1">
        <v>45484</v>
      </c>
      <c r="G211" t="s">
        <v>125</v>
      </c>
      <c r="H211" t="s">
        <v>637</v>
      </c>
      <c r="I211" s="7">
        <v>-2</v>
      </c>
      <c r="J211" s="7">
        <v>4018.14</v>
      </c>
    </row>
    <row r="212" spans="1:10">
      <c r="A212" t="s">
        <v>807</v>
      </c>
      <c r="B212" t="s">
        <v>808</v>
      </c>
      <c r="C212" t="s">
        <v>68</v>
      </c>
      <c r="D212" t="s">
        <v>129</v>
      </c>
      <c r="E212" t="s">
        <v>63</v>
      </c>
      <c r="F212" s="1">
        <v>44980</v>
      </c>
      <c r="G212" t="s">
        <v>193</v>
      </c>
      <c r="H212" t="s">
        <v>809</v>
      </c>
      <c r="I212" s="7">
        <v>2</v>
      </c>
      <c r="J212" s="7">
        <v>4302.3</v>
      </c>
    </row>
    <row r="213" spans="1:10">
      <c r="A213" t="s">
        <v>810</v>
      </c>
      <c r="B213" t="s">
        <v>811</v>
      </c>
      <c r="C213" t="s">
        <v>122</v>
      </c>
      <c r="D213" t="s">
        <v>469</v>
      </c>
      <c r="E213" t="s">
        <v>63</v>
      </c>
      <c r="F213" t="s">
        <v>812</v>
      </c>
      <c r="G213" t="s">
        <v>77</v>
      </c>
      <c r="H213">
        <v>21.3</v>
      </c>
      <c r="I213" s="7">
        <v>13</v>
      </c>
      <c r="J213" s="7">
        <v>4621.59</v>
      </c>
    </row>
    <row r="214" spans="1:10">
      <c r="A214" t="s">
        <v>813</v>
      </c>
      <c r="B214" t="s">
        <v>814</v>
      </c>
      <c r="C214" t="s">
        <v>122</v>
      </c>
      <c r="D214" t="s">
        <v>374</v>
      </c>
      <c r="E214" t="s">
        <v>102</v>
      </c>
      <c r="F214" t="s">
        <v>815</v>
      </c>
      <c r="G214" t="s">
        <v>125</v>
      </c>
      <c r="H214" t="s">
        <v>816</v>
      </c>
      <c r="I214" s="7">
        <v>34</v>
      </c>
      <c r="J214" s="7">
        <v>2362.19</v>
      </c>
    </row>
    <row r="215" spans="1:10">
      <c r="A215" t="s">
        <v>817</v>
      </c>
      <c r="B215" t="s">
        <v>818</v>
      </c>
      <c r="C215" t="s">
        <v>122</v>
      </c>
      <c r="D215" t="s">
        <v>761</v>
      </c>
      <c r="E215" t="s">
        <v>90</v>
      </c>
      <c r="F215" s="1">
        <v>45209</v>
      </c>
      <c r="G215" t="s">
        <v>166</v>
      </c>
      <c r="H215" t="s">
        <v>819</v>
      </c>
      <c r="I215" s="7">
        <v>36</v>
      </c>
      <c r="J215" s="7">
        <v>3767.86</v>
      </c>
    </row>
    <row r="216" spans="1:10">
      <c r="A216" t="s">
        <v>820</v>
      </c>
      <c r="B216" t="s">
        <v>821</v>
      </c>
      <c r="C216" t="s">
        <v>68</v>
      </c>
      <c r="D216" t="s">
        <v>454</v>
      </c>
      <c r="E216" t="s">
        <v>70</v>
      </c>
      <c r="F216" s="1">
        <v>45221</v>
      </c>
      <c r="G216" t="s">
        <v>71</v>
      </c>
      <c r="H216" t="s">
        <v>822</v>
      </c>
      <c r="I216" s="7">
        <v>35</v>
      </c>
      <c r="J216" s="7">
        <v>2177.65</v>
      </c>
    </row>
    <row r="217" spans="1:10">
      <c r="A217" t="s">
        <v>823</v>
      </c>
      <c r="B217" t="s">
        <v>824</v>
      </c>
      <c r="C217" t="s">
        <v>61</v>
      </c>
      <c r="D217" t="s">
        <v>156</v>
      </c>
      <c r="E217" t="s">
        <v>90</v>
      </c>
      <c r="F217" s="1">
        <v>45519</v>
      </c>
      <c r="G217" t="s">
        <v>92</v>
      </c>
      <c r="H217" t="s">
        <v>825</v>
      </c>
      <c r="I217" s="7">
        <v>37</v>
      </c>
      <c r="J217" s="7">
        <v>3290.08</v>
      </c>
    </row>
    <row r="218" spans="1:10">
      <c r="A218" t="s">
        <v>826</v>
      </c>
      <c r="B218" t="s">
        <v>827</v>
      </c>
      <c r="C218" t="s">
        <v>68</v>
      </c>
      <c r="D218" t="s">
        <v>698</v>
      </c>
      <c r="E218" t="s">
        <v>102</v>
      </c>
      <c r="F218" t="s">
        <v>828</v>
      </c>
      <c r="G218" t="s">
        <v>182</v>
      </c>
      <c r="H218" t="s">
        <v>287</v>
      </c>
      <c r="I218" s="7">
        <v>22</v>
      </c>
      <c r="J218" s="7">
        <v>1391.79</v>
      </c>
    </row>
    <row r="219" spans="1:10">
      <c r="A219" t="s">
        <v>829</v>
      </c>
      <c r="B219" t="s">
        <v>830</v>
      </c>
      <c r="C219" t="s">
        <v>75</v>
      </c>
      <c r="D219" t="s">
        <v>337</v>
      </c>
      <c r="E219" t="s">
        <v>102</v>
      </c>
      <c r="F219" t="s">
        <v>831</v>
      </c>
      <c r="G219" t="s">
        <v>259</v>
      </c>
      <c r="H219">
        <v>62.7</v>
      </c>
      <c r="I219" s="7">
        <v>13</v>
      </c>
      <c r="J219" s="7">
        <v>1223.9000000000001</v>
      </c>
    </row>
    <row r="220" spans="1:10">
      <c r="A220" t="s">
        <v>832</v>
      </c>
      <c r="B220" t="s">
        <v>833</v>
      </c>
      <c r="C220" t="s">
        <v>122</v>
      </c>
      <c r="D220" t="s">
        <v>208</v>
      </c>
      <c r="E220" t="s">
        <v>63</v>
      </c>
      <c r="F220" s="1">
        <v>44993</v>
      </c>
      <c r="G220" t="s">
        <v>411</v>
      </c>
      <c r="H220">
        <v>14.3</v>
      </c>
      <c r="I220" s="7">
        <v>12</v>
      </c>
      <c r="J220" s="7">
        <v>3512.32</v>
      </c>
    </row>
    <row r="221" spans="1:10">
      <c r="A221" t="s">
        <v>834</v>
      </c>
      <c r="B221" t="s">
        <v>835</v>
      </c>
      <c r="C221" t="s">
        <v>61</v>
      </c>
      <c r="D221" t="s">
        <v>454</v>
      </c>
      <c r="E221" t="s">
        <v>90</v>
      </c>
      <c r="F221" t="s">
        <v>836</v>
      </c>
      <c r="G221" t="s">
        <v>64</v>
      </c>
      <c r="H221" t="s">
        <v>837</v>
      </c>
      <c r="I221" s="7">
        <v>5</v>
      </c>
      <c r="J221" s="7">
        <v>3533.41</v>
      </c>
    </row>
    <row r="222" spans="1:10">
      <c r="A222" t="s">
        <v>838</v>
      </c>
      <c r="B222" t="s">
        <v>839</v>
      </c>
      <c r="C222" t="s">
        <v>80</v>
      </c>
      <c r="D222" t="s">
        <v>322</v>
      </c>
      <c r="E222" t="s">
        <v>102</v>
      </c>
      <c r="F222" s="2">
        <v>45073</v>
      </c>
      <c r="G222" t="s">
        <v>143</v>
      </c>
      <c r="H222">
        <v>21.3</v>
      </c>
      <c r="I222" s="7">
        <v>23</v>
      </c>
      <c r="J222" s="7">
        <v>3100.94</v>
      </c>
    </row>
    <row r="223" spans="1:10">
      <c r="A223" t="s">
        <v>840</v>
      </c>
      <c r="B223" t="s">
        <v>841</v>
      </c>
      <c r="C223" t="s">
        <v>122</v>
      </c>
      <c r="D223" t="s">
        <v>404</v>
      </c>
      <c r="E223" t="s">
        <v>70</v>
      </c>
      <c r="F223" s="1">
        <v>45490</v>
      </c>
      <c r="G223" t="s">
        <v>64</v>
      </c>
      <c r="H223" t="s">
        <v>842</v>
      </c>
      <c r="I223" s="7">
        <v>34</v>
      </c>
      <c r="J223" s="7">
        <v>2782.72</v>
      </c>
    </row>
    <row r="224" spans="1:10">
      <c r="A224" t="s">
        <v>843</v>
      </c>
      <c r="B224" t="s">
        <v>844</v>
      </c>
      <c r="C224" t="s">
        <v>61</v>
      </c>
      <c r="D224" t="s">
        <v>845</v>
      </c>
      <c r="E224" t="s">
        <v>70</v>
      </c>
      <c r="F224" s="1">
        <v>44956</v>
      </c>
      <c r="G224" t="s">
        <v>113</v>
      </c>
      <c r="H224" t="s">
        <v>846</v>
      </c>
      <c r="I224" s="7">
        <v>5</v>
      </c>
      <c r="J224" s="7">
        <v>3157.36</v>
      </c>
    </row>
    <row r="225" spans="1:10">
      <c r="A225" t="s">
        <v>847</v>
      </c>
      <c r="B225" t="s">
        <v>848</v>
      </c>
      <c r="C225" t="s">
        <v>80</v>
      </c>
      <c r="D225" t="s">
        <v>106</v>
      </c>
      <c r="E225" t="s">
        <v>90</v>
      </c>
      <c r="F225" s="1">
        <v>45142</v>
      </c>
      <c r="G225" t="s">
        <v>143</v>
      </c>
      <c r="H225" t="s">
        <v>849</v>
      </c>
      <c r="I225" s="7">
        <v>2</v>
      </c>
      <c r="J225" s="7">
        <v>3698.2</v>
      </c>
    </row>
    <row r="226" spans="1:10">
      <c r="A226" t="s">
        <v>850</v>
      </c>
      <c r="B226" t="s">
        <v>851</v>
      </c>
      <c r="C226" t="s">
        <v>80</v>
      </c>
      <c r="D226" t="s">
        <v>447</v>
      </c>
      <c r="E226" t="s">
        <v>70</v>
      </c>
      <c r="F226" t="s">
        <v>852</v>
      </c>
      <c r="G226" t="s">
        <v>314</v>
      </c>
      <c r="H226" t="s">
        <v>853</v>
      </c>
      <c r="I226" s="7">
        <v>34</v>
      </c>
      <c r="J226" s="7">
        <v>4441.96</v>
      </c>
    </row>
    <row r="227" spans="1:10">
      <c r="A227" t="s">
        <v>854</v>
      </c>
      <c r="B227" t="s">
        <v>855</v>
      </c>
      <c r="C227" t="s">
        <v>68</v>
      </c>
      <c r="D227" t="s">
        <v>231</v>
      </c>
      <c r="E227" t="s">
        <v>63</v>
      </c>
      <c r="F227" t="s">
        <v>856</v>
      </c>
      <c r="G227" t="s">
        <v>103</v>
      </c>
      <c r="H227" t="s">
        <v>857</v>
      </c>
      <c r="I227" s="7">
        <v>41</v>
      </c>
      <c r="J227" s="7">
        <v>2133.7800000000002</v>
      </c>
    </row>
    <row r="228" spans="1:10">
      <c r="A228" t="s">
        <v>858</v>
      </c>
      <c r="B228" t="s">
        <v>859</v>
      </c>
      <c r="C228" t="s">
        <v>68</v>
      </c>
      <c r="D228" t="s">
        <v>806</v>
      </c>
      <c r="E228" t="s">
        <v>90</v>
      </c>
      <c r="F228" s="1">
        <v>45508</v>
      </c>
      <c r="G228" t="s">
        <v>64</v>
      </c>
      <c r="H228" t="s">
        <v>860</v>
      </c>
      <c r="I228" s="7">
        <v>42</v>
      </c>
      <c r="J228" s="7">
        <v>1857.4</v>
      </c>
    </row>
    <row r="229" spans="1:10">
      <c r="A229" t="s">
        <v>861</v>
      </c>
      <c r="B229" t="s">
        <v>862</v>
      </c>
      <c r="C229" t="s">
        <v>61</v>
      </c>
      <c r="D229" t="s">
        <v>404</v>
      </c>
      <c r="E229" t="s">
        <v>70</v>
      </c>
      <c r="F229" s="1">
        <v>44959</v>
      </c>
      <c r="G229" t="s">
        <v>143</v>
      </c>
      <c r="H229">
        <v>22</v>
      </c>
      <c r="I229" s="7">
        <v>30</v>
      </c>
      <c r="J229" s="7">
        <v>4738.42</v>
      </c>
    </row>
    <row r="230" spans="1:10">
      <c r="A230" t="s">
        <v>863</v>
      </c>
      <c r="B230" t="s">
        <v>864</v>
      </c>
      <c r="C230" t="s">
        <v>122</v>
      </c>
      <c r="D230" t="s">
        <v>177</v>
      </c>
      <c r="E230" t="s">
        <v>63</v>
      </c>
      <c r="F230" s="1">
        <v>45622</v>
      </c>
      <c r="G230" t="s">
        <v>107</v>
      </c>
      <c r="H230" t="s">
        <v>865</v>
      </c>
      <c r="I230" s="7">
        <v>33</v>
      </c>
      <c r="J230" s="7">
        <v>2950.22</v>
      </c>
    </row>
    <row r="231" spans="1:10">
      <c r="A231" t="s">
        <v>866</v>
      </c>
      <c r="B231" t="s">
        <v>867</v>
      </c>
      <c r="C231" t="s">
        <v>80</v>
      </c>
      <c r="D231" t="s">
        <v>342</v>
      </c>
      <c r="E231" t="s">
        <v>102</v>
      </c>
      <c r="F231" s="1">
        <v>45173</v>
      </c>
      <c r="G231" t="s">
        <v>64</v>
      </c>
      <c r="H231" t="s">
        <v>868</v>
      </c>
      <c r="I231" s="7">
        <v>31</v>
      </c>
      <c r="J231" s="7">
        <v>2265.5100000000002</v>
      </c>
    </row>
    <row r="232" spans="1:10">
      <c r="A232" t="s">
        <v>869</v>
      </c>
      <c r="B232" t="s">
        <v>870</v>
      </c>
      <c r="C232" t="s">
        <v>122</v>
      </c>
      <c r="D232" t="s">
        <v>871</v>
      </c>
      <c r="E232" t="s">
        <v>90</v>
      </c>
      <c r="F232" s="1">
        <v>44935</v>
      </c>
      <c r="G232" t="s">
        <v>97</v>
      </c>
      <c r="H232">
        <v>24.6</v>
      </c>
      <c r="I232" s="7">
        <v>23</v>
      </c>
      <c r="J232" s="7">
        <v>4692.34</v>
      </c>
    </row>
    <row r="233" spans="1:10">
      <c r="A233" t="s">
        <v>872</v>
      </c>
      <c r="B233" t="s">
        <v>873</v>
      </c>
      <c r="C233" t="s">
        <v>68</v>
      </c>
      <c r="D233" t="s">
        <v>133</v>
      </c>
      <c r="E233" t="s">
        <v>63</v>
      </c>
      <c r="F233" s="1">
        <v>45301</v>
      </c>
      <c r="G233" t="s">
        <v>143</v>
      </c>
      <c r="H233" t="s">
        <v>874</v>
      </c>
      <c r="I233" s="7">
        <v>17</v>
      </c>
      <c r="J233" s="7">
        <v>1093.06</v>
      </c>
    </row>
    <row r="234" spans="1:10">
      <c r="A234" t="s">
        <v>875</v>
      </c>
      <c r="B234" t="s">
        <v>876</v>
      </c>
      <c r="C234" t="s">
        <v>61</v>
      </c>
      <c r="D234" t="s">
        <v>877</v>
      </c>
      <c r="E234" t="s">
        <v>70</v>
      </c>
      <c r="F234" s="1">
        <v>45414</v>
      </c>
      <c r="G234" t="s">
        <v>125</v>
      </c>
      <c r="H234">
        <v>19</v>
      </c>
      <c r="I234" s="7">
        <v>13</v>
      </c>
      <c r="J234" s="7">
        <v>3034.04</v>
      </c>
    </row>
    <row r="235" spans="1:10">
      <c r="A235" t="s">
        <v>878</v>
      </c>
      <c r="B235" t="s">
        <v>879</v>
      </c>
      <c r="C235" t="s">
        <v>80</v>
      </c>
      <c r="D235" t="s">
        <v>871</v>
      </c>
      <c r="E235" t="s">
        <v>90</v>
      </c>
      <c r="F235" t="s">
        <v>880</v>
      </c>
      <c r="G235" t="s">
        <v>107</v>
      </c>
      <c r="H235" t="s">
        <v>881</v>
      </c>
      <c r="I235" s="7">
        <v>26</v>
      </c>
      <c r="J235" s="7">
        <v>1598.81</v>
      </c>
    </row>
    <row r="236" spans="1:10">
      <c r="A236" t="s">
        <v>882</v>
      </c>
      <c r="B236" t="s">
        <v>883</v>
      </c>
      <c r="C236" t="s">
        <v>61</v>
      </c>
      <c r="D236" t="s">
        <v>845</v>
      </c>
      <c r="E236" t="s">
        <v>70</v>
      </c>
      <c r="F236" t="s">
        <v>884</v>
      </c>
      <c r="G236" t="s">
        <v>187</v>
      </c>
      <c r="H236">
        <v>8.6999999999999993</v>
      </c>
      <c r="I236" s="7" t="s">
        <v>232</v>
      </c>
      <c r="J236" s="7">
        <v>4904.37</v>
      </c>
    </row>
    <row r="237" spans="1:10">
      <c r="A237" t="s">
        <v>885</v>
      </c>
      <c r="B237" t="s">
        <v>886</v>
      </c>
      <c r="C237" t="s">
        <v>68</v>
      </c>
      <c r="D237" t="s">
        <v>342</v>
      </c>
      <c r="E237" t="s">
        <v>70</v>
      </c>
      <c r="F237" s="1">
        <v>45059</v>
      </c>
      <c r="G237" t="s">
        <v>71</v>
      </c>
      <c r="H237" t="s">
        <v>887</v>
      </c>
      <c r="I237" s="7">
        <v>5</v>
      </c>
      <c r="J237" s="7">
        <v>2834.07</v>
      </c>
    </row>
    <row r="238" spans="1:10">
      <c r="A238" t="s">
        <v>888</v>
      </c>
      <c r="B238" t="s">
        <v>889</v>
      </c>
      <c r="C238" t="s">
        <v>122</v>
      </c>
      <c r="D238" t="s">
        <v>447</v>
      </c>
      <c r="E238" t="s">
        <v>63</v>
      </c>
      <c r="F238" t="s">
        <v>890</v>
      </c>
      <c r="G238" t="s">
        <v>259</v>
      </c>
      <c r="H238" t="s">
        <v>891</v>
      </c>
      <c r="I238" s="7">
        <v>23</v>
      </c>
      <c r="J238" s="7">
        <v>2591.5100000000002</v>
      </c>
    </row>
    <row r="239" spans="1:10">
      <c r="A239" t="s">
        <v>892</v>
      </c>
      <c r="B239" t="s">
        <v>893</v>
      </c>
      <c r="C239" t="s">
        <v>122</v>
      </c>
      <c r="D239" t="s">
        <v>111</v>
      </c>
      <c r="E239" t="s">
        <v>102</v>
      </c>
      <c r="F239" s="1">
        <v>45511</v>
      </c>
      <c r="G239" t="s">
        <v>125</v>
      </c>
      <c r="H239" t="s">
        <v>894</v>
      </c>
      <c r="I239" s="7">
        <v>2</v>
      </c>
      <c r="J239" s="7">
        <v>1318.83</v>
      </c>
    </row>
    <row r="240" spans="1:10">
      <c r="A240" t="s">
        <v>895</v>
      </c>
      <c r="B240" t="s">
        <v>896</v>
      </c>
      <c r="C240" t="s">
        <v>122</v>
      </c>
      <c r="D240" t="s">
        <v>111</v>
      </c>
      <c r="E240" t="s">
        <v>70</v>
      </c>
      <c r="F240" t="s">
        <v>897</v>
      </c>
      <c r="G240" t="s">
        <v>143</v>
      </c>
      <c r="H240" t="s">
        <v>898</v>
      </c>
      <c r="I240" s="7">
        <v>16</v>
      </c>
      <c r="J240" s="7">
        <v>2088.06</v>
      </c>
    </row>
    <row r="241" spans="1:10">
      <c r="A241" t="s">
        <v>899</v>
      </c>
      <c r="B241" t="s">
        <v>900</v>
      </c>
      <c r="C241" t="s">
        <v>68</v>
      </c>
      <c r="D241" t="s">
        <v>585</v>
      </c>
      <c r="E241" t="s">
        <v>63</v>
      </c>
      <c r="F241" t="s">
        <v>901</v>
      </c>
      <c r="G241" t="s">
        <v>103</v>
      </c>
      <c r="H241" t="s">
        <v>902</v>
      </c>
      <c r="I241" s="7">
        <v>38</v>
      </c>
      <c r="J241" s="7">
        <v>3313.81</v>
      </c>
    </row>
    <row r="242" spans="1:10">
      <c r="A242" t="s">
        <v>903</v>
      </c>
      <c r="B242" t="s">
        <v>904</v>
      </c>
      <c r="C242" t="s">
        <v>75</v>
      </c>
      <c r="D242" t="s">
        <v>81</v>
      </c>
      <c r="E242" t="s">
        <v>90</v>
      </c>
      <c r="F242" s="1">
        <v>45515</v>
      </c>
      <c r="G242" t="s">
        <v>161</v>
      </c>
      <c r="H242" t="s">
        <v>905</v>
      </c>
      <c r="I242" s="7">
        <v>25</v>
      </c>
      <c r="J242" s="7">
        <v>3277.96</v>
      </c>
    </row>
    <row r="243" spans="1:10">
      <c r="A243" t="s">
        <v>906</v>
      </c>
      <c r="B243" t="s">
        <v>907</v>
      </c>
      <c r="C243" t="s">
        <v>75</v>
      </c>
      <c r="D243" t="s">
        <v>222</v>
      </c>
      <c r="E243" t="s">
        <v>63</v>
      </c>
      <c r="F243" s="1">
        <v>45542</v>
      </c>
      <c r="G243" t="s">
        <v>728</v>
      </c>
      <c r="H243" t="s">
        <v>908</v>
      </c>
      <c r="I243" s="7">
        <v>47</v>
      </c>
      <c r="J243" s="7">
        <v>2892.85</v>
      </c>
    </row>
    <row r="244" spans="1:10">
      <c r="A244" t="s">
        <v>909</v>
      </c>
      <c r="B244" t="s">
        <v>910</v>
      </c>
      <c r="C244" t="s">
        <v>80</v>
      </c>
      <c r="D244" t="s">
        <v>698</v>
      </c>
      <c r="E244" t="s">
        <v>70</v>
      </c>
      <c r="F244" t="s">
        <v>244</v>
      </c>
      <c r="G244" t="s">
        <v>153</v>
      </c>
      <c r="H244">
        <v>70.5</v>
      </c>
      <c r="I244" s="7">
        <v>8</v>
      </c>
      <c r="J244" s="7">
        <v>4547.6499999999996</v>
      </c>
    </row>
    <row r="245" spans="1:10">
      <c r="A245" t="s">
        <v>911</v>
      </c>
      <c r="B245" t="s">
        <v>912</v>
      </c>
      <c r="C245" t="s">
        <v>61</v>
      </c>
      <c r="D245" t="s">
        <v>556</v>
      </c>
      <c r="E245" t="s">
        <v>63</v>
      </c>
      <c r="F245" s="2">
        <v>45101</v>
      </c>
      <c r="G245" t="s">
        <v>97</v>
      </c>
      <c r="H245">
        <v>21.2</v>
      </c>
      <c r="I245" s="7">
        <v>32</v>
      </c>
      <c r="J245" s="7">
        <v>1571.15</v>
      </c>
    </row>
    <row r="246" spans="1:10">
      <c r="A246" t="s">
        <v>913</v>
      </c>
      <c r="B246" t="s">
        <v>914</v>
      </c>
      <c r="C246" t="s">
        <v>61</v>
      </c>
      <c r="D246" t="s">
        <v>89</v>
      </c>
      <c r="E246" t="s">
        <v>90</v>
      </c>
      <c r="F246" s="1">
        <v>45037</v>
      </c>
      <c r="G246" t="s">
        <v>460</v>
      </c>
      <c r="H246">
        <v>8</v>
      </c>
      <c r="I246" s="7">
        <v>40</v>
      </c>
      <c r="J246" s="7">
        <v>1175.5899999999999</v>
      </c>
    </row>
    <row r="247" spans="1:10">
      <c r="A247" t="s">
        <v>915</v>
      </c>
      <c r="B247" t="s">
        <v>916</v>
      </c>
      <c r="C247" t="s">
        <v>61</v>
      </c>
      <c r="D247" t="s">
        <v>662</v>
      </c>
      <c r="E247" t="s">
        <v>90</v>
      </c>
      <c r="F247" s="1">
        <v>45019</v>
      </c>
      <c r="G247" t="s">
        <v>728</v>
      </c>
      <c r="H247">
        <v>37</v>
      </c>
      <c r="I247" s="7" t="s">
        <v>168</v>
      </c>
      <c r="J247" s="7">
        <v>1078.78</v>
      </c>
    </row>
    <row r="248" spans="1:10">
      <c r="A248" t="s">
        <v>917</v>
      </c>
      <c r="B248" t="s">
        <v>918</v>
      </c>
      <c r="C248" t="s">
        <v>122</v>
      </c>
      <c r="D248" t="s">
        <v>806</v>
      </c>
      <c r="E248" t="s">
        <v>70</v>
      </c>
      <c r="F248" s="2">
        <v>45230</v>
      </c>
      <c r="G248" t="s">
        <v>314</v>
      </c>
      <c r="H248" t="s">
        <v>919</v>
      </c>
      <c r="I248" s="7">
        <v>16</v>
      </c>
      <c r="J248" s="7">
        <v>1097.1300000000001</v>
      </c>
    </row>
    <row r="249" spans="1:10">
      <c r="A249" t="s">
        <v>920</v>
      </c>
      <c r="B249" t="s">
        <v>921</v>
      </c>
      <c r="C249" t="s">
        <v>61</v>
      </c>
      <c r="D249" t="s">
        <v>457</v>
      </c>
      <c r="E249" t="s">
        <v>90</v>
      </c>
      <c r="F249" s="1">
        <v>45247</v>
      </c>
      <c r="G249" t="s">
        <v>107</v>
      </c>
      <c r="H249">
        <v>59.9</v>
      </c>
      <c r="I249" s="7">
        <v>10</v>
      </c>
      <c r="J249" s="7">
        <v>4815.37</v>
      </c>
    </row>
    <row r="250" spans="1:10">
      <c r="A250" t="s">
        <v>922</v>
      </c>
      <c r="B250" t="s">
        <v>923</v>
      </c>
      <c r="C250" t="s">
        <v>122</v>
      </c>
      <c r="D250" t="s">
        <v>85</v>
      </c>
      <c r="E250" t="s">
        <v>63</v>
      </c>
      <c r="F250" t="s">
        <v>924</v>
      </c>
      <c r="G250" t="s">
        <v>113</v>
      </c>
      <c r="H250">
        <v>27</v>
      </c>
      <c r="I250" s="7">
        <v>35</v>
      </c>
      <c r="J250" s="7">
        <v>4972.76</v>
      </c>
    </row>
    <row r="251" spans="1:10">
      <c r="A251" t="s">
        <v>925</v>
      </c>
      <c r="B251" t="s">
        <v>926</v>
      </c>
      <c r="C251" t="s">
        <v>61</v>
      </c>
      <c r="D251" t="s">
        <v>447</v>
      </c>
      <c r="E251" t="s">
        <v>102</v>
      </c>
      <c r="F251" s="1">
        <v>45542</v>
      </c>
      <c r="G251" t="s">
        <v>182</v>
      </c>
      <c r="H251" t="s">
        <v>927</v>
      </c>
      <c r="I251" s="7">
        <v>41</v>
      </c>
      <c r="J251" s="7">
        <v>3871.37</v>
      </c>
    </row>
    <row r="252" spans="1:10">
      <c r="A252" t="s">
        <v>928</v>
      </c>
      <c r="B252" t="s">
        <v>929</v>
      </c>
      <c r="C252" t="s">
        <v>75</v>
      </c>
      <c r="D252" t="s">
        <v>85</v>
      </c>
      <c r="E252" t="s">
        <v>90</v>
      </c>
      <c r="F252" s="1">
        <v>45268</v>
      </c>
      <c r="G252" t="s">
        <v>161</v>
      </c>
      <c r="H252">
        <v>54</v>
      </c>
      <c r="I252" s="7">
        <v>25</v>
      </c>
      <c r="J252" s="7">
        <v>3722.73</v>
      </c>
    </row>
    <row r="253" spans="1:10">
      <c r="A253" t="s">
        <v>930</v>
      </c>
      <c r="B253" t="s">
        <v>931</v>
      </c>
      <c r="C253" t="s">
        <v>61</v>
      </c>
      <c r="D253" t="s">
        <v>322</v>
      </c>
      <c r="E253" t="s">
        <v>90</v>
      </c>
      <c r="F253" s="1">
        <v>44992</v>
      </c>
      <c r="G253" t="s">
        <v>92</v>
      </c>
      <c r="H253">
        <v>34</v>
      </c>
      <c r="I253" s="7">
        <v>1</v>
      </c>
      <c r="J253" s="7">
        <v>1727.33</v>
      </c>
    </row>
    <row r="254" spans="1:10">
      <c r="A254" t="s">
        <v>932</v>
      </c>
      <c r="B254" t="s">
        <v>933</v>
      </c>
      <c r="C254" t="s">
        <v>80</v>
      </c>
      <c r="D254" t="s">
        <v>89</v>
      </c>
      <c r="E254" t="s">
        <v>63</v>
      </c>
      <c r="F254" t="s">
        <v>934</v>
      </c>
      <c r="G254" t="s">
        <v>119</v>
      </c>
      <c r="H254" t="s">
        <v>935</v>
      </c>
      <c r="I254" s="7">
        <v>6</v>
      </c>
      <c r="J254" s="7">
        <v>4451.58</v>
      </c>
    </row>
    <row r="255" spans="1:10">
      <c r="A255" t="s">
        <v>936</v>
      </c>
      <c r="B255" t="s">
        <v>937</v>
      </c>
      <c r="C255" t="s">
        <v>68</v>
      </c>
      <c r="D255" t="s">
        <v>290</v>
      </c>
      <c r="E255" t="s">
        <v>70</v>
      </c>
      <c r="F255" t="s">
        <v>938</v>
      </c>
      <c r="G255" t="s">
        <v>201</v>
      </c>
      <c r="H255">
        <v>43.2</v>
      </c>
      <c r="I255" s="7">
        <v>46</v>
      </c>
      <c r="J255" s="7">
        <v>3763.55</v>
      </c>
    </row>
    <row r="256" spans="1:10">
      <c r="A256" t="s">
        <v>939</v>
      </c>
      <c r="B256" t="s">
        <v>940</v>
      </c>
      <c r="C256" t="s">
        <v>61</v>
      </c>
      <c r="D256" t="s">
        <v>81</v>
      </c>
      <c r="E256" t="s">
        <v>102</v>
      </c>
      <c r="F256" s="1">
        <v>45503</v>
      </c>
      <c r="G256" t="s">
        <v>82</v>
      </c>
      <c r="H256" t="s">
        <v>941</v>
      </c>
      <c r="I256" s="7">
        <v>43</v>
      </c>
      <c r="J256" s="7">
        <v>2768.73</v>
      </c>
    </row>
    <row r="257" spans="1:10">
      <c r="A257" t="s">
        <v>942</v>
      </c>
      <c r="B257" t="s">
        <v>943</v>
      </c>
      <c r="C257" t="s">
        <v>122</v>
      </c>
      <c r="D257" t="s">
        <v>208</v>
      </c>
      <c r="E257" t="s">
        <v>102</v>
      </c>
      <c r="F257" s="1">
        <v>45220</v>
      </c>
      <c r="G257" t="s">
        <v>119</v>
      </c>
      <c r="H257" t="s">
        <v>944</v>
      </c>
      <c r="I257" s="7">
        <v>7</v>
      </c>
      <c r="J257" s="7">
        <v>2939.17</v>
      </c>
    </row>
    <row r="258" spans="1:10">
      <c r="A258" t="s">
        <v>945</v>
      </c>
      <c r="B258" t="s">
        <v>946</v>
      </c>
      <c r="C258" t="s">
        <v>80</v>
      </c>
      <c r="D258" t="s">
        <v>283</v>
      </c>
      <c r="E258" t="s">
        <v>90</v>
      </c>
      <c r="F258" s="1">
        <v>45267</v>
      </c>
      <c r="G258" t="s">
        <v>82</v>
      </c>
      <c r="H258">
        <v>4.4000000000000004</v>
      </c>
      <c r="I258" s="7">
        <v>3</v>
      </c>
      <c r="J258" s="7">
        <v>3878.39</v>
      </c>
    </row>
    <row r="259" spans="1:10">
      <c r="A259" t="s">
        <v>947</v>
      </c>
      <c r="B259" t="s">
        <v>948</v>
      </c>
      <c r="C259" t="s">
        <v>75</v>
      </c>
      <c r="D259" t="s">
        <v>404</v>
      </c>
      <c r="E259" t="s">
        <v>102</v>
      </c>
      <c r="F259" s="1">
        <v>45159</v>
      </c>
      <c r="G259" t="s">
        <v>308</v>
      </c>
      <c r="H259" t="s">
        <v>822</v>
      </c>
      <c r="I259" s="7">
        <v>31</v>
      </c>
      <c r="J259" s="7">
        <v>4078.02</v>
      </c>
    </row>
    <row r="260" spans="1:10">
      <c r="A260" t="s">
        <v>949</v>
      </c>
      <c r="B260" t="s">
        <v>950</v>
      </c>
      <c r="C260" t="s">
        <v>68</v>
      </c>
      <c r="D260" t="s">
        <v>123</v>
      </c>
      <c r="E260" t="s">
        <v>70</v>
      </c>
      <c r="F260" s="1">
        <v>45071</v>
      </c>
      <c r="G260" t="s">
        <v>134</v>
      </c>
      <c r="H260" t="s">
        <v>951</v>
      </c>
      <c r="I260" s="7">
        <v>26</v>
      </c>
      <c r="J260" s="7">
        <v>1624.2</v>
      </c>
    </row>
    <row r="261" spans="1:10">
      <c r="A261" t="s">
        <v>952</v>
      </c>
      <c r="B261" t="s">
        <v>953</v>
      </c>
      <c r="C261" t="s">
        <v>61</v>
      </c>
      <c r="D261" t="s">
        <v>89</v>
      </c>
      <c r="E261" t="s">
        <v>63</v>
      </c>
      <c r="F261" s="1">
        <v>45370</v>
      </c>
      <c r="G261" t="s">
        <v>64</v>
      </c>
      <c r="H261">
        <v>71</v>
      </c>
      <c r="I261" s="7">
        <v>6</v>
      </c>
      <c r="J261" s="7">
        <v>1571.15</v>
      </c>
    </row>
    <row r="262" spans="1:10">
      <c r="A262" t="s">
        <v>954</v>
      </c>
      <c r="B262" t="s">
        <v>955</v>
      </c>
      <c r="C262" t="s">
        <v>122</v>
      </c>
      <c r="D262" t="s">
        <v>318</v>
      </c>
      <c r="E262" t="s">
        <v>70</v>
      </c>
      <c r="F262" s="2">
        <v>45060</v>
      </c>
      <c r="G262" t="s">
        <v>213</v>
      </c>
      <c r="H262" t="s">
        <v>511</v>
      </c>
      <c r="I262" s="7">
        <v>9</v>
      </c>
      <c r="J262" s="7">
        <v>2142.41</v>
      </c>
    </row>
    <row r="263" spans="1:10">
      <c r="A263" t="s">
        <v>956</v>
      </c>
      <c r="B263" t="s">
        <v>957</v>
      </c>
      <c r="C263" t="s">
        <v>122</v>
      </c>
      <c r="D263" t="s">
        <v>101</v>
      </c>
      <c r="E263" t="s">
        <v>70</v>
      </c>
      <c r="F263" t="s">
        <v>958</v>
      </c>
      <c r="G263" t="s">
        <v>250</v>
      </c>
      <c r="H263" t="s">
        <v>959</v>
      </c>
      <c r="I263" s="7">
        <v>18</v>
      </c>
      <c r="J263" s="7">
        <v>4268.43</v>
      </c>
    </row>
    <row r="264" spans="1:10">
      <c r="A264" t="s">
        <v>960</v>
      </c>
      <c r="B264" t="s">
        <v>961</v>
      </c>
      <c r="C264" t="s">
        <v>68</v>
      </c>
      <c r="D264" t="s">
        <v>698</v>
      </c>
      <c r="E264" t="s">
        <v>90</v>
      </c>
      <c r="F264" s="2">
        <v>45652</v>
      </c>
      <c r="G264" t="s">
        <v>460</v>
      </c>
      <c r="H264" t="s">
        <v>962</v>
      </c>
      <c r="I264" s="7">
        <v>21</v>
      </c>
      <c r="J264" s="7">
        <v>2197.96</v>
      </c>
    </row>
    <row r="265" spans="1:10">
      <c r="A265" t="s">
        <v>963</v>
      </c>
      <c r="B265" t="s">
        <v>964</v>
      </c>
      <c r="C265" t="s">
        <v>61</v>
      </c>
      <c r="D265" t="s">
        <v>111</v>
      </c>
      <c r="E265" t="s">
        <v>70</v>
      </c>
      <c r="F265" s="1">
        <v>45467</v>
      </c>
      <c r="G265" t="s">
        <v>71</v>
      </c>
      <c r="H265">
        <v>28.6</v>
      </c>
      <c r="I265" s="7">
        <v>30</v>
      </c>
      <c r="J265" s="7">
        <v>1252.29</v>
      </c>
    </row>
    <row r="266" spans="1:10">
      <c r="A266" t="s">
        <v>965</v>
      </c>
      <c r="B266" t="s">
        <v>966</v>
      </c>
      <c r="C266" t="s">
        <v>122</v>
      </c>
      <c r="D266" t="s">
        <v>290</v>
      </c>
      <c r="E266" t="s">
        <v>70</v>
      </c>
      <c r="F266" s="1">
        <v>45062</v>
      </c>
      <c r="G266" t="s">
        <v>182</v>
      </c>
      <c r="H266" t="s">
        <v>967</v>
      </c>
      <c r="I266" s="7">
        <v>44</v>
      </c>
      <c r="J266" s="7">
        <v>3195.59</v>
      </c>
    </row>
    <row r="267" spans="1:10">
      <c r="A267" t="s">
        <v>968</v>
      </c>
      <c r="B267" t="s">
        <v>969</v>
      </c>
      <c r="C267" t="s">
        <v>61</v>
      </c>
      <c r="D267" t="s">
        <v>318</v>
      </c>
      <c r="E267" t="s">
        <v>90</v>
      </c>
      <c r="F267" s="1">
        <v>45583</v>
      </c>
      <c r="G267" t="s">
        <v>213</v>
      </c>
      <c r="H267" t="s">
        <v>970</v>
      </c>
      <c r="I267" s="7">
        <v>44</v>
      </c>
      <c r="J267" s="7">
        <v>2126.15</v>
      </c>
    </row>
    <row r="268" spans="1:10">
      <c r="A268" t="s">
        <v>971</v>
      </c>
      <c r="B268" t="s">
        <v>972</v>
      </c>
      <c r="C268" t="s">
        <v>122</v>
      </c>
      <c r="D268" t="s">
        <v>231</v>
      </c>
      <c r="E268" t="s">
        <v>102</v>
      </c>
      <c r="F268" s="1">
        <v>45582</v>
      </c>
      <c r="G268" t="s">
        <v>460</v>
      </c>
      <c r="H268">
        <v>31.4</v>
      </c>
      <c r="I268" s="7">
        <v>34</v>
      </c>
      <c r="J268" s="7">
        <v>1041.51</v>
      </c>
    </row>
    <row r="269" spans="1:10">
      <c r="A269" t="s">
        <v>973</v>
      </c>
      <c r="B269" t="s">
        <v>974</v>
      </c>
      <c r="C269" t="s">
        <v>80</v>
      </c>
      <c r="D269" t="s">
        <v>322</v>
      </c>
      <c r="E269" t="s">
        <v>63</v>
      </c>
      <c r="F269" s="1">
        <v>45372</v>
      </c>
      <c r="G269" t="s">
        <v>119</v>
      </c>
      <c r="H269" t="s">
        <v>975</v>
      </c>
      <c r="I269" s="7">
        <v>49</v>
      </c>
      <c r="J269" s="7">
        <v>4920.84</v>
      </c>
    </row>
    <row r="270" spans="1:10">
      <c r="A270" t="s">
        <v>976</v>
      </c>
      <c r="B270" t="s">
        <v>977</v>
      </c>
      <c r="C270" t="s">
        <v>75</v>
      </c>
      <c r="D270" t="s">
        <v>165</v>
      </c>
      <c r="E270" t="s">
        <v>102</v>
      </c>
      <c r="F270" s="1">
        <v>45412</v>
      </c>
      <c r="G270" t="s">
        <v>143</v>
      </c>
      <c r="H270" t="s">
        <v>978</v>
      </c>
      <c r="I270" s="7">
        <v>41</v>
      </c>
      <c r="J270" s="7">
        <v>1745.78</v>
      </c>
    </row>
    <row r="271" spans="1:10">
      <c r="A271" t="s">
        <v>979</v>
      </c>
      <c r="B271" t="s">
        <v>980</v>
      </c>
      <c r="C271" t="s">
        <v>61</v>
      </c>
      <c r="D271" t="s">
        <v>311</v>
      </c>
      <c r="E271" t="s">
        <v>70</v>
      </c>
      <c r="F271" s="1">
        <v>45468</v>
      </c>
      <c r="G271" t="s">
        <v>161</v>
      </c>
      <c r="H271" t="s">
        <v>981</v>
      </c>
      <c r="I271" s="7">
        <v>4</v>
      </c>
      <c r="J271" s="7">
        <v>2562.9</v>
      </c>
    </row>
    <row r="272" spans="1:10">
      <c r="A272" t="s">
        <v>982</v>
      </c>
      <c r="B272" t="s">
        <v>983</v>
      </c>
      <c r="C272" t="s">
        <v>61</v>
      </c>
      <c r="D272" t="s">
        <v>761</v>
      </c>
      <c r="E272" t="s">
        <v>63</v>
      </c>
      <c r="F272" s="1">
        <v>44989</v>
      </c>
      <c r="G272" t="s">
        <v>193</v>
      </c>
      <c r="H272">
        <v>67</v>
      </c>
      <c r="I272" s="7">
        <v>26</v>
      </c>
      <c r="J272" s="7">
        <v>4565.34</v>
      </c>
    </row>
    <row r="273" spans="1:10">
      <c r="A273" t="s">
        <v>984</v>
      </c>
      <c r="B273" t="s">
        <v>985</v>
      </c>
      <c r="C273" t="s">
        <v>68</v>
      </c>
      <c r="D273" t="s">
        <v>404</v>
      </c>
      <c r="E273" t="s">
        <v>90</v>
      </c>
      <c r="F273" s="1">
        <v>45309</v>
      </c>
      <c r="G273" t="s">
        <v>259</v>
      </c>
      <c r="H273">
        <v>5</v>
      </c>
      <c r="I273" s="7">
        <v>9</v>
      </c>
      <c r="J273" s="7">
        <v>3366.7</v>
      </c>
    </row>
    <row r="274" spans="1:10">
      <c r="A274" t="s">
        <v>986</v>
      </c>
      <c r="B274" t="s">
        <v>987</v>
      </c>
      <c r="C274" t="s">
        <v>75</v>
      </c>
      <c r="D274" t="s">
        <v>303</v>
      </c>
      <c r="E274" t="s">
        <v>102</v>
      </c>
      <c r="F274" s="1">
        <v>45293</v>
      </c>
      <c r="G274" t="s">
        <v>103</v>
      </c>
      <c r="H274">
        <v>58.6</v>
      </c>
      <c r="I274" s="7">
        <v>6</v>
      </c>
      <c r="J274" s="7">
        <v>2113.89</v>
      </c>
    </row>
    <row r="275" spans="1:10">
      <c r="A275" t="s">
        <v>988</v>
      </c>
      <c r="B275" t="s">
        <v>989</v>
      </c>
      <c r="C275" t="s">
        <v>80</v>
      </c>
      <c r="D275" t="s">
        <v>524</v>
      </c>
      <c r="E275" t="s">
        <v>70</v>
      </c>
      <c r="F275" t="s">
        <v>990</v>
      </c>
      <c r="G275" t="s">
        <v>173</v>
      </c>
      <c r="H275" t="s">
        <v>991</v>
      </c>
      <c r="I275" s="7">
        <v>23</v>
      </c>
      <c r="J275" s="7">
        <v>3217.65</v>
      </c>
    </row>
    <row r="276" spans="1:10">
      <c r="A276" t="s">
        <v>992</v>
      </c>
      <c r="B276" t="s">
        <v>993</v>
      </c>
      <c r="C276" t="s">
        <v>122</v>
      </c>
      <c r="D276" t="s">
        <v>524</v>
      </c>
      <c r="E276" t="s">
        <v>90</v>
      </c>
      <c r="F276" t="s">
        <v>994</v>
      </c>
      <c r="G276" t="s">
        <v>728</v>
      </c>
      <c r="H276">
        <v>10</v>
      </c>
      <c r="I276" s="7">
        <v>41</v>
      </c>
      <c r="J276" s="7">
        <v>1777.2</v>
      </c>
    </row>
    <row r="277" spans="1:10">
      <c r="A277" t="s">
        <v>995</v>
      </c>
      <c r="B277" t="s">
        <v>996</v>
      </c>
      <c r="C277" t="s">
        <v>61</v>
      </c>
      <c r="D277" t="s">
        <v>363</v>
      </c>
      <c r="E277" t="s">
        <v>63</v>
      </c>
      <c r="F277" s="1">
        <v>45595</v>
      </c>
      <c r="G277" t="s">
        <v>64</v>
      </c>
      <c r="H277" t="s">
        <v>997</v>
      </c>
      <c r="I277" s="7">
        <v>43</v>
      </c>
      <c r="J277" s="7">
        <v>1955.7</v>
      </c>
    </row>
    <row r="278" spans="1:10">
      <c r="A278" t="s">
        <v>998</v>
      </c>
      <c r="B278" t="s">
        <v>999</v>
      </c>
      <c r="C278" t="s">
        <v>75</v>
      </c>
      <c r="D278" t="s">
        <v>595</v>
      </c>
      <c r="E278" t="s">
        <v>90</v>
      </c>
      <c r="F278" s="1">
        <v>45181</v>
      </c>
      <c r="G278" t="s">
        <v>166</v>
      </c>
      <c r="H278" t="s">
        <v>1000</v>
      </c>
      <c r="I278" s="7">
        <v>22</v>
      </c>
      <c r="J278" s="7">
        <v>2727.21</v>
      </c>
    </row>
    <row r="279" spans="1:10">
      <c r="A279" t="s">
        <v>1001</v>
      </c>
      <c r="B279" t="s">
        <v>1002</v>
      </c>
      <c r="C279" t="s">
        <v>61</v>
      </c>
      <c r="D279" t="s">
        <v>662</v>
      </c>
      <c r="E279" t="s">
        <v>90</v>
      </c>
      <c r="F279" s="1">
        <v>44941</v>
      </c>
      <c r="G279" t="s">
        <v>460</v>
      </c>
      <c r="H279" t="s">
        <v>1003</v>
      </c>
      <c r="I279" s="7">
        <v>44</v>
      </c>
      <c r="J279" s="7">
        <v>1882.2</v>
      </c>
    </row>
    <row r="280" spans="1:10">
      <c r="A280" t="s">
        <v>1004</v>
      </c>
      <c r="B280" t="s">
        <v>1005</v>
      </c>
      <c r="C280" t="s">
        <v>75</v>
      </c>
      <c r="D280" t="s">
        <v>761</v>
      </c>
      <c r="E280" t="s">
        <v>102</v>
      </c>
      <c r="F280" s="1">
        <v>45268</v>
      </c>
      <c r="G280" t="s">
        <v>173</v>
      </c>
      <c r="H280" t="s">
        <v>1006</v>
      </c>
      <c r="I280" s="7">
        <v>45</v>
      </c>
      <c r="J280" s="7">
        <v>4446.03</v>
      </c>
    </row>
    <row r="281" spans="1:10">
      <c r="A281" t="s">
        <v>1007</v>
      </c>
      <c r="B281" t="s">
        <v>1008</v>
      </c>
      <c r="C281" t="s">
        <v>68</v>
      </c>
      <c r="D281" t="s">
        <v>1009</v>
      </c>
      <c r="E281" t="s">
        <v>70</v>
      </c>
      <c r="F281" t="s">
        <v>1010</v>
      </c>
      <c r="G281" t="s">
        <v>71</v>
      </c>
      <c r="H281" t="s">
        <v>1011</v>
      </c>
      <c r="I281" s="7">
        <v>35</v>
      </c>
      <c r="J281" s="7">
        <v>1981.52</v>
      </c>
    </row>
    <row r="282" spans="1:10">
      <c r="A282" t="s">
        <v>1012</v>
      </c>
      <c r="B282" t="s">
        <v>1013</v>
      </c>
      <c r="C282" t="s">
        <v>75</v>
      </c>
      <c r="D282" t="s">
        <v>595</v>
      </c>
      <c r="E282" t="s">
        <v>70</v>
      </c>
      <c r="F282" s="1">
        <v>45342</v>
      </c>
      <c r="G282" t="s">
        <v>193</v>
      </c>
      <c r="H282" t="s">
        <v>339</v>
      </c>
      <c r="I282" s="7">
        <v>23</v>
      </c>
      <c r="J282" s="7">
        <v>3260.42</v>
      </c>
    </row>
    <row r="283" spans="1:10">
      <c r="A283" t="s">
        <v>1014</v>
      </c>
      <c r="B283" t="s">
        <v>1015</v>
      </c>
      <c r="C283" t="s">
        <v>68</v>
      </c>
      <c r="D283" t="s">
        <v>177</v>
      </c>
      <c r="E283" t="s">
        <v>102</v>
      </c>
      <c r="F283" s="1">
        <v>45441</v>
      </c>
      <c r="G283" t="s">
        <v>64</v>
      </c>
      <c r="H283" t="s">
        <v>576</v>
      </c>
      <c r="I283" s="7">
        <v>6</v>
      </c>
      <c r="J283" s="7">
        <v>4016.15</v>
      </c>
    </row>
    <row r="284" spans="1:10">
      <c r="A284" t="s">
        <v>1016</v>
      </c>
      <c r="B284" t="s">
        <v>1017</v>
      </c>
      <c r="C284" t="s">
        <v>68</v>
      </c>
      <c r="D284" t="s">
        <v>279</v>
      </c>
      <c r="E284" t="s">
        <v>70</v>
      </c>
      <c r="F284" s="1">
        <v>45211</v>
      </c>
      <c r="G284" t="s">
        <v>125</v>
      </c>
      <c r="H284" t="s">
        <v>1018</v>
      </c>
      <c r="I284" s="7">
        <v>6</v>
      </c>
      <c r="J284" s="7">
        <v>1697.86</v>
      </c>
    </row>
    <row r="285" spans="1:10">
      <c r="A285" t="s">
        <v>1019</v>
      </c>
      <c r="B285" t="s">
        <v>1020</v>
      </c>
      <c r="C285" t="s">
        <v>122</v>
      </c>
      <c r="D285" t="s">
        <v>415</v>
      </c>
      <c r="E285" t="s">
        <v>90</v>
      </c>
      <c r="F285" t="s">
        <v>1021</v>
      </c>
      <c r="G285" t="s">
        <v>125</v>
      </c>
      <c r="H285" t="s">
        <v>1022</v>
      </c>
      <c r="I285" s="7">
        <v>14</v>
      </c>
      <c r="J285" s="7">
        <v>2511.67</v>
      </c>
    </row>
    <row r="286" spans="1:10">
      <c r="A286" t="s">
        <v>1023</v>
      </c>
      <c r="B286" t="s">
        <v>1024</v>
      </c>
      <c r="C286" t="s">
        <v>122</v>
      </c>
      <c r="D286" t="s">
        <v>845</v>
      </c>
      <c r="E286" t="s">
        <v>102</v>
      </c>
      <c r="F286" s="1">
        <v>45366</v>
      </c>
      <c r="G286" t="s">
        <v>82</v>
      </c>
      <c r="H286" t="s">
        <v>1025</v>
      </c>
      <c r="I286" s="7">
        <v>2</v>
      </c>
      <c r="J286" s="7">
        <v>2633.26</v>
      </c>
    </row>
    <row r="287" spans="1:10">
      <c r="A287" t="s">
        <v>1026</v>
      </c>
      <c r="B287" t="s">
        <v>1027</v>
      </c>
      <c r="C287" t="s">
        <v>80</v>
      </c>
      <c r="D287" t="s">
        <v>877</v>
      </c>
      <c r="E287" t="s">
        <v>102</v>
      </c>
      <c r="F287" t="s">
        <v>1028</v>
      </c>
      <c r="G287" t="s">
        <v>77</v>
      </c>
      <c r="H287" t="s">
        <v>1029</v>
      </c>
      <c r="I287" s="7">
        <v>10</v>
      </c>
      <c r="J287" s="7">
        <v>2880.52</v>
      </c>
    </row>
    <row r="288" spans="1:10">
      <c r="A288" t="s">
        <v>1030</v>
      </c>
      <c r="B288" t="s">
        <v>1031</v>
      </c>
      <c r="C288" t="s">
        <v>75</v>
      </c>
      <c r="D288" t="s">
        <v>106</v>
      </c>
      <c r="E288" t="s">
        <v>70</v>
      </c>
      <c r="F288" t="s">
        <v>1032</v>
      </c>
      <c r="G288" t="s">
        <v>92</v>
      </c>
      <c r="H288" t="s">
        <v>732</v>
      </c>
      <c r="I288" s="7">
        <v>37</v>
      </c>
      <c r="J288" s="7">
        <v>3829.68</v>
      </c>
    </row>
    <row r="289" spans="1:10">
      <c r="A289" t="s">
        <v>1033</v>
      </c>
      <c r="B289" t="s">
        <v>1034</v>
      </c>
      <c r="C289" t="s">
        <v>68</v>
      </c>
      <c r="D289" t="s">
        <v>1035</v>
      </c>
      <c r="E289" t="s">
        <v>90</v>
      </c>
      <c r="F289" s="1">
        <v>44935</v>
      </c>
      <c r="G289" t="s">
        <v>143</v>
      </c>
      <c r="H289" t="s">
        <v>1036</v>
      </c>
      <c r="I289" s="7">
        <v>44</v>
      </c>
      <c r="J289" s="7">
        <v>3509.32</v>
      </c>
    </row>
    <row r="290" spans="1:10">
      <c r="A290" t="s">
        <v>1037</v>
      </c>
      <c r="B290" t="s">
        <v>1038</v>
      </c>
      <c r="C290" t="s">
        <v>68</v>
      </c>
      <c r="D290" t="s">
        <v>89</v>
      </c>
      <c r="E290" t="s">
        <v>70</v>
      </c>
      <c r="F290" s="1">
        <v>44995</v>
      </c>
      <c r="G290" t="s">
        <v>77</v>
      </c>
      <c r="H290" t="s">
        <v>399</v>
      </c>
      <c r="I290" s="7">
        <v>20</v>
      </c>
      <c r="J290" s="7">
        <v>4297.3999999999996</v>
      </c>
    </row>
    <row r="291" spans="1:10">
      <c r="A291" t="s">
        <v>1039</v>
      </c>
      <c r="B291" t="s">
        <v>1040</v>
      </c>
      <c r="C291" t="s">
        <v>68</v>
      </c>
      <c r="D291" t="s">
        <v>303</v>
      </c>
      <c r="E291" t="s">
        <v>90</v>
      </c>
      <c r="F291" t="s">
        <v>1041</v>
      </c>
      <c r="G291" t="s">
        <v>113</v>
      </c>
      <c r="H291">
        <v>38</v>
      </c>
      <c r="I291" s="7">
        <v>47</v>
      </c>
      <c r="J291" s="7">
        <v>2518.36</v>
      </c>
    </row>
    <row r="292" spans="1:10">
      <c r="A292" t="s">
        <v>1042</v>
      </c>
      <c r="B292" t="s">
        <v>1043</v>
      </c>
      <c r="C292" t="s">
        <v>61</v>
      </c>
      <c r="D292" t="s">
        <v>352</v>
      </c>
      <c r="E292" t="s">
        <v>102</v>
      </c>
      <c r="F292" s="1">
        <v>45609</v>
      </c>
      <c r="G292" t="s">
        <v>178</v>
      </c>
      <c r="H292" t="s">
        <v>1044</v>
      </c>
      <c r="I292" s="7" t="s">
        <v>1045</v>
      </c>
      <c r="J292" s="7">
        <v>2957.82</v>
      </c>
    </row>
    <row r="293" spans="1:10">
      <c r="A293" t="s">
        <v>1046</v>
      </c>
      <c r="B293" t="s">
        <v>1047</v>
      </c>
      <c r="C293" t="s">
        <v>61</v>
      </c>
      <c r="D293" t="s">
        <v>572</v>
      </c>
      <c r="E293" t="s">
        <v>90</v>
      </c>
      <c r="F293" t="s">
        <v>1048</v>
      </c>
      <c r="G293" t="s">
        <v>178</v>
      </c>
      <c r="H293">
        <v>58</v>
      </c>
      <c r="I293" s="7">
        <v>42</v>
      </c>
      <c r="J293" s="7">
        <v>1892.67</v>
      </c>
    </row>
    <row r="294" spans="1:10">
      <c r="A294" t="s">
        <v>1049</v>
      </c>
      <c r="B294" t="s">
        <v>1050</v>
      </c>
      <c r="C294" t="s">
        <v>68</v>
      </c>
      <c r="D294" t="s">
        <v>404</v>
      </c>
      <c r="E294" t="s">
        <v>102</v>
      </c>
      <c r="F294" s="1">
        <v>45008</v>
      </c>
      <c r="G294" t="s">
        <v>193</v>
      </c>
      <c r="H294" t="s">
        <v>857</v>
      </c>
      <c r="I294" s="7">
        <v>20</v>
      </c>
      <c r="J294" s="7">
        <v>4657.47</v>
      </c>
    </row>
    <row r="295" spans="1:10">
      <c r="A295" t="s">
        <v>1051</v>
      </c>
      <c r="B295" t="s">
        <v>1052</v>
      </c>
      <c r="C295" t="s">
        <v>75</v>
      </c>
      <c r="D295" t="s">
        <v>303</v>
      </c>
      <c r="E295" t="s">
        <v>70</v>
      </c>
      <c r="F295" t="s">
        <v>1053</v>
      </c>
      <c r="G295" t="s">
        <v>119</v>
      </c>
      <c r="H295" t="s">
        <v>1054</v>
      </c>
      <c r="I295" s="7">
        <v>36</v>
      </c>
      <c r="J295" s="7">
        <v>4414.6099999999997</v>
      </c>
    </row>
    <row r="296" spans="1:10">
      <c r="A296" t="s">
        <v>1055</v>
      </c>
      <c r="B296" t="s">
        <v>1056</v>
      </c>
      <c r="C296" t="s">
        <v>61</v>
      </c>
      <c r="D296" t="s">
        <v>222</v>
      </c>
      <c r="E296" t="s">
        <v>90</v>
      </c>
      <c r="F296" s="1">
        <v>45332</v>
      </c>
      <c r="G296" t="s">
        <v>250</v>
      </c>
      <c r="H296" t="s">
        <v>1057</v>
      </c>
      <c r="I296" s="7">
        <v>11</v>
      </c>
      <c r="J296" s="7">
        <v>3724.55</v>
      </c>
    </row>
    <row r="297" spans="1:10">
      <c r="A297" t="s">
        <v>1058</v>
      </c>
      <c r="B297" t="s">
        <v>1059</v>
      </c>
      <c r="C297" t="s">
        <v>80</v>
      </c>
      <c r="D297" t="s">
        <v>337</v>
      </c>
      <c r="E297" t="s">
        <v>63</v>
      </c>
      <c r="F297" s="1">
        <v>45523</v>
      </c>
      <c r="G297" t="s">
        <v>97</v>
      </c>
      <c r="H297">
        <v>50</v>
      </c>
      <c r="I297" s="7">
        <v>30</v>
      </c>
      <c r="J297" s="7">
        <v>3131.43</v>
      </c>
    </row>
    <row r="298" spans="1:10">
      <c r="A298" t="s">
        <v>1060</v>
      </c>
      <c r="B298" t="s">
        <v>1061</v>
      </c>
      <c r="C298" t="s">
        <v>61</v>
      </c>
      <c r="D298" t="s">
        <v>761</v>
      </c>
      <c r="E298" t="s">
        <v>63</v>
      </c>
      <c r="F298" s="1">
        <v>45211</v>
      </c>
      <c r="G298" t="s">
        <v>107</v>
      </c>
      <c r="H298" t="s">
        <v>1062</v>
      </c>
      <c r="I298" s="7">
        <v>31</v>
      </c>
      <c r="J298" s="7">
        <v>1448.67</v>
      </c>
    </row>
    <row r="299" spans="1:10">
      <c r="A299" t="s">
        <v>1063</v>
      </c>
      <c r="B299" t="s">
        <v>1064</v>
      </c>
      <c r="C299" t="s">
        <v>68</v>
      </c>
      <c r="D299" t="s">
        <v>76</v>
      </c>
      <c r="E299" t="s">
        <v>102</v>
      </c>
      <c r="F299" s="2">
        <v>45106</v>
      </c>
      <c r="G299" t="s">
        <v>92</v>
      </c>
      <c r="H299" t="s">
        <v>1065</v>
      </c>
      <c r="I299" s="7">
        <v>28</v>
      </c>
      <c r="J299" s="7">
        <v>1321.73</v>
      </c>
    </row>
    <row r="300" spans="1:10">
      <c r="A300" t="s">
        <v>1066</v>
      </c>
      <c r="B300" t="s">
        <v>1067</v>
      </c>
      <c r="C300" t="s">
        <v>80</v>
      </c>
      <c r="D300" t="s">
        <v>171</v>
      </c>
      <c r="E300" t="s">
        <v>90</v>
      </c>
      <c r="F300" t="s">
        <v>768</v>
      </c>
      <c r="G300" t="s">
        <v>64</v>
      </c>
      <c r="H300">
        <v>65.099999999999994</v>
      </c>
      <c r="I300" s="7">
        <v>44</v>
      </c>
      <c r="J300" s="7">
        <v>2121.14</v>
      </c>
    </row>
    <row r="301" spans="1:10">
      <c r="A301" t="s">
        <v>1068</v>
      </c>
      <c r="B301" t="s">
        <v>1069</v>
      </c>
      <c r="C301" t="s">
        <v>68</v>
      </c>
      <c r="D301" t="s">
        <v>346</v>
      </c>
      <c r="E301" t="s">
        <v>70</v>
      </c>
      <c r="F301" s="1">
        <v>45591</v>
      </c>
      <c r="G301" t="s">
        <v>97</v>
      </c>
      <c r="H301" t="s">
        <v>1070</v>
      </c>
      <c r="I301" s="7">
        <v>47</v>
      </c>
      <c r="J301" s="7">
        <v>1917.88</v>
      </c>
    </row>
    <row r="302" spans="1:10">
      <c r="A302" t="s">
        <v>1071</v>
      </c>
      <c r="B302" t="s">
        <v>1072</v>
      </c>
      <c r="C302" t="s">
        <v>61</v>
      </c>
      <c r="D302" t="s">
        <v>117</v>
      </c>
      <c r="E302" t="s">
        <v>102</v>
      </c>
      <c r="F302" s="1">
        <v>45616</v>
      </c>
      <c r="G302" t="s">
        <v>178</v>
      </c>
      <c r="H302">
        <v>71</v>
      </c>
      <c r="I302" s="7">
        <v>9</v>
      </c>
      <c r="J302" s="7">
        <v>4832.8500000000004</v>
      </c>
    </row>
    <row r="303" spans="1:10">
      <c r="A303" t="s">
        <v>1073</v>
      </c>
      <c r="B303" t="s">
        <v>1074</v>
      </c>
      <c r="C303" t="s">
        <v>75</v>
      </c>
      <c r="D303" t="s">
        <v>447</v>
      </c>
      <c r="E303" t="s">
        <v>63</v>
      </c>
      <c r="F303" s="1">
        <v>45008</v>
      </c>
      <c r="G303" t="s">
        <v>97</v>
      </c>
      <c r="H303" t="s">
        <v>205</v>
      </c>
      <c r="I303" s="7">
        <v>39</v>
      </c>
      <c r="J303" s="7">
        <v>4771.25</v>
      </c>
    </row>
    <row r="304" spans="1:10">
      <c r="A304" t="s">
        <v>1075</v>
      </c>
      <c r="B304" t="s">
        <v>1076</v>
      </c>
      <c r="C304" t="s">
        <v>122</v>
      </c>
      <c r="D304" t="s">
        <v>698</v>
      </c>
      <c r="E304" t="s">
        <v>102</v>
      </c>
      <c r="F304" t="s">
        <v>1077</v>
      </c>
      <c r="G304" t="s">
        <v>193</v>
      </c>
      <c r="H304">
        <v>22.5</v>
      </c>
      <c r="I304" s="7">
        <v>42</v>
      </c>
      <c r="J304" s="7">
        <v>2870.48</v>
      </c>
    </row>
    <row r="305" spans="1:10">
      <c r="A305" t="s">
        <v>1078</v>
      </c>
      <c r="B305" t="s">
        <v>1079</v>
      </c>
      <c r="C305" t="s">
        <v>80</v>
      </c>
      <c r="D305" t="s">
        <v>871</v>
      </c>
      <c r="E305" t="s">
        <v>70</v>
      </c>
      <c r="F305" t="s">
        <v>1080</v>
      </c>
      <c r="G305" t="s">
        <v>161</v>
      </c>
      <c r="H305" t="s">
        <v>1081</v>
      </c>
      <c r="I305" s="7">
        <v>49</v>
      </c>
      <c r="J305" s="7">
        <v>3486.41</v>
      </c>
    </row>
    <row r="306" spans="1:10">
      <c r="A306" t="s">
        <v>1082</v>
      </c>
      <c r="B306" t="s">
        <v>1083</v>
      </c>
      <c r="C306" t="s">
        <v>122</v>
      </c>
      <c r="D306" t="s">
        <v>1084</v>
      </c>
      <c r="E306" t="s">
        <v>63</v>
      </c>
      <c r="F306" t="s">
        <v>1085</v>
      </c>
      <c r="G306" t="s">
        <v>82</v>
      </c>
      <c r="H306">
        <v>37.6</v>
      </c>
      <c r="I306" s="7">
        <v>6</v>
      </c>
      <c r="J306" s="7">
        <v>4320.8900000000003</v>
      </c>
    </row>
    <row r="307" spans="1:10">
      <c r="A307" t="s">
        <v>1086</v>
      </c>
      <c r="B307" t="s">
        <v>1087</v>
      </c>
      <c r="C307" t="s">
        <v>80</v>
      </c>
      <c r="D307" t="s">
        <v>806</v>
      </c>
      <c r="E307" t="s">
        <v>90</v>
      </c>
      <c r="F307" s="2">
        <v>44988</v>
      </c>
      <c r="G307" t="s">
        <v>92</v>
      </c>
      <c r="H307" t="s">
        <v>860</v>
      </c>
      <c r="I307" s="7">
        <v>7</v>
      </c>
      <c r="J307" s="7">
        <v>1728.47</v>
      </c>
    </row>
    <row r="308" spans="1:10">
      <c r="A308" t="s">
        <v>1088</v>
      </c>
      <c r="B308" t="s">
        <v>1089</v>
      </c>
      <c r="C308" t="s">
        <v>61</v>
      </c>
      <c r="D308" t="s">
        <v>363</v>
      </c>
      <c r="E308" t="s">
        <v>63</v>
      </c>
      <c r="F308" s="2">
        <v>45378</v>
      </c>
      <c r="G308" t="s">
        <v>201</v>
      </c>
      <c r="H308">
        <v>53</v>
      </c>
      <c r="I308" s="7">
        <v>20</v>
      </c>
      <c r="J308" s="7">
        <v>2298.39</v>
      </c>
    </row>
    <row r="309" spans="1:10">
      <c r="A309" t="s">
        <v>1090</v>
      </c>
      <c r="B309" t="s">
        <v>1091</v>
      </c>
      <c r="C309" t="s">
        <v>75</v>
      </c>
      <c r="D309" t="s">
        <v>572</v>
      </c>
      <c r="E309" t="s">
        <v>90</v>
      </c>
      <c r="F309" t="s">
        <v>1092</v>
      </c>
      <c r="G309" t="s">
        <v>64</v>
      </c>
      <c r="H309" t="s">
        <v>72</v>
      </c>
      <c r="I309" s="7">
        <v>48</v>
      </c>
      <c r="J309" s="7">
        <v>1739.79</v>
      </c>
    </row>
    <row r="310" spans="1:10">
      <c r="A310" t="s">
        <v>1093</v>
      </c>
      <c r="B310" t="s">
        <v>1094</v>
      </c>
      <c r="C310" t="s">
        <v>75</v>
      </c>
      <c r="D310" t="s">
        <v>177</v>
      </c>
      <c r="E310" t="s">
        <v>90</v>
      </c>
      <c r="F310" s="1">
        <v>45572</v>
      </c>
      <c r="G310" t="s">
        <v>182</v>
      </c>
      <c r="H310" t="s">
        <v>1095</v>
      </c>
      <c r="I310" s="7">
        <v>19</v>
      </c>
      <c r="J310" s="7">
        <v>3872.52</v>
      </c>
    </row>
    <row r="311" spans="1:10">
      <c r="A311" t="s">
        <v>1096</v>
      </c>
      <c r="B311" t="s">
        <v>1097</v>
      </c>
      <c r="C311" t="s">
        <v>80</v>
      </c>
      <c r="D311" t="s">
        <v>283</v>
      </c>
      <c r="E311" t="s">
        <v>63</v>
      </c>
      <c r="F311" s="1">
        <v>45511</v>
      </c>
      <c r="G311" t="s">
        <v>107</v>
      </c>
      <c r="H311" t="s">
        <v>1098</v>
      </c>
      <c r="I311" s="7">
        <v>11</v>
      </c>
      <c r="J311" s="7">
        <v>3696.75</v>
      </c>
    </row>
    <row r="312" spans="1:10">
      <c r="A312" t="s">
        <v>1099</v>
      </c>
      <c r="B312" t="s">
        <v>1100</v>
      </c>
      <c r="C312" t="s">
        <v>68</v>
      </c>
      <c r="D312" t="s">
        <v>147</v>
      </c>
      <c r="E312" t="s">
        <v>102</v>
      </c>
      <c r="F312" s="2">
        <v>45318</v>
      </c>
      <c r="G312" t="s">
        <v>119</v>
      </c>
      <c r="H312" t="s">
        <v>819</v>
      </c>
      <c r="I312" s="7">
        <v>24</v>
      </c>
      <c r="J312" s="7">
        <v>4385.7</v>
      </c>
    </row>
    <row r="313" spans="1:10">
      <c r="A313" t="s">
        <v>1101</v>
      </c>
      <c r="B313" t="s">
        <v>1102</v>
      </c>
      <c r="C313" t="s">
        <v>61</v>
      </c>
      <c r="D313" t="s">
        <v>662</v>
      </c>
      <c r="E313" t="s">
        <v>102</v>
      </c>
      <c r="F313" t="s">
        <v>1103</v>
      </c>
      <c r="G313" t="s">
        <v>460</v>
      </c>
      <c r="H313" t="s">
        <v>1104</v>
      </c>
      <c r="I313" s="7">
        <v>26</v>
      </c>
      <c r="J313" s="7">
        <v>2763.91</v>
      </c>
    </row>
    <row r="314" spans="1:10">
      <c r="A314" t="s">
        <v>1105</v>
      </c>
      <c r="B314" t="s">
        <v>1106</v>
      </c>
      <c r="C314" t="s">
        <v>80</v>
      </c>
      <c r="D314" t="s">
        <v>758</v>
      </c>
      <c r="E314" t="s">
        <v>90</v>
      </c>
      <c r="F314" t="s">
        <v>1107</v>
      </c>
      <c r="G314" t="s">
        <v>125</v>
      </c>
      <c r="H314" t="s">
        <v>339</v>
      </c>
      <c r="I314" s="7">
        <v>24</v>
      </c>
      <c r="J314" s="7">
        <v>2554.5100000000002</v>
      </c>
    </row>
    <row r="315" spans="1:10">
      <c r="A315" t="s">
        <v>1108</v>
      </c>
      <c r="B315" t="s">
        <v>1109</v>
      </c>
      <c r="C315" t="s">
        <v>80</v>
      </c>
      <c r="D315" t="s">
        <v>133</v>
      </c>
      <c r="E315" t="s">
        <v>90</v>
      </c>
      <c r="F315" s="1">
        <v>45291</v>
      </c>
      <c r="G315" t="s">
        <v>187</v>
      </c>
      <c r="H315" t="s">
        <v>1110</v>
      </c>
      <c r="I315" s="7">
        <v>17</v>
      </c>
      <c r="J315" s="7">
        <v>2755.8</v>
      </c>
    </row>
    <row r="316" spans="1:10">
      <c r="A316" t="s">
        <v>1111</v>
      </c>
      <c r="B316" t="s">
        <v>1112</v>
      </c>
      <c r="C316" t="s">
        <v>68</v>
      </c>
      <c r="D316" t="s">
        <v>117</v>
      </c>
      <c r="E316" t="s">
        <v>90</v>
      </c>
      <c r="F316" s="1">
        <v>45027</v>
      </c>
      <c r="G316" t="s">
        <v>161</v>
      </c>
      <c r="H316">
        <v>47</v>
      </c>
      <c r="I316" s="7">
        <v>25</v>
      </c>
      <c r="J316" s="7">
        <v>1704.58</v>
      </c>
    </row>
    <row r="317" spans="1:10">
      <c r="A317" t="s">
        <v>1113</v>
      </c>
      <c r="B317" t="s">
        <v>1114</v>
      </c>
      <c r="C317" t="s">
        <v>75</v>
      </c>
      <c r="D317" t="s">
        <v>454</v>
      </c>
      <c r="E317" t="s">
        <v>70</v>
      </c>
      <c r="F317" s="1">
        <v>45083</v>
      </c>
      <c r="G317" t="s">
        <v>71</v>
      </c>
      <c r="H317">
        <v>66.3</v>
      </c>
      <c r="I317" s="7">
        <v>2</v>
      </c>
      <c r="J317" s="7">
        <v>1160.5899999999999</v>
      </c>
    </row>
    <row r="318" spans="1:10">
      <c r="A318" t="s">
        <v>1115</v>
      </c>
      <c r="B318" t="s">
        <v>1116</v>
      </c>
      <c r="C318" t="s">
        <v>68</v>
      </c>
      <c r="D318" t="s">
        <v>296</v>
      </c>
      <c r="E318" t="s">
        <v>102</v>
      </c>
      <c r="F318" t="s">
        <v>1117</v>
      </c>
      <c r="G318" t="s">
        <v>64</v>
      </c>
      <c r="H318" t="s">
        <v>1118</v>
      </c>
      <c r="I318" s="7">
        <v>41</v>
      </c>
      <c r="J318" s="7">
        <v>2176.19</v>
      </c>
    </row>
    <row r="319" spans="1:10">
      <c r="A319" t="s">
        <v>1119</v>
      </c>
      <c r="B319" t="s">
        <v>1120</v>
      </c>
      <c r="C319" t="s">
        <v>61</v>
      </c>
      <c r="D319" t="s">
        <v>595</v>
      </c>
      <c r="E319" t="s">
        <v>63</v>
      </c>
      <c r="F319" s="1">
        <v>45240</v>
      </c>
      <c r="G319" t="s">
        <v>193</v>
      </c>
      <c r="H319" t="s">
        <v>251</v>
      </c>
      <c r="I319" s="7">
        <v>45</v>
      </c>
      <c r="J319" s="7">
        <v>3369.46</v>
      </c>
    </row>
    <row r="320" spans="1:10">
      <c r="A320" t="s">
        <v>1121</v>
      </c>
      <c r="B320" t="s">
        <v>1122</v>
      </c>
      <c r="C320" t="s">
        <v>80</v>
      </c>
      <c r="D320" t="s">
        <v>62</v>
      </c>
      <c r="E320" t="s">
        <v>102</v>
      </c>
      <c r="F320" s="2">
        <v>45429</v>
      </c>
      <c r="G320" t="s">
        <v>134</v>
      </c>
      <c r="H320">
        <v>32</v>
      </c>
      <c r="I320" s="7">
        <v>6</v>
      </c>
      <c r="J320" s="7">
        <v>4727.4399999999996</v>
      </c>
    </row>
    <row r="321" spans="1:10">
      <c r="A321" t="s">
        <v>1123</v>
      </c>
      <c r="B321" t="s">
        <v>1124</v>
      </c>
      <c r="C321" t="s">
        <v>68</v>
      </c>
      <c r="D321" t="s">
        <v>1035</v>
      </c>
      <c r="E321" t="s">
        <v>63</v>
      </c>
      <c r="F321" t="s">
        <v>1125</v>
      </c>
      <c r="G321" t="s">
        <v>82</v>
      </c>
      <c r="H321">
        <v>11.7</v>
      </c>
      <c r="I321" s="7">
        <v>32</v>
      </c>
      <c r="J321" s="7">
        <v>2067.15</v>
      </c>
    </row>
    <row r="322" spans="1:10">
      <c r="A322" t="s">
        <v>1126</v>
      </c>
      <c r="B322" t="s">
        <v>1127</v>
      </c>
      <c r="C322" t="s">
        <v>75</v>
      </c>
      <c r="D322" t="s">
        <v>111</v>
      </c>
      <c r="E322" t="s">
        <v>90</v>
      </c>
      <c r="F322" s="1">
        <v>45384</v>
      </c>
      <c r="G322" t="s">
        <v>92</v>
      </c>
      <c r="H322" t="s">
        <v>1128</v>
      </c>
      <c r="I322" s="7">
        <v>-4</v>
      </c>
      <c r="J322" s="7">
        <v>2235.4299999999998</v>
      </c>
    </row>
    <row r="323" spans="1:10">
      <c r="A323" t="s">
        <v>1129</v>
      </c>
      <c r="B323" t="s">
        <v>1130</v>
      </c>
      <c r="C323" t="s">
        <v>75</v>
      </c>
      <c r="D323" t="s">
        <v>342</v>
      </c>
      <c r="E323" t="s">
        <v>102</v>
      </c>
      <c r="F323" s="1">
        <v>45389</v>
      </c>
      <c r="G323" t="s">
        <v>327</v>
      </c>
      <c r="H323">
        <v>58.3</v>
      </c>
      <c r="I323" s="7">
        <v>30</v>
      </c>
      <c r="J323" s="7">
        <v>4041.75</v>
      </c>
    </row>
    <row r="324" spans="1:10">
      <c r="A324" t="s">
        <v>1131</v>
      </c>
      <c r="B324" t="s">
        <v>1132</v>
      </c>
      <c r="C324" t="s">
        <v>122</v>
      </c>
      <c r="D324" t="s">
        <v>231</v>
      </c>
      <c r="E324" t="s">
        <v>63</v>
      </c>
      <c r="F324" t="s">
        <v>124</v>
      </c>
      <c r="G324" t="s">
        <v>259</v>
      </c>
      <c r="H324" t="s">
        <v>1133</v>
      </c>
      <c r="I324" s="7">
        <v>-3</v>
      </c>
      <c r="J324" s="7">
        <v>1105.4100000000001</v>
      </c>
    </row>
    <row r="325" spans="1:10">
      <c r="A325" t="s">
        <v>1134</v>
      </c>
      <c r="B325" t="s">
        <v>1135</v>
      </c>
      <c r="C325" t="s">
        <v>68</v>
      </c>
      <c r="D325" t="s">
        <v>152</v>
      </c>
      <c r="E325" t="s">
        <v>102</v>
      </c>
      <c r="F325" s="1">
        <v>45416</v>
      </c>
      <c r="G325" t="s">
        <v>107</v>
      </c>
      <c r="H325" t="s">
        <v>1136</v>
      </c>
      <c r="I325" s="7">
        <v>16</v>
      </c>
      <c r="J325" s="7">
        <v>2617.63</v>
      </c>
    </row>
    <row r="326" spans="1:10">
      <c r="A326" t="s">
        <v>1137</v>
      </c>
      <c r="B326" t="s">
        <v>1138</v>
      </c>
      <c r="C326" t="s">
        <v>68</v>
      </c>
      <c r="D326" t="s">
        <v>352</v>
      </c>
      <c r="E326" t="s">
        <v>90</v>
      </c>
      <c r="F326" t="s">
        <v>1139</v>
      </c>
      <c r="G326" t="s">
        <v>182</v>
      </c>
      <c r="H326" t="s">
        <v>1140</v>
      </c>
      <c r="I326" s="7">
        <v>7</v>
      </c>
      <c r="J326" s="7">
        <v>1448.75</v>
      </c>
    </row>
    <row r="327" spans="1:10">
      <c r="A327" t="s">
        <v>1141</v>
      </c>
      <c r="B327" t="s">
        <v>1142</v>
      </c>
      <c r="C327" t="s">
        <v>61</v>
      </c>
      <c r="D327" t="s">
        <v>337</v>
      </c>
      <c r="E327" t="s">
        <v>70</v>
      </c>
      <c r="F327" s="1">
        <v>44975</v>
      </c>
      <c r="G327" t="s">
        <v>113</v>
      </c>
      <c r="H327" t="s">
        <v>223</v>
      </c>
      <c r="I327" s="7">
        <v>46</v>
      </c>
      <c r="J327" s="7">
        <v>3241.04</v>
      </c>
    </row>
    <row r="328" spans="1:10">
      <c r="A328" t="s">
        <v>1143</v>
      </c>
      <c r="B328" t="s">
        <v>1144</v>
      </c>
      <c r="C328" t="s">
        <v>75</v>
      </c>
      <c r="D328" t="s">
        <v>271</v>
      </c>
      <c r="E328" t="s">
        <v>90</v>
      </c>
      <c r="F328" t="s">
        <v>1145</v>
      </c>
      <c r="G328" t="s">
        <v>82</v>
      </c>
      <c r="H328" t="s">
        <v>1146</v>
      </c>
      <c r="I328" s="7">
        <v>12</v>
      </c>
      <c r="J328" s="7">
        <v>1249.67</v>
      </c>
    </row>
    <row r="329" spans="1:10">
      <c r="A329" t="s">
        <v>1147</v>
      </c>
      <c r="B329" t="s">
        <v>1148</v>
      </c>
      <c r="C329" t="s">
        <v>75</v>
      </c>
      <c r="D329" t="s">
        <v>1149</v>
      </c>
      <c r="E329" t="s">
        <v>70</v>
      </c>
      <c r="F329" t="s">
        <v>1150</v>
      </c>
      <c r="G329" t="s">
        <v>314</v>
      </c>
      <c r="H329" t="s">
        <v>732</v>
      </c>
      <c r="I329" s="7">
        <v>20</v>
      </c>
      <c r="J329" s="7">
        <v>4473.71</v>
      </c>
    </row>
    <row r="330" spans="1:10">
      <c r="A330" t="s">
        <v>1151</v>
      </c>
      <c r="B330" t="s">
        <v>1152</v>
      </c>
      <c r="C330" t="s">
        <v>61</v>
      </c>
      <c r="D330" t="s">
        <v>248</v>
      </c>
      <c r="E330" t="s">
        <v>90</v>
      </c>
      <c r="F330" s="1">
        <v>45101</v>
      </c>
      <c r="G330" t="s">
        <v>113</v>
      </c>
      <c r="H330" t="s">
        <v>1153</v>
      </c>
      <c r="I330" s="7">
        <v>36</v>
      </c>
      <c r="J330" s="7">
        <v>1964.55</v>
      </c>
    </row>
    <row r="331" spans="1:10">
      <c r="A331" t="s">
        <v>1154</v>
      </c>
      <c r="B331" t="s">
        <v>1155</v>
      </c>
      <c r="C331" t="s">
        <v>122</v>
      </c>
      <c r="D331" t="s">
        <v>477</v>
      </c>
      <c r="E331" t="s">
        <v>70</v>
      </c>
      <c r="F331" t="s">
        <v>1156</v>
      </c>
      <c r="G331" t="s">
        <v>103</v>
      </c>
      <c r="H331">
        <v>70.400000000000006</v>
      </c>
      <c r="I331" s="7">
        <v>48</v>
      </c>
      <c r="J331" s="7">
        <v>3632.2</v>
      </c>
    </row>
    <row r="332" spans="1:10">
      <c r="A332" t="s">
        <v>1157</v>
      </c>
      <c r="B332" t="s">
        <v>1158</v>
      </c>
      <c r="C332" t="s">
        <v>61</v>
      </c>
      <c r="D332" t="s">
        <v>156</v>
      </c>
      <c r="E332" t="s">
        <v>102</v>
      </c>
      <c r="F332" s="1">
        <v>45078</v>
      </c>
      <c r="G332" t="s">
        <v>178</v>
      </c>
      <c r="H332">
        <v>33</v>
      </c>
      <c r="I332" s="7">
        <v>29</v>
      </c>
      <c r="J332" s="7">
        <v>4738.1000000000004</v>
      </c>
    </row>
    <row r="333" spans="1:10">
      <c r="A333" t="s">
        <v>1159</v>
      </c>
      <c r="B333" t="s">
        <v>1160</v>
      </c>
      <c r="C333" t="s">
        <v>80</v>
      </c>
      <c r="D333" t="s">
        <v>473</v>
      </c>
      <c r="E333" t="s">
        <v>63</v>
      </c>
      <c r="F333" t="s">
        <v>1161</v>
      </c>
      <c r="G333" t="s">
        <v>107</v>
      </c>
      <c r="H333" t="s">
        <v>1162</v>
      </c>
      <c r="I333" s="7">
        <v>8</v>
      </c>
      <c r="J333" s="7">
        <v>3716.92</v>
      </c>
    </row>
    <row r="334" spans="1:10">
      <c r="A334" t="s">
        <v>1163</v>
      </c>
      <c r="B334" t="s">
        <v>1164</v>
      </c>
      <c r="C334" t="s">
        <v>122</v>
      </c>
      <c r="D334" t="s">
        <v>1165</v>
      </c>
      <c r="E334" t="s">
        <v>102</v>
      </c>
      <c r="F334" t="s">
        <v>1166</v>
      </c>
      <c r="G334" t="s">
        <v>411</v>
      </c>
      <c r="H334" t="s">
        <v>1167</v>
      </c>
      <c r="I334" s="7">
        <v>36</v>
      </c>
      <c r="J334" s="7">
        <v>4947.47</v>
      </c>
    </row>
    <row r="335" spans="1:10">
      <c r="A335" t="s">
        <v>1168</v>
      </c>
      <c r="B335" t="s">
        <v>1169</v>
      </c>
      <c r="C335" t="s">
        <v>61</v>
      </c>
      <c r="D335" t="s">
        <v>469</v>
      </c>
      <c r="E335" t="s">
        <v>70</v>
      </c>
      <c r="F335" s="1">
        <v>45537</v>
      </c>
      <c r="G335" t="s">
        <v>71</v>
      </c>
      <c r="H335">
        <v>68</v>
      </c>
      <c r="I335" s="7">
        <v>20</v>
      </c>
      <c r="J335" s="7">
        <v>3231.13</v>
      </c>
    </row>
    <row r="336" spans="1:10">
      <c r="A336" t="s">
        <v>1170</v>
      </c>
      <c r="B336" t="s">
        <v>1171</v>
      </c>
      <c r="C336" t="s">
        <v>75</v>
      </c>
      <c r="D336" t="s">
        <v>290</v>
      </c>
      <c r="E336" t="s">
        <v>70</v>
      </c>
      <c r="F336" t="s">
        <v>1172</v>
      </c>
      <c r="G336" t="s">
        <v>107</v>
      </c>
      <c r="H336">
        <v>56</v>
      </c>
      <c r="I336" s="7">
        <v>45</v>
      </c>
      <c r="J336" s="7">
        <v>3083.18</v>
      </c>
    </row>
    <row r="337" spans="1:10">
      <c r="A337" t="s">
        <v>1173</v>
      </c>
      <c r="B337" t="s">
        <v>1174</v>
      </c>
      <c r="C337" t="s">
        <v>122</v>
      </c>
      <c r="D337" t="s">
        <v>346</v>
      </c>
      <c r="E337" t="s">
        <v>102</v>
      </c>
      <c r="F337" s="1">
        <v>45022</v>
      </c>
      <c r="G337" t="s">
        <v>71</v>
      </c>
      <c r="H337" t="s">
        <v>1175</v>
      </c>
      <c r="I337" s="7">
        <v>35</v>
      </c>
      <c r="J337" s="7">
        <v>2949.56</v>
      </c>
    </row>
    <row r="338" spans="1:10">
      <c r="A338" t="s">
        <v>1176</v>
      </c>
      <c r="B338" t="s">
        <v>1177</v>
      </c>
      <c r="C338" t="s">
        <v>122</v>
      </c>
      <c r="D338" t="s">
        <v>473</v>
      </c>
      <c r="E338" t="s">
        <v>90</v>
      </c>
      <c r="F338" t="s">
        <v>1178</v>
      </c>
      <c r="G338" t="s">
        <v>71</v>
      </c>
      <c r="H338" t="s">
        <v>194</v>
      </c>
      <c r="I338" s="7">
        <v>45</v>
      </c>
      <c r="J338" s="7">
        <v>2444.5500000000002</v>
      </c>
    </row>
    <row r="339" spans="1:10">
      <c r="A339" t="s">
        <v>1179</v>
      </c>
      <c r="B339" t="s">
        <v>1180</v>
      </c>
      <c r="C339" t="s">
        <v>61</v>
      </c>
      <c r="D339" t="s">
        <v>633</v>
      </c>
      <c r="E339" t="s">
        <v>90</v>
      </c>
      <c r="F339" s="1">
        <v>45195</v>
      </c>
      <c r="G339" t="s">
        <v>182</v>
      </c>
      <c r="H339" t="s">
        <v>1181</v>
      </c>
      <c r="I339" s="7">
        <v>29</v>
      </c>
      <c r="J339" s="7">
        <v>1931.44</v>
      </c>
    </row>
    <row r="340" spans="1:10">
      <c r="A340" t="s">
        <v>1182</v>
      </c>
      <c r="B340" t="s">
        <v>1183</v>
      </c>
      <c r="C340" t="s">
        <v>68</v>
      </c>
      <c r="D340" t="s">
        <v>191</v>
      </c>
      <c r="E340" t="s">
        <v>70</v>
      </c>
      <c r="F340" s="1">
        <v>45506</v>
      </c>
      <c r="G340" t="s">
        <v>134</v>
      </c>
      <c r="H340" t="s">
        <v>1184</v>
      </c>
      <c r="I340" s="7">
        <v>16</v>
      </c>
      <c r="J340" s="7">
        <v>3299.13</v>
      </c>
    </row>
    <row r="341" spans="1:10">
      <c r="A341" t="s">
        <v>1185</v>
      </c>
      <c r="B341" t="s">
        <v>1186</v>
      </c>
      <c r="C341" t="s">
        <v>75</v>
      </c>
      <c r="D341" t="s">
        <v>363</v>
      </c>
      <c r="E341" t="s">
        <v>70</v>
      </c>
      <c r="F341" t="s">
        <v>1187</v>
      </c>
      <c r="G341" t="s">
        <v>182</v>
      </c>
      <c r="H341" t="s">
        <v>1188</v>
      </c>
      <c r="I341" s="7">
        <v>46</v>
      </c>
      <c r="J341" s="7">
        <v>1398.58</v>
      </c>
    </row>
    <row r="342" spans="1:10">
      <c r="A342" t="s">
        <v>1189</v>
      </c>
      <c r="B342" t="s">
        <v>1190</v>
      </c>
      <c r="C342" t="s">
        <v>122</v>
      </c>
      <c r="D342" t="s">
        <v>106</v>
      </c>
      <c r="E342" t="s">
        <v>102</v>
      </c>
      <c r="F342" t="s">
        <v>1191</v>
      </c>
      <c r="G342" t="s">
        <v>119</v>
      </c>
      <c r="H342">
        <v>59.1</v>
      </c>
      <c r="I342" s="7">
        <v>4</v>
      </c>
      <c r="J342" s="7">
        <v>3163.18</v>
      </c>
    </row>
    <row r="343" spans="1:10">
      <c r="A343" t="s">
        <v>1192</v>
      </c>
      <c r="B343" t="s">
        <v>1193</v>
      </c>
      <c r="C343" t="s">
        <v>122</v>
      </c>
      <c r="D343" t="s">
        <v>595</v>
      </c>
      <c r="E343" t="s">
        <v>63</v>
      </c>
      <c r="F343" s="1">
        <v>45502</v>
      </c>
      <c r="G343" t="s">
        <v>153</v>
      </c>
      <c r="H343" t="s">
        <v>1194</v>
      </c>
      <c r="I343" s="7">
        <v>11</v>
      </c>
      <c r="J343" s="7">
        <v>4345.24</v>
      </c>
    </row>
    <row r="344" spans="1:10">
      <c r="A344" t="s">
        <v>1195</v>
      </c>
      <c r="B344" t="s">
        <v>1196</v>
      </c>
      <c r="C344" t="s">
        <v>68</v>
      </c>
      <c r="D344" t="s">
        <v>1035</v>
      </c>
      <c r="E344" t="s">
        <v>102</v>
      </c>
      <c r="F344" s="1">
        <v>44959</v>
      </c>
      <c r="G344" t="s">
        <v>92</v>
      </c>
      <c r="H344" t="s">
        <v>1197</v>
      </c>
      <c r="I344" s="7" t="s">
        <v>232</v>
      </c>
      <c r="J344" s="7">
        <v>1662.55</v>
      </c>
    </row>
    <row r="345" spans="1:10">
      <c r="A345" t="s">
        <v>1198</v>
      </c>
      <c r="B345" t="s">
        <v>1199</v>
      </c>
      <c r="C345" t="s">
        <v>80</v>
      </c>
      <c r="D345" t="s">
        <v>758</v>
      </c>
      <c r="E345" t="s">
        <v>102</v>
      </c>
      <c r="F345" t="s">
        <v>1200</v>
      </c>
      <c r="G345" t="s">
        <v>728</v>
      </c>
      <c r="H345" t="s">
        <v>1201</v>
      </c>
      <c r="I345" s="7">
        <v>17</v>
      </c>
      <c r="J345" s="7">
        <v>2188.66</v>
      </c>
    </row>
    <row r="346" spans="1:10">
      <c r="A346" t="s">
        <v>1202</v>
      </c>
      <c r="B346" t="s">
        <v>1203</v>
      </c>
      <c r="C346" t="s">
        <v>61</v>
      </c>
      <c r="D346" t="s">
        <v>152</v>
      </c>
      <c r="E346" t="s">
        <v>90</v>
      </c>
      <c r="F346" t="s">
        <v>1204</v>
      </c>
      <c r="G346" t="s">
        <v>125</v>
      </c>
      <c r="H346" t="s">
        <v>1205</v>
      </c>
      <c r="I346" s="7">
        <v>24</v>
      </c>
      <c r="J346" s="7">
        <v>4271.7</v>
      </c>
    </row>
    <row r="347" spans="1:10">
      <c r="A347" t="s">
        <v>1206</v>
      </c>
      <c r="B347" t="s">
        <v>1207</v>
      </c>
      <c r="C347" t="s">
        <v>68</v>
      </c>
      <c r="D347" t="s">
        <v>171</v>
      </c>
      <c r="E347" t="s">
        <v>63</v>
      </c>
      <c r="F347" s="1">
        <v>45518</v>
      </c>
      <c r="G347" t="s">
        <v>82</v>
      </c>
      <c r="H347" t="s">
        <v>1208</v>
      </c>
      <c r="I347" s="7">
        <v>33</v>
      </c>
      <c r="J347" s="7">
        <v>1403.33</v>
      </c>
    </row>
    <row r="348" spans="1:10">
      <c r="A348" t="s">
        <v>1209</v>
      </c>
      <c r="B348" t="s">
        <v>1210</v>
      </c>
      <c r="C348" t="s">
        <v>122</v>
      </c>
      <c r="D348" t="s">
        <v>142</v>
      </c>
      <c r="E348" t="s">
        <v>63</v>
      </c>
      <c r="F348" s="1">
        <v>45073</v>
      </c>
      <c r="G348" t="s">
        <v>460</v>
      </c>
      <c r="H348" t="s">
        <v>1211</v>
      </c>
      <c r="I348" s="7">
        <v>12</v>
      </c>
      <c r="J348" s="7">
        <v>1413.5</v>
      </c>
    </row>
    <row r="349" spans="1:10">
      <c r="A349" t="s">
        <v>1212</v>
      </c>
      <c r="B349" t="s">
        <v>1213</v>
      </c>
      <c r="C349" t="s">
        <v>75</v>
      </c>
      <c r="D349" t="s">
        <v>1214</v>
      </c>
      <c r="E349" t="s">
        <v>90</v>
      </c>
      <c r="F349" s="1">
        <v>45118</v>
      </c>
      <c r="G349" t="s">
        <v>113</v>
      </c>
      <c r="H349">
        <v>61</v>
      </c>
      <c r="I349" s="7">
        <v>15</v>
      </c>
      <c r="J349" s="7">
        <v>1023.83</v>
      </c>
    </row>
    <row r="350" spans="1:10">
      <c r="A350" t="s">
        <v>1215</v>
      </c>
      <c r="B350" t="s">
        <v>1216</v>
      </c>
      <c r="C350" t="s">
        <v>75</v>
      </c>
      <c r="D350" t="s">
        <v>222</v>
      </c>
      <c r="E350" t="s">
        <v>102</v>
      </c>
      <c r="F350" t="s">
        <v>172</v>
      </c>
      <c r="G350" t="s">
        <v>134</v>
      </c>
      <c r="H350" t="s">
        <v>1217</v>
      </c>
      <c r="I350" s="7">
        <v>21</v>
      </c>
      <c r="J350" s="7">
        <v>2215.21</v>
      </c>
    </row>
    <row r="351" spans="1:10">
      <c r="A351" t="s">
        <v>1218</v>
      </c>
      <c r="B351" t="s">
        <v>1219</v>
      </c>
      <c r="C351" t="s">
        <v>75</v>
      </c>
      <c r="D351" t="s">
        <v>171</v>
      </c>
      <c r="E351" t="s">
        <v>70</v>
      </c>
      <c r="F351" s="1">
        <v>45300</v>
      </c>
      <c r="G351" t="s">
        <v>308</v>
      </c>
      <c r="H351" t="s">
        <v>1220</v>
      </c>
      <c r="I351" s="7">
        <v>18</v>
      </c>
      <c r="J351" s="7">
        <v>2653.42</v>
      </c>
    </row>
    <row r="352" spans="1:10">
      <c r="A352" t="s">
        <v>1221</v>
      </c>
      <c r="B352" t="s">
        <v>1222</v>
      </c>
      <c r="C352" t="s">
        <v>61</v>
      </c>
      <c r="D352" t="s">
        <v>538</v>
      </c>
      <c r="E352" t="s">
        <v>63</v>
      </c>
      <c r="F352" t="s">
        <v>1223</v>
      </c>
      <c r="G352" t="s">
        <v>143</v>
      </c>
      <c r="H352" t="s">
        <v>1224</v>
      </c>
      <c r="I352" s="7">
        <v>10</v>
      </c>
      <c r="J352" s="7">
        <v>2326.11</v>
      </c>
    </row>
    <row r="353" spans="1:10">
      <c r="A353" t="s">
        <v>1225</v>
      </c>
      <c r="B353" t="s">
        <v>1226</v>
      </c>
      <c r="C353" t="s">
        <v>80</v>
      </c>
      <c r="D353" t="s">
        <v>69</v>
      </c>
      <c r="E353" t="s">
        <v>102</v>
      </c>
      <c r="F353" t="s">
        <v>1227</v>
      </c>
      <c r="G353" t="s">
        <v>250</v>
      </c>
      <c r="H353">
        <v>45.6</v>
      </c>
      <c r="I353" s="7">
        <v>21</v>
      </c>
      <c r="J353" s="7">
        <v>1235</v>
      </c>
    </row>
    <row r="354" spans="1:10">
      <c r="A354" t="s">
        <v>1228</v>
      </c>
      <c r="B354" t="s">
        <v>1229</v>
      </c>
      <c r="C354" t="s">
        <v>122</v>
      </c>
      <c r="D354" t="s">
        <v>1230</v>
      </c>
      <c r="E354" t="s">
        <v>102</v>
      </c>
      <c r="F354" s="1">
        <v>45193</v>
      </c>
      <c r="G354" t="s">
        <v>259</v>
      </c>
      <c r="H354">
        <v>45</v>
      </c>
      <c r="I354" s="7">
        <v>7</v>
      </c>
      <c r="J354" s="7">
        <v>2183.19</v>
      </c>
    </row>
    <row r="355" spans="1:10">
      <c r="A355" t="s">
        <v>1231</v>
      </c>
      <c r="B355" t="s">
        <v>1232</v>
      </c>
      <c r="C355" t="s">
        <v>61</v>
      </c>
      <c r="D355" t="s">
        <v>156</v>
      </c>
      <c r="E355" t="s">
        <v>63</v>
      </c>
      <c r="F355" s="1">
        <v>45025</v>
      </c>
      <c r="G355" t="s">
        <v>250</v>
      </c>
      <c r="H355" t="s">
        <v>543</v>
      </c>
      <c r="I355" s="7">
        <v>43</v>
      </c>
      <c r="J355" s="7">
        <v>1436.26</v>
      </c>
    </row>
    <row r="356" spans="1:10">
      <c r="A356" t="s">
        <v>1233</v>
      </c>
      <c r="B356" t="s">
        <v>1234</v>
      </c>
      <c r="C356" t="s">
        <v>68</v>
      </c>
      <c r="D356" t="s">
        <v>1165</v>
      </c>
      <c r="E356" t="s">
        <v>102</v>
      </c>
      <c r="F356" t="s">
        <v>1235</v>
      </c>
      <c r="G356" t="s">
        <v>125</v>
      </c>
      <c r="H356" t="s">
        <v>1236</v>
      </c>
      <c r="I356" s="7">
        <v>18</v>
      </c>
      <c r="J356" s="7">
        <v>3991.71</v>
      </c>
    </row>
    <row r="357" spans="1:10">
      <c r="A357" t="s">
        <v>1237</v>
      </c>
      <c r="B357" t="s">
        <v>1238</v>
      </c>
      <c r="C357" t="s">
        <v>61</v>
      </c>
      <c r="D357" t="s">
        <v>346</v>
      </c>
      <c r="E357" t="s">
        <v>63</v>
      </c>
      <c r="F357" s="2">
        <v>45558</v>
      </c>
      <c r="G357" t="s">
        <v>259</v>
      </c>
      <c r="H357" t="s">
        <v>1239</v>
      </c>
      <c r="I357" s="7">
        <v>40</v>
      </c>
      <c r="J357" s="7">
        <v>1724.67</v>
      </c>
    </row>
    <row r="358" spans="1:10">
      <c r="A358" t="s">
        <v>1240</v>
      </c>
      <c r="B358" t="s">
        <v>1241</v>
      </c>
      <c r="C358" t="s">
        <v>75</v>
      </c>
      <c r="D358" t="s">
        <v>123</v>
      </c>
      <c r="E358" t="s">
        <v>102</v>
      </c>
      <c r="F358" s="1">
        <v>45274</v>
      </c>
      <c r="G358" t="s">
        <v>119</v>
      </c>
      <c r="H358">
        <v>3.6</v>
      </c>
      <c r="I358" s="7">
        <v>42</v>
      </c>
      <c r="J358" s="7">
        <v>3290.81</v>
      </c>
    </row>
    <row r="359" spans="1:10">
      <c r="A359" t="s">
        <v>1242</v>
      </c>
      <c r="B359" t="s">
        <v>1243</v>
      </c>
      <c r="C359" t="s">
        <v>80</v>
      </c>
      <c r="D359" t="s">
        <v>171</v>
      </c>
      <c r="E359" t="s">
        <v>90</v>
      </c>
      <c r="F359" s="1">
        <v>45300</v>
      </c>
      <c r="G359" t="s">
        <v>113</v>
      </c>
      <c r="H359" t="s">
        <v>1244</v>
      </c>
      <c r="I359" s="7">
        <v>43</v>
      </c>
      <c r="J359" s="7">
        <v>3950.34</v>
      </c>
    </row>
    <row r="360" spans="1:10">
      <c r="A360" t="s">
        <v>1245</v>
      </c>
      <c r="B360" t="s">
        <v>1246</v>
      </c>
      <c r="C360" t="s">
        <v>75</v>
      </c>
      <c r="D360" t="s">
        <v>165</v>
      </c>
      <c r="E360" t="s">
        <v>102</v>
      </c>
      <c r="F360" t="s">
        <v>1247</v>
      </c>
      <c r="G360" t="s">
        <v>64</v>
      </c>
      <c r="H360">
        <v>9</v>
      </c>
      <c r="I360" s="7">
        <v>33</v>
      </c>
      <c r="J360" s="7">
        <v>1959.48</v>
      </c>
    </row>
    <row r="361" spans="1:10">
      <c r="A361" t="s">
        <v>1248</v>
      </c>
      <c r="B361" t="s">
        <v>1249</v>
      </c>
      <c r="C361" t="s">
        <v>61</v>
      </c>
      <c r="D361" t="s">
        <v>447</v>
      </c>
      <c r="E361" t="s">
        <v>102</v>
      </c>
      <c r="F361" s="1">
        <v>45100</v>
      </c>
      <c r="G361" t="s">
        <v>119</v>
      </c>
      <c r="H361">
        <v>51.6</v>
      </c>
      <c r="I361" s="7">
        <v>11</v>
      </c>
      <c r="J361" s="7">
        <v>2454.65</v>
      </c>
    </row>
    <row r="362" spans="1:10">
      <c r="A362" t="s">
        <v>1250</v>
      </c>
      <c r="B362" t="s">
        <v>1251</v>
      </c>
      <c r="C362" t="s">
        <v>68</v>
      </c>
      <c r="D362" t="s">
        <v>1084</v>
      </c>
      <c r="E362" t="s">
        <v>90</v>
      </c>
      <c r="F362" s="1">
        <v>45656</v>
      </c>
      <c r="G362" t="s">
        <v>178</v>
      </c>
      <c r="H362" t="s">
        <v>1252</v>
      </c>
      <c r="I362" s="7">
        <v>15</v>
      </c>
      <c r="J362" s="7">
        <v>4460.54</v>
      </c>
    </row>
    <row r="363" spans="1:10">
      <c r="A363" t="s">
        <v>1253</v>
      </c>
      <c r="B363" t="s">
        <v>1254</v>
      </c>
      <c r="C363" t="s">
        <v>68</v>
      </c>
      <c r="D363" t="s">
        <v>222</v>
      </c>
      <c r="E363" t="s">
        <v>63</v>
      </c>
      <c r="F363" t="s">
        <v>1255</v>
      </c>
      <c r="G363" t="s">
        <v>119</v>
      </c>
      <c r="H363" t="s">
        <v>144</v>
      </c>
      <c r="I363" s="7">
        <v>47</v>
      </c>
      <c r="J363" s="7">
        <v>4654.72</v>
      </c>
    </row>
    <row r="364" spans="1:10">
      <c r="A364" t="s">
        <v>1256</v>
      </c>
      <c r="B364" t="s">
        <v>1257</v>
      </c>
      <c r="C364" t="s">
        <v>122</v>
      </c>
      <c r="D364" t="s">
        <v>142</v>
      </c>
      <c r="E364" t="s">
        <v>63</v>
      </c>
      <c r="F364" t="s">
        <v>1258</v>
      </c>
      <c r="G364" t="s">
        <v>182</v>
      </c>
      <c r="H364" t="s">
        <v>1259</v>
      </c>
      <c r="I364" s="7">
        <v>49</v>
      </c>
      <c r="J364" s="7">
        <v>3273.73</v>
      </c>
    </row>
    <row r="365" spans="1:10">
      <c r="A365" t="s">
        <v>1260</v>
      </c>
      <c r="B365" t="s">
        <v>1261</v>
      </c>
      <c r="C365" t="s">
        <v>75</v>
      </c>
      <c r="D365" t="s">
        <v>222</v>
      </c>
      <c r="E365" t="s">
        <v>90</v>
      </c>
      <c r="F365" s="1">
        <v>45070</v>
      </c>
      <c r="G365" t="s">
        <v>92</v>
      </c>
      <c r="H365" t="s">
        <v>1262</v>
      </c>
      <c r="I365" s="7">
        <v>24</v>
      </c>
      <c r="J365" s="7">
        <v>3616.18</v>
      </c>
    </row>
    <row r="366" spans="1:10">
      <c r="A366" t="s">
        <v>1263</v>
      </c>
      <c r="B366" t="s">
        <v>1264</v>
      </c>
      <c r="C366" t="s">
        <v>68</v>
      </c>
      <c r="D366" t="s">
        <v>337</v>
      </c>
      <c r="E366" t="s">
        <v>63</v>
      </c>
      <c r="F366" t="s">
        <v>1265</v>
      </c>
      <c r="G366" t="s">
        <v>92</v>
      </c>
      <c r="H366" t="s">
        <v>217</v>
      </c>
      <c r="I366" s="7">
        <v>6</v>
      </c>
      <c r="J366" s="7">
        <v>1886.04</v>
      </c>
    </row>
    <row r="367" spans="1:10">
      <c r="A367" t="s">
        <v>1266</v>
      </c>
      <c r="B367" t="s">
        <v>1267</v>
      </c>
      <c r="C367" t="s">
        <v>61</v>
      </c>
      <c r="D367" t="s">
        <v>698</v>
      </c>
      <c r="E367" t="s">
        <v>63</v>
      </c>
      <c r="F367" s="1">
        <v>45168</v>
      </c>
      <c r="G367" t="s">
        <v>259</v>
      </c>
      <c r="H367" t="s">
        <v>1268</v>
      </c>
      <c r="I367" s="7">
        <v>40</v>
      </c>
      <c r="J367" s="7">
        <v>4453.18</v>
      </c>
    </row>
    <row r="368" spans="1:10">
      <c r="A368" t="s">
        <v>1269</v>
      </c>
      <c r="B368" t="s">
        <v>1270</v>
      </c>
      <c r="C368" t="s">
        <v>122</v>
      </c>
      <c r="D368" t="s">
        <v>1230</v>
      </c>
      <c r="E368" t="s">
        <v>63</v>
      </c>
      <c r="F368" s="1">
        <v>45017</v>
      </c>
      <c r="G368" t="s">
        <v>153</v>
      </c>
      <c r="H368" t="s">
        <v>144</v>
      </c>
      <c r="I368" s="7">
        <v>9</v>
      </c>
      <c r="J368" s="7">
        <v>3885.7</v>
      </c>
    </row>
    <row r="369" spans="1:10">
      <c r="A369" t="s">
        <v>1271</v>
      </c>
      <c r="B369" t="s">
        <v>1272</v>
      </c>
      <c r="C369" t="s">
        <v>122</v>
      </c>
      <c r="D369" t="s">
        <v>165</v>
      </c>
      <c r="E369" t="s">
        <v>70</v>
      </c>
      <c r="F369" t="s">
        <v>1273</v>
      </c>
      <c r="G369" t="s">
        <v>71</v>
      </c>
      <c r="H369" t="s">
        <v>1274</v>
      </c>
      <c r="I369" s="7" t="s">
        <v>1275</v>
      </c>
      <c r="J369" s="7">
        <v>4106.43</v>
      </c>
    </row>
    <row r="370" spans="1:10">
      <c r="A370" t="s">
        <v>1276</v>
      </c>
      <c r="B370" t="s">
        <v>1277</v>
      </c>
      <c r="C370" t="s">
        <v>75</v>
      </c>
      <c r="D370" t="s">
        <v>363</v>
      </c>
      <c r="E370" t="s">
        <v>63</v>
      </c>
      <c r="F370" t="s">
        <v>1278</v>
      </c>
      <c r="G370" t="s">
        <v>153</v>
      </c>
      <c r="H370">
        <v>13</v>
      </c>
      <c r="I370" s="7">
        <v>44</v>
      </c>
      <c r="J370" s="7">
        <v>1588.89</v>
      </c>
    </row>
    <row r="371" spans="1:10">
      <c r="A371" t="s">
        <v>1279</v>
      </c>
      <c r="B371" t="s">
        <v>1280</v>
      </c>
      <c r="C371" t="s">
        <v>80</v>
      </c>
      <c r="D371" t="s">
        <v>263</v>
      </c>
      <c r="E371" t="s">
        <v>63</v>
      </c>
      <c r="F371" s="1">
        <v>45210</v>
      </c>
      <c r="G371" t="s">
        <v>92</v>
      </c>
      <c r="H371" t="s">
        <v>1281</v>
      </c>
      <c r="I371" s="7">
        <v>9</v>
      </c>
      <c r="J371" s="7">
        <v>1832.46</v>
      </c>
    </row>
    <row r="372" spans="1:10">
      <c r="A372" t="s">
        <v>1282</v>
      </c>
      <c r="B372" t="s">
        <v>1283</v>
      </c>
      <c r="C372" t="s">
        <v>61</v>
      </c>
      <c r="D372" t="s">
        <v>457</v>
      </c>
      <c r="E372" t="s">
        <v>90</v>
      </c>
      <c r="F372" s="1">
        <v>45385</v>
      </c>
      <c r="G372" t="s">
        <v>161</v>
      </c>
      <c r="H372" t="s">
        <v>1284</v>
      </c>
      <c r="I372" s="7">
        <v>29</v>
      </c>
      <c r="J372" s="7">
        <v>4061.15</v>
      </c>
    </row>
    <row r="373" spans="1:10">
      <c r="A373" t="s">
        <v>1285</v>
      </c>
      <c r="B373" t="s">
        <v>1286</v>
      </c>
      <c r="C373" t="s">
        <v>61</v>
      </c>
      <c r="D373" t="s">
        <v>208</v>
      </c>
      <c r="E373" t="s">
        <v>63</v>
      </c>
      <c r="F373" s="1">
        <v>45021</v>
      </c>
      <c r="G373" t="s">
        <v>143</v>
      </c>
      <c r="H373" t="s">
        <v>1287</v>
      </c>
      <c r="I373" s="7">
        <v>17</v>
      </c>
      <c r="J373" s="7">
        <v>3548.39</v>
      </c>
    </row>
    <row r="374" spans="1:10">
      <c r="A374" t="s">
        <v>1288</v>
      </c>
      <c r="B374" t="s">
        <v>1289</v>
      </c>
      <c r="C374" t="s">
        <v>61</v>
      </c>
      <c r="D374" t="s">
        <v>165</v>
      </c>
      <c r="E374" t="s">
        <v>102</v>
      </c>
      <c r="F374" s="1">
        <v>45485</v>
      </c>
      <c r="G374" t="s">
        <v>92</v>
      </c>
      <c r="H374" t="s">
        <v>1290</v>
      </c>
      <c r="I374" s="7">
        <v>16</v>
      </c>
      <c r="J374" s="7">
        <v>3690.86</v>
      </c>
    </row>
    <row r="375" spans="1:10">
      <c r="A375" t="s">
        <v>1291</v>
      </c>
      <c r="B375" t="s">
        <v>1292</v>
      </c>
      <c r="C375" t="s">
        <v>122</v>
      </c>
      <c r="D375" t="s">
        <v>1149</v>
      </c>
      <c r="E375" t="s">
        <v>70</v>
      </c>
      <c r="F375" t="s">
        <v>1293</v>
      </c>
      <c r="G375" t="s">
        <v>728</v>
      </c>
      <c r="H375" t="s">
        <v>1294</v>
      </c>
      <c r="I375" s="7">
        <v>16</v>
      </c>
      <c r="J375" s="7">
        <v>2040.3</v>
      </c>
    </row>
    <row r="376" spans="1:10">
      <c r="A376" t="s">
        <v>1295</v>
      </c>
      <c r="B376" t="s">
        <v>1296</v>
      </c>
      <c r="C376" t="s">
        <v>80</v>
      </c>
      <c r="D376" t="s">
        <v>133</v>
      </c>
      <c r="E376" t="s">
        <v>63</v>
      </c>
      <c r="F376" t="s">
        <v>1297</v>
      </c>
      <c r="G376" t="s">
        <v>82</v>
      </c>
      <c r="H376" t="s">
        <v>589</v>
      </c>
      <c r="I376" s="7">
        <v>27</v>
      </c>
      <c r="J376" s="7">
        <v>3057.45</v>
      </c>
    </row>
    <row r="377" spans="1:10">
      <c r="A377" t="s">
        <v>1298</v>
      </c>
      <c r="B377" t="s">
        <v>1299</v>
      </c>
      <c r="C377" t="s">
        <v>75</v>
      </c>
      <c r="D377" t="s">
        <v>318</v>
      </c>
      <c r="E377" t="s">
        <v>63</v>
      </c>
      <c r="F377" t="s">
        <v>1300</v>
      </c>
      <c r="G377" t="s">
        <v>193</v>
      </c>
      <c r="H377">
        <v>42.4</v>
      </c>
      <c r="I377" s="7">
        <v>41</v>
      </c>
      <c r="J377" s="7">
        <v>1721.56</v>
      </c>
    </row>
    <row r="378" spans="1:10">
      <c r="A378" t="s">
        <v>1301</v>
      </c>
      <c r="B378" t="s">
        <v>1302</v>
      </c>
      <c r="C378" t="s">
        <v>75</v>
      </c>
      <c r="D378" t="s">
        <v>654</v>
      </c>
      <c r="E378" t="s">
        <v>90</v>
      </c>
      <c r="F378" s="1">
        <v>45218</v>
      </c>
      <c r="G378" t="s">
        <v>113</v>
      </c>
      <c r="H378" t="s">
        <v>1303</v>
      </c>
      <c r="I378" s="7">
        <v>39</v>
      </c>
      <c r="J378" s="7">
        <v>1017.14</v>
      </c>
    </row>
    <row r="379" spans="1:10">
      <c r="A379" t="s">
        <v>1304</v>
      </c>
      <c r="B379" t="s">
        <v>1305</v>
      </c>
      <c r="C379" t="s">
        <v>61</v>
      </c>
      <c r="D379" t="s">
        <v>318</v>
      </c>
      <c r="E379" t="s">
        <v>70</v>
      </c>
      <c r="F379" t="s">
        <v>1306</v>
      </c>
      <c r="G379" t="s">
        <v>161</v>
      </c>
      <c r="H379" t="s">
        <v>174</v>
      </c>
      <c r="I379" s="7">
        <v>46</v>
      </c>
      <c r="J379" s="7">
        <v>3838.05</v>
      </c>
    </row>
    <row r="380" spans="1:10">
      <c r="A380" t="s">
        <v>1307</v>
      </c>
      <c r="B380" t="s">
        <v>1308</v>
      </c>
      <c r="C380" t="s">
        <v>61</v>
      </c>
      <c r="D380" t="s">
        <v>871</v>
      </c>
      <c r="E380" t="s">
        <v>70</v>
      </c>
      <c r="F380" t="s">
        <v>1309</v>
      </c>
      <c r="G380" t="s">
        <v>182</v>
      </c>
      <c r="H380" t="s">
        <v>144</v>
      </c>
      <c r="I380" s="7">
        <v>49</v>
      </c>
      <c r="J380" s="7">
        <v>1528.22</v>
      </c>
    </row>
    <row r="381" spans="1:10">
      <c r="A381" t="s">
        <v>1310</v>
      </c>
      <c r="B381" t="s">
        <v>1311</v>
      </c>
      <c r="C381" t="s">
        <v>61</v>
      </c>
      <c r="D381" t="s">
        <v>556</v>
      </c>
      <c r="E381" t="s">
        <v>102</v>
      </c>
      <c r="F381" s="1">
        <v>45116</v>
      </c>
      <c r="G381" t="s">
        <v>182</v>
      </c>
      <c r="H381" t="s">
        <v>330</v>
      </c>
      <c r="I381" s="7">
        <v>33</v>
      </c>
      <c r="J381" s="7">
        <v>1878.92</v>
      </c>
    </row>
    <row r="382" spans="1:10">
      <c r="A382" t="s">
        <v>1312</v>
      </c>
      <c r="B382" t="s">
        <v>1313</v>
      </c>
      <c r="C382" t="s">
        <v>80</v>
      </c>
      <c r="D382" t="s">
        <v>1214</v>
      </c>
      <c r="E382" t="s">
        <v>90</v>
      </c>
      <c r="F382" s="1">
        <v>45587</v>
      </c>
      <c r="G382" t="s">
        <v>134</v>
      </c>
      <c r="H382" t="s">
        <v>1314</v>
      </c>
      <c r="I382" s="7">
        <v>18</v>
      </c>
      <c r="J382" s="7">
        <v>3620.73</v>
      </c>
    </row>
    <row r="383" spans="1:10">
      <c r="A383" t="s">
        <v>1315</v>
      </c>
      <c r="B383" t="s">
        <v>1316</v>
      </c>
      <c r="C383" t="s">
        <v>68</v>
      </c>
      <c r="D383" t="s">
        <v>303</v>
      </c>
      <c r="E383" t="s">
        <v>102</v>
      </c>
      <c r="F383" t="s">
        <v>1317</v>
      </c>
      <c r="G383" t="s">
        <v>259</v>
      </c>
      <c r="H383" t="s">
        <v>1318</v>
      </c>
      <c r="I383" s="7">
        <v>13</v>
      </c>
      <c r="J383" s="7">
        <v>1662.3</v>
      </c>
    </row>
    <row r="384" spans="1:10">
      <c r="A384" t="s">
        <v>1319</v>
      </c>
      <c r="B384" t="s">
        <v>1320</v>
      </c>
      <c r="C384" t="s">
        <v>122</v>
      </c>
      <c r="D384" t="s">
        <v>374</v>
      </c>
      <c r="E384" t="s">
        <v>63</v>
      </c>
      <c r="F384" s="1">
        <v>45064</v>
      </c>
      <c r="G384" t="s">
        <v>82</v>
      </c>
      <c r="H384">
        <v>52.4</v>
      </c>
      <c r="I384" s="7">
        <v>12</v>
      </c>
      <c r="J384" s="7">
        <v>4059.22</v>
      </c>
    </row>
    <row r="385" spans="1:10">
      <c r="A385" t="s">
        <v>1321</v>
      </c>
      <c r="B385" t="s">
        <v>1322</v>
      </c>
      <c r="C385" t="s">
        <v>75</v>
      </c>
      <c r="D385" t="s">
        <v>806</v>
      </c>
      <c r="E385" t="s">
        <v>102</v>
      </c>
      <c r="F385" t="s">
        <v>1323</v>
      </c>
      <c r="G385" t="s">
        <v>113</v>
      </c>
      <c r="H385">
        <v>18</v>
      </c>
      <c r="I385" s="7">
        <v>20</v>
      </c>
      <c r="J385" s="7">
        <v>1336.42</v>
      </c>
    </row>
    <row r="386" spans="1:10">
      <c r="A386" t="s">
        <v>1324</v>
      </c>
      <c r="B386" t="s">
        <v>1325</v>
      </c>
      <c r="C386" t="s">
        <v>75</v>
      </c>
      <c r="D386" t="s">
        <v>133</v>
      </c>
      <c r="E386" t="s">
        <v>63</v>
      </c>
      <c r="F386" t="s">
        <v>1326</v>
      </c>
      <c r="G386" t="s">
        <v>460</v>
      </c>
      <c r="H386">
        <v>65</v>
      </c>
      <c r="I386" s="7">
        <v>45</v>
      </c>
      <c r="J386" s="7">
        <v>1263.3499999999999</v>
      </c>
    </row>
    <row r="387" spans="1:10">
      <c r="A387" t="s">
        <v>1327</v>
      </c>
      <c r="B387" t="s">
        <v>1328</v>
      </c>
      <c r="C387" t="s">
        <v>75</v>
      </c>
      <c r="D387" t="s">
        <v>404</v>
      </c>
      <c r="E387" t="s">
        <v>70</v>
      </c>
      <c r="F387" t="s">
        <v>1329</v>
      </c>
      <c r="G387" t="s">
        <v>182</v>
      </c>
      <c r="H387" t="s">
        <v>1330</v>
      </c>
      <c r="I387" s="7">
        <v>13</v>
      </c>
      <c r="J387" s="7">
        <v>3854.31</v>
      </c>
    </row>
    <row r="388" spans="1:10">
      <c r="A388" t="s">
        <v>1331</v>
      </c>
      <c r="B388" t="s">
        <v>1332</v>
      </c>
      <c r="C388" t="s">
        <v>75</v>
      </c>
      <c r="D388" t="s">
        <v>393</v>
      </c>
      <c r="E388" t="s">
        <v>90</v>
      </c>
      <c r="F388" t="s">
        <v>1333</v>
      </c>
      <c r="G388" t="s">
        <v>166</v>
      </c>
      <c r="H388" t="s">
        <v>1334</v>
      </c>
      <c r="I388" s="7">
        <v>44</v>
      </c>
      <c r="J388" s="7">
        <v>3866.31</v>
      </c>
    </row>
    <row r="389" spans="1:10">
      <c r="A389" t="s">
        <v>1335</v>
      </c>
      <c r="B389" t="s">
        <v>1336</v>
      </c>
      <c r="C389" t="s">
        <v>75</v>
      </c>
      <c r="D389" t="s">
        <v>346</v>
      </c>
      <c r="E389" t="s">
        <v>90</v>
      </c>
      <c r="F389" t="s">
        <v>1337</v>
      </c>
      <c r="G389" t="s">
        <v>134</v>
      </c>
      <c r="H389" t="s">
        <v>412</v>
      </c>
      <c r="I389" s="7">
        <v>15</v>
      </c>
      <c r="J389" s="7">
        <v>3615.2</v>
      </c>
    </row>
    <row r="390" spans="1:10">
      <c r="A390" t="s">
        <v>1338</v>
      </c>
      <c r="B390" t="s">
        <v>1339</v>
      </c>
      <c r="C390" t="s">
        <v>61</v>
      </c>
      <c r="D390" t="s">
        <v>160</v>
      </c>
      <c r="E390" t="s">
        <v>90</v>
      </c>
      <c r="F390" t="s">
        <v>1340</v>
      </c>
      <c r="G390" t="s">
        <v>134</v>
      </c>
      <c r="H390" t="s">
        <v>1341</v>
      </c>
      <c r="I390" s="7">
        <v>14</v>
      </c>
      <c r="J390" s="7">
        <v>2125.64</v>
      </c>
    </row>
    <row r="391" spans="1:10">
      <c r="A391" t="s">
        <v>1342</v>
      </c>
      <c r="B391" t="s">
        <v>1343</v>
      </c>
      <c r="C391" t="s">
        <v>61</v>
      </c>
      <c r="D391" t="s">
        <v>342</v>
      </c>
      <c r="E391" t="s">
        <v>70</v>
      </c>
      <c r="F391" t="s">
        <v>1344</v>
      </c>
      <c r="G391" t="s">
        <v>92</v>
      </c>
      <c r="H391">
        <v>63.5</v>
      </c>
      <c r="I391" s="7">
        <v>50</v>
      </c>
      <c r="J391" s="7">
        <v>1151.01</v>
      </c>
    </row>
    <row r="392" spans="1:10">
      <c r="A392" t="s">
        <v>1345</v>
      </c>
      <c r="B392" t="s">
        <v>1346</v>
      </c>
      <c r="C392" t="s">
        <v>68</v>
      </c>
      <c r="D392" t="s">
        <v>524</v>
      </c>
      <c r="E392" t="s">
        <v>90</v>
      </c>
      <c r="F392" t="s">
        <v>1347</v>
      </c>
      <c r="G392" t="s">
        <v>153</v>
      </c>
      <c r="H392">
        <v>0.7</v>
      </c>
      <c r="I392" s="7">
        <v>48</v>
      </c>
      <c r="J392" s="7">
        <v>3140.61</v>
      </c>
    </row>
    <row r="393" spans="1:10">
      <c r="A393" t="s">
        <v>1348</v>
      </c>
      <c r="B393" t="s">
        <v>1349</v>
      </c>
      <c r="C393" t="s">
        <v>80</v>
      </c>
      <c r="D393" t="s">
        <v>160</v>
      </c>
      <c r="E393" t="s">
        <v>70</v>
      </c>
      <c r="F393" s="2">
        <v>45292</v>
      </c>
      <c r="G393" t="s">
        <v>113</v>
      </c>
      <c r="H393" t="s">
        <v>1350</v>
      </c>
      <c r="I393" s="7">
        <v>16</v>
      </c>
      <c r="J393" s="7">
        <v>4850.4399999999996</v>
      </c>
    </row>
    <row r="394" spans="1:10">
      <c r="A394" t="s">
        <v>1351</v>
      </c>
      <c r="B394" t="s">
        <v>1352</v>
      </c>
      <c r="C394" t="s">
        <v>75</v>
      </c>
      <c r="D394" t="s">
        <v>123</v>
      </c>
      <c r="E394" t="s">
        <v>63</v>
      </c>
      <c r="F394" t="s">
        <v>1353</v>
      </c>
      <c r="G394" t="s">
        <v>77</v>
      </c>
      <c r="H394">
        <v>42</v>
      </c>
      <c r="I394" s="7">
        <v>47</v>
      </c>
      <c r="J394" s="7">
        <v>3249.46</v>
      </c>
    </row>
    <row r="395" spans="1:10">
      <c r="A395" t="s">
        <v>1354</v>
      </c>
      <c r="B395" t="s">
        <v>1355</v>
      </c>
      <c r="C395" t="s">
        <v>61</v>
      </c>
      <c r="D395" t="s">
        <v>1356</v>
      </c>
      <c r="E395" t="s">
        <v>63</v>
      </c>
      <c r="F395" s="2">
        <v>45063</v>
      </c>
      <c r="G395" t="s">
        <v>259</v>
      </c>
      <c r="H395" t="s">
        <v>1357</v>
      </c>
      <c r="I395" s="7">
        <v>37</v>
      </c>
      <c r="J395" s="7">
        <v>1096.57</v>
      </c>
    </row>
    <row r="396" spans="1:10">
      <c r="A396" t="s">
        <v>1358</v>
      </c>
      <c r="B396" t="s">
        <v>1359</v>
      </c>
      <c r="C396" t="s">
        <v>75</v>
      </c>
      <c r="D396" t="s">
        <v>374</v>
      </c>
      <c r="E396" t="s">
        <v>70</v>
      </c>
      <c r="F396" s="2">
        <v>44951</v>
      </c>
      <c r="G396" t="s">
        <v>259</v>
      </c>
      <c r="H396" t="s">
        <v>1360</v>
      </c>
      <c r="I396" s="7">
        <v>44</v>
      </c>
      <c r="J396" s="7">
        <v>4414.6099999999997</v>
      </c>
    </row>
    <row r="397" spans="1:10">
      <c r="A397" t="s">
        <v>1361</v>
      </c>
      <c r="B397" t="s">
        <v>1362</v>
      </c>
      <c r="C397" t="s">
        <v>75</v>
      </c>
      <c r="D397" t="s">
        <v>560</v>
      </c>
      <c r="E397" t="s">
        <v>90</v>
      </c>
      <c r="F397" s="1">
        <v>45027</v>
      </c>
      <c r="G397" t="s">
        <v>143</v>
      </c>
      <c r="H397">
        <v>59</v>
      </c>
      <c r="I397" s="7">
        <v>18</v>
      </c>
      <c r="J397" s="7">
        <v>2176.7399999999998</v>
      </c>
    </row>
    <row r="398" spans="1:10">
      <c r="A398" t="s">
        <v>1363</v>
      </c>
      <c r="B398" t="s">
        <v>1364</v>
      </c>
      <c r="C398" t="s">
        <v>68</v>
      </c>
      <c r="D398" t="s">
        <v>654</v>
      </c>
      <c r="E398" t="s">
        <v>90</v>
      </c>
      <c r="F398" s="1">
        <v>44936</v>
      </c>
      <c r="G398" t="s">
        <v>134</v>
      </c>
      <c r="H398" t="s">
        <v>1365</v>
      </c>
      <c r="I398" s="7">
        <v>27</v>
      </c>
      <c r="J398" s="7">
        <v>1683.81</v>
      </c>
    </row>
    <row r="399" spans="1:10">
      <c r="A399" t="s">
        <v>1366</v>
      </c>
      <c r="B399" t="s">
        <v>1367</v>
      </c>
      <c r="C399" t="s">
        <v>80</v>
      </c>
      <c r="D399" t="s">
        <v>85</v>
      </c>
      <c r="E399" t="s">
        <v>102</v>
      </c>
      <c r="F399" s="1">
        <v>44951</v>
      </c>
      <c r="G399" t="s">
        <v>143</v>
      </c>
      <c r="H399">
        <v>8.6999999999999993</v>
      </c>
      <c r="I399" s="7">
        <v>19</v>
      </c>
      <c r="J399" s="7">
        <v>2648.1</v>
      </c>
    </row>
    <row r="400" spans="1:10">
      <c r="A400" t="s">
        <v>1368</v>
      </c>
      <c r="B400" t="s">
        <v>1369</v>
      </c>
      <c r="C400" t="s">
        <v>122</v>
      </c>
      <c r="D400" t="s">
        <v>106</v>
      </c>
      <c r="E400" t="s">
        <v>63</v>
      </c>
      <c r="F400" s="2">
        <v>45460</v>
      </c>
      <c r="G400" t="s">
        <v>119</v>
      </c>
      <c r="H400" t="s">
        <v>1370</v>
      </c>
      <c r="I400" s="7">
        <v>47</v>
      </c>
      <c r="J400" s="7">
        <v>3533.87</v>
      </c>
    </row>
    <row r="401" spans="1:10">
      <c r="A401" t="s">
        <v>1371</v>
      </c>
      <c r="B401" t="s">
        <v>1372</v>
      </c>
      <c r="C401" t="s">
        <v>80</v>
      </c>
      <c r="D401" t="s">
        <v>585</v>
      </c>
      <c r="E401" t="s">
        <v>102</v>
      </c>
      <c r="F401" s="2">
        <v>45105</v>
      </c>
      <c r="G401" t="s">
        <v>143</v>
      </c>
      <c r="H401" t="s">
        <v>1373</v>
      </c>
      <c r="I401" s="7">
        <v>46</v>
      </c>
      <c r="J401" s="7">
        <v>4355.57</v>
      </c>
    </row>
    <row r="402" spans="1:10">
      <c r="A402" t="s">
        <v>1374</v>
      </c>
      <c r="B402" t="s">
        <v>1375</v>
      </c>
      <c r="C402" t="s">
        <v>80</v>
      </c>
      <c r="D402" t="s">
        <v>1165</v>
      </c>
      <c r="E402" t="s">
        <v>90</v>
      </c>
      <c r="F402" s="1">
        <v>45400</v>
      </c>
      <c r="G402" t="s">
        <v>64</v>
      </c>
      <c r="H402">
        <v>63</v>
      </c>
      <c r="I402" s="7">
        <v>39</v>
      </c>
      <c r="J402" s="7">
        <v>1543.04</v>
      </c>
    </row>
    <row r="403" spans="1:10">
      <c r="A403" t="s">
        <v>1376</v>
      </c>
      <c r="B403" t="s">
        <v>1377</v>
      </c>
      <c r="C403" t="s">
        <v>122</v>
      </c>
      <c r="D403" t="s">
        <v>447</v>
      </c>
      <c r="E403" t="s">
        <v>102</v>
      </c>
      <c r="F403" t="s">
        <v>1378</v>
      </c>
      <c r="G403" t="s">
        <v>113</v>
      </c>
      <c r="H403" t="s">
        <v>1379</v>
      </c>
      <c r="I403" s="7">
        <v>-4</v>
      </c>
      <c r="J403" s="7">
        <v>3536.35</v>
      </c>
    </row>
    <row r="404" spans="1:10">
      <c r="A404" t="s">
        <v>1380</v>
      </c>
      <c r="B404" t="s">
        <v>1381</v>
      </c>
      <c r="C404" t="s">
        <v>61</v>
      </c>
      <c r="D404" t="s">
        <v>845</v>
      </c>
      <c r="E404" t="s">
        <v>102</v>
      </c>
      <c r="F404" s="2">
        <v>45478</v>
      </c>
      <c r="G404" t="s">
        <v>728</v>
      </c>
      <c r="H404" t="s">
        <v>1382</v>
      </c>
      <c r="I404" s="7" t="s">
        <v>1383</v>
      </c>
      <c r="J404" s="7">
        <v>1453.31</v>
      </c>
    </row>
    <row r="405" spans="1:10">
      <c r="A405" t="s">
        <v>1384</v>
      </c>
      <c r="B405" t="s">
        <v>1385</v>
      </c>
      <c r="C405" t="s">
        <v>80</v>
      </c>
      <c r="D405" t="s">
        <v>397</v>
      </c>
      <c r="E405" t="s">
        <v>102</v>
      </c>
      <c r="F405" s="1">
        <v>45160</v>
      </c>
      <c r="G405" t="s">
        <v>166</v>
      </c>
      <c r="H405">
        <v>65.900000000000006</v>
      </c>
      <c r="I405" s="7">
        <v>21</v>
      </c>
      <c r="J405" s="7">
        <v>1504.07</v>
      </c>
    </row>
    <row r="406" spans="1:10">
      <c r="A406" t="s">
        <v>1386</v>
      </c>
      <c r="B406" t="s">
        <v>1387</v>
      </c>
      <c r="C406" t="s">
        <v>122</v>
      </c>
      <c r="D406" t="s">
        <v>133</v>
      </c>
      <c r="E406" t="s">
        <v>63</v>
      </c>
      <c r="F406" t="s">
        <v>1388</v>
      </c>
      <c r="G406" t="s">
        <v>71</v>
      </c>
      <c r="H406">
        <v>18.600000000000001</v>
      </c>
      <c r="I406" s="7">
        <v>36</v>
      </c>
      <c r="J406" s="7">
        <v>3729.69</v>
      </c>
    </row>
    <row r="407" spans="1:10">
      <c r="A407" t="s">
        <v>1389</v>
      </c>
      <c r="B407" t="s">
        <v>1390</v>
      </c>
      <c r="C407" t="s">
        <v>122</v>
      </c>
      <c r="D407" t="s">
        <v>698</v>
      </c>
      <c r="E407" t="s">
        <v>102</v>
      </c>
      <c r="F407" t="s">
        <v>1391</v>
      </c>
      <c r="G407" t="s">
        <v>134</v>
      </c>
      <c r="H407" t="s">
        <v>330</v>
      </c>
      <c r="I407" s="7">
        <v>31</v>
      </c>
      <c r="J407" s="7">
        <v>4020.89</v>
      </c>
    </row>
    <row r="408" spans="1:10">
      <c r="A408" t="s">
        <v>1392</v>
      </c>
      <c r="B408" t="s">
        <v>1393</v>
      </c>
      <c r="C408" t="s">
        <v>61</v>
      </c>
      <c r="D408" t="s">
        <v>337</v>
      </c>
      <c r="E408" t="s">
        <v>102</v>
      </c>
      <c r="F408" t="s">
        <v>1010</v>
      </c>
      <c r="G408" t="s">
        <v>460</v>
      </c>
      <c r="H408">
        <v>18.5</v>
      </c>
      <c r="I408" s="7">
        <v>17</v>
      </c>
      <c r="J408" s="7">
        <v>3821.48</v>
      </c>
    </row>
    <row r="409" spans="1:10">
      <c r="A409" t="s">
        <v>1394</v>
      </c>
      <c r="B409" t="s">
        <v>1395</v>
      </c>
      <c r="C409" t="s">
        <v>80</v>
      </c>
      <c r="D409" t="s">
        <v>76</v>
      </c>
      <c r="E409" t="s">
        <v>102</v>
      </c>
      <c r="F409" t="s">
        <v>1396</v>
      </c>
      <c r="G409" t="s">
        <v>236</v>
      </c>
      <c r="H409">
        <v>22.6</v>
      </c>
      <c r="I409" s="7">
        <v>45</v>
      </c>
      <c r="J409" s="7">
        <v>4369.37</v>
      </c>
    </row>
    <row r="410" spans="1:10">
      <c r="A410" t="s">
        <v>1397</v>
      </c>
      <c r="B410" t="s">
        <v>1398</v>
      </c>
      <c r="C410" t="s">
        <v>75</v>
      </c>
      <c r="D410" t="s">
        <v>572</v>
      </c>
      <c r="E410" t="s">
        <v>63</v>
      </c>
      <c r="F410" t="s">
        <v>1399</v>
      </c>
      <c r="G410" t="s">
        <v>134</v>
      </c>
      <c r="H410" t="s">
        <v>1400</v>
      </c>
      <c r="I410" s="7">
        <v>28</v>
      </c>
      <c r="J410" s="7">
        <v>3225.27</v>
      </c>
    </row>
    <row r="411" spans="1:10">
      <c r="A411" t="s">
        <v>1401</v>
      </c>
      <c r="B411" t="s">
        <v>1402</v>
      </c>
      <c r="C411" t="s">
        <v>61</v>
      </c>
      <c r="D411" t="s">
        <v>415</v>
      </c>
      <c r="E411" t="s">
        <v>70</v>
      </c>
      <c r="F411" s="1">
        <v>45635</v>
      </c>
      <c r="G411" t="s">
        <v>113</v>
      </c>
      <c r="H411" t="s">
        <v>1403</v>
      </c>
      <c r="I411" s="7">
        <v>-4</v>
      </c>
      <c r="J411" s="7">
        <v>1641.42</v>
      </c>
    </row>
    <row r="412" spans="1:10">
      <c r="A412" t="s">
        <v>1404</v>
      </c>
      <c r="B412" t="s">
        <v>1405</v>
      </c>
      <c r="C412" t="s">
        <v>61</v>
      </c>
      <c r="D412" t="s">
        <v>454</v>
      </c>
      <c r="E412" t="s">
        <v>90</v>
      </c>
      <c r="F412" t="s">
        <v>1406</v>
      </c>
      <c r="G412" t="s">
        <v>411</v>
      </c>
      <c r="H412" t="s">
        <v>1407</v>
      </c>
      <c r="I412" s="7">
        <v>31</v>
      </c>
      <c r="J412" s="7">
        <v>1831.52</v>
      </c>
    </row>
    <row r="413" spans="1:10">
      <c r="A413" t="s">
        <v>1408</v>
      </c>
      <c r="B413" t="s">
        <v>1409</v>
      </c>
      <c r="C413" t="s">
        <v>122</v>
      </c>
      <c r="D413" t="s">
        <v>374</v>
      </c>
      <c r="E413" t="s">
        <v>102</v>
      </c>
      <c r="F413" s="2">
        <v>45390</v>
      </c>
      <c r="G413" t="s">
        <v>143</v>
      </c>
      <c r="H413">
        <v>25.7</v>
      </c>
      <c r="I413" s="7">
        <v>39</v>
      </c>
      <c r="J413" s="7">
        <v>3122.6</v>
      </c>
    </row>
    <row r="414" spans="1:10">
      <c r="A414" t="s">
        <v>1410</v>
      </c>
      <c r="B414" t="s">
        <v>1411</v>
      </c>
      <c r="C414" t="s">
        <v>61</v>
      </c>
      <c r="D414" t="s">
        <v>62</v>
      </c>
      <c r="E414" t="s">
        <v>63</v>
      </c>
      <c r="F414" s="2">
        <v>45456</v>
      </c>
      <c r="G414" t="s">
        <v>436</v>
      </c>
      <c r="H414" t="s">
        <v>1412</v>
      </c>
      <c r="I414" s="7">
        <v>48</v>
      </c>
      <c r="J414" s="7">
        <v>2409.65</v>
      </c>
    </row>
    <row r="415" spans="1:10">
      <c r="A415" t="s">
        <v>1413</v>
      </c>
      <c r="B415" t="s">
        <v>1414</v>
      </c>
      <c r="C415" t="s">
        <v>80</v>
      </c>
      <c r="D415" t="s">
        <v>359</v>
      </c>
      <c r="E415" t="s">
        <v>70</v>
      </c>
      <c r="F415" s="1">
        <v>45334</v>
      </c>
      <c r="G415" t="s">
        <v>187</v>
      </c>
      <c r="H415" t="s">
        <v>1415</v>
      </c>
      <c r="I415" s="7">
        <v>26</v>
      </c>
      <c r="J415" s="7">
        <v>4581.53</v>
      </c>
    </row>
    <row r="416" spans="1:10">
      <c r="A416" t="s">
        <v>1416</v>
      </c>
      <c r="B416" t="s">
        <v>1417</v>
      </c>
      <c r="C416" t="s">
        <v>68</v>
      </c>
      <c r="D416" t="s">
        <v>792</v>
      </c>
      <c r="E416" t="s">
        <v>63</v>
      </c>
      <c r="F416" s="1">
        <v>45499</v>
      </c>
      <c r="G416" t="s">
        <v>82</v>
      </c>
      <c r="H416">
        <v>10.7</v>
      </c>
      <c r="I416" s="7">
        <v>42</v>
      </c>
      <c r="J416" s="7">
        <v>4645.3900000000003</v>
      </c>
    </row>
    <row r="417" spans="1:10">
      <c r="A417" t="s">
        <v>1418</v>
      </c>
      <c r="B417" t="s">
        <v>1419</v>
      </c>
      <c r="C417" t="s">
        <v>75</v>
      </c>
      <c r="D417" t="s">
        <v>374</v>
      </c>
      <c r="E417" t="s">
        <v>102</v>
      </c>
      <c r="F417" t="s">
        <v>1420</v>
      </c>
      <c r="G417" t="s">
        <v>314</v>
      </c>
      <c r="H417" t="s">
        <v>1421</v>
      </c>
      <c r="I417" s="7">
        <v>12</v>
      </c>
      <c r="J417" s="7">
        <v>3085.67</v>
      </c>
    </row>
    <row r="418" spans="1:10">
      <c r="A418" t="s">
        <v>1422</v>
      </c>
      <c r="B418" t="s">
        <v>1423</v>
      </c>
      <c r="C418" t="s">
        <v>68</v>
      </c>
      <c r="D418" t="s">
        <v>572</v>
      </c>
      <c r="E418" t="s">
        <v>90</v>
      </c>
      <c r="F418" s="1">
        <v>45158</v>
      </c>
      <c r="G418" t="s">
        <v>182</v>
      </c>
      <c r="H418">
        <v>60.9</v>
      </c>
      <c r="I418" s="7">
        <v>35</v>
      </c>
      <c r="J418" s="7">
        <v>2266.79</v>
      </c>
    </row>
    <row r="419" spans="1:10">
      <c r="A419" t="s">
        <v>1424</v>
      </c>
      <c r="B419" t="s">
        <v>1425</v>
      </c>
      <c r="C419" t="s">
        <v>75</v>
      </c>
      <c r="D419" t="s">
        <v>123</v>
      </c>
      <c r="E419" t="s">
        <v>90</v>
      </c>
      <c r="F419" t="s">
        <v>1426</v>
      </c>
      <c r="G419" t="s">
        <v>82</v>
      </c>
      <c r="H419">
        <v>38.5</v>
      </c>
      <c r="I419" s="7">
        <v>6</v>
      </c>
      <c r="J419" s="7">
        <v>2508.7800000000002</v>
      </c>
    </row>
    <row r="420" spans="1:10">
      <c r="A420" t="s">
        <v>1427</v>
      </c>
      <c r="B420" t="s">
        <v>1428</v>
      </c>
      <c r="C420" t="s">
        <v>122</v>
      </c>
      <c r="D420" t="s">
        <v>464</v>
      </c>
      <c r="E420" t="s">
        <v>63</v>
      </c>
      <c r="F420" t="s">
        <v>884</v>
      </c>
      <c r="G420" t="s">
        <v>92</v>
      </c>
      <c r="H420">
        <v>48.2</v>
      </c>
      <c r="I420" s="7">
        <v>42</v>
      </c>
      <c r="J420" s="7">
        <v>2719.65</v>
      </c>
    </row>
    <row r="421" spans="1:10">
      <c r="A421" t="s">
        <v>1429</v>
      </c>
      <c r="B421" t="s">
        <v>1430</v>
      </c>
      <c r="C421" t="s">
        <v>80</v>
      </c>
      <c r="D421" t="s">
        <v>352</v>
      </c>
      <c r="E421" t="s">
        <v>70</v>
      </c>
      <c r="F421" s="1">
        <v>45354</v>
      </c>
      <c r="G421" t="s">
        <v>82</v>
      </c>
      <c r="H421" t="s">
        <v>1431</v>
      </c>
      <c r="I421" s="7">
        <v>-5</v>
      </c>
      <c r="J421" s="7">
        <v>3163.22</v>
      </c>
    </row>
    <row r="422" spans="1:10">
      <c r="A422" t="s">
        <v>1432</v>
      </c>
      <c r="B422" t="s">
        <v>1433</v>
      </c>
      <c r="C422" t="s">
        <v>80</v>
      </c>
      <c r="D422" t="s">
        <v>160</v>
      </c>
      <c r="E422" t="s">
        <v>90</v>
      </c>
      <c r="F422" s="1">
        <v>45244</v>
      </c>
      <c r="G422" t="s">
        <v>134</v>
      </c>
      <c r="H422" t="s">
        <v>287</v>
      </c>
      <c r="I422" s="7">
        <v>9</v>
      </c>
      <c r="J422" s="7">
        <v>4749.4399999999996</v>
      </c>
    </row>
    <row r="423" spans="1:10">
      <c r="A423" t="s">
        <v>1434</v>
      </c>
      <c r="B423" t="s">
        <v>1435</v>
      </c>
      <c r="C423" t="s">
        <v>80</v>
      </c>
      <c r="D423" t="s">
        <v>473</v>
      </c>
      <c r="E423" t="s">
        <v>63</v>
      </c>
      <c r="F423" s="1">
        <v>45148</v>
      </c>
      <c r="G423" t="s">
        <v>92</v>
      </c>
      <c r="H423" t="s">
        <v>1436</v>
      </c>
      <c r="I423" s="7" t="s">
        <v>232</v>
      </c>
      <c r="J423" s="7">
        <v>3112.51</v>
      </c>
    </row>
    <row r="424" spans="1:10">
      <c r="A424" t="s">
        <v>1437</v>
      </c>
      <c r="B424" t="s">
        <v>1438</v>
      </c>
      <c r="C424" t="s">
        <v>61</v>
      </c>
      <c r="D424" t="s">
        <v>271</v>
      </c>
      <c r="E424" t="s">
        <v>63</v>
      </c>
      <c r="F424" s="1">
        <v>44960</v>
      </c>
      <c r="G424" t="s">
        <v>161</v>
      </c>
      <c r="H424" t="s">
        <v>1439</v>
      </c>
      <c r="I424" s="7">
        <v>9</v>
      </c>
      <c r="J424" s="7">
        <v>4710.63</v>
      </c>
    </row>
    <row r="425" spans="1:10">
      <c r="A425" t="s">
        <v>1440</v>
      </c>
      <c r="B425" t="s">
        <v>1441</v>
      </c>
      <c r="C425" t="s">
        <v>75</v>
      </c>
      <c r="D425" t="s">
        <v>117</v>
      </c>
      <c r="E425" t="s">
        <v>90</v>
      </c>
      <c r="F425" t="s">
        <v>1442</v>
      </c>
      <c r="G425" t="s">
        <v>201</v>
      </c>
      <c r="H425">
        <v>17.100000000000001</v>
      </c>
      <c r="I425" s="7">
        <v>12</v>
      </c>
      <c r="J425" s="7">
        <v>2342.67</v>
      </c>
    </row>
    <row r="426" spans="1:10">
      <c r="A426" t="s">
        <v>1443</v>
      </c>
      <c r="B426" t="s">
        <v>1444</v>
      </c>
      <c r="C426" t="s">
        <v>122</v>
      </c>
      <c r="D426" t="s">
        <v>556</v>
      </c>
      <c r="E426" t="s">
        <v>70</v>
      </c>
      <c r="F426" t="s">
        <v>1445</v>
      </c>
      <c r="G426" t="s">
        <v>193</v>
      </c>
      <c r="H426">
        <v>52</v>
      </c>
      <c r="I426" s="7">
        <v>12</v>
      </c>
      <c r="J426" s="7">
        <v>2138.0700000000002</v>
      </c>
    </row>
    <row r="427" spans="1:10">
      <c r="A427" t="s">
        <v>1446</v>
      </c>
      <c r="B427" t="s">
        <v>1447</v>
      </c>
      <c r="C427" t="s">
        <v>80</v>
      </c>
      <c r="D427" t="s">
        <v>160</v>
      </c>
      <c r="E427" t="s">
        <v>63</v>
      </c>
      <c r="F427" s="1">
        <v>45632</v>
      </c>
      <c r="G427" t="s">
        <v>250</v>
      </c>
      <c r="H427" t="s">
        <v>1448</v>
      </c>
      <c r="I427" s="7">
        <v>14</v>
      </c>
      <c r="J427" s="7">
        <v>3141.16</v>
      </c>
    </row>
    <row r="428" spans="1:10">
      <c r="A428" t="s">
        <v>1449</v>
      </c>
      <c r="B428" t="s">
        <v>1450</v>
      </c>
      <c r="C428" t="s">
        <v>122</v>
      </c>
      <c r="D428" t="s">
        <v>352</v>
      </c>
      <c r="E428" t="s">
        <v>63</v>
      </c>
      <c r="F428" t="s">
        <v>1451</v>
      </c>
      <c r="G428" t="s">
        <v>71</v>
      </c>
      <c r="H428" t="s">
        <v>1452</v>
      </c>
      <c r="I428" s="7">
        <v>11</v>
      </c>
      <c r="J428" s="7">
        <v>2483.5300000000002</v>
      </c>
    </row>
    <row r="429" spans="1:10">
      <c r="A429" t="s">
        <v>1453</v>
      </c>
      <c r="B429" t="s">
        <v>1454</v>
      </c>
      <c r="C429" t="s">
        <v>80</v>
      </c>
      <c r="D429" t="s">
        <v>101</v>
      </c>
      <c r="E429" t="s">
        <v>70</v>
      </c>
      <c r="F429" s="1">
        <v>45073</v>
      </c>
      <c r="G429" t="s">
        <v>308</v>
      </c>
      <c r="H429" t="s">
        <v>1455</v>
      </c>
      <c r="I429" s="7">
        <v>46</v>
      </c>
      <c r="J429" s="7">
        <v>1807.4</v>
      </c>
    </row>
    <row r="430" spans="1:10">
      <c r="A430" t="s">
        <v>1456</v>
      </c>
      <c r="B430" t="s">
        <v>1457</v>
      </c>
      <c r="C430" t="s">
        <v>75</v>
      </c>
      <c r="D430" t="s">
        <v>231</v>
      </c>
      <c r="E430" t="s">
        <v>102</v>
      </c>
      <c r="F430" t="s">
        <v>1458</v>
      </c>
      <c r="G430" t="s">
        <v>259</v>
      </c>
      <c r="H430" t="s">
        <v>1459</v>
      </c>
      <c r="I430" s="7">
        <v>16</v>
      </c>
      <c r="J430" s="7">
        <v>4534.1099999999997</v>
      </c>
    </row>
    <row r="431" spans="1:10">
      <c r="A431" t="s">
        <v>1460</v>
      </c>
      <c r="B431" t="s">
        <v>1461</v>
      </c>
      <c r="C431" t="s">
        <v>68</v>
      </c>
      <c r="D431" t="s">
        <v>600</v>
      </c>
      <c r="E431" t="s">
        <v>63</v>
      </c>
      <c r="F431" s="2">
        <v>45638</v>
      </c>
      <c r="G431" t="s">
        <v>143</v>
      </c>
      <c r="H431" t="s">
        <v>1095</v>
      </c>
      <c r="I431" s="7">
        <v>8</v>
      </c>
      <c r="J431" s="7">
        <v>3063.34</v>
      </c>
    </row>
    <row r="432" spans="1:10">
      <c r="A432" t="s">
        <v>1462</v>
      </c>
      <c r="B432" t="s">
        <v>1463</v>
      </c>
      <c r="C432" t="s">
        <v>80</v>
      </c>
      <c r="D432" t="s">
        <v>81</v>
      </c>
      <c r="E432" t="s">
        <v>102</v>
      </c>
      <c r="F432" t="s">
        <v>1464</v>
      </c>
      <c r="G432" t="s">
        <v>193</v>
      </c>
      <c r="H432">
        <v>4</v>
      </c>
      <c r="I432" s="7" t="s">
        <v>232</v>
      </c>
      <c r="J432" s="7">
        <v>1235</v>
      </c>
    </row>
    <row r="433" spans="1:10">
      <c r="A433" t="s">
        <v>1465</v>
      </c>
      <c r="B433" t="s">
        <v>1466</v>
      </c>
      <c r="C433" t="s">
        <v>68</v>
      </c>
      <c r="D433" t="s">
        <v>106</v>
      </c>
      <c r="E433" t="s">
        <v>90</v>
      </c>
      <c r="F433" t="s">
        <v>1467</v>
      </c>
      <c r="G433" t="s">
        <v>71</v>
      </c>
      <c r="H433">
        <v>70</v>
      </c>
      <c r="I433" s="7">
        <v>23</v>
      </c>
      <c r="J433" s="7">
        <v>4360.55</v>
      </c>
    </row>
    <row r="434" spans="1:10">
      <c r="A434" t="s">
        <v>1468</v>
      </c>
      <c r="B434" t="s">
        <v>1469</v>
      </c>
      <c r="C434" t="s">
        <v>68</v>
      </c>
      <c r="D434" t="s">
        <v>477</v>
      </c>
      <c r="E434" t="s">
        <v>102</v>
      </c>
      <c r="F434" t="s">
        <v>1470</v>
      </c>
      <c r="G434" t="s">
        <v>92</v>
      </c>
      <c r="H434" t="s">
        <v>1471</v>
      </c>
      <c r="I434" s="7">
        <v>46</v>
      </c>
      <c r="J434" s="7">
        <v>1525.28</v>
      </c>
    </row>
    <row r="435" spans="1:10">
      <c r="A435" t="s">
        <v>1472</v>
      </c>
      <c r="B435" t="s">
        <v>1473</v>
      </c>
      <c r="C435" t="s">
        <v>61</v>
      </c>
      <c r="D435" t="s">
        <v>806</v>
      </c>
      <c r="E435" t="s">
        <v>102</v>
      </c>
      <c r="F435" s="1">
        <v>45058</v>
      </c>
      <c r="G435" t="s">
        <v>178</v>
      </c>
      <c r="H435">
        <v>43</v>
      </c>
      <c r="I435" s="7">
        <v>36</v>
      </c>
      <c r="J435" s="7">
        <v>4943.57</v>
      </c>
    </row>
    <row r="436" spans="1:10">
      <c r="A436" t="s">
        <v>1474</v>
      </c>
      <c r="B436" t="s">
        <v>1475</v>
      </c>
      <c r="C436" t="s">
        <v>75</v>
      </c>
      <c r="D436" t="s">
        <v>633</v>
      </c>
      <c r="E436" t="s">
        <v>90</v>
      </c>
      <c r="F436" s="1">
        <v>45587</v>
      </c>
      <c r="G436" t="s">
        <v>259</v>
      </c>
      <c r="H436">
        <v>4</v>
      </c>
      <c r="I436" s="7" t="s">
        <v>525</v>
      </c>
      <c r="J436" s="7">
        <v>3867.22</v>
      </c>
    </row>
    <row r="437" spans="1:10">
      <c r="A437" t="s">
        <v>1476</v>
      </c>
      <c r="B437" t="s">
        <v>1477</v>
      </c>
      <c r="C437" t="s">
        <v>68</v>
      </c>
      <c r="D437" t="s">
        <v>69</v>
      </c>
      <c r="E437" t="s">
        <v>90</v>
      </c>
      <c r="F437" s="2">
        <v>44958</v>
      </c>
      <c r="G437" t="s">
        <v>134</v>
      </c>
      <c r="H437" t="s">
        <v>1478</v>
      </c>
      <c r="I437" s="7">
        <v>43</v>
      </c>
      <c r="J437" s="7">
        <v>1056.75</v>
      </c>
    </row>
    <row r="438" spans="1:10">
      <c r="A438" t="s">
        <v>1479</v>
      </c>
      <c r="B438" t="s">
        <v>1480</v>
      </c>
      <c r="C438" t="s">
        <v>75</v>
      </c>
      <c r="D438" t="s">
        <v>311</v>
      </c>
      <c r="E438" t="s">
        <v>63</v>
      </c>
      <c r="F438" t="s">
        <v>1481</v>
      </c>
      <c r="G438" t="s">
        <v>113</v>
      </c>
      <c r="H438" t="s">
        <v>1482</v>
      </c>
      <c r="I438" s="7">
        <v>21</v>
      </c>
      <c r="J438" s="7">
        <v>3456.63</v>
      </c>
    </row>
    <row r="439" spans="1:10">
      <c r="A439" t="s">
        <v>1483</v>
      </c>
      <c r="B439" t="s">
        <v>1484</v>
      </c>
      <c r="C439" t="s">
        <v>122</v>
      </c>
      <c r="D439" t="s">
        <v>1230</v>
      </c>
      <c r="E439" t="s">
        <v>102</v>
      </c>
      <c r="F439" s="2">
        <v>45296</v>
      </c>
      <c r="G439" t="s">
        <v>187</v>
      </c>
      <c r="H439">
        <v>64.099999999999994</v>
      </c>
      <c r="I439" s="7">
        <v>5</v>
      </c>
      <c r="J439" s="7">
        <v>1088.27</v>
      </c>
    </row>
    <row r="440" spans="1:10">
      <c r="A440" t="s">
        <v>1485</v>
      </c>
      <c r="B440" t="s">
        <v>1486</v>
      </c>
      <c r="C440" t="s">
        <v>75</v>
      </c>
      <c r="D440" t="s">
        <v>311</v>
      </c>
      <c r="E440" t="s">
        <v>63</v>
      </c>
      <c r="F440" s="1">
        <v>45376</v>
      </c>
      <c r="G440" t="s">
        <v>64</v>
      </c>
      <c r="H440" t="s">
        <v>1095</v>
      </c>
      <c r="I440" s="7">
        <v>-4</v>
      </c>
      <c r="J440" s="7">
        <v>2735.23</v>
      </c>
    </row>
    <row r="441" spans="1:10">
      <c r="A441" t="s">
        <v>1487</v>
      </c>
      <c r="B441" t="s">
        <v>1488</v>
      </c>
      <c r="C441" t="s">
        <v>80</v>
      </c>
      <c r="D441" t="s">
        <v>322</v>
      </c>
      <c r="E441" t="s">
        <v>63</v>
      </c>
      <c r="F441" s="1">
        <v>45536</v>
      </c>
      <c r="G441" t="s">
        <v>103</v>
      </c>
      <c r="H441" t="s">
        <v>1489</v>
      </c>
      <c r="I441" s="7">
        <v>19</v>
      </c>
      <c r="J441" s="7">
        <v>2237.37</v>
      </c>
    </row>
    <row r="442" spans="1:10">
      <c r="A442" t="s">
        <v>1490</v>
      </c>
      <c r="B442" t="s">
        <v>1491</v>
      </c>
      <c r="C442" t="s">
        <v>68</v>
      </c>
      <c r="D442" t="s">
        <v>147</v>
      </c>
      <c r="E442" t="s">
        <v>63</v>
      </c>
      <c r="F442" t="s">
        <v>1492</v>
      </c>
      <c r="G442" t="s">
        <v>460</v>
      </c>
      <c r="H442" t="s">
        <v>1493</v>
      </c>
      <c r="I442" s="7">
        <v>30</v>
      </c>
      <c r="J442" s="7">
        <v>3277.01</v>
      </c>
    </row>
    <row r="443" spans="1:10">
      <c r="A443" t="s">
        <v>1494</v>
      </c>
      <c r="B443" t="s">
        <v>1495</v>
      </c>
      <c r="C443" t="s">
        <v>61</v>
      </c>
      <c r="D443" t="s">
        <v>160</v>
      </c>
      <c r="E443" t="s">
        <v>102</v>
      </c>
      <c r="F443" t="s">
        <v>1048</v>
      </c>
      <c r="G443" t="s">
        <v>134</v>
      </c>
      <c r="H443" t="s">
        <v>1496</v>
      </c>
      <c r="I443" s="7">
        <v>35</v>
      </c>
      <c r="J443" s="7">
        <v>3160.82</v>
      </c>
    </row>
    <row r="444" spans="1:10">
      <c r="A444" t="s">
        <v>1497</v>
      </c>
      <c r="B444" t="s">
        <v>1498</v>
      </c>
      <c r="C444" t="s">
        <v>61</v>
      </c>
      <c r="D444" t="s">
        <v>572</v>
      </c>
      <c r="E444" t="s">
        <v>102</v>
      </c>
      <c r="F444" t="s">
        <v>514</v>
      </c>
      <c r="G444" t="s">
        <v>182</v>
      </c>
      <c r="H444" t="s">
        <v>1499</v>
      </c>
      <c r="I444" s="7">
        <v>44</v>
      </c>
      <c r="J444" s="7">
        <v>3564.36</v>
      </c>
    </row>
    <row r="445" spans="1:10">
      <c r="A445" t="s">
        <v>1500</v>
      </c>
      <c r="B445" t="s">
        <v>1501</v>
      </c>
      <c r="C445" t="s">
        <v>80</v>
      </c>
      <c r="D445" t="s">
        <v>702</v>
      </c>
      <c r="E445" t="s">
        <v>63</v>
      </c>
      <c r="F445" s="1">
        <v>45181</v>
      </c>
      <c r="G445" t="s">
        <v>182</v>
      </c>
      <c r="H445" t="s">
        <v>1502</v>
      </c>
      <c r="I445" s="7">
        <v>46</v>
      </c>
      <c r="J445" s="7">
        <v>1282.7</v>
      </c>
    </row>
    <row r="446" spans="1:10">
      <c r="A446" t="s">
        <v>1503</v>
      </c>
      <c r="B446" t="s">
        <v>1504</v>
      </c>
      <c r="C446" t="s">
        <v>68</v>
      </c>
      <c r="D446" t="s">
        <v>290</v>
      </c>
      <c r="E446" t="s">
        <v>63</v>
      </c>
      <c r="F446" t="s">
        <v>1505</v>
      </c>
      <c r="G446" t="s">
        <v>327</v>
      </c>
      <c r="H446" t="s">
        <v>72</v>
      </c>
      <c r="I446" s="7">
        <v>32</v>
      </c>
      <c r="J446" s="7">
        <v>4444.28</v>
      </c>
    </row>
    <row r="447" spans="1:10">
      <c r="A447" t="s">
        <v>1506</v>
      </c>
      <c r="B447" t="s">
        <v>1507</v>
      </c>
      <c r="C447" t="s">
        <v>68</v>
      </c>
      <c r="D447" t="s">
        <v>165</v>
      </c>
      <c r="E447" t="s">
        <v>63</v>
      </c>
      <c r="F447" s="1">
        <v>44986</v>
      </c>
      <c r="G447" t="s">
        <v>143</v>
      </c>
      <c r="H447" t="s">
        <v>1508</v>
      </c>
      <c r="I447" s="7">
        <v>20</v>
      </c>
      <c r="J447" s="7">
        <v>2520.89</v>
      </c>
    </row>
    <row r="448" spans="1:10">
      <c r="A448" t="s">
        <v>1509</v>
      </c>
      <c r="B448" t="s">
        <v>1510</v>
      </c>
      <c r="C448" t="s">
        <v>75</v>
      </c>
      <c r="D448" t="s">
        <v>208</v>
      </c>
      <c r="E448" t="s">
        <v>63</v>
      </c>
      <c r="F448" t="s">
        <v>1511</v>
      </c>
      <c r="G448" t="s">
        <v>134</v>
      </c>
      <c r="H448" t="s">
        <v>339</v>
      </c>
      <c r="I448" s="7">
        <v>18</v>
      </c>
      <c r="J448" s="7">
        <v>2480.84</v>
      </c>
    </row>
    <row r="449" spans="1:10">
      <c r="A449" t="s">
        <v>1512</v>
      </c>
      <c r="B449" t="s">
        <v>1513</v>
      </c>
      <c r="C449" t="s">
        <v>80</v>
      </c>
      <c r="D449" t="s">
        <v>792</v>
      </c>
      <c r="E449" t="s">
        <v>70</v>
      </c>
      <c r="F449" s="1">
        <v>45231</v>
      </c>
      <c r="G449" t="s">
        <v>125</v>
      </c>
      <c r="H449" t="s">
        <v>1514</v>
      </c>
      <c r="I449" s="7">
        <v>15</v>
      </c>
      <c r="J449" s="7">
        <v>4963.1499999999996</v>
      </c>
    </row>
    <row r="450" spans="1:10">
      <c r="A450" t="s">
        <v>1515</v>
      </c>
      <c r="B450" t="s">
        <v>1516</v>
      </c>
      <c r="C450" t="s">
        <v>122</v>
      </c>
      <c r="D450" t="s">
        <v>845</v>
      </c>
      <c r="E450" t="s">
        <v>102</v>
      </c>
      <c r="F450" t="s">
        <v>1517</v>
      </c>
      <c r="G450" t="s">
        <v>193</v>
      </c>
      <c r="H450">
        <v>47.7</v>
      </c>
      <c r="I450" s="7">
        <v>19</v>
      </c>
      <c r="J450" s="7">
        <v>4161.38</v>
      </c>
    </row>
    <row r="451" spans="1:10">
      <c r="A451" t="s">
        <v>1518</v>
      </c>
      <c r="B451" t="s">
        <v>1519</v>
      </c>
      <c r="C451" t="s">
        <v>75</v>
      </c>
      <c r="D451" t="s">
        <v>76</v>
      </c>
      <c r="E451" t="s">
        <v>90</v>
      </c>
      <c r="F451" t="s">
        <v>1520</v>
      </c>
      <c r="G451" t="s">
        <v>71</v>
      </c>
      <c r="H451" t="s">
        <v>732</v>
      </c>
      <c r="I451" s="7">
        <v>38</v>
      </c>
      <c r="J451" s="7">
        <v>1657.84</v>
      </c>
    </row>
    <row r="452" spans="1:10">
      <c r="A452" t="s">
        <v>1521</v>
      </c>
      <c r="B452" t="s">
        <v>1522</v>
      </c>
      <c r="C452" t="s">
        <v>80</v>
      </c>
      <c r="D452" t="s">
        <v>702</v>
      </c>
      <c r="E452" t="s">
        <v>102</v>
      </c>
      <c r="F452" t="s">
        <v>1523</v>
      </c>
      <c r="G452" t="s">
        <v>119</v>
      </c>
      <c r="H452" t="s">
        <v>1524</v>
      </c>
      <c r="I452" s="7">
        <v>1</v>
      </c>
      <c r="J452" s="7">
        <v>3030.19</v>
      </c>
    </row>
    <row r="453" spans="1:10">
      <c r="A453" t="s">
        <v>1525</v>
      </c>
      <c r="B453" t="s">
        <v>1526</v>
      </c>
      <c r="C453" t="s">
        <v>80</v>
      </c>
      <c r="D453" t="s">
        <v>69</v>
      </c>
      <c r="E453" t="s">
        <v>70</v>
      </c>
      <c r="F453" t="s">
        <v>1527</v>
      </c>
      <c r="G453" t="s">
        <v>201</v>
      </c>
      <c r="H453" t="s">
        <v>223</v>
      </c>
      <c r="I453" s="7">
        <v>7</v>
      </c>
      <c r="J453" s="7">
        <v>4354.1899999999996</v>
      </c>
    </row>
    <row r="454" spans="1:10">
      <c r="A454" t="s">
        <v>1528</v>
      </c>
      <c r="B454" t="s">
        <v>1529</v>
      </c>
      <c r="C454" t="s">
        <v>68</v>
      </c>
      <c r="D454" t="s">
        <v>845</v>
      </c>
      <c r="E454" t="s">
        <v>102</v>
      </c>
      <c r="F454" s="1">
        <v>44968</v>
      </c>
      <c r="G454" t="s">
        <v>82</v>
      </c>
      <c r="H454">
        <v>38</v>
      </c>
      <c r="I454" s="7">
        <v>33</v>
      </c>
      <c r="J454" s="7">
        <v>2614.92</v>
      </c>
    </row>
    <row r="455" spans="1:10">
      <c r="A455" t="s">
        <v>1530</v>
      </c>
      <c r="B455" t="s">
        <v>1531</v>
      </c>
      <c r="C455" t="s">
        <v>80</v>
      </c>
      <c r="D455" t="s">
        <v>177</v>
      </c>
      <c r="E455" t="s">
        <v>70</v>
      </c>
      <c r="F455" s="1">
        <v>45398</v>
      </c>
      <c r="G455" t="s">
        <v>161</v>
      </c>
      <c r="H455">
        <v>24.6</v>
      </c>
      <c r="I455" s="7">
        <v>50</v>
      </c>
      <c r="J455" s="7">
        <v>2186.31</v>
      </c>
    </row>
    <row r="456" spans="1:10">
      <c r="A456" t="s">
        <v>1532</v>
      </c>
      <c r="B456" t="s">
        <v>1533</v>
      </c>
      <c r="C456" t="s">
        <v>68</v>
      </c>
      <c r="D456" t="s">
        <v>662</v>
      </c>
      <c r="E456" t="s">
        <v>63</v>
      </c>
      <c r="F456" s="1">
        <v>45556</v>
      </c>
      <c r="G456" t="s">
        <v>143</v>
      </c>
      <c r="H456" t="s">
        <v>589</v>
      </c>
      <c r="I456" s="7">
        <v>10</v>
      </c>
      <c r="J456" s="7">
        <v>2741.66</v>
      </c>
    </row>
    <row r="457" spans="1:10">
      <c r="A457" t="s">
        <v>1534</v>
      </c>
      <c r="B457" t="s">
        <v>1535</v>
      </c>
      <c r="C457" t="s">
        <v>68</v>
      </c>
      <c r="D457" t="s">
        <v>1149</v>
      </c>
      <c r="E457" t="s">
        <v>70</v>
      </c>
      <c r="F457" t="s">
        <v>1536</v>
      </c>
      <c r="G457" t="s">
        <v>153</v>
      </c>
      <c r="H457">
        <v>63.8</v>
      </c>
      <c r="I457" s="7">
        <v>13</v>
      </c>
      <c r="J457" s="7">
        <v>4295.3</v>
      </c>
    </row>
    <row r="458" spans="1:10">
      <c r="A458" t="s">
        <v>1537</v>
      </c>
      <c r="B458" t="s">
        <v>1538</v>
      </c>
      <c r="C458" t="s">
        <v>122</v>
      </c>
      <c r="D458" t="s">
        <v>662</v>
      </c>
      <c r="E458" t="s">
        <v>70</v>
      </c>
      <c r="F458" s="2">
        <v>45001</v>
      </c>
      <c r="G458" t="s">
        <v>125</v>
      </c>
      <c r="H458">
        <v>46.3</v>
      </c>
      <c r="I458" s="7" t="s">
        <v>1275</v>
      </c>
      <c r="J458" s="7">
        <v>3896.01</v>
      </c>
    </row>
    <row r="459" spans="1:10">
      <c r="A459" t="s">
        <v>1539</v>
      </c>
      <c r="B459" t="s">
        <v>1540</v>
      </c>
      <c r="C459" t="s">
        <v>80</v>
      </c>
      <c r="D459" t="s">
        <v>662</v>
      </c>
      <c r="E459" t="s">
        <v>70</v>
      </c>
      <c r="F459" t="s">
        <v>836</v>
      </c>
      <c r="G459" t="s">
        <v>193</v>
      </c>
      <c r="H459">
        <v>10.199999999999999</v>
      </c>
      <c r="I459" s="7" t="s">
        <v>139</v>
      </c>
      <c r="J459" s="7">
        <v>4100.2299999999996</v>
      </c>
    </row>
    <row r="460" spans="1:10">
      <c r="A460" t="s">
        <v>1541</v>
      </c>
      <c r="B460" t="s">
        <v>1542</v>
      </c>
      <c r="C460" t="s">
        <v>75</v>
      </c>
      <c r="D460" t="s">
        <v>1230</v>
      </c>
      <c r="E460" t="s">
        <v>63</v>
      </c>
      <c r="F460" s="1">
        <v>45542</v>
      </c>
      <c r="G460" t="s">
        <v>134</v>
      </c>
      <c r="H460" t="s">
        <v>1543</v>
      </c>
      <c r="I460" s="7">
        <v>2</v>
      </c>
      <c r="J460" s="7">
        <v>3276.44</v>
      </c>
    </row>
    <row r="461" spans="1:10">
      <c r="A461" t="s">
        <v>1544</v>
      </c>
      <c r="B461" t="s">
        <v>1545</v>
      </c>
      <c r="C461" t="s">
        <v>68</v>
      </c>
      <c r="D461" t="s">
        <v>1165</v>
      </c>
      <c r="E461" t="s">
        <v>63</v>
      </c>
      <c r="F461" t="s">
        <v>1546</v>
      </c>
      <c r="G461" t="s">
        <v>728</v>
      </c>
      <c r="H461" t="s">
        <v>135</v>
      </c>
      <c r="I461" s="7">
        <v>21</v>
      </c>
      <c r="J461" s="7">
        <v>3051.32</v>
      </c>
    </row>
    <row r="462" spans="1:10">
      <c r="A462" t="s">
        <v>1547</v>
      </c>
      <c r="B462" t="s">
        <v>1548</v>
      </c>
      <c r="C462" t="s">
        <v>68</v>
      </c>
      <c r="D462" t="s">
        <v>106</v>
      </c>
      <c r="E462" t="s">
        <v>90</v>
      </c>
      <c r="F462" s="1">
        <v>45002</v>
      </c>
      <c r="G462" t="s">
        <v>107</v>
      </c>
      <c r="H462">
        <v>45</v>
      </c>
      <c r="I462" s="7">
        <v>19</v>
      </c>
      <c r="J462" s="7">
        <v>4764.42</v>
      </c>
    </row>
    <row r="463" spans="1:10">
      <c r="A463" t="s">
        <v>1549</v>
      </c>
      <c r="B463" t="s">
        <v>1550</v>
      </c>
      <c r="C463" t="s">
        <v>68</v>
      </c>
      <c r="D463" t="s">
        <v>600</v>
      </c>
      <c r="E463" t="s">
        <v>90</v>
      </c>
      <c r="F463" s="1">
        <v>45548</v>
      </c>
      <c r="G463" t="s">
        <v>82</v>
      </c>
      <c r="H463" t="s">
        <v>1551</v>
      </c>
      <c r="I463" s="7">
        <v>47</v>
      </c>
      <c r="J463" s="7">
        <v>2176.0500000000002</v>
      </c>
    </row>
    <row r="464" spans="1:10">
      <c r="A464" t="s">
        <v>1552</v>
      </c>
      <c r="B464" t="s">
        <v>1553</v>
      </c>
      <c r="C464" t="s">
        <v>61</v>
      </c>
      <c r="D464" t="s">
        <v>1230</v>
      </c>
      <c r="E464" t="s">
        <v>90</v>
      </c>
      <c r="F464" t="s">
        <v>596</v>
      </c>
      <c r="G464" t="s">
        <v>134</v>
      </c>
      <c r="H464" t="s">
        <v>1554</v>
      </c>
      <c r="I464" s="7">
        <v>33</v>
      </c>
      <c r="J464" s="7">
        <v>1526.64</v>
      </c>
    </row>
    <row r="465" spans="1:10">
      <c r="A465" t="s">
        <v>1555</v>
      </c>
      <c r="B465" t="s">
        <v>1556</v>
      </c>
      <c r="C465" t="s">
        <v>61</v>
      </c>
      <c r="D465" t="s">
        <v>279</v>
      </c>
      <c r="E465" t="s">
        <v>102</v>
      </c>
      <c r="F465" s="2">
        <v>44984</v>
      </c>
      <c r="G465" t="s">
        <v>308</v>
      </c>
      <c r="H465" t="s">
        <v>1557</v>
      </c>
      <c r="I465" s="7" t="s">
        <v>232</v>
      </c>
      <c r="J465" s="7">
        <v>1889.66</v>
      </c>
    </row>
    <row r="466" spans="1:10">
      <c r="A466" t="s">
        <v>1558</v>
      </c>
      <c r="B466" t="s">
        <v>1559</v>
      </c>
      <c r="C466" t="s">
        <v>80</v>
      </c>
      <c r="D466" t="s">
        <v>393</v>
      </c>
      <c r="E466" t="s">
        <v>90</v>
      </c>
      <c r="F466" s="1">
        <v>44934</v>
      </c>
      <c r="G466" t="s">
        <v>213</v>
      </c>
      <c r="H466" t="s">
        <v>429</v>
      </c>
      <c r="I466" s="7">
        <v>24</v>
      </c>
      <c r="J466" s="7">
        <v>3728.85</v>
      </c>
    </row>
    <row r="467" spans="1:10">
      <c r="A467" t="s">
        <v>1560</v>
      </c>
      <c r="B467" t="s">
        <v>1561</v>
      </c>
      <c r="C467" t="s">
        <v>75</v>
      </c>
      <c r="D467" t="s">
        <v>792</v>
      </c>
      <c r="E467" t="s">
        <v>90</v>
      </c>
      <c r="F467" s="1">
        <v>45082</v>
      </c>
      <c r="G467" t="s">
        <v>64</v>
      </c>
      <c r="H467">
        <v>59.7</v>
      </c>
      <c r="I467" s="7" t="s">
        <v>565</v>
      </c>
      <c r="J467" s="7">
        <v>4063.35</v>
      </c>
    </row>
    <row r="468" spans="1:10">
      <c r="A468" t="s">
        <v>1562</v>
      </c>
      <c r="B468" t="s">
        <v>1563</v>
      </c>
      <c r="C468" t="s">
        <v>61</v>
      </c>
      <c r="D468" t="s">
        <v>1214</v>
      </c>
      <c r="E468" t="s">
        <v>70</v>
      </c>
      <c r="F468" t="s">
        <v>1564</v>
      </c>
      <c r="G468" t="s">
        <v>411</v>
      </c>
      <c r="H468" t="s">
        <v>1565</v>
      </c>
      <c r="I468" s="7">
        <v>11</v>
      </c>
      <c r="J468" s="7">
        <v>2243.9699999999998</v>
      </c>
    </row>
    <row r="469" spans="1:10">
      <c r="A469" t="s">
        <v>1566</v>
      </c>
      <c r="B469" t="s">
        <v>1567</v>
      </c>
      <c r="C469" t="s">
        <v>80</v>
      </c>
      <c r="D469" t="s">
        <v>254</v>
      </c>
      <c r="E469" t="s">
        <v>102</v>
      </c>
      <c r="F469" s="1">
        <v>45561</v>
      </c>
      <c r="G469" t="s">
        <v>728</v>
      </c>
      <c r="H469" t="s">
        <v>1568</v>
      </c>
      <c r="I469" s="7">
        <v>9</v>
      </c>
      <c r="J469" s="7">
        <v>4470.99</v>
      </c>
    </row>
    <row r="470" spans="1:10">
      <c r="A470" t="s">
        <v>1569</v>
      </c>
      <c r="B470" t="s">
        <v>1570</v>
      </c>
      <c r="C470" t="s">
        <v>75</v>
      </c>
      <c r="D470" t="s">
        <v>117</v>
      </c>
      <c r="E470" t="s">
        <v>102</v>
      </c>
      <c r="F470" s="1">
        <v>45570</v>
      </c>
      <c r="G470" t="s">
        <v>161</v>
      </c>
      <c r="H470" t="s">
        <v>1571</v>
      </c>
      <c r="I470" s="7">
        <v>13</v>
      </c>
      <c r="J470" s="7">
        <v>2333.7399999999998</v>
      </c>
    </row>
    <row r="471" spans="1:10">
      <c r="A471" t="s">
        <v>1572</v>
      </c>
      <c r="B471" t="s">
        <v>1573</v>
      </c>
      <c r="C471" t="s">
        <v>61</v>
      </c>
      <c r="D471" t="s">
        <v>374</v>
      </c>
      <c r="E471" t="s">
        <v>70</v>
      </c>
      <c r="F471" t="s">
        <v>1574</v>
      </c>
      <c r="G471" t="s">
        <v>193</v>
      </c>
      <c r="H471" t="s">
        <v>1575</v>
      </c>
      <c r="I471" s="7">
        <v>40</v>
      </c>
      <c r="J471" s="7">
        <v>3783.55</v>
      </c>
    </row>
    <row r="472" spans="1:10">
      <c r="A472" t="s">
        <v>1576</v>
      </c>
      <c r="B472" t="s">
        <v>1577</v>
      </c>
      <c r="C472" t="s">
        <v>68</v>
      </c>
      <c r="D472" t="s">
        <v>758</v>
      </c>
      <c r="E472" t="s">
        <v>63</v>
      </c>
      <c r="F472" s="1">
        <v>45455</v>
      </c>
      <c r="G472" t="s">
        <v>107</v>
      </c>
      <c r="H472">
        <v>30</v>
      </c>
      <c r="I472" s="7">
        <v>5</v>
      </c>
      <c r="J472" s="7">
        <v>2386.98</v>
      </c>
    </row>
    <row r="473" spans="1:10">
      <c r="A473" t="s">
        <v>1578</v>
      </c>
      <c r="B473" t="s">
        <v>1579</v>
      </c>
      <c r="C473" t="s">
        <v>80</v>
      </c>
      <c r="D473" t="s">
        <v>1230</v>
      </c>
      <c r="E473" t="s">
        <v>90</v>
      </c>
      <c r="F473" s="1">
        <v>45416</v>
      </c>
      <c r="G473" t="s">
        <v>113</v>
      </c>
      <c r="H473" t="s">
        <v>1580</v>
      </c>
      <c r="I473" s="7">
        <v>8</v>
      </c>
      <c r="J473" s="7">
        <v>3484.48</v>
      </c>
    </row>
    <row r="474" spans="1:10">
      <c r="A474" t="s">
        <v>1581</v>
      </c>
      <c r="B474" t="s">
        <v>1582</v>
      </c>
      <c r="C474" t="s">
        <v>80</v>
      </c>
      <c r="D474" t="s">
        <v>85</v>
      </c>
      <c r="E474" t="s">
        <v>63</v>
      </c>
      <c r="F474" s="1">
        <v>45562</v>
      </c>
      <c r="G474" t="s">
        <v>153</v>
      </c>
      <c r="H474" t="s">
        <v>1583</v>
      </c>
      <c r="I474" s="7">
        <v>2</v>
      </c>
      <c r="J474" s="7">
        <v>3789.96</v>
      </c>
    </row>
    <row r="475" spans="1:10">
      <c r="A475" t="s">
        <v>1584</v>
      </c>
      <c r="B475" t="s">
        <v>1585</v>
      </c>
      <c r="C475" t="s">
        <v>75</v>
      </c>
      <c r="D475" t="s">
        <v>152</v>
      </c>
      <c r="E475" t="s">
        <v>63</v>
      </c>
      <c r="F475" s="1">
        <v>45384</v>
      </c>
      <c r="G475" t="s">
        <v>92</v>
      </c>
      <c r="H475" t="s">
        <v>1586</v>
      </c>
      <c r="I475" s="7">
        <v>24</v>
      </c>
      <c r="J475" s="7">
        <v>3063.8</v>
      </c>
    </row>
    <row r="476" spans="1:10">
      <c r="A476" t="s">
        <v>1587</v>
      </c>
      <c r="B476" t="s">
        <v>1588</v>
      </c>
      <c r="C476" t="s">
        <v>122</v>
      </c>
      <c r="D476" t="s">
        <v>662</v>
      </c>
      <c r="E476" t="s">
        <v>102</v>
      </c>
      <c r="F476" s="2">
        <v>45349</v>
      </c>
      <c r="G476" t="s">
        <v>259</v>
      </c>
      <c r="H476" t="s">
        <v>543</v>
      </c>
      <c r="I476" s="7">
        <v>28</v>
      </c>
      <c r="J476" s="7">
        <v>2429.5700000000002</v>
      </c>
    </row>
    <row r="477" spans="1:10">
      <c r="A477" t="s">
        <v>1589</v>
      </c>
      <c r="B477" t="s">
        <v>1590</v>
      </c>
      <c r="C477" t="s">
        <v>122</v>
      </c>
      <c r="D477" t="s">
        <v>415</v>
      </c>
      <c r="E477" t="s">
        <v>102</v>
      </c>
      <c r="F477" s="1">
        <v>45093</v>
      </c>
      <c r="G477" t="s">
        <v>193</v>
      </c>
      <c r="H477">
        <v>1.8</v>
      </c>
      <c r="I477" s="7">
        <v>10</v>
      </c>
      <c r="J477" s="7">
        <v>2274.08</v>
      </c>
    </row>
    <row r="478" spans="1:10">
      <c r="A478" t="s">
        <v>1591</v>
      </c>
      <c r="B478" t="s">
        <v>1592</v>
      </c>
      <c r="C478" t="s">
        <v>122</v>
      </c>
      <c r="D478" t="s">
        <v>96</v>
      </c>
      <c r="E478" t="s">
        <v>90</v>
      </c>
      <c r="F478" s="1">
        <v>45511</v>
      </c>
      <c r="G478" t="s">
        <v>134</v>
      </c>
      <c r="H478">
        <v>50.2</v>
      </c>
      <c r="I478" s="7">
        <v>36</v>
      </c>
      <c r="J478" s="7">
        <v>4126.87</v>
      </c>
    </row>
    <row r="479" spans="1:10">
      <c r="A479" t="s">
        <v>1593</v>
      </c>
      <c r="B479" t="s">
        <v>1594</v>
      </c>
      <c r="C479" t="s">
        <v>68</v>
      </c>
      <c r="D479" t="s">
        <v>871</v>
      </c>
      <c r="E479" t="s">
        <v>70</v>
      </c>
      <c r="F479" t="s">
        <v>1595</v>
      </c>
      <c r="G479" t="s">
        <v>82</v>
      </c>
      <c r="H479" t="s">
        <v>1596</v>
      </c>
      <c r="I479" s="7">
        <v>-5</v>
      </c>
      <c r="J479" s="7">
        <v>1058.33</v>
      </c>
    </row>
    <row r="480" spans="1:10">
      <c r="A480" t="s">
        <v>1597</v>
      </c>
      <c r="B480" t="s">
        <v>1598</v>
      </c>
      <c r="C480" t="s">
        <v>80</v>
      </c>
      <c r="D480" t="s">
        <v>761</v>
      </c>
      <c r="E480" t="s">
        <v>102</v>
      </c>
      <c r="F480" t="s">
        <v>1599</v>
      </c>
      <c r="G480" t="s">
        <v>182</v>
      </c>
      <c r="H480" t="s">
        <v>1360</v>
      </c>
      <c r="I480" s="7">
        <v>19</v>
      </c>
      <c r="J480" s="7">
        <v>4946.26</v>
      </c>
    </row>
    <row r="481" spans="1:10">
      <c r="A481" t="s">
        <v>1600</v>
      </c>
      <c r="B481" t="s">
        <v>1601</v>
      </c>
      <c r="C481" t="s">
        <v>75</v>
      </c>
      <c r="D481" t="s">
        <v>248</v>
      </c>
      <c r="E481" t="s">
        <v>70</v>
      </c>
      <c r="F481" s="1">
        <v>45279</v>
      </c>
      <c r="G481" t="s">
        <v>182</v>
      </c>
      <c r="H481">
        <v>13</v>
      </c>
      <c r="I481" s="7">
        <v>20</v>
      </c>
      <c r="J481" s="7">
        <v>4050.17</v>
      </c>
    </row>
    <row r="482" spans="1:10">
      <c r="A482" t="s">
        <v>1602</v>
      </c>
      <c r="B482" t="s">
        <v>1603</v>
      </c>
      <c r="C482" t="s">
        <v>68</v>
      </c>
      <c r="D482" t="s">
        <v>76</v>
      </c>
      <c r="E482" t="s">
        <v>102</v>
      </c>
      <c r="F482" s="1">
        <v>45383</v>
      </c>
      <c r="G482" t="s">
        <v>134</v>
      </c>
      <c r="H482" t="s">
        <v>1057</v>
      </c>
      <c r="I482" s="7">
        <v>15</v>
      </c>
      <c r="J482" s="7">
        <v>3424.14</v>
      </c>
    </row>
    <row r="483" spans="1:10">
      <c r="A483" t="s">
        <v>1604</v>
      </c>
      <c r="B483" t="s">
        <v>1605</v>
      </c>
      <c r="C483" t="s">
        <v>61</v>
      </c>
      <c r="D483" t="s">
        <v>231</v>
      </c>
      <c r="E483" t="s">
        <v>102</v>
      </c>
      <c r="F483" s="1">
        <v>45447</v>
      </c>
      <c r="G483" t="s">
        <v>213</v>
      </c>
      <c r="H483" t="s">
        <v>1606</v>
      </c>
      <c r="I483" s="7">
        <v>33</v>
      </c>
      <c r="J483" s="7">
        <v>1339.52</v>
      </c>
    </row>
    <row r="484" spans="1:10">
      <c r="A484" t="s">
        <v>1607</v>
      </c>
      <c r="B484" t="s">
        <v>1608</v>
      </c>
      <c r="C484" t="s">
        <v>61</v>
      </c>
      <c r="D484" t="s">
        <v>585</v>
      </c>
      <c r="E484" t="s">
        <v>102</v>
      </c>
      <c r="F484" t="s">
        <v>1609</v>
      </c>
      <c r="G484" t="s">
        <v>153</v>
      </c>
      <c r="H484" t="s">
        <v>1610</v>
      </c>
      <c r="I484" s="7">
        <v>27</v>
      </c>
      <c r="J484" s="7">
        <v>1293.6099999999999</v>
      </c>
    </row>
    <row r="485" spans="1:10">
      <c r="A485" t="s">
        <v>1611</v>
      </c>
      <c r="B485" t="s">
        <v>1612</v>
      </c>
      <c r="C485" t="s">
        <v>61</v>
      </c>
      <c r="D485" t="s">
        <v>792</v>
      </c>
      <c r="E485" t="s">
        <v>90</v>
      </c>
      <c r="F485" s="1">
        <v>45211</v>
      </c>
      <c r="G485" t="s">
        <v>119</v>
      </c>
      <c r="H485" t="s">
        <v>1613</v>
      </c>
      <c r="I485" s="7">
        <v>9</v>
      </c>
      <c r="J485" s="7">
        <v>2232.41</v>
      </c>
    </row>
    <row r="486" spans="1:10">
      <c r="A486" t="s">
        <v>1614</v>
      </c>
      <c r="B486" t="s">
        <v>1615</v>
      </c>
      <c r="C486" t="s">
        <v>80</v>
      </c>
      <c r="D486" t="s">
        <v>171</v>
      </c>
      <c r="E486" t="s">
        <v>70</v>
      </c>
      <c r="F486" s="1">
        <v>44992</v>
      </c>
      <c r="G486" t="s">
        <v>134</v>
      </c>
      <c r="H486">
        <v>22.4</v>
      </c>
      <c r="I486" s="7" t="s">
        <v>525</v>
      </c>
      <c r="J486" s="7">
        <v>4257.29</v>
      </c>
    </row>
    <row r="487" spans="1:10">
      <c r="A487" t="s">
        <v>1616</v>
      </c>
      <c r="B487" t="s">
        <v>1617</v>
      </c>
      <c r="C487" t="s">
        <v>61</v>
      </c>
      <c r="D487" t="s">
        <v>454</v>
      </c>
      <c r="E487" t="s">
        <v>63</v>
      </c>
      <c r="F487" s="1">
        <v>45546</v>
      </c>
      <c r="G487" t="s">
        <v>250</v>
      </c>
      <c r="H487">
        <v>3.4</v>
      </c>
      <c r="I487" s="7">
        <v>42</v>
      </c>
      <c r="J487" s="7">
        <v>2974.46</v>
      </c>
    </row>
    <row r="488" spans="1:10">
      <c r="A488" t="s">
        <v>1618</v>
      </c>
      <c r="B488" t="s">
        <v>1619</v>
      </c>
      <c r="C488" t="s">
        <v>122</v>
      </c>
      <c r="D488" t="s">
        <v>560</v>
      </c>
      <c r="E488" t="s">
        <v>90</v>
      </c>
      <c r="F488" s="1">
        <v>44991</v>
      </c>
      <c r="G488" t="s">
        <v>161</v>
      </c>
      <c r="H488">
        <v>24.2</v>
      </c>
      <c r="I488" s="7">
        <v>18</v>
      </c>
      <c r="J488" s="7">
        <v>4738.13</v>
      </c>
    </row>
    <row r="489" spans="1:10">
      <c r="A489" t="s">
        <v>1620</v>
      </c>
      <c r="B489" t="s">
        <v>1621</v>
      </c>
      <c r="C489" t="s">
        <v>75</v>
      </c>
      <c r="D489" t="s">
        <v>1035</v>
      </c>
      <c r="E489" t="s">
        <v>63</v>
      </c>
      <c r="F489" s="2">
        <v>45577</v>
      </c>
      <c r="G489" t="s">
        <v>327</v>
      </c>
      <c r="H489" t="s">
        <v>1622</v>
      </c>
      <c r="I489" s="7" t="s">
        <v>1623</v>
      </c>
      <c r="J489" s="7">
        <v>2048.16</v>
      </c>
    </row>
    <row r="490" spans="1:10">
      <c r="A490" t="s">
        <v>1624</v>
      </c>
      <c r="B490" t="s">
        <v>1625</v>
      </c>
      <c r="C490" t="s">
        <v>80</v>
      </c>
      <c r="D490" t="s">
        <v>1230</v>
      </c>
      <c r="E490" t="s">
        <v>90</v>
      </c>
      <c r="F490" s="1">
        <v>45496</v>
      </c>
      <c r="G490" t="s">
        <v>134</v>
      </c>
      <c r="H490" t="s">
        <v>223</v>
      </c>
      <c r="I490" s="7">
        <v>-3</v>
      </c>
      <c r="J490" s="7">
        <v>2898.23</v>
      </c>
    </row>
    <row r="491" spans="1:10">
      <c r="A491" t="s">
        <v>1626</v>
      </c>
      <c r="B491" t="s">
        <v>1627</v>
      </c>
      <c r="C491" t="s">
        <v>75</v>
      </c>
      <c r="D491" t="s">
        <v>457</v>
      </c>
      <c r="E491" t="s">
        <v>70</v>
      </c>
      <c r="F491" t="s">
        <v>1628</v>
      </c>
      <c r="G491" t="s">
        <v>103</v>
      </c>
      <c r="H491" t="s">
        <v>589</v>
      </c>
      <c r="I491" s="7">
        <v>12</v>
      </c>
      <c r="J491" s="7">
        <v>1417.99</v>
      </c>
    </row>
    <row r="492" spans="1:10">
      <c r="A492" t="s">
        <v>1629</v>
      </c>
      <c r="B492" t="s">
        <v>1630</v>
      </c>
      <c r="C492" t="s">
        <v>61</v>
      </c>
      <c r="D492" t="s">
        <v>235</v>
      </c>
      <c r="E492" t="s">
        <v>63</v>
      </c>
      <c r="F492" s="1">
        <v>45609</v>
      </c>
      <c r="G492" t="s">
        <v>182</v>
      </c>
      <c r="H492" t="s">
        <v>144</v>
      </c>
      <c r="I492" s="7">
        <v>4</v>
      </c>
      <c r="J492" s="7">
        <v>1717.47</v>
      </c>
    </row>
    <row r="493" spans="1:10">
      <c r="A493" t="s">
        <v>1631</v>
      </c>
      <c r="B493" t="s">
        <v>1632</v>
      </c>
      <c r="C493" t="s">
        <v>122</v>
      </c>
      <c r="D493" t="s">
        <v>592</v>
      </c>
      <c r="E493" t="s">
        <v>102</v>
      </c>
      <c r="F493" s="1">
        <v>45420</v>
      </c>
      <c r="G493" t="s">
        <v>166</v>
      </c>
      <c r="H493" t="s">
        <v>1633</v>
      </c>
      <c r="I493" s="7">
        <v>13</v>
      </c>
      <c r="J493" s="7">
        <v>2156.61</v>
      </c>
    </row>
    <row r="494" spans="1:10">
      <c r="A494" t="s">
        <v>1634</v>
      </c>
      <c r="B494" t="s">
        <v>1635</v>
      </c>
      <c r="C494" t="s">
        <v>122</v>
      </c>
      <c r="D494" t="s">
        <v>1009</v>
      </c>
      <c r="E494" t="s">
        <v>90</v>
      </c>
      <c r="F494" s="1">
        <v>45176</v>
      </c>
      <c r="G494" t="s">
        <v>113</v>
      </c>
      <c r="H494" t="s">
        <v>1140</v>
      </c>
      <c r="I494" s="7">
        <v>18</v>
      </c>
      <c r="J494" s="7">
        <v>3135.03</v>
      </c>
    </row>
    <row r="495" spans="1:10">
      <c r="A495" t="s">
        <v>1636</v>
      </c>
      <c r="B495" t="s">
        <v>1637</v>
      </c>
      <c r="C495" t="s">
        <v>80</v>
      </c>
      <c r="D495" t="s">
        <v>311</v>
      </c>
      <c r="E495" t="s">
        <v>63</v>
      </c>
      <c r="F495" s="1">
        <v>44935</v>
      </c>
      <c r="G495" t="s">
        <v>308</v>
      </c>
      <c r="H495" t="s">
        <v>1638</v>
      </c>
      <c r="I495" s="7">
        <v>15</v>
      </c>
      <c r="J495" s="7">
        <v>1316.53</v>
      </c>
    </row>
    <row r="496" spans="1:10">
      <c r="A496" t="s">
        <v>1639</v>
      </c>
      <c r="B496" t="s">
        <v>1640</v>
      </c>
      <c r="C496" t="s">
        <v>61</v>
      </c>
      <c r="D496" t="s">
        <v>761</v>
      </c>
      <c r="E496" t="s">
        <v>90</v>
      </c>
      <c r="F496" s="1">
        <v>45414</v>
      </c>
      <c r="G496" t="s">
        <v>134</v>
      </c>
      <c r="H496" t="s">
        <v>1641</v>
      </c>
      <c r="I496" s="7">
        <v>38</v>
      </c>
      <c r="J496" s="7">
        <v>2011.04</v>
      </c>
    </row>
    <row r="497" spans="1:10">
      <c r="A497" t="s">
        <v>1642</v>
      </c>
      <c r="B497" t="s">
        <v>1643</v>
      </c>
      <c r="C497" t="s">
        <v>75</v>
      </c>
      <c r="D497" t="s">
        <v>165</v>
      </c>
      <c r="E497" t="s">
        <v>102</v>
      </c>
      <c r="F497" t="s">
        <v>1644</v>
      </c>
      <c r="G497" t="s">
        <v>178</v>
      </c>
      <c r="H497">
        <v>48.1</v>
      </c>
      <c r="I497" s="7">
        <v>46</v>
      </c>
      <c r="J497" s="7">
        <v>3814.96</v>
      </c>
    </row>
    <row r="498" spans="1:10">
      <c r="A498" t="s">
        <v>1645</v>
      </c>
      <c r="B498" t="s">
        <v>1646</v>
      </c>
      <c r="C498" t="s">
        <v>80</v>
      </c>
      <c r="D498" t="s">
        <v>231</v>
      </c>
      <c r="E498" t="s">
        <v>102</v>
      </c>
      <c r="F498" s="1">
        <v>45282</v>
      </c>
      <c r="G498" t="s">
        <v>119</v>
      </c>
      <c r="H498" t="s">
        <v>1647</v>
      </c>
      <c r="I498" s="7" t="s">
        <v>232</v>
      </c>
      <c r="J498" s="7">
        <v>3048.46</v>
      </c>
    </row>
    <row r="499" spans="1:10">
      <c r="A499" t="s">
        <v>1648</v>
      </c>
      <c r="B499" t="s">
        <v>1649</v>
      </c>
      <c r="C499" t="s">
        <v>75</v>
      </c>
      <c r="D499" t="s">
        <v>165</v>
      </c>
      <c r="E499" t="s">
        <v>63</v>
      </c>
      <c r="F499" s="1">
        <v>45151</v>
      </c>
      <c r="G499" t="s">
        <v>213</v>
      </c>
      <c r="H499">
        <v>18.2</v>
      </c>
      <c r="I499" s="7">
        <v>17</v>
      </c>
      <c r="J499" s="7">
        <v>1721.56</v>
      </c>
    </row>
    <row r="500" spans="1:10">
      <c r="A500" t="s">
        <v>1650</v>
      </c>
      <c r="B500" t="s">
        <v>1651</v>
      </c>
      <c r="C500" t="s">
        <v>75</v>
      </c>
      <c r="D500" t="s">
        <v>257</v>
      </c>
      <c r="E500" t="s">
        <v>63</v>
      </c>
      <c r="F500" s="1">
        <v>45632</v>
      </c>
      <c r="G500" t="s">
        <v>92</v>
      </c>
      <c r="H500" t="s">
        <v>1652</v>
      </c>
      <c r="I500" s="7">
        <v>23</v>
      </c>
      <c r="J500" s="7">
        <v>3840.75</v>
      </c>
    </row>
    <row r="501" spans="1:10">
      <c r="A501" t="s">
        <v>1653</v>
      </c>
      <c r="B501" t="s">
        <v>1654</v>
      </c>
      <c r="C501" t="s">
        <v>80</v>
      </c>
      <c r="D501" t="s">
        <v>191</v>
      </c>
      <c r="E501" t="s">
        <v>70</v>
      </c>
      <c r="F501" s="1">
        <v>45237</v>
      </c>
      <c r="G501" t="s">
        <v>97</v>
      </c>
      <c r="H501" t="s">
        <v>543</v>
      </c>
      <c r="I501" s="7">
        <v>33</v>
      </c>
      <c r="J501" s="7">
        <v>2627.42</v>
      </c>
    </row>
    <row r="502" spans="1:10">
      <c r="A502" t="s">
        <v>1655</v>
      </c>
      <c r="B502" t="s">
        <v>1656</v>
      </c>
      <c r="C502" t="s">
        <v>122</v>
      </c>
      <c r="D502" t="s">
        <v>129</v>
      </c>
      <c r="E502" t="s">
        <v>102</v>
      </c>
      <c r="F502" s="1">
        <v>45455</v>
      </c>
      <c r="G502" t="s">
        <v>97</v>
      </c>
      <c r="H502" t="s">
        <v>1657</v>
      </c>
      <c r="I502" s="7">
        <v>5</v>
      </c>
      <c r="J502" s="7">
        <v>4124.21</v>
      </c>
    </row>
    <row r="503" spans="1:10">
      <c r="A503" t="s">
        <v>1658</v>
      </c>
      <c r="B503" t="s">
        <v>1659</v>
      </c>
      <c r="C503" t="s">
        <v>68</v>
      </c>
      <c r="D503" t="s">
        <v>248</v>
      </c>
      <c r="E503" t="s">
        <v>90</v>
      </c>
      <c r="F503" s="1">
        <v>45336</v>
      </c>
      <c r="G503" t="s">
        <v>187</v>
      </c>
      <c r="H503" t="s">
        <v>251</v>
      </c>
      <c r="I503" s="7">
        <v>-5</v>
      </c>
      <c r="J503" s="7">
        <v>2420.8000000000002</v>
      </c>
    </row>
    <row r="504" spans="1:10">
      <c r="A504" t="s">
        <v>1660</v>
      </c>
      <c r="B504" t="s">
        <v>1661</v>
      </c>
      <c r="C504" t="s">
        <v>122</v>
      </c>
      <c r="D504" t="s">
        <v>871</v>
      </c>
      <c r="E504" t="s">
        <v>90</v>
      </c>
      <c r="F504" t="s">
        <v>1662</v>
      </c>
      <c r="G504" t="s">
        <v>97</v>
      </c>
      <c r="H504" t="s">
        <v>1663</v>
      </c>
      <c r="I504" s="7" t="s">
        <v>1664</v>
      </c>
      <c r="J504" s="7">
        <v>3442.76</v>
      </c>
    </row>
    <row r="505" spans="1:10">
      <c r="A505" t="s">
        <v>1665</v>
      </c>
      <c r="B505" t="s">
        <v>1666</v>
      </c>
      <c r="C505" t="s">
        <v>80</v>
      </c>
      <c r="D505" t="s">
        <v>671</v>
      </c>
      <c r="E505" t="s">
        <v>90</v>
      </c>
      <c r="F505" s="2">
        <v>45589</v>
      </c>
      <c r="G505" t="s">
        <v>107</v>
      </c>
      <c r="H505">
        <v>14</v>
      </c>
      <c r="I505" s="7">
        <v>4</v>
      </c>
      <c r="J505" s="7">
        <v>2535.63</v>
      </c>
    </row>
    <row r="506" spans="1:10">
      <c r="A506" t="s">
        <v>1667</v>
      </c>
      <c r="B506" t="s">
        <v>1668</v>
      </c>
      <c r="C506" t="s">
        <v>61</v>
      </c>
      <c r="D506" t="s">
        <v>76</v>
      </c>
      <c r="E506" t="s">
        <v>102</v>
      </c>
      <c r="F506" t="s">
        <v>1669</v>
      </c>
      <c r="G506" t="s">
        <v>460</v>
      </c>
      <c r="H506" t="s">
        <v>1670</v>
      </c>
      <c r="I506" s="7">
        <v>1</v>
      </c>
      <c r="J506" s="7">
        <v>1802.52</v>
      </c>
    </row>
    <row r="507" spans="1:10">
      <c r="A507" t="s">
        <v>1671</v>
      </c>
      <c r="B507" t="s">
        <v>1672</v>
      </c>
      <c r="C507" t="s">
        <v>75</v>
      </c>
      <c r="D507" t="s">
        <v>454</v>
      </c>
      <c r="E507" t="s">
        <v>70</v>
      </c>
      <c r="F507" s="1">
        <v>44999</v>
      </c>
      <c r="G507" t="s">
        <v>436</v>
      </c>
      <c r="H507" t="s">
        <v>857</v>
      </c>
      <c r="I507" s="7">
        <v>35</v>
      </c>
      <c r="J507" s="7">
        <v>3942.24</v>
      </c>
    </row>
    <row r="508" spans="1:10">
      <c r="A508" t="s">
        <v>1673</v>
      </c>
      <c r="B508" t="s">
        <v>1674</v>
      </c>
      <c r="C508" t="s">
        <v>61</v>
      </c>
      <c r="D508" t="s">
        <v>96</v>
      </c>
      <c r="E508" t="s">
        <v>63</v>
      </c>
      <c r="F508" t="s">
        <v>1675</v>
      </c>
      <c r="G508" t="s">
        <v>182</v>
      </c>
      <c r="H508" t="s">
        <v>1011</v>
      </c>
      <c r="I508" s="7">
        <v>30</v>
      </c>
      <c r="J508" s="7">
        <v>2298.39</v>
      </c>
    </row>
    <row r="509" spans="1:10">
      <c r="A509" t="s">
        <v>1676</v>
      </c>
      <c r="B509" t="s">
        <v>1677</v>
      </c>
      <c r="C509" t="s">
        <v>75</v>
      </c>
      <c r="D509" t="s">
        <v>117</v>
      </c>
      <c r="E509" t="s">
        <v>90</v>
      </c>
      <c r="F509" s="1">
        <v>45607</v>
      </c>
      <c r="G509" t="s">
        <v>728</v>
      </c>
      <c r="H509" t="s">
        <v>1678</v>
      </c>
      <c r="I509" s="7">
        <v>13</v>
      </c>
      <c r="J509" s="7">
        <v>3031.23</v>
      </c>
    </row>
    <row r="510" spans="1:10">
      <c r="A510" t="s">
        <v>1679</v>
      </c>
      <c r="B510" t="s">
        <v>1680</v>
      </c>
      <c r="C510" t="s">
        <v>61</v>
      </c>
      <c r="D510" t="s">
        <v>152</v>
      </c>
      <c r="E510" t="s">
        <v>102</v>
      </c>
      <c r="F510" t="s">
        <v>1681</v>
      </c>
      <c r="G510" t="s">
        <v>107</v>
      </c>
      <c r="H510" t="s">
        <v>1682</v>
      </c>
      <c r="I510" s="7">
        <v>39</v>
      </c>
      <c r="J510" s="7">
        <v>2220.02</v>
      </c>
    </row>
    <row r="511" spans="1:10">
      <c r="A511" t="s">
        <v>1683</v>
      </c>
      <c r="B511" t="s">
        <v>1684</v>
      </c>
      <c r="C511" t="s">
        <v>80</v>
      </c>
      <c r="D511" t="s">
        <v>1165</v>
      </c>
      <c r="E511" t="s">
        <v>90</v>
      </c>
      <c r="F511" t="s">
        <v>1685</v>
      </c>
      <c r="G511" t="s">
        <v>201</v>
      </c>
      <c r="H511">
        <v>35</v>
      </c>
      <c r="I511" s="7">
        <v>47</v>
      </c>
      <c r="J511" s="7">
        <v>3367.82</v>
      </c>
    </row>
    <row r="512" spans="1:10">
      <c r="A512" t="s">
        <v>1686</v>
      </c>
      <c r="B512" t="s">
        <v>1687</v>
      </c>
      <c r="C512" t="s">
        <v>75</v>
      </c>
      <c r="D512" t="s">
        <v>177</v>
      </c>
      <c r="E512" t="s">
        <v>102</v>
      </c>
      <c r="F512" t="s">
        <v>1688</v>
      </c>
      <c r="G512" t="s">
        <v>113</v>
      </c>
      <c r="H512" t="s">
        <v>174</v>
      </c>
      <c r="I512" s="7">
        <v>38</v>
      </c>
      <c r="J512" s="7">
        <v>1841.47</v>
      </c>
    </row>
    <row r="513" spans="1:10">
      <c r="A513" t="s">
        <v>1689</v>
      </c>
      <c r="B513" t="s">
        <v>1690</v>
      </c>
      <c r="C513" t="s">
        <v>80</v>
      </c>
      <c r="D513" t="s">
        <v>806</v>
      </c>
      <c r="E513" t="s">
        <v>102</v>
      </c>
      <c r="F513" s="1">
        <v>45232</v>
      </c>
      <c r="G513" t="s">
        <v>134</v>
      </c>
      <c r="H513">
        <v>19</v>
      </c>
      <c r="I513" s="7">
        <v>14</v>
      </c>
      <c r="J513" s="7">
        <v>2507.16</v>
      </c>
    </row>
    <row r="514" spans="1:10">
      <c r="A514" t="s">
        <v>1691</v>
      </c>
      <c r="B514" t="s">
        <v>1692</v>
      </c>
      <c r="C514" t="s">
        <v>122</v>
      </c>
      <c r="D514" t="s">
        <v>346</v>
      </c>
      <c r="E514" t="s">
        <v>70</v>
      </c>
      <c r="F514" s="1">
        <v>44933</v>
      </c>
      <c r="G514" t="s">
        <v>259</v>
      </c>
      <c r="H514">
        <v>6</v>
      </c>
      <c r="I514" s="7">
        <v>10</v>
      </c>
      <c r="J514" s="7">
        <v>4414.8999999999996</v>
      </c>
    </row>
    <row r="515" spans="1:10">
      <c r="A515" t="s">
        <v>1693</v>
      </c>
      <c r="B515" t="s">
        <v>1694</v>
      </c>
      <c r="C515" t="s">
        <v>122</v>
      </c>
      <c r="D515" t="s">
        <v>96</v>
      </c>
      <c r="E515" t="s">
        <v>63</v>
      </c>
      <c r="F515" s="1">
        <v>45552</v>
      </c>
      <c r="G515" t="s">
        <v>213</v>
      </c>
      <c r="H515" t="s">
        <v>1695</v>
      </c>
      <c r="I515" s="7">
        <v>26</v>
      </c>
      <c r="J515" s="7">
        <v>1546.07</v>
      </c>
    </row>
    <row r="516" spans="1:10">
      <c r="A516" t="s">
        <v>1696</v>
      </c>
      <c r="B516" t="s">
        <v>1697</v>
      </c>
      <c r="C516" t="s">
        <v>75</v>
      </c>
      <c r="D516" t="s">
        <v>1084</v>
      </c>
      <c r="E516" t="s">
        <v>70</v>
      </c>
      <c r="F516" t="s">
        <v>1698</v>
      </c>
      <c r="G516" t="s">
        <v>173</v>
      </c>
      <c r="H516" t="s">
        <v>1699</v>
      </c>
      <c r="I516" s="7">
        <v>14</v>
      </c>
      <c r="J516" s="7">
        <v>3956.47</v>
      </c>
    </row>
    <row r="517" spans="1:10">
      <c r="A517" t="s">
        <v>1700</v>
      </c>
      <c r="B517" t="s">
        <v>1701</v>
      </c>
      <c r="C517" t="s">
        <v>61</v>
      </c>
      <c r="D517" t="s">
        <v>796</v>
      </c>
      <c r="E517" t="s">
        <v>90</v>
      </c>
      <c r="F517" t="s">
        <v>1702</v>
      </c>
      <c r="G517" t="s">
        <v>82</v>
      </c>
      <c r="H517" t="s">
        <v>1703</v>
      </c>
      <c r="I517" s="7">
        <v>45</v>
      </c>
      <c r="J517" s="7">
        <v>4390.1400000000003</v>
      </c>
    </row>
    <row r="518" spans="1:10">
      <c r="A518" t="s">
        <v>1704</v>
      </c>
      <c r="B518" t="s">
        <v>1705</v>
      </c>
      <c r="C518" t="s">
        <v>122</v>
      </c>
      <c r="D518" t="s">
        <v>473</v>
      </c>
      <c r="E518" t="s">
        <v>90</v>
      </c>
      <c r="F518" t="s">
        <v>1706</v>
      </c>
      <c r="G518" t="s">
        <v>166</v>
      </c>
      <c r="H518">
        <v>6.7</v>
      </c>
      <c r="I518" s="7">
        <v>21</v>
      </c>
      <c r="J518" s="7">
        <v>2215.56</v>
      </c>
    </row>
    <row r="519" spans="1:10">
      <c r="A519" t="s">
        <v>1707</v>
      </c>
      <c r="B519" t="s">
        <v>1708</v>
      </c>
      <c r="C519" t="s">
        <v>80</v>
      </c>
      <c r="D519" t="s">
        <v>62</v>
      </c>
      <c r="E519" t="s">
        <v>70</v>
      </c>
      <c r="F519" s="1">
        <v>45606</v>
      </c>
      <c r="G519" t="s">
        <v>161</v>
      </c>
      <c r="H519" t="s">
        <v>1287</v>
      </c>
      <c r="I519" s="7">
        <v>31</v>
      </c>
      <c r="J519" s="7">
        <v>2513.08</v>
      </c>
    </row>
    <row r="520" spans="1:10">
      <c r="A520" t="s">
        <v>1709</v>
      </c>
      <c r="B520" t="s">
        <v>1710</v>
      </c>
      <c r="C520" t="s">
        <v>80</v>
      </c>
      <c r="D520" t="s">
        <v>129</v>
      </c>
      <c r="E520" t="s">
        <v>102</v>
      </c>
      <c r="F520" t="s">
        <v>1711</v>
      </c>
      <c r="G520" t="s">
        <v>201</v>
      </c>
      <c r="H520">
        <v>6</v>
      </c>
      <c r="I520" s="7">
        <v>2</v>
      </c>
      <c r="J520" s="7">
        <v>3059.17</v>
      </c>
    </row>
    <row r="521" spans="1:10">
      <c r="A521" t="s">
        <v>1712</v>
      </c>
      <c r="B521" t="s">
        <v>1713</v>
      </c>
      <c r="C521" t="s">
        <v>68</v>
      </c>
      <c r="D521" t="s">
        <v>698</v>
      </c>
      <c r="E521" t="s">
        <v>63</v>
      </c>
      <c r="F521" t="s">
        <v>1714</v>
      </c>
      <c r="G521" t="s">
        <v>193</v>
      </c>
      <c r="H521" t="s">
        <v>1715</v>
      </c>
      <c r="I521" s="7">
        <v>41</v>
      </c>
      <c r="J521" s="7">
        <v>1193.6500000000001</v>
      </c>
    </row>
    <row r="522" spans="1:10">
      <c r="A522" t="s">
        <v>1716</v>
      </c>
      <c r="B522" t="s">
        <v>1717</v>
      </c>
      <c r="C522" t="s">
        <v>122</v>
      </c>
      <c r="D522" t="s">
        <v>85</v>
      </c>
      <c r="E522" t="s">
        <v>102</v>
      </c>
      <c r="F522" t="s">
        <v>1718</v>
      </c>
      <c r="G522" t="s">
        <v>119</v>
      </c>
      <c r="H522" t="s">
        <v>1719</v>
      </c>
      <c r="I522" s="7">
        <v>33</v>
      </c>
      <c r="J522" s="7">
        <v>4428.7700000000004</v>
      </c>
    </row>
    <row r="523" spans="1:10">
      <c r="A523" t="s">
        <v>1720</v>
      </c>
      <c r="B523" t="s">
        <v>1721</v>
      </c>
      <c r="C523" t="s">
        <v>75</v>
      </c>
      <c r="D523" t="s">
        <v>318</v>
      </c>
      <c r="E523" t="s">
        <v>70</v>
      </c>
      <c r="F523" t="s">
        <v>398</v>
      </c>
      <c r="G523" t="s">
        <v>92</v>
      </c>
      <c r="H523" t="s">
        <v>1722</v>
      </c>
      <c r="I523" s="7">
        <v>10</v>
      </c>
      <c r="J523" s="7">
        <v>2202.6</v>
      </c>
    </row>
    <row r="524" spans="1:10">
      <c r="A524" t="s">
        <v>1723</v>
      </c>
      <c r="B524" t="s">
        <v>1724</v>
      </c>
      <c r="C524" t="s">
        <v>75</v>
      </c>
      <c r="D524" t="s">
        <v>1725</v>
      </c>
      <c r="E524" t="s">
        <v>90</v>
      </c>
      <c r="F524" t="s">
        <v>186</v>
      </c>
      <c r="G524" t="s">
        <v>71</v>
      </c>
      <c r="H524" t="s">
        <v>1726</v>
      </c>
      <c r="I524" s="7">
        <v>10</v>
      </c>
      <c r="J524" s="7">
        <v>4843.63</v>
      </c>
    </row>
    <row r="525" spans="1:10">
      <c r="A525" t="s">
        <v>1727</v>
      </c>
      <c r="B525" t="s">
        <v>1728</v>
      </c>
      <c r="C525" t="s">
        <v>75</v>
      </c>
      <c r="D525" t="s">
        <v>177</v>
      </c>
      <c r="E525" t="s">
        <v>90</v>
      </c>
      <c r="F525" s="1">
        <v>45316</v>
      </c>
      <c r="G525" t="s">
        <v>103</v>
      </c>
      <c r="H525">
        <v>26</v>
      </c>
      <c r="I525" s="7">
        <v>35</v>
      </c>
      <c r="J525" s="7">
        <v>3803.03</v>
      </c>
    </row>
    <row r="526" spans="1:10">
      <c r="A526" t="s">
        <v>1729</v>
      </c>
      <c r="B526" t="s">
        <v>1730</v>
      </c>
      <c r="C526" t="s">
        <v>61</v>
      </c>
      <c r="D526" t="s">
        <v>871</v>
      </c>
      <c r="E526" t="s">
        <v>70</v>
      </c>
      <c r="F526" t="s">
        <v>1546</v>
      </c>
      <c r="G526" t="s">
        <v>236</v>
      </c>
      <c r="H526" t="s">
        <v>1731</v>
      </c>
      <c r="I526" s="7">
        <v>43</v>
      </c>
      <c r="J526" s="7">
        <v>2705.03</v>
      </c>
    </row>
    <row r="527" spans="1:10">
      <c r="A527" t="s">
        <v>1732</v>
      </c>
      <c r="B527" t="s">
        <v>1733</v>
      </c>
      <c r="C527" t="s">
        <v>75</v>
      </c>
      <c r="D527" t="s">
        <v>89</v>
      </c>
      <c r="E527" t="s">
        <v>70</v>
      </c>
      <c r="F527" t="s">
        <v>1734</v>
      </c>
      <c r="G527" t="s">
        <v>82</v>
      </c>
      <c r="H527" t="s">
        <v>1735</v>
      </c>
      <c r="I527" s="7">
        <v>18</v>
      </c>
      <c r="J527" s="7">
        <v>3931.86</v>
      </c>
    </row>
    <row r="528" spans="1:10">
      <c r="A528" t="s">
        <v>1736</v>
      </c>
      <c r="B528" t="s">
        <v>1737</v>
      </c>
      <c r="C528" t="s">
        <v>61</v>
      </c>
      <c r="D528" t="s">
        <v>454</v>
      </c>
      <c r="E528" t="s">
        <v>70</v>
      </c>
      <c r="F528" t="s">
        <v>1738</v>
      </c>
      <c r="G528" t="s">
        <v>77</v>
      </c>
      <c r="H528" t="s">
        <v>1695</v>
      </c>
      <c r="I528" s="7">
        <v>18</v>
      </c>
      <c r="J528" s="7">
        <v>4366.38</v>
      </c>
    </row>
    <row r="529" spans="1:10">
      <c r="A529" t="s">
        <v>1739</v>
      </c>
      <c r="B529" t="s">
        <v>1740</v>
      </c>
      <c r="C529" t="s">
        <v>68</v>
      </c>
      <c r="D529" t="s">
        <v>165</v>
      </c>
      <c r="E529" t="s">
        <v>70</v>
      </c>
      <c r="F529" t="s">
        <v>1741</v>
      </c>
      <c r="G529" t="s">
        <v>187</v>
      </c>
      <c r="H529" t="s">
        <v>1742</v>
      </c>
      <c r="I529" s="7">
        <v>7</v>
      </c>
      <c r="J529" s="7">
        <v>1202.26</v>
      </c>
    </row>
    <row r="530" spans="1:10">
      <c r="A530" t="s">
        <v>1743</v>
      </c>
      <c r="B530" t="s">
        <v>1744</v>
      </c>
      <c r="C530" t="s">
        <v>122</v>
      </c>
      <c r="D530" t="s">
        <v>457</v>
      </c>
      <c r="E530" t="s">
        <v>63</v>
      </c>
      <c r="F530" t="s">
        <v>1745</v>
      </c>
      <c r="G530" t="s">
        <v>187</v>
      </c>
      <c r="H530">
        <v>18.8</v>
      </c>
      <c r="I530" s="7">
        <v>30</v>
      </c>
      <c r="J530" s="7">
        <v>2612.35</v>
      </c>
    </row>
    <row r="531" spans="1:10">
      <c r="A531" t="s">
        <v>1746</v>
      </c>
      <c r="B531" t="s">
        <v>1747</v>
      </c>
      <c r="C531" t="s">
        <v>122</v>
      </c>
      <c r="D531" t="s">
        <v>622</v>
      </c>
      <c r="E531" t="s">
        <v>63</v>
      </c>
      <c r="F531" t="s">
        <v>1748</v>
      </c>
      <c r="G531" t="s">
        <v>250</v>
      </c>
      <c r="H531">
        <v>65</v>
      </c>
      <c r="I531" s="7">
        <v>3</v>
      </c>
      <c r="J531" s="7">
        <v>3072.78</v>
      </c>
    </row>
    <row r="532" spans="1:10">
      <c r="A532" t="s">
        <v>1749</v>
      </c>
      <c r="B532" t="s">
        <v>1750</v>
      </c>
      <c r="C532" t="s">
        <v>61</v>
      </c>
      <c r="D532" t="s">
        <v>397</v>
      </c>
      <c r="E532" t="s">
        <v>90</v>
      </c>
      <c r="F532" s="1">
        <v>45029</v>
      </c>
      <c r="G532" t="s">
        <v>182</v>
      </c>
      <c r="H532" t="s">
        <v>1751</v>
      </c>
      <c r="I532" s="7">
        <v>12</v>
      </c>
      <c r="J532" s="7">
        <v>4746.93</v>
      </c>
    </row>
    <row r="533" spans="1:10">
      <c r="A533" t="s">
        <v>1752</v>
      </c>
      <c r="B533" t="s">
        <v>1753</v>
      </c>
      <c r="C533" t="s">
        <v>75</v>
      </c>
      <c r="D533" t="s">
        <v>1035</v>
      </c>
      <c r="E533" t="s">
        <v>90</v>
      </c>
      <c r="F533" t="s">
        <v>1754</v>
      </c>
      <c r="G533" t="s">
        <v>259</v>
      </c>
      <c r="H533" t="s">
        <v>1755</v>
      </c>
      <c r="I533" s="7">
        <v>35</v>
      </c>
      <c r="J533" s="7">
        <v>3611.25</v>
      </c>
    </row>
    <row r="534" spans="1:10">
      <c r="A534" t="s">
        <v>1756</v>
      </c>
      <c r="B534" t="s">
        <v>1757</v>
      </c>
      <c r="C534" t="s">
        <v>61</v>
      </c>
      <c r="D534" t="s">
        <v>359</v>
      </c>
      <c r="E534" t="s">
        <v>70</v>
      </c>
      <c r="F534" s="1">
        <v>45337</v>
      </c>
      <c r="G534" t="s">
        <v>82</v>
      </c>
      <c r="H534" t="s">
        <v>1758</v>
      </c>
      <c r="I534" s="7" t="s">
        <v>1275</v>
      </c>
      <c r="J534" s="7">
        <v>4633.2299999999996</v>
      </c>
    </row>
    <row r="535" spans="1:10">
      <c r="A535" t="s">
        <v>1759</v>
      </c>
      <c r="B535" t="s">
        <v>1760</v>
      </c>
      <c r="C535" t="s">
        <v>61</v>
      </c>
      <c r="D535" t="s">
        <v>263</v>
      </c>
      <c r="E535" t="s">
        <v>63</v>
      </c>
      <c r="F535" s="1">
        <v>45205</v>
      </c>
      <c r="G535" t="s">
        <v>728</v>
      </c>
      <c r="H535" t="s">
        <v>1761</v>
      </c>
      <c r="I535" s="7">
        <v>45</v>
      </c>
      <c r="J535" s="7">
        <v>4968.79</v>
      </c>
    </row>
    <row r="536" spans="1:10">
      <c r="A536" t="s">
        <v>1762</v>
      </c>
      <c r="B536" t="s">
        <v>1763</v>
      </c>
      <c r="C536" t="s">
        <v>122</v>
      </c>
      <c r="D536" t="s">
        <v>698</v>
      </c>
      <c r="E536" t="s">
        <v>63</v>
      </c>
      <c r="F536" s="1">
        <v>45040</v>
      </c>
      <c r="G536" t="s">
        <v>436</v>
      </c>
      <c r="H536">
        <v>50</v>
      </c>
      <c r="I536" s="7">
        <v>7</v>
      </c>
      <c r="J536" s="7">
        <v>4814.05</v>
      </c>
    </row>
    <row r="537" spans="1:10">
      <c r="A537" t="s">
        <v>1764</v>
      </c>
      <c r="B537" t="s">
        <v>1765</v>
      </c>
      <c r="C537" t="s">
        <v>68</v>
      </c>
      <c r="D537" t="s">
        <v>76</v>
      </c>
      <c r="E537" t="s">
        <v>102</v>
      </c>
      <c r="F537" s="1">
        <v>44927</v>
      </c>
      <c r="G537" t="s">
        <v>143</v>
      </c>
      <c r="H537" t="s">
        <v>1766</v>
      </c>
      <c r="I537" s="7">
        <v>26</v>
      </c>
      <c r="J537" s="7">
        <v>2756.17</v>
      </c>
    </row>
    <row r="538" spans="1:10">
      <c r="A538" t="s">
        <v>1767</v>
      </c>
      <c r="B538" t="s">
        <v>1768</v>
      </c>
      <c r="C538" t="s">
        <v>80</v>
      </c>
      <c r="D538" t="s">
        <v>117</v>
      </c>
      <c r="E538" t="s">
        <v>63</v>
      </c>
      <c r="F538" t="s">
        <v>1769</v>
      </c>
      <c r="G538" t="s">
        <v>82</v>
      </c>
      <c r="H538" t="s">
        <v>194</v>
      </c>
      <c r="I538" s="7">
        <v>32</v>
      </c>
      <c r="J538" s="7">
        <v>1297.08</v>
      </c>
    </row>
    <row r="539" spans="1:10">
      <c r="A539" t="s">
        <v>1770</v>
      </c>
      <c r="B539" t="s">
        <v>1771</v>
      </c>
      <c r="C539" t="s">
        <v>68</v>
      </c>
      <c r="D539" t="s">
        <v>111</v>
      </c>
      <c r="E539" t="s">
        <v>70</v>
      </c>
      <c r="F539" s="1">
        <v>44934</v>
      </c>
      <c r="G539" t="s">
        <v>250</v>
      </c>
      <c r="H539">
        <v>20</v>
      </c>
      <c r="I539" s="7">
        <v>27</v>
      </c>
      <c r="J539" s="7">
        <v>4869.0600000000004</v>
      </c>
    </row>
    <row r="540" spans="1:10">
      <c r="A540" t="s">
        <v>1772</v>
      </c>
      <c r="B540" t="s">
        <v>1773</v>
      </c>
      <c r="C540" t="s">
        <v>122</v>
      </c>
      <c r="D540" t="s">
        <v>633</v>
      </c>
      <c r="E540" t="s">
        <v>102</v>
      </c>
      <c r="F540" s="1">
        <v>45634</v>
      </c>
      <c r="G540" t="s">
        <v>97</v>
      </c>
      <c r="H540" t="s">
        <v>1774</v>
      </c>
      <c r="I540" s="7">
        <v>21</v>
      </c>
      <c r="J540" s="7">
        <v>4596.33</v>
      </c>
    </row>
    <row r="541" spans="1:10">
      <c r="A541" t="s">
        <v>1775</v>
      </c>
      <c r="B541" t="s">
        <v>1776</v>
      </c>
      <c r="C541" t="s">
        <v>80</v>
      </c>
      <c r="D541" t="s">
        <v>85</v>
      </c>
      <c r="E541" t="s">
        <v>63</v>
      </c>
      <c r="F541" t="s">
        <v>1777</v>
      </c>
      <c r="G541" t="s">
        <v>64</v>
      </c>
      <c r="H541" t="s">
        <v>1778</v>
      </c>
      <c r="I541" s="7">
        <v>4</v>
      </c>
      <c r="J541" s="7">
        <v>2546.2399999999998</v>
      </c>
    </row>
    <row r="542" spans="1:10">
      <c r="A542" t="s">
        <v>1779</v>
      </c>
      <c r="B542" t="s">
        <v>1780</v>
      </c>
      <c r="C542" t="s">
        <v>122</v>
      </c>
      <c r="D542" t="s">
        <v>871</v>
      </c>
      <c r="E542" t="s">
        <v>90</v>
      </c>
      <c r="F542" s="1">
        <v>45648</v>
      </c>
      <c r="G542" t="s">
        <v>259</v>
      </c>
      <c r="H542" t="s">
        <v>1781</v>
      </c>
      <c r="I542" s="7">
        <v>16</v>
      </c>
      <c r="J542" s="7">
        <v>2897.9</v>
      </c>
    </row>
    <row r="543" spans="1:10">
      <c r="A543" t="s">
        <v>1782</v>
      </c>
      <c r="B543" t="s">
        <v>1783</v>
      </c>
      <c r="C543" t="s">
        <v>75</v>
      </c>
      <c r="D543" t="s">
        <v>271</v>
      </c>
      <c r="E543" t="s">
        <v>63</v>
      </c>
      <c r="F543" s="1">
        <v>45545</v>
      </c>
      <c r="G543" t="s">
        <v>64</v>
      </c>
      <c r="H543" t="s">
        <v>1784</v>
      </c>
      <c r="I543" s="7">
        <v>4</v>
      </c>
      <c r="J543" s="7">
        <v>4792.8999999999996</v>
      </c>
    </row>
    <row r="544" spans="1:10">
      <c r="A544" t="s">
        <v>1785</v>
      </c>
      <c r="B544" t="s">
        <v>1786</v>
      </c>
      <c r="C544" t="s">
        <v>80</v>
      </c>
      <c r="D544" t="s">
        <v>257</v>
      </c>
      <c r="E544" t="s">
        <v>63</v>
      </c>
      <c r="F544" s="2">
        <v>45090</v>
      </c>
      <c r="G544" t="s">
        <v>161</v>
      </c>
      <c r="H544" t="s">
        <v>1787</v>
      </c>
      <c r="I544" s="7" t="s">
        <v>1623</v>
      </c>
      <c r="J544" s="7">
        <v>2848.1</v>
      </c>
    </row>
    <row r="545" spans="1:10">
      <c r="A545" t="s">
        <v>1788</v>
      </c>
      <c r="B545" t="s">
        <v>1789</v>
      </c>
      <c r="C545" t="s">
        <v>122</v>
      </c>
      <c r="D545" t="s">
        <v>318</v>
      </c>
      <c r="E545" t="s">
        <v>70</v>
      </c>
      <c r="F545" s="1">
        <v>44977</v>
      </c>
      <c r="G545" t="s">
        <v>308</v>
      </c>
      <c r="H545" t="s">
        <v>1790</v>
      </c>
      <c r="I545" s="7">
        <v>44</v>
      </c>
      <c r="J545" s="7">
        <v>3066.07</v>
      </c>
    </row>
    <row r="546" spans="1:10">
      <c r="A546" t="s">
        <v>1791</v>
      </c>
      <c r="B546" t="s">
        <v>1792</v>
      </c>
      <c r="C546" t="s">
        <v>61</v>
      </c>
      <c r="D546" t="s">
        <v>263</v>
      </c>
      <c r="E546" t="s">
        <v>102</v>
      </c>
      <c r="F546" s="1">
        <v>45374</v>
      </c>
      <c r="G546" t="s">
        <v>119</v>
      </c>
      <c r="H546" t="s">
        <v>1793</v>
      </c>
      <c r="I546" s="7">
        <v>27</v>
      </c>
      <c r="J546" s="7">
        <v>1758.6</v>
      </c>
    </row>
    <row r="547" spans="1:10">
      <c r="A547" t="s">
        <v>1794</v>
      </c>
      <c r="B547" t="s">
        <v>1795</v>
      </c>
      <c r="C547" t="s">
        <v>80</v>
      </c>
      <c r="D547" t="s">
        <v>758</v>
      </c>
      <c r="E547" t="s">
        <v>90</v>
      </c>
      <c r="F547" t="s">
        <v>1796</v>
      </c>
      <c r="G547" t="s">
        <v>134</v>
      </c>
      <c r="H547">
        <v>42</v>
      </c>
      <c r="I547" s="7">
        <v>10</v>
      </c>
      <c r="J547" s="7">
        <v>4392.3599999999997</v>
      </c>
    </row>
    <row r="548" spans="1:10">
      <c r="A548" t="s">
        <v>1797</v>
      </c>
      <c r="B548" t="s">
        <v>1798</v>
      </c>
      <c r="C548" t="s">
        <v>122</v>
      </c>
      <c r="D548" t="s">
        <v>296</v>
      </c>
      <c r="E548" t="s">
        <v>63</v>
      </c>
      <c r="F548" s="1">
        <v>45299</v>
      </c>
      <c r="G548" t="s">
        <v>143</v>
      </c>
      <c r="H548" t="s">
        <v>1575</v>
      </c>
      <c r="I548" s="7">
        <v>39</v>
      </c>
      <c r="J548" s="7">
        <v>4814.05</v>
      </c>
    </row>
    <row r="549" spans="1:10">
      <c r="A549" t="s">
        <v>1799</v>
      </c>
      <c r="B549" t="s">
        <v>1800</v>
      </c>
      <c r="C549" t="s">
        <v>75</v>
      </c>
      <c r="D549" t="s">
        <v>346</v>
      </c>
      <c r="E549" t="s">
        <v>70</v>
      </c>
      <c r="F549" t="s">
        <v>1801</v>
      </c>
      <c r="G549" t="s">
        <v>178</v>
      </c>
      <c r="H549">
        <v>70.900000000000006</v>
      </c>
      <c r="I549" s="7">
        <v>-3</v>
      </c>
      <c r="J549" s="7">
        <v>2383.27</v>
      </c>
    </row>
    <row r="550" spans="1:10">
      <c r="A550" t="s">
        <v>1802</v>
      </c>
      <c r="B550" t="s">
        <v>1803</v>
      </c>
      <c r="C550" t="s">
        <v>122</v>
      </c>
      <c r="D550" t="s">
        <v>62</v>
      </c>
      <c r="E550" t="s">
        <v>63</v>
      </c>
      <c r="F550" t="s">
        <v>1804</v>
      </c>
      <c r="G550" t="s">
        <v>213</v>
      </c>
      <c r="H550" t="s">
        <v>287</v>
      </c>
      <c r="I550" s="7">
        <v>41</v>
      </c>
      <c r="J550" s="7">
        <v>4996.7299999999996</v>
      </c>
    </row>
    <row r="551" spans="1:10">
      <c r="A551" t="s">
        <v>1805</v>
      </c>
      <c r="B551" t="s">
        <v>1806</v>
      </c>
      <c r="C551" t="s">
        <v>61</v>
      </c>
      <c r="D551" t="s">
        <v>346</v>
      </c>
      <c r="E551" t="s">
        <v>102</v>
      </c>
      <c r="F551" s="1">
        <v>45421</v>
      </c>
      <c r="G551" t="s">
        <v>92</v>
      </c>
      <c r="H551" t="s">
        <v>887</v>
      </c>
      <c r="I551" s="7">
        <v>8</v>
      </c>
      <c r="J551" s="7">
        <v>2182.77</v>
      </c>
    </row>
    <row r="552" spans="1:10">
      <c r="A552" t="s">
        <v>1807</v>
      </c>
      <c r="B552" t="s">
        <v>1808</v>
      </c>
      <c r="C552" t="s">
        <v>80</v>
      </c>
      <c r="D552" t="s">
        <v>160</v>
      </c>
      <c r="E552" t="s">
        <v>90</v>
      </c>
      <c r="F552" s="1">
        <v>45121</v>
      </c>
      <c r="G552" t="s">
        <v>103</v>
      </c>
      <c r="H552">
        <v>49</v>
      </c>
      <c r="I552" s="7">
        <v>43</v>
      </c>
      <c r="J552" s="7">
        <v>2554.5100000000002</v>
      </c>
    </row>
    <row r="553" spans="1:10">
      <c r="A553" t="s">
        <v>1809</v>
      </c>
      <c r="B553" t="s">
        <v>1810</v>
      </c>
      <c r="C553" t="s">
        <v>75</v>
      </c>
      <c r="D553" t="s">
        <v>600</v>
      </c>
      <c r="E553" t="s">
        <v>102</v>
      </c>
      <c r="F553" t="s">
        <v>1811</v>
      </c>
      <c r="G553" t="s">
        <v>178</v>
      </c>
      <c r="H553" t="s">
        <v>1812</v>
      </c>
      <c r="I553" s="7">
        <v>50</v>
      </c>
      <c r="J553" s="7">
        <v>3408.32</v>
      </c>
    </row>
    <row r="554" spans="1:10">
      <c r="A554" t="s">
        <v>1813</v>
      </c>
      <c r="B554" t="s">
        <v>1814</v>
      </c>
      <c r="C554" t="s">
        <v>80</v>
      </c>
      <c r="D554" t="s">
        <v>359</v>
      </c>
      <c r="E554" t="s">
        <v>70</v>
      </c>
      <c r="F554" s="2">
        <v>45468</v>
      </c>
      <c r="G554" t="s">
        <v>119</v>
      </c>
      <c r="H554" t="s">
        <v>1815</v>
      </c>
      <c r="I554" s="7">
        <v>15</v>
      </c>
      <c r="J554" s="7">
        <v>1285.2</v>
      </c>
    </row>
    <row r="555" spans="1:10">
      <c r="A555" t="s">
        <v>1816</v>
      </c>
      <c r="B555" t="s">
        <v>1817</v>
      </c>
      <c r="C555" t="s">
        <v>75</v>
      </c>
      <c r="D555" t="s">
        <v>152</v>
      </c>
      <c r="E555" t="s">
        <v>70</v>
      </c>
      <c r="F555" s="1">
        <v>45553</v>
      </c>
      <c r="G555" t="s">
        <v>201</v>
      </c>
      <c r="H555" t="s">
        <v>1818</v>
      </c>
      <c r="I555" s="7">
        <v>5</v>
      </c>
      <c r="J555" s="7">
        <v>1616.93</v>
      </c>
    </row>
    <row r="556" spans="1:10">
      <c r="A556" t="s">
        <v>1819</v>
      </c>
      <c r="B556" t="s">
        <v>1820</v>
      </c>
      <c r="C556" t="s">
        <v>61</v>
      </c>
      <c r="D556" t="s">
        <v>342</v>
      </c>
      <c r="E556" t="s">
        <v>102</v>
      </c>
      <c r="F556" s="1">
        <v>44943</v>
      </c>
      <c r="G556" t="s">
        <v>308</v>
      </c>
      <c r="H556" t="s">
        <v>1821</v>
      </c>
      <c r="I556" s="7">
        <v>13</v>
      </c>
      <c r="J556" s="7">
        <v>1592.08</v>
      </c>
    </row>
    <row r="557" spans="1:10">
      <c r="A557" t="s">
        <v>1822</v>
      </c>
      <c r="B557" t="s">
        <v>1823</v>
      </c>
      <c r="C557" t="s">
        <v>80</v>
      </c>
      <c r="D557" t="s">
        <v>89</v>
      </c>
      <c r="E557" t="s">
        <v>63</v>
      </c>
      <c r="F557" t="s">
        <v>1824</v>
      </c>
      <c r="G557" t="s">
        <v>82</v>
      </c>
      <c r="H557">
        <v>30.9</v>
      </c>
      <c r="I557" s="7">
        <v>8</v>
      </c>
      <c r="J557" s="7">
        <v>1797.27</v>
      </c>
    </row>
    <row r="558" spans="1:10">
      <c r="A558" t="s">
        <v>1825</v>
      </c>
      <c r="B558" t="s">
        <v>1826</v>
      </c>
      <c r="C558" t="s">
        <v>75</v>
      </c>
      <c r="D558" t="s">
        <v>454</v>
      </c>
      <c r="E558" t="s">
        <v>70</v>
      </c>
      <c r="F558" s="1">
        <v>45236</v>
      </c>
      <c r="G558" t="s">
        <v>97</v>
      </c>
      <c r="H558" t="s">
        <v>1827</v>
      </c>
      <c r="I558" s="7">
        <v>28</v>
      </c>
      <c r="J558" s="7">
        <v>4673.8</v>
      </c>
    </row>
    <row r="559" spans="1:10">
      <c r="A559" t="s">
        <v>1828</v>
      </c>
      <c r="B559" t="s">
        <v>1829</v>
      </c>
      <c r="C559" t="s">
        <v>68</v>
      </c>
      <c r="D559" t="s">
        <v>447</v>
      </c>
      <c r="E559" t="s">
        <v>70</v>
      </c>
      <c r="F559" t="s">
        <v>1830</v>
      </c>
      <c r="G559" t="s">
        <v>125</v>
      </c>
      <c r="H559" t="s">
        <v>1831</v>
      </c>
      <c r="I559" s="7">
        <v>18</v>
      </c>
      <c r="J559" s="7">
        <v>1280.96</v>
      </c>
    </row>
    <row r="560" spans="1:10">
      <c r="A560" t="s">
        <v>1832</v>
      </c>
      <c r="B560" t="s">
        <v>1833</v>
      </c>
      <c r="C560" t="s">
        <v>75</v>
      </c>
      <c r="D560" t="s">
        <v>698</v>
      </c>
      <c r="E560" t="s">
        <v>90</v>
      </c>
      <c r="F560" s="2">
        <v>45254</v>
      </c>
      <c r="G560" t="s">
        <v>308</v>
      </c>
      <c r="H560">
        <v>15</v>
      </c>
      <c r="I560" s="7">
        <v>31</v>
      </c>
      <c r="J560" s="7">
        <v>2190.27</v>
      </c>
    </row>
    <row r="561" spans="1:10">
      <c r="A561" t="s">
        <v>1834</v>
      </c>
      <c r="B561" t="s">
        <v>1835</v>
      </c>
      <c r="C561" t="s">
        <v>75</v>
      </c>
      <c r="D561" t="s">
        <v>231</v>
      </c>
      <c r="E561" t="s">
        <v>63</v>
      </c>
      <c r="F561" s="1">
        <v>45470</v>
      </c>
      <c r="G561" t="s">
        <v>161</v>
      </c>
      <c r="H561">
        <v>5.2</v>
      </c>
      <c r="I561" s="7">
        <v>-5</v>
      </c>
      <c r="J561" s="7">
        <v>3428.69</v>
      </c>
    </row>
    <row r="562" spans="1:10">
      <c r="A562" t="s">
        <v>1836</v>
      </c>
      <c r="B562" t="s">
        <v>1837</v>
      </c>
      <c r="C562" t="s">
        <v>75</v>
      </c>
      <c r="D562" t="s">
        <v>106</v>
      </c>
      <c r="E562" t="s">
        <v>70</v>
      </c>
      <c r="F562" s="1">
        <v>45585</v>
      </c>
      <c r="G562" t="s">
        <v>77</v>
      </c>
      <c r="H562" t="s">
        <v>1838</v>
      </c>
      <c r="I562" s="7">
        <v>16</v>
      </c>
      <c r="J562" s="7">
        <v>1232.67</v>
      </c>
    </row>
    <row r="563" spans="1:10">
      <c r="A563" t="s">
        <v>1839</v>
      </c>
      <c r="B563" t="s">
        <v>1840</v>
      </c>
      <c r="C563" t="s">
        <v>80</v>
      </c>
      <c r="D563" t="s">
        <v>761</v>
      </c>
      <c r="E563" t="s">
        <v>70</v>
      </c>
      <c r="F563" s="2">
        <v>45286</v>
      </c>
      <c r="G563" t="s">
        <v>153</v>
      </c>
      <c r="H563">
        <v>14.3</v>
      </c>
      <c r="I563" s="7">
        <v>4</v>
      </c>
      <c r="J563" s="7">
        <v>4497.18</v>
      </c>
    </row>
    <row r="564" spans="1:10">
      <c r="A564" t="s">
        <v>1841</v>
      </c>
      <c r="B564" t="s">
        <v>1842</v>
      </c>
      <c r="C564" t="s">
        <v>61</v>
      </c>
      <c r="D564" t="s">
        <v>633</v>
      </c>
      <c r="E564" t="s">
        <v>102</v>
      </c>
      <c r="F564" t="s">
        <v>1843</v>
      </c>
      <c r="G564" t="s">
        <v>125</v>
      </c>
      <c r="H564">
        <v>62</v>
      </c>
      <c r="I564" s="7">
        <v>48</v>
      </c>
      <c r="J564" s="7">
        <v>4884.8500000000004</v>
      </c>
    </row>
    <row r="565" spans="1:10">
      <c r="A565" t="s">
        <v>1844</v>
      </c>
      <c r="B565" t="s">
        <v>1845</v>
      </c>
      <c r="C565" t="s">
        <v>75</v>
      </c>
      <c r="D565" t="s">
        <v>877</v>
      </c>
      <c r="E565" t="s">
        <v>102</v>
      </c>
      <c r="F565" t="s">
        <v>1846</v>
      </c>
      <c r="G565" t="s">
        <v>182</v>
      </c>
      <c r="H565" t="s">
        <v>138</v>
      </c>
      <c r="I565" s="7">
        <v>38</v>
      </c>
      <c r="J565" s="7">
        <v>4154.17</v>
      </c>
    </row>
    <row r="566" spans="1:10">
      <c r="A566" t="s">
        <v>1847</v>
      </c>
      <c r="B566" t="s">
        <v>1848</v>
      </c>
      <c r="C566" t="s">
        <v>68</v>
      </c>
      <c r="D566" t="s">
        <v>283</v>
      </c>
      <c r="E566" t="s">
        <v>63</v>
      </c>
      <c r="F566" s="1">
        <v>45294</v>
      </c>
      <c r="G566" t="s">
        <v>259</v>
      </c>
      <c r="H566" t="s">
        <v>1140</v>
      </c>
      <c r="I566" s="7">
        <v>26</v>
      </c>
      <c r="J566" s="7">
        <v>2288.35</v>
      </c>
    </row>
    <row r="567" spans="1:10">
      <c r="A567" t="s">
        <v>1849</v>
      </c>
      <c r="B567" t="s">
        <v>1850</v>
      </c>
      <c r="C567" t="s">
        <v>80</v>
      </c>
      <c r="D567" t="s">
        <v>76</v>
      </c>
      <c r="E567" t="s">
        <v>70</v>
      </c>
      <c r="F567" t="s">
        <v>1851</v>
      </c>
      <c r="G567" t="s">
        <v>92</v>
      </c>
      <c r="H567">
        <v>0.5</v>
      </c>
      <c r="I567" s="7">
        <v>28</v>
      </c>
      <c r="J567" s="7">
        <v>2263.4299999999998</v>
      </c>
    </row>
    <row r="568" spans="1:10">
      <c r="A568" t="s">
        <v>1852</v>
      </c>
      <c r="B568" t="s">
        <v>1853</v>
      </c>
      <c r="C568" t="s">
        <v>122</v>
      </c>
      <c r="D568" t="s">
        <v>359</v>
      </c>
      <c r="E568" t="s">
        <v>90</v>
      </c>
      <c r="F568" t="s">
        <v>1854</v>
      </c>
      <c r="G568" t="s">
        <v>411</v>
      </c>
      <c r="H568" t="s">
        <v>1855</v>
      </c>
      <c r="I568" s="7">
        <v>12</v>
      </c>
      <c r="J568" s="7">
        <v>1652.24</v>
      </c>
    </row>
    <row r="569" spans="1:10">
      <c r="A569" t="s">
        <v>1856</v>
      </c>
      <c r="B569" t="s">
        <v>1857</v>
      </c>
      <c r="C569" t="s">
        <v>122</v>
      </c>
      <c r="D569" t="s">
        <v>397</v>
      </c>
      <c r="E569" t="s">
        <v>70</v>
      </c>
      <c r="F569" s="1">
        <v>45200</v>
      </c>
      <c r="G569" t="s">
        <v>178</v>
      </c>
      <c r="H569">
        <v>22.4</v>
      </c>
      <c r="I569" s="7">
        <v>47</v>
      </c>
      <c r="J569" s="7">
        <v>1172.8499999999999</v>
      </c>
    </row>
    <row r="570" spans="1:10">
      <c r="A570" t="s">
        <v>1858</v>
      </c>
      <c r="B570" t="s">
        <v>1859</v>
      </c>
      <c r="C570" t="s">
        <v>80</v>
      </c>
      <c r="D570" t="s">
        <v>397</v>
      </c>
      <c r="E570" t="s">
        <v>70</v>
      </c>
      <c r="F570" s="1">
        <v>45104</v>
      </c>
      <c r="G570" t="s">
        <v>71</v>
      </c>
      <c r="H570" t="s">
        <v>1860</v>
      </c>
      <c r="I570" s="7">
        <v>23</v>
      </c>
      <c r="J570" s="7">
        <v>2875.01</v>
      </c>
    </row>
    <row r="571" spans="1:10">
      <c r="A571" t="s">
        <v>1861</v>
      </c>
      <c r="B571" t="s">
        <v>1862</v>
      </c>
      <c r="C571" t="s">
        <v>80</v>
      </c>
      <c r="D571" t="s">
        <v>337</v>
      </c>
      <c r="E571" t="s">
        <v>63</v>
      </c>
      <c r="F571" t="s">
        <v>1863</v>
      </c>
      <c r="G571" t="s">
        <v>166</v>
      </c>
      <c r="H571">
        <v>60</v>
      </c>
      <c r="I571" s="7">
        <v>21</v>
      </c>
      <c r="J571" s="7">
        <v>4638.33</v>
      </c>
    </row>
    <row r="572" spans="1:10">
      <c r="A572" t="s">
        <v>1864</v>
      </c>
      <c r="B572" t="s">
        <v>1865</v>
      </c>
      <c r="C572" t="s">
        <v>75</v>
      </c>
      <c r="D572" t="s">
        <v>311</v>
      </c>
      <c r="E572" t="s">
        <v>63</v>
      </c>
      <c r="F572" t="s">
        <v>1273</v>
      </c>
      <c r="G572" t="s">
        <v>259</v>
      </c>
      <c r="H572">
        <v>40.299999999999997</v>
      </c>
      <c r="I572" s="7">
        <v>17</v>
      </c>
      <c r="J572" s="7">
        <v>1624.59</v>
      </c>
    </row>
    <row r="573" spans="1:10">
      <c r="A573" t="s">
        <v>1866</v>
      </c>
      <c r="B573" t="s">
        <v>1867</v>
      </c>
      <c r="C573" t="s">
        <v>75</v>
      </c>
      <c r="D573" t="s">
        <v>556</v>
      </c>
      <c r="E573" t="s">
        <v>63</v>
      </c>
      <c r="F573" s="1">
        <v>45257</v>
      </c>
      <c r="G573" t="s">
        <v>143</v>
      </c>
      <c r="H573" t="s">
        <v>1868</v>
      </c>
      <c r="I573" s="7">
        <v>44</v>
      </c>
      <c r="J573" s="7">
        <v>3975.34</v>
      </c>
    </row>
    <row r="574" spans="1:10">
      <c r="A574" t="s">
        <v>1869</v>
      </c>
      <c r="B574" t="s">
        <v>1870</v>
      </c>
      <c r="C574" t="s">
        <v>75</v>
      </c>
      <c r="D574" t="s">
        <v>792</v>
      </c>
      <c r="E574" t="s">
        <v>90</v>
      </c>
      <c r="F574" s="1">
        <v>45199</v>
      </c>
      <c r="G574" t="s">
        <v>82</v>
      </c>
      <c r="H574">
        <v>20</v>
      </c>
      <c r="I574" s="7">
        <v>42</v>
      </c>
      <c r="J574" s="7">
        <v>4891.2700000000004</v>
      </c>
    </row>
    <row r="575" spans="1:10">
      <c r="A575" t="s">
        <v>1871</v>
      </c>
      <c r="B575" t="s">
        <v>1872</v>
      </c>
      <c r="C575" t="s">
        <v>61</v>
      </c>
      <c r="D575" t="s">
        <v>1149</v>
      </c>
      <c r="E575" t="s">
        <v>90</v>
      </c>
      <c r="F575" s="1">
        <v>45025</v>
      </c>
      <c r="G575" t="s">
        <v>77</v>
      </c>
      <c r="H575" t="s">
        <v>1873</v>
      </c>
      <c r="I575" s="7">
        <v>9</v>
      </c>
      <c r="J575" s="7">
        <v>1797.2</v>
      </c>
    </row>
    <row r="576" spans="1:10">
      <c r="A576" t="s">
        <v>1874</v>
      </c>
      <c r="B576" t="s">
        <v>1875</v>
      </c>
      <c r="C576" t="s">
        <v>61</v>
      </c>
      <c r="D576" t="s">
        <v>1876</v>
      </c>
      <c r="E576" t="s">
        <v>90</v>
      </c>
      <c r="F576" s="1">
        <v>45473</v>
      </c>
      <c r="G576" t="s">
        <v>182</v>
      </c>
      <c r="H576" t="s">
        <v>1201</v>
      </c>
      <c r="I576" s="7">
        <v>25</v>
      </c>
      <c r="J576" s="7">
        <v>4074.98</v>
      </c>
    </row>
    <row r="577" spans="1:10">
      <c r="A577" t="s">
        <v>1877</v>
      </c>
      <c r="B577" t="s">
        <v>1878</v>
      </c>
      <c r="C577" t="s">
        <v>122</v>
      </c>
      <c r="D577" t="s">
        <v>311</v>
      </c>
      <c r="E577" t="s">
        <v>102</v>
      </c>
      <c r="F577" s="2">
        <v>45637</v>
      </c>
      <c r="G577" t="s">
        <v>119</v>
      </c>
      <c r="H577">
        <v>12</v>
      </c>
      <c r="I577" s="7">
        <v>50</v>
      </c>
      <c r="J577" s="7">
        <v>3317.38</v>
      </c>
    </row>
    <row r="578" spans="1:10">
      <c r="A578" t="s">
        <v>1879</v>
      </c>
      <c r="B578" t="s">
        <v>1880</v>
      </c>
      <c r="C578" t="s">
        <v>75</v>
      </c>
      <c r="D578" t="s">
        <v>600</v>
      </c>
      <c r="E578" t="s">
        <v>70</v>
      </c>
      <c r="F578" t="s">
        <v>1881</v>
      </c>
      <c r="G578" t="s">
        <v>327</v>
      </c>
      <c r="H578">
        <v>26.7</v>
      </c>
      <c r="I578" s="7">
        <v>2</v>
      </c>
      <c r="J578" s="7">
        <v>1009.18</v>
      </c>
    </row>
    <row r="579" spans="1:10">
      <c r="A579" t="s">
        <v>1882</v>
      </c>
      <c r="B579" t="s">
        <v>1883</v>
      </c>
      <c r="C579" t="s">
        <v>80</v>
      </c>
      <c r="D579" t="s">
        <v>111</v>
      </c>
      <c r="E579" t="s">
        <v>70</v>
      </c>
      <c r="F579" s="1">
        <v>45135</v>
      </c>
      <c r="G579" t="s">
        <v>201</v>
      </c>
      <c r="H579" t="s">
        <v>1715</v>
      </c>
      <c r="I579" s="7">
        <v>18</v>
      </c>
      <c r="J579" s="7">
        <v>2747.57</v>
      </c>
    </row>
    <row r="580" spans="1:10">
      <c r="A580" t="s">
        <v>1884</v>
      </c>
      <c r="B580" t="s">
        <v>1885</v>
      </c>
      <c r="C580" t="s">
        <v>61</v>
      </c>
      <c r="D580" t="s">
        <v>129</v>
      </c>
      <c r="E580" t="s">
        <v>90</v>
      </c>
      <c r="F580" t="s">
        <v>1536</v>
      </c>
      <c r="G580" t="s">
        <v>327</v>
      </c>
      <c r="H580">
        <v>53</v>
      </c>
      <c r="I580" s="7">
        <v>30</v>
      </c>
      <c r="J580" s="7">
        <v>1184.75</v>
      </c>
    </row>
    <row r="581" spans="1:10">
      <c r="A581" t="s">
        <v>1886</v>
      </c>
      <c r="B581" t="s">
        <v>1887</v>
      </c>
      <c r="C581" t="s">
        <v>122</v>
      </c>
      <c r="D581" t="s">
        <v>76</v>
      </c>
      <c r="E581" t="s">
        <v>63</v>
      </c>
      <c r="F581" s="1">
        <v>45199</v>
      </c>
      <c r="G581" t="s">
        <v>460</v>
      </c>
      <c r="H581" t="s">
        <v>287</v>
      </c>
      <c r="I581" s="7">
        <v>37</v>
      </c>
      <c r="J581" s="7">
        <v>2317.67</v>
      </c>
    </row>
    <row r="582" spans="1:10">
      <c r="A582" t="s">
        <v>1888</v>
      </c>
      <c r="B582" t="s">
        <v>1889</v>
      </c>
      <c r="C582" t="s">
        <v>122</v>
      </c>
      <c r="D582" t="s">
        <v>96</v>
      </c>
      <c r="E582" t="s">
        <v>90</v>
      </c>
      <c r="F582" t="s">
        <v>1890</v>
      </c>
      <c r="G582" t="s">
        <v>92</v>
      </c>
      <c r="H582" t="s">
        <v>1891</v>
      </c>
      <c r="I582" s="7">
        <v>28</v>
      </c>
      <c r="J582" s="7">
        <v>4108.3900000000003</v>
      </c>
    </row>
    <row r="583" spans="1:10">
      <c r="A583" t="s">
        <v>1892</v>
      </c>
      <c r="B583" t="s">
        <v>1893</v>
      </c>
      <c r="C583" t="s">
        <v>80</v>
      </c>
      <c r="D583" t="s">
        <v>129</v>
      </c>
      <c r="E583" t="s">
        <v>63</v>
      </c>
      <c r="F583" t="s">
        <v>1894</v>
      </c>
      <c r="G583" t="s">
        <v>728</v>
      </c>
      <c r="H583" t="s">
        <v>1895</v>
      </c>
      <c r="I583" s="7" t="s">
        <v>1275</v>
      </c>
      <c r="J583" s="7">
        <v>1565.72</v>
      </c>
    </row>
    <row r="584" spans="1:10">
      <c r="A584" t="s">
        <v>1896</v>
      </c>
      <c r="B584" t="s">
        <v>1897</v>
      </c>
      <c r="C584" t="s">
        <v>61</v>
      </c>
      <c r="D584" t="s">
        <v>1035</v>
      </c>
      <c r="E584" t="s">
        <v>90</v>
      </c>
      <c r="F584" s="2">
        <v>45608</v>
      </c>
      <c r="G584" t="s">
        <v>250</v>
      </c>
      <c r="H584">
        <v>66</v>
      </c>
      <c r="I584" s="7">
        <v>10</v>
      </c>
      <c r="J584" s="7">
        <v>1004.69</v>
      </c>
    </row>
    <row r="585" spans="1:10">
      <c r="A585" t="s">
        <v>1898</v>
      </c>
      <c r="B585" t="s">
        <v>1899</v>
      </c>
      <c r="C585" t="s">
        <v>68</v>
      </c>
      <c r="D585" t="s">
        <v>469</v>
      </c>
      <c r="E585" t="s">
        <v>102</v>
      </c>
      <c r="F585" t="s">
        <v>1900</v>
      </c>
      <c r="G585" t="s">
        <v>71</v>
      </c>
      <c r="H585" t="s">
        <v>1901</v>
      </c>
      <c r="I585" s="7">
        <v>3</v>
      </c>
      <c r="J585" s="7">
        <v>2333.64</v>
      </c>
    </row>
    <row r="586" spans="1:10">
      <c r="A586" t="s">
        <v>1902</v>
      </c>
      <c r="B586" t="s">
        <v>1903</v>
      </c>
      <c r="C586" t="s">
        <v>68</v>
      </c>
      <c r="D586" t="s">
        <v>454</v>
      </c>
      <c r="E586" t="s">
        <v>90</v>
      </c>
      <c r="F586" t="s">
        <v>1904</v>
      </c>
      <c r="G586" t="s">
        <v>236</v>
      </c>
      <c r="H586" t="s">
        <v>1905</v>
      </c>
      <c r="I586" s="7">
        <v>26</v>
      </c>
      <c r="J586" s="7">
        <v>1268.0899999999999</v>
      </c>
    </row>
    <row r="587" spans="1:10">
      <c r="A587" t="s">
        <v>1906</v>
      </c>
      <c r="B587" t="s">
        <v>1907</v>
      </c>
      <c r="C587" t="s">
        <v>122</v>
      </c>
      <c r="D587" t="s">
        <v>464</v>
      </c>
      <c r="E587" t="s">
        <v>70</v>
      </c>
      <c r="F587" t="s">
        <v>1908</v>
      </c>
      <c r="G587" t="s">
        <v>113</v>
      </c>
      <c r="H587" t="s">
        <v>1909</v>
      </c>
      <c r="I587" s="7">
        <v>10</v>
      </c>
      <c r="J587" s="7">
        <v>1276.8900000000001</v>
      </c>
    </row>
    <row r="588" spans="1:10">
      <c r="A588" t="s">
        <v>1910</v>
      </c>
      <c r="B588" t="s">
        <v>1911</v>
      </c>
      <c r="C588" t="s">
        <v>122</v>
      </c>
      <c r="D588" t="s">
        <v>1035</v>
      </c>
      <c r="E588" t="s">
        <v>102</v>
      </c>
      <c r="F588" t="s">
        <v>1912</v>
      </c>
      <c r="G588" t="s">
        <v>119</v>
      </c>
      <c r="H588">
        <v>48.9</v>
      </c>
      <c r="I588" s="7">
        <v>26</v>
      </c>
      <c r="J588" s="7">
        <v>2235.17</v>
      </c>
    </row>
    <row r="589" spans="1:10">
      <c r="A589" t="s">
        <v>1913</v>
      </c>
      <c r="B589" t="s">
        <v>1914</v>
      </c>
      <c r="C589" t="s">
        <v>80</v>
      </c>
      <c r="D589" t="s">
        <v>81</v>
      </c>
      <c r="E589" t="s">
        <v>90</v>
      </c>
      <c r="F589" s="2">
        <v>45177</v>
      </c>
      <c r="G589" t="s">
        <v>97</v>
      </c>
      <c r="H589">
        <v>19.600000000000001</v>
      </c>
      <c r="I589" s="7">
        <v>42</v>
      </c>
      <c r="J589" s="7">
        <v>1680.64</v>
      </c>
    </row>
    <row r="590" spans="1:10">
      <c r="A590" t="s">
        <v>1915</v>
      </c>
      <c r="B590" t="s">
        <v>1916</v>
      </c>
      <c r="C590" t="s">
        <v>75</v>
      </c>
      <c r="D590" t="s">
        <v>457</v>
      </c>
      <c r="E590" t="s">
        <v>102</v>
      </c>
      <c r="F590" s="1">
        <v>45020</v>
      </c>
      <c r="G590" t="s">
        <v>125</v>
      </c>
      <c r="H590">
        <v>22</v>
      </c>
      <c r="I590" s="7">
        <v>15</v>
      </c>
      <c r="J590" s="7">
        <v>2064.25</v>
      </c>
    </row>
    <row r="591" spans="1:10">
      <c r="A591" t="s">
        <v>1917</v>
      </c>
      <c r="B591" t="s">
        <v>1918</v>
      </c>
      <c r="C591" t="s">
        <v>61</v>
      </c>
      <c r="D591" t="s">
        <v>698</v>
      </c>
      <c r="E591" t="s">
        <v>63</v>
      </c>
      <c r="F591" t="s">
        <v>1919</v>
      </c>
      <c r="G591" t="s">
        <v>201</v>
      </c>
      <c r="H591" t="s">
        <v>1095</v>
      </c>
      <c r="I591" s="7" t="s">
        <v>1920</v>
      </c>
      <c r="J591" s="7">
        <v>4453.18</v>
      </c>
    </row>
    <row r="592" spans="1:10">
      <c r="A592" t="s">
        <v>1921</v>
      </c>
      <c r="B592" t="s">
        <v>1922</v>
      </c>
      <c r="C592" t="s">
        <v>80</v>
      </c>
      <c r="D592" t="s">
        <v>85</v>
      </c>
      <c r="E592" t="s">
        <v>102</v>
      </c>
      <c r="F592" t="s">
        <v>1923</v>
      </c>
      <c r="G592" t="s">
        <v>71</v>
      </c>
      <c r="H592" t="s">
        <v>1924</v>
      </c>
      <c r="I592" s="7">
        <v>31</v>
      </c>
      <c r="J592" s="7">
        <v>3381.7</v>
      </c>
    </row>
    <row r="593" spans="1:10">
      <c r="A593" t="s">
        <v>1925</v>
      </c>
      <c r="B593" t="s">
        <v>1926</v>
      </c>
      <c r="C593" t="s">
        <v>122</v>
      </c>
      <c r="D593" t="s">
        <v>600</v>
      </c>
      <c r="E593" t="s">
        <v>70</v>
      </c>
      <c r="F593" s="1">
        <v>45400</v>
      </c>
      <c r="G593" t="s">
        <v>64</v>
      </c>
      <c r="H593" t="s">
        <v>1927</v>
      </c>
      <c r="I593" s="7">
        <v>48</v>
      </c>
      <c r="J593" s="7">
        <v>3989.57</v>
      </c>
    </row>
    <row r="594" spans="1:10">
      <c r="A594" t="s">
        <v>1928</v>
      </c>
      <c r="B594" t="s">
        <v>1929</v>
      </c>
      <c r="C594" t="s">
        <v>61</v>
      </c>
      <c r="D594" t="s">
        <v>397</v>
      </c>
      <c r="E594" t="s">
        <v>90</v>
      </c>
      <c r="F594" s="1">
        <v>44943</v>
      </c>
      <c r="G594" t="s">
        <v>103</v>
      </c>
      <c r="H594">
        <v>34.6</v>
      </c>
      <c r="I594" s="7">
        <v>28</v>
      </c>
      <c r="J594" s="7">
        <v>1125.27</v>
      </c>
    </row>
    <row r="595" spans="1:10">
      <c r="A595" t="s">
        <v>1930</v>
      </c>
      <c r="B595" t="s">
        <v>1931</v>
      </c>
      <c r="C595" t="s">
        <v>75</v>
      </c>
      <c r="D595" t="s">
        <v>76</v>
      </c>
      <c r="E595" t="s">
        <v>90</v>
      </c>
      <c r="F595" s="1">
        <v>45422</v>
      </c>
      <c r="G595" t="s">
        <v>314</v>
      </c>
      <c r="H595" t="s">
        <v>1932</v>
      </c>
      <c r="I595" s="7" t="s">
        <v>1933</v>
      </c>
      <c r="J595" s="7">
        <v>2193.27</v>
      </c>
    </row>
    <row r="596" spans="1:10">
      <c r="A596" t="s">
        <v>1934</v>
      </c>
      <c r="B596" t="s">
        <v>1935</v>
      </c>
      <c r="C596" t="s">
        <v>61</v>
      </c>
      <c r="D596" t="s">
        <v>363</v>
      </c>
      <c r="E596" t="s">
        <v>90</v>
      </c>
      <c r="F596" s="1">
        <v>45078</v>
      </c>
      <c r="G596" t="s">
        <v>113</v>
      </c>
      <c r="H596" t="s">
        <v>1936</v>
      </c>
      <c r="I596" s="7">
        <v>9</v>
      </c>
      <c r="J596" s="7">
        <v>4834.0600000000004</v>
      </c>
    </row>
    <row r="597" spans="1:10">
      <c r="A597" t="s">
        <v>1937</v>
      </c>
      <c r="B597" t="s">
        <v>1938</v>
      </c>
      <c r="C597" t="s">
        <v>75</v>
      </c>
      <c r="D597" t="s">
        <v>600</v>
      </c>
      <c r="E597" t="s">
        <v>63</v>
      </c>
      <c r="F597" s="2">
        <v>44980</v>
      </c>
      <c r="G597" t="s">
        <v>143</v>
      </c>
      <c r="H597" t="s">
        <v>1939</v>
      </c>
      <c r="I597" s="7">
        <v>9</v>
      </c>
      <c r="J597" s="7">
        <v>2459.83</v>
      </c>
    </row>
    <row r="598" spans="1:10">
      <c r="A598" t="s">
        <v>1940</v>
      </c>
      <c r="B598" t="s">
        <v>1941</v>
      </c>
      <c r="C598" t="s">
        <v>68</v>
      </c>
      <c r="D598" t="s">
        <v>1214</v>
      </c>
      <c r="E598" t="s">
        <v>90</v>
      </c>
      <c r="F598" t="s">
        <v>1942</v>
      </c>
      <c r="G598" t="s">
        <v>153</v>
      </c>
      <c r="H598" t="s">
        <v>1943</v>
      </c>
      <c r="I598" s="7">
        <v>14</v>
      </c>
      <c r="J598" s="7">
        <v>3947.91</v>
      </c>
    </row>
    <row r="599" spans="1:10">
      <c r="A599" t="s">
        <v>1944</v>
      </c>
      <c r="B599" t="s">
        <v>1945</v>
      </c>
      <c r="C599" t="s">
        <v>122</v>
      </c>
      <c r="D599" t="s">
        <v>404</v>
      </c>
      <c r="E599" t="s">
        <v>90</v>
      </c>
      <c r="F599" s="1">
        <v>45349</v>
      </c>
      <c r="G599" t="s">
        <v>182</v>
      </c>
      <c r="H599" t="s">
        <v>1946</v>
      </c>
      <c r="I599" s="7">
        <v>34</v>
      </c>
      <c r="J599" s="7">
        <v>2254.14</v>
      </c>
    </row>
    <row r="600" spans="1:10">
      <c r="A600" t="s">
        <v>1947</v>
      </c>
      <c r="B600" t="s">
        <v>1948</v>
      </c>
      <c r="C600" t="s">
        <v>61</v>
      </c>
      <c r="D600" t="s">
        <v>96</v>
      </c>
      <c r="E600" t="s">
        <v>63</v>
      </c>
      <c r="F600" s="1">
        <v>45472</v>
      </c>
      <c r="G600" t="s">
        <v>64</v>
      </c>
      <c r="H600" t="s">
        <v>1949</v>
      </c>
      <c r="I600" s="7">
        <v>50</v>
      </c>
      <c r="J600" s="7">
        <v>4118.5</v>
      </c>
    </row>
    <row r="601" spans="1:10">
      <c r="A601" t="s">
        <v>1950</v>
      </c>
      <c r="B601" t="s">
        <v>1951</v>
      </c>
      <c r="C601" t="s">
        <v>61</v>
      </c>
      <c r="D601" t="s">
        <v>129</v>
      </c>
      <c r="E601" t="s">
        <v>63</v>
      </c>
      <c r="F601" s="1">
        <v>45067</v>
      </c>
      <c r="G601" t="s">
        <v>82</v>
      </c>
      <c r="H601" t="s">
        <v>1952</v>
      </c>
      <c r="I601" s="7">
        <v>31</v>
      </c>
      <c r="J601" s="7">
        <v>1032.6199999999999</v>
      </c>
    </row>
    <row r="602" spans="1:10">
      <c r="A602" t="s">
        <v>1953</v>
      </c>
      <c r="B602" t="s">
        <v>1954</v>
      </c>
      <c r="C602" t="s">
        <v>68</v>
      </c>
      <c r="D602" t="s">
        <v>147</v>
      </c>
      <c r="E602" t="s">
        <v>90</v>
      </c>
      <c r="F602" t="s">
        <v>1955</v>
      </c>
      <c r="G602" t="s">
        <v>213</v>
      </c>
      <c r="H602" t="s">
        <v>188</v>
      </c>
      <c r="I602" s="7">
        <v>6</v>
      </c>
      <c r="J602" s="7">
        <v>4917.08</v>
      </c>
    </row>
    <row r="603" spans="1:10">
      <c r="A603" t="s">
        <v>1956</v>
      </c>
      <c r="B603" t="s">
        <v>1957</v>
      </c>
      <c r="C603" t="s">
        <v>75</v>
      </c>
      <c r="D603" t="s">
        <v>877</v>
      </c>
      <c r="E603" t="s">
        <v>63</v>
      </c>
      <c r="F603" s="1">
        <v>45541</v>
      </c>
      <c r="G603" t="s">
        <v>187</v>
      </c>
      <c r="H603" t="s">
        <v>1958</v>
      </c>
      <c r="I603" s="7">
        <v>29</v>
      </c>
      <c r="J603" s="7">
        <v>3720.55</v>
      </c>
    </row>
    <row r="604" spans="1:10">
      <c r="A604" t="s">
        <v>1959</v>
      </c>
      <c r="B604" t="s">
        <v>1960</v>
      </c>
      <c r="C604" t="s">
        <v>68</v>
      </c>
      <c r="D604" t="s">
        <v>346</v>
      </c>
      <c r="E604" t="s">
        <v>63</v>
      </c>
      <c r="F604" t="s">
        <v>1961</v>
      </c>
      <c r="G604" t="s">
        <v>161</v>
      </c>
      <c r="H604">
        <v>52.1</v>
      </c>
      <c r="I604" s="7">
        <v>16</v>
      </c>
      <c r="J604" s="7">
        <v>4234.6499999999996</v>
      </c>
    </row>
    <row r="605" spans="1:10">
      <c r="A605" t="s">
        <v>1962</v>
      </c>
      <c r="B605" t="s">
        <v>1963</v>
      </c>
      <c r="C605" t="s">
        <v>80</v>
      </c>
      <c r="D605" t="s">
        <v>293</v>
      </c>
      <c r="E605" t="s">
        <v>102</v>
      </c>
      <c r="F605" t="s">
        <v>1964</v>
      </c>
      <c r="G605" t="s">
        <v>161</v>
      </c>
      <c r="H605" t="s">
        <v>1965</v>
      </c>
      <c r="I605" s="7">
        <v>39</v>
      </c>
      <c r="J605" s="7">
        <v>4934.58</v>
      </c>
    </row>
    <row r="606" spans="1:10">
      <c r="A606" t="s">
        <v>1966</v>
      </c>
      <c r="B606" t="s">
        <v>1967</v>
      </c>
      <c r="C606" t="s">
        <v>80</v>
      </c>
      <c r="D606" t="s">
        <v>359</v>
      </c>
      <c r="E606" t="s">
        <v>70</v>
      </c>
      <c r="F606" s="1">
        <v>44978</v>
      </c>
      <c r="G606" t="s">
        <v>327</v>
      </c>
      <c r="H606">
        <v>6</v>
      </c>
      <c r="I606" s="7">
        <v>29</v>
      </c>
      <c r="J606" s="7">
        <v>4017.27</v>
      </c>
    </row>
    <row r="607" spans="1:10">
      <c r="A607" t="s">
        <v>1968</v>
      </c>
      <c r="B607" t="s">
        <v>1969</v>
      </c>
      <c r="C607" t="s">
        <v>122</v>
      </c>
      <c r="D607" t="s">
        <v>877</v>
      </c>
      <c r="E607" t="s">
        <v>63</v>
      </c>
      <c r="F607" t="s">
        <v>1970</v>
      </c>
      <c r="G607" t="s">
        <v>125</v>
      </c>
      <c r="H607" t="s">
        <v>1971</v>
      </c>
      <c r="I607" s="7">
        <v>38</v>
      </c>
      <c r="J607" s="7">
        <v>3365.03</v>
      </c>
    </row>
    <row r="608" spans="1:10">
      <c r="A608" t="s">
        <v>1972</v>
      </c>
      <c r="B608" t="s">
        <v>1973</v>
      </c>
      <c r="C608" t="s">
        <v>61</v>
      </c>
      <c r="D608" t="s">
        <v>123</v>
      </c>
      <c r="E608" t="s">
        <v>90</v>
      </c>
      <c r="F608" t="s">
        <v>1974</v>
      </c>
      <c r="G608" t="s">
        <v>411</v>
      </c>
      <c r="H608">
        <v>62.1</v>
      </c>
      <c r="I608" s="7">
        <v>17</v>
      </c>
      <c r="J608" s="7">
        <v>1989.56</v>
      </c>
    </row>
    <row r="609" spans="1:10">
      <c r="A609" t="s">
        <v>1975</v>
      </c>
      <c r="B609" t="s">
        <v>1976</v>
      </c>
      <c r="C609" t="s">
        <v>61</v>
      </c>
      <c r="D609" t="s">
        <v>311</v>
      </c>
      <c r="E609" t="s">
        <v>63</v>
      </c>
      <c r="F609" s="1">
        <v>45630</v>
      </c>
      <c r="G609" t="s">
        <v>97</v>
      </c>
      <c r="H609">
        <v>40.6</v>
      </c>
      <c r="I609" s="7">
        <v>43</v>
      </c>
      <c r="J609" s="7">
        <v>1292.69</v>
      </c>
    </row>
    <row r="610" spans="1:10">
      <c r="A610" t="s">
        <v>1977</v>
      </c>
      <c r="B610" t="s">
        <v>1978</v>
      </c>
      <c r="C610" t="s">
        <v>61</v>
      </c>
      <c r="D610" t="s">
        <v>133</v>
      </c>
      <c r="E610" t="s">
        <v>90</v>
      </c>
      <c r="F610" s="1">
        <v>45474</v>
      </c>
      <c r="G610" t="s">
        <v>77</v>
      </c>
      <c r="H610">
        <v>47</v>
      </c>
      <c r="I610" s="7">
        <v>4</v>
      </c>
      <c r="J610" s="7">
        <v>2089.52</v>
      </c>
    </row>
    <row r="611" spans="1:10">
      <c r="A611" t="s">
        <v>1979</v>
      </c>
      <c r="B611" t="s">
        <v>1980</v>
      </c>
      <c r="C611" t="s">
        <v>68</v>
      </c>
      <c r="D611" t="s">
        <v>633</v>
      </c>
      <c r="E611" t="s">
        <v>70</v>
      </c>
      <c r="F611" s="1">
        <v>44999</v>
      </c>
      <c r="G611" t="s">
        <v>178</v>
      </c>
      <c r="H611" t="s">
        <v>1715</v>
      </c>
      <c r="I611" s="7">
        <v>-5</v>
      </c>
      <c r="J611" s="7">
        <v>1972.24</v>
      </c>
    </row>
    <row r="612" spans="1:10">
      <c r="A612" t="s">
        <v>1981</v>
      </c>
      <c r="B612" t="s">
        <v>1982</v>
      </c>
      <c r="C612" t="s">
        <v>75</v>
      </c>
      <c r="D612" t="s">
        <v>1009</v>
      </c>
      <c r="E612" t="s">
        <v>90</v>
      </c>
      <c r="F612" t="s">
        <v>451</v>
      </c>
      <c r="G612" t="s">
        <v>259</v>
      </c>
      <c r="H612">
        <v>7.7</v>
      </c>
      <c r="I612" s="7">
        <v>29</v>
      </c>
      <c r="J612" s="7">
        <v>1181.5999999999999</v>
      </c>
    </row>
    <row r="613" spans="1:10">
      <c r="A613" t="s">
        <v>1983</v>
      </c>
      <c r="B613" t="s">
        <v>1984</v>
      </c>
      <c r="C613" t="s">
        <v>80</v>
      </c>
      <c r="D613" t="s">
        <v>374</v>
      </c>
      <c r="E613" t="s">
        <v>90</v>
      </c>
      <c r="F613" s="1">
        <v>45601</v>
      </c>
      <c r="G613" t="s">
        <v>411</v>
      </c>
      <c r="H613" t="s">
        <v>1985</v>
      </c>
      <c r="I613" s="7">
        <v>42</v>
      </c>
      <c r="J613" s="7">
        <v>3793.25</v>
      </c>
    </row>
    <row r="614" spans="1:10">
      <c r="A614" t="s">
        <v>1986</v>
      </c>
      <c r="B614" t="s">
        <v>1987</v>
      </c>
      <c r="C614" t="s">
        <v>61</v>
      </c>
      <c r="D614" t="s">
        <v>283</v>
      </c>
      <c r="E614" t="s">
        <v>70</v>
      </c>
      <c r="F614" s="2">
        <v>45417</v>
      </c>
      <c r="G614" t="s">
        <v>728</v>
      </c>
      <c r="H614" t="s">
        <v>1988</v>
      </c>
      <c r="I614" s="7">
        <v>50</v>
      </c>
      <c r="J614" s="7">
        <v>1329.81</v>
      </c>
    </row>
    <row r="615" spans="1:10">
      <c r="A615" t="s">
        <v>1989</v>
      </c>
      <c r="B615" t="s">
        <v>1990</v>
      </c>
      <c r="C615" t="s">
        <v>68</v>
      </c>
      <c r="D615" t="s">
        <v>254</v>
      </c>
      <c r="E615" t="s">
        <v>90</v>
      </c>
      <c r="F615" s="1">
        <v>45355</v>
      </c>
      <c r="G615" t="s">
        <v>187</v>
      </c>
      <c r="H615">
        <v>13</v>
      </c>
      <c r="I615" s="7">
        <v>42</v>
      </c>
      <c r="J615" s="7">
        <v>3366.7</v>
      </c>
    </row>
    <row r="616" spans="1:10">
      <c r="A616" t="s">
        <v>1991</v>
      </c>
      <c r="B616" t="s">
        <v>1992</v>
      </c>
      <c r="C616" t="s">
        <v>122</v>
      </c>
      <c r="D616" t="s">
        <v>111</v>
      </c>
      <c r="E616" t="s">
        <v>63</v>
      </c>
      <c r="F616" s="1">
        <v>45413</v>
      </c>
      <c r="G616" t="s">
        <v>153</v>
      </c>
      <c r="H616" t="s">
        <v>217</v>
      </c>
      <c r="I616" s="7">
        <v>10</v>
      </c>
      <c r="J616" s="7">
        <v>1714.17</v>
      </c>
    </row>
    <row r="617" spans="1:10">
      <c r="A617" t="s">
        <v>1993</v>
      </c>
      <c r="B617" t="s">
        <v>1994</v>
      </c>
      <c r="C617" t="s">
        <v>122</v>
      </c>
      <c r="D617" t="s">
        <v>457</v>
      </c>
      <c r="E617" t="s">
        <v>90</v>
      </c>
      <c r="F617" s="1">
        <v>45383</v>
      </c>
      <c r="G617" t="s">
        <v>82</v>
      </c>
      <c r="H617">
        <v>49</v>
      </c>
      <c r="I617" s="7">
        <v>23</v>
      </c>
      <c r="J617" s="7">
        <v>1845.22</v>
      </c>
    </row>
    <row r="618" spans="1:10">
      <c r="A618" t="s">
        <v>1995</v>
      </c>
      <c r="B618" t="s">
        <v>1996</v>
      </c>
      <c r="C618" t="s">
        <v>75</v>
      </c>
      <c r="D618" t="s">
        <v>524</v>
      </c>
      <c r="E618" t="s">
        <v>102</v>
      </c>
      <c r="F618" t="s">
        <v>1997</v>
      </c>
      <c r="G618" t="s">
        <v>143</v>
      </c>
      <c r="H618" t="s">
        <v>1998</v>
      </c>
      <c r="I618" s="7">
        <v>25</v>
      </c>
      <c r="J618" s="7">
        <v>4417.18</v>
      </c>
    </row>
    <row r="619" spans="1:10">
      <c r="A619" t="s">
        <v>1999</v>
      </c>
      <c r="B619" t="s">
        <v>2000</v>
      </c>
      <c r="C619" t="s">
        <v>122</v>
      </c>
      <c r="D619" t="s">
        <v>761</v>
      </c>
      <c r="E619" t="s">
        <v>70</v>
      </c>
      <c r="F619" s="1">
        <v>45260</v>
      </c>
      <c r="G619" t="s">
        <v>250</v>
      </c>
      <c r="H619" t="s">
        <v>144</v>
      </c>
      <c r="I619" s="7">
        <v>4</v>
      </c>
      <c r="J619" s="7">
        <v>1730.7</v>
      </c>
    </row>
    <row r="620" spans="1:10">
      <c r="A620" t="s">
        <v>2001</v>
      </c>
      <c r="B620" t="s">
        <v>2002</v>
      </c>
      <c r="C620" t="s">
        <v>122</v>
      </c>
      <c r="D620" t="s">
        <v>1084</v>
      </c>
      <c r="E620" t="s">
        <v>70</v>
      </c>
      <c r="F620" s="1">
        <v>45294</v>
      </c>
      <c r="G620" t="s">
        <v>178</v>
      </c>
      <c r="H620" t="s">
        <v>718</v>
      </c>
      <c r="I620" s="7">
        <v>3</v>
      </c>
      <c r="J620" s="7">
        <v>3052.48</v>
      </c>
    </row>
    <row r="621" spans="1:10">
      <c r="A621" t="s">
        <v>2003</v>
      </c>
      <c r="B621" t="s">
        <v>2004</v>
      </c>
      <c r="C621" t="s">
        <v>80</v>
      </c>
      <c r="D621" t="s">
        <v>1084</v>
      </c>
      <c r="E621" t="s">
        <v>102</v>
      </c>
      <c r="F621" s="2">
        <v>44935</v>
      </c>
      <c r="G621" t="s">
        <v>134</v>
      </c>
      <c r="H621" t="s">
        <v>959</v>
      </c>
      <c r="I621" s="7">
        <v>32</v>
      </c>
      <c r="J621" s="7">
        <v>1368.9</v>
      </c>
    </row>
    <row r="622" spans="1:10">
      <c r="A622" t="s">
        <v>2005</v>
      </c>
      <c r="B622" t="s">
        <v>2006</v>
      </c>
      <c r="C622" t="s">
        <v>75</v>
      </c>
      <c r="D622" t="s">
        <v>274</v>
      </c>
      <c r="E622" t="s">
        <v>90</v>
      </c>
      <c r="F622" s="1">
        <v>45442</v>
      </c>
      <c r="G622" t="s">
        <v>213</v>
      </c>
      <c r="H622" t="s">
        <v>330</v>
      </c>
      <c r="I622" s="7">
        <v>36</v>
      </c>
      <c r="J622" s="7">
        <v>1794.84</v>
      </c>
    </row>
    <row r="623" spans="1:10">
      <c r="A623" t="s">
        <v>2007</v>
      </c>
      <c r="B623" t="s">
        <v>2008</v>
      </c>
      <c r="C623" t="s">
        <v>80</v>
      </c>
      <c r="D623" t="s">
        <v>585</v>
      </c>
      <c r="E623" t="s">
        <v>102</v>
      </c>
      <c r="F623" t="s">
        <v>2009</v>
      </c>
      <c r="G623" t="s">
        <v>460</v>
      </c>
      <c r="H623" t="s">
        <v>887</v>
      </c>
      <c r="I623" s="7">
        <v>42</v>
      </c>
      <c r="J623" s="7">
        <v>2443.29</v>
      </c>
    </row>
    <row r="624" spans="1:10">
      <c r="A624" t="s">
        <v>2010</v>
      </c>
      <c r="B624" t="s">
        <v>2011</v>
      </c>
      <c r="C624" t="s">
        <v>61</v>
      </c>
      <c r="D624" t="s">
        <v>477</v>
      </c>
      <c r="E624" t="s">
        <v>63</v>
      </c>
      <c r="F624" s="1">
        <v>45276</v>
      </c>
      <c r="G624" t="s">
        <v>134</v>
      </c>
      <c r="H624" t="s">
        <v>1095</v>
      </c>
      <c r="I624" s="7">
        <v>44</v>
      </c>
      <c r="J624" s="7">
        <v>1058.69</v>
      </c>
    </row>
    <row r="625" spans="1:10">
      <c r="A625" t="s">
        <v>2012</v>
      </c>
      <c r="B625" t="s">
        <v>2013</v>
      </c>
      <c r="C625" t="s">
        <v>68</v>
      </c>
      <c r="D625" t="s">
        <v>1035</v>
      </c>
      <c r="E625" t="s">
        <v>70</v>
      </c>
      <c r="F625" t="s">
        <v>2014</v>
      </c>
      <c r="G625" t="s">
        <v>201</v>
      </c>
      <c r="H625">
        <v>54</v>
      </c>
      <c r="I625" s="7">
        <v>8</v>
      </c>
      <c r="J625" s="7">
        <v>4776.97</v>
      </c>
    </row>
    <row r="626" spans="1:10">
      <c r="A626" t="s">
        <v>2015</v>
      </c>
      <c r="B626" t="s">
        <v>2016</v>
      </c>
      <c r="C626" t="s">
        <v>61</v>
      </c>
      <c r="D626" t="s">
        <v>1149</v>
      </c>
      <c r="E626" t="s">
        <v>102</v>
      </c>
      <c r="F626" s="1">
        <v>45156</v>
      </c>
      <c r="G626" t="s">
        <v>97</v>
      </c>
      <c r="H626">
        <v>71.2</v>
      </c>
      <c r="I626" s="7">
        <v>43</v>
      </c>
      <c r="J626" s="7">
        <v>4383.43</v>
      </c>
    </row>
    <row r="627" spans="1:10">
      <c r="A627" t="s">
        <v>2017</v>
      </c>
      <c r="B627" t="s">
        <v>2018</v>
      </c>
      <c r="C627" t="s">
        <v>80</v>
      </c>
      <c r="D627" t="s">
        <v>1725</v>
      </c>
      <c r="E627" t="s">
        <v>70</v>
      </c>
      <c r="F627" s="1">
        <v>45313</v>
      </c>
      <c r="G627" t="s">
        <v>77</v>
      </c>
      <c r="H627" t="s">
        <v>887</v>
      </c>
      <c r="I627" s="7">
        <v>10</v>
      </c>
      <c r="J627" s="7">
        <v>2687.76</v>
      </c>
    </row>
    <row r="628" spans="1:10">
      <c r="A628" t="s">
        <v>2019</v>
      </c>
      <c r="B628" t="s">
        <v>2020</v>
      </c>
      <c r="C628" t="s">
        <v>75</v>
      </c>
      <c r="D628" t="s">
        <v>111</v>
      </c>
      <c r="E628" t="s">
        <v>70</v>
      </c>
      <c r="F628" s="1">
        <v>45320</v>
      </c>
      <c r="G628" t="s">
        <v>173</v>
      </c>
      <c r="H628" t="s">
        <v>474</v>
      </c>
      <c r="I628" s="7" t="s">
        <v>232</v>
      </c>
      <c r="J628" s="7">
        <v>4070.86</v>
      </c>
    </row>
    <row r="629" spans="1:10">
      <c r="A629" t="s">
        <v>2021</v>
      </c>
      <c r="B629" t="s">
        <v>2022</v>
      </c>
      <c r="C629" t="s">
        <v>122</v>
      </c>
      <c r="D629" t="s">
        <v>152</v>
      </c>
      <c r="E629" t="s">
        <v>90</v>
      </c>
      <c r="F629" s="1">
        <v>45571</v>
      </c>
      <c r="G629" t="s">
        <v>161</v>
      </c>
      <c r="H629">
        <v>48</v>
      </c>
      <c r="I629" s="7">
        <v>24</v>
      </c>
      <c r="J629" s="7">
        <v>2383.91</v>
      </c>
    </row>
    <row r="630" spans="1:10">
      <c r="A630" t="s">
        <v>2023</v>
      </c>
      <c r="B630" t="s">
        <v>2024</v>
      </c>
      <c r="C630" t="s">
        <v>75</v>
      </c>
      <c r="D630" t="s">
        <v>142</v>
      </c>
      <c r="E630" t="s">
        <v>70</v>
      </c>
      <c r="F630" t="s">
        <v>2025</v>
      </c>
      <c r="G630" t="s">
        <v>119</v>
      </c>
      <c r="H630" t="s">
        <v>251</v>
      </c>
      <c r="I630" s="7">
        <v>5</v>
      </c>
      <c r="J630" s="7">
        <v>1160.5899999999999</v>
      </c>
    </row>
    <row r="631" spans="1:10">
      <c r="A631" t="s">
        <v>2026</v>
      </c>
      <c r="B631" t="s">
        <v>2027</v>
      </c>
      <c r="C631" t="s">
        <v>80</v>
      </c>
      <c r="D631" t="s">
        <v>359</v>
      </c>
      <c r="E631" t="s">
        <v>102</v>
      </c>
      <c r="F631" t="s">
        <v>2028</v>
      </c>
      <c r="G631" t="s">
        <v>411</v>
      </c>
      <c r="H631">
        <v>33.4</v>
      </c>
      <c r="I631" s="7">
        <v>45</v>
      </c>
      <c r="J631" s="7">
        <v>2342.1799999999998</v>
      </c>
    </row>
    <row r="632" spans="1:10">
      <c r="A632" t="s">
        <v>2029</v>
      </c>
      <c r="B632" t="s">
        <v>2030</v>
      </c>
      <c r="C632" t="s">
        <v>61</v>
      </c>
      <c r="D632" t="s">
        <v>662</v>
      </c>
      <c r="E632" t="s">
        <v>90</v>
      </c>
      <c r="F632" s="1">
        <v>45516</v>
      </c>
      <c r="G632" t="s">
        <v>113</v>
      </c>
      <c r="H632" t="s">
        <v>1095</v>
      </c>
      <c r="I632" s="7">
        <v>18</v>
      </c>
      <c r="J632" s="7">
        <v>4730.25</v>
      </c>
    </row>
    <row r="633" spans="1:10">
      <c r="A633" t="s">
        <v>2031</v>
      </c>
      <c r="B633" t="s">
        <v>2032</v>
      </c>
      <c r="C633" t="s">
        <v>80</v>
      </c>
      <c r="D633" t="s">
        <v>469</v>
      </c>
      <c r="E633" t="s">
        <v>90</v>
      </c>
      <c r="F633" s="1">
        <v>45379</v>
      </c>
      <c r="G633" t="s">
        <v>119</v>
      </c>
      <c r="H633">
        <v>31.4</v>
      </c>
      <c r="I633" s="7">
        <v>36</v>
      </c>
      <c r="J633" s="7">
        <v>2115.12</v>
      </c>
    </row>
    <row r="634" spans="1:10">
      <c r="A634" t="s">
        <v>2033</v>
      </c>
      <c r="B634" t="s">
        <v>2034</v>
      </c>
      <c r="C634" t="s">
        <v>75</v>
      </c>
      <c r="D634" t="s">
        <v>796</v>
      </c>
      <c r="E634" t="s">
        <v>63</v>
      </c>
      <c r="F634" s="2">
        <v>44958</v>
      </c>
      <c r="G634" t="s">
        <v>193</v>
      </c>
      <c r="H634">
        <v>16.100000000000001</v>
      </c>
      <c r="I634" s="7">
        <v>5</v>
      </c>
      <c r="J634" s="7">
        <v>2197.46</v>
      </c>
    </row>
    <row r="635" spans="1:10">
      <c r="A635" t="s">
        <v>2035</v>
      </c>
      <c r="B635" t="s">
        <v>2036</v>
      </c>
      <c r="C635" t="s">
        <v>61</v>
      </c>
      <c r="D635" t="s">
        <v>248</v>
      </c>
      <c r="E635" t="s">
        <v>63</v>
      </c>
      <c r="F635" s="1">
        <v>45441</v>
      </c>
      <c r="G635" t="s">
        <v>182</v>
      </c>
      <c r="H635" t="s">
        <v>2037</v>
      </c>
      <c r="I635" s="7">
        <v>17</v>
      </c>
      <c r="J635" s="7">
        <v>1153.49</v>
      </c>
    </row>
    <row r="636" spans="1:10">
      <c r="A636" t="s">
        <v>2038</v>
      </c>
      <c r="B636" t="s">
        <v>2039</v>
      </c>
      <c r="C636" t="s">
        <v>122</v>
      </c>
      <c r="D636" t="s">
        <v>457</v>
      </c>
      <c r="E636" t="s">
        <v>102</v>
      </c>
      <c r="F636" t="s">
        <v>2040</v>
      </c>
      <c r="G636" t="s">
        <v>182</v>
      </c>
      <c r="H636" t="s">
        <v>2041</v>
      </c>
      <c r="I636" s="7">
        <v>15</v>
      </c>
      <c r="J636" s="7">
        <v>1635.45</v>
      </c>
    </row>
    <row r="637" spans="1:10">
      <c r="A637" t="s">
        <v>2042</v>
      </c>
      <c r="B637" t="s">
        <v>2043</v>
      </c>
      <c r="C637" t="s">
        <v>80</v>
      </c>
      <c r="D637" t="s">
        <v>293</v>
      </c>
      <c r="E637" t="s">
        <v>90</v>
      </c>
      <c r="F637" t="s">
        <v>2044</v>
      </c>
      <c r="G637" t="s">
        <v>82</v>
      </c>
      <c r="H637">
        <v>21</v>
      </c>
      <c r="I637" s="7">
        <v>43</v>
      </c>
      <c r="J637" s="7">
        <v>3481.48</v>
      </c>
    </row>
    <row r="638" spans="1:10">
      <c r="A638" t="s">
        <v>2045</v>
      </c>
      <c r="B638" t="s">
        <v>2046</v>
      </c>
      <c r="C638" t="s">
        <v>68</v>
      </c>
      <c r="D638" t="s">
        <v>806</v>
      </c>
      <c r="E638" t="s">
        <v>63</v>
      </c>
      <c r="F638" t="s">
        <v>2047</v>
      </c>
      <c r="G638" t="s">
        <v>161</v>
      </c>
      <c r="H638" t="s">
        <v>732</v>
      </c>
      <c r="I638" s="7">
        <v>12</v>
      </c>
      <c r="J638" s="7">
        <v>2387.27</v>
      </c>
    </row>
    <row r="639" spans="1:10">
      <c r="A639" t="s">
        <v>2048</v>
      </c>
      <c r="B639" t="s">
        <v>2049</v>
      </c>
      <c r="C639" t="s">
        <v>61</v>
      </c>
      <c r="D639" t="s">
        <v>796</v>
      </c>
      <c r="E639" t="s">
        <v>102</v>
      </c>
      <c r="F639" t="s">
        <v>2050</v>
      </c>
      <c r="G639" t="s">
        <v>182</v>
      </c>
      <c r="H639" t="s">
        <v>2051</v>
      </c>
      <c r="I639" s="7">
        <v>49</v>
      </c>
      <c r="J639" s="7">
        <v>4015.87</v>
      </c>
    </row>
    <row r="640" spans="1:10">
      <c r="A640" t="s">
        <v>2052</v>
      </c>
      <c r="B640" t="s">
        <v>2053</v>
      </c>
      <c r="C640" t="s">
        <v>80</v>
      </c>
      <c r="D640" t="s">
        <v>248</v>
      </c>
      <c r="E640" t="s">
        <v>102</v>
      </c>
      <c r="F640" s="1">
        <v>45656</v>
      </c>
      <c r="G640" t="s">
        <v>134</v>
      </c>
      <c r="H640" t="s">
        <v>2054</v>
      </c>
      <c r="I640" s="7">
        <v>33</v>
      </c>
      <c r="J640" s="7">
        <v>1290.25</v>
      </c>
    </row>
    <row r="641" spans="1:10">
      <c r="A641" t="s">
        <v>2055</v>
      </c>
      <c r="B641" t="s">
        <v>2056</v>
      </c>
      <c r="C641" t="s">
        <v>80</v>
      </c>
      <c r="D641" t="s">
        <v>346</v>
      </c>
      <c r="E641" t="s">
        <v>90</v>
      </c>
      <c r="F641" t="s">
        <v>2057</v>
      </c>
      <c r="G641" t="s">
        <v>71</v>
      </c>
      <c r="H641">
        <v>13.4</v>
      </c>
      <c r="I641" s="7">
        <v>14</v>
      </c>
      <c r="J641" s="7">
        <v>2994.03</v>
      </c>
    </row>
    <row r="642" spans="1:10">
      <c r="A642" t="s">
        <v>2058</v>
      </c>
      <c r="B642" t="s">
        <v>2059</v>
      </c>
      <c r="C642" t="s">
        <v>80</v>
      </c>
      <c r="D642" t="s">
        <v>1356</v>
      </c>
      <c r="E642" t="s">
        <v>90</v>
      </c>
      <c r="F642" t="s">
        <v>2060</v>
      </c>
      <c r="G642" t="s">
        <v>308</v>
      </c>
      <c r="H642" t="s">
        <v>2061</v>
      </c>
      <c r="I642" s="7">
        <v>13</v>
      </c>
      <c r="J642" s="7">
        <v>4797.7</v>
      </c>
    </row>
    <row r="643" spans="1:10">
      <c r="A643" t="s">
        <v>2062</v>
      </c>
      <c r="B643" t="s">
        <v>2063</v>
      </c>
      <c r="C643" t="s">
        <v>68</v>
      </c>
      <c r="D643" t="s">
        <v>156</v>
      </c>
      <c r="E643" t="s">
        <v>70</v>
      </c>
      <c r="F643" s="1">
        <v>45541</v>
      </c>
      <c r="G643" t="s">
        <v>125</v>
      </c>
      <c r="H643" t="s">
        <v>2064</v>
      </c>
      <c r="I643" s="7">
        <v>3</v>
      </c>
      <c r="J643" s="7">
        <v>3485.47</v>
      </c>
    </row>
    <row r="644" spans="1:10">
      <c r="A644" t="s">
        <v>2065</v>
      </c>
      <c r="B644" t="s">
        <v>2066</v>
      </c>
      <c r="C644" t="s">
        <v>61</v>
      </c>
      <c r="D644" t="s">
        <v>761</v>
      </c>
      <c r="E644" t="s">
        <v>70</v>
      </c>
      <c r="F644" s="1">
        <v>45276</v>
      </c>
      <c r="G644" t="s">
        <v>308</v>
      </c>
      <c r="H644" t="s">
        <v>2067</v>
      </c>
      <c r="I644" s="7">
        <v>50</v>
      </c>
      <c r="J644" s="7">
        <v>3321.74</v>
      </c>
    </row>
    <row r="645" spans="1:10">
      <c r="A645" t="s">
        <v>2068</v>
      </c>
      <c r="B645" t="s">
        <v>2069</v>
      </c>
      <c r="C645" t="s">
        <v>68</v>
      </c>
      <c r="D645" t="s">
        <v>106</v>
      </c>
      <c r="E645" t="s">
        <v>90</v>
      </c>
      <c r="F645" t="s">
        <v>2070</v>
      </c>
      <c r="G645" t="s">
        <v>143</v>
      </c>
      <c r="H645" t="s">
        <v>2071</v>
      </c>
      <c r="I645" s="7">
        <v>45</v>
      </c>
      <c r="J645" s="7">
        <v>1347.9</v>
      </c>
    </row>
    <row r="646" spans="1:10">
      <c r="A646" t="s">
        <v>2072</v>
      </c>
      <c r="B646" t="s">
        <v>2073</v>
      </c>
      <c r="C646" t="s">
        <v>68</v>
      </c>
      <c r="D646" t="s">
        <v>271</v>
      </c>
      <c r="E646" t="s">
        <v>102</v>
      </c>
      <c r="F646" t="s">
        <v>626</v>
      </c>
      <c r="G646" t="s">
        <v>166</v>
      </c>
      <c r="H646">
        <v>13</v>
      </c>
      <c r="I646" s="7">
        <v>43</v>
      </c>
      <c r="J646" s="7">
        <v>1366.85</v>
      </c>
    </row>
    <row r="647" spans="1:10">
      <c r="A647" t="s">
        <v>2074</v>
      </c>
      <c r="B647" t="s">
        <v>2075</v>
      </c>
      <c r="C647" t="s">
        <v>61</v>
      </c>
      <c r="D647" t="s">
        <v>311</v>
      </c>
      <c r="E647" t="s">
        <v>90</v>
      </c>
      <c r="F647" s="1">
        <v>45092</v>
      </c>
      <c r="G647" t="s">
        <v>119</v>
      </c>
      <c r="H647" t="s">
        <v>2076</v>
      </c>
      <c r="I647" s="7">
        <v>32</v>
      </c>
      <c r="J647" s="7">
        <v>3408.43</v>
      </c>
    </row>
    <row r="648" spans="1:10">
      <c r="A648" t="s">
        <v>2077</v>
      </c>
      <c r="B648" t="s">
        <v>2078</v>
      </c>
      <c r="C648" t="s">
        <v>68</v>
      </c>
      <c r="D648" t="s">
        <v>165</v>
      </c>
      <c r="E648" t="s">
        <v>70</v>
      </c>
      <c r="F648" t="s">
        <v>2079</v>
      </c>
      <c r="G648" t="s">
        <v>119</v>
      </c>
      <c r="H648" t="s">
        <v>2080</v>
      </c>
      <c r="I648" s="7">
        <v>43</v>
      </c>
      <c r="J648" s="7">
        <v>1252.76</v>
      </c>
    </row>
    <row r="649" spans="1:10">
      <c r="A649" t="s">
        <v>2081</v>
      </c>
      <c r="B649" t="s">
        <v>2082</v>
      </c>
      <c r="C649" t="s">
        <v>61</v>
      </c>
      <c r="D649" t="s">
        <v>69</v>
      </c>
      <c r="E649" t="s">
        <v>90</v>
      </c>
      <c r="F649" t="s">
        <v>2083</v>
      </c>
      <c r="G649" t="s">
        <v>201</v>
      </c>
      <c r="H649" t="s">
        <v>2084</v>
      </c>
      <c r="I649" s="7">
        <v>36</v>
      </c>
      <c r="J649" s="7">
        <v>3684.97</v>
      </c>
    </row>
    <row r="650" spans="1:10">
      <c r="A650" t="s">
        <v>2085</v>
      </c>
      <c r="B650" t="s">
        <v>2086</v>
      </c>
      <c r="C650" t="s">
        <v>75</v>
      </c>
      <c r="D650" t="s">
        <v>290</v>
      </c>
      <c r="E650" t="s">
        <v>90</v>
      </c>
      <c r="F650" s="2">
        <v>45013</v>
      </c>
      <c r="G650" t="s">
        <v>103</v>
      </c>
      <c r="H650" t="s">
        <v>2087</v>
      </c>
      <c r="I650" s="7">
        <v>20</v>
      </c>
      <c r="J650" s="7">
        <v>3616.18</v>
      </c>
    </row>
    <row r="651" spans="1:10">
      <c r="A651" t="s">
        <v>2088</v>
      </c>
      <c r="B651" t="s">
        <v>2089</v>
      </c>
      <c r="C651" t="s">
        <v>75</v>
      </c>
      <c r="D651" t="s">
        <v>538</v>
      </c>
      <c r="E651" t="s">
        <v>90</v>
      </c>
      <c r="F651" t="s">
        <v>2090</v>
      </c>
      <c r="G651" t="s">
        <v>250</v>
      </c>
      <c r="H651" t="s">
        <v>2091</v>
      </c>
      <c r="I651" s="7">
        <v>39</v>
      </c>
      <c r="J651" s="7">
        <v>2063.2199999999998</v>
      </c>
    </row>
    <row r="652" spans="1:10">
      <c r="A652" t="s">
        <v>2092</v>
      </c>
      <c r="B652" t="s">
        <v>2093</v>
      </c>
      <c r="C652" t="s">
        <v>80</v>
      </c>
      <c r="D652" t="s">
        <v>595</v>
      </c>
      <c r="E652" t="s">
        <v>70</v>
      </c>
      <c r="F652" s="1">
        <v>45595</v>
      </c>
      <c r="G652" t="s">
        <v>728</v>
      </c>
      <c r="H652" t="s">
        <v>2094</v>
      </c>
      <c r="I652" s="7">
        <v>46</v>
      </c>
      <c r="J652" s="7">
        <v>3859.9</v>
      </c>
    </row>
    <row r="653" spans="1:10">
      <c r="A653" t="s">
        <v>2095</v>
      </c>
      <c r="B653" t="s">
        <v>2096</v>
      </c>
      <c r="C653" t="s">
        <v>122</v>
      </c>
      <c r="D653" t="s">
        <v>337</v>
      </c>
      <c r="E653" t="s">
        <v>70</v>
      </c>
      <c r="F653" t="s">
        <v>2097</v>
      </c>
      <c r="G653" t="s">
        <v>250</v>
      </c>
      <c r="H653">
        <v>59.1</v>
      </c>
      <c r="I653" s="7">
        <v>42</v>
      </c>
      <c r="J653" s="7">
        <v>2766.53</v>
      </c>
    </row>
    <row r="654" spans="1:10">
      <c r="A654" t="s">
        <v>2098</v>
      </c>
      <c r="B654" t="s">
        <v>2099</v>
      </c>
      <c r="C654" t="s">
        <v>61</v>
      </c>
      <c r="D654" t="s">
        <v>257</v>
      </c>
      <c r="E654" t="s">
        <v>63</v>
      </c>
      <c r="F654" s="1">
        <v>45234</v>
      </c>
      <c r="G654" t="s">
        <v>193</v>
      </c>
      <c r="H654">
        <v>19</v>
      </c>
      <c r="I654" s="7" t="s">
        <v>232</v>
      </c>
      <c r="J654" s="7">
        <v>2724.8</v>
      </c>
    </row>
    <row r="655" spans="1:10">
      <c r="A655" t="s">
        <v>2100</v>
      </c>
      <c r="B655" t="s">
        <v>2101</v>
      </c>
      <c r="C655" t="s">
        <v>68</v>
      </c>
      <c r="D655" t="s">
        <v>374</v>
      </c>
      <c r="E655" t="s">
        <v>102</v>
      </c>
      <c r="F655" t="s">
        <v>2102</v>
      </c>
      <c r="G655" t="s">
        <v>250</v>
      </c>
      <c r="H655" t="s">
        <v>174</v>
      </c>
      <c r="I655" s="7" t="s">
        <v>232</v>
      </c>
      <c r="J655" s="7">
        <v>1082.08</v>
      </c>
    </row>
    <row r="656" spans="1:10">
      <c r="A656" t="s">
        <v>2103</v>
      </c>
      <c r="B656" t="s">
        <v>2104</v>
      </c>
      <c r="C656" t="s">
        <v>68</v>
      </c>
      <c r="D656" t="s">
        <v>133</v>
      </c>
      <c r="E656" t="s">
        <v>90</v>
      </c>
      <c r="F656" t="s">
        <v>2105</v>
      </c>
      <c r="G656" t="s">
        <v>193</v>
      </c>
      <c r="H656" t="s">
        <v>2106</v>
      </c>
      <c r="I656" s="7">
        <v>23</v>
      </c>
      <c r="J656" s="7">
        <v>4371.79</v>
      </c>
    </row>
    <row r="657" spans="1:10">
      <c r="A657" t="s">
        <v>2107</v>
      </c>
      <c r="B657" t="s">
        <v>2108</v>
      </c>
      <c r="C657" t="s">
        <v>75</v>
      </c>
      <c r="D657" t="s">
        <v>363</v>
      </c>
      <c r="E657" t="s">
        <v>70</v>
      </c>
      <c r="F657" s="1">
        <v>45631</v>
      </c>
      <c r="G657" t="s">
        <v>143</v>
      </c>
      <c r="H657">
        <v>3</v>
      </c>
      <c r="I657" s="7">
        <v>34</v>
      </c>
      <c r="J657" s="7">
        <v>4513.9399999999996</v>
      </c>
    </row>
    <row r="658" spans="1:10">
      <c r="A658" t="s">
        <v>2109</v>
      </c>
      <c r="B658" t="s">
        <v>2110</v>
      </c>
      <c r="C658" t="s">
        <v>80</v>
      </c>
      <c r="D658" t="s">
        <v>177</v>
      </c>
      <c r="E658" t="s">
        <v>63</v>
      </c>
      <c r="F658" s="2">
        <v>45508</v>
      </c>
      <c r="G658" t="s">
        <v>64</v>
      </c>
      <c r="H658" t="s">
        <v>1029</v>
      </c>
      <c r="I658" s="7">
        <v>6</v>
      </c>
      <c r="J658" s="7">
        <v>2866.76</v>
      </c>
    </row>
    <row r="659" spans="1:10">
      <c r="A659" t="s">
        <v>2111</v>
      </c>
      <c r="B659" t="s">
        <v>2112</v>
      </c>
      <c r="C659" t="s">
        <v>75</v>
      </c>
      <c r="D659" t="s">
        <v>318</v>
      </c>
      <c r="E659" t="s">
        <v>102</v>
      </c>
      <c r="F659" t="s">
        <v>2113</v>
      </c>
      <c r="G659" t="s">
        <v>259</v>
      </c>
      <c r="H659" t="s">
        <v>2114</v>
      </c>
      <c r="I659" s="7">
        <v>31</v>
      </c>
      <c r="J659" s="7">
        <v>2054.0100000000002</v>
      </c>
    </row>
    <row r="660" spans="1:10">
      <c r="A660" t="s">
        <v>2115</v>
      </c>
      <c r="B660" t="s">
        <v>2116</v>
      </c>
      <c r="C660" t="s">
        <v>75</v>
      </c>
      <c r="D660" t="s">
        <v>268</v>
      </c>
      <c r="E660" t="s">
        <v>70</v>
      </c>
      <c r="F660" t="s">
        <v>2117</v>
      </c>
      <c r="G660" t="s">
        <v>134</v>
      </c>
      <c r="H660">
        <v>40.1</v>
      </c>
      <c r="I660" s="7">
        <v>37</v>
      </c>
      <c r="J660" s="7">
        <v>1583.3</v>
      </c>
    </row>
    <row r="661" spans="1:10">
      <c r="A661" t="s">
        <v>2118</v>
      </c>
      <c r="B661" t="s">
        <v>2119</v>
      </c>
      <c r="C661" t="s">
        <v>75</v>
      </c>
      <c r="D661" t="s">
        <v>129</v>
      </c>
      <c r="E661" t="s">
        <v>70</v>
      </c>
      <c r="F661" t="s">
        <v>2120</v>
      </c>
      <c r="G661" t="s">
        <v>411</v>
      </c>
      <c r="H661" t="s">
        <v>2121</v>
      </c>
      <c r="I661" s="7">
        <v>23</v>
      </c>
      <c r="J661" s="7">
        <v>4739.49</v>
      </c>
    </row>
    <row r="662" spans="1:10">
      <c r="A662" t="s">
        <v>2122</v>
      </c>
      <c r="B662" t="s">
        <v>2123</v>
      </c>
      <c r="C662" t="s">
        <v>68</v>
      </c>
      <c r="D662" t="s">
        <v>680</v>
      </c>
      <c r="E662" t="s">
        <v>90</v>
      </c>
      <c r="F662" s="1">
        <v>45113</v>
      </c>
      <c r="G662" t="s">
        <v>182</v>
      </c>
      <c r="H662">
        <v>11.2</v>
      </c>
      <c r="I662" s="7">
        <v>25</v>
      </c>
      <c r="J662" s="7">
        <v>3935.28</v>
      </c>
    </row>
    <row r="663" spans="1:10">
      <c r="A663" t="s">
        <v>2124</v>
      </c>
      <c r="B663" t="s">
        <v>2125</v>
      </c>
      <c r="C663" t="s">
        <v>75</v>
      </c>
      <c r="D663" t="s">
        <v>374</v>
      </c>
      <c r="E663" t="s">
        <v>70</v>
      </c>
      <c r="F663" t="s">
        <v>2126</v>
      </c>
      <c r="G663" t="s">
        <v>64</v>
      </c>
      <c r="H663">
        <v>45.9</v>
      </c>
      <c r="I663" s="7">
        <v>7</v>
      </c>
      <c r="J663" s="7">
        <v>1556.54</v>
      </c>
    </row>
    <row r="664" spans="1:10">
      <c r="A664" t="s">
        <v>2127</v>
      </c>
      <c r="B664" t="s">
        <v>2128</v>
      </c>
      <c r="C664" t="s">
        <v>122</v>
      </c>
      <c r="D664" t="s">
        <v>279</v>
      </c>
      <c r="E664" t="s">
        <v>90</v>
      </c>
      <c r="F664" s="1">
        <v>45489</v>
      </c>
      <c r="G664" t="s">
        <v>119</v>
      </c>
      <c r="H664" t="s">
        <v>144</v>
      </c>
      <c r="I664" s="7">
        <v>5</v>
      </c>
      <c r="J664" s="7">
        <v>3894.65</v>
      </c>
    </row>
    <row r="665" spans="1:10">
      <c r="A665" t="s">
        <v>2129</v>
      </c>
      <c r="B665" t="s">
        <v>2130</v>
      </c>
      <c r="C665" t="s">
        <v>75</v>
      </c>
      <c r="D665" t="s">
        <v>662</v>
      </c>
      <c r="E665" t="s">
        <v>102</v>
      </c>
      <c r="F665" t="s">
        <v>2131</v>
      </c>
      <c r="G665" t="s">
        <v>153</v>
      </c>
      <c r="H665" t="s">
        <v>663</v>
      </c>
      <c r="I665" s="7">
        <v>16</v>
      </c>
      <c r="J665" s="7">
        <v>4276.87</v>
      </c>
    </row>
    <row r="666" spans="1:10">
      <c r="A666" t="s">
        <v>2132</v>
      </c>
      <c r="B666" t="s">
        <v>2133</v>
      </c>
      <c r="C666" t="s">
        <v>68</v>
      </c>
      <c r="D666" t="s">
        <v>524</v>
      </c>
      <c r="E666" t="s">
        <v>63</v>
      </c>
      <c r="F666" t="s">
        <v>2134</v>
      </c>
      <c r="G666" t="s">
        <v>125</v>
      </c>
      <c r="H666" t="s">
        <v>2135</v>
      </c>
      <c r="I666" s="7">
        <v>45</v>
      </c>
      <c r="J666" s="7">
        <v>2686.92</v>
      </c>
    </row>
    <row r="667" spans="1:10">
      <c r="A667" t="s">
        <v>2136</v>
      </c>
      <c r="B667" t="s">
        <v>2137</v>
      </c>
      <c r="C667" t="s">
        <v>122</v>
      </c>
      <c r="D667" t="s">
        <v>279</v>
      </c>
      <c r="E667" t="s">
        <v>70</v>
      </c>
      <c r="F667" s="1">
        <v>45424</v>
      </c>
      <c r="G667" t="s">
        <v>125</v>
      </c>
      <c r="H667">
        <v>16</v>
      </c>
      <c r="I667" s="7">
        <v>7</v>
      </c>
      <c r="J667" s="7">
        <v>3559.14</v>
      </c>
    </row>
    <row r="668" spans="1:10">
      <c r="A668" t="s">
        <v>2138</v>
      </c>
      <c r="B668" t="s">
        <v>2139</v>
      </c>
      <c r="C668" t="s">
        <v>80</v>
      </c>
      <c r="D668" t="s">
        <v>633</v>
      </c>
      <c r="E668" t="s">
        <v>102</v>
      </c>
      <c r="F668" t="s">
        <v>1467</v>
      </c>
      <c r="G668" t="s">
        <v>64</v>
      </c>
      <c r="H668">
        <v>54</v>
      </c>
      <c r="I668" s="7">
        <v>28</v>
      </c>
      <c r="J668" s="7">
        <v>1378.93</v>
      </c>
    </row>
    <row r="669" spans="1:10">
      <c r="A669" t="s">
        <v>2140</v>
      </c>
      <c r="B669" t="s">
        <v>2141</v>
      </c>
      <c r="C669" t="s">
        <v>61</v>
      </c>
      <c r="D669" t="s">
        <v>572</v>
      </c>
      <c r="E669" t="s">
        <v>70</v>
      </c>
      <c r="F669" s="1">
        <v>45388</v>
      </c>
      <c r="G669" t="s">
        <v>201</v>
      </c>
      <c r="H669" t="s">
        <v>2142</v>
      </c>
      <c r="I669" s="7">
        <v>37</v>
      </c>
      <c r="J669" s="7">
        <v>4761.05</v>
      </c>
    </row>
    <row r="670" spans="1:10">
      <c r="A670" t="s">
        <v>2143</v>
      </c>
      <c r="B670" t="s">
        <v>2144</v>
      </c>
      <c r="C670" t="s">
        <v>75</v>
      </c>
      <c r="D670" t="s">
        <v>290</v>
      </c>
      <c r="E670" t="s">
        <v>63</v>
      </c>
      <c r="F670" s="2">
        <v>45478</v>
      </c>
      <c r="G670" t="s">
        <v>97</v>
      </c>
      <c r="H670">
        <v>31.7</v>
      </c>
      <c r="I670" s="7">
        <v>43</v>
      </c>
      <c r="J670" s="7">
        <v>1243.5999999999999</v>
      </c>
    </row>
    <row r="671" spans="1:10">
      <c r="A671" t="s">
        <v>2145</v>
      </c>
      <c r="B671" t="s">
        <v>2146</v>
      </c>
      <c r="C671" t="s">
        <v>61</v>
      </c>
      <c r="D671" t="s">
        <v>1009</v>
      </c>
      <c r="E671" t="s">
        <v>102</v>
      </c>
      <c r="F671" t="s">
        <v>2147</v>
      </c>
      <c r="G671" t="s">
        <v>182</v>
      </c>
      <c r="H671" t="s">
        <v>1699</v>
      </c>
      <c r="I671" s="7">
        <v>7</v>
      </c>
      <c r="J671" s="7">
        <v>2843.03</v>
      </c>
    </row>
    <row r="672" spans="1:10">
      <c r="A672" t="s">
        <v>2148</v>
      </c>
      <c r="B672" t="s">
        <v>2149</v>
      </c>
      <c r="C672" t="s">
        <v>61</v>
      </c>
      <c r="D672" t="s">
        <v>662</v>
      </c>
      <c r="E672" t="s">
        <v>90</v>
      </c>
      <c r="F672" t="s">
        <v>2150</v>
      </c>
      <c r="G672" t="s">
        <v>77</v>
      </c>
      <c r="H672" t="s">
        <v>2151</v>
      </c>
      <c r="I672" s="7">
        <v>16</v>
      </c>
      <c r="J672" s="7">
        <v>4748.05</v>
      </c>
    </row>
    <row r="673" spans="1:10">
      <c r="A673" t="s">
        <v>2152</v>
      </c>
      <c r="B673" t="s">
        <v>2153</v>
      </c>
      <c r="C673" t="s">
        <v>68</v>
      </c>
      <c r="D673" t="s">
        <v>560</v>
      </c>
      <c r="E673" t="s">
        <v>90</v>
      </c>
      <c r="F673" s="1">
        <v>45310</v>
      </c>
      <c r="G673" t="s">
        <v>259</v>
      </c>
      <c r="H673" t="s">
        <v>846</v>
      </c>
      <c r="I673" s="7">
        <v>48</v>
      </c>
      <c r="J673" s="7">
        <v>2906.62</v>
      </c>
    </row>
    <row r="674" spans="1:10">
      <c r="A674" t="s">
        <v>2154</v>
      </c>
      <c r="B674" t="s">
        <v>2155</v>
      </c>
      <c r="C674" t="s">
        <v>80</v>
      </c>
      <c r="D674" t="s">
        <v>374</v>
      </c>
      <c r="E674" t="s">
        <v>70</v>
      </c>
      <c r="F674" t="s">
        <v>2156</v>
      </c>
      <c r="G674" t="s">
        <v>728</v>
      </c>
      <c r="H674" t="s">
        <v>2157</v>
      </c>
      <c r="I674" s="7">
        <v>46</v>
      </c>
      <c r="J674" s="7">
        <v>2816.87</v>
      </c>
    </row>
    <row r="675" spans="1:10">
      <c r="A675" t="s">
        <v>2158</v>
      </c>
      <c r="B675" t="s">
        <v>2159</v>
      </c>
      <c r="C675" t="s">
        <v>61</v>
      </c>
      <c r="D675" t="s">
        <v>572</v>
      </c>
      <c r="E675" t="s">
        <v>70</v>
      </c>
      <c r="F675" t="s">
        <v>2160</v>
      </c>
      <c r="G675" t="s">
        <v>173</v>
      </c>
      <c r="H675" t="s">
        <v>2161</v>
      </c>
      <c r="I675" s="7">
        <v>27</v>
      </c>
      <c r="J675" s="7">
        <v>4812.74</v>
      </c>
    </row>
    <row r="676" spans="1:10">
      <c r="A676" t="s">
        <v>2162</v>
      </c>
      <c r="B676" t="s">
        <v>2163</v>
      </c>
      <c r="C676" t="s">
        <v>68</v>
      </c>
      <c r="D676" t="s">
        <v>845</v>
      </c>
      <c r="E676" t="s">
        <v>63</v>
      </c>
      <c r="F676" s="1">
        <v>45546</v>
      </c>
      <c r="G676" t="s">
        <v>436</v>
      </c>
      <c r="H676">
        <v>28</v>
      </c>
      <c r="I676" s="7">
        <v>24</v>
      </c>
      <c r="J676" s="7">
        <v>4845.5</v>
      </c>
    </row>
    <row r="677" spans="1:10">
      <c r="A677" t="s">
        <v>2164</v>
      </c>
      <c r="B677" t="s">
        <v>2165</v>
      </c>
      <c r="C677" t="s">
        <v>75</v>
      </c>
      <c r="D677" t="s">
        <v>454</v>
      </c>
      <c r="E677" t="s">
        <v>102</v>
      </c>
      <c r="F677" t="s">
        <v>568</v>
      </c>
      <c r="G677" t="s">
        <v>161</v>
      </c>
      <c r="H677" t="s">
        <v>2166</v>
      </c>
      <c r="I677" s="7">
        <v>8</v>
      </c>
      <c r="J677" s="7">
        <v>3869.95</v>
      </c>
    </row>
    <row r="678" spans="1:10">
      <c r="A678" t="s">
        <v>2167</v>
      </c>
      <c r="B678" t="s">
        <v>2168</v>
      </c>
      <c r="C678" t="s">
        <v>61</v>
      </c>
      <c r="D678" t="s">
        <v>69</v>
      </c>
      <c r="E678" t="s">
        <v>70</v>
      </c>
      <c r="F678" t="s">
        <v>2169</v>
      </c>
      <c r="G678" t="s">
        <v>125</v>
      </c>
      <c r="H678" t="s">
        <v>138</v>
      </c>
      <c r="I678" s="7">
        <v>9</v>
      </c>
      <c r="J678" s="7">
        <v>2309.61</v>
      </c>
    </row>
    <row r="679" spans="1:10">
      <c r="A679" t="s">
        <v>2170</v>
      </c>
      <c r="B679" t="s">
        <v>2171</v>
      </c>
      <c r="C679" t="s">
        <v>122</v>
      </c>
      <c r="D679" t="s">
        <v>1084</v>
      </c>
      <c r="E679" t="s">
        <v>102</v>
      </c>
      <c r="F679" s="1">
        <v>45570</v>
      </c>
      <c r="G679" t="s">
        <v>77</v>
      </c>
      <c r="H679" t="s">
        <v>2172</v>
      </c>
      <c r="I679" s="7">
        <v>38</v>
      </c>
      <c r="J679" s="7">
        <v>3797.49</v>
      </c>
    </row>
    <row r="680" spans="1:10">
      <c r="A680" t="s">
        <v>2173</v>
      </c>
      <c r="B680" t="s">
        <v>2174</v>
      </c>
      <c r="C680" t="s">
        <v>61</v>
      </c>
      <c r="D680" t="s">
        <v>397</v>
      </c>
      <c r="E680" t="s">
        <v>102</v>
      </c>
      <c r="F680" t="s">
        <v>2175</v>
      </c>
      <c r="G680" t="s">
        <v>113</v>
      </c>
      <c r="H680" t="s">
        <v>144</v>
      </c>
      <c r="I680" s="7">
        <v>9</v>
      </c>
      <c r="J680" s="7">
        <v>2394.71</v>
      </c>
    </row>
    <row r="681" spans="1:10">
      <c r="A681" t="s">
        <v>2176</v>
      </c>
      <c r="B681" t="s">
        <v>2177</v>
      </c>
      <c r="C681" t="s">
        <v>75</v>
      </c>
      <c r="D681" t="s">
        <v>585</v>
      </c>
      <c r="E681" t="s">
        <v>90</v>
      </c>
      <c r="F681" t="s">
        <v>934</v>
      </c>
      <c r="G681" t="s">
        <v>728</v>
      </c>
      <c r="H681" t="s">
        <v>2178</v>
      </c>
      <c r="I681" s="7">
        <v>2</v>
      </c>
      <c r="J681" s="7">
        <v>4874.7299999999996</v>
      </c>
    </row>
    <row r="682" spans="1:10">
      <c r="A682" t="s">
        <v>2179</v>
      </c>
      <c r="B682" t="s">
        <v>2180</v>
      </c>
      <c r="C682" t="s">
        <v>68</v>
      </c>
      <c r="D682" t="s">
        <v>129</v>
      </c>
      <c r="E682" t="s">
        <v>102</v>
      </c>
      <c r="F682" t="s">
        <v>2181</v>
      </c>
      <c r="G682" t="s">
        <v>182</v>
      </c>
      <c r="H682" t="s">
        <v>2182</v>
      </c>
      <c r="I682" s="7">
        <v>44</v>
      </c>
      <c r="J682" s="7">
        <v>3804.89</v>
      </c>
    </row>
    <row r="683" spans="1:10">
      <c r="A683" t="s">
        <v>2183</v>
      </c>
      <c r="B683" t="s">
        <v>2184</v>
      </c>
      <c r="C683" t="s">
        <v>122</v>
      </c>
      <c r="D683" t="s">
        <v>1009</v>
      </c>
      <c r="E683" t="s">
        <v>102</v>
      </c>
      <c r="F683" t="s">
        <v>2185</v>
      </c>
      <c r="G683" t="s">
        <v>411</v>
      </c>
      <c r="H683" t="s">
        <v>2186</v>
      </c>
      <c r="I683" s="7">
        <v>48</v>
      </c>
      <c r="J683" s="7">
        <v>4162.26</v>
      </c>
    </row>
    <row r="684" spans="1:10">
      <c r="A684" t="s">
        <v>2187</v>
      </c>
      <c r="B684" t="s">
        <v>2188</v>
      </c>
      <c r="C684" t="s">
        <v>122</v>
      </c>
      <c r="D684" t="s">
        <v>1214</v>
      </c>
      <c r="E684" t="s">
        <v>90</v>
      </c>
      <c r="F684" s="1">
        <v>45353</v>
      </c>
      <c r="G684" t="s">
        <v>134</v>
      </c>
      <c r="H684">
        <v>71.5</v>
      </c>
      <c r="I684" s="7">
        <v>13</v>
      </c>
      <c r="J684" s="7">
        <v>1923.45</v>
      </c>
    </row>
    <row r="685" spans="1:10">
      <c r="A685" t="s">
        <v>2189</v>
      </c>
      <c r="B685" t="s">
        <v>2190</v>
      </c>
      <c r="C685" t="s">
        <v>61</v>
      </c>
      <c r="D685" t="s">
        <v>62</v>
      </c>
      <c r="E685" t="s">
        <v>63</v>
      </c>
      <c r="F685" t="s">
        <v>483</v>
      </c>
      <c r="G685" t="s">
        <v>460</v>
      </c>
      <c r="H685" t="s">
        <v>2191</v>
      </c>
      <c r="I685" s="7">
        <v>34</v>
      </c>
      <c r="J685" s="7">
        <v>2050.5300000000002</v>
      </c>
    </row>
    <row r="686" spans="1:10">
      <c r="A686" t="s">
        <v>2192</v>
      </c>
      <c r="B686" t="s">
        <v>2193</v>
      </c>
      <c r="C686" t="s">
        <v>61</v>
      </c>
      <c r="D686" t="s">
        <v>556</v>
      </c>
      <c r="E686" t="s">
        <v>70</v>
      </c>
      <c r="F686" t="s">
        <v>2194</v>
      </c>
      <c r="G686" t="s">
        <v>71</v>
      </c>
      <c r="H686">
        <v>33.200000000000003</v>
      </c>
      <c r="I686" s="7">
        <v>29</v>
      </c>
      <c r="J686" s="7">
        <v>3764.1</v>
      </c>
    </row>
    <row r="687" spans="1:10">
      <c r="A687" t="s">
        <v>2195</v>
      </c>
      <c r="B687" t="s">
        <v>2196</v>
      </c>
      <c r="C687" t="s">
        <v>68</v>
      </c>
      <c r="D687" t="s">
        <v>101</v>
      </c>
      <c r="E687" t="s">
        <v>70</v>
      </c>
      <c r="F687" t="s">
        <v>2197</v>
      </c>
      <c r="G687" t="s">
        <v>82</v>
      </c>
      <c r="H687" t="s">
        <v>2198</v>
      </c>
      <c r="I687" s="7">
        <v>1</v>
      </c>
      <c r="J687" s="7">
        <v>2214.96</v>
      </c>
    </row>
    <row r="688" spans="1:10">
      <c r="A688" t="s">
        <v>2199</v>
      </c>
      <c r="B688" t="s">
        <v>2200</v>
      </c>
      <c r="C688" t="s">
        <v>68</v>
      </c>
      <c r="D688" t="s">
        <v>290</v>
      </c>
      <c r="E688" t="s">
        <v>90</v>
      </c>
      <c r="F688" t="s">
        <v>2201</v>
      </c>
      <c r="G688" t="s">
        <v>187</v>
      </c>
      <c r="H688" t="s">
        <v>2202</v>
      </c>
      <c r="I688" s="7">
        <v>40</v>
      </c>
      <c r="J688" s="7">
        <v>3584.42</v>
      </c>
    </row>
    <row r="689" spans="1:10">
      <c r="A689" t="s">
        <v>2203</v>
      </c>
      <c r="B689" t="s">
        <v>2204</v>
      </c>
      <c r="C689" t="s">
        <v>61</v>
      </c>
      <c r="D689" t="s">
        <v>404</v>
      </c>
      <c r="E689" t="s">
        <v>102</v>
      </c>
      <c r="F689" s="1">
        <v>45555</v>
      </c>
      <c r="G689" t="s">
        <v>728</v>
      </c>
      <c r="H689" t="s">
        <v>2205</v>
      </c>
      <c r="I689" s="7">
        <v>-3</v>
      </c>
      <c r="J689" s="7">
        <v>1980.08</v>
      </c>
    </row>
    <row r="690" spans="1:10">
      <c r="A690" t="s">
        <v>2206</v>
      </c>
      <c r="B690" t="s">
        <v>2207</v>
      </c>
      <c r="C690" t="s">
        <v>80</v>
      </c>
      <c r="D690" t="s">
        <v>1035</v>
      </c>
      <c r="E690" t="s">
        <v>70</v>
      </c>
      <c r="F690" s="2">
        <v>44954</v>
      </c>
      <c r="G690" t="s">
        <v>178</v>
      </c>
      <c r="H690">
        <v>36.299999999999997</v>
      </c>
      <c r="I690" s="7">
        <v>20</v>
      </c>
      <c r="J690" s="7">
        <v>4647.01</v>
      </c>
    </row>
    <row r="691" spans="1:10">
      <c r="A691" t="s">
        <v>2208</v>
      </c>
      <c r="B691" t="s">
        <v>2209</v>
      </c>
      <c r="C691" t="s">
        <v>68</v>
      </c>
      <c r="D691" t="s">
        <v>662</v>
      </c>
      <c r="E691" t="s">
        <v>70</v>
      </c>
      <c r="F691" t="s">
        <v>2210</v>
      </c>
      <c r="G691" t="s">
        <v>193</v>
      </c>
      <c r="H691" t="s">
        <v>2211</v>
      </c>
      <c r="I691" s="7">
        <v>7</v>
      </c>
      <c r="J691" s="7">
        <v>2570.6799999999998</v>
      </c>
    </row>
    <row r="692" spans="1:10">
      <c r="A692" t="s">
        <v>2212</v>
      </c>
      <c r="B692" t="s">
        <v>2213</v>
      </c>
      <c r="C692" t="s">
        <v>80</v>
      </c>
      <c r="D692" t="s">
        <v>177</v>
      </c>
      <c r="E692" t="s">
        <v>102</v>
      </c>
      <c r="F692" t="s">
        <v>2214</v>
      </c>
      <c r="G692" t="s">
        <v>92</v>
      </c>
      <c r="H692" t="s">
        <v>2215</v>
      </c>
      <c r="I692" s="7">
        <v>36</v>
      </c>
      <c r="J692" s="7">
        <v>2619.7399999999998</v>
      </c>
    </row>
    <row r="693" spans="1:10">
      <c r="A693" t="s">
        <v>2216</v>
      </c>
      <c r="B693" t="s">
        <v>2217</v>
      </c>
      <c r="C693" t="s">
        <v>75</v>
      </c>
      <c r="D693" t="s">
        <v>191</v>
      </c>
      <c r="E693" t="s">
        <v>90</v>
      </c>
      <c r="F693" s="1">
        <v>45171</v>
      </c>
      <c r="G693" t="s">
        <v>134</v>
      </c>
      <c r="H693">
        <v>11.7</v>
      </c>
      <c r="I693" s="7">
        <v>36</v>
      </c>
      <c r="J693" s="7">
        <v>2590.83</v>
      </c>
    </row>
    <row r="694" spans="1:10">
      <c r="A694" t="s">
        <v>2218</v>
      </c>
      <c r="B694" t="s">
        <v>2219</v>
      </c>
      <c r="C694" t="s">
        <v>61</v>
      </c>
      <c r="D694" t="s">
        <v>359</v>
      </c>
      <c r="E694" t="s">
        <v>102</v>
      </c>
      <c r="F694" s="1">
        <v>45421</v>
      </c>
      <c r="G694" t="s">
        <v>103</v>
      </c>
      <c r="H694" t="s">
        <v>1407</v>
      </c>
      <c r="I694" s="7">
        <v>43</v>
      </c>
      <c r="J694" s="7">
        <v>4768.63</v>
      </c>
    </row>
    <row r="695" spans="1:10">
      <c r="A695" t="s">
        <v>2220</v>
      </c>
      <c r="B695" t="s">
        <v>2221</v>
      </c>
      <c r="C695" t="s">
        <v>61</v>
      </c>
      <c r="D695" t="s">
        <v>572</v>
      </c>
      <c r="E695" t="s">
        <v>70</v>
      </c>
      <c r="F695" s="1">
        <v>45371</v>
      </c>
      <c r="G695" t="s">
        <v>178</v>
      </c>
      <c r="H695" t="s">
        <v>2222</v>
      </c>
      <c r="I695" s="7">
        <v>12</v>
      </c>
      <c r="J695" s="7">
        <v>1492.04</v>
      </c>
    </row>
    <row r="696" spans="1:10">
      <c r="A696" t="s">
        <v>2223</v>
      </c>
      <c r="B696" t="s">
        <v>2224</v>
      </c>
      <c r="C696" t="s">
        <v>75</v>
      </c>
      <c r="D696" t="s">
        <v>1356</v>
      </c>
      <c r="E696" t="s">
        <v>70</v>
      </c>
      <c r="F696" s="1">
        <v>45287</v>
      </c>
      <c r="G696" t="s">
        <v>178</v>
      </c>
      <c r="H696">
        <v>18.8</v>
      </c>
      <c r="I696" s="7">
        <v>29</v>
      </c>
      <c r="J696" s="7">
        <v>2681.52</v>
      </c>
    </row>
    <row r="697" spans="1:10">
      <c r="A697" t="s">
        <v>2225</v>
      </c>
      <c r="B697" t="s">
        <v>2226</v>
      </c>
      <c r="C697" t="s">
        <v>80</v>
      </c>
      <c r="D697" t="s">
        <v>1356</v>
      </c>
      <c r="E697" t="s">
        <v>70</v>
      </c>
      <c r="F697" s="1">
        <v>45329</v>
      </c>
      <c r="G697" t="s">
        <v>213</v>
      </c>
      <c r="H697" t="s">
        <v>138</v>
      </c>
      <c r="I697" s="7">
        <v>10</v>
      </c>
      <c r="J697" s="7">
        <v>3859.9</v>
      </c>
    </row>
    <row r="698" spans="1:10">
      <c r="A698" t="s">
        <v>2227</v>
      </c>
      <c r="B698" t="s">
        <v>2228</v>
      </c>
      <c r="C698" t="s">
        <v>80</v>
      </c>
      <c r="D698" t="s">
        <v>76</v>
      </c>
      <c r="E698" t="s">
        <v>70</v>
      </c>
      <c r="F698" s="2">
        <v>45206</v>
      </c>
      <c r="G698" t="s">
        <v>182</v>
      </c>
      <c r="H698" t="s">
        <v>511</v>
      </c>
      <c r="I698" s="7">
        <v>32</v>
      </c>
      <c r="J698" s="7">
        <v>3685.82</v>
      </c>
    </row>
    <row r="699" spans="1:10">
      <c r="A699" t="s">
        <v>2229</v>
      </c>
      <c r="B699" t="s">
        <v>2230</v>
      </c>
      <c r="C699" t="s">
        <v>61</v>
      </c>
      <c r="D699" t="s">
        <v>845</v>
      </c>
      <c r="E699" t="s">
        <v>70</v>
      </c>
      <c r="F699" t="s">
        <v>2231</v>
      </c>
      <c r="G699" t="s">
        <v>213</v>
      </c>
      <c r="H699" t="s">
        <v>2232</v>
      </c>
      <c r="I699" s="7">
        <v>20</v>
      </c>
      <c r="J699" s="7">
        <v>1636.09</v>
      </c>
    </row>
    <row r="700" spans="1:10">
      <c r="A700" t="s">
        <v>2233</v>
      </c>
      <c r="B700" t="s">
        <v>2234</v>
      </c>
      <c r="C700" t="s">
        <v>122</v>
      </c>
      <c r="D700" t="s">
        <v>290</v>
      </c>
      <c r="E700" t="s">
        <v>63</v>
      </c>
      <c r="F700" t="s">
        <v>2235</v>
      </c>
      <c r="G700" t="s">
        <v>92</v>
      </c>
      <c r="H700">
        <v>57.5</v>
      </c>
      <c r="I700" s="7">
        <v>38</v>
      </c>
      <c r="J700" s="7">
        <v>1993.52</v>
      </c>
    </row>
    <row r="701" spans="1:10">
      <c r="A701" t="s">
        <v>2236</v>
      </c>
      <c r="B701" t="s">
        <v>2237</v>
      </c>
      <c r="C701" t="s">
        <v>80</v>
      </c>
      <c r="D701" t="s">
        <v>208</v>
      </c>
      <c r="E701" t="s">
        <v>90</v>
      </c>
      <c r="F701" t="s">
        <v>2238</v>
      </c>
      <c r="G701" t="s">
        <v>103</v>
      </c>
      <c r="H701" t="s">
        <v>1695</v>
      </c>
      <c r="I701" s="7">
        <v>31</v>
      </c>
      <c r="J701" s="7">
        <v>1833.85</v>
      </c>
    </row>
    <row r="702" spans="1:10">
      <c r="A702" t="s">
        <v>2239</v>
      </c>
      <c r="B702" t="s">
        <v>2240</v>
      </c>
      <c r="C702" t="s">
        <v>80</v>
      </c>
      <c r="D702" t="s">
        <v>538</v>
      </c>
      <c r="E702" t="s">
        <v>102</v>
      </c>
      <c r="F702" s="1">
        <v>45293</v>
      </c>
      <c r="G702" t="s">
        <v>134</v>
      </c>
      <c r="H702" t="s">
        <v>474</v>
      </c>
      <c r="I702" s="7">
        <v>22</v>
      </c>
      <c r="J702" s="7">
        <v>2945.41</v>
      </c>
    </row>
    <row r="703" spans="1:10">
      <c r="A703" t="s">
        <v>2241</v>
      </c>
      <c r="B703" t="s">
        <v>2242</v>
      </c>
      <c r="C703" t="s">
        <v>68</v>
      </c>
      <c r="D703" t="s">
        <v>698</v>
      </c>
      <c r="E703" t="s">
        <v>63</v>
      </c>
      <c r="F703" s="2">
        <v>45310</v>
      </c>
      <c r="G703" t="s">
        <v>134</v>
      </c>
      <c r="H703">
        <v>30.7</v>
      </c>
      <c r="I703" s="7">
        <v>13</v>
      </c>
      <c r="J703" s="7">
        <v>3672.94</v>
      </c>
    </row>
    <row r="704" spans="1:10">
      <c r="A704" t="s">
        <v>2243</v>
      </c>
      <c r="B704" t="s">
        <v>2244</v>
      </c>
      <c r="C704" t="s">
        <v>80</v>
      </c>
      <c r="D704" t="s">
        <v>311</v>
      </c>
      <c r="E704" t="s">
        <v>70</v>
      </c>
      <c r="F704" s="1">
        <v>45394</v>
      </c>
      <c r="G704" t="s">
        <v>259</v>
      </c>
      <c r="H704" t="s">
        <v>1095</v>
      </c>
      <c r="I704" s="7">
        <v>12</v>
      </c>
      <c r="J704" s="7">
        <v>3394.15</v>
      </c>
    </row>
    <row r="705" spans="1:10">
      <c r="A705" t="s">
        <v>2245</v>
      </c>
      <c r="B705" t="s">
        <v>2246</v>
      </c>
      <c r="C705" t="s">
        <v>75</v>
      </c>
      <c r="D705" t="s">
        <v>142</v>
      </c>
      <c r="E705" t="s">
        <v>90</v>
      </c>
      <c r="F705" s="1">
        <v>45365</v>
      </c>
      <c r="G705" t="s">
        <v>193</v>
      </c>
      <c r="H705" t="s">
        <v>2247</v>
      </c>
      <c r="I705" s="7">
        <v>12</v>
      </c>
      <c r="J705" s="7">
        <v>2350.71</v>
      </c>
    </row>
    <row r="706" spans="1:10">
      <c r="A706" t="s">
        <v>2248</v>
      </c>
      <c r="B706" t="s">
        <v>2249</v>
      </c>
      <c r="C706" t="s">
        <v>68</v>
      </c>
      <c r="D706" t="s">
        <v>877</v>
      </c>
      <c r="E706" t="s">
        <v>63</v>
      </c>
      <c r="F706" s="1">
        <v>45532</v>
      </c>
      <c r="G706" t="s">
        <v>153</v>
      </c>
      <c r="H706" t="s">
        <v>2250</v>
      </c>
      <c r="I706" s="7">
        <v>16</v>
      </c>
      <c r="J706" s="7">
        <v>1539.75</v>
      </c>
    </row>
    <row r="707" spans="1:10">
      <c r="A707" t="s">
        <v>2251</v>
      </c>
      <c r="B707" t="s">
        <v>2252</v>
      </c>
      <c r="C707" t="s">
        <v>80</v>
      </c>
      <c r="D707" t="s">
        <v>123</v>
      </c>
      <c r="E707" t="s">
        <v>63</v>
      </c>
      <c r="F707" s="1">
        <v>45134</v>
      </c>
      <c r="G707" t="s">
        <v>77</v>
      </c>
      <c r="H707">
        <v>41</v>
      </c>
      <c r="I707" s="7">
        <v>4</v>
      </c>
      <c r="J707" s="7">
        <v>3942.18</v>
      </c>
    </row>
    <row r="708" spans="1:10">
      <c r="A708" t="s">
        <v>2253</v>
      </c>
      <c r="B708" t="s">
        <v>2254</v>
      </c>
      <c r="C708" t="s">
        <v>122</v>
      </c>
      <c r="D708" t="s">
        <v>654</v>
      </c>
      <c r="E708" t="s">
        <v>102</v>
      </c>
      <c r="F708" t="s">
        <v>2255</v>
      </c>
      <c r="G708" t="s">
        <v>92</v>
      </c>
      <c r="H708" t="s">
        <v>2256</v>
      </c>
      <c r="I708" s="7">
        <v>25</v>
      </c>
      <c r="J708" s="7">
        <v>4079.79</v>
      </c>
    </row>
    <row r="709" spans="1:10">
      <c r="A709" t="s">
        <v>2257</v>
      </c>
      <c r="B709" t="s">
        <v>2258</v>
      </c>
      <c r="C709" t="s">
        <v>80</v>
      </c>
      <c r="D709" t="s">
        <v>117</v>
      </c>
      <c r="E709" t="s">
        <v>90</v>
      </c>
      <c r="F709" t="s">
        <v>2259</v>
      </c>
      <c r="G709" t="s">
        <v>119</v>
      </c>
      <c r="H709" t="s">
        <v>1868</v>
      </c>
      <c r="I709" s="7">
        <v>39</v>
      </c>
      <c r="J709" s="7">
        <v>2280.35</v>
      </c>
    </row>
    <row r="710" spans="1:10">
      <c r="A710" t="s">
        <v>2260</v>
      </c>
      <c r="B710" t="s">
        <v>2261</v>
      </c>
      <c r="C710" t="s">
        <v>68</v>
      </c>
      <c r="D710" t="s">
        <v>283</v>
      </c>
      <c r="E710" t="s">
        <v>70</v>
      </c>
      <c r="F710" s="1">
        <v>44966</v>
      </c>
      <c r="G710" t="s">
        <v>64</v>
      </c>
      <c r="H710" t="s">
        <v>589</v>
      </c>
      <c r="I710" s="7">
        <v>43</v>
      </c>
      <c r="J710" s="7">
        <v>4295.3</v>
      </c>
    </row>
    <row r="711" spans="1:10">
      <c r="A711" t="s">
        <v>2262</v>
      </c>
      <c r="B711" t="s">
        <v>2263</v>
      </c>
      <c r="C711" t="s">
        <v>75</v>
      </c>
      <c r="D711" t="s">
        <v>1725</v>
      </c>
      <c r="E711" t="s">
        <v>90</v>
      </c>
      <c r="F711" s="1">
        <v>45007</v>
      </c>
      <c r="G711" t="s">
        <v>71</v>
      </c>
      <c r="H711" t="s">
        <v>1695</v>
      </c>
      <c r="I711" s="7">
        <v>49</v>
      </c>
      <c r="J711" s="7">
        <v>2365.29</v>
      </c>
    </row>
    <row r="712" spans="1:10">
      <c r="A712" t="s">
        <v>2264</v>
      </c>
      <c r="B712" t="s">
        <v>2265</v>
      </c>
      <c r="C712" t="s">
        <v>75</v>
      </c>
      <c r="D712" t="s">
        <v>397</v>
      </c>
      <c r="E712" t="s">
        <v>63</v>
      </c>
      <c r="F712" s="1">
        <v>45105</v>
      </c>
      <c r="G712" t="s">
        <v>236</v>
      </c>
      <c r="H712" t="s">
        <v>2266</v>
      </c>
      <c r="I712" s="7">
        <v>22</v>
      </c>
      <c r="J712" s="7">
        <v>4659.68</v>
      </c>
    </row>
    <row r="713" spans="1:10">
      <c r="A713" t="s">
        <v>2267</v>
      </c>
      <c r="B713" t="s">
        <v>2268</v>
      </c>
      <c r="C713" t="s">
        <v>75</v>
      </c>
      <c r="D713" t="s">
        <v>1035</v>
      </c>
      <c r="E713" t="s">
        <v>90</v>
      </c>
      <c r="F713" s="1">
        <v>45023</v>
      </c>
      <c r="G713" t="s">
        <v>92</v>
      </c>
      <c r="H713" t="s">
        <v>2269</v>
      </c>
      <c r="I713" s="7">
        <v>13</v>
      </c>
      <c r="J713" s="7">
        <v>2320.9499999999998</v>
      </c>
    </row>
    <row r="714" spans="1:10">
      <c r="A714" t="s">
        <v>2270</v>
      </c>
      <c r="B714" t="s">
        <v>2271</v>
      </c>
      <c r="C714" t="s">
        <v>122</v>
      </c>
      <c r="D714" t="s">
        <v>1165</v>
      </c>
      <c r="E714" t="s">
        <v>63</v>
      </c>
      <c r="F714" s="2">
        <v>45544</v>
      </c>
      <c r="G714" t="s">
        <v>259</v>
      </c>
      <c r="H714">
        <v>49.8</v>
      </c>
      <c r="I714" s="7">
        <v>37</v>
      </c>
      <c r="J714" s="7">
        <v>2955.36</v>
      </c>
    </row>
    <row r="715" spans="1:10">
      <c r="A715" t="s">
        <v>2272</v>
      </c>
      <c r="B715" t="s">
        <v>2273</v>
      </c>
      <c r="C715" t="s">
        <v>122</v>
      </c>
      <c r="D715" t="s">
        <v>680</v>
      </c>
      <c r="E715" t="s">
        <v>70</v>
      </c>
      <c r="F715" s="1">
        <v>45439</v>
      </c>
      <c r="G715" t="s">
        <v>125</v>
      </c>
      <c r="H715">
        <v>61.5</v>
      </c>
      <c r="I715" s="7">
        <v>41</v>
      </c>
      <c r="J715" s="7">
        <v>3660.74</v>
      </c>
    </row>
    <row r="716" spans="1:10">
      <c r="A716" t="s">
        <v>2274</v>
      </c>
      <c r="B716" t="s">
        <v>2275</v>
      </c>
      <c r="C716" t="s">
        <v>68</v>
      </c>
      <c r="D716" t="s">
        <v>363</v>
      </c>
      <c r="E716" t="s">
        <v>102</v>
      </c>
      <c r="F716" s="2">
        <v>45063</v>
      </c>
      <c r="G716" t="s">
        <v>460</v>
      </c>
      <c r="H716" t="s">
        <v>2276</v>
      </c>
      <c r="I716" s="7">
        <v>42</v>
      </c>
      <c r="J716" s="7">
        <v>3768.18</v>
      </c>
    </row>
    <row r="717" spans="1:10">
      <c r="A717" t="s">
        <v>2277</v>
      </c>
      <c r="B717" t="s">
        <v>2278</v>
      </c>
      <c r="C717" t="s">
        <v>68</v>
      </c>
      <c r="D717" t="s">
        <v>133</v>
      </c>
      <c r="E717" t="s">
        <v>70</v>
      </c>
      <c r="F717" s="1">
        <v>45024</v>
      </c>
      <c r="G717" t="s">
        <v>193</v>
      </c>
      <c r="H717" t="s">
        <v>2279</v>
      </c>
      <c r="I717" s="7">
        <v>2</v>
      </c>
      <c r="J717" s="7">
        <v>2892.02</v>
      </c>
    </row>
    <row r="718" spans="1:10">
      <c r="A718" t="s">
        <v>2280</v>
      </c>
      <c r="B718" t="s">
        <v>2281</v>
      </c>
      <c r="C718" t="s">
        <v>68</v>
      </c>
      <c r="D718" t="s">
        <v>171</v>
      </c>
      <c r="E718" t="s">
        <v>63</v>
      </c>
      <c r="F718" s="1">
        <v>45511</v>
      </c>
      <c r="G718" t="s">
        <v>125</v>
      </c>
      <c r="H718">
        <v>7</v>
      </c>
      <c r="I718" s="7">
        <v>25</v>
      </c>
      <c r="J718" s="7">
        <v>1664.86</v>
      </c>
    </row>
    <row r="719" spans="1:10">
      <c r="A719" t="s">
        <v>2282</v>
      </c>
      <c r="B719" t="s">
        <v>2283</v>
      </c>
      <c r="C719" t="s">
        <v>68</v>
      </c>
      <c r="D719" t="s">
        <v>1214</v>
      </c>
      <c r="E719" t="s">
        <v>90</v>
      </c>
      <c r="F719" s="1">
        <v>45176</v>
      </c>
      <c r="G719" t="s">
        <v>308</v>
      </c>
      <c r="H719" t="s">
        <v>543</v>
      </c>
      <c r="I719" s="7">
        <v>14</v>
      </c>
      <c r="J719" s="7">
        <v>4463.7299999999996</v>
      </c>
    </row>
    <row r="720" spans="1:10">
      <c r="A720" t="s">
        <v>2284</v>
      </c>
      <c r="B720" t="s">
        <v>2285</v>
      </c>
      <c r="C720" t="s">
        <v>80</v>
      </c>
      <c r="D720" t="s">
        <v>81</v>
      </c>
      <c r="E720" t="s">
        <v>102</v>
      </c>
      <c r="F720" s="1">
        <v>44927</v>
      </c>
      <c r="G720" t="s">
        <v>97</v>
      </c>
      <c r="H720" t="s">
        <v>72</v>
      </c>
      <c r="I720" s="7">
        <v>50</v>
      </c>
      <c r="J720" s="7">
        <v>1809.98</v>
      </c>
    </row>
    <row r="721" spans="1:10">
      <c r="A721" t="s">
        <v>2286</v>
      </c>
      <c r="B721" t="s">
        <v>2287</v>
      </c>
      <c r="C721" t="s">
        <v>122</v>
      </c>
      <c r="D721" t="s">
        <v>457</v>
      </c>
      <c r="E721" t="s">
        <v>63</v>
      </c>
      <c r="F721" t="s">
        <v>2288</v>
      </c>
      <c r="G721" t="s">
        <v>82</v>
      </c>
      <c r="H721">
        <v>28.6</v>
      </c>
      <c r="I721" s="7">
        <v>13</v>
      </c>
      <c r="J721" s="7">
        <v>1975.42</v>
      </c>
    </row>
    <row r="722" spans="1:10">
      <c r="A722" t="s">
        <v>2289</v>
      </c>
      <c r="B722" t="s">
        <v>2290</v>
      </c>
      <c r="C722" t="s">
        <v>68</v>
      </c>
      <c r="D722" t="s">
        <v>208</v>
      </c>
      <c r="E722" t="s">
        <v>90</v>
      </c>
      <c r="F722" t="s">
        <v>2291</v>
      </c>
      <c r="G722" t="s">
        <v>161</v>
      </c>
      <c r="H722" t="s">
        <v>2292</v>
      </c>
      <c r="I722" s="7">
        <v>46</v>
      </c>
      <c r="J722" s="7">
        <v>2741.43</v>
      </c>
    </row>
    <row r="723" spans="1:10">
      <c r="A723" t="s">
        <v>2293</v>
      </c>
      <c r="B723" t="s">
        <v>2294</v>
      </c>
      <c r="C723" t="s">
        <v>80</v>
      </c>
      <c r="D723" t="s">
        <v>311</v>
      </c>
      <c r="E723" t="s">
        <v>90</v>
      </c>
      <c r="F723" s="1">
        <v>45020</v>
      </c>
      <c r="G723" t="s">
        <v>460</v>
      </c>
      <c r="H723" t="s">
        <v>474</v>
      </c>
      <c r="I723" s="7">
        <v>-4</v>
      </c>
      <c r="J723" s="7">
        <v>3778.66</v>
      </c>
    </row>
    <row r="724" spans="1:10">
      <c r="A724" t="s">
        <v>2295</v>
      </c>
      <c r="B724" t="s">
        <v>2296</v>
      </c>
      <c r="C724" t="s">
        <v>75</v>
      </c>
      <c r="D724" t="s">
        <v>585</v>
      </c>
      <c r="E724" t="s">
        <v>63</v>
      </c>
      <c r="F724" s="1">
        <v>45431</v>
      </c>
      <c r="G724" t="s">
        <v>250</v>
      </c>
      <c r="H724">
        <v>45.4</v>
      </c>
      <c r="I724" s="7">
        <v>11</v>
      </c>
      <c r="J724" s="7">
        <v>3016.59</v>
      </c>
    </row>
    <row r="725" spans="1:10">
      <c r="A725" t="s">
        <v>2297</v>
      </c>
      <c r="B725" t="s">
        <v>2298</v>
      </c>
      <c r="C725" t="s">
        <v>68</v>
      </c>
      <c r="D725" t="s">
        <v>654</v>
      </c>
      <c r="E725" t="s">
        <v>63</v>
      </c>
      <c r="F725" t="s">
        <v>2299</v>
      </c>
      <c r="G725" t="s">
        <v>178</v>
      </c>
      <c r="H725" t="s">
        <v>2300</v>
      </c>
      <c r="I725" s="7">
        <v>41</v>
      </c>
      <c r="J725" s="7">
        <v>1909.14</v>
      </c>
    </row>
    <row r="726" spans="1:10">
      <c r="A726" t="s">
        <v>2301</v>
      </c>
      <c r="B726" t="s">
        <v>2302</v>
      </c>
      <c r="C726" t="s">
        <v>61</v>
      </c>
      <c r="D726" t="s">
        <v>374</v>
      </c>
      <c r="E726" t="s">
        <v>63</v>
      </c>
      <c r="F726" s="1">
        <v>45177</v>
      </c>
      <c r="G726" t="s">
        <v>259</v>
      </c>
      <c r="H726">
        <v>39.1</v>
      </c>
      <c r="I726" s="7">
        <v>19</v>
      </c>
      <c r="J726" s="7">
        <v>1625.24</v>
      </c>
    </row>
    <row r="727" spans="1:10">
      <c r="A727" t="s">
        <v>2303</v>
      </c>
      <c r="B727" t="s">
        <v>2304</v>
      </c>
      <c r="C727" t="s">
        <v>80</v>
      </c>
      <c r="D727" t="s">
        <v>1230</v>
      </c>
      <c r="E727" t="s">
        <v>63</v>
      </c>
      <c r="F727" t="s">
        <v>2305</v>
      </c>
      <c r="G727" t="s">
        <v>77</v>
      </c>
      <c r="H727" t="s">
        <v>2306</v>
      </c>
      <c r="I727" s="7">
        <v>35</v>
      </c>
      <c r="J727" s="7">
        <v>1514.81</v>
      </c>
    </row>
    <row r="728" spans="1:10">
      <c r="A728" t="s">
        <v>2307</v>
      </c>
      <c r="B728" t="s">
        <v>2308</v>
      </c>
      <c r="C728" t="s">
        <v>122</v>
      </c>
      <c r="D728" t="s">
        <v>359</v>
      </c>
      <c r="E728" t="s">
        <v>63</v>
      </c>
      <c r="F728" s="1">
        <v>45146</v>
      </c>
      <c r="G728" t="s">
        <v>134</v>
      </c>
      <c r="H728" t="s">
        <v>2309</v>
      </c>
      <c r="I728" s="7">
        <v>49</v>
      </c>
      <c r="J728" s="7">
        <v>3352.22</v>
      </c>
    </row>
    <row r="729" spans="1:10">
      <c r="A729" t="s">
        <v>2310</v>
      </c>
      <c r="B729" t="s">
        <v>2311</v>
      </c>
      <c r="C729" t="s">
        <v>122</v>
      </c>
      <c r="D729" t="s">
        <v>374</v>
      </c>
      <c r="E729" t="s">
        <v>102</v>
      </c>
      <c r="F729" s="1">
        <v>45177</v>
      </c>
      <c r="G729" t="s">
        <v>134</v>
      </c>
      <c r="H729" t="s">
        <v>2312</v>
      </c>
      <c r="I729" s="7">
        <v>5</v>
      </c>
      <c r="J729" s="7">
        <v>2487.9899999999998</v>
      </c>
    </row>
    <row r="730" spans="1:10">
      <c r="A730" t="s">
        <v>2313</v>
      </c>
      <c r="B730" t="s">
        <v>2314</v>
      </c>
      <c r="C730" t="s">
        <v>68</v>
      </c>
      <c r="D730" t="s">
        <v>117</v>
      </c>
      <c r="E730" t="s">
        <v>63</v>
      </c>
      <c r="F730" s="1">
        <v>45324</v>
      </c>
      <c r="G730" t="s">
        <v>182</v>
      </c>
      <c r="H730">
        <v>43.2</v>
      </c>
      <c r="I730" s="7">
        <v>50</v>
      </c>
      <c r="J730" s="7">
        <v>2356.87</v>
      </c>
    </row>
    <row r="731" spans="1:10">
      <c r="A731" t="s">
        <v>2315</v>
      </c>
      <c r="B731" t="s">
        <v>2316</v>
      </c>
      <c r="C731" t="s">
        <v>80</v>
      </c>
      <c r="D731" t="s">
        <v>1230</v>
      </c>
      <c r="E731" t="s">
        <v>90</v>
      </c>
      <c r="F731" s="1">
        <v>45162</v>
      </c>
      <c r="G731" t="s">
        <v>236</v>
      </c>
      <c r="H731" t="s">
        <v>2317</v>
      </c>
      <c r="I731" s="7">
        <v>43</v>
      </c>
      <c r="J731" s="7">
        <v>3758.97</v>
      </c>
    </row>
    <row r="732" spans="1:10">
      <c r="A732" t="s">
        <v>2318</v>
      </c>
      <c r="B732" t="s">
        <v>2319</v>
      </c>
      <c r="C732" t="s">
        <v>122</v>
      </c>
      <c r="D732" t="s">
        <v>702</v>
      </c>
      <c r="E732" t="s">
        <v>70</v>
      </c>
      <c r="F732" s="2">
        <v>45120</v>
      </c>
      <c r="G732" t="s">
        <v>103</v>
      </c>
      <c r="H732" t="s">
        <v>2320</v>
      </c>
      <c r="I732" s="7" t="s">
        <v>1664</v>
      </c>
      <c r="J732" s="7">
        <v>4819.25</v>
      </c>
    </row>
    <row r="733" spans="1:10">
      <c r="A733" t="s">
        <v>2321</v>
      </c>
      <c r="B733" t="s">
        <v>2322</v>
      </c>
      <c r="C733" t="s">
        <v>122</v>
      </c>
      <c r="D733" t="s">
        <v>133</v>
      </c>
      <c r="E733" t="s">
        <v>70</v>
      </c>
      <c r="F733" s="1">
        <v>45389</v>
      </c>
      <c r="G733" t="s">
        <v>119</v>
      </c>
      <c r="H733" t="s">
        <v>2323</v>
      </c>
      <c r="I733" s="7">
        <v>8</v>
      </c>
      <c r="J733" s="7">
        <v>2129.21</v>
      </c>
    </row>
    <row r="734" spans="1:10">
      <c r="A734" t="s">
        <v>2324</v>
      </c>
      <c r="B734" t="s">
        <v>2325</v>
      </c>
      <c r="C734" t="s">
        <v>68</v>
      </c>
      <c r="D734" t="s">
        <v>556</v>
      </c>
      <c r="E734" t="s">
        <v>102</v>
      </c>
      <c r="F734" s="1">
        <v>45114</v>
      </c>
      <c r="G734" t="s">
        <v>134</v>
      </c>
      <c r="H734" t="s">
        <v>2326</v>
      </c>
      <c r="I734" s="7">
        <v>30</v>
      </c>
      <c r="J734" s="7">
        <v>4385.7</v>
      </c>
    </row>
    <row r="735" spans="1:10">
      <c r="A735" t="s">
        <v>2327</v>
      </c>
      <c r="B735" t="s">
        <v>2328</v>
      </c>
      <c r="C735" t="s">
        <v>61</v>
      </c>
      <c r="D735" t="s">
        <v>473</v>
      </c>
      <c r="E735" t="s">
        <v>70</v>
      </c>
      <c r="F735" s="2">
        <v>45187</v>
      </c>
      <c r="G735" t="s">
        <v>178</v>
      </c>
      <c r="H735" t="s">
        <v>2329</v>
      </c>
      <c r="I735" s="7">
        <v>7</v>
      </c>
      <c r="J735" s="7">
        <v>3657.46</v>
      </c>
    </row>
    <row r="736" spans="1:10">
      <c r="A736" t="s">
        <v>2330</v>
      </c>
      <c r="B736" t="s">
        <v>2331</v>
      </c>
      <c r="C736" t="s">
        <v>80</v>
      </c>
      <c r="D736" t="s">
        <v>352</v>
      </c>
      <c r="E736" t="s">
        <v>90</v>
      </c>
      <c r="F736" s="1">
        <v>45052</v>
      </c>
      <c r="G736" t="s">
        <v>201</v>
      </c>
      <c r="H736" t="s">
        <v>2186</v>
      </c>
      <c r="I736" s="7">
        <v>47</v>
      </c>
      <c r="J736" s="7">
        <v>2898.23</v>
      </c>
    </row>
    <row r="737" spans="1:10">
      <c r="A737" t="s">
        <v>2332</v>
      </c>
      <c r="B737" t="s">
        <v>2333</v>
      </c>
      <c r="C737" t="s">
        <v>61</v>
      </c>
      <c r="D737" t="s">
        <v>447</v>
      </c>
      <c r="E737" t="s">
        <v>63</v>
      </c>
      <c r="F737" t="s">
        <v>2334</v>
      </c>
      <c r="G737" t="s">
        <v>460</v>
      </c>
      <c r="H737">
        <v>40</v>
      </c>
      <c r="I737" s="7">
        <v>31</v>
      </c>
      <c r="J737" s="7">
        <v>2804.23</v>
      </c>
    </row>
    <row r="738" spans="1:10">
      <c r="A738" t="s">
        <v>2335</v>
      </c>
      <c r="B738" t="s">
        <v>2336</v>
      </c>
      <c r="C738" t="s">
        <v>75</v>
      </c>
      <c r="D738" t="s">
        <v>473</v>
      </c>
      <c r="E738" t="s">
        <v>90</v>
      </c>
      <c r="F738" s="1">
        <v>45363</v>
      </c>
      <c r="G738" t="s">
        <v>71</v>
      </c>
      <c r="H738" t="s">
        <v>857</v>
      </c>
      <c r="I738" s="7">
        <v>10</v>
      </c>
      <c r="J738" s="7">
        <v>2716.4</v>
      </c>
    </row>
    <row r="739" spans="1:10">
      <c r="A739" t="s">
        <v>2337</v>
      </c>
      <c r="B739" t="s">
        <v>2338</v>
      </c>
      <c r="C739" t="s">
        <v>75</v>
      </c>
      <c r="D739" t="s">
        <v>257</v>
      </c>
      <c r="E739" t="s">
        <v>102</v>
      </c>
      <c r="F739" s="1">
        <v>45239</v>
      </c>
      <c r="G739" t="s">
        <v>153</v>
      </c>
      <c r="H739" t="s">
        <v>2339</v>
      </c>
      <c r="I739" s="7">
        <v>8</v>
      </c>
      <c r="J739" s="7">
        <v>3085.67</v>
      </c>
    </row>
    <row r="740" spans="1:10">
      <c r="A740" t="s">
        <v>2340</v>
      </c>
      <c r="B740" t="s">
        <v>2341</v>
      </c>
      <c r="C740" t="s">
        <v>75</v>
      </c>
      <c r="D740" t="s">
        <v>464</v>
      </c>
      <c r="E740" t="s">
        <v>70</v>
      </c>
      <c r="F740" t="s">
        <v>2342</v>
      </c>
      <c r="G740" t="s">
        <v>92</v>
      </c>
      <c r="H740" t="s">
        <v>1287</v>
      </c>
      <c r="I740" s="7">
        <v>24</v>
      </c>
      <c r="J740" s="7">
        <v>2862.75</v>
      </c>
    </row>
    <row r="741" spans="1:10">
      <c r="A741" t="s">
        <v>2343</v>
      </c>
      <c r="B741" t="s">
        <v>2344</v>
      </c>
      <c r="C741" t="s">
        <v>80</v>
      </c>
      <c r="D741" t="s">
        <v>101</v>
      </c>
      <c r="E741" t="s">
        <v>63</v>
      </c>
      <c r="F741" s="1">
        <v>45539</v>
      </c>
      <c r="G741" t="s">
        <v>113</v>
      </c>
      <c r="H741" t="s">
        <v>2345</v>
      </c>
      <c r="I741" s="7">
        <v>24</v>
      </c>
      <c r="J741" s="7">
        <v>3571.75</v>
      </c>
    </row>
    <row r="742" spans="1:10">
      <c r="A742" t="s">
        <v>2346</v>
      </c>
      <c r="B742" t="s">
        <v>2347</v>
      </c>
      <c r="C742" t="s">
        <v>75</v>
      </c>
      <c r="D742" t="s">
        <v>111</v>
      </c>
      <c r="E742" t="s">
        <v>102</v>
      </c>
      <c r="F742" s="1">
        <v>45458</v>
      </c>
      <c r="G742" t="s">
        <v>64</v>
      </c>
      <c r="H742" t="s">
        <v>251</v>
      </c>
      <c r="I742" s="7">
        <v>25</v>
      </c>
      <c r="J742" s="7">
        <v>1612.07</v>
      </c>
    </row>
    <row r="743" spans="1:10">
      <c r="A743" t="s">
        <v>2348</v>
      </c>
      <c r="B743" t="s">
        <v>2349</v>
      </c>
      <c r="C743" t="s">
        <v>122</v>
      </c>
      <c r="D743" t="s">
        <v>473</v>
      </c>
      <c r="E743" t="s">
        <v>63</v>
      </c>
      <c r="F743" s="1">
        <v>45110</v>
      </c>
      <c r="G743" t="s">
        <v>134</v>
      </c>
      <c r="H743">
        <v>44</v>
      </c>
      <c r="I743" s="7">
        <v>26</v>
      </c>
      <c r="J743" s="7">
        <v>3876.46</v>
      </c>
    </row>
    <row r="744" spans="1:10">
      <c r="A744" t="s">
        <v>2350</v>
      </c>
      <c r="B744" t="s">
        <v>2351</v>
      </c>
      <c r="C744" t="s">
        <v>75</v>
      </c>
      <c r="D744" t="s">
        <v>1230</v>
      </c>
      <c r="E744" t="s">
        <v>63</v>
      </c>
      <c r="F744" s="1">
        <v>45614</v>
      </c>
      <c r="G744" t="s">
        <v>153</v>
      </c>
      <c r="H744">
        <v>1.9</v>
      </c>
      <c r="I744" s="7">
        <v>32</v>
      </c>
      <c r="J744" s="7">
        <v>3458.96</v>
      </c>
    </row>
    <row r="745" spans="1:10">
      <c r="A745" t="s">
        <v>2352</v>
      </c>
      <c r="B745" t="s">
        <v>2353</v>
      </c>
      <c r="C745" t="s">
        <v>61</v>
      </c>
      <c r="D745" t="s">
        <v>1356</v>
      </c>
      <c r="E745" t="s">
        <v>63</v>
      </c>
      <c r="F745" t="s">
        <v>2354</v>
      </c>
      <c r="G745" t="s">
        <v>82</v>
      </c>
      <c r="H745" t="s">
        <v>2355</v>
      </c>
      <c r="I745" s="7">
        <v>40</v>
      </c>
      <c r="J745" s="7">
        <v>2337.67</v>
      </c>
    </row>
    <row r="746" spans="1:10">
      <c r="A746" t="s">
        <v>2356</v>
      </c>
      <c r="B746" t="s">
        <v>2357</v>
      </c>
      <c r="C746" t="s">
        <v>61</v>
      </c>
      <c r="D746" t="s">
        <v>177</v>
      </c>
      <c r="E746" t="s">
        <v>102</v>
      </c>
      <c r="F746" s="1">
        <v>45253</v>
      </c>
      <c r="G746" t="s">
        <v>119</v>
      </c>
      <c r="H746" t="s">
        <v>2358</v>
      </c>
      <c r="I746" s="7">
        <v>26</v>
      </c>
      <c r="J746" s="7">
        <v>3098.41</v>
      </c>
    </row>
    <row r="747" spans="1:10">
      <c r="A747" t="s">
        <v>2359</v>
      </c>
      <c r="B747" t="s">
        <v>2360</v>
      </c>
      <c r="C747" t="s">
        <v>61</v>
      </c>
      <c r="D747" t="s">
        <v>477</v>
      </c>
      <c r="E747" t="s">
        <v>70</v>
      </c>
      <c r="F747" t="s">
        <v>2361</v>
      </c>
      <c r="G747" t="s">
        <v>193</v>
      </c>
      <c r="H747" t="s">
        <v>2362</v>
      </c>
      <c r="I747" s="7">
        <v>29</v>
      </c>
      <c r="J747" s="7">
        <v>3000.32</v>
      </c>
    </row>
    <row r="748" spans="1:10">
      <c r="A748" t="s">
        <v>2363</v>
      </c>
      <c r="B748" t="s">
        <v>2364</v>
      </c>
      <c r="C748" t="s">
        <v>80</v>
      </c>
      <c r="D748" t="s">
        <v>538</v>
      </c>
      <c r="E748" t="s">
        <v>90</v>
      </c>
      <c r="F748" t="s">
        <v>2365</v>
      </c>
      <c r="G748" t="s">
        <v>103</v>
      </c>
      <c r="H748" t="s">
        <v>2366</v>
      </c>
      <c r="I748" s="7">
        <v>7</v>
      </c>
      <c r="J748" s="7">
        <v>3392.59</v>
      </c>
    </row>
    <row r="749" spans="1:10">
      <c r="A749" t="s">
        <v>2367</v>
      </c>
      <c r="B749" t="s">
        <v>2368</v>
      </c>
      <c r="C749" t="s">
        <v>75</v>
      </c>
      <c r="D749" t="s">
        <v>257</v>
      </c>
      <c r="E749" t="s">
        <v>70</v>
      </c>
      <c r="F749" t="s">
        <v>2369</v>
      </c>
      <c r="G749" t="s">
        <v>187</v>
      </c>
      <c r="H749" t="s">
        <v>2370</v>
      </c>
      <c r="I749" s="7">
        <v>22</v>
      </c>
      <c r="J749" s="7">
        <v>3003.01</v>
      </c>
    </row>
    <row r="750" spans="1:10">
      <c r="A750" t="s">
        <v>2371</v>
      </c>
      <c r="B750" t="s">
        <v>2372</v>
      </c>
      <c r="C750" t="s">
        <v>122</v>
      </c>
      <c r="D750" t="s">
        <v>359</v>
      </c>
      <c r="E750" t="s">
        <v>70</v>
      </c>
      <c r="F750" s="1">
        <v>44960</v>
      </c>
      <c r="G750" t="s">
        <v>119</v>
      </c>
      <c r="H750" t="s">
        <v>2373</v>
      </c>
      <c r="I750" s="7" t="s">
        <v>1623</v>
      </c>
      <c r="J750" s="7">
        <v>2012.02</v>
      </c>
    </row>
    <row r="751" spans="1:10">
      <c r="A751" t="s">
        <v>2374</v>
      </c>
      <c r="B751" t="s">
        <v>2375</v>
      </c>
      <c r="C751" t="s">
        <v>80</v>
      </c>
      <c r="D751" t="s">
        <v>263</v>
      </c>
      <c r="E751" t="s">
        <v>70</v>
      </c>
      <c r="F751" s="1">
        <v>45262</v>
      </c>
      <c r="G751" t="s">
        <v>64</v>
      </c>
      <c r="H751" t="s">
        <v>2376</v>
      </c>
      <c r="I751" s="7">
        <v>31</v>
      </c>
      <c r="J751" s="7">
        <v>2641.93</v>
      </c>
    </row>
    <row r="752" spans="1:10">
      <c r="A752" t="s">
        <v>2377</v>
      </c>
      <c r="B752" t="s">
        <v>2378</v>
      </c>
      <c r="C752" t="s">
        <v>75</v>
      </c>
      <c r="D752" t="s">
        <v>147</v>
      </c>
      <c r="E752" t="s">
        <v>90</v>
      </c>
      <c r="F752" s="1">
        <v>45020</v>
      </c>
      <c r="G752" t="s">
        <v>107</v>
      </c>
      <c r="H752">
        <v>17</v>
      </c>
      <c r="I752" s="7">
        <v>30</v>
      </c>
      <c r="J752" s="7">
        <v>3203.54</v>
      </c>
    </row>
    <row r="753" spans="1:10">
      <c r="A753" t="s">
        <v>2379</v>
      </c>
      <c r="B753" t="s">
        <v>2380</v>
      </c>
      <c r="C753" t="s">
        <v>80</v>
      </c>
      <c r="D753" t="s">
        <v>1725</v>
      </c>
      <c r="E753" t="s">
        <v>102</v>
      </c>
      <c r="F753" s="1">
        <v>45269</v>
      </c>
      <c r="G753" t="s">
        <v>193</v>
      </c>
      <c r="H753" t="s">
        <v>2381</v>
      </c>
      <c r="I753" s="7">
        <v>43</v>
      </c>
      <c r="J753" s="7">
        <v>2663.36</v>
      </c>
    </row>
    <row r="754" spans="1:10">
      <c r="A754" t="s">
        <v>2382</v>
      </c>
      <c r="B754" t="s">
        <v>2383</v>
      </c>
      <c r="C754" t="s">
        <v>122</v>
      </c>
      <c r="D754" t="s">
        <v>235</v>
      </c>
      <c r="E754" t="s">
        <v>90</v>
      </c>
      <c r="F754" s="1">
        <v>45199</v>
      </c>
      <c r="G754" t="s">
        <v>153</v>
      </c>
      <c r="H754">
        <v>35.9</v>
      </c>
      <c r="I754" s="7" t="s">
        <v>232</v>
      </c>
      <c r="J754" s="7">
        <v>3641.44</v>
      </c>
    </row>
    <row r="755" spans="1:10">
      <c r="A755" t="s">
        <v>2384</v>
      </c>
      <c r="B755" t="s">
        <v>2385</v>
      </c>
      <c r="C755" t="s">
        <v>80</v>
      </c>
      <c r="D755" t="s">
        <v>322</v>
      </c>
      <c r="E755" t="s">
        <v>63</v>
      </c>
      <c r="F755" s="1">
        <v>45382</v>
      </c>
      <c r="G755" t="s">
        <v>134</v>
      </c>
      <c r="H755" t="s">
        <v>138</v>
      </c>
      <c r="I755" s="7">
        <v>29</v>
      </c>
      <c r="J755" s="7">
        <v>1923.91</v>
      </c>
    </row>
    <row r="756" spans="1:10">
      <c r="A756" t="s">
        <v>2386</v>
      </c>
      <c r="B756" t="s">
        <v>2387</v>
      </c>
      <c r="C756" t="s">
        <v>122</v>
      </c>
      <c r="D756" t="s">
        <v>393</v>
      </c>
      <c r="E756" t="s">
        <v>102</v>
      </c>
      <c r="F756" s="1">
        <v>45417</v>
      </c>
      <c r="G756" t="s">
        <v>134</v>
      </c>
      <c r="H756" t="s">
        <v>2388</v>
      </c>
      <c r="I756" s="7" t="s">
        <v>232</v>
      </c>
      <c r="J756" s="7">
        <v>2328.59</v>
      </c>
    </row>
    <row r="757" spans="1:10">
      <c r="A757" t="s">
        <v>2389</v>
      </c>
      <c r="B757" t="s">
        <v>2390</v>
      </c>
      <c r="C757" t="s">
        <v>75</v>
      </c>
      <c r="D757" t="s">
        <v>447</v>
      </c>
      <c r="E757" t="s">
        <v>63</v>
      </c>
      <c r="F757" s="1">
        <v>45245</v>
      </c>
      <c r="G757" t="s">
        <v>166</v>
      </c>
      <c r="H757">
        <v>39.1</v>
      </c>
      <c r="I757" s="7">
        <v>16</v>
      </c>
      <c r="J757" s="7">
        <v>3082.25</v>
      </c>
    </row>
    <row r="758" spans="1:10">
      <c r="A758" t="s">
        <v>2391</v>
      </c>
      <c r="B758" t="s">
        <v>2392</v>
      </c>
      <c r="C758" t="s">
        <v>122</v>
      </c>
      <c r="D758" t="s">
        <v>671</v>
      </c>
      <c r="E758" t="s">
        <v>102</v>
      </c>
      <c r="F758" t="s">
        <v>2393</v>
      </c>
      <c r="G758" t="s">
        <v>182</v>
      </c>
      <c r="H758" t="s">
        <v>1095</v>
      </c>
      <c r="I758" s="7">
        <v>4</v>
      </c>
      <c r="J758" s="7">
        <v>2641.52</v>
      </c>
    </row>
    <row r="759" spans="1:10">
      <c r="A759" t="s">
        <v>2394</v>
      </c>
      <c r="B759" t="s">
        <v>2395</v>
      </c>
      <c r="C759" t="s">
        <v>61</v>
      </c>
      <c r="D759" t="s">
        <v>1084</v>
      </c>
      <c r="E759" t="s">
        <v>90</v>
      </c>
      <c r="F759" t="s">
        <v>2396</v>
      </c>
      <c r="G759" t="s">
        <v>201</v>
      </c>
      <c r="H759" t="s">
        <v>2397</v>
      </c>
      <c r="I759" s="7">
        <v>14</v>
      </c>
      <c r="J759" s="7">
        <v>2813.18</v>
      </c>
    </row>
    <row r="760" spans="1:10">
      <c r="A760" t="s">
        <v>2398</v>
      </c>
      <c r="B760" t="s">
        <v>2399</v>
      </c>
      <c r="C760" t="s">
        <v>75</v>
      </c>
      <c r="D760" t="s">
        <v>152</v>
      </c>
      <c r="E760" t="s">
        <v>70</v>
      </c>
      <c r="F760" s="1">
        <v>45140</v>
      </c>
      <c r="G760" t="s">
        <v>187</v>
      </c>
      <c r="H760">
        <v>47</v>
      </c>
      <c r="I760" s="7">
        <v>50</v>
      </c>
      <c r="J760" s="7">
        <v>1073.68</v>
      </c>
    </row>
    <row r="761" spans="1:10">
      <c r="A761" t="s">
        <v>2400</v>
      </c>
      <c r="B761" t="s">
        <v>2401</v>
      </c>
      <c r="C761" t="s">
        <v>68</v>
      </c>
      <c r="D761" t="s">
        <v>279</v>
      </c>
      <c r="E761" t="s">
        <v>90</v>
      </c>
      <c r="F761" t="s">
        <v>768</v>
      </c>
      <c r="G761" t="s">
        <v>178</v>
      </c>
      <c r="H761" t="s">
        <v>2402</v>
      </c>
      <c r="I761" s="7">
        <v>19</v>
      </c>
      <c r="J761" s="7">
        <v>1482</v>
      </c>
    </row>
    <row r="762" spans="1:10">
      <c r="A762" t="s">
        <v>2403</v>
      </c>
      <c r="B762" t="s">
        <v>2404</v>
      </c>
      <c r="C762" t="s">
        <v>61</v>
      </c>
      <c r="D762" t="s">
        <v>359</v>
      </c>
      <c r="E762" t="s">
        <v>102</v>
      </c>
      <c r="F762" t="s">
        <v>2405</v>
      </c>
      <c r="G762" t="s">
        <v>250</v>
      </c>
      <c r="H762" t="s">
        <v>2406</v>
      </c>
      <c r="I762" s="7">
        <v>45</v>
      </c>
      <c r="J762" s="7">
        <v>4845.6499999999996</v>
      </c>
    </row>
    <row r="763" spans="1:10">
      <c r="A763" t="s">
        <v>2407</v>
      </c>
      <c r="B763" t="s">
        <v>2408</v>
      </c>
      <c r="C763" t="s">
        <v>80</v>
      </c>
      <c r="D763" t="s">
        <v>447</v>
      </c>
      <c r="E763" t="s">
        <v>70</v>
      </c>
      <c r="F763" s="1">
        <v>45414</v>
      </c>
      <c r="G763" t="s">
        <v>77</v>
      </c>
      <c r="H763">
        <v>21</v>
      </c>
      <c r="I763" s="7">
        <v>8</v>
      </c>
      <c r="J763" s="7">
        <v>4963.1499999999996</v>
      </c>
    </row>
    <row r="764" spans="1:10">
      <c r="A764" t="s">
        <v>2409</v>
      </c>
      <c r="B764" t="s">
        <v>2410</v>
      </c>
      <c r="C764" t="s">
        <v>80</v>
      </c>
      <c r="D764" t="s">
        <v>123</v>
      </c>
      <c r="E764" t="s">
        <v>102</v>
      </c>
      <c r="F764" t="s">
        <v>2411</v>
      </c>
      <c r="G764" t="s">
        <v>193</v>
      </c>
      <c r="H764" t="s">
        <v>569</v>
      </c>
      <c r="I764" s="7">
        <v>26</v>
      </c>
      <c r="J764" s="7">
        <v>4676.1899999999996</v>
      </c>
    </row>
    <row r="765" spans="1:10">
      <c r="A765" t="s">
        <v>2412</v>
      </c>
      <c r="B765" t="s">
        <v>2413</v>
      </c>
      <c r="C765" t="s">
        <v>61</v>
      </c>
      <c r="D765" t="s">
        <v>1876</v>
      </c>
      <c r="E765" t="s">
        <v>102</v>
      </c>
      <c r="F765" s="1">
        <v>45512</v>
      </c>
      <c r="G765" t="s">
        <v>125</v>
      </c>
      <c r="H765" t="s">
        <v>2414</v>
      </c>
      <c r="I765" s="7">
        <v>20</v>
      </c>
      <c r="J765" s="7">
        <v>2458.83</v>
      </c>
    </row>
    <row r="766" spans="1:10">
      <c r="A766" t="s">
        <v>2415</v>
      </c>
      <c r="B766" t="s">
        <v>2416</v>
      </c>
      <c r="C766" t="s">
        <v>80</v>
      </c>
      <c r="D766" t="s">
        <v>129</v>
      </c>
      <c r="E766" t="s">
        <v>90</v>
      </c>
      <c r="F766" t="s">
        <v>2417</v>
      </c>
      <c r="G766" t="s">
        <v>143</v>
      </c>
      <c r="H766">
        <v>31</v>
      </c>
      <c r="I766" s="7">
        <v>5</v>
      </c>
      <c r="J766" s="7">
        <v>3516.77</v>
      </c>
    </row>
    <row r="767" spans="1:10">
      <c r="A767" t="s">
        <v>2418</v>
      </c>
      <c r="B767" t="s">
        <v>2419</v>
      </c>
      <c r="C767" t="s">
        <v>61</v>
      </c>
      <c r="D767" t="s">
        <v>397</v>
      </c>
      <c r="E767" t="s">
        <v>63</v>
      </c>
      <c r="F767" t="s">
        <v>1517</v>
      </c>
      <c r="G767" t="s">
        <v>134</v>
      </c>
      <c r="H767">
        <v>42</v>
      </c>
      <c r="I767" s="7">
        <v>37</v>
      </c>
      <c r="J767" s="7">
        <v>3562.41</v>
      </c>
    </row>
    <row r="768" spans="1:10">
      <c r="A768" t="s">
        <v>2420</v>
      </c>
      <c r="B768" t="s">
        <v>2421</v>
      </c>
      <c r="C768" t="s">
        <v>61</v>
      </c>
      <c r="D768" t="s">
        <v>156</v>
      </c>
      <c r="E768" t="s">
        <v>102</v>
      </c>
      <c r="F768" s="1">
        <v>45391</v>
      </c>
      <c r="G768" t="s">
        <v>411</v>
      </c>
      <c r="H768" t="s">
        <v>2422</v>
      </c>
      <c r="I768" s="7">
        <v>7</v>
      </c>
      <c r="J768" s="7">
        <v>2431.36</v>
      </c>
    </row>
    <row r="769" spans="1:10">
      <c r="A769" t="s">
        <v>2423</v>
      </c>
      <c r="B769" t="s">
        <v>2424</v>
      </c>
      <c r="C769" t="s">
        <v>68</v>
      </c>
      <c r="D769" t="s">
        <v>279</v>
      </c>
      <c r="E769" t="s">
        <v>63</v>
      </c>
      <c r="F769" s="1">
        <v>45392</v>
      </c>
      <c r="G769" t="s">
        <v>134</v>
      </c>
      <c r="H769">
        <v>11.9</v>
      </c>
      <c r="I769" s="7">
        <v>36</v>
      </c>
      <c r="J769" s="7">
        <v>3415.09</v>
      </c>
    </row>
    <row r="770" spans="1:10">
      <c r="A770" t="s">
        <v>2425</v>
      </c>
      <c r="B770" t="s">
        <v>2426</v>
      </c>
      <c r="C770" t="s">
        <v>75</v>
      </c>
      <c r="D770" t="s">
        <v>268</v>
      </c>
      <c r="E770" t="s">
        <v>63</v>
      </c>
      <c r="F770" s="1">
        <v>45634</v>
      </c>
      <c r="G770" t="s">
        <v>728</v>
      </c>
      <c r="H770">
        <v>14</v>
      </c>
      <c r="I770" s="7">
        <v>26</v>
      </c>
      <c r="J770" s="7">
        <v>2392.38</v>
      </c>
    </row>
    <row r="771" spans="1:10">
      <c r="A771" t="s">
        <v>2427</v>
      </c>
      <c r="B771" t="s">
        <v>2428</v>
      </c>
      <c r="C771" t="s">
        <v>122</v>
      </c>
      <c r="D771" t="s">
        <v>464</v>
      </c>
      <c r="E771" t="s">
        <v>102</v>
      </c>
      <c r="F771" t="s">
        <v>2429</v>
      </c>
      <c r="G771" t="s">
        <v>166</v>
      </c>
      <c r="H771" t="s">
        <v>339</v>
      </c>
      <c r="I771" s="7">
        <v>48</v>
      </c>
      <c r="J771" s="7">
        <v>2020.83</v>
      </c>
    </row>
    <row r="772" spans="1:10">
      <c r="A772" t="s">
        <v>2430</v>
      </c>
      <c r="B772" t="s">
        <v>2431</v>
      </c>
      <c r="C772" t="s">
        <v>61</v>
      </c>
      <c r="D772" t="s">
        <v>363</v>
      </c>
      <c r="E772" t="s">
        <v>63</v>
      </c>
      <c r="F772" t="s">
        <v>2432</v>
      </c>
      <c r="G772" t="s">
        <v>125</v>
      </c>
      <c r="H772" t="s">
        <v>2433</v>
      </c>
      <c r="I772" s="7">
        <v>33</v>
      </c>
      <c r="J772" s="7">
        <v>2087.4899999999998</v>
      </c>
    </row>
    <row r="773" spans="1:10">
      <c r="A773" t="s">
        <v>2434</v>
      </c>
      <c r="B773" t="s">
        <v>2435</v>
      </c>
      <c r="C773" t="s">
        <v>122</v>
      </c>
      <c r="D773" t="s">
        <v>171</v>
      </c>
      <c r="E773" t="s">
        <v>90</v>
      </c>
      <c r="F773" s="1">
        <v>44929</v>
      </c>
      <c r="G773" t="s">
        <v>82</v>
      </c>
      <c r="H773" t="s">
        <v>2436</v>
      </c>
      <c r="I773" s="7">
        <v>23</v>
      </c>
      <c r="J773" s="7">
        <v>4360.87</v>
      </c>
    </row>
    <row r="774" spans="1:10">
      <c r="A774" t="s">
        <v>2437</v>
      </c>
      <c r="B774" t="s">
        <v>2438</v>
      </c>
      <c r="C774" t="s">
        <v>68</v>
      </c>
      <c r="D774" t="s">
        <v>595</v>
      </c>
      <c r="E774" t="s">
        <v>70</v>
      </c>
      <c r="F774" s="2">
        <v>45239</v>
      </c>
      <c r="G774" t="s">
        <v>64</v>
      </c>
      <c r="H774" t="s">
        <v>2439</v>
      </c>
      <c r="I774" s="7" t="s">
        <v>1623</v>
      </c>
      <c r="J774" s="7">
        <v>4532.25</v>
      </c>
    </row>
    <row r="775" spans="1:10">
      <c r="A775" t="s">
        <v>2440</v>
      </c>
      <c r="B775" t="s">
        <v>2441</v>
      </c>
      <c r="C775" t="s">
        <v>75</v>
      </c>
      <c r="D775" t="s">
        <v>191</v>
      </c>
      <c r="E775" t="s">
        <v>90</v>
      </c>
      <c r="F775" t="s">
        <v>378</v>
      </c>
      <c r="G775" t="s">
        <v>259</v>
      </c>
      <c r="H775" t="s">
        <v>2442</v>
      </c>
      <c r="I775" s="7" t="s">
        <v>232</v>
      </c>
      <c r="J775" s="7">
        <v>3044.78</v>
      </c>
    </row>
    <row r="776" spans="1:10">
      <c r="A776" t="s">
        <v>2443</v>
      </c>
      <c r="B776" t="s">
        <v>2444</v>
      </c>
      <c r="C776" t="s">
        <v>61</v>
      </c>
      <c r="D776" t="s">
        <v>698</v>
      </c>
      <c r="E776" t="s">
        <v>63</v>
      </c>
      <c r="F776" s="1">
        <v>45018</v>
      </c>
      <c r="G776" t="s">
        <v>134</v>
      </c>
      <c r="H776" t="s">
        <v>2445</v>
      </c>
      <c r="I776" s="7">
        <v>25</v>
      </c>
      <c r="J776" s="7">
        <v>1827.67</v>
      </c>
    </row>
    <row r="777" spans="1:10">
      <c r="A777" t="s">
        <v>2446</v>
      </c>
      <c r="B777" t="s">
        <v>2447</v>
      </c>
      <c r="C777" t="s">
        <v>61</v>
      </c>
      <c r="D777" t="s">
        <v>208</v>
      </c>
      <c r="E777" t="s">
        <v>63</v>
      </c>
      <c r="F777" t="s">
        <v>2448</v>
      </c>
      <c r="G777" t="s">
        <v>728</v>
      </c>
      <c r="H777" t="s">
        <v>217</v>
      </c>
      <c r="I777" s="7">
        <v>37</v>
      </c>
      <c r="J777" s="7">
        <v>3091.53</v>
      </c>
    </row>
    <row r="778" spans="1:10">
      <c r="A778" t="s">
        <v>2449</v>
      </c>
      <c r="B778" t="s">
        <v>2450</v>
      </c>
      <c r="C778" t="s">
        <v>68</v>
      </c>
      <c r="D778" t="s">
        <v>454</v>
      </c>
      <c r="E778" t="s">
        <v>90</v>
      </c>
      <c r="F778" t="s">
        <v>1420</v>
      </c>
      <c r="G778" t="s">
        <v>250</v>
      </c>
      <c r="H778" t="s">
        <v>2451</v>
      </c>
      <c r="I778" s="7">
        <v>32</v>
      </c>
      <c r="J778" s="7">
        <v>3015.62</v>
      </c>
    </row>
    <row r="779" spans="1:10">
      <c r="A779" t="s">
        <v>2452</v>
      </c>
      <c r="B779" t="s">
        <v>2453</v>
      </c>
      <c r="C779" t="s">
        <v>122</v>
      </c>
      <c r="D779" t="s">
        <v>322</v>
      </c>
      <c r="E779" t="s">
        <v>90</v>
      </c>
      <c r="F779" s="2">
        <v>45100</v>
      </c>
      <c r="G779" t="s">
        <v>77</v>
      </c>
      <c r="H779">
        <v>25.4</v>
      </c>
      <c r="I779" s="7" t="s">
        <v>232</v>
      </c>
      <c r="J779" s="7">
        <v>2300.04</v>
      </c>
    </row>
    <row r="780" spans="1:10">
      <c r="A780" t="s">
        <v>2454</v>
      </c>
      <c r="B780" t="s">
        <v>2455</v>
      </c>
      <c r="C780" t="s">
        <v>80</v>
      </c>
      <c r="D780" t="s">
        <v>363</v>
      </c>
      <c r="E780" t="s">
        <v>63</v>
      </c>
      <c r="F780" t="s">
        <v>2231</v>
      </c>
      <c r="G780" t="s">
        <v>173</v>
      </c>
      <c r="H780" t="s">
        <v>2456</v>
      </c>
      <c r="I780" s="7">
        <v>15</v>
      </c>
      <c r="J780" s="7">
        <v>3791.19</v>
      </c>
    </row>
    <row r="781" spans="1:10">
      <c r="A781" t="s">
        <v>2457</v>
      </c>
      <c r="B781" t="s">
        <v>2458</v>
      </c>
      <c r="C781" t="s">
        <v>122</v>
      </c>
      <c r="D781" t="s">
        <v>89</v>
      </c>
      <c r="E781" t="s">
        <v>63</v>
      </c>
      <c r="F781" s="1">
        <v>45573</v>
      </c>
      <c r="G781" t="s">
        <v>327</v>
      </c>
      <c r="H781" t="s">
        <v>2250</v>
      </c>
      <c r="I781" s="7">
        <v>40</v>
      </c>
      <c r="J781" s="7">
        <v>4846.32</v>
      </c>
    </row>
    <row r="782" spans="1:10">
      <c r="A782" t="s">
        <v>2459</v>
      </c>
      <c r="B782" t="s">
        <v>2460</v>
      </c>
      <c r="C782" t="s">
        <v>61</v>
      </c>
      <c r="D782" t="s">
        <v>268</v>
      </c>
      <c r="E782" t="s">
        <v>102</v>
      </c>
      <c r="F782" t="s">
        <v>2461</v>
      </c>
      <c r="G782" t="s">
        <v>173</v>
      </c>
      <c r="H782">
        <v>54</v>
      </c>
      <c r="I782" s="7">
        <v>20</v>
      </c>
      <c r="J782" s="7">
        <v>3310.54</v>
      </c>
    </row>
    <row r="783" spans="1:10">
      <c r="A783" t="s">
        <v>2462</v>
      </c>
      <c r="B783" t="s">
        <v>2463</v>
      </c>
      <c r="C783" t="s">
        <v>68</v>
      </c>
      <c r="D783" t="s">
        <v>129</v>
      </c>
      <c r="E783" t="s">
        <v>102</v>
      </c>
      <c r="F783" s="2">
        <v>44938</v>
      </c>
      <c r="G783" t="s">
        <v>153</v>
      </c>
      <c r="H783" t="s">
        <v>2464</v>
      </c>
      <c r="I783" s="7">
        <v>36</v>
      </c>
      <c r="J783" s="7">
        <v>3408.38</v>
      </c>
    </row>
    <row r="784" spans="1:10">
      <c r="A784" t="s">
        <v>2465</v>
      </c>
      <c r="B784" t="s">
        <v>2466</v>
      </c>
      <c r="C784" t="s">
        <v>122</v>
      </c>
      <c r="D784" t="s">
        <v>346</v>
      </c>
      <c r="E784" t="s">
        <v>102</v>
      </c>
      <c r="F784" s="1">
        <v>45551</v>
      </c>
      <c r="G784" t="s">
        <v>213</v>
      </c>
      <c r="H784">
        <v>18</v>
      </c>
      <c r="I784" s="7" t="s">
        <v>2467</v>
      </c>
      <c r="J784" s="7">
        <v>2754.58</v>
      </c>
    </row>
    <row r="785" spans="1:10">
      <c r="A785" t="s">
        <v>2468</v>
      </c>
      <c r="B785" t="s">
        <v>2469</v>
      </c>
      <c r="C785" t="s">
        <v>61</v>
      </c>
      <c r="D785" t="s">
        <v>538</v>
      </c>
      <c r="E785" t="s">
        <v>90</v>
      </c>
      <c r="F785" t="s">
        <v>2470</v>
      </c>
      <c r="G785" t="s">
        <v>103</v>
      </c>
      <c r="H785" t="s">
        <v>2471</v>
      </c>
      <c r="I785" s="7">
        <v>-2</v>
      </c>
      <c r="J785" s="7">
        <v>3629.38</v>
      </c>
    </row>
    <row r="786" spans="1:10">
      <c r="A786" t="s">
        <v>2472</v>
      </c>
      <c r="B786" t="s">
        <v>2473</v>
      </c>
      <c r="C786" t="s">
        <v>68</v>
      </c>
      <c r="D786" t="s">
        <v>698</v>
      </c>
      <c r="E786" t="s">
        <v>90</v>
      </c>
      <c r="F786" t="s">
        <v>2474</v>
      </c>
      <c r="G786" t="s">
        <v>259</v>
      </c>
      <c r="H786" t="s">
        <v>2475</v>
      </c>
      <c r="I786" s="7">
        <v>42</v>
      </c>
      <c r="J786" s="7">
        <v>1299.0999999999999</v>
      </c>
    </row>
    <row r="787" spans="1:10">
      <c r="A787" t="s">
        <v>2476</v>
      </c>
      <c r="B787" t="s">
        <v>2477</v>
      </c>
      <c r="C787" t="s">
        <v>80</v>
      </c>
      <c r="D787" t="s">
        <v>761</v>
      </c>
      <c r="E787" t="s">
        <v>70</v>
      </c>
      <c r="F787" s="1">
        <v>45547</v>
      </c>
      <c r="G787" t="s">
        <v>308</v>
      </c>
      <c r="H787" t="s">
        <v>2478</v>
      </c>
      <c r="I787" s="7">
        <v>42</v>
      </c>
      <c r="J787" s="7">
        <v>4435.2299999999996</v>
      </c>
    </row>
    <row r="788" spans="1:10">
      <c r="A788" t="s">
        <v>2479</v>
      </c>
      <c r="B788" t="s">
        <v>2480</v>
      </c>
      <c r="C788" t="s">
        <v>61</v>
      </c>
      <c r="D788" t="s">
        <v>454</v>
      </c>
      <c r="E788" t="s">
        <v>102</v>
      </c>
      <c r="F788" s="1">
        <v>45279</v>
      </c>
      <c r="G788" t="s">
        <v>236</v>
      </c>
      <c r="H788" t="s">
        <v>905</v>
      </c>
      <c r="I788" s="7">
        <v>14</v>
      </c>
      <c r="J788" s="7">
        <v>1360.19</v>
      </c>
    </row>
    <row r="789" spans="1:10">
      <c r="A789" t="s">
        <v>2481</v>
      </c>
      <c r="B789" t="s">
        <v>2482</v>
      </c>
      <c r="C789" t="s">
        <v>68</v>
      </c>
      <c r="D789" t="s">
        <v>1356</v>
      </c>
      <c r="E789" t="s">
        <v>63</v>
      </c>
      <c r="F789" t="s">
        <v>528</v>
      </c>
      <c r="G789" t="s">
        <v>97</v>
      </c>
      <c r="H789" t="s">
        <v>2106</v>
      </c>
      <c r="I789" s="7">
        <v>35</v>
      </c>
      <c r="J789" s="7">
        <v>4228.68</v>
      </c>
    </row>
    <row r="790" spans="1:10">
      <c r="A790" t="s">
        <v>2483</v>
      </c>
      <c r="B790" t="s">
        <v>2484</v>
      </c>
      <c r="C790" t="s">
        <v>61</v>
      </c>
      <c r="D790" t="s">
        <v>171</v>
      </c>
      <c r="E790" t="s">
        <v>63</v>
      </c>
      <c r="F790" t="s">
        <v>2485</v>
      </c>
      <c r="G790" t="s">
        <v>193</v>
      </c>
      <c r="H790" t="s">
        <v>2486</v>
      </c>
      <c r="I790" s="7">
        <v>1</v>
      </c>
      <c r="J790" s="7">
        <v>2580.42</v>
      </c>
    </row>
    <row r="791" spans="1:10">
      <c r="A791" t="s">
        <v>2487</v>
      </c>
      <c r="B791" t="s">
        <v>2488</v>
      </c>
      <c r="C791" t="s">
        <v>68</v>
      </c>
      <c r="D791" t="s">
        <v>572</v>
      </c>
      <c r="E791" t="s">
        <v>102</v>
      </c>
      <c r="F791" s="1">
        <v>44974</v>
      </c>
      <c r="G791" t="s">
        <v>92</v>
      </c>
      <c r="H791">
        <v>6</v>
      </c>
      <c r="I791" s="7">
        <v>50</v>
      </c>
      <c r="J791" s="7">
        <v>2457.6999999999998</v>
      </c>
    </row>
    <row r="792" spans="1:10">
      <c r="A792" t="s">
        <v>2489</v>
      </c>
      <c r="B792" t="s">
        <v>2490</v>
      </c>
      <c r="C792" t="s">
        <v>80</v>
      </c>
      <c r="D792" t="s">
        <v>81</v>
      </c>
      <c r="E792" t="s">
        <v>102</v>
      </c>
      <c r="F792" s="2">
        <v>44941</v>
      </c>
      <c r="G792" t="s">
        <v>82</v>
      </c>
      <c r="H792" t="s">
        <v>2491</v>
      </c>
      <c r="I792" s="7">
        <v>20</v>
      </c>
      <c r="J792" s="7">
        <v>4209.8999999999996</v>
      </c>
    </row>
    <row r="793" spans="1:10">
      <c r="A793" t="s">
        <v>2492</v>
      </c>
      <c r="B793" t="s">
        <v>2493</v>
      </c>
      <c r="C793" t="s">
        <v>75</v>
      </c>
      <c r="D793" t="s">
        <v>806</v>
      </c>
      <c r="E793" t="s">
        <v>70</v>
      </c>
      <c r="F793" s="2">
        <v>45548</v>
      </c>
      <c r="G793" t="s">
        <v>77</v>
      </c>
      <c r="H793" t="s">
        <v>2494</v>
      </c>
      <c r="I793" s="7">
        <v>45</v>
      </c>
      <c r="J793" s="7">
        <v>3604.33</v>
      </c>
    </row>
    <row r="794" spans="1:10">
      <c r="A794" t="s">
        <v>2495</v>
      </c>
      <c r="B794" t="s">
        <v>2496</v>
      </c>
      <c r="C794" t="s">
        <v>68</v>
      </c>
      <c r="D794" t="s">
        <v>346</v>
      </c>
      <c r="E794" t="s">
        <v>63</v>
      </c>
      <c r="F794" s="2">
        <v>45557</v>
      </c>
      <c r="G794" t="s">
        <v>64</v>
      </c>
      <c r="H794" t="s">
        <v>2114</v>
      </c>
      <c r="I794" s="7">
        <v>15</v>
      </c>
      <c r="J794" s="7">
        <v>4053.56</v>
      </c>
    </row>
    <row r="795" spans="1:10">
      <c r="A795" t="s">
        <v>2497</v>
      </c>
      <c r="B795" t="s">
        <v>2498</v>
      </c>
      <c r="C795" t="s">
        <v>68</v>
      </c>
      <c r="D795" t="s">
        <v>397</v>
      </c>
      <c r="E795" t="s">
        <v>63</v>
      </c>
      <c r="F795" s="1">
        <v>45435</v>
      </c>
      <c r="G795" t="s">
        <v>201</v>
      </c>
      <c r="H795" t="s">
        <v>138</v>
      </c>
      <c r="I795" s="7">
        <v>50</v>
      </c>
      <c r="J795" s="7">
        <v>1894.24</v>
      </c>
    </row>
    <row r="796" spans="1:10">
      <c r="A796" t="s">
        <v>2499</v>
      </c>
      <c r="B796" t="s">
        <v>2500</v>
      </c>
      <c r="C796" t="s">
        <v>75</v>
      </c>
      <c r="D796" t="s">
        <v>662</v>
      </c>
      <c r="E796" t="s">
        <v>102</v>
      </c>
      <c r="F796" t="s">
        <v>2501</v>
      </c>
      <c r="G796" t="s">
        <v>64</v>
      </c>
      <c r="H796" t="s">
        <v>2502</v>
      </c>
      <c r="I796" s="7">
        <v>23</v>
      </c>
      <c r="J796" s="7">
        <v>4090.22</v>
      </c>
    </row>
    <row r="797" spans="1:10">
      <c r="A797" t="s">
        <v>2503</v>
      </c>
      <c r="B797" t="s">
        <v>2504</v>
      </c>
      <c r="C797" t="s">
        <v>61</v>
      </c>
      <c r="D797" t="s">
        <v>473</v>
      </c>
      <c r="E797" t="s">
        <v>63</v>
      </c>
      <c r="F797" s="1">
        <v>45541</v>
      </c>
      <c r="G797" t="s">
        <v>113</v>
      </c>
      <c r="H797" t="s">
        <v>2505</v>
      </c>
      <c r="I797" s="7">
        <v>44</v>
      </c>
      <c r="J797" s="7">
        <v>1603.76</v>
      </c>
    </row>
    <row r="798" spans="1:10">
      <c r="A798" t="s">
        <v>2506</v>
      </c>
      <c r="B798" t="s">
        <v>2507</v>
      </c>
      <c r="C798" t="s">
        <v>75</v>
      </c>
      <c r="D798" t="s">
        <v>85</v>
      </c>
      <c r="E798" t="s">
        <v>70</v>
      </c>
      <c r="F798" s="1">
        <v>45058</v>
      </c>
      <c r="G798" t="s">
        <v>314</v>
      </c>
      <c r="H798">
        <v>62</v>
      </c>
      <c r="I798" s="7">
        <v>14</v>
      </c>
      <c r="J798" s="7">
        <v>3398.92</v>
      </c>
    </row>
    <row r="799" spans="1:10">
      <c r="A799" t="s">
        <v>2508</v>
      </c>
      <c r="B799" t="s">
        <v>2509</v>
      </c>
      <c r="C799" t="s">
        <v>122</v>
      </c>
      <c r="D799" t="s">
        <v>654</v>
      </c>
      <c r="E799" t="s">
        <v>102</v>
      </c>
      <c r="F799" s="1">
        <v>45647</v>
      </c>
      <c r="G799" t="s">
        <v>436</v>
      </c>
      <c r="H799">
        <v>15.5</v>
      </c>
      <c r="I799" s="7">
        <v>12</v>
      </c>
      <c r="J799" s="7">
        <v>3657.67</v>
      </c>
    </row>
    <row r="800" spans="1:10">
      <c r="A800" t="s">
        <v>2510</v>
      </c>
      <c r="B800" t="s">
        <v>2511</v>
      </c>
      <c r="C800" t="s">
        <v>80</v>
      </c>
      <c r="D800" t="s">
        <v>254</v>
      </c>
      <c r="E800" t="s">
        <v>90</v>
      </c>
      <c r="F800" t="s">
        <v>286</v>
      </c>
      <c r="G800" t="s">
        <v>64</v>
      </c>
      <c r="H800" t="s">
        <v>2512</v>
      </c>
      <c r="I800" s="7">
        <v>34</v>
      </c>
      <c r="J800" s="7">
        <v>3381.44</v>
      </c>
    </row>
    <row r="801" spans="1:10">
      <c r="A801" t="s">
        <v>2513</v>
      </c>
      <c r="B801" t="s">
        <v>2514</v>
      </c>
      <c r="C801" t="s">
        <v>68</v>
      </c>
      <c r="D801" t="s">
        <v>702</v>
      </c>
      <c r="E801" t="s">
        <v>63</v>
      </c>
      <c r="F801" t="s">
        <v>2515</v>
      </c>
      <c r="G801" t="s">
        <v>166</v>
      </c>
      <c r="H801" t="s">
        <v>188</v>
      </c>
      <c r="I801" s="7">
        <v>19</v>
      </c>
      <c r="J801" s="7">
        <v>4899.33</v>
      </c>
    </row>
    <row r="802" spans="1:10">
      <c r="A802" t="s">
        <v>2516</v>
      </c>
      <c r="B802" t="s">
        <v>2517</v>
      </c>
      <c r="C802" t="s">
        <v>80</v>
      </c>
      <c r="D802" t="s">
        <v>346</v>
      </c>
      <c r="E802" t="s">
        <v>102</v>
      </c>
      <c r="F802" t="s">
        <v>2518</v>
      </c>
      <c r="G802" t="s">
        <v>411</v>
      </c>
      <c r="H802" t="s">
        <v>2519</v>
      </c>
      <c r="I802" s="7">
        <v>16</v>
      </c>
      <c r="J802" s="7">
        <v>3070.22</v>
      </c>
    </row>
    <row r="803" spans="1:10">
      <c r="A803" t="s">
        <v>2520</v>
      </c>
      <c r="B803" t="s">
        <v>2521</v>
      </c>
      <c r="C803" t="s">
        <v>61</v>
      </c>
      <c r="D803" t="s">
        <v>106</v>
      </c>
      <c r="E803" t="s">
        <v>63</v>
      </c>
      <c r="F803" t="s">
        <v>2522</v>
      </c>
      <c r="G803" t="s">
        <v>308</v>
      </c>
      <c r="H803">
        <v>69.5</v>
      </c>
      <c r="I803" s="7">
        <v>21</v>
      </c>
      <c r="J803" s="7">
        <v>3359.62</v>
      </c>
    </row>
    <row r="804" spans="1:10">
      <c r="A804" t="s">
        <v>2523</v>
      </c>
      <c r="B804" t="s">
        <v>2524</v>
      </c>
      <c r="C804" t="s">
        <v>122</v>
      </c>
      <c r="D804" t="s">
        <v>96</v>
      </c>
      <c r="E804" t="s">
        <v>90</v>
      </c>
      <c r="F804" t="s">
        <v>2525</v>
      </c>
      <c r="G804" t="s">
        <v>411</v>
      </c>
      <c r="H804" t="s">
        <v>1565</v>
      </c>
      <c r="I804" s="7">
        <v>49</v>
      </c>
      <c r="J804" s="7">
        <v>4399.53</v>
      </c>
    </row>
    <row r="805" spans="1:10">
      <c r="A805" t="s">
        <v>2526</v>
      </c>
      <c r="B805" t="s">
        <v>2527</v>
      </c>
      <c r="C805" t="s">
        <v>75</v>
      </c>
      <c r="D805" t="s">
        <v>469</v>
      </c>
      <c r="E805" t="s">
        <v>90</v>
      </c>
      <c r="F805" s="1">
        <v>45342</v>
      </c>
      <c r="G805" t="s">
        <v>173</v>
      </c>
      <c r="H805" t="s">
        <v>2528</v>
      </c>
      <c r="I805" s="7">
        <v>6</v>
      </c>
      <c r="J805" s="7">
        <v>1450.09</v>
      </c>
    </row>
    <row r="806" spans="1:10">
      <c r="A806" t="s">
        <v>2529</v>
      </c>
      <c r="B806" t="s">
        <v>2530</v>
      </c>
      <c r="C806" t="s">
        <v>75</v>
      </c>
      <c r="D806" t="s">
        <v>560</v>
      </c>
      <c r="E806" t="s">
        <v>90</v>
      </c>
      <c r="F806" s="1">
        <v>44981</v>
      </c>
      <c r="G806" t="s">
        <v>92</v>
      </c>
      <c r="H806">
        <v>69</v>
      </c>
      <c r="I806" s="7">
        <v>5</v>
      </c>
      <c r="J806" s="7">
        <v>1638.86</v>
      </c>
    </row>
    <row r="807" spans="1:10">
      <c r="A807" t="s">
        <v>2531</v>
      </c>
      <c r="B807" t="s">
        <v>2532</v>
      </c>
      <c r="C807" t="s">
        <v>68</v>
      </c>
      <c r="D807" t="s">
        <v>404</v>
      </c>
      <c r="E807" t="s">
        <v>63</v>
      </c>
      <c r="F807" s="1">
        <v>45397</v>
      </c>
      <c r="G807" t="s">
        <v>125</v>
      </c>
      <c r="H807" t="s">
        <v>2533</v>
      </c>
      <c r="I807" s="7">
        <v>6</v>
      </c>
      <c r="J807" s="7">
        <v>1219.25</v>
      </c>
    </row>
    <row r="808" spans="1:10">
      <c r="A808" t="s">
        <v>2534</v>
      </c>
      <c r="B808" t="s">
        <v>2535</v>
      </c>
      <c r="C808" t="s">
        <v>80</v>
      </c>
      <c r="D808" t="s">
        <v>222</v>
      </c>
      <c r="E808" t="s">
        <v>102</v>
      </c>
      <c r="F808" t="s">
        <v>2536</v>
      </c>
      <c r="G808" t="s">
        <v>77</v>
      </c>
      <c r="H808">
        <v>17.7</v>
      </c>
      <c r="I808" s="7">
        <v>3</v>
      </c>
      <c r="J808" s="7">
        <v>1308.03</v>
      </c>
    </row>
    <row r="809" spans="1:10">
      <c r="A809" t="s">
        <v>2537</v>
      </c>
      <c r="B809" t="s">
        <v>2538</v>
      </c>
      <c r="C809" t="s">
        <v>80</v>
      </c>
      <c r="D809" t="s">
        <v>123</v>
      </c>
      <c r="E809" t="s">
        <v>102</v>
      </c>
      <c r="F809" s="1">
        <v>45067</v>
      </c>
      <c r="G809" t="s">
        <v>250</v>
      </c>
      <c r="H809" t="s">
        <v>138</v>
      </c>
      <c r="I809" s="7">
        <v>9</v>
      </c>
      <c r="J809" s="7">
        <v>3880.95</v>
      </c>
    </row>
    <row r="810" spans="1:10">
      <c r="A810" t="s">
        <v>2539</v>
      </c>
      <c r="B810" t="s">
        <v>2540</v>
      </c>
      <c r="C810" t="s">
        <v>61</v>
      </c>
      <c r="D810" t="s">
        <v>524</v>
      </c>
      <c r="E810" t="s">
        <v>102</v>
      </c>
      <c r="F810" s="1">
        <v>45158</v>
      </c>
      <c r="G810" t="s">
        <v>125</v>
      </c>
      <c r="H810" t="s">
        <v>2541</v>
      </c>
      <c r="I810" s="7">
        <v>26</v>
      </c>
      <c r="J810" s="7">
        <v>1578.09</v>
      </c>
    </row>
    <row r="811" spans="1:10">
      <c r="A811" t="s">
        <v>2542</v>
      </c>
      <c r="B811" t="s">
        <v>2543</v>
      </c>
      <c r="C811" t="s">
        <v>80</v>
      </c>
      <c r="D811" t="s">
        <v>556</v>
      </c>
      <c r="E811" t="s">
        <v>70</v>
      </c>
      <c r="F811" s="1">
        <v>45442</v>
      </c>
      <c r="G811" t="s">
        <v>161</v>
      </c>
      <c r="H811" t="s">
        <v>2544</v>
      </c>
      <c r="I811" s="7">
        <v>43</v>
      </c>
      <c r="J811" s="7">
        <v>3477.01</v>
      </c>
    </row>
    <row r="812" spans="1:10">
      <c r="A812" t="s">
        <v>2545</v>
      </c>
      <c r="B812" t="s">
        <v>2546</v>
      </c>
      <c r="C812" t="s">
        <v>80</v>
      </c>
      <c r="D812" t="s">
        <v>76</v>
      </c>
      <c r="E812" t="s">
        <v>63</v>
      </c>
      <c r="F812" s="1">
        <v>45185</v>
      </c>
      <c r="G812" t="s">
        <v>187</v>
      </c>
      <c r="H812" t="s">
        <v>2547</v>
      </c>
      <c r="I812" s="7" t="s">
        <v>1623</v>
      </c>
      <c r="J812" s="7">
        <v>1724.66</v>
      </c>
    </row>
    <row r="813" spans="1:10">
      <c r="A813" t="s">
        <v>2548</v>
      </c>
      <c r="B813" t="s">
        <v>2549</v>
      </c>
      <c r="C813" t="s">
        <v>61</v>
      </c>
      <c r="D813" t="s">
        <v>393</v>
      </c>
      <c r="E813" t="s">
        <v>90</v>
      </c>
      <c r="F813" s="1">
        <v>45306</v>
      </c>
      <c r="G813" t="s">
        <v>92</v>
      </c>
      <c r="H813" t="s">
        <v>2550</v>
      </c>
      <c r="I813" s="7">
        <v>49</v>
      </c>
      <c r="J813" s="7">
        <v>1449.98</v>
      </c>
    </row>
    <row r="814" spans="1:10">
      <c r="A814" t="s">
        <v>2551</v>
      </c>
      <c r="B814" t="s">
        <v>2552</v>
      </c>
      <c r="C814" t="s">
        <v>68</v>
      </c>
      <c r="D814" t="s">
        <v>62</v>
      </c>
      <c r="E814" t="s">
        <v>70</v>
      </c>
      <c r="F814" t="s">
        <v>1702</v>
      </c>
      <c r="G814" t="s">
        <v>77</v>
      </c>
      <c r="H814">
        <v>36</v>
      </c>
      <c r="I814" s="7">
        <v>42</v>
      </c>
      <c r="J814" s="7">
        <v>3667.24</v>
      </c>
    </row>
    <row r="815" spans="1:10">
      <c r="A815" t="s">
        <v>2553</v>
      </c>
      <c r="B815" t="s">
        <v>2554</v>
      </c>
      <c r="C815" t="s">
        <v>80</v>
      </c>
      <c r="D815" t="s">
        <v>147</v>
      </c>
      <c r="E815" t="s">
        <v>70</v>
      </c>
      <c r="F815" t="s">
        <v>2555</v>
      </c>
      <c r="G815" t="s">
        <v>182</v>
      </c>
      <c r="H815" t="s">
        <v>2556</v>
      </c>
      <c r="I815" s="7">
        <v>35</v>
      </c>
      <c r="J815" s="7">
        <v>1171.45</v>
      </c>
    </row>
    <row r="816" spans="1:10">
      <c r="A816" t="s">
        <v>2557</v>
      </c>
      <c r="B816" t="s">
        <v>2558</v>
      </c>
      <c r="C816" t="s">
        <v>68</v>
      </c>
      <c r="D816" t="s">
        <v>106</v>
      </c>
      <c r="E816" t="s">
        <v>90</v>
      </c>
      <c r="F816" s="2">
        <v>45634</v>
      </c>
      <c r="G816" t="s">
        <v>113</v>
      </c>
      <c r="H816">
        <v>22</v>
      </c>
      <c r="I816" s="7">
        <v>44</v>
      </c>
      <c r="J816" s="7">
        <v>2553.4699999999998</v>
      </c>
    </row>
    <row r="817" spans="1:10">
      <c r="A817" t="s">
        <v>2559</v>
      </c>
      <c r="B817" t="s">
        <v>2560</v>
      </c>
      <c r="C817" t="s">
        <v>68</v>
      </c>
      <c r="D817" t="s">
        <v>111</v>
      </c>
      <c r="E817" t="s">
        <v>70</v>
      </c>
      <c r="F817" t="s">
        <v>2561</v>
      </c>
      <c r="G817" t="s">
        <v>193</v>
      </c>
      <c r="H817">
        <v>12</v>
      </c>
      <c r="I817" s="7">
        <v>26</v>
      </c>
      <c r="J817" s="7">
        <v>2570.6799999999998</v>
      </c>
    </row>
    <row r="818" spans="1:10">
      <c r="A818" t="s">
        <v>2562</v>
      </c>
      <c r="B818" t="s">
        <v>2563</v>
      </c>
      <c r="C818" t="s">
        <v>68</v>
      </c>
      <c r="D818" t="s">
        <v>654</v>
      </c>
      <c r="E818" t="s">
        <v>102</v>
      </c>
      <c r="F818" t="s">
        <v>1297</v>
      </c>
      <c r="G818" t="s">
        <v>113</v>
      </c>
      <c r="H818" t="s">
        <v>2564</v>
      </c>
      <c r="I818" s="7">
        <v>19</v>
      </c>
      <c r="J818" s="7">
        <v>3313.45</v>
      </c>
    </row>
    <row r="819" spans="1:10">
      <c r="A819" t="s">
        <v>2565</v>
      </c>
      <c r="B819" t="s">
        <v>2566</v>
      </c>
      <c r="C819" t="s">
        <v>80</v>
      </c>
      <c r="D819" t="s">
        <v>271</v>
      </c>
      <c r="E819" t="s">
        <v>90</v>
      </c>
      <c r="F819" t="s">
        <v>2567</v>
      </c>
      <c r="G819" t="s">
        <v>64</v>
      </c>
      <c r="H819">
        <v>11.5</v>
      </c>
      <c r="I819" s="7">
        <v>25</v>
      </c>
      <c r="J819" s="7">
        <v>3872.07</v>
      </c>
    </row>
    <row r="820" spans="1:10">
      <c r="A820" t="s">
        <v>2568</v>
      </c>
      <c r="B820" t="s">
        <v>2569</v>
      </c>
      <c r="C820" t="s">
        <v>68</v>
      </c>
      <c r="D820" t="s">
        <v>257</v>
      </c>
      <c r="E820" t="s">
        <v>102</v>
      </c>
      <c r="F820" t="s">
        <v>2570</v>
      </c>
      <c r="G820" t="s">
        <v>166</v>
      </c>
      <c r="H820">
        <v>61</v>
      </c>
      <c r="I820" s="7">
        <v>11</v>
      </c>
      <c r="J820" s="7">
        <v>1926.24</v>
      </c>
    </row>
    <row r="821" spans="1:10">
      <c r="A821" t="s">
        <v>2571</v>
      </c>
      <c r="B821" t="s">
        <v>2572</v>
      </c>
      <c r="C821" t="s">
        <v>80</v>
      </c>
      <c r="D821" t="s">
        <v>257</v>
      </c>
      <c r="E821" t="s">
        <v>102</v>
      </c>
      <c r="F821" s="1">
        <v>45119</v>
      </c>
      <c r="G821" t="s">
        <v>71</v>
      </c>
      <c r="H821">
        <v>11.3</v>
      </c>
      <c r="I821" s="7">
        <v>22</v>
      </c>
      <c r="J821" s="7">
        <v>1732.73</v>
      </c>
    </row>
    <row r="822" spans="1:10">
      <c r="A822" t="s">
        <v>2573</v>
      </c>
      <c r="B822" t="s">
        <v>2574</v>
      </c>
      <c r="C822" t="s">
        <v>80</v>
      </c>
      <c r="D822" t="s">
        <v>538</v>
      </c>
      <c r="E822" t="s">
        <v>63</v>
      </c>
      <c r="F822" s="1">
        <v>45631</v>
      </c>
      <c r="G822" t="s">
        <v>143</v>
      </c>
      <c r="H822" t="s">
        <v>2575</v>
      </c>
      <c r="I822" s="7">
        <v>40</v>
      </c>
      <c r="J822" s="7">
        <v>1942.84</v>
      </c>
    </row>
    <row r="823" spans="1:10">
      <c r="A823" t="s">
        <v>2576</v>
      </c>
      <c r="B823" t="s">
        <v>2577</v>
      </c>
      <c r="C823" t="s">
        <v>61</v>
      </c>
      <c r="D823" t="s">
        <v>761</v>
      </c>
      <c r="E823" t="s">
        <v>70</v>
      </c>
      <c r="F823" s="1">
        <v>45481</v>
      </c>
      <c r="G823" t="s">
        <v>103</v>
      </c>
      <c r="H823" t="s">
        <v>2578</v>
      </c>
      <c r="I823" s="7">
        <v>48</v>
      </c>
      <c r="J823" s="7">
        <v>4905.68</v>
      </c>
    </row>
    <row r="824" spans="1:10">
      <c r="A824" t="s">
        <v>2579</v>
      </c>
      <c r="B824" t="s">
        <v>2580</v>
      </c>
      <c r="C824" t="s">
        <v>61</v>
      </c>
      <c r="D824" t="s">
        <v>1035</v>
      </c>
      <c r="E824" t="s">
        <v>90</v>
      </c>
      <c r="F824" s="1">
        <v>45353</v>
      </c>
      <c r="G824" t="s">
        <v>92</v>
      </c>
      <c r="H824" t="s">
        <v>2581</v>
      </c>
      <c r="I824" s="7">
        <v>46</v>
      </c>
      <c r="J824" s="7">
        <v>2217.17</v>
      </c>
    </row>
    <row r="825" spans="1:10">
      <c r="A825" t="s">
        <v>2582</v>
      </c>
      <c r="B825" t="s">
        <v>2583</v>
      </c>
      <c r="C825" t="s">
        <v>75</v>
      </c>
      <c r="D825" t="s">
        <v>254</v>
      </c>
      <c r="E825" t="s">
        <v>63</v>
      </c>
      <c r="F825" t="s">
        <v>2584</v>
      </c>
      <c r="G825" t="s">
        <v>134</v>
      </c>
      <c r="H825">
        <v>70.5</v>
      </c>
      <c r="I825" s="7">
        <v>15</v>
      </c>
      <c r="J825" s="7">
        <v>1066.1600000000001</v>
      </c>
    </row>
    <row r="826" spans="1:10">
      <c r="A826" t="s">
        <v>2585</v>
      </c>
      <c r="B826" t="s">
        <v>2586</v>
      </c>
      <c r="C826" t="s">
        <v>80</v>
      </c>
      <c r="D826" t="s">
        <v>671</v>
      </c>
      <c r="E826" t="s">
        <v>70</v>
      </c>
      <c r="F826" s="2">
        <v>45455</v>
      </c>
      <c r="G826" t="s">
        <v>728</v>
      </c>
      <c r="H826" t="s">
        <v>2587</v>
      </c>
      <c r="I826" s="7">
        <v>11</v>
      </c>
      <c r="J826" s="7">
        <v>2687.76</v>
      </c>
    </row>
    <row r="827" spans="1:10">
      <c r="A827" t="s">
        <v>2588</v>
      </c>
      <c r="B827" t="s">
        <v>2589</v>
      </c>
      <c r="C827" t="s">
        <v>61</v>
      </c>
      <c r="D827" t="s">
        <v>271</v>
      </c>
      <c r="E827" t="s">
        <v>70</v>
      </c>
      <c r="F827" t="s">
        <v>2590</v>
      </c>
      <c r="G827" t="s">
        <v>314</v>
      </c>
      <c r="H827" t="s">
        <v>2106</v>
      </c>
      <c r="I827" s="7" t="s">
        <v>2591</v>
      </c>
      <c r="J827" s="7">
        <v>4350.95</v>
      </c>
    </row>
    <row r="828" spans="1:10">
      <c r="A828" t="s">
        <v>2592</v>
      </c>
      <c r="B828" t="s">
        <v>2593</v>
      </c>
      <c r="C828" t="s">
        <v>75</v>
      </c>
      <c r="D828" t="s">
        <v>156</v>
      </c>
      <c r="E828" t="s">
        <v>63</v>
      </c>
      <c r="F828" t="s">
        <v>2594</v>
      </c>
      <c r="G828" t="s">
        <v>201</v>
      </c>
      <c r="H828">
        <v>13</v>
      </c>
      <c r="I828" s="7">
        <v>38</v>
      </c>
      <c r="J828" s="7">
        <v>4214.58</v>
      </c>
    </row>
    <row r="829" spans="1:10">
      <c r="A829" t="s">
        <v>2595</v>
      </c>
      <c r="B829" t="s">
        <v>2596</v>
      </c>
      <c r="C829" t="s">
        <v>68</v>
      </c>
      <c r="D829" t="s">
        <v>283</v>
      </c>
      <c r="E829" t="s">
        <v>102</v>
      </c>
      <c r="F829" s="1">
        <v>45017</v>
      </c>
      <c r="G829" t="s">
        <v>64</v>
      </c>
      <c r="H829">
        <v>35</v>
      </c>
      <c r="I829" s="7">
        <v>27</v>
      </c>
      <c r="J829" s="7">
        <v>3931.33</v>
      </c>
    </row>
    <row r="830" spans="1:10">
      <c r="A830" t="s">
        <v>2597</v>
      </c>
      <c r="B830" t="s">
        <v>2598</v>
      </c>
      <c r="C830" t="s">
        <v>68</v>
      </c>
      <c r="D830" t="s">
        <v>133</v>
      </c>
      <c r="E830" t="s">
        <v>90</v>
      </c>
      <c r="F830" s="1">
        <v>45010</v>
      </c>
      <c r="G830" t="s">
        <v>411</v>
      </c>
      <c r="H830" t="s">
        <v>589</v>
      </c>
      <c r="I830" s="7">
        <v>14</v>
      </c>
      <c r="J830" s="7">
        <v>3683.05</v>
      </c>
    </row>
    <row r="831" spans="1:10">
      <c r="A831" t="s">
        <v>2599</v>
      </c>
      <c r="B831" t="s">
        <v>2600</v>
      </c>
      <c r="C831" t="s">
        <v>61</v>
      </c>
      <c r="D831" t="s">
        <v>81</v>
      </c>
      <c r="E831" t="s">
        <v>90</v>
      </c>
      <c r="F831" t="s">
        <v>2601</v>
      </c>
      <c r="G831" t="s">
        <v>97</v>
      </c>
      <c r="H831" t="s">
        <v>223</v>
      </c>
      <c r="I831" s="7">
        <v>37</v>
      </c>
      <c r="J831" s="7">
        <v>3113.74</v>
      </c>
    </row>
    <row r="832" spans="1:10">
      <c r="A832" t="s">
        <v>2602</v>
      </c>
      <c r="B832" t="s">
        <v>2603</v>
      </c>
      <c r="C832" t="s">
        <v>61</v>
      </c>
      <c r="D832" t="s">
        <v>129</v>
      </c>
      <c r="E832" t="s">
        <v>63</v>
      </c>
      <c r="F832" s="1">
        <v>45473</v>
      </c>
      <c r="G832" t="s">
        <v>92</v>
      </c>
      <c r="H832">
        <v>30</v>
      </c>
      <c r="I832" s="7">
        <v>49</v>
      </c>
      <c r="J832" s="7">
        <v>3566.88</v>
      </c>
    </row>
    <row r="833" spans="1:10">
      <c r="A833" t="s">
        <v>2604</v>
      </c>
      <c r="B833" t="s">
        <v>2605</v>
      </c>
      <c r="C833" t="s">
        <v>75</v>
      </c>
      <c r="D833" t="s">
        <v>123</v>
      </c>
      <c r="E833" t="s">
        <v>63</v>
      </c>
      <c r="F833" t="s">
        <v>2606</v>
      </c>
      <c r="G833" t="s">
        <v>77</v>
      </c>
      <c r="H833">
        <v>1.3</v>
      </c>
      <c r="I833" s="7">
        <v>13</v>
      </c>
      <c r="J833" s="7">
        <v>3569.68</v>
      </c>
    </row>
    <row r="834" spans="1:10">
      <c r="A834" t="s">
        <v>2607</v>
      </c>
      <c r="B834" t="s">
        <v>2608</v>
      </c>
      <c r="C834" t="s">
        <v>122</v>
      </c>
      <c r="D834" t="s">
        <v>81</v>
      </c>
      <c r="E834" t="s">
        <v>70</v>
      </c>
      <c r="F834" s="1">
        <v>45086</v>
      </c>
      <c r="G834" t="s">
        <v>113</v>
      </c>
      <c r="H834" t="s">
        <v>2609</v>
      </c>
      <c r="I834" s="7">
        <v>34</v>
      </c>
      <c r="J834" s="7">
        <v>3815.43</v>
      </c>
    </row>
    <row r="835" spans="1:10">
      <c r="A835" t="s">
        <v>2610</v>
      </c>
      <c r="B835" t="s">
        <v>2611</v>
      </c>
      <c r="C835" t="s">
        <v>61</v>
      </c>
      <c r="D835" t="s">
        <v>129</v>
      </c>
      <c r="E835" t="s">
        <v>70</v>
      </c>
      <c r="F835" s="1">
        <v>45427</v>
      </c>
      <c r="G835" t="s">
        <v>153</v>
      </c>
      <c r="H835" t="s">
        <v>2612</v>
      </c>
      <c r="I835" s="7">
        <v>27</v>
      </c>
      <c r="J835" s="7">
        <v>1636.09</v>
      </c>
    </row>
    <row r="836" spans="1:10">
      <c r="A836" t="s">
        <v>2613</v>
      </c>
      <c r="B836" t="s">
        <v>2614</v>
      </c>
      <c r="C836" t="s">
        <v>68</v>
      </c>
      <c r="D836" t="s">
        <v>171</v>
      </c>
      <c r="E836" t="s">
        <v>63</v>
      </c>
      <c r="F836" s="1">
        <v>45188</v>
      </c>
      <c r="G836" t="s">
        <v>77</v>
      </c>
      <c r="H836" t="s">
        <v>1379</v>
      </c>
      <c r="I836" s="7">
        <v>23</v>
      </c>
      <c r="J836" s="7">
        <v>4363.7</v>
      </c>
    </row>
    <row r="837" spans="1:10">
      <c r="A837" t="s">
        <v>2615</v>
      </c>
      <c r="B837" t="s">
        <v>2616</v>
      </c>
      <c r="C837" t="s">
        <v>122</v>
      </c>
      <c r="D837" t="s">
        <v>101</v>
      </c>
      <c r="E837" t="s">
        <v>63</v>
      </c>
      <c r="F837" s="1">
        <v>45517</v>
      </c>
      <c r="G837" t="s">
        <v>236</v>
      </c>
      <c r="H837" t="s">
        <v>2617</v>
      </c>
      <c r="I837" s="7">
        <v>38</v>
      </c>
      <c r="J837" s="7">
        <v>4977.87</v>
      </c>
    </row>
    <row r="838" spans="1:10">
      <c r="A838" t="s">
        <v>2618</v>
      </c>
      <c r="B838" t="s">
        <v>2619</v>
      </c>
      <c r="C838" t="s">
        <v>75</v>
      </c>
      <c r="D838" t="s">
        <v>374</v>
      </c>
      <c r="E838" t="s">
        <v>102</v>
      </c>
      <c r="F838" t="s">
        <v>2620</v>
      </c>
      <c r="G838" t="s">
        <v>71</v>
      </c>
      <c r="H838" t="s">
        <v>2621</v>
      </c>
      <c r="I838" s="7">
        <v>28</v>
      </c>
      <c r="J838" s="7">
        <v>2652.81</v>
      </c>
    </row>
    <row r="839" spans="1:10">
      <c r="A839" t="s">
        <v>2622</v>
      </c>
      <c r="B839" t="s">
        <v>2623</v>
      </c>
      <c r="C839" t="s">
        <v>68</v>
      </c>
      <c r="D839" t="s">
        <v>352</v>
      </c>
      <c r="E839" t="s">
        <v>70</v>
      </c>
      <c r="F839" t="s">
        <v>2624</v>
      </c>
      <c r="G839" t="s">
        <v>143</v>
      </c>
      <c r="H839" t="s">
        <v>2625</v>
      </c>
      <c r="I839" s="7">
        <v>30</v>
      </c>
      <c r="J839" s="7">
        <v>2885.91</v>
      </c>
    </row>
    <row r="840" spans="1:10">
      <c r="A840" t="s">
        <v>2626</v>
      </c>
      <c r="B840" t="s">
        <v>2627</v>
      </c>
      <c r="C840" t="s">
        <v>75</v>
      </c>
      <c r="D840" t="s">
        <v>290</v>
      </c>
      <c r="E840" t="s">
        <v>102</v>
      </c>
      <c r="F840" t="s">
        <v>2628</v>
      </c>
      <c r="G840" t="s">
        <v>327</v>
      </c>
      <c r="H840" t="s">
        <v>2629</v>
      </c>
      <c r="I840" s="7">
        <v>26</v>
      </c>
      <c r="J840" s="7">
        <v>4672.2700000000004</v>
      </c>
    </row>
    <row r="841" spans="1:10">
      <c r="A841" t="s">
        <v>2630</v>
      </c>
      <c r="B841" t="s">
        <v>2631</v>
      </c>
      <c r="C841" t="s">
        <v>61</v>
      </c>
      <c r="D841" t="s">
        <v>633</v>
      </c>
      <c r="E841" t="s">
        <v>63</v>
      </c>
      <c r="F841" s="2">
        <v>44982</v>
      </c>
      <c r="G841" t="s">
        <v>161</v>
      </c>
      <c r="H841" t="s">
        <v>174</v>
      </c>
      <c r="I841" s="7">
        <v>-5</v>
      </c>
      <c r="J841" s="7">
        <v>4825.03</v>
      </c>
    </row>
    <row r="842" spans="1:10">
      <c r="A842" t="s">
        <v>2632</v>
      </c>
      <c r="B842" t="s">
        <v>2633</v>
      </c>
      <c r="C842" t="s">
        <v>68</v>
      </c>
      <c r="D842" t="s">
        <v>473</v>
      </c>
      <c r="E842" t="s">
        <v>102</v>
      </c>
      <c r="F842" t="s">
        <v>2634</v>
      </c>
      <c r="G842" t="s">
        <v>178</v>
      </c>
      <c r="H842" t="s">
        <v>521</v>
      </c>
      <c r="I842" s="7" t="s">
        <v>232</v>
      </c>
      <c r="J842" s="7">
        <v>3714.91</v>
      </c>
    </row>
    <row r="843" spans="1:10">
      <c r="A843" t="s">
        <v>2635</v>
      </c>
      <c r="B843" t="s">
        <v>2636</v>
      </c>
      <c r="C843" t="s">
        <v>122</v>
      </c>
      <c r="D843" t="s">
        <v>96</v>
      </c>
      <c r="E843" t="s">
        <v>102</v>
      </c>
      <c r="F843" s="2">
        <v>45195</v>
      </c>
      <c r="G843" t="s">
        <v>103</v>
      </c>
      <c r="H843">
        <v>26</v>
      </c>
      <c r="I843" s="7">
        <v>6</v>
      </c>
      <c r="J843" s="7">
        <v>1296.55</v>
      </c>
    </row>
    <row r="844" spans="1:10">
      <c r="A844" t="s">
        <v>2637</v>
      </c>
      <c r="B844" t="s">
        <v>2638</v>
      </c>
      <c r="C844" t="s">
        <v>122</v>
      </c>
      <c r="D844" t="s">
        <v>342</v>
      </c>
      <c r="E844" t="s">
        <v>90</v>
      </c>
      <c r="F844" t="s">
        <v>2639</v>
      </c>
      <c r="G844" t="s">
        <v>71</v>
      </c>
      <c r="H844" t="s">
        <v>174</v>
      </c>
      <c r="I844" s="7">
        <v>34</v>
      </c>
      <c r="J844" s="7">
        <v>1426.15</v>
      </c>
    </row>
    <row r="845" spans="1:10">
      <c r="A845" t="s">
        <v>2640</v>
      </c>
      <c r="B845" t="s">
        <v>2641</v>
      </c>
      <c r="C845" t="s">
        <v>61</v>
      </c>
      <c r="D845" t="s">
        <v>359</v>
      </c>
      <c r="E845" t="s">
        <v>63</v>
      </c>
      <c r="F845" t="s">
        <v>2642</v>
      </c>
      <c r="G845" t="s">
        <v>92</v>
      </c>
      <c r="H845">
        <v>52.9</v>
      </c>
      <c r="I845" s="7">
        <v>49</v>
      </c>
      <c r="J845" s="7">
        <v>3671.81</v>
      </c>
    </row>
    <row r="846" spans="1:10">
      <c r="A846" t="s">
        <v>2643</v>
      </c>
      <c r="B846" t="s">
        <v>2644</v>
      </c>
      <c r="C846" t="s">
        <v>122</v>
      </c>
      <c r="D846" t="s">
        <v>1876</v>
      </c>
      <c r="E846" t="s">
        <v>90</v>
      </c>
      <c r="F846" s="1">
        <v>45235</v>
      </c>
      <c r="G846" t="s">
        <v>178</v>
      </c>
      <c r="H846" t="s">
        <v>188</v>
      </c>
      <c r="I846" s="7">
        <v>2</v>
      </c>
      <c r="J846" s="7">
        <v>2257.6999999999998</v>
      </c>
    </row>
    <row r="847" spans="1:10">
      <c r="A847" t="s">
        <v>2645</v>
      </c>
      <c r="B847" t="s">
        <v>2646</v>
      </c>
      <c r="C847" t="s">
        <v>75</v>
      </c>
      <c r="D847" t="s">
        <v>792</v>
      </c>
      <c r="E847" t="s">
        <v>90</v>
      </c>
      <c r="F847" s="1">
        <v>45069</v>
      </c>
      <c r="G847" t="s">
        <v>436</v>
      </c>
      <c r="H847" t="s">
        <v>1715</v>
      </c>
      <c r="I847" s="7">
        <v>37</v>
      </c>
      <c r="J847" s="7">
        <v>2783.92</v>
      </c>
    </row>
    <row r="848" spans="1:10">
      <c r="A848" t="s">
        <v>2647</v>
      </c>
      <c r="B848" t="s">
        <v>2648</v>
      </c>
      <c r="C848" t="s">
        <v>75</v>
      </c>
      <c r="D848" t="s">
        <v>346</v>
      </c>
      <c r="E848" t="s">
        <v>90</v>
      </c>
      <c r="F848" s="2">
        <v>45476</v>
      </c>
      <c r="G848" t="s">
        <v>125</v>
      </c>
      <c r="H848" t="s">
        <v>474</v>
      </c>
      <c r="I848" s="7">
        <v>45</v>
      </c>
      <c r="J848" s="7">
        <v>2456.91</v>
      </c>
    </row>
    <row r="849" spans="1:10">
      <c r="A849" t="s">
        <v>2649</v>
      </c>
      <c r="B849" t="s">
        <v>2650</v>
      </c>
      <c r="C849" t="s">
        <v>68</v>
      </c>
      <c r="D849" t="s">
        <v>165</v>
      </c>
      <c r="E849" t="s">
        <v>90</v>
      </c>
      <c r="F849" t="s">
        <v>2651</v>
      </c>
      <c r="G849" t="s">
        <v>187</v>
      </c>
      <c r="H849">
        <v>69</v>
      </c>
      <c r="I849" s="7">
        <v>24</v>
      </c>
      <c r="J849" s="7">
        <v>1179.6300000000001</v>
      </c>
    </row>
    <row r="850" spans="1:10">
      <c r="A850" t="s">
        <v>2652</v>
      </c>
      <c r="B850" t="s">
        <v>2653</v>
      </c>
      <c r="C850" t="s">
        <v>75</v>
      </c>
      <c r="D850" t="s">
        <v>671</v>
      </c>
      <c r="E850" t="s">
        <v>102</v>
      </c>
      <c r="F850" t="s">
        <v>504</v>
      </c>
      <c r="G850" t="s">
        <v>97</v>
      </c>
      <c r="H850" t="s">
        <v>2654</v>
      </c>
      <c r="I850" s="7">
        <v>6</v>
      </c>
      <c r="J850" s="7">
        <v>2386.9899999999998</v>
      </c>
    </row>
    <row r="851" spans="1:10">
      <c r="A851" t="s">
        <v>2655</v>
      </c>
      <c r="B851" t="s">
        <v>2656</v>
      </c>
      <c r="C851" t="s">
        <v>61</v>
      </c>
      <c r="D851" t="s">
        <v>845</v>
      </c>
      <c r="E851" t="s">
        <v>90</v>
      </c>
      <c r="F851" s="2">
        <v>45048</v>
      </c>
      <c r="G851" t="s">
        <v>97</v>
      </c>
      <c r="H851" t="s">
        <v>2657</v>
      </c>
      <c r="I851" s="7">
        <v>31</v>
      </c>
      <c r="J851" s="7">
        <v>4584.9399999999996</v>
      </c>
    </row>
    <row r="852" spans="1:10">
      <c r="A852" t="s">
        <v>2658</v>
      </c>
      <c r="B852" t="s">
        <v>2659</v>
      </c>
      <c r="C852" t="s">
        <v>122</v>
      </c>
      <c r="D852" t="s">
        <v>337</v>
      </c>
      <c r="E852" t="s">
        <v>63</v>
      </c>
      <c r="F852" t="s">
        <v>2660</v>
      </c>
      <c r="G852" t="s">
        <v>460</v>
      </c>
      <c r="H852" t="s">
        <v>2661</v>
      </c>
      <c r="I852" s="7">
        <v>18</v>
      </c>
      <c r="J852" s="7">
        <v>4996.7299999999996</v>
      </c>
    </row>
    <row r="853" spans="1:10">
      <c r="A853" t="s">
        <v>2662</v>
      </c>
      <c r="B853" t="s">
        <v>2663</v>
      </c>
      <c r="C853" t="s">
        <v>80</v>
      </c>
      <c r="D853" t="s">
        <v>761</v>
      </c>
      <c r="E853" t="s">
        <v>102</v>
      </c>
      <c r="F853" s="1">
        <v>45439</v>
      </c>
      <c r="G853" t="s">
        <v>187</v>
      </c>
      <c r="H853" t="s">
        <v>2617</v>
      </c>
      <c r="I853" s="7">
        <v>20</v>
      </c>
      <c r="J853" s="7">
        <v>3475.24</v>
      </c>
    </row>
    <row r="854" spans="1:10">
      <c r="A854" t="s">
        <v>2664</v>
      </c>
      <c r="B854" t="s">
        <v>2665</v>
      </c>
      <c r="C854" t="s">
        <v>68</v>
      </c>
      <c r="D854" t="s">
        <v>171</v>
      </c>
      <c r="E854" t="s">
        <v>63</v>
      </c>
      <c r="F854" s="2">
        <v>45541</v>
      </c>
      <c r="G854" t="s">
        <v>436</v>
      </c>
      <c r="H854" t="s">
        <v>2666</v>
      </c>
      <c r="I854" s="7">
        <v>27</v>
      </c>
      <c r="J854" s="7">
        <v>1764.58</v>
      </c>
    </row>
    <row r="855" spans="1:10">
      <c r="A855" t="s">
        <v>2667</v>
      </c>
      <c r="B855" t="s">
        <v>2668</v>
      </c>
      <c r="C855" t="s">
        <v>68</v>
      </c>
      <c r="D855" t="s">
        <v>871</v>
      </c>
      <c r="E855" t="s">
        <v>102</v>
      </c>
      <c r="F855" s="2">
        <v>45292</v>
      </c>
      <c r="G855" t="s">
        <v>103</v>
      </c>
      <c r="H855">
        <v>22.5</v>
      </c>
      <c r="I855" s="7">
        <v>21</v>
      </c>
      <c r="J855" s="7">
        <v>1945.41</v>
      </c>
    </row>
    <row r="856" spans="1:10">
      <c r="A856" t="s">
        <v>2669</v>
      </c>
      <c r="B856" t="s">
        <v>2670</v>
      </c>
      <c r="C856" t="s">
        <v>75</v>
      </c>
      <c r="D856" t="s">
        <v>322</v>
      </c>
      <c r="E856" t="s">
        <v>90</v>
      </c>
      <c r="F856" s="1">
        <v>45554</v>
      </c>
      <c r="G856" t="s">
        <v>173</v>
      </c>
      <c r="H856" t="s">
        <v>1211</v>
      </c>
      <c r="I856" s="7">
        <v>31</v>
      </c>
      <c r="J856" s="7">
        <v>3600.73</v>
      </c>
    </row>
    <row r="857" spans="1:10">
      <c r="A857" t="s">
        <v>2671</v>
      </c>
      <c r="B857" t="s">
        <v>2672</v>
      </c>
      <c r="C857" t="s">
        <v>80</v>
      </c>
      <c r="D857" t="s">
        <v>538</v>
      </c>
      <c r="E857" t="s">
        <v>90</v>
      </c>
      <c r="F857" t="s">
        <v>2673</v>
      </c>
      <c r="G857" t="s">
        <v>134</v>
      </c>
      <c r="H857" t="s">
        <v>2674</v>
      </c>
      <c r="I857" s="7">
        <v>44</v>
      </c>
      <c r="J857" s="7">
        <v>3793.03</v>
      </c>
    </row>
    <row r="858" spans="1:10">
      <c r="A858" t="s">
        <v>2675</v>
      </c>
      <c r="B858" t="s">
        <v>2676</v>
      </c>
      <c r="C858" t="s">
        <v>68</v>
      </c>
      <c r="D858" t="s">
        <v>359</v>
      </c>
      <c r="E858" t="s">
        <v>63</v>
      </c>
      <c r="F858" s="1">
        <v>45140</v>
      </c>
      <c r="G858" t="s">
        <v>173</v>
      </c>
      <c r="H858">
        <v>51.5</v>
      </c>
      <c r="I858" s="7">
        <v>36</v>
      </c>
      <c r="J858" s="7">
        <v>3281.3</v>
      </c>
    </row>
    <row r="859" spans="1:10">
      <c r="A859" t="s">
        <v>2677</v>
      </c>
      <c r="B859" t="s">
        <v>2678</v>
      </c>
      <c r="C859" t="s">
        <v>61</v>
      </c>
      <c r="D859" t="s">
        <v>303</v>
      </c>
      <c r="E859" t="s">
        <v>90</v>
      </c>
      <c r="F859" s="2">
        <v>44990</v>
      </c>
      <c r="G859" t="s">
        <v>250</v>
      </c>
      <c r="H859" t="s">
        <v>209</v>
      </c>
      <c r="I859" s="7">
        <v>14</v>
      </c>
      <c r="J859" s="7">
        <v>1427.39</v>
      </c>
    </row>
    <row r="860" spans="1:10">
      <c r="A860" t="s">
        <v>2679</v>
      </c>
      <c r="B860" t="s">
        <v>2680</v>
      </c>
      <c r="C860" t="s">
        <v>61</v>
      </c>
      <c r="D860" t="s">
        <v>622</v>
      </c>
      <c r="E860" t="s">
        <v>70</v>
      </c>
      <c r="F860" t="s">
        <v>2681</v>
      </c>
      <c r="G860" t="s">
        <v>178</v>
      </c>
      <c r="H860">
        <v>8.6</v>
      </c>
      <c r="I860" s="7">
        <v>21</v>
      </c>
      <c r="J860" s="7">
        <v>2423.58</v>
      </c>
    </row>
    <row r="861" spans="1:10">
      <c r="A861" t="s">
        <v>2682</v>
      </c>
      <c r="B861" t="s">
        <v>2683</v>
      </c>
      <c r="C861" t="s">
        <v>61</v>
      </c>
      <c r="D861" t="s">
        <v>177</v>
      </c>
      <c r="E861" t="s">
        <v>102</v>
      </c>
      <c r="F861" s="1">
        <v>45650</v>
      </c>
      <c r="G861" t="s">
        <v>259</v>
      </c>
      <c r="H861" t="s">
        <v>2684</v>
      </c>
      <c r="I861" s="7">
        <v>8</v>
      </c>
      <c r="J861" s="7">
        <v>2686.62</v>
      </c>
    </row>
    <row r="862" spans="1:10">
      <c r="A862" t="s">
        <v>2685</v>
      </c>
      <c r="B862" t="s">
        <v>2686</v>
      </c>
      <c r="C862" t="s">
        <v>68</v>
      </c>
      <c r="D862" t="s">
        <v>76</v>
      </c>
      <c r="E862" t="s">
        <v>63</v>
      </c>
      <c r="F862" s="1">
        <v>45514</v>
      </c>
      <c r="G862" t="s">
        <v>236</v>
      </c>
      <c r="H862" t="s">
        <v>2687</v>
      </c>
      <c r="I862" s="7">
        <v>27</v>
      </c>
      <c r="J862" s="7">
        <v>1771.2</v>
      </c>
    </row>
    <row r="863" spans="1:10">
      <c r="A863" t="s">
        <v>2688</v>
      </c>
      <c r="B863" t="s">
        <v>2689</v>
      </c>
      <c r="C863" t="s">
        <v>122</v>
      </c>
      <c r="D863" t="s">
        <v>1035</v>
      </c>
      <c r="E863" t="s">
        <v>90</v>
      </c>
      <c r="F863" t="s">
        <v>2690</v>
      </c>
      <c r="G863" t="s">
        <v>259</v>
      </c>
      <c r="H863">
        <v>51</v>
      </c>
      <c r="I863" s="7">
        <v>12</v>
      </c>
      <c r="J863" s="7">
        <v>1931.14</v>
      </c>
    </row>
    <row r="864" spans="1:10">
      <c r="A864" t="s">
        <v>2691</v>
      </c>
      <c r="B864" t="s">
        <v>2692</v>
      </c>
      <c r="C864" t="s">
        <v>61</v>
      </c>
      <c r="D864" t="s">
        <v>111</v>
      </c>
      <c r="E864" t="s">
        <v>90</v>
      </c>
      <c r="F864" t="s">
        <v>2693</v>
      </c>
      <c r="G864" t="s">
        <v>728</v>
      </c>
      <c r="H864" t="s">
        <v>1758</v>
      </c>
      <c r="I864" s="7">
        <v>42</v>
      </c>
      <c r="J864" s="7">
        <v>1323.9</v>
      </c>
    </row>
    <row r="865" spans="1:10">
      <c r="A865" t="s">
        <v>2694</v>
      </c>
      <c r="B865" t="s">
        <v>2695</v>
      </c>
      <c r="C865" t="s">
        <v>80</v>
      </c>
      <c r="D865" t="s">
        <v>572</v>
      </c>
      <c r="E865" t="s">
        <v>70</v>
      </c>
      <c r="F865" t="s">
        <v>2696</v>
      </c>
      <c r="G865" t="s">
        <v>213</v>
      </c>
      <c r="H865" t="s">
        <v>2697</v>
      </c>
      <c r="I865" s="7">
        <v>24</v>
      </c>
      <c r="J865" s="7">
        <v>4154.83</v>
      </c>
    </row>
    <row r="866" spans="1:10">
      <c r="A866" t="s">
        <v>2698</v>
      </c>
      <c r="B866" t="s">
        <v>2699</v>
      </c>
      <c r="C866" t="s">
        <v>68</v>
      </c>
      <c r="D866" t="s">
        <v>404</v>
      </c>
      <c r="E866" t="s">
        <v>70</v>
      </c>
      <c r="F866" s="1">
        <v>45086</v>
      </c>
      <c r="G866" t="s">
        <v>113</v>
      </c>
      <c r="H866" t="s">
        <v>217</v>
      </c>
      <c r="I866" s="7">
        <v>27</v>
      </c>
      <c r="J866" s="7">
        <v>3133.24</v>
      </c>
    </row>
    <row r="867" spans="1:10">
      <c r="A867" t="s">
        <v>2700</v>
      </c>
      <c r="B867" t="s">
        <v>2701</v>
      </c>
      <c r="C867" t="s">
        <v>75</v>
      </c>
      <c r="D867" t="s">
        <v>231</v>
      </c>
      <c r="E867" t="s">
        <v>90</v>
      </c>
      <c r="F867" s="1">
        <v>45253</v>
      </c>
      <c r="G867" t="s">
        <v>92</v>
      </c>
      <c r="H867" t="s">
        <v>2702</v>
      </c>
      <c r="I867" s="7">
        <v>20</v>
      </c>
      <c r="J867" s="7">
        <v>2062.29</v>
      </c>
    </row>
    <row r="868" spans="1:10">
      <c r="A868" t="s">
        <v>2703</v>
      </c>
      <c r="B868" t="s">
        <v>2704</v>
      </c>
      <c r="C868" t="s">
        <v>122</v>
      </c>
      <c r="D868" t="s">
        <v>600</v>
      </c>
      <c r="E868" t="s">
        <v>63</v>
      </c>
      <c r="F868" t="s">
        <v>2705</v>
      </c>
      <c r="G868" t="s">
        <v>92</v>
      </c>
      <c r="H868" t="s">
        <v>2706</v>
      </c>
      <c r="I868" s="7">
        <v>43</v>
      </c>
      <c r="J868" s="7">
        <v>1461.27</v>
      </c>
    </row>
    <row r="869" spans="1:10">
      <c r="A869" t="s">
        <v>2707</v>
      </c>
      <c r="B869" t="s">
        <v>2708</v>
      </c>
      <c r="C869" t="s">
        <v>80</v>
      </c>
      <c r="D869" t="s">
        <v>447</v>
      </c>
      <c r="E869" t="s">
        <v>90</v>
      </c>
      <c r="F869" t="s">
        <v>2709</v>
      </c>
      <c r="G869" t="s">
        <v>308</v>
      </c>
      <c r="H869" t="s">
        <v>2710</v>
      </c>
      <c r="I869" s="7">
        <v>6</v>
      </c>
      <c r="J869" s="7">
        <v>3976.14</v>
      </c>
    </row>
    <row r="870" spans="1:10">
      <c r="A870" t="s">
        <v>2711</v>
      </c>
      <c r="B870" t="s">
        <v>2712</v>
      </c>
      <c r="C870" t="s">
        <v>122</v>
      </c>
      <c r="D870" t="s">
        <v>585</v>
      </c>
      <c r="E870" t="s">
        <v>102</v>
      </c>
      <c r="F870" t="s">
        <v>2713</v>
      </c>
      <c r="G870" t="s">
        <v>327</v>
      </c>
      <c r="H870" t="s">
        <v>2714</v>
      </c>
      <c r="I870" s="7">
        <v>33</v>
      </c>
      <c r="J870" s="7">
        <v>4532</v>
      </c>
    </row>
    <row r="871" spans="1:10">
      <c r="A871" t="s">
        <v>2715</v>
      </c>
      <c r="B871" t="s">
        <v>2716</v>
      </c>
      <c r="C871" t="s">
        <v>122</v>
      </c>
      <c r="D871" t="s">
        <v>556</v>
      </c>
      <c r="E871" t="s">
        <v>90</v>
      </c>
      <c r="F871" s="1">
        <v>45053</v>
      </c>
      <c r="G871" t="s">
        <v>182</v>
      </c>
      <c r="H871" t="s">
        <v>2717</v>
      </c>
      <c r="I871" s="7">
        <v>18</v>
      </c>
      <c r="J871" s="7">
        <v>2328.02</v>
      </c>
    </row>
    <row r="872" spans="1:10">
      <c r="A872" t="s">
        <v>2718</v>
      </c>
      <c r="B872" t="s">
        <v>2719</v>
      </c>
      <c r="C872" t="s">
        <v>122</v>
      </c>
      <c r="D872" t="s">
        <v>1725</v>
      </c>
      <c r="E872" t="s">
        <v>90</v>
      </c>
      <c r="F872" s="1">
        <v>45621</v>
      </c>
      <c r="G872" t="s">
        <v>314</v>
      </c>
      <c r="H872" t="s">
        <v>1140</v>
      </c>
      <c r="I872" s="7">
        <v>36</v>
      </c>
      <c r="J872" s="7">
        <v>4376.28</v>
      </c>
    </row>
    <row r="873" spans="1:10">
      <c r="A873" t="s">
        <v>2720</v>
      </c>
      <c r="B873" t="s">
        <v>2721</v>
      </c>
      <c r="C873" t="s">
        <v>80</v>
      </c>
      <c r="D873" t="s">
        <v>303</v>
      </c>
      <c r="E873" t="s">
        <v>63</v>
      </c>
      <c r="F873" s="1">
        <v>45283</v>
      </c>
      <c r="G873" t="s">
        <v>728</v>
      </c>
      <c r="H873">
        <v>42</v>
      </c>
      <c r="I873" s="7">
        <v>8</v>
      </c>
      <c r="J873" s="7">
        <v>2049.14</v>
      </c>
    </row>
    <row r="874" spans="1:10">
      <c r="A874" t="s">
        <v>2722</v>
      </c>
      <c r="B874" t="s">
        <v>2723</v>
      </c>
      <c r="C874" t="s">
        <v>75</v>
      </c>
      <c r="D874" t="s">
        <v>524</v>
      </c>
      <c r="E874" t="s">
        <v>70</v>
      </c>
      <c r="F874" s="1">
        <v>45097</v>
      </c>
      <c r="G874" t="s">
        <v>134</v>
      </c>
      <c r="H874">
        <v>64</v>
      </c>
      <c r="I874" s="7">
        <v>15</v>
      </c>
      <c r="J874" s="7">
        <v>2821.51</v>
      </c>
    </row>
    <row r="875" spans="1:10">
      <c r="A875" t="s">
        <v>2724</v>
      </c>
      <c r="B875" t="s">
        <v>2725</v>
      </c>
      <c r="C875" t="s">
        <v>80</v>
      </c>
      <c r="D875" t="s">
        <v>761</v>
      </c>
      <c r="E875" t="s">
        <v>70</v>
      </c>
      <c r="F875" t="s">
        <v>2726</v>
      </c>
      <c r="G875" t="s">
        <v>178</v>
      </c>
      <c r="H875" t="s">
        <v>287</v>
      </c>
      <c r="I875" s="7">
        <v>10</v>
      </c>
      <c r="J875" s="7">
        <v>1286.58</v>
      </c>
    </row>
    <row r="876" spans="1:10">
      <c r="A876" t="s">
        <v>2727</v>
      </c>
      <c r="B876" t="s">
        <v>2728</v>
      </c>
      <c r="C876" t="s">
        <v>122</v>
      </c>
      <c r="D876" t="s">
        <v>129</v>
      </c>
      <c r="E876" t="s">
        <v>90</v>
      </c>
      <c r="F876" s="1">
        <v>45477</v>
      </c>
      <c r="G876" t="s">
        <v>82</v>
      </c>
      <c r="H876" t="s">
        <v>2729</v>
      </c>
      <c r="I876" s="7">
        <v>20</v>
      </c>
      <c r="J876" s="7">
        <v>4908.01</v>
      </c>
    </row>
    <row r="877" spans="1:10">
      <c r="A877" t="s">
        <v>2730</v>
      </c>
      <c r="B877" t="s">
        <v>2731</v>
      </c>
      <c r="C877" t="s">
        <v>122</v>
      </c>
      <c r="D877" t="s">
        <v>322</v>
      </c>
      <c r="E877" t="s">
        <v>63</v>
      </c>
      <c r="F877" s="1">
        <v>45003</v>
      </c>
      <c r="G877" t="s">
        <v>236</v>
      </c>
      <c r="H877" t="s">
        <v>2732</v>
      </c>
      <c r="I877" s="7">
        <v>6</v>
      </c>
      <c r="J877" s="7">
        <v>1474.15</v>
      </c>
    </row>
    <row r="878" spans="1:10">
      <c r="A878" t="s">
        <v>2733</v>
      </c>
      <c r="B878" t="s">
        <v>2734</v>
      </c>
      <c r="C878" t="s">
        <v>122</v>
      </c>
      <c r="D878" t="s">
        <v>600</v>
      </c>
      <c r="E878" t="s">
        <v>102</v>
      </c>
      <c r="F878" t="s">
        <v>2735</v>
      </c>
      <c r="G878" t="s">
        <v>82</v>
      </c>
      <c r="H878" t="s">
        <v>2736</v>
      </c>
      <c r="I878" s="7" t="s">
        <v>232</v>
      </c>
      <c r="J878" s="7">
        <v>4087.66</v>
      </c>
    </row>
    <row r="879" spans="1:10">
      <c r="A879" t="s">
        <v>2737</v>
      </c>
      <c r="B879" t="s">
        <v>2738</v>
      </c>
      <c r="C879" t="s">
        <v>68</v>
      </c>
      <c r="D879" t="s">
        <v>129</v>
      </c>
      <c r="E879" t="s">
        <v>70</v>
      </c>
      <c r="F879" s="1">
        <v>45113</v>
      </c>
      <c r="G879" t="s">
        <v>134</v>
      </c>
      <c r="H879" t="s">
        <v>2739</v>
      </c>
      <c r="I879" s="7">
        <v>21</v>
      </c>
      <c r="J879" s="7">
        <v>2376.86</v>
      </c>
    </row>
    <row r="880" spans="1:10">
      <c r="A880" t="s">
        <v>2740</v>
      </c>
      <c r="B880" t="s">
        <v>2741</v>
      </c>
      <c r="C880" t="s">
        <v>61</v>
      </c>
      <c r="D880" t="s">
        <v>191</v>
      </c>
      <c r="E880" t="s">
        <v>63</v>
      </c>
      <c r="F880" s="1">
        <v>44989</v>
      </c>
      <c r="G880" t="s">
        <v>64</v>
      </c>
      <c r="H880">
        <v>24.3</v>
      </c>
      <c r="I880" s="7">
        <v>48</v>
      </c>
      <c r="J880" s="7">
        <v>2791.88</v>
      </c>
    </row>
    <row r="881" spans="1:10">
      <c r="A881" t="s">
        <v>2742</v>
      </c>
      <c r="B881" t="s">
        <v>2743</v>
      </c>
      <c r="C881" t="s">
        <v>61</v>
      </c>
      <c r="D881" t="s">
        <v>404</v>
      </c>
      <c r="E881" t="s">
        <v>63</v>
      </c>
      <c r="F881" t="s">
        <v>2744</v>
      </c>
      <c r="G881" t="s">
        <v>82</v>
      </c>
      <c r="H881" t="s">
        <v>2745</v>
      </c>
      <c r="I881" s="7">
        <v>13</v>
      </c>
      <c r="J881" s="7">
        <v>1723.07</v>
      </c>
    </row>
    <row r="882" spans="1:10">
      <c r="A882" t="s">
        <v>2746</v>
      </c>
      <c r="B882" t="s">
        <v>2747</v>
      </c>
      <c r="C882" t="s">
        <v>122</v>
      </c>
      <c r="D882" t="s">
        <v>235</v>
      </c>
      <c r="E882" t="s">
        <v>102</v>
      </c>
      <c r="F882" t="s">
        <v>2748</v>
      </c>
      <c r="G882" t="s">
        <v>64</v>
      </c>
      <c r="H882" t="s">
        <v>1140</v>
      </c>
      <c r="I882" s="7">
        <v>38</v>
      </c>
      <c r="J882" s="7">
        <v>2575.91</v>
      </c>
    </row>
    <row r="883" spans="1:10">
      <c r="A883" t="s">
        <v>2749</v>
      </c>
      <c r="B883" t="s">
        <v>2750</v>
      </c>
      <c r="C883" t="s">
        <v>122</v>
      </c>
      <c r="D883" t="s">
        <v>454</v>
      </c>
      <c r="E883" t="s">
        <v>63</v>
      </c>
      <c r="F883" t="s">
        <v>2751</v>
      </c>
      <c r="G883" t="s">
        <v>107</v>
      </c>
      <c r="H883" t="s">
        <v>2752</v>
      </c>
      <c r="I883" s="7">
        <v>13</v>
      </c>
      <c r="J883" s="7">
        <v>4059.22</v>
      </c>
    </row>
    <row r="884" spans="1:10">
      <c r="A884" t="s">
        <v>2753</v>
      </c>
      <c r="B884" t="s">
        <v>2754</v>
      </c>
      <c r="C884" t="s">
        <v>80</v>
      </c>
      <c r="D884" t="s">
        <v>293</v>
      </c>
      <c r="E884" t="s">
        <v>90</v>
      </c>
      <c r="F884" s="1">
        <v>45255</v>
      </c>
      <c r="G884" t="s">
        <v>125</v>
      </c>
      <c r="H884" t="s">
        <v>2755</v>
      </c>
      <c r="I884" s="7">
        <v>50</v>
      </c>
      <c r="J884" s="7">
        <v>3317.55</v>
      </c>
    </row>
    <row r="885" spans="1:10">
      <c r="A885" t="s">
        <v>2756</v>
      </c>
      <c r="B885" t="s">
        <v>2757</v>
      </c>
      <c r="C885" t="s">
        <v>61</v>
      </c>
      <c r="D885" t="s">
        <v>796</v>
      </c>
      <c r="E885" t="s">
        <v>90</v>
      </c>
      <c r="F885" s="2">
        <v>45330</v>
      </c>
      <c r="G885" t="s">
        <v>259</v>
      </c>
      <c r="H885" t="s">
        <v>2758</v>
      </c>
      <c r="I885" s="7">
        <v>41</v>
      </c>
      <c r="J885" s="7">
        <v>4060.3</v>
      </c>
    </row>
    <row r="886" spans="1:10">
      <c r="A886" t="s">
        <v>2759</v>
      </c>
      <c r="B886" t="s">
        <v>2760</v>
      </c>
      <c r="C886" t="s">
        <v>122</v>
      </c>
      <c r="D886" t="s">
        <v>374</v>
      </c>
      <c r="E886" t="s">
        <v>102</v>
      </c>
      <c r="F886" t="s">
        <v>2761</v>
      </c>
      <c r="G886" t="s">
        <v>460</v>
      </c>
      <c r="H886" t="s">
        <v>637</v>
      </c>
      <c r="I886" s="7">
        <v>22</v>
      </c>
      <c r="J886" s="7">
        <v>3804.09</v>
      </c>
    </row>
    <row r="887" spans="1:10">
      <c r="A887" t="s">
        <v>2762</v>
      </c>
      <c r="B887" t="s">
        <v>2763</v>
      </c>
      <c r="C887" t="s">
        <v>68</v>
      </c>
      <c r="D887" t="s">
        <v>1876</v>
      </c>
      <c r="E887" t="s">
        <v>90</v>
      </c>
      <c r="F887" t="s">
        <v>2764</v>
      </c>
      <c r="G887" t="s">
        <v>178</v>
      </c>
      <c r="H887" t="s">
        <v>2765</v>
      </c>
      <c r="I887" s="7">
        <v>45</v>
      </c>
      <c r="J887" s="7">
        <v>2237.8000000000002</v>
      </c>
    </row>
    <row r="888" spans="1:10">
      <c r="A888" t="s">
        <v>2766</v>
      </c>
      <c r="B888" t="s">
        <v>2767</v>
      </c>
      <c r="C888" t="s">
        <v>68</v>
      </c>
      <c r="D888" t="s">
        <v>464</v>
      </c>
      <c r="E888" t="s">
        <v>90</v>
      </c>
      <c r="F888" t="s">
        <v>2768</v>
      </c>
      <c r="G888" t="s">
        <v>113</v>
      </c>
      <c r="H888">
        <v>31</v>
      </c>
      <c r="I888" s="7">
        <v>28</v>
      </c>
      <c r="J888" s="7">
        <v>3655.73</v>
      </c>
    </row>
    <row r="889" spans="1:10">
      <c r="A889" t="s">
        <v>2769</v>
      </c>
      <c r="B889" t="s">
        <v>2770</v>
      </c>
      <c r="C889" t="s">
        <v>122</v>
      </c>
      <c r="D889" t="s">
        <v>96</v>
      </c>
      <c r="E889" t="s">
        <v>102</v>
      </c>
      <c r="F889" s="1">
        <v>45193</v>
      </c>
      <c r="G889" t="s">
        <v>178</v>
      </c>
      <c r="H889" t="s">
        <v>72</v>
      </c>
      <c r="I889" s="7">
        <v>16</v>
      </c>
      <c r="J889" s="7">
        <v>2378.6799999999998</v>
      </c>
    </row>
    <row r="890" spans="1:10">
      <c r="A890" t="s">
        <v>2771</v>
      </c>
      <c r="B890" t="s">
        <v>2772</v>
      </c>
      <c r="C890" t="s">
        <v>61</v>
      </c>
      <c r="D890" t="s">
        <v>702</v>
      </c>
      <c r="E890" t="s">
        <v>102</v>
      </c>
      <c r="F890" t="s">
        <v>2773</v>
      </c>
      <c r="G890" t="s">
        <v>187</v>
      </c>
      <c r="H890">
        <v>25</v>
      </c>
      <c r="I890" s="7">
        <v>41</v>
      </c>
      <c r="J890" s="7">
        <v>2965.54</v>
      </c>
    </row>
    <row r="891" spans="1:10">
      <c r="A891" t="s">
        <v>2774</v>
      </c>
      <c r="B891" t="s">
        <v>2775</v>
      </c>
      <c r="C891" t="s">
        <v>122</v>
      </c>
      <c r="D891" t="s">
        <v>177</v>
      </c>
      <c r="E891" t="s">
        <v>90</v>
      </c>
      <c r="F891" t="s">
        <v>1890</v>
      </c>
      <c r="G891" t="s">
        <v>134</v>
      </c>
      <c r="H891" t="s">
        <v>2776</v>
      </c>
      <c r="I891" s="7">
        <v>22</v>
      </c>
      <c r="J891" s="7">
        <v>1975.48</v>
      </c>
    </row>
    <row r="892" spans="1:10">
      <c r="A892" t="s">
        <v>2777</v>
      </c>
      <c r="B892" t="s">
        <v>2778</v>
      </c>
      <c r="C892" t="s">
        <v>68</v>
      </c>
      <c r="D892" t="s">
        <v>1876</v>
      </c>
      <c r="E892" t="s">
        <v>102</v>
      </c>
      <c r="F892" s="2">
        <v>45488</v>
      </c>
      <c r="G892" t="s">
        <v>187</v>
      </c>
      <c r="H892" t="s">
        <v>2339</v>
      </c>
      <c r="I892" s="7">
        <v>11</v>
      </c>
      <c r="J892" s="7">
        <v>2505.04</v>
      </c>
    </row>
    <row r="893" spans="1:10">
      <c r="A893" t="s">
        <v>2779</v>
      </c>
      <c r="B893" t="s">
        <v>2780</v>
      </c>
      <c r="C893" t="s">
        <v>68</v>
      </c>
      <c r="D893" t="s">
        <v>622</v>
      </c>
      <c r="E893" t="s">
        <v>70</v>
      </c>
      <c r="F893" s="2">
        <v>45180</v>
      </c>
      <c r="G893" t="s">
        <v>71</v>
      </c>
      <c r="H893">
        <v>6</v>
      </c>
      <c r="I893" s="7" t="s">
        <v>232</v>
      </c>
      <c r="J893" s="7">
        <v>3158.1</v>
      </c>
    </row>
    <row r="894" spans="1:10">
      <c r="A894" t="s">
        <v>2781</v>
      </c>
      <c r="B894" t="s">
        <v>2782</v>
      </c>
      <c r="C894" t="s">
        <v>61</v>
      </c>
      <c r="D894" t="s">
        <v>871</v>
      </c>
      <c r="E894" t="s">
        <v>63</v>
      </c>
      <c r="F894" t="s">
        <v>1669</v>
      </c>
      <c r="G894" t="s">
        <v>134</v>
      </c>
      <c r="H894" t="s">
        <v>2783</v>
      </c>
      <c r="I894" s="7">
        <v>41</v>
      </c>
      <c r="J894" s="7">
        <v>4513.51</v>
      </c>
    </row>
    <row r="895" spans="1:10">
      <c r="A895" t="s">
        <v>2784</v>
      </c>
      <c r="B895" t="s">
        <v>2785</v>
      </c>
      <c r="C895" t="s">
        <v>61</v>
      </c>
      <c r="D895" t="s">
        <v>595</v>
      </c>
      <c r="E895" t="s">
        <v>63</v>
      </c>
      <c r="F895" s="2">
        <v>45424</v>
      </c>
      <c r="G895" t="s">
        <v>187</v>
      </c>
      <c r="H895">
        <v>41.5</v>
      </c>
      <c r="I895" s="7">
        <v>7</v>
      </c>
      <c r="J895" s="7">
        <v>3278.05</v>
      </c>
    </row>
    <row r="896" spans="1:10">
      <c r="A896" t="s">
        <v>2786</v>
      </c>
      <c r="B896" t="s">
        <v>2787</v>
      </c>
      <c r="C896" t="s">
        <v>61</v>
      </c>
      <c r="D896" t="s">
        <v>274</v>
      </c>
      <c r="E896" t="s">
        <v>63</v>
      </c>
      <c r="F896" t="s">
        <v>2788</v>
      </c>
      <c r="G896" t="s">
        <v>182</v>
      </c>
      <c r="H896" t="s">
        <v>287</v>
      </c>
      <c r="I896" s="7" t="s">
        <v>1933</v>
      </c>
      <c r="J896" s="7">
        <v>4996.97</v>
      </c>
    </row>
    <row r="897" spans="1:10">
      <c r="A897" t="s">
        <v>2789</v>
      </c>
      <c r="B897" t="s">
        <v>2790</v>
      </c>
      <c r="C897" t="s">
        <v>122</v>
      </c>
      <c r="D897" t="s">
        <v>62</v>
      </c>
      <c r="E897" t="s">
        <v>70</v>
      </c>
      <c r="F897" s="1">
        <v>45016</v>
      </c>
      <c r="G897" t="s">
        <v>327</v>
      </c>
      <c r="H897">
        <v>44</v>
      </c>
      <c r="I897" s="7">
        <v>10</v>
      </c>
      <c r="J897" s="7">
        <v>3090.93</v>
      </c>
    </row>
    <row r="898" spans="1:10">
      <c r="A898" t="s">
        <v>2791</v>
      </c>
      <c r="B898" t="s">
        <v>2792</v>
      </c>
      <c r="C898" t="s">
        <v>68</v>
      </c>
      <c r="D898" t="s">
        <v>76</v>
      </c>
      <c r="E898" t="s">
        <v>70</v>
      </c>
      <c r="F898" t="s">
        <v>2793</v>
      </c>
      <c r="G898" t="s">
        <v>314</v>
      </c>
      <c r="H898">
        <v>27.5</v>
      </c>
      <c r="I898" s="7">
        <v>16</v>
      </c>
      <c r="J898" s="7">
        <v>3966.55</v>
      </c>
    </row>
    <row r="899" spans="1:10">
      <c r="A899" t="s">
        <v>2794</v>
      </c>
      <c r="B899" t="s">
        <v>2795</v>
      </c>
      <c r="C899" t="s">
        <v>75</v>
      </c>
      <c r="D899" t="s">
        <v>62</v>
      </c>
      <c r="E899" t="s">
        <v>63</v>
      </c>
      <c r="F899" t="s">
        <v>2796</v>
      </c>
      <c r="G899" t="s">
        <v>143</v>
      </c>
      <c r="H899" t="s">
        <v>1095</v>
      </c>
      <c r="I899" s="7" t="s">
        <v>232</v>
      </c>
      <c r="J899" s="7">
        <v>4180.97</v>
      </c>
    </row>
    <row r="900" spans="1:10">
      <c r="A900" t="s">
        <v>2797</v>
      </c>
      <c r="B900" t="s">
        <v>2798</v>
      </c>
      <c r="C900" t="s">
        <v>68</v>
      </c>
      <c r="D900" t="s">
        <v>600</v>
      </c>
      <c r="E900" t="s">
        <v>70</v>
      </c>
      <c r="F900" t="s">
        <v>2799</v>
      </c>
      <c r="G900" t="s">
        <v>314</v>
      </c>
      <c r="H900">
        <v>35.4</v>
      </c>
      <c r="I900" s="7">
        <v>36</v>
      </c>
      <c r="J900" s="7">
        <v>3149.4</v>
      </c>
    </row>
    <row r="901" spans="1:10">
      <c r="A901" t="s">
        <v>2800</v>
      </c>
      <c r="B901" t="s">
        <v>2801</v>
      </c>
      <c r="C901" t="s">
        <v>75</v>
      </c>
      <c r="D901" t="s">
        <v>698</v>
      </c>
      <c r="E901" t="s">
        <v>90</v>
      </c>
      <c r="F901" t="s">
        <v>2802</v>
      </c>
      <c r="G901" t="s">
        <v>97</v>
      </c>
      <c r="H901">
        <v>62.9</v>
      </c>
      <c r="I901" s="7">
        <v>30</v>
      </c>
      <c r="J901" s="7">
        <v>2133.58</v>
      </c>
    </row>
    <row r="902" spans="1:10">
      <c r="A902" t="s">
        <v>2803</v>
      </c>
      <c r="B902" t="s">
        <v>2804</v>
      </c>
      <c r="C902" t="s">
        <v>80</v>
      </c>
      <c r="D902" t="s">
        <v>62</v>
      </c>
      <c r="E902" t="s">
        <v>90</v>
      </c>
      <c r="F902" t="s">
        <v>2805</v>
      </c>
      <c r="G902" t="s">
        <v>64</v>
      </c>
      <c r="H902" t="s">
        <v>2806</v>
      </c>
      <c r="I902" s="7">
        <v>28</v>
      </c>
      <c r="J902" s="7">
        <v>4239.7299999999996</v>
      </c>
    </row>
    <row r="903" spans="1:10">
      <c r="A903" t="s">
        <v>2807</v>
      </c>
      <c r="B903" t="s">
        <v>2808</v>
      </c>
      <c r="C903" t="s">
        <v>122</v>
      </c>
      <c r="D903" t="s">
        <v>177</v>
      </c>
      <c r="E903" t="s">
        <v>70</v>
      </c>
      <c r="F903" t="s">
        <v>2809</v>
      </c>
      <c r="G903" t="s">
        <v>64</v>
      </c>
      <c r="H903" t="s">
        <v>2810</v>
      </c>
      <c r="I903" s="7">
        <v>21</v>
      </c>
      <c r="J903" s="7">
        <v>2762.84</v>
      </c>
    </row>
    <row r="904" spans="1:10">
      <c r="A904" t="s">
        <v>2811</v>
      </c>
      <c r="B904" t="s">
        <v>2812</v>
      </c>
      <c r="C904" t="s">
        <v>80</v>
      </c>
      <c r="D904" t="s">
        <v>572</v>
      </c>
      <c r="E904" t="s">
        <v>90</v>
      </c>
      <c r="F904" t="s">
        <v>2813</v>
      </c>
      <c r="G904" t="s">
        <v>187</v>
      </c>
      <c r="H904">
        <v>23.2</v>
      </c>
      <c r="I904" s="7">
        <v>45</v>
      </c>
      <c r="J904" s="7">
        <v>3481.48</v>
      </c>
    </row>
    <row r="905" spans="1:10">
      <c r="A905" t="s">
        <v>2814</v>
      </c>
      <c r="B905" t="s">
        <v>2815</v>
      </c>
      <c r="C905" t="s">
        <v>61</v>
      </c>
      <c r="D905" t="s">
        <v>600</v>
      </c>
      <c r="E905" t="s">
        <v>90</v>
      </c>
      <c r="F905" t="s">
        <v>2816</v>
      </c>
      <c r="G905" t="s">
        <v>178</v>
      </c>
      <c r="H905">
        <v>59</v>
      </c>
      <c r="I905" s="7">
        <v>42</v>
      </c>
      <c r="J905" s="7">
        <v>3375.93</v>
      </c>
    </row>
    <row r="906" spans="1:10">
      <c r="A906" t="s">
        <v>2817</v>
      </c>
      <c r="B906" t="s">
        <v>2818</v>
      </c>
      <c r="C906" t="s">
        <v>80</v>
      </c>
      <c r="D906" t="s">
        <v>352</v>
      </c>
      <c r="E906" t="s">
        <v>90</v>
      </c>
      <c r="F906" s="2">
        <v>45343</v>
      </c>
      <c r="G906" t="s">
        <v>178</v>
      </c>
      <c r="H906">
        <v>14.8</v>
      </c>
      <c r="I906" s="7">
        <v>30</v>
      </c>
      <c r="J906" s="7">
        <v>4643.41</v>
      </c>
    </row>
    <row r="907" spans="1:10">
      <c r="A907" t="s">
        <v>2819</v>
      </c>
      <c r="B907" t="s">
        <v>2820</v>
      </c>
      <c r="C907" t="s">
        <v>75</v>
      </c>
      <c r="D907" t="s">
        <v>845</v>
      </c>
      <c r="E907" t="s">
        <v>70</v>
      </c>
      <c r="F907" s="1">
        <v>45492</v>
      </c>
      <c r="G907" t="s">
        <v>143</v>
      </c>
      <c r="H907">
        <v>22.5</v>
      </c>
      <c r="I907" s="7">
        <v>14</v>
      </c>
      <c r="J907" s="7">
        <v>1911.38</v>
      </c>
    </row>
    <row r="908" spans="1:10">
      <c r="A908" t="s">
        <v>2821</v>
      </c>
      <c r="B908" t="s">
        <v>2822</v>
      </c>
      <c r="C908" t="s">
        <v>68</v>
      </c>
      <c r="D908" t="s">
        <v>415</v>
      </c>
      <c r="E908" t="s">
        <v>102</v>
      </c>
      <c r="F908" s="1">
        <v>45300</v>
      </c>
      <c r="G908" t="s">
        <v>113</v>
      </c>
      <c r="H908">
        <v>49</v>
      </c>
      <c r="I908" s="7">
        <v>18</v>
      </c>
      <c r="J908" s="7">
        <v>2256.15</v>
      </c>
    </row>
    <row r="909" spans="1:10">
      <c r="A909" t="s">
        <v>2823</v>
      </c>
      <c r="B909" t="s">
        <v>2824</v>
      </c>
      <c r="C909" t="s">
        <v>61</v>
      </c>
      <c r="D909" t="s">
        <v>156</v>
      </c>
      <c r="E909" t="s">
        <v>90</v>
      </c>
      <c r="F909" s="1">
        <v>45212</v>
      </c>
      <c r="G909" t="s">
        <v>92</v>
      </c>
      <c r="H909" t="s">
        <v>2825</v>
      </c>
      <c r="I909" s="7">
        <v>32</v>
      </c>
      <c r="J909" s="7">
        <v>2730.35</v>
      </c>
    </row>
    <row r="910" spans="1:10">
      <c r="A910" t="s">
        <v>2826</v>
      </c>
      <c r="B910" t="s">
        <v>2827</v>
      </c>
      <c r="C910" t="s">
        <v>75</v>
      </c>
      <c r="D910" t="s">
        <v>447</v>
      </c>
      <c r="E910" t="s">
        <v>63</v>
      </c>
      <c r="F910" t="s">
        <v>2828</v>
      </c>
      <c r="G910" t="s">
        <v>193</v>
      </c>
      <c r="H910" t="s">
        <v>2829</v>
      </c>
      <c r="I910" s="7">
        <v>34</v>
      </c>
      <c r="J910" s="7">
        <v>2324.17</v>
      </c>
    </row>
    <row r="911" spans="1:10">
      <c r="A911" t="s">
        <v>2830</v>
      </c>
      <c r="B911" t="s">
        <v>2831</v>
      </c>
      <c r="C911" t="s">
        <v>68</v>
      </c>
      <c r="D911" t="s">
        <v>123</v>
      </c>
      <c r="E911" t="s">
        <v>63</v>
      </c>
      <c r="F911" s="2">
        <v>44939</v>
      </c>
      <c r="G911" t="s">
        <v>182</v>
      </c>
      <c r="H911" t="s">
        <v>412</v>
      </c>
      <c r="I911" s="7">
        <v>3</v>
      </c>
      <c r="J911" s="7">
        <v>1822.2</v>
      </c>
    </row>
    <row r="912" spans="1:10">
      <c r="A912" t="s">
        <v>2832</v>
      </c>
      <c r="B912" t="s">
        <v>2833</v>
      </c>
      <c r="C912" t="s">
        <v>122</v>
      </c>
      <c r="D912" t="s">
        <v>662</v>
      </c>
      <c r="E912" t="s">
        <v>63</v>
      </c>
      <c r="F912" s="2">
        <v>45216</v>
      </c>
      <c r="G912" t="s">
        <v>71</v>
      </c>
      <c r="H912" t="s">
        <v>2834</v>
      </c>
      <c r="I912" s="7">
        <v>38</v>
      </c>
      <c r="J912" s="7">
        <v>3429.49</v>
      </c>
    </row>
    <row r="913" spans="1:10">
      <c r="A913" t="s">
        <v>2835</v>
      </c>
      <c r="B913" t="s">
        <v>2836</v>
      </c>
      <c r="C913" t="s">
        <v>68</v>
      </c>
      <c r="D913" t="s">
        <v>595</v>
      </c>
      <c r="E913" t="s">
        <v>63</v>
      </c>
      <c r="F913" s="1">
        <v>45062</v>
      </c>
      <c r="G913" t="s">
        <v>134</v>
      </c>
      <c r="H913">
        <v>35.4</v>
      </c>
      <c r="I913" s="7">
        <v>23</v>
      </c>
      <c r="J913" s="7">
        <v>1413.15</v>
      </c>
    </row>
    <row r="914" spans="1:10">
      <c r="A914" t="s">
        <v>2837</v>
      </c>
      <c r="B914" t="s">
        <v>2838</v>
      </c>
      <c r="C914" t="s">
        <v>80</v>
      </c>
      <c r="D914" t="s">
        <v>758</v>
      </c>
      <c r="E914" t="s">
        <v>90</v>
      </c>
      <c r="F914" t="s">
        <v>2839</v>
      </c>
      <c r="G914" t="s">
        <v>107</v>
      </c>
      <c r="H914" t="s">
        <v>2657</v>
      </c>
      <c r="I914" s="7">
        <v>39</v>
      </c>
      <c r="J914" s="7">
        <v>2757.86</v>
      </c>
    </row>
    <row r="915" spans="1:10">
      <c r="A915" t="s">
        <v>2840</v>
      </c>
      <c r="B915" t="s">
        <v>2841</v>
      </c>
      <c r="C915" t="s">
        <v>122</v>
      </c>
      <c r="D915" t="s">
        <v>469</v>
      </c>
      <c r="E915" t="s">
        <v>70</v>
      </c>
      <c r="F915" s="1">
        <v>45572</v>
      </c>
      <c r="G915" t="s">
        <v>178</v>
      </c>
      <c r="H915">
        <v>57</v>
      </c>
      <c r="I915" s="7">
        <v>17</v>
      </c>
      <c r="J915" s="7">
        <v>3909.76</v>
      </c>
    </row>
    <row r="916" spans="1:10">
      <c r="A916" t="s">
        <v>2842</v>
      </c>
      <c r="B916" t="s">
        <v>2843</v>
      </c>
      <c r="C916" t="s">
        <v>122</v>
      </c>
      <c r="D916" t="s">
        <v>473</v>
      </c>
      <c r="E916" t="s">
        <v>90</v>
      </c>
      <c r="F916" s="1">
        <v>45391</v>
      </c>
      <c r="G916" t="s">
        <v>71</v>
      </c>
      <c r="H916" t="s">
        <v>1606</v>
      </c>
      <c r="I916" s="7">
        <v>42</v>
      </c>
      <c r="J916" s="7">
        <v>4487.7700000000004</v>
      </c>
    </row>
    <row r="917" spans="1:10">
      <c r="A917" t="s">
        <v>2844</v>
      </c>
      <c r="B917" t="s">
        <v>2845</v>
      </c>
      <c r="C917" t="s">
        <v>80</v>
      </c>
      <c r="D917" t="s">
        <v>1084</v>
      </c>
      <c r="E917" t="s">
        <v>63</v>
      </c>
      <c r="F917" s="1">
        <v>45359</v>
      </c>
      <c r="G917" t="s">
        <v>92</v>
      </c>
      <c r="H917" t="s">
        <v>2846</v>
      </c>
      <c r="I917" s="7">
        <v>31</v>
      </c>
      <c r="J917" s="7">
        <v>3735.44</v>
      </c>
    </row>
    <row r="918" spans="1:10">
      <c r="A918" t="s">
        <v>2847</v>
      </c>
      <c r="B918" t="s">
        <v>2848</v>
      </c>
      <c r="C918" t="s">
        <v>61</v>
      </c>
      <c r="D918" t="s">
        <v>758</v>
      </c>
      <c r="E918" t="s">
        <v>90</v>
      </c>
      <c r="F918" t="s">
        <v>2849</v>
      </c>
      <c r="G918" t="s">
        <v>182</v>
      </c>
      <c r="H918">
        <v>65</v>
      </c>
      <c r="I918" s="7">
        <v>19</v>
      </c>
      <c r="J918" s="7">
        <v>2595.9299999999998</v>
      </c>
    </row>
    <row r="919" spans="1:10">
      <c r="A919" t="s">
        <v>2850</v>
      </c>
      <c r="B919" t="s">
        <v>2851</v>
      </c>
      <c r="C919" t="s">
        <v>122</v>
      </c>
      <c r="D919" t="s">
        <v>129</v>
      </c>
      <c r="E919" t="s">
        <v>102</v>
      </c>
      <c r="F919" s="1">
        <v>45018</v>
      </c>
      <c r="G919" t="s">
        <v>161</v>
      </c>
      <c r="H919">
        <v>56</v>
      </c>
      <c r="I919" s="7">
        <v>48</v>
      </c>
      <c r="J919" s="7">
        <v>1529.26</v>
      </c>
    </row>
    <row r="920" spans="1:10">
      <c r="A920" t="s">
        <v>2852</v>
      </c>
      <c r="B920" t="s">
        <v>2853</v>
      </c>
      <c r="C920" t="s">
        <v>68</v>
      </c>
      <c r="D920" t="s">
        <v>404</v>
      </c>
      <c r="E920" t="s">
        <v>90</v>
      </c>
      <c r="F920" s="1">
        <v>45507</v>
      </c>
      <c r="G920" t="s">
        <v>193</v>
      </c>
      <c r="H920" t="s">
        <v>2854</v>
      </c>
      <c r="I920" s="7">
        <v>38</v>
      </c>
      <c r="J920" s="7">
        <v>3662.75</v>
      </c>
    </row>
    <row r="921" spans="1:10">
      <c r="A921" t="s">
        <v>2855</v>
      </c>
      <c r="B921" t="s">
        <v>2856</v>
      </c>
      <c r="C921" t="s">
        <v>68</v>
      </c>
      <c r="D921" t="s">
        <v>248</v>
      </c>
      <c r="E921" t="s">
        <v>102</v>
      </c>
      <c r="F921" t="s">
        <v>2857</v>
      </c>
      <c r="G921" t="s">
        <v>134</v>
      </c>
      <c r="H921" t="s">
        <v>2858</v>
      </c>
      <c r="I921" s="7">
        <v>1</v>
      </c>
      <c r="J921" s="7">
        <v>1082.08</v>
      </c>
    </row>
    <row r="922" spans="1:10">
      <c r="A922" t="s">
        <v>2859</v>
      </c>
      <c r="B922" t="s">
        <v>2860</v>
      </c>
      <c r="C922" t="s">
        <v>75</v>
      </c>
      <c r="D922" t="s">
        <v>274</v>
      </c>
      <c r="E922" t="s">
        <v>70</v>
      </c>
      <c r="F922" s="1">
        <v>45527</v>
      </c>
      <c r="G922" t="s">
        <v>77</v>
      </c>
      <c r="H922" t="s">
        <v>1936</v>
      </c>
      <c r="I922" s="7">
        <v>48</v>
      </c>
      <c r="J922" s="7">
        <v>4090.89</v>
      </c>
    </row>
    <row r="923" spans="1:10">
      <c r="A923" t="s">
        <v>2861</v>
      </c>
      <c r="B923" t="s">
        <v>2862</v>
      </c>
      <c r="C923" t="s">
        <v>80</v>
      </c>
      <c r="D923" t="s">
        <v>271</v>
      </c>
      <c r="E923" t="s">
        <v>102</v>
      </c>
      <c r="F923" s="1">
        <v>45577</v>
      </c>
      <c r="G923" t="s">
        <v>134</v>
      </c>
      <c r="H923">
        <v>20.100000000000001</v>
      </c>
      <c r="I923" s="7">
        <v>46</v>
      </c>
      <c r="J923" s="7">
        <v>3226.26</v>
      </c>
    </row>
    <row r="924" spans="1:10">
      <c r="A924" t="s">
        <v>2863</v>
      </c>
      <c r="B924" t="s">
        <v>2864</v>
      </c>
      <c r="C924" t="s">
        <v>75</v>
      </c>
      <c r="D924" t="s">
        <v>473</v>
      </c>
      <c r="E924" t="s">
        <v>90</v>
      </c>
      <c r="F924" t="s">
        <v>2865</v>
      </c>
      <c r="G924" t="s">
        <v>64</v>
      </c>
      <c r="H924" t="s">
        <v>1719</v>
      </c>
      <c r="I924" s="7">
        <v>24</v>
      </c>
      <c r="J924" s="7">
        <v>4253.83</v>
      </c>
    </row>
    <row r="925" spans="1:10">
      <c r="A925" t="s">
        <v>2866</v>
      </c>
      <c r="B925" t="s">
        <v>2867</v>
      </c>
      <c r="C925" t="s">
        <v>122</v>
      </c>
      <c r="D925" t="s">
        <v>595</v>
      </c>
      <c r="E925" t="s">
        <v>90</v>
      </c>
      <c r="F925" s="1">
        <v>45242</v>
      </c>
      <c r="G925" t="s">
        <v>193</v>
      </c>
      <c r="H925">
        <v>43.5</v>
      </c>
      <c r="I925" s="7">
        <v>35</v>
      </c>
      <c r="J925" s="7">
        <v>3135.03</v>
      </c>
    </row>
    <row r="926" spans="1:10">
      <c r="A926" t="s">
        <v>2868</v>
      </c>
      <c r="B926" t="s">
        <v>2869</v>
      </c>
      <c r="C926" t="s">
        <v>122</v>
      </c>
      <c r="D926" t="s">
        <v>337</v>
      </c>
      <c r="E926" t="s">
        <v>90</v>
      </c>
      <c r="F926" t="s">
        <v>1505</v>
      </c>
      <c r="G926" t="s">
        <v>119</v>
      </c>
      <c r="H926">
        <v>71</v>
      </c>
      <c r="I926" s="7">
        <v>35</v>
      </c>
      <c r="J926" s="7">
        <v>1960.49</v>
      </c>
    </row>
    <row r="927" spans="1:10">
      <c r="A927" t="s">
        <v>2870</v>
      </c>
      <c r="B927" t="s">
        <v>2871</v>
      </c>
      <c r="C927" t="s">
        <v>68</v>
      </c>
      <c r="D927" t="s">
        <v>342</v>
      </c>
      <c r="E927" t="s">
        <v>63</v>
      </c>
      <c r="F927" s="1">
        <v>45429</v>
      </c>
      <c r="G927" t="s">
        <v>71</v>
      </c>
      <c r="H927" t="s">
        <v>887</v>
      </c>
      <c r="I927" s="7">
        <v>34</v>
      </c>
      <c r="J927" s="7">
        <v>2796.83</v>
      </c>
    </row>
    <row r="928" spans="1:10">
      <c r="A928" t="s">
        <v>2872</v>
      </c>
      <c r="B928" t="s">
        <v>2873</v>
      </c>
      <c r="C928" t="s">
        <v>75</v>
      </c>
      <c r="D928" t="s">
        <v>585</v>
      </c>
      <c r="E928" t="s">
        <v>102</v>
      </c>
      <c r="F928" s="1">
        <v>45258</v>
      </c>
      <c r="G928" t="s">
        <v>161</v>
      </c>
      <c r="H928">
        <v>29</v>
      </c>
      <c r="I928" s="7">
        <v>15</v>
      </c>
      <c r="J928" s="7">
        <v>4705.67</v>
      </c>
    </row>
    <row r="929" spans="1:10">
      <c r="A929" t="s">
        <v>2874</v>
      </c>
      <c r="B929" t="s">
        <v>2875</v>
      </c>
      <c r="C929" t="s">
        <v>68</v>
      </c>
      <c r="D929" t="s">
        <v>268</v>
      </c>
      <c r="E929" t="s">
        <v>70</v>
      </c>
      <c r="F929" s="2">
        <v>45436</v>
      </c>
      <c r="G929" t="s">
        <v>182</v>
      </c>
      <c r="H929">
        <v>34</v>
      </c>
      <c r="I929" s="7">
        <v>3</v>
      </c>
      <c r="J929" s="7">
        <v>2778.69</v>
      </c>
    </row>
    <row r="930" spans="1:10">
      <c r="A930" t="s">
        <v>2876</v>
      </c>
      <c r="B930" t="s">
        <v>2877</v>
      </c>
      <c r="C930" t="s">
        <v>68</v>
      </c>
      <c r="D930" t="s">
        <v>592</v>
      </c>
      <c r="E930" t="s">
        <v>90</v>
      </c>
      <c r="F930" t="s">
        <v>2690</v>
      </c>
      <c r="G930" t="s">
        <v>92</v>
      </c>
      <c r="H930" t="s">
        <v>1742</v>
      </c>
      <c r="I930" s="7">
        <v>35</v>
      </c>
      <c r="J930" s="7">
        <v>3935.28</v>
      </c>
    </row>
    <row r="931" spans="1:10">
      <c r="A931" t="s">
        <v>2878</v>
      </c>
      <c r="B931" t="s">
        <v>2879</v>
      </c>
      <c r="C931" t="s">
        <v>80</v>
      </c>
      <c r="D931" t="s">
        <v>1084</v>
      </c>
      <c r="E931" t="s">
        <v>90</v>
      </c>
      <c r="F931" t="s">
        <v>2880</v>
      </c>
      <c r="G931" t="s">
        <v>143</v>
      </c>
      <c r="H931" t="s">
        <v>2456</v>
      </c>
      <c r="I931" s="7">
        <v>24</v>
      </c>
      <c r="J931" s="7">
        <v>2541.8200000000002</v>
      </c>
    </row>
    <row r="932" spans="1:10">
      <c r="A932" t="s">
        <v>2881</v>
      </c>
      <c r="B932" t="s">
        <v>2882</v>
      </c>
      <c r="C932" t="s">
        <v>68</v>
      </c>
      <c r="D932" t="s">
        <v>698</v>
      </c>
      <c r="E932" t="s">
        <v>90</v>
      </c>
      <c r="F932" s="1">
        <v>45414</v>
      </c>
      <c r="G932" t="s">
        <v>143</v>
      </c>
      <c r="H932" t="s">
        <v>2883</v>
      </c>
      <c r="I932" s="7">
        <v>5</v>
      </c>
      <c r="J932" s="7">
        <v>4636.1000000000004</v>
      </c>
    </row>
    <row r="933" spans="1:10">
      <c r="A933" t="s">
        <v>2884</v>
      </c>
      <c r="B933" t="s">
        <v>2885</v>
      </c>
      <c r="C933" t="s">
        <v>61</v>
      </c>
      <c r="D933" t="s">
        <v>106</v>
      </c>
      <c r="E933" t="s">
        <v>70</v>
      </c>
      <c r="F933" s="1">
        <v>45234</v>
      </c>
      <c r="G933" t="s">
        <v>92</v>
      </c>
      <c r="H933">
        <v>69.099999999999994</v>
      </c>
      <c r="I933" s="7">
        <v>22</v>
      </c>
      <c r="J933" s="7">
        <v>2705.03</v>
      </c>
    </row>
    <row r="934" spans="1:10">
      <c r="A934" t="s">
        <v>2886</v>
      </c>
      <c r="B934" t="s">
        <v>2887</v>
      </c>
      <c r="C934" t="s">
        <v>61</v>
      </c>
      <c r="D934" t="s">
        <v>393</v>
      </c>
      <c r="E934" t="s">
        <v>90</v>
      </c>
      <c r="F934" s="1">
        <v>45538</v>
      </c>
      <c r="G934" t="s">
        <v>250</v>
      </c>
      <c r="H934" t="s">
        <v>2745</v>
      </c>
      <c r="I934" s="7">
        <v>37</v>
      </c>
      <c r="J934" s="7">
        <v>4390.1400000000003</v>
      </c>
    </row>
    <row r="935" spans="1:10">
      <c r="A935" t="s">
        <v>2888</v>
      </c>
      <c r="B935" t="s">
        <v>2889</v>
      </c>
      <c r="C935" t="s">
        <v>122</v>
      </c>
      <c r="D935" t="s">
        <v>477</v>
      </c>
      <c r="E935" t="s">
        <v>70</v>
      </c>
      <c r="F935" t="s">
        <v>2890</v>
      </c>
      <c r="G935" t="s">
        <v>82</v>
      </c>
      <c r="H935" t="s">
        <v>637</v>
      </c>
      <c r="I935" s="7">
        <v>23</v>
      </c>
      <c r="J935" s="7">
        <v>1086.28</v>
      </c>
    </row>
    <row r="936" spans="1:10">
      <c r="A936" t="s">
        <v>2891</v>
      </c>
      <c r="B936" t="s">
        <v>2892</v>
      </c>
      <c r="C936" t="s">
        <v>122</v>
      </c>
      <c r="D936" t="s">
        <v>393</v>
      </c>
      <c r="E936" t="s">
        <v>102</v>
      </c>
      <c r="F936" t="s">
        <v>2751</v>
      </c>
      <c r="G936" t="s">
        <v>436</v>
      </c>
      <c r="H936">
        <v>53</v>
      </c>
      <c r="I936" s="7">
        <v>3</v>
      </c>
      <c r="J936" s="7">
        <v>4182.3</v>
      </c>
    </row>
    <row r="937" spans="1:10">
      <c r="A937" t="s">
        <v>2893</v>
      </c>
      <c r="B937" t="s">
        <v>2894</v>
      </c>
      <c r="C937" t="s">
        <v>61</v>
      </c>
      <c r="D937" t="s">
        <v>322</v>
      </c>
      <c r="E937" t="s">
        <v>63</v>
      </c>
      <c r="F937" s="1">
        <v>45601</v>
      </c>
      <c r="G937" t="s">
        <v>327</v>
      </c>
      <c r="H937" t="s">
        <v>183</v>
      </c>
      <c r="I937" s="7">
        <v>8</v>
      </c>
      <c r="J937" s="7">
        <v>4608.4399999999996</v>
      </c>
    </row>
    <row r="938" spans="1:10">
      <c r="A938" t="s">
        <v>2895</v>
      </c>
      <c r="B938" t="s">
        <v>2896</v>
      </c>
      <c r="C938" t="s">
        <v>80</v>
      </c>
      <c r="D938" t="s">
        <v>662</v>
      </c>
      <c r="E938" t="s">
        <v>90</v>
      </c>
      <c r="F938" s="1">
        <v>45074</v>
      </c>
      <c r="G938" t="s">
        <v>460</v>
      </c>
      <c r="H938" t="s">
        <v>2897</v>
      </c>
      <c r="I938" s="7">
        <v>15</v>
      </c>
      <c r="J938" s="7">
        <v>1953.69</v>
      </c>
    </row>
    <row r="939" spans="1:10">
      <c r="A939" t="s">
        <v>2898</v>
      </c>
      <c r="B939" t="s">
        <v>2899</v>
      </c>
      <c r="C939" t="s">
        <v>68</v>
      </c>
      <c r="D939" t="s">
        <v>359</v>
      </c>
      <c r="E939" t="s">
        <v>63</v>
      </c>
      <c r="F939" s="1">
        <v>45487</v>
      </c>
      <c r="G939" t="s">
        <v>143</v>
      </c>
      <c r="H939">
        <v>55</v>
      </c>
      <c r="I939" s="7">
        <v>41</v>
      </c>
      <c r="J939" s="7">
        <v>3696.45</v>
      </c>
    </row>
    <row r="940" spans="1:10">
      <c r="A940" t="s">
        <v>2900</v>
      </c>
      <c r="B940" t="s">
        <v>2901</v>
      </c>
      <c r="C940" t="s">
        <v>75</v>
      </c>
      <c r="D940" t="s">
        <v>454</v>
      </c>
      <c r="E940" t="s">
        <v>102</v>
      </c>
      <c r="F940" s="1">
        <v>45579</v>
      </c>
      <c r="G940" t="s">
        <v>134</v>
      </c>
      <c r="H940" t="s">
        <v>2902</v>
      </c>
      <c r="I940" s="7">
        <v>5</v>
      </c>
      <c r="J940" s="7">
        <v>2799.89</v>
      </c>
    </row>
    <row r="941" spans="1:10">
      <c r="A941" t="s">
        <v>2903</v>
      </c>
      <c r="B941" t="s">
        <v>2904</v>
      </c>
      <c r="C941" t="s">
        <v>61</v>
      </c>
      <c r="D941" t="s">
        <v>592</v>
      </c>
      <c r="E941" t="s">
        <v>63</v>
      </c>
      <c r="F941" t="s">
        <v>2905</v>
      </c>
      <c r="G941" t="s">
        <v>178</v>
      </c>
      <c r="H941" t="s">
        <v>2906</v>
      </c>
      <c r="I941" s="7">
        <v>2</v>
      </c>
      <c r="J941" s="7">
        <v>1161.6500000000001</v>
      </c>
    </row>
    <row r="942" spans="1:10">
      <c r="A942" t="s">
        <v>2907</v>
      </c>
      <c r="B942" t="s">
        <v>2908</v>
      </c>
      <c r="C942" t="s">
        <v>122</v>
      </c>
      <c r="D942" t="s">
        <v>1149</v>
      </c>
      <c r="E942" t="s">
        <v>102</v>
      </c>
      <c r="F942" s="2">
        <v>45335</v>
      </c>
      <c r="G942" t="s">
        <v>178</v>
      </c>
      <c r="H942">
        <v>42.7</v>
      </c>
      <c r="I942" s="7">
        <v>12</v>
      </c>
      <c r="J942" s="7">
        <v>1281.06</v>
      </c>
    </row>
    <row r="943" spans="1:10">
      <c r="A943" t="s">
        <v>2909</v>
      </c>
      <c r="B943" t="s">
        <v>2910</v>
      </c>
      <c r="C943" t="s">
        <v>80</v>
      </c>
      <c r="D943" t="s">
        <v>397</v>
      </c>
      <c r="E943" t="s">
        <v>90</v>
      </c>
      <c r="F943" t="s">
        <v>2911</v>
      </c>
      <c r="G943" t="s">
        <v>250</v>
      </c>
      <c r="H943" t="s">
        <v>589</v>
      </c>
      <c r="I943" s="7">
        <v>12</v>
      </c>
      <c r="J943" s="7">
        <v>1438.1</v>
      </c>
    </row>
    <row r="944" spans="1:10">
      <c r="A944" t="s">
        <v>2912</v>
      </c>
      <c r="B944" t="s">
        <v>2913</v>
      </c>
      <c r="C944" t="s">
        <v>68</v>
      </c>
      <c r="D944" t="s">
        <v>208</v>
      </c>
      <c r="E944" t="s">
        <v>102</v>
      </c>
      <c r="F944" s="1">
        <v>45050</v>
      </c>
      <c r="G944" t="s">
        <v>97</v>
      </c>
      <c r="H944" t="s">
        <v>2621</v>
      </c>
      <c r="I944" s="7">
        <v>41</v>
      </c>
      <c r="J944" s="7">
        <v>1173.46</v>
      </c>
    </row>
    <row r="945" spans="1:10">
      <c r="A945" t="s">
        <v>2914</v>
      </c>
      <c r="B945" t="s">
        <v>2915</v>
      </c>
      <c r="C945" t="s">
        <v>80</v>
      </c>
      <c r="D945" t="s">
        <v>654</v>
      </c>
      <c r="E945" t="s">
        <v>70</v>
      </c>
      <c r="F945" s="1">
        <v>45252</v>
      </c>
      <c r="G945" t="s">
        <v>125</v>
      </c>
      <c r="H945" t="s">
        <v>2916</v>
      </c>
      <c r="I945" s="7">
        <v>13</v>
      </c>
      <c r="J945" s="7">
        <v>4249.55</v>
      </c>
    </row>
    <row r="946" spans="1:10">
      <c r="A946" t="s">
        <v>2917</v>
      </c>
      <c r="B946" t="s">
        <v>2918</v>
      </c>
      <c r="C946" t="s">
        <v>80</v>
      </c>
      <c r="D946" t="s">
        <v>633</v>
      </c>
      <c r="E946" t="s">
        <v>70</v>
      </c>
      <c r="F946" t="s">
        <v>2919</v>
      </c>
      <c r="G946" t="s">
        <v>143</v>
      </c>
      <c r="H946" t="s">
        <v>1365</v>
      </c>
      <c r="I946" s="7">
        <v>38</v>
      </c>
      <c r="J946" s="7">
        <v>3517.85</v>
      </c>
    </row>
    <row r="947" spans="1:10">
      <c r="A947" t="s">
        <v>2920</v>
      </c>
      <c r="B947" t="s">
        <v>2921</v>
      </c>
      <c r="C947" t="s">
        <v>122</v>
      </c>
      <c r="D947" t="s">
        <v>633</v>
      </c>
      <c r="E947" t="s">
        <v>70</v>
      </c>
      <c r="F947" t="s">
        <v>2922</v>
      </c>
      <c r="G947" t="s">
        <v>143</v>
      </c>
      <c r="H947" t="s">
        <v>474</v>
      </c>
      <c r="I947" s="7">
        <v>47</v>
      </c>
      <c r="J947" s="7">
        <v>1819.22</v>
      </c>
    </row>
    <row r="948" spans="1:10">
      <c r="A948" t="s">
        <v>2923</v>
      </c>
      <c r="B948" t="s">
        <v>2924</v>
      </c>
      <c r="C948" t="s">
        <v>122</v>
      </c>
      <c r="D948" t="s">
        <v>473</v>
      </c>
      <c r="E948" t="s">
        <v>63</v>
      </c>
      <c r="F948" s="1">
        <v>45200</v>
      </c>
      <c r="G948" t="s">
        <v>97</v>
      </c>
      <c r="H948">
        <v>2</v>
      </c>
      <c r="I948" s="7">
        <v>43</v>
      </c>
      <c r="J948" s="7">
        <v>4963.22</v>
      </c>
    </row>
    <row r="949" spans="1:10">
      <c r="A949" t="s">
        <v>2925</v>
      </c>
      <c r="B949" t="s">
        <v>2926</v>
      </c>
      <c r="C949" t="s">
        <v>80</v>
      </c>
      <c r="D949" t="s">
        <v>363</v>
      </c>
      <c r="E949" t="s">
        <v>102</v>
      </c>
      <c r="F949" s="1">
        <v>45510</v>
      </c>
      <c r="G949" t="s">
        <v>125</v>
      </c>
      <c r="H949" t="s">
        <v>1565</v>
      </c>
      <c r="I949" s="7">
        <v>19</v>
      </c>
      <c r="J949" s="7">
        <v>1107.01</v>
      </c>
    </row>
    <row r="950" spans="1:10">
      <c r="A950" t="s">
        <v>2927</v>
      </c>
      <c r="B950" t="s">
        <v>2928</v>
      </c>
      <c r="C950" t="s">
        <v>68</v>
      </c>
      <c r="D950" t="s">
        <v>845</v>
      </c>
      <c r="E950" t="s">
        <v>63</v>
      </c>
      <c r="F950" t="s">
        <v>2929</v>
      </c>
      <c r="G950" t="s">
        <v>107</v>
      </c>
      <c r="H950">
        <v>56.8</v>
      </c>
      <c r="I950" s="7">
        <v>16</v>
      </c>
      <c r="J950" s="7">
        <v>2514.9</v>
      </c>
    </row>
    <row r="951" spans="1:10">
      <c r="A951" t="s">
        <v>2930</v>
      </c>
      <c r="B951" t="s">
        <v>2931</v>
      </c>
      <c r="C951" t="s">
        <v>75</v>
      </c>
      <c r="D951" t="s">
        <v>254</v>
      </c>
      <c r="E951" t="s">
        <v>70</v>
      </c>
      <c r="F951" s="1">
        <v>45269</v>
      </c>
      <c r="G951" t="s">
        <v>187</v>
      </c>
      <c r="H951" t="s">
        <v>138</v>
      </c>
      <c r="I951" s="7">
        <v>1</v>
      </c>
      <c r="J951" s="7">
        <v>3398.92</v>
      </c>
    </row>
    <row r="952" spans="1:10">
      <c r="A952" t="s">
        <v>2932</v>
      </c>
      <c r="B952" t="s">
        <v>2933</v>
      </c>
      <c r="C952" t="s">
        <v>80</v>
      </c>
      <c r="D952" t="s">
        <v>845</v>
      </c>
      <c r="E952" t="s">
        <v>102</v>
      </c>
      <c r="F952" s="1">
        <v>45570</v>
      </c>
      <c r="G952" t="s">
        <v>178</v>
      </c>
      <c r="H952">
        <v>0</v>
      </c>
      <c r="I952" s="7">
        <v>18</v>
      </c>
      <c r="J952" s="7">
        <v>1904.46</v>
      </c>
    </row>
    <row r="953" spans="1:10">
      <c r="A953" t="s">
        <v>2934</v>
      </c>
      <c r="B953" t="s">
        <v>2935</v>
      </c>
      <c r="C953" t="s">
        <v>68</v>
      </c>
      <c r="D953" t="s">
        <v>464</v>
      </c>
      <c r="E953" t="s">
        <v>90</v>
      </c>
      <c r="F953" s="1">
        <v>45566</v>
      </c>
      <c r="G953" t="s">
        <v>77</v>
      </c>
      <c r="H953" t="s">
        <v>2936</v>
      </c>
      <c r="I953" s="7">
        <v>25</v>
      </c>
      <c r="J953" s="7">
        <v>2050.2600000000002</v>
      </c>
    </row>
    <row r="954" spans="1:10">
      <c r="A954" t="s">
        <v>2937</v>
      </c>
      <c r="B954" t="s">
        <v>2938</v>
      </c>
      <c r="C954" t="s">
        <v>61</v>
      </c>
      <c r="D954" t="s">
        <v>303</v>
      </c>
      <c r="E954" t="s">
        <v>63</v>
      </c>
      <c r="F954" s="1">
        <v>45531</v>
      </c>
      <c r="G954" t="s">
        <v>314</v>
      </c>
      <c r="H954" t="s">
        <v>2939</v>
      </c>
      <c r="I954" s="7" t="s">
        <v>232</v>
      </c>
      <c r="J954" s="7">
        <v>3536.88</v>
      </c>
    </row>
    <row r="955" spans="1:10">
      <c r="A955" t="s">
        <v>2940</v>
      </c>
      <c r="B955" t="s">
        <v>2941</v>
      </c>
      <c r="C955" t="s">
        <v>80</v>
      </c>
      <c r="D955" t="s">
        <v>160</v>
      </c>
      <c r="E955" t="s">
        <v>70</v>
      </c>
      <c r="F955" t="s">
        <v>2197</v>
      </c>
      <c r="G955" t="s">
        <v>182</v>
      </c>
      <c r="H955" t="s">
        <v>2942</v>
      </c>
      <c r="I955" s="7">
        <v>28</v>
      </c>
      <c r="J955" s="7">
        <v>1007.61</v>
      </c>
    </row>
    <row r="956" spans="1:10">
      <c r="A956" t="s">
        <v>2943</v>
      </c>
      <c r="B956" t="s">
        <v>2944</v>
      </c>
      <c r="C956" t="s">
        <v>75</v>
      </c>
      <c r="D956" t="s">
        <v>337</v>
      </c>
      <c r="E956" t="s">
        <v>90</v>
      </c>
      <c r="F956" t="s">
        <v>2945</v>
      </c>
      <c r="G956" t="s">
        <v>178</v>
      </c>
      <c r="H956" t="s">
        <v>846</v>
      </c>
      <c r="I956" s="7">
        <v>11</v>
      </c>
      <c r="J956" s="7">
        <v>4547.3</v>
      </c>
    </row>
    <row r="957" spans="1:10">
      <c r="A957" t="s">
        <v>2946</v>
      </c>
      <c r="B957" t="s">
        <v>2947</v>
      </c>
      <c r="C957" t="s">
        <v>61</v>
      </c>
      <c r="D957" t="s">
        <v>397</v>
      </c>
      <c r="E957" t="s">
        <v>90</v>
      </c>
      <c r="F957" t="s">
        <v>2948</v>
      </c>
      <c r="G957" t="s">
        <v>327</v>
      </c>
      <c r="H957" t="s">
        <v>2702</v>
      </c>
      <c r="I957" s="7">
        <v>16</v>
      </c>
      <c r="J957" s="7">
        <v>2381.2800000000002</v>
      </c>
    </row>
    <row r="958" spans="1:10">
      <c r="A958" t="s">
        <v>2949</v>
      </c>
      <c r="B958" t="s">
        <v>2950</v>
      </c>
      <c r="C958" t="s">
        <v>61</v>
      </c>
      <c r="D958" t="s">
        <v>268</v>
      </c>
      <c r="E958" t="s">
        <v>102</v>
      </c>
      <c r="F958" t="s">
        <v>2951</v>
      </c>
      <c r="G958" t="s">
        <v>193</v>
      </c>
      <c r="H958">
        <v>1</v>
      </c>
      <c r="I958" s="7">
        <v>19</v>
      </c>
      <c r="J958" s="7">
        <v>4762.24</v>
      </c>
    </row>
    <row r="959" spans="1:10">
      <c r="A959" t="s">
        <v>2952</v>
      </c>
      <c r="B959" t="s">
        <v>2953</v>
      </c>
      <c r="C959" t="s">
        <v>68</v>
      </c>
      <c r="D959" t="s">
        <v>69</v>
      </c>
      <c r="E959" t="s">
        <v>63</v>
      </c>
      <c r="F959" s="1">
        <v>45322</v>
      </c>
      <c r="G959" t="s">
        <v>71</v>
      </c>
      <c r="H959">
        <v>23</v>
      </c>
      <c r="I959" s="7">
        <v>12</v>
      </c>
      <c r="J959" s="7">
        <v>1281.1099999999999</v>
      </c>
    </row>
    <row r="960" spans="1:10">
      <c r="A960" t="s">
        <v>2954</v>
      </c>
      <c r="B960" t="s">
        <v>2955</v>
      </c>
      <c r="C960" t="s">
        <v>75</v>
      </c>
      <c r="D960" t="s">
        <v>257</v>
      </c>
      <c r="E960" t="s">
        <v>70</v>
      </c>
      <c r="F960" s="1">
        <v>45468</v>
      </c>
      <c r="G960" t="s">
        <v>71</v>
      </c>
      <c r="H960">
        <v>21</v>
      </c>
      <c r="I960" s="7">
        <v>9</v>
      </c>
      <c r="J960" s="7">
        <v>3914.4</v>
      </c>
    </row>
    <row r="961" spans="1:10">
      <c r="A961" t="s">
        <v>2956</v>
      </c>
      <c r="B961" t="s">
        <v>2957</v>
      </c>
      <c r="C961" t="s">
        <v>80</v>
      </c>
      <c r="D961" t="s">
        <v>106</v>
      </c>
      <c r="E961" t="s">
        <v>63</v>
      </c>
      <c r="F961" t="s">
        <v>2958</v>
      </c>
      <c r="G961" t="s">
        <v>308</v>
      </c>
      <c r="H961" t="s">
        <v>2959</v>
      </c>
      <c r="I961" s="7">
        <v>22</v>
      </c>
      <c r="J961" s="7">
        <v>4638.33</v>
      </c>
    </row>
    <row r="962" spans="1:10">
      <c r="A962" t="s">
        <v>2960</v>
      </c>
      <c r="B962" t="s">
        <v>2961</v>
      </c>
      <c r="C962" t="s">
        <v>68</v>
      </c>
      <c r="D962" t="s">
        <v>374</v>
      </c>
      <c r="E962" t="s">
        <v>70</v>
      </c>
      <c r="F962" s="1">
        <v>44928</v>
      </c>
      <c r="G962" t="s">
        <v>82</v>
      </c>
      <c r="H962">
        <v>53</v>
      </c>
      <c r="I962" s="7">
        <v>6</v>
      </c>
      <c r="J962" s="7">
        <v>3232.85</v>
      </c>
    </row>
    <row r="963" spans="1:10">
      <c r="A963" t="s">
        <v>2962</v>
      </c>
      <c r="B963" t="s">
        <v>2963</v>
      </c>
      <c r="C963" t="s">
        <v>122</v>
      </c>
      <c r="D963" t="s">
        <v>680</v>
      </c>
      <c r="E963" t="s">
        <v>90</v>
      </c>
      <c r="F963" s="1">
        <v>45280</v>
      </c>
      <c r="G963" t="s">
        <v>82</v>
      </c>
      <c r="H963" t="s">
        <v>138</v>
      </c>
      <c r="I963" s="7">
        <v>43</v>
      </c>
      <c r="J963" s="7">
        <v>3900.5</v>
      </c>
    </row>
    <row r="964" spans="1:10">
      <c r="A964" t="s">
        <v>2964</v>
      </c>
      <c r="B964" t="s">
        <v>2965</v>
      </c>
      <c r="C964" t="s">
        <v>75</v>
      </c>
      <c r="D964" t="s">
        <v>257</v>
      </c>
      <c r="E964" t="s">
        <v>90</v>
      </c>
      <c r="F964" t="s">
        <v>2966</v>
      </c>
      <c r="G964" t="s">
        <v>92</v>
      </c>
      <c r="H964">
        <v>36</v>
      </c>
      <c r="I964" s="7">
        <v>42</v>
      </c>
      <c r="J964" s="7">
        <v>2892.23</v>
      </c>
    </row>
    <row r="965" spans="1:10">
      <c r="A965" t="s">
        <v>2967</v>
      </c>
      <c r="B965" t="s">
        <v>2968</v>
      </c>
      <c r="C965" t="s">
        <v>122</v>
      </c>
      <c r="D965" t="s">
        <v>160</v>
      </c>
      <c r="E965" t="s">
        <v>90</v>
      </c>
      <c r="F965" s="1">
        <v>45264</v>
      </c>
      <c r="G965" t="s">
        <v>166</v>
      </c>
      <c r="H965">
        <v>6.9</v>
      </c>
      <c r="I965" s="7">
        <v>27</v>
      </c>
      <c r="J965" s="7">
        <v>1556.75</v>
      </c>
    </row>
    <row r="966" spans="1:10">
      <c r="A966" t="s">
        <v>2969</v>
      </c>
      <c r="B966" t="s">
        <v>2970</v>
      </c>
      <c r="C966" t="s">
        <v>68</v>
      </c>
      <c r="D966" t="s">
        <v>457</v>
      </c>
      <c r="E966" t="s">
        <v>70</v>
      </c>
      <c r="F966" s="1">
        <v>45219</v>
      </c>
      <c r="G966" t="s">
        <v>213</v>
      </c>
      <c r="H966" t="s">
        <v>1201</v>
      </c>
      <c r="I966" s="7">
        <v>31</v>
      </c>
      <c r="J966" s="7">
        <v>2272.08</v>
      </c>
    </row>
    <row r="967" spans="1:10">
      <c r="A967" t="s">
        <v>2971</v>
      </c>
      <c r="B967" t="s">
        <v>2972</v>
      </c>
      <c r="C967" t="s">
        <v>122</v>
      </c>
      <c r="D967" t="s">
        <v>806</v>
      </c>
      <c r="E967" t="s">
        <v>70</v>
      </c>
      <c r="F967" s="1">
        <v>45552</v>
      </c>
      <c r="G967" t="s">
        <v>166</v>
      </c>
      <c r="H967">
        <v>59</v>
      </c>
      <c r="I967" s="7">
        <v>39</v>
      </c>
      <c r="J967" s="7">
        <v>4849.88</v>
      </c>
    </row>
    <row r="968" spans="1:10">
      <c r="A968" t="s">
        <v>2973</v>
      </c>
      <c r="B968" t="s">
        <v>2974</v>
      </c>
      <c r="C968" t="s">
        <v>122</v>
      </c>
      <c r="D968" t="s">
        <v>572</v>
      </c>
      <c r="E968" t="s">
        <v>90</v>
      </c>
      <c r="F968" t="s">
        <v>1388</v>
      </c>
      <c r="G968" t="s">
        <v>71</v>
      </c>
      <c r="H968" t="s">
        <v>2975</v>
      </c>
      <c r="I968" s="7">
        <v>18</v>
      </c>
      <c r="J968" s="7">
        <v>2616.6</v>
      </c>
    </row>
    <row r="969" spans="1:10">
      <c r="A969" t="s">
        <v>2976</v>
      </c>
      <c r="B969" t="s">
        <v>2977</v>
      </c>
      <c r="C969" t="s">
        <v>80</v>
      </c>
      <c r="D969" t="s">
        <v>477</v>
      </c>
      <c r="E969" t="s">
        <v>90</v>
      </c>
      <c r="F969" s="1">
        <v>45248</v>
      </c>
      <c r="G969" t="s">
        <v>193</v>
      </c>
      <c r="H969" t="s">
        <v>857</v>
      </c>
      <c r="I969" s="7">
        <v>4</v>
      </c>
      <c r="J969" s="7">
        <v>3854.45</v>
      </c>
    </row>
    <row r="970" spans="1:10">
      <c r="A970" t="s">
        <v>2978</v>
      </c>
      <c r="B970" t="s">
        <v>2979</v>
      </c>
      <c r="C970" t="s">
        <v>75</v>
      </c>
      <c r="D970" t="s">
        <v>556</v>
      </c>
      <c r="E970" t="s">
        <v>63</v>
      </c>
      <c r="F970" s="1">
        <v>45047</v>
      </c>
      <c r="G970" t="s">
        <v>125</v>
      </c>
      <c r="H970" t="s">
        <v>2980</v>
      </c>
      <c r="I970" s="7">
        <v>46</v>
      </c>
      <c r="J970" s="7">
        <v>1852.17</v>
      </c>
    </row>
    <row r="971" spans="1:10">
      <c r="A971" t="s">
        <v>2981</v>
      </c>
      <c r="B971" t="s">
        <v>2982</v>
      </c>
      <c r="C971" t="s">
        <v>61</v>
      </c>
      <c r="D971" t="s">
        <v>271</v>
      </c>
      <c r="E971" t="s">
        <v>70</v>
      </c>
      <c r="F971" t="s">
        <v>2983</v>
      </c>
      <c r="G971" t="s">
        <v>193</v>
      </c>
      <c r="H971" t="s">
        <v>474</v>
      </c>
      <c r="I971" s="7">
        <v>6</v>
      </c>
      <c r="J971" s="7">
        <v>2882.07</v>
      </c>
    </row>
    <row r="972" spans="1:10">
      <c r="A972" t="s">
        <v>2984</v>
      </c>
      <c r="B972" t="s">
        <v>2985</v>
      </c>
      <c r="C972" t="s">
        <v>68</v>
      </c>
      <c r="D972" t="s">
        <v>1356</v>
      </c>
      <c r="E972" t="s">
        <v>90</v>
      </c>
      <c r="F972" t="s">
        <v>2986</v>
      </c>
      <c r="G972" t="s">
        <v>71</v>
      </c>
      <c r="H972" t="s">
        <v>1855</v>
      </c>
      <c r="I972" s="7">
        <v>35</v>
      </c>
      <c r="J972" s="7">
        <v>3955.91</v>
      </c>
    </row>
    <row r="973" spans="1:10">
      <c r="A973" t="s">
        <v>2987</v>
      </c>
      <c r="B973" t="s">
        <v>2988</v>
      </c>
      <c r="C973" t="s">
        <v>122</v>
      </c>
      <c r="D973" t="s">
        <v>254</v>
      </c>
      <c r="E973" t="s">
        <v>63</v>
      </c>
      <c r="F973" s="1">
        <v>45350</v>
      </c>
      <c r="G973" t="s">
        <v>182</v>
      </c>
      <c r="H973" t="s">
        <v>2989</v>
      </c>
      <c r="I973" s="7">
        <v>49</v>
      </c>
      <c r="J973" s="7">
        <v>3975.19</v>
      </c>
    </row>
    <row r="974" spans="1:10">
      <c r="A974" t="s">
        <v>2990</v>
      </c>
      <c r="B974" t="s">
        <v>2991</v>
      </c>
      <c r="C974" t="s">
        <v>68</v>
      </c>
      <c r="D974" t="s">
        <v>160</v>
      </c>
      <c r="E974" t="s">
        <v>63</v>
      </c>
      <c r="F974" s="1">
        <v>45513</v>
      </c>
      <c r="G974" t="s">
        <v>314</v>
      </c>
      <c r="H974">
        <v>41.9</v>
      </c>
      <c r="I974" s="7">
        <v>20</v>
      </c>
      <c r="J974" s="7">
        <v>4625.9399999999996</v>
      </c>
    </row>
    <row r="975" spans="1:10">
      <c r="A975" t="s">
        <v>2992</v>
      </c>
      <c r="B975" t="s">
        <v>2993</v>
      </c>
      <c r="C975" t="s">
        <v>75</v>
      </c>
      <c r="D975" t="s">
        <v>222</v>
      </c>
      <c r="E975" t="s">
        <v>63</v>
      </c>
      <c r="F975" t="s">
        <v>2994</v>
      </c>
      <c r="G975" t="s">
        <v>113</v>
      </c>
      <c r="H975">
        <v>32.1</v>
      </c>
      <c r="I975" s="7" t="s">
        <v>2995</v>
      </c>
      <c r="J975" s="7">
        <v>1206.4000000000001</v>
      </c>
    </row>
    <row r="976" spans="1:10">
      <c r="A976" t="s">
        <v>2996</v>
      </c>
      <c r="B976" t="s">
        <v>2997</v>
      </c>
      <c r="C976" t="s">
        <v>75</v>
      </c>
      <c r="D976" t="s">
        <v>263</v>
      </c>
      <c r="E976" t="s">
        <v>70</v>
      </c>
      <c r="F976" t="s">
        <v>2998</v>
      </c>
      <c r="G976" t="s">
        <v>82</v>
      </c>
      <c r="H976" t="s">
        <v>2999</v>
      </c>
      <c r="I976" s="7" t="s">
        <v>168</v>
      </c>
      <c r="J976" s="7">
        <v>2800.81</v>
      </c>
    </row>
    <row r="977" spans="1:10">
      <c r="A977" t="s">
        <v>3000</v>
      </c>
      <c r="B977" t="s">
        <v>3001</v>
      </c>
      <c r="C977" t="s">
        <v>61</v>
      </c>
      <c r="D977" t="s">
        <v>662</v>
      </c>
      <c r="E977" t="s">
        <v>63</v>
      </c>
      <c r="F977" s="1">
        <v>45580</v>
      </c>
      <c r="G977" t="s">
        <v>460</v>
      </c>
      <c r="H977" t="s">
        <v>251</v>
      </c>
      <c r="I977" s="7">
        <v>49</v>
      </c>
      <c r="J977" s="7">
        <v>4556.2</v>
      </c>
    </row>
    <row r="978" spans="1:10">
      <c r="A978" t="s">
        <v>3002</v>
      </c>
      <c r="B978" t="s">
        <v>3003</v>
      </c>
      <c r="C978" t="s">
        <v>68</v>
      </c>
      <c r="D978" t="s">
        <v>322</v>
      </c>
      <c r="E978" t="s">
        <v>63</v>
      </c>
      <c r="F978" s="1">
        <v>44992</v>
      </c>
      <c r="G978" t="s">
        <v>250</v>
      </c>
      <c r="H978">
        <v>54</v>
      </c>
      <c r="I978" s="7">
        <v>35</v>
      </c>
      <c r="J978" s="7">
        <v>4623.7700000000004</v>
      </c>
    </row>
    <row r="979" spans="1:10">
      <c r="A979" t="s">
        <v>3004</v>
      </c>
      <c r="B979" t="s">
        <v>3005</v>
      </c>
      <c r="C979" t="s">
        <v>80</v>
      </c>
      <c r="D979" t="s">
        <v>393</v>
      </c>
      <c r="E979" t="s">
        <v>90</v>
      </c>
      <c r="F979" t="s">
        <v>3006</v>
      </c>
      <c r="G979" t="s">
        <v>82</v>
      </c>
      <c r="H979" t="s">
        <v>3007</v>
      </c>
      <c r="I979" s="7">
        <v>12</v>
      </c>
      <c r="J979" s="7">
        <v>2766.66</v>
      </c>
    </row>
    <row r="980" spans="1:10">
      <c r="A980" t="s">
        <v>3008</v>
      </c>
      <c r="B980" t="s">
        <v>3009</v>
      </c>
      <c r="C980" t="s">
        <v>122</v>
      </c>
      <c r="D980" t="s">
        <v>274</v>
      </c>
      <c r="E980" t="s">
        <v>63</v>
      </c>
      <c r="F980" s="1">
        <v>45339</v>
      </c>
      <c r="G980" t="s">
        <v>134</v>
      </c>
      <c r="H980">
        <v>21.2</v>
      </c>
      <c r="I980" s="7">
        <v>43</v>
      </c>
      <c r="J980" s="7">
        <v>2761.29</v>
      </c>
    </row>
    <row r="981" spans="1:10">
      <c r="A981" t="s">
        <v>3010</v>
      </c>
      <c r="B981" t="s">
        <v>3011</v>
      </c>
      <c r="C981" t="s">
        <v>61</v>
      </c>
      <c r="D981" t="s">
        <v>177</v>
      </c>
      <c r="E981" t="s">
        <v>102</v>
      </c>
      <c r="F981" s="1">
        <v>45555</v>
      </c>
      <c r="G981" t="s">
        <v>113</v>
      </c>
      <c r="H981" t="s">
        <v>637</v>
      </c>
      <c r="I981" s="7">
        <v>30</v>
      </c>
      <c r="J981" s="7">
        <v>2386.3200000000002</v>
      </c>
    </row>
    <row r="982" spans="1:10">
      <c r="A982" t="s">
        <v>3012</v>
      </c>
      <c r="B982" t="s">
        <v>3013</v>
      </c>
      <c r="C982" t="s">
        <v>122</v>
      </c>
      <c r="D982" t="s">
        <v>654</v>
      </c>
      <c r="E982" t="s">
        <v>70</v>
      </c>
      <c r="F982" s="1">
        <v>44928</v>
      </c>
      <c r="G982" t="s">
        <v>103</v>
      </c>
      <c r="H982" t="s">
        <v>732</v>
      </c>
      <c r="I982" s="7">
        <v>50</v>
      </c>
      <c r="J982" s="7">
        <v>1136.75</v>
      </c>
    </row>
    <row r="983" spans="1:10">
      <c r="A983" t="s">
        <v>3014</v>
      </c>
      <c r="B983" t="s">
        <v>3015</v>
      </c>
      <c r="C983" t="s">
        <v>68</v>
      </c>
      <c r="D983" t="s">
        <v>1009</v>
      </c>
      <c r="E983" t="s">
        <v>70</v>
      </c>
      <c r="F983" t="s">
        <v>3016</v>
      </c>
      <c r="G983" t="s">
        <v>193</v>
      </c>
      <c r="H983" t="s">
        <v>3017</v>
      </c>
      <c r="I983" s="7">
        <v>43</v>
      </c>
      <c r="J983" s="7">
        <v>2599.9</v>
      </c>
    </row>
    <row r="984" spans="1:10">
      <c r="A984" t="s">
        <v>3018</v>
      </c>
      <c r="B984" t="s">
        <v>3019</v>
      </c>
      <c r="C984" t="s">
        <v>68</v>
      </c>
      <c r="D984" t="s">
        <v>1230</v>
      </c>
      <c r="E984" t="s">
        <v>70</v>
      </c>
      <c r="F984" t="s">
        <v>3020</v>
      </c>
      <c r="G984" t="s">
        <v>64</v>
      </c>
      <c r="H984" t="s">
        <v>3021</v>
      </c>
      <c r="I984" s="7">
        <v>32</v>
      </c>
      <c r="J984" s="7">
        <v>2514.5700000000002</v>
      </c>
    </row>
    <row r="985" spans="1:10">
      <c r="A985" t="s">
        <v>3022</v>
      </c>
      <c r="B985" t="s">
        <v>3023</v>
      </c>
      <c r="C985" t="s">
        <v>80</v>
      </c>
      <c r="D985" t="s">
        <v>318</v>
      </c>
      <c r="E985" t="s">
        <v>102</v>
      </c>
      <c r="F985" s="1">
        <v>44946</v>
      </c>
      <c r="G985" t="s">
        <v>178</v>
      </c>
      <c r="H985" t="s">
        <v>3024</v>
      </c>
      <c r="I985" s="7">
        <v>50</v>
      </c>
      <c r="J985" s="7">
        <v>2056.9899999999998</v>
      </c>
    </row>
    <row r="986" spans="1:10">
      <c r="A986" t="s">
        <v>3025</v>
      </c>
      <c r="B986" t="s">
        <v>3026</v>
      </c>
      <c r="C986" t="s">
        <v>122</v>
      </c>
      <c r="D986" t="s">
        <v>352</v>
      </c>
      <c r="E986" t="s">
        <v>90</v>
      </c>
      <c r="F986" t="s">
        <v>3027</v>
      </c>
      <c r="G986" t="s">
        <v>153</v>
      </c>
      <c r="H986" t="s">
        <v>3028</v>
      </c>
      <c r="I986" s="7">
        <v>24</v>
      </c>
      <c r="J986" s="7">
        <v>4346.3599999999997</v>
      </c>
    </row>
    <row r="987" spans="1:10">
      <c r="A987" t="s">
        <v>3029</v>
      </c>
      <c r="B987" t="s">
        <v>3030</v>
      </c>
      <c r="C987" t="s">
        <v>80</v>
      </c>
      <c r="D987" t="s">
        <v>1356</v>
      </c>
      <c r="E987" t="s">
        <v>90</v>
      </c>
      <c r="F987" t="s">
        <v>3031</v>
      </c>
      <c r="G987" t="s">
        <v>107</v>
      </c>
      <c r="H987" t="s">
        <v>3032</v>
      </c>
      <c r="I987" s="7">
        <v>31</v>
      </c>
      <c r="J987" s="7">
        <v>3669.58</v>
      </c>
    </row>
    <row r="988" spans="1:10">
      <c r="A988" t="s">
        <v>3033</v>
      </c>
      <c r="B988" t="s">
        <v>3034</v>
      </c>
      <c r="C988" t="s">
        <v>75</v>
      </c>
      <c r="D988" t="s">
        <v>337</v>
      </c>
      <c r="E988" t="s">
        <v>70</v>
      </c>
      <c r="F988" s="1">
        <v>45097</v>
      </c>
      <c r="G988" t="s">
        <v>201</v>
      </c>
      <c r="H988" t="s">
        <v>1610</v>
      </c>
      <c r="I988" s="7">
        <v>15</v>
      </c>
      <c r="J988" s="7">
        <v>4332.96</v>
      </c>
    </row>
    <row r="989" spans="1:10">
      <c r="A989" t="s">
        <v>3035</v>
      </c>
      <c r="B989" t="s">
        <v>3036</v>
      </c>
      <c r="C989" t="s">
        <v>75</v>
      </c>
      <c r="D989" t="s">
        <v>702</v>
      </c>
      <c r="E989" t="s">
        <v>102</v>
      </c>
      <c r="F989" s="1">
        <v>45522</v>
      </c>
      <c r="G989" t="s">
        <v>308</v>
      </c>
      <c r="H989">
        <v>52</v>
      </c>
      <c r="I989" s="7">
        <v>41</v>
      </c>
      <c r="J989" s="7">
        <v>2657.35</v>
      </c>
    </row>
    <row r="990" spans="1:10">
      <c r="A990" t="s">
        <v>3037</v>
      </c>
      <c r="B990" t="s">
        <v>3038</v>
      </c>
      <c r="C990" t="s">
        <v>61</v>
      </c>
      <c r="D990" t="s">
        <v>290</v>
      </c>
      <c r="E990" t="s">
        <v>63</v>
      </c>
      <c r="F990" s="1">
        <v>45112</v>
      </c>
      <c r="G990" t="s">
        <v>411</v>
      </c>
      <c r="H990" t="s">
        <v>223</v>
      </c>
      <c r="I990" s="7">
        <v>26</v>
      </c>
      <c r="J990" s="7">
        <v>3918.72</v>
      </c>
    </row>
    <row r="991" spans="1:10">
      <c r="A991" t="s">
        <v>3039</v>
      </c>
      <c r="B991" t="s">
        <v>3040</v>
      </c>
      <c r="C991" t="s">
        <v>80</v>
      </c>
      <c r="D991" t="s">
        <v>62</v>
      </c>
      <c r="E991" t="s">
        <v>70</v>
      </c>
      <c r="F991" s="1">
        <v>44967</v>
      </c>
      <c r="G991" t="s">
        <v>250</v>
      </c>
      <c r="H991" t="s">
        <v>3041</v>
      </c>
      <c r="I991" s="7">
        <v>21</v>
      </c>
      <c r="J991" s="7">
        <v>4850.4399999999996</v>
      </c>
    </row>
    <row r="992" spans="1:10">
      <c r="A992" t="s">
        <v>3042</v>
      </c>
      <c r="B992" t="s">
        <v>3043</v>
      </c>
      <c r="C992" t="s">
        <v>80</v>
      </c>
      <c r="D992" t="s">
        <v>592</v>
      </c>
      <c r="E992" t="s">
        <v>102</v>
      </c>
      <c r="F992" s="1">
        <v>45086</v>
      </c>
      <c r="G992" t="s">
        <v>119</v>
      </c>
      <c r="H992">
        <v>55</v>
      </c>
      <c r="I992" s="7">
        <v>5</v>
      </c>
      <c r="J992" s="7">
        <v>4447.8900000000003</v>
      </c>
    </row>
    <row r="993" spans="1:10">
      <c r="A993" t="s">
        <v>3044</v>
      </c>
      <c r="B993" t="s">
        <v>3045</v>
      </c>
      <c r="C993" t="s">
        <v>75</v>
      </c>
      <c r="D993" t="s">
        <v>538</v>
      </c>
      <c r="E993" t="s">
        <v>63</v>
      </c>
      <c r="F993" t="s">
        <v>124</v>
      </c>
      <c r="G993" t="s">
        <v>77</v>
      </c>
      <c r="H993" t="s">
        <v>3046</v>
      </c>
      <c r="I993" s="7">
        <v>32</v>
      </c>
      <c r="J993" s="7">
        <v>2594.81</v>
      </c>
    </row>
    <row r="994" spans="1:10">
      <c r="A994" t="s">
        <v>3047</v>
      </c>
      <c r="B994" t="s">
        <v>3048</v>
      </c>
      <c r="C994" t="s">
        <v>68</v>
      </c>
      <c r="D994" t="s">
        <v>1035</v>
      </c>
      <c r="E994" t="s">
        <v>90</v>
      </c>
      <c r="F994" s="1">
        <v>45022</v>
      </c>
      <c r="G994" t="s">
        <v>411</v>
      </c>
      <c r="H994" t="s">
        <v>3049</v>
      </c>
      <c r="I994" s="7">
        <v>6</v>
      </c>
      <c r="J994" s="7">
        <v>4840.41</v>
      </c>
    </row>
    <row r="995" spans="1:10">
      <c r="A995" t="s">
        <v>3050</v>
      </c>
      <c r="B995" t="s">
        <v>3051</v>
      </c>
      <c r="C995" t="s">
        <v>80</v>
      </c>
      <c r="D995" t="s">
        <v>129</v>
      </c>
      <c r="E995" t="s">
        <v>63</v>
      </c>
      <c r="F995" t="s">
        <v>3052</v>
      </c>
      <c r="G995" t="s">
        <v>119</v>
      </c>
      <c r="H995" t="s">
        <v>287</v>
      </c>
      <c r="I995" s="7">
        <v>32</v>
      </c>
      <c r="J995" s="7">
        <v>1865.18</v>
      </c>
    </row>
    <row r="996" spans="1:10">
      <c r="A996" t="s">
        <v>3053</v>
      </c>
      <c r="B996" t="s">
        <v>3054</v>
      </c>
      <c r="C996" t="s">
        <v>61</v>
      </c>
      <c r="D996" t="s">
        <v>1214</v>
      </c>
      <c r="E996" t="s">
        <v>102</v>
      </c>
      <c r="F996" s="1">
        <v>45191</v>
      </c>
      <c r="G996" t="s">
        <v>436</v>
      </c>
      <c r="H996" t="s">
        <v>188</v>
      </c>
      <c r="I996" s="7">
        <v>18</v>
      </c>
      <c r="J996" s="7">
        <v>4407.49</v>
      </c>
    </row>
    <row r="997" spans="1:10">
      <c r="A997" t="s">
        <v>3055</v>
      </c>
      <c r="B997" t="s">
        <v>3056</v>
      </c>
      <c r="C997" t="s">
        <v>75</v>
      </c>
      <c r="D997" t="s">
        <v>796</v>
      </c>
      <c r="E997" t="s">
        <v>90</v>
      </c>
      <c r="F997" s="1">
        <v>45134</v>
      </c>
      <c r="G997" t="s">
        <v>193</v>
      </c>
      <c r="H997">
        <v>32</v>
      </c>
      <c r="I997" s="7">
        <v>38</v>
      </c>
      <c r="J997" s="7">
        <v>3257.06</v>
      </c>
    </row>
    <row r="998" spans="1:10">
      <c r="A998" t="s">
        <v>3057</v>
      </c>
      <c r="B998" t="s">
        <v>3058</v>
      </c>
      <c r="C998" t="s">
        <v>61</v>
      </c>
      <c r="D998" t="s">
        <v>572</v>
      </c>
      <c r="E998" t="s">
        <v>70</v>
      </c>
      <c r="F998" t="s">
        <v>3059</v>
      </c>
      <c r="G998" t="s">
        <v>259</v>
      </c>
      <c r="H998" t="s">
        <v>3060</v>
      </c>
      <c r="I998" s="7">
        <v>41</v>
      </c>
      <c r="J998" s="7">
        <v>4670.78</v>
      </c>
    </row>
    <row r="999" spans="1:10">
      <c r="A999" t="s">
        <v>3061</v>
      </c>
      <c r="B999" t="s">
        <v>3062</v>
      </c>
      <c r="C999" t="s">
        <v>61</v>
      </c>
      <c r="D999" t="s">
        <v>1009</v>
      </c>
      <c r="E999" t="s">
        <v>63</v>
      </c>
      <c r="F999" s="1">
        <v>45558</v>
      </c>
      <c r="G999" t="s">
        <v>259</v>
      </c>
      <c r="H999">
        <v>43</v>
      </c>
      <c r="I999" s="7">
        <v>41</v>
      </c>
      <c r="J999" s="7">
        <v>3541.22</v>
      </c>
    </row>
    <row r="1000" spans="1:10">
      <c r="A1000" t="s">
        <v>3063</v>
      </c>
      <c r="B1000" t="s">
        <v>3064</v>
      </c>
      <c r="C1000" t="s">
        <v>75</v>
      </c>
      <c r="D1000" t="s">
        <v>464</v>
      </c>
      <c r="E1000" t="s">
        <v>90</v>
      </c>
      <c r="F1000" t="s">
        <v>3065</v>
      </c>
      <c r="G1000" t="s">
        <v>460</v>
      </c>
      <c r="H1000">
        <v>26.1</v>
      </c>
      <c r="I1000" s="7">
        <v>27</v>
      </c>
      <c r="J1000" s="7">
        <v>4932.83</v>
      </c>
    </row>
    <row r="1001" spans="1:10">
      <c r="A1001" t="s">
        <v>3066</v>
      </c>
      <c r="B1001" t="s">
        <v>3067</v>
      </c>
      <c r="C1001" t="s">
        <v>68</v>
      </c>
      <c r="D1001" t="s">
        <v>208</v>
      </c>
      <c r="E1001" t="s">
        <v>63</v>
      </c>
      <c r="F1001" s="1">
        <v>45103</v>
      </c>
      <c r="G1001" t="s">
        <v>314</v>
      </c>
      <c r="H1001" t="s">
        <v>3068</v>
      </c>
      <c r="I1001" s="7">
        <v>6</v>
      </c>
      <c r="J1001" s="7">
        <v>2067.15</v>
      </c>
    </row>
    <row r="1002" spans="1:10">
      <c r="A1002" t="s">
        <v>3069</v>
      </c>
      <c r="B1002" t="s">
        <v>3070</v>
      </c>
      <c r="C1002" t="s">
        <v>75</v>
      </c>
      <c r="D1002" t="s">
        <v>393</v>
      </c>
      <c r="E1002" t="s">
        <v>70</v>
      </c>
      <c r="F1002" t="s">
        <v>3071</v>
      </c>
      <c r="G1002" t="s">
        <v>166</v>
      </c>
      <c r="H1002" t="s">
        <v>3072</v>
      </c>
      <c r="I1002" s="7">
        <v>18</v>
      </c>
      <c r="J1002" s="7">
        <v>1947.91</v>
      </c>
    </row>
    <row r="1003" spans="1:10">
      <c r="A1003" t="s">
        <v>3073</v>
      </c>
      <c r="B1003" t="s">
        <v>3074</v>
      </c>
      <c r="C1003" t="s">
        <v>122</v>
      </c>
      <c r="D1003" t="s">
        <v>671</v>
      </c>
      <c r="E1003" t="s">
        <v>70</v>
      </c>
      <c r="F1003" s="2">
        <v>45214</v>
      </c>
      <c r="G1003" t="s">
        <v>113</v>
      </c>
      <c r="H1003" t="s">
        <v>3075</v>
      </c>
      <c r="I1003" s="7">
        <v>26</v>
      </c>
      <c r="J1003" s="7">
        <v>4769.54</v>
      </c>
    </row>
    <row r="1004" spans="1:10">
      <c r="A1004" t="s">
        <v>3076</v>
      </c>
      <c r="B1004" t="s">
        <v>3077</v>
      </c>
      <c r="C1004" t="s">
        <v>68</v>
      </c>
      <c r="D1004" t="s">
        <v>89</v>
      </c>
      <c r="E1004" t="s">
        <v>90</v>
      </c>
      <c r="F1004" s="1">
        <v>45118</v>
      </c>
      <c r="G1004" t="s">
        <v>153</v>
      </c>
      <c r="H1004" t="s">
        <v>2674</v>
      </c>
      <c r="I1004" s="7">
        <v>13</v>
      </c>
      <c r="J1004" s="7">
        <v>1477.02</v>
      </c>
    </row>
    <row r="1005" spans="1:10">
      <c r="A1005" t="s">
        <v>3078</v>
      </c>
      <c r="B1005" t="s">
        <v>3079</v>
      </c>
      <c r="C1005" t="s">
        <v>122</v>
      </c>
      <c r="D1005" t="s">
        <v>293</v>
      </c>
      <c r="E1005" t="s">
        <v>70</v>
      </c>
      <c r="F1005" s="1">
        <v>45318</v>
      </c>
      <c r="G1005" t="s">
        <v>64</v>
      </c>
      <c r="H1005" t="s">
        <v>2355</v>
      </c>
      <c r="I1005" s="7">
        <v>34</v>
      </c>
      <c r="J1005" s="7">
        <v>3824.84</v>
      </c>
    </row>
    <row r="1006" spans="1:10">
      <c r="A1006" t="s">
        <v>3080</v>
      </c>
      <c r="B1006" t="s">
        <v>3081</v>
      </c>
      <c r="C1006" t="s">
        <v>61</v>
      </c>
      <c r="D1006" t="s">
        <v>397</v>
      </c>
      <c r="E1006" t="s">
        <v>63</v>
      </c>
      <c r="F1006" s="1">
        <v>45200</v>
      </c>
      <c r="G1006" t="s">
        <v>460</v>
      </c>
      <c r="H1006" t="s">
        <v>194</v>
      </c>
      <c r="I1006" s="7">
        <v>15</v>
      </c>
      <c r="J1006" s="7">
        <v>1733.39</v>
      </c>
    </row>
    <row r="1007" spans="1:10">
      <c r="A1007" t="s">
        <v>3082</v>
      </c>
      <c r="B1007" t="s">
        <v>3083</v>
      </c>
      <c r="C1007" t="s">
        <v>68</v>
      </c>
      <c r="D1007" t="s">
        <v>595</v>
      </c>
      <c r="E1007" t="s">
        <v>63</v>
      </c>
      <c r="F1007" t="s">
        <v>3084</v>
      </c>
      <c r="G1007" t="s">
        <v>143</v>
      </c>
      <c r="H1007" t="s">
        <v>108</v>
      </c>
      <c r="I1007" s="7">
        <v>21</v>
      </c>
      <c r="J1007" s="7">
        <v>4373.0600000000004</v>
      </c>
    </row>
    <row r="1008" spans="1:10">
      <c r="A1008" t="s">
        <v>3085</v>
      </c>
      <c r="B1008" t="s">
        <v>3086</v>
      </c>
      <c r="C1008" t="s">
        <v>80</v>
      </c>
      <c r="D1008" t="s">
        <v>393</v>
      </c>
      <c r="E1008" t="s">
        <v>70</v>
      </c>
      <c r="F1008" t="s">
        <v>3087</v>
      </c>
      <c r="G1008" t="s">
        <v>460</v>
      </c>
      <c r="H1008" t="s">
        <v>3088</v>
      </c>
      <c r="I1008" s="7">
        <v>6</v>
      </c>
      <c r="J1008" s="7">
        <v>1927.23</v>
      </c>
    </row>
    <row r="1009" spans="1:10">
      <c r="A1009" t="s">
        <v>3089</v>
      </c>
      <c r="B1009" t="s">
        <v>3090</v>
      </c>
      <c r="C1009" t="s">
        <v>61</v>
      </c>
      <c r="D1009" t="s">
        <v>231</v>
      </c>
      <c r="E1009" t="s">
        <v>63</v>
      </c>
      <c r="F1009" t="s">
        <v>3091</v>
      </c>
      <c r="G1009" t="s">
        <v>187</v>
      </c>
      <c r="H1009">
        <v>64</v>
      </c>
      <c r="I1009" s="7" t="s">
        <v>2467</v>
      </c>
      <c r="J1009" s="7">
        <v>3175.68</v>
      </c>
    </row>
    <row r="1010" spans="1:10">
      <c r="A1010" t="s">
        <v>3092</v>
      </c>
      <c r="B1010" t="s">
        <v>3093</v>
      </c>
      <c r="C1010" t="s">
        <v>122</v>
      </c>
      <c r="D1010" t="s">
        <v>397</v>
      </c>
      <c r="E1010" t="s">
        <v>102</v>
      </c>
      <c r="F1010" s="1">
        <v>45171</v>
      </c>
      <c r="G1010" t="s">
        <v>64</v>
      </c>
      <c r="H1010" t="s">
        <v>857</v>
      </c>
      <c r="I1010" s="7">
        <v>1</v>
      </c>
      <c r="J1010" s="7">
        <v>4544.03</v>
      </c>
    </row>
    <row r="1011" spans="1:10">
      <c r="A1011" t="s">
        <v>3094</v>
      </c>
      <c r="B1011" t="s">
        <v>3095</v>
      </c>
      <c r="C1011" t="s">
        <v>68</v>
      </c>
      <c r="D1011" t="s">
        <v>556</v>
      </c>
      <c r="E1011" t="s">
        <v>90</v>
      </c>
      <c r="F1011" s="1">
        <v>45593</v>
      </c>
      <c r="G1011" t="s">
        <v>82</v>
      </c>
      <c r="H1011">
        <v>41</v>
      </c>
      <c r="I1011" s="7">
        <v>10</v>
      </c>
      <c r="J1011" s="7">
        <v>4934.59</v>
      </c>
    </row>
    <row r="1012" spans="1:10">
      <c r="A1012" t="s">
        <v>3096</v>
      </c>
      <c r="B1012" t="s">
        <v>3097</v>
      </c>
      <c r="C1012" t="s">
        <v>75</v>
      </c>
      <c r="D1012" t="s">
        <v>160</v>
      </c>
      <c r="E1012" t="s">
        <v>70</v>
      </c>
      <c r="F1012" s="1">
        <v>45362</v>
      </c>
      <c r="G1012" t="s">
        <v>113</v>
      </c>
      <c r="H1012" t="s">
        <v>3098</v>
      </c>
      <c r="I1012" s="7">
        <v>15</v>
      </c>
      <c r="J1012" s="7">
        <v>1220.95</v>
      </c>
    </row>
    <row r="1013" spans="1:10">
      <c r="A1013" t="s">
        <v>3099</v>
      </c>
      <c r="B1013" t="s">
        <v>3100</v>
      </c>
      <c r="C1013" t="s">
        <v>61</v>
      </c>
      <c r="D1013" t="s">
        <v>393</v>
      </c>
      <c r="E1013" t="s">
        <v>63</v>
      </c>
      <c r="F1013" t="s">
        <v>3101</v>
      </c>
      <c r="G1013" t="s">
        <v>314</v>
      </c>
      <c r="H1013">
        <v>3</v>
      </c>
      <c r="I1013" s="7">
        <v>48</v>
      </c>
      <c r="J1013" s="7">
        <v>4025.25</v>
      </c>
    </row>
    <row r="1014" spans="1:10">
      <c r="A1014" t="s">
        <v>3102</v>
      </c>
      <c r="B1014" t="s">
        <v>3103</v>
      </c>
      <c r="C1014" t="s">
        <v>75</v>
      </c>
      <c r="D1014" t="s">
        <v>1725</v>
      </c>
      <c r="E1014" t="s">
        <v>70</v>
      </c>
      <c r="F1014" t="s">
        <v>3104</v>
      </c>
      <c r="G1014" t="s">
        <v>178</v>
      </c>
      <c r="H1014" t="s">
        <v>3105</v>
      </c>
      <c r="I1014" s="7">
        <v>-2</v>
      </c>
      <c r="J1014" s="7">
        <v>4040.66</v>
      </c>
    </row>
    <row r="1015" spans="1:10">
      <c r="A1015" t="s">
        <v>3106</v>
      </c>
      <c r="B1015" t="s">
        <v>3107</v>
      </c>
      <c r="C1015" t="s">
        <v>61</v>
      </c>
      <c r="D1015" t="s">
        <v>352</v>
      </c>
      <c r="E1015" t="s">
        <v>90</v>
      </c>
      <c r="F1015" t="s">
        <v>3108</v>
      </c>
      <c r="G1015" t="s">
        <v>187</v>
      </c>
      <c r="H1015">
        <v>30.7</v>
      </c>
      <c r="I1015" s="7">
        <v>18</v>
      </c>
      <c r="J1015" s="7">
        <v>2131.6799999999998</v>
      </c>
    </row>
    <row r="1016" spans="1:10">
      <c r="A1016" t="s">
        <v>3109</v>
      </c>
      <c r="B1016" t="s">
        <v>3110</v>
      </c>
      <c r="C1016" t="s">
        <v>68</v>
      </c>
      <c r="D1016" t="s">
        <v>447</v>
      </c>
      <c r="E1016" t="s">
        <v>63</v>
      </c>
      <c r="F1016" s="1">
        <v>45061</v>
      </c>
      <c r="G1016" t="s">
        <v>82</v>
      </c>
      <c r="H1016" t="s">
        <v>3111</v>
      </c>
      <c r="I1016" s="7">
        <v>-3</v>
      </c>
      <c r="J1016" s="7">
        <v>2247.96</v>
      </c>
    </row>
    <row r="1017" spans="1:10">
      <c r="A1017" t="s">
        <v>3112</v>
      </c>
      <c r="B1017" t="s">
        <v>3113</v>
      </c>
      <c r="C1017" t="s">
        <v>80</v>
      </c>
      <c r="D1017" t="s">
        <v>191</v>
      </c>
      <c r="E1017" t="s">
        <v>90</v>
      </c>
      <c r="F1017" t="s">
        <v>3114</v>
      </c>
      <c r="G1017" t="s">
        <v>259</v>
      </c>
      <c r="H1017">
        <v>51</v>
      </c>
      <c r="I1017" s="7">
        <v>25</v>
      </c>
      <c r="J1017" s="7">
        <v>2967.53</v>
      </c>
    </row>
    <row r="1018" spans="1:10">
      <c r="A1018" t="s">
        <v>3115</v>
      </c>
      <c r="B1018" t="s">
        <v>3116</v>
      </c>
      <c r="C1018" t="s">
        <v>75</v>
      </c>
      <c r="D1018" t="s">
        <v>1876</v>
      </c>
      <c r="E1018" t="s">
        <v>102</v>
      </c>
      <c r="F1018" t="s">
        <v>3117</v>
      </c>
      <c r="G1018" t="s">
        <v>143</v>
      </c>
      <c r="H1018" t="s">
        <v>3118</v>
      </c>
      <c r="I1018" s="7">
        <v>8</v>
      </c>
      <c r="J1018" s="7">
        <v>3497.58</v>
      </c>
    </row>
    <row r="1019" spans="1:10">
      <c r="A1019" t="s">
        <v>3119</v>
      </c>
      <c r="B1019" t="s">
        <v>3120</v>
      </c>
      <c r="C1019" t="s">
        <v>75</v>
      </c>
      <c r="D1019" t="s">
        <v>147</v>
      </c>
      <c r="E1019" t="s">
        <v>70</v>
      </c>
      <c r="F1019" s="1">
        <v>45404</v>
      </c>
      <c r="G1019" t="s">
        <v>97</v>
      </c>
      <c r="H1019">
        <v>45</v>
      </c>
      <c r="I1019" s="7">
        <v>32</v>
      </c>
      <c r="J1019" s="7">
        <v>2197.98</v>
      </c>
    </row>
    <row r="1020" spans="1:10">
      <c r="A1020" t="s">
        <v>3121</v>
      </c>
      <c r="B1020" t="s">
        <v>3122</v>
      </c>
      <c r="C1020" t="s">
        <v>61</v>
      </c>
      <c r="D1020" t="s">
        <v>231</v>
      </c>
      <c r="E1020" t="s">
        <v>90</v>
      </c>
      <c r="F1020" s="1">
        <v>45520</v>
      </c>
      <c r="G1020" t="s">
        <v>64</v>
      </c>
      <c r="H1020" t="s">
        <v>72</v>
      </c>
      <c r="I1020" s="7">
        <v>43</v>
      </c>
      <c r="J1020" s="7">
        <v>1785.97</v>
      </c>
    </row>
    <row r="1021" spans="1:10">
      <c r="A1021" t="s">
        <v>3123</v>
      </c>
      <c r="B1021" t="s">
        <v>3124</v>
      </c>
      <c r="C1021" t="s">
        <v>122</v>
      </c>
      <c r="D1021" t="s">
        <v>311</v>
      </c>
      <c r="E1021" t="s">
        <v>70</v>
      </c>
      <c r="F1021" t="s">
        <v>3125</v>
      </c>
      <c r="G1021" t="s">
        <v>161</v>
      </c>
      <c r="H1021">
        <v>69.5</v>
      </c>
      <c r="I1021" s="7">
        <v>4</v>
      </c>
      <c r="J1021" s="7">
        <v>3764.09</v>
      </c>
    </row>
    <row r="1022" spans="1:10">
      <c r="A1022" t="s">
        <v>3126</v>
      </c>
      <c r="B1022" t="s">
        <v>3127</v>
      </c>
      <c r="C1022" t="s">
        <v>68</v>
      </c>
      <c r="D1022" t="s">
        <v>447</v>
      </c>
      <c r="E1022" t="s">
        <v>102</v>
      </c>
      <c r="F1022" t="s">
        <v>3128</v>
      </c>
      <c r="G1022" t="s">
        <v>119</v>
      </c>
      <c r="H1022" t="s">
        <v>3129</v>
      </c>
      <c r="I1022" s="7">
        <v>-1</v>
      </c>
      <c r="J1022" s="7">
        <v>3630.58</v>
      </c>
    </row>
    <row r="1023" spans="1:10">
      <c r="A1023" t="s">
        <v>3130</v>
      </c>
      <c r="B1023" t="s">
        <v>3131</v>
      </c>
      <c r="C1023" t="s">
        <v>61</v>
      </c>
      <c r="D1023" t="s">
        <v>208</v>
      </c>
      <c r="E1023" t="s">
        <v>70</v>
      </c>
      <c r="F1023" s="1">
        <v>45498</v>
      </c>
      <c r="G1023" t="s">
        <v>153</v>
      </c>
      <c r="H1023">
        <v>38</v>
      </c>
      <c r="I1023" s="7">
        <v>46</v>
      </c>
      <c r="J1023" s="7">
        <v>3707.47</v>
      </c>
    </row>
    <row r="1024" spans="1:10">
      <c r="A1024" t="s">
        <v>3132</v>
      </c>
      <c r="B1024" t="s">
        <v>3133</v>
      </c>
      <c r="C1024" t="s">
        <v>122</v>
      </c>
      <c r="D1024" t="s">
        <v>152</v>
      </c>
      <c r="E1024" t="s">
        <v>63</v>
      </c>
      <c r="F1024" t="s">
        <v>3134</v>
      </c>
      <c r="G1024" t="s">
        <v>92</v>
      </c>
      <c r="H1024" t="s">
        <v>3135</v>
      </c>
      <c r="I1024" s="7">
        <v>45</v>
      </c>
      <c r="J1024" s="7">
        <v>4455.32</v>
      </c>
    </row>
    <row r="1025" spans="1:10">
      <c r="A1025" t="s">
        <v>3136</v>
      </c>
      <c r="B1025" t="s">
        <v>3137</v>
      </c>
      <c r="C1025" t="s">
        <v>68</v>
      </c>
      <c r="D1025" t="s">
        <v>274</v>
      </c>
      <c r="E1025" t="s">
        <v>70</v>
      </c>
      <c r="F1025" t="s">
        <v>3138</v>
      </c>
      <c r="G1025" t="s">
        <v>161</v>
      </c>
      <c r="H1025">
        <v>2</v>
      </c>
      <c r="I1025" s="7">
        <v>24</v>
      </c>
      <c r="J1025" s="7">
        <v>2155.62</v>
      </c>
    </row>
    <row r="1026" spans="1:10">
      <c r="A1026" t="s">
        <v>3139</v>
      </c>
      <c r="B1026" t="s">
        <v>3140</v>
      </c>
      <c r="C1026" t="s">
        <v>122</v>
      </c>
      <c r="D1026" t="s">
        <v>352</v>
      </c>
      <c r="E1026" t="s">
        <v>102</v>
      </c>
      <c r="F1026" s="1">
        <v>45022</v>
      </c>
      <c r="G1026" t="s">
        <v>97</v>
      </c>
      <c r="H1026">
        <v>48</v>
      </c>
      <c r="I1026" s="7">
        <v>26</v>
      </c>
      <c r="J1026" s="7">
        <v>2894.39</v>
      </c>
    </row>
    <row r="1027" spans="1:10">
      <c r="A1027" t="s">
        <v>3141</v>
      </c>
      <c r="B1027" t="s">
        <v>3142</v>
      </c>
      <c r="C1027" t="s">
        <v>61</v>
      </c>
      <c r="D1027" t="s">
        <v>208</v>
      </c>
      <c r="E1027" t="s">
        <v>63</v>
      </c>
      <c r="F1027" t="s">
        <v>3143</v>
      </c>
      <c r="G1027" t="s">
        <v>113</v>
      </c>
      <c r="H1027" t="s">
        <v>3144</v>
      </c>
      <c r="I1027" s="7">
        <v>34</v>
      </c>
      <c r="J1027" s="7">
        <v>1417.95</v>
      </c>
    </row>
    <row r="1028" spans="1:10">
      <c r="A1028" t="s">
        <v>3145</v>
      </c>
      <c r="B1028" t="s">
        <v>3146</v>
      </c>
      <c r="C1028" t="s">
        <v>61</v>
      </c>
      <c r="D1028" t="s">
        <v>662</v>
      </c>
      <c r="E1028" t="s">
        <v>102</v>
      </c>
      <c r="F1028" s="1">
        <v>45449</v>
      </c>
      <c r="G1028" t="s">
        <v>314</v>
      </c>
      <c r="H1028">
        <v>20</v>
      </c>
      <c r="I1028" s="7">
        <v>38</v>
      </c>
      <c r="J1028" s="7">
        <v>2078.7399999999998</v>
      </c>
    </row>
    <row r="1029" spans="1:10">
      <c r="A1029" t="s">
        <v>3147</v>
      </c>
      <c r="B1029" t="s">
        <v>3148</v>
      </c>
      <c r="C1029" t="s">
        <v>80</v>
      </c>
      <c r="D1029" t="s">
        <v>290</v>
      </c>
      <c r="E1029" t="s">
        <v>90</v>
      </c>
      <c r="F1029" s="1">
        <v>45599</v>
      </c>
      <c r="G1029" t="s">
        <v>97</v>
      </c>
      <c r="H1029">
        <v>45.3</v>
      </c>
      <c r="I1029" s="7">
        <v>8</v>
      </c>
      <c r="J1029" s="7">
        <v>4107.5200000000004</v>
      </c>
    </row>
    <row r="1030" spans="1:10">
      <c r="A1030" t="s">
        <v>3149</v>
      </c>
      <c r="B1030" t="s">
        <v>3150</v>
      </c>
      <c r="C1030" t="s">
        <v>68</v>
      </c>
      <c r="D1030" t="s">
        <v>311</v>
      </c>
      <c r="E1030" t="s">
        <v>63</v>
      </c>
      <c r="F1030" t="s">
        <v>3151</v>
      </c>
      <c r="G1030" t="s">
        <v>201</v>
      </c>
      <c r="H1030">
        <v>8</v>
      </c>
      <c r="I1030" s="7">
        <v>20</v>
      </c>
      <c r="J1030" s="7">
        <v>2861.19</v>
      </c>
    </row>
    <row r="1031" spans="1:10">
      <c r="A1031" t="s">
        <v>3152</v>
      </c>
      <c r="B1031" t="s">
        <v>3153</v>
      </c>
      <c r="C1031" t="s">
        <v>61</v>
      </c>
      <c r="D1031" t="s">
        <v>404</v>
      </c>
      <c r="E1031" t="s">
        <v>70</v>
      </c>
      <c r="F1031" s="1">
        <v>44960</v>
      </c>
      <c r="G1031" t="s">
        <v>236</v>
      </c>
      <c r="H1031" t="s">
        <v>3154</v>
      </c>
      <c r="I1031" s="7">
        <v>49</v>
      </c>
      <c r="J1031" s="7">
        <v>3179.59</v>
      </c>
    </row>
    <row r="1032" spans="1:10">
      <c r="A1032" t="s">
        <v>3155</v>
      </c>
      <c r="B1032" t="s">
        <v>3156</v>
      </c>
      <c r="C1032" t="s">
        <v>80</v>
      </c>
      <c r="D1032" t="s">
        <v>296</v>
      </c>
      <c r="E1032" t="s">
        <v>102</v>
      </c>
      <c r="F1032" s="1">
        <v>45364</v>
      </c>
      <c r="G1032" t="s">
        <v>125</v>
      </c>
      <c r="H1032" t="s">
        <v>3157</v>
      </c>
      <c r="I1032" s="7">
        <v>36</v>
      </c>
      <c r="J1032" s="7">
        <v>2054.0100000000002</v>
      </c>
    </row>
    <row r="1033" spans="1:10">
      <c r="A1033" t="s">
        <v>3158</v>
      </c>
      <c r="B1033" t="s">
        <v>3159</v>
      </c>
      <c r="C1033" t="s">
        <v>68</v>
      </c>
      <c r="D1033" t="s">
        <v>464</v>
      </c>
      <c r="E1033" t="s">
        <v>102</v>
      </c>
      <c r="F1033" s="1">
        <v>45575</v>
      </c>
      <c r="G1033" t="s">
        <v>119</v>
      </c>
      <c r="H1033">
        <v>58</v>
      </c>
      <c r="I1033" s="7">
        <v>35</v>
      </c>
      <c r="J1033" s="7">
        <v>2975.96</v>
      </c>
    </row>
    <row r="1034" spans="1:10">
      <c r="A1034" t="s">
        <v>3160</v>
      </c>
      <c r="B1034" t="s">
        <v>3161</v>
      </c>
      <c r="C1034" t="s">
        <v>80</v>
      </c>
      <c r="D1034" t="s">
        <v>374</v>
      </c>
      <c r="E1034" t="s">
        <v>90</v>
      </c>
      <c r="F1034" s="2">
        <v>45006</v>
      </c>
      <c r="G1034" t="s">
        <v>71</v>
      </c>
      <c r="H1034">
        <v>45</v>
      </c>
      <c r="I1034" s="7">
        <v>47</v>
      </c>
      <c r="J1034" s="7">
        <v>1854.79</v>
      </c>
    </row>
    <row r="1035" spans="1:10">
      <c r="A1035" t="s">
        <v>3162</v>
      </c>
      <c r="B1035" t="s">
        <v>3163</v>
      </c>
      <c r="C1035" t="s">
        <v>75</v>
      </c>
      <c r="D1035" t="s">
        <v>322</v>
      </c>
      <c r="E1035" t="s">
        <v>102</v>
      </c>
      <c r="F1035" s="2">
        <v>45321</v>
      </c>
      <c r="G1035" t="s">
        <v>119</v>
      </c>
      <c r="H1035" t="s">
        <v>3164</v>
      </c>
      <c r="I1035" s="7">
        <v>11</v>
      </c>
      <c r="J1035" s="7">
        <v>1119.19</v>
      </c>
    </row>
    <row r="1036" spans="1:10">
      <c r="A1036" t="s">
        <v>3165</v>
      </c>
      <c r="B1036" t="s">
        <v>3166</v>
      </c>
      <c r="C1036" t="s">
        <v>80</v>
      </c>
      <c r="D1036" t="s">
        <v>1149</v>
      </c>
      <c r="E1036" t="s">
        <v>102</v>
      </c>
      <c r="F1036" s="1">
        <v>45481</v>
      </c>
      <c r="G1036" t="s">
        <v>92</v>
      </c>
      <c r="H1036" t="s">
        <v>3129</v>
      </c>
      <c r="I1036" s="7">
        <v>48</v>
      </c>
      <c r="J1036" s="7">
        <v>1193.8800000000001</v>
      </c>
    </row>
    <row r="1037" spans="1:10">
      <c r="A1037" t="s">
        <v>3167</v>
      </c>
      <c r="B1037" t="s">
        <v>3168</v>
      </c>
      <c r="C1037" t="s">
        <v>75</v>
      </c>
      <c r="D1037" t="s">
        <v>600</v>
      </c>
      <c r="E1037" t="s">
        <v>63</v>
      </c>
      <c r="F1037" s="1">
        <v>44980</v>
      </c>
      <c r="G1037" t="s">
        <v>107</v>
      </c>
      <c r="H1037" t="s">
        <v>1287</v>
      </c>
      <c r="I1037" s="7">
        <v>39</v>
      </c>
      <c r="J1037" s="7">
        <v>3106.27</v>
      </c>
    </row>
    <row r="1038" spans="1:10">
      <c r="A1038" t="s">
        <v>3169</v>
      </c>
      <c r="B1038" t="s">
        <v>3170</v>
      </c>
      <c r="C1038" t="s">
        <v>68</v>
      </c>
      <c r="D1038" t="s">
        <v>393</v>
      </c>
      <c r="E1038" t="s">
        <v>102</v>
      </c>
      <c r="F1038" s="1">
        <v>45140</v>
      </c>
      <c r="G1038" t="s">
        <v>125</v>
      </c>
      <c r="H1038" t="s">
        <v>3171</v>
      </c>
      <c r="I1038" s="7">
        <v>12</v>
      </c>
      <c r="J1038" s="7">
        <v>4511.88</v>
      </c>
    </row>
    <row r="1039" spans="1:10">
      <c r="A1039" t="s">
        <v>3172</v>
      </c>
      <c r="B1039" t="s">
        <v>3173</v>
      </c>
      <c r="C1039" t="s">
        <v>75</v>
      </c>
      <c r="D1039" t="s">
        <v>359</v>
      </c>
      <c r="E1039" t="s">
        <v>63</v>
      </c>
      <c r="F1039" s="1">
        <v>45187</v>
      </c>
      <c r="G1039" t="s">
        <v>82</v>
      </c>
      <c r="H1039" t="s">
        <v>2250</v>
      </c>
      <c r="I1039" s="7">
        <v>16</v>
      </c>
      <c r="J1039" s="7">
        <v>3860.53</v>
      </c>
    </row>
    <row r="1040" spans="1:10">
      <c r="A1040" t="s">
        <v>3174</v>
      </c>
      <c r="B1040" t="s">
        <v>3175</v>
      </c>
      <c r="C1040" t="s">
        <v>75</v>
      </c>
      <c r="D1040" t="s">
        <v>76</v>
      </c>
      <c r="E1040" t="s">
        <v>63</v>
      </c>
      <c r="F1040" s="2">
        <v>45178</v>
      </c>
      <c r="G1040" t="s">
        <v>82</v>
      </c>
      <c r="H1040">
        <v>15.9</v>
      </c>
      <c r="I1040" s="7">
        <v>2</v>
      </c>
      <c r="J1040" s="7">
        <v>2048.16</v>
      </c>
    </row>
    <row r="1041" spans="1:10">
      <c r="A1041" t="s">
        <v>3176</v>
      </c>
      <c r="B1041" t="s">
        <v>3177</v>
      </c>
      <c r="C1041" t="s">
        <v>122</v>
      </c>
      <c r="D1041" t="s">
        <v>845</v>
      </c>
      <c r="E1041" t="s">
        <v>90</v>
      </c>
      <c r="F1041" t="s">
        <v>1420</v>
      </c>
      <c r="G1041" t="s">
        <v>178</v>
      </c>
      <c r="H1041">
        <v>7</v>
      </c>
      <c r="I1041" s="7">
        <v>19</v>
      </c>
      <c r="J1041" s="7">
        <v>4399.53</v>
      </c>
    </row>
    <row r="1042" spans="1:10">
      <c r="A1042" t="s">
        <v>3178</v>
      </c>
      <c r="B1042" t="s">
        <v>3179</v>
      </c>
      <c r="C1042" t="s">
        <v>75</v>
      </c>
      <c r="D1042" t="s">
        <v>152</v>
      </c>
      <c r="E1042" t="s">
        <v>63</v>
      </c>
      <c r="F1042" s="1">
        <v>45224</v>
      </c>
      <c r="G1042" t="s">
        <v>327</v>
      </c>
      <c r="H1042" t="s">
        <v>3180</v>
      </c>
      <c r="I1042" s="7">
        <v>33</v>
      </c>
      <c r="J1042" s="7">
        <v>4733.51</v>
      </c>
    </row>
    <row r="1043" spans="1:10">
      <c r="A1043" t="s">
        <v>3181</v>
      </c>
      <c r="B1043" t="s">
        <v>3182</v>
      </c>
      <c r="C1043" t="s">
        <v>61</v>
      </c>
      <c r="D1043" t="s">
        <v>702</v>
      </c>
      <c r="E1043" t="s">
        <v>63</v>
      </c>
      <c r="F1043" s="1">
        <v>45292</v>
      </c>
      <c r="G1043" t="s">
        <v>103</v>
      </c>
      <c r="H1043" t="s">
        <v>637</v>
      </c>
      <c r="I1043" s="7" t="s">
        <v>232</v>
      </c>
      <c r="J1043" s="7">
        <v>3566.88</v>
      </c>
    </row>
    <row r="1044" spans="1:10">
      <c r="A1044" t="s">
        <v>3183</v>
      </c>
      <c r="B1044" t="s">
        <v>3184</v>
      </c>
      <c r="C1044" t="s">
        <v>68</v>
      </c>
      <c r="D1044" t="s">
        <v>171</v>
      </c>
      <c r="E1044" t="s">
        <v>70</v>
      </c>
      <c r="F1044" s="1">
        <v>45115</v>
      </c>
      <c r="G1044" t="s">
        <v>134</v>
      </c>
      <c r="H1044" t="s">
        <v>440</v>
      </c>
      <c r="I1044" s="7">
        <v>42</v>
      </c>
      <c r="J1044" s="7">
        <v>2829.45</v>
      </c>
    </row>
    <row r="1045" spans="1:10">
      <c r="A1045" t="s">
        <v>3185</v>
      </c>
      <c r="B1045" t="s">
        <v>3186</v>
      </c>
      <c r="C1045" t="s">
        <v>68</v>
      </c>
      <c r="D1045" t="s">
        <v>208</v>
      </c>
      <c r="E1045" t="s">
        <v>90</v>
      </c>
      <c r="F1045" t="s">
        <v>3187</v>
      </c>
      <c r="G1045" t="s">
        <v>64</v>
      </c>
      <c r="H1045" t="s">
        <v>3188</v>
      </c>
      <c r="I1045" s="7">
        <v>1</v>
      </c>
      <c r="J1045" s="7">
        <v>3724.53</v>
      </c>
    </row>
    <row r="1046" spans="1:10">
      <c r="A1046" t="s">
        <v>3189</v>
      </c>
      <c r="B1046" t="s">
        <v>3190</v>
      </c>
      <c r="C1046" t="s">
        <v>75</v>
      </c>
      <c r="D1046" t="s">
        <v>622</v>
      </c>
      <c r="E1046" t="s">
        <v>102</v>
      </c>
      <c r="F1046" t="s">
        <v>2705</v>
      </c>
      <c r="G1046" t="s">
        <v>201</v>
      </c>
      <c r="H1046" t="s">
        <v>108</v>
      </c>
      <c r="I1046" s="7">
        <v>39</v>
      </c>
      <c r="J1046" s="7">
        <v>1876.19</v>
      </c>
    </row>
    <row r="1047" spans="1:10">
      <c r="A1047" t="s">
        <v>3191</v>
      </c>
      <c r="B1047" t="s">
        <v>3192</v>
      </c>
      <c r="C1047" t="s">
        <v>68</v>
      </c>
      <c r="D1047" t="s">
        <v>1876</v>
      </c>
      <c r="E1047" t="s">
        <v>102</v>
      </c>
      <c r="F1047" s="2">
        <v>44954</v>
      </c>
      <c r="G1047" t="s">
        <v>97</v>
      </c>
      <c r="H1047" t="s">
        <v>3193</v>
      </c>
      <c r="I1047" s="7">
        <v>38</v>
      </c>
      <c r="J1047" s="7">
        <v>2643.8</v>
      </c>
    </row>
    <row r="1048" spans="1:10">
      <c r="A1048" t="s">
        <v>3194</v>
      </c>
      <c r="B1048" t="s">
        <v>3195</v>
      </c>
      <c r="C1048" t="s">
        <v>61</v>
      </c>
      <c r="D1048" t="s">
        <v>337</v>
      </c>
      <c r="E1048" t="s">
        <v>90</v>
      </c>
      <c r="F1048" t="s">
        <v>3196</v>
      </c>
      <c r="G1048" t="s">
        <v>327</v>
      </c>
      <c r="H1048">
        <v>60</v>
      </c>
      <c r="I1048" s="7">
        <v>38</v>
      </c>
      <c r="J1048" s="7">
        <v>4060.3</v>
      </c>
    </row>
    <row r="1049" spans="1:10">
      <c r="A1049" t="s">
        <v>3197</v>
      </c>
      <c r="B1049" t="s">
        <v>3198</v>
      </c>
      <c r="C1049" t="s">
        <v>80</v>
      </c>
      <c r="D1049" t="s">
        <v>792</v>
      </c>
      <c r="E1049" t="s">
        <v>102</v>
      </c>
      <c r="F1049" t="s">
        <v>3199</v>
      </c>
      <c r="G1049" t="s">
        <v>178</v>
      </c>
      <c r="H1049">
        <v>6.9</v>
      </c>
      <c r="I1049" s="7">
        <v>11</v>
      </c>
      <c r="J1049" s="7">
        <v>1718.2</v>
      </c>
    </row>
    <row r="1050" spans="1:10">
      <c r="A1050" t="s">
        <v>3200</v>
      </c>
      <c r="B1050" t="s">
        <v>3201</v>
      </c>
      <c r="C1050" t="s">
        <v>75</v>
      </c>
      <c r="D1050" t="s">
        <v>248</v>
      </c>
      <c r="E1050" t="s">
        <v>70</v>
      </c>
      <c r="F1050" s="1">
        <v>45071</v>
      </c>
      <c r="G1050" t="s">
        <v>259</v>
      </c>
      <c r="H1050">
        <v>33</v>
      </c>
      <c r="I1050" s="7">
        <v>12</v>
      </c>
      <c r="J1050" s="7">
        <v>2258.7399999999998</v>
      </c>
    </row>
    <row r="1051" spans="1:10">
      <c r="A1051" t="s">
        <v>3202</v>
      </c>
      <c r="B1051" t="s">
        <v>3203</v>
      </c>
      <c r="C1051" t="s">
        <v>61</v>
      </c>
      <c r="D1051" t="s">
        <v>585</v>
      </c>
      <c r="E1051" t="s">
        <v>102</v>
      </c>
      <c r="F1051" s="1">
        <v>45140</v>
      </c>
      <c r="G1051" t="s">
        <v>178</v>
      </c>
      <c r="H1051" t="s">
        <v>3204</v>
      </c>
      <c r="I1051" s="7">
        <v>2</v>
      </c>
      <c r="J1051" s="7">
        <v>2682.54</v>
      </c>
    </row>
    <row r="1052" spans="1:10">
      <c r="A1052" t="s">
        <v>3205</v>
      </c>
      <c r="B1052" t="s">
        <v>3206</v>
      </c>
      <c r="C1052" t="s">
        <v>80</v>
      </c>
      <c r="D1052" t="s">
        <v>633</v>
      </c>
      <c r="E1052" t="s">
        <v>63</v>
      </c>
      <c r="F1052" t="s">
        <v>3207</v>
      </c>
      <c r="G1052" t="s">
        <v>250</v>
      </c>
      <c r="H1052" t="s">
        <v>424</v>
      </c>
      <c r="I1052" s="7">
        <v>6</v>
      </c>
      <c r="J1052" s="7">
        <v>3343.02</v>
      </c>
    </row>
    <row r="1053" spans="1:10">
      <c r="A1053" t="s">
        <v>3208</v>
      </c>
      <c r="B1053" t="s">
        <v>3209</v>
      </c>
      <c r="C1053" t="s">
        <v>122</v>
      </c>
      <c r="D1053" t="s">
        <v>283</v>
      </c>
      <c r="E1053" t="s">
        <v>102</v>
      </c>
      <c r="F1053" t="s">
        <v>3210</v>
      </c>
      <c r="G1053" t="s">
        <v>182</v>
      </c>
      <c r="H1053" t="s">
        <v>3211</v>
      </c>
      <c r="I1053" s="7">
        <v>41</v>
      </c>
      <c r="J1053" s="7">
        <v>2335.58</v>
      </c>
    </row>
    <row r="1054" spans="1:10">
      <c r="A1054" t="s">
        <v>3212</v>
      </c>
      <c r="B1054" t="s">
        <v>3213</v>
      </c>
      <c r="C1054" t="s">
        <v>75</v>
      </c>
      <c r="D1054" t="s">
        <v>106</v>
      </c>
      <c r="E1054" t="s">
        <v>90</v>
      </c>
      <c r="F1054" s="1">
        <v>45550</v>
      </c>
      <c r="G1054" t="s">
        <v>259</v>
      </c>
      <c r="H1054" t="s">
        <v>3214</v>
      </c>
      <c r="I1054" s="7">
        <v>41</v>
      </c>
      <c r="J1054" s="7">
        <v>3334.04</v>
      </c>
    </row>
    <row r="1055" spans="1:10">
      <c r="A1055" t="s">
        <v>3215</v>
      </c>
      <c r="B1055" t="s">
        <v>3216</v>
      </c>
      <c r="C1055" t="s">
        <v>122</v>
      </c>
      <c r="D1055" t="s">
        <v>222</v>
      </c>
      <c r="E1055" t="s">
        <v>70</v>
      </c>
      <c r="F1055" s="1">
        <v>45602</v>
      </c>
      <c r="G1055" t="s">
        <v>187</v>
      </c>
      <c r="H1055" t="s">
        <v>330</v>
      </c>
      <c r="I1055" s="7">
        <v>5</v>
      </c>
      <c r="J1055" s="7">
        <v>3495.37</v>
      </c>
    </row>
    <row r="1056" spans="1:10">
      <c r="A1056" t="s">
        <v>3217</v>
      </c>
      <c r="B1056" t="s">
        <v>3218</v>
      </c>
      <c r="C1056" t="s">
        <v>61</v>
      </c>
      <c r="D1056" t="s">
        <v>147</v>
      </c>
      <c r="E1056" t="s">
        <v>102</v>
      </c>
      <c r="F1056" t="s">
        <v>2628</v>
      </c>
      <c r="G1056" t="s">
        <v>182</v>
      </c>
      <c r="H1056">
        <v>22.9</v>
      </c>
      <c r="I1056" s="7">
        <v>16</v>
      </c>
      <c r="J1056" s="7">
        <v>2386.3200000000002</v>
      </c>
    </row>
    <row r="1057" spans="1:10">
      <c r="A1057" t="s">
        <v>3219</v>
      </c>
      <c r="B1057" t="s">
        <v>3220</v>
      </c>
      <c r="C1057" t="s">
        <v>68</v>
      </c>
      <c r="D1057" t="s">
        <v>283</v>
      </c>
      <c r="E1057" t="s">
        <v>90</v>
      </c>
      <c r="F1057" s="1">
        <v>45420</v>
      </c>
      <c r="G1057" t="s">
        <v>178</v>
      </c>
      <c r="H1057" t="s">
        <v>3221</v>
      </c>
      <c r="I1057" s="7">
        <v>18</v>
      </c>
      <c r="J1057" s="7">
        <v>3072.87</v>
      </c>
    </row>
    <row r="1058" spans="1:10">
      <c r="A1058" t="s">
        <v>3222</v>
      </c>
      <c r="B1058" t="s">
        <v>3223</v>
      </c>
      <c r="C1058" t="s">
        <v>80</v>
      </c>
      <c r="D1058" t="s">
        <v>160</v>
      </c>
      <c r="E1058" t="s">
        <v>90</v>
      </c>
      <c r="F1058" s="1">
        <v>45292</v>
      </c>
      <c r="G1058" t="s">
        <v>728</v>
      </c>
      <c r="H1058">
        <v>35</v>
      </c>
      <c r="I1058" s="7">
        <v>40</v>
      </c>
      <c r="J1058" s="7">
        <v>2720.66</v>
      </c>
    </row>
    <row r="1059" spans="1:10">
      <c r="A1059" t="s">
        <v>3224</v>
      </c>
      <c r="B1059" t="s">
        <v>3225</v>
      </c>
      <c r="C1059" t="s">
        <v>122</v>
      </c>
      <c r="D1059" t="s">
        <v>257</v>
      </c>
      <c r="E1059" t="s">
        <v>70</v>
      </c>
      <c r="F1059" s="1">
        <v>45398</v>
      </c>
      <c r="G1059" t="s">
        <v>166</v>
      </c>
      <c r="H1059">
        <v>44.3</v>
      </c>
      <c r="I1059" s="7">
        <v>13</v>
      </c>
      <c r="J1059" s="7">
        <v>4518.63</v>
      </c>
    </row>
    <row r="1060" spans="1:10">
      <c r="A1060" t="s">
        <v>3226</v>
      </c>
      <c r="B1060" t="s">
        <v>3227</v>
      </c>
      <c r="C1060" t="s">
        <v>68</v>
      </c>
      <c r="D1060" t="s">
        <v>191</v>
      </c>
      <c r="E1060" t="s">
        <v>90</v>
      </c>
      <c r="F1060" t="s">
        <v>3228</v>
      </c>
      <c r="G1060" t="s">
        <v>153</v>
      </c>
      <c r="H1060">
        <v>17.5</v>
      </c>
      <c r="I1060" s="7">
        <v>36</v>
      </c>
      <c r="J1060" s="7">
        <v>4829.2299999999996</v>
      </c>
    </row>
    <row r="1061" spans="1:10">
      <c r="A1061" t="s">
        <v>3229</v>
      </c>
      <c r="B1061" t="s">
        <v>3230</v>
      </c>
      <c r="C1061" t="s">
        <v>80</v>
      </c>
      <c r="D1061" t="s">
        <v>191</v>
      </c>
      <c r="E1061" t="s">
        <v>70</v>
      </c>
      <c r="F1061" t="s">
        <v>3231</v>
      </c>
      <c r="G1061" t="s">
        <v>308</v>
      </c>
      <c r="H1061" t="s">
        <v>3232</v>
      </c>
      <c r="I1061" s="7">
        <v>3</v>
      </c>
      <c r="J1061" s="7">
        <v>1763.68</v>
      </c>
    </row>
    <row r="1062" spans="1:10">
      <c r="A1062" t="s">
        <v>3233</v>
      </c>
      <c r="B1062" t="s">
        <v>3234</v>
      </c>
      <c r="C1062" t="s">
        <v>122</v>
      </c>
      <c r="D1062" t="s">
        <v>231</v>
      </c>
      <c r="E1062" t="s">
        <v>102</v>
      </c>
      <c r="F1062" t="s">
        <v>3235</v>
      </c>
      <c r="G1062" t="s">
        <v>64</v>
      </c>
      <c r="H1062">
        <v>53.7</v>
      </c>
      <c r="I1062" s="7">
        <v>8</v>
      </c>
      <c r="J1062" s="7">
        <v>1558.61</v>
      </c>
    </row>
    <row r="1063" spans="1:10">
      <c r="A1063" t="s">
        <v>3236</v>
      </c>
      <c r="B1063" t="s">
        <v>3237</v>
      </c>
      <c r="C1063" t="s">
        <v>61</v>
      </c>
      <c r="D1063" t="s">
        <v>142</v>
      </c>
      <c r="E1063" t="s">
        <v>70</v>
      </c>
      <c r="F1063" s="1">
        <v>45540</v>
      </c>
      <c r="G1063" t="s">
        <v>728</v>
      </c>
      <c r="H1063" t="s">
        <v>3238</v>
      </c>
      <c r="I1063" s="7">
        <v>24</v>
      </c>
      <c r="J1063" s="7">
        <v>3487.95</v>
      </c>
    </row>
    <row r="1064" spans="1:10">
      <c r="A1064" t="s">
        <v>3239</v>
      </c>
      <c r="B1064" t="s">
        <v>3240</v>
      </c>
      <c r="C1064" t="s">
        <v>68</v>
      </c>
      <c r="D1064" t="s">
        <v>1084</v>
      </c>
      <c r="E1064" t="s">
        <v>63</v>
      </c>
      <c r="F1064" s="1">
        <v>45452</v>
      </c>
      <c r="G1064" t="s">
        <v>308</v>
      </c>
      <c r="H1064" t="s">
        <v>3241</v>
      </c>
      <c r="I1064" s="7">
        <v>42</v>
      </c>
      <c r="J1064" s="7">
        <v>1753.82</v>
      </c>
    </row>
    <row r="1065" spans="1:10">
      <c r="A1065" t="s">
        <v>3242</v>
      </c>
      <c r="B1065" t="s">
        <v>3243</v>
      </c>
      <c r="C1065" t="s">
        <v>80</v>
      </c>
      <c r="D1065" t="s">
        <v>1035</v>
      </c>
      <c r="E1065" t="s">
        <v>70</v>
      </c>
      <c r="F1065" s="1">
        <v>45122</v>
      </c>
      <c r="G1065" t="s">
        <v>125</v>
      </c>
      <c r="H1065" t="s">
        <v>3244</v>
      </c>
      <c r="I1065" s="7">
        <v>38</v>
      </c>
      <c r="J1065" s="7">
        <v>1990.84</v>
      </c>
    </row>
    <row r="1066" spans="1:10">
      <c r="A1066" t="s">
        <v>3245</v>
      </c>
      <c r="B1066" t="s">
        <v>3246</v>
      </c>
      <c r="C1066" t="s">
        <v>68</v>
      </c>
      <c r="D1066" t="s">
        <v>877</v>
      </c>
      <c r="E1066" t="s">
        <v>70</v>
      </c>
      <c r="F1066" s="2">
        <v>45168</v>
      </c>
      <c r="G1066" t="s">
        <v>119</v>
      </c>
      <c r="H1066">
        <v>18</v>
      </c>
      <c r="I1066" s="7">
        <v>50</v>
      </c>
      <c r="J1066" s="7">
        <v>1287.77</v>
      </c>
    </row>
    <row r="1067" spans="1:10">
      <c r="A1067" t="s">
        <v>3247</v>
      </c>
      <c r="B1067" t="s">
        <v>3248</v>
      </c>
      <c r="C1067" t="s">
        <v>61</v>
      </c>
      <c r="D1067" t="s">
        <v>254</v>
      </c>
      <c r="E1067" t="s">
        <v>70</v>
      </c>
      <c r="F1067" s="1">
        <v>44973</v>
      </c>
      <c r="G1067" t="s">
        <v>113</v>
      </c>
      <c r="H1067">
        <v>56.8</v>
      </c>
      <c r="I1067" s="7">
        <v>11</v>
      </c>
      <c r="J1067" s="7">
        <v>4800.5200000000004</v>
      </c>
    </row>
    <row r="1068" spans="1:10">
      <c r="A1068" t="s">
        <v>3249</v>
      </c>
      <c r="B1068" t="s">
        <v>3250</v>
      </c>
      <c r="C1068" t="s">
        <v>68</v>
      </c>
      <c r="D1068" t="s">
        <v>81</v>
      </c>
      <c r="E1068" t="s">
        <v>63</v>
      </c>
      <c r="F1068" t="s">
        <v>3251</v>
      </c>
      <c r="G1068" t="s">
        <v>113</v>
      </c>
      <c r="H1068" t="s">
        <v>474</v>
      </c>
      <c r="I1068" s="7">
        <v>18</v>
      </c>
      <c r="J1068" s="7">
        <v>3426.77</v>
      </c>
    </row>
    <row r="1069" spans="1:10">
      <c r="A1069" t="s">
        <v>3252</v>
      </c>
      <c r="B1069" t="s">
        <v>3253</v>
      </c>
      <c r="C1069" t="s">
        <v>61</v>
      </c>
      <c r="D1069" t="s">
        <v>235</v>
      </c>
      <c r="E1069" t="s">
        <v>63</v>
      </c>
      <c r="F1069" t="s">
        <v>3254</v>
      </c>
      <c r="G1069" t="s">
        <v>97</v>
      </c>
      <c r="H1069">
        <v>40.299999999999997</v>
      </c>
      <c r="I1069" s="7">
        <v>20</v>
      </c>
      <c r="J1069" s="7">
        <v>3304.99</v>
      </c>
    </row>
    <row r="1070" spans="1:10">
      <c r="A1070" t="s">
        <v>3255</v>
      </c>
      <c r="B1070" t="s">
        <v>3256</v>
      </c>
      <c r="C1070" t="s">
        <v>68</v>
      </c>
      <c r="D1070" t="s">
        <v>556</v>
      </c>
      <c r="E1070" t="s">
        <v>63</v>
      </c>
      <c r="F1070" s="1">
        <v>45417</v>
      </c>
      <c r="G1070" t="s">
        <v>178</v>
      </c>
      <c r="H1070" t="s">
        <v>2388</v>
      </c>
      <c r="I1070" s="7">
        <v>41</v>
      </c>
      <c r="J1070" s="7">
        <v>2161.2399999999998</v>
      </c>
    </row>
    <row r="1071" spans="1:10">
      <c r="A1071" t="s">
        <v>3257</v>
      </c>
      <c r="B1071" t="s">
        <v>3258</v>
      </c>
      <c r="C1071" t="s">
        <v>80</v>
      </c>
      <c r="D1071" t="s">
        <v>1165</v>
      </c>
      <c r="E1071" t="s">
        <v>102</v>
      </c>
      <c r="F1071" t="s">
        <v>3259</v>
      </c>
      <c r="G1071" t="s">
        <v>436</v>
      </c>
      <c r="H1071">
        <v>7</v>
      </c>
      <c r="I1071" s="7">
        <v>42</v>
      </c>
      <c r="J1071" s="7">
        <v>2342.1799999999998</v>
      </c>
    </row>
    <row r="1072" spans="1:10">
      <c r="A1072" t="s">
        <v>3260</v>
      </c>
      <c r="B1072" t="s">
        <v>3261</v>
      </c>
      <c r="C1072" t="s">
        <v>75</v>
      </c>
      <c r="D1072" t="s">
        <v>254</v>
      </c>
      <c r="E1072" t="s">
        <v>90</v>
      </c>
      <c r="F1072" s="1">
        <v>45571</v>
      </c>
      <c r="G1072" t="s">
        <v>436</v>
      </c>
      <c r="H1072" t="s">
        <v>174</v>
      </c>
      <c r="I1072" s="7">
        <v>18</v>
      </c>
      <c r="J1072" s="7">
        <v>3596.08</v>
      </c>
    </row>
    <row r="1073" spans="1:10">
      <c r="A1073" t="s">
        <v>3262</v>
      </c>
      <c r="B1073" t="s">
        <v>3263</v>
      </c>
      <c r="C1073" t="s">
        <v>75</v>
      </c>
      <c r="D1073" t="s">
        <v>560</v>
      </c>
      <c r="E1073" t="s">
        <v>90</v>
      </c>
      <c r="F1073" s="2">
        <v>45614</v>
      </c>
      <c r="G1073" t="s">
        <v>134</v>
      </c>
      <c r="H1073" t="s">
        <v>3264</v>
      </c>
      <c r="I1073" s="7">
        <v>47</v>
      </c>
      <c r="J1073" s="7">
        <v>3616.55</v>
      </c>
    </row>
    <row r="1074" spans="1:10">
      <c r="A1074" t="s">
        <v>3265</v>
      </c>
      <c r="B1074" t="s">
        <v>3266</v>
      </c>
      <c r="C1074" t="s">
        <v>75</v>
      </c>
      <c r="D1074" t="s">
        <v>454</v>
      </c>
      <c r="E1074" t="s">
        <v>70</v>
      </c>
      <c r="F1074" t="s">
        <v>3267</v>
      </c>
      <c r="G1074" t="s">
        <v>97</v>
      </c>
      <c r="H1074" t="s">
        <v>330</v>
      </c>
      <c r="I1074" s="7">
        <v>-2</v>
      </c>
      <c r="J1074" s="7">
        <v>1703.43</v>
      </c>
    </row>
    <row r="1075" spans="1:10">
      <c r="A1075" t="s">
        <v>3268</v>
      </c>
      <c r="B1075" t="s">
        <v>3269</v>
      </c>
      <c r="C1075" t="s">
        <v>75</v>
      </c>
      <c r="D1075" t="s">
        <v>877</v>
      </c>
      <c r="E1075" t="s">
        <v>70</v>
      </c>
      <c r="F1075" s="1">
        <v>45051</v>
      </c>
      <c r="G1075" t="s">
        <v>92</v>
      </c>
      <c r="H1075" t="s">
        <v>1281</v>
      </c>
      <c r="I1075" s="7">
        <v>41</v>
      </c>
      <c r="J1075" s="7">
        <v>1662</v>
      </c>
    </row>
    <row r="1076" spans="1:10">
      <c r="A1076" t="s">
        <v>3270</v>
      </c>
      <c r="B1076" t="s">
        <v>3271</v>
      </c>
      <c r="C1076" t="s">
        <v>61</v>
      </c>
      <c r="D1076" t="s">
        <v>165</v>
      </c>
      <c r="E1076" t="s">
        <v>63</v>
      </c>
      <c r="F1076" s="1">
        <v>45529</v>
      </c>
      <c r="G1076" t="s">
        <v>107</v>
      </c>
      <c r="H1076" t="s">
        <v>3272</v>
      </c>
      <c r="I1076" s="7">
        <v>32</v>
      </c>
      <c r="J1076" s="7">
        <v>2437.38</v>
      </c>
    </row>
    <row r="1077" spans="1:10">
      <c r="A1077" t="s">
        <v>3273</v>
      </c>
      <c r="B1077" t="s">
        <v>3274</v>
      </c>
      <c r="C1077" t="s">
        <v>61</v>
      </c>
      <c r="D1077" t="s">
        <v>69</v>
      </c>
      <c r="E1077" t="s">
        <v>90</v>
      </c>
      <c r="F1077" s="1">
        <v>45039</v>
      </c>
      <c r="G1077" t="s">
        <v>161</v>
      </c>
      <c r="H1077" t="s">
        <v>474</v>
      </c>
      <c r="I1077" s="7" t="s">
        <v>232</v>
      </c>
      <c r="J1077" s="7">
        <v>3712.85</v>
      </c>
    </row>
    <row r="1078" spans="1:10">
      <c r="A1078" t="s">
        <v>3275</v>
      </c>
      <c r="B1078" t="s">
        <v>3276</v>
      </c>
      <c r="C1078" t="s">
        <v>122</v>
      </c>
      <c r="D1078" t="s">
        <v>177</v>
      </c>
      <c r="E1078" t="s">
        <v>70</v>
      </c>
      <c r="F1078" t="s">
        <v>3277</v>
      </c>
      <c r="G1078" t="s">
        <v>728</v>
      </c>
      <c r="H1078" t="s">
        <v>3278</v>
      </c>
      <c r="I1078" s="7">
        <v>-4</v>
      </c>
      <c r="J1078" s="7">
        <v>1069.19</v>
      </c>
    </row>
    <row r="1079" spans="1:10">
      <c r="A1079" t="s">
        <v>3279</v>
      </c>
      <c r="B1079" t="s">
        <v>3280</v>
      </c>
      <c r="C1079" t="s">
        <v>122</v>
      </c>
      <c r="D1079" t="s">
        <v>1035</v>
      </c>
      <c r="E1079" t="s">
        <v>63</v>
      </c>
      <c r="F1079" s="1">
        <v>45637</v>
      </c>
      <c r="G1079" t="s">
        <v>77</v>
      </c>
      <c r="H1079" t="s">
        <v>589</v>
      </c>
      <c r="I1079" s="7">
        <v>5</v>
      </c>
      <c r="J1079" s="7">
        <v>1437.56</v>
      </c>
    </row>
    <row r="1080" spans="1:10">
      <c r="A1080" t="s">
        <v>3281</v>
      </c>
      <c r="B1080" t="s">
        <v>3282</v>
      </c>
      <c r="C1080" t="s">
        <v>80</v>
      </c>
      <c r="D1080" t="s">
        <v>337</v>
      </c>
      <c r="E1080" t="s">
        <v>90</v>
      </c>
      <c r="F1080" s="1">
        <v>45386</v>
      </c>
      <c r="G1080" t="s">
        <v>161</v>
      </c>
      <c r="H1080" t="s">
        <v>2883</v>
      </c>
      <c r="I1080" s="7">
        <v>39</v>
      </c>
      <c r="J1080" s="7">
        <v>4138.76</v>
      </c>
    </row>
    <row r="1081" spans="1:10">
      <c r="A1081" t="s">
        <v>3283</v>
      </c>
      <c r="B1081" t="s">
        <v>3284</v>
      </c>
      <c r="C1081" t="s">
        <v>68</v>
      </c>
      <c r="D1081" t="s">
        <v>191</v>
      </c>
      <c r="E1081" t="s">
        <v>63</v>
      </c>
      <c r="F1081" s="1">
        <v>45088</v>
      </c>
      <c r="G1081" t="s">
        <v>92</v>
      </c>
      <c r="H1081" t="s">
        <v>3285</v>
      </c>
      <c r="I1081" s="7">
        <v>17</v>
      </c>
      <c r="J1081" s="7">
        <v>1594.97</v>
      </c>
    </row>
    <row r="1082" spans="1:10">
      <c r="A1082" t="s">
        <v>3286</v>
      </c>
      <c r="B1082" t="s">
        <v>3287</v>
      </c>
      <c r="C1082" t="s">
        <v>80</v>
      </c>
      <c r="D1082" t="s">
        <v>147</v>
      </c>
      <c r="E1082" t="s">
        <v>90</v>
      </c>
      <c r="F1082" s="1">
        <v>45584</v>
      </c>
      <c r="G1082" t="s">
        <v>250</v>
      </c>
      <c r="H1082">
        <v>14.5</v>
      </c>
      <c r="I1082" s="7">
        <v>10</v>
      </c>
      <c r="J1082" s="7">
        <v>4900</v>
      </c>
    </row>
    <row r="1083" spans="1:10">
      <c r="A1083" t="s">
        <v>3288</v>
      </c>
      <c r="B1083" t="s">
        <v>3289</v>
      </c>
      <c r="C1083" t="s">
        <v>61</v>
      </c>
      <c r="D1083" t="s">
        <v>222</v>
      </c>
      <c r="E1083" t="s">
        <v>63</v>
      </c>
      <c r="F1083" t="s">
        <v>3290</v>
      </c>
      <c r="G1083" t="s">
        <v>134</v>
      </c>
      <c r="H1083">
        <v>56.2</v>
      </c>
      <c r="I1083" s="7">
        <v>7</v>
      </c>
      <c r="J1083" s="7">
        <v>4185.1400000000003</v>
      </c>
    </row>
    <row r="1084" spans="1:10">
      <c r="A1084" t="s">
        <v>3291</v>
      </c>
      <c r="B1084" t="s">
        <v>3292</v>
      </c>
      <c r="C1084" t="s">
        <v>80</v>
      </c>
      <c r="D1084" t="s">
        <v>397</v>
      </c>
      <c r="E1084" t="s">
        <v>90</v>
      </c>
      <c r="F1084" s="2">
        <v>45544</v>
      </c>
      <c r="G1084" t="s">
        <v>460</v>
      </c>
      <c r="H1084" t="s">
        <v>3293</v>
      </c>
      <c r="I1084" s="7">
        <v>5</v>
      </c>
      <c r="J1084" s="7">
        <v>1498.03</v>
      </c>
    </row>
    <row r="1085" spans="1:10">
      <c r="A1085" t="s">
        <v>3294</v>
      </c>
      <c r="B1085" t="s">
        <v>3295</v>
      </c>
      <c r="C1085" t="s">
        <v>61</v>
      </c>
      <c r="D1085" t="s">
        <v>296</v>
      </c>
      <c r="E1085" t="s">
        <v>90</v>
      </c>
      <c r="F1085" s="1">
        <v>45492</v>
      </c>
      <c r="G1085" t="s">
        <v>193</v>
      </c>
      <c r="H1085">
        <v>11.6</v>
      </c>
      <c r="I1085" s="7">
        <v>31</v>
      </c>
      <c r="J1085" s="7">
        <v>3654.78</v>
      </c>
    </row>
    <row r="1086" spans="1:10">
      <c r="A1086" t="s">
        <v>3296</v>
      </c>
      <c r="B1086" t="s">
        <v>3297</v>
      </c>
      <c r="C1086" t="s">
        <v>68</v>
      </c>
      <c r="D1086" t="s">
        <v>761</v>
      </c>
      <c r="E1086" t="s">
        <v>70</v>
      </c>
      <c r="F1086" s="1">
        <v>45334</v>
      </c>
      <c r="G1086" t="s">
        <v>314</v>
      </c>
      <c r="H1086">
        <v>18</v>
      </c>
      <c r="I1086" s="7" t="s">
        <v>3298</v>
      </c>
      <c r="J1086" s="7">
        <v>4776.97</v>
      </c>
    </row>
    <row r="1087" spans="1:10">
      <c r="A1087" t="s">
        <v>3299</v>
      </c>
      <c r="B1087" t="s">
        <v>3300</v>
      </c>
      <c r="C1087" t="s">
        <v>80</v>
      </c>
      <c r="D1087" t="s">
        <v>404</v>
      </c>
      <c r="E1087" t="s">
        <v>63</v>
      </c>
      <c r="F1087" s="1">
        <v>44929</v>
      </c>
      <c r="G1087" t="s">
        <v>728</v>
      </c>
      <c r="H1087">
        <v>57.2</v>
      </c>
      <c r="I1087" s="7">
        <v>36</v>
      </c>
      <c r="J1087" s="7">
        <v>3183.73</v>
      </c>
    </row>
    <row r="1088" spans="1:10">
      <c r="A1088" t="s">
        <v>3301</v>
      </c>
      <c r="B1088" t="s">
        <v>3302</v>
      </c>
      <c r="C1088" t="s">
        <v>75</v>
      </c>
      <c r="D1088" t="s">
        <v>147</v>
      </c>
      <c r="E1088" t="s">
        <v>90</v>
      </c>
      <c r="F1088" s="1">
        <v>45588</v>
      </c>
      <c r="G1088" t="s">
        <v>153</v>
      </c>
      <c r="H1088" t="s">
        <v>637</v>
      </c>
      <c r="I1088" s="7">
        <v>47</v>
      </c>
      <c r="J1088" s="7">
        <v>3656.06</v>
      </c>
    </row>
    <row r="1089" spans="1:10">
      <c r="A1089" t="s">
        <v>3303</v>
      </c>
      <c r="B1089" t="s">
        <v>3304</v>
      </c>
      <c r="C1089" t="s">
        <v>80</v>
      </c>
      <c r="D1089" t="s">
        <v>160</v>
      </c>
      <c r="E1089" t="s">
        <v>70</v>
      </c>
      <c r="F1089" s="1">
        <v>45050</v>
      </c>
      <c r="G1089" t="s">
        <v>166</v>
      </c>
      <c r="H1089">
        <v>7</v>
      </c>
      <c r="I1089" s="7">
        <v>10</v>
      </c>
      <c r="J1089" s="7">
        <v>4552.3900000000003</v>
      </c>
    </row>
    <row r="1090" spans="1:10">
      <c r="A1090" t="s">
        <v>3305</v>
      </c>
      <c r="B1090" t="s">
        <v>3306</v>
      </c>
      <c r="C1090" t="s">
        <v>68</v>
      </c>
      <c r="D1090" t="s">
        <v>156</v>
      </c>
      <c r="E1090" t="s">
        <v>102</v>
      </c>
      <c r="F1090" t="s">
        <v>3307</v>
      </c>
      <c r="G1090" t="s">
        <v>107</v>
      </c>
      <c r="H1090" t="s">
        <v>3308</v>
      </c>
      <c r="I1090" s="7">
        <v>11</v>
      </c>
      <c r="J1090" s="7">
        <v>3275.85</v>
      </c>
    </row>
    <row r="1091" spans="1:10">
      <c r="A1091" t="s">
        <v>3309</v>
      </c>
      <c r="B1091" t="s">
        <v>3310</v>
      </c>
      <c r="C1091" t="s">
        <v>75</v>
      </c>
      <c r="D1091" t="s">
        <v>374</v>
      </c>
      <c r="E1091" t="s">
        <v>90</v>
      </c>
      <c r="F1091" t="s">
        <v>3311</v>
      </c>
      <c r="G1091" t="s">
        <v>728</v>
      </c>
      <c r="H1091" t="s">
        <v>3312</v>
      </c>
      <c r="I1091" s="7">
        <v>48</v>
      </c>
      <c r="J1091" s="7">
        <v>2771.81</v>
      </c>
    </row>
    <row r="1092" spans="1:10">
      <c r="A1092" t="s">
        <v>3313</v>
      </c>
      <c r="B1092" t="s">
        <v>3314</v>
      </c>
      <c r="C1092" t="s">
        <v>122</v>
      </c>
      <c r="D1092" t="s">
        <v>89</v>
      </c>
      <c r="E1092" t="s">
        <v>70</v>
      </c>
      <c r="F1092" s="1">
        <v>45165</v>
      </c>
      <c r="G1092" t="s">
        <v>308</v>
      </c>
      <c r="H1092" t="s">
        <v>1095</v>
      </c>
      <c r="I1092" s="7">
        <v>25</v>
      </c>
      <c r="J1092" s="7">
        <v>2842.25</v>
      </c>
    </row>
    <row r="1093" spans="1:10">
      <c r="A1093" t="s">
        <v>3315</v>
      </c>
      <c r="B1093" t="s">
        <v>3316</v>
      </c>
      <c r="C1093" t="s">
        <v>61</v>
      </c>
      <c r="D1093" t="s">
        <v>1230</v>
      </c>
      <c r="E1093" t="s">
        <v>90</v>
      </c>
      <c r="F1093" t="s">
        <v>3317</v>
      </c>
      <c r="G1093" t="s">
        <v>178</v>
      </c>
      <c r="H1093" t="s">
        <v>3318</v>
      </c>
      <c r="I1093" s="7">
        <v>30</v>
      </c>
      <c r="J1093" s="7">
        <v>4720.28</v>
      </c>
    </row>
    <row r="1094" spans="1:10">
      <c r="A1094" t="s">
        <v>3319</v>
      </c>
      <c r="B1094" t="s">
        <v>3320</v>
      </c>
      <c r="C1094" t="s">
        <v>122</v>
      </c>
      <c r="D1094" t="s">
        <v>792</v>
      </c>
      <c r="E1094" t="s">
        <v>63</v>
      </c>
      <c r="F1094" s="1">
        <v>45595</v>
      </c>
      <c r="G1094" t="s">
        <v>259</v>
      </c>
      <c r="H1094" t="s">
        <v>3321</v>
      </c>
      <c r="I1094" s="7" t="s">
        <v>232</v>
      </c>
      <c r="J1094" s="7">
        <v>4756.8599999999997</v>
      </c>
    </row>
    <row r="1095" spans="1:10">
      <c r="A1095" t="s">
        <v>3322</v>
      </c>
      <c r="B1095" t="s">
        <v>3323</v>
      </c>
      <c r="C1095" t="s">
        <v>61</v>
      </c>
      <c r="D1095" t="s">
        <v>263</v>
      </c>
      <c r="E1095" t="s">
        <v>90</v>
      </c>
      <c r="F1095" s="1">
        <v>45641</v>
      </c>
      <c r="G1095" t="s">
        <v>327</v>
      </c>
      <c r="H1095">
        <v>49</v>
      </c>
      <c r="I1095" s="7" t="s">
        <v>232</v>
      </c>
      <c r="J1095" s="7">
        <v>3837.31</v>
      </c>
    </row>
    <row r="1096" spans="1:10">
      <c r="A1096" t="s">
        <v>3324</v>
      </c>
      <c r="B1096" t="s">
        <v>3325</v>
      </c>
      <c r="C1096" t="s">
        <v>122</v>
      </c>
      <c r="D1096" t="s">
        <v>662</v>
      </c>
      <c r="E1096" t="s">
        <v>90</v>
      </c>
      <c r="F1096" s="1">
        <v>45177</v>
      </c>
      <c r="G1096" t="s">
        <v>193</v>
      </c>
      <c r="H1096" t="s">
        <v>3326</v>
      </c>
      <c r="I1096" s="7">
        <v>6</v>
      </c>
      <c r="J1096" s="7">
        <v>3292.94</v>
      </c>
    </row>
    <row r="1097" spans="1:10">
      <c r="A1097" t="s">
        <v>3327</v>
      </c>
      <c r="B1097" t="s">
        <v>3328</v>
      </c>
      <c r="C1097" t="s">
        <v>68</v>
      </c>
      <c r="D1097" t="s">
        <v>654</v>
      </c>
      <c r="E1097" t="s">
        <v>70</v>
      </c>
      <c r="F1097" t="s">
        <v>3329</v>
      </c>
      <c r="G1097" t="s">
        <v>193</v>
      </c>
      <c r="H1097">
        <v>24</v>
      </c>
      <c r="I1097" s="7">
        <v>1</v>
      </c>
      <c r="J1097" s="7">
        <v>2367.54</v>
      </c>
    </row>
    <row r="1098" spans="1:10">
      <c r="A1098" t="s">
        <v>3330</v>
      </c>
      <c r="B1098" t="s">
        <v>3331</v>
      </c>
      <c r="C1098" t="s">
        <v>61</v>
      </c>
      <c r="D1098" t="s">
        <v>1084</v>
      </c>
      <c r="E1098" t="s">
        <v>70</v>
      </c>
      <c r="F1098" t="s">
        <v>3332</v>
      </c>
      <c r="G1098" t="s">
        <v>411</v>
      </c>
      <c r="H1098">
        <v>42</v>
      </c>
      <c r="I1098" s="7">
        <v>21</v>
      </c>
      <c r="J1098" s="7">
        <v>1010.14</v>
      </c>
    </row>
    <row r="1099" spans="1:10">
      <c r="A1099" t="s">
        <v>3333</v>
      </c>
      <c r="B1099" t="s">
        <v>3334</v>
      </c>
      <c r="C1099" t="s">
        <v>61</v>
      </c>
      <c r="D1099" t="s">
        <v>101</v>
      </c>
      <c r="E1099" t="s">
        <v>70</v>
      </c>
      <c r="F1099" s="1">
        <v>45173</v>
      </c>
      <c r="G1099" t="s">
        <v>92</v>
      </c>
      <c r="H1099">
        <v>13.3</v>
      </c>
      <c r="I1099" s="7">
        <v>32</v>
      </c>
      <c r="J1099" s="7">
        <v>2241.2600000000002</v>
      </c>
    </row>
    <row r="1100" spans="1:10">
      <c r="A1100" t="s">
        <v>3335</v>
      </c>
      <c r="B1100" t="s">
        <v>3336</v>
      </c>
      <c r="C1100" t="s">
        <v>75</v>
      </c>
      <c r="D1100" t="s">
        <v>106</v>
      </c>
      <c r="E1100" t="s">
        <v>102</v>
      </c>
      <c r="F1100" t="s">
        <v>3337</v>
      </c>
      <c r="G1100" t="s">
        <v>97</v>
      </c>
      <c r="H1100" t="s">
        <v>108</v>
      </c>
      <c r="I1100" s="7">
        <v>35</v>
      </c>
      <c r="J1100" s="7">
        <v>2148.42</v>
      </c>
    </row>
    <row r="1101" spans="1:10">
      <c r="A1101" t="s">
        <v>3338</v>
      </c>
      <c r="B1101" t="s">
        <v>3339</v>
      </c>
      <c r="C1101" t="s">
        <v>68</v>
      </c>
      <c r="D1101" t="s">
        <v>106</v>
      </c>
      <c r="E1101" t="s">
        <v>63</v>
      </c>
      <c r="F1101" t="s">
        <v>3340</v>
      </c>
      <c r="G1101" t="s">
        <v>92</v>
      </c>
      <c r="H1101" t="s">
        <v>3341</v>
      </c>
      <c r="I1101" s="7">
        <v>8</v>
      </c>
      <c r="J1101" s="7">
        <v>2709.73</v>
      </c>
    </row>
    <row r="1102" spans="1:10">
      <c r="A1102" t="s">
        <v>3342</v>
      </c>
      <c r="B1102" t="s">
        <v>3343</v>
      </c>
      <c r="C1102" t="s">
        <v>80</v>
      </c>
      <c r="D1102" t="s">
        <v>222</v>
      </c>
      <c r="E1102" t="s">
        <v>102</v>
      </c>
      <c r="F1102" t="s">
        <v>3344</v>
      </c>
      <c r="G1102" t="s">
        <v>166</v>
      </c>
      <c r="H1102" t="s">
        <v>3345</v>
      </c>
      <c r="I1102" s="7">
        <v>31</v>
      </c>
      <c r="J1102" s="7">
        <v>1947.49</v>
      </c>
    </row>
    <row r="1103" spans="1:10">
      <c r="A1103" t="s">
        <v>3346</v>
      </c>
      <c r="B1103" t="s">
        <v>3347</v>
      </c>
      <c r="C1103" t="s">
        <v>122</v>
      </c>
      <c r="D1103" t="s">
        <v>283</v>
      </c>
      <c r="E1103" t="s">
        <v>90</v>
      </c>
      <c r="F1103" t="s">
        <v>3348</v>
      </c>
      <c r="G1103" t="s">
        <v>103</v>
      </c>
      <c r="H1103" t="s">
        <v>623</v>
      </c>
      <c r="I1103" s="7" t="s">
        <v>3349</v>
      </c>
      <c r="J1103" s="7">
        <v>1960.49</v>
      </c>
    </row>
    <row r="1104" spans="1:10">
      <c r="A1104" t="s">
        <v>3350</v>
      </c>
      <c r="B1104" t="s">
        <v>3351</v>
      </c>
      <c r="C1104" t="s">
        <v>68</v>
      </c>
      <c r="D1104" t="s">
        <v>671</v>
      </c>
      <c r="E1104" t="s">
        <v>90</v>
      </c>
      <c r="F1104" t="s">
        <v>3352</v>
      </c>
      <c r="G1104" t="s">
        <v>92</v>
      </c>
      <c r="H1104" t="s">
        <v>3353</v>
      </c>
      <c r="I1104" s="7">
        <v>28</v>
      </c>
      <c r="J1104" s="7">
        <v>2039.25</v>
      </c>
    </row>
    <row r="1105" spans="1:10">
      <c r="A1105" t="s">
        <v>3354</v>
      </c>
      <c r="B1105" t="s">
        <v>3355</v>
      </c>
      <c r="C1105" t="s">
        <v>68</v>
      </c>
      <c r="D1105" t="s">
        <v>447</v>
      </c>
      <c r="E1105" t="s">
        <v>102</v>
      </c>
      <c r="F1105" s="1">
        <v>45467</v>
      </c>
      <c r="G1105" t="s">
        <v>64</v>
      </c>
      <c r="H1105" t="s">
        <v>3356</v>
      </c>
      <c r="I1105" s="7">
        <v>5</v>
      </c>
      <c r="J1105" s="7">
        <v>4483.84</v>
      </c>
    </row>
    <row r="1106" spans="1:10">
      <c r="A1106" t="s">
        <v>3357</v>
      </c>
      <c r="B1106" t="s">
        <v>3358</v>
      </c>
      <c r="C1106" t="s">
        <v>61</v>
      </c>
      <c r="D1106" t="s">
        <v>318</v>
      </c>
      <c r="E1106" t="s">
        <v>70</v>
      </c>
      <c r="F1106" s="1">
        <v>45072</v>
      </c>
      <c r="G1106" t="s">
        <v>182</v>
      </c>
      <c r="H1106" t="s">
        <v>3359</v>
      </c>
      <c r="I1106" s="7">
        <v>9</v>
      </c>
      <c r="J1106" s="7">
        <v>3531.47</v>
      </c>
    </row>
    <row r="1107" spans="1:10">
      <c r="A1107" t="s">
        <v>3360</v>
      </c>
      <c r="B1107" t="s">
        <v>3361</v>
      </c>
      <c r="C1107" t="s">
        <v>122</v>
      </c>
      <c r="D1107" t="s">
        <v>156</v>
      </c>
      <c r="E1107" t="s">
        <v>90</v>
      </c>
      <c r="F1107" t="s">
        <v>3362</v>
      </c>
      <c r="G1107" t="s">
        <v>119</v>
      </c>
      <c r="H1107" t="s">
        <v>217</v>
      </c>
      <c r="I1107" s="7">
        <v>44</v>
      </c>
      <c r="J1107" s="7">
        <v>2927.36</v>
      </c>
    </row>
    <row r="1108" spans="1:10">
      <c r="A1108" t="s">
        <v>3363</v>
      </c>
      <c r="B1108" t="s">
        <v>3364</v>
      </c>
      <c r="C1108" t="s">
        <v>80</v>
      </c>
      <c r="D1108" t="s">
        <v>231</v>
      </c>
      <c r="E1108" t="s">
        <v>63</v>
      </c>
      <c r="F1108" s="1">
        <v>45600</v>
      </c>
      <c r="G1108" t="s">
        <v>259</v>
      </c>
      <c r="H1108" t="s">
        <v>3365</v>
      </c>
      <c r="I1108" s="7">
        <v>11</v>
      </c>
      <c r="J1108" s="7">
        <v>1515.24</v>
      </c>
    </row>
    <row r="1109" spans="1:10">
      <c r="A1109" t="s">
        <v>3366</v>
      </c>
      <c r="B1109" t="s">
        <v>3367</v>
      </c>
      <c r="C1109" t="s">
        <v>61</v>
      </c>
      <c r="D1109" t="s">
        <v>654</v>
      </c>
      <c r="E1109" t="s">
        <v>70</v>
      </c>
      <c r="F1109" t="s">
        <v>3368</v>
      </c>
      <c r="G1109" t="s">
        <v>173</v>
      </c>
      <c r="H1109" t="s">
        <v>217</v>
      </c>
      <c r="I1109" s="7">
        <v>7</v>
      </c>
      <c r="J1109" s="7">
        <v>3176.41</v>
      </c>
    </row>
    <row r="1110" spans="1:10">
      <c r="A1110" t="s">
        <v>3369</v>
      </c>
      <c r="B1110" t="s">
        <v>3370</v>
      </c>
      <c r="C1110" t="s">
        <v>80</v>
      </c>
      <c r="D1110" t="s">
        <v>352</v>
      </c>
      <c r="E1110" t="s">
        <v>70</v>
      </c>
      <c r="F1110" t="s">
        <v>3371</v>
      </c>
      <c r="G1110" t="s">
        <v>411</v>
      </c>
      <c r="H1110" t="s">
        <v>3372</v>
      </c>
      <c r="I1110" s="7" t="s">
        <v>232</v>
      </c>
      <c r="J1110" s="7">
        <v>4289.47</v>
      </c>
    </row>
    <row r="1111" spans="1:10">
      <c r="A1111" t="s">
        <v>3373</v>
      </c>
      <c r="B1111" t="s">
        <v>3374</v>
      </c>
      <c r="C1111" t="s">
        <v>80</v>
      </c>
      <c r="D1111" t="s">
        <v>796</v>
      </c>
      <c r="E1111" t="s">
        <v>63</v>
      </c>
      <c r="F1111" s="1">
        <v>45470</v>
      </c>
      <c r="G1111" t="s">
        <v>97</v>
      </c>
      <c r="H1111">
        <v>61.3</v>
      </c>
      <c r="I1111" s="7">
        <v>42</v>
      </c>
      <c r="J1111" s="7">
        <v>1936.46</v>
      </c>
    </row>
    <row r="1112" spans="1:10">
      <c r="A1112" t="s">
        <v>3375</v>
      </c>
      <c r="B1112" t="s">
        <v>3376</v>
      </c>
      <c r="C1112" t="s">
        <v>75</v>
      </c>
      <c r="D1112" t="s">
        <v>1035</v>
      </c>
      <c r="E1112" t="s">
        <v>70</v>
      </c>
      <c r="F1112" s="1">
        <v>45158</v>
      </c>
      <c r="G1112" t="s">
        <v>173</v>
      </c>
      <c r="H1112">
        <v>66</v>
      </c>
      <c r="I1112" s="7">
        <v>27</v>
      </c>
      <c r="J1112" s="7">
        <v>4191.2299999999996</v>
      </c>
    </row>
    <row r="1113" spans="1:10">
      <c r="A1113" t="s">
        <v>3377</v>
      </c>
      <c r="B1113" t="s">
        <v>3378</v>
      </c>
      <c r="C1113" t="s">
        <v>122</v>
      </c>
      <c r="D1113" t="s">
        <v>363</v>
      </c>
      <c r="E1113" t="s">
        <v>63</v>
      </c>
      <c r="F1113" s="1">
        <v>44950</v>
      </c>
      <c r="G1113" t="s">
        <v>728</v>
      </c>
      <c r="H1113">
        <v>57</v>
      </c>
      <c r="I1113" s="7">
        <v>12</v>
      </c>
      <c r="J1113" s="7">
        <v>2619.23</v>
      </c>
    </row>
    <row r="1114" spans="1:10">
      <c r="A1114" t="s">
        <v>3379</v>
      </c>
      <c r="B1114" t="s">
        <v>3380</v>
      </c>
      <c r="C1114" t="s">
        <v>75</v>
      </c>
      <c r="D1114" t="s">
        <v>254</v>
      </c>
      <c r="E1114" t="s">
        <v>90</v>
      </c>
      <c r="F1114" t="s">
        <v>1337</v>
      </c>
      <c r="G1114" t="s">
        <v>178</v>
      </c>
      <c r="H1114" t="s">
        <v>223</v>
      </c>
      <c r="I1114" s="7">
        <v>12</v>
      </c>
      <c r="J1114" s="7">
        <v>4835.93</v>
      </c>
    </row>
    <row r="1115" spans="1:10">
      <c r="A1115" t="s">
        <v>3381</v>
      </c>
      <c r="B1115" t="s">
        <v>3382</v>
      </c>
      <c r="C1115" t="s">
        <v>122</v>
      </c>
      <c r="D1115" t="s">
        <v>359</v>
      </c>
      <c r="E1115" t="s">
        <v>90</v>
      </c>
      <c r="F1115" t="s">
        <v>3383</v>
      </c>
      <c r="G1115" t="s">
        <v>161</v>
      </c>
      <c r="H1115" t="s">
        <v>3384</v>
      </c>
      <c r="I1115" s="7">
        <v>2</v>
      </c>
      <c r="J1115" s="7">
        <v>2494.5700000000002</v>
      </c>
    </row>
    <row r="1116" spans="1:10">
      <c r="A1116" t="s">
        <v>3385</v>
      </c>
      <c r="B1116" t="s">
        <v>3386</v>
      </c>
      <c r="C1116" t="s">
        <v>122</v>
      </c>
      <c r="D1116" t="s">
        <v>1035</v>
      </c>
      <c r="E1116" t="s">
        <v>70</v>
      </c>
      <c r="F1116" s="1">
        <v>45210</v>
      </c>
      <c r="G1116" t="s">
        <v>728</v>
      </c>
      <c r="H1116" t="s">
        <v>3387</v>
      </c>
      <c r="I1116" s="7">
        <v>14</v>
      </c>
      <c r="J1116" s="7">
        <v>2434.4</v>
      </c>
    </row>
    <row r="1117" spans="1:10">
      <c r="A1117" t="s">
        <v>3388</v>
      </c>
      <c r="B1117" t="s">
        <v>3389</v>
      </c>
      <c r="C1117" t="s">
        <v>122</v>
      </c>
      <c r="D1117" t="s">
        <v>404</v>
      </c>
      <c r="E1117" t="s">
        <v>90</v>
      </c>
      <c r="F1117" s="2">
        <v>45049</v>
      </c>
      <c r="G1117" t="s">
        <v>166</v>
      </c>
      <c r="H1117">
        <v>40.799999999999997</v>
      </c>
      <c r="I1117" s="7">
        <v>-2</v>
      </c>
      <c r="J1117" s="7">
        <v>1871.87</v>
      </c>
    </row>
    <row r="1118" spans="1:10">
      <c r="A1118" t="s">
        <v>3390</v>
      </c>
      <c r="B1118" t="s">
        <v>3391</v>
      </c>
      <c r="C1118" t="s">
        <v>122</v>
      </c>
      <c r="D1118" t="s">
        <v>585</v>
      </c>
      <c r="E1118" t="s">
        <v>102</v>
      </c>
      <c r="F1118" s="1">
        <v>45418</v>
      </c>
      <c r="G1118" t="s">
        <v>92</v>
      </c>
      <c r="H1118">
        <v>58.1</v>
      </c>
      <c r="I1118" s="7">
        <v>12</v>
      </c>
      <c r="J1118" s="7">
        <v>4966.58</v>
      </c>
    </row>
    <row r="1119" spans="1:10">
      <c r="A1119" t="s">
        <v>3392</v>
      </c>
      <c r="B1119" t="s">
        <v>3393</v>
      </c>
      <c r="C1119" t="s">
        <v>122</v>
      </c>
      <c r="D1119" t="s">
        <v>1035</v>
      </c>
      <c r="E1119" t="s">
        <v>102</v>
      </c>
      <c r="F1119" s="1">
        <v>45626</v>
      </c>
      <c r="G1119" t="s">
        <v>193</v>
      </c>
      <c r="H1119" t="s">
        <v>3394</v>
      </c>
      <c r="I1119" s="7">
        <v>24</v>
      </c>
      <c r="J1119" s="7">
        <v>3062.55</v>
      </c>
    </row>
    <row r="1120" spans="1:10">
      <c r="A1120" t="s">
        <v>3395</v>
      </c>
      <c r="B1120" t="s">
        <v>3396</v>
      </c>
      <c r="C1120" t="s">
        <v>68</v>
      </c>
      <c r="D1120" t="s">
        <v>117</v>
      </c>
      <c r="E1120" t="s">
        <v>70</v>
      </c>
      <c r="F1120" t="s">
        <v>3397</v>
      </c>
      <c r="G1120" t="s">
        <v>77</v>
      </c>
      <c r="H1120">
        <v>34</v>
      </c>
      <c r="I1120" s="7">
        <v>29</v>
      </c>
      <c r="J1120" s="7">
        <v>3005.6</v>
      </c>
    </row>
    <row r="1121" spans="1:10">
      <c r="A1121" t="s">
        <v>3398</v>
      </c>
      <c r="B1121" t="s">
        <v>3399</v>
      </c>
      <c r="C1121" t="s">
        <v>80</v>
      </c>
      <c r="D1121" t="s">
        <v>363</v>
      </c>
      <c r="E1121" t="s">
        <v>90</v>
      </c>
      <c r="F1121" t="s">
        <v>3400</v>
      </c>
      <c r="G1121" t="s">
        <v>327</v>
      </c>
      <c r="H1121" t="s">
        <v>3401</v>
      </c>
      <c r="I1121" s="7">
        <v>17</v>
      </c>
      <c r="J1121" s="7">
        <v>1227.06</v>
      </c>
    </row>
    <row r="1122" spans="1:10">
      <c r="A1122" t="s">
        <v>3402</v>
      </c>
      <c r="B1122" t="s">
        <v>3403</v>
      </c>
      <c r="C1122" t="s">
        <v>80</v>
      </c>
      <c r="D1122" t="s">
        <v>106</v>
      </c>
      <c r="E1122" t="s">
        <v>90</v>
      </c>
      <c r="F1122" s="1">
        <v>45024</v>
      </c>
      <c r="G1122" t="s">
        <v>411</v>
      </c>
      <c r="H1122">
        <v>19</v>
      </c>
      <c r="I1122" s="7">
        <v>26</v>
      </c>
      <c r="J1122" s="7">
        <v>2535.63</v>
      </c>
    </row>
    <row r="1123" spans="1:10">
      <c r="A1123" t="s">
        <v>3404</v>
      </c>
      <c r="B1123" t="s">
        <v>3405</v>
      </c>
      <c r="C1123" t="s">
        <v>122</v>
      </c>
      <c r="D1123" t="s">
        <v>654</v>
      </c>
      <c r="E1123" t="s">
        <v>70</v>
      </c>
      <c r="F1123" s="1">
        <v>45148</v>
      </c>
      <c r="G1123" t="s">
        <v>71</v>
      </c>
      <c r="H1123">
        <v>12</v>
      </c>
      <c r="I1123" s="7">
        <v>38</v>
      </c>
      <c r="J1123" s="7">
        <v>4164.3500000000004</v>
      </c>
    </row>
    <row r="1124" spans="1:10">
      <c r="A1124" t="s">
        <v>3406</v>
      </c>
      <c r="B1124" t="s">
        <v>3407</v>
      </c>
      <c r="C1124" t="s">
        <v>61</v>
      </c>
      <c r="D1124" t="s">
        <v>222</v>
      </c>
      <c r="E1124" t="s">
        <v>70</v>
      </c>
      <c r="F1124" t="s">
        <v>3408</v>
      </c>
      <c r="G1124" t="s">
        <v>134</v>
      </c>
      <c r="H1124" t="s">
        <v>3409</v>
      </c>
      <c r="I1124" s="7">
        <v>7</v>
      </c>
      <c r="J1124" s="7">
        <v>3590.93</v>
      </c>
    </row>
    <row r="1125" spans="1:10">
      <c r="A1125" t="s">
        <v>3410</v>
      </c>
      <c r="B1125" t="s">
        <v>3411</v>
      </c>
      <c r="C1125" t="s">
        <v>68</v>
      </c>
      <c r="D1125" t="s">
        <v>296</v>
      </c>
      <c r="E1125" t="s">
        <v>102</v>
      </c>
      <c r="F1125" s="1">
        <v>45376</v>
      </c>
      <c r="G1125" t="s">
        <v>308</v>
      </c>
      <c r="H1125">
        <v>46.6</v>
      </c>
      <c r="I1125" s="7">
        <v>6</v>
      </c>
      <c r="J1125" s="7">
        <v>4446.12</v>
      </c>
    </row>
    <row r="1126" spans="1:10">
      <c r="A1126" t="s">
        <v>3412</v>
      </c>
      <c r="B1126" t="s">
        <v>3413</v>
      </c>
      <c r="C1126" t="s">
        <v>61</v>
      </c>
      <c r="D1126" t="s">
        <v>274</v>
      </c>
      <c r="E1126" t="s">
        <v>90</v>
      </c>
      <c r="F1126" t="s">
        <v>3414</v>
      </c>
      <c r="G1126" t="s">
        <v>182</v>
      </c>
      <c r="H1126" t="s">
        <v>72</v>
      </c>
      <c r="I1126" s="7">
        <v>27</v>
      </c>
      <c r="J1126" s="7">
        <v>1415.67</v>
      </c>
    </row>
    <row r="1127" spans="1:10">
      <c r="A1127" t="s">
        <v>3415</v>
      </c>
      <c r="B1127" t="s">
        <v>3416</v>
      </c>
      <c r="C1127" t="s">
        <v>80</v>
      </c>
      <c r="D1127" t="s">
        <v>404</v>
      </c>
      <c r="E1127" t="s">
        <v>70</v>
      </c>
      <c r="F1127" t="s">
        <v>3417</v>
      </c>
      <c r="G1127" t="s">
        <v>436</v>
      </c>
      <c r="H1127" t="s">
        <v>3418</v>
      </c>
      <c r="I1127" s="7">
        <v>18</v>
      </c>
      <c r="J1127" s="7">
        <v>4981.45</v>
      </c>
    </row>
    <row r="1128" spans="1:10">
      <c r="A1128" t="s">
        <v>3419</v>
      </c>
      <c r="B1128" t="s">
        <v>3420</v>
      </c>
      <c r="C1128" t="s">
        <v>68</v>
      </c>
      <c r="D1128" t="s">
        <v>346</v>
      </c>
      <c r="E1128" t="s">
        <v>63</v>
      </c>
      <c r="F1128" t="s">
        <v>2555</v>
      </c>
      <c r="G1128" t="s">
        <v>193</v>
      </c>
      <c r="H1128" t="s">
        <v>3421</v>
      </c>
      <c r="I1128" s="7">
        <v>9</v>
      </c>
      <c r="J1128" s="7">
        <v>4310.76</v>
      </c>
    </row>
    <row r="1129" spans="1:10">
      <c r="A1129" t="s">
        <v>3422</v>
      </c>
      <c r="B1129" t="s">
        <v>3423</v>
      </c>
      <c r="C1129" t="s">
        <v>68</v>
      </c>
      <c r="D1129" t="s">
        <v>680</v>
      </c>
      <c r="E1129" t="s">
        <v>90</v>
      </c>
      <c r="F1129" t="s">
        <v>3424</v>
      </c>
      <c r="G1129" t="s">
        <v>178</v>
      </c>
      <c r="H1129">
        <v>18.399999999999999</v>
      </c>
      <c r="I1129" s="7">
        <v>36</v>
      </c>
      <c r="J1129" s="7">
        <v>3857.54</v>
      </c>
    </row>
    <row r="1130" spans="1:10">
      <c r="A1130" t="s">
        <v>3425</v>
      </c>
      <c r="B1130" t="s">
        <v>3426</v>
      </c>
      <c r="C1130" t="s">
        <v>122</v>
      </c>
      <c r="D1130" t="s">
        <v>160</v>
      </c>
      <c r="E1130" t="s">
        <v>102</v>
      </c>
      <c r="F1130" t="s">
        <v>3427</v>
      </c>
      <c r="G1130" t="s">
        <v>201</v>
      </c>
      <c r="H1130" t="s">
        <v>3428</v>
      </c>
      <c r="I1130" s="7">
        <v>41</v>
      </c>
      <c r="J1130" s="7">
        <v>4489.04</v>
      </c>
    </row>
    <row r="1131" spans="1:10">
      <c r="A1131" t="s">
        <v>3429</v>
      </c>
      <c r="B1131" t="s">
        <v>3430</v>
      </c>
      <c r="C1131" t="s">
        <v>80</v>
      </c>
      <c r="D1131" t="s">
        <v>337</v>
      </c>
      <c r="E1131" t="s">
        <v>102</v>
      </c>
      <c r="F1131" s="1">
        <v>45075</v>
      </c>
      <c r="G1131" t="s">
        <v>182</v>
      </c>
      <c r="H1131">
        <v>49</v>
      </c>
      <c r="I1131" s="7">
        <v>30</v>
      </c>
      <c r="J1131" s="7">
        <v>3010.03</v>
      </c>
    </row>
    <row r="1132" spans="1:10">
      <c r="A1132" t="s">
        <v>3431</v>
      </c>
      <c r="B1132" t="s">
        <v>3432</v>
      </c>
      <c r="C1132" t="s">
        <v>61</v>
      </c>
      <c r="D1132" t="s">
        <v>117</v>
      </c>
      <c r="E1132" t="s">
        <v>102</v>
      </c>
      <c r="F1132" t="s">
        <v>3433</v>
      </c>
      <c r="G1132" t="s">
        <v>113</v>
      </c>
      <c r="H1132" t="s">
        <v>637</v>
      </c>
      <c r="I1132" s="7">
        <v>-1</v>
      </c>
      <c r="J1132" s="7">
        <v>2821.32</v>
      </c>
    </row>
    <row r="1133" spans="1:10">
      <c r="A1133" t="s">
        <v>3434</v>
      </c>
      <c r="B1133" t="s">
        <v>3435</v>
      </c>
      <c r="C1133" t="s">
        <v>61</v>
      </c>
      <c r="D1133" t="s">
        <v>556</v>
      </c>
      <c r="E1133" t="s">
        <v>63</v>
      </c>
      <c r="F1133" t="s">
        <v>3436</v>
      </c>
      <c r="G1133" t="s">
        <v>97</v>
      </c>
      <c r="H1133">
        <v>40.700000000000003</v>
      </c>
      <c r="I1133" s="7">
        <v>49</v>
      </c>
      <c r="J1133" s="7">
        <v>2757.54</v>
      </c>
    </row>
    <row r="1134" spans="1:10">
      <c r="A1134" t="s">
        <v>3437</v>
      </c>
      <c r="B1134" t="s">
        <v>3438</v>
      </c>
      <c r="C1134" t="s">
        <v>75</v>
      </c>
      <c r="D1134" t="s">
        <v>473</v>
      </c>
      <c r="E1134" t="s">
        <v>70</v>
      </c>
      <c r="F1134" t="s">
        <v>3439</v>
      </c>
      <c r="G1134" t="s">
        <v>77</v>
      </c>
      <c r="H1134" t="s">
        <v>217</v>
      </c>
      <c r="I1134" s="7" t="s">
        <v>1933</v>
      </c>
      <c r="J1134" s="7">
        <v>4428.96</v>
      </c>
    </row>
    <row r="1135" spans="1:10">
      <c r="A1135" t="s">
        <v>3440</v>
      </c>
      <c r="B1135" t="s">
        <v>3441</v>
      </c>
      <c r="C1135" t="s">
        <v>122</v>
      </c>
      <c r="D1135" t="s">
        <v>208</v>
      </c>
      <c r="E1135" t="s">
        <v>90</v>
      </c>
      <c r="F1135" t="s">
        <v>2040</v>
      </c>
      <c r="G1135" t="s">
        <v>728</v>
      </c>
      <c r="H1135" t="s">
        <v>1751</v>
      </c>
      <c r="I1135" s="7">
        <v>12</v>
      </c>
      <c r="J1135" s="7">
        <v>3123.91</v>
      </c>
    </row>
    <row r="1136" spans="1:10">
      <c r="A1136" t="s">
        <v>3442</v>
      </c>
      <c r="B1136" t="s">
        <v>3443</v>
      </c>
      <c r="C1136" t="s">
        <v>61</v>
      </c>
      <c r="D1136" t="s">
        <v>160</v>
      </c>
      <c r="E1136" t="s">
        <v>70</v>
      </c>
      <c r="F1136" t="s">
        <v>3444</v>
      </c>
      <c r="G1136" t="s">
        <v>77</v>
      </c>
      <c r="H1136" t="s">
        <v>330</v>
      </c>
      <c r="I1136" s="7">
        <v>7</v>
      </c>
      <c r="J1136" s="7">
        <v>3978.84</v>
      </c>
    </row>
    <row r="1137" spans="1:10">
      <c r="A1137" t="s">
        <v>3445</v>
      </c>
      <c r="B1137" t="s">
        <v>3446</v>
      </c>
      <c r="C1137" t="s">
        <v>68</v>
      </c>
      <c r="D1137" t="s">
        <v>415</v>
      </c>
      <c r="E1137" t="s">
        <v>90</v>
      </c>
      <c r="F1137" t="s">
        <v>3447</v>
      </c>
      <c r="G1137" t="s">
        <v>103</v>
      </c>
      <c r="H1137" t="s">
        <v>3448</v>
      </c>
      <c r="I1137" s="7">
        <v>41</v>
      </c>
      <c r="J1137" s="7">
        <v>3085.18</v>
      </c>
    </row>
    <row r="1138" spans="1:10">
      <c r="A1138" t="s">
        <v>3449</v>
      </c>
      <c r="B1138" t="s">
        <v>3450</v>
      </c>
      <c r="C1138" t="s">
        <v>80</v>
      </c>
      <c r="D1138" t="s">
        <v>303</v>
      </c>
      <c r="E1138" t="s">
        <v>63</v>
      </c>
      <c r="F1138" t="s">
        <v>192</v>
      </c>
      <c r="G1138" t="s">
        <v>97</v>
      </c>
      <c r="H1138">
        <v>48</v>
      </c>
      <c r="I1138" s="7">
        <v>14</v>
      </c>
      <c r="J1138" s="7">
        <v>4910.32</v>
      </c>
    </row>
    <row r="1139" spans="1:10">
      <c r="A1139" t="s">
        <v>3451</v>
      </c>
      <c r="B1139" t="s">
        <v>3452</v>
      </c>
      <c r="C1139" t="s">
        <v>68</v>
      </c>
      <c r="D1139" t="s">
        <v>322</v>
      </c>
      <c r="E1139" t="s">
        <v>70</v>
      </c>
      <c r="F1139" s="1">
        <v>45392</v>
      </c>
      <c r="G1139" t="s">
        <v>113</v>
      </c>
      <c r="H1139" t="s">
        <v>3453</v>
      </c>
      <c r="I1139" s="7">
        <v>3</v>
      </c>
      <c r="J1139" s="7">
        <v>2959.66</v>
      </c>
    </row>
    <row r="1140" spans="1:10">
      <c r="A1140" t="s">
        <v>3454</v>
      </c>
      <c r="B1140" t="s">
        <v>3455</v>
      </c>
      <c r="C1140" t="s">
        <v>80</v>
      </c>
      <c r="D1140" t="s">
        <v>600</v>
      </c>
      <c r="E1140" t="s">
        <v>102</v>
      </c>
      <c r="F1140" s="1">
        <v>45569</v>
      </c>
      <c r="G1140" t="s">
        <v>97</v>
      </c>
      <c r="H1140" t="s">
        <v>3456</v>
      </c>
      <c r="I1140" s="7">
        <v>1</v>
      </c>
      <c r="J1140" s="7">
        <v>2241.63</v>
      </c>
    </row>
    <row r="1141" spans="1:10">
      <c r="A1141" t="s">
        <v>3457</v>
      </c>
      <c r="B1141" t="s">
        <v>3458</v>
      </c>
      <c r="C1141" t="s">
        <v>61</v>
      </c>
      <c r="D1141" t="s">
        <v>129</v>
      </c>
      <c r="E1141" t="s">
        <v>70</v>
      </c>
      <c r="F1141" t="s">
        <v>3459</v>
      </c>
      <c r="G1141" t="s">
        <v>113</v>
      </c>
      <c r="H1141" t="s">
        <v>2106</v>
      </c>
      <c r="I1141" s="7">
        <v>17</v>
      </c>
      <c r="J1141" s="7">
        <v>4905.68</v>
      </c>
    </row>
    <row r="1142" spans="1:10">
      <c r="A1142" t="s">
        <v>3460</v>
      </c>
      <c r="B1142" t="s">
        <v>3461</v>
      </c>
      <c r="C1142" t="s">
        <v>122</v>
      </c>
      <c r="D1142" t="s">
        <v>290</v>
      </c>
      <c r="E1142" t="s">
        <v>90</v>
      </c>
      <c r="F1142" t="s">
        <v>3462</v>
      </c>
      <c r="G1142" t="s">
        <v>193</v>
      </c>
      <c r="H1142">
        <v>39.9</v>
      </c>
      <c r="I1142" s="7">
        <v>19</v>
      </c>
      <c r="J1142" s="7">
        <v>3683.96</v>
      </c>
    </row>
    <row r="1143" spans="1:10">
      <c r="A1143" t="s">
        <v>3463</v>
      </c>
      <c r="B1143" t="s">
        <v>3464</v>
      </c>
      <c r="C1143" t="s">
        <v>68</v>
      </c>
      <c r="D1143" t="s">
        <v>845</v>
      </c>
      <c r="E1143" t="s">
        <v>90</v>
      </c>
      <c r="F1143" s="1">
        <v>45365</v>
      </c>
      <c r="G1143" t="s">
        <v>64</v>
      </c>
      <c r="H1143" t="s">
        <v>3465</v>
      </c>
      <c r="I1143" s="7">
        <v>7</v>
      </c>
      <c r="J1143" s="7">
        <v>4119.4399999999996</v>
      </c>
    </row>
    <row r="1144" spans="1:10">
      <c r="A1144" t="s">
        <v>3466</v>
      </c>
      <c r="B1144" t="s">
        <v>3467</v>
      </c>
      <c r="C1144" t="s">
        <v>75</v>
      </c>
      <c r="D1144" t="s">
        <v>1214</v>
      </c>
      <c r="E1144" t="s">
        <v>63</v>
      </c>
      <c r="F1144" t="s">
        <v>3468</v>
      </c>
      <c r="G1144" t="s">
        <v>308</v>
      </c>
      <c r="H1144" t="s">
        <v>330</v>
      </c>
      <c r="I1144" s="7">
        <v>33</v>
      </c>
      <c r="J1144" s="7">
        <v>4308.1400000000003</v>
      </c>
    </row>
    <row r="1145" spans="1:10">
      <c r="A1145" t="s">
        <v>3469</v>
      </c>
      <c r="B1145" t="s">
        <v>3470</v>
      </c>
      <c r="C1145" t="s">
        <v>61</v>
      </c>
      <c r="D1145" t="s">
        <v>222</v>
      </c>
      <c r="E1145" t="s">
        <v>90</v>
      </c>
      <c r="F1145" s="2">
        <v>44975</v>
      </c>
      <c r="G1145" t="s">
        <v>97</v>
      </c>
      <c r="H1145" t="s">
        <v>1482</v>
      </c>
      <c r="I1145" s="7">
        <v>39</v>
      </c>
      <c r="J1145" s="7">
        <v>1563.23</v>
      </c>
    </row>
    <row r="1146" spans="1:10">
      <c r="A1146" t="s">
        <v>3471</v>
      </c>
      <c r="B1146" t="s">
        <v>3472</v>
      </c>
      <c r="C1146" t="s">
        <v>61</v>
      </c>
      <c r="D1146" t="s">
        <v>101</v>
      </c>
      <c r="E1146" t="s">
        <v>90</v>
      </c>
      <c r="F1146" s="2">
        <v>45630</v>
      </c>
      <c r="G1146" t="s">
        <v>460</v>
      </c>
      <c r="H1146">
        <v>37</v>
      </c>
      <c r="I1146" s="7">
        <v>33</v>
      </c>
      <c r="J1146" s="7">
        <v>3823.8</v>
      </c>
    </row>
    <row r="1147" spans="1:10">
      <c r="A1147" t="s">
        <v>3473</v>
      </c>
      <c r="B1147" t="s">
        <v>3474</v>
      </c>
      <c r="C1147" t="s">
        <v>68</v>
      </c>
      <c r="D1147" t="s">
        <v>477</v>
      </c>
      <c r="E1147" t="s">
        <v>70</v>
      </c>
      <c r="F1147" s="1">
        <v>45012</v>
      </c>
      <c r="G1147" t="s">
        <v>213</v>
      </c>
      <c r="H1147" t="s">
        <v>3475</v>
      </c>
      <c r="I1147" s="7">
        <v>17</v>
      </c>
      <c r="J1147" s="7">
        <v>1797.66</v>
      </c>
    </row>
    <row r="1148" spans="1:10">
      <c r="A1148" t="s">
        <v>3476</v>
      </c>
      <c r="B1148" t="s">
        <v>3477</v>
      </c>
      <c r="C1148" t="s">
        <v>122</v>
      </c>
      <c r="D1148" t="s">
        <v>89</v>
      </c>
      <c r="E1148" t="s">
        <v>63</v>
      </c>
      <c r="F1148" s="1">
        <v>45437</v>
      </c>
      <c r="G1148" t="s">
        <v>82</v>
      </c>
      <c r="H1148" t="s">
        <v>3478</v>
      </c>
      <c r="I1148" s="7">
        <v>16</v>
      </c>
      <c r="J1148" s="7">
        <v>2839.32</v>
      </c>
    </row>
    <row r="1149" spans="1:10">
      <c r="A1149" t="s">
        <v>3479</v>
      </c>
      <c r="B1149" t="s">
        <v>3480</v>
      </c>
      <c r="C1149" t="s">
        <v>68</v>
      </c>
      <c r="D1149" t="s">
        <v>622</v>
      </c>
      <c r="E1149" t="s">
        <v>63</v>
      </c>
      <c r="F1149" s="1">
        <v>44995</v>
      </c>
      <c r="G1149" t="s">
        <v>173</v>
      </c>
      <c r="H1149" t="s">
        <v>3481</v>
      </c>
      <c r="I1149" s="7" t="s">
        <v>3482</v>
      </c>
      <c r="J1149" s="7">
        <v>4857.99</v>
      </c>
    </row>
    <row r="1150" spans="1:10">
      <c r="A1150" t="s">
        <v>3483</v>
      </c>
      <c r="B1150" t="s">
        <v>3484</v>
      </c>
      <c r="C1150" t="s">
        <v>122</v>
      </c>
      <c r="D1150" t="s">
        <v>85</v>
      </c>
      <c r="E1150" t="s">
        <v>90</v>
      </c>
      <c r="F1150" t="s">
        <v>3485</v>
      </c>
      <c r="G1150" t="s">
        <v>82</v>
      </c>
      <c r="H1150" t="s">
        <v>3486</v>
      </c>
      <c r="I1150" s="7">
        <v>47</v>
      </c>
      <c r="J1150" s="7">
        <v>1109.95</v>
      </c>
    </row>
    <row r="1151" spans="1:10">
      <c r="A1151" t="s">
        <v>3487</v>
      </c>
      <c r="B1151" t="s">
        <v>3488</v>
      </c>
      <c r="C1151" t="s">
        <v>122</v>
      </c>
      <c r="D1151" t="s">
        <v>454</v>
      </c>
      <c r="E1151" t="s">
        <v>102</v>
      </c>
      <c r="F1151" s="1">
        <v>45445</v>
      </c>
      <c r="G1151" t="s">
        <v>460</v>
      </c>
      <c r="H1151" t="s">
        <v>786</v>
      </c>
      <c r="I1151" s="7">
        <v>2</v>
      </c>
      <c r="J1151" s="7">
        <v>3657.67</v>
      </c>
    </row>
    <row r="1152" spans="1:10">
      <c r="A1152" t="s">
        <v>3489</v>
      </c>
      <c r="B1152" t="s">
        <v>3490</v>
      </c>
      <c r="C1152" t="s">
        <v>61</v>
      </c>
      <c r="D1152" t="s">
        <v>363</v>
      </c>
      <c r="E1152" t="s">
        <v>90</v>
      </c>
      <c r="F1152" s="1">
        <v>45630</v>
      </c>
      <c r="G1152" t="s">
        <v>125</v>
      </c>
      <c r="H1152">
        <v>30.4</v>
      </c>
      <c r="I1152" s="7">
        <v>21</v>
      </c>
      <c r="J1152" s="7">
        <v>2879.72</v>
      </c>
    </row>
    <row r="1153" spans="1:10">
      <c r="A1153" t="s">
        <v>3491</v>
      </c>
      <c r="B1153" t="s">
        <v>3492</v>
      </c>
      <c r="C1153" t="s">
        <v>80</v>
      </c>
      <c r="D1153" t="s">
        <v>235</v>
      </c>
      <c r="E1153" t="s">
        <v>63</v>
      </c>
      <c r="F1153" s="1">
        <v>45651</v>
      </c>
      <c r="G1153" t="s">
        <v>134</v>
      </c>
      <c r="H1153">
        <v>62</v>
      </c>
      <c r="I1153" s="7">
        <v>18</v>
      </c>
      <c r="J1153" s="7">
        <v>4064.39</v>
      </c>
    </row>
    <row r="1154" spans="1:10">
      <c r="A1154" t="s">
        <v>3493</v>
      </c>
      <c r="B1154" t="s">
        <v>3494</v>
      </c>
      <c r="C1154" t="s">
        <v>122</v>
      </c>
      <c r="D1154" t="s">
        <v>147</v>
      </c>
      <c r="E1154" t="s">
        <v>70</v>
      </c>
      <c r="F1154" t="s">
        <v>3495</v>
      </c>
      <c r="G1154" t="s">
        <v>187</v>
      </c>
      <c r="H1154" t="s">
        <v>3496</v>
      </c>
      <c r="I1154" s="7">
        <v>46</v>
      </c>
      <c r="J1154" s="7">
        <v>1801</v>
      </c>
    </row>
    <row r="1155" spans="1:10">
      <c r="A1155" t="s">
        <v>3497</v>
      </c>
      <c r="B1155" t="s">
        <v>3498</v>
      </c>
      <c r="C1155" t="s">
        <v>122</v>
      </c>
      <c r="D1155" t="s">
        <v>871</v>
      </c>
      <c r="E1155" t="s">
        <v>90</v>
      </c>
      <c r="F1155" s="2">
        <v>45587</v>
      </c>
      <c r="G1155" t="s">
        <v>182</v>
      </c>
      <c r="H1155">
        <v>28.2</v>
      </c>
      <c r="I1155" s="7">
        <v>50</v>
      </c>
      <c r="J1155" s="7">
        <v>4804.46</v>
      </c>
    </row>
    <row r="1156" spans="1:10">
      <c r="A1156" t="s">
        <v>3499</v>
      </c>
      <c r="B1156" t="s">
        <v>3500</v>
      </c>
      <c r="C1156" t="s">
        <v>75</v>
      </c>
      <c r="D1156" t="s">
        <v>447</v>
      </c>
      <c r="E1156" t="s">
        <v>70</v>
      </c>
      <c r="F1156" s="2">
        <v>45501</v>
      </c>
      <c r="G1156" t="s">
        <v>64</v>
      </c>
      <c r="H1156" t="s">
        <v>3501</v>
      </c>
      <c r="I1156" s="7">
        <v>47</v>
      </c>
      <c r="J1156" s="7">
        <v>4520.1000000000004</v>
      </c>
    </row>
    <row r="1157" spans="1:10">
      <c r="A1157" t="s">
        <v>3502</v>
      </c>
      <c r="B1157" t="s">
        <v>3503</v>
      </c>
      <c r="C1157" t="s">
        <v>122</v>
      </c>
      <c r="D1157" t="s">
        <v>654</v>
      </c>
      <c r="E1157" t="s">
        <v>90</v>
      </c>
      <c r="F1157" t="s">
        <v>3504</v>
      </c>
      <c r="G1157" t="s">
        <v>161</v>
      </c>
      <c r="H1157" t="s">
        <v>3505</v>
      </c>
      <c r="I1157" s="7">
        <v>45</v>
      </c>
      <c r="J1157" s="7">
        <v>2676.62</v>
      </c>
    </row>
    <row r="1158" spans="1:10">
      <c r="A1158" t="s">
        <v>3506</v>
      </c>
      <c r="B1158" t="s">
        <v>3507</v>
      </c>
      <c r="C1158" t="s">
        <v>80</v>
      </c>
      <c r="D1158" t="s">
        <v>662</v>
      </c>
      <c r="E1158" t="s">
        <v>90</v>
      </c>
      <c r="F1158" t="s">
        <v>3508</v>
      </c>
      <c r="G1158" t="s">
        <v>173</v>
      </c>
      <c r="H1158" t="s">
        <v>3509</v>
      </c>
      <c r="I1158" s="7">
        <v>17</v>
      </c>
      <c r="J1158" s="7">
        <v>3154.19</v>
      </c>
    </row>
    <row r="1159" spans="1:10">
      <c r="A1159" t="s">
        <v>3510</v>
      </c>
      <c r="B1159" t="s">
        <v>3511</v>
      </c>
      <c r="C1159" t="s">
        <v>122</v>
      </c>
      <c r="D1159" t="s">
        <v>337</v>
      </c>
      <c r="E1159" t="s">
        <v>70</v>
      </c>
      <c r="F1159" t="s">
        <v>1811</v>
      </c>
      <c r="G1159" t="s">
        <v>728</v>
      </c>
      <c r="H1159" t="s">
        <v>2362</v>
      </c>
      <c r="I1159" s="7">
        <v>50</v>
      </c>
      <c r="J1159" s="7">
        <v>2538.31</v>
      </c>
    </row>
    <row r="1160" spans="1:10">
      <c r="A1160" t="s">
        <v>3512</v>
      </c>
      <c r="B1160" t="s">
        <v>3513</v>
      </c>
      <c r="C1160" t="s">
        <v>122</v>
      </c>
      <c r="D1160" t="s">
        <v>633</v>
      </c>
      <c r="E1160" t="s">
        <v>70</v>
      </c>
      <c r="F1160" t="s">
        <v>3514</v>
      </c>
      <c r="G1160" t="s">
        <v>193</v>
      </c>
      <c r="H1160" t="s">
        <v>3515</v>
      </c>
      <c r="I1160" s="7">
        <v>42</v>
      </c>
      <c r="J1160" s="7">
        <v>2070.6</v>
      </c>
    </row>
    <row r="1161" spans="1:10">
      <c r="A1161" t="s">
        <v>3516</v>
      </c>
      <c r="B1161" t="s">
        <v>3517</v>
      </c>
      <c r="C1161" t="s">
        <v>61</v>
      </c>
      <c r="D1161" t="s">
        <v>538</v>
      </c>
      <c r="E1161" t="s">
        <v>90</v>
      </c>
      <c r="F1161" t="s">
        <v>3518</v>
      </c>
      <c r="G1161" t="s">
        <v>143</v>
      </c>
      <c r="H1161">
        <v>66.8</v>
      </c>
      <c r="I1161" s="7">
        <v>14</v>
      </c>
      <c r="J1161" s="7">
        <v>2253.42</v>
      </c>
    </row>
    <row r="1162" spans="1:10">
      <c r="A1162" t="s">
        <v>3519</v>
      </c>
      <c r="B1162" t="s">
        <v>3520</v>
      </c>
      <c r="C1162" t="s">
        <v>75</v>
      </c>
      <c r="D1162" t="s">
        <v>111</v>
      </c>
      <c r="E1162" t="s">
        <v>102</v>
      </c>
      <c r="F1162" t="s">
        <v>3521</v>
      </c>
      <c r="G1162" t="s">
        <v>113</v>
      </c>
      <c r="H1162">
        <v>54</v>
      </c>
      <c r="I1162" s="7">
        <v>7</v>
      </c>
      <c r="J1162" s="7">
        <v>3408.32</v>
      </c>
    </row>
    <row r="1163" spans="1:10">
      <c r="A1163" t="s">
        <v>3522</v>
      </c>
      <c r="B1163" t="s">
        <v>3523</v>
      </c>
      <c r="C1163" t="s">
        <v>68</v>
      </c>
      <c r="D1163" t="s">
        <v>662</v>
      </c>
      <c r="E1163" t="s">
        <v>70</v>
      </c>
      <c r="F1163" s="1">
        <v>45136</v>
      </c>
      <c r="G1163" t="s">
        <v>178</v>
      </c>
      <c r="H1163" t="s">
        <v>3524</v>
      </c>
      <c r="I1163" s="7">
        <v>9</v>
      </c>
      <c r="J1163" s="7">
        <v>2155.62</v>
      </c>
    </row>
    <row r="1164" spans="1:10">
      <c r="A1164" t="s">
        <v>3525</v>
      </c>
      <c r="B1164" t="s">
        <v>3526</v>
      </c>
      <c r="C1164" t="s">
        <v>75</v>
      </c>
      <c r="D1164" t="s">
        <v>318</v>
      </c>
      <c r="E1164" t="s">
        <v>102</v>
      </c>
      <c r="F1164" t="s">
        <v>3527</v>
      </c>
      <c r="G1164" t="s">
        <v>213</v>
      </c>
      <c r="H1164">
        <v>3</v>
      </c>
      <c r="I1164" s="7">
        <v>50</v>
      </c>
      <c r="J1164" s="7">
        <v>3232.86</v>
      </c>
    </row>
    <row r="1165" spans="1:10">
      <c r="A1165" t="s">
        <v>3528</v>
      </c>
      <c r="B1165" t="s">
        <v>3529</v>
      </c>
      <c r="C1165" t="s">
        <v>122</v>
      </c>
      <c r="D1165" t="s">
        <v>248</v>
      </c>
      <c r="E1165" t="s">
        <v>70</v>
      </c>
      <c r="F1165" t="s">
        <v>3530</v>
      </c>
      <c r="G1165" t="s">
        <v>77</v>
      </c>
      <c r="H1165">
        <v>60</v>
      </c>
      <c r="I1165" s="7">
        <v>14</v>
      </c>
      <c r="J1165" s="7">
        <v>3164.25</v>
      </c>
    </row>
    <row r="1166" spans="1:10">
      <c r="A1166" t="s">
        <v>3531</v>
      </c>
      <c r="B1166" t="s">
        <v>3532</v>
      </c>
      <c r="C1166" t="s">
        <v>68</v>
      </c>
      <c r="D1166" t="s">
        <v>1009</v>
      </c>
      <c r="E1166" t="s">
        <v>63</v>
      </c>
      <c r="F1166" s="1">
        <v>45655</v>
      </c>
      <c r="G1166" t="s">
        <v>82</v>
      </c>
      <c r="H1166" t="s">
        <v>3533</v>
      </c>
      <c r="I1166" s="7">
        <v>1</v>
      </c>
      <c r="J1166" s="7">
        <v>1834.63</v>
      </c>
    </row>
    <row r="1167" spans="1:10">
      <c r="A1167" t="s">
        <v>3534</v>
      </c>
      <c r="B1167" t="s">
        <v>3535</v>
      </c>
      <c r="C1167" t="s">
        <v>68</v>
      </c>
      <c r="D1167" t="s">
        <v>62</v>
      </c>
      <c r="E1167" t="s">
        <v>70</v>
      </c>
      <c r="F1167" t="s">
        <v>3536</v>
      </c>
      <c r="G1167" t="s">
        <v>77</v>
      </c>
      <c r="H1167" t="s">
        <v>3537</v>
      </c>
      <c r="I1167" s="7">
        <v>45</v>
      </c>
      <c r="J1167" s="7">
        <v>2971.16</v>
      </c>
    </row>
    <row r="1168" spans="1:10">
      <c r="A1168" t="s">
        <v>3538</v>
      </c>
      <c r="B1168" t="s">
        <v>3539</v>
      </c>
      <c r="C1168" t="s">
        <v>80</v>
      </c>
      <c r="D1168" t="s">
        <v>393</v>
      </c>
      <c r="E1168" t="s">
        <v>90</v>
      </c>
      <c r="F1168" t="s">
        <v>3540</v>
      </c>
      <c r="G1168" t="s">
        <v>166</v>
      </c>
      <c r="H1168" t="s">
        <v>3541</v>
      </c>
      <c r="I1168" s="7">
        <v>26</v>
      </c>
      <c r="J1168" s="7">
        <v>3181.52</v>
      </c>
    </row>
    <row r="1169" spans="1:10">
      <c r="A1169" t="s">
        <v>3542</v>
      </c>
      <c r="B1169" t="s">
        <v>3543</v>
      </c>
      <c r="C1169" t="s">
        <v>68</v>
      </c>
      <c r="D1169" t="s">
        <v>363</v>
      </c>
      <c r="E1169" t="s">
        <v>90</v>
      </c>
      <c r="F1169" s="2">
        <v>45126</v>
      </c>
      <c r="G1169" t="s">
        <v>182</v>
      </c>
      <c r="H1169">
        <v>15</v>
      </c>
      <c r="I1169" s="7">
        <v>31</v>
      </c>
      <c r="J1169" s="7">
        <v>2538.48</v>
      </c>
    </row>
    <row r="1170" spans="1:10">
      <c r="A1170" t="s">
        <v>3544</v>
      </c>
      <c r="B1170" t="s">
        <v>3545</v>
      </c>
      <c r="C1170" t="s">
        <v>68</v>
      </c>
      <c r="D1170" t="s">
        <v>758</v>
      </c>
      <c r="E1170" t="s">
        <v>102</v>
      </c>
      <c r="F1170" s="1">
        <v>45040</v>
      </c>
      <c r="G1170" t="s">
        <v>113</v>
      </c>
      <c r="H1170" t="s">
        <v>3546</v>
      </c>
      <c r="I1170" s="7">
        <v>44</v>
      </c>
      <c r="J1170" s="7">
        <v>1270.69</v>
      </c>
    </row>
    <row r="1171" spans="1:10">
      <c r="A1171" t="s">
        <v>3547</v>
      </c>
      <c r="B1171" t="s">
        <v>3548</v>
      </c>
      <c r="C1171" t="s">
        <v>80</v>
      </c>
      <c r="D1171" t="s">
        <v>274</v>
      </c>
      <c r="E1171" t="s">
        <v>102</v>
      </c>
      <c r="F1171" s="1">
        <v>45603</v>
      </c>
      <c r="G1171" t="s">
        <v>119</v>
      </c>
      <c r="H1171" t="s">
        <v>3549</v>
      </c>
      <c r="I1171" s="7">
        <v>15</v>
      </c>
      <c r="J1171" s="7">
        <v>2529.58</v>
      </c>
    </row>
    <row r="1172" spans="1:10">
      <c r="A1172" t="s">
        <v>3550</v>
      </c>
      <c r="B1172" t="s">
        <v>3551</v>
      </c>
      <c r="C1172" t="s">
        <v>68</v>
      </c>
      <c r="D1172" t="s">
        <v>1084</v>
      </c>
      <c r="E1172" t="s">
        <v>102</v>
      </c>
      <c r="F1172" s="1">
        <v>45082</v>
      </c>
      <c r="G1172" t="s">
        <v>125</v>
      </c>
      <c r="H1172" t="s">
        <v>108</v>
      </c>
      <c r="I1172" s="7">
        <v>44</v>
      </c>
      <c r="J1172" s="7">
        <v>4419.09</v>
      </c>
    </row>
    <row r="1173" spans="1:10">
      <c r="A1173" t="s">
        <v>3552</v>
      </c>
      <c r="B1173" t="s">
        <v>3553</v>
      </c>
      <c r="C1173" t="s">
        <v>80</v>
      </c>
      <c r="D1173" t="s">
        <v>572</v>
      </c>
      <c r="E1173" t="s">
        <v>90</v>
      </c>
      <c r="F1173" t="s">
        <v>2448</v>
      </c>
      <c r="G1173" t="s">
        <v>64</v>
      </c>
      <c r="H1173" t="s">
        <v>188</v>
      </c>
      <c r="I1173" s="7">
        <v>8</v>
      </c>
      <c r="J1173" s="7">
        <v>2176.61</v>
      </c>
    </row>
    <row r="1174" spans="1:10">
      <c r="A1174" t="s">
        <v>3554</v>
      </c>
      <c r="B1174" t="s">
        <v>3555</v>
      </c>
      <c r="C1174" t="s">
        <v>68</v>
      </c>
      <c r="D1174" t="s">
        <v>337</v>
      </c>
      <c r="E1174" t="s">
        <v>63</v>
      </c>
      <c r="F1174" s="1">
        <v>45080</v>
      </c>
      <c r="G1174" t="s">
        <v>178</v>
      </c>
      <c r="H1174" t="s">
        <v>144</v>
      </c>
      <c r="I1174" s="7">
        <v>22</v>
      </c>
      <c r="J1174" s="7">
        <v>2354.06</v>
      </c>
    </row>
    <row r="1175" spans="1:10">
      <c r="A1175" t="s">
        <v>3556</v>
      </c>
      <c r="B1175" t="s">
        <v>3557</v>
      </c>
      <c r="C1175" t="s">
        <v>61</v>
      </c>
      <c r="D1175" t="s">
        <v>62</v>
      </c>
      <c r="E1175" t="s">
        <v>63</v>
      </c>
      <c r="F1175" t="s">
        <v>3558</v>
      </c>
      <c r="G1175" t="s">
        <v>134</v>
      </c>
      <c r="H1175" t="s">
        <v>2186</v>
      </c>
      <c r="I1175" s="7">
        <v>-5</v>
      </c>
      <c r="J1175" s="7">
        <v>4482.29</v>
      </c>
    </row>
    <row r="1176" spans="1:10">
      <c r="A1176" t="s">
        <v>3559</v>
      </c>
      <c r="B1176" t="s">
        <v>3560</v>
      </c>
      <c r="C1176" t="s">
        <v>61</v>
      </c>
      <c r="D1176" t="s">
        <v>342</v>
      </c>
      <c r="E1176" t="s">
        <v>102</v>
      </c>
      <c r="F1176" s="1">
        <v>45655</v>
      </c>
      <c r="G1176" t="s">
        <v>236</v>
      </c>
      <c r="H1176" t="s">
        <v>3561</v>
      </c>
      <c r="I1176" s="7">
        <v>-1</v>
      </c>
      <c r="J1176" s="7">
        <v>1091.5999999999999</v>
      </c>
    </row>
    <row r="1177" spans="1:10">
      <c r="A1177" t="s">
        <v>3562</v>
      </c>
      <c r="B1177" t="s">
        <v>3563</v>
      </c>
      <c r="C1177" t="s">
        <v>75</v>
      </c>
      <c r="D1177" t="s">
        <v>457</v>
      </c>
      <c r="E1177" t="s">
        <v>102</v>
      </c>
      <c r="F1177" s="1">
        <v>45167</v>
      </c>
      <c r="G1177" t="s">
        <v>125</v>
      </c>
      <c r="H1177" t="s">
        <v>287</v>
      </c>
      <c r="I1177" s="7">
        <v>26</v>
      </c>
      <c r="J1177" s="7">
        <v>4014.42</v>
      </c>
    </row>
    <row r="1178" spans="1:10">
      <c r="A1178" t="s">
        <v>3564</v>
      </c>
      <c r="B1178" t="s">
        <v>3565</v>
      </c>
      <c r="C1178" t="s">
        <v>61</v>
      </c>
      <c r="D1178" t="s">
        <v>1214</v>
      </c>
      <c r="E1178" t="s">
        <v>90</v>
      </c>
      <c r="F1178" s="2">
        <v>45555</v>
      </c>
      <c r="G1178" t="s">
        <v>213</v>
      </c>
      <c r="H1178" t="s">
        <v>3566</v>
      </c>
      <c r="I1178" s="7" t="s">
        <v>1383</v>
      </c>
      <c r="J1178" s="7">
        <v>3339.21</v>
      </c>
    </row>
    <row r="1179" spans="1:10">
      <c r="A1179" t="s">
        <v>3567</v>
      </c>
      <c r="B1179" t="s">
        <v>3568</v>
      </c>
      <c r="C1179" t="s">
        <v>61</v>
      </c>
      <c r="D1179" t="s">
        <v>404</v>
      </c>
      <c r="E1179" t="s">
        <v>102</v>
      </c>
      <c r="F1179" t="s">
        <v>3329</v>
      </c>
      <c r="G1179" t="s">
        <v>436</v>
      </c>
      <c r="H1179" t="s">
        <v>3569</v>
      </c>
      <c r="I1179" s="7">
        <v>29</v>
      </c>
      <c r="J1179" s="7">
        <v>1161.1400000000001</v>
      </c>
    </row>
    <row r="1180" spans="1:10">
      <c r="A1180" t="s">
        <v>3570</v>
      </c>
      <c r="B1180" t="s">
        <v>3571</v>
      </c>
      <c r="C1180" t="s">
        <v>68</v>
      </c>
      <c r="D1180" t="s">
        <v>235</v>
      </c>
      <c r="E1180" t="s">
        <v>102</v>
      </c>
      <c r="F1180" s="1">
        <v>45184</v>
      </c>
      <c r="G1180" t="s">
        <v>193</v>
      </c>
      <c r="H1180" t="s">
        <v>3572</v>
      </c>
      <c r="I1180" s="7">
        <v>19</v>
      </c>
      <c r="J1180" s="7">
        <v>3991.71</v>
      </c>
    </row>
    <row r="1181" spans="1:10">
      <c r="A1181" t="s">
        <v>3573</v>
      </c>
      <c r="B1181" t="s">
        <v>3574</v>
      </c>
      <c r="C1181" t="s">
        <v>68</v>
      </c>
      <c r="D1181" t="s">
        <v>177</v>
      </c>
      <c r="E1181" t="s">
        <v>63</v>
      </c>
      <c r="F1181" t="s">
        <v>3575</v>
      </c>
      <c r="G1181" t="s">
        <v>728</v>
      </c>
      <c r="H1181" t="s">
        <v>2186</v>
      </c>
      <c r="I1181" s="7">
        <v>6</v>
      </c>
      <c r="J1181" s="7">
        <v>3062.38</v>
      </c>
    </row>
    <row r="1182" spans="1:10">
      <c r="A1182" t="s">
        <v>3576</v>
      </c>
      <c r="B1182" t="s">
        <v>3577</v>
      </c>
      <c r="C1182" t="s">
        <v>68</v>
      </c>
      <c r="D1182" t="s">
        <v>311</v>
      </c>
      <c r="E1182" t="s">
        <v>63</v>
      </c>
      <c r="F1182" t="s">
        <v>3578</v>
      </c>
      <c r="G1182" t="s">
        <v>259</v>
      </c>
      <c r="H1182" t="s">
        <v>2362</v>
      </c>
      <c r="I1182" s="7">
        <v>21</v>
      </c>
      <c r="J1182" s="7">
        <v>1918.11</v>
      </c>
    </row>
    <row r="1183" spans="1:10">
      <c r="A1183" t="s">
        <v>3579</v>
      </c>
      <c r="B1183" t="s">
        <v>3580</v>
      </c>
      <c r="C1183" t="s">
        <v>122</v>
      </c>
      <c r="D1183" t="s">
        <v>279</v>
      </c>
      <c r="E1183" t="s">
        <v>102</v>
      </c>
      <c r="F1183" s="1">
        <v>44954</v>
      </c>
      <c r="G1183" t="s">
        <v>411</v>
      </c>
      <c r="H1183" t="s">
        <v>3581</v>
      </c>
      <c r="I1183" s="7">
        <v>-4</v>
      </c>
      <c r="J1183" s="7">
        <v>3682.65</v>
      </c>
    </row>
    <row r="1184" spans="1:10">
      <c r="A1184" t="s">
        <v>3582</v>
      </c>
      <c r="B1184" t="s">
        <v>3583</v>
      </c>
      <c r="C1184" t="s">
        <v>80</v>
      </c>
      <c r="D1184" t="s">
        <v>222</v>
      </c>
      <c r="E1184" t="s">
        <v>102</v>
      </c>
      <c r="F1184" s="1">
        <v>45430</v>
      </c>
      <c r="G1184" t="s">
        <v>236</v>
      </c>
      <c r="H1184" t="s">
        <v>3584</v>
      </c>
      <c r="I1184" s="7">
        <v>40</v>
      </c>
      <c r="J1184" s="7">
        <v>3449.57</v>
      </c>
    </row>
    <row r="1185" spans="1:10">
      <c r="A1185" t="s">
        <v>3585</v>
      </c>
      <c r="B1185" t="s">
        <v>3586</v>
      </c>
      <c r="C1185" t="s">
        <v>68</v>
      </c>
      <c r="D1185" t="s">
        <v>404</v>
      </c>
      <c r="E1185" t="s">
        <v>102</v>
      </c>
      <c r="F1185" s="2">
        <v>45549</v>
      </c>
      <c r="G1185" t="s">
        <v>97</v>
      </c>
      <c r="H1185">
        <v>3</v>
      </c>
      <c r="I1185" s="7">
        <v>12</v>
      </c>
      <c r="J1185" s="7">
        <v>1945.41</v>
      </c>
    </row>
    <row r="1186" spans="1:10">
      <c r="A1186" t="s">
        <v>3587</v>
      </c>
      <c r="B1186" t="s">
        <v>3588</v>
      </c>
      <c r="C1186" t="s">
        <v>75</v>
      </c>
      <c r="D1186" t="s">
        <v>222</v>
      </c>
      <c r="E1186" t="s">
        <v>102</v>
      </c>
      <c r="F1186" t="s">
        <v>3589</v>
      </c>
      <c r="G1186" t="s">
        <v>236</v>
      </c>
      <c r="H1186" t="s">
        <v>3285</v>
      </c>
      <c r="I1186" s="7">
        <v>50</v>
      </c>
      <c r="J1186" s="7">
        <v>1450.13</v>
      </c>
    </row>
    <row r="1187" spans="1:10">
      <c r="A1187" t="s">
        <v>3590</v>
      </c>
      <c r="B1187" t="s">
        <v>3591</v>
      </c>
      <c r="C1187" t="s">
        <v>61</v>
      </c>
      <c r="D1187" t="s">
        <v>585</v>
      </c>
      <c r="E1187" t="s">
        <v>63</v>
      </c>
      <c r="F1187" s="1">
        <v>45295</v>
      </c>
      <c r="G1187" t="s">
        <v>143</v>
      </c>
      <c r="H1187" t="s">
        <v>3592</v>
      </c>
      <c r="I1187" s="7" t="s">
        <v>1623</v>
      </c>
      <c r="J1187" s="7">
        <v>4776.2299999999996</v>
      </c>
    </row>
    <row r="1188" spans="1:10">
      <c r="A1188" t="s">
        <v>3593</v>
      </c>
      <c r="B1188" t="s">
        <v>3594</v>
      </c>
      <c r="C1188" t="s">
        <v>61</v>
      </c>
      <c r="D1188" t="s">
        <v>1214</v>
      </c>
      <c r="E1188" t="s">
        <v>70</v>
      </c>
      <c r="F1188" s="1">
        <v>45007</v>
      </c>
      <c r="G1188" t="s">
        <v>178</v>
      </c>
      <c r="H1188">
        <v>22</v>
      </c>
      <c r="I1188" s="7" t="s">
        <v>232</v>
      </c>
      <c r="J1188" s="7">
        <v>2602.46</v>
      </c>
    </row>
    <row r="1189" spans="1:10">
      <c r="A1189" t="s">
        <v>3595</v>
      </c>
      <c r="B1189" t="s">
        <v>3596</v>
      </c>
      <c r="C1189" t="s">
        <v>122</v>
      </c>
      <c r="D1189" t="s">
        <v>147</v>
      </c>
      <c r="E1189" t="s">
        <v>102</v>
      </c>
      <c r="F1189" s="2">
        <v>44985</v>
      </c>
      <c r="G1189" t="s">
        <v>82</v>
      </c>
      <c r="H1189">
        <v>40.5</v>
      </c>
      <c r="I1189" s="7">
        <v>13</v>
      </c>
      <c r="J1189" s="7">
        <v>4906.8999999999996</v>
      </c>
    </row>
    <row r="1190" spans="1:10">
      <c r="A1190" t="s">
        <v>3597</v>
      </c>
      <c r="B1190" t="s">
        <v>3598</v>
      </c>
      <c r="C1190" t="s">
        <v>122</v>
      </c>
      <c r="D1190" t="s">
        <v>374</v>
      </c>
      <c r="E1190" t="s">
        <v>90</v>
      </c>
      <c r="F1190" s="2">
        <v>45225</v>
      </c>
      <c r="G1190" t="s">
        <v>92</v>
      </c>
      <c r="H1190" t="s">
        <v>1412</v>
      </c>
      <c r="I1190" s="7">
        <v>34</v>
      </c>
      <c r="J1190" s="7">
        <v>4603.28</v>
      </c>
    </row>
    <row r="1191" spans="1:10">
      <c r="A1191" t="s">
        <v>3599</v>
      </c>
      <c r="B1191" t="s">
        <v>3600</v>
      </c>
      <c r="C1191" t="s">
        <v>122</v>
      </c>
      <c r="D1191" t="s">
        <v>1165</v>
      </c>
      <c r="E1191" t="s">
        <v>90</v>
      </c>
      <c r="F1191" s="2">
        <v>45376</v>
      </c>
      <c r="G1191" t="s">
        <v>125</v>
      </c>
      <c r="H1191">
        <v>29</v>
      </c>
      <c r="I1191" s="7">
        <v>23</v>
      </c>
      <c r="J1191" s="7">
        <v>1162.46</v>
      </c>
    </row>
    <row r="1192" spans="1:10">
      <c r="A1192" t="s">
        <v>3601</v>
      </c>
      <c r="B1192" t="s">
        <v>3602</v>
      </c>
      <c r="C1192" t="s">
        <v>80</v>
      </c>
      <c r="D1192" t="s">
        <v>454</v>
      </c>
      <c r="E1192" t="s">
        <v>90</v>
      </c>
      <c r="F1192" t="s">
        <v>3603</v>
      </c>
      <c r="G1192" t="s">
        <v>187</v>
      </c>
      <c r="H1192" t="s">
        <v>3321</v>
      </c>
      <c r="I1192" s="7" t="s">
        <v>573</v>
      </c>
      <c r="J1192" s="7">
        <v>3192.03</v>
      </c>
    </row>
    <row r="1193" spans="1:10">
      <c r="A1193" t="s">
        <v>3604</v>
      </c>
      <c r="B1193" t="s">
        <v>3605</v>
      </c>
      <c r="C1193" t="s">
        <v>75</v>
      </c>
      <c r="D1193" t="s">
        <v>235</v>
      </c>
      <c r="E1193" t="s">
        <v>90</v>
      </c>
      <c r="F1193" t="s">
        <v>3606</v>
      </c>
      <c r="G1193" t="s">
        <v>119</v>
      </c>
      <c r="H1193">
        <v>25</v>
      </c>
      <c r="I1193" s="7">
        <v>11</v>
      </c>
      <c r="J1193" s="7">
        <v>3749.8</v>
      </c>
    </row>
    <row r="1194" spans="1:10">
      <c r="A1194" t="s">
        <v>3607</v>
      </c>
      <c r="B1194" t="s">
        <v>3608</v>
      </c>
      <c r="C1194" t="s">
        <v>68</v>
      </c>
      <c r="D1194" t="s">
        <v>352</v>
      </c>
      <c r="E1194" t="s">
        <v>63</v>
      </c>
      <c r="F1194" s="1">
        <v>45378</v>
      </c>
      <c r="G1194" t="s">
        <v>143</v>
      </c>
      <c r="H1194">
        <v>69</v>
      </c>
      <c r="I1194" s="7">
        <v>22</v>
      </c>
      <c r="J1194" s="7">
        <v>4752.1899999999996</v>
      </c>
    </row>
    <row r="1195" spans="1:10">
      <c r="A1195" t="s">
        <v>3609</v>
      </c>
      <c r="B1195" t="s">
        <v>3610</v>
      </c>
      <c r="C1195" t="s">
        <v>61</v>
      </c>
      <c r="D1195" t="s">
        <v>671</v>
      </c>
      <c r="E1195" t="s">
        <v>63</v>
      </c>
      <c r="F1195" s="1">
        <v>45313</v>
      </c>
      <c r="G1195" t="s">
        <v>134</v>
      </c>
      <c r="H1195" t="s">
        <v>3611</v>
      </c>
      <c r="I1195" s="7">
        <v>5</v>
      </c>
      <c r="J1195" s="7">
        <v>3079.83</v>
      </c>
    </row>
    <row r="1196" spans="1:10">
      <c r="A1196" t="s">
        <v>3612</v>
      </c>
      <c r="B1196" t="s">
        <v>3613</v>
      </c>
      <c r="C1196" t="s">
        <v>61</v>
      </c>
      <c r="D1196" t="s">
        <v>322</v>
      </c>
      <c r="E1196" t="s">
        <v>63</v>
      </c>
      <c r="F1196" t="s">
        <v>3614</v>
      </c>
      <c r="G1196" t="s">
        <v>125</v>
      </c>
      <c r="H1196" t="s">
        <v>3615</v>
      </c>
      <c r="I1196" s="7">
        <v>40</v>
      </c>
      <c r="J1196" s="7">
        <v>4650.2299999999996</v>
      </c>
    </row>
    <row r="1197" spans="1:10">
      <c r="A1197" t="s">
        <v>3616</v>
      </c>
      <c r="B1197" t="s">
        <v>3617</v>
      </c>
      <c r="C1197" t="s">
        <v>122</v>
      </c>
      <c r="D1197" t="s">
        <v>85</v>
      </c>
      <c r="E1197" t="s">
        <v>70</v>
      </c>
      <c r="F1197" s="2">
        <v>45547</v>
      </c>
      <c r="G1197" t="s">
        <v>113</v>
      </c>
      <c r="H1197" t="s">
        <v>3618</v>
      </c>
      <c r="I1197" s="7">
        <v>49</v>
      </c>
      <c r="J1197" s="7">
        <v>3639.78</v>
      </c>
    </row>
    <row r="1198" spans="1:10">
      <c r="A1198" t="s">
        <v>3619</v>
      </c>
      <c r="B1198" t="s">
        <v>3620</v>
      </c>
      <c r="C1198" t="s">
        <v>75</v>
      </c>
      <c r="D1198" t="s">
        <v>1165</v>
      </c>
      <c r="E1198" t="s">
        <v>70</v>
      </c>
      <c r="F1198" s="1">
        <v>44947</v>
      </c>
      <c r="G1198" t="s">
        <v>64</v>
      </c>
      <c r="H1198" t="s">
        <v>72</v>
      </c>
      <c r="I1198" s="7">
        <v>27</v>
      </c>
      <c r="J1198" s="7">
        <v>4793.28</v>
      </c>
    </row>
    <row r="1199" spans="1:10">
      <c r="A1199" t="s">
        <v>3621</v>
      </c>
      <c r="B1199" t="s">
        <v>3622</v>
      </c>
      <c r="C1199" t="s">
        <v>75</v>
      </c>
      <c r="D1199" t="s">
        <v>1009</v>
      </c>
      <c r="E1199" t="s">
        <v>102</v>
      </c>
      <c r="F1199" s="1">
        <v>45361</v>
      </c>
      <c r="G1199" t="s">
        <v>77</v>
      </c>
      <c r="H1199">
        <v>61</v>
      </c>
      <c r="I1199" s="7" t="s">
        <v>3298</v>
      </c>
      <c r="J1199" s="7">
        <v>4615.12</v>
      </c>
    </row>
    <row r="1200" spans="1:10">
      <c r="A1200" t="s">
        <v>3623</v>
      </c>
      <c r="B1200" t="s">
        <v>3624</v>
      </c>
      <c r="C1200" t="s">
        <v>80</v>
      </c>
      <c r="D1200" t="s">
        <v>1165</v>
      </c>
      <c r="E1200" t="s">
        <v>90</v>
      </c>
      <c r="F1200" s="1">
        <v>44936</v>
      </c>
      <c r="G1200" t="s">
        <v>143</v>
      </c>
      <c r="H1200" t="s">
        <v>3625</v>
      </c>
      <c r="I1200" s="7">
        <v>21</v>
      </c>
      <c r="J1200" s="7">
        <v>1822.82</v>
      </c>
    </row>
    <row r="1201" spans="1:10">
      <c r="A1201" t="s">
        <v>3626</v>
      </c>
      <c r="B1201" t="s">
        <v>3627</v>
      </c>
      <c r="C1201" t="s">
        <v>61</v>
      </c>
      <c r="D1201" t="s">
        <v>271</v>
      </c>
      <c r="E1201" t="s">
        <v>90</v>
      </c>
      <c r="F1201" t="s">
        <v>563</v>
      </c>
      <c r="G1201" t="s">
        <v>187</v>
      </c>
      <c r="H1201" t="s">
        <v>223</v>
      </c>
      <c r="I1201" s="7">
        <v>41</v>
      </c>
      <c r="J1201" s="7">
        <v>3583.83</v>
      </c>
    </row>
    <row r="1202" spans="1:10">
      <c r="A1202" t="s">
        <v>3628</v>
      </c>
      <c r="B1202" t="s">
        <v>3629</v>
      </c>
      <c r="C1202" t="s">
        <v>75</v>
      </c>
      <c r="D1202" t="s">
        <v>538</v>
      </c>
      <c r="E1202" t="s">
        <v>70</v>
      </c>
      <c r="F1202" s="1">
        <v>45200</v>
      </c>
      <c r="G1202" t="s">
        <v>728</v>
      </c>
      <c r="H1202" t="s">
        <v>3630</v>
      </c>
      <c r="I1202" s="7">
        <v>8</v>
      </c>
      <c r="J1202" s="7">
        <v>4444.96</v>
      </c>
    </row>
    <row r="1203" spans="1:10">
      <c r="A1203" t="s">
        <v>3631</v>
      </c>
      <c r="B1203" t="s">
        <v>3632</v>
      </c>
      <c r="C1203" t="s">
        <v>61</v>
      </c>
      <c r="D1203" t="s">
        <v>662</v>
      </c>
      <c r="E1203" t="s">
        <v>102</v>
      </c>
      <c r="F1203" s="2">
        <v>45071</v>
      </c>
      <c r="G1203" t="s">
        <v>97</v>
      </c>
      <c r="H1203">
        <v>35</v>
      </c>
      <c r="I1203" s="7">
        <v>23</v>
      </c>
      <c r="J1203" s="7">
        <v>3979.67</v>
      </c>
    </row>
    <row r="1204" spans="1:10">
      <c r="A1204" t="s">
        <v>3633</v>
      </c>
      <c r="B1204" t="s">
        <v>3634</v>
      </c>
      <c r="C1204" t="s">
        <v>80</v>
      </c>
      <c r="D1204" t="s">
        <v>1149</v>
      </c>
      <c r="E1204" t="s">
        <v>102</v>
      </c>
      <c r="F1204" t="s">
        <v>3635</v>
      </c>
      <c r="G1204" t="s">
        <v>250</v>
      </c>
      <c r="H1204" t="s">
        <v>3636</v>
      </c>
      <c r="I1204" s="7">
        <v>47</v>
      </c>
      <c r="J1204" s="7">
        <v>3051.84</v>
      </c>
    </row>
    <row r="1205" spans="1:10">
      <c r="A1205" t="s">
        <v>3637</v>
      </c>
      <c r="B1205" t="s">
        <v>3638</v>
      </c>
      <c r="C1205" t="s">
        <v>122</v>
      </c>
      <c r="D1205" t="s">
        <v>477</v>
      </c>
      <c r="E1205" t="s">
        <v>102</v>
      </c>
      <c r="F1205" t="s">
        <v>3639</v>
      </c>
      <c r="G1205" t="s">
        <v>166</v>
      </c>
      <c r="H1205">
        <v>68.5</v>
      </c>
      <c r="I1205" s="7">
        <v>33</v>
      </c>
      <c r="J1205" s="7">
        <v>2949.87</v>
      </c>
    </row>
    <row r="1206" spans="1:10">
      <c r="A1206" t="s">
        <v>3640</v>
      </c>
      <c r="B1206" t="s">
        <v>3641</v>
      </c>
      <c r="C1206" t="s">
        <v>122</v>
      </c>
      <c r="D1206" t="s">
        <v>792</v>
      </c>
      <c r="E1206" t="s">
        <v>70</v>
      </c>
      <c r="F1206" s="1">
        <v>45201</v>
      </c>
      <c r="G1206" t="s">
        <v>314</v>
      </c>
      <c r="H1206" t="s">
        <v>3642</v>
      </c>
      <c r="I1206" s="7">
        <v>46</v>
      </c>
      <c r="J1206" s="7">
        <v>4191.71</v>
      </c>
    </row>
    <row r="1207" spans="1:10">
      <c r="A1207" t="s">
        <v>3643</v>
      </c>
      <c r="B1207" t="s">
        <v>3644</v>
      </c>
      <c r="C1207" t="s">
        <v>75</v>
      </c>
      <c r="D1207" t="s">
        <v>393</v>
      </c>
      <c r="E1207" t="s">
        <v>70</v>
      </c>
      <c r="F1207" t="s">
        <v>3645</v>
      </c>
      <c r="G1207" t="s">
        <v>77</v>
      </c>
      <c r="H1207" t="s">
        <v>857</v>
      </c>
      <c r="I1207" s="7">
        <v>2</v>
      </c>
      <c r="J1207" s="7">
        <v>2665.38</v>
      </c>
    </row>
    <row r="1208" spans="1:10">
      <c r="A1208" t="s">
        <v>3646</v>
      </c>
      <c r="B1208" t="s">
        <v>3647</v>
      </c>
      <c r="C1208" t="s">
        <v>68</v>
      </c>
      <c r="D1208" t="s">
        <v>311</v>
      </c>
      <c r="E1208" t="s">
        <v>63</v>
      </c>
      <c r="F1208" s="1">
        <v>44979</v>
      </c>
      <c r="G1208" t="s">
        <v>182</v>
      </c>
      <c r="H1208" t="s">
        <v>1018</v>
      </c>
      <c r="I1208" s="7">
        <v>15</v>
      </c>
      <c r="J1208" s="7">
        <v>3929.99</v>
      </c>
    </row>
    <row r="1209" spans="1:10">
      <c r="A1209" t="s">
        <v>3648</v>
      </c>
      <c r="B1209" t="s">
        <v>3649</v>
      </c>
      <c r="C1209" t="s">
        <v>68</v>
      </c>
      <c r="D1209" t="s">
        <v>572</v>
      </c>
      <c r="E1209" t="s">
        <v>90</v>
      </c>
      <c r="F1209" t="s">
        <v>3650</v>
      </c>
      <c r="G1209" t="s">
        <v>153</v>
      </c>
      <c r="H1209" t="s">
        <v>194</v>
      </c>
      <c r="I1209" s="7">
        <v>50</v>
      </c>
      <c r="J1209" s="7">
        <v>4436.05</v>
      </c>
    </row>
    <row r="1210" spans="1:10">
      <c r="A1210" t="s">
        <v>3651</v>
      </c>
      <c r="B1210" t="s">
        <v>3652</v>
      </c>
      <c r="C1210" t="s">
        <v>75</v>
      </c>
      <c r="D1210" t="s">
        <v>81</v>
      </c>
      <c r="E1210" t="s">
        <v>70</v>
      </c>
      <c r="F1210" s="1">
        <v>44946</v>
      </c>
      <c r="G1210" t="s">
        <v>236</v>
      </c>
      <c r="H1210">
        <v>12</v>
      </c>
      <c r="I1210" s="7">
        <v>19</v>
      </c>
      <c r="J1210" s="7">
        <v>4807.0600000000004</v>
      </c>
    </row>
    <row r="1211" spans="1:10">
      <c r="A1211" t="s">
        <v>3653</v>
      </c>
      <c r="B1211" t="s">
        <v>3654</v>
      </c>
      <c r="C1211" t="s">
        <v>61</v>
      </c>
      <c r="D1211" t="s">
        <v>117</v>
      </c>
      <c r="E1211" t="s">
        <v>90</v>
      </c>
      <c r="F1211" t="s">
        <v>3655</v>
      </c>
      <c r="G1211" t="s">
        <v>113</v>
      </c>
      <c r="H1211" t="s">
        <v>1742</v>
      </c>
      <c r="I1211" s="7">
        <v>46</v>
      </c>
      <c r="J1211" s="7">
        <v>4815.37</v>
      </c>
    </row>
    <row r="1212" spans="1:10">
      <c r="A1212" t="s">
        <v>3656</v>
      </c>
      <c r="B1212" t="s">
        <v>3657</v>
      </c>
      <c r="C1212" t="s">
        <v>68</v>
      </c>
      <c r="D1212" t="s">
        <v>346</v>
      </c>
      <c r="E1212" t="s">
        <v>70</v>
      </c>
      <c r="F1212" s="2">
        <v>45127</v>
      </c>
      <c r="G1212" t="s">
        <v>82</v>
      </c>
      <c r="H1212" t="s">
        <v>2433</v>
      </c>
      <c r="I1212" s="7">
        <v>35</v>
      </c>
      <c r="J1212" s="7">
        <v>2189.75</v>
      </c>
    </row>
    <row r="1213" spans="1:10">
      <c r="A1213" t="s">
        <v>3658</v>
      </c>
      <c r="B1213" t="s">
        <v>3659</v>
      </c>
      <c r="C1213" t="s">
        <v>68</v>
      </c>
      <c r="D1213" t="s">
        <v>633</v>
      </c>
      <c r="E1213" t="s">
        <v>90</v>
      </c>
      <c r="F1213" t="s">
        <v>3660</v>
      </c>
      <c r="G1213" t="s">
        <v>71</v>
      </c>
      <c r="H1213">
        <v>34</v>
      </c>
      <c r="I1213" s="7">
        <v>6</v>
      </c>
      <c r="J1213" s="7">
        <v>4393.16</v>
      </c>
    </row>
    <row r="1214" spans="1:10">
      <c r="A1214" t="s">
        <v>3661</v>
      </c>
      <c r="B1214" t="s">
        <v>3662</v>
      </c>
      <c r="C1214" t="s">
        <v>68</v>
      </c>
      <c r="D1214" t="s">
        <v>231</v>
      </c>
      <c r="E1214" t="s">
        <v>63</v>
      </c>
      <c r="F1214" t="s">
        <v>3663</v>
      </c>
      <c r="G1214" t="s">
        <v>107</v>
      </c>
      <c r="H1214">
        <v>39.1</v>
      </c>
      <c r="I1214" s="7">
        <v>24</v>
      </c>
      <c r="J1214" s="7">
        <v>1829.79</v>
      </c>
    </row>
    <row r="1215" spans="1:10">
      <c r="A1215" t="s">
        <v>3664</v>
      </c>
      <c r="B1215" t="s">
        <v>3665</v>
      </c>
      <c r="C1215" t="s">
        <v>75</v>
      </c>
      <c r="D1215" t="s">
        <v>296</v>
      </c>
      <c r="E1215" t="s">
        <v>90</v>
      </c>
      <c r="F1215" s="1">
        <v>44988</v>
      </c>
      <c r="G1215" t="s">
        <v>64</v>
      </c>
      <c r="H1215">
        <v>11</v>
      </c>
      <c r="I1215" s="7">
        <v>5</v>
      </c>
      <c r="J1215" s="7">
        <v>3387.42</v>
      </c>
    </row>
    <row r="1216" spans="1:10">
      <c r="A1216" t="s">
        <v>3666</v>
      </c>
      <c r="B1216" t="s">
        <v>3667</v>
      </c>
      <c r="C1216" t="s">
        <v>122</v>
      </c>
      <c r="D1216" t="s">
        <v>283</v>
      </c>
      <c r="E1216" t="s">
        <v>70</v>
      </c>
      <c r="F1216" t="s">
        <v>3668</v>
      </c>
      <c r="G1216" t="s">
        <v>103</v>
      </c>
      <c r="H1216" t="s">
        <v>474</v>
      </c>
      <c r="I1216" s="7">
        <v>2</v>
      </c>
      <c r="J1216" s="7">
        <v>2766.53</v>
      </c>
    </row>
    <row r="1217" spans="1:10">
      <c r="A1217" t="s">
        <v>3669</v>
      </c>
      <c r="B1217" t="s">
        <v>3670</v>
      </c>
      <c r="C1217" t="s">
        <v>75</v>
      </c>
      <c r="D1217" t="s">
        <v>792</v>
      </c>
      <c r="E1217" t="s">
        <v>70</v>
      </c>
      <c r="F1217" s="1">
        <v>45368</v>
      </c>
      <c r="G1217" t="s">
        <v>113</v>
      </c>
      <c r="H1217" t="s">
        <v>3671</v>
      </c>
      <c r="I1217" s="7">
        <v>43</v>
      </c>
      <c r="J1217" s="7">
        <v>3890.59</v>
      </c>
    </row>
    <row r="1218" spans="1:10">
      <c r="A1218" t="s">
        <v>3672</v>
      </c>
      <c r="B1218" t="s">
        <v>3673</v>
      </c>
      <c r="C1218" t="s">
        <v>122</v>
      </c>
      <c r="D1218" t="s">
        <v>538</v>
      </c>
      <c r="E1218" t="s">
        <v>63</v>
      </c>
      <c r="F1218" s="1">
        <v>44976</v>
      </c>
      <c r="G1218" t="s">
        <v>77</v>
      </c>
      <c r="H1218">
        <v>15.3</v>
      </c>
      <c r="I1218" s="7">
        <v>45</v>
      </c>
      <c r="J1218" s="7">
        <v>1024.5899999999999</v>
      </c>
    </row>
    <row r="1219" spans="1:10">
      <c r="A1219" t="s">
        <v>3674</v>
      </c>
      <c r="B1219" t="s">
        <v>3675</v>
      </c>
      <c r="C1219" t="s">
        <v>75</v>
      </c>
      <c r="D1219" t="s">
        <v>1084</v>
      </c>
      <c r="E1219" t="s">
        <v>70</v>
      </c>
      <c r="F1219" s="2">
        <v>45356</v>
      </c>
      <c r="G1219" t="s">
        <v>82</v>
      </c>
      <c r="H1219">
        <v>36.9</v>
      </c>
      <c r="I1219" s="7">
        <v>17</v>
      </c>
      <c r="J1219" s="7">
        <v>1253.08</v>
      </c>
    </row>
    <row r="1220" spans="1:10">
      <c r="A1220" t="s">
        <v>3676</v>
      </c>
      <c r="B1220" t="s">
        <v>3677</v>
      </c>
      <c r="C1220" t="s">
        <v>75</v>
      </c>
      <c r="D1220" t="s">
        <v>76</v>
      </c>
      <c r="E1220" t="s">
        <v>63</v>
      </c>
      <c r="F1220" t="s">
        <v>3678</v>
      </c>
      <c r="G1220" t="s">
        <v>64</v>
      </c>
      <c r="H1220" t="s">
        <v>3679</v>
      </c>
      <c r="I1220" s="7">
        <v>21</v>
      </c>
      <c r="J1220" s="7">
        <v>4704.99</v>
      </c>
    </row>
    <row r="1221" spans="1:10">
      <c r="A1221" t="s">
        <v>3680</v>
      </c>
      <c r="B1221" t="s">
        <v>3681</v>
      </c>
      <c r="C1221" t="s">
        <v>61</v>
      </c>
      <c r="D1221" t="s">
        <v>622</v>
      </c>
      <c r="E1221" t="s">
        <v>102</v>
      </c>
      <c r="F1221" s="1">
        <v>45162</v>
      </c>
      <c r="G1221" t="s">
        <v>178</v>
      </c>
      <c r="H1221" t="s">
        <v>470</v>
      </c>
      <c r="I1221" s="7">
        <v>13</v>
      </c>
      <c r="J1221" s="7">
        <v>1781.53</v>
      </c>
    </row>
    <row r="1222" spans="1:10">
      <c r="A1222" t="s">
        <v>3682</v>
      </c>
      <c r="B1222" t="s">
        <v>3683</v>
      </c>
      <c r="C1222" t="s">
        <v>75</v>
      </c>
      <c r="D1222" t="s">
        <v>374</v>
      </c>
      <c r="E1222" t="s">
        <v>90</v>
      </c>
      <c r="F1222" s="2">
        <v>45461</v>
      </c>
      <c r="G1222" t="s">
        <v>728</v>
      </c>
      <c r="H1222" t="s">
        <v>3684</v>
      </c>
      <c r="I1222" s="7">
        <v>47</v>
      </c>
      <c r="J1222" s="7">
        <v>3534.45</v>
      </c>
    </row>
    <row r="1223" spans="1:10">
      <c r="A1223" t="s">
        <v>3685</v>
      </c>
      <c r="B1223" t="s">
        <v>3686</v>
      </c>
      <c r="C1223" t="s">
        <v>122</v>
      </c>
      <c r="D1223" t="s">
        <v>231</v>
      </c>
      <c r="E1223" t="s">
        <v>90</v>
      </c>
      <c r="F1223" s="1">
        <v>45491</v>
      </c>
      <c r="G1223" t="s">
        <v>103</v>
      </c>
      <c r="H1223">
        <v>21</v>
      </c>
      <c r="I1223" s="7">
        <v>25</v>
      </c>
      <c r="J1223" s="7">
        <v>2971.47</v>
      </c>
    </row>
    <row r="1224" spans="1:10">
      <c r="A1224" t="s">
        <v>3687</v>
      </c>
      <c r="B1224" t="s">
        <v>3688</v>
      </c>
      <c r="C1224" t="s">
        <v>122</v>
      </c>
      <c r="D1224" t="s">
        <v>254</v>
      </c>
      <c r="E1224" t="s">
        <v>63</v>
      </c>
      <c r="F1224" t="s">
        <v>3689</v>
      </c>
      <c r="G1224" t="s">
        <v>178</v>
      </c>
      <c r="H1224" t="s">
        <v>223</v>
      </c>
      <c r="I1224" s="7">
        <v>11</v>
      </c>
      <c r="J1224" s="7">
        <v>1780.12</v>
      </c>
    </row>
    <row r="1225" spans="1:10">
      <c r="A1225" t="s">
        <v>3690</v>
      </c>
      <c r="B1225" t="s">
        <v>3691</v>
      </c>
      <c r="C1225" t="s">
        <v>61</v>
      </c>
      <c r="D1225" t="s">
        <v>271</v>
      </c>
      <c r="E1225" t="s">
        <v>90</v>
      </c>
      <c r="F1225" t="s">
        <v>3692</v>
      </c>
      <c r="G1225" t="s">
        <v>178</v>
      </c>
      <c r="H1225" t="s">
        <v>3693</v>
      </c>
      <c r="I1225" s="7">
        <v>44</v>
      </c>
      <c r="J1225" s="7">
        <v>3597.3</v>
      </c>
    </row>
    <row r="1226" spans="1:10">
      <c r="A1226" t="s">
        <v>3694</v>
      </c>
      <c r="B1226" t="s">
        <v>3695</v>
      </c>
      <c r="C1226" t="s">
        <v>122</v>
      </c>
      <c r="D1226" t="s">
        <v>101</v>
      </c>
      <c r="E1226" t="s">
        <v>90</v>
      </c>
      <c r="F1226" t="s">
        <v>1769</v>
      </c>
      <c r="G1226" t="s">
        <v>143</v>
      </c>
      <c r="H1226">
        <v>37</v>
      </c>
      <c r="I1226" s="7">
        <v>7</v>
      </c>
      <c r="J1226" s="7">
        <v>1837.27</v>
      </c>
    </row>
    <row r="1227" spans="1:10">
      <c r="A1227" t="s">
        <v>3696</v>
      </c>
      <c r="B1227" t="s">
        <v>3697</v>
      </c>
      <c r="C1227" t="s">
        <v>122</v>
      </c>
      <c r="D1227" t="s">
        <v>1230</v>
      </c>
      <c r="E1227" t="s">
        <v>70</v>
      </c>
      <c r="F1227" s="2">
        <v>45139</v>
      </c>
      <c r="G1227" t="s">
        <v>193</v>
      </c>
      <c r="H1227">
        <v>4.7</v>
      </c>
      <c r="I1227" s="7">
        <v>3</v>
      </c>
      <c r="J1227" s="7">
        <v>3591.82</v>
      </c>
    </row>
    <row r="1228" spans="1:10">
      <c r="A1228" t="s">
        <v>3698</v>
      </c>
      <c r="B1228" t="s">
        <v>3699</v>
      </c>
      <c r="C1228" t="s">
        <v>75</v>
      </c>
      <c r="D1228" t="s">
        <v>1165</v>
      </c>
      <c r="E1228" t="s">
        <v>102</v>
      </c>
      <c r="F1228" s="1">
        <v>45493</v>
      </c>
      <c r="G1228" t="s">
        <v>113</v>
      </c>
      <c r="H1228">
        <v>20</v>
      </c>
      <c r="I1228" s="7">
        <v>28</v>
      </c>
      <c r="J1228" s="7">
        <v>2781.77</v>
      </c>
    </row>
    <row r="1229" spans="1:10">
      <c r="A1229" t="s">
        <v>3700</v>
      </c>
      <c r="B1229" t="s">
        <v>3701</v>
      </c>
      <c r="C1229" t="s">
        <v>122</v>
      </c>
      <c r="D1229" t="s">
        <v>290</v>
      </c>
      <c r="E1229" t="s">
        <v>102</v>
      </c>
      <c r="F1229" s="1">
        <v>44963</v>
      </c>
      <c r="G1229" t="s">
        <v>82</v>
      </c>
      <c r="H1229" t="s">
        <v>3702</v>
      </c>
      <c r="I1229" s="7">
        <v>20</v>
      </c>
      <c r="J1229" s="7">
        <v>3630.89</v>
      </c>
    </row>
    <row r="1230" spans="1:10">
      <c r="A1230" t="s">
        <v>3703</v>
      </c>
      <c r="B1230" t="s">
        <v>3704</v>
      </c>
      <c r="C1230" t="s">
        <v>122</v>
      </c>
      <c r="D1230" t="s">
        <v>208</v>
      </c>
      <c r="E1230" t="s">
        <v>63</v>
      </c>
      <c r="F1230" s="1">
        <v>45113</v>
      </c>
      <c r="G1230" t="s">
        <v>187</v>
      </c>
      <c r="H1230" t="s">
        <v>2702</v>
      </c>
      <c r="I1230" s="7">
        <v>26</v>
      </c>
      <c r="J1230" s="7">
        <v>3979.81</v>
      </c>
    </row>
    <row r="1231" spans="1:10">
      <c r="A1231" t="s">
        <v>3705</v>
      </c>
      <c r="B1231" t="s">
        <v>3706</v>
      </c>
      <c r="C1231" t="s">
        <v>68</v>
      </c>
      <c r="D1231" t="s">
        <v>1230</v>
      </c>
      <c r="E1231" t="s">
        <v>63</v>
      </c>
      <c r="F1231" s="1">
        <v>45322</v>
      </c>
      <c r="G1231" t="s">
        <v>143</v>
      </c>
      <c r="H1231" t="s">
        <v>857</v>
      </c>
      <c r="I1231" s="7">
        <v>7</v>
      </c>
      <c r="J1231" s="7">
        <v>3623.51</v>
      </c>
    </row>
    <row r="1232" spans="1:10">
      <c r="A1232" t="s">
        <v>3707</v>
      </c>
      <c r="B1232" t="s">
        <v>3708</v>
      </c>
      <c r="C1232" t="s">
        <v>122</v>
      </c>
      <c r="D1232" t="s">
        <v>235</v>
      </c>
      <c r="E1232" t="s">
        <v>70</v>
      </c>
      <c r="F1232" t="s">
        <v>3709</v>
      </c>
      <c r="G1232" t="s">
        <v>119</v>
      </c>
      <c r="H1232" t="s">
        <v>3710</v>
      </c>
      <c r="I1232" s="7">
        <v>24</v>
      </c>
      <c r="J1232" s="7">
        <v>3724.55</v>
      </c>
    </row>
    <row r="1233" spans="1:10">
      <c r="A1233" t="s">
        <v>3711</v>
      </c>
      <c r="B1233" t="s">
        <v>3712</v>
      </c>
      <c r="C1233" t="s">
        <v>75</v>
      </c>
      <c r="D1233" t="s">
        <v>758</v>
      </c>
      <c r="E1233" t="s">
        <v>63</v>
      </c>
      <c r="F1233" s="1">
        <v>45557</v>
      </c>
      <c r="G1233" t="s">
        <v>193</v>
      </c>
      <c r="H1233" t="s">
        <v>188</v>
      </c>
      <c r="I1233" s="7">
        <v>30</v>
      </c>
      <c r="J1233" s="7">
        <v>3044.89</v>
      </c>
    </row>
    <row r="1234" spans="1:10">
      <c r="A1234" t="s">
        <v>3713</v>
      </c>
      <c r="B1234" t="s">
        <v>3714</v>
      </c>
      <c r="C1234" t="s">
        <v>80</v>
      </c>
      <c r="D1234" t="s">
        <v>397</v>
      </c>
      <c r="E1234" t="s">
        <v>70</v>
      </c>
      <c r="F1234" t="s">
        <v>3715</v>
      </c>
      <c r="G1234" t="s">
        <v>71</v>
      </c>
      <c r="H1234" t="s">
        <v>3716</v>
      </c>
      <c r="I1234" s="7">
        <v>1</v>
      </c>
      <c r="J1234" s="7">
        <v>3435.12</v>
      </c>
    </row>
    <row r="1235" spans="1:10">
      <c r="A1235" t="s">
        <v>3717</v>
      </c>
      <c r="B1235" t="s">
        <v>3718</v>
      </c>
      <c r="C1235" t="s">
        <v>122</v>
      </c>
      <c r="D1235" t="s">
        <v>758</v>
      </c>
      <c r="E1235" t="s">
        <v>102</v>
      </c>
      <c r="F1235" s="1">
        <v>45500</v>
      </c>
      <c r="G1235" t="s">
        <v>728</v>
      </c>
      <c r="H1235">
        <v>71</v>
      </c>
      <c r="I1235" s="7">
        <v>12</v>
      </c>
      <c r="J1235" s="7">
        <v>1599.32</v>
      </c>
    </row>
    <row r="1236" spans="1:10">
      <c r="A1236" t="s">
        <v>3719</v>
      </c>
      <c r="B1236" t="s">
        <v>3720</v>
      </c>
      <c r="C1236" t="s">
        <v>61</v>
      </c>
      <c r="D1236" t="s">
        <v>147</v>
      </c>
      <c r="E1236" t="s">
        <v>63</v>
      </c>
      <c r="F1236" t="s">
        <v>3721</v>
      </c>
      <c r="G1236" t="s">
        <v>82</v>
      </c>
      <c r="H1236" t="s">
        <v>3722</v>
      </c>
      <c r="I1236" s="7">
        <v>38</v>
      </c>
      <c r="J1236" s="7">
        <v>4670.51</v>
      </c>
    </row>
    <row r="1237" spans="1:10">
      <c r="A1237" t="s">
        <v>3723</v>
      </c>
      <c r="B1237" t="s">
        <v>3724</v>
      </c>
      <c r="C1237" t="s">
        <v>122</v>
      </c>
      <c r="D1237" t="s">
        <v>698</v>
      </c>
      <c r="E1237" t="s">
        <v>102</v>
      </c>
      <c r="F1237" s="1">
        <v>45272</v>
      </c>
      <c r="G1237" t="s">
        <v>119</v>
      </c>
      <c r="H1237">
        <v>49.3</v>
      </c>
      <c r="I1237" s="7">
        <v>26</v>
      </c>
      <c r="J1237" s="7">
        <v>4648.7299999999996</v>
      </c>
    </row>
    <row r="1238" spans="1:10">
      <c r="A1238" t="s">
        <v>3725</v>
      </c>
      <c r="B1238" t="s">
        <v>3726</v>
      </c>
      <c r="C1238" t="s">
        <v>80</v>
      </c>
      <c r="D1238" t="s">
        <v>572</v>
      </c>
      <c r="E1238" t="s">
        <v>90</v>
      </c>
      <c r="F1238" t="s">
        <v>3727</v>
      </c>
      <c r="G1238" t="s">
        <v>173</v>
      </c>
      <c r="H1238" t="s">
        <v>3728</v>
      </c>
      <c r="I1238" s="7">
        <v>29</v>
      </c>
      <c r="J1238" s="7">
        <v>1702.62</v>
      </c>
    </row>
    <row r="1239" spans="1:10">
      <c r="A1239" t="s">
        <v>3729</v>
      </c>
      <c r="B1239" t="s">
        <v>3730</v>
      </c>
      <c r="C1239" t="s">
        <v>68</v>
      </c>
      <c r="D1239" t="s">
        <v>156</v>
      </c>
      <c r="E1239" t="s">
        <v>63</v>
      </c>
      <c r="F1239" s="2">
        <v>45361</v>
      </c>
      <c r="G1239" t="s">
        <v>64</v>
      </c>
      <c r="H1239" t="s">
        <v>3731</v>
      </c>
      <c r="I1239" s="7">
        <v>9</v>
      </c>
      <c r="J1239" s="7">
        <v>1894.24</v>
      </c>
    </row>
    <row r="1240" spans="1:10">
      <c r="A1240" t="s">
        <v>3732</v>
      </c>
      <c r="B1240" t="s">
        <v>3733</v>
      </c>
      <c r="C1240" t="s">
        <v>61</v>
      </c>
      <c r="D1240" t="s">
        <v>152</v>
      </c>
      <c r="E1240" t="s">
        <v>90</v>
      </c>
      <c r="F1240" t="s">
        <v>3734</v>
      </c>
      <c r="G1240" t="s">
        <v>178</v>
      </c>
      <c r="H1240">
        <v>58.7</v>
      </c>
      <c r="I1240" s="7">
        <v>16</v>
      </c>
      <c r="J1240" s="7">
        <v>2119.2800000000002</v>
      </c>
    </row>
    <row r="1241" spans="1:10">
      <c r="A1241" t="s">
        <v>3735</v>
      </c>
      <c r="B1241" t="s">
        <v>3736</v>
      </c>
      <c r="C1241" t="s">
        <v>80</v>
      </c>
      <c r="D1241" t="s">
        <v>572</v>
      </c>
      <c r="E1241" t="s">
        <v>63</v>
      </c>
      <c r="F1241" t="s">
        <v>3737</v>
      </c>
      <c r="G1241" t="s">
        <v>314</v>
      </c>
      <c r="H1241">
        <v>15.4</v>
      </c>
      <c r="I1241" s="7">
        <v>6</v>
      </c>
      <c r="J1241" s="7">
        <v>4211.17</v>
      </c>
    </row>
    <row r="1242" spans="1:10">
      <c r="A1242" t="s">
        <v>3738</v>
      </c>
      <c r="B1242" t="s">
        <v>3739</v>
      </c>
      <c r="C1242" t="s">
        <v>68</v>
      </c>
      <c r="D1242" t="s">
        <v>792</v>
      </c>
      <c r="E1242" t="s">
        <v>102</v>
      </c>
      <c r="F1242" s="2">
        <v>45552</v>
      </c>
      <c r="G1242" t="s">
        <v>134</v>
      </c>
      <c r="H1242">
        <v>49</v>
      </c>
      <c r="I1242" s="7">
        <v>39</v>
      </c>
      <c r="J1242" s="7">
        <v>3408.38</v>
      </c>
    </row>
    <row r="1243" spans="1:10">
      <c r="A1243" t="s">
        <v>3740</v>
      </c>
      <c r="B1243" t="s">
        <v>3741</v>
      </c>
      <c r="C1243" t="s">
        <v>61</v>
      </c>
      <c r="D1243" t="s">
        <v>106</v>
      </c>
      <c r="E1243" t="s">
        <v>70</v>
      </c>
      <c r="F1243" t="s">
        <v>3742</v>
      </c>
      <c r="G1243" t="s">
        <v>166</v>
      </c>
      <c r="H1243" t="s">
        <v>3318</v>
      </c>
      <c r="I1243" s="7">
        <v>21</v>
      </c>
      <c r="J1243" s="7">
        <v>2877.67</v>
      </c>
    </row>
    <row r="1244" spans="1:10">
      <c r="A1244" t="s">
        <v>3743</v>
      </c>
      <c r="B1244" t="s">
        <v>3744</v>
      </c>
      <c r="C1244" t="s">
        <v>80</v>
      </c>
      <c r="D1244" t="s">
        <v>222</v>
      </c>
      <c r="E1244" t="s">
        <v>102</v>
      </c>
      <c r="F1244" t="s">
        <v>3745</v>
      </c>
      <c r="G1244" t="s">
        <v>213</v>
      </c>
      <c r="H1244" t="s">
        <v>3746</v>
      </c>
      <c r="I1244" s="7">
        <v>33</v>
      </c>
      <c r="J1244" s="7">
        <v>2659.55</v>
      </c>
    </row>
    <row r="1245" spans="1:10">
      <c r="A1245" t="s">
        <v>3747</v>
      </c>
      <c r="B1245" t="s">
        <v>3748</v>
      </c>
      <c r="C1245" t="s">
        <v>68</v>
      </c>
      <c r="D1245" t="s">
        <v>274</v>
      </c>
      <c r="E1245" t="s">
        <v>70</v>
      </c>
      <c r="F1245" s="2">
        <v>45027</v>
      </c>
      <c r="G1245" t="s">
        <v>143</v>
      </c>
      <c r="H1245" t="s">
        <v>3749</v>
      </c>
      <c r="I1245" s="7">
        <v>30</v>
      </c>
      <c r="J1245" s="7">
        <v>2494.2600000000002</v>
      </c>
    </row>
    <row r="1246" spans="1:10">
      <c r="A1246" t="s">
        <v>3750</v>
      </c>
      <c r="B1246" t="s">
        <v>3751</v>
      </c>
      <c r="C1246" t="s">
        <v>61</v>
      </c>
      <c r="D1246" t="s">
        <v>283</v>
      </c>
      <c r="E1246" t="s">
        <v>63</v>
      </c>
      <c r="F1246" s="1">
        <v>45204</v>
      </c>
      <c r="G1246" t="s">
        <v>166</v>
      </c>
      <c r="H1246" t="s">
        <v>2186</v>
      </c>
      <c r="I1246" s="7" t="s">
        <v>3482</v>
      </c>
      <c r="J1246" s="7">
        <v>4138.42</v>
      </c>
    </row>
    <row r="1247" spans="1:10">
      <c r="A1247" t="s">
        <v>3752</v>
      </c>
      <c r="B1247" t="s">
        <v>3753</v>
      </c>
      <c r="C1247" t="s">
        <v>61</v>
      </c>
      <c r="D1247" t="s">
        <v>111</v>
      </c>
      <c r="E1247" t="s">
        <v>63</v>
      </c>
      <c r="F1247" s="1">
        <v>45643</v>
      </c>
      <c r="G1247" t="s">
        <v>134</v>
      </c>
      <c r="H1247">
        <v>24</v>
      </c>
      <c r="I1247" s="7">
        <v>23</v>
      </c>
      <c r="J1247" s="7">
        <v>4888.07</v>
      </c>
    </row>
    <row r="1248" spans="1:10">
      <c r="A1248" t="s">
        <v>3754</v>
      </c>
      <c r="B1248" t="s">
        <v>3755</v>
      </c>
      <c r="C1248" t="s">
        <v>61</v>
      </c>
      <c r="D1248" t="s">
        <v>231</v>
      </c>
      <c r="E1248" t="s">
        <v>63</v>
      </c>
      <c r="F1248" s="2">
        <v>45574</v>
      </c>
      <c r="G1248" t="s">
        <v>193</v>
      </c>
      <c r="H1248">
        <v>51</v>
      </c>
      <c r="I1248" s="7">
        <v>44</v>
      </c>
      <c r="J1248" s="7">
        <v>3193.96</v>
      </c>
    </row>
    <row r="1249" spans="1:10">
      <c r="A1249" t="s">
        <v>3756</v>
      </c>
      <c r="B1249" t="s">
        <v>3757</v>
      </c>
      <c r="C1249" t="s">
        <v>61</v>
      </c>
      <c r="D1249" t="s">
        <v>106</v>
      </c>
      <c r="E1249" t="s">
        <v>70</v>
      </c>
      <c r="F1249" s="1">
        <v>44928</v>
      </c>
      <c r="G1249" t="s">
        <v>125</v>
      </c>
      <c r="H1249" t="s">
        <v>478</v>
      </c>
      <c r="I1249" s="7">
        <v>43</v>
      </c>
      <c r="J1249" s="7">
        <v>1878.66</v>
      </c>
    </row>
    <row r="1250" spans="1:10">
      <c r="A1250" t="s">
        <v>3758</v>
      </c>
      <c r="B1250" t="s">
        <v>3759</v>
      </c>
      <c r="C1250" t="s">
        <v>68</v>
      </c>
      <c r="D1250" t="s">
        <v>454</v>
      </c>
      <c r="E1250" t="s">
        <v>102</v>
      </c>
      <c r="F1250" t="s">
        <v>3760</v>
      </c>
      <c r="G1250" t="s">
        <v>77</v>
      </c>
      <c r="H1250" t="s">
        <v>3761</v>
      </c>
      <c r="I1250" s="7">
        <v>44</v>
      </c>
      <c r="J1250" s="7">
        <v>4993.58</v>
      </c>
    </row>
    <row r="1251" spans="1:10">
      <c r="A1251" t="s">
        <v>3762</v>
      </c>
      <c r="B1251" t="s">
        <v>3763</v>
      </c>
      <c r="C1251" t="s">
        <v>61</v>
      </c>
      <c r="D1251" t="s">
        <v>62</v>
      </c>
      <c r="E1251" t="s">
        <v>70</v>
      </c>
      <c r="F1251" s="1">
        <v>45465</v>
      </c>
      <c r="G1251" t="s">
        <v>236</v>
      </c>
      <c r="H1251" t="s">
        <v>108</v>
      </c>
      <c r="I1251" s="7">
        <v>42</v>
      </c>
      <c r="J1251" s="7">
        <v>2549.31</v>
      </c>
    </row>
    <row r="1252" spans="1:10">
      <c r="A1252" t="s">
        <v>3764</v>
      </c>
      <c r="B1252" t="s">
        <v>3765</v>
      </c>
      <c r="C1252" t="s">
        <v>80</v>
      </c>
      <c r="D1252" t="s">
        <v>702</v>
      </c>
      <c r="E1252" t="s">
        <v>70</v>
      </c>
      <c r="F1252" s="2">
        <v>44960</v>
      </c>
      <c r="G1252" t="s">
        <v>97</v>
      </c>
      <c r="H1252" t="s">
        <v>3766</v>
      </c>
      <c r="I1252" s="7" t="s">
        <v>232</v>
      </c>
      <c r="J1252" s="7">
        <v>3086.95</v>
      </c>
    </row>
    <row r="1253" spans="1:10">
      <c r="A1253" t="s">
        <v>3767</v>
      </c>
      <c r="B1253" t="s">
        <v>3768</v>
      </c>
      <c r="C1253" t="s">
        <v>61</v>
      </c>
      <c r="D1253" t="s">
        <v>572</v>
      </c>
      <c r="E1253" t="s">
        <v>63</v>
      </c>
      <c r="F1253" t="s">
        <v>2570</v>
      </c>
      <c r="G1253" t="s">
        <v>103</v>
      </c>
      <c r="H1253">
        <v>46.3</v>
      </c>
      <c r="I1253" s="7" t="s">
        <v>232</v>
      </c>
      <c r="J1253" s="7">
        <v>2997.03</v>
      </c>
    </row>
    <row r="1254" spans="1:10">
      <c r="A1254" t="s">
        <v>3769</v>
      </c>
      <c r="B1254" t="s">
        <v>3770</v>
      </c>
      <c r="C1254" t="s">
        <v>75</v>
      </c>
      <c r="D1254" t="s">
        <v>76</v>
      </c>
      <c r="E1254" t="s">
        <v>102</v>
      </c>
      <c r="F1254" s="1">
        <v>45166</v>
      </c>
      <c r="G1254" t="s">
        <v>103</v>
      </c>
      <c r="H1254" t="s">
        <v>3771</v>
      </c>
      <c r="I1254" s="7">
        <v>30</v>
      </c>
      <c r="J1254" s="7">
        <v>2007.16</v>
      </c>
    </row>
    <row r="1255" spans="1:10">
      <c r="A1255" t="s">
        <v>3772</v>
      </c>
      <c r="B1255" t="s">
        <v>3773</v>
      </c>
      <c r="C1255" t="s">
        <v>80</v>
      </c>
      <c r="D1255" t="s">
        <v>222</v>
      </c>
      <c r="E1255" t="s">
        <v>90</v>
      </c>
      <c r="F1255" s="1">
        <v>45206</v>
      </c>
      <c r="G1255" t="s">
        <v>77</v>
      </c>
      <c r="H1255">
        <v>0</v>
      </c>
      <c r="I1255" s="7">
        <v>4</v>
      </c>
      <c r="J1255" s="7">
        <v>2889.73</v>
      </c>
    </row>
    <row r="1256" spans="1:10">
      <c r="A1256" t="s">
        <v>3774</v>
      </c>
      <c r="B1256" t="s">
        <v>3775</v>
      </c>
      <c r="C1256" t="s">
        <v>75</v>
      </c>
      <c r="D1256" t="s">
        <v>702</v>
      </c>
      <c r="E1256" t="s">
        <v>102</v>
      </c>
      <c r="F1256" s="1">
        <v>45155</v>
      </c>
      <c r="G1256" t="s">
        <v>119</v>
      </c>
      <c r="H1256" t="s">
        <v>3776</v>
      </c>
      <c r="I1256" s="7">
        <v>36</v>
      </c>
      <c r="J1256" s="7">
        <v>1180.2</v>
      </c>
    </row>
    <row r="1257" spans="1:10">
      <c r="A1257" t="s">
        <v>3777</v>
      </c>
      <c r="B1257" t="s">
        <v>3778</v>
      </c>
      <c r="C1257" t="s">
        <v>68</v>
      </c>
      <c r="D1257" t="s">
        <v>457</v>
      </c>
      <c r="E1257" t="s">
        <v>70</v>
      </c>
      <c r="F1257" s="2">
        <v>45340</v>
      </c>
      <c r="G1257" t="s">
        <v>460</v>
      </c>
      <c r="H1257" t="s">
        <v>2106</v>
      </c>
      <c r="I1257" s="7">
        <v>24</v>
      </c>
      <c r="J1257" s="7">
        <v>4710.63</v>
      </c>
    </row>
    <row r="1258" spans="1:10">
      <c r="A1258" t="s">
        <v>3779</v>
      </c>
      <c r="B1258" t="s">
        <v>3780</v>
      </c>
      <c r="C1258" t="s">
        <v>61</v>
      </c>
      <c r="D1258" t="s">
        <v>556</v>
      </c>
      <c r="E1258" t="s">
        <v>63</v>
      </c>
      <c r="F1258" s="1">
        <v>45235</v>
      </c>
      <c r="G1258" t="s">
        <v>161</v>
      </c>
      <c r="H1258" t="s">
        <v>174</v>
      </c>
      <c r="I1258" s="7">
        <v>30</v>
      </c>
      <c r="J1258" s="7">
        <v>1436.26</v>
      </c>
    </row>
    <row r="1259" spans="1:10">
      <c r="A1259" t="s">
        <v>3781</v>
      </c>
      <c r="B1259" t="s">
        <v>3782</v>
      </c>
      <c r="C1259" t="s">
        <v>122</v>
      </c>
      <c r="D1259" t="s">
        <v>1876</v>
      </c>
      <c r="E1259" t="s">
        <v>102</v>
      </c>
      <c r="F1259" t="s">
        <v>3783</v>
      </c>
      <c r="G1259" t="s">
        <v>125</v>
      </c>
      <c r="H1259">
        <v>46.2</v>
      </c>
      <c r="I1259" s="7">
        <v>-1</v>
      </c>
      <c r="J1259" s="7">
        <v>4244.6899999999996</v>
      </c>
    </row>
    <row r="1260" spans="1:10">
      <c r="A1260" t="s">
        <v>3784</v>
      </c>
      <c r="B1260" t="s">
        <v>3785</v>
      </c>
      <c r="C1260" t="s">
        <v>80</v>
      </c>
      <c r="D1260" t="s">
        <v>311</v>
      </c>
      <c r="E1260" t="s">
        <v>90</v>
      </c>
      <c r="F1260" s="1">
        <v>45204</v>
      </c>
      <c r="G1260" t="s">
        <v>213</v>
      </c>
      <c r="H1260" t="s">
        <v>174</v>
      </c>
      <c r="I1260" s="7">
        <v>17</v>
      </c>
      <c r="J1260" s="7">
        <v>1971.29</v>
      </c>
    </row>
    <row r="1261" spans="1:10">
      <c r="A1261" t="s">
        <v>3786</v>
      </c>
      <c r="B1261" t="s">
        <v>3787</v>
      </c>
      <c r="C1261" t="s">
        <v>75</v>
      </c>
      <c r="D1261" t="s">
        <v>871</v>
      </c>
      <c r="E1261" t="s">
        <v>102</v>
      </c>
      <c r="F1261" s="1">
        <v>44983</v>
      </c>
      <c r="G1261" t="s">
        <v>166</v>
      </c>
      <c r="H1261" t="s">
        <v>1201</v>
      </c>
      <c r="I1261" s="7">
        <v>24</v>
      </c>
      <c r="J1261" s="7">
        <v>1652.45</v>
      </c>
    </row>
    <row r="1262" spans="1:10">
      <c r="A1262" t="s">
        <v>3788</v>
      </c>
      <c r="B1262" t="s">
        <v>3789</v>
      </c>
      <c r="C1262" t="s">
        <v>80</v>
      </c>
      <c r="D1262" t="s">
        <v>142</v>
      </c>
      <c r="E1262" t="s">
        <v>102</v>
      </c>
      <c r="F1262" s="1">
        <v>45000</v>
      </c>
      <c r="G1262" t="s">
        <v>178</v>
      </c>
      <c r="H1262" t="s">
        <v>3790</v>
      </c>
      <c r="I1262" s="7">
        <v>-1</v>
      </c>
      <c r="J1262" s="7">
        <v>4946.26</v>
      </c>
    </row>
    <row r="1263" spans="1:10">
      <c r="A1263" t="s">
        <v>3791</v>
      </c>
      <c r="B1263" t="s">
        <v>3792</v>
      </c>
      <c r="C1263" t="s">
        <v>61</v>
      </c>
      <c r="D1263" t="s">
        <v>1035</v>
      </c>
      <c r="E1263" t="s">
        <v>102</v>
      </c>
      <c r="F1263" t="s">
        <v>3793</v>
      </c>
      <c r="G1263" t="s">
        <v>113</v>
      </c>
      <c r="H1263" t="s">
        <v>3794</v>
      </c>
      <c r="I1263" s="7">
        <v>47</v>
      </c>
      <c r="J1263" s="7">
        <v>4275.2</v>
      </c>
    </row>
    <row r="1264" spans="1:10">
      <c r="A1264" t="s">
        <v>3795</v>
      </c>
      <c r="B1264" t="s">
        <v>3796</v>
      </c>
      <c r="C1264" t="s">
        <v>68</v>
      </c>
      <c r="D1264" t="s">
        <v>337</v>
      </c>
      <c r="E1264" t="s">
        <v>102</v>
      </c>
      <c r="F1264" s="2">
        <v>45383</v>
      </c>
      <c r="G1264" t="s">
        <v>178</v>
      </c>
      <c r="H1264" t="s">
        <v>3797</v>
      </c>
      <c r="I1264" s="7">
        <v>44</v>
      </c>
      <c r="J1264" s="7">
        <v>1001.05</v>
      </c>
    </row>
    <row r="1265" spans="1:10">
      <c r="A1265" t="s">
        <v>3798</v>
      </c>
      <c r="B1265" t="s">
        <v>3799</v>
      </c>
      <c r="C1265" t="s">
        <v>80</v>
      </c>
      <c r="D1265" t="s">
        <v>231</v>
      </c>
      <c r="E1265" t="s">
        <v>102</v>
      </c>
      <c r="F1265" s="1">
        <v>45227</v>
      </c>
      <c r="G1265" t="s">
        <v>411</v>
      </c>
      <c r="H1265">
        <v>9</v>
      </c>
      <c r="I1265" s="7">
        <v>-1</v>
      </c>
      <c r="J1265" s="7">
        <v>4763.62</v>
      </c>
    </row>
    <row r="1266" spans="1:10">
      <c r="A1266" t="s">
        <v>3800</v>
      </c>
      <c r="B1266" t="s">
        <v>3801</v>
      </c>
      <c r="C1266" t="s">
        <v>68</v>
      </c>
      <c r="D1266" t="s">
        <v>96</v>
      </c>
      <c r="E1266" t="s">
        <v>70</v>
      </c>
      <c r="F1266" s="1">
        <v>45294</v>
      </c>
      <c r="G1266" t="s">
        <v>82</v>
      </c>
      <c r="H1266">
        <v>39.299999999999997</v>
      </c>
      <c r="I1266" s="7">
        <v>47</v>
      </c>
      <c r="J1266" s="7">
        <v>4181.42</v>
      </c>
    </row>
    <row r="1267" spans="1:10">
      <c r="A1267" t="s">
        <v>3802</v>
      </c>
      <c r="B1267" t="s">
        <v>3803</v>
      </c>
      <c r="C1267" t="s">
        <v>68</v>
      </c>
      <c r="D1267" t="s">
        <v>1149</v>
      </c>
      <c r="E1267" t="s">
        <v>70</v>
      </c>
      <c r="F1267" t="s">
        <v>3804</v>
      </c>
      <c r="G1267" t="s">
        <v>250</v>
      </c>
      <c r="H1267" t="s">
        <v>997</v>
      </c>
      <c r="I1267" s="7">
        <v>45</v>
      </c>
      <c r="J1267" s="7">
        <v>3230.87</v>
      </c>
    </row>
    <row r="1268" spans="1:10">
      <c r="A1268" t="s">
        <v>3805</v>
      </c>
      <c r="B1268" t="s">
        <v>3806</v>
      </c>
      <c r="C1268" t="s">
        <v>80</v>
      </c>
      <c r="D1268" t="s">
        <v>671</v>
      </c>
      <c r="E1268" t="s">
        <v>90</v>
      </c>
      <c r="F1268" s="1">
        <v>45160</v>
      </c>
      <c r="G1268" t="s">
        <v>436</v>
      </c>
      <c r="H1268">
        <v>70.2</v>
      </c>
      <c r="I1268" s="7">
        <v>23</v>
      </c>
      <c r="J1268" s="7">
        <v>1026.8900000000001</v>
      </c>
    </row>
    <row r="1269" spans="1:10">
      <c r="A1269" t="s">
        <v>3807</v>
      </c>
      <c r="B1269" t="s">
        <v>3808</v>
      </c>
      <c r="C1269" t="s">
        <v>68</v>
      </c>
      <c r="D1269" t="s">
        <v>142</v>
      </c>
      <c r="E1269" t="s">
        <v>90</v>
      </c>
      <c r="F1269" t="s">
        <v>3809</v>
      </c>
      <c r="G1269" t="s">
        <v>92</v>
      </c>
      <c r="H1269" t="s">
        <v>3810</v>
      </c>
      <c r="I1269" s="7">
        <v>45</v>
      </c>
      <c r="J1269" s="7">
        <v>3773.15</v>
      </c>
    </row>
    <row r="1270" spans="1:10">
      <c r="A1270" t="s">
        <v>3811</v>
      </c>
      <c r="B1270" t="s">
        <v>3812</v>
      </c>
      <c r="C1270" t="s">
        <v>80</v>
      </c>
      <c r="D1270" t="s">
        <v>106</v>
      </c>
      <c r="E1270" t="s">
        <v>102</v>
      </c>
      <c r="F1270" s="1">
        <v>45032</v>
      </c>
      <c r="G1270" t="s">
        <v>97</v>
      </c>
      <c r="H1270" t="s">
        <v>3813</v>
      </c>
      <c r="I1270" s="7">
        <v>44</v>
      </c>
      <c r="J1270" s="7">
        <v>2189.27</v>
      </c>
    </row>
    <row r="1271" spans="1:10">
      <c r="A1271" t="s">
        <v>3814</v>
      </c>
      <c r="B1271" t="s">
        <v>3815</v>
      </c>
      <c r="C1271" t="s">
        <v>68</v>
      </c>
      <c r="D1271" t="s">
        <v>111</v>
      </c>
      <c r="E1271" t="s">
        <v>63</v>
      </c>
      <c r="F1271" s="1">
        <v>45327</v>
      </c>
      <c r="G1271" t="s">
        <v>178</v>
      </c>
      <c r="H1271" t="s">
        <v>3816</v>
      </c>
      <c r="I1271" s="7" t="s">
        <v>1920</v>
      </c>
      <c r="J1271" s="7">
        <v>3062.38</v>
      </c>
    </row>
    <row r="1272" spans="1:10">
      <c r="A1272" t="s">
        <v>3817</v>
      </c>
      <c r="B1272" t="s">
        <v>3818</v>
      </c>
      <c r="C1272" t="s">
        <v>122</v>
      </c>
      <c r="D1272" t="s">
        <v>698</v>
      </c>
      <c r="E1272" t="s">
        <v>90</v>
      </c>
      <c r="F1272" s="2">
        <v>44995</v>
      </c>
      <c r="G1272" t="s">
        <v>187</v>
      </c>
      <c r="H1272" t="s">
        <v>3819</v>
      </c>
      <c r="I1272" s="7">
        <v>26</v>
      </c>
      <c r="J1272" s="7">
        <v>2616.6799999999998</v>
      </c>
    </row>
    <row r="1273" spans="1:10">
      <c r="A1273" t="s">
        <v>3820</v>
      </c>
      <c r="B1273" t="s">
        <v>3821</v>
      </c>
      <c r="C1273" t="s">
        <v>68</v>
      </c>
      <c r="D1273" t="s">
        <v>303</v>
      </c>
      <c r="E1273" t="s">
        <v>63</v>
      </c>
      <c r="F1273" t="s">
        <v>3822</v>
      </c>
      <c r="G1273" t="s">
        <v>728</v>
      </c>
      <c r="H1273" t="s">
        <v>3549</v>
      </c>
      <c r="I1273" s="7">
        <v>15</v>
      </c>
      <c r="J1273" s="7">
        <v>2444.6799999999998</v>
      </c>
    </row>
    <row r="1274" spans="1:10">
      <c r="A1274" t="s">
        <v>3823</v>
      </c>
      <c r="B1274" t="s">
        <v>3824</v>
      </c>
      <c r="C1274" t="s">
        <v>75</v>
      </c>
      <c r="D1274" t="s">
        <v>585</v>
      </c>
      <c r="E1274" t="s">
        <v>70</v>
      </c>
      <c r="F1274" s="1">
        <v>45470</v>
      </c>
      <c r="G1274" t="s">
        <v>82</v>
      </c>
      <c r="H1274" t="s">
        <v>174</v>
      </c>
      <c r="I1274" s="7">
        <v>14</v>
      </c>
      <c r="J1274" s="7">
        <v>1071.24</v>
      </c>
    </row>
    <row r="1275" spans="1:10">
      <c r="A1275" t="s">
        <v>3825</v>
      </c>
      <c r="B1275" t="s">
        <v>3826</v>
      </c>
      <c r="C1275" t="s">
        <v>61</v>
      </c>
      <c r="D1275" t="s">
        <v>257</v>
      </c>
      <c r="E1275" t="s">
        <v>102</v>
      </c>
      <c r="F1275" s="2">
        <v>45569</v>
      </c>
      <c r="G1275" t="s">
        <v>182</v>
      </c>
      <c r="H1275" t="s">
        <v>72</v>
      </c>
      <c r="I1275" s="7">
        <v>37</v>
      </c>
      <c r="J1275" s="7">
        <v>3549.86</v>
      </c>
    </row>
    <row r="1276" spans="1:10">
      <c r="A1276" t="s">
        <v>3827</v>
      </c>
      <c r="B1276" t="s">
        <v>3828</v>
      </c>
      <c r="C1276" t="s">
        <v>122</v>
      </c>
      <c r="D1276" t="s">
        <v>133</v>
      </c>
      <c r="E1276" t="s">
        <v>90</v>
      </c>
      <c r="F1276" s="1">
        <v>45605</v>
      </c>
      <c r="G1276" t="s">
        <v>166</v>
      </c>
      <c r="H1276">
        <v>21</v>
      </c>
      <c r="I1276" s="7">
        <v>25</v>
      </c>
      <c r="J1276" s="7">
        <v>3445.16</v>
      </c>
    </row>
    <row r="1277" spans="1:10">
      <c r="A1277" t="s">
        <v>3829</v>
      </c>
      <c r="B1277" t="s">
        <v>3830</v>
      </c>
      <c r="C1277" t="s">
        <v>61</v>
      </c>
      <c r="D1277" t="s">
        <v>111</v>
      </c>
      <c r="E1277" t="s">
        <v>70</v>
      </c>
      <c r="F1277" s="2">
        <v>45311</v>
      </c>
      <c r="G1277" t="s">
        <v>71</v>
      </c>
      <c r="H1277" t="s">
        <v>3831</v>
      </c>
      <c r="I1277" s="7">
        <v>8</v>
      </c>
      <c r="J1277" s="7">
        <v>2832.74</v>
      </c>
    </row>
    <row r="1278" spans="1:10">
      <c r="A1278" t="s">
        <v>3832</v>
      </c>
      <c r="B1278" t="s">
        <v>3833</v>
      </c>
      <c r="C1278" t="s">
        <v>75</v>
      </c>
      <c r="D1278" t="s">
        <v>363</v>
      </c>
      <c r="E1278" t="s">
        <v>102</v>
      </c>
      <c r="F1278" t="s">
        <v>3834</v>
      </c>
      <c r="G1278" t="s">
        <v>143</v>
      </c>
      <c r="H1278" t="s">
        <v>3835</v>
      </c>
      <c r="I1278" s="7">
        <v>47</v>
      </c>
      <c r="J1278" s="7">
        <v>4310.7</v>
      </c>
    </row>
    <row r="1279" spans="1:10">
      <c r="A1279" t="s">
        <v>3836</v>
      </c>
      <c r="B1279" t="s">
        <v>3837</v>
      </c>
      <c r="C1279" t="s">
        <v>68</v>
      </c>
      <c r="D1279" t="s">
        <v>152</v>
      </c>
      <c r="E1279" t="s">
        <v>102</v>
      </c>
      <c r="F1279" t="s">
        <v>3838</v>
      </c>
      <c r="G1279" t="s">
        <v>97</v>
      </c>
      <c r="H1279" t="s">
        <v>3839</v>
      </c>
      <c r="I1279" s="7">
        <v>6</v>
      </c>
      <c r="J1279" s="7">
        <v>4760.82</v>
      </c>
    </row>
    <row r="1280" spans="1:10">
      <c r="A1280" t="s">
        <v>3840</v>
      </c>
      <c r="B1280" t="s">
        <v>3841</v>
      </c>
      <c r="C1280" t="s">
        <v>80</v>
      </c>
      <c r="D1280" t="s">
        <v>761</v>
      </c>
      <c r="E1280" t="s">
        <v>102</v>
      </c>
      <c r="F1280" s="1">
        <v>45079</v>
      </c>
      <c r="G1280" t="s">
        <v>193</v>
      </c>
      <c r="H1280" t="s">
        <v>3842</v>
      </c>
      <c r="I1280" s="7">
        <v>26</v>
      </c>
      <c r="J1280" s="7">
        <v>4215.82</v>
      </c>
    </row>
    <row r="1281" spans="1:10">
      <c r="A1281" t="s">
        <v>3843</v>
      </c>
      <c r="B1281" t="s">
        <v>3844</v>
      </c>
      <c r="C1281" t="s">
        <v>122</v>
      </c>
      <c r="D1281" t="s">
        <v>792</v>
      </c>
      <c r="E1281" t="s">
        <v>70</v>
      </c>
      <c r="F1281" s="1">
        <v>45387</v>
      </c>
      <c r="G1281" t="s">
        <v>213</v>
      </c>
      <c r="H1281" t="s">
        <v>1133</v>
      </c>
      <c r="I1281" s="7">
        <v>9</v>
      </c>
      <c r="J1281" s="7">
        <v>1121.28</v>
      </c>
    </row>
    <row r="1282" spans="1:10">
      <c r="A1282" t="s">
        <v>3845</v>
      </c>
      <c r="B1282" t="s">
        <v>3846</v>
      </c>
      <c r="C1282" t="s">
        <v>61</v>
      </c>
      <c r="D1282" t="s">
        <v>363</v>
      </c>
      <c r="E1282" t="s">
        <v>90</v>
      </c>
      <c r="F1282" s="1">
        <v>45160</v>
      </c>
      <c r="G1282" t="s">
        <v>166</v>
      </c>
      <c r="H1282" t="s">
        <v>3847</v>
      </c>
      <c r="I1282" s="7">
        <v>2</v>
      </c>
      <c r="J1282" s="7">
        <v>3937.41</v>
      </c>
    </row>
    <row r="1283" spans="1:10">
      <c r="A1283" t="s">
        <v>3848</v>
      </c>
      <c r="B1283" t="s">
        <v>3849</v>
      </c>
      <c r="C1283" t="s">
        <v>122</v>
      </c>
      <c r="D1283" t="s">
        <v>133</v>
      </c>
      <c r="E1283" t="s">
        <v>70</v>
      </c>
      <c r="F1283" s="1">
        <v>45245</v>
      </c>
      <c r="G1283" t="s">
        <v>71</v>
      </c>
      <c r="H1283">
        <v>10</v>
      </c>
      <c r="I1283" s="7">
        <v>11</v>
      </c>
      <c r="J1283" s="7">
        <v>2161.5300000000002</v>
      </c>
    </row>
    <row r="1284" spans="1:10">
      <c r="A1284" t="s">
        <v>3850</v>
      </c>
      <c r="B1284" t="s">
        <v>3851</v>
      </c>
      <c r="C1284" t="s">
        <v>61</v>
      </c>
      <c r="D1284" t="s">
        <v>1149</v>
      </c>
      <c r="E1284" t="s">
        <v>90</v>
      </c>
      <c r="F1284" t="s">
        <v>3852</v>
      </c>
      <c r="G1284" t="s">
        <v>728</v>
      </c>
      <c r="H1284" t="s">
        <v>2106</v>
      </c>
      <c r="I1284" s="7">
        <v>-1</v>
      </c>
      <c r="J1284" s="7">
        <v>4585.95</v>
      </c>
    </row>
    <row r="1285" spans="1:10">
      <c r="A1285" t="s">
        <v>3853</v>
      </c>
      <c r="B1285" t="s">
        <v>3854</v>
      </c>
      <c r="C1285" t="s">
        <v>75</v>
      </c>
      <c r="D1285" t="s">
        <v>279</v>
      </c>
      <c r="E1285" t="s">
        <v>70</v>
      </c>
      <c r="F1285" s="1">
        <v>45078</v>
      </c>
      <c r="G1285" t="s">
        <v>259</v>
      </c>
      <c r="H1285" t="s">
        <v>2702</v>
      </c>
      <c r="I1285" s="7">
        <v>12</v>
      </c>
      <c r="J1285" s="7">
        <v>4463</v>
      </c>
    </row>
    <row r="1286" spans="1:10">
      <c r="A1286" t="s">
        <v>3855</v>
      </c>
      <c r="B1286" t="s">
        <v>3856</v>
      </c>
      <c r="C1286" t="s">
        <v>68</v>
      </c>
      <c r="D1286" t="s">
        <v>171</v>
      </c>
      <c r="E1286" t="s">
        <v>63</v>
      </c>
      <c r="F1286" s="1">
        <v>45517</v>
      </c>
      <c r="G1286" t="s">
        <v>728</v>
      </c>
      <c r="H1286">
        <v>54.2</v>
      </c>
      <c r="I1286" s="7">
        <v>42</v>
      </c>
      <c r="J1286" s="7">
        <v>3988.63</v>
      </c>
    </row>
    <row r="1287" spans="1:10">
      <c r="A1287" t="s">
        <v>3857</v>
      </c>
      <c r="B1287" t="s">
        <v>3858</v>
      </c>
      <c r="C1287" t="s">
        <v>68</v>
      </c>
      <c r="D1287" t="s">
        <v>257</v>
      </c>
      <c r="E1287" t="s">
        <v>90</v>
      </c>
      <c r="F1287" s="1">
        <v>45627</v>
      </c>
      <c r="G1287" t="s">
        <v>64</v>
      </c>
      <c r="H1287">
        <v>0.9</v>
      </c>
      <c r="I1287" s="7">
        <v>31</v>
      </c>
      <c r="J1287" s="7">
        <v>4540.55</v>
      </c>
    </row>
    <row r="1288" spans="1:10">
      <c r="A1288" t="s">
        <v>3859</v>
      </c>
      <c r="B1288" t="s">
        <v>3860</v>
      </c>
      <c r="C1288" t="s">
        <v>68</v>
      </c>
      <c r="D1288" t="s">
        <v>477</v>
      </c>
      <c r="E1288" t="s">
        <v>102</v>
      </c>
      <c r="F1288" s="1">
        <v>45554</v>
      </c>
      <c r="G1288" t="s">
        <v>119</v>
      </c>
      <c r="H1288">
        <v>17.7</v>
      </c>
      <c r="I1288" s="7">
        <v>24</v>
      </c>
      <c r="J1288" s="7">
        <v>1177.21</v>
      </c>
    </row>
    <row r="1289" spans="1:10">
      <c r="A1289" t="s">
        <v>3861</v>
      </c>
      <c r="B1289" t="s">
        <v>3862</v>
      </c>
      <c r="C1289" t="s">
        <v>75</v>
      </c>
      <c r="D1289" t="s">
        <v>337</v>
      </c>
      <c r="E1289" t="s">
        <v>90</v>
      </c>
      <c r="F1289" t="s">
        <v>3863</v>
      </c>
      <c r="G1289" t="s">
        <v>178</v>
      </c>
      <c r="H1289">
        <v>69</v>
      </c>
      <c r="I1289" s="7">
        <v>14</v>
      </c>
      <c r="J1289" s="7">
        <v>4324.62</v>
      </c>
    </row>
    <row r="1290" spans="1:10">
      <c r="A1290" t="s">
        <v>3864</v>
      </c>
      <c r="B1290" t="s">
        <v>3865</v>
      </c>
      <c r="C1290" t="s">
        <v>122</v>
      </c>
      <c r="D1290" t="s">
        <v>293</v>
      </c>
      <c r="E1290" t="s">
        <v>90</v>
      </c>
      <c r="F1290" s="1">
        <v>45513</v>
      </c>
      <c r="G1290" t="s">
        <v>82</v>
      </c>
      <c r="H1290" t="s">
        <v>3866</v>
      </c>
      <c r="I1290" s="7" t="s">
        <v>232</v>
      </c>
      <c r="J1290" s="7">
        <v>3279.55</v>
      </c>
    </row>
    <row r="1291" spans="1:10">
      <c r="A1291" t="s">
        <v>3867</v>
      </c>
      <c r="B1291" t="s">
        <v>3868</v>
      </c>
      <c r="C1291" t="s">
        <v>75</v>
      </c>
      <c r="D1291" t="s">
        <v>600</v>
      </c>
      <c r="E1291" t="s">
        <v>63</v>
      </c>
      <c r="F1291" s="1">
        <v>45529</v>
      </c>
      <c r="G1291" t="s">
        <v>187</v>
      </c>
      <c r="H1291" t="s">
        <v>3869</v>
      </c>
      <c r="I1291" s="7">
        <v>45</v>
      </c>
      <c r="J1291" s="7">
        <v>1311.35</v>
      </c>
    </row>
    <row r="1292" spans="1:10">
      <c r="A1292" t="s">
        <v>3870</v>
      </c>
      <c r="B1292" t="s">
        <v>3871</v>
      </c>
      <c r="C1292" t="s">
        <v>61</v>
      </c>
      <c r="D1292" t="s">
        <v>359</v>
      </c>
      <c r="E1292" t="s">
        <v>70</v>
      </c>
      <c r="F1292" s="1">
        <v>45407</v>
      </c>
      <c r="G1292" t="s">
        <v>71</v>
      </c>
      <c r="H1292">
        <v>18</v>
      </c>
      <c r="I1292" s="7" t="s">
        <v>232</v>
      </c>
      <c r="J1292" s="7">
        <v>4080.93</v>
      </c>
    </row>
    <row r="1293" spans="1:10">
      <c r="A1293" t="s">
        <v>3872</v>
      </c>
      <c r="B1293" t="s">
        <v>3873</v>
      </c>
      <c r="C1293" t="s">
        <v>75</v>
      </c>
      <c r="D1293" t="s">
        <v>698</v>
      </c>
      <c r="E1293" t="s">
        <v>90</v>
      </c>
      <c r="F1293" s="1">
        <v>45011</v>
      </c>
      <c r="G1293" t="s">
        <v>161</v>
      </c>
      <c r="H1293" t="s">
        <v>521</v>
      </c>
      <c r="I1293" s="7">
        <v>18</v>
      </c>
      <c r="J1293" s="7">
        <v>4946.26</v>
      </c>
    </row>
    <row r="1294" spans="1:10">
      <c r="A1294" t="s">
        <v>3874</v>
      </c>
      <c r="B1294" t="s">
        <v>3875</v>
      </c>
      <c r="C1294" t="s">
        <v>80</v>
      </c>
      <c r="D1294" t="s">
        <v>662</v>
      </c>
      <c r="E1294" t="s">
        <v>70</v>
      </c>
      <c r="F1294" t="s">
        <v>3876</v>
      </c>
      <c r="G1294" t="s">
        <v>213</v>
      </c>
      <c r="H1294" t="s">
        <v>637</v>
      </c>
      <c r="I1294" s="7">
        <v>47</v>
      </c>
      <c r="J1294" s="7">
        <v>1007.61</v>
      </c>
    </row>
    <row r="1295" spans="1:10">
      <c r="A1295" t="s">
        <v>3877</v>
      </c>
      <c r="B1295" t="s">
        <v>3878</v>
      </c>
      <c r="C1295" t="s">
        <v>68</v>
      </c>
      <c r="D1295" t="s">
        <v>702</v>
      </c>
      <c r="E1295" t="s">
        <v>90</v>
      </c>
      <c r="F1295" s="1">
        <v>45120</v>
      </c>
      <c r="G1295" t="s">
        <v>92</v>
      </c>
      <c r="H1295">
        <v>57</v>
      </c>
      <c r="I1295" s="7">
        <v>8</v>
      </c>
      <c r="J1295" s="7">
        <v>4879.41</v>
      </c>
    </row>
    <row r="1296" spans="1:10">
      <c r="A1296" t="s">
        <v>3879</v>
      </c>
      <c r="B1296" t="s">
        <v>3880</v>
      </c>
      <c r="C1296" t="s">
        <v>68</v>
      </c>
      <c r="D1296" t="s">
        <v>363</v>
      </c>
      <c r="E1296" t="s">
        <v>102</v>
      </c>
      <c r="F1296" s="2">
        <v>45273</v>
      </c>
      <c r="G1296" t="s">
        <v>259</v>
      </c>
      <c r="H1296" t="s">
        <v>3881</v>
      </c>
      <c r="I1296" s="7">
        <v>34</v>
      </c>
      <c r="J1296" s="7">
        <v>3143.69</v>
      </c>
    </row>
    <row r="1297" spans="1:10">
      <c r="A1297" t="s">
        <v>3882</v>
      </c>
      <c r="B1297" t="s">
        <v>3883</v>
      </c>
      <c r="C1297" t="s">
        <v>68</v>
      </c>
      <c r="D1297" t="s">
        <v>1165</v>
      </c>
      <c r="E1297" t="s">
        <v>63</v>
      </c>
      <c r="F1297" t="s">
        <v>3884</v>
      </c>
      <c r="G1297" t="s">
        <v>97</v>
      </c>
      <c r="H1297" t="s">
        <v>857</v>
      </c>
      <c r="I1297" s="7">
        <v>26</v>
      </c>
      <c r="J1297" s="7">
        <v>3056.12</v>
      </c>
    </row>
    <row r="1298" spans="1:10">
      <c r="A1298" t="s">
        <v>3885</v>
      </c>
      <c r="B1298" t="s">
        <v>3886</v>
      </c>
      <c r="C1298" t="s">
        <v>75</v>
      </c>
      <c r="D1298" t="s">
        <v>1084</v>
      </c>
      <c r="E1298" t="s">
        <v>90</v>
      </c>
      <c r="F1298" t="s">
        <v>3887</v>
      </c>
      <c r="G1298" t="s">
        <v>113</v>
      </c>
      <c r="H1298" t="s">
        <v>3888</v>
      </c>
      <c r="I1298" s="7">
        <v>10</v>
      </c>
      <c r="J1298" s="7">
        <v>3844.39</v>
      </c>
    </row>
    <row r="1299" spans="1:10">
      <c r="A1299" t="s">
        <v>3889</v>
      </c>
      <c r="B1299" t="s">
        <v>3890</v>
      </c>
      <c r="C1299" t="s">
        <v>61</v>
      </c>
      <c r="D1299" t="s">
        <v>761</v>
      </c>
      <c r="E1299" t="s">
        <v>70</v>
      </c>
      <c r="F1299" s="1">
        <v>45349</v>
      </c>
      <c r="G1299" t="s">
        <v>153</v>
      </c>
      <c r="H1299" t="s">
        <v>1287</v>
      </c>
      <c r="I1299" s="7">
        <v>7</v>
      </c>
      <c r="J1299" s="7">
        <v>4596.54</v>
      </c>
    </row>
    <row r="1300" spans="1:10">
      <c r="A1300" t="s">
        <v>3891</v>
      </c>
      <c r="B1300" t="s">
        <v>3892</v>
      </c>
      <c r="C1300" t="s">
        <v>122</v>
      </c>
      <c r="D1300" t="s">
        <v>76</v>
      </c>
      <c r="E1300" t="s">
        <v>90</v>
      </c>
      <c r="F1300" t="s">
        <v>3737</v>
      </c>
      <c r="G1300" t="s">
        <v>107</v>
      </c>
      <c r="H1300">
        <v>57</v>
      </c>
      <c r="I1300" s="7">
        <v>40</v>
      </c>
      <c r="J1300" s="7">
        <v>2098.4499999999998</v>
      </c>
    </row>
    <row r="1301" spans="1:10">
      <c r="A1301" t="s">
        <v>3893</v>
      </c>
      <c r="B1301" t="s">
        <v>3894</v>
      </c>
      <c r="C1301" t="s">
        <v>80</v>
      </c>
      <c r="D1301" t="s">
        <v>290</v>
      </c>
      <c r="E1301" t="s">
        <v>70</v>
      </c>
      <c r="F1301" s="1">
        <v>45200</v>
      </c>
      <c r="G1301" t="s">
        <v>182</v>
      </c>
      <c r="H1301">
        <v>52</v>
      </c>
      <c r="I1301" s="7">
        <v>21</v>
      </c>
      <c r="J1301" s="7">
        <v>3374.98</v>
      </c>
    </row>
    <row r="1302" spans="1:10">
      <c r="A1302" t="s">
        <v>3895</v>
      </c>
      <c r="B1302" t="s">
        <v>3896</v>
      </c>
      <c r="C1302" t="s">
        <v>80</v>
      </c>
      <c r="D1302" t="s">
        <v>133</v>
      </c>
      <c r="E1302" t="s">
        <v>70</v>
      </c>
      <c r="F1302" s="1">
        <v>45245</v>
      </c>
      <c r="G1302" t="s">
        <v>182</v>
      </c>
      <c r="H1302" t="s">
        <v>3897</v>
      </c>
      <c r="I1302" s="7">
        <v>1</v>
      </c>
      <c r="J1302" s="7">
        <v>1165.55</v>
      </c>
    </row>
    <row r="1303" spans="1:10">
      <c r="A1303" t="s">
        <v>3898</v>
      </c>
      <c r="B1303" t="s">
        <v>3899</v>
      </c>
      <c r="C1303" t="s">
        <v>68</v>
      </c>
      <c r="D1303" t="s">
        <v>633</v>
      </c>
      <c r="E1303" t="s">
        <v>63</v>
      </c>
      <c r="F1303" t="s">
        <v>3900</v>
      </c>
      <c r="G1303" t="s">
        <v>259</v>
      </c>
      <c r="H1303">
        <v>43.3</v>
      </c>
      <c r="I1303" s="7">
        <v>22</v>
      </c>
      <c r="J1303" s="7">
        <v>1919.18</v>
      </c>
    </row>
    <row r="1304" spans="1:10">
      <c r="A1304" t="s">
        <v>3901</v>
      </c>
      <c r="B1304" t="s">
        <v>3902</v>
      </c>
      <c r="C1304" t="s">
        <v>68</v>
      </c>
      <c r="D1304" t="s">
        <v>235</v>
      </c>
      <c r="E1304" t="s">
        <v>102</v>
      </c>
      <c r="F1304" t="s">
        <v>3903</v>
      </c>
      <c r="G1304" t="s">
        <v>327</v>
      </c>
      <c r="H1304" t="s">
        <v>637</v>
      </c>
      <c r="I1304" s="7">
        <v>19</v>
      </c>
      <c r="J1304" s="7">
        <v>1099.1199999999999</v>
      </c>
    </row>
    <row r="1305" spans="1:10">
      <c r="A1305" t="s">
        <v>3904</v>
      </c>
      <c r="B1305" t="s">
        <v>3905</v>
      </c>
      <c r="C1305" t="s">
        <v>122</v>
      </c>
      <c r="D1305" t="s">
        <v>877</v>
      </c>
      <c r="E1305" t="s">
        <v>63</v>
      </c>
      <c r="F1305" t="s">
        <v>3906</v>
      </c>
      <c r="G1305" t="s">
        <v>213</v>
      </c>
      <c r="H1305" t="s">
        <v>1670</v>
      </c>
      <c r="I1305" s="7">
        <v>49</v>
      </c>
      <c r="J1305" s="7">
        <v>3074.98</v>
      </c>
    </row>
    <row r="1306" spans="1:10">
      <c r="A1306" t="s">
        <v>3907</v>
      </c>
      <c r="B1306" t="s">
        <v>3908</v>
      </c>
      <c r="C1306" t="s">
        <v>61</v>
      </c>
      <c r="D1306" t="s">
        <v>1214</v>
      </c>
      <c r="E1306" t="s">
        <v>102</v>
      </c>
      <c r="F1306" s="1">
        <v>45508</v>
      </c>
      <c r="G1306" t="s">
        <v>728</v>
      </c>
      <c r="H1306" t="s">
        <v>3909</v>
      </c>
      <c r="I1306" s="7">
        <v>36</v>
      </c>
      <c r="J1306" s="7">
        <v>2422.89</v>
      </c>
    </row>
    <row r="1307" spans="1:10">
      <c r="A1307" t="s">
        <v>3910</v>
      </c>
      <c r="B1307" t="s">
        <v>3911</v>
      </c>
      <c r="C1307" t="s">
        <v>122</v>
      </c>
      <c r="D1307" t="s">
        <v>171</v>
      </c>
      <c r="E1307" t="s">
        <v>70</v>
      </c>
      <c r="F1307" t="s">
        <v>3912</v>
      </c>
      <c r="G1307" t="s">
        <v>134</v>
      </c>
      <c r="H1307">
        <v>21</v>
      </c>
      <c r="I1307" s="7">
        <v>27</v>
      </c>
      <c r="J1307" s="7">
        <v>1160.04</v>
      </c>
    </row>
    <row r="1308" spans="1:10">
      <c r="A1308" t="s">
        <v>3913</v>
      </c>
      <c r="B1308" t="s">
        <v>3914</v>
      </c>
      <c r="C1308" t="s">
        <v>122</v>
      </c>
      <c r="D1308" t="s">
        <v>845</v>
      </c>
      <c r="E1308" t="s">
        <v>70</v>
      </c>
      <c r="F1308" s="1">
        <v>45628</v>
      </c>
      <c r="G1308" t="s">
        <v>113</v>
      </c>
      <c r="H1308" t="s">
        <v>3915</v>
      </c>
      <c r="I1308" s="7">
        <v>36</v>
      </c>
      <c r="J1308" s="7">
        <v>3693.1</v>
      </c>
    </row>
    <row r="1309" spans="1:10">
      <c r="A1309" t="s">
        <v>3916</v>
      </c>
      <c r="B1309" t="s">
        <v>3917</v>
      </c>
      <c r="C1309" t="s">
        <v>122</v>
      </c>
      <c r="D1309" t="s">
        <v>271</v>
      </c>
      <c r="E1309" t="s">
        <v>90</v>
      </c>
      <c r="F1309" s="1">
        <v>45290</v>
      </c>
      <c r="G1309" t="s">
        <v>250</v>
      </c>
      <c r="H1309" t="s">
        <v>3918</v>
      </c>
      <c r="I1309" s="7">
        <v>33</v>
      </c>
      <c r="J1309" s="7">
        <v>4247.87</v>
      </c>
    </row>
    <row r="1310" spans="1:10">
      <c r="A1310" t="s">
        <v>3919</v>
      </c>
      <c r="B1310" t="s">
        <v>3920</v>
      </c>
      <c r="C1310" t="s">
        <v>68</v>
      </c>
      <c r="D1310" t="s">
        <v>702</v>
      </c>
      <c r="E1310" t="s">
        <v>102</v>
      </c>
      <c r="F1310" s="1">
        <v>45337</v>
      </c>
      <c r="G1310" t="s">
        <v>250</v>
      </c>
      <c r="H1310">
        <v>5.3</v>
      </c>
      <c r="I1310" s="7">
        <v>12</v>
      </c>
      <c r="J1310" s="7">
        <v>2975.96</v>
      </c>
    </row>
    <row r="1311" spans="1:10">
      <c r="A1311" t="s">
        <v>3921</v>
      </c>
      <c r="B1311" t="s">
        <v>3922</v>
      </c>
      <c r="C1311" t="s">
        <v>61</v>
      </c>
      <c r="D1311" t="s">
        <v>191</v>
      </c>
      <c r="E1311" t="s">
        <v>90</v>
      </c>
      <c r="F1311" s="1">
        <v>45653</v>
      </c>
      <c r="G1311" t="s">
        <v>193</v>
      </c>
      <c r="H1311" t="s">
        <v>2959</v>
      </c>
      <c r="I1311" s="7">
        <v>25</v>
      </c>
      <c r="J1311" s="7">
        <v>4729.8100000000004</v>
      </c>
    </row>
    <row r="1312" spans="1:10">
      <c r="A1312" t="s">
        <v>3923</v>
      </c>
      <c r="B1312" t="s">
        <v>3924</v>
      </c>
      <c r="C1312" t="s">
        <v>75</v>
      </c>
      <c r="D1312" t="s">
        <v>133</v>
      </c>
      <c r="E1312" t="s">
        <v>90</v>
      </c>
      <c r="F1312" s="1">
        <v>45595</v>
      </c>
      <c r="G1312" t="s">
        <v>193</v>
      </c>
      <c r="H1312" t="s">
        <v>3925</v>
      </c>
      <c r="I1312" s="7">
        <v>29</v>
      </c>
      <c r="J1312" s="7">
        <v>2894.19</v>
      </c>
    </row>
    <row r="1313" spans="1:10">
      <c r="A1313" t="s">
        <v>3926</v>
      </c>
      <c r="B1313" t="s">
        <v>3927</v>
      </c>
      <c r="C1313" t="s">
        <v>122</v>
      </c>
      <c r="D1313" t="s">
        <v>254</v>
      </c>
      <c r="E1313" t="s">
        <v>70</v>
      </c>
      <c r="F1313" t="s">
        <v>3928</v>
      </c>
      <c r="G1313" t="s">
        <v>82</v>
      </c>
      <c r="H1313">
        <v>18</v>
      </c>
      <c r="I1313" s="7">
        <v>50</v>
      </c>
      <c r="J1313" s="7">
        <v>4819.25</v>
      </c>
    </row>
    <row r="1314" spans="1:10">
      <c r="A1314" t="s">
        <v>3929</v>
      </c>
      <c r="B1314" t="s">
        <v>3930</v>
      </c>
      <c r="C1314" t="s">
        <v>75</v>
      </c>
      <c r="D1314" t="s">
        <v>538</v>
      </c>
      <c r="E1314" t="s">
        <v>102</v>
      </c>
      <c r="F1314" s="1">
        <v>45473</v>
      </c>
      <c r="G1314" t="s">
        <v>77</v>
      </c>
      <c r="H1314" t="s">
        <v>3931</v>
      </c>
      <c r="I1314" s="7">
        <v>16</v>
      </c>
      <c r="J1314" s="7">
        <v>4096.08</v>
      </c>
    </row>
    <row r="1315" spans="1:10">
      <c r="A1315" t="s">
        <v>3932</v>
      </c>
      <c r="B1315" t="s">
        <v>3933</v>
      </c>
      <c r="C1315" t="s">
        <v>75</v>
      </c>
      <c r="D1315" t="s">
        <v>404</v>
      </c>
      <c r="E1315" t="s">
        <v>70</v>
      </c>
      <c r="F1315" t="s">
        <v>3934</v>
      </c>
      <c r="G1315" t="s">
        <v>193</v>
      </c>
      <c r="H1315" t="s">
        <v>217</v>
      </c>
      <c r="I1315" s="7">
        <v>38</v>
      </c>
      <c r="J1315" s="7">
        <v>2746.85</v>
      </c>
    </row>
    <row r="1316" spans="1:10">
      <c r="A1316" t="s">
        <v>3935</v>
      </c>
      <c r="B1316" t="s">
        <v>3936</v>
      </c>
      <c r="C1316" t="s">
        <v>80</v>
      </c>
      <c r="D1316" t="s">
        <v>393</v>
      </c>
      <c r="E1316" t="s">
        <v>70</v>
      </c>
      <c r="F1316" s="1">
        <v>45423</v>
      </c>
      <c r="G1316" t="s">
        <v>153</v>
      </c>
      <c r="H1316">
        <v>43</v>
      </c>
      <c r="I1316" s="7">
        <v>34</v>
      </c>
      <c r="J1316" s="7">
        <v>1759.42</v>
      </c>
    </row>
    <row r="1317" spans="1:10">
      <c r="A1317" t="s">
        <v>3937</v>
      </c>
      <c r="B1317" t="s">
        <v>3938</v>
      </c>
      <c r="C1317" t="s">
        <v>122</v>
      </c>
      <c r="D1317" t="s">
        <v>761</v>
      </c>
      <c r="E1317" t="s">
        <v>102</v>
      </c>
      <c r="F1317" t="s">
        <v>3939</v>
      </c>
      <c r="G1317" t="s">
        <v>182</v>
      </c>
      <c r="H1317" t="s">
        <v>3940</v>
      </c>
      <c r="I1317" s="7">
        <v>22</v>
      </c>
      <c r="J1317" s="7">
        <v>4463.49</v>
      </c>
    </row>
    <row r="1318" spans="1:10">
      <c r="A1318" t="s">
        <v>3941</v>
      </c>
      <c r="B1318" t="s">
        <v>3942</v>
      </c>
      <c r="C1318" t="s">
        <v>122</v>
      </c>
      <c r="D1318" t="s">
        <v>1009</v>
      </c>
      <c r="E1318" t="s">
        <v>70</v>
      </c>
      <c r="F1318" s="1">
        <v>45102</v>
      </c>
      <c r="G1318" t="s">
        <v>201</v>
      </c>
      <c r="H1318" t="s">
        <v>732</v>
      </c>
      <c r="I1318" s="7">
        <v>31</v>
      </c>
      <c r="J1318" s="7">
        <v>1632.93</v>
      </c>
    </row>
    <row r="1319" spans="1:10">
      <c r="A1319" t="s">
        <v>3943</v>
      </c>
      <c r="B1319" t="s">
        <v>3944</v>
      </c>
      <c r="C1319" t="s">
        <v>68</v>
      </c>
      <c r="D1319" t="s">
        <v>89</v>
      </c>
      <c r="E1319" t="s">
        <v>70</v>
      </c>
      <c r="F1319" t="s">
        <v>3945</v>
      </c>
      <c r="G1319" t="s">
        <v>113</v>
      </c>
      <c r="H1319" t="s">
        <v>3072</v>
      </c>
      <c r="I1319" s="7">
        <v>6</v>
      </c>
      <c r="J1319" s="7">
        <v>2615.0500000000002</v>
      </c>
    </row>
    <row r="1320" spans="1:10">
      <c r="A1320" t="s">
        <v>3946</v>
      </c>
      <c r="B1320" t="s">
        <v>3947</v>
      </c>
      <c r="C1320" t="s">
        <v>68</v>
      </c>
      <c r="D1320" t="s">
        <v>152</v>
      </c>
      <c r="E1320" t="s">
        <v>90</v>
      </c>
      <c r="F1320" s="1">
        <v>45297</v>
      </c>
      <c r="G1320" t="s">
        <v>125</v>
      </c>
      <c r="H1320">
        <v>35.9</v>
      </c>
      <c r="I1320" s="7">
        <v>40</v>
      </c>
      <c r="J1320" s="7">
        <v>1842.78</v>
      </c>
    </row>
    <row r="1321" spans="1:10">
      <c r="A1321" t="s">
        <v>3948</v>
      </c>
      <c r="B1321" t="s">
        <v>3949</v>
      </c>
      <c r="C1321" t="s">
        <v>75</v>
      </c>
      <c r="D1321" t="s">
        <v>404</v>
      </c>
      <c r="E1321" t="s">
        <v>63</v>
      </c>
      <c r="F1321" s="1">
        <v>45366</v>
      </c>
      <c r="G1321" t="s">
        <v>178</v>
      </c>
      <c r="H1321" t="s">
        <v>3950</v>
      </c>
      <c r="I1321" s="7">
        <v>22</v>
      </c>
      <c r="J1321" s="7">
        <v>1625.25</v>
      </c>
    </row>
    <row r="1322" spans="1:10">
      <c r="A1322" t="s">
        <v>3951</v>
      </c>
      <c r="B1322" t="s">
        <v>3952</v>
      </c>
      <c r="C1322" t="s">
        <v>75</v>
      </c>
      <c r="D1322" t="s">
        <v>117</v>
      </c>
      <c r="E1322" t="s">
        <v>70</v>
      </c>
      <c r="F1322" s="1">
        <v>45055</v>
      </c>
      <c r="G1322" t="s">
        <v>92</v>
      </c>
      <c r="H1322" t="s">
        <v>287</v>
      </c>
      <c r="I1322" s="7">
        <v>50</v>
      </c>
      <c r="J1322" s="7">
        <v>4993.1400000000003</v>
      </c>
    </row>
    <row r="1323" spans="1:10">
      <c r="A1323" t="s">
        <v>3953</v>
      </c>
      <c r="B1323" t="s">
        <v>3954</v>
      </c>
      <c r="C1323" t="s">
        <v>80</v>
      </c>
      <c r="D1323" t="s">
        <v>1725</v>
      </c>
      <c r="E1323" t="s">
        <v>102</v>
      </c>
      <c r="F1323" s="1">
        <v>45579</v>
      </c>
      <c r="G1323" t="s">
        <v>119</v>
      </c>
      <c r="H1323" t="s">
        <v>138</v>
      </c>
      <c r="I1323" s="7">
        <v>5</v>
      </c>
      <c r="J1323" s="7">
        <v>3574.56</v>
      </c>
    </row>
    <row r="1324" spans="1:10">
      <c r="A1324" t="s">
        <v>3955</v>
      </c>
      <c r="B1324" t="s">
        <v>3956</v>
      </c>
      <c r="C1324" t="s">
        <v>122</v>
      </c>
      <c r="D1324" t="s">
        <v>447</v>
      </c>
      <c r="E1324" t="s">
        <v>102</v>
      </c>
      <c r="F1324" s="1">
        <v>45306</v>
      </c>
      <c r="G1324" t="s">
        <v>193</v>
      </c>
      <c r="H1324">
        <v>63.9</v>
      </c>
      <c r="I1324" s="7">
        <v>28</v>
      </c>
      <c r="J1324" s="7">
        <v>4018.22</v>
      </c>
    </row>
    <row r="1325" spans="1:10">
      <c r="A1325" t="s">
        <v>3957</v>
      </c>
      <c r="B1325" t="s">
        <v>3958</v>
      </c>
      <c r="C1325" t="s">
        <v>75</v>
      </c>
      <c r="D1325" t="s">
        <v>117</v>
      </c>
      <c r="E1325" t="s">
        <v>63</v>
      </c>
      <c r="F1325" t="s">
        <v>3959</v>
      </c>
      <c r="G1325" t="s">
        <v>92</v>
      </c>
      <c r="H1325">
        <v>55</v>
      </c>
      <c r="I1325" s="7">
        <v>36</v>
      </c>
      <c r="J1325" s="7">
        <v>1624.59</v>
      </c>
    </row>
    <row r="1326" spans="1:10">
      <c r="A1326" t="s">
        <v>3960</v>
      </c>
      <c r="B1326" t="s">
        <v>3961</v>
      </c>
      <c r="C1326" t="s">
        <v>80</v>
      </c>
      <c r="D1326" t="s">
        <v>133</v>
      </c>
      <c r="E1326" t="s">
        <v>90</v>
      </c>
      <c r="F1326" s="2">
        <v>45332</v>
      </c>
      <c r="G1326" t="s">
        <v>92</v>
      </c>
      <c r="H1326" t="s">
        <v>3962</v>
      </c>
      <c r="I1326" s="7">
        <v>30</v>
      </c>
      <c r="J1326" s="7">
        <v>4656.1400000000003</v>
      </c>
    </row>
    <row r="1327" spans="1:10">
      <c r="A1327" t="s">
        <v>3963</v>
      </c>
      <c r="B1327" t="s">
        <v>3964</v>
      </c>
      <c r="C1327" t="s">
        <v>80</v>
      </c>
      <c r="D1327" t="s">
        <v>96</v>
      </c>
      <c r="E1327" t="s">
        <v>102</v>
      </c>
      <c r="F1327" t="s">
        <v>3965</v>
      </c>
      <c r="G1327" t="s">
        <v>460</v>
      </c>
      <c r="H1327" t="s">
        <v>209</v>
      </c>
      <c r="I1327" s="7">
        <v>45</v>
      </c>
      <c r="J1327" s="7">
        <v>3186.26</v>
      </c>
    </row>
    <row r="1328" spans="1:10">
      <c r="A1328" t="s">
        <v>3966</v>
      </c>
      <c r="B1328" t="s">
        <v>3967</v>
      </c>
      <c r="C1328" t="s">
        <v>80</v>
      </c>
      <c r="D1328" t="s">
        <v>303</v>
      </c>
      <c r="E1328" t="s">
        <v>90</v>
      </c>
      <c r="F1328" s="1">
        <v>45099</v>
      </c>
      <c r="G1328" t="s">
        <v>178</v>
      </c>
      <c r="H1328">
        <v>13.3</v>
      </c>
      <c r="I1328" s="7">
        <v>33</v>
      </c>
      <c r="J1328" s="7">
        <v>1888.09</v>
      </c>
    </row>
    <row r="1329" spans="1:10">
      <c r="A1329" t="s">
        <v>3968</v>
      </c>
      <c r="B1329" t="s">
        <v>3969</v>
      </c>
      <c r="C1329" t="s">
        <v>68</v>
      </c>
      <c r="D1329" t="s">
        <v>473</v>
      </c>
      <c r="E1329" t="s">
        <v>90</v>
      </c>
      <c r="F1329" s="2">
        <v>44986</v>
      </c>
      <c r="G1329" t="s">
        <v>64</v>
      </c>
      <c r="H1329" t="s">
        <v>108</v>
      </c>
      <c r="I1329" s="7">
        <v>38</v>
      </c>
      <c r="J1329" s="7">
        <v>2403.9899999999998</v>
      </c>
    </row>
    <row r="1330" spans="1:10">
      <c r="A1330" t="s">
        <v>3970</v>
      </c>
      <c r="B1330" t="s">
        <v>3971</v>
      </c>
      <c r="C1330" t="s">
        <v>68</v>
      </c>
      <c r="D1330" t="s">
        <v>279</v>
      </c>
      <c r="E1330" t="s">
        <v>90</v>
      </c>
      <c r="F1330" s="1">
        <v>45175</v>
      </c>
      <c r="G1330" t="s">
        <v>182</v>
      </c>
      <c r="H1330">
        <v>54</v>
      </c>
      <c r="I1330" s="7">
        <v>29</v>
      </c>
      <c r="J1330" s="7">
        <v>3261.02</v>
      </c>
    </row>
    <row r="1331" spans="1:10">
      <c r="A1331" t="s">
        <v>3972</v>
      </c>
      <c r="B1331" t="s">
        <v>3973</v>
      </c>
      <c r="C1331" t="s">
        <v>68</v>
      </c>
      <c r="D1331" t="s">
        <v>346</v>
      </c>
      <c r="E1331" t="s">
        <v>90</v>
      </c>
      <c r="F1331" s="1">
        <v>45184</v>
      </c>
      <c r="G1331" t="s">
        <v>77</v>
      </c>
      <c r="H1331" t="s">
        <v>474</v>
      </c>
      <c r="I1331" s="7">
        <v>50</v>
      </c>
      <c r="J1331" s="7">
        <v>4200.83</v>
      </c>
    </row>
    <row r="1332" spans="1:10">
      <c r="A1332" t="s">
        <v>3974</v>
      </c>
      <c r="B1332" t="s">
        <v>3975</v>
      </c>
      <c r="C1332" t="s">
        <v>61</v>
      </c>
      <c r="D1332" t="s">
        <v>76</v>
      </c>
      <c r="E1332" t="s">
        <v>63</v>
      </c>
      <c r="F1332" s="2">
        <v>44944</v>
      </c>
      <c r="G1332" t="s">
        <v>153</v>
      </c>
      <c r="H1332" t="s">
        <v>3976</v>
      </c>
      <c r="I1332" s="7">
        <v>34</v>
      </c>
      <c r="J1332" s="7">
        <v>4186.29</v>
      </c>
    </row>
    <row r="1333" spans="1:10">
      <c r="A1333" t="s">
        <v>3977</v>
      </c>
      <c r="B1333" t="s">
        <v>3978</v>
      </c>
      <c r="C1333" t="s">
        <v>61</v>
      </c>
      <c r="D1333" t="s">
        <v>129</v>
      </c>
      <c r="E1333" t="s">
        <v>70</v>
      </c>
      <c r="F1333" s="2">
        <v>45497</v>
      </c>
      <c r="G1333" t="s">
        <v>327</v>
      </c>
      <c r="H1333" t="s">
        <v>2215</v>
      </c>
      <c r="I1333" s="7">
        <v>36</v>
      </c>
      <c r="J1333" s="7">
        <v>2422.4499999999998</v>
      </c>
    </row>
    <row r="1334" spans="1:10">
      <c r="A1334" t="s">
        <v>3979</v>
      </c>
      <c r="B1334" t="s">
        <v>3980</v>
      </c>
      <c r="C1334" t="s">
        <v>68</v>
      </c>
      <c r="D1334" t="s">
        <v>1084</v>
      </c>
      <c r="E1334" t="s">
        <v>102</v>
      </c>
      <c r="F1334" s="1">
        <v>45540</v>
      </c>
      <c r="G1334" t="s">
        <v>97</v>
      </c>
      <c r="H1334">
        <v>52</v>
      </c>
      <c r="I1334" s="7">
        <v>24</v>
      </c>
      <c r="J1334" s="7">
        <v>4674.75</v>
      </c>
    </row>
    <row r="1335" spans="1:10">
      <c r="A1335" t="s">
        <v>3981</v>
      </c>
      <c r="B1335" t="s">
        <v>3982</v>
      </c>
      <c r="C1335" t="s">
        <v>122</v>
      </c>
      <c r="D1335" t="s">
        <v>393</v>
      </c>
      <c r="E1335" t="s">
        <v>70</v>
      </c>
      <c r="F1335" s="2">
        <v>45370</v>
      </c>
      <c r="G1335" t="s">
        <v>143</v>
      </c>
      <c r="H1335" t="s">
        <v>2106</v>
      </c>
      <c r="I1335" s="7">
        <v>45</v>
      </c>
      <c r="J1335" s="7">
        <v>4411.22</v>
      </c>
    </row>
    <row r="1336" spans="1:10">
      <c r="A1336" t="s">
        <v>3983</v>
      </c>
      <c r="B1336" t="s">
        <v>3984</v>
      </c>
      <c r="C1336" t="s">
        <v>68</v>
      </c>
      <c r="D1336" t="s">
        <v>152</v>
      </c>
      <c r="E1336" t="s">
        <v>90</v>
      </c>
      <c r="F1336" s="1">
        <v>44953</v>
      </c>
      <c r="G1336" t="s">
        <v>201</v>
      </c>
      <c r="H1336">
        <v>63.6</v>
      </c>
      <c r="I1336" s="7">
        <v>20</v>
      </c>
      <c r="J1336" s="7">
        <v>1778.33</v>
      </c>
    </row>
    <row r="1337" spans="1:10">
      <c r="A1337" t="s">
        <v>3985</v>
      </c>
      <c r="B1337" t="s">
        <v>3986</v>
      </c>
      <c r="C1337" t="s">
        <v>61</v>
      </c>
      <c r="D1337" t="s">
        <v>1035</v>
      </c>
      <c r="E1337" t="s">
        <v>102</v>
      </c>
      <c r="F1337" s="1">
        <v>45636</v>
      </c>
      <c r="G1337" t="s">
        <v>314</v>
      </c>
      <c r="H1337" t="s">
        <v>3987</v>
      </c>
      <c r="I1337" s="7">
        <v>45</v>
      </c>
      <c r="J1337" s="7">
        <v>2422.89</v>
      </c>
    </row>
    <row r="1338" spans="1:10">
      <c r="A1338" t="s">
        <v>3988</v>
      </c>
      <c r="B1338" t="s">
        <v>3989</v>
      </c>
      <c r="C1338" t="s">
        <v>122</v>
      </c>
      <c r="D1338" t="s">
        <v>374</v>
      </c>
      <c r="E1338" t="s">
        <v>102</v>
      </c>
      <c r="F1338" s="2">
        <v>45303</v>
      </c>
      <c r="G1338" t="s">
        <v>113</v>
      </c>
      <c r="H1338" t="s">
        <v>138</v>
      </c>
      <c r="I1338" s="7">
        <v>6</v>
      </c>
      <c r="J1338" s="7">
        <v>2206.9699999999998</v>
      </c>
    </row>
    <row r="1339" spans="1:10">
      <c r="A1339" t="s">
        <v>3990</v>
      </c>
      <c r="B1339" t="s">
        <v>3991</v>
      </c>
      <c r="C1339" t="s">
        <v>61</v>
      </c>
      <c r="D1339" t="s">
        <v>633</v>
      </c>
      <c r="E1339" t="s">
        <v>90</v>
      </c>
      <c r="F1339" t="s">
        <v>423</v>
      </c>
      <c r="G1339" t="s">
        <v>193</v>
      </c>
      <c r="H1339" t="s">
        <v>2191</v>
      </c>
      <c r="I1339" s="7">
        <v>38</v>
      </c>
      <c r="J1339" s="7">
        <v>4116.37</v>
      </c>
    </row>
    <row r="1340" spans="1:10">
      <c r="A1340" t="s">
        <v>3992</v>
      </c>
      <c r="B1340" t="s">
        <v>3993</v>
      </c>
      <c r="C1340" t="s">
        <v>75</v>
      </c>
      <c r="D1340" t="s">
        <v>156</v>
      </c>
      <c r="E1340" t="s">
        <v>70</v>
      </c>
      <c r="F1340" s="1">
        <v>44967</v>
      </c>
      <c r="G1340" t="s">
        <v>64</v>
      </c>
      <c r="H1340" t="s">
        <v>3994</v>
      </c>
      <c r="I1340" s="7">
        <v>37</v>
      </c>
      <c r="J1340" s="7">
        <v>2262.0300000000002</v>
      </c>
    </row>
    <row r="1341" spans="1:10">
      <c r="A1341" t="s">
        <v>3995</v>
      </c>
      <c r="B1341" t="s">
        <v>3996</v>
      </c>
      <c r="C1341" t="s">
        <v>75</v>
      </c>
      <c r="D1341" t="s">
        <v>318</v>
      </c>
      <c r="E1341" t="s">
        <v>70</v>
      </c>
      <c r="F1341" s="1">
        <v>45295</v>
      </c>
      <c r="G1341" t="s">
        <v>182</v>
      </c>
      <c r="H1341" t="s">
        <v>3997</v>
      </c>
      <c r="I1341" s="7">
        <v>6</v>
      </c>
      <c r="J1341" s="7">
        <v>3829.9</v>
      </c>
    </row>
    <row r="1342" spans="1:10">
      <c r="A1342" t="s">
        <v>3998</v>
      </c>
      <c r="B1342" t="s">
        <v>3999</v>
      </c>
      <c r="C1342" t="s">
        <v>61</v>
      </c>
      <c r="D1342" t="s">
        <v>352</v>
      </c>
      <c r="E1342" t="s">
        <v>102</v>
      </c>
      <c r="F1342" t="s">
        <v>4000</v>
      </c>
      <c r="G1342" t="s">
        <v>201</v>
      </c>
      <c r="H1342" t="s">
        <v>732</v>
      </c>
      <c r="I1342" s="7">
        <v>47</v>
      </c>
      <c r="J1342" s="7">
        <v>1921.77</v>
      </c>
    </row>
    <row r="1343" spans="1:10">
      <c r="A1343" t="s">
        <v>4001</v>
      </c>
      <c r="B1343" t="s">
        <v>4002</v>
      </c>
      <c r="C1343" t="s">
        <v>80</v>
      </c>
      <c r="D1343" t="s">
        <v>290</v>
      </c>
      <c r="E1343" t="s">
        <v>90</v>
      </c>
      <c r="F1343" t="s">
        <v>4003</v>
      </c>
      <c r="G1343" t="s">
        <v>97</v>
      </c>
      <c r="H1343" t="s">
        <v>4004</v>
      </c>
      <c r="I1343" s="7">
        <v>42</v>
      </c>
      <c r="J1343" s="7">
        <v>3898.34</v>
      </c>
    </row>
    <row r="1344" spans="1:10">
      <c r="A1344" t="s">
        <v>4005</v>
      </c>
      <c r="B1344" t="s">
        <v>4006</v>
      </c>
      <c r="C1344" t="s">
        <v>122</v>
      </c>
      <c r="D1344" t="s">
        <v>761</v>
      </c>
      <c r="E1344" t="s">
        <v>63</v>
      </c>
      <c r="F1344" s="1">
        <v>45388</v>
      </c>
      <c r="G1344" t="s">
        <v>213</v>
      </c>
      <c r="H1344">
        <v>36</v>
      </c>
      <c r="I1344" s="7">
        <v>22</v>
      </c>
      <c r="J1344" s="7">
        <v>2469.0700000000002</v>
      </c>
    </row>
    <row r="1345" spans="1:10">
      <c r="A1345" t="s">
        <v>4007</v>
      </c>
      <c r="B1345" t="s">
        <v>4008</v>
      </c>
      <c r="C1345" t="s">
        <v>122</v>
      </c>
      <c r="D1345" t="s">
        <v>404</v>
      </c>
      <c r="E1345" t="s">
        <v>70</v>
      </c>
      <c r="F1345" s="2">
        <v>45298</v>
      </c>
      <c r="G1345" t="s">
        <v>71</v>
      </c>
      <c r="H1345" t="s">
        <v>4009</v>
      </c>
      <c r="I1345" s="7">
        <v>11</v>
      </c>
      <c r="J1345" s="7">
        <v>2558.42</v>
      </c>
    </row>
    <row r="1346" spans="1:10">
      <c r="A1346" t="s">
        <v>4010</v>
      </c>
      <c r="B1346" t="s">
        <v>4011</v>
      </c>
      <c r="C1346" t="s">
        <v>68</v>
      </c>
      <c r="D1346" t="s">
        <v>274</v>
      </c>
      <c r="E1346" t="s">
        <v>90</v>
      </c>
      <c r="F1346" s="1">
        <v>45652</v>
      </c>
      <c r="G1346" t="s">
        <v>134</v>
      </c>
      <c r="H1346" t="s">
        <v>4012</v>
      </c>
      <c r="I1346" s="7">
        <v>29</v>
      </c>
      <c r="J1346" s="7">
        <v>4089.51</v>
      </c>
    </row>
    <row r="1347" spans="1:10">
      <c r="A1347" t="s">
        <v>4013</v>
      </c>
      <c r="B1347" t="s">
        <v>4014</v>
      </c>
      <c r="C1347" t="s">
        <v>80</v>
      </c>
      <c r="D1347" t="s">
        <v>761</v>
      </c>
      <c r="E1347" t="s">
        <v>102</v>
      </c>
      <c r="F1347" t="s">
        <v>2693</v>
      </c>
      <c r="G1347" t="s">
        <v>97</v>
      </c>
      <c r="H1347" t="s">
        <v>4015</v>
      </c>
      <c r="I1347" s="7">
        <v>45</v>
      </c>
      <c r="J1347" s="7">
        <v>3611.95</v>
      </c>
    </row>
    <row r="1348" spans="1:10">
      <c r="A1348" t="s">
        <v>4016</v>
      </c>
      <c r="B1348" t="s">
        <v>4017</v>
      </c>
      <c r="C1348" t="s">
        <v>80</v>
      </c>
      <c r="D1348" t="s">
        <v>279</v>
      </c>
      <c r="E1348" t="s">
        <v>70</v>
      </c>
      <c r="F1348" s="2">
        <v>45560</v>
      </c>
      <c r="G1348" t="s">
        <v>113</v>
      </c>
      <c r="H1348">
        <v>6.6</v>
      </c>
      <c r="I1348" s="7">
        <v>-5</v>
      </c>
      <c r="J1348" s="7">
        <v>4689.34</v>
      </c>
    </row>
    <row r="1349" spans="1:10">
      <c r="A1349" t="s">
        <v>4018</v>
      </c>
      <c r="B1349" t="s">
        <v>4019</v>
      </c>
      <c r="C1349" t="s">
        <v>122</v>
      </c>
      <c r="D1349" t="s">
        <v>177</v>
      </c>
      <c r="E1349" t="s">
        <v>70</v>
      </c>
      <c r="F1349" s="1">
        <v>44994</v>
      </c>
      <c r="G1349" t="s">
        <v>143</v>
      </c>
      <c r="H1349" t="s">
        <v>4020</v>
      </c>
      <c r="I1349" s="7">
        <v>11</v>
      </c>
      <c r="J1349" s="7">
        <v>1795.77</v>
      </c>
    </row>
    <row r="1350" spans="1:10">
      <c r="A1350" t="s">
        <v>4021</v>
      </c>
      <c r="B1350" t="s">
        <v>4022</v>
      </c>
      <c r="C1350" t="s">
        <v>68</v>
      </c>
      <c r="D1350" t="s">
        <v>123</v>
      </c>
      <c r="E1350" t="s">
        <v>70</v>
      </c>
      <c r="F1350" t="s">
        <v>4023</v>
      </c>
      <c r="G1350" t="s">
        <v>92</v>
      </c>
      <c r="H1350" t="s">
        <v>803</v>
      </c>
      <c r="I1350" s="7">
        <v>24</v>
      </c>
      <c r="J1350" s="7">
        <v>1451.02</v>
      </c>
    </row>
    <row r="1351" spans="1:10">
      <c r="A1351" t="s">
        <v>4024</v>
      </c>
      <c r="B1351" t="s">
        <v>4025</v>
      </c>
      <c r="C1351" t="s">
        <v>61</v>
      </c>
      <c r="D1351" t="s">
        <v>1149</v>
      </c>
      <c r="E1351" t="s">
        <v>102</v>
      </c>
      <c r="F1351" s="1">
        <v>45642</v>
      </c>
      <c r="G1351" t="s">
        <v>92</v>
      </c>
      <c r="H1351" t="s">
        <v>287</v>
      </c>
      <c r="I1351" s="7">
        <v>20</v>
      </c>
      <c r="J1351" s="7">
        <v>1510.21</v>
      </c>
    </row>
    <row r="1352" spans="1:10">
      <c r="A1352" t="s">
        <v>4026</v>
      </c>
      <c r="B1352" t="s">
        <v>4027</v>
      </c>
      <c r="C1352" t="s">
        <v>75</v>
      </c>
      <c r="D1352" t="s">
        <v>222</v>
      </c>
      <c r="E1352" t="s">
        <v>63</v>
      </c>
      <c r="F1352" t="s">
        <v>2628</v>
      </c>
      <c r="G1352" t="s">
        <v>125</v>
      </c>
      <c r="H1352" t="s">
        <v>3496</v>
      </c>
      <c r="I1352" s="7">
        <v>49</v>
      </c>
      <c r="J1352" s="7">
        <v>1864.38</v>
      </c>
    </row>
    <row r="1353" spans="1:10">
      <c r="A1353" t="s">
        <v>4028</v>
      </c>
      <c r="B1353" t="s">
        <v>4029</v>
      </c>
      <c r="C1353" t="s">
        <v>68</v>
      </c>
      <c r="D1353" t="s">
        <v>152</v>
      </c>
      <c r="E1353" t="s">
        <v>90</v>
      </c>
      <c r="F1353" s="1">
        <v>45588</v>
      </c>
      <c r="G1353" t="s">
        <v>436</v>
      </c>
      <c r="H1353">
        <v>1</v>
      </c>
      <c r="I1353" s="7">
        <v>43</v>
      </c>
      <c r="J1353" s="7">
        <v>3085.18</v>
      </c>
    </row>
    <row r="1354" spans="1:10">
      <c r="A1354" t="s">
        <v>4030</v>
      </c>
      <c r="B1354" t="s">
        <v>4031</v>
      </c>
      <c r="C1354" t="s">
        <v>75</v>
      </c>
      <c r="D1354" t="s">
        <v>359</v>
      </c>
      <c r="E1354" t="s">
        <v>70</v>
      </c>
      <c r="F1354" t="s">
        <v>4032</v>
      </c>
      <c r="G1354" t="s">
        <v>728</v>
      </c>
      <c r="H1354">
        <v>18</v>
      </c>
      <c r="I1354" s="7">
        <v>44</v>
      </c>
      <c r="J1354" s="7">
        <v>4821.47</v>
      </c>
    </row>
    <row r="1355" spans="1:10">
      <c r="A1355" t="s">
        <v>4033</v>
      </c>
      <c r="B1355" t="s">
        <v>4034</v>
      </c>
      <c r="C1355" t="s">
        <v>68</v>
      </c>
      <c r="D1355" t="s">
        <v>129</v>
      </c>
      <c r="E1355" t="s">
        <v>70</v>
      </c>
      <c r="F1355" s="2">
        <v>45360</v>
      </c>
      <c r="G1355" t="s">
        <v>92</v>
      </c>
      <c r="H1355" t="s">
        <v>4035</v>
      </c>
      <c r="I1355" s="7">
        <v>17</v>
      </c>
      <c r="J1355" s="7">
        <v>3182.39</v>
      </c>
    </row>
    <row r="1356" spans="1:10">
      <c r="A1356" t="s">
        <v>4036</v>
      </c>
      <c r="B1356" t="s">
        <v>4037</v>
      </c>
      <c r="C1356" t="s">
        <v>61</v>
      </c>
      <c r="D1356" t="s">
        <v>363</v>
      </c>
      <c r="E1356" t="s">
        <v>90</v>
      </c>
      <c r="F1356" t="s">
        <v>4038</v>
      </c>
      <c r="G1356" t="s">
        <v>97</v>
      </c>
      <c r="H1356" t="s">
        <v>4039</v>
      </c>
      <c r="I1356" s="7">
        <v>43</v>
      </c>
      <c r="J1356" s="7">
        <v>3447.87</v>
      </c>
    </row>
    <row r="1357" spans="1:10">
      <c r="A1357" t="s">
        <v>4040</v>
      </c>
      <c r="B1357" t="s">
        <v>4041</v>
      </c>
      <c r="C1357" t="s">
        <v>75</v>
      </c>
      <c r="D1357" t="s">
        <v>160</v>
      </c>
      <c r="E1357" t="s">
        <v>70</v>
      </c>
      <c r="F1357" s="1">
        <v>45381</v>
      </c>
      <c r="G1357" t="s">
        <v>178</v>
      </c>
      <c r="H1357">
        <v>46.5</v>
      </c>
      <c r="I1357" s="7">
        <v>27</v>
      </c>
      <c r="J1357" s="7">
        <v>4752.8999999999996</v>
      </c>
    </row>
    <row r="1358" spans="1:10">
      <c r="A1358" t="s">
        <v>4042</v>
      </c>
      <c r="B1358" t="s">
        <v>4043</v>
      </c>
      <c r="C1358" t="s">
        <v>61</v>
      </c>
      <c r="D1358" t="s">
        <v>106</v>
      </c>
      <c r="E1358" t="s">
        <v>63</v>
      </c>
      <c r="F1358" s="1">
        <v>45091</v>
      </c>
      <c r="G1358" t="s">
        <v>436</v>
      </c>
      <c r="H1358" t="s">
        <v>4044</v>
      </c>
      <c r="I1358" s="7">
        <v>43</v>
      </c>
      <c r="J1358" s="7">
        <v>3519.15</v>
      </c>
    </row>
    <row r="1359" spans="1:10">
      <c r="A1359" t="s">
        <v>4045</v>
      </c>
      <c r="B1359" t="s">
        <v>4046</v>
      </c>
      <c r="C1359" t="s">
        <v>122</v>
      </c>
      <c r="D1359" t="s">
        <v>133</v>
      </c>
      <c r="E1359" t="s">
        <v>70</v>
      </c>
      <c r="F1359" s="2">
        <v>45083</v>
      </c>
      <c r="G1359" t="s">
        <v>436</v>
      </c>
      <c r="H1359" t="s">
        <v>4047</v>
      </c>
      <c r="I1359" s="7">
        <v>29</v>
      </c>
      <c r="J1359" s="7">
        <v>1973.8</v>
      </c>
    </row>
    <row r="1360" spans="1:10">
      <c r="A1360" t="s">
        <v>4048</v>
      </c>
      <c r="B1360" t="s">
        <v>4049</v>
      </c>
      <c r="C1360" t="s">
        <v>122</v>
      </c>
      <c r="D1360" t="s">
        <v>81</v>
      </c>
      <c r="E1360" t="s">
        <v>90</v>
      </c>
      <c r="F1360" s="1">
        <v>45202</v>
      </c>
      <c r="G1360" t="s">
        <v>71</v>
      </c>
      <c r="H1360" t="s">
        <v>209</v>
      </c>
      <c r="I1360" s="7">
        <v>33</v>
      </c>
      <c r="J1360" s="7">
        <v>4835.9399999999996</v>
      </c>
    </row>
    <row r="1361" spans="1:10">
      <c r="A1361" t="s">
        <v>4050</v>
      </c>
      <c r="B1361" t="s">
        <v>4051</v>
      </c>
      <c r="C1361" t="s">
        <v>61</v>
      </c>
      <c r="D1361" t="s">
        <v>1230</v>
      </c>
      <c r="E1361" t="s">
        <v>90</v>
      </c>
      <c r="F1361" s="2">
        <v>45187</v>
      </c>
      <c r="G1361" t="s">
        <v>92</v>
      </c>
      <c r="H1361" t="s">
        <v>4052</v>
      </c>
      <c r="I1361" s="7">
        <v>17</v>
      </c>
      <c r="J1361" s="7">
        <v>1344.84</v>
      </c>
    </row>
    <row r="1362" spans="1:10">
      <c r="A1362" t="s">
        <v>4053</v>
      </c>
      <c r="B1362" t="s">
        <v>4054</v>
      </c>
      <c r="C1362" t="s">
        <v>122</v>
      </c>
      <c r="D1362" t="s">
        <v>311</v>
      </c>
      <c r="E1362" t="s">
        <v>70</v>
      </c>
      <c r="F1362" s="1">
        <v>45073</v>
      </c>
      <c r="G1362" t="s">
        <v>411</v>
      </c>
      <c r="H1362" t="s">
        <v>3244</v>
      </c>
      <c r="I1362" s="7">
        <v>14</v>
      </c>
      <c r="J1362" s="7">
        <v>1629.95</v>
      </c>
    </row>
    <row r="1363" spans="1:10">
      <c r="A1363" t="s">
        <v>4055</v>
      </c>
      <c r="B1363" t="s">
        <v>4056</v>
      </c>
      <c r="C1363" t="s">
        <v>61</v>
      </c>
      <c r="D1363" t="s">
        <v>152</v>
      </c>
      <c r="E1363" t="s">
        <v>70</v>
      </c>
      <c r="F1363" t="s">
        <v>4057</v>
      </c>
      <c r="G1363" t="s">
        <v>236</v>
      </c>
      <c r="H1363" t="s">
        <v>4058</v>
      </c>
      <c r="I1363" s="7">
        <v>7</v>
      </c>
      <c r="J1363" s="7">
        <v>3977.72</v>
      </c>
    </row>
    <row r="1364" spans="1:10">
      <c r="A1364" t="s">
        <v>4059</v>
      </c>
      <c r="B1364" t="s">
        <v>4060</v>
      </c>
      <c r="C1364" t="s">
        <v>68</v>
      </c>
      <c r="D1364" t="s">
        <v>271</v>
      </c>
      <c r="E1364" t="s">
        <v>102</v>
      </c>
      <c r="F1364" t="s">
        <v>439</v>
      </c>
      <c r="G1364" t="s">
        <v>97</v>
      </c>
      <c r="H1364" t="s">
        <v>4061</v>
      </c>
      <c r="I1364" s="7">
        <v>38</v>
      </c>
      <c r="J1364" s="7">
        <v>3258.57</v>
      </c>
    </row>
    <row r="1365" spans="1:10">
      <c r="A1365" t="s">
        <v>4062</v>
      </c>
      <c r="B1365" t="s">
        <v>4063</v>
      </c>
      <c r="C1365" t="s">
        <v>80</v>
      </c>
      <c r="D1365" t="s">
        <v>129</v>
      </c>
      <c r="E1365" t="s">
        <v>63</v>
      </c>
      <c r="F1365" s="1">
        <v>45141</v>
      </c>
      <c r="G1365" t="s">
        <v>161</v>
      </c>
      <c r="H1365" t="s">
        <v>3611</v>
      </c>
      <c r="I1365" s="7">
        <v>6</v>
      </c>
      <c r="J1365" s="7">
        <v>2295.3000000000002</v>
      </c>
    </row>
    <row r="1366" spans="1:10">
      <c r="A1366" t="s">
        <v>4064</v>
      </c>
      <c r="B1366" t="s">
        <v>4065</v>
      </c>
      <c r="C1366" t="s">
        <v>61</v>
      </c>
      <c r="D1366" t="s">
        <v>62</v>
      </c>
      <c r="E1366" t="s">
        <v>90</v>
      </c>
      <c r="F1366" t="s">
        <v>4066</v>
      </c>
      <c r="G1366" t="s">
        <v>97</v>
      </c>
      <c r="H1366" t="s">
        <v>4067</v>
      </c>
      <c r="I1366" s="7">
        <v>19</v>
      </c>
      <c r="J1366" s="7">
        <v>2964.64</v>
      </c>
    </row>
    <row r="1367" spans="1:10">
      <c r="A1367" t="s">
        <v>4068</v>
      </c>
      <c r="B1367" t="s">
        <v>4069</v>
      </c>
      <c r="C1367" t="s">
        <v>122</v>
      </c>
      <c r="D1367" t="s">
        <v>322</v>
      </c>
      <c r="E1367" t="s">
        <v>90</v>
      </c>
      <c r="F1367" t="s">
        <v>4070</v>
      </c>
      <c r="G1367" t="s">
        <v>82</v>
      </c>
      <c r="H1367">
        <v>62</v>
      </c>
      <c r="I1367" s="7">
        <v>14</v>
      </c>
      <c r="J1367" s="7">
        <v>3531.4</v>
      </c>
    </row>
    <row r="1368" spans="1:10">
      <c r="A1368" t="s">
        <v>4071</v>
      </c>
      <c r="B1368" t="s">
        <v>4072</v>
      </c>
      <c r="C1368" t="s">
        <v>80</v>
      </c>
      <c r="D1368" t="s">
        <v>662</v>
      </c>
      <c r="E1368" t="s">
        <v>70</v>
      </c>
      <c r="F1368" t="s">
        <v>4073</v>
      </c>
      <c r="G1368" t="s">
        <v>182</v>
      </c>
      <c r="H1368" t="s">
        <v>4074</v>
      </c>
      <c r="I1368" s="7">
        <v>11</v>
      </c>
      <c r="J1368" s="7">
        <v>4257.29</v>
      </c>
    </row>
    <row r="1369" spans="1:10">
      <c r="A1369" t="s">
        <v>4075</v>
      </c>
      <c r="B1369" t="s">
        <v>4076</v>
      </c>
      <c r="C1369" t="s">
        <v>122</v>
      </c>
      <c r="D1369" t="s">
        <v>792</v>
      </c>
      <c r="E1369" t="s">
        <v>102</v>
      </c>
      <c r="F1369" t="s">
        <v>4077</v>
      </c>
      <c r="G1369" t="s">
        <v>143</v>
      </c>
      <c r="H1369">
        <v>10.5</v>
      </c>
      <c r="I1369" s="7">
        <v>4</v>
      </c>
      <c r="J1369" s="7">
        <v>2162.27</v>
      </c>
    </row>
    <row r="1370" spans="1:10">
      <c r="A1370" t="s">
        <v>4078</v>
      </c>
      <c r="B1370" t="s">
        <v>4079</v>
      </c>
      <c r="C1370" t="s">
        <v>122</v>
      </c>
      <c r="D1370" t="s">
        <v>346</v>
      </c>
      <c r="E1370" t="s">
        <v>70</v>
      </c>
      <c r="F1370" s="1">
        <v>45428</v>
      </c>
      <c r="G1370" t="s">
        <v>460</v>
      </c>
      <c r="H1370">
        <v>31.1</v>
      </c>
      <c r="I1370" s="7">
        <v>25</v>
      </c>
      <c r="J1370" s="7">
        <v>4002.29</v>
      </c>
    </row>
    <row r="1371" spans="1:10">
      <c r="A1371" t="s">
        <v>4080</v>
      </c>
      <c r="B1371" t="s">
        <v>4081</v>
      </c>
      <c r="C1371" t="s">
        <v>122</v>
      </c>
      <c r="D1371" t="s">
        <v>69</v>
      </c>
      <c r="E1371" t="s">
        <v>70</v>
      </c>
      <c r="F1371" s="1">
        <v>45072</v>
      </c>
      <c r="G1371" t="s">
        <v>327</v>
      </c>
      <c r="H1371">
        <v>67</v>
      </c>
      <c r="I1371" s="7">
        <v>44</v>
      </c>
      <c r="J1371" s="7">
        <v>4191.26</v>
      </c>
    </row>
    <row r="1372" spans="1:10">
      <c r="A1372" t="s">
        <v>4082</v>
      </c>
      <c r="B1372" t="s">
        <v>4083</v>
      </c>
      <c r="C1372" t="s">
        <v>61</v>
      </c>
      <c r="D1372" t="s">
        <v>254</v>
      </c>
      <c r="E1372" t="s">
        <v>70</v>
      </c>
      <c r="F1372" t="s">
        <v>4084</v>
      </c>
      <c r="G1372" t="s">
        <v>187</v>
      </c>
      <c r="H1372">
        <v>25</v>
      </c>
      <c r="I1372" s="7">
        <v>40</v>
      </c>
      <c r="J1372" s="7">
        <v>3034.04</v>
      </c>
    </row>
    <row r="1373" spans="1:10">
      <c r="A1373" t="s">
        <v>4085</v>
      </c>
      <c r="B1373" t="s">
        <v>4086</v>
      </c>
      <c r="C1373" t="s">
        <v>122</v>
      </c>
      <c r="D1373" t="s">
        <v>123</v>
      </c>
      <c r="E1373" t="s">
        <v>70</v>
      </c>
      <c r="F1373" s="2">
        <v>45431</v>
      </c>
      <c r="G1373" t="s">
        <v>166</v>
      </c>
      <c r="H1373" t="s">
        <v>4087</v>
      </c>
      <c r="I1373" s="7">
        <v>32</v>
      </c>
      <c r="J1373" s="7">
        <v>4769.54</v>
      </c>
    </row>
    <row r="1374" spans="1:10">
      <c r="A1374" t="s">
        <v>4088</v>
      </c>
      <c r="B1374" t="s">
        <v>4089</v>
      </c>
      <c r="C1374" t="s">
        <v>61</v>
      </c>
      <c r="D1374" t="s">
        <v>147</v>
      </c>
      <c r="E1374" t="s">
        <v>102</v>
      </c>
      <c r="F1374" s="1">
        <v>45413</v>
      </c>
      <c r="G1374" t="s">
        <v>97</v>
      </c>
      <c r="H1374" t="s">
        <v>4090</v>
      </c>
      <c r="I1374" s="7">
        <v>3</v>
      </c>
      <c r="J1374" s="7">
        <v>1015.99</v>
      </c>
    </row>
    <row r="1375" spans="1:10">
      <c r="A1375" t="s">
        <v>4091</v>
      </c>
      <c r="B1375" t="s">
        <v>4092</v>
      </c>
      <c r="C1375" t="s">
        <v>61</v>
      </c>
      <c r="D1375" t="s">
        <v>76</v>
      </c>
      <c r="E1375" t="s">
        <v>70</v>
      </c>
      <c r="F1375" t="s">
        <v>4093</v>
      </c>
      <c r="G1375" t="s">
        <v>178</v>
      </c>
      <c r="H1375" t="s">
        <v>4094</v>
      </c>
      <c r="I1375" s="7">
        <v>49</v>
      </c>
      <c r="J1375" s="7">
        <v>2920.13</v>
      </c>
    </row>
    <row r="1376" spans="1:10">
      <c r="A1376" t="s">
        <v>4095</v>
      </c>
      <c r="B1376" t="s">
        <v>4096</v>
      </c>
      <c r="C1376" t="s">
        <v>75</v>
      </c>
      <c r="D1376" t="s">
        <v>62</v>
      </c>
      <c r="E1376" t="s">
        <v>63</v>
      </c>
      <c r="F1376" s="2">
        <v>44966</v>
      </c>
      <c r="G1376" t="s">
        <v>71</v>
      </c>
      <c r="H1376" t="s">
        <v>4097</v>
      </c>
      <c r="I1376" s="7">
        <v>-4</v>
      </c>
      <c r="J1376" s="7">
        <v>4315.8999999999996</v>
      </c>
    </row>
    <row r="1377" spans="1:10">
      <c r="A1377" t="s">
        <v>4098</v>
      </c>
      <c r="B1377" t="s">
        <v>4099</v>
      </c>
      <c r="C1377" t="s">
        <v>75</v>
      </c>
      <c r="D1377" t="s">
        <v>152</v>
      </c>
      <c r="E1377" t="s">
        <v>90</v>
      </c>
      <c r="F1377" s="2">
        <v>45475</v>
      </c>
      <c r="G1377" t="s">
        <v>71</v>
      </c>
      <c r="H1377">
        <v>23</v>
      </c>
      <c r="I1377" s="7">
        <v>21</v>
      </c>
      <c r="J1377" s="7">
        <v>3616.55</v>
      </c>
    </row>
    <row r="1378" spans="1:10">
      <c r="A1378" t="s">
        <v>4100</v>
      </c>
      <c r="B1378" t="s">
        <v>4101</v>
      </c>
      <c r="C1378" t="s">
        <v>75</v>
      </c>
      <c r="D1378" t="s">
        <v>393</v>
      </c>
      <c r="E1378" t="s">
        <v>90</v>
      </c>
      <c r="F1378" s="2">
        <v>44938</v>
      </c>
      <c r="G1378" t="s">
        <v>178</v>
      </c>
      <c r="H1378" t="s">
        <v>4102</v>
      </c>
      <c r="I1378" s="7">
        <v>30</v>
      </c>
      <c r="J1378" s="7">
        <v>2307.96</v>
      </c>
    </row>
    <row r="1379" spans="1:10">
      <c r="A1379" t="s">
        <v>4103</v>
      </c>
      <c r="B1379" t="s">
        <v>4104</v>
      </c>
      <c r="C1379" t="s">
        <v>122</v>
      </c>
      <c r="D1379" t="s">
        <v>293</v>
      </c>
      <c r="E1379" t="s">
        <v>70</v>
      </c>
      <c r="F1379" s="1">
        <v>45628</v>
      </c>
      <c r="G1379" t="s">
        <v>134</v>
      </c>
      <c r="H1379">
        <v>51</v>
      </c>
      <c r="I1379" s="7">
        <v>17</v>
      </c>
      <c r="J1379" s="7">
        <v>2506.13</v>
      </c>
    </row>
    <row r="1380" spans="1:10">
      <c r="A1380" t="s">
        <v>4105</v>
      </c>
      <c r="B1380" t="s">
        <v>4106</v>
      </c>
      <c r="C1380" t="s">
        <v>68</v>
      </c>
      <c r="D1380" t="s">
        <v>352</v>
      </c>
      <c r="E1380" t="s">
        <v>90</v>
      </c>
      <c r="F1380" s="2">
        <v>45522</v>
      </c>
      <c r="G1380" t="s">
        <v>143</v>
      </c>
      <c r="H1380" t="s">
        <v>4107</v>
      </c>
      <c r="I1380" s="7">
        <v>20</v>
      </c>
      <c r="J1380" s="7">
        <v>3711.97</v>
      </c>
    </row>
    <row r="1381" spans="1:10">
      <c r="A1381" t="s">
        <v>4108</v>
      </c>
      <c r="B1381" t="s">
        <v>4109</v>
      </c>
      <c r="C1381" t="s">
        <v>122</v>
      </c>
      <c r="D1381" t="s">
        <v>473</v>
      </c>
      <c r="E1381" t="s">
        <v>70</v>
      </c>
      <c r="F1381" t="s">
        <v>4110</v>
      </c>
      <c r="G1381" t="s">
        <v>193</v>
      </c>
      <c r="H1381">
        <v>59.5</v>
      </c>
      <c r="I1381" s="7">
        <v>-2</v>
      </c>
      <c r="J1381" s="7">
        <v>3976.55</v>
      </c>
    </row>
    <row r="1382" spans="1:10">
      <c r="A1382" t="s">
        <v>4111</v>
      </c>
      <c r="B1382" t="s">
        <v>4112</v>
      </c>
      <c r="C1382" t="s">
        <v>122</v>
      </c>
      <c r="D1382" t="s">
        <v>1165</v>
      </c>
      <c r="E1382" t="s">
        <v>63</v>
      </c>
      <c r="F1382" t="s">
        <v>4113</v>
      </c>
      <c r="G1382" t="s">
        <v>182</v>
      </c>
      <c r="H1382" t="s">
        <v>2106</v>
      </c>
      <c r="I1382" s="7">
        <v>3</v>
      </c>
      <c r="J1382" s="7">
        <v>4258.6400000000003</v>
      </c>
    </row>
    <row r="1383" spans="1:10">
      <c r="A1383" t="s">
        <v>4114</v>
      </c>
      <c r="B1383" t="s">
        <v>4115</v>
      </c>
      <c r="C1383" t="s">
        <v>75</v>
      </c>
      <c r="D1383" t="s">
        <v>404</v>
      </c>
      <c r="E1383" t="s">
        <v>102</v>
      </c>
      <c r="F1383" s="1">
        <v>45084</v>
      </c>
      <c r="G1383" t="s">
        <v>64</v>
      </c>
      <c r="H1383" t="s">
        <v>3994</v>
      </c>
      <c r="I1383" s="7">
        <v>5</v>
      </c>
      <c r="J1383" s="7">
        <v>4841.67</v>
      </c>
    </row>
    <row r="1384" spans="1:10">
      <c r="A1384" t="s">
        <v>4116</v>
      </c>
      <c r="B1384" t="s">
        <v>4117</v>
      </c>
      <c r="C1384" t="s">
        <v>75</v>
      </c>
      <c r="D1384" t="s">
        <v>758</v>
      </c>
      <c r="E1384" t="s">
        <v>63</v>
      </c>
      <c r="F1384" s="1">
        <v>45308</v>
      </c>
      <c r="G1384" t="s">
        <v>161</v>
      </c>
      <c r="H1384">
        <v>55</v>
      </c>
      <c r="I1384" s="7">
        <v>23</v>
      </c>
      <c r="J1384" s="7">
        <v>4374.57</v>
      </c>
    </row>
    <row r="1385" spans="1:10">
      <c r="A1385" t="s">
        <v>4118</v>
      </c>
      <c r="B1385" t="s">
        <v>4119</v>
      </c>
      <c r="C1385" t="s">
        <v>61</v>
      </c>
      <c r="D1385" t="s">
        <v>322</v>
      </c>
      <c r="E1385" t="s">
        <v>102</v>
      </c>
      <c r="F1385" s="1">
        <v>45397</v>
      </c>
      <c r="G1385" t="s">
        <v>236</v>
      </c>
      <c r="H1385" t="s">
        <v>4120</v>
      </c>
      <c r="I1385" s="7">
        <v>38</v>
      </c>
      <c r="J1385" s="7">
        <v>2100.5</v>
      </c>
    </row>
    <row r="1386" spans="1:10">
      <c r="A1386" t="s">
        <v>4121</v>
      </c>
      <c r="B1386" t="s">
        <v>4122</v>
      </c>
      <c r="C1386" t="s">
        <v>122</v>
      </c>
      <c r="D1386" t="s">
        <v>248</v>
      </c>
      <c r="E1386" t="s">
        <v>102</v>
      </c>
      <c r="F1386" s="1">
        <v>45509</v>
      </c>
      <c r="G1386" t="s">
        <v>153</v>
      </c>
      <c r="H1386" t="s">
        <v>4123</v>
      </c>
      <c r="I1386" s="7">
        <v>10</v>
      </c>
      <c r="J1386" s="7">
        <v>2465.62</v>
      </c>
    </row>
    <row r="1387" spans="1:10">
      <c r="A1387" t="s">
        <v>4124</v>
      </c>
      <c r="B1387" t="s">
        <v>4125</v>
      </c>
      <c r="C1387" t="s">
        <v>80</v>
      </c>
      <c r="D1387" t="s">
        <v>806</v>
      </c>
      <c r="E1387" t="s">
        <v>70</v>
      </c>
      <c r="F1387" s="2">
        <v>45196</v>
      </c>
      <c r="G1387" t="s">
        <v>436</v>
      </c>
      <c r="H1387" t="s">
        <v>1412</v>
      </c>
      <c r="I1387" s="7" t="s">
        <v>1623</v>
      </c>
      <c r="J1387" s="7">
        <v>3924.96</v>
      </c>
    </row>
    <row r="1388" spans="1:10">
      <c r="A1388" t="s">
        <v>4126</v>
      </c>
      <c r="B1388" t="s">
        <v>4127</v>
      </c>
      <c r="C1388" t="s">
        <v>68</v>
      </c>
      <c r="D1388" t="s">
        <v>160</v>
      </c>
      <c r="E1388" t="s">
        <v>63</v>
      </c>
      <c r="F1388" t="s">
        <v>2584</v>
      </c>
      <c r="G1388" t="s">
        <v>82</v>
      </c>
      <c r="H1388" t="s">
        <v>2106</v>
      </c>
      <c r="I1388" s="7">
        <v>40</v>
      </c>
      <c r="J1388" s="7">
        <v>3343.53</v>
      </c>
    </row>
    <row r="1389" spans="1:10">
      <c r="A1389" t="s">
        <v>4128</v>
      </c>
      <c r="B1389" t="s">
        <v>4129</v>
      </c>
      <c r="C1389" t="s">
        <v>68</v>
      </c>
      <c r="D1389" t="s">
        <v>235</v>
      </c>
      <c r="E1389" t="s">
        <v>102</v>
      </c>
      <c r="F1389" s="1">
        <v>45629</v>
      </c>
      <c r="G1389" t="s">
        <v>119</v>
      </c>
      <c r="H1389">
        <v>41.2</v>
      </c>
      <c r="I1389" s="7">
        <v>13</v>
      </c>
      <c r="J1389" s="7">
        <v>2266.06</v>
      </c>
    </row>
    <row r="1390" spans="1:10">
      <c r="A1390" t="s">
        <v>4130</v>
      </c>
      <c r="B1390" t="s">
        <v>4131</v>
      </c>
      <c r="C1390" t="s">
        <v>68</v>
      </c>
      <c r="D1390" t="s">
        <v>806</v>
      </c>
      <c r="E1390" t="s">
        <v>102</v>
      </c>
      <c r="F1390" t="s">
        <v>435</v>
      </c>
      <c r="G1390" t="s">
        <v>178</v>
      </c>
      <c r="H1390" t="s">
        <v>251</v>
      </c>
      <c r="I1390" s="7">
        <v>18</v>
      </c>
      <c r="J1390" s="7">
        <v>1795.24</v>
      </c>
    </row>
    <row r="1391" spans="1:10">
      <c r="A1391" t="s">
        <v>4132</v>
      </c>
      <c r="B1391" t="s">
        <v>4133</v>
      </c>
      <c r="C1391" t="s">
        <v>75</v>
      </c>
      <c r="D1391" t="s">
        <v>235</v>
      </c>
      <c r="E1391" t="s">
        <v>70</v>
      </c>
      <c r="F1391" t="s">
        <v>2709</v>
      </c>
      <c r="G1391" t="s">
        <v>71</v>
      </c>
      <c r="H1391" t="s">
        <v>4134</v>
      </c>
      <c r="I1391" s="7">
        <v>-5</v>
      </c>
      <c r="J1391" s="7">
        <v>4337.18</v>
      </c>
    </row>
    <row r="1392" spans="1:10">
      <c r="A1392" t="s">
        <v>4135</v>
      </c>
      <c r="B1392" t="s">
        <v>4136</v>
      </c>
      <c r="C1392" t="s">
        <v>75</v>
      </c>
      <c r="D1392" t="s">
        <v>595</v>
      </c>
      <c r="E1392" t="s">
        <v>70</v>
      </c>
      <c r="F1392" s="1">
        <v>45024</v>
      </c>
      <c r="G1392" t="s">
        <v>259</v>
      </c>
      <c r="H1392" t="s">
        <v>4137</v>
      </c>
      <c r="I1392" s="7">
        <v>-2</v>
      </c>
      <c r="J1392" s="7">
        <v>3226.56</v>
      </c>
    </row>
    <row r="1393" spans="1:10">
      <c r="A1393" t="s">
        <v>4138</v>
      </c>
      <c r="B1393" t="s">
        <v>4139</v>
      </c>
      <c r="C1393" t="s">
        <v>80</v>
      </c>
      <c r="D1393" t="s">
        <v>208</v>
      </c>
      <c r="E1393" t="s">
        <v>63</v>
      </c>
      <c r="F1393" s="1">
        <v>45201</v>
      </c>
      <c r="G1393" t="s">
        <v>97</v>
      </c>
      <c r="H1393" t="s">
        <v>209</v>
      </c>
      <c r="I1393" s="7">
        <v>49</v>
      </c>
      <c r="J1393" s="7">
        <v>2504.73</v>
      </c>
    </row>
    <row r="1394" spans="1:10">
      <c r="A1394" t="s">
        <v>4140</v>
      </c>
      <c r="B1394" t="s">
        <v>4141</v>
      </c>
      <c r="C1394" t="s">
        <v>61</v>
      </c>
      <c r="D1394" t="s">
        <v>662</v>
      </c>
      <c r="E1394" t="s">
        <v>70</v>
      </c>
      <c r="F1394" s="1">
        <v>45386</v>
      </c>
      <c r="G1394" t="s">
        <v>193</v>
      </c>
      <c r="H1394" t="s">
        <v>3702</v>
      </c>
      <c r="I1394" s="7">
        <v>49</v>
      </c>
      <c r="J1394" s="7">
        <v>3443.13</v>
      </c>
    </row>
    <row r="1395" spans="1:10">
      <c r="A1395" t="s">
        <v>4142</v>
      </c>
      <c r="B1395" t="s">
        <v>4143</v>
      </c>
      <c r="C1395" t="s">
        <v>68</v>
      </c>
      <c r="D1395" t="s">
        <v>796</v>
      </c>
      <c r="E1395" t="s">
        <v>63</v>
      </c>
      <c r="F1395" s="1">
        <v>44972</v>
      </c>
      <c r="G1395" t="s">
        <v>308</v>
      </c>
      <c r="H1395" t="s">
        <v>4144</v>
      </c>
      <c r="I1395" s="7">
        <v>49</v>
      </c>
      <c r="J1395" s="7">
        <v>1714.43</v>
      </c>
    </row>
    <row r="1396" spans="1:10">
      <c r="A1396" t="s">
        <v>4145</v>
      </c>
      <c r="B1396" t="s">
        <v>4146</v>
      </c>
      <c r="C1396" t="s">
        <v>75</v>
      </c>
      <c r="D1396" t="s">
        <v>89</v>
      </c>
      <c r="E1396" t="s">
        <v>90</v>
      </c>
      <c r="F1396" s="1">
        <v>45024</v>
      </c>
      <c r="G1396" t="s">
        <v>327</v>
      </c>
      <c r="H1396" t="s">
        <v>4147</v>
      </c>
      <c r="I1396" s="7">
        <v>28</v>
      </c>
      <c r="J1396" s="7">
        <v>1615.02</v>
      </c>
    </row>
    <row r="1397" spans="1:10">
      <c r="A1397" t="s">
        <v>4148</v>
      </c>
      <c r="B1397" t="s">
        <v>4149</v>
      </c>
      <c r="C1397" t="s">
        <v>80</v>
      </c>
      <c r="D1397" t="s">
        <v>524</v>
      </c>
      <c r="E1397" t="s">
        <v>63</v>
      </c>
      <c r="F1397" s="1">
        <v>44979</v>
      </c>
      <c r="G1397" t="s">
        <v>178</v>
      </c>
      <c r="H1397" t="s">
        <v>4150</v>
      </c>
      <c r="I1397" s="7">
        <v>39</v>
      </c>
      <c r="J1397" s="7">
        <v>3098.05</v>
      </c>
    </row>
    <row r="1398" spans="1:10">
      <c r="A1398" t="s">
        <v>4151</v>
      </c>
      <c r="B1398" t="s">
        <v>4152</v>
      </c>
      <c r="C1398" t="s">
        <v>80</v>
      </c>
      <c r="D1398" t="s">
        <v>76</v>
      </c>
      <c r="E1398" t="s">
        <v>90</v>
      </c>
      <c r="F1398" t="s">
        <v>4153</v>
      </c>
      <c r="G1398" t="s">
        <v>182</v>
      </c>
      <c r="H1398" t="s">
        <v>4154</v>
      </c>
      <c r="I1398" s="7">
        <v>27</v>
      </c>
      <c r="J1398" s="7">
        <v>4992.1099999999997</v>
      </c>
    </row>
    <row r="1399" spans="1:10">
      <c r="A1399" t="s">
        <v>4155</v>
      </c>
      <c r="B1399" t="s">
        <v>4156</v>
      </c>
      <c r="C1399" t="s">
        <v>61</v>
      </c>
      <c r="D1399" t="s">
        <v>133</v>
      </c>
      <c r="E1399" t="s">
        <v>102</v>
      </c>
      <c r="F1399" s="1">
        <v>45381</v>
      </c>
      <c r="G1399" t="s">
        <v>113</v>
      </c>
      <c r="H1399" t="s">
        <v>4157</v>
      </c>
      <c r="I1399" s="7">
        <v>29</v>
      </c>
      <c r="J1399" s="7">
        <v>4611.62</v>
      </c>
    </row>
    <row r="1400" spans="1:10">
      <c r="A1400" t="s">
        <v>4158</v>
      </c>
      <c r="B1400" t="s">
        <v>4159</v>
      </c>
      <c r="C1400" t="s">
        <v>75</v>
      </c>
      <c r="D1400" t="s">
        <v>806</v>
      </c>
      <c r="E1400" t="s">
        <v>63</v>
      </c>
      <c r="F1400" s="1">
        <v>44930</v>
      </c>
      <c r="G1400" t="s">
        <v>92</v>
      </c>
      <c r="H1400">
        <v>64.7</v>
      </c>
      <c r="I1400" s="7">
        <v>7</v>
      </c>
      <c r="J1400" s="7">
        <v>1663.79</v>
      </c>
    </row>
    <row r="1401" spans="1:10">
      <c r="A1401" t="s">
        <v>4160</v>
      </c>
      <c r="B1401" t="s">
        <v>4161</v>
      </c>
      <c r="C1401" t="s">
        <v>75</v>
      </c>
      <c r="D1401" t="s">
        <v>96</v>
      </c>
      <c r="E1401" t="s">
        <v>63</v>
      </c>
      <c r="F1401" t="s">
        <v>4162</v>
      </c>
      <c r="G1401" t="s">
        <v>411</v>
      </c>
      <c r="H1401">
        <v>54.3</v>
      </c>
      <c r="I1401" s="7">
        <v>38</v>
      </c>
      <c r="J1401" s="7">
        <v>1281.9100000000001</v>
      </c>
    </row>
    <row r="1402" spans="1:10">
      <c r="A1402" t="s">
        <v>4163</v>
      </c>
      <c r="B1402" t="s">
        <v>4164</v>
      </c>
      <c r="C1402" t="s">
        <v>75</v>
      </c>
      <c r="D1402" t="s">
        <v>469</v>
      </c>
      <c r="E1402" t="s">
        <v>70</v>
      </c>
      <c r="F1402" s="1">
        <v>45514</v>
      </c>
      <c r="G1402" t="s">
        <v>119</v>
      </c>
      <c r="H1402" t="s">
        <v>4165</v>
      </c>
      <c r="I1402" s="7">
        <v>21</v>
      </c>
      <c r="J1402" s="7">
        <v>2439.34</v>
      </c>
    </row>
    <row r="1403" spans="1:10">
      <c r="A1403" t="s">
        <v>4166</v>
      </c>
      <c r="B1403" t="s">
        <v>4167</v>
      </c>
      <c r="C1403" t="s">
        <v>68</v>
      </c>
      <c r="D1403" t="s">
        <v>290</v>
      </c>
      <c r="E1403" t="s">
        <v>90</v>
      </c>
      <c r="F1403" s="1">
        <v>45287</v>
      </c>
      <c r="G1403" t="s">
        <v>411</v>
      </c>
      <c r="H1403" t="s">
        <v>4168</v>
      </c>
      <c r="I1403" s="7">
        <v>12</v>
      </c>
      <c r="J1403" s="7">
        <v>3590.97</v>
      </c>
    </row>
    <row r="1404" spans="1:10">
      <c r="A1404" t="s">
        <v>4169</v>
      </c>
      <c r="B1404" t="s">
        <v>4170</v>
      </c>
      <c r="C1404" t="s">
        <v>80</v>
      </c>
      <c r="D1404" t="s">
        <v>248</v>
      </c>
      <c r="E1404" t="s">
        <v>90</v>
      </c>
      <c r="F1404" s="1">
        <v>45211</v>
      </c>
      <c r="G1404" t="s">
        <v>77</v>
      </c>
      <c r="H1404" t="s">
        <v>4171</v>
      </c>
      <c r="I1404" s="7">
        <v>4</v>
      </c>
      <c r="J1404" s="7">
        <v>2721.33</v>
      </c>
    </row>
    <row r="1405" spans="1:10">
      <c r="A1405" t="s">
        <v>4172</v>
      </c>
      <c r="B1405" t="s">
        <v>4173</v>
      </c>
      <c r="C1405" t="s">
        <v>80</v>
      </c>
      <c r="D1405" t="s">
        <v>457</v>
      </c>
      <c r="E1405" t="s">
        <v>102</v>
      </c>
      <c r="F1405" s="1">
        <v>45318</v>
      </c>
      <c r="G1405" t="s">
        <v>187</v>
      </c>
      <c r="H1405" t="s">
        <v>223</v>
      </c>
      <c r="I1405" s="7">
        <v>32</v>
      </c>
      <c r="J1405" s="7">
        <v>1697.49</v>
      </c>
    </row>
    <row r="1406" spans="1:10">
      <c r="A1406" t="s">
        <v>4174</v>
      </c>
      <c r="B1406" t="s">
        <v>4175</v>
      </c>
      <c r="C1406" t="s">
        <v>68</v>
      </c>
      <c r="D1406" t="s">
        <v>293</v>
      </c>
      <c r="E1406" t="s">
        <v>102</v>
      </c>
      <c r="F1406" s="1">
        <v>45225</v>
      </c>
      <c r="G1406" t="s">
        <v>153</v>
      </c>
      <c r="H1406" t="s">
        <v>4094</v>
      </c>
      <c r="I1406" s="7">
        <v>4</v>
      </c>
      <c r="J1406" s="7">
        <v>1248.28</v>
      </c>
    </row>
    <row r="1407" spans="1:10">
      <c r="A1407" t="s">
        <v>4176</v>
      </c>
      <c r="B1407" t="s">
        <v>4177</v>
      </c>
      <c r="C1407" t="s">
        <v>61</v>
      </c>
      <c r="D1407" t="s">
        <v>235</v>
      </c>
      <c r="E1407" t="s">
        <v>70</v>
      </c>
      <c r="F1407" s="2">
        <v>45081</v>
      </c>
      <c r="G1407" t="s">
        <v>193</v>
      </c>
      <c r="H1407" t="s">
        <v>2106</v>
      </c>
      <c r="I1407" s="7">
        <v>38</v>
      </c>
      <c r="J1407" s="7">
        <v>3012.64</v>
      </c>
    </row>
    <row r="1408" spans="1:10">
      <c r="A1408" t="s">
        <v>4178</v>
      </c>
      <c r="B1408" t="s">
        <v>4179</v>
      </c>
      <c r="C1408" t="s">
        <v>75</v>
      </c>
      <c r="D1408" t="s">
        <v>290</v>
      </c>
      <c r="E1408" t="s">
        <v>90</v>
      </c>
      <c r="F1408" t="s">
        <v>4180</v>
      </c>
      <c r="G1408" t="s">
        <v>77</v>
      </c>
      <c r="H1408" t="s">
        <v>4181</v>
      </c>
      <c r="I1408" s="7">
        <v>9</v>
      </c>
      <c r="J1408" s="7">
        <v>2892.23</v>
      </c>
    </row>
    <row r="1409" spans="1:10">
      <c r="A1409" t="s">
        <v>4182</v>
      </c>
      <c r="B1409" t="s">
        <v>4183</v>
      </c>
      <c r="C1409" t="s">
        <v>122</v>
      </c>
      <c r="D1409" t="s">
        <v>680</v>
      </c>
      <c r="E1409" t="s">
        <v>63</v>
      </c>
      <c r="F1409" s="1">
        <v>45636</v>
      </c>
      <c r="G1409" t="s">
        <v>250</v>
      </c>
      <c r="H1409" t="s">
        <v>4035</v>
      </c>
      <c r="I1409" s="7" t="s">
        <v>3298</v>
      </c>
      <c r="J1409" s="7">
        <v>2543</v>
      </c>
    </row>
    <row r="1410" spans="1:10">
      <c r="A1410" t="s">
        <v>4184</v>
      </c>
      <c r="B1410" t="s">
        <v>4185</v>
      </c>
      <c r="C1410" t="s">
        <v>80</v>
      </c>
      <c r="D1410" t="s">
        <v>662</v>
      </c>
      <c r="E1410" t="s">
        <v>70</v>
      </c>
      <c r="F1410" s="2">
        <v>45631</v>
      </c>
      <c r="G1410" t="s">
        <v>64</v>
      </c>
      <c r="H1410" t="s">
        <v>2402</v>
      </c>
      <c r="I1410" s="7">
        <v>30</v>
      </c>
      <c r="J1410" s="7">
        <v>4163.07</v>
      </c>
    </row>
    <row r="1411" spans="1:10">
      <c r="A1411" t="s">
        <v>4186</v>
      </c>
      <c r="B1411" t="s">
        <v>4187</v>
      </c>
      <c r="C1411" t="s">
        <v>122</v>
      </c>
      <c r="D1411" t="s">
        <v>1149</v>
      </c>
      <c r="E1411" t="s">
        <v>90</v>
      </c>
      <c r="F1411" s="2">
        <v>45529</v>
      </c>
      <c r="G1411" t="s">
        <v>82</v>
      </c>
      <c r="H1411" t="s">
        <v>4188</v>
      </c>
      <c r="I1411" s="7">
        <v>11</v>
      </c>
      <c r="J1411" s="7">
        <v>2870.21</v>
      </c>
    </row>
    <row r="1412" spans="1:10">
      <c r="A1412" t="s">
        <v>4189</v>
      </c>
      <c r="B1412" t="s">
        <v>4190</v>
      </c>
      <c r="C1412" t="s">
        <v>122</v>
      </c>
      <c r="D1412" t="s">
        <v>761</v>
      </c>
      <c r="E1412" t="s">
        <v>70</v>
      </c>
      <c r="F1412" s="1">
        <v>45032</v>
      </c>
      <c r="G1412" t="s">
        <v>187</v>
      </c>
      <c r="H1412" t="s">
        <v>4191</v>
      </c>
      <c r="I1412" s="7">
        <v>4</v>
      </c>
      <c r="J1412" s="7">
        <v>2780.7</v>
      </c>
    </row>
    <row r="1413" spans="1:10">
      <c r="A1413" t="s">
        <v>4192</v>
      </c>
      <c r="B1413" t="s">
        <v>4193</v>
      </c>
      <c r="C1413" t="s">
        <v>75</v>
      </c>
      <c r="D1413" t="s">
        <v>585</v>
      </c>
      <c r="E1413" t="s">
        <v>102</v>
      </c>
      <c r="F1413" s="1">
        <v>45143</v>
      </c>
      <c r="G1413" t="s">
        <v>259</v>
      </c>
      <c r="H1413">
        <v>57</v>
      </c>
      <c r="I1413" s="7">
        <v>19</v>
      </c>
      <c r="J1413" s="7">
        <v>1439.23</v>
      </c>
    </row>
    <row r="1414" spans="1:10">
      <c r="A1414" t="s">
        <v>4194</v>
      </c>
      <c r="B1414" t="s">
        <v>4195</v>
      </c>
      <c r="C1414" t="s">
        <v>68</v>
      </c>
      <c r="D1414" t="s">
        <v>165</v>
      </c>
      <c r="E1414" t="s">
        <v>90</v>
      </c>
      <c r="F1414" t="s">
        <v>4196</v>
      </c>
      <c r="G1414" t="s">
        <v>213</v>
      </c>
      <c r="H1414" t="s">
        <v>4197</v>
      </c>
      <c r="I1414" s="7">
        <v>15</v>
      </c>
      <c r="J1414" s="7">
        <v>4934.59</v>
      </c>
    </row>
    <row r="1415" spans="1:10">
      <c r="A1415" t="s">
        <v>4198</v>
      </c>
      <c r="B1415" t="s">
        <v>4199</v>
      </c>
      <c r="C1415" t="s">
        <v>75</v>
      </c>
      <c r="D1415" t="s">
        <v>404</v>
      </c>
      <c r="E1415" t="s">
        <v>90</v>
      </c>
      <c r="F1415" s="1">
        <v>45051</v>
      </c>
      <c r="G1415" t="s">
        <v>134</v>
      </c>
      <c r="H1415" t="s">
        <v>4200</v>
      </c>
      <c r="I1415" s="7">
        <v>11</v>
      </c>
      <c r="J1415" s="7">
        <v>3331.27</v>
      </c>
    </row>
    <row r="1416" spans="1:10">
      <c r="A1416" t="s">
        <v>4201</v>
      </c>
      <c r="B1416" t="s">
        <v>4202</v>
      </c>
      <c r="C1416" t="s">
        <v>68</v>
      </c>
      <c r="D1416" t="s">
        <v>761</v>
      </c>
      <c r="E1416" t="s">
        <v>70</v>
      </c>
      <c r="F1416" s="1">
        <v>45043</v>
      </c>
      <c r="G1416" t="s">
        <v>143</v>
      </c>
      <c r="H1416" t="s">
        <v>174</v>
      </c>
      <c r="I1416" s="7">
        <v>6</v>
      </c>
      <c r="J1416" s="7">
        <v>3094.72</v>
      </c>
    </row>
    <row r="1417" spans="1:10">
      <c r="A1417" t="s">
        <v>4203</v>
      </c>
      <c r="B1417" t="s">
        <v>4204</v>
      </c>
      <c r="C1417" t="s">
        <v>80</v>
      </c>
      <c r="D1417" t="s">
        <v>585</v>
      </c>
      <c r="E1417" t="s">
        <v>102</v>
      </c>
      <c r="F1417" s="1">
        <v>44997</v>
      </c>
      <c r="G1417" t="s">
        <v>182</v>
      </c>
      <c r="H1417" t="s">
        <v>4205</v>
      </c>
      <c r="I1417" s="7">
        <v>43</v>
      </c>
      <c r="J1417" s="7">
        <v>3967.88</v>
      </c>
    </row>
    <row r="1418" spans="1:10">
      <c r="A1418" t="s">
        <v>4206</v>
      </c>
      <c r="B1418" t="s">
        <v>4207</v>
      </c>
      <c r="C1418" t="s">
        <v>75</v>
      </c>
      <c r="D1418" t="s">
        <v>1725</v>
      </c>
      <c r="E1418" t="s">
        <v>90</v>
      </c>
      <c r="F1418" s="1">
        <v>45352</v>
      </c>
      <c r="G1418" t="s">
        <v>71</v>
      </c>
      <c r="H1418" t="s">
        <v>4208</v>
      </c>
      <c r="I1418" s="7">
        <v>3</v>
      </c>
      <c r="J1418" s="7">
        <v>4402.3</v>
      </c>
    </row>
    <row r="1419" spans="1:10">
      <c r="A1419" t="s">
        <v>4209</v>
      </c>
      <c r="B1419" t="s">
        <v>4210</v>
      </c>
      <c r="C1419" t="s">
        <v>61</v>
      </c>
      <c r="D1419" t="s">
        <v>556</v>
      </c>
      <c r="E1419" t="s">
        <v>70</v>
      </c>
      <c r="F1419" s="1">
        <v>45119</v>
      </c>
      <c r="G1419" t="s">
        <v>436</v>
      </c>
      <c r="H1419" t="s">
        <v>887</v>
      </c>
      <c r="I1419" s="7">
        <v>32</v>
      </c>
      <c r="J1419" s="7">
        <v>4160.45</v>
      </c>
    </row>
    <row r="1420" spans="1:10">
      <c r="A1420" t="s">
        <v>4211</v>
      </c>
      <c r="B1420" t="s">
        <v>4212</v>
      </c>
      <c r="C1420" t="s">
        <v>75</v>
      </c>
      <c r="D1420" t="s">
        <v>393</v>
      </c>
      <c r="E1420" t="s">
        <v>102</v>
      </c>
      <c r="F1420" t="s">
        <v>4213</v>
      </c>
      <c r="G1420" t="s">
        <v>178</v>
      </c>
      <c r="H1420" t="s">
        <v>4214</v>
      </c>
      <c r="I1420" s="7">
        <v>24</v>
      </c>
      <c r="J1420" s="7">
        <v>4724.6899999999996</v>
      </c>
    </row>
    <row r="1421" spans="1:10">
      <c r="A1421" t="s">
        <v>4215</v>
      </c>
      <c r="B1421" t="s">
        <v>4216</v>
      </c>
      <c r="C1421" t="s">
        <v>75</v>
      </c>
      <c r="D1421" t="s">
        <v>69</v>
      </c>
      <c r="E1421" t="s">
        <v>70</v>
      </c>
      <c r="F1421" s="1">
        <v>45197</v>
      </c>
      <c r="G1421" t="s">
        <v>119</v>
      </c>
      <c r="H1421">
        <v>10.9</v>
      </c>
      <c r="I1421" s="7">
        <v>29</v>
      </c>
      <c r="J1421" s="7">
        <v>1972.9</v>
      </c>
    </row>
    <row r="1422" spans="1:10">
      <c r="A1422" t="s">
        <v>4217</v>
      </c>
      <c r="B1422" t="s">
        <v>4218</v>
      </c>
      <c r="C1422" t="s">
        <v>80</v>
      </c>
      <c r="D1422" t="s">
        <v>585</v>
      </c>
      <c r="E1422" t="s">
        <v>70</v>
      </c>
      <c r="F1422" s="2">
        <v>45532</v>
      </c>
      <c r="G1422" t="s">
        <v>213</v>
      </c>
      <c r="H1422" t="s">
        <v>1095</v>
      </c>
      <c r="I1422" s="7">
        <v>28</v>
      </c>
      <c r="J1422" s="7">
        <v>1042.92</v>
      </c>
    </row>
    <row r="1423" spans="1:10">
      <c r="A1423" t="s">
        <v>4219</v>
      </c>
      <c r="B1423" t="s">
        <v>4220</v>
      </c>
      <c r="C1423" t="s">
        <v>122</v>
      </c>
      <c r="D1423" t="s">
        <v>235</v>
      </c>
      <c r="E1423" t="s">
        <v>63</v>
      </c>
      <c r="F1423" s="1">
        <v>45278</v>
      </c>
      <c r="G1423" t="s">
        <v>125</v>
      </c>
      <c r="H1423">
        <v>43.4</v>
      </c>
      <c r="I1423" s="7">
        <v>48</v>
      </c>
      <c r="J1423" s="7">
        <v>2543.5100000000002</v>
      </c>
    </row>
    <row r="1424" spans="1:10">
      <c r="A1424" t="s">
        <v>4221</v>
      </c>
      <c r="B1424" t="s">
        <v>4222</v>
      </c>
      <c r="C1424" t="s">
        <v>122</v>
      </c>
      <c r="D1424" t="s">
        <v>303</v>
      </c>
      <c r="E1424" t="s">
        <v>90</v>
      </c>
      <c r="F1424" t="s">
        <v>4223</v>
      </c>
      <c r="G1424" t="s">
        <v>119</v>
      </c>
      <c r="H1424" t="s">
        <v>4224</v>
      </c>
      <c r="I1424" s="7">
        <v>2</v>
      </c>
      <c r="J1424" s="7">
        <v>2142.5700000000002</v>
      </c>
    </row>
    <row r="1425" spans="1:10">
      <c r="A1425" t="s">
        <v>4225</v>
      </c>
      <c r="B1425" t="s">
        <v>4226</v>
      </c>
      <c r="C1425" t="s">
        <v>80</v>
      </c>
      <c r="D1425" t="s">
        <v>447</v>
      </c>
      <c r="E1425" t="s">
        <v>102</v>
      </c>
      <c r="F1425" t="s">
        <v>2735</v>
      </c>
      <c r="G1425" t="s">
        <v>728</v>
      </c>
      <c r="H1425" t="s">
        <v>4227</v>
      </c>
      <c r="I1425" s="7">
        <v>42</v>
      </c>
      <c r="J1425" s="7">
        <v>3351.93</v>
      </c>
    </row>
    <row r="1426" spans="1:10">
      <c r="A1426" t="s">
        <v>4228</v>
      </c>
      <c r="B1426" t="s">
        <v>4229</v>
      </c>
      <c r="C1426" t="s">
        <v>122</v>
      </c>
      <c r="D1426" t="s">
        <v>290</v>
      </c>
      <c r="E1426" t="s">
        <v>63</v>
      </c>
      <c r="F1426" t="s">
        <v>4230</v>
      </c>
      <c r="G1426" t="s">
        <v>460</v>
      </c>
      <c r="H1426" t="s">
        <v>4231</v>
      </c>
      <c r="I1426" s="7">
        <v>41</v>
      </c>
      <c r="J1426" s="7">
        <v>1071.05</v>
      </c>
    </row>
    <row r="1427" spans="1:10">
      <c r="A1427" t="s">
        <v>4232</v>
      </c>
      <c r="B1427" t="s">
        <v>4233</v>
      </c>
      <c r="C1427" t="s">
        <v>80</v>
      </c>
      <c r="D1427" t="s">
        <v>147</v>
      </c>
      <c r="E1427" t="s">
        <v>63</v>
      </c>
      <c r="F1427" s="1">
        <v>45234</v>
      </c>
      <c r="G1427" t="s">
        <v>314</v>
      </c>
      <c r="H1427">
        <v>45.8</v>
      </c>
      <c r="I1427" s="7">
        <v>12</v>
      </c>
      <c r="J1427" s="7">
        <v>4536.0200000000004</v>
      </c>
    </row>
    <row r="1428" spans="1:10">
      <c r="A1428" t="s">
        <v>4234</v>
      </c>
      <c r="B1428" t="s">
        <v>4235</v>
      </c>
      <c r="C1428" t="s">
        <v>61</v>
      </c>
      <c r="D1428" t="s">
        <v>254</v>
      </c>
      <c r="E1428" t="s">
        <v>70</v>
      </c>
      <c r="F1428" s="1">
        <v>45594</v>
      </c>
      <c r="G1428" t="s">
        <v>182</v>
      </c>
      <c r="H1428">
        <v>61</v>
      </c>
      <c r="I1428" s="7">
        <v>28</v>
      </c>
      <c r="J1428" s="7">
        <v>2230.9499999999998</v>
      </c>
    </row>
    <row r="1429" spans="1:10">
      <c r="A1429" t="s">
        <v>4236</v>
      </c>
      <c r="B1429" t="s">
        <v>4237</v>
      </c>
      <c r="C1429" t="s">
        <v>80</v>
      </c>
      <c r="D1429" t="s">
        <v>454</v>
      </c>
      <c r="E1429" t="s">
        <v>90</v>
      </c>
      <c r="F1429" s="2">
        <v>45297</v>
      </c>
      <c r="G1429" t="s">
        <v>250</v>
      </c>
      <c r="H1429" t="s">
        <v>857</v>
      </c>
      <c r="I1429" s="7">
        <v>19</v>
      </c>
      <c r="J1429" s="7">
        <v>2310.21</v>
      </c>
    </row>
    <row r="1430" spans="1:10">
      <c r="A1430" t="s">
        <v>4238</v>
      </c>
      <c r="B1430" t="s">
        <v>4239</v>
      </c>
      <c r="C1430" t="s">
        <v>122</v>
      </c>
      <c r="D1430" t="s">
        <v>1149</v>
      </c>
      <c r="E1430" t="s">
        <v>63</v>
      </c>
      <c r="F1430" s="1">
        <v>45498</v>
      </c>
      <c r="G1430" t="s">
        <v>125</v>
      </c>
      <c r="H1430" t="s">
        <v>4240</v>
      </c>
      <c r="I1430" s="7">
        <v>1</v>
      </c>
      <c r="J1430" s="7">
        <v>2656.64</v>
      </c>
    </row>
    <row r="1431" spans="1:10">
      <c r="A1431" t="s">
        <v>4241</v>
      </c>
      <c r="B1431" t="s">
        <v>4242</v>
      </c>
      <c r="C1431" t="s">
        <v>122</v>
      </c>
      <c r="D1431" t="s">
        <v>415</v>
      </c>
      <c r="E1431" t="s">
        <v>102</v>
      </c>
      <c r="F1431" s="2">
        <v>45327</v>
      </c>
      <c r="G1431" t="s">
        <v>460</v>
      </c>
      <c r="H1431" t="s">
        <v>1715</v>
      </c>
      <c r="I1431" s="7">
        <v>22</v>
      </c>
      <c r="J1431" s="7">
        <v>3392.51</v>
      </c>
    </row>
    <row r="1432" spans="1:10">
      <c r="A1432" t="s">
        <v>4243</v>
      </c>
      <c r="B1432" t="s">
        <v>4244</v>
      </c>
      <c r="C1432" t="s">
        <v>75</v>
      </c>
      <c r="D1432" t="s">
        <v>1084</v>
      </c>
      <c r="E1432" t="s">
        <v>90</v>
      </c>
      <c r="F1432" t="s">
        <v>4245</v>
      </c>
      <c r="G1432" t="s">
        <v>161</v>
      </c>
      <c r="H1432" t="s">
        <v>4246</v>
      </c>
      <c r="I1432" s="7">
        <v>19</v>
      </c>
      <c r="J1432" s="7">
        <v>2657.94</v>
      </c>
    </row>
    <row r="1433" spans="1:10">
      <c r="A1433" t="s">
        <v>4247</v>
      </c>
      <c r="B1433" t="s">
        <v>4248</v>
      </c>
      <c r="C1433" t="s">
        <v>75</v>
      </c>
      <c r="D1433" t="s">
        <v>633</v>
      </c>
      <c r="E1433" t="s">
        <v>90</v>
      </c>
      <c r="F1433" t="s">
        <v>4249</v>
      </c>
      <c r="G1433" t="s">
        <v>82</v>
      </c>
      <c r="H1433">
        <v>63</v>
      </c>
      <c r="I1433" s="7">
        <v>2</v>
      </c>
      <c r="J1433" s="7">
        <v>1716.73</v>
      </c>
    </row>
    <row r="1434" spans="1:10">
      <c r="A1434" t="s">
        <v>4250</v>
      </c>
      <c r="B1434" t="s">
        <v>4251</v>
      </c>
      <c r="C1434" t="s">
        <v>122</v>
      </c>
      <c r="D1434" t="s">
        <v>191</v>
      </c>
      <c r="E1434" t="s">
        <v>70</v>
      </c>
      <c r="F1434" t="s">
        <v>4252</v>
      </c>
      <c r="G1434" t="s">
        <v>143</v>
      </c>
      <c r="H1434" t="s">
        <v>4253</v>
      </c>
      <c r="I1434" s="7">
        <v>47</v>
      </c>
      <c r="J1434" s="7">
        <v>2530.41</v>
      </c>
    </row>
    <row r="1435" spans="1:10">
      <c r="A1435" t="s">
        <v>4254</v>
      </c>
      <c r="B1435" t="s">
        <v>4255</v>
      </c>
      <c r="C1435" t="s">
        <v>80</v>
      </c>
      <c r="D1435" t="s">
        <v>1356</v>
      </c>
      <c r="E1435" t="s">
        <v>70</v>
      </c>
      <c r="F1435" s="2">
        <v>45286</v>
      </c>
      <c r="G1435" t="s">
        <v>71</v>
      </c>
      <c r="H1435" t="s">
        <v>1958</v>
      </c>
      <c r="I1435" s="7">
        <v>21</v>
      </c>
      <c r="J1435" s="7">
        <v>2471.2199999999998</v>
      </c>
    </row>
    <row r="1436" spans="1:10">
      <c r="A1436" t="s">
        <v>4256</v>
      </c>
      <c r="B1436" t="s">
        <v>4257</v>
      </c>
      <c r="C1436" t="s">
        <v>68</v>
      </c>
      <c r="D1436" t="s">
        <v>293</v>
      </c>
      <c r="E1436" t="s">
        <v>63</v>
      </c>
      <c r="F1436" s="2">
        <v>45606</v>
      </c>
      <c r="G1436" t="s">
        <v>134</v>
      </c>
      <c r="H1436">
        <v>34.6</v>
      </c>
      <c r="I1436" s="7">
        <v>2</v>
      </c>
      <c r="J1436" s="7">
        <v>2757.36</v>
      </c>
    </row>
    <row r="1437" spans="1:10">
      <c r="A1437" t="s">
        <v>4258</v>
      </c>
      <c r="B1437" t="s">
        <v>4259</v>
      </c>
      <c r="C1437" t="s">
        <v>122</v>
      </c>
      <c r="D1437" t="s">
        <v>680</v>
      </c>
      <c r="E1437" t="s">
        <v>70</v>
      </c>
      <c r="F1437" s="1">
        <v>45615</v>
      </c>
      <c r="G1437" t="s">
        <v>728</v>
      </c>
      <c r="H1437" t="s">
        <v>217</v>
      </c>
      <c r="I1437" s="7">
        <v>33</v>
      </c>
      <c r="J1437" s="7">
        <v>2598.86</v>
      </c>
    </row>
    <row r="1438" spans="1:10">
      <c r="A1438" t="s">
        <v>4260</v>
      </c>
      <c r="B1438" t="s">
        <v>4261</v>
      </c>
      <c r="C1438" t="s">
        <v>122</v>
      </c>
      <c r="D1438" t="s">
        <v>477</v>
      </c>
      <c r="E1438" t="s">
        <v>90</v>
      </c>
      <c r="F1438" s="1">
        <v>45025</v>
      </c>
      <c r="G1438" t="s">
        <v>460</v>
      </c>
      <c r="H1438" t="s">
        <v>174</v>
      </c>
      <c r="I1438" s="7">
        <v>12</v>
      </c>
      <c r="J1438" s="7">
        <v>2014.86</v>
      </c>
    </row>
    <row r="1439" spans="1:10">
      <c r="A1439" t="s">
        <v>4262</v>
      </c>
      <c r="B1439" t="s">
        <v>4263</v>
      </c>
      <c r="C1439" t="s">
        <v>75</v>
      </c>
      <c r="D1439" t="s">
        <v>322</v>
      </c>
      <c r="E1439" t="s">
        <v>70</v>
      </c>
      <c r="F1439" s="1">
        <v>45519</v>
      </c>
      <c r="G1439" t="s">
        <v>103</v>
      </c>
      <c r="H1439" t="s">
        <v>4264</v>
      </c>
      <c r="I1439" s="7">
        <v>20</v>
      </c>
      <c r="J1439" s="7">
        <v>3946.88</v>
      </c>
    </row>
    <row r="1440" spans="1:10">
      <c r="A1440" t="s">
        <v>4265</v>
      </c>
      <c r="B1440" t="s">
        <v>4266</v>
      </c>
      <c r="C1440" t="s">
        <v>68</v>
      </c>
      <c r="D1440" t="s">
        <v>156</v>
      </c>
      <c r="E1440" t="s">
        <v>63</v>
      </c>
      <c r="F1440" t="s">
        <v>4267</v>
      </c>
      <c r="G1440" t="s">
        <v>64</v>
      </c>
      <c r="H1440">
        <v>59</v>
      </c>
      <c r="I1440" s="7">
        <v>22</v>
      </c>
      <c r="J1440" s="7">
        <v>3838.36</v>
      </c>
    </row>
    <row r="1441" spans="1:10">
      <c r="A1441" t="s">
        <v>4268</v>
      </c>
      <c r="B1441" t="s">
        <v>4269</v>
      </c>
      <c r="C1441" t="s">
        <v>122</v>
      </c>
      <c r="D1441" t="s">
        <v>397</v>
      </c>
      <c r="E1441" t="s">
        <v>70</v>
      </c>
      <c r="F1441" s="1">
        <v>45127</v>
      </c>
      <c r="G1441" t="s">
        <v>314</v>
      </c>
      <c r="H1441" t="s">
        <v>4270</v>
      </c>
      <c r="I1441" s="7">
        <v>11</v>
      </c>
      <c r="J1441" s="7">
        <v>1608.21</v>
      </c>
    </row>
    <row r="1442" spans="1:10">
      <c r="A1442" t="s">
        <v>4271</v>
      </c>
      <c r="B1442" t="s">
        <v>4272</v>
      </c>
      <c r="C1442" t="s">
        <v>122</v>
      </c>
      <c r="D1442" t="s">
        <v>337</v>
      </c>
      <c r="E1442" t="s">
        <v>70</v>
      </c>
      <c r="F1442" s="1">
        <v>44966</v>
      </c>
      <c r="G1442" t="s">
        <v>314</v>
      </c>
      <c r="H1442" t="s">
        <v>4273</v>
      </c>
      <c r="I1442" s="7">
        <v>-5</v>
      </c>
      <c r="J1442" s="7">
        <v>4464.95</v>
      </c>
    </row>
    <row r="1443" spans="1:10">
      <c r="A1443" t="s">
        <v>4274</v>
      </c>
      <c r="B1443" t="s">
        <v>4275</v>
      </c>
      <c r="C1443" t="s">
        <v>80</v>
      </c>
      <c r="D1443" t="s">
        <v>248</v>
      </c>
      <c r="E1443" t="s">
        <v>102</v>
      </c>
      <c r="F1443" s="1">
        <v>45509</v>
      </c>
      <c r="G1443" t="s">
        <v>314</v>
      </c>
      <c r="H1443" t="s">
        <v>4276</v>
      </c>
      <c r="I1443" s="7">
        <v>15</v>
      </c>
      <c r="J1443" s="7">
        <v>4426.08</v>
      </c>
    </row>
    <row r="1444" spans="1:10">
      <c r="A1444" t="s">
        <v>4277</v>
      </c>
      <c r="B1444" t="s">
        <v>4278</v>
      </c>
      <c r="C1444" t="s">
        <v>68</v>
      </c>
      <c r="D1444" t="s">
        <v>397</v>
      </c>
      <c r="E1444" t="s">
        <v>70</v>
      </c>
      <c r="F1444" s="1">
        <v>45422</v>
      </c>
      <c r="G1444" t="s">
        <v>173</v>
      </c>
      <c r="H1444">
        <v>36</v>
      </c>
      <c r="I1444" s="7" t="s">
        <v>232</v>
      </c>
      <c r="J1444" s="7">
        <v>4528.84</v>
      </c>
    </row>
    <row r="1445" spans="1:10">
      <c r="A1445" t="s">
        <v>4279</v>
      </c>
      <c r="B1445" t="s">
        <v>4280</v>
      </c>
      <c r="C1445" t="s">
        <v>61</v>
      </c>
      <c r="D1445" t="s">
        <v>101</v>
      </c>
      <c r="E1445" t="s">
        <v>63</v>
      </c>
      <c r="F1445" s="1">
        <v>44999</v>
      </c>
      <c r="G1445" t="s">
        <v>187</v>
      </c>
      <c r="H1445" t="s">
        <v>1489</v>
      </c>
      <c r="I1445" s="7">
        <v>49</v>
      </c>
      <c r="J1445" s="7">
        <v>1448.67</v>
      </c>
    </row>
    <row r="1446" spans="1:10">
      <c r="A1446" t="s">
        <v>4281</v>
      </c>
      <c r="B1446" t="s">
        <v>4282</v>
      </c>
      <c r="C1446" t="s">
        <v>75</v>
      </c>
      <c r="D1446" t="s">
        <v>464</v>
      </c>
      <c r="E1446" t="s">
        <v>70</v>
      </c>
      <c r="F1446" s="1">
        <v>45290</v>
      </c>
      <c r="G1446" t="s">
        <v>178</v>
      </c>
      <c r="H1446" t="s">
        <v>209</v>
      </c>
      <c r="I1446" s="7">
        <v>23</v>
      </c>
      <c r="J1446" s="7">
        <v>3468.83</v>
      </c>
    </row>
    <row r="1447" spans="1:10">
      <c r="A1447" t="s">
        <v>4283</v>
      </c>
      <c r="B1447" t="s">
        <v>4284</v>
      </c>
      <c r="C1447" t="s">
        <v>122</v>
      </c>
      <c r="D1447" t="s">
        <v>473</v>
      </c>
      <c r="E1447" t="s">
        <v>70</v>
      </c>
      <c r="F1447" s="1">
        <v>44981</v>
      </c>
      <c r="G1447" t="s">
        <v>92</v>
      </c>
      <c r="H1447" t="s">
        <v>1778</v>
      </c>
      <c r="I1447" s="7">
        <v>42</v>
      </c>
      <c r="J1447" s="7">
        <v>3479.2</v>
      </c>
    </row>
    <row r="1448" spans="1:10">
      <c r="A1448" t="s">
        <v>4285</v>
      </c>
      <c r="B1448" t="s">
        <v>4286</v>
      </c>
      <c r="C1448" t="s">
        <v>80</v>
      </c>
      <c r="D1448" t="s">
        <v>1084</v>
      </c>
      <c r="E1448" t="s">
        <v>102</v>
      </c>
      <c r="F1448" s="1">
        <v>45293</v>
      </c>
      <c r="G1448" t="s">
        <v>134</v>
      </c>
      <c r="H1448" t="s">
        <v>1287</v>
      </c>
      <c r="I1448" s="7">
        <v>45</v>
      </c>
      <c r="J1448" s="7">
        <v>4128.3599999999997</v>
      </c>
    </row>
    <row r="1449" spans="1:10">
      <c r="A1449" t="s">
        <v>4287</v>
      </c>
      <c r="B1449" t="s">
        <v>4288</v>
      </c>
      <c r="C1449" t="s">
        <v>75</v>
      </c>
      <c r="D1449" t="s">
        <v>111</v>
      </c>
      <c r="E1449" t="s">
        <v>102</v>
      </c>
      <c r="F1449" t="s">
        <v>4289</v>
      </c>
      <c r="G1449" t="s">
        <v>161</v>
      </c>
      <c r="H1449">
        <v>7</v>
      </c>
      <c r="I1449" s="7">
        <v>12</v>
      </c>
      <c r="J1449" s="7">
        <v>1556.75</v>
      </c>
    </row>
    <row r="1450" spans="1:10">
      <c r="A1450" t="s">
        <v>4290</v>
      </c>
      <c r="B1450" t="s">
        <v>4291</v>
      </c>
      <c r="C1450" t="s">
        <v>75</v>
      </c>
      <c r="D1450" t="s">
        <v>761</v>
      </c>
      <c r="E1450" t="s">
        <v>90</v>
      </c>
      <c r="F1450" s="1">
        <v>45480</v>
      </c>
      <c r="G1450" t="s">
        <v>64</v>
      </c>
      <c r="H1450">
        <v>22</v>
      </c>
      <c r="I1450" s="7">
        <v>37</v>
      </c>
      <c r="J1450" s="7">
        <v>1523.76</v>
      </c>
    </row>
    <row r="1451" spans="1:10">
      <c r="A1451" t="s">
        <v>4292</v>
      </c>
      <c r="B1451" t="s">
        <v>4293</v>
      </c>
      <c r="C1451" t="s">
        <v>68</v>
      </c>
      <c r="D1451" t="s">
        <v>374</v>
      </c>
      <c r="E1451" t="s">
        <v>90</v>
      </c>
      <c r="F1451" s="1">
        <v>45005</v>
      </c>
      <c r="G1451" t="s">
        <v>308</v>
      </c>
      <c r="H1451" t="s">
        <v>2451</v>
      </c>
      <c r="I1451" s="7" t="s">
        <v>232</v>
      </c>
      <c r="J1451" s="7">
        <v>1363.35</v>
      </c>
    </row>
    <row r="1452" spans="1:10">
      <c r="A1452" t="s">
        <v>4294</v>
      </c>
      <c r="B1452" t="s">
        <v>4295</v>
      </c>
      <c r="C1452" t="s">
        <v>122</v>
      </c>
      <c r="D1452" t="s">
        <v>585</v>
      </c>
      <c r="E1452" t="s">
        <v>90</v>
      </c>
      <c r="F1452" t="s">
        <v>4296</v>
      </c>
      <c r="G1452" t="s">
        <v>125</v>
      </c>
      <c r="H1452" t="s">
        <v>4297</v>
      </c>
      <c r="I1452" s="7">
        <v>22</v>
      </c>
      <c r="J1452" s="7">
        <v>1488.6</v>
      </c>
    </row>
    <row r="1453" spans="1:10">
      <c r="A1453" t="s">
        <v>4298</v>
      </c>
      <c r="B1453" t="s">
        <v>4299</v>
      </c>
      <c r="C1453" t="s">
        <v>80</v>
      </c>
      <c r="D1453" t="s">
        <v>129</v>
      </c>
      <c r="E1453" t="s">
        <v>70</v>
      </c>
      <c r="F1453" t="s">
        <v>4300</v>
      </c>
      <c r="G1453" t="s">
        <v>187</v>
      </c>
      <c r="H1453">
        <v>32.5</v>
      </c>
      <c r="I1453" s="7">
        <v>15</v>
      </c>
      <c r="J1453" s="7">
        <v>2263.4299999999998</v>
      </c>
    </row>
    <row r="1454" spans="1:10">
      <c r="A1454" t="s">
        <v>4301</v>
      </c>
      <c r="B1454" t="s">
        <v>4302</v>
      </c>
      <c r="C1454" t="s">
        <v>122</v>
      </c>
      <c r="D1454" t="s">
        <v>457</v>
      </c>
      <c r="E1454" t="s">
        <v>102</v>
      </c>
      <c r="F1454" s="1">
        <v>45045</v>
      </c>
      <c r="G1454" t="s">
        <v>182</v>
      </c>
      <c r="H1454" t="s">
        <v>223</v>
      </c>
      <c r="I1454" s="7">
        <v>20</v>
      </c>
      <c r="J1454" s="7">
        <v>4710.3100000000004</v>
      </c>
    </row>
    <row r="1455" spans="1:10">
      <c r="A1455" t="s">
        <v>4303</v>
      </c>
      <c r="B1455" t="s">
        <v>4304</v>
      </c>
      <c r="C1455" t="s">
        <v>68</v>
      </c>
      <c r="D1455" t="s">
        <v>698</v>
      </c>
      <c r="E1455" t="s">
        <v>102</v>
      </c>
      <c r="F1455" s="1">
        <v>45339</v>
      </c>
      <c r="G1455" t="s">
        <v>97</v>
      </c>
      <c r="H1455" t="s">
        <v>4305</v>
      </c>
      <c r="I1455" s="7">
        <v>24</v>
      </c>
      <c r="J1455" s="7">
        <v>4179.8500000000004</v>
      </c>
    </row>
    <row r="1456" spans="1:10">
      <c r="A1456" t="s">
        <v>4306</v>
      </c>
      <c r="B1456" t="s">
        <v>4307</v>
      </c>
      <c r="C1456" t="s">
        <v>122</v>
      </c>
      <c r="D1456" t="s">
        <v>129</v>
      </c>
      <c r="E1456" t="s">
        <v>90</v>
      </c>
      <c r="F1456" t="s">
        <v>4308</v>
      </c>
      <c r="G1456" t="s">
        <v>82</v>
      </c>
      <c r="H1456" t="s">
        <v>4309</v>
      </c>
      <c r="I1456" s="7">
        <v>18</v>
      </c>
      <c r="J1456" s="7">
        <v>3169.36</v>
      </c>
    </row>
    <row r="1457" spans="1:10">
      <c r="A1457" t="s">
        <v>4310</v>
      </c>
      <c r="B1457" t="s">
        <v>4311</v>
      </c>
      <c r="C1457" t="s">
        <v>122</v>
      </c>
      <c r="D1457" t="s">
        <v>469</v>
      </c>
      <c r="E1457" t="s">
        <v>70</v>
      </c>
      <c r="F1457" t="s">
        <v>4312</v>
      </c>
      <c r="G1457" t="s">
        <v>314</v>
      </c>
      <c r="H1457" t="s">
        <v>4313</v>
      </c>
      <c r="I1457" s="7">
        <v>22</v>
      </c>
      <c r="J1457" s="7">
        <v>2780.7</v>
      </c>
    </row>
    <row r="1458" spans="1:10">
      <c r="A1458" t="s">
        <v>4314</v>
      </c>
      <c r="B1458" t="s">
        <v>4315</v>
      </c>
      <c r="C1458" t="s">
        <v>75</v>
      </c>
      <c r="D1458" t="s">
        <v>1230</v>
      </c>
      <c r="E1458" t="s">
        <v>63</v>
      </c>
      <c r="F1458" t="s">
        <v>812</v>
      </c>
      <c r="G1458" t="s">
        <v>728</v>
      </c>
      <c r="H1458" t="s">
        <v>72</v>
      </c>
      <c r="I1458" s="7">
        <v>24</v>
      </c>
      <c r="J1458" s="7">
        <v>1331.97</v>
      </c>
    </row>
    <row r="1459" spans="1:10">
      <c r="A1459" t="s">
        <v>4316</v>
      </c>
      <c r="B1459" t="s">
        <v>4317</v>
      </c>
      <c r="C1459" t="s">
        <v>68</v>
      </c>
      <c r="D1459" t="s">
        <v>1230</v>
      </c>
      <c r="E1459" t="s">
        <v>70</v>
      </c>
      <c r="F1459" s="1">
        <v>45023</v>
      </c>
      <c r="G1459" t="s">
        <v>193</v>
      </c>
      <c r="H1459" t="s">
        <v>1647</v>
      </c>
      <c r="I1459" s="7">
        <v>42</v>
      </c>
      <c r="J1459" s="7">
        <v>4532.25</v>
      </c>
    </row>
    <row r="1460" spans="1:10">
      <c r="A1460" t="s">
        <v>4318</v>
      </c>
      <c r="B1460" t="s">
        <v>4319</v>
      </c>
      <c r="C1460" t="s">
        <v>61</v>
      </c>
      <c r="D1460" t="s">
        <v>374</v>
      </c>
      <c r="E1460" t="s">
        <v>102</v>
      </c>
      <c r="F1460" t="s">
        <v>4320</v>
      </c>
      <c r="G1460" t="s">
        <v>193</v>
      </c>
      <c r="H1460">
        <v>33</v>
      </c>
      <c r="I1460" s="7">
        <v>9</v>
      </c>
      <c r="J1460" s="7">
        <v>4928.43</v>
      </c>
    </row>
    <row r="1461" spans="1:10">
      <c r="A1461" t="s">
        <v>4321</v>
      </c>
      <c r="B1461" t="s">
        <v>4322</v>
      </c>
      <c r="C1461" t="s">
        <v>122</v>
      </c>
      <c r="D1461" t="s">
        <v>1084</v>
      </c>
      <c r="E1461" t="s">
        <v>70</v>
      </c>
      <c r="F1461" t="s">
        <v>4323</v>
      </c>
      <c r="G1461" t="s">
        <v>71</v>
      </c>
      <c r="H1461">
        <v>27</v>
      </c>
      <c r="I1461" s="7">
        <v>31</v>
      </c>
      <c r="J1461" s="7">
        <v>4683.99</v>
      </c>
    </row>
    <row r="1462" spans="1:10">
      <c r="A1462" t="s">
        <v>4324</v>
      </c>
      <c r="B1462" t="s">
        <v>4325</v>
      </c>
      <c r="C1462" t="s">
        <v>122</v>
      </c>
      <c r="D1462" t="s">
        <v>633</v>
      </c>
      <c r="E1462" t="s">
        <v>102</v>
      </c>
      <c r="F1462" t="s">
        <v>4326</v>
      </c>
      <c r="G1462" t="s">
        <v>193</v>
      </c>
      <c r="H1462">
        <v>35</v>
      </c>
      <c r="I1462" s="7">
        <v>27</v>
      </c>
      <c r="J1462" s="7">
        <v>3146</v>
      </c>
    </row>
    <row r="1463" spans="1:10">
      <c r="A1463" t="s">
        <v>4327</v>
      </c>
      <c r="B1463" t="s">
        <v>4328</v>
      </c>
      <c r="C1463" t="s">
        <v>61</v>
      </c>
      <c r="D1463" t="s">
        <v>1149</v>
      </c>
      <c r="E1463" t="s">
        <v>70</v>
      </c>
      <c r="F1463" t="s">
        <v>4329</v>
      </c>
      <c r="G1463" t="s">
        <v>97</v>
      </c>
      <c r="H1463" t="s">
        <v>4330</v>
      </c>
      <c r="I1463" s="7">
        <v>50</v>
      </c>
      <c r="J1463" s="7">
        <v>4787.21</v>
      </c>
    </row>
    <row r="1464" spans="1:10">
      <c r="A1464" t="s">
        <v>4331</v>
      </c>
      <c r="B1464" t="s">
        <v>4332</v>
      </c>
      <c r="C1464" t="s">
        <v>61</v>
      </c>
      <c r="D1464" t="s">
        <v>271</v>
      </c>
      <c r="E1464" t="s">
        <v>63</v>
      </c>
      <c r="F1464" t="s">
        <v>4333</v>
      </c>
      <c r="G1464" t="s">
        <v>125</v>
      </c>
      <c r="H1464" t="s">
        <v>4334</v>
      </c>
      <c r="I1464" s="7">
        <v>16</v>
      </c>
      <c r="J1464" s="7">
        <v>3918.72</v>
      </c>
    </row>
    <row r="1465" spans="1:10">
      <c r="A1465" t="s">
        <v>4335</v>
      </c>
      <c r="B1465" t="s">
        <v>4336</v>
      </c>
      <c r="C1465" t="s">
        <v>75</v>
      </c>
      <c r="D1465" t="s">
        <v>698</v>
      </c>
      <c r="E1465" t="s">
        <v>70</v>
      </c>
      <c r="F1465" s="1">
        <v>45112</v>
      </c>
      <c r="G1465" t="s">
        <v>178</v>
      </c>
      <c r="H1465">
        <v>45.8</v>
      </c>
      <c r="I1465" s="7">
        <v>25</v>
      </c>
      <c r="J1465" s="7">
        <v>3461.42</v>
      </c>
    </row>
    <row r="1466" spans="1:10">
      <c r="A1466" t="s">
        <v>4337</v>
      </c>
      <c r="B1466" t="s">
        <v>4338</v>
      </c>
      <c r="C1466" t="s">
        <v>80</v>
      </c>
      <c r="D1466" t="s">
        <v>447</v>
      </c>
      <c r="E1466" t="s">
        <v>102</v>
      </c>
      <c r="F1466" t="s">
        <v>4339</v>
      </c>
      <c r="G1466" t="s">
        <v>82</v>
      </c>
      <c r="H1466" t="s">
        <v>4340</v>
      </c>
      <c r="I1466" s="7">
        <v>38</v>
      </c>
      <c r="J1466" s="7">
        <v>4689.2</v>
      </c>
    </row>
    <row r="1467" spans="1:10">
      <c r="A1467" t="s">
        <v>4341</v>
      </c>
      <c r="B1467" t="s">
        <v>4342</v>
      </c>
      <c r="C1467" t="s">
        <v>80</v>
      </c>
      <c r="D1467" t="s">
        <v>1149</v>
      </c>
      <c r="E1467" t="s">
        <v>102</v>
      </c>
      <c r="F1467" t="s">
        <v>4343</v>
      </c>
      <c r="G1467" t="s">
        <v>119</v>
      </c>
      <c r="H1467" t="s">
        <v>4344</v>
      </c>
      <c r="I1467" s="7">
        <v>24</v>
      </c>
      <c r="J1467" s="7">
        <v>2793.1</v>
      </c>
    </row>
    <row r="1468" spans="1:10">
      <c r="A1468" t="s">
        <v>4345</v>
      </c>
      <c r="B1468" t="s">
        <v>4346</v>
      </c>
      <c r="C1468" t="s">
        <v>75</v>
      </c>
      <c r="D1468" t="s">
        <v>592</v>
      </c>
      <c r="E1468" t="s">
        <v>102</v>
      </c>
      <c r="F1468" s="1">
        <v>45492</v>
      </c>
      <c r="G1468" t="s">
        <v>134</v>
      </c>
      <c r="H1468" t="s">
        <v>223</v>
      </c>
      <c r="I1468" s="7">
        <v>13</v>
      </c>
      <c r="J1468" s="7">
        <v>1203.22</v>
      </c>
    </row>
    <row r="1469" spans="1:10">
      <c r="A1469" t="s">
        <v>4347</v>
      </c>
      <c r="B1469" t="s">
        <v>4348</v>
      </c>
      <c r="C1469" t="s">
        <v>122</v>
      </c>
      <c r="D1469" t="s">
        <v>477</v>
      </c>
      <c r="E1469" t="s">
        <v>70</v>
      </c>
      <c r="F1469" t="s">
        <v>4349</v>
      </c>
      <c r="G1469" t="s">
        <v>97</v>
      </c>
      <c r="H1469" t="s">
        <v>745</v>
      </c>
      <c r="I1469" s="7">
        <v>41</v>
      </c>
      <c r="J1469" s="7">
        <v>2100.5300000000002</v>
      </c>
    </row>
    <row r="1470" spans="1:10">
      <c r="A1470" t="s">
        <v>4350</v>
      </c>
      <c r="B1470" t="s">
        <v>4351</v>
      </c>
      <c r="C1470" t="s">
        <v>122</v>
      </c>
      <c r="D1470" t="s">
        <v>393</v>
      </c>
      <c r="E1470" t="s">
        <v>90</v>
      </c>
      <c r="F1470" t="s">
        <v>4352</v>
      </c>
      <c r="G1470" t="s">
        <v>327</v>
      </c>
      <c r="H1470" t="s">
        <v>822</v>
      </c>
      <c r="I1470" s="7">
        <v>4</v>
      </c>
      <c r="J1470" s="7">
        <v>1841.07</v>
      </c>
    </row>
    <row r="1471" spans="1:10">
      <c r="A1471" t="s">
        <v>4353</v>
      </c>
      <c r="B1471" t="s">
        <v>4354</v>
      </c>
      <c r="C1471" t="s">
        <v>122</v>
      </c>
      <c r="D1471" t="s">
        <v>76</v>
      </c>
      <c r="E1471" t="s">
        <v>90</v>
      </c>
      <c r="F1471" t="s">
        <v>4355</v>
      </c>
      <c r="G1471" t="s">
        <v>71</v>
      </c>
      <c r="H1471">
        <v>51</v>
      </c>
      <c r="I1471" s="7">
        <v>27</v>
      </c>
      <c r="J1471" s="7">
        <v>1488.6</v>
      </c>
    </row>
    <row r="1472" spans="1:10">
      <c r="A1472" t="s">
        <v>4356</v>
      </c>
      <c r="B1472" t="s">
        <v>4357</v>
      </c>
      <c r="C1472" t="s">
        <v>122</v>
      </c>
      <c r="D1472" t="s">
        <v>96</v>
      </c>
      <c r="E1472" t="s">
        <v>102</v>
      </c>
      <c r="F1472" s="1">
        <v>45280</v>
      </c>
      <c r="G1472" t="s">
        <v>113</v>
      </c>
      <c r="H1472">
        <v>63</v>
      </c>
      <c r="I1472" s="7">
        <v>29</v>
      </c>
      <c r="J1472" s="7">
        <v>4079.79</v>
      </c>
    </row>
    <row r="1473" spans="1:10">
      <c r="A1473" t="s">
        <v>4358</v>
      </c>
      <c r="B1473" t="s">
        <v>4359</v>
      </c>
      <c r="C1473" t="s">
        <v>75</v>
      </c>
      <c r="D1473" t="s">
        <v>1035</v>
      </c>
      <c r="E1473" t="s">
        <v>90</v>
      </c>
      <c r="F1473" t="s">
        <v>4360</v>
      </c>
      <c r="G1473" t="s">
        <v>213</v>
      </c>
      <c r="H1473">
        <v>44</v>
      </c>
      <c r="I1473" s="7">
        <v>40</v>
      </c>
      <c r="J1473" s="7">
        <v>3469.11</v>
      </c>
    </row>
    <row r="1474" spans="1:10">
      <c r="A1474" t="s">
        <v>4361</v>
      </c>
      <c r="B1474" t="s">
        <v>4362</v>
      </c>
      <c r="C1474" t="s">
        <v>75</v>
      </c>
      <c r="D1474" t="s">
        <v>560</v>
      </c>
      <c r="E1474" t="s">
        <v>63</v>
      </c>
      <c r="F1474" t="s">
        <v>3134</v>
      </c>
      <c r="G1474" t="s">
        <v>259</v>
      </c>
      <c r="H1474">
        <v>35.1</v>
      </c>
      <c r="I1474" s="7">
        <v>16</v>
      </c>
      <c r="J1474" s="7">
        <v>3574.33</v>
      </c>
    </row>
    <row r="1475" spans="1:10">
      <c r="A1475" t="s">
        <v>4363</v>
      </c>
      <c r="B1475" t="s">
        <v>4364</v>
      </c>
      <c r="C1475" t="s">
        <v>75</v>
      </c>
      <c r="D1475" t="s">
        <v>761</v>
      </c>
      <c r="E1475" t="s">
        <v>63</v>
      </c>
      <c r="F1475" t="s">
        <v>4365</v>
      </c>
      <c r="G1475" t="s">
        <v>125</v>
      </c>
      <c r="H1475">
        <v>19.2</v>
      </c>
      <c r="I1475" s="7">
        <v>13</v>
      </c>
      <c r="J1475" s="7">
        <v>4355.82</v>
      </c>
    </row>
    <row r="1476" spans="1:10">
      <c r="A1476" t="s">
        <v>4366</v>
      </c>
      <c r="B1476" t="s">
        <v>4367</v>
      </c>
      <c r="C1476" t="s">
        <v>80</v>
      </c>
      <c r="D1476" t="s">
        <v>585</v>
      </c>
      <c r="E1476" t="s">
        <v>90</v>
      </c>
      <c r="F1476" s="1">
        <v>45204</v>
      </c>
      <c r="G1476" t="s">
        <v>182</v>
      </c>
      <c r="H1476" t="s">
        <v>887</v>
      </c>
      <c r="I1476" s="7">
        <v>1</v>
      </c>
      <c r="J1476" s="7">
        <v>4347.9399999999996</v>
      </c>
    </row>
    <row r="1477" spans="1:10">
      <c r="A1477" t="s">
        <v>4368</v>
      </c>
      <c r="B1477" t="s">
        <v>4369</v>
      </c>
      <c r="C1477" t="s">
        <v>68</v>
      </c>
      <c r="D1477" t="s">
        <v>346</v>
      </c>
      <c r="E1477" t="s">
        <v>90</v>
      </c>
      <c r="F1477" t="s">
        <v>4370</v>
      </c>
      <c r="G1477" t="s">
        <v>77</v>
      </c>
      <c r="H1477">
        <v>9.9</v>
      </c>
      <c r="I1477" s="7">
        <v>26</v>
      </c>
      <c r="J1477" s="7">
        <v>1251.8499999999999</v>
      </c>
    </row>
    <row r="1478" spans="1:10">
      <c r="A1478" t="s">
        <v>4371</v>
      </c>
      <c r="B1478" t="s">
        <v>4372</v>
      </c>
      <c r="C1478" t="s">
        <v>80</v>
      </c>
      <c r="D1478" t="s">
        <v>296</v>
      </c>
      <c r="E1478" t="s">
        <v>70</v>
      </c>
      <c r="F1478" s="1">
        <v>45072</v>
      </c>
      <c r="G1478" t="s">
        <v>173</v>
      </c>
      <c r="H1478">
        <v>1.7</v>
      </c>
      <c r="I1478" s="7">
        <v>19</v>
      </c>
      <c r="J1478" s="7">
        <v>1930.91</v>
      </c>
    </row>
    <row r="1479" spans="1:10">
      <c r="A1479" t="s">
        <v>4373</v>
      </c>
      <c r="B1479" t="s">
        <v>4374</v>
      </c>
      <c r="C1479" t="s">
        <v>75</v>
      </c>
      <c r="D1479" t="s">
        <v>877</v>
      </c>
      <c r="E1479" t="s">
        <v>63</v>
      </c>
      <c r="F1479" t="s">
        <v>4375</v>
      </c>
      <c r="G1479" t="s">
        <v>259</v>
      </c>
      <c r="H1479">
        <v>56.6</v>
      </c>
      <c r="I1479" s="7">
        <v>42</v>
      </c>
      <c r="J1479" s="7">
        <v>2261.27</v>
      </c>
    </row>
    <row r="1480" spans="1:10">
      <c r="A1480" t="s">
        <v>4376</v>
      </c>
      <c r="B1480" t="s">
        <v>4377</v>
      </c>
      <c r="C1480" t="s">
        <v>80</v>
      </c>
      <c r="D1480" t="s">
        <v>592</v>
      </c>
      <c r="E1480" t="s">
        <v>90</v>
      </c>
      <c r="F1480" t="s">
        <v>4378</v>
      </c>
      <c r="G1480" t="s">
        <v>728</v>
      </c>
      <c r="H1480">
        <v>36.9</v>
      </c>
      <c r="I1480" s="7">
        <v>32</v>
      </c>
      <c r="J1480" s="7">
        <v>1717.97</v>
      </c>
    </row>
    <row r="1481" spans="1:10">
      <c r="A1481" t="s">
        <v>4379</v>
      </c>
      <c r="B1481" t="s">
        <v>4380</v>
      </c>
      <c r="C1481" t="s">
        <v>75</v>
      </c>
      <c r="D1481" t="s">
        <v>263</v>
      </c>
      <c r="E1481" t="s">
        <v>90</v>
      </c>
      <c r="F1481" s="1">
        <v>45007</v>
      </c>
      <c r="G1481" t="s">
        <v>314</v>
      </c>
      <c r="H1481" t="s">
        <v>4381</v>
      </c>
      <c r="I1481" s="7">
        <v>11</v>
      </c>
      <c r="J1481" s="7">
        <v>4761.24</v>
      </c>
    </row>
    <row r="1482" spans="1:10">
      <c r="A1482" t="s">
        <v>4382</v>
      </c>
      <c r="B1482" t="s">
        <v>4383</v>
      </c>
      <c r="C1482" t="s">
        <v>75</v>
      </c>
      <c r="D1482" t="s">
        <v>680</v>
      </c>
      <c r="E1482" t="s">
        <v>90</v>
      </c>
      <c r="F1482" s="1">
        <v>45598</v>
      </c>
      <c r="G1482" t="s">
        <v>113</v>
      </c>
      <c r="H1482">
        <v>14.2</v>
      </c>
      <c r="I1482" s="7" t="s">
        <v>2467</v>
      </c>
      <c r="J1482" s="7">
        <v>4891.2700000000004</v>
      </c>
    </row>
    <row r="1483" spans="1:10">
      <c r="A1483" t="s">
        <v>4384</v>
      </c>
      <c r="B1483" t="s">
        <v>4385</v>
      </c>
      <c r="C1483" t="s">
        <v>75</v>
      </c>
      <c r="D1483" t="s">
        <v>572</v>
      </c>
      <c r="E1483" t="s">
        <v>90</v>
      </c>
      <c r="F1483" s="1">
        <v>45019</v>
      </c>
      <c r="G1483" t="s">
        <v>201</v>
      </c>
      <c r="H1483" t="s">
        <v>339</v>
      </c>
      <c r="I1483" s="7">
        <v>50</v>
      </c>
      <c r="J1483" s="7">
        <v>1450.09</v>
      </c>
    </row>
    <row r="1484" spans="1:10">
      <c r="A1484" t="s">
        <v>4386</v>
      </c>
      <c r="B1484" t="s">
        <v>4387</v>
      </c>
      <c r="C1484" t="s">
        <v>122</v>
      </c>
      <c r="D1484" t="s">
        <v>457</v>
      </c>
      <c r="E1484" t="s">
        <v>70</v>
      </c>
      <c r="F1484" s="1">
        <v>45171</v>
      </c>
      <c r="G1484" t="s">
        <v>411</v>
      </c>
      <c r="H1484" t="s">
        <v>2706</v>
      </c>
      <c r="I1484" s="7">
        <v>36</v>
      </c>
      <c r="J1484" s="7">
        <v>1158.1199999999999</v>
      </c>
    </row>
    <row r="1485" spans="1:10">
      <c r="A1485" t="s">
        <v>4388</v>
      </c>
      <c r="B1485" t="s">
        <v>4389</v>
      </c>
      <c r="C1485" t="s">
        <v>75</v>
      </c>
      <c r="D1485" t="s">
        <v>311</v>
      </c>
      <c r="E1485" t="s">
        <v>63</v>
      </c>
      <c r="F1485" t="s">
        <v>4390</v>
      </c>
      <c r="G1485" t="s">
        <v>92</v>
      </c>
      <c r="H1485">
        <v>29</v>
      </c>
      <c r="I1485" s="7">
        <v>5</v>
      </c>
      <c r="J1485" s="7">
        <v>3439.94</v>
      </c>
    </row>
    <row r="1486" spans="1:10">
      <c r="A1486" t="s">
        <v>4391</v>
      </c>
      <c r="B1486" t="s">
        <v>4392</v>
      </c>
      <c r="C1486" t="s">
        <v>75</v>
      </c>
      <c r="D1486" t="s">
        <v>363</v>
      </c>
      <c r="E1486" t="s">
        <v>70</v>
      </c>
      <c r="F1486" s="1">
        <v>45177</v>
      </c>
      <c r="G1486" t="s">
        <v>250</v>
      </c>
      <c r="H1486">
        <v>11.7</v>
      </c>
      <c r="I1486" s="7">
        <v>50</v>
      </c>
      <c r="J1486" s="7">
        <v>2464.13</v>
      </c>
    </row>
    <row r="1487" spans="1:10">
      <c r="A1487" t="s">
        <v>4393</v>
      </c>
      <c r="B1487" t="s">
        <v>4394</v>
      </c>
      <c r="C1487" t="s">
        <v>75</v>
      </c>
      <c r="D1487" t="s">
        <v>147</v>
      </c>
      <c r="E1487" t="s">
        <v>102</v>
      </c>
      <c r="F1487" t="s">
        <v>4395</v>
      </c>
      <c r="G1487" t="s">
        <v>250</v>
      </c>
      <c r="H1487">
        <v>6</v>
      </c>
      <c r="I1487" s="7">
        <v>35</v>
      </c>
      <c r="J1487" s="7">
        <v>4510.17</v>
      </c>
    </row>
    <row r="1488" spans="1:10">
      <c r="A1488" t="s">
        <v>4396</v>
      </c>
      <c r="B1488" t="s">
        <v>4397</v>
      </c>
      <c r="C1488" t="s">
        <v>75</v>
      </c>
      <c r="D1488" t="s">
        <v>129</v>
      </c>
      <c r="E1488" t="s">
        <v>63</v>
      </c>
      <c r="F1488" s="1">
        <v>45207</v>
      </c>
      <c r="G1488" t="s">
        <v>173</v>
      </c>
      <c r="H1488" t="s">
        <v>4398</v>
      </c>
      <c r="I1488" s="7">
        <v>1</v>
      </c>
      <c r="J1488" s="7">
        <v>3602.69</v>
      </c>
    </row>
    <row r="1489" spans="1:10">
      <c r="A1489" t="s">
        <v>4399</v>
      </c>
      <c r="B1489" t="s">
        <v>4400</v>
      </c>
      <c r="C1489" t="s">
        <v>80</v>
      </c>
      <c r="D1489" t="s">
        <v>393</v>
      </c>
      <c r="E1489" t="s">
        <v>90</v>
      </c>
      <c r="F1489" t="s">
        <v>4401</v>
      </c>
      <c r="G1489" t="s">
        <v>125</v>
      </c>
      <c r="H1489">
        <v>4</v>
      </c>
      <c r="I1489" s="7">
        <v>49</v>
      </c>
      <c r="J1489" s="7">
        <v>4868.2</v>
      </c>
    </row>
    <row r="1490" spans="1:10">
      <c r="A1490" t="s">
        <v>4402</v>
      </c>
      <c r="B1490" t="s">
        <v>4403</v>
      </c>
      <c r="C1490" t="s">
        <v>68</v>
      </c>
      <c r="D1490" t="s">
        <v>877</v>
      </c>
      <c r="E1490" t="s">
        <v>63</v>
      </c>
      <c r="F1490" t="s">
        <v>4404</v>
      </c>
      <c r="G1490" t="s">
        <v>327</v>
      </c>
      <c r="H1490" t="s">
        <v>4405</v>
      </c>
      <c r="I1490" s="7">
        <v>49</v>
      </c>
      <c r="J1490" s="7">
        <v>4133.6499999999996</v>
      </c>
    </row>
    <row r="1491" spans="1:10">
      <c r="A1491" t="s">
        <v>4406</v>
      </c>
      <c r="B1491" t="s">
        <v>4407</v>
      </c>
      <c r="C1491" t="s">
        <v>80</v>
      </c>
      <c r="D1491" t="s">
        <v>268</v>
      </c>
      <c r="E1491" t="s">
        <v>102</v>
      </c>
      <c r="F1491" t="s">
        <v>4408</v>
      </c>
      <c r="G1491" t="s">
        <v>460</v>
      </c>
      <c r="H1491">
        <v>69.5</v>
      </c>
      <c r="I1491" s="7">
        <v>39</v>
      </c>
      <c r="J1491" s="7">
        <v>3685.63</v>
      </c>
    </row>
    <row r="1492" spans="1:10">
      <c r="A1492" t="s">
        <v>4409</v>
      </c>
      <c r="B1492" t="s">
        <v>4410</v>
      </c>
      <c r="C1492" t="s">
        <v>80</v>
      </c>
      <c r="D1492" t="s">
        <v>538</v>
      </c>
      <c r="E1492" t="s">
        <v>63</v>
      </c>
      <c r="F1492" s="1">
        <v>45270</v>
      </c>
      <c r="G1492" t="s">
        <v>327</v>
      </c>
      <c r="H1492">
        <v>2</v>
      </c>
      <c r="I1492" s="7">
        <v>46</v>
      </c>
      <c r="J1492" s="7">
        <v>4842.88</v>
      </c>
    </row>
    <row r="1493" spans="1:10">
      <c r="A1493" t="s">
        <v>4411</v>
      </c>
      <c r="B1493" t="s">
        <v>4412</v>
      </c>
      <c r="C1493" t="s">
        <v>75</v>
      </c>
      <c r="D1493" t="s">
        <v>524</v>
      </c>
      <c r="E1493" t="s">
        <v>102</v>
      </c>
      <c r="F1493" t="s">
        <v>4413</v>
      </c>
      <c r="G1493" t="s">
        <v>107</v>
      </c>
      <c r="H1493">
        <v>18</v>
      </c>
      <c r="I1493" s="7">
        <v>-1</v>
      </c>
      <c r="J1493" s="7">
        <v>3971.3</v>
      </c>
    </row>
    <row r="1494" spans="1:10">
      <c r="A1494" t="s">
        <v>4414</v>
      </c>
      <c r="B1494" t="s">
        <v>4415</v>
      </c>
      <c r="C1494" t="s">
        <v>68</v>
      </c>
      <c r="D1494" t="s">
        <v>397</v>
      </c>
      <c r="E1494" t="s">
        <v>70</v>
      </c>
      <c r="F1494" t="s">
        <v>4416</v>
      </c>
      <c r="G1494" t="s">
        <v>236</v>
      </c>
      <c r="H1494" t="s">
        <v>1350</v>
      </c>
      <c r="I1494" s="7">
        <v>14</v>
      </c>
      <c r="J1494" s="7">
        <v>3666.69</v>
      </c>
    </row>
    <row r="1495" spans="1:10">
      <c r="A1495" t="s">
        <v>4417</v>
      </c>
      <c r="B1495" t="s">
        <v>4418</v>
      </c>
      <c r="C1495" t="s">
        <v>75</v>
      </c>
      <c r="D1495" t="s">
        <v>457</v>
      </c>
      <c r="E1495" t="s">
        <v>70</v>
      </c>
      <c r="F1495" t="s">
        <v>2880</v>
      </c>
      <c r="G1495" t="s">
        <v>327</v>
      </c>
      <c r="H1495">
        <v>55</v>
      </c>
      <c r="I1495" s="7">
        <v>30</v>
      </c>
      <c r="J1495" s="7">
        <v>4578.28</v>
      </c>
    </row>
    <row r="1496" spans="1:10">
      <c r="A1496" t="s">
        <v>4419</v>
      </c>
      <c r="B1496" t="s">
        <v>4420</v>
      </c>
      <c r="C1496" t="s">
        <v>61</v>
      </c>
      <c r="D1496" t="s">
        <v>662</v>
      </c>
      <c r="E1496" t="s">
        <v>90</v>
      </c>
      <c r="F1496" s="1">
        <v>44997</v>
      </c>
      <c r="G1496" t="s">
        <v>153</v>
      </c>
      <c r="H1496" t="s">
        <v>822</v>
      </c>
      <c r="I1496" s="7">
        <v>25</v>
      </c>
      <c r="J1496" s="7">
        <v>2324.1</v>
      </c>
    </row>
    <row r="1497" spans="1:10">
      <c r="A1497" t="s">
        <v>4421</v>
      </c>
      <c r="B1497" t="s">
        <v>4422</v>
      </c>
      <c r="C1497" t="s">
        <v>61</v>
      </c>
      <c r="D1497" t="s">
        <v>662</v>
      </c>
      <c r="E1497" t="s">
        <v>102</v>
      </c>
      <c r="F1497" s="1">
        <v>45512</v>
      </c>
      <c r="G1497" t="s">
        <v>173</v>
      </c>
      <c r="H1497" t="s">
        <v>4423</v>
      </c>
      <c r="I1497" s="7">
        <v>24</v>
      </c>
      <c r="J1497" s="7">
        <v>4350.1899999999996</v>
      </c>
    </row>
    <row r="1498" spans="1:10">
      <c r="A1498" t="s">
        <v>4424</v>
      </c>
      <c r="B1498" t="s">
        <v>4425</v>
      </c>
      <c r="C1498" t="s">
        <v>122</v>
      </c>
      <c r="D1498" t="s">
        <v>761</v>
      </c>
      <c r="E1498" t="s">
        <v>63</v>
      </c>
      <c r="F1498" t="s">
        <v>4426</v>
      </c>
      <c r="G1498" t="s">
        <v>134</v>
      </c>
      <c r="H1498" t="s">
        <v>4427</v>
      </c>
      <c r="I1498" s="7">
        <v>33</v>
      </c>
      <c r="J1498" s="7">
        <v>1342.92</v>
      </c>
    </row>
    <row r="1499" spans="1:10">
      <c r="A1499" t="s">
        <v>4428</v>
      </c>
      <c r="B1499" t="s">
        <v>4429</v>
      </c>
      <c r="C1499" t="s">
        <v>122</v>
      </c>
      <c r="D1499" t="s">
        <v>337</v>
      </c>
      <c r="E1499" t="s">
        <v>102</v>
      </c>
      <c r="F1499" t="s">
        <v>4430</v>
      </c>
      <c r="G1499" t="s">
        <v>64</v>
      </c>
      <c r="H1499">
        <v>13.8</v>
      </c>
      <c r="I1499" s="7">
        <v>26</v>
      </c>
      <c r="J1499" s="7">
        <v>4684.51</v>
      </c>
    </row>
    <row r="1500" spans="1:10">
      <c r="A1500" t="s">
        <v>4431</v>
      </c>
      <c r="B1500" t="s">
        <v>4432</v>
      </c>
      <c r="C1500" t="s">
        <v>68</v>
      </c>
      <c r="D1500" t="s">
        <v>1165</v>
      </c>
      <c r="E1500" t="s">
        <v>70</v>
      </c>
      <c r="F1500" s="2">
        <v>45522</v>
      </c>
      <c r="G1500" t="s">
        <v>97</v>
      </c>
      <c r="H1500">
        <v>48</v>
      </c>
      <c r="I1500" s="7">
        <v>9</v>
      </c>
      <c r="J1500" s="7">
        <v>4008.53</v>
      </c>
    </row>
    <row r="1501" spans="1:10">
      <c r="A1501" t="s">
        <v>4433</v>
      </c>
      <c r="B1501" t="s">
        <v>4434</v>
      </c>
      <c r="C1501" t="s">
        <v>68</v>
      </c>
      <c r="D1501" t="s">
        <v>156</v>
      </c>
      <c r="E1501" t="s">
        <v>70</v>
      </c>
      <c r="F1501" s="2">
        <v>45432</v>
      </c>
      <c r="G1501" t="s">
        <v>182</v>
      </c>
      <c r="H1501">
        <v>65.5</v>
      </c>
      <c r="I1501" s="7">
        <v>1</v>
      </c>
      <c r="J1501" s="7">
        <v>3136.72</v>
      </c>
    </row>
    <row r="1502" spans="1:10">
      <c r="A1502" t="s">
        <v>4435</v>
      </c>
      <c r="B1502" t="s">
        <v>4436</v>
      </c>
      <c r="C1502" t="s">
        <v>122</v>
      </c>
      <c r="D1502" t="s">
        <v>81</v>
      </c>
      <c r="E1502" t="s">
        <v>90</v>
      </c>
      <c r="F1502" s="2">
        <v>45645</v>
      </c>
      <c r="G1502" t="s">
        <v>125</v>
      </c>
      <c r="H1502" t="s">
        <v>4004</v>
      </c>
      <c r="I1502" s="7">
        <v>32</v>
      </c>
      <c r="J1502" s="7">
        <v>1732.59</v>
      </c>
    </row>
    <row r="1503" spans="1:10">
      <c r="A1503" t="s">
        <v>4437</v>
      </c>
      <c r="B1503" t="s">
        <v>4438</v>
      </c>
      <c r="C1503" t="s">
        <v>68</v>
      </c>
      <c r="D1503" t="s">
        <v>524</v>
      </c>
      <c r="E1503" t="s">
        <v>102</v>
      </c>
      <c r="F1503" s="1">
        <v>45408</v>
      </c>
      <c r="G1503" t="s">
        <v>193</v>
      </c>
      <c r="H1503">
        <v>39</v>
      </c>
      <c r="I1503" s="7">
        <v>43</v>
      </c>
      <c r="J1503" s="7">
        <v>1537.82</v>
      </c>
    </row>
    <row r="1504" spans="1:10">
      <c r="A1504" t="s">
        <v>4439</v>
      </c>
      <c r="B1504" t="s">
        <v>4440</v>
      </c>
      <c r="C1504" t="s">
        <v>61</v>
      </c>
      <c r="D1504" t="s">
        <v>171</v>
      </c>
      <c r="E1504" t="s">
        <v>90</v>
      </c>
      <c r="F1504" s="2">
        <v>44979</v>
      </c>
      <c r="G1504" t="s">
        <v>103</v>
      </c>
      <c r="H1504">
        <v>18</v>
      </c>
      <c r="I1504" s="7">
        <v>41</v>
      </c>
      <c r="J1504" s="7">
        <v>3466.91</v>
      </c>
    </row>
    <row r="1505" spans="1:10">
      <c r="A1505" t="s">
        <v>4441</v>
      </c>
      <c r="B1505" t="s">
        <v>4442</v>
      </c>
      <c r="C1505" t="s">
        <v>80</v>
      </c>
      <c r="D1505" t="s">
        <v>101</v>
      </c>
      <c r="E1505" t="s">
        <v>63</v>
      </c>
      <c r="F1505" s="1">
        <v>44971</v>
      </c>
      <c r="G1505" t="s">
        <v>193</v>
      </c>
      <c r="H1505" t="s">
        <v>1330</v>
      </c>
      <c r="I1505" s="7">
        <v>10</v>
      </c>
      <c r="J1505" s="7">
        <v>4057.87</v>
      </c>
    </row>
    <row r="1506" spans="1:10">
      <c r="A1506" t="s">
        <v>4443</v>
      </c>
      <c r="B1506" t="s">
        <v>4444</v>
      </c>
      <c r="C1506" t="s">
        <v>61</v>
      </c>
      <c r="D1506" t="s">
        <v>69</v>
      </c>
      <c r="E1506" t="s">
        <v>102</v>
      </c>
      <c r="F1506" s="1">
        <v>45540</v>
      </c>
      <c r="G1506" t="s">
        <v>82</v>
      </c>
      <c r="H1506" t="s">
        <v>209</v>
      </c>
      <c r="I1506" s="7">
        <v>13</v>
      </c>
      <c r="J1506" s="7">
        <v>1345.24</v>
      </c>
    </row>
    <row r="1507" spans="1:10">
      <c r="A1507" t="s">
        <v>4445</v>
      </c>
      <c r="B1507" t="s">
        <v>4446</v>
      </c>
      <c r="C1507" t="s">
        <v>75</v>
      </c>
      <c r="D1507" t="s">
        <v>147</v>
      </c>
      <c r="E1507" t="s">
        <v>90</v>
      </c>
      <c r="F1507" t="s">
        <v>4447</v>
      </c>
      <c r="G1507" t="s">
        <v>82</v>
      </c>
      <c r="H1507" t="s">
        <v>4448</v>
      </c>
      <c r="I1507" s="7">
        <v>24</v>
      </c>
      <c r="J1507" s="7">
        <v>1445.78</v>
      </c>
    </row>
    <row r="1508" spans="1:10">
      <c r="A1508" t="s">
        <v>4449</v>
      </c>
      <c r="B1508" t="s">
        <v>4450</v>
      </c>
      <c r="C1508" t="s">
        <v>75</v>
      </c>
      <c r="D1508" t="s">
        <v>257</v>
      </c>
      <c r="E1508" t="s">
        <v>70</v>
      </c>
      <c r="F1508" s="2">
        <v>45604</v>
      </c>
      <c r="G1508" t="s">
        <v>178</v>
      </c>
      <c r="H1508" t="s">
        <v>4451</v>
      </c>
      <c r="I1508" s="7">
        <v>9</v>
      </c>
      <c r="J1508" s="7">
        <v>4592.47</v>
      </c>
    </row>
    <row r="1509" spans="1:10">
      <c r="A1509" t="s">
        <v>4452</v>
      </c>
      <c r="B1509" t="s">
        <v>4453</v>
      </c>
      <c r="C1509" t="s">
        <v>61</v>
      </c>
      <c r="D1509" t="s">
        <v>761</v>
      </c>
      <c r="E1509" t="s">
        <v>102</v>
      </c>
      <c r="F1509" s="1">
        <v>45045</v>
      </c>
      <c r="G1509" t="s">
        <v>97</v>
      </c>
      <c r="H1509" t="s">
        <v>3925</v>
      </c>
      <c r="I1509" s="7">
        <v>46</v>
      </c>
      <c r="J1509" s="7">
        <v>3579.44</v>
      </c>
    </row>
    <row r="1510" spans="1:10">
      <c r="A1510" t="s">
        <v>4454</v>
      </c>
      <c r="B1510" t="s">
        <v>4455</v>
      </c>
      <c r="C1510" t="s">
        <v>68</v>
      </c>
      <c r="D1510" t="s">
        <v>524</v>
      </c>
      <c r="E1510" t="s">
        <v>63</v>
      </c>
      <c r="F1510" s="1">
        <v>45536</v>
      </c>
      <c r="G1510" t="s">
        <v>411</v>
      </c>
      <c r="H1510" t="s">
        <v>4456</v>
      </c>
      <c r="I1510" s="7">
        <v>6</v>
      </c>
      <c r="J1510" s="7">
        <v>2083.8000000000002</v>
      </c>
    </row>
    <row r="1511" spans="1:10">
      <c r="A1511" t="s">
        <v>4457</v>
      </c>
      <c r="B1511" t="s">
        <v>4458</v>
      </c>
      <c r="C1511" t="s">
        <v>80</v>
      </c>
      <c r="D1511" t="s">
        <v>177</v>
      </c>
      <c r="E1511" t="s">
        <v>63</v>
      </c>
      <c r="F1511" s="1">
        <v>44992</v>
      </c>
      <c r="G1511" t="s">
        <v>213</v>
      </c>
      <c r="H1511" t="s">
        <v>857</v>
      </c>
      <c r="I1511" s="7">
        <v>8</v>
      </c>
      <c r="J1511" s="7">
        <v>1998.98</v>
      </c>
    </row>
    <row r="1512" spans="1:10">
      <c r="A1512" t="s">
        <v>4459</v>
      </c>
      <c r="B1512" t="s">
        <v>4460</v>
      </c>
      <c r="C1512" t="s">
        <v>122</v>
      </c>
      <c r="D1512" t="s">
        <v>248</v>
      </c>
      <c r="E1512" t="s">
        <v>102</v>
      </c>
      <c r="F1512" s="1">
        <v>45309</v>
      </c>
      <c r="G1512" t="s">
        <v>82</v>
      </c>
      <c r="H1512" t="s">
        <v>339</v>
      </c>
      <c r="I1512" s="7">
        <v>13</v>
      </c>
      <c r="J1512" s="7">
        <v>2590.0100000000002</v>
      </c>
    </row>
    <row r="1513" spans="1:10">
      <c r="A1513" t="s">
        <v>4461</v>
      </c>
      <c r="B1513" t="s">
        <v>4462</v>
      </c>
      <c r="C1513" t="s">
        <v>80</v>
      </c>
      <c r="D1513" t="s">
        <v>1165</v>
      </c>
      <c r="E1513" t="s">
        <v>63</v>
      </c>
      <c r="F1513" s="1">
        <v>45499</v>
      </c>
      <c r="G1513" t="s">
        <v>187</v>
      </c>
      <c r="H1513">
        <v>60.8</v>
      </c>
      <c r="I1513" s="7">
        <v>28</v>
      </c>
      <c r="J1513" s="7">
        <v>2684.71</v>
      </c>
    </row>
    <row r="1514" spans="1:10">
      <c r="A1514" t="s">
        <v>4463</v>
      </c>
      <c r="B1514" t="s">
        <v>4464</v>
      </c>
      <c r="C1514" t="s">
        <v>122</v>
      </c>
      <c r="D1514" t="s">
        <v>76</v>
      </c>
      <c r="E1514" t="s">
        <v>70</v>
      </c>
      <c r="F1514" s="1">
        <v>45180</v>
      </c>
      <c r="G1514" t="s">
        <v>259</v>
      </c>
      <c r="H1514" t="s">
        <v>1287</v>
      </c>
      <c r="I1514" s="7">
        <v>37</v>
      </c>
      <c r="J1514" s="7">
        <v>1076.83</v>
      </c>
    </row>
    <row r="1515" spans="1:10">
      <c r="A1515" t="s">
        <v>4465</v>
      </c>
      <c r="B1515" t="s">
        <v>4466</v>
      </c>
      <c r="C1515" t="s">
        <v>61</v>
      </c>
      <c r="D1515" t="s">
        <v>447</v>
      </c>
      <c r="E1515" t="s">
        <v>102</v>
      </c>
      <c r="F1515" s="2">
        <v>45408</v>
      </c>
      <c r="G1515" t="s">
        <v>178</v>
      </c>
      <c r="H1515" t="s">
        <v>672</v>
      </c>
      <c r="I1515" s="7">
        <v>43</v>
      </c>
      <c r="J1515" s="7">
        <v>2226.65</v>
      </c>
    </row>
    <row r="1516" spans="1:10">
      <c r="A1516" t="s">
        <v>4467</v>
      </c>
      <c r="B1516" t="s">
        <v>4468</v>
      </c>
      <c r="C1516" t="s">
        <v>122</v>
      </c>
      <c r="D1516" t="s">
        <v>235</v>
      </c>
      <c r="E1516" t="s">
        <v>102</v>
      </c>
      <c r="F1516" s="2">
        <v>45027</v>
      </c>
      <c r="G1516" t="s">
        <v>77</v>
      </c>
      <c r="H1516" t="s">
        <v>4469</v>
      </c>
      <c r="I1516" s="7">
        <v>18</v>
      </c>
      <c r="J1516" s="7">
        <v>1089.48</v>
      </c>
    </row>
    <row r="1517" spans="1:10">
      <c r="A1517" t="s">
        <v>4470</v>
      </c>
      <c r="B1517" t="s">
        <v>4471</v>
      </c>
      <c r="C1517" t="s">
        <v>122</v>
      </c>
      <c r="D1517" t="s">
        <v>680</v>
      </c>
      <c r="E1517" t="s">
        <v>70</v>
      </c>
      <c r="F1517" s="1">
        <v>45218</v>
      </c>
      <c r="G1517" t="s">
        <v>153</v>
      </c>
      <c r="H1517">
        <v>68.900000000000006</v>
      </c>
      <c r="I1517" s="7" t="s">
        <v>3482</v>
      </c>
      <c r="J1517" s="7">
        <v>4877.17</v>
      </c>
    </row>
    <row r="1518" spans="1:10">
      <c r="A1518" t="s">
        <v>4472</v>
      </c>
      <c r="B1518" t="s">
        <v>4473</v>
      </c>
      <c r="C1518" t="s">
        <v>61</v>
      </c>
      <c r="D1518" t="s">
        <v>595</v>
      </c>
      <c r="E1518" t="s">
        <v>90</v>
      </c>
      <c r="F1518" s="1">
        <v>44927</v>
      </c>
      <c r="G1518" t="s">
        <v>213</v>
      </c>
      <c r="H1518" t="s">
        <v>2666</v>
      </c>
      <c r="I1518" s="7">
        <v>15</v>
      </c>
      <c r="J1518" s="7">
        <v>4415.24</v>
      </c>
    </row>
    <row r="1519" spans="1:10">
      <c r="A1519" t="s">
        <v>4474</v>
      </c>
      <c r="B1519" t="s">
        <v>4475</v>
      </c>
      <c r="C1519" t="s">
        <v>61</v>
      </c>
      <c r="D1519" t="s">
        <v>322</v>
      </c>
      <c r="E1519" t="s">
        <v>90</v>
      </c>
      <c r="F1519" s="1">
        <v>45241</v>
      </c>
      <c r="G1519" t="s">
        <v>728</v>
      </c>
      <c r="H1519" t="s">
        <v>223</v>
      </c>
      <c r="I1519" s="7">
        <v>10</v>
      </c>
      <c r="J1519" s="7">
        <v>4973.67</v>
      </c>
    </row>
    <row r="1520" spans="1:10">
      <c r="A1520" t="s">
        <v>4476</v>
      </c>
      <c r="B1520" t="s">
        <v>4477</v>
      </c>
      <c r="C1520" t="s">
        <v>122</v>
      </c>
      <c r="D1520" t="s">
        <v>352</v>
      </c>
      <c r="E1520" t="s">
        <v>90</v>
      </c>
      <c r="F1520" t="s">
        <v>4478</v>
      </c>
      <c r="G1520" t="s">
        <v>125</v>
      </c>
      <c r="H1520" t="s">
        <v>4479</v>
      </c>
      <c r="I1520" s="7">
        <v>43</v>
      </c>
      <c r="J1520" s="7">
        <v>3050.68</v>
      </c>
    </row>
    <row r="1521" spans="1:10">
      <c r="A1521" t="s">
        <v>4480</v>
      </c>
      <c r="B1521" t="s">
        <v>4481</v>
      </c>
      <c r="C1521" t="s">
        <v>122</v>
      </c>
      <c r="D1521" t="s">
        <v>152</v>
      </c>
      <c r="E1521" t="s">
        <v>90</v>
      </c>
      <c r="F1521" s="1">
        <v>44996</v>
      </c>
      <c r="G1521" t="s">
        <v>728</v>
      </c>
      <c r="H1521" t="s">
        <v>4482</v>
      </c>
      <c r="I1521" s="7">
        <v>1</v>
      </c>
      <c r="J1521" s="7">
        <v>1633.06</v>
      </c>
    </row>
    <row r="1522" spans="1:10">
      <c r="A1522" t="s">
        <v>4483</v>
      </c>
      <c r="B1522" t="s">
        <v>4484</v>
      </c>
      <c r="C1522" t="s">
        <v>75</v>
      </c>
      <c r="D1522" t="s">
        <v>147</v>
      </c>
      <c r="E1522" t="s">
        <v>90</v>
      </c>
      <c r="F1522" s="1">
        <v>45121</v>
      </c>
      <c r="G1522" t="s">
        <v>161</v>
      </c>
      <c r="H1522" t="s">
        <v>2729</v>
      </c>
      <c r="I1522" s="7">
        <v>26</v>
      </c>
      <c r="J1522" s="7">
        <v>2890.09</v>
      </c>
    </row>
    <row r="1523" spans="1:10">
      <c r="A1523" t="s">
        <v>4485</v>
      </c>
      <c r="B1523" t="s">
        <v>4486</v>
      </c>
      <c r="C1523" t="s">
        <v>75</v>
      </c>
      <c r="D1523" t="s">
        <v>106</v>
      </c>
      <c r="E1523" t="s">
        <v>70</v>
      </c>
      <c r="F1523" s="2">
        <v>45641</v>
      </c>
      <c r="G1523" t="s">
        <v>82</v>
      </c>
      <c r="H1523">
        <v>24</v>
      </c>
      <c r="I1523" s="7">
        <v>19</v>
      </c>
      <c r="J1523" s="7">
        <v>2245.46</v>
      </c>
    </row>
    <row r="1524" spans="1:10">
      <c r="A1524" t="s">
        <v>4487</v>
      </c>
      <c r="B1524" t="s">
        <v>4488</v>
      </c>
      <c r="C1524" t="s">
        <v>80</v>
      </c>
      <c r="D1524" t="s">
        <v>473</v>
      </c>
      <c r="E1524" t="s">
        <v>70</v>
      </c>
      <c r="F1524" s="1">
        <v>45050</v>
      </c>
      <c r="G1524" t="s">
        <v>77</v>
      </c>
      <c r="H1524">
        <v>37.9</v>
      </c>
      <c r="I1524" s="7">
        <v>24</v>
      </c>
      <c r="J1524" s="7">
        <v>4987.91</v>
      </c>
    </row>
    <row r="1525" spans="1:10">
      <c r="A1525" t="s">
        <v>4489</v>
      </c>
      <c r="B1525" t="s">
        <v>4490</v>
      </c>
      <c r="C1525" t="s">
        <v>75</v>
      </c>
      <c r="D1525" t="s">
        <v>337</v>
      </c>
      <c r="E1525" t="s">
        <v>63</v>
      </c>
      <c r="F1525" s="1">
        <v>45460</v>
      </c>
      <c r="G1525" t="s">
        <v>178</v>
      </c>
      <c r="H1525">
        <v>70.8</v>
      </c>
      <c r="I1525" s="7">
        <v>9</v>
      </c>
      <c r="J1525" s="7">
        <v>3438.93</v>
      </c>
    </row>
    <row r="1526" spans="1:10">
      <c r="A1526" t="s">
        <v>4491</v>
      </c>
      <c r="B1526" t="s">
        <v>4492</v>
      </c>
      <c r="C1526" t="s">
        <v>80</v>
      </c>
      <c r="D1526" t="s">
        <v>76</v>
      </c>
      <c r="E1526" t="s">
        <v>63</v>
      </c>
      <c r="F1526" s="1">
        <v>45225</v>
      </c>
      <c r="G1526" t="s">
        <v>113</v>
      </c>
      <c r="H1526" t="s">
        <v>4493</v>
      </c>
      <c r="I1526" s="7">
        <v>10</v>
      </c>
      <c r="J1526" s="7">
        <v>3027.62</v>
      </c>
    </row>
    <row r="1527" spans="1:10">
      <c r="A1527" t="s">
        <v>4494</v>
      </c>
      <c r="B1527" t="s">
        <v>4495</v>
      </c>
      <c r="C1527" t="s">
        <v>80</v>
      </c>
      <c r="D1527" t="s">
        <v>702</v>
      </c>
      <c r="E1527" t="s">
        <v>90</v>
      </c>
      <c r="F1527" t="s">
        <v>4496</v>
      </c>
      <c r="G1527" t="s">
        <v>113</v>
      </c>
      <c r="H1527" t="s">
        <v>209</v>
      </c>
      <c r="I1527" s="7">
        <v>31</v>
      </c>
      <c r="J1527" s="7">
        <v>2176.58</v>
      </c>
    </row>
    <row r="1528" spans="1:10">
      <c r="A1528" t="s">
        <v>4497</v>
      </c>
      <c r="B1528" t="s">
        <v>4498</v>
      </c>
      <c r="C1528" t="s">
        <v>61</v>
      </c>
      <c r="D1528" t="s">
        <v>1149</v>
      </c>
      <c r="E1528" t="s">
        <v>70</v>
      </c>
      <c r="F1528" t="s">
        <v>836</v>
      </c>
      <c r="G1528" t="s">
        <v>173</v>
      </c>
      <c r="H1528">
        <v>23</v>
      </c>
      <c r="I1528" s="7">
        <v>23</v>
      </c>
      <c r="J1528" s="7">
        <v>2752.74</v>
      </c>
    </row>
    <row r="1529" spans="1:10">
      <c r="A1529" t="s">
        <v>4499</v>
      </c>
      <c r="B1529" t="s">
        <v>4500</v>
      </c>
      <c r="C1529" t="s">
        <v>68</v>
      </c>
      <c r="D1529" t="s">
        <v>268</v>
      </c>
      <c r="E1529" t="s">
        <v>90</v>
      </c>
      <c r="F1529" s="1">
        <v>45324</v>
      </c>
      <c r="G1529" t="s">
        <v>436</v>
      </c>
      <c r="H1529" t="s">
        <v>4501</v>
      </c>
      <c r="I1529" s="7">
        <v>17</v>
      </c>
      <c r="J1529" s="7">
        <v>1010.18</v>
      </c>
    </row>
    <row r="1530" spans="1:10">
      <c r="A1530" t="s">
        <v>4502</v>
      </c>
      <c r="B1530" t="s">
        <v>4503</v>
      </c>
      <c r="C1530" t="s">
        <v>61</v>
      </c>
      <c r="D1530" t="s">
        <v>662</v>
      </c>
      <c r="E1530" t="s">
        <v>63</v>
      </c>
      <c r="F1530" s="2">
        <v>44960</v>
      </c>
      <c r="G1530" t="s">
        <v>134</v>
      </c>
      <c r="H1530" t="s">
        <v>4504</v>
      </c>
      <c r="I1530" s="7">
        <v>37</v>
      </c>
      <c r="J1530" s="7">
        <v>1292.93</v>
      </c>
    </row>
    <row r="1531" spans="1:10">
      <c r="A1531" t="s">
        <v>4505</v>
      </c>
      <c r="B1531" t="s">
        <v>4506</v>
      </c>
      <c r="C1531" t="s">
        <v>75</v>
      </c>
      <c r="D1531" t="s">
        <v>296</v>
      </c>
      <c r="E1531" t="s">
        <v>63</v>
      </c>
      <c r="F1531" s="2">
        <v>44959</v>
      </c>
      <c r="G1531" t="s">
        <v>77</v>
      </c>
      <c r="H1531">
        <v>63</v>
      </c>
      <c r="I1531" s="7">
        <v>8</v>
      </c>
      <c r="J1531" s="7">
        <v>4299.54</v>
      </c>
    </row>
    <row r="1532" spans="1:10">
      <c r="A1532" t="s">
        <v>4507</v>
      </c>
      <c r="B1532" t="s">
        <v>4508</v>
      </c>
      <c r="C1532" t="s">
        <v>80</v>
      </c>
      <c r="D1532" t="s">
        <v>1725</v>
      </c>
      <c r="E1532" t="s">
        <v>90</v>
      </c>
      <c r="F1532" s="1">
        <v>45332</v>
      </c>
      <c r="G1532" t="s">
        <v>77</v>
      </c>
      <c r="H1532" t="s">
        <v>4509</v>
      </c>
      <c r="I1532" s="7">
        <v>38</v>
      </c>
      <c r="J1532" s="7">
        <v>3912.17</v>
      </c>
    </row>
    <row r="1533" spans="1:10">
      <c r="A1533" t="s">
        <v>4510</v>
      </c>
      <c r="B1533" t="s">
        <v>4511</v>
      </c>
      <c r="C1533" t="s">
        <v>68</v>
      </c>
      <c r="D1533" t="s">
        <v>556</v>
      </c>
      <c r="E1533" t="s">
        <v>90</v>
      </c>
      <c r="F1533" t="s">
        <v>4512</v>
      </c>
      <c r="G1533" t="s">
        <v>103</v>
      </c>
      <c r="H1533">
        <v>35</v>
      </c>
      <c r="I1533" s="7">
        <v>39</v>
      </c>
      <c r="J1533" s="7">
        <v>2595.58</v>
      </c>
    </row>
    <row r="1534" spans="1:10">
      <c r="A1534" t="s">
        <v>4513</v>
      </c>
      <c r="B1534" t="s">
        <v>4514</v>
      </c>
      <c r="C1534" t="s">
        <v>75</v>
      </c>
      <c r="D1534" t="s">
        <v>1725</v>
      </c>
      <c r="E1534" t="s">
        <v>70</v>
      </c>
      <c r="F1534" t="s">
        <v>4515</v>
      </c>
      <c r="G1534" t="s">
        <v>314</v>
      </c>
      <c r="H1534" t="s">
        <v>4516</v>
      </c>
      <c r="I1534" s="7">
        <v>1</v>
      </c>
      <c r="J1534" s="7">
        <v>3599.44</v>
      </c>
    </row>
    <row r="1535" spans="1:10">
      <c r="A1535" t="s">
        <v>4517</v>
      </c>
      <c r="B1535" t="s">
        <v>4518</v>
      </c>
      <c r="C1535" t="s">
        <v>75</v>
      </c>
      <c r="D1535" t="s">
        <v>62</v>
      </c>
      <c r="E1535" t="s">
        <v>63</v>
      </c>
      <c r="F1535" t="s">
        <v>4519</v>
      </c>
      <c r="G1535" t="s">
        <v>411</v>
      </c>
      <c r="H1535" t="s">
        <v>4520</v>
      </c>
      <c r="I1535" s="7">
        <v>42</v>
      </c>
      <c r="J1535" s="7">
        <v>3103.69</v>
      </c>
    </row>
    <row r="1536" spans="1:10">
      <c r="A1536" t="s">
        <v>4521</v>
      </c>
      <c r="B1536" t="s">
        <v>4522</v>
      </c>
      <c r="C1536" t="s">
        <v>61</v>
      </c>
      <c r="D1536" t="s">
        <v>397</v>
      </c>
      <c r="E1536" t="s">
        <v>70</v>
      </c>
      <c r="F1536" s="2">
        <v>45210</v>
      </c>
      <c r="G1536" t="s">
        <v>134</v>
      </c>
      <c r="H1536">
        <v>64</v>
      </c>
      <c r="I1536" s="7">
        <v>29</v>
      </c>
      <c r="J1536" s="7">
        <v>2425.2399999999998</v>
      </c>
    </row>
    <row r="1537" spans="1:10">
      <c r="A1537" t="s">
        <v>4523</v>
      </c>
      <c r="B1537" t="s">
        <v>4524</v>
      </c>
      <c r="C1537" t="s">
        <v>75</v>
      </c>
      <c r="D1537" t="s">
        <v>231</v>
      </c>
      <c r="E1537" t="s">
        <v>70</v>
      </c>
      <c r="F1537" t="s">
        <v>4525</v>
      </c>
      <c r="G1537" t="s">
        <v>92</v>
      </c>
      <c r="H1537" t="s">
        <v>2381</v>
      </c>
      <c r="I1537" s="7">
        <v>27</v>
      </c>
      <c r="J1537" s="7">
        <v>1493.16</v>
      </c>
    </row>
    <row r="1538" spans="1:10">
      <c r="A1538" t="s">
        <v>4526</v>
      </c>
      <c r="B1538" t="s">
        <v>4527</v>
      </c>
      <c r="C1538" t="s">
        <v>122</v>
      </c>
      <c r="D1538" t="s">
        <v>792</v>
      </c>
      <c r="E1538" t="s">
        <v>102</v>
      </c>
      <c r="F1538" s="1">
        <v>45123</v>
      </c>
      <c r="G1538" t="s">
        <v>308</v>
      </c>
      <c r="H1538">
        <v>71.5</v>
      </c>
      <c r="I1538" s="7">
        <v>19</v>
      </c>
      <c r="J1538" s="7">
        <v>4864.96</v>
      </c>
    </row>
    <row r="1539" spans="1:10">
      <c r="A1539" t="s">
        <v>4528</v>
      </c>
      <c r="B1539" t="s">
        <v>4529</v>
      </c>
      <c r="C1539" t="s">
        <v>75</v>
      </c>
      <c r="D1539" t="s">
        <v>257</v>
      </c>
      <c r="E1539" t="s">
        <v>102</v>
      </c>
      <c r="F1539" t="s">
        <v>2849</v>
      </c>
      <c r="G1539" t="s">
        <v>113</v>
      </c>
      <c r="H1539" t="s">
        <v>4530</v>
      </c>
      <c r="I1539" s="7">
        <v>20</v>
      </c>
      <c r="J1539" s="7">
        <v>1841.47</v>
      </c>
    </row>
    <row r="1540" spans="1:10">
      <c r="A1540" t="s">
        <v>4531</v>
      </c>
      <c r="B1540" t="s">
        <v>4532</v>
      </c>
      <c r="C1540" t="s">
        <v>75</v>
      </c>
      <c r="D1540" t="s">
        <v>248</v>
      </c>
      <c r="E1540" t="s">
        <v>90</v>
      </c>
      <c r="F1540" s="1">
        <v>45027</v>
      </c>
      <c r="G1540" t="s">
        <v>71</v>
      </c>
      <c r="H1540">
        <v>66</v>
      </c>
      <c r="I1540" s="7" t="s">
        <v>232</v>
      </c>
      <c r="J1540" s="7">
        <v>1523.76</v>
      </c>
    </row>
    <row r="1541" spans="1:10">
      <c r="A1541" t="s">
        <v>4533</v>
      </c>
      <c r="B1541" t="s">
        <v>4534</v>
      </c>
      <c r="C1541" t="s">
        <v>61</v>
      </c>
      <c r="D1541" t="s">
        <v>538</v>
      </c>
      <c r="E1541" t="s">
        <v>102</v>
      </c>
      <c r="F1541" s="1">
        <v>45596</v>
      </c>
      <c r="G1541" t="s">
        <v>460</v>
      </c>
      <c r="H1541">
        <v>16</v>
      </c>
      <c r="I1541" s="7">
        <v>15</v>
      </c>
      <c r="J1541" s="7">
        <v>1070.81</v>
      </c>
    </row>
    <row r="1542" spans="1:10">
      <c r="A1542" t="s">
        <v>4535</v>
      </c>
      <c r="B1542" t="s">
        <v>4536</v>
      </c>
      <c r="C1542" t="s">
        <v>75</v>
      </c>
      <c r="D1542" t="s">
        <v>268</v>
      </c>
      <c r="E1542" t="s">
        <v>70</v>
      </c>
      <c r="F1542" t="s">
        <v>4537</v>
      </c>
      <c r="G1542" t="s">
        <v>77</v>
      </c>
      <c r="H1542" t="s">
        <v>3761</v>
      </c>
      <c r="I1542" s="7">
        <v>44</v>
      </c>
      <c r="J1542" s="7">
        <v>2906.67</v>
      </c>
    </row>
    <row r="1543" spans="1:10">
      <c r="A1543" t="s">
        <v>4538</v>
      </c>
      <c r="B1543" t="s">
        <v>4539</v>
      </c>
      <c r="C1543" t="s">
        <v>122</v>
      </c>
      <c r="D1543" t="s">
        <v>538</v>
      </c>
      <c r="E1543" t="s">
        <v>102</v>
      </c>
      <c r="F1543" s="1">
        <v>44996</v>
      </c>
      <c r="G1543" t="s">
        <v>97</v>
      </c>
      <c r="H1543" t="s">
        <v>1162</v>
      </c>
      <c r="I1543" s="7">
        <v>-5</v>
      </c>
      <c r="J1543" s="7">
        <v>4009.33</v>
      </c>
    </row>
    <row r="1544" spans="1:10">
      <c r="A1544" t="s">
        <v>4540</v>
      </c>
      <c r="B1544" t="s">
        <v>4541</v>
      </c>
      <c r="C1544" t="s">
        <v>80</v>
      </c>
      <c r="D1544" t="s">
        <v>129</v>
      </c>
      <c r="E1544" t="s">
        <v>63</v>
      </c>
      <c r="F1544" s="2">
        <v>44927</v>
      </c>
      <c r="G1544" t="s">
        <v>308</v>
      </c>
      <c r="H1544" t="s">
        <v>4542</v>
      </c>
      <c r="I1544" s="7">
        <v>35</v>
      </c>
      <c r="J1544" s="7">
        <v>2537.83</v>
      </c>
    </row>
    <row r="1545" spans="1:10">
      <c r="A1545" t="s">
        <v>4543</v>
      </c>
      <c r="B1545" t="s">
        <v>4544</v>
      </c>
      <c r="C1545" t="s">
        <v>80</v>
      </c>
      <c r="D1545" t="s">
        <v>1165</v>
      </c>
      <c r="E1545" t="s">
        <v>70</v>
      </c>
      <c r="F1545" t="s">
        <v>4545</v>
      </c>
      <c r="G1545" t="s">
        <v>411</v>
      </c>
      <c r="H1545" t="s">
        <v>4546</v>
      </c>
      <c r="I1545" s="7">
        <v>16</v>
      </c>
      <c r="J1545" s="7">
        <v>3986</v>
      </c>
    </row>
    <row r="1546" spans="1:10">
      <c r="A1546" t="s">
        <v>4547</v>
      </c>
      <c r="B1546" t="s">
        <v>4548</v>
      </c>
      <c r="C1546" t="s">
        <v>61</v>
      </c>
      <c r="D1546" t="s">
        <v>81</v>
      </c>
      <c r="E1546" t="s">
        <v>90</v>
      </c>
      <c r="F1546" s="1">
        <v>45539</v>
      </c>
      <c r="G1546" t="s">
        <v>82</v>
      </c>
      <c r="H1546" t="s">
        <v>4549</v>
      </c>
      <c r="I1546" s="7">
        <v>44</v>
      </c>
      <c r="J1546" s="7">
        <v>2540.65</v>
      </c>
    </row>
    <row r="1547" spans="1:10">
      <c r="A1547" t="s">
        <v>4550</v>
      </c>
      <c r="B1547" t="s">
        <v>4551</v>
      </c>
      <c r="C1547" t="s">
        <v>61</v>
      </c>
      <c r="D1547" t="s">
        <v>96</v>
      </c>
      <c r="E1547" t="s">
        <v>63</v>
      </c>
      <c r="F1547" s="2">
        <v>45177</v>
      </c>
      <c r="G1547" t="s">
        <v>134</v>
      </c>
      <c r="H1547" t="s">
        <v>1140</v>
      </c>
      <c r="I1547" s="7">
        <v>28</v>
      </c>
      <c r="J1547" s="7">
        <v>3091.53</v>
      </c>
    </row>
    <row r="1548" spans="1:10">
      <c r="A1548" t="s">
        <v>4552</v>
      </c>
      <c r="B1548" t="s">
        <v>4553</v>
      </c>
      <c r="C1548" t="s">
        <v>122</v>
      </c>
      <c r="D1548" t="s">
        <v>342</v>
      </c>
      <c r="E1548" t="s">
        <v>70</v>
      </c>
      <c r="F1548" t="s">
        <v>4554</v>
      </c>
      <c r="G1548" t="s">
        <v>113</v>
      </c>
      <c r="H1548" t="s">
        <v>1586</v>
      </c>
      <c r="I1548" s="7">
        <v>22</v>
      </c>
      <c r="J1548" s="7">
        <v>1068.3599999999999</v>
      </c>
    </row>
    <row r="1549" spans="1:10">
      <c r="A1549" t="s">
        <v>4555</v>
      </c>
      <c r="B1549" t="s">
        <v>4556</v>
      </c>
      <c r="C1549" t="s">
        <v>122</v>
      </c>
      <c r="D1549" t="s">
        <v>404</v>
      </c>
      <c r="E1549" t="s">
        <v>63</v>
      </c>
      <c r="F1549" t="s">
        <v>4557</v>
      </c>
      <c r="G1549" t="s">
        <v>187</v>
      </c>
      <c r="H1549" t="s">
        <v>4097</v>
      </c>
      <c r="I1549" s="7">
        <v>37</v>
      </c>
      <c r="J1549" s="7">
        <v>4040.84</v>
      </c>
    </row>
    <row r="1550" spans="1:10">
      <c r="A1550" t="s">
        <v>4558</v>
      </c>
      <c r="B1550" t="s">
        <v>4559</v>
      </c>
      <c r="C1550" t="s">
        <v>68</v>
      </c>
      <c r="D1550" t="s">
        <v>871</v>
      </c>
      <c r="E1550" t="s">
        <v>63</v>
      </c>
      <c r="F1550" t="s">
        <v>1748</v>
      </c>
      <c r="G1550" t="s">
        <v>113</v>
      </c>
      <c r="H1550" t="s">
        <v>706</v>
      </c>
      <c r="I1550" s="7">
        <v>29</v>
      </c>
      <c r="J1550" s="7">
        <v>3994.14</v>
      </c>
    </row>
    <row r="1551" spans="1:10">
      <c r="A1551" t="s">
        <v>4560</v>
      </c>
      <c r="B1551" t="s">
        <v>4561</v>
      </c>
      <c r="C1551" t="s">
        <v>80</v>
      </c>
      <c r="D1551" t="s">
        <v>290</v>
      </c>
      <c r="E1551" t="s">
        <v>90</v>
      </c>
      <c r="F1551" t="s">
        <v>4562</v>
      </c>
      <c r="G1551" t="s">
        <v>436</v>
      </c>
      <c r="H1551" t="s">
        <v>4309</v>
      </c>
      <c r="I1551" s="7">
        <v>23</v>
      </c>
      <c r="J1551" s="7">
        <v>1703.32</v>
      </c>
    </row>
    <row r="1552" spans="1:10">
      <c r="A1552" t="s">
        <v>4563</v>
      </c>
      <c r="B1552" t="s">
        <v>4564</v>
      </c>
      <c r="C1552" t="s">
        <v>61</v>
      </c>
      <c r="D1552" t="s">
        <v>473</v>
      </c>
      <c r="E1552" t="s">
        <v>70</v>
      </c>
      <c r="F1552" s="1">
        <v>45484</v>
      </c>
      <c r="G1552" t="s">
        <v>71</v>
      </c>
      <c r="H1552">
        <v>70.900000000000006</v>
      </c>
      <c r="I1552" s="7">
        <v>34</v>
      </c>
      <c r="J1552" s="7">
        <v>2867.62</v>
      </c>
    </row>
    <row r="1553" spans="1:10">
      <c r="A1553" t="s">
        <v>4565</v>
      </c>
      <c r="B1553" t="s">
        <v>4566</v>
      </c>
      <c r="C1553" t="s">
        <v>75</v>
      </c>
      <c r="D1553" t="s">
        <v>342</v>
      </c>
      <c r="E1553" t="s">
        <v>70</v>
      </c>
      <c r="F1553" s="1">
        <v>45499</v>
      </c>
      <c r="G1553" t="s">
        <v>82</v>
      </c>
      <c r="H1553" t="s">
        <v>174</v>
      </c>
      <c r="I1553" s="7">
        <v>30</v>
      </c>
      <c r="J1553" s="7">
        <v>1879.83</v>
      </c>
    </row>
    <row r="1554" spans="1:10">
      <c r="A1554" t="s">
        <v>4567</v>
      </c>
      <c r="B1554" t="s">
        <v>4568</v>
      </c>
      <c r="C1554" t="s">
        <v>68</v>
      </c>
      <c r="D1554" t="s">
        <v>101</v>
      </c>
      <c r="E1554" t="s">
        <v>70</v>
      </c>
      <c r="F1554" s="1">
        <v>45607</v>
      </c>
      <c r="G1554" t="s">
        <v>187</v>
      </c>
      <c r="H1554">
        <v>54.1</v>
      </c>
      <c r="I1554" s="7">
        <v>30</v>
      </c>
      <c r="J1554" s="7">
        <v>4869.0600000000004</v>
      </c>
    </row>
    <row r="1555" spans="1:10">
      <c r="A1555" t="s">
        <v>4569</v>
      </c>
      <c r="B1555" t="s">
        <v>4570</v>
      </c>
      <c r="C1555" t="s">
        <v>75</v>
      </c>
      <c r="D1555" t="s">
        <v>160</v>
      </c>
      <c r="E1555" t="s">
        <v>70</v>
      </c>
      <c r="F1555" t="s">
        <v>4571</v>
      </c>
      <c r="G1555" t="s">
        <v>213</v>
      </c>
      <c r="H1555">
        <v>24.2</v>
      </c>
      <c r="I1555" s="7">
        <v>38</v>
      </c>
      <c r="J1555" s="7">
        <v>4299.33</v>
      </c>
    </row>
    <row r="1556" spans="1:10">
      <c r="A1556" t="s">
        <v>4572</v>
      </c>
      <c r="B1556" t="s">
        <v>4573</v>
      </c>
      <c r="C1556" t="s">
        <v>75</v>
      </c>
      <c r="D1556" t="s">
        <v>268</v>
      </c>
      <c r="E1556" t="s">
        <v>63</v>
      </c>
      <c r="F1556" t="s">
        <v>3912</v>
      </c>
      <c r="G1556" t="s">
        <v>193</v>
      </c>
      <c r="H1556">
        <v>68.900000000000006</v>
      </c>
      <c r="I1556" s="7">
        <v>19</v>
      </c>
      <c r="J1556" s="7">
        <v>3613.29</v>
      </c>
    </row>
    <row r="1557" spans="1:10">
      <c r="A1557" t="s">
        <v>4574</v>
      </c>
      <c r="B1557" t="s">
        <v>4575</v>
      </c>
      <c r="C1557" t="s">
        <v>68</v>
      </c>
      <c r="D1557" t="s">
        <v>352</v>
      </c>
      <c r="E1557" t="s">
        <v>102</v>
      </c>
      <c r="F1557" t="s">
        <v>3408</v>
      </c>
      <c r="G1557" t="s">
        <v>143</v>
      </c>
      <c r="H1557" t="s">
        <v>2846</v>
      </c>
      <c r="I1557" s="7">
        <v>2</v>
      </c>
      <c r="J1557" s="7">
        <v>1458.4</v>
      </c>
    </row>
    <row r="1558" spans="1:10">
      <c r="A1558" t="s">
        <v>4576</v>
      </c>
      <c r="B1558" t="s">
        <v>4577</v>
      </c>
      <c r="C1558" t="s">
        <v>61</v>
      </c>
      <c r="D1558" t="s">
        <v>1356</v>
      </c>
      <c r="E1558" t="s">
        <v>90</v>
      </c>
      <c r="F1558" t="s">
        <v>852</v>
      </c>
      <c r="G1558" t="s">
        <v>173</v>
      </c>
      <c r="H1558" t="s">
        <v>4578</v>
      </c>
      <c r="I1558" s="7">
        <v>35</v>
      </c>
      <c r="J1558" s="7">
        <v>1941.03</v>
      </c>
    </row>
    <row r="1559" spans="1:10">
      <c r="A1559" t="s">
        <v>4579</v>
      </c>
      <c r="B1559" t="s">
        <v>4580</v>
      </c>
      <c r="C1559" t="s">
        <v>80</v>
      </c>
      <c r="D1559" t="s">
        <v>290</v>
      </c>
      <c r="E1559" t="s">
        <v>70</v>
      </c>
      <c r="F1559" s="1">
        <v>45207</v>
      </c>
      <c r="G1559" t="s">
        <v>173</v>
      </c>
      <c r="H1559" t="s">
        <v>2732</v>
      </c>
      <c r="I1559" s="7">
        <v>24</v>
      </c>
      <c r="J1559" s="7">
        <v>1266.6099999999999</v>
      </c>
    </row>
    <row r="1560" spans="1:10">
      <c r="A1560" t="s">
        <v>4581</v>
      </c>
      <c r="B1560" t="s">
        <v>4582</v>
      </c>
      <c r="C1560" t="s">
        <v>122</v>
      </c>
      <c r="D1560" t="s">
        <v>374</v>
      </c>
      <c r="E1560" t="s">
        <v>63</v>
      </c>
      <c r="F1560" t="s">
        <v>4583</v>
      </c>
      <c r="G1560" t="s">
        <v>64</v>
      </c>
      <c r="H1560">
        <v>17</v>
      </c>
      <c r="I1560" s="7">
        <v>14</v>
      </c>
      <c r="J1560" s="7">
        <v>3919.37</v>
      </c>
    </row>
    <row r="1561" spans="1:10">
      <c r="A1561" t="s">
        <v>4584</v>
      </c>
      <c r="B1561" t="s">
        <v>4585</v>
      </c>
      <c r="C1561" t="s">
        <v>68</v>
      </c>
      <c r="D1561" t="s">
        <v>342</v>
      </c>
      <c r="E1561" t="s">
        <v>102</v>
      </c>
      <c r="F1561" t="s">
        <v>4586</v>
      </c>
      <c r="G1561" t="s">
        <v>436</v>
      </c>
      <c r="H1561" t="s">
        <v>4587</v>
      </c>
      <c r="I1561" s="7">
        <v>46</v>
      </c>
      <c r="J1561" s="7">
        <v>4903.2</v>
      </c>
    </row>
    <row r="1562" spans="1:10">
      <c r="A1562" t="s">
        <v>4588</v>
      </c>
      <c r="B1562" t="s">
        <v>4589</v>
      </c>
      <c r="C1562" t="s">
        <v>61</v>
      </c>
      <c r="D1562" t="s">
        <v>293</v>
      </c>
      <c r="E1562" t="s">
        <v>90</v>
      </c>
      <c r="F1562" t="s">
        <v>4590</v>
      </c>
      <c r="G1562" t="s">
        <v>92</v>
      </c>
      <c r="H1562">
        <v>51.9</v>
      </c>
      <c r="I1562" s="7">
        <v>12</v>
      </c>
      <c r="J1562" s="7">
        <v>4939.3599999999997</v>
      </c>
    </row>
    <row r="1563" spans="1:10">
      <c r="A1563" t="s">
        <v>4591</v>
      </c>
      <c r="B1563" t="s">
        <v>4592</v>
      </c>
      <c r="C1563" t="s">
        <v>61</v>
      </c>
      <c r="D1563" t="s">
        <v>171</v>
      </c>
      <c r="E1563" t="s">
        <v>102</v>
      </c>
      <c r="F1563" t="s">
        <v>4593</v>
      </c>
      <c r="G1563" t="s">
        <v>119</v>
      </c>
      <c r="H1563" t="s">
        <v>194</v>
      </c>
      <c r="I1563" s="7">
        <v>36</v>
      </c>
      <c r="J1563" s="7">
        <v>2068.37</v>
      </c>
    </row>
    <row r="1564" spans="1:10">
      <c r="A1564" t="s">
        <v>4594</v>
      </c>
      <c r="B1564" t="s">
        <v>4595</v>
      </c>
      <c r="C1564" t="s">
        <v>122</v>
      </c>
      <c r="D1564" t="s">
        <v>761</v>
      </c>
      <c r="E1564" t="s">
        <v>63</v>
      </c>
      <c r="F1564" s="1">
        <v>45417</v>
      </c>
      <c r="G1564" t="s">
        <v>97</v>
      </c>
      <c r="H1564" t="s">
        <v>4596</v>
      </c>
      <c r="I1564" s="7">
        <v>12</v>
      </c>
      <c r="J1564" s="7">
        <v>3076.91</v>
      </c>
    </row>
    <row r="1565" spans="1:10">
      <c r="A1565" t="s">
        <v>4597</v>
      </c>
      <c r="B1565" t="s">
        <v>4598</v>
      </c>
      <c r="C1565" t="s">
        <v>68</v>
      </c>
      <c r="D1565" t="s">
        <v>311</v>
      </c>
      <c r="E1565" t="s">
        <v>63</v>
      </c>
      <c r="F1565" s="2">
        <v>45468</v>
      </c>
      <c r="G1565" t="s">
        <v>161</v>
      </c>
      <c r="H1565">
        <v>15.6</v>
      </c>
      <c r="I1565" s="7">
        <v>37</v>
      </c>
      <c r="J1565" s="7">
        <v>4950.62</v>
      </c>
    </row>
    <row r="1566" spans="1:10">
      <c r="A1566" t="s">
        <v>4599</v>
      </c>
      <c r="B1566" t="s">
        <v>4600</v>
      </c>
      <c r="C1566" t="s">
        <v>122</v>
      </c>
      <c r="D1566" t="s">
        <v>165</v>
      </c>
      <c r="E1566" t="s">
        <v>70</v>
      </c>
      <c r="F1566" t="s">
        <v>4601</v>
      </c>
      <c r="G1566" t="s">
        <v>71</v>
      </c>
      <c r="H1566" t="s">
        <v>582</v>
      </c>
      <c r="I1566" s="7">
        <v>27</v>
      </c>
      <c r="J1566" s="7">
        <v>3350.67</v>
      </c>
    </row>
    <row r="1567" spans="1:10">
      <c r="A1567" t="s">
        <v>4602</v>
      </c>
      <c r="B1567" t="s">
        <v>4603</v>
      </c>
      <c r="C1567" t="s">
        <v>61</v>
      </c>
      <c r="D1567" t="s">
        <v>595</v>
      </c>
      <c r="E1567" t="s">
        <v>90</v>
      </c>
      <c r="F1567" s="1">
        <v>45147</v>
      </c>
      <c r="G1567" t="s">
        <v>327</v>
      </c>
      <c r="H1567" t="s">
        <v>4604</v>
      </c>
      <c r="I1567" s="7">
        <v>30</v>
      </c>
      <c r="J1567" s="7">
        <v>2253.42</v>
      </c>
    </row>
    <row r="1568" spans="1:10">
      <c r="A1568" t="s">
        <v>4605</v>
      </c>
      <c r="B1568" t="s">
        <v>4606</v>
      </c>
      <c r="C1568" t="s">
        <v>122</v>
      </c>
      <c r="D1568" t="s">
        <v>560</v>
      </c>
      <c r="E1568" t="s">
        <v>63</v>
      </c>
      <c r="F1568" s="1">
        <v>45313</v>
      </c>
      <c r="G1568" t="s">
        <v>125</v>
      </c>
      <c r="H1568" t="s">
        <v>4607</v>
      </c>
      <c r="I1568" s="7">
        <v>17</v>
      </c>
      <c r="J1568" s="7">
        <v>3582.49</v>
      </c>
    </row>
    <row r="1569" spans="1:10">
      <c r="A1569" t="s">
        <v>4608</v>
      </c>
      <c r="B1569" t="s">
        <v>4609</v>
      </c>
      <c r="C1569" t="s">
        <v>68</v>
      </c>
      <c r="D1569" t="s">
        <v>585</v>
      </c>
      <c r="E1569" t="s">
        <v>63</v>
      </c>
      <c r="F1569" s="1">
        <v>45150</v>
      </c>
      <c r="G1569" t="s">
        <v>193</v>
      </c>
      <c r="H1569">
        <v>47</v>
      </c>
      <c r="I1569" s="7">
        <v>5</v>
      </c>
      <c r="J1569" s="7">
        <v>4153.96</v>
      </c>
    </row>
    <row r="1570" spans="1:10">
      <c r="A1570" t="s">
        <v>4610</v>
      </c>
      <c r="B1570" t="s">
        <v>4611</v>
      </c>
      <c r="C1570" t="s">
        <v>80</v>
      </c>
      <c r="D1570" t="s">
        <v>147</v>
      </c>
      <c r="E1570" t="s">
        <v>70</v>
      </c>
      <c r="F1570" s="1">
        <v>45636</v>
      </c>
      <c r="G1570" t="s">
        <v>153</v>
      </c>
      <c r="H1570">
        <v>13</v>
      </c>
      <c r="I1570" s="7">
        <v>4</v>
      </c>
      <c r="J1570" s="7">
        <v>2586.7600000000002</v>
      </c>
    </row>
    <row r="1571" spans="1:10">
      <c r="A1571" t="s">
        <v>4612</v>
      </c>
      <c r="B1571" t="s">
        <v>4613</v>
      </c>
      <c r="C1571" t="s">
        <v>68</v>
      </c>
      <c r="D1571" t="s">
        <v>296</v>
      </c>
      <c r="E1571" t="s">
        <v>102</v>
      </c>
      <c r="F1571" s="1">
        <v>45091</v>
      </c>
      <c r="G1571" t="s">
        <v>259</v>
      </c>
      <c r="H1571" t="s">
        <v>4614</v>
      </c>
      <c r="I1571" s="7">
        <v>28</v>
      </c>
      <c r="J1571" s="7">
        <v>1982.95</v>
      </c>
    </row>
    <row r="1572" spans="1:10">
      <c r="A1572" t="s">
        <v>4615</v>
      </c>
      <c r="B1572" t="s">
        <v>4616</v>
      </c>
      <c r="C1572" t="s">
        <v>122</v>
      </c>
      <c r="D1572" t="s">
        <v>69</v>
      </c>
      <c r="E1572" t="s">
        <v>90</v>
      </c>
      <c r="F1572" s="1">
        <v>45189</v>
      </c>
      <c r="G1572" t="s">
        <v>107</v>
      </c>
      <c r="H1572" t="s">
        <v>4617</v>
      </c>
      <c r="I1572" s="7">
        <v>29</v>
      </c>
      <c r="J1572" s="7">
        <v>3775.11</v>
      </c>
    </row>
    <row r="1573" spans="1:10">
      <c r="A1573" t="s">
        <v>4618</v>
      </c>
      <c r="B1573" t="s">
        <v>4619</v>
      </c>
      <c r="C1573" t="s">
        <v>80</v>
      </c>
      <c r="D1573" t="s">
        <v>633</v>
      </c>
      <c r="E1573" t="s">
        <v>63</v>
      </c>
      <c r="F1573" t="s">
        <v>4620</v>
      </c>
      <c r="G1573" t="s">
        <v>314</v>
      </c>
      <c r="H1573" t="s">
        <v>4621</v>
      </c>
      <c r="I1573" s="7">
        <v>38</v>
      </c>
      <c r="J1573" s="7">
        <v>4511.63</v>
      </c>
    </row>
    <row r="1574" spans="1:10">
      <c r="A1574" t="s">
        <v>4622</v>
      </c>
      <c r="B1574" t="s">
        <v>4623</v>
      </c>
      <c r="C1574" t="s">
        <v>61</v>
      </c>
      <c r="D1574" t="s">
        <v>248</v>
      </c>
      <c r="E1574" t="s">
        <v>90</v>
      </c>
      <c r="F1574" s="1">
        <v>45198</v>
      </c>
      <c r="G1574" t="s">
        <v>113</v>
      </c>
      <c r="H1574" t="s">
        <v>4624</v>
      </c>
      <c r="I1574" s="7">
        <v>12</v>
      </c>
      <c r="J1574" s="7">
        <v>2188.8200000000002</v>
      </c>
    </row>
    <row r="1575" spans="1:10">
      <c r="A1575" t="s">
        <v>4625</v>
      </c>
      <c r="B1575" t="s">
        <v>4626</v>
      </c>
      <c r="C1575" t="s">
        <v>68</v>
      </c>
      <c r="D1575" t="s">
        <v>160</v>
      </c>
      <c r="E1575" t="s">
        <v>102</v>
      </c>
      <c r="F1575" s="1">
        <v>45603</v>
      </c>
      <c r="G1575" t="s">
        <v>71</v>
      </c>
      <c r="H1575">
        <v>42.1</v>
      </c>
      <c r="I1575" s="7">
        <v>27</v>
      </c>
      <c r="J1575" s="7">
        <v>4632.82</v>
      </c>
    </row>
    <row r="1576" spans="1:10">
      <c r="A1576" t="s">
        <v>4627</v>
      </c>
      <c r="B1576" t="s">
        <v>4628</v>
      </c>
      <c r="C1576" t="s">
        <v>75</v>
      </c>
      <c r="D1576" t="s">
        <v>556</v>
      </c>
      <c r="E1576" t="s">
        <v>70</v>
      </c>
      <c r="F1576" s="1">
        <v>44941</v>
      </c>
      <c r="G1576" t="s">
        <v>201</v>
      </c>
      <c r="H1576" t="s">
        <v>4629</v>
      </c>
      <c r="I1576" s="7">
        <v>-5</v>
      </c>
      <c r="J1576" s="7">
        <v>2629.68</v>
      </c>
    </row>
    <row r="1577" spans="1:10">
      <c r="A1577" t="s">
        <v>4630</v>
      </c>
      <c r="B1577" t="s">
        <v>4631</v>
      </c>
      <c r="C1577" t="s">
        <v>80</v>
      </c>
      <c r="D1577" t="s">
        <v>600</v>
      </c>
      <c r="E1577" t="s">
        <v>90</v>
      </c>
      <c r="F1577" t="s">
        <v>4632</v>
      </c>
      <c r="G1577" t="s">
        <v>182</v>
      </c>
      <c r="H1577" t="s">
        <v>474</v>
      </c>
      <c r="I1577" s="7">
        <v>16</v>
      </c>
      <c r="J1577" s="7">
        <v>1204.69</v>
      </c>
    </row>
    <row r="1578" spans="1:10">
      <c r="A1578" t="s">
        <v>4633</v>
      </c>
      <c r="B1578" t="s">
        <v>4634</v>
      </c>
      <c r="C1578" t="s">
        <v>80</v>
      </c>
      <c r="D1578" t="s">
        <v>268</v>
      </c>
      <c r="E1578" t="s">
        <v>70</v>
      </c>
      <c r="F1578" t="s">
        <v>4635</v>
      </c>
      <c r="G1578" t="s">
        <v>97</v>
      </c>
      <c r="H1578" t="s">
        <v>4636</v>
      </c>
      <c r="I1578" s="7">
        <v>14</v>
      </c>
      <c r="J1578" s="7">
        <v>3814.53</v>
      </c>
    </row>
    <row r="1579" spans="1:10">
      <c r="A1579" t="s">
        <v>4637</v>
      </c>
      <c r="B1579" t="s">
        <v>4638</v>
      </c>
      <c r="C1579" t="s">
        <v>122</v>
      </c>
      <c r="D1579" t="s">
        <v>1230</v>
      </c>
      <c r="E1579" t="s">
        <v>90</v>
      </c>
      <c r="F1579" s="1">
        <v>45610</v>
      </c>
      <c r="G1579" t="s">
        <v>107</v>
      </c>
      <c r="H1579">
        <v>44</v>
      </c>
      <c r="I1579" s="7">
        <v>28</v>
      </c>
      <c r="J1579" s="7">
        <v>1602.6</v>
      </c>
    </row>
    <row r="1580" spans="1:10">
      <c r="A1580" t="s">
        <v>4639</v>
      </c>
      <c r="B1580" t="s">
        <v>4640</v>
      </c>
      <c r="C1580" t="s">
        <v>75</v>
      </c>
      <c r="D1580" t="s">
        <v>1149</v>
      </c>
      <c r="E1580" t="s">
        <v>70</v>
      </c>
      <c r="F1580" t="s">
        <v>4641</v>
      </c>
      <c r="G1580" t="s">
        <v>182</v>
      </c>
      <c r="H1580" t="s">
        <v>2702</v>
      </c>
      <c r="I1580" s="7">
        <v>32</v>
      </c>
      <c r="J1580" s="7">
        <v>2254</v>
      </c>
    </row>
    <row r="1581" spans="1:10">
      <c r="A1581" t="s">
        <v>4642</v>
      </c>
      <c r="B1581" t="s">
        <v>4643</v>
      </c>
      <c r="C1581" t="s">
        <v>122</v>
      </c>
      <c r="D1581" t="s">
        <v>585</v>
      </c>
      <c r="E1581" t="s">
        <v>102</v>
      </c>
      <c r="F1581" s="1">
        <v>45545</v>
      </c>
      <c r="G1581" t="s">
        <v>327</v>
      </c>
      <c r="H1581" t="s">
        <v>4644</v>
      </c>
      <c r="I1581" s="7">
        <v>36</v>
      </c>
      <c r="J1581" s="7">
        <v>4966.58</v>
      </c>
    </row>
    <row r="1582" spans="1:10">
      <c r="A1582" t="s">
        <v>4645</v>
      </c>
      <c r="B1582" t="s">
        <v>4646</v>
      </c>
      <c r="C1582" t="s">
        <v>75</v>
      </c>
      <c r="D1582" t="s">
        <v>62</v>
      </c>
      <c r="E1582" t="s">
        <v>90</v>
      </c>
      <c r="F1582" t="s">
        <v>3530</v>
      </c>
      <c r="G1582" t="s">
        <v>103</v>
      </c>
      <c r="H1582">
        <v>29.5</v>
      </c>
      <c r="I1582" s="7">
        <v>2</v>
      </c>
      <c r="J1582" s="7">
        <v>1231.1199999999999</v>
      </c>
    </row>
    <row r="1583" spans="1:10">
      <c r="A1583" t="s">
        <v>4647</v>
      </c>
      <c r="B1583" t="s">
        <v>4648</v>
      </c>
      <c r="C1583" t="s">
        <v>61</v>
      </c>
      <c r="D1583" t="s">
        <v>1876</v>
      </c>
      <c r="E1583" t="s">
        <v>102</v>
      </c>
      <c r="F1583" s="1">
        <v>45229</v>
      </c>
      <c r="G1583" t="s">
        <v>82</v>
      </c>
      <c r="H1583" t="s">
        <v>4649</v>
      </c>
      <c r="I1583" s="7">
        <v>48</v>
      </c>
      <c r="J1583" s="7">
        <v>4047.47</v>
      </c>
    </row>
    <row r="1584" spans="1:10">
      <c r="A1584" t="s">
        <v>4650</v>
      </c>
      <c r="B1584" t="s">
        <v>4651</v>
      </c>
      <c r="C1584" t="s">
        <v>122</v>
      </c>
      <c r="D1584" t="s">
        <v>592</v>
      </c>
      <c r="E1584" t="s">
        <v>70</v>
      </c>
      <c r="F1584" s="1">
        <v>44931</v>
      </c>
      <c r="G1584" t="s">
        <v>308</v>
      </c>
      <c r="H1584" t="s">
        <v>3060</v>
      </c>
      <c r="I1584" s="7">
        <v>33</v>
      </c>
      <c r="J1584" s="7">
        <v>2702.7</v>
      </c>
    </row>
    <row r="1585" spans="1:10">
      <c r="A1585" t="s">
        <v>4652</v>
      </c>
      <c r="B1585" t="s">
        <v>4653</v>
      </c>
      <c r="C1585" t="s">
        <v>80</v>
      </c>
      <c r="D1585" t="s">
        <v>152</v>
      </c>
      <c r="E1585" t="s">
        <v>63</v>
      </c>
      <c r="F1585" s="1">
        <v>44932</v>
      </c>
      <c r="G1585" t="s">
        <v>193</v>
      </c>
      <c r="H1585" t="s">
        <v>330</v>
      </c>
      <c r="I1585" s="7">
        <v>27</v>
      </c>
      <c r="J1585" s="7">
        <v>3696.75</v>
      </c>
    </row>
    <row r="1586" spans="1:10">
      <c r="A1586" t="s">
        <v>4654</v>
      </c>
      <c r="B1586" t="s">
        <v>4655</v>
      </c>
      <c r="C1586" t="s">
        <v>68</v>
      </c>
      <c r="D1586" t="s">
        <v>792</v>
      </c>
      <c r="E1586" t="s">
        <v>90</v>
      </c>
      <c r="F1586" s="1">
        <v>45415</v>
      </c>
      <c r="G1586" t="s">
        <v>182</v>
      </c>
      <c r="H1586" t="s">
        <v>4656</v>
      </c>
      <c r="I1586" s="7" t="s">
        <v>232</v>
      </c>
      <c r="J1586" s="7">
        <v>1977.39</v>
      </c>
    </row>
    <row r="1587" spans="1:10">
      <c r="A1587" t="s">
        <v>4657</v>
      </c>
      <c r="B1587" t="s">
        <v>4658</v>
      </c>
      <c r="C1587" t="s">
        <v>61</v>
      </c>
      <c r="D1587" t="s">
        <v>845</v>
      </c>
      <c r="E1587" t="s">
        <v>102</v>
      </c>
      <c r="F1587" s="1">
        <v>45074</v>
      </c>
      <c r="G1587" t="s">
        <v>213</v>
      </c>
      <c r="H1587" t="s">
        <v>4659</v>
      </c>
      <c r="I1587" s="7">
        <v>9</v>
      </c>
      <c r="J1587" s="7">
        <v>1601.1</v>
      </c>
    </row>
    <row r="1588" spans="1:10">
      <c r="A1588" t="s">
        <v>4660</v>
      </c>
      <c r="B1588" t="s">
        <v>4661</v>
      </c>
      <c r="C1588" t="s">
        <v>75</v>
      </c>
      <c r="D1588" t="s">
        <v>271</v>
      </c>
      <c r="E1588" t="s">
        <v>70</v>
      </c>
      <c r="F1588" t="s">
        <v>4662</v>
      </c>
      <c r="G1588" t="s">
        <v>134</v>
      </c>
      <c r="H1588">
        <v>19.899999999999999</v>
      </c>
      <c r="I1588" s="7">
        <v>25</v>
      </c>
      <c r="J1588" s="7">
        <v>2611.8000000000002</v>
      </c>
    </row>
    <row r="1589" spans="1:10">
      <c r="A1589" t="s">
        <v>4663</v>
      </c>
      <c r="B1589" t="s">
        <v>4664</v>
      </c>
      <c r="C1589" t="s">
        <v>61</v>
      </c>
      <c r="D1589" t="s">
        <v>393</v>
      </c>
      <c r="E1589" t="s">
        <v>102</v>
      </c>
      <c r="F1589" s="1">
        <v>45022</v>
      </c>
      <c r="G1589" t="s">
        <v>143</v>
      </c>
      <c r="H1589">
        <v>10.3</v>
      </c>
      <c r="I1589" s="7">
        <v>38</v>
      </c>
      <c r="J1589" s="7">
        <v>2803.75</v>
      </c>
    </row>
    <row r="1590" spans="1:10">
      <c r="A1590" t="s">
        <v>4665</v>
      </c>
      <c r="B1590" t="s">
        <v>4666</v>
      </c>
      <c r="C1590" t="s">
        <v>122</v>
      </c>
      <c r="D1590" t="s">
        <v>792</v>
      </c>
      <c r="E1590" t="s">
        <v>70</v>
      </c>
      <c r="F1590" s="1">
        <v>44933</v>
      </c>
      <c r="G1590" t="s">
        <v>64</v>
      </c>
      <c r="H1590">
        <v>28.4</v>
      </c>
      <c r="I1590" s="7">
        <v>1</v>
      </c>
      <c r="J1590" s="7">
        <v>3815.43</v>
      </c>
    </row>
    <row r="1591" spans="1:10">
      <c r="A1591" t="s">
        <v>4667</v>
      </c>
      <c r="B1591" t="s">
        <v>4668</v>
      </c>
      <c r="C1591" t="s">
        <v>75</v>
      </c>
      <c r="D1591" t="s">
        <v>374</v>
      </c>
      <c r="E1591" t="s">
        <v>63</v>
      </c>
      <c r="F1591" s="1">
        <v>45108</v>
      </c>
      <c r="G1591" t="s">
        <v>92</v>
      </c>
      <c r="H1591" t="s">
        <v>4669</v>
      </c>
      <c r="I1591" s="7">
        <v>33</v>
      </c>
      <c r="J1591" s="7">
        <v>1739.96</v>
      </c>
    </row>
    <row r="1592" spans="1:10">
      <c r="A1592" t="s">
        <v>4670</v>
      </c>
      <c r="B1592" t="s">
        <v>4671</v>
      </c>
      <c r="C1592" t="s">
        <v>75</v>
      </c>
      <c r="D1592" t="s">
        <v>231</v>
      </c>
      <c r="E1592" t="s">
        <v>90</v>
      </c>
      <c r="F1592" s="1">
        <v>44965</v>
      </c>
      <c r="G1592" t="s">
        <v>250</v>
      </c>
      <c r="H1592" t="s">
        <v>4672</v>
      </c>
      <c r="I1592" s="7">
        <v>12</v>
      </c>
      <c r="J1592" s="7">
        <v>1365.94</v>
      </c>
    </row>
    <row r="1593" spans="1:10">
      <c r="A1593" t="s">
        <v>4673</v>
      </c>
      <c r="B1593" t="s">
        <v>4674</v>
      </c>
      <c r="C1593" t="s">
        <v>61</v>
      </c>
      <c r="D1593" t="s">
        <v>877</v>
      </c>
      <c r="E1593" t="s">
        <v>70</v>
      </c>
      <c r="F1593" t="s">
        <v>4675</v>
      </c>
      <c r="G1593" t="s">
        <v>103</v>
      </c>
      <c r="H1593">
        <v>54</v>
      </c>
      <c r="I1593" s="7">
        <v>30</v>
      </c>
      <c r="J1593" s="7">
        <v>2658.24</v>
      </c>
    </row>
    <row r="1594" spans="1:10">
      <c r="A1594" t="s">
        <v>4676</v>
      </c>
      <c r="B1594" t="s">
        <v>4677</v>
      </c>
      <c r="C1594" t="s">
        <v>122</v>
      </c>
      <c r="D1594" t="s">
        <v>585</v>
      </c>
      <c r="E1594" t="s">
        <v>63</v>
      </c>
      <c r="F1594" t="s">
        <v>3052</v>
      </c>
      <c r="G1594" t="s">
        <v>259</v>
      </c>
      <c r="H1594" t="s">
        <v>4678</v>
      </c>
      <c r="I1594" s="7">
        <v>-3</v>
      </c>
      <c r="J1594" s="7">
        <v>1996.51</v>
      </c>
    </row>
    <row r="1595" spans="1:10">
      <c r="A1595" t="s">
        <v>4679</v>
      </c>
      <c r="B1595" t="s">
        <v>4680</v>
      </c>
      <c r="C1595" t="s">
        <v>80</v>
      </c>
      <c r="D1595" t="s">
        <v>454</v>
      </c>
      <c r="E1595" t="s">
        <v>63</v>
      </c>
      <c r="F1595" s="1">
        <v>45144</v>
      </c>
      <c r="G1595" t="s">
        <v>125</v>
      </c>
      <c r="H1595">
        <v>13.4</v>
      </c>
      <c r="I1595" s="7">
        <v>32</v>
      </c>
      <c r="J1595" s="7">
        <v>1135.1600000000001</v>
      </c>
    </row>
    <row r="1596" spans="1:10">
      <c r="A1596" t="s">
        <v>4681</v>
      </c>
      <c r="B1596" t="s">
        <v>4682</v>
      </c>
      <c r="C1596" t="s">
        <v>80</v>
      </c>
      <c r="D1596" t="s">
        <v>337</v>
      </c>
      <c r="E1596" t="s">
        <v>63</v>
      </c>
      <c r="F1596" t="s">
        <v>4683</v>
      </c>
      <c r="G1596" t="s">
        <v>193</v>
      </c>
      <c r="H1596" t="s">
        <v>4684</v>
      </c>
      <c r="I1596" s="7">
        <v>9</v>
      </c>
      <c r="J1596" s="7">
        <v>1936.46</v>
      </c>
    </row>
    <row r="1597" spans="1:10">
      <c r="A1597" t="s">
        <v>4685</v>
      </c>
      <c r="B1597" t="s">
        <v>4686</v>
      </c>
      <c r="C1597" t="s">
        <v>61</v>
      </c>
      <c r="D1597" t="s">
        <v>222</v>
      </c>
      <c r="E1597" t="s">
        <v>70</v>
      </c>
      <c r="F1597" s="1">
        <v>45576</v>
      </c>
      <c r="G1597" t="s">
        <v>193</v>
      </c>
      <c r="H1597" t="s">
        <v>4687</v>
      </c>
      <c r="I1597" s="7">
        <v>17</v>
      </c>
      <c r="J1597" s="7">
        <v>4315.3</v>
      </c>
    </row>
    <row r="1598" spans="1:10">
      <c r="A1598" t="s">
        <v>4688</v>
      </c>
      <c r="B1598" t="s">
        <v>4689</v>
      </c>
      <c r="C1598" t="s">
        <v>75</v>
      </c>
      <c r="D1598" t="s">
        <v>248</v>
      </c>
      <c r="E1598" t="s">
        <v>70</v>
      </c>
      <c r="F1598" t="s">
        <v>4690</v>
      </c>
      <c r="G1598" t="s">
        <v>143</v>
      </c>
      <c r="H1598">
        <v>39.9</v>
      </c>
      <c r="I1598" s="7">
        <v>33</v>
      </c>
      <c r="J1598" s="7">
        <v>1257.5</v>
      </c>
    </row>
    <row r="1599" spans="1:10">
      <c r="A1599" t="s">
        <v>4691</v>
      </c>
      <c r="B1599" t="s">
        <v>4692</v>
      </c>
      <c r="C1599" t="s">
        <v>80</v>
      </c>
      <c r="D1599" t="s">
        <v>524</v>
      </c>
      <c r="E1599" t="s">
        <v>90</v>
      </c>
      <c r="F1599" s="1">
        <v>45605</v>
      </c>
      <c r="G1599" t="s">
        <v>411</v>
      </c>
      <c r="H1599">
        <v>34</v>
      </c>
      <c r="I1599" s="7">
        <v>25</v>
      </c>
      <c r="J1599" s="7">
        <v>4953.92</v>
      </c>
    </row>
    <row r="1600" spans="1:10">
      <c r="A1600" t="s">
        <v>4693</v>
      </c>
      <c r="B1600" t="s">
        <v>4694</v>
      </c>
      <c r="C1600" t="s">
        <v>75</v>
      </c>
      <c r="D1600" t="s">
        <v>133</v>
      </c>
      <c r="E1600" t="s">
        <v>90</v>
      </c>
      <c r="F1600" s="2">
        <v>45568</v>
      </c>
      <c r="G1600" t="s">
        <v>460</v>
      </c>
      <c r="H1600" t="s">
        <v>4695</v>
      </c>
      <c r="I1600" s="7">
        <v>49</v>
      </c>
      <c r="J1600" s="7">
        <v>3729.19</v>
      </c>
    </row>
    <row r="1601" spans="1:10">
      <c r="A1601" t="s">
        <v>4696</v>
      </c>
      <c r="B1601" t="s">
        <v>4697</v>
      </c>
      <c r="C1601" t="s">
        <v>75</v>
      </c>
      <c r="D1601" t="s">
        <v>464</v>
      </c>
      <c r="E1601" t="s">
        <v>102</v>
      </c>
      <c r="F1601" t="s">
        <v>4698</v>
      </c>
      <c r="G1601" t="s">
        <v>113</v>
      </c>
      <c r="H1601" t="s">
        <v>3625</v>
      </c>
      <c r="I1601" s="7">
        <v>18</v>
      </c>
      <c r="J1601" s="7">
        <v>1490.38</v>
      </c>
    </row>
    <row r="1602" spans="1:10">
      <c r="A1602" t="s">
        <v>4699</v>
      </c>
      <c r="B1602" t="s">
        <v>4700</v>
      </c>
      <c r="C1602" t="s">
        <v>68</v>
      </c>
      <c r="D1602" t="s">
        <v>595</v>
      </c>
      <c r="E1602" t="s">
        <v>70</v>
      </c>
      <c r="F1602" t="s">
        <v>4701</v>
      </c>
      <c r="G1602" t="s">
        <v>173</v>
      </c>
      <c r="H1602" t="s">
        <v>1070</v>
      </c>
      <c r="I1602" s="7">
        <v>18</v>
      </c>
      <c r="J1602" s="7">
        <v>1609.03</v>
      </c>
    </row>
    <row r="1603" spans="1:10">
      <c r="A1603" t="s">
        <v>4702</v>
      </c>
      <c r="B1603" t="s">
        <v>4703</v>
      </c>
      <c r="C1603" t="s">
        <v>75</v>
      </c>
      <c r="D1603" t="s">
        <v>263</v>
      </c>
      <c r="E1603" t="s">
        <v>70</v>
      </c>
      <c r="F1603" t="s">
        <v>4704</v>
      </c>
      <c r="G1603" t="s">
        <v>107</v>
      </c>
      <c r="H1603" t="s">
        <v>4705</v>
      </c>
      <c r="I1603" s="7">
        <v>1</v>
      </c>
      <c r="J1603" s="7">
        <v>4845.82</v>
      </c>
    </row>
    <row r="1604" spans="1:10">
      <c r="A1604" t="s">
        <v>4706</v>
      </c>
      <c r="B1604" t="s">
        <v>4707</v>
      </c>
      <c r="C1604" t="s">
        <v>80</v>
      </c>
      <c r="D1604" t="s">
        <v>359</v>
      </c>
      <c r="E1604" t="s">
        <v>102</v>
      </c>
      <c r="F1604" s="1">
        <v>45388</v>
      </c>
      <c r="G1604" t="s">
        <v>259</v>
      </c>
      <c r="H1604" t="s">
        <v>4708</v>
      </c>
      <c r="I1604" s="7">
        <v>14</v>
      </c>
      <c r="J1604" s="7">
        <v>1973.16</v>
      </c>
    </row>
    <row r="1605" spans="1:10">
      <c r="A1605" t="s">
        <v>4709</v>
      </c>
      <c r="B1605" t="s">
        <v>4710</v>
      </c>
      <c r="C1605" t="s">
        <v>80</v>
      </c>
      <c r="D1605" t="s">
        <v>283</v>
      </c>
      <c r="E1605" t="s">
        <v>102</v>
      </c>
      <c r="F1605" s="2">
        <v>45411</v>
      </c>
      <c r="G1605" t="s">
        <v>201</v>
      </c>
      <c r="H1605" t="s">
        <v>287</v>
      </c>
      <c r="I1605" s="7">
        <v>5</v>
      </c>
      <c r="J1605" s="7">
        <v>3103.17</v>
      </c>
    </row>
    <row r="1606" spans="1:10">
      <c r="A1606" t="s">
        <v>4711</v>
      </c>
      <c r="B1606" t="s">
        <v>4712</v>
      </c>
      <c r="C1606" t="s">
        <v>75</v>
      </c>
      <c r="D1606" t="s">
        <v>1725</v>
      </c>
      <c r="E1606" t="s">
        <v>70</v>
      </c>
      <c r="F1606" s="1">
        <v>45511</v>
      </c>
      <c r="G1606" t="s">
        <v>193</v>
      </c>
      <c r="H1606" t="s">
        <v>4713</v>
      </c>
      <c r="I1606" s="7">
        <v>13</v>
      </c>
      <c r="J1606" s="7">
        <v>3461.42</v>
      </c>
    </row>
    <row r="1607" spans="1:10">
      <c r="A1607" t="s">
        <v>4714</v>
      </c>
      <c r="B1607" t="s">
        <v>4715</v>
      </c>
      <c r="C1607" t="s">
        <v>61</v>
      </c>
      <c r="D1607" t="s">
        <v>81</v>
      </c>
      <c r="E1607" t="s">
        <v>63</v>
      </c>
      <c r="F1607" s="1">
        <v>45070</v>
      </c>
      <c r="G1607" t="s">
        <v>153</v>
      </c>
      <c r="H1607" t="s">
        <v>511</v>
      </c>
      <c r="I1607" s="7">
        <v>48</v>
      </c>
      <c r="J1607" s="7">
        <v>1513.09</v>
      </c>
    </row>
    <row r="1608" spans="1:10">
      <c r="A1608" t="s">
        <v>4716</v>
      </c>
      <c r="B1608" t="s">
        <v>4717</v>
      </c>
      <c r="C1608" t="s">
        <v>122</v>
      </c>
      <c r="D1608" t="s">
        <v>1230</v>
      </c>
      <c r="E1608" t="s">
        <v>102</v>
      </c>
      <c r="F1608" s="1">
        <v>44990</v>
      </c>
      <c r="G1608" t="s">
        <v>411</v>
      </c>
      <c r="H1608" t="s">
        <v>4718</v>
      </c>
      <c r="I1608" s="7">
        <v>49</v>
      </c>
      <c r="J1608" s="7">
        <v>2611.9299999999998</v>
      </c>
    </row>
    <row r="1609" spans="1:10">
      <c r="A1609" t="s">
        <v>4719</v>
      </c>
      <c r="B1609" t="s">
        <v>4720</v>
      </c>
      <c r="C1609" t="s">
        <v>61</v>
      </c>
      <c r="D1609" t="s">
        <v>177</v>
      </c>
      <c r="E1609" t="s">
        <v>63</v>
      </c>
      <c r="F1609" t="s">
        <v>4721</v>
      </c>
      <c r="G1609" t="s">
        <v>187</v>
      </c>
      <c r="H1609">
        <v>10</v>
      </c>
      <c r="I1609" s="7">
        <v>29</v>
      </c>
      <c r="J1609" s="7">
        <v>3004.23</v>
      </c>
    </row>
    <row r="1610" spans="1:10">
      <c r="A1610" t="s">
        <v>4722</v>
      </c>
      <c r="B1610" t="s">
        <v>4723</v>
      </c>
      <c r="C1610" t="s">
        <v>68</v>
      </c>
      <c r="D1610" t="s">
        <v>290</v>
      </c>
      <c r="E1610" t="s">
        <v>70</v>
      </c>
      <c r="F1610" s="1">
        <v>45479</v>
      </c>
      <c r="G1610" t="s">
        <v>178</v>
      </c>
      <c r="H1610" t="s">
        <v>4724</v>
      </c>
      <c r="I1610" s="7">
        <v>15</v>
      </c>
      <c r="J1610" s="7">
        <v>1609.03</v>
      </c>
    </row>
    <row r="1611" spans="1:10">
      <c r="A1611" t="s">
        <v>4725</v>
      </c>
      <c r="B1611" t="s">
        <v>4726</v>
      </c>
      <c r="C1611" t="s">
        <v>68</v>
      </c>
      <c r="D1611" t="s">
        <v>160</v>
      </c>
      <c r="E1611" t="s">
        <v>70</v>
      </c>
      <c r="F1611" s="2">
        <v>44999</v>
      </c>
      <c r="G1611" t="s">
        <v>143</v>
      </c>
      <c r="H1611" t="s">
        <v>108</v>
      </c>
      <c r="I1611" s="7">
        <v>10</v>
      </c>
      <c r="J1611" s="7">
        <v>4310.32</v>
      </c>
    </row>
    <row r="1612" spans="1:10">
      <c r="A1612" t="s">
        <v>4727</v>
      </c>
      <c r="B1612" t="s">
        <v>4728</v>
      </c>
      <c r="C1612" t="s">
        <v>68</v>
      </c>
      <c r="D1612" t="s">
        <v>477</v>
      </c>
      <c r="E1612" t="s">
        <v>70</v>
      </c>
      <c r="F1612" t="s">
        <v>4729</v>
      </c>
      <c r="G1612" t="s">
        <v>64</v>
      </c>
      <c r="H1612" t="s">
        <v>4730</v>
      </c>
      <c r="I1612" s="7">
        <v>41</v>
      </c>
      <c r="J1612" s="7">
        <v>1800</v>
      </c>
    </row>
    <row r="1613" spans="1:10">
      <c r="A1613" t="s">
        <v>4731</v>
      </c>
      <c r="B1613" t="s">
        <v>4732</v>
      </c>
      <c r="C1613" t="s">
        <v>122</v>
      </c>
      <c r="D1613" t="s">
        <v>231</v>
      </c>
      <c r="E1613" t="s">
        <v>90</v>
      </c>
      <c r="F1613" t="s">
        <v>4733</v>
      </c>
      <c r="G1613" t="s">
        <v>119</v>
      </c>
      <c r="H1613" t="s">
        <v>4734</v>
      </c>
      <c r="I1613" s="7">
        <v>5</v>
      </c>
      <c r="J1613" s="7">
        <v>4464.32</v>
      </c>
    </row>
    <row r="1614" spans="1:10">
      <c r="A1614" t="s">
        <v>4735</v>
      </c>
      <c r="B1614" t="s">
        <v>4736</v>
      </c>
      <c r="C1614" t="s">
        <v>80</v>
      </c>
      <c r="D1614" t="s">
        <v>283</v>
      </c>
      <c r="E1614" t="s">
        <v>70</v>
      </c>
      <c r="F1614" t="s">
        <v>4737</v>
      </c>
      <c r="G1614" t="s">
        <v>71</v>
      </c>
      <c r="H1614">
        <v>59</v>
      </c>
      <c r="I1614" s="7">
        <v>3</v>
      </c>
      <c r="J1614" s="7">
        <v>4540.6000000000004</v>
      </c>
    </row>
    <row r="1615" spans="1:10">
      <c r="A1615" t="s">
        <v>4738</v>
      </c>
      <c r="B1615" t="s">
        <v>4739</v>
      </c>
      <c r="C1615" t="s">
        <v>80</v>
      </c>
      <c r="D1615" t="s">
        <v>89</v>
      </c>
      <c r="E1615" t="s">
        <v>63</v>
      </c>
      <c r="F1615" s="1">
        <v>45439</v>
      </c>
      <c r="G1615" t="s">
        <v>178</v>
      </c>
      <c r="H1615" t="s">
        <v>4740</v>
      </c>
      <c r="I1615" s="7">
        <v>1</v>
      </c>
      <c r="J1615" s="7">
        <v>4972.71</v>
      </c>
    </row>
    <row r="1616" spans="1:10">
      <c r="A1616" t="s">
        <v>4741</v>
      </c>
      <c r="B1616" t="s">
        <v>4742</v>
      </c>
      <c r="C1616" t="s">
        <v>68</v>
      </c>
      <c r="D1616" t="s">
        <v>698</v>
      </c>
      <c r="E1616" t="s">
        <v>70</v>
      </c>
      <c r="F1616" t="s">
        <v>1378</v>
      </c>
      <c r="G1616" t="s">
        <v>236</v>
      </c>
      <c r="H1616" t="s">
        <v>2657</v>
      </c>
      <c r="I1616" s="7" t="s">
        <v>2591</v>
      </c>
      <c r="J1616" s="7">
        <v>3504.35</v>
      </c>
    </row>
    <row r="1617" spans="1:10">
      <c r="A1617" t="s">
        <v>4743</v>
      </c>
      <c r="B1617" t="s">
        <v>4744</v>
      </c>
      <c r="C1617" t="s">
        <v>80</v>
      </c>
      <c r="D1617" t="s">
        <v>1149</v>
      </c>
      <c r="E1617" t="s">
        <v>70</v>
      </c>
      <c r="F1617" s="1">
        <v>44997</v>
      </c>
      <c r="G1617" t="s">
        <v>103</v>
      </c>
      <c r="H1617" t="s">
        <v>4745</v>
      </c>
      <c r="I1617" s="7">
        <v>28</v>
      </c>
      <c r="J1617" s="7">
        <v>2138.94</v>
      </c>
    </row>
    <row r="1618" spans="1:10">
      <c r="A1618" t="s">
        <v>4746</v>
      </c>
      <c r="B1618" t="s">
        <v>4747</v>
      </c>
      <c r="C1618" t="s">
        <v>61</v>
      </c>
      <c r="D1618" t="s">
        <v>89</v>
      </c>
      <c r="E1618" t="s">
        <v>70</v>
      </c>
      <c r="F1618" t="s">
        <v>4748</v>
      </c>
      <c r="G1618" t="s">
        <v>103</v>
      </c>
      <c r="H1618" t="s">
        <v>4749</v>
      </c>
      <c r="I1618" s="7">
        <v>-1</v>
      </c>
      <c r="J1618" s="7">
        <v>3679.99</v>
      </c>
    </row>
    <row r="1619" spans="1:10">
      <c r="A1619" t="s">
        <v>4750</v>
      </c>
      <c r="B1619" t="s">
        <v>4751</v>
      </c>
      <c r="C1619" t="s">
        <v>122</v>
      </c>
      <c r="D1619" t="s">
        <v>191</v>
      </c>
      <c r="E1619" t="s">
        <v>102</v>
      </c>
      <c r="F1619" s="1">
        <v>45483</v>
      </c>
      <c r="G1619" t="s">
        <v>259</v>
      </c>
      <c r="H1619" t="s">
        <v>4752</v>
      </c>
      <c r="I1619" s="7">
        <v>29</v>
      </c>
      <c r="J1619" s="7">
        <v>4182.3</v>
      </c>
    </row>
    <row r="1620" spans="1:10">
      <c r="A1620" t="s">
        <v>4753</v>
      </c>
      <c r="B1620" t="s">
        <v>4754</v>
      </c>
      <c r="C1620" t="s">
        <v>122</v>
      </c>
      <c r="D1620" t="s">
        <v>454</v>
      </c>
      <c r="E1620" t="s">
        <v>63</v>
      </c>
      <c r="F1620" t="s">
        <v>4755</v>
      </c>
      <c r="G1620" t="s">
        <v>250</v>
      </c>
      <c r="H1620" t="s">
        <v>4756</v>
      </c>
      <c r="I1620" s="7">
        <v>43</v>
      </c>
      <c r="J1620" s="7">
        <v>2761.52</v>
      </c>
    </row>
    <row r="1621" spans="1:10">
      <c r="A1621" t="s">
        <v>4757</v>
      </c>
      <c r="B1621" t="s">
        <v>4758</v>
      </c>
      <c r="C1621" t="s">
        <v>75</v>
      </c>
      <c r="D1621" t="s">
        <v>680</v>
      </c>
      <c r="E1621" t="s">
        <v>63</v>
      </c>
      <c r="F1621" s="1">
        <v>45083</v>
      </c>
      <c r="G1621" t="s">
        <v>71</v>
      </c>
      <c r="H1621">
        <v>26</v>
      </c>
      <c r="I1621" s="7">
        <v>37</v>
      </c>
      <c r="J1621" s="7">
        <v>3063.8</v>
      </c>
    </row>
    <row r="1622" spans="1:10">
      <c r="A1622" t="s">
        <v>4759</v>
      </c>
      <c r="B1622" t="s">
        <v>4760</v>
      </c>
      <c r="C1622" t="s">
        <v>61</v>
      </c>
      <c r="D1622" t="s">
        <v>556</v>
      </c>
      <c r="E1622" t="s">
        <v>70</v>
      </c>
      <c r="F1622" s="1">
        <v>45357</v>
      </c>
      <c r="G1622" t="s">
        <v>103</v>
      </c>
      <c r="H1622" t="s">
        <v>3611</v>
      </c>
      <c r="I1622" s="7">
        <v>37</v>
      </c>
      <c r="J1622" s="7">
        <v>2617.89</v>
      </c>
    </row>
    <row r="1623" spans="1:10">
      <c r="A1623" t="s">
        <v>4761</v>
      </c>
      <c r="B1623" t="s">
        <v>4762</v>
      </c>
      <c r="C1623" t="s">
        <v>75</v>
      </c>
      <c r="D1623" t="s">
        <v>796</v>
      </c>
      <c r="E1623" t="s">
        <v>102</v>
      </c>
      <c r="F1623" t="s">
        <v>4763</v>
      </c>
      <c r="G1623" t="s">
        <v>308</v>
      </c>
      <c r="H1623" t="s">
        <v>209</v>
      </c>
      <c r="I1623" s="7">
        <v>2</v>
      </c>
      <c r="J1623" s="7">
        <v>2226.29</v>
      </c>
    </row>
    <row r="1624" spans="1:10">
      <c r="A1624" t="s">
        <v>4764</v>
      </c>
      <c r="B1624" t="s">
        <v>4765</v>
      </c>
      <c r="C1624" t="s">
        <v>68</v>
      </c>
      <c r="D1624" t="s">
        <v>222</v>
      </c>
      <c r="E1624" t="s">
        <v>102</v>
      </c>
      <c r="F1624" t="s">
        <v>3678</v>
      </c>
      <c r="G1624" t="s">
        <v>92</v>
      </c>
      <c r="H1624" t="s">
        <v>188</v>
      </c>
      <c r="I1624" s="7">
        <v>7</v>
      </c>
      <c r="J1624" s="7">
        <v>2950.89</v>
      </c>
    </row>
    <row r="1625" spans="1:10">
      <c r="A1625" t="s">
        <v>4766</v>
      </c>
      <c r="B1625" t="s">
        <v>4767</v>
      </c>
      <c r="C1625" t="s">
        <v>61</v>
      </c>
      <c r="D1625" t="s">
        <v>633</v>
      </c>
      <c r="E1625" t="s">
        <v>102</v>
      </c>
      <c r="F1625" t="s">
        <v>2120</v>
      </c>
      <c r="G1625" t="s">
        <v>143</v>
      </c>
      <c r="H1625">
        <v>24.5</v>
      </c>
      <c r="I1625" s="7">
        <v>41</v>
      </c>
      <c r="J1625" s="7">
        <v>4479.08</v>
      </c>
    </row>
    <row r="1626" spans="1:10">
      <c r="A1626" t="s">
        <v>4768</v>
      </c>
      <c r="B1626" t="s">
        <v>4769</v>
      </c>
      <c r="C1626" t="s">
        <v>122</v>
      </c>
      <c r="D1626" t="s">
        <v>133</v>
      </c>
      <c r="E1626" t="s">
        <v>90</v>
      </c>
      <c r="F1626" t="s">
        <v>4770</v>
      </c>
      <c r="G1626" t="s">
        <v>178</v>
      </c>
      <c r="H1626" t="s">
        <v>4771</v>
      </c>
      <c r="I1626" s="7" t="s">
        <v>331</v>
      </c>
      <c r="J1626" s="7">
        <v>1507.39</v>
      </c>
    </row>
    <row r="1627" spans="1:10">
      <c r="A1627" t="s">
        <v>4772</v>
      </c>
      <c r="B1627" t="s">
        <v>4773</v>
      </c>
      <c r="C1627" t="s">
        <v>68</v>
      </c>
      <c r="D1627" t="s">
        <v>106</v>
      </c>
      <c r="E1627" t="s">
        <v>102</v>
      </c>
      <c r="F1627" t="s">
        <v>4774</v>
      </c>
      <c r="G1627" t="s">
        <v>250</v>
      </c>
      <c r="H1627" t="s">
        <v>1175</v>
      </c>
      <c r="I1627" s="7">
        <v>30</v>
      </c>
      <c r="J1627" s="7">
        <v>2299.12</v>
      </c>
    </row>
    <row r="1628" spans="1:10">
      <c r="A1628" t="s">
        <v>4775</v>
      </c>
      <c r="B1628" t="s">
        <v>4776</v>
      </c>
      <c r="C1628" t="s">
        <v>61</v>
      </c>
      <c r="D1628" t="s">
        <v>322</v>
      </c>
      <c r="E1628" t="s">
        <v>90</v>
      </c>
      <c r="F1628" t="s">
        <v>4777</v>
      </c>
      <c r="G1628" t="s">
        <v>161</v>
      </c>
      <c r="H1628">
        <v>33</v>
      </c>
      <c r="I1628" s="7">
        <v>9</v>
      </c>
      <c r="J1628" s="7">
        <v>4875.1400000000003</v>
      </c>
    </row>
    <row r="1629" spans="1:10">
      <c r="A1629" t="s">
        <v>4778</v>
      </c>
      <c r="B1629" t="s">
        <v>4779</v>
      </c>
      <c r="C1629" t="s">
        <v>122</v>
      </c>
      <c r="D1629" t="s">
        <v>311</v>
      </c>
      <c r="E1629" t="s">
        <v>63</v>
      </c>
      <c r="F1629" s="2">
        <v>45149</v>
      </c>
      <c r="G1629" t="s">
        <v>82</v>
      </c>
      <c r="H1629" t="s">
        <v>4780</v>
      </c>
      <c r="I1629" s="7">
        <v>11</v>
      </c>
      <c r="J1629" s="7">
        <v>1413.77</v>
      </c>
    </row>
    <row r="1630" spans="1:10">
      <c r="A1630" t="s">
        <v>4781</v>
      </c>
      <c r="B1630" t="s">
        <v>4782</v>
      </c>
      <c r="C1630" t="s">
        <v>68</v>
      </c>
      <c r="D1630" t="s">
        <v>69</v>
      </c>
      <c r="E1630" t="s">
        <v>70</v>
      </c>
      <c r="F1630" s="1">
        <v>45186</v>
      </c>
      <c r="G1630" t="s">
        <v>327</v>
      </c>
      <c r="H1630">
        <v>55</v>
      </c>
      <c r="I1630" s="7">
        <v>8</v>
      </c>
      <c r="J1630" s="7">
        <v>4586.3900000000003</v>
      </c>
    </row>
    <row r="1631" spans="1:10">
      <c r="A1631" t="s">
        <v>4783</v>
      </c>
      <c r="B1631" t="s">
        <v>4784</v>
      </c>
      <c r="C1631" t="s">
        <v>75</v>
      </c>
      <c r="D1631" t="s">
        <v>318</v>
      </c>
      <c r="E1631" t="s">
        <v>63</v>
      </c>
      <c r="F1631" t="s">
        <v>1912</v>
      </c>
      <c r="G1631" t="s">
        <v>107</v>
      </c>
      <c r="H1631">
        <v>49.8</v>
      </c>
      <c r="I1631" s="7">
        <v>-1</v>
      </c>
      <c r="J1631" s="7">
        <v>2001.36</v>
      </c>
    </row>
    <row r="1632" spans="1:10">
      <c r="A1632" t="s">
        <v>4785</v>
      </c>
      <c r="B1632" t="s">
        <v>4786</v>
      </c>
      <c r="C1632" t="s">
        <v>75</v>
      </c>
      <c r="D1632" t="s">
        <v>342</v>
      </c>
      <c r="E1632" t="s">
        <v>102</v>
      </c>
      <c r="F1632" t="s">
        <v>4787</v>
      </c>
      <c r="G1632" t="s">
        <v>92</v>
      </c>
      <c r="H1632" t="s">
        <v>4788</v>
      </c>
      <c r="I1632" s="7">
        <v>33</v>
      </c>
      <c r="J1632" s="7">
        <v>2199.42</v>
      </c>
    </row>
    <row r="1633" spans="1:10">
      <c r="A1633" t="s">
        <v>4789</v>
      </c>
      <c r="B1633" t="s">
        <v>4790</v>
      </c>
      <c r="C1633" t="s">
        <v>61</v>
      </c>
      <c r="D1633" t="s">
        <v>89</v>
      </c>
      <c r="E1633" t="s">
        <v>63</v>
      </c>
      <c r="F1633" s="1">
        <v>44943</v>
      </c>
      <c r="G1633" t="s">
        <v>92</v>
      </c>
      <c r="H1633">
        <v>64.3</v>
      </c>
      <c r="I1633" s="7">
        <v>28</v>
      </c>
      <c r="J1633" s="7">
        <v>2252.92</v>
      </c>
    </row>
    <row r="1634" spans="1:10">
      <c r="A1634" t="s">
        <v>4791</v>
      </c>
      <c r="B1634" t="s">
        <v>4792</v>
      </c>
      <c r="C1634" t="s">
        <v>80</v>
      </c>
      <c r="D1634" t="s">
        <v>101</v>
      </c>
      <c r="E1634" t="s">
        <v>70</v>
      </c>
      <c r="F1634" s="1">
        <v>45484</v>
      </c>
      <c r="G1634" t="s">
        <v>134</v>
      </c>
      <c r="H1634" t="s">
        <v>157</v>
      </c>
      <c r="I1634" s="7">
        <v>-2</v>
      </c>
      <c r="J1634" s="7">
        <v>3563.78</v>
      </c>
    </row>
    <row r="1635" spans="1:10">
      <c r="A1635" t="s">
        <v>4793</v>
      </c>
      <c r="B1635" t="s">
        <v>4794</v>
      </c>
      <c r="C1635" t="s">
        <v>61</v>
      </c>
      <c r="D1635" t="s">
        <v>454</v>
      </c>
      <c r="E1635" t="s">
        <v>63</v>
      </c>
      <c r="F1635" t="s">
        <v>4795</v>
      </c>
      <c r="G1635" t="s">
        <v>107</v>
      </c>
      <c r="H1635">
        <v>5</v>
      </c>
      <c r="I1635" s="7">
        <v>49</v>
      </c>
      <c r="J1635" s="7">
        <v>1644.2</v>
      </c>
    </row>
    <row r="1636" spans="1:10">
      <c r="A1636" t="s">
        <v>4796</v>
      </c>
      <c r="B1636" t="s">
        <v>4797</v>
      </c>
      <c r="C1636" t="s">
        <v>61</v>
      </c>
      <c r="D1636" t="s">
        <v>142</v>
      </c>
      <c r="E1636" t="s">
        <v>102</v>
      </c>
      <c r="F1636" s="1">
        <v>45244</v>
      </c>
      <c r="G1636" t="s">
        <v>82</v>
      </c>
      <c r="H1636" t="s">
        <v>4798</v>
      </c>
      <c r="I1636" s="7">
        <v>44</v>
      </c>
      <c r="J1636" s="7">
        <v>1732.51</v>
      </c>
    </row>
    <row r="1637" spans="1:10">
      <c r="A1637" t="s">
        <v>4799</v>
      </c>
      <c r="B1637" t="s">
        <v>4800</v>
      </c>
      <c r="C1637" t="s">
        <v>75</v>
      </c>
      <c r="D1637" t="s">
        <v>1876</v>
      </c>
      <c r="E1637" t="s">
        <v>90</v>
      </c>
      <c r="F1637" t="s">
        <v>3906</v>
      </c>
      <c r="G1637" t="s">
        <v>178</v>
      </c>
      <c r="H1637" t="s">
        <v>4801</v>
      </c>
      <c r="I1637" s="7">
        <v>18</v>
      </c>
      <c r="J1637" s="7">
        <v>2592.5300000000002</v>
      </c>
    </row>
    <row r="1638" spans="1:10">
      <c r="A1638" t="s">
        <v>4802</v>
      </c>
      <c r="B1638" t="s">
        <v>4803</v>
      </c>
      <c r="C1638" t="s">
        <v>68</v>
      </c>
      <c r="D1638" t="s">
        <v>585</v>
      </c>
      <c r="E1638" t="s">
        <v>63</v>
      </c>
      <c r="F1638" t="s">
        <v>4804</v>
      </c>
      <c r="G1638" t="s">
        <v>728</v>
      </c>
      <c r="H1638" t="s">
        <v>4805</v>
      </c>
      <c r="I1638" s="7">
        <v>7</v>
      </c>
      <c r="J1638" s="7">
        <v>1777.49</v>
      </c>
    </row>
    <row r="1639" spans="1:10">
      <c r="A1639" t="s">
        <v>4806</v>
      </c>
      <c r="B1639" t="s">
        <v>4807</v>
      </c>
      <c r="C1639" t="s">
        <v>122</v>
      </c>
      <c r="D1639" t="s">
        <v>454</v>
      </c>
      <c r="E1639" t="s">
        <v>70</v>
      </c>
      <c r="F1639" t="s">
        <v>4808</v>
      </c>
      <c r="G1639" t="s">
        <v>71</v>
      </c>
      <c r="H1639" t="s">
        <v>4809</v>
      </c>
      <c r="I1639" s="7">
        <v>32</v>
      </c>
      <c r="J1639" s="7">
        <v>4525.22</v>
      </c>
    </row>
    <row r="1640" spans="1:10">
      <c r="A1640" t="s">
        <v>4810</v>
      </c>
      <c r="B1640" t="s">
        <v>4811</v>
      </c>
      <c r="C1640" t="s">
        <v>68</v>
      </c>
      <c r="D1640" t="s">
        <v>698</v>
      </c>
      <c r="E1640" t="s">
        <v>63</v>
      </c>
      <c r="F1640" t="s">
        <v>4812</v>
      </c>
      <c r="G1640" t="s">
        <v>161</v>
      </c>
      <c r="H1640">
        <v>22</v>
      </c>
      <c r="I1640" s="7">
        <v>39</v>
      </c>
      <c r="J1640" s="7">
        <v>3585.52</v>
      </c>
    </row>
    <row r="1641" spans="1:10">
      <c r="A1641" t="s">
        <v>4813</v>
      </c>
      <c r="B1641" t="s">
        <v>4814</v>
      </c>
      <c r="C1641" t="s">
        <v>75</v>
      </c>
      <c r="D1641" t="s">
        <v>106</v>
      </c>
      <c r="E1641" t="s">
        <v>90</v>
      </c>
      <c r="F1641" t="s">
        <v>1912</v>
      </c>
      <c r="G1641" t="s">
        <v>187</v>
      </c>
      <c r="H1641">
        <v>9.6</v>
      </c>
      <c r="I1641" s="7">
        <v>48</v>
      </c>
      <c r="J1641" s="7">
        <v>3257.06</v>
      </c>
    </row>
    <row r="1642" spans="1:10">
      <c r="A1642" t="s">
        <v>4815</v>
      </c>
      <c r="B1642" t="s">
        <v>4816</v>
      </c>
      <c r="C1642" t="s">
        <v>122</v>
      </c>
      <c r="D1642" t="s">
        <v>698</v>
      </c>
      <c r="E1642" t="s">
        <v>70</v>
      </c>
      <c r="F1642" s="1">
        <v>45050</v>
      </c>
      <c r="G1642" t="s">
        <v>193</v>
      </c>
      <c r="H1642" t="s">
        <v>825</v>
      </c>
      <c r="I1642" s="7">
        <v>35</v>
      </c>
      <c r="J1642" s="7">
        <v>1679.59</v>
      </c>
    </row>
    <row r="1643" spans="1:10">
      <c r="A1643" t="s">
        <v>4817</v>
      </c>
      <c r="B1643" t="s">
        <v>4818</v>
      </c>
      <c r="C1643" t="s">
        <v>75</v>
      </c>
      <c r="D1643" t="s">
        <v>152</v>
      </c>
      <c r="E1643" t="s">
        <v>102</v>
      </c>
      <c r="F1643" s="1">
        <v>45436</v>
      </c>
      <c r="G1643" t="s">
        <v>143</v>
      </c>
      <c r="H1643" t="s">
        <v>4819</v>
      </c>
      <c r="I1643" s="7">
        <v>5</v>
      </c>
      <c r="J1643" s="7">
        <v>2850.25</v>
      </c>
    </row>
    <row r="1644" spans="1:10">
      <c r="A1644" t="s">
        <v>4820</v>
      </c>
      <c r="B1644" t="s">
        <v>4821</v>
      </c>
      <c r="C1644" t="s">
        <v>122</v>
      </c>
      <c r="D1644" t="s">
        <v>662</v>
      </c>
      <c r="E1644" t="s">
        <v>70</v>
      </c>
      <c r="F1644" t="s">
        <v>4822</v>
      </c>
      <c r="G1644" t="s">
        <v>82</v>
      </c>
      <c r="H1644" t="s">
        <v>2247</v>
      </c>
      <c r="I1644" s="7">
        <v>22</v>
      </c>
      <c r="J1644" s="7">
        <v>1192.58</v>
      </c>
    </row>
    <row r="1645" spans="1:10">
      <c r="A1645" t="s">
        <v>4823</v>
      </c>
      <c r="B1645" t="s">
        <v>4824</v>
      </c>
      <c r="C1645" t="s">
        <v>75</v>
      </c>
      <c r="D1645" t="s">
        <v>296</v>
      </c>
      <c r="E1645" t="s">
        <v>90</v>
      </c>
      <c r="F1645" t="s">
        <v>4825</v>
      </c>
      <c r="G1645" t="s">
        <v>107</v>
      </c>
      <c r="H1645" t="s">
        <v>4826</v>
      </c>
      <c r="I1645" s="7">
        <v>31</v>
      </c>
      <c r="J1645" s="7">
        <v>3853.73</v>
      </c>
    </row>
    <row r="1646" spans="1:10">
      <c r="A1646" t="s">
        <v>4827</v>
      </c>
      <c r="B1646" t="s">
        <v>4828</v>
      </c>
      <c r="C1646" t="s">
        <v>80</v>
      </c>
      <c r="D1646" t="s">
        <v>454</v>
      </c>
      <c r="E1646" t="s">
        <v>70</v>
      </c>
      <c r="F1646" t="s">
        <v>4829</v>
      </c>
      <c r="G1646" t="s">
        <v>134</v>
      </c>
      <c r="H1646" t="s">
        <v>4830</v>
      </c>
      <c r="I1646" s="7">
        <v>2</v>
      </c>
      <c r="J1646" s="7">
        <v>4021.18</v>
      </c>
    </row>
    <row r="1647" spans="1:10">
      <c r="A1647" t="s">
        <v>4831</v>
      </c>
      <c r="B1647" t="s">
        <v>4832</v>
      </c>
      <c r="C1647" t="s">
        <v>80</v>
      </c>
      <c r="D1647" t="s">
        <v>1084</v>
      </c>
      <c r="E1647" t="s">
        <v>102</v>
      </c>
      <c r="F1647" t="s">
        <v>4833</v>
      </c>
      <c r="G1647" t="s">
        <v>161</v>
      </c>
      <c r="H1647" t="s">
        <v>1287</v>
      </c>
      <c r="I1647" s="7">
        <v>24</v>
      </c>
      <c r="J1647" s="7">
        <v>2349.77</v>
      </c>
    </row>
    <row r="1648" spans="1:10">
      <c r="A1648" t="s">
        <v>4834</v>
      </c>
      <c r="B1648" t="s">
        <v>4835</v>
      </c>
      <c r="C1648" t="s">
        <v>68</v>
      </c>
      <c r="D1648" t="s">
        <v>142</v>
      </c>
      <c r="E1648" t="s">
        <v>70</v>
      </c>
      <c r="F1648" s="1">
        <v>45148</v>
      </c>
      <c r="G1648" t="s">
        <v>460</v>
      </c>
      <c r="H1648">
        <v>28</v>
      </c>
      <c r="I1648" s="7">
        <v>20</v>
      </c>
      <c r="J1648" s="7">
        <v>3877.35</v>
      </c>
    </row>
    <row r="1649" spans="1:10">
      <c r="A1649" t="s">
        <v>4836</v>
      </c>
      <c r="B1649" t="s">
        <v>4837</v>
      </c>
      <c r="C1649" t="s">
        <v>122</v>
      </c>
      <c r="D1649" t="s">
        <v>318</v>
      </c>
      <c r="E1649" t="s">
        <v>70</v>
      </c>
      <c r="F1649" s="2">
        <v>45492</v>
      </c>
      <c r="G1649" t="s">
        <v>460</v>
      </c>
      <c r="H1649">
        <v>33</v>
      </c>
      <c r="I1649" s="7">
        <v>12</v>
      </c>
      <c r="J1649" s="7">
        <v>2025.16</v>
      </c>
    </row>
    <row r="1650" spans="1:10">
      <c r="A1650" t="s">
        <v>4838</v>
      </c>
      <c r="B1650" t="s">
        <v>4839</v>
      </c>
      <c r="C1650" t="s">
        <v>75</v>
      </c>
      <c r="D1650" t="s">
        <v>248</v>
      </c>
      <c r="E1650" t="s">
        <v>90</v>
      </c>
      <c r="F1650" s="2">
        <v>45567</v>
      </c>
      <c r="G1650" t="s">
        <v>125</v>
      </c>
      <c r="H1650" t="s">
        <v>4840</v>
      </c>
      <c r="I1650" s="7">
        <v>10</v>
      </c>
      <c r="J1650" s="7">
        <v>3280.3</v>
      </c>
    </row>
    <row r="1651" spans="1:10">
      <c r="A1651" t="s">
        <v>4841</v>
      </c>
      <c r="B1651" t="s">
        <v>4842</v>
      </c>
      <c r="C1651" t="s">
        <v>61</v>
      </c>
      <c r="D1651" t="s">
        <v>662</v>
      </c>
      <c r="E1651" t="s">
        <v>70</v>
      </c>
      <c r="F1651" t="s">
        <v>4843</v>
      </c>
      <c r="G1651" t="s">
        <v>411</v>
      </c>
      <c r="H1651" t="s">
        <v>732</v>
      </c>
      <c r="I1651" s="7">
        <v>32</v>
      </c>
      <c r="J1651" s="7">
        <v>2797.77</v>
      </c>
    </row>
    <row r="1652" spans="1:10">
      <c r="A1652" t="s">
        <v>4844</v>
      </c>
      <c r="B1652" t="s">
        <v>4845</v>
      </c>
      <c r="C1652" t="s">
        <v>68</v>
      </c>
      <c r="D1652" t="s">
        <v>133</v>
      </c>
      <c r="E1652" t="s">
        <v>70</v>
      </c>
      <c r="F1652" t="s">
        <v>4846</v>
      </c>
      <c r="G1652" t="s">
        <v>143</v>
      </c>
      <c r="H1652" t="s">
        <v>4847</v>
      </c>
      <c r="I1652" s="7">
        <v>41</v>
      </c>
      <c r="J1652" s="7">
        <v>2866.31</v>
      </c>
    </row>
    <row r="1653" spans="1:10">
      <c r="A1653" t="s">
        <v>4848</v>
      </c>
      <c r="B1653" t="s">
        <v>4849</v>
      </c>
      <c r="C1653" t="s">
        <v>80</v>
      </c>
      <c r="D1653" t="s">
        <v>622</v>
      </c>
      <c r="E1653" t="s">
        <v>102</v>
      </c>
      <c r="F1653" s="1">
        <v>45334</v>
      </c>
      <c r="G1653" t="s">
        <v>82</v>
      </c>
      <c r="H1653">
        <v>24</v>
      </c>
      <c r="I1653" s="7">
        <v>13</v>
      </c>
      <c r="J1653" s="7">
        <v>1966.9</v>
      </c>
    </row>
    <row r="1654" spans="1:10">
      <c r="A1654" t="s">
        <v>4850</v>
      </c>
      <c r="B1654" t="s">
        <v>4851</v>
      </c>
      <c r="C1654" t="s">
        <v>80</v>
      </c>
      <c r="D1654" t="s">
        <v>268</v>
      </c>
      <c r="E1654" t="s">
        <v>63</v>
      </c>
      <c r="F1654" s="1">
        <v>45060</v>
      </c>
      <c r="G1654" t="s">
        <v>82</v>
      </c>
      <c r="H1654" t="s">
        <v>887</v>
      </c>
      <c r="I1654" s="7">
        <v>24</v>
      </c>
      <c r="J1654" s="7">
        <v>3057.45</v>
      </c>
    </row>
    <row r="1655" spans="1:10">
      <c r="A1655" t="s">
        <v>4852</v>
      </c>
      <c r="B1655" t="s">
        <v>4853</v>
      </c>
      <c r="C1655" t="s">
        <v>75</v>
      </c>
      <c r="D1655" t="s">
        <v>129</v>
      </c>
      <c r="E1655" t="s">
        <v>63</v>
      </c>
      <c r="F1655" t="s">
        <v>890</v>
      </c>
      <c r="G1655" t="s">
        <v>161</v>
      </c>
      <c r="H1655" t="s">
        <v>1095</v>
      </c>
      <c r="I1655" s="7">
        <v>43</v>
      </c>
      <c r="J1655" s="7">
        <v>1446.33</v>
      </c>
    </row>
    <row r="1656" spans="1:10">
      <c r="A1656" t="s">
        <v>4854</v>
      </c>
      <c r="B1656" t="s">
        <v>4855</v>
      </c>
      <c r="C1656" t="s">
        <v>75</v>
      </c>
      <c r="D1656" t="s">
        <v>592</v>
      </c>
      <c r="E1656" t="s">
        <v>63</v>
      </c>
      <c r="F1656" t="s">
        <v>4856</v>
      </c>
      <c r="G1656" t="s">
        <v>411</v>
      </c>
      <c r="H1656" t="s">
        <v>4020</v>
      </c>
      <c r="I1656" s="7">
        <v>47</v>
      </c>
      <c r="J1656" s="7">
        <v>2515.2600000000002</v>
      </c>
    </row>
    <row r="1657" spans="1:10">
      <c r="A1657" t="s">
        <v>4857</v>
      </c>
      <c r="B1657" t="s">
        <v>4858</v>
      </c>
      <c r="C1657" t="s">
        <v>68</v>
      </c>
      <c r="D1657" t="s">
        <v>415</v>
      </c>
      <c r="E1657" t="s">
        <v>90</v>
      </c>
      <c r="F1657" s="1">
        <v>44937</v>
      </c>
      <c r="G1657" t="s">
        <v>82</v>
      </c>
      <c r="H1657" t="s">
        <v>4859</v>
      </c>
      <c r="I1657" s="7">
        <v>35</v>
      </c>
      <c r="J1657" s="7">
        <v>4225.34</v>
      </c>
    </row>
    <row r="1658" spans="1:10">
      <c r="A1658" t="s">
        <v>4860</v>
      </c>
      <c r="B1658" t="s">
        <v>4861</v>
      </c>
      <c r="C1658" t="s">
        <v>80</v>
      </c>
      <c r="D1658" t="s">
        <v>1149</v>
      </c>
      <c r="E1658" t="s">
        <v>70</v>
      </c>
      <c r="F1658" s="1">
        <v>45382</v>
      </c>
      <c r="G1658" t="s">
        <v>113</v>
      </c>
      <c r="H1658">
        <v>45</v>
      </c>
      <c r="I1658" s="7">
        <v>34</v>
      </c>
      <c r="J1658" s="7">
        <v>2208.67</v>
      </c>
    </row>
    <row r="1659" spans="1:10">
      <c r="A1659" t="s">
        <v>4862</v>
      </c>
      <c r="B1659" t="s">
        <v>4863</v>
      </c>
      <c r="C1659" t="s">
        <v>75</v>
      </c>
      <c r="D1659" t="s">
        <v>111</v>
      </c>
      <c r="E1659" t="s">
        <v>90</v>
      </c>
      <c r="F1659" t="s">
        <v>4864</v>
      </c>
      <c r="G1659" t="s">
        <v>187</v>
      </c>
      <c r="H1659" t="s">
        <v>2211</v>
      </c>
      <c r="I1659" s="7">
        <v>26</v>
      </c>
      <c r="J1659" s="7">
        <v>3722.39</v>
      </c>
    </row>
    <row r="1660" spans="1:10">
      <c r="A1660" t="s">
        <v>4865</v>
      </c>
      <c r="B1660" t="s">
        <v>4866</v>
      </c>
      <c r="C1660" t="s">
        <v>80</v>
      </c>
      <c r="D1660" t="s">
        <v>469</v>
      </c>
      <c r="E1660" t="s">
        <v>90</v>
      </c>
      <c r="F1660" s="1">
        <v>44982</v>
      </c>
      <c r="G1660" t="s">
        <v>113</v>
      </c>
      <c r="H1660" t="s">
        <v>174</v>
      </c>
      <c r="I1660" s="7">
        <v>49</v>
      </c>
      <c r="J1660" s="7">
        <v>3972.38</v>
      </c>
    </row>
    <row r="1661" spans="1:10">
      <c r="A1661" t="s">
        <v>4867</v>
      </c>
      <c r="B1661" t="s">
        <v>4868</v>
      </c>
      <c r="C1661" t="s">
        <v>80</v>
      </c>
      <c r="D1661" t="s">
        <v>572</v>
      </c>
      <c r="E1661" t="s">
        <v>102</v>
      </c>
      <c r="F1661" t="s">
        <v>4869</v>
      </c>
      <c r="G1661" t="s">
        <v>728</v>
      </c>
      <c r="H1661">
        <v>37</v>
      </c>
      <c r="I1661" s="7">
        <v>21</v>
      </c>
      <c r="J1661" s="7">
        <v>3315.48</v>
      </c>
    </row>
    <row r="1662" spans="1:10">
      <c r="A1662" t="s">
        <v>4870</v>
      </c>
      <c r="B1662" t="s">
        <v>4871</v>
      </c>
      <c r="C1662" t="s">
        <v>80</v>
      </c>
      <c r="D1662" t="s">
        <v>1230</v>
      </c>
      <c r="E1662" t="s">
        <v>70</v>
      </c>
      <c r="F1662" s="1">
        <v>45360</v>
      </c>
      <c r="G1662" t="s">
        <v>259</v>
      </c>
      <c r="H1662">
        <v>10.8</v>
      </c>
      <c r="I1662" s="7">
        <v>-2</v>
      </c>
      <c r="J1662" s="7">
        <v>3355.97</v>
      </c>
    </row>
    <row r="1663" spans="1:10">
      <c r="A1663" t="s">
        <v>4872</v>
      </c>
      <c r="B1663" t="s">
        <v>4873</v>
      </c>
      <c r="C1663" t="s">
        <v>122</v>
      </c>
      <c r="D1663" t="s">
        <v>845</v>
      </c>
      <c r="E1663" t="s">
        <v>90</v>
      </c>
      <c r="F1663" t="s">
        <v>4874</v>
      </c>
      <c r="G1663" t="s">
        <v>113</v>
      </c>
      <c r="H1663" t="s">
        <v>2106</v>
      </c>
      <c r="I1663" s="7">
        <v>25</v>
      </c>
      <c r="J1663" s="7">
        <v>2581.11</v>
      </c>
    </row>
    <row r="1664" spans="1:10">
      <c r="A1664" t="s">
        <v>4875</v>
      </c>
      <c r="B1664" t="s">
        <v>4876</v>
      </c>
      <c r="C1664" t="s">
        <v>68</v>
      </c>
      <c r="D1664" t="s">
        <v>477</v>
      </c>
      <c r="E1664" t="s">
        <v>102</v>
      </c>
      <c r="F1664" t="s">
        <v>4877</v>
      </c>
      <c r="G1664" t="s">
        <v>119</v>
      </c>
      <c r="H1664">
        <v>11</v>
      </c>
      <c r="I1664" s="7">
        <v>46</v>
      </c>
      <c r="J1664" s="7">
        <v>1669.95</v>
      </c>
    </row>
    <row r="1665" spans="1:10">
      <c r="A1665" t="s">
        <v>4878</v>
      </c>
      <c r="B1665" t="s">
        <v>4879</v>
      </c>
      <c r="C1665" t="s">
        <v>68</v>
      </c>
      <c r="D1665" t="s">
        <v>208</v>
      </c>
      <c r="E1665" t="s">
        <v>70</v>
      </c>
      <c r="F1665" s="1">
        <v>45604</v>
      </c>
      <c r="G1665" t="s">
        <v>187</v>
      </c>
      <c r="H1665" t="s">
        <v>3105</v>
      </c>
      <c r="I1665" s="7">
        <v>50</v>
      </c>
      <c r="J1665" s="7">
        <v>3666.4</v>
      </c>
    </row>
    <row r="1666" spans="1:10">
      <c r="A1666" t="s">
        <v>4880</v>
      </c>
      <c r="B1666" t="s">
        <v>4881</v>
      </c>
      <c r="C1666" t="s">
        <v>75</v>
      </c>
      <c r="D1666" t="s">
        <v>296</v>
      </c>
      <c r="E1666" t="s">
        <v>70</v>
      </c>
      <c r="F1666" s="1">
        <v>45143</v>
      </c>
      <c r="G1666" t="s">
        <v>103</v>
      </c>
      <c r="H1666">
        <v>9</v>
      </c>
      <c r="I1666" s="7">
        <v>3</v>
      </c>
      <c r="J1666" s="7">
        <v>1264.01</v>
      </c>
    </row>
    <row r="1667" spans="1:10">
      <c r="A1667" t="s">
        <v>4882</v>
      </c>
      <c r="B1667" t="s">
        <v>4883</v>
      </c>
      <c r="C1667" t="s">
        <v>68</v>
      </c>
      <c r="D1667" t="s">
        <v>845</v>
      </c>
      <c r="E1667" t="s">
        <v>102</v>
      </c>
      <c r="F1667" t="s">
        <v>4884</v>
      </c>
      <c r="G1667" t="s">
        <v>71</v>
      </c>
      <c r="H1667" t="s">
        <v>4885</v>
      </c>
      <c r="I1667" s="7">
        <v>13</v>
      </c>
      <c r="J1667" s="7">
        <v>2333.64</v>
      </c>
    </row>
    <row r="1668" spans="1:10">
      <c r="A1668" t="s">
        <v>4886</v>
      </c>
      <c r="B1668" t="s">
        <v>4887</v>
      </c>
      <c r="C1668" t="s">
        <v>80</v>
      </c>
      <c r="D1668" t="s">
        <v>152</v>
      </c>
      <c r="E1668" t="s">
        <v>63</v>
      </c>
      <c r="F1668" s="1">
        <v>45091</v>
      </c>
      <c r="G1668" t="s">
        <v>187</v>
      </c>
      <c r="H1668" t="s">
        <v>4888</v>
      </c>
      <c r="I1668" s="7" t="s">
        <v>565</v>
      </c>
      <c r="J1668" s="7">
        <v>4854.54</v>
      </c>
    </row>
    <row r="1669" spans="1:10">
      <c r="A1669" t="s">
        <v>4889</v>
      </c>
      <c r="B1669" t="s">
        <v>4890</v>
      </c>
      <c r="C1669" t="s">
        <v>122</v>
      </c>
      <c r="D1669" t="s">
        <v>322</v>
      </c>
      <c r="E1669" t="s">
        <v>70</v>
      </c>
      <c r="F1669" t="s">
        <v>4891</v>
      </c>
      <c r="G1669" t="s">
        <v>460</v>
      </c>
      <c r="H1669">
        <v>7.5</v>
      </c>
      <c r="I1669" s="7">
        <v>35</v>
      </c>
      <c r="J1669" s="7">
        <v>3479.01</v>
      </c>
    </row>
    <row r="1670" spans="1:10">
      <c r="A1670" t="s">
        <v>4892</v>
      </c>
      <c r="B1670" t="s">
        <v>4893</v>
      </c>
      <c r="C1670" t="s">
        <v>75</v>
      </c>
      <c r="D1670" t="s">
        <v>177</v>
      </c>
      <c r="E1670" t="s">
        <v>63</v>
      </c>
      <c r="F1670" t="s">
        <v>4894</v>
      </c>
      <c r="G1670" t="s">
        <v>182</v>
      </c>
      <c r="H1670">
        <v>59.5</v>
      </c>
      <c r="I1670" s="7" t="s">
        <v>3349</v>
      </c>
      <c r="J1670" s="7">
        <v>3557.37</v>
      </c>
    </row>
    <row r="1671" spans="1:10">
      <c r="A1671" t="s">
        <v>4895</v>
      </c>
      <c r="B1671" t="s">
        <v>4896</v>
      </c>
      <c r="C1671" t="s">
        <v>80</v>
      </c>
      <c r="D1671" t="s">
        <v>761</v>
      </c>
      <c r="E1671" t="s">
        <v>90</v>
      </c>
      <c r="F1671" t="s">
        <v>4897</v>
      </c>
      <c r="G1671" t="s">
        <v>173</v>
      </c>
      <c r="H1671" t="s">
        <v>4898</v>
      </c>
      <c r="I1671" s="7">
        <v>9</v>
      </c>
      <c r="J1671" s="7">
        <v>3859.22</v>
      </c>
    </row>
    <row r="1672" spans="1:10">
      <c r="A1672" t="s">
        <v>4899</v>
      </c>
      <c r="B1672" t="s">
        <v>4900</v>
      </c>
      <c r="C1672" t="s">
        <v>122</v>
      </c>
      <c r="D1672" t="s">
        <v>477</v>
      </c>
      <c r="E1672" t="s">
        <v>90</v>
      </c>
      <c r="F1672" t="s">
        <v>3721</v>
      </c>
      <c r="G1672" t="s">
        <v>259</v>
      </c>
      <c r="H1672">
        <v>8</v>
      </c>
      <c r="I1672" s="7">
        <v>1</v>
      </c>
      <c r="J1672" s="7">
        <v>1215.72</v>
      </c>
    </row>
    <row r="1673" spans="1:10">
      <c r="A1673" t="s">
        <v>4901</v>
      </c>
      <c r="B1673" t="s">
        <v>4902</v>
      </c>
      <c r="C1673" t="s">
        <v>75</v>
      </c>
      <c r="D1673" t="s">
        <v>111</v>
      </c>
      <c r="E1673" t="s">
        <v>90</v>
      </c>
      <c r="F1673" s="1">
        <v>45018</v>
      </c>
      <c r="G1673" t="s">
        <v>460</v>
      </c>
      <c r="H1673" t="s">
        <v>4903</v>
      </c>
      <c r="I1673" s="7">
        <v>49</v>
      </c>
      <c r="J1673" s="7">
        <v>2747.08</v>
      </c>
    </row>
    <row r="1674" spans="1:10">
      <c r="A1674" t="s">
        <v>4904</v>
      </c>
      <c r="B1674" t="s">
        <v>4905</v>
      </c>
      <c r="C1674" t="s">
        <v>68</v>
      </c>
      <c r="D1674" t="s">
        <v>129</v>
      </c>
      <c r="E1674" t="s">
        <v>63</v>
      </c>
      <c r="F1674" s="1">
        <v>45599</v>
      </c>
      <c r="G1674" t="s">
        <v>460</v>
      </c>
      <c r="H1674">
        <v>54.4</v>
      </c>
      <c r="I1674" s="7">
        <v>34</v>
      </c>
      <c r="J1674" s="7">
        <v>3957.73</v>
      </c>
    </row>
    <row r="1675" spans="1:10">
      <c r="A1675" t="s">
        <v>4906</v>
      </c>
      <c r="B1675" t="s">
        <v>4907</v>
      </c>
      <c r="C1675" t="s">
        <v>122</v>
      </c>
      <c r="D1675" t="s">
        <v>698</v>
      </c>
      <c r="E1675" t="s">
        <v>90</v>
      </c>
      <c r="F1675" s="1">
        <v>45338</v>
      </c>
      <c r="G1675" t="s">
        <v>178</v>
      </c>
      <c r="H1675">
        <v>35.700000000000003</v>
      </c>
      <c r="I1675" s="7">
        <v>10</v>
      </c>
      <c r="J1675" s="7">
        <v>3641.44</v>
      </c>
    </row>
    <row r="1676" spans="1:10">
      <c r="A1676" t="s">
        <v>4908</v>
      </c>
      <c r="B1676" t="s">
        <v>4909</v>
      </c>
      <c r="C1676" t="s">
        <v>61</v>
      </c>
      <c r="D1676" t="s">
        <v>342</v>
      </c>
      <c r="E1676" t="s">
        <v>90</v>
      </c>
      <c r="F1676" t="s">
        <v>4910</v>
      </c>
      <c r="G1676" t="s">
        <v>250</v>
      </c>
      <c r="H1676" t="s">
        <v>2358</v>
      </c>
      <c r="I1676" s="7">
        <v>43</v>
      </c>
      <c r="J1676" s="7">
        <v>4831.71</v>
      </c>
    </row>
    <row r="1677" spans="1:10">
      <c r="A1677" t="s">
        <v>4911</v>
      </c>
      <c r="B1677" t="s">
        <v>4912</v>
      </c>
      <c r="C1677" t="s">
        <v>68</v>
      </c>
      <c r="D1677" t="s">
        <v>117</v>
      </c>
      <c r="E1677" t="s">
        <v>102</v>
      </c>
      <c r="F1677" t="s">
        <v>4913</v>
      </c>
      <c r="G1677" t="s">
        <v>64</v>
      </c>
      <c r="H1677" t="s">
        <v>217</v>
      </c>
      <c r="I1677" s="7">
        <v>48</v>
      </c>
      <c r="J1677" s="7">
        <v>2452.36</v>
      </c>
    </row>
    <row r="1678" spans="1:10">
      <c r="A1678" t="s">
        <v>4914</v>
      </c>
      <c r="B1678" t="s">
        <v>4915</v>
      </c>
      <c r="C1678" t="s">
        <v>61</v>
      </c>
      <c r="D1678" t="s">
        <v>142</v>
      </c>
      <c r="E1678" t="s">
        <v>102</v>
      </c>
      <c r="F1678" t="s">
        <v>4916</v>
      </c>
      <c r="G1678" t="s">
        <v>113</v>
      </c>
      <c r="H1678" t="s">
        <v>1583</v>
      </c>
      <c r="I1678" s="7">
        <v>40</v>
      </c>
      <c r="J1678" s="7">
        <v>1360.19</v>
      </c>
    </row>
    <row r="1679" spans="1:10">
      <c r="A1679" t="s">
        <v>4917</v>
      </c>
      <c r="B1679" t="s">
        <v>4918</v>
      </c>
      <c r="C1679" t="s">
        <v>122</v>
      </c>
      <c r="D1679" t="s">
        <v>469</v>
      </c>
      <c r="E1679" t="s">
        <v>70</v>
      </c>
      <c r="F1679" s="1">
        <v>45361</v>
      </c>
      <c r="G1679" t="s">
        <v>64</v>
      </c>
      <c r="H1679">
        <v>55</v>
      </c>
      <c r="I1679" s="7">
        <v>7</v>
      </c>
      <c r="J1679" s="7">
        <v>2050.62</v>
      </c>
    </row>
    <row r="1680" spans="1:10">
      <c r="A1680" t="s">
        <v>4919</v>
      </c>
      <c r="B1680" t="s">
        <v>4920</v>
      </c>
      <c r="C1680" t="s">
        <v>75</v>
      </c>
      <c r="D1680" t="s">
        <v>473</v>
      </c>
      <c r="E1680" t="s">
        <v>102</v>
      </c>
      <c r="F1680" s="1">
        <v>44930</v>
      </c>
      <c r="G1680" t="s">
        <v>125</v>
      </c>
      <c r="H1680" t="s">
        <v>4921</v>
      </c>
      <c r="I1680" s="7">
        <v>5</v>
      </c>
      <c r="J1680" s="7">
        <v>2583.77</v>
      </c>
    </row>
    <row r="1681" spans="1:10">
      <c r="A1681" t="s">
        <v>4922</v>
      </c>
      <c r="B1681" t="s">
        <v>4923</v>
      </c>
      <c r="C1681" t="s">
        <v>75</v>
      </c>
      <c r="D1681" t="s">
        <v>845</v>
      </c>
      <c r="E1681" t="s">
        <v>70</v>
      </c>
      <c r="F1681" t="s">
        <v>4924</v>
      </c>
      <c r="G1681" t="s">
        <v>64</v>
      </c>
      <c r="H1681" t="s">
        <v>4925</v>
      </c>
      <c r="I1681" s="7">
        <v>6</v>
      </c>
      <c r="J1681" s="7">
        <v>2254</v>
      </c>
    </row>
    <row r="1682" spans="1:10">
      <c r="A1682" t="s">
        <v>4926</v>
      </c>
      <c r="B1682" t="s">
        <v>4927</v>
      </c>
      <c r="C1682" t="s">
        <v>122</v>
      </c>
      <c r="D1682" t="s">
        <v>337</v>
      </c>
      <c r="E1682" t="s">
        <v>70</v>
      </c>
      <c r="F1682" s="2">
        <v>45091</v>
      </c>
      <c r="G1682" t="s">
        <v>143</v>
      </c>
      <c r="H1682" t="s">
        <v>637</v>
      </c>
      <c r="I1682" s="7">
        <v>34</v>
      </c>
      <c r="J1682" s="7">
        <v>1805.47</v>
      </c>
    </row>
    <row r="1683" spans="1:10">
      <c r="A1683" t="s">
        <v>4928</v>
      </c>
      <c r="B1683" t="s">
        <v>4929</v>
      </c>
      <c r="C1683" t="s">
        <v>61</v>
      </c>
      <c r="D1683" t="s">
        <v>263</v>
      </c>
      <c r="E1683" t="s">
        <v>90</v>
      </c>
      <c r="F1683" s="1">
        <v>45576</v>
      </c>
      <c r="G1683" t="s">
        <v>236</v>
      </c>
      <c r="H1683" t="s">
        <v>637</v>
      </c>
      <c r="I1683" s="7">
        <v>14</v>
      </c>
      <c r="J1683" s="7">
        <v>2464.59</v>
      </c>
    </row>
    <row r="1684" spans="1:10">
      <c r="A1684" t="s">
        <v>4930</v>
      </c>
      <c r="B1684" t="s">
        <v>4931</v>
      </c>
      <c r="C1684" t="s">
        <v>75</v>
      </c>
      <c r="D1684" t="s">
        <v>1035</v>
      </c>
      <c r="E1684" t="s">
        <v>63</v>
      </c>
      <c r="F1684" s="1">
        <v>45086</v>
      </c>
      <c r="G1684" t="s">
        <v>97</v>
      </c>
      <c r="H1684" t="s">
        <v>4932</v>
      </c>
      <c r="I1684" s="7">
        <v>21</v>
      </c>
      <c r="J1684" s="7">
        <v>4658.59</v>
      </c>
    </row>
    <row r="1685" spans="1:10">
      <c r="A1685" t="s">
        <v>4933</v>
      </c>
      <c r="B1685" t="s">
        <v>4934</v>
      </c>
      <c r="C1685" t="s">
        <v>122</v>
      </c>
      <c r="D1685" t="s">
        <v>473</v>
      </c>
      <c r="E1685" t="s">
        <v>90</v>
      </c>
      <c r="F1685" s="1">
        <v>45635</v>
      </c>
      <c r="G1685" t="s">
        <v>143</v>
      </c>
      <c r="H1685" t="s">
        <v>4935</v>
      </c>
      <c r="I1685" s="7">
        <v>49</v>
      </c>
      <c r="J1685" s="7">
        <v>1434.56</v>
      </c>
    </row>
    <row r="1686" spans="1:10">
      <c r="A1686" t="s">
        <v>4936</v>
      </c>
      <c r="B1686" t="s">
        <v>4937</v>
      </c>
      <c r="C1686" t="s">
        <v>80</v>
      </c>
      <c r="D1686" t="s">
        <v>469</v>
      </c>
      <c r="E1686" t="s">
        <v>63</v>
      </c>
      <c r="F1686" t="s">
        <v>4938</v>
      </c>
      <c r="G1686" t="s">
        <v>103</v>
      </c>
      <c r="H1686">
        <v>32</v>
      </c>
      <c r="I1686" s="7">
        <v>20</v>
      </c>
      <c r="J1686" s="7">
        <v>4406.6099999999997</v>
      </c>
    </row>
    <row r="1687" spans="1:10">
      <c r="A1687" t="s">
        <v>4939</v>
      </c>
      <c r="B1687" t="s">
        <v>4940</v>
      </c>
      <c r="C1687" t="s">
        <v>75</v>
      </c>
      <c r="D1687" t="s">
        <v>171</v>
      </c>
      <c r="E1687" t="s">
        <v>70</v>
      </c>
      <c r="F1687" s="1">
        <v>45517</v>
      </c>
      <c r="G1687" t="s">
        <v>166</v>
      </c>
      <c r="H1687" t="s">
        <v>1095</v>
      </c>
      <c r="I1687" s="7">
        <v>47</v>
      </c>
      <c r="J1687" s="7">
        <v>2312.2800000000002</v>
      </c>
    </row>
    <row r="1688" spans="1:10">
      <c r="A1688" t="s">
        <v>4941</v>
      </c>
      <c r="B1688" t="s">
        <v>4942</v>
      </c>
      <c r="C1688" t="s">
        <v>80</v>
      </c>
      <c r="D1688" t="s">
        <v>359</v>
      </c>
      <c r="E1688" t="s">
        <v>63</v>
      </c>
      <c r="F1688" t="s">
        <v>4943</v>
      </c>
      <c r="G1688" t="s">
        <v>308</v>
      </c>
      <c r="H1688" t="s">
        <v>4944</v>
      </c>
      <c r="I1688" s="7">
        <v>-2</v>
      </c>
      <c r="J1688" s="7">
        <v>1042.24</v>
      </c>
    </row>
    <row r="1689" spans="1:10">
      <c r="A1689" t="s">
        <v>4945</v>
      </c>
      <c r="B1689" t="s">
        <v>4946</v>
      </c>
      <c r="C1689" t="s">
        <v>68</v>
      </c>
      <c r="D1689" t="s">
        <v>191</v>
      </c>
      <c r="E1689" t="s">
        <v>70</v>
      </c>
      <c r="F1689" t="s">
        <v>4947</v>
      </c>
      <c r="G1689" t="s">
        <v>64</v>
      </c>
      <c r="H1689">
        <v>59</v>
      </c>
      <c r="I1689" s="7">
        <v>14</v>
      </c>
      <c r="J1689" s="7">
        <v>2615.0500000000002</v>
      </c>
    </row>
    <row r="1690" spans="1:10">
      <c r="A1690" t="s">
        <v>4948</v>
      </c>
      <c r="B1690" t="s">
        <v>4949</v>
      </c>
      <c r="C1690" t="s">
        <v>68</v>
      </c>
      <c r="D1690" t="s">
        <v>680</v>
      </c>
      <c r="E1690" t="s">
        <v>102</v>
      </c>
      <c r="F1690" s="1">
        <v>45651</v>
      </c>
      <c r="G1690" t="s">
        <v>193</v>
      </c>
      <c r="H1690" t="s">
        <v>732</v>
      </c>
      <c r="I1690" s="7">
        <v>10</v>
      </c>
      <c r="J1690" s="7">
        <v>2832.67</v>
      </c>
    </row>
    <row r="1691" spans="1:10">
      <c r="A1691" t="s">
        <v>4950</v>
      </c>
      <c r="B1691" t="s">
        <v>4951</v>
      </c>
      <c r="C1691" t="s">
        <v>80</v>
      </c>
      <c r="D1691" t="s">
        <v>702</v>
      </c>
      <c r="E1691" t="s">
        <v>102</v>
      </c>
      <c r="F1691" s="1">
        <v>45355</v>
      </c>
      <c r="G1691" t="s">
        <v>259</v>
      </c>
      <c r="H1691" t="s">
        <v>339</v>
      </c>
      <c r="I1691" s="7">
        <v>48</v>
      </c>
      <c r="J1691" s="7">
        <v>4258.79</v>
      </c>
    </row>
    <row r="1692" spans="1:10">
      <c r="A1692" t="s">
        <v>4952</v>
      </c>
      <c r="B1692" t="s">
        <v>4953</v>
      </c>
      <c r="C1692" t="s">
        <v>122</v>
      </c>
      <c r="D1692" t="s">
        <v>279</v>
      </c>
      <c r="E1692" t="s">
        <v>90</v>
      </c>
      <c r="F1692" t="s">
        <v>4954</v>
      </c>
      <c r="G1692" t="s">
        <v>153</v>
      </c>
      <c r="H1692">
        <v>53</v>
      </c>
      <c r="I1692" s="7">
        <v>45</v>
      </c>
      <c r="J1692" s="7">
        <v>3318.02</v>
      </c>
    </row>
    <row r="1693" spans="1:10">
      <c r="A1693" t="s">
        <v>4955</v>
      </c>
      <c r="B1693" t="s">
        <v>4956</v>
      </c>
      <c r="C1693" t="s">
        <v>122</v>
      </c>
      <c r="D1693" t="s">
        <v>152</v>
      </c>
      <c r="E1693" t="s">
        <v>102</v>
      </c>
      <c r="F1693" s="2">
        <v>45567</v>
      </c>
      <c r="G1693" t="s">
        <v>259</v>
      </c>
      <c r="H1693" t="s">
        <v>4957</v>
      </c>
      <c r="I1693" s="7">
        <v>12</v>
      </c>
      <c r="J1693" s="7">
        <v>1836.66</v>
      </c>
    </row>
    <row r="1694" spans="1:10">
      <c r="A1694" t="s">
        <v>4958</v>
      </c>
      <c r="B1694" t="s">
        <v>4959</v>
      </c>
      <c r="C1694" t="s">
        <v>75</v>
      </c>
      <c r="D1694" t="s">
        <v>457</v>
      </c>
      <c r="E1694" t="s">
        <v>63</v>
      </c>
      <c r="F1694" t="s">
        <v>4960</v>
      </c>
      <c r="G1694" t="s">
        <v>173</v>
      </c>
      <c r="H1694" t="s">
        <v>223</v>
      </c>
      <c r="I1694" s="7">
        <v>50</v>
      </c>
      <c r="J1694" s="7">
        <v>2029.52</v>
      </c>
    </row>
    <row r="1695" spans="1:10">
      <c r="A1695" t="s">
        <v>4961</v>
      </c>
      <c r="B1695" t="s">
        <v>4962</v>
      </c>
      <c r="C1695" t="s">
        <v>122</v>
      </c>
      <c r="D1695" t="s">
        <v>290</v>
      </c>
      <c r="E1695" t="s">
        <v>70</v>
      </c>
      <c r="F1695" t="s">
        <v>4963</v>
      </c>
      <c r="G1695" t="s">
        <v>178</v>
      </c>
      <c r="H1695" t="s">
        <v>4964</v>
      </c>
      <c r="I1695" s="7">
        <v>36</v>
      </c>
      <c r="J1695" s="7">
        <v>4233.79</v>
      </c>
    </row>
    <row r="1696" spans="1:10">
      <c r="A1696" t="s">
        <v>4965</v>
      </c>
      <c r="B1696" t="s">
        <v>4966</v>
      </c>
      <c r="C1696" t="s">
        <v>75</v>
      </c>
      <c r="D1696" t="s">
        <v>133</v>
      </c>
      <c r="E1696" t="s">
        <v>90</v>
      </c>
      <c r="F1696" t="s">
        <v>4967</v>
      </c>
      <c r="G1696" t="s">
        <v>92</v>
      </c>
      <c r="H1696" t="s">
        <v>4968</v>
      </c>
      <c r="I1696" s="7">
        <v>24</v>
      </c>
      <c r="J1696" s="7">
        <v>2982.69</v>
      </c>
    </row>
    <row r="1697" spans="1:10">
      <c r="A1697" t="s">
        <v>4969</v>
      </c>
      <c r="B1697" t="s">
        <v>4970</v>
      </c>
      <c r="C1697" t="s">
        <v>68</v>
      </c>
      <c r="D1697" t="s">
        <v>538</v>
      </c>
      <c r="E1697" t="s">
        <v>102</v>
      </c>
      <c r="F1697" t="s">
        <v>4971</v>
      </c>
      <c r="G1697" t="s">
        <v>153</v>
      </c>
      <c r="H1697" t="s">
        <v>4972</v>
      </c>
      <c r="I1697" s="7">
        <v>45</v>
      </c>
      <c r="J1697" s="7">
        <v>1153.3599999999999</v>
      </c>
    </row>
    <row r="1698" spans="1:10">
      <c r="A1698" t="s">
        <v>4973</v>
      </c>
      <c r="B1698" t="s">
        <v>4974</v>
      </c>
      <c r="C1698" t="s">
        <v>61</v>
      </c>
      <c r="D1698" t="s">
        <v>680</v>
      </c>
      <c r="E1698" t="s">
        <v>70</v>
      </c>
      <c r="F1698" s="2">
        <v>45331</v>
      </c>
      <c r="G1698" t="s">
        <v>728</v>
      </c>
      <c r="H1698" t="s">
        <v>4975</v>
      </c>
      <c r="I1698" s="7" t="s">
        <v>232</v>
      </c>
      <c r="J1698" s="7">
        <v>2206.94</v>
      </c>
    </row>
    <row r="1699" spans="1:10">
      <c r="A1699" t="s">
        <v>4976</v>
      </c>
      <c r="B1699" t="s">
        <v>4977</v>
      </c>
      <c r="C1699" t="s">
        <v>68</v>
      </c>
      <c r="D1699" t="s">
        <v>469</v>
      </c>
      <c r="E1699" t="s">
        <v>63</v>
      </c>
      <c r="F1699" t="s">
        <v>4978</v>
      </c>
      <c r="G1699" t="s">
        <v>327</v>
      </c>
      <c r="H1699">
        <v>34</v>
      </c>
      <c r="I1699" s="7">
        <v>39</v>
      </c>
      <c r="J1699" s="7">
        <v>4623.3500000000004</v>
      </c>
    </row>
    <row r="1700" spans="1:10">
      <c r="A1700" t="s">
        <v>4979</v>
      </c>
      <c r="B1700" t="s">
        <v>4980</v>
      </c>
      <c r="C1700" t="s">
        <v>80</v>
      </c>
      <c r="D1700" t="s">
        <v>1009</v>
      </c>
      <c r="E1700" t="s">
        <v>70</v>
      </c>
      <c r="F1700" s="1">
        <v>45317</v>
      </c>
      <c r="G1700" t="s">
        <v>64</v>
      </c>
      <c r="H1700" t="s">
        <v>2575</v>
      </c>
      <c r="I1700" s="7">
        <v>3</v>
      </c>
      <c r="J1700" s="7">
        <v>3015.85</v>
      </c>
    </row>
    <row r="1701" spans="1:10">
      <c r="A1701" t="s">
        <v>4981</v>
      </c>
      <c r="B1701" t="s">
        <v>4982</v>
      </c>
      <c r="C1701" t="s">
        <v>122</v>
      </c>
      <c r="D1701" t="s">
        <v>290</v>
      </c>
      <c r="E1701" t="s">
        <v>102</v>
      </c>
      <c r="F1701" s="1">
        <v>45222</v>
      </c>
      <c r="G1701" t="s">
        <v>411</v>
      </c>
      <c r="H1701" t="s">
        <v>3387</v>
      </c>
      <c r="I1701" s="7">
        <v>38</v>
      </c>
      <c r="J1701" s="7">
        <v>1329.72</v>
      </c>
    </row>
    <row r="1702" spans="1:10">
      <c r="A1702" t="s">
        <v>4983</v>
      </c>
      <c r="B1702" t="s">
        <v>4984</v>
      </c>
      <c r="C1702" t="s">
        <v>61</v>
      </c>
      <c r="D1702" t="s">
        <v>342</v>
      </c>
      <c r="E1702" t="s">
        <v>70</v>
      </c>
      <c r="F1702" t="s">
        <v>2060</v>
      </c>
      <c r="G1702" t="s">
        <v>259</v>
      </c>
      <c r="H1702">
        <v>20.100000000000001</v>
      </c>
      <c r="I1702" s="7">
        <v>36</v>
      </c>
      <c r="J1702" s="7">
        <v>2165.96</v>
      </c>
    </row>
    <row r="1703" spans="1:10">
      <c r="A1703" t="s">
        <v>4985</v>
      </c>
      <c r="B1703" t="s">
        <v>4986</v>
      </c>
      <c r="C1703" t="s">
        <v>68</v>
      </c>
      <c r="D1703" t="s">
        <v>592</v>
      </c>
      <c r="E1703" t="s">
        <v>70</v>
      </c>
      <c r="F1703" t="s">
        <v>4987</v>
      </c>
      <c r="G1703" t="s">
        <v>314</v>
      </c>
      <c r="H1703" t="s">
        <v>4968</v>
      </c>
      <c r="I1703" s="7">
        <v>4</v>
      </c>
      <c r="J1703" s="7">
        <v>3337.96</v>
      </c>
    </row>
    <row r="1704" spans="1:10">
      <c r="A1704" t="s">
        <v>4988</v>
      </c>
      <c r="B1704" t="s">
        <v>4989</v>
      </c>
      <c r="C1704" t="s">
        <v>122</v>
      </c>
      <c r="D1704" t="s">
        <v>283</v>
      </c>
      <c r="E1704" t="s">
        <v>70</v>
      </c>
      <c r="F1704" t="s">
        <v>4990</v>
      </c>
      <c r="G1704" t="s">
        <v>77</v>
      </c>
      <c r="H1704" t="s">
        <v>4991</v>
      </c>
      <c r="I1704" s="7">
        <v>9</v>
      </c>
      <c r="J1704" s="7">
        <v>4887.5</v>
      </c>
    </row>
    <row r="1705" spans="1:10">
      <c r="A1705" t="s">
        <v>4992</v>
      </c>
      <c r="B1705" t="s">
        <v>4993</v>
      </c>
      <c r="C1705" t="s">
        <v>80</v>
      </c>
      <c r="D1705" t="s">
        <v>279</v>
      </c>
      <c r="E1705" t="s">
        <v>90</v>
      </c>
      <c r="F1705" t="s">
        <v>4994</v>
      </c>
      <c r="G1705" t="s">
        <v>134</v>
      </c>
      <c r="H1705" t="s">
        <v>4995</v>
      </c>
      <c r="I1705" s="7">
        <v>7</v>
      </c>
      <c r="J1705" s="7">
        <v>3921.37</v>
      </c>
    </row>
    <row r="1706" spans="1:10">
      <c r="A1706" t="s">
        <v>4996</v>
      </c>
      <c r="B1706" t="s">
        <v>4997</v>
      </c>
      <c r="C1706" t="s">
        <v>75</v>
      </c>
      <c r="D1706" t="s">
        <v>111</v>
      </c>
      <c r="E1706" t="s">
        <v>90</v>
      </c>
      <c r="F1706" t="s">
        <v>4833</v>
      </c>
      <c r="G1706" t="s">
        <v>143</v>
      </c>
      <c r="H1706">
        <v>41</v>
      </c>
      <c r="I1706" s="7" t="s">
        <v>1383</v>
      </c>
      <c r="J1706" s="7">
        <v>3350.64</v>
      </c>
    </row>
    <row r="1707" spans="1:10">
      <c r="A1707" t="s">
        <v>4998</v>
      </c>
      <c r="B1707" t="s">
        <v>4999</v>
      </c>
      <c r="C1707" t="s">
        <v>75</v>
      </c>
      <c r="D1707" t="s">
        <v>81</v>
      </c>
      <c r="E1707" t="s">
        <v>63</v>
      </c>
      <c r="F1707" t="s">
        <v>5000</v>
      </c>
      <c r="G1707" t="s">
        <v>161</v>
      </c>
      <c r="H1707">
        <v>10.6</v>
      </c>
      <c r="I1707" s="7">
        <v>46</v>
      </c>
      <c r="J1707" s="7">
        <v>4235.82</v>
      </c>
    </row>
    <row r="1708" spans="1:10">
      <c r="A1708" t="s">
        <v>5001</v>
      </c>
      <c r="B1708" t="s">
        <v>5002</v>
      </c>
      <c r="C1708" t="s">
        <v>68</v>
      </c>
      <c r="D1708" t="s">
        <v>556</v>
      </c>
      <c r="E1708" t="s">
        <v>70</v>
      </c>
      <c r="F1708" t="s">
        <v>5003</v>
      </c>
      <c r="G1708" t="s">
        <v>411</v>
      </c>
      <c r="H1708" t="s">
        <v>1290</v>
      </c>
      <c r="I1708" s="7">
        <v>4</v>
      </c>
      <c r="J1708" s="7">
        <v>2221.37</v>
      </c>
    </row>
    <row r="1709" spans="1:10">
      <c r="A1709" t="s">
        <v>5004</v>
      </c>
      <c r="B1709" t="s">
        <v>5005</v>
      </c>
      <c r="C1709" t="s">
        <v>68</v>
      </c>
      <c r="D1709" t="s">
        <v>538</v>
      </c>
      <c r="E1709" t="s">
        <v>90</v>
      </c>
      <c r="F1709" t="s">
        <v>5006</v>
      </c>
      <c r="G1709" t="s">
        <v>187</v>
      </c>
      <c r="H1709">
        <v>12</v>
      </c>
      <c r="I1709" s="7">
        <v>9</v>
      </c>
      <c r="J1709" s="7">
        <v>3076.62</v>
      </c>
    </row>
    <row r="1710" spans="1:10">
      <c r="A1710" t="s">
        <v>5007</v>
      </c>
      <c r="B1710" t="s">
        <v>5008</v>
      </c>
      <c r="C1710" t="s">
        <v>75</v>
      </c>
      <c r="D1710" t="s">
        <v>96</v>
      </c>
      <c r="E1710" t="s">
        <v>102</v>
      </c>
      <c r="F1710" t="s">
        <v>5009</v>
      </c>
      <c r="G1710" t="s">
        <v>113</v>
      </c>
      <c r="H1710" t="s">
        <v>2439</v>
      </c>
      <c r="I1710" s="7">
        <v>44</v>
      </c>
      <c r="J1710" s="7">
        <v>1588.15</v>
      </c>
    </row>
    <row r="1711" spans="1:10">
      <c r="A1711" t="s">
        <v>5010</v>
      </c>
      <c r="B1711" t="s">
        <v>5011</v>
      </c>
      <c r="C1711" t="s">
        <v>80</v>
      </c>
      <c r="D1711" t="s">
        <v>85</v>
      </c>
      <c r="E1711" t="s">
        <v>102</v>
      </c>
      <c r="F1711" s="1">
        <v>45586</v>
      </c>
      <c r="G1711" t="s">
        <v>201</v>
      </c>
      <c r="H1711">
        <v>63.6</v>
      </c>
      <c r="I1711" s="7">
        <v>6</v>
      </c>
      <c r="J1711" s="7">
        <v>4385.72</v>
      </c>
    </row>
    <row r="1712" spans="1:10">
      <c r="A1712" t="s">
        <v>5012</v>
      </c>
      <c r="B1712" t="s">
        <v>5013</v>
      </c>
      <c r="C1712" t="s">
        <v>122</v>
      </c>
      <c r="D1712" t="s">
        <v>633</v>
      </c>
      <c r="E1712" t="s">
        <v>70</v>
      </c>
      <c r="F1712" s="2">
        <v>45397</v>
      </c>
      <c r="G1712" t="s">
        <v>182</v>
      </c>
      <c r="H1712">
        <v>27</v>
      </c>
      <c r="I1712" s="7">
        <v>21</v>
      </c>
      <c r="J1712" s="7">
        <v>4266.97</v>
      </c>
    </row>
    <row r="1713" spans="1:10">
      <c r="A1713" t="s">
        <v>5014</v>
      </c>
      <c r="B1713" t="s">
        <v>5015</v>
      </c>
      <c r="C1713" t="s">
        <v>75</v>
      </c>
      <c r="D1713" t="s">
        <v>1356</v>
      </c>
      <c r="E1713" t="s">
        <v>63</v>
      </c>
      <c r="F1713" s="1">
        <v>45269</v>
      </c>
      <c r="G1713" t="s">
        <v>187</v>
      </c>
      <c r="H1713" t="s">
        <v>251</v>
      </c>
      <c r="I1713" s="7">
        <v>34</v>
      </c>
      <c r="J1713" s="7">
        <v>2460.23</v>
      </c>
    </row>
    <row r="1714" spans="1:10">
      <c r="A1714" t="s">
        <v>5016</v>
      </c>
      <c r="B1714" t="s">
        <v>5017</v>
      </c>
      <c r="C1714" t="s">
        <v>122</v>
      </c>
      <c r="D1714" t="s">
        <v>796</v>
      </c>
      <c r="E1714" t="s">
        <v>102</v>
      </c>
      <c r="F1714" s="1">
        <v>45246</v>
      </c>
      <c r="G1714" t="s">
        <v>103</v>
      </c>
      <c r="H1714" t="s">
        <v>5018</v>
      </c>
      <c r="I1714" s="7">
        <v>34</v>
      </c>
      <c r="J1714" s="7">
        <v>3346.11</v>
      </c>
    </row>
    <row r="1715" spans="1:10">
      <c r="A1715" t="s">
        <v>5019</v>
      </c>
      <c r="B1715" t="s">
        <v>5020</v>
      </c>
      <c r="C1715" t="s">
        <v>68</v>
      </c>
      <c r="D1715" t="s">
        <v>1876</v>
      </c>
      <c r="E1715" t="s">
        <v>70</v>
      </c>
      <c r="F1715" s="2">
        <v>45618</v>
      </c>
      <c r="G1715" t="s">
        <v>125</v>
      </c>
      <c r="H1715" t="s">
        <v>174</v>
      </c>
      <c r="I1715" s="7" t="s">
        <v>139</v>
      </c>
      <c r="J1715" s="7">
        <v>2458.66</v>
      </c>
    </row>
    <row r="1716" spans="1:10">
      <c r="A1716" t="s">
        <v>5021</v>
      </c>
      <c r="B1716" t="s">
        <v>5022</v>
      </c>
      <c r="C1716" t="s">
        <v>80</v>
      </c>
      <c r="D1716" t="s">
        <v>1725</v>
      </c>
      <c r="E1716" t="s">
        <v>102</v>
      </c>
      <c r="F1716" t="s">
        <v>5023</v>
      </c>
      <c r="G1716" t="s">
        <v>327</v>
      </c>
      <c r="H1716" t="s">
        <v>543</v>
      </c>
      <c r="I1716" s="7">
        <v>43</v>
      </c>
      <c r="J1716" s="7">
        <v>2648.1</v>
      </c>
    </row>
    <row r="1717" spans="1:10">
      <c r="A1717" t="s">
        <v>5024</v>
      </c>
      <c r="B1717" t="s">
        <v>5025</v>
      </c>
      <c r="C1717" t="s">
        <v>80</v>
      </c>
      <c r="D1717" t="s">
        <v>464</v>
      </c>
      <c r="E1717" t="s">
        <v>102</v>
      </c>
      <c r="F1717" s="1">
        <v>45532</v>
      </c>
      <c r="G1717" t="s">
        <v>119</v>
      </c>
      <c r="H1717" t="s">
        <v>5026</v>
      </c>
      <c r="I1717" s="7">
        <v>16</v>
      </c>
      <c r="J1717" s="7">
        <v>2230.34</v>
      </c>
    </row>
    <row r="1718" spans="1:10">
      <c r="A1718" t="s">
        <v>5027</v>
      </c>
      <c r="B1718" t="s">
        <v>5028</v>
      </c>
      <c r="C1718" t="s">
        <v>122</v>
      </c>
      <c r="D1718" t="s">
        <v>69</v>
      </c>
      <c r="E1718" t="s">
        <v>90</v>
      </c>
      <c r="F1718" s="1">
        <v>45191</v>
      </c>
      <c r="G1718" t="s">
        <v>182</v>
      </c>
      <c r="H1718">
        <v>55</v>
      </c>
      <c r="I1718" s="7">
        <v>15</v>
      </c>
      <c r="J1718" s="7">
        <v>2456.1999999999998</v>
      </c>
    </row>
    <row r="1719" spans="1:10">
      <c r="A1719" t="s">
        <v>5029</v>
      </c>
      <c r="B1719" t="s">
        <v>5030</v>
      </c>
      <c r="C1719" t="s">
        <v>80</v>
      </c>
      <c r="D1719" t="s">
        <v>477</v>
      </c>
      <c r="E1719" t="s">
        <v>63</v>
      </c>
      <c r="F1719" s="1">
        <v>45078</v>
      </c>
      <c r="G1719" t="s">
        <v>119</v>
      </c>
      <c r="H1719" t="s">
        <v>589</v>
      </c>
      <c r="I1719" s="7">
        <v>40</v>
      </c>
      <c r="J1719" s="7">
        <v>2899.48</v>
      </c>
    </row>
    <row r="1720" spans="1:10">
      <c r="A1720" t="s">
        <v>5031</v>
      </c>
      <c r="B1720" t="s">
        <v>5032</v>
      </c>
      <c r="C1720" t="s">
        <v>80</v>
      </c>
      <c r="D1720" t="s">
        <v>111</v>
      </c>
      <c r="E1720" t="s">
        <v>63</v>
      </c>
      <c r="F1720" t="s">
        <v>4057</v>
      </c>
      <c r="G1720" t="s">
        <v>327</v>
      </c>
      <c r="H1720" t="s">
        <v>5033</v>
      </c>
      <c r="I1720" s="7">
        <v>32</v>
      </c>
      <c r="J1720" s="7">
        <v>4949.6400000000003</v>
      </c>
    </row>
    <row r="1721" spans="1:10">
      <c r="A1721" t="s">
        <v>5034</v>
      </c>
      <c r="B1721" t="s">
        <v>5035</v>
      </c>
      <c r="C1721" t="s">
        <v>80</v>
      </c>
      <c r="D1721" t="s">
        <v>595</v>
      </c>
      <c r="E1721" t="s">
        <v>102</v>
      </c>
      <c r="F1721" s="1">
        <v>45425</v>
      </c>
      <c r="G1721" t="s">
        <v>143</v>
      </c>
      <c r="H1721" t="s">
        <v>5036</v>
      </c>
      <c r="I1721" s="7">
        <v>4</v>
      </c>
      <c r="J1721" s="7">
        <v>1102.4100000000001</v>
      </c>
    </row>
    <row r="1722" spans="1:10">
      <c r="A1722" t="s">
        <v>5037</v>
      </c>
      <c r="B1722" t="s">
        <v>5038</v>
      </c>
      <c r="C1722" t="s">
        <v>75</v>
      </c>
      <c r="D1722" t="s">
        <v>342</v>
      </c>
      <c r="E1722" t="s">
        <v>63</v>
      </c>
      <c r="F1722" s="1">
        <v>45186</v>
      </c>
      <c r="G1722" t="s">
        <v>327</v>
      </c>
      <c r="H1722">
        <v>3</v>
      </c>
      <c r="I1722" s="7">
        <v>17</v>
      </c>
      <c r="J1722" s="7">
        <v>4039.02</v>
      </c>
    </row>
    <row r="1723" spans="1:10">
      <c r="A1723" t="s">
        <v>5039</v>
      </c>
      <c r="B1723" t="s">
        <v>5040</v>
      </c>
      <c r="C1723" t="s">
        <v>75</v>
      </c>
      <c r="D1723" t="s">
        <v>165</v>
      </c>
      <c r="E1723" t="s">
        <v>90</v>
      </c>
      <c r="F1723" t="s">
        <v>5041</v>
      </c>
      <c r="G1723" t="s">
        <v>187</v>
      </c>
      <c r="H1723" t="s">
        <v>5042</v>
      </c>
      <c r="I1723" s="7">
        <v>10</v>
      </c>
      <c r="J1723" s="7">
        <v>3387.42</v>
      </c>
    </row>
    <row r="1724" spans="1:10">
      <c r="A1724" t="s">
        <v>5043</v>
      </c>
      <c r="B1724" t="s">
        <v>5044</v>
      </c>
      <c r="C1724" t="s">
        <v>68</v>
      </c>
      <c r="D1724" t="s">
        <v>404</v>
      </c>
      <c r="E1724" t="s">
        <v>63</v>
      </c>
      <c r="F1724" t="s">
        <v>5045</v>
      </c>
      <c r="G1724" t="s">
        <v>143</v>
      </c>
      <c r="H1724" t="s">
        <v>5046</v>
      </c>
      <c r="I1724" s="7">
        <v>45</v>
      </c>
      <c r="J1724" s="7">
        <v>1822.48</v>
      </c>
    </row>
    <row r="1725" spans="1:10">
      <c r="A1725" t="s">
        <v>5047</v>
      </c>
      <c r="B1725" t="s">
        <v>5048</v>
      </c>
      <c r="C1725" t="s">
        <v>61</v>
      </c>
      <c r="D1725" t="s">
        <v>404</v>
      </c>
      <c r="E1725" t="s">
        <v>70</v>
      </c>
      <c r="F1725" t="s">
        <v>5049</v>
      </c>
      <c r="G1725" t="s">
        <v>173</v>
      </c>
      <c r="H1725" t="s">
        <v>265</v>
      </c>
      <c r="I1725" s="7">
        <v>49</v>
      </c>
      <c r="J1725" s="7">
        <v>1526.9</v>
      </c>
    </row>
    <row r="1726" spans="1:10">
      <c r="A1726" t="s">
        <v>5050</v>
      </c>
      <c r="B1726" t="s">
        <v>5051</v>
      </c>
      <c r="C1726" t="s">
        <v>75</v>
      </c>
      <c r="D1726" t="s">
        <v>680</v>
      </c>
      <c r="E1726" t="s">
        <v>63</v>
      </c>
      <c r="F1726" s="1">
        <v>45043</v>
      </c>
      <c r="G1726" t="s">
        <v>411</v>
      </c>
      <c r="H1726" t="s">
        <v>2186</v>
      </c>
      <c r="I1726" s="7">
        <v>48</v>
      </c>
      <c r="J1726" s="7">
        <v>4117.51</v>
      </c>
    </row>
    <row r="1727" spans="1:10">
      <c r="A1727" t="s">
        <v>5052</v>
      </c>
      <c r="B1727" t="s">
        <v>5053</v>
      </c>
      <c r="C1727" t="s">
        <v>68</v>
      </c>
      <c r="D1727" t="s">
        <v>845</v>
      </c>
      <c r="E1727" t="s">
        <v>63</v>
      </c>
      <c r="F1727" s="1">
        <v>44935</v>
      </c>
      <c r="G1727" t="s">
        <v>119</v>
      </c>
      <c r="H1727">
        <v>15</v>
      </c>
      <c r="I1727" s="7">
        <v>27</v>
      </c>
      <c r="J1727" s="7">
        <v>4229.82</v>
      </c>
    </row>
    <row r="1728" spans="1:10">
      <c r="A1728" t="s">
        <v>5054</v>
      </c>
      <c r="B1728" t="s">
        <v>5055</v>
      </c>
      <c r="C1728" t="s">
        <v>68</v>
      </c>
      <c r="D1728" t="s">
        <v>293</v>
      </c>
      <c r="E1728" t="s">
        <v>63</v>
      </c>
      <c r="F1728" t="s">
        <v>5056</v>
      </c>
      <c r="G1728" t="s">
        <v>728</v>
      </c>
      <c r="H1728" t="s">
        <v>2612</v>
      </c>
      <c r="I1728" s="7">
        <v>4</v>
      </c>
      <c r="J1728" s="7">
        <v>3623.51</v>
      </c>
    </row>
    <row r="1729" spans="1:10">
      <c r="A1729" t="s">
        <v>5057</v>
      </c>
      <c r="B1729" t="s">
        <v>5058</v>
      </c>
      <c r="C1729" t="s">
        <v>68</v>
      </c>
      <c r="D1729" t="s">
        <v>133</v>
      </c>
      <c r="E1729" t="s">
        <v>90</v>
      </c>
      <c r="F1729" s="2">
        <v>45287</v>
      </c>
      <c r="G1729" t="s">
        <v>82</v>
      </c>
      <c r="H1729" t="s">
        <v>5059</v>
      </c>
      <c r="I1729" s="7">
        <v>41</v>
      </c>
      <c r="J1729" s="7">
        <v>4201.6400000000003</v>
      </c>
    </row>
    <row r="1730" spans="1:10">
      <c r="A1730" t="s">
        <v>5060</v>
      </c>
      <c r="B1730" t="s">
        <v>5061</v>
      </c>
      <c r="C1730" t="s">
        <v>61</v>
      </c>
      <c r="D1730" t="s">
        <v>415</v>
      </c>
      <c r="E1730" t="s">
        <v>102</v>
      </c>
      <c r="F1730" t="s">
        <v>5062</v>
      </c>
      <c r="G1730" t="s">
        <v>259</v>
      </c>
      <c r="H1730" t="s">
        <v>330</v>
      </c>
      <c r="I1730" s="7">
        <v>10</v>
      </c>
      <c r="J1730" s="7">
        <v>3363.66</v>
      </c>
    </row>
    <row r="1731" spans="1:10">
      <c r="A1731" t="s">
        <v>5063</v>
      </c>
      <c r="B1731" t="s">
        <v>5064</v>
      </c>
      <c r="C1731" t="s">
        <v>80</v>
      </c>
      <c r="D1731" t="s">
        <v>296</v>
      </c>
      <c r="E1731" t="s">
        <v>63</v>
      </c>
      <c r="F1731" s="2">
        <v>45073</v>
      </c>
      <c r="G1731" t="s">
        <v>728</v>
      </c>
      <c r="H1731" t="s">
        <v>5065</v>
      </c>
      <c r="I1731" s="7">
        <v>40</v>
      </c>
      <c r="J1731" s="7">
        <v>4822.13</v>
      </c>
    </row>
    <row r="1732" spans="1:10">
      <c r="A1732" t="s">
        <v>5066</v>
      </c>
      <c r="B1732" t="s">
        <v>5067</v>
      </c>
      <c r="C1732" t="s">
        <v>80</v>
      </c>
      <c r="D1732" t="s">
        <v>415</v>
      </c>
      <c r="E1732" t="s">
        <v>90</v>
      </c>
      <c r="F1732" s="1">
        <v>44936</v>
      </c>
      <c r="G1732" t="s">
        <v>103</v>
      </c>
      <c r="H1732">
        <v>27</v>
      </c>
      <c r="I1732" s="7">
        <v>47</v>
      </c>
      <c r="J1732" s="7">
        <v>4107.5200000000004</v>
      </c>
    </row>
    <row r="1733" spans="1:10">
      <c r="A1733" t="s">
        <v>5068</v>
      </c>
      <c r="B1733" t="s">
        <v>5069</v>
      </c>
      <c r="C1733" t="s">
        <v>61</v>
      </c>
      <c r="D1733" t="s">
        <v>222</v>
      </c>
      <c r="E1733" t="s">
        <v>70</v>
      </c>
      <c r="F1733" s="1">
        <v>45453</v>
      </c>
      <c r="G1733" t="s">
        <v>308</v>
      </c>
      <c r="H1733" t="s">
        <v>5070</v>
      </c>
      <c r="I1733" s="7">
        <v>7</v>
      </c>
      <c r="J1733" s="7">
        <v>2134.81</v>
      </c>
    </row>
    <row r="1734" spans="1:10">
      <c r="A1734" t="s">
        <v>5071</v>
      </c>
      <c r="B1734" t="s">
        <v>5072</v>
      </c>
      <c r="C1734" t="s">
        <v>61</v>
      </c>
      <c r="D1734" t="s">
        <v>311</v>
      </c>
      <c r="E1734" t="s">
        <v>63</v>
      </c>
      <c r="F1734" s="1">
        <v>44954</v>
      </c>
      <c r="G1734" t="s">
        <v>193</v>
      </c>
      <c r="H1734" t="s">
        <v>3241</v>
      </c>
      <c r="I1734" s="7">
        <v>-3</v>
      </c>
      <c r="J1734" s="7">
        <v>3631.37</v>
      </c>
    </row>
    <row r="1735" spans="1:10">
      <c r="A1735" t="s">
        <v>5073</v>
      </c>
      <c r="B1735" t="s">
        <v>5074</v>
      </c>
      <c r="C1735" t="s">
        <v>75</v>
      </c>
      <c r="D1735" t="s">
        <v>698</v>
      </c>
      <c r="E1735" t="s">
        <v>102</v>
      </c>
      <c r="F1735" t="s">
        <v>5006</v>
      </c>
      <c r="G1735" t="s">
        <v>178</v>
      </c>
      <c r="H1735">
        <v>15</v>
      </c>
      <c r="I1735" s="7">
        <v>42</v>
      </c>
      <c r="J1735" s="7">
        <v>2652.81</v>
      </c>
    </row>
    <row r="1736" spans="1:10">
      <c r="A1736" t="s">
        <v>5075</v>
      </c>
      <c r="B1736" t="s">
        <v>5076</v>
      </c>
      <c r="C1736" t="s">
        <v>80</v>
      </c>
      <c r="D1736" t="s">
        <v>404</v>
      </c>
      <c r="E1736" t="s">
        <v>102</v>
      </c>
      <c r="F1736" s="1">
        <v>45312</v>
      </c>
      <c r="G1736" t="s">
        <v>193</v>
      </c>
      <c r="H1736">
        <v>6.3</v>
      </c>
      <c r="I1736" s="7">
        <v>6</v>
      </c>
      <c r="J1736" s="7">
        <v>1548.67</v>
      </c>
    </row>
    <row r="1737" spans="1:10">
      <c r="A1737" t="s">
        <v>5077</v>
      </c>
      <c r="B1737" t="s">
        <v>5078</v>
      </c>
      <c r="C1737" t="s">
        <v>68</v>
      </c>
      <c r="D1737" t="s">
        <v>346</v>
      </c>
      <c r="E1737" t="s">
        <v>102</v>
      </c>
      <c r="F1737" t="s">
        <v>1564</v>
      </c>
      <c r="G1737" t="s">
        <v>182</v>
      </c>
      <c r="H1737" t="s">
        <v>887</v>
      </c>
      <c r="I1737" s="7">
        <v>39</v>
      </c>
      <c r="J1737" s="7">
        <v>1755.83</v>
      </c>
    </row>
    <row r="1738" spans="1:10">
      <c r="A1738" t="s">
        <v>5079</v>
      </c>
      <c r="B1738" t="s">
        <v>5080</v>
      </c>
      <c r="C1738" t="s">
        <v>61</v>
      </c>
      <c r="D1738" t="s">
        <v>231</v>
      </c>
      <c r="E1738" t="s">
        <v>70</v>
      </c>
      <c r="F1738" s="1">
        <v>45034</v>
      </c>
      <c r="G1738" t="s">
        <v>161</v>
      </c>
      <c r="H1738" t="s">
        <v>5081</v>
      </c>
      <c r="I1738" s="7">
        <v>19</v>
      </c>
      <c r="J1738" s="7">
        <v>2962.71</v>
      </c>
    </row>
    <row r="1739" spans="1:10">
      <c r="A1739" t="s">
        <v>5082</v>
      </c>
      <c r="B1739" t="s">
        <v>5083</v>
      </c>
      <c r="C1739" t="s">
        <v>122</v>
      </c>
      <c r="D1739" t="s">
        <v>1876</v>
      </c>
      <c r="E1739" t="s">
        <v>102</v>
      </c>
      <c r="F1739" s="1">
        <v>45028</v>
      </c>
      <c r="G1739" t="s">
        <v>153</v>
      </c>
      <c r="H1739">
        <v>16.8</v>
      </c>
      <c r="I1739" s="7">
        <v>-5</v>
      </c>
      <c r="J1739" s="7">
        <v>4768.2299999999996</v>
      </c>
    </row>
    <row r="1740" spans="1:10">
      <c r="A1740" t="s">
        <v>5084</v>
      </c>
      <c r="B1740" t="s">
        <v>5085</v>
      </c>
      <c r="C1740" t="s">
        <v>68</v>
      </c>
      <c r="D1740" t="s">
        <v>254</v>
      </c>
      <c r="E1740" t="s">
        <v>90</v>
      </c>
      <c r="F1740" t="s">
        <v>5086</v>
      </c>
      <c r="G1740" t="s">
        <v>436</v>
      </c>
      <c r="H1740" t="s">
        <v>5087</v>
      </c>
      <c r="I1740" s="7" t="s">
        <v>1045</v>
      </c>
      <c r="J1740" s="7">
        <v>4560.46</v>
      </c>
    </row>
    <row r="1741" spans="1:10">
      <c r="A1741" t="s">
        <v>5088</v>
      </c>
      <c r="B1741" t="s">
        <v>5089</v>
      </c>
      <c r="C1741" t="s">
        <v>122</v>
      </c>
      <c r="D1741" t="s">
        <v>397</v>
      </c>
      <c r="E1741" t="s">
        <v>63</v>
      </c>
      <c r="F1741" s="2">
        <v>45274</v>
      </c>
      <c r="G1741" t="s">
        <v>187</v>
      </c>
      <c r="H1741" t="s">
        <v>5090</v>
      </c>
      <c r="I1741" s="7">
        <v>27</v>
      </c>
      <c r="J1741" s="7">
        <v>2593.71</v>
      </c>
    </row>
    <row r="1742" spans="1:10">
      <c r="A1742" t="s">
        <v>5091</v>
      </c>
      <c r="B1742" t="s">
        <v>5092</v>
      </c>
      <c r="C1742" t="s">
        <v>68</v>
      </c>
      <c r="D1742" t="s">
        <v>359</v>
      </c>
      <c r="E1742" t="s">
        <v>70</v>
      </c>
      <c r="F1742" s="1">
        <v>44985</v>
      </c>
      <c r="G1742" t="s">
        <v>308</v>
      </c>
      <c r="H1742" t="s">
        <v>5093</v>
      </c>
      <c r="I1742" s="7">
        <v>26</v>
      </c>
      <c r="J1742" s="7">
        <v>2544.86</v>
      </c>
    </row>
    <row r="1743" spans="1:10">
      <c r="A1743" t="s">
        <v>5094</v>
      </c>
      <c r="B1743" t="s">
        <v>5095</v>
      </c>
      <c r="C1743" t="s">
        <v>80</v>
      </c>
      <c r="D1743" t="s">
        <v>231</v>
      </c>
      <c r="E1743" t="s">
        <v>70</v>
      </c>
      <c r="F1743" t="s">
        <v>5096</v>
      </c>
      <c r="G1743" t="s">
        <v>134</v>
      </c>
      <c r="H1743">
        <v>60</v>
      </c>
      <c r="I1743" s="7">
        <v>2</v>
      </c>
      <c r="J1743" s="7">
        <v>1224.4000000000001</v>
      </c>
    </row>
    <row r="1744" spans="1:10">
      <c r="A1744" t="s">
        <v>5097</v>
      </c>
      <c r="B1744" t="s">
        <v>5098</v>
      </c>
      <c r="C1744" t="s">
        <v>68</v>
      </c>
      <c r="D1744" t="s">
        <v>393</v>
      </c>
      <c r="E1744" t="s">
        <v>90</v>
      </c>
      <c r="F1744" s="1">
        <v>45117</v>
      </c>
      <c r="G1744" t="s">
        <v>411</v>
      </c>
      <c r="H1744">
        <v>71</v>
      </c>
      <c r="I1744" s="7">
        <v>33</v>
      </c>
      <c r="J1744" s="7">
        <v>1939.96</v>
      </c>
    </row>
    <row r="1745" spans="1:10">
      <c r="A1745" t="s">
        <v>5099</v>
      </c>
      <c r="B1745" t="s">
        <v>5100</v>
      </c>
      <c r="C1745" t="s">
        <v>68</v>
      </c>
      <c r="D1745" t="s">
        <v>393</v>
      </c>
      <c r="E1745" t="s">
        <v>102</v>
      </c>
      <c r="F1745" s="1">
        <v>45628</v>
      </c>
      <c r="G1745" t="s">
        <v>259</v>
      </c>
      <c r="H1745" t="s">
        <v>5101</v>
      </c>
      <c r="I1745" s="7">
        <v>17</v>
      </c>
      <c r="J1745" s="7">
        <v>4980.57</v>
      </c>
    </row>
    <row r="1746" spans="1:10">
      <c r="A1746" t="s">
        <v>5102</v>
      </c>
      <c r="B1746" t="s">
        <v>5103</v>
      </c>
      <c r="C1746" t="s">
        <v>68</v>
      </c>
      <c r="D1746" t="s">
        <v>1009</v>
      </c>
      <c r="E1746" t="s">
        <v>102</v>
      </c>
      <c r="F1746" s="1">
        <v>45475</v>
      </c>
      <c r="G1746" t="s">
        <v>161</v>
      </c>
      <c r="H1746" t="s">
        <v>5104</v>
      </c>
      <c r="I1746" s="7">
        <v>47</v>
      </c>
      <c r="J1746" s="7">
        <v>1391.79</v>
      </c>
    </row>
    <row r="1747" spans="1:10">
      <c r="A1747" t="s">
        <v>5105</v>
      </c>
      <c r="B1747" t="s">
        <v>5106</v>
      </c>
      <c r="C1747" t="s">
        <v>122</v>
      </c>
      <c r="D1747" t="s">
        <v>293</v>
      </c>
      <c r="E1747" t="s">
        <v>102</v>
      </c>
      <c r="F1747" t="s">
        <v>5107</v>
      </c>
      <c r="G1747" t="s">
        <v>71</v>
      </c>
      <c r="H1747" t="s">
        <v>732</v>
      </c>
      <c r="I1747" s="7">
        <v>45</v>
      </c>
      <c r="J1747" s="7">
        <v>1981.95</v>
      </c>
    </row>
    <row r="1748" spans="1:10">
      <c r="A1748" t="s">
        <v>5108</v>
      </c>
      <c r="B1748" t="s">
        <v>5109</v>
      </c>
      <c r="C1748" t="s">
        <v>122</v>
      </c>
      <c r="D1748" t="s">
        <v>671</v>
      </c>
      <c r="E1748" t="s">
        <v>90</v>
      </c>
      <c r="F1748" s="2">
        <v>45168</v>
      </c>
      <c r="G1748" t="s">
        <v>193</v>
      </c>
      <c r="H1748" t="s">
        <v>223</v>
      </c>
      <c r="I1748" s="7">
        <v>49</v>
      </c>
      <c r="J1748" s="7">
        <v>4673.16</v>
      </c>
    </row>
    <row r="1749" spans="1:10">
      <c r="A1749" t="s">
        <v>5110</v>
      </c>
      <c r="B1749" t="s">
        <v>5111</v>
      </c>
      <c r="C1749" t="s">
        <v>68</v>
      </c>
      <c r="D1749" t="s">
        <v>457</v>
      </c>
      <c r="E1749" t="s">
        <v>63</v>
      </c>
      <c r="F1749" t="s">
        <v>5112</v>
      </c>
      <c r="G1749" t="s">
        <v>182</v>
      </c>
      <c r="H1749" t="s">
        <v>5113</v>
      </c>
      <c r="I1749" s="7">
        <v>39</v>
      </c>
      <c r="J1749" s="7">
        <v>4458.99</v>
      </c>
    </row>
    <row r="1750" spans="1:10">
      <c r="A1750" t="s">
        <v>5114</v>
      </c>
      <c r="B1750" t="s">
        <v>5115</v>
      </c>
      <c r="C1750" t="s">
        <v>80</v>
      </c>
      <c r="D1750" t="s">
        <v>622</v>
      </c>
      <c r="E1750" t="s">
        <v>102</v>
      </c>
      <c r="F1750" t="s">
        <v>5116</v>
      </c>
      <c r="G1750" t="s">
        <v>166</v>
      </c>
      <c r="H1750" t="s">
        <v>5117</v>
      </c>
      <c r="I1750" s="7">
        <v>24</v>
      </c>
      <c r="J1750" s="7">
        <v>2229.1999999999998</v>
      </c>
    </row>
    <row r="1751" spans="1:10">
      <c r="A1751" t="s">
        <v>5118</v>
      </c>
      <c r="B1751" t="s">
        <v>5119</v>
      </c>
      <c r="C1751" t="s">
        <v>80</v>
      </c>
      <c r="D1751" t="s">
        <v>337</v>
      </c>
      <c r="E1751" t="s">
        <v>70</v>
      </c>
      <c r="F1751" s="1">
        <v>45000</v>
      </c>
      <c r="G1751" t="s">
        <v>411</v>
      </c>
      <c r="H1751">
        <v>22.7</v>
      </c>
      <c r="I1751" s="7">
        <v>29</v>
      </c>
      <c r="J1751" s="7">
        <v>3498.43</v>
      </c>
    </row>
    <row r="1752" spans="1:10">
      <c r="A1752" t="s">
        <v>5120</v>
      </c>
      <c r="B1752" t="s">
        <v>5121</v>
      </c>
      <c r="C1752" t="s">
        <v>80</v>
      </c>
      <c r="D1752" t="s">
        <v>76</v>
      </c>
      <c r="E1752" t="s">
        <v>63</v>
      </c>
      <c r="F1752" s="1">
        <v>45415</v>
      </c>
      <c r="G1752" t="s">
        <v>125</v>
      </c>
      <c r="H1752" t="s">
        <v>5122</v>
      </c>
      <c r="I1752" s="7">
        <v>41</v>
      </c>
      <c r="J1752" s="7">
        <v>1353.3</v>
      </c>
    </row>
    <row r="1753" spans="1:10">
      <c r="A1753" t="s">
        <v>5123</v>
      </c>
      <c r="B1753" t="s">
        <v>5124</v>
      </c>
      <c r="C1753" t="s">
        <v>80</v>
      </c>
      <c r="D1753" t="s">
        <v>877</v>
      </c>
      <c r="E1753" t="s">
        <v>70</v>
      </c>
      <c r="F1753" s="1">
        <v>45538</v>
      </c>
      <c r="G1753" t="s">
        <v>178</v>
      </c>
      <c r="H1753">
        <v>24</v>
      </c>
      <c r="I1753" s="7">
        <v>17</v>
      </c>
      <c r="J1753" s="7">
        <v>1780.29</v>
      </c>
    </row>
    <row r="1754" spans="1:10">
      <c r="A1754" t="s">
        <v>5125</v>
      </c>
      <c r="B1754" t="s">
        <v>5126</v>
      </c>
      <c r="C1754" t="s">
        <v>61</v>
      </c>
      <c r="D1754" t="s">
        <v>152</v>
      </c>
      <c r="E1754" t="s">
        <v>90</v>
      </c>
      <c r="F1754" s="1">
        <v>45276</v>
      </c>
      <c r="G1754" t="s">
        <v>71</v>
      </c>
      <c r="H1754">
        <v>42.4</v>
      </c>
      <c r="I1754" s="7">
        <v>8</v>
      </c>
      <c r="J1754" s="7">
        <v>3712.85</v>
      </c>
    </row>
    <row r="1755" spans="1:10">
      <c r="A1755" t="s">
        <v>5127</v>
      </c>
      <c r="B1755" t="s">
        <v>5128</v>
      </c>
      <c r="C1755" t="s">
        <v>61</v>
      </c>
      <c r="D1755" t="s">
        <v>342</v>
      </c>
      <c r="E1755" t="s">
        <v>70</v>
      </c>
      <c r="F1755" s="1">
        <v>45252</v>
      </c>
      <c r="G1755" t="s">
        <v>64</v>
      </c>
      <c r="H1755" t="s">
        <v>3421</v>
      </c>
      <c r="I1755" s="7">
        <v>33</v>
      </c>
      <c r="J1755" s="7">
        <v>3391.95</v>
      </c>
    </row>
    <row r="1756" spans="1:10">
      <c r="A1756" t="s">
        <v>5129</v>
      </c>
      <c r="B1756" t="s">
        <v>5130</v>
      </c>
      <c r="C1756" t="s">
        <v>61</v>
      </c>
      <c r="D1756" t="s">
        <v>254</v>
      </c>
      <c r="E1756" t="s">
        <v>63</v>
      </c>
      <c r="F1756" t="s">
        <v>91</v>
      </c>
      <c r="G1756" t="s">
        <v>308</v>
      </c>
      <c r="H1756">
        <v>3</v>
      </c>
      <c r="I1756" s="7">
        <v>14</v>
      </c>
      <c r="J1756" s="7">
        <v>4114.05</v>
      </c>
    </row>
    <row r="1757" spans="1:10">
      <c r="A1757" t="s">
        <v>5131</v>
      </c>
      <c r="B1757" t="s">
        <v>5132</v>
      </c>
      <c r="C1757" t="s">
        <v>122</v>
      </c>
      <c r="D1757" t="s">
        <v>877</v>
      </c>
      <c r="E1757" t="s">
        <v>90</v>
      </c>
      <c r="F1757" t="s">
        <v>5133</v>
      </c>
      <c r="G1757" t="s">
        <v>143</v>
      </c>
      <c r="H1757" t="s">
        <v>5134</v>
      </c>
      <c r="I1757" s="7">
        <v>4</v>
      </c>
      <c r="J1757" s="7">
        <v>2538.25</v>
      </c>
    </row>
    <row r="1758" spans="1:10">
      <c r="A1758" t="s">
        <v>5135</v>
      </c>
      <c r="B1758" t="s">
        <v>5136</v>
      </c>
      <c r="C1758" t="s">
        <v>80</v>
      </c>
      <c r="D1758" t="s">
        <v>761</v>
      </c>
      <c r="E1758" t="s">
        <v>90</v>
      </c>
      <c r="F1758" t="s">
        <v>5137</v>
      </c>
      <c r="G1758" t="s">
        <v>134</v>
      </c>
      <c r="H1758">
        <v>29</v>
      </c>
      <c r="I1758" s="7">
        <v>24</v>
      </c>
      <c r="J1758" s="7">
        <v>2303.5</v>
      </c>
    </row>
    <row r="1759" spans="1:10">
      <c r="A1759" t="s">
        <v>5138</v>
      </c>
      <c r="B1759" t="s">
        <v>5139</v>
      </c>
      <c r="C1759" t="s">
        <v>61</v>
      </c>
      <c r="D1759" t="s">
        <v>792</v>
      </c>
      <c r="E1759" t="s">
        <v>63</v>
      </c>
      <c r="F1759" s="1">
        <v>45337</v>
      </c>
      <c r="G1759" t="s">
        <v>119</v>
      </c>
      <c r="H1759" t="s">
        <v>209</v>
      </c>
      <c r="I1759" s="7">
        <v>25</v>
      </c>
      <c r="J1759" s="7">
        <v>3578.88</v>
      </c>
    </row>
    <row r="1760" spans="1:10">
      <c r="A1760" t="s">
        <v>5140</v>
      </c>
      <c r="B1760" t="s">
        <v>5141</v>
      </c>
      <c r="C1760" t="s">
        <v>75</v>
      </c>
      <c r="D1760" t="s">
        <v>123</v>
      </c>
      <c r="E1760" t="s">
        <v>70</v>
      </c>
      <c r="F1760" s="1">
        <v>45561</v>
      </c>
      <c r="G1760" t="s">
        <v>213</v>
      </c>
      <c r="H1760" t="s">
        <v>5142</v>
      </c>
      <c r="I1760" s="7">
        <v>47</v>
      </c>
      <c r="J1760" s="7">
        <v>3130.42</v>
      </c>
    </row>
    <row r="1761" spans="1:10">
      <c r="A1761" t="s">
        <v>5143</v>
      </c>
      <c r="B1761" t="s">
        <v>5144</v>
      </c>
      <c r="C1761" t="s">
        <v>61</v>
      </c>
      <c r="D1761" t="s">
        <v>85</v>
      </c>
      <c r="E1761" t="s">
        <v>102</v>
      </c>
      <c r="F1761" t="s">
        <v>5145</v>
      </c>
      <c r="G1761" t="s">
        <v>92</v>
      </c>
      <c r="H1761" t="s">
        <v>5146</v>
      </c>
      <c r="I1761" s="7">
        <v>5</v>
      </c>
      <c r="J1761" s="7">
        <v>3251.2</v>
      </c>
    </row>
    <row r="1762" spans="1:10">
      <c r="A1762" t="s">
        <v>5147</v>
      </c>
      <c r="B1762" t="s">
        <v>5148</v>
      </c>
      <c r="C1762" t="s">
        <v>61</v>
      </c>
      <c r="D1762" t="s">
        <v>133</v>
      </c>
      <c r="E1762" t="s">
        <v>70</v>
      </c>
      <c r="F1762" s="1">
        <v>45513</v>
      </c>
      <c r="G1762" t="s">
        <v>182</v>
      </c>
      <c r="H1762" t="s">
        <v>3028</v>
      </c>
      <c r="I1762" s="7">
        <v>50</v>
      </c>
      <c r="J1762" s="7">
        <v>1068.3699999999999</v>
      </c>
    </row>
    <row r="1763" spans="1:10">
      <c r="A1763" t="s">
        <v>5149</v>
      </c>
      <c r="B1763" t="s">
        <v>5150</v>
      </c>
      <c r="C1763" t="s">
        <v>80</v>
      </c>
      <c r="D1763" t="s">
        <v>473</v>
      </c>
      <c r="E1763" t="s">
        <v>102</v>
      </c>
      <c r="F1763" s="2">
        <v>45060</v>
      </c>
      <c r="G1763" t="s">
        <v>82</v>
      </c>
      <c r="H1763" t="s">
        <v>4276</v>
      </c>
      <c r="I1763" s="7">
        <v>37</v>
      </c>
      <c r="J1763" s="7">
        <v>2265.5100000000002</v>
      </c>
    </row>
    <row r="1764" spans="1:10">
      <c r="A1764" t="s">
        <v>5151</v>
      </c>
      <c r="B1764" t="s">
        <v>5152</v>
      </c>
      <c r="C1764" t="s">
        <v>68</v>
      </c>
      <c r="D1764" t="s">
        <v>524</v>
      </c>
      <c r="E1764" t="s">
        <v>70</v>
      </c>
      <c r="F1764" s="2">
        <v>45211</v>
      </c>
      <c r="G1764" t="s">
        <v>728</v>
      </c>
      <c r="H1764">
        <v>1</v>
      </c>
      <c r="I1764" s="7">
        <v>21</v>
      </c>
      <c r="J1764" s="7">
        <v>2461.11</v>
      </c>
    </row>
    <row r="1765" spans="1:10">
      <c r="A1765" t="s">
        <v>5153</v>
      </c>
      <c r="B1765" t="s">
        <v>5154</v>
      </c>
      <c r="C1765" t="s">
        <v>68</v>
      </c>
      <c r="D1765" t="s">
        <v>290</v>
      </c>
      <c r="E1765" t="s">
        <v>102</v>
      </c>
      <c r="F1765" s="1">
        <v>45163</v>
      </c>
      <c r="G1765" t="s">
        <v>314</v>
      </c>
      <c r="H1765" t="s">
        <v>4780</v>
      </c>
      <c r="I1765" s="7">
        <v>2</v>
      </c>
      <c r="J1765" s="7">
        <v>2970.09</v>
      </c>
    </row>
    <row r="1766" spans="1:10">
      <c r="A1766" t="s">
        <v>5155</v>
      </c>
      <c r="B1766" t="s">
        <v>5156</v>
      </c>
      <c r="C1766" t="s">
        <v>122</v>
      </c>
      <c r="D1766" t="s">
        <v>393</v>
      </c>
      <c r="E1766" t="s">
        <v>70</v>
      </c>
      <c r="F1766" t="s">
        <v>5157</v>
      </c>
      <c r="G1766" t="s">
        <v>182</v>
      </c>
      <c r="H1766" t="s">
        <v>4903</v>
      </c>
      <c r="I1766" s="7">
        <v>37</v>
      </c>
      <c r="J1766" s="7">
        <v>3697.06</v>
      </c>
    </row>
    <row r="1767" spans="1:10">
      <c r="A1767" t="s">
        <v>5158</v>
      </c>
      <c r="B1767" t="s">
        <v>5159</v>
      </c>
      <c r="C1767" t="s">
        <v>75</v>
      </c>
      <c r="D1767" t="s">
        <v>473</v>
      </c>
      <c r="E1767" t="s">
        <v>63</v>
      </c>
      <c r="F1767" s="1">
        <v>45347</v>
      </c>
      <c r="G1767" t="s">
        <v>166</v>
      </c>
      <c r="H1767" t="s">
        <v>1140</v>
      </c>
      <c r="I1767" s="7">
        <v>46</v>
      </c>
      <c r="J1767" s="7">
        <v>1412.58</v>
      </c>
    </row>
    <row r="1768" spans="1:10">
      <c r="A1768" t="s">
        <v>5160</v>
      </c>
      <c r="B1768" t="s">
        <v>5161</v>
      </c>
      <c r="C1768" t="s">
        <v>75</v>
      </c>
      <c r="D1768" t="s">
        <v>171</v>
      </c>
      <c r="E1768" t="s">
        <v>70</v>
      </c>
      <c r="F1768" s="1">
        <v>45197</v>
      </c>
      <c r="G1768" t="s">
        <v>213</v>
      </c>
      <c r="H1768">
        <v>3.7</v>
      </c>
      <c r="I1768" s="7">
        <v>13</v>
      </c>
      <c r="J1768" s="7">
        <v>3287.05</v>
      </c>
    </row>
    <row r="1769" spans="1:10">
      <c r="A1769" t="s">
        <v>5162</v>
      </c>
      <c r="B1769" t="s">
        <v>5163</v>
      </c>
      <c r="C1769" t="s">
        <v>61</v>
      </c>
      <c r="D1769" t="s">
        <v>698</v>
      </c>
      <c r="E1769" t="s">
        <v>90</v>
      </c>
      <c r="F1769" s="1">
        <v>45588</v>
      </c>
      <c r="G1769" t="s">
        <v>92</v>
      </c>
      <c r="H1769" t="s">
        <v>1554</v>
      </c>
      <c r="I1769" s="7">
        <v>6</v>
      </c>
      <c r="J1769" s="7">
        <v>1490.29</v>
      </c>
    </row>
    <row r="1770" spans="1:10">
      <c r="A1770" t="s">
        <v>5164</v>
      </c>
      <c r="B1770" t="s">
        <v>5165</v>
      </c>
      <c r="C1770" t="s">
        <v>68</v>
      </c>
      <c r="D1770" t="s">
        <v>290</v>
      </c>
      <c r="E1770" t="s">
        <v>70</v>
      </c>
      <c r="F1770" t="s">
        <v>5166</v>
      </c>
      <c r="G1770" t="s">
        <v>113</v>
      </c>
      <c r="H1770" t="s">
        <v>5167</v>
      </c>
      <c r="I1770" s="7">
        <v>41</v>
      </c>
      <c r="J1770" s="7">
        <v>1846.83</v>
      </c>
    </row>
    <row r="1771" spans="1:10">
      <c r="A1771" t="s">
        <v>5168</v>
      </c>
      <c r="B1771" t="s">
        <v>5169</v>
      </c>
      <c r="C1771" t="s">
        <v>80</v>
      </c>
      <c r="D1771" t="s">
        <v>263</v>
      </c>
      <c r="E1771" t="s">
        <v>70</v>
      </c>
      <c r="F1771" s="1">
        <v>45423</v>
      </c>
      <c r="G1771" t="s">
        <v>143</v>
      </c>
      <c r="H1771" t="s">
        <v>5170</v>
      </c>
      <c r="I1771" s="7">
        <v>28</v>
      </c>
      <c r="J1771" s="7">
        <v>2163.52</v>
      </c>
    </row>
    <row r="1772" spans="1:10">
      <c r="A1772" t="s">
        <v>5171</v>
      </c>
      <c r="B1772" t="s">
        <v>5172</v>
      </c>
      <c r="C1772" t="s">
        <v>122</v>
      </c>
      <c r="D1772" t="s">
        <v>560</v>
      </c>
      <c r="E1772" t="s">
        <v>102</v>
      </c>
      <c r="F1772" s="1">
        <v>45589</v>
      </c>
      <c r="G1772" t="s">
        <v>193</v>
      </c>
      <c r="H1772" t="s">
        <v>144</v>
      </c>
      <c r="I1772" s="7">
        <v>32</v>
      </c>
      <c r="J1772" s="7">
        <v>4418.51</v>
      </c>
    </row>
    <row r="1773" spans="1:10">
      <c r="A1773" t="s">
        <v>5173</v>
      </c>
      <c r="B1773" t="s">
        <v>5174</v>
      </c>
      <c r="C1773" t="s">
        <v>68</v>
      </c>
      <c r="D1773" t="s">
        <v>792</v>
      </c>
      <c r="E1773" t="s">
        <v>102</v>
      </c>
      <c r="F1773" t="s">
        <v>5175</v>
      </c>
      <c r="G1773" t="s">
        <v>436</v>
      </c>
      <c r="H1773" t="s">
        <v>1735</v>
      </c>
      <c r="I1773" s="7">
        <v>11</v>
      </c>
      <c r="J1773" s="7">
        <v>2725.18</v>
      </c>
    </row>
    <row r="1774" spans="1:10">
      <c r="A1774" t="s">
        <v>5176</v>
      </c>
      <c r="B1774" t="s">
        <v>5177</v>
      </c>
      <c r="C1774" t="s">
        <v>80</v>
      </c>
      <c r="D1774" t="s">
        <v>76</v>
      </c>
      <c r="E1774" t="s">
        <v>102</v>
      </c>
      <c r="F1774" t="s">
        <v>5178</v>
      </c>
      <c r="G1774" t="s">
        <v>143</v>
      </c>
      <c r="H1774" t="s">
        <v>5179</v>
      </c>
      <c r="I1774" s="7">
        <v>31</v>
      </c>
      <c r="J1774" s="7">
        <v>2936.84</v>
      </c>
    </row>
    <row r="1775" spans="1:10">
      <c r="A1775" t="s">
        <v>5180</v>
      </c>
      <c r="B1775" t="s">
        <v>5181</v>
      </c>
      <c r="C1775" t="s">
        <v>122</v>
      </c>
      <c r="D1775" t="s">
        <v>96</v>
      </c>
      <c r="E1775" t="s">
        <v>70</v>
      </c>
      <c r="F1775" t="s">
        <v>5182</v>
      </c>
      <c r="G1775" t="s">
        <v>103</v>
      </c>
      <c r="H1775">
        <v>60.4</v>
      </c>
      <c r="I1775" s="7">
        <v>29</v>
      </c>
      <c r="J1775" s="7">
        <v>2088.06</v>
      </c>
    </row>
    <row r="1776" spans="1:10">
      <c r="A1776" t="s">
        <v>5183</v>
      </c>
      <c r="B1776" t="s">
        <v>5184</v>
      </c>
      <c r="C1776" t="s">
        <v>61</v>
      </c>
      <c r="D1776" t="s">
        <v>133</v>
      </c>
      <c r="E1776" t="s">
        <v>63</v>
      </c>
      <c r="F1776" s="2">
        <v>45014</v>
      </c>
      <c r="G1776" t="s">
        <v>213</v>
      </c>
      <c r="H1776" t="s">
        <v>5185</v>
      </c>
      <c r="I1776" s="7" t="s">
        <v>2467</v>
      </c>
      <c r="J1776" s="7">
        <v>1883.29</v>
      </c>
    </row>
    <row r="1777" spans="1:10">
      <c r="A1777" t="s">
        <v>5186</v>
      </c>
      <c r="B1777" t="s">
        <v>5187</v>
      </c>
      <c r="C1777" t="s">
        <v>68</v>
      </c>
      <c r="D1777" t="s">
        <v>111</v>
      </c>
      <c r="E1777" t="s">
        <v>63</v>
      </c>
      <c r="F1777" s="1">
        <v>45080</v>
      </c>
      <c r="G1777" t="s">
        <v>259</v>
      </c>
      <c r="H1777">
        <v>54</v>
      </c>
      <c r="I1777" s="7">
        <v>31</v>
      </c>
      <c r="J1777" s="7">
        <v>4845.5</v>
      </c>
    </row>
    <row r="1778" spans="1:10">
      <c r="A1778" t="s">
        <v>5188</v>
      </c>
      <c r="B1778" t="s">
        <v>5189</v>
      </c>
      <c r="C1778" t="s">
        <v>68</v>
      </c>
      <c r="D1778" t="s">
        <v>1356</v>
      </c>
      <c r="E1778" t="s">
        <v>70</v>
      </c>
      <c r="F1778" t="s">
        <v>5190</v>
      </c>
      <c r="G1778" t="s">
        <v>187</v>
      </c>
      <c r="H1778" t="s">
        <v>521</v>
      </c>
      <c r="I1778" s="7">
        <v>34</v>
      </c>
      <c r="J1778" s="7">
        <v>2243.4</v>
      </c>
    </row>
    <row r="1779" spans="1:10">
      <c r="A1779" t="s">
        <v>5191</v>
      </c>
      <c r="B1779" t="s">
        <v>5192</v>
      </c>
      <c r="C1779" t="s">
        <v>75</v>
      </c>
      <c r="D1779" t="s">
        <v>96</v>
      </c>
      <c r="E1779" t="s">
        <v>102</v>
      </c>
      <c r="F1779" s="2">
        <v>45114</v>
      </c>
      <c r="G1779" t="s">
        <v>119</v>
      </c>
      <c r="H1779" t="s">
        <v>5193</v>
      </c>
      <c r="I1779" s="7">
        <v>29</v>
      </c>
      <c r="J1779" s="7">
        <v>2781.77</v>
      </c>
    </row>
    <row r="1780" spans="1:10">
      <c r="A1780" t="s">
        <v>5194</v>
      </c>
      <c r="B1780" t="s">
        <v>5195</v>
      </c>
      <c r="C1780" t="s">
        <v>61</v>
      </c>
      <c r="D1780" t="s">
        <v>374</v>
      </c>
      <c r="E1780" t="s">
        <v>102</v>
      </c>
      <c r="F1780" s="1">
        <v>45631</v>
      </c>
      <c r="G1780" t="s">
        <v>193</v>
      </c>
      <c r="H1780">
        <v>27.8</v>
      </c>
      <c r="I1780" s="7">
        <v>31</v>
      </c>
      <c r="J1780" s="7">
        <v>2571.9899999999998</v>
      </c>
    </row>
    <row r="1781" spans="1:10">
      <c r="A1781" t="s">
        <v>5196</v>
      </c>
      <c r="B1781" t="s">
        <v>5197</v>
      </c>
      <c r="C1781" t="s">
        <v>80</v>
      </c>
      <c r="D1781" t="s">
        <v>322</v>
      </c>
      <c r="E1781" t="s">
        <v>63</v>
      </c>
      <c r="F1781" t="s">
        <v>2009</v>
      </c>
      <c r="G1781" t="s">
        <v>161</v>
      </c>
      <c r="H1781" t="s">
        <v>5198</v>
      </c>
      <c r="I1781" s="7">
        <v>8</v>
      </c>
      <c r="J1781" s="7">
        <v>2515.14</v>
      </c>
    </row>
    <row r="1782" spans="1:10">
      <c r="A1782" t="s">
        <v>5199</v>
      </c>
      <c r="B1782" t="s">
        <v>5200</v>
      </c>
      <c r="C1782" t="s">
        <v>61</v>
      </c>
      <c r="D1782" t="s">
        <v>296</v>
      </c>
      <c r="E1782" t="s">
        <v>70</v>
      </c>
      <c r="F1782" t="s">
        <v>5201</v>
      </c>
      <c r="G1782" t="s">
        <v>125</v>
      </c>
      <c r="H1782">
        <v>25.5</v>
      </c>
      <c r="I1782" s="7">
        <v>6</v>
      </c>
      <c r="J1782" s="7">
        <v>2423.58</v>
      </c>
    </row>
    <row r="1783" spans="1:10">
      <c r="A1783" t="s">
        <v>5202</v>
      </c>
      <c r="B1783" t="s">
        <v>5203</v>
      </c>
      <c r="C1783" t="s">
        <v>75</v>
      </c>
      <c r="D1783" t="s">
        <v>101</v>
      </c>
      <c r="E1783" t="s">
        <v>70</v>
      </c>
      <c r="F1783" t="s">
        <v>1894</v>
      </c>
      <c r="G1783" t="s">
        <v>178</v>
      </c>
      <c r="H1783" t="s">
        <v>2687</v>
      </c>
      <c r="I1783" s="7">
        <v>19</v>
      </c>
      <c r="J1783" s="7">
        <v>3571.56</v>
      </c>
    </row>
    <row r="1784" spans="1:10">
      <c r="A1784" t="s">
        <v>5204</v>
      </c>
      <c r="B1784" t="s">
        <v>5205</v>
      </c>
      <c r="C1784" t="s">
        <v>122</v>
      </c>
      <c r="D1784" t="s">
        <v>62</v>
      </c>
      <c r="E1784" t="s">
        <v>102</v>
      </c>
      <c r="F1784" s="1">
        <v>45339</v>
      </c>
      <c r="G1784" t="s">
        <v>143</v>
      </c>
      <c r="H1784">
        <v>45</v>
      </c>
      <c r="I1784" s="7">
        <v>45</v>
      </c>
      <c r="J1784" s="7">
        <v>3592.82</v>
      </c>
    </row>
    <row r="1785" spans="1:10">
      <c r="A1785" t="s">
        <v>5206</v>
      </c>
      <c r="B1785" t="s">
        <v>5207</v>
      </c>
      <c r="C1785" t="s">
        <v>68</v>
      </c>
      <c r="D1785" t="s">
        <v>279</v>
      </c>
      <c r="E1785" t="s">
        <v>90</v>
      </c>
      <c r="F1785" s="1">
        <v>45625</v>
      </c>
      <c r="G1785" t="s">
        <v>161</v>
      </c>
      <c r="H1785" t="s">
        <v>5208</v>
      </c>
      <c r="I1785" s="7">
        <v>21</v>
      </c>
      <c r="J1785" s="7">
        <v>3265.69</v>
      </c>
    </row>
    <row r="1786" spans="1:10">
      <c r="A1786" t="s">
        <v>5209</v>
      </c>
      <c r="B1786" t="s">
        <v>5210</v>
      </c>
      <c r="C1786" t="s">
        <v>75</v>
      </c>
      <c r="D1786" t="s">
        <v>633</v>
      </c>
      <c r="E1786" t="s">
        <v>63</v>
      </c>
      <c r="F1786" s="1">
        <v>45390</v>
      </c>
      <c r="G1786" t="s">
        <v>119</v>
      </c>
      <c r="H1786">
        <v>52</v>
      </c>
      <c r="I1786" s="7">
        <v>32</v>
      </c>
      <c r="J1786" s="7">
        <v>4408.3999999999996</v>
      </c>
    </row>
    <row r="1787" spans="1:10">
      <c r="A1787" t="s">
        <v>5211</v>
      </c>
      <c r="B1787" t="s">
        <v>5212</v>
      </c>
      <c r="C1787" t="s">
        <v>61</v>
      </c>
      <c r="D1787" t="s">
        <v>142</v>
      </c>
      <c r="E1787" t="s">
        <v>90</v>
      </c>
      <c r="F1787" s="1">
        <v>45234</v>
      </c>
      <c r="G1787" t="s">
        <v>161</v>
      </c>
      <c r="H1787">
        <v>65</v>
      </c>
      <c r="I1787" s="7">
        <v>50</v>
      </c>
      <c r="J1787" s="7">
        <v>3776.83</v>
      </c>
    </row>
    <row r="1788" spans="1:10">
      <c r="A1788" t="s">
        <v>5213</v>
      </c>
      <c r="B1788" t="s">
        <v>5214</v>
      </c>
      <c r="C1788" t="s">
        <v>80</v>
      </c>
      <c r="D1788" t="s">
        <v>337</v>
      </c>
      <c r="E1788" t="s">
        <v>70</v>
      </c>
      <c r="F1788" s="1">
        <v>45073</v>
      </c>
      <c r="G1788" t="s">
        <v>113</v>
      </c>
      <c r="H1788" t="s">
        <v>5215</v>
      </c>
      <c r="I1788" s="7">
        <v>24</v>
      </c>
      <c r="J1788" s="7">
        <v>2518.16</v>
      </c>
    </row>
    <row r="1789" spans="1:10">
      <c r="A1789" t="s">
        <v>5216</v>
      </c>
      <c r="B1789" t="s">
        <v>5217</v>
      </c>
      <c r="C1789" t="s">
        <v>80</v>
      </c>
      <c r="D1789" t="s">
        <v>845</v>
      </c>
      <c r="E1789" t="s">
        <v>63</v>
      </c>
      <c r="F1789" t="s">
        <v>5218</v>
      </c>
      <c r="G1789" t="s">
        <v>213</v>
      </c>
      <c r="H1789">
        <v>55.5</v>
      </c>
      <c r="I1789" s="7">
        <v>46</v>
      </c>
      <c r="J1789" s="7">
        <v>4637.21</v>
      </c>
    </row>
    <row r="1790" spans="1:10">
      <c r="A1790" t="s">
        <v>5219</v>
      </c>
      <c r="B1790" t="s">
        <v>5220</v>
      </c>
      <c r="C1790" t="s">
        <v>61</v>
      </c>
      <c r="D1790" t="s">
        <v>129</v>
      </c>
      <c r="E1790" t="s">
        <v>102</v>
      </c>
      <c r="F1790" s="1">
        <v>45385</v>
      </c>
      <c r="G1790" t="s">
        <v>97</v>
      </c>
      <c r="H1790">
        <v>45</v>
      </c>
      <c r="I1790" s="7">
        <v>41</v>
      </c>
      <c r="J1790" s="7">
        <v>1767.52</v>
      </c>
    </row>
    <row r="1791" spans="1:10">
      <c r="A1791" t="s">
        <v>5221</v>
      </c>
      <c r="B1791" t="s">
        <v>5222</v>
      </c>
      <c r="C1791" t="s">
        <v>75</v>
      </c>
      <c r="D1791" t="s">
        <v>454</v>
      </c>
      <c r="E1791" t="s">
        <v>63</v>
      </c>
      <c r="F1791" t="s">
        <v>5223</v>
      </c>
      <c r="G1791" t="s">
        <v>250</v>
      </c>
      <c r="H1791" t="s">
        <v>251</v>
      </c>
      <c r="I1791" s="7">
        <v>50</v>
      </c>
      <c r="J1791" s="7">
        <v>2165.54</v>
      </c>
    </row>
    <row r="1792" spans="1:10">
      <c r="A1792" t="s">
        <v>5224</v>
      </c>
      <c r="B1792" t="s">
        <v>5225</v>
      </c>
      <c r="C1792" t="s">
        <v>61</v>
      </c>
      <c r="D1792" t="s">
        <v>81</v>
      </c>
      <c r="E1792" t="s">
        <v>70</v>
      </c>
      <c r="F1792" s="1">
        <v>45634</v>
      </c>
      <c r="G1792" t="s">
        <v>178</v>
      </c>
      <c r="H1792" t="s">
        <v>5226</v>
      </c>
      <c r="I1792" s="7">
        <v>23</v>
      </c>
      <c r="J1792" s="7">
        <v>1337.28</v>
      </c>
    </row>
    <row r="1793" spans="1:10">
      <c r="A1793" t="s">
        <v>5227</v>
      </c>
      <c r="B1793" t="s">
        <v>5228</v>
      </c>
      <c r="C1793" t="s">
        <v>75</v>
      </c>
      <c r="D1793" t="s">
        <v>845</v>
      </c>
      <c r="E1793" t="s">
        <v>102</v>
      </c>
      <c r="F1793" s="2">
        <v>45286</v>
      </c>
      <c r="G1793" t="s">
        <v>134</v>
      </c>
      <c r="H1793">
        <v>2.1</v>
      </c>
      <c r="I1793" s="7">
        <v>10</v>
      </c>
      <c r="J1793" s="7">
        <v>3483.27</v>
      </c>
    </row>
    <row r="1794" spans="1:10">
      <c r="A1794" t="s">
        <v>5229</v>
      </c>
      <c r="B1794" t="s">
        <v>5230</v>
      </c>
      <c r="C1794" t="s">
        <v>61</v>
      </c>
      <c r="D1794" t="s">
        <v>397</v>
      </c>
      <c r="E1794" t="s">
        <v>90</v>
      </c>
      <c r="F1794" s="1">
        <v>45264</v>
      </c>
      <c r="G1794" t="s">
        <v>77</v>
      </c>
      <c r="H1794">
        <v>68.400000000000006</v>
      </c>
      <c r="I1794" s="7">
        <v>6</v>
      </c>
      <c r="J1794" s="7">
        <v>4748.05</v>
      </c>
    </row>
    <row r="1795" spans="1:10">
      <c r="A1795" t="s">
        <v>5231</v>
      </c>
      <c r="B1795" t="s">
        <v>5232</v>
      </c>
      <c r="C1795" t="s">
        <v>68</v>
      </c>
      <c r="D1795" t="s">
        <v>322</v>
      </c>
      <c r="E1795" t="s">
        <v>102</v>
      </c>
      <c r="F1795" s="1">
        <v>45551</v>
      </c>
      <c r="G1795" t="s">
        <v>107</v>
      </c>
      <c r="H1795" t="s">
        <v>5233</v>
      </c>
      <c r="I1795" s="7">
        <v>32</v>
      </c>
      <c r="J1795" s="7">
        <v>3504.81</v>
      </c>
    </row>
    <row r="1796" spans="1:10">
      <c r="A1796" t="s">
        <v>5234</v>
      </c>
      <c r="B1796" t="s">
        <v>5235</v>
      </c>
      <c r="C1796" t="s">
        <v>75</v>
      </c>
      <c r="D1796" t="s">
        <v>303</v>
      </c>
      <c r="E1796" t="s">
        <v>102</v>
      </c>
      <c r="F1796" s="1">
        <v>45232</v>
      </c>
      <c r="G1796" t="s">
        <v>125</v>
      </c>
      <c r="H1796" t="s">
        <v>108</v>
      </c>
      <c r="I1796" s="7">
        <v>3</v>
      </c>
      <c r="J1796" s="7">
        <v>1811.02</v>
      </c>
    </row>
    <row r="1797" spans="1:10">
      <c r="A1797" t="s">
        <v>5236</v>
      </c>
      <c r="B1797" t="s">
        <v>5237</v>
      </c>
      <c r="C1797" t="s">
        <v>68</v>
      </c>
      <c r="D1797" t="s">
        <v>81</v>
      </c>
      <c r="E1797" t="s">
        <v>102</v>
      </c>
      <c r="F1797" s="1">
        <v>45397</v>
      </c>
      <c r="G1797" t="s">
        <v>119</v>
      </c>
      <c r="H1797">
        <v>37</v>
      </c>
      <c r="I1797" s="7">
        <v>35</v>
      </c>
      <c r="J1797" s="7">
        <v>2725.18</v>
      </c>
    </row>
    <row r="1798" spans="1:10">
      <c r="A1798" t="s">
        <v>5238</v>
      </c>
      <c r="B1798" t="s">
        <v>5239</v>
      </c>
      <c r="C1798" t="s">
        <v>61</v>
      </c>
      <c r="D1798" t="s">
        <v>268</v>
      </c>
      <c r="E1798" t="s">
        <v>63</v>
      </c>
      <c r="F1798" s="1">
        <v>45587</v>
      </c>
      <c r="G1798" t="s">
        <v>411</v>
      </c>
      <c r="H1798">
        <v>52.9</v>
      </c>
      <c r="I1798" s="7">
        <v>23</v>
      </c>
      <c r="J1798" s="7">
        <v>4819.63</v>
      </c>
    </row>
    <row r="1799" spans="1:10">
      <c r="A1799" t="s">
        <v>5240</v>
      </c>
      <c r="B1799" t="s">
        <v>5241</v>
      </c>
      <c r="C1799" t="s">
        <v>122</v>
      </c>
      <c r="D1799" t="s">
        <v>1876</v>
      </c>
      <c r="E1799" t="s">
        <v>90</v>
      </c>
      <c r="F1799" s="1">
        <v>45631</v>
      </c>
      <c r="G1799" t="s">
        <v>173</v>
      </c>
      <c r="H1799" t="s">
        <v>5242</v>
      </c>
      <c r="I1799" s="7">
        <v>36</v>
      </c>
      <c r="J1799" s="7">
        <v>3781.73</v>
      </c>
    </row>
    <row r="1800" spans="1:10">
      <c r="A1800" t="s">
        <v>5243</v>
      </c>
      <c r="B1800" t="s">
        <v>5244</v>
      </c>
      <c r="C1800" t="s">
        <v>68</v>
      </c>
      <c r="D1800" t="s">
        <v>698</v>
      </c>
      <c r="E1800" t="s">
        <v>70</v>
      </c>
      <c r="F1800" t="s">
        <v>5245</v>
      </c>
      <c r="G1800" t="s">
        <v>213</v>
      </c>
      <c r="H1800" t="s">
        <v>5246</v>
      </c>
      <c r="I1800" s="7">
        <v>40</v>
      </c>
      <c r="J1800" s="7">
        <v>3781.81</v>
      </c>
    </row>
    <row r="1801" spans="1:10">
      <c r="A1801" t="s">
        <v>5247</v>
      </c>
      <c r="B1801" t="s">
        <v>5248</v>
      </c>
      <c r="C1801" t="s">
        <v>61</v>
      </c>
      <c r="D1801" t="s">
        <v>147</v>
      </c>
      <c r="E1801" t="s">
        <v>70</v>
      </c>
      <c r="F1801" t="s">
        <v>5249</v>
      </c>
      <c r="G1801" t="s">
        <v>193</v>
      </c>
      <c r="H1801" t="s">
        <v>3308</v>
      </c>
      <c r="I1801" s="7">
        <v>48</v>
      </c>
      <c r="J1801" s="7">
        <v>4845.17</v>
      </c>
    </row>
    <row r="1802" spans="1:10">
      <c r="A1802" t="s">
        <v>5250</v>
      </c>
      <c r="B1802" t="s">
        <v>5251</v>
      </c>
      <c r="C1802" t="s">
        <v>68</v>
      </c>
      <c r="D1802" t="s">
        <v>311</v>
      </c>
      <c r="E1802" t="s">
        <v>70</v>
      </c>
      <c r="F1802" t="s">
        <v>5252</v>
      </c>
      <c r="G1802" t="s">
        <v>178</v>
      </c>
      <c r="H1802" t="s">
        <v>5253</v>
      </c>
      <c r="I1802" s="7">
        <v>16</v>
      </c>
      <c r="J1802" s="7">
        <v>3893.11</v>
      </c>
    </row>
    <row r="1803" spans="1:10">
      <c r="A1803" t="s">
        <v>5254</v>
      </c>
      <c r="B1803" t="s">
        <v>5255</v>
      </c>
      <c r="C1803" t="s">
        <v>75</v>
      </c>
      <c r="D1803" t="s">
        <v>1876</v>
      </c>
      <c r="E1803" t="s">
        <v>63</v>
      </c>
      <c r="F1803" s="1">
        <v>45277</v>
      </c>
      <c r="G1803" t="s">
        <v>460</v>
      </c>
      <c r="H1803" t="s">
        <v>1095</v>
      </c>
      <c r="I1803" s="7">
        <v>6</v>
      </c>
      <c r="J1803" s="7">
        <v>3439.94</v>
      </c>
    </row>
    <row r="1804" spans="1:10">
      <c r="A1804" t="s">
        <v>5256</v>
      </c>
      <c r="B1804" t="s">
        <v>5257</v>
      </c>
      <c r="C1804" t="s">
        <v>68</v>
      </c>
      <c r="D1804" t="s">
        <v>363</v>
      </c>
      <c r="E1804" t="s">
        <v>70</v>
      </c>
      <c r="F1804" s="1">
        <v>45411</v>
      </c>
      <c r="G1804" t="s">
        <v>166</v>
      </c>
      <c r="H1804" t="s">
        <v>2247</v>
      </c>
      <c r="I1804" s="7">
        <v>-5</v>
      </c>
      <c r="J1804" s="7">
        <v>1956.81</v>
      </c>
    </row>
    <row r="1805" spans="1:10">
      <c r="A1805" t="s">
        <v>5258</v>
      </c>
      <c r="B1805" t="s">
        <v>5259</v>
      </c>
      <c r="C1805" t="s">
        <v>61</v>
      </c>
      <c r="D1805" t="s">
        <v>171</v>
      </c>
      <c r="E1805" t="s">
        <v>70</v>
      </c>
      <c r="F1805" t="s">
        <v>5260</v>
      </c>
      <c r="G1805" t="s">
        <v>460</v>
      </c>
      <c r="H1805">
        <v>5</v>
      </c>
      <c r="I1805" s="7">
        <v>4</v>
      </c>
      <c r="J1805" s="7">
        <v>1936.36</v>
      </c>
    </row>
    <row r="1806" spans="1:10">
      <c r="A1806" t="s">
        <v>5261</v>
      </c>
      <c r="B1806" t="s">
        <v>5262</v>
      </c>
      <c r="C1806" t="s">
        <v>75</v>
      </c>
      <c r="D1806" t="s">
        <v>877</v>
      </c>
      <c r="E1806" t="s">
        <v>90</v>
      </c>
      <c r="F1806" s="2">
        <v>44967</v>
      </c>
      <c r="G1806" t="s">
        <v>187</v>
      </c>
      <c r="H1806" t="s">
        <v>822</v>
      </c>
      <c r="I1806" s="7">
        <v>24</v>
      </c>
      <c r="J1806" s="7">
        <v>4381.1400000000003</v>
      </c>
    </row>
    <row r="1807" spans="1:10">
      <c r="A1807" t="s">
        <v>5263</v>
      </c>
      <c r="B1807" t="s">
        <v>5264</v>
      </c>
      <c r="C1807" t="s">
        <v>68</v>
      </c>
      <c r="D1807" t="s">
        <v>792</v>
      </c>
      <c r="E1807" t="s">
        <v>90</v>
      </c>
      <c r="F1807" s="1">
        <v>44938</v>
      </c>
      <c r="G1807" t="s">
        <v>113</v>
      </c>
      <c r="H1807" t="s">
        <v>5265</v>
      </c>
      <c r="I1807" s="7" t="s">
        <v>232</v>
      </c>
      <c r="J1807" s="7">
        <v>2211.77</v>
      </c>
    </row>
    <row r="1808" spans="1:10">
      <c r="A1808" t="s">
        <v>5266</v>
      </c>
      <c r="B1808" t="s">
        <v>5267</v>
      </c>
      <c r="C1808" t="s">
        <v>75</v>
      </c>
      <c r="D1808" t="s">
        <v>397</v>
      </c>
      <c r="E1808" t="s">
        <v>102</v>
      </c>
      <c r="F1808" t="s">
        <v>3727</v>
      </c>
      <c r="G1808" t="s">
        <v>327</v>
      </c>
      <c r="H1808" t="s">
        <v>5268</v>
      </c>
      <c r="I1808" s="7">
        <v>2</v>
      </c>
      <c r="J1808" s="7">
        <v>1921.64</v>
      </c>
    </row>
    <row r="1809" spans="1:10">
      <c r="A1809" t="s">
        <v>5269</v>
      </c>
      <c r="B1809" t="s">
        <v>5270</v>
      </c>
      <c r="C1809" t="s">
        <v>122</v>
      </c>
      <c r="D1809" t="s">
        <v>538</v>
      </c>
      <c r="E1809" t="s">
        <v>63</v>
      </c>
      <c r="F1809" s="1">
        <v>45332</v>
      </c>
      <c r="G1809" t="s">
        <v>103</v>
      </c>
      <c r="H1809" t="s">
        <v>5271</v>
      </c>
      <c r="I1809" s="7">
        <v>22</v>
      </c>
      <c r="J1809" s="7">
        <v>3200.02</v>
      </c>
    </row>
    <row r="1810" spans="1:10">
      <c r="A1810" t="s">
        <v>5272</v>
      </c>
      <c r="B1810" t="s">
        <v>5273</v>
      </c>
      <c r="C1810" t="s">
        <v>75</v>
      </c>
      <c r="D1810" t="s">
        <v>698</v>
      </c>
      <c r="E1810" t="s">
        <v>90</v>
      </c>
      <c r="F1810" s="1">
        <v>45087</v>
      </c>
      <c r="G1810" t="s">
        <v>97</v>
      </c>
      <c r="H1810" t="s">
        <v>1678</v>
      </c>
      <c r="I1810" s="7">
        <v>15</v>
      </c>
      <c r="J1810" s="7">
        <v>3812.6</v>
      </c>
    </row>
    <row r="1811" spans="1:10">
      <c r="A1811" t="s">
        <v>5274</v>
      </c>
      <c r="B1811" t="s">
        <v>5275</v>
      </c>
      <c r="C1811" t="s">
        <v>122</v>
      </c>
      <c r="D1811" t="s">
        <v>101</v>
      </c>
      <c r="E1811" t="s">
        <v>63</v>
      </c>
      <c r="F1811" s="1">
        <v>45353</v>
      </c>
      <c r="G1811" t="s">
        <v>119</v>
      </c>
      <c r="H1811">
        <v>52</v>
      </c>
      <c r="I1811" s="7">
        <v>38</v>
      </c>
      <c r="J1811" s="7">
        <v>4869.16</v>
      </c>
    </row>
    <row r="1812" spans="1:10">
      <c r="A1812" t="s">
        <v>5276</v>
      </c>
      <c r="B1812" t="s">
        <v>5277</v>
      </c>
      <c r="C1812" t="s">
        <v>122</v>
      </c>
      <c r="D1812" t="s">
        <v>464</v>
      </c>
      <c r="E1812" t="s">
        <v>102</v>
      </c>
      <c r="F1812" s="1">
        <v>45515</v>
      </c>
      <c r="G1812" t="s">
        <v>97</v>
      </c>
      <c r="H1812" t="s">
        <v>5278</v>
      </c>
      <c r="I1812" s="7">
        <v>31</v>
      </c>
      <c r="J1812" s="7">
        <v>3999.46</v>
      </c>
    </row>
    <row r="1813" spans="1:10">
      <c r="A1813" t="s">
        <v>5279</v>
      </c>
      <c r="B1813" t="s">
        <v>5280</v>
      </c>
      <c r="C1813" t="s">
        <v>61</v>
      </c>
      <c r="D1813" t="s">
        <v>702</v>
      </c>
      <c r="E1813" t="s">
        <v>102</v>
      </c>
      <c r="F1813" t="s">
        <v>5281</v>
      </c>
      <c r="G1813" t="s">
        <v>153</v>
      </c>
      <c r="H1813">
        <v>17</v>
      </c>
      <c r="I1813" s="7">
        <v>12</v>
      </c>
      <c r="J1813" s="7">
        <v>1655.15</v>
      </c>
    </row>
    <row r="1814" spans="1:10">
      <c r="A1814" t="s">
        <v>5282</v>
      </c>
      <c r="B1814" t="s">
        <v>5283</v>
      </c>
      <c r="C1814" t="s">
        <v>122</v>
      </c>
      <c r="D1814" t="s">
        <v>111</v>
      </c>
      <c r="E1814" t="s">
        <v>90</v>
      </c>
      <c r="F1814" s="1">
        <v>45487</v>
      </c>
      <c r="G1814" t="s">
        <v>77</v>
      </c>
      <c r="H1814">
        <v>53</v>
      </c>
      <c r="I1814" s="7">
        <v>26</v>
      </c>
      <c r="J1814" s="7">
        <v>3626.16</v>
      </c>
    </row>
    <row r="1815" spans="1:10">
      <c r="A1815" t="s">
        <v>5284</v>
      </c>
      <c r="B1815" t="s">
        <v>5285</v>
      </c>
      <c r="C1815" t="s">
        <v>68</v>
      </c>
      <c r="D1815" t="s">
        <v>1035</v>
      </c>
      <c r="E1815" t="s">
        <v>102</v>
      </c>
      <c r="F1815" t="s">
        <v>5286</v>
      </c>
      <c r="G1815" t="s">
        <v>411</v>
      </c>
      <c r="H1815" t="s">
        <v>5287</v>
      </c>
      <c r="I1815" s="7">
        <v>11</v>
      </c>
      <c r="J1815" s="7">
        <v>3130.77</v>
      </c>
    </row>
    <row r="1816" spans="1:10">
      <c r="A1816" t="s">
        <v>5288</v>
      </c>
      <c r="B1816" t="s">
        <v>5289</v>
      </c>
      <c r="C1816" t="s">
        <v>80</v>
      </c>
      <c r="D1816" t="s">
        <v>1230</v>
      </c>
      <c r="E1816" t="s">
        <v>90</v>
      </c>
      <c r="F1816" s="1">
        <v>45001</v>
      </c>
      <c r="G1816" t="s">
        <v>77</v>
      </c>
      <c r="H1816">
        <v>19.2</v>
      </c>
      <c r="I1816" s="7">
        <v>26</v>
      </c>
      <c r="J1816" s="7">
        <v>1012.13</v>
      </c>
    </row>
    <row r="1817" spans="1:10">
      <c r="A1817" t="s">
        <v>5290</v>
      </c>
      <c r="B1817" t="s">
        <v>5291</v>
      </c>
      <c r="C1817" t="s">
        <v>122</v>
      </c>
      <c r="D1817" t="s">
        <v>662</v>
      </c>
      <c r="E1817" t="s">
        <v>70</v>
      </c>
      <c r="F1817" s="2">
        <v>45416</v>
      </c>
      <c r="G1817" t="s">
        <v>82</v>
      </c>
      <c r="H1817" t="s">
        <v>5292</v>
      </c>
      <c r="I1817" s="7">
        <v>38</v>
      </c>
      <c r="J1817" s="7">
        <v>3051.11</v>
      </c>
    </row>
    <row r="1818" spans="1:10">
      <c r="A1818" t="s">
        <v>5293</v>
      </c>
      <c r="B1818" t="s">
        <v>5294</v>
      </c>
      <c r="C1818" t="s">
        <v>68</v>
      </c>
      <c r="D1818" t="s">
        <v>311</v>
      </c>
      <c r="E1818" t="s">
        <v>70</v>
      </c>
      <c r="F1818" s="1">
        <v>45356</v>
      </c>
      <c r="G1818" t="s">
        <v>64</v>
      </c>
      <c r="H1818" t="s">
        <v>144</v>
      </c>
      <c r="I1818" s="7">
        <v>1</v>
      </c>
      <c r="J1818" s="7">
        <v>4057.58</v>
      </c>
    </row>
    <row r="1819" spans="1:10">
      <c r="A1819" t="s">
        <v>5295</v>
      </c>
      <c r="B1819" t="s">
        <v>5296</v>
      </c>
      <c r="C1819" t="s">
        <v>68</v>
      </c>
      <c r="D1819" t="s">
        <v>454</v>
      </c>
      <c r="E1819" t="s">
        <v>102</v>
      </c>
      <c r="F1819" s="1">
        <v>45639</v>
      </c>
      <c r="G1819" t="s">
        <v>259</v>
      </c>
      <c r="H1819" t="s">
        <v>637</v>
      </c>
      <c r="I1819" s="7">
        <v>41</v>
      </c>
      <c r="J1819" s="7">
        <v>2525.8000000000002</v>
      </c>
    </row>
    <row r="1820" spans="1:10">
      <c r="A1820" t="s">
        <v>5297</v>
      </c>
      <c r="B1820" t="s">
        <v>5298</v>
      </c>
      <c r="C1820" t="s">
        <v>61</v>
      </c>
      <c r="D1820" t="s">
        <v>806</v>
      </c>
      <c r="E1820" t="s">
        <v>63</v>
      </c>
      <c r="F1820" t="s">
        <v>5299</v>
      </c>
      <c r="G1820" t="s">
        <v>82</v>
      </c>
      <c r="H1820" t="s">
        <v>5300</v>
      </c>
      <c r="I1820" s="7">
        <v>39</v>
      </c>
      <c r="J1820" s="7">
        <v>3541.22</v>
      </c>
    </row>
    <row r="1821" spans="1:10">
      <c r="A1821" t="s">
        <v>5301</v>
      </c>
      <c r="B1821" t="s">
        <v>5302</v>
      </c>
      <c r="C1821" t="s">
        <v>80</v>
      </c>
      <c r="D1821" t="s">
        <v>106</v>
      </c>
      <c r="E1821" t="s">
        <v>90</v>
      </c>
      <c r="F1821" s="2">
        <v>44967</v>
      </c>
      <c r="G1821" t="s">
        <v>436</v>
      </c>
      <c r="H1821" t="s">
        <v>5303</v>
      </c>
      <c r="I1821" s="7">
        <v>2</v>
      </c>
      <c r="J1821" s="7">
        <v>3640.71</v>
      </c>
    </row>
    <row r="1822" spans="1:10">
      <c r="A1822" t="s">
        <v>5304</v>
      </c>
      <c r="B1822" t="s">
        <v>5305</v>
      </c>
      <c r="C1822" t="s">
        <v>68</v>
      </c>
      <c r="D1822" t="s">
        <v>1230</v>
      </c>
      <c r="E1822" t="s">
        <v>102</v>
      </c>
      <c r="F1822" s="1">
        <v>45469</v>
      </c>
      <c r="G1822" t="s">
        <v>460</v>
      </c>
      <c r="H1822">
        <v>70.099999999999994</v>
      </c>
      <c r="I1822" s="7">
        <v>16</v>
      </c>
      <c r="J1822" s="7">
        <v>4135.3</v>
      </c>
    </row>
    <row r="1823" spans="1:10">
      <c r="A1823" t="s">
        <v>5306</v>
      </c>
      <c r="B1823" t="s">
        <v>5307</v>
      </c>
      <c r="C1823" t="s">
        <v>68</v>
      </c>
      <c r="D1823" t="s">
        <v>585</v>
      </c>
      <c r="E1823" t="s">
        <v>90</v>
      </c>
      <c r="F1823" s="1">
        <v>45368</v>
      </c>
      <c r="G1823" t="s">
        <v>77</v>
      </c>
      <c r="H1823" t="s">
        <v>857</v>
      </c>
      <c r="I1823" s="7">
        <v>28</v>
      </c>
      <c r="J1823" s="7">
        <v>1404.72</v>
      </c>
    </row>
    <row r="1824" spans="1:10">
      <c r="A1824" t="s">
        <v>5308</v>
      </c>
      <c r="B1824" t="s">
        <v>5309</v>
      </c>
      <c r="C1824" t="s">
        <v>122</v>
      </c>
      <c r="D1824" t="s">
        <v>101</v>
      </c>
      <c r="E1824" t="s">
        <v>70</v>
      </c>
      <c r="F1824" s="1">
        <v>45113</v>
      </c>
      <c r="G1824" t="s">
        <v>82</v>
      </c>
      <c r="H1824" t="s">
        <v>5310</v>
      </c>
      <c r="I1824" s="7">
        <v>26</v>
      </c>
      <c r="J1824" s="7">
        <v>2762.84</v>
      </c>
    </row>
    <row r="1825" spans="1:10">
      <c r="A1825" t="s">
        <v>5311</v>
      </c>
      <c r="B1825" t="s">
        <v>5312</v>
      </c>
      <c r="C1825" t="s">
        <v>80</v>
      </c>
      <c r="D1825" t="s">
        <v>473</v>
      </c>
      <c r="E1825" t="s">
        <v>102</v>
      </c>
      <c r="F1825" s="2">
        <v>45494</v>
      </c>
      <c r="G1825" t="s">
        <v>182</v>
      </c>
      <c r="H1825" t="s">
        <v>4423</v>
      </c>
      <c r="I1825" s="7">
        <v>43</v>
      </c>
      <c r="J1825" s="7">
        <v>2945.41</v>
      </c>
    </row>
    <row r="1826" spans="1:10">
      <c r="A1826" t="s">
        <v>5313</v>
      </c>
      <c r="B1826" t="s">
        <v>5314</v>
      </c>
      <c r="C1826" t="s">
        <v>80</v>
      </c>
      <c r="D1826" t="s">
        <v>572</v>
      </c>
      <c r="E1826" t="s">
        <v>90</v>
      </c>
      <c r="F1826" t="s">
        <v>5315</v>
      </c>
      <c r="G1826" t="s">
        <v>119</v>
      </c>
      <c r="H1826" t="s">
        <v>2834</v>
      </c>
      <c r="I1826" s="7">
        <v>43</v>
      </c>
      <c r="J1826" s="7">
        <v>1940.06</v>
      </c>
    </row>
    <row r="1827" spans="1:10">
      <c r="A1827" t="s">
        <v>5316</v>
      </c>
      <c r="B1827" t="s">
        <v>5317</v>
      </c>
      <c r="C1827" t="s">
        <v>75</v>
      </c>
      <c r="D1827" t="s">
        <v>142</v>
      </c>
      <c r="E1827" t="s">
        <v>90</v>
      </c>
      <c r="F1827" s="1">
        <v>45217</v>
      </c>
      <c r="G1827" t="s">
        <v>193</v>
      </c>
      <c r="H1827" t="s">
        <v>5318</v>
      </c>
      <c r="I1827" s="7">
        <v>3</v>
      </c>
      <c r="J1827" s="7">
        <v>1043.8</v>
      </c>
    </row>
    <row r="1828" spans="1:10">
      <c r="A1828" t="s">
        <v>5319</v>
      </c>
      <c r="B1828" t="s">
        <v>5320</v>
      </c>
      <c r="C1828" t="s">
        <v>80</v>
      </c>
      <c r="D1828" t="s">
        <v>147</v>
      </c>
      <c r="E1828" t="s">
        <v>63</v>
      </c>
      <c r="F1828" t="s">
        <v>5321</v>
      </c>
      <c r="G1828" t="s">
        <v>259</v>
      </c>
      <c r="H1828">
        <v>32.1</v>
      </c>
      <c r="I1828" s="7" t="s">
        <v>232</v>
      </c>
      <c r="J1828" s="7">
        <v>4696.43</v>
      </c>
    </row>
    <row r="1829" spans="1:10">
      <c r="A1829" t="s">
        <v>5322</v>
      </c>
      <c r="B1829" t="s">
        <v>5323</v>
      </c>
      <c r="C1829" t="s">
        <v>122</v>
      </c>
      <c r="D1829" t="s">
        <v>469</v>
      </c>
      <c r="E1829" t="s">
        <v>90</v>
      </c>
      <c r="F1829" s="2">
        <v>45217</v>
      </c>
      <c r="G1829" t="s">
        <v>250</v>
      </c>
      <c r="H1829" t="s">
        <v>874</v>
      </c>
      <c r="I1829" s="7">
        <v>1</v>
      </c>
      <c r="J1829" s="7">
        <v>1730.74</v>
      </c>
    </row>
    <row r="1830" spans="1:10">
      <c r="A1830" t="s">
        <v>5324</v>
      </c>
      <c r="B1830" t="s">
        <v>5325</v>
      </c>
      <c r="C1830" t="s">
        <v>80</v>
      </c>
      <c r="D1830" t="s">
        <v>274</v>
      </c>
      <c r="E1830" t="s">
        <v>70</v>
      </c>
      <c r="F1830" s="1">
        <v>45061</v>
      </c>
      <c r="G1830" t="s">
        <v>125</v>
      </c>
      <c r="H1830" t="s">
        <v>5326</v>
      </c>
      <c r="I1830" s="7">
        <v>23</v>
      </c>
      <c r="J1830" s="7">
        <v>4481.32</v>
      </c>
    </row>
    <row r="1831" spans="1:10">
      <c r="A1831" t="s">
        <v>5327</v>
      </c>
      <c r="B1831" t="s">
        <v>5328</v>
      </c>
      <c r="C1831" t="s">
        <v>80</v>
      </c>
      <c r="D1831" t="s">
        <v>397</v>
      </c>
      <c r="E1831" t="s">
        <v>102</v>
      </c>
      <c r="F1831" s="1">
        <v>45477</v>
      </c>
      <c r="G1831" t="s">
        <v>728</v>
      </c>
      <c r="H1831" t="s">
        <v>857</v>
      </c>
      <c r="I1831" s="7">
        <v>22</v>
      </c>
      <c r="J1831" s="7">
        <v>1718.2</v>
      </c>
    </row>
    <row r="1832" spans="1:10">
      <c r="A1832" t="s">
        <v>5329</v>
      </c>
      <c r="B1832" t="s">
        <v>5330</v>
      </c>
      <c r="C1832" t="s">
        <v>61</v>
      </c>
      <c r="D1832" t="s">
        <v>585</v>
      </c>
      <c r="E1832" t="s">
        <v>102</v>
      </c>
      <c r="F1832" t="s">
        <v>5331</v>
      </c>
      <c r="G1832" t="s">
        <v>182</v>
      </c>
      <c r="H1832">
        <v>24.1</v>
      </c>
      <c r="I1832" s="7">
        <v>6</v>
      </c>
      <c r="J1832" s="7">
        <v>1768.61</v>
      </c>
    </row>
    <row r="1833" spans="1:10">
      <c r="A1833" t="s">
        <v>5332</v>
      </c>
      <c r="B1833" t="s">
        <v>5333</v>
      </c>
      <c r="C1833" t="s">
        <v>68</v>
      </c>
      <c r="D1833" t="s">
        <v>702</v>
      </c>
      <c r="E1833" t="s">
        <v>63</v>
      </c>
      <c r="F1833" s="1">
        <v>45418</v>
      </c>
      <c r="G1833" t="s">
        <v>119</v>
      </c>
      <c r="H1833" t="s">
        <v>5334</v>
      </c>
      <c r="I1833" s="7">
        <v>16</v>
      </c>
      <c r="J1833" s="7">
        <v>3187.94</v>
      </c>
    </row>
    <row r="1834" spans="1:10">
      <c r="A1834" t="s">
        <v>5335</v>
      </c>
      <c r="B1834" t="s">
        <v>5336</v>
      </c>
      <c r="C1834" t="s">
        <v>80</v>
      </c>
      <c r="D1834" t="s">
        <v>877</v>
      </c>
      <c r="E1834" t="s">
        <v>102</v>
      </c>
      <c r="F1834" t="s">
        <v>5337</v>
      </c>
      <c r="G1834" t="s">
        <v>187</v>
      </c>
      <c r="H1834" t="s">
        <v>5167</v>
      </c>
      <c r="I1834" s="7">
        <v>15</v>
      </c>
      <c r="J1834" s="7">
        <v>4229.6400000000003</v>
      </c>
    </row>
    <row r="1835" spans="1:10">
      <c r="A1835" t="s">
        <v>5338</v>
      </c>
      <c r="B1835" t="s">
        <v>5339</v>
      </c>
      <c r="C1835" t="s">
        <v>80</v>
      </c>
      <c r="D1835" t="s">
        <v>671</v>
      </c>
      <c r="E1835" t="s">
        <v>63</v>
      </c>
      <c r="F1835" t="s">
        <v>3793</v>
      </c>
      <c r="G1835" t="s">
        <v>187</v>
      </c>
      <c r="H1835" t="s">
        <v>4398</v>
      </c>
      <c r="I1835" s="7">
        <v>46</v>
      </c>
      <c r="J1835" s="7">
        <v>1511.4</v>
      </c>
    </row>
    <row r="1836" spans="1:10">
      <c r="A1836" t="s">
        <v>5340</v>
      </c>
      <c r="B1836" t="s">
        <v>5341</v>
      </c>
      <c r="C1836" t="s">
        <v>122</v>
      </c>
      <c r="D1836" t="s">
        <v>293</v>
      </c>
      <c r="E1836" t="s">
        <v>90</v>
      </c>
      <c r="F1836" s="2">
        <v>45056</v>
      </c>
      <c r="G1836" t="s">
        <v>173</v>
      </c>
      <c r="H1836" t="s">
        <v>72</v>
      </c>
      <c r="I1836" s="7">
        <v>16</v>
      </c>
      <c r="J1836" s="7">
        <v>1803.17</v>
      </c>
    </row>
    <row r="1837" spans="1:10">
      <c r="A1837" t="s">
        <v>5342</v>
      </c>
      <c r="B1837" t="s">
        <v>5343</v>
      </c>
      <c r="C1837" t="s">
        <v>122</v>
      </c>
      <c r="D1837" t="s">
        <v>698</v>
      </c>
      <c r="E1837" t="s">
        <v>102</v>
      </c>
      <c r="F1837" t="s">
        <v>5344</v>
      </c>
      <c r="G1837" t="s">
        <v>411</v>
      </c>
      <c r="H1837">
        <v>70.8</v>
      </c>
      <c r="I1837" s="7">
        <v>37</v>
      </c>
      <c r="J1837" s="7">
        <v>2949.56</v>
      </c>
    </row>
    <row r="1838" spans="1:10">
      <c r="A1838" t="s">
        <v>5345</v>
      </c>
      <c r="B1838" t="s">
        <v>5346</v>
      </c>
      <c r="C1838" t="s">
        <v>80</v>
      </c>
      <c r="D1838" t="s">
        <v>538</v>
      </c>
      <c r="E1838" t="s">
        <v>102</v>
      </c>
      <c r="F1838" s="1">
        <v>45365</v>
      </c>
      <c r="G1838" t="s">
        <v>182</v>
      </c>
      <c r="H1838" t="s">
        <v>5347</v>
      </c>
      <c r="I1838" s="7">
        <v>1</v>
      </c>
      <c r="J1838" s="7">
        <v>1207.46</v>
      </c>
    </row>
    <row r="1839" spans="1:10">
      <c r="A1839" t="s">
        <v>5348</v>
      </c>
      <c r="B1839" t="s">
        <v>5349</v>
      </c>
      <c r="C1839" t="s">
        <v>61</v>
      </c>
      <c r="D1839" t="s">
        <v>208</v>
      </c>
      <c r="E1839" t="s">
        <v>63</v>
      </c>
      <c r="F1839" s="2">
        <v>45157</v>
      </c>
      <c r="G1839" t="s">
        <v>259</v>
      </c>
      <c r="H1839" t="s">
        <v>5350</v>
      </c>
      <c r="I1839" s="7">
        <v>18</v>
      </c>
      <c r="J1839" s="7">
        <v>2917</v>
      </c>
    </row>
    <row r="1840" spans="1:10">
      <c r="A1840" t="s">
        <v>5351</v>
      </c>
      <c r="B1840" t="s">
        <v>5352</v>
      </c>
      <c r="C1840" t="s">
        <v>80</v>
      </c>
      <c r="D1840" t="s">
        <v>374</v>
      </c>
      <c r="E1840" t="s">
        <v>70</v>
      </c>
      <c r="F1840" t="s">
        <v>5353</v>
      </c>
      <c r="G1840" t="s">
        <v>173</v>
      </c>
      <c r="H1840" t="s">
        <v>739</v>
      </c>
      <c r="I1840" s="7">
        <v>29</v>
      </c>
      <c r="J1840" s="7">
        <v>2864.48</v>
      </c>
    </row>
    <row r="1841" spans="1:10">
      <c r="A1841" t="s">
        <v>5354</v>
      </c>
      <c r="B1841" t="s">
        <v>5355</v>
      </c>
      <c r="C1841" t="s">
        <v>68</v>
      </c>
      <c r="D1841" t="s">
        <v>556</v>
      </c>
      <c r="E1841" t="s">
        <v>90</v>
      </c>
      <c r="F1841" s="1">
        <v>45097</v>
      </c>
      <c r="G1841" t="s">
        <v>125</v>
      </c>
      <c r="H1841" t="s">
        <v>5356</v>
      </c>
      <c r="I1841" s="7">
        <v>39</v>
      </c>
      <c r="J1841" s="7">
        <v>2608.2399999999998</v>
      </c>
    </row>
    <row r="1842" spans="1:10">
      <c r="A1842" t="s">
        <v>5357</v>
      </c>
      <c r="B1842" t="s">
        <v>5358</v>
      </c>
      <c r="C1842" t="s">
        <v>61</v>
      </c>
      <c r="D1842" t="s">
        <v>560</v>
      </c>
      <c r="E1842" t="s">
        <v>63</v>
      </c>
      <c r="F1842" t="s">
        <v>5359</v>
      </c>
      <c r="G1842" t="s">
        <v>82</v>
      </c>
      <c r="H1842" t="s">
        <v>5360</v>
      </c>
      <c r="I1842" s="7">
        <v>31</v>
      </c>
      <c r="J1842" s="7">
        <v>1723.07</v>
      </c>
    </row>
    <row r="1843" spans="1:10">
      <c r="A1843" t="s">
        <v>5361</v>
      </c>
      <c r="B1843" t="s">
        <v>5362</v>
      </c>
      <c r="C1843" t="s">
        <v>68</v>
      </c>
      <c r="D1843" t="s">
        <v>85</v>
      </c>
      <c r="E1843" t="s">
        <v>63</v>
      </c>
      <c r="F1843" s="1">
        <v>45335</v>
      </c>
      <c r="G1843" t="s">
        <v>82</v>
      </c>
      <c r="H1843">
        <v>64.3</v>
      </c>
      <c r="I1843" s="7">
        <v>24</v>
      </c>
      <c r="J1843" s="7">
        <v>3896.2</v>
      </c>
    </row>
    <row r="1844" spans="1:10">
      <c r="A1844" t="s">
        <v>5363</v>
      </c>
      <c r="B1844" t="s">
        <v>5364</v>
      </c>
      <c r="C1844" t="s">
        <v>68</v>
      </c>
      <c r="D1844" t="s">
        <v>622</v>
      </c>
      <c r="E1844" t="s">
        <v>90</v>
      </c>
      <c r="F1844" t="s">
        <v>5365</v>
      </c>
      <c r="G1844" t="s">
        <v>728</v>
      </c>
      <c r="H1844">
        <v>25</v>
      </c>
      <c r="I1844" s="7">
        <v>34</v>
      </c>
      <c r="J1844" s="7">
        <v>1244.77</v>
      </c>
    </row>
    <row r="1845" spans="1:10">
      <c r="A1845" t="s">
        <v>5366</v>
      </c>
      <c r="B1845" t="s">
        <v>5367</v>
      </c>
      <c r="C1845" t="s">
        <v>80</v>
      </c>
      <c r="D1845" t="s">
        <v>397</v>
      </c>
      <c r="E1845" t="s">
        <v>90</v>
      </c>
      <c r="F1845" s="1">
        <v>45359</v>
      </c>
      <c r="G1845" t="s">
        <v>201</v>
      </c>
      <c r="H1845" t="s">
        <v>5368</v>
      </c>
      <c r="I1845" s="7" t="s">
        <v>232</v>
      </c>
      <c r="J1845" s="7">
        <v>1479.73</v>
      </c>
    </row>
    <row r="1846" spans="1:10">
      <c r="A1846" t="s">
        <v>5369</v>
      </c>
      <c r="B1846" t="s">
        <v>5370</v>
      </c>
      <c r="C1846" t="s">
        <v>80</v>
      </c>
      <c r="D1846" t="s">
        <v>633</v>
      </c>
      <c r="E1846" t="s">
        <v>63</v>
      </c>
      <c r="F1846" s="1">
        <v>44972</v>
      </c>
      <c r="G1846" t="s">
        <v>92</v>
      </c>
      <c r="H1846" t="s">
        <v>5371</v>
      </c>
      <c r="I1846" s="7">
        <v>28</v>
      </c>
      <c r="J1846" s="7">
        <v>3271.02</v>
      </c>
    </row>
    <row r="1847" spans="1:10">
      <c r="A1847" t="s">
        <v>5372</v>
      </c>
      <c r="B1847" t="s">
        <v>5373</v>
      </c>
      <c r="C1847" t="s">
        <v>68</v>
      </c>
      <c r="D1847" t="s">
        <v>318</v>
      </c>
      <c r="E1847" t="s">
        <v>102</v>
      </c>
      <c r="F1847" s="1">
        <v>44960</v>
      </c>
      <c r="G1847" t="s">
        <v>182</v>
      </c>
      <c r="H1847" t="s">
        <v>287</v>
      </c>
      <c r="I1847" s="7">
        <v>39</v>
      </c>
      <c r="J1847" s="7">
        <v>2294.37</v>
      </c>
    </row>
    <row r="1848" spans="1:10">
      <c r="A1848" t="s">
        <v>5374</v>
      </c>
      <c r="B1848" t="s">
        <v>5375</v>
      </c>
      <c r="C1848" t="s">
        <v>80</v>
      </c>
      <c r="D1848" t="s">
        <v>654</v>
      </c>
      <c r="E1848" t="s">
        <v>63</v>
      </c>
      <c r="F1848" t="s">
        <v>5376</v>
      </c>
      <c r="G1848" t="s">
        <v>236</v>
      </c>
      <c r="H1848">
        <v>45</v>
      </c>
      <c r="I1848" s="7">
        <v>7</v>
      </c>
      <c r="J1848" s="7">
        <v>3117.83</v>
      </c>
    </row>
    <row r="1849" spans="1:10">
      <c r="A1849" t="s">
        <v>5377</v>
      </c>
      <c r="B1849" t="s">
        <v>5378</v>
      </c>
      <c r="C1849" t="s">
        <v>80</v>
      </c>
      <c r="D1849" t="s">
        <v>538</v>
      </c>
      <c r="E1849" t="s">
        <v>70</v>
      </c>
      <c r="F1849" s="2">
        <v>45084</v>
      </c>
      <c r="G1849" t="s">
        <v>143</v>
      </c>
      <c r="H1849" t="s">
        <v>543</v>
      </c>
      <c r="I1849" s="7" t="s">
        <v>1383</v>
      </c>
      <c r="J1849" s="7">
        <v>4004.36</v>
      </c>
    </row>
    <row r="1850" spans="1:10">
      <c r="A1850" t="s">
        <v>5379</v>
      </c>
      <c r="B1850" t="s">
        <v>5380</v>
      </c>
      <c r="C1850" t="s">
        <v>75</v>
      </c>
      <c r="D1850" t="s">
        <v>133</v>
      </c>
      <c r="E1850" t="s">
        <v>63</v>
      </c>
      <c r="F1850" t="s">
        <v>172</v>
      </c>
      <c r="G1850" t="s">
        <v>411</v>
      </c>
      <c r="H1850" t="s">
        <v>5381</v>
      </c>
      <c r="I1850" s="7">
        <v>23</v>
      </c>
      <c r="J1850" s="7">
        <v>1575.44</v>
      </c>
    </row>
    <row r="1851" spans="1:10">
      <c r="A1851" t="s">
        <v>5382</v>
      </c>
      <c r="B1851" t="s">
        <v>5383</v>
      </c>
      <c r="C1851" t="s">
        <v>122</v>
      </c>
      <c r="D1851" t="s">
        <v>352</v>
      </c>
      <c r="E1851" t="s">
        <v>102</v>
      </c>
      <c r="F1851" t="s">
        <v>5384</v>
      </c>
      <c r="G1851" t="s">
        <v>125</v>
      </c>
      <c r="H1851" t="s">
        <v>5385</v>
      </c>
      <c r="I1851" s="7" t="s">
        <v>168</v>
      </c>
      <c r="J1851" s="7">
        <v>2750.13</v>
      </c>
    </row>
    <row r="1852" spans="1:10">
      <c r="A1852" t="s">
        <v>5386</v>
      </c>
      <c r="B1852" t="s">
        <v>5387</v>
      </c>
      <c r="C1852" t="s">
        <v>122</v>
      </c>
      <c r="D1852" t="s">
        <v>1214</v>
      </c>
      <c r="E1852" t="s">
        <v>70</v>
      </c>
      <c r="F1852" s="1">
        <v>45177</v>
      </c>
      <c r="G1852" t="s">
        <v>71</v>
      </c>
      <c r="H1852" t="s">
        <v>5388</v>
      </c>
      <c r="I1852" s="7">
        <v>16</v>
      </c>
      <c r="J1852" s="7">
        <v>1599.82</v>
      </c>
    </row>
    <row r="1853" spans="1:10">
      <c r="A1853" t="s">
        <v>5389</v>
      </c>
      <c r="B1853" t="s">
        <v>5390</v>
      </c>
      <c r="C1853" t="s">
        <v>68</v>
      </c>
      <c r="D1853" t="s">
        <v>538</v>
      </c>
      <c r="E1853" t="s">
        <v>63</v>
      </c>
      <c r="F1853" s="1">
        <v>45196</v>
      </c>
      <c r="G1853" t="s">
        <v>166</v>
      </c>
      <c r="H1853">
        <v>31.9</v>
      </c>
      <c r="I1853" s="7">
        <v>16</v>
      </c>
      <c r="J1853" s="7">
        <v>2369.1799999999998</v>
      </c>
    </row>
    <row r="1854" spans="1:10">
      <c r="A1854" t="s">
        <v>5391</v>
      </c>
      <c r="B1854" t="s">
        <v>5392</v>
      </c>
      <c r="C1854" t="s">
        <v>61</v>
      </c>
      <c r="D1854" t="s">
        <v>89</v>
      </c>
      <c r="E1854" t="s">
        <v>63</v>
      </c>
      <c r="F1854" t="s">
        <v>4812</v>
      </c>
      <c r="G1854" t="s">
        <v>259</v>
      </c>
      <c r="H1854" t="s">
        <v>5393</v>
      </c>
      <c r="I1854" s="7">
        <v>43</v>
      </c>
      <c r="J1854" s="7">
        <v>1006.27</v>
      </c>
    </row>
    <row r="1855" spans="1:10">
      <c r="A1855" t="s">
        <v>5394</v>
      </c>
      <c r="B1855" t="s">
        <v>5395</v>
      </c>
      <c r="C1855" t="s">
        <v>61</v>
      </c>
      <c r="D1855" t="s">
        <v>129</v>
      </c>
      <c r="E1855" t="s">
        <v>90</v>
      </c>
      <c r="F1855" t="s">
        <v>5396</v>
      </c>
      <c r="G1855" t="s">
        <v>327</v>
      </c>
      <c r="H1855" t="s">
        <v>5397</v>
      </c>
      <c r="I1855" s="7">
        <v>29</v>
      </c>
      <c r="J1855" s="7">
        <v>4888.47</v>
      </c>
    </row>
    <row r="1856" spans="1:10">
      <c r="A1856" t="s">
        <v>5398</v>
      </c>
      <c r="B1856" t="s">
        <v>5399</v>
      </c>
      <c r="C1856" t="s">
        <v>61</v>
      </c>
      <c r="D1856" t="s">
        <v>556</v>
      </c>
      <c r="E1856" t="s">
        <v>70</v>
      </c>
      <c r="F1856" s="2">
        <v>45404</v>
      </c>
      <c r="G1856" t="s">
        <v>64</v>
      </c>
      <c r="H1856" t="s">
        <v>1751</v>
      </c>
      <c r="I1856" s="7">
        <v>25</v>
      </c>
      <c r="J1856" s="7">
        <v>2207.5</v>
      </c>
    </row>
    <row r="1857" spans="1:10">
      <c r="A1857" t="s">
        <v>5400</v>
      </c>
      <c r="B1857" t="s">
        <v>5401</v>
      </c>
      <c r="C1857" t="s">
        <v>80</v>
      </c>
      <c r="D1857" t="s">
        <v>758</v>
      </c>
      <c r="E1857" t="s">
        <v>63</v>
      </c>
      <c r="F1857" s="1">
        <v>45359</v>
      </c>
      <c r="G1857" t="s">
        <v>71</v>
      </c>
      <c r="H1857">
        <v>53.2</v>
      </c>
      <c r="I1857" s="7">
        <v>25</v>
      </c>
      <c r="J1857" s="7">
        <v>2316.13</v>
      </c>
    </row>
    <row r="1858" spans="1:10">
      <c r="A1858" t="s">
        <v>5402</v>
      </c>
      <c r="B1858" t="s">
        <v>5403</v>
      </c>
      <c r="C1858" t="s">
        <v>80</v>
      </c>
      <c r="D1858" t="s">
        <v>208</v>
      </c>
      <c r="E1858" t="s">
        <v>102</v>
      </c>
      <c r="F1858" s="1">
        <v>45421</v>
      </c>
      <c r="G1858" t="s">
        <v>728</v>
      </c>
      <c r="H1858" t="s">
        <v>194</v>
      </c>
      <c r="I1858" s="7">
        <v>34</v>
      </c>
      <c r="J1858" s="7">
        <v>1422.09</v>
      </c>
    </row>
    <row r="1859" spans="1:10">
      <c r="A1859" t="s">
        <v>5404</v>
      </c>
      <c r="B1859" t="s">
        <v>5405</v>
      </c>
      <c r="C1859" t="s">
        <v>61</v>
      </c>
      <c r="D1859" t="s">
        <v>257</v>
      </c>
      <c r="E1859" t="s">
        <v>63</v>
      </c>
      <c r="F1859" t="s">
        <v>5406</v>
      </c>
      <c r="G1859" t="s">
        <v>134</v>
      </c>
      <c r="H1859" t="s">
        <v>5407</v>
      </c>
      <c r="I1859" s="7">
        <v>36</v>
      </c>
      <c r="J1859" s="7">
        <v>4280.8599999999997</v>
      </c>
    </row>
    <row r="1860" spans="1:10">
      <c r="A1860" t="s">
        <v>5408</v>
      </c>
      <c r="B1860" t="s">
        <v>5409</v>
      </c>
      <c r="C1860" t="s">
        <v>75</v>
      </c>
      <c r="D1860" t="s">
        <v>311</v>
      </c>
      <c r="E1860" t="s">
        <v>70</v>
      </c>
      <c r="F1860" t="s">
        <v>2748</v>
      </c>
      <c r="G1860" t="s">
        <v>134</v>
      </c>
      <c r="H1860" t="s">
        <v>108</v>
      </c>
      <c r="I1860" s="7">
        <v>2</v>
      </c>
      <c r="J1860" s="7">
        <v>3446.16</v>
      </c>
    </row>
    <row r="1861" spans="1:10">
      <c r="A1861" t="s">
        <v>5410</v>
      </c>
      <c r="B1861" t="s">
        <v>5411</v>
      </c>
      <c r="C1861" t="s">
        <v>122</v>
      </c>
      <c r="D1861" t="s">
        <v>268</v>
      </c>
      <c r="E1861" t="s">
        <v>63</v>
      </c>
      <c r="F1861" s="1">
        <v>45389</v>
      </c>
      <c r="G1861" t="s">
        <v>201</v>
      </c>
      <c r="H1861" t="s">
        <v>330</v>
      </c>
      <c r="I1861" s="7">
        <v>17</v>
      </c>
      <c r="J1861" s="7">
        <v>1616.71</v>
      </c>
    </row>
    <row r="1862" spans="1:10">
      <c r="A1862" t="s">
        <v>5412</v>
      </c>
      <c r="B1862" t="s">
        <v>5413</v>
      </c>
      <c r="C1862" t="s">
        <v>75</v>
      </c>
      <c r="D1862" t="s">
        <v>397</v>
      </c>
      <c r="E1862" t="s">
        <v>70</v>
      </c>
      <c r="F1862" t="s">
        <v>5414</v>
      </c>
      <c r="G1862" t="s">
        <v>92</v>
      </c>
      <c r="H1862">
        <v>12</v>
      </c>
      <c r="I1862" s="7">
        <v>47</v>
      </c>
      <c r="J1862" s="7">
        <v>2395.15</v>
      </c>
    </row>
    <row r="1863" spans="1:10">
      <c r="A1863" t="s">
        <v>5415</v>
      </c>
      <c r="B1863" t="s">
        <v>5416</v>
      </c>
      <c r="C1863" t="s">
        <v>80</v>
      </c>
      <c r="D1863" t="s">
        <v>592</v>
      </c>
      <c r="E1863" t="s">
        <v>102</v>
      </c>
      <c r="F1863" t="s">
        <v>2470</v>
      </c>
      <c r="G1863" t="s">
        <v>728</v>
      </c>
      <c r="H1863" t="s">
        <v>2106</v>
      </c>
      <c r="I1863" s="7">
        <v>38</v>
      </c>
      <c r="J1863" s="7">
        <v>3004.32</v>
      </c>
    </row>
    <row r="1864" spans="1:10">
      <c r="A1864" t="s">
        <v>5417</v>
      </c>
      <c r="B1864" t="s">
        <v>5418</v>
      </c>
      <c r="C1864" t="s">
        <v>80</v>
      </c>
      <c r="D1864" t="s">
        <v>698</v>
      </c>
      <c r="E1864" t="s">
        <v>90</v>
      </c>
      <c r="F1864" s="1">
        <v>45539</v>
      </c>
      <c r="G1864" t="s">
        <v>125</v>
      </c>
      <c r="H1864" t="s">
        <v>223</v>
      </c>
      <c r="I1864" s="7">
        <v>23</v>
      </c>
      <c r="J1864" s="7">
        <v>2870.12</v>
      </c>
    </row>
    <row r="1865" spans="1:10">
      <c r="A1865" t="s">
        <v>5419</v>
      </c>
      <c r="B1865" t="s">
        <v>5420</v>
      </c>
      <c r="C1865" t="s">
        <v>68</v>
      </c>
      <c r="D1865" t="s">
        <v>303</v>
      </c>
      <c r="E1865" t="s">
        <v>90</v>
      </c>
      <c r="F1865" s="1">
        <v>45166</v>
      </c>
      <c r="G1865" t="s">
        <v>125</v>
      </c>
      <c r="H1865" t="s">
        <v>5421</v>
      </c>
      <c r="I1865" s="7">
        <v>42</v>
      </c>
      <c r="J1865" s="7">
        <v>3117.43</v>
      </c>
    </row>
    <row r="1866" spans="1:10">
      <c r="A1866" t="s">
        <v>5422</v>
      </c>
      <c r="B1866" t="s">
        <v>5423</v>
      </c>
      <c r="C1866" t="s">
        <v>80</v>
      </c>
      <c r="D1866" t="s">
        <v>393</v>
      </c>
      <c r="E1866" t="s">
        <v>90</v>
      </c>
      <c r="F1866" t="s">
        <v>5424</v>
      </c>
      <c r="G1866" t="s">
        <v>236</v>
      </c>
      <c r="H1866">
        <v>6</v>
      </c>
      <c r="I1866" s="7">
        <v>30</v>
      </c>
      <c r="J1866" s="7">
        <v>2692.31</v>
      </c>
    </row>
    <row r="1867" spans="1:10">
      <c r="A1867" t="s">
        <v>5425</v>
      </c>
      <c r="B1867" t="s">
        <v>5426</v>
      </c>
      <c r="C1867" t="s">
        <v>80</v>
      </c>
      <c r="D1867" t="s">
        <v>352</v>
      </c>
      <c r="E1867" t="s">
        <v>63</v>
      </c>
      <c r="F1867" t="s">
        <v>3231</v>
      </c>
      <c r="G1867" t="s">
        <v>82</v>
      </c>
      <c r="H1867" t="s">
        <v>5427</v>
      </c>
      <c r="I1867" s="7">
        <v>41</v>
      </c>
      <c r="J1867" s="7">
        <v>2535.71</v>
      </c>
    </row>
    <row r="1868" spans="1:10">
      <c r="A1868" t="s">
        <v>5428</v>
      </c>
      <c r="B1868" t="s">
        <v>5429</v>
      </c>
      <c r="C1868" t="s">
        <v>80</v>
      </c>
      <c r="D1868" t="s">
        <v>454</v>
      </c>
      <c r="E1868" t="s">
        <v>90</v>
      </c>
      <c r="F1868" t="s">
        <v>5430</v>
      </c>
      <c r="G1868" t="s">
        <v>119</v>
      </c>
      <c r="H1868">
        <v>67</v>
      </c>
      <c r="I1868" s="7">
        <v>14</v>
      </c>
      <c r="J1868" s="7">
        <v>3091.61</v>
      </c>
    </row>
    <row r="1869" spans="1:10">
      <c r="A1869" t="s">
        <v>5431</v>
      </c>
      <c r="B1869" t="s">
        <v>5432</v>
      </c>
      <c r="C1869" t="s">
        <v>68</v>
      </c>
      <c r="D1869" t="s">
        <v>477</v>
      </c>
      <c r="E1869" t="s">
        <v>63</v>
      </c>
      <c r="F1869" s="1">
        <v>45505</v>
      </c>
      <c r="G1869" t="s">
        <v>187</v>
      </c>
      <c r="H1869">
        <v>45.6</v>
      </c>
      <c r="I1869" s="7" t="s">
        <v>232</v>
      </c>
      <c r="J1869" s="7">
        <v>1292.52</v>
      </c>
    </row>
    <row r="1870" spans="1:10">
      <c r="A1870" t="s">
        <v>5433</v>
      </c>
      <c r="B1870" t="s">
        <v>5434</v>
      </c>
      <c r="C1870" t="s">
        <v>75</v>
      </c>
      <c r="D1870" t="s">
        <v>415</v>
      </c>
      <c r="E1870" t="s">
        <v>63</v>
      </c>
      <c r="F1870" t="s">
        <v>5435</v>
      </c>
      <c r="G1870" t="s">
        <v>187</v>
      </c>
      <c r="H1870" t="s">
        <v>5436</v>
      </c>
      <c r="I1870" s="7">
        <v>26</v>
      </c>
      <c r="J1870" s="7">
        <v>1107.74</v>
      </c>
    </row>
    <row r="1871" spans="1:10">
      <c r="A1871" t="s">
        <v>5437</v>
      </c>
      <c r="B1871" t="s">
        <v>5438</v>
      </c>
      <c r="C1871" t="s">
        <v>61</v>
      </c>
      <c r="D1871" t="s">
        <v>85</v>
      </c>
      <c r="E1871" t="s">
        <v>70</v>
      </c>
      <c r="F1871" s="1">
        <v>45336</v>
      </c>
      <c r="G1871" t="s">
        <v>64</v>
      </c>
      <c r="H1871" t="s">
        <v>589</v>
      </c>
      <c r="I1871" s="7" t="s">
        <v>3482</v>
      </c>
      <c r="J1871" s="7">
        <v>1100.17</v>
      </c>
    </row>
    <row r="1872" spans="1:10">
      <c r="A1872" t="s">
        <v>5439</v>
      </c>
      <c r="B1872" t="s">
        <v>5440</v>
      </c>
      <c r="C1872" t="s">
        <v>80</v>
      </c>
      <c r="D1872" t="s">
        <v>85</v>
      </c>
      <c r="E1872" t="s">
        <v>70</v>
      </c>
      <c r="F1872" t="s">
        <v>5441</v>
      </c>
      <c r="G1872" t="s">
        <v>103</v>
      </c>
      <c r="H1872" t="s">
        <v>5442</v>
      </c>
      <c r="I1872" s="7">
        <v>37</v>
      </c>
      <c r="J1872" s="7">
        <v>1303.99</v>
      </c>
    </row>
    <row r="1873" spans="1:10">
      <c r="A1873" t="s">
        <v>5443</v>
      </c>
      <c r="B1873" t="s">
        <v>5444</v>
      </c>
      <c r="C1873" t="s">
        <v>75</v>
      </c>
      <c r="D1873" t="s">
        <v>85</v>
      </c>
      <c r="E1873" t="s">
        <v>90</v>
      </c>
      <c r="F1873" s="2">
        <v>45284</v>
      </c>
      <c r="G1873" t="s">
        <v>161</v>
      </c>
      <c r="H1873" t="s">
        <v>5445</v>
      </c>
      <c r="I1873" s="7">
        <v>36</v>
      </c>
      <c r="J1873" s="7">
        <v>1795.83</v>
      </c>
    </row>
    <row r="1874" spans="1:10">
      <c r="A1874" t="s">
        <v>5446</v>
      </c>
      <c r="B1874" t="s">
        <v>5447</v>
      </c>
      <c r="C1874" t="s">
        <v>80</v>
      </c>
      <c r="D1874" t="s">
        <v>208</v>
      </c>
      <c r="E1874" t="s">
        <v>70</v>
      </c>
      <c r="F1874" t="s">
        <v>5448</v>
      </c>
      <c r="G1874" t="s">
        <v>182</v>
      </c>
      <c r="H1874">
        <v>59</v>
      </c>
      <c r="I1874" s="7">
        <v>1</v>
      </c>
      <c r="J1874" s="7">
        <v>2363.6</v>
      </c>
    </row>
    <row r="1875" spans="1:10">
      <c r="A1875" t="s">
        <v>5449</v>
      </c>
      <c r="B1875" t="s">
        <v>5450</v>
      </c>
      <c r="C1875" t="s">
        <v>61</v>
      </c>
      <c r="D1875" t="s">
        <v>556</v>
      </c>
      <c r="E1875" t="s">
        <v>70</v>
      </c>
      <c r="F1875" t="s">
        <v>5451</v>
      </c>
      <c r="G1875" t="s">
        <v>71</v>
      </c>
      <c r="H1875" t="s">
        <v>1181</v>
      </c>
      <c r="I1875" s="7">
        <v>8</v>
      </c>
      <c r="J1875" s="7">
        <v>2108.7199999999998</v>
      </c>
    </row>
    <row r="1876" spans="1:10">
      <c r="A1876" t="s">
        <v>5452</v>
      </c>
      <c r="B1876" t="s">
        <v>5453</v>
      </c>
      <c r="C1876" t="s">
        <v>122</v>
      </c>
      <c r="D1876" t="s">
        <v>363</v>
      </c>
      <c r="E1876" t="s">
        <v>70</v>
      </c>
      <c r="F1876" s="1">
        <v>45022</v>
      </c>
      <c r="G1876" t="s">
        <v>314</v>
      </c>
      <c r="H1876">
        <v>39.799999999999997</v>
      </c>
      <c r="I1876" s="7">
        <v>11</v>
      </c>
      <c r="J1876" s="7">
        <v>2814.1</v>
      </c>
    </row>
    <row r="1877" spans="1:10">
      <c r="A1877" t="s">
        <v>5454</v>
      </c>
      <c r="B1877" t="s">
        <v>5455</v>
      </c>
      <c r="C1877" t="s">
        <v>80</v>
      </c>
      <c r="D1877" t="s">
        <v>622</v>
      </c>
      <c r="E1877" t="s">
        <v>90</v>
      </c>
      <c r="F1877" t="s">
        <v>5456</v>
      </c>
      <c r="G1877" t="s">
        <v>153</v>
      </c>
      <c r="H1877" t="s">
        <v>72</v>
      </c>
      <c r="I1877" s="7">
        <v>2</v>
      </c>
      <c r="J1877" s="7">
        <v>4672.63</v>
      </c>
    </row>
    <row r="1878" spans="1:10">
      <c r="A1878" t="s">
        <v>5457</v>
      </c>
      <c r="B1878" t="s">
        <v>5458</v>
      </c>
      <c r="C1878" t="s">
        <v>122</v>
      </c>
      <c r="D1878" t="s">
        <v>1356</v>
      </c>
      <c r="E1878" t="s">
        <v>70</v>
      </c>
      <c r="F1878" s="2">
        <v>45448</v>
      </c>
      <c r="G1878" t="s">
        <v>308</v>
      </c>
      <c r="H1878" t="s">
        <v>5459</v>
      </c>
      <c r="I1878" s="7">
        <v>30</v>
      </c>
      <c r="J1878" s="7">
        <v>1636.84</v>
      </c>
    </row>
    <row r="1879" spans="1:10">
      <c r="A1879" t="s">
        <v>5460</v>
      </c>
      <c r="B1879" t="s">
        <v>5461</v>
      </c>
      <c r="C1879" t="s">
        <v>75</v>
      </c>
      <c r="D1879" t="s">
        <v>293</v>
      </c>
      <c r="E1879" t="s">
        <v>70</v>
      </c>
      <c r="F1879" t="s">
        <v>5462</v>
      </c>
      <c r="G1879" t="s">
        <v>187</v>
      </c>
      <c r="H1879" t="s">
        <v>144</v>
      </c>
      <c r="I1879" s="7">
        <v>4</v>
      </c>
      <c r="J1879" s="7">
        <v>1166.8599999999999</v>
      </c>
    </row>
    <row r="1880" spans="1:10">
      <c r="A1880" t="s">
        <v>5463</v>
      </c>
      <c r="B1880" t="s">
        <v>5464</v>
      </c>
      <c r="C1880" t="s">
        <v>75</v>
      </c>
      <c r="D1880" t="s">
        <v>454</v>
      </c>
      <c r="E1880" t="s">
        <v>102</v>
      </c>
      <c r="F1880" t="s">
        <v>5465</v>
      </c>
      <c r="G1880" t="s">
        <v>92</v>
      </c>
      <c r="H1880" t="s">
        <v>5466</v>
      </c>
      <c r="I1880" s="7">
        <v>37</v>
      </c>
      <c r="J1880" s="7">
        <v>4292.46</v>
      </c>
    </row>
    <row r="1881" spans="1:10">
      <c r="A1881" t="s">
        <v>5467</v>
      </c>
      <c r="B1881" t="s">
        <v>5468</v>
      </c>
      <c r="C1881" t="s">
        <v>75</v>
      </c>
      <c r="D1881" t="s">
        <v>222</v>
      </c>
      <c r="E1881" t="s">
        <v>70</v>
      </c>
      <c r="F1881" s="2">
        <v>45549</v>
      </c>
      <c r="G1881" t="s">
        <v>107</v>
      </c>
      <c r="H1881" t="s">
        <v>5469</v>
      </c>
      <c r="I1881" s="7">
        <v>19</v>
      </c>
      <c r="J1881" s="7">
        <v>2681.52</v>
      </c>
    </row>
    <row r="1882" spans="1:10">
      <c r="A1882" t="s">
        <v>5470</v>
      </c>
      <c r="B1882" t="s">
        <v>5471</v>
      </c>
      <c r="C1882" t="s">
        <v>61</v>
      </c>
      <c r="D1882" t="s">
        <v>592</v>
      </c>
      <c r="E1882" t="s">
        <v>90</v>
      </c>
      <c r="F1882" s="1">
        <v>45180</v>
      </c>
      <c r="G1882" t="s">
        <v>103</v>
      </c>
      <c r="H1882">
        <v>18.3</v>
      </c>
      <c r="I1882" s="7">
        <v>45</v>
      </c>
      <c r="J1882" s="7">
        <v>4504.74</v>
      </c>
    </row>
    <row r="1883" spans="1:10">
      <c r="A1883" t="s">
        <v>5472</v>
      </c>
      <c r="B1883" t="s">
        <v>5473</v>
      </c>
      <c r="C1883" t="s">
        <v>80</v>
      </c>
      <c r="D1883" t="s">
        <v>257</v>
      </c>
      <c r="E1883" t="s">
        <v>63</v>
      </c>
      <c r="F1883" s="1">
        <v>45011</v>
      </c>
      <c r="G1883" t="s">
        <v>113</v>
      </c>
      <c r="H1883" t="s">
        <v>5474</v>
      </c>
      <c r="I1883" s="7">
        <v>31</v>
      </c>
      <c r="J1883" s="7">
        <v>2445.52</v>
      </c>
    </row>
    <row r="1884" spans="1:10">
      <c r="A1884" t="s">
        <v>5475</v>
      </c>
      <c r="B1884" t="s">
        <v>5476</v>
      </c>
      <c r="C1884" t="s">
        <v>122</v>
      </c>
      <c r="D1884" t="s">
        <v>374</v>
      </c>
      <c r="E1884" t="s">
        <v>63</v>
      </c>
      <c r="F1884" t="s">
        <v>5477</v>
      </c>
      <c r="G1884" t="s">
        <v>178</v>
      </c>
      <c r="H1884">
        <v>21</v>
      </c>
      <c r="I1884" s="7">
        <v>20</v>
      </c>
      <c r="J1884" s="7">
        <v>1562.05</v>
      </c>
    </row>
    <row r="1885" spans="1:10">
      <c r="A1885" t="s">
        <v>5478</v>
      </c>
      <c r="B1885" t="s">
        <v>5479</v>
      </c>
      <c r="C1885" t="s">
        <v>75</v>
      </c>
      <c r="D1885" t="s">
        <v>222</v>
      </c>
      <c r="E1885" t="s">
        <v>90</v>
      </c>
      <c r="F1885" t="s">
        <v>3196</v>
      </c>
      <c r="G1885" t="s">
        <v>92</v>
      </c>
      <c r="H1885">
        <v>22</v>
      </c>
      <c r="I1885" s="7">
        <v>39</v>
      </c>
      <c r="J1885" s="7">
        <v>4116.96</v>
      </c>
    </row>
    <row r="1886" spans="1:10">
      <c r="A1886" t="s">
        <v>5480</v>
      </c>
      <c r="B1886" t="s">
        <v>5481</v>
      </c>
      <c r="C1886" t="s">
        <v>80</v>
      </c>
      <c r="D1886" t="s">
        <v>111</v>
      </c>
      <c r="E1886" t="s">
        <v>90</v>
      </c>
      <c r="F1886" t="s">
        <v>5482</v>
      </c>
      <c r="G1886" t="s">
        <v>182</v>
      </c>
      <c r="H1886" t="s">
        <v>5483</v>
      </c>
      <c r="I1886" s="7">
        <v>48</v>
      </c>
      <c r="J1886" s="7">
        <v>3027.97</v>
      </c>
    </row>
    <row r="1887" spans="1:10">
      <c r="A1887" t="s">
        <v>5484</v>
      </c>
      <c r="B1887" t="s">
        <v>5485</v>
      </c>
      <c r="C1887" t="s">
        <v>68</v>
      </c>
      <c r="D1887" t="s">
        <v>556</v>
      </c>
      <c r="E1887" t="s">
        <v>102</v>
      </c>
      <c r="F1887" s="1">
        <v>45299</v>
      </c>
      <c r="G1887" t="s">
        <v>143</v>
      </c>
      <c r="H1887" t="s">
        <v>223</v>
      </c>
      <c r="I1887" s="7" t="s">
        <v>232</v>
      </c>
      <c r="J1887" s="7">
        <v>2922.88</v>
      </c>
    </row>
    <row r="1888" spans="1:10">
      <c r="A1888" t="s">
        <v>5486</v>
      </c>
      <c r="B1888" t="s">
        <v>5487</v>
      </c>
      <c r="C1888" t="s">
        <v>68</v>
      </c>
      <c r="D1888" t="s">
        <v>222</v>
      </c>
      <c r="E1888" t="s">
        <v>63</v>
      </c>
      <c r="F1888" s="1">
        <v>45572</v>
      </c>
      <c r="G1888" t="s">
        <v>119</v>
      </c>
      <c r="H1888" t="s">
        <v>1128</v>
      </c>
      <c r="I1888" s="7">
        <v>13</v>
      </c>
      <c r="J1888" s="7">
        <v>2186.41</v>
      </c>
    </row>
    <row r="1889" spans="1:10">
      <c r="A1889" t="s">
        <v>5488</v>
      </c>
      <c r="B1889" t="s">
        <v>5489</v>
      </c>
      <c r="C1889" t="s">
        <v>122</v>
      </c>
      <c r="D1889" t="s">
        <v>111</v>
      </c>
      <c r="E1889" t="s">
        <v>102</v>
      </c>
      <c r="F1889" t="s">
        <v>5490</v>
      </c>
      <c r="G1889" t="s">
        <v>134</v>
      </c>
      <c r="H1889" t="s">
        <v>5491</v>
      </c>
      <c r="I1889" s="7">
        <v>35</v>
      </c>
      <c r="J1889" s="7">
        <v>2867.66</v>
      </c>
    </row>
    <row r="1890" spans="1:10">
      <c r="A1890" t="s">
        <v>5492</v>
      </c>
      <c r="B1890" t="s">
        <v>5493</v>
      </c>
      <c r="C1890" t="s">
        <v>122</v>
      </c>
      <c r="D1890" t="s">
        <v>454</v>
      </c>
      <c r="E1890" t="s">
        <v>63</v>
      </c>
      <c r="F1890" s="2">
        <v>45156</v>
      </c>
      <c r="G1890" t="s">
        <v>125</v>
      </c>
      <c r="H1890">
        <v>8.4</v>
      </c>
      <c r="I1890" s="7">
        <v>7</v>
      </c>
      <c r="J1890" s="7">
        <v>1996.74</v>
      </c>
    </row>
    <row r="1891" spans="1:10">
      <c r="A1891" t="s">
        <v>5494</v>
      </c>
      <c r="B1891" t="s">
        <v>5495</v>
      </c>
      <c r="C1891" t="s">
        <v>75</v>
      </c>
      <c r="D1891" t="s">
        <v>585</v>
      </c>
      <c r="E1891" t="s">
        <v>70</v>
      </c>
      <c r="F1891" t="s">
        <v>5496</v>
      </c>
      <c r="G1891" t="s">
        <v>134</v>
      </c>
      <c r="H1891">
        <v>34</v>
      </c>
      <c r="I1891" s="7" t="s">
        <v>1275</v>
      </c>
      <c r="J1891" s="7">
        <v>2881.72</v>
      </c>
    </row>
    <row r="1892" spans="1:10">
      <c r="A1892" t="s">
        <v>5497</v>
      </c>
      <c r="B1892" t="s">
        <v>5498</v>
      </c>
      <c r="C1892" t="s">
        <v>75</v>
      </c>
      <c r="D1892" t="s">
        <v>473</v>
      </c>
      <c r="E1892" t="s">
        <v>102</v>
      </c>
      <c r="F1892" t="s">
        <v>5499</v>
      </c>
      <c r="G1892" t="s">
        <v>125</v>
      </c>
      <c r="H1892" t="s">
        <v>330</v>
      </c>
      <c r="I1892" s="7">
        <v>35</v>
      </c>
      <c r="J1892" s="7">
        <v>3702.18</v>
      </c>
    </row>
    <row r="1893" spans="1:10">
      <c r="A1893" t="s">
        <v>5500</v>
      </c>
      <c r="B1893" t="s">
        <v>5501</v>
      </c>
      <c r="C1893" t="s">
        <v>68</v>
      </c>
      <c r="D1893" t="s">
        <v>1725</v>
      </c>
      <c r="E1893" t="s">
        <v>90</v>
      </c>
      <c r="F1893" s="1">
        <v>45329</v>
      </c>
      <c r="G1893" t="s">
        <v>161</v>
      </c>
      <c r="H1893" t="s">
        <v>5502</v>
      </c>
      <c r="I1893" s="7">
        <v>12</v>
      </c>
      <c r="J1893" s="7">
        <v>2526.4899999999998</v>
      </c>
    </row>
    <row r="1894" spans="1:10">
      <c r="A1894" t="s">
        <v>5503</v>
      </c>
      <c r="B1894" t="s">
        <v>5504</v>
      </c>
      <c r="C1894" t="s">
        <v>122</v>
      </c>
      <c r="D1894" t="s">
        <v>671</v>
      </c>
      <c r="E1894" t="s">
        <v>70</v>
      </c>
      <c r="F1894" s="1">
        <v>44960</v>
      </c>
      <c r="G1894" t="s">
        <v>460</v>
      </c>
      <c r="H1894" t="s">
        <v>5505</v>
      </c>
      <c r="I1894" s="7" t="s">
        <v>525</v>
      </c>
      <c r="J1894" s="7">
        <v>1247.57</v>
      </c>
    </row>
    <row r="1895" spans="1:10">
      <c r="A1895" t="s">
        <v>5506</v>
      </c>
      <c r="B1895" t="s">
        <v>5507</v>
      </c>
      <c r="C1895" t="s">
        <v>61</v>
      </c>
      <c r="D1895" t="s">
        <v>1035</v>
      </c>
      <c r="E1895" t="s">
        <v>102</v>
      </c>
      <c r="F1895" s="1">
        <v>45093</v>
      </c>
      <c r="G1895" t="s">
        <v>103</v>
      </c>
      <c r="H1895" t="s">
        <v>3636</v>
      </c>
      <c r="I1895" s="7" t="s">
        <v>565</v>
      </c>
      <c r="J1895" s="7">
        <v>1005.76</v>
      </c>
    </row>
    <row r="1896" spans="1:10">
      <c r="A1896" t="s">
        <v>5508</v>
      </c>
      <c r="B1896" t="s">
        <v>5509</v>
      </c>
      <c r="C1896" t="s">
        <v>75</v>
      </c>
      <c r="D1896" t="s">
        <v>680</v>
      </c>
      <c r="E1896" t="s">
        <v>102</v>
      </c>
      <c r="F1896" s="1">
        <v>44962</v>
      </c>
      <c r="G1896" t="s">
        <v>728</v>
      </c>
      <c r="H1896">
        <v>2</v>
      </c>
      <c r="I1896" s="7">
        <v>17</v>
      </c>
      <c r="J1896" s="7">
        <v>3836.09</v>
      </c>
    </row>
    <row r="1897" spans="1:10">
      <c r="A1897" t="s">
        <v>5510</v>
      </c>
      <c r="B1897" t="s">
        <v>5511</v>
      </c>
      <c r="C1897" t="s">
        <v>68</v>
      </c>
      <c r="D1897" t="s">
        <v>129</v>
      </c>
      <c r="E1897" t="s">
        <v>70</v>
      </c>
      <c r="F1897" t="s">
        <v>1166</v>
      </c>
      <c r="G1897" t="s">
        <v>213</v>
      </c>
      <c r="H1897" t="s">
        <v>5512</v>
      </c>
      <c r="I1897" s="7">
        <v>4</v>
      </c>
      <c r="J1897" s="7">
        <v>2928.24</v>
      </c>
    </row>
    <row r="1898" spans="1:10">
      <c r="A1898" t="s">
        <v>5513</v>
      </c>
      <c r="B1898" t="s">
        <v>5514</v>
      </c>
      <c r="C1898" t="s">
        <v>75</v>
      </c>
      <c r="D1898" t="s">
        <v>871</v>
      </c>
      <c r="E1898" t="s">
        <v>102</v>
      </c>
      <c r="F1898" t="s">
        <v>4519</v>
      </c>
      <c r="G1898" t="s">
        <v>97</v>
      </c>
      <c r="H1898" t="s">
        <v>5515</v>
      </c>
      <c r="I1898" s="7">
        <v>15</v>
      </c>
      <c r="J1898" s="7">
        <v>3302.94</v>
      </c>
    </row>
    <row r="1899" spans="1:10">
      <c r="A1899" t="s">
        <v>5516</v>
      </c>
      <c r="B1899" t="s">
        <v>5517</v>
      </c>
      <c r="C1899" t="s">
        <v>80</v>
      </c>
      <c r="D1899" t="s">
        <v>363</v>
      </c>
      <c r="E1899" t="s">
        <v>70</v>
      </c>
      <c r="F1899" t="s">
        <v>5518</v>
      </c>
      <c r="G1899" t="s">
        <v>119</v>
      </c>
      <c r="H1899">
        <v>54</v>
      </c>
      <c r="I1899" s="7">
        <v>50</v>
      </c>
      <c r="J1899" s="7">
        <v>3785.74</v>
      </c>
    </row>
    <row r="1900" spans="1:10">
      <c r="A1900" t="s">
        <v>5519</v>
      </c>
      <c r="B1900" t="s">
        <v>5520</v>
      </c>
      <c r="C1900" t="s">
        <v>80</v>
      </c>
      <c r="D1900" t="s">
        <v>263</v>
      </c>
      <c r="E1900" t="s">
        <v>90</v>
      </c>
      <c r="F1900" t="s">
        <v>5521</v>
      </c>
      <c r="G1900" t="s">
        <v>143</v>
      </c>
      <c r="H1900" t="s">
        <v>637</v>
      </c>
      <c r="I1900" s="7">
        <v>10</v>
      </c>
      <c r="J1900" s="7">
        <v>4467.05</v>
      </c>
    </row>
    <row r="1901" spans="1:10">
      <c r="A1901" t="s">
        <v>5522</v>
      </c>
      <c r="B1901" t="s">
        <v>5523</v>
      </c>
      <c r="C1901" t="s">
        <v>61</v>
      </c>
      <c r="D1901" t="s">
        <v>595</v>
      </c>
      <c r="E1901" t="s">
        <v>70</v>
      </c>
      <c r="F1901" s="2">
        <v>45038</v>
      </c>
      <c r="G1901" t="s">
        <v>193</v>
      </c>
      <c r="H1901" t="s">
        <v>217</v>
      </c>
      <c r="I1901" s="7">
        <v>44</v>
      </c>
      <c r="J1901" s="7">
        <v>1265.46</v>
      </c>
    </row>
    <row r="1902" spans="1:10">
      <c r="A1902" t="s">
        <v>5524</v>
      </c>
      <c r="B1902" t="s">
        <v>5525</v>
      </c>
      <c r="C1902" t="s">
        <v>122</v>
      </c>
      <c r="D1902" t="s">
        <v>1035</v>
      </c>
      <c r="E1902" t="s">
        <v>90</v>
      </c>
      <c r="F1902" s="1">
        <v>45599</v>
      </c>
      <c r="G1902" t="s">
        <v>77</v>
      </c>
      <c r="H1902">
        <v>7</v>
      </c>
      <c r="I1902" s="7">
        <v>22</v>
      </c>
      <c r="J1902" s="7">
        <v>4816.6499999999996</v>
      </c>
    </row>
    <row r="1903" spans="1:10">
      <c r="A1903" t="s">
        <v>5526</v>
      </c>
      <c r="B1903" t="s">
        <v>5527</v>
      </c>
      <c r="C1903" t="s">
        <v>61</v>
      </c>
      <c r="D1903" t="s">
        <v>671</v>
      </c>
      <c r="E1903" t="s">
        <v>90</v>
      </c>
      <c r="F1903" s="1">
        <v>45502</v>
      </c>
      <c r="G1903" t="s">
        <v>103</v>
      </c>
      <c r="H1903" t="s">
        <v>5528</v>
      </c>
      <c r="I1903" s="7">
        <v>3</v>
      </c>
      <c r="J1903" s="7">
        <v>2801.94</v>
      </c>
    </row>
    <row r="1904" spans="1:10">
      <c r="A1904" t="s">
        <v>5529</v>
      </c>
      <c r="B1904" t="s">
        <v>5530</v>
      </c>
      <c r="C1904" t="s">
        <v>122</v>
      </c>
      <c r="D1904" t="s">
        <v>415</v>
      </c>
      <c r="E1904" t="s">
        <v>70</v>
      </c>
      <c r="F1904" s="1">
        <v>45206</v>
      </c>
      <c r="G1904" t="s">
        <v>143</v>
      </c>
      <c r="H1904">
        <v>56</v>
      </c>
      <c r="I1904" s="7">
        <v>18</v>
      </c>
      <c r="J1904" s="7">
        <v>3519.33</v>
      </c>
    </row>
    <row r="1905" spans="1:10">
      <c r="A1905" t="s">
        <v>5531</v>
      </c>
      <c r="B1905" t="s">
        <v>5532</v>
      </c>
      <c r="C1905" t="s">
        <v>80</v>
      </c>
      <c r="D1905" t="s">
        <v>1035</v>
      </c>
      <c r="E1905" t="s">
        <v>90</v>
      </c>
      <c r="F1905" s="1">
        <v>45476</v>
      </c>
      <c r="G1905" t="s">
        <v>103</v>
      </c>
      <c r="H1905">
        <v>66.599999999999994</v>
      </c>
      <c r="I1905" s="7">
        <v>32</v>
      </c>
      <c r="J1905" s="7">
        <v>4924.08</v>
      </c>
    </row>
    <row r="1906" spans="1:10">
      <c r="A1906" t="s">
        <v>5533</v>
      </c>
      <c r="B1906" t="s">
        <v>5534</v>
      </c>
      <c r="C1906" t="s">
        <v>75</v>
      </c>
      <c r="D1906" t="s">
        <v>796</v>
      </c>
      <c r="E1906" t="s">
        <v>70</v>
      </c>
      <c r="F1906" t="s">
        <v>3408</v>
      </c>
      <c r="G1906" t="s">
        <v>153</v>
      </c>
      <c r="H1906" t="s">
        <v>5535</v>
      </c>
      <c r="I1906" s="7">
        <v>38</v>
      </c>
      <c r="J1906" s="7">
        <v>4406.09</v>
      </c>
    </row>
    <row r="1907" spans="1:10">
      <c r="A1907" t="s">
        <v>5536</v>
      </c>
      <c r="B1907" t="s">
        <v>5537</v>
      </c>
      <c r="C1907" t="s">
        <v>122</v>
      </c>
      <c r="D1907" t="s">
        <v>845</v>
      </c>
      <c r="E1907" t="s">
        <v>70</v>
      </c>
      <c r="F1907" s="1">
        <v>45413</v>
      </c>
      <c r="G1907" t="s">
        <v>92</v>
      </c>
      <c r="H1907" t="s">
        <v>5538</v>
      </c>
      <c r="I1907" s="7">
        <v>31</v>
      </c>
      <c r="J1907" s="7">
        <v>1042.76</v>
      </c>
    </row>
    <row r="1908" spans="1:10">
      <c r="A1908" t="s">
        <v>5539</v>
      </c>
      <c r="B1908" t="s">
        <v>5540</v>
      </c>
      <c r="C1908" t="s">
        <v>61</v>
      </c>
      <c r="D1908" t="s">
        <v>477</v>
      </c>
      <c r="E1908" t="s">
        <v>102</v>
      </c>
      <c r="F1908" s="1">
        <v>45426</v>
      </c>
      <c r="G1908" t="s">
        <v>201</v>
      </c>
      <c r="H1908" t="s">
        <v>2161</v>
      </c>
      <c r="I1908" s="7" t="s">
        <v>5541</v>
      </c>
      <c r="J1908" s="7">
        <v>4357.07</v>
      </c>
    </row>
    <row r="1909" spans="1:10">
      <c r="A1909" t="s">
        <v>5542</v>
      </c>
      <c r="B1909" t="s">
        <v>5543</v>
      </c>
      <c r="C1909" t="s">
        <v>80</v>
      </c>
      <c r="D1909" t="s">
        <v>346</v>
      </c>
      <c r="E1909" t="s">
        <v>90</v>
      </c>
      <c r="F1909" s="1">
        <v>45263</v>
      </c>
      <c r="G1909" t="s">
        <v>236</v>
      </c>
      <c r="H1909">
        <v>46.7</v>
      </c>
      <c r="I1909" s="7">
        <v>1</v>
      </c>
      <c r="J1909" s="7">
        <v>3484.48</v>
      </c>
    </row>
    <row r="1910" spans="1:10">
      <c r="A1910" t="s">
        <v>5544</v>
      </c>
      <c r="B1910" t="s">
        <v>5545</v>
      </c>
      <c r="C1910" t="s">
        <v>61</v>
      </c>
      <c r="D1910" t="s">
        <v>702</v>
      </c>
      <c r="E1910" t="s">
        <v>90</v>
      </c>
      <c r="F1910" t="s">
        <v>5546</v>
      </c>
      <c r="G1910" t="s">
        <v>213</v>
      </c>
      <c r="H1910" t="s">
        <v>1793</v>
      </c>
      <c r="I1910" s="7">
        <v>36</v>
      </c>
      <c r="J1910" s="7">
        <v>3505.25</v>
      </c>
    </row>
    <row r="1911" spans="1:10">
      <c r="A1911" t="s">
        <v>5547</v>
      </c>
      <c r="B1911" t="s">
        <v>5548</v>
      </c>
      <c r="C1911" t="s">
        <v>122</v>
      </c>
      <c r="D1911" t="s">
        <v>235</v>
      </c>
      <c r="E1911" t="s">
        <v>63</v>
      </c>
      <c r="F1911" t="s">
        <v>4763</v>
      </c>
      <c r="G1911" t="s">
        <v>166</v>
      </c>
      <c r="H1911" t="s">
        <v>5549</v>
      </c>
      <c r="I1911" s="7">
        <v>2</v>
      </c>
      <c r="J1911" s="7">
        <v>3533.87</v>
      </c>
    </row>
    <row r="1912" spans="1:10">
      <c r="A1912" t="s">
        <v>5550</v>
      </c>
      <c r="B1912" t="s">
        <v>5551</v>
      </c>
      <c r="C1912" t="s">
        <v>68</v>
      </c>
      <c r="D1912" t="s">
        <v>101</v>
      </c>
      <c r="E1912" t="s">
        <v>90</v>
      </c>
      <c r="F1912" s="1">
        <v>45116</v>
      </c>
      <c r="G1912" t="s">
        <v>134</v>
      </c>
      <c r="H1912">
        <v>48.5</v>
      </c>
      <c r="I1912" s="7">
        <v>16</v>
      </c>
      <c r="J1912" s="7">
        <v>2718.34</v>
      </c>
    </row>
    <row r="1913" spans="1:10">
      <c r="A1913" t="s">
        <v>5552</v>
      </c>
      <c r="B1913" t="s">
        <v>5553</v>
      </c>
      <c r="C1913" t="s">
        <v>122</v>
      </c>
      <c r="D1913" t="s">
        <v>231</v>
      </c>
      <c r="E1913" t="s">
        <v>102</v>
      </c>
      <c r="F1913" s="1">
        <v>45592</v>
      </c>
      <c r="G1913" t="s">
        <v>64</v>
      </c>
      <c r="H1913" t="s">
        <v>5554</v>
      </c>
      <c r="I1913" s="7">
        <v>45</v>
      </c>
      <c r="J1913" s="7">
        <v>4244.6899999999996</v>
      </c>
    </row>
    <row r="1914" spans="1:10">
      <c r="A1914" t="s">
        <v>5555</v>
      </c>
      <c r="B1914" t="s">
        <v>5556</v>
      </c>
      <c r="C1914" t="s">
        <v>75</v>
      </c>
      <c r="D1914" t="s">
        <v>296</v>
      </c>
      <c r="E1914" t="s">
        <v>102</v>
      </c>
      <c r="F1914" t="s">
        <v>5557</v>
      </c>
      <c r="G1914" t="s">
        <v>236</v>
      </c>
      <c r="H1914">
        <v>69.900000000000006</v>
      </c>
      <c r="I1914" s="7">
        <v>3</v>
      </c>
      <c r="J1914" s="7">
        <v>4628.05</v>
      </c>
    </row>
    <row r="1915" spans="1:10">
      <c r="A1915" t="s">
        <v>5558</v>
      </c>
      <c r="B1915" t="s">
        <v>5559</v>
      </c>
      <c r="C1915" t="s">
        <v>61</v>
      </c>
      <c r="D1915" t="s">
        <v>123</v>
      </c>
      <c r="E1915" t="s">
        <v>102</v>
      </c>
      <c r="F1915" t="s">
        <v>5560</v>
      </c>
      <c r="G1915" t="s">
        <v>728</v>
      </c>
      <c r="H1915" t="s">
        <v>4165</v>
      </c>
      <c r="I1915" s="7">
        <v>23</v>
      </c>
      <c r="J1915" s="7">
        <v>4506.76</v>
      </c>
    </row>
    <row r="1916" spans="1:10">
      <c r="A1916" t="s">
        <v>5561</v>
      </c>
      <c r="B1916" t="s">
        <v>5562</v>
      </c>
      <c r="C1916" t="s">
        <v>68</v>
      </c>
      <c r="D1916" t="s">
        <v>303</v>
      </c>
      <c r="E1916" t="s">
        <v>90</v>
      </c>
      <c r="F1916" s="2">
        <v>45497</v>
      </c>
      <c r="G1916" t="s">
        <v>77</v>
      </c>
      <c r="H1916" t="s">
        <v>5563</v>
      </c>
      <c r="I1916" s="7">
        <v>40</v>
      </c>
      <c r="J1916" s="7">
        <v>4829.2299999999996</v>
      </c>
    </row>
    <row r="1917" spans="1:10">
      <c r="A1917" t="s">
        <v>5564</v>
      </c>
      <c r="B1917" t="s">
        <v>5565</v>
      </c>
      <c r="C1917" t="s">
        <v>75</v>
      </c>
      <c r="D1917" t="s">
        <v>142</v>
      </c>
      <c r="E1917" t="s">
        <v>70</v>
      </c>
      <c r="F1917" s="2">
        <v>45127</v>
      </c>
      <c r="G1917" t="s">
        <v>178</v>
      </c>
      <c r="H1917" t="s">
        <v>194</v>
      </c>
      <c r="I1917" s="7">
        <v>45</v>
      </c>
      <c r="J1917" s="7">
        <v>4204.57</v>
      </c>
    </row>
    <row r="1918" spans="1:10">
      <c r="A1918" t="s">
        <v>5566</v>
      </c>
      <c r="B1918" t="s">
        <v>5567</v>
      </c>
      <c r="C1918" t="s">
        <v>75</v>
      </c>
      <c r="D1918" t="s">
        <v>311</v>
      </c>
      <c r="E1918" t="s">
        <v>90</v>
      </c>
      <c r="F1918" s="1">
        <v>45404</v>
      </c>
      <c r="G1918" t="s">
        <v>107</v>
      </c>
      <c r="H1918" t="s">
        <v>1695</v>
      </c>
      <c r="I1918" s="7">
        <v>4</v>
      </c>
      <c r="J1918" s="7">
        <v>2274.71</v>
      </c>
    </row>
    <row r="1919" spans="1:10">
      <c r="A1919" t="s">
        <v>5568</v>
      </c>
      <c r="B1919" t="s">
        <v>5569</v>
      </c>
      <c r="C1919" t="s">
        <v>75</v>
      </c>
      <c r="D1919" t="s">
        <v>1230</v>
      </c>
      <c r="E1919" t="s">
        <v>90</v>
      </c>
      <c r="F1919" t="s">
        <v>5570</v>
      </c>
      <c r="G1919" t="s">
        <v>143</v>
      </c>
      <c r="H1919" t="s">
        <v>5571</v>
      </c>
      <c r="I1919" s="7">
        <v>31</v>
      </c>
      <c r="J1919" s="7">
        <v>1503.59</v>
      </c>
    </row>
    <row r="1920" spans="1:10">
      <c r="A1920" t="s">
        <v>5572</v>
      </c>
      <c r="B1920" t="s">
        <v>5573</v>
      </c>
      <c r="C1920" t="s">
        <v>61</v>
      </c>
      <c r="D1920" t="s">
        <v>671</v>
      </c>
      <c r="E1920" t="s">
        <v>102</v>
      </c>
      <c r="F1920" s="1">
        <v>45384</v>
      </c>
      <c r="G1920" t="s">
        <v>92</v>
      </c>
      <c r="H1920">
        <v>41</v>
      </c>
      <c r="I1920" s="7">
        <v>36</v>
      </c>
      <c r="J1920" s="7">
        <v>4275.2</v>
      </c>
    </row>
    <row r="1921" spans="1:10">
      <c r="A1921" t="s">
        <v>5574</v>
      </c>
      <c r="B1921" t="s">
        <v>5575</v>
      </c>
      <c r="C1921" t="s">
        <v>75</v>
      </c>
      <c r="D1921" t="s">
        <v>165</v>
      </c>
      <c r="E1921" t="s">
        <v>90</v>
      </c>
      <c r="F1921" s="1">
        <v>45158</v>
      </c>
      <c r="G1921" t="s">
        <v>64</v>
      </c>
      <c r="H1921" t="s">
        <v>5576</v>
      </c>
      <c r="I1921" s="7">
        <v>35</v>
      </c>
      <c r="J1921" s="7">
        <v>2279.7600000000002</v>
      </c>
    </row>
    <row r="1922" spans="1:10">
      <c r="A1922" t="s">
        <v>5577</v>
      </c>
      <c r="B1922" t="s">
        <v>5578</v>
      </c>
      <c r="C1922" t="s">
        <v>75</v>
      </c>
      <c r="D1922" t="s">
        <v>1165</v>
      </c>
      <c r="E1922" t="s">
        <v>63</v>
      </c>
      <c r="F1922" t="s">
        <v>5579</v>
      </c>
      <c r="G1922" t="s">
        <v>103</v>
      </c>
      <c r="H1922" t="s">
        <v>786</v>
      </c>
      <c r="I1922" s="7">
        <v>19</v>
      </c>
      <c r="J1922" s="7">
        <v>1460.77</v>
      </c>
    </row>
    <row r="1923" spans="1:10">
      <c r="A1923" t="s">
        <v>5580</v>
      </c>
      <c r="B1923" t="s">
        <v>5581</v>
      </c>
      <c r="C1923" t="s">
        <v>61</v>
      </c>
      <c r="D1923" t="s">
        <v>761</v>
      </c>
      <c r="E1923" t="s">
        <v>102</v>
      </c>
      <c r="F1923" t="s">
        <v>2948</v>
      </c>
      <c r="G1923" t="s">
        <v>178</v>
      </c>
      <c r="H1923" t="s">
        <v>5582</v>
      </c>
      <c r="I1923" s="7">
        <v>21</v>
      </c>
      <c r="J1923" s="7">
        <v>4700</v>
      </c>
    </row>
    <row r="1924" spans="1:10">
      <c r="A1924" t="s">
        <v>5583</v>
      </c>
      <c r="B1924" t="s">
        <v>5584</v>
      </c>
      <c r="C1924" t="s">
        <v>122</v>
      </c>
      <c r="D1924" t="s">
        <v>397</v>
      </c>
      <c r="E1924" t="s">
        <v>70</v>
      </c>
      <c r="F1924" t="s">
        <v>1711</v>
      </c>
      <c r="G1924" t="s">
        <v>92</v>
      </c>
      <c r="H1924" t="s">
        <v>2186</v>
      </c>
      <c r="I1924" s="7">
        <v>7</v>
      </c>
      <c r="J1924" s="7">
        <v>3059.92</v>
      </c>
    </row>
    <row r="1925" spans="1:10">
      <c r="A1925" t="s">
        <v>5585</v>
      </c>
      <c r="B1925" t="s">
        <v>5586</v>
      </c>
      <c r="C1925" t="s">
        <v>61</v>
      </c>
      <c r="D1925" t="s">
        <v>397</v>
      </c>
      <c r="E1925" t="s">
        <v>63</v>
      </c>
      <c r="F1925" s="1">
        <v>45462</v>
      </c>
      <c r="G1925" t="s">
        <v>236</v>
      </c>
      <c r="H1925" t="s">
        <v>5587</v>
      </c>
      <c r="I1925" s="7">
        <v>26</v>
      </c>
      <c r="J1925" s="7">
        <v>4482.29</v>
      </c>
    </row>
    <row r="1926" spans="1:10">
      <c r="A1926" t="s">
        <v>5588</v>
      </c>
      <c r="B1926" t="s">
        <v>5589</v>
      </c>
      <c r="C1926" t="s">
        <v>75</v>
      </c>
      <c r="D1926" t="s">
        <v>393</v>
      </c>
      <c r="E1926" t="s">
        <v>63</v>
      </c>
      <c r="F1926" s="1">
        <v>45304</v>
      </c>
      <c r="G1926" t="s">
        <v>213</v>
      </c>
      <c r="H1926">
        <v>38</v>
      </c>
      <c r="I1926" s="7" t="s">
        <v>232</v>
      </c>
      <c r="J1926" s="7">
        <v>3662.17</v>
      </c>
    </row>
    <row r="1927" spans="1:10">
      <c r="A1927" t="s">
        <v>5590</v>
      </c>
      <c r="B1927" t="s">
        <v>5591</v>
      </c>
      <c r="C1927" t="s">
        <v>61</v>
      </c>
      <c r="D1927" t="s">
        <v>106</v>
      </c>
      <c r="E1927" t="s">
        <v>90</v>
      </c>
      <c r="F1927" t="s">
        <v>5592</v>
      </c>
      <c r="G1927" t="s">
        <v>113</v>
      </c>
      <c r="H1927">
        <v>36</v>
      </c>
      <c r="I1927" s="7">
        <v>9</v>
      </c>
      <c r="J1927" s="7">
        <v>2239.4499999999998</v>
      </c>
    </row>
    <row r="1928" spans="1:10">
      <c r="A1928" t="s">
        <v>5593</v>
      </c>
      <c r="B1928" t="s">
        <v>5594</v>
      </c>
      <c r="C1928" t="s">
        <v>122</v>
      </c>
      <c r="D1928" t="s">
        <v>556</v>
      </c>
      <c r="E1928" t="s">
        <v>102</v>
      </c>
      <c r="F1928" s="1">
        <v>44997</v>
      </c>
      <c r="G1928" t="s">
        <v>178</v>
      </c>
      <c r="H1928" t="s">
        <v>5595</v>
      </c>
      <c r="I1928" s="7">
        <v>22</v>
      </c>
      <c r="J1928" s="7">
        <v>4311.16</v>
      </c>
    </row>
    <row r="1929" spans="1:10">
      <c r="A1929" t="s">
        <v>5596</v>
      </c>
      <c r="B1929" t="s">
        <v>5597</v>
      </c>
      <c r="C1929" t="s">
        <v>80</v>
      </c>
      <c r="D1929" t="s">
        <v>447</v>
      </c>
      <c r="E1929" t="s">
        <v>90</v>
      </c>
      <c r="F1929" s="1">
        <v>45326</v>
      </c>
      <c r="G1929" t="s">
        <v>97</v>
      </c>
      <c r="H1929" t="s">
        <v>5598</v>
      </c>
      <c r="I1929" s="7">
        <v>27</v>
      </c>
      <c r="J1929" s="7">
        <v>4015.96</v>
      </c>
    </row>
    <row r="1930" spans="1:10">
      <c r="A1930" t="s">
        <v>5599</v>
      </c>
      <c r="B1930" t="s">
        <v>5600</v>
      </c>
      <c r="C1930" t="s">
        <v>80</v>
      </c>
      <c r="D1930" t="s">
        <v>322</v>
      </c>
      <c r="E1930" t="s">
        <v>63</v>
      </c>
      <c r="F1930" s="1">
        <v>45383</v>
      </c>
      <c r="G1930" t="s">
        <v>460</v>
      </c>
      <c r="H1930">
        <v>47.2</v>
      </c>
      <c r="I1930" s="7">
        <v>43</v>
      </c>
      <c r="J1930" s="7">
        <v>3188.64</v>
      </c>
    </row>
    <row r="1931" spans="1:10">
      <c r="A1931" t="s">
        <v>5601</v>
      </c>
      <c r="B1931" t="s">
        <v>5602</v>
      </c>
      <c r="C1931" t="s">
        <v>122</v>
      </c>
      <c r="D1931" t="s">
        <v>106</v>
      </c>
      <c r="E1931" t="s">
        <v>90</v>
      </c>
      <c r="F1931" s="1">
        <v>45393</v>
      </c>
      <c r="G1931" t="s">
        <v>259</v>
      </c>
      <c r="H1931" t="s">
        <v>5603</v>
      </c>
      <c r="I1931" s="7">
        <v>2</v>
      </c>
      <c r="J1931" s="7">
        <v>1602.6</v>
      </c>
    </row>
    <row r="1932" spans="1:10">
      <c r="A1932" t="s">
        <v>5604</v>
      </c>
      <c r="B1932" t="s">
        <v>5605</v>
      </c>
      <c r="C1932" t="s">
        <v>75</v>
      </c>
      <c r="D1932" t="s">
        <v>592</v>
      </c>
      <c r="E1932" t="s">
        <v>90</v>
      </c>
      <c r="F1932" s="1">
        <v>45022</v>
      </c>
      <c r="G1932" t="s">
        <v>77</v>
      </c>
      <c r="H1932" t="s">
        <v>1095</v>
      </c>
      <c r="I1932" s="7">
        <v>1</v>
      </c>
      <c r="J1932" s="7">
        <v>3064.42</v>
      </c>
    </row>
    <row r="1933" spans="1:10">
      <c r="A1933" t="s">
        <v>5606</v>
      </c>
      <c r="B1933" t="s">
        <v>5607</v>
      </c>
      <c r="C1933" t="s">
        <v>68</v>
      </c>
      <c r="D1933" t="s">
        <v>271</v>
      </c>
      <c r="E1933" t="s">
        <v>70</v>
      </c>
      <c r="F1933" s="2">
        <v>45184</v>
      </c>
      <c r="G1933" t="s">
        <v>92</v>
      </c>
      <c r="H1933">
        <v>23</v>
      </c>
      <c r="I1933" s="7">
        <v>49</v>
      </c>
      <c r="J1933" s="7">
        <v>2008.73</v>
      </c>
    </row>
    <row r="1934" spans="1:10">
      <c r="A1934" t="s">
        <v>5608</v>
      </c>
      <c r="B1934" t="s">
        <v>5609</v>
      </c>
      <c r="C1934" t="s">
        <v>80</v>
      </c>
      <c r="D1934" t="s">
        <v>393</v>
      </c>
      <c r="E1934" t="s">
        <v>70</v>
      </c>
      <c r="F1934" s="1">
        <v>45102</v>
      </c>
      <c r="G1934" t="s">
        <v>187</v>
      </c>
      <c r="H1934">
        <v>56</v>
      </c>
      <c r="I1934" s="7">
        <v>15</v>
      </c>
      <c r="J1934" s="7">
        <v>4507.7299999999996</v>
      </c>
    </row>
    <row r="1935" spans="1:10">
      <c r="A1935" t="s">
        <v>5610</v>
      </c>
      <c r="B1935" t="s">
        <v>5611</v>
      </c>
      <c r="C1935" t="s">
        <v>122</v>
      </c>
      <c r="D1935" t="s">
        <v>698</v>
      </c>
      <c r="E1935" t="s">
        <v>70</v>
      </c>
      <c r="F1935" t="s">
        <v>5612</v>
      </c>
      <c r="G1935" t="s">
        <v>125</v>
      </c>
      <c r="H1935">
        <v>5.3</v>
      </c>
      <c r="I1935" s="7">
        <v>37</v>
      </c>
      <c r="J1935" s="7">
        <v>2259.71</v>
      </c>
    </row>
    <row r="1936" spans="1:10">
      <c r="A1936" t="s">
        <v>5613</v>
      </c>
      <c r="B1936" t="s">
        <v>5614</v>
      </c>
      <c r="C1936" t="s">
        <v>61</v>
      </c>
      <c r="D1936" t="s">
        <v>1009</v>
      </c>
      <c r="E1936" t="s">
        <v>90</v>
      </c>
      <c r="F1936" s="1">
        <v>45335</v>
      </c>
      <c r="G1936" t="s">
        <v>143</v>
      </c>
      <c r="H1936" t="s">
        <v>5615</v>
      </c>
      <c r="I1936" s="7">
        <v>3</v>
      </c>
      <c r="J1936" s="7">
        <v>3686.55</v>
      </c>
    </row>
    <row r="1937" spans="1:10">
      <c r="A1937" t="s">
        <v>5616</v>
      </c>
      <c r="B1937" t="s">
        <v>5617</v>
      </c>
      <c r="C1937" t="s">
        <v>68</v>
      </c>
      <c r="D1937" t="s">
        <v>111</v>
      </c>
      <c r="E1937" t="s">
        <v>70</v>
      </c>
      <c r="F1937" s="1">
        <v>45039</v>
      </c>
      <c r="G1937" t="s">
        <v>161</v>
      </c>
      <c r="H1937" t="s">
        <v>5618</v>
      </c>
      <c r="I1937" s="7">
        <v>8</v>
      </c>
      <c r="J1937" s="7">
        <v>1469.81</v>
      </c>
    </row>
    <row r="1938" spans="1:10">
      <c r="A1938" t="s">
        <v>5619</v>
      </c>
      <c r="B1938" t="s">
        <v>5620</v>
      </c>
      <c r="C1938" t="s">
        <v>80</v>
      </c>
      <c r="D1938" t="s">
        <v>156</v>
      </c>
      <c r="E1938" t="s">
        <v>90</v>
      </c>
      <c r="F1938" s="2">
        <v>45567</v>
      </c>
      <c r="G1938" t="s">
        <v>82</v>
      </c>
      <c r="H1938">
        <v>65</v>
      </c>
      <c r="I1938" s="7">
        <v>19</v>
      </c>
      <c r="J1938" s="7">
        <v>1075</v>
      </c>
    </row>
    <row r="1939" spans="1:10">
      <c r="A1939" t="s">
        <v>5621</v>
      </c>
      <c r="B1939" t="s">
        <v>5622</v>
      </c>
      <c r="C1939" t="s">
        <v>80</v>
      </c>
      <c r="D1939" t="s">
        <v>473</v>
      </c>
      <c r="E1939" t="s">
        <v>70</v>
      </c>
      <c r="F1939" t="s">
        <v>197</v>
      </c>
      <c r="G1939" t="s">
        <v>125</v>
      </c>
      <c r="H1939" t="s">
        <v>5253</v>
      </c>
      <c r="I1939" s="7">
        <v>49</v>
      </c>
      <c r="J1939" s="7">
        <v>1843.09</v>
      </c>
    </row>
    <row r="1940" spans="1:10">
      <c r="A1940" t="s">
        <v>5623</v>
      </c>
      <c r="B1940" t="s">
        <v>5624</v>
      </c>
      <c r="C1940" t="s">
        <v>75</v>
      </c>
      <c r="D1940" t="s">
        <v>311</v>
      </c>
      <c r="E1940" t="s">
        <v>102</v>
      </c>
      <c r="F1940" t="s">
        <v>5625</v>
      </c>
      <c r="G1940" t="s">
        <v>308</v>
      </c>
      <c r="H1940">
        <v>37</v>
      </c>
      <c r="I1940" s="7">
        <v>50</v>
      </c>
      <c r="J1940" s="7">
        <v>1460.11</v>
      </c>
    </row>
    <row r="1941" spans="1:10">
      <c r="A1941" t="s">
        <v>5626</v>
      </c>
      <c r="B1941" t="s">
        <v>5627</v>
      </c>
      <c r="C1941" t="s">
        <v>80</v>
      </c>
      <c r="D1941" t="s">
        <v>702</v>
      </c>
      <c r="E1941" t="s">
        <v>90</v>
      </c>
      <c r="F1941" s="1">
        <v>45456</v>
      </c>
      <c r="G1941" t="s">
        <v>460</v>
      </c>
      <c r="H1941" t="s">
        <v>5059</v>
      </c>
      <c r="I1941" s="7">
        <v>21</v>
      </c>
      <c r="J1941" s="7">
        <v>3951.71</v>
      </c>
    </row>
    <row r="1942" spans="1:10">
      <c r="A1942" t="s">
        <v>5628</v>
      </c>
      <c r="B1942" t="s">
        <v>5629</v>
      </c>
      <c r="C1942" t="s">
        <v>122</v>
      </c>
      <c r="D1942" t="s">
        <v>81</v>
      </c>
      <c r="E1942" t="s">
        <v>63</v>
      </c>
      <c r="F1942" s="1">
        <v>45179</v>
      </c>
      <c r="G1942" t="s">
        <v>193</v>
      </c>
      <c r="H1942" t="s">
        <v>474</v>
      </c>
      <c r="I1942" s="7">
        <v>39</v>
      </c>
      <c r="J1942" s="7">
        <v>1031.0899999999999</v>
      </c>
    </row>
    <row r="1943" spans="1:10">
      <c r="A1943" t="s">
        <v>5630</v>
      </c>
      <c r="B1943" t="s">
        <v>5631</v>
      </c>
      <c r="C1943" t="s">
        <v>80</v>
      </c>
      <c r="D1943" t="s">
        <v>662</v>
      </c>
      <c r="E1943" t="s">
        <v>70</v>
      </c>
      <c r="F1943" s="2">
        <v>45575</v>
      </c>
      <c r="G1943" t="s">
        <v>71</v>
      </c>
      <c r="H1943" t="s">
        <v>1140</v>
      </c>
      <c r="I1943" s="7">
        <v>27</v>
      </c>
      <c r="J1943" s="7">
        <v>2443.4</v>
      </c>
    </row>
    <row r="1944" spans="1:10">
      <c r="A1944" t="s">
        <v>5632</v>
      </c>
      <c r="B1944" t="s">
        <v>5633</v>
      </c>
      <c r="C1944" t="s">
        <v>68</v>
      </c>
      <c r="D1944" t="s">
        <v>654</v>
      </c>
      <c r="E1944" t="s">
        <v>90</v>
      </c>
      <c r="F1944" s="1">
        <v>45386</v>
      </c>
      <c r="G1944" t="s">
        <v>166</v>
      </c>
      <c r="H1944">
        <v>70.3</v>
      </c>
      <c r="I1944" s="7">
        <v>35</v>
      </c>
      <c r="J1944" s="7">
        <v>1482</v>
      </c>
    </row>
    <row r="1945" spans="1:10">
      <c r="A1945" t="s">
        <v>5634</v>
      </c>
      <c r="B1945" t="s">
        <v>5635</v>
      </c>
      <c r="C1945" t="s">
        <v>122</v>
      </c>
      <c r="D1945" t="s">
        <v>1725</v>
      </c>
      <c r="E1945" t="s">
        <v>70</v>
      </c>
      <c r="F1945" t="s">
        <v>4729</v>
      </c>
      <c r="G1945" t="s">
        <v>77</v>
      </c>
      <c r="H1945">
        <v>5</v>
      </c>
      <c r="I1945" s="7">
        <v>35</v>
      </c>
      <c r="J1945" s="7">
        <v>4268.43</v>
      </c>
    </row>
    <row r="1946" spans="1:10">
      <c r="A1946" t="s">
        <v>5636</v>
      </c>
      <c r="B1946" t="s">
        <v>5637</v>
      </c>
      <c r="C1946" t="s">
        <v>61</v>
      </c>
      <c r="D1946" t="s">
        <v>101</v>
      </c>
      <c r="E1946" t="s">
        <v>70</v>
      </c>
      <c r="F1946" t="s">
        <v>1139</v>
      </c>
      <c r="G1946" t="s">
        <v>103</v>
      </c>
      <c r="H1946" t="s">
        <v>5638</v>
      </c>
      <c r="I1946" s="7">
        <v>20</v>
      </c>
      <c r="J1946" s="7">
        <v>1028.5</v>
      </c>
    </row>
    <row r="1947" spans="1:10">
      <c r="A1947" t="s">
        <v>5639</v>
      </c>
      <c r="B1947" t="s">
        <v>5640</v>
      </c>
      <c r="C1947" t="s">
        <v>122</v>
      </c>
      <c r="D1947" t="s">
        <v>761</v>
      </c>
      <c r="E1947" t="s">
        <v>70</v>
      </c>
      <c r="F1947" t="s">
        <v>490</v>
      </c>
      <c r="G1947" t="s">
        <v>119</v>
      </c>
      <c r="H1947" t="s">
        <v>126</v>
      </c>
      <c r="I1947" s="7">
        <v>23</v>
      </c>
      <c r="J1947" s="7">
        <v>3934.95</v>
      </c>
    </row>
    <row r="1948" spans="1:10">
      <c r="A1948" t="s">
        <v>5641</v>
      </c>
      <c r="B1948" t="s">
        <v>5642</v>
      </c>
      <c r="C1948" t="s">
        <v>61</v>
      </c>
      <c r="D1948" t="s">
        <v>806</v>
      </c>
      <c r="E1948" t="s">
        <v>70</v>
      </c>
      <c r="F1948" t="s">
        <v>5643</v>
      </c>
      <c r="G1948" t="s">
        <v>259</v>
      </c>
      <c r="H1948" t="s">
        <v>194</v>
      </c>
      <c r="I1948" s="7">
        <v>8</v>
      </c>
      <c r="J1948" s="7">
        <v>1819.66</v>
      </c>
    </row>
    <row r="1949" spans="1:10">
      <c r="A1949" t="s">
        <v>5644</v>
      </c>
      <c r="B1949" t="s">
        <v>5645</v>
      </c>
      <c r="C1949" t="s">
        <v>75</v>
      </c>
      <c r="D1949" t="s">
        <v>662</v>
      </c>
      <c r="E1949" t="s">
        <v>102</v>
      </c>
      <c r="F1949" s="2">
        <v>45014</v>
      </c>
      <c r="G1949" t="s">
        <v>113</v>
      </c>
      <c r="H1949" t="s">
        <v>853</v>
      </c>
      <c r="I1949" s="7">
        <v>27</v>
      </c>
      <c r="J1949" s="7">
        <v>4446.03</v>
      </c>
    </row>
    <row r="1950" spans="1:10">
      <c r="A1950" t="s">
        <v>5646</v>
      </c>
      <c r="B1950" t="s">
        <v>5647</v>
      </c>
      <c r="C1950" t="s">
        <v>68</v>
      </c>
      <c r="D1950" t="s">
        <v>363</v>
      </c>
      <c r="E1950" t="s">
        <v>70</v>
      </c>
      <c r="F1950" s="1">
        <v>45222</v>
      </c>
      <c r="G1950" t="s">
        <v>236</v>
      </c>
      <c r="H1950" t="s">
        <v>2471</v>
      </c>
      <c r="I1950" s="7">
        <v>42</v>
      </c>
      <c r="J1950" s="7">
        <v>4105.1400000000003</v>
      </c>
    </row>
    <row r="1951" spans="1:10">
      <c r="A1951" t="s">
        <v>5648</v>
      </c>
      <c r="B1951" t="s">
        <v>5649</v>
      </c>
      <c r="C1951" t="s">
        <v>122</v>
      </c>
      <c r="D1951" t="s">
        <v>293</v>
      </c>
      <c r="E1951" t="s">
        <v>102</v>
      </c>
      <c r="F1951" s="1">
        <v>45625</v>
      </c>
      <c r="G1951" t="s">
        <v>107</v>
      </c>
      <c r="H1951" t="s">
        <v>689</v>
      </c>
      <c r="I1951" s="7">
        <v>19</v>
      </c>
      <c r="J1951" s="7">
        <v>4910.71</v>
      </c>
    </row>
    <row r="1952" spans="1:10">
      <c r="A1952" t="s">
        <v>5650</v>
      </c>
      <c r="B1952" t="s">
        <v>5651</v>
      </c>
      <c r="C1952" t="s">
        <v>75</v>
      </c>
      <c r="D1952" t="s">
        <v>622</v>
      </c>
      <c r="E1952" t="s">
        <v>70</v>
      </c>
      <c r="F1952" t="s">
        <v>5652</v>
      </c>
      <c r="G1952" t="s">
        <v>77</v>
      </c>
      <c r="H1952">
        <v>16</v>
      </c>
      <c r="I1952" s="7">
        <v>46</v>
      </c>
      <c r="J1952" s="7">
        <v>2665.38</v>
      </c>
    </row>
    <row r="1953" spans="1:10">
      <c r="A1953" t="s">
        <v>5653</v>
      </c>
      <c r="B1953" t="s">
        <v>5654</v>
      </c>
      <c r="C1953" t="s">
        <v>61</v>
      </c>
      <c r="D1953" t="s">
        <v>662</v>
      </c>
      <c r="E1953" t="s">
        <v>70</v>
      </c>
      <c r="F1953" s="1">
        <v>45390</v>
      </c>
      <c r="G1953" t="s">
        <v>161</v>
      </c>
      <c r="H1953" t="s">
        <v>857</v>
      </c>
      <c r="I1953" s="7">
        <v>15</v>
      </c>
      <c r="J1953" s="7">
        <v>3838.05</v>
      </c>
    </row>
    <row r="1954" spans="1:10">
      <c r="A1954" t="s">
        <v>5655</v>
      </c>
      <c r="B1954" t="s">
        <v>5656</v>
      </c>
      <c r="C1954" t="s">
        <v>122</v>
      </c>
      <c r="D1954" t="s">
        <v>1214</v>
      </c>
      <c r="E1954" t="s">
        <v>63</v>
      </c>
      <c r="F1954" t="s">
        <v>5657</v>
      </c>
      <c r="G1954" t="s">
        <v>77</v>
      </c>
      <c r="H1954" t="s">
        <v>5170</v>
      </c>
      <c r="I1954" s="7">
        <v>22</v>
      </c>
      <c r="J1954" s="7">
        <v>3739.76</v>
      </c>
    </row>
    <row r="1955" spans="1:10">
      <c r="A1955" t="s">
        <v>5658</v>
      </c>
      <c r="B1955" t="s">
        <v>5659</v>
      </c>
      <c r="C1955" t="s">
        <v>80</v>
      </c>
      <c r="D1955" t="s">
        <v>1149</v>
      </c>
      <c r="E1955" t="s">
        <v>90</v>
      </c>
      <c r="F1955" t="s">
        <v>1273</v>
      </c>
      <c r="G1955" t="s">
        <v>193</v>
      </c>
      <c r="H1955">
        <v>58.4</v>
      </c>
      <c r="I1955" s="7">
        <v>31</v>
      </c>
      <c r="J1955" s="7">
        <v>2926.92</v>
      </c>
    </row>
    <row r="1956" spans="1:10">
      <c r="A1956" t="s">
        <v>5660</v>
      </c>
      <c r="B1956" t="s">
        <v>5661</v>
      </c>
      <c r="C1956" t="s">
        <v>122</v>
      </c>
      <c r="D1956" t="s">
        <v>177</v>
      </c>
      <c r="E1956" t="s">
        <v>90</v>
      </c>
      <c r="F1956" t="s">
        <v>5662</v>
      </c>
      <c r="G1956" t="s">
        <v>436</v>
      </c>
      <c r="H1956" t="s">
        <v>5663</v>
      </c>
      <c r="I1956" s="7">
        <v>12</v>
      </c>
      <c r="J1956" s="7">
        <v>4334.26</v>
      </c>
    </row>
    <row r="1957" spans="1:10">
      <c r="A1957" t="s">
        <v>5664</v>
      </c>
      <c r="B1957" t="s">
        <v>5665</v>
      </c>
      <c r="C1957" t="s">
        <v>80</v>
      </c>
      <c r="D1957" t="s">
        <v>796</v>
      </c>
      <c r="E1957" t="s">
        <v>90</v>
      </c>
      <c r="F1957" s="1">
        <v>45479</v>
      </c>
      <c r="G1957" t="s">
        <v>193</v>
      </c>
      <c r="H1957" t="s">
        <v>194</v>
      </c>
      <c r="I1957" s="7">
        <v>25</v>
      </c>
      <c r="J1957" s="7">
        <v>3977.99</v>
      </c>
    </row>
    <row r="1958" spans="1:10">
      <c r="A1958" t="s">
        <v>5666</v>
      </c>
      <c r="B1958" t="s">
        <v>5667</v>
      </c>
      <c r="C1958" t="s">
        <v>75</v>
      </c>
      <c r="D1958" t="s">
        <v>845</v>
      </c>
      <c r="E1958" t="s">
        <v>63</v>
      </c>
      <c r="F1958" t="s">
        <v>5668</v>
      </c>
      <c r="G1958" t="s">
        <v>143</v>
      </c>
      <c r="H1958" t="s">
        <v>5669</v>
      </c>
      <c r="I1958" s="7" t="s">
        <v>232</v>
      </c>
      <c r="J1958" s="7">
        <v>2450.4899999999998</v>
      </c>
    </row>
    <row r="1959" spans="1:10">
      <c r="A1959" t="s">
        <v>5670</v>
      </c>
      <c r="B1959" t="s">
        <v>5671</v>
      </c>
      <c r="C1959" t="s">
        <v>68</v>
      </c>
      <c r="D1959" t="s">
        <v>352</v>
      </c>
      <c r="E1959" t="s">
        <v>63</v>
      </c>
      <c r="F1959" s="1">
        <v>45623</v>
      </c>
      <c r="G1959" t="s">
        <v>178</v>
      </c>
      <c r="H1959">
        <v>18</v>
      </c>
      <c r="I1959" s="7">
        <v>42</v>
      </c>
      <c r="J1959" s="7">
        <v>1559.33</v>
      </c>
    </row>
    <row r="1960" spans="1:10">
      <c r="A1960" t="s">
        <v>5672</v>
      </c>
      <c r="B1960" t="s">
        <v>5673</v>
      </c>
      <c r="C1960" t="s">
        <v>68</v>
      </c>
      <c r="D1960" t="s">
        <v>222</v>
      </c>
      <c r="E1960" t="s">
        <v>63</v>
      </c>
      <c r="F1960" s="1">
        <v>45133</v>
      </c>
      <c r="G1960" t="s">
        <v>143</v>
      </c>
      <c r="H1960" t="s">
        <v>5674</v>
      </c>
      <c r="I1960" s="7">
        <v>37</v>
      </c>
      <c r="J1960" s="7">
        <v>3727.19</v>
      </c>
    </row>
    <row r="1961" spans="1:10">
      <c r="A1961" t="s">
        <v>5675</v>
      </c>
      <c r="B1961" t="s">
        <v>5676</v>
      </c>
      <c r="C1961" t="s">
        <v>80</v>
      </c>
      <c r="D1961" t="s">
        <v>346</v>
      </c>
      <c r="E1961" t="s">
        <v>90</v>
      </c>
      <c r="F1961" s="2">
        <v>44973</v>
      </c>
      <c r="G1961" t="s">
        <v>103</v>
      </c>
      <c r="H1961">
        <v>1</v>
      </c>
      <c r="I1961" s="7" t="s">
        <v>3349</v>
      </c>
      <c r="J1961" s="7">
        <v>3912.17</v>
      </c>
    </row>
    <row r="1962" spans="1:10">
      <c r="A1962" t="s">
        <v>5677</v>
      </c>
      <c r="B1962" t="s">
        <v>5678</v>
      </c>
      <c r="C1962" t="s">
        <v>61</v>
      </c>
      <c r="D1962" t="s">
        <v>585</v>
      </c>
      <c r="E1962" t="s">
        <v>70</v>
      </c>
      <c r="F1962" s="1">
        <v>44971</v>
      </c>
      <c r="G1962" t="s">
        <v>182</v>
      </c>
      <c r="H1962" t="s">
        <v>5679</v>
      </c>
      <c r="I1962" s="7">
        <v>22</v>
      </c>
      <c r="J1962" s="7">
        <v>2291.44</v>
      </c>
    </row>
    <row r="1963" spans="1:10">
      <c r="A1963" t="s">
        <v>5680</v>
      </c>
      <c r="B1963" t="s">
        <v>5681</v>
      </c>
      <c r="C1963" t="s">
        <v>80</v>
      </c>
      <c r="D1963" t="s">
        <v>160</v>
      </c>
      <c r="E1963" t="s">
        <v>70</v>
      </c>
      <c r="F1963" s="1">
        <v>45370</v>
      </c>
      <c r="G1963" t="s">
        <v>97</v>
      </c>
      <c r="H1963" t="s">
        <v>5682</v>
      </c>
      <c r="I1963" s="7">
        <v>18</v>
      </c>
      <c r="J1963" s="7">
        <v>2896.36</v>
      </c>
    </row>
    <row r="1964" spans="1:10">
      <c r="A1964" t="s">
        <v>5683</v>
      </c>
      <c r="B1964" t="s">
        <v>5684</v>
      </c>
      <c r="C1964" t="s">
        <v>80</v>
      </c>
      <c r="D1964" t="s">
        <v>147</v>
      </c>
      <c r="E1964" t="s">
        <v>90</v>
      </c>
      <c r="F1964" s="1">
        <v>45421</v>
      </c>
      <c r="G1964" t="s">
        <v>77</v>
      </c>
      <c r="H1964" t="s">
        <v>637</v>
      </c>
      <c r="I1964" s="7">
        <v>43</v>
      </c>
      <c r="J1964" s="7">
        <v>2595.62</v>
      </c>
    </row>
    <row r="1965" spans="1:10">
      <c r="A1965" t="s">
        <v>5685</v>
      </c>
      <c r="B1965" t="s">
        <v>5686</v>
      </c>
      <c r="C1965" t="s">
        <v>80</v>
      </c>
      <c r="D1965" t="s">
        <v>1149</v>
      </c>
      <c r="E1965" t="s">
        <v>90</v>
      </c>
      <c r="F1965" s="2">
        <v>45279</v>
      </c>
      <c r="G1965" t="s">
        <v>161</v>
      </c>
      <c r="H1965" t="s">
        <v>5687</v>
      </c>
      <c r="I1965" s="7">
        <v>14</v>
      </c>
      <c r="J1965" s="7">
        <v>4859.26</v>
      </c>
    </row>
    <row r="1966" spans="1:10">
      <c r="A1966" t="s">
        <v>5688</v>
      </c>
      <c r="B1966" t="s">
        <v>5689</v>
      </c>
      <c r="C1966" t="s">
        <v>122</v>
      </c>
      <c r="D1966" t="s">
        <v>662</v>
      </c>
      <c r="E1966" t="s">
        <v>90</v>
      </c>
      <c r="F1966" t="s">
        <v>1738</v>
      </c>
      <c r="G1966" t="s">
        <v>92</v>
      </c>
      <c r="H1966">
        <v>63</v>
      </c>
      <c r="I1966" s="7">
        <v>24</v>
      </c>
      <c r="J1966" s="7">
        <v>4725.93</v>
      </c>
    </row>
    <row r="1967" spans="1:10">
      <c r="A1967" t="s">
        <v>5690</v>
      </c>
      <c r="B1967" t="s">
        <v>5691</v>
      </c>
      <c r="C1967" t="s">
        <v>122</v>
      </c>
      <c r="D1967" t="s">
        <v>556</v>
      </c>
      <c r="E1967" t="s">
        <v>90</v>
      </c>
      <c r="F1967" s="1">
        <v>45207</v>
      </c>
      <c r="G1967" t="s">
        <v>250</v>
      </c>
      <c r="H1967">
        <v>28.9</v>
      </c>
      <c r="I1967" s="7">
        <v>16</v>
      </c>
      <c r="J1967" s="7">
        <v>3592.35</v>
      </c>
    </row>
    <row r="1968" spans="1:10">
      <c r="A1968" t="s">
        <v>5692</v>
      </c>
      <c r="B1968" t="s">
        <v>5693</v>
      </c>
      <c r="C1968" t="s">
        <v>68</v>
      </c>
      <c r="D1968" t="s">
        <v>1725</v>
      </c>
      <c r="E1968" t="s">
        <v>90</v>
      </c>
      <c r="F1968" s="1">
        <v>45257</v>
      </c>
      <c r="G1968" t="s">
        <v>314</v>
      </c>
      <c r="H1968" t="s">
        <v>167</v>
      </c>
      <c r="I1968" s="7">
        <v>37</v>
      </c>
      <c r="J1968" s="7">
        <v>3809.25</v>
      </c>
    </row>
    <row r="1969" spans="1:10">
      <c r="A1969" t="s">
        <v>5694</v>
      </c>
      <c r="B1969" t="s">
        <v>5695</v>
      </c>
      <c r="C1969" t="s">
        <v>75</v>
      </c>
      <c r="D1969" t="s">
        <v>359</v>
      </c>
      <c r="E1969" t="s">
        <v>63</v>
      </c>
      <c r="F1969" s="1">
        <v>45512</v>
      </c>
      <c r="G1969" t="s">
        <v>113</v>
      </c>
      <c r="H1969">
        <v>33.200000000000003</v>
      </c>
      <c r="I1969" s="7">
        <v>16</v>
      </c>
      <c r="J1969" s="7">
        <v>3619.17</v>
      </c>
    </row>
    <row r="1970" spans="1:10">
      <c r="A1970" t="s">
        <v>5696</v>
      </c>
      <c r="B1970" t="s">
        <v>5697</v>
      </c>
      <c r="C1970" t="s">
        <v>122</v>
      </c>
      <c r="D1970" t="s">
        <v>592</v>
      </c>
      <c r="E1970" t="s">
        <v>102</v>
      </c>
      <c r="F1970" t="s">
        <v>5698</v>
      </c>
      <c r="G1970" t="s">
        <v>308</v>
      </c>
      <c r="H1970">
        <v>55</v>
      </c>
      <c r="I1970" s="7" t="s">
        <v>168</v>
      </c>
      <c r="J1970" s="7">
        <v>3503.09</v>
      </c>
    </row>
    <row r="1971" spans="1:10">
      <c r="A1971" t="s">
        <v>5699</v>
      </c>
      <c r="B1971" t="s">
        <v>5700</v>
      </c>
      <c r="C1971" t="s">
        <v>122</v>
      </c>
      <c r="D1971" t="s">
        <v>165</v>
      </c>
      <c r="E1971" t="s">
        <v>90</v>
      </c>
      <c r="F1971" s="1">
        <v>44938</v>
      </c>
      <c r="G1971" t="s">
        <v>134</v>
      </c>
      <c r="H1971">
        <v>8</v>
      </c>
      <c r="I1971" s="7">
        <v>34</v>
      </c>
      <c r="J1971" s="7">
        <v>3364.15</v>
      </c>
    </row>
    <row r="1972" spans="1:10">
      <c r="A1972" t="s">
        <v>5701</v>
      </c>
      <c r="B1972" t="s">
        <v>5702</v>
      </c>
      <c r="C1972" t="s">
        <v>75</v>
      </c>
      <c r="D1972" t="s">
        <v>156</v>
      </c>
      <c r="E1972" t="s">
        <v>70</v>
      </c>
      <c r="F1972" t="s">
        <v>3020</v>
      </c>
      <c r="G1972" t="s">
        <v>182</v>
      </c>
      <c r="H1972">
        <v>17</v>
      </c>
      <c r="I1972" s="7">
        <v>28</v>
      </c>
      <c r="J1972" s="7">
        <v>1887.35</v>
      </c>
    </row>
    <row r="1973" spans="1:10">
      <c r="A1973" t="s">
        <v>5703</v>
      </c>
      <c r="B1973" t="s">
        <v>5704</v>
      </c>
      <c r="C1973" t="s">
        <v>80</v>
      </c>
      <c r="D1973" t="s">
        <v>1356</v>
      </c>
      <c r="E1973" t="s">
        <v>63</v>
      </c>
      <c r="F1973" s="1">
        <v>44991</v>
      </c>
      <c r="G1973" t="s">
        <v>113</v>
      </c>
      <c r="H1973">
        <v>36.4</v>
      </c>
      <c r="I1973" s="7">
        <v>35</v>
      </c>
      <c r="J1973" s="7">
        <v>3089.55</v>
      </c>
    </row>
    <row r="1974" spans="1:10">
      <c r="A1974" t="s">
        <v>5705</v>
      </c>
      <c r="B1974" t="s">
        <v>5706</v>
      </c>
      <c r="C1974" t="s">
        <v>61</v>
      </c>
      <c r="D1974" t="s">
        <v>1356</v>
      </c>
      <c r="E1974" t="s">
        <v>63</v>
      </c>
      <c r="F1974" s="1">
        <v>45245</v>
      </c>
      <c r="G1974" t="s">
        <v>173</v>
      </c>
      <c r="H1974">
        <v>15.5</v>
      </c>
      <c r="I1974" s="7">
        <v>20</v>
      </c>
      <c r="J1974" s="7">
        <v>3092.47</v>
      </c>
    </row>
    <row r="1975" spans="1:10">
      <c r="A1975" t="s">
        <v>5707</v>
      </c>
      <c r="B1975" t="s">
        <v>5708</v>
      </c>
      <c r="C1975" t="s">
        <v>68</v>
      </c>
      <c r="D1975" t="s">
        <v>592</v>
      </c>
      <c r="E1975" t="s">
        <v>90</v>
      </c>
      <c r="F1975" s="2">
        <v>45528</v>
      </c>
      <c r="G1975" t="s">
        <v>182</v>
      </c>
      <c r="H1975" t="s">
        <v>5709</v>
      </c>
      <c r="I1975" s="7">
        <v>18</v>
      </c>
      <c r="J1975" s="7">
        <v>2748.84</v>
      </c>
    </row>
    <row r="1976" spans="1:10">
      <c r="A1976" t="s">
        <v>5710</v>
      </c>
      <c r="B1976" t="s">
        <v>5711</v>
      </c>
      <c r="C1976" t="s">
        <v>122</v>
      </c>
      <c r="D1976" t="s">
        <v>1876</v>
      </c>
      <c r="E1976" t="s">
        <v>102</v>
      </c>
      <c r="F1976" t="s">
        <v>5712</v>
      </c>
      <c r="G1976" t="s">
        <v>213</v>
      </c>
      <c r="H1976">
        <v>67.2</v>
      </c>
      <c r="I1976" s="7">
        <v>28</v>
      </c>
      <c r="J1976" s="7">
        <v>1696.51</v>
      </c>
    </row>
    <row r="1977" spans="1:10">
      <c r="A1977" t="s">
        <v>5713</v>
      </c>
      <c r="B1977" t="s">
        <v>5714</v>
      </c>
      <c r="C1977" t="s">
        <v>68</v>
      </c>
      <c r="D1977" t="s">
        <v>222</v>
      </c>
      <c r="E1977" t="s">
        <v>70</v>
      </c>
      <c r="F1977" s="1">
        <v>45655</v>
      </c>
      <c r="G1977" t="s">
        <v>82</v>
      </c>
      <c r="H1977" t="s">
        <v>4578</v>
      </c>
      <c r="I1977" s="7">
        <v>26</v>
      </c>
      <c r="J1977" s="7">
        <v>3391.75</v>
      </c>
    </row>
    <row r="1978" spans="1:10">
      <c r="A1978" t="s">
        <v>5715</v>
      </c>
      <c r="B1978" t="s">
        <v>5716</v>
      </c>
      <c r="C1978" t="s">
        <v>80</v>
      </c>
      <c r="D1978" t="s">
        <v>363</v>
      </c>
      <c r="E1978" t="s">
        <v>102</v>
      </c>
      <c r="F1978" s="1">
        <v>45149</v>
      </c>
      <c r="G1978" t="s">
        <v>119</v>
      </c>
      <c r="H1978" t="s">
        <v>5717</v>
      </c>
      <c r="I1978" s="7">
        <v>42</v>
      </c>
      <c r="J1978" s="7">
        <v>3025.16</v>
      </c>
    </row>
    <row r="1979" spans="1:10">
      <c r="A1979" t="s">
        <v>5718</v>
      </c>
      <c r="B1979" t="s">
        <v>5719</v>
      </c>
      <c r="C1979" t="s">
        <v>75</v>
      </c>
      <c r="D1979" t="s">
        <v>222</v>
      </c>
      <c r="E1979" t="s">
        <v>102</v>
      </c>
      <c r="F1979" s="1">
        <v>45641</v>
      </c>
      <c r="G1979" t="s">
        <v>201</v>
      </c>
      <c r="H1979">
        <v>34.200000000000003</v>
      </c>
      <c r="I1979" s="7">
        <v>24</v>
      </c>
      <c r="J1979" s="7">
        <v>2082.15</v>
      </c>
    </row>
    <row r="1980" spans="1:10">
      <c r="A1980" t="s">
        <v>5720</v>
      </c>
      <c r="B1980" t="s">
        <v>5721</v>
      </c>
      <c r="C1980" t="s">
        <v>75</v>
      </c>
      <c r="D1980" t="s">
        <v>477</v>
      </c>
      <c r="E1980" t="s">
        <v>102</v>
      </c>
      <c r="F1980" s="2">
        <v>45602</v>
      </c>
      <c r="G1980" t="s">
        <v>236</v>
      </c>
      <c r="H1980">
        <v>12</v>
      </c>
      <c r="I1980" s="7">
        <v>29</v>
      </c>
      <c r="J1980" s="7">
        <v>1223.9000000000001</v>
      </c>
    </row>
    <row r="1981" spans="1:10">
      <c r="A1981" t="s">
        <v>5722</v>
      </c>
      <c r="B1981" t="s">
        <v>5723</v>
      </c>
      <c r="C1981" t="s">
        <v>61</v>
      </c>
      <c r="D1981" t="s">
        <v>1149</v>
      </c>
      <c r="E1981" t="s">
        <v>63</v>
      </c>
      <c r="F1981" t="s">
        <v>5724</v>
      </c>
      <c r="G1981" t="s">
        <v>97</v>
      </c>
      <c r="H1981">
        <v>43</v>
      </c>
      <c r="I1981" s="7">
        <v>2</v>
      </c>
      <c r="J1981" s="7">
        <v>1124.6199999999999</v>
      </c>
    </row>
    <row r="1982" spans="1:10">
      <c r="A1982" t="s">
        <v>5725</v>
      </c>
      <c r="B1982" t="s">
        <v>5726</v>
      </c>
      <c r="C1982" t="s">
        <v>61</v>
      </c>
      <c r="D1982" t="s">
        <v>397</v>
      </c>
      <c r="E1982" t="s">
        <v>102</v>
      </c>
      <c r="F1982" t="s">
        <v>3655</v>
      </c>
      <c r="G1982" t="s">
        <v>327</v>
      </c>
      <c r="H1982" t="s">
        <v>5535</v>
      </c>
      <c r="I1982" s="7">
        <v>26</v>
      </c>
      <c r="J1982" s="7">
        <v>1162.3399999999999</v>
      </c>
    </row>
    <row r="1983" spans="1:10">
      <c r="A1983" t="s">
        <v>5727</v>
      </c>
      <c r="B1983" t="s">
        <v>5728</v>
      </c>
      <c r="C1983" t="s">
        <v>75</v>
      </c>
      <c r="D1983" t="s">
        <v>1356</v>
      </c>
      <c r="E1983" t="s">
        <v>90</v>
      </c>
      <c r="F1983" t="s">
        <v>5729</v>
      </c>
      <c r="G1983" t="s">
        <v>213</v>
      </c>
      <c r="H1983" t="s">
        <v>287</v>
      </c>
      <c r="I1983" s="7">
        <v>8</v>
      </c>
      <c r="J1983" s="7">
        <v>3856.07</v>
      </c>
    </row>
    <row r="1984" spans="1:10">
      <c r="A1984" t="s">
        <v>5730</v>
      </c>
      <c r="B1984" t="s">
        <v>5731</v>
      </c>
      <c r="C1984" t="s">
        <v>68</v>
      </c>
      <c r="D1984" t="s">
        <v>761</v>
      </c>
      <c r="E1984" t="s">
        <v>90</v>
      </c>
      <c r="F1984" s="1">
        <v>45582</v>
      </c>
      <c r="G1984" t="s">
        <v>113</v>
      </c>
      <c r="H1984" t="s">
        <v>5732</v>
      </c>
      <c r="I1984" s="7">
        <v>28</v>
      </c>
      <c r="J1984" s="7">
        <v>3149.12</v>
      </c>
    </row>
    <row r="1985" spans="1:10">
      <c r="A1985" t="s">
        <v>5733</v>
      </c>
      <c r="B1985" t="s">
        <v>5734</v>
      </c>
      <c r="C1985" t="s">
        <v>75</v>
      </c>
      <c r="D1985" t="s">
        <v>208</v>
      </c>
      <c r="E1985" t="s">
        <v>90</v>
      </c>
      <c r="F1985" t="s">
        <v>5735</v>
      </c>
      <c r="G1985" t="s">
        <v>97</v>
      </c>
      <c r="H1985" t="s">
        <v>5736</v>
      </c>
      <c r="I1985" s="7">
        <v>44</v>
      </c>
      <c r="J1985" s="7">
        <v>2890.09</v>
      </c>
    </row>
    <row r="1986" spans="1:10">
      <c r="A1986" t="s">
        <v>5737</v>
      </c>
      <c r="B1986" t="s">
        <v>5738</v>
      </c>
      <c r="C1986" t="s">
        <v>61</v>
      </c>
      <c r="D1986" t="s">
        <v>792</v>
      </c>
      <c r="E1986" t="s">
        <v>70</v>
      </c>
      <c r="F1986" s="2">
        <v>45525</v>
      </c>
      <c r="G1986" t="s">
        <v>92</v>
      </c>
      <c r="H1986" t="s">
        <v>3611</v>
      </c>
      <c r="I1986" s="7">
        <v>12</v>
      </c>
      <c r="J1986" s="7">
        <v>4800.5200000000004</v>
      </c>
    </row>
    <row r="1987" spans="1:10">
      <c r="A1987" t="s">
        <v>5739</v>
      </c>
      <c r="B1987" t="s">
        <v>5740</v>
      </c>
      <c r="C1987" t="s">
        <v>122</v>
      </c>
      <c r="D1987" t="s">
        <v>106</v>
      </c>
      <c r="E1987" t="s">
        <v>90</v>
      </c>
      <c r="F1987" t="s">
        <v>5741</v>
      </c>
      <c r="G1987" t="s">
        <v>314</v>
      </c>
      <c r="H1987" t="s">
        <v>5742</v>
      </c>
      <c r="I1987" s="7">
        <v>16</v>
      </c>
      <c r="J1987" s="7">
        <v>1162.46</v>
      </c>
    </row>
    <row r="1988" spans="1:10">
      <c r="A1988" t="s">
        <v>5743</v>
      </c>
      <c r="B1988" t="s">
        <v>5744</v>
      </c>
      <c r="C1988" t="s">
        <v>122</v>
      </c>
      <c r="D1988" t="s">
        <v>129</v>
      </c>
      <c r="E1988" t="s">
        <v>90</v>
      </c>
      <c r="F1988" s="1">
        <v>45034</v>
      </c>
      <c r="G1988" t="s">
        <v>187</v>
      </c>
      <c r="H1988" t="s">
        <v>5745</v>
      </c>
      <c r="I1988" s="7">
        <v>4</v>
      </c>
      <c r="J1988" s="7">
        <v>3011.42</v>
      </c>
    </row>
    <row r="1989" spans="1:10">
      <c r="A1989" t="s">
        <v>5746</v>
      </c>
      <c r="B1989" t="s">
        <v>5747</v>
      </c>
      <c r="C1989" t="s">
        <v>75</v>
      </c>
      <c r="D1989" t="s">
        <v>96</v>
      </c>
      <c r="E1989" t="s">
        <v>102</v>
      </c>
      <c r="F1989" s="1">
        <v>45100</v>
      </c>
      <c r="G1989" t="s">
        <v>161</v>
      </c>
      <c r="H1989" t="s">
        <v>5748</v>
      </c>
      <c r="I1989" s="7">
        <v>15</v>
      </c>
      <c r="J1989" s="7">
        <v>1768.92</v>
      </c>
    </row>
    <row r="1990" spans="1:10">
      <c r="A1990" t="s">
        <v>5749</v>
      </c>
      <c r="B1990" t="s">
        <v>5750</v>
      </c>
      <c r="C1990" t="s">
        <v>61</v>
      </c>
      <c r="D1990" t="s">
        <v>231</v>
      </c>
      <c r="E1990" t="s">
        <v>63</v>
      </c>
      <c r="F1990" s="1">
        <v>44965</v>
      </c>
      <c r="G1990" t="s">
        <v>308</v>
      </c>
      <c r="H1990">
        <v>65.7</v>
      </c>
      <c r="I1990" s="7">
        <v>39</v>
      </c>
      <c r="J1990" s="7">
        <v>4186.29</v>
      </c>
    </row>
    <row r="1991" spans="1:10">
      <c r="A1991" t="s">
        <v>5751</v>
      </c>
      <c r="B1991" t="s">
        <v>5752</v>
      </c>
      <c r="C1991" t="s">
        <v>80</v>
      </c>
      <c r="D1991" t="s">
        <v>877</v>
      </c>
      <c r="E1991" t="s">
        <v>70</v>
      </c>
      <c r="F1991" t="s">
        <v>5753</v>
      </c>
      <c r="G1991" t="s">
        <v>103</v>
      </c>
      <c r="H1991" t="s">
        <v>5754</v>
      </c>
      <c r="I1991" s="7">
        <v>7</v>
      </c>
      <c r="J1991" s="7">
        <v>2821.91</v>
      </c>
    </row>
    <row r="1992" spans="1:10">
      <c r="A1992" t="s">
        <v>5755</v>
      </c>
      <c r="B1992" t="s">
        <v>5756</v>
      </c>
      <c r="C1992" t="s">
        <v>61</v>
      </c>
      <c r="D1992" t="s">
        <v>662</v>
      </c>
      <c r="E1992" t="s">
        <v>63</v>
      </c>
      <c r="F1992" s="1">
        <v>45532</v>
      </c>
      <c r="G1992" t="s">
        <v>153</v>
      </c>
      <c r="H1992" t="s">
        <v>732</v>
      </c>
      <c r="I1992" s="7">
        <v>13</v>
      </c>
      <c r="J1992" s="7">
        <v>3548.39</v>
      </c>
    </row>
    <row r="1993" spans="1:10">
      <c r="A1993" t="s">
        <v>5757</v>
      </c>
      <c r="B1993" t="s">
        <v>5758</v>
      </c>
      <c r="C1993" t="s">
        <v>122</v>
      </c>
      <c r="D1993" t="s">
        <v>254</v>
      </c>
      <c r="E1993" t="s">
        <v>70</v>
      </c>
      <c r="F1993" s="1">
        <v>45184</v>
      </c>
      <c r="G1993" t="s">
        <v>178</v>
      </c>
      <c r="H1993">
        <v>59.8</v>
      </c>
      <c r="I1993" s="7">
        <v>-4</v>
      </c>
      <c r="J1993" s="7">
        <v>1805.47</v>
      </c>
    </row>
    <row r="1994" spans="1:10">
      <c r="A1994" t="s">
        <v>5759</v>
      </c>
      <c r="B1994" t="s">
        <v>5760</v>
      </c>
      <c r="C1994" t="s">
        <v>75</v>
      </c>
      <c r="D1994" t="s">
        <v>62</v>
      </c>
      <c r="E1994" t="s">
        <v>102</v>
      </c>
      <c r="F1994" s="1">
        <v>45331</v>
      </c>
      <c r="G1994" t="s">
        <v>125</v>
      </c>
      <c r="H1994">
        <v>56</v>
      </c>
      <c r="I1994" s="7">
        <v>22</v>
      </c>
      <c r="J1994" s="7">
        <v>3751.62</v>
      </c>
    </row>
    <row r="1995" spans="1:10">
      <c r="A1995" t="s">
        <v>5761</v>
      </c>
      <c r="B1995" t="s">
        <v>5762</v>
      </c>
      <c r="C1995" t="s">
        <v>122</v>
      </c>
      <c r="D1995" t="s">
        <v>792</v>
      </c>
      <c r="E1995" t="s">
        <v>70</v>
      </c>
      <c r="F1995" t="s">
        <v>4586</v>
      </c>
      <c r="G1995" t="s">
        <v>182</v>
      </c>
      <c r="H1995" t="s">
        <v>5763</v>
      </c>
      <c r="I1995" s="7">
        <v>4</v>
      </c>
      <c r="J1995" s="7">
        <v>2050.62</v>
      </c>
    </row>
    <row r="1996" spans="1:10">
      <c r="A1996" t="s">
        <v>5764</v>
      </c>
      <c r="B1996" t="s">
        <v>5765</v>
      </c>
      <c r="C1996" t="s">
        <v>75</v>
      </c>
      <c r="D1996" t="s">
        <v>1009</v>
      </c>
      <c r="E1996" t="s">
        <v>90</v>
      </c>
      <c r="F1996" t="s">
        <v>5766</v>
      </c>
      <c r="G1996" t="s">
        <v>182</v>
      </c>
      <c r="H1996">
        <v>1.7</v>
      </c>
      <c r="I1996" s="7">
        <v>18</v>
      </c>
      <c r="J1996" s="7">
        <v>4327.82</v>
      </c>
    </row>
    <row r="1997" spans="1:10">
      <c r="A1997" t="s">
        <v>5767</v>
      </c>
      <c r="B1997" t="s">
        <v>5768</v>
      </c>
      <c r="C1997" t="s">
        <v>68</v>
      </c>
      <c r="D1997" t="s">
        <v>81</v>
      </c>
      <c r="E1997" t="s">
        <v>63</v>
      </c>
      <c r="F1997" t="s">
        <v>5769</v>
      </c>
      <c r="G1997" t="s">
        <v>327</v>
      </c>
      <c r="H1997" t="s">
        <v>5770</v>
      </c>
      <c r="I1997" s="7">
        <v>35</v>
      </c>
      <c r="J1997" s="7">
        <v>4265.25</v>
      </c>
    </row>
    <row r="1998" spans="1:10">
      <c r="A1998" t="s">
        <v>5771</v>
      </c>
      <c r="B1998" t="s">
        <v>5772</v>
      </c>
      <c r="C1998" t="s">
        <v>75</v>
      </c>
      <c r="D1998" t="s">
        <v>303</v>
      </c>
      <c r="E1998" t="s">
        <v>102</v>
      </c>
      <c r="F1998" t="s">
        <v>5190</v>
      </c>
      <c r="G1998" t="s">
        <v>259</v>
      </c>
      <c r="H1998" t="s">
        <v>5146</v>
      </c>
      <c r="I1998" s="7">
        <v>23</v>
      </c>
      <c r="J1998" s="7">
        <v>3038.32</v>
      </c>
    </row>
    <row r="1999" spans="1:10">
      <c r="A1999" t="s">
        <v>5773</v>
      </c>
      <c r="B1999" t="s">
        <v>5774</v>
      </c>
      <c r="C1999" t="s">
        <v>122</v>
      </c>
      <c r="D1999" t="s">
        <v>322</v>
      </c>
      <c r="E1999" t="s">
        <v>90</v>
      </c>
      <c r="F1999" t="s">
        <v>5775</v>
      </c>
      <c r="G1999" t="s">
        <v>92</v>
      </c>
      <c r="H1999" t="s">
        <v>941</v>
      </c>
      <c r="I1999" s="7">
        <v>18</v>
      </c>
      <c r="J1999" s="7">
        <v>1526.49</v>
      </c>
    </row>
    <row r="2000" spans="1:10">
      <c r="A2000" t="s">
        <v>5776</v>
      </c>
      <c r="B2000" t="s">
        <v>5777</v>
      </c>
      <c r="C2000" t="s">
        <v>122</v>
      </c>
      <c r="D2000" t="s">
        <v>1876</v>
      </c>
      <c r="E2000" t="s">
        <v>70</v>
      </c>
      <c r="F2000" t="s">
        <v>5778</v>
      </c>
      <c r="G2000" t="s">
        <v>161</v>
      </c>
      <c r="H2000" t="s">
        <v>5779</v>
      </c>
      <c r="I2000" s="7">
        <v>1</v>
      </c>
      <c r="J2000" s="7">
        <v>3859.99</v>
      </c>
    </row>
    <row r="2001" spans="1:10">
      <c r="A2001" t="s">
        <v>5780</v>
      </c>
      <c r="B2001" t="s">
        <v>5781</v>
      </c>
      <c r="C2001" t="s">
        <v>75</v>
      </c>
      <c r="D2001" t="s">
        <v>393</v>
      </c>
      <c r="E2001" t="s">
        <v>90</v>
      </c>
      <c r="F2001" t="s">
        <v>938</v>
      </c>
      <c r="G2001" t="s">
        <v>411</v>
      </c>
      <c r="H2001" t="s">
        <v>2999</v>
      </c>
      <c r="I2001" s="7">
        <v>36</v>
      </c>
      <c r="J2001" s="7">
        <v>1619.48</v>
      </c>
    </row>
    <row r="2002" spans="1:10">
      <c r="A2002" t="s">
        <v>5782</v>
      </c>
      <c r="B2002" t="s">
        <v>5783</v>
      </c>
      <c r="C2002" t="s">
        <v>75</v>
      </c>
      <c r="D2002" t="s">
        <v>318</v>
      </c>
      <c r="E2002" t="s">
        <v>102</v>
      </c>
      <c r="F2002" s="1">
        <v>45091</v>
      </c>
      <c r="G2002" t="s">
        <v>92</v>
      </c>
      <c r="H2002" t="s">
        <v>5784</v>
      </c>
      <c r="I2002" s="7">
        <v>31</v>
      </c>
      <c r="J2002" s="7">
        <v>1876.19</v>
      </c>
    </row>
    <row r="2003" spans="1:10">
      <c r="A2003" t="s">
        <v>5785</v>
      </c>
      <c r="B2003" t="s">
        <v>5786</v>
      </c>
      <c r="C2003" t="s">
        <v>80</v>
      </c>
      <c r="D2003" t="s">
        <v>283</v>
      </c>
      <c r="E2003" t="s">
        <v>90</v>
      </c>
      <c r="F2003" t="s">
        <v>5787</v>
      </c>
      <c r="G2003" t="s">
        <v>259</v>
      </c>
      <c r="H2003" t="s">
        <v>732</v>
      </c>
      <c r="I2003" s="7">
        <v>43</v>
      </c>
      <c r="J2003" s="7">
        <v>4514.7</v>
      </c>
    </row>
    <row r="2004" spans="1:10">
      <c r="A2004" t="s">
        <v>5788</v>
      </c>
      <c r="B2004" t="s">
        <v>5789</v>
      </c>
      <c r="C2004" t="s">
        <v>61</v>
      </c>
      <c r="D2004" t="s">
        <v>792</v>
      </c>
      <c r="E2004" t="s">
        <v>63</v>
      </c>
      <c r="F2004" s="1">
        <v>45164</v>
      </c>
      <c r="G2004" t="s">
        <v>82</v>
      </c>
      <c r="H2004" t="s">
        <v>209</v>
      </c>
      <c r="I2004" s="7">
        <v>6</v>
      </c>
      <c r="J2004" s="7">
        <v>2765.17</v>
      </c>
    </row>
    <row r="2005" spans="1:10">
      <c r="A2005" t="s">
        <v>5790</v>
      </c>
      <c r="B2005" t="s">
        <v>5791</v>
      </c>
      <c r="C2005" t="s">
        <v>122</v>
      </c>
      <c r="D2005" t="s">
        <v>454</v>
      </c>
      <c r="E2005" t="s">
        <v>70</v>
      </c>
      <c r="F2005" s="1">
        <v>45139</v>
      </c>
      <c r="G2005" t="s">
        <v>134</v>
      </c>
      <c r="H2005">
        <v>47.2</v>
      </c>
      <c r="I2005" s="7">
        <v>3</v>
      </c>
      <c r="J2005" s="7">
        <v>1158.1199999999999</v>
      </c>
    </row>
    <row r="2006" spans="1:10">
      <c r="A2006" t="s">
        <v>5792</v>
      </c>
      <c r="B2006" t="s">
        <v>5793</v>
      </c>
      <c r="C2006" t="s">
        <v>61</v>
      </c>
      <c r="D2006" t="s">
        <v>680</v>
      </c>
      <c r="E2006" t="s">
        <v>102</v>
      </c>
      <c r="F2006" t="s">
        <v>5794</v>
      </c>
      <c r="G2006" t="s">
        <v>460</v>
      </c>
      <c r="H2006">
        <v>43</v>
      </c>
      <c r="I2006" s="7">
        <v>50</v>
      </c>
      <c r="J2006" s="7">
        <v>4053.97</v>
      </c>
    </row>
    <row r="2007" spans="1:10">
      <c r="A2007" t="s">
        <v>5795</v>
      </c>
      <c r="B2007" t="s">
        <v>5796</v>
      </c>
      <c r="C2007" t="s">
        <v>68</v>
      </c>
      <c r="D2007" t="s">
        <v>359</v>
      </c>
      <c r="E2007" t="s">
        <v>70</v>
      </c>
      <c r="F2007" s="1">
        <v>44934</v>
      </c>
      <c r="G2007" t="s">
        <v>77</v>
      </c>
      <c r="H2007" t="s">
        <v>5797</v>
      </c>
      <c r="I2007" s="7">
        <v>45</v>
      </c>
      <c r="J2007" s="7">
        <v>1488.17</v>
      </c>
    </row>
    <row r="2008" spans="1:10">
      <c r="A2008" t="s">
        <v>5798</v>
      </c>
      <c r="B2008" t="s">
        <v>5799</v>
      </c>
      <c r="C2008" t="s">
        <v>80</v>
      </c>
      <c r="D2008" t="s">
        <v>147</v>
      </c>
      <c r="E2008" t="s">
        <v>63</v>
      </c>
      <c r="F2008" s="1">
        <v>45536</v>
      </c>
      <c r="G2008" t="s">
        <v>166</v>
      </c>
      <c r="H2008" t="s">
        <v>5800</v>
      </c>
      <c r="I2008" s="7">
        <v>24</v>
      </c>
      <c r="J2008" s="7">
        <v>3293.86</v>
      </c>
    </row>
    <row r="2009" spans="1:10">
      <c r="A2009" t="s">
        <v>5801</v>
      </c>
      <c r="B2009" t="s">
        <v>5802</v>
      </c>
      <c r="C2009" t="s">
        <v>61</v>
      </c>
      <c r="D2009" t="s">
        <v>600</v>
      </c>
      <c r="E2009" t="s">
        <v>102</v>
      </c>
      <c r="F2009" s="1">
        <v>44927</v>
      </c>
      <c r="G2009" t="s">
        <v>182</v>
      </c>
      <c r="H2009" t="s">
        <v>5803</v>
      </c>
      <c r="I2009" s="7">
        <v>38</v>
      </c>
      <c r="J2009" s="7">
        <v>1979.48</v>
      </c>
    </row>
    <row r="2010" spans="1:10">
      <c r="A2010" t="s">
        <v>5804</v>
      </c>
      <c r="B2010" t="s">
        <v>5805</v>
      </c>
      <c r="C2010" t="s">
        <v>80</v>
      </c>
      <c r="D2010" t="s">
        <v>337</v>
      </c>
      <c r="E2010" t="s">
        <v>102</v>
      </c>
      <c r="F2010" s="1">
        <v>45543</v>
      </c>
      <c r="G2010" t="s">
        <v>92</v>
      </c>
      <c r="H2010" t="s">
        <v>5806</v>
      </c>
      <c r="I2010" s="7">
        <v>48</v>
      </c>
      <c r="J2010" s="7">
        <v>1003.51</v>
      </c>
    </row>
    <row r="2011" spans="1:10">
      <c r="A2011" t="s">
        <v>5807</v>
      </c>
      <c r="B2011" t="s">
        <v>5808</v>
      </c>
      <c r="C2011" t="s">
        <v>122</v>
      </c>
      <c r="D2011" t="s">
        <v>156</v>
      </c>
      <c r="E2011" t="s">
        <v>90</v>
      </c>
      <c r="F2011" s="2">
        <v>45295</v>
      </c>
      <c r="G2011" t="s">
        <v>728</v>
      </c>
      <c r="H2011">
        <v>9</v>
      </c>
      <c r="I2011" s="7">
        <v>9</v>
      </c>
      <c r="J2011" s="7">
        <v>4429.6000000000004</v>
      </c>
    </row>
    <row r="2012" spans="1:10">
      <c r="A2012" t="s">
        <v>5809</v>
      </c>
      <c r="B2012" t="s">
        <v>5810</v>
      </c>
      <c r="C2012" t="s">
        <v>122</v>
      </c>
      <c r="D2012" t="s">
        <v>622</v>
      </c>
      <c r="E2012" t="s">
        <v>63</v>
      </c>
      <c r="F2012" t="s">
        <v>5811</v>
      </c>
      <c r="G2012" t="s">
        <v>201</v>
      </c>
      <c r="H2012">
        <v>34</v>
      </c>
      <c r="I2012" s="7" t="s">
        <v>232</v>
      </c>
      <c r="J2012" s="7">
        <v>4487.43</v>
      </c>
    </row>
    <row r="2013" spans="1:10">
      <c r="A2013" t="s">
        <v>5812</v>
      </c>
      <c r="B2013" t="s">
        <v>5813</v>
      </c>
      <c r="C2013" t="s">
        <v>80</v>
      </c>
      <c r="D2013" t="s">
        <v>160</v>
      </c>
      <c r="E2013" t="s">
        <v>70</v>
      </c>
      <c r="F2013" s="2">
        <v>45368</v>
      </c>
      <c r="G2013" t="s">
        <v>182</v>
      </c>
      <c r="H2013">
        <v>6.4</v>
      </c>
      <c r="I2013" s="7">
        <v>19</v>
      </c>
      <c r="J2013" s="7">
        <v>4636.66</v>
      </c>
    </row>
    <row r="2014" spans="1:10">
      <c r="A2014" t="s">
        <v>5814</v>
      </c>
      <c r="B2014" t="s">
        <v>5815</v>
      </c>
      <c r="C2014" t="s">
        <v>68</v>
      </c>
      <c r="D2014" t="s">
        <v>592</v>
      </c>
      <c r="E2014" t="s">
        <v>90</v>
      </c>
      <c r="F2014" t="s">
        <v>5816</v>
      </c>
      <c r="G2014" t="s">
        <v>119</v>
      </c>
      <c r="H2014" t="s">
        <v>5817</v>
      </c>
      <c r="I2014" s="7">
        <v>2</v>
      </c>
      <c r="J2014" s="7">
        <v>2715.14</v>
      </c>
    </row>
    <row r="2015" spans="1:10">
      <c r="A2015" t="s">
        <v>5818</v>
      </c>
      <c r="B2015" t="s">
        <v>5819</v>
      </c>
      <c r="C2015" t="s">
        <v>68</v>
      </c>
      <c r="D2015" t="s">
        <v>235</v>
      </c>
      <c r="E2015" t="s">
        <v>70</v>
      </c>
      <c r="F2015" t="s">
        <v>5820</v>
      </c>
      <c r="G2015" t="s">
        <v>182</v>
      </c>
      <c r="H2015" t="s">
        <v>5821</v>
      </c>
      <c r="I2015" s="7">
        <v>13</v>
      </c>
      <c r="J2015" s="7">
        <v>4619.74</v>
      </c>
    </row>
    <row r="2016" spans="1:10">
      <c r="A2016" t="s">
        <v>5822</v>
      </c>
      <c r="B2016" t="s">
        <v>5823</v>
      </c>
      <c r="C2016" t="s">
        <v>80</v>
      </c>
      <c r="D2016" t="s">
        <v>177</v>
      </c>
      <c r="E2016" t="s">
        <v>63</v>
      </c>
      <c r="F2016" s="1">
        <v>45194</v>
      </c>
      <c r="G2016" t="s">
        <v>82</v>
      </c>
      <c r="H2016" t="s">
        <v>365</v>
      </c>
      <c r="I2016" s="7">
        <v>4</v>
      </c>
      <c r="J2016" s="7">
        <v>3089.55</v>
      </c>
    </row>
    <row r="2017" spans="1:10">
      <c r="A2017" t="s">
        <v>5824</v>
      </c>
      <c r="B2017" t="s">
        <v>5825</v>
      </c>
      <c r="C2017" t="s">
        <v>80</v>
      </c>
      <c r="D2017" t="s">
        <v>222</v>
      </c>
      <c r="E2017" t="s">
        <v>102</v>
      </c>
      <c r="F2017" t="s">
        <v>5826</v>
      </c>
      <c r="G2017" t="s">
        <v>134</v>
      </c>
      <c r="H2017" t="s">
        <v>5347</v>
      </c>
      <c r="I2017" s="7">
        <v>12</v>
      </c>
      <c r="J2017" s="7">
        <v>4648.8999999999996</v>
      </c>
    </row>
    <row r="2018" spans="1:10">
      <c r="A2018" t="s">
        <v>5827</v>
      </c>
      <c r="B2018" t="s">
        <v>5828</v>
      </c>
      <c r="C2018" t="s">
        <v>61</v>
      </c>
      <c r="D2018" t="s">
        <v>792</v>
      </c>
      <c r="E2018" t="s">
        <v>102</v>
      </c>
      <c r="F2018" t="s">
        <v>5829</v>
      </c>
      <c r="G2018" t="s">
        <v>178</v>
      </c>
      <c r="H2018" t="s">
        <v>144</v>
      </c>
      <c r="I2018" s="7">
        <v>34</v>
      </c>
      <c r="J2018" s="7">
        <v>4992.12</v>
      </c>
    </row>
    <row r="2019" spans="1:10">
      <c r="A2019" t="s">
        <v>5830</v>
      </c>
      <c r="B2019" t="s">
        <v>5831</v>
      </c>
      <c r="C2019" t="s">
        <v>122</v>
      </c>
      <c r="D2019" t="s">
        <v>796</v>
      </c>
      <c r="E2019" t="s">
        <v>63</v>
      </c>
      <c r="F2019" s="1">
        <v>45035</v>
      </c>
      <c r="G2019" t="s">
        <v>134</v>
      </c>
      <c r="H2019" t="s">
        <v>3918</v>
      </c>
      <c r="I2019" s="7">
        <v>4</v>
      </c>
      <c r="J2019" s="7">
        <v>1989.97</v>
      </c>
    </row>
    <row r="2020" spans="1:10">
      <c r="A2020" t="s">
        <v>5832</v>
      </c>
      <c r="B2020" t="s">
        <v>5833</v>
      </c>
      <c r="C2020" t="s">
        <v>61</v>
      </c>
      <c r="D2020" t="s">
        <v>117</v>
      </c>
      <c r="E2020" t="s">
        <v>102</v>
      </c>
      <c r="F2020" t="s">
        <v>5834</v>
      </c>
      <c r="G2020" t="s">
        <v>436</v>
      </c>
      <c r="H2020" t="s">
        <v>5170</v>
      </c>
      <c r="I2020" s="7">
        <v>5</v>
      </c>
      <c r="J2020" s="7">
        <v>4378.67</v>
      </c>
    </row>
    <row r="2021" spans="1:10">
      <c r="A2021" t="s">
        <v>5835</v>
      </c>
      <c r="B2021" t="s">
        <v>5836</v>
      </c>
      <c r="C2021" t="s">
        <v>122</v>
      </c>
      <c r="D2021" t="s">
        <v>89</v>
      </c>
      <c r="E2021" t="s">
        <v>70</v>
      </c>
      <c r="F2021" t="s">
        <v>5837</v>
      </c>
      <c r="G2021" t="s">
        <v>182</v>
      </c>
      <c r="H2021">
        <v>49.9</v>
      </c>
      <c r="I2021" s="7">
        <v>18</v>
      </c>
      <c r="J2021" s="7">
        <v>1048.74</v>
      </c>
    </row>
    <row r="2022" spans="1:10">
      <c r="A2022" t="s">
        <v>5838</v>
      </c>
      <c r="B2022" t="s">
        <v>5839</v>
      </c>
      <c r="C2022" t="s">
        <v>61</v>
      </c>
      <c r="D2022" t="s">
        <v>296</v>
      </c>
      <c r="E2022" t="s">
        <v>102</v>
      </c>
      <c r="F2022" t="s">
        <v>5840</v>
      </c>
      <c r="G2022" t="s">
        <v>134</v>
      </c>
      <c r="H2022">
        <v>66.099999999999994</v>
      </c>
      <c r="I2022" s="7">
        <v>6</v>
      </c>
      <c r="J2022" s="7">
        <v>2686.62</v>
      </c>
    </row>
    <row r="2023" spans="1:10">
      <c r="A2023" t="s">
        <v>5841</v>
      </c>
      <c r="B2023" t="s">
        <v>5842</v>
      </c>
      <c r="C2023" t="s">
        <v>122</v>
      </c>
      <c r="D2023" t="s">
        <v>142</v>
      </c>
      <c r="E2023" t="s">
        <v>63</v>
      </c>
      <c r="F2023" s="1">
        <v>45098</v>
      </c>
      <c r="G2023" t="s">
        <v>166</v>
      </c>
      <c r="H2023">
        <v>22</v>
      </c>
      <c r="I2023" s="7">
        <v>32</v>
      </c>
      <c r="J2023" s="7">
        <v>3783.95</v>
      </c>
    </row>
    <row r="2024" spans="1:10">
      <c r="A2024" t="s">
        <v>5843</v>
      </c>
      <c r="B2024" t="s">
        <v>5844</v>
      </c>
      <c r="C2024" t="s">
        <v>68</v>
      </c>
      <c r="D2024" t="s">
        <v>560</v>
      </c>
      <c r="E2024" t="s">
        <v>90</v>
      </c>
      <c r="F2024" t="s">
        <v>5845</v>
      </c>
      <c r="G2024" t="s">
        <v>193</v>
      </c>
      <c r="H2024" t="s">
        <v>5846</v>
      </c>
      <c r="I2024" s="7">
        <v>48</v>
      </c>
      <c r="J2024" s="7">
        <v>3696.11</v>
      </c>
    </row>
    <row r="2025" spans="1:10">
      <c r="A2025" t="s">
        <v>5847</v>
      </c>
      <c r="B2025" t="s">
        <v>5848</v>
      </c>
      <c r="C2025" t="s">
        <v>68</v>
      </c>
      <c r="D2025" t="s">
        <v>337</v>
      </c>
      <c r="E2025" t="s">
        <v>90</v>
      </c>
      <c r="F2025" s="1">
        <v>44993</v>
      </c>
      <c r="G2025" t="s">
        <v>64</v>
      </c>
      <c r="H2025">
        <v>30</v>
      </c>
      <c r="I2025" s="7">
        <v>36</v>
      </c>
      <c r="J2025" s="7">
        <v>4079.24</v>
      </c>
    </row>
    <row r="2026" spans="1:10">
      <c r="A2026" t="s">
        <v>5849</v>
      </c>
      <c r="B2026" t="s">
        <v>5850</v>
      </c>
      <c r="C2026" t="s">
        <v>61</v>
      </c>
      <c r="D2026" t="s">
        <v>62</v>
      </c>
      <c r="E2026" t="s">
        <v>70</v>
      </c>
      <c r="F2026" s="1">
        <v>45446</v>
      </c>
      <c r="G2026" t="s">
        <v>64</v>
      </c>
      <c r="H2026" t="s">
        <v>5851</v>
      </c>
      <c r="I2026" s="7">
        <v>48</v>
      </c>
      <c r="J2026" s="7">
        <v>1462.19</v>
      </c>
    </row>
    <row r="2027" spans="1:10">
      <c r="A2027" t="s">
        <v>5852</v>
      </c>
      <c r="B2027" t="s">
        <v>5853</v>
      </c>
      <c r="C2027" t="s">
        <v>68</v>
      </c>
      <c r="D2027" t="s">
        <v>671</v>
      </c>
      <c r="E2027" t="s">
        <v>63</v>
      </c>
      <c r="F2027" s="1">
        <v>45309</v>
      </c>
      <c r="G2027" t="s">
        <v>77</v>
      </c>
      <c r="H2027" t="s">
        <v>5854</v>
      </c>
      <c r="I2027" s="7">
        <v>32</v>
      </c>
      <c r="J2027" s="7">
        <v>1753.82</v>
      </c>
    </row>
    <row r="2028" spans="1:10">
      <c r="A2028" t="s">
        <v>5855</v>
      </c>
      <c r="B2028" t="s">
        <v>5856</v>
      </c>
      <c r="C2028" t="s">
        <v>122</v>
      </c>
      <c r="D2028" t="s">
        <v>600</v>
      </c>
      <c r="E2028" t="s">
        <v>70</v>
      </c>
      <c r="F2028" s="1">
        <v>45521</v>
      </c>
      <c r="G2028" t="s">
        <v>125</v>
      </c>
      <c r="H2028" t="s">
        <v>5857</v>
      </c>
      <c r="I2028" s="7">
        <v>9</v>
      </c>
      <c r="J2028" s="7">
        <v>1771.83</v>
      </c>
    </row>
    <row r="2029" spans="1:10">
      <c r="A2029" t="s">
        <v>5858</v>
      </c>
      <c r="B2029" t="s">
        <v>5859</v>
      </c>
      <c r="C2029" t="s">
        <v>122</v>
      </c>
      <c r="D2029" t="s">
        <v>303</v>
      </c>
      <c r="E2029" t="s">
        <v>90</v>
      </c>
      <c r="F2029" t="s">
        <v>5860</v>
      </c>
      <c r="G2029" t="s">
        <v>125</v>
      </c>
      <c r="H2029" t="s">
        <v>1140</v>
      </c>
      <c r="I2029" s="7">
        <v>16</v>
      </c>
      <c r="J2029" s="7">
        <v>2651.69</v>
      </c>
    </row>
    <row r="2030" spans="1:10">
      <c r="A2030" t="s">
        <v>5861</v>
      </c>
      <c r="B2030" t="s">
        <v>5862</v>
      </c>
      <c r="C2030" t="s">
        <v>75</v>
      </c>
      <c r="D2030" t="s">
        <v>845</v>
      </c>
      <c r="E2030" t="s">
        <v>70</v>
      </c>
      <c r="F2030" t="s">
        <v>2160</v>
      </c>
      <c r="G2030" t="s">
        <v>259</v>
      </c>
      <c r="H2030" t="s">
        <v>3293</v>
      </c>
      <c r="I2030" s="7">
        <v>47</v>
      </c>
      <c r="J2030" s="7">
        <v>1731.83</v>
      </c>
    </row>
    <row r="2031" spans="1:10">
      <c r="A2031" t="s">
        <v>5863</v>
      </c>
      <c r="B2031" t="s">
        <v>5864</v>
      </c>
      <c r="C2031" t="s">
        <v>68</v>
      </c>
      <c r="D2031" t="s">
        <v>796</v>
      </c>
      <c r="E2031" t="s">
        <v>102</v>
      </c>
      <c r="F2031" s="1">
        <v>45262</v>
      </c>
      <c r="G2031" t="s">
        <v>153</v>
      </c>
      <c r="H2031">
        <v>67</v>
      </c>
      <c r="I2031" s="7">
        <v>48</v>
      </c>
      <c r="J2031" s="7">
        <v>4660.26</v>
      </c>
    </row>
    <row r="2032" spans="1:10">
      <c r="A2032" t="s">
        <v>5865</v>
      </c>
      <c r="B2032" t="s">
        <v>5866</v>
      </c>
      <c r="C2032" t="s">
        <v>80</v>
      </c>
      <c r="D2032" t="s">
        <v>845</v>
      </c>
      <c r="E2032" t="s">
        <v>63</v>
      </c>
      <c r="F2032" s="1">
        <v>45592</v>
      </c>
      <c r="G2032" t="s">
        <v>193</v>
      </c>
      <c r="H2032" t="s">
        <v>474</v>
      </c>
      <c r="I2032" s="7">
        <v>24</v>
      </c>
      <c r="J2032" s="7">
        <v>4972.71</v>
      </c>
    </row>
    <row r="2033" spans="1:10">
      <c r="A2033" t="s">
        <v>5867</v>
      </c>
      <c r="B2033" t="s">
        <v>5868</v>
      </c>
      <c r="C2033" t="s">
        <v>122</v>
      </c>
      <c r="D2033" t="s">
        <v>337</v>
      </c>
      <c r="E2033" t="s">
        <v>90</v>
      </c>
      <c r="F2033" s="1">
        <v>45331</v>
      </c>
      <c r="G2033" t="s">
        <v>71</v>
      </c>
      <c r="H2033">
        <v>68.3</v>
      </c>
      <c r="I2033" s="7">
        <v>27</v>
      </c>
      <c r="J2033" s="7">
        <v>4201.74</v>
      </c>
    </row>
    <row r="2034" spans="1:10">
      <c r="A2034" t="s">
        <v>5869</v>
      </c>
      <c r="B2034" t="s">
        <v>5870</v>
      </c>
      <c r="C2034" t="s">
        <v>75</v>
      </c>
      <c r="D2034" t="s">
        <v>81</v>
      </c>
      <c r="E2034" t="s">
        <v>90</v>
      </c>
      <c r="F2034" t="s">
        <v>5871</v>
      </c>
      <c r="G2034" t="s">
        <v>125</v>
      </c>
      <c r="H2034" t="s">
        <v>3353</v>
      </c>
      <c r="I2034" s="7">
        <v>13</v>
      </c>
      <c r="J2034" s="7">
        <v>3033.21</v>
      </c>
    </row>
    <row r="2035" spans="1:10">
      <c r="A2035" t="s">
        <v>5872</v>
      </c>
      <c r="B2035" t="s">
        <v>5873</v>
      </c>
      <c r="C2035" t="s">
        <v>75</v>
      </c>
      <c r="D2035" t="s">
        <v>248</v>
      </c>
      <c r="E2035" t="s">
        <v>63</v>
      </c>
      <c r="F2035" t="s">
        <v>5182</v>
      </c>
      <c r="G2035" t="s">
        <v>77</v>
      </c>
      <c r="H2035" t="s">
        <v>2186</v>
      </c>
      <c r="I2035" s="7">
        <v>23</v>
      </c>
      <c r="J2035" s="7">
        <v>1799.76</v>
      </c>
    </row>
    <row r="2036" spans="1:10">
      <c r="A2036" t="s">
        <v>5874</v>
      </c>
      <c r="B2036" t="s">
        <v>5875</v>
      </c>
      <c r="C2036" t="s">
        <v>68</v>
      </c>
      <c r="D2036" t="s">
        <v>397</v>
      </c>
      <c r="E2036" t="s">
        <v>63</v>
      </c>
      <c r="F2036" s="1">
        <v>45178</v>
      </c>
      <c r="G2036" t="s">
        <v>125</v>
      </c>
      <c r="H2036">
        <v>34.799999999999997</v>
      </c>
      <c r="I2036" s="7">
        <v>9</v>
      </c>
      <c r="J2036" s="7">
        <v>2796.3</v>
      </c>
    </row>
    <row r="2037" spans="1:10">
      <c r="A2037" t="s">
        <v>5876</v>
      </c>
      <c r="B2037" t="s">
        <v>5877</v>
      </c>
      <c r="C2037" t="s">
        <v>122</v>
      </c>
      <c r="D2037" t="s">
        <v>1725</v>
      </c>
      <c r="E2037" t="s">
        <v>70</v>
      </c>
      <c r="F2037" t="s">
        <v>5878</v>
      </c>
      <c r="G2037" t="s">
        <v>143</v>
      </c>
      <c r="H2037">
        <v>47.4</v>
      </c>
      <c r="I2037" s="7">
        <v>35</v>
      </c>
      <c r="J2037" s="7">
        <v>3854.76</v>
      </c>
    </row>
    <row r="2038" spans="1:10">
      <c r="A2038" t="s">
        <v>5879</v>
      </c>
      <c r="B2038" t="s">
        <v>5880</v>
      </c>
      <c r="C2038" t="s">
        <v>80</v>
      </c>
      <c r="D2038" t="s">
        <v>374</v>
      </c>
      <c r="E2038" t="s">
        <v>102</v>
      </c>
      <c r="F2038" t="s">
        <v>5881</v>
      </c>
      <c r="G2038" t="s">
        <v>193</v>
      </c>
      <c r="H2038" t="s">
        <v>138</v>
      </c>
      <c r="I2038" s="7">
        <v>29</v>
      </c>
      <c r="J2038" s="7">
        <v>1841.94</v>
      </c>
    </row>
    <row r="2039" spans="1:10">
      <c r="A2039" t="s">
        <v>5882</v>
      </c>
      <c r="B2039" t="s">
        <v>5883</v>
      </c>
      <c r="C2039" t="s">
        <v>61</v>
      </c>
      <c r="D2039" t="s">
        <v>595</v>
      </c>
      <c r="E2039" t="s">
        <v>90</v>
      </c>
      <c r="F2039" s="1">
        <v>45088</v>
      </c>
      <c r="G2039" t="s">
        <v>161</v>
      </c>
      <c r="H2039">
        <v>22.3</v>
      </c>
      <c r="I2039" s="7">
        <v>40</v>
      </c>
      <c r="J2039" s="7">
        <v>1532.29</v>
      </c>
    </row>
    <row r="2040" spans="1:10">
      <c r="A2040" t="s">
        <v>5884</v>
      </c>
      <c r="B2040" t="s">
        <v>5885</v>
      </c>
      <c r="C2040" t="s">
        <v>122</v>
      </c>
      <c r="D2040" t="s">
        <v>556</v>
      </c>
      <c r="E2040" t="s">
        <v>90</v>
      </c>
      <c r="F2040" s="1">
        <v>45634</v>
      </c>
      <c r="G2040" t="s">
        <v>92</v>
      </c>
      <c r="H2040">
        <v>7.9</v>
      </c>
      <c r="I2040" s="7">
        <v>49</v>
      </c>
      <c r="J2040" s="7">
        <v>4991.87</v>
      </c>
    </row>
    <row r="2041" spans="1:10">
      <c r="A2041" t="s">
        <v>5886</v>
      </c>
      <c r="B2041" t="s">
        <v>5887</v>
      </c>
      <c r="C2041" t="s">
        <v>61</v>
      </c>
      <c r="D2041" t="s">
        <v>796</v>
      </c>
      <c r="E2041" t="s">
        <v>102</v>
      </c>
      <c r="F2041" t="s">
        <v>5888</v>
      </c>
      <c r="G2041" t="s">
        <v>113</v>
      </c>
      <c r="H2041" t="s">
        <v>5889</v>
      </c>
      <c r="I2041" s="7">
        <v>3</v>
      </c>
      <c r="J2041" s="7">
        <v>4315.5200000000004</v>
      </c>
    </row>
    <row r="2042" spans="1:10">
      <c r="A2042" t="s">
        <v>5890</v>
      </c>
      <c r="B2042" t="s">
        <v>5891</v>
      </c>
      <c r="C2042" t="s">
        <v>68</v>
      </c>
      <c r="D2042" t="s">
        <v>177</v>
      </c>
      <c r="E2042" t="s">
        <v>63</v>
      </c>
      <c r="F2042" s="1">
        <v>45317</v>
      </c>
      <c r="G2042" t="s">
        <v>143</v>
      </c>
      <c r="H2042">
        <v>31</v>
      </c>
      <c r="I2042" s="7">
        <v>10</v>
      </c>
      <c r="J2042" s="7">
        <v>2686.92</v>
      </c>
    </row>
    <row r="2043" spans="1:10">
      <c r="A2043" t="s">
        <v>5892</v>
      </c>
      <c r="B2043" t="s">
        <v>5893</v>
      </c>
      <c r="C2043" t="s">
        <v>122</v>
      </c>
      <c r="D2043" t="s">
        <v>415</v>
      </c>
      <c r="E2043" t="s">
        <v>90</v>
      </c>
      <c r="F2043" t="s">
        <v>3371</v>
      </c>
      <c r="G2043" t="s">
        <v>161</v>
      </c>
      <c r="H2043" t="s">
        <v>846</v>
      </c>
      <c r="I2043" s="7">
        <v>18</v>
      </c>
      <c r="J2043" s="7">
        <v>3999.11</v>
      </c>
    </row>
    <row r="2044" spans="1:10">
      <c r="A2044" t="s">
        <v>5894</v>
      </c>
      <c r="B2044" t="s">
        <v>5895</v>
      </c>
      <c r="C2044" t="s">
        <v>80</v>
      </c>
      <c r="D2044" t="s">
        <v>177</v>
      </c>
      <c r="E2044" t="s">
        <v>90</v>
      </c>
      <c r="F2044" t="s">
        <v>5896</v>
      </c>
      <c r="G2044" t="s">
        <v>178</v>
      </c>
      <c r="H2044" t="s">
        <v>339</v>
      </c>
      <c r="I2044" s="7">
        <v>23</v>
      </c>
      <c r="J2044" s="7">
        <v>1057.4100000000001</v>
      </c>
    </row>
    <row r="2045" spans="1:10">
      <c r="A2045" t="s">
        <v>5897</v>
      </c>
      <c r="B2045" t="s">
        <v>5898</v>
      </c>
      <c r="C2045" t="s">
        <v>61</v>
      </c>
      <c r="D2045" t="s">
        <v>248</v>
      </c>
      <c r="E2045" t="s">
        <v>102</v>
      </c>
      <c r="F2045" s="1">
        <v>44936</v>
      </c>
      <c r="G2045" t="s">
        <v>460</v>
      </c>
      <c r="H2045" t="s">
        <v>5899</v>
      </c>
      <c r="I2045" s="7">
        <v>22</v>
      </c>
      <c r="J2045" s="7">
        <v>1146.8699999999999</v>
      </c>
    </row>
    <row r="2046" spans="1:10">
      <c r="A2046" t="s">
        <v>5900</v>
      </c>
      <c r="B2046" t="s">
        <v>5901</v>
      </c>
      <c r="C2046" t="s">
        <v>61</v>
      </c>
      <c r="D2046" t="s">
        <v>473</v>
      </c>
      <c r="E2046" t="s">
        <v>90</v>
      </c>
      <c r="F2046" s="1">
        <v>45585</v>
      </c>
      <c r="G2046" t="s">
        <v>187</v>
      </c>
      <c r="H2046" t="s">
        <v>5902</v>
      </c>
      <c r="I2046" s="7">
        <v>27</v>
      </c>
      <c r="J2046" s="7">
        <v>4948.22</v>
      </c>
    </row>
    <row r="2047" spans="1:10">
      <c r="A2047" t="s">
        <v>5903</v>
      </c>
      <c r="B2047" t="s">
        <v>5904</v>
      </c>
      <c r="C2047" t="s">
        <v>61</v>
      </c>
      <c r="D2047" t="s">
        <v>761</v>
      </c>
      <c r="E2047" t="s">
        <v>90</v>
      </c>
      <c r="F2047" t="s">
        <v>2028</v>
      </c>
      <c r="G2047" t="s">
        <v>213</v>
      </c>
      <c r="H2047" t="s">
        <v>5371</v>
      </c>
      <c r="I2047" s="7">
        <v>44</v>
      </c>
      <c r="J2047" s="7">
        <v>4289.05</v>
      </c>
    </row>
    <row r="2048" spans="1:10">
      <c r="A2048" t="s">
        <v>5905</v>
      </c>
      <c r="B2048" t="s">
        <v>5906</v>
      </c>
      <c r="C2048" t="s">
        <v>80</v>
      </c>
      <c r="D2048" t="s">
        <v>1084</v>
      </c>
      <c r="E2048" t="s">
        <v>90</v>
      </c>
      <c r="F2048" t="s">
        <v>4777</v>
      </c>
      <c r="G2048" t="s">
        <v>82</v>
      </c>
      <c r="H2048" t="s">
        <v>5907</v>
      </c>
      <c r="I2048" s="7">
        <v>19</v>
      </c>
      <c r="J2048" s="7">
        <v>3226.51</v>
      </c>
    </row>
    <row r="2049" spans="1:10">
      <c r="A2049" t="s">
        <v>5908</v>
      </c>
      <c r="B2049" t="s">
        <v>5909</v>
      </c>
      <c r="C2049" t="s">
        <v>68</v>
      </c>
      <c r="D2049" t="s">
        <v>1149</v>
      </c>
      <c r="E2049" t="s">
        <v>90</v>
      </c>
      <c r="F2049" t="s">
        <v>5910</v>
      </c>
      <c r="G2049" t="s">
        <v>97</v>
      </c>
      <c r="H2049" t="s">
        <v>5911</v>
      </c>
      <c r="I2049" s="7">
        <v>14</v>
      </c>
      <c r="J2049" s="7">
        <v>2574.91</v>
      </c>
    </row>
    <row r="2050" spans="1:10">
      <c r="A2050" t="s">
        <v>5912</v>
      </c>
      <c r="B2050" t="s">
        <v>5913</v>
      </c>
      <c r="C2050" t="s">
        <v>75</v>
      </c>
      <c r="D2050" t="s">
        <v>346</v>
      </c>
      <c r="E2050" t="s">
        <v>63</v>
      </c>
      <c r="F2050" t="s">
        <v>5914</v>
      </c>
      <c r="G2050" t="s">
        <v>411</v>
      </c>
      <c r="H2050">
        <v>8.3000000000000007</v>
      </c>
      <c r="I2050" s="7">
        <v>19</v>
      </c>
      <c r="J2050" s="7">
        <v>1443.1</v>
      </c>
    </row>
    <row r="2051" spans="1:10">
      <c r="A2051" t="s">
        <v>5915</v>
      </c>
      <c r="B2051" t="s">
        <v>5916</v>
      </c>
      <c r="C2051" t="s">
        <v>68</v>
      </c>
      <c r="D2051" t="s">
        <v>342</v>
      </c>
      <c r="E2051" t="s">
        <v>90</v>
      </c>
      <c r="F2051" t="s">
        <v>5917</v>
      </c>
      <c r="G2051" t="s">
        <v>82</v>
      </c>
      <c r="H2051" t="s">
        <v>5483</v>
      </c>
      <c r="I2051" s="7">
        <v>33</v>
      </c>
      <c r="J2051" s="7">
        <v>1201.6600000000001</v>
      </c>
    </row>
    <row r="2052" spans="1:10">
      <c r="A2052" t="s">
        <v>5918</v>
      </c>
      <c r="B2052" t="s">
        <v>5919</v>
      </c>
      <c r="C2052" t="s">
        <v>80</v>
      </c>
      <c r="D2052" t="s">
        <v>303</v>
      </c>
      <c r="E2052" t="s">
        <v>63</v>
      </c>
      <c r="F2052" t="s">
        <v>528</v>
      </c>
      <c r="G2052" t="s">
        <v>82</v>
      </c>
      <c r="H2052">
        <v>38.700000000000003</v>
      </c>
      <c r="I2052" s="7">
        <v>25</v>
      </c>
      <c r="J2052" s="7">
        <v>2565.15</v>
      </c>
    </row>
    <row r="2053" spans="1:10">
      <c r="A2053" t="s">
        <v>5920</v>
      </c>
      <c r="B2053" t="s">
        <v>5921</v>
      </c>
      <c r="C2053" t="s">
        <v>75</v>
      </c>
      <c r="D2053" t="s">
        <v>76</v>
      </c>
      <c r="E2053" t="s">
        <v>70</v>
      </c>
      <c r="F2053" s="2">
        <v>45479</v>
      </c>
      <c r="G2053" t="s">
        <v>308</v>
      </c>
      <c r="H2053" t="s">
        <v>822</v>
      </c>
      <c r="I2053" s="7">
        <v>21</v>
      </c>
      <c r="J2053" s="7">
        <v>3651.92</v>
      </c>
    </row>
    <row r="2054" spans="1:10">
      <c r="A2054" t="s">
        <v>5922</v>
      </c>
      <c r="B2054" t="s">
        <v>5923</v>
      </c>
      <c r="C2054" t="s">
        <v>80</v>
      </c>
      <c r="D2054" t="s">
        <v>290</v>
      </c>
      <c r="E2054" t="s">
        <v>70</v>
      </c>
      <c r="F2054" s="1">
        <v>45273</v>
      </c>
      <c r="G2054" t="s">
        <v>327</v>
      </c>
      <c r="H2054" t="s">
        <v>898</v>
      </c>
      <c r="I2054" s="7">
        <v>44</v>
      </c>
      <c r="J2054" s="7">
        <v>1649.91</v>
      </c>
    </row>
    <row r="2055" spans="1:10">
      <c r="A2055" t="s">
        <v>5924</v>
      </c>
      <c r="B2055" t="s">
        <v>5925</v>
      </c>
      <c r="C2055" t="s">
        <v>80</v>
      </c>
      <c r="D2055" t="s">
        <v>268</v>
      </c>
      <c r="E2055" t="s">
        <v>90</v>
      </c>
      <c r="F2055" s="1">
        <v>45119</v>
      </c>
      <c r="G2055" t="s">
        <v>173</v>
      </c>
      <c r="H2055">
        <v>2.2999999999999998</v>
      </c>
      <c r="I2055" s="7">
        <v>46</v>
      </c>
      <c r="J2055" s="7">
        <v>3334.44</v>
      </c>
    </row>
    <row r="2056" spans="1:10">
      <c r="A2056" t="s">
        <v>5926</v>
      </c>
      <c r="B2056" t="s">
        <v>5927</v>
      </c>
      <c r="C2056" t="s">
        <v>75</v>
      </c>
      <c r="D2056" t="s">
        <v>1165</v>
      </c>
      <c r="E2056" t="s">
        <v>90</v>
      </c>
      <c r="F2056" t="s">
        <v>5928</v>
      </c>
      <c r="G2056" t="s">
        <v>411</v>
      </c>
      <c r="H2056" t="s">
        <v>5929</v>
      </c>
      <c r="I2056" s="7">
        <v>15</v>
      </c>
      <c r="J2056" s="7">
        <v>2079.25</v>
      </c>
    </row>
    <row r="2057" spans="1:10">
      <c r="A2057" t="s">
        <v>5930</v>
      </c>
      <c r="B2057" t="s">
        <v>5931</v>
      </c>
      <c r="C2057" t="s">
        <v>122</v>
      </c>
      <c r="D2057" t="s">
        <v>248</v>
      </c>
      <c r="E2057" t="s">
        <v>90</v>
      </c>
      <c r="F2057" s="1">
        <v>45088</v>
      </c>
      <c r="G2057" t="s">
        <v>193</v>
      </c>
      <c r="H2057" t="s">
        <v>4313</v>
      </c>
      <c r="I2057" s="7">
        <v>1</v>
      </c>
      <c r="J2057" s="7">
        <v>2624.57</v>
      </c>
    </row>
    <row r="2058" spans="1:10">
      <c r="A2058" t="s">
        <v>5932</v>
      </c>
      <c r="B2058" t="s">
        <v>5933</v>
      </c>
      <c r="C2058" t="s">
        <v>80</v>
      </c>
      <c r="D2058" t="s">
        <v>1876</v>
      </c>
      <c r="E2058" t="s">
        <v>90</v>
      </c>
      <c r="F2058" s="1">
        <v>45089</v>
      </c>
      <c r="G2058" t="s">
        <v>728</v>
      </c>
      <c r="H2058" t="s">
        <v>5934</v>
      </c>
      <c r="I2058" s="7">
        <v>6</v>
      </c>
      <c r="J2058" s="7">
        <v>2870.12</v>
      </c>
    </row>
    <row r="2059" spans="1:10">
      <c r="A2059" t="s">
        <v>5935</v>
      </c>
      <c r="B2059" t="s">
        <v>5936</v>
      </c>
      <c r="C2059" t="s">
        <v>68</v>
      </c>
      <c r="D2059" t="s">
        <v>235</v>
      </c>
      <c r="E2059" t="s">
        <v>63</v>
      </c>
      <c r="F2059" t="s">
        <v>5698</v>
      </c>
      <c r="G2059" t="s">
        <v>308</v>
      </c>
      <c r="H2059" t="s">
        <v>822</v>
      </c>
      <c r="I2059" s="7">
        <v>35</v>
      </c>
      <c r="J2059" s="7">
        <v>4027.82</v>
      </c>
    </row>
    <row r="2060" spans="1:10">
      <c r="A2060" t="s">
        <v>5937</v>
      </c>
      <c r="B2060" t="s">
        <v>5938</v>
      </c>
      <c r="C2060" t="s">
        <v>68</v>
      </c>
      <c r="D2060" t="s">
        <v>106</v>
      </c>
      <c r="E2060" t="s">
        <v>102</v>
      </c>
      <c r="F2060" s="1">
        <v>45118</v>
      </c>
      <c r="G2060" t="s">
        <v>77</v>
      </c>
      <c r="H2060" t="s">
        <v>4520</v>
      </c>
      <c r="I2060" s="7">
        <v>47</v>
      </c>
      <c r="J2060" s="7">
        <v>1750.53</v>
      </c>
    </row>
    <row r="2061" spans="1:10">
      <c r="A2061" t="s">
        <v>5939</v>
      </c>
      <c r="B2061" t="s">
        <v>5940</v>
      </c>
      <c r="C2061" t="s">
        <v>80</v>
      </c>
      <c r="D2061" t="s">
        <v>600</v>
      </c>
      <c r="E2061" t="s">
        <v>90</v>
      </c>
      <c r="F2061" t="s">
        <v>5941</v>
      </c>
      <c r="G2061" t="s">
        <v>82</v>
      </c>
      <c r="H2061" t="s">
        <v>5942</v>
      </c>
      <c r="I2061" s="7">
        <v>47</v>
      </c>
      <c r="J2061" s="7">
        <v>4659.93</v>
      </c>
    </row>
    <row r="2062" spans="1:10">
      <c r="A2062" t="s">
        <v>5943</v>
      </c>
      <c r="B2062" t="s">
        <v>5944</v>
      </c>
      <c r="C2062" t="s">
        <v>75</v>
      </c>
      <c r="D2062" t="s">
        <v>359</v>
      </c>
      <c r="E2062" t="s">
        <v>90</v>
      </c>
      <c r="F2062" s="1">
        <v>45411</v>
      </c>
      <c r="G2062" t="s">
        <v>64</v>
      </c>
      <c r="H2062" t="s">
        <v>5945</v>
      </c>
      <c r="I2062" s="7">
        <v>3</v>
      </c>
      <c r="J2062" s="7">
        <v>1272.0999999999999</v>
      </c>
    </row>
    <row r="2063" spans="1:10">
      <c r="A2063" t="s">
        <v>5946</v>
      </c>
      <c r="B2063" t="s">
        <v>5947</v>
      </c>
      <c r="C2063" t="s">
        <v>122</v>
      </c>
      <c r="D2063" t="s">
        <v>1230</v>
      </c>
      <c r="E2063" t="s">
        <v>63</v>
      </c>
      <c r="F2063" t="s">
        <v>2919</v>
      </c>
      <c r="G2063" t="s">
        <v>153</v>
      </c>
      <c r="H2063">
        <v>52</v>
      </c>
      <c r="I2063" s="7">
        <v>26</v>
      </c>
      <c r="J2063" s="7">
        <v>4415.08</v>
      </c>
    </row>
    <row r="2064" spans="1:10">
      <c r="A2064" t="s">
        <v>5948</v>
      </c>
      <c r="B2064" t="s">
        <v>5949</v>
      </c>
      <c r="C2064" t="s">
        <v>75</v>
      </c>
      <c r="D2064" t="s">
        <v>393</v>
      </c>
      <c r="E2064" t="s">
        <v>102</v>
      </c>
      <c r="F2064" t="s">
        <v>5950</v>
      </c>
      <c r="G2064" t="s">
        <v>314</v>
      </c>
      <c r="H2064" t="s">
        <v>5951</v>
      </c>
      <c r="I2064" s="7">
        <v>34</v>
      </c>
      <c r="J2064" s="7">
        <v>1925.04</v>
      </c>
    </row>
    <row r="2065" spans="1:10">
      <c r="A2065" t="s">
        <v>5952</v>
      </c>
      <c r="B2065" t="s">
        <v>5953</v>
      </c>
      <c r="C2065" t="s">
        <v>61</v>
      </c>
      <c r="D2065" t="s">
        <v>171</v>
      </c>
      <c r="E2065" t="s">
        <v>63</v>
      </c>
      <c r="F2065" s="1">
        <v>44935</v>
      </c>
      <c r="G2065" t="s">
        <v>103</v>
      </c>
      <c r="H2065" t="s">
        <v>887</v>
      </c>
      <c r="I2065" s="7">
        <v>4</v>
      </c>
      <c r="J2065" s="7">
        <v>4956.1499999999996</v>
      </c>
    </row>
    <row r="2066" spans="1:10">
      <c r="A2066" t="s">
        <v>5954</v>
      </c>
      <c r="B2066" t="s">
        <v>5955</v>
      </c>
      <c r="C2066" t="s">
        <v>61</v>
      </c>
      <c r="D2066" t="s">
        <v>156</v>
      </c>
      <c r="E2066" t="s">
        <v>90</v>
      </c>
      <c r="F2066" s="1">
        <v>45409</v>
      </c>
      <c r="G2066" t="s">
        <v>113</v>
      </c>
      <c r="H2066" t="s">
        <v>5956</v>
      </c>
      <c r="I2066" s="7">
        <v>44</v>
      </c>
      <c r="J2066" s="7">
        <v>3300.32</v>
      </c>
    </row>
    <row r="2067" spans="1:10">
      <c r="A2067" t="s">
        <v>5957</v>
      </c>
      <c r="B2067" t="s">
        <v>5958</v>
      </c>
      <c r="C2067" t="s">
        <v>80</v>
      </c>
      <c r="D2067" t="s">
        <v>147</v>
      </c>
      <c r="E2067" t="s">
        <v>102</v>
      </c>
      <c r="F2067" t="s">
        <v>4289</v>
      </c>
      <c r="G2067" t="s">
        <v>327</v>
      </c>
      <c r="H2067" t="s">
        <v>188</v>
      </c>
      <c r="I2067" s="7">
        <v>12</v>
      </c>
      <c r="J2067" s="7">
        <v>3685.63</v>
      </c>
    </row>
    <row r="2068" spans="1:10">
      <c r="A2068" t="s">
        <v>5959</v>
      </c>
      <c r="B2068" t="s">
        <v>5960</v>
      </c>
      <c r="C2068" t="s">
        <v>61</v>
      </c>
      <c r="D2068" t="s">
        <v>671</v>
      </c>
      <c r="E2068" t="s">
        <v>70</v>
      </c>
      <c r="F2068" s="1">
        <v>45293</v>
      </c>
      <c r="G2068" t="s">
        <v>161</v>
      </c>
      <c r="H2068" t="s">
        <v>339</v>
      </c>
      <c r="I2068" s="7">
        <v>20</v>
      </c>
      <c r="J2068" s="7">
        <v>1087.43</v>
      </c>
    </row>
    <row r="2069" spans="1:10">
      <c r="A2069" t="s">
        <v>5961</v>
      </c>
      <c r="B2069" t="s">
        <v>5962</v>
      </c>
      <c r="C2069" t="s">
        <v>68</v>
      </c>
      <c r="D2069" t="s">
        <v>231</v>
      </c>
      <c r="E2069" t="s">
        <v>63</v>
      </c>
      <c r="F2069" s="1">
        <v>44949</v>
      </c>
      <c r="G2069" t="s">
        <v>728</v>
      </c>
      <c r="H2069" t="s">
        <v>5963</v>
      </c>
      <c r="I2069" s="7" t="s">
        <v>3298</v>
      </c>
      <c r="J2069" s="7">
        <v>4635.3500000000004</v>
      </c>
    </row>
    <row r="2070" spans="1:10">
      <c r="A2070" t="s">
        <v>5964</v>
      </c>
      <c r="B2070" t="s">
        <v>5965</v>
      </c>
      <c r="C2070" t="s">
        <v>75</v>
      </c>
      <c r="D2070" t="s">
        <v>1035</v>
      </c>
      <c r="E2070" t="s">
        <v>70</v>
      </c>
      <c r="F2070" t="s">
        <v>5966</v>
      </c>
      <c r="G2070" t="s">
        <v>259</v>
      </c>
      <c r="H2070">
        <v>27</v>
      </c>
      <c r="I2070" s="7">
        <v>9</v>
      </c>
      <c r="J2070" s="7">
        <v>1616.93</v>
      </c>
    </row>
    <row r="2071" spans="1:10">
      <c r="A2071" t="s">
        <v>5967</v>
      </c>
      <c r="B2071" t="s">
        <v>5968</v>
      </c>
      <c r="C2071" t="s">
        <v>61</v>
      </c>
      <c r="D2071" t="s">
        <v>1725</v>
      </c>
      <c r="E2071" t="s">
        <v>90</v>
      </c>
      <c r="F2071" s="1">
        <v>45057</v>
      </c>
      <c r="G2071" t="s">
        <v>178</v>
      </c>
      <c r="H2071" t="s">
        <v>1695</v>
      </c>
      <c r="I2071" s="7">
        <v>8</v>
      </c>
      <c r="J2071" s="7">
        <v>2452.5100000000002</v>
      </c>
    </row>
    <row r="2072" spans="1:10">
      <c r="A2072" t="s">
        <v>5969</v>
      </c>
      <c r="B2072" t="s">
        <v>5970</v>
      </c>
      <c r="C2072" t="s">
        <v>75</v>
      </c>
      <c r="D2072" t="s">
        <v>222</v>
      </c>
      <c r="E2072" t="s">
        <v>70</v>
      </c>
      <c r="F2072" t="s">
        <v>5971</v>
      </c>
      <c r="G2072" t="s">
        <v>187</v>
      </c>
      <c r="H2072" t="s">
        <v>205</v>
      </c>
      <c r="I2072" s="7">
        <v>4</v>
      </c>
      <c r="J2072" s="7">
        <v>2031.14</v>
      </c>
    </row>
    <row r="2073" spans="1:10">
      <c r="A2073" t="s">
        <v>5972</v>
      </c>
      <c r="B2073" t="s">
        <v>5973</v>
      </c>
      <c r="C2073" t="s">
        <v>61</v>
      </c>
      <c r="D2073" t="s">
        <v>142</v>
      </c>
      <c r="E2073" t="s">
        <v>102</v>
      </c>
      <c r="F2073" s="1">
        <v>45542</v>
      </c>
      <c r="G2073" t="s">
        <v>193</v>
      </c>
      <c r="H2073">
        <v>46.9</v>
      </c>
      <c r="I2073" s="7">
        <v>42</v>
      </c>
      <c r="J2073" s="7">
        <v>4343.74</v>
      </c>
    </row>
    <row r="2074" spans="1:10">
      <c r="A2074" t="s">
        <v>5974</v>
      </c>
      <c r="B2074" t="s">
        <v>5975</v>
      </c>
      <c r="C2074" t="s">
        <v>75</v>
      </c>
      <c r="D2074" t="s">
        <v>600</v>
      </c>
      <c r="E2074" t="s">
        <v>63</v>
      </c>
      <c r="F2074" s="1">
        <v>45594</v>
      </c>
      <c r="G2074" t="s">
        <v>259</v>
      </c>
      <c r="H2074" t="s">
        <v>857</v>
      </c>
      <c r="I2074" s="7">
        <v>-4</v>
      </c>
      <c r="J2074" s="7">
        <v>1107.74</v>
      </c>
    </row>
    <row r="2075" spans="1:10">
      <c r="A2075" t="s">
        <v>5976</v>
      </c>
      <c r="B2075" t="s">
        <v>5977</v>
      </c>
      <c r="C2075" t="s">
        <v>80</v>
      </c>
      <c r="D2075" t="s">
        <v>81</v>
      </c>
      <c r="E2075" t="s">
        <v>90</v>
      </c>
      <c r="F2075" s="1">
        <v>45165</v>
      </c>
      <c r="G2075" t="s">
        <v>193</v>
      </c>
      <c r="H2075">
        <v>50</v>
      </c>
      <c r="I2075" s="7">
        <v>9</v>
      </c>
      <c r="J2075" s="7">
        <v>4315.7</v>
      </c>
    </row>
    <row r="2076" spans="1:10">
      <c r="A2076" t="s">
        <v>5978</v>
      </c>
      <c r="B2076" t="s">
        <v>5979</v>
      </c>
      <c r="C2076" t="s">
        <v>122</v>
      </c>
      <c r="D2076" t="s">
        <v>101</v>
      </c>
      <c r="E2076" t="s">
        <v>102</v>
      </c>
      <c r="F2076" t="s">
        <v>5424</v>
      </c>
      <c r="G2076" t="s">
        <v>327</v>
      </c>
      <c r="H2076" t="s">
        <v>4120</v>
      </c>
      <c r="I2076" s="7">
        <v>16</v>
      </c>
      <c r="J2076" s="7">
        <v>4030.97</v>
      </c>
    </row>
    <row r="2077" spans="1:10">
      <c r="A2077" t="s">
        <v>5980</v>
      </c>
      <c r="B2077" t="s">
        <v>5981</v>
      </c>
      <c r="C2077" t="s">
        <v>122</v>
      </c>
      <c r="D2077" t="s">
        <v>477</v>
      </c>
      <c r="E2077" t="s">
        <v>63</v>
      </c>
      <c r="F2077" s="1">
        <v>45405</v>
      </c>
      <c r="G2077" t="s">
        <v>77</v>
      </c>
      <c r="H2077" t="s">
        <v>5982</v>
      </c>
      <c r="I2077" s="7">
        <v>47</v>
      </c>
      <c r="J2077" s="7">
        <v>2077.46</v>
      </c>
    </row>
    <row r="2078" spans="1:10">
      <c r="A2078" t="s">
        <v>5983</v>
      </c>
      <c r="B2078" t="s">
        <v>5984</v>
      </c>
      <c r="C2078" t="s">
        <v>75</v>
      </c>
      <c r="D2078" t="s">
        <v>160</v>
      </c>
      <c r="E2078" t="s">
        <v>90</v>
      </c>
      <c r="F2078" t="s">
        <v>5985</v>
      </c>
      <c r="G2078" t="s">
        <v>250</v>
      </c>
      <c r="H2078">
        <v>58</v>
      </c>
      <c r="I2078" s="7">
        <v>36</v>
      </c>
      <c r="J2078" s="7">
        <v>3302.16</v>
      </c>
    </row>
    <row r="2079" spans="1:10">
      <c r="A2079" t="s">
        <v>5986</v>
      </c>
      <c r="B2079" t="s">
        <v>5987</v>
      </c>
      <c r="C2079" t="s">
        <v>80</v>
      </c>
      <c r="D2079" t="s">
        <v>447</v>
      </c>
      <c r="E2079" t="s">
        <v>102</v>
      </c>
      <c r="F2079" t="s">
        <v>5456</v>
      </c>
      <c r="G2079" t="s">
        <v>213</v>
      </c>
      <c r="H2079" t="s">
        <v>5988</v>
      </c>
      <c r="I2079" s="7">
        <v>34</v>
      </c>
      <c r="J2079" s="7">
        <v>1503.96</v>
      </c>
    </row>
    <row r="2080" spans="1:10">
      <c r="A2080" t="s">
        <v>5989</v>
      </c>
      <c r="B2080" t="s">
        <v>5990</v>
      </c>
      <c r="C2080" t="s">
        <v>75</v>
      </c>
      <c r="D2080" t="s">
        <v>1084</v>
      </c>
      <c r="E2080" t="s">
        <v>90</v>
      </c>
      <c r="F2080" s="1">
        <v>45576</v>
      </c>
      <c r="G2080" t="s">
        <v>64</v>
      </c>
      <c r="H2080" t="s">
        <v>2471</v>
      </c>
      <c r="I2080" s="7">
        <v>16</v>
      </c>
      <c r="J2080" s="7">
        <v>4671.6499999999996</v>
      </c>
    </row>
    <row r="2081" spans="1:10">
      <c r="A2081" t="s">
        <v>5991</v>
      </c>
      <c r="B2081" t="s">
        <v>5992</v>
      </c>
      <c r="C2081" t="s">
        <v>80</v>
      </c>
      <c r="D2081" t="s">
        <v>303</v>
      </c>
      <c r="E2081" t="s">
        <v>63</v>
      </c>
      <c r="F2081" t="s">
        <v>5993</v>
      </c>
      <c r="G2081" t="s">
        <v>173</v>
      </c>
      <c r="H2081" t="s">
        <v>5994</v>
      </c>
      <c r="I2081" s="7">
        <v>43</v>
      </c>
      <c r="J2081" s="7">
        <v>1256.05</v>
      </c>
    </row>
    <row r="2082" spans="1:10">
      <c r="A2082" t="s">
        <v>5995</v>
      </c>
      <c r="B2082" t="s">
        <v>5996</v>
      </c>
      <c r="C2082" t="s">
        <v>61</v>
      </c>
      <c r="D2082" t="s">
        <v>222</v>
      </c>
      <c r="E2082" t="s">
        <v>63</v>
      </c>
      <c r="F2082" s="2">
        <v>45359</v>
      </c>
      <c r="G2082" t="s">
        <v>250</v>
      </c>
      <c r="H2082" t="s">
        <v>217</v>
      </c>
      <c r="I2082" s="7">
        <v>18</v>
      </c>
      <c r="J2082" s="7">
        <v>2385.9299999999998</v>
      </c>
    </row>
    <row r="2083" spans="1:10">
      <c r="A2083" t="s">
        <v>5997</v>
      </c>
      <c r="B2083" t="s">
        <v>5998</v>
      </c>
      <c r="C2083" t="s">
        <v>68</v>
      </c>
      <c r="D2083" t="s">
        <v>133</v>
      </c>
      <c r="E2083" t="s">
        <v>90</v>
      </c>
      <c r="F2083" s="1">
        <v>45385</v>
      </c>
      <c r="G2083" t="s">
        <v>187</v>
      </c>
      <c r="H2083" t="s">
        <v>5999</v>
      </c>
      <c r="I2083" s="7">
        <v>30</v>
      </c>
      <c r="J2083" s="7">
        <v>2518.36</v>
      </c>
    </row>
    <row r="2084" spans="1:10">
      <c r="A2084" t="s">
        <v>6000</v>
      </c>
      <c r="B2084" t="s">
        <v>6001</v>
      </c>
      <c r="C2084" t="s">
        <v>68</v>
      </c>
      <c r="D2084" t="s">
        <v>263</v>
      </c>
      <c r="E2084" t="s">
        <v>90</v>
      </c>
      <c r="F2084" s="1">
        <v>45005</v>
      </c>
      <c r="G2084" t="s">
        <v>92</v>
      </c>
      <c r="H2084" t="s">
        <v>981</v>
      </c>
      <c r="I2084" s="7">
        <v>42</v>
      </c>
      <c r="J2084" s="7">
        <v>4549.51</v>
      </c>
    </row>
    <row r="2085" spans="1:10">
      <c r="A2085" t="s">
        <v>6002</v>
      </c>
      <c r="B2085" t="s">
        <v>6003</v>
      </c>
      <c r="C2085" t="s">
        <v>122</v>
      </c>
      <c r="D2085" t="s">
        <v>595</v>
      </c>
      <c r="E2085" t="s">
        <v>102</v>
      </c>
      <c r="F2085" t="s">
        <v>6004</v>
      </c>
      <c r="G2085" t="s">
        <v>314</v>
      </c>
      <c r="H2085">
        <v>56.2</v>
      </c>
      <c r="I2085" s="7">
        <v>31</v>
      </c>
      <c r="J2085" s="7">
        <v>3837.1</v>
      </c>
    </row>
    <row r="2086" spans="1:10">
      <c r="A2086" t="s">
        <v>6005</v>
      </c>
      <c r="B2086" t="s">
        <v>6006</v>
      </c>
      <c r="C2086" t="s">
        <v>75</v>
      </c>
      <c r="D2086" t="s">
        <v>76</v>
      </c>
      <c r="E2086" t="s">
        <v>102</v>
      </c>
      <c r="F2086" t="s">
        <v>3210</v>
      </c>
      <c r="G2086" t="s">
        <v>119</v>
      </c>
      <c r="H2086" t="s">
        <v>6007</v>
      </c>
      <c r="I2086" s="7">
        <v>49</v>
      </c>
      <c r="J2086" s="7">
        <v>3693.1</v>
      </c>
    </row>
    <row r="2087" spans="1:10">
      <c r="A2087" t="s">
        <v>6008</v>
      </c>
      <c r="B2087" t="s">
        <v>6009</v>
      </c>
      <c r="C2087" t="s">
        <v>122</v>
      </c>
      <c r="D2087" t="s">
        <v>457</v>
      </c>
      <c r="E2087" t="s">
        <v>102</v>
      </c>
      <c r="F2087" t="s">
        <v>6010</v>
      </c>
      <c r="G2087" t="s">
        <v>173</v>
      </c>
      <c r="H2087" t="s">
        <v>5134</v>
      </c>
      <c r="I2087" s="7">
        <v>49</v>
      </c>
      <c r="J2087" s="7">
        <v>2762.12</v>
      </c>
    </row>
    <row r="2088" spans="1:10">
      <c r="A2088" t="s">
        <v>6011</v>
      </c>
      <c r="B2088" t="s">
        <v>6012</v>
      </c>
      <c r="C2088" t="s">
        <v>80</v>
      </c>
      <c r="D2088" t="s">
        <v>654</v>
      </c>
      <c r="E2088" t="s">
        <v>70</v>
      </c>
      <c r="F2088" s="1">
        <v>45425</v>
      </c>
      <c r="G2088" t="s">
        <v>92</v>
      </c>
      <c r="H2088" t="s">
        <v>223</v>
      </c>
      <c r="I2088" s="7">
        <v>4</v>
      </c>
      <c r="J2088" s="7">
        <v>3394.15</v>
      </c>
    </row>
    <row r="2089" spans="1:10">
      <c r="A2089" t="s">
        <v>6013</v>
      </c>
      <c r="B2089" t="s">
        <v>6014</v>
      </c>
      <c r="C2089" t="s">
        <v>122</v>
      </c>
      <c r="D2089" t="s">
        <v>117</v>
      </c>
      <c r="E2089" t="s">
        <v>63</v>
      </c>
      <c r="F2089" s="2">
        <v>45001</v>
      </c>
      <c r="G2089" t="s">
        <v>134</v>
      </c>
      <c r="H2089" t="s">
        <v>6015</v>
      </c>
      <c r="I2089" s="7" t="s">
        <v>232</v>
      </c>
      <c r="J2089" s="7">
        <v>3670.63</v>
      </c>
    </row>
    <row r="2090" spans="1:10">
      <c r="A2090" t="s">
        <v>6016</v>
      </c>
      <c r="B2090" t="s">
        <v>6017</v>
      </c>
      <c r="C2090" t="s">
        <v>61</v>
      </c>
      <c r="D2090" t="s">
        <v>538</v>
      </c>
      <c r="E2090" t="s">
        <v>102</v>
      </c>
      <c r="F2090" t="s">
        <v>1843</v>
      </c>
      <c r="G2090" t="s">
        <v>82</v>
      </c>
      <c r="H2090" t="s">
        <v>749</v>
      </c>
      <c r="I2090" s="7">
        <v>20</v>
      </c>
      <c r="J2090" s="7">
        <v>2404.7600000000002</v>
      </c>
    </row>
    <row r="2091" spans="1:10">
      <c r="A2091" t="s">
        <v>6018</v>
      </c>
      <c r="B2091" t="s">
        <v>6019</v>
      </c>
      <c r="C2091" t="s">
        <v>80</v>
      </c>
      <c r="D2091" t="s">
        <v>129</v>
      </c>
      <c r="E2091" t="s">
        <v>90</v>
      </c>
      <c r="F2091" s="1">
        <v>45224</v>
      </c>
      <c r="G2091" t="s">
        <v>119</v>
      </c>
      <c r="H2091" t="s">
        <v>149</v>
      </c>
      <c r="I2091" s="7">
        <v>48</v>
      </c>
      <c r="J2091" s="7">
        <v>4405.7700000000004</v>
      </c>
    </row>
    <row r="2092" spans="1:10">
      <c r="A2092" t="s">
        <v>6020</v>
      </c>
      <c r="B2092" t="s">
        <v>6021</v>
      </c>
      <c r="C2092" t="s">
        <v>80</v>
      </c>
      <c r="D2092" t="s">
        <v>845</v>
      </c>
      <c r="E2092" t="s">
        <v>70</v>
      </c>
      <c r="F2092" s="1">
        <v>45515</v>
      </c>
      <c r="G2092" t="s">
        <v>113</v>
      </c>
      <c r="H2092">
        <v>59</v>
      </c>
      <c r="I2092" s="7">
        <v>42</v>
      </c>
      <c r="J2092" s="7">
        <v>4930.6000000000004</v>
      </c>
    </row>
    <row r="2093" spans="1:10">
      <c r="A2093" t="s">
        <v>6022</v>
      </c>
      <c r="B2093" t="s">
        <v>6023</v>
      </c>
      <c r="C2093" t="s">
        <v>80</v>
      </c>
      <c r="D2093" t="s">
        <v>160</v>
      </c>
      <c r="E2093" t="s">
        <v>90</v>
      </c>
      <c r="F2093" t="s">
        <v>6024</v>
      </c>
      <c r="G2093" t="s">
        <v>187</v>
      </c>
      <c r="H2093" t="s">
        <v>4749</v>
      </c>
      <c r="I2093" s="7">
        <v>49</v>
      </c>
      <c r="J2093" s="7">
        <v>4599.3999999999996</v>
      </c>
    </row>
    <row r="2094" spans="1:10">
      <c r="A2094" t="s">
        <v>6025</v>
      </c>
      <c r="B2094" t="s">
        <v>6026</v>
      </c>
      <c r="C2094" t="s">
        <v>122</v>
      </c>
      <c r="D2094" t="s">
        <v>254</v>
      </c>
      <c r="E2094" t="s">
        <v>63</v>
      </c>
      <c r="F2094" s="1">
        <v>45130</v>
      </c>
      <c r="G2094" t="s">
        <v>166</v>
      </c>
      <c r="H2094">
        <v>1.1000000000000001</v>
      </c>
      <c r="I2094" s="7">
        <v>4</v>
      </c>
      <c r="J2094" s="7">
        <v>1461.27</v>
      </c>
    </row>
    <row r="2095" spans="1:10">
      <c r="A2095" t="s">
        <v>6027</v>
      </c>
      <c r="B2095" t="s">
        <v>6028</v>
      </c>
      <c r="C2095" t="s">
        <v>122</v>
      </c>
      <c r="D2095" t="s">
        <v>337</v>
      </c>
      <c r="E2095" t="s">
        <v>70</v>
      </c>
      <c r="F2095" t="s">
        <v>264</v>
      </c>
      <c r="G2095" t="s">
        <v>201</v>
      </c>
      <c r="H2095" t="s">
        <v>6029</v>
      </c>
      <c r="I2095" s="7" t="s">
        <v>1623</v>
      </c>
      <c r="J2095" s="7">
        <v>2881.62</v>
      </c>
    </row>
    <row r="2096" spans="1:10">
      <c r="A2096" t="s">
        <v>6030</v>
      </c>
      <c r="B2096" t="s">
        <v>6031</v>
      </c>
      <c r="C2096" t="s">
        <v>75</v>
      </c>
      <c r="D2096" t="s">
        <v>208</v>
      </c>
      <c r="E2096" t="s">
        <v>63</v>
      </c>
      <c r="F2096" t="s">
        <v>2651</v>
      </c>
      <c r="G2096" t="s">
        <v>119</v>
      </c>
      <c r="H2096">
        <v>35.200000000000003</v>
      </c>
      <c r="I2096" s="7">
        <v>39</v>
      </c>
      <c r="J2096" s="7">
        <v>1211.07</v>
      </c>
    </row>
    <row r="2097" spans="1:10">
      <c r="A2097" t="s">
        <v>6032</v>
      </c>
      <c r="B2097" t="s">
        <v>6033</v>
      </c>
      <c r="C2097" t="s">
        <v>75</v>
      </c>
      <c r="D2097" t="s">
        <v>1009</v>
      </c>
      <c r="E2097" t="s">
        <v>63</v>
      </c>
      <c r="F2097" t="s">
        <v>6034</v>
      </c>
      <c r="G2097" t="s">
        <v>178</v>
      </c>
      <c r="H2097">
        <v>57</v>
      </c>
      <c r="I2097" s="7">
        <v>10</v>
      </c>
      <c r="J2097" s="7">
        <v>4059.39</v>
      </c>
    </row>
    <row r="2098" spans="1:10">
      <c r="A2098" t="s">
        <v>6035</v>
      </c>
      <c r="B2098" t="s">
        <v>6036</v>
      </c>
      <c r="C2098" t="s">
        <v>75</v>
      </c>
      <c r="D2098" t="s">
        <v>359</v>
      </c>
      <c r="E2098" t="s">
        <v>63</v>
      </c>
      <c r="F2098" t="s">
        <v>6037</v>
      </c>
      <c r="G2098" t="s">
        <v>119</v>
      </c>
      <c r="H2098" t="s">
        <v>6038</v>
      </c>
      <c r="I2098" s="7">
        <v>32</v>
      </c>
      <c r="J2098" s="7">
        <v>2943.95</v>
      </c>
    </row>
    <row r="2099" spans="1:10">
      <c r="A2099" t="s">
        <v>6039</v>
      </c>
      <c r="B2099" t="s">
        <v>6040</v>
      </c>
      <c r="C2099" t="s">
        <v>80</v>
      </c>
      <c r="D2099" t="s">
        <v>117</v>
      </c>
      <c r="E2099" t="s">
        <v>63</v>
      </c>
      <c r="F2099" t="s">
        <v>6041</v>
      </c>
      <c r="G2099" t="s">
        <v>182</v>
      </c>
      <c r="H2099">
        <v>55</v>
      </c>
      <c r="I2099" s="7">
        <v>46</v>
      </c>
      <c r="J2099" s="7">
        <v>2665.67</v>
      </c>
    </row>
    <row r="2100" spans="1:10">
      <c r="A2100" t="s">
        <v>6042</v>
      </c>
      <c r="B2100" t="s">
        <v>6043</v>
      </c>
      <c r="C2100" t="s">
        <v>68</v>
      </c>
      <c r="D2100" t="s">
        <v>477</v>
      </c>
      <c r="E2100" t="s">
        <v>102</v>
      </c>
      <c r="F2100" s="1">
        <v>44969</v>
      </c>
      <c r="G2100" t="s">
        <v>143</v>
      </c>
      <c r="H2100">
        <v>45</v>
      </c>
      <c r="I2100" s="7">
        <v>22</v>
      </c>
      <c r="J2100" s="7">
        <v>3027.11</v>
      </c>
    </row>
    <row r="2101" spans="1:10">
      <c r="A2101" t="s">
        <v>6044</v>
      </c>
      <c r="B2101" t="s">
        <v>6045</v>
      </c>
      <c r="C2101" t="s">
        <v>75</v>
      </c>
      <c r="D2101" t="s">
        <v>352</v>
      </c>
      <c r="E2101" t="s">
        <v>63</v>
      </c>
      <c r="F2101" t="s">
        <v>6046</v>
      </c>
      <c r="G2101" t="s">
        <v>201</v>
      </c>
      <c r="H2101">
        <v>59</v>
      </c>
      <c r="I2101" s="7">
        <v>-3</v>
      </c>
      <c r="J2101" s="7">
        <v>2259.35</v>
      </c>
    </row>
    <row r="2102" spans="1:10">
      <c r="A2102" t="s">
        <v>6047</v>
      </c>
      <c r="B2102" t="s">
        <v>6048</v>
      </c>
      <c r="C2102" t="s">
        <v>61</v>
      </c>
      <c r="D2102" t="s">
        <v>845</v>
      </c>
      <c r="E2102" t="s">
        <v>70</v>
      </c>
      <c r="F2102" t="s">
        <v>6049</v>
      </c>
      <c r="G2102" t="s">
        <v>125</v>
      </c>
      <c r="H2102" t="s">
        <v>6050</v>
      </c>
      <c r="I2102" s="7">
        <v>26</v>
      </c>
      <c r="J2102" s="7">
        <v>1265.46</v>
      </c>
    </row>
    <row r="2103" spans="1:10">
      <c r="A2103" t="s">
        <v>6051</v>
      </c>
      <c r="B2103" t="s">
        <v>6052</v>
      </c>
      <c r="C2103" t="s">
        <v>61</v>
      </c>
      <c r="D2103" t="s">
        <v>469</v>
      </c>
      <c r="E2103" t="s">
        <v>70</v>
      </c>
      <c r="F2103" t="s">
        <v>6053</v>
      </c>
      <c r="G2103" t="s">
        <v>173</v>
      </c>
      <c r="H2103" t="s">
        <v>223</v>
      </c>
      <c r="I2103" s="7">
        <v>41</v>
      </c>
      <c r="J2103" s="7">
        <v>1286.78</v>
      </c>
    </row>
    <row r="2104" spans="1:10">
      <c r="A2104" t="s">
        <v>6054</v>
      </c>
      <c r="B2104" t="s">
        <v>6055</v>
      </c>
      <c r="C2104" t="s">
        <v>61</v>
      </c>
      <c r="D2104" t="s">
        <v>702</v>
      </c>
      <c r="E2104" t="s">
        <v>70</v>
      </c>
      <c r="F2104" t="s">
        <v>6056</v>
      </c>
      <c r="G2104" t="s">
        <v>182</v>
      </c>
      <c r="H2104">
        <v>23</v>
      </c>
      <c r="I2104" s="7">
        <v>9</v>
      </c>
      <c r="J2104" s="7">
        <v>2297.42</v>
      </c>
    </row>
    <row r="2105" spans="1:10">
      <c r="A2105" t="s">
        <v>6057</v>
      </c>
      <c r="B2105" t="s">
        <v>6058</v>
      </c>
      <c r="C2105" t="s">
        <v>122</v>
      </c>
      <c r="D2105" t="s">
        <v>595</v>
      </c>
      <c r="E2105" t="s">
        <v>70</v>
      </c>
      <c r="F2105" s="1">
        <v>45323</v>
      </c>
      <c r="G2105" t="s">
        <v>178</v>
      </c>
      <c r="H2105">
        <v>7</v>
      </c>
      <c r="I2105" s="7">
        <v>18</v>
      </c>
      <c r="J2105" s="7">
        <v>3934.95</v>
      </c>
    </row>
    <row r="2106" spans="1:10">
      <c r="A2106" t="s">
        <v>6059</v>
      </c>
      <c r="B2106" t="s">
        <v>6060</v>
      </c>
      <c r="C2106" t="s">
        <v>80</v>
      </c>
      <c r="D2106" t="s">
        <v>337</v>
      </c>
      <c r="E2106" t="s">
        <v>102</v>
      </c>
      <c r="F2106" t="s">
        <v>6061</v>
      </c>
      <c r="G2106" t="s">
        <v>213</v>
      </c>
      <c r="H2106" t="s">
        <v>1784</v>
      </c>
      <c r="I2106" s="7">
        <v>26</v>
      </c>
      <c r="J2106" s="7">
        <v>3351.29</v>
      </c>
    </row>
    <row r="2107" spans="1:10">
      <c r="A2107" t="s">
        <v>6062</v>
      </c>
      <c r="B2107" t="s">
        <v>6063</v>
      </c>
      <c r="C2107" t="s">
        <v>68</v>
      </c>
      <c r="D2107" t="s">
        <v>404</v>
      </c>
      <c r="E2107" t="s">
        <v>102</v>
      </c>
      <c r="F2107" s="1">
        <v>45144</v>
      </c>
      <c r="G2107" t="s">
        <v>71</v>
      </c>
      <c r="H2107" t="s">
        <v>1287</v>
      </c>
      <c r="I2107" s="7">
        <v>50</v>
      </c>
      <c r="J2107" s="7">
        <v>1532.94</v>
      </c>
    </row>
    <row r="2108" spans="1:10">
      <c r="A2108" t="s">
        <v>6064</v>
      </c>
      <c r="B2108" t="s">
        <v>6065</v>
      </c>
      <c r="C2108" t="s">
        <v>75</v>
      </c>
      <c r="D2108" t="s">
        <v>556</v>
      </c>
      <c r="E2108" t="s">
        <v>102</v>
      </c>
      <c r="F2108" s="1">
        <v>45056</v>
      </c>
      <c r="G2108" t="s">
        <v>436</v>
      </c>
      <c r="H2108" t="s">
        <v>6066</v>
      </c>
      <c r="I2108" s="7">
        <v>12</v>
      </c>
      <c r="J2108" s="7">
        <v>3666.37</v>
      </c>
    </row>
    <row r="2109" spans="1:10">
      <c r="A2109" t="s">
        <v>6067</v>
      </c>
      <c r="B2109" t="s">
        <v>6068</v>
      </c>
      <c r="C2109" t="s">
        <v>80</v>
      </c>
      <c r="D2109" t="s">
        <v>393</v>
      </c>
      <c r="E2109" t="s">
        <v>102</v>
      </c>
      <c r="F2109" t="s">
        <v>6069</v>
      </c>
      <c r="G2109" t="s">
        <v>178</v>
      </c>
      <c r="H2109" t="s">
        <v>6070</v>
      </c>
      <c r="I2109" s="7">
        <v>36</v>
      </c>
      <c r="J2109" s="7">
        <v>3253.76</v>
      </c>
    </row>
    <row r="2110" spans="1:10">
      <c r="A2110" t="s">
        <v>6071</v>
      </c>
      <c r="B2110" t="s">
        <v>6072</v>
      </c>
      <c r="C2110" t="s">
        <v>122</v>
      </c>
      <c r="D2110" t="s">
        <v>592</v>
      </c>
      <c r="E2110" t="s">
        <v>63</v>
      </c>
      <c r="F2110" s="1">
        <v>45178</v>
      </c>
      <c r="G2110" t="s">
        <v>250</v>
      </c>
      <c r="H2110" t="s">
        <v>6073</v>
      </c>
      <c r="I2110" s="7">
        <v>30</v>
      </c>
      <c r="J2110" s="7">
        <v>2543</v>
      </c>
    </row>
    <row r="2111" spans="1:10">
      <c r="A2111" t="s">
        <v>6074</v>
      </c>
      <c r="B2111" t="s">
        <v>6075</v>
      </c>
      <c r="C2111" t="s">
        <v>80</v>
      </c>
      <c r="D2111" t="s">
        <v>397</v>
      </c>
      <c r="E2111" t="s">
        <v>63</v>
      </c>
      <c r="F2111" s="1">
        <v>45280</v>
      </c>
      <c r="G2111" t="s">
        <v>250</v>
      </c>
      <c r="H2111">
        <v>36</v>
      </c>
      <c r="I2111" s="7">
        <v>15</v>
      </c>
      <c r="J2111" s="7">
        <v>2174.0500000000002</v>
      </c>
    </row>
    <row r="2112" spans="1:10">
      <c r="A2112" t="s">
        <v>6076</v>
      </c>
      <c r="B2112" t="s">
        <v>6077</v>
      </c>
      <c r="C2112" t="s">
        <v>75</v>
      </c>
      <c r="D2112" t="s">
        <v>346</v>
      </c>
      <c r="E2112" t="s">
        <v>102</v>
      </c>
      <c r="F2112" s="1">
        <v>45227</v>
      </c>
      <c r="G2112" t="s">
        <v>236</v>
      </c>
      <c r="H2112" t="s">
        <v>6078</v>
      </c>
      <c r="I2112" s="7">
        <v>28</v>
      </c>
      <c r="J2112" s="7">
        <v>4044.39</v>
      </c>
    </row>
    <row r="2113" spans="1:10">
      <c r="A2113" t="s">
        <v>6079</v>
      </c>
      <c r="B2113" t="s">
        <v>6080</v>
      </c>
      <c r="C2113" t="s">
        <v>61</v>
      </c>
      <c r="D2113" t="s">
        <v>1230</v>
      </c>
      <c r="E2113" t="s">
        <v>70</v>
      </c>
      <c r="F2113" t="s">
        <v>6081</v>
      </c>
      <c r="G2113" t="s">
        <v>92</v>
      </c>
      <c r="H2113" t="s">
        <v>138</v>
      </c>
      <c r="I2113" s="7">
        <v>20</v>
      </c>
      <c r="J2113" s="7">
        <v>2135.6999999999998</v>
      </c>
    </row>
    <row r="2114" spans="1:10">
      <c r="A2114" t="s">
        <v>6082</v>
      </c>
      <c r="B2114" t="s">
        <v>6083</v>
      </c>
      <c r="C2114" t="s">
        <v>122</v>
      </c>
      <c r="D2114" t="s">
        <v>129</v>
      </c>
      <c r="E2114" t="s">
        <v>90</v>
      </c>
      <c r="F2114" t="s">
        <v>6084</v>
      </c>
      <c r="G2114" t="s">
        <v>460</v>
      </c>
      <c r="H2114">
        <v>10</v>
      </c>
      <c r="I2114" s="7">
        <v>1</v>
      </c>
      <c r="J2114" s="7">
        <v>4808.82</v>
      </c>
    </row>
    <row r="2115" spans="1:10">
      <c r="A2115" t="s">
        <v>6085</v>
      </c>
      <c r="B2115" t="s">
        <v>6086</v>
      </c>
      <c r="C2115" t="s">
        <v>80</v>
      </c>
      <c r="D2115" t="s">
        <v>69</v>
      </c>
      <c r="E2115" t="s">
        <v>70</v>
      </c>
      <c r="F2115" t="s">
        <v>6087</v>
      </c>
      <c r="G2115" t="s">
        <v>113</v>
      </c>
      <c r="H2115" t="s">
        <v>6088</v>
      </c>
      <c r="I2115" s="7">
        <v>25</v>
      </c>
      <c r="J2115" s="7">
        <v>1930.91</v>
      </c>
    </row>
    <row r="2116" spans="1:10">
      <c r="A2116" t="s">
        <v>6089</v>
      </c>
      <c r="B2116" t="s">
        <v>6090</v>
      </c>
      <c r="C2116" t="s">
        <v>75</v>
      </c>
      <c r="D2116" t="s">
        <v>457</v>
      </c>
      <c r="E2116" t="s">
        <v>90</v>
      </c>
      <c r="F2116" t="s">
        <v>6091</v>
      </c>
      <c r="G2116" t="s">
        <v>193</v>
      </c>
      <c r="H2116" t="s">
        <v>1018</v>
      </c>
      <c r="I2116" s="7">
        <v>29</v>
      </c>
      <c r="J2116" s="7">
        <v>3756.94</v>
      </c>
    </row>
    <row r="2117" spans="1:10">
      <c r="A2117" t="s">
        <v>6092</v>
      </c>
      <c r="B2117" t="s">
        <v>6093</v>
      </c>
      <c r="C2117" t="s">
        <v>122</v>
      </c>
      <c r="D2117" t="s">
        <v>877</v>
      </c>
      <c r="E2117" t="s">
        <v>102</v>
      </c>
      <c r="F2117" s="1">
        <v>45112</v>
      </c>
      <c r="G2117" t="s">
        <v>64</v>
      </c>
      <c r="H2117" t="s">
        <v>2358</v>
      </c>
      <c r="I2117" s="7">
        <v>43</v>
      </c>
      <c r="J2117" s="7">
        <v>3101.43</v>
      </c>
    </row>
    <row r="2118" spans="1:10">
      <c r="A2118" t="s">
        <v>6094</v>
      </c>
      <c r="B2118" t="s">
        <v>6095</v>
      </c>
      <c r="C2118" t="s">
        <v>61</v>
      </c>
      <c r="D2118" t="s">
        <v>877</v>
      </c>
      <c r="E2118" t="s">
        <v>70</v>
      </c>
      <c r="F2118" s="1">
        <v>45634</v>
      </c>
      <c r="G2118" t="s">
        <v>82</v>
      </c>
      <c r="H2118" t="s">
        <v>6096</v>
      </c>
      <c r="I2118" s="7">
        <v>12</v>
      </c>
      <c r="J2118" s="7">
        <v>4523.96</v>
      </c>
    </row>
    <row r="2119" spans="1:10">
      <c r="A2119" t="s">
        <v>6097</v>
      </c>
      <c r="B2119" t="s">
        <v>6098</v>
      </c>
      <c r="C2119" t="s">
        <v>122</v>
      </c>
      <c r="D2119" t="s">
        <v>359</v>
      </c>
      <c r="E2119" t="s">
        <v>90</v>
      </c>
      <c r="F2119" s="2">
        <v>45141</v>
      </c>
      <c r="G2119" t="s">
        <v>77</v>
      </c>
      <c r="H2119">
        <v>41</v>
      </c>
      <c r="I2119" s="7">
        <v>6</v>
      </c>
      <c r="J2119" s="7">
        <v>1059.82</v>
      </c>
    </row>
    <row r="2120" spans="1:10">
      <c r="A2120" t="s">
        <v>6099</v>
      </c>
      <c r="B2120" t="s">
        <v>6100</v>
      </c>
      <c r="C2120" t="s">
        <v>122</v>
      </c>
      <c r="D2120" t="s">
        <v>473</v>
      </c>
      <c r="E2120" t="s">
        <v>70</v>
      </c>
      <c r="F2120" s="2">
        <v>45061</v>
      </c>
      <c r="G2120" t="s">
        <v>143</v>
      </c>
      <c r="H2120" t="s">
        <v>6101</v>
      </c>
      <c r="I2120" s="7">
        <v>-3</v>
      </c>
      <c r="J2120" s="7">
        <v>3491.39</v>
      </c>
    </row>
    <row r="2121" spans="1:10">
      <c r="A2121" t="s">
        <v>6102</v>
      </c>
      <c r="B2121" t="s">
        <v>6103</v>
      </c>
      <c r="C2121" t="s">
        <v>68</v>
      </c>
      <c r="D2121" t="s">
        <v>477</v>
      </c>
      <c r="E2121" t="s">
        <v>70</v>
      </c>
      <c r="F2121" t="s">
        <v>6104</v>
      </c>
      <c r="G2121" t="s">
        <v>82</v>
      </c>
      <c r="H2121" t="s">
        <v>6105</v>
      </c>
      <c r="I2121" s="7">
        <v>25</v>
      </c>
      <c r="J2121" s="7">
        <v>3206.13</v>
      </c>
    </row>
    <row r="2122" spans="1:10">
      <c r="A2122" t="s">
        <v>6106</v>
      </c>
      <c r="B2122" t="s">
        <v>6107</v>
      </c>
      <c r="C2122" t="s">
        <v>61</v>
      </c>
      <c r="D2122" t="s">
        <v>191</v>
      </c>
      <c r="E2122" t="s">
        <v>90</v>
      </c>
      <c r="F2122" s="1">
        <v>45261</v>
      </c>
      <c r="G2122" t="s">
        <v>92</v>
      </c>
      <c r="H2122" t="s">
        <v>6108</v>
      </c>
      <c r="I2122" s="7">
        <v>-5</v>
      </c>
      <c r="J2122" s="7">
        <v>1118.83</v>
      </c>
    </row>
    <row r="2123" spans="1:10">
      <c r="A2123" t="s">
        <v>6109</v>
      </c>
      <c r="B2123" t="s">
        <v>6110</v>
      </c>
      <c r="C2123" t="s">
        <v>75</v>
      </c>
      <c r="D2123" t="s">
        <v>796</v>
      </c>
      <c r="E2123" t="s">
        <v>70</v>
      </c>
      <c r="F2123" s="1">
        <v>45516</v>
      </c>
      <c r="G2123" t="s">
        <v>314</v>
      </c>
      <c r="H2123" t="s">
        <v>1793</v>
      </c>
      <c r="I2123" s="7">
        <v>3</v>
      </c>
      <c r="J2123" s="7">
        <v>1473.16</v>
      </c>
    </row>
    <row r="2124" spans="1:10">
      <c r="A2124" t="s">
        <v>6111</v>
      </c>
      <c r="B2124" t="s">
        <v>6112</v>
      </c>
      <c r="C2124" t="s">
        <v>122</v>
      </c>
      <c r="D2124" t="s">
        <v>1149</v>
      </c>
      <c r="E2124" t="s">
        <v>102</v>
      </c>
      <c r="F2124" t="s">
        <v>3468</v>
      </c>
      <c r="G2124" t="s">
        <v>134</v>
      </c>
      <c r="H2124">
        <v>41.7</v>
      </c>
      <c r="I2124" s="7">
        <v>50</v>
      </c>
      <c r="J2124" s="7">
        <v>4653.32</v>
      </c>
    </row>
    <row r="2125" spans="1:10">
      <c r="A2125" t="s">
        <v>6113</v>
      </c>
      <c r="B2125" t="s">
        <v>6114</v>
      </c>
      <c r="C2125" t="s">
        <v>68</v>
      </c>
      <c r="D2125" t="s">
        <v>133</v>
      </c>
      <c r="E2125" t="s">
        <v>70</v>
      </c>
      <c r="F2125" s="1">
        <v>44965</v>
      </c>
      <c r="G2125" t="s">
        <v>178</v>
      </c>
      <c r="H2125" t="s">
        <v>521</v>
      </c>
      <c r="I2125" s="7">
        <v>49</v>
      </c>
      <c r="J2125" s="7">
        <v>4483.96</v>
      </c>
    </row>
    <row r="2126" spans="1:10">
      <c r="A2126" t="s">
        <v>6115</v>
      </c>
      <c r="B2126" t="s">
        <v>6116</v>
      </c>
      <c r="C2126" t="s">
        <v>80</v>
      </c>
      <c r="D2126" t="s">
        <v>560</v>
      </c>
      <c r="E2126" t="s">
        <v>102</v>
      </c>
      <c r="F2126" t="s">
        <v>2525</v>
      </c>
      <c r="G2126" t="s">
        <v>327</v>
      </c>
      <c r="H2126" t="s">
        <v>6117</v>
      </c>
      <c r="I2126" s="7">
        <v>39</v>
      </c>
      <c r="J2126" s="7">
        <v>3583.46</v>
      </c>
    </row>
    <row r="2127" spans="1:10">
      <c r="A2127" t="s">
        <v>6118</v>
      </c>
      <c r="B2127" t="s">
        <v>6119</v>
      </c>
      <c r="C2127" t="s">
        <v>68</v>
      </c>
      <c r="D2127" t="s">
        <v>346</v>
      </c>
      <c r="E2127" t="s">
        <v>70</v>
      </c>
      <c r="F2127" s="1">
        <v>45475</v>
      </c>
      <c r="G2127" t="s">
        <v>71</v>
      </c>
      <c r="H2127" t="s">
        <v>6120</v>
      </c>
      <c r="I2127" s="7">
        <v>1</v>
      </c>
      <c r="J2127" s="7">
        <v>1152.0899999999999</v>
      </c>
    </row>
    <row r="2128" spans="1:10">
      <c r="A2128" t="s">
        <v>6121</v>
      </c>
      <c r="B2128" t="s">
        <v>6122</v>
      </c>
      <c r="C2128" t="s">
        <v>80</v>
      </c>
      <c r="D2128" t="s">
        <v>208</v>
      </c>
      <c r="E2128" t="s">
        <v>102</v>
      </c>
      <c r="F2128" t="s">
        <v>2474</v>
      </c>
      <c r="G2128" t="s">
        <v>64</v>
      </c>
      <c r="H2128" t="s">
        <v>6123</v>
      </c>
      <c r="I2128" s="7">
        <v>11</v>
      </c>
      <c r="J2128" s="7">
        <v>3655.15</v>
      </c>
    </row>
    <row r="2129" spans="1:10">
      <c r="A2129" t="s">
        <v>6124</v>
      </c>
      <c r="B2129" t="s">
        <v>6125</v>
      </c>
      <c r="C2129" t="s">
        <v>122</v>
      </c>
      <c r="D2129" t="s">
        <v>290</v>
      </c>
      <c r="E2129" t="s">
        <v>70</v>
      </c>
      <c r="F2129" s="2">
        <v>45378</v>
      </c>
      <c r="G2129" t="s">
        <v>436</v>
      </c>
      <c r="H2129" t="s">
        <v>6126</v>
      </c>
      <c r="I2129" s="7">
        <v>13</v>
      </c>
      <c r="J2129" s="7">
        <v>2245.11</v>
      </c>
    </row>
    <row r="2130" spans="1:10">
      <c r="A2130" t="s">
        <v>6127</v>
      </c>
      <c r="B2130" t="s">
        <v>6128</v>
      </c>
      <c r="C2130" t="s">
        <v>68</v>
      </c>
      <c r="D2130" t="s">
        <v>1214</v>
      </c>
      <c r="E2130" t="s">
        <v>102</v>
      </c>
      <c r="F2130" s="1">
        <v>45164</v>
      </c>
      <c r="G2130" t="s">
        <v>92</v>
      </c>
      <c r="H2130" t="s">
        <v>5059</v>
      </c>
      <c r="I2130" s="7">
        <v>2</v>
      </c>
      <c r="J2130" s="7">
        <v>4321.8100000000004</v>
      </c>
    </row>
    <row r="2131" spans="1:10">
      <c r="A2131" t="s">
        <v>6129</v>
      </c>
      <c r="B2131" t="s">
        <v>6130</v>
      </c>
      <c r="C2131" t="s">
        <v>61</v>
      </c>
      <c r="D2131" t="s">
        <v>600</v>
      </c>
      <c r="E2131" t="s">
        <v>70</v>
      </c>
      <c r="F2131" s="1">
        <v>45267</v>
      </c>
      <c r="G2131" t="s">
        <v>308</v>
      </c>
      <c r="H2131" t="s">
        <v>6131</v>
      </c>
      <c r="I2131" s="7">
        <v>32</v>
      </c>
      <c r="J2131" s="7">
        <v>4599.3999999999996</v>
      </c>
    </row>
    <row r="2132" spans="1:10">
      <c r="A2132" t="s">
        <v>6132</v>
      </c>
      <c r="B2132" t="s">
        <v>6133</v>
      </c>
      <c r="C2132" t="s">
        <v>68</v>
      </c>
      <c r="D2132" t="s">
        <v>303</v>
      </c>
      <c r="E2132" t="s">
        <v>63</v>
      </c>
      <c r="F2132" s="1">
        <v>45447</v>
      </c>
      <c r="G2132" t="s">
        <v>125</v>
      </c>
      <c r="H2132">
        <v>49</v>
      </c>
      <c r="I2132" s="7">
        <v>45</v>
      </c>
      <c r="J2132" s="7">
        <v>3885.12</v>
      </c>
    </row>
    <row r="2133" spans="1:10">
      <c r="A2133" t="s">
        <v>6134</v>
      </c>
      <c r="B2133" t="s">
        <v>6135</v>
      </c>
      <c r="C2133" t="s">
        <v>122</v>
      </c>
      <c r="D2133" t="s">
        <v>363</v>
      </c>
      <c r="E2133" t="s">
        <v>90</v>
      </c>
      <c r="F2133" t="s">
        <v>6136</v>
      </c>
      <c r="G2133" t="s">
        <v>64</v>
      </c>
      <c r="H2133" t="s">
        <v>6137</v>
      </c>
      <c r="I2133" s="7" t="s">
        <v>232</v>
      </c>
      <c r="J2133" s="7">
        <v>3038.65</v>
      </c>
    </row>
    <row r="2134" spans="1:10">
      <c r="A2134" t="s">
        <v>6138</v>
      </c>
      <c r="B2134" t="s">
        <v>6139</v>
      </c>
      <c r="C2134" t="s">
        <v>75</v>
      </c>
      <c r="D2134" t="s">
        <v>363</v>
      </c>
      <c r="E2134" t="s">
        <v>90</v>
      </c>
      <c r="F2134" s="1">
        <v>44988</v>
      </c>
      <c r="G2134" t="s">
        <v>728</v>
      </c>
      <c r="H2134">
        <v>38.799999999999997</v>
      </c>
      <c r="I2134" s="7">
        <v>15</v>
      </c>
      <c r="J2134" s="7">
        <v>4616.6099999999997</v>
      </c>
    </row>
    <row r="2135" spans="1:10">
      <c r="A2135" t="s">
        <v>6140</v>
      </c>
      <c r="B2135" t="s">
        <v>6141</v>
      </c>
      <c r="C2135" t="s">
        <v>75</v>
      </c>
      <c r="D2135" t="s">
        <v>556</v>
      </c>
      <c r="E2135" t="s">
        <v>70</v>
      </c>
      <c r="F2135" s="1">
        <v>45039</v>
      </c>
      <c r="G2135" t="s">
        <v>161</v>
      </c>
      <c r="H2135" t="s">
        <v>188</v>
      </c>
      <c r="I2135" s="7">
        <v>38</v>
      </c>
      <c r="J2135" s="7">
        <v>3284.07</v>
      </c>
    </row>
    <row r="2136" spans="1:10">
      <c r="A2136" t="s">
        <v>6142</v>
      </c>
      <c r="B2136" t="s">
        <v>6143</v>
      </c>
      <c r="C2136" t="s">
        <v>80</v>
      </c>
      <c r="D2136" t="s">
        <v>702</v>
      </c>
      <c r="E2136" t="s">
        <v>102</v>
      </c>
      <c r="F2136" t="s">
        <v>6144</v>
      </c>
      <c r="G2136" t="s">
        <v>97</v>
      </c>
      <c r="H2136">
        <v>51</v>
      </c>
      <c r="I2136" s="7">
        <v>4</v>
      </c>
      <c r="J2136" s="7">
        <v>2709.72</v>
      </c>
    </row>
    <row r="2137" spans="1:10">
      <c r="A2137" t="s">
        <v>6145</v>
      </c>
      <c r="B2137" t="s">
        <v>6146</v>
      </c>
      <c r="C2137" t="s">
        <v>75</v>
      </c>
      <c r="D2137" t="s">
        <v>81</v>
      </c>
      <c r="E2137" t="s">
        <v>90</v>
      </c>
      <c r="F2137" s="1">
        <v>45358</v>
      </c>
      <c r="G2137" t="s">
        <v>92</v>
      </c>
      <c r="H2137" t="s">
        <v>6147</v>
      </c>
      <c r="I2137" s="7">
        <v>40</v>
      </c>
      <c r="J2137" s="7">
        <v>3105.63</v>
      </c>
    </row>
    <row r="2138" spans="1:10">
      <c r="A2138" t="s">
        <v>6148</v>
      </c>
      <c r="B2138" t="s">
        <v>6149</v>
      </c>
      <c r="C2138" t="s">
        <v>75</v>
      </c>
      <c r="D2138" t="s">
        <v>556</v>
      </c>
      <c r="E2138" t="s">
        <v>70</v>
      </c>
      <c r="F2138" s="2">
        <v>45458</v>
      </c>
      <c r="G2138" t="s">
        <v>728</v>
      </c>
      <c r="H2138" t="s">
        <v>6150</v>
      </c>
      <c r="I2138" s="7">
        <v>12</v>
      </c>
      <c r="J2138" s="7">
        <v>3044.05</v>
      </c>
    </row>
    <row r="2139" spans="1:10">
      <c r="A2139" t="s">
        <v>6151</v>
      </c>
      <c r="B2139" t="s">
        <v>6152</v>
      </c>
      <c r="C2139" t="s">
        <v>68</v>
      </c>
      <c r="D2139" t="s">
        <v>106</v>
      </c>
      <c r="E2139" t="s">
        <v>102</v>
      </c>
      <c r="F2139" t="s">
        <v>6153</v>
      </c>
      <c r="G2139" t="s">
        <v>166</v>
      </c>
      <c r="H2139" t="s">
        <v>1909</v>
      </c>
      <c r="I2139" s="7">
        <v>19</v>
      </c>
      <c r="J2139" s="7">
        <v>4331.67</v>
      </c>
    </row>
    <row r="2140" spans="1:10">
      <c r="A2140" t="s">
        <v>6154</v>
      </c>
      <c r="B2140" t="s">
        <v>6155</v>
      </c>
      <c r="C2140" t="s">
        <v>80</v>
      </c>
      <c r="D2140" t="s">
        <v>457</v>
      </c>
      <c r="E2140" t="s">
        <v>90</v>
      </c>
      <c r="F2140" s="1">
        <v>45535</v>
      </c>
      <c r="G2140" t="s">
        <v>250</v>
      </c>
      <c r="H2140" t="s">
        <v>6156</v>
      </c>
      <c r="I2140" s="7">
        <v>45</v>
      </c>
      <c r="J2140" s="7">
        <v>4676.8900000000003</v>
      </c>
    </row>
    <row r="2141" spans="1:10">
      <c r="A2141" t="s">
        <v>6157</v>
      </c>
      <c r="B2141" t="s">
        <v>6158</v>
      </c>
      <c r="C2141" t="s">
        <v>80</v>
      </c>
      <c r="D2141" t="s">
        <v>346</v>
      </c>
      <c r="E2141" t="s">
        <v>102</v>
      </c>
      <c r="F2141" t="s">
        <v>6159</v>
      </c>
      <c r="G2141" t="s">
        <v>64</v>
      </c>
      <c r="H2141" t="s">
        <v>822</v>
      </c>
      <c r="I2141" s="7">
        <v>41</v>
      </c>
      <c r="J2141" s="7">
        <v>1866.92</v>
      </c>
    </row>
    <row r="2142" spans="1:10">
      <c r="A2142" t="s">
        <v>6160</v>
      </c>
      <c r="B2142" t="s">
        <v>6161</v>
      </c>
      <c r="C2142" t="s">
        <v>80</v>
      </c>
      <c r="D2142" t="s">
        <v>845</v>
      </c>
      <c r="E2142" t="s">
        <v>90</v>
      </c>
      <c r="F2142" t="s">
        <v>3689</v>
      </c>
      <c r="G2142" t="s">
        <v>97</v>
      </c>
      <c r="H2142">
        <v>41</v>
      </c>
      <c r="I2142" s="7">
        <v>9</v>
      </c>
      <c r="J2142" s="7">
        <v>3334.44</v>
      </c>
    </row>
    <row r="2143" spans="1:10">
      <c r="A2143" t="s">
        <v>6162</v>
      </c>
      <c r="B2143" t="s">
        <v>6163</v>
      </c>
      <c r="C2143" t="s">
        <v>80</v>
      </c>
      <c r="D2143" t="s">
        <v>248</v>
      </c>
      <c r="E2143" t="s">
        <v>70</v>
      </c>
      <c r="F2143" t="s">
        <v>4877</v>
      </c>
      <c r="G2143" t="s">
        <v>308</v>
      </c>
      <c r="H2143" t="s">
        <v>1018</v>
      </c>
      <c r="I2143" s="7">
        <v>43</v>
      </c>
      <c r="J2143" s="7">
        <v>2186.31</v>
      </c>
    </row>
    <row r="2144" spans="1:10">
      <c r="A2144" t="s">
        <v>6164</v>
      </c>
      <c r="B2144" t="s">
        <v>6165</v>
      </c>
      <c r="C2144" t="s">
        <v>122</v>
      </c>
      <c r="D2144" t="s">
        <v>147</v>
      </c>
      <c r="E2144" t="s">
        <v>90</v>
      </c>
      <c r="F2144" s="1">
        <v>45630</v>
      </c>
      <c r="G2144" t="s">
        <v>143</v>
      </c>
      <c r="H2144" t="s">
        <v>6166</v>
      </c>
      <c r="I2144" s="7">
        <v>19</v>
      </c>
      <c r="J2144" s="7">
        <v>2860.16</v>
      </c>
    </row>
    <row r="2145" spans="1:10">
      <c r="A2145" t="s">
        <v>6167</v>
      </c>
      <c r="B2145" t="s">
        <v>6168</v>
      </c>
      <c r="C2145" t="s">
        <v>75</v>
      </c>
      <c r="D2145" t="s">
        <v>469</v>
      </c>
      <c r="E2145" t="s">
        <v>63</v>
      </c>
      <c r="F2145" t="s">
        <v>6169</v>
      </c>
      <c r="G2145" t="s">
        <v>77</v>
      </c>
      <c r="H2145">
        <v>22</v>
      </c>
      <c r="I2145" s="7">
        <v>2</v>
      </c>
      <c r="J2145" s="7">
        <v>2702.92</v>
      </c>
    </row>
    <row r="2146" spans="1:10">
      <c r="A2146" t="s">
        <v>6170</v>
      </c>
      <c r="B2146" t="s">
        <v>6171</v>
      </c>
      <c r="C2146" t="s">
        <v>61</v>
      </c>
      <c r="D2146" t="s">
        <v>871</v>
      </c>
      <c r="E2146" t="s">
        <v>90</v>
      </c>
      <c r="F2146" s="2">
        <v>45249</v>
      </c>
      <c r="G2146" t="s">
        <v>103</v>
      </c>
      <c r="H2146" t="s">
        <v>6172</v>
      </c>
      <c r="I2146" s="7">
        <v>15</v>
      </c>
      <c r="J2146" s="7">
        <v>4816.9799999999996</v>
      </c>
    </row>
    <row r="2147" spans="1:10">
      <c r="A2147" t="s">
        <v>6173</v>
      </c>
      <c r="B2147" t="s">
        <v>6174</v>
      </c>
      <c r="C2147" t="s">
        <v>68</v>
      </c>
      <c r="D2147" t="s">
        <v>268</v>
      </c>
      <c r="E2147" t="s">
        <v>63</v>
      </c>
      <c r="F2147" s="2">
        <v>45375</v>
      </c>
      <c r="G2147" t="s">
        <v>193</v>
      </c>
      <c r="H2147" t="s">
        <v>6175</v>
      </c>
      <c r="I2147" s="7" t="s">
        <v>3298</v>
      </c>
      <c r="J2147" s="7">
        <v>2045.19</v>
      </c>
    </row>
    <row r="2148" spans="1:10">
      <c r="A2148" t="s">
        <v>6176</v>
      </c>
      <c r="B2148" t="s">
        <v>6177</v>
      </c>
      <c r="C2148" t="s">
        <v>68</v>
      </c>
      <c r="D2148" t="s">
        <v>352</v>
      </c>
      <c r="E2148" t="s">
        <v>90</v>
      </c>
      <c r="F2148" s="1">
        <v>45097</v>
      </c>
      <c r="G2148" t="s">
        <v>182</v>
      </c>
      <c r="H2148">
        <v>52.9</v>
      </c>
      <c r="I2148" s="7">
        <v>2</v>
      </c>
      <c r="J2148" s="7">
        <v>2427.61</v>
      </c>
    </row>
    <row r="2149" spans="1:10">
      <c r="A2149" t="s">
        <v>6178</v>
      </c>
      <c r="B2149" t="s">
        <v>6179</v>
      </c>
      <c r="C2149" t="s">
        <v>80</v>
      </c>
      <c r="D2149" t="s">
        <v>318</v>
      </c>
      <c r="E2149" t="s">
        <v>70</v>
      </c>
      <c r="F2149" s="1">
        <v>45512</v>
      </c>
      <c r="G2149" t="s">
        <v>143</v>
      </c>
      <c r="H2149">
        <v>35</v>
      </c>
      <c r="I2149" s="7">
        <v>28</v>
      </c>
      <c r="J2149" s="7">
        <v>3860.79</v>
      </c>
    </row>
    <row r="2150" spans="1:10">
      <c r="A2150" t="s">
        <v>6180</v>
      </c>
      <c r="B2150" t="s">
        <v>6181</v>
      </c>
      <c r="C2150" t="s">
        <v>68</v>
      </c>
      <c r="D2150" t="s">
        <v>346</v>
      </c>
      <c r="E2150" t="s">
        <v>90</v>
      </c>
      <c r="F2150" s="1">
        <v>45425</v>
      </c>
      <c r="G2150" t="s">
        <v>213</v>
      </c>
      <c r="H2150" t="s">
        <v>2702</v>
      </c>
      <c r="I2150" s="7">
        <v>14</v>
      </c>
      <c r="J2150" s="7">
        <v>1943.96</v>
      </c>
    </row>
    <row r="2151" spans="1:10">
      <c r="A2151" t="s">
        <v>6182</v>
      </c>
      <c r="B2151" t="s">
        <v>6183</v>
      </c>
      <c r="C2151" t="s">
        <v>61</v>
      </c>
      <c r="D2151" t="s">
        <v>283</v>
      </c>
      <c r="E2151" t="s">
        <v>63</v>
      </c>
      <c r="F2151" s="1">
        <v>45269</v>
      </c>
      <c r="G2151" t="s">
        <v>193</v>
      </c>
      <c r="H2151">
        <v>50.6</v>
      </c>
      <c r="I2151" s="7">
        <v>2</v>
      </c>
      <c r="J2151" s="7">
        <v>2620.31</v>
      </c>
    </row>
    <row r="2152" spans="1:10">
      <c r="A2152" t="s">
        <v>6184</v>
      </c>
      <c r="B2152" t="s">
        <v>6185</v>
      </c>
      <c r="C2152" t="s">
        <v>75</v>
      </c>
      <c r="D2152" t="s">
        <v>111</v>
      </c>
      <c r="E2152" t="s">
        <v>102</v>
      </c>
      <c r="F2152" t="s">
        <v>6186</v>
      </c>
      <c r="G2152" t="s">
        <v>92</v>
      </c>
      <c r="H2152" t="s">
        <v>752</v>
      </c>
      <c r="I2152" s="7">
        <v>35</v>
      </c>
      <c r="J2152" s="7">
        <v>4883.2</v>
      </c>
    </row>
    <row r="2153" spans="1:10">
      <c r="A2153" t="s">
        <v>6187</v>
      </c>
      <c r="B2153" t="s">
        <v>6188</v>
      </c>
      <c r="C2153" t="s">
        <v>122</v>
      </c>
      <c r="D2153" t="s">
        <v>359</v>
      </c>
      <c r="E2153" t="s">
        <v>102</v>
      </c>
      <c r="F2153" t="s">
        <v>439</v>
      </c>
      <c r="G2153" t="s">
        <v>77</v>
      </c>
      <c r="H2153" t="s">
        <v>6189</v>
      </c>
      <c r="I2153" s="7">
        <v>6</v>
      </c>
      <c r="J2153" s="7">
        <v>1603.52</v>
      </c>
    </row>
    <row r="2154" spans="1:10">
      <c r="A2154" t="s">
        <v>6190</v>
      </c>
      <c r="B2154" t="s">
        <v>6191</v>
      </c>
      <c r="C2154" t="s">
        <v>75</v>
      </c>
      <c r="D2154" t="s">
        <v>662</v>
      </c>
      <c r="E2154" t="s">
        <v>90</v>
      </c>
      <c r="F2154" s="1">
        <v>45153</v>
      </c>
      <c r="G2154" t="s">
        <v>166</v>
      </c>
      <c r="H2154">
        <v>37</v>
      </c>
      <c r="I2154" s="7">
        <v>13</v>
      </c>
      <c r="J2154" s="7">
        <v>3432.71</v>
      </c>
    </row>
    <row r="2155" spans="1:10">
      <c r="A2155" t="s">
        <v>6192</v>
      </c>
      <c r="B2155" t="s">
        <v>6193</v>
      </c>
      <c r="C2155" t="s">
        <v>122</v>
      </c>
      <c r="D2155" t="s">
        <v>397</v>
      </c>
      <c r="E2155" t="s">
        <v>63</v>
      </c>
      <c r="F2155" s="2">
        <v>45554</v>
      </c>
      <c r="G2155" t="s">
        <v>103</v>
      </c>
      <c r="H2155" t="s">
        <v>6194</v>
      </c>
      <c r="I2155" s="7" t="s">
        <v>232</v>
      </c>
      <c r="J2155" s="7">
        <v>1546.07</v>
      </c>
    </row>
    <row r="2156" spans="1:10">
      <c r="A2156" t="s">
        <v>6195</v>
      </c>
      <c r="B2156" t="s">
        <v>6196</v>
      </c>
      <c r="C2156" t="s">
        <v>68</v>
      </c>
      <c r="D2156" t="s">
        <v>303</v>
      </c>
      <c r="E2156" t="s">
        <v>70</v>
      </c>
      <c r="F2156" t="s">
        <v>4733</v>
      </c>
      <c r="G2156" t="s">
        <v>143</v>
      </c>
      <c r="H2156" t="s">
        <v>6197</v>
      </c>
      <c r="I2156" s="7">
        <v>26</v>
      </c>
      <c r="J2156" s="7">
        <v>2331.5100000000002</v>
      </c>
    </row>
    <row r="2157" spans="1:10">
      <c r="A2157" t="s">
        <v>6198</v>
      </c>
      <c r="B2157" t="s">
        <v>6199</v>
      </c>
      <c r="C2157" t="s">
        <v>80</v>
      </c>
      <c r="D2157" t="s">
        <v>101</v>
      </c>
      <c r="E2157" t="s">
        <v>102</v>
      </c>
      <c r="F2157" t="s">
        <v>5811</v>
      </c>
      <c r="G2157" t="s">
        <v>119</v>
      </c>
      <c r="H2157" t="s">
        <v>2702</v>
      </c>
      <c r="I2157" s="7">
        <v>4</v>
      </c>
      <c r="J2157" s="7">
        <v>1943.65</v>
      </c>
    </row>
    <row r="2158" spans="1:10">
      <c r="A2158" t="s">
        <v>6200</v>
      </c>
      <c r="B2158" t="s">
        <v>6201</v>
      </c>
      <c r="C2158" t="s">
        <v>122</v>
      </c>
      <c r="D2158" t="s">
        <v>248</v>
      </c>
      <c r="E2158" t="s">
        <v>70</v>
      </c>
      <c r="F2158" s="1">
        <v>45571</v>
      </c>
      <c r="G2158" t="s">
        <v>178</v>
      </c>
      <c r="H2158" t="s">
        <v>6202</v>
      </c>
      <c r="I2158" s="7">
        <v>9</v>
      </c>
      <c r="J2158" s="7">
        <v>2888.83</v>
      </c>
    </row>
    <row r="2159" spans="1:10">
      <c r="A2159" t="s">
        <v>6203</v>
      </c>
      <c r="B2159" t="s">
        <v>6204</v>
      </c>
      <c r="C2159" t="s">
        <v>61</v>
      </c>
      <c r="D2159" t="s">
        <v>268</v>
      </c>
      <c r="E2159" t="s">
        <v>90</v>
      </c>
      <c r="F2159" t="s">
        <v>5396</v>
      </c>
      <c r="G2159" t="s">
        <v>113</v>
      </c>
      <c r="H2159">
        <v>63.5</v>
      </c>
      <c r="I2159" s="7">
        <v>21</v>
      </c>
      <c r="J2159" s="7">
        <v>4271.7</v>
      </c>
    </row>
    <row r="2160" spans="1:10">
      <c r="A2160" t="s">
        <v>6205</v>
      </c>
      <c r="B2160" t="s">
        <v>6206</v>
      </c>
      <c r="C2160" t="s">
        <v>68</v>
      </c>
      <c r="D2160" t="s">
        <v>560</v>
      </c>
      <c r="E2160" t="s">
        <v>90</v>
      </c>
      <c r="F2160" s="1">
        <v>45454</v>
      </c>
      <c r="G2160" t="s">
        <v>92</v>
      </c>
      <c r="H2160">
        <v>21.6</v>
      </c>
      <c r="I2160" s="7">
        <v>26</v>
      </c>
      <c r="J2160" s="7">
        <v>2273.33</v>
      </c>
    </row>
    <row r="2161" spans="1:10">
      <c r="A2161" t="s">
        <v>6207</v>
      </c>
      <c r="B2161" t="s">
        <v>6208</v>
      </c>
      <c r="C2161" t="s">
        <v>68</v>
      </c>
      <c r="D2161" t="s">
        <v>556</v>
      </c>
      <c r="E2161" t="s">
        <v>70</v>
      </c>
      <c r="F2161" s="2">
        <v>45100</v>
      </c>
      <c r="G2161" t="s">
        <v>201</v>
      </c>
      <c r="H2161" t="s">
        <v>6209</v>
      </c>
      <c r="I2161" s="7">
        <v>47</v>
      </c>
      <c r="J2161" s="7">
        <v>3488.59</v>
      </c>
    </row>
    <row r="2162" spans="1:10">
      <c r="A2162" t="s">
        <v>6210</v>
      </c>
      <c r="B2162" t="s">
        <v>6211</v>
      </c>
      <c r="C2162" t="s">
        <v>122</v>
      </c>
      <c r="D2162" t="s">
        <v>62</v>
      </c>
      <c r="E2162" t="s">
        <v>70</v>
      </c>
      <c r="F2162" t="s">
        <v>6212</v>
      </c>
      <c r="G2162" t="s">
        <v>143</v>
      </c>
      <c r="H2162" t="s">
        <v>6213</v>
      </c>
      <c r="I2162" s="7">
        <v>2</v>
      </c>
      <c r="J2162" s="7">
        <v>4715.32</v>
      </c>
    </row>
    <row r="2163" spans="1:10">
      <c r="A2163" t="s">
        <v>6214</v>
      </c>
      <c r="B2163" t="s">
        <v>6215</v>
      </c>
      <c r="C2163" t="s">
        <v>61</v>
      </c>
      <c r="D2163" t="s">
        <v>1230</v>
      </c>
      <c r="E2163" t="s">
        <v>90</v>
      </c>
      <c r="F2163" s="1">
        <v>45580</v>
      </c>
      <c r="G2163" t="s">
        <v>193</v>
      </c>
      <c r="H2163" t="s">
        <v>6216</v>
      </c>
      <c r="I2163" s="7" t="s">
        <v>573</v>
      </c>
      <c r="J2163" s="7">
        <v>1720</v>
      </c>
    </row>
    <row r="2164" spans="1:10">
      <c r="A2164" t="s">
        <v>6217</v>
      </c>
      <c r="B2164" t="s">
        <v>6218</v>
      </c>
      <c r="C2164" t="s">
        <v>68</v>
      </c>
      <c r="D2164" t="s">
        <v>556</v>
      </c>
      <c r="E2164" t="s">
        <v>63</v>
      </c>
      <c r="F2164" s="1">
        <v>45440</v>
      </c>
      <c r="G2164" t="s">
        <v>103</v>
      </c>
      <c r="H2164" t="s">
        <v>6219</v>
      </c>
      <c r="I2164" s="7">
        <v>47</v>
      </c>
      <c r="J2164" s="7">
        <v>1292.52</v>
      </c>
    </row>
    <row r="2165" spans="1:10">
      <c r="A2165" t="s">
        <v>6220</v>
      </c>
      <c r="B2165" t="s">
        <v>6221</v>
      </c>
      <c r="C2165" t="s">
        <v>61</v>
      </c>
      <c r="D2165" t="s">
        <v>796</v>
      </c>
      <c r="E2165" t="s">
        <v>90</v>
      </c>
      <c r="F2165" s="1">
        <v>45315</v>
      </c>
      <c r="G2165" t="s">
        <v>411</v>
      </c>
      <c r="H2165">
        <v>25.8</v>
      </c>
      <c r="I2165" s="7">
        <v>4</v>
      </c>
      <c r="J2165" s="7">
        <v>2397.23</v>
      </c>
    </row>
    <row r="2166" spans="1:10">
      <c r="A2166" t="s">
        <v>6222</v>
      </c>
      <c r="B2166" t="s">
        <v>6223</v>
      </c>
      <c r="C2166" t="s">
        <v>61</v>
      </c>
      <c r="D2166" t="s">
        <v>346</v>
      </c>
      <c r="E2166" t="s">
        <v>90</v>
      </c>
      <c r="F2166" s="1">
        <v>45520</v>
      </c>
      <c r="G2166" t="s">
        <v>119</v>
      </c>
      <c r="H2166" t="s">
        <v>6224</v>
      </c>
      <c r="I2166" s="7">
        <v>8</v>
      </c>
      <c r="J2166" s="7">
        <v>4997.5</v>
      </c>
    </row>
    <row r="2167" spans="1:10">
      <c r="A2167" t="s">
        <v>6225</v>
      </c>
      <c r="B2167" t="s">
        <v>6226</v>
      </c>
      <c r="C2167" t="s">
        <v>75</v>
      </c>
      <c r="D2167" t="s">
        <v>296</v>
      </c>
      <c r="E2167" t="s">
        <v>70</v>
      </c>
      <c r="F2167" t="s">
        <v>6227</v>
      </c>
      <c r="G2167" t="s">
        <v>327</v>
      </c>
      <c r="H2167">
        <v>50</v>
      </c>
      <c r="I2167" s="7">
        <v>43</v>
      </c>
      <c r="J2167" s="7">
        <v>4782.37</v>
      </c>
    </row>
    <row r="2168" spans="1:10">
      <c r="A2168" t="s">
        <v>6228</v>
      </c>
      <c r="B2168" t="s">
        <v>6229</v>
      </c>
      <c r="C2168" t="s">
        <v>61</v>
      </c>
      <c r="D2168" t="s">
        <v>524</v>
      </c>
      <c r="E2168" t="s">
        <v>70</v>
      </c>
      <c r="F2168" s="2">
        <v>45211</v>
      </c>
      <c r="G2168" t="s">
        <v>193</v>
      </c>
      <c r="H2168" t="s">
        <v>6230</v>
      </c>
      <c r="I2168" s="7">
        <v>11</v>
      </c>
      <c r="J2168" s="7">
        <v>1751.48</v>
      </c>
    </row>
    <row r="2169" spans="1:10">
      <c r="A2169" t="s">
        <v>6231</v>
      </c>
      <c r="B2169" t="s">
        <v>6232</v>
      </c>
      <c r="C2169" t="s">
        <v>68</v>
      </c>
      <c r="D2169" t="s">
        <v>152</v>
      </c>
      <c r="E2169" t="s">
        <v>70</v>
      </c>
      <c r="F2169" s="1">
        <v>45150</v>
      </c>
      <c r="G2169" t="s">
        <v>193</v>
      </c>
      <c r="H2169" t="s">
        <v>6233</v>
      </c>
      <c r="I2169" s="7">
        <v>18</v>
      </c>
      <c r="J2169" s="7">
        <v>3149.4</v>
      </c>
    </row>
    <row r="2170" spans="1:10">
      <c r="A2170" t="s">
        <v>6234</v>
      </c>
      <c r="B2170" t="s">
        <v>6235</v>
      </c>
      <c r="C2170" t="s">
        <v>75</v>
      </c>
      <c r="D2170" t="s">
        <v>311</v>
      </c>
      <c r="E2170" t="s">
        <v>70</v>
      </c>
      <c r="F2170" t="s">
        <v>6236</v>
      </c>
      <c r="G2170" t="s">
        <v>119</v>
      </c>
      <c r="H2170" t="s">
        <v>5381</v>
      </c>
      <c r="I2170" s="7">
        <v>3</v>
      </c>
      <c r="J2170" s="7">
        <v>3226.56</v>
      </c>
    </row>
    <row r="2171" spans="1:10">
      <c r="A2171" t="s">
        <v>6237</v>
      </c>
      <c r="B2171" t="s">
        <v>6238</v>
      </c>
      <c r="C2171" t="s">
        <v>80</v>
      </c>
      <c r="D2171" t="s">
        <v>393</v>
      </c>
      <c r="E2171" t="s">
        <v>90</v>
      </c>
      <c r="F2171" t="s">
        <v>6239</v>
      </c>
      <c r="G2171" t="s">
        <v>161</v>
      </c>
      <c r="H2171" t="s">
        <v>543</v>
      </c>
      <c r="I2171" s="7">
        <v>34</v>
      </c>
      <c r="J2171" s="7">
        <v>1125.51</v>
      </c>
    </row>
    <row r="2172" spans="1:10">
      <c r="A2172" t="s">
        <v>6240</v>
      </c>
      <c r="B2172" t="s">
        <v>6241</v>
      </c>
      <c r="C2172" t="s">
        <v>61</v>
      </c>
      <c r="D2172" t="s">
        <v>845</v>
      </c>
      <c r="E2172" t="s">
        <v>102</v>
      </c>
      <c r="F2172" s="1">
        <v>45084</v>
      </c>
      <c r="G2172" t="s">
        <v>113</v>
      </c>
      <c r="H2172">
        <v>25.5</v>
      </c>
      <c r="I2172" s="7">
        <v>39</v>
      </c>
      <c r="J2172" s="7">
        <v>1132.68</v>
      </c>
    </row>
    <row r="2173" spans="1:10">
      <c r="A2173" t="s">
        <v>6242</v>
      </c>
      <c r="B2173" t="s">
        <v>6243</v>
      </c>
      <c r="C2173" t="s">
        <v>80</v>
      </c>
      <c r="D2173" t="s">
        <v>147</v>
      </c>
      <c r="E2173" t="s">
        <v>70</v>
      </c>
      <c r="F2173" s="1">
        <v>45049</v>
      </c>
      <c r="G2173" t="s">
        <v>728</v>
      </c>
      <c r="H2173" t="s">
        <v>5582</v>
      </c>
      <c r="I2173" s="7">
        <v>34</v>
      </c>
      <c r="J2173" s="7">
        <v>1982.34</v>
      </c>
    </row>
    <row r="2174" spans="1:10">
      <c r="A2174" t="s">
        <v>6244</v>
      </c>
      <c r="B2174" t="s">
        <v>6245</v>
      </c>
      <c r="C2174" t="s">
        <v>61</v>
      </c>
      <c r="D2174" t="s">
        <v>469</v>
      </c>
      <c r="E2174" t="s">
        <v>102</v>
      </c>
      <c r="F2174" t="s">
        <v>6246</v>
      </c>
      <c r="G2174" t="s">
        <v>193</v>
      </c>
      <c r="H2174">
        <v>25</v>
      </c>
      <c r="I2174" s="7">
        <v>50</v>
      </c>
      <c r="J2174" s="7">
        <v>3363.66</v>
      </c>
    </row>
    <row r="2175" spans="1:10">
      <c r="A2175" t="s">
        <v>6247</v>
      </c>
      <c r="B2175" t="s">
        <v>6248</v>
      </c>
      <c r="C2175" t="s">
        <v>68</v>
      </c>
      <c r="D2175" t="s">
        <v>1149</v>
      </c>
      <c r="E2175" t="s">
        <v>70</v>
      </c>
      <c r="F2175" t="s">
        <v>2393</v>
      </c>
      <c r="G2175" t="s">
        <v>259</v>
      </c>
      <c r="H2175">
        <v>59.9</v>
      </c>
      <c r="I2175" s="7">
        <v>29</v>
      </c>
      <c r="J2175" s="7">
        <v>3857.09</v>
      </c>
    </row>
    <row r="2176" spans="1:10">
      <c r="A2176" t="s">
        <v>6249</v>
      </c>
      <c r="B2176" t="s">
        <v>6250</v>
      </c>
      <c r="C2176" t="s">
        <v>68</v>
      </c>
      <c r="D2176" t="s">
        <v>129</v>
      </c>
      <c r="E2176" t="s">
        <v>70</v>
      </c>
      <c r="F2176" s="1">
        <v>45239</v>
      </c>
      <c r="G2176" t="s">
        <v>125</v>
      </c>
      <c r="H2176">
        <v>50.8</v>
      </c>
      <c r="I2176" s="7">
        <v>8</v>
      </c>
      <c r="J2176" s="7">
        <v>1765.76</v>
      </c>
    </row>
    <row r="2177" spans="1:10">
      <c r="A2177" t="s">
        <v>6251</v>
      </c>
      <c r="B2177" t="s">
        <v>6252</v>
      </c>
      <c r="C2177" t="s">
        <v>68</v>
      </c>
      <c r="D2177" t="s">
        <v>363</v>
      </c>
      <c r="E2177" t="s">
        <v>102</v>
      </c>
      <c r="F2177" s="1">
        <v>45514</v>
      </c>
      <c r="G2177" t="s">
        <v>113</v>
      </c>
      <c r="H2177" t="s">
        <v>1181</v>
      </c>
      <c r="I2177" s="7">
        <v>8</v>
      </c>
      <c r="J2177" s="7">
        <v>2308.0100000000002</v>
      </c>
    </row>
    <row r="2178" spans="1:10">
      <c r="A2178" t="s">
        <v>6253</v>
      </c>
      <c r="B2178" t="s">
        <v>6254</v>
      </c>
      <c r="C2178" t="s">
        <v>80</v>
      </c>
      <c r="D2178" t="s">
        <v>1165</v>
      </c>
      <c r="E2178" t="s">
        <v>102</v>
      </c>
      <c r="F2178" s="1">
        <v>45464</v>
      </c>
      <c r="G2178" t="s">
        <v>187</v>
      </c>
      <c r="H2178" t="s">
        <v>6255</v>
      </c>
      <c r="I2178" s="7">
        <v>13</v>
      </c>
      <c r="J2178" s="7">
        <v>2989.34</v>
      </c>
    </row>
    <row r="2179" spans="1:10">
      <c r="A2179" t="s">
        <v>6256</v>
      </c>
      <c r="B2179" t="s">
        <v>6257</v>
      </c>
      <c r="C2179" t="s">
        <v>122</v>
      </c>
      <c r="D2179" t="s">
        <v>1035</v>
      </c>
      <c r="E2179" t="s">
        <v>63</v>
      </c>
      <c r="F2179" t="s">
        <v>4583</v>
      </c>
      <c r="G2179" t="s">
        <v>213</v>
      </c>
      <c r="H2179" t="s">
        <v>6258</v>
      </c>
      <c r="I2179" s="7">
        <v>19</v>
      </c>
      <c r="J2179" s="7">
        <v>1184.96</v>
      </c>
    </row>
    <row r="2180" spans="1:10">
      <c r="A2180" t="s">
        <v>6259</v>
      </c>
      <c r="B2180" t="s">
        <v>6260</v>
      </c>
      <c r="C2180" t="s">
        <v>61</v>
      </c>
      <c r="D2180" t="s">
        <v>352</v>
      </c>
      <c r="E2180" t="s">
        <v>90</v>
      </c>
      <c r="F2180" s="1">
        <v>45610</v>
      </c>
      <c r="G2180" t="s">
        <v>71</v>
      </c>
      <c r="H2180" t="s">
        <v>2999</v>
      </c>
      <c r="I2180" s="7">
        <v>46</v>
      </c>
      <c r="J2180" s="7">
        <v>4144.59</v>
      </c>
    </row>
    <row r="2181" spans="1:10">
      <c r="A2181" t="s">
        <v>6261</v>
      </c>
      <c r="B2181" t="s">
        <v>6262</v>
      </c>
      <c r="C2181" t="s">
        <v>80</v>
      </c>
      <c r="D2181" t="s">
        <v>524</v>
      </c>
      <c r="E2181" t="s">
        <v>70</v>
      </c>
      <c r="F2181" s="1">
        <v>45232</v>
      </c>
      <c r="G2181" t="s">
        <v>201</v>
      </c>
      <c r="H2181" t="s">
        <v>3180</v>
      </c>
      <c r="I2181" s="7">
        <v>19</v>
      </c>
      <c r="J2181" s="7">
        <v>1310.3800000000001</v>
      </c>
    </row>
    <row r="2182" spans="1:10">
      <c r="A2182" t="s">
        <v>6263</v>
      </c>
      <c r="B2182" t="s">
        <v>6264</v>
      </c>
      <c r="C2182" t="s">
        <v>80</v>
      </c>
      <c r="D2182" t="s">
        <v>171</v>
      </c>
      <c r="E2182" t="s">
        <v>90</v>
      </c>
      <c r="F2182" s="2">
        <v>45430</v>
      </c>
      <c r="G2182" t="s">
        <v>182</v>
      </c>
      <c r="H2182">
        <v>35.799999999999997</v>
      </c>
      <c r="I2182" s="7">
        <v>24</v>
      </c>
      <c r="J2182" s="7">
        <v>3066.36</v>
      </c>
    </row>
    <row r="2183" spans="1:10">
      <c r="A2183" t="s">
        <v>6265</v>
      </c>
      <c r="B2183" t="s">
        <v>6266</v>
      </c>
      <c r="C2183" t="s">
        <v>61</v>
      </c>
      <c r="D2183" t="s">
        <v>101</v>
      </c>
      <c r="E2183" t="s">
        <v>90</v>
      </c>
      <c r="F2183" s="1">
        <v>45349</v>
      </c>
      <c r="G2183" t="s">
        <v>411</v>
      </c>
      <c r="H2183">
        <v>29.1</v>
      </c>
      <c r="I2183" s="7">
        <v>42</v>
      </c>
      <c r="J2183" s="7">
        <v>1419.97</v>
      </c>
    </row>
    <row r="2184" spans="1:10">
      <c r="A2184" t="s">
        <v>6267</v>
      </c>
      <c r="B2184" t="s">
        <v>6268</v>
      </c>
      <c r="C2184" t="s">
        <v>80</v>
      </c>
      <c r="D2184" t="s">
        <v>191</v>
      </c>
      <c r="E2184" t="s">
        <v>102</v>
      </c>
      <c r="F2184" t="s">
        <v>6269</v>
      </c>
      <c r="G2184" t="s">
        <v>153</v>
      </c>
      <c r="H2184" t="s">
        <v>6270</v>
      </c>
      <c r="I2184" s="7">
        <v>9</v>
      </c>
      <c r="J2184" s="7">
        <v>1391.51</v>
      </c>
    </row>
    <row r="2185" spans="1:10">
      <c r="A2185" t="s">
        <v>6271</v>
      </c>
      <c r="B2185" t="s">
        <v>6272</v>
      </c>
      <c r="C2185" t="s">
        <v>61</v>
      </c>
      <c r="D2185" t="s">
        <v>129</v>
      </c>
      <c r="E2185" t="s">
        <v>90</v>
      </c>
      <c r="F2185" s="1">
        <v>45332</v>
      </c>
      <c r="G2185" t="s">
        <v>119</v>
      </c>
      <c r="H2185" t="s">
        <v>6273</v>
      </c>
      <c r="I2185" s="7">
        <v>7</v>
      </c>
      <c r="J2185" s="7">
        <v>4431.08</v>
      </c>
    </row>
    <row r="2186" spans="1:10">
      <c r="A2186" t="s">
        <v>6274</v>
      </c>
      <c r="B2186" t="s">
        <v>6275</v>
      </c>
      <c r="C2186" t="s">
        <v>75</v>
      </c>
      <c r="D2186" t="s">
        <v>248</v>
      </c>
      <c r="E2186" t="s">
        <v>102</v>
      </c>
      <c r="F2186" s="1">
        <v>45018</v>
      </c>
      <c r="G2186" t="s">
        <v>113</v>
      </c>
      <c r="H2186">
        <v>49</v>
      </c>
      <c r="I2186" s="7">
        <v>21</v>
      </c>
      <c r="J2186" s="7">
        <v>3961.89</v>
      </c>
    </row>
    <row r="2187" spans="1:10">
      <c r="A2187" t="s">
        <v>6276</v>
      </c>
      <c r="B2187" t="s">
        <v>6277</v>
      </c>
      <c r="C2187" t="s">
        <v>61</v>
      </c>
      <c r="D2187" t="s">
        <v>393</v>
      </c>
      <c r="E2187" t="s">
        <v>102</v>
      </c>
      <c r="F2187" s="1">
        <v>45156</v>
      </c>
      <c r="G2187" t="s">
        <v>64</v>
      </c>
      <c r="H2187">
        <v>23.4</v>
      </c>
      <c r="I2187" s="7">
        <v>8</v>
      </c>
      <c r="J2187" s="7">
        <v>4343.74</v>
      </c>
    </row>
    <row r="2188" spans="1:10">
      <c r="A2188" t="s">
        <v>6278</v>
      </c>
      <c r="B2188" t="s">
        <v>6279</v>
      </c>
      <c r="C2188" t="s">
        <v>75</v>
      </c>
      <c r="D2188" t="s">
        <v>1149</v>
      </c>
      <c r="E2188" t="s">
        <v>102</v>
      </c>
      <c r="F2188" s="2">
        <v>45164</v>
      </c>
      <c r="G2188" t="s">
        <v>193</v>
      </c>
      <c r="H2188" t="s">
        <v>3088</v>
      </c>
      <c r="I2188" s="7">
        <v>45</v>
      </c>
      <c r="J2188" s="7">
        <v>4368.32</v>
      </c>
    </row>
    <row r="2189" spans="1:10">
      <c r="A2189" t="s">
        <v>6280</v>
      </c>
      <c r="B2189" t="s">
        <v>6281</v>
      </c>
      <c r="C2189" t="s">
        <v>68</v>
      </c>
      <c r="D2189" t="s">
        <v>133</v>
      </c>
      <c r="E2189" t="s">
        <v>70</v>
      </c>
      <c r="F2189" t="s">
        <v>1527</v>
      </c>
      <c r="G2189" t="s">
        <v>92</v>
      </c>
      <c r="H2189">
        <v>5.0999999999999996</v>
      </c>
      <c r="I2189" s="7">
        <v>15</v>
      </c>
      <c r="J2189" s="7">
        <v>1037.3</v>
      </c>
    </row>
    <row r="2190" spans="1:10">
      <c r="A2190" t="s">
        <v>6282</v>
      </c>
      <c r="B2190" t="s">
        <v>6283</v>
      </c>
      <c r="C2190" t="s">
        <v>75</v>
      </c>
      <c r="D2190" t="s">
        <v>111</v>
      </c>
      <c r="E2190" t="s">
        <v>63</v>
      </c>
      <c r="F2190" t="s">
        <v>724</v>
      </c>
      <c r="G2190" t="s">
        <v>77</v>
      </c>
      <c r="H2190" t="s">
        <v>6284</v>
      </c>
      <c r="I2190" s="7">
        <v>-3</v>
      </c>
      <c r="J2190" s="7">
        <v>3360.66</v>
      </c>
    </row>
    <row r="2191" spans="1:10">
      <c r="A2191" t="s">
        <v>6285</v>
      </c>
      <c r="B2191" t="s">
        <v>6286</v>
      </c>
      <c r="C2191" t="s">
        <v>80</v>
      </c>
      <c r="D2191" t="s">
        <v>76</v>
      </c>
      <c r="E2191" t="s">
        <v>70</v>
      </c>
      <c r="F2191" t="s">
        <v>6287</v>
      </c>
      <c r="G2191" t="s">
        <v>107</v>
      </c>
      <c r="H2191" t="s">
        <v>3232</v>
      </c>
      <c r="I2191" s="7">
        <v>31</v>
      </c>
      <c r="J2191" s="7">
        <v>1416.47</v>
      </c>
    </row>
    <row r="2192" spans="1:10">
      <c r="A2192" t="s">
        <v>6288</v>
      </c>
      <c r="B2192" t="s">
        <v>6289</v>
      </c>
      <c r="C2192" t="s">
        <v>80</v>
      </c>
      <c r="D2192" t="s">
        <v>293</v>
      </c>
      <c r="E2192" t="s">
        <v>70</v>
      </c>
      <c r="F2192" s="2">
        <v>45402</v>
      </c>
      <c r="G2192" t="s">
        <v>259</v>
      </c>
      <c r="H2192" t="s">
        <v>6290</v>
      </c>
      <c r="I2192" s="7">
        <v>31</v>
      </c>
      <c r="J2192" s="7">
        <v>2225.91</v>
      </c>
    </row>
    <row r="2193" spans="1:10">
      <c r="A2193" t="s">
        <v>6291</v>
      </c>
      <c r="B2193" t="s">
        <v>6292</v>
      </c>
      <c r="C2193" t="s">
        <v>61</v>
      </c>
      <c r="D2193" t="s">
        <v>1009</v>
      </c>
      <c r="E2193" t="s">
        <v>102</v>
      </c>
      <c r="F2193" s="1">
        <v>45504</v>
      </c>
      <c r="G2193" t="s">
        <v>64</v>
      </c>
      <c r="H2193">
        <v>48.2</v>
      </c>
      <c r="I2193" s="7">
        <v>35</v>
      </c>
      <c r="J2193" s="7">
        <v>4324.5600000000004</v>
      </c>
    </row>
    <row r="2194" spans="1:10">
      <c r="A2194" t="s">
        <v>6293</v>
      </c>
      <c r="B2194" t="s">
        <v>6294</v>
      </c>
      <c r="C2194" t="s">
        <v>61</v>
      </c>
      <c r="D2194" t="s">
        <v>346</v>
      </c>
      <c r="E2194" t="s">
        <v>70</v>
      </c>
      <c r="F2194" s="1">
        <v>45357</v>
      </c>
      <c r="G2194" t="s">
        <v>92</v>
      </c>
      <c r="H2194">
        <v>38</v>
      </c>
      <c r="I2194" s="7">
        <v>42</v>
      </c>
      <c r="J2194" s="7">
        <v>4909.63</v>
      </c>
    </row>
    <row r="2195" spans="1:10">
      <c r="A2195" t="s">
        <v>6295</v>
      </c>
      <c r="B2195" t="s">
        <v>6296</v>
      </c>
      <c r="C2195" t="s">
        <v>75</v>
      </c>
      <c r="D2195" t="s">
        <v>447</v>
      </c>
      <c r="E2195" t="s">
        <v>90</v>
      </c>
      <c r="F2195" t="s">
        <v>3760</v>
      </c>
      <c r="G2195" t="s">
        <v>92</v>
      </c>
      <c r="H2195" t="s">
        <v>6297</v>
      </c>
      <c r="I2195" s="7">
        <v>32</v>
      </c>
      <c r="J2195" s="7">
        <v>2176.7399999999998</v>
      </c>
    </row>
    <row r="2196" spans="1:10">
      <c r="A2196" t="s">
        <v>6298</v>
      </c>
      <c r="B2196" t="s">
        <v>6299</v>
      </c>
      <c r="C2196" t="s">
        <v>61</v>
      </c>
      <c r="D2196" t="s">
        <v>397</v>
      </c>
      <c r="E2196" t="s">
        <v>63</v>
      </c>
      <c r="F2196" s="1">
        <v>45176</v>
      </c>
      <c r="G2196" t="s">
        <v>153</v>
      </c>
      <c r="H2196">
        <v>27.8</v>
      </c>
      <c r="I2196" s="7">
        <v>35</v>
      </c>
      <c r="J2196" s="7">
        <v>2752.12</v>
      </c>
    </row>
    <row r="2197" spans="1:10">
      <c r="A2197" t="s">
        <v>6300</v>
      </c>
      <c r="B2197" t="s">
        <v>6301</v>
      </c>
      <c r="C2197" t="s">
        <v>68</v>
      </c>
      <c r="D2197" t="s">
        <v>177</v>
      </c>
      <c r="E2197" t="s">
        <v>90</v>
      </c>
      <c r="F2197" s="1">
        <v>44975</v>
      </c>
      <c r="G2197" t="s">
        <v>193</v>
      </c>
      <c r="H2197" t="s">
        <v>6302</v>
      </c>
      <c r="I2197" s="7">
        <v>22</v>
      </c>
      <c r="J2197" s="7">
        <v>1974.99</v>
      </c>
    </row>
    <row r="2198" spans="1:10">
      <c r="A2198" t="s">
        <v>6303</v>
      </c>
      <c r="B2198" t="s">
        <v>6304</v>
      </c>
      <c r="C2198" t="s">
        <v>80</v>
      </c>
      <c r="D2198" t="s">
        <v>1165</v>
      </c>
      <c r="E2198" t="s">
        <v>102</v>
      </c>
      <c r="F2198" s="1">
        <v>45236</v>
      </c>
      <c r="G2198" t="s">
        <v>103</v>
      </c>
      <c r="H2198">
        <v>20.100000000000001</v>
      </c>
      <c r="I2198" s="7">
        <v>45</v>
      </c>
      <c r="J2198" s="7">
        <v>1237.3499999999999</v>
      </c>
    </row>
    <row r="2199" spans="1:10">
      <c r="A2199" t="s">
        <v>6305</v>
      </c>
      <c r="B2199" t="s">
        <v>6306</v>
      </c>
      <c r="C2199" t="s">
        <v>80</v>
      </c>
      <c r="D2199" t="s">
        <v>152</v>
      </c>
      <c r="E2199" t="s">
        <v>63</v>
      </c>
      <c r="F2199" s="1">
        <v>45402</v>
      </c>
      <c r="G2199" t="s">
        <v>125</v>
      </c>
      <c r="H2199" t="s">
        <v>1812</v>
      </c>
      <c r="I2199" s="7">
        <v>31</v>
      </c>
      <c r="J2199" s="7">
        <v>4013.4</v>
      </c>
    </row>
    <row r="2200" spans="1:10">
      <c r="A2200" t="s">
        <v>6307</v>
      </c>
      <c r="B2200" t="s">
        <v>6308</v>
      </c>
      <c r="C2200" t="s">
        <v>75</v>
      </c>
      <c r="D2200" t="s">
        <v>81</v>
      </c>
      <c r="E2200" t="s">
        <v>102</v>
      </c>
      <c r="F2200" t="s">
        <v>6309</v>
      </c>
      <c r="G2200" t="s">
        <v>153</v>
      </c>
      <c r="H2200" t="s">
        <v>6310</v>
      </c>
      <c r="I2200" s="7">
        <v>16</v>
      </c>
      <c r="J2200" s="7">
        <v>2654.85</v>
      </c>
    </row>
    <row r="2201" spans="1:10">
      <c r="A2201" t="s">
        <v>6311</v>
      </c>
      <c r="B2201" t="s">
        <v>6312</v>
      </c>
      <c r="C2201" t="s">
        <v>68</v>
      </c>
      <c r="D2201" t="s">
        <v>123</v>
      </c>
      <c r="E2201" t="s">
        <v>102</v>
      </c>
      <c r="F2201" s="1">
        <v>45113</v>
      </c>
      <c r="G2201" t="s">
        <v>119</v>
      </c>
      <c r="H2201" t="s">
        <v>6313</v>
      </c>
      <c r="I2201" s="7">
        <v>43</v>
      </c>
      <c r="J2201" s="7">
        <v>2689.23</v>
      </c>
    </row>
    <row r="2202" spans="1:10">
      <c r="A2202" t="s">
        <v>6314</v>
      </c>
      <c r="B2202" t="s">
        <v>6315</v>
      </c>
      <c r="C2202" t="s">
        <v>75</v>
      </c>
      <c r="D2202" t="s">
        <v>322</v>
      </c>
      <c r="E2202" t="s">
        <v>90</v>
      </c>
      <c r="F2202" s="1">
        <v>45209</v>
      </c>
      <c r="G2202" t="s">
        <v>187</v>
      </c>
      <c r="H2202" t="s">
        <v>6316</v>
      </c>
      <c r="I2202" s="7">
        <v>6</v>
      </c>
      <c r="J2202" s="7">
        <v>3065.27</v>
      </c>
    </row>
    <row r="2203" spans="1:10">
      <c r="A2203" t="s">
        <v>6317</v>
      </c>
      <c r="B2203" t="s">
        <v>6318</v>
      </c>
      <c r="C2203" t="s">
        <v>61</v>
      </c>
      <c r="D2203" t="s">
        <v>595</v>
      </c>
      <c r="E2203" t="s">
        <v>90</v>
      </c>
      <c r="F2203" s="1">
        <v>45419</v>
      </c>
      <c r="G2203" t="s">
        <v>103</v>
      </c>
      <c r="H2203" t="s">
        <v>339</v>
      </c>
      <c r="I2203" s="7">
        <v>15</v>
      </c>
      <c r="J2203" s="7">
        <v>4729.8100000000004</v>
      </c>
    </row>
    <row r="2204" spans="1:10">
      <c r="A2204" t="s">
        <v>6319</v>
      </c>
      <c r="B2204" t="s">
        <v>6320</v>
      </c>
      <c r="C2204" t="s">
        <v>122</v>
      </c>
      <c r="D2204" t="s">
        <v>81</v>
      </c>
      <c r="E2204" t="s">
        <v>90</v>
      </c>
      <c r="F2204" s="1">
        <v>45633</v>
      </c>
      <c r="G2204" t="s">
        <v>143</v>
      </c>
      <c r="H2204">
        <v>48.6</v>
      </c>
      <c r="I2204" s="7">
        <v>-5</v>
      </c>
      <c r="J2204" s="7">
        <v>1931.14</v>
      </c>
    </row>
    <row r="2205" spans="1:10">
      <c r="A2205" t="s">
        <v>6321</v>
      </c>
      <c r="B2205" t="s">
        <v>6322</v>
      </c>
      <c r="C2205" t="s">
        <v>61</v>
      </c>
      <c r="D2205" t="s">
        <v>397</v>
      </c>
      <c r="E2205" t="s">
        <v>102</v>
      </c>
      <c r="F2205" s="1">
        <v>45579</v>
      </c>
      <c r="G2205" t="s">
        <v>178</v>
      </c>
      <c r="H2205" t="s">
        <v>6323</v>
      </c>
      <c r="I2205" s="7">
        <v>50</v>
      </c>
      <c r="J2205" s="7">
        <v>4479.08</v>
      </c>
    </row>
    <row r="2206" spans="1:10">
      <c r="A2206" t="s">
        <v>6324</v>
      </c>
      <c r="B2206" t="s">
        <v>6325</v>
      </c>
      <c r="C2206" t="s">
        <v>75</v>
      </c>
      <c r="D2206" t="s">
        <v>595</v>
      </c>
      <c r="E2206" t="s">
        <v>102</v>
      </c>
      <c r="F2206" t="s">
        <v>6326</v>
      </c>
      <c r="G2206" t="s">
        <v>193</v>
      </c>
      <c r="H2206" t="s">
        <v>6327</v>
      </c>
      <c r="I2206" s="7">
        <v>13</v>
      </c>
      <c r="J2206" s="7">
        <v>1070.5899999999999</v>
      </c>
    </row>
    <row r="2207" spans="1:10">
      <c r="A2207" t="s">
        <v>6328</v>
      </c>
      <c r="B2207" t="s">
        <v>6329</v>
      </c>
      <c r="C2207" t="s">
        <v>61</v>
      </c>
      <c r="D2207" t="s">
        <v>274</v>
      </c>
      <c r="E2207" t="s">
        <v>90</v>
      </c>
      <c r="F2207" s="1">
        <v>45215</v>
      </c>
      <c r="G2207" t="s">
        <v>107</v>
      </c>
      <c r="H2207" t="s">
        <v>1703</v>
      </c>
      <c r="I2207" s="7">
        <v>30</v>
      </c>
      <c r="J2207" s="7">
        <v>4415.24</v>
      </c>
    </row>
    <row r="2208" spans="1:10">
      <c r="A2208" t="s">
        <v>6330</v>
      </c>
      <c r="B2208" t="s">
        <v>6331</v>
      </c>
      <c r="C2208" t="s">
        <v>75</v>
      </c>
      <c r="D2208" t="s">
        <v>622</v>
      </c>
      <c r="E2208" t="s">
        <v>90</v>
      </c>
      <c r="F2208" s="1">
        <v>45296</v>
      </c>
      <c r="G2208" t="s">
        <v>119</v>
      </c>
      <c r="H2208">
        <v>41</v>
      </c>
      <c r="I2208" s="7">
        <v>32</v>
      </c>
      <c r="J2208" s="7">
        <v>3061.73</v>
      </c>
    </row>
    <row r="2209" spans="1:10">
      <c r="A2209" t="s">
        <v>6332</v>
      </c>
      <c r="B2209" t="s">
        <v>6333</v>
      </c>
      <c r="C2209" t="s">
        <v>61</v>
      </c>
      <c r="D2209" t="s">
        <v>156</v>
      </c>
      <c r="E2209" t="s">
        <v>90</v>
      </c>
      <c r="F2209" s="1">
        <v>45086</v>
      </c>
      <c r="G2209" t="s">
        <v>71</v>
      </c>
      <c r="H2209">
        <v>70.400000000000006</v>
      </c>
      <c r="I2209" s="7">
        <v>17</v>
      </c>
      <c r="J2209" s="7">
        <v>4641.53</v>
      </c>
    </row>
    <row r="2210" spans="1:10">
      <c r="A2210" t="s">
        <v>6334</v>
      </c>
      <c r="B2210" t="s">
        <v>6335</v>
      </c>
      <c r="C2210" t="s">
        <v>122</v>
      </c>
      <c r="D2210" t="s">
        <v>1230</v>
      </c>
      <c r="E2210" t="s">
        <v>90</v>
      </c>
      <c r="F2210" s="1">
        <v>44948</v>
      </c>
      <c r="G2210" t="s">
        <v>77</v>
      </c>
      <c r="H2210">
        <v>30.4</v>
      </c>
      <c r="I2210" s="7">
        <v>36</v>
      </c>
      <c r="J2210" s="7">
        <v>1845.35</v>
      </c>
    </row>
    <row r="2211" spans="1:10">
      <c r="A2211" t="s">
        <v>6336</v>
      </c>
      <c r="B2211" t="s">
        <v>6337</v>
      </c>
      <c r="C2211" t="s">
        <v>68</v>
      </c>
      <c r="D2211" t="s">
        <v>129</v>
      </c>
      <c r="E2211" t="s">
        <v>102</v>
      </c>
      <c r="F2211" t="s">
        <v>6338</v>
      </c>
      <c r="G2211" t="s">
        <v>125</v>
      </c>
      <c r="H2211">
        <v>16.8</v>
      </c>
      <c r="I2211" s="7">
        <v>9</v>
      </c>
      <c r="J2211" s="7">
        <v>1544.42</v>
      </c>
    </row>
    <row r="2212" spans="1:10">
      <c r="A2212" t="s">
        <v>6339</v>
      </c>
      <c r="B2212" t="s">
        <v>6340</v>
      </c>
      <c r="C2212" t="s">
        <v>61</v>
      </c>
      <c r="D2212" t="s">
        <v>160</v>
      </c>
      <c r="E2212" t="s">
        <v>102</v>
      </c>
      <c r="F2212" s="2">
        <v>44968</v>
      </c>
      <c r="G2212" t="s">
        <v>213</v>
      </c>
      <c r="H2212">
        <v>11</v>
      </c>
      <c r="I2212" s="7">
        <v>23</v>
      </c>
      <c r="J2212" s="7">
        <v>4949.8100000000004</v>
      </c>
    </row>
    <row r="2213" spans="1:10">
      <c r="A2213" t="s">
        <v>6341</v>
      </c>
      <c r="B2213" t="s">
        <v>6342</v>
      </c>
      <c r="C2213" t="s">
        <v>80</v>
      </c>
      <c r="D2213" t="s">
        <v>524</v>
      </c>
      <c r="E2213" t="s">
        <v>63</v>
      </c>
      <c r="F2213" t="s">
        <v>6343</v>
      </c>
      <c r="G2213" t="s">
        <v>178</v>
      </c>
      <c r="H2213">
        <v>28</v>
      </c>
      <c r="I2213" s="7">
        <v>25</v>
      </c>
      <c r="J2213" s="7">
        <v>1287.95</v>
      </c>
    </row>
    <row r="2214" spans="1:10">
      <c r="A2214" t="s">
        <v>6344</v>
      </c>
      <c r="B2214" t="s">
        <v>6345</v>
      </c>
      <c r="C2214" t="s">
        <v>75</v>
      </c>
      <c r="D2214" t="s">
        <v>165</v>
      </c>
      <c r="E2214" t="s">
        <v>90</v>
      </c>
      <c r="F2214" s="2">
        <v>45494</v>
      </c>
      <c r="G2214" t="s">
        <v>178</v>
      </c>
      <c r="H2214">
        <v>20.2</v>
      </c>
      <c r="I2214" s="7">
        <v>28</v>
      </c>
      <c r="J2214" s="7">
        <v>3065.27</v>
      </c>
    </row>
    <row r="2215" spans="1:10">
      <c r="A2215" t="s">
        <v>6346</v>
      </c>
      <c r="B2215" t="s">
        <v>6347</v>
      </c>
      <c r="C2215" t="s">
        <v>75</v>
      </c>
      <c r="D2215" t="s">
        <v>556</v>
      </c>
      <c r="E2215" t="s">
        <v>63</v>
      </c>
      <c r="F2215" s="1">
        <v>45284</v>
      </c>
      <c r="G2215" t="s">
        <v>125</v>
      </c>
      <c r="H2215">
        <v>52.6</v>
      </c>
      <c r="I2215" s="7">
        <v>21</v>
      </c>
      <c r="J2215" s="7">
        <v>4140.51</v>
      </c>
    </row>
    <row r="2216" spans="1:10">
      <c r="A2216" t="s">
        <v>6348</v>
      </c>
      <c r="B2216" t="s">
        <v>6349</v>
      </c>
      <c r="C2216" t="s">
        <v>61</v>
      </c>
      <c r="D2216" t="s">
        <v>222</v>
      </c>
      <c r="E2216" t="s">
        <v>90</v>
      </c>
      <c r="F2216" s="1">
        <v>45652</v>
      </c>
      <c r="G2216" t="s">
        <v>97</v>
      </c>
      <c r="H2216">
        <v>15</v>
      </c>
      <c r="I2216" s="7" t="s">
        <v>232</v>
      </c>
      <c r="J2216" s="7">
        <v>1573.01</v>
      </c>
    </row>
    <row r="2217" spans="1:10">
      <c r="A2217" t="s">
        <v>6350</v>
      </c>
      <c r="B2217" t="s">
        <v>6351</v>
      </c>
      <c r="C2217" t="s">
        <v>80</v>
      </c>
      <c r="D2217" t="s">
        <v>274</v>
      </c>
      <c r="E2217" t="s">
        <v>70</v>
      </c>
      <c r="F2217" t="s">
        <v>6352</v>
      </c>
      <c r="G2217" t="s">
        <v>436</v>
      </c>
      <c r="H2217">
        <v>37</v>
      </c>
      <c r="I2217" s="7">
        <v>37</v>
      </c>
      <c r="J2217" s="7">
        <v>1915.23</v>
      </c>
    </row>
    <row r="2218" spans="1:10">
      <c r="A2218" t="s">
        <v>6353</v>
      </c>
      <c r="B2218" t="s">
        <v>6354</v>
      </c>
      <c r="C2218" t="s">
        <v>68</v>
      </c>
      <c r="D2218" t="s">
        <v>359</v>
      </c>
      <c r="E2218" t="s">
        <v>90</v>
      </c>
      <c r="F2218" s="1">
        <v>45100</v>
      </c>
      <c r="G2218" t="s">
        <v>201</v>
      </c>
      <c r="H2218" t="s">
        <v>6355</v>
      </c>
      <c r="I2218" s="7">
        <v>43</v>
      </c>
      <c r="J2218" s="7">
        <v>2032.63</v>
      </c>
    </row>
    <row r="2219" spans="1:10">
      <c r="A2219" t="s">
        <v>6356</v>
      </c>
      <c r="B2219" t="s">
        <v>6357</v>
      </c>
      <c r="C2219" t="s">
        <v>61</v>
      </c>
      <c r="D2219" t="s">
        <v>318</v>
      </c>
      <c r="E2219" t="s">
        <v>90</v>
      </c>
      <c r="F2219" t="s">
        <v>6358</v>
      </c>
      <c r="G2219" t="s">
        <v>92</v>
      </c>
      <c r="H2219" t="s">
        <v>6359</v>
      </c>
      <c r="I2219" s="7">
        <v>9</v>
      </c>
      <c r="J2219" s="7">
        <v>1021.83</v>
      </c>
    </row>
    <row r="2220" spans="1:10">
      <c r="A2220" t="s">
        <v>6360</v>
      </c>
      <c r="B2220" t="s">
        <v>6361</v>
      </c>
      <c r="C2220" t="s">
        <v>122</v>
      </c>
      <c r="D2220" t="s">
        <v>473</v>
      </c>
      <c r="E2220" t="s">
        <v>70</v>
      </c>
      <c r="F2220" s="1">
        <v>45025</v>
      </c>
      <c r="G2220" t="s">
        <v>125</v>
      </c>
      <c r="H2220">
        <v>24.7</v>
      </c>
      <c r="I2220" s="7">
        <v>26</v>
      </c>
      <c r="J2220" s="7">
        <v>1469.77</v>
      </c>
    </row>
    <row r="2221" spans="1:10">
      <c r="A2221" t="s">
        <v>6362</v>
      </c>
      <c r="B2221" t="s">
        <v>6363</v>
      </c>
      <c r="C2221" t="s">
        <v>122</v>
      </c>
      <c r="D2221" t="s">
        <v>165</v>
      </c>
      <c r="E2221" t="s">
        <v>90</v>
      </c>
      <c r="F2221" s="2">
        <v>45166</v>
      </c>
      <c r="G2221" t="s">
        <v>134</v>
      </c>
      <c r="H2221" t="s">
        <v>6364</v>
      </c>
      <c r="I2221" s="7">
        <v>37</v>
      </c>
      <c r="J2221" s="7">
        <v>2510.35</v>
      </c>
    </row>
    <row r="2222" spans="1:10">
      <c r="A2222" t="s">
        <v>6365</v>
      </c>
      <c r="B2222" t="s">
        <v>6366</v>
      </c>
      <c r="C2222" t="s">
        <v>68</v>
      </c>
      <c r="D2222" t="s">
        <v>447</v>
      </c>
      <c r="E2222" t="s">
        <v>70</v>
      </c>
      <c r="F2222" s="2">
        <v>45406</v>
      </c>
      <c r="G2222" t="s">
        <v>460</v>
      </c>
      <c r="H2222">
        <v>3.4</v>
      </c>
      <c r="I2222" s="7">
        <v>29</v>
      </c>
      <c r="J2222" s="7">
        <v>2288.61</v>
      </c>
    </row>
    <row r="2223" spans="1:10">
      <c r="A2223" t="s">
        <v>6367</v>
      </c>
      <c r="B2223" t="s">
        <v>6368</v>
      </c>
      <c r="C2223" t="s">
        <v>61</v>
      </c>
      <c r="D2223" t="s">
        <v>654</v>
      </c>
      <c r="E2223" t="s">
        <v>102</v>
      </c>
      <c r="F2223" s="1">
        <v>45089</v>
      </c>
      <c r="G2223" t="s">
        <v>119</v>
      </c>
      <c r="H2223">
        <v>30.4</v>
      </c>
      <c r="I2223" s="7">
        <v>41</v>
      </c>
      <c r="J2223" s="7">
        <v>1536.81</v>
      </c>
    </row>
    <row r="2224" spans="1:10">
      <c r="A2224" t="s">
        <v>6369</v>
      </c>
      <c r="B2224" t="s">
        <v>6370</v>
      </c>
      <c r="C2224" t="s">
        <v>61</v>
      </c>
      <c r="D2224" t="s">
        <v>263</v>
      </c>
      <c r="E2224" t="s">
        <v>90</v>
      </c>
      <c r="F2224" t="s">
        <v>6227</v>
      </c>
      <c r="G2224" t="s">
        <v>82</v>
      </c>
      <c r="H2224" t="s">
        <v>194</v>
      </c>
      <c r="I2224" s="7">
        <v>49</v>
      </c>
      <c r="J2224" s="7">
        <v>3285.3</v>
      </c>
    </row>
    <row r="2225" spans="1:10">
      <c r="A2225" t="s">
        <v>6371</v>
      </c>
      <c r="B2225" t="s">
        <v>6372</v>
      </c>
      <c r="C2225" t="s">
        <v>61</v>
      </c>
      <c r="D2225" t="s">
        <v>89</v>
      </c>
      <c r="E2225" t="s">
        <v>63</v>
      </c>
      <c r="F2225" t="s">
        <v>6373</v>
      </c>
      <c r="G2225" t="s">
        <v>314</v>
      </c>
      <c r="H2225">
        <v>29</v>
      </c>
      <c r="I2225" s="7">
        <v>22</v>
      </c>
      <c r="J2225" s="7">
        <v>1733.39</v>
      </c>
    </row>
    <row r="2226" spans="1:10">
      <c r="A2226" t="s">
        <v>6374</v>
      </c>
      <c r="B2226" t="s">
        <v>6375</v>
      </c>
      <c r="C2226" t="s">
        <v>80</v>
      </c>
      <c r="D2226" t="s">
        <v>106</v>
      </c>
      <c r="E2226" t="s">
        <v>90</v>
      </c>
      <c r="F2226" s="1">
        <v>45224</v>
      </c>
      <c r="G2226" t="s">
        <v>314</v>
      </c>
      <c r="H2226" t="s">
        <v>6376</v>
      </c>
      <c r="I2226" s="7">
        <v>25</v>
      </c>
      <c r="J2226" s="7">
        <v>1845.83</v>
      </c>
    </row>
    <row r="2227" spans="1:10">
      <c r="A2227" t="s">
        <v>6377</v>
      </c>
      <c r="B2227" t="s">
        <v>6378</v>
      </c>
      <c r="C2227" t="s">
        <v>122</v>
      </c>
      <c r="D2227" t="s">
        <v>374</v>
      </c>
      <c r="E2227" t="s">
        <v>63</v>
      </c>
      <c r="F2227" s="1">
        <v>45231</v>
      </c>
      <c r="G2227" t="s">
        <v>213</v>
      </c>
      <c r="H2227" t="s">
        <v>6379</v>
      </c>
      <c r="I2227" s="7">
        <v>14</v>
      </c>
      <c r="J2227" s="7">
        <v>1431.67</v>
      </c>
    </row>
    <row r="2228" spans="1:10">
      <c r="A2228" t="s">
        <v>6380</v>
      </c>
      <c r="B2228" t="s">
        <v>6381</v>
      </c>
      <c r="C2228" t="s">
        <v>75</v>
      </c>
      <c r="D2228" t="s">
        <v>404</v>
      </c>
      <c r="E2228" t="s">
        <v>63</v>
      </c>
      <c r="F2228" t="s">
        <v>5993</v>
      </c>
      <c r="G2228" t="s">
        <v>182</v>
      </c>
      <c r="H2228" t="s">
        <v>4205</v>
      </c>
      <c r="I2228" s="7">
        <v>40</v>
      </c>
      <c r="J2228" s="7">
        <v>4140.51</v>
      </c>
    </row>
    <row r="2229" spans="1:10">
      <c r="A2229" t="s">
        <v>6382</v>
      </c>
      <c r="B2229" t="s">
        <v>6383</v>
      </c>
      <c r="C2229" t="s">
        <v>61</v>
      </c>
      <c r="D2229" t="s">
        <v>633</v>
      </c>
      <c r="E2229" t="s">
        <v>102</v>
      </c>
      <c r="F2229" s="1">
        <v>45130</v>
      </c>
      <c r="G2229" t="s">
        <v>64</v>
      </c>
      <c r="H2229" t="s">
        <v>1985</v>
      </c>
      <c r="I2229" s="7">
        <v>49</v>
      </c>
      <c r="J2229" s="7">
        <v>2040.87</v>
      </c>
    </row>
    <row r="2230" spans="1:10">
      <c r="A2230" t="s">
        <v>6384</v>
      </c>
      <c r="B2230" t="s">
        <v>6385</v>
      </c>
      <c r="C2230" t="s">
        <v>80</v>
      </c>
      <c r="D2230" t="s">
        <v>871</v>
      </c>
      <c r="E2230" t="s">
        <v>102</v>
      </c>
      <c r="F2230" s="2">
        <v>45277</v>
      </c>
      <c r="G2230" t="s">
        <v>107</v>
      </c>
      <c r="H2230" t="s">
        <v>706</v>
      </c>
      <c r="I2230" s="7">
        <v>21</v>
      </c>
      <c r="J2230" s="7">
        <v>3192.77</v>
      </c>
    </row>
    <row r="2231" spans="1:10">
      <c r="A2231" t="s">
        <v>6386</v>
      </c>
      <c r="B2231" t="s">
        <v>6387</v>
      </c>
      <c r="C2231" t="s">
        <v>68</v>
      </c>
      <c r="D2231" t="s">
        <v>96</v>
      </c>
      <c r="E2231" t="s">
        <v>70</v>
      </c>
      <c r="F2231" s="1">
        <v>45467</v>
      </c>
      <c r="G2231" t="s">
        <v>187</v>
      </c>
      <c r="H2231" t="s">
        <v>1695</v>
      </c>
      <c r="I2231" s="7">
        <v>40</v>
      </c>
      <c r="J2231" s="7">
        <v>3601.68</v>
      </c>
    </row>
    <row r="2232" spans="1:10">
      <c r="A2232" t="s">
        <v>6388</v>
      </c>
      <c r="B2232" t="s">
        <v>6389</v>
      </c>
      <c r="C2232" t="s">
        <v>61</v>
      </c>
      <c r="D2232" t="s">
        <v>165</v>
      </c>
      <c r="E2232" t="s">
        <v>70</v>
      </c>
      <c r="F2232" t="s">
        <v>6390</v>
      </c>
      <c r="G2232" t="s">
        <v>182</v>
      </c>
      <c r="H2232" t="s">
        <v>6391</v>
      </c>
      <c r="I2232" s="7">
        <v>10</v>
      </c>
      <c r="J2232" s="7">
        <v>4293.0200000000004</v>
      </c>
    </row>
    <row r="2233" spans="1:10">
      <c r="A2233" t="s">
        <v>6392</v>
      </c>
      <c r="B2233" t="s">
        <v>6393</v>
      </c>
      <c r="C2233" t="s">
        <v>61</v>
      </c>
      <c r="D2233" t="s">
        <v>671</v>
      </c>
      <c r="E2233" t="s">
        <v>90</v>
      </c>
      <c r="F2233" t="s">
        <v>6394</v>
      </c>
      <c r="G2233" t="s">
        <v>92</v>
      </c>
      <c r="H2233" t="s">
        <v>251</v>
      </c>
      <c r="I2233" s="7">
        <v>11</v>
      </c>
      <c r="J2233" s="7">
        <v>3598.01</v>
      </c>
    </row>
    <row r="2234" spans="1:10">
      <c r="A2234" t="s">
        <v>6395</v>
      </c>
      <c r="B2234" t="s">
        <v>6396</v>
      </c>
      <c r="C2234" t="s">
        <v>122</v>
      </c>
      <c r="D2234" t="s">
        <v>152</v>
      </c>
      <c r="E2234" t="s">
        <v>102</v>
      </c>
      <c r="F2234" s="1">
        <v>44939</v>
      </c>
      <c r="G2234" t="s">
        <v>201</v>
      </c>
      <c r="H2234">
        <v>28</v>
      </c>
      <c r="I2234" s="7">
        <v>8</v>
      </c>
      <c r="J2234" s="7">
        <v>4596.33</v>
      </c>
    </row>
    <row r="2235" spans="1:10">
      <c r="A2235" t="s">
        <v>6397</v>
      </c>
      <c r="B2235" t="s">
        <v>6398</v>
      </c>
      <c r="C2235" t="s">
        <v>122</v>
      </c>
      <c r="D2235" t="s">
        <v>524</v>
      </c>
      <c r="E2235" t="s">
        <v>63</v>
      </c>
      <c r="F2235" s="2">
        <v>45599</v>
      </c>
      <c r="G2235" t="s">
        <v>64</v>
      </c>
      <c r="H2235" t="s">
        <v>6399</v>
      </c>
      <c r="I2235" s="7">
        <v>48</v>
      </c>
      <c r="J2235" s="7">
        <v>1455.75</v>
      </c>
    </row>
    <row r="2236" spans="1:10">
      <c r="A2236" t="s">
        <v>6400</v>
      </c>
      <c r="B2236" t="s">
        <v>6401</v>
      </c>
      <c r="C2236" t="s">
        <v>80</v>
      </c>
      <c r="D2236" t="s">
        <v>160</v>
      </c>
      <c r="E2236" t="s">
        <v>70</v>
      </c>
      <c r="F2236" t="s">
        <v>6402</v>
      </c>
      <c r="G2236" t="s">
        <v>71</v>
      </c>
      <c r="H2236">
        <v>65</v>
      </c>
      <c r="I2236" s="7">
        <v>21</v>
      </c>
      <c r="J2236" s="7">
        <v>2170.5500000000002</v>
      </c>
    </row>
    <row r="2237" spans="1:10">
      <c r="A2237" t="s">
        <v>6403</v>
      </c>
      <c r="B2237" t="s">
        <v>6404</v>
      </c>
      <c r="C2237" t="s">
        <v>75</v>
      </c>
      <c r="D2237" t="s">
        <v>85</v>
      </c>
      <c r="E2237" t="s">
        <v>90</v>
      </c>
      <c r="F2237" t="s">
        <v>6405</v>
      </c>
      <c r="G2237" t="s">
        <v>113</v>
      </c>
      <c r="H2237">
        <v>27.9</v>
      </c>
      <c r="I2237" s="7">
        <v>47</v>
      </c>
      <c r="J2237" s="7">
        <v>3160.92</v>
      </c>
    </row>
    <row r="2238" spans="1:10">
      <c r="A2238" t="s">
        <v>6406</v>
      </c>
      <c r="B2238" t="s">
        <v>6407</v>
      </c>
      <c r="C2238" t="s">
        <v>122</v>
      </c>
      <c r="D2238" t="s">
        <v>374</v>
      </c>
      <c r="E2238" t="s">
        <v>90</v>
      </c>
      <c r="F2238" s="1">
        <v>45174</v>
      </c>
      <c r="G2238" t="s">
        <v>92</v>
      </c>
      <c r="H2238" t="s">
        <v>6408</v>
      </c>
      <c r="I2238" s="7">
        <v>3</v>
      </c>
      <c r="J2238" s="7">
        <v>4020.19</v>
      </c>
    </row>
    <row r="2239" spans="1:10">
      <c r="A2239" t="s">
        <v>6409</v>
      </c>
      <c r="B2239" t="s">
        <v>6410</v>
      </c>
      <c r="C2239" t="s">
        <v>122</v>
      </c>
      <c r="D2239" t="s">
        <v>231</v>
      </c>
      <c r="E2239" t="s">
        <v>102</v>
      </c>
      <c r="F2239" t="s">
        <v>1399</v>
      </c>
      <c r="G2239" t="s">
        <v>182</v>
      </c>
      <c r="H2239">
        <v>12</v>
      </c>
      <c r="I2239" s="7">
        <v>31</v>
      </c>
      <c r="J2239" s="7">
        <v>3392.51</v>
      </c>
    </row>
    <row r="2240" spans="1:10">
      <c r="A2240" t="s">
        <v>6411</v>
      </c>
      <c r="B2240" t="s">
        <v>6412</v>
      </c>
      <c r="C2240" t="s">
        <v>122</v>
      </c>
      <c r="D2240" t="s">
        <v>796</v>
      </c>
      <c r="E2240" t="s">
        <v>70</v>
      </c>
      <c r="F2240" t="s">
        <v>3352</v>
      </c>
      <c r="G2240" t="s">
        <v>77</v>
      </c>
      <c r="H2240">
        <v>70</v>
      </c>
      <c r="I2240" s="7">
        <v>34</v>
      </c>
      <c r="J2240" s="7">
        <v>3522.29</v>
      </c>
    </row>
    <row r="2241" spans="1:10">
      <c r="A2241" t="s">
        <v>6413</v>
      </c>
      <c r="B2241" t="s">
        <v>6414</v>
      </c>
      <c r="C2241" t="s">
        <v>122</v>
      </c>
      <c r="D2241" t="s">
        <v>1035</v>
      </c>
      <c r="E2241" t="s">
        <v>102</v>
      </c>
      <c r="F2241" t="s">
        <v>6415</v>
      </c>
      <c r="G2241" t="s">
        <v>153</v>
      </c>
      <c r="H2241" t="s">
        <v>188</v>
      </c>
      <c r="I2241" s="7">
        <v>34</v>
      </c>
      <c r="J2241" s="7">
        <v>2391.6799999999998</v>
      </c>
    </row>
    <row r="2242" spans="1:10">
      <c r="A2242" t="s">
        <v>6416</v>
      </c>
      <c r="B2242" t="s">
        <v>6417</v>
      </c>
      <c r="C2242" t="s">
        <v>75</v>
      </c>
      <c r="D2242" t="s">
        <v>160</v>
      </c>
      <c r="E2242" t="s">
        <v>102</v>
      </c>
      <c r="F2242" s="1">
        <v>45203</v>
      </c>
      <c r="G2242" t="s">
        <v>92</v>
      </c>
      <c r="H2242" t="s">
        <v>2578</v>
      </c>
      <c r="I2242" s="7">
        <v>-2</v>
      </c>
      <c r="J2242" s="7">
        <v>3753.38</v>
      </c>
    </row>
    <row r="2243" spans="1:10">
      <c r="A2243" t="s">
        <v>6418</v>
      </c>
      <c r="B2243" t="s">
        <v>6419</v>
      </c>
      <c r="C2243" t="s">
        <v>68</v>
      </c>
      <c r="D2243" t="s">
        <v>1876</v>
      </c>
      <c r="E2243" t="s">
        <v>90</v>
      </c>
      <c r="F2243" s="2">
        <v>45436</v>
      </c>
      <c r="G2243" t="s">
        <v>161</v>
      </c>
      <c r="H2243" t="s">
        <v>174</v>
      </c>
      <c r="I2243" s="7">
        <v>23</v>
      </c>
      <c r="J2243" s="7">
        <v>3913.32</v>
      </c>
    </row>
    <row r="2244" spans="1:10">
      <c r="A2244" t="s">
        <v>6420</v>
      </c>
      <c r="B2244" t="s">
        <v>6421</v>
      </c>
      <c r="C2244" t="s">
        <v>80</v>
      </c>
      <c r="D2244" t="s">
        <v>585</v>
      </c>
      <c r="E2244" t="s">
        <v>90</v>
      </c>
      <c r="F2244" t="s">
        <v>4620</v>
      </c>
      <c r="G2244" t="s">
        <v>119</v>
      </c>
      <c r="H2244">
        <v>4.3</v>
      </c>
      <c r="I2244" s="7">
        <v>18</v>
      </c>
      <c r="J2244" s="7">
        <v>2568.87</v>
      </c>
    </row>
    <row r="2245" spans="1:10">
      <c r="A2245" t="s">
        <v>6422</v>
      </c>
      <c r="B2245" t="s">
        <v>6423</v>
      </c>
      <c r="C2245" t="s">
        <v>61</v>
      </c>
      <c r="D2245" t="s">
        <v>1009</v>
      </c>
      <c r="E2245" t="s">
        <v>70</v>
      </c>
      <c r="F2245" s="1">
        <v>45058</v>
      </c>
      <c r="G2245" t="s">
        <v>64</v>
      </c>
      <c r="H2245" t="s">
        <v>144</v>
      </c>
      <c r="I2245" s="7" t="s">
        <v>565</v>
      </c>
      <c r="J2245" s="7">
        <v>2628.35</v>
      </c>
    </row>
    <row r="2246" spans="1:10">
      <c r="A2246" t="s">
        <v>6424</v>
      </c>
      <c r="B2246" t="s">
        <v>6425</v>
      </c>
      <c r="C2246" t="s">
        <v>122</v>
      </c>
      <c r="D2246" t="s">
        <v>622</v>
      </c>
      <c r="E2246" t="s">
        <v>63</v>
      </c>
      <c r="F2246" s="1">
        <v>45530</v>
      </c>
      <c r="G2246" t="s">
        <v>193</v>
      </c>
      <c r="H2246" t="s">
        <v>6426</v>
      </c>
      <c r="I2246" s="7">
        <v>38</v>
      </c>
      <c r="J2246" s="7">
        <v>4693.8500000000004</v>
      </c>
    </row>
    <row r="2247" spans="1:10">
      <c r="A2247" t="s">
        <v>6427</v>
      </c>
      <c r="B2247" t="s">
        <v>6428</v>
      </c>
      <c r="C2247" t="s">
        <v>75</v>
      </c>
      <c r="D2247" t="s">
        <v>464</v>
      </c>
      <c r="E2247" t="s">
        <v>63</v>
      </c>
      <c r="F2247" s="1">
        <v>45649</v>
      </c>
      <c r="G2247" t="s">
        <v>460</v>
      </c>
      <c r="H2247">
        <v>6.4</v>
      </c>
      <c r="I2247" s="7" t="s">
        <v>1045</v>
      </c>
      <c r="J2247" s="7">
        <v>2259.35</v>
      </c>
    </row>
    <row r="2248" spans="1:10">
      <c r="A2248" t="s">
        <v>6429</v>
      </c>
      <c r="B2248" t="s">
        <v>6430</v>
      </c>
      <c r="C2248" t="s">
        <v>68</v>
      </c>
      <c r="D2248" t="s">
        <v>1356</v>
      </c>
      <c r="E2248" t="s">
        <v>102</v>
      </c>
      <c r="F2248" s="1">
        <v>45055</v>
      </c>
      <c r="G2248" t="s">
        <v>134</v>
      </c>
      <c r="H2248">
        <v>58</v>
      </c>
      <c r="I2248" s="7">
        <v>2</v>
      </c>
      <c r="J2248" s="7">
        <v>4011.68</v>
      </c>
    </row>
    <row r="2249" spans="1:10">
      <c r="A2249" t="s">
        <v>6431</v>
      </c>
      <c r="B2249" t="s">
        <v>6432</v>
      </c>
      <c r="C2249" t="s">
        <v>68</v>
      </c>
      <c r="D2249" t="s">
        <v>595</v>
      </c>
      <c r="E2249" t="s">
        <v>90</v>
      </c>
      <c r="F2249" s="1">
        <v>45076</v>
      </c>
      <c r="G2249" t="s">
        <v>308</v>
      </c>
      <c r="H2249" t="s">
        <v>6433</v>
      </c>
      <c r="I2249" s="7">
        <v>37</v>
      </c>
      <c r="J2249" s="7">
        <v>1055.44</v>
      </c>
    </row>
    <row r="2250" spans="1:10">
      <c r="A2250" t="s">
        <v>6434</v>
      </c>
      <c r="B2250" t="s">
        <v>6435</v>
      </c>
      <c r="C2250" t="s">
        <v>80</v>
      </c>
      <c r="D2250" t="s">
        <v>397</v>
      </c>
      <c r="E2250" t="s">
        <v>63</v>
      </c>
      <c r="F2250" s="1">
        <v>45013</v>
      </c>
      <c r="G2250" t="s">
        <v>193</v>
      </c>
      <c r="H2250">
        <v>4.0999999999999996</v>
      </c>
      <c r="I2250" s="7">
        <v>43</v>
      </c>
      <c r="J2250" s="7">
        <v>1433.47</v>
      </c>
    </row>
    <row r="2251" spans="1:10">
      <c r="A2251" t="s">
        <v>6436</v>
      </c>
      <c r="B2251" t="s">
        <v>6437</v>
      </c>
      <c r="C2251" t="s">
        <v>122</v>
      </c>
      <c r="D2251" t="s">
        <v>524</v>
      </c>
      <c r="E2251" t="s">
        <v>63</v>
      </c>
      <c r="F2251" s="1">
        <v>45627</v>
      </c>
      <c r="G2251" t="s">
        <v>460</v>
      </c>
      <c r="H2251" t="s">
        <v>6438</v>
      </c>
      <c r="I2251" s="7">
        <v>37</v>
      </c>
      <c r="J2251" s="7">
        <v>3870.64</v>
      </c>
    </row>
    <row r="2252" spans="1:10">
      <c r="A2252" t="s">
        <v>6439</v>
      </c>
      <c r="B2252" t="s">
        <v>6440</v>
      </c>
      <c r="C2252" t="s">
        <v>80</v>
      </c>
      <c r="D2252" t="s">
        <v>585</v>
      </c>
      <c r="E2252" t="s">
        <v>102</v>
      </c>
      <c r="F2252" t="s">
        <v>6441</v>
      </c>
      <c r="G2252" t="s">
        <v>728</v>
      </c>
      <c r="H2252">
        <v>22.6</v>
      </c>
      <c r="I2252" s="7">
        <v>45</v>
      </c>
      <c r="J2252" s="7">
        <v>4249.5200000000004</v>
      </c>
    </row>
    <row r="2253" spans="1:10">
      <c r="A2253" t="s">
        <v>6442</v>
      </c>
      <c r="B2253" t="s">
        <v>6443</v>
      </c>
      <c r="C2253" t="s">
        <v>68</v>
      </c>
      <c r="D2253" t="s">
        <v>585</v>
      </c>
      <c r="E2253" t="s">
        <v>102</v>
      </c>
      <c r="F2253" t="s">
        <v>6444</v>
      </c>
      <c r="G2253" t="s">
        <v>308</v>
      </c>
      <c r="H2253" t="s">
        <v>6445</v>
      </c>
      <c r="I2253" s="7">
        <v>30</v>
      </c>
      <c r="J2253" s="7">
        <v>1599.07</v>
      </c>
    </row>
    <row r="2254" spans="1:10">
      <c r="A2254" t="s">
        <v>6446</v>
      </c>
      <c r="B2254" t="s">
        <v>6447</v>
      </c>
      <c r="C2254" t="s">
        <v>80</v>
      </c>
      <c r="D2254" t="s">
        <v>1230</v>
      </c>
      <c r="E2254" t="s">
        <v>63</v>
      </c>
      <c r="F2254" s="1">
        <v>44973</v>
      </c>
      <c r="G2254" t="s">
        <v>125</v>
      </c>
      <c r="H2254" t="s">
        <v>6448</v>
      </c>
      <c r="I2254" s="7">
        <v>43</v>
      </c>
      <c r="J2254" s="7">
        <v>2343.8200000000002</v>
      </c>
    </row>
    <row r="2255" spans="1:10">
      <c r="A2255" t="s">
        <v>6449</v>
      </c>
      <c r="B2255" t="s">
        <v>6450</v>
      </c>
      <c r="C2255" t="s">
        <v>61</v>
      </c>
      <c r="D2255" t="s">
        <v>758</v>
      </c>
      <c r="E2255" t="s">
        <v>63</v>
      </c>
      <c r="F2255" t="s">
        <v>6451</v>
      </c>
      <c r="G2255" t="s">
        <v>187</v>
      </c>
      <c r="H2255">
        <v>37.5</v>
      </c>
      <c r="I2255" s="7">
        <v>11</v>
      </c>
      <c r="J2255" s="7">
        <v>4540.97</v>
      </c>
    </row>
    <row r="2256" spans="1:10">
      <c r="A2256" t="s">
        <v>6452</v>
      </c>
      <c r="B2256" t="s">
        <v>6453</v>
      </c>
      <c r="C2256" t="s">
        <v>75</v>
      </c>
      <c r="D2256" t="s">
        <v>454</v>
      </c>
      <c r="E2256" t="s">
        <v>70</v>
      </c>
      <c r="F2256" s="1">
        <v>45182</v>
      </c>
      <c r="G2256" t="s">
        <v>314</v>
      </c>
      <c r="H2256" t="s">
        <v>887</v>
      </c>
      <c r="I2256" s="7">
        <v>23</v>
      </c>
      <c r="J2256" s="7">
        <v>1709.68</v>
      </c>
    </row>
    <row r="2257" spans="1:10">
      <c r="A2257" t="s">
        <v>6454</v>
      </c>
      <c r="B2257" t="s">
        <v>6455</v>
      </c>
      <c r="C2257" t="s">
        <v>80</v>
      </c>
      <c r="D2257" t="s">
        <v>152</v>
      </c>
      <c r="E2257" t="s">
        <v>90</v>
      </c>
      <c r="F2257" s="2">
        <v>45365</v>
      </c>
      <c r="G2257" t="s">
        <v>308</v>
      </c>
      <c r="H2257">
        <v>57</v>
      </c>
      <c r="I2257" s="7">
        <v>1</v>
      </c>
      <c r="J2257" s="7">
        <v>2924.84</v>
      </c>
    </row>
    <row r="2258" spans="1:10">
      <c r="A2258" t="s">
        <v>6456</v>
      </c>
      <c r="B2258" t="s">
        <v>6457</v>
      </c>
      <c r="C2258" t="s">
        <v>122</v>
      </c>
      <c r="D2258" t="s">
        <v>133</v>
      </c>
      <c r="E2258" t="s">
        <v>70</v>
      </c>
      <c r="F2258" t="s">
        <v>6458</v>
      </c>
      <c r="G2258" t="s">
        <v>213</v>
      </c>
      <c r="H2258" t="s">
        <v>6459</v>
      </c>
      <c r="I2258" s="7">
        <v>40</v>
      </c>
      <c r="J2258" s="7">
        <v>1476.55</v>
      </c>
    </row>
    <row r="2259" spans="1:10">
      <c r="A2259" t="s">
        <v>6460</v>
      </c>
      <c r="B2259" t="s">
        <v>6461</v>
      </c>
      <c r="C2259" t="s">
        <v>68</v>
      </c>
      <c r="D2259" t="s">
        <v>592</v>
      </c>
      <c r="E2259" t="s">
        <v>90</v>
      </c>
      <c r="F2259" s="1">
        <v>45165</v>
      </c>
      <c r="G2259" t="s">
        <v>728</v>
      </c>
      <c r="H2259" t="s">
        <v>1140</v>
      </c>
      <c r="I2259" s="7">
        <v>29</v>
      </c>
      <c r="J2259" s="7">
        <v>2538.8200000000002</v>
      </c>
    </row>
    <row r="2260" spans="1:10">
      <c r="A2260" t="s">
        <v>6462</v>
      </c>
      <c r="B2260" t="s">
        <v>6463</v>
      </c>
      <c r="C2260" t="s">
        <v>80</v>
      </c>
      <c r="D2260" t="s">
        <v>208</v>
      </c>
      <c r="E2260" t="s">
        <v>63</v>
      </c>
      <c r="F2260" t="s">
        <v>6464</v>
      </c>
      <c r="G2260" t="s">
        <v>103</v>
      </c>
      <c r="H2260">
        <v>55.7</v>
      </c>
      <c r="I2260" s="7">
        <v>45</v>
      </c>
      <c r="J2260" s="7">
        <v>3843.31</v>
      </c>
    </row>
    <row r="2261" spans="1:10">
      <c r="A2261" t="s">
        <v>6465</v>
      </c>
      <c r="B2261" t="s">
        <v>6466</v>
      </c>
      <c r="C2261" t="s">
        <v>61</v>
      </c>
      <c r="D2261" t="s">
        <v>352</v>
      </c>
      <c r="E2261" t="s">
        <v>63</v>
      </c>
      <c r="F2261" t="s">
        <v>6467</v>
      </c>
      <c r="G2261" t="s">
        <v>178</v>
      </c>
      <c r="H2261">
        <v>3.5</v>
      </c>
      <c r="I2261" s="7">
        <v>21</v>
      </c>
      <c r="J2261" s="7">
        <v>2751.18</v>
      </c>
    </row>
    <row r="2262" spans="1:10">
      <c r="A2262" t="s">
        <v>6468</v>
      </c>
      <c r="B2262" t="s">
        <v>6469</v>
      </c>
      <c r="C2262" t="s">
        <v>80</v>
      </c>
      <c r="D2262" t="s">
        <v>469</v>
      </c>
      <c r="E2262" t="s">
        <v>102</v>
      </c>
      <c r="F2262" t="s">
        <v>5592</v>
      </c>
      <c r="G2262" t="s">
        <v>119</v>
      </c>
      <c r="H2262" t="s">
        <v>6470</v>
      </c>
      <c r="I2262" s="7">
        <v>26</v>
      </c>
      <c r="J2262" s="7">
        <v>2366.36</v>
      </c>
    </row>
    <row r="2263" spans="1:10">
      <c r="A2263" t="s">
        <v>6471</v>
      </c>
      <c r="B2263" t="s">
        <v>6472</v>
      </c>
      <c r="C2263" t="s">
        <v>61</v>
      </c>
      <c r="D2263" t="s">
        <v>1035</v>
      </c>
      <c r="E2263" t="s">
        <v>70</v>
      </c>
      <c r="F2263" s="1">
        <v>45085</v>
      </c>
      <c r="G2263" t="s">
        <v>182</v>
      </c>
      <c r="H2263">
        <v>43</v>
      </c>
      <c r="I2263" s="7">
        <v>43</v>
      </c>
      <c r="J2263" s="7">
        <v>3429.99</v>
      </c>
    </row>
    <row r="2264" spans="1:10">
      <c r="A2264" t="s">
        <v>6473</v>
      </c>
      <c r="B2264" t="s">
        <v>6474</v>
      </c>
      <c r="C2264" t="s">
        <v>68</v>
      </c>
      <c r="D2264" t="s">
        <v>76</v>
      </c>
      <c r="E2264" t="s">
        <v>63</v>
      </c>
      <c r="F2264" t="s">
        <v>6475</v>
      </c>
      <c r="G2264" t="s">
        <v>119</v>
      </c>
      <c r="H2264" t="s">
        <v>2858</v>
      </c>
      <c r="I2264" s="7">
        <v>14</v>
      </c>
      <c r="J2264" s="7">
        <v>3478.09</v>
      </c>
    </row>
    <row r="2265" spans="1:10">
      <c r="A2265" t="s">
        <v>6476</v>
      </c>
      <c r="B2265" t="s">
        <v>6477</v>
      </c>
      <c r="C2265" t="s">
        <v>80</v>
      </c>
      <c r="D2265" t="s">
        <v>761</v>
      </c>
      <c r="E2265" t="s">
        <v>90</v>
      </c>
      <c r="F2265" s="1">
        <v>45087</v>
      </c>
      <c r="G2265" t="s">
        <v>436</v>
      </c>
      <c r="H2265">
        <v>54.7</v>
      </c>
      <c r="I2265" s="7">
        <v>15</v>
      </c>
      <c r="J2265" s="7">
        <v>1121.48</v>
      </c>
    </row>
    <row r="2266" spans="1:10">
      <c r="A2266" t="s">
        <v>6478</v>
      </c>
      <c r="B2266" t="s">
        <v>6479</v>
      </c>
      <c r="C2266" t="s">
        <v>68</v>
      </c>
      <c r="D2266" t="s">
        <v>698</v>
      </c>
      <c r="E2266" t="s">
        <v>70</v>
      </c>
      <c r="F2266" s="1">
        <v>45489</v>
      </c>
      <c r="G2266" t="s">
        <v>143</v>
      </c>
      <c r="H2266" t="s">
        <v>3244</v>
      </c>
      <c r="I2266" s="7">
        <v>16</v>
      </c>
      <c r="J2266" s="7">
        <v>2658.66</v>
      </c>
    </row>
    <row r="2267" spans="1:10">
      <c r="A2267" t="s">
        <v>6480</v>
      </c>
      <c r="B2267" t="s">
        <v>6481</v>
      </c>
      <c r="C2267" t="s">
        <v>61</v>
      </c>
      <c r="D2267" t="s">
        <v>363</v>
      </c>
      <c r="E2267" t="s">
        <v>90</v>
      </c>
      <c r="F2267" s="2">
        <v>45546</v>
      </c>
      <c r="G2267" t="s">
        <v>71</v>
      </c>
      <c r="H2267">
        <v>31</v>
      </c>
      <c r="I2267" s="7">
        <v>45</v>
      </c>
      <c r="J2267" s="7">
        <v>4046.02</v>
      </c>
    </row>
    <row r="2268" spans="1:10">
      <c r="A2268" t="s">
        <v>6482</v>
      </c>
      <c r="B2268" t="s">
        <v>6483</v>
      </c>
      <c r="C2268" t="s">
        <v>122</v>
      </c>
      <c r="D2268" t="s">
        <v>1149</v>
      </c>
      <c r="E2268" t="s">
        <v>90</v>
      </c>
      <c r="F2268" s="1">
        <v>45190</v>
      </c>
      <c r="G2268" t="s">
        <v>119</v>
      </c>
      <c r="H2268" t="s">
        <v>6484</v>
      </c>
      <c r="I2268" s="7">
        <v>4</v>
      </c>
      <c r="J2268" s="7">
        <v>3793.68</v>
      </c>
    </row>
    <row r="2269" spans="1:10">
      <c r="A2269" t="s">
        <v>6485</v>
      </c>
      <c r="B2269" t="s">
        <v>6486</v>
      </c>
      <c r="C2269" t="s">
        <v>68</v>
      </c>
      <c r="D2269" t="s">
        <v>89</v>
      </c>
      <c r="E2269" t="s">
        <v>63</v>
      </c>
      <c r="F2269" t="s">
        <v>4954</v>
      </c>
      <c r="G2269" t="s">
        <v>92</v>
      </c>
      <c r="H2269" t="s">
        <v>4197</v>
      </c>
      <c r="I2269" s="7">
        <v>-1</v>
      </c>
      <c r="J2269" s="7">
        <v>4983.4799999999996</v>
      </c>
    </row>
    <row r="2270" spans="1:10">
      <c r="A2270" t="s">
        <v>6487</v>
      </c>
      <c r="B2270" t="s">
        <v>6488</v>
      </c>
      <c r="C2270" t="s">
        <v>122</v>
      </c>
      <c r="D2270" t="s">
        <v>96</v>
      </c>
      <c r="E2270" t="s">
        <v>90</v>
      </c>
      <c r="F2270" t="s">
        <v>6489</v>
      </c>
      <c r="G2270" t="s">
        <v>187</v>
      </c>
      <c r="H2270">
        <v>39</v>
      </c>
      <c r="I2270" s="7">
        <v>34</v>
      </c>
      <c r="J2270" s="7">
        <v>4226.3</v>
      </c>
    </row>
    <row r="2271" spans="1:10">
      <c r="A2271" t="s">
        <v>6490</v>
      </c>
      <c r="B2271" t="s">
        <v>6491</v>
      </c>
      <c r="C2271" t="s">
        <v>80</v>
      </c>
      <c r="D2271" t="s">
        <v>303</v>
      </c>
      <c r="E2271" t="s">
        <v>102</v>
      </c>
      <c r="F2271" t="s">
        <v>6492</v>
      </c>
      <c r="G2271" t="s">
        <v>82</v>
      </c>
      <c r="H2271">
        <v>10.3</v>
      </c>
      <c r="I2271" s="7">
        <v>40</v>
      </c>
      <c r="J2271" s="7">
        <v>1686.05</v>
      </c>
    </row>
    <row r="2272" spans="1:10">
      <c r="A2272" t="s">
        <v>6493</v>
      </c>
      <c r="B2272" t="s">
        <v>6494</v>
      </c>
      <c r="C2272" t="s">
        <v>68</v>
      </c>
      <c r="D2272" t="s">
        <v>160</v>
      </c>
      <c r="E2272" t="s">
        <v>102</v>
      </c>
      <c r="F2272" s="1">
        <v>45356</v>
      </c>
      <c r="G2272" t="s">
        <v>327</v>
      </c>
      <c r="H2272" t="s">
        <v>6495</v>
      </c>
      <c r="I2272" s="7">
        <v>18</v>
      </c>
      <c r="J2272" s="7">
        <v>1268.3800000000001</v>
      </c>
    </row>
    <row r="2273" spans="1:10">
      <c r="A2273" t="s">
        <v>6496</v>
      </c>
      <c r="B2273" t="s">
        <v>6497</v>
      </c>
      <c r="C2273" t="s">
        <v>75</v>
      </c>
      <c r="D2273" t="s">
        <v>271</v>
      </c>
      <c r="E2273" t="s">
        <v>70</v>
      </c>
      <c r="F2273" t="s">
        <v>6498</v>
      </c>
      <c r="G2273" t="s">
        <v>92</v>
      </c>
      <c r="H2273" t="s">
        <v>209</v>
      </c>
      <c r="I2273" s="7">
        <v>1</v>
      </c>
      <c r="J2273" s="7">
        <v>3434.05</v>
      </c>
    </row>
    <row r="2274" spans="1:10">
      <c r="A2274" t="s">
        <v>6499</v>
      </c>
      <c r="B2274" t="s">
        <v>6500</v>
      </c>
      <c r="C2274" t="s">
        <v>68</v>
      </c>
      <c r="D2274" t="s">
        <v>600</v>
      </c>
      <c r="E2274" t="s">
        <v>90</v>
      </c>
      <c r="F2274" t="s">
        <v>6501</v>
      </c>
      <c r="G2274" t="s">
        <v>166</v>
      </c>
      <c r="H2274" t="s">
        <v>3797</v>
      </c>
      <c r="I2274" s="7">
        <v>43</v>
      </c>
      <c r="J2274" s="7">
        <v>4713.95</v>
      </c>
    </row>
    <row r="2275" spans="1:10">
      <c r="A2275" t="s">
        <v>6502</v>
      </c>
      <c r="B2275" t="s">
        <v>6503</v>
      </c>
      <c r="C2275" t="s">
        <v>75</v>
      </c>
      <c r="D2275" t="s">
        <v>191</v>
      </c>
      <c r="E2275" t="s">
        <v>63</v>
      </c>
      <c r="F2275" s="1">
        <v>44951</v>
      </c>
      <c r="G2275" t="s">
        <v>71</v>
      </c>
      <c r="H2275">
        <v>3.2</v>
      </c>
      <c r="I2275" s="7" t="s">
        <v>232</v>
      </c>
      <c r="J2275" s="7">
        <v>4390.1000000000004</v>
      </c>
    </row>
    <row r="2276" spans="1:10">
      <c r="A2276" t="s">
        <v>6504</v>
      </c>
      <c r="B2276" t="s">
        <v>6505</v>
      </c>
      <c r="C2276" t="s">
        <v>80</v>
      </c>
      <c r="D2276" t="s">
        <v>271</v>
      </c>
      <c r="E2276" t="s">
        <v>90</v>
      </c>
      <c r="F2276" s="1">
        <v>45289</v>
      </c>
      <c r="G2276" t="s">
        <v>113</v>
      </c>
      <c r="H2276" t="s">
        <v>6506</v>
      </c>
      <c r="I2276" s="7">
        <v>-2</v>
      </c>
      <c r="J2276" s="7">
        <v>3657.88</v>
      </c>
    </row>
    <row r="2277" spans="1:10">
      <c r="A2277" t="s">
        <v>6507</v>
      </c>
      <c r="B2277" t="s">
        <v>6508</v>
      </c>
      <c r="C2277" t="s">
        <v>80</v>
      </c>
      <c r="D2277" t="s">
        <v>268</v>
      </c>
      <c r="E2277" t="s">
        <v>102</v>
      </c>
      <c r="F2277" s="2">
        <v>45323</v>
      </c>
      <c r="G2277" t="s">
        <v>113</v>
      </c>
      <c r="H2277" t="s">
        <v>6509</v>
      </c>
      <c r="I2277" s="7">
        <v>21</v>
      </c>
      <c r="J2277" s="7">
        <v>2188.66</v>
      </c>
    </row>
    <row r="2278" spans="1:10">
      <c r="A2278" t="s">
        <v>6510</v>
      </c>
      <c r="B2278" t="s">
        <v>6511</v>
      </c>
      <c r="C2278" t="s">
        <v>80</v>
      </c>
      <c r="D2278" t="s">
        <v>585</v>
      </c>
      <c r="E2278" t="s">
        <v>63</v>
      </c>
      <c r="F2278" t="s">
        <v>6512</v>
      </c>
      <c r="G2278" t="s">
        <v>103</v>
      </c>
      <c r="H2278">
        <v>66</v>
      </c>
      <c r="I2278" s="7">
        <v>37</v>
      </c>
      <c r="J2278" s="7">
        <v>1498.59</v>
      </c>
    </row>
    <row r="2279" spans="1:10">
      <c r="A2279" t="s">
        <v>6513</v>
      </c>
      <c r="B2279" t="s">
        <v>6514</v>
      </c>
      <c r="C2279" t="s">
        <v>61</v>
      </c>
      <c r="D2279" t="s">
        <v>556</v>
      </c>
      <c r="E2279" t="s">
        <v>63</v>
      </c>
      <c r="F2279" s="2">
        <v>45297</v>
      </c>
      <c r="G2279" t="s">
        <v>92</v>
      </c>
      <c r="H2279" t="s">
        <v>6515</v>
      </c>
      <c r="I2279" s="7">
        <v>2</v>
      </c>
      <c r="J2279" s="7">
        <v>4487.83</v>
      </c>
    </row>
    <row r="2280" spans="1:10">
      <c r="A2280" t="s">
        <v>6516</v>
      </c>
      <c r="B2280" t="s">
        <v>6517</v>
      </c>
      <c r="C2280" t="s">
        <v>80</v>
      </c>
      <c r="D2280" t="s">
        <v>556</v>
      </c>
      <c r="E2280" t="s">
        <v>63</v>
      </c>
      <c r="F2280" t="s">
        <v>3207</v>
      </c>
      <c r="G2280" t="s">
        <v>82</v>
      </c>
      <c r="H2280" t="s">
        <v>887</v>
      </c>
      <c r="I2280" s="7">
        <v>12</v>
      </c>
      <c r="J2280" s="7">
        <v>3840.92</v>
      </c>
    </row>
    <row r="2281" spans="1:10">
      <c r="A2281" t="s">
        <v>6518</v>
      </c>
      <c r="B2281" t="s">
        <v>6519</v>
      </c>
      <c r="C2281" t="s">
        <v>75</v>
      </c>
      <c r="D2281" t="s">
        <v>758</v>
      </c>
      <c r="E2281" t="s">
        <v>90</v>
      </c>
      <c r="F2281" s="1">
        <v>45179</v>
      </c>
      <c r="G2281" t="s">
        <v>236</v>
      </c>
      <c r="H2281" t="s">
        <v>1715</v>
      </c>
      <c r="I2281" s="7">
        <v>33</v>
      </c>
      <c r="J2281" s="7">
        <v>3442.16</v>
      </c>
    </row>
    <row r="2282" spans="1:10">
      <c r="A2282" t="s">
        <v>6520</v>
      </c>
      <c r="B2282" t="s">
        <v>6521</v>
      </c>
      <c r="C2282" t="s">
        <v>61</v>
      </c>
      <c r="D2282" t="s">
        <v>845</v>
      </c>
      <c r="E2282" t="s">
        <v>70</v>
      </c>
      <c r="F2282" t="s">
        <v>5941</v>
      </c>
      <c r="G2282" t="s">
        <v>113</v>
      </c>
      <c r="H2282">
        <v>43.3</v>
      </c>
      <c r="I2282" s="7">
        <v>35</v>
      </c>
      <c r="J2282" s="7">
        <v>1641.42</v>
      </c>
    </row>
    <row r="2283" spans="1:10">
      <c r="A2283" t="s">
        <v>6522</v>
      </c>
      <c r="B2283" t="s">
        <v>6523</v>
      </c>
      <c r="C2283" t="s">
        <v>122</v>
      </c>
      <c r="D2283" t="s">
        <v>633</v>
      </c>
      <c r="E2283" t="s">
        <v>102</v>
      </c>
      <c r="F2283" s="1">
        <v>45439</v>
      </c>
      <c r="G2283" t="s">
        <v>143</v>
      </c>
      <c r="H2283" t="s">
        <v>4596</v>
      </c>
      <c r="I2283" s="7">
        <v>47</v>
      </c>
      <c r="J2283" s="7">
        <v>3491.93</v>
      </c>
    </row>
    <row r="2284" spans="1:10">
      <c r="A2284" t="s">
        <v>6524</v>
      </c>
      <c r="B2284" t="s">
        <v>6525</v>
      </c>
      <c r="C2284" t="s">
        <v>68</v>
      </c>
      <c r="D2284" t="s">
        <v>556</v>
      </c>
      <c r="E2284" t="s">
        <v>90</v>
      </c>
      <c r="F2284" t="s">
        <v>6526</v>
      </c>
      <c r="G2284" t="s">
        <v>77</v>
      </c>
      <c r="H2284">
        <v>15.8</v>
      </c>
      <c r="I2284" s="7">
        <v>15</v>
      </c>
      <c r="J2284" s="7">
        <v>2988.79</v>
      </c>
    </row>
    <row r="2285" spans="1:10">
      <c r="A2285" t="s">
        <v>6527</v>
      </c>
      <c r="B2285" t="s">
        <v>6528</v>
      </c>
      <c r="C2285" t="s">
        <v>61</v>
      </c>
      <c r="D2285" t="s">
        <v>165</v>
      </c>
      <c r="E2285" t="s">
        <v>90</v>
      </c>
      <c r="F2285" t="s">
        <v>6529</v>
      </c>
      <c r="G2285" t="s">
        <v>250</v>
      </c>
      <c r="H2285" t="s">
        <v>72</v>
      </c>
      <c r="I2285" s="7">
        <v>9</v>
      </c>
      <c r="J2285" s="7">
        <v>2695.3</v>
      </c>
    </row>
    <row r="2286" spans="1:10">
      <c r="A2286" t="s">
        <v>6530</v>
      </c>
      <c r="B2286" t="s">
        <v>6531</v>
      </c>
      <c r="C2286" t="s">
        <v>68</v>
      </c>
      <c r="D2286" t="s">
        <v>585</v>
      </c>
      <c r="E2286" t="s">
        <v>63</v>
      </c>
      <c r="F2286" t="s">
        <v>6532</v>
      </c>
      <c r="G2286" t="s">
        <v>314</v>
      </c>
      <c r="H2286" t="s">
        <v>752</v>
      </c>
      <c r="I2286" s="7">
        <v>36</v>
      </c>
      <c r="J2286" s="7">
        <v>1878.03</v>
      </c>
    </row>
    <row r="2287" spans="1:10">
      <c r="A2287" t="s">
        <v>6533</v>
      </c>
      <c r="B2287" t="s">
        <v>6534</v>
      </c>
      <c r="C2287" t="s">
        <v>68</v>
      </c>
      <c r="D2287" t="s">
        <v>263</v>
      </c>
      <c r="E2287" t="s">
        <v>63</v>
      </c>
      <c r="F2287" s="1">
        <v>44931</v>
      </c>
      <c r="G2287" t="s">
        <v>71</v>
      </c>
      <c r="H2287" t="s">
        <v>5576</v>
      </c>
      <c r="I2287" s="7">
        <v>18</v>
      </c>
      <c r="J2287" s="7">
        <v>3526.52</v>
      </c>
    </row>
    <row r="2288" spans="1:10">
      <c r="A2288" t="s">
        <v>6535</v>
      </c>
      <c r="B2288" t="s">
        <v>6536</v>
      </c>
      <c r="C2288" t="s">
        <v>61</v>
      </c>
      <c r="D2288" t="s">
        <v>129</v>
      </c>
      <c r="E2288" t="s">
        <v>63</v>
      </c>
      <c r="F2288" s="1">
        <v>45360</v>
      </c>
      <c r="G2288" t="s">
        <v>143</v>
      </c>
      <c r="H2288" t="s">
        <v>466</v>
      </c>
      <c r="I2288" s="7">
        <v>33</v>
      </c>
      <c r="J2288" s="7">
        <v>3369.46</v>
      </c>
    </row>
    <row r="2289" spans="1:10">
      <c r="A2289" t="s">
        <v>6537</v>
      </c>
      <c r="B2289" t="s">
        <v>6538</v>
      </c>
      <c r="C2289" t="s">
        <v>80</v>
      </c>
      <c r="D2289" t="s">
        <v>248</v>
      </c>
      <c r="E2289" t="s">
        <v>63</v>
      </c>
      <c r="F2289" s="1">
        <v>45570</v>
      </c>
      <c r="G2289" t="s">
        <v>153</v>
      </c>
      <c r="H2289">
        <v>5</v>
      </c>
      <c r="I2289" s="7">
        <v>19</v>
      </c>
      <c r="J2289" s="7">
        <v>2174.0500000000002</v>
      </c>
    </row>
    <row r="2290" spans="1:10">
      <c r="A2290" t="s">
        <v>6539</v>
      </c>
      <c r="B2290" t="s">
        <v>6540</v>
      </c>
      <c r="C2290" t="s">
        <v>80</v>
      </c>
      <c r="D2290" t="s">
        <v>231</v>
      </c>
      <c r="E2290" t="s">
        <v>102</v>
      </c>
      <c r="F2290" s="1">
        <v>45298</v>
      </c>
      <c r="G2290" t="s">
        <v>182</v>
      </c>
      <c r="H2290" t="s">
        <v>1499</v>
      </c>
      <c r="I2290" s="7">
        <v>46</v>
      </c>
      <c r="J2290" s="7">
        <v>2189.27</v>
      </c>
    </row>
    <row r="2291" spans="1:10">
      <c r="A2291" t="s">
        <v>6541</v>
      </c>
      <c r="B2291" t="s">
        <v>6542</v>
      </c>
      <c r="C2291" t="s">
        <v>68</v>
      </c>
      <c r="D2291" t="s">
        <v>363</v>
      </c>
      <c r="E2291" t="s">
        <v>90</v>
      </c>
      <c r="F2291" s="1">
        <v>45569</v>
      </c>
      <c r="G2291" t="s">
        <v>82</v>
      </c>
      <c r="H2291" t="s">
        <v>5042</v>
      </c>
      <c r="I2291" s="7">
        <v>27</v>
      </c>
      <c r="J2291" s="7">
        <v>4713.95</v>
      </c>
    </row>
    <row r="2292" spans="1:10">
      <c r="A2292" t="s">
        <v>6543</v>
      </c>
      <c r="B2292" t="s">
        <v>6544</v>
      </c>
      <c r="C2292" t="s">
        <v>68</v>
      </c>
      <c r="D2292" t="s">
        <v>62</v>
      </c>
      <c r="E2292" t="s">
        <v>63</v>
      </c>
      <c r="F2292" t="s">
        <v>6545</v>
      </c>
      <c r="G2292" t="s">
        <v>213</v>
      </c>
      <c r="H2292">
        <v>23.7</v>
      </c>
      <c r="I2292" s="7">
        <v>1</v>
      </c>
      <c r="J2292" s="7">
        <v>4384.13</v>
      </c>
    </row>
    <row r="2293" spans="1:10">
      <c r="A2293" t="s">
        <v>6546</v>
      </c>
      <c r="B2293" t="s">
        <v>6547</v>
      </c>
      <c r="C2293" t="s">
        <v>68</v>
      </c>
      <c r="D2293" t="s">
        <v>572</v>
      </c>
      <c r="E2293" t="s">
        <v>70</v>
      </c>
      <c r="F2293" t="s">
        <v>6548</v>
      </c>
      <c r="G2293" t="s">
        <v>143</v>
      </c>
      <c r="H2293" t="s">
        <v>1471</v>
      </c>
      <c r="I2293" s="7">
        <v>31</v>
      </c>
      <c r="J2293" s="7">
        <v>1842.34</v>
      </c>
    </row>
    <row r="2294" spans="1:10">
      <c r="A2294" t="s">
        <v>6549</v>
      </c>
      <c r="B2294" t="s">
        <v>6550</v>
      </c>
      <c r="C2294" t="s">
        <v>61</v>
      </c>
      <c r="D2294" t="s">
        <v>454</v>
      </c>
      <c r="E2294" t="s">
        <v>90</v>
      </c>
      <c r="F2294" s="2">
        <v>45120</v>
      </c>
      <c r="G2294" t="s">
        <v>77</v>
      </c>
      <c r="H2294" t="s">
        <v>6551</v>
      </c>
      <c r="I2294" s="7">
        <v>17</v>
      </c>
      <c r="J2294" s="7">
        <v>4560.96</v>
      </c>
    </row>
    <row r="2295" spans="1:10">
      <c r="A2295" t="s">
        <v>6552</v>
      </c>
      <c r="B2295" t="s">
        <v>6553</v>
      </c>
      <c r="C2295" t="s">
        <v>68</v>
      </c>
      <c r="D2295" t="s">
        <v>585</v>
      </c>
      <c r="E2295" t="s">
        <v>63</v>
      </c>
      <c r="F2295" s="1">
        <v>45279</v>
      </c>
      <c r="G2295" t="s">
        <v>97</v>
      </c>
      <c r="H2295" t="s">
        <v>72</v>
      </c>
      <c r="I2295" s="7">
        <v>37</v>
      </c>
      <c r="J2295" s="7">
        <v>1397.72</v>
      </c>
    </row>
    <row r="2296" spans="1:10">
      <c r="A2296" t="s">
        <v>6554</v>
      </c>
      <c r="B2296" t="s">
        <v>6555</v>
      </c>
      <c r="C2296" t="s">
        <v>68</v>
      </c>
      <c r="D2296" t="s">
        <v>359</v>
      </c>
      <c r="E2296" t="s">
        <v>63</v>
      </c>
      <c r="F2296" s="1">
        <v>45193</v>
      </c>
      <c r="G2296" t="s">
        <v>182</v>
      </c>
      <c r="H2296" t="s">
        <v>2186</v>
      </c>
      <c r="I2296" s="7">
        <v>46</v>
      </c>
      <c r="J2296" s="7">
        <v>1771.2</v>
      </c>
    </row>
    <row r="2297" spans="1:10">
      <c r="A2297" t="s">
        <v>6556</v>
      </c>
      <c r="B2297" t="s">
        <v>6557</v>
      </c>
      <c r="C2297" t="s">
        <v>68</v>
      </c>
      <c r="D2297" t="s">
        <v>359</v>
      </c>
      <c r="E2297" t="s">
        <v>63</v>
      </c>
      <c r="F2297" s="1">
        <v>45109</v>
      </c>
      <c r="G2297" t="s">
        <v>236</v>
      </c>
      <c r="H2297" t="s">
        <v>6558</v>
      </c>
      <c r="I2297" s="7">
        <v>46</v>
      </c>
      <c r="J2297" s="7">
        <v>4512.62</v>
      </c>
    </row>
    <row r="2298" spans="1:10">
      <c r="A2298" t="s">
        <v>6559</v>
      </c>
      <c r="B2298" t="s">
        <v>6560</v>
      </c>
      <c r="C2298" t="s">
        <v>68</v>
      </c>
      <c r="D2298" t="s">
        <v>457</v>
      </c>
      <c r="E2298" t="s">
        <v>102</v>
      </c>
      <c r="F2298" t="s">
        <v>5950</v>
      </c>
      <c r="G2298" t="s">
        <v>236</v>
      </c>
      <c r="H2298">
        <v>24.2</v>
      </c>
      <c r="I2298" s="7">
        <v>21</v>
      </c>
      <c r="J2298" s="7">
        <v>4760.82</v>
      </c>
    </row>
    <row r="2299" spans="1:10">
      <c r="A2299" t="s">
        <v>6561</v>
      </c>
      <c r="B2299" t="s">
        <v>6562</v>
      </c>
      <c r="C2299" t="s">
        <v>122</v>
      </c>
      <c r="D2299" t="s">
        <v>346</v>
      </c>
      <c r="E2299" t="s">
        <v>70</v>
      </c>
      <c r="F2299" s="1">
        <v>45524</v>
      </c>
      <c r="G2299" t="s">
        <v>327</v>
      </c>
      <c r="H2299" t="s">
        <v>6563</v>
      </c>
      <c r="I2299" s="7">
        <v>8</v>
      </c>
      <c r="J2299" s="7">
        <v>3473.44</v>
      </c>
    </row>
    <row r="2300" spans="1:10">
      <c r="A2300" t="s">
        <v>6564</v>
      </c>
      <c r="B2300" t="s">
        <v>6565</v>
      </c>
      <c r="C2300" t="s">
        <v>61</v>
      </c>
      <c r="D2300" t="s">
        <v>473</v>
      </c>
      <c r="E2300" t="s">
        <v>70</v>
      </c>
      <c r="F2300" s="2">
        <v>45417</v>
      </c>
      <c r="G2300" t="s">
        <v>134</v>
      </c>
      <c r="H2300">
        <v>57.6</v>
      </c>
      <c r="I2300" s="7">
        <v>21</v>
      </c>
      <c r="J2300" s="7">
        <v>2672.14</v>
      </c>
    </row>
    <row r="2301" spans="1:10">
      <c r="A2301" t="s">
        <v>6566</v>
      </c>
      <c r="B2301" t="s">
        <v>6567</v>
      </c>
      <c r="C2301" t="s">
        <v>75</v>
      </c>
      <c r="D2301" t="s">
        <v>171</v>
      </c>
      <c r="E2301" t="s">
        <v>90</v>
      </c>
      <c r="F2301" s="2">
        <v>44947</v>
      </c>
      <c r="G2301" t="s">
        <v>173</v>
      </c>
      <c r="H2301">
        <v>24.5</v>
      </c>
      <c r="I2301" s="7">
        <v>32</v>
      </c>
      <c r="J2301" s="7">
        <v>2489.0300000000002</v>
      </c>
    </row>
    <row r="2302" spans="1:10">
      <c r="A2302" t="s">
        <v>6568</v>
      </c>
      <c r="B2302" t="s">
        <v>6569</v>
      </c>
      <c r="C2302" t="s">
        <v>75</v>
      </c>
      <c r="D2302" t="s">
        <v>454</v>
      </c>
      <c r="E2302" t="s">
        <v>70</v>
      </c>
      <c r="F2302" s="1">
        <v>45315</v>
      </c>
      <c r="G2302" t="s">
        <v>250</v>
      </c>
      <c r="H2302" t="s">
        <v>72</v>
      </c>
      <c r="I2302" s="7">
        <v>47</v>
      </c>
      <c r="J2302" s="7">
        <v>2209.59</v>
      </c>
    </row>
    <row r="2303" spans="1:10">
      <c r="A2303" t="s">
        <v>6570</v>
      </c>
      <c r="B2303" t="s">
        <v>6571</v>
      </c>
      <c r="C2303" t="s">
        <v>61</v>
      </c>
      <c r="D2303" t="s">
        <v>633</v>
      </c>
      <c r="E2303" t="s">
        <v>102</v>
      </c>
      <c r="F2303" s="2">
        <v>45427</v>
      </c>
      <c r="G2303" t="s">
        <v>92</v>
      </c>
      <c r="H2303" t="s">
        <v>474</v>
      </c>
      <c r="I2303" s="7">
        <v>14</v>
      </c>
      <c r="J2303" s="7">
        <v>1921.77</v>
      </c>
    </row>
    <row r="2304" spans="1:10">
      <c r="A2304" t="s">
        <v>6572</v>
      </c>
      <c r="B2304" t="s">
        <v>6573</v>
      </c>
      <c r="C2304" t="s">
        <v>80</v>
      </c>
      <c r="D2304" t="s">
        <v>374</v>
      </c>
      <c r="E2304" t="s">
        <v>90</v>
      </c>
      <c r="F2304" t="s">
        <v>6574</v>
      </c>
      <c r="G2304" t="s">
        <v>77</v>
      </c>
      <c r="H2304" t="s">
        <v>2106</v>
      </c>
      <c r="I2304" s="7">
        <v>6</v>
      </c>
      <c r="J2304" s="7">
        <v>3392.59</v>
      </c>
    </row>
    <row r="2305" spans="1:10">
      <c r="A2305" t="s">
        <v>6575</v>
      </c>
      <c r="B2305" t="s">
        <v>6576</v>
      </c>
      <c r="C2305" t="s">
        <v>80</v>
      </c>
      <c r="D2305" t="s">
        <v>303</v>
      </c>
      <c r="E2305" t="s">
        <v>63</v>
      </c>
      <c r="F2305" s="1">
        <v>45017</v>
      </c>
      <c r="G2305" t="s">
        <v>236</v>
      </c>
      <c r="H2305" t="s">
        <v>144</v>
      </c>
      <c r="I2305" s="7">
        <v>50</v>
      </c>
      <c r="J2305" s="7">
        <v>4013.4</v>
      </c>
    </row>
    <row r="2306" spans="1:10">
      <c r="A2306" t="s">
        <v>6577</v>
      </c>
      <c r="B2306" t="s">
        <v>6578</v>
      </c>
      <c r="C2306" t="s">
        <v>61</v>
      </c>
      <c r="D2306" t="s">
        <v>1009</v>
      </c>
      <c r="E2306" t="s">
        <v>63</v>
      </c>
      <c r="F2306" t="s">
        <v>6579</v>
      </c>
      <c r="G2306" t="s">
        <v>134</v>
      </c>
      <c r="H2306">
        <v>49</v>
      </c>
      <c r="I2306" s="7">
        <v>45</v>
      </c>
      <c r="J2306" s="7">
        <v>4182.13</v>
      </c>
    </row>
    <row r="2307" spans="1:10">
      <c r="A2307" t="s">
        <v>6580</v>
      </c>
      <c r="B2307" t="s">
        <v>6581</v>
      </c>
      <c r="C2307" t="s">
        <v>80</v>
      </c>
      <c r="D2307" t="s">
        <v>283</v>
      </c>
      <c r="E2307" t="s">
        <v>70</v>
      </c>
      <c r="F2307" s="2">
        <v>45527</v>
      </c>
      <c r="G2307" t="s">
        <v>82</v>
      </c>
      <c r="H2307">
        <v>71</v>
      </c>
      <c r="I2307" s="7">
        <v>14</v>
      </c>
      <c r="J2307" s="7">
        <v>3933.25</v>
      </c>
    </row>
    <row r="2308" spans="1:10">
      <c r="A2308" t="s">
        <v>6582</v>
      </c>
      <c r="B2308" t="s">
        <v>6583</v>
      </c>
      <c r="C2308" t="s">
        <v>122</v>
      </c>
      <c r="D2308" t="s">
        <v>524</v>
      </c>
      <c r="E2308" t="s">
        <v>63</v>
      </c>
      <c r="F2308" s="1">
        <v>45467</v>
      </c>
      <c r="G2308" t="s">
        <v>213</v>
      </c>
      <c r="H2308">
        <v>51</v>
      </c>
      <c r="I2308" s="7">
        <v>33</v>
      </c>
      <c r="J2308" s="7">
        <v>2802.37</v>
      </c>
    </row>
    <row r="2309" spans="1:10">
      <c r="A2309" t="s">
        <v>6584</v>
      </c>
      <c r="B2309" t="s">
        <v>6585</v>
      </c>
      <c r="C2309" t="s">
        <v>80</v>
      </c>
      <c r="D2309" t="s">
        <v>585</v>
      </c>
      <c r="E2309" t="s">
        <v>90</v>
      </c>
      <c r="F2309" s="2">
        <v>45046</v>
      </c>
      <c r="G2309" t="s">
        <v>113</v>
      </c>
      <c r="H2309" t="s">
        <v>2854</v>
      </c>
      <c r="I2309" s="7">
        <v>31</v>
      </c>
      <c r="J2309" s="7">
        <v>2113.08</v>
      </c>
    </row>
    <row r="2310" spans="1:10">
      <c r="A2310" t="s">
        <v>6586</v>
      </c>
      <c r="B2310" t="s">
        <v>6587</v>
      </c>
      <c r="C2310" t="s">
        <v>80</v>
      </c>
      <c r="D2310" t="s">
        <v>171</v>
      </c>
      <c r="E2310" t="s">
        <v>102</v>
      </c>
      <c r="F2310" t="s">
        <v>6588</v>
      </c>
      <c r="G2310" t="s">
        <v>182</v>
      </c>
      <c r="H2310">
        <v>65</v>
      </c>
      <c r="I2310" s="7">
        <v>49</v>
      </c>
      <c r="J2310" s="7">
        <v>2948.05</v>
      </c>
    </row>
    <row r="2311" spans="1:10">
      <c r="A2311" t="s">
        <v>6589</v>
      </c>
      <c r="B2311" t="s">
        <v>6590</v>
      </c>
      <c r="C2311" t="s">
        <v>61</v>
      </c>
      <c r="D2311" t="s">
        <v>592</v>
      </c>
      <c r="E2311" t="s">
        <v>63</v>
      </c>
      <c r="F2311" s="1">
        <v>45025</v>
      </c>
      <c r="G2311" t="s">
        <v>77</v>
      </c>
      <c r="H2311">
        <v>30.2</v>
      </c>
      <c r="I2311" s="7">
        <v>21</v>
      </c>
      <c r="J2311" s="7">
        <v>3712.72</v>
      </c>
    </row>
    <row r="2312" spans="1:10">
      <c r="A2312" t="s">
        <v>6591</v>
      </c>
      <c r="B2312" t="s">
        <v>6592</v>
      </c>
      <c r="C2312" t="s">
        <v>75</v>
      </c>
      <c r="D2312" t="s">
        <v>311</v>
      </c>
      <c r="E2312" t="s">
        <v>63</v>
      </c>
      <c r="F2312" s="1">
        <v>45579</v>
      </c>
      <c r="G2312" t="s">
        <v>77</v>
      </c>
      <c r="H2312" t="s">
        <v>2406</v>
      </c>
      <c r="I2312" s="7">
        <v>22</v>
      </c>
      <c r="J2312" s="7">
        <v>1631.72</v>
      </c>
    </row>
    <row r="2313" spans="1:10">
      <c r="A2313" t="s">
        <v>6593</v>
      </c>
      <c r="B2313" t="s">
        <v>6594</v>
      </c>
      <c r="C2313" t="s">
        <v>80</v>
      </c>
      <c r="D2313" t="s">
        <v>1009</v>
      </c>
      <c r="E2313" t="s">
        <v>63</v>
      </c>
      <c r="F2313" t="s">
        <v>6595</v>
      </c>
      <c r="G2313" t="s">
        <v>92</v>
      </c>
      <c r="H2313" t="s">
        <v>1095</v>
      </c>
      <c r="I2313" s="7">
        <v>35</v>
      </c>
      <c r="J2313" s="7">
        <v>4380.8100000000004</v>
      </c>
    </row>
    <row r="2314" spans="1:10">
      <c r="A2314" t="s">
        <v>6596</v>
      </c>
      <c r="B2314" t="s">
        <v>6597</v>
      </c>
      <c r="C2314" t="s">
        <v>68</v>
      </c>
      <c r="D2314" t="s">
        <v>111</v>
      </c>
      <c r="E2314" t="s">
        <v>90</v>
      </c>
      <c r="F2314" t="s">
        <v>6598</v>
      </c>
      <c r="G2314" t="s">
        <v>97</v>
      </c>
      <c r="H2314">
        <v>35</v>
      </c>
      <c r="I2314" s="7">
        <v>2</v>
      </c>
      <c r="J2314" s="7">
        <v>2589.98</v>
      </c>
    </row>
    <row r="2315" spans="1:10">
      <c r="A2315" t="s">
        <v>6599</v>
      </c>
      <c r="B2315" t="s">
        <v>6600</v>
      </c>
      <c r="C2315" t="s">
        <v>75</v>
      </c>
      <c r="D2315" t="s">
        <v>363</v>
      </c>
      <c r="E2315" t="s">
        <v>63</v>
      </c>
      <c r="F2315" t="s">
        <v>378</v>
      </c>
      <c r="G2315" t="s">
        <v>259</v>
      </c>
      <c r="H2315" t="s">
        <v>6601</v>
      </c>
      <c r="I2315" s="7">
        <v>25</v>
      </c>
      <c r="J2315" s="7">
        <v>3090.04</v>
      </c>
    </row>
    <row r="2316" spans="1:10">
      <c r="A2316" t="s">
        <v>6602</v>
      </c>
      <c r="B2316" t="s">
        <v>6603</v>
      </c>
      <c r="C2316" t="s">
        <v>122</v>
      </c>
      <c r="D2316" t="s">
        <v>404</v>
      </c>
      <c r="E2316" t="s">
        <v>63</v>
      </c>
      <c r="F2316" t="s">
        <v>4084</v>
      </c>
      <c r="G2316" t="s">
        <v>314</v>
      </c>
      <c r="H2316">
        <v>1</v>
      </c>
      <c r="I2316" s="7">
        <v>16</v>
      </c>
      <c r="J2316" s="7">
        <v>1105.4100000000001</v>
      </c>
    </row>
    <row r="2317" spans="1:10">
      <c r="A2317" t="s">
        <v>6604</v>
      </c>
      <c r="B2317" t="s">
        <v>6605</v>
      </c>
      <c r="C2317" t="s">
        <v>68</v>
      </c>
      <c r="D2317" t="s">
        <v>1165</v>
      </c>
      <c r="E2317" t="s">
        <v>70</v>
      </c>
      <c r="F2317" s="1">
        <v>45401</v>
      </c>
      <c r="G2317" t="s">
        <v>143</v>
      </c>
      <c r="H2317" t="s">
        <v>6606</v>
      </c>
      <c r="I2317" s="7">
        <v>7</v>
      </c>
      <c r="J2317" s="7">
        <v>2341.08</v>
      </c>
    </row>
    <row r="2318" spans="1:10">
      <c r="A2318" t="s">
        <v>6607</v>
      </c>
      <c r="B2318" t="s">
        <v>6608</v>
      </c>
      <c r="C2318" t="s">
        <v>80</v>
      </c>
      <c r="D2318" t="s">
        <v>89</v>
      </c>
      <c r="E2318" t="s">
        <v>90</v>
      </c>
      <c r="F2318" s="2">
        <v>45400</v>
      </c>
      <c r="G2318" t="s">
        <v>314</v>
      </c>
      <c r="H2318" t="s">
        <v>6609</v>
      </c>
      <c r="I2318" s="7">
        <v>46</v>
      </c>
      <c r="J2318" s="7">
        <v>3658.7</v>
      </c>
    </row>
    <row r="2319" spans="1:10">
      <c r="A2319" t="s">
        <v>6610</v>
      </c>
      <c r="B2319" t="s">
        <v>6611</v>
      </c>
      <c r="C2319" t="s">
        <v>75</v>
      </c>
      <c r="D2319" t="s">
        <v>222</v>
      </c>
      <c r="E2319" t="s">
        <v>90</v>
      </c>
      <c r="F2319" t="s">
        <v>6612</v>
      </c>
      <c r="G2319" t="s">
        <v>64</v>
      </c>
      <c r="H2319" t="s">
        <v>6613</v>
      </c>
      <c r="I2319" s="7">
        <v>36</v>
      </c>
      <c r="J2319" s="7">
        <v>1271.98</v>
      </c>
    </row>
    <row r="2320" spans="1:10">
      <c r="A2320" t="s">
        <v>6614</v>
      </c>
      <c r="B2320" t="s">
        <v>6615</v>
      </c>
      <c r="C2320" t="s">
        <v>122</v>
      </c>
      <c r="D2320" t="s">
        <v>792</v>
      </c>
      <c r="E2320" t="s">
        <v>63</v>
      </c>
      <c r="F2320" t="s">
        <v>6616</v>
      </c>
      <c r="G2320" t="s">
        <v>201</v>
      </c>
      <c r="H2320" t="s">
        <v>1287</v>
      </c>
      <c r="I2320" s="7">
        <v>4</v>
      </c>
      <c r="J2320" s="7">
        <v>2469.0700000000002</v>
      </c>
    </row>
    <row r="2321" spans="1:10">
      <c r="A2321" t="s">
        <v>6617</v>
      </c>
      <c r="B2321" t="s">
        <v>6618</v>
      </c>
      <c r="C2321" t="s">
        <v>75</v>
      </c>
      <c r="D2321" t="s">
        <v>257</v>
      </c>
      <c r="E2321" t="s">
        <v>90</v>
      </c>
      <c r="F2321" s="1">
        <v>45296</v>
      </c>
      <c r="G2321" t="s">
        <v>119</v>
      </c>
      <c r="H2321" t="s">
        <v>6302</v>
      </c>
      <c r="I2321" s="7">
        <v>26</v>
      </c>
      <c r="J2321" s="7">
        <v>4078.81</v>
      </c>
    </row>
    <row r="2322" spans="1:10">
      <c r="A2322" t="s">
        <v>6619</v>
      </c>
      <c r="B2322" t="s">
        <v>6620</v>
      </c>
      <c r="C2322" t="s">
        <v>61</v>
      </c>
      <c r="D2322" t="s">
        <v>662</v>
      </c>
      <c r="E2322" t="s">
        <v>70</v>
      </c>
      <c r="F2322" t="s">
        <v>6621</v>
      </c>
      <c r="G2322" t="s">
        <v>259</v>
      </c>
      <c r="H2322" t="s">
        <v>6622</v>
      </c>
      <c r="I2322" s="7" t="s">
        <v>232</v>
      </c>
      <c r="J2322" s="7">
        <v>1492.04</v>
      </c>
    </row>
    <row r="2323" spans="1:10">
      <c r="A2323" t="s">
        <v>6623</v>
      </c>
      <c r="B2323" t="s">
        <v>6624</v>
      </c>
      <c r="C2323" t="s">
        <v>75</v>
      </c>
      <c r="D2323" t="s">
        <v>165</v>
      </c>
      <c r="E2323" t="s">
        <v>102</v>
      </c>
      <c r="F2323" t="s">
        <v>6625</v>
      </c>
      <c r="G2323" t="s">
        <v>236</v>
      </c>
      <c r="H2323">
        <v>50.4</v>
      </c>
      <c r="I2323" s="7">
        <v>3</v>
      </c>
      <c r="J2323" s="7">
        <v>2857.84</v>
      </c>
    </row>
    <row r="2324" spans="1:10">
      <c r="A2324" t="s">
        <v>6626</v>
      </c>
      <c r="B2324" t="s">
        <v>6627</v>
      </c>
      <c r="C2324" t="s">
        <v>75</v>
      </c>
      <c r="D2324" t="s">
        <v>477</v>
      </c>
      <c r="E2324" t="s">
        <v>63</v>
      </c>
      <c r="F2324" t="s">
        <v>6628</v>
      </c>
      <c r="G2324" t="s">
        <v>64</v>
      </c>
      <c r="H2324" t="s">
        <v>6629</v>
      </c>
      <c r="I2324" s="7">
        <v>15</v>
      </c>
      <c r="J2324" s="7">
        <v>2714.22</v>
      </c>
    </row>
    <row r="2325" spans="1:10">
      <c r="A2325" t="s">
        <v>6630</v>
      </c>
      <c r="B2325" t="s">
        <v>6631</v>
      </c>
      <c r="C2325" t="s">
        <v>68</v>
      </c>
      <c r="D2325" t="s">
        <v>680</v>
      </c>
      <c r="E2325" t="s">
        <v>102</v>
      </c>
      <c r="F2325" s="1">
        <v>44967</v>
      </c>
      <c r="G2325" t="s">
        <v>77</v>
      </c>
      <c r="H2325" t="s">
        <v>2312</v>
      </c>
      <c r="I2325" s="7">
        <v>27</v>
      </c>
      <c r="J2325" s="7">
        <v>1655.91</v>
      </c>
    </row>
    <row r="2326" spans="1:10">
      <c r="A2326" t="s">
        <v>6632</v>
      </c>
      <c r="B2326" t="s">
        <v>6633</v>
      </c>
      <c r="C2326" t="s">
        <v>122</v>
      </c>
      <c r="D2326" t="s">
        <v>374</v>
      </c>
      <c r="E2326" t="s">
        <v>102</v>
      </c>
      <c r="F2326" t="s">
        <v>2050</v>
      </c>
      <c r="G2326" t="s">
        <v>153</v>
      </c>
      <c r="H2326">
        <v>7</v>
      </c>
      <c r="I2326" s="7">
        <v>10</v>
      </c>
      <c r="J2326" s="7">
        <v>4461.42</v>
      </c>
    </row>
    <row r="2327" spans="1:10">
      <c r="A2327" t="s">
        <v>6634</v>
      </c>
      <c r="B2327" t="s">
        <v>6635</v>
      </c>
      <c r="C2327" t="s">
        <v>61</v>
      </c>
      <c r="D2327" t="s">
        <v>1165</v>
      </c>
      <c r="E2327" t="s">
        <v>90</v>
      </c>
      <c r="F2327" t="s">
        <v>6041</v>
      </c>
      <c r="G2327" t="s">
        <v>119</v>
      </c>
      <c r="H2327" t="s">
        <v>6636</v>
      </c>
      <c r="I2327" s="7">
        <v>4</v>
      </c>
      <c r="J2327" s="7">
        <v>1892.26</v>
      </c>
    </row>
    <row r="2328" spans="1:10">
      <c r="A2328" t="s">
        <v>6637</v>
      </c>
      <c r="B2328" t="s">
        <v>6638</v>
      </c>
      <c r="C2328" t="s">
        <v>80</v>
      </c>
      <c r="D2328" t="s">
        <v>761</v>
      </c>
      <c r="E2328" t="s">
        <v>70</v>
      </c>
      <c r="F2328" t="s">
        <v>6441</v>
      </c>
      <c r="G2328" t="s">
        <v>134</v>
      </c>
      <c r="H2328" t="s">
        <v>174</v>
      </c>
      <c r="I2328" s="7">
        <v>36</v>
      </c>
      <c r="J2328" s="7">
        <v>1310.3800000000001</v>
      </c>
    </row>
    <row r="2329" spans="1:10">
      <c r="A2329" t="s">
        <v>6639</v>
      </c>
      <c r="B2329" t="s">
        <v>6640</v>
      </c>
      <c r="C2329" t="s">
        <v>61</v>
      </c>
      <c r="D2329" t="s">
        <v>457</v>
      </c>
      <c r="E2329" t="s">
        <v>70</v>
      </c>
      <c r="F2329" s="1">
        <v>45103</v>
      </c>
      <c r="G2329" t="s">
        <v>71</v>
      </c>
      <c r="H2329" t="s">
        <v>6641</v>
      </c>
      <c r="I2329" s="7">
        <v>3</v>
      </c>
      <c r="J2329" s="7">
        <v>3865.63</v>
      </c>
    </row>
    <row r="2330" spans="1:10">
      <c r="A2330" t="s">
        <v>6642</v>
      </c>
      <c r="B2330" t="s">
        <v>6643</v>
      </c>
      <c r="C2330" t="s">
        <v>122</v>
      </c>
      <c r="D2330" t="s">
        <v>1165</v>
      </c>
      <c r="E2330" t="s">
        <v>90</v>
      </c>
      <c r="F2330" t="s">
        <v>6644</v>
      </c>
      <c r="G2330" t="s">
        <v>143</v>
      </c>
      <c r="H2330">
        <v>10</v>
      </c>
      <c r="I2330" s="7">
        <v>31</v>
      </c>
      <c r="J2330" s="7">
        <v>3999.11</v>
      </c>
    </row>
    <row r="2331" spans="1:10">
      <c r="A2331" t="s">
        <v>6645</v>
      </c>
      <c r="B2331" t="s">
        <v>6646</v>
      </c>
      <c r="C2331" t="s">
        <v>61</v>
      </c>
      <c r="D2331" t="s">
        <v>1725</v>
      </c>
      <c r="E2331" t="s">
        <v>70</v>
      </c>
      <c r="F2331" t="s">
        <v>6458</v>
      </c>
      <c r="G2331" t="s">
        <v>134</v>
      </c>
      <c r="H2331">
        <v>9</v>
      </c>
      <c r="I2331" s="7">
        <v>3</v>
      </c>
      <c r="J2331" s="7">
        <v>4712.6499999999996</v>
      </c>
    </row>
    <row r="2332" spans="1:10">
      <c r="A2332" t="s">
        <v>6647</v>
      </c>
      <c r="B2332" t="s">
        <v>6648</v>
      </c>
      <c r="C2332" t="s">
        <v>61</v>
      </c>
      <c r="D2332" t="s">
        <v>279</v>
      </c>
      <c r="E2332" t="s">
        <v>102</v>
      </c>
      <c r="F2332" t="s">
        <v>6649</v>
      </c>
      <c r="G2332" t="s">
        <v>166</v>
      </c>
      <c r="H2332" t="s">
        <v>1104</v>
      </c>
      <c r="I2332" s="7">
        <v>21</v>
      </c>
      <c r="J2332" s="7">
        <v>4949.8100000000004</v>
      </c>
    </row>
    <row r="2333" spans="1:10">
      <c r="A2333" t="s">
        <v>6650</v>
      </c>
      <c r="B2333" t="s">
        <v>6651</v>
      </c>
      <c r="C2333" t="s">
        <v>122</v>
      </c>
      <c r="D2333" t="s">
        <v>680</v>
      </c>
      <c r="E2333" t="s">
        <v>70</v>
      </c>
      <c r="F2333" s="2">
        <v>45487</v>
      </c>
      <c r="G2333" t="s">
        <v>92</v>
      </c>
      <c r="H2333" t="s">
        <v>6297</v>
      </c>
      <c r="I2333" s="7">
        <v>34</v>
      </c>
      <c r="J2333" s="7">
        <v>3890.41</v>
      </c>
    </row>
    <row r="2334" spans="1:10">
      <c r="A2334" t="s">
        <v>6652</v>
      </c>
      <c r="B2334" t="s">
        <v>6653</v>
      </c>
      <c r="C2334" t="s">
        <v>68</v>
      </c>
      <c r="D2334" t="s">
        <v>393</v>
      </c>
      <c r="E2334" t="s">
        <v>90</v>
      </c>
      <c r="F2334" s="1">
        <v>45448</v>
      </c>
      <c r="G2334" t="s">
        <v>327</v>
      </c>
      <c r="H2334" t="s">
        <v>5146</v>
      </c>
      <c r="I2334" s="7" t="s">
        <v>232</v>
      </c>
      <c r="J2334" s="7">
        <v>2548.52</v>
      </c>
    </row>
    <row r="2335" spans="1:10">
      <c r="A2335" t="s">
        <v>6654</v>
      </c>
      <c r="B2335" t="s">
        <v>6655</v>
      </c>
      <c r="C2335" t="s">
        <v>75</v>
      </c>
      <c r="D2335" t="s">
        <v>111</v>
      </c>
      <c r="E2335" t="s">
        <v>63</v>
      </c>
      <c r="F2335" t="s">
        <v>6656</v>
      </c>
      <c r="G2335" t="s">
        <v>103</v>
      </c>
      <c r="H2335">
        <v>2</v>
      </c>
      <c r="I2335" s="7">
        <v>6</v>
      </c>
      <c r="J2335" s="7">
        <v>2678.82</v>
      </c>
    </row>
    <row r="2336" spans="1:10">
      <c r="A2336" t="s">
        <v>6657</v>
      </c>
      <c r="B2336" t="s">
        <v>6658</v>
      </c>
      <c r="C2336" t="s">
        <v>61</v>
      </c>
      <c r="D2336" t="s">
        <v>129</v>
      </c>
      <c r="E2336" t="s">
        <v>63</v>
      </c>
      <c r="F2336" s="2">
        <v>45563</v>
      </c>
      <c r="G2336" t="s">
        <v>119</v>
      </c>
      <c r="H2336" t="s">
        <v>6659</v>
      </c>
      <c r="I2336" s="7">
        <v>13</v>
      </c>
      <c r="J2336" s="7">
        <v>3110.71</v>
      </c>
    </row>
    <row r="2337" spans="1:10">
      <c r="A2337" t="s">
        <v>6660</v>
      </c>
      <c r="B2337" t="s">
        <v>6661</v>
      </c>
      <c r="C2337" t="s">
        <v>122</v>
      </c>
      <c r="D2337" t="s">
        <v>1356</v>
      </c>
      <c r="E2337" t="s">
        <v>102</v>
      </c>
      <c r="F2337" s="1">
        <v>45292</v>
      </c>
      <c r="G2337" t="s">
        <v>173</v>
      </c>
      <c r="H2337" t="s">
        <v>3285</v>
      </c>
      <c r="I2337" s="7">
        <v>9</v>
      </c>
      <c r="J2337" s="7">
        <v>4920.67</v>
      </c>
    </row>
    <row r="2338" spans="1:10">
      <c r="A2338" t="s">
        <v>6662</v>
      </c>
      <c r="B2338" t="s">
        <v>6663</v>
      </c>
      <c r="C2338" t="s">
        <v>80</v>
      </c>
      <c r="D2338" t="s">
        <v>352</v>
      </c>
      <c r="E2338" t="s">
        <v>63</v>
      </c>
      <c r="F2338" s="2">
        <v>45215</v>
      </c>
      <c r="G2338" t="s">
        <v>182</v>
      </c>
      <c r="H2338" t="s">
        <v>2825</v>
      </c>
      <c r="I2338" s="7">
        <v>37</v>
      </c>
      <c r="J2338" s="7">
        <v>3306.17</v>
      </c>
    </row>
    <row r="2339" spans="1:10">
      <c r="A2339" t="s">
        <v>6664</v>
      </c>
      <c r="B2339" t="s">
        <v>6665</v>
      </c>
      <c r="C2339" t="s">
        <v>68</v>
      </c>
      <c r="D2339" t="s">
        <v>1149</v>
      </c>
      <c r="E2339" t="s">
        <v>70</v>
      </c>
      <c r="F2339" s="2">
        <v>45351</v>
      </c>
      <c r="G2339" t="s">
        <v>82</v>
      </c>
      <c r="H2339" t="s">
        <v>6666</v>
      </c>
      <c r="I2339" s="7">
        <v>25</v>
      </c>
      <c r="J2339" s="7">
        <v>4923.3100000000004</v>
      </c>
    </row>
    <row r="2340" spans="1:10">
      <c r="A2340" t="s">
        <v>6667</v>
      </c>
      <c r="B2340" t="s">
        <v>6668</v>
      </c>
      <c r="C2340" t="s">
        <v>68</v>
      </c>
      <c r="D2340" t="s">
        <v>129</v>
      </c>
      <c r="E2340" t="s">
        <v>70</v>
      </c>
      <c r="F2340" s="1">
        <v>45317</v>
      </c>
      <c r="G2340" t="s">
        <v>250</v>
      </c>
      <c r="H2340" t="s">
        <v>2106</v>
      </c>
      <c r="I2340" s="7">
        <v>2</v>
      </c>
      <c r="J2340" s="7">
        <v>4057.58</v>
      </c>
    </row>
    <row r="2341" spans="1:10">
      <c r="A2341" t="s">
        <v>6669</v>
      </c>
      <c r="B2341" t="s">
        <v>6670</v>
      </c>
      <c r="C2341" t="s">
        <v>68</v>
      </c>
      <c r="D2341" t="s">
        <v>271</v>
      </c>
      <c r="E2341" t="s">
        <v>70</v>
      </c>
      <c r="F2341" s="1">
        <v>45291</v>
      </c>
      <c r="G2341" t="s">
        <v>250</v>
      </c>
      <c r="H2341" t="s">
        <v>6671</v>
      </c>
      <c r="I2341" s="7">
        <v>32</v>
      </c>
      <c r="J2341" s="7">
        <v>1328.85</v>
      </c>
    </row>
    <row r="2342" spans="1:10">
      <c r="A2342" t="s">
        <v>6672</v>
      </c>
      <c r="B2342" t="s">
        <v>6673</v>
      </c>
      <c r="C2342" t="s">
        <v>122</v>
      </c>
      <c r="D2342" t="s">
        <v>1876</v>
      </c>
      <c r="E2342" t="s">
        <v>90</v>
      </c>
      <c r="F2342" t="s">
        <v>6674</v>
      </c>
      <c r="G2342" t="s">
        <v>71</v>
      </c>
      <c r="H2342">
        <v>46</v>
      </c>
      <c r="I2342" s="7">
        <v>33</v>
      </c>
      <c r="J2342" s="7">
        <v>2101.89</v>
      </c>
    </row>
    <row r="2343" spans="1:10">
      <c r="A2343" t="s">
        <v>6675</v>
      </c>
      <c r="B2343" t="s">
        <v>6676</v>
      </c>
      <c r="C2343" t="s">
        <v>68</v>
      </c>
      <c r="D2343" t="s">
        <v>447</v>
      </c>
      <c r="E2343" t="s">
        <v>102</v>
      </c>
      <c r="F2343" s="2">
        <v>45119</v>
      </c>
      <c r="G2343" t="s">
        <v>314</v>
      </c>
      <c r="H2343" t="s">
        <v>1722</v>
      </c>
      <c r="I2343" s="7">
        <v>1</v>
      </c>
      <c r="J2343" s="7">
        <v>4560</v>
      </c>
    </row>
    <row r="2344" spans="1:10">
      <c r="A2344" t="s">
        <v>6677</v>
      </c>
      <c r="B2344" t="s">
        <v>6678</v>
      </c>
      <c r="C2344" t="s">
        <v>75</v>
      </c>
      <c r="D2344" t="s">
        <v>133</v>
      </c>
      <c r="E2344" t="s">
        <v>90</v>
      </c>
      <c r="F2344" t="s">
        <v>6679</v>
      </c>
      <c r="G2344" t="s">
        <v>134</v>
      </c>
      <c r="H2344" t="s">
        <v>405</v>
      </c>
      <c r="I2344" s="7">
        <v>-2</v>
      </c>
      <c r="J2344" s="7">
        <v>2438.23</v>
      </c>
    </row>
    <row r="2345" spans="1:10">
      <c r="A2345" t="s">
        <v>6680</v>
      </c>
      <c r="B2345" t="s">
        <v>6681</v>
      </c>
      <c r="C2345" t="s">
        <v>68</v>
      </c>
      <c r="D2345" t="s">
        <v>76</v>
      </c>
      <c r="E2345" t="s">
        <v>70</v>
      </c>
      <c r="F2345" s="2">
        <v>45040</v>
      </c>
      <c r="G2345" t="s">
        <v>259</v>
      </c>
      <c r="H2345">
        <v>28</v>
      </c>
      <c r="I2345" s="7">
        <v>3</v>
      </c>
      <c r="J2345" s="7">
        <v>3564.2</v>
      </c>
    </row>
    <row r="2346" spans="1:10">
      <c r="A2346" t="s">
        <v>6682</v>
      </c>
      <c r="B2346" t="s">
        <v>6683</v>
      </c>
      <c r="C2346" t="s">
        <v>80</v>
      </c>
      <c r="D2346" t="s">
        <v>231</v>
      </c>
      <c r="E2346" t="s">
        <v>90</v>
      </c>
      <c r="F2346" t="s">
        <v>6684</v>
      </c>
      <c r="G2346" t="s">
        <v>97</v>
      </c>
      <c r="H2346" t="s">
        <v>4944</v>
      </c>
      <c r="I2346" s="7">
        <v>11</v>
      </c>
      <c r="J2346" s="7">
        <v>4541.08</v>
      </c>
    </row>
    <row r="2347" spans="1:10">
      <c r="A2347" t="s">
        <v>6685</v>
      </c>
      <c r="B2347" t="s">
        <v>6686</v>
      </c>
      <c r="C2347" t="s">
        <v>122</v>
      </c>
      <c r="D2347" t="s">
        <v>293</v>
      </c>
      <c r="E2347" t="s">
        <v>90</v>
      </c>
      <c r="F2347" t="s">
        <v>5778</v>
      </c>
      <c r="G2347" t="s">
        <v>97</v>
      </c>
      <c r="H2347" t="s">
        <v>1575</v>
      </c>
      <c r="I2347" s="7">
        <v>39</v>
      </c>
      <c r="J2347" s="7">
        <v>3498.39</v>
      </c>
    </row>
    <row r="2348" spans="1:10">
      <c r="A2348" t="s">
        <v>6687</v>
      </c>
      <c r="B2348" t="s">
        <v>6688</v>
      </c>
      <c r="C2348" t="s">
        <v>122</v>
      </c>
      <c r="D2348" t="s">
        <v>761</v>
      </c>
      <c r="E2348" t="s">
        <v>90</v>
      </c>
      <c r="F2348" t="s">
        <v>6689</v>
      </c>
      <c r="G2348" t="s">
        <v>201</v>
      </c>
      <c r="H2348" t="s">
        <v>6690</v>
      </c>
      <c r="I2348" s="7">
        <v>12</v>
      </c>
      <c r="J2348" s="7">
        <v>2293.69</v>
      </c>
    </row>
    <row r="2349" spans="1:10">
      <c r="A2349" t="s">
        <v>6691</v>
      </c>
      <c r="B2349" t="s">
        <v>6692</v>
      </c>
      <c r="C2349" t="s">
        <v>80</v>
      </c>
      <c r="D2349" t="s">
        <v>303</v>
      </c>
      <c r="E2349" t="s">
        <v>102</v>
      </c>
      <c r="F2349" t="s">
        <v>6693</v>
      </c>
      <c r="G2349" t="s">
        <v>178</v>
      </c>
      <c r="H2349">
        <v>54.6</v>
      </c>
      <c r="I2349" s="7">
        <v>3</v>
      </c>
      <c r="J2349" s="7">
        <v>2274.2199999999998</v>
      </c>
    </row>
    <row r="2350" spans="1:10">
      <c r="A2350" t="s">
        <v>6694</v>
      </c>
      <c r="B2350" t="s">
        <v>6695</v>
      </c>
      <c r="C2350" t="s">
        <v>75</v>
      </c>
      <c r="D2350" t="s">
        <v>81</v>
      </c>
      <c r="E2350" t="s">
        <v>90</v>
      </c>
      <c r="F2350" s="1">
        <v>45654</v>
      </c>
      <c r="G2350" t="s">
        <v>92</v>
      </c>
      <c r="H2350" t="s">
        <v>4240</v>
      </c>
      <c r="I2350" s="7">
        <v>28</v>
      </c>
      <c r="J2350" s="7">
        <v>1615.94</v>
      </c>
    </row>
    <row r="2351" spans="1:10">
      <c r="A2351" t="s">
        <v>6696</v>
      </c>
      <c r="B2351" t="s">
        <v>6697</v>
      </c>
      <c r="C2351" t="s">
        <v>61</v>
      </c>
      <c r="D2351" t="s">
        <v>318</v>
      </c>
      <c r="E2351" t="s">
        <v>70</v>
      </c>
      <c r="F2351" t="s">
        <v>6698</v>
      </c>
      <c r="G2351" t="s">
        <v>182</v>
      </c>
      <c r="H2351" t="s">
        <v>300</v>
      </c>
      <c r="I2351" s="7">
        <v>37</v>
      </c>
      <c r="J2351" s="7">
        <v>3141.4</v>
      </c>
    </row>
    <row r="2352" spans="1:10">
      <c r="A2352" t="s">
        <v>6699</v>
      </c>
      <c r="B2352" t="s">
        <v>6700</v>
      </c>
      <c r="C2352" t="s">
        <v>122</v>
      </c>
      <c r="D2352" t="s">
        <v>359</v>
      </c>
      <c r="E2352" t="s">
        <v>102</v>
      </c>
      <c r="F2352" t="s">
        <v>6701</v>
      </c>
      <c r="G2352" t="s">
        <v>71</v>
      </c>
      <c r="H2352" t="s">
        <v>5748</v>
      </c>
      <c r="I2352" s="7">
        <v>14</v>
      </c>
      <c r="J2352" s="7">
        <v>3541.02</v>
      </c>
    </row>
    <row r="2353" spans="1:10">
      <c r="A2353" t="s">
        <v>6702</v>
      </c>
      <c r="B2353" t="s">
        <v>6703</v>
      </c>
      <c r="C2353" t="s">
        <v>75</v>
      </c>
      <c r="D2353" t="s">
        <v>248</v>
      </c>
      <c r="E2353" t="s">
        <v>63</v>
      </c>
      <c r="F2353" s="1">
        <v>45220</v>
      </c>
      <c r="G2353" t="s">
        <v>143</v>
      </c>
      <c r="H2353" t="s">
        <v>339</v>
      </c>
      <c r="I2353" s="7">
        <v>37</v>
      </c>
      <c r="J2353" s="7">
        <v>3619.17</v>
      </c>
    </row>
    <row r="2354" spans="1:10">
      <c r="A2354" t="s">
        <v>6704</v>
      </c>
      <c r="B2354" t="s">
        <v>6705</v>
      </c>
      <c r="C2354" t="s">
        <v>68</v>
      </c>
      <c r="D2354" t="s">
        <v>871</v>
      </c>
      <c r="E2354" t="s">
        <v>63</v>
      </c>
      <c r="F2354" t="s">
        <v>2839</v>
      </c>
      <c r="G2354" t="s">
        <v>64</v>
      </c>
      <c r="H2354">
        <v>46.8</v>
      </c>
      <c r="I2354" s="7">
        <v>21</v>
      </c>
      <c r="J2354" s="7">
        <v>4383</v>
      </c>
    </row>
    <row r="2355" spans="1:10">
      <c r="A2355" t="s">
        <v>6706</v>
      </c>
      <c r="B2355" t="s">
        <v>6707</v>
      </c>
      <c r="C2355" t="s">
        <v>75</v>
      </c>
      <c r="D2355" t="s">
        <v>160</v>
      </c>
      <c r="E2355" t="s">
        <v>70</v>
      </c>
      <c r="F2355" s="1">
        <v>45629</v>
      </c>
      <c r="G2355" t="s">
        <v>107</v>
      </c>
      <c r="H2355">
        <v>71.3</v>
      </c>
      <c r="I2355" s="7">
        <v>37</v>
      </c>
      <c r="J2355" s="7">
        <v>3350.88</v>
      </c>
    </row>
    <row r="2356" spans="1:10">
      <c r="A2356" t="s">
        <v>6708</v>
      </c>
      <c r="B2356" t="s">
        <v>6709</v>
      </c>
      <c r="C2356" t="s">
        <v>75</v>
      </c>
      <c r="D2356" t="s">
        <v>96</v>
      </c>
      <c r="E2356" t="s">
        <v>102</v>
      </c>
      <c r="F2356" s="2">
        <v>44997</v>
      </c>
      <c r="G2356" t="s">
        <v>125</v>
      </c>
      <c r="H2356" t="s">
        <v>1633</v>
      </c>
      <c r="I2356" s="7">
        <v>39</v>
      </c>
      <c r="J2356" s="7">
        <v>3109.09</v>
      </c>
    </row>
    <row r="2357" spans="1:10">
      <c r="A2357" t="s">
        <v>6710</v>
      </c>
      <c r="B2357" t="s">
        <v>6711</v>
      </c>
      <c r="C2357" t="s">
        <v>68</v>
      </c>
      <c r="D2357" t="s">
        <v>622</v>
      </c>
      <c r="E2357" t="s">
        <v>90</v>
      </c>
      <c r="F2357" s="1">
        <v>45167</v>
      </c>
      <c r="G2357" t="s">
        <v>308</v>
      </c>
      <c r="H2357" t="s">
        <v>6712</v>
      </c>
      <c r="I2357" s="7">
        <v>46</v>
      </c>
      <c r="J2357" s="7">
        <v>3277.77</v>
      </c>
    </row>
    <row r="2358" spans="1:10">
      <c r="A2358" t="s">
        <v>6713</v>
      </c>
      <c r="B2358" t="s">
        <v>6714</v>
      </c>
      <c r="C2358" t="s">
        <v>122</v>
      </c>
      <c r="D2358" t="s">
        <v>248</v>
      </c>
      <c r="E2358" t="s">
        <v>102</v>
      </c>
      <c r="F2358" t="s">
        <v>6715</v>
      </c>
      <c r="G2358" t="s">
        <v>77</v>
      </c>
      <c r="H2358" t="s">
        <v>6716</v>
      </c>
      <c r="I2358" s="7">
        <v>5</v>
      </c>
      <c r="J2358" s="7">
        <v>2277.02</v>
      </c>
    </row>
    <row r="2359" spans="1:10">
      <c r="A2359" t="s">
        <v>6717</v>
      </c>
      <c r="B2359" t="s">
        <v>6718</v>
      </c>
      <c r="C2359" t="s">
        <v>61</v>
      </c>
      <c r="D2359" t="s">
        <v>322</v>
      </c>
      <c r="E2359" t="s">
        <v>90</v>
      </c>
      <c r="F2359" s="2">
        <v>45156</v>
      </c>
      <c r="G2359" t="s">
        <v>460</v>
      </c>
      <c r="H2359" t="s">
        <v>251</v>
      </c>
      <c r="I2359" s="7">
        <v>25</v>
      </c>
      <c r="J2359" s="7">
        <v>3291.02</v>
      </c>
    </row>
    <row r="2360" spans="1:10">
      <c r="A2360" t="s">
        <v>6719</v>
      </c>
      <c r="B2360" t="s">
        <v>6720</v>
      </c>
      <c r="C2360" t="s">
        <v>80</v>
      </c>
      <c r="D2360" t="s">
        <v>359</v>
      </c>
      <c r="E2360" t="s">
        <v>63</v>
      </c>
      <c r="F2360" s="2">
        <v>45355</v>
      </c>
      <c r="G2360" t="s">
        <v>236</v>
      </c>
      <c r="H2360" t="s">
        <v>144</v>
      </c>
      <c r="I2360" s="7">
        <v>13</v>
      </c>
      <c r="J2360" s="7">
        <v>3558.58</v>
      </c>
    </row>
    <row r="2361" spans="1:10">
      <c r="A2361" t="s">
        <v>6721</v>
      </c>
      <c r="B2361" t="s">
        <v>6722</v>
      </c>
      <c r="C2361" t="s">
        <v>122</v>
      </c>
      <c r="D2361" t="s">
        <v>592</v>
      </c>
      <c r="E2361" t="s">
        <v>102</v>
      </c>
      <c r="F2361" t="s">
        <v>6723</v>
      </c>
      <c r="G2361" t="s">
        <v>411</v>
      </c>
      <c r="H2361" t="s">
        <v>6724</v>
      </c>
      <c r="I2361" s="7">
        <v>10</v>
      </c>
      <c r="J2361" s="7">
        <v>3495.77</v>
      </c>
    </row>
    <row r="2362" spans="1:10">
      <c r="A2362" t="s">
        <v>6725</v>
      </c>
      <c r="B2362" t="s">
        <v>6726</v>
      </c>
      <c r="C2362" t="s">
        <v>80</v>
      </c>
      <c r="D2362" t="s">
        <v>1009</v>
      </c>
      <c r="E2362" t="s">
        <v>90</v>
      </c>
      <c r="F2362" t="s">
        <v>4864</v>
      </c>
      <c r="G2362" t="s">
        <v>77</v>
      </c>
      <c r="H2362" t="s">
        <v>6727</v>
      </c>
      <c r="I2362" s="7">
        <v>41</v>
      </c>
      <c r="J2362" s="7">
        <v>2260.7800000000002</v>
      </c>
    </row>
    <row r="2363" spans="1:10">
      <c r="A2363" t="s">
        <v>6728</v>
      </c>
      <c r="B2363" t="s">
        <v>6729</v>
      </c>
      <c r="C2363" t="s">
        <v>80</v>
      </c>
      <c r="D2363" t="s">
        <v>101</v>
      </c>
      <c r="E2363" t="s">
        <v>70</v>
      </c>
      <c r="F2363" t="s">
        <v>6730</v>
      </c>
      <c r="G2363" t="s">
        <v>77</v>
      </c>
      <c r="H2363" t="s">
        <v>1136</v>
      </c>
      <c r="I2363" s="7">
        <v>2</v>
      </c>
      <c r="J2363" s="7">
        <v>2358.9299999999998</v>
      </c>
    </row>
    <row r="2364" spans="1:10">
      <c r="A2364" t="s">
        <v>6731</v>
      </c>
      <c r="B2364" t="s">
        <v>6732</v>
      </c>
      <c r="C2364" t="s">
        <v>61</v>
      </c>
      <c r="D2364" t="s">
        <v>337</v>
      </c>
      <c r="E2364" t="s">
        <v>90</v>
      </c>
      <c r="F2364" t="s">
        <v>6733</v>
      </c>
      <c r="G2364" t="s">
        <v>77</v>
      </c>
      <c r="H2364" t="s">
        <v>223</v>
      </c>
      <c r="I2364" s="7">
        <v>33</v>
      </c>
      <c r="J2364" s="7">
        <v>1507.84</v>
      </c>
    </row>
    <row r="2365" spans="1:10">
      <c r="A2365" t="s">
        <v>6734</v>
      </c>
      <c r="B2365" t="s">
        <v>6735</v>
      </c>
      <c r="C2365" t="s">
        <v>122</v>
      </c>
      <c r="D2365" t="s">
        <v>160</v>
      </c>
      <c r="E2365" t="s">
        <v>63</v>
      </c>
      <c r="F2365" s="2">
        <v>45646</v>
      </c>
      <c r="G2365" t="s">
        <v>308</v>
      </c>
      <c r="H2365" t="s">
        <v>4587</v>
      </c>
      <c r="I2365" s="7">
        <v>33</v>
      </c>
      <c r="J2365" s="7">
        <v>1323.15</v>
      </c>
    </row>
    <row r="2366" spans="1:10">
      <c r="A2366" t="s">
        <v>6736</v>
      </c>
      <c r="B2366" t="s">
        <v>6737</v>
      </c>
      <c r="C2366" t="s">
        <v>75</v>
      </c>
      <c r="D2366" t="s">
        <v>1725</v>
      </c>
      <c r="E2366" t="s">
        <v>90</v>
      </c>
      <c r="F2366" t="s">
        <v>6738</v>
      </c>
      <c r="G2366" t="s">
        <v>193</v>
      </c>
      <c r="H2366">
        <v>31</v>
      </c>
      <c r="I2366" s="7">
        <v>28</v>
      </c>
      <c r="J2366" s="7">
        <v>1608.19</v>
      </c>
    </row>
    <row r="2367" spans="1:10">
      <c r="A2367" t="s">
        <v>6739</v>
      </c>
      <c r="B2367" t="s">
        <v>6740</v>
      </c>
      <c r="C2367" t="s">
        <v>122</v>
      </c>
      <c r="D2367" t="s">
        <v>1084</v>
      </c>
      <c r="E2367" t="s">
        <v>102</v>
      </c>
      <c r="F2367" t="s">
        <v>6741</v>
      </c>
      <c r="G2367" t="s">
        <v>182</v>
      </c>
      <c r="H2367" t="s">
        <v>6742</v>
      </c>
      <c r="I2367" s="7">
        <v>4</v>
      </c>
      <c r="J2367" s="7">
        <v>1019.95</v>
      </c>
    </row>
    <row r="2368" spans="1:10">
      <c r="A2368" t="s">
        <v>6743</v>
      </c>
      <c r="B2368" t="s">
        <v>6744</v>
      </c>
      <c r="C2368" t="s">
        <v>122</v>
      </c>
      <c r="D2368" t="s">
        <v>1035</v>
      </c>
      <c r="E2368" t="s">
        <v>70</v>
      </c>
      <c r="F2368" s="1">
        <v>45232</v>
      </c>
      <c r="G2368" t="s">
        <v>71</v>
      </c>
      <c r="H2368" t="s">
        <v>6745</v>
      </c>
      <c r="I2368" s="7">
        <v>10</v>
      </c>
      <c r="J2368" s="7">
        <v>1259.22</v>
      </c>
    </row>
    <row r="2369" spans="1:10">
      <c r="A2369" t="s">
        <v>6746</v>
      </c>
      <c r="B2369" t="s">
        <v>6747</v>
      </c>
      <c r="C2369" t="s">
        <v>122</v>
      </c>
      <c r="D2369" t="s">
        <v>248</v>
      </c>
      <c r="E2369" t="s">
        <v>102</v>
      </c>
      <c r="F2369" s="2">
        <v>44951</v>
      </c>
      <c r="G2369" t="s">
        <v>213</v>
      </c>
      <c r="H2369" t="s">
        <v>1022</v>
      </c>
      <c r="I2369" s="7">
        <v>43</v>
      </c>
      <c r="J2369" s="7">
        <v>1318.23</v>
      </c>
    </row>
    <row r="2370" spans="1:10">
      <c r="A2370" t="s">
        <v>6748</v>
      </c>
      <c r="B2370" t="s">
        <v>6749</v>
      </c>
      <c r="C2370" t="s">
        <v>68</v>
      </c>
      <c r="D2370" t="s">
        <v>477</v>
      </c>
      <c r="E2370" t="s">
        <v>102</v>
      </c>
      <c r="F2370" s="1">
        <v>45460</v>
      </c>
      <c r="G2370" t="s">
        <v>125</v>
      </c>
      <c r="H2370" t="s">
        <v>217</v>
      </c>
      <c r="I2370" s="7">
        <v>39</v>
      </c>
      <c r="J2370" s="7">
        <v>3894.81</v>
      </c>
    </row>
    <row r="2371" spans="1:10">
      <c r="A2371" t="s">
        <v>6750</v>
      </c>
      <c r="B2371" t="s">
        <v>6751</v>
      </c>
      <c r="C2371" t="s">
        <v>75</v>
      </c>
      <c r="D2371" t="s">
        <v>254</v>
      </c>
      <c r="E2371" t="s">
        <v>63</v>
      </c>
      <c r="F2371" t="s">
        <v>3332</v>
      </c>
      <c r="G2371" t="s">
        <v>153</v>
      </c>
      <c r="H2371" t="s">
        <v>6752</v>
      </c>
      <c r="I2371" s="7">
        <v>43</v>
      </c>
      <c r="J2371" s="7">
        <v>4792.8999999999996</v>
      </c>
    </row>
    <row r="2372" spans="1:10">
      <c r="A2372" t="s">
        <v>6753</v>
      </c>
      <c r="B2372" t="s">
        <v>6754</v>
      </c>
      <c r="C2372" t="s">
        <v>75</v>
      </c>
      <c r="D2372" t="s">
        <v>271</v>
      </c>
      <c r="E2372" t="s">
        <v>70</v>
      </c>
      <c r="F2372" s="2">
        <v>45283</v>
      </c>
      <c r="G2372" t="s">
        <v>64</v>
      </c>
      <c r="H2372" t="s">
        <v>287</v>
      </c>
      <c r="I2372" s="7" t="s">
        <v>1623</v>
      </c>
      <c r="J2372" s="7">
        <v>4739.49</v>
      </c>
    </row>
    <row r="2373" spans="1:10">
      <c r="A2373" t="s">
        <v>6755</v>
      </c>
      <c r="B2373" t="s">
        <v>6756</v>
      </c>
      <c r="C2373" t="s">
        <v>68</v>
      </c>
      <c r="D2373" t="s">
        <v>680</v>
      </c>
      <c r="E2373" t="s">
        <v>90</v>
      </c>
      <c r="F2373" s="1">
        <v>44996</v>
      </c>
      <c r="G2373" t="s">
        <v>82</v>
      </c>
      <c r="H2373" t="s">
        <v>474</v>
      </c>
      <c r="I2373" s="7">
        <v>34</v>
      </c>
      <c r="J2373" s="7">
        <v>4917.08</v>
      </c>
    </row>
    <row r="2374" spans="1:10">
      <c r="A2374" t="s">
        <v>6757</v>
      </c>
      <c r="B2374" t="s">
        <v>6758</v>
      </c>
      <c r="C2374" t="s">
        <v>80</v>
      </c>
      <c r="D2374" t="s">
        <v>477</v>
      </c>
      <c r="E2374" t="s">
        <v>90</v>
      </c>
      <c r="F2374" s="2">
        <v>45219</v>
      </c>
      <c r="G2374" t="s">
        <v>119</v>
      </c>
      <c r="H2374">
        <v>31.6</v>
      </c>
      <c r="I2374" s="7">
        <v>4</v>
      </c>
      <c r="J2374" s="7">
        <v>4900</v>
      </c>
    </row>
    <row r="2375" spans="1:10">
      <c r="A2375" t="s">
        <v>6759</v>
      </c>
      <c r="B2375" t="s">
        <v>6760</v>
      </c>
      <c r="C2375" t="s">
        <v>75</v>
      </c>
      <c r="D2375" t="s">
        <v>274</v>
      </c>
      <c r="E2375" t="s">
        <v>70</v>
      </c>
      <c r="F2375" s="2">
        <v>45257</v>
      </c>
      <c r="G2375" t="s">
        <v>125</v>
      </c>
      <c r="H2375">
        <v>64.5</v>
      </c>
      <c r="I2375" s="7">
        <v>41</v>
      </c>
      <c r="J2375" s="7">
        <v>3030.15</v>
      </c>
    </row>
    <row r="2376" spans="1:10">
      <c r="A2376" t="s">
        <v>6761</v>
      </c>
      <c r="B2376" t="s">
        <v>6762</v>
      </c>
      <c r="C2376" t="s">
        <v>80</v>
      </c>
      <c r="D2376" t="s">
        <v>572</v>
      </c>
      <c r="E2376" t="s">
        <v>70</v>
      </c>
      <c r="F2376" t="s">
        <v>6763</v>
      </c>
      <c r="G2376" t="s">
        <v>92</v>
      </c>
      <c r="H2376" t="s">
        <v>6764</v>
      </c>
      <c r="I2376" s="7" t="s">
        <v>2467</v>
      </c>
      <c r="J2376" s="7">
        <v>4602.22</v>
      </c>
    </row>
    <row r="2377" spans="1:10">
      <c r="A2377" t="s">
        <v>6765</v>
      </c>
      <c r="B2377" t="s">
        <v>6766</v>
      </c>
      <c r="C2377" t="s">
        <v>80</v>
      </c>
      <c r="D2377" t="s">
        <v>792</v>
      </c>
      <c r="E2377" t="s">
        <v>90</v>
      </c>
      <c r="F2377" t="s">
        <v>6767</v>
      </c>
      <c r="G2377" t="s">
        <v>161</v>
      </c>
      <c r="H2377" t="s">
        <v>6768</v>
      </c>
      <c r="I2377" s="7">
        <v>1</v>
      </c>
      <c r="J2377" s="7">
        <v>3669.58</v>
      </c>
    </row>
    <row r="2378" spans="1:10">
      <c r="A2378" t="s">
        <v>6769</v>
      </c>
      <c r="B2378" t="s">
        <v>6770</v>
      </c>
      <c r="C2378" t="s">
        <v>68</v>
      </c>
      <c r="D2378" t="s">
        <v>447</v>
      </c>
      <c r="E2378" t="s">
        <v>102</v>
      </c>
      <c r="F2378" s="1">
        <v>45224</v>
      </c>
      <c r="G2378" t="s">
        <v>178</v>
      </c>
      <c r="H2378">
        <v>6</v>
      </c>
      <c r="I2378" s="7">
        <v>46</v>
      </c>
      <c r="J2378" s="7">
        <v>2224.66</v>
      </c>
    </row>
    <row r="2379" spans="1:10">
      <c r="A2379" t="s">
        <v>6771</v>
      </c>
      <c r="B2379" t="s">
        <v>6772</v>
      </c>
      <c r="C2379" t="s">
        <v>68</v>
      </c>
      <c r="D2379" t="s">
        <v>303</v>
      </c>
      <c r="E2379" t="s">
        <v>102</v>
      </c>
      <c r="F2379" s="1">
        <v>45364</v>
      </c>
      <c r="G2379" t="s">
        <v>134</v>
      </c>
      <c r="H2379" t="s">
        <v>6773</v>
      </c>
      <c r="I2379" s="7">
        <v>22</v>
      </c>
      <c r="J2379" s="7">
        <v>1050.6199999999999</v>
      </c>
    </row>
    <row r="2380" spans="1:10">
      <c r="A2380" t="s">
        <v>6774</v>
      </c>
      <c r="B2380" t="s">
        <v>6775</v>
      </c>
      <c r="C2380" t="s">
        <v>75</v>
      </c>
      <c r="D2380" t="s">
        <v>404</v>
      </c>
      <c r="E2380" t="s">
        <v>63</v>
      </c>
      <c r="F2380" s="1">
        <v>45608</v>
      </c>
      <c r="G2380" t="s">
        <v>64</v>
      </c>
      <c r="H2380" t="s">
        <v>1162</v>
      </c>
      <c r="I2380" s="7">
        <v>2</v>
      </c>
      <c r="J2380" s="7">
        <v>1523.93</v>
      </c>
    </row>
    <row r="2381" spans="1:10">
      <c r="A2381" t="s">
        <v>6776</v>
      </c>
      <c r="B2381" t="s">
        <v>6777</v>
      </c>
      <c r="C2381" t="s">
        <v>122</v>
      </c>
      <c r="D2381" t="s">
        <v>556</v>
      </c>
      <c r="E2381" t="s">
        <v>63</v>
      </c>
      <c r="F2381" t="s">
        <v>6778</v>
      </c>
      <c r="G2381" t="s">
        <v>161</v>
      </c>
      <c r="H2381">
        <v>37.200000000000003</v>
      </c>
      <c r="I2381" s="7">
        <v>49</v>
      </c>
      <c r="J2381" s="7">
        <v>3768.91</v>
      </c>
    </row>
    <row r="2382" spans="1:10">
      <c r="A2382" t="s">
        <v>6779</v>
      </c>
      <c r="B2382" t="s">
        <v>6780</v>
      </c>
      <c r="C2382" t="s">
        <v>68</v>
      </c>
      <c r="D2382" t="s">
        <v>81</v>
      </c>
      <c r="E2382" t="s">
        <v>102</v>
      </c>
      <c r="F2382" s="1">
        <v>45436</v>
      </c>
      <c r="G2382" t="s">
        <v>77</v>
      </c>
      <c r="H2382">
        <v>71</v>
      </c>
      <c r="I2382" s="7">
        <v>26</v>
      </c>
      <c r="J2382" s="7">
        <v>1705.24</v>
      </c>
    </row>
    <row r="2383" spans="1:10">
      <c r="A2383" t="s">
        <v>6781</v>
      </c>
      <c r="B2383" t="s">
        <v>6782</v>
      </c>
      <c r="C2383" t="s">
        <v>75</v>
      </c>
      <c r="D2383" t="s">
        <v>457</v>
      </c>
      <c r="E2383" t="s">
        <v>90</v>
      </c>
      <c r="F2383" t="s">
        <v>2201</v>
      </c>
      <c r="G2383" t="s">
        <v>259</v>
      </c>
      <c r="H2383" t="s">
        <v>1715</v>
      </c>
      <c r="I2383" s="7">
        <v>7</v>
      </c>
      <c r="J2383" s="7">
        <v>3914.03</v>
      </c>
    </row>
    <row r="2384" spans="1:10">
      <c r="A2384" t="s">
        <v>6783</v>
      </c>
      <c r="B2384" t="s">
        <v>6784</v>
      </c>
      <c r="C2384" t="s">
        <v>68</v>
      </c>
      <c r="D2384" t="s">
        <v>477</v>
      </c>
      <c r="E2384" t="s">
        <v>90</v>
      </c>
      <c r="F2384" s="1">
        <v>45080</v>
      </c>
      <c r="G2384" t="s">
        <v>182</v>
      </c>
      <c r="H2384">
        <v>58</v>
      </c>
      <c r="I2384" s="7">
        <v>-3</v>
      </c>
      <c r="J2384" s="7">
        <v>2039.25</v>
      </c>
    </row>
    <row r="2385" spans="1:10">
      <c r="A2385" t="s">
        <v>6785</v>
      </c>
      <c r="B2385" t="s">
        <v>6786</v>
      </c>
      <c r="C2385" t="s">
        <v>122</v>
      </c>
      <c r="D2385" t="s">
        <v>702</v>
      </c>
      <c r="E2385" t="s">
        <v>102</v>
      </c>
      <c r="F2385" t="s">
        <v>6787</v>
      </c>
      <c r="G2385" t="s">
        <v>125</v>
      </c>
      <c r="H2385">
        <v>26.6</v>
      </c>
      <c r="I2385" s="7">
        <v>5</v>
      </c>
      <c r="J2385" s="7">
        <v>2741.59</v>
      </c>
    </row>
    <row r="2386" spans="1:10">
      <c r="A2386" t="s">
        <v>6788</v>
      </c>
      <c r="B2386" t="s">
        <v>6789</v>
      </c>
      <c r="C2386" t="s">
        <v>61</v>
      </c>
      <c r="D2386" t="s">
        <v>702</v>
      </c>
      <c r="E2386" t="s">
        <v>102</v>
      </c>
      <c r="F2386" s="1">
        <v>45513</v>
      </c>
      <c r="G2386" t="s">
        <v>411</v>
      </c>
      <c r="H2386">
        <v>64</v>
      </c>
      <c r="I2386" s="7">
        <v>6</v>
      </c>
      <c r="J2386" s="7">
        <v>4950.07</v>
      </c>
    </row>
    <row r="2387" spans="1:10">
      <c r="A2387" t="s">
        <v>6790</v>
      </c>
      <c r="B2387" t="s">
        <v>6791</v>
      </c>
      <c r="C2387" t="s">
        <v>80</v>
      </c>
      <c r="D2387" t="s">
        <v>447</v>
      </c>
      <c r="E2387" t="s">
        <v>63</v>
      </c>
      <c r="F2387" t="s">
        <v>6792</v>
      </c>
      <c r="G2387" t="s">
        <v>182</v>
      </c>
      <c r="H2387">
        <v>64</v>
      </c>
      <c r="I2387" s="7">
        <v>47</v>
      </c>
      <c r="J2387" s="7">
        <v>1530.56</v>
      </c>
    </row>
    <row r="2388" spans="1:10">
      <c r="A2388" t="s">
        <v>6793</v>
      </c>
      <c r="B2388" t="s">
        <v>6794</v>
      </c>
      <c r="C2388" t="s">
        <v>122</v>
      </c>
      <c r="D2388" t="s">
        <v>796</v>
      </c>
      <c r="E2388" t="s">
        <v>102</v>
      </c>
      <c r="F2388" t="s">
        <v>6795</v>
      </c>
      <c r="G2388" t="s">
        <v>103</v>
      </c>
      <c r="H2388" t="s">
        <v>440</v>
      </c>
      <c r="I2388" s="7">
        <v>1</v>
      </c>
      <c r="J2388" s="7">
        <v>3367.62</v>
      </c>
    </row>
    <row r="2389" spans="1:10">
      <c r="A2389" t="s">
        <v>6796</v>
      </c>
      <c r="B2389" t="s">
        <v>6797</v>
      </c>
      <c r="C2389" t="s">
        <v>61</v>
      </c>
      <c r="D2389" t="s">
        <v>871</v>
      </c>
      <c r="E2389" t="s">
        <v>63</v>
      </c>
      <c r="F2389" s="1">
        <v>45308</v>
      </c>
      <c r="G2389" t="s">
        <v>64</v>
      </c>
      <c r="H2389">
        <v>46.1</v>
      </c>
      <c r="I2389" s="7">
        <v>47</v>
      </c>
      <c r="J2389" s="7">
        <v>4629.88</v>
      </c>
    </row>
    <row r="2390" spans="1:10">
      <c r="A2390" t="s">
        <v>6798</v>
      </c>
      <c r="B2390" t="s">
        <v>6799</v>
      </c>
      <c r="C2390" t="s">
        <v>68</v>
      </c>
      <c r="D2390" t="s">
        <v>758</v>
      </c>
      <c r="E2390" t="s">
        <v>90</v>
      </c>
      <c r="F2390" t="s">
        <v>603</v>
      </c>
      <c r="G2390" t="s">
        <v>187</v>
      </c>
      <c r="H2390" t="s">
        <v>2041</v>
      </c>
      <c r="I2390" s="7">
        <v>34</v>
      </c>
      <c r="J2390" s="7">
        <v>3461.98</v>
      </c>
    </row>
    <row r="2391" spans="1:10">
      <c r="A2391" t="s">
        <v>6800</v>
      </c>
      <c r="B2391" t="s">
        <v>6801</v>
      </c>
      <c r="C2391" t="s">
        <v>75</v>
      </c>
      <c r="D2391" t="s">
        <v>662</v>
      </c>
      <c r="E2391" t="s">
        <v>102</v>
      </c>
      <c r="F2391" s="1">
        <v>45535</v>
      </c>
      <c r="G2391" t="s">
        <v>119</v>
      </c>
      <c r="H2391" t="s">
        <v>6802</v>
      </c>
      <c r="I2391" s="7">
        <v>36</v>
      </c>
      <c r="J2391" s="7">
        <v>3832.29</v>
      </c>
    </row>
    <row r="2392" spans="1:10">
      <c r="A2392" t="s">
        <v>6803</v>
      </c>
      <c r="B2392" t="s">
        <v>6804</v>
      </c>
      <c r="C2392" t="s">
        <v>61</v>
      </c>
      <c r="D2392" t="s">
        <v>111</v>
      </c>
      <c r="E2392" t="s">
        <v>90</v>
      </c>
      <c r="F2392" t="s">
        <v>6805</v>
      </c>
      <c r="G2392" t="s">
        <v>92</v>
      </c>
      <c r="H2392" t="s">
        <v>4604</v>
      </c>
      <c r="I2392" s="7" t="s">
        <v>232</v>
      </c>
      <c r="J2392" s="7">
        <v>2806.28</v>
      </c>
    </row>
    <row r="2393" spans="1:10">
      <c r="A2393" t="s">
        <v>6806</v>
      </c>
      <c r="B2393" t="s">
        <v>6807</v>
      </c>
      <c r="C2393" t="s">
        <v>122</v>
      </c>
      <c r="D2393" t="s">
        <v>293</v>
      </c>
      <c r="E2393" t="s">
        <v>70</v>
      </c>
      <c r="F2393" s="1">
        <v>45481</v>
      </c>
      <c r="G2393" t="s">
        <v>436</v>
      </c>
      <c r="H2393">
        <v>50</v>
      </c>
      <c r="I2393" s="7">
        <v>9</v>
      </c>
      <c r="J2393" s="7">
        <v>1973.8</v>
      </c>
    </row>
    <row r="2394" spans="1:10">
      <c r="A2394" t="s">
        <v>6808</v>
      </c>
      <c r="B2394" t="s">
        <v>6809</v>
      </c>
      <c r="C2394" t="s">
        <v>68</v>
      </c>
      <c r="D2394" t="s">
        <v>363</v>
      </c>
      <c r="E2394" t="s">
        <v>90</v>
      </c>
      <c r="F2394" t="s">
        <v>6810</v>
      </c>
      <c r="G2394" t="s">
        <v>153</v>
      </c>
      <c r="H2394">
        <v>51</v>
      </c>
      <c r="I2394" s="7">
        <v>28</v>
      </c>
      <c r="J2394" s="7">
        <v>2204.62</v>
      </c>
    </row>
    <row r="2395" spans="1:10">
      <c r="A2395" t="s">
        <v>6811</v>
      </c>
      <c r="B2395" t="s">
        <v>6812</v>
      </c>
      <c r="C2395" t="s">
        <v>80</v>
      </c>
      <c r="D2395" t="s">
        <v>81</v>
      </c>
      <c r="E2395" t="s">
        <v>102</v>
      </c>
      <c r="F2395" s="2">
        <v>45194</v>
      </c>
      <c r="G2395" t="s">
        <v>97</v>
      </c>
      <c r="H2395" t="s">
        <v>610</v>
      </c>
      <c r="I2395" s="7">
        <v>6</v>
      </c>
      <c r="J2395" s="7">
        <v>1799.74</v>
      </c>
    </row>
    <row r="2396" spans="1:10">
      <c r="A2396" t="s">
        <v>6813</v>
      </c>
      <c r="B2396" t="s">
        <v>6814</v>
      </c>
      <c r="C2396" t="s">
        <v>122</v>
      </c>
      <c r="D2396" t="s">
        <v>654</v>
      </c>
      <c r="E2396" t="s">
        <v>63</v>
      </c>
      <c r="F2396" t="s">
        <v>6239</v>
      </c>
      <c r="G2396" t="s">
        <v>77</v>
      </c>
      <c r="H2396" t="s">
        <v>6815</v>
      </c>
      <c r="I2396" s="7">
        <v>5</v>
      </c>
      <c r="J2396" s="7">
        <v>4117.1400000000003</v>
      </c>
    </row>
    <row r="2397" spans="1:10">
      <c r="A2397" t="s">
        <v>6816</v>
      </c>
      <c r="B2397" t="s">
        <v>6817</v>
      </c>
      <c r="C2397" t="s">
        <v>68</v>
      </c>
      <c r="D2397" t="s">
        <v>1356</v>
      </c>
      <c r="E2397" t="s">
        <v>102</v>
      </c>
      <c r="F2397" t="s">
        <v>6818</v>
      </c>
      <c r="G2397" t="s">
        <v>125</v>
      </c>
      <c r="H2397">
        <v>62</v>
      </c>
      <c r="I2397" s="7">
        <v>39</v>
      </c>
      <c r="J2397" s="7">
        <v>3691.66</v>
      </c>
    </row>
    <row r="2398" spans="1:10">
      <c r="A2398" t="s">
        <v>6819</v>
      </c>
      <c r="B2398" t="s">
        <v>6820</v>
      </c>
      <c r="C2398" t="s">
        <v>68</v>
      </c>
      <c r="D2398" t="s">
        <v>572</v>
      </c>
      <c r="E2398" t="s">
        <v>102</v>
      </c>
      <c r="F2398" t="s">
        <v>6612</v>
      </c>
      <c r="G2398" t="s">
        <v>327</v>
      </c>
      <c r="H2398" t="s">
        <v>108</v>
      </c>
      <c r="I2398" s="7">
        <v>39</v>
      </c>
      <c r="J2398" s="7">
        <v>4188.7299999999996</v>
      </c>
    </row>
    <row r="2399" spans="1:10">
      <c r="A2399" t="s">
        <v>6821</v>
      </c>
      <c r="B2399" t="s">
        <v>6822</v>
      </c>
      <c r="C2399" t="s">
        <v>61</v>
      </c>
      <c r="D2399" t="s">
        <v>761</v>
      </c>
      <c r="E2399" t="s">
        <v>63</v>
      </c>
      <c r="F2399" s="1">
        <v>45546</v>
      </c>
      <c r="G2399" t="s">
        <v>82</v>
      </c>
      <c r="H2399">
        <v>69.099999999999994</v>
      </c>
      <c r="I2399" s="7">
        <v>14</v>
      </c>
      <c r="J2399" s="7">
        <v>3004.23</v>
      </c>
    </row>
    <row r="2400" spans="1:10">
      <c r="A2400" t="s">
        <v>6823</v>
      </c>
      <c r="B2400" t="s">
        <v>6824</v>
      </c>
      <c r="C2400" t="s">
        <v>122</v>
      </c>
      <c r="D2400" t="s">
        <v>633</v>
      </c>
      <c r="E2400" t="s">
        <v>90</v>
      </c>
      <c r="F2400" s="1">
        <v>45302</v>
      </c>
      <c r="G2400" t="s">
        <v>92</v>
      </c>
      <c r="H2400" t="s">
        <v>5397</v>
      </c>
      <c r="I2400" s="7">
        <v>22</v>
      </c>
      <c r="J2400" s="7">
        <v>1336.37</v>
      </c>
    </row>
    <row r="2401" spans="1:10">
      <c r="A2401" t="s">
        <v>6825</v>
      </c>
      <c r="B2401" t="s">
        <v>6826</v>
      </c>
      <c r="C2401" t="s">
        <v>122</v>
      </c>
      <c r="D2401" t="s">
        <v>415</v>
      </c>
      <c r="E2401" t="s">
        <v>63</v>
      </c>
      <c r="F2401" t="s">
        <v>6827</v>
      </c>
      <c r="G2401" t="s">
        <v>213</v>
      </c>
      <c r="H2401">
        <v>39.799999999999997</v>
      </c>
      <c r="I2401" s="7">
        <v>32</v>
      </c>
      <c r="J2401" s="7">
        <v>1032.6600000000001</v>
      </c>
    </row>
    <row r="2402" spans="1:10">
      <c r="A2402" t="s">
        <v>6828</v>
      </c>
      <c r="B2402" t="s">
        <v>6829</v>
      </c>
      <c r="C2402" t="s">
        <v>61</v>
      </c>
      <c r="D2402" t="s">
        <v>81</v>
      </c>
      <c r="E2402" t="s">
        <v>70</v>
      </c>
      <c r="F2402" t="s">
        <v>6830</v>
      </c>
      <c r="G2402" t="s">
        <v>178</v>
      </c>
      <c r="H2402" t="s">
        <v>6831</v>
      </c>
      <c r="I2402" s="7">
        <v>50</v>
      </c>
      <c r="J2402" s="7">
        <v>2339.41</v>
      </c>
    </row>
    <row r="2403" spans="1:10">
      <c r="A2403" t="s">
        <v>6832</v>
      </c>
      <c r="B2403" t="s">
        <v>6833</v>
      </c>
      <c r="C2403" t="s">
        <v>122</v>
      </c>
      <c r="D2403" t="s">
        <v>106</v>
      </c>
      <c r="E2403" t="s">
        <v>90</v>
      </c>
      <c r="F2403" s="1">
        <v>45115</v>
      </c>
      <c r="G2403" t="s">
        <v>460</v>
      </c>
      <c r="H2403" t="s">
        <v>6834</v>
      </c>
      <c r="I2403" s="7">
        <v>27</v>
      </c>
      <c r="J2403" s="7">
        <v>2113.67</v>
      </c>
    </row>
    <row r="2404" spans="1:10">
      <c r="A2404" t="s">
        <v>6835</v>
      </c>
      <c r="B2404" t="s">
        <v>6836</v>
      </c>
      <c r="C2404" t="s">
        <v>80</v>
      </c>
      <c r="D2404" t="s">
        <v>248</v>
      </c>
      <c r="E2404" t="s">
        <v>102</v>
      </c>
      <c r="F2404" t="s">
        <v>6837</v>
      </c>
      <c r="G2404" t="s">
        <v>64</v>
      </c>
      <c r="H2404" t="s">
        <v>6838</v>
      </c>
      <c r="I2404" s="7">
        <v>3</v>
      </c>
      <c r="J2404" s="7">
        <v>1550.25</v>
      </c>
    </row>
    <row r="2405" spans="1:10">
      <c r="A2405" t="s">
        <v>6839</v>
      </c>
      <c r="B2405" t="s">
        <v>6840</v>
      </c>
      <c r="C2405" t="s">
        <v>122</v>
      </c>
      <c r="D2405" t="s">
        <v>133</v>
      </c>
      <c r="E2405" t="s">
        <v>90</v>
      </c>
      <c r="F2405" t="s">
        <v>6841</v>
      </c>
      <c r="G2405" t="s">
        <v>314</v>
      </c>
      <c r="H2405" t="s">
        <v>6842</v>
      </c>
      <c r="I2405" s="7">
        <v>23</v>
      </c>
      <c r="J2405" s="7">
        <v>4514.49</v>
      </c>
    </row>
    <row r="2406" spans="1:10">
      <c r="A2406" t="s">
        <v>6843</v>
      </c>
      <c r="B2406" t="s">
        <v>6844</v>
      </c>
      <c r="C2406" t="s">
        <v>68</v>
      </c>
      <c r="D2406" t="s">
        <v>877</v>
      </c>
      <c r="E2406" t="s">
        <v>102</v>
      </c>
      <c r="F2406" s="1">
        <v>45015</v>
      </c>
      <c r="G2406" t="s">
        <v>411</v>
      </c>
      <c r="H2406" t="s">
        <v>287</v>
      </c>
      <c r="I2406" s="7">
        <v>23</v>
      </c>
      <c r="J2406" s="7">
        <v>4880.92</v>
      </c>
    </row>
    <row r="2407" spans="1:10">
      <c r="A2407" t="s">
        <v>6845</v>
      </c>
      <c r="B2407" t="s">
        <v>6846</v>
      </c>
      <c r="C2407" t="s">
        <v>80</v>
      </c>
      <c r="D2407" t="s">
        <v>585</v>
      </c>
      <c r="E2407" t="s">
        <v>70</v>
      </c>
      <c r="F2407" s="2">
        <v>45520</v>
      </c>
      <c r="G2407" t="s">
        <v>411</v>
      </c>
      <c r="H2407" t="s">
        <v>174</v>
      </c>
      <c r="I2407" s="7">
        <v>33</v>
      </c>
      <c r="J2407" s="7">
        <v>1500.63</v>
      </c>
    </row>
    <row r="2408" spans="1:10">
      <c r="A2408" t="s">
        <v>6847</v>
      </c>
      <c r="B2408" t="s">
        <v>6848</v>
      </c>
      <c r="C2408" t="s">
        <v>68</v>
      </c>
      <c r="D2408" t="s">
        <v>1356</v>
      </c>
      <c r="E2408" t="s">
        <v>63</v>
      </c>
      <c r="F2408" s="1">
        <v>45599</v>
      </c>
      <c r="G2408" t="s">
        <v>213</v>
      </c>
      <c r="H2408">
        <v>61.9</v>
      </c>
      <c r="I2408" s="7">
        <v>24</v>
      </c>
      <c r="J2408" s="7">
        <v>4635.3500000000004</v>
      </c>
    </row>
    <row r="2409" spans="1:10">
      <c r="A2409" t="s">
        <v>6849</v>
      </c>
      <c r="B2409" t="s">
        <v>6850</v>
      </c>
      <c r="C2409" t="s">
        <v>68</v>
      </c>
      <c r="D2409" t="s">
        <v>524</v>
      </c>
      <c r="E2409" t="s">
        <v>90</v>
      </c>
      <c r="F2409" s="1">
        <v>45571</v>
      </c>
      <c r="G2409" t="s">
        <v>92</v>
      </c>
      <c r="H2409" t="s">
        <v>6851</v>
      </c>
      <c r="I2409" s="7">
        <v>10</v>
      </c>
      <c r="J2409" s="7">
        <v>1863.96</v>
      </c>
    </row>
    <row r="2410" spans="1:10">
      <c r="A2410" t="s">
        <v>6852</v>
      </c>
      <c r="B2410" t="s">
        <v>6853</v>
      </c>
      <c r="C2410" t="s">
        <v>122</v>
      </c>
      <c r="D2410" t="s">
        <v>393</v>
      </c>
      <c r="E2410" t="s">
        <v>63</v>
      </c>
      <c r="F2410" s="1">
        <v>45413</v>
      </c>
      <c r="G2410" t="s">
        <v>153</v>
      </c>
      <c r="H2410" t="s">
        <v>2172</v>
      </c>
      <c r="I2410" s="7">
        <v>46</v>
      </c>
      <c r="J2410" s="7">
        <v>3946.28</v>
      </c>
    </row>
    <row r="2411" spans="1:10">
      <c r="A2411" t="s">
        <v>6854</v>
      </c>
      <c r="B2411" t="s">
        <v>6855</v>
      </c>
      <c r="C2411" t="s">
        <v>75</v>
      </c>
      <c r="D2411" t="s">
        <v>556</v>
      </c>
      <c r="E2411" t="s">
        <v>63</v>
      </c>
      <c r="F2411" t="s">
        <v>6856</v>
      </c>
      <c r="G2411" t="s">
        <v>193</v>
      </c>
      <c r="H2411">
        <v>27.1</v>
      </c>
      <c r="I2411" s="7">
        <v>44</v>
      </c>
      <c r="J2411" s="7">
        <v>4355.93</v>
      </c>
    </row>
    <row r="2412" spans="1:10">
      <c r="A2412" t="s">
        <v>6857</v>
      </c>
      <c r="B2412" t="s">
        <v>6858</v>
      </c>
      <c r="C2412" t="s">
        <v>80</v>
      </c>
      <c r="D2412" t="s">
        <v>231</v>
      </c>
      <c r="E2412" t="s">
        <v>63</v>
      </c>
      <c r="F2412" t="s">
        <v>2744</v>
      </c>
      <c r="G2412" t="s">
        <v>143</v>
      </c>
      <c r="H2412" t="s">
        <v>6859</v>
      </c>
      <c r="I2412" s="7">
        <v>3</v>
      </c>
      <c r="J2412" s="7">
        <v>1353.3</v>
      </c>
    </row>
    <row r="2413" spans="1:10">
      <c r="A2413" t="s">
        <v>6860</v>
      </c>
      <c r="B2413" t="s">
        <v>6861</v>
      </c>
      <c r="C2413" t="s">
        <v>80</v>
      </c>
      <c r="D2413" t="s">
        <v>871</v>
      </c>
      <c r="E2413" t="s">
        <v>63</v>
      </c>
      <c r="F2413" t="s">
        <v>2470</v>
      </c>
      <c r="G2413" t="s">
        <v>82</v>
      </c>
      <c r="H2413" t="s">
        <v>589</v>
      </c>
      <c r="I2413" s="7">
        <v>13</v>
      </c>
      <c r="J2413" s="7">
        <v>2826.55</v>
      </c>
    </row>
    <row r="2414" spans="1:10">
      <c r="A2414" t="s">
        <v>6862</v>
      </c>
      <c r="B2414" t="s">
        <v>6863</v>
      </c>
      <c r="C2414" t="s">
        <v>75</v>
      </c>
      <c r="D2414" t="s">
        <v>147</v>
      </c>
      <c r="E2414" t="s">
        <v>70</v>
      </c>
      <c r="F2414" t="s">
        <v>6864</v>
      </c>
      <c r="G2414" t="s">
        <v>92</v>
      </c>
      <c r="H2414">
        <v>22.1</v>
      </c>
      <c r="I2414" s="7">
        <v>42</v>
      </c>
      <c r="J2414" s="7">
        <v>3287.05</v>
      </c>
    </row>
    <row r="2415" spans="1:10">
      <c r="A2415" t="s">
        <v>6865</v>
      </c>
      <c r="B2415" t="s">
        <v>6866</v>
      </c>
      <c r="C2415" t="s">
        <v>80</v>
      </c>
      <c r="D2415" t="s">
        <v>404</v>
      </c>
      <c r="E2415" t="s">
        <v>102</v>
      </c>
      <c r="F2415" s="1">
        <v>45080</v>
      </c>
      <c r="G2415" t="s">
        <v>193</v>
      </c>
      <c r="H2415" t="s">
        <v>2256</v>
      </c>
      <c r="I2415" s="7">
        <v>26</v>
      </c>
      <c r="J2415" s="7">
        <v>2441.71</v>
      </c>
    </row>
    <row r="2416" spans="1:10">
      <c r="A2416" t="s">
        <v>6867</v>
      </c>
      <c r="B2416" t="s">
        <v>6868</v>
      </c>
      <c r="C2416" t="s">
        <v>80</v>
      </c>
      <c r="D2416" t="s">
        <v>572</v>
      </c>
      <c r="E2416" t="s">
        <v>70</v>
      </c>
      <c r="F2416" t="s">
        <v>6869</v>
      </c>
      <c r="G2416" t="s">
        <v>143</v>
      </c>
      <c r="H2416" t="s">
        <v>3088</v>
      </c>
      <c r="I2416" s="7">
        <v>1</v>
      </c>
      <c r="J2416" s="7">
        <v>3435.12</v>
      </c>
    </row>
    <row r="2417" spans="1:10">
      <c r="A2417" t="s">
        <v>6870</v>
      </c>
      <c r="B2417" t="s">
        <v>6871</v>
      </c>
      <c r="C2417" t="s">
        <v>122</v>
      </c>
      <c r="D2417" t="s">
        <v>1356</v>
      </c>
      <c r="E2417" t="s">
        <v>102</v>
      </c>
      <c r="F2417" s="1">
        <v>45627</v>
      </c>
      <c r="G2417" t="s">
        <v>182</v>
      </c>
      <c r="H2417" t="s">
        <v>6230</v>
      </c>
      <c r="I2417" s="7">
        <v>22</v>
      </c>
      <c r="J2417" s="7">
        <v>3528.27</v>
      </c>
    </row>
    <row r="2418" spans="1:10">
      <c r="A2418" t="s">
        <v>6872</v>
      </c>
      <c r="B2418" t="s">
        <v>6873</v>
      </c>
      <c r="C2418" t="s">
        <v>61</v>
      </c>
      <c r="D2418" t="s">
        <v>622</v>
      </c>
      <c r="E2418" t="s">
        <v>70</v>
      </c>
      <c r="F2418" t="s">
        <v>6874</v>
      </c>
      <c r="G2418" t="s">
        <v>178</v>
      </c>
      <c r="H2418" t="s">
        <v>4604</v>
      </c>
      <c r="I2418" s="7">
        <v>9</v>
      </c>
      <c r="J2418" s="7">
        <v>2548.69</v>
      </c>
    </row>
    <row r="2419" spans="1:10">
      <c r="A2419" t="s">
        <v>6875</v>
      </c>
      <c r="B2419" t="s">
        <v>6876</v>
      </c>
      <c r="C2419" t="s">
        <v>68</v>
      </c>
      <c r="D2419" t="s">
        <v>268</v>
      </c>
      <c r="E2419" t="s">
        <v>70</v>
      </c>
      <c r="F2419" s="1">
        <v>45566</v>
      </c>
      <c r="G2419" t="s">
        <v>119</v>
      </c>
      <c r="H2419" t="s">
        <v>5087</v>
      </c>
      <c r="I2419" s="7">
        <v>44</v>
      </c>
      <c r="J2419" s="7">
        <v>1467.97</v>
      </c>
    </row>
    <row r="2420" spans="1:10">
      <c r="A2420" t="s">
        <v>6877</v>
      </c>
      <c r="B2420" t="s">
        <v>6878</v>
      </c>
      <c r="C2420" t="s">
        <v>61</v>
      </c>
      <c r="D2420" t="s">
        <v>758</v>
      </c>
      <c r="E2420" t="s">
        <v>102</v>
      </c>
      <c r="F2420" t="s">
        <v>6879</v>
      </c>
      <c r="G2420" t="s">
        <v>134</v>
      </c>
      <c r="H2420" t="s">
        <v>6880</v>
      </c>
      <c r="I2420" s="7">
        <v>27</v>
      </c>
      <c r="J2420" s="7">
        <v>2182.77</v>
      </c>
    </row>
    <row r="2421" spans="1:10">
      <c r="A2421" t="s">
        <v>6881</v>
      </c>
      <c r="B2421" t="s">
        <v>6882</v>
      </c>
      <c r="C2421" t="s">
        <v>80</v>
      </c>
      <c r="D2421" t="s">
        <v>404</v>
      </c>
      <c r="E2421" t="s">
        <v>70</v>
      </c>
      <c r="F2421" t="s">
        <v>6883</v>
      </c>
      <c r="G2421" t="s">
        <v>119</v>
      </c>
      <c r="H2421" t="s">
        <v>5674</v>
      </c>
      <c r="I2421" s="7">
        <v>33</v>
      </c>
      <c r="J2421" s="7">
        <v>1635.16</v>
      </c>
    </row>
    <row r="2422" spans="1:10">
      <c r="A2422" t="s">
        <v>6884</v>
      </c>
      <c r="B2422" t="s">
        <v>6885</v>
      </c>
      <c r="C2422" t="s">
        <v>68</v>
      </c>
      <c r="D2422" t="s">
        <v>393</v>
      </c>
      <c r="E2422" t="s">
        <v>70</v>
      </c>
      <c r="F2422" t="s">
        <v>6091</v>
      </c>
      <c r="G2422" t="s">
        <v>77</v>
      </c>
      <c r="H2422" t="s">
        <v>217</v>
      </c>
      <c r="I2422" s="7">
        <v>27</v>
      </c>
      <c r="J2422" s="7">
        <v>2367.54</v>
      </c>
    </row>
    <row r="2423" spans="1:10">
      <c r="A2423" t="s">
        <v>6886</v>
      </c>
      <c r="B2423" t="s">
        <v>6887</v>
      </c>
      <c r="C2423" t="s">
        <v>80</v>
      </c>
      <c r="D2423" t="s">
        <v>1356</v>
      </c>
      <c r="E2423" t="s">
        <v>70</v>
      </c>
      <c r="F2423" s="1">
        <v>45519</v>
      </c>
      <c r="G2423" t="s">
        <v>173</v>
      </c>
      <c r="H2423" t="s">
        <v>6050</v>
      </c>
      <c r="I2423" s="7">
        <v>46</v>
      </c>
      <c r="J2423" s="7">
        <v>3249.75</v>
      </c>
    </row>
    <row r="2424" spans="1:10">
      <c r="A2424" t="s">
        <v>6888</v>
      </c>
      <c r="B2424" t="s">
        <v>6889</v>
      </c>
      <c r="C2424" t="s">
        <v>122</v>
      </c>
      <c r="D2424" t="s">
        <v>85</v>
      </c>
      <c r="E2424" t="s">
        <v>70</v>
      </c>
      <c r="F2424" s="2">
        <v>44949</v>
      </c>
      <c r="G2424" t="s">
        <v>193</v>
      </c>
      <c r="H2424" t="s">
        <v>6890</v>
      </c>
      <c r="I2424" s="7">
        <v>3</v>
      </c>
      <c r="J2424" s="7">
        <v>4009.5</v>
      </c>
    </row>
    <row r="2425" spans="1:10">
      <c r="A2425" t="s">
        <v>6891</v>
      </c>
      <c r="B2425" t="s">
        <v>6892</v>
      </c>
      <c r="C2425" t="s">
        <v>68</v>
      </c>
      <c r="D2425" t="s">
        <v>680</v>
      </c>
      <c r="E2425" t="s">
        <v>102</v>
      </c>
      <c r="F2425" t="s">
        <v>6893</v>
      </c>
      <c r="G2425" t="s">
        <v>77</v>
      </c>
      <c r="H2425" t="s">
        <v>1613</v>
      </c>
      <c r="I2425" s="7">
        <v>23</v>
      </c>
      <c r="J2425" s="7">
        <v>4419.09</v>
      </c>
    </row>
    <row r="2426" spans="1:10">
      <c r="A2426" t="s">
        <v>6894</v>
      </c>
      <c r="B2426" t="s">
        <v>6895</v>
      </c>
      <c r="C2426" t="s">
        <v>61</v>
      </c>
      <c r="D2426" t="s">
        <v>293</v>
      </c>
      <c r="E2426" t="s">
        <v>90</v>
      </c>
      <c r="F2426" s="2">
        <v>45310</v>
      </c>
      <c r="G2426" t="s">
        <v>119</v>
      </c>
      <c r="H2426" t="s">
        <v>822</v>
      </c>
      <c r="I2426" s="7">
        <v>21</v>
      </c>
      <c r="J2426" s="7">
        <v>2358.2199999999998</v>
      </c>
    </row>
    <row r="2427" spans="1:10">
      <c r="A2427" t="s">
        <v>6896</v>
      </c>
      <c r="B2427" t="s">
        <v>6897</v>
      </c>
      <c r="C2427" t="s">
        <v>122</v>
      </c>
      <c r="D2427" t="s">
        <v>303</v>
      </c>
      <c r="E2427" t="s">
        <v>90</v>
      </c>
      <c r="F2427" s="1">
        <v>45530</v>
      </c>
      <c r="G2427" t="s">
        <v>143</v>
      </c>
      <c r="H2427" t="s">
        <v>3068</v>
      </c>
      <c r="I2427" s="7">
        <v>40</v>
      </c>
      <c r="J2427" s="7">
        <v>4567.76</v>
      </c>
    </row>
    <row r="2428" spans="1:10">
      <c r="A2428" t="s">
        <v>6898</v>
      </c>
      <c r="B2428" t="s">
        <v>6899</v>
      </c>
      <c r="C2428" t="s">
        <v>61</v>
      </c>
      <c r="D2428" t="s">
        <v>235</v>
      </c>
      <c r="E2428" t="s">
        <v>102</v>
      </c>
      <c r="F2428" s="1">
        <v>45633</v>
      </c>
      <c r="G2428" t="s">
        <v>134</v>
      </c>
      <c r="H2428" t="s">
        <v>637</v>
      </c>
      <c r="I2428" s="7">
        <v>11</v>
      </c>
      <c r="J2428" s="7">
        <v>1070.81</v>
      </c>
    </row>
    <row r="2429" spans="1:10">
      <c r="A2429" t="s">
        <v>6900</v>
      </c>
      <c r="B2429" t="s">
        <v>6901</v>
      </c>
      <c r="C2429" t="s">
        <v>61</v>
      </c>
      <c r="D2429" t="s">
        <v>538</v>
      </c>
      <c r="E2429" t="s">
        <v>90</v>
      </c>
      <c r="F2429" t="s">
        <v>6902</v>
      </c>
      <c r="G2429" t="s">
        <v>728</v>
      </c>
      <c r="H2429" t="s">
        <v>223</v>
      </c>
      <c r="I2429" s="7">
        <v>44</v>
      </c>
      <c r="J2429" s="7">
        <v>2514.21</v>
      </c>
    </row>
    <row r="2430" spans="1:10">
      <c r="A2430" t="s">
        <v>6903</v>
      </c>
      <c r="B2430" t="s">
        <v>6904</v>
      </c>
      <c r="C2430" t="s">
        <v>80</v>
      </c>
      <c r="D2430" t="s">
        <v>290</v>
      </c>
      <c r="E2430" t="s">
        <v>63</v>
      </c>
      <c r="F2430" t="s">
        <v>6905</v>
      </c>
      <c r="G2430" t="s">
        <v>82</v>
      </c>
      <c r="H2430" t="s">
        <v>822</v>
      </c>
      <c r="I2430" s="7" t="s">
        <v>232</v>
      </c>
      <c r="J2430" s="7">
        <v>1135.1600000000001</v>
      </c>
    </row>
    <row r="2431" spans="1:10">
      <c r="A2431" t="s">
        <v>6906</v>
      </c>
      <c r="B2431" t="s">
        <v>6907</v>
      </c>
      <c r="C2431" t="s">
        <v>68</v>
      </c>
      <c r="D2431" t="s">
        <v>191</v>
      </c>
      <c r="E2431" t="s">
        <v>70</v>
      </c>
      <c r="F2431" t="s">
        <v>1103</v>
      </c>
      <c r="G2431" t="s">
        <v>259</v>
      </c>
      <c r="H2431" t="s">
        <v>144</v>
      </c>
      <c r="I2431" s="7">
        <v>19</v>
      </c>
      <c r="J2431" s="7">
        <v>2599.9</v>
      </c>
    </row>
    <row r="2432" spans="1:10">
      <c r="A2432" t="s">
        <v>6908</v>
      </c>
      <c r="B2432" t="s">
        <v>6909</v>
      </c>
      <c r="C2432" t="s">
        <v>75</v>
      </c>
      <c r="D2432" t="s">
        <v>133</v>
      </c>
      <c r="E2432" t="s">
        <v>102</v>
      </c>
      <c r="F2432" s="1">
        <v>45487</v>
      </c>
      <c r="G2432" t="s">
        <v>77</v>
      </c>
      <c r="H2432" t="s">
        <v>1029</v>
      </c>
      <c r="I2432" s="7">
        <v>46</v>
      </c>
      <c r="J2432" s="7">
        <v>1439.23</v>
      </c>
    </row>
    <row r="2433" spans="1:10">
      <c r="A2433" t="s">
        <v>6910</v>
      </c>
      <c r="B2433" t="s">
        <v>6911</v>
      </c>
      <c r="C2433" t="s">
        <v>68</v>
      </c>
      <c r="D2433" t="s">
        <v>147</v>
      </c>
      <c r="E2433" t="s">
        <v>90</v>
      </c>
      <c r="F2433" s="1">
        <v>45090</v>
      </c>
      <c r="G2433" t="s">
        <v>97</v>
      </c>
      <c r="H2433" t="s">
        <v>6912</v>
      </c>
      <c r="I2433" s="7">
        <v>11</v>
      </c>
      <c r="J2433" s="7">
        <v>4408.6499999999996</v>
      </c>
    </row>
    <row r="2434" spans="1:10">
      <c r="A2434" t="s">
        <v>6913</v>
      </c>
      <c r="B2434" t="s">
        <v>6914</v>
      </c>
      <c r="C2434" t="s">
        <v>122</v>
      </c>
      <c r="D2434" t="s">
        <v>585</v>
      </c>
      <c r="E2434" t="s">
        <v>70</v>
      </c>
      <c r="F2434" t="s">
        <v>6915</v>
      </c>
      <c r="G2434" t="s">
        <v>327</v>
      </c>
      <c r="H2434">
        <v>22</v>
      </c>
      <c r="I2434" s="7">
        <v>32</v>
      </c>
      <c r="J2434" s="7">
        <v>2444.83</v>
      </c>
    </row>
    <row r="2435" spans="1:10">
      <c r="A2435" t="s">
        <v>6916</v>
      </c>
      <c r="B2435" t="s">
        <v>6917</v>
      </c>
      <c r="C2435" t="s">
        <v>80</v>
      </c>
      <c r="D2435" t="s">
        <v>761</v>
      </c>
      <c r="E2435" t="s">
        <v>90</v>
      </c>
      <c r="F2435" t="s">
        <v>6918</v>
      </c>
      <c r="G2435" t="s">
        <v>71</v>
      </c>
      <c r="H2435" t="s">
        <v>484</v>
      </c>
      <c r="I2435" s="7">
        <v>35</v>
      </c>
      <c r="J2435" s="7">
        <v>4899.74</v>
      </c>
    </row>
    <row r="2436" spans="1:10">
      <c r="A2436" t="s">
        <v>6919</v>
      </c>
      <c r="B2436" t="s">
        <v>6920</v>
      </c>
      <c r="C2436" t="s">
        <v>61</v>
      </c>
      <c r="D2436" t="s">
        <v>1876</v>
      </c>
      <c r="E2436" t="s">
        <v>102</v>
      </c>
      <c r="F2436" s="1">
        <v>45381</v>
      </c>
      <c r="G2436" t="s">
        <v>77</v>
      </c>
      <c r="H2436">
        <v>3.8</v>
      </c>
      <c r="I2436" s="7">
        <v>24</v>
      </c>
      <c r="J2436" s="7">
        <v>4650.01</v>
      </c>
    </row>
    <row r="2437" spans="1:10">
      <c r="A2437" t="s">
        <v>6921</v>
      </c>
      <c r="B2437" t="s">
        <v>6922</v>
      </c>
      <c r="C2437" t="s">
        <v>68</v>
      </c>
      <c r="D2437" t="s">
        <v>393</v>
      </c>
      <c r="E2437" t="s">
        <v>63</v>
      </c>
      <c r="F2437" t="s">
        <v>4032</v>
      </c>
      <c r="G2437" t="s">
        <v>119</v>
      </c>
      <c r="H2437" t="s">
        <v>2106</v>
      </c>
      <c r="I2437" s="7" t="s">
        <v>3298</v>
      </c>
      <c r="J2437" s="7">
        <v>1972.61</v>
      </c>
    </row>
    <row r="2438" spans="1:10">
      <c r="A2438" t="s">
        <v>6923</v>
      </c>
      <c r="B2438" t="s">
        <v>6924</v>
      </c>
      <c r="C2438" t="s">
        <v>80</v>
      </c>
      <c r="D2438" t="s">
        <v>208</v>
      </c>
      <c r="E2438" t="s">
        <v>90</v>
      </c>
      <c r="F2438" s="1">
        <v>45194</v>
      </c>
      <c r="G2438" t="s">
        <v>236</v>
      </c>
      <c r="H2438">
        <v>23.3</v>
      </c>
      <c r="I2438" s="7">
        <v>45</v>
      </c>
      <c r="J2438" s="7">
        <v>4864.6899999999996</v>
      </c>
    </row>
    <row r="2439" spans="1:10">
      <c r="A2439" t="s">
        <v>6925</v>
      </c>
      <c r="B2439" t="s">
        <v>6926</v>
      </c>
      <c r="C2439" t="s">
        <v>68</v>
      </c>
      <c r="D2439" t="s">
        <v>585</v>
      </c>
      <c r="E2439" t="s">
        <v>63</v>
      </c>
      <c r="F2439" s="2">
        <v>45231</v>
      </c>
      <c r="G2439" t="s">
        <v>103</v>
      </c>
      <c r="H2439" t="s">
        <v>6927</v>
      </c>
      <c r="I2439" s="7">
        <v>40</v>
      </c>
      <c r="J2439" s="7">
        <v>4153.96</v>
      </c>
    </row>
    <row r="2440" spans="1:10">
      <c r="A2440" t="s">
        <v>6928</v>
      </c>
      <c r="B2440" t="s">
        <v>6929</v>
      </c>
      <c r="C2440" t="s">
        <v>80</v>
      </c>
      <c r="D2440" t="s">
        <v>1230</v>
      </c>
      <c r="E2440" t="s">
        <v>63</v>
      </c>
      <c r="F2440" s="1">
        <v>45067</v>
      </c>
      <c r="G2440" t="s">
        <v>308</v>
      </c>
      <c r="H2440">
        <v>15.7</v>
      </c>
      <c r="I2440" s="7">
        <v>22</v>
      </c>
      <c r="J2440" s="7">
        <v>3526.16</v>
      </c>
    </row>
    <row r="2441" spans="1:10">
      <c r="A2441" t="s">
        <v>6930</v>
      </c>
      <c r="B2441" t="s">
        <v>6931</v>
      </c>
      <c r="C2441" t="s">
        <v>68</v>
      </c>
      <c r="D2441" t="s">
        <v>1214</v>
      </c>
      <c r="E2441" t="s">
        <v>90</v>
      </c>
      <c r="F2441" t="s">
        <v>6932</v>
      </c>
      <c r="G2441" t="s">
        <v>97</v>
      </c>
      <c r="H2441" t="s">
        <v>6506</v>
      </c>
      <c r="I2441" s="7">
        <v>19</v>
      </c>
      <c r="J2441" s="7">
        <v>2487.13</v>
      </c>
    </row>
    <row r="2442" spans="1:10">
      <c r="A2442" t="s">
        <v>6933</v>
      </c>
      <c r="B2442" t="s">
        <v>6934</v>
      </c>
      <c r="C2442" t="s">
        <v>75</v>
      </c>
      <c r="D2442" t="s">
        <v>633</v>
      </c>
      <c r="E2442" t="s">
        <v>102</v>
      </c>
      <c r="F2442" s="1">
        <v>45630</v>
      </c>
      <c r="G2442" t="s">
        <v>113</v>
      </c>
      <c r="H2442" t="s">
        <v>6935</v>
      </c>
      <c r="I2442" s="7">
        <v>26</v>
      </c>
      <c r="J2442" s="7">
        <v>2849.46</v>
      </c>
    </row>
    <row r="2443" spans="1:10">
      <c r="A2443" t="s">
        <v>6936</v>
      </c>
      <c r="B2443" t="s">
        <v>6937</v>
      </c>
      <c r="C2443" t="s">
        <v>68</v>
      </c>
      <c r="D2443" t="s">
        <v>231</v>
      </c>
      <c r="E2443" t="s">
        <v>90</v>
      </c>
      <c r="F2443" t="s">
        <v>1032</v>
      </c>
      <c r="G2443" t="s">
        <v>71</v>
      </c>
      <c r="H2443" t="s">
        <v>6938</v>
      </c>
      <c r="I2443" s="7">
        <v>37</v>
      </c>
      <c r="J2443" s="7">
        <v>3090.82</v>
      </c>
    </row>
    <row r="2444" spans="1:10">
      <c r="A2444" t="s">
        <v>6939</v>
      </c>
      <c r="B2444" t="s">
        <v>6940</v>
      </c>
      <c r="C2444" t="s">
        <v>68</v>
      </c>
      <c r="D2444" t="s">
        <v>595</v>
      </c>
      <c r="E2444" t="s">
        <v>70</v>
      </c>
      <c r="F2444" t="s">
        <v>6941</v>
      </c>
      <c r="G2444" t="s">
        <v>182</v>
      </c>
      <c r="H2444">
        <v>42.4</v>
      </c>
      <c r="I2444" s="7">
        <v>25</v>
      </c>
      <c r="J2444" s="7">
        <v>3230.87</v>
      </c>
    </row>
    <row r="2445" spans="1:10">
      <c r="A2445" t="s">
        <v>6942</v>
      </c>
      <c r="B2445" t="s">
        <v>6943</v>
      </c>
      <c r="C2445" t="s">
        <v>75</v>
      </c>
      <c r="D2445" t="s">
        <v>477</v>
      </c>
      <c r="E2445" t="s">
        <v>102</v>
      </c>
      <c r="F2445" s="2">
        <v>45273</v>
      </c>
      <c r="G2445" t="s">
        <v>259</v>
      </c>
      <c r="H2445" t="s">
        <v>6944</v>
      </c>
      <c r="I2445" s="7">
        <v>26</v>
      </c>
      <c r="J2445" s="7">
        <v>2583.5300000000002</v>
      </c>
    </row>
    <row r="2446" spans="1:10">
      <c r="A2446" t="s">
        <v>6945</v>
      </c>
      <c r="B2446" t="s">
        <v>6946</v>
      </c>
      <c r="C2446" t="s">
        <v>80</v>
      </c>
      <c r="D2446" t="s">
        <v>85</v>
      </c>
      <c r="E2446" t="s">
        <v>63</v>
      </c>
      <c r="F2446" t="s">
        <v>6947</v>
      </c>
      <c r="G2446" t="s">
        <v>71</v>
      </c>
      <c r="H2446" t="s">
        <v>138</v>
      </c>
      <c r="I2446" s="7">
        <v>44</v>
      </c>
      <c r="J2446" s="7">
        <v>1942.84</v>
      </c>
    </row>
    <row r="2447" spans="1:10">
      <c r="A2447" t="s">
        <v>6948</v>
      </c>
      <c r="B2447" t="s">
        <v>6949</v>
      </c>
      <c r="C2447" t="s">
        <v>61</v>
      </c>
      <c r="D2447" t="s">
        <v>662</v>
      </c>
      <c r="E2447" t="s">
        <v>63</v>
      </c>
      <c r="F2447" s="2">
        <v>45417</v>
      </c>
      <c r="G2447" t="s">
        <v>166</v>
      </c>
      <c r="H2447" t="s">
        <v>6950</v>
      </c>
      <c r="I2447" s="7">
        <v>29</v>
      </c>
      <c r="J2447" s="7">
        <v>1905.81</v>
      </c>
    </row>
    <row r="2448" spans="1:10">
      <c r="A2448" t="s">
        <v>6951</v>
      </c>
      <c r="B2448" t="s">
        <v>6952</v>
      </c>
      <c r="C2448" t="s">
        <v>75</v>
      </c>
      <c r="D2448" t="s">
        <v>342</v>
      </c>
      <c r="E2448" t="s">
        <v>90</v>
      </c>
      <c r="F2448" t="s">
        <v>6953</v>
      </c>
      <c r="G2448" t="s">
        <v>250</v>
      </c>
      <c r="H2448" t="s">
        <v>6954</v>
      </c>
      <c r="I2448" s="7">
        <v>6</v>
      </c>
      <c r="J2448" s="7">
        <v>4514.3500000000004</v>
      </c>
    </row>
    <row r="2449" spans="1:10">
      <c r="A2449" t="s">
        <v>6955</v>
      </c>
      <c r="B2449" t="s">
        <v>6956</v>
      </c>
      <c r="C2449" t="s">
        <v>122</v>
      </c>
      <c r="D2449" t="s">
        <v>322</v>
      </c>
      <c r="E2449" t="s">
        <v>70</v>
      </c>
      <c r="F2449" t="s">
        <v>6037</v>
      </c>
      <c r="G2449" t="s">
        <v>314</v>
      </c>
      <c r="H2449" t="s">
        <v>3353</v>
      </c>
      <c r="I2449" s="7">
        <v>34</v>
      </c>
      <c r="J2449" s="7">
        <v>1744.42</v>
      </c>
    </row>
    <row r="2450" spans="1:10">
      <c r="A2450" t="s">
        <v>6957</v>
      </c>
      <c r="B2450" t="s">
        <v>6958</v>
      </c>
      <c r="C2450" t="s">
        <v>122</v>
      </c>
      <c r="D2450" t="s">
        <v>524</v>
      </c>
      <c r="E2450" t="s">
        <v>90</v>
      </c>
      <c r="F2450" s="1">
        <v>45387</v>
      </c>
      <c r="G2450" t="s">
        <v>166</v>
      </c>
      <c r="H2450" t="s">
        <v>4009</v>
      </c>
      <c r="I2450" s="7">
        <v>42</v>
      </c>
      <c r="J2450" s="7">
        <v>1132.03</v>
      </c>
    </row>
    <row r="2451" spans="1:10">
      <c r="A2451" t="s">
        <v>6959</v>
      </c>
      <c r="B2451" t="s">
        <v>6960</v>
      </c>
      <c r="C2451" t="s">
        <v>75</v>
      </c>
      <c r="D2451" t="s">
        <v>359</v>
      </c>
      <c r="E2451" t="s">
        <v>102</v>
      </c>
      <c r="F2451" s="1">
        <v>45566</v>
      </c>
      <c r="G2451" t="s">
        <v>436</v>
      </c>
      <c r="H2451" t="s">
        <v>5745</v>
      </c>
      <c r="I2451" s="7">
        <v>36</v>
      </c>
      <c r="J2451" s="7">
        <v>2434.85</v>
      </c>
    </row>
    <row r="2452" spans="1:10">
      <c r="A2452" t="s">
        <v>6961</v>
      </c>
      <c r="B2452" t="s">
        <v>6962</v>
      </c>
      <c r="C2452" t="s">
        <v>80</v>
      </c>
      <c r="D2452" t="s">
        <v>101</v>
      </c>
      <c r="E2452" t="s">
        <v>63</v>
      </c>
      <c r="F2452" s="1">
        <v>45229</v>
      </c>
      <c r="G2452" t="s">
        <v>64</v>
      </c>
      <c r="H2452" t="s">
        <v>579</v>
      </c>
      <c r="I2452" s="7">
        <v>33</v>
      </c>
      <c r="J2452" s="7">
        <v>4556.42</v>
      </c>
    </row>
    <row r="2453" spans="1:10">
      <c r="A2453" t="s">
        <v>6963</v>
      </c>
      <c r="B2453" t="s">
        <v>6964</v>
      </c>
      <c r="C2453" t="s">
        <v>61</v>
      </c>
      <c r="D2453" t="s">
        <v>165</v>
      </c>
      <c r="E2453" t="s">
        <v>90</v>
      </c>
      <c r="F2453" s="1">
        <v>44992</v>
      </c>
      <c r="G2453" t="s">
        <v>125</v>
      </c>
      <c r="H2453">
        <v>22</v>
      </c>
      <c r="I2453" s="7">
        <v>40</v>
      </c>
      <c r="J2453" s="7">
        <v>2801.94</v>
      </c>
    </row>
    <row r="2454" spans="1:10">
      <c r="A2454" t="s">
        <v>6965</v>
      </c>
      <c r="B2454" t="s">
        <v>6966</v>
      </c>
      <c r="C2454" t="s">
        <v>75</v>
      </c>
      <c r="D2454" t="s">
        <v>263</v>
      </c>
      <c r="E2454" t="s">
        <v>90</v>
      </c>
      <c r="F2454" t="s">
        <v>880</v>
      </c>
      <c r="G2454" t="s">
        <v>107</v>
      </c>
      <c r="H2454">
        <v>44</v>
      </c>
      <c r="I2454" s="7">
        <v>17</v>
      </c>
      <c r="J2454" s="7">
        <v>1242.74</v>
      </c>
    </row>
    <row r="2455" spans="1:10">
      <c r="A2455" t="s">
        <v>6967</v>
      </c>
      <c r="B2455" t="s">
        <v>6968</v>
      </c>
      <c r="C2455" t="s">
        <v>75</v>
      </c>
      <c r="D2455" t="s">
        <v>268</v>
      </c>
      <c r="E2455" t="s">
        <v>102</v>
      </c>
      <c r="F2455" s="1">
        <v>45353</v>
      </c>
      <c r="G2455" t="s">
        <v>82</v>
      </c>
      <c r="H2455" t="s">
        <v>4224</v>
      </c>
      <c r="I2455" s="7">
        <v>19</v>
      </c>
      <c r="J2455" s="7">
        <v>1917</v>
      </c>
    </row>
    <row r="2456" spans="1:10">
      <c r="A2456" t="s">
        <v>6969</v>
      </c>
      <c r="B2456" t="s">
        <v>6970</v>
      </c>
      <c r="C2456" t="s">
        <v>80</v>
      </c>
      <c r="D2456" t="s">
        <v>702</v>
      </c>
      <c r="E2456" t="s">
        <v>102</v>
      </c>
      <c r="F2456" t="s">
        <v>6971</v>
      </c>
      <c r="G2456" t="s">
        <v>125</v>
      </c>
      <c r="H2456" t="s">
        <v>1095</v>
      </c>
      <c r="I2456" s="7" t="s">
        <v>2995</v>
      </c>
      <c r="J2456" s="7">
        <v>1485.77</v>
      </c>
    </row>
    <row r="2457" spans="1:10">
      <c r="A2457" t="s">
        <v>6972</v>
      </c>
      <c r="B2457" t="s">
        <v>6973</v>
      </c>
      <c r="C2457" t="s">
        <v>61</v>
      </c>
      <c r="D2457" t="s">
        <v>111</v>
      </c>
      <c r="E2457" t="s">
        <v>90</v>
      </c>
      <c r="F2457" t="s">
        <v>5845</v>
      </c>
      <c r="G2457" t="s">
        <v>153</v>
      </c>
      <c r="H2457" t="s">
        <v>6974</v>
      </c>
      <c r="I2457" s="7">
        <v>1</v>
      </c>
      <c r="J2457" s="7">
        <v>4939.3599999999997</v>
      </c>
    </row>
    <row r="2458" spans="1:10">
      <c r="A2458" t="s">
        <v>6975</v>
      </c>
      <c r="B2458" t="s">
        <v>6976</v>
      </c>
      <c r="C2458" t="s">
        <v>122</v>
      </c>
      <c r="D2458" t="s">
        <v>1725</v>
      </c>
      <c r="E2458" t="s">
        <v>70</v>
      </c>
      <c r="F2458" s="1">
        <v>45638</v>
      </c>
      <c r="G2458" t="s">
        <v>182</v>
      </c>
      <c r="H2458" t="s">
        <v>5846</v>
      </c>
      <c r="I2458" s="7">
        <v>2</v>
      </c>
      <c r="J2458" s="7">
        <v>2971.37</v>
      </c>
    </row>
    <row r="2459" spans="1:10">
      <c r="A2459" t="s">
        <v>6977</v>
      </c>
      <c r="B2459" t="s">
        <v>6978</v>
      </c>
      <c r="C2459" t="s">
        <v>75</v>
      </c>
      <c r="D2459" t="s">
        <v>69</v>
      </c>
      <c r="E2459" t="s">
        <v>102</v>
      </c>
      <c r="F2459" t="s">
        <v>6979</v>
      </c>
      <c r="G2459" t="s">
        <v>308</v>
      </c>
      <c r="H2459" t="s">
        <v>6980</v>
      </c>
      <c r="I2459" s="7">
        <v>13</v>
      </c>
      <c r="J2459" s="7">
        <v>2839.73</v>
      </c>
    </row>
    <row r="2460" spans="1:10">
      <c r="A2460" t="s">
        <v>6981</v>
      </c>
      <c r="B2460" t="s">
        <v>6982</v>
      </c>
      <c r="C2460" t="s">
        <v>80</v>
      </c>
      <c r="D2460" t="s">
        <v>69</v>
      </c>
      <c r="E2460" t="s">
        <v>102</v>
      </c>
      <c r="F2460" s="1">
        <v>45477</v>
      </c>
      <c r="G2460" t="s">
        <v>134</v>
      </c>
      <c r="H2460">
        <v>35.200000000000003</v>
      </c>
      <c r="I2460" s="7" t="s">
        <v>232</v>
      </c>
      <c r="J2460" s="7">
        <v>1458.48</v>
      </c>
    </row>
    <row r="2461" spans="1:10">
      <c r="A2461" t="s">
        <v>6983</v>
      </c>
      <c r="B2461" t="s">
        <v>6984</v>
      </c>
      <c r="C2461" t="s">
        <v>80</v>
      </c>
      <c r="D2461" t="s">
        <v>290</v>
      </c>
      <c r="E2461" t="s">
        <v>63</v>
      </c>
      <c r="F2461" t="s">
        <v>6985</v>
      </c>
      <c r="G2461" t="s">
        <v>161</v>
      </c>
      <c r="H2461" t="s">
        <v>732</v>
      </c>
      <c r="I2461" s="7">
        <v>45</v>
      </c>
      <c r="J2461" s="7">
        <v>1874.3</v>
      </c>
    </row>
    <row r="2462" spans="1:10">
      <c r="A2462" t="s">
        <v>6986</v>
      </c>
      <c r="B2462" t="s">
        <v>6987</v>
      </c>
      <c r="C2462" t="s">
        <v>68</v>
      </c>
      <c r="D2462" t="s">
        <v>318</v>
      </c>
      <c r="E2462" t="s">
        <v>90</v>
      </c>
      <c r="F2462" t="s">
        <v>186</v>
      </c>
      <c r="G2462" t="s">
        <v>119</v>
      </c>
      <c r="H2462">
        <v>35</v>
      </c>
      <c r="I2462" s="7" t="s">
        <v>232</v>
      </c>
      <c r="J2462" s="7">
        <v>2871.31</v>
      </c>
    </row>
    <row r="2463" spans="1:10">
      <c r="A2463" t="s">
        <v>6988</v>
      </c>
      <c r="B2463" t="s">
        <v>6989</v>
      </c>
      <c r="C2463" t="s">
        <v>68</v>
      </c>
      <c r="D2463" t="s">
        <v>101</v>
      </c>
      <c r="E2463" t="s">
        <v>102</v>
      </c>
      <c r="F2463" s="1">
        <v>45209</v>
      </c>
      <c r="G2463" t="s">
        <v>314</v>
      </c>
      <c r="H2463" t="s">
        <v>194</v>
      </c>
      <c r="I2463" s="7">
        <v>46</v>
      </c>
      <c r="J2463" s="7">
        <v>1662.3</v>
      </c>
    </row>
    <row r="2464" spans="1:10">
      <c r="A2464" t="s">
        <v>6990</v>
      </c>
      <c r="B2464" t="s">
        <v>6991</v>
      </c>
      <c r="C2464" t="s">
        <v>75</v>
      </c>
      <c r="D2464" t="s">
        <v>160</v>
      </c>
      <c r="E2464" t="s">
        <v>70</v>
      </c>
      <c r="F2464" t="s">
        <v>6992</v>
      </c>
      <c r="G2464" t="s">
        <v>119</v>
      </c>
      <c r="H2464">
        <v>42</v>
      </c>
      <c r="I2464" s="7">
        <v>4</v>
      </c>
      <c r="J2464" s="7">
        <v>1134.96</v>
      </c>
    </row>
    <row r="2465" spans="1:10">
      <c r="A2465" t="s">
        <v>6993</v>
      </c>
      <c r="B2465" t="s">
        <v>6994</v>
      </c>
      <c r="C2465" t="s">
        <v>122</v>
      </c>
      <c r="D2465" t="s">
        <v>877</v>
      </c>
      <c r="E2465" t="s">
        <v>63</v>
      </c>
      <c r="F2465" s="2">
        <v>45209</v>
      </c>
      <c r="G2465" t="s">
        <v>97</v>
      </c>
      <c r="H2465" t="s">
        <v>1715</v>
      </c>
      <c r="I2465" s="7">
        <v>20</v>
      </c>
      <c r="J2465" s="7">
        <v>2943.94</v>
      </c>
    </row>
    <row r="2466" spans="1:10">
      <c r="A2466" t="s">
        <v>6995</v>
      </c>
      <c r="B2466" t="s">
        <v>6996</v>
      </c>
      <c r="C2466" t="s">
        <v>61</v>
      </c>
      <c r="D2466" t="s">
        <v>359</v>
      </c>
      <c r="E2466" t="s">
        <v>70</v>
      </c>
      <c r="F2466" t="s">
        <v>1333</v>
      </c>
      <c r="G2466" t="s">
        <v>308</v>
      </c>
      <c r="H2466" t="s">
        <v>4493</v>
      </c>
      <c r="I2466" s="7">
        <v>50</v>
      </c>
      <c r="J2466" s="7">
        <v>3444.75</v>
      </c>
    </row>
    <row r="2467" spans="1:10">
      <c r="A2467" t="s">
        <v>6997</v>
      </c>
      <c r="B2467" t="s">
        <v>6998</v>
      </c>
      <c r="C2467" t="s">
        <v>75</v>
      </c>
      <c r="D2467" t="s">
        <v>595</v>
      </c>
      <c r="E2467" t="s">
        <v>102</v>
      </c>
      <c r="F2467" s="1">
        <v>45323</v>
      </c>
      <c r="G2467" t="s">
        <v>182</v>
      </c>
      <c r="H2467" t="s">
        <v>6999</v>
      </c>
      <c r="I2467" s="7">
        <v>4</v>
      </c>
      <c r="J2467" s="7">
        <v>1256.71</v>
      </c>
    </row>
    <row r="2468" spans="1:10">
      <c r="A2468" t="s">
        <v>7000</v>
      </c>
      <c r="B2468" t="s">
        <v>7001</v>
      </c>
      <c r="C2468" t="s">
        <v>61</v>
      </c>
      <c r="D2468" t="s">
        <v>311</v>
      </c>
      <c r="E2468" t="s">
        <v>90</v>
      </c>
      <c r="F2468" s="1">
        <v>44987</v>
      </c>
      <c r="G2468" t="s">
        <v>314</v>
      </c>
      <c r="H2468">
        <v>50.4</v>
      </c>
      <c r="I2468" s="7">
        <v>37</v>
      </c>
      <c r="J2468" s="7">
        <v>2964.64</v>
      </c>
    </row>
    <row r="2469" spans="1:10">
      <c r="A2469" t="s">
        <v>7002</v>
      </c>
      <c r="B2469" t="s">
        <v>7003</v>
      </c>
      <c r="C2469" t="s">
        <v>80</v>
      </c>
      <c r="D2469" t="s">
        <v>208</v>
      </c>
      <c r="E2469" t="s">
        <v>102</v>
      </c>
      <c r="F2469" t="s">
        <v>7004</v>
      </c>
      <c r="G2469" t="s">
        <v>119</v>
      </c>
      <c r="H2469" t="s">
        <v>1065</v>
      </c>
      <c r="I2469" s="7">
        <v>43</v>
      </c>
      <c r="J2469" s="7">
        <v>3232.01</v>
      </c>
    </row>
    <row r="2470" spans="1:10">
      <c r="A2470" t="s">
        <v>7005</v>
      </c>
      <c r="B2470" t="s">
        <v>7006</v>
      </c>
      <c r="C2470" t="s">
        <v>68</v>
      </c>
      <c r="D2470" t="s">
        <v>352</v>
      </c>
      <c r="E2470" t="s">
        <v>90</v>
      </c>
      <c r="F2470" t="s">
        <v>5441</v>
      </c>
      <c r="G2470" t="s">
        <v>143</v>
      </c>
      <c r="H2470" t="s">
        <v>7007</v>
      </c>
      <c r="I2470" s="7">
        <v>16</v>
      </c>
      <c r="J2470" s="7">
        <v>2966.25</v>
      </c>
    </row>
    <row r="2471" spans="1:10">
      <c r="A2471" t="s">
        <v>7008</v>
      </c>
      <c r="B2471" t="s">
        <v>7009</v>
      </c>
      <c r="C2471" t="s">
        <v>80</v>
      </c>
      <c r="D2471" t="s">
        <v>877</v>
      </c>
      <c r="E2471" t="s">
        <v>90</v>
      </c>
      <c r="F2471" t="s">
        <v>3143</v>
      </c>
      <c r="G2471" t="s">
        <v>125</v>
      </c>
      <c r="H2471" t="s">
        <v>7010</v>
      </c>
      <c r="I2471" s="7">
        <v>37</v>
      </c>
      <c r="J2471" s="7">
        <v>3313.29</v>
      </c>
    </row>
    <row r="2472" spans="1:10">
      <c r="A2472" t="s">
        <v>7011</v>
      </c>
      <c r="B2472" t="s">
        <v>7012</v>
      </c>
      <c r="C2472" t="s">
        <v>68</v>
      </c>
      <c r="D2472" t="s">
        <v>271</v>
      </c>
      <c r="E2472" t="s">
        <v>102</v>
      </c>
      <c r="F2472" t="s">
        <v>7013</v>
      </c>
      <c r="G2472" t="s">
        <v>82</v>
      </c>
      <c r="H2472" t="s">
        <v>144</v>
      </c>
      <c r="I2472" s="7">
        <v>34</v>
      </c>
      <c r="J2472" s="7">
        <v>4226.6499999999996</v>
      </c>
    </row>
    <row r="2473" spans="1:10">
      <c r="A2473" t="s">
        <v>7014</v>
      </c>
      <c r="B2473" t="s">
        <v>7015</v>
      </c>
      <c r="C2473" t="s">
        <v>122</v>
      </c>
      <c r="D2473" t="s">
        <v>806</v>
      </c>
      <c r="E2473" t="s">
        <v>90</v>
      </c>
      <c r="F2473" t="s">
        <v>7016</v>
      </c>
      <c r="G2473" t="s">
        <v>64</v>
      </c>
      <c r="H2473">
        <v>29.6</v>
      </c>
      <c r="I2473" s="7">
        <v>27</v>
      </c>
      <c r="J2473" s="7">
        <v>3208.63</v>
      </c>
    </row>
    <row r="2474" spans="1:10">
      <c r="A2474" t="s">
        <v>7017</v>
      </c>
      <c r="B2474" t="s">
        <v>7018</v>
      </c>
      <c r="C2474" t="s">
        <v>68</v>
      </c>
      <c r="D2474" t="s">
        <v>473</v>
      </c>
      <c r="E2474" t="s">
        <v>102</v>
      </c>
      <c r="F2474" s="1">
        <v>45497</v>
      </c>
      <c r="G2474" t="s">
        <v>308</v>
      </c>
      <c r="H2474" t="s">
        <v>251</v>
      </c>
      <c r="I2474" s="7">
        <v>33</v>
      </c>
      <c r="J2474" s="7">
        <v>2544.02</v>
      </c>
    </row>
    <row r="2475" spans="1:10">
      <c r="A2475" t="s">
        <v>7019</v>
      </c>
      <c r="B2475" t="s">
        <v>7020</v>
      </c>
      <c r="C2475" t="s">
        <v>80</v>
      </c>
      <c r="D2475" t="s">
        <v>290</v>
      </c>
      <c r="E2475" t="s">
        <v>70</v>
      </c>
      <c r="F2475" s="1">
        <v>45405</v>
      </c>
      <c r="G2475" t="s">
        <v>728</v>
      </c>
      <c r="H2475" t="s">
        <v>7021</v>
      </c>
      <c r="I2475" s="7">
        <v>7</v>
      </c>
      <c r="J2475" s="7">
        <v>1555.47</v>
      </c>
    </row>
    <row r="2476" spans="1:10">
      <c r="A2476" t="s">
        <v>7022</v>
      </c>
      <c r="B2476" t="s">
        <v>7023</v>
      </c>
      <c r="C2476" t="s">
        <v>75</v>
      </c>
      <c r="D2476" t="s">
        <v>171</v>
      </c>
      <c r="E2476" t="s">
        <v>70</v>
      </c>
      <c r="F2476" s="1">
        <v>45491</v>
      </c>
      <c r="G2476" t="s">
        <v>64</v>
      </c>
      <c r="H2476" t="s">
        <v>7024</v>
      </c>
      <c r="I2476" s="7">
        <v>18</v>
      </c>
      <c r="J2476" s="7">
        <v>2637.21</v>
      </c>
    </row>
    <row r="2477" spans="1:10">
      <c r="A2477" t="s">
        <v>7025</v>
      </c>
      <c r="B2477" t="s">
        <v>7026</v>
      </c>
      <c r="C2477" t="s">
        <v>75</v>
      </c>
      <c r="D2477" t="s">
        <v>106</v>
      </c>
      <c r="E2477" t="s">
        <v>102</v>
      </c>
      <c r="F2477" t="s">
        <v>5145</v>
      </c>
      <c r="G2477" t="s">
        <v>201</v>
      </c>
      <c r="H2477" t="s">
        <v>970</v>
      </c>
      <c r="I2477" s="7">
        <v>44</v>
      </c>
      <c r="J2477" s="7">
        <v>4562.46</v>
      </c>
    </row>
    <row r="2478" spans="1:10">
      <c r="A2478" t="s">
        <v>7027</v>
      </c>
      <c r="B2478" t="s">
        <v>7028</v>
      </c>
      <c r="C2478" t="s">
        <v>122</v>
      </c>
      <c r="D2478" t="s">
        <v>142</v>
      </c>
      <c r="E2478" t="s">
        <v>70</v>
      </c>
      <c r="F2478" t="s">
        <v>7029</v>
      </c>
      <c r="G2478" t="s">
        <v>178</v>
      </c>
      <c r="H2478" t="s">
        <v>251</v>
      </c>
      <c r="I2478" s="7">
        <v>12</v>
      </c>
      <c r="J2478" s="7">
        <v>1636.84</v>
      </c>
    </row>
    <row r="2479" spans="1:10">
      <c r="A2479" t="s">
        <v>7030</v>
      </c>
      <c r="B2479" t="s">
        <v>7031</v>
      </c>
      <c r="C2479" t="s">
        <v>68</v>
      </c>
      <c r="D2479" t="s">
        <v>363</v>
      </c>
      <c r="E2479" t="s">
        <v>70</v>
      </c>
      <c r="F2479" t="s">
        <v>6679</v>
      </c>
      <c r="G2479" t="s">
        <v>250</v>
      </c>
      <c r="H2479" t="s">
        <v>7032</v>
      </c>
      <c r="I2479" s="7">
        <v>8</v>
      </c>
      <c r="J2479" s="7">
        <v>1328.85</v>
      </c>
    </row>
    <row r="2480" spans="1:10">
      <c r="A2480" t="s">
        <v>7033</v>
      </c>
      <c r="B2480" t="s">
        <v>7034</v>
      </c>
      <c r="C2480" t="s">
        <v>80</v>
      </c>
      <c r="D2480" t="s">
        <v>283</v>
      </c>
      <c r="E2480" t="s">
        <v>102</v>
      </c>
      <c r="F2480" s="1">
        <v>45257</v>
      </c>
      <c r="G2480" t="s">
        <v>143</v>
      </c>
      <c r="H2480" t="s">
        <v>6209</v>
      </c>
      <c r="I2480" s="7">
        <v>3</v>
      </c>
      <c r="J2480" s="7">
        <v>1033.3900000000001</v>
      </c>
    </row>
    <row r="2481" spans="1:10">
      <c r="A2481" t="s">
        <v>7035</v>
      </c>
      <c r="B2481" t="s">
        <v>7036</v>
      </c>
      <c r="C2481" t="s">
        <v>75</v>
      </c>
      <c r="D2481" t="s">
        <v>283</v>
      </c>
      <c r="E2481" t="s">
        <v>63</v>
      </c>
      <c r="F2481" s="1">
        <v>44988</v>
      </c>
      <c r="G2481" t="s">
        <v>97</v>
      </c>
      <c r="H2481" t="s">
        <v>7037</v>
      </c>
      <c r="I2481" s="7">
        <v>3</v>
      </c>
      <c r="J2481" s="7">
        <v>1443.1</v>
      </c>
    </row>
    <row r="2482" spans="1:10">
      <c r="A2482" t="s">
        <v>7038</v>
      </c>
      <c r="B2482" t="s">
        <v>7039</v>
      </c>
      <c r="C2482" t="s">
        <v>61</v>
      </c>
      <c r="D2482" t="s">
        <v>524</v>
      </c>
      <c r="E2482" t="s">
        <v>63</v>
      </c>
      <c r="F2482" s="1">
        <v>45022</v>
      </c>
      <c r="G2482" t="s">
        <v>178</v>
      </c>
      <c r="H2482">
        <v>55.9</v>
      </c>
      <c r="I2482" s="7">
        <v>39</v>
      </c>
      <c r="J2482" s="7">
        <v>1968.25</v>
      </c>
    </row>
    <row r="2483" spans="1:10">
      <c r="A2483" t="s">
        <v>7040</v>
      </c>
      <c r="B2483" t="s">
        <v>7041</v>
      </c>
      <c r="C2483" t="s">
        <v>68</v>
      </c>
      <c r="D2483" t="s">
        <v>342</v>
      </c>
      <c r="E2483" t="s">
        <v>102</v>
      </c>
      <c r="F2483" t="s">
        <v>7042</v>
      </c>
      <c r="G2483" t="s">
        <v>250</v>
      </c>
      <c r="H2483" t="s">
        <v>7043</v>
      </c>
      <c r="I2483" s="7">
        <v>12</v>
      </c>
      <c r="J2483" s="7">
        <v>4503.05</v>
      </c>
    </row>
    <row r="2484" spans="1:10">
      <c r="A2484" t="s">
        <v>7044</v>
      </c>
      <c r="B2484" t="s">
        <v>7045</v>
      </c>
      <c r="C2484" t="s">
        <v>61</v>
      </c>
      <c r="D2484" t="s">
        <v>464</v>
      </c>
      <c r="E2484" t="s">
        <v>70</v>
      </c>
      <c r="F2484" s="1">
        <v>45162</v>
      </c>
      <c r="G2484" t="s">
        <v>166</v>
      </c>
      <c r="H2484" t="s">
        <v>543</v>
      </c>
      <c r="I2484" s="7">
        <v>28</v>
      </c>
      <c r="J2484" s="7">
        <v>2509.42</v>
      </c>
    </row>
    <row r="2485" spans="1:10">
      <c r="A2485" t="s">
        <v>7046</v>
      </c>
      <c r="B2485" t="s">
        <v>7047</v>
      </c>
      <c r="C2485" t="s">
        <v>75</v>
      </c>
      <c r="D2485" t="s">
        <v>208</v>
      </c>
      <c r="E2485" t="s">
        <v>63</v>
      </c>
      <c r="F2485" s="1">
        <v>45543</v>
      </c>
      <c r="G2485" t="s">
        <v>193</v>
      </c>
      <c r="H2485" t="s">
        <v>108</v>
      </c>
      <c r="I2485" s="7">
        <v>23</v>
      </c>
      <c r="J2485" s="7">
        <v>2268.9699999999998</v>
      </c>
    </row>
    <row r="2486" spans="1:10">
      <c r="A2486" t="s">
        <v>7048</v>
      </c>
      <c r="B2486" t="s">
        <v>7049</v>
      </c>
      <c r="C2486" t="s">
        <v>75</v>
      </c>
      <c r="D2486" t="s">
        <v>359</v>
      </c>
      <c r="E2486" t="s">
        <v>90</v>
      </c>
      <c r="F2486" t="s">
        <v>5249</v>
      </c>
      <c r="G2486" t="s">
        <v>259</v>
      </c>
      <c r="H2486" t="s">
        <v>7050</v>
      </c>
      <c r="I2486" s="7">
        <v>29</v>
      </c>
      <c r="J2486" s="7">
        <v>4833.79</v>
      </c>
    </row>
    <row r="2487" spans="1:10">
      <c r="A2487" t="s">
        <v>7051</v>
      </c>
      <c r="B2487" t="s">
        <v>7052</v>
      </c>
      <c r="C2487" t="s">
        <v>61</v>
      </c>
      <c r="D2487" t="s">
        <v>106</v>
      </c>
      <c r="E2487" t="s">
        <v>63</v>
      </c>
      <c r="F2487" s="1">
        <v>45592</v>
      </c>
      <c r="G2487" t="s">
        <v>97</v>
      </c>
      <c r="H2487" t="s">
        <v>7053</v>
      </c>
      <c r="I2487" s="7">
        <v>-5</v>
      </c>
      <c r="J2487" s="7">
        <v>4941.28</v>
      </c>
    </row>
    <row r="2488" spans="1:10">
      <c r="A2488" t="s">
        <v>7054</v>
      </c>
      <c r="B2488" t="s">
        <v>7055</v>
      </c>
      <c r="C2488" t="s">
        <v>122</v>
      </c>
      <c r="D2488" t="s">
        <v>359</v>
      </c>
      <c r="E2488" t="s">
        <v>70</v>
      </c>
      <c r="F2488" s="1">
        <v>45619</v>
      </c>
      <c r="G2488" t="s">
        <v>213</v>
      </c>
      <c r="H2488">
        <v>23.4</v>
      </c>
      <c r="I2488" s="7">
        <v>9</v>
      </c>
      <c r="J2488" s="7">
        <v>4024.68</v>
      </c>
    </row>
    <row r="2489" spans="1:10">
      <c r="A2489" t="s">
        <v>7056</v>
      </c>
      <c r="B2489" t="s">
        <v>7057</v>
      </c>
      <c r="C2489" t="s">
        <v>68</v>
      </c>
      <c r="D2489" t="s">
        <v>96</v>
      </c>
      <c r="E2489" t="s">
        <v>70</v>
      </c>
      <c r="F2489" s="1">
        <v>45537</v>
      </c>
      <c r="G2489" t="s">
        <v>97</v>
      </c>
      <c r="H2489" t="s">
        <v>7058</v>
      </c>
      <c r="I2489" s="7">
        <v>21</v>
      </c>
      <c r="J2489" s="7">
        <v>4222.82</v>
      </c>
    </row>
    <row r="2490" spans="1:10">
      <c r="A2490" t="s">
        <v>7059</v>
      </c>
      <c r="B2490" t="s">
        <v>7060</v>
      </c>
      <c r="C2490" t="s">
        <v>122</v>
      </c>
      <c r="D2490" t="s">
        <v>303</v>
      </c>
      <c r="E2490" t="s">
        <v>102</v>
      </c>
      <c r="F2490" s="1">
        <v>45182</v>
      </c>
      <c r="G2490" t="s">
        <v>107</v>
      </c>
      <c r="H2490" t="s">
        <v>7061</v>
      </c>
      <c r="I2490" s="7">
        <v>44</v>
      </c>
      <c r="J2490" s="7">
        <v>2916.07</v>
      </c>
    </row>
    <row r="2491" spans="1:10">
      <c r="A2491" t="s">
        <v>7062</v>
      </c>
      <c r="B2491" t="s">
        <v>7063</v>
      </c>
      <c r="C2491" t="s">
        <v>61</v>
      </c>
      <c r="D2491" t="s">
        <v>191</v>
      </c>
      <c r="E2491" t="s">
        <v>70</v>
      </c>
      <c r="F2491" s="1">
        <v>45268</v>
      </c>
      <c r="G2491" t="s">
        <v>113</v>
      </c>
      <c r="H2491" t="s">
        <v>2456</v>
      </c>
      <c r="I2491" s="7">
        <v>6</v>
      </c>
      <c r="J2491" s="7">
        <v>3162.18</v>
      </c>
    </row>
    <row r="2492" spans="1:10">
      <c r="A2492" t="s">
        <v>7064</v>
      </c>
      <c r="B2492" t="s">
        <v>7065</v>
      </c>
      <c r="C2492" t="s">
        <v>61</v>
      </c>
      <c r="D2492" t="s">
        <v>457</v>
      </c>
      <c r="E2492" t="s">
        <v>90</v>
      </c>
      <c r="F2492" s="1">
        <v>44936</v>
      </c>
      <c r="G2492" t="s">
        <v>97</v>
      </c>
      <c r="H2492" t="s">
        <v>5576</v>
      </c>
      <c r="I2492" s="7">
        <v>32</v>
      </c>
      <c r="J2492" s="7">
        <v>1964.55</v>
      </c>
    </row>
    <row r="2493" spans="1:10">
      <c r="A2493" t="s">
        <v>7066</v>
      </c>
      <c r="B2493" t="s">
        <v>7067</v>
      </c>
      <c r="C2493" t="s">
        <v>75</v>
      </c>
      <c r="D2493" t="s">
        <v>1230</v>
      </c>
      <c r="E2493" t="s">
        <v>102</v>
      </c>
      <c r="F2493" s="1">
        <v>45328</v>
      </c>
      <c r="G2493" t="s">
        <v>193</v>
      </c>
      <c r="H2493" t="s">
        <v>6558</v>
      </c>
      <c r="I2493" s="7">
        <v>6</v>
      </c>
      <c r="J2493" s="7">
        <v>2150.73</v>
      </c>
    </row>
    <row r="2494" spans="1:10">
      <c r="A2494" t="s">
        <v>7068</v>
      </c>
      <c r="B2494" t="s">
        <v>7069</v>
      </c>
      <c r="C2494" t="s">
        <v>80</v>
      </c>
      <c r="D2494" t="s">
        <v>147</v>
      </c>
      <c r="E2494" t="s">
        <v>70</v>
      </c>
      <c r="F2494" t="s">
        <v>7070</v>
      </c>
      <c r="G2494" t="s">
        <v>107</v>
      </c>
      <c r="H2494">
        <v>4</v>
      </c>
      <c r="I2494" s="7">
        <v>11</v>
      </c>
      <c r="J2494" s="7">
        <v>4300.55</v>
      </c>
    </row>
    <row r="2495" spans="1:10">
      <c r="A2495" t="s">
        <v>7071</v>
      </c>
      <c r="B2495" t="s">
        <v>7072</v>
      </c>
      <c r="C2495" t="s">
        <v>61</v>
      </c>
      <c r="D2495" t="s">
        <v>524</v>
      </c>
      <c r="E2495" t="s">
        <v>63</v>
      </c>
      <c r="F2495" s="1">
        <v>45421</v>
      </c>
      <c r="G2495" t="s">
        <v>213</v>
      </c>
      <c r="H2495" t="s">
        <v>819</v>
      </c>
      <c r="I2495" s="7">
        <v>35</v>
      </c>
      <c r="J2495" s="7">
        <v>2409.65</v>
      </c>
    </row>
    <row r="2496" spans="1:10">
      <c r="A2496" t="s">
        <v>7073</v>
      </c>
      <c r="B2496" t="s">
        <v>7074</v>
      </c>
      <c r="C2496" t="s">
        <v>80</v>
      </c>
      <c r="D2496" t="s">
        <v>877</v>
      </c>
      <c r="E2496" t="s">
        <v>70</v>
      </c>
      <c r="F2496" s="1">
        <v>44993</v>
      </c>
      <c r="G2496" t="s">
        <v>436</v>
      </c>
      <c r="H2496" t="s">
        <v>7075</v>
      </c>
      <c r="I2496" s="7">
        <v>28</v>
      </c>
      <c r="J2496" s="7">
        <v>3477.01</v>
      </c>
    </row>
    <row r="2497" spans="1:10">
      <c r="A2497" t="s">
        <v>7076</v>
      </c>
      <c r="B2497" t="s">
        <v>7077</v>
      </c>
      <c r="C2497" t="s">
        <v>75</v>
      </c>
      <c r="D2497" t="s">
        <v>296</v>
      </c>
      <c r="E2497" t="s">
        <v>90</v>
      </c>
      <c r="F2497" s="2">
        <v>45002</v>
      </c>
      <c r="G2497" t="s">
        <v>97</v>
      </c>
      <c r="H2497">
        <v>24.6</v>
      </c>
      <c r="I2497" s="7">
        <v>3</v>
      </c>
      <c r="J2497" s="7">
        <v>2628.8</v>
      </c>
    </row>
    <row r="2498" spans="1:10">
      <c r="A2498" t="s">
        <v>7078</v>
      </c>
      <c r="B2498" t="s">
        <v>7079</v>
      </c>
      <c r="C2498" t="s">
        <v>80</v>
      </c>
      <c r="D2498" t="s">
        <v>1084</v>
      </c>
      <c r="E2498" t="s">
        <v>102</v>
      </c>
      <c r="F2498" s="1">
        <v>45019</v>
      </c>
      <c r="G2498" t="s">
        <v>250</v>
      </c>
      <c r="H2498" t="s">
        <v>209</v>
      </c>
      <c r="I2498" s="7" t="s">
        <v>232</v>
      </c>
      <c r="J2498" s="7">
        <v>4317.7299999999996</v>
      </c>
    </row>
    <row r="2499" spans="1:10">
      <c r="A2499" t="s">
        <v>7080</v>
      </c>
      <c r="B2499" t="s">
        <v>7081</v>
      </c>
      <c r="C2499" t="s">
        <v>68</v>
      </c>
      <c r="D2499" t="s">
        <v>698</v>
      </c>
      <c r="E2499" t="s">
        <v>63</v>
      </c>
      <c r="F2499" s="1">
        <v>44927</v>
      </c>
      <c r="G2499" t="s">
        <v>134</v>
      </c>
      <c r="H2499" t="s">
        <v>7082</v>
      </c>
      <c r="I2499" s="7">
        <v>15</v>
      </c>
      <c r="J2499" s="7">
        <v>1242.1300000000001</v>
      </c>
    </row>
    <row r="2500" spans="1:10">
      <c r="A2500" t="s">
        <v>7083</v>
      </c>
      <c r="B2500" t="s">
        <v>7084</v>
      </c>
      <c r="C2500" t="s">
        <v>68</v>
      </c>
      <c r="D2500" t="s">
        <v>290</v>
      </c>
      <c r="E2500" t="s">
        <v>70</v>
      </c>
      <c r="F2500" s="1">
        <v>45388</v>
      </c>
      <c r="G2500" t="s">
        <v>92</v>
      </c>
      <c r="H2500" t="s">
        <v>188</v>
      </c>
      <c r="I2500" s="7">
        <v>28</v>
      </c>
      <c r="J2500" s="7">
        <v>1211.4100000000001</v>
      </c>
    </row>
    <row r="2501" spans="1:10">
      <c r="A2501" t="s">
        <v>7085</v>
      </c>
      <c r="B2501" t="s">
        <v>7086</v>
      </c>
      <c r="C2501" t="s">
        <v>75</v>
      </c>
      <c r="D2501" t="s">
        <v>877</v>
      </c>
      <c r="E2501" t="s">
        <v>70</v>
      </c>
      <c r="F2501" t="s">
        <v>7087</v>
      </c>
      <c r="G2501" t="s">
        <v>64</v>
      </c>
      <c r="H2501" t="s">
        <v>7088</v>
      </c>
      <c r="I2501" s="7">
        <v>38</v>
      </c>
      <c r="J2501" s="7">
        <v>2800.81</v>
      </c>
    </row>
    <row r="2502" spans="1:10">
      <c r="A2502" t="s">
        <v>7089</v>
      </c>
      <c r="B2502" t="s">
        <v>7090</v>
      </c>
      <c r="C2502" t="s">
        <v>75</v>
      </c>
      <c r="D2502" t="s">
        <v>142</v>
      </c>
      <c r="E2502" t="s">
        <v>70</v>
      </c>
      <c r="F2502" s="2">
        <v>45578</v>
      </c>
      <c r="G2502" t="s">
        <v>173</v>
      </c>
      <c r="H2502" t="s">
        <v>251</v>
      </c>
      <c r="I2502" s="7">
        <v>10</v>
      </c>
      <c r="J2502" s="7">
        <v>2726.89</v>
      </c>
    </row>
    <row r="2503" spans="1:10">
      <c r="A2503" t="s">
        <v>7091</v>
      </c>
      <c r="B2503" t="s">
        <v>7092</v>
      </c>
      <c r="C2503" t="s">
        <v>75</v>
      </c>
      <c r="D2503" t="s">
        <v>133</v>
      </c>
      <c r="E2503" t="s">
        <v>63</v>
      </c>
      <c r="F2503" s="1">
        <v>45330</v>
      </c>
      <c r="G2503" t="s">
        <v>82</v>
      </c>
      <c r="H2503" t="s">
        <v>7093</v>
      </c>
      <c r="I2503" s="7">
        <v>24</v>
      </c>
      <c r="J2503" s="7">
        <v>2458.98</v>
      </c>
    </row>
    <row r="2504" spans="1:10">
      <c r="A2504" t="s">
        <v>7094</v>
      </c>
      <c r="B2504" t="s">
        <v>7095</v>
      </c>
      <c r="C2504" t="s">
        <v>68</v>
      </c>
      <c r="D2504" t="s">
        <v>1230</v>
      </c>
      <c r="E2504" t="s">
        <v>90</v>
      </c>
      <c r="F2504" t="s">
        <v>7096</v>
      </c>
      <c r="G2504" t="s">
        <v>103</v>
      </c>
      <c r="H2504">
        <v>15</v>
      </c>
      <c r="I2504" s="7">
        <v>4</v>
      </c>
      <c r="J2504" s="7">
        <v>3056.15</v>
      </c>
    </row>
    <row r="2505" spans="1:10">
      <c r="A2505" t="s">
        <v>7097</v>
      </c>
      <c r="B2505" t="s">
        <v>7098</v>
      </c>
      <c r="C2505" t="s">
        <v>75</v>
      </c>
      <c r="D2505" t="s">
        <v>877</v>
      </c>
      <c r="E2505" t="s">
        <v>70</v>
      </c>
      <c r="F2505" t="s">
        <v>7099</v>
      </c>
      <c r="G2505" t="s">
        <v>259</v>
      </c>
      <c r="H2505" t="s">
        <v>7100</v>
      </c>
      <c r="I2505" s="7">
        <v>49</v>
      </c>
      <c r="J2505" s="7">
        <v>1824.52</v>
      </c>
    </row>
    <row r="2506" spans="1:10">
      <c r="A2506" t="s">
        <v>7101</v>
      </c>
      <c r="B2506" t="s">
        <v>7102</v>
      </c>
      <c r="C2506" t="s">
        <v>80</v>
      </c>
      <c r="D2506" t="s">
        <v>346</v>
      </c>
      <c r="E2506" t="s">
        <v>102</v>
      </c>
      <c r="F2506" t="s">
        <v>4943</v>
      </c>
      <c r="G2506" t="s">
        <v>113</v>
      </c>
      <c r="H2506" t="s">
        <v>4047</v>
      </c>
      <c r="I2506" s="7">
        <v>23</v>
      </c>
      <c r="J2506" s="7">
        <v>1368.9</v>
      </c>
    </row>
    <row r="2507" spans="1:10">
      <c r="A2507" t="s">
        <v>7103</v>
      </c>
      <c r="B2507" t="s">
        <v>7104</v>
      </c>
      <c r="C2507" t="s">
        <v>68</v>
      </c>
      <c r="D2507" t="s">
        <v>1214</v>
      </c>
      <c r="E2507" t="s">
        <v>90</v>
      </c>
      <c r="F2507" s="2">
        <v>45470</v>
      </c>
      <c r="G2507" t="s">
        <v>134</v>
      </c>
      <c r="H2507" t="s">
        <v>7105</v>
      </c>
      <c r="I2507" s="7">
        <v>23</v>
      </c>
      <c r="J2507" s="7">
        <v>2269.7399999999998</v>
      </c>
    </row>
    <row r="2508" spans="1:10">
      <c r="A2508" t="s">
        <v>7106</v>
      </c>
      <c r="B2508" t="s">
        <v>7107</v>
      </c>
      <c r="C2508" t="s">
        <v>122</v>
      </c>
      <c r="D2508" t="s">
        <v>123</v>
      </c>
      <c r="E2508" t="s">
        <v>70</v>
      </c>
      <c r="F2508" t="s">
        <v>5985</v>
      </c>
      <c r="G2508" t="s">
        <v>178</v>
      </c>
      <c r="H2508" t="s">
        <v>7108</v>
      </c>
      <c r="I2508" s="7">
        <v>43</v>
      </c>
      <c r="J2508" s="7">
        <v>1574.28</v>
      </c>
    </row>
    <row r="2509" spans="1:10">
      <c r="A2509" t="s">
        <v>7109</v>
      </c>
      <c r="B2509" t="s">
        <v>7110</v>
      </c>
      <c r="C2509" t="s">
        <v>75</v>
      </c>
      <c r="D2509" t="s">
        <v>352</v>
      </c>
      <c r="E2509" t="s">
        <v>90</v>
      </c>
      <c r="F2509" s="1">
        <v>45048</v>
      </c>
      <c r="G2509" t="s">
        <v>107</v>
      </c>
      <c r="H2509">
        <v>38</v>
      </c>
      <c r="I2509" s="7">
        <v>1</v>
      </c>
      <c r="J2509" s="7">
        <v>1657.84</v>
      </c>
    </row>
    <row r="2510" spans="1:10">
      <c r="A2510" t="s">
        <v>7111</v>
      </c>
      <c r="B2510" t="s">
        <v>7112</v>
      </c>
      <c r="C2510" t="s">
        <v>61</v>
      </c>
      <c r="D2510" t="s">
        <v>142</v>
      </c>
      <c r="E2510" t="s">
        <v>63</v>
      </c>
      <c r="F2510" t="s">
        <v>7113</v>
      </c>
      <c r="G2510" t="s">
        <v>193</v>
      </c>
      <c r="H2510" t="s">
        <v>846</v>
      </c>
      <c r="I2510" s="7">
        <v>44</v>
      </c>
      <c r="J2510" s="7">
        <v>1771.48</v>
      </c>
    </row>
    <row r="2511" spans="1:10">
      <c r="A2511" t="s">
        <v>7114</v>
      </c>
      <c r="B2511" t="s">
        <v>7115</v>
      </c>
      <c r="C2511" t="s">
        <v>75</v>
      </c>
      <c r="D2511" t="s">
        <v>796</v>
      </c>
      <c r="E2511" t="s">
        <v>102</v>
      </c>
      <c r="F2511" s="1">
        <v>45390</v>
      </c>
      <c r="G2511" t="s">
        <v>134</v>
      </c>
      <c r="H2511">
        <v>29.5</v>
      </c>
      <c r="I2511" s="7">
        <v>-5</v>
      </c>
      <c r="J2511" s="7">
        <v>3439</v>
      </c>
    </row>
    <row r="2512" spans="1:10">
      <c r="A2512" t="s">
        <v>7116</v>
      </c>
      <c r="B2512" t="s">
        <v>7117</v>
      </c>
      <c r="C2512" t="s">
        <v>75</v>
      </c>
      <c r="D2512" t="s">
        <v>177</v>
      </c>
      <c r="E2512" t="s">
        <v>90</v>
      </c>
      <c r="F2512" s="2">
        <v>45090</v>
      </c>
      <c r="G2512" t="s">
        <v>193</v>
      </c>
      <c r="H2512" t="s">
        <v>2702</v>
      </c>
      <c r="I2512" s="7">
        <v>1</v>
      </c>
      <c r="J2512" s="7">
        <v>4596.1499999999996</v>
      </c>
    </row>
    <row r="2513" spans="1:10">
      <c r="A2513" t="s">
        <v>7118</v>
      </c>
      <c r="B2513" t="s">
        <v>7119</v>
      </c>
      <c r="C2513" t="s">
        <v>68</v>
      </c>
      <c r="D2513" t="s">
        <v>845</v>
      </c>
      <c r="E2513" t="s">
        <v>102</v>
      </c>
      <c r="F2513" t="s">
        <v>7120</v>
      </c>
      <c r="G2513" t="s">
        <v>436</v>
      </c>
      <c r="H2513">
        <v>66.7</v>
      </c>
      <c r="I2513" s="7">
        <v>14</v>
      </c>
      <c r="J2513" s="7">
        <v>4418.25</v>
      </c>
    </row>
    <row r="2514" spans="1:10">
      <c r="A2514" t="s">
        <v>7121</v>
      </c>
      <c r="B2514" t="s">
        <v>7122</v>
      </c>
      <c r="C2514" t="s">
        <v>68</v>
      </c>
      <c r="D2514" t="s">
        <v>592</v>
      </c>
      <c r="E2514" t="s">
        <v>102</v>
      </c>
      <c r="F2514" s="1">
        <v>45085</v>
      </c>
      <c r="G2514" t="s">
        <v>92</v>
      </c>
      <c r="H2514" t="s">
        <v>7123</v>
      </c>
      <c r="I2514" s="7">
        <v>35</v>
      </c>
      <c r="J2514" s="7">
        <v>3630.58</v>
      </c>
    </row>
    <row r="2515" spans="1:10">
      <c r="A2515" t="s">
        <v>7124</v>
      </c>
      <c r="B2515" t="s">
        <v>7125</v>
      </c>
      <c r="C2515" t="s">
        <v>75</v>
      </c>
      <c r="D2515" t="s">
        <v>592</v>
      </c>
      <c r="E2515" t="s">
        <v>63</v>
      </c>
      <c r="F2515" s="2">
        <v>45308</v>
      </c>
      <c r="G2515" t="s">
        <v>92</v>
      </c>
      <c r="H2515" t="s">
        <v>7126</v>
      </c>
      <c r="I2515" s="7">
        <v>4</v>
      </c>
      <c r="J2515" s="7">
        <v>2103.09</v>
      </c>
    </row>
    <row r="2516" spans="1:10">
      <c r="A2516" t="s">
        <v>7127</v>
      </c>
      <c r="B2516" t="s">
        <v>7128</v>
      </c>
      <c r="C2516" t="s">
        <v>61</v>
      </c>
      <c r="D2516" t="s">
        <v>222</v>
      </c>
      <c r="E2516" t="s">
        <v>70</v>
      </c>
      <c r="F2516" s="2">
        <v>45110</v>
      </c>
      <c r="G2516" t="s">
        <v>166</v>
      </c>
      <c r="H2516">
        <v>68.7</v>
      </c>
      <c r="I2516" s="7">
        <v>19</v>
      </c>
      <c r="J2516" s="7">
        <v>2380.23</v>
      </c>
    </row>
    <row r="2517" spans="1:10">
      <c r="A2517" t="s">
        <v>7129</v>
      </c>
      <c r="B2517" t="s">
        <v>7130</v>
      </c>
      <c r="C2517" t="s">
        <v>80</v>
      </c>
      <c r="D2517" t="s">
        <v>296</v>
      </c>
      <c r="E2517" t="s">
        <v>102</v>
      </c>
      <c r="F2517" s="1">
        <v>44993</v>
      </c>
      <c r="G2517" t="s">
        <v>103</v>
      </c>
      <c r="H2517" t="s">
        <v>174</v>
      </c>
      <c r="I2517" s="7">
        <v>34</v>
      </c>
      <c r="J2517" s="7">
        <v>1736.21</v>
      </c>
    </row>
    <row r="2518" spans="1:10">
      <c r="A2518" t="s">
        <v>7131</v>
      </c>
      <c r="B2518" t="s">
        <v>7132</v>
      </c>
      <c r="C2518" t="s">
        <v>122</v>
      </c>
      <c r="D2518" t="s">
        <v>117</v>
      </c>
      <c r="E2518" t="s">
        <v>63</v>
      </c>
      <c r="F2518" s="1">
        <v>44927</v>
      </c>
      <c r="G2518" t="s">
        <v>201</v>
      </c>
      <c r="H2518" t="s">
        <v>997</v>
      </c>
      <c r="I2518" s="7">
        <v>7</v>
      </c>
      <c r="J2518" s="7">
        <v>2996.49</v>
      </c>
    </row>
    <row r="2519" spans="1:10">
      <c r="A2519" t="s">
        <v>7133</v>
      </c>
      <c r="B2519" t="s">
        <v>7134</v>
      </c>
      <c r="C2519" t="s">
        <v>75</v>
      </c>
      <c r="D2519" t="s">
        <v>796</v>
      </c>
      <c r="E2519" t="s">
        <v>70</v>
      </c>
      <c r="F2519" s="2">
        <v>45224</v>
      </c>
      <c r="G2519" t="s">
        <v>64</v>
      </c>
      <c r="H2519" t="s">
        <v>339</v>
      </c>
      <c r="I2519" s="7">
        <v>43</v>
      </c>
      <c r="J2519" s="7">
        <v>3130.42</v>
      </c>
    </row>
    <row r="2520" spans="1:10">
      <c r="A2520" t="s">
        <v>7135</v>
      </c>
      <c r="B2520" t="s">
        <v>7136</v>
      </c>
      <c r="C2520" t="s">
        <v>80</v>
      </c>
      <c r="D2520" t="s">
        <v>165</v>
      </c>
      <c r="E2520" t="s">
        <v>70</v>
      </c>
      <c r="F2520" t="s">
        <v>7137</v>
      </c>
      <c r="G2520" t="s">
        <v>187</v>
      </c>
      <c r="H2520" t="s">
        <v>209</v>
      </c>
      <c r="I2520" s="7">
        <v>42</v>
      </c>
      <c r="J2520" s="7">
        <v>3287.72</v>
      </c>
    </row>
    <row r="2521" spans="1:10">
      <c r="A2521" t="s">
        <v>7138</v>
      </c>
      <c r="B2521" t="s">
        <v>7139</v>
      </c>
      <c r="C2521" t="s">
        <v>68</v>
      </c>
      <c r="D2521" t="s">
        <v>404</v>
      </c>
      <c r="E2521" t="s">
        <v>70</v>
      </c>
      <c r="F2521" s="1">
        <v>45233</v>
      </c>
      <c r="G2521" t="s">
        <v>153</v>
      </c>
      <c r="H2521">
        <v>18</v>
      </c>
      <c r="I2521" s="7" t="s">
        <v>232</v>
      </c>
      <c r="J2521" s="7">
        <v>3688.83</v>
      </c>
    </row>
    <row r="2522" spans="1:10">
      <c r="A2522" t="s">
        <v>7140</v>
      </c>
      <c r="B2522" t="s">
        <v>7141</v>
      </c>
      <c r="C2522" t="s">
        <v>122</v>
      </c>
      <c r="D2522" t="s">
        <v>447</v>
      </c>
      <c r="E2522" t="s">
        <v>63</v>
      </c>
      <c r="F2522" t="s">
        <v>4289</v>
      </c>
      <c r="G2522" t="s">
        <v>143</v>
      </c>
      <c r="H2522">
        <v>28</v>
      </c>
      <c r="I2522" s="7">
        <v>12</v>
      </c>
      <c r="J2522" s="7">
        <v>1947.72</v>
      </c>
    </row>
    <row r="2523" spans="1:10">
      <c r="A2523" t="s">
        <v>7142</v>
      </c>
      <c r="B2523" t="s">
        <v>7143</v>
      </c>
      <c r="C2523" t="s">
        <v>122</v>
      </c>
      <c r="D2523" t="s">
        <v>101</v>
      </c>
      <c r="E2523" t="s">
        <v>102</v>
      </c>
      <c r="F2523" s="2">
        <v>45284</v>
      </c>
      <c r="G2523" t="s">
        <v>153</v>
      </c>
      <c r="H2523" t="s">
        <v>7144</v>
      </c>
      <c r="I2523" s="7">
        <v>5</v>
      </c>
      <c r="J2523" s="7">
        <v>2375.54</v>
      </c>
    </row>
    <row r="2524" spans="1:10">
      <c r="A2524" t="s">
        <v>7145</v>
      </c>
      <c r="B2524" t="s">
        <v>7146</v>
      </c>
      <c r="C2524" t="s">
        <v>61</v>
      </c>
      <c r="D2524" t="s">
        <v>556</v>
      </c>
      <c r="E2524" t="s">
        <v>63</v>
      </c>
      <c r="F2524" s="1">
        <v>45274</v>
      </c>
      <c r="G2524" t="s">
        <v>113</v>
      </c>
      <c r="H2524" t="s">
        <v>7147</v>
      </c>
      <c r="I2524" s="7">
        <v>50</v>
      </c>
      <c r="J2524" s="7">
        <v>3465.11</v>
      </c>
    </row>
    <row r="2525" spans="1:10">
      <c r="A2525" t="s">
        <v>7148</v>
      </c>
      <c r="B2525" t="s">
        <v>7149</v>
      </c>
      <c r="C2525" t="s">
        <v>68</v>
      </c>
      <c r="D2525" t="s">
        <v>208</v>
      </c>
      <c r="E2525" t="s">
        <v>70</v>
      </c>
      <c r="F2525" s="1">
        <v>45255</v>
      </c>
      <c r="G2525" t="s">
        <v>213</v>
      </c>
      <c r="H2525" t="s">
        <v>7150</v>
      </c>
      <c r="I2525" s="7" t="s">
        <v>1383</v>
      </c>
      <c r="J2525" s="7">
        <v>1628.73</v>
      </c>
    </row>
    <row r="2526" spans="1:10">
      <c r="A2526" t="s">
        <v>7151</v>
      </c>
      <c r="B2526" t="s">
        <v>7152</v>
      </c>
      <c r="C2526" t="s">
        <v>61</v>
      </c>
      <c r="D2526" t="s">
        <v>1230</v>
      </c>
      <c r="E2526" t="s">
        <v>63</v>
      </c>
      <c r="F2526" s="2">
        <v>45247</v>
      </c>
      <c r="G2526" t="s">
        <v>92</v>
      </c>
      <c r="H2526" t="s">
        <v>2051</v>
      </c>
      <c r="I2526" s="7">
        <v>30</v>
      </c>
      <c r="J2526" s="7">
        <v>2750.76</v>
      </c>
    </row>
    <row r="2527" spans="1:10">
      <c r="A2527" t="s">
        <v>7153</v>
      </c>
      <c r="B2527" t="s">
        <v>7154</v>
      </c>
      <c r="C2527" t="s">
        <v>80</v>
      </c>
      <c r="D2527" t="s">
        <v>117</v>
      </c>
      <c r="E2527" t="s">
        <v>63</v>
      </c>
      <c r="F2527" s="2">
        <v>45016</v>
      </c>
      <c r="G2527" t="s">
        <v>436</v>
      </c>
      <c r="H2527">
        <v>49</v>
      </c>
      <c r="I2527" s="7">
        <v>2</v>
      </c>
      <c r="J2527" s="7">
        <v>4901.66</v>
      </c>
    </row>
    <row r="2528" spans="1:10">
      <c r="A2528" t="s">
        <v>7155</v>
      </c>
      <c r="B2528" t="s">
        <v>7156</v>
      </c>
      <c r="C2528" t="s">
        <v>61</v>
      </c>
      <c r="D2528" t="s">
        <v>177</v>
      </c>
      <c r="E2528" t="s">
        <v>102</v>
      </c>
      <c r="F2528" t="s">
        <v>7157</v>
      </c>
      <c r="G2528" t="s">
        <v>82</v>
      </c>
      <c r="H2528" t="s">
        <v>2729</v>
      </c>
      <c r="I2528" s="7">
        <v>39</v>
      </c>
      <c r="J2528" s="7">
        <v>2148.67</v>
      </c>
    </row>
    <row r="2529" spans="1:10">
      <c r="A2529" t="s">
        <v>7158</v>
      </c>
      <c r="B2529" t="s">
        <v>7159</v>
      </c>
      <c r="C2529" t="s">
        <v>68</v>
      </c>
      <c r="D2529" t="s">
        <v>69</v>
      </c>
      <c r="E2529" t="s">
        <v>63</v>
      </c>
      <c r="F2529" s="1">
        <v>45300</v>
      </c>
      <c r="G2529" t="s">
        <v>161</v>
      </c>
      <c r="H2529" t="s">
        <v>108</v>
      </c>
      <c r="I2529" s="7">
        <v>33</v>
      </c>
      <c r="J2529" s="7">
        <v>1290.95</v>
      </c>
    </row>
    <row r="2530" spans="1:10">
      <c r="A2530" t="s">
        <v>7160</v>
      </c>
      <c r="B2530" t="s">
        <v>7161</v>
      </c>
      <c r="C2530" t="s">
        <v>61</v>
      </c>
      <c r="D2530" t="s">
        <v>1009</v>
      </c>
      <c r="E2530" t="s">
        <v>90</v>
      </c>
      <c r="F2530" s="1">
        <v>45062</v>
      </c>
      <c r="G2530" t="s">
        <v>460</v>
      </c>
      <c r="H2530" t="s">
        <v>7162</v>
      </c>
      <c r="I2530" s="7">
        <v>35</v>
      </c>
      <c r="J2530" s="7">
        <v>4309.43</v>
      </c>
    </row>
    <row r="2531" spans="1:10">
      <c r="A2531" t="s">
        <v>7163</v>
      </c>
      <c r="B2531" t="s">
        <v>7164</v>
      </c>
      <c r="C2531" t="s">
        <v>122</v>
      </c>
      <c r="D2531" t="s">
        <v>877</v>
      </c>
      <c r="E2531" t="s">
        <v>90</v>
      </c>
      <c r="F2531" t="s">
        <v>2291</v>
      </c>
      <c r="G2531" t="s">
        <v>82</v>
      </c>
      <c r="H2531" t="s">
        <v>7165</v>
      </c>
      <c r="I2531" s="7" t="s">
        <v>1664</v>
      </c>
      <c r="J2531" s="7">
        <v>4226.3</v>
      </c>
    </row>
    <row r="2532" spans="1:10">
      <c r="A2532" t="s">
        <v>7166</v>
      </c>
      <c r="B2532" t="s">
        <v>7167</v>
      </c>
      <c r="C2532" t="s">
        <v>68</v>
      </c>
      <c r="D2532" t="s">
        <v>133</v>
      </c>
      <c r="E2532" t="s">
        <v>63</v>
      </c>
      <c r="F2532" t="s">
        <v>7168</v>
      </c>
      <c r="G2532" t="s">
        <v>143</v>
      </c>
      <c r="H2532" t="s">
        <v>7169</v>
      </c>
      <c r="I2532" s="7">
        <v>24</v>
      </c>
      <c r="J2532" s="7">
        <v>4302.3</v>
      </c>
    </row>
    <row r="2533" spans="1:10">
      <c r="A2533" t="s">
        <v>7170</v>
      </c>
      <c r="B2533" t="s">
        <v>7171</v>
      </c>
      <c r="C2533" t="s">
        <v>80</v>
      </c>
      <c r="D2533" t="s">
        <v>702</v>
      </c>
      <c r="E2533" t="s">
        <v>70</v>
      </c>
      <c r="F2533" s="1">
        <v>45541</v>
      </c>
      <c r="G2533" t="s">
        <v>187</v>
      </c>
      <c r="H2533" t="s">
        <v>7172</v>
      </c>
      <c r="I2533" s="7">
        <v>45</v>
      </c>
      <c r="J2533" s="7">
        <v>1646.42</v>
      </c>
    </row>
    <row r="2534" spans="1:10">
      <c r="A2534" t="s">
        <v>7173</v>
      </c>
      <c r="B2534" t="s">
        <v>7174</v>
      </c>
      <c r="C2534" t="s">
        <v>75</v>
      </c>
      <c r="D2534" t="s">
        <v>1009</v>
      </c>
      <c r="E2534" t="s">
        <v>63</v>
      </c>
      <c r="F2534" t="s">
        <v>6918</v>
      </c>
      <c r="G2534" t="s">
        <v>82</v>
      </c>
      <c r="H2534">
        <v>40</v>
      </c>
      <c r="I2534" s="7">
        <v>47</v>
      </c>
      <c r="J2534" s="7">
        <v>2425.31</v>
      </c>
    </row>
    <row r="2535" spans="1:10">
      <c r="A2535" t="s">
        <v>7175</v>
      </c>
      <c r="B2535" t="s">
        <v>7176</v>
      </c>
      <c r="C2535" t="s">
        <v>80</v>
      </c>
      <c r="D2535" t="s">
        <v>1356</v>
      </c>
      <c r="E2535" t="s">
        <v>102</v>
      </c>
      <c r="F2535" s="1">
        <v>45586</v>
      </c>
      <c r="G2535" t="s">
        <v>436</v>
      </c>
      <c r="H2535" t="s">
        <v>4672</v>
      </c>
      <c r="I2535" s="7" t="s">
        <v>2995</v>
      </c>
      <c r="J2535" s="7">
        <v>2441.71</v>
      </c>
    </row>
    <row r="2536" spans="1:10">
      <c r="A2536" t="s">
        <v>7177</v>
      </c>
      <c r="B2536" t="s">
        <v>7178</v>
      </c>
      <c r="C2536" t="s">
        <v>80</v>
      </c>
      <c r="D2536" t="s">
        <v>556</v>
      </c>
      <c r="E2536" t="s">
        <v>63</v>
      </c>
      <c r="F2536" s="1">
        <v>45202</v>
      </c>
      <c r="G2536" t="s">
        <v>92</v>
      </c>
      <c r="H2536" t="s">
        <v>7179</v>
      </c>
      <c r="I2536" s="7">
        <v>27</v>
      </c>
      <c r="J2536" s="7">
        <v>4490.45</v>
      </c>
    </row>
    <row r="2537" spans="1:10">
      <c r="A2537" t="s">
        <v>7180</v>
      </c>
      <c r="B2537" t="s">
        <v>7181</v>
      </c>
      <c r="C2537" t="s">
        <v>122</v>
      </c>
      <c r="D2537" t="s">
        <v>600</v>
      </c>
      <c r="E2537" t="s">
        <v>90</v>
      </c>
      <c r="F2537" s="1">
        <v>45086</v>
      </c>
      <c r="G2537" t="s">
        <v>187</v>
      </c>
      <c r="H2537" t="s">
        <v>1496</v>
      </c>
      <c r="I2537" s="7">
        <v>44</v>
      </c>
      <c r="J2537" s="7">
        <v>2113.67</v>
      </c>
    </row>
    <row r="2538" spans="1:10">
      <c r="A2538" t="s">
        <v>7182</v>
      </c>
      <c r="B2538" t="s">
        <v>7183</v>
      </c>
      <c r="C2538" t="s">
        <v>122</v>
      </c>
      <c r="D2538" t="s">
        <v>106</v>
      </c>
      <c r="E2538" t="s">
        <v>70</v>
      </c>
      <c r="F2538" t="s">
        <v>7184</v>
      </c>
      <c r="G2538" t="s">
        <v>187</v>
      </c>
      <c r="H2538" t="s">
        <v>7185</v>
      </c>
      <c r="I2538" s="7">
        <v>4</v>
      </c>
      <c r="J2538" s="7">
        <v>1028.51</v>
      </c>
    </row>
    <row r="2539" spans="1:10">
      <c r="A2539" t="s">
        <v>7186</v>
      </c>
      <c r="B2539" t="s">
        <v>7187</v>
      </c>
      <c r="C2539" t="s">
        <v>61</v>
      </c>
      <c r="D2539" t="s">
        <v>871</v>
      </c>
      <c r="E2539" t="s">
        <v>90</v>
      </c>
      <c r="F2539" t="s">
        <v>7188</v>
      </c>
      <c r="G2539" t="s">
        <v>460</v>
      </c>
      <c r="H2539">
        <v>39</v>
      </c>
      <c r="I2539" s="7">
        <v>2</v>
      </c>
      <c r="J2539" s="7">
        <v>1792.17</v>
      </c>
    </row>
    <row r="2540" spans="1:10">
      <c r="A2540" t="s">
        <v>7189</v>
      </c>
      <c r="B2540" t="s">
        <v>7190</v>
      </c>
      <c r="C2540" t="s">
        <v>122</v>
      </c>
      <c r="D2540" t="s">
        <v>89</v>
      </c>
      <c r="E2540" t="s">
        <v>70</v>
      </c>
      <c r="F2540" t="s">
        <v>4829</v>
      </c>
      <c r="G2540" t="s">
        <v>187</v>
      </c>
      <c r="H2540">
        <v>50</v>
      </c>
      <c r="I2540" s="7">
        <v>-2</v>
      </c>
      <c r="J2540" s="7">
        <v>1162.24</v>
      </c>
    </row>
    <row r="2541" spans="1:10">
      <c r="A2541" t="s">
        <v>7191</v>
      </c>
      <c r="B2541" t="s">
        <v>7192</v>
      </c>
      <c r="C2541" t="s">
        <v>75</v>
      </c>
      <c r="D2541" t="s">
        <v>1035</v>
      </c>
      <c r="E2541" t="s">
        <v>63</v>
      </c>
      <c r="F2541" t="s">
        <v>1894</v>
      </c>
      <c r="G2541" t="s">
        <v>308</v>
      </c>
      <c r="H2541">
        <v>16.600000000000001</v>
      </c>
      <c r="I2541" s="7">
        <v>1</v>
      </c>
      <c r="J2541" s="7">
        <v>3106.27</v>
      </c>
    </row>
    <row r="2542" spans="1:10">
      <c r="A2542" t="s">
        <v>7193</v>
      </c>
      <c r="B2542" t="s">
        <v>7194</v>
      </c>
      <c r="C2542" t="s">
        <v>68</v>
      </c>
      <c r="D2542" t="s">
        <v>279</v>
      </c>
      <c r="E2542" t="s">
        <v>63</v>
      </c>
      <c r="F2542" t="s">
        <v>7195</v>
      </c>
      <c r="G2542" t="s">
        <v>161</v>
      </c>
      <c r="H2542" t="s">
        <v>7196</v>
      </c>
      <c r="I2542" s="7">
        <v>39</v>
      </c>
      <c r="J2542" s="7">
        <v>4330.8100000000004</v>
      </c>
    </row>
    <row r="2543" spans="1:10">
      <c r="A2543" t="s">
        <v>7197</v>
      </c>
      <c r="B2543" t="s">
        <v>7198</v>
      </c>
      <c r="C2543" t="s">
        <v>61</v>
      </c>
      <c r="D2543" t="s">
        <v>404</v>
      </c>
      <c r="E2543" t="s">
        <v>70</v>
      </c>
      <c r="F2543" s="1">
        <v>44932</v>
      </c>
      <c r="G2543" t="s">
        <v>178</v>
      </c>
      <c r="H2543" t="s">
        <v>543</v>
      </c>
      <c r="I2543" s="7">
        <v>33</v>
      </c>
      <c r="J2543" s="7">
        <v>2746.77</v>
      </c>
    </row>
    <row r="2544" spans="1:10">
      <c r="A2544" t="s">
        <v>7199</v>
      </c>
      <c r="B2544" t="s">
        <v>7200</v>
      </c>
      <c r="C2544" t="s">
        <v>68</v>
      </c>
      <c r="D2544" t="s">
        <v>600</v>
      </c>
      <c r="E2544" t="s">
        <v>90</v>
      </c>
      <c r="F2544" s="1">
        <v>45337</v>
      </c>
      <c r="G2544" t="s">
        <v>327</v>
      </c>
      <c r="H2544" t="s">
        <v>7201</v>
      </c>
      <c r="I2544" s="7">
        <v>18</v>
      </c>
      <c r="J2544" s="7">
        <v>1889.11</v>
      </c>
    </row>
    <row r="2545" spans="1:10">
      <c r="A2545" t="s">
        <v>7202</v>
      </c>
      <c r="B2545" t="s">
        <v>7203</v>
      </c>
      <c r="C2545" t="s">
        <v>68</v>
      </c>
      <c r="D2545" t="s">
        <v>165</v>
      </c>
      <c r="E2545" t="s">
        <v>63</v>
      </c>
      <c r="F2545" s="1">
        <v>45032</v>
      </c>
      <c r="G2545" t="s">
        <v>82</v>
      </c>
      <c r="H2545" t="s">
        <v>7204</v>
      </c>
      <c r="I2545" s="7">
        <v>1</v>
      </c>
      <c r="J2545" s="7">
        <v>1219.25</v>
      </c>
    </row>
    <row r="2546" spans="1:10">
      <c r="A2546" t="s">
        <v>7205</v>
      </c>
      <c r="B2546" t="s">
        <v>7206</v>
      </c>
      <c r="C2546" t="s">
        <v>75</v>
      </c>
      <c r="D2546" t="s">
        <v>283</v>
      </c>
      <c r="E2546" t="s">
        <v>90</v>
      </c>
      <c r="F2546" s="1">
        <v>45167</v>
      </c>
      <c r="G2546" t="s">
        <v>134</v>
      </c>
      <c r="H2546" t="s">
        <v>7207</v>
      </c>
      <c r="I2546" s="7">
        <v>8</v>
      </c>
      <c r="J2546" s="7">
        <v>1109.6500000000001</v>
      </c>
    </row>
    <row r="2547" spans="1:10">
      <c r="A2547" t="s">
        <v>7208</v>
      </c>
      <c r="B2547" t="s">
        <v>7209</v>
      </c>
      <c r="C2547" t="s">
        <v>68</v>
      </c>
      <c r="D2547" t="s">
        <v>62</v>
      </c>
      <c r="E2547" t="s">
        <v>63</v>
      </c>
      <c r="F2547" t="s">
        <v>7210</v>
      </c>
      <c r="G2547" t="s">
        <v>259</v>
      </c>
      <c r="H2547" t="s">
        <v>7211</v>
      </c>
      <c r="I2547" s="7">
        <v>9</v>
      </c>
      <c r="J2547" s="7">
        <v>4603.96</v>
      </c>
    </row>
    <row r="2548" spans="1:10">
      <c r="A2548" t="s">
        <v>7212</v>
      </c>
      <c r="B2548" t="s">
        <v>7213</v>
      </c>
      <c r="C2548" t="s">
        <v>122</v>
      </c>
      <c r="D2548" t="s">
        <v>171</v>
      </c>
      <c r="E2548" t="s">
        <v>90</v>
      </c>
      <c r="F2548" t="s">
        <v>7214</v>
      </c>
      <c r="G2548" t="s">
        <v>259</v>
      </c>
      <c r="H2548" t="s">
        <v>2106</v>
      </c>
      <c r="I2548" s="7">
        <v>42</v>
      </c>
      <c r="J2548" s="7">
        <v>4103.9399999999996</v>
      </c>
    </row>
    <row r="2549" spans="1:10">
      <c r="A2549" t="s">
        <v>7215</v>
      </c>
      <c r="B2549" t="s">
        <v>7216</v>
      </c>
      <c r="C2549" t="s">
        <v>122</v>
      </c>
      <c r="D2549" t="s">
        <v>363</v>
      </c>
      <c r="E2549" t="s">
        <v>63</v>
      </c>
      <c r="F2549" t="s">
        <v>7217</v>
      </c>
      <c r="G2549" t="s">
        <v>82</v>
      </c>
      <c r="H2549" t="s">
        <v>1715</v>
      </c>
      <c r="I2549" s="7" t="s">
        <v>1383</v>
      </c>
      <c r="J2549" s="7">
        <v>3382.7</v>
      </c>
    </row>
    <row r="2550" spans="1:10">
      <c r="A2550" t="s">
        <v>7218</v>
      </c>
      <c r="B2550" t="s">
        <v>7219</v>
      </c>
      <c r="C2550" t="s">
        <v>122</v>
      </c>
      <c r="D2550" t="s">
        <v>177</v>
      </c>
      <c r="E2550" t="s">
        <v>102</v>
      </c>
      <c r="F2550" s="1">
        <v>45261</v>
      </c>
      <c r="G2550" t="s">
        <v>125</v>
      </c>
      <c r="H2550">
        <v>7</v>
      </c>
      <c r="I2550" s="7">
        <v>15</v>
      </c>
      <c r="J2550" s="7">
        <v>3431.66</v>
      </c>
    </row>
    <row r="2551" spans="1:10">
      <c r="A2551" t="s">
        <v>7220</v>
      </c>
      <c r="B2551" t="s">
        <v>7221</v>
      </c>
      <c r="C2551" t="s">
        <v>75</v>
      </c>
      <c r="D2551" t="s">
        <v>117</v>
      </c>
      <c r="E2551" t="s">
        <v>63</v>
      </c>
      <c r="F2551" t="s">
        <v>6689</v>
      </c>
      <c r="G2551" t="s">
        <v>64</v>
      </c>
      <c r="H2551">
        <v>18</v>
      </c>
      <c r="I2551" s="7">
        <v>6</v>
      </c>
      <c r="J2551" s="7">
        <v>3456.63</v>
      </c>
    </row>
  </sheetData>
  <pageMargins left="0.7" right="0.7" top="0.75" bottom="0.75" header="0.3" footer="0.3"/>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81589-9694-4226-B7F3-23BC2B56F449}">
  <dimension ref="A1:AK2551"/>
  <sheetViews>
    <sheetView workbookViewId="0">
      <selection sqref="A1:AK2551"/>
    </sheetView>
  </sheetViews>
  <sheetFormatPr defaultRowHeight="15"/>
  <sheetData>
    <row r="1" spans="1:37">
      <c r="A1" t="s">
        <v>7222</v>
      </c>
      <c r="B1" t="s">
        <v>7223</v>
      </c>
      <c r="C1" t="s">
        <v>7224</v>
      </c>
      <c r="D1" t="s">
        <v>7225</v>
      </c>
      <c r="E1" t="s">
        <v>7226</v>
      </c>
      <c r="F1" t="s">
        <v>7227</v>
      </c>
      <c r="G1" t="s">
        <v>51</v>
      </c>
      <c r="H1" t="s">
        <v>7228</v>
      </c>
      <c r="I1" t="s">
        <v>7229</v>
      </c>
      <c r="J1" t="s">
        <v>7230</v>
      </c>
      <c r="K1" t="s">
        <v>7231</v>
      </c>
      <c r="L1" t="s">
        <v>7232</v>
      </c>
      <c r="M1" t="s">
        <v>7233</v>
      </c>
      <c r="N1" t="s">
        <v>7234</v>
      </c>
      <c r="O1" t="s">
        <v>7235</v>
      </c>
      <c r="P1" t="s">
        <v>7236</v>
      </c>
      <c r="Q1" t="s">
        <v>7237</v>
      </c>
      <c r="R1" t="s">
        <v>7238</v>
      </c>
      <c r="S1" t="s">
        <v>7239</v>
      </c>
      <c r="T1" t="s">
        <v>7240</v>
      </c>
      <c r="U1" t="s">
        <v>7241</v>
      </c>
      <c r="V1" t="s">
        <v>7242</v>
      </c>
      <c r="W1" t="s">
        <v>7243</v>
      </c>
      <c r="X1" t="s">
        <v>7244</v>
      </c>
      <c r="Y1" t="s">
        <v>7245</v>
      </c>
      <c r="Z1" t="s">
        <v>56</v>
      </c>
      <c r="AA1" t="s">
        <v>7246</v>
      </c>
      <c r="AB1" t="s">
        <v>7247</v>
      </c>
      <c r="AC1" t="s">
        <v>7248</v>
      </c>
      <c r="AD1" t="s">
        <v>7249</v>
      </c>
      <c r="AE1" t="s">
        <v>7250</v>
      </c>
      <c r="AF1" t="s">
        <v>7251</v>
      </c>
      <c r="AG1" t="s">
        <v>7252</v>
      </c>
      <c r="AH1" t="s">
        <v>7253</v>
      </c>
      <c r="AI1" t="s">
        <v>7254</v>
      </c>
      <c r="AJ1" t="s">
        <v>7255</v>
      </c>
      <c r="AK1" t="s">
        <v>7256</v>
      </c>
    </row>
    <row r="2" spans="1:37">
      <c r="A2" t="s">
        <v>59</v>
      </c>
      <c r="B2" t="s">
        <v>59</v>
      </c>
      <c r="C2" t="b">
        <v>0</v>
      </c>
      <c r="D2" t="s">
        <v>7257</v>
      </c>
      <c r="E2" t="s">
        <v>60</v>
      </c>
      <c r="F2" t="s">
        <v>60</v>
      </c>
      <c r="G2" t="s">
        <v>7258</v>
      </c>
      <c r="H2" t="s">
        <v>1356</v>
      </c>
      <c r="I2" t="s">
        <v>1356</v>
      </c>
      <c r="J2" t="s">
        <v>1356</v>
      </c>
      <c r="K2" t="s">
        <v>7259</v>
      </c>
      <c r="L2" t="s">
        <v>193</v>
      </c>
      <c r="M2">
        <f>IF(UPPER(TRIM(Table2[[#This Row],[Status_Clean]]))="CONVERTED",1,0)</f>
        <v>0</v>
      </c>
      <c r="N2">
        <f>IF(ISNUMBER(MATCH(UPPER(TRIM(Table2[[#This Row],[Status_Clean]])),{"CONTACTED","QUALIFIED","CONVERTED"},0)),1,0)</f>
        <v>0</v>
      </c>
      <c r="O2" cm="1">
        <f t="array" ref="O2">_xlfn.SWITCH(UPPER(TRIM(Table2[[#This Row],[Status_Clean]])),"NEW",1,"CONTACTED",2,"QUALIFIED",3,"CONVERTED",4,"LOST",5,99)</f>
        <v>1</v>
      </c>
      <c r="P2">
        <v>45272</v>
      </c>
      <c r="Q2" t="s">
        <v>7260</v>
      </c>
      <c r="R2" t="s">
        <v>7260</v>
      </c>
      <c r="S2">
        <v>45272</v>
      </c>
      <c r="T2" t="s">
        <v>7261</v>
      </c>
      <c r="U2">
        <v>45272</v>
      </c>
      <c r="V2" t="s">
        <v>7262</v>
      </c>
      <c r="W2" t="s">
        <v>7263</v>
      </c>
      <c r="X2" t="s">
        <v>7264</v>
      </c>
      <c r="Y2" t="s">
        <v>7265</v>
      </c>
      <c r="Z2" t="s">
        <v>65</v>
      </c>
      <c r="AA2">
        <v>40.9</v>
      </c>
      <c r="AB2" s="5" t="str" cm="1">
        <f t="array" ref="AB2">_xlfn.LET(_xlpm.x,IFERROR(VALUE(Table2[[#This Row],[Response_Time_Hours]]),""),IF(_xlpm.x="","CHECK",_xlfn.IFS(_xlpm.x&lt;=1,"Immediate",_xlpm.x&lt;=6,"Fast",_xlpm.x&lt;=24,"Moderate",_xlpm.x&gt;24,"Delayed")))</f>
        <v>Delayed</v>
      </c>
      <c r="AC2">
        <v>18</v>
      </c>
      <c r="AD2" t="str" cm="1">
        <f t="array" ref="AD2">IF(Table2[[#This Row],[Interaction_Count_Final]]="","N/A",_xlfn.IFS(Table2[[#This Row],[Interaction_Count_Final]]&lt;=2,"Low",Table2[[#This Row],[Interaction_Count_Final]]&lt;=5,"Medium",Table2[[#This Row],[Interaction_Count_Final]]&gt;=6,"High",TRUE,"CHECK"))</f>
        <v>High</v>
      </c>
      <c r="AE2" t="s">
        <v>7266</v>
      </c>
      <c r="AF2" t="b">
        <v>1</v>
      </c>
      <c r="AG2" t="b">
        <v>1</v>
      </c>
      <c r="AH2">
        <v>2</v>
      </c>
      <c r="AI2">
        <v>45272</v>
      </c>
      <c r="AJ2" t="b">
        <v>1</v>
      </c>
      <c r="AK2" s="5" t="e" cm="1">
        <f t="array" ref="AK2">_xlfn.LET(
  _xlpm.txt,TRIM(Raw_Data!F2),
  _xlpm.norm,SUBSTITUTE(SUBSTITUTE(_xlpm.txt,"-","/"),".","/"),
  _xlpm.p,_xlfn.TEXTSPLIT(_xlpm.norm,"/"),
  _xlpm.a,VALUE(INDEX(_xlpm.p,1)),
  _xlpm.b,VALUE(INDEX(_xlpm.p,2)),
  IF(AND(_xlpm.a&lt;=12,_xlpm.b&lt;=12),"REVIEW_AMBIGUOUS","OK")
)</f>
        <v>#REF!</v>
      </c>
    </row>
    <row r="3" spans="1:37">
      <c r="A3" t="s">
        <v>66</v>
      </c>
      <c r="B3" t="s">
        <v>66</v>
      </c>
      <c r="C3" t="b">
        <v>0</v>
      </c>
      <c r="D3" t="s">
        <v>7257</v>
      </c>
      <c r="E3" t="s">
        <v>7267</v>
      </c>
      <c r="F3" t="s">
        <v>7267</v>
      </c>
      <c r="G3" t="s">
        <v>7268</v>
      </c>
      <c r="H3" t="s">
        <v>69</v>
      </c>
      <c r="I3" t="s">
        <v>69</v>
      </c>
      <c r="J3" t="s">
        <v>69</v>
      </c>
      <c r="K3" t="s">
        <v>71</v>
      </c>
      <c r="L3" t="s">
        <v>71</v>
      </c>
      <c r="M3">
        <f>IF(UPPER(TRIM(Table2[[#This Row],[Status_Clean]]))="CONVERTED",1,0)</f>
        <v>0</v>
      </c>
      <c r="N3">
        <f>IF(ISNUMBER(MATCH(UPPER(TRIM(Table2[[#This Row],[Status_Clean]])),{"CONTACTED","QUALIFIED","CONVERTED"},0)),1,0)</f>
        <v>1</v>
      </c>
      <c r="O3" cm="1">
        <f t="array" ref="O3">_xlfn.SWITCH(UPPER(TRIM(Table2[[#This Row],[Status_Clean]])),"NEW",1,"CONTACTED",2,"QUALIFIED",3,"CONVERTED",4,"LOST",5,99)</f>
        <v>3</v>
      </c>
      <c r="P3">
        <v>45574</v>
      </c>
      <c r="Q3" t="s">
        <v>7269</v>
      </c>
      <c r="R3" t="s">
        <v>7269</v>
      </c>
      <c r="S3">
        <v>45574</v>
      </c>
      <c r="T3" t="s">
        <v>7261</v>
      </c>
      <c r="U3">
        <v>45574</v>
      </c>
      <c r="V3" t="s">
        <v>7270</v>
      </c>
      <c r="W3" t="s">
        <v>7271</v>
      </c>
      <c r="X3" t="s">
        <v>7264</v>
      </c>
      <c r="Y3" t="s">
        <v>7272</v>
      </c>
      <c r="Z3" t="s">
        <v>72</v>
      </c>
      <c r="AA3">
        <v>62.400000000000006</v>
      </c>
      <c r="AB3" t="str" cm="1">
        <f t="array" ref="AB3">_xlfn.LET(_xlpm.x,IFERROR(VALUE(Table2[[#This Row],[Response_Time_Hours]]),""),IF(_xlpm.x="","CHECK",_xlfn.IFS(_xlpm.x&lt;=1,"Immediate",_xlpm.x&lt;=6,"Fast",_xlpm.x&lt;=24,"Moderate",_xlpm.x&gt;24,"Delayed")))</f>
        <v>Delayed</v>
      </c>
      <c r="AC3">
        <v>37</v>
      </c>
      <c r="AD3" t="str" cm="1">
        <f t="array" ref="AD3">IF(Table2[[#This Row],[Interaction_Count_Final]]="","N/A",_xlfn.IFS(Table2[[#This Row],[Interaction_Count_Final]]&lt;=2,"Low",Table2[[#This Row],[Interaction_Count_Final]]&lt;=5,"Medium",Table2[[#This Row],[Interaction_Count_Final]]&gt;=6,"High",TRUE,"CHECK"))</f>
        <v>High</v>
      </c>
      <c r="AE3" t="s">
        <v>7273</v>
      </c>
      <c r="AF3" t="b">
        <v>1</v>
      </c>
      <c r="AG3" t="b">
        <v>1</v>
      </c>
      <c r="AH3">
        <v>3</v>
      </c>
      <c r="AI3">
        <v>45574</v>
      </c>
      <c r="AJ3" t="b">
        <v>1</v>
      </c>
      <c r="AK3" t="e" cm="1">
        <f t="array" ref="AK3">_xlfn.LET(
  _xlpm.txt,TRIM(Raw_Data!F3),
  _xlpm.norm,SUBSTITUTE(SUBSTITUTE(_xlpm.txt,"-","/"),".","/"),
  _xlpm.p,_xlfn.TEXTSPLIT(_xlpm.norm,"/"),
  _xlpm.a,VALUE(INDEX(_xlpm.p,1)),
  _xlpm.b,VALUE(INDEX(_xlpm.p,2)),
  IF(AND(_xlpm.a&lt;=12,_xlpm.b&lt;=12),"REVIEW_AMBIGUOUS","OK")
)</f>
        <v>#REF!</v>
      </c>
    </row>
    <row r="4" spans="1:37">
      <c r="A4" t="s">
        <v>73</v>
      </c>
      <c r="B4" t="s">
        <v>73</v>
      </c>
      <c r="C4" t="b">
        <v>0</v>
      </c>
      <c r="D4" t="s">
        <v>7257</v>
      </c>
      <c r="E4" t="s">
        <v>74</v>
      </c>
      <c r="F4" t="s">
        <v>74</v>
      </c>
      <c r="G4" t="s">
        <v>7274</v>
      </c>
      <c r="H4" t="s">
        <v>447</v>
      </c>
      <c r="I4" t="s">
        <v>447</v>
      </c>
      <c r="J4" t="s">
        <v>447</v>
      </c>
      <c r="K4" t="s">
        <v>71</v>
      </c>
      <c r="L4" t="s">
        <v>71</v>
      </c>
      <c r="M4">
        <f>IF(UPPER(TRIM(Table2[[#This Row],[Status_Clean]]))="CONVERTED",1,0)</f>
        <v>0</v>
      </c>
      <c r="N4">
        <f>IF(ISNUMBER(MATCH(UPPER(TRIM(Table2[[#This Row],[Status_Clean]])),{"CONTACTED","QUALIFIED","CONVERTED"},0)),1,0)</f>
        <v>1</v>
      </c>
      <c r="O4" cm="1">
        <f t="array" ref="O4">_xlfn.SWITCH(UPPER(TRIM(Table2[[#This Row],[Status_Clean]])),"NEW",1,"CONTACTED",2,"QUALIFIED",3,"CONVERTED",4,"LOST",5,99)</f>
        <v>3</v>
      </c>
      <c r="P4">
        <v>45465</v>
      </c>
      <c r="Q4" t="s">
        <v>7275</v>
      </c>
      <c r="R4" t="s">
        <v>7275</v>
      </c>
      <c r="S4">
        <v>45465</v>
      </c>
      <c r="T4" t="s">
        <v>7261</v>
      </c>
      <c r="U4">
        <v>45465</v>
      </c>
      <c r="V4" t="s">
        <v>7276</v>
      </c>
      <c r="W4" t="s">
        <v>7271</v>
      </c>
      <c r="X4" t="s">
        <v>7277</v>
      </c>
      <c r="Y4" t="s">
        <v>7278</v>
      </c>
      <c r="Z4">
        <v>54.8</v>
      </c>
      <c r="AA4">
        <v>54.8</v>
      </c>
      <c r="AB4" t="str" cm="1">
        <f t="array" ref="AB4">_xlfn.LET(_xlpm.x,IFERROR(VALUE(Table2[[#This Row],[Response_Time_Hours]]),""),IF(_xlpm.x="","CHECK",_xlfn.IFS(_xlpm.x&lt;=1,"Immediate",_xlpm.x&lt;=6,"Fast",_xlpm.x&lt;=24,"Moderate",_xlpm.x&gt;24,"Delayed")))</f>
        <v>Delayed</v>
      </c>
      <c r="AC4">
        <v>10</v>
      </c>
      <c r="AD4" t="str" cm="1">
        <f t="array" ref="AD4">IF(Table2[[#This Row],[Interaction_Count_Final]]="","N/A",_xlfn.IFS(Table2[[#This Row],[Interaction_Count_Final]]&lt;=2,"Low",Table2[[#This Row],[Interaction_Count_Final]]&lt;=5,"Medium",Table2[[#This Row],[Interaction_Count_Final]]&gt;=6,"High",TRUE,"CHECK"))</f>
        <v>High</v>
      </c>
      <c r="AE4" t="s">
        <v>7266</v>
      </c>
      <c r="AF4" t="b">
        <v>1</v>
      </c>
      <c r="AG4" t="b">
        <v>1</v>
      </c>
      <c r="AH4">
        <v>5</v>
      </c>
      <c r="AI4">
        <v>45465</v>
      </c>
      <c r="AJ4" t="b">
        <v>1</v>
      </c>
      <c r="AK4" t="e" cm="1">
        <f t="array" ref="AK4">_xlfn.LET(
  _xlpm.txt,TRIM(Raw_Data!F4),
  _xlpm.norm,SUBSTITUTE(SUBSTITUTE(_xlpm.txt,"-","/"),".","/"),
  _xlpm.p,_xlfn.TEXTSPLIT(_xlpm.norm,"/"),
  _xlpm.a,VALUE(INDEX(_xlpm.p,1)),
  _xlpm.b,VALUE(INDEX(_xlpm.p,2)),
  IF(AND(_xlpm.a&lt;=12,_xlpm.b&lt;=12),"REVIEW_AMBIGUOUS","OK")
)</f>
        <v>#REF!</v>
      </c>
    </row>
    <row r="5" spans="1:37">
      <c r="A5" t="s">
        <v>78</v>
      </c>
      <c r="B5" t="s">
        <v>78</v>
      </c>
      <c r="C5" t="b">
        <v>0</v>
      </c>
      <c r="D5" t="s">
        <v>7257</v>
      </c>
      <c r="E5" t="s">
        <v>7279</v>
      </c>
      <c r="F5" t="s">
        <v>7279</v>
      </c>
      <c r="G5" t="s">
        <v>7280</v>
      </c>
      <c r="H5" t="s">
        <v>101</v>
      </c>
      <c r="I5" t="s">
        <v>101</v>
      </c>
      <c r="J5" t="s">
        <v>101</v>
      </c>
      <c r="K5" t="s">
        <v>7281</v>
      </c>
      <c r="L5" t="s">
        <v>125</v>
      </c>
      <c r="M5">
        <f>IF(UPPER(TRIM(Table2[[#This Row],[Status_Clean]]))="CONVERTED",1,0)</f>
        <v>0</v>
      </c>
      <c r="N5">
        <f>IF(ISNUMBER(MATCH(UPPER(TRIM(Table2[[#This Row],[Status_Clean]])),{"CONTACTED","QUALIFIED","CONVERTED"},0)),1,0)</f>
        <v>1</v>
      </c>
      <c r="O5" cm="1">
        <f t="array" ref="O5">_xlfn.SWITCH(UPPER(TRIM(Table2[[#This Row],[Status_Clean]])),"NEW",1,"CONTACTED",2,"QUALIFIED",3,"CONVERTED",4,"LOST",5,99)</f>
        <v>2</v>
      </c>
      <c r="P5">
        <v>45330</v>
      </c>
      <c r="Q5" t="s">
        <v>7282</v>
      </c>
      <c r="R5" t="s">
        <v>7282</v>
      </c>
      <c r="S5">
        <v>45330</v>
      </c>
      <c r="T5" t="s">
        <v>7261</v>
      </c>
      <c r="U5">
        <v>45330</v>
      </c>
      <c r="V5" t="s">
        <v>7283</v>
      </c>
      <c r="W5" t="s">
        <v>7271</v>
      </c>
      <c r="X5" t="s">
        <v>7284</v>
      </c>
      <c r="Y5" t="s">
        <v>7285</v>
      </c>
      <c r="Z5">
        <v>68.400000000000006</v>
      </c>
      <c r="AA5">
        <v>68.400000000000006</v>
      </c>
      <c r="AB5" t="str" cm="1">
        <f t="array" ref="AB5">_xlfn.LET(_xlpm.x,IFERROR(VALUE(Table2[[#This Row],[Response_Time_Hours]]),""),IF(_xlpm.x="","CHECK",_xlfn.IFS(_xlpm.x&lt;=1,"Immediate",_xlpm.x&lt;=6,"Fast",_xlpm.x&lt;=24,"Moderate",_xlpm.x&gt;24,"Delayed")))</f>
        <v>Delayed</v>
      </c>
      <c r="AC5">
        <v>9</v>
      </c>
      <c r="AD5" t="str" cm="1">
        <f t="array" ref="AD5">IF(Table2[[#This Row],[Interaction_Count_Final]]="","N/A",_xlfn.IFS(Table2[[#This Row],[Interaction_Count_Final]]&lt;=2,"Low",Table2[[#This Row],[Interaction_Count_Final]]&lt;=5,"Medium",Table2[[#This Row],[Interaction_Count_Final]]&gt;=6,"High",TRUE,"CHECK"))</f>
        <v>High</v>
      </c>
      <c r="AE5" t="s">
        <v>7273</v>
      </c>
      <c r="AF5" t="b">
        <v>1</v>
      </c>
      <c r="AG5" t="b">
        <v>1</v>
      </c>
      <c r="AH5">
        <v>6</v>
      </c>
      <c r="AI5">
        <v>45330</v>
      </c>
      <c r="AJ5" t="b">
        <v>1</v>
      </c>
      <c r="AK5" t="e" cm="1">
        <f t="array" ref="AK5">_xlfn.LET(
  _xlpm.txt,TRIM(Raw_Data!F5),
  _xlpm.norm,SUBSTITUTE(SUBSTITUTE(_xlpm.txt,"-","/"),".","/"),
  _xlpm.p,_xlfn.TEXTSPLIT(_xlpm.norm,"/"),
  _xlpm.a,VALUE(INDEX(_xlpm.p,1)),
  _xlpm.b,VALUE(INDEX(_xlpm.p,2)),
  IF(AND(_xlpm.a&lt;=12,_xlpm.b&lt;=12),"REVIEW_AMBIGUOUS","OK")
)</f>
        <v>#REF!</v>
      </c>
    </row>
    <row r="6" spans="1:37">
      <c r="A6" t="s">
        <v>83</v>
      </c>
      <c r="B6" t="s">
        <v>83</v>
      </c>
      <c r="C6" t="b">
        <v>0</v>
      </c>
      <c r="D6" t="s">
        <v>7257</v>
      </c>
      <c r="E6" t="s">
        <v>84</v>
      </c>
      <c r="F6" t="s">
        <v>84</v>
      </c>
      <c r="G6" t="s">
        <v>7258</v>
      </c>
      <c r="H6" t="s">
        <v>85</v>
      </c>
      <c r="I6" t="s">
        <v>85</v>
      </c>
      <c r="J6" t="s">
        <v>469</v>
      </c>
      <c r="K6" t="s">
        <v>7259</v>
      </c>
      <c r="L6" t="s">
        <v>193</v>
      </c>
      <c r="M6">
        <f>IF(UPPER(TRIM(Table2[[#This Row],[Status_Clean]]))="CONVERTED",1,0)</f>
        <v>0</v>
      </c>
      <c r="N6">
        <f>IF(ISNUMBER(MATCH(UPPER(TRIM(Table2[[#This Row],[Status_Clean]])),{"CONTACTED","QUALIFIED","CONVERTED"},0)),1,0)</f>
        <v>0</v>
      </c>
      <c r="O6" cm="1">
        <f t="array" ref="O6">_xlfn.SWITCH(UPPER(TRIM(Table2[[#This Row],[Status_Clean]])),"NEW",1,"CONTACTED",2,"QUALIFIED",3,"CONVERTED",4,"LOST",5,99)</f>
        <v>1</v>
      </c>
      <c r="P6" t="s">
        <v>86</v>
      </c>
      <c r="Q6" t="s">
        <v>7286</v>
      </c>
      <c r="R6" t="s">
        <v>7286</v>
      </c>
      <c r="S6">
        <v>45174</v>
      </c>
      <c r="T6" t="s">
        <v>7261</v>
      </c>
      <c r="U6">
        <v>45174</v>
      </c>
      <c r="V6" t="s">
        <v>7287</v>
      </c>
      <c r="W6" t="s">
        <v>7263</v>
      </c>
      <c r="X6" t="s">
        <v>7288</v>
      </c>
      <c r="Y6" t="s">
        <v>7265</v>
      </c>
      <c r="Z6">
        <v>28.6</v>
      </c>
      <c r="AA6">
        <v>28.6</v>
      </c>
      <c r="AB6" t="str" cm="1">
        <f t="array" ref="AB6">_xlfn.LET(_xlpm.x,IFERROR(VALUE(Table2[[#This Row],[Response_Time_Hours]]),""),IF(_xlpm.x="","CHECK",_xlfn.IFS(_xlpm.x&lt;=1,"Immediate",_xlpm.x&lt;=6,"Fast",_xlpm.x&lt;=24,"Moderate",_xlpm.x&gt;24,"Delayed")))</f>
        <v>Delayed</v>
      </c>
      <c r="AC6">
        <v>37</v>
      </c>
      <c r="AD6" t="str" cm="1">
        <f t="array" ref="AD6">IF(Table2[[#This Row],[Interaction_Count_Final]]="","N/A",_xlfn.IFS(Table2[[#This Row],[Interaction_Count_Final]]&lt;=2,"Low",Table2[[#This Row],[Interaction_Count_Final]]&lt;=5,"Medium",Table2[[#This Row],[Interaction_Count_Final]]&gt;=6,"High",TRUE,"CHECK"))</f>
        <v>High</v>
      </c>
      <c r="AE6" t="s">
        <v>7289</v>
      </c>
      <c r="AF6" t="b">
        <v>1</v>
      </c>
      <c r="AG6" t="b">
        <v>1</v>
      </c>
      <c r="AH6">
        <v>9</v>
      </c>
      <c r="AI6">
        <v>45174</v>
      </c>
      <c r="AJ6" t="b">
        <v>1</v>
      </c>
      <c r="AK6" t="e" cm="1">
        <f t="array" ref="AK6">_xlfn.LET(
  _xlpm.txt,TRIM(Raw_Data!F6),
  _xlpm.norm,SUBSTITUTE(SUBSTITUTE(_xlpm.txt,"-","/"),".","/"),
  _xlpm.p,_xlfn.TEXTSPLIT(_xlpm.norm,"/"),
  _xlpm.a,VALUE(INDEX(_xlpm.p,1)),
  _xlpm.b,VALUE(INDEX(_xlpm.p,2)),
  IF(AND(_xlpm.a&lt;=12,_xlpm.b&lt;=12),"REVIEW_AMBIGUOUS","OK")
)</f>
        <v>#REF!</v>
      </c>
    </row>
    <row r="7" spans="1:37">
      <c r="A7" t="s">
        <v>87</v>
      </c>
      <c r="B7" t="s">
        <v>87</v>
      </c>
      <c r="C7" t="b">
        <v>0</v>
      </c>
      <c r="D7" t="s">
        <v>7257</v>
      </c>
      <c r="E7" t="s">
        <v>88</v>
      </c>
      <c r="F7" t="s">
        <v>88</v>
      </c>
      <c r="G7" t="s">
        <v>7268</v>
      </c>
      <c r="H7" t="s">
        <v>1356</v>
      </c>
      <c r="I7" t="s">
        <v>1356</v>
      </c>
      <c r="J7" t="s">
        <v>1356</v>
      </c>
      <c r="K7" t="s">
        <v>193</v>
      </c>
      <c r="L7" t="s">
        <v>193</v>
      </c>
      <c r="M7">
        <f>IF(UPPER(TRIM(Table2[[#This Row],[Status_Clean]]))="CONVERTED",1,0)</f>
        <v>0</v>
      </c>
      <c r="N7">
        <f>IF(ISNUMBER(MATCH(UPPER(TRIM(Table2[[#This Row],[Status_Clean]])),{"CONTACTED","QUALIFIED","CONVERTED"},0)),1,0)</f>
        <v>0</v>
      </c>
      <c r="O7" cm="1">
        <f t="array" ref="O7">_xlfn.SWITCH(UPPER(TRIM(Table2[[#This Row],[Status_Clean]])),"NEW",1,"CONTACTED",2,"QUALIFIED",3,"CONVERTED",4,"LOST",5,99)</f>
        <v>1</v>
      </c>
      <c r="P7" t="s">
        <v>91</v>
      </c>
      <c r="Q7" t="s">
        <v>7290</v>
      </c>
      <c r="R7" t="s">
        <v>7290</v>
      </c>
      <c r="S7">
        <v>45092</v>
      </c>
      <c r="T7" t="s">
        <v>7261</v>
      </c>
      <c r="U7">
        <v>45092</v>
      </c>
      <c r="V7" t="s">
        <v>7276</v>
      </c>
      <c r="W7" t="s">
        <v>7263</v>
      </c>
      <c r="X7" t="s">
        <v>7277</v>
      </c>
      <c r="Y7" t="s">
        <v>7285</v>
      </c>
      <c r="Z7" t="s">
        <v>93</v>
      </c>
      <c r="AA7">
        <v>26.3</v>
      </c>
      <c r="AB7" t="str" cm="1">
        <f t="array" ref="AB7">_xlfn.LET(_xlpm.x,IFERROR(VALUE(Table2[[#This Row],[Response_Time_Hours]]),""),IF(_xlpm.x="","CHECK",_xlfn.IFS(_xlpm.x&lt;=1,"Immediate",_xlpm.x&lt;=6,"Fast",_xlpm.x&lt;=24,"Moderate",_xlpm.x&gt;24,"Delayed")))</f>
        <v>Delayed</v>
      </c>
      <c r="AC7">
        <v>35</v>
      </c>
      <c r="AD7" t="str" cm="1">
        <f t="array" ref="AD7">IF(Table2[[#This Row],[Interaction_Count_Final]]="","N/A",_xlfn.IFS(Table2[[#This Row],[Interaction_Count_Final]]&lt;=2,"Low",Table2[[#This Row],[Interaction_Count_Final]]&lt;=5,"Medium",Table2[[#This Row],[Interaction_Count_Final]]&gt;=6,"High",TRUE,"CHECK"))</f>
        <v>High</v>
      </c>
      <c r="AE7" t="s">
        <v>7266</v>
      </c>
      <c r="AF7" t="b">
        <v>1</v>
      </c>
      <c r="AG7" t="b">
        <v>1</v>
      </c>
      <c r="AH7">
        <v>10</v>
      </c>
      <c r="AI7">
        <v>45092</v>
      </c>
      <c r="AJ7" t="b">
        <v>1</v>
      </c>
      <c r="AK7" t="e" cm="1">
        <f t="array" ref="AK7">_xlfn.LET(
  _xlpm.txt,TRIM(Raw_Data!F7),
  _xlpm.norm,SUBSTITUTE(SUBSTITUTE(_xlpm.txt,"-","/"),".","/"),
  _xlpm.p,_xlfn.TEXTSPLIT(_xlpm.norm,"/"),
  _xlpm.a,VALUE(INDEX(_xlpm.p,1)),
  _xlpm.b,VALUE(INDEX(_xlpm.p,2)),
  IF(AND(_xlpm.a&lt;=12,_xlpm.b&lt;=12),"REVIEW_AMBIGUOUS","OK")
)</f>
        <v>#REF!</v>
      </c>
    </row>
    <row r="8" spans="1:37">
      <c r="A8" t="s">
        <v>94</v>
      </c>
      <c r="B8" t="s">
        <v>94</v>
      </c>
      <c r="C8" t="b">
        <v>0</v>
      </c>
      <c r="D8" t="s">
        <v>7257</v>
      </c>
      <c r="E8" t="s">
        <v>7291</v>
      </c>
      <c r="F8" t="s">
        <v>7291</v>
      </c>
      <c r="G8" t="s">
        <v>7268</v>
      </c>
      <c r="H8" t="s">
        <v>123</v>
      </c>
      <c r="I8" t="s">
        <v>123</v>
      </c>
      <c r="J8" t="s">
        <v>123</v>
      </c>
      <c r="K8" t="s">
        <v>125</v>
      </c>
      <c r="L8" t="s">
        <v>125</v>
      </c>
      <c r="M8">
        <f>IF(UPPER(TRIM(Table2[[#This Row],[Status_Clean]]))="CONVERTED",1,0)</f>
        <v>0</v>
      </c>
      <c r="N8">
        <f>IF(ISNUMBER(MATCH(UPPER(TRIM(Table2[[#This Row],[Status_Clean]])),{"CONTACTED","QUALIFIED","CONVERTED"},0)),1,0)</f>
        <v>1</v>
      </c>
      <c r="O8" cm="1">
        <f t="array" ref="O8">_xlfn.SWITCH(UPPER(TRIM(Table2[[#This Row],[Status_Clean]])),"NEW",1,"CONTACTED",2,"QUALIFIED",3,"CONVERTED",4,"LOST",5,99)</f>
        <v>2</v>
      </c>
      <c r="P8">
        <v>45200</v>
      </c>
      <c r="Q8" t="s">
        <v>7292</v>
      </c>
      <c r="R8" t="s">
        <v>7292</v>
      </c>
      <c r="S8">
        <v>45200</v>
      </c>
      <c r="T8" t="s">
        <v>7261</v>
      </c>
      <c r="U8">
        <v>45200</v>
      </c>
      <c r="V8" t="s">
        <v>7270</v>
      </c>
      <c r="W8" t="s">
        <v>7263</v>
      </c>
      <c r="X8" t="s">
        <v>7264</v>
      </c>
      <c r="Y8" t="s">
        <v>7293</v>
      </c>
      <c r="Z8" t="s">
        <v>98</v>
      </c>
      <c r="AA8">
        <v>35</v>
      </c>
      <c r="AB8" t="str" cm="1">
        <f t="array" ref="AB8">_xlfn.LET(_xlpm.x,IFERROR(VALUE(Table2[[#This Row],[Response_Time_Hours]]),""),IF(_xlpm.x="","CHECK",_xlfn.IFS(_xlpm.x&lt;=1,"Immediate",_xlpm.x&lt;=6,"Fast",_xlpm.x&lt;=24,"Moderate",_xlpm.x&gt;24,"Delayed")))</f>
        <v>Delayed</v>
      </c>
      <c r="AC8">
        <v>19</v>
      </c>
      <c r="AD8" t="str" cm="1">
        <f t="array" ref="AD8">IF(Table2[[#This Row],[Interaction_Count_Final]]="","N/A",_xlfn.IFS(Table2[[#This Row],[Interaction_Count_Final]]&lt;=2,"Low",Table2[[#This Row],[Interaction_Count_Final]]&lt;=5,"Medium",Table2[[#This Row],[Interaction_Count_Final]]&gt;=6,"High",TRUE,"CHECK"))</f>
        <v>High</v>
      </c>
      <c r="AE8" t="s">
        <v>7266</v>
      </c>
      <c r="AF8" t="b">
        <v>1</v>
      </c>
      <c r="AG8" t="b">
        <v>1</v>
      </c>
      <c r="AH8">
        <v>11</v>
      </c>
      <c r="AI8">
        <v>45200</v>
      </c>
      <c r="AJ8" t="b">
        <v>1</v>
      </c>
      <c r="AK8" t="e" cm="1">
        <f t="array" ref="AK8">_xlfn.LET(
  _xlpm.txt,TRIM(Raw_Data!F8),
  _xlpm.norm,SUBSTITUTE(SUBSTITUTE(_xlpm.txt,"-","/"),".","/"),
  _xlpm.p,_xlfn.TEXTSPLIT(_xlpm.norm,"/"),
  _xlpm.a,VALUE(INDEX(_xlpm.p,1)),
  _xlpm.b,VALUE(INDEX(_xlpm.p,2)),
  IF(AND(_xlpm.a&lt;=12,_xlpm.b&lt;=12),"REVIEW_AMBIGUOUS","OK")
)</f>
        <v>#REF!</v>
      </c>
    </row>
    <row r="9" spans="1:37">
      <c r="A9" t="s">
        <v>99</v>
      </c>
      <c r="B9" t="s">
        <v>99</v>
      </c>
      <c r="C9" t="b">
        <v>0</v>
      </c>
      <c r="D9" t="s">
        <v>7257</v>
      </c>
      <c r="E9" t="s">
        <v>100</v>
      </c>
      <c r="F9" t="s">
        <v>100</v>
      </c>
      <c r="G9" t="s">
        <v>7268</v>
      </c>
      <c r="H9" t="s">
        <v>101</v>
      </c>
      <c r="I9" t="s">
        <v>101</v>
      </c>
      <c r="J9" t="s">
        <v>101</v>
      </c>
      <c r="K9" t="s">
        <v>71</v>
      </c>
      <c r="L9" t="s">
        <v>71</v>
      </c>
      <c r="M9">
        <f>IF(UPPER(TRIM(Table2[[#This Row],[Status_Clean]]))="CONVERTED",1,0)</f>
        <v>0</v>
      </c>
      <c r="N9">
        <f>IF(ISNUMBER(MATCH(UPPER(TRIM(Table2[[#This Row],[Status_Clean]])),{"CONTACTED","QUALIFIED","CONVERTED"},0)),1,0)</f>
        <v>1</v>
      </c>
      <c r="O9" cm="1">
        <f t="array" ref="O9">_xlfn.SWITCH(UPPER(TRIM(Table2[[#This Row],[Status_Clean]])),"NEW",1,"CONTACTED",2,"QUALIFIED",3,"CONVERTED",4,"LOST",5,99)</f>
        <v>3</v>
      </c>
      <c r="P9">
        <v>44997</v>
      </c>
      <c r="Q9" t="s">
        <v>7294</v>
      </c>
      <c r="R9" t="s">
        <v>7294</v>
      </c>
      <c r="S9">
        <v>44997</v>
      </c>
      <c r="T9" t="s">
        <v>7261</v>
      </c>
      <c r="U9">
        <v>44997</v>
      </c>
      <c r="V9" t="s">
        <v>7295</v>
      </c>
      <c r="W9" t="s">
        <v>7263</v>
      </c>
      <c r="X9" t="s">
        <v>7284</v>
      </c>
      <c r="Y9" t="s">
        <v>7293</v>
      </c>
      <c r="Z9">
        <v>64.599999999999994</v>
      </c>
      <c r="AA9">
        <v>64.599999999999994</v>
      </c>
      <c r="AB9" t="str" cm="1">
        <f t="array" ref="AB9">_xlfn.LET(_xlpm.x,IFERROR(VALUE(Table2[[#This Row],[Response_Time_Hours]]),""),IF(_xlpm.x="","CHECK",_xlfn.IFS(_xlpm.x&lt;=1,"Immediate",_xlpm.x&lt;=6,"Fast",_xlpm.x&lt;=24,"Moderate",_xlpm.x&gt;24,"Delayed")))</f>
        <v>Delayed</v>
      </c>
      <c r="AC9">
        <v>29</v>
      </c>
      <c r="AD9" t="str" cm="1">
        <f t="array" ref="AD9">IF(Table2[[#This Row],[Interaction_Count_Final]]="","N/A",_xlfn.IFS(Table2[[#This Row],[Interaction_Count_Final]]&lt;=2,"Low",Table2[[#This Row],[Interaction_Count_Final]]&lt;=5,"Medium",Table2[[#This Row],[Interaction_Count_Final]]&gt;=6,"High",TRUE,"CHECK"))</f>
        <v>High</v>
      </c>
      <c r="AE9" t="s">
        <v>7289</v>
      </c>
      <c r="AF9" t="b">
        <v>1</v>
      </c>
      <c r="AG9" t="b">
        <v>1</v>
      </c>
      <c r="AH9">
        <v>12</v>
      </c>
      <c r="AI9">
        <v>44997</v>
      </c>
      <c r="AJ9" t="b">
        <v>1</v>
      </c>
      <c r="AK9" t="e" cm="1">
        <f t="array" ref="AK9">_xlfn.LET(
  _xlpm.txt,TRIM(Raw_Data!F9),
  _xlpm.norm,SUBSTITUTE(SUBSTITUTE(_xlpm.txt,"-","/"),".","/"),
  _xlpm.p,_xlfn.TEXTSPLIT(_xlpm.norm,"/"),
  _xlpm.a,VALUE(INDEX(_xlpm.p,1)),
  _xlpm.b,VALUE(INDEX(_xlpm.p,2)),
  IF(AND(_xlpm.a&lt;=12,_xlpm.b&lt;=12),"REVIEW_AMBIGUOUS","OK")
)</f>
        <v>#REF!</v>
      </c>
    </row>
    <row r="10" spans="1:37">
      <c r="A10" t="s">
        <v>104</v>
      </c>
      <c r="B10" t="s">
        <v>104</v>
      </c>
      <c r="C10" t="b">
        <v>0</v>
      </c>
      <c r="D10" t="s">
        <v>7257</v>
      </c>
      <c r="E10" t="s">
        <v>105</v>
      </c>
      <c r="F10" t="s">
        <v>105</v>
      </c>
      <c r="G10" t="s">
        <v>7258</v>
      </c>
      <c r="H10" t="s">
        <v>106</v>
      </c>
      <c r="I10" t="s">
        <v>106</v>
      </c>
      <c r="J10" t="s">
        <v>106</v>
      </c>
      <c r="K10" t="s">
        <v>173</v>
      </c>
      <c r="L10" t="s">
        <v>173</v>
      </c>
      <c r="M10">
        <f>IF(UPPER(TRIM(Table2[[#This Row],[Status_Clean]]))="CONVERTED",1,0)</f>
        <v>0</v>
      </c>
      <c r="N10">
        <f>IF(ISNUMBER(MATCH(UPPER(TRIM(Table2[[#This Row],[Status_Clean]])),{"CONTACTED","QUALIFIED","CONVERTED"},0)),1,0)</f>
        <v>0</v>
      </c>
      <c r="O10" cm="1">
        <f t="array" ref="O10">_xlfn.SWITCH(UPPER(TRIM(Table2[[#This Row],[Status_Clean]])),"NEW",1,"CONTACTED",2,"QUALIFIED",3,"CONVERTED",4,"LOST",5,99)</f>
        <v>5</v>
      </c>
      <c r="P10">
        <v>45390</v>
      </c>
      <c r="Q10" t="s">
        <v>7296</v>
      </c>
      <c r="R10" t="s">
        <v>7296</v>
      </c>
      <c r="S10">
        <v>45390</v>
      </c>
      <c r="T10" t="s">
        <v>7261</v>
      </c>
      <c r="U10">
        <v>45390</v>
      </c>
      <c r="V10" t="s">
        <v>7297</v>
      </c>
      <c r="W10" t="s">
        <v>7271</v>
      </c>
      <c r="X10" t="s">
        <v>7277</v>
      </c>
      <c r="Y10" t="s">
        <v>7298</v>
      </c>
      <c r="Z10" t="s">
        <v>108</v>
      </c>
      <c r="AA10">
        <v>14.399999999999999</v>
      </c>
      <c r="AB10" t="str" cm="1">
        <f t="array" ref="AB10">_xlfn.LET(_xlpm.x,IFERROR(VALUE(Table2[[#This Row],[Response_Time_Hours]]),""),IF(_xlpm.x="","CHECK",_xlfn.IFS(_xlpm.x&lt;=1,"Immediate",_xlpm.x&lt;=6,"Fast",_xlpm.x&lt;=24,"Moderate",_xlpm.x&gt;24,"Delayed")))</f>
        <v>Moderate</v>
      </c>
      <c r="AC10">
        <v>18</v>
      </c>
      <c r="AD10" t="str" cm="1">
        <f t="array" ref="AD10">IF(Table2[[#This Row],[Interaction_Count_Final]]="","N/A",_xlfn.IFS(Table2[[#This Row],[Interaction_Count_Final]]&lt;=2,"Low",Table2[[#This Row],[Interaction_Count_Final]]&lt;=5,"Medium",Table2[[#This Row],[Interaction_Count_Final]]&gt;=6,"High",TRUE,"CHECK"))</f>
        <v>High</v>
      </c>
      <c r="AE10" t="s">
        <v>7289</v>
      </c>
      <c r="AF10" t="b">
        <v>1</v>
      </c>
      <c r="AG10" t="b">
        <v>1</v>
      </c>
      <c r="AH10">
        <v>14</v>
      </c>
      <c r="AI10">
        <v>45390</v>
      </c>
      <c r="AJ10" t="b">
        <v>1</v>
      </c>
      <c r="AK10" t="e" cm="1">
        <f t="array" ref="AK10">_xlfn.LET(
  _xlpm.txt,TRIM(Raw_Data!F10),
  _xlpm.norm,SUBSTITUTE(SUBSTITUTE(_xlpm.txt,"-","/"),".","/"),
  _xlpm.p,_xlfn.TEXTSPLIT(_xlpm.norm,"/"),
  _xlpm.a,VALUE(INDEX(_xlpm.p,1)),
  _xlpm.b,VALUE(INDEX(_xlpm.p,2)),
  IF(AND(_xlpm.a&lt;=12,_xlpm.b&lt;=12),"REVIEW_AMBIGUOUS","OK")
)</f>
        <v>#REF!</v>
      </c>
    </row>
    <row r="11" spans="1:37">
      <c r="A11" t="s">
        <v>109</v>
      </c>
      <c r="B11" t="s">
        <v>109</v>
      </c>
      <c r="C11" t="b">
        <v>0</v>
      </c>
      <c r="D11" t="s">
        <v>7257</v>
      </c>
      <c r="E11" t="s">
        <v>110</v>
      </c>
      <c r="F11" t="s">
        <v>110</v>
      </c>
      <c r="G11" t="s">
        <v>7280</v>
      </c>
      <c r="H11" t="s">
        <v>447</v>
      </c>
      <c r="I11" t="s">
        <v>447</v>
      </c>
      <c r="J11" t="s">
        <v>447</v>
      </c>
      <c r="K11" t="s">
        <v>125</v>
      </c>
      <c r="L11" t="s">
        <v>125</v>
      </c>
      <c r="M11">
        <f>IF(UPPER(TRIM(Table2[[#This Row],[Status_Clean]]))="CONVERTED",1,0)</f>
        <v>0</v>
      </c>
      <c r="N11">
        <f>IF(ISNUMBER(MATCH(UPPER(TRIM(Table2[[#This Row],[Status_Clean]])),{"CONTACTED","QUALIFIED","CONVERTED"},0)),1,0)</f>
        <v>1</v>
      </c>
      <c r="O11" cm="1">
        <f t="array" ref="O11">_xlfn.SWITCH(UPPER(TRIM(Table2[[#This Row],[Status_Clean]])),"NEW",1,"CONTACTED",2,"QUALIFIED",3,"CONVERTED",4,"LOST",5,99)</f>
        <v>2</v>
      </c>
      <c r="P11" t="s">
        <v>112</v>
      </c>
      <c r="Q11" t="s">
        <v>7299</v>
      </c>
      <c r="R11" t="s">
        <v>7299</v>
      </c>
      <c r="S11">
        <v>45612</v>
      </c>
      <c r="T11" t="s">
        <v>7261</v>
      </c>
      <c r="U11">
        <v>45612</v>
      </c>
      <c r="V11" t="s">
        <v>7300</v>
      </c>
      <c r="W11" t="s">
        <v>7271</v>
      </c>
      <c r="X11" t="s">
        <v>7264</v>
      </c>
      <c r="Y11" t="s">
        <v>7278</v>
      </c>
      <c r="Z11" t="s">
        <v>114</v>
      </c>
      <c r="AA11">
        <v>46.4</v>
      </c>
      <c r="AB11" t="str" cm="1">
        <f t="array" ref="AB11">_xlfn.LET(_xlpm.x,IFERROR(VALUE(Table2[[#This Row],[Response_Time_Hours]]),""),IF(_xlpm.x="","CHECK",_xlfn.IFS(_xlpm.x&lt;=1,"Immediate",_xlpm.x&lt;=6,"Fast",_xlpm.x&lt;=24,"Moderate",_xlpm.x&gt;24,"Delayed")))</f>
        <v>Delayed</v>
      </c>
      <c r="AC11">
        <v>12</v>
      </c>
      <c r="AD11" t="str" cm="1">
        <f t="array" ref="AD11">IF(Table2[[#This Row],[Interaction_Count_Final]]="","N/A",_xlfn.IFS(Table2[[#This Row],[Interaction_Count_Final]]&lt;=2,"Low",Table2[[#This Row],[Interaction_Count_Final]]&lt;=5,"Medium",Table2[[#This Row],[Interaction_Count_Final]]&gt;=6,"High",TRUE,"CHECK"))</f>
        <v>High</v>
      </c>
      <c r="AE11" t="s">
        <v>7266</v>
      </c>
      <c r="AF11" t="b">
        <v>1</v>
      </c>
      <c r="AG11" t="b">
        <v>1</v>
      </c>
      <c r="AH11">
        <v>15</v>
      </c>
      <c r="AI11">
        <v>45612</v>
      </c>
      <c r="AJ11" t="b">
        <v>1</v>
      </c>
      <c r="AK11" t="str" cm="1">
        <f t="array" ref="AK11">_xlfn.LET(
  _xlpm.txt,TRIM(Raw_Data!F11),
  _xlpm.norm,SUBSTITUTE(SUBSTITUTE(_xlpm.txt,"-","/"),".","/"),
  _xlpm.p,_xlfn.TEXTSPLIT(_xlpm.norm,"/"),
  _xlpm.a,VALUE(INDEX(_xlpm.p,1)),
  _xlpm.b,VALUE(INDEX(_xlpm.p,2)),
  IF(AND(_xlpm.a&lt;=12,_xlpm.b&lt;=12),"REVIEW_AMBIGUOUS","OK")
)</f>
        <v>OK</v>
      </c>
    </row>
    <row r="12" spans="1:37">
      <c r="A12" t="s">
        <v>115</v>
      </c>
      <c r="B12" t="s">
        <v>115</v>
      </c>
      <c r="C12" t="b">
        <v>0</v>
      </c>
      <c r="D12" t="s">
        <v>7257</v>
      </c>
      <c r="E12" t="s">
        <v>116</v>
      </c>
      <c r="F12" t="s">
        <v>116</v>
      </c>
      <c r="G12" t="s">
        <v>7268</v>
      </c>
      <c r="H12" t="s">
        <v>263</v>
      </c>
      <c r="I12" t="s">
        <v>263</v>
      </c>
      <c r="J12" t="s">
        <v>263</v>
      </c>
      <c r="K12" t="s">
        <v>7301</v>
      </c>
      <c r="L12" t="s">
        <v>125</v>
      </c>
      <c r="M12">
        <f>IF(UPPER(TRIM(Table2[[#This Row],[Status_Clean]]))="CONVERTED",1,0)</f>
        <v>0</v>
      </c>
      <c r="N12">
        <f>IF(ISNUMBER(MATCH(UPPER(TRIM(Table2[[#This Row],[Status_Clean]])),{"CONTACTED","QUALIFIED","CONVERTED"},0)),1,0)</f>
        <v>1</v>
      </c>
      <c r="O12" cm="1">
        <f t="array" ref="O12">_xlfn.SWITCH(UPPER(TRIM(Table2[[#This Row],[Status_Clean]])),"NEW",1,"CONTACTED",2,"QUALIFIED",3,"CONVERTED",4,"LOST",5,99)</f>
        <v>2</v>
      </c>
      <c r="P12" t="s">
        <v>118</v>
      </c>
      <c r="Q12" t="s">
        <v>7302</v>
      </c>
      <c r="R12" t="s">
        <v>7302</v>
      </c>
      <c r="S12">
        <v>44980</v>
      </c>
      <c r="T12" t="s">
        <v>7261</v>
      </c>
      <c r="U12">
        <v>44980</v>
      </c>
      <c r="V12" t="s">
        <v>7283</v>
      </c>
      <c r="W12" t="s">
        <v>7263</v>
      </c>
      <c r="X12" t="s">
        <v>7284</v>
      </c>
      <c r="Y12" t="s">
        <v>7285</v>
      </c>
      <c r="Z12">
        <v>34</v>
      </c>
      <c r="AA12">
        <v>34</v>
      </c>
      <c r="AB12" t="str" cm="1">
        <f t="array" ref="AB12">_xlfn.LET(_xlpm.x,IFERROR(VALUE(Table2[[#This Row],[Response_Time_Hours]]),""),IF(_xlpm.x="","CHECK",_xlfn.IFS(_xlpm.x&lt;=1,"Immediate",_xlpm.x&lt;=6,"Fast",_xlpm.x&lt;=24,"Moderate",_xlpm.x&gt;24,"Delayed")))</f>
        <v>Delayed</v>
      </c>
      <c r="AC12">
        <v>1</v>
      </c>
      <c r="AD12" t="str" cm="1">
        <f t="array" ref="AD12">IF(Table2[[#This Row],[Interaction_Count_Final]]="","N/A",_xlfn.IFS(Table2[[#This Row],[Interaction_Count_Final]]&lt;=2,"Low",Table2[[#This Row],[Interaction_Count_Final]]&lt;=5,"Medium",Table2[[#This Row],[Interaction_Count_Final]]&gt;=6,"High",TRUE,"CHECK"))</f>
        <v>Low</v>
      </c>
      <c r="AE12" t="s">
        <v>7289</v>
      </c>
      <c r="AF12" t="b">
        <v>1</v>
      </c>
      <c r="AG12" t="b">
        <v>1</v>
      </c>
      <c r="AH12">
        <v>16</v>
      </c>
      <c r="AI12">
        <v>44980</v>
      </c>
      <c r="AJ12" t="b">
        <v>1</v>
      </c>
      <c r="AK12" t="str" cm="1">
        <f t="array" ref="AK12">_xlfn.LET(
  _xlpm.txt,TRIM(Raw_Data!F12),
  _xlpm.norm,SUBSTITUTE(SUBSTITUTE(_xlpm.txt,"-","/"),".","/"),
  _xlpm.p,_xlfn.TEXTSPLIT(_xlpm.norm,"/"),
  _xlpm.a,VALUE(INDEX(_xlpm.p,1)),
  _xlpm.b,VALUE(INDEX(_xlpm.p,2)),
  IF(AND(_xlpm.a&lt;=12,_xlpm.b&lt;=12),"REVIEW_AMBIGUOUS","OK")
)</f>
        <v>OK</v>
      </c>
    </row>
    <row r="13" spans="1:37">
      <c r="A13" t="s">
        <v>120</v>
      </c>
      <c r="B13" t="s">
        <v>120</v>
      </c>
      <c r="C13" t="b">
        <v>0</v>
      </c>
      <c r="D13" t="s">
        <v>7257</v>
      </c>
      <c r="E13" t="s">
        <v>121</v>
      </c>
      <c r="F13" t="s">
        <v>121</v>
      </c>
      <c r="G13" t="s">
        <v>7303</v>
      </c>
      <c r="H13" t="s">
        <v>123</v>
      </c>
      <c r="I13" t="s">
        <v>123</v>
      </c>
      <c r="J13" t="s">
        <v>123</v>
      </c>
      <c r="K13" t="s">
        <v>125</v>
      </c>
      <c r="L13" t="s">
        <v>125</v>
      </c>
      <c r="M13">
        <f>IF(UPPER(TRIM(Table2[[#This Row],[Status_Clean]]))="CONVERTED",1,0)</f>
        <v>0</v>
      </c>
      <c r="N13">
        <f>IF(ISNUMBER(MATCH(UPPER(TRIM(Table2[[#This Row],[Status_Clean]])),{"CONTACTED","QUALIFIED","CONVERTED"},0)),1,0)</f>
        <v>1</v>
      </c>
      <c r="O13" cm="1">
        <f t="array" ref="O13">_xlfn.SWITCH(UPPER(TRIM(Table2[[#This Row],[Status_Clean]])),"NEW",1,"CONTACTED",2,"QUALIFIED",3,"CONVERTED",4,"LOST",5,99)</f>
        <v>2</v>
      </c>
      <c r="P13" t="s">
        <v>124</v>
      </c>
      <c r="Q13" t="s">
        <v>7304</v>
      </c>
      <c r="R13" t="s">
        <v>7304</v>
      </c>
      <c r="S13">
        <v>45476</v>
      </c>
      <c r="T13" t="s">
        <v>7261</v>
      </c>
      <c r="U13">
        <v>45476</v>
      </c>
      <c r="V13" t="s">
        <v>7305</v>
      </c>
      <c r="W13" t="s">
        <v>7271</v>
      </c>
      <c r="X13" t="s">
        <v>7288</v>
      </c>
      <c r="Y13" t="s">
        <v>7272</v>
      </c>
      <c r="Z13" t="s">
        <v>126</v>
      </c>
      <c r="AA13">
        <v>17.5</v>
      </c>
      <c r="AB13" t="str" cm="1">
        <f t="array" ref="AB13">_xlfn.LET(_xlpm.x,IFERROR(VALUE(Table2[[#This Row],[Response_Time_Hours]]),""),IF(_xlpm.x="","CHECK",_xlfn.IFS(_xlpm.x&lt;=1,"Immediate",_xlpm.x&lt;=6,"Fast",_xlpm.x&lt;=24,"Moderate",_xlpm.x&gt;24,"Delayed")))</f>
        <v>Moderate</v>
      </c>
      <c r="AC13">
        <v>48</v>
      </c>
      <c r="AD13" t="str" cm="1">
        <f t="array" ref="AD13">IF(Table2[[#This Row],[Interaction_Count_Final]]="","N/A",_xlfn.IFS(Table2[[#This Row],[Interaction_Count_Final]]&lt;=2,"Low",Table2[[#This Row],[Interaction_Count_Final]]&lt;=5,"Medium",Table2[[#This Row],[Interaction_Count_Final]]&gt;=6,"High",TRUE,"CHECK"))</f>
        <v>High</v>
      </c>
      <c r="AE13" t="s">
        <v>7266</v>
      </c>
      <c r="AF13" t="b">
        <v>1</v>
      </c>
      <c r="AG13" t="b">
        <v>1</v>
      </c>
      <c r="AH13">
        <v>18</v>
      </c>
      <c r="AI13">
        <v>45476</v>
      </c>
      <c r="AJ13" t="b">
        <v>1</v>
      </c>
      <c r="AK13" t="str" cm="1">
        <f t="array" ref="AK13">_xlfn.LET(
  _xlpm.txt,TRIM(Raw_Data!F13),
  _xlpm.norm,SUBSTITUTE(SUBSTITUTE(_xlpm.txt,"-","/"),".","/"),
  _xlpm.p,_xlfn.TEXTSPLIT(_xlpm.norm,"/"),
  _xlpm.a,VALUE(INDEX(_xlpm.p,1)),
  _xlpm.b,VALUE(INDEX(_xlpm.p,2)),
  IF(AND(_xlpm.a&lt;=12,_xlpm.b&lt;=12),"REVIEW_AMBIGUOUS","OK")
)</f>
        <v>REVIEW_AMBIGUOUS</v>
      </c>
    </row>
    <row r="14" spans="1:37">
      <c r="A14" t="s">
        <v>127</v>
      </c>
      <c r="B14" t="s">
        <v>127</v>
      </c>
      <c r="C14" t="b">
        <v>0</v>
      </c>
      <c r="D14" t="s">
        <v>7257</v>
      </c>
      <c r="E14" t="s">
        <v>7306</v>
      </c>
      <c r="F14" t="s">
        <v>7306</v>
      </c>
      <c r="G14" t="s">
        <v>7303</v>
      </c>
      <c r="H14" t="s">
        <v>363</v>
      </c>
      <c r="I14" t="s">
        <v>363</v>
      </c>
      <c r="J14" t="s">
        <v>363</v>
      </c>
      <c r="K14" t="s">
        <v>125</v>
      </c>
      <c r="L14" t="s">
        <v>125</v>
      </c>
      <c r="M14">
        <f>IF(UPPER(TRIM(Table2[[#This Row],[Status_Clean]]))="CONVERTED",1,0)</f>
        <v>0</v>
      </c>
      <c r="N14">
        <f>IF(ISNUMBER(MATCH(UPPER(TRIM(Table2[[#This Row],[Status_Clean]])),{"CONTACTED","QUALIFIED","CONVERTED"},0)),1,0)</f>
        <v>1</v>
      </c>
      <c r="O14" cm="1">
        <f t="array" ref="O14">_xlfn.SWITCH(UPPER(TRIM(Table2[[#This Row],[Status_Clean]])),"NEW",1,"CONTACTED",2,"QUALIFIED",3,"CONVERTED",4,"LOST",5,99)</f>
        <v>2</v>
      </c>
      <c r="P14">
        <v>45195</v>
      </c>
      <c r="Q14" t="s">
        <v>7307</v>
      </c>
      <c r="R14" t="s">
        <v>7307</v>
      </c>
      <c r="S14">
        <v>45195</v>
      </c>
      <c r="T14" t="s">
        <v>7261</v>
      </c>
      <c r="U14">
        <v>45195</v>
      </c>
      <c r="V14" t="s">
        <v>7287</v>
      </c>
      <c r="W14" t="s">
        <v>7263</v>
      </c>
      <c r="X14" t="s">
        <v>7288</v>
      </c>
      <c r="Y14" t="s">
        <v>7265</v>
      </c>
      <c r="Z14" t="s">
        <v>130</v>
      </c>
      <c r="AA14">
        <v>61.1</v>
      </c>
      <c r="AB14" t="str" cm="1">
        <f t="array" ref="AB14">_xlfn.LET(_xlpm.x,IFERROR(VALUE(Table2[[#This Row],[Response_Time_Hours]]),""),IF(_xlpm.x="","CHECK",_xlfn.IFS(_xlpm.x&lt;=1,"Immediate",_xlpm.x&lt;=6,"Fast",_xlpm.x&lt;=24,"Moderate",_xlpm.x&gt;24,"Delayed")))</f>
        <v>Delayed</v>
      </c>
      <c r="AC14">
        <v>26</v>
      </c>
      <c r="AD14" t="str" cm="1">
        <f t="array" ref="AD14">IF(Table2[[#This Row],[Interaction_Count_Final]]="","N/A",_xlfn.IFS(Table2[[#This Row],[Interaction_Count_Final]]&lt;=2,"Low",Table2[[#This Row],[Interaction_Count_Final]]&lt;=5,"Medium",Table2[[#This Row],[Interaction_Count_Final]]&gt;=6,"High",TRUE,"CHECK"))</f>
        <v>High</v>
      </c>
      <c r="AE14" t="s">
        <v>7273</v>
      </c>
      <c r="AF14" t="b">
        <v>1</v>
      </c>
      <c r="AG14" t="b">
        <v>1</v>
      </c>
      <c r="AH14">
        <v>20</v>
      </c>
      <c r="AI14">
        <v>45195</v>
      </c>
      <c r="AJ14" t="b">
        <v>1</v>
      </c>
      <c r="AK14" t="e" cm="1">
        <f t="array" ref="AK14">_xlfn.LET(
  _xlpm.txt,TRIM(Raw_Data!F14),
  _xlpm.norm,SUBSTITUTE(SUBSTITUTE(_xlpm.txt,"-","/"),".","/"),
  _xlpm.p,_xlfn.TEXTSPLIT(_xlpm.norm,"/"),
  _xlpm.a,VALUE(INDEX(_xlpm.p,1)),
  _xlpm.b,VALUE(INDEX(_xlpm.p,2)),
  IF(AND(_xlpm.a&lt;=12,_xlpm.b&lt;=12),"REVIEW_AMBIGUOUS","OK")
)</f>
        <v>#REF!</v>
      </c>
    </row>
    <row r="15" spans="1:37">
      <c r="A15" t="s">
        <v>131</v>
      </c>
      <c r="B15" t="s">
        <v>131</v>
      </c>
      <c r="C15" t="b">
        <v>0</v>
      </c>
      <c r="D15" t="s">
        <v>7257</v>
      </c>
      <c r="E15" t="s">
        <v>132</v>
      </c>
      <c r="F15" t="s">
        <v>132</v>
      </c>
      <c r="G15" t="s">
        <v>7258</v>
      </c>
      <c r="H15" t="s">
        <v>374</v>
      </c>
      <c r="I15" t="s">
        <v>374</v>
      </c>
      <c r="J15" t="s">
        <v>7308</v>
      </c>
      <c r="K15" t="s">
        <v>193</v>
      </c>
      <c r="L15" t="s">
        <v>193</v>
      </c>
      <c r="M15">
        <f>IF(UPPER(TRIM(Table2[[#This Row],[Status_Clean]]))="CONVERTED",1,0)</f>
        <v>0</v>
      </c>
      <c r="N15">
        <f>IF(ISNUMBER(MATCH(UPPER(TRIM(Table2[[#This Row],[Status_Clean]])),{"CONTACTED","QUALIFIED","CONVERTED"},0)),1,0)</f>
        <v>0</v>
      </c>
      <c r="O15" cm="1">
        <f t="array" ref="O15">_xlfn.SWITCH(UPPER(TRIM(Table2[[#This Row],[Status_Clean]])),"NEW",1,"CONTACTED",2,"QUALIFIED",3,"CONVERTED",4,"LOST",5,99)</f>
        <v>1</v>
      </c>
      <c r="P15">
        <v>45535</v>
      </c>
      <c r="Q15" t="s">
        <v>7309</v>
      </c>
      <c r="R15" t="s">
        <v>7309</v>
      </c>
      <c r="S15">
        <v>45535</v>
      </c>
      <c r="T15" t="s">
        <v>7261</v>
      </c>
      <c r="U15">
        <v>45535</v>
      </c>
      <c r="V15" t="s">
        <v>7310</v>
      </c>
      <c r="W15" t="s">
        <v>7271</v>
      </c>
      <c r="X15" t="s">
        <v>7288</v>
      </c>
      <c r="Y15" t="s">
        <v>7278</v>
      </c>
      <c r="Z15" t="s">
        <v>135</v>
      </c>
      <c r="AA15">
        <v>31.5</v>
      </c>
      <c r="AB15" t="str" cm="1">
        <f t="array" ref="AB15">_xlfn.LET(_xlpm.x,IFERROR(VALUE(Table2[[#This Row],[Response_Time_Hours]]),""),IF(_xlpm.x="","CHECK",_xlfn.IFS(_xlpm.x&lt;=1,"Immediate",_xlpm.x&lt;=6,"Fast",_xlpm.x&lt;=24,"Moderate",_xlpm.x&gt;24,"Delayed")))</f>
        <v>Delayed</v>
      </c>
      <c r="AC15">
        <v>33</v>
      </c>
      <c r="AD15" t="str" cm="1">
        <f t="array" ref="AD15">IF(Table2[[#This Row],[Interaction_Count_Final]]="","N/A",_xlfn.IFS(Table2[[#This Row],[Interaction_Count_Final]]&lt;=2,"Low",Table2[[#This Row],[Interaction_Count_Final]]&lt;=5,"Medium",Table2[[#This Row],[Interaction_Count_Final]]&gt;=6,"High",TRUE,"CHECK"))</f>
        <v>High</v>
      </c>
      <c r="AE15" t="s">
        <v>7289</v>
      </c>
      <c r="AF15" t="b">
        <v>1</v>
      </c>
      <c r="AG15" t="b">
        <v>1</v>
      </c>
      <c r="AH15">
        <v>21</v>
      </c>
      <c r="AI15">
        <v>45535</v>
      </c>
      <c r="AJ15" t="b">
        <v>1</v>
      </c>
      <c r="AK15" t="e" cm="1">
        <f t="array" ref="AK15">_xlfn.LET(
  _xlpm.txt,TRIM(Raw_Data!F15),
  _xlpm.norm,SUBSTITUTE(SUBSTITUTE(_xlpm.txt,"-","/"),".","/"),
  _xlpm.p,_xlfn.TEXTSPLIT(_xlpm.norm,"/"),
  _xlpm.a,VALUE(INDEX(_xlpm.p,1)),
  _xlpm.b,VALUE(INDEX(_xlpm.p,2)),
  IF(AND(_xlpm.a&lt;=12,_xlpm.b&lt;=12),"REVIEW_AMBIGUOUS","OK")
)</f>
        <v>#REF!</v>
      </c>
    </row>
    <row r="16" spans="1:37">
      <c r="A16" t="s">
        <v>136</v>
      </c>
      <c r="B16" t="s">
        <v>136</v>
      </c>
      <c r="C16" t="b">
        <v>0</v>
      </c>
      <c r="D16" t="s">
        <v>7257</v>
      </c>
      <c r="E16" t="s">
        <v>137</v>
      </c>
      <c r="F16" t="s">
        <v>137</v>
      </c>
      <c r="G16" t="s">
        <v>7303</v>
      </c>
      <c r="H16" t="s">
        <v>363</v>
      </c>
      <c r="I16" t="s">
        <v>363</v>
      </c>
      <c r="J16" t="s">
        <v>363</v>
      </c>
      <c r="K16" t="s">
        <v>173</v>
      </c>
      <c r="L16" t="s">
        <v>173</v>
      </c>
      <c r="M16">
        <f>IF(UPPER(TRIM(Table2[[#This Row],[Status_Clean]]))="CONVERTED",1,0)</f>
        <v>0</v>
      </c>
      <c r="N16">
        <f>IF(ISNUMBER(MATCH(UPPER(TRIM(Table2[[#This Row],[Status_Clean]])),{"CONTACTED","QUALIFIED","CONVERTED"},0)),1,0)</f>
        <v>0</v>
      </c>
      <c r="O16" cm="1">
        <f t="array" ref="O16">_xlfn.SWITCH(UPPER(TRIM(Table2[[#This Row],[Status_Clean]])),"NEW",1,"CONTACTED",2,"QUALIFIED",3,"CONVERTED",4,"LOST",5,99)</f>
        <v>5</v>
      </c>
      <c r="P16">
        <v>45465</v>
      </c>
      <c r="Q16" t="s">
        <v>7275</v>
      </c>
      <c r="R16" t="s">
        <v>7275</v>
      </c>
      <c r="S16">
        <v>45465</v>
      </c>
      <c r="T16" t="s">
        <v>7261</v>
      </c>
      <c r="U16">
        <v>45465</v>
      </c>
      <c r="V16" t="s">
        <v>7276</v>
      </c>
      <c r="W16" t="s">
        <v>7271</v>
      </c>
      <c r="X16" t="s">
        <v>7277</v>
      </c>
      <c r="Y16" t="s">
        <v>7278</v>
      </c>
      <c r="Z16" t="s">
        <v>138</v>
      </c>
      <c r="AA16">
        <v>33.599999999999994</v>
      </c>
      <c r="AB16" t="str" cm="1">
        <f t="array" ref="AB16">_xlfn.LET(_xlpm.x,IFERROR(VALUE(Table2[[#This Row],[Response_Time_Hours]]),""),IF(_xlpm.x="","CHECK",_xlfn.IFS(_xlpm.x&lt;=1,"Immediate",_xlpm.x&lt;=6,"Fast",_xlpm.x&lt;=24,"Moderate",_xlpm.x&gt;24,"Delayed")))</f>
        <v>Delayed</v>
      </c>
      <c r="AC16">
        <v>3</v>
      </c>
      <c r="AD16" t="str" cm="1">
        <f t="array" ref="AD16">IF(Table2[[#This Row],[Interaction_Count_Final]]="","N/A",_xlfn.IFS(Table2[[#This Row],[Interaction_Count_Final]]&lt;=2,"Low",Table2[[#This Row],[Interaction_Count_Final]]&lt;=5,"Medium",Table2[[#This Row],[Interaction_Count_Final]]&gt;=6,"High",TRUE,"CHECK"))</f>
        <v>Medium</v>
      </c>
      <c r="AE16" t="s">
        <v>7266</v>
      </c>
      <c r="AF16" t="b">
        <v>1</v>
      </c>
      <c r="AG16" t="b">
        <v>1</v>
      </c>
      <c r="AH16">
        <v>22</v>
      </c>
      <c r="AI16">
        <v>45465</v>
      </c>
      <c r="AJ16" t="b">
        <v>1</v>
      </c>
      <c r="AK16" t="e" cm="1">
        <f t="array" ref="AK16">_xlfn.LET(
  _xlpm.txt,TRIM(Raw_Data!F16),
  _xlpm.norm,SUBSTITUTE(SUBSTITUTE(_xlpm.txt,"-","/"),".","/"),
  _xlpm.p,_xlfn.TEXTSPLIT(_xlpm.norm,"/"),
  _xlpm.a,VALUE(INDEX(_xlpm.p,1)),
  _xlpm.b,VALUE(INDEX(_xlpm.p,2)),
  IF(AND(_xlpm.a&lt;=12,_xlpm.b&lt;=12),"REVIEW_AMBIGUOUS","OK")
)</f>
        <v>#REF!</v>
      </c>
    </row>
    <row r="17" spans="1:37">
      <c r="A17" t="s">
        <v>140</v>
      </c>
      <c r="B17" t="s">
        <v>140</v>
      </c>
      <c r="C17" t="b">
        <v>0</v>
      </c>
      <c r="D17" t="s">
        <v>7257</v>
      </c>
      <c r="E17" t="s">
        <v>141</v>
      </c>
      <c r="F17" t="s">
        <v>141</v>
      </c>
      <c r="G17" t="s">
        <v>7303</v>
      </c>
      <c r="H17" t="s">
        <v>792</v>
      </c>
      <c r="I17" t="s">
        <v>792</v>
      </c>
      <c r="J17" t="s">
        <v>792</v>
      </c>
      <c r="K17" t="s">
        <v>125</v>
      </c>
      <c r="L17" t="s">
        <v>125</v>
      </c>
      <c r="M17">
        <f>IF(UPPER(TRIM(Table2[[#This Row],[Status_Clean]]))="CONVERTED",1,0)</f>
        <v>0</v>
      </c>
      <c r="N17">
        <f>IF(ISNUMBER(MATCH(UPPER(TRIM(Table2[[#This Row],[Status_Clean]])),{"CONTACTED","QUALIFIED","CONVERTED"},0)),1,0)</f>
        <v>1</v>
      </c>
      <c r="O17" cm="1">
        <f t="array" ref="O17">_xlfn.SWITCH(UPPER(TRIM(Table2[[#This Row],[Status_Clean]])),"NEW",1,"CONTACTED",2,"QUALIFIED",3,"CONVERTED",4,"LOST",5,99)</f>
        <v>2</v>
      </c>
      <c r="P17">
        <v>45282</v>
      </c>
      <c r="Q17" t="s">
        <v>7311</v>
      </c>
      <c r="R17" t="s">
        <v>7311</v>
      </c>
      <c r="S17">
        <v>45282</v>
      </c>
      <c r="T17" t="s">
        <v>7261</v>
      </c>
      <c r="U17">
        <v>45282</v>
      </c>
      <c r="V17" t="s">
        <v>7262</v>
      </c>
      <c r="W17" t="s">
        <v>7263</v>
      </c>
      <c r="X17" t="s">
        <v>7264</v>
      </c>
      <c r="Y17" t="s">
        <v>7312</v>
      </c>
      <c r="Z17" t="s">
        <v>144</v>
      </c>
      <c r="AA17">
        <v>57.599999999999994</v>
      </c>
      <c r="AB17" t="str" cm="1">
        <f t="array" ref="AB17">_xlfn.LET(_xlpm.x,IFERROR(VALUE(Table2[[#This Row],[Response_Time_Hours]]),""),IF(_xlpm.x="","CHECK",_xlfn.IFS(_xlpm.x&lt;=1,"Immediate",_xlpm.x&lt;=6,"Fast",_xlpm.x&lt;=24,"Moderate",_xlpm.x&gt;24,"Delayed")))</f>
        <v>Delayed</v>
      </c>
      <c r="AC17">
        <v>29</v>
      </c>
      <c r="AD17" t="str" cm="1">
        <f t="array" ref="AD17">IF(Table2[[#This Row],[Interaction_Count_Final]]="","N/A",_xlfn.IFS(Table2[[#This Row],[Interaction_Count_Final]]&lt;=2,"Low",Table2[[#This Row],[Interaction_Count_Final]]&lt;=5,"Medium",Table2[[#This Row],[Interaction_Count_Final]]&gt;=6,"High",TRUE,"CHECK"))</f>
        <v>High</v>
      </c>
      <c r="AE17" t="s">
        <v>7273</v>
      </c>
      <c r="AF17" t="b">
        <v>1</v>
      </c>
      <c r="AG17" t="b">
        <v>1</v>
      </c>
      <c r="AH17">
        <v>23</v>
      </c>
      <c r="AI17">
        <v>45282</v>
      </c>
      <c r="AJ17" t="b">
        <v>1</v>
      </c>
      <c r="AK17" t="e" cm="1">
        <f t="array" ref="AK17">_xlfn.LET(
  _xlpm.txt,TRIM(Raw_Data!F17),
  _xlpm.norm,SUBSTITUTE(SUBSTITUTE(_xlpm.txt,"-","/"),".","/"),
  _xlpm.p,_xlfn.TEXTSPLIT(_xlpm.norm,"/"),
  _xlpm.a,VALUE(INDEX(_xlpm.p,1)),
  _xlpm.b,VALUE(INDEX(_xlpm.p,2)),
  IF(AND(_xlpm.a&lt;=12,_xlpm.b&lt;=12),"REVIEW_AMBIGUOUS","OK")
)</f>
        <v>#REF!</v>
      </c>
    </row>
    <row r="18" spans="1:37">
      <c r="A18" t="s">
        <v>145</v>
      </c>
      <c r="B18" t="s">
        <v>145</v>
      </c>
      <c r="C18" t="b">
        <v>0</v>
      </c>
      <c r="D18" t="s">
        <v>7257</v>
      </c>
      <c r="E18" t="s">
        <v>146</v>
      </c>
      <c r="F18" t="s">
        <v>146</v>
      </c>
      <c r="G18" t="s">
        <v>7268</v>
      </c>
      <c r="H18" t="s">
        <v>147</v>
      </c>
      <c r="I18" t="s">
        <v>147</v>
      </c>
      <c r="J18" t="s">
        <v>7308</v>
      </c>
      <c r="K18" t="s">
        <v>125</v>
      </c>
      <c r="L18" t="s">
        <v>125</v>
      </c>
      <c r="M18">
        <f>IF(UPPER(TRIM(Table2[[#This Row],[Status_Clean]]))="CONVERTED",1,0)</f>
        <v>0</v>
      </c>
      <c r="N18">
        <f>IF(ISNUMBER(MATCH(UPPER(TRIM(Table2[[#This Row],[Status_Clean]])),{"CONTACTED","QUALIFIED","CONVERTED"},0)),1,0)</f>
        <v>1</v>
      </c>
      <c r="O18" cm="1">
        <f t="array" ref="O18">_xlfn.SWITCH(UPPER(TRIM(Table2[[#This Row],[Status_Clean]])),"NEW",1,"CONTACTED",2,"QUALIFIED",3,"CONVERTED",4,"LOST",5,99)</f>
        <v>2</v>
      </c>
      <c r="P18" t="s">
        <v>148</v>
      </c>
      <c r="Q18" t="s">
        <v>7313</v>
      </c>
      <c r="R18" t="s">
        <v>7313</v>
      </c>
      <c r="S18">
        <v>45434</v>
      </c>
      <c r="T18" t="s">
        <v>7261</v>
      </c>
      <c r="U18">
        <v>45434</v>
      </c>
      <c r="V18" t="s">
        <v>7314</v>
      </c>
      <c r="W18" t="s">
        <v>7271</v>
      </c>
      <c r="X18" t="s">
        <v>7277</v>
      </c>
      <c r="Y18" t="s">
        <v>7272</v>
      </c>
      <c r="Z18" t="s">
        <v>149</v>
      </c>
      <c r="AA18">
        <v>6.2</v>
      </c>
      <c r="AB18" t="str" cm="1">
        <f t="array" ref="AB18">_xlfn.LET(_xlpm.x,IFERROR(VALUE(Table2[[#This Row],[Response_Time_Hours]]),""),IF(_xlpm.x="","CHECK",_xlfn.IFS(_xlpm.x&lt;=1,"Immediate",_xlpm.x&lt;=6,"Fast",_xlpm.x&lt;=24,"Moderate",_xlpm.x&gt;24,"Delayed")))</f>
        <v>Moderate</v>
      </c>
      <c r="AC18">
        <v>9</v>
      </c>
      <c r="AD18" t="str" cm="1">
        <f t="array" ref="AD18">IF(Table2[[#This Row],[Interaction_Count_Final]]="","N/A",_xlfn.IFS(Table2[[#This Row],[Interaction_Count_Final]]&lt;=2,"Low",Table2[[#This Row],[Interaction_Count_Final]]&lt;=5,"Medium",Table2[[#This Row],[Interaction_Count_Final]]&gt;=6,"High",TRUE,"CHECK"))</f>
        <v>High</v>
      </c>
      <c r="AE18" t="s">
        <v>7266</v>
      </c>
      <c r="AF18" t="b">
        <v>1</v>
      </c>
      <c r="AG18" t="b">
        <v>1</v>
      </c>
      <c r="AH18">
        <v>25</v>
      </c>
      <c r="AI18">
        <v>45434</v>
      </c>
      <c r="AJ18" t="b">
        <v>1</v>
      </c>
      <c r="AK18" t="str" cm="1">
        <f t="array" ref="AK18">_xlfn.LET(
  _xlpm.txt,TRIM(Raw_Data!F18),
  _xlpm.norm,SUBSTITUTE(SUBSTITUTE(_xlpm.txt,"-","/"),".","/"),
  _xlpm.p,_xlfn.TEXTSPLIT(_xlpm.norm,"/"),
  _xlpm.a,VALUE(INDEX(_xlpm.p,1)),
  _xlpm.b,VALUE(INDEX(_xlpm.p,2)),
  IF(AND(_xlpm.a&lt;=12,_xlpm.b&lt;=12),"REVIEW_AMBIGUOUS","OK")
)</f>
        <v>OK</v>
      </c>
    </row>
    <row r="19" spans="1:37">
      <c r="A19" t="s">
        <v>150</v>
      </c>
      <c r="B19" t="s">
        <v>150</v>
      </c>
      <c r="C19" t="b">
        <v>0</v>
      </c>
      <c r="D19" t="s">
        <v>7257</v>
      </c>
      <c r="E19" t="s">
        <v>151</v>
      </c>
      <c r="F19" t="s">
        <v>151</v>
      </c>
      <c r="G19" t="s">
        <v>7303</v>
      </c>
      <c r="H19" t="s">
        <v>473</v>
      </c>
      <c r="I19" t="s">
        <v>473</v>
      </c>
      <c r="J19" t="s">
        <v>473</v>
      </c>
      <c r="K19" t="s">
        <v>71</v>
      </c>
      <c r="L19" t="s">
        <v>71</v>
      </c>
      <c r="M19">
        <f>IF(UPPER(TRIM(Table2[[#This Row],[Status_Clean]]))="CONVERTED",1,0)</f>
        <v>0</v>
      </c>
      <c r="N19">
        <f>IF(ISNUMBER(MATCH(UPPER(TRIM(Table2[[#This Row],[Status_Clean]])),{"CONTACTED","QUALIFIED","CONVERTED"},0)),1,0)</f>
        <v>1</v>
      </c>
      <c r="O19" cm="1">
        <f t="array" ref="O19">_xlfn.SWITCH(UPPER(TRIM(Table2[[#This Row],[Status_Clean]])),"NEW",1,"CONTACTED",2,"QUALIFIED",3,"CONVERTED",4,"LOST",5,99)</f>
        <v>3</v>
      </c>
      <c r="P19">
        <v>45455</v>
      </c>
      <c r="Q19" t="s">
        <v>7315</v>
      </c>
      <c r="R19" t="s">
        <v>7315</v>
      </c>
      <c r="S19">
        <v>45455</v>
      </c>
      <c r="T19" t="s">
        <v>7261</v>
      </c>
      <c r="U19">
        <v>45455</v>
      </c>
      <c r="V19" t="s">
        <v>7276</v>
      </c>
      <c r="W19" t="s">
        <v>7271</v>
      </c>
      <c r="X19" t="s">
        <v>7277</v>
      </c>
      <c r="Y19" t="s">
        <v>7272</v>
      </c>
      <c r="Z19">
        <v>18.3</v>
      </c>
      <c r="AA19">
        <v>18.3</v>
      </c>
      <c r="AB19" t="str" cm="1">
        <f t="array" ref="AB19">_xlfn.LET(_xlpm.x,IFERROR(VALUE(Table2[[#This Row],[Response_Time_Hours]]),""),IF(_xlpm.x="","CHECK",_xlfn.IFS(_xlpm.x&lt;=1,"Immediate",_xlpm.x&lt;=6,"Fast",_xlpm.x&lt;=24,"Moderate",_xlpm.x&gt;24,"Delayed")))</f>
        <v>Moderate</v>
      </c>
      <c r="AC19">
        <v>48</v>
      </c>
      <c r="AD19" t="str" cm="1">
        <f t="array" ref="AD19">IF(Table2[[#This Row],[Interaction_Count_Final]]="","N/A",_xlfn.IFS(Table2[[#This Row],[Interaction_Count_Final]]&lt;=2,"Low",Table2[[#This Row],[Interaction_Count_Final]]&lt;=5,"Medium",Table2[[#This Row],[Interaction_Count_Final]]&gt;=6,"High",TRUE,"CHECK"))</f>
        <v>High</v>
      </c>
      <c r="AE19" t="s">
        <v>7266</v>
      </c>
      <c r="AF19" t="b">
        <v>1</v>
      </c>
      <c r="AG19" t="b">
        <v>1</v>
      </c>
      <c r="AH19">
        <v>26</v>
      </c>
      <c r="AI19">
        <v>45455</v>
      </c>
      <c r="AJ19" t="b">
        <v>1</v>
      </c>
      <c r="AK19" t="e" cm="1">
        <f t="array" ref="AK19">_xlfn.LET(
  _xlpm.txt,TRIM(Raw_Data!F19),
  _xlpm.norm,SUBSTITUTE(SUBSTITUTE(_xlpm.txt,"-","/"),".","/"),
  _xlpm.p,_xlfn.TEXTSPLIT(_xlpm.norm,"/"),
  _xlpm.a,VALUE(INDEX(_xlpm.p,1)),
  _xlpm.b,VALUE(INDEX(_xlpm.p,2)),
  IF(AND(_xlpm.a&lt;=12,_xlpm.b&lt;=12),"REVIEW_AMBIGUOUS","OK")
)</f>
        <v>#REF!</v>
      </c>
    </row>
    <row r="20" spans="1:37">
      <c r="A20" t="s">
        <v>154</v>
      </c>
      <c r="B20" t="s">
        <v>154</v>
      </c>
      <c r="C20" t="b">
        <v>0</v>
      </c>
      <c r="D20" t="s">
        <v>7257</v>
      </c>
      <c r="E20" t="s">
        <v>155</v>
      </c>
      <c r="F20" t="s">
        <v>155</v>
      </c>
      <c r="G20" t="s">
        <v>7268</v>
      </c>
      <c r="H20" t="s">
        <v>156</v>
      </c>
      <c r="I20" t="s">
        <v>156</v>
      </c>
      <c r="J20" t="s">
        <v>69</v>
      </c>
      <c r="K20" t="s">
        <v>71</v>
      </c>
      <c r="L20" t="s">
        <v>71</v>
      </c>
      <c r="M20">
        <f>IF(UPPER(TRIM(Table2[[#This Row],[Status_Clean]]))="CONVERTED",1,0)</f>
        <v>0</v>
      </c>
      <c r="N20">
        <f>IF(ISNUMBER(MATCH(UPPER(TRIM(Table2[[#This Row],[Status_Clean]])),{"CONTACTED","QUALIFIED","CONVERTED"},0)),1,0)</f>
        <v>1</v>
      </c>
      <c r="O20" cm="1">
        <f t="array" ref="O20">_xlfn.SWITCH(UPPER(TRIM(Table2[[#This Row],[Status_Clean]])),"NEW",1,"CONTACTED",2,"QUALIFIED",3,"CONVERTED",4,"LOST",5,99)</f>
        <v>3</v>
      </c>
      <c r="P20">
        <v>44938</v>
      </c>
      <c r="Q20" t="s">
        <v>7316</v>
      </c>
      <c r="R20" t="s">
        <v>7316</v>
      </c>
      <c r="S20">
        <v>44938</v>
      </c>
      <c r="T20" t="s">
        <v>7261</v>
      </c>
      <c r="U20">
        <v>44938</v>
      </c>
      <c r="V20" t="s">
        <v>7317</v>
      </c>
      <c r="W20" t="s">
        <v>7263</v>
      </c>
      <c r="X20" t="s">
        <v>7284</v>
      </c>
      <c r="Y20" t="s">
        <v>7285</v>
      </c>
      <c r="Z20" t="s">
        <v>157</v>
      </c>
      <c r="AA20">
        <v>40</v>
      </c>
      <c r="AB20" t="str" cm="1">
        <f t="array" ref="AB20">_xlfn.LET(_xlpm.x,IFERROR(VALUE(Table2[[#This Row],[Response_Time_Hours]]),""),IF(_xlpm.x="","CHECK",_xlfn.IFS(_xlpm.x&lt;=1,"Immediate",_xlpm.x&lt;=6,"Fast",_xlpm.x&lt;=24,"Moderate",_xlpm.x&gt;24,"Delayed")))</f>
        <v>Delayed</v>
      </c>
      <c r="AC20">
        <v>11</v>
      </c>
      <c r="AD20" t="str" cm="1">
        <f t="array" ref="AD20">IF(Table2[[#This Row],[Interaction_Count_Final]]="","N/A",_xlfn.IFS(Table2[[#This Row],[Interaction_Count_Final]]&lt;=2,"Low",Table2[[#This Row],[Interaction_Count_Final]]&lt;=5,"Medium",Table2[[#This Row],[Interaction_Count_Final]]&gt;=6,"High",TRUE,"CHECK"))</f>
        <v>High</v>
      </c>
      <c r="AE20" t="s">
        <v>7273</v>
      </c>
      <c r="AF20" t="b">
        <v>1</v>
      </c>
      <c r="AG20" t="b">
        <v>1</v>
      </c>
      <c r="AH20">
        <v>27</v>
      </c>
      <c r="AI20">
        <v>44938</v>
      </c>
      <c r="AJ20" t="b">
        <v>1</v>
      </c>
      <c r="AK20" t="e" cm="1">
        <f t="array" ref="AK20">_xlfn.LET(
  _xlpm.txt,TRIM(Raw_Data!F20),
  _xlpm.norm,SUBSTITUTE(SUBSTITUTE(_xlpm.txt,"-","/"),".","/"),
  _xlpm.p,_xlfn.TEXTSPLIT(_xlpm.norm,"/"),
  _xlpm.a,VALUE(INDEX(_xlpm.p,1)),
  _xlpm.b,VALUE(INDEX(_xlpm.p,2)),
  IF(AND(_xlpm.a&lt;=12,_xlpm.b&lt;=12),"REVIEW_AMBIGUOUS","OK")
)</f>
        <v>#REF!</v>
      </c>
    </row>
    <row r="21" spans="1:37">
      <c r="A21" t="s">
        <v>158</v>
      </c>
      <c r="B21" t="s">
        <v>158</v>
      </c>
      <c r="C21" t="b">
        <v>0</v>
      </c>
      <c r="D21" t="s">
        <v>7257</v>
      </c>
      <c r="E21" t="s">
        <v>7318</v>
      </c>
      <c r="F21" t="s">
        <v>7318</v>
      </c>
      <c r="G21" t="s">
        <v>7303</v>
      </c>
      <c r="H21" t="s">
        <v>106</v>
      </c>
      <c r="I21" t="s">
        <v>106</v>
      </c>
      <c r="J21" t="s">
        <v>106</v>
      </c>
      <c r="K21" t="s">
        <v>7319</v>
      </c>
      <c r="L21" t="s">
        <v>71</v>
      </c>
      <c r="M21">
        <f>IF(UPPER(TRIM(Table2[[#This Row],[Status_Clean]]))="CONVERTED",1,0)</f>
        <v>0</v>
      </c>
      <c r="N21">
        <f>IF(ISNUMBER(MATCH(UPPER(TRIM(Table2[[#This Row],[Status_Clean]])),{"CONTACTED","QUALIFIED","CONVERTED"},0)),1,0)</f>
        <v>1</v>
      </c>
      <c r="O21" cm="1">
        <f t="array" ref="O21">_xlfn.SWITCH(UPPER(TRIM(Table2[[#This Row],[Status_Clean]])),"NEW",1,"CONTACTED",2,"QUALIFIED",3,"CONVERTED",4,"LOST",5,99)</f>
        <v>3</v>
      </c>
      <c r="P21" t="s">
        <v>2461</v>
      </c>
      <c r="Q21" t="s">
        <v>7320</v>
      </c>
      <c r="R21" t="s">
        <v>7320</v>
      </c>
      <c r="S21">
        <v>45548</v>
      </c>
      <c r="T21" t="s">
        <v>7261</v>
      </c>
      <c r="U21">
        <v>45548</v>
      </c>
      <c r="V21" t="s">
        <v>7287</v>
      </c>
      <c r="W21" t="s">
        <v>7271</v>
      </c>
      <c r="X21" t="s">
        <v>7288</v>
      </c>
      <c r="Y21" t="s">
        <v>7312</v>
      </c>
      <c r="Z21">
        <v>54</v>
      </c>
      <c r="AA21">
        <v>64.7</v>
      </c>
      <c r="AB21" t="str" cm="1">
        <f t="array" ref="AB21">_xlfn.LET(_xlpm.x,IFERROR(VALUE(Table2[[#This Row],[Response_Time_Hours]]),""),IF(_xlpm.x="","CHECK",_xlfn.IFS(_xlpm.x&lt;=1,"Immediate",_xlpm.x&lt;=6,"Fast",_xlpm.x&lt;=24,"Moderate",_xlpm.x&gt;24,"Delayed")))</f>
        <v>Delayed</v>
      </c>
      <c r="AC21">
        <v>9</v>
      </c>
      <c r="AD21" t="str" cm="1">
        <f t="array" ref="AD21">IF(Table2[[#This Row],[Interaction_Count_Final]]="","N/A",_xlfn.IFS(Table2[[#This Row],[Interaction_Count_Final]]&lt;=2,"Low",Table2[[#This Row],[Interaction_Count_Final]]&lt;=5,"Medium",Table2[[#This Row],[Interaction_Count_Final]]&gt;=6,"High",TRUE,"CHECK"))</f>
        <v>High</v>
      </c>
      <c r="AE21" t="s">
        <v>7266</v>
      </c>
      <c r="AF21" t="b">
        <v>1</v>
      </c>
      <c r="AG21" t="b">
        <v>1</v>
      </c>
      <c r="AH21">
        <v>28</v>
      </c>
      <c r="AI21">
        <v>45548</v>
      </c>
      <c r="AJ21" t="b">
        <v>1</v>
      </c>
      <c r="AK21" t="e" cm="1">
        <f t="array" ref="AK21">_xlfn.LET(
  _xlpm.txt,TRIM(Raw_Data!F21),
  _xlpm.norm,SUBSTITUTE(SUBSTITUTE(_xlpm.txt,"-","/"),".","/"),
  _xlpm.p,_xlfn.TEXTSPLIT(_xlpm.norm,"/"),
  _xlpm.a,VALUE(INDEX(_xlpm.p,1)),
  _xlpm.b,VALUE(INDEX(_xlpm.p,2)),
  IF(AND(_xlpm.a&lt;=12,_xlpm.b&lt;=12),"REVIEW_AMBIGUOUS","OK")
)</f>
        <v>#REF!</v>
      </c>
    </row>
    <row r="22" spans="1:37">
      <c r="A22" t="s">
        <v>163</v>
      </c>
      <c r="B22" t="s">
        <v>163</v>
      </c>
      <c r="C22" t="b">
        <v>0</v>
      </c>
      <c r="D22" t="s">
        <v>7257</v>
      </c>
      <c r="E22" t="s">
        <v>164</v>
      </c>
      <c r="F22" t="s">
        <v>164</v>
      </c>
      <c r="G22" t="s">
        <v>7258</v>
      </c>
      <c r="H22" t="s">
        <v>106</v>
      </c>
      <c r="I22" t="s">
        <v>106</v>
      </c>
      <c r="J22" t="s">
        <v>106</v>
      </c>
      <c r="K22" t="s">
        <v>250</v>
      </c>
      <c r="L22" t="s">
        <v>250</v>
      </c>
      <c r="M22">
        <f>IF(UPPER(TRIM(Table2[[#This Row],[Status_Clean]]))="CONVERTED",1,0)</f>
        <v>1</v>
      </c>
      <c r="N22">
        <f>IF(ISNUMBER(MATCH(UPPER(TRIM(Table2[[#This Row],[Status_Clean]])),{"CONTACTED","QUALIFIED","CONVERTED"},0)),1,0)</f>
        <v>1</v>
      </c>
      <c r="O22" cm="1">
        <f t="array" ref="O22">_xlfn.SWITCH(UPPER(TRIM(Table2[[#This Row],[Status_Clean]])),"NEW",1,"CONTACTED",2,"QUALIFIED",3,"CONVERTED",4,"LOST",5,99)</f>
        <v>4</v>
      </c>
      <c r="P22">
        <v>45573</v>
      </c>
      <c r="Q22" t="s">
        <v>7321</v>
      </c>
      <c r="R22" t="s">
        <v>7321</v>
      </c>
      <c r="S22">
        <v>45573</v>
      </c>
      <c r="T22" t="s">
        <v>7261</v>
      </c>
      <c r="U22">
        <v>45573</v>
      </c>
      <c r="V22" t="s">
        <v>7270</v>
      </c>
      <c r="W22" t="s">
        <v>7271</v>
      </c>
      <c r="X22" t="s">
        <v>7264</v>
      </c>
      <c r="Y22" t="s">
        <v>7265</v>
      </c>
      <c r="Z22" t="s">
        <v>167</v>
      </c>
      <c r="AA22">
        <v>51.7</v>
      </c>
      <c r="AB22" t="str" cm="1">
        <f t="array" ref="AB22">_xlfn.LET(_xlpm.x,IFERROR(VALUE(Table2[[#This Row],[Response_Time_Hours]]),""),IF(_xlpm.x="","CHECK",_xlfn.IFS(_xlpm.x&lt;=1,"Immediate",_xlpm.x&lt;=6,"Fast",_xlpm.x&lt;=24,"Moderate",_xlpm.x&gt;24,"Delayed")))</f>
        <v>Delayed</v>
      </c>
      <c r="AC22">
        <v>7</v>
      </c>
      <c r="AD22" t="str" cm="1">
        <f t="array" ref="AD22">IF(Table2[[#This Row],[Interaction_Count_Final]]="","N/A",_xlfn.IFS(Table2[[#This Row],[Interaction_Count_Final]]&lt;=2,"Low",Table2[[#This Row],[Interaction_Count_Final]]&lt;=5,"Medium",Table2[[#This Row],[Interaction_Count_Final]]&gt;=6,"High",TRUE,"CHECK"))</f>
        <v>High</v>
      </c>
      <c r="AE22" t="s">
        <v>7273</v>
      </c>
      <c r="AF22" t="b">
        <v>1</v>
      </c>
      <c r="AG22" t="b">
        <v>1</v>
      </c>
      <c r="AH22">
        <v>29</v>
      </c>
      <c r="AI22">
        <v>45573</v>
      </c>
      <c r="AJ22" t="b">
        <v>1</v>
      </c>
      <c r="AK22" t="e" cm="1">
        <f t="array" ref="AK22">_xlfn.LET(
  _xlpm.txt,TRIM(Raw_Data!F22),
  _xlpm.norm,SUBSTITUTE(SUBSTITUTE(_xlpm.txt,"-","/"),".","/"),
  _xlpm.p,_xlfn.TEXTSPLIT(_xlpm.norm,"/"),
  _xlpm.a,VALUE(INDEX(_xlpm.p,1)),
  _xlpm.b,VALUE(INDEX(_xlpm.p,2)),
  IF(AND(_xlpm.a&lt;=12,_xlpm.b&lt;=12),"REVIEW_AMBIGUOUS","OK")
)</f>
        <v>#REF!</v>
      </c>
    </row>
    <row r="23" spans="1:37">
      <c r="A23" t="s">
        <v>169</v>
      </c>
      <c r="B23" t="s">
        <v>169</v>
      </c>
      <c r="C23" t="b">
        <v>0</v>
      </c>
      <c r="D23" t="s">
        <v>7257</v>
      </c>
      <c r="E23" t="s">
        <v>170</v>
      </c>
      <c r="F23" t="s">
        <v>170</v>
      </c>
      <c r="G23" t="s">
        <v>7258</v>
      </c>
      <c r="H23" t="s">
        <v>473</v>
      </c>
      <c r="I23" t="s">
        <v>473</v>
      </c>
      <c r="J23" t="s">
        <v>473</v>
      </c>
      <c r="K23" t="s">
        <v>173</v>
      </c>
      <c r="L23" t="s">
        <v>173</v>
      </c>
      <c r="M23">
        <f>IF(UPPER(TRIM(Table2[[#This Row],[Status_Clean]]))="CONVERTED",1,0)</f>
        <v>0</v>
      </c>
      <c r="N23">
        <f>IF(ISNUMBER(MATCH(UPPER(TRIM(Table2[[#This Row],[Status_Clean]])),{"CONTACTED","QUALIFIED","CONVERTED"},0)),1,0)</f>
        <v>0</v>
      </c>
      <c r="O23" cm="1">
        <f t="array" ref="O23">_xlfn.SWITCH(UPPER(TRIM(Table2[[#This Row],[Status_Clean]])),"NEW",1,"CONTACTED",2,"QUALIFIED",3,"CONVERTED",4,"LOST",5,99)</f>
        <v>5</v>
      </c>
      <c r="P23" t="s">
        <v>172</v>
      </c>
      <c r="Q23" t="s">
        <v>7322</v>
      </c>
      <c r="R23" t="s">
        <v>7322</v>
      </c>
      <c r="S23">
        <v>45309</v>
      </c>
      <c r="T23" t="s">
        <v>7261</v>
      </c>
      <c r="U23">
        <v>45309</v>
      </c>
      <c r="V23" t="s">
        <v>7317</v>
      </c>
      <c r="W23" t="s">
        <v>7271</v>
      </c>
      <c r="X23" t="s">
        <v>7284</v>
      </c>
      <c r="Y23" t="s">
        <v>7285</v>
      </c>
      <c r="Z23" t="s">
        <v>174</v>
      </c>
      <c r="AA23">
        <v>19.200000000000003</v>
      </c>
      <c r="AB23" t="str" cm="1">
        <f t="array" ref="AB23">_xlfn.LET(_xlpm.x,IFERROR(VALUE(Table2[[#This Row],[Response_Time_Hours]]),""),IF(_xlpm.x="","CHECK",_xlfn.IFS(_xlpm.x&lt;=1,"Immediate",_xlpm.x&lt;=6,"Fast",_xlpm.x&lt;=24,"Moderate",_xlpm.x&gt;24,"Delayed")))</f>
        <v>Moderate</v>
      </c>
      <c r="AC23">
        <v>8</v>
      </c>
      <c r="AD23" t="str" cm="1">
        <f t="array" ref="AD23">IF(Table2[[#This Row],[Interaction_Count_Final]]="","N/A",_xlfn.IFS(Table2[[#This Row],[Interaction_Count_Final]]&lt;=2,"Low",Table2[[#This Row],[Interaction_Count_Final]]&lt;=5,"Medium",Table2[[#This Row],[Interaction_Count_Final]]&gt;=6,"High",TRUE,"CHECK"))</f>
        <v>High</v>
      </c>
      <c r="AE23" t="s">
        <v>7266</v>
      </c>
      <c r="AF23" t="b">
        <v>1</v>
      </c>
      <c r="AG23" t="b">
        <v>1</v>
      </c>
      <c r="AH23">
        <v>30</v>
      </c>
      <c r="AI23">
        <v>45309</v>
      </c>
      <c r="AJ23" t="b">
        <v>1</v>
      </c>
      <c r="AK23" t="str" cm="1">
        <f t="array" ref="AK23">_xlfn.LET(
  _xlpm.txt,TRIM(Raw_Data!F23),
  _xlpm.norm,SUBSTITUTE(SUBSTITUTE(_xlpm.txt,"-","/"),".","/"),
  _xlpm.p,_xlfn.TEXTSPLIT(_xlpm.norm,"/"),
  _xlpm.a,VALUE(INDEX(_xlpm.p,1)),
  _xlpm.b,VALUE(INDEX(_xlpm.p,2)),
  IF(AND(_xlpm.a&lt;=12,_xlpm.b&lt;=12),"REVIEW_AMBIGUOUS","OK")
)</f>
        <v>OK</v>
      </c>
    </row>
    <row r="24" spans="1:37">
      <c r="A24" t="s">
        <v>175</v>
      </c>
      <c r="B24" t="s">
        <v>175</v>
      </c>
      <c r="C24" t="b">
        <v>0</v>
      </c>
      <c r="D24" t="s">
        <v>7257</v>
      </c>
      <c r="E24" t="s">
        <v>176</v>
      </c>
      <c r="F24" t="s">
        <v>176</v>
      </c>
      <c r="G24" t="s">
        <v>7268</v>
      </c>
      <c r="H24" t="s">
        <v>363</v>
      </c>
      <c r="I24" t="s">
        <v>363</v>
      </c>
      <c r="J24" t="s">
        <v>363</v>
      </c>
      <c r="K24" t="s">
        <v>193</v>
      </c>
      <c r="L24" t="s">
        <v>193</v>
      </c>
      <c r="M24">
        <f>IF(UPPER(TRIM(Table2[[#This Row],[Status_Clean]]))="CONVERTED",1,0)</f>
        <v>0</v>
      </c>
      <c r="N24">
        <f>IF(ISNUMBER(MATCH(UPPER(TRIM(Table2[[#This Row],[Status_Clean]])),{"CONTACTED","QUALIFIED","CONVERTED"},0)),1,0)</f>
        <v>0</v>
      </c>
      <c r="O24" cm="1">
        <f t="array" ref="O24">_xlfn.SWITCH(UPPER(TRIM(Table2[[#This Row],[Status_Clean]])),"NEW",1,"CONTACTED",2,"QUALIFIED",3,"CONVERTED",4,"LOST",5,99)</f>
        <v>1</v>
      </c>
      <c r="P24">
        <v>45127</v>
      </c>
      <c r="Q24" t="s">
        <v>7323</v>
      </c>
      <c r="R24" t="s">
        <v>7323</v>
      </c>
      <c r="S24">
        <v>45127</v>
      </c>
      <c r="T24" t="s">
        <v>7261</v>
      </c>
      <c r="U24">
        <v>45127</v>
      </c>
      <c r="V24" t="s">
        <v>7305</v>
      </c>
      <c r="W24" t="s">
        <v>7263</v>
      </c>
      <c r="X24" t="s">
        <v>7288</v>
      </c>
      <c r="Y24" t="s">
        <v>7285</v>
      </c>
      <c r="Z24">
        <v>48.9</v>
      </c>
      <c r="AA24">
        <v>48.9</v>
      </c>
      <c r="AB24" t="str" cm="1">
        <f t="array" ref="AB24">_xlfn.LET(_xlpm.x,IFERROR(VALUE(Table2[[#This Row],[Response_Time_Hours]]),""),IF(_xlpm.x="","CHECK",_xlfn.IFS(_xlpm.x&lt;=1,"Immediate",_xlpm.x&lt;=6,"Fast",_xlpm.x&lt;=24,"Moderate",_xlpm.x&gt;24,"Delayed")))</f>
        <v>Delayed</v>
      </c>
      <c r="AC24">
        <v>26</v>
      </c>
      <c r="AD24" t="str" cm="1">
        <f t="array" ref="AD24">IF(Table2[[#This Row],[Interaction_Count_Final]]="","N/A",_xlfn.IFS(Table2[[#This Row],[Interaction_Count_Final]]&lt;=2,"Low",Table2[[#This Row],[Interaction_Count_Final]]&lt;=5,"Medium",Table2[[#This Row],[Interaction_Count_Final]]&gt;=6,"High",TRUE,"CHECK"))</f>
        <v>High</v>
      </c>
      <c r="AE24" t="s">
        <v>7266</v>
      </c>
      <c r="AF24" t="b">
        <v>1</v>
      </c>
      <c r="AG24" t="b">
        <v>1</v>
      </c>
      <c r="AH24">
        <v>32</v>
      </c>
      <c r="AI24">
        <v>45127</v>
      </c>
      <c r="AJ24" t="b">
        <v>1</v>
      </c>
      <c r="AK24" t="e" cm="1">
        <f t="array" ref="AK24">_xlfn.LET(
  _xlpm.txt,TRIM(Raw_Data!F24),
  _xlpm.norm,SUBSTITUTE(SUBSTITUTE(_xlpm.txt,"-","/"),".","/"),
  _xlpm.p,_xlfn.TEXTSPLIT(_xlpm.norm,"/"),
  _xlpm.a,VALUE(INDEX(_xlpm.p,1)),
  _xlpm.b,VALUE(INDEX(_xlpm.p,2)),
  IF(AND(_xlpm.a&lt;=12,_xlpm.b&lt;=12),"REVIEW_AMBIGUOUS","OK")
)</f>
        <v>#REF!</v>
      </c>
    </row>
    <row r="25" spans="1:37">
      <c r="A25" t="s">
        <v>179</v>
      </c>
      <c r="B25" t="s">
        <v>179</v>
      </c>
      <c r="C25" t="b">
        <v>0</v>
      </c>
      <c r="D25" t="s">
        <v>7257</v>
      </c>
      <c r="E25" t="s">
        <v>7324</v>
      </c>
      <c r="F25" t="s">
        <v>7324</v>
      </c>
      <c r="G25" t="s">
        <v>7280</v>
      </c>
      <c r="H25" t="s">
        <v>473</v>
      </c>
      <c r="I25" t="s">
        <v>473</v>
      </c>
      <c r="J25" t="s">
        <v>473</v>
      </c>
      <c r="K25" t="s">
        <v>193</v>
      </c>
      <c r="L25" t="s">
        <v>193</v>
      </c>
      <c r="M25">
        <f>IF(UPPER(TRIM(Table2[[#This Row],[Status_Clean]]))="CONVERTED",1,0)</f>
        <v>0</v>
      </c>
      <c r="N25">
        <f>IF(ISNUMBER(MATCH(UPPER(TRIM(Table2[[#This Row],[Status_Clean]])),{"CONTACTED","QUALIFIED","CONVERTED"},0)),1,0)</f>
        <v>0</v>
      </c>
      <c r="O25" cm="1">
        <f t="array" ref="O25">_xlfn.SWITCH(UPPER(TRIM(Table2[[#This Row],[Status_Clean]])),"NEW",1,"CONTACTED",2,"QUALIFIED",3,"CONVERTED",4,"LOST",5,99)</f>
        <v>1</v>
      </c>
      <c r="P25" t="s">
        <v>181</v>
      </c>
      <c r="Q25" t="s">
        <v>7325</v>
      </c>
      <c r="R25" t="s">
        <v>7325</v>
      </c>
      <c r="S25">
        <v>45222</v>
      </c>
      <c r="T25" t="s">
        <v>7261</v>
      </c>
      <c r="U25">
        <v>45222</v>
      </c>
      <c r="V25" t="s">
        <v>7270</v>
      </c>
      <c r="W25" t="s">
        <v>7263</v>
      </c>
      <c r="X25" t="s">
        <v>7264</v>
      </c>
      <c r="Y25" t="s">
        <v>7298</v>
      </c>
      <c r="Z25" t="s">
        <v>183</v>
      </c>
      <c r="AA25">
        <v>8.5</v>
      </c>
      <c r="AB25" t="str" cm="1">
        <f t="array" ref="AB25">_xlfn.LET(_xlpm.x,IFERROR(VALUE(Table2[[#This Row],[Response_Time_Hours]]),""),IF(_xlpm.x="","CHECK",_xlfn.IFS(_xlpm.x&lt;=1,"Immediate",_xlpm.x&lt;=6,"Fast",_xlpm.x&lt;=24,"Moderate",_xlpm.x&gt;24,"Delayed")))</f>
        <v>Moderate</v>
      </c>
      <c r="AC25">
        <v>14</v>
      </c>
      <c r="AD25" t="str" cm="1">
        <f t="array" ref="AD25">IF(Table2[[#This Row],[Interaction_Count_Final]]="","N/A",_xlfn.IFS(Table2[[#This Row],[Interaction_Count_Final]]&lt;=2,"Low",Table2[[#This Row],[Interaction_Count_Final]]&lt;=5,"Medium",Table2[[#This Row],[Interaction_Count_Final]]&gt;=6,"High",TRUE,"CHECK"))</f>
        <v>High</v>
      </c>
      <c r="AE25" t="s">
        <v>7289</v>
      </c>
      <c r="AF25" t="b">
        <v>1</v>
      </c>
      <c r="AG25" t="b">
        <v>1</v>
      </c>
      <c r="AH25">
        <v>33</v>
      </c>
      <c r="AI25">
        <v>45222</v>
      </c>
      <c r="AJ25" t="b">
        <v>1</v>
      </c>
      <c r="AK25" t="str" cm="1">
        <f t="array" ref="AK25">_xlfn.LET(
  _xlpm.txt,TRIM(Raw_Data!F25),
  _xlpm.norm,SUBSTITUTE(SUBSTITUTE(_xlpm.txt,"-","/"),".","/"),
  _xlpm.p,_xlfn.TEXTSPLIT(_xlpm.norm,"/"),
  _xlpm.a,VALUE(INDEX(_xlpm.p,1)),
  _xlpm.b,VALUE(INDEX(_xlpm.p,2)),
  IF(AND(_xlpm.a&lt;=12,_xlpm.b&lt;=12),"REVIEW_AMBIGUOUS","OK")
)</f>
        <v>OK</v>
      </c>
    </row>
    <row r="26" spans="1:37">
      <c r="A26" t="s">
        <v>184</v>
      </c>
      <c r="B26" t="s">
        <v>184</v>
      </c>
      <c r="C26" t="b">
        <v>0</v>
      </c>
      <c r="D26" t="s">
        <v>7257</v>
      </c>
      <c r="E26" t="s">
        <v>7326</v>
      </c>
      <c r="F26" t="s">
        <v>7326</v>
      </c>
      <c r="G26" t="s">
        <v>7258</v>
      </c>
      <c r="H26" t="s">
        <v>447</v>
      </c>
      <c r="I26" t="s">
        <v>447</v>
      </c>
      <c r="J26" t="s">
        <v>447</v>
      </c>
      <c r="K26" t="s">
        <v>71</v>
      </c>
      <c r="L26" t="s">
        <v>71</v>
      </c>
      <c r="M26">
        <f>IF(UPPER(TRIM(Table2[[#This Row],[Status_Clean]]))="CONVERTED",1,0)</f>
        <v>0</v>
      </c>
      <c r="N26">
        <f>IF(ISNUMBER(MATCH(UPPER(TRIM(Table2[[#This Row],[Status_Clean]])),{"CONTACTED","QUALIFIED","CONVERTED"},0)),1,0)</f>
        <v>1</v>
      </c>
      <c r="O26" cm="1">
        <f t="array" ref="O26">_xlfn.SWITCH(UPPER(TRIM(Table2[[#This Row],[Status_Clean]])),"NEW",1,"CONTACTED",2,"QUALIFIED",3,"CONVERTED",4,"LOST",5,99)</f>
        <v>3</v>
      </c>
      <c r="P26" t="s">
        <v>186</v>
      </c>
      <c r="Q26" t="s">
        <v>7327</v>
      </c>
      <c r="R26" t="s">
        <v>7327</v>
      </c>
      <c r="S26">
        <v>45338</v>
      </c>
      <c r="T26" t="s">
        <v>7261</v>
      </c>
      <c r="U26">
        <v>45338</v>
      </c>
      <c r="V26" t="s">
        <v>7283</v>
      </c>
      <c r="W26" t="s">
        <v>7271</v>
      </c>
      <c r="X26" t="s">
        <v>7284</v>
      </c>
      <c r="Y26" t="s">
        <v>7312</v>
      </c>
      <c r="Z26" t="s">
        <v>188</v>
      </c>
      <c r="AA26">
        <v>16.799999999999997</v>
      </c>
      <c r="AB26" t="str" cm="1">
        <f t="array" ref="AB26">_xlfn.LET(_xlpm.x,IFERROR(VALUE(Table2[[#This Row],[Response_Time_Hours]]),""),IF(_xlpm.x="","CHECK",_xlfn.IFS(_xlpm.x&lt;=1,"Immediate",_xlpm.x&lt;=6,"Fast",_xlpm.x&lt;=24,"Moderate",_xlpm.x&gt;24,"Delayed")))</f>
        <v>Moderate</v>
      </c>
      <c r="AC26">
        <v>40</v>
      </c>
      <c r="AD26" t="str" cm="1">
        <f t="array" ref="AD26">IF(Table2[[#This Row],[Interaction_Count_Final]]="","N/A",_xlfn.IFS(Table2[[#This Row],[Interaction_Count_Final]]&lt;=2,"Low",Table2[[#This Row],[Interaction_Count_Final]]&lt;=5,"Medium",Table2[[#This Row],[Interaction_Count_Final]]&gt;=6,"High",TRUE,"CHECK"))</f>
        <v>High</v>
      </c>
      <c r="AE26" t="s">
        <v>7289</v>
      </c>
      <c r="AF26" t="b">
        <v>1</v>
      </c>
      <c r="AG26" t="b">
        <v>1</v>
      </c>
      <c r="AH26">
        <v>34</v>
      </c>
      <c r="AI26">
        <v>45338</v>
      </c>
      <c r="AJ26" t="b">
        <v>1</v>
      </c>
      <c r="AK26" t="str" cm="1">
        <f t="array" ref="AK26">_xlfn.LET(
  _xlpm.txt,TRIM(Raw_Data!F26),
  _xlpm.norm,SUBSTITUTE(SUBSTITUTE(_xlpm.txt,"-","/"),".","/"),
  _xlpm.p,_xlfn.TEXTSPLIT(_xlpm.norm,"/"),
  _xlpm.a,VALUE(INDEX(_xlpm.p,1)),
  _xlpm.b,VALUE(INDEX(_xlpm.p,2)),
  IF(AND(_xlpm.a&lt;=12,_xlpm.b&lt;=12),"REVIEW_AMBIGUOUS","OK")
)</f>
        <v>OK</v>
      </c>
    </row>
    <row r="27" spans="1:37">
      <c r="A27" t="s">
        <v>189</v>
      </c>
      <c r="B27" t="s">
        <v>189</v>
      </c>
      <c r="C27" t="b">
        <v>0</v>
      </c>
      <c r="D27" t="s">
        <v>7257</v>
      </c>
      <c r="E27" t="s">
        <v>190</v>
      </c>
      <c r="F27" t="s">
        <v>190</v>
      </c>
      <c r="G27" t="s">
        <v>7274</v>
      </c>
      <c r="H27" t="s">
        <v>263</v>
      </c>
      <c r="I27" t="s">
        <v>263</v>
      </c>
      <c r="J27" t="s">
        <v>263</v>
      </c>
      <c r="K27" t="s">
        <v>193</v>
      </c>
      <c r="L27" t="s">
        <v>193</v>
      </c>
      <c r="M27">
        <f>IF(UPPER(TRIM(Table2[[#This Row],[Status_Clean]]))="CONVERTED",1,0)</f>
        <v>0</v>
      </c>
      <c r="N27">
        <f>IF(ISNUMBER(MATCH(UPPER(TRIM(Table2[[#This Row],[Status_Clean]])),{"CONTACTED","QUALIFIED","CONVERTED"},0)),1,0)</f>
        <v>0</v>
      </c>
      <c r="O27" cm="1">
        <f t="array" ref="O27">_xlfn.SWITCH(UPPER(TRIM(Table2[[#This Row],[Status_Clean]])),"NEW",1,"CONTACTED",2,"QUALIFIED",3,"CONVERTED",4,"LOST",5,99)</f>
        <v>1</v>
      </c>
      <c r="P27" t="s">
        <v>192</v>
      </c>
      <c r="Q27" t="s">
        <v>7328</v>
      </c>
      <c r="R27" t="s">
        <v>7328</v>
      </c>
      <c r="S27">
        <v>45094</v>
      </c>
      <c r="T27" t="s">
        <v>7261</v>
      </c>
      <c r="U27">
        <v>45094</v>
      </c>
      <c r="V27" t="s">
        <v>7276</v>
      </c>
      <c r="W27" t="s">
        <v>7263</v>
      </c>
      <c r="X27" t="s">
        <v>7277</v>
      </c>
      <c r="Y27" t="s">
        <v>7278</v>
      </c>
      <c r="Z27" t="s">
        <v>194</v>
      </c>
      <c r="AA27">
        <v>2.4000000000000004</v>
      </c>
      <c r="AB27" t="str" cm="1">
        <f t="array" ref="AB27">_xlfn.LET(_xlpm.x,IFERROR(VALUE(Table2[[#This Row],[Response_Time_Hours]]),""),IF(_xlpm.x="","CHECK",_xlfn.IFS(_xlpm.x&lt;=1,"Immediate",_xlpm.x&lt;=6,"Fast",_xlpm.x&lt;=24,"Moderate",_xlpm.x&gt;24,"Delayed")))</f>
        <v>Fast</v>
      </c>
      <c r="AC27">
        <v>35</v>
      </c>
      <c r="AD27" t="str" cm="1">
        <f t="array" ref="AD27">IF(Table2[[#This Row],[Interaction_Count_Final]]="","N/A",_xlfn.IFS(Table2[[#This Row],[Interaction_Count_Final]]&lt;=2,"Low",Table2[[#This Row],[Interaction_Count_Final]]&lt;=5,"Medium",Table2[[#This Row],[Interaction_Count_Final]]&gt;=6,"High",TRUE,"CHECK"))</f>
        <v>High</v>
      </c>
      <c r="AE27" t="s">
        <v>7289</v>
      </c>
      <c r="AF27" t="b">
        <v>1</v>
      </c>
      <c r="AG27" t="b">
        <v>1</v>
      </c>
      <c r="AH27">
        <v>35</v>
      </c>
      <c r="AI27">
        <v>45094</v>
      </c>
      <c r="AJ27" t="b">
        <v>1</v>
      </c>
      <c r="AK27" t="e" cm="1">
        <f t="array" ref="AK27">_xlfn.LET(
  _xlpm.txt,TRIM(Raw_Data!F27),
  _xlpm.norm,SUBSTITUTE(SUBSTITUTE(_xlpm.txt,"-","/"),".","/"),
  _xlpm.p,_xlfn.TEXTSPLIT(_xlpm.norm,"/"),
  _xlpm.a,VALUE(INDEX(_xlpm.p,1)),
  _xlpm.b,VALUE(INDEX(_xlpm.p,2)),
  IF(AND(_xlpm.a&lt;=12,_xlpm.b&lt;=12),"REVIEW_AMBIGUOUS","OK")
)</f>
        <v>#REF!</v>
      </c>
    </row>
    <row r="28" spans="1:37">
      <c r="A28" t="s">
        <v>195</v>
      </c>
      <c r="B28" t="s">
        <v>195</v>
      </c>
      <c r="C28" t="b">
        <v>0</v>
      </c>
      <c r="D28" t="s">
        <v>7257</v>
      </c>
      <c r="E28" t="s">
        <v>196</v>
      </c>
      <c r="F28" t="s">
        <v>196</v>
      </c>
      <c r="G28" t="s">
        <v>7303</v>
      </c>
      <c r="H28" t="s">
        <v>101</v>
      </c>
      <c r="I28" t="s">
        <v>101</v>
      </c>
      <c r="J28" t="s">
        <v>101</v>
      </c>
      <c r="K28" t="s">
        <v>193</v>
      </c>
      <c r="L28" t="s">
        <v>193</v>
      </c>
      <c r="M28">
        <f>IF(UPPER(TRIM(Table2[[#This Row],[Status_Clean]]))="CONVERTED",1,0)</f>
        <v>0</v>
      </c>
      <c r="N28">
        <f>IF(ISNUMBER(MATCH(UPPER(TRIM(Table2[[#This Row],[Status_Clean]])),{"CONTACTED","QUALIFIED","CONVERTED"},0)),1,0)</f>
        <v>0</v>
      </c>
      <c r="O28" cm="1">
        <f t="array" ref="O28">_xlfn.SWITCH(UPPER(TRIM(Table2[[#This Row],[Status_Clean]])),"NEW",1,"CONTACTED",2,"QUALIFIED",3,"CONVERTED",4,"LOST",5,99)</f>
        <v>1</v>
      </c>
      <c r="P28" t="s">
        <v>197</v>
      </c>
      <c r="Q28" t="s">
        <v>7329</v>
      </c>
      <c r="R28" t="s">
        <v>7329</v>
      </c>
      <c r="S28">
        <v>45178</v>
      </c>
      <c r="T28" t="s">
        <v>7261</v>
      </c>
      <c r="U28">
        <v>45178</v>
      </c>
      <c r="V28" t="s">
        <v>7287</v>
      </c>
      <c r="W28" t="s">
        <v>7263</v>
      </c>
      <c r="X28" t="s">
        <v>7288</v>
      </c>
      <c r="Y28" t="s">
        <v>7278</v>
      </c>
      <c r="Z28">
        <v>67</v>
      </c>
      <c r="AA28">
        <v>67</v>
      </c>
      <c r="AB28" t="str" cm="1">
        <f t="array" ref="AB28">_xlfn.LET(_xlpm.x,IFERROR(VALUE(Table2[[#This Row],[Response_Time_Hours]]),""),IF(_xlpm.x="","CHECK",_xlfn.IFS(_xlpm.x&lt;=1,"Immediate",_xlpm.x&lt;=6,"Fast",_xlpm.x&lt;=24,"Moderate",_xlpm.x&gt;24,"Delayed")))</f>
        <v>Delayed</v>
      </c>
      <c r="AC28">
        <v>43</v>
      </c>
      <c r="AD28" t="str" cm="1">
        <f t="array" ref="AD28">IF(Table2[[#This Row],[Interaction_Count_Final]]="","N/A",_xlfn.IFS(Table2[[#This Row],[Interaction_Count_Final]]&lt;=2,"Low",Table2[[#This Row],[Interaction_Count_Final]]&lt;=5,"Medium",Table2[[#This Row],[Interaction_Count_Final]]&gt;=6,"High",TRUE,"CHECK"))</f>
        <v>High</v>
      </c>
      <c r="AE28" t="s">
        <v>7266</v>
      </c>
      <c r="AF28" t="b">
        <v>1</v>
      </c>
      <c r="AG28" t="b">
        <v>1</v>
      </c>
      <c r="AH28">
        <v>36</v>
      </c>
      <c r="AI28">
        <v>45178</v>
      </c>
      <c r="AJ28" t="b">
        <v>1</v>
      </c>
      <c r="AK28" t="str" cm="1">
        <f t="array" ref="AK28">_xlfn.LET(
  _xlpm.txt,TRIM(Raw_Data!F28),
  _xlpm.norm,SUBSTITUTE(SUBSTITUTE(_xlpm.txt,"-","/"),".","/"),
  _xlpm.p,_xlfn.TEXTSPLIT(_xlpm.norm,"/"),
  _xlpm.a,VALUE(INDEX(_xlpm.p,1)),
  _xlpm.b,VALUE(INDEX(_xlpm.p,2)),
  IF(AND(_xlpm.a&lt;=12,_xlpm.b&lt;=12),"REVIEW_AMBIGUOUS","OK")
)</f>
        <v>REVIEW_AMBIGUOUS</v>
      </c>
    </row>
    <row r="29" spans="1:37">
      <c r="A29" t="s">
        <v>198</v>
      </c>
      <c r="B29" t="s">
        <v>198</v>
      </c>
      <c r="C29" t="b">
        <v>0</v>
      </c>
      <c r="D29" t="s">
        <v>7257</v>
      </c>
      <c r="E29" t="s">
        <v>199</v>
      </c>
      <c r="F29" t="s">
        <v>199</v>
      </c>
      <c r="G29" t="s">
        <v>7268</v>
      </c>
      <c r="H29" t="s">
        <v>363</v>
      </c>
      <c r="I29" t="s">
        <v>363</v>
      </c>
      <c r="J29" t="s">
        <v>363</v>
      </c>
      <c r="K29" t="s">
        <v>173</v>
      </c>
      <c r="L29" t="s">
        <v>173</v>
      </c>
      <c r="M29">
        <f>IF(UPPER(TRIM(Table2[[#This Row],[Status_Clean]]))="CONVERTED",1,0)</f>
        <v>0</v>
      </c>
      <c r="N29">
        <f>IF(ISNUMBER(MATCH(UPPER(TRIM(Table2[[#This Row],[Status_Clean]])),{"CONTACTED","QUALIFIED","CONVERTED"},0)),1,0)</f>
        <v>0</v>
      </c>
      <c r="O29" cm="1">
        <f t="array" ref="O29">_xlfn.SWITCH(UPPER(TRIM(Table2[[#This Row],[Status_Clean]])),"NEW",1,"CONTACTED",2,"QUALIFIED",3,"CONVERTED",4,"LOST",5,99)</f>
        <v>5</v>
      </c>
      <c r="P29" t="s">
        <v>200</v>
      </c>
      <c r="Q29" t="s">
        <v>7330</v>
      </c>
      <c r="R29" t="s">
        <v>7330</v>
      </c>
      <c r="S29">
        <v>45563</v>
      </c>
      <c r="T29" t="s">
        <v>7261</v>
      </c>
      <c r="U29">
        <v>45563</v>
      </c>
      <c r="V29" t="s">
        <v>7287</v>
      </c>
      <c r="W29" t="s">
        <v>7271</v>
      </c>
      <c r="X29" t="s">
        <v>7288</v>
      </c>
      <c r="Y29" t="s">
        <v>7278</v>
      </c>
      <c r="Z29" t="s">
        <v>202</v>
      </c>
      <c r="AA29">
        <v>2.4</v>
      </c>
      <c r="AB29" t="str" cm="1">
        <f t="array" ref="AB29">_xlfn.LET(_xlpm.x,IFERROR(VALUE(Table2[[#This Row],[Response_Time_Hours]]),""),IF(_xlpm.x="","CHECK",_xlfn.IFS(_xlpm.x&lt;=1,"Immediate",_xlpm.x&lt;=6,"Fast",_xlpm.x&lt;=24,"Moderate",_xlpm.x&gt;24,"Delayed")))</f>
        <v>Fast</v>
      </c>
      <c r="AC29">
        <v>17</v>
      </c>
      <c r="AD29" t="str" cm="1">
        <f t="array" ref="AD29">IF(Table2[[#This Row],[Interaction_Count_Final]]="","N/A",_xlfn.IFS(Table2[[#This Row],[Interaction_Count_Final]]&lt;=2,"Low",Table2[[#This Row],[Interaction_Count_Final]]&lt;=5,"Medium",Table2[[#This Row],[Interaction_Count_Final]]&gt;=6,"High",TRUE,"CHECK"))</f>
        <v>High</v>
      </c>
      <c r="AE29" t="s">
        <v>7273</v>
      </c>
      <c r="AF29" t="b">
        <v>1</v>
      </c>
      <c r="AG29" t="b">
        <v>1</v>
      </c>
      <c r="AH29">
        <v>39</v>
      </c>
      <c r="AI29">
        <v>45563</v>
      </c>
      <c r="AJ29" t="b">
        <v>1</v>
      </c>
      <c r="AK29" t="str" cm="1">
        <f t="array" ref="AK29">_xlfn.LET(
  _xlpm.txt,TRIM(Raw_Data!F29),
  _xlpm.norm,SUBSTITUTE(SUBSTITUTE(_xlpm.txt,"-","/"),".","/"),
  _xlpm.p,_xlfn.TEXTSPLIT(_xlpm.norm,"/"),
  _xlpm.a,VALUE(INDEX(_xlpm.p,1)),
  _xlpm.b,VALUE(INDEX(_xlpm.p,2)),
  IF(AND(_xlpm.a&lt;=12,_xlpm.b&lt;=12),"REVIEW_AMBIGUOUS","OK")
)</f>
        <v>OK</v>
      </c>
    </row>
    <row r="30" spans="1:37">
      <c r="A30" t="s">
        <v>203</v>
      </c>
      <c r="B30" t="s">
        <v>203</v>
      </c>
      <c r="C30" t="b">
        <v>0</v>
      </c>
      <c r="D30" t="s">
        <v>7257</v>
      </c>
      <c r="E30" t="s">
        <v>204</v>
      </c>
      <c r="F30" t="s">
        <v>204</v>
      </c>
      <c r="G30" t="s">
        <v>7258</v>
      </c>
      <c r="H30" t="s">
        <v>101</v>
      </c>
      <c r="I30" t="s">
        <v>101</v>
      </c>
      <c r="J30" t="s">
        <v>101</v>
      </c>
      <c r="K30" t="s">
        <v>7281</v>
      </c>
      <c r="L30" t="s">
        <v>125</v>
      </c>
      <c r="M30">
        <f>IF(UPPER(TRIM(Table2[[#This Row],[Status_Clean]]))="CONVERTED",1,0)</f>
        <v>0</v>
      </c>
      <c r="N30">
        <f>IF(ISNUMBER(MATCH(UPPER(TRIM(Table2[[#This Row],[Status_Clean]])),{"CONTACTED","QUALIFIED","CONVERTED"},0)),1,0)</f>
        <v>1</v>
      </c>
      <c r="O30" cm="1">
        <f t="array" ref="O30">_xlfn.SWITCH(UPPER(TRIM(Table2[[#This Row],[Status_Clean]])),"NEW",1,"CONTACTED",2,"QUALIFIED",3,"CONVERTED",4,"LOST",5,99)</f>
        <v>2</v>
      </c>
      <c r="P30">
        <v>45146</v>
      </c>
      <c r="Q30" t="s">
        <v>7331</v>
      </c>
      <c r="R30" t="s">
        <v>7331</v>
      </c>
      <c r="S30">
        <v>45146</v>
      </c>
      <c r="T30" t="s">
        <v>7261</v>
      </c>
      <c r="U30">
        <v>45146</v>
      </c>
      <c r="V30" t="s">
        <v>7310</v>
      </c>
      <c r="W30" t="s">
        <v>7263</v>
      </c>
      <c r="X30" t="s">
        <v>7288</v>
      </c>
      <c r="Y30" t="s">
        <v>7265</v>
      </c>
      <c r="Z30" t="s">
        <v>205</v>
      </c>
      <c r="AA30">
        <v>23.2</v>
      </c>
      <c r="AB30" t="str" cm="1">
        <f t="array" ref="AB30">_xlfn.LET(_xlpm.x,IFERROR(VALUE(Table2[[#This Row],[Response_Time_Hours]]),""),IF(_xlpm.x="","CHECK",_xlfn.IFS(_xlpm.x&lt;=1,"Immediate",_xlpm.x&lt;=6,"Fast",_xlpm.x&lt;=24,"Moderate",_xlpm.x&gt;24,"Delayed")))</f>
        <v>Moderate</v>
      </c>
      <c r="AC30">
        <v>8</v>
      </c>
      <c r="AD30" t="str" cm="1">
        <f t="array" ref="AD30">IF(Table2[[#This Row],[Interaction_Count_Final]]="","N/A",_xlfn.IFS(Table2[[#This Row],[Interaction_Count_Final]]&lt;=2,"Low",Table2[[#This Row],[Interaction_Count_Final]]&lt;=5,"Medium",Table2[[#This Row],[Interaction_Count_Final]]&gt;=6,"High",TRUE,"CHECK"))</f>
        <v>High</v>
      </c>
      <c r="AE30" t="s">
        <v>7266</v>
      </c>
      <c r="AF30" t="b">
        <v>1</v>
      </c>
      <c r="AG30" t="b">
        <v>1</v>
      </c>
      <c r="AH30">
        <v>41</v>
      </c>
      <c r="AI30">
        <v>45146</v>
      </c>
      <c r="AJ30" t="b">
        <v>1</v>
      </c>
      <c r="AK30" t="e" cm="1">
        <f t="array" ref="AK30">_xlfn.LET(
  _xlpm.txt,TRIM(Raw_Data!F30),
  _xlpm.norm,SUBSTITUTE(SUBSTITUTE(_xlpm.txt,"-","/"),".","/"),
  _xlpm.p,_xlfn.TEXTSPLIT(_xlpm.norm,"/"),
  _xlpm.a,VALUE(INDEX(_xlpm.p,1)),
  _xlpm.b,VALUE(INDEX(_xlpm.p,2)),
  IF(AND(_xlpm.a&lt;=12,_xlpm.b&lt;=12),"REVIEW_AMBIGUOUS","OK")
)</f>
        <v>#REF!</v>
      </c>
    </row>
    <row r="31" spans="1:37">
      <c r="A31" t="s">
        <v>206</v>
      </c>
      <c r="B31" t="s">
        <v>206</v>
      </c>
      <c r="C31" t="b">
        <v>0</v>
      </c>
      <c r="D31" t="s">
        <v>7257</v>
      </c>
      <c r="E31" t="s">
        <v>207</v>
      </c>
      <c r="F31" t="s">
        <v>207</v>
      </c>
      <c r="G31" t="s">
        <v>7303</v>
      </c>
      <c r="H31" t="s">
        <v>1356</v>
      </c>
      <c r="I31" t="s">
        <v>1356</v>
      </c>
      <c r="J31" t="s">
        <v>1356</v>
      </c>
      <c r="K31" t="s">
        <v>7301</v>
      </c>
      <c r="L31" t="s">
        <v>125</v>
      </c>
      <c r="M31">
        <f>IF(UPPER(TRIM(Table2[[#This Row],[Status_Clean]]))="CONVERTED",1,0)</f>
        <v>0</v>
      </c>
      <c r="N31">
        <f>IF(ISNUMBER(MATCH(UPPER(TRIM(Table2[[#This Row],[Status_Clean]])),{"CONTACTED","QUALIFIED","CONVERTED"},0)),1,0)</f>
        <v>1</v>
      </c>
      <c r="O31" cm="1">
        <f t="array" ref="O31">_xlfn.SWITCH(UPPER(TRIM(Table2[[#This Row],[Status_Clean]])),"NEW",1,"CONTACTED",2,"QUALIFIED",3,"CONVERTED",4,"LOST",5,99)</f>
        <v>2</v>
      </c>
      <c r="P31">
        <v>45481</v>
      </c>
      <c r="Q31" t="s">
        <v>7332</v>
      </c>
      <c r="R31" t="s">
        <v>7332</v>
      </c>
      <c r="S31">
        <v>45481</v>
      </c>
      <c r="T31" t="s">
        <v>7261</v>
      </c>
      <c r="U31">
        <v>45481</v>
      </c>
      <c r="V31" t="s">
        <v>7305</v>
      </c>
      <c r="W31" t="s">
        <v>7271</v>
      </c>
      <c r="X31" t="s">
        <v>7288</v>
      </c>
      <c r="Y31" t="s">
        <v>7298</v>
      </c>
      <c r="Z31" t="s">
        <v>209</v>
      </c>
      <c r="AA31">
        <v>55.199999999999996</v>
      </c>
      <c r="AB31" t="str" cm="1">
        <f t="array" ref="AB31">_xlfn.LET(_xlpm.x,IFERROR(VALUE(Table2[[#This Row],[Response_Time_Hours]]),""),IF(_xlpm.x="","CHECK",_xlfn.IFS(_xlpm.x&lt;=1,"Immediate",_xlpm.x&lt;=6,"Fast",_xlpm.x&lt;=24,"Moderate",_xlpm.x&gt;24,"Delayed")))</f>
        <v>Delayed</v>
      </c>
      <c r="AC31">
        <v>22</v>
      </c>
      <c r="AD31" t="str" cm="1">
        <f t="array" ref="AD31">IF(Table2[[#This Row],[Interaction_Count_Final]]="","N/A",_xlfn.IFS(Table2[[#This Row],[Interaction_Count_Final]]&lt;=2,"Low",Table2[[#This Row],[Interaction_Count_Final]]&lt;=5,"Medium",Table2[[#This Row],[Interaction_Count_Final]]&gt;=6,"High",TRUE,"CHECK"))</f>
        <v>High</v>
      </c>
      <c r="AE31" t="s">
        <v>7273</v>
      </c>
      <c r="AF31" t="b">
        <v>1</v>
      </c>
      <c r="AG31" t="b">
        <v>1</v>
      </c>
      <c r="AH31">
        <v>43</v>
      </c>
      <c r="AI31">
        <v>45481</v>
      </c>
      <c r="AJ31" t="b">
        <v>1</v>
      </c>
      <c r="AK31" t="e" cm="1">
        <f t="array" ref="AK31">_xlfn.LET(
  _xlpm.txt,TRIM(Raw_Data!F31),
  _xlpm.norm,SUBSTITUTE(SUBSTITUTE(_xlpm.txt,"-","/"),".","/"),
  _xlpm.p,_xlfn.TEXTSPLIT(_xlpm.norm,"/"),
  _xlpm.a,VALUE(INDEX(_xlpm.p,1)),
  _xlpm.b,VALUE(INDEX(_xlpm.p,2)),
  IF(AND(_xlpm.a&lt;=12,_xlpm.b&lt;=12),"REVIEW_AMBIGUOUS","OK")
)</f>
        <v>#REF!</v>
      </c>
    </row>
    <row r="32" spans="1:37">
      <c r="A32" t="s">
        <v>210</v>
      </c>
      <c r="B32" t="s">
        <v>210</v>
      </c>
      <c r="C32" t="b">
        <v>0</v>
      </c>
      <c r="D32" t="s">
        <v>7257</v>
      </c>
      <c r="E32" t="s">
        <v>7333</v>
      </c>
      <c r="F32" t="s">
        <v>7333</v>
      </c>
      <c r="G32" t="s">
        <v>7274</v>
      </c>
      <c r="H32" t="s">
        <v>374</v>
      </c>
      <c r="I32" t="s">
        <v>374</v>
      </c>
      <c r="J32" t="s">
        <v>7308</v>
      </c>
      <c r="K32" t="s">
        <v>250</v>
      </c>
      <c r="L32" t="s">
        <v>250</v>
      </c>
      <c r="M32">
        <f>IF(UPPER(TRIM(Table2[[#This Row],[Status_Clean]]))="CONVERTED",1,0)</f>
        <v>1</v>
      </c>
      <c r="N32">
        <f>IF(ISNUMBER(MATCH(UPPER(TRIM(Table2[[#This Row],[Status_Clean]])),{"CONTACTED","QUALIFIED","CONVERTED"},0)),1,0)</f>
        <v>1</v>
      </c>
      <c r="O32" cm="1">
        <f t="array" ref="O32">_xlfn.SWITCH(UPPER(TRIM(Table2[[#This Row],[Status_Clean]])),"NEW",1,"CONTACTED",2,"QUALIFIED",3,"CONVERTED",4,"LOST",5,99)</f>
        <v>4</v>
      </c>
      <c r="P32" t="s">
        <v>212</v>
      </c>
      <c r="Q32" t="s">
        <v>7334</v>
      </c>
      <c r="R32" t="s">
        <v>7334</v>
      </c>
      <c r="S32">
        <v>45578</v>
      </c>
      <c r="T32" t="s">
        <v>7261</v>
      </c>
      <c r="U32">
        <v>45578</v>
      </c>
      <c r="V32" t="s">
        <v>7270</v>
      </c>
      <c r="W32" t="s">
        <v>7271</v>
      </c>
      <c r="X32" t="s">
        <v>7264</v>
      </c>
      <c r="Y32" t="s">
        <v>7293</v>
      </c>
      <c r="Z32">
        <v>62.5</v>
      </c>
      <c r="AA32">
        <v>62.5</v>
      </c>
      <c r="AB32" t="str" cm="1">
        <f t="array" ref="AB32">_xlfn.LET(_xlpm.x,IFERROR(VALUE(Table2[[#This Row],[Response_Time_Hours]]),""),IF(_xlpm.x="","CHECK",_xlfn.IFS(_xlpm.x&lt;=1,"Immediate",_xlpm.x&lt;=6,"Fast",_xlpm.x&lt;=24,"Moderate",_xlpm.x&gt;24,"Delayed")))</f>
        <v>Delayed</v>
      </c>
      <c r="AC32">
        <v>5</v>
      </c>
      <c r="AD32" t="str" cm="1">
        <f t="array" ref="AD32">IF(Table2[[#This Row],[Interaction_Count_Final]]="","N/A",_xlfn.IFS(Table2[[#This Row],[Interaction_Count_Final]]&lt;=2,"Low",Table2[[#This Row],[Interaction_Count_Final]]&lt;=5,"Medium",Table2[[#This Row],[Interaction_Count_Final]]&gt;=6,"High",TRUE,"CHECK"))</f>
        <v>Medium</v>
      </c>
      <c r="AE32" t="s">
        <v>7266</v>
      </c>
      <c r="AF32" t="b">
        <v>1</v>
      </c>
      <c r="AG32" t="b">
        <v>1</v>
      </c>
      <c r="AH32">
        <v>44</v>
      </c>
      <c r="AI32">
        <v>45578</v>
      </c>
      <c r="AJ32" t="b">
        <v>1</v>
      </c>
      <c r="AK32" t="str" cm="1">
        <f t="array" ref="AK32">_xlfn.LET(
  _xlpm.txt,TRIM(Raw_Data!F32),
  _xlpm.norm,SUBSTITUTE(SUBSTITUTE(_xlpm.txt,"-","/"),".","/"),
  _xlpm.p,_xlfn.TEXTSPLIT(_xlpm.norm,"/"),
  _xlpm.a,VALUE(INDEX(_xlpm.p,1)),
  _xlpm.b,VALUE(INDEX(_xlpm.p,2)),
  IF(AND(_xlpm.a&lt;=12,_xlpm.b&lt;=12),"REVIEW_AMBIGUOUS","OK")
)</f>
        <v>OK</v>
      </c>
    </row>
    <row r="33" spans="1:37">
      <c r="A33" t="s">
        <v>214</v>
      </c>
      <c r="B33" t="s">
        <v>214</v>
      </c>
      <c r="C33" t="b">
        <v>0</v>
      </c>
      <c r="D33" t="s">
        <v>7257</v>
      </c>
      <c r="E33" t="s">
        <v>215</v>
      </c>
      <c r="F33" t="s">
        <v>215</v>
      </c>
      <c r="G33" t="s">
        <v>7268</v>
      </c>
      <c r="H33" t="s">
        <v>85</v>
      </c>
      <c r="I33" t="s">
        <v>85</v>
      </c>
      <c r="J33" t="s">
        <v>469</v>
      </c>
      <c r="K33" t="s">
        <v>7301</v>
      </c>
      <c r="L33" t="s">
        <v>125</v>
      </c>
      <c r="M33">
        <f>IF(UPPER(TRIM(Table2[[#This Row],[Status_Clean]]))="CONVERTED",1,0)</f>
        <v>0</v>
      </c>
      <c r="N33">
        <f>IF(ISNUMBER(MATCH(UPPER(TRIM(Table2[[#This Row],[Status_Clean]])),{"CONTACTED","QUALIFIED","CONVERTED"},0)),1,0)</f>
        <v>1</v>
      </c>
      <c r="O33" cm="1">
        <f t="array" ref="O33">_xlfn.SWITCH(UPPER(TRIM(Table2[[#This Row],[Status_Clean]])),"NEW",1,"CONTACTED",2,"QUALIFIED",3,"CONVERTED",4,"LOST",5,99)</f>
        <v>2</v>
      </c>
      <c r="P33" t="s">
        <v>216</v>
      </c>
      <c r="Q33" t="s">
        <v>7335</v>
      </c>
      <c r="R33" t="s">
        <v>7335</v>
      </c>
      <c r="S33">
        <v>44973</v>
      </c>
      <c r="T33" t="s">
        <v>7261</v>
      </c>
      <c r="U33">
        <v>44973</v>
      </c>
      <c r="V33" t="s">
        <v>7283</v>
      </c>
      <c r="W33" t="s">
        <v>7263</v>
      </c>
      <c r="X33" t="s">
        <v>7284</v>
      </c>
      <c r="Y33" t="s">
        <v>7285</v>
      </c>
      <c r="Z33" t="s">
        <v>217</v>
      </c>
      <c r="AA33">
        <v>21.6</v>
      </c>
      <c r="AB33" t="str" cm="1">
        <f t="array" ref="AB33">_xlfn.LET(_xlpm.x,IFERROR(VALUE(Table2[[#This Row],[Response_Time_Hours]]),""),IF(_xlpm.x="","CHECK",_xlfn.IFS(_xlpm.x&lt;=1,"Immediate",_xlpm.x&lt;=6,"Fast",_xlpm.x&lt;=24,"Moderate",_xlpm.x&gt;24,"Delayed")))</f>
        <v>Moderate</v>
      </c>
      <c r="AC33">
        <v>49</v>
      </c>
      <c r="AD33" t="str" cm="1">
        <f t="array" ref="AD33">IF(Table2[[#This Row],[Interaction_Count_Final]]="","N/A",_xlfn.IFS(Table2[[#This Row],[Interaction_Count_Final]]&lt;=2,"Low",Table2[[#This Row],[Interaction_Count_Final]]&lt;=5,"Medium",Table2[[#This Row],[Interaction_Count_Final]]&gt;=6,"High",TRUE,"CHECK"))</f>
        <v>High</v>
      </c>
      <c r="AE33" t="s">
        <v>7266</v>
      </c>
      <c r="AF33" t="b">
        <v>1</v>
      </c>
      <c r="AG33" t="b">
        <v>1</v>
      </c>
      <c r="AH33">
        <v>45</v>
      </c>
      <c r="AI33">
        <v>44973</v>
      </c>
      <c r="AJ33" t="b">
        <v>1</v>
      </c>
      <c r="AK33" t="str" cm="1">
        <f t="array" ref="AK33">_xlfn.LET(
  _xlpm.txt,TRIM(Raw_Data!F33),
  _xlpm.norm,SUBSTITUTE(SUBSTITUTE(_xlpm.txt,"-","/"),".","/"),
  _xlpm.p,_xlfn.TEXTSPLIT(_xlpm.norm,"/"),
  _xlpm.a,VALUE(INDEX(_xlpm.p,1)),
  _xlpm.b,VALUE(INDEX(_xlpm.p,2)),
  IF(AND(_xlpm.a&lt;=12,_xlpm.b&lt;=12),"REVIEW_AMBIGUOUS","OK")
)</f>
        <v>OK</v>
      </c>
    </row>
    <row r="34" spans="1:37">
      <c r="A34" t="s">
        <v>218</v>
      </c>
      <c r="B34" t="s">
        <v>218</v>
      </c>
      <c r="C34" t="b">
        <v>0</v>
      </c>
      <c r="D34" t="s">
        <v>7257</v>
      </c>
      <c r="E34" t="s">
        <v>219</v>
      </c>
      <c r="F34" t="s">
        <v>219</v>
      </c>
      <c r="G34" t="s">
        <v>7268</v>
      </c>
      <c r="H34" t="s">
        <v>156</v>
      </c>
      <c r="I34" t="s">
        <v>156</v>
      </c>
      <c r="J34" t="s">
        <v>69</v>
      </c>
      <c r="K34" t="s">
        <v>7301</v>
      </c>
      <c r="L34" t="s">
        <v>125</v>
      </c>
      <c r="M34">
        <f>IF(UPPER(TRIM(Table2[[#This Row],[Status_Clean]]))="CONVERTED",1,0)</f>
        <v>0</v>
      </c>
      <c r="N34">
        <f>IF(ISNUMBER(MATCH(UPPER(TRIM(Table2[[#This Row],[Status_Clean]])),{"CONTACTED","QUALIFIED","CONVERTED"},0)),1,0)</f>
        <v>1</v>
      </c>
      <c r="O34" cm="1">
        <f t="array" ref="O34">_xlfn.SWITCH(UPPER(TRIM(Table2[[#This Row],[Status_Clean]])),"NEW",1,"CONTACTED",2,"QUALIFIED",3,"CONVERTED",4,"LOST",5,99)</f>
        <v>2</v>
      </c>
      <c r="P34">
        <v>45179</v>
      </c>
      <c r="Q34" t="s">
        <v>7336</v>
      </c>
      <c r="R34" t="s">
        <v>7336</v>
      </c>
      <c r="S34">
        <v>45179</v>
      </c>
      <c r="T34" t="s">
        <v>7261</v>
      </c>
      <c r="U34">
        <v>45179</v>
      </c>
      <c r="V34" t="s">
        <v>7287</v>
      </c>
      <c r="W34" t="s">
        <v>7263</v>
      </c>
      <c r="X34" t="s">
        <v>7288</v>
      </c>
      <c r="Y34" t="s">
        <v>7293</v>
      </c>
      <c r="Z34">
        <v>45.9</v>
      </c>
      <c r="AA34">
        <v>45.9</v>
      </c>
      <c r="AB34" t="str" cm="1">
        <f t="array" ref="AB34">_xlfn.LET(_xlpm.x,IFERROR(VALUE(Table2[[#This Row],[Response_Time_Hours]]),""),IF(_xlpm.x="","CHECK",_xlfn.IFS(_xlpm.x&lt;=1,"Immediate",_xlpm.x&lt;=6,"Fast",_xlpm.x&lt;=24,"Moderate",_xlpm.x&gt;24,"Delayed")))</f>
        <v>Delayed</v>
      </c>
      <c r="AC34">
        <v>15</v>
      </c>
      <c r="AD34" t="str" cm="1">
        <f t="array" ref="AD34">IF(Table2[[#This Row],[Interaction_Count_Final]]="","N/A",_xlfn.IFS(Table2[[#This Row],[Interaction_Count_Final]]&lt;=2,"Low",Table2[[#This Row],[Interaction_Count_Final]]&lt;=5,"Medium",Table2[[#This Row],[Interaction_Count_Final]]&gt;=6,"High",TRUE,"CHECK"))</f>
        <v>High</v>
      </c>
      <c r="AE34" t="s">
        <v>7289</v>
      </c>
      <c r="AF34" t="b">
        <v>1</v>
      </c>
      <c r="AG34" t="b">
        <v>1</v>
      </c>
      <c r="AH34">
        <v>46</v>
      </c>
      <c r="AI34">
        <v>45179</v>
      </c>
      <c r="AJ34" t="b">
        <v>1</v>
      </c>
      <c r="AK34" t="e" cm="1">
        <f t="array" ref="AK34">_xlfn.LET(
  _xlpm.txt,TRIM(Raw_Data!F34),
  _xlpm.norm,SUBSTITUTE(SUBSTITUTE(_xlpm.txt,"-","/"),".","/"),
  _xlpm.p,_xlfn.TEXTSPLIT(_xlpm.norm,"/"),
  _xlpm.a,VALUE(INDEX(_xlpm.p,1)),
  _xlpm.b,VALUE(INDEX(_xlpm.p,2)),
  IF(AND(_xlpm.a&lt;=12,_xlpm.b&lt;=12),"REVIEW_AMBIGUOUS","OK")
)</f>
        <v>#REF!</v>
      </c>
    </row>
    <row r="35" spans="1:37">
      <c r="A35" t="s">
        <v>220</v>
      </c>
      <c r="B35" t="s">
        <v>220</v>
      </c>
      <c r="C35" t="b">
        <v>0</v>
      </c>
      <c r="D35" t="s">
        <v>7257</v>
      </c>
      <c r="E35" t="s">
        <v>221</v>
      </c>
      <c r="F35" t="s">
        <v>221</v>
      </c>
      <c r="G35" t="s">
        <v>7280</v>
      </c>
      <c r="H35" t="s">
        <v>222</v>
      </c>
      <c r="I35" t="s">
        <v>222</v>
      </c>
      <c r="J35" t="s">
        <v>222</v>
      </c>
      <c r="K35" t="s">
        <v>193</v>
      </c>
      <c r="L35" t="s">
        <v>193</v>
      </c>
      <c r="M35">
        <f>IF(UPPER(TRIM(Table2[[#This Row],[Status_Clean]]))="CONVERTED",1,0)</f>
        <v>0</v>
      </c>
      <c r="N35">
        <f>IF(ISNUMBER(MATCH(UPPER(TRIM(Table2[[#This Row],[Status_Clean]])),{"CONTACTED","QUALIFIED","CONVERTED"},0)),1,0)</f>
        <v>0</v>
      </c>
      <c r="O35" cm="1">
        <f t="array" ref="O35">_xlfn.SWITCH(UPPER(TRIM(Table2[[#This Row],[Status_Clean]])),"NEW",1,"CONTACTED",2,"QUALIFIED",3,"CONVERTED",4,"LOST",5,99)</f>
        <v>1</v>
      </c>
      <c r="P35">
        <v>45260</v>
      </c>
      <c r="Q35" t="s">
        <v>7337</v>
      </c>
      <c r="R35" t="s">
        <v>7337</v>
      </c>
      <c r="S35">
        <v>45260</v>
      </c>
      <c r="T35" t="s">
        <v>7261</v>
      </c>
      <c r="U35">
        <v>45260</v>
      </c>
      <c r="V35" t="s">
        <v>7300</v>
      </c>
      <c r="W35" t="s">
        <v>7263</v>
      </c>
      <c r="X35" t="s">
        <v>7264</v>
      </c>
      <c r="Y35" t="s">
        <v>7285</v>
      </c>
      <c r="Z35" t="s">
        <v>223</v>
      </c>
      <c r="AA35">
        <v>69.599999999999994</v>
      </c>
      <c r="AB35" t="str" cm="1">
        <f t="array" ref="AB35">_xlfn.LET(_xlpm.x,IFERROR(VALUE(Table2[[#This Row],[Response_Time_Hours]]),""),IF(_xlpm.x="","CHECK",_xlfn.IFS(_xlpm.x&lt;=1,"Immediate",_xlpm.x&lt;=6,"Fast",_xlpm.x&lt;=24,"Moderate",_xlpm.x&gt;24,"Delayed")))</f>
        <v>Delayed</v>
      </c>
      <c r="AC35">
        <v>27</v>
      </c>
      <c r="AD35" t="str" cm="1">
        <f t="array" ref="AD35">IF(Table2[[#This Row],[Interaction_Count_Final]]="","N/A",_xlfn.IFS(Table2[[#This Row],[Interaction_Count_Final]]&lt;=2,"Low",Table2[[#This Row],[Interaction_Count_Final]]&lt;=5,"Medium",Table2[[#This Row],[Interaction_Count_Final]]&gt;=6,"High",TRUE,"CHECK"))</f>
        <v>High</v>
      </c>
      <c r="AE35" t="s">
        <v>7266</v>
      </c>
      <c r="AF35" t="b">
        <v>1</v>
      </c>
      <c r="AG35" t="b">
        <v>1</v>
      </c>
      <c r="AH35">
        <v>47</v>
      </c>
      <c r="AI35">
        <v>45260</v>
      </c>
      <c r="AJ35" t="b">
        <v>1</v>
      </c>
      <c r="AK35" t="e" cm="1">
        <f t="array" ref="AK35">_xlfn.LET(
  _xlpm.txt,TRIM(Raw_Data!F35),
  _xlpm.norm,SUBSTITUTE(SUBSTITUTE(_xlpm.txt,"-","/"),".","/"),
  _xlpm.p,_xlfn.TEXTSPLIT(_xlpm.norm,"/"),
  _xlpm.a,VALUE(INDEX(_xlpm.p,1)),
  _xlpm.b,VALUE(INDEX(_xlpm.p,2)),
  IF(AND(_xlpm.a&lt;=12,_xlpm.b&lt;=12),"REVIEW_AMBIGUOUS","OK")
)</f>
        <v>#REF!</v>
      </c>
    </row>
    <row r="36" spans="1:37">
      <c r="A36" t="s">
        <v>224</v>
      </c>
      <c r="B36" t="s">
        <v>224</v>
      </c>
      <c r="C36" t="b">
        <v>0</v>
      </c>
      <c r="D36" t="s">
        <v>7257</v>
      </c>
      <c r="E36" t="s">
        <v>225</v>
      </c>
      <c r="F36" t="s">
        <v>225</v>
      </c>
      <c r="G36" t="s">
        <v>7303</v>
      </c>
      <c r="H36" t="s">
        <v>792</v>
      </c>
      <c r="I36" t="s">
        <v>792</v>
      </c>
      <c r="J36" t="s">
        <v>792</v>
      </c>
      <c r="K36" t="s">
        <v>193</v>
      </c>
      <c r="L36" t="s">
        <v>193</v>
      </c>
      <c r="M36">
        <f>IF(UPPER(TRIM(Table2[[#This Row],[Status_Clean]]))="CONVERTED",1,0)</f>
        <v>0</v>
      </c>
      <c r="N36">
        <f>IF(ISNUMBER(MATCH(UPPER(TRIM(Table2[[#This Row],[Status_Clean]])),{"CONTACTED","QUALIFIED","CONVERTED"},0)),1,0)</f>
        <v>0</v>
      </c>
      <c r="O36" cm="1">
        <f t="array" ref="O36">_xlfn.SWITCH(UPPER(TRIM(Table2[[#This Row],[Status_Clean]])),"NEW",1,"CONTACTED",2,"QUALIFIED",3,"CONVERTED",4,"LOST",5,99)</f>
        <v>1</v>
      </c>
      <c r="P36">
        <v>45463</v>
      </c>
      <c r="Q36" t="s">
        <v>7338</v>
      </c>
      <c r="R36" t="s">
        <v>7338</v>
      </c>
      <c r="S36">
        <v>45463</v>
      </c>
      <c r="T36" t="s">
        <v>7261</v>
      </c>
      <c r="U36">
        <v>45463</v>
      </c>
      <c r="V36" t="s">
        <v>7276</v>
      </c>
      <c r="W36" t="s">
        <v>7271</v>
      </c>
      <c r="X36" t="s">
        <v>7277</v>
      </c>
      <c r="Y36" t="s">
        <v>7285</v>
      </c>
      <c r="Z36">
        <v>1.7</v>
      </c>
      <c r="AA36">
        <v>1.7</v>
      </c>
      <c r="AB36" t="str" cm="1">
        <f t="array" ref="AB36">_xlfn.LET(_xlpm.x,IFERROR(VALUE(Table2[[#This Row],[Response_Time_Hours]]),""),IF(_xlpm.x="","CHECK",_xlfn.IFS(_xlpm.x&lt;=1,"Immediate",_xlpm.x&lt;=6,"Fast",_xlpm.x&lt;=24,"Moderate",_xlpm.x&gt;24,"Delayed")))</f>
        <v>Fast</v>
      </c>
      <c r="AC36">
        <v>3</v>
      </c>
      <c r="AD36" t="str" cm="1">
        <f t="array" ref="AD36">IF(Table2[[#This Row],[Interaction_Count_Final]]="","N/A",_xlfn.IFS(Table2[[#This Row],[Interaction_Count_Final]]&lt;=2,"Low",Table2[[#This Row],[Interaction_Count_Final]]&lt;=5,"Medium",Table2[[#This Row],[Interaction_Count_Final]]&gt;=6,"High",TRUE,"CHECK"))</f>
        <v>Medium</v>
      </c>
      <c r="AE36" t="s">
        <v>7266</v>
      </c>
      <c r="AF36" t="b">
        <v>1</v>
      </c>
      <c r="AG36" t="b">
        <v>1</v>
      </c>
      <c r="AH36">
        <v>48</v>
      </c>
      <c r="AI36">
        <v>45463</v>
      </c>
      <c r="AJ36" t="b">
        <v>1</v>
      </c>
      <c r="AK36" t="e" cm="1">
        <f t="array" ref="AK36">_xlfn.LET(
  _xlpm.txt,TRIM(Raw_Data!F36),
  _xlpm.norm,SUBSTITUTE(SUBSTITUTE(_xlpm.txt,"-","/"),".","/"),
  _xlpm.p,_xlfn.TEXTSPLIT(_xlpm.norm,"/"),
  _xlpm.a,VALUE(INDEX(_xlpm.p,1)),
  _xlpm.b,VALUE(INDEX(_xlpm.p,2)),
  IF(AND(_xlpm.a&lt;=12,_xlpm.b&lt;=12),"REVIEW_AMBIGUOUS","OK")
)</f>
        <v>#REF!</v>
      </c>
    </row>
    <row r="37" spans="1:37">
      <c r="A37" t="s">
        <v>226</v>
      </c>
      <c r="B37" t="s">
        <v>226</v>
      </c>
      <c r="C37" t="b">
        <v>0</v>
      </c>
      <c r="D37" t="s">
        <v>7257</v>
      </c>
      <c r="E37" t="s">
        <v>227</v>
      </c>
      <c r="F37" t="s">
        <v>227</v>
      </c>
      <c r="G37" t="s">
        <v>7268</v>
      </c>
      <c r="H37" t="s">
        <v>101</v>
      </c>
      <c r="I37" t="s">
        <v>101</v>
      </c>
      <c r="J37" t="s">
        <v>101</v>
      </c>
      <c r="K37" t="s">
        <v>71</v>
      </c>
      <c r="L37" t="s">
        <v>71</v>
      </c>
      <c r="M37">
        <f>IF(UPPER(TRIM(Table2[[#This Row],[Status_Clean]]))="CONVERTED",1,0)</f>
        <v>0</v>
      </c>
      <c r="N37">
        <f>IF(ISNUMBER(MATCH(UPPER(TRIM(Table2[[#This Row],[Status_Clean]])),{"CONTACTED","QUALIFIED","CONVERTED"},0)),1,0)</f>
        <v>1</v>
      </c>
      <c r="O37" cm="1">
        <f t="array" ref="O37">_xlfn.SWITCH(UPPER(TRIM(Table2[[#This Row],[Status_Clean]])),"NEW",1,"CONTACTED",2,"QUALIFIED",3,"CONVERTED",4,"LOST",5,99)</f>
        <v>3</v>
      </c>
      <c r="P37" t="s">
        <v>228</v>
      </c>
      <c r="Q37" t="s">
        <v>7339</v>
      </c>
      <c r="R37" t="s">
        <v>7339</v>
      </c>
      <c r="S37">
        <v>45044</v>
      </c>
      <c r="T37" t="s">
        <v>7261</v>
      </c>
      <c r="U37">
        <v>45044</v>
      </c>
      <c r="V37" t="s">
        <v>7297</v>
      </c>
      <c r="W37" t="s">
        <v>7263</v>
      </c>
      <c r="X37" t="s">
        <v>7277</v>
      </c>
      <c r="Y37" t="s">
        <v>7312</v>
      </c>
      <c r="Z37">
        <v>40</v>
      </c>
      <c r="AA37">
        <v>40</v>
      </c>
      <c r="AB37" t="str" cm="1">
        <f t="array" ref="AB37">_xlfn.LET(_xlpm.x,IFERROR(VALUE(Table2[[#This Row],[Response_Time_Hours]]),""),IF(_xlpm.x="","CHECK",_xlfn.IFS(_xlpm.x&lt;=1,"Immediate",_xlpm.x&lt;=6,"Fast",_xlpm.x&lt;=24,"Moderate",_xlpm.x&gt;24,"Delayed")))</f>
        <v>Delayed</v>
      </c>
      <c r="AC37">
        <v>36</v>
      </c>
      <c r="AD37" t="str" cm="1">
        <f t="array" ref="AD37">IF(Table2[[#This Row],[Interaction_Count_Final]]="","N/A",_xlfn.IFS(Table2[[#This Row],[Interaction_Count_Final]]&lt;=2,"Low",Table2[[#This Row],[Interaction_Count_Final]]&lt;=5,"Medium",Table2[[#This Row],[Interaction_Count_Final]]&gt;=6,"High",TRUE,"CHECK"))</f>
        <v>High</v>
      </c>
      <c r="AE37" t="s">
        <v>7266</v>
      </c>
      <c r="AF37" t="b">
        <v>1</v>
      </c>
      <c r="AG37" t="b">
        <v>1</v>
      </c>
      <c r="AH37">
        <v>49</v>
      </c>
      <c r="AI37">
        <v>45044</v>
      </c>
      <c r="AJ37" t="b">
        <v>1</v>
      </c>
      <c r="AK37" t="str" cm="1">
        <f t="array" ref="AK37">_xlfn.LET(
  _xlpm.txt,TRIM(Raw_Data!F37),
  _xlpm.norm,SUBSTITUTE(SUBSTITUTE(_xlpm.txt,"-","/"),".","/"),
  _xlpm.p,_xlfn.TEXTSPLIT(_xlpm.norm,"/"),
  _xlpm.a,VALUE(INDEX(_xlpm.p,1)),
  _xlpm.b,VALUE(INDEX(_xlpm.p,2)),
  IF(AND(_xlpm.a&lt;=12,_xlpm.b&lt;=12),"REVIEW_AMBIGUOUS","OK")
)</f>
        <v>OK</v>
      </c>
    </row>
    <row r="38" spans="1:37">
      <c r="A38" t="s">
        <v>229</v>
      </c>
      <c r="B38" t="s">
        <v>229</v>
      </c>
      <c r="C38" t="b">
        <v>0</v>
      </c>
      <c r="D38" t="s">
        <v>7257</v>
      </c>
      <c r="E38" t="s">
        <v>7340</v>
      </c>
      <c r="F38" t="s">
        <v>7340</v>
      </c>
      <c r="G38" t="s">
        <v>7258</v>
      </c>
      <c r="H38" t="s">
        <v>222</v>
      </c>
      <c r="I38" t="s">
        <v>222</v>
      </c>
      <c r="J38" t="s">
        <v>222</v>
      </c>
      <c r="K38" t="s">
        <v>193</v>
      </c>
      <c r="L38" t="s">
        <v>193</v>
      </c>
      <c r="M38">
        <f>IF(UPPER(TRIM(Table2[[#This Row],[Status_Clean]]))="CONVERTED",1,0)</f>
        <v>0</v>
      </c>
      <c r="N38">
        <f>IF(ISNUMBER(MATCH(UPPER(TRIM(Table2[[#This Row],[Status_Clean]])),{"CONTACTED","QUALIFIED","CONVERTED"},0)),1,0)</f>
        <v>0</v>
      </c>
      <c r="O38" cm="1">
        <f t="array" ref="O38">_xlfn.SWITCH(UPPER(TRIM(Table2[[#This Row],[Status_Clean]])),"NEW",1,"CONTACTED",2,"QUALIFIED",3,"CONVERTED",4,"LOST",5,99)</f>
        <v>1</v>
      </c>
      <c r="P38">
        <v>45082</v>
      </c>
      <c r="Q38" t="s">
        <v>7341</v>
      </c>
      <c r="R38" t="s">
        <v>7341</v>
      </c>
      <c r="S38">
        <v>45082</v>
      </c>
      <c r="T38" t="s">
        <v>7261</v>
      </c>
      <c r="U38">
        <v>45082</v>
      </c>
      <c r="V38" t="s">
        <v>7276</v>
      </c>
      <c r="W38" t="s">
        <v>7263</v>
      </c>
      <c r="X38" t="s">
        <v>7277</v>
      </c>
      <c r="Y38" t="s">
        <v>7298</v>
      </c>
      <c r="Z38">
        <v>64.5</v>
      </c>
      <c r="AA38">
        <v>64.5</v>
      </c>
      <c r="AB38" t="str" cm="1">
        <f t="array" ref="AB38">_xlfn.LET(_xlpm.x,IFERROR(VALUE(Table2[[#This Row],[Response_Time_Hours]]),""),IF(_xlpm.x="","CHECK",_xlfn.IFS(_xlpm.x&lt;=1,"Immediate",_xlpm.x&lt;=6,"Fast",_xlpm.x&lt;=24,"Moderate",_xlpm.x&gt;24,"Delayed")))</f>
        <v>Delayed</v>
      </c>
      <c r="AC38" t="s">
        <v>232</v>
      </c>
      <c r="AD38" t="str" cm="1">
        <f t="array" ref="AD38">IF(Table2[[#This Row],[Interaction_Count_Final]]="","N/A",_xlfn.IFS(Table2[[#This Row],[Interaction_Count_Final]]&lt;=2,"Low",Table2[[#This Row],[Interaction_Count_Final]]&lt;=5,"Medium",Table2[[#This Row],[Interaction_Count_Final]]&gt;=6,"High",TRUE,"CHECK"))</f>
        <v>High</v>
      </c>
      <c r="AE38" t="s">
        <v>7266</v>
      </c>
      <c r="AF38" t="b">
        <v>1</v>
      </c>
      <c r="AG38" t="b">
        <v>1</v>
      </c>
      <c r="AH38">
        <v>50</v>
      </c>
      <c r="AI38">
        <v>45082</v>
      </c>
      <c r="AJ38" t="b">
        <v>1</v>
      </c>
      <c r="AK38" t="e" cm="1">
        <f t="array" ref="AK38">_xlfn.LET(
  _xlpm.txt,TRIM(Raw_Data!F38),
  _xlpm.norm,SUBSTITUTE(SUBSTITUTE(_xlpm.txt,"-","/"),".","/"),
  _xlpm.p,_xlfn.TEXTSPLIT(_xlpm.norm,"/"),
  _xlpm.a,VALUE(INDEX(_xlpm.p,1)),
  _xlpm.b,VALUE(INDEX(_xlpm.p,2)),
  IF(AND(_xlpm.a&lt;=12,_xlpm.b&lt;=12),"REVIEW_AMBIGUOUS","OK")
)</f>
        <v>#REF!</v>
      </c>
    </row>
    <row r="39" spans="1:37">
      <c r="A39" t="s">
        <v>233</v>
      </c>
      <c r="B39" t="s">
        <v>233</v>
      </c>
      <c r="C39" t="b">
        <v>0</v>
      </c>
      <c r="D39" t="s">
        <v>7257</v>
      </c>
      <c r="E39" t="s">
        <v>234</v>
      </c>
      <c r="F39" t="s">
        <v>234</v>
      </c>
      <c r="G39" t="s">
        <v>7280</v>
      </c>
      <c r="H39" t="s">
        <v>235</v>
      </c>
      <c r="I39" t="s">
        <v>235</v>
      </c>
      <c r="J39" t="s">
        <v>123</v>
      </c>
      <c r="K39" t="s">
        <v>173</v>
      </c>
      <c r="L39" t="s">
        <v>173</v>
      </c>
      <c r="M39">
        <f>IF(UPPER(TRIM(Table2[[#This Row],[Status_Clean]]))="CONVERTED",1,0)</f>
        <v>0</v>
      </c>
      <c r="N39">
        <f>IF(ISNUMBER(MATCH(UPPER(TRIM(Table2[[#This Row],[Status_Clean]])),{"CONTACTED","QUALIFIED","CONVERTED"},0)),1,0)</f>
        <v>0</v>
      </c>
      <c r="O39" cm="1">
        <f t="array" ref="O39">_xlfn.SWITCH(UPPER(TRIM(Table2[[#This Row],[Status_Clean]])),"NEW",1,"CONTACTED",2,"QUALIFIED",3,"CONVERTED",4,"LOST",5,99)</f>
        <v>5</v>
      </c>
      <c r="P39">
        <v>45106</v>
      </c>
      <c r="Q39" t="s">
        <v>7342</v>
      </c>
      <c r="R39" t="s">
        <v>7342</v>
      </c>
      <c r="S39">
        <v>45106</v>
      </c>
      <c r="T39" t="s">
        <v>7261</v>
      </c>
      <c r="U39">
        <v>45106</v>
      </c>
      <c r="V39" t="s">
        <v>7276</v>
      </c>
      <c r="W39" t="s">
        <v>7263</v>
      </c>
      <c r="X39" t="s">
        <v>7277</v>
      </c>
      <c r="Y39" t="s">
        <v>7285</v>
      </c>
      <c r="Z39">
        <v>41</v>
      </c>
      <c r="AA39">
        <v>41</v>
      </c>
      <c r="AB39" t="str" cm="1">
        <f t="array" ref="AB39">_xlfn.LET(_xlpm.x,IFERROR(VALUE(Table2[[#This Row],[Response_Time_Hours]]),""),IF(_xlpm.x="","CHECK",_xlfn.IFS(_xlpm.x&lt;=1,"Immediate",_xlpm.x&lt;=6,"Fast",_xlpm.x&lt;=24,"Moderate",_xlpm.x&gt;24,"Delayed")))</f>
        <v>Delayed</v>
      </c>
      <c r="AC39">
        <v>23</v>
      </c>
      <c r="AD39" t="str" cm="1">
        <f t="array" ref="AD39">IF(Table2[[#This Row],[Interaction_Count_Final]]="","N/A",_xlfn.IFS(Table2[[#This Row],[Interaction_Count_Final]]&lt;=2,"Low",Table2[[#This Row],[Interaction_Count_Final]]&lt;=5,"Medium",Table2[[#This Row],[Interaction_Count_Final]]&gt;=6,"High",TRUE,"CHECK"))</f>
        <v>High</v>
      </c>
      <c r="AE39" t="s">
        <v>7273</v>
      </c>
      <c r="AF39" t="b">
        <v>1</v>
      </c>
      <c r="AG39" t="b">
        <v>1</v>
      </c>
      <c r="AH39">
        <v>52</v>
      </c>
      <c r="AI39">
        <v>45106</v>
      </c>
      <c r="AJ39" t="b">
        <v>1</v>
      </c>
      <c r="AK39" t="e" cm="1">
        <f t="array" ref="AK39">_xlfn.LET(
  _xlpm.txt,TRIM(Raw_Data!F39),
  _xlpm.norm,SUBSTITUTE(SUBSTITUTE(_xlpm.txt,"-","/"),".","/"),
  _xlpm.p,_xlfn.TEXTSPLIT(_xlpm.norm,"/"),
  _xlpm.a,VALUE(INDEX(_xlpm.p,1)),
  _xlpm.b,VALUE(INDEX(_xlpm.p,2)),
  IF(AND(_xlpm.a&lt;=12,_xlpm.b&lt;=12),"REVIEW_AMBIGUOUS","OK")
)</f>
        <v>#REF!</v>
      </c>
    </row>
    <row r="40" spans="1:37">
      <c r="A40" t="s">
        <v>237</v>
      </c>
      <c r="B40" t="s">
        <v>237</v>
      </c>
      <c r="C40" t="b">
        <v>0</v>
      </c>
      <c r="D40" t="s">
        <v>7257</v>
      </c>
      <c r="E40" t="s">
        <v>238</v>
      </c>
      <c r="F40" t="s">
        <v>238</v>
      </c>
      <c r="G40" t="s">
        <v>7303</v>
      </c>
      <c r="H40" t="s">
        <v>792</v>
      </c>
      <c r="I40" t="s">
        <v>792</v>
      </c>
      <c r="J40" t="s">
        <v>792</v>
      </c>
      <c r="K40" t="s">
        <v>71</v>
      </c>
      <c r="L40" t="s">
        <v>71</v>
      </c>
      <c r="M40">
        <f>IF(UPPER(TRIM(Table2[[#This Row],[Status_Clean]]))="CONVERTED",1,0)</f>
        <v>0</v>
      </c>
      <c r="N40">
        <f>IF(ISNUMBER(MATCH(UPPER(TRIM(Table2[[#This Row],[Status_Clean]])),{"CONTACTED","QUALIFIED","CONVERTED"},0)),1,0)</f>
        <v>1</v>
      </c>
      <c r="O40" cm="1">
        <f t="array" ref="O40">_xlfn.SWITCH(UPPER(TRIM(Table2[[#This Row],[Status_Clean]])),"NEW",1,"CONTACTED",2,"QUALIFIED",3,"CONVERTED",4,"LOST",5,99)</f>
        <v>3</v>
      </c>
      <c r="P40" t="s">
        <v>239</v>
      </c>
      <c r="Q40" t="s">
        <v>7343</v>
      </c>
      <c r="R40" t="s">
        <v>7343</v>
      </c>
      <c r="S40">
        <v>45142</v>
      </c>
      <c r="T40" t="s">
        <v>7261</v>
      </c>
      <c r="U40">
        <v>45142</v>
      </c>
      <c r="V40" t="s">
        <v>7310</v>
      </c>
      <c r="W40" t="s">
        <v>7263</v>
      </c>
      <c r="X40" t="s">
        <v>7288</v>
      </c>
      <c r="Y40" t="s">
        <v>7312</v>
      </c>
      <c r="Z40">
        <v>70.2</v>
      </c>
      <c r="AA40">
        <v>70.2</v>
      </c>
      <c r="AB40" t="str" cm="1">
        <f t="array" ref="AB40">_xlfn.LET(_xlpm.x,IFERROR(VALUE(Table2[[#This Row],[Response_Time_Hours]]),""),IF(_xlpm.x="","CHECK",_xlfn.IFS(_xlpm.x&lt;=1,"Immediate",_xlpm.x&lt;=6,"Fast",_xlpm.x&lt;=24,"Moderate",_xlpm.x&gt;24,"Delayed")))</f>
        <v>Delayed</v>
      </c>
      <c r="AC40">
        <v>45</v>
      </c>
      <c r="AD40" t="str" cm="1">
        <f t="array" ref="AD40">IF(Table2[[#This Row],[Interaction_Count_Final]]="","N/A",_xlfn.IFS(Table2[[#This Row],[Interaction_Count_Final]]&lt;=2,"Low",Table2[[#This Row],[Interaction_Count_Final]]&lt;=5,"Medium",Table2[[#This Row],[Interaction_Count_Final]]&gt;=6,"High",TRUE,"CHECK"))</f>
        <v>High</v>
      </c>
      <c r="AE40" t="s">
        <v>7289</v>
      </c>
      <c r="AF40" t="b">
        <v>1</v>
      </c>
      <c r="AG40" t="b">
        <v>1</v>
      </c>
      <c r="AH40">
        <v>53</v>
      </c>
      <c r="AI40">
        <v>45142</v>
      </c>
      <c r="AJ40" t="b">
        <v>1</v>
      </c>
      <c r="AK40" t="str" cm="1">
        <f t="array" ref="AK40">_xlfn.LET(
  _xlpm.txt,TRIM(Raw_Data!F40),
  _xlpm.norm,SUBSTITUTE(SUBSTITUTE(_xlpm.txt,"-","/"),".","/"),
  _xlpm.p,_xlfn.TEXTSPLIT(_xlpm.norm,"/"),
  _xlpm.a,VALUE(INDEX(_xlpm.p,1)),
  _xlpm.b,VALUE(INDEX(_xlpm.p,2)),
  IF(AND(_xlpm.a&lt;=12,_xlpm.b&lt;=12),"REVIEW_AMBIGUOUS","OK")
)</f>
        <v>REVIEW_AMBIGUOUS</v>
      </c>
    </row>
    <row r="41" spans="1:37">
      <c r="A41" t="s">
        <v>240</v>
      </c>
      <c r="B41" t="s">
        <v>240</v>
      </c>
      <c r="C41" t="b">
        <v>0</v>
      </c>
      <c r="D41" t="s">
        <v>7257</v>
      </c>
      <c r="E41" t="s">
        <v>241</v>
      </c>
      <c r="F41" t="s">
        <v>241</v>
      </c>
      <c r="G41" t="s">
        <v>7280</v>
      </c>
      <c r="H41" t="s">
        <v>363</v>
      </c>
      <c r="I41" t="s">
        <v>363</v>
      </c>
      <c r="J41" t="s">
        <v>363</v>
      </c>
      <c r="K41" t="s">
        <v>7259</v>
      </c>
      <c r="L41" t="s">
        <v>193</v>
      </c>
      <c r="M41">
        <f>IF(UPPER(TRIM(Table2[[#This Row],[Status_Clean]]))="CONVERTED",1,0)</f>
        <v>0</v>
      </c>
      <c r="N41">
        <f>IF(ISNUMBER(MATCH(UPPER(TRIM(Table2[[#This Row],[Status_Clean]])),{"CONTACTED","QUALIFIED","CONVERTED"},0)),1,0)</f>
        <v>0</v>
      </c>
      <c r="O41" cm="1">
        <f t="array" ref="O41">_xlfn.SWITCH(UPPER(TRIM(Table2[[#This Row],[Status_Clean]])),"NEW",1,"CONTACTED",2,"QUALIFIED",3,"CONVERTED",4,"LOST",5,99)</f>
        <v>1</v>
      </c>
      <c r="P41">
        <v>45026</v>
      </c>
      <c r="Q41" t="s">
        <v>7344</v>
      </c>
      <c r="R41" t="s">
        <v>7344</v>
      </c>
      <c r="S41">
        <v>45026</v>
      </c>
      <c r="T41" t="s">
        <v>7261</v>
      </c>
      <c r="U41">
        <v>45026</v>
      </c>
      <c r="V41" t="s">
        <v>7297</v>
      </c>
      <c r="W41" t="s">
        <v>7263</v>
      </c>
      <c r="X41" t="s">
        <v>7277</v>
      </c>
      <c r="Y41" t="s">
        <v>7298</v>
      </c>
      <c r="Z41">
        <v>23.7</v>
      </c>
      <c r="AA41">
        <v>23.7</v>
      </c>
      <c r="AB41" t="str" cm="1">
        <f t="array" ref="AB41">_xlfn.LET(_xlpm.x,IFERROR(VALUE(Table2[[#This Row],[Response_Time_Hours]]),""),IF(_xlpm.x="","CHECK",_xlfn.IFS(_xlpm.x&lt;=1,"Immediate",_xlpm.x&lt;=6,"Fast",_xlpm.x&lt;=24,"Moderate",_xlpm.x&gt;24,"Delayed")))</f>
        <v>Moderate</v>
      </c>
      <c r="AC41">
        <v>47</v>
      </c>
      <c r="AD41" t="str" cm="1">
        <f t="array" ref="AD41">IF(Table2[[#This Row],[Interaction_Count_Final]]="","N/A",_xlfn.IFS(Table2[[#This Row],[Interaction_Count_Final]]&lt;=2,"Low",Table2[[#This Row],[Interaction_Count_Final]]&lt;=5,"Medium",Table2[[#This Row],[Interaction_Count_Final]]&gt;=6,"High",TRUE,"CHECK"))</f>
        <v>High</v>
      </c>
      <c r="AE41" t="s">
        <v>7273</v>
      </c>
      <c r="AF41" t="b">
        <v>1</v>
      </c>
      <c r="AG41" t="b">
        <v>1</v>
      </c>
      <c r="AH41">
        <v>55</v>
      </c>
      <c r="AI41">
        <v>45026</v>
      </c>
      <c r="AJ41" t="b">
        <v>1</v>
      </c>
      <c r="AK41" t="e" cm="1">
        <f t="array" ref="AK41">_xlfn.LET(
  _xlpm.txt,TRIM(Raw_Data!F41),
  _xlpm.norm,SUBSTITUTE(SUBSTITUTE(_xlpm.txt,"-","/"),".","/"),
  _xlpm.p,_xlfn.TEXTSPLIT(_xlpm.norm,"/"),
  _xlpm.a,VALUE(INDEX(_xlpm.p,1)),
  _xlpm.b,VALUE(INDEX(_xlpm.p,2)),
  IF(AND(_xlpm.a&lt;=12,_xlpm.b&lt;=12),"REVIEW_AMBIGUOUS","OK")
)</f>
        <v>#REF!</v>
      </c>
    </row>
    <row r="42" spans="1:37">
      <c r="A42" t="s">
        <v>242</v>
      </c>
      <c r="B42" t="s">
        <v>242</v>
      </c>
      <c r="C42" t="b">
        <v>0</v>
      </c>
      <c r="D42" t="s">
        <v>7257</v>
      </c>
      <c r="E42" t="s">
        <v>243</v>
      </c>
      <c r="F42" t="s">
        <v>243</v>
      </c>
      <c r="G42" t="s">
        <v>7258</v>
      </c>
      <c r="H42" t="s">
        <v>1356</v>
      </c>
      <c r="I42" t="s">
        <v>1356</v>
      </c>
      <c r="J42" t="s">
        <v>1356</v>
      </c>
      <c r="K42" t="s">
        <v>193</v>
      </c>
      <c r="L42" t="s">
        <v>193</v>
      </c>
      <c r="M42">
        <f>IF(UPPER(TRIM(Table2[[#This Row],[Status_Clean]]))="CONVERTED",1,0)</f>
        <v>0</v>
      </c>
      <c r="N42">
        <f>IF(ISNUMBER(MATCH(UPPER(TRIM(Table2[[#This Row],[Status_Clean]])),{"CONTACTED","QUALIFIED","CONVERTED"},0)),1,0)</f>
        <v>0</v>
      </c>
      <c r="O42" cm="1">
        <f t="array" ref="O42">_xlfn.SWITCH(UPPER(TRIM(Table2[[#This Row],[Status_Clean]])),"NEW",1,"CONTACTED",2,"QUALIFIED",3,"CONVERTED",4,"LOST",5,99)</f>
        <v>1</v>
      </c>
      <c r="P42" t="s">
        <v>244</v>
      </c>
      <c r="Q42" t="s">
        <v>7345</v>
      </c>
      <c r="R42" t="s">
        <v>7345</v>
      </c>
      <c r="S42">
        <v>45605</v>
      </c>
      <c r="T42" t="s">
        <v>7261</v>
      </c>
      <c r="U42">
        <v>45605</v>
      </c>
      <c r="V42" t="s">
        <v>7300</v>
      </c>
      <c r="W42" t="s">
        <v>7271</v>
      </c>
      <c r="X42" t="s">
        <v>7264</v>
      </c>
      <c r="Y42" t="s">
        <v>7278</v>
      </c>
      <c r="Z42" t="s">
        <v>245</v>
      </c>
      <c r="AA42">
        <v>29.5</v>
      </c>
      <c r="AB42" t="str" cm="1">
        <f t="array" ref="AB42">_xlfn.LET(_xlpm.x,IFERROR(VALUE(Table2[[#This Row],[Response_Time_Hours]]),""),IF(_xlpm.x="","CHECK",_xlfn.IFS(_xlpm.x&lt;=1,"Immediate",_xlpm.x&lt;=6,"Fast",_xlpm.x&lt;=24,"Moderate",_xlpm.x&gt;24,"Delayed")))</f>
        <v>Delayed</v>
      </c>
      <c r="AC42">
        <v>45</v>
      </c>
      <c r="AD42" t="str" cm="1">
        <f t="array" ref="AD42">IF(Table2[[#This Row],[Interaction_Count_Final]]="","N/A",_xlfn.IFS(Table2[[#This Row],[Interaction_Count_Final]]&lt;=2,"Low",Table2[[#This Row],[Interaction_Count_Final]]&lt;=5,"Medium",Table2[[#This Row],[Interaction_Count_Final]]&gt;=6,"High",TRUE,"CHECK"))</f>
        <v>High</v>
      </c>
      <c r="AE42" t="s">
        <v>7266</v>
      </c>
      <c r="AF42" t="b">
        <v>1</v>
      </c>
      <c r="AG42" t="b">
        <v>1</v>
      </c>
      <c r="AH42">
        <v>56</v>
      </c>
      <c r="AI42">
        <v>45605</v>
      </c>
      <c r="AJ42" t="b">
        <v>1</v>
      </c>
      <c r="AK42" t="str" cm="1">
        <f t="array" ref="AK42">_xlfn.LET(
  _xlpm.txt,TRIM(Raw_Data!F42),
  _xlpm.norm,SUBSTITUTE(SUBSTITUTE(_xlpm.txt,"-","/"),".","/"),
  _xlpm.p,_xlfn.TEXTSPLIT(_xlpm.norm,"/"),
  _xlpm.a,VALUE(INDEX(_xlpm.p,1)),
  _xlpm.b,VALUE(INDEX(_xlpm.p,2)),
  IF(AND(_xlpm.a&lt;=12,_xlpm.b&lt;=12),"REVIEW_AMBIGUOUS","OK")
)</f>
        <v>REVIEW_AMBIGUOUS</v>
      </c>
    </row>
    <row r="43" spans="1:37">
      <c r="A43" t="s">
        <v>246</v>
      </c>
      <c r="B43" t="s">
        <v>246</v>
      </c>
      <c r="C43" t="b">
        <v>0</v>
      </c>
      <c r="D43" t="s">
        <v>7257</v>
      </c>
      <c r="E43" t="s">
        <v>247</v>
      </c>
      <c r="F43" t="s">
        <v>247</v>
      </c>
      <c r="G43" t="s">
        <v>7303</v>
      </c>
      <c r="H43" t="s">
        <v>248</v>
      </c>
      <c r="I43" t="s">
        <v>248</v>
      </c>
      <c r="J43" t="s">
        <v>1356</v>
      </c>
      <c r="K43" t="s">
        <v>250</v>
      </c>
      <c r="L43" t="s">
        <v>250</v>
      </c>
      <c r="M43">
        <f>IF(UPPER(TRIM(Table2[[#This Row],[Status_Clean]]))="CONVERTED",1,0)</f>
        <v>1</v>
      </c>
      <c r="N43">
        <f>IF(ISNUMBER(MATCH(UPPER(TRIM(Table2[[#This Row],[Status_Clean]])),{"CONTACTED","QUALIFIED","CONVERTED"},0)),1,0)</f>
        <v>1</v>
      </c>
      <c r="O43" cm="1">
        <f t="array" ref="O43">_xlfn.SWITCH(UPPER(TRIM(Table2[[#This Row],[Status_Clean]])),"NEW",1,"CONTACTED",2,"QUALIFIED",3,"CONVERTED",4,"LOST",5,99)</f>
        <v>4</v>
      </c>
      <c r="P43" t="s">
        <v>249</v>
      </c>
      <c r="Q43" t="s">
        <v>7346</v>
      </c>
      <c r="R43" t="s">
        <v>7346</v>
      </c>
      <c r="S43">
        <v>45517</v>
      </c>
      <c r="T43" t="s">
        <v>7261</v>
      </c>
      <c r="U43">
        <v>45517</v>
      </c>
      <c r="V43" t="s">
        <v>7310</v>
      </c>
      <c r="W43" t="s">
        <v>7271</v>
      </c>
      <c r="X43" t="s">
        <v>7288</v>
      </c>
      <c r="Y43" t="s">
        <v>7265</v>
      </c>
      <c r="Z43" t="s">
        <v>251</v>
      </c>
      <c r="AA43">
        <v>43.2</v>
      </c>
      <c r="AB43" t="str" cm="1">
        <f t="array" ref="AB43">_xlfn.LET(_xlpm.x,IFERROR(VALUE(Table2[[#This Row],[Response_Time_Hours]]),""),IF(_xlpm.x="","CHECK",_xlfn.IFS(_xlpm.x&lt;=1,"Immediate",_xlpm.x&lt;=6,"Fast",_xlpm.x&lt;=24,"Moderate",_xlpm.x&gt;24,"Delayed")))</f>
        <v>Delayed</v>
      </c>
      <c r="AC43">
        <v>21</v>
      </c>
      <c r="AD43" t="str" cm="1">
        <f t="array" ref="AD43">IF(Table2[[#This Row],[Interaction_Count_Final]]="","N/A",_xlfn.IFS(Table2[[#This Row],[Interaction_Count_Final]]&lt;=2,"Low",Table2[[#This Row],[Interaction_Count_Final]]&lt;=5,"Medium",Table2[[#This Row],[Interaction_Count_Final]]&gt;=6,"High",TRUE,"CHECK"))</f>
        <v>High</v>
      </c>
      <c r="AE43" t="s">
        <v>7266</v>
      </c>
      <c r="AF43" t="b">
        <v>1</v>
      </c>
      <c r="AG43" t="b">
        <v>1</v>
      </c>
      <c r="AH43">
        <v>57</v>
      </c>
      <c r="AI43">
        <v>45517</v>
      </c>
      <c r="AJ43" t="b">
        <v>1</v>
      </c>
      <c r="AK43" t="str" cm="1">
        <f t="array" ref="AK43">_xlfn.LET(
  _xlpm.txt,TRIM(Raw_Data!F43),
  _xlpm.norm,SUBSTITUTE(SUBSTITUTE(_xlpm.txt,"-","/"),".","/"),
  _xlpm.p,_xlfn.TEXTSPLIT(_xlpm.norm,"/"),
  _xlpm.a,VALUE(INDEX(_xlpm.p,1)),
  _xlpm.b,VALUE(INDEX(_xlpm.p,2)),
  IF(AND(_xlpm.a&lt;=12,_xlpm.b&lt;=12),"REVIEW_AMBIGUOUS","OK")
)</f>
        <v>OK</v>
      </c>
    </row>
    <row r="44" spans="1:37">
      <c r="A44" t="s">
        <v>252</v>
      </c>
      <c r="B44" t="s">
        <v>252</v>
      </c>
      <c r="C44" t="b">
        <v>0</v>
      </c>
      <c r="D44" t="s">
        <v>7257</v>
      </c>
      <c r="E44" t="s">
        <v>7347</v>
      </c>
      <c r="F44" t="s">
        <v>7347</v>
      </c>
      <c r="G44" t="s">
        <v>7280</v>
      </c>
      <c r="H44" t="s">
        <v>254</v>
      </c>
      <c r="I44" t="s">
        <v>254</v>
      </c>
      <c r="J44" t="s">
        <v>254</v>
      </c>
      <c r="K44" t="s">
        <v>193</v>
      </c>
      <c r="L44" t="s">
        <v>193</v>
      </c>
      <c r="M44">
        <f>IF(UPPER(TRIM(Table2[[#This Row],[Status_Clean]]))="CONVERTED",1,0)</f>
        <v>0</v>
      </c>
      <c r="N44">
        <f>IF(ISNUMBER(MATCH(UPPER(TRIM(Table2[[#This Row],[Status_Clean]])),{"CONTACTED","QUALIFIED","CONVERTED"},0)),1,0)</f>
        <v>0</v>
      </c>
      <c r="O44" cm="1">
        <f t="array" ref="O44">_xlfn.SWITCH(UPPER(TRIM(Table2[[#This Row],[Status_Clean]])),"NEW",1,"CONTACTED",2,"QUALIFIED",3,"CONVERTED",4,"LOST",5,99)</f>
        <v>1</v>
      </c>
      <c r="P44">
        <v>45447</v>
      </c>
      <c r="Q44" t="s">
        <v>7348</v>
      </c>
      <c r="R44" t="s">
        <v>7348</v>
      </c>
      <c r="S44">
        <v>45447</v>
      </c>
      <c r="T44" t="s">
        <v>7261</v>
      </c>
      <c r="U44">
        <v>45447</v>
      </c>
      <c r="V44" t="s">
        <v>7276</v>
      </c>
      <c r="W44" t="s">
        <v>7271</v>
      </c>
      <c r="X44" t="s">
        <v>7277</v>
      </c>
      <c r="Y44" t="s">
        <v>7265</v>
      </c>
      <c r="Z44">
        <v>26.9</v>
      </c>
      <c r="AA44">
        <v>26.9</v>
      </c>
      <c r="AB44" t="str" cm="1">
        <f t="array" ref="AB44">_xlfn.LET(_xlpm.x,IFERROR(VALUE(Table2[[#This Row],[Response_Time_Hours]]),""),IF(_xlpm.x="","CHECK",_xlfn.IFS(_xlpm.x&lt;=1,"Immediate",_xlpm.x&lt;=6,"Fast",_xlpm.x&lt;=24,"Moderate",_xlpm.x&gt;24,"Delayed")))</f>
        <v>Delayed</v>
      </c>
      <c r="AC44">
        <v>47</v>
      </c>
      <c r="AD44" t="str" cm="1">
        <f t="array" ref="AD44">IF(Table2[[#This Row],[Interaction_Count_Final]]="","N/A",_xlfn.IFS(Table2[[#This Row],[Interaction_Count_Final]]&lt;=2,"Low",Table2[[#This Row],[Interaction_Count_Final]]&lt;=5,"Medium",Table2[[#This Row],[Interaction_Count_Final]]&gt;=6,"High",TRUE,"CHECK"))</f>
        <v>High</v>
      </c>
      <c r="AE44" t="s">
        <v>7289</v>
      </c>
      <c r="AF44" t="b">
        <v>1</v>
      </c>
      <c r="AG44" t="b">
        <v>1</v>
      </c>
      <c r="AH44">
        <v>58</v>
      </c>
      <c r="AI44">
        <v>45447</v>
      </c>
      <c r="AJ44" t="b">
        <v>1</v>
      </c>
      <c r="AK44" t="e" cm="1">
        <f t="array" ref="AK44">_xlfn.LET(
  _xlpm.txt,TRIM(Raw_Data!F44),
  _xlpm.norm,SUBSTITUTE(SUBSTITUTE(_xlpm.txt,"-","/"),".","/"),
  _xlpm.p,_xlfn.TEXTSPLIT(_xlpm.norm,"/"),
  _xlpm.a,VALUE(INDEX(_xlpm.p,1)),
  _xlpm.b,VALUE(INDEX(_xlpm.p,2)),
  IF(AND(_xlpm.a&lt;=12,_xlpm.b&lt;=12),"REVIEW_AMBIGUOUS","OK")
)</f>
        <v>#REF!</v>
      </c>
    </row>
    <row r="45" spans="1:37">
      <c r="A45" t="s">
        <v>255</v>
      </c>
      <c r="B45" t="s">
        <v>255</v>
      </c>
      <c r="C45" t="b">
        <v>0</v>
      </c>
      <c r="D45" t="s">
        <v>7257</v>
      </c>
      <c r="E45" t="s">
        <v>256</v>
      </c>
      <c r="F45" t="s">
        <v>256</v>
      </c>
      <c r="G45" t="s">
        <v>7258</v>
      </c>
      <c r="H45" t="s">
        <v>792</v>
      </c>
      <c r="I45" t="s">
        <v>792</v>
      </c>
      <c r="J45" t="s">
        <v>792</v>
      </c>
      <c r="K45" t="s">
        <v>125</v>
      </c>
      <c r="L45" t="s">
        <v>125</v>
      </c>
      <c r="M45">
        <f>IF(UPPER(TRIM(Table2[[#This Row],[Status_Clean]]))="CONVERTED",1,0)</f>
        <v>0</v>
      </c>
      <c r="N45">
        <f>IF(ISNUMBER(MATCH(UPPER(TRIM(Table2[[#This Row],[Status_Clean]])),{"CONTACTED","QUALIFIED","CONVERTED"},0)),1,0)</f>
        <v>1</v>
      </c>
      <c r="O45" cm="1">
        <f t="array" ref="O45">_xlfn.SWITCH(UPPER(TRIM(Table2[[#This Row],[Status_Clean]])),"NEW",1,"CONTACTED",2,"QUALIFIED",3,"CONVERTED",4,"LOST",5,99)</f>
        <v>2</v>
      </c>
      <c r="P45" t="s">
        <v>258</v>
      </c>
      <c r="Q45" t="s">
        <v>7349</v>
      </c>
      <c r="R45" t="s">
        <v>7349</v>
      </c>
      <c r="S45">
        <v>45560</v>
      </c>
      <c r="T45" t="s">
        <v>7261</v>
      </c>
      <c r="U45">
        <v>45560</v>
      </c>
      <c r="V45" t="s">
        <v>7287</v>
      </c>
      <c r="W45" t="s">
        <v>7271</v>
      </c>
      <c r="X45" t="s">
        <v>7288</v>
      </c>
      <c r="Y45" t="s">
        <v>7272</v>
      </c>
      <c r="Z45" t="s">
        <v>260</v>
      </c>
      <c r="AA45">
        <v>4.5</v>
      </c>
      <c r="AB45" t="str" cm="1">
        <f t="array" ref="AB45">_xlfn.LET(_xlpm.x,IFERROR(VALUE(Table2[[#This Row],[Response_Time_Hours]]),""),IF(_xlpm.x="","CHECK",_xlfn.IFS(_xlpm.x&lt;=1,"Immediate",_xlpm.x&lt;=6,"Fast",_xlpm.x&lt;=24,"Moderate",_xlpm.x&gt;24,"Delayed")))</f>
        <v>Fast</v>
      </c>
      <c r="AC45">
        <v>1</v>
      </c>
      <c r="AD45" t="str" cm="1">
        <f t="array" ref="AD45">IF(Table2[[#This Row],[Interaction_Count_Final]]="","N/A",_xlfn.IFS(Table2[[#This Row],[Interaction_Count_Final]]&lt;=2,"Low",Table2[[#This Row],[Interaction_Count_Final]]&lt;=5,"Medium",Table2[[#This Row],[Interaction_Count_Final]]&gt;=6,"High",TRUE,"CHECK"))</f>
        <v>Low</v>
      </c>
      <c r="AE45" t="s">
        <v>7273</v>
      </c>
      <c r="AF45" t="b">
        <v>1</v>
      </c>
      <c r="AG45" t="b">
        <v>1</v>
      </c>
      <c r="AH45">
        <v>59</v>
      </c>
      <c r="AI45">
        <v>45560</v>
      </c>
      <c r="AJ45" t="b">
        <v>1</v>
      </c>
      <c r="AK45" t="str" cm="1">
        <f t="array" ref="AK45">_xlfn.LET(
  _xlpm.txt,TRIM(Raw_Data!F45),
  _xlpm.norm,SUBSTITUTE(SUBSTITUTE(_xlpm.txt,"-","/"),".","/"),
  _xlpm.p,_xlfn.TEXTSPLIT(_xlpm.norm,"/"),
  _xlpm.a,VALUE(INDEX(_xlpm.p,1)),
  _xlpm.b,VALUE(INDEX(_xlpm.p,2)),
  IF(AND(_xlpm.a&lt;=12,_xlpm.b&lt;=12),"REVIEW_AMBIGUOUS","OK")
)</f>
        <v>OK</v>
      </c>
    </row>
    <row r="46" spans="1:37">
      <c r="A46" t="s">
        <v>261</v>
      </c>
      <c r="B46" t="s">
        <v>261</v>
      </c>
      <c r="C46" t="b">
        <v>0</v>
      </c>
      <c r="D46" t="s">
        <v>7257</v>
      </c>
      <c r="E46" t="s">
        <v>262</v>
      </c>
      <c r="F46" t="s">
        <v>262</v>
      </c>
      <c r="G46" t="s">
        <v>7258</v>
      </c>
      <c r="H46" t="s">
        <v>263</v>
      </c>
      <c r="I46" t="s">
        <v>263</v>
      </c>
      <c r="J46" t="s">
        <v>263</v>
      </c>
      <c r="K46" t="s">
        <v>173</v>
      </c>
      <c r="L46" t="s">
        <v>173</v>
      </c>
      <c r="M46">
        <f>IF(UPPER(TRIM(Table2[[#This Row],[Status_Clean]]))="CONVERTED",1,0)</f>
        <v>0</v>
      </c>
      <c r="N46">
        <f>IF(ISNUMBER(MATCH(UPPER(TRIM(Table2[[#This Row],[Status_Clean]])),{"CONTACTED","QUALIFIED","CONVERTED"},0)),1,0)</f>
        <v>0</v>
      </c>
      <c r="O46" cm="1">
        <f t="array" ref="O46">_xlfn.SWITCH(UPPER(TRIM(Table2[[#This Row],[Status_Clean]])),"NEW",1,"CONTACTED",2,"QUALIFIED",3,"CONVERTED",4,"LOST",5,99)</f>
        <v>5</v>
      </c>
      <c r="P46" t="s">
        <v>264</v>
      </c>
      <c r="Q46" t="s">
        <v>264</v>
      </c>
      <c r="R46" t="s">
        <v>264</v>
      </c>
      <c r="S46">
        <v>45123</v>
      </c>
      <c r="T46" t="s">
        <v>7261</v>
      </c>
      <c r="U46">
        <v>45123</v>
      </c>
      <c r="V46" t="s">
        <v>7305</v>
      </c>
      <c r="W46" t="s">
        <v>7263</v>
      </c>
      <c r="X46" t="s">
        <v>7288</v>
      </c>
      <c r="Y46" t="s">
        <v>7293</v>
      </c>
      <c r="Z46" t="s">
        <v>265</v>
      </c>
      <c r="AA46">
        <v>37.299999999999997</v>
      </c>
      <c r="AB46" t="str" cm="1">
        <f t="array" ref="AB46">_xlfn.LET(_xlpm.x,IFERROR(VALUE(Table2[[#This Row],[Response_Time_Hours]]),""),IF(_xlpm.x="","CHECK",_xlfn.IFS(_xlpm.x&lt;=1,"Immediate",_xlpm.x&lt;=6,"Fast",_xlpm.x&lt;=24,"Moderate",_xlpm.x&gt;24,"Delayed")))</f>
        <v>Delayed</v>
      </c>
      <c r="AC46">
        <v>4</v>
      </c>
      <c r="AD46" t="str" cm="1">
        <f t="array" ref="AD46">IF(Table2[[#This Row],[Interaction_Count_Final]]="","N/A",_xlfn.IFS(Table2[[#This Row],[Interaction_Count_Final]]&lt;=2,"Low",Table2[[#This Row],[Interaction_Count_Final]]&lt;=5,"Medium",Table2[[#This Row],[Interaction_Count_Final]]&gt;=6,"High",TRUE,"CHECK"))</f>
        <v>Medium</v>
      </c>
      <c r="AE46" t="s">
        <v>7273</v>
      </c>
      <c r="AF46" t="b">
        <v>1</v>
      </c>
      <c r="AG46" t="b">
        <v>1</v>
      </c>
      <c r="AH46">
        <v>61</v>
      </c>
      <c r="AI46">
        <v>45123</v>
      </c>
      <c r="AJ46" t="b">
        <v>1</v>
      </c>
      <c r="AK46" t="str" cm="1">
        <f t="array" ref="AK46">_xlfn.LET(
  _xlpm.txt,TRIM(Raw_Data!F46),
  _xlpm.norm,SUBSTITUTE(SUBSTITUTE(_xlpm.txt,"-","/"),".","/"),
  _xlpm.p,_xlfn.TEXTSPLIT(_xlpm.norm,"/"),
  _xlpm.a,VALUE(INDEX(_xlpm.p,1)),
  _xlpm.b,VALUE(INDEX(_xlpm.p,2)),
  IF(AND(_xlpm.a&lt;=12,_xlpm.b&lt;=12),"REVIEW_AMBIGUOUS","OK")
)</f>
        <v>OK</v>
      </c>
    </row>
    <row r="47" spans="1:37">
      <c r="A47" t="s">
        <v>266</v>
      </c>
      <c r="B47" t="s">
        <v>266</v>
      </c>
      <c r="C47" t="b">
        <v>0</v>
      </c>
      <c r="D47" t="s">
        <v>7257</v>
      </c>
      <c r="E47" t="s">
        <v>267</v>
      </c>
      <c r="F47" t="s">
        <v>267</v>
      </c>
      <c r="G47" t="s">
        <v>7274</v>
      </c>
      <c r="H47" t="s">
        <v>600</v>
      </c>
      <c r="I47" t="s">
        <v>600</v>
      </c>
      <c r="J47" t="s">
        <v>254</v>
      </c>
      <c r="K47" t="s">
        <v>193</v>
      </c>
      <c r="L47" t="s">
        <v>193</v>
      </c>
      <c r="M47">
        <f>IF(UPPER(TRIM(Table2[[#This Row],[Status_Clean]]))="CONVERTED",1,0)</f>
        <v>0</v>
      </c>
      <c r="N47">
        <f>IF(ISNUMBER(MATCH(UPPER(TRIM(Table2[[#This Row],[Status_Clean]])),{"CONTACTED","QUALIFIED","CONVERTED"},0)),1,0)</f>
        <v>0</v>
      </c>
      <c r="O47" cm="1">
        <f t="array" ref="O47">_xlfn.SWITCH(UPPER(TRIM(Table2[[#This Row],[Status_Clean]])),"NEW",1,"CONTACTED",2,"QUALIFIED",3,"CONVERTED",4,"LOST",5,99)</f>
        <v>1</v>
      </c>
      <c r="P47">
        <v>45184</v>
      </c>
      <c r="Q47" t="s">
        <v>7350</v>
      </c>
      <c r="R47" t="s">
        <v>7350</v>
      </c>
      <c r="S47">
        <v>45184</v>
      </c>
      <c r="T47" t="s">
        <v>7261</v>
      </c>
      <c r="U47">
        <v>45184</v>
      </c>
      <c r="V47" t="s">
        <v>7287</v>
      </c>
      <c r="W47" t="s">
        <v>7263</v>
      </c>
      <c r="X47" t="s">
        <v>7288</v>
      </c>
      <c r="Y47" t="s">
        <v>7312</v>
      </c>
      <c r="Z47">
        <v>43</v>
      </c>
      <c r="AA47">
        <v>43</v>
      </c>
      <c r="AB47" t="str" cm="1">
        <f t="array" ref="AB47">_xlfn.LET(_xlpm.x,IFERROR(VALUE(Table2[[#This Row],[Response_Time_Hours]]),""),IF(_xlpm.x="","CHECK",_xlfn.IFS(_xlpm.x&lt;=1,"Immediate",_xlpm.x&lt;=6,"Fast",_xlpm.x&lt;=24,"Moderate",_xlpm.x&gt;24,"Delayed")))</f>
        <v>Delayed</v>
      </c>
      <c r="AC47">
        <v>49</v>
      </c>
      <c r="AD47" t="str" cm="1">
        <f t="array" ref="AD47">IF(Table2[[#This Row],[Interaction_Count_Final]]="","N/A",_xlfn.IFS(Table2[[#This Row],[Interaction_Count_Final]]&lt;=2,"Low",Table2[[#This Row],[Interaction_Count_Final]]&lt;=5,"Medium",Table2[[#This Row],[Interaction_Count_Final]]&gt;=6,"High",TRUE,"CHECK"))</f>
        <v>High</v>
      </c>
      <c r="AE47" t="s">
        <v>7273</v>
      </c>
      <c r="AF47" t="b">
        <v>1</v>
      </c>
      <c r="AG47" t="b">
        <v>1</v>
      </c>
      <c r="AH47">
        <v>63</v>
      </c>
      <c r="AI47">
        <v>45184</v>
      </c>
      <c r="AJ47" t="b">
        <v>1</v>
      </c>
      <c r="AK47" t="e" cm="1">
        <f t="array" ref="AK47">_xlfn.LET(
  _xlpm.txt,TRIM(Raw_Data!F47),
  _xlpm.norm,SUBSTITUTE(SUBSTITUTE(_xlpm.txt,"-","/"),".","/"),
  _xlpm.p,_xlfn.TEXTSPLIT(_xlpm.norm,"/"),
  _xlpm.a,VALUE(INDEX(_xlpm.p,1)),
  _xlpm.b,VALUE(INDEX(_xlpm.p,2)),
  IF(AND(_xlpm.a&lt;=12,_xlpm.b&lt;=12),"REVIEW_AMBIGUOUS","OK")
)</f>
        <v>#REF!</v>
      </c>
    </row>
    <row r="48" spans="1:37">
      <c r="A48" t="s">
        <v>269</v>
      </c>
      <c r="B48" t="s">
        <v>269</v>
      </c>
      <c r="C48" t="b">
        <v>0</v>
      </c>
      <c r="D48" t="s">
        <v>7257</v>
      </c>
      <c r="E48" t="s">
        <v>270</v>
      </c>
      <c r="F48" t="s">
        <v>270</v>
      </c>
      <c r="G48" t="s">
        <v>7258</v>
      </c>
      <c r="H48" t="s">
        <v>1356</v>
      </c>
      <c r="I48" t="s">
        <v>1356</v>
      </c>
      <c r="J48" t="s">
        <v>1356</v>
      </c>
      <c r="K48" t="s">
        <v>193</v>
      </c>
      <c r="L48" t="s">
        <v>193</v>
      </c>
      <c r="M48">
        <f>IF(UPPER(TRIM(Table2[[#This Row],[Status_Clean]]))="CONVERTED",1,0)</f>
        <v>0</v>
      </c>
      <c r="N48">
        <f>IF(ISNUMBER(MATCH(UPPER(TRIM(Table2[[#This Row],[Status_Clean]])),{"CONTACTED","QUALIFIED","CONVERTED"},0)),1,0)</f>
        <v>0</v>
      </c>
      <c r="O48" cm="1">
        <f t="array" ref="O48">_xlfn.SWITCH(UPPER(TRIM(Table2[[#This Row],[Status_Clean]])),"NEW",1,"CONTACTED",2,"QUALIFIED",3,"CONVERTED",4,"LOST",5,99)</f>
        <v>1</v>
      </c>
      <c r="P48">
        <v>45333</v>
      </c>
      <c r="Q48" t="s">
        <v>7351</v>
      </c>
      <c r="R48" t="s">
        <v>7351</v>
      </c>
      <c r="S48">
        <v>45333</v>
      </c>
      <c r="T48" t="s">
        <v>7261</v>
      </c>
      <c r="U48">
        <v>45333</v>
      </c>
      <c r="V48" t="s">
        <v>7283</v>
      </c>
      <c r="W48" t="s">
        <v>7271</v>
      </c>
      <c r="X48" t="s">
        <v>7284</v>
      </c>
      <c r="Y48" t="s">
        <v>7293</v>
      </c>
      <c r="Z48">
        <v>55.2</v>
      </c>
      <c r="AA48">
        <v>55.2</v>
      </c>
      <c r="AB48" t="str" cm="1">
        <f t="array" ref="AB48">_xlfn.LET(_xlpm.x,IFERROR(VALUE(Table2[[#This Row],[Response_Time_Hours]]),""),IF(_xlpm.x="","CHECK",_xlfn.IFS(_xlpm.x&lt;=1,"Immediate",_xlpm.x&lt;=6,"Fast",_xlpm.x&lt;=24,"Moderate",_xlpm.x&gt;24,"Delayed")))</f>
        <v>Delayed</v>
      </c>
      <c r="AC48">
        <v>39</v>
      </c>
      <c r="AD48" t="str" cm="1">
        <f t="array" ref="AD48">IF(Table2[[#This Row],[Interaction_Count_Final]]="","N/A",_xlfn.IFS(Table2[[#This Row],[Interaction_Count_Final]]&lt;=2,"Low",Table2[[#This Row],[Interaction_Count_Final]]&lt;=5,"Medium",Table2[[#This Row],[Interaction_Count_Final]]&gt;=6,"High",TRUE,"CHECK"))</f>
        <v>High</v>
      </c>
      <c r="AE48" t="s">
        <v>7273</v>
      </c>
      <c r="AF48" t="b">
        <v>1</v>
      </c>
      <c r="AG48" t="b">
        <v>1</v>
      </c>
      <c r="AH48">
        <v>64</v>
      </c>
      <c r="AI48">
        <v>45333</v>
      </c>
      <c r="AJ48" t="b">
        <v>1</v>
      </c>
      <c r="AK48" t="e" cm="1">
        <f t="array" ref="AK48">_xlfn.LET(
  _xlpm.txt,TRIM(Raw_Data!F48),
  _xlpm.norm,SUBSTITUTE(SUBSTITUTE(_xlpm.txt,"-","/"),".","/"),
  _xlpm.p,_xlfn.TEXTSPLIT(_xlpm.norm,"/"),
  _xlpm.a,VALUE(INDEX(_xlpm.p,1)),
  _xlpm.b,VALUE(INDEX(_xlpm.p,2)),
  IF(AND(_xlpm.a&lt;=12,_xlpm.b&lt;=12),"REVIEW_AMBIGUOUS","OK")
)</f>
        <v>#REF!</v>
      </c>
    </row>
    <row r="49" spans="1:37">
      <c r="A49" t="s">
        <v>272</v>
      </c>
      <c r="B49" t="s">
        <v>272</v>
      </c>
      <c r="C49" t="b">
        <v>0</v>
      </c>
      <c r="D49" t="s">
        <v>7257</v>
      </c>
      <c r="E49" t="s">
        <v>273</v>
      </c>
      <c r="F49" t="s">
        <v>273</v>
      </c>
      <c r="G49" t="s">
        <v>7274</v>
      </c>
      <c r="H49" t="s">
        <v>469</v>
      </c>
      <c r="I49" t="s">
        <v>469</v>
      </c>
      <c r="J49" t="s">
        <v>469</v>
      </c>
      <c r="K49" t="s">
        <v>193</v>
      </c>
      <c r="L49" t="s">
        <v>193</v>
      </c>
      <c r="M49">
        <f>IF(UPPER(TRIM(Table2[[#This Row],[Status_Clean]]))="CONVERTED",1,0)</f>
        <v>0</v>
      </c>
      <c r="N49">
        <f>IF(ISNUMBER(MATCH(UPPER(TRIM(Table2[[#This Row],[Status_Clean]])),{"CONTACTED","QUALIFIED","CONVERTED"},0)),1,0)</f>
        <v>0</v>
      </c>
      <c r="O49" cm="1">
        <f t="array" ref="O49">_xlfn.SWITCH(UPPER(TRIM(Table2[[#This Row],[Status_Clean]])),"NEW",1,"CONTACTED",2,"QUALIFIED",3,"CONVERTED",4,"LOST",5,99)</f>
        <v>1</v>
      </c>
      <c r="P49">
        <v>45647</v>
      </c>
      <c r="Q49" t="s">
        <v>7352</v>
      </c>
      <c r="R49" t="s">
        <v>7352</v>
      </c>
      <c r="S49">
        <v>45647</v>
      </c>
      <c r="T49" t="s">
        <v>7261</v>
      </c>
      <c r="U49">
        <v>45647</v>
      </c>
      <c r="V49" t="s">
        <v>7262</v>
      </c>
      <c r="W49" t="s">
        <v>7271</v>
      </c>
      <c r="X49" t="s">
        <v>7264</v>
      </c>
      <c r="Y49" t="s">
        <v>7278</v>
      </c>
      <c r="Z49" t="s">
        <v>93</v>
      </c>
      <c r="AA49">
        <v>26.3</v>
      </c>
      <c r="AB49" t="str" cm="1">
        <f t="array" ref="AB49">_xlfn.LET(_xlpm.x,IFERROR(VALUE(Table2[[#This Row],[Response_Time_Hours]]),""),IF(_xlpm.x="","CHECK",_xlfn.IFS(_xlpm.x&lt;=1,"Immediate",_xlpm.x&lt;=6,"Fast",_xlpm.x&lt;=24,"Moderate",_xlpm.x&gt;24,"Delayed")))</f>
        <v>Delayed</v>
      </c>
      <c r="AC49">
        <v>5</v>
      </c>
      <c r="AD49" t="str" cm="1">
        <f t="array" ref="AD49">IF(Table2[[#This Row],[Interaction_Count_Final]]="","N/A",_xlfn.IFS(Table2[[#This Row],[Interaction_Count_Final]]&lt;=2,"Low",Table2[[#This Row],[Interaction_Count_Final]]&lt;=5,"Medium",Table2[[#This Row],[Interaction_Count_Final]]&gt;=6,"High",TRUE,"CHECK"))</f>
        <v>Medium</v>
      </c>
      <c r="AE49" t="s">
        <v>7273</v>
      </c>
      <c r="AF49" t="b">
        <v>1</v>
      </c>
      <c r="AG49" t="b">
        <v>1</v>
      </c>
      <c r="AH49">
        <v>65</v>
      </c>
      <c r="AI49">
        <v>45647</v>
      </c>
      <c r="AJ49" t="b">
        <v>1</v>
      </c>
      <c r="AK49" t="e" cm="1">
        <f t="array" ref="AK49">_xlfn.LET(
  _xlpm.txt,TRIM(Raw_Data!F49),
  _xlpm.norm,SUBSTITUTE(SUBSTITUTE(_xlpm.txt,"-","/"),".","/"),
  _xlpm.p,_xlfn.TEXTSPLIT(_xlpm.norm,"/"),
  _xlpm.a,VALUE(INDEX(_xlpm.p,1)),
  _xlpm.b,VALUE(INDEX(_xlpm.p,2)),
  IF(AND(_xlpm.a&lt;=12,_xlpm.b&lt;=12),"REVIEW_AMBIGUOUS","OK")
)</f>
        <v>#REF!</v>
      </c>
    </row>
    <row r="50" spans="1:37">
      <c r="A50" t="s">
        <v>275</v>
      </c>
      <c r="B50" t="s">
        <v>275</v>
      </c>
      <c r="C50" t="b">
        <v>0</v>
      </c>
      <c r="D50" t="s">
        <v>7257</v>
      </c>
      <c r="E50" t="s">
        <v>276</v>
      </c>
      <c r="F50" t="s">
        <v>276</v>
      </c>
      <c r="G50" t="s">
        <v>7280</v>
      </c>
      <c r="H50" t="s">
        <v>106</v>
      </c>
      <c r="I50" t="s">
        <v>106</v>
      </c>
      <c r="J50" t="s">
        <v>106</v>
      </c>
      <c r="K50" t="s">
        <v>173</v>
      </c>
      <c r="L50" t="s">
        <v>173</v>
      </c>
      <c r="M50">
        <f>IF(UPPER(TRIM(Table2[[#This Row],[Status_Clean]]))="CONVERTED",1,0)</f>
        <v>0</v>
      </c>
      <c r="N50">
        <f>IF(ISNUMBER(MATCH(UPPER(TRIM(Table2[[#This Row],[Status_Clean]])),{"CONTACTED","QUALIFIED","CONVERTED"},0)),1,0)</f>
        <v>0</v>
      </c>
      <c r="O50" cm="1">
        <f t="array" ref="O50">_xlfn.SWITCH(UPPER(TRIM(Table2[[#This Row],[Status_Clean]])),"NEW",1,"CONTACTED",2,"QUALIFIED",3,"CONVERTED",4,"LOST",5,99)</f>
        <v>5</v>
      </c>
      <c r="P50">
        <v>45427</v>
      </c>
      <c r="Q50" t="s">
        <v>7353</v>
      </c>
      <c r="R50" t="s">
        <v>7353</v>
      </c>
      <c r="S50">
        <v>45427</v>
      </c>
      <c r="T50" t="s">
        <v>7261</v>
      </c>
      <c r="U50">
        <v>45427</v>
      </c>
      <c r="V50" t="s">
        <v>7314</v>
      </c>
      <c r="W50" t="s">
        <v>7271</v>
      </c>
      <c r="X50" t="s">
        <v>7277</v>
      </c>
      <c r="Y50" t="s">
        <v>7272</v>
      </c>
      <c r="Z50">
        <v>71.3</v>
      </c>
      <c r="AA50">
        <v>71.3</v>
      </c>
      <c r="AB50" t="str" cm="1">
        <f t="array" ref="AB50">_xlfn.LET(_xlpm.x,IFERROR(VALUE(Table2[[#This Row],[Response_Time_Hours]]),""),IF(_xlpm.x="","CHECK",_xlfn.IFS(_xlpm.x&lt;=1,"Immediate",_xlpm.x&lt;=6,"Fast",_xlpm.x&lt;=24,"Moderate",_xlpm.x&gt;24,"Delayed")))</f>
        <v>Delayed</v>
      </c>
      <c r="AC50">
        <v>5</v>
      </c>
      <c r="AD50" t="str" cm="1">
        <f t="array" ref="AD50">IF(Table2[[#This Row],[Interaction_Count_Final]]="","N/A",_xlfn.IFS(Table2[[#This Row],[Interaction_Count_Final]]&lt;=2,"Low",Table2[[#This Row],[Interaction_Count_Final]]&lt;=5,"Medium",Table2[[#This Row],[Interaction_Count_Final]]&gt;=6,"High",TRUE,"CHECK"))</f>
        <v>Medium</v>
      </c>
      <c r="AE50" t="s">
        <v>7289</v>
      </c>
      <c r="AF50" t="b">
        <v>1</v>
      </c>
      <c r="AG50" t="b">
        <v>1</v>
      </c>
      <c r="AH50">
        <v>66</v>
      </c>
      <c r="AI50">
        <v>45427</v>
      </c>
      <c r="AJ50" t="b">
        <v>1</v>
      </c>
      <c r="AK50" t="e" cm="1">
        <f t="array" ref="AK50">_xlfn.LET(
  _xlpm.txt,TRIM(Raw_Data!F50),
  _xlpm.norm,SUBSTITUTE(SUBSTITUTE(_xlpm.txt,"-","/"),".","/"),
  _xlpm.p,_xlfn.TEXTSPLIT(_xlpm.norm,"/"),
  _xlpm.a,VALUE(INDEX(_xlpm.p,1)),
  _xlpm.b,VALUE(INDEX(_xlpm.p,2)),
  IF(AND(_xlpm.a&lt;=12,_xlpm.b&lt;=12),"REVIEW_AMBIGUOUS","OK")
)</f>
        <v>#REF!</v>
      </c>
    </row>
    <row r="51" spans="1:37">
      <c r="A51" t="s">
        <v>277</v>
      </c>
      <c r="B51" t="s">
        <v>277</v>
      </c>
      <c r="C51" t="b">
        <v>0</v>
      </c>
      <c r="D51" t="s">
        <v>7257</v>
      </c>
      <c r="E51" t="s">
        <v>7354</v>
      </c>
      <c r="F51" t="s">
        <v>7354</v>
      </c>
      <c r="G51" t="s">
        <v>7274</v>
      </c>
      <c r="H51" t="s">
        <v>263</v>
      </c>
      <c r="I51" t="s">
        <v>263</v>
      </c>
      <c r="J51" t="s">
        <v>263</v>
      </c>
      <c r="K51" t="s">
        <v>125</v>
      </c>
      <c r="L51" t="s">
        <v>125</v>
      </c>
      <c r="M51">
        <f>IF(UPPER(TRIM(Table2[[#This Row],[Status_Clean]]))="CONVERTED",1,0)</f>
        <v>0</v>
      </c>
      <c r="N51">
        <f>IF(ISNUMBER(MATCH(UPPER(TRIM(Table2[[#This Row],[Status_Clean]])),{"CONTACTED","QUALIFIED","CONVERTED"},0)),1,0)</f>
        <v>1</v>
      </c>
      <c r="O51" cm="1">
        <f t="array" ref="O51">_xlfn.SWITCH(UPPER(TRIM(Table2[[#This Row],[Status_Clean]])),"NEW",1,"CONTACTED",2,"QUALIFIED",3,"CONVERTED",4,"LOST",5,99)</f>
        <v>2</v>
      </c>
      <c r="P51">
        <v>45111</v>
      </c>
      <c r="Q51" t="s">
        <v>7355</v>
      </c>
      <c r="R51" t="s">
        <v>7355</v>
      </c>
      <c r="S51">
        <v>45111</v>
      </c>
      <c r="T51" t="s">
        <v>7261</v>
      </c>
      <c r="U51">
        <v>45111</v>
      </c>
      <c r="V51" t="s">
        <v>7305</v>
      </c>
      <c r="W51" t="s">
        <v>7263</v>
      </c>
      <c r="X51" t="s">
        <v>7288</v>
      </c>
      <c r="Y51" t="s">
        <v>7265</v>
      </c>
      <c r="Z51" t="s">
        <v>280</v>
      </c>
      <c r="AA51">
        <v>25.1</v>
      </c>
      <c r="AB51" t="str" cm="1">
        <f t="array" ref="AB51">_xlfn.LET(_xlpm.x,IFERROR(VALUE(Table2[[#This Row],[Response_Time_Hours]]),""),IF(_xlpm.x="","CHECK",_xlfn.IFS(_xlpm.x&lt;=1,"Immediate",_xlpm.x&lt;=6,"Fast",_xlpm.x&lt;=24,"Moderate",_xlpm.x&gt;24,"Delayed")))</f>
        <v>Delayed</v>
      </c>
      <c r="AC51">
        <v>44</v>
      </c>
      <c r="AD51" t="str" cm="1">
        <f t="array" ref="AD51">IF(Table2[[#This Row],[Interaction_Count_Final]]="","N/A",_xlfn.IFS(Table2[[#This Row],[Interaction_Count_Final]]&lt;=2,"Low",Table2[[#This Row],[Interaction_Count_Final]]&lt;=5,"Medium",Table2[[#This Row],[Interaction_Count_Final]]&gt;=6,"High",TRUE,"CHECK"))</f>
        <v>High</v>
      </c>
      <c r="AE51" t="s">
        <v>7266</v>
      </c>
      <c r="AF51" t="b">
        <v>1</v>
      </c>
      <c r="AG51" t="b">
        <v>1</v>
      </c>
      <c r="AH51">
        <v>67</v>
      </c>
      <c r="AI51">
        <v>45111</v>
      </c>
      <c r="AJ51" t="b">
        <v>1</v>
      </c>
      <c r="AK51" t="e" cm="1">
        <f t="array" ref="AK51">_xlfn.LET(
  _xlpm.txt,TRIM(Raw_Data!F51),
  _xlpm.norm,SUBSTITUTE(SUBSTITUTE(_xlpm.txt,"-","/"),".","/"),
  _xlpm.p,_xlfn.TEXTSPLIT(_xlpm.norm,"/"),
  _xlpm.a,VALUE(INDEX(_xlpm.p,1)),
  _xlpm.b,VALUE(INDEX(_xlpm.p,2)),
  IF(AND(_xlpm.a&lt;=12,_xlpm.b&lt;=12),"REVIEW_AMBIGUOUS","OK")
)</f>
        <v>#REF!</v>
      </c>
    </row>
    <row r="52" spans="1:37">
      <c r="A52" t="s">
        <v>281</v>
      </c>
      <c r="B52" t="s">
        <v>281</v>
      </c>
      <c r="C52" t="b">
        <v>0</v>
      </c>
      <c r="D52" t="s">
        <v>7257</v>
      </c>
      <c r="E52" t="s">
        <v>282</v>
      </c>
      <c r="F52" t="s">
        <v>282</v>
      </c>
      <c r="G52" t="s">
        <v>7268</v>
      </c>
      <c r="H52" t="s">
        <v>283</v>
      </c>
      <c r="I52" t="s">
        <v>283</v>
      </c>
      <c r="J52" t="s">
        <v>263</v>
      </c>
      <c r="K52" t="s">
        <v>7319</v>
      </c>
      <c r="L52" t="s">
        <v>71</v>
      </c>
      <c r="M52">
        <f>IF(UPPER(TRIM(Table2[[#This Row],[Status_Clean]]))="CONVERTED",1,0)</f>
        <v>0</v>
      </c>
      <c r="N52">
        <f>IF(ISNUMBER(MATCH(UPPER(TRIM(Table2[[#This Row],[Status_Clean]])),{"CONTACTED","QUALIFIED","CONVERTED"},0)),1,0)</f>
        <v>1</v>
      </c>
      <c r="O52" cm="1">
        <f t="array" ref="O52">_xlfn.SWITCH(UPPER(TRIM(Table2[[#This Row],[Status_Clean]])),"NEW",1,"CONTACTED",2,"QUALIFIED",3,"CONVERTED",4,"LOST",5,99)</f>
        <v>3</v>
      </c>
      <c r="P52">
        <v>45334</v>
      </c>
      <c r="Q52" t="s">
        <v>7356</v>
      </c>
      <c r="R52" t="s">
        <v>7356</v>
      </c>
      <c r="S52">
        <v>45334</v>
      </c>
      <c r="T52" t="s">
        <v>7261</v>
      </c>
      <c r="U52">
        <v>45334</v>
      </c>
      <c r="V52" t="s">
        <v>7283</v>
      </c>
      <c r="W52" t="s">
        <v>7271</v>
      </c>
      <c r="X52" t="s">
        <v>7284</v>
      </c>
      <c r="Y52" t="s">
        <v>7298</v>
      </c>
      <c r="Z52">
        <v>34.299999999999997</v>
      </c>
      <c r="AA52">
        <v>34.299999999999997</v>
      </c>
      <c r="AB52" t="str" cm="1">
        <f t="array" ref="AB52">_xlfn.LET(_xlpm.x,IFERROR(VALUE(Table2[[#This Row],[Response_Time_Hours]]),""),IF(_xlpm.x="","CHECK",_xlfn.IFS(_xlpm.x&lt;=1,"Immediate",_xlpm.x&lt;=6,"Fast",_xlpm.x&lt;=24,"Moderate",_xlpm.x&gt;24,"Delayed")))</f>
        <v>Delayed</v>
      </c>
      <c r="AC52">
        <v>38</v>
      </c>
      <c r="AD52" t="str" cm="1">
        <f t="array" ref="AD52">IF(Table2[[#This Row],[Interaction_Count_Final]]="","N/A",_xlfn.IFS(Table2[[#This Row],[Interaction_Count_Final]]&lt;=2,"Low",Table2[[#This Row],[Interaction_Count_Final]]&lt;=5,"Medium",Table2[[#This Row],[Interaction_Count_Final]]&gt;=6,"High",TRUE,"CHECK"))</f>
        <v>High</v>
      </c>
      <c r="AE52" t="s">
        <v>7273</v>
      </c>
      <c r="AF52" t="b">
        <v>1</v>
      </c>
      <c r="AG52" t="b">
        <v>1</v>
      </c>
      <c r="AH52">
        <v>69</v>
      </c>
      <c r="AI52">
        <v>45334</v>
      </c>
      <c r="AJ52" t="b">
        <v>1</v>
      </c>
      <c r="AK52" t="e" cm="1">
        <f t="array" ref="AK52">_xlfn.LET(
  _xlpm.txt,TRIM(Raw_Data!F52),
  _xlpm.norm,SUBSTITUTE(SUBSTITUTE(_xlpm.txt,"-","/"),".","/"),
  _xlpm.p,_xlfn.TEXTSPLIT(_xlpm.norm,"/"),
  _xlpm.a,VALUE(INDEX(_xlpm.p,1)),
  _xlpm.b,VALUE(INDEX(_xlpm.p,2)),
  IF(AND(_xlpm.a&lt;=12,_xlpm.b&lt;=12),"REVIEW_AMBIGUOUS","OK")
)</f>
        <v>#REF!</v>
      </c>
    </row>
    <row r="53" spans="1:37">
      <c r="A53" t="s">
        <v>284</v>
      </c>
      <c r="B53" t="s">
        <v>284</v>
      </c>
      <c r="C53" t="b">
        <v>0</v>
      </c>
      <c r="D53" t="s">
        <v>7257</v>
      </c>
      <c r="E53" t="s">
        <v>285</v>
      </c>
      <c r="F53" t="s">
        <v>285</v>
      </c>
      <c r="G53" t="s">
        <v>7303</v>
      </c>
      <c r="H53" t="s">
        <v>123</v>
      </c>
      <c r="I53" t="s">
        <v>123</v>
      </c>
      <c r="J53" t="s">
        <v>123</v>
      </c>
      <c r="K53" t="s">
        <v>193</v>
      </c>
      <c r="L53" t="s">
        <v>193</v>
      </c>
      <c r="M53">
        <f>IF(UPPER(TRIM(Table2[[#This Row],[Status_Clean]]))="CONVERTED",1,0)</f>
        <v>0</v>
      </c>
      <c r="N53">
        <f>IF(ISNUMBER(MATCH(UPPER(TRIM(Table2[[#This Row],[Status_Clean]])),{"CONTACTED","QUALIFIED","CONVERTED"},0)),1,0)</f>
        <v>0</v>
      </c>
      <c r="O53" cm="1">
        <f t="array" ref="O53">_xlfn.SWITCH(UPPER(TRIM(Table2[[#This Row],[Status_Clean]])),"NEW",1,"CONTACTED",2,"QUALIFIED",3,"CONVERTED",4,"LOST",5,99)</f>
        <v>1</v>
      </c>
      <c r="P53" t="s">
        <v>286</v>
      </c>
      <c r="Q53" t="s">
        <v>7357</v>
      </c>
      <c r="R53" t="s">
        <v>7357</v>
      </c>
      <c r="S53">
        <v>45120</v>
      </c>
      <c r="T53" t="s">
        <v>7261</v>
      </c>
      <c r="U53">
        <v>45120</v>
      </c>
      <c r="V53" t="s">
        <v>7305</v>
      </c>
      <c r="W53" t="s">
        <v>7263</v>
      </c>
      <c r="X53" t="s">
        <v>7288</v>
      </c>
      <c r="Y53" t="s">
        <v>7285</v>
      </c>
      <c r="Z53" t="s">
        <v>287</v>
      </c>
      <c r="AA53">
        <v>60</v>
      </c>
      <c r="AB53" t="str" cm="1">
        <f t="array" ref="AB53">_xlfn.LET(_xlpm.x,IFERROR(VALUE(Table2[[#This Row],[Response_Time_Hours]]),""),IF(_xlpm.x="","CHECK",_xlfn.IFS(_xlpm.x&lt;=1,"Immediate",_xlpm.x&lt;=6,"Fast",_xlpm.x&lt;=24,"Moderate",_xlpm.x&gt;24,"Delayed")))</f>
        <v>Delayed</v>
      </c>
      <c r="AC53">
        <v>27</v>
      </c>
      <c r="AD53" t="str" cm="1">
        <f t="array" ref="AD53">IF(Table2[[#This Row],[Interaction_Count_Final]]="","N/A",_xlfn.IFS(Table2[[#This Row],[Interaction_Count_Final]]&lt;=2,"Low",Table2[[#This Row],[Interaction_Count_Final]]&lt;=5,"Medium",Table2[[#This Row],[Interaction_Count_Final]]&gt;=6,"High",TRUE,"CHECK"))</f>
        <v>High</v>
      </c>
      <c r="AE53" t="s">
        <v>7266</v>
      </c>
      <c r="AF53" t="b">
        <v>1</v>
      </c>
      <c r="AG53" t="b">
        <v>1</v>
      </c>
      <c r="AH53">
        <v>70</v>
      </c>
      <c r="AI53">
        <v>45120</v>
      </c>
      <c r="AJ53" t="b">
        <v>1</v>
      </c>
      <c r="AK53" t="str" cm="1">
        <f t="array" ref="AK53">_xlfn.LET(
  _xlpm.txt,TRIM(Raw_Data!F53),
  _xlpm.norm,SUBSTITUTE(SUBSTITUTE(_xlpm.txt,"-","/"),".","/"),
  _xlpm.p,_xlfn.TEXTSPLIT(_xlpm.norm,"/"),
  _xlpm.a,VALUE(INDEX(_xlpm.p,1)),
  _xlpm.b,VALUE(INDEX(_xlpm.p,2)),
  IF(AND(_xlpm.a&lt;=12,_xlpm.b&lt;=12),"REVIEW_AMBIGUOUS","OK")
)</f>
        <v>OK</v>
      </c>
    </row>
    <row r="54" spans="1:37">
      <c r="A54" t="s">
        <v>288</v>
      </c>
      <c r="B54" t="s">
        <v>288</v>
      </c>
      <c r="C54" t="b">
        <v>0</v>
      </c>
      <c r="D54" t="s">
        <v>7257</v>
      </c>
      <c r="E54" t="s">
        <v>289</v>
      </c>
      <c r="F54" t="s">
        <v>289</v>
      </c>
      <c r="G54" t="s">
        <v>7303</v>
      </c>
      <c r="H54" t="s">
        <v>359</v>
      </c>
      <c r="I54" t="s">
        <v>359</v>
      </c>
      <c r="J54" t="s">
        <v>473</v>
      </c>
      <c r="K54" t="s">
        <v>193</v>
      </c>
      <c r="L54" t="s">
        <v>193</v>
      </c>
      <c r="M54">
        <f>IF(UPPER(TRIM(Table2[[#This Row],[Status_Clean]]))="CONVERTED",1,0)</f>
        <v>0</v>
      </c>
      <c r="N54">
        <f>IF(ISNUMBER(MATCH(UPPER(TRIM(Table2[[#This Row],[Status_Clean]])),{"CONTACTED","QUALIFIED","CONVERTED"},0)),1,0)</f>
        <v>0</v>
      </c>
      <c r="O54" cm="1">
        <f t="array" ref="O54">_xlfn.SWITCH(UPPER(TRIM(Table2[[#This Row],[Status_Clean]])),"NEW",1,"CONTACTED",2,"QUALIFIED",3,"CONVERTED",4,"LOST",5,99)</f>
        <v>1</v>
      </c>
      <c r="P54">
        <v>45603</v>
      </c>
      <c r="Q54" t="s">
        <v>7358</v>
      </c>
      <c r="R54" t="s">
        <v>7358</v>
      </c>
      <c r="S54">
        <v>45603</v>
      </c>
      <c r="T54" t="s">
        <v>7261</v>
      </c>
      <c r="U54">
        <v>45603</v>
      </c>
      <c r="V54" t="s">
        <v>7300</v>
      </c>
      <c r="W54" t="s">
        <v>7271</v>
      </c>
      <c r="X54" t="s">
        <v>7264</v>
      </c>
      <c r="Y54" t="s">
        <v>7285</v>
      </c>
      <c r="Z54">
        <v>55</v>
      </c>
      <c r="AA54">
        <v>55</v>
      </c>
      <c r="AB54" t="str" cm="1">
        <f t="array" ref="AB54">_xlfn.LET(_xlpm.x,IFERROR(VALUE(Table2[[#This Row],[Response_Time_Hours]]),""),IF(_xlpm.x="","CHECK",_xlfn.IFS(_xlpm.x&lt;=1,"Immediate",_xlpm.x&lt;=6,"Fast",_xlpm.x&lt;=24,"Moderate",_xlpm.x&gt;24,"Delayed")))</f>
        <v>Delayed</v>
      </c>
      <c r="AC54">
        <v>8</v>
      </c>
      <c r="AD54" t="str" cm="1">
        <f t="array" ref="AD54">IF(Table2[[#This Row],[Interaction_Count_Final]]="","N/A",_xlfn.IFS(Table2[[#This Row],[Interaction_Count_Final]]&lt;=2,"Low",Table2[[#This Row],[Interaction_Count_Final]]&lt;=5,"Medium",Table2[[#This Row],[Interaction_Count_Final]]&gt;=6,"High",TRUE,"CHECK"))</f>
        <v>High</v>
      </c>
      <c r="AE54" t="s">
        <v>7266</v>
      </c>
      <c r="AF54" t="b">
        <v>1</v>
      </c>
      <c r="AG54" t="b">
        <v>1</v>
      </c>
      <c r="AH54">
        <v>72</v>
      </c>
      <c r="AI54">
        <v>45603</v>
      </c>
      <c r="AJ54" t="b">
        <v>1</v>
      </c>
      <c r="AK54" t="e" cm="1">
        <f t="array" ref="AK54">_xlfn.LET(
  _xlpm.txt,TRIM(Raw_Data!F54),
  _xlpm.norm,SUBSTITUTE(SUBSTITUTE(_xlpm.txt,"-","/"),".","/"),
  _xlpm.p,_xlfn.TEXTSPLIT(_xlpm.norm,"/"),
  _xlpm.a,VALUE(INDEX(_xlpm.p,1)),
  _xlpm.b,VALUE(INDEX(_xlpm.p,2)),
  IF(AND(_xlpm.a&lt;=12,_xlpm.b&lt;=12),"REVIEW_AMBIGUOUS","OK")
)</f>
        <v>#REF!</v>
      </c>
    </row>
    <row r="55" spans="1:37">
      <c r="A55" t="s">
        <v>291</v>
      </c>
      <c r="B55" t="s">
        <v>291</v>
      </c>
      <c r="C55" t="b">
        <v>0</v>
      </c>
      <c r="D55" t="s">
        <v>7257</v>
      </c>
      <c r="E55" t="s">
        <v>292</v>
      </c>
      <c r="F55" t="s">
        <v>292</v>
      </c>
      <c r="G55" t="s">
        <v>7258</v>
      </c>
      <c r="H55" t="s">
        <v>600</v>
      </c>
      <c r="I55" t="s">
        <v>600</v>
      </c>
      <c r="J55" t="s">
        <v>254</v>
      </c>
      <c r="K55" t="s">
        <v>7259</v>
      </c>
      <c r="L55" t="s">
        <v>193</v>
      </c>
      <c r="M55">
        <f>IF(UPPER(TRIM(Table2[[#This Row],[Status_Clean]]))="CONVERTED",1,0)</f>
        <v>0</v>
      </c>
      <c r="N55">
        <f>IF(ISNUMBER(MATCH(UPPER(TRIM(Table2[[#This Row],[Status_Clean]])),{"CONTACTED","QUALIFIED","CONVERTED"},0)),1,0)</f>
        <v>0</v>
      </c>
      <c r="O55" cm="1">
        <f t="array" ref="O55">_xlfn.SWITCH(UPPER(TRIM(Table2[[#This Row],[Status_Clean]])),"NEW",1,"CONTACTED",2,"QUALIFIED",3,"CONVERTED",4,"LOST",5,99)</f>
        <v>1</v>
      </c>
      <c r="P55">
        <v>45344</v>
      </c>
      <c r="Q55" t="s">
        <v>7359</v>
      </c>
      <c r="R55" t="s">
        <v>7359</v>
      </c>
      <c r="S55">
        <v>45344</v>
      </c>
      <c r="T55" t="s">
        <v>7261</v>
      </c>
      <c r="U55">
        <v>45344</v>
      </c>
      <c r="V55" t="s">
        <v>7283</v>
      </c>
      <c r="W55" t="s">
        <v>7271</v>
      </c>
      <c r="X55" t="s">
        <v>7284</v>
      </c>
      <c r="Y55" t="s">
        <v>7285</v>
      </c>
      <c r="Z55">
        <v>27</v>
      </c>
      <c r="AA55">
        <v>27</v>
      </c>
      <c r="AB55" t="str" cm="1">
        <f t="array" ref="AB55">_xlfn.LET(_xlpm.x,IFERROR(VALUE(Table2[[#This Row],[Response_Time_Hours]]),""),IF(_xlpm.x="","CHECK",_xlfn.IFS(_xlpm.x&lt;=1,"Immediate",_xlpm.x&lt;=6,"Fast",_xlpm.x&lt;=24,"Moderate",_xlpm.x&gt;24,"Delayed")))</f>
        <v>Delayed</v>
      </c>
      <c r="AC55">
        <v>7</v>
      </c>
      <c r="AD55" t="str" cm="1">
        <f t="array" ref="AD55">IF(Table2[[#This Row],[Interaction_Count_Final]]="","N/A",_xlfn.IFS(Table2[[#This Row],[Interaction_Count_Final]]&lt;=2,"Low",Table2[[#This Row],[Interaction_Count_Final]]&lt;=5,"Medium",Table2[[#This Row],[Interaction_Count_Final]]&gt;=6,"High",TRUE,"CHECK"))</f>
        <v>High</v>
      </c>
      <c r="AE55" t="s">
        <v>7273</v>
      </c>
      <c r="AF55" t="b">
        <v>1</v>
      </c>
      <c r="AG55" t="b">
        <v>1</v>
      </c>
      <c r="AH55">
        <v>73</v>
      </c>
      <c r="AI55">
        <v>45344</v>
      </c>
      <c r="AJ55" t="b">
        <v>1</v>
      </c>
      <c r="AK55" t="e" cm="1">
        <f t="array" ref="AK55">_xlfn.LET(
  _xlpm.txt,TRIM(Raw_Data!F55),
  _xlpm.norm,SUBSTITUTE(SUBSTITUTE(_xlpm.txt,"-","/"),".","/"),
  _xlpm.p,_xlfn.TEXTSPLIT(_xlpm.norm,"/"),
  _xlpm.a,VALUE(INDEX(_xlpm.p,1)),
  _xlpm.b,VALUE(INDEX(_xlpm.p,2)),
  IF(AND(_xlpm.a&lt;=12,_xlpm.b&lt;=12),"REVIEW_AMBIGUOUS","OK")
)</f>
        <v>#REF!</v>
      </c>
    </row>
    <row r="56" spans="1:37">
      <c r="A56" t="s">
        <v>294</v>
      </c>
      <c r="B56" t="s">
        <v>294</v>
      </c>
      <c r="C56" t="b">
        <v>0</v>
      </c>
      <c r="D56" t="s">
        <v>7257</v>
      </c>
      <c r="E56" t="s">
        <v>7360</v>
      </c>
      <c r="F56" t="s">
        <v>7360</v>
      </c>
      <c r="G56" t="s">
        <v>7258</v>
      </c>
      <c r="H56" t="s">
        <v>296</v>
      </c>
      <c r="I56" t="s">
        <v>296</v>
      </c>
      <c r="J56" t="s">
        <v>263</v>
      </c>
      <c r="K56" t="s">
        <v>250</v>
      </c>
      <c r="L56" t="s">
        <v>250</v>
      </c>
      <c r="M56">
        <f>IF(UPPER(TRIM(Table2[[#This Row],[Status_Clean]]))="CONVERTED",1,0)</f>
        <v>1</v>
      </c>
      <c r="N56">
        <f>IF(ISNUMBER(MATCH(UPPER(TRIM(Table2[[#This Row],[Status_Clean]])),{"CONTACTED","QUALIFIED","CONVERTED"},0)),1,0)</f>
        <v>1</v>
      </c>
      <c r="O56" cm="1">
        <f t="array" ref="O56">_xlfn.SWITCH(UPPER(TRIM(Table2[[#This Row],[Status_Clean]])),"NEW",1,"CONTACTED",2,"QUALIFIED",3,"CONVERTED",4,"LOST",5,99)</f>
        <v>4</v>
      </c>
      <c r="P56">
        <v>45194</v>
      </c>
      <c r="Q56" t="s">
        <v>7361</v>
      </c>
      <c r="R56" t="s">
        <v>7361</v>
      </c>
      <c r="S56">
        <v>45194</v>
      </c>
      <c r="T56" t="s">
        <v>7261</v>
      </c>
      <c r="U56">
        <v>45194</v>
      </c>
      <c r="V56" t="s">
        <v>7287</v>
      </c>
      <c r="W56" t="s">
        <v>7263</v>
      </c>
      <c r="X56" t="s">
        <v>7288</v>
      </c>
      <c r="Y56" t="s">
        <v>7298</v>
      </c>
      <c r="Z56" t="s">
        <v>297</v>
      </c>
      <c r="AA56">
        <v>65.400000000000006</v>
      </c>
      <c r="AB56" t="str" cm="1">
        <f t="array" ref="AB56">_xlfn.LET(_xlpm.x,IFERROR(VALUE(Table2[[#This Row],[Response_Time_Hours]]),""),IF(_xlpm.x="","CHECK",_xlfn.IFS(_xlpm.x&lt;=1,"Immediate",_xlpm.x&lt;=6,"Fast",_xlpm.x&lt;=24,"Moderate",_xlpm.x&gt;24,"Delayed")))</f>
        <v>Delayed</v>
      </c>
      <c r="AC56">
        <v>42</v>
      </c>
      <c r="AD56" t="str" cm="1">
        <f t="array" ref="AD56">IF(Table2[[#This Row],[Interaction_Count_Final]]="","N/A",_xlfn.IFS(Table2[[#This Row],[Interaction_Count_Final]]&lt;=2,"Low",Table2[[#This Row],[Interaction_Count_Final]]&lt;=5,"Medium",Table2[[#This Row],[Interaction_Count_Final]]&gt;=6,"High",TRUE,"CHECK"))</f>
        <v>High</v>
      </c>
      <c r="AE56" t="s">
        <v>7266</v>
      </c>
      <c r="AF56" t="b">
        <v>1</v>
      </c>
      <c r="AG56" t="b">
        <v>1</v>
      </c>
      <c r="AH56">
        <v>74</v>
      </c>
      <c r="AI56">
        <v>45194</v>
      </c>
      <c r="AJ56" t="b">
        <v>1</v>
      </c>
      <c r="AK56" t="e" cm="1">
        <f t="array" ref="AK56">_xlfn.LET(
  _xlpm.txt,TRIM(Raw_Data!F56),
  _xlpm.norm,SUBSTITUTE(SUBSTITUTE(_xlpm.txt,"-","/"),".","/"),
  _xlpm.p,_xlfn.TEXTSPLIT(_xlpm.norm,"/"),
  _xlpm.a,VALUE(INDEX(_xlpm.p,1)),
  _xlpm.b,VALUE(INDEX(_xlpm.p,2)),
  IF(AND(_xlpm.a&lt;=12,_xlpm.b&lt;=12),"REVIEW_AMBIGUOUS","OK")
)</f>
        <v>#REF!</v>
      </c>
    </row>
    <row r="57" spans="1:37">
      <c r="A57" t="s">
        <v>298</v>
      </c>
      <c r="B57" t="s">
        <v>298</v>
      </c>
      <c r="C57" t="b">
        <v>0</v>
      </c>
      <c r="D57" t="s">
        <v>7257</v>
      </c>
      <c r="E57" t="s">
        <v>299</v>
      </c>
      <c r="F57" t="s">
        <v>299</v>
      </c>
      <c r="G57" t="s">
        <v>7258</v>
      </c>
      <c r="H57" t="s">
        <v>222</v>
      </c>
      <c r="I57" t="s">
        <v>222</v>
      </c>
      <c r="J57" t="s">
        <v>222</v>
      </c>
      <c r="K57" t="s">
        <v>193</v>
      </c>
      <c r="L57" t="s">
        <v>193</v>
      </c>
      <c r="M57">
        <f>IF(UPPER(TRIM(Table2[[#This Row],[Status_Clean]]))="CONVERTED",1,0)</f>
        <v>0</v>
      </c>
      <c r="N57">
        <f>IF(ISNUMBER(MATCH(UPPER(TRIM(Table2[[#This Row],[Status_Clean]])),{"CONTACTED","QUALIFIED","CONVERTED"},0)),1,0)</f>
        <v>0</v>
      </c>
      <c r="O57" cm="1">
        <f t="array" ref="O57">_xlfn.SWITCH(UPPER(TRIM(Table2[[#This Row],[Status_Clean]])),"NEW",1,"CONTACTED",2,"QUALIFIED",3,"CONVERTED",4,"LOST",5,99)</f>
        <v>1</v>
      </c>
      <c r="P57">
        <v>45192</v>
      </c>
      <c r="Q57" t="s">
        <v>7362</v>
      </c>
      <c r="R57" t="s">
        <v>7362</v>
      </c>
      <c r="S57">
        <v>45192</v>
      </c>
      <c r="T57" t="s">
        <v>7261</v>
      </c>
      <c r="U57">
        <v>45192</v>
      </c>
      <c r="V57" t="s">
        <v>7287</v>
      </c>
      <c r="W57" t="s">
        <v>7263</v>
      </c>
      <c r="X57" t="s">
        <v>7288</v>
      </c>
      <c r="Y57" t="s">
        <v>7278</v>
      </c>
      <c r="Z57" t="s">
        <v>300</v>
      </c>
      <c r="AA57">
        <v>5.9</v>
      </c>
      <c r="AB57" t="str" cm="1">
        <f t="array" ref="AB57">_xlfn.LET(_xlpm.x,IFERROR(VALUE(Table2[[#This Row],[Response_Time_Hours]]),""),IF(_xlpm.x="","CHECK",_xlfn.IFS(_xlpm.x&lt;=1,"Immediate",_xlpm.x&lt;=6,"Fast",_xlpm.x&lt;=24,"Moderate",_xlpm.x&gt;24,"Delayed")))</f>
        <v>Fast</v>
      </c>
      <c r="AC57">
        <v>25</v>
      </c>
      <c r="AD57" t="str" cm="1">
        <f t="array" ref="AD57">IF(Table2[[#This Row],[Interaction_Count_Final]]="","N/A",_xlfn.IFS(Table2[[#This Row],[Interaction_Count_Final]]&lt;=2,"Low",Table2[[#This Row],[Interaction_Count_Final]]&lt;=5,"Medium",Table2[[#This Row],[Interaction_Count_Final]]&gt;=6,"High",TRUE,"CHECK"))</f>
        <v>High</v>
      </c>
      <c r="AE57" t="s">
        <v>7289</v>
      </c>
      <c r="AF57" t="b">
        <v>1</v>
      </c>
      <c r="AG57" t="b">
        <v>1</v>
      </c>
      <c r="AH57">
        <v>75</v>
      </c>
      <c r="AI57">
        <v>45192</v>
      </c>
      <c r="AJ57" t="b">
        <v>1</v>
      </c>
      <c r="AK57" t="e" cm="1">
        <f t="array" ref="AK57">_xlfn.LET(
  _xlpm.txt,TRIM(Raw_Data!F57),
  _xlpm.norm,SUBSTITUTE(SUBSTITUTE(_xlpm.txt,"-","/"),".","/"),
  _xlpm.p,_xlfn.TEXTSPLIT(_xlpm.norm,"/"),
  _xlpm.a,VALUE(INDEX(_xlpm.p,1)),
  _xlpm.b,VALUE(INDEX(_xlpm.p,2)),
  IF(AND(_xlpm.a&lt;=12,_xlpm.b&lt;=12),"REVIEW_AMBIGUOUS","OK")
)</f>
        <v>#REF!</v>
      </c>
    </row>
    <row r="58" spans="1:37">
      <c r="A58" t="s">
        <v>301</v>
      </c>
      <c r="B58" t="s">
        <v>301</v>
      </c>
      <c r="C58" t="b">
        <v>0</v>
      </c>
      <c r="D58" t="s">
        <v>7257</v>
      </c>
      <c r="E58" t="s">
        <v>302</v>
      </c>
      <c r="F58" t="s">
        <v>302</v>
      </c>
      <c r="G58" t="s">
        <v>7268</v>
      </c>
      <c r="H58" t="s">
        <v>473</v>
      </c>
      <c r="I58" t="s">
        <v>473</v>
      </c>
      <c r="J58" t="s">
        <v>473</v>
      </c>
      <c r="K58" t="s">
        <v>125</v>
      </c>
      <c r="L58" t="s">
        <v>125</v>
      </c>
      <c r="M58">
        <f>IF(UPPER(TRIM(Table2[[#This Row],[Status_Clean]]))="CONVERTED",1,0)</f>
        <v>0</v>
      </c>
      <c r="N58">
        <f>IF(ISNUMBER(MATCH(UPPER(TRIM(Table2[[#This Row],[Status_Clean]])),{"CONTACTED","QUALIFIED","CONVERTED"},0)),1,0)</f>
        <v>1</v>
      </c>
      <c r="O58" cm="1">
        <f t="array" ref="O58">_xlfn.SWITCH(UPPER(TRIM(Table2[[#This Row],[Status_Clean]])),"NEW",1,"CONTACTED",2,"QUALIFIED",3,"CONVERTED",4,"LOST",5,99)</f>
        <v>2</v>
      </c>
      <c r="P58">
        <v>45137</v>
      </c>
      <c r="Q58" t="s">
        <v>7363</v>
      </c>
      <c r="R58" t="s">
        <v>7363</v>
      </c>
      <c r="S58">
        <v>45137</v>
      </c>
      <c r="T58" t="s">
        <v>7261</v>
      </c>
      <c r="U58">
        <v>45137</v>
      </c>
      <c r="V58" t="s">
        <v>7305</v>
      </c>
      <c r="W58" t="s">
        <v>7263</v>
      </c>
      <c r="X58" t="s">
        <v>7288</v>
      </c>
      <c r="Y58" t="s">
        <v>7293</v>
      </c>
      <c r="Z58">
        <v>11</v>
      </c>
      <c r="AA58">
        <v>11</v>
      </c>
      <c r="AB58" t="str" cm="1">
        <f t="array" ref="AB58">_xlfn.LET(_xlpm.x,IFERROR(VALUE(Table2[[#This Row],[Response_Time_Hours]]),""),IF(_xlpm.x="","CHECK",_xlfn.IFS(_xlpm.x&lt;=1,"Immediate",_xlpm.x&lt;=6,"Fast",_xlpm.x&lt;=24,"Moderate",_xlpm.x&gt;24,"Delayed")))</f>
        <v>Moderate</v>
      </c>
      <c r="AC58">
        <v>17</v>
      </c>
      <c r="AD58" t="str" cm="1">
        <f t="array" ref="AD58">IF(Table2[[#This Row],[Interaction_Count_Final]]="","N/A",_xlfn.IFS(Table2[[#This Row],[Interaction_Count_Final]]&lt;=2,"Low",Table2[[#This Row],[Interaction_Count_Final]]&lt;=5,"Medium",Table2[[#This Row],[Interaction_Count_Final]]&gt;=6,"High",TRUE,"CHECK"))</f>
        <v>High</v>
      </c>
      <c r="AE58" t="s">
        <v>7289</v>
      </c>
      <c r="AF58" t="b">
        <v>1</v>
      </c>
      <c r="AG58" t="b">
        <v>1</v>
      </c>
      <c r="AH58">
        <v>76</v>
      </c>
      <c r="AI58">
        <v>45137</v>
      </c>
      <c r="AJ58" t="b">
        <v>1</v>
      </c>
      <c r="AK58" t="e" cm="1">
        <f t="array" ref="AK58">_xlfn.LET(
  _xlpm.txt,TRIM(Raw_Data!F58),
  _xlpm.norm,SUBSTITUTE(SUBSTITUTE(_xlpm.txt,"-","/"),".","/"),
  _xlpm.p,_xlfn.TEXTSPLIT(_xlpm.norm,"/"),
  _xlpm.a,VALUE(INDEX(_xlpm.p,1)),
  _xlpm.b,VALUE(INDEX(_xlpm.p,2)),
  IF(AND(_xlpm.a&lt;=12,_xlpm.b&lt;=12),"REVIEW_AMBIGUOUS","OK")
)</f>
        <v>#REF!</v>
      </c>
    </row>
    <row r="59" spans="1:37">
      <c r="A59" t="s">
        <v>304</v>
      </c>
      <c r="B59" t="s">
        <v>304</v>
      </c>
      <c r="C59" t="b">
        <v>0</v>
      </c>
      <c r="D59" t="s">
        <v>7257</v>
      </c>
      <c r="E59" t="s">
        <v>305</v>
      </c>
      <c r="F59" t="s">
        <v>305</v>
      </c>
      <c r="G59" t="s">
        <v>7274</v>
      </c>
      <c r="H59" t="s">
        <v>374</v>
      </c>
      <c r="I59" t="s">
        <v>374</v>
      </c>
      <c r="J59" t="s">
        <v>7308</v>
      </c>
      <c r="K59" t="s">
        <v>193</v>
      </c>
      <c r="L59" t="s">
        <v>193</v>
      </c>
      <c r="M59">
        <f>IF(UPPER(TRIM(Table2[[#This Row],[Status_Clean]]))="CONVERTED",1,0)</f>
        <v>0</v>
      </c>
      <c r="N59">
        <f>IF(ISNUMBER(MATCH(UPPER(TRIM(Table2[[#This Row],[Status_Clean]])),{"CONTACTED","QUALIFIED","CONVERTED"},0)),1,0)</f>
        <v>0</v>
      </c>
      <c r="O59" cm="1">
        <f t="array" ref="O59">_xlfn.SWITCH(UPPER(TRIM(Table2[[#This Row],[Status_Clean]])),"NEW",1,"CONTACTED",2,"QUALIFIED",3,"CONVERTED",4,"LOST",5,99)</f>
        <v>1</v>
      </c>
      <c r="P59">
        <v>45215</v>
      </c>
      <c r="Q59" t="s">
        <v>7364</v>
      </c>
      <c r="R59" t="s">
        <v>7364</v>
      </c>
      <c r="S59">
        <v>45215</v>
      </c>
      <c r="T59" t="s">
        <v>7261</v>
      </c>
      <c r="U59">
        <v>45215</v>
      </c>
      <c r="V59" t="s">
        <v>7270</v>
      </c>
      <c r="W59" t="s">
        <v>7263</v>
      </c>
      <c r="X59" t="s">
        <v>7264</v>
      </c>
      <c r="Y59" t="s">
        <v>7298</v>
      </c>
      <c r="Z59">
        <v>35</v>
      </c>
      <c r="AA59">
        <v>35</v>
      </c>
      <c r="AB59" t="str" cm="1">
        <f t="array" ref="AB59">_xlfn.LET(_xlpm.x,IFERROR(VALUE(Table2[[#This Row],[Response_Time_Hours]]),""),IF(_xlpm.x="","CHECK",_xlfn.IFS(_xlpm.x&lt;=1,"Immediate",_xlpm.x&lt;=6,"Fast",_xlpm.x&lt;=24,"Moderate",_xlpm.x&gt;24,"Delayed")))</f>
        <v>Delayed</v>
      </c>
      <c r="AC59" t="s">
        <v>232</v>
      </c>
      <c r="AD59" t="str" cm="1">
        <f t="array" ref="AD59">IF(Table2[[#This Row],[Interaction_Count_Final]]="","N/A",_xlfn.IFS(Table2[[#This Row],[Interaction_Count_Final]]&lt;=2,"Low",Table2[[#This Row],[Interaction_Count_Final]]&lt;=5,"Medium",Table2[[#This Row],[Interaction_Count_Final]]&gt;=6,"High",TRUE,"CHECK"))</f>
        <v>High</v>
      </c>
      <c r="AE59" t="s">
        <v>7266</v>
      </c>
      <c r="AF59" t="b">
        <v>1</v>
      </c>
      <c r="AG59" t="b">
        <v>1</v>
      </c>
      <c r="AH59">
        <v>77</v>
      </c>
      <c r="AI59">
        <v>45215</v>
      </c>
      <c r="AJ59" t="b">
        <v>1</v>
      </c>
      <c r="AK59" t="e" cm="1">
        <f t="array" ref="AK59">_xlfn.LET(
  _xlpm.txt,TRIM(Raw_Data!F59),
  _xlpm.norm,SUBSTITUTE(SUBSTITUTE(_xlpm.txt,"-","/"),".","/"),
  _xlpm.p,_xlfn.TEXTSPLIT(_xlpm.norm,"/"),
  _xlpm.a,VALUE(INDEX(_xlpm.p,1)),
  _xlpm.b,VALUE(INDEX(_xlpm.p,2)),
  IF(AND(_xlpm.a&lt;=12,_xlpm.b&lt;=12),"REVIEW_AMBIGUOUS","OK")
)</f>
        <v>#REF!</v>
      </c>
    </row>
    <row r="60" spans="1:37">
      <c r="A60" t="s">
        <v>306</v>
      </c>
      <c r="B60" t="s">
        <v>306</v>
      </c>
      <c r="C60" t="b">
        <v>0</v>
      </c>
      <c r="D60" t="s">
        <v>7257</v>
      </c>
      <c r="E60" t="s">
        <v>307</v>
      </c>
      <c r="F60" t="s">
        <v>307</v>
      </c>
      <c r="G60" t="s">
        <v>7274</v>
      </c>
      <c r="H60" t="s">
        <v>363</v>
      </c>
      <c r="I60" t="s">
        <v>363</v>
      </c>
      <c r="J60" t="s">
        <v>363</v>
      </c>
      <c r="K60" t="s">
        <v>7365</v>
      </c>
      <c r="L60" t="s">
        <v>250</v>
      </c>
      <c r="M60">
        <f>IF(UPPER(TRIM(Table2[[#This Row],[Status_Clean]]))="CONVERTED",1,0)</f>
        <v>1</v>
      </c>
      <c r="N60">
        <f>IF(ISNUMBER(MATCH(UPPER(TRIM(Table2[[#This Row],[Status_Clean]])),{"CONTACTED","QUALIFIED","CONVERTED"},0)),1,0)</f>
        <v>1</v>
      </c>
      <c r="O60" cm="1">
        <f t="array" ref="O60">_xlfn.SWITCH(UPPER(TRIM(Table2[[#This Row],[Status_Clean]])),"NEW",1,"CONTACTED",2,"QUALIFIED",3,"CONVERTED",4,"LOST",5,99)</f>
        <v>4</v>
      </c>
      <c r="P60">
        <v>44957</v>
      </c>
      <c r="Q60" t="s">
        <v>7366</v>
      </c>
      <c r="R60" t="s">
        <v>7366</v>
      </c>
      <c r="S60">
        <v>44957</v>
      </c>
      <c r="T60" t="s">
        <v>7261</v>
      </c>
      <c r="U60">
        <v>44957</v>
      </c>
      <c r="V60" t="s">
        <v>7317</v>
      </c>
      <c r="W60" t="s">
        <v>7263</v>
      </c>
      <c r="X60" t="s">
        <v>7284</v>
      </c>
      <c r="Y60" t="s">
        <v>7265</v>
      </c>
      <c r="Z60">
        <v>54.6</v>
      </c>
      <c r="AA60">
        <v>54.6</v>
      </c>
      <c r="AB60" t="str" cm="1">
        <f t="array" ref="AB60">_xlfn.LET(_xlpm.x,IFERROR(VALUE(Table2[[#This Row],[Response_Time_Hours]]),""),IF(_xlpm.x="","CHECK",_xlfn.IFS(_xlpm.x&lt;=1,"Immediate",_xlpm.x&lt;=6,"Fast",_xlpm.x&lt;=24,"Moderate",_xlpm.x&gt;24,"Delayed")))</f>
        <v>Delayed</v>
      </c>
      <c r="AC60">
        <v>50</v>
      </c>
      <c r="AD60" t="str" cm="1">
        <f t="array" ref="AD60">IF(Table2[[#This Row],[Interaction_Count_Final]]="","N/A",_xlfn.IFS(Table2[[#This Row],[Interaction_Count_Final]]&lt;=2,"Low",Table2[[#This Row],[Interaction_Count_Final]]&lt;=5,"Medium",Table2[[#This Row],[Interaction_Count_Final]]&gt;=6,"High",TRUE,"CHECK"))</f>
        <v>High</v>
      </c>
      <c r="AE60" t="s">
        <v>7289</v>
      </c>
      <c r="AF60" t="b">
        <v>1</v>
      </c>
      <c r="AG60" t="b">
        <v>1</v>
      </c>
      <c r="AH60">
        <v>78</v>
      </c>
      <c r="AI60">
        <v>44957</v>
      </c>
      <c r="AJ60" t="b">
        <v>1</v>
      </c>
      <c r="AK60" t="e" cm="1">
        <f t="array" ref="AK60">_xlfn.LET(
  _xlpm.txt,TRIM(Raw_Data!F60),
  _xlpm.norm,SUBSTITUTE(SUBSTITUTE(_xlpm.txt,"-","/"),".","/"),
  _xlpm.p,_xlfn.TEXTSPLIT(_xlpm.norm,"/"),
  _xlpm.a,VALUE(INDEX(_xlpm.p,1)),
  _xlpm.b,VALUE(INDEX(_xlpm.p,2)),
  IF(AND(_xlpm.a&lt;=12,_xlpm.b&lt;=12),"REVIEW_AMBIGUOUS","OK")
)</f>
        <v>#REF!</v>
      </c>
    </row>
    <row r="61" spans="1:37">
      <c r="A61" t="s">
        <v>309</v>
      </c>
      <c r="B61" t="s">
        <v>309</v>
      </c>
      <c r="C61" t="b">
        <v>0</v>
      </c>
      <c r="D61" t="s">
        <v>7257</v>
      </c>
      <c r="E61" t="s">
        <v>310</v>
      </c>
      <c r="F61" t="s">
        <v>310</v>
      </c>
      <c r="G61" t="s">
        <v>7303</v>
      </c>
      <c r="H61" t="s">
        <v>311</v>
      </c>
      <c r="I61" t="s">
        <v>311</v>
      </c>
      <c r="J61" t="s">
        <v>311</v>
      </c>
      <c r="K61" t="s">
        <v>193</v>
      </c>
      <c r="L61" t="s">
        <v>193</v>
      </c>
      <c r="M61">
        <f>IF(UPPER(TRIM(Table2[[#This Row],[Status_Clean]]))="CONVERTED",1,0)</f>
        <v>0</v>
      </c>
      <c r="N61">
        <f>IF(ISNUMBER(MATCH(UPPER(TRIM(Table2[[#This Row],[Status_Clean]])),{"CONTACTED","QUALIFIED","CONVERTED"},0)),1,0)</f>
        <v>0</v>
      </c>
      <c r="O61" cm="1">
        <f t="array" ref="O61">_xlfn.SWITCH(UPPER(TRIM(Table2[[#This Row],[Status_Clean]])),"NEW",1,"CONTACTED",2,"QUALIFIED",3,"CONVERTED",4,"LOST",5,99)</f>
        <v>1</v>
      </c>
      <c r="P61">
        <v>45518</v>
      </c>
      <c r="Q61" t="s">
        <v>7367</v>
      </c>
      <c r="R61" t="s">
        <v>7367</v>
      </c>
      <c r="S61">
        <v>45518</v>
      </c>
      <c r="T61" t="s">
        <v>7261</v>
      </c>
      <c r="U61">
        <v>45518</v>
      </c>
      <c r="V61" t="s">
        <v>7310</v>
      </c>
      <c r="W61" t="s">
        <v>7271</v>
      </c>
      <c r="X61" t="s">
        <v>7288</v>
      </c>
      <c r="Y61" t="s">
        <v>7272</v>
      </c>
      <c r="Z61">
        <v>15.3</v>
      </c>
      <c r="AA61">
        <v>15.3</v>
      </c>
      <c r="AB61" t="str" cm="1">
        <f t="array" ref="AB61">_xlfn.LET(_xlpm.x,IFERROR(VALUE(Table2[[#This Row],[Response_Time_Hours]]),""),IF(_xlpm.x="","CHECK",_xlfn.IFS(_xlpm.x&lt;=1,"Immediate",_xlpm.x&lt;=6,"Fast",_xlpm.x&lt;=24,"Moderate",_xlpm.x&gt;24,"Delayed")))</f>
        <v>Moderate</v>
      </c>
      <c r="AC61">
        <v>47</v>
      </c>
      <c r="AD61" t="str" cm="1">
        <f t="array" ref="AD61">IF(Table2[[#This Row],[Interaction_Count_Final]]="","N/A",_xlfn.IFS(Table2[[#This Row],[Interaction_Count_Final]]&lt;=2,"Low",Table2[[#This Row],[Interaction_Count_Final]]&lt;=5,"Medium",Table2[[#This Row],[Interaction_Count_Final]]&gt;=6,"High",TRUE,"CHECK"))</f>
        <v>High</v>
      </c>
      <c r="AE61" t="s">
        <v>7266</v>
      </c>
      <c r="AF61" t="b">
        <v>1</v>
      </c>
      <c r="AG61" t="b">
        <v>1</v>
      </c>
      <c r="AH61">
        <v>79</v>
      </c>
      <c r="AI61">
        <v>45518</v>
      </c>
      <c r="AJ61" t="b">
        <v>1</v>
      </c>
      <c r="AK61" t="e" cm="1">
        <f t="array" ref="AK61">_xlfn.LET(
  _xlpm.txt,TRIM(Raw_Data!F61),
  _xlpm.norm,SUBSTITUTE(SUBSTITUTE(_xlpm.txt,"-","/"),".","/"),
  _xlpm.p,_xlfn.TEXTSPLIT(_xlpm.norm,"/"),
  _xlpm.a,VALUE(INDEX(_xlpm.p,1)),
  _xlpm.b,VALUE(INDEX(_xlpm.p,2)),
  IF(AND(_xlpm.a&lt;=12,_xlpm.b&lt;=12),"REVIEW_AMBIGUOUS","OK")
)</f>
        <v>#REF!</v>
      </c>
    </row>
    <row r="62" spans="1:37">
      <c r="A62" t="s">
        <v>312</v>
      </c>
      <c r="B62" t="s">
        <v>312</v>
      </c>
      <c r="C62" t="b">
        <v>0</v>
      </c>
      <c r="D62" t="s">
        <v>7257</v>
      </c>
      <c r="E62" t="s">
        <v>313</v>
      </c>
      <c r="F62" t="s">
        <v>313</v>
      </c>
      <c r="G62" t="s">
        <v>7274</v>
      </c>
      <c r="H62" t="s">
        <v>792</v>
      </c>
      <c r="I62" t="s">
        <v>792</v>
      </c>
      <c r="J62" t="s">
        <v>792</v>
      </c>
      <c r="K62" t="s">
        <v>7368</v>
      </c>
      <c r="L62" t="s">
        <v>173</v>
      </c>
      <c r="M62">
        <f>IF(UPPER(TRIM(Table2[[#This Row],[Status_Clean]]))="CONVERTED",1,0)</f>
        <v>0</v>
      </c>
      <c r="N62">
        <f>IF(ISNUMBER(MATCH(UPPER(TRIM(Table2[[#This Row],[Status_Clean]])),{"CONTACTED","QUALIFIED","CONVERTED"},0)),1,0)</f>
        <v>0</v>
      </c>
      <c r="O62" cm="1">
        <f t="array" ref="O62">_xlfn.SWITCH(UPPER(TRIM(Table2[[#This Row],[Status_Clean]])),"NEW",1,"CONTACTED",2,"QUALIFIED",3,"CONVERTED",4,"LOST",5,99)</f>
        <v>5</v>
      </c>
      <c r="P62">
        <v>45162</v>
      </c>
      <c r="Q62" t="s">
        <v>7369</v>
      </c>
      <c r="R62" t="s">
        <v>7369</v>
      </c>
      <c r="S62">
        <v>45162</v>
      </c>
      <c r="T62" t="s">
        <v>7261</v>
      </c>
      <c r="U62">
        <v>45162</v>
      </c>
      <c r="V62" t="s">
        <v>7310</v>
      </c>
      <c r="W62" t="s">
        <v>7263</v>
      </c>
      <c r="X62" t="s">
        <v>7288</v>
      </c>
      <c r="Y62" t="s">
        <v>7285</v>
      </c>
      <c r="Z62" t="s">
        <v>315</v>
      </c>
      <c r="AA62">
        <v>16.3</v>
      </c>
      <c r="AB62" t="str" cm="1">
        <f t="array" ref="AB62">_xlfn.LET(_xlpm.x,IFERROR(VALUE(Table2[[#This Row],[Response_Time_Hours]]),""),IF(_xlpm.x="","CHECK",_xlfn.IFS(_xlpm.x&lt;=1,"Immediate",_xlpm.x&lt;=6,"Fast",_xlpm.x&lt;=24,"Moderate",_xlpm.x&gt;24,"Delayed")))</f>
        <v>Moderate</v>
      </c>
      <c r="AC62">
        <v>6</v>
      </c>
      <c r="AD62" t="str" cm="1">
        <f t="array" ref="AD62">IF(Table2[[#This Row],[Interaction_Count_Final]]="","N/A",_xlfn.IFS(Table2[[#This Row],[Interaction_Count_Final]]&lt;=2,"Low",Table2[[#This Row],[Interaction_Count_Final]]&lt;=5,"Medium",Table2[[#This Row],[Interaction_Count_Final]]&gt;=6,"High",TRUE,"CHECK"))</f>
        <v>High</v>
      </c>
      <c r="AE62" t="s">
        <v>7273</v>
      </c>
      <c r="AF62" t="b">
        <v>1</v>
      </c>
      <c r="AG62" t="b">
        <v>1</v>
      </c>
      <c r="AH62">
        <v>80</v>
      </c>
      <c r="AI62">
        <v>45162</v>
      </c>
      <c r="AJ62" t="b">
        <v>1</v>
      </c>
      <c r="AK62" t="e" cm="1">
        <f t="array" ref="AK62">_xlfn.LET(
  _xlpm.txt,TRIM(Raw_Data!F62),
  _xlpm.norm,SUBSTITUTE(SUBSTITUTE(_xlpm.txt,"-","/"),".","/"),
  _xlpm.p,_xlfn.TEXTSPLIT(_xlpm.norm,"/"),
  _xlpm.a,VALUE(INDEX(_xlpm.p,1)),
  _xlpm.b,VALUE(INDEX(_xlpm.p,2)),
  IF(AND(_xlpm.a&lt;=12,_xlpm.b&lt;=12),"REVIEW_AMBIGUOUS","OK")
)</f>
        <v>#REF!</v>
      </c>
    </row>
    <row r="63" spans="1:37">
      <c r="A63" t="s">
        <v>316</v>
      </c>
      <c r="B63" t="s">
        <v>316</v>
      </c>
      <c r="C63" t="b">
        <v>0</v>
      </c>
      <c r="D63" t="s">
        <v>7257</v>
      </c>
      <c r="E63" t="s">
        <v>317</v>
      </c>
      <c r="F63" t="s">
        <v>317</v>
      </c>
      <c r="G63" t="s">
        <v>7268</v>
      </c>
      <c r="H63" t="s">
        <v>123</v>
      </c>
      <c r="I63" t="s">
        <v>123</v>
      </c>
      <c r="J63" t="s">
        <v>123</v>
      </c>
      <c r="K63" t="s">
        <v>7301</v>
      </c>
      <c r="L63" t="s">
        <v>125</v>
      </c>
      <c r="M63">
        <f>IF(UPPER(TRIM(Table2[[#This Row],[Status_Clean]]))="CONVERTED",1,0)</f>
        <v>0</v>
      </c>
      <c r="N63">
        <f>IF(ISNUMBER(MATCH(UPPER(TRIM(Table2[[#This Row],[Status_Clean]])),{"CONTACTED","QUALIFIED","CONVERTED"},0)),1,0)</f>
        <v>1</v>
      </c>
      <c r="O63" cm="1">
        <f t="array" ref="O63">_xlfn.SWITCH(UPPER(TRIM(Table2[[#This Row],[Status_Clean]])),"NEW",1,"CONTACTED",2,"QUALIFIED",3,"CONVERTED",4,"LOST",5,99)</f>
        <v>2</v>
      </c>
      <c r="P63">
        <v>45447</v>
      </c>
      <c r="Q63" t="s">
        <v>7348</v>
      </c>
      <c r="R63" t="s">
        <v>7348</v>
      </c>
      <c r="S63">
        <v>45447</v>
      </c>
      <c r="T63" t="s">
        <v>7261</v>
      </c>
      <c r="U63">
        <v>45447</v>
      </c>
      <c r="V63" t="s">
        <v>7276</v>
      </c>
      <c r="W63" t="s">
        <v>7271</v>
      </c>
      <c r="X63" t="s">
        <v>7277</v>
      </c>
      <c r="Y63" t="s">
        <v>7265</v>
      </c>
      <c r="Z63" t="s">
        <v>319</v>
      </c>
      <c r="AA63">
        <v>50.5</v>
      </c>
      <c r="AB63" t="str" cm="1">
        <f t="array" ref="AB63">_xlfn.LET(_xlpm.x,IFERROR(VALUE(Table2[[#This Row],[Response_Time_Hours]]),""),IF(_xlpm.x="","CHECK",_xlfn.IFS(_xlpm.x&lt;=1,"Immediate",_xlpm.x&lt;=6,"Fast",_xlpm.x&lt;=24,"Moderate",_xlpm.x&gt;24,"Delayed")))</f>
        <v>Delayed</v>
      </c>
      <c r="AC63">
        <v>12</v>
      </c>
      <c r="AD63" t="str" cm="1">
        <f t="array" ref="AD63">IF(Table2[[#This Row],[Interaction_Count_Final]]="","N/A",_xlfn.IFS(Table2[[#This Row],[Interaction_Count_Final]]&lt;=2,"Low",Table2[[#This Row],[Interaction_Count_Final]]&lt;=5,"Medium",Table2[[#This Row],[Interaction_Count_Final]]&gt;=6,"High",TRUE,"CHECK"))</f>
        <v>High</v>
      </c>
      <c r="AE63" t="s">
        <v>7273</v>
      </c>
      <c r="AF63" t="b">
        <v>1</v>
      </c>
      <c r="AG63" t="b">
        <v>1</v>
      </c>
      <c r="AH63">
        <v>81</v>
      </c>
      <c r="AI63">
        <v>45447</v>
      </c>
      <c r="AJ63" t="b">
        <v>1</v>
      </c>
      <c r="AK63" t="e" cm="1">
        <f t="array" ref="AK63">_xlfn.LET(
  _xlpm.txt,TRIM(Raw_Data!F63),
  _xlpm.norm,SUBSTITUTE(SUBSTITUTE(_xlpm.txt,"-","/"),".","/"),
  _xlpm.p,_xlfn.TEXTSPLIT(_xlpm.norm,"/"),
  _xlpm.a,VALUE(INDEX(_xlpm.p,1)),
  _xlpm.b,VALUE(INDEX(_xlpm.p,2)),
  IF(AND(_xlpm.a&lt;=12,_xlpm.b&lt;=12),"REVIEW_AMBIGUOUS","OK")
)</f>
        <v>#REF!</v>
      </c>
    </row>
    <row r="64" spans="1:37">
      <c r="A64" t="s">
        <v>320</v>
      </c>
      <c r="B64" t="s">
        <v>320</v>
      </c>
      <c r="C64" t="b">
        <v>0</v>
      </c>
      <c r="D64" t="s">
        <v>7257</v>
      </c>
      <c r="E64" t="s">
        <v>321</v>
      </c>
      <c r="F64" t="s">
        <v>321</v>
      </c>
      <c r="G64" t="s">
        <v>7268</v>
      </c>
      <c r="H64" t="s">
        <v>69</v>
      </c>
      <c r="I64" t="s">
        <v>69</v>
      </c>
      <c r="J64" t="s">
        <v>69</v>
      </c>
      <c r="K64" t="s">
        <v>125</v>
      </c>
      <c r="L64" t="s">
        <v>125</v>
      </c>
      <c r="M64">
        <f>IF(UPPER(TRIM(Table2[[#This Row],[Status_Clean]]))="CONVERTED",1,0)</f>
        <v>0</v>
      </c>
      <c r="N64">
        <f>IF(ISNUMBER(MATCH(UPPER(TRIM(Table2[[#This Row],[Status_Clean]])),{"CONTACTED","QUALIFIED","CONVERTED"},0)),1,0)</f>
        <v>1</v>
      </c>
      <c r="O64" cm="1">
        <f t="array" ref="O64">_xlfn.SWITCH(UPPER(TRIM(Table2[[#This Row],[Status_Clean]])),"NEW",1,"CONTACTED",2,"QUALIFIED",3,"CONVERTED",4,"LOST",5,99)</f>
        <v>2</v>
      </c>
      <c r="P64" t="s">
        <v>323</v>
      </c>
      <c r="Q64" t="s">
        <v>323</v>
      </c>
      <c r="R64" t="s">
        <v>323</v>
      </c>
      <c r="S64">
        <v>45585</v>
      </c>
      <c r="T64" t="s">
        <v>7261</v>
      </c>
      <c r="U64">
        <v>45585</v>
      </c>
      <c r="V64" t="s">
        <v>7270</v>
      </c>
      <c r="W64" t="s">
        <v>7271</v>
      </c>
      <c r="X64" t="s">
        <v>7264</v>
      </c>
      <c r="Y64" t="s">
        <v>7293</v>
      </c>
      <c r="Z64" t="s">
        <v>324</v>
      </c>
      <c r="AA64">
        <v>30.6</v>
      </c>
      <c r="AB64" t="str" cm="1">
        <f t="array" ref="AB64">_xlfn.LET(_xlpm.x,IFERROR(VALUE(Table2[[#This Row],[Response_Time_Hours]]),""),IF(_xlpm.x="","CHECK",_xlfn.IFS(_xlpm.x&lt;=1,"Immediate",_xlpm.x&lt;=6,"Fast",_xlpm.x&lt;=24,"Moderate",_xlpm.x&gt;24,"Delayed")))</f>
        <v>Delayed</v>
      </c>
      <c r="AC64">
        <v>26</v>
      </c>
      <c r="AD64" t="str" cm="1">
        <f t="array" ref="AD64">IF(Table2[[#This Row],[Interaction_Count_Final]]="","N/A",_xlfn.IFS(Table2[[#This Row],[Interaction_Count_Final]]&lt;=2,"Low",Table2[[#This Row],[Interaction_Count_Final]]&lt;=5,"Medium",Table2[[#This Row],[Interaction_Count_Final]]&gt;=6,"High",TRUE,"CHECK"))</f>
        <v>High</v>
      </c>
      <c r="AE64" t="s">
        <v>7266</v>
      </c>
      <c r="AF64" t="b">
        <v>1</v>
      </c>
      <c r="AG64" t="b">
        <v>1</v>
      </c>
      <c r="AH64">
        <v>82</v>
      </c>
      <c r="AI64">
        <v>45585</v>
      </c>
      <c r="AJ64" t="b">
        <v>1</v>
      </c>
      <c r="AK64" t="str" cm="1">
        <f t="array" ref="AK64">_xlfn.LET(
  _xlpm.txt,TRIM(Raw_Data!F64),
  _xlpm.norm,SUBSTITUTE(SUBSTITUTE(_xlpm.txt,"-","/"),".","/"),
  _xlpm.p,_xlfn.TEXTSPLIT(_xlpm.norm,"/"),
  _xlpm.a,VALUE(INDEX(_xlpm.p,1)),
  _xlpm.b,VALUE(INDEX(_xlpm.p,2)),
  IF(AND(_xlpm.a&lt;=12,_xlpm.b&lt;=12),"REVIEW_AMBIGUOUS","OK")
)</f>
        <v>OK</v>
      </c>
    </row>
    <row r="65" spans="1:37">
      <c r="A65" t="s">
        <v>325</v>
      </c>
      <c r="B65" t="s">
        <v>325</v>
      </c>
      <c r="C65" t="b">
        <v>0</v>
      </c>
      <c r="D65" t="s">
        <v>7257</v>
      </c>
      <c r="E65" t="s">
        <v>326</v>
      </c>
      <c r="F65" t="s">
        <v>326</v>
      </c>
      <c r="G65" t="s">
        <v>7303</v>
      </c>
      <c r="H65" t="s">
        <v>147</v>
      </c>
      <c r="I65" t="s">
        <v>147</v>
      </c>
      <c r="J65" t="s">
        <v>7308</v>
      </c>
      <c r="K65" t="s">
        <v>7370</v>
      </c>
      <c r="L65" t="s">
        <v>250</v>
      </c>
      <c r="M65">
        <f>IF(UPPER(TRIM(Table2[[#This Row],[Status_Clean]]))="CONVERTED",1,0)</f>
        <v>1</v>
      </c>
      <c r="N65">
        <f>IF(ISNUMBER(MATCH(UPPER(TRIM(Table2[[#This Row],[Status_Clean]])),{"CONTACTED","QUALIFIED","CONVERTED"},0)),1,0)</f>
        <v>1</v>
      </c>
      <c r="O65" cm="1">
        <f t="array" ref="O65">_xlfn.SWITCH(UPPER(TRIM(Table2[[#This Row],[Status_Clean]])),"NEW",1,"CONTACTED",2,"QUALIFIED",3,"CONVERTED",4,"LOST",5,99)</f>
        <v>4</v>
      </c>
      <c r="P65">
        <v>45554</v>
      </c>
      <c r="Q65" t="s">
        <v>7371</v>
      </c>
      <c r="R65" t="s">
        <v>7371</v>
      </c>
      <c r="S65">
        <v>45554</v>
      </c>
      <c r="T65" t="s">
        <v>7261</v>
      </c>
      <c r="U65">
        <v>45554</v>
      </c>
      <c r="V65" t="s">
        <v>7287</v>
      </c>
      <c r="W65" t="s">
        <v>7271</v>
      </c>
      <c r="X65" t="s">
        <v>7288</v>
      </c>
      <c r="Y65" t="s">
        <v>7285</v>
      </c>
      <c r="Z65">
        <v>21</v>
      </c>
      <c r="AA65">
        <v>21</v>
      </c>
      <c r="AB65" t="str" cm="1">
        <f t="array" ref="AB65">_xlfn.LET(_xlpm.x,IFERROR(VALUE(Table2[[#This Row],[Response_Time_Hours]]),""),IF(_xlpm.x="","CHECK",_xlfn.IFS(_xlpm.x&lt;=1,"Immediate",_xlpm.x&lt;=6,"Fast",_xlpm.x&lt;=24,"Moderate",_xlpm.x&gt;24,"Delayed")))</f>
        <v>Moderate</v>
      </c>
      <c r="AC65">
        <v>46</v>
      </c>
      <c r="AD65" t="str" cm="1">
        <f t="array" ref="AD65">IF(Table2[[#This Row],[Interaction_Count_Final]]="","N/A",_xlfn.IFS(Table2[[#This Row],[Interaction_Count_Final]]&lt;=2,"Low",Table2[[#This Row],[Interaction_Count_Final]]&lt;=5,"Medium",Table2[[#This Row],[Interaction_Count_Final]]&gt;=6,"High",TRUE,"CHECK"))</f>
        <v>High</v>
      </c>
      <c r="AE65" t="s">
        <v>7266</v>
      </c>
      <c r="AF65" t="b">
        <v>1</v>
      </c>
      <c r="AG65" t="b">
        <v>1</v>
      </c>
      <c r="AH65">
        <v>85</v>
      </c>
      <c r="AI65">
        <v>45554</v>
      </c>
      <c r="AJ65" t="b">
        <v>1</v>
      </c>
      <c r="AK65" t="e" cm="1">
        <f t="array" ref="AK65">_xlfn.LET(
  _xlpm.txt,TRIM(Raw_Data!F65),
  _xlpm.norm,SUBSTITUTE(SUBSTITUTE(_xlpm.txt,"-","/"),".","/"),
  _xlpm.p,_xlfn.TEXTSPLIT(_xlpm.norm,"/"),
  _xlpm.a,VALUE(INDEX(_xlpm.p,1)),
  _xlpm.b,VALUE(INDEX(_xlpm.p,2)),
  IF(AND(_xlpm.a&lt;=12,_xlpm.b&lt;=12),"REVIEW_AMBIGUOUS","OK")
)</f>
        <v>#REF!</v>
      </c>
    </row>
    <row r="66" spans="1:37">
      <c r="A66" t="s">
        <v>328</v>
      </c>
      <c r="B66" t="s">
        <v>328</v>
      </c>
      <c r="C66" t="b">
        <v>0</v>
      </c>
      <c r="D66" t="s">
        <v>7257</v>
      </c>
      <c r="E66" t="s">
        <v>329</v>
      </c>
      <c r="F66" t="s">
        <v>329</v>
      </c>
      <c r="G66" t="s">
        <v>7280</v>
      </c>
      <c r="H66" t="s">
        <v>222</v>
      </c>
      <c r="I66" t="s">
        <v>222</v>
      </c>
      <c r="J66" t="s">
        <v>222</v>
      </c>
      <c r="K66" t="s">
        <v>125</v>
      </c>
      <c r="L66" t="s">
        <v>125</v>
      </c>
      <c r="M66">
        <f>IF(UPPER(TRIM(Table2[[#This Row],[Status_Clean]]))="CONVERTED",1,0)</f>
        <v>0</v>
      </c>
      <c r="N66">
        <f>IF(ISNUMBER(MATCH(UPPER(TRIM(Table2[[#This Row],[Status_Clean]])),{"CONTACTED","QUALIFIED","CONVERTED"},0)),1,0)</f>
        <v>1</v>
      </c>
      <c r="O66" cm="1">
        <f t="array" ref="O66">_xlfn.SWITCH(UPPER(TRIM(Table2[[#This Row],[Status_Clean]])),"NEW",1,"CONTACTED",2,"QUALIFIED",3,"CONVERTED",4,"LOST",5,99)</f>
        <v>2</v>
      </c>
      <c r="P66">
        <v>45383</v>
      </c>
      <c r="Q66" t="s">
        <v>7372</v>
      </c>
      <c r="R66" t="s">
        <v>7372</v>
      </c>
      <c r="S66">
        <v>45383</v>
      </c>
      <c r="T66" t="s">
        <v>7261</v>
      </c>
      <c r="U66">
        <v>45383</v>
      </c>
      <c r="V66" t="s">
        <v>7297</v>
      </c>
      <c r="W66" t="s">
        <v>7271</v>
      </c>
      <c r="X66" t="s">
        <v>7277</v>
      </c>
      <c r="Y66" t="s">
        <v>7298</v>
      </c>
      <c r="Z66" t="s">
        <v>330</v>
      </c>
      <c r="AA66">
        <v>31.200000000000003</v>
      </c>
      <c r="AB66" t="str" cm="1">
        <f t="array" ref="AB66">_xlfn.LET(_xlpm.x,IFERROR(VALUE(Table2[[#This Row],[Response_Time_Hours]]),""),IF(_xlpm.x="","CHECK",_xlfn.IFS(_xlpm.x&lt;=1,"Immediate",_xlpm.x&lt;=6,"Fast",_xlpm.x&lt;=24,"Moderate",_xlpm.x&gt;24,"Delayed")))</f>
        <v>Delayed</v>
      </c>
      <c r="AC66">
        <v>15</v>
      </c>
      <c r="AD66" t="str" cm="1">
        <f t="array" ref="AD66">IF(Table2[[#This Row],[Interaction_Count_Final]]="","N/A",_xlfn.IFS(Table2[[#This Row],[Interaction_Count_Final]]&lt;=2,"Low",Table2[[#This Row],[Interaction_Count_Final]]&lt;=5,"Medium",Table2[[#This Row],[Interaction_Count_Final]]&gt;=6,"High",TRUE,"CHECK"))</f>
        <v>High</v>
      </c>
      <c r="AE66" t="s">
        <v>7273</v>
      </c>
      <c r="AF66" t="b">
        <v>1</v>
      </c>
      <c r="AG66" t="b">
        <v>1</v>
      </c>
      <c r="AH66">
        <v>86</v>
      </c>
      <c r="AI66">
        <v>45383</v>
      </c>
      <c r="AJ66" t="b">
        <v>1</v>
      </c>
      <c r="AK66" t="e" cm="1">
        <f t="array" ref="AK66">_xlfn.LET(
  _xlpm.txt,TRIM(Raw_Data!F66),
  _xlpm.norm,SUBSTITUTE(SUBSTITUTE(_xlpm.txt,"-","/"),".","/"),
  _xlpm.p,_xlfn.TEXTSPLIT(_xlpm.norm,"/"),
  _xlpm.a,VALUE(INDEX(_xlpm.p,1)),
  _xlpm.b,VALUE(INDEX(_xlpm.p,2)),
  IF(AND(_xlpm.a&lt;=12,_xlpm.b&lt;=12),"REVIEW_AMBIGUOUS","OK")
)</f>
        <v>#REF!</v>
      </c>
    </row>
    <row r="67" spans="1:37">
      <c r="A67" t="s">
        <v>332</v>
      </c>
      <c r="B67" t="s">
        <v>332</v>
      </c>
      <c r="C67" t="b">
        <v>0</v>
      </c>
      <c r="D67" t="s">
        <v>7257</v>
      </c>
      <c r="E67" t="s">
        <v>7373</v>
      </c>
      <c r="F67" t="s">
        <v>7373</v>
      </c>
      <c r="G67" t="s">
        <v>7280</v>
      </c>
      <c r="H67" t="s">
        <v>263</v>
      </c>
      <c r="I67" t="s">
        <v>263</v>
      </c>
      <c r="J67" t="s">
        <v>263</v>
      </c>
      <c r="K67" t="s">
        <v>173</v>
      </c>
      <c r="L67" t="s">
        <v>173</v>
      </c>
      <c r="M67">
        <f>IF(UPPER(TRIM(Table2[[#This Row],[Status_Clean]]))="CONVERTED",1,0)</f>
        <v>0</v>
      </c>
      <c r="N67">
        <f>IF(ISNUMBER(MATCH(UPPER(TRIM(Table2[[#This Row],[Status_Clean]])),{"CONTACTED","QUALIFIED","CONVERTED"},0)),1,0)</f>
        <v>0</v>
      </c>
      <c r="O67" cm="1">
        <f t="array" ref="O67">_xlfn.SWITCH(UPPER(TRIM(Table2[[#This Row],[Status_Clean]])),"NEW",1,"CONTACTED",2,"QUALIFIED",3,"CONVERTED",4,"LOST",5,99)</f>
        <v>5</v>
      </c>
      <c r="P67" t="s">
        <v>334</v>
      </c>
      <c r="Q67" t="s">
        <v>7374</v>
      </c>
      <c r="R67" t="s">
        <v>7374</v>
      </c>
      <c r="S67">
        <v>45297</v>
      </c>
      <c r="T67" t="s">
        <v>7261</v>
      </c>
      <c r="U67">
        <v>45297</v>
      </c>
      <c r="V67" t="s">
        <v>7317</v>
      </c>
      <c r="W67" t="s">
        <v>7271</v>
      </c>
      <c r="X67" t="s">
        <v>7284</v>
      </c>
      <c r="Y67" t="s">
        <v>7278</v>
      </c>
      <c r="Z67">
        <v>43</v>
      </c>
      <c r="AA67">
        <v>43</v>
      </c>
      <c r="AB67" t="str" cm="1">
        <f t="array" ref="AB67">_xlfn.LET(_xlpm.x,IFERROR(VALUE(Table2[[#This Row],[Response_Time_Hours]]),""),IF(_xlpm.x="","CHECK",_xlfn.IFS(_xlpm.x&lt;=1,"Immediate",_xlpm.x&lt;=6,"Fast",_xlpm.x&lt;=24,"Moderate",_xlpm.x&gt;24,"Delayed")))</f>
        <v>Delayed</v>
      </c>
      <c r="AC67">
        <v>24</v>
      </c>
      <c r="AD67" t="str" cm="1">
        <f t="array" ref="AD67">IF(Table2[[#This Row],[Interaction_Count_Final]]="","N/A",_xlfn.IFS(Table2[[#This Row],[Interaction_Count_Final]]&lt;=2,"Low",Table2[[#This Row],[Interaction_Count_Final]]&lt;=5,"Medium",Table2[[#This Row],[Interaction_Count_Final]]&gt;=6,"High",TRUE,"CHECK"))</f>
        <v>High</v>
      </c>
      <c r="AE67" t="s">
        <v>7266</v>
      </c>
      <c r="AF67" t="b">
        <v>1</v>
      </c>
      <c r="AG67" t="b">
        <v>1</v>
      </c>
      <c r="AH67">
        <v>88</v>
      </c>
      <c r="AI67">
        <v>45297</v>
      </c>
      <c r="AJ67" t="b">
        <v>1</v>
      </c>
      <c r="AK67" t="e" cm="1">
        <f t="array" ref="AK67">_xlfn.LET(
  _xlpm.txt,TRIM(Raw_Data!F67),
  _xlpm.norm,SUBSTITUTE(SUBSTITUTE(_xlpm.txt,"-","/"),".","/"),
  _xlpm.p,_xlfn.TEXTSPLIT(_xlpm.norm,"/"),
  _xlpm.a,VALUE(INDEX(_xlpm.p,1)),
  _xlpm.b,VALUE(INDEX(_xlpm.p,2)),
  IF(AND(_xlpm.a&lt;=12,_xlpm.b&lt;=12),"REVIEW_AMBIGUOUS","OK")
)</f>
        <v>#REF!</v>
      </c>
    </row>
    <row r="68" spans="1:37">
      <c r="A68" t="s">
        <v>335</v>
      </c>
      <c r="B68" t="s">
        <v>335</v>
      </c>
      <c r="C68" t="b">
        <v>0</v>
      </c>
      <c r="D68" t="s">
        <v>7257</v>
      </c>
      <c r="E68" t="s">
        <v>336</v>
      </c>
      <c r="F68" t="s">
        <v>336</v>
      </c>
      <c r="G68" t="s">
        <v>7268</v>
      </c>
      <c r="H68" t="s">
        <v>337</v>
      </c>
      <c r="I68" t="s">
        <v>337</v>
      </c>
      <c r="J68" t="s">
        <v>101</v>
      </c>
      <c r="K68" t="s">
        <v>125</v>
      </c>
      <c r="L68" t="s">
        <v>125</v>
      </c>
      <c r="M68">
        <f>IF(UPPER(TRIM(Table2[[#This Row],[Status_Clean]]))="CONVERTED",1,0)</f>
        <v>0</v>
      </c>
      <c r="N68">
        <f>IF(ISNUMBER(MATCH(UPPER(TRIM(Table2[[#This Row],[Status_Clean]])),{"CONTACTED","QUALIFIED","CONVERTED"},0)),1,0)</f>
        <v>1</v>
      </c>
      <c r="O68" cm="1">
        <f t="array" ref="O68">_xlfn.SWITCH(UPPER(TRIM(Table2[[#This Row],[Status_Clean]])),"NEW",1,"CONTACTED",2,"QUALIFIED",3,"CONVERTED",4,"LOST",5,99)</f>
        <v>2</v>
      </c>
      <c r="P68" t="s">
        <v>338</v>
      </c>
      <c r="Q68" t="s">
        <v>338</v>
      </c>
      <c r="R68" t="s">
        <v>338</v>
      </c>
      <c r="S68">
        <v>44998</v>
      </c>
      <c r="T68" t="s">
        <v>7261</v>
      </c>
      <c r="U68">
        <v>44998</v>
      </c>
      <c r="V68" t="s">
        <v>7295</v>
      </c>
      <c r="W68" t="s">
        <v>7263</v>
      </c>
      <c r="X68" t="s">
        <v>7284</v>
      </c>
      <c r="Y68" t="s">
        <v>7298</v>
      </c>
      <c r="Z68" t="s">
        <v>339</v>
      </c>
      <c r="AA68">
        <v>28.799999999999997</v>
      </c>
      <c r="AB68" t="str" cm="1">
        <f t="array" ref="AB68">_xlfn.LET(_xlpm.x,IFERROR(VALUE(Table2[[#This Row],[Response_Time_Hours]]),""),IF(_xlpm.x="","CHECK",_xlfn.IFS(_xlpm.x&lt;=1,"Immediate",_xlpm.x&lt;=6,"Fast",_xlpm.x&lt;=24,"Moderate",_xlpm.x&gt;24,"Delayed")))</f>
        <v>Delayed</v>
      </c>
      <c r="AC68">
        <v>2</v>
      </c>
      <c r="AD68" t="str" cm="1">
        <f t="array" ref="AD68">IF(Table2[[#This Row],[Interaction_Count_Final]]="","N/A",_xlfn.IFS(Table2[[#This Row],[Interaction_Count_Final]]&lt;=2,"Low",Table2[[#This Row],[Interaction_Count_Final]]&lt;=5,"Medium",Table2[[#This Row],[Interaction_Count_Final]]&gt;=6,"High",TRUE,"CHECK"))</f>
        <v>Low</v>
      </c>
      <c r="AE68" t="s">
        <v>7273</v>
      </c>
      <c r="AF68" t="b">
        <v>1</v>
      </c>
      <c r="AG68" t="b">
        <v>1</v>
      </c>
      <c r="AH68">
        <v>90</v>
      </c>
      <c r="AI68">
        <v>44998</v>
      </c>
      <c r="AJ68" t="b">
        <v>1</v>
      </c>
      <c r="AK68" t="str" cm="1">
        <f t="array" ref="AK68">_xlfn.LET(
  _xlpm.txt,TRIM(Raw_Data!F68),
  _xlpm.norm,SUBSTITUTE(SUBSTITUTE(_xlpm.txt,"-","/"),".","/"),
  _xlpm.p,_xlfn.TEXTSPLIT(_xlpm.norm,"/"),
  _xlpm.a,VALUE(INDEX(_xlpm.p,1)),
  _xlpm.b,VALUE(INDEX(_xlpm.p,2)),
  IF(AND(_xlpm.a&lt;=12,_xlpm.b&lt;=12),"REVIEW_AMBIGUOUS","OK")
)</f>
        <v>OK</v>
      </c>
    </row>
    <row r="69" spans="1:37">
      <c r="A69" t="s">
        <v>340</v>
      </c>
      <c r="B69" t="s">
        <v>340</v>
      </c>
      <c r="C69" t="b">
        <v>0</v>
      </c>
      <c r="D69" t="s">
        <v>7257</v>
      </c>
      <c r="E69" t="s">
        <v>341</v>
      </c>
      <c r="F69" t="s">
        <v>341</v>
      </c>
      <c r="G69" t="s">
        <v>7258</v>
      </c>
      <c r="H69" t="s">
        <v>342</v>
      </c>
      <c r="I69" t="s">
        <v>342</v>
      </c>
      <c r="J69" t="s">
        <v>254</v>
      </c>
      <c r="K69" t="s">
        <v>193</v>
      </c>
      <c r="L69" t="s">
        <v>193</v>
      </c>
      <c r="M69">
        <f>IF(UPPER(TRIM(Table2[[#This Row],[Status_Clean]]))="CONVERTED",1,0)</f>
        <v>0</v>
      </c>
      <c r="N69">
        <f>IF(ISNUMBER(MATCH(UPPER(TRIM(Table2[[#This Row],[Status_Clean]])),{"CONTACTED","QUALIFIED","CONVERTED"},0)),1,0)</f>
        <v>0</v>
      </c>
      <c r="O69" cm="1">
        <f t="array" ref="O69">_xlfn.SWITCH(UPPER(TRIM(Table2[[#This Row],[Status_Clean]])),"NEW",1,"CONTACTED",2,"QUALIFIED",3,"CONVERTED",4,"LOST",5,99)</f>
        <v>1</v>
      </c>
      <c r="P69">
        <v>45334</v>
      </c>
      <c r="Q69" t="s">
        <v>7356</v>
      </c>
      <c r="R69" t="s">
        <v>7356</v>
      </c>
      <c r="S69">
        <v>45334</v>
      </c>
      <c r="T69" t="s">
        <v>7261</v>
      </c>
      <c r="U69">
        <v>45334</v>
      </c>
      <c r="V69" t="s">
        <v>7283</v>
      </c>
      <c r="W69" t="s">
        <v>7271</v>
      </c>
      <c r="X69" t="s">
        <v>7284</v>
      </c>
      <c r="Y69" t="s">
        <v>7298</v>
      </c>
      <c r="Z69" t="s">
        <v>343</v>
      </c>
      <c r="AA69">
        <v>31.2</v>
      </c>
      <c r="AB69" t="str" cm="1">
        <f t="array" ref="AB69">_xlfn.LET(_xlpm.x,IFERROR(VALUE(Table2[[#This Row],[Response_Time_Hours]]),""),IF(_xlpm.x="","CHECK",_xlfn.IFS(_xlpm.x&lt;=1,"Immediate",_xlpm.x&lt;=6,"Fast",_xlpm.x&lt;=24,"Moderate",_xlpm.x&gt;24,"Delayed")))</f>
        <v>Delayed</v>
      </c>
      <c r="AC69">
        <v>5</v>
      </c>
      <c r="AD69" t="str" cm="1">
        <f t="array" ref="AD69">IF(Table2[[#This Row],[Interaction_Count_Final]]="","N/A",_xlfn.IFS(Table2[[#This Row],[Interaction_Count_Final]]&lt;=2,"Low",Table2[[#This Row],[Interaction_Count_Final]]&lt;=5,"Medium",Table2[[#This Row],[Interaction_Count_Final]]&gt;=6,"High",TRUE,"CHECK"))</f>
        <v>Medium</v>
      </c>
      <c r="AE69" t="s">
        <v>7266</v>
      </c>
      <c r="AF69" t="b">
        <v>1</v>
      </c>
      <c r="AG69" t="b">
        <v>1</v>
      </c>
      <c r="AH69">
        <v>91</v>
      </c>
      <c r="AI69">
        <v>45334</v>
      </c>
      <c r="AJ69" t="b">
        <v>1</v>
      </c>
      <c r="AK69" t="e" cm="1">
        <f t="array" ref="AK69">_xlfn.LET(
  _xlpm.txt,TRIM(Raw_Data!F69),
  _xlpm.norm,SUBSTITUTE(SUBSTITUTE(_xlpm.txt,"-","/"),".","/"),
  _xlpm.p,_xlfn.TEXTSPLIT(_xlpm.norm,"/"),
  _xlpm.a,VALUE(INDEX(_xlpm.p,1)),
  _xlpm.b,VALUE(INDEX(_xlpm.p,2)),
  IF(AND(_xlpm.a&lt;=12,_xlpm.b&lt;=12),"REVIEW_AMBIGUOUS","OK")
)</f>
        <v>#REF!</v>
      </c>
    </row>
    <row r="70" spans="1:37">
      <c r="A70" t="s">
        <v>344</v>
      </c>
      <c r="B70" t="s">
        <v>344</v>
      </c>
      <c r="C70" t="b">
        <v>0</v>
      </c>
      <c r="D70" t="s">
        <v>7257</v>
      </c>
      <c r="E70" t="s">
        <v>345</v>
      </c>
      <c r="F70" t="s">
        <v>345</v>
      </c>
      <c r="G70" t="s">
        <v>7274</v>
      </c>
      <c r="H70" t="s">
        <v>311</v>
      </c>
      <c r="I70" t="s">
        <v>311</v>
      </c>
      <c r="J70" t="s">
        <v>311</v>
      </c>
      <c r="K70" t="s">
        <v>173</v>
      </c>
      <c r="L70" t="s">
        <v>173</v>
      </c>
      <c r="M70">
        <f>IF(UPPER(TRIM(Table2[[#This Row],[Status_Clean]]))="CONVERTED",1,0)</f>
        <v>0</v>
      </c>
      <c r="N70">
        <f>IF(ISNUMBER(MATCH(UPPER(TRIM(Table2[[#This Row],[Status_Clean]])),{"CONTACTED","QUALIFIED","CONVERTED"},0)),1,0)</f>
        <v>0</v>
      </c>
      <c r="O70" cm="1">
        <f t="array" ref="O70">_xlfn.SWITCH(UPPER(TRIM(Table2[[#This Row],[Status_Clean]])),"NEW",1,"CONTACTED",2,"QUALIFIED",3,"CONVERTED",4,"LOST",5,99)</f>
        <v>5</v>
      </c>
      <c r="P70">
        <v>45118</v>
      </c>
      <c r="Q70" t="s">
        <v>7375</v>
      </c>
      <c r="R70" t="s">
        <v>7375</v>
      </c>
      <c r="S70">
        <v>45118</v>
      </c>
      <c r="T70" t="s">
        <v>7261</v>
      </c>
      <c r="U70">
        <v>45118</v>
      </c>
      <c r="V70" t="s">
        <v>7305</v>
      </c>
      <c r="W70" t="s">
        <v>7263</v>
      </c>
      <c r="X70" t="s">
        <v>7288</v>
      </c>
      <c r="Y70" t="s">
        <v>7265</v>
      </c>
      <c r="Z70">
        <v>1.4</v>
      </c>
      <c r="AA70">
        <v>1.4</v>
      </c>
      <c r="AB70" t="str" cm="1">
        <f t="array" ref="AB70">_xlfn.LET(_xlpm.x,IFERROR(VALUE(Table2[[#This Row],[Response_Time_Hours]]),""),IF(_xlpm.x="","CHECK",_xlfn.IFS(_xlpm.x&lt;=1,"Immediate",_xlpm.x&lt;=6,"Fast",_xlpm.x&lt;=24,"Moderate",_xlpm.x&gt;24,"Delayed")))</f>
        <v>Fast</v>
      </c>
      <c r="AC70">
        <v>34</v>
      </c>
      <c r="AD70" t="str" cm="1">
        <f t="array" ref="AD70">IF(Table2[[#This Row],[Interaction_Count_Final]]="","N/A",_xlfn.IFS(Table2[[#This Row],[Interaction_Count_Final]]&lt;=2,"Low",Table2[[#This Row],[Interaction_Count_Final]]&lt;=5,"Medium",Table2[[#This Row],[Interaction_Count_Final]]&gt;=6,"High",TRUE,"CHECK"))</f>
        <v>High</v>
      </c>
      <c r="AE70" t="s">
        <v>7273</v>
      </c>
      <c r="AF70" t="b">
        <v>1</v>
      </c>
      <c r="AG70" t="b">
        <v>1</v>
      </c>
      <c r="AH70">
        <v>92</v>
      </c>
      <c r="AI70">
        <v>45118</v>
      </c>
      <c r="AJ70" t="b">
        <v>1</v>
      </c>
      <c r="AK70" t="e" cm="1">
        <f t="array" ref="AK70">_xlfn.LET(
  _xlpm.txt,TRIM(Raw_Data!F70),
  _xlpm.norm,SUBSTITUTE(SUBSTITUTE(_xlpm.txt,"-","/"),".","/"),
  _xlpm.p,_xlfn.TEXTSPLIT(_xlpm.norm,"/"),
  _xlpm.a,VALUE(INDEX(_xlpm.p,1)),
  _xlpm.b,VALUE(INDEX(_xlpm.p,2)),
  IF(AND(_xlpm.a&lt;=12,_xlpm.b&lt;=12),"REVIEW_AMBIGUOUS","OK")
)</f>
        <v>#REF!</v>
      </c>
    </row>
    <row r="71" spans="1:37">
      <c r="A71" t="s">
        <v>347</v>
      </c>
      <c r="B71" t="s">
        <v>347</v>
      </c>
      <c r="C71" t="b">
        <v>0</v>
      </c>
      <c r="D71" t="s">
        <v>7257</v>
      </c>
      <c r="E71" t="s">
        <v>348</v>
      </c>
      <c r="F71" t="s">
        <v>348</v>
      </c>
      <c r="G71" t="s">
        <v>7280</v>
      </c>
      <c r="H71" t="s">
        <v>283</v>
      </c>
      <c r="I71" t="s">
        <v>283</v>
      </c>
      <c r="J71" t="s">
        <v>263</v>
      </c>
      <c r="K71" t="s">
        <v>7281</v>
      </c>
      <c r="L71" t="s">
        <v>125</v>
      </c>
      <c r="M71">
        <f>IF(UPPER(TRIM(Table2[[#This Row],[Status_Clean]]))="CONVERTED",1,0)</f>
        <v>0</v>
      </c>
      <c r="N71">
        <f>IF(ISNUMBER(MATCH(UPPER(TRIM(Table2[[#This Row],[Status_Clean]])),{"CONTACTED","QUALIFIED","CONVERTED"},0)),1,0)</f>
        <v>1</v>
      </c>
      <c r="O71" cm="1">
        <f t="array" ref="O71">_xlfn.SWITCH(UPPER(TRIM(Table2[[#This Row],[Status_Clean]])),"NEW",1,"CONTACTED",2,"QUALIFIED",3,"CONVERTED",4,"LOST",5,99)</f>
        <v>2</v>
      </c>
      <c r="P71" t="s">
        <v>349</v>
      </c>
      <c r="Q71" t="s">
        <v>7376</v>
      </c>
      <c r="R71" t="s">
        <v>7376</v>
      </c>
      <c r="S71">
        <v>45134</v>
      </c>
      <c r="T71" t="s">
        <v>7261</v>
      </c>
      <c r="U71">
        <v>45134</v>
      </c>
      <c r="V71" t="s">
        <v>7305</v>
      </c>
      <c r="W71" t="s">
        <v>7263</v>
      </c>
      <c r="X71" t="s">
        <v>7288</v>
      </c>
      <c r="Y71" t="s">
        <v>7285</v>
      </c>
      <c r="Z71">
        <v>70</v>
      </c>
      <c r="AA71">
        <v>70</v>
      </c>
      <c r="AB71" t="str" cm="1">
        <f t="array" ref="AB71">_xlfn.LET(_xlpm.x,IFERROR(VALUE(Table2[[#This Row],[Response_Time_Hours]]),""),IF(_xlpm.x="","CHECK",_xlfn.IFS(_xlpm.x&lt;=1,"Immediate",_xlpm.x&lt;=6,"Fast",_xlpm.x&lt;=24,"Moderate",_xlpm.x&gt;24,"Delayed")))</f>
        <v>Delayed</v>
      </c>
      <c r="AC71">
        <v>8</v>
      </c>
      <c r="AD71" t="str" cm="1">
        <f t="array" ref="AD71">IF(Table2[[#This Row],[Interaction_Count_Final]]="","N/A",_xlfn.IFS(Table2[[#This Row],[Interaction_Count_Final]]&lt;=2,"Low",Table2[[#This Row],[Interaction_Count_Final]]&lt;=5,"Medium",Table2[[#This Row],[Interaction_Count_Final]]&gt;=6,"High",TRUE,"CHECK"))</f>
        <v>High</v>
      </c>
      <c r="AE71" t="s">
        <v>7266</v>
      </c>
      <c r="AF71" t="b">
        <v>1</v>
      </c>
      <c r="AG71" t="b">
        <v>1</v>
      </c>
      <c r="AH71">
        <v>93</v>
      </c>
      <c r="AI71">
        <v>45134</v>
      </c>
      <c r="AJ71" t="b">
        <v>1</v>
      </c>
      <c r="AK71" t="e" cm="1">
        <f t="array" ref="AK71">_xlfn.LET(
  _xlpm.txt,TRIM(Raw_Data!F71),
  _xlpm.norm,SUBSTITUTE(SUBSTITUTE(_xlpm.txt,"-","/"),".","/"),
  _xlpm.p,_xlfn.TEXTSPLIT(_xlpm.norm,"/"),
  _xlpm.a,VALUE(INDEX(_xlpm.p,1)),
  _xlpm.b,VALUE(INDEX(_xlpm.p,2)),
  IF(AND(_xlpm.a&lt;=12,_xlpm.b&lt;=12),"REVIEW_AMBIGUOUS","OK")
)</f>
        <v>#REF!</v>
      </c>
    </row>
    <row r="72" spans="1:37">
      <c r="A72" t="s">
        <v>350</v>
      </c>
      <c r="B72" t="s">
        <v>350</v>
      </c>
      <c r="C72" t="b">
        <v>0</v>
      </c>
      <c r="D72" t="s">
        <v>7257</v>
      </c>
      <c r="E72" t="s">
        <v>351</v>
      </c>
      <c r="F72" t="s">
        <v>351</v>
      </c>
      <c r="G72" t="s">
        <v>7274</v>
      </c>
      <c r="H72" t="s">
        <v>352</v>
      </c>
      <c r="I72" t="s">
        <v>352</v>
      </c>
      <c r="J72" t="s">
        <v>447</v>
      </c>
      <c r="K72" t="s">
        <v>125</v>
      </c>
      <c r="L72" t="s">
        <v>125</v>
      </c>
      <c r="M72">
        <f>IF(UPPER(TRIM(Table2[[#This Row],[Status_Clean]]))="CONVERTED",1,0)</f>
        <v>0</v>
      </c>
      <c r="N72">
        <f>IF(ISNUMBER(MATCH(UPPER(TRIM(Table2[[#This Row],[Status_Clean]])),{"CONTACTED","QUALIFIED","CONVERTED"},0)),1,0)</f>
        <v>1</v>
      </c>
      <c r="O72" cm="1">
        <f t="array" ref="O72">_xlfn.SWITCH(UPPER(TRIM(Table2[[#This Row],[Status_Clean]])),"NEW",1,"CONTACTED",2,"QUALIFIED",3,"CONVERTED",4,"LOST",5,99)</f>
        <v>2</v>
      </c>
      <c r="P72" t="s">
        <v>353</v>
      </c>
      <c r="Q72" t="s">
        <v>7377</v>
      </c>
      <c r="R72" t="s">
        <v>7377</v>
      </c>
      <c r="S72">
        <v>45593</v>
      </c>
      <c r="T72" t="s">
        <v>7261</v>
      </c>
      <c r="U72">
        <v>45593</v>
      </c>
      <c r="V72" t="s">
        <v>7270</v>
      </c>
      <c r="W72" t="s">
        <v>7271</v>
      </c>
      <c r="X72" t="s">
        <v>7264</v>
      </c>
      <c r="Y72" t="s">
        <v>7298</v>
      </c>
      <c r="Z72">
        <v>69.8</v>
      </c>
      <c r="AA72">
        <v>69.8</v>
      </c>
      <c r="AB72" t="str" cm="1">
        <f t="array" ref="AB72">_xlfn.LET(_xlpm.x,IFERROR(VALUE(Table2[[#This Row],[Response_Time_Hours]]),""),IF(_xlpm.x="","CHECK",_xlfn.IFS(_xlpm.x&lt;=1,"Immediate",_xlpm.x&lt;=6,"Fast",_xlpm.x&lt;=24,"Moderate",_xlpm.x&gt;24,"Delayed")))</f>
        <v>Delayed</v>
      </c>
      <c r="AC72">
        <v>4</v>
      </c>
      <c r="AD72" t="str" cm="1">
        <f t="array" ref="AD72">IF(Table2[[#This Row],[Interaction_Count_Final]]="","N/A",_xlfn.IFS(Table2[[#This Row],[Interaction_Count_Final]]&lt;=2,"Low",Table2[[#This Row],[Interaction_Count_Final]]&lt;=5,"Medium",Table2[[#This Row],[Interaction_Count_Final]]&gt;=6,"High",TRUE,"CHECK"))</f>
        <v>Medium</v>
      </c>
      <c r="AE72" t="s">
        <v>7266</v>
      </c>
      <c r="AF72" t="b">
        <v>1</v>
      </c>
      <c r="AG72" t="b">
        <v>1</v>
      </c>
      <c r="AH72">
        <v>94</v>
      </c>
      <c r="AI72">
        <v>45593</v>
      </c>
      <c r="AJ72" t="b">
        <v>1</v>
      </c>
      <c r="AK72" t="str" cm="1">
        <f t="array" ref="AK72">_xlfn.LET(
  _xlpm.txt,TRIM(Raw_Data!F72),
  _xlpm.norm,SUBSTITUTE(SUBSTITUTE(_xlpm.txt,"-","/"),".","/"),
  _xlpm.p,_xlfn.TEXTSPLIT(_xlpm.norm,"/"),
  _xlpm.a,VALUE(INDEX(_xlpm.p,1)),
  _xlpm.b,VALUE(INDEX(_xlpm.p,2)),
  IF(AND(_xlpm.a&lt;=12,_xlpm.b&lt;=12),"REVIEW_AMBIGUOUS","OK")
)</f>
        <v>OK</v>
      </c>
    </row>
    <row r="73" spans="1:37">
      <c r="A73" t="s">
        <v>354</v>
      </c>
      <c r="B73" t="s">
        <v>354</v>
      </c>
      <c r="C73" t="b">
        <v>0</v>
      </c>
      <c r="D73" t="s">
        <v>7257</v>
      </c>
      <c r="E73" t="s">
        <v>355</v>
      </c>
      <c r="F73" t="s">
        <v>355</v>
      </c>
      <c r="G73" t="s">
        <v>7258</v>
      </c>
      <c r="H73" t="s">
        <v>123</v>
      </c>
      <c r="I73" t="s">
        <v>123</v>
      </c>
      <c r="J73" t="s">
        <v>123</v>
      </c>
      <c r="K73" t="s">
        <v>71</v>
      </c>
      <c r="L73" t="s">
        <v>71</v>
      </c>
      <c r="M73">
        <f>IF(UPPER(TRIM(Table2[[#This Row],[Status_Clean]]))="CONVERTED",1,0)</f>
        <v>0</v>
      </c>
      <c r="N73">
        <f>IF(ISNUMBER(MATCH(UPPER(TRIM(Table2[[#This Row],[Status_Clean]])),{"CONTACTED","QUALIFIED","CONVERTED"},0)),1,0)</f>
        <v>1</v>
      </c>
      <c r="O73" cm="1">
        <f t="array" ref="O73">_xlfn.SWITCH(UPPER(TRIM(Table2[[#This Row],[Status_Clean]])),"NEW",1,"CONTACTED",2,"QUALIFIED",3,"CONVERTED",4,"LOST",5,99)</f>
        <v>3</v>
      </c>
      <c r="P73">
        <v>45395</v>
      </c>
      <c r="Q73" t="s">
        <v>7378</v>
      </c>
      <c r="R73" t="s">
        <v>7378</v>
      </c>
      <c r="S73">
        <v>45395</v>
      </c>
      <c r="T73" t="s">
        <v>7261</v>
      </c>
      <c r="U73">
        <v>45395</v>
      </c>
      <c r="V73" t="s">
        <v>7297</v>
      </c>
      <c r="W73" t="s">
        <v>7271</v>
      </c>
      <c r="X73" t="s">
        <v>7277</v>
      </c>
      <c r="Y73" t="s">
        <v>7278</v>
      </c>
      <c r="Z73" t="s">
        <v>356</v>
      </c>
      <c r="AA73">
        <v>50.3</v>
      </c>
      <c r="AB73" t="str" cm="1">
        <f t="array" ref="AB73">_xlfn.LET(_xlpm.x,IFERROR(VALUE(Table2[[#This Row],[Response_Time_Hours]]),""),IF(_xlpm.x="","CHECK",_xlfn.IFS(_xlpm.x&lt;=1,"Immediate",_xlpm.x&lt;=6,"Fast",_xlpm.x&lt;=24,"Moderate",_xlpm.x&gt;24,"Delayed")))</f>
        <v>Delayed</v>
      </c>
      <c r="AC73">
        <v>14</v>
      </c>
      <c r="AD73" t="str" cm="1">
        <f t="array" ref="AD73">IF(Table2[[#This Row],[Interaction_Count_Final]]="","N/A",_xlfn.IFS(Table2[[#This Row],[Interaction_Count_Final]]&lt;=2,"Low",Table2[[#This Row],[Interaction_Count_Final]]&lt;=5,"Medium",Table2[[#This Row],[Interaction_Count_Final]]&gt;=6,"High",TRUE,"CHECK"))</f>
        <v>High</v>
      </c>
      <c r="AE73" t="s">
        <v>7266</v>
      </c>
      <c r="AF73" t="b">
        <v>1</v>
      </c>
      <c r="AG73" t="b">
        <v>1</v>
      </c>
      <c r="AH73">
        <v>95</v>
      </c>
      <c r="AI73">
        <v>45395</v>
      </c>
      <c r="AJ73" t="b">
        <v>1</v>
      </c>
      <c r="AK73" t="e" cm="1">
        <f t="array" ref="AK73">_xlfn.LET(
  _xlpm.txt,TRIM(Raw_Data!F73),
  _xlpm.norm,SUBSTITUTE(SUBSTITUTE(_xlpm.txt,"-","/"),".","/"),
  _xlpm.p,_xlfn.TEXTSPLIT(_xlpm.norm,"/"),
  _xlpm.a,VALUE(INDEX(_xlpm.p,1)),
  _xlpm.b,VALUE(INDEX(_xlpm.p,2)),
  IF(AND(_xlpm.a&lt;=12,_xlpm.b&lt;=12),"REVIEW_AMBIGUOUS","OK")
)</f>
        <v>#REF!</v>
      </c>
    </row>
    <row r="74" spans="1:37">
      <c r="A74" t="s">
        <v>357</v>
      </c>
      <c r="B74" t="s">
        <v>357</v>
      </c>
      <c r="C74" t="b">
        <v>0</v>
      </c>
      <c r="D74" t="s">
        <v>7257</v>
      </c>
      <c r="E74" t="s">
        <v>358</v>
      </c>
      <c r="F74" t="s">
        <v>358</v>
      </c>
      <c r="G74" t="s">
        <v>7274</v>
      </c>
      <c r="H74" t="s">
        <v>359</v>
      </c>
      <c r="I74" t="s">
        <v>359</v>
      </c>
      <c r="J74" t="s">
        <v>473</v>
      </c>
      <c r="K74" t="s">
        <v>125</v>
      </c>
      <c r="L74" t="s">
        <v>125</v>
      </c>
      <c r="M74">
        <f>IF(UPPER(TRIM(Table2[[#This Row],[Status_Clean]]))="CONVERTED",1,0)</f>
        <v>0</v>
      </c>
      <c r="N74">
        <f>IF(ISNUMBER(MATCH(UPPER(TRIM(Table2[[#This Row],[Status_Clean]])),{"CONTACTED","QUALIFIED","CONVERTED"},0)),1,0)</f>
        <v>1</v>
      </c>
      <c r="O74" cm="1">
        <f t="array" ref="O74">_xlfn.SWITCH(UPPER(TRIM(Table2[[#This Row],[Status_Clean]])),"NEW",1,"CONTACTED",2,"QUALIFIED",3,"CONVERTED",4,"LOST",5,99)</f>
        <v>2</v>
      </c>
      <c r="P74">
        <v>45276</v>
      </c>
      <c r="Q74" t="s">
        <v>7379</v>
      </c>
      <c r="R74" t="s">
        <v>7379</v>
      </c>
      <c r="S74">
        <v>45276</v>
      </c>
      <c r="T74" t="s">
        <v>7261</v>
      </c>
      <c r="U74">
        <v>45276</v>
      </c>
      <c r="V74" t="s">
        <v>7262</v>
      </c>
      <c r="W74" t="s">
        <v>7263</v>
      </c>
      <c r="X74" t="s">
        <v>7264</v>
      </c>
      <c r="Y74" t="s">
        <v>7278</v>
      </c>
      <c r="Z74" t="s">
        <v>360</v>
      </c>
      <c r="AA74">
        <v>8.3000000000000007</v>
      </c>
      <c r="AB74" t="str" cm="1">
        <f t="array" ref="AB74">_xlfn.LET(_xlpm.x,IFERROR(VALUE(Table2[[#This Row],[Response_Time_Hours]]),""),IF(_xlpm.x="","CHECK",_xlfn.IFS(_xlpm.x&lt;=1,"Immediate",_xlpm.x&lt;=6,"Fast",_xlpm.x&lt;=24,"Moderate",_xlpm.x&gt;24,"Delayed")))</f>
        <v>Moderate</v>
      </c>
      <c r="AC74">
        <v>28</v>
      </c>
      <c r="AD74" t="str" cm="1">
        <f t="array" ref="AD74">IF(Table2[[#This Row],[Interaction_Count_Final]]="","N/A",_xlfn.IFS(Table2[[#This Row],[Interaction_Count_Final]]&lt;=2,"Low",Table2[[#This Row],[Interaction_Count_Final]]&lt;=5,"Medium",Table2[[#This Row],[Interaction_Count_Final]]&gt;=6,"High",TRUE,"CHECK"))</f>
        <v>High</v>
      </c>
      <c r="AE74" t="s">
        <v>7289</v>
      </c>
      <c r="AF74" t="b">
        <v>1</v>
      </c>
      <c r="AG74" t="b">
        <v>1</v>
      </c>
      <c r="AH74">
        <v>96</v>
      </c>
      <c r="AI74">
        <v>45276</v>
      </c>
      <c r="AJ74" t="b">
        <v>1</v>
      </c>
      <c r="AK74" t="e" cm="1">
        <f t="array" ref="AK74">_xlfn.LET(
  _xlpm.txt,TRIM(Raw_Data!F74),
  _xlpm.norm,SUBSTITUTE(SUBSTITUTE(_xlpm.txt,"-","/"),".","/"),
  _xlpm.p,_xlfn.TEXTSPLIT(_xlpm.norm,"/"),
  _xlpm.a,VALUE(INDEX(_xlpm.p,1)),
  _xlpm.b,VALUE(INDEX(_xlpm.p,2)),
  IF(AND(_xlpm.a&lt;=12,_xlpm.b&lt;=12),"REVIEW_AMBIGUOUS","OK")
)</f>
        <v>#REF!</v>
      </c>
    </row>
    <row r="75" spans="1:37">
      <c r="A75" t="s">
        <v>361</v>
      </c>
      <c r="B75" t="s">
        <v>361</v>
      </c>
      <c r="C75" t="b">
        <v>0</v>
      </c>
      <c r="D75" t="s">
        <v>7257</v>
      </c>
      <c r="E75" t="s">
        <v>362</v>
      </c>
      <c r="F75" t="s">
        <v>362</v>
      </c>
      <c r="G75" t="s">
        <v>7303</v>
      </c>
      <c r="H75" t="s">
        <v>363</v>
      </c>
      <c r="I75" t="s">
        <v>363</v>
      </c>
      <c r="J75" t="s">
        <v>363</v>
      </c>
      <c r="K75" t="s">
        <v>193</v>
      </c>
      <c r="L75" t="s">
        <v>193</v>
      </c>
      <c r="M75">
        <f>IF(UPPER(TRIM(Table2[[#This Row],[Status_Clean]]))="CONVERTED",1,0)</f>
        <v>0</v>
      </c>
      <c r="N75">
        <f>IF(ISNUMBER(MATCH(UPPER(TRIM(Table2[[#This Row],[Status_Clean]])),{"CONTACTED","QUALIFIED","CONVERTED"},0)),1,0)</f>
        <v>0</v>
      </c>
      <c r="O75" cm="1">
        <f t="array" ref="O75">_xlfn.SWITCH(UPPER(TRIM(Table2[[#This Row],[Status_Clean]])),"NEW",1,"CONTACTED",2,"QUALIFIED",3,"CONVERTED",4,"LOST",5,99)</f>
        <v>1</v>
      </c>
      <c r="P75" t="s">
        <v>364</v>
      </c>
      <c r="Q75" t="s">
        <v>7380</v>
      </c>
      <c r="R75" t="s">
        <v>7380</v>
      </c>
      <c r="S75">
        <v>45253</v>
      </c>
      <c r="T75" t="s">
        <v>7261</v>
      </c>
      <c r="U75">
        <v>45253</v>
      </c>
      <c r="V75" t="s">
        <v>7300</v>
      </c>
      <c r="W75" t="s">
        <v>7263</v>
      </c>
      <c r="X75" t="s">
        <v>7264</v>
      </c>
      <c r="Y75" t="s">
        <v>7285</v>
      </c>
      <c r="Z75" t="s">
        <v>365</v>
      </c>
      <c r="AA75">
        <v>32.1</v>
      </c>
      <c r="AB75" t="str" cm="1">
        <f t="array" ref="AB75">_xlfn.LET(_xlpm.x,IFERROR(VALUE(Table2[[#This Row],[Response_Time_Hours]]),""),IF(_xlpm.x="","CHECK",_xlfn.IFS(_xlpm.x&lt;=1,"Immediate",_xlpm.x&lt;=6,"Fast",_xlpm.x&lt;=24,"Moderate",_xlpm.x&gt;24,"Delayed")))</f>
        <v>Delayed</v>
      </c>
      <c r="AC75">
        <v>35</v>
      </c>
      <c r="AD75" t="str" cm="1">
        <f t="array" ref="AD75">IF(Table2[[#This Row],[Interaction_Count_Final]]="","N/A",_xlfn.IFS(Table2[[#This Row],[Interaction_Count_Final]]&lt;=2,"Low",Table2[[#This Row],[Interaction_Count_Final]]&lt;=5,"Medium",Table2[[#This Row],[Interaction_Count_Final]]&gt;=6,"High",TRUE,"CHECK"))</f>
        <v>High</v>
      </c>
      <c r="AE75" t="s">
        <v>7289</v>
      </c>
      <c r="AF75" t="b">
        <v>1</v>
      </c>
      <c r="AG75" t="b">
        <v>1</v>
      </c>
      <c r="AH75">
        <v>97</v>
      </c>
      <c r="AI75">
        <v>45253</v>
      </c>
      <c r="AJ75" t="b">
        <v>1</v>
      </c>
      <c r="AK75" t="str" cm="1">
        <f t="array" ref="AK75">_xlfn.LET(
  _xlpm.txt,TRIM(Raw_Data!F75),
  _xlpm.norm,SUBSTITUTE(SUBSTITUTE(_xlpm.txt,"-","/"),".","/"),
  _xlpm.p,_xlfn.TEXTSPLIT(_xlpm.norm,"/"),
  _xlpm.a,VALUE(INDEX(_xlpm.p,1)),
  _xlpm.b,VALUE(INDEX(_xlpm.p,2)),
  IF(AND(_xlpm.a&lt;=12,_xlpm.b&lt;=12),"REVIEW_AMBIGUOUS","OK")
)</f>
        <v>OK</v>
      </c>
    </row>
    <row r="76" spans="1:37">
      <c r="A76" t="s">
        <v>366</v>
      </c>
      <c r="B76" t="s">
        <v>366</v>
      </c>
      <c r="C76" t="b">
        <v>0</v>
      </c>
      <c r="D76" t="s">
        <v>7257</v>
      </c>
      <c r="E76" t="s">
        <v>7381</v>
      </c>
      <c r="F76" t="s">
        <v>7381</v>
      </c>
      <c r="G76" t="s">
        <v>7303</v>
      </c>
      <c r="H76" t="s">
        <v>447</v>
      </c>
      <c r="I76" t="s">
        <v>447</v>
      </c>
      <c r="J76" t="s">
        <v>447</v>
      </c>
      <c r="K76" t="s">
        <v>71</v>
      </c>
      <c r="L76" t="s">
        <v>71</v>
      </c>
      <c r="M76">
        <f>IF(UPPER(TRIM(Table2[[#This Row],[Status_Clean]]))="CONVERTED",1,0)</f>
        <v>0</v>
      </c>
      <c r="N76">
        <f>IF(ISNUMBER(MATCH(UPPER(TRIM(Table2[[#This Row],[Status_Clean]])),{"CONTACTED","QUALIFIED","CONVERTED"},0)),1,0)</f>
        <v>1</v>
      </c>
      <c r="O76" cm="1">
        <f t="array" ref="O76">_xlfn.SWITCH(UPPER(TRIM(Table2[[#This Row],[Status_Clean]])),"NEW",1,"CONTACTED",2,"QUALIFIED",3,"CONVERTED",4,"LOST",5,99)</f>
        <v>3</v>
      </c>
      <c r="P76" t="s">
        <v>368</v>
      </c>
      <c r="Q76" t="s">
        <v>7382</v>
      </c>
      <c r="R76" t="s">
        <v>7382</v>
      </c>
      <c r="S76">
        <v>45164</v>
      </c>
      <c r="T76" t="s">
        <v>7261</v>
      </c>
      <c r="U76">
        <v>45164</v>
      </c>
      <c r="V76" t="s">
        <v>7310</v>
      </c>
      <c r="W76" t="s">
        <v>7263</v>
      </c>
      <c r="X76" t="s">
        <v>7288</v>
      </c>
      <c r="Y76" t="s">
        <v>7278</v>
      </c>
      <c r="Z76" t="s">
        <v>369</v>
      </c>
      <c r="AA76">
        <v>67.3</v>
      </c>
      <c r="AB76" t="str" cm="1">
        <f t="array" ref="AB76">_xlfn.LET(_xlpm.x,IFERROR(VALUE(Table2[[#This Row],[Response_Time_Hours]]),""),IF(_xlpm.x="","CHECK",_xlfn.IFS(_xlpm.x&lt;=1,"Immediate",_xlpm.x&lt;=6,"Fast",_xlpm.x&lt;=24,"Moderate",_xlpm.x&gt;24,"Delayed")))</f>
        <v>Delayed</v>
      </c>
      <c r="AC76">
        <v>15</v>
      </c>
      <c r="AD76" t="str" cm="1">
        <f t="array" ref="AD76">IF(Table2[[#This Row],[Interaction_Count_Final]]="","N/A",_xlfn.IFS(Table2[[#This Row],[Interaction_Count_Final]]&lt;=2,"Low",Table2[[#This Row],[Interaction_Count_Final]]&lt;=5,"Medium",Table2[[#This Row],[Interaction_Count_Final]]&gt;=6,"High",TRUE,"CHECK"))</f>
        <v>High</v>
      </c>
      <c r="AE76" t="s">
        <v>7273</v>
      </c>
      <c r="AF76" t="b">
        <v>1</v>
      </c>
      <c r="AG76" t="b">
        <v>1</v>
      </c>
      <c r="AH76">
        <v>98</v>
      </c>
      <c r="AI76">
        <v>45164</v>
      </c>
      <c r="AJ76" t="b">
        <v>1</v>
      </c>
      <c r="AK76" t="str" cm="1">
        <f t="array" ref="AK76">_xlfn.LET(
  _xlpm.txt,TRIM(Raw_Data!F76),
  _xlpm.norm,SUBSTITUTE(SUBSTITUTE(_xlpm.txt,"-","/"),".","/"),
  _xlpm.p,_xlfn.TEXTSPLIT(_xlpm.norm,"/"),
  _xlpm.a,VALUE(INDEX(_xlpm.p,1)),
  _xlpm.b,VALUE(INDEX(_xlpm.p,2)),
  IF(AND(_xlpm.a&lt;=12,_xlpm.b&lt;=12),"REVIEW_AMBIGUOUS","OK")
)</f>
        <v>OK</v>
      </c>
    </row>
    <row r="77" spans="1:37">
      <c r="A77" t="s">
        <v>370</v>
      </c>
      <c r="B77" t="s">
        <v>370</v>
      </c>
      <c r="C77" t="b">
        <v>0</v>
      </c>
      <c r="D77" t="s">
        <v>7257</v>
      </c>
      <c r="E77" t="s">
        <v>371</v>
      </c>
      <c r="F77" t="s">
        <v>371</v>
      </c>
      <c r="G77" t="s">
        <v>7258</v>
      </c>
      <c r="H77" t="s">
        <v>374</v>
      </c>
      <c r="I77" t="s">
        <v>374</v>
      </c>
      <c r="J77" t="s">
        <v>7308</v>
      </c>
      <c r="K77" t="s">
        <v>7301</v>
      </c>
      <c r="L77" t="s">
        <v>125</v>
      </c>
      <c r="M77">
        <f>IF(UPPER(TRIM(Table2[[#This Row],[Status_Clean]]))="CONVERTED",1,0)</f>
        <v>0</v>
      </c>
      <c r="N77">
        <f>IF(ISNUMBER(MATCH(UPPER(TRIM(Table2[[#This Row],[Status_Clean]])),{"CONTACTED","QUALIFIED","CONVERTED"},0)),1,0)</f>
        <v>1</v>
      </c>
      <c r="O77" cm="1">
        <f t="array" ref="O77">_xlfn.SWITCH(UPPER(TRIM(Table2[[#This Row],[Status_Clean]])),"NEW",1,"CONTACTED",2,"QUALIFIED",3,"CONVERTED",4,"LOST",5,99)</f>
        <v>2</v>
      </c>
      <c r="P77">
        <v>45274</v>
      </c>
      <c r="Q77" t="s">
        <v>7383</v>
      </c>
      <c r="R77" t="s">
        <v>7383</v>
      </c>
      <c r="S77">
        <v>45274</v>
      </c>
      <c r="T77" t="s">
        <v>7261</v>
      </c>
      <c r="U77">
        <v>45274</v>
      </c>
      <c r="V77" t="s">
        <v>7262</v>
      </c>
      <c r="W77" t="s">
        <v>7263</v>
      </c>
      <c r="X77" t="s">
        <v>7264</v>
      </c>
      <c r="Y77" t="s">
        <v>7285</v>
      </c>
      <c r="Z77">
        <v>54</v>
      </c>
      <c r="AA77">
        <v>54</v>
      </c>
      <c r="AB77" t="str" cm="1">
        <f t="array" ref="AB77">_xlfn.LET(_xlpm.x,IFERROR(VALUE(Table2[[#This Row],[Response_Time_Hours]]),""),IF(_xlpm.x="","CHECK",_xlfn.IFS(_xlpm.x&lt;=1,"Immediate",_xlpm.x&lt;=6,"Fast",_xlpm.x&lt;=24,"Moderate",_xlpm.x&gt;24,"Delayed")))</f>
        <v>Delayed</v>
      </c>
      <c r="AC77">
        <v>21</v>
      </c>
      <c r="AD77" t="str" cm="1">
        <f t="array" ref="AD77">IF(Table2[[#This Row],[Interaction_Count_Final]]="","N/A",_xlfn.IFS(Table2[[#This Row],[Interaction_Count_Final]]&lt;=2,"Low",Table2[[#This Row],[Interaction_Count_Final]]&lt;=5,"Medium",Table2[[#This Row],[Interaction_Count_Final]]&gt;=6,"High",TRUE,"CHECK"))</f>
        <v>High</v>
      </c>
      <c r="AE77" t="s">
        <v>7266</v>
      </c>
      <c r="AF77" t="b">
        <v>1</v>
      </c>
      <c r="AG77" t="b">
        <v>1</v>
      </c>
      <c r="AH77">
        <v>99</v>
      </c>
      <c r="AI77">
        <v>45274</v>
      </c>
      <c r="AJ77" t="b">
        <v>1</v>
      </c>
      <c r="AK77" t="e" cm="1">
        <f t="array" ref="AK77">_xlfn.LET(
  _xlpm.txt,TRIM(Raw_Data!F77),
  _xlpm.norm,SUBSTITUTE(SUBSTITUTE(_xlpm.txt,"-","/"),".","/"),
  _xlpm.p,_xlfn.TEXTSPLIT(_xlpm.norm,"/"),
  _xlpm.a,VALUE(INDEX(_xlpm.p,1)),
  _xlpm.b,VALUE(INDEX(_xlpm.p,2)),
  IF(AND(_xlpm.a&lt;=12,_xlpm.b&lt;=12),"REVIEW_AMBIGUOUS","OK")
)</f>
        <v>#REF!</v>
      </c>
    </row>
    <row r="78" spans="1:37">
      <c r="A78" t="s">
        <v>372</v>
      </c>
      <c r="B78" t="s">
        <v>372</v>
      </c>
      <c r="C78" t="b">
        <v>0</v>
      </c>
      <c r="D78" t="s">
        <v>7257</v>
      </c>
      <c r="E78" t="s">
        <v>373</v>
      </c>
      <c r="F78" t="s">
        <v>373</v>
      </c>
      <c r="G78" t="s">
        <v>7258</v>
      </c>
      <c r="H78" t="s">
        <v>374</v>
      </c>
      <c r="I78" t="s">
        <v>374</v>
      </c>
      <c r="J78" t="s">
        <v>7308</v>
      </c>
      <c r="K78" t="s">
        <v>125</v>
      </c>
      <c r="L78" t="s">
        <v>125</v>
      </c>
      <c r="M78">
        <f>IF(UPPER(TRIM(Table2[[#This Row],[Status_Clean]]))="CONVERTED",1,0)</f>
        <v>0</v>
      </c>
      <c r="N78">
        <f>IF(ISNUMBER(MATCH(UPPER(TRIM(Table2[[#This Row],[Status_Clean]])),{"CONTACTED","QUALIFIED","CONVERTED"},0)),1,0)</f>
        <v>1</v>
      </c>
      <c r="O78" cm="1">
        <f t="array" ref="O78">_xlfn.SWITCH(UPPER(TRIM(Table2[[#This Row],[Status_Clean]])),"NEW",1,"CONTACTED",2,"QUALIFIED",3,"CONVERTED",4,"LOST",5,99)</f>
        <v>2</v>
      </c>
      <c r="P78" t="s">
        <v>375</v>
      </c>
      <c r="Q78" t="s">
        <v>7384</v>
      </c>
      <c r="R78" t="s">
        <v>7384</v>
      </c>
      <c r="S78">
        <v>45603</v>
      </c>
      <c r="T78" t="s">
        <v>7261</v>
      </c>
      <c r="U78">
        <v>45603</v>
      </c>
      <c r="V78" t="s">
        <v>7300</v>
      </c>
      <c r="W78" t="s">
        <v>7271</v>
      </c>
      <c r="X78" t="s">
        <v>7264</v>
      </c>
      <c r="Y78" t="s">
        <v>7285</v>
      </c>
      <c r="Z78" t="s">
        <v>209</v>
      </c>
      <c r="AA78">
        <v>55.199999999999996</v>
      </c>
      <c r="AB78" t="str" cm="1">
        <f t="array" ref="AB78">_xlfn.LET(_xlpm.x,IFERROR(VALUE(Table2[[#This Row],[Response_Time_Hours]]),""),IF(_xlpm.x="","CHECK",_xlfn.IFS(_xlpm.x&lt;=1,"Immediate",_xlpm.x&lt;=6,"Fast",_xlpm.x&lt;=24,"Moderate",_xlpm.x&gt;24,"Delayed")))</f>
        <v>Delayed</v>
      </c>
      <c r="AC78">
        <v>25</v>
      </c>
      <c r="AD78" t="str" cm="1">
        <f t="array" ref="AD78">IF(Table2[[#This Row],[Interaction_Count_Final]]="","N/A",_xlfn.IFS(Table2[[#This Row],[Interaction_Count_Final]]&lt;=2,"Low",Table2[[#This Row],[Interaction_Count_Final]]&lt;=5,"Medium",Table2[[#This Row],[Interaction_Count_Final]]&gt;=6,"High",TRUE,"CHECK"))</f>
        <v>High</v>
      </c>
      <c r="AE78" t="s">
        <v>7266</v>
      </c>
      <c r="AF78" t="b">
        <v>1</v>
      </c>
      <c r="AG78" t="b">
        <v>1</v>
      </c>
      <c r="AH78">
        <v>100</v>
      </c>
      <c r="AI78">
        <v>45603</v>
      </c>
      <c r="AJ78" t="b">
        <v>1</v>
      </c>
      <c r="AK78" t="e" cm="1">
        <f t="array" ref="AK78">_xlfn.LET(
  _xlpm.txt,TRIM(Raw_Data!F78),
  _xlpm.norm,SUBSTITUTE(SUBSTITUTE(_xlpm.txt,"-","/"),".","/"),
  _xlpm.p,_xlfn.TEXTSPLIT(_xlpm.norm,"/"),
  _xlpm.a,VALUE(INDEX(_xlpm.p,1)),
  _xlpm.b,VALUE(INDEX(_xlpm.p,2)),
  IF(AND(_xlpm.a&lt;=12,_xlpm.b&lt;=12),"REVIEW_AMBIGUOUS","OK")
)</f>
        <v>#REF!</v>
      </c>
    </row>
    <row r="79" spans="1:37">
      <c r="A79" t="s">
        <v>376</v>
      </c>
      <c r="B79" t="s">
        <v>376</v>
      </c>
      <c r="C79" t="b">
        <v>0</v>
      </c>
      <c r="D79" t="s">
        <v>7257</v>
      </c>
      <c r="E79" t="s">
        <v>377</v>
      </c>
      <c r="F79" t="s">
        <v>377</v>
      </c>
      <c r="G79" t="s">
        <v>7258</v>
      </c>
      <c r="H79" t="s">
        <v>792</v>
      </c>
      <c r="I79" t="s">
        <v>792</v>
      </c>
      <c r="J79" t="s">
        <v>792</v>
      </c>
      <c r="K79" t="s">
        <v>7319</v>
      </c>
      <c r="L79" t="s">
        <v>71</v>
      </c>
      <c r="M79">
        <f>IF(UPPER(TRIM(Table2[[#This Row],[Status_Clean]]))="CONVERTED",1,0)</f>
        <v>0</v>
      </c>
      <c r="N79">
        <f>IF(ISNUMBER(MATCH(UPPER(TRIM(Table2[[#This Row],[Status_Clean]])),{"CONTACTED","QUALIFIED","CONVERTED"},0)),1,0)</f>
        <v>1</v>
      </c>
      <c r="O79" cm="1">
        <f t="array" ref="O79">_xlfn.SWITCH(UPPER(TRIM(Table2[[#This Row],[Status_Clean]])),"NEW",1,"CONTACTED",2,"QUALIFIED",3,"CONVERTED",4,"LOST",5,99)</f>
        <v>3</v>
      </c>
      <c r="P79" t="s">
        <v>378</v>
      </c>
      <c r="Q79" t="s">
        <v>7385</v>
      </c>
      <c r="R79" t="s">
        <v>7385</v>
      </c>
      <c r="S79">
        <v>45090</v>
      </c>
      <c r="T79" t="s">
        <v>7261</v>
      </c>
      <c r="U79">
        <v>45090</v>
      </c>
      <c r="V79" t="s">
        <v>7276</v>
      </c>
      <c r="W79" t="s">
        <v>7263</v>
      </c>
      <c r="X79" t="s">
        <v>7277</v>
      </c>
      <c r="Y79" t="s">
        <v>7265</v>
      </c>
      <c r="Z79" t="s">
        <v>379</v>
      </c>
      <c r="AA79">
        <v>1.6</v>
      </c>
      <c r="AB79" t="str" cm="1">
        <f t="array" ref="AB79">_xlfn.LET(_xlpm.x,IFERROR(VALUE(Table2[[#This Row],[Response_Time_Hours]]),""),IF(_xlpm.x="","CHECK",_xlfn.IFS(_xlpm.x&lt;=1,"Immediate",_xlpm.x&lt;=6,"Fast",_xlpm.x&lt;=24,"Moderate",_xlpm.x&gt;24,"Delayed")))</f>
        <v>Fast</v>
      </c>
      <c r="AC79">
        <v>36</v>
      </c>
      <c r="AD79" t="str" cm="1">
        <f t="array" ref="AD79">IF(Table2[[#This Row],[Interaction_Count_Final]]="","N/A",_xlfn.IFS(Table2[[#This Row],[Interaction_Count_Final]]&lt;=2,"Low",Table2[[#This Row],[Interaction_Count_Final]]&lt;=5,"Medium",Table2[[#This Row],[Interaction_Count_Final]]&gt;=6,"High",TRUE,"CHECK"))</f>
        <v>High</v>
      </c>
      <c r="AE79" t="s">
        <v>7266</v>
      </c>
      <c r="AF79" t="b">
        <v>1</v>
      </c>
      <c r="AG79" t="b">
        <v>1</v>
      </c>
      <c r="AH79">
        <v>101</v>
      </c>
      <c r="AI79">
        <v>45090</v>
      </c>
      <c r="AJ79" t="b">
        <v>1</v>
      </c>
      <c r="AK79" t="e" cm="1">
        <f t="array" ref="AK79">_xlfn.LET(
  _xlpm.txt,TRIM(Raw_Data!F79),
  _xlpm.norm,SUBSTITUTE(SUBSTITUTE(_xlpm.txt,"-","/"),".","/"),
  _xlpm.p,_xlfn.TEXTSPLIT(_xlpm.norm,"/"),
  _xlpm.a,VALUE(INDEX(_xlpm.p,1)),
  _xlpm.b,VALUE(INDEX(_xlpm.p,2)),
  IF(AND(_xlpm.a&lt;=12,_xlpm.b&lt;=12),"REVIEW_AMBIGUOUS","OK")
)</f>
        <v>#REF!</v>
      </c>
    </row>
    <row r="80" spans="1:37">
      <c r="A80" t="s">
        <v>380</v>
      </c>
      <c r="B80" t="s">
        <v>380</v>
      </c>
      <c r="C80" t="b">
        <v>0</v>
      </c>
      <c r="D80" t="s">
        <v>7257</v>
      </c>
      <c r="E80" t="s">
        <v>381</v>
      </c>
      <c r="F80" t="s">
        <v>381</v>
      </c>
      <c r="G80" t="s">
        <v>7268</v>
      </c>
      <c r="H80" t="s">
        <v>359</v>
      </c>
      <c r="I80" t="s">
        <v>359</v>
      </c>
      <c r="J80" t="s">
        <v>473</v>
      </c>
      <c r="K80" t="s">
        <v>71</v>
      </c>
      <c r="L80" t="s">
        <v>71</v>
      </c>
      <c r="M80">
        <f>IF(UPPER(TRIM(Table2[[#This Row],[Status_Clean]]))="CONVERTED",1,0)</f>
        <v>0</v>
      </c>
      <c r="N80">
        <f>IF(ISNUMBER(MATCH(UPPER(TRIM(Table2[[#This Row],[Status_Clean]])),{"CONTACTED","QUALIFIED","CONVERTED"},0)),1,0)</f>
        <v>1</v>
      </c>
      <c r="O80" cm="1">
        <f t="array" ref="O80">_xlfn.SWITCH(UPPER(TRIM(Table2[[#This Row],[Status_Clean]])),"NEW",1,"CONTACTED",2,"QUALIFIED",3,"CONVERTED",4,"LOST",5,99)</f>
        <v>3</v>
      </c>
      <c r="P80">
        <v>44948</v>
      </c>
      <c r="Q80" t="s">
        <v>7386</v>
      </c>
      <c r="R80" t="s">
        <v>7386</v>
      </c>
      <c r="S80">
        <v>44948</v>
      </c>
      <c r="T80" t="s">
        <v>7261</v>
      </c>
      <c r="U80">
        <v>44948</v>
      </c>
      <c r="V80" t="s">
        <v>7317</v>
      </c>
      <c r="W80" t="s">
        <v>7263</v>
      </c>
      <c r="X80" t="s">
        <v>7284</v>
      </c>
      <c r="Y80" t="s">
        <v>7293</v>
      </c>
      <c r="Z80" t="s">
        <v>382</v>
      </c>
      <c r="AA80">
        <v>0.9</v>
      </c>
      <c r="AB80" t="str" cm="1">
        <f t="array" ref="AB80">_xlfn.LET(_xlpm.x,IFERROR(VALUE(Table2[[#This Row],[Response_Time_Hours]]),""),IF(_xlpm.x="","CHECK",_xlfn.IFS(_xlpm.x&lt;=1,"Immediate",_xlpm.x&lt;=6,"Fast",_xlpm.x&lt;=24,"Moderate",_xlpm.x&gt;24,"Delayed")))</f>
        <v>Immediate</v>
      </c>
      <c r="AC80">
        <v>35</v>
      </c>
      <c r="AD80" t="str" cm="1">
        <f t="array" ref="AD80">IF(Table2[[#This Row],[Interaction_Count_Final]]="","N/A",_xlfn.IFS(Table2[[#This Row],[Interaction_Count_Final]]&lt;=2,"Low",Table2[[#This Row],[Interaction_Count_Final]]&lt;=5,"Medium",Table2[[#This Row],[Interaction_Count_Final]]&gt;=6,"High",TRUE,"CHECK"))</f>
        <v>High</v>
      </c>
      <c r="AE80" t="s">
        <v>7266</v>
      </c>
      <c r="AF80" t="b">
        <v>1</v>
      </c>
      <c r="AG80" t="b">
        <v>1</v>
      </c>
      <c r="AH80">
        <v>103</v>
      </c>
      <c r="AI80">
        <v>44948</v>
      </c>
      <c r="AJ80" t="b">
        <v>1</v>
      </c>
      <c r="AK80" t="e" cm="1">
        <f t="array" ref="AK80">_xlfn.LET(
  _xlpm.txt,TRIM(Raw_Data!F80),
  _xlpm.norm,SUBSTITUTE(SUBSTITUTE(_xlpm.txt,"-","/"),".","/"),
  _xlpm.p,_xlfn.TEXTSPLIT(_xlpm.norm,"/"),
  _xlpm.a,VALUE(INDEX(_xlpm.p,1)),
  _xlpm.b,VALUE(INDEX(_xlpm.p,2)),
  IF(AND(_xlpm.a&lt;=12,_xlpm.b&lt;=12),"REVIEW_AMBIGUOUS","OK")
)</f>
        <v>#REF!</v>
      </c>
    </row>
    <row r="81" spans="1:37">
      <c r="A81" t="s">
        <v>383</v>
      </c>
      <c r="B81" t="s">
        <v>383</v>
      </c>
      <c r="C81" t="b">
        <v>0</v>
      </c>
      <c r="D81" t="s">
        <v>7257</v>
      </c>
      <c r="E81" t="s">
        <v>384</v>
      </c>
      <c r="F81" t="s">
        <v>384</v>
      </c>
      <c r="G81" t="s">
        <v>7274</v>
      </c>
      <c r="H81" t="s">
        <v>600</v>
      </c>
      <c r="I81" t="s">
        <v>600</v>
      </c>
      <c r="J81" t="s">
        <v>254</v>
      </c>
      <c r="K81" t="s">
        <v>71</v>
      </c>
      <c r="L81" t="s">
        <v>71</v>
      </c>
      <c r="M81">
        <f>IF(UPPER(TRIM(Table2[[#This Row],[Status_Clean]]))="CONVERTED",1,0)</f>
        <v>0</v>
      </c>
      <c r="N81">
        <f>IF(ISNUMBER(MATCH(UPPER(TRIM(Table2[[#This Row],[Status_Clean]])),{"CONTACTED","QUALIFIED","CONVERTED"},0)),1,0)</f>
        <v>1</v>
      </c>
      <c r="O81" cm="1">
        <f t="array" ref="O81">_xlfn.SWITCH(UPPER(TRIM(Table2[[#This Row],[Status_Clean]])),"NEW",1,"CONTACTED",2,"QUALIFIED",3,"CONVERTED",4,"LOST",5,99)</f>
        <v>3</v>
      </c>
      <c r="P81" t="s">
        <v>385</v>
      </c>
      <c r="Q81" t="s">
        <v>7387</v>
      </c>
      <c r="R81" t="s">
        <v>7387</v>
      </c>
      <c r="S81">
        <v>45326</v>
      </c>
      <c r="T81" t="s">
        <v>7261</v>
      </c>
      <c r="U81">
        <v>45326</v>
      </c>
      <c r="V81" t="s">
        <v>7283</v>
      </c>
      <c r="W81" t="s">
        <v>7271</v>
      </c>
      <c r="X81" t="s">
        <v>7284</v>
      </c>
      <c r="Y81" t="s">
        <v>7293</v>
      </c>
      <c r="Z81" t="s">
        <v>386</v>
      </c>
      <c r="AA81">
        <v>13.7</v>
      </c>
      <c r="AB81" t="str" cm="1">
        <f t="array" ref="AB81">_xlfn.LET(_xlpm.x,IFERROR(VALUE(Table2[[#This Row],[Response_Time_Hours]]),""),IF(_xlpm.x="","CHECK",_xlfn.IFS(_xlpm.x&lt;=1,"Immediate",_xlpm.x&lt;=6,"Fast",_xlpm.x&lt;=24,"Moderate",_xlpm.x&gt;24,"Delayed")))</f>
        <v>Moderate</v>
      </c>
      <c r="AC81">
        <v>38</v>
      </c>
      <c r="AD81" t="str" cm="1">
        <f t="array" ref="AD81">IF(Table2[[#This Row],[Interaction_Count_Final]]="","N/A",_xlfn.IFS(Table2[[#This Row],[Interaction_Count_Final]]&lt;=2,"Low",Table2[[#This Row],[Interaction_Count_Final]]&lt;=5,"Medium",Table2[[#This Row],[Interaction_Count_Final]]&gt;=6,"High",TRUE,"CHECK"))</f>
        <v>High</v>
      </c>
      <c r="AE81" t="s">
        <v>7273</v>
      </c>
      <c r="AF81" t="b">
        <v>1</v>
      </c>
      <c r="AG81" t="b">
        <v>1</v>
      </c>
      <c r="AH81">
        <v>105</v>
      </c>
      <c r="AI81">
        <v>45326</v>
      </c>
      <c r="AJ81" t="b">
        <v>1</v>
      </c>
      <c r="AK81" t="e" cm="1">
        <f t="array" ref="AK81">_xlfn.LET(
  _xlpm.txt,TRIM(Raw_Data!F81),
  _xlpm.norm,SUBSTITUTE(SUBSTITUTE(_xlpm.txt,"-","/"),".","/"),
  _xlpm.p,_xlfn.TEXTSPLIT(_xlpm.norm,"/"),
  _xlpm.a,VALUE(INDEX(_xlpm.p,1)),
  _xlpm.b,VALUE(INDEX(_xlpm.p,2)),
  IF(AND(_xlpm.a&lt;=12,_xlpm.b&lt;=12),"REVIEW_AMBIGUOUS","OK")
)</f>
        <v>#REF!</v>
      </c>
    </row>
    <row r="82" spans="1:37">
      <c r="A82" t="s">
        <v>387</v>
      </c>
      <c r="B82" t="s">
        <v>387</v>
      </c>
      <c r="C82" t="b">
        <v>0</v>
      </c>
      <c r="D82" t="s">
        <v>7257</v>
      </c>
      <c r="E82" t="s">
        <v>388</v>
      </c>
      <c r="F82" t="s">
        <v>388</v>
      </c>
      <c r="G82" t="s">
        <v>7303</v>
      </c>
      <c r="H82" t="s">
        <v>222</v>
      </c>
      <c r="I82" t="s">
        <v>222</v>
      </c>
      <c r="J82" t="s">
        <v>222</v>
      </c>
      <c r="K82" t="s">
        <v>193</v>
      </c>
      <c r="L82" t="s">
        <v>193</v>
      </c>
      <c r="M82">
        <f>IF(UPPER(TRIM(Table2[[#This Row],[Status_Clean]]))="CONVERTED",1,0)</f>
        <v>0</v>
      </c>
      <c r="N82">
        <f>IF(ISNUMBER(MATCH(UPPER(TRIM(Table2[[#This Row],[Status_Clean]])),{"CONTACTED","QUALIFIED","CONVERTED"},0)),1,0)</f>
        <v>0</v>
      </c>
      <c r="O82" cm="1">
        <f t="array" ref="O82">_xlfn.SWITCH(UPPER(TRIM(Table2[[#This Row],[Status_Clean]])),"NEW",1,"CONTACTED",2,"QUALIFIED",3,"CONVERTED",4,"LOST",5,99)</f>
        <v>1</v>
      </c>
      <c r="P82">
        <v>45423</v>
      </c>
      <c r="Q82" t="s">
        <v>7388</v>
      </c>
      <c r="R82" t="s">
        <v>7388</v>
      </c>
      <c r="S82">
        <v>45423</v>
      </c>
      <c r="T82" t="s">
        <v>7261</v>
      </c>
      <c r="U82">
        <v>45423</v>
      </c>
      <c r="V82" t="s">
        <v>7314</v>
      </c>
      <c r="W82" t="s">
        <v>7271</v>
      </c>
      <c r="X82" t="s">
        <v>7277</v>
      </c>
      <c r="Y82" t="s">
        <v>7278</v>
      </c>
      <c r="Z82">
        <v>11.4</v>
      </c>
      <c r="AA82">
        <v>11.4</v>
      </c>
      <c r="AB82" t="str" cm="1">
        <f t="array" ref="AB82">_xlfn.LET(_xlpm.x,IFERROR(VALUE(Table2[[#This Row],[Response_Time_Hours]]),""),IF(_xlpm.x="","CHECK",_xlfn.IFS(_xlpm.x&lt;=1,"Immediate",_xlpm.x&lt;=6,"Fast",_xlpm.x&lt;=24,"Moderate",_xlpm.x&gt;24,"Delayed")))</f>
        <v>Moderate</v>
      </c>
      <c r="AC82">
        <v>16</v>
      </c>
      <c r="AD82" t="str" cm="1">
        <f t="array" ref="AD82">IF(Table2[[#This Row],[Interaction_Count_Final]]="","N/A",_xlfn.IFS(Table2[[#This Row],[Interaction_Count_Final]]&lt;=2,"Low",Table2[[#This Row],[Interaction_Count_Final]]&lt;=5,"Medium",Table2[[#This Row],[Interaction_Count_Final]]&gt;=6,"High",TRUE,"CHECK"))</f>
        <v>High</v>
      </c>
      <c r="AE82" t="s">
        <v>7289</v>
      </c>
      <c r="AF82" t="b">
        <v>1</v>
      </c>
      <c r="AG82" t="b">
        <v>1</v>
      </c>
      <c r="AH82">
        <v>106</v>
      </c>
      <c r="AI82">
        <v>45423</v>
      </c>
      <c r="AJ82" t="b">
        <v>1</v>
      </c>
      <c r="AK82" t="e" cm="1">
        <f t="array" ref="AK82">_xlfn.LET(
  _xlpm.txt,TRIM(Raw_Data!F82),
  _xlpm.norm,SUBSTITUTE(SUBSTITUTE(_xlpm.txt,"-","/"),".","/"),
  _xlpm.p,_xlfn.TEXTSPLIT(_xlpm.norm,"/"),
  _xlpm.a,VALUE(INDEX(_xlpm.p,1)),
  _xlpm.b,VALUE(INDEX(_xlpm.p,2)),
  IF(AND(_xlpm.a&lt;=12,_xlpm.b&lt;=12),"REVIEW_AMBIGUOUS","OK")
)</f>
        <v>#REF!</v>
      </c>
    </row>
    <row r="83" spans="1:37">
      <c r="A83" t="s">
        <v>389</v>
      </c>
      <c r="B83" t="s">
        <v>389</v>
      </c>
      <c r="C83" t="b">
        <v>0</v>
      </c>
      <c r="D83" t="s">
        <v>7257</v>
      </c>
      <c r="E83" t="s">
        <v>390</v>
      </c>
      <c r="F83" t="s">
        <v>390</v>
      </c>
      <c r="G83" t="s">
        <v>7303</v>
      </c>
      <c r="H83" t="s">
        <v>447</v>
      </c>
      <c r="I83" t="s">
        <v>447</v>
      </c>
      <c r="J83" t="s">
        <v>447</v>
      </c>
      <c r="K83" t="s">
        <v>7281</v>
      </c>
      <c r="L83" t="s">
        <v>125</v>
      </c>
      <c r="M83">
        <f>IF(UPPER(TRIM(Table2[[#This Row],[Status_Clean]]))="CONVERTED",1,0)</f>
        <v>0</v>
      </c>
      <c r="N83">
        <f>IF(ISNUMBER(MATCH(UPPER(TRIM(Table2[[#This Row],[Status_Clean]])),{"CONTACTED","QUALIFIED","CONVERTED"},0)),1,0)</f>
        <v>1</v>
      </c>
      <c r="O83" cm="1">
        <f t="array" ref="O83">_xlfn.SWITCH(UPPER(TRIM(Table2[[#This Row],[Status_Clean]])),"NEW",1,"CONTACTED",2,"QUALIFIED",3,"CONVERTED",4,"LOST",5,99)</f>
        <v>2</v>
      </c>
      <c r="P83">
        <v>45462</v>
      </c>
      <c r="Q83" t="s">
        <v>7389</v>
      </c>
      <c r="R83" t="s">
        <v>7389</v>
      </c>
      <c r="S83">
        <v>45462</v>
      </c>
      <c r="T83" t="s">
        <v>7261</v>
      </c>
      <c r="U83">
        <v>45462</v>
      </c>
      <c r="V83" t="s">
        <v>7276</v>
      </c>
      <c r="W83" t="s">
        <v>7271</v>
      </c>
      <c r="X83" t="s">
        <v>7277</v>
      </c>
      <c r="Y83" t="s">
        <v>7272</v>
      </c>
      <c r="Z83">
        <v>34</v>
      </c>
      <c r="AA83">
        <v>34</v>
      </c>
      <c r="AB83" t="str" cm="1">
        <f t="array" ref="AB83">_xlfn.LET(_xlpm.x,IFERROR(VALUE(Table2[[#This Row],[Response_Time_Hours]]),""),IF(_xlpm.x="","CHECK",_xlfn.IFS(_xlpm.x&lt;=1,"Immediate",_xlpm.x&lt;=6,"Fast",_xlpm.x&lt;=24,"Moderate",_xlpm.x&gt;24,"Delayed")))</f>
        <v>Delayed</v>
      </c>
      <c r="AC83">
        <v>30</v>
      </c>
      <c r="AD83" t="str" cm="1">
        <f t="array" ref="AD83">IF(Table2[[#This Row],[Interaction_Count_Final]]="","N/A",_xlfn.IFS(Table2[[#This Row],[Interaction_Count_Final]]&lt;=2,"Low",Table2[[#This Row],[Interaction_Count_Final]]&lt;=5,"Medium",Table2[[#This Row],[Interaction_Count_Final]]&gt;=6,"High",TRUE,"CHECK"))</f>
        <v>High</v>
      </c>
      <c r="AE83" t="s">
        <v>7289</v>
      </c>
      <c r="AF83" t="b">
        <v>1</v>
      </c>
      <c r="AG83" t="b">
        <v>1</v>
      </c>
      <c r="AH83">
        <v>108</v>
      </c>
      <c r="AI83">
        <v>45462</v>
      </c>
      <c r="AJ83" t="b">
        <v>1</v>
      </c>
      <c r="AK83" t="e" cm="1">
        <f t="array" ref="AK83">_xlfn.LET(
  _xlpm.txt,TRIM(Raw_Data!F83),
  _xlpm.norm,SUBSTITUTE(SUBSTITUTE(_xlpm.txt,"-","/"),".","/"),
  _xlpm.p,_xlfn.TEXTSPLIT(_xlpm.norm,"/"),
  _xlpm.a,VALUE(INDEX(_xlpm.p,1)),
  _xlpm.b,VALUE(INDEX(_xlpm.p,2)),
  IF(AND(_xlpm.a&lt;=12,_xlpm.b&lt;=12),"REVIEW_AMBIGUOUS","OK")
)</f>
        <v>#REF!</v>
      </c>
    </row>
    <row r="84" spans="1:37">
      <c r="A84" t="s">
        <v>391</v>
      </c>
      <c r="B84" t="s">
        <v>391</v>
      </c>
      <c r="C84" t="b">
        <v>0</v>
      </c>
      <c r="D84" t="s">
        <v>7257</v>
      </c>
      <c r="E84" t="s">
        <v>392</v>
      </c>
      <c r="F84" t="s">
        <v>392</v>
      </c>
      <c r="G84" t="s">
        <v>7268</v>
      </c>
      <c r="H84" t="s">
        <v>222</v>
      </c>
      <c r="I84" t="s">
        <v>222</v>
      </c>
      <c r="J84" t="s">
        <v>222</v>
      </c>
      <c r="K84" t="s">
        <v>125</v>
      </c>
      <c r="L84" t="s">
        <v>125</v>
      </c>
      <c r="M84">
        <f>IF(UPPER(TRIM(Table2[[#This Row],[Status_Clean]]))="CONVERTED",1,0)</f>
        <v>0</v>
      </c>
      <c r="N84">
        <f>IF(ISNUMBER(MATCH(UPPER(TRIM(Table2[[#This Row],[Status_Clean]])),{"CONTACTED","QUALIFIED","CONVERTED"},0)),1,0)</f>
        <v>1</v>
      </c>
      <c r="O84" cm="1">
        <f t="array" ref="O84">_xlfn.SWITCH(UPPER(TRIM(Table2[[#This Row],[Status_Clean]])),"NEW",1,"CONTACTED",2,"QUALIFIED",3,"CONVERTED",4,"LOST",5,99)</f>
        <v>2</v>
      </c>
      <c r="P84">
        <v>45444</v>
      </c>
      <c r="Q84" t="s">
        <v>7390</v>
      </c>
      <c r="R84" t="s">
        <v>7390</v>
      </c>
      <c r="S84">
        <v>45444</v>
      </c>
      <c r="T84" t="s">
        <v>7261</v>
      </c>
      <c r="U84">
        <v>45444</v>
      </c>
      <c r="V84" t="s">
        <v>7276</v>
      </c>
      <c r="W84" t="s">
        <v>7271</v>
      </c>
      <c r="X84" t="s">
        <v>7277</v>
      </c>
      <c r="Y84" t="s">
        <v>7278</v>
      </c>
      <c r="Z84" t="s">
        <v>394</v>
      </c>
      <c r="AA84">
        <v>6</v>
      </c>
      <c r="AB84" t="str" cm="1">
        <f t="array" ref="AB84">_xlfn.LET(_xlpm.x,IFERROR(VALUE(Table2[[#This Row],[Response_Time_Hours]]),""),IF(_xlpm.x="","CHECK",_xlfn.IFS(_xlpm.x&lt;=1,"Immediate",_xlpm.x&lt;=6,"Fast",_xlpm.x&lt;=24,"Moderate",_xlpm.x&gt;24,"Delayed")))</f>
        <v>Fast</v>
      </c>
      <c r="AC84">
        <v>39</v>
      </c>
      <c r="AD84" t="str" cm="1">
        <f t="array" ref="AD84">IF(Table2[[#This Row],[Interaction_Count_Final]]="","N/A",_xlfn.IFS(Table2[[#This Row],[Interaction_Count_Final]]&lt;=2,"Low",Table2[[#This Row],[Interaction_Count_Final]]&lt;=5,"Medium",Table2[[#This Row],[Interaction_Count_Final]]&gt;=6,"High",TRUE,"CHECK"))</f>
        <v>High</v>
      </c>
      <c r="AE84" t="s">
        <v>7266</v>
      </c>
      <c r="AF84" t="b">
        <v>1</v>
      </c>
      <c r="AG84" t="b">
        <v>1</v>
      </c>
      <c r="AH84">
        <v>109</v>
      </c>
      <c r="AI84">
        <v>45444</v>
      </c>
      <c r="AJ84" t="b">
        <v>1</v>
      </c>
      <c r="AK84" t="e" cm="1">
        <f t="array" ref="AK84">_xlfn.LET(
  _xlpm.txt,TRIM(Raw_Data!F84),
  _xlpm.norm,SUBSTITUTE(SUBSTITUTE(_xlpm.txt,"-","/"),".","/"),
  _xlpm.p,_xlfn.TEXTSPLIT(_xlpm.norm,"/"),
  _xlpm.a,VALUE(INDEX(_xlpm.p,1)),
  _xlpm.b,VALUE(INDEX(_xlpm.p,2)),
  IF(AND(_xlpm.a&lt;=12,_xlpm.b&lt;=12),"REVIEW_AMBIGUOUS","OK")
)</f>
        <v>#REF!</v>
      </c>
    </row>
    <row r="85" spans="1:37">
      <c r="A85" t="s">
        <v>395</v>
      </c>
      <c r="B85" t="s">
        <v>395</v>
      </c>
      <c r="C85" t="b">
        <v>0</v>
      </c>
      <c r="D85" t="s">
        <v>7257</v>
      </c>
      <c r="E85" t="s">
        <v>7391</v>
      </c>
      <c r="F85" t="s">
        <v>7391</v>
      </c>
      <c r="G85" t="s">
        <v>7280</v>
      </c>
      <c r="H85" t="s">
        <v>397</v>
      </c>
      <c r="I85" t="s">
        <v>397</v>
      </c>
      <c r="J85" t="s">
        <v>792</v>
      </c>
      <c r="K85" t="s">
        <v>125</v>
      </c>
      <c r="L85" t="s">
        <v>125</v>
      </c>
      <c r="M85">
        <f>IF(UPPER(TRIM(Table2[[#This Row],[Status_Clean]]))="CONVERTED",1,0)</f>
        <v>0</v>
      </c>
      <c r="N85">
        <f>IF(ISNUMBER(MATCH(UPPER(TRIM(Table2[[#This Row],[Status_Clean]])),{"CONTACTED","QUALIFIED","CONVERTED"},0)),1,0)</f>
        <v>1</v>
      </c>
      <c r="O85" cm="1">
        <f t="array" ref="O85">_xlfn.SWITCH(UPPER(TRIM(Table2[[#This Row],[Status_Clean]])),"NEW",1,"CONTACTED",2,"QUALIFIED",3,"CONVERTED",4,"LOST",5,99)</f>
        <v>2</v>
      </c>
      <c r="P85" t="s">
        <v>398</v>
      </c>
      <c r="Q85" t="s">
        <v>7392</v>
      </c>
      <c r="R85" t="s">
        <v>7392</v>
      </c>
      <c r="S85">
        <v>45626</v>
      </c>
      <c r="T85" t="s">
        <v>7261</v>
      </c>
      <c r="U85">
        <v>45626</v>
      </c>
      <c r="V85" t="s">
        <v>7300</v>
      </c>
      <c r="W85" t="s">
        <v>7271</v>
      </c>
      <c r="X85" t="s">
        <v>7264</v>
      </c>
      <c r="Y85" t="s">
        <v>7278</v>
      </c>
      <c r="Z85" t="s">
        <v>399</v>
      </c>
      <c r="AA85">
        <v>40.5</v>
      </c>
      <c r="AB85" t="str" cm="1">
        <f t="array" ref="AB85">_xlfn.LET(_xlpm.x,IFERROR(VALUE(Table2[[#This Row],[Response_Time_Hours]]),""),IF(_xlpm.x="","CHECK",_xlfn.IFS(_xlpm.x&lt;=1,"Immediate",_xlpm.x&lt;=6,"Fast",_xlpm.x&lt;=24,"Moderate",_xlpm.x&gt;24,"Delayed")))</f>
        <v>Delayed</v>
      </c>
      <c r="AC85">
        <v>47</v>
      </c>
      <c r="AD85" t="str" cm="1">
        <f t="array" ref="AD85">IF(Table2[[#This Row],[Interaction_Count_Final]]="","N/A",_xlfn.IFS(Table2[[#This Row],[Interaction_Count_Final]]&lt;=2,"Low",Table2[[#This Row],[Interaction_Count_Final]]&lt;=5,"Medium",Table2[[#This Row],[Interaction_Count_Final]]&gt;=6,"High",TRUE,"CHECK"))</f>
        <v>High</v>
      </c>
      <c r="AE85" t="s">
        <v>7273</v>
      </c>
      <c r="AF85" t="b">
        <v>1</v>
      </c>
      <c r="AG85" t="b">
        <v>1</v>
      </c>
      <c r="AH85">
        <v>110</v>
      </c>
      <c r="AI85">
        <v>45626</v>
      </c>
      <c r="AJ85" t="b">
        <v>1</v>
      </c>
      <c r="AK85" t="e" cm="1">
        <f t="array" ref="AK85">_xlfn.LET(
  _xlpm.txt,TRIM(Raw_Data!F85),
  _xlpm.norm,SUBSTITUTE(SUBSTITUTE(_xlpm.txt,"-","/"),".","/"),
  _xlpm.p,_xlfn.TEXTSPLIT(_xlpm.norm,"/"),
  _xlpm.a,VALUE(INDEX(_xlpm.p,1)),
  _xlpm.b,VALUE(INDEX(_xlpm.p,2)),
  IF(AND(_xlpm.a&lt;=12,_xlpm.b&lt;=12),"REVIEW_AMBIGUOUS","OK")
)</f>
        <v>#REF!</v>
      </c>
    </row>
    <row r="86" spans="1:37">
      <c r="A86" t="s">
        <v>400</v>
      </c>
      <c r="B86" t="s">
        <v>400</v>
      </c>
      <c r="C86" t="b">
        <v>0</v>
      </c>
      <c r="D86" t="s">
        <v>7257</v>
      </c>
      <c r="E86" t="s">
        <v>401</v>
      </c>
      <c r="F86" t="s">
        <v>401</v>
      </c>
      <c r="G86" t="s">
        <v>7258</v>
      </c>
      <c r="H86" t="s">
        <v>363</v>
      </c>
      <c r="I86" t="s">
        <v>363</v>
      </c>
      <c r="J86" t="s">
        <v>363</v>
      </c>
      <c r="K86" t="s">
        <v>71</v>
      </c>
      <c r="L86" t="s">
        <v>71</v>
      </c>
      <c r="M86">
        <f>IF(UPPER(TRIM(Table2[[#This Row],[Status_Clean]]))="CONVERTED",1,0)</f>
        <v>0</v>
      </c>
      <c r="N86">
        <f>IF(ISNUMBER(MATCH(UPPER(TRIM(Table2[[#This Row],[Status_Clean]])),{"CONTACTED","QUALIFIED","CONVERTED"},0)),1,0)</f>
        <v>1</v>
      </c>
      <c r="O86" cm="1">
        <f t="array" ref="O86">_xlfn.SWITCH(UPPER(TRIM(Table2[[#This Row],[Status_Clean]])),"NEW",1,"CONTACTED",2,"QUALIFIED",3,"CONVERTED",4,"LOST",5,99)</f>
        <v>3</v>
      </c>
      <c r="P86">
        <v>45167</v>
      </c>
      <c r="Q86" t="s">
        <v>7393</v>
      </c>
      <c r="R86" t="s">
        <v>7393</v>
      </c>
      <c r="S86">
        <v>45167</v>
      </c>
      <c r="T86" t="s">
        <v>7261</v>
      </c>
      <c r="U86">
        <v>45167</v>
      </c>
      <c r="V86" t="s">
        <v>7310</v>
      </c>
      <c r="W86" t="s">
        <v>7263</v>
      </c>
      <c r="X86" t="s">
        <v>7288</v>
      </c>
      <c r="Y86" t="s">
        <v>7265</v>
      </c>
      <c r="Z86">
        <v>67</v>
      </c>
      <c r="AA86">
        <v>67</v>
      </c>
      <c r="AB86" t="str" cm="1">
        <f t="array" ref="AB86">_xlfn.LET(_xlpm.x,IFERROR(VALUE(Table2[[#This Row],[Response_Time_Hours]]),""),IF(_xlpm.x="","CHECK",_xlfn.IFS(_xlpm.x&lt;=1,"Immediate",_xlpm.x&lt;=6,"Fast",_xlpm.x&lt;=24,"Moderate",_xlpm.x&gt;24,"Delayed")))</f>
        <v>Delayed</v>
      </c>
      <c r="AC86">
        <v>44</v>
      </c>
      <c r="AD86" t="str" cm="1">
        <f t="array" ref="AD86">IF(Table2[[#This Row],[Interaction_Count_Final]]="","N/A",_xlfn.IFS(Table2[[#This Row],[Interaction_Count_Final]]&lt;=2,"Low",Table2[[#This Row],[Interaction_Count_Final]]&lt;=5,"Medium",Table2[[#This Row],[Interaction_Count_Final]]&gt;=6,"High",TRUE,"CHECK"))</f>
        <v>High</v>
      </c>
      <c r="AE86" t="s">
        <v>7266</v>
      </c>
      <c r="AF86" t="b">
        <v>1</v>
      </c>
      <c r="AG86" t="b">
        <v>1</v>
      </c>
      <c r="AH86">
        <v>111</v>
      </c>
      <c r="AI86">
        <v>45167</v>
      </c>
      <c r="AJ86" t="b">
        <v>1</v>
      </c>
      <c r="AK86" t="e" cm="1">
        <f t="array" ref="AK86">_xlfn.LET(
  _xlpm.txt,TRIM(Raw_Data!F86),
  _xlpm.norm,SUBSTITUTE(SUBSTITUTE(_xlpm.txt,"-","/"),".","/"),
  _xlpm.p,_xlfn.TEXTSPLIT(_xlpm.norm,"/"),
  _xlpm.a,VALUE(INDEX(_xlpm.p,1)),
  _xlpm.b,VALUE(INDEX(_xlpm.p,2)),
  IF(AND(_xlpm.a&lt;=12,_xlpm.b&lt;=12),"REVIEW_AMBIGUOUS","OK")
)</f>
        <v>#REF!</v>
      </c>
    </row>
    <row r="87" spans="1:37">
      <c r="A87" t="s">
        <v>402</v>
      </c>
      <c r="B87" t="s">
        <v>402</v>
      </c>
      <c r="C87" t="b">
        <v>0</v>
      </c>
      <c r="D87" t="s">
        <v>7257</v>
      </c>
      <c r="E87" t="s">
        <v>403</v>
      </c>
      <c r="F87" t="s">
        <v>403</v>
      </c>
      <c r="G87" t="s">
        <v>7274</v>
      </c>
      <c r="H87" t="s">
        <v>404</v>
      </c>
      <c r="I87" t="s">
        <v>404</v>
      </c>
      <c r="J87" t="s">
        <v>363</v>
      </c>
      <c r="K87" t="s">
        <v>173</v>
      </c>
      <c r="L87" t="s">
        <v>173</v>
      </c>
      <c r="M87">
        <f>IF(UPPER(TRIM(Table2[[#This Row],[Status_Clean]]))="CONVERTED",1,0)</f>
        <v>0</v>
      </c>
      <c r="N87">
        <f>IF(ISNUMBER(MATCH(UPPER(TRIM(Table2[[#This Row],[Status_Clean]])),{"CONTACTED","QUALIFIED","CONVERTED"},0)),1,0)</f>
        <v>0</v>
      </c>
      <c r="O87" cm="1">
        <f t="array" ref="O87">_xlfn.SWITCH(UPPER(TRIM(Table2[[#This Row],[Status_Clean]])),"NEW",1,"CONTACTED",2,"QUALIFIED",3,"CONVERTED",4,"LOST",5,99)</f>
        <v>5</v>
      </c>
      <c r="P87">
        <v>45193</v>
      </c>
      <c r="Q87" t="s">
        <v>7394</v>
      </c>
      <c r="R87" t="s">
        <v>7394</v>
      </c>
      <c r="S87">
        <v>45193</v>
      </c>
      <c r="T87" t="s">
        <v>7261</v>
      </c>
      <c r="U87">
        <v>45193</v>
      </c>
      <c r="V87" t="s">
        <v>7287</v>
      </c>
      <c r="W87" t="s">
        <v>7263</v>
      </c>
      <c r="X87" t="s">
        <v>7288</v>
      </c>
      <c r="Y87" t="s">
        <v>7293</v>
      </c>
      <c r="Z87" t="s">
        <v>405</v>
      </c>
      <c r="AA87">
        <v>53.8</v>
      </c>
      <c r="AB87" t="str" cm="1">
        <f t="array" ref="AB87">_xlfn.LET(_xlpm.x,IFERROR(VALUE(Table2[[#This Row],[Response_Time_Hours]]),""),IF(_xlpm.x="","CHECK",_xlfn.IFS(_xlpm.x&lt;=1,"Immediate",_xlpm.x&lt;=6,"Fast",_xlpm.x&lt;=24,"Moderate",_xlpm.x&gt;24,"Delayed")))</f>
        <v>Delayed</v>
      </c>
      <c r="AC87">
        <v>1</v>
      </c>
      <c r="AD87" t="str" cm="1">
        <f t="array" ref="AD87">IF(Table2[[#This Row],[Interaction_Count_Final]]="","N/A",_xlfn.IFS(Table2[[#This Row],[Interaction_Count_Final]]&lt;=2,"Low",Table2[[#This Row],[Interaction_Count_Final]]&lt;=5,"Medium",Table2[[#This Row],[Interaction_Count_Final]]&gt;=6,"High",TRUE,"CHECK"))</f>
        <v>Low</v>
      </c>
      <c r="AE87" t="s">
        <v>7266</v>
      </c>
      <c r="AF87" t="b">
        <v>1</v>
      </c>
      <c r="AG87" t="b">
        <v>1</v>
      </c>
      <c r="AH87">
        <v>112</v>
      </c>
      <c r="AI87">
        <v>45193</v>
      </c>
      <c r="AJ87" t="b">
        <v>1</v>
      </c>
      <c r="AK87" t="e" cm="1">
        <f t="array" ref="AK87">_xlfn.LET(
  _xlpm.txt,TRIM(Raw_Data!F87),
  _xlpm.norm,SUBSTITUTE(SUBSTITUTE(_xlpm.txt,"-","/"),".","/"),
  _xlpm.p,_xlfn.TEXTSPLIT(_xlpm.norm,"/"),
  _xlpm.a,VALUE(INDEX(_xlpm.p,1)),
  _xlpm.b,VALUE(INDEX(_xlpm.p,2)),
  IF(AND(_xlpm.a&lt;=12,_xlpm.b&lt;=12),"REVIEW_AMBIGUOUS","OK")
)</f>
        <v>#REF!</v>
      </c>
    </row>
    <row r="88" spans="1:37">
      <c r="A88" t="s">
        <v>406</v>
      </c>
      <c r="B88" t="s">
        <v>406</v>
      </c>
      <c r="C88" t="b">
        <v>0</v>
      </c>
      <c r="D88" t="s">
        <v>7257</v>
      </c>
      <c r="E88" t="s">
        <v>407</v>
      </c>
      <c r="F88" t="s">
        <v>407</v>
      </c>
      <c r="G88" t="s">
        <v>7268</v>
      </c>
      <c r="H88" t="s">
        <v>263</v>
      </c>
      <c r="I88" t="s">
        <v>263</v>
      </c>
      <c r="J88" t="s">
        <v>263</v>
      </c>
      <c r="K88" t="s">
        <v>193</v>
      </c>
      <c r="L88" t="s">
        <v>193</v>
      </c>
      <c r="M88">
        <f>IF(UPPER(TRIM(Table2[[#This Row],[Status_Clean]]))="CONVERTED",1,0)</f>
        <v>0</v>
      </c>
      <c r="N88">
        <f>IF(ISNUMBER(MATCH(UPPER(TRIM(Table2[[#This Row],[Status_Clean]])),{"CONTACTED","QUALIFIED","CONVERTED"},0)),1,0)</f>
        <v>0</v>
      </c>
      <c r="O88" cm="1">
        <f t="array" ref="O88">_xlfn.SWITCH(UPPER(TRIM(Table2[[#This Row],[Status_Clean]])),"NEW",1,"CONTACTED",2,"QUALIFIED",3,"CONVERTED",4,"LOST",5,99)</f>
        <v>1</v>
      </c>
      <c r="P88">
        <v>45497</v>
      </c>
      <c r="Q88" t="s">
        <v>7395</v>
      </c>
      <c r="R88" t="s">
        <v>7395</v>
      </c>
      <c r="S88">
        <v>45497</v>
      </c>
      <c r="T88" t="s">
        <v>7261</v>
      </c>
      <c r="U88">
        <v>45497</v>
      </c>
      <c r="V88" t="s">
        <v>7305</v>
      </c>
      <c r="W88" t="s">
        <v>7271</v>
      </c>
      <c r="X88" t="s">
        <v>7288</v>
      </c>
      <c r="Y88" t="s">
        <v>7272</v>
      </c>
      <c r="Z88" t="s">
        <v>194</v>
      </c>
      <c r="AA88">
        <v>2.4000000000000004</v>
      </c>
      <c r="AB88" t="str" cm="1">
        <f t="array" ref="AB88">_xlfn.LET(_xlpm.x,IFERROR(VALUE(Table2[[#This Row],[Response_Time_Hours]]),""),IF(_xlpm.x="","CHECK",_xlfn.IFS(_xlpm.x&lt;=1,"Immediate",_xlpm.x&lt;=6,"Fast",_xlpm.x&lt;=24,"Moderate",_xlpm.x&gt;24,"Delayed")))</f>
        <v>Fast</v>
      </c>
      <c r="AC88">
        <v>24</v>
      </c>
      <c r="AD88" t="str" cm="1">
        <f t="array" ref="AD88">IF(Table2[[#This Row],[Interaction_Count_Final]]="","N/A",_xlfn.IFS(Table2[[#This Row],[Interaction_Count_Final]]&lt;=2,"Low",Table2[[#This Row],[Interaction_Count_Final]]&lt;=5,"Medium",Table2[[#This Row],[Interaction_Count_Final]]&gt;=6,"High",TRUE,"CHECK"))</f>
        <v>High</v>
      </c>
      <c r="AE88" t="s">
        <v>7266</v>
      </c>
      <c r="AF88" t="b">
        <v>1</v>
      </c>
      <c r="AG88" t="b">
        <v>1</v>
      </c>
      <c r="AH88">
        <v>113</v>
      </c>
      <c r="AI88">
        <v>45497</v>
      </c>
      <c r="AJ88" t="b">
        <v>1</v>
      </c>
      <c r="AK88" t="e" cm="1">
        <f t="array" ref="AK88">_xlfn.LET(
  _xlpm.txt,TRIM(Raw_Data!F88),
  _xlpm.norm,SUBSTITUTE(SUBSTITUTE(_xlpm.txt,"-","/"),".","/"),
  _xlpm.p,_xlfn.TEXTSPLIT(_xlpm.norm,"/"),
  _xlpm.a,VALUE(INDEX(_xlpm.p,1)),
  _xlpm.b,VALUE(INDEX(_xlpm.p,2)),
  IF(AND(_xlpm.a&lt;=12,_xlpm.b&lt;=12),"REVIEW_AMBIGUOUS","OK")
)</f>
        <v>#REF!</v>
      </c>
    </row>
    <row r="89" spans="1:37">
      <c r="A89" t="s">
        <v>408</v>
      </c>
      <c r="B89" t="s">
        <v>408</v>
      </c>
      <c r="C89" t="b">
        <v>0</v>
      </c>
      <c r="D89" t="s">
        <v>7257</v>
      </c>
      <c r="E89" t="s">
        <v>409</v>
      </c>
      <c r="F89" t="s">
        <v>409</v>
      </c>
      <c r="G89" t="s">
        <v>7280</v>
      </c>
      <c r="H89" t="s">
        <v>123</v>
      </c>
      <c r="I89" t="s">
        <v>123</v>
      </c>
      <c r="J89" t="s">
        <v>123</v>
      </c>
      <c r="K89" t="s">
        <v>250</v>
      </c>
      <c r="L89" t="s">
        <v>250</v>
      </c>
      <c r="M89">
        <f>IF(UPPER(TRIM(Table2[[#This Row],[Status_Clean]]))="CONVERTED",1,0)</f>
        <v>1</v>
      </c>
      <c r="N89">
        <f>IF(ISNUMBER(MATCH(UPPER(TRIM(Table2[[#This Row],[Status_Clean]])),{"CONTACTED","QUALIFIED","CONVERTED"},0)),1,0)</f>
        <v>1</v>
      </c>
      <c r="O89" cm="1">
        <f t="array" ref="O89">_xlfn.SWITCH(UPPER(TRIM(Table2[[#This Row],[Status_Clean]])),"NEW",1,"CONTACTED",2,"QUALIFIED",3,"CONVERTED",4,"LOST",5,99)</f>
        <v>4</v>
      </c>
      <c r="P89" t="s">
        <v>410</v>
      </c>
      <c r="Q89" t="s">
        <v>410</v>
      </c>
      <c r="R89" t="s">
        <v>410</v>
      </c>
      <c r="S89">
        <v>45645</v>
      </c>
      <c r="T89" t="s">
        <v>7261</v>
      </c>
      <c r="U89">
        <v>45645</v>
      </c>
      <c r="V89" t="s">
        <v>7262</v>
      </c>
      <c r="W89" t="s">
        <v>7271</v>
      </c>
      <c r="X89" t="s">
        <v>7264</v>
      </c>
      <c r="Y89" t="s">
        <v>7285</v>
      </c>
      <c r="Z89" t="s">
        <v>412</v>
      </c>
      <c r="AA89">
        <v>27.9</v>
      </c>
      <c r="AB89" t="str" cm="1">
        <f t="array" ref="AB89">_xlfn.LET(_xlpm.x,IFERROR(VALUE(Table2[[#This Row],[Response_Time_Hours]]),""),IF(_xlpm.x="","CHECK",_xlfn.IFS(_xlpm.x&lt;=1,"Immediate",_xlpm.x&lt;=6,"Fast",_xlpm.x&lt;=24,"Moderate",_xlpm.x&gt;24,"Delayed")))</f>
        <v>Delayed</v>
      </c>
      <c r="AC89">
        <v>40</v>
      </c>
      <c r="AD89" t="str" cm="1">
        <f t="array" ref="AD89">IF(Table2[[#This Row],[Interaction_Count_Final]]="","N/A",_xlfn.IFS(Table2[[#This Row],[Interaction_Count_Final]]&lt;=2,"Low",Table2[[#This Row],[Interaction_Count_Final]]&lt;=5,"Medium",Table2[[#This Row],[Interaction_Count_Final]]&gt;=6,"High",TRUE,"CHECK"))</f>
        <v>High</v>
      </c>
      <c r="AE89" t="s">
        <v>7266</v>
      </c>
      <c r="AF89" t="b">
        <v>1</v>
      </c>
      <c r="AG89" t="b">
        <v>1</v>
      </c>
      <c r="AH89">
        <v>114</v>
      </c>
      <c r="AI89">
        <v>45645</v>
      </c>
      <c r="AJ89" t="b">
        <v>1</v>
      </c>
      <c r="AK89" t="str" cm="1">
        <f t="array" ref="AK89">_xlfn.LET(
  _xlpm.txt,TRIM(Raw_Data!F89),
  _xlpm.norm,SUBSTITUTE(SUBSTITUTE(_xlpm.txt,"-","/"),".","/"),
  _xlpm.p,_xlfn.TEXTSPLIT(_xlpm.norm,"/"),
  _xlpm.a,VALUE(INDEX(_xlpm.p,1)),
  _xlpm.b,VALUE(INDEX(_xlpm.p,2)),
  IF(AND(_xlpm.a&lt;=12,_xlpm.b&lt;=12),"REVIEW_AMBIGUOUS","OK")
)</f>
        <v>OK</v>
      </c>
    </row>
    <row r="90" spans="1:37">
      <c r="A90" t="s">
        <v>413</v>
      </c>
      <c r="B90" t="s">
        <v>413</v>
      </c>
      <c r="C90" t="b">
        <v>0</v>
      </c>
      <c r="D90" t="s">
        <v>7257</v>
      </c>
      <c r="E90" t="s">
        <v>414</v>
      </c>
      <c r="F90" t="s">
        <v>414</v>
      </c>
      <c r="G90" t="s">
        <v>7280</v>
      </c>
      <c r="H90" t="s">
        <v>7396</v>
      </c>
      <c r="I90" t="s">
        <v>7396</v>
      </c>
      <c r="J90" t="s">
        <v>469</v>
      </c>
      <c r="K90" t="s">
        <v>193</v>
      </c>
      <c r="L90" t="s">
        <v>193</v>
      </c>
      <c r="M90">
        <f>IF(UPPER(TRIM(Table2[[#This Row],[Status_Clean]]))="CONVERTED",1,0)</f>
        <v>0</v>
      </c>
      <c r="N90">
        <f>IF(ISNUMBER(MATCH(UPPER(TRIM(Table2[[#This Row],[Status_Clean]])),{"CONTACTED","QUALIFIED","CONVERTED"},0)),1,0)</f>
        <v>0</v>
      </c>
      <c r="O90" cm="1">
        <f t="array" ref="O90">_xlfn.SWITCH(UPPER(TRIM(Table2[[#This Row],[Status_Clean]])),"NEW",1,"CONTACTED",2,"QUALIFIED",3,"CONVERTED",4,"LOST",5,99)</f>
        <v>1</v>
      </c>
      <c r="P90" t="s">
        <v>416</v>
      </c>
      <c r="Q90" t="s">
        <v>7397</v>
      </c>
      <c r="R90" t="s">
        <v>7397</v>
      </c>
      <c r="S90">
        <v>45107</v>
      </c>
      <c r="T90" t="s">
        <v>7261</v>
      </c>
      <c r="U90">
        <v>45107</v>
      </c>
      <c r="V90" t="s">
        <v>7276</v>
      </c>
      <c r="W90" t="s">
        <v>7263</v>
      </c>
      <c r="X90" t="s">
        <v>7277</v>
      </c>
      <c r="Y90" t="s">
        <v>7312</v>
      </c>
      <c r="Z90">
        <v>57</v>
      </c>
      <c r="AA90">
        <v>57</v>
      </c>
      <c r="AB90" t="str" cm="1">
        <f t="array" ref="AB90">_xlfn.LET(_xlpm.x,IFERROR(VALUE(Table2[[#This Row],[Response_Time_Hours]]),""),IF(_xlpm.x="","CHECK",_xlfn.IFS(_xlpm.x&lt;=1,"Immediate",_xlpm.x&lt;=6,"Fast",_xlpm.x&lt;=24,"Moderate",_xlpm.x&gt;24,"Delayed")))</f>
        <v>Delayed</v>
      </c>
      <c r="AC90">
        <v>34</v>
      </c>
      <c r="AD90" t="str" cm="1">
        <f t="array" ref="AD90">IF(Table2[[#This Row],[Interaction_Count_Final]]="","N/A",_xlfn.IFS(Table2[[#This Row],[Interaction_Count_Final]]&lt;=2,"Low",Table2[[#This Row],[Interaction_Count_Final]]&lt;=5,"Medium",Table2[[#This Row],[Interaction_Count_Final]]&gt;=6,"High",TRUE,"CHECK"))</f>
        <v>High</v>
      </c>
      <c r="AE90" t="s">
        <v>7266</v>
      </c>
      <c r="AF90" t="b">
        <v>1</v>
      </c>
      <c r="AG90" t="b">
        <v>1</v>
      </c>
      <c r="AH90">
        <v>115</v>
      </c>
      <c r="AI90">
        <v>45107</v>
      </c>
      <c r="AJ90" t="b">
        <v>1</v>
      </c>
      <c r="AK90" t="str" cm="1">
        <f t="array" ref="AK90">_xlfn.LET(
  _xlpm.txt,TRIM(Raw_Data!F90),
  _xlpm.norm,SUBSTITUTE(SUBSTITUTE(_xlpm.txt,"-","/"),".","/"),
  _xlpm.p,_xlfn.TEXTSPLIT(_xlpm.norm,"/"),
  _xlpm.a,VALUE(INDEX(_xlpm.p,1)),
  _xlpm.b,VALUE(INDEX(_xlpm.p,2)),
  IF(AND(_xlpm.a&lt;=12,_xlpm.b&lt;=12),"REVIEW_AMBIGUOUS","OK")
)</f>
        <v>OK</v>
      </c>
    </row>
    <row r="91" spans="1:37">
      <c r="A91" t="s">
        <v>417</v>
      </c>
      <c r="B91" t="s">
        <v>417</v>
      </c>
      <c r="C91" t="b">
        <v>0</v>
      </c>
      <c r="D91" t="s">
        <v>7257</v>
      </c>
      <c r="E91" t="s">
        <v>7398</v>
      </c>
      <c r="F91" t="s">
        <v>7398</v>
      </c>
      <c r="G91" t="s">
        <v>7258</v>
      </c>
      <c r="H91" t="s">
        <v>374</v>
      </c>
      <c r="I91" t="s">
        <v>374</v>
      </c>
      <c r="J91" t="s">
        <v>7308</v>
      </c>
      <c r="K91" t="s">
        <v>193</v>
      </c>
      <c r="L91" t="s">
        <v>193</v>
      </c>
      <c r="M91">
        <f>IF(UPPER(TRIM(Table2[[#This Row],[Status_Clean]]))="CONVERTED",1,0)</f>
        <v>0</v>
      </c>
      <c r="N91">
        <f>IF(ISNUMBER(MATCH(UPPER(TRIM(Table2[[#This Row],[Status_Clean]])),{"CONTACTED","QUALIFIED","CONVERTED"},0)),1,0)</f>
        <v>0</v>
      </c>
      <c r="O91" cm="1">
        <f t="array" ref="O91">_xlfn.SWITCH(UPPER(TRIM(Table2[[#This Row],[Status_Clean]])),"NEW",1,"CONTACTED",2,"QUALIFIED",3,"CONVERTED",4,"LOST",5,99)</f>
        <v>1</v>
      </c>
      <c r="P91">
        <v>45025</v>
      </c>
      <c r="Q91" t="s">
        <v>7399</v>
      </c>
      <c r="R91" t="s">
        <v>7399</v>
      </c>
      <c r="S91">
        <v>45025</v>
      </c>
      <c r="T91" t="s">
        <v>7261</v>
      </c>
      <c r="U91">
        <v>45025</v>
      </c>
      <c r="V91" t="s">
        <v>7297</v>
      </c>
      <c r="W91" t="s">
        <v>7263</v>
      </c>
      <c r="X91" t="s">
        <v>7277</v>
      </c>
      <c r="Y91" t="s">
        <v>7293</v>
      </c>
      <c r="Z91" t="s">
        <v>223</v>
      </c>
      <c r="AA91">
        <v>69.599999999999994</v>
      </c>
      <c r="AB91" t="str" cm="1">
        <f t="array" ref="AB91">_xlfn.LET(_xlpm.x,IFERROR(VALUE(Table2[[#This Row],[Response_Time_Hours]]),""),IF(_xlpm.x="","CHECK",_xlfn.IFS(_xlpm.x&lt;=1,"Immediate",_xlpm.x&lt;=6,"Fast",_xlpm.x&lt;=24,"Moderate",_xlpm.x&gt;24,"Delayed")))</f>
        <v>Delayed</v>
      </c>
      <c r="AC91">
        <v>35</v>
      </c>
      <c r="AD91" t="str" cm="1">
        <f t="array" ref="AD91">IF(Table2[[#This Row],[Interaction_Count_Final]]="","N/A",_xlfn.IFS(Table2[[#This Row],[Interaction_Count_Final]]&lt;=2,"Low",Table2[[#This Row],[Interaction_Count_Final]]&lt;=5,"Medium",Table2[[#This Row],[Interaction_Count_Final]]&gt;=6,"High",TRUE,"CHECK"))</f>
        <v>High</v>
      </c>
      <c r="AE91" t="s">
        <v>7273</v>
      </c>
      <c r="AF91" t="b">
        <v>1</v>
      </c>
      <c r="AG91" t="b">
        <v>1</v>
      </c>
      <c r="AH91">
        <v>116</v>
      </c>
      <c r="AI91">
        <v>45025</v>
      </c>
      <c r="AJ91" t="b">
        <v>1</v>
      </c>
      <c r="AK91" t="e" cm="1">
        <f t="array" ref="AK91">_xlfn.LET(
  _xlpm.txt,TRIM(Raw_Data!F91),
  _xlpm.norm,SUBSTITUTE(SUBSTITUTE(_xlpm.txt,"-","/"),".","/"),
  _xlpm.p,_xlfn.TEXTSPLIT(_xlpm.norm,"/"),
  _xlpm.a,VALUE(INDEX(_xlpm.p,1)),
  _xlpm.b,VALUE(INDEX(_xlpm.p,2)),
  IF(AND(_xlpm.a&lt;=12,_xlpm.b&lt;=12),"REVIEW_AMBIGUOUS","OK")
)</f>
        <v>#REF!</v>
      </c>
    </row>
    <row r="92" spans="1:37">
      <c r="A92" t="s">
        <v>419</v>
      </c>
      <c r="B92" t="s">
        <v>419</v>
      </c>
      <c r="C92" t="b">
        <v>0</v>
      </c>
      <c r="D92" t="s">
        <v>7257</v>
      </c>
      <c r="E92" t="s">
        <v>420</v>
      </c>
      <c r="F92" t="s">
        <v>420</v>
      </c>
      <c r="G92" t="s">
        <v>7303</v>
      </c>
      <c r="H92" t="s">
        <v>363</v>
      </c>
      <c r="I92" t="s">
        <v>363</v>
      </c>
      <c r="J92" t="s">
        <v>363</v>
      </c>
      <c r="K92" t="s">
        <v>125</v>
      </c>
      <c r="L92" t="s">
        <v>125</v>
      </c>
      <c r="M92">
        <f>IF(UPPER(TRIM(Table2[[#This Row],[Status_Clean]]))="CONVERTED",1,0)</f>
        <v>0</v>
      </c>
      <c r="N92">
        <f>IF(ISNUMBER(MATCH(UPPER(TRIM(Table2[[#This Row],[Status_Clean]])),{"CONTACTED","QUALIFIED","CONVERTED"},0)),1,0)</f>
        <v>1</v>
      </c>
      <c r="O92" cm="1">
        <f t="array" ref="O92">_xlfn.SWITCH(UPPER(TRIM(Table2[[#This Row],[Status_Clean]])),"NEW",1,"CONTACTED",2,"QUALIFIED",3,"CONVERTED",4,"LOST",5,99)</f>
        <v>2</v>
      </c>
      <c r="P92">
        <v>45230</v>
      </c>
      <c r="Q92" t="s">
        <v>7400</v>
      </c>
      <c r="R92" t="s">
        <v>7400</v>
      </c>
      <c r="S92">
        <v>45230</v>
      </c>
      <c r="T92" t="s">
        <v>7261</v>
      </c>
      <c r="U92">
        <v>45230</v>
      </c>
      <c r="V92" t="s">
        <v>7270</v>
      </c>
      <c r="W92" t="s">
        <v>7263</v>
      </c>
      <c r="X92" t="s">
        <v>7264</v>
      </c>
      <c r="Y92" t="s">
        <v>7265</v>
      </c>
      <c r="Z92">
        <v>6</v>
      </c>
      <c r="AA92">
        <v>6</v>
      </c>
      <c r="AB92" t="str" cm="1">
        <f t="array" ref="AB92">_xlfn.LET(_xlpm.x,IFERROR(VALUE(Table2[[#This Row],[Response_Time_Hours]]),""),IF(_xlpm.x="","CHECK",_xlfn.IFS(_xlpm.x&lt;=1,"Immediate",_xlpm.x&lt;=6,"Fast",_xlpm.x&lt;=24,"Moderate",_xlpm.x&gt;24,"Delayed")))</f>
        <v>Fast</v>
      </c>
      <c r="AC92">
        <v>4</v>
      </c>
      <c r="AD92" t="str" cm="1">
        <f t="array" ref="AD92">IF(Table2[[#This Row],[Interaction_Count_Final]]="","N/A",_xlfn.IFS(Table2[[#This Row],[Interaction_Count_Final]]&lt;=2,"Low",Table2[[#This Row],[Interaction_Count_Final]]&lt;=5,"Medium",Table2[[#This Row],[Interaction_Count_Final]]&gt;=6,"High",TRUE,"CHECK"))</f>
        <v>Medium</v>
      </c>
      <c r="AE92" t="s">
        <v>7273</v>
      </c>
      <c r="AF92" t="b">
        <v>1</v>
      </c>
      <c r="AG92" t="b">
        <v>1</v>
      </c>
      <c r="AH92">
        <v>117</v>
      </c>
      <c r="AI92">
        <v>45230</v>
      </c>
      <c r="AJ92" t="b">
        <v>1</v>
      </c>
      <c r="AK92" t="e" cm="1">
        <f t="array" ref="AK92">_xlfn.LET(
  _xlpm.txt,TRIM(Raw_Data!F92),
  _xlpm.norm,SUBSTITUTE(SUBSTITUTE(_xlpm.txt,"-","/"),".","/"),
  _xlpm.p,_xlfn.TEXTSPLIT(_xlpm.norm,"/"),
  _xlpm.a,VALUE(INDEX(_xlpm.p,1)),
  _xlpm.b,VALUE(INDEX(_xlpm.p,2)),
  IF(AND(_xlpm.a&lt;=12,_xlpm.b&lt;=12),"REVIEW_AMBIGUOUS","OK")
)</f>
        <v>#REF!</v>
      </c>
    </row>
    <row r="93" spans="1:37">
      <c r="A93" t="s">
        <v>421</v>
      </c>
      <c r="B93" t="s">
        <v>421</v>
      </c>
      <c r="C93" t="b">
        <v>0</v>
      </c>
      <c r="D93" t="s">
        <v>7257</v>
      </c>
      <c r="E93" t="s">
        <v>422</v>
      </c>
      <c r="F93" t="s">
        <v>422</v>
      </c>
      <c r="G93" t="s">
        <v>7258</v>
      </c>
      <c r="H93" t="s">
        <v>106</v>
      </c>
      <c r="I93" t="s">
        <v>106</v>
      </c>
      <c r="J93" t="s">
        <v>106</v>
      </c>
      <c r="K93" t="s">
        <v>250</v>
      </c>
      <c r="L93" t="s">
        <v>250</v>
      </c>
      <c r="M93">
        <f>IF(UPPER(TRIM(Table2[[#This Row],[Status_Clean]]))="CONVERTED",1,0)</f>
        <v>1</v>
      </c>
      <c r="N93">
        <f>IF(ISNUMBER(MATCH(UPPER(TRIM(Table2[[#This Row],[Status_Clean]])),{"CONTACTED","QUALIFIED","CONVERTED"},0)),1,0)</f>
        <v>1</v>
      </c>
      <c r="O93" cm="1">
        <f t="array" ref="O93">_xlfn.SWITCH(UPPER(TRIM(Table2[[#This Row],[Status_Clean]])),"NEW",1,"CONTACTED",2,"QUALIFIED",3,"CONVERTED",4,"LOST",5,99)</f>
        <v>4</v>
      </c>
      <c r="P93" t="s">
        <v>423</v>
      </c>
      <c r="Q93" t="s">
        <v>7401</v>
      </c>
      <c r="R93" t="s">
        <v>7401</v>
      </c>
      <c r="S93">
        <v>45542</v>
      </c>
      <c r="T93" t="s">
        <v>7261</v>
      </c>
      <c r="U93">
        <v>45542</v>
      </c>
      <c r="V93" t="s">
        <v>7287</v>
      </c>
      <c r="W93" t="s">
        <v>7271</v>
      </c>
      <c r="X93" t="s">
        <v>7288</v>
      </c>
      <c r="Y93" t="s">
        <v>7278</v>
      </c>
      <c r="Z93" t="s">
        <v>424</v>
      </c>
      <c r="AA93">
        <v>46.7</v>
      </c>
      <c r="AB93" t="str" cm="1">
        <f t="array" ref="AB93">_xlfn.LET(_xlpm.x,IFERROR(VALUE(Table2[[#This Row],[Response_Time_Hours]]),""),IF(_xlpm.x="","CHECK",_xlfn.IFS(_xlpm.x&lt;=1,"Immediate",_xlpm.x&lt;=6,"Fast",_xlpm.x&lt;=24,"Moderate",_xlpm.x&gt;24,"Delayed")))</f>
        <v>Delayed</v>
      </c>
      <c r="AC93">
        <v>15</v>
      </c>
      <c r="AD93" t="str" cm="1">
        <f t="array" ref="AD93">IF(Table2[[#This Row],[Interaction_Count_Final]]="","N/A",_xlfn.IFS(Table2[[#This Row],[Interaction_Count_Final]]&lt;=2,"Low",Table2[[#This Row],[Interaction_Count_Final]]&lt;=5,"Medium",Table2[[#This Row],[Interaction_Count_Final]]&gt;=6,"High",TRUE,"CHECK"))</f>
        <v>High</v>
      </c>
      <c r="AE93" t="s">
        <v>7266</v>
      </c>
      <c r="AF93" t="b">
        <v>1</v>
      </c>
      <c r="AG93" t="b">
        <v>1</v>
      </c>
      <c r="AH93">
        <v>118</v>
      </c>
      <c r="AI93">
        <v>45542</v>
      </c>
      <c r="AJ93" t="b">
        <v>1</v>
      </c>
      <c r="AK93" t="str" cm="1">
        <f t="array" ref="AK93">_xlfn.LET(
  _xlpm.txt,TRIM(Raw_Data!F93),
  _xlpm.norm,SUBSTITUTE(SUBSTITUTE(_xlpm.txt,"-","/"),".","/"),
  _xlpm.p,_xlfn.TEXTSPLIT(_xlpm.norm,"/"),
  _xlpm.a,VALUE(INDEX(_xlpm.p,1)),
  _xlpm.b,VALUE(INDEX(_xlpm.p,2)),
  IF(AND(_xlpm.a&lt;=12,_xlpm.b&lt;=12),"REVIEW_AMBIGUOUS","OK")
)</f>
        <v>REVIEW_AMBIGUOUS</v>
      </c>
    </row>
    <row r="94" spans="1:37">
      <c r="A94" t="s">
        <v>425</v>
      </c>
      <c r="B94" t="s">
        <v>425</v>
      </c>
      <c r="C94" t="b">
        <v>0</v>
      </c>
      <c r="D94" t="s">
        <v>7257</v>
      </c>
      <c r="E94" t="s">
        <v>426</v>
      </c>
      <c r="F94" t="s">
        <v>426</v>
      </c>
      <c r="G94" t="s">
        <v>7303</v>
      </c>
      <c r="H94" t="s">
        <v>222</v>
      </c>
      <c r="I94" t="s">
        <v>222</v>
      </c>
      <c r="J94" t="s">
        <v>222</v>
      </c>
      <c r="K94" t="s">
        <v>7281</v>
      </c>
      <c r="L94" t="s">
        <v>125</v>
      </c>
      <c r="M94">
        <f>IF(UPPER(TRIM(Table2[[#This Row],[Status_Clean]]))="CONVERTED",1,0)</f>
        <v>0</v>
      </c>
      <c r="N94">
        <f>IF(ISNUMBER(MATCH(UPPER(TRIM(Table2[[#This Row],[Status_Clean]])),{"CONTACTED","QUALIFIED","CONVERTED"},0)),1,0)</f>
        <v>1</v>
      </c>
      <c r="O94" cm="1">
        <f t="array" ref="O94">_xlfn.SWITCH(UPPER(TRIM(Table2[[#This Row],[Status_Clean]])),"NEW",1,"CONTACTED",2,"QUALIFIED",3,"CONVERTED",4,"LOST",5,99)</f>
        <v>2</v>
      </c>
      <c r="P94">
        <v>45277</v>
      </c>
      <c r="Q94" t="s">
        <v>7402</v>
      </c>
      <c r="R94" t="s">
        <v>7402</v>
      </c>
      <c r="S94">
        <v>45277</v>
      </c>
      <c r="T94" t="s">
        <v>7261</v>
      </c>
      <c r="U94">
        <v>45277</v>
      </c>
      <c r="V94" t="s">
        <v>7262</v>
      </c>
      <c r="W94" t="s">
        <v>7263</v>
      </c>
      <c r="X94" t="s">
        <v>7264</v>
      </c>
      <c r="Y94" t="s">
        <v>7293</v>
      </c>
      <c r="Z94">
        <v>11</v>
      </c>
      <c r="AA94">
        <v>11</v>
      </c>
      <c r="AB94" t="str" cm="1">
        <f t="array" ref="AB94">_xlfn.LET(_xlpm.x,IFERROR(VALUE(Table2[[#This Row],[Response_Time_Hours]]),""),IF(_xlpm.x="","CHECK",_xlfn.IFS(_xlpm.x&lt;=1,"Immediate",_xlpm.x&lt;=6,"Fast",_xlpm.x&lt;=24,"Moderate",_xlpm.x&gt;24,"Delayed")))</f>
        <v>Moderate</v>
      </c>
      <c r="AC94">
        <v>1</v>
      </c>
      <c r="AD94" t="str" cm="1">
        <f t="array" ref="AD94">IF(Table2[[#This Row],[Interaction_Count_Final]]="","N/A",_xlfn.IFS(Table2[[#This Row],[Interaction_Count_Final]]&lt;=2,"Low",Table2[[#This Row],[Interaction_Count_Final]]&lt;=5,"Medium",Table2[[#This Row],[Interaction_Count_Final]]&gt;=6,"High",TRUE,"CHECK"))</f>
        <v>Low</v>
      </c>
      <c r="AE94" t="s">
        <v>7289</v>
      </c>
      <c r="AF94" t="b">
        <v>1</v>
      </c>
      <c r="AG94" t="b">
        <v>1</v>
      </c>
      <c r="AH94">
        <v>119</v>
      </c>
      <c r="AI94">
        <v>45277</v>
      </c>
      <c r="AJ94" t="b">
        <v>1</v>
      </c>
      <c r="AK94" t="e" cm="1">
        <f t="array" ref="AK94">_xlfn.LET(
  _xlpm.txt,TRIM(Raw_Data!F94),
  _xlpm.norm,SUBSTITUTE(SUBSTITUTE(_xlpm.txt,"-","/"),".","/"),
  _xlpm.p,_xlfn.TEXTSPLIT(_xlpm.norm,"/"),
  _xlpm.a,VALUE(INDEX(_xlpm.p,1)),
  _xlpm.b,VALUE(INDEX(_xlpm.p,2)),
  IF(AND(_xlpm.a&lt;=12,_xlpm.b&lt;=12),"REVIEW_AMBIGUOUS","OK")
)</f>
        <v>#REF!</v>
      </c>
    </row>
    <row r="95" spans="1:37">
      <c r="A95" t="s">
        <v>427</v>
      </c>
      <c r="B95" t="s">
        <v>427</v>
      </c>
      <c r="C95" t="b">
        <v>0</v>
      </c>
      <c r="D95" t="s">
        <v>7257</v>
      </c>
      <c r="E95" t="s">
        <v>428</v>
      </c>
      <c r="F95" t="s">
        <v>428</v>
      </c>
      <c r="G95" t="s">
        <v>7268</v>
      </c>
      <c r="H95" t="s">
        <v>7396</v>
      </c>
      <c r="I95" t="s">
        <v>7396</v>
      </c>
      <c r="J95" t="s">
        <v>469</v>
      </c>
      <c r="K95" t="s">
        <v>7370</v>
      </c>
      <c r="L95" t="s">
        <v>250</v>
      </c>
      <c r="M95">
        <f>IF(UPPER(TRIM(Table2[[#This Row],[Status_Clean]]))="CONVERTED",1,0)</f>
        <v>1</v>
      </c>
      <c r="N95">
        <f>IF(ISNUMBER(MATCH(UPPER(TRIM(Table2[[#This Row],[Status_Clean]])),{"CONTACTED","QUALIFIED","CONVERTED"},0)),1,0)</f>
        <v>1</v>
      </c>
      <c r="O95" cm="1">
        <f t="array" ref="O95">_xlfn.SWITCH(UPPER(TRIM(Table2[[#This Row],[Status_Clean]])),"NEW",1,"CONTACTED",2,"QUALIFIED",3,"CONVERTED",4,"LOST",5,99)</f>
        <v>4</v>
      </c>
      <c r="P95">
        <v>45062</v>
      </c>
      <c r="Q95" t="s">
        <v>7403</v>
      </c>
      <c r="R95" t="s">
        <v>7403</v>
      </c>
      <c r="S95">
        <v>45062</v>
      </c>
      <c r="T95" t="s">
        <v>7261</v>
      </c>
      <c r="U95">
        <v>45062</v>
      </c>
      <c r="V95" t="s">
        <v>7314</v>
      </c>
      <c r="W95" t="s">
        <v>7263</v>
      </c>
      <c r="X95" t="s">
        <v>7277</v>
      </c>
      <c r="Y95" t="s">
        <v>7265</v>
      </c>
      <c r="Z95" t="s">
        <v>429</v>
      </c>
      <c r="AA95">
        <v>16.7</v>
      </c>
      <c r="AB95" t="str" cm="1">
        <f t="array" ref="AB95">_xlfn.LET(_xlpm.x,IFERROR(VALUE(Table2[[#This Row],[Response_Time_Hours]]),""),IF(_xlpm.x="","CHECK",_xlfn.IFS(_xlpm.x&lt;=1,"Immediate",_xlpm.x&lt;=6,"Fast",_xlpm.x&lt;=24,"Moderate",_xlpm.x&gt;24,"Delayed")))</f>
        <v>Moderate</v>
      </c>
      <c r="AC95">
        <v>16</v>
      </c>
      <c r="AD95" t="str" cm="1">
        <f t="array" ref="AD95">IF(Table2[[#This Row],[Interaction_Count_Final]]="","N/A",_xlfn.IFS(Table2[[#This Row],[Interaction_Count_Final]]&lt;=2,"Low",Table2[[#This Row],[Interaction_Count_Final]]&lt;=5,"Medium",Table2[[#This Row],[Interaction_Count_Final]]&gt;=6,"High",TRUE,"CHECK"))</f>
        <v>High</v>
      </c>
      <c r="AE95" t="s">
        <v>7266</v>
      </c>
      <c r="AF95" t="b">
        <v>1</v>
      </c>
      <c r="AG95" t="b">
        <v>1</v>
      </c>
      <c r="AH95">
        <v>122</v>
      </c>
      <c r="AI95">
        <v>45062</v>
      </c>
      <c r="AJ95" t="b">
        <v>1</v>
      </c>
      <c r="AK95" t="e" cm="1">
        <f t="array" ref="AK95">_xlfn.LET(
  _xlpm.txt,TRIM(Raw_Data!F95),
  _xlpm.norm,SUBSTITUTE(SUBSTITUTE(_xlpm.txt,"-","/"),".","/"),
  _xlpm.p,_xlfn.TEXTSPLIT(_xlpm.norm,"/"),
  _xlpm.a,VALUE(INDEX(_xlpm.p,1)),
  _xlpm.b,VALUE(INDEX(_xlpm.p,2)),
  IF(AND(_xlpm.a&lt;=12,_xlpm.b&lt;=12),"REVIEW_AMBIGUOUS","OK")
)</f>
        <v>#REF!</v>
      </c>
    </row>
    <row r="96" spans="1:37">
      <c r="A96" t="s">
        <v>430</v>
      </c>
      <c r="B96" t="s">
        <v>430</v>
      </c>
      <c r="C96" t="b">
        <v>0</v>
      </c>
      <c r="D96" t="s">
        <v>7257</v>
      </c>
      <c r="E96" t="s">
        <v>431</v>
      </c>
      <c r="F96" t="s">
        <v>431</v>
      </c>
      <c r="G96" t="s">
        <v>7268</v>
      </c>
      <c r="H96" t="s">
        <v>469</v>
      </c>
      <c r="I96" t="s">
        <v>469</v>
      </c>
      <c r="J96" t="s">
        <v>469</v>
      </c>
      <c r="K96" t="s">
        <v>250</v>
      </c>
      <c r="L96" t="s">
        <v>250</v>
      </c>
      <c r="M96">
        <f>IF(UPPER(TRIM(Table2[[#This Row],[Status_Clean]]))="CONVERTED",1,0)</f>
        <v>1</v>
      </c>
      <c r="N96">
        <f>IF(ISNUMBER(MATCH(UPPER(TRIM(Table2[[#This Row],[Status_Clean]])),{"CONTACTED","QUALIFIED","CONVERTED"},0)),1,0)</f>
        <v>1</v>
      </c>
      <c r="O96" cm="1">
        <f t="array" ref="O96">_xlfn.SWITCH(UPPER(TRIM(Table2[[#This Row],[Status_Clean]])),"NEW",1,"CONTACTED",2,"QUALIFIED",3,"CONVERTED",4,"LOST",5,99)</f>
        <v>4</v>
      </c>
      <c r="P96">
        <v>45006</v>
      </c>
      <c r="Q96" t="s">
        <v>7404</v>
      </c>
      <c r="R96" t="s">
        <v>7404</v>
      </c>
      <c r="S96">
        <v>45006</v>
      </c>
      <c r="T96" t="s">
        <v>7261</v>
      </c>
      <c r="U96">
        <v>45006</v>
      </c>
      <c r="V96" t="s">
        <v>7295</v>
      </c>
      <c r="W96" t="s">
        <v>7263</v>
      </c>
      <c r="X96" t="s">
        <v>7284</v>
      </c>
      <c r="Y96" t="s">
        <v>7265</v>
      </c>
      <c r="Z96" t="s">
        <v>432</v>
      </c>
      <c r="AA96">
        <v>63.6</v>
      </c>
      <c r="AB96" t="str" cm="1">
        <f t="array" ref="AB96">_xlfn.LET(_xlpm.x,IFERROR(VALUE(Table2[[#This Row],[Response_Time_Hours]]),""),IF(_xlpm.x="","CHECK",_xlfn.IFS(_xlpm.x&lt;=1,"Immediate",_xlpm.x&lt;=6,"Fast",_xlpm.x&lt;=24,"Moderate",_xlpm.x&gt;24,"Delayed")))</f>
        <v>Delayed</v>
      </c>
      <c r="AC96">
        <v>18</v>
      </c>
      <c r="AD96" t="str" cm="1">
        <f t="array" ref="AD96">IF(Table2[[#This Row],[Interaction_Count_Final]]="","N/A",_xlfn.IFS(Table2[[#This Row],[Interaction_Count_Final]]&lt;=2,"Low",Table2[[#This Row],[Interaction_Count_Final]]&lt;=5,"Medium",Table2[[#This Row],[Interaction_Count_Final]]&gt;=6,"High",TRUE,"CHECK"))</f>
        <v>High</v>
      </c>
      <c r="AE96" t="s">
        <v>7266</v>
      </c>
      <c r="AF96" t="b">
        <v>1</v>
      </c>
      <c r="AG96" t="b">
        <v>1</v>
      </c>
      <c r="AH96">
        <v>123</v>
      </c>
      <c r="AI96">
        <v>45006</v>
      </c>
      <c r="AJ96" t="b">
        <v>1</v>
      </c>
      <c r="AK96" t="e" cm="1">
        <f t="array" ref="AK96">_xlfn.LET(
  _xlpm.txt,TRIM(Raw_Data!F96),
  _xlpm.norm,SUBSTITUTE(SUBSTITUTE(_xlpm.txt,"-","/"),".","/"),
  _xlpm.p,_xlfn.TEXTSPLIT(_xlpm.norm,"/"),
  _xlpm.a,VALUE(INDEX(_xlpm.p,1)),
  _xlpm.b,VALUE(INDEX(_xlpm.p,2)),
  IF(AND(_xlpm.a&lt;=12,_xlpm.b&lt;=12),"REVIEW_AMBIGUOUS","OK")
)</f>
        <v>#REF!</v>
      </c>
    </row>
    <row r="97" spans="1:37">
      <c r="A97" t="s">
        <v>433</v>
      </c>
      <c r="B97" t="s">
        <v>433</v>
      </c>
      <c r="C97" t="b">
        <v>0</v>
      </c>
      <c r="D97" t="s">
        <v>7257</v>
      </c>
      <c r="E97" t="s">
        <v>434</v>
      </c>
      <c r="F97" t="s">
        <v>434</v>
      </c>
      <c r="G97" t="s">
        <v>7280</v>
      </c>
      <c r="H97" t="s">
        <v>792</v>
      </c>
      <c r="I97" t="s">
        <v>792</v>
      </c>
      <c r="J97" t="s">
        <v>792</v>
      </c>
      <c r="K97" t="s">
        <v>173</v>
      </c>
      <c r="L97" t="s">
        <v>173</v>
      </c>
      <c r="M97">
        <f>IF(UPPER(TRIM(Table2[[#This Row],[Status_Clean]]))="CONVERTED",1,0)</f>
        <v>0</v>
      </c>
      <c r="N97">
        <f>IF(ISNUMBER(MATCH(UPPER(TRIM(Table2[[#This Row],[Status_Clean]])),{"CONTACTED","QUALIFIED","CONVERTED"},0)),1,0)</f>
        <v>0</v>
      </c>
      <c r="O97" cm="1">
        <f t="array" ref="O97">_xlfn.SWITCH(UPPER(TRIM(Table2[[#This Row],[Status_Clean]])),"NEW",1,"CONTACTED",2,"QUALIFIED",3,"CONVERTED",4,"LOST",5,99)</f>
        <v>5</v>
      </c>
      <c r="P97" t="s">
        <v>435</v>
      </c>
      <c r="Q97" t="s">
        <v>7405</v>
      </c>
      <c r="R97" t="s">
        <v>7405</v>
      </c>
      <c r="S97">
        <v>45556</v>
      </c>
      <c r="T97" t="s">
        <v>7261</v>
      </c>
      <c r="U97">
        <v>45556</v>
      </c>
      <c r="V97" t="s">
        <v>7287</v>
      </c>
      <c r="W97" t="s">
        <v>7271</v>
      </c>
      <c r="X97" t="s">
        <v>7288</v>
      </c>
      <c r="Y97" t="s">
        <v>7278</v>
      </c>
      <c r="Z97" t="s">
        <v>209</v>
      </c>
      <c r="AA97">
        <v>55.199999999999996</v>
      </c>
      <c r="AB97" t="str" cm="1">
        <f t="array" ref="AB97">_xlfn.LET(_xlpm.x,IFERROR(VALUE(Table2[[#This Row],[Response_Time_Hours]]),""),IF(_xlpm.x="","CHECK",_xlfn.IFS(_xlpm.x&lt;=1,"Immediate",_xlpm.x&lt;=6,"Fast",_xlpm.x&lt;=24,"Moderate",_xlpm.x&gt;24,"Delayed")))</f>
        <v>Delayed</v>
      </c>
      <c r="AC97">
        <v>41</v>
      </c>
      <c r="AD97" t="str" cm="1">
        <f t="array" ref="AD97">IF(Table2[[#This Row],[Interaction_Count_Final]]="","N/A",_xlfn.IFS(Table2[[#This Row],[Interaction_Count_Final]]&lt;=2,"Low",Table2[[#This Row],[Interaction_Count_Final]]&lt;=5,"Medium",Table2[[#This Row],[Interaction_Count_Final]]&gt;=6,"High",TRUE,"CHECK"))</f>
        <v>High</v>
      </c>
      <c r="AE97" t="s">
        <v>7273</v>
      </c>
      <c r="AF97" t="b">
        <v>1</v>
      </c>
      <c r="AG97" t="b">
        <v>1</v>
      </c>
      <c r="AH97">
        <v>124</v>
      </c>
      <c r="AI97">
        <v>45556</v>
      </c>
      <c r="AJ97" t="b">
        <v>1</v>
      </c>
      <c r="AK97" t="str" cm="1">
        <f t="array" ref="AK97">_xlfn.LET(
  _xlpm.txt,TRIM(Raw_Data!F97),
  _xlpm.norm,SUBSTITUTE(SUBSTITUTE(_xlpm.txt,"-","/"),".","/"),
  _xlpm.p,_xlfn.TEXTSPLIT(_xlpm.norm,"/"),
  _xlpm.a,VALUE(INDEX(_xlpm.p,1)),
  _xlpm.b,VALUE(INDEX(_xlpm.p,2)),
  IF(AND(_xlpm.a&lt;=12,_xlpm.b&lt;=12),"REVIEW_AMBIGUOUS","OK")
)</f>
        <v>OK</v>
      </c>
    </row>
    <row r="98" spans="1:37">
      <c r="A98" t="s">
        <v>437</v>
      </c>
      <c r="B98" t="s">
        <v>437</v>
      </c>
      <c r="C98" t="b">
        <v>0</v>
      </c>
      <c r="D98" t="s">
        <v>7257</v>
      </c>
      <c r="E98" t="s">
        <v>438</v>
      </c>
      <c r="F98" t="s">
        <v>438</v>
      </c>
      <c r="G98" t="s">
        <v>7258</v>
      </c>
      <c r="H98" t="s">
        <v>473</v>
      </c>
      <c r="I98" t="s">
        <v>473</v>
      </c>
      <c r="J98" t="s">
        <v>473</v>
      </c>
      <c r="K98" t="s">
        <v>250</v>
      </c>
      <c r="L98" t="s">
        <v>250</v>
      </c>
      <c r="M98">
        <f>IF(UPPER(TRIM(Table2[[#This Row],[Status_Clean]]))="CONVERTED",1,0)</f>
        <v>1</v>
      </c>
      <c r="N98">
        <f>IF(ISNUMBER(MATCH(UPPER(TRIM(Table2[[#This Row],[Status_Clean]])),{"CONTACTED","QUALIFIED","CONVERTED"},0)),1,0)</f>
        <v>1</v>
      </c>
      <c r="O98" cm="1">
        <f t="array" ref="O98">_xlfn.SWITCH(UPPER(TRIM(Table2[[#This Row],[Status_Clean]])),"NEW",1,"CONTACTED",2,"QUALIFIED",3,"CONVERTED",4,"LOST",5,99)</f>
        <v>4</v>
      </c>
      <c r="P98" t="s">
        <v>439</v>
      </c>
      <c r="Q98" t="s">
        <v>439</v>
      </c>
      <c r="R98" t="s">
        <v>439</v>
      </c>
      <c r="S98">
        <v>45161</v>
      </c>
      <c r="T98" t="s">
        <v>7261</v>
      </c>
      <c r="U98">
        <v>45161</v>
      </c>
      <c r="V98" t="s">
        <v>7310</v>
      </c>
      <c r="W98" t="s">
        <v>7263</v>
      </c>
      <c r="X98" t="s">
        <v>7288</v>
      </c>
      <c r="Y98" t="s">
        <v>7272</v>
      </c>
      <c r="Z98" t="s">
        <v>440</v>
      </c>
      <c r="AA98">
        <v>24.2</v>
      </c>
      <c r="AB98" t="str" cm="1">
        <f t="array" ref="AB98">_xlfn.LET(_xlpm.x,IFERROR(VALUE(Table2[[#This Row],[Response_Time_Hours]]),""),IF(_xlpm.x="","CHECK",_xlfn.IFS(_xlpm.x&lt;=1,"Immediate",_xlpm.x&lt;=6,"Fast",_xlpm.x&lt;=24,"Moderate",_xlpm.x&gt;24,"Delayed")))</f>
        <v>Delayed</v>
      </c>
      <c r="AC98">
        <v>16</v>
      </c>
      <c r="AD98" t="str" cm="1">
        <f t="array" ref="AD98">IF(Table2[[#This Row],[Interaction_Count_Final]]="","N/A",_xlfn.IFS(Table2[[#This Row],[Interaction_Count_Final]]&lt;=2,"Low",Table2[[#This Row],[Interaction_Count_Final]]&lt;=5,"Medium",Table2[[#This Row],[Interaction_Count_Final]]&gt;=6,"High",TRUE,"CHECK"))</f>
        <v>High</v>
      </c>
      <c r="AE98" t="s">
        <v>7273</v>
      </c>
      <c r="AF98" t="b">
        <v>1</v>
      </c>
      <c r="AG98" t="b">
        <v>1</v>
      </c>
      <c r="AH98">
        <v>125</v>
      </c>
      <c r="AI98">
        <v>45161</v>
      </c>
      <c r="AJ98" t="b">
        <v>1</v>
      </c>
      <c r="AK98" t="str" cm="1">
        <f t="array" ref="AK98">_xlfn.LET(
  _xlpm.txt,TRIM(Raw_Data!F98),
  _xlpm.norm,SUBSTITUTE(SUBSTITUTE(_xlpm.txt,"-","/"),".","/"),
  _xlpm.p,_xlfn.TEXTSPLIT(_xlpm.norm,"/"),
  _xlpm.a,VALUE(INDEX(_xlpm.p,1)),
  _xlpm.b,VALUE(INDEX(_xlpm.p,2)),
  IF(AND(_xlpm.a&lt;=12,_xlpm.b&lt;=12),"REVIEW_AMBIGUOUS","OK")
)</f>
        <v>OK</v>
      </c>
    </row>
    <row r="99" spans="1:37">
      <c r="A99" t="s">
        <v>441</v>
      </c>
      <c r="B99" t="s">
        <v>441</v>
      </c>
      <c r="C99" t="b">
        <v>0</v>
      </c>
      <c r="D99" t="s">
        <v>7257</v>
      </c>
      <c r="E99" t="s">
        <v>442</v>
      </c>
      <c r="F99" t="s">
        <v>442</v>
      </c>
      <c r="G99" t="s">
        <v>7258</v>
      </c>
      <c r="H99" t="s">
        <v>600</v>
      </c>
      <c r="I99" t="s">
        <v>600</v>
      </c>
      <c r="J99" t="s">
        <v>254</v>
      </c>
      <c r="K99" t="s">
        <v>173</v>
      </c>
      <c r="L99" t="s">
        <v>173</v>
      </c>
      <c r="M99">
        <f>IF(UPPER(TRIM(Table2[[#This Row],[Status_Clean]]))="CONVERTED",1,0)</f>
        <v>0</v>
      </c>
      <c r="N99">
        <f>IF(ISNUMBER(MATCH(UPPER(TRIM(Table2[[#This Row],[Status_Clean]])),{"CONTACTED","QUALIFIED","CONVERTED"},0)),1,0)</f>
        <v>0</v>
      </c>
      <c r="O99" cm="1">
        <f t="array" ref="O99">_xlfn.SWITCH(UPPER(TRIM(Table2[[#This Row],[Status_Clean]])),"NEW",1,"CONTACTED",2,"QUALIFIED",3,"CONVERTED",4,"LOST",5,99)</f>
        <v>5</v>
      </c>
      <c r="P99" t="s">
        <v>443</v>
      </c>
      <c r="Q99" t="s">
        <v>7406</v>
      </c>
      <c r="R99" t="s">
        <v>7406</v>
      </c>
      <c r="S99">
        <v>45213</v>
      </c>
      <c r="T99" t="s">
        <v>7261</v>
      </c>
      <c r="U99">
        <v>45213</v>
      </c>
      <c r="V99" t="s">
        <v>7270</v>
      </c>
      <c r="W99" t="s">
        <v>7263</v>
      </c>
      <c r="X99" t="s">
        <v>7264</v>
      </c>
      <c r="Y99" t="s">
        <v>7278</v>
      </c>
      <c r="Z99" t="s">
        <v>444</v>
      </c>
      <c r="AA99">
        <v>27.8</v>
      </c>
      <c r="AB99" t="str" cm="1">
        <f t="array" ref="AB99">_xlfn.LET(_xlpm.x,IFERROR(VALUE(Table2[[#This Row],[Response_Time_Hours]]),""),IF(_xlpm.x="","CHECK",_xlfn.IFS(_xlpm.x&lt;=1,"Immediate",_xlpm.x&lt;=6,"Fast",_xlpm.x&lt;=24,"Moderate",_xlpm.x&gt;24,"Delayed")))</f>
        <v>Delayed</v>
      </c>
      <c r="AC99">
        <v>5</v>
      </c>
      <c r="AD99" t="str" cm="1">
        <f t="array" ref="AD99">IF(Table2[[#This Row],[Interaction_Count_Final]]="","N/A",_xlfn.IFS(Table2[[#This Row],[Interaction_Count_Final]]&lt;=2,"Low",Table2[[#This Row],[Interaction_Count_Final]]&lt;=5,"Medium",Table2[[#This Row],[Interaction_Count_Final]]&gt;=6,"High",TRUE,"CHECK"))</f>
        <v>Medium</v>
      </c>
      <c r="AE99" t="s">
        <v>7289</v>
      </c>
      <c r="AF99" t="b">
        <v>1</v>
      </c>
      <c r="AG99" t="b">
        <v>1</v>
      </c>
      <c r="AH99">
        <v>127</v>
      </c>
      <c r="AI99">
        <v>45213</v>
      </c>
      <c r="AJ99" t="b">
        <v>1</v>
      </c>
      <c r="AK99" t="str" cm="1">
        <f t="array" ref="AK99">_xlfn.LET(
  _xlpm.txt,TRIM(Raw_Data!F99),
  _xlpm.norm,SUBSTITUTE(SUBSTITUTE(_xlpm.txt,"-","/"),".","/"),
  _xlpm.p,_xlfn.TEXTSPLIT(_xlpm.norm,"/"),
  _xlpm.a,VALUE(INDEX(_xlpm.p,1)),
  _xlpm.b,VALUE(INDEX(_xlpm.p,2)),
  IF(AND(_xlpm.a&lt;=12,_xlpm.b&lt;=12),"REVIEW_AMBIGUOUS","OK")
)</f>
        <v>OK</v>
      </c>
    </row>
    <row r="100" spans="1:37">
      <c r="A100" t="s">
        <v>445</v>
      </c>
      <c r="B100" t="s">
        <v>445</v>
      </c>
      <c r="C100" t="b">
        <v>0</v>
      </c>
      <c r="D100" t="s">
        <v>7257</v>
      </c>
      <c r="E100" t="s">
        <v>446</v>
      </c>
      <c r="F100" t="s">
        <v>446</v>
      </c>
      <c r="G100" t="s">
        <v>7258</v>
      </c>
      <c r="H100" t="s">
        <v>447</v>
      </c>
      <c r="I100" t="s">
        <v>447</v>
      </c>
      <c r="J100" t="s">
        <v>447</v>
      </c>
      <c r="K100" t="s">
        <v>7281</v>
      </c>
      <c r="L100" t="s">
        <v>125</v>
      </c>
      <c r="M100">
        <f>IF(UPPER(TRIM(Table2[[#This Row],[Status_Clean]]))="CONVERTED",1,0)</f>
        <v>0</v>
      </c>
      <c r="N100">
        <f>IF(ISNUMBER(MATCH(UPPER(TRIM(Table2[[#This Row],[Status_Clean]])),{"CONTACTED","QUALIFIED","CONVERTED"},0)),1,0)</f>
        <v>1</v>
      </c>
      <c r="O100" cm="1">
        <f t="array" ref="O100">_xlfn.SWITCH(UPPER(TRIM(Table2[[#This Row],[Status_Clean]])),"NEW",1,"CONTACTED",2,"QUALIFIED",3,"CONVERTED",4,"LOST",5,99)</f>
        <v>2</v>
      </c>
      <c r="P100">
        <v>45598</v>
      </c>
      <c r="Q100" t="s">
        <v>7407</v>
      </c>
      <c r="R100" t="s">
        <v>7407</v>
      </c>
      <c r="S100">
        <v>45598</v>
      </c>
      <c r="T100" t="s">
        <v>7261</v>
      </c>
      <c r="U100">
        <v>45598</v>
      </c>
      <c r="V100" t="s">
        <v>7300</v>
      </c>
      <c r="W100" t="s">
        <v>7271</v>
      </c>
      <c r="X100" t="s">
        <v>7264</v>
      </c>
      <c r="Y100" t="s">
        <v>7278</v>
      </c>
      <c r="Z100" t="s">
        <v>448</v>
      </c>
      <c r="AA100">
        <v>26.8</v>
      </c>
      <c r="AB100" t="str" cm="1">
        <f t="array" ref="AB100">_xlfn.LET(_xlpm.x,IFERROR(VALUE(Table2[[#This Row],[Response_Time_Hours]]),""),IF(_xlpm.x="","CHECK",_xlfn.IFS(_xlpm.x&lt;=1,"Immediate",_xlpm.x&lt;=6,"Fast",_xlpm.x&lt;=24,"Moderate",_xlpm.x&gt;24,"Delayed")))</f>
        <v>Delayed</v>
      </c>
      <c r="AC100">
        <v>25</v>
      </c>
      <c r="AD100" t="str" cm="1">
        <f t="array" ref="AD100">IF(Table2[[#This Row],[Interaction_Count_Final]]="","N/A",_xlfn.IFS(Table2[[#This Row],[Interaction_Count_Final]]&lt;=2,"Low",Table2[[#This Row],[Interaction_Count_Final]]&lt;=5,"Medium",Table2[[#This Row],[Interaction_Count_Final]]&gt;=6,"High",TRUE,"CHECK"))</f>
        <v>High</v>
      </c>
      <c r="AE100" t="s">
        <v>7266</v>
      </c>
      <c r="AF100" t="b">
        <v>1</v>
      </c>
      <c r="AG100" t="b">
        <v>1</v>
      </c>
      <c r="AH100">
        <v>129</v>
      </c>
      <c r="AI100">
        <v>45598</v>
      </c>
      <c r="AJ100" t="b">
        <v>1</v>
      </c>
      <c r="AK100" t="e" cm="1">
        <f t="array" ref="AK100">_xlfn.LET(
  _xlpm.txt,TRIM(Raw_Data!F100),
  _xlpm.norm,SUBSTITUTE(SUBSTITUTE(_xlpm.txt,"-","/"),".","/"),
  _xlpm.p,_xlfn.TEXTSPLIT(_xlpm.norm,"/"),
  _xlpm.a,VALUE(INDEX(_xlpm.p,1)),
  _xlpm.b,VALUE(INDEX(_xlpm.p,2)),
  IF(AND(_xlpm.a&lt;=12,_xlpm.b&lt;=12),"REVIEW_AMBIGUOUS","OK")
)</f>
        <v>#REF!</v>
      </c>
    </row>
    <row r="101" spans="1:37">
      <c r="A101" t="s">
        <v>449</v>
      </c>
      <c r="B101" t="s">
        <v>449</v>
      </c>
      <c r="C101" t="b">
        <v>0</v>
      </c>
      <c r="D101" t="s">
        <v>7257</v>
      </c>
      <c r="E101" t="s">
        <v>7408</v>
      </c>
      <c r="F101" t="s">
        <v>7408</v>
      </c>
      <c r="G101" t="s">
        <v>7280</v>
      </c>
      <c r="H101" t="s">
        <v>7396</v>
      </c>
      <c r="I101" t="s">
        <v>7396</v>
      </c>
      <c r="J101" t="s">
        <v>469</v>
      </c>
      <c r="K101" t="s">
        <v>7281</v>
      </c>
      <c r="L101" t="s">
        <v>125</v>
      </c>
      <c r="M101">
        <f>IF(UPPER(TRIM(Table2[[#This Row],[Status_Clean]]))="CONVERTED",1,0)</f>
        <v>0</v>
      </c>
      <c r="N101">
        <f>IF(ISNUMBER(MATCH(UPPER(TRIM(Table2[[#This Row],[Status_Clean]])),{"CONTACTED","QUALIFIED","CONVERTED"},0)),1,0)</f>
        <v>1</v>
      </c>
      <c r="O101" cm="1">
        <f t="array" ref="O101">_xlfn.SWITCH(UPPER(TRIM(Table2[[#This Row],[Status_Clean]])),"NEW",1,"CONTACTED",2,"QUALIFIED",3,"CONVERTED",4,"LOST",5,99)</f>
        <v>2</v>
      </c>
      <c r="P101" t="s">
        <v>451</v>
      </c>
      <c r="Q101" t="s">
        <v>7409</v>
      </c>
      <c r="R101" t="s">
        <v>7409</v>
      </c>
      <c r="S101">
        <v>45372</v>
      </c>
      <c r="T101" t="s">
        <v>7261</v>
      </c>
      <c r="U101">
        <v>45372</v>
      </c>
      <c r="V101" t="s">
        <v>7295</v>
      </c>
      <c r="W101" t="s">
        <v>7271</v>
      </c>
      <c r="X101" t="s">
        <v>7284</v>
      </c>
      <c r="Y101" t="s">
        <v>7285</v>
      </c>
      <c r="Z101">
        <v>65</v>
      </c>
      <c r="AA101">
        <v>65</v>
      </c>
      <c r="AB101" t="str" cm="1">
        <f t="array" ref="AB101">_xlfn.LET(_xlpm.x,IFERROR(VALUE(Table2[[#This Row],[Response_Time_Hours]]),""),IF(_xlpm.x="","CHECK",_xlfn.IFS(_xlpm.x&lt;=1,"Immediate",_xlpm.x&lt;=6,"Fast",_xlpm.x&lt;=24,"Moderate",_xlpm.x&gt;24,"Delayed")))</f>
        <v>Delayed</v>
      </c>
      <c r="AC101">
        <v>27</v>
      </c>
      <c r="AD101" t="str" cm="1">
        <f t="array" ref="AD101">IF(Table2[[#This Row],[Interaction_Count_Final]]="","N/A",_xlfn.IFS(Table2[[#This Row],[Interaction_Count_Final]]&lt;=2,"Low",Table2[[#This Row],[Interaction_Count_Final]]&lt;=5,"Medium",Table2[[#This Row],[Interaction_Count_Final]]&gt;=6,"High",TRUE,"CHECK"))</f>
        <v>High</v>
      </c>
      <c r="AE101" t="s">
        <v>7273</v>
      </c>
      <c r="AF101" t="b">
        <v>1</v>
      </c>
      <c r="AG101" t="b">
        <v>1</v>
      </c>
      <c r="AH101">
        <v>130</v>
      </c>
      <c r="AI101">
        <v>45372</v>
      </c>
      <c r="AJ101" t="b">
        <v>1</v>
      </c>
      <c r="AK101" t="e" cm="1">
        <f t="array" ref="AK101">_xlfn.LET(
  _xlpm.txt,TRIM(Raw_Data!F101),
  _xlpm.norm,SUBSTITUTE(SUBSTITUTE(_xlpm.txt,"-","/"),".","/"),
  _xlpm.p,_xlfn.TEXTSPLIT(_xlpm.norm,"/"),
  _xlpm.a,VALUE(INDEX(_xlpm.p,1)),
  _xlpm.b,VALUE(INDEX(_xlpm.p,2)),
  IF(AND(_xlpm.a&lt;=12,_xlpm.b&lt;=12),"REVIEW_AMBIGUOUS","OK")
)</f>
        <v>#REF!</v>
      </c>
    </row>
    <row r="102" spans="1:37">
      <c r="A102" t="s">
        <v>452</v>
      </c>
      <c r="B102" t="s">
        <v>452</v>
      </c>
      <c r="C102" t="b">
        <v>0</v>
      </c>
      <c r="D102" t="s">
        <v>7257</v>
      </c>
      <c r="E102" t="s">
        <v>453</v>
      </c>
      <c r="F102" t="s">
        <v>453</v>
      </c>
      <c r="G102" t="s">
        <v>7274</v>
      </c>
      <c r="H102" t="s">
        <v>454</v>
      </c>
      <c r="I102" t="s">
        <v>454</v>
      </c>
      <c r="J102" t="s">
        <v>7308</v>
      </c>
      <c r="K102" t="s">
        <v>71</v>
      </c>
      <c r="L102" t="s">
        <v>71</v>
      </c>
      <c r="M102">
        <f>IF(UPPER(TRIM(Table2[[#This Row],[Status_Clean]]))="CONVERTED",1,0)</f>
        <v>0</v>
      </c>
      <c r="N102">
        <f>IF(ISNUMBER(MATCH(UPPER(TRIM(Table2[[#This Row],[Status_Clean]])),{"CONTACTED","QUALIFIED","CONVERTED"},0)),1,0)</f>
        <v>1</v>
      </c>
      <c r="O102" cm="1">
        <f t="array" ref="O102">_xlfn.SWITCH(UPPER(TRIM(Table2[[#This Row],[Status_Clean]])),"NEW",1,"CONTACTED",2,"QUALIFIED",3,"CONVERTED",4,"LOST",5,99)</f>
        <v>3</v>
      </c>
      <c r="P102">
        <v>45111</v>
      </c>
      <c r="Q102" t="s">
        <v>7355</v>
      </c>
      <c r="R102" t="s">
        <v>7355</v>
      </c>
      <c r="S102">
        <v>45111</v>
      </c>
      <c r="T102" t="s">
        <v>7261</v>
      </c>
      <c r="U102">
        <v>45111</v>
      </c>
      <c r="V102" t="s">
        <v>7305</v>
      </c>
      <c r="W102" t="s">
        <v>7263</v>
      </c>
      <c r="X102" t="s">
        <v>7288</v>
      </c>
      <c r="Y102" t="s">
        <v>7265</v>
      </c>
      <c r="Z102" t="s">
        <v>72</v>
      </c>
      <c r="AA102">
        <v>62.400000000000006</v>
      </c>
      <c r="AB102" t="str" cm="1">
        <f t="array" ref="AB102">_xlfn.LET(_xlpm.x,IFERROR(VALUE(Table2[[#This Row],[Response_Time_Hours]]),""),IF(_xlpm.x="","CHECK",_xlfn.IFS(_xlpm.x&lt;=1,"Immediate",_xlpm.x&lt;=6,"Fast",_xlpm.x&lt;=24,"Moderate",_xlpm.x&gt;24,"Delayed")))</f>
        <v>Delayed</v>
      </c>
      <c r="AC102">
        <v>43</v>
      </c>
      <c r="AD102" t="str" cm="1">
        <f t="array" ref="AD102">IF(Table2[[#This Row],[Interaction_Count_Final]]="","N/A",_xlfn.IFS(Table2[[#This Row],[Interaction_Count_Final]]&lt;=2,"Low",Table2[[#This Row],[Interaction_Count_Final]]&lt;=5,"Medium",Table2[[#This Row],[Interaction_Count_Final]]&gt;=6,"High",TRUE,"CHECK"))</f>
        <v>High</v>
      </c>
      <c r="AE102" t="s">
        <v>7266</v>
      </c>
      <c r="AF102" t="b">
        <v>1</v>
      </c>
      <c r="AG102" t="b">
        <v>1</v>
      </c>
      <c r="AH102">
        <v>132</v>
      </c>
      <c r="AI102">
        <v>45111</v>
      </c>
      <c r="AJ102" t="b">
        <v>1</v>
      </c>
      <c r="AK102" t="e" cm="1">
        <f t="array" ref="AK102">_xlfn.LET(
  _xlpm.txt,TRIM(Raw_Data!F102),
  _xlpm.norm,SUBSTITUTE(SUBSTITUTE(_xlpm.txt,"-","/"),".","/"),
  _xlpm.p,_xlfn.TEXTSPLIT(_xlpm.norm,"/"),
  _xlpm.a,VALUE(INDEX(_xlpm.p,1)),
  _xlpm.b,VALUE(INDEX(_xlpm.p,2)),
  IF(AND(_xlpm.a&lt;=12,_xlpm.b&lt;=12),"REVIEW_AMBIGUOUS","OK")
)</f>
        <v>#REF!</v>
      </c>
    </row>
    <row r="103" spans="1:37">
      <c r="A103" t="s">
        <v>455</v>
      </c>
      <c r="B103" t="s">
        <v>455</v>
      </c>
      <c r="C103" t="b">
        <v>0</v>
      </c>
      <c r="D103" t="s">
        <v>7257</v>
      </c>
      <c r="E103" t="s">
        <v>456</v>
      </c>
      <c r="F103" t="s">
        <v>456</v>
      </c>
      <c r="G103" t="s">
        <v>7303</v>
      </c>
      <c r="H103" t="s">
        <v>457</v>
      </c>
      <c r="I103" t="s">
        <v>457</v>
      </c>
      <c r="J103" t="s">
        <v>792</v>
      </c>
      <c r="K103" t="s">
        <v>71</v>
      </c>
      <c r="L103" t="s">
        <v>71</v>
      </c>
      <c r="M103">
        <f>IF(UPPER(TRIM(Table2[[#This Row],[Status_Clean]]))="CONVERTED",1,0)</f>
        <v>0</v>
      </c>
      <c r="N103">
        <f>IF(ISNUMBER(MATCH(UPPER(TRIM(Table2[[#This Row],[Status_Clean]])),{"CONTACTED","QUALIFIED","CONVERTED"},0)),1,0)</f>
        <v>1</v>
      </c>
      <c r="O103" cm="1">
        <f t="array" ref="O103">_xlfn.SWITCH(UPPER(TRIM(Table2[[#This Row],[Status_Clean]])),"NEW",1,"CONTACTED",2,"QUALIFIED",3,"CONVERTED",4,"LOST",5,99)</f>
        <v>3</v>
      </c>
      <c r="P103">
        <v>45077</v>
      </c>
      <c r="Q103" t="s">
        <v>7410</v>
      </c>
      <c r="R103" t="s">
        <v>7410</v>
      </c>
      <c r="S103">
        <v>45077</v>
      </c>
      <c r="T103" t="s">
        <v>7261</v>
      </c>
      <c r="U103">
        <v>45077</v>
      </c>
      <c r="V103" t="s">
        <v>7314</v>
      </c>
      <c r="W103" t="s">
        <v>7263</v>
      </c>
      <c r="X103" t="s">
        <v>7277</v>
      </c>
      <c r="Y103" t="s">
        <v>7272</v>
      </c>
      <c r="Z103" t="s">
        <v>194</v>
      </c>
      <c r="AA103">
        <v>2.4000000000000004</v>
      </c>
      <c r="AB103" t="str" cm="1">
        <f t="array" ref="AB103">_xlfn.LET(_xlpm.x,IFERROR(VALUE(Table2[[#This Row],[Response_Time_Hours]]),""),IF(_xlpm.x="","CHECK",_xlfn.IFS(_xlpm.x&lt;=1,"Immediate",_xlpm.x&lt;=6,"Fast",_xlpm.x&lt;=24,"Moderate",_xlpm.x&gt;24,"Delayed")))</f>
        <v>Fast</v>
      </c>
      <c r="AC103">
        <v>37</v>
      </c>
      <c r="AD103" t="str" cm="1">
        <f t="array" ref="AD103">IF(Table2[[#This Row],[Interaction_Count_Final]]="","N/A",_xlfn.IFS(Table2[[#This Row],[Interaction_Count_Final]]&lt;=2,"Low",Table2[[#This Row],[Interaction_Count_Final]]&lt;=5,"Medium",Table2[[#This Row],[Interaction_Count_Final]]&gt;=6,"High",TRUE,"CHECK"))</f>
        <v>High</v>
      </c>
      <c r="AE103" t="s">
        <v>7289</v>
      </c>
      <c r="AF103" t="b">
        <v>1</v>
      </c>
      <c r="AG103" t="b">
        <v>1</v>
      </c>
      <c r="AH103">
        <v>134</v>
      </c>
      <c r="AI103">
        <v>45077</v>
      </c>
      <c r="AJ103" t="b">
        <v>1</v>
      </c>
      <c r="AK103" t="e" cm="1">
        <f t="array" ref="AK103">_xlfn.LET(
  _xlpm.txt,TRIM(Raw_Data!F103),
  _xlpm.norm,SUBSTITUTE(SUBSTITUTE(_xlpm.txt,"-","/"),".","/"),
  _xlpm.p,_xlfn.TEXTSPLIT(_xlpm.norm,"/"),
  _xlpm.a,VALUE(INDEX(_xlpm.p,1)),
  _xlpm.b,VALUE(INDEX(_xlpm.p,2)),
  IF(AND(_xlpm.a&lt;=12,_xlpm.b&lt;=12),"REVIEW_AMBIGUOUS","OK")
)</f>
        <v>#REF!</v>
      </c>
    </row>
    <row r="104" spans="1:37">
      <c r="A104" t="s">
        <v>458</v>
      </c>
      <c r="B104" t="s">
        <v>458</v>
      </c>
      <c r="C104" t="b">
        <v>0</v>
      </c>
      <c r="D104" t="s">
        <v>7257</v>
      </c>
      <c r="E104" t="s">
        <v>7411</v>
      </c>
      <c r="F104" t="s">
        <v>7411</v>
      </c>
      <c r="G104" t="s">
        <v>7280</v>
      </c>
      <c r="H104" t="s">
        <v>447</v>
      </c>
      <c r="I104" t="s">
        <v>447</v>
      </c>
      <c r="J104" t="s">
        <v>447</v>
      </c>
      <c r="K104" t="s">
        <v>250</v>
      </c>
      <c r="L104" t="s">
        <v>250</v>
      </c>
      <c r="M104">
        <f>IF(UPPER(TRIM(Table2[[#This Row],[Status_Clean]]))="CONVERTED",1,0)</f>
        <v>1</v>
      </c>
      <c r="N104">
        <f>IF(ISNUMBER(MATCH(UPPER(TRIM(Table2[[#This Row],[Status_Clean]])),{"CONTACTED","QUALIFIED","CONVERTED"},0)),1,0)</f>
        <v>1</v>
      </c>
      <c r="O104" cm="1">
        <f t="array" ref="O104">_xlfn.SWITCH(UPPER(TRIM(Table2[[#This Row],[Status_Clean]])),"NEW",1,"CONTACTED",2,"QUALIFIED",3,"CONVERTED",4,"LOST",5,99)</f>
        <v>4</v>
      </c>
      <c r="P104">
        <v>45154</v>
      </c>
      <c r="Q104" t="s">
        <v>7412</v>
      </c>
      <c r="R104" t="s">
        <v>7412</v>
      </c>
      <c r="S104">
        <v>45154</v>
      </c>
      <c r="T104" t="s">
        <v>7261</v>
      </c>
      <c r="U104">
        <v>45154</v>
      </c>
      <c r="V104" t="s">
        <v>7310</v>
      </c>
      <c r="W104" t="s">
        <v>7263</v>
      </c>
      <c r="X104" t="s">
        <v>7288</v>
      </c>
      <c r="Y104" t="s">
        <v>7272</v>
      </c>
      <c r="Z104" t="s">
        <v>461</v>
      </c>
      <c r="AA104">
        <v>49.7</v>
      </c>
      <c r="AB104" t="str" cm="1">
        <f t="array" ref="AB104">_xlfn.LET(_xlpm.x,IFERROR(VALUE(Table2[[#This Row],[Response_Time_Hours]]),""),IF(_xlpm.x="","CHECK",_xlfn.IFS(_xlpm.x&lt;=1,"Immediate",_xlpm.x&lt;=6,"Fast",_xlpm.x&lt;=24,"Moderate",_xlpm.x&gt;24,"Delayed")))</f>
        <v>Delayed</v>
      </c>
      <c r="AC104">
        <v>9</v>
      </c>
      <c r="AD104" t="str" cm="1">
        <f t="array" ref="AD104">IF(Table2[[#This Row],[Interaction_Count_Final]]="","N/A",_xlfn.IFS(Table2[[#This Row],[Interaction_Count_Final]]&lt;=2,"Low",Table2[[#This Row],[Interaction_Count_Final]]&lt;=5,"Medium",Table2[[#This Row],[Interaction_Count_Final]]&gt;=6,"High",TRUE,"CHECK"))</f>
        <v>High</v>
      </c>
      <c r="AE104" t="s">
        <v>7289</v>
      </c>
      <c r="AF104" t="b">
        <v>1</v>
      </c>
      <c r="AG104" t="b">
        <v>1</v>
      </c>
      <c r="AH104">
        <v>135</v>
      </c>
      <c r="AI104">
        <v>45154</v>
      </c>
      <c r="AJ104" t="b">
        <v>1</v>
      </c>
      <c r="AK104" t="e" cm="1">
        <f t="array" ref="AK104">_xlfn.LET(
  _xlpm.txt,TRIM(Raw_Data!F104),
  _xlpm.norm,SUBSTITUTE(SUBSTITUTE(_xlpm.txt,"-","/"),".","/"),
  _xlpm.p,_xlfn.TEXTSPLIT(_xlpm.norm,"/"),
  _xlpm.a,VALUE(INDEX(_xlpm.p,1)),
  _xlpm.b,VALUE(INDEX(_xlpm.p,2)),
  IF(AND(_xlpm.a&lt;=12,_xlpm.b&lt;=12),"REVIEW_AMBIGUOUS","OK")
)</f>
        <v>#REF!</v>
      </c>
    </row>
    <row r="105" spans="1:37">
      <c r="A105" t="s">
        <v>462</v>
      </c>
      <c r="B105" t="s">
        <v>462</v>
      </c>
      <c r="C105" t="b">
        <v>0</v>
      </c>
      <c r="D105" t="s">
        <v>7257</v>
      </c>
      <c r="E105" t="s">
        <v>463</v>
      </c>
      <c r="F105" t="s">
        <v>463</v>
      </c>
      <c r="G105" t="s">
        <v>7280</v>
      </c>
      <c r="H105" t="s">
        <v>7413</v>
      </c>
      <c r="I105" t="s">
        <v>7413</v>
      </c>
      <c r="J105" t="s">
        <v>123</v>
      </c>
      <c r="K105" t="s">
        <v>7365</v>
      </c>
      <c r="L105" t="s">
        <v>250</v>
      </c>
      <c r="M105">
        <f>IF(UPPER(TRIM(Table2[[#This Row],[Status_Clean]]))="CONVERTED",1,0)</f>
        <v>1</v>
      </c>
      <c r="N105">
        <f>IF(ISNUMBER(MATCH(UPPER(TRIM(Table2[[#This Row],[Status_Clean]])),{"CONTACTED","QUALIFIED","CONVERTED"},0)),1,0)</f>
        <v>1</v>
      </c>
      <c r="O105" cm="1">
        <f t="array" ref="O105">_xlfn.SWITCH(UPPER(TRIM(Table2[[#This Row],[Status_Clean]])),"NEW",1,"CONTACTED",2,"QUALIFIED",3,"CONVERTED",4,"LOST",5,99)</f>
        <v>4</v>
      </c>
      <c r="P105" t="s">
        <v>465</v>
      </c>
      <c r="Q105" t="s">
        <v>7414</v>
      </c>
      <c r="R105" t="s">
        <v>7414</v>
      </c>
      <c r="S105">
        <v>45267</v>
      </c>
      <c r="T105" t="s">
        <v>7261</v>
      </c>
      <c r="U105">
        <v>45267</v>
      </c>
      <c r="V105" t="s">
        <v>7262</v>
      </c>
      <c r="W105" t="s">
        <v>7263</v>
      </c>
      <c r="X105" t="s">
        <v>7264</v>
      </c>
      <c r="Y105" t="s">
        <v>7285</v>
      </c>
      <c r="Z105" t="s">
        <v>466</v>
      </c>
      <c r="AA105">
        <v>53.1</v>
      </c>
      <c r="AB105" t="str" cm="1">
        <f t="array" ref="AB105">_xlfn.LET(_xlpm.x,IFERROR(VALUE(Table2[[#This Row],[Response_Time_Hours]]),""),IF(_xlpm.x="","CHECK",_xlfn.IFS(_xlpm.x&lt;=1,"Immediate",_xlpm.x&lt;=6,"Fast",_xlpm.x&lt;=24,"Moderate",_xlpm.x&gt;24,"Delayed")))</f>
        <v>Delayed</v>
      </c>
      <c r="AC105">
        <v>45</v>
      </c>
      <c r="AD105" t="str" cm="1">
        <f t="array" ref="AD105">IF(Table2[[#This Row],[Interaction_Count_Final]]="","N/A",_xlfn.IFS(Table2[[#This Row],[Interaction_Count_Final]]&lt;=2,"Low",Table2[[#This Row],[Interaction_Count_Final]]&lt;=5,"Medium",Table2[[#This Row],[Interaction_Count_Final]]&gt;=6,"High",TRUE,"CHECK"))</f>
        <v>High</v>
      </c>
      <c r="AE105" t="s">
        <v>7266</v>
      </c>
      <c r="AF105" t="b">
        <v>1</v>
      </c>
      <c r="AG105" t="b">
        <v>1</v>
      </c>
      <c r="AH105">
        <v>137</v>
      </c>
      <c r="AI105">
        <v>45267</v>
      </c>
      <c r="AJ105" t="b">
        <v>1</v>
      </c>
      <c r="AK105" t="e" cm="1">
        <f t="array" ref="AK105">_xlfn.LET(
  _xlpm.txt,TRIM(Raw_Data!F105),
  _xlpm.norm,SUBSTITUTE(SUBSTITUTE(_xlpm.txt,"-","/"),".","/"),
  _xlpm.p,_xlfn.TEXTSPLIT(_xlpm.norm,"/"),
  _xlpm.a,VALUE(INDEX(_xlpm.p,1)),
  _xlpm.b,VALUE(INDEX(_xlpm.p,2)),
  IF(AND(_xlpm.a&lt;=12,_xlpm.b&lt;=12),"REVIEW_AMBIGUOUS","OK")
)</f>
        <v>#REF!</v>
      </c>
    </row>
    <row r="106" spans="1:37">
      <c r="A106" t="s">
        <v>467</v>
      </c>
      <c r="B106" t="s">
        <v>467</v>
      </c>
      <c r="C106" t="b">
        <v>0</v>
      </c>
      <c r="D106" t="s">
        <v>7257</v>
      </c>
      <c r="E106" t="s">
        <v>468</v>
      </c>
      <c r="F106" t="s">
        <v>468</v>
      </c>
      <c r="G106" t="s">
        <v>7268</v>
      </c>
      <c r="H106" t="s">
        <v>469</v>
      </c>
      <c r="I106" t="s">
        <v>469</v>
      </c>
      <c r="J106" t="s">
        <v>469</v>
      </c>
      <c r="K106" t="s">
        <v>193</v>
      </c>
      <c r="L106" t="s">
        <v>193</v>
      </c>
      <c r="M106">
        <f>IF(UPPER(TRIM(Table2[[#This Row],[Status_Clean]]))="CONVERTED",1,0)</f>
        <v>0</v>
      </c>
      <c r="N106">
        <f>IF(ISNUMBER(MATCH(UPPER(TRIM(Table2[[#This Row],[Status_Clean]])),{"CONTACTED","QUALIFIED","CONVERTED"},0)),1,0)</f>
        <v>0</v>
      </c>
      <c r="O106" cm="1">
        <f t="array" ref="O106">_xlfn.SWITCH(UPPER(TRIM(Table2[[#This Row],[Status_Clean]])),"NEW",1,"CONTACTED",2,"QUALIFIED",3,"CONVERTED",4,"LOST",5,99)</f>
        <v>1</v>
      </c>
      <c r="P106">
        <v>45298</v>
      </c>
      <c r="Q106" t="s">
        <v>7415</v>
      </c>
      <c r="R106" t="s">
        <v>7415</v>
      </c>
      <c r="S106">
        <v>45298</v>
      </c>
      <c r="T106" t="s">
        <v>7261</v>
      </c>
      <c r="U106">
        <v>45298</v>
      </c>
      <c r="V106" t="s">
        <v>7317</v>
      </c>
      <c r="W106" t="s">
        <v>7271</v>
      </c>
      <c r="X106" t="s">
        <v>7284</v>
      </c>
      <c r="Y106" t="s">
        <v>7293</v>
      </c>
      <c r="Z106" t="s">
        <v>470</v>
      </c>
      <c r="AA106">
        <v>40.200000000000003</v>
      </c>
      <c r="AB106" t="str" cm="1">
        <f t="array" ref="AB106">_xlfn.LET(_xlpm.x,IFERROR(VALUE(Table2[[#This Row],[Response_Time_Hours]]),""),IF(_xlpm.x="","CHECK",_xlfn.IFS(_xlpm.x&lt;=1,"Immediate",_xlpm.x&lt;=6,"Fast",_xlpm.x&lt;=24,"Moderate",_xlpm.x&gt;24,"Delayed")))</f>
        <v>Delayed</v>
      </c>
      <c r="AC106">
        <v>13</v>
      </c>
      <c r="AD106" t="str" cm="1">
        <f t="array" ref="AD106">IF(Table2[[#This Row],[Interaction_Count_Final]]="","N/A",_xlfn.IFS(Table2[[#This Row],[Interaction_Count_Final]]&lt;=2,"Low",Table2[[#This Row],[Interaction_Count_Final]]&lt;=5,"Medium",Table2[[#This Row],[Interaction_Count_Final]]&gt;=6,"High",TRUE,"CHECK"))</f>
        <v>High</v>
      </c>
      <c r="AE106" t="s">
        <v>7273</v>
      </c>
      <c r="AF106" t="b">
        <v>1</v>
      </c>
      <c r="AG106" t="b">
        <v>1</v>
      </c>
      <c r="AH106">
        <v>139</v>
      </c>
      <c r="AI106">
        <v>45298</v>
      </c>
      <c r="AJ106" t="b">
        <v>1</v>
      </c>
      <c r="AK106" t="e" cm="1">
        <f t="array" ref="AK106">_xlfn.LET(
  _xlpm.txt,TRIM(Raw_Data!F106),
  _xlpm.norm,SUBSTITUTE(SUBSTITUTE(_xlpm.txt,"-","/"),".","/"),
  _xlpm.p,_xlfn.TEXTSPLIT(_xlpm.norm,"/"),
  _xlpm.a,VALUE(INDEX(_xlpm.p,1)),
  _xlpm.b,VALUE(INDEX(_xlpm.p,2)),
  IF(AND(_xlpm.a&lt;=12,_xlpm.b&lt;=12),"REVIEW_AMBIGUOUS","OK")
)</f>
        <v>#REF!</v>
      </c>
    </row>
    <row r="107" spans="1:37">
      <c r="A107" t="s">
        <v>471</v>
      </c>
      <c r="B107" t="s">
        <v>471</v>
      </c>
      <c r="C107" t="b">
        <v>0</v>
      </c>
      <c r="D107" t="s">
        <v>7257</v>
      </c>
      <c r="E107" t="s">
        <v>472</v>
      </c>
      <c r="F107" t="s">
        <v>472</v>
      </c>
      <c r="G107" t="s">
        <v>7258</v>
      </c>
      <c r="H107" t="s">
        <v>473</v>
      </c>
      <c r="I107" t="s">
        <v>473</v>
      </c>
      <c r="J107" t="s">
        <v>473</v>
      </c>
      <c r="K107" t="s">
        <v>173</v>
      </c>
      <c r="L107" t="s">
        <v>173</v>
      </c>
      <c r="M107">
        <f>IF(UPPER(TRIM(Table2[[#This Row],[Status_Clean]]))="CONVERTED",1,0)</f>
        <v>0</v>
      </c>
      <c r="N107">
        <f>IF(ISNUMBER(MATCH(UPPER(TRIM(Table2[[#This Row],[Status_Clean]])),{"CONTACTED","QUALIFIED","CONVERTED"},0)),1,0)</f>
        <v>0</v>
      </c>
      <c r="O107" cm="1">
        <f t="array" ref="O107">_xlfn.SWITCH(UPPER(TRIM(Table2[[#This Row],[Status_Clean]])),"NEW",1,"CONTACTED",2,"QUALIFIED",3,"CONVERTED",4,"LOST",5,99)</f>
        <v>5</v>
      </c>
      <c r="P107">
        <v>45514</v>
      </c>
      <c r="Q107" t="s">
        <v>7416</v>
      </c>
      <c r="R107" t="s">
        <v>7416</v>
      </c>
      <c r="S107">
        <v>45514</v>
      </c>
      <c r="T107" t="s">
        <v>7261</v>
      </c>
      <c r="U107">
        <v>45514</v>
      </c>
      <c r="V107" t="s">
        <v>7310</v>
      </c>
      <c r="W107" t="s">
        <v>7271</v>
      </c>
      <c r="X107" t="s">
        <v>7288</v>
      </c>
      <c r="Y107" t="s">
        <v>7278</v>
      </c>
      <c r="Z107" t="s">
        <v>474</v>
      </c>
      <c r="AA107">
        <v>50.400000000000006</v>
      </c>
      <c r="AB107" t="str" cm="1">
        <f t="array" ref="AB107">_xlfn.LET(_xlpm.x,IFERROR(VALUE(Table2[[#This Row],[Response_Time_Hours]]),""),IF(_xlpm.x="","CHECK",_xlfn.IFS(_xlpm.x&lt;=1,"Immediate",_xlpm.x&lt;=6,"Fast",_xlpm.x&lt;=24,"Moderate",_xlpm.x&gt;24,"Delayed")))</f>
        <v>Delayed</v>
      </c>
      <c r="AC107">
        <v>17</v>
      </c>
      <c r="AD107" t="str" cm="1">
        <f t="array" ref="AD107">IF(Table2[[#This Row],[Interaction_Count_Final]]="","N/A",_xlfn.IFS(Table2[[#This Row],[Interaction_Count_Final]]&lt;=2,"Low",Table2[[#This Row],[Interaction_Count_Final]]&lt;=5,"Medium",Table2[[#This Row],[Interaction_Count_Final]]&gt;=6,"High",TRUE,"CHECK"))</f>
        <v>High</v>
      </c>
      <c r="AE107" t="s">
        <v>7289</v>
      </c>
      <c r="AF107" t="b">
        <v>1</v>
      </c>
      <c r="AG107" t="b">
        <v>1</v>
      </c>
      <c r="AH107">
        <v>143</v>
      </c>
      <c r="AI107">
        <v>45514</v>
      </c>
      <c r="AJ107" t="b">
        <v>1</v>
      </c>
      <c r="AK107" t="e" cm="1">
        <f t="array" ref="AK107">_xlfn.LET(
  _xlpm.txt,TRIM(Raw_Data!F107),
  _xlpm.norm,SUBSTITUTE(SUBSTITUTE(_xlpm.txt,"-","/"),".","/"),
  _xlpm.p,_xlfn.TEXTSPLIT(_xlpm.norm,"/"),
  _xlpm.a,VALUE(INDEX(_xlpm.p,1)),
  _xlpm.b,VALUE(INDEX(_xlpm.p,2)),
  IF(AND(_xlpm.a&lt;=12,_xlpm.b&lt;=12),"REVIEW_AMBIGUOUS","OK")
)</f>
        <v>#REF!</v>
      </c>
    </row>
    <row r="108" spans="1:37">
      <c r="A108" t="s">
        <v>475</v>
      </c>
      <c r="B108" t="s">
        <v>475</v>
      </c>
      <c r="C108" t="b">
        <v>0</v>
      </c>
      <c r="D108" t="s">
        <v>7257</v>
      </c>
      <c r="E108" t="s">
        <v>476</v>
      </c>
      <c r="F108" t="s">
        <v>476</v>
      </c>
      <c r="G108" t="s">
        <v>7274</v>
      </c>
      <c r="H108" t="s">
        <v>792</v>
      </c>
      <c r="I108" t="s">
        <v>792</v>
      </c>
      <c r="J108" t="s">
        <v>792</v>
      </c>
      <c r="K108" t="s">
        <v>125</v>
      </c>
      <c r="L108" t="s">
        <v>125</v>
      </c>
      <c r="M108">
        <f>IF(UPPER(TRIM(Table2[[#This Row],[Status_Clean]]))="CONVERTED",1,0)</f>
        <v>0</v>
      </c>
      <c r="N108">
        <f>IF(ISNUMBER(MATCH(UPPER(TRIM(Table2[[#This Row],[Status_Clean]])),{"CONTACTED","QUALIFIED","CONVERTED"},0)),1,0)</f>
        <v>1</v>
      </c>
      <c r="O108" cm="1">
        <f t="array" ref="O108">_xlfn.SWITCH(UPPER(TRIM(Table2[[#This Row],[Status_Clean]])),"NEW",1,"CONTACTED",2,"QUALIFIED",3,"CONVERTED",4,"LOST",5,99)</f>
        <v>2</v>
      </c>
      <c r="P108">
        <v>45466</v>
      </c>
      <c r="Q108" t="s">
        <v>7417</v>
      </c>
      <c r="R108" t="s">
        <v>7417</v>
      </c>
      <c r="S108">
        <v>45466</v>
      </c>
      <c r="T108" t="s">
        <v>7261</v>
      </c>
      <c r="U108">
        <v>45466</v>
      </c>
      <c r="V108" t="s">
        <v>7276</v>
      </c>
      <c r="W108" t="s">
        <v>7271</v>
      </c>
      <c r="X108" t="s">
        <v>7277</v>
      </c>
      <c r="Y108" t="s">
        <v>7293</v>
      </c>
      <c r="Z108" t="s">
        <v>478</v>
      </c>
      <c r="AA108">
        <v>33.700000000000003</v>
      </c>
      <c r="AB108" t="str" cm="1">
        <f t="array" ref="AB108">_xlfn.LET(_xlpm.x,IFERROR(VALUE(Table2[[#This Row],[Response_Time_Hours]]),""),IF(_xlpm.x="","CHECK",_xlfn.IFS(_xlpm.x&lt;=1,"Immediate",_xlpm.x&lt;=6,"Fast",_xlpm.x&lt;=24,"Moderate",_xlpm.x&gt;24,"Delayed")))</f>
        <v>Delayed</v>
      </c>
      <c r="AC108">
        <v>25</v>
      </c>
      <c r="AD108" t="str" cm="1">
        <f t="array" ref="AD108">IF(Table2[[#This Row],[Interaction_Count_Final]]="","N/A",_xlfn.IFS(Table2[[#This Row],[Interaction_Count_Final]]&lt;=2,"Low",Table2[[#This Row],[Interaction_Count_Final]]&lt;=5,"Medium",Table2[[#This Row],[Interaction_Count_Final]]&gt;=6,"High",TRUE,"CHECK"))</f>
        <v>High</v>
      </c>
      <c r="AE108" t="s">
        <v>7266</v>
      </c>
      <c r="AF108" t="b">
        <v>1</v>
      </c>
      <c r="AG108" t="b">
        <v>1</v>
      </c>
      <c r="AH108">
        <v>144</v>
      </c>
      <c r="AI108">
        <v>45466</v>
      </c>
      <c r="AJ108" t="b">
        <v>1</v>
      </c>
      <c r="AK108" t="e" cm="1">
        <f t="array" ref="AK108">_xlfn.LET(
  _xlpm.txt,TRIM(Raw_Data!F108),
  _xlpm.norm,SUBSTITUTE(SUBSTITUTE(_xlpm.txt,"-","/"),".","/"),
  _xlpm.p,_xlfn.TEXTSPLIT(_xlpm.norm,"/"),
  _xlpm.a,VALUE(INDEX(_xlpm.p,1)),
  _xlpm.b,VALUE(INDEX(_xlpm.p,2)),
  IF(AND(_xlpm.a&lt;=12,_xlpm.b&lt;=12),"REVIEW_AMBIGUOUS","OK")
)</f>
        <v>#REF!</v>
      </c>
    </row>
    <row r="109" spans="1:37">
      <c r="A109" t="s">
        <v>479</v>
      </c>
      <c r="B109" t="s">
        <v>479</v>
      </c>
      <c r="C109" t="b">
        <v>0</v>
      </c>
      <c r="D109" t="s">
        <v>7257</v>
      </c>
      <c r="E109" t="s">
        <v>480</v>
      </c>
      <c r="F109" t="s">
        <v>480</v>
      </c>
      <c r="G109" t="s">
        <v>7268</v>
      </c>
      <c r="H109" t="s">
        <v>600</v>
      </c>
      <c r="I109" t="s">
        <v>600</v>
      </c>
      <c r="J109" t="s">
        <v>254</v>
      </c>
      <c r="K109" t="s">
        <v>250</v>
      </c>
      <c r="L109" t="s">
        <v>250</v>
      </c>
      <c r="M109">
        <f>IF(UPPER(TRIM(Table2[[#This Row],[Status_Clean]]))="CONVERTED",1,0)</f>
        <v>1</v>
      </c>
      <c r="N109">
        <f>IF(ISNUMBER(MATCH(UPPER(TRIM(Table2[[#This Row],[Status_Clean]])),{"CONTACTED","QUALIFIED","CONVERTED"},0)),1,0)</f>
        <v>1</v>
      </c>
      <c r="O109" cm="1">
        <f t="array" ref="O109">_xlfn.SWITCH(UPPER(TRIM(Table2[[#This Row],[Status_Clean]])),"NEW",1,"CONTACTED",2,"QUALIFIED",3,"CONVERTED",4,"LOST",5,99)</f>
        <v>4</v>
      </c>
      <c r="P109">
        <v>45619</v>
      </c>
      <c r="Q109" t="s">
        <v>7418</v>
      </c>
      <c r="R109" t="s">
        <v>7418</v>
      </c>
      <c r="S109">
        <v>45619</v>
      </c>
      <c r="T109" t="s">
        <v>7261</v>
      </c>
      <c r="U109">
        <v>45619</v>
      </c>
      <c r="V109" t="s">
        <v>7300</v>
      </c>
      <c r="W109" t="s">
        <v>7271</v>
      </c>
      <c r="X109" t="s">
        <v>7264</v>
      </c>
      <c r="Y109" t="s">
        <v>7278</v>
      </c>
      <c r="Z109">
        <v>66</v>
      </c>
      <c r="AA109">
        <v>66</v>
      </c>
      <c r="AB109" t="str" cm="1">
        <f t="array" ref="AB109">_xlfn.LET(_xlpm.x,IFERROR(VALUE(Table2[[#This Row],[Response_Time_Hours]]),""),IF(_xlpm.x="","CHECK",_xlfn.IFS(_xlpm.x&lt;=1,"Immediate",_xlpm.x&lt;=6,"Fast",_xlpm.x&lt;=24,"Moderate",_xlpm.x&gt;24,"Delayed")))</f>
        <v>Delayed</v>
      </c>
      <c r="AC109">
        <v>15</v>
      </c>
      <c r="AD109" t="str" cm="1">
        <f t="array" ref="AD109">IF(Table2[[#This Row],[Interaction_Count_Final]]="","N/A",_xlfn.IFS(Table2[[#This Row],[Interaction_Count_Final]]&lt;=2,"Low",Table2[[#This Row],[Interaction_Count_Final]]&lt;=5,"Medium",Table2[[#This Row],[Interaction_Count_Final]]&gt;=6,"High",TRUE,"CHECK"))</f>
        <v>High</v>
      </c>
      <c r="AE109" t="s">
        <v>7273</v>
      </c>
      <c r="AF109" t="b">
        <v>1</v>
      </c>
      <c r="AG109" t="b">
        <v>1</v>
      </c>
      <c r="AH109">
        <v>146</v>
      </c>
      <c r="AI109">
        <v>45619</v>
      </c>
      <c r="AJ109" t="b">
        <v>1</v>
      </c>
      <c r="AK109" t="e" cm="1">
        <f t="array" ref="AK109">_xlfn.LET(
  _xlpm.txt,TRIM(Raw_Data!F109),
  _xlpm.norm,SUBSTITUTE(SUBSTITUTE(_xlpm.txt,"-","/"),".","/"),
  _xlpm.p,_xlfn.TEXTSPLIT(_xlpm.norm,"/"),
  _xlpm.a,VALUE(INDEX(_xlpm.p,1)),
  _xlpm.b,VALUE(INDEX(_xlpm.p,2)),
  IF(AND(_xlpm.a&lt;=12,_xlpm.b&lt;=12),"REVIEW_AMBIGUOUS","OK")
)</f>
        <v>#REF!</v>
      </c>
    </row>
    <row r="110" spans="1:37">
      <c r="A110" t="s">
        <v>481</v>
      </c>
      <c r="B110" t="s">
        <v>481</v>
      </c>
      <c r="C110" t="b">
        <v>0</v>
      </c>
      <c r="D110" t="s">
        <v>7257</v>
      </c>
      <c r="E110" t="s">
        <v>482</v>
      </c>
      <c r="F110" t="s">
        <v>482</v>
      </c>
      <c r="G110" t="s">
        <v>7280</v>
      </c>
      <c r="H110" t="s">
        <v>374</v>
      </c>
      <c r="I110" t="s">
        <v>374</v>
      </c>
      <c r="J110" t="s">
        <v>7308</v>
      </c>
      <c r="K110" t="s">
        <v>125</v>
      </c>
      <c r="L110" t="s">
        <v>125</v>
      </c>
      <c r="M110">
        <f>IF(UPPER(TRIM(Table2[[#This Row],[Status_Clean]]))="CONVERTED",1,0)</f>
        <v>0</v>
      </c>
      <c r="N110">
        <f>IF(ISNUMBER(MATCH(UPPER(TRIM(Table2[[#This Row],[Status_Clean]])),{"CONTACTED","QUALIFIED","CONVERTED"},0)),1,0)</f>
        <v>1</v>
      </c>
      <c r="O110" cm="1">
        <f t="array" ref="O110">_xlfn.SWITCH(UPPER(TRIM(Table2[[#This Row],[Status_Clean]])),"NEW",1,"CONTACTED",2,"QUALIFIED",3,"CONVERTED",4,"LOST",5,99)</f>
        <v>2</v>
      </c>
      <c r="P110" t="s">
        <v>483</v>
      </c>
      <c r="Q110" t="s">
        <v>483</v>
      </c>
      <c r="R110" t="s">
        <v>483</v>
      </c>
      <c r="S110">
        <v>45067</v>
      </c>
      <c r="T110" t="s">
        <v>7261</v>
      </c>
      <c r="U110">
        <v>45067</v>
      </c>
      <c r="V110" t="s">
        <v>7314</v>
      </c>
      <c r="W110" t="s">
        <v>7263</v>
      </c>
      <c r="X110" t="s">
        <v>7277</v>
      </c>
      <c r="Y110" t="s">
        <v>7293</v>
      </c>
      <c r="Z110" t="s">
        <v>484</v>
      </c>
      <c r="AA110">
        <v>46.2</v>
      </c>
      <c r="AB110" t="str" cm="1">
        <f t="array" ref="AB110">_xlfn.LET(_xlpm.x,IFERROR(VALUE(Table2[[#This Row],[Response_Time_Hours]]),""),IF(_xlpm.x="","CHECK",_xlfn.IFS(_xlpm.x&lt;=1,"Immediate",_xlpm.x&lt;=6,"Fast",_xlpm.x&lt;=24,"Moderate",_xlpm.x&gt;24,"Delayed")))</f>
        <v>Delayed</v>
      </c>
      <c r="AC110">
        <v>30</v>
      </c>
      <c r="AD110" t="str" cm="1">
        <f t="array" ref="AD110">IF(Table2[[#This Row],[Interaction_Count_Final]]="","N/A",_xlfn.IFS(Table2[[#This Row],[Interaction_Count_Final]]&lt;=2,"Low",Table2[[#This Row],[Interaction_Count_Final]]&lt;=5,"Medium",Table2[[#This Row],[Interaction_Count_Final]]&gt;=6,"High",TRUE,"CHECK"))</f>
        <v>High</v>
      </c>
      <c r="AE110" t="s">
        <v>7273</v>
      </c>
      <c r="AF110" t="b">
        <v>1</v>
      </c>
      <c r="AG110" t="b">
        <v>1</v>
      </c>
      <c r="AH110">
        <v>148</v>
      </c>
      <c r="AI110">
        <v>45067</v>
      </c>
      <c r="AJ110" t="b">
        <v>1</v>
      </c>
      <c r="AK110" t="str" cm="1">
        <f t="array" ref="AK110">_xlfn.LET(
  _xlpm.txt,TRIM(Raw_Data!F110),
  _xlpm.norm,SUBSTITUTE(SUBSTITUTE(_xlpm.txt,"-","/"),".","/"),
  _xlpm.p,_xlfn.TEXTSPLIT(_xlpm.norm,"/"),
  _xlpm.a,VALUE(INDEX(_xlpm.p,1)),
  _xlpm.b,VALUE(INDEX(_xlpm.p,2)),
  IF(AND(_xlpm.a&lt;=12,_xlpm.b&lt;=12),"REVIEW_AMBIGUOUS","OK")
)</f>
        <v>OK</v>
      </c>
    </row>
    <row r="111" spans="1:37">
      <c r="A111" t="s">
        <v>485</v>
      </c>
      <c r="B111" t="s">
        <v>485</v>
      </c>
      <c r="C111" t="b">
        <v>0</v>
      </c>
      <c r="D111" t="s">
        <v>7257</v>
      </c>
      <c r="E111" t="s">
        <v>486</v>
      </c>
      <c r="F111" t="s">
        <v>486</v>
      </c>
      <c r="G111" t="s">
        <v>7303</v>
      </c>
      <c r="H111" t="s">
        <v>792</v>
      </c>
      <c r="I111" t="s">
        <v>792</v>
      </c>
      <c r="J111" t="s">
        <v>792</v>
      </c>
      <c r="K111" t="s">
        <v>71</v>
      </c>
      <c r="L111" t="s">
        <v>71</v>
      </c>
      <c r="M111">
        <f>IF(UPPER(TRIM(Table2[[#This Row],[Status_Clean]]))="CONVERTED",1,0)</f>
        <v>0</v>
      </c>
      <c r="N111">
        <f>IF(ISNUMBER(MATCH(UPPER(TRIM(Table2[[#This Row],[Status_Clean]])),{"CONTACTED","QUALIFIED","CONVERTED"},0)),1,0)</f>
        <v>1</v>
      </c>
      <c r="O111" cm="1">
        <f t="array" ref="O111">_xlfn.SWITCH(UPPER(TRIM(Table2[[#This Row],[Status_Clean]])),"NEW",1,"CONTACTED",2,"QUALIFIED",3,"CONVERTED",4,"LOST",5,99)</f>
        <v>3</v>
      </c>
      <c r="P111" t="s">
        <v>487</v>
      </c>
      <c r="Q111" t="s">
        <v>7419</v>
      </c>
      <c r="R111" t="s">
        <v>7419</v>
      </c>
      <c r="S111">
        <v>44933</v>
      </c>
      <c r="T111" t="s">
        <v>7261</v>
      </c>
      <c r="U111">
        <v>44933</v>
      </c>
      <c r="V111" t="s">
        <v>7317</v>
      </c>
      <c r="W111" t="s">
        <v>7263</v>
      </c>
      <c r="X111" t="s">
        <v>7284</v>
      </c>
      <c r="Y111" t="s">
        <v>7278</v>
      </c>
      <c r="Z111" t="s">
        <v>280</v>
      </c>
      <c r="AA111">
        <v>25.1</v>
      </c>
      <c r="AB111" t="str" cm="1">
        <f t="array" ref="AB111">_xlfn.LET(_xlpm.x,IFERROR(VALUE(Table2[[#This Row],[Response_Time_Hours]]),""),IF(_xlpm.x="","CHECK",_xlfn.IFS(_xlpm.x&lt;=1,"Immediate",_xlpm.x&lt;=6,"Fast",_xlpm.x&lt;=24,"Moderate",_xlpm.x&gt;24,"Delayed")))</f>
        <v>Delayed</v>
      </c>
      <c r="AC111">
        <v>45</v>
      </c>
      <c r="AD111" t="str" cm="1">
        <f t="array" ref="AD111">IF(Table2[[#This Row],[Interaction_Count_Final]]="","N/A",_xlfn.IFS(Table2[[#This Row],[Interaction_Count_Final]]&lt;=2,"Low",Table2[[#This Row],[Interaction_Count_Final]]&lt;=5,"Medium",Table2[[#This Row],[Interaction_Count_Final]]&gt;=6,"High",TRUE,"CHECK"))</f>
        <v>High</v>
      </c>
      <c r="AE111" t="s">
        <v>7266</v>
      </c>
      <c r="AF111" t="b">
        <v>1</v>
      </c>
      <c r="AG111" t="b">
        <v>1</v>
      </c>
      <c r="AH111">
        <v>150</v>
      </c>
      <c r="AI111">
        <v>44933</v>
      </c>
      <c r="AJ111" t="b">
        <v>1</v>
      </c>
      <c r="AK111" t="str" cm="1">
        <f t="array" ref="AK111">_xlfn.LET(
  _xlpm.txt,TRIM(Raw_Data!F111),
  _xlpm.norm,SUBSTITUTE(SUBSTITUTE(_xlpm.txt,"-","/"),".","/"),
  _xlpm.p,_xlfn.TEXTSPLIT(_xlpm.norm,"/"),
  _xlpm.a,VALUE(INDEX(_xlpm.p,1)),
  _xlpm.b,VALUE(INDEX(_xlpm.p,2)),
  IF(AND(_xlpm.a&lt;=12,_xlpm.b&lt;=12),"REVIEW_AMBIGUOUS","OK")
)</f>
        <v>REVIEW_AMBIGUOUS</v>
      </c>
    </row>
    <row r="112" spans="1:37">
      <c r="A112" t="s">
        <v>488</v>
      </c>
      <c r="B112" t="s">
        <v>488</v>
      </c>
      <c r="C112" t="b">
        <v>0</v>
      </c>
      <c r="D112" t="s">
        <v>7257</v>
      </c>
      <c r="E112" t="s">
        <v>489</v>
      </c>
      <c r="F112" t="s">
        <v>489</v>
      </c>
      <c r="G112" t="s">
        <v>7280</v>
      </c>
      <c r="H112" t="s">
        <v>222</v>
      </c>
      <c r="I112" t="s">
        <v>222</v>
      </c>
      <c r="J112" t="s">
        <v>222</v>
      </c>
      <c r="K112" t="s">
        <v>71</v>
      </c>
      <c r="L112" t="s">
        <v>71</v>
      </c>
      <c r="M112">
        <f>IF(UPPER(TRIM(Table2[[#This Row],[Status_Clean]]))="CONVERTED",1,0)</f>
        <v>0</v>
      </c>
      <c r="N112">
        <f>IF(ISNUMBER(MATCH(UPPER(TRIM(Table2[[#This Row],[Status_Clean]])),{"CONTACTED","QUALIFIED","CONVERTED"},0)),1,0)</f>
        <v>1</v>
      </c>
      <c r="O112" cm="1">
        <f t="array" ref="O112">_xlfn.SWITCH(UPPER(TRIM(Table2[[#This Row],[Status_Clean]])),"NEW",1,"CONTACTED",2,"QUALIFIED",3,"CONVERTED",4,"LOST",5,99)</f>
        <v>3</v>
      </c>
      <c r="P112" t="s">
        <v>490</v>
      </c>
      <c r="Q112" t="s">
        <v>7420</v>
      </c>
      <c r="R112" t="s">
        <v>7420</v>
      </c>
      <c r="S112">
        <v>45216</v>
      </c>
      <c r="T112" t="s">
        <v>7261</v>
      </c>
      <c r="U112">
        <v>45216</v>
      </c>
      <c r="V112" t="s">
        <v>7270</v>
      </c>
      <c r="W112" t="s">
        <v>7263</v>
      </c>
      <c r="X112" t="s">
        <v>7264</v>
      </c>
      <c r="Y112" t="s">
        <v>7265</v>
      </c>
      <c r="Z112">
        <v>62</v>
      </c>
      <c r="AA112">
        <v>62</v>
      </c>
      <c r="AB112" t="str" cm="1">
        <f t="array" ref="AB112">_xlfn.LET(_xlpm.x,IFERROR(VALUE(Table2[[#This Row],[Response_Time_Hours]]),""),IF(_xlpm.x="","CHECK",_xlfn.IFS(_xlpm.x&lt;=1,"Immediate",_xlpm.x&lt;=6,"Fast",_xlpm.x&lt;=24,"Moderate",_xlpm.x&gt;24,"Delayed")))</f>
        <v>Delayed</v>
      </c>
      <c r="AC112">
        <v>47</v>
      </c>
      <c r="AD112" t="str" cm="1">
        <f t="array" ref="AD112">IF(Table2[[#This Row],[Interaction_Count_Final]]="","N/A",_xlfn.IFS(Table2[[#This Row],[Interaction_Count_Final]]&lt;=2,"Low",Table2[[#This Row],[Interaction_Count_Final]]&lt;=5,"Medium",Table2[[#This Row],[Interaction_Count_Final]]&gt;=6,"High",TRUE,"CHECK"))</f>
        <v>High</v>
      </c>
      <c r="AE112" t="s">
        <v>7273</v>
      </c>
      <c r="AF112" t="b">
        <v>1</v>
      </c>
      <c r="AG112" t="b">
        <v>1</v>
      </c>
      <c r="AH112">
        <v>151</v>
      </c>
      <c r="AI112">
        <v>45216</v>
      </c>
      <c r="AJ112" t="b">
        <v>1</v>
      </c>
      <c r="AK112" t="e" cm="1">
        <f t="array" ref="AK112">_xlfn.LET(
  _xlpm.txt,TRIM(Raw_Data!F112),
  _xlpm.norm,SUBSTITUTE(SUBSTITUTE(_xlpm.txt,"-","/"),".","/"),
  _xlpm.p,_xlfn.TEXTSPLIT(_xlpm.norm,"/"),
  _xlpm.a,VALUE(INDEX(_xlpm.p,1)),
  _xlpm.b,VALUE(INDEX(_xlpm.p,2)),
  IF(AND(_xlpm.a&lt;=12,_xlpm.b&lt;=12),"REVIEW_AMBIGUOUS","OK")
)</f>
        <v>#REF!</v>
      </c>
    </row>
    <row r="113" spans="1:37">
      <c r="A113" t="s">
        <v>491</v>
      </c>
      <c r="B113" t="s">
        <v>491</v>
      </c>
      <c r="C113" t="b">
        <v>0</v>
      </c>
      <c r="D113" t="s">
        <v>7257</v>
      </c>
      <c r="E113" t="s">
        <v>7421</v>
      </c>
      <c r="F113" t="s">
        <v>7421</v>
      </c>
      <c r="G113" t="s">
        <v>7280</v>
      </c>
      <c r="H113" t="s">
        <v>447</v>
      </c>
      <c r="I113" t="s">
        <v>447</v>
      </c>
      <c r="J113" t="s">
        <v>447</v>
      </c>
      <c r="K113" t="s">
        <v>125</v>
      </c>
      <c r="L113" t="s">
        <v>125</v>
      </c>
      <c r="M113">
        <f>IF(UPPER(TRIM(Table2[[#This Row],[Status_Clean]]))="CONVERTED",1,0)</f>
        <v>0</v>
      </c>
      <c r="N113">
        <f>IF(ISNUMBER(MATCH(UPPER(TRIM(Table2[[#This Row],[Status_Clean]])),{"CONTACTED","QUALIFIED","CONVERTED"},0)),1,0)</f>
        <v>1</v>
      </c>
      <c r="O113" cm="1">
        <f t="array" ref="O113">_xlfn.SWITCH(UPPER(TRIM(Table2[[#This Row],[Status_Clean]])),"NEW",1,"CONTACTED",2,"QUALIFIED",3,"CONVERTED",4,"LOST",5,99)</f>
        <v>2</v>
      </c>
      <c r="P113">
        <v>45305</v>
      </c>
      <c r="Q113" t="s">
        <v>7422</v>
      </c>
      <c r="R113" t="s">
        <v>7422</v>
      </c>
      <c r="S113">
        <v>45305</v>
      </c>
      <c r="T113" t="s">
        <v>7261</v>
      </c>
      <c r="U113">
        <v>45305</v>
      </c>
      <c r="V113" t="s">
        <v>7317</v>
      </c>
      <c r="W113" t="s">
        <v>7271</v>
      </c>
      <c r="X113" t="s">
        <v>7284</v>
      </c>
      <c r="Y113" t="s">
        <v>7293</v>
      </c>
      <c r="Z113" t="s">
        <v>493</v>
      </c>
      <c r="AA113">
        <v>31</v>
      </c>
      <c r="AB113" t="str" cm="1">
        <f t="array" ref="AB113">_xlfn.LET(_xlpm.x,IFERROR(VALUE(Table2[[#This Row],[Response_Time_Hours]]),""),IF(_xlpm.x="","CHECK",_xlfn.IFS(_xlpm.x&lt;=1,"Immediate",_xlpm.x&lt;=6,"Fast",_xlpm.x&lt;=24,"Moderate",_xlpm.x&gt;24,"Delayed")))</f>
        <v>Delayed</v>
      </c>
      <c r="AC113">
        <v>30</v>
      </c>
      <c r="AD113" t="str" cm="1">
        <f t="array" ref="AD113">IF(Table2[[#This Row],[Interaction_Count_Final]]="","N/A",_xlfn.IFS(Table2[[#This Row],[Interaction_Count_Final]]&lt;=2,"Low",Table2[[#This Row],[Interaction_Count_Final]]&lt;=5,"Medium",Table2[[#This Row],[Interaction_Count_Final]]&gt;=6,"High",TRUE,"CHECK"))</f>
        <v>High</v>
      </c>
      <c r="AE113" t="s">
        <v>7273</v>
      </c>
      <c r="AF113" t="b">
        <v>1</v>
      </c>
      <c r="AG113" t="b">
        <v>1</v>
      </c>
      <c r="AH113">
        <v>152</v>
      </c>
      <c r="AI113">
        <v>45305</v>
      </c>
      <c r="AJ113" t="b">
        <v>1</v>
      </c>
      <c r="AK113" t="e" cm="1">
        <f t="array" ref="AK113">_xlfn.LET(
  _xlpm.txt,TRIM(Raw_Data!F113),
  _xlpm.norm,SUBSTITUTE(SUBSTITUTE(_xlpm.txt,"-","/"),".","/"),
  _xlpm.p,_xlfn.TEXTSPLIT(_xlpm.norm,"/"),
  _xlpm.a,VALUE(INDEX(_xlpm.p,1)),
  _xlpm.b,VALUE(INDEX(_xlpm.p,2)),
  IF(AND(_xlpm.a&lt;=12,_xlpm.b&lt;=12),"REVIEW_AMBIGUOUS","OK")
)</f>
        <v>#REF!</v>
      </c>
    </row>
    <row r="114" spans="1:37">
      <c r="A114" t="s">
        <v>494</v>
      </c>
      <c r="B114" t="s">
        <v>494</v>
      </c>
      <c r="C114" t="b">
        <v>0</v>
      </c>
      <c r="D114" t="s">
        <v>7257</v>
      </c>
      <c r="E114" t="s">
        <v>495</v>
      </c>
      <c r="F114" t="s">
        <v>495</v>
      </c>
      <c r="G114" t="s">
        <v>7280</v>
      </c>
      <c r="H114" t="s">
        <v>473</v>
      </c>
      <c r="I114" t="s">
        <v>473</v>
      </c>
      <c r="J114" t="s">
        <v>473</v>
      </c>
      <c r="K114" t="s">
        <v>71</v>
      </c>
      <c r="L114" t="s">
        <v>71</v>
      </c>
      <c r="M114">
        <f>IF(UPPER(TRIM(Table2[[#This Row],[Status_Clean]]))="CONVERTED",1,0)</f>
        <v>0</v>
      </c>
      <c r="N114">
        <f>IF(ISNUMBER(MATCH(UPPER(TRIM(Table2[[#This Row],[Status_Clean]])),{"CONTACTED","QUALIFIED","CONVERTED"},0)),1,0)</f>
        <v>1</v>
      </c>
      <c r="O114" cm="1">
        <f t="array" ref="O114">_xlfn.SWITCH(UPPER(TRIM(Table2[[#This Row],[Status_Clean]])),"NEW",1,"CONTACTED",2,"QUALIFIED",3,"CONVERTED",4,"LOST",5,99)</f>
        <v>3</v>
      </c>
      <c r="P114" t="s">
        <v>496</v>
      </c>
      <c r="Q114" t="s">
        <v>7423</v>
      </c>
      <c r="R114" t="s">
        <v>7423</v>
      </c>
      <c r="S114">
        <v>45215</v>
      </c>
      <c r="T114" t="s">
        <v>7261</v>
      </c>
      <c r="U114">
        <v>45215</v>
      </c>
      <c r="V114" t="s">
        <v>7270</v>
      </c>
      <c r="W114" t="s">
        <v>7263</v>
      </c>
      <c r="X114" t="s">
        <v>7264</v>
      </c>
      <c r="Y114" t="s">
        <v>7298</v>
      </c>
      <c r="Z114" t="s">
        <v>497</v>
      </c>
      <c r="AA114">
        <v>21.8</v>
      </c>
      <c r="AB114" t="str" cm="1">
        <f t="array" ref="AB114">_xlfn.LET(_xlpm.x,IFERROR(VALUE(Table2[[#This Row],[Response_Time_Hours]]),""),IF(_xlpm.x="","CHECK",_xlfn.IFS(_xlpm.x&lt;=1,"Immediate",_xlpm.x&lt;=6,"Fast",_xlpm.x&lt;=24,"Moderate",_xlpm.x&gt;24,"Delayed")))</f>
        <v>Moderate</v>
      </c>
      <c r="AC114">
        <v>19</v>
      </c>
      <c r="AD114" t="str" cm="1">
        <f t="array" ref="AD114">IF(Table2[[#This Row],[Interaction_Count_Final]]="","N/A",_xlfn.IFS(Table2[[#This Row],[Interaction_Count_Final]]&lt;=2,"Low",Table2[[#This Row],[Interaction_Count_Final]]&lt;=5,"Medium",Table2[[#This Row],[Interaction_Count_Final]]&gt;=6,"High",TRUE,"CHECK"))</f>
        <v>High</v>
      </c>
      <c r="AE114" t="s">
        <v>7266</v>
      </c>
      <c r="AF114" t="b">
        <v>1</v>
      </c>
      <c r="AG114" t="b">
        <v>1</v>
      </c>
      <c r="AH114">
        <v>154</v>
      </c>
      <c r="AI114">
        <v>45215</v>
      </c>
      <c r="AJ114" t="b">
        <v>1</v>
      </c>
      <c r="AK114" t="e" cm="1">
        <f t="array" ref="AK114">_xlfn.LET(
  _xlpm.txt,TRIM(Raw_Data!F114),
  _xlpm.norm,SUBSTITUTE(SUBSTITUTE(_xlpm.txt,"-","/"),".","/"),
  _xlpm.p,_xlfn.TEXTSPLIT(_xlpm.norm,"/"),
  _xlpm.a,VALUE(INDEX(_xlpm.p,1)),
  _xlpm.b,VALUE(INDEX(_xlpm.p,2)),
  IF(AND(_xlpm.a&lt;=12,_xlpm.b&lt;=12),"REVIEW_AMBIGUOUS","OK")
)</f>
        <v>#REF!</v>
      </c>
    </row>
    <row r="115" spans="1:37">
      <c r="A115" t="s">
        <v>498</v>
      </c>
      <c r="B115" t="s">
        <v>498</v>
      </c>
      <c r="C115" t="b">
        <v>0</v>
      </c>
      <c r="D115" t="s">
        <v>7257</v>
      </c>
      <c r="E115" t="s">
        <v>499</v>
      </c>
      <c r="F115" t="s">
        <v>499</v>
      </c>
      <c r="G115" t="s">
        <v>7274</v>
      </c>
      <c r="H115" t="s">
        <v>222</v>
      </c>
      <c r="I115" t="s">
        <v>222</v>
      </c>
      <c r="J115" t="s">
        <v>222</v>
      </c>
      <c r="K115" t="s">
        <v>125</v>
      </c>
      <c r="L115" t="s">
        <v>125</v>
      </c>
      <c r="M115">
        <f>IF(UPPER(TRIM(Table2[[#This Row],[Status_Clean]]))="CONVERTED",1,0)</f>
        <v>0</v>
      </c>
      <c r="N115">
        <f>IF(ISNUMBER(MATCH(UPPER(TRIM(Table2[[#This Row],[Status_Clean]])),{"CONTACTED","QUALIFIED","CONVERTED"},0)),1,0)</f>
        <v>1</v>
      </c>
      <c r="O115" cm="1">
        <f t="array" ref="O115">_xlfn.SWITCH(UPPER(TRIM(Table2[[#This Row],[Status_Clean]])),"NEW",1,"CONTACTED",2,"QUALIFIED",3,"CONVERTED",4,"LOST",5,99)</f>
        <v>2</v>
      </c>
      <c r="P115" t="s">
        <v>500</v>
      </c>
      <c r="Q115" t="s">
        <v>7424</v>
      </c>
      <c r="R115" t="s">
        <v>7424</v>
      </c>
      <c r="S115">
        <v>45088</v>
      </c>
      <c r="T115" t="s">
        <v>7261</v>
      </c>
      <c r="U115">
        <v>45088</v>
      </c>
      <c r="V115" t="s">
        <v>7276</v>
      </c>
      <c r="W115" t="s">
        <v>7263</v>
      </c>
      <c r="X115" t="s">
        <v>7277</v>
      </c>
      <c r="Y115" t="s">
        <v>7293</v>
      </c>
      <c r="Z115" t="s">
        <v>501</v>
      </c>
      <c r="AA115">
        <v>35.700000000000003</v>
      </c>
      <c r="AB115" t="str" cm="1">
        <f t="array" ref="AB115">_xlfn.LET(_xlpm.x,IFERROR(VALUE(Table2[[#This Row],[Response_Time_Hours]]),""),IF(_xlpm.x="","CHECK",_xlfn.IFS(_xlpm.x&lt;=1,"Immediate",_xlpm.x&lt;=6,"Fast",_xlpm.x&lt;=24,"Moderate",_xlpm.x&gt;24,"Delayed")))</f>
        <v>Delayed</v>
      </c>
      <c r="AC115">
        <v>13</v>
      </c>
      <c r="AD115" t="str" cm="1">
        <f t="array" ref="AD115">IF(Table2[[#This Row],[Interaction_Count_Final]]="","N/A",_xlfn.IFS(Table2[[#This Row],[Interaction_Count_Final]]&lt;=2,"Low",Table2[[#This Row],[Interaction_Count_Final]]&lt;=5,"Medium",Table2[[#This Row],[Interaction_Count_Final]]&gt;=6,"High",TRUE,"CHECK"))</f>
        <v>High</v>
      </c>
      <c r="AE115" t="s">
        <v>7266</v>
      </c>
      <c r="AF115" t="b">
        <v>1</v>
      </c>
      <c r="AG115" t="b">
        <v>1</v>
      </c>
      <c r="AH115">
        <v>155</v>
      </c>
      <c r="AI115">
        <v>45088</v>
      </c>
      <c r="AJ115" t="b">
        <v>1</v>
      </c>
      <c r="AK115" t="str" cm="1">
        <f t="array" ref="AK115">_xlfn.LET(
  _xlpm.txt,TRIM(Raw_Data!F115),
  _xlpm.norm,SUBSTITUTE(SUBSTITUTE(_xlpm.txt,"-","/"),".","/"),
  _xlpm.p,_xlfn.TEXTSPLIT(_xlpm.norm,"/"),
  _xlpm.a,VALUE(INDEX(_xlpm.p,1)),
  _xlpm.b,VALUE(INDEX(_xlpm.p,2)),
  IF(AND(_xlpm.a&lt;=12,_xlpm.b&lt;=12),"REVIEW_AMBIGUOUS","OK")
)</f>
        <v>REVIEW_AMBIGUOUS</v>
      </c>
    </row>
    <row r="116" spans="1:37">
      <c r="A116" t="s">
        <v>502</v>
      </c>
      <c r="B116" t="s">
        <v>502</v>
      </c>
      <c r="C116" t="b">
        <v>0</v>
      </c>
      <c r="D116" t="s">
        <v>7257</v>
      </c>
      <c r="E116" t="s">
        <v>503</v>
      </c>
      <c r="F116" t="s">
        <v>503</v>
      </c>
      <c r="G116" t="s">
        <v>7303</v>
      </c>
      <c r="H116" t="s">
        <v>222</v>
      </c>
      <c r="I116" t="s">
        <v>222</v>
      </c>
      <c r="J116" t="s">
        <v>222</v>
      </c>
      <c r="K116" t="s">
        <v>125</v>
      </c>
      <c r="L116" t="s">
        <v>125</v>
      </c>
      <c r="M116">
        <f>IF(UPPER(TRIM(Table2[[#This Row],[Status_Clean]]))="CONVERTED",1,0)</f>
        <v>0</v>
      </c>
      <c r="N116">
        <f>IF(ISNUMBER(MATCH(UPPER(TRIM(Table2[[#This Row],[Status_Clean]])),{"CONTACTED","QUALIFIED","CONVERTED"},0)),1,0)</f>
        <v>1</v>
      </c>
      <c r="O116" cm="1">
        <f t="array" ref="O116">_xlfn.SWITCH(UPPER(TRIM(Table2[[#This Row],[Status_Clean]])),"NEW",1,"CONTACTED",2,"QUALIFIED",3,"CONVERTED",4,"LOST",5,99)</f>
        <v>2</v>
      </c>
      <c r="P116" t="s">
        <v>504</v>
      </c>
      <c r="Q116" t="s">
        <v>7425</v>
      </c>
      <c r="R116" t="s">
        <v>7425</v>
      </c>
      <c r="S116">
        <v>45310</v>
      </c>
      <c r="T116" t="s">
        <v>7261</v>
      </c>
      <c r="U116">
        <v>45310</v>
      </c>
      <c r="V116" t="s">
        <v>7317</v>
      </c>
      <c r="W116" t="s">
        <v>7271</v>
      </c>
      <c r="X116" t="s">
        <v>7284</v>
      </c>
      <c r="Y116" t="s">
        <v>7312</v>
      </c>
      <c r="Z116" t="s">
        <v>505</v>
      </c>
      <c r="AA116">
        <v>23.5</v>
      </c>
      <c r="AB116" t="str" cm="1">
        <f t="array" ref="AB116">_xlfn.LET(_xlpm.x,IFERROR(VALUE(Table2[[#This Row],[Response_Time_Hours]]),""),IF(_xlpm.x="","CHECK",_xlfn.IFS(_xlpm.x&lt;=1,"Immediate",_xlpm.x&lt;=6,"Fast",_xlpm.x&lt;=24,"Moderate",_xlpm.x&gt;24,"Delayed")))</f>
        <v>Moderate</v>
      </c>
      <c r="AC116">
        <v>31</v>
      </c>
      <c r="AD116" t="str" cm="1">
        <f t="array" ref="AD116">IF(Table2[[#This Row],[Interaction_Count_Final]]="","N/A",_xlfn.IFS(Table2[[#This Row],[Interaction_Count_Final]]&lt;=2,"Low",Table2[[#This Row],[Interaction_Count_Final]]&lt;=5,"Medium",Table2[[#This Row],[Interaction_Count_Final]]&gt;=6,"High",TRUE,"CHECK"))</f>
        <v>High</v>
      </c>
      <c r="AE116" t="s">
        <v>7289</v>
      </c>
      <c r="AF116" t="b">
        <v>1</v>
      </c>
      <c r="AG116" t="b">
        <v>1</v>
      </c>
      <c r="AH116">
        <v>156</v>
      </c>
      <c r="AI116">
        <v>45310</v>
      </c>
      <c r="AJ116" t="b">
        <v>1</v>
      </c>
      <c r="AK116" t="str" cm="1">
        <f t="array" ref="AK116">_xlfn.LET(
  _xlpm.txt,TRIM(Raw_Data!F116),
  _xlpm.norm,SUBSTITUTE(SUBSTITUTE(_xlpm.txt,"-","/"),".","/"),
  _xlpm.p,_xlfn.TEXTSPLIT(_xlpm.norm,"/"),
  _xlpm.a,VALUE(INDEX(_xlpm.p,1)),
  _xlpm.b,VALUE(INDEX(_xlpm.p,2)),
  IF(AND(_xlpm.a&lt;=12,_xlpm.b&lt;=12),"REVIEW_AMBIGUOUS","OK")
)</f>
        <v>OK</v>
      </c>
    </row>
    <row r="117" spans="1:37">
      <c r="A117" t="s">
        <v>506</v>
      </c>
      <c r="B117" t="s">
        <v>506</v>
      </c>
      <c r="C117" t="b">
        <v>0</v>
      </c>
      <c r="D117" t="s">
        <v>7257</v>
      </c>
      <c r="E117" t="s">
        <v>7426</v>
      </c>
      <c r="F117" t="s">
        <v>7426</v>
      </c>
      <c r="G117" t="s">
        <v>7280</v>
      </c>
      <c r="H117" t="s">
        <v>222</v>
      </c>
      <c r="I117" t="s">
        <v>222</v>
      </c>
      <c r="J117" t="s">
        <v>222</v>
      </c>
      <c r="K117" t="s">
        <v>125</v>
      </c>
      <c r="L117" t="s">
        <v>125</v>
      </c>
      <c r="M117">
        <f>IF(UPPER(TRIM(Table2[[#This Row],[Status_Clean]]))="CONVERTED",1,0)</f>
        <v>0</v>
      </c>
      <c r="N117">
        <f>IF(ISNUMBER(MATCH(UPPER(TRIM(Table2[[#This Row],[Status_Clean]])),{"CONTACTED","QUALIFIED","CONVERTED"},0)),1,0)</f>
        <v>1</v>
      </c>
      <c r="O117" cm="1">
        <f t="array" ref="O117">_xlfn.SWITCH(UPPER(TRIM(Table2[[#This Row],[Status_Clean]])),"NEW",1,"CONTACTED",2,"QUALIFIED",3,"CONVERTED",4,"LOST",5,99)</f>
        <v>2</v>
      </c>
      <c r="P117">
        <v>45392</v>
      </c>
      <c r="Q117" t="s">
        <v>7427</v>
      </c>
      <c r="R117" t="s">
        <v>7427</v>
      </c>
      <c r="S117">
        <v>45392</v>
      </c>
      <c r="T117" t="s">
        <v>7261</v>
      </c>
      <c r="U117">
        <v>45392</v>
      </c>
      <c r="V117" t="s">
        <v>7297</v>
      </c>
      <c r="W117" t="s">
        <v>7271</v>
      </c>
      <c r="X117" t="s">
        <v>7277</v>
      </c>
      <c r="Y117" t="s">
        <v>7272</v>
      </c>
      <c r="Z117" t="s">
        <v>508</v>
      </c>
      <c r="AA117">
        <v>33.200000000000003</v>
      </c>
      <c r="AB117" t="str" cm="1">
        <f t="array" ref="AB117">_xlfn.LET(_xlpm.x,IFERROR(VALUE(Table2[[#This Row],[Response_Time_Hours]]),""),IF(_xlpm.x="","CHECK",_xlfn.IFS(_xlpm.x&lt;=1,"Immediate",_xlpm.x&lt;=6,"Fast",_xlpm.x&lt;=24,"Moderate",_xlpm.x&gt;24,"Delayed")))</f>
        <v>Delayed</v>
      </c>
      <c r="AC117">
        <v>18</v>
      </c>
      <c r="AD117" t="str" cm="1">
        <f t="array" ref="AD117">IF(Table2[[#This Row],[Interaction_Count_Final]]="","N/A",_xlfn.IFS(Table2[[#This Row],[Interaction_Count_Final]]&lt;=2,"Low",Table2[[#This Row],[Interaction_Count_Final]]&lt;=5,"Medium",Table2[[#This Row],[Interaction_Count_Final]]&gt;=6,"High",TRUE,"CHECK"))</f>
        <v>High</v>
      </c>
      <c r="AE117" t="s">
        <v>7289</v>
      </c>
      <c r="AF117" t="b">
        <v>1</v>
      </c>
      <c r="AG117" t="b">
        <v>1</v>
      </c>
      <c r="AH117">
        <v>158</v>
      </c>
      <c r="AI117">
        <v>45392</v>
      </c>
      <c r="AJ117" t="b">
        <v>1</v>
      </c>
      <c r="AK117" t="e" cm="1">
        <f t="array" ref="AK117">_xlfn.LET(
  _xlpm.txt,TRIM(Raw_Data!F117),
  _xlpm.norm,SUBSTITUTE(SUBSTITUTE(_xlpm.txt,"-","/"),".","/"),
  _xlpm.p,_xlfn.TEXTSPLIT(_xlpm.norm,"/"),
  _xlpm.a,VALUE(INDEX(_xlpm.p,1)),
  _xlpm.b,VALUE(INDEX(_xlpm.p,2)),
  IF(AND(_xlpm.a&lt;=12,_xlpm.b&lt;=12),"REVIEW_AMBIGUOUS","OK")
)</f>
        <v>#REF!</v>
      </c>
    </row>
    <row r="118" spans="1:37">
      <c r="A118" t="s">
        <v>509</v>
      </c>
      <c r="B118" t="s">
        <v>509</v>
      </c>
      <c r="C118" t="b">
        <v>0</v>
      </c>
      <c r="D118" t="s">
        <v>7257</v>
      </c>
      <c r="E118" t="s">
        <v>510</v>
      </c>
      <c r="F118" t="s">
        <v>510</v>
      </c>
      <c r="G118" t="s">
        <v>7274</v>
      </c>
      <c r="H118" t="s">
        <v>600</v>
      </c>
      <c r="I118" t="s">
        <v>600</v>
      </c>
      <c r="J118" t="s">
        <v>254</v>
      </c>
      <c r="K118" t="s">
        <v>125</v>
      </c>
      <c r="L118" t="s">
        <v>125</v>
      </c>
      <c r="M118">
        <f>IF(UPPER(TRIM(Table2[[#This Row],[Status_Clean]]))="CONVERTED",1,0)</f>
        <v>0</v>
      </c>
      <c r="N118">
        <f>IF(ISNUMBER(MATCH(UPPER(TRIM(Table2[[#This Row],[Status_Clean]])),{"CONTACTED","QUALIFIED","CONVERTED"},0)),1,0)</f>
        <v>1</v>
      </c>
      <c r="O118" cm="1">
        <f t="array" ref="O118">_xlfn.SWITCH(UPPER(TRIM(Table2[[#This Row],[Status_Clean]])),"NEW",1,"CONTACTED",2,"QUALIFIED",3,"CONVERTED",4,"LOST",5,99)</f>
        <v>2</v>
      </c>
      <c r="P118">
        <v>44995</v>
      </c>
      <c r="Q118" t="s">
        <v>7428</v>
      </c>
      <c r="R118" t="s">
        <v>7428</v>
      </c>
      <c r="S118">
        <v>44995</v>
      </c>
      <c r="T118" t="s">
        <v>7261</v>
      </c>
      <c r="U118">
        <v>44995</v>
      </c>
      <c r="V118" t="s">
        <v>7295</v>
      </c>
      <c r="W118" t="s">
        <v>7263</v>
      </c>
      <c r="X118" t="s">
        <v>7284</v>
      </c>
      <c r="Y118" t="s">
        <v>7312</v>
      </c>
      <c r="Z118" t="s">
        <v>511</v>
      </c>
      <c r="AA118">
        <v>19</v>
      </c>
      <c r="AB118" t="str" cm="1">
        <f t="array" ref="AB118">_xlfn.LET(_xlpm.x,IFERROR(VALUE(Table2[[#This Row],[Response_Time_Hours]]),""),IF(_xlpm.x="","CHECK",_xlfn.IFS(_xlpm.x&lt;=1,"Immediate",_xlpm.x&lt;=6,"Fast",_xlpm.x&lt;=24,"Moderate",_xlpm.x&gt;24,"Delayed")))</f>
        <v>Moderate</v>
      </c>
      <c r="AC118">
        <v>8</v>
      </c>
      <c r="AD118" t="str" cm="1">
        <f t="array" ref="AD118">IF(Table2[[#This Row],[Interaction_Count_Final]]="","N/A",_xlfn.IFS(Table2[[#This Row],[Interaction_Count_Final]]&lt;=2,"Low",Table2[[#This Row],[Interaction_Count_Final]]&lt;=5,"Medium",Table2[[#This Row],[Interaction_Count_Final]]&gt;=6,"High",TRUE,"CHECK"))</f>
        <v>High</v>
      </c>
      <c r="AE118" t="s">
        <v>7289</v>
      </c>
      <c r="AF118" t="b">
        <v>1</v>
      </c>
      <c r="AG118" t="b">
        <v>1</v>
      </c>
      <c r="AH118">
        <v>159</v>
      </c>
      <c r="AI118">
        <v>44995</v>
      </c>
      <c r="AJ118" t="b">
        <v>1</v>
      </c>
      <c r="AK118" t="e" cm="1">
        <f t="array" ref="AK118">_xlfn.LET(
  _xlpm.txt,TRIM(Raw_Data!F118),
  _xlpm.norm,SUBSTITUTE(SUBSTITUTE(_xlpm.txt,"-","/"),".","/"),
  _xlpm.p,_xlfn.TEXTSPLIT(_xlpm.norm,"/"),
  _xlpm.a,VALUE(INDEX(_xlpm.p,1)),
  _xlpm.b,VALUE(INDEX(_xlpm.p,2)),
  IF(AND(_xlpm.a&lt;=12,_xlpm.b&lt;=12),"REVIEW_AMBIGUOUS","OK")
)</f>
        <v>#REF!</v>
      </c>
    </row>
    <row r="119" spans="1:37">
      <c r="A119" t="s">
        <v>512</v>
      </c>
      <c r="B119" t="s">
        <v>512</v>
      </c>
      <c r="C119" t="b">
        <v>0</v>
      </c>
      <c r="D119" t="s">
        <v>7257</v>
      </c>
      <c r="E119" t="s">
        <v>513</v>
      </c>
      <c r="F119" t="s">
        <v>513</v>
      </c>
      <c r="G119" t="s">
        <v>7303</v>
      </c>
      <c r="H119" t="s">
        <v>792</v>
      </c>
      <c r="I119" t="s">
        <v>792</v>
      </c>
      <c r="J119" t="s">
        <v>792</v>
      </c>
      <c r="K119" t="s">
        <v>71</v>
      </c>
      <c r="L119" t="s">
        <v>71</v>
      </c>
      <c r="M119">
        <f>IF(UPPER(TRIM(Table2[[#This Row],[Status_Clean]]))="CONVERTED",1,0)</f>
        <v>0</v>
      </c>
      <c r="N119">
        <f>IF(ISNUMBER(MATCH(UPPER(TRIM(Table2[[#This Row],[Status_Clean]])),{"CONTACTED","QUALIFIED","CONVERTED"},0)),1,0)</f>
        <v>1</v>
      </c>
      <c r="O119" cm="1">
        <f t="array" ref="O119">_xlfn.SWITCH(UPPER(TRIM(Table2[[#This Row],[Status_Clean]])),"NEW",1,"CONTACTED",2,"QUALIFIED",3,"CONVERTED",4,"LOST",5,99)</f>
        <v>3</v>
      </c>
      <c r="P119" t="s">
        <v>514</v>
      </c>
      <c r="Q119" t="s">
        <v>7429</v>
      </c>
      <c r="R119" t="s">
        <v>7429</v>
      </c>
      <c r="S119">
        <v>45325</v>
      </c>
      <c r="T119" t="s">
        <v>7261</v>
      </c>
      <c r="U119">
        <v>45325</v>
      </c>
      <c r="V119" t="s">
        <v>7283</v>
      </c>
      <c r="W119" t="s">
        <v>7271</v>
      </c>
      <c r="X119" t="s">
        <v>7284</v>
      </c>
      <c r="Y119" t="s">
        <v>7278</v>
      </c>
      <c r="Z119" t="s">
        <v>515</v>
      </c>
      <c r="AA119">
        <v>10.7</v>
      </c>
      <c r="AB119" t="str" cm="1">
        <f t="array" ref="AB119">_xlfn.LET(_xlpm.x,IFERROR(VALUE(Table2[[#This Row],[Response_Time_Hours]]),""),IF(_xlpm.x="","CHECK",_xlfn.IFS(_xlpm.x&lt;=1,"Immediate",_xlpm.x&lt;=6,"Fast",_xlpm.x&lt;=24,"Moderate",_xlpm.x&gt;24,"Delayed")))</f>
        <v>Moderate</v>
      </c>
      <c r="AC119">
        <v>27</v>
      </c>
      <c r="AD119" t="str" cm="1">
        <f t="array" ref="AD119">IF(Table2[[#This Row],[Interaction_Count_Final]]="","N/A",_xlfn.IFS(Table2[[#This Row],[Interaction_Count_Final]]&lt;=2,"Low",Table2[[#This Row],[Interaction_Count_Final]]&lt;=5,"Medium",Table2[[#This Row],[Interaction_Count_Final]]&gt;=6,"High",TRUE,"CHECK"))</f>
        <v>High</v>
      </c>
      <c r="AE119" t="s">
        <v>7266</v>
      </c>
      <c r="AF119" t="b">
        <v>1</v>
      </c>
      <c r="AG119" t="b">
        <v>1</v>
      </c>
      <c r="AH119">
        <v>160</v>
      </c>
      <c r="AI119">
        <v>45325</v>
      </c>
      <c r="AJ119" t="b">
        <v>1</v>
      </c>
      <c r="AK119" t="str" cm="1">
        <f t="array" ref="AK119">_xlfn.LET(
  _xlpm.txt,TRIM(Raw_Data!F119),
  _xlpm.norm,SUBSTITUTE(SUBSTITUTE(_xlpm.txt,"-","/"),".","/"),
  _xlpm.p,_xlfn.TEXTSPLIT(_xlpm.norm,"/"),
  _xlpm.a,VALUE(INDEX(_xlpm.p,1)),
  _xlpm.b,VALUE(INDEX(_xlpm.p,2)),
  IF(AND(_xlpm.a&lt;=12,_xlpm.b&lt;=12),"REVIEW_AMBIGUOUS","OK")
)</f>
        <v>REVIEW_AMBIGUOUS</v>
      </c>
    </row>
    <row r="120" spans="1:37">
      <c r="A120" t="s">
        <v>516</v>
      </c>
      <c r="B120" t="s">
        <v>516</v>
      </c>
      <c r="C120" t="b">
        <v>0</v>
      </c>
      <c r="D120" t="s">
        <v>7257</v>
      </c>
      <c r="E120" t="s">
        <v>517</v>
      </c>
      <c r="F120" t="s">
        <v>517</v>
      </c>
      <c r="G120" t="s">
        <v>7280</v>
      </c>
      <c r="H120" t="s">
        <v>792</v>
      </c>
      <c r="I120" t="s">
        <v>792</v>
      </c>
      <c r="J120" t="s">
        <v>792</v>
      </c>
      <c r="K120" t="s">
        <v>193</v>
      </c>
      <c r="L120" t="s">
        <v>193</v>
      </c>
      <c r="M120">
        <f>IF(UPPER(TRIM(Table2[[#This Row],[Status_Clean]]))="CONVERTED",1,0)</f>
        <v>0</v>
      </c>
      <c r="N120">
        <f>IF(ISNUMBER(MATCH(UPPER(TRIM(Table2[[#This Row],[Status_Clean]])),{"CONTACTED","QUALIFIED","CONVERTED"},0)),1,0)</f>
        <v>0</v>
      </c>
      <c r="O120" cm="1">
        <f t="array" ref="O120">_xlfn.SWITCH(UPPER(TRIM(Table2[[#This Row],[Status_Clean]])),"NEW",1,"CONTACTED",2,"QUALIFIED",3,"CONVERTED",4,"LOST",5,99)</f>
        <v>1</v>
      </c>
      <c r="P120" t="s">
        <v>518</v>
      </c>
      <c r="Q120" t="s">
        <v>7430</v>
      </c>
      <c r="R120" t="s">
        <v>7430</v>
      </c>
      <c r="S120">
        <v>45039</v>
      </c>
      <c r="T120" t="s">
        <v>7261</v>
      </c>
      <c r="U120">
        <v>45039</v>
      </c>
      <c r="V120" t="s">
        <v>7297</v>
      </c>
      <c r="W120" t="s">
        <v>7263</v>
      </c>
      <c r="X120" t="s">
        <v>7277</v>
      </c>
      <c r="Y120" t="s">
        <v>7293</v>
      </c>
      <c r="Z120">
        <v>68</v>
      </c>
      <c r="AA120">
        <v>68</v>
      </c>
      <c r="AB120" t="str" cm="1">
        <f t="array" ref="AB120">_xlfn.LET(_xlpm.x,IFERROR(VALUE(Table2[[#This Row],[Response_Time_Hours]]),""),IF(_xlpm.x="","CHECK",_xlfn.IFS(_xlpm.x&lt;=1,"Immediate",_xlpm.x&lt;=6,"Fast",_xlpm.x&lt;=24,"Moderate",_xlpm.x&gt;24,"Delayed")))</f>
        <v>Delayed</v>
      </c>
      <c r="AC120">
        <v>6</v>
      </c>
      <c r="AD120" t="str" cm="1">
        <f t="array" ref="AD120">IF(Table2[[#This Row],[Interaction_Count_Final]]="","N/A",_xlfn.IFS(Table2[[#This Row],[Interaction_Count_Final]]&lt;=2,"Low",Table2[[#This Row],[Interaction_Count_Final]]&lt;=5,"Medium",Table2[[#This Row],[Interaction_Count_Final]]&gt;=6,"High",TRUE,"CHECK"))</f>
        <v>High</v>
      </c>
      <c r="AE120" t="s">
        <v>7273</v>
      </c>
      <c r="AF120" t="b">
        <v>1</v>
      </c>
      <c r="AG120" t="b">
        <v>1</v>
      </c>
      <c r="AH120">
        <v>161</v>
      </c>
      <c r="AI120">
        <v>45039</v>
      </c>
      <c r="AJ120" t="b">
        <v>1</v>
      </c>
      <c r="AK120" t="str" cm="1">
        <f t="array" ref="AK120">_xlfn.LET(
  _xlpm.txt,TRIM(Raw_Data!F120),
  _xlpm.norm,SUBSTITUTE(SUBSTITUTE(_xlpm.txt,"-","/"),".","/"),
  _xlpm.p,_xlfn.TEXTSPLIT(_xlpm.norm,"/"),
  _xlpm.a,VALUE(INDEX(_xlpm.p,1)),
  _xlpm.b,VALUE(INDEX(_xlpm.p,2)),
  IF(AND(_xlpm.a&lt;=12,_xlpm.b&lt;=12),"REVIEW_AMBIGUOUS","OK")
)</f>
        <v>OK</v>
      </c>
    </row>
    <row r="121" spans="1:37">
      <c r="A121" t="s">
        <v>519</v>
      </c>
      <c r="B121" t="s">
        <v>519</v>
      </c>
      <c r="C121" t="b">
        <v>0</v>
      </c>
      <c r="D121" t="s">
        <v>7257</v>
      </c>
      <c r="E121" t="s">
        <v>7431</v>
      </c>
      <c r="F121" t="s">
        <v>7431</v>
      </c>
      <c r="G121" t="s">
        <v>7268</v>
      </c>
      <c r="H121" t="s">
        <v>447</v>
      </c>
      <c r="I121" t="s">
        <v>447</v>
      </c>
      <c r="J121" t="s">
        <v>447</v>
      </c>
      <c r="K121" t="s">
        <v>193</v>
      </c>
      <c r="L121" t="s">
        <v>193</v>
      </c>
      <c r="M121">
        <f>IF(UPPER(TRIM(Table2[[#This Row],[Status_Clean]]))="CONVERTED",1,0)</f>
        <v>0</v>
      </c>
      <c r="N121">
        <f>IF(ISNUMBER(MATCH(UPPER(TRIM(Table2[[#This Row],[Status_Clean]])),{"CONTACTED","QUALIFIED","CONVERTED"},0)),1,0)</f>
        <v>0</v>
      </c>
      <c r="O121" cm="1">
        <f t="array" ref="O121">_xlfn.SWITCH(UPPER(TRIM(Table2[[#This Row],[Status_Clean]])),"NEW",1,"CONTACTED",2,"QUALIFIED",3,"CONVERTED",4,"LOST",5,99)</f>
        <v>1</v>
      </c>
      <c r="P121">
        <v>45108</v>
      </c>
      <c r="Q121" t="s">
        <v>7419</v>
      </c>
      <c r="R121" t="s">
        <v>7419</v>
      </c>
      <c r="S121">
        <v>45108</v>
      </c>
      <c r="T121" t="s">
        <v>7261</v>
      </c>
      <c r="U121">
        <v>45108</v>
      </c>
      <c r="V121" t="s">
        <v>7305</v>
      </c>
      <c r="W121" t="s">
        <v>7263</v>
      </c>
      <c r="X121" t="s">
        <v>7288</v>
      </c>
      <c r="Y121" t="s">
        <v>7278</v>
      </c>
      <c r="Z121" t="s">
        <v>521</v>
      </c>
      <c r="AA121">
        <v>10.5</v>
      </c>
      <c r="AB121" t="str" cm="1">
        <f t="array" ref="AB121">_xlfn.LET(_xlpm.x,IFERROR(VALUE(Table2[[#This Row],[Response_Time_Hours]]),""),IF(_xlpm.x="","CHECK",_xlfn.IFS(_xlpm.x&lt;=1,"Immediate",_xlpm.x&lt;=6,"Fast",_xlpm.x&lt;=24,"Moderate",_xlpm.x&gt;24,"Delayed")))</f>
        <v>Moderate</v>
      </c>
      <c r="AC121">
        <v>4</v>
      </c>
      <c r="AD121" t="str" cm="1">
        <f t="array" ref="AD121">IF(Table2[[#This Row],[Interaction_Count_Final]]="","N/A",_xlfn.IFS(Table2[[#This Row],[Interaction_Count_Final]]&lt;=2,"Low",Table2[[#This Row],[Interaction_Count_Final]]&lt;=5,"Medium",Table2[[#This Row],[Interaction_Count_Final]]&gt;=6,"High",TRUE,"CHECK"))</f>
        <v>Medium</v>
      </c>
      <c r="AE121" t="s">
        <v>7266</v>
      </c>
      <c r="AF121" t="b">
        <v>1</v>
      </c>
      <c r="AG121" t="b">
        <v>1</v>
      </c>
      <c r="AH121">
        <v>162</v>
      </c>
      <c r="AI121">
        <v>45108</v>
      </c>
      <c r="AJ121" t="b">
        <v>1</v>
      </c>
      <c r="AK121" t="e" cm="1">
        <f t="array" ref="AK121">_xlfn.LET(
  _xlpm.txt,TRIM(Raw_Data!F121),
  _xlpm.norm,SUBSTITUTE(SUBSTITUTE(_xlpm.txt,"-","/"),".","/"),
  _xlpm.p,_xlfn.TEXTSPLIT(_xlpm.norm,"/"),
  _xlpm.a,VALUE(INDEX(_xlpm.p,1)),
  _xlpm.b,VALUE(INDEX(_xlpm.p,2)),
  IF(AND(_xlpm.a&lt;=12,_xlpm.b&lt;=12),"REVIEW_AMBIGUOUS","OK")
)</f>
        <v>#REF!</v>
      </c>
    </row>
    <row r="122" spans="1:37">
      <c r="A122" t="s">
        <v>522</v>
      </c>
      <c r="B122" t="s">
        <v>522</v>
      </c>
      <c r="C122" t="b">
        <v>0</v>
      </c>
      <c r="D122" t="s">
        <v>7257</v>
      </c>
      <c r="E122" t="s">
        <v>523</v>
      </c>
      <c r="F122" t="s">
        <v>523</v>
      </c>
      <c r="G122" t="s">
        <v>7303</v>
      </c>
      <c r="H122" t="s">
        <v>447</v>
      </c>
      <c r="I122" t="s">
        <v>447</v>
      </c>
      <c r="J122" t="s">
        <v>447</v>
      </c>
      <c r="K122" t="s">
        <v>7368</v>
      </c>
      <c r="L122" t="s">
        <v>173</v>
      </c>
      <c r="M122">
        <f>IF(UPPER(TRIM(Table2[[#This Row],[Status_Clean]]))="CONVERTED",1,0)</f>
        <v>0</v>
      </c>
      <c r="N122">
        <f>IF(ISNUMBER(MATCH(UPPER(TRIM(Table2[[#This Row],[Status_Clean]])),{"CONTACTED","QUALIFIED","CONVERTED"},0)),1,0)</f>
        <v>0</v>
      </c>
      <c r="O122" cm="1">
        <f t="array" ref="O122">_xlfn.SWITCH(UPPER(TRIM(Table2[[#This Row],[Status_Clean]])),"NEW",1,"CONTACTED",2,"QUALIFIED",3,"CONVERTED",4,"LOST",5,99)</f>
        <v>5</v>
      </c>
      <c r="P122">
        <v>45528</v>
      </c>
      <c r="Q122" t="s">
        <v>7432</v>
      </c>
      <c r="R122" t="s">
        <v>7432</v>
      </c>
      <c r="S122">
        <v>45528</v>
      </c>
      <c r="T122" t="s">
        <v>7261</v>
      </c>
      <c r="U122">
        <v>45528</v>
      </c>
      <c r="V122" t="s">
        <v>7310</v>
      </c>
      <c r="W122" t="s">
        <v>7271</v>
      </c>
      <c r="X122" t="s">
        <v>7288</v>
      </c>
      <c r="Y122" t="s">
        <v>7278</v>
      </c>
      <c r="Z122" t="s">
        <v>287</v>
      </c>
      <c r="AA122">
        <v>60</v>
      </c>
      <c r="AB122" t="str" cm="1">
        <f t="array" ref="AB122">_xlfn.LET(_xlpm.x,IFERROR(VALUE(Table2[[#This Row],[Response_Time_Hours]]),""),IF(_xlpm.x="","CHECK",_xlfn.IFS(_xlpm.x&lt;=1,"Immediate",_xlpm.x&lt;=6,"Fast",_xlpm.x&lt;=24,"Moderate",_xlpm.x&gt;24,"Delayed")))</f>
        <v>Delayed</v>
      </c>
      <c r="AC122">
        <v>6</v>
      </c>
      <c r="AD122" t="str" cm="1">
        <f t="array" ref="AD122">IF(Table2[[#This Row],[Interaction_Count_Final]]="","N/A",_xlfn.IFS(Table2[[#This Row],[Interaction_Count_Final]]&lt;=2,"Low",Table2[[#This Row],[Interaction_Count_Final]]&lt;=5,"Medium",Table2[[#This Row],[Interaction_Count_Final]]&gt;=6,"High",TRUE,"CHECK"))</f>
        <v>High</v>
      </c>
      <c r="AE122" t="s">
        <v>7266</v>
      </c>
      <c r="AF122" t="b">
        <v>1</v>
      </c>
      <c r="AG122" t="b">
        <v>1</v>
      </c>
      <c r="AH122">
        <v>163</v>
      </c>
      <c r="AI122">
        <v>45528</v>
      </c>
      <c r="AJ122" t="b">
        <v>1</v>
      </c>
      <c r="AK122" t="e" cm="1">
        <f t="array" ref="AK122">_xlfn.LET(
  _xlpm.txt,TRIM(Raw_Data!F122),
  _xlpm.norm,SUBSTITUTE(SUBSTITUTE(_xlpm.txt,"-","/"),".","/"),
  _xlpm.p,_xlfn.TEXTSPLIT(_xlpm.norm,"/"),
  _xlpm.a,VALUE(INDEX(_xlpm.p,1)),
  _xlpm.b,VALUE(INDEX(_xlpm.p,2)),
  IF(AND(_xlpm.a&lt;=12,_xlpm.b&lt;=12),"REVIEW_AMBIGUOUS","OK")
)</f>
        <v>#REF!</v>
      </c>
    </row>
    <row r="123" spans="1:37">
      <c r="A123" t="s">
        <v>526</v>
      </c>
      <c r="B123" t="s">
        <v>526</v>
      </c>
      <c r="C123" t="b">
        <v>0</v>
      </c>
      <c r="D123" t="s">
        <v>7257</v>
      </c>
      <c r="E123" t="s">
        <v>527</v>
      </c>
      <c r="F123" t="s">
        <v>527</v>
      </c>
      <c r="G123" t="s">
        <v>7274</v>
      </c>
      <c r="H123" t="s">
        <v>296</v>
      </c>
      <c r="I123" t="s">
        <v>296</v>
      </c>
      <c r="J123" t="s">
        <v>263</v>
      </c>
      <c r="K123" t="s">
        <v>173</v>
      </c>
      <c r="L123" t="s">
        <v>173</v>
      </c>
      <c r="M123">
        <f>IF(UPPER(TRIM(Table2[[#This Row],[Status_Clean]]))="CONVERTED",1,0)</f>
        <v>0</v>
      </c>
      <c r="N123">
        <f>IF(ISNUMBER(MATCH(UPPER(TRIM(Table2[[#This Row],[Status_Clean]])),{"CONTACTED","QUALIFIED","CONVERTED"},0)),1,0)</f>
        <v>0</v>
      </c>
      <c r="O123" cm="1">
        <f t="array" ref="O123">_xlfn.SWITCH(UPPER(TRIM(Table2[[#This Row],[Status_Clean]])),"NEW",1,"CONTACTED",2,"QUALIFIED",3,"CONVERTED",4,"LOST",5,99)</f>
        <v>5</v>
      </c>
      <c r="P123" t="s">
        <v>528</v>
      </c>
      <c r="Q123" t="s">
        <v>7433</v>
      </c>
      <c r="R123" t="s">
        <v>7433</v>
      </c>
      <c r="S123">
        <v>45392</v>
      </c>
      <c r="T123" t="s">
        <v>7261</v>
      </c>
      <c r="U123">
        <v>45392</v>
      </c>
      <c r="V123" t="s">
        <v>7297</v>
      </c>
      <c r="W123" t="s">
        <v>7271</v>
      </c>
      <c r="X123" t="s">
        <v>7277</v>
      </c>
      <c r="Y123" t="s">
        <v>7272</v>
      </c>
      <c r="Z123">
        <v>11.2</v>
      </c>
      <c r="AA123">
        <v>11.2</v>
      </c>
      <c r="AB123" t="str" cm="1">
        <f t="array" ref="AB123">_xlfn.LET(_xlpm.x,IFERROR(VALUE(Table2[[#This Row],[Response_Time_Hours]]),""),IF(_xlpm.x="","CHECK",_xlfn.IFS(_xlpm.x&lt;=1,"Immediate",_xlpm.x&lt;=6,"Fast",_xlpm.x&lt;=24,"Moderate",_xlpm.x&gt;24,"Delayed")))</f>
        <v>Moderate</v>
      </c>
      <c r="AC123">
        <v>45</v>
      </c>
      <c r="AD123" t="str" cm="1">
        <f t="array" ref="AD123">IF(Table2[[#This Row],[Interaction_Count_Final]]="","N/A",_xlfn.IFS(Table2[[#This Row],[Interaction_Count_Final]]&lt;=2,"Low",Table2[[#This Row],[Interaction_Count_Final]]&lt;=5,"Medium",Table2[[#This Row],[Interaction_Count_Final]]&gt;=6,"High",TRUE,"CHECK"))</f>
        <v>High</v>
      </c>
      <c r="AE123" t="s">
        <v>7266</v>
      </c>
      <c r="AF123" t="b">
        <v>1</v>
      </c>
      <c r="AG123" t="b">
        <v>1</v>
      </c>
      <c r="AH123">
        <v>165</v>
      </c>
      <c r="AI123">
        <v>45392</v>
      </c>
      <c r="AJ123" t="b">
        <v>1</v>
      </c>
      <c r="AK123" t="str" cm="1">
        <f t="array" ref="AK123">_xlfn.LET(
  _xlpm.txt,TRIM(Raw_Data!F123),
  _xlpm.norm,SUBSTITUTE(SUBSTITUTE(_xlpm.txt,"-","/"),".","/"),
  _xlpm.p,_xlfn.TEXTSPLIT(_xlpm.norm,"/"),
  _xlpm.a,VALUE(INDEX(_xlpm.p,1)),
  _xlpm.b,VALUE(INDEX(_xlpm.p,2)),
  IF(AND(_xlpm.a&lt;=12,_xlpm.b&lt;=12),"REVIEW_AMBIGUOUS","OK")
)</f>
        <v>REVIEW_AMBIGUOUS</v>
      </c>
    </row>
    <row r="124" spans="1:37">
      <c r="A124" t="s">
        <v>529</v>
      </c>
      <c r="B124" t="s">
        <v>529</v>
      </c>
      <c r="C124" t="b">
        <v>0</v>
      </c>
      <c r="D124" t="s">
        <v>7257</v>
      </c>
      <c r="E124" t="s">
        <v>530</v>
      </c>
      <c r="F124" t="s">
        <v>530</v>
      </c>
      <c r="G124" t="s">
        <v>7274</v>
      </c>
      <c r="H124" t="s">
        <v>359</v>
      </c>
      <c r="I124" t="s">
        <v>359</v>
      </c>
      <c r="J124" t="s">
        <v>473</v>
      </c>
      <c r="K124" t="s">
        <v>193</v>
      </c>
      <c r="L124" t="s">
        <v>193</v>
      </c>
      <c r="M124">
        <f>IF(UPPER(TRIM(Table2[[#This Row],[Status_Clean]]))="CONVERTED",1,0)</f>
        <v>0</v>
      </c>
      <c r="N124">
        <f>IF(ISNUMBER(MATCH(UPPER(TRIM(Table2[[#This Row],[Status_Clean]])),{"CONTACTED","QUALIFIED","CONVERTED"},0)),1,0)</f>
        <v>0</v>
      </c>
      <c r="O124" cm="1">
        <f t="array" ref="O124">_xlfn.SWITCH(UPPER(TRIM(Table2[[#This Row],[Status_Clean]])),"NEW",1,"CONTACTED",2,"QUALIFIED",3,"CONVERTED",4,"LOST",5,99)</f>
        <v>1</v>
      </c>
      <c r="P124">
        <v>45604</v>
      </c>
      <c r="Q124" t="s">
        <v>7434</v>
      </c>
      <c r="R124" t="s">
        <v>7434</v>
      </c>
      <c r="S124">
        <v>45604</v>
      </c>
      <c r="T124" t="s">
        <v>7261</v>
      </c>
      <c r="U124">
        <v>45604</v>
      </c>
      <c r="V124" t="s">
        <v>7300</v>
      </c>
      <c r="W124" t="s">
        <v>7271</v>
      </c>
      <c r="X124" t="s">
        <v>7264</v>
      </c>
      <c r="Y124" t="s">
        <v>7312</v>
      </c>
      <c r="Z124" t="s">
        <v>114</v>
      </c>
      <c r="AA124">
        <v>46.4</v>
      </c>
      <c r="AB124" t="str" cm="1">
        <f t="array" ref="AB124">_xlfn.LET(_xlpm.x,IFERROR(VALUE(Table2[[#This Row],[Response_Time_Hours]]),""),IF(_xlpm.x="","CHECK",_xlfn.IFS(_xlpm.x&lt;=1,"Immediate",_xlpm.x&lt;=6,"Fast",_xlpm.x&lt;=24,"Moderate",_xlpm.x&gt;24,"Delayed")))</f>
        <v>Delayed</v>
      </c>
      <c r="AC124">
        <v>34</v>
      </c>
      <c r="AD124" t="str" cm="1">
        <f t="array" ref="AD124">IF(Table2[[#This Row],[Interaction_Count_Final]]="","N/A",_xlfn.IFS(Table2[[#This Row],[Interaction_Count_Final]]&lt;=2,"Low",Table2[[#This Row],[Interaction_Count_Final]]&lt;=5,"Medium",Table2[[#This Row],[Interaction_Count_Final]]&gt;=6,"High",TRUE,"CHECK"))</f>
        <v>High</v>
      </c>
      <c r="AE124" t="s">
        <v>7266</v>
      </c>
      <c r="AF124" t="b">
        <v>1</v>
      </c>
      <c r="AG124" t="b">
        <v>1</v>
      </c>
      <c r="AH124">
        <v>166</v>
      </c>
      <c r="AI124">
        <v>45604</v>
      </c>
      <c r="AJ124" t="b">
        <v>1</v>
      </c>
      <c r="AK124" t="e" cm="1">
        <f t="array" ref="AK124">_xlfn.LET(
  _xlpm.txt,TRIM(Raw_Data!F124),
  _xlpm.norm,SUBSTITUTE(SUBSTITUTE(_xlpm.txt,"-","/"),".","/"),
  _xlpm.p,_xlfn.TEXTSPLIT(_xlpm.norm,"/"),
  _xlpm.a,VALUE(INDEX(_xlpm.p,1)),
  _xlpm.b,VALUE(INDEX(_xlpm.p,2)),
  IF(AND(_xlpm.a&lt;=12,_xlpm.b&lt;=12),"REVIEW_AMBIGUOUS","OK")
)</f>
        <v>#REF!</v>
      </c>
    </row>
    <row r="125" spans="1:37">
      <c r="A125" t="s">
        <v>531</v>
      </c>
      <c r="B125" t="s">
        <v>531</v>
      </c>
      <c r="C125" t="b">
        <v>0</v>
      </c>
      <c r="D125" t="s">
        <v>7257</v>
      </c>
      <c r="E125" t="s">
        <v>532</v>
      </c>
      <c r="F125" t="s">
        <v>532</v>
      </c>
      <c r="G125" t="s">
        <v>7258</v>
      </c>
      <c r="H125" t="s">
        <v>397</v>
      </c>
      <c r="I125" t="s">
        <v>397</v>
      </c>
      <c r="J125" t="s">
        <v>792</v>
      </c>
      <c r="K125" t="s">
        <v>125</v>
      </c>
      <c r="L125" t="s">
        <v>125</v>
      </c>
      <c r="M125">
        <f>IF(UPPER(TRIM(Table2[[#This Row],[Status_Clean]]))="CONVERTED",1,0)</f>
        <v>0</v>
      </c>
      <c r="N125">
        <f>IF(ISNUMBER(MATCH(UPPER(TRIM(Table2[[#This Row],[Status_Clean]])),{"CONTACTED","QUALIFIED","CONVERTED"},0)),1,0)</f>
        <v>1</v>
      </c>
      <c r="O125" cm="1">
        <f t="array" ref="O125">_xlfn.SWITCH(UPPER(TRIM(Table2[[#This Row],[Status_Clean]])),"NEW",1,"CONTACTED",2,"QUALIFIED",3,"CONVERTED",4,"LOST",5,99)</f>
        <v>2</v>
      </c>
      <c r="P125">
        <v>45345</v>
      </c>
      <c r="Q125" t="s">
        <v>7435</v>
      </c>
      <c r="R125" t="s">
        <v>7435</v>
      </c>
      <c r="S125">
        <v>45345</v>
      </c>
      <c r="T125" t="s">
        <v>7261</v>
      </c>
      <c r="U125">
        <v>45345</v>
      </c>
      <c r="V125" t="s">
        <v>7283</v>
      </c>
      <c r="W125" t="s">
        <v>7271</v>
      </c>
      <c r="X125" t="s">
        <v>7284</v>
      </c>
      <c r="Y125" t="s">
        <v>7312</v>
      </c>
      <c r="Z125">
        <v>12</v>
      </c>
      <c r="AA125">
        <v>12</v>
      </c>
      <c r="AB125" t="str" cm="1">
        <f t="array" ref="AB125">_xlfn.LET(_xlpm.x,IFERROR(VALUE(Table2[[#This Row],[Response_Time_Hours]]),""),IF(_xlpm.x="","CHECK",_xlfn.IFS(_xlpm.x&lt;=1,"Immediate",_xlpm.x&lt;=6,"Fast",_xlpm.x&lt;=24,"Moderate",_xlpm.x&gt;24,"Delayed")))</f>
        <v>Moderate</v>
      </c>
      <c r="AC125">
        <v>6</v>
      </c>
      <c r="AD125" t="str" cm="1">
        <f t="array" ref="AD125">IF(Table2[[#This Row],[Interaction_Count_Final]]="","N/A",_xlfn.IFS(Table2[[#This Row],[Interaction_Count_Final]]&lt;=2,"Low",Table2[[#This Row],[Interaction_Count_Final]]&lt;=5,"Medium",Table2[[#This Row],[Interaction_Count_Final]]&gt;=6,"High",TRUE,"CHECK"))</f>
        <v>High</v>
      </c>
      <c r="AE125" t="s">
        <v>7266</v>
      </c>
      <c r="AF125" t="b">
        <v>1</v>
      </c>
      <c r="AG125" t="b">
        <v>1</v>
      </c>
      <c r="AH125">
        <v>167</v>
      </c>
      <c r="AI125">
        <v>45345</v>
      </c>
      <c r="AJ125" t="b">
        <v>1</v>
      </c>
      <c r="AK125" t="e" cm="1">
        <f t="array" ref="AK125">_xlfn.LET(
  _xlpm.txt,TRIM(Raw_Data!F125),
  _xlpm.norm,SUBSTITUTE(SUBSTITUTE(_xlpm.txt,"-","/"),".","/"),
  _xlpm.p,_xlfn.TEXTSPLIT(_xlpm.norm,"/"),
  _xlpm.a,VALUE(INDEX(_xlpm.p,1)),
  _xlpm.b,VALUE(INDEX(_xlpm.p,2)),
  IF(AND(_xlpm.a&lt;=12,_xlpm.b&lt;=12),"REVIEW_AMBIGUOUS","OK")
)</f>
        <v>#REF!</v>
      </c>
    </row>
    <row r="126" spans="1:37">
      <c r="A126" t="s">
        <v>533</v>
      </c>
      <c r="B126" t="s">
        <v>533</v>
      </c>
      <c r="C126" t="b">
        <v>0</v>
      </c>
      <c r="D126" t="s">
        <v>7257</v>
      </c>
      <c r="E126" t="s">
        <v>534</v>
      </c>
      <c r="F126" t="s">
        <v>534</v>
      </c>
      <c r="G126" t="s">
        <v>7280</v>
      </c>
      <c r="H126" t="s">
        <v>1356</v>
      </c>
      <c r="I126" t="s">
        <v>1356</v>
      </c>
      <c r="J126" t="s">
        <v>1356</v>
      </c>
      <c r="K126" t="s">
        <v>193</v>
      </c>
      <c r="L126" t="s">
        <v>193</v>
      </c>
      <c r="M126">
        <f>IF(UPPER(TRIM(Table2[[#This Row],[Status_Clean]]))="CONVERTED",1,0)</f>
        <v>0</v>
      </c>
      <c r="N126">
        <f>IF(ISNUMBER(MATCH(UPPER(TRIM(Table2[[#This Row],[Status_Clean]])),{"CONTACTED","QUALIFIED","CONVERTED"},0)),1,0)</f>
        <v>0</v>
      </c>
      <c r="O126" cm="1">
        <f t="array" ref="O126">_xlfn.SWITCH(UPPER(TRIM(Table2[[#This Row],[Status_Clean]])),"NEW",1,"CONTACTED",2,"QUALIFIED",3,"CONVERTED",4,"LOST",5,99)</f>
        <v>1</v>
      </c>
      <c r="P126">
        <v>44973</v>
      </c>
      <c r="Q126" t="s">
        <v>7436</v>
      </c>
      <c r="R126" t="s">
        <v>7436</v>
      </c>
      <c r="S126">
        <v>44973</v>
      </c>
      <c r="T126" t="s">
        <v>7261</v>
      </c>
      <c r="U126">
        <v>44973</v>
      </c>
      <c r="V126" t="s">
        <v>7283</v>
      </c>
      <c r="W126" t="s">
        <v>7263</v>
      </c>
      <c r="X126" t="s">
        <v>7284</v>
      </c>
      <c r="Y126" t="s">
        <v>7285</v>
      </c>
      <c r="Z126" t="s">
        <v>535</v>
      </c>
      <c r="AA126">
        <v>23.6</v>
      </c>
      <c r="AB126" t="str" cm="1">
        <f t="array" ref="AB126">_xlfn.LET(_xlpm.x,IFERROR(VALUE(Table2[[#This Row],[Response_Time_Hours]]),""),IF(_xlpm.x="","CHECK",_xlfn.IFS(_xlpm.x&lt;=1,"Immediate",_xlpm.x&lt;=6,"Fast",_xlpm.x&lt;=24,"Moderate",_xlpm.x&gt;24,"Delayed")))</f>
        <v>Moderate</v>
      </c>
      <c r="AC126">
        <v>22</v>
      </c>
      <c r="AD126" t="str" cm="1">
        <f t="array" ref="AD126">IF(Table2[[#This Row],[Interaction_Count_Final]]="","N/A",_xlfn.IFS(Table2[[#This Row],[Interaction_Count_Final]]&lt;=2,"Low",Table2[[#This Row],[Interaction_Count_Final]]&lt;=5,"Medium",Table2[[#This Row],[Interaction_Count_Final]]&gt;=6,"High",TRUE,"CHECK"))</f>
        <v>High</v>
      </c>
      <c r="AE126" t="s">
        <v>7266</v>
      </c>
      <c r="AF126" t="b">
        <v>1</v>
      </c>
      <c r="AG126" t="b">
        <v>1</v>
      </c>
      <c r="AH126">
        <v>168</v>
      </c>
      <c r="AI126">
        <v>44973</v>
      </c>
      <c r="AJ126" t="b">
        <v>1</v>
      </c>
      <c r="AK126" t="e" cm="1">
        <f t="array" ref="AK126">_xlfn.LET(
  _xlpm.txt,TRIM(Raw_Data!F126),
  _xlpm.norm,SUBSTITUTE(SUBSTITUTE(_xlpm.txt,"-","/"),".","/"),
  _xlpm.p,_xlfn.TEXTSPLIT(_xlpm.norm,"/"),
  _xlpm.a,VALUE(INDEX(_xlpm.p,1)),
  _xlpm.b,VALUE(INDEX(_xlpm.p,2)),
  IF(AND(_xlpm.a&lt;=12,_xlpm.b&lt;=12),"REVIEW_AMBIGUOUS","OK")
)</f>
        <v>#REF!</v>
      </c>
    </row>
    <row r="127" spans="1:37">
      <c r="A127" t="s">
        <v>536</v>
      </c>
      <c r="B127" t="s">
        <v>536</v>
      </c>
      <c r="C127" t="b">
        <v>0</v>
      </c>
      <c r="D127" t="s">
        <v>7257</v>
      </c>
      <c r="E127" t="s">
        <v>537</v>
      </c>
      <c r="F127" t="s">
        <v>537</v>
      </c>
      <c r="G127" t="s">
        <v>7303</v>
      </c>
      <c r="H127" t="s">
        <v>538</v>
      </c>
      <c r="I127" t="s">
        <v>538</v>
      </c>
      <c r="J127" t="s">
        <v>123</v>
      </c>
      <c r="K127" t="s">
        <v>125</v>
      </c>
      <c r="L127" t="s">
        <v>125</v>
      </c>
      <c r="M127">
        <f>IF(UPPER(TRIM(Table2[[#This Row],[Status_Clean]]))="CONVERTED",1,0)</f>
        <v>0</v>
      </c>
      <c r="N127">
        <f>IF(ISNUMBER(MATCH(UPPER(TRIM(Table2[[#This Row],[Status_Clean]])),{"CONTACTED","QUALIFIED","CONVERTED"},0)),1,0)</f>
        <v>1</v>
      </c>
      <c r="O127" cm="1">
        <f t="array" ref="O127">_xlfn.SWITCH(UPPER(TRIM(Table2[[#This Row],[Status_Clean]])),"NEW",1,"CONTACTED",2,"QUALIFIED",3,"CONVERTED",4,"LOST",5,99)</f>
        <v>2</v>
      </c>
      <c r="P127" t="s">
        <v>539</v>
      </c>
      <c r="Q127" t="s">
        <v>7437</v>
      </c>
      <c r="R127" t="s">
        <v>7437</v>
      </c>
      <c r="S127">
        <v>44927</v>
      </c>
      <c r="T127" t="s">
        <v>7261</v>
      </c>
      <c r="U127">
        <v>44927</v>
      </c>
      <c r="V127" t="s">
        <v>7317</v>
      </c>
      <c r="W127" t="s">
        <v>7263</v>
      </c>
      <c r="X127" t="s">
        <v>7284</v>
      </c>
      <c r="Y127" t="s">
        <v>7293</v>
      </c>
      <c r="Z127" t="s">
        <v>540</v>
      </c>
      <c r="AA127">
        <v>30.4</v>
      </c>
      <c r="AB127" t="str" cm="1">
        <f t="array" ref="AB127">_xlfn.LET(_xlpm.x,IFERROR(VALUE(Table2[[#This Row],[Response_Time_Hours]]),""),IF(_xlpm.x="","CHECK",_xlfn.IFS(_xlpm.x&lt;=1,"Immediate",_xlpm.x&lt;=6,"Fast",_xlpm.x&lt;=24,"Moderate",_xlpm.x&gt;24,"Delayed")))</f>
        <v>Delayed</v>
      </c>
      <c r="AC127">
        <v>49</v>
      </c>
      <c r="AD127" t="str" cm="1">
        <f t="array" ref="AD127">IF(Table2[[#This Row],[Interaction_Count_Final]]="","N/A",_xlfn.IFS(Table2[[#This Row],[Interaction_Count_Final]]&lt;=2,"Low",Table2[[#This Row],[Interaction_Count_Final]]&lt;=5,"Medium",Table2[[#This Row],[Interaction_Count_Final]]&gt;=6,"High",TRUE,"CHECK"))</f>
        <v>High</v>
      </c>
      <c r="AE127" t="s">
        <v>7266</v>
      </c>
      <c r="AF127" t="b">
        <v>1</v>
      </c>
      <c r="AG127" t="b">
        <v>1</v>
      </c>
      <c r="AH127">
        <v>169</v>
      </c>
      <c r="AI127">
        <v>44927</v>
      </c>
      <c r="AJ127" t="b">
        <v>1</v>
      </c>
      <c r="AK127" t="e" cm="1">
        <f t="array" ref="AK127">_xlfn.LET(
  _xlpm.txt,TRIM(Raw_Data!F127),
  _xlpm.norm,SUBSTITUTE(SUBSTITUTE(_xlpm.txt,"-","/"),".","/"),
  _xlpm.p,_xlfn.TEXTSPLIT(_xlpm.norm,"/"),
  _xlpm.a,VALUE(INDEX(_xlpm.p,1)),
  _xlpm.b,VALUE(INDEX(_xlpm.p,2)),
  IF(AND(_xlpm.a&lt;=12,_xlpm.b&lt;=12),"REVIEW_AMBIGUOUS","OK")
)</f>
        <v>#REF!</v>
      </c>
    </row>
    <row r="128" spans="1:37">
      <c r="A128" t="s">
        <v>541</v>
      </c>
      <c r="B128" t="s">
        <v>541</v>
      </c>
      <c r="C128" t="b">
        <v>0</v>
      </c>
      <c r="D128" t="s">
        <v>7257</v>
      </c>
      <c r="E128" t="s">
        <v>542</v>
      </c>
      <c r="F128" t="s">
        <v>542</v>
      </c>
      <c r="G128" t="s">
        <v>7258</v>
      </c>
      <c r="H128" t="s">
        <v>792</v>
      </c>
      <c r="I128" t="s">
        <v>792</v>
      </c>
      <c r="J128" t="s">
        <v>792</v>
      </c>
      <c r="K128" t="s">
        <v>7365</v>
      </c>
      <c r="L128" t="s">
        <v>250</v>
      </c>
      <c r="M128">
        <f>IF(UPPER(TRIM(Table2[[#This Row],[Status_Clean]]))="CONVERTED",1,0)</f>
        <v>1</v>
      </c>
      <c r="N128">
        <f>IF(ISNUMBER(MATCH(UPPER(TRIM(Table2[[#This Row],[Status_Clean]])),{"CONTACTED","QUALIFIED","CONVERTED"},0)),1,0)</f>
        <v>1</v>
      </c>
      <c r="O128" cm="1">
        <f t="array" ref="O128">_xlfn.SWITCH(UPPER(TRIM(Table2[[#This Row],[Status_Clean]])),"NEW",1,"CONTACTED",2,"QUALIFIED",3,"CONVERTED",4,"LOST",5,99)</f>
        <v>4</v>
      </c>
      <c r="P128">
        <v>45604</v>
      </c>
      <c r="Q128" t="s">
        <v>7434</v>
      </c>
      <c r="R128" t="s">
        <v>7434</v>
      </c>
      <c r="S128">
        <v>45604</v>
      </c>
      <c r="T128" t="s">
        <v>7261</v>
      </c>
      <c r="U128">
        <v>45604</v>
      </c>
      <c r="V128" t="s">
        <v>7300</v>
      </c>
      <c r="W128" t="s">
        <v>7271</v>
      </c>
      <c r="X128" t="s">
        <v>7264</v>
      </c>
      <c r="Y128" t="s">
        <v>7312</v>
      </c>
      <c r="Z128" t="s">
        <v>543</v>
      </c>
      <c r="AA128">
        <v>4.8000000000000007</v>
      </c>
      <c r="AB128" t="str" cm="1">
        <f t="array" ref="AB128">_xlfn.LET(_xlpm.x,IFERROR(VALUE(Table2[[#This Row],[Response_Time_Hours]]),""),IF(_xlpm.x="","CHECK",_xlfn.IFS(_xlpm.x&lt;=1,"Immediate",_xlpm.x&lt;=6,"Fast",_xlpm.x&lt;=24,"Moderate",_xlpm.x&gt;24,"Delayed")))</f>
        <v>Fast</v>
      </c>
      <c r="AC128">
        <v>17</v>
      </c>
      <c r="AD128" t="str" cm="1">
        <f t="array" ref="AD128">IF(Table2[[#This Row],[Interaction_Count_Final]]="","N/A",_xlfn.IFS(Table2[[#This Row],[Interaction_Count_Final]]&lt;=2,"Low",Table2[[#This Row],[Interaction_Count_Final]]&lt;=5,"Medium",Table2[[#This Row],[Interaction_Count_Final]]&gt;=6,"High",TRUE,"CHECK"))</f>
        <v>High</v>
      </c>
      <c r="AE128" t="s">
        <v>7266</v>
      </c>
      <c r="AF128" t="b">
        <v>1</v>
      </c>
      <c r="AG128" t="b">
        <v>1</v>
      </c>
      <c r="AH128">
        <v>171</v>
      </c>
      <c r="AI128">
        <v>45604</v>
      </c>
      <c r="AJ128" t="b">
        <v>1</v>
      </c>
      <c r="AK128" t="e" cm="1">
        <f t="array" ref="AK128">_xlfn.LET(
  _xlpm.txt,TRIM(Raw_Data!F128),
  _xlpm.norm,SUBSTITUTE(SUBSTITUTE(_xlpm.txt,"-","/"),".","/"),
  _xlpm.p,_xlfn.TEXTSPLIT(_xlpm.norm,"/"),
  _xlpm.a,VALUE(INDEX(_xlpm.p,1)),
  _xlpm.b,VALUE(INDEX(_xlpm.p,2)),
  IF(AND(_xlpm.a&lt;=12,_xlpm.b&lt;=12),"REVIEW_AMBIGUOUS","OK")
)</f>
        <v>#REF!</v>
      </c>
    </row>
    <row r="129" spans="1:37">
      <c r="A129" t="s">
        <v>544</v>
      </c>
      <c r="B129" t="s">
        <v>544</v>
      </c>
      <c r="C129" t="b">
        <v>0</v>
      </c>
      <c r="D129" t="s">
        <v>7257</v>
      </c>
      <c r="E129" t="s">
        <v>7438</v>
      </c>
      <c r="F129" t="s">
        <v>7438</v>
      </c>
      <c r="G129" t="s">
        <v>7303</v>
      </c>
      <c r="H129" t="s">
        <v>447</v>
      </c>
      <c r="I129" t="s">
        <v>447</v>
      </c>
      <c r="J129" t="s">
        <v>447</v>
      </c>
      <c r="K129" t="s">
        <v>125</v>
      </c>
      <c r="L129" t="s">
        <v>125</v>
      </c>
      <c r="M129">
        <f>IF(UPPER(TRIM(Table2[[#This Row],[Status_Clean]]))="CONVERTED",1,0)</f>
        <v>0</v>
      </c>
      <c r="N129">
        <f>IF(ISNUMBER(MATCH(UPPER(TRIM(Table2[[#This Row],[Status_Clean]])),{"CONTACTED","QUALIFIED","CONVERTED"},0)),1,0)</f>
        <v>1</v>
      </c>
      <c r="O129" cm="1">
        <f t="array" ref="O129">_xlfn.SWITCH(UPPER(TRIM(Table2[[#This Row],[Status_Clean]])),"NEW",1,"CONTACTED",2,"QUALIFIED",3,"CONVERTED",4,"LOST",5,99)</f>
        <v>2</v>
      </c>
      <c r="P129" t="s">
        <v>124</v>
      </c>
      <c r="Q129" t="s">
        <v>7304</v>
      </c>
      <c r="R129" t="s">
        <v>7304</v>
      </c>
      <c r="S129">
        <v>45476</v>
      </c>
      <c r="T129" t="s">
        <v>7261</v>
      </c>
      <c r="U129">
        <v>45476</v>
      </c>
      <c r="V129" t="s">
        <v>7305</v>
      </c>
      <c r="W129" t="s">
        <v>7271</v>
      </c>
      <c r="X129" t="s">
        <v>7288</v>
      </c>
      <c r="Y129" t="s">
        <v>7272</v>
      </c>
      <c r="Z129" t="s">
        <v>546</v>
      </c>
      <c r="AA129">
        <v>43.2</v>
      </c>
      <c r="AB129" t="str" cm="1">
        <f t="array" ref="AB129">_xlfn.LET(_xlpm.x,IFERROR(VALUE(Table2[[#This Row],[Response_Time_Hours]]),""),IF(_xlpm.x="","CHECK",_xlfn.IFS(_xlpm.x&lt;=1,"Immediate",_xlpm.x&lt;=6,"Fast",_xlpm.x&lt;=24,"Moderate",_xlpm.x&gt;24,"Delayed")))</f>
        <v>Delayed</v>
      </c>
      <c r="AC129">
        <v>6</v>
      </c>
      <c r="AD129" t="str" cm="1">
        <f t="array" ref="AD129">IF(Table2[[#This Row],[Interaction_Count_Final]]="","N/A",_xlfn.IFS(Table2[[#This Row],[Interaction_Count_Final]]&lt;=2,"Low",Table2[[#This Row],[Interaction_Count_Final]]&lt;=5,"Medium",Table2[[#This Row],[Interaction_Count_Final]]&gt;=6,"High",TRUE,"CHECK"))</f>
        <v>High</v>
      </c>
      <c r="AE129" t="s">
        <v>7266</v>
      </c>
      <c r="AF129" t="b">
        <v>1</v>
      </c>
      <c r="AG129" t="b">
        <v>1</v>
      </c>
      <c r="AH129">
        <v>172</v>
      </c>
      <c r="AI129">
        <v>45476</v>
      </c>
      <c r="AJ129" t="b">
        <v>1</v>
      </c>
      <c r="AK129" t="str" cm="1">
        <f t="array" ref="AK129">_xlfn.LET(
  _xlpm.txt,TRIM(Raw_Data!F129),
  _xlpm.norm,SUBSTITUTE(SUBSTITUTE(_xlpm.txt,"-","/"),".","/"),
  _xlpm.p,_xlfn.TEXTSPLIT(_xlpm.norm,"/"),
  _xlpm.a,VALUE(INDEX(_xlpm.p,1)),
  _xlpm.b,VALUE(INDEX(_xlpm.p,2)),
  IF(AND(_xlpm.a&lt;=12,_xlpm.b&lt;=12),"REVIEW_AMBIGUOUS","OK")
)</f>
        <v>REVIEW_AMBIGUOUS</v>
      </c>
    </row>
    <row r="130" spans="1:37">
      <c r="A130" t="s">
        <v>547</v>
      </c>
      <c r="B130" t="s">
        <v>547</v>
      </c>
      <c r="C130" t="b">
        <v>0</v>
      </c>
      <c r="D130" t="s">
        <v>7257</v>
      </c>
      <c r="E130" t="s">
        <v>548</v>
      </c>
      <c r="F130" t="s">
        <v>548</v>
      </c>
      <c r="G130" t="s">
        <v>7268</v>
      </c>
      <c r="H130" t="s">
        <v>296</v>
      </c>
      <c r="I130" t="s">
        <v>296</v>
      </c>
      <c r="J130" t="s">
        <v>263</v>
      </c>
      <c r="K130" t="s">
        <v>7319</v>
      </c>
      <c r="L130" t="s">
        <v>71</v>
      </c>
      <c r="M130">
        <f>IF(UPPER(TRIM(Table2[[#This Row],[Status_Clean]]))="CONVERTED",1,0)</f>
        <v>0</v>
      </c>
      <c r="N130">
        <f>IF(ISNUMBER(MATCH(UPPER(TRIM(Table2[[#This Row],[Status_Clean]])),{"CONTACTED","QUALIFIED","CONVERTED"},0)),1,0)</f>
        <v>1</v>
      </c>
      <c r="O130" cm="1">
        <f t="array" ref="O130">_xlfn.SWITCH(UPPER(TRIM(Table2[[#This Row],[Status_Clean]])),"NEW",1,"CONTACTED",2,"QUALIFIED",3,"CONVERTED",4,"LOST",5,99)</f>
        <v>3</v>
      </c>
      <c r="P130">
        <v>45575</v>
      </c>
      <c r="Q130" t="s">
        <v>7439</v>
      </c>
      <c r="R130" t="s">
        <v>7439</v>
      </c>
      <c r="S130">
        <v>45575</v>
      </c>
      <c r="T130" t="s">
        <v>7261</v>
      </c>
      <c r="U130">
        <v>45575</v>
      </c>
      <c r="V130" t="s">
        <v>7270</v>
      </c>
      <c r="W130" t="s">
        <v>7271</v>
      </c>
      <c r="X130" t="s">
        <v>7264</v>
      </c>
      <c r="Y130" t="s">
        <v>7285</v>
      </c>
      <c r="Z130" t="s">
        <v>549</v>
      </c>
      <c r="AA130">
        <v>31.8</v>
      </c>
      <c r="AB130" t="str" cm="1">
        <f t="array" ref="AB130">_xlfn.LET(_xlpm.x,IFERROR(VALUE(Table2[[#This Row],[Response_Time_Hours]]),""),IF(_xlpm.x="","CHECK",_xlfn.IFS(_xlpm.x&lt;=1,"Immediate",_xlpm.x&lt;=6,"Fast",_xlpm.x&lt;=24,"Moderate",_xlpm.x&gt;24,"Delayed")))</f>
        <v>Delayed</v>
      </c>
      <c r="AC130">
        <v>17</v>
      </c>
      <c r="AD130" t="str" cm="1">
        <f t="array" ref="AD130">IF(Table2[[#This Row],[Interaction_Count_Final]]="","N/A",_xlfn.IFS(Table2[[#This Row],[Interaction_Count_Final]]&lt;=2,"Low",Table2[[#This Row],[Interaction_Count_Final]]&lt;=5,"Medium",Table2[[#This Row],[Interaction_Count_Final]]&gt;=6,"High",TRUE,"CHECK"))</f>
        <v>High</v>
      </c>
      <c r="AE130" t="s">
        <v>7273</v>
      </c>
      <c r="AF130" t="b">
        <v>1</v>
      </c>
      <c r="AG130" t="b">
        <v>1</v>
      </c>
      <c r="AH130">
        <v>173</v>
      </c>
      <c r="AI130">
        <v>45575</v>
      </c>
      <c r="AJ130" t="b">
        <v>1</v>
      </c>
      <c r="AK130" t="e" cm="1">
        <f t="array" ref="AK130">_xlfn.LET(
  _xlpm.txt,TRIM(Raw_Data!F130),
  _xlpm.norm,SUBSTITUTE(SUBSTITUTE(_xlpm.txt,"-","/"),".","/"),
  _xlpm.p,_xlfn.TEXTSPLIT(_xlpm.norm,"/"),
  _xlpm.a,VALUE(INDEX(_xlpm.p,1)),
  _xlpm.b,VALUE(INDEX(_xlpm.p,2)),
  IF(AND(_xlpm.a&lt;=12,_xlpm.b&lt;=12),"REVIEW_AMBIGUOUS","OK")
)</f>
        <v>#REF!</v>
      </c>
    </row>
    <row r="131" spans="1:37">
      <c r="A131" t="s">
        <v>550</v>
      </c>
      <c r="B131" t="s">
        <v>550</v>
      </c>
      <c r="C131" t="b">
        <v>0</v>
      </c>
      <c r="D131" t="s">
        <v>7257</v>
      </c>
      <c r="E131" t="s">
        <v>7440</v>
      </c>
      <c r="F131" t="s">
        <v>7440</v>
      </c>
      <c r="G131" t="s">
        <v>7280</v>
      </c>
      <c r="H131" t="s">
        <v>106</v>
      </c>
      <c r="I131" t="s">
        <v>106</v>
      </c>
      <c r="J131" t="s">
        <v>106</v>
      </c>
      <c r="K131" t="s">
        <v>7368</v>
      </c>
      <c r="L131" t="s">
        <v>173</v>
      </c>
      <c r="M131">
        <f>IF(UPPER(TRIM(Table2[[#This Row],[Status_Clean]]))="CONVERTED",1,0)</f>
        <v>0</v>
      </c>
      <c r="N131">
        <f>IF(ISNUMBER(MATCH(UPPER(TRIM(Table2[[#This Row],[Status_Clean]])),{"CONTACTED","QUALIFIED","CONVERTED"},0)),1,0)</f>
        <v>0</v>
      </c>
      <c r="O131" cm="1">
        <f t="array" ref="O131">_xlfn.SWITCH(UPPER(TRIM(Table2[[#This Row],[Status_Clean]])),"NEW",1,"CONTACTED",2,"QUALIFIED",3,"CONVERTED",4,"LOST",5,99)</f>
        <v>5</v>
      </c>
      <c r="P131" t="s">
        <v>552</v>
      </c>
      <c r="Q131" t="s">
        <v>7441</v>
      </c>
      <c r="R131" t="s">
        <v>7441</v>
      </c>
      <c r="S131">
        <v>45373</v>
      </c>
      <c r="T131" t="s">
        <v>7261</v>
      </c>
      <c r="U131">
        <v>45373</v>
      </c>
      <c r="V131" t="s">
        <v>7295</v>
      </c>
      <c r="W131" t="s">
        <v>7271</v>
      </c>
      <c r="X131" t="s">
        <v>7284</v>
      </c>
      <c r="Y131" t="s">
        <v>7312</v>
      </c>
      <c r="Z131" t="s">
        <v>553</v>
      </c>
      <c r="AA131">
        <v>28.4</v>
      </c>
      <c r="AB131" t="str" cm="1">
        <f t="array" ref="AB131">_xlfn.LET(_xlpm.x,IFERROR(VALUE(Table2[[#This Row],[Response_Time_Hours]]),""),IF(_xlpm.x="","CHECK",_xlfn.IFS(_xlpm.x&lt;=1,"Immediate",_xlpm.x&lt;=6,"Fast",_xlpm.x&lt;=24,"Moderate",_xlpm.x&gt;24,"Delayed")))</f>
        <v>Delayed</v>
      </c>
      <c r="AC131">
        <v>1</v>
      </c>
      <c r="AD131" t="str" cm="1">
        <f t="array" ref="AD131">IF(Table2[[#This Row],[Interaction_Count_Final]]="","N/A",_xlfn.IFS(Table2[[#This Row],[Interaction_Count_Final]]&lt;=2,"Low",Table2[[#This Row],[Interaction_Count_Final]]&lt;=5,"Medium",Table2[[#This Row],[Interaction_Count_Final]]&gt;=6,"High",TRUE,"CHECK"))</f>
        <v>Low</v>
      </c>
      <c r="AE131" t="s">
        <v>7289</v>
      </c>
      <c r="AF131" t="b">
        <v>1</v>
      </c>
      <c r="AG131" t="b">
        <v>1</v>
      </c>
      <c r="AH131">
        <v>175</v>
      </c>
      <c r="AI131">
        <v>45373</v>
      </c>
      <c r="AJ131" t="b">
        <v>1</v>
      </c>
      <c r="AK131" t="e" cm="1">
        <f t="array" ref="AK131">_xlfn.LET(
  _xlpm.txt,TRIM(Raw_Data!F131),
  _xlpm.norm,SUBSTITUTE(SUBSTITUTE(_xlpm.txt,"-","/"),".","/"),
  _xlpm.p,_xlfn.TEXTSPLIT(_xlpm.norm,"/"),
  _xlpm.a,VALUE(INDEX(_xlpm.p,1)),
  _xlpm.b,VALUE(INDEX(_xlpm.p,2)),
  IF(AND(_xlpm.a&lt;=12,_xlpm.b&lt;=12),"REVIEW_AMBIGUOUS","OK")
)</f>
        <v>#REF!</v>
      </c>
    </row>
    <row r="132" spans="1:37">
      <c r="A132" t="s">
        <v>554</v>
      </c>
      <c r="B132" t="s">
        <v>554</v>
      </c>
      <c r="C132" t="b">
        <v>0</v>
      </c>
      <c r="D132" t="s">
        <v>7257</v>
      </c>
      <c r="E132" t="s">
        <v>7442</v>
      </c>
      <c r="F132" t="s">
        <v>7442</v>
      </c>
      <c r="G132" t="s">
        <v>7303</v>
      </c>
      <c r="H132" t="s">
        <v>556</v>
      </c>
      <c r="I132" t="s">
        <v>556</v>
      </c>
      <c r="J132" t="s">
        <v>106</v>
      </c>
      <c r="K132" t="s">
        <v>193</v>
      </c>
      <c r="L132" t="s">
        <v>193</v>
      </c>
      <c r="M132">
        <f>IF(UPPER(TRIM(Table2[[#This Row],[Status_Clean]]))="CONVERTED",1,0)</f>
        <v>0</v>
      </c>
      <c r="N132">
        <f>IF(ISNUMBER(MATCH(UPPER(TRIM(Table2[[#This Row],[Status_Clean]])),{"CONTACTED","QUALIFIED","CONVERTED"},0)),1,0)</f>
        <v>0</v>
      </c>
      <c r="O132" cm="1">
        <f t="array" ref="O132">_xlfn.SWITCH(UPPER(TRIM(Table2[[#This Row],[Status_Clean]])),"NEW",1,"CONTACTED",2,"QUALIFIED",3,"CONVERTED",4,"LOST",5,99)</f>
        <v>1</v>
      </c>
      <c r="P132">
        <v>45581</v>
      </c>
      <c r="Q132" t="s">
        <v>7443</v>
      </c>
      <c r="R132" t="s">
        <v>7443</v>
      </c>
      <c r="S132">
        <v>45581</v>
      </c>
      <c r="T132" t="s">
        <v>7261</v>
      </c>
      <c r="U132">
        <v>45581</v>
      </c>
      <c r="V132" t="s">
        <v>7270</v>
      </c>
      <c r="W132" t="s">
        <v>7271</v>
      </c>
      <c r="X132" t="s">
        <v>7264</v>
      </c>
      <c r="Y132" t="s">
        <v>7272</v>
      </c>
      <c r="Z132" t="s">
        <v>557</v>
      </c>
      <c r="AA132">
        <v>2.2000000000000002</v>
      </c>
      <c r="AB132" t="str" cm="1">
        <f t="array" ref="AB132">_xlfn.LET(_xlpm.x,IFERROR(VALUE(Table2[[#This Row],[Response_Time_Hours]]),""),IF(_xlpm.x="","CHECK",_xlfn.IFS(_xlpm.x&lt;=1,"Immediate",_xlpm.x&lt;=6,"Fast",_xlpm.x&lt;=24,"Moderate",_xlpm.x&gt;24,"Delayed")))</f>
        <v>Fast</v>
      </c>
      <c r="AC132">
        <v>45</v>
      </c>
      <c r="AD132" t="str" cm="1">
        <f t="array" ref="AD132">IF(Table2[[#This Row],[Interaction_Count_Final]]="","N/A",_xlfn.IFS(Table2[[#This Row],[Interaction_Count_Final]]&lt;=2,"Low",Table2[[#This Row],[Interaction_Count_Final]]&lt;=5,"Medium",Table2[[#This Row],[Interaction_Count_Final]]&gt;=6,"High",TRUE,"CHECK"))</f>
        <v>High</v>
      </c>
      <c r="AE132" t="s">
        <v>7273</v>
      </c>
      <c r="AF132" t="b">
        <v>1</v>
      </c>
      <c r="AG132" t="b">
        <v>1</v>
      </c>
      <c r="AH132">
        <v>177</v>
      </c>
      <c r="AI132">
        <v>45581</v>
      </c>
      <c r="AJ132" t="b">
        <v>1</v>
      </c>
      <c r="AK132" t="e" cm="1">
        <f t="array" ref="AK132">_xlfn.LET(
  _xlpm.txt,TRIM(Raw_Data!F132),
  _xlpm.norm,SUBSTITUTE(SUBSTITUTE(_xlpm.txt,"-","/"),".","/"),
  _xlpm.p,_xlfn.TEXTSPLIT(_xlpm.norm,"/"),
  _xlpm.a,VALUE(INDEX(_xlpm.p,1)),
  _xlpm.b,VALUE(INDEX(_xlpm.p,2)),
  IF(AND(_xlpm.a&lt;=12,_xlpm.b&lt;=12),"REVIEW_AMBIGUOUS","OK")
)</f>
        <v>#REF!</v>
      </c>
    </row>
    <row r="133" spans="1:37">
      <c r="A133" t="s">
        <v>558</v>
      </c>
      <c r="B133" t="s">
        <v>558</v>
      </c>
      <c r="C133" t="b">
        <v>0</v>
      </c>
      <c r="D133" t="s">
        <v>7257</v>
      </c>
      <c r="E133" t="s">
        <v>559</v>
      </c>
      <c r="F133" t="s">
        <v>559</v>
      </c>
      <c r="G133" t="s">
        <v>7303</v>
      </c>
      <c r="H133" t="s">
        <v>560</v>
      </c>
      <c r="I133" t="s">
        <v>560</v>
      </c>
      <c r="J133" t="s">
        <v>469</v>
      </c>
      <c r="K133" t="s">
        <v>125</v>
      </c>
      <c r="L133" t="s">
        <v>125</v>
      </c>
      <c r="M133">
        <f>IF(UPPER(TRIM(Table2[[#This Row],[Status_Clean]]))="CONVERTED",1,0)</f>
        <v>0</v>
      </c>
      <c r="N133">
        <f>IF(ISNUMBER(MATCH(UPPER(TRIM(Table2[[#This Row],[Status_Clean]])),{"CONTACTED","QUALIFIED","CONVERTED"},0)),1,0)</f>
        <v>1</v>
      </c>
      <c r="O133" cm="1">
        <f t="array" ref="O133">_xlfn.SWITCH(UPPER(TRIM(Table2[[#This Row],[Status_Clean]])),"NEW",1,"CONTACTED",2,"QUALIFIED",3,"CONVERTED",4,"LOST",5,99)</f>
        <v>2</v>
      </c>
      <c r="P133">
        <v>45399</v>
      </c>
      <c r="Q133" t="s">
        <v>7444</v>
      </c>
      <c r="R133" t="s">
        <v>7444</v>
      </c>
      <c r="S133">
        <v>45399</v>
      </c>
      <c r="T133" t="s">
        <v>7261</v>
      </c>
      <c r="U133">
        <v>45399</v>
      </c>
      <c r="V133" t="s">
        <v>7297</v>
      </c>
      <c r="W133" t="s">
        <v>7271</v>
      </c>
      <c r="X133" t="s">
        <v>7277</v>
      </c>
      <c r="Y133" t="s">
        <v>7272</v>
      </c>
      <c r="Z133">
        <v>70</v>
      </c>
      <c r="AA133">
        <v>70</v>
      </c>
      <c r="AB133" t="str" cm="1">
        <f t="array" ref="AB133">_xlfn.LET(_xlpm.x,IFERROR(VALUE(Table2[[#This Row],[Response_Time_Hours]]),""),IF(_xlpm.x="","CHECK",_xlfn.IFS(_xlpm.x&lt;=1,"Immediate",_xlpm.x&lt;=6,"Fast",_xlpm.x&lt;=24,"Moderate",_xlpm.x&gt;24,"Delayed")))</f>
        <v>Delayed</v>
      </c>
      <c r="AC133">
        <v>30</v>
      </c>
      <c r="AD133" t="str" cm="1">
        <f t="array" ref="AD133">IF(Table2[[#This Row],[Interaction_Count_Final]]="","N/A",_xlfn.IFS(Table2[[#This Row],[Interaction_Count_Final]]&lt;=2,"Low",Table2[[#This Row],[Interaction_Count_Final]]&lt;=5,"Medium",Table2[[#This Row],[Interaction_Count_Final]]&gt;=6,"High",TRUE,"CHECK"))</f>
        <v>High</v>
      </c>
      <c r="AE133" t="s">
        <v>7289</v>
      </c>
      <c r="AF133" t="b">
        <v>1</v>
      </c>
      <c r="AG133" t="b">
        <v>1</v>
      </c>
      <c r="AH133">
        <v>178</v>
      </c>
      <c r="AI133">
        <v>45399</v>
      </c>
      <c r="AJ133" t="b">
        <v>1</v>
      </c>
      <c r="AK133" t="e" cm="1">
        <f t="array" ref="AK133">_xlfn.LET(
  _xlpm.txt,TRIM(Raw_Data!F133),
  _xlpm.norm,SUBSTITUTE(SUBSTITUTE(_xlpm.txt,"-","/"),".","/"),
  _xlpm.p,_xlfn.TEXTSPLIT(_xlpm.norm,"/"),
  _xlpm.a,VALUE(INDEX(_xlpm.p,1)),
  _xlpm.b,VALUE(INDEX(_xlpm.p,2)),
  IF(AND(_xlpm.a&lt;=12,_xlpm.b&lt;=12),"REVIEW_AMBIGUOUS","OK")
)</f>
        <v>#REF!</v>
      </c>
    </row>
    <row r="134" spans="1:37">
      <c r="A134" t="s">
        <v>561</v>
      </c>
      <c r="B134" t="s">
        <v>561</v>
      </c>
      <c r="C134" t="b">
        <v>0</v>
      </c>
      <c r="D134" t="s">
        <v>7257</v>
      </c>
      <c r="E134" t="s">
        <v>562</v>
      </c>
      <c r="F134" t="s">
        <v>562</v>
      </c>
      <c r="G134" t="s">
        <v>7303</v>
      </c>
      <c r="H134" t="s">
        <v>123</v>
      </c>
      <c r="I134" t="s">
        <v>123</v>
      </c>
      <c r="J134" t="s">
        <v>123</v>
      </c>
      <c r="K134" t="s">
        <v>71</v>
      </c>
      <c r="L134" t="s">
        <v>71</v>
      </c>
      <c r="M134">
        <f>IF(UPPER(TRIM(Table2[[#This Row],[Status_Clean]]))="CONVERTED",1,0)</f>
        <v>0</v>
      </c>
      <c r="N134">
        <f>IF(ISNUMBER(MATCH(UPPER(TRIM(Table2[[#This Row],[Status_Clean]])),{"CONTACTED","QUALIFIED","CONVERTED"},0)),1,0)</f>
        <v>1</v>
      </c>
      <c r="O134" cm="1">
        <f t="array" ref="O134">_xlfn.SWITCH(UPPER(TRIM(Table2[[#This Row],[Status_Clean]])),"NEW",1,"CONTACTED",2,"QUALIFIED",3,"CONVERTED",4,"LOST",5,99)</f>
        <v>3</v>
      </c>
      <c r="P134" t="s">
        <v>563</v>
      </c>
      <c r="Q134" t="s">
        <v>563</v>
      </c>
      <c r="R134" t="s">
        <v>563</v>
      </c>
      <c r="S134">
        <v>45009</v>
      </c>
      <c r="T134" t="s">
        <v>7261</v>
      </c>
      <c r="U134">
        <v>45009</v>
      </c>
      <c r="V134" t="s">
        <v>7295</v>
      </c>
      <c r="W134" t="s">
        <v>7263</v>
      </c>
      <c r="X134" t="s">
        <v>7284</v>
      </c>
      <c r="Y134" t="s">
        <v>7312</v>
      </c>
      <c r="Z134" t="s">
        <v>564</v>
      </c>
      <c r="AA134">
        <v>61.8</v>
      </c>
      <c r="AB134" t="str" cm="1">
        <f t="array" ref="AB134">_xlfn.LET(_xlpm.x,IFERROR(VALUE(Table2[[#This Row],[Response_Time_Hours]]),""),IF(_xlpm.x="","CHECK",_xlfn.IFS(_xlpm.x&lt;=1,"Immediate",_xlpm.x&lt;=6,"Fast",_xlpm.x&lt;=24,"Moderate",_xlpm.x&gt;24,"Delayed")))</f>
        <v>Delayed</v>
      </c>
      <c r="AC134">
        <v>14</v>
      </c>
      <c r="AD134" t="str" cm="1">
        <f t="array" ref="AD134">IF(Table2[[#This Row],[Interaction_Count_Final]]="","N/A",_xlfn.IFS(Table2[[#This Row],[Interaction_Count_Final]]&lt;=2,"Low",Table2[[#This Row],[Interaction_Count_Final]]&lt;=5,"Medium",Table2[[#This Row],[Interaction_Count_Final]]&gt;=6,"High",TRUE,"CHECK"))</f>
        <v>High</v>
      </c>
      <c r="AE134" t="s">
        <v>7266</v>
      </c>
      <c r="AF134" t="b">
        <v>1</v>
      </c>
      <c r="AG134" t="b">
        <v>1</v>
      </c>
      <c r="AH134">
        <v>179</v>
      </c>
      <c r="AI134">
        <v>45009</v>
      </c>
      <c r="AJ134" t="b">
        <v>1</v>
      </c>
      <c r="AK134" t="str" cm="1">
        <f t="array" ref="AK134">_xlfn.LET(
  _xlpm.txt,TRIM(Raw_Data!F134),
  _xlpm.norm,SUBSTITUTE(SUBSTITUTE(_xlpm.txt,"-","/"),".","/"),
  _xlpm.p,_xlfn.TEXTSPLIT(_xlpm.norm,"/"),
  _xlpm.a,VALUE(INDEX(_xlpm.p,1)),
  _xlpm.b,VALUE(INDEX(_xlpm.p,2)),
  IF(AND(_xlpm.a&lt;=12,_xlpm.b&lt;=12),"REVIEW_AMBIGUOUS","OK")
)</f>
        <v>OK</v>
      </c>
    </row>
    <row r="135" spans="1:37">
      <c r="A135" t="s">
        <v>566</v>
      </c>
      <c r="B135" t="s">
        <v>566</v>
      </c>
      <c r="C135" t="b">
        <v>0</v>
      </c>
      <c r="D135" t="s">
        <v>7257</v>
      </c>
      <c r="E135" t="s">
        <v>567</v>
      </c>
      <c r="F135" t="s">
        <v>567</v>
      </c>
      <c r="G135" t="s">
        <v>7258</v>
      </c>
      <c r="H135" t="s">
        <v>560</v>
      </c>
      <c r="I135" t="s">
        <v>560</v>
      </c>
      <c r="J135" t="s">
        <v>469</v>
      </c>
      <c r="K135" t="s">
        <v>125</v>
      </c>
      <c r="L135" t="s">
        <v>125</v>
      </c>
      <c r="M135">
        <f>IF(UPPER(TRIM(Table2[[#This Row],[Status_Clean]]))="CONVERTED",1,0)</f>
        <v>0</v>
      </c>
      <c r="N135">
        <f>IF(ISNUMBER(MATCH(UPPER(TRIM(Table2[[#This Row],[Status_Clean]])),{"CONTACTED","QUALIFIED","CONVERTED"},0)),1,0)</f>
        <v>1</v>
      </c>
      <c r="O135" cm="1">
        <f t="array" ref="O135">_xlfn.SWITCH(UPPER(TRIM(Table2[[#This Row],[Status_Clean]])),"NEW",1,"CONTACTED",2,"QUALIFIED",3,"CONVERTED",4,"LOST",5,99)</f>
        <v>2</v>
      </c>
      <c r="P135" t="s">
        <v>568</v>
      </c>
      <c r="Q135" t="s">
        <v>7445</v>
      </c>
      <c r="R135" t="s">
        <v>7445</v>
      </c>
      <c r="S135">
        <v>45648</v>
      </c>
      <c r="T135" t="s">
        <v>7261</v>
      </c>
      <c r="U135">
        <v>45648</v>
      </c>
      <c r="V135" t="s">
        <v>7262</v>
      </c>
      <c r="W135" t="s">
        <v>7271</v>
      </c>
      <c r="X135" t="s">
        <v>7264</v>
      </c>
      <c r="Y135" t="s">
        <v>7293</v>
      </c>
      <c r="Z135" t="s">
        <v>569</v>
      </c>
      <c r="AA135">
        <v>47.9</v>
      </c>
      <c r="AB135" t="str" cm="1">
        <f t="array" ref="AB135">_xlfn.LET(_xlpm.x,IFERROR(VALUE(Table2[[#This Row],[Response_Time_Hours]]),""),IF(_xlpm.x="","CHECK",_xlfn.IFS(_xlpm.x&lt;=1,"Immediate",_xlpm.x&lt;=6,"Fast",_xlpm.x&lt;=24,"Moderate",_xlpm.x&gt;24,"Delayed")))</f>
        <v>Delayed</v>
      </c>
      <c r="AC135">
        <v>11</v>
      </c>
      <c r="AD135" t="str" cm="1">
        <f t="array" ref="AD135">IF(Table2[[#This Row],[Interaction_Count_Final]]="","N/A",_xlfn.IFS(Table2[[#This Row],[Interaction_Count_Final]]&lt;=2,"Low",Table2[[#This Row],[Interaction_Count_Final]]&lt;=5,"Medium",Table2[[#This Row],[Interaction_Count_Final]]&gt;=6,"High",TRUE,"CHECK"))</f>
        <v>High</v>
      </c>
      <c r="AE135" t="s">
        <v>7273</v>
      </c>
      <c r="AF135" t="b">
        <v>1</v>
      </c>
      <c r="AG135" t="b">
        <v>1</v>
      </c>
      <c r="AH135">
        <v>181</v>
      </c>
      <c r="AI135">
        <v>45648</v>
      </c>
      <c r="AJ135" t="b">
        <v>1</v>
      </c>
      <c r="AK135" t="str" cm="1">
        <f t="array" ref="AK135">_xlfn.LET(
  _xlpm.txt,TRIM(Raw_Data!F135),
  _xlpm.norm,SUBSTITUTE(SUBSTITUTE(_xlpm.txt,"-","/"),".","/"),
  _xlpm.p,_xlfn.TEXTSPLIT(_xlpm.norm,"/"),
  _xlpm.a,VALUE(INDEX(_xlpm.p,1)),
  _xlpm.b,VALUE(INDEX(_xlpm.p,2)),
  IF(AND(_xlpm.a&lt;=12,_xlpm.b&lt;=12),"REVIEW_AMBIGUOUS","OK")
)</f>
        <v>OK</v>
      </c>
    </row>
    <row r="136" spans="1:37">
      <c r="A136" t="s">
        <v>570</v>
      </c>
      <c r="B136" t="s">
        <v>570</v>
      </c>
      <c r="C136" t="b">
        <v>0</v>
      </c>
      <c r="D136" t="s">
        <v>7257</v>
      </c>
      <c r="E136" t="s">
        <v>571</v>
      </c>
      <c r="F136" t="s">
        <v>571</v>
      </c>
      <c r="G136" t="s">
        <v>7268</v>
      </c>
      <c r="H136" t="s">
        <v>311</v>
      </c>
      <c r="I136" t="s">
        <v>311</v>
      </c>
      <c r="J136" t="s">
        <v>311</v>
      </c>
      <c r="K136" t="s">
        <v>250</v>
      </c>
      <c r="L136" t="s">
        <v>250</v>
      </c>
      <c r="M136">
        <f>IF(UPPER(TRIM(Table2[[#This Row],[Status_Clean]]))="CONVERTED",1,0)</f>
        <v>1</v>
      </c>
      <c r="N136">
        <f>IF(ISNUMBER(MATCH(UPPER(TRIM(Table2[[#This Row],[Status_Clean]])),{"CONTACTED","QUALIFIED","CONVERTED"},0)),1,0)</f>
        <v>1</v>
      </c>
      <c r="O136" cm="1">
        <f t="array" ref="O136">_xlfn.SWITCH(UPPER(TRIM(Table2[[#This Row],[Status_Clean]])),"NEW",1,"CONTACTED",2,"QUALIFIED",3,"CONVERTED",4,"LOST",5,99)</f>
        <v>4</v>
      </c>
      <c r="P136">
        <v>45572</v>
      </c>
      <c r="Q136" t="s">
        <v>7446</v>
      </c>
      <c r="R136" t="s">
        <v>7446</v>
      </c>
      <c r="S136">
        <v>45572</v>
      </c>
      <c r="T136" t="s">
        <v>7261</v>
      </c>
      <c r="U136">
        <v>45572</v>
      </c>
      <c r="V136" t="s">
        <v>7270</v>
      </c>
      <c r="W136" t="s">
        <v>7271</v>
      </c>
      <c r="X136" t="s">
        <v>7264</v>
      </c>
      <c r="Y136" t="s">
        <v>7298</v>
      </c>
      <c r="Z136" t="s">
        <v>174</v>
      </c>
      <c r="AA136">
        <v>19.200000000000003</v>
      </c>
      <c r="AB136" t="str" cm="1">
        <f t="array" ref="AB136">_xlfn.LET(_xlpm.x,IFERROR(VALUE(Table2[[#This Row],[Response_Time_Hours]]),""),IF(_xlpm.x="","CHECK",_xlfn.IFS(_xlpm.x&lt;=1,"Immediate",_xlpm.x&lt;=6,"Fast",_xlpm.x&lt;=24,"Moderate",_xlpm.x&gt;24,"Delayed")))</f>
        <v>Moderate</v>
      </c>
      <c r="AC136">
        <v>4</v>
      </c>
      <c r="AD136" t="str" cm="1">
        <f t="array" ref="AD136">IF(Table2[[#This Row],[Interaction_Count_Final]]="","N/A",_xlfn.IFS(Table2[[#This Row],[Interaction_Count_Final]]&lt;=2,"Low",Table2[[#This Row],[Interaction_Count_Final]]&lt;=5,"Medium",Table2[[#This Row],[Interaction_Count_Final]]&gt;=6,"High",TRUE,"CHECK"))</f>
        <v>Medium</v>
      </c>
      <c r="AE136" t="s">
        <v>7266</v>
      </c>
      <c r="AF136" t="b">
        <v>1</v>
      </c>
      <c r="AG136" t="b">
        <v>1</v>
      </c>
      <c r="AH136">
        <v>183</v>
      </c>
      <c r="AI136">
        <v>45572</v>
      </c>
      <c r="AJ136" t="b">
        <v>1</v>
      </c>
      <c r="AK136" t="e" cm="1">
        <f t="array" ref="AK136">_xlfn.LET(
  _xlpm.txt,TRIM(Raw_Data!F136),
  _xlpm.norm,SUBSTITUTE(SUBSTITUTE(_xlpm.txt,"-","/"),".","/"),
  _xlpm.p,_xlfn.TEXTSPLIT(_xlpm.norm,"/"),
  _xlpm.a,VALUE(INDEX(_xlpm.p,1)),
  _xlpm.b,VALUE(INDEX(_xlpm.p,2)),
  IF(AND(_xlpm.a&lt;=12,_xlpm.b&lt;=12),"REVIEW_AMBIGUOUS","OK")
)</f>
        <v>#REF!</v>
      </c>
    </row>
    <row r="137" spans="1:37">
      <c r="A137" t="s">
        <v>574</v>
      </c>
      <c r="B137" t="s">
        <v>574</v>
      </c>
      <c r="C137" t="b">
        <v>0</v>
      </c>
      <c r="D137" t="s">
        <v>7257</v>
      </c>
      <c r="E137" t="s">
        <v>7447</v>
      </c>
      <c r="F137" t="s">
        <v>7447</v>
      </c>
      <c r="G137" t="s">
        <v>7258</v>
      </c>
      <c r="H137" t="s">
        <v>560</v>
      </c>
      <c r="I137" t="s">
        <v>560</v>
      </c>
      <c r="J137" t="s">
        <v>469</v>
      </c>
      <c r="K137" t="s">
        <v>125</v>
      </c>
      <c r="L137" t="s">
        <v>125</v>
      </c>
      <c r="M137">
        <f>IF(UPPER(TRIM(Table2[[#This Row],[Status_Clean]]))="CONVERTED",1,0)</f>
        <v>0</v>
      </c>
      <c r="N137">
        <f>IF(ISNUMBER(MATCH(UPPER(TRIM(Table2[[#This Row],[Status_Clean]])),{"CONTACTED","QUALIFIED","CONVERTED"},0)),1,0)</f>
        <v>1</v>
      </c>
      <c r="O137" cm="1">
        <f t="array" ref="O137">_xlfn.SWITCH(UPPER(TRIM(Table2[[#This Row],[Status_Clean]])),"NEW",1,"CONTACTED",2,"QUALIFIED",3,"CONVERTED",4,"LOST",5,99)</f>
        <v>2</v>
      </c>
      <c r="P137">
        <v>45639</v>
      </c>
      <c r="Q137" t="s">
        <v>7448</v>
      </c>
      <c r="R137" t="s">
        <v>7448</v>
      </c>
      <c r="S137">
        <v>45639</v>
      </c>
      <c r="T137" t="s">
        <v>7261</v>
      </c>
      <c r="U137">
        <v>45639</v>
      </c>
      <c r="V137" t="s">
        <v>7262</v>
      </c>
      <c r="W137" t="s">
        <v>7271</v>
      </c>
      <c r="X137" t="s">
        <v>7264</v>
      </c>
      <c r="Y137" t="s">
        <v>7312</v>
      </c>
      <c r="Z137" t="s">
        <v>576</v>
      </c>
      <c r="AA137">
        <v>50.3</v>
      </c>
      <c r="AB137" t="str" cm="1">
        <f t="array" ref="AB137">_xlfn.LET(_xlpm.x,IFERROR(VALUE(Table2[[#This Row],[Response_Time_Hours]]),""),IF(_xlpm.x="","CHECK",_xlfn.IFS(_xlpm.x&lt;=1,"Immediate",_xlpm.x&lt;=6,"Fast",_xlpm.x&lt;=24,"Moderate",_xlpm.x&gt;24,"Delayed")))</f>
        <v>Delayed</v>
      </c>
      <c r="AC137">
        <v>45</v>
      </c>
      <c r="AD137" t="str" cm="1">
        <f t="array" ref="AD137">IF(Table2[[#This Row],[Interaction_Count_Final]]="","N/A",_xlfn.IFS(Table2[[#This Row],[Interaction_Count_Final]]&lt;=2,"Low",Table2[[#This Row],[Interaction_Count_Final]]&lt;=5,"Medium",Table2[[#This Row],[Interaction_Count_Final]]&gt;=6,"High",TRUE,"CHECK"))</f>
        <v>High</v>
      </c>
      <c r="AE137" t="s">
        <v>7266</v>
      </c>
      <c r="AF137" t="b">
        <v>1</v>
      </c>
      <c r="AG137" t="b">
        <v>1</v>
      </c>
      <c r="AH137">
        <v>186</v>
      </c>
      <c r="AI137">
        <v>45639</v>
      </c>
      <c r="AJ137" t="b">
        <v>1</v>
      </c>
      <c r="AK137" t="e" cm="1">
        <f t="array" ref="AK137">_xlfn.LET(
  _xlpm.txt,TRIM(Raw_Data!F137),
  _xlpm.norm,SUBSTITUTE(SUBSTITUTE(_xlpm.txt,"-","/"),".","/"),
  _xlpm.p,_xlfn.TEXTSPLIT(_xlpm.norm,"/"),
  _xlpm.a,VALUE(INDEX(_xlpm.p,1)),
  _xlpm.b,VALUE(INDEX(_xlpm.p,2)),
  IF(AND(_xlpm.a&lt;=12,_xlpm.b&lt;=12),"REVIEW_AMBIGUOUS","OK")
)</f>
        <v>#REF!</v>
      </c>
    </row>
    <row r="138" spans="1:37">
      <c r="A138" t="s">
        <v>577</v>
      </c>
      <c r="B138" t="s">
        <v>577</v>
      </c>
      <c r="C138" t="b">
        <v>0</v>
      </c>
      <c r="D138" t="s">
        <v>7257</v>
      </c>
      <c r="E138" t="s">
        <v>578</v>
      </c>
      <c r="F138" t="s">
        <v>578</v>
      </c>
      <c r="G138" t="s">
        <v>7268</v>
      </c>
      <c r="H138" t="s">
        <v>342</v>
      </c>
      <c r="I138" t="s">
        <v>342</v>
      </c>
      <c r="J138" t="s">
        <v>254</v>
      </c>
      <c r="K138" t="s">
        <v>125</v>
      </c>
      <c r="L138" t="s">
        <v>125</v>
      </c>
      <c r="M138">
        <f>IF(UPPER(TRIM(Table2[[#This Row],[Status_Clean]]))="CONVERTED",1,0)</f>
        <v>0</v>
      </c>
      <c r="N138">
        <f>IF(ISNUMBER(MATCH(UPPER(TRIM(Table2[[#This Row],[Status_Clean]])),{"CONTACTED","QUALIFIED","CONVERTED"},0)),1,0)</f>
        <v>1</v>
      </c>
      <c r="O138" cm="1">
        <f t="array" ref="O138">_xlfn.SWITCH(UPPER(TRIM(Table2[[#This Row],[Status_Clean]])),"NEW",1,"CONTACTED",2,"QUALIFIED",3,"CONVERTED",4,"LOST",5,99)</f>
        <v>2</v>
      </c>
      <c r="P138">
        <v>45375</v>
      </c>
      <c r="Q138" t="s">
        <v>7449</v>
      </c>
      <c r="R138" t="s">
        <v>7449</v>
      </c>
      <c r="S138">
        <v>45375</v>
      </c>
      <c r="T138" t="s">
        <v>7261</v>
      </c>
      <c r="U138">
        <v>45375</v>
      </c>
      <c r="V138" t="s">
        <v>7295</v>
      </c>
      <c r="W138" t="s">
        <v>7271</v>
      </c>
      <c r="X138" t="s">
        <v>7284</v>
      </c>
      <c r="Y138" t="s">
        <v>7293</v>
      </c>
      <c r="Z138" t="s">
        <v>579</v>
      </c>
      <c r="AA138">
        <v>58.5</v>
      </c>
      <c r="AB138" t="str" cm="1">
        <f t="array" ref="AB138">_xlfn.LET(_xlpm.x,IFERROR(VALUE(Table2[[#This Row],[Response_Time_Hours]]),""),IF(_xlpm.x="","CHECK",_xlfn.IFS(_xlpm.x&lt;=1,"Immediate",_xlpm.x&lt;=6,"Fast",_xlpm.x&lt;=24,"Moderate",_xlpm.x&gt;24,"Delayed")))</f>
        <v>Delayed</v>
      </c>
      <c r="AC138">
        <v>27</v>
      </c>
      <c r="AD138" t="str" cm="1">
        <f t="array" ref="AD138">IF(Table2[[#This Row],[Interaction_Count_Final]]="","N/A",_xlfn.IFS(Table2[[#This Row],[Interaction_Count_Final]]&lt;=2,"Low",Table2[[#This Row],[Interaction_Count_Final]]&lt;=5,"Medium",Table2[[#This Row],[Interaction_Count_Final]]&gt;=6,"High",TRUE,"CHECK"))</f>
        <v>High</v>
      </c>
      <c r="AE138" t="s">
        <v>7266</v>
      </c>
      <c r="AF138" t="b">
        <v>1</v>
      </c>
      <c r="AG138" t="b">
        <v>1</v>
      </c>
      <c r="AH138">
        <v>187</v>
      </c>
      <c r="AI138">
        <v>45375</v>
      </c>
      <c r="AJ138" t="b">
        <v>1</v>
      </c>
      <c r="AK138" t="e" cm="1">
        <f t="array" ref="AK138">_xlfn.LET(
  _xlpm.txt,TRIM(Raw_Data!F138),
  _xlpm.norm,SUBSTITUTE(SUBSTITUTE(_xlpm.txt,"-","/"),".","/"),
  _xlpm.p,_xlfn.TEXTSPLIT(_xlpm.norm,"/"),
  _xlpm.a,VALUE(INDEX(_xlpm.p,1)),
  _xlpm.b,VALUE(INDEX(_xlpm.p,2)),
  IF(AND(_xlpm.a&lt;=12,_xlpm.b&lt;=12),"REVIEW_AMBIGUOUS","OK")
)</f>
        <v>#REF!</v>
      </c>
    </row>
    <row r="139" spans="1:37">
      <c r="A139" t="s">
        <v>580</v>
      </c>
      <c r="B139" t="s">
        <v>580</v>
      </c>
      <c r="C139" t="b">
        <v>0</v>
      </c>
      <c r="D139" t="s">
        <v>7257</v>
      </c>
      <c r="E139" t="s">
        <v>7450</v>
      </c>
      <c r="F139" t="s">
        <v>7450</v>
      </c>
      <c r="G139" t="s">
        <v>7280</v>
      </c>
      <c r="H139" t="s">
        <v>352</v>
      </c>
      <c r="I139" t="s">
        <v>352</v>
      </c>
      <c r="J139" t="s">
        <v>447</v>
      </c>
      <c r="K139" t="s">
        <v>71</v>
      </c>
      <c r="L139" t="s">
        <v>71</v>
      </c>
      <c r="M139">
        <f>IF(UPPER(TRIM(Table2[[#This Row],[Status_Clean]]))="CONVERTED",1,0)</f>
        <v>0</v>
      </c>
      <c r="N139">
        <f>IF(ISNUMBER(MATCH(UPPER(TRIM(Table2[[#This Row],[Status_Clean]])),{"CONTACTED","QUALIFIED","CONVERTED"},0)),1,0)</f>
        <v>1</v>
      </c>
      <c r="O139" cm="1">
        <f t="array" ref="O139">_xlfn.SWITCH(UPPER(TRIM(Table2[[#This Row],[Status_Clean]])),"NEW",1,"CONTACTED",2,"QUALIFIED",3,"CONVERTED",4,"LOST",5,99)</f>
        <v>3</v>
      </c>
      <c r="P139">
        <v>45137</v>
      </c>
      <c r="Q139" t="s">
        <v>7363</v>
      </c>
      <c r="R139" t="s">
        <v>7363</v>
      </c>
      <c r="S139">
        <v>45137</v>
      </c>
      <c r="T139" t="s">
        <v>7261</v>
      </c>
      <c r="U139">
        <v>45137</v>
      </c>
      <c r="V139" t="s">
        <v>7305</v>
      </c>
      <c r="W139" t="s">
        <v>7263</v>
      </c>
      <c r="X139" t="s">
        <v>7288</v>
      </c>
      <c r="Y139" t="s">
        <v>7293</v>
      </c>
      <c r="Z139" t="s">
        <v>582</v>
      </c>
      <c r="AA139">
        <v>46.7</v>
      </c>
      <c r="AB139" t="str" cm="1">
        <f t="array" ref="AB139">_xlfn.LET(_xlpm.x,IFERROR(VALUE(Table2[[#This Row],[Response_Time_Hours]]),""),IF(_xlpm.x="","CHECK",_xlfn.IFS(_xlpm.x&lt;=1,"Immediate",_xlpm.x&lt;=6,"Fast",_xlpm.x&lt;=24,"Moderate",_xlpm.x&gt;24,"Delayed")))</f>
        <v>Delayed</v>
      </c>
      <c r="AC139">
        <v>8</v>
      </c>
      <c r="AD139" t="str" cm="1">
        <f t="array" ref="AD139">IF(Table2[[#This Row],[Interaction_Count_Final]]="","N/A",_xlfn.IFS(Table2[[#This Row],[Interaction_Count_Final]]&lt;=2,"Low",Table2[[#This Row],[Interaction_Count_Final]]&lt;=5,"Medium",Table2[[#This Row],[Interaction_Count_Final]]&gt;=6,"High",TRUE,"CHECK"))</f>
        <v>High</v>
      </c>
      <c r="AE139" t="s">
        <v>7273</v>
      </c>
      <c r="AF139" t="b">
        <v>1</v>
      </c>
      <c r="AG139" t="b">
        <v>1</v>
      </c>
      <c r="AH139">
        <v>188</v>
      </c>
      <c r="AI139">
        <v>45137</v>
      </c>
      <c r="AJ139" t="b">
        <v>1</v>
      </c>
      <c r="AK139" t="e" cm="1">
        <f t="array" ref="AK139">_xlfn.LET(
  _xlpm.txt,TRIM(Raw_Data!F139),
  _xlpm.norm,SUBSTITUTE(SUBSTITUTE(_xlpm.txt,"-","/"),".","/"),
  _xlpm.p,_xlfn.TEXTSPLIT(_xlpm.norm,"/"),
  _xlpm.a,VALUE(INDEX(_xlpm.p,1)),
  _xlpm.b,VALUE(INDEX(_xlpm.p,2)),
  IF(AND(_xlpm.a&lt;=12,_xlpm.b&lt;=12),"REVIEW_AMBIGUOUS","OK")
)</f>
        <v>#REF!</v>
      </c>
    </row>
    <row r="140" spans="1:37">
      <c r="A140" t="s">
        <v>583</v>
      </c>
      <c r="B140" t="s">
        <v>583</v>
      </c>
      <c r="C140" t="b">
        <v>0</v>
      </c>
      <c r="D140" t="s">
        <v>7257</v>
      </c>
      <c r="E140" t="s">
        <v>584</v>
      </c>
      <c r="F140" t="s">
        <v>584</v>
      </c>
      <c r="G140" t="s">
        <v>7268</v>
      </c>
      <c r="H140" t="s">
        <v>585</v>
      </c>
      <c r="I140" t="s">
        <v>585</v>
      </c>
      <c r="J140" t="s">
        <v>222</v>
      </c>
      <c r="K140" t="s">
        <v>71</v>
      </c>
      <c r="L140" t="s">
        <v>71</v>
      </c>
      <c r="M140">
        <f>IF(UPPER(TRIM(Table2[[#This Row],[Status_Clean]]))="CONVERTED",1,0)</f>
        <v>0</v>
      </c>
      <c r="N140">
        <f>IF(ISNUMBER(MATCH(UPPER(TRIM(Table2[[#This Row],[Status_Clean]])),{"CONTACTED","QUALIFIED","CONVERTED"},0)),1,0)</f>
        <v>1</v>
      </c>
      <c r="O140" cm="1">
        <f t="array" ref="O140">_xlfn.SWITCH(UPPER(TRIM(Table2[[#This Row],[Status_Clean]])),"NEW",1,"CONTACTED",2,"QUALIFIED",3,"CONVERTED",4,"LOST",5,99)</f>
        <v>3</v>
      </c>
      <c r="P140">
        <v>45018</v>
      </c>
      <c r="Q140" t="s">
        <v>7451</v>
      </c>
      <c r="R140" t="s">
        <v>7451</v>
      </c>
      <c r="S140">
        <v>45018</v>
      </c>
      <c r="T140" t="s">
        <v>7261</v>
      </c>
      <c r="U140">
        <v>45018</v>
      </c>
      <c r="V140" t="s">
        <v>7297</v>
      </c>
      <c r="W140" t="s">
        <v>7263</v>
      </c>
      <c r="X140" t="s">
        <v>7277</v>
      </c>
      <c r="Y140" t="s">
        <v>7293</v>
      </c>
      <c r="Z140" t="s">
        <v>586</v>
      </c>
      <c r="AA140">
        <v>29.4</v>
      </c>
      <c r="AB140" t="str" cm="1">
        <f t="array" ref="AB140">_xlfn.LET(_xlpm.x,IFERROR(VALUE(Table2[[#This Row],[Response_Time_Hours]]),""),IF(_xlpm.x="","CHECK",_xlfn.IFS(_xlpm.x&lt;=1,"Immediate",_xlpm.x&lt;=6,"Fast",_xlpm.x&lt;=24,"Moderate",_xlpm.x&gt;24,"Delayed")))</f>
        <v>Delayed</v>
      </c>
      <c r="AC140">
        <v>4</v>
      </c>
      <c r="AD140" t="str" cm="1">
        <f t="array" ref="AD140">IF(Table2[[#This Row],[Interaction_Count_Final]]="","N/A",_xlfn.IFS(Table2[[#This Row],[Interaction_Count_Final]]&lt;=2,"Low",Table2[[#This Row],[Interaction_Count_Final]]&lt;=5,"Medium",Table2[[#This Row],[Interaction_Count_Final]]&gt;=6,"High",TRUE,"CHECK"))</f>
        <v>Medium</v>
      </c>
      <c r="AE140" t="s">
        <v>7266</v>
      </c>
      <c r="AF140" t="b">
        <v>1</v>
      </c>
      <c r="AG140" t="b">
        <v>1</v>
      </c>
      <c r="AH140">
        <v>189</v>
      </c>
      <c r="AI140">
        <v>45018</v>
      </c>
      <c r="AJ140" t="b">
        <v>1</v>
      </c>
      <c r="AK140" t="e" cm="1">
        <f t="array" ref="AK140">_xlfn.LET(
  _xlpm.txt,TRIM(Raw_Data!F140),
  _xlpm.norm,SUBSTITUTE(SUBSTITUTE(_xlpm.txt,"-","/"),".","/"),
  _xlpm.p,_xlfn.TEXTSPLIT(_xlpm.norm,"/"),
  _xlpm.a,VALUE(INDEX(_xlpm.p,1)),
  _xlpm.b,VALUE(INDEX(_xlpm.p,2)),
  IF(AND(_xlpm.a&lt;=12,_xlpm.b&lt;=12),"REVIEW_AMBIGUOUS","OK")
)</f>
        <v>#REF!</v>
      </c>
    </row>
    <row r="141" spans="1:37">
      <c r="A141" t="s">
        <v>587</v>
      </c>
      <c r="B141" t="s">
        <v>587</v>
      </c>
      <c r="C141" t="b">
        <v>0</v>
      </c>
      <c r="D141" t="s">
        <v>7257</v>
      </c>
      <c r="E141" t="s">
        <v>7452</v>
      </c>
      <c r="F141" t="s">
        <v>7452</v>
      </c>
      <c r="G141" t="s">
        <v>7303</v>
      </c>
      <c r="H141" t="s">
        <v>473</v>
      </c>
      <c r="I141" t="s">
        <v>473</v>
      </c>
      <c r="J141" t="s">
        <v>473</v>
      </c>
      <c r="K141" t="s">
        <v>193</v>
      </c>
      <c r="L141" t="s">
        <v>193</v>
      </c>
      <c r="M141">
        <f>IF(UPPER(TRIM(Table2[[#This Row],[Status_Clean]]))="CONVERTED",1,0)</f>
        <v>0</v>
      </c>
      <c r="N141">
        <f>IF(ISNUMBER(MATCH(UPPER(TRIM(Table2[[#This Row],[Status_Clean]])),{"CONTACTED","QUALIFIED","CONVERTED"},0)),1,0)</f>
        <v>0</v>
      </c>
      <c r="O141" cm="1">
        <f t="array" ref="O141">_xlfn.SWITCH(UPPER(TRIM(Table2[[#This Row],[Status_Clean]])),"NEW",1,"CONTACTED",2,"QUALIFIED",3,"CONVERTED",4,"LOST",5,99)</f>
        <v>1</v>
      </c>
      <c r="P141">
        <v>45298</v>
      </c>
      <c r="Q141" t="s">
        <v>7415</v>
      </c>
      <c r="R141" t="s">
        <v>7415</v>
      </c>
      <c r="S141">
        <v>45298</v>
      </c>
      <c r="T141" t="s">
        <v>7261</v>
      </c>
      <c r="U141">
        <v>45298</v>
      </c>
      <c r="V141" t="s">
        <v>7317</v>
      </c>
      <c r="W141" t="s">
        <v>7271</v>
      </c>
      <c r="X141" t="s">
        <v>7284</v>
      </c>
      <c r="Y141" t="s">
        <v>7293</v>
      </c>
      <c r="Z141" t="s">
        <v>589</v>
      </c>
      <c r="AA141">
        <v>36</v>
      </c>
      <c r="AB141" t="str" cm="1">
        <f t="array" ref="AB141">_xlfn.LET(_xlpm.x,IFERROR(VALUE(Table2[[#This Row],[Response_Time_Hours]]),""),IF(_xlpm.x="","CHECK",_xlfn.IFS(_xlpm.x&lt;=1,"Immediate",_xlpm.x&lt;=6,"Fast",_xlpm.x&lt;=24,"Moderate",_xlpm.x&gt;24,"Delayed")))</f>
        <v>Delayed</v>
      </c>
      <c r="AC141">
        <v>1</v>
      </c>
      <c r="AD141" t="str" cm="1">
        <f t="array" ref="AD141">IF(Table2[[#This Row],[Interaction_Count_Final]]="","N/A",_xlfn.IFS(Table2[[#This Row],[Interaction_Count_Final]]&lt;=2,"Low",Table2[[#This Row],[Interaction_Count_Final]]&lt;=5,"Medium",Table2[[#This Row],[Interaction_Count_Final]]&gt;=6,"High",TRUE,"CHECK"))</f>
        <v>Low</v>
      </c>
      <c r="AE141" t="s">
        <v>7289</v>
      </c>
      <c r="AF141" t="b">
        <v>1</v>
      </c>
      <c r="AG141" t="b">
        <v>1</v>
      </c>
      <c r="AH141">
        <v>190</v>
      </c>
      <c r="AI141">
        <v>45298</v>
      </c>
      <c r="AJ141" t="b">
        <v>1</v>
      </c>
      <c r="AK141" t="e" cm="1">
        <f t="array" ref="AK141">_xlfn.LET(
  _xlpm.txt,TRIM(Raw_Data!F141),
  _xlpm.norm,SUBSTITUTE(SUBSTITUTE(_xlpm.txt,"-","/"),".","/"),
  _xlpm.p,_xlfn.TEXTSPLIT(_xlpm.norm,"/"),
  _xlpm.a,VALUE(INDEX(_xlpm.p,1)),
  _xlpm.b,VALUE(INDEX(_xlpm.p,2)),
  IF(AND(_xlpm.a&lt;=12,_xlpm.b&lt;=12),"REVIEW_AMBIGUOUS","OK")
)</f>
        <v>#REF!</v>
      </c>
    </row>
    <row r="142" spans="1:37">
      <c r="A142" t="s">
        <v>590</v>
      </c>
      <c r="B142" t="s">
        <v>590</v>
      </c>
      <c r="C142" t="b">
        <v>0</v>
      </c>
      <c r="D142" t="s">
        <v>7257</v>
      </c>
      <c r="E142" t="s">
        <v>591</v>
      </c>
      <c r="F142" t="s">
        <v>591</v>
      </c>
      <c r="G142" t="s">
        <v>7274</v>
      </c>
      <c r="H142" t="s">
        <v>69</v>
      </c>
      <c r="I142" t="s">
        <v>69</v>
      </c>
      <c r="J142" t="s">
        <v>69</v>
      </c>
      <c r="K142" t="s">
        <v>71</v>
      </c>
      <c r="L142" t="s">
        <v>71</v>
      </c>
      <c r="M142">
        <f>IF(UPPER(TRIM(Table2[[#This Row],[Status_Clean]]))="CONVERTED",1,0)</f>
        <v>0</v>
      </c>
      <c r="N142">
        <f>IF(ISNUMBER(MATCH(UPPER(TRIM(Table2[[#This Row],[Status_Clean]])),{"CONTACTED","QUALIFIED","CONVERTED"},0)),1,0)</f>
        <v>1</v>
      </c>
      <c r="O142" cm="1">
        <f t="array" ref="O142">_xlfn.SWITCH(UPPER(TRIM(Table2[[#This Row],[Status_Clean]])),"NEW",1,"CONTACTED",2,"QUALIFIED",3,"CONVERTED",4,"LOST",5,99)</f>
        <v>3</v>
      </c>
      <c r="P142">
        <v>45273</v>
      </c>
      <c r="Q142" t="s">
        <v>7453</v>
      </c>
      <c r="R142" t="s">
        <v>7453</v>
      </c>
      <c r="S142">
        <v>45273</v>
      </c>
      <c r="T142" t="s">
        <v>7261</v>
      </c>
      <c r="U142">
        <v>45273</v>
      </c>
      <c r="V142" t="s">
        <v>7262</v>
      </c>
      <c r="W142" t="s">
        <v>7263</v>
      </c>
      <c r="X142" t="s">
        <v>7264</v>
      </c>
      <c r="Y142" t="s">
        <v>7272</v>
      </c>
      <c r="Z142">
        <v>34</v>
      </c>
      <c r="AA142">
        <v>34</v>
      </c>
      <c r="AB142" t="str" cm="1">
        <f t="array" ref="AB142">_xlfn.LET(_xlpm.x,IFERROR(VALUE(Table2[[#This Row],[Response_Time_Hours]]),""),IF(_xlpm.x="","CHECK",_xlfn.IFS(_xlpm.x&lt;=1,"Immediate",_xlpm.x&lt;=6,"Fast",_xlpm.x&lt;=24,"Moderate",_xlpm.x&gt;24,"Delayed")))</f>
        <v>Delayed</v>
      </c>
      <c r="AC142">
        <v>39</v>
      </c>
      <c r="AD142" t="str" cm="1">
        <f t="array" ref="AD142">IF(Table2[[#This Row],[Interaction_Count_Final]]="","N/A",_xlfn.IFS(Table2[[#This Row],[Interaction_Count_Final]]&lt;=2,"Low",Table2[[#This Row],[Interaction_Count_Final]]&lt;=5,"Medium",Table2[[#This Row],[Interaction_Count_Final]]&gt;=6,"High",TRUE,"CHECK"))</f>
        <v>High</v>
      </c>
      <c r="AE142" t="s">
        <v>7289</v>
      </c>
      <c r="AF142" t="b">
        <v>1</v>
      </c>
      <c r="AG142" t="b">
        <v>1</v>
      </c>
      <c r="AH142">
        <v>191</v>
      </c>
      <c r="AI142">
        <v>45273</v>
      </c>
      <c r="AJ142" t="b">
        <v>1</v>
      </c>
      <c r="AK142" t="e" cm="1">
        <f t="array" ref="AK142">_xlfn.LET(
  _xlpm.txt,TRIM(Raw_Data!F142),
  _xlpm.norm,SUBSTITUTE(SUBSTITUTE(_xlpm.txt,"-","/"),".","/"),
  _xlpm.p,_xlfn.TEXTSPLIT(_xlpm.norm,"/"),
  _xlpm.a,VALUE(INDEX(_xlpm.p,1)),
  _xlpm.b,VALUE(INDEX(_xlpm.p,2)),
  IF(AND(_xlpm.a&lt;=12,_xlpm.b&lt;=12),"REVIEW_AMBIGUOUS","OK")
)</f>
        <v>#REF!</v>
      </c>
    </row>
    <row r="143" spans="1:37">
      <c r="A143" t="s">
        <v>593</v>
      </c>
      <c r="B143" t="s">
        <v>593</v>
      </c>
      <c r="C143" t="b">
        <v>0</v>
      </c>
      <c r="D143" t="s">
        <v>7257</v>
      </c>
      <c r="E143" t="s">
        <v>594</v>
      </c>
      <c r="F143" t="s">
        <v>594</v>
      </c>
      <c r="G143" t="s">
        <v>7274</v>
      </c>
      <c r="H143" t="s">
        <v>469</v>
      </c>
      <c r="I143" t="s">
        <v>469</v>
      </c>
      <c r="J143" t="s">
        <v>469</v>
      </c>
      <c r="K143" t="s">
        <v>71</v>
      </c>
      <c r="L143" t="s">
        <v>71</v>
      </c>
      <c r="M143">
        <f>IF(UPPER(TRIM(Table2[[#This Row],[Status_Clean]]))="CONVERTED",1,0)</f>
        <v>0</v>
      </c>
      <c r="N143">
        <f>IF(ISNUMBER(MATCH(UPPER(TRIM(Table2[[#This Row],[Status_Clean]])),{"CONTACTED","QUALIFIED","CONVERTED"},0)),1,0)</f>
        <v>1</v>
      </c>
      <c r="O143" cm="1">
        <f t="array" ref="O143">_xlfn.SWITCH(UPPER(TRIM(Table2[[#This Row],[Status_Clean]])),"NEW",1,"CONTACTED",2,"QUALIFIED",3,"CONVERTED",4,"LOST",5,99)</f>
        <v>3</v>
      </c>
      <c r="P143" t="s">
        <v>596</v>
      </c>
      <c r="Q143" t="s">
        <v>7454</v>
      </c>
      <c r="R143" t="s">
        <v>7454</v>
      </c>
      <c r="S143">
        <v>45440</v>
      </c>
      <c r="T143" t="s">
        <v>7261</v>
      </c>
      <c r="U143">
        <v>45440</v>
      </c>
      <c r="V143" t="s">
        <v>7314</v>
      </c>
      <c r="W143" t="s">
        <v>7271</v>
      </c>
      <c r="X143" t="s">
        <v>7277</v>
      </c>
      <c r="Y143" t="s">
        <v>7265</v>
      </c>
      <c r="Z143" t="s">
        <v>597</v>
      </c>
      <c r="AA143">
        <v>15.8</v>
      </c>
      <c r="AB143" t="str" cm="1">
        <f t="array" ref="AB143">_xlfn.LET(_xlpm.x,IFERROR(VALUE(Table2[[#This Row],[Response_Time_Hours]]),""),IF(_xlpm.x="","CHECK",_xlfn.IFS(_xlpm.x&lt;=1,"Immediate",_xlpm.x&lt;=6,"Fast",_xlpm.x&lt;=24,"Moderate",_xlpm.x&gt;24,"Delayed")))</f>
        <v>Moderate</v>
      </c>
      <c r="AC143">
        <v>48</v>
      </c>
      <c r="AD143" t="str" cm="1">
        <f t="array" ref="AD143">IF(Table2[[#This Row],[Interaction_Count_Final]]="","N/A",_xlfn.IFS(Table2[[#This Row],[Interaction_Count_Final]]&lt;=2,"Low",Table2[[#This Row],[Interaction_Count_Final]]&lt;=5,"Medium",Table2[[#This Row],[Interaction_Count_Final]]&gt;=6,"High",TRUE,"CHECK"))</f>
        <v>High</v>
      </c>
      <c r="AE143" t="s">
        <v>7266</v>
      </c>
      <c r="AF143" t="b">
        <v>1</v>
      </c>
      <c r="AG143" t="b">
        <v>1</v>
      </c>
      <c r="AH143">
        <v>192</v>
      </c>
      <c r="AI143">
        <v>45440</v>
      </c>
      <c r="AJ143" t="b">
        <v>1</v>
      </c>
      <c r="AK143" t="e" cm="1">
        <f t="array" ref="AK143">_xlfn.LET(
  _xlpm.txt,TRIM(Raw_Data!F143),
  _xlpm.norm,SUBSTITUTE(SUBSTITUTE(_xlpm.txt,"-","/"),".","/"),
  _xlpm.p,_xlfn.TEXTSPLIT(_xlpm.norm,"/"),
  _xlpm.a,VALUE(INDEX(_xlpm.p,1)),
  _xlpm.b,VALUE(INDEX(_xlpm.p,2)),
  IF(AND(_xlpm.a&lt;=12,_xlpm.b&lt;=12),"REVIEW_AMBIGUOUS","OK")
)</f>
        <v>#REF!</v>
      </c>
    </row>
    <row r="144" spans="1:37">
      <c r="A144" t="s">
        <v>598</v>
      </c>
      <c r="B144" t="s">
        <v>598</v>
      </c>
      <c r="C144" t="b">
        <v>0</v>
      </c>
      <c r="D144" t="s">
        <v>7257</v>
      </c>
      <c r="E144" t="s">
        <v>599</v>
      </c>
      <c r="F144" t="s">
        <v>599</v>
      </c>
      <c r="G144" t="s">
        <v>7274</v>
      </c>
      <c r="H144" t="s">
        <v>600</v>
      </c>
      <c r="I144" t="s">
        <v>600</v>
      </c>
      <c r="J144" t="s">
        <v>254</v>
      </c>
      <c r="K144" t="s">
        <v>7301</v>
      </c>
      <c r="L144" t="s">
        <v>125</v>
      </c>
      <c r="M144">
        <f>IF(UPPER(TRIM(Table2[[#This Row],[Status_Clean]]))="CONVERTED",1,0)</f>
        <v>0</v>
      </c>
      <c r="N144">
        <f>IF(ISNUMBER(MATCH(UPPER(TRIM(Table2[[#This Row],[Status_Clean]])),{"CONTACTED","QUALIFIED","CONVERTED"},0)),1,0)</f>
        <v>1</v>
      </c>
      <c r="O144" cm="1">
        <f t="array" ref="O144">_xlfn.SWITCH(UPPER(TRIM(Table2[[#This Row],[Status_Clean]])),"NEW",1,"CONTACTED",2,"QUALIFIED",3,"CONVERTED",4,"LOST",5,99)</f>
        <v>2</v>
      </c>
      <c r="P144">
        <v>45321</v>
      </c>
      <c r="Q144" t="s">
        <v>7455</v>
      </c>
      <c r="R144" t="s">
        <v>7455</v>
      </c>
      <c r="S144">
        <v>45321</v>
      </c>
      <c r="T144" t="s">
        <v>7261</v>
      </c>
      <c r="U144">
        <v>45321</v>
      </c>
      <c r="V144" t="s">
        <v>7317</v>
      </c>
      <c r="W144" t="s">
        <v>7271</v>
      </c>
      <c r="X144" t="s">
        <v>7284</v>
      </c>
      <c r="Y144" t="s">
        <v>7265</v>
      </c>
      <c r="Z144" t="s">
        <v>330</v>
      </c>
      <c r="AA144">
        <v>31.200000000000003</v>
      </c>
      <c r="AB144" t="str" cm="1">
        <f t="array" ref="AB144">_xlfn.LET(_xlpm.x,IFERROR(VALUE(Table2[[#This Row],[Response_Time_Hours]]),""),IF(_xlpm.x="","CHECK",_xlfn.IFS(_xlpm.x&lt;=1,"Immediate",_xlpm.x&lt;=6,"Fast",_xlpm.x&lt;=24,"Moderate",_xlpm.x&gt;24,"Delayed")))</f>
        <v>Delayed</v>
      </c>
      <c r="AC144">
        <v>35</v>
      </c>
      <c r="AD144" t="str" cm="1">
        <f t="array" ref="AD144">IF(Table2[[#This Row],[Interaction_Count_Final]]="","N/A",_xlfn.IFS(Table2[[#This Row],[Interaction_Count_Final]]&lt;=2,"Low",Table2[[#This Row],[Interaction_Count_Final]]&lt;=5,"Medium",Table2[[#This Row],[Interaction_Count_Final]]&gt;=6,"High",TRUE,"CHECK"))</f>
        <v>High</v>
      </c>
      <c r="AE144" t="s">
        <v>7289</v>
      </c>
      <c r="AF144" t="b">
        <v>1</v>
      </c>
      <c r="AG144" t="b">
        <v>1</v>
      </c>
      <c r="AH144">
        <v>195</v>
      </c>
      <c r="AI144">
        <v>45321</v>
      </c>
      <c r="AJ144" t="b">
        <v>1</v>
      </c>
      <c r="AK144" t="e" cm="1">
        <f t="array" ref="AK144">_xlfn.LET(
  _xlpm.txt,TRIM(Raw_Data!F144),
  _xlpm.norm,SUBSTITUTE(SUBSTITUTE(_xlpm.txt,"-","/"),".","/"),
  _xlpm.p,_xlfn.TEXTSPLIT(_xlpm.norm,"/"),
  _xlpm.a,VALUE(INDEX(_xlpm.p,1)),
  _xlpm.b,VALUE(INDEX(_xlpm.p,2)),
  IF(AND(_xlpm.a&lt;=12,_xlpm.b&lt;=12),"REVIEW_AMBIGUOUS","OK")
)</f>
        <v>#REF!</v>
      </c>
    </row>
    <row r="145" spans="1:37">
      <c r="A145" t="s">
        <v>601</v>
      </c>
      <c r="B145" t="s">
        <v>601</v>
      </c>
      <c r="C145" t="b">
        <v>0</v>
      </c>
      <c r="D145" t="s">
        <v>7257</v>
      </c>
      <c r="E145" t="s">
        <v>602</v>
      </c>
      <c r="F145" t="s">
        <v>602</v>
      </c>
      <c r="G145" t="s">
        <v>7274</v>
      </c>
      <c r="H145" t="s">
        <v>363</v>
      </c>
      <c r="I145" t="s">
        <v>363</v>
      </c>
      <c r="J145" t="s">
        <v>363</v>
      </c>
      <c r="K145" t="s">
        <v>125</v>
      </c>
      <c r="L145" t="s">
        <v>125</v>
      </c>
      <c r="M145">
        <f>IF(UPPER(TRIM(Table2[[#This Row],[Status_Clean]]))="CONVERTED",1,0)</f>
        <v>0</v>
      </c>
      <c r="N145">
        <f>IF(ISNUMBER(MATCH(UPPER(TRIM(Table2[[#This Row],[Status_Clean]])),{"CONTACTED","QUALIFIED","CONVERTED"},0)),1,0)</f>
        <v>1</v>
      </c>
      <c r="O145" cm="1">
        <f t="array" ref="O145">_xlfn.SWITCH(UPPER(TRIM(Table2[[#This Row],[Status_Clean]])),"NEW",1,"CONTACTED",2,"QUALIFIED",3,"CONVERTED",4,"LOST",5,99)</f>
        <v>2</v>
      </c>
      <c r="P145" t="s">
        <v>603</v>
      </c>
      <c r="Q145" t="s">
        <v>7456</v>
      </c>
      <c r="R145" t="s">
        <v>7456</v>
      </c>
      <c r="S145">
        <v>45192</v>
      </c>
      <c r="T145" t="s">
        <v>7261</v>
      </c>
      <c r="U145">
        <v>45192</v>
      </c>
      <c r="V145" t="s">
        <v>7287</v>
      </c>
      <c r="W145" t="s">
        <v>7263</v>
      </c>
      <c r="X145" t="s">
        <v>7288</v>
      </c>
      <c r="Y145" t="s">
        <v>7278</v>
      </c>
      <c r="Z145">
        <v>8</v>
      </c>
      <c r="AA145">
        <v>8</v>
      </c>
      <c r="AB145" t="str" cm="1">
        <f t="array" ref="AB145">_xlfn.LET(_xlpm.x,IFERROR(VALUE(Table2[[#This Row],[Response_Time_Hours]]),""),IF(_xlpm.x="","CHECK",_xlfn.IFS(_xlpm.x&lt;=1,"Immediate",_xlpm.x&lt;=6,"Fast",_xlpm.x&lt;=24,"Moderate",_xlpm.x&gt;24,"Delayed")))</f>
        <v>Moderate</v>
      </c>
      <c r="AC145">
        <v>19</v>
      </c>
      <c r="AD145" t="str" cm="1">
        <f t="array" ref="AD145">IF(Table2[[#This Row],[Interaction_Count_Final]]="","N/A",_xlfn.IFS(Table2[[#This Row],[Interaction_Count_Final]]&lt;=2,"Low",Table2[[#This Row],[Interaction_Count_Final]]&lt;=5,"Medium",Table2[[#This Row],[Interaction_Count_Final]]&gt;=6,"High",TRUE,"CHECK"))</f>
        <v>High</v>
      </c>
      <c r="AE145" t="s">
        <v>7289</v>
      </c>
      <c r="AF145" t="b">
        <v>1</v>
      </c>
      <c r="AG145" t="b">
        <v>1</v>
      </c>
      <c r="AH145">
        <v>196</v>
      </c>
      <c r="AI145">
        <v>45192</v>
      </c>
      <c r="AJ145" t="b">
        <v>1</v>
      </c>
      <c r="AK145" t="e" cm="1">
        <f t="array" ref="AK145">_xlfn.LET(
  _xlpm.txt,TRIM(Raw_Data!F145),
  _xlpm.norm,SUBSTITUTE(SUBSTITUTE(_xlpm.txt,"-","/"),".","/"),
  _xlpm.p,_xlfn.TEXTSPLIT(_xlpm.norm,"/"),
  _xlpm.a,VALUE(INDEX(_xlpm.p,1)),
  _xlpm.b,VALUE(INDEX(_xlpm.p,2)),
  IF(AND(_xlpm.a&lt;=12,_xlpm.b&lt;=12),"REVIEW_AMBIGUOUS","OK")
)</f>
        <v>#REF!</v>
      </c>
    </row>
    <row r="146" spans="1:37">
      <c r="A146" t="s">
        <v>604</v>
      </c>
      <c r="B146" t="s">
        <v>604</v>
      </c>
      <c r="C146" t="b">
        <v>0</v>
      </c>
      <c r="D146" t="s">
        <v>7257</v>
      </c>
      <c r="E146" t="s">
        <v>605</v>
      </c>
      <c r="F146" t="s">
        <v>605</v>
      </c>
      <c r="G146" t="s">
        <v>7280</v>
      </c>
      <c r="H146" t="s">
        <v>447</v>
      </c>
      <c r="I146" t="s">
        <v>447</v>
      </c>
      <c r="J146" t="s">
        <v>447</v>
      </c>
      <c r="K146" t="s">
        <v>125</v>
      </c>
      <c r="L146" t="s">
        <v>125</v>
      </c>
      <c r="M146">
        <f>IF(UPPER(TRIM(Table2[[#This Row],[Status_Clean]]))="CONVERTED",1,0)</f>
        <v>0</v>
      </c>
      <c r="N146">
        <f>IF(ISNUMBER(MATCH(UPPER(TRIM(Table2[[#This Row],[Status_Clean]])),{"CONTACTED","QUALIFIED","CONVERTED"},0)),1,0)</f>
        <v>1</v>
      </c>
      <c r="O146" cm="1">
        <f t="array" ref="O146">_xlfn.SWITCH(UPPER(TRIM(Table2[[#This Row],[Status_Clean]])),"NEW",1,"CONTACTED",2,"QUALIFIED",3,"CONVERTED",4,"LOST",5,99)</f>
        <v>2</v>
      </c>
      <c r="P146" t="s">
        <v>606</v>
      </c>
      <c r="Q146" t="s">
        <v>606</v>
      </c>
      <c r="R146" t="s">
        <v>606</v>
      </c>
      <c r="S146">
        <v>45622</v>
      </c>
      <c r="T146" t="s">
        <v>7261</v>
      </c>
      <c r="U146">
        <v>45622</v>
      </c>
      <c r="V146" t="s">
        <v>7300</v>
      </c>
      <c r="W146" t="s">
        <v>7271</v>
      </c>
      <c r="X146" t="s">
        <v>7264</v>
      </c>
      <c r="Y146" t="s">
        <v>7265</v>
      </c>
      <c r="Z146" t="s">
        <v>217</v>
      </c>
      <c r="AA146">
        <v>21.6</v>
      </c>
      <c r="AB146" t="str" cm="1">
        <f t="array" ref="AB146">_xlfn.LET(_xlpm.x,IFERROR(VALUE(Table2[[#This Row],[Response_Time_Hours]]),""),IF(_xlpm.x="","CHECK",_xlfn.IFS(_xlpm.x&lt;=1,"Immediate",_xlpm.x&lt;=6,"Fast",_xlpm.x&lt;=24,"Moderate",_xlpm.x&gt;24,"Delayed")))</f>
        <v>Moderate</v>
      </c>
      <c r="AC146">
        <v>50</v>
      </c>
      <c r="AD146" t="str" cm="1">
        <f t="array" ref="AD146">IF(Table2[[#This Row],[Interaction_Count_Final]]="","N/A",_xlfn.IFS(Table2[[#This Row],[Interaction_Count_Final]]&lt;=2,"Low",Table2[[#This Row],[Interaction_Count_Final]]&lt;=5,"Medium",Table2[[#This Row],[Interaction_Count_Final]]&gt;=6,"High",TRUE,"CHECK"))</f>
        <v>High</v>
      </c>
      <c r="AE146" t="s">
        <v>7266</v>
      </c>
      <c r="AF146" t="b">
        <v>1</v>
      </c>
      <c r="AG146" t="b">
        <v>1</v>
      </c>
      <c r="AH146">
        <v>197</v>
      </c>
      <c r="AI146">
        <v>45622</v>
      </c>
      <c r="AJ146" t="b">
        <v>1</v>
      </c>
      <c r="AK146" t="str" cm="1">
        <f t="array" ref="AK146">_xlfn.LET(
  _xlpm.txt,TRIM(Raw_Data!F146),
  _xlpm.norm,SUBSTITUTE(SUBSTITUTE(_xlpm.txt,"-","/"),".","/"),
  _xlpm.p,_xlfn.TEXTSPLIT(_xlpm.norm,"/"),
  _xlpm.a,VALUE(INDEX(_xlpm.p,1)),
  _xlpm.b,VALUE(INDEX(_xlpm.p,2)),
  IF(AND(_xlpm.a&lt;=12,_xlpm.b&lt;=12),"REVIEW_AMBIGUOUS","OK")
)</f>
        <v>OK</v>
      </c>
    </row>
    <row r="147" spans="1:37">
      <c r="A147" t="s">
        <v>607</v>
      </c>
      <c r="B147" t="s">
        <v>607</v>
      </c>
      <c r="C147" t="b">
        <v>0</v>
      </c>
      <c r="D147" t="s">
        <v>7257</v>
      </c>
      <c r="E147" t="s">
        <v>608</v>
      </c>
      <c r="F147" t="s">
        <v>608</v>
      </c>
      <c r="G147" t="s">
        <v>7280</v>
      </c>
      <c r="H147" t="s">
        <v>600</v>
      </c>
      <c r="I147" t="s">
        <v>600</v>
      </c>
      <c r="J147" t="s">
        <v>254</v>
      </c>
      <c r="K147" t="s">
        <v>125</v>
      </c>
      <c r="L147" t="s">
        <v>125</v>
      </c>
      <c r="M147">
        <f>IF(UPPER(TRIM(Table2[[#This Row],[Status_Clean]]))="CONVERTED",1,0)</f>
        <v>0</v>
      </c>
      <c r="N147">
        <f>IF(ISNUMBER(MATCH(UPPER(TRIM(Table2[[#This Row],[Status_Clean]])),{"CONTACTED","QUALIFIED","CONVERTED"},0)),1,0)</f>
        <v>1</v>
      </c>
      <c r="O147" cm="1">
        <f t="array" ref="O147">_xlfn.SWITCH(UPPER(TRIM(Table2[[#This Row],[Status_Clean]])),"NEW",1,"CONTACTED",2,"QUALIFIED",3,"CONVERTED",4,"LOST",5,99)</f>
        <v>2</v>
      </c>
      <c r="P147" t="s">
        <v>609</v>
      </c>
      <c r="Q147" t="s">
        <v>7457</v>
      </c>
      <c r="R147" t="s">
        <v>7457</v>
      </c>
      <c r="S147">
        <v>45012</v>
      </c>
      <c r="T147" t="s">
        <v>7261</v>
      </c>
      <c r="U147">
        <v>45012</v>
      </c>
      <c r="V147" t="s">
        <v>7295</v>
      </c>
      <c r="W147" t="s">
        <v>7263</v>
      </c>
      <c r="X147" t="s">
        <v>7284</v>
      </c>
      <c r="Y147" t="s">
        <v>7298</v>
      </c>
      <c r="Z147" t="s">
        <v>610</v>
      </c>
      <c r="AA147">
        <v>6.5</v>
      </c>
      <c r="AB147" t="str" cm="1">
        <f t="array" ref="AB147">_xlfn.LET(_xlpm.x,IFERROR(VALUE(Table2[[#This Row],[Response_Time_Hours]]),""),IF(_xlpm.x="","CHECK",_xlfn.IFS(_xlpm.x&lt;=1,"Immediate",_xlpm.x&lt;=6,"Fast",_xlpm.x&lt;=24,"Moderate",_xlpm.x&gt;24,"Delayed")))</f>
        <v>Moderate</v>
      </c>
      <c r="AC147">
        <v>16</v>
      </c>
      <c r="AD147" t="str" cm="1">
        <f t="array" ref="AD147">IF(Table2[[#This Row],[Interaction_Count_Final]]="","N/A",_xlfn.IFS(Table2[[#This Row],[Interaction_Count_Final]]&lt;=2,"Low",Table2[[#This Row],[Interaction_Count_Final]]&lt;=5,"Medium",Table2[[#This Row],[Interaction_Count_Final]]&gt;=6,"High",TRUE,"CHECK"))</f>
        <v>High</v>
      </c>
      <c r="AE147" t="s">
        <v>7266</v>
      </c>
      <c r="AF147" t="b">
        <v>1</v>
      </c>
      <c r="AG147" t="b">
        <v>1</v>
      </c>
      <c r="AH147">
        <v>198</v>
      </c>
      <c r="AI147">
        <v>45012</v>
      </c>
      <c r="AJ147" t="b">
        <v>1</v>
      </c>
      <c r="AK147" t="str" cm="1">
        <f t="array" ref="AK147">_xlfn.LET(
  _xlpm.txt,TRIM(Raw_Data!F147),
  _xlpm.norm,SUBSTITUTE(SUBSTITUTE(_xlpm.txt,"-","/"),".","/"),
  _xlpm.p,_xlfn.TEXTSPLIT(_xlpm.norm,"/"),
  _xlpm.a,VALUE(INDEX(_xlpm.p,1)),
  _xlpm.b,VALUE(INDEX(_xlpm.p,2)),
  IF(AND(_xlpm.a&lt;=12,_xlpm.b&lt;=12),"REVIEW_AMBIGUOUS","OK")
)</f>
        <v>OK</v>
      </c>
    </row>
    <row r="148" spans="1:37">
      <c r="A148" t="s">
        <v>611</v>
      </c>
      <c r="B148" t="s">
        <v>611</v>
      </c>
      <c r="C148" t="b">
        <v>0</v>
      </c>
      <c r="D148" t="s">
        <v>7257</v>
      </c>
      <c r="E148" t="s">
        <v>7458</v>
      </c>
      <c r="F148" t="s">
        <v>7458</v>
      </c>
      <c r="G148" t="s">
        <v>7268</v>
      </c>
      <c r="H148" t="s">
        <v>263</v>
      </c>
      <c r="I148" t="s">
        <v>263</v>
      </c>
      <c r="J148" t="s">
        <v>263</v>
      </c>
      <c r="K148" t="s">
        <v>173</v>
      </c>
      <c r="L148" t="s">
        <v>173</v>
      </c>
      <c r="M148">
        <f>IF(UPPER(TRIM(Table2[[#This Row],[Status_Clean]]))="CONVERTED",1,0)</f>
        <v>0</v>
      </c>
      <c r="N148">
        <f>IF(ISNUMBER(MATCH(UPPER(TRIM(Table2[[#This Row],[Status_Clean]])),{"CONTACTED","QUALIFIED","CONVERTED"},0)),1,0)</f>
        <v>0</v>
      </c>
      <c r="O148" cm="1">
        <f t="array" ref="O148">_xlfn.SWITCH(UPPER(TRIM(Table2[[#This Row],[Status_Clean]])),"NEW",1,"CONTACTED",2,"QUALIFIED",3,"CONVERTED",4,"LOST",5,99)</f>
        <v>5</v>
      </c>
      <c r="P148">
        <v>45010</v>
      </c>
      <c r="Q148" t="s">
        <v>7459</v>
      </c>
      <c r="R148" t="s">
        <v>7459</v>
      </c>
      <c r="S148">
        <v>45010</v>
      </c>
      <c r="T148" t="s">
        <v>7261</v>
      </c>
      <c r="U148">
        <v>45010</v>
      </c>
      <c r="V148" t="s">
        <v>7295</v>
      </c>
      <c r="W148" t="s">
        <v>7263</v>
      </c>
      <c r="X148" t="s">
        <v>7284</v>
      </c>
      <c r="Y148" t="s">
        <v>7278</v>
      </c>
      <c r="Z148" t="s">
        <v>613</v>
      </c>
      <c r="AA148">
        <v>70.400000000000006</v>
      </c>
      <c r="AB148" t="str" cm="1">
        <f t="array" ref="AB148">_xlfn.LET(_xlpm.x,IFERROR(VALUE(Table2[[#This Row],[Response_Time_Hours]]),""),IF(_xlpm.x="","CHECK",_xlfn.IFS(_xlpm.x&lt;=1,"Immediate",_xlpm.x&lt;=6,"Fast",_xlpm.x&lt;=24,"Moderate",_xlpm.x&gt;24,"Delayed")))</f>
        <v>Delayed</v>
      </c>
      <c r="AC148">
        <v>16</v>
      </c>
      <c r="AD148" t="str" cm="1">
        <f t="array" ref="AD148">IF(Table2[[#This Row],[Interaction_Count_Final]]="","N/A",_xlfn.IFS(Table2[[#This Row],[Interaction_Count_Final]]&lt;=2,"Low",Table2[[#This Row],[Interaction_Count_Final]]&lt;=5,"Medium",Table2[[#This Row],[Interaction_Count_Final]]&gt;=6,"High",TRUE,"CHECK"))</f>
        <v>High</v>
      </c>
      <c r="AE148" t="s">
        <v>7266</v>
      </c>
      <c r="AF148" t="b">
        <v>1</v>
      </c>
      <c r="AG148" t="b">
        <v>1</v>
      </c>
      <c r="AH148">
        <v>199</v>
      </c>
      <c r="AI148">
        <v>45010</v>
      </c>
      <c r="AJ148" t="b">
        <v>1</v>
      </c>
      <c r="AK148" t="e" cm="1">
        <f t="array" ref="AK148">_xlfn.LET(
  _xlpm.txt,TRIM(Raw_Data!F148),
  _xlpm.norm,SUBSTITUTE(SUBSTITUTE(_xlpm.txt,"-","/"),".","/"),
  _xlpm.p,_xlfn.TEXTSPLIT(_xlpm.norm,"/"),
  _xlpm.a,VALUE(INDEX(_xlpm.p,1)),
  _xlpm.b,VALUE(INDEX(_xlpm.p,2)),
  IF(AND(_xlpm.a&lt;=12,_xlpm.b&lt;=12),"REVIEW_AMBIGUOUS","OK")
)</f>
        <v>#REF!</v>
      </c>
    </row>
    <row r="149" spans="1:37">
      <c r="A149" t="s">
        <v>614</v>
      </c>
      <c r="B149" t="s">
        <v>614</v>
      </c>
      <c r="C149" t="b">
        <v>0</v>
      </c>
      <c r="D149" t="s">
        <v>7257</v>
      </c>
      <c r="E149" t="s">
        <v>7460</v>
      </c>
      <c r="F149" t="s">
        <v>7460</v>
      </c>
      <c r="G149" t="s">
        <v>7280</v>
      </c>
      <c r="H149" t="s">
        <v>792</v>
      </c>
      <c r="I149" t="s">
        <v>792</v>
      </c>
      <c r="J149" t="s">
        <v>792</v>
      </c>
      <c r="K149" t="s">
        <v>193</v>
      </c>
      <c r="L149" t="s">
        <v>193</v>
      </c>
      <c r="M149">
        <f>IF(UPPER(TRIM(Table2[[#This Row],[Status_Clean]]))="CONVERTED",1,0)</f>
        <v>0</v>
      </c>
      <c r="N149">
        <f>IF(ISNUMBER(MATCH(UPPER(TRIM(Table2[[#This Row],[Status_Clean]])),{"CONTACTED","QUALIFIED","CONVERTED"},0)),1,0)</f>
        <v>0</v>
      </c>
      <c r="O149" cm="1">
        <f t="array" ref="O149">_xlfn.SWITCH(UPPER(TRIM(Table2[[#This Row],[Status_Clean]])),"NEW",1,"CONTACTED",2,"QUALIFIED",3,"CONVERTED",4,"LOST",5,99)</f>
        <v>1</v>
      </c>
      <c r="P149" t="s">
        <v>616</v>
      </c>
      <c r="Q149" t="s">
        <v>7461</v>
      </c>
      <c r="R149" t="s">
        <v>7461</v>
      </c>
      <c r="S149">
        <v>45218</v>
      </c>
      <c r="T149" t="s">
        <v>7261</v>
      </c>
      <c r="U149">
        <v>45218</v>
      </c>
      <c r="V149" t="s">
        <v>7270</v>
      </c>
      <c r="W149" t="s">
        <v>7263</v>
      </c>
      <c r="X149" t="s">
        <v>7264</v>
      </c>
      <c r="Y149" t="s">
        <v>7285</v>
      </c>
      <c r="Z149">
        <v>45.3</v>
      </c>
      <c r="AA149">
        <v>45.3</v>
      </c>
      <c r="AB149" t="str" cm="1">
        <f t="array" ref="AB149">_xlfn.LET(_xlpm.x,IFERROR(VALUE(Table2[[#This Row],[Response_Time_Hours]]),""),IF(_xlpm.x="","CHECK",_xlfn.IFS(_xlpm.x&lt;=1,"Immediate",_xlpm.x&lt;=6,"Fast",_xlpm.x&lt;=24,"Moderate",_xlpm.x&gt;24,"Delayed")))</f>
        <v>Delayed</v>
      </c>
      <c r="AC149">
        <v>42</v>
      </c>
      <c r="AD149" t="str" cm="1">
        <f t="array" ref="AD149">IF(Table2[[#This Row],[Interaction_Count_Final]]="","N/A",_xlfn.IFS(Table2[[#This Row],[Interaction_Count_Final]]&lt;=2,"Low",Table2[[#This Row],[Interaction_Count_Final]]&lt;=5,"Medium",Table2[[#This Row],[Interaction_Count_Final]]&gt;=6,"High",TRUE,"CHECK"))</f>
        <v>High</v>
      </c>
      <c r="AE149" t="s">
        <v>7273</v>
      </c>
      <c r="AF149" t="b">
        <v>1</v>
      </c>
      <c r="AG149" t="b">
        <v>1</v>
      </c>
      <c r="AH149">
        <v>200</v>
      </c>
      <c r="AI149">
        <v>45218</v>
      </c>
      <c r="AJ149" t="b">
        <v>1</v>
      </c>
      <c r="AK149" t="str" cm="1">
        <f t="array" ref="AK149">_xlfn.LET(
  _xlpm.txt,TRIM(Raw_Data!F149),
  _xlpm.norm,SUBSTITUTE(SUBSTITUTE(_xlpm.txt,"-","/"),".","/"),
  _xlpm.p,_xlfn.TEXTSPLIT(_xlpm.norm,"/"),
  _xlpm.a,VALUE(INDEX(_xlpm.p,1)),
  _xlpm.b,VALUE(INDEX(_xlpm.p,2)),
  IF(AND(_xlpm.a&lt;=12,_xlpm.b&lt;=12),"REVIEW_AMBIGUOUS","OK")
)</f>
        <v>OK</v>
      </c>
    </row>
    <row r="150" spans="1:37">
      <c r="A150" t="s">
        <v>617</v>
      </c>
      <c r="B150" t="s">
        <v>617</v>
      </c>
      <c r="C150" t="b">
        <v>0</v>
      </c>
      <c r="D150" t="s">
        <v>7257</v>
      </c>
      <c r="E150" t="s">
        <v>7462</v>
      </c>
      <c r="F150" t="s">
        <v>7462</v>
      </c>
      <c r="G150" t="s">
        <v>7268</v>
      </c>
      <c r="H150" t="s">
        <v>1356</v>
      </c>
      <c r="I150" t="s">
        <v>1356</v>
      </c>
      <c r="J150" t="s">
        <v>1356</v>
      </c>
      <c r="K150" t="s">
        <v>125</v>
      </c>
      <c r="L150" t="s">
        <v>125</v>
      </c>
      <c r="M150">
        <f>IF(UPPER(TRIM(Table2[[#This Row],[Status_Clean]]))="CONVERTED",1,0)</f>
        <v>0</v>
      </c>
      <c r="N150">
        <f>IF(ISNUMBER(MATCH(UPPER(TRIM(Table2[[#This Row],[Status_Clean]])),{"CONTACTED","QUALIFIED","CONVERTED"},0)),1,0)</f>
        <v>1</v>
      </c>
      <c r="O150" cm="1">
        <f t="array" ref="O150">_xlfn.SWITCH(UPPER(TRIM(Table2[[#This Row],[Status_Clean]])),"NEW",1,"CONTACTED",2,"QUALIFIED",3,"CONVERTED",4,"LOST",5,99)</f>
        <v>2</v>
      </c>
      <c r="P150">
        <v>45318</v>
      </c>
      <c r="Q150" t="s">
        <v>7463</v>
      </c>
      <c r="R150" t="s">
        <v>7463</v>
      </c>
      <c r="S150">
        <v>45318</v>
      </c>
      <c r="T150" t="s">
        <v>7261</v>
      </c>
      <c r="U150">
        <v>45318</v>
      </c>
      <c r="V150" t="s">
        <v>7317</v>
      </c>
      <c r="W150" t="s">
        <v>7271</v>
      </c>
      <c r="X150" t="s">
        <v>7284</v>
      </c>
      <c r="Y150" t="s">
        <v>7278</v>
      </c>
      <c r="Z150" t="s">
        <v>619</v>
      </c>
      <c r="AA150">
        <v>18.600000000000001</v>
      </c>
      <c r="AB150" t="str" cm="1">
        <f t="array" ref="AB150">_xlfn.LET(_xlpm.x,IFERROR(VALUE(Table2[[#This Row],[Response_Time_Hours]]),""),IF(_xlpm.x="","CHECK",_xlfn.IFS(_xlpm.x&lt;=1,"Immediate",_xlpm.x&lt;=6,"Fast",_xlpm.x&lt;=24,"Moderate",_xlpm.x&gt;24,"Delayed")))</f>
        <v>Moderate</v>
      </c>
      <c r="AC150">
        <v>41</v>
      </c>
      <c r="AD150" t="str" cm="1">
        <f t="array" ref="AD150">IF(Table2[[#This Row],[Interaction_Count_Final]]="","N/A",_xlfn.IFS(Table2[[#This Row],[Interaction_Count_Final]]&lt;=2,"Low",Table2[[#This Row],[Interaction_Count_Final]]&lt;=5,"Medium",Table2[[#This Row],[Interaction_Count_Final]]&gt;=6,"High",TRUE,"CHECK"))</f>
        <v>High</v>
      </c>
      <c r="AE150" t="s">
        <v>7289</v>
      </c>
      <c r="AF150" t="b">
        <v>1</v>
      </c>
      <c r="AG150" t="b">
        <v>1</v>
      </c>
      <c r="AH150">
        <v>201</v>
      </c>
      <c r="AI150">
        <v>45318</v>
      </c>
      <c r="AJ150" t="b">
        <v>1</v>
      </c>
      <c r="AK150" t="e" cm="1">
        <f t="array" ref="AK150">_xlfn.LET(
  _xlpm.txt,TRIM(Raw_Data!F150),
  _xlpm.norm,SUBSTITUTE(SUBSTITUTE(_xlpm.txt,"-","/"),".","/"),
  _xlpm.p,_xlfn.TEXTSPLIT(_xlpm.norm,"/"),
  _xlpm.a,VALUE(INDEX(_xlpm.p,1)),
  _xlpm.b,VALUE(INDEX(_xlpm.p,2)),
  IF(AND(_xlpm.a&lt;=12,_xlpm.b&lt;=12),"REVIEW_AMBIGUOUS","OK")
)</f>
        <v>#REF!</v>
      </c>
    </row>
    <row r="151" spans="1:37">
      <c r="A151" t="s">
        <v>620</v>
      </c>
      <c r="B151" t="s">
        <v>620</v>
      </c>
      <c r="C151" t="b">
        <v>0</v>
      </c>
      <c r="D151" t="s">
        <v>7257</v>
      </c>
      <c r="E151" t="s">
        <v>7464</v>
      </c>
      <c r="F151" t="s">
        <v>7464</v>
      </c>
      <c r="G151" t="s">
        <v>7303</v>
      </c>
      <c r="H151" t="s">
        <v>123</v>
      </c>
      <c r="I151" t="s">
        <v>123</v>
      </c>
      <c r="J151" t="s">
        <v>123</v>
      </c>
      <c r="K151" t="s">
        <v>250</v>
      </c>
      <c r="L151" t="s">
        <v>250</v>
      </c>
      <c r="M151">
        <f>IF(UPPER(TRIM(Table2[[#This Row],[Status_Clean]]))="CONVERTED",1,0)</f>
        <v>1</v>
      </c>
      <c r="N151">
        <f>IF(ISNUMBER(MATCH(UPPER(TRIM(Table2[[#This Row],[Status_Clean]])),{"CONTACTED","QUALIFIED","CONVERTED"},0)),1,0)</f>
        <v>1</v>
      </c>
      <c r="O151" cm="1">
        <f t="array" ref="O151">_xlfn.SWITCH(UPPER(TRIM(Table2[[#This Row],[Status_Clean]])),"NEW",1,"CONTACTED",2,"QUALIFIED",3,"CONVERTED",4,"LOST",5,99)</f>
        <v>4</v>
      </c>
      <c r="P151">
        <v>45002</v>
      </c>
      <c r="Q151" t="s">
        <v>7465</v>
      </c>
      <c r="R151" t="s">
        <v>7465</v>
      </c>
      <c r="S151">
        <v>45002</v>
      </c>
      <c r="T151" t="s">
        <v>7261</v>
      </c>
      <c r="U151">
        <v>45002</v>
      </c>
      <c r="V151" t="s">
        <v>7295</v>
      </c>
      <c r="W151" t="s">
        <v>7263</v>
      </c>
      <c r="X151" t="s">
        <v>7284</v>
      </c>
      <c r="Y151" t="s">
        <v>7312</v>
      </c>
      <c r="Z151" t="s">
        <v>623</v>
      </c>
      <c r="AA151">
        <v>43.7</v>
      </c>
      <c r="AB151" t="str" cm="1">
        <f t="array" ref="AB151">_xlfn.LET(_xlpm.x,IFERROR(VALUE(Table2[[#This Row],[Response_Time_Hours]]),""),IF(_xlpm.x="","CHECK",_xlfn.IFS(_xlpm.x&lt;=1,"Immediate",_xlpm.x&lt;=6,"Fast",_xlpm.x&lt;=24,"Moderate",_xlpm.x&gt;24,"Delayed")))</f>
        <v>Delayed</v>
      </c>
      <c r="AC151">
        <v>20</v>
      </c>
      <c r="AD151" t="str" cm="1">
        <f t="array" ref="AD151">IF(Table2[[#This Row],[Interaction_Count_Final]]="","N/A",_xlfn.IFS(Table2[[#This Row],[Interaction_Count_Final]]&lt;=2,"Low",Table2[[#This Row],[Interaction_Count_Final]]&lt;=5,"Medium",Table2[[#This Row],[Interaction_Count_Final]]&gt;=6,"High",TRUE,"CHECK"))</f>
        <v>High</v>
      </c>
      <c r="AE151" t="s">
        <v>7266</v>
      </c>
      <c r="AF151" t="b">
        <v>1</v>
      </c>
      <c r="AG151" t="b">
        <v>1</v>
      </c>
      <c r="AH151">
        <v>202</v>
      </c>
      <c r="AI151">
        <v>45002</v>
      </c>
      <c r="AJ151" t="b">
        <v>1</v>
      </c>
      <c r="AK151" t="e" cm="1">
        <f t="array" ref="AK151">_xlfn.LET(
  _xlpm.txt,TRIM(Raw_Data!F151),
  _xlpm.norm,SUBSTITUTE(SUBSTITUTE(_xlpm.txt,"-","/"),".","/"),
  _xlpm.p,_xlfn.TEXTSPLIT(_xlpm.norm,"/"),
  _xlpm.a,VALUE(INDEX(_xlpm.p,1)),
  _xlpm.b,VALUE(INDEX(_xlpm.p,2)),
  IF(AND(_xlpm.a&lt;=12,_xlpm.b&lt;=12),"REVIEW_AMBIGUOUS","OK")
)</f>
        <v>#REF!</v>
      </c>
    </row>
    <row r="152" spans="1:37">
      <c r="A152" t="s">
        <v>624</v>
      </c>
      <c r="B152" t="s">
        <v>624</v>
      </c>
      <c r="C152" t="b">
        <v>0</v>
      </c>
      <c r="D152" t="s">
        <v>7257</v>
      </c>
      <c r="E152" t="s">
        <v>625</v>
      </c>
      <c r="F152" t="s">
        <v>625</v>
      </c>
      <c r="G152" t="s">
        <v>7258</v>
      </c>
      <c r="H152" t="s">
        <v>156</v>
      </c>
      <c r="I152" t="s">
        <v>156</v>
      </c>
      <c r="J152" t="s">
        <v>69</v>
      </c>
      <c r="K152" t="s">
        <v>250</v>
      </c>
      <c r="L152" t="s">
        <v>250</v>
      </c>
      <c r="M152">
        <f>IF(UPPER(TRIM(Table2[[#This Row],[Status_Clean]]))="CONVERTED",1,0)</f>
        <v>1</v>
      </c>
      <c r="N152">
        <f>IF(ISNUMBER(MATCH(UPPER(TRIM(Table2[[#This Row],[Status_Clean]])),{"CONTACTED","QUALIFIED","CONVERTED"},0)),1,0)</f>
        <v>1</v>
      </c>
      <c r="O152" cm="1">
        <f t="array" ref="O152">_xlfn.SWITCH(UPPER(TRIM(Table2[[#This Row],[Status_Clean]])),"NEW",1,"CONTACTED",2,"QUALIFIED",3,"CONVERTED",4,"LOST",5,99)</f>
        <v>4</v>
      </c>
      <c r="P152" t="s">
        <v>626</v>
      </c>
      <c r="Q152" t="s">
        <v>7466</v>
      </c>
      <c r="R152" t="s">
        <v>7466</v>
      </c>
      <c r="S152">
        <v>45461</v>
      </c>
      <c r="T152" t="s">
        <v>7261</v>
      </c>
      <c r="U152">
        <v>45461</v>
      </c>
      <c r="V152" t="s">
        <v>7276</v>
      </c>
      <c r="W152" t="s">
        <v>7271</v>
      </c>
      <c r="X152" t="s">
        <v>7277</v>
      </c>
      <c r="Y152" t="s">
        <v>7265</v>
      </c>
      <c r="Z152" t="s">
        <v>627</v>
      </c>
      <c r="AA152">
        <v>42.8</v>
      </c>
      <c r="AB152" t="str" cm="1">
        <f t="array" ref="AB152">_xlfn.LET(_xlpm.x,IFERROR(VALUE(Table2[[#This Row],[Response_Time_Hours]]),""),IF(_xlpm.x="","CHECK",_xlfn.IFS(_xlpm.x&lt;=1,"Immediate",_xlpm.x&lt;=6,"Fast",_xlpm.x&lt;=24,"Moderate",_xlpm.x&gt;24,"Delayed")))</f>
        <v>Delayed</v>
      </c>
      <c r="AC152">
        <v>47</v>
      </c>
      <c r="AD152" t="str" cm="1">
        <f t="array" ref="AD152">IF(Table2[[#This Row],[Interaction_Count_Final]]="","N/A",_xlfn.IFS(Table2[[#This Row],[Interaction_Count_Final]]&lt;=2,"Low",Table2[[#This Row],[Interaction_Count_Final]]&lt;=5,"Medium",Table2[[#This Row],[Interaction_Count_Final]]&gt;=6,"High",TRUE,"CHECK"))</f>
        <v>High</v>
      </c>
      <c r="AE152" t="s">
        <v>7273</v>
      </c>
      <c r="AF152" t="b">
        <v>1</v>
      </c>
      <c r="AG152" t="b">
        <v>1</v>
      </c>
      <c r="AH152">
        <v>203</v>
      </c>
      <c r="AI152">
        <v>45461</v>
      </c>
      <c r="AJ152" t="b">
        <v>1</v>
      </c>
      <c r="AK152" t="str" cm="1">
        <f t="array" ref="AK152">_xlfn.LET(
  _xlpm.txt,TRIM(Raw_Data!F152),
  _xlpm.norm,SUBSTITUTE(SUBSTITUTE(_xlpm.txt,"-","/"),".","/"),
  _xlpm.p,_xlfn.TEXTSPLIT(_xlpm.norm,"/"),
  _xlpm.a,VALUE(INDEX(_xlpm.p,1)),
  _xlpm.b,VALUE(INDEX(_xlpm.p,2)),
  IF(AND(_xlpm.a&lt;=12,_xlpm.b&lt;=12),"REVIEW_AMBIGUOUS","OK")
)</f>
        <v>OK</v>
      </c>
    </row>
    <row r="153" spans="1:37">
      <c r="A153" t="s">
        <v>628</v>
      </c>
      <c r="B153" t="s">
        <v>628</v>
      </c>
      <c r="C153" t="b">
        <v>0</v>
      </c>
      <c r="D153" t="s">
        <v>7257</v>
      </c>
      <c r="E153" t="s">
        <v>629</v>
      </c>
      <c r="F153" t="s">
        <v>629</v>
      </c>
      <c r="G153" t="s">
        <v>7268</v>
      </c>
      <c r="H153" t="s">
        <v>469</v>
      </c>
      <c r="I153" t="s">
        <v>469</v>
      </c>
      <c r="J153" t="s">
        <v>469</v>
      </c>
      <c r="K153" t="s">
        <v>250</v>
      </c>
      <c r="L153" t="s">
        <v>250</v>
      </c>
      <c r="M153">
        <f>IF(UPPER(TRIM(Table2[[#This Row],[Status_Clean]]))="CONVERTED",1,0)</f>
        <v>1</v>
      </c>
      <c r="N153">
        <f>IF(ISNUMBER(MATCH(UPPER(TRIM(Table2[[#This Row],[Status_Clean]])),{"CONTACTED","QUALIFIED","CONVERTED"},0)),1,0)</f>
        <v>1</v>
      </c>
      <c r="O153" cm="1">
        <f t="array" ref="O153">_xlfn.SWITCH(UPPER(TRIM(Table2[[#This Row],[Status_Clean]])),"NEW",1,"CONTACTED",2,"QUALIFIED",3,"CONVERTED",4,"LOST",5,99)</f>
        <v>4</v>
      </c>
      <c r="P153">
        <v>45407</v>
      </c>
      <c r="Q153" t="s">
        <v>7467</v>
      </c>
      <c r="R153" t="s">
        <v>7467</v>
      </c>
      <c r="S153">
        <v>45407</v>
      </c>
      <c r="T153" t="s">
        <v>7261</v>
      </c>
      <c r="U153">
        <v>45407</v>
      </c>
      <c r="V153" t="s">
        <v>7297</v>
      </c>
      <c r="W153" t="s">
        <v>7271</v>
      </c>
      <c r="X153" t="s">
        <v>7277</v>
      </c>
      <c r="Y153" t="s">
        <v>7285</v>
      </c>
      <c r="Z153" t="s">
        <v>630</v>
      </c>
      <c r="AA153">
        <v>62.1</v>
      </c>
      <c r="AB153" t="str" cm="1">
        <f t="array" ref="AB153">_xlfn.LET(_xlpm.x,IFERROR(VALUE(Table2[[#This Row],[Response_Time_Hours]]),""),IF(_xlpm.x="","CHECK",_xlfn.IFS(_xlpm.x&lt;=1,"Immediate",_xlpm.x&lt;=6,"Fast",_xlpm.x&lt;=24,"Moderate",_xlpm.x&gt;24,"Delayed")))</f>
        <v>Delayed</v>
      </c>
      <c r="AC153">
        <v>18</v>
      </c>
      <c r="AD153" t="str" cm="1">
        <f t="array" ref="AD153">IF(Table2[[#This Row],[Interaction_Count_Final]]="","N/A",_xlfn.IFS(Table2[[#This Row],[Interaction_Count_Final]]&lt;=2,"Low",Table2[[#This Row],[Interaction_Count_Final]]&lt;=5,"Medium",Table2[[#This Row],[Interaction_Count_Final]]&gt;=6,"High",TRUE,"CHECK"))</f>
        <v>High</v>
      </c>
      <c r="AE153" t="s">
        <v>7273</v>
      </c>
      <c r="AF153" t="b">
        <v>1</v>
      </c>
      <c r="AG153" t="b">
        <v>1</v>
      </c>
      <c r="AH153">
        <v>205</v>
      </c>
      <c r="AI153">
        <v>45407</v>
      </c>
      <c r="AJ153" t="b">
        <v>1</v>
      </c>
      <c r="AK153" t="e" cm="1">
        <f t="array" ref="AK153">_xlfn.LET(
  _xlpm.txt,TRIM(Raw_Data!F153),
  _xlpm.norm,SUBSTITUTE(SUBSTITUTE(_xlpm.txt,"-","/"),".","/"),
  _xlpm.p,_xlfn.TEXTSPLIT(_xlpm.norm,"/"),
  _xlpm.a,VALUE(INDEX(_xlpm.p,1)),
  _xlpm.b,VALUE(INDEX(_xlpm.p,2)),
  IF(AND(_xlpm.a&lt;=12,_xlpm.b&lt;=12),"REVIEW_AMBIGUOUS","OK")
)</f>
        <v>#REF!</v>
      </c>
    </row>
    <row r="154" spans="1:37">
      <c r="A154" t="s">
        <v>631</v>
      </c>
      <c r="B154" t="s">
        <v>631</v>
      </c>
      <c r="C154" t="b">
        <v>0</v>
      </c>
      <c r="D154" t="s">
        <v>7257</v>
      </c>
      <c r="E154" t="s">
        <v>7468</v>
      </c>
      <c r="F154" t="s">
        <v>7468</v>
      </c>
      <c r="G154" t="s">
        <v>7303</v>
      </c>
      <c r="H154" t="s">
        <v>101</v>
      </c>
      <c r="I154" t="s">
        <v>101</v>
      </c>
      <c r="J154" t="s">
        <v>101</v>
      </c>
      <c r="K154" t="s">
        <v>173</v>
      </c>
      <c r="L154" t="s">
        <v>173</v>
      </c>
      <c r="M154">
        <f>IF(UPPER(TRIM(Table2[[#This Row],[Status_Clean]]))="CONVERTED",1,0)</f>
        <v>0</v>
      </c>
      <c r="N154">
        <f>IF(ISNUMBER(MATCH(UPPER(TRIM(Table2[[#This Row],[Status_Clean]])),{"CONTACTED","QUALIFIED","CONVERTED"},0)),1,0)</f>
        <v>0</v>
      </c>
      <c r="O154" cm="1">
        <f t="array" ref="O154">_xlfn.SWITCH(UPPER(TRIM(Table2[[#This Row],[Status_Clean]])),"NEW",1,"CONTACTED",2,"QUALIFIED",3,"CONVERTED",4,"LOST",5,99)</f>
        <v>5</v>
      </c>
      <c r="P154">
        <v>45327</v>
      </c>
      <c r="Q154" t="s">
        <v>7469</v>
      </c>
      <c r="R154" t="s">
        <v>7469</v>
      </c>
      <c r="S154">
        <v>45327</v>
      </c>
      <c r="T154" t="s">
        <v>7261</v>
      </c>
      <c r="U154">
        <v>45327</v>
      </c>
      <c r="V154" t="s">
        <v>7283</v>
      </c>
      <c r="W154" t="s">
        <v>7271</v>
      </c>
      <c r="X154" t="s">
        <v>7284</v>
      </c>
      <c r="Y154" t="s">
        <v>7298</v>
      </c>
      <c r="Z154" t="s">
        <v>634</v>
      </c>
      <c r="AA154">
        <v>38.9</v>
      </c>
      <c r="AB154" t="str" cm="1">
        <f t="array" ref="AB154">_xlfn.LET(_xlpm.x,IFERROR(VALUE(Table2[[#This Row],[Response_Time_Hours]]),""),IF(_xlpm.x="","CHECK",_xlfn.IFS(_xlpm.x&lt;=1,"Immediate",_xlpm.x&lt;=6,"Fast",_xlpm.x&lt;=24,"Moderate",_xlpm.x&gt;24,"Delayed")))</f>
        <v>Delayed</v>
      </c>
      <c r="AC154">
        <v>25</v>
      </c>
      <c r="AD154" t="str" cm="1">
        <f t="array" ref="AD154">IF(Table2[[#This Row],[Interaction_Count_Final]]="","N/A",_xlfn.IFS(Table2[[#This Row],[Interaction_Count_Final]]&lt;=2,"Low",Table2[[#This Row],[Interaction_Count_Final]]&lt;=5,"Medium",Table2[[#This Row],[Interaction_Count_Final]]&gt;=6,"High",TRUE,"CHECK"))</f>
        <v>High</v>
      </c>
      <c r="AE154" t="s">
        <v>7266</v>
      </c>
      <c r="AF154" t="b">
        <v>1</v>
      </c>
      <c r="AG154" t="b">
        <v>1</v>
      </c>
      <c r="AH154">
        <v>206</v>
      </c>
      <c r="AI154">
        <v>45327</v>
      </c>
      <c r="AJ154" t="b">
        <v>1</v>
      </c>
      <c r="AK154" t="e" cm="1">
        <f t="array" ref="AK154">_xlfn.LET(
  _xlpm.txt,TRIM(Raw_Data!F154),
  _xlpm.norm,SUBSTITUTE(SUBSTITUTE(_xlpm.txt,"-","/"),".","/"),
  _xlpm.p,_xlfn.TEXTSPLIT(_xlpm.norm,"/"),
  _xlpm.a,VALUE(INDEX(_xlpm.p,1)),
  _xlpm.b,VALUE(INDEX(_xlpm.p,2)),
  IF(AND(_xlpm.a&lt;=12,_xlpm.b&lt;=12),"REVIEW_AMBIGUOUS","OK")
)</f>
        <v>#REF!</v>
      </c>
    </row>
    <row r="155" spans="1:37">
      <c r="A155" t="s">
        <v>635</v>
      </c>
      <c r="B155" t="s">
        <v>635</v>
      </c>
      <c r="C155" t="b">
        <v>0</v>
      </c>
      <c r="D155" t="s">
        <v>7257</v>
      </c>
      <c r="E155" t="s">
        <v>7470</v>
      </c>
      <c r="F155" t="s">
        <v>7470</v>
      </c>
      <c r="G155" t="s">
        <v>7303</v>
      </c>
      <c r="H155" t="s">
        <v>156</v>
      </c>
      <c r="I155" t="s">
        <v>156</v>
      </c>
      <c r="J155" t="s">
        <v>69</v>
      </c>
      <c r="K155" t="s">
        <v>173</v>
      </c>
      <c r="L155" t="s">
        <v>173</v>
      </c>
      <c r="M155">
        <f>IF(UPPER(TRIM(Table2[[#This Row],[Status_Clean]]))="CONVERTED",1,0)</f>
        <v>0</v>
      </c>
      <c r="N155">
        <f>IF(ISNUMBER(MATCH(UPPER(TRIM(Table2[[#This Row],[Status_Clean]])),{"CONTACTED","QUALIFIED","CONVERTED"},0)),1,0)</f>
        <v>0</v>
      </c>
      <c r="O155" cm="1">
        <f t="array" ref="O155">_xlfn.SWITCH(UPPER(TRIM(Table2[[#This Row],[Status_Clean]])),"NEW",1,"CONTACTED",2,"QUALIFIED",3,"CONVERTED",4,"LOST",5,99)</f>
        <v>5</v>
      </c>
      <c r="P155" t="s">
        <v>197</v>
      </c>
      <c r="Q155" t="s">
        <v>7329</v>
      </c>
      <c r="R155" t="s">
        <v>7329</v>
      </c>
      <c r="S155">
        <v>45178</v>
      </c>
      <c r="T155" t="s">
        <v>7261</v>
      </c>
      <c r="U155">
        <v>45178</v>
      </c>
      <c r="V155" t="s">
        <v>7287</v>
      </c>
      <c r="W155" t="s">
        <v>7263</v>
      </c>
      <c r="X155" t="s">
        <v>7288</v>
      </c>
      <c r="Y155" t="s">
        <v>7278</v>
      </c>
      <c r="Z155" t="s">
        <v>637</v>
      </c>
      <c r="AA155">
        <v>7.1999999999999993</v>
      </c>
      <c r="AB155" t="str" cm="1">
        <f t="array" ref="AB155">_xlfn.LET(_xlpm.x,IFERROR(VALUE(Table2[[#This Row],[Response_Time_Hours]]),""),IF(_xlpm.x="","CHECK",_xlfn.IFS(_xlpm.x&lt;=1,"Immediate",_xlpm.x&lt;=6,"Fast",_xlpm.x&lt;=24,"Moderate",_xlpm.x&gt;24,"Delayed")))</f>
        <v>Moderate</v>
      </c>
      <c r="AC155">
        <v>49</v>
      </c>
      <c r="AD155" t="str" cm="1">
        <f t="array" ref="AD155">IF(Table2[[#This Row],[Interaction_Count_Final]]="","N/A",_xlfn.IFS(Table2[[#This Row],[Interaction_Count_Final]]&lt;=2,"Low",Table2[[#This Row],[Interaction_Count_Final]]&lt;=5,"Medium",Table2[[#This Row],[Interaction_Count_Final]]&gt;=6,"High",TRUE,"CHECK"))</f>
        <v>High</v>
      </c>
      <c r="AE155" t="s">
        <v>7266</v>
      </c>
      <c r="AF155" t="b">
        <v>1</v>
      </c>
      <c r="AG155" t="b">
        <v>1</v>
      </c>
      <c r="AH155">
        <v>207</v>
      </c>
      <c r="AI155">
        <v>45178</v>
      </c>
      <c r="AJ155" t="b">
        <v>1</v>
      </c>
      <c r="AK155" t="str" cm="1">
        <f t="array" ref="AK155">_xlfn.LET(
  _xlpm.txt,TRIM(Raw_Data!F155),
  _xlpm.norm,SUBSTITUTE(SUBSTITUTE(_xlpm.txt,"-","/"),".","/"),
  _xlpm.p,_xlfn.TEXTSPLIT(_xlpm.norm,"/"),
  _xlpm.a,VALUE(INDEX(_xlpm.p,1)),
  _xlpm.b,VALUE(INDEX(_xlpm.p,2)),
  IF(AND(_xlpm.a&lt;=12,_xlpm.b&lt;=12),"REVIEW_AMBIGUOUS","OK")
)</f>
        <v>REVIEW_AMBIGUOUS</v>
      </c>
    </row>
    <row r="156" spans="1:37">
      <c r="A156" t="s">
        <v>638</v>
      </c>
      <c r="B156" t="s">
        <v>638</v>
      </c>
      <c r="C156" t="b">
        <v>0</v>
      </c>
      <c r="D156" t="s">
        <v>7257</v>
      </c>
      <c r="E156" t="s">
        <v>639</v>
      </c>
      <c r="F156" t="s">
        <v>639</v>
      </c>
      <c r="G156" t="s">
        <v>7258</v>
      </c>
      <c r="H156" t="s">
        <v>248</v>
      </c>
      <c r="I156" t="s">
        <v>248</v>
      </c>
      <c r="J156" t="s">
        <v>1356</v>
      </c>
      <c r="K156" t="s">
        <v>250</v>
      </c>
      <c r="L156" t="s">
        <v>250</v>
      </c>
      <c r="M156">
        <f>IF(UPPER(TRIM(Table2[[#This Row],[Status_Clean]]))="CONVERTED",1,0)</f>
        <v>1</v>
      </c>
      <c r="N156">
        <f>IF(ISNUMBER(MATCH(UPPER(TRIM(Table2[[#This Row],[Status_Clean]])),{"CONTACTED","QUALIFIED","CONVERTED"},0)),1,0)</f>
        <v>1</v>
      </c>
      <c r="O156" cm="1">
        <f t="array" ref="O156">_xlfn.SWITCH(UPPER(TRIM(Table2[[#This Row],[Status_Clean]])),"NEW",1,"CONTACTED",2,"QUALIFIED",3,"CONVERTED",4,"LOST",5,99)</f>
        <v>4</v>
      </c>
      <c r="P156">
        <v>45233</v>
      </c>
      <c r="Q156" t="s">
        <v>7471</v>
      </c>
      <c r="R156" t="s">
        <v>7471</v>
      </c>
      <c r="S156">
        <v>45233</v>
      </c>
      <c r="T156" t="s">
        <v>7261</v>
      </c>
      <c r="U156">
        <v>45233</v>
      </c>
      <c r="V156" t="s">
        <v>7300</v>
      </c>
      <c r="W156" t="s">
        <v>7263</v>
      </c>
      <c r="X156" t="s">
        <v>7264</v>
      </c>
      <c r="Y156" t="s">
        <v>7312</v>
      </c>
      <c r="Z156">
        <v>47.7</v>
      </c>
      <c r="AA156">
        <v>47.7</v>
      </c>
      <c r="AB156" t="str" cm="1">
        <f t="array" ref="AB156">_xlfn.LET(_xlpm.x,IFERROR(VALUE(Table2[[#This Row],[Response_Time_Hours]]),""),IF(_xlpm.x="","CHECK",_xlfn.IFS(_xlpm.x&lt;=1,"Immediate",_xlpm.x&lt;=6,"Fast",_xlpm.x&lt;=24,"Moderate",_xlpm.x&gt;24,"Delayed")))</f>
        <v>Delayed</v>
      </c>
      <c r="AC156">
        <v>34</v>
      </c>
      <c r="AD156" t="str" cm="1">
        <f t="array" ref="AD156">IF(Table2[[#This Row],[Interaction_Count_Final]]="","N/A",_xlfn.IFS(Table2[[#This Row],[Interaction_Count_Final]]&lt;=2,"Low",Table2[[#This Row],[Interaction_Count_Final]]&lt;=5,"Medium",Table2[[#This Row],[Interaction_Count_Final]]&gt;=6,"High",TRUE,"CHECK"))</f>
        <v>High</v>
      </c>
      <c r="AE156" t="s">
        <v>7266</v>
      </c>
      <c r="AF156" t="b">
        <v>1</v>
      </c>
      <c r="AG156" t="b">
        <v>1</v>
      </c>
      <c r="AH156">
        <v>208</v>
      </c>
      <c r="AI156">
        <v>45233</v>
      </c>
      <c r="AJ156" t="b">
        <v>1</v>
      </c>
      <c r="AK156" t="e" cm="1">
        <f t="array" ref="AK156">_xlfn.LET(
  _xlpm.txt,TRIM(Raw_Data!F156),
  _xlpm.norm,SUBSTITUTE(SUBSTITUTE(_xlpm.txt,"-","/"),".","/"),
  _xlpm.p,_xlfn.TEXTSPLIT(_xlpm.norm,"/"),
  _xlpm.a,VALUE(INDEX(_xlpm.p,1)),
  _xlpm.b,VALUE(INDEX(_xlpm.p,2)),
  IF(AND(_xlpm.a&lt;=12,_xlpm.b&lt;=12),"REVIEW_AMBIGUOUS","OK")
)</f>
        <v>#REF!</v>
      </c>
    </row>
    <row r="157" spans="1:37">
      <c r="A157" t="s">
        <v>640</v>
      </c>
      <c r="B157" t="s">
        <v>640</v>
      </c>
      <c r="C157" t="b">
        <v>0</v>
      </c>
      <c r="D157" t="s">
        <v>7257</v>
      </c>
      <c r="E157" t="s">
        <v>641</v>
      </c>
      <c r="F157" t="s">
        <v>641</v>
      </c>
      <c r="G157" t="s">
        <v>7280</v>
      </c>
      <c r="H157" t="s">
        <v>469</v>
      </c>
      <c r="I157" t="s">
        <v>469</v>
      </c>
      <c r="J157" t="s">
        <v>469</v>
      </c>
      <c r="K157" t="s">
        <v>125</v>
      </c>
      <c r="L157" t="s">
        <v>125</v>
      </c>
      <c r="M157">
        <f>IF(UPPER(TRIM(Table2[[#This Row],[Status_Clean]]))="CONVERTED",1,0)</f>
        <v>0</v>
      </c>
      <c r="N157">
        <f>IF(ISNUMBER(MATCH(UPPER(TRIM(Table2[[#This Row],[Status_Clean]])),{"CONTACTED","QUALIFIED","CONVERTED"},0)),1,0)</f>
        <v>1</v>
      </c>
      <c r="O157" cm="1">
        <f t="array" ref="O157">_xlfn.SWITCH(UPPER(TRIM(Table2[[#This Row],[Status_Clean]])),"NEW",1,"CONTACTED",2,"QUALIFIED",3,"CONVERTED",4,"LOST",5,99)</f>
        <v>2</v>
      </c>
      <c r="P157">
        <v>45110</v>
      </c>
      <c r="Q157" t="s">
        <v>7472</v>
      </c>
      <c r="R157" t="s">
        <v>7472</v>
      </c>
      <c r="S157">
        <v>45110</v>
      </c>
      <c r="T157" t="s">
        <v>7261</v>
      </c>
      <c r="U157">
        <v>45110</v>
      </c>
      <c r="V157" t="s">
        <v>7305</v>
      </c>
      <c r="W157" t="s">
        <v>7263</v>
      </c>
      <c r="X157" t="s">
        <v>7288</v>
      </c>
      <c r="Y157" t="s">
        <v>7298</v>
      </c>
      <c r="Z157" t="s">
        <v>642</v>
      </c>
      <c r="AA157">
        <v>52.7</v>
      </c>
      <c r="AB157" t="str" cm="1">
        <f t="array" ref="AB157">_xlfn.LET(_xlpm.x,IFERROR(VALUE(Table2[[#This Row],[Response_Time_Hours]]),""),IF(_xlpm.x="","CHECK",_xlfn.IFS(_xlpm.x&lt;=1,"Immediate",_xlpm.x&lt;=6,"Fast",_xlpm.x&lt;=24,"Moderate",_xlpm.x&gt;24,"Delayed")))</f>
        <v>Delayed</v>
      </c>
      <c r="AC157">
        <v>12</v>
      </c>
      <c r="AD157" t="str" cm="1">
        <f t="array" ref="AD157">IF(Table2[[#This Row],[Interaction_Count_Final]]="","N/A",_xlfn.IFS(Table2[[#This Row],[Interaction_Count_Final]]&lt;=2,"Low",Table2[[#This Row],[Interaction_Count_Final]]&lt;=5,"Medium",Table2[[#This Row],[Interaction_Count_Final]]&gt;=6,"High",TRUE,"CHECK"))</f>
        <v>High</v>
      </c>
      <c r="AE157" t="s">
        <v>7289</v>
      </c>
      <c r="AF157" t="b">
        <v>1</v>
      </c>
      <c r="AG157" t="b">
        <v>1</v>
      </c>
      <c r="AH157">
        <v>209</v>
      </c>
      <c r="AI157">
        <v>45110</v>
      </c>
      <c r="AJ157" t="b">
        <v>1</v>
      </c>
      <c r="AK157" t="e" cm="1">
        <f t="array" ref="AK157">_xlfn.LET(
  _xlpm.txt,TRIM(Raw_Data!F157),
  _xlpm.norm,SUBSTITUTE(SUBSTITUTE(_xlpm.txt,"-","/"),".","/"),
  _xlpm.p,_xlfn.TEXTSPLIT(_xlpm.norm,"/"),
  _xlpm.a,VALUE(INDEX(_xlpm.p,1)),
  _xlpm.b,VALUE(INDEX(_xlpm.p,2)),
  IF(AND(_xlpm.a&lt;=12,_xlpm.b&lt;=12),"REVIEW_AMBIGUOUS","OK")
)</f>
        <v>#REF!</v>
      </c>
    </row>
    <row r="158" spans="1:37">
      <c r="A158" t="s">
        <v>643</v>
      </c>
      <c r="B158" t="s">
        <v>643</v>
      </c>
      <c r="C158" t="b">
        <v>0</v>
      </c>
      <c r="D158" t="s">
        <v>7257</v>
      </c>
      <c r="E158" t="s">
        <v>644</v>
      </c>
      <c r="F158" t="s">
        <v>644</v>
      </c>
      <c r="G158" t="s">
        <v>7274</v>
      </c>
      <c r="H158" t="s">
        <v>1356</v>
      </c>
      <c r="I158" t="s">
        <v>1356</v>
      </c>
      <c r="J158" t="s">
        <v>1356</v>
      </c>
      <c r="K158" t="s">
        <v>173</v>
      </c>
      <c r="L158" t="s">
        <v>173</v>
      </c>
      <c r="M158">
        <f>IF(UPPER(TRIM(Table2[[#This Row],[Status_Clean]]))="CONVERTED",1,0)</f>
        <v>0</v>
      </c>
      <c r="N158">
        <f>IF(ISNUMBER(MATCH(UPPER(TRIM(Table2[[#This Row],[Status_Clean]])),{"CONTACTED","QUALIFIED","CONVERTED"},0)),1,0)</f>
        <v>0</v>
      </c>
      <c r="O158" cm="1">
        <f t="array" ref="O158">_xlfn.SWITCH(UPPER(TRIM(Table2[[#This Row],[Status_Clean]])),"NEW",1,"CONTACTED",2,"QUALIFIED",3,"CONVERTED",4,"LOST",5,99)</f>
        <v>5</v>
      </c>
      <c r="P158" t="s">
        <v>645</v>
      </c>
      <c r="Q158" t="s">
        <v>7473</v>
      </c>
      <c r="R158" t="s">
        <v>7473</v>
      </c>
      <c r="S158">
        <v>45329</v>
      </c>
      <c r="T158" t="s">
        <v>7261</v>
      </c>
      <c r="U158">
        <v>45329</v>
      </c>
      <c r="V158" t="s">
        <v>7283</v>
      </c>
      <c r="W158" t="s">
        <v>7271</v>
      </c>
      <c r="X158" t="s">
        <v>7284</v>
      </c>
      <c r="Y158" t="s">
        <v>7272</v>
      </c>
      <c r="Z158">
        <v>8</v>
      </c>
      <c r="AA158">
        <v>8</v>
      </c>
      <c r="AB158" t="str" cm="1">
        <f t="array" ref="AB158">_xlfn.LET(_xlpm.x,IFERROR(VALUE(Table2[[#This Row],[Response_Time_Hours]]),""),IF(_xlpm.x="","CHECK",_xlfn.IFS(_xlpm.x&lt;=1,"Immediate",_xlpm.x&lt;=6,"Fast",_xlpm.x&lt;=24,"Moderate",_xlpm.x&gt;24,"Delayed")))</f>
        <v>Moderate</v>
      </c>
      <c r="AC158">
        <v>4</v>
      </c>
      <c r="AD158" t="str" cm="1">
        <f t="array" ref="AD158">IF(Table2[[#This Row],[Interaction_Count_Final]]="","N/A",_xlfn.IFS(Table2[[#This Row],[Interaction_Count_Final]]&lt;=2,"Low",Table2[[#This Row],[Interaction_Count_Final]]&lt;=5,"Medium",Table2[[#This Row],[Interaction_Count_Final]]&gt;=6,"High",TRUE,"CHECK"))</f>
        <v>Medium</v>
      </c>
      <c r="AE158" t="s">
        <v>7266</v>
      </c>
      <c r="AF158" t="b">
        <v>1</v>
      </c>
      <c r="AG158" t="b">
        <v>1</v>
      </c>
      <c r="AH158">
        <v>210</v>
      </c>
      <c r="AI158">
        <v>45329</v>
      </c>
      <c r="AJ158" t="b">
        <v>1</v>
      </c>
      <c r="AK158" t="str" cm="1">
        <f t="array" ref="AK158">_xlfn.LET(
  _xlpm.txt,TRIM(Raw_Data!F158),
  _xlpm.norm,SUBSTITUTE(SUBSTITUTE(_xlpm.txt,"-","/"),".","/"),
  _xlpm.p,_xlfn.TEXTSPLIT(_xlpm.norm,"/"),
  _xlpm.a,VALUE(INDEX(_xlpm.p,1)),
  _xlpm.b,VALUE(INDEX(_xlpm.p,2)),
  IF(AND(_xlpm.a&lt;=12,_xlpm.b&lt;=12),"REVIEW_AMBIGUOUS","OK")
)</f>
        <v>REVIEW_AMBIGUOUS</v>
      </c>
    </row>
    <row r="159" spans="1:37">
      <c r="A159" t="s">
        <v>646</v>
      </c>
      <c r="B159" t="s">
        <v>646</v>
      </c>
      <c r="C159" t="b">
        <v>0</v>
      </c>
      <c r="D159" t="s">
        <v>7257</v>
      </c>
      <c r="E159" t="s">
        <v>647</v>
      </c>
      <c r="F159" t="s">
        <v>647</v>
      </c>
      <c r="G159" t="s">
        <v>7258</v>
      </c>
      <c r="H159" t="s">
        <v>556</v>
      </c>
      <c r="I159" t="s">
        <v>556</v>
      </c>
      <c r="J159" t="s">
        <v>106</v>
      </c>
      <c r="K159" t="s">
        <v>7368</v>
      </c>
      <c r="L159" t="s">
        <v>173</v>
      </c>
      <c r="M159">
        <f>IF(UPPER(TRIM(Table2[[#This Row],[Status_Clean]]))="CONVERTED",1,0)</f>
        <v>0</v>
      </c>
      <c r="N159">
        <f>IF(ISNUMBER(MATCH(UPPER(TRIM(Table2[[#This Row],[Status_Clean]])),{"CONTACTED","QUALIFIED","CONVERTED"},0)),1,0)</f>
        <v>0</v>
      </c>
      <c r="O159" cm="1">
        <f t="array" ref="O159">_xlfn.SWITCH(UPPER(TRIM(Table2[[#This Row],[Status_Clean]])),"NEW",1,"CONTACTED",2,"QUALIFIED",3,"CONVERTED",4,"LOST",5,99)</f>
        <v>5</v>
      </c>
      <c r="P159">
        <v>45637</v>
      </c>
      <c r="Q159" t="s">
        <v>7474</v>
      </c>
      <c r="R159" t="s">
        <v>7474</v>
      </c>
      <c r="S159">
        <v>45637</v>
      </c>
      <c r="T159" t="s">
        <v>7261</v>
      </c>
      <c r="U159">
        <v>45637</v>
      </c>
      <c r="V159" t="s">
        <v>7262</v>
      </c>
      <c r="W159" t="s">
        <v>7271</v>
      </c>
      <c r="X159" t="s">
        <v>7264</v>
      </c>
      <c r="Y159" t="s">
        <v>7272</v>
      </c>
      <c r="Z159" t="s">
        <v>648</v>
      </c>
      <c r="AA159">
        <v>50.8</v>
      </c>
      <c r="AB159" t="str" cm="1">
        <f t="array" ref="AB159">_xlfn.LET(_xlpm.x,IFERROR(VALUE(Table2[[#This Row],[Response_Time_Hours]]),""),IF(_xlpm.x="","CHECK",_xlfn.IFS(_xlpm.x&lt;=1,"Immediate",_xlpm.x&lt;=6,"Fast",_xlpm.x&lt;=24,"Moderate",_xlpm.x&gt;24,"Delayed")))</f>
        <v>Delayed</v>
      </c>
      <c r="AC159" t="s">
        <v>232</v>
      </c>
      <c r="AD159" t="str" cm="1">
        <f t="array" ref="AD159">IF(Table2[[#This Row],[Interaction_Count_Final]]="","N/A",_xlfn.IFS(Table2[[#This Row],[Interaction_Count_Final]]&lt;=2,"Low",Table2[[#This Row],[Interaction_Count_Final]]&lt;=5,"Medium",Table2[[#This Row],[Interaction_Count_Final]]&gt;=6,"High",TRUE,"CHECK"))</f>
        <v>High</v>
      </c>
      <c r="AE159" t="s">
        <v>7266</v>
      </c>
      <c r="AF159" t="b">
        <v>1</v>
      </c>
      <c r="AG159" t="b">
        <v>1</v>
      </c>
      <c r="AH159">
        <v>211</v>
      </c>
      <c r="AI159">
        <v>45637</v>
      </c>
      <c r="AJ159" t="b">
        <v>1</v>
      </c>
      <c r="AK159" t="e" cm="1">
        <f t="array" ref="AK159">_xlfn.LET(
  _xlpm.txt,TRIM(Raw_Data!F159),
  _xlpm.norm,SUBSTITUTE(SUBSTITUTE(_xlpm.txt,"-","/"),".","/"),
  _xlpm.p,_xlfn.TEXTSPLIT(_xlpm.norm,"/"),
  _xlpm.a,VALUE(INDEX(_xlpm.p,1)),
  _xlpm.b,VALUE(INDEX(_xlpm.p,2)),
  IF(AND(_xlpm.a&lt;=12,_xlpm.b&lt;=12),"REVIEW_AMBIGUOUS","OK")
)</f>
        <v>#REF!</v>
      </c>
    </row>
    <row r="160" spans="1:37">
      <c r="A160" t="s">
        <v>649</v>
      </c>
      <c r="B160" t="s">
        <v>649</v>
      </c>
      <c r="C160" t="b">
        <v>0</v>
      </c>
      <c r="D160" t="s">
        <v>7257</v>
      </c>
      <c r="E160" t="s">
        <v>650</v>
      </c>
      <c r="F160" t="s">
        <v>650</v>
      </c>
      <c r="G160" t="s">
        <v>7274</v>
      </c>
      <c r="H160" t="s">
        <v>123</v>
      </c>
      <c r="I160" t="s">
        <v>123</v>
      </c>
      <c r="J160" t="s">
        <v>123</v>
      </c>
      <c r="K160" t="s">
        <v>125</v>
      </c>
      <c r="L160" t="s">
        <v>125</v>
      </c>
      <c r="M160">
        <f>IF(UPPER(TRIM(Table2[[#This Row],[Status_Clean]]))="CONVERTED",1,0)</f>
        <v>0</v>
      </c>
      <c r="N160">
        <f>IF(ISNUMBER(MATCH(UPPER(TRIM(Table2[[#This Row],[Status_Clean]])),{"CONTACTED","QUALIFIED","CONVERTED"},0)),1,0)</f>
        <v>1</v>
      </c>
      <c r="O160" cm="1">
        <f t="array" ref="O160">_xlfn.SWITCH(UPPER(TRIM(Table2[[#This Row],[Status_Clean]])),"NEW",1,"CONTACTED",2,"QUALIFIED",3,"CONVERTED",4,"LOST",5,99)</f>
        <v>2</v>
      </c>
      <c r="P160">
        <v>44956</v>
      </c>
      <c r="Q160" t="s">
        <v>7475</v>
      </c>
      <c r="R160" t="s">
        <v>7475</v>
      </c>
      <c r="S160">
        <v>44956</v>
      </c>
      <c r="T160" t="s">
        <v>7261</v>
      </c>
      <c r="U160">
        <v>44956</v>
      </c>
      <c r="V160" t="s">
        <v>7317</v>
      </c>
      <c r="W160" t="s">
        <v>7263</v>
      </c>
      <c r="X160" t="s">
        <v>7284</v>
      </c>
      <c r="Y160" t="s">
        <v>7298</v>
      </c>
      <c r="Z160" t="s">
        <v>651</v>
      </c>
      <c r="AA160">
        <v>55.8</v>
      </c>
      <c r="AB160" t="str" cm="1">
        <f t="array" ref="AB160">_xlfn.LET(_xlpm.x,IFERROR(VALUE(Table2[[#This Row],[Response_Time_Hours]]),""),IF(_xlpm.x="","CHECK",_xlfn.IFS(_xlpm.x&lt;=1,"Immediate",_xlpm.x&lt;=6,"Fast",_xlpm.x&lt;=24,"Moderate",_xlpm.x&gt;24,"Delayed")))</f>
        <v>Delayed</v>
      </c>
      <c r="AC160">
        <v>35</v>
      </c>
      <c r="AD160" t="str" cm="1">
        <f t="array" ref="AD160">IF(Table2[[#This Row],[Interaction_Count_Final]]="","N/A",_xlfn.IFS(Table2[[#This Row],[Interaction_Count_Final]]&lt;=2,"Low",Table2[[#This Row],[Interaction_Count_Final]]&lt;=5,"Medium",Table2[[#This Row],[Interaction_Count_Final]]&gt;=6,"High",TRUE,"CHECK"))</f>
        <v>High</v>
      </c>
      <c r="AE160" t="s">
        <v>7266</v>
      </c>
      <c r="AF160" t="b">
        <v>1</v>
      </c>
      <c r="AG160" t="b">
        <v>1</v>
      </c>
      <c r="AH160">
        <v>212</v>
      </c>
      <c r="AI160">
        <v>44956</v>
      </c>
      <c r="AJ160" t="b">
        <v>1</v>
      </c>
      <c r="AK160" t="e" cm="1">
        <f t="array" ref="AK160">_xlfn.LET(
  _xlpm.txt,TRIM(Raw_Data!F160),
  _xlpm.norm,SUBSTITUTE(SUBSTITUTE(_xlpm.txt,"-","/"),".","/"),
  _xlpm.p,_xlfn.TEXTSPLIT(_xlpm.norm,"/"),
  _xlpm.a,VALUE(INDEX(_xlpm.p,1)),
  _xlpm.b,VALUE(INDEX(_xlpm.p,2)),
  IF(AND(_xlpm.a&lt;=12,_xlpm.b&lt;=12),"REVIEW_AMBIGUOUS","OK")
)</f>
        <v>#REF!</v>
      </c>
    </row>
    <row r="161" spans="1:37">
      <c r="A161" t="s">
        <v>652</v>
      </c>
      <c r="B161" t="s">
        <v>652</v>
      </c>
      <c r="C161" t="b">
        <v>0</v>
      </c>
      <c r="D161" t="s">
        <v>7257</v>
      </c>
      <c r="E161" t="s">
        <v>653</v>
      </c>
      <c r="F161" t="s">
        <v>653</v>
      </c>
      <c r="G161" t="s">
        <v>7303</v>
      </c>
      <c r="H161" t="s">
        <v>654</v>
      </c>
      <c r="I161" t="s">
        <v>654</v>
      </c>
      <c r="J161" t="s">
        <v>254</v>
      </c>
      <c r="K161" t="s">
        <v>7319</v>
      </c>
      <c r="L161" t="s">
        <v>71</v>
      </c>
      <c r="M161">
        <f>IF(UPPER(TRIM(Table2[[#This Row],[Status_Clean]]))="CONVERTED",1,0)</f>
        <v>0</v>
      </c>
      <c r="N161">
        <f>IF(ISNUMBER(MATCH(UPPER(TRIM(Table2[[#This Row],[Status_Clean]])),{"CONTACTED","QUALIFIED","CONVERTED"},0)),1,0)</f>
        <v>1</v>
      </c>
      <c r="O161" cm="1">
        <f t="array" ref="O161">_xlfn.SWITCH(UPPER(TRIM(Table2[[#This Row],[Status_Clean]])),"NEW",1,"CONTACTED",2,"QUALIFIED",3,"CONVERTED",4,"LOST",5,99)</f>
        <v>3</v>
      </c>
      <c r="P161">
        <v>45500</v>
      </c>
      <c r="Q161" t="s">
        <v>7476</v>
      </c>
      <c r="R161" t="s">
        <v>7476</v>
      </c>
      <c r="S161">
        <v>45500</v>
      </c>
      <c r="T161" t="s">
        <v>7261</v>
      </c>
      <c r="U161">
        <v>45500</v>
      </c>
      <c r="V161" t="s">
        <v>7305</v>
      </c>
      <c r="W161" t="s">
        <v>7271</v>
      </c>
      <c r="X161" t="s">
        <v>7288</v>
      </c>
      <c r="Y161" t="s">
        <v>7278</v>
      </c>
      <c r="Z161">
        <v>35</v>
      </c>
      <c r="AA161">
        <v>35</v>
      </c>
      <c r="AB161" t="str" cm="1">
        <f t="array" ref="AB161">_xlfn.LET(_xlpm.x,IFERROR(VALUE(Table2[[#This Row],[Response_Time_Hours]]),""),IF(_xlpm.x="","CHECK",_xlfn.IFS(_xlpm.x&lt;=1,"Immediate",_xlpm.x&lt;=6,"Fast",_xlpm.x&lt;=24,"Moderate",_xlpm.x&gt;24,"Delayed")))</f>
        <v>Delayed</v>
      </c>
      <c r="AC161">
        <v>46</v>
      </c>
      <c r="AD161" t="str" cm="1">
        <f t="array" ref="AD161">IF(Table2[[#This Row],[Interaction_Count_Final]]="","N/A",_xlfn.IFS(Table2[[#This Row],[Interaction_Count_Final]]&lt;=2,"Low",Table2[[#This Row],[Interaction_Count_Final]]&lt;=5,"Medium",Table2[[#This Row],[Interaction_Count_Final]]&gt;=6,"High",TRUE,"CHECK"))</f>
        <v>High</v>
      </c>
      <c r="AE161" t="s">
        <v>7289</v>
      </c>
      <c r="AF161" t="b">
        <v>1</v>
      </c>
      <c r="AG161" t="b">
        <v>1</v>
      </c>
      <c r="AH161">
        <v>214</v>
      </c>
      <c r="AI161">
        <v>45500</v>
      </c>
      <c r="AJ161" t="b">
        <v>1</v>
      </c>
      <c r="AK161" t="e" cm="1">
        <f t="array" ref="AK161">_xlfn.LET(
  _xlpm.txt,TRIM(Raw_Data!F161),
  _xlpm.norm,SUBSTITUTE(SUBSTITUTE(_xlpm.txt,"-","/"),".","/"),
  _xlpm.p,_xlfn.TEXTSPLIT(_xlpm.norm,"/"),
  _xlpm.a,VALUE(INDEX(_xlpm.p,1)),
  _xlpm.b,VALUE(INDEX(_xlpm.p,2)),
  IF(AND(_xlpm.a&lt;=12,_xlpm.b&lt;=12),"REVIEW_AMBIGUOUS","OK")
)</f>
        <v>#REF!</v>
      </c>
    </row>
    <row r="162" spans="1:37">
      <c r="A162" t="s">
        <v>655</v>
      </c>
      <c r="B162" t="s">
        <v>655</v>
      </c>
      <c r="C162" t="b">
        <v>0</v>
      </c>
      <c r="D162" t="s">
        <v>7257</v>
      </c>
      <c r="E162" t="s">
        <v>656</v>
      </c>
      <c r="F162" t="s">
        <v>656</v>
      </c>
      <c r="G162" t="s">
        <v>7274</v>
      </c>
      <c r="H162" t="s">
        <v>311</v>
      </c>
      <c r="I162" t="s">
        <v>311</v>
      </c>
      <c r="J162" t="s">
        <v>311</v>
      </c>
      <c r="K162" t="s">
        <v>193</v>
      </c>
      <c r="L162" t="s">
        <v>193</v>
      </c>
      <c r="M162">
        <f>IF(UPPER(TRIM(Table2[[#This Row],[Status_Clean]]))="CONVERTED",1,0)</f>
        <v>0</v>
      </c>
      <c r="N162">
        <f>IF(ISNUMBER(MATCH(UPPER(TRIM(Table2[[#This Row],[Status_Clean]])),{"CONTACTED","QUALIFIED","CONVERTED"},0)),1,0)</f>
        <v>0</v>
      </c>
      <c r="O162" cm="1">
        <f t="array" ref="O162">_xlfn.SWITCH(UPPER(TRIM(Table2[[#This Row],[Status_Clean]])),"NEW",1,"CONTACTED",2,"QUALIFIED",3,"CONVERTED",4,"LOST",5,99)</f>
        <v>1</v>
      </c>
      <c r="P162">
        <v>45584</v>
      </c>
      <c r="Q162" t="s">
        <v>7477</v>
      </c>
      <c r="R162" t="s">
        <v>7477</v>
      </c>
      <c r="S162">
        <v>45584</v>
      </c>
      <c r="T162" t="s">
        <v>7261</v>
      </c>
      <c r="U162">
        <v>45584</v>
      </c>
      <c r="V162" t="s">
        <v>7270</v>
      </c>
      <c r="W162" t="s">
        <v>7271</v>
      </c>
      <c r="X162" t="s">
        <v>7264</v>
      </c>
      <c r="Y162" t="s">
        <v>7278</v>
      </c>
      <c r="Z162">
        <v>48</v>
      </c>
      <c r="AA162">
        <v>48</v>
      </c>
      <c r="AB162" t="str" cm="1">
        <f t="array" ref="AB162">_xlfn.LET(_xlpm.x,IFERROR(VALUE(Table2[[#This Row],[Response_Time_Hours]]),""),IF(_xlpm.x="","CHECK",_xlfn.IFS(_xlpm.x&lt;=1,"Immediate",_xlpm.x&lt;=6,"Fast",_xlpm.x&lt;=24,"Moderate",_xlpm.x&gt;24,"Delayed")))</f>
        <v>Delayed</v>
      </c>
      <c r="AC162">
        <v>15</v>
      </c>
      <c r="AD162" t="str" cm="1">
        <f t="array" ref="AD162">IF(Table2[[#This Row],[Interaction_Count_Final]]="","N/A",_xlfn.IFS(Table2[[#This Row],[Interaction_Count_Final]]&lt;=2,"Low",Table2[[#This Row],[Interaction_Count_Final]]&lt;=5,"Medium",Table2[[#This Row],[Interaction_Count_Final]]&gt;=6,"High",TRUE,"CHECK"))</f>
        <v>High</v>
      </c>
      <c r="AE162" t="s">
        <v>7289</v>
      </c>
      <c r="AF162" t="b">
        <v>1</v>
      </c>
      <c r="AG162" t="b">
        <v>1</v>
      </c>
      <c r="AH162">
        <v>216</v>
      </c>
      <c r="AI162">
        <v>45584</v>
      </c>
      <c r="AJ162" t="b">
        <v>1</v>
      </c>
      <c r="AK162" t="e" cm="1">
        <f t="array" ref="AK162">_xlfn.LET(
  _xlpm.txt,TRIM(Raw_Data!F162),
  _xlpm.norm,SUBSTITUTE(SUBSTITUTE(_xlpm.txt,"-","/"),".","/"),
  _xlpm.p,_xlfn.TEXTSPLIT(_xlpm.norm,"/"),
  _xlpm.a,VALUE(INDEX(_xlpm.p,1)),
  _xlpm.b,VALUE(INDEX(_xlpm.p,2)),
  IF(AND(_xlpm.a&lt;=12,_xlpm.b&lt;=12),"REVIEW_AMBIGUOUS","OK")
)</f>
        <v>#REF!</v>
      </c>
    </row>
    <row r="163" spans="1:37">
      <c r="A163" t="s">
        <v>657</v>
      </c>
      <c r="B163" t="s">
        <v>657</v>
      </c>
      <c r="C163" t="b">
        <v>0</v>
      </c>
      <c r="D163" t="s">
        <v>7257</v>
      </c>
      <c r="E163" t="s">
        <v>7478</v>
      </c>
      <c r="F163" t="s">
        <v>7478</v>
      </c>
      <c r="G163" t="s">
        <v>7274</v>
      </c>
      <c r="H163" t="s">
        <v>352</v>
      </c>
      <c r="I163" t="s">
        <v>352</v>
      </c>
      <c r="J163" t="s">
        <v>447</v>
      </c>
      <c r="K163" t="s">
        <v>193</v>
      </c>
      <c r="L163" t="s">
        <v>193</v>
      </c>
      <c r="M163">
        <f>IF(UPPER(TRIM(Table2[[#This Row],[Status_Clean]]))="CONVERTED",1,0)</f>
        <v>0</v>
      </c>
      <c r="N163">
        <f>IF(ISNUMBER(MATCH(UPPER(TRIM(Table2[[#This Row],[Status_Clean]])),{"CONTACTED","QUALIFIED","CONVERTED"},0)),1,0)</f>
        <v>0</v>
      </c>
      <c r="O163" cm="1">
        <f t="array" ref="O163">_xlfn.SWITCH(UPPER(TRIM(Table2[[#This Row],[Status_Clean]])),"NEW",1,"CONTACTED",2,"QUALIFIED",3,"CONVERTED",4,"LOST",5,99)</f>
        <v>1</v>
      </c>
      <c r="P163">
        <v>45493</v>
      </c>
      <c r="Q163" t="s">
        <v>7479</v>
      </c>
      <c r="R163" t="s">
        <v>7479</v>
      </c>
      <c r="S163">
        <v>45493</v>
      </c>
      <c r="T163" t="s">
        <v>7261</v>
      </c>
      <c r="U163">
        <v>45493</v>
      </c>
      <c r="V163" t="s">
        <v>7305</v>
      </c>
      <c r="W163" t="s">
        <v>7271</v>
      </c>
      <c r="X163" t="s">
        <v>7288</v>
      </c>
      <c r="Y163" t="s">
        <v>7278</v>
      </c>
      <c r="Z163" t="s">
        <v>659</v>
      </c>
      <c r="AA163">
        <v>25.9</v>
      </c>
      <c r="AB163" t="str" cm="1">
        <f t="array" ref="AB163">_xlfn.LET(_xlpm.x,IFERROR(VALUE(Table2[[#This Row],[Response_Time_Hours]]),""),IF(_xlpm.x="","CHECK",_xlfn.IFS(_xlpm.x&lt;=1,"Immediate",_xlpm.x&lt;=6,"Fast",_xlpm.x&lt;=24,"Moderate",_xlpm.x&gt;24,"Delayed")))</f>
        <v>Delayed</v>
      </c>
      <c r="AC163">
        <v>38</v>
      </c>
      <c r="AD163" t="str" cm="1">
        <f t="array" ref="AD163">IF(Table2[[#This Row],[Interaction_Count_Final]]="","N/A",_xlfn.IFS(Table2[[#This Row],[Interaction_Count_Final]]&lt;=2,"Low",Table2[[#This Row],[Interaction_Count_Final]]&lt;=5,"Medium",Table2[[#This Row],[Interaction_Count_Final]]&gt;=6,"High",TRUE,"CHECK"))</f>
        <v>High</v>
      </c>
      <c r="AE163" t="s">
        <v>7266</v>
      </c>
      <c r="AF163" t="b">
        <v>1</v>
      </c>
      <c r="AG163" t="b">
        <v>1</v>
      </c>
      <c r="AH163">
        <v>218</v>
      </c>
      <c r="AI163">
        <v>45493</v>
      </c>
      <c r="AJ163" t="b">
        <v>1</v>
      </c>
      <c r="AK163" t="e" cm="1">
        <f t="array" ref="AK163">_xlfn.LET(
  _xlpm.txt,TRIM(Raw_Data!F163),
  _xlpm.norm,SUBSTITUTE(SUBSTITUTE(_xlpm.txt,"-","/"),".","/"),
  _xlpm.p,_xlfn.TEXTSPLIT(_xlpm.norm,"/"),
  _xlpm.a,VALUE(INDEX(_xlpm.p,1)),
  _xlpm.b,VALUE(INDEX(_xlpm.p,2)),
  IF(AND(_xlpm.a&lt;=12,_xlpm.b&lt;=12),"REVIEW_AMBIGUOUS","OK")
)</f>
        <v>#REF!</v>
      </c>
    </row>
    <row r="164" spans="1:37">
      <c r="A164" t="s">
        <v>660</v>
      </c>
      <c r="B164" t="s">
        <v>660</v>
      </c>
      <c r="C164" t="b">
        <v>1</v>
      </c>
      <c r="D164" t="s">
        <v>7257</v>
      </c>
      <c r="E164" t="s">
        <v>661</v>
      </c>
      <c r="F164" t="s">
        <v>661</v>
      </c>
      <c r="G164" t="s">
        <v>7258</v>
      </c>
      <c r="H164" t="s">
        <v>106</v>
      </c>
      <c r="I164" t="s">
        <v>106</v>
      </c>
      <c r="J164" t="s">
        <v>106</v>
      </c>
      <c r="K164" t="s">
        <v>250</v>
      </c>
      <c r="L164" t="s">
        <v>250</v>
      </c>
      <c r="M164">
        <f>IF(UPPER(TRIM(Table2[[#This Row],[Status_Clean]]))="CONVERTED",1,0)</f>
        <v>1</v>
      </c>
      <c r="N164">
        <f>IF(ISNUMBER(MATCH(UPPER(TRIM(Table2[[#This Row],[Status_Clean]])),{"CONTACTED","QUALIFIED","CONVERTED"},0)),1,0)</f>
        <v>1</v>
      </c>
      <c r="O164" cm="1">
        <f t="array" ref="O164">_xlfn.SWITCH(UPPER(TRIM(Table2[[#This Row],[Status_Clean]])),"NEW",1,"CONTACTED",2,"QUALIFIED",3,"CONVERTED",4,"LOST",5,99)</f>
        <v>4</v>
      </c>
      <c r="P164">
        <v>44996</v>
      </c>
      <c r="Q164" t="s">
        <v>7480</v>
      </c>
      <c r="R164" t="s">
        <v>7480</v>
      </c>
      <c r="S164">
        <v>44996</v>
      </c>
      <c r="T164" t="s">
        <v>7261</v>
      </c>
      <c r="U164">
        <v>44996</v>
      </c>
      <c r="V164" t="s">
        <v>7295</v>
      </c>
      <c r="W164" t="s">
        <v>7263</v>
      </c>
      <c r="X164" t="s">
        <v>7284</v>
      </c>
      <c r="Y164" t="s">
        <v>7278</v>
      </c>
      <c r="Z164" t="s">
        <v>663</v>
      </c>
      <c r="AA164">
        <v>56.3</v>
      </c>
      <c r="AB164" t="str" cm="1">
        <f t="array" ref="AB164">_xlfn.LET(_xlpm.x,IFERROR(VALUE(Table2[[#This Row],[Response_Time_Hours]]),""),IF(_xlpm.x="","CHECK",_xlfn.IFS(_xlpm.x&lt;=1,"Immediate",_xlpm.x&lt;=6,"Fast",_xlpm.x&lt;=24,"Moderate",_xlpm.x&gt;24,"Delayed")))</f>
        <v>Delayed</v>
      </c>
      <c r="AC164">
        <v>7</v>
      </c>
      <c r="AD164" t="str" cm="1">
        <f t="array" ref="AD164">IF(Table2[[#This Row],[Interaction_Count_Final]]="","N/A",_xlfn.IFS(Table2[[#This Row],[Interaction_Count_Final]]&lt;=2,"Low",Table2[[#This Row],[Interaction_Count_Final]]&lt;=5,"Medium",Table2[[#This Row],[Interaction_Count_Final]]&gt;=6,"High",TRUE,"CHECK"))</f>
        <v>High</v>
      </c>
      <c r="AE164" t="s">
        <v>7273</v>
      </c>
      <c r="AF164" t="b">
        <v>1</v>
      </c>
      <c r="AG164" t="b">
        <v>1</v>
      </c>
      <c r="AH164">
        <v>219</v>
      </c>
      <c r="AI164">
        <v>44996</v>
      </c>
      <c r="AJ164" t="b">
        <v>1</v>
      </c>
      <c r="AK164" t="e" cm="1">
        <f t="array" ref="AK164">_xlfn.LET(
  _xlpm.txt,TRIM(Raw_Data!F164),
  _xlpm.norm,SUBSTITUTE(SUBSTITUTE(_xlpm.txt,"-","/"),".","/"),
  _xlpm.p,_xlfn.TEXTSPLIT(_xlpm.norm,"/"),
  _xlpm.a,VALUE(INDEX(_xlpm.p,1)),
  _xlpm.b,VALUE(INDEX(_xlpm.p,2)),
  IF(AND(_xlpm.a&lt;=12,_xlpm.b&lt;=12),"REVIEW_AMBIGUOUS","OK")
)</f>
        <v>#REF!</v>
      </c>
    </row>
    <row r="165" spans="1:37">
      <c r="A165" t="s">
        <v>664</v>
      </c>
      <c r="B165" t="s">
        <v>664</v>
      </c>
      <c r="C165" t="b">
        <v>0</v>
      </c>
      <c r="D165" t="s">
        <v>7257</v>
      </c>
      <c r="E165" t="s">
        <v>665</v>
      </c>
      <c r="F165" t="s">
        <v>665</v>
      </c>
      <c r="G165" t="s">
        <v>7258</v>
      </c>
      <c r="H165" t="s">
        <v>359</v>
      </c>
      <c r="I165" t="s">
        <v>359</v>
      </c>
      <c r="J165" t="s">
        <v>473</v>
      </c>
      <c r="K165" t="s">
        <v>193</v>
      </c>
      <c r="L165" t="s">
        <v>193</v>
      </c>
      <c r="M165">
        <f>IF(UPPER(TRIM(Table2[[#This Row],[Status_Clean]]))="CONVERTED",1,0)</f>
        <v>0</v>
      </c>
      <c r="N165">
        <f>IF(ISNUMBER(MATCH(UPPER(TRIM(Table2[[#This Row],[Status_Clean]])),{"CONTACTED","QUALIFIED","CONVERTED"},0)),1,0)</f>
        <v>0</v>
      </c>
      <c r="O165" cm="1">
        <f t="array" ref="O165">_xlfn.SWITCH(UPPER(TRIM(Table2[[#This Row],[Status_Clean]])),"NEW",1,"CONTACTED",2,"QUALIFIED",3,"CONVERTED",4,"LOST",5,99)</f>
        <v>1</v>
      </c>
      <c r="P165">
        <v>45641</v>
      </c>
      <c r="Q165" t="s">
        <v>7481</v>
      </c>
      <c r="R165" t="s">
        <v>7481</v>
      </c>
      <c r="S165">
        <v>45641</v>
      </c>
      <c r="T165" t="s">
        <v>7261</v>
      </c>
      <c r="U165">
        <v>45641</v>
      </c>
      <c r="V165" t="s">
        <v>7262</v>
      </c>
      <c r="W165" t="s">
        <v>7271</v>
      </c>
      <c r="X165" t="s">
        <v>7264</v>
      </c>
      <c r="Y165" t="s">
        <v>7293</v>
      </c>
      <c r="Z165" t="s">
        <v>666</v>
      </c>
      <c r="AA165">
        <v>56.1</v>
      </c>
      <c r="AB165" t="str" cm="1">
        <f t="array" ref="AB165">_xlfn.LET(_xlpm.x,IFERROR(VALUE(Table2[[#This Row],[Response_Time_Hours]]),""),IF(_xlpm.x="","CHECK",_xlfn.IFS(_xlpm.x&lt;=1,"Immediate",_xlpm.x&lt;=6,"Fast",_xlpm.x&lt;=24,"Moderate",_xlpm.x&gt;24,"Delayed")))</f>
        <v>Delayed</v>
      </c>
      <c r="AC165">
        <v>26</v>
      </c>
      <c r="AD165" t="str" cm="1">
        <f t="array" ref="AD165">IF(Table2[[#This Row],[Interaction_Count_Final]]="","N/A",_xlfn.IFS(Table2[[#This Row],[Interaction_Count_Final]]&lt;=2,"Low",Table2[[#This Row],[Interaction_Count_Final]]&lt;=5,"Medium",Table2[[#This Row],[Interaction_Count_Final]]&gt;=6,"High",TRUE,"CHECK"))</f>
        <v>High</v>
      </c>
      <c r="AE165" t="s">
        <v>7266</v>
      </c>
      <c r="AF165" t="b">
        <v>1</v>
      </c>
      <c r="AG165" t="b">
        <v>1</v>
      </c>
      <c r="AH165">
        <v>220</v>
      </c>
      <c r="AI165">
        <v>45641</v>
      </c>
      <c r="AJ165" t="b">
        <v>1</v>
      </c>
      <c r="AK165" t="e" cm="1">
        <f t="array" ref="AK165">_xlfn.LET(
  _xlpm.txt,TRIM(Raw_Data!F165),
  _xlpm.norm,SUBSTITUTE(SUBSTITUTE(_xlpm.txt,"-","/"),".","/"),
  _xlpm.p,_xlfn.TEXTSPLIT(_xlpm.norm,"/"),
  _xlpm.a,VALUE(INDEX(_xlpm.p,1)),
  _xlpm.b,VALUE(INDEX(_xlpm.p,2)),
  IF(AND(_xlpm.a&lt;=12,_xlpm.b&lt;=12),"REVIEW_AMBIGUOUS","OK")
)</f>
        <v>#REF!</v>
      </c>
    </row>
    <row r="166" spans="1:37">
      <c r="A166" t="s">
        <v>667</v>
      </c>
      <c r="B166" t="s">
        <v>667</v>
      </c>
      <c r="C166" t="b">
        <v>0</v>
      </c>
      <c r="D166" t="s">
        <v>7257</v>
      </c>
      <c r="E166" t="s">
        <v>7482</v>
      </c>
      <c r="F166" t="s">
        <v>7482</v>
      </c>
      <c r="G166" t="s">
        <v>7303</v>
      </c>
      <c r="H166" t="s">
        <v>363</v>
      </c>
      <c r="I166" t="s">
        <v>363</v>
      </c>
      <c r="J166" t="s">
        <v>363</v>
      </c>
      <c r="K166" t="s">
        <v>7301</v>
      </c>
      <c r="L166" t="s">
        <v>125</v>
      </c>
      <c r="M166">
        <f>IF(UPPER(TRIM(Table2[[#This Row],[Status_Clean]]))="CONVERTED",1,0)</f>
        <v>0</v>
      </c>
      <c r="N166">
        <f>IF(ISNUMBER(MATCH(UPPER(TRIM(Table2[[#This Row],[Status_Clean]])),{"CONTACTED","QUALIFIED","CONVERTED"},0)),1,0)</f>
        <v>1</v>
      </c>
      <c r="O166" cm="1">
        <f t="array" ref="O166">_xlfn.SWITCH(UPPER(TRIM(Table2[[#This Row],[Status_Clean]])),"NEW",1,"CONTACTED",2,"QUALIFIED",3,"CONVERTED",4,"LOST",5,99)</f>
        <v>2</v>
      </c>
      <c r="P166">
        <v>45594</v>
      </c>
      <c r="Q166" t="s">
        <v>7483</v>
      </c>
      <c r="R166" t="s">
        <v>7483</v>
      </c>
      <c r="S166">
        <v>45594</v>
      </c>
      <c r="T166" t="s">
        <v>7261</v>
      </c>
      <c r="U166">
        <v>45594</v>
      </c>
      <c r="V166" t="s">
        <v>7270</v>
      </c>
      <c r="W166" t="s">
        <v>7271</v>
      </c>
      <c r="X166" t="s">
        <v>7264</v>
      </c>
      <c r="Y166" t="s">
        <v>7265</v>
      </c>
      <c r="Z166">
        <v>61.3</v>
      </c>
      <c r="AA166">
        <v>61.3</v>
      </c>
      <c r="AB166" t="str" cm="1">
        <f t="array" ref="AB166">_xlfn.LET(_xlpm.x,IFERROR(VALUE(Table2[[#This Row],[Response_Time_Hours]]),""),IF(_xlpm.x="","CHECK",_xlfn.IFS(_xlpm.x&lt;=1,"Immediate",_xlpm.x&lt;=6,"Fast",_xlpm.x&lt;=24,"Moderate",_xlpm.x&gt;24,"Delayed")))</f>
        <v>Delayed</v>
      </c>
      <c r="AC166">
        <v>12</v>
      </c>
      <c r="AD166" t="str" cm="1">
        <f t="array" ref="AD166">IF(Table2[[#This Row],[Interaction_Count_Final]]="","N/A",_xlfn.IFS(Table2[[#This Row],[Interaction_Count_Final]]&lt;=2,"Low",Table2[[#This Row],[Interaction_Count_Final]]&lt;=5,"Medium",Table2[[#This Row],[Interaction_Count_Final]]&gt;=6,"High",TRUE,"CHECK"))</f>
        <v>High</v>
      </c>
      <c r="AE166" t="s">
        <v>7266</v>
      </c>
      <c r="AF166" t="b">
        <v>1</v>
      </c>
      <c r="AG166" t="b">
        <v>1</v>
      </c>
      <c r="AH166">
        <v>224</v>
      </c>
      <c r="AI166">
        <v>45594</v>
      </c>
      <c r="AJ166" t="b">
        <v>1</v>
      </c>
      <c r="AK166" t="e" cm="1">
        <f t="array" ref="AK166">_xlfn.LET(
  _xlpm.txt,TRIM(Raw_Data!F166),
  _xlpm.norm,SUBSTITUTE(SUBSTITUTE(_xlpm.txt,"-","/"),".","/"),
  _xlpm.p,_xlfn.TEXTSPLIT(_xlpm.norm,"/"),
  _xlpm.a,VALUE(INDEX(_xlpm.p,1)),
  _xlpm.b,VALUE(INDEX(_xlpm.p,2)),
  IF(AND(_xlpm.a&lt;=12,_xlpm.b&lt;=12),"REVIEW_AMBIGUOUS","OK")
)</f>
        <v>#REF!</v>
      </c>
    </row>
    <row r="167" spans="1:37">
      <c r="A167" t="s">
        <v>669</v>
      </c>
      <c r="B167" t="s">
        <v>669</v>
      </c>
      <c r="C167" t="b">
        <v>0</v>
      </c>
      <c r="D167" t="s">
        <v>7257</v>
      </c>
      <c r="E167" t="s">
        <v>7484</v>
      </c>
      <c r="F167" t="s">
        <v>7484</v>
      </c>
      <c r="G167" t="s">
        <v>7258</v>
      </c>
      <c r="H167" t="s">
        <v>7485</v>
      </c>
      <c r="I167" t="s">
        <v>7485</v>
      </c>
      <c r="J167" t="s">
        <v>123</v>
      </c>
      <c r="K167" t="s">
        <v>173</v>
      </c>
      <c r="L167" t="s">
        <v>173</v>
      </c>
      <c r="M167">
        <f>IF(UPPER(TRIM(Table2[[#This Row],[Status_Clean]]))="CONVERTED",1,0)</f>
        <v>0</v>
      </c>
      <c r="N167">
        <f>IF(ISNUMBER(MATCH(UPPER(TRIM(Table2[[#This Row],[Status_Clean]])),{"CONTACTED","QUALIFIED","CONVERTED"},0)),1,0)</f>
        <v>0</v>
      </c>
      <c r="O167" cm="1">
        <f t="array" ref="O167">_xlfn.SWITCH(UPPER(TRIM(Table2[[#This Row],[Status_Clean]])),"NEW",1,"CONTACTED",2,"QUALIFIED",3,"CONVERTED",4,"LOST",5,99)</f>
        <v>5</v>
      </c>
      <c r="P167">
        <v>45021</v>
      </c>
      <c r="Q167" t="s">
        <v>7486</v>
      </c>
      <c r="R167" t="s">
        <v>7486</v>
      </c>
      <c r="S167">
        <v>45021</v>
      </c>
      <c r="T167" t="s">
        <v>7261</v>
      </c>
      <c r="U167">
        <v>45021</v>
      </c>
      <c r="V167" t="s">
        <v>7297</v>
      </c>
      <c r="W167" t="s">
        <v>7263</v>
      </c>
      <c r="X167" t="s">
        <v>7277</v>
      </c>
      <c r="Y167" t="s">
        <v>7272</v>
      </c>
      <c r="Z167" t="s">
        <v>672</v>
      </c>
      <c r="AA167">
        <v>25.5</v>
      </c>
      <c r="AB167" t="str" cm="1">
        <f t="array" ref="AB167">_xlfn.LET(_xlpm.x,IFERROR(VALUE(Table2[[#This Row],[Response_Time_Hours]]),""),IF(_xlpm.x="","CHECK",_xlfn.IFS(_xlpm.x&lt;=1,"Immediate",_xlpm.x&lt;=6,"Fast",_xlpm.x&lt;=24,"Moderate",_xlpm.x&gt;24,"Delayed")))</f>
        <v>Delayed</v>
      </c>
      <c r="AC167">
        <v>11</v>
      </c>
      <c r="AD167" t="str" cm="1">
        <f t="array" ref="AD167">IF(Table2[[#This Row],[Interaction_Count_Final]]="","N/A",_xlfn.IFS(Table2[[#This Row],[Interaction_Count_Final]]&lt;=2,"Low",Table2[[#This Row],[Interaction_Count_Final]]&lt;=5,"Medium",Table2[[#This Row],[Interaction_Count_Final]]&gt;=6,"High",TRUE,"CHECK"))</f>
        <v>High</v>
      </c>
      <c r="AE167" t="s">
        <v>7266</v>
      </c>
      <c r="AF167" t="b">
        <v>1</v>
      </c>
      <c r="AG167" t="b">
        <v>1</v>
      </c>
      <c r="AH167">
        <v>225</v>
      </c>
      <c r="AI167">
        <v>45021</v>
      </c>
      <c r="AJ167" t="b">
        <v>1</v>
      </c>
      <c r="AK167" t="e" cm="1">
        <f t="array" ref="AK167">_xlfn.LET(
  _xlpm.txt,TRIM(Raw_Data!F167),
  _xlpm.norm,SUBSTITUTE(SUBSTITUTE(_xlpm.txt,"-","/"),".","/"),
  _xlpm.p,_xlfn.TEXTSPLIT(_xlpm.norm,"/"),
  _xlpm.a,VALUE(INDEX(_xlpm.p,1)),
  _xlpm.b,VALUE(INDEX(_xlpm.p,2)),
  IF(AND(_xlpm.a&lt;=12,_xlpm.b&lt;=12),"REVIEW_AMBIGUOUS","OK")
)</f>
        <v>#REF!</v>
      </c>
    </row>
    <row r="168" spans="1:37">
      <c r="A168" t="s">
        <v>673</v>
      </c>
      <c r="B168" t="s">
        <v>673</v>
      </c>
      <c r="C168" t="b">
        <v>0</v>
      </c>
      <c r="D168" t="s">
        <v>7257</v>
      </c>
      <c r="E168" t="s">
        <v>674</v>
      </c>
      <c r="F168" t="s">
        <v>674</v>
      </c>
      <c r="G168" t="s">
        <v>7280</v>
      </c>
      <c r="H168" t="s">
        <v>283</v>
      </c>
      <c r="I168" t="s">
        <v>283</v>
      </c>
      <c r="J168" t="s">
        <v>263</v>
      </c>
      <c r="K168" t="s">
        <v>250</v>
      </c>
      <c r="L168" t="s">
        <v>250</v>
      </c>
      <c r="M168">
        <f>IF(UPPER(TRIM(Table2[[#This Row],[Status_Clean]]))="CONVERTED",1,0)</f>
        <v>1</v>
      </c>
      <c r="N168">
        <f>IF(ISNUMBER(MATCH(UPPER(TRIM(Table2[[#This Row],[Status_Clean]])),{"CONTACTED","QUALIFIED","CONVERTED"},0)),1,0)</f>
        <v>1</v>
      </c>
      <c r="O168" cm="1">
        <f t="array" ref="O168">_xlfn.SWITCH(UPPER(TRIM(Table2[[#This Row],[Status_Clean]])),"NEW",1,"CONTACTED",2,"QUALIFIED",3,"CONVERTED",4,"LOST",5,99)</f>
        <v>4</v>
      </c>
      <c r="P168">
        <v>45010</v>
      </c>
      <c r="Q168" t="s">
        <v>7459</v>
      </c>
      <c r="R168" t="s">
        <v>7459</v>
      </c>
      <c r="S168">
        <v>45010</v>
      </c>
      <c r="T168" t="s">
        <v>7261</v>
      </c>
      <c r="U168">
        <v>45010</v>
      </c>
      <c r="V168" t="s">
        <v>7295</v>
      </c>
      <c r="W168" t="s">
        <v>7263</v>
      </c>
      <c r="X168" t="s">
        <v>7284</v>
      </c>
      <c r="Y168" t="s">
        <v>7278</v>
      </c>
      <c r="Z168">
        <v>59.4</v>
      </c>
      <c r="AA168">
        <v>59.4</v>
      </c>
      <c r="AB168" t="str" cm="1">
        <f t="array" ref="AB168">_xlfn.LET(_xlpm.x,IFERROR(VALUE(Table2[[#This Row],[Response_Time_Hours]]),""),IF(_xlpm.x="","CHECK",_xlfn.IFS(_xlpm.x&lt;=1,"Immediate",_xlpm.x&lt;=6,"Fast",_xlpm.x&lt;=24,"Moderate",_xlpm.x&gt;24,"Delayed")))</f>
        <v>Delayed</v>
      </c>
      <c r="AC168">
        <v>3</v>
      </c>
      <c r="AD168" t="str" cm="1">
        <f t="array" ref="AD168">IF(Table2[[#This Row],[Interaction_Count_Final]]="","N/A",_xlfn.IFS(Table2[[#This Row],[Interaction_Count_Final]]&lt;=2,"Low",Table2[[#This Row],[Interaction_Count_Final]]&lt;=5,"Medium",Table2[[#This Row],[Interaction_Count_Final]]&gt;=6,"High",TRUE,"CHECK"))</f>
        <v>Medium</v>
      </c>
      <c r="AE168" t="s">
        <v>7289</v>
      </c>
      <c r="AF168" t="b">
        <v>1</v>
      </c>
      <c r="AG168" t="b">
        <v>1</v>
      </c>
      <c r="AH168">
        <v>227</v>
      </c>
      <c r="AI168">
        <v>45010</v>
      </c>
      <c r="AJ168" t="b">
        <v>1</v>
      </c>
      <c r="AK168" t="e" cm="1">
        <f t="array" ref="AK168">_xlfn.LET(
  _xlpm.txt,TRIM(Raw_Data!F168),
  _xlpm.norm,SUBSTITUTE(SUBSTITUTE(_xlpm.txt,"-","/"),".","/"),
  _xlpm.p,_xlfn.TEXTSPLIT(_xlpm.norm,"/"),
  _xlpm.a,VALUE(INDEX(_xlpm.p,1)),
  _xlpm.b,VALUE(INDEX(_xlpm.p,2)),
  IF(AND(_xlpm.a&lt;=12,_xlpm.b&lt;=12),"REVIEW_AMBIGUOUS","OK")
)</f>
        <v>#REF!</v>
      </c>
    </row>
    <row r="169" spans="1:37">
      <c r="A169" t="s">
        <v>675</v>
      </c>
      <c r="B169" t="s">
        <v>675</v>
      </c>
      <c r="C169" t="b">
        <v>0</v>
      </c>
      <c r="D169" t="s">
        <v>7257</v>
      </c>
      <c r="E169" t="s">
        <v>676</v>
      </c>
      <c r="F169" t="s">
        <v>676</v>
      </c>
      <c r="G169" t="s">
        <v>7268</v>
      </c>
      <c r="H169" t="s">
        <v>359</v>
      </c>
      <c r="I169" t="s">
        <v>359</v>
      </c>
      <c r="J169" t="s">
        <v>473</v>
      </c>
      <c r="K169" t="s">
        <v>71</v>
      </c>
      <c r="L169" t="s">
        <v>71</v>
      </c>
      <c r="M169">
        <f>IF(UPPER(TRIM(Table2[[#This Row],[Status_Clean]]))="CONVERTED",1,0)</f>
        <v>0</v>
      </c>
      <c r="N169">
        <f>IF(ISNUMBER(MATCH(UPPER(TRIM(Table2[[#This Row],[Status_Clean]])),{"CONTACTED","QUALIFIED","CONVERTED"},0)),1,0)</f>
        <v>1</v>
      </c>
      <c r="O169" cm="1">
        <f t="array" ref="O169">_xlfn.SWITCH(UPPER(TRIM(Table2[[#This Row],[Status_Clean]])),"NEW",1,"CONTACTED",2,"QUALIFIED",3,"CONVERTED",4,"LOST",5,99)</f>
        <v>3</v>
      </c>
      <c r="P169">
        <v>45493</v>
      </c>
      <c r="Q169" t="s">
        <v>7479</v>
      </c>
      <c r="R169" t="s">
        <v>7479</v>
      </c>
      <c r="S169">
        <v>45493</v>
      </c>
      <c r="T169" t="s">
        <v>7261</v>
      </c>
      <c r="U169">
        <v>45493</v>
      </c>
      <c r="V169" t="s">
        <v>7305</v>
      </c>
      <c r="W169" t="s">
        <v>7271</v>
      </c>
      <c r="X169" t="s">
        <v>7288</v>
      </c>
      <c r="Y169" t="s">
        <v>7278</v>
      </c>
      <c r="Z169" t="s">
        <v>677</v>
      </c>
      <c r="AA169">
        <v>55.3</v>
      </c>
      <c r="AB169" t="str" cm="1">
        <f t="array" ref="AB169">_xlfn.LET(_xlpm.x,IFERROR(VALUE(Table2[[#This Row],[Response_Time_Hours]]),""),IF(_xlpm.x="","CHECK",_xlfn.IFS(_xlpm.x&lt;=1,"Immediate",_xlpm.x&lt;=6,"Fast",_xlpm.x&lt;=24,"Moderate",_xlpm.x&gt;24,"Delayed")))</f>
        <v>Delayed</v>
      </c>
      <c r="AC169">
        <v>4</v>
      </c>
      <c r="AD169" t="str" cm="1">
        <f t="array" ref="AD169">IF(Table2[[#This Row],[Interaction_Count_Final]]="","N/A",_xlfn.IFS(Table2[[#This Row],[Interaction_Count_Final]]&lt;=2,"Low",Table2[[#This Row],[Interaction_Count_Final]]&lt;=5,"Medium",Table2[[#This Row],[Interaction_Count_Final]]&gt;=6,"High",TRUE,"CHECK"))</f>
        <v>Medium</v>
      </c>
      <c r="AE169" t="s">
        <v>7266</v>
      </c>
      <c r="AF169" t="b">
        <v>1</v>
      </c>
      <c r="AG169" t="b">
        <v>1</v>
      </c>
      <c r="AH169">
        <v>228</v>
      </c>
      <c r="AI169">
        <v>45493</v>
      </c>
      <c r="AJ169" t="b">
        <v>1</v>
      </c>
      <c r="AK169" t="e" cm="1">
        <f t="array" ref="AK169">_xlfn.LET(
  _xlpm.txt,TRIM(Raw_Data!F169),
  _xlpm.norm,SUBSTITUTE(SUBSTITUTE(_xlpm.txt,"-","/"),".","/"),
  _xlpm.p,_xlfn.TEXTSPLIT(_xlpm.norm,"/"),
  _xlpm.a,VALUE(INDEX(_xlpm.p,1)),
  _xlpm.b,VALUE(INDEX(_xlpm.p,2)),
  IF(AND(_xlpm.a&lt;=12,_xlpm.b&lt;=12),"REVIEW_AMBIGUOUS","OK")
)</f>
        <v>#REF!</v>
      </c>
    </row>
    <row r="170" spans="1:37">
      <c r="A170" t="s">
        <v>678</v>
      </c>
      <c r="B170" t="s">
        <v>678</v>
      </c>
      <c r="C170" t="b">
        <v>0</v>
      </c>
      <c r="D170" t="s">
        <v>7257</v>
      </c>
      <c r="E170" t="s">
        <v>679</v>
      </c>
      <c r="F170" t="s">
        <v>679</v>
      </c>
      <c r="G170" t="s">
        <v>7268</v>
      </c>
      <c r="H170" t="s">
        <v>680</v>
      </c>
      <c r="I170" t="s">
        <v>680</v>
      </c>
      <c r="J170" t="s">
        <v>263</v>
      </c>
      <c r="K170" t="s">
        <v>193</v>
      </c>
      <c r="L170" t="s">
        <v>193</v>
      </c>
      <c r="M170">
        <f>IF(UPPER(TRIM(Table2[[#This Row],[Status_Clean]]))="CONVERTED",1,0)</f>
        <v>0</v>
      </c>
      <c r="N170">
        <f>IF(ISNUMBER(MATCH(UPPER(TRIM(Table2[[#This Row],[Status_Clean]])),{"CONTACTED","QUALIFIED","CONVERTED"},0)),1,0)</f>
        <v>0</v>
      </c>
      <c r="O170" cm="1">
        <f t="array" ref="O170">_xlfn.SWITCH(UPPER(TRIM(Table2[[#This Row],[Status_Clean]])),"NEW",1,"CONTACTED",2,"QUALIFIED",3,"CONVERTED",4,"LOST",5,99)</f>
        <v>1</v>
      </c>
      <c r="P170">
        <v>45637</v>
      </c>
      <c r="Q170" t="s">
        <v>7474</v>
      </c>
      <c r="R170" t="s">
        <v>7474</v>
      </c>
      <c r="S170">
        <v>45637</v>
      </c>
      <c r="T170" t="s">
        <v>7261</v>
      </c>
      <c r="U170">
        <v>45637</v>
      </c>
      <c r="V170" t="s">
        <v>7262</v>
      </c>
      <c r="W170" t="s">
        <v>7271</v>
      </c>
      <c r="X170" t="s">
        <v>7264</v>
      </c>
      <c r="Y170" t="s">
        <v>7272</v>
      </c>
      <c r="Z170">
        <v>39</v>
      </c>
      <c r="AA170">
        <v>39</v>
      </c>
      <c r="AB170" t="str" cm="1">
        <f t="array" ref="AB170">_xlfn.LET(_xlpm.x,IFERROR(VALUE(Table2[[#This Row],[Response_Time_Hours]]),""),IF(_xlpm.x="","CHECK",_xlfn.IFS(_xlpm.x&lt;=1,"Immediate",_xlpm.x&lt;=6,"Fast",_xlpm.x&lt;=24,"Moderate",_xlpm.x&gt;24,"Delayed")))</f>
        <v>Delayed</v>
      </c>
      <c r="AC170">
        <v>21</v>
      </c>
      <c r="AD170" t="str" cm="1">
        <f t="array" ref="AD170">IF(Table2[[#This Row],[Interaction_Count_Final]]="","N/A",_xlfn.IFS(Table2[[#This Row],[Interaction_Count_Final]]&lt;=2,"Low",Table2[[#This Row],[Interaction_Count_Final]]&lt;=5,"Medium",Table2[[#This Row],[Interaction_Count_Final]]&gt;=6,"High",TRUE,"CHECK"))</f>
        <v>High</v>
      </c>
      <c r="AE170" t="s">
        <v>7266</v>
      </c>
      <c r="AF170" t="b">
        <v>1</v>
      </c>
      <c r="AG170" t="b">
        <v>1</v>
      </c>
      <c r="AH170">
        <v>229</v>
      </c>
      <c r="AI170">
        <v>45637</v>
      </c>
      <c r="AJ170" t="b">
        <v>1</v>
      </c>
      <c r="AK170" t="e" cm="1">
        <f t="array" ref="AK170">_xlfn.LET(
  _xlpm.txt,TRIM(Raw_Data!F170),
  _xlpm.norm,SUBSTITUTE(SUBSTITUTE(_xlpm.txt,"-","/"),".","/"),
  _xlpm.p,_xlfn.TEXTSPLIT(_xlpm.norm,"/"),
  _xlpm.a,VALUE(INDEX(_xlpm.p,1)),
  _xlpm.b,VALUE(INDEX(_xlpm.p,2)),
  IF(AND(_xlpm.a&lt;=12,_xlpm.b&lt;=12),"REVIEW_AMBIGUOUS","OK")
)</f>
        <v>#REF!</v>
      </c>
    </row>
    <row r="171" spans="1:37">
      <c r="A171" t="s">
        <v>681</v>
      </c>
      <c r="B171" t="s">
        <v>681</v>
      </c>
      <c r="C171" t="b">
        <v>0</v>
      </c>
      <c r="D171" t="s">
        <v>7257</v>
      </c>
      <c r="E171" t="s">
        <v>682</v>
      </c>
      <c r="F171" t="s">
        <v>682</v>
      </c>
      <c r="G171" t="s">
        <v>7258</v>
      </c>
      <c r="H171" t="s">
        <v>363</v>
      </c>
      <c r="I171" t="s">
        <v>363</v>
      </c>
      <c r="J171" t="s">
        <v>363</v>
      </c>
      <c r="K171" t="s">
        <v>173</v>
      </c>
      <c r="L171" t="s">
        <v>173</v>
      </c>
      <c r="M171">
        <f>IF(UPPER(TRIM(Table2[[#This Row],[Status_Clean]]))="CONVERTED",1,0)</f>
        <v>0</v>
      </c>
      <c r="N171">
        <f>IF(ISNUMBER(MATCH(UPPER(TRIM(Table2[[#This Row],[Status_Clean]])),{"CONTACTED","QUALIFIED","CONVERTED"},0)),1,0)</f>
        <v>0</v>
      </c>
      <c r="O171" cm="1">
        <f t="array" ref="O171">_xlfn.SWITCH(UPPER(TRIM(Table2[[#This Row],[Status_Clean]])),"NEW",1,"CONTACTED",2,"QUALIFIED",3,"CONVERTED",4,"LOST",5,99)</f>
        <v>5</v>
      </c>
      <c r="P171">
        <v>45125</v>
      </c>
      <c r="Q171" t="s">
        <v>7487</v>
      </c>
      <c r="R171" t="s">
        <v>7487</v>
      </c>
      <c r="S171">
        <v>45125</v>
      </c>
      <c r="T171" t="s">
        <v>7261</v>
      </c>
      <c r="U171">
        <v>45125</v>
      </c>
      <c r="V171" t="s">
        <v>7305</v>
      </c>
      <c r="W171" t="s">
        <v>7263</v>
      </c>
      <c r="X171" t="s">
        <v>7288</v>
      </c>
      <c r="Y171" t="s">
        <v>7265</v>
      </c>
      <c r="Z171" t="s">
        <v>683</v>
      </c>
      <c r="AA171">
        <v>66.8</v>
      </c>
      <c r="AB171" t="str" cm="1">
        <f t="array" ref="AB171">_xlfn.LET(_xlpm.x,IFERROR(VALUE(Table2[[#This Row],[Response_Time_Hours]]),""),IF(_xlpm.x="","CHECK",_xlfn.IFS(_xlpm.x&lt;=1,"Immediate",_xlpm.x&lt;=6,"Fast",_xlpm.x&lt;=24,"Moderate",_xlpm.x&gt;24,"Delayed")))</f>
        <v>Delayed</v>
      </c>
      <c r="AC171">
        <v>34</v>
      </c>
      <c r="AD171" t="str" cm="1">
        <f t="array" ref="AD171">IF(Table2[[#This Row],[Interaction_Count_Final]]="","N/A",_xlfn.IFS(Table2[[#This Row],[Interaction_Count_Final]]&lt;=2,"Low",Table2[[#This Row],[Interaction_Count_Final]]&lt;=5,"Medium",Table2[[#This Row],[Interaction_Count_Final]]&gt;=6,"High",TRUE,"CHECK"))</f>
        <v>High</v>
      </c>
      <c r="AE171" t="s">
        <v>7266</v>
      </c>
      <c r="AF171" t="b">
        <v>1</v>
      </c>
      <c r="AG171" t="b">
        <v>1</v>
      </c>
      <c r="AH171">
        <v>230</v>
      </c>
      <c r="AI171">
        <v>45125</v>
      </c>
      <c r="AJ171" t="b">
        <v>1</v>
      </c>
      <c r="AK171" t="e" cm="1">
        <f t="array" ref="AK171">_xlfn.LET(
  _xlpm.txt,TRIM(Raw_Data!F171),
  _xlpm.norm,SUBSTITUTE(SUBSTITUTE(_xlpm.txt,"-","/"),".","/"),
  _xlpm.p,_xlfn.TEXTSPLIT(_xlpm.norm,"/"),
  _xlpm.a,VALUE(INDEX(_xlpm.p,1)),
  _xlpm.b,VALUE(INDEX(_xlpm.p,2)),
  IF(AND(_xlpm.a&lt;=12,_xlpm.b&lt;=12),"REVIEW_AMBIGUOUS","OK")
)</f>
        <v>#REF!</v>
      </c>
    </row>
    <row r="172" spans="1:37">
      <c r="A172" t="s">
        <v>684</v>
      </c>
      <c r="B172" t="s">
        <v>684</v>
      </c>
      <c r="C172" t="b">
        <v>0</v>
      </c>
      <c r="D172" t="s">
        <v>7257</v>
      </c>
      <c r="E172" t="s">
        <v>7488</v>
      </c>
      <c r="F172" t="s">
        <v>7488</v>
      </c>
      <c r="G172" t="s">
        <v>7258</v>
      </c>
      <c r="H172" t="s">
        <v>469</v>
      </c>
      <c r="I172" t="s">
        <v>469</v>
      </c>
      <c r="J172" t="s">
        <v>469</v>
      </c>
      <c r="K172" t="s">
        <v>193</v>
      </c>
      <c r="L172" t="s">
        <v>193</v>
      </c>
      <c r="M172">
        <f>IF(UPPER(TRIM(Table2[[#This Row],[Status_Clean]]))="CONVERTED",1,0)</f>
        <v>0</v>
      </c>
      <c r="N172">
        <f>IF(ISNUMBER(MATCH(UPPER(TRIM(Table2[[#This Row],[Status_Clean]])),{"CONTACTED","QUALIFIED","CONVERTED"},0)),1,0)</f>
        <v>0</v>
      </c>
      <c r="O172" cm="1">
        <f t="array" ref="O172">_xlfn.SWITCH(UPPER(TRIM(Table2[[#This Row],[Status_Clean]])),"NEW",1,"CONTACTED",2,"QUALIFIED",3,"CONVERTED",4,"LOST",5,99)</f>
        <v>1</v>
      </c>
      <c r="P172">
        <v>45017</v>
      </c>
      <c r="Q172" t="s">
        <v>7489</v>
      </c>
      <c r="R172" t="s">
        <v>7489</v>
      </c>
      <c r="S172">
        <v>45017</v>
      </c>
      <c r="T172" t="s">
        <v>7261</v>
      </c>
      <c r="U172">
        <v>45017</v>
      </c>
      <c r="V172" t="s">
        <v>7297</v>
      </c>
      <c r="W172" t="s">
        <v>7263</v>
      </c>
      <c r="X172" t="s">
        <v>7277</v>
      </c>
      <c r="Y172" t="s">
        <v>7278</v>
      </c>
      <c r="Z172" t="s">
        <v>72</v>
      </c>
      <c r="AA172">
        <v>62.400000000000006</v>
      </c>
      <c r="AB172" t="str" cm="1">
        <f t="array" ref="AB172">_xlfn.LET(_xlpm.x,IFERROR(VALUE(Table2[[#This Row],[Response_Time_Hours]]),""),IF(_xlpm.x="","CHECK",_xlfn.IFS(_xlpm.x&lt;=1,"Immediate",_xlpm.x&lt;=6,"Fast",_xlpm.x&lt;=24,"Moderate",_xlpm.x&gt;24,"Delayed")))</f>
        <v>Delayed</v>
      </c>
      <c r="AC172">
        <v>39</v>
      </c>
      <c r="AD172" t="str" cm="1">
        <f t="array" ref="AD172">IF(Table2[[#This Row],[Interaction_Count_Final]]="","N/A",_xlfn.IFS(Table2[[#This Row],[Interaction_Count_Final]]&lt;=2,"Low",Table2[[#This Row],[Interaction_Count_Final]]&lt;=5,"Medium",Table2[[#This Row],[Interaction_Count_Final]]&gt;=6,"High",TRUE,"CHECK"))</f>
        <v>High</v>
      </c>
      <c r="AE172" t="s">
        <v>7266</v>
      </c>
      <c r="AF172" t="b">
        <v>1</v>
      </c>
      <c r="AG172" t="b">
        <v>1</v>
      </c>
      <c r="AH172">
        <v>231</v>
      </c>
      <c r="AI172">
        <v>45017</v>
      </c>
      <c r="AJ172" t="b">
        <v>1</v>
      </c>
      <c r="AK172" t="e" cm="1">
        <f t="array" ref="AK172">_xlfn.LET(
  _xlpm.txt,TRIM(Raw_Data!F172),
  _xlpm.norm,SUBSTITUTE(SUBSTITUTE(_xlpm.txt,"-","/"),".","/"),
  _xlpm.p,_xlfn.TEXTSPLIT(_xlpm.norm,"/"),
  _xlpm.a,VALUE(INDEX(_xlpm.p,1)),
  _xlpm.b,VALUE(INDEX(_xlpm.p,2)),
  IF(AND(_xlpm.a&lt;=12,_xlpm.b&lt;=12),"REVIEW_AMBIGUOUS","OK")
)</f>
        <v>#REF!</v>
      </c>
    </row>
    <row r="173" spans="1:37">
      <c r="A173" t="s">
        <v>686</v>
      </c>
      <c r="B173" t="s">
        <v>686</v>
      </c>
      <c r="C173" t="b">
        <v>0</v>
      </c>
      <c r="D173" t="s">
        <v>7257</v>
      </c>
      <c r="E173" t="s">
        <v>687</v>
      </c>
      <c r="F173" t="s">
        <v>687</v>
      </c>
      <c r="G173" t="s">
        <v>7303</v>
      </c>
      <c r="H173" t="s">
        <v>156</v>
      </c>
      <c r="I173" t="s">
        <v>156</v>
      </c>
      <c r="J173" t="s">
        <v>69</v>
      </c>
      <c r="K173" t="s">
        <v>7281</v>
      </c>
      <c r="L173" t="s">
        <v>125</v>
      </c>
      <c r="M173">
        <f>IF(UPPER(TRIM(Table2[[#This Row],[Status_Clean]]))="CONVERTED",1,0)</f>
        <v>0</v>
      </c>
      <c r="N173">
        <f>IF(ISNUMBER(MATCH(UPPER(TRIM(Table2[[#This Row],[Status_Clean]])),{"CONTACTED","QUALIFIED","CONVERTED"},0)),1,0)</f>
        <v>1</v>
      </c>
      <c r="O173" cm="1">
        <f t="array" ref="O173">_xlfn.SWITCH(UPPER(TRIM(Table2[[#This Row],[Status_Clean]])),"NEW",1,"CONTACTED",2,"QUALIFIED",3,"CONVERTED",4,"LOST",5,99)</f>
        <v>2</v>
      </c>
      <c r="P173" t="s">
        <v>688</v>
      </c>
      <c r="Q173" t="s">
        <v>7490</v>
      </c>
      <c r="R173" t="s">
        <v>7490</v>
      </c>
      <c r="S173">
        <v>45200</v>
      </c>
      <c r="T173" t="s">
        <v>7261</v>
      </c>
      <c r="U173">
        <v>45200</v>
      </c>
      <c r="V173" t="s">
        <v>7270</v>
      </c>
      <c r="W173" t="s">
        <v>7263</v>
      </c>
      <c r="X173" t="s">
        <v>7264</v>
      </c>
      <c r="Y173" t="s">
        <v>7293</v>
      </c>
      <c r="Z173" t="s">
        <v>689</v>
      </c>
      <c r="AA173">
        <v>67.900000000000006</v>
      </c>
      <c r="AB173" t="str" cm="1">
        <f t="array" ref="AB173">_xlfn.LET(_xlpm.x,IFERROR(VALUE(Table2[[#This Row],[Response_Time_Hours]]),""),IF(_xlpm.x="","CHECK",_xlfn.IFS(_xlpm.x&lt;=1,"Immediate",_xlpm.x&lt;=6,"Fast",_xlpm.x&lt;=24,"Moderate",_xlpm.x&gt;24,"Delayed")))</f>
        <v>Delayed</v>
      </c>
      <c r="AC173">
        <v>30</v>
      </c>
      <c r="AD173" t="str" cm="1">
        <f t="array" ref="AD173">IF(Table2[[#This Row],[Interaction_Count_Final]]="","N/A",_xlfn.IFS(Table2[[#This Row],[Interaction_Count_Final]]&lt;=2,"Low",Table2[[#This Row],[Interaction_Count_Final]]&lt;=5,"Medium",Table2[[#This Row],[Interaction_Count_Final]]&gt;=6,"High",TRUE,"CHECK"))</f>
        <v>High</v>
      </c>
      <c r="AE173" t="s">
        <v>7289</v>
      </c>
      <c r="AF173" t="b">
        <v>1</v>
      </c>
      <c r="AG173" t="b">
        <v>1</v>
      </c>
      <c r="AH173">
        <v>232</v>
      </c>
      <c r="AI173">
        <v>45200</v>
      </c>
      <c r="AJ173" t="b">
        <v>1</v>
      </c>
      <c r="AK173" t="str" cm="1">
        <f t="array" ref="AK173">_xlfn.LET(
  _xlpm.txt,TRIM(Raw_Data!F173),
  _xlpm.norm,SUBSTITUTE(SUBSTITUTE(_xlpm.txt,"-","/"),".","/"),
  _xlpm.p,_xlfn.TEXTSPLIT(_xlpm.norm,"/"),
  _xlpm.a,VALUE(INDEX(_xlpm.p,1)),
  _xlpm.b,VALUE(INDEX(_xlpm.p,2)),
  IF(AND(_xlpm.a&lt;=12,_xlpm.b&lt;=12),"REVIEW_AMBIGUOUS","OK")
)</f>
        <v>REVIEW_AMBIGUOUS</v>
      </c>
    </row>
    <row r="174" spans="1:37">
      <c r="A174" t="s">
        <v>690</v>
      </c>
      <c r="B174" t="s">
        <v>690</v>
      </c>
      <c r="C174" t="b">
        <v>0</v>
      </c>
      <c r="D174" t="s">
        <v>7257</v>
      </c>
      <c r="E174" t="s">
        <v>691</v>
      </c>
      <c r="F174" t="s">
        <v>691</v>
      </c>
      <c r="G174" t="s">
        <v>7303</v>
      </c>
      <c r="H174" t="s">
        <v>473</v>
      </c>
      <c r="I174" t="s">
        <v>473</v>
      </c>
      <c r="J174" t="s">
        <v>473</v>
      </c>
      <c r="K174" t="s">
        <v>250</v>
      </c>
      <c r="L174" t="s">
        <v>250</v>
      </c>
      <c r="M174">
        <f>IF(UPPER(TRIM(Table2[[#This Row],[Status_Clean]]))="CONVERTED",1,0)</f>
        <v>1</v>
      </c>
      <c r="N174">
        <f>IF(ISNUMBER(MATCH(UPPER(TRIM(Table2[[#This Row],[Status_Clean]])),{"CONTACTED","QUALIFIED","CONVERTED"},0)),1,0)</f>
        <v>1</v>
      </c>
      <c r="O174" cm="1">
        <f t="array" ref="O174">_xlfn.SWITCH(UPPER(TRIM(Table2[[#This Row],[Status_Clean]])),"NEW",1,"CONTACTED",2,"QUALIFIED",3,"CONVERTED",4,"LOST",5,99)</f>
        <v>4</v>
      </c>
      <c r="P174">
        <v>45140</v>
      </c>
      <c r="Q174" t="s">
        <v>7491</v>
      </c>
      <c r="R174" t="s">
        <v>7491</v>
      </c>
      <c r="S174">
        <v>45140</v>
      </c>
      <c r="T174" t="s">
        <v>7261</v>
      </c>
      <c r="U174">
        <v>45140</v>
      </c>
      <c r="V174" t="s">
        <v>7310</v>
      </c>
      <c r="W174" t="s">
        <v>7263</v>
      </c>
      <c r="X174" t="s">
        <v>7288</v>
      </c>
      <c r="Y174" t="s">
        <v>7272</v>
      </c>
      <c r="Z174">
        <v>41</v>
      </c>
      <c r="AA174">
        <v>41</v>
      </c>
      <c r="AB174" t="str" cm="1">
        <f t="array" ref="AB174">_xlfn.LET(_xlpm.x,IFERROR(VALUE(Table2[[#This Row],[Response_Time_Hours]]),""),IF(_xlpm.x="","CHECK",_xlfn.IFS(_xlpm.x&lt;=1,"Immediate",_xlpm.x&lt;=6,"Fast",_xlpm.x&lt;=24,"Moderate",_xlpm.x&gt;24,"Delayed")))</f>
        <v>Delayed</v>
      </c>
      <c r="AC174">
        <v>12</v>
      </c>
      <c r="AD174" t="str" cm="1">
        <f t="array" ref="AD174">IF(Table2[[#This Row],[Interaction_Count_Final]]="","N/A",_xlfn.IFS(Table2[[#This Row],[Interaction_Count_Final]]&lt;=2,"Low",Table2[[#This Row],[Interaction_Count_Final]]&lt;=5,"Medium",Table2[[#This Row],[Interaction_Count_Final]]&gt;=6,"High",TRUE,"CHECK"))</f>
        <v>High</v>
      </c>
      <c r="AE174" t="s">
        <v>7273</v>
      </c>
      <c r="AF174" t="b">
        <v>1</v>
      </c>
      <c r="AG174" t="b">
        <v>1</v>
      </c>
      <c r="AH174">
        <v>233</v>
      </c>
      <c r="AI174">
        <v>45140</v>
      </c>
      <c r="AJ174" t="b">
        <v>1</v>
      </c>
      <c r="AK174" t="e" cm="1">
        <f t="array" ref="AK174">_xlfn.LET(
  _xlpm.txt,TRIM(Raw_Data!F174),
  _xlpm.norm,SUBSTITUTE(SUBSTITUTE(_xlpm.txt,"-","/"),".","/"),
  _xlpm.p,_xlfn.TEXTSPLIT(_xlpm.norm,"/"),
  _xlpm.a,VALUE(INDEX(_xlpm.p,1)),
  _xlpm.b,VALUE(INDEX(_xlpm.p,2)),
  IF(AND(_xlpm.a&lt;=12,_xlpm.b&lt;=12),"REVIEW_AMBIGUOUS","OK")
)</f>
        <v>#REF!</v>
      </c>
    </row>
    <row r="175" spans="1:37">
      <c r="A175" t="s">
        <v>692</v>
      </c>
      <c r="B175" t="s">
        <v>692</v>
      </c>
      <c r="C175" t="b">
        <v>0</v>
      </c>
      <c r="D175" t="s">
        <v>7257</v>
      </c>
      <c r="E175" t="s">
        <v>693</v>
      </c>
      <c r="F175" t="s">
        <v>693</v>
      </c>
      <c r="G175" t="s">
        <v>7274</v>
      </c>
      <c r="H175" t="s">
        <v>7396</v>
      </c>
      <c r="I175" t="s">
        <v>7396</v>
      </c>
      <c r="J175" t="s">
        <v>469</v>
      </c>
      <c r="K175" t="s">
        <v>71</v>
      </c>
      <c r="L175" t="s">
        <v>71</v>
      </c>
      <c r="M175">
        <f>IF(UPPER(TRIM(Table2[[#This Row],[Status_Clean]]))="CONVERTED",1,0)</f>
        <v>0</v>
      </c>
      <c r="N175">
        <f>IF(ISNUMBER(MATCH(UPPER(TRIM(Table2[[#This Row],[Status_Clean]])),{"CONTACTED","QUALIFIED","CONVERTED"},0)),1,0)</f>
        <v>1</v>
      </c>
      <c r="O175" cm="1">
        <f t="array" ref="O175">_xlfn.SWITCH(UPPER(TRIM(Table2[[#This Row],[Status_Clean]])),"NEW",1,"CONTACTED",2,"QUALIFIED",3,"CONVERTED",4,"LOST",5,99)</f>
        <v>3</v>
      </c>
      <c r="P175" t="s">
        <v>694</v>
      </c>
      <c r="Q175" t="s">
        <v>7492</v>
      </c>
      <c r="R175" t="s">
        <v>7492</v>
      </c>
      <c r="S175">
        <v>45038</v>
      </c>
      <c r="T175" t="s">
        <v>7261</v>
      </c>
      <c r="U175">
        <v>45038</v>
      </c>
      <c r="V175" t="s">
        <v>7297</v>
      </c>
      <c r="W175" t="s">
        <v>7263</v>
      </c>
      <c r="X175" t="s">
        <v>7277</v>
      </c>
      <c r="Y175" t="s">
        <v>7278</v>
      </c>
      <c r="Z175" t="s">
        <v>695</v>
      </c>
      <c r="AA175">
        <v>12.1</v>
      </c>
      <c r="AB175" t="str" cm="1">
        <f t="array" ref="AB175">_xlfn.LET(_xlpm.x,IFERROR(VALUE(Table2[[#This Row],[Response_Time_Hours]]),""),IF(_xlpm.x="","CHECK",_xlfn.IFS(_xlpm.x&lt;=1,"Immediate",_xlpm.x&lt;=6,"Fast",_xlpm.x&lt;=24,"Moderate",_xlpm.x&gt;24,"Delayed")))</f>
        <v>Moderate</v>
      </c>
      <c r="AC175">
        <v>1</v>
      </c>
      <c r="AD175" t="str" cm="1">
        <f t="array" ref="AD175">IF(Table2[[#This Row],[Interaction_Count_Final]]="","N/A",_xlfn.IFS(Table2[[#This Row],[Interaction_Count_Final]]&lt;=2,"Low",Table2[[#This Row],[Interaction_Count_Final]]&lt;=5,"Medium",Table2[[#This Row],[Interaction_Count_Final]]&gt;=6,"High",TRUE,"CHECK"))</f>
        <v>Low</v>
      </c>
      <c r="AE175" t="s">
        <v>7266</v>
      </c>
      <c r="AF175" t="b">
        <v>1</v>
      </c>
      <c r="AG175" t="b">
        <v>1</v>
      </c>
      <c r="AH175">
        <v>234</v>
      </c>
      <c r="AI175">
        <v>45038</v>
      </c>
      <c r="AJ175" t="b">
        <v>1</v>
      </c>
      <c r="AK175" t="str" cm="1">
        <f t="array" ref="AK175">_xlfn.LET(
  _xlpm.txt,TRIM(Raw_Data!F175),
  _xlpm.norm,SUBSTITUTE(SUBSTITUTE(_xlpm.txt,"-","/"),".","/"),
  _xlpm.p,_xlfn.TEXTSPLIT(_xlpm.norm,"/"),
  _xlpm.a,VALUE(INDEX(_xlpm.p,1)),
  _xlpm.b,VALUE(INDEX(_xlpm.p,2)),
  IF(AND(_xlpm.a&lt;=12,_xlpm.b&lt;=12),"REVIEW_AMBIGUOUS","OK")
)</f>
        <v>OK</v>
      </c>
    </row>
    <row r="176" spans="1:37">
      <c r="A176" t="s">
        <v>696</v>
      </c>
      <c r="B176" t="s">
        <v>696</v>
      </c>
      <c r="C176" t="b">
        <v>0</v>
      </c>
      <c r="D176" t="s">
        <v>7257</v>
      </c>
      <c r="E176" t="s">
        <v>697</v>
      </c>
      <c r="F176" t="s">
        <v>697</v>
      </c>
      <c r="G176" t="s">
        <v>7258</v>
      </c>
      <c r="H176" t="s">
        <v>222</v>
      </c>
      <c r="I176" t="s">
        <v>222</v>
      </c>
      <c r="J176" t="s">
        <v>222</v>
      </c>
      <c r="K176" t="s">
        <v>125</v>
      </c>
      <c r="L176" t="s">
        <v>125</v>
      </c>
      <c r="M176">
        <f>IF(UPPER(TRIM(Table2[[#This Row],[Status_Clean]]))="CONVERTED",1,0)</f>
        <v>0</v>
      </c>
      <c r="N176">
        <f>IF(ISNUMBER(MATCH(UPPER(TRIM(Table2[[#This Row],[Status_Clean]])),{"CONTACTED","QUALIFIED","CONVERTED"},0)),1,0)</f>
        <v>1</v>
      </c>
      <c r="O176" cm="1">
        <f t="array" ref="O176">_xlfn.SWITCH(UPPER(TRIM(Table2[[#This Row],[Status_Clean]])),"NEW",1,"CONTACTED",2,"QUALIFIED",3,"CONVERTED",4,"LOST",5,99)</f>
        <v>2</v>
      </c>
      <c r="P176">
        <v>45357</v>
      </c>
      <c r="Q176" t="s">
        <v>7493</v>
      </c>
      <c r="R176" t="s">
        <v>7493</v>
      </c>
      <c r="S176">
        <v>45357</v>
      </c>
      <c r="T176" t="s">
        <v>7261</v>
      </c>
      <c r="U176">
        <v>45357</v>
      </c>
      <c r="V176" t="s">
        <v>7295</v>
      </c>
      <c r="W176" t="s">
        <v>7271</v>
      </c>
      <c r="X176" t="s">
        <v>7284</v>
      </c>
      <c r="Y176" t="s">
        <v>7272</v>
      </c>
      <c r="Z176" t="s">
        <v>699</v>
      </c>
      <c r="AA176">
        <v>70.5</v>
      </c>
      <c r="AB176" t="str" cm="1">
        <f t="array" ref="AB176">_xlfn.LET(_xlpm.x,IFERROR(VALUE(Table2[[#This Row],[Response_Time_Hours]]),""),IF(_xlpm.x="","CHECK",_xlfn.IFS(_xlpm.x&lt;=1,"Immediate",_xlpm.x&lt;=6,"Fast",_xlpm.x&lt;=24,"Moderate",_xlpm.x&gt;24,"Delayed")))</f>
        <v>Delayed</v>
      </c>
      <c r="AC176">
        <v>14</v>
      </c>
      <c r="AD176" t="str" cm="1">
        <f t="array" ref="AD176">IF(Table2[[#This Row],[Interaction_Count_Final]]="","N/A",_xlfn.IFS(Table2[[#This Row],[Interaction_Count_Final]]&lt;=2,"Low",Table2[[#This Row],[Interaction_Count_Final]]&lt;=5,"Medium",Table2[[#This Row],[Interaction_Count_Final]]&gt;=6,"High",TRUE,"CHECK"))</f>
        <v>High</v>
      </c>
      <c r="AE176" t="s">
        <v>7266</v>
      </c>
      <c r="AF176" t="b">
        <v>1</v>
      </c>
      <c r="AG176" t="b">
        <v>1</v>
      </c>
      <c r="AH176">
        <v>235</v>
      </c>
      <c r="AI176">
        <v>45357</v>
      </c>
      <c r="AJ176" t="b">
        <v>1</v>
      </c>
      <c r="AK176" t="e" cm="1">
        <f t="array" ref="AK176">_xlfn.LET(
  _xlpm.txt,TRIM(Raw_Data!F176),
  _xlpm.norm,SUBSTITUTE(SUBSTITUTE(_xlpm.txt,"-","/"),".","/"),
  _xlpm.p,_xlfn.TEXTSPLIT(_xlpm.norm,"/"),
  _xlpm.a,VALUE(INDEX(_xlpm.p,1)),
  _xlpm.b,VALUE(INDEX(_xlpm.p,2)),
  IF(AND(_xlpm.a&lt;=12,_xlpm.b&lt;=12),"REVIEW_AMBIGUOUS","OK")
)</f>
        <v>#REF!</v>
      </c>
    </row>
    <row r="177" spans="1:37">
      <c r="A177" t="s">
        <v>700</v>
      </c>
      <c r="B177" t="s">
        <v>700</v>
      </c>
      <c r="C177" t="b">
        <v>0</v>
      </c>
      <c r="D177" t="s">
        <v>7257</v>
      </c>
      <c r="E177" t="s">
        <v>701</v>
      </c>
      <c r="F177" t="s">
        <v>701</v>
      </c>
      <c r="G177" t="s">
        <v>7258</v>
      </c>
      <c r="H177" t="s">
        <v>311</v>
      </c>
      <c r="I177" t="s">
        <v>311</v>
      </c>
      <c r="J177" t="s">
        <v>311</v>
      </c>
      <c r="K177" t="s">
        <v>193</v>
      </c>
      <c r="L177" t="s">
        <v>193</v>
      </c>
      <c r="M177">
        <f>IF(UPPER(TRIM(Table2[[#This Row],[Status_Clean]]))="CONVERTED",1,0)</f>
        <v>0</v>
      </c>
      <c r="N177">
        <f>IF(ISNUMBER(MATCH(UPPER(TRIM(Table2[[#This Row],[Status_Clean]])),{"CONTACTED","QUALIFIED","CONVERTED"},0)),1,0)</f>
        <v>0</v>
      </c>
      <c r="O177" cm="1">
        <f t="array" ref="O177">_xlfn.SWITCH(UPPER(TRIM(Table2[[#This Row],[Status_Clean]])),"NEW",1,"CONTACTED",2,"QUALIFIED",3,"CONVERTED",4,"LOST",5,99)</f>
        <v>1</v>
      </c>
      <c r="P177">
        <v>45632</v>
      </c>
      <c r="Q177" t="s">
        <v>7494</v>
      </c>
      <c r="R177" t="s">
        <v>7494</v>
      </c>
      <c r="S177">
        <v>45632</v>
      </c>
      <c r="T177" t="s">
        <v>7261</v>
      </c>
      <c r="U177">
        <v>45632</v>
      </c>
      <c r="V177" t="s">
        <v>7262</v>
      </c>
      <c r="W177" t="s">
        <v>7271</v>
      </c>
      <c r="X177" t="s">
        <v>7264</v>
      </c>
      <c r="Y177" t="s">
        <v>7312</v>
      </c>
      <c r="Z177">
        <v>27.6</v>
      </c>
      <c r="AA177">
        <v>27.6</v>
      </c>
      <c r="AB177" t="str" cm="1">
        <f t="array" ref="AB177">_xlfn.LET(_xlpm.x,IFERROR(VALUE(Table2[[#This Row],[Response_Time_Hours]]),""),IF(_xlpm.x="","CHECK",_xlfn.IFS(_xlpm.x&lt;=1,"Immediate",_xlpm.x&lt;=6,"Fast",_xlpm.x&lt;=24,"Moderate",_xlpm.x&gt;24,"Delayed")))</f>
        <v>Delayed</v>
      </c>
      <c r="AC177">
        <v>40</v>
      </c>
      <c r="AD177" t="str" cm="1">
        <f t="array" ref="AD177">IF(Table2[[#This Row],[Interaction_Count_Final]]="","N/A",_xlfn.IFS(Table2[[#This Row],[Interaction_Count_Final]]&lt;=2,"Low",Table2[[#This Row],[Interaction_Count_Final]]&lt;=5,"Medium",Table2[[#This Row],[Interaction_Count_Final]]&gt;=6,"High",TRUE,"CHECK"))</f>
        <v>High</v>
      </c>
      <c r="AE177" t="s">
        <v>7273</v>
      </c>
      <c r="AF177" t="b">
        <v>1</v>
      </c>
      <c r="AG177" t="b">
        <v>1</v>
      </c>
      <c r="AH177">
        <v>237</v>
      </c>
      <c r="AI177">
        <v>45632</v>
      </c>
      <c r="AJ177" t="b">
        <v>1</v>
      </c>
      <c r="AK177" t="e" cm="1">
        <f t="array" ref="AK177">_xlfn.LET(
  _xlpm.txt,TRIM(Raw_Data!F177),
  _xlpm.norm,SUBSTITUTE(SUBSTITUTE(_xlpm.txt,"-","/"),".","/"),
  _xlpm.p,_xlfn.TEXTSPLIT(_xlpm.norm,"/"),
  _xlpm.a,VALUE(INDEX(_xlpm.p,1)),
  _xlpm.b,VALUE(INDEX(_xlpm.p,2)),
  IF(AND(_xlpm.a&lt;=12,_xlpm.b&lt;=12),"REVIEW_AMBIGUOUS","OK")
)</f>
        <v>#REF!</v>
      </c>
    </row>
    <row r="178" spans="1:37">
      <c r="A178" t="s">
        <v>703</v>
      </c>
      <c r="B178" t="s">
        <v>703</v>
      </c>
      <c r="C178" t="b">
        <v>0</v>
      </c>
      <c r="D178" t="s">
        <v>7257</v>
      </c>
      <c r="E178" t="s">
        <v>704</v>
      </c>
      <c r="F178" t="s">
        <v>704</v>
      </c>
      <c r="G178" t="s">
        <v>7258</v>
      </c>
      <c r="H178" t="s">
        <v>222</v>
      </c>
      <c r="I178" t="s">
        <v>222</v>
      </c>
      <c r="J178" t="s">
        <v>222</v>
      </c>
      <c r="K178" t="s">
        <v>250</v>
      </c>
      <c r="L178" t="s">
        <v>250</v>
      </c>
      <c r="M178">
        <f>IF(UPPER(TRIM(Table2[[#This Row],[Status_Clean]]))="CONVERTED",1,0)</f>
        <v>1</v>
      </c>
      <c r="N178">
        <f>IF(ISNUMBER(MATCH(UPPER(TRIM(Table2[[#This Row],[Status_Clean]])),{"CONTACTED","QUALIFIED","CONVERTED"},0)),1,0)</f>
        <v>1</v>
      </c>
      <c r="O178" cm="1">
        <f t="array" ref="O178">_xlfn.SWITCH(UPPER(TRIM(Table2[[#This Row],[Status_Clean]])),"NEW",1,"CONTACTED",2,"QUALIFIED",3,"CONVERTED",4,"LOST",5,99)</f>
        <v>4</v>
      </c>
      <c r="P178" t="s">
        <v>705</v>
      </c>
      <c r="Q178" t="s">
        <v>7350</v>
      </c>
      <c r="R178" t="s">
        <v>7350</v>
      </c>
      <c r="S178">
        <v>45184</v>
      </c>
      <c r="T178" t="s">
        <v>7261</v>
      </c>
      <c r="U178">
        <v>45184</v>
      </c>
      <c r="V178" t="s">
        <v>7287</v>
      </c>
      <c r="W178" t="s">
        <v>7263</v>
      </c>
      <c r="X178" t="s">
        <v>7288</v>
      </c>
      <c r="Y178" t="s">
        <v>7312</v>
      </c>
      <c r="Z178" t="s">
        <v>706</v>
      </c>
      <c r="AA178">
        <v>43.4</v>
      </c>
      <c r="AB178" t="str" cm="1">
        <f t="array" ref="AB178">_xlfn.LET(_xlpm.x,IFERROR(VALUE(Table2[[#This Row],[Response_Time_Hours]]),""),IF(_xlpm.x="","CHECK",_xlfn.IFS(_xlpm.x&lt;=1,"Immediate",_xlpm.x&lt;=6,"Fast",_xlpm.x&lt;=24,"Moderate",_xlpm.x&gt;24,"Delayed")))</f>
        <v>Delayed</v>
      </c>
      <c r="AC178">
        <v>38</v>
      </c>
      <c r="AD178" t="str" cm="1">
        <f t="array" ref="AD178">IF(Table2[[#This Row],[Interaction_Count_Final]]="","N/A",_xlfn.IFS(Table2[[#This Row],[Interaction_Count_Final]]&lt;=2,"Low",Table2[[#This Row],[Interaction_Count_Final]]&lt;=5,"Medium",Table2[[#This Row],[Interaction_Count_Final]]&gt;=6,"High",TRUE,"CHECK"))</f>
        <v>High</v>
      </c>
      <c r="AE178" t="s">
        <v>7266</v>
      </c>
      <c r="AF178" t="b">
        <v>1</v>
      </c>
      <c r="AG178" t="b">
        <v>1</v>
      </c>
      <c r="AH178">
        <v>238</v>
      </c>
      <c r="AI178">
        <v>45184</v>
      </c>
      <c r="AJ178" t="b">
        <v>1</v>
      </c>
      <c r="AK178" t="str" cm="1">
        <f t="array" ref="AK178">_xlfn.LET(
  _xlpm.txt,TRIM(Raw_Data!F178),
  _xlpm.norm,SUBSTITUTE(SUBSTITUTE(_xlpm.txt,"-","/"),".","/"),
  _xlpm.p,_xlfn.TEXTSPLIT(_xlpm.norm,"/"),
  _xlpm.a,VALUE(INDEX(_xlpm.p,1)),
  _xlpm.b,VALUE(INDEX(_xlpm.p,2)),
  IF(AND(_xlpm.a&lt;=12,_xlpm.b&lt;=12),"REVIEW_AMBIGUOUS","OK")
)</f>
        <v>OK</v>
      </c>
    </row>
    <row r="179" spans="1:37">
      <c r="A179" t="s">
        <v>707</v>
      </c>
      <c r="B179" t="s">
        <v>707</v>
      </c>
      <c r="C179" t="b">
        <v>0</v>
      </c>
      <c r="D179" t="s">
        <v>7257</v>
      </c>
      <c r="E179" t="s">
        <v>708</v>
      </c>
      <c r="F179" t="s">
        <v>708</v>
      </c>
      <c r="G179" t="s">
        <v>7280</v>
      </c>
      <c r="H179" t="s">
        <v>147</v>
      </c>
      <c r="I179" t="s">
        <v>147</v>
      </c>
      <c r="J179" t="s">
        <v>7308</v>
      </c>
      <c r="K179" t="s">
        <v>193</v>
      </c>
      <c r="L179" t="s">
        <v>193</v>
      </c>
      <c r="M179">
        <f>IF(UPPER(TRIM(Table2[[#This Row],[Status_Clean]]))="CONVERTED",1,0)</f>
        <v>0</v>
      </c>
      <c r="N179">
        <f>IF(ISNUMBER(MATCH(UPPER(TRIM(Table2[[#This Row],[Status_Clean]])),{"CONTACTED","QUALIFIED","CONVERTED"},0)),1,0)</f>
        <v>0</v>
      </c>
      <c r="O179" cm="1">
        <f t="array" ref="O179">_xlfn.SWITCH(UPPER(TRIM(Table2[[#This Row],[Status_Clean]])),"NEW",1,"CONTACTED",2,"QUALIFIED",3,"CONVERTED",4,"LOST",5,99)</f>
        <v>1</v>
      </c>
      <c r="P179">
        <v>45040</v>
      </c>
      <c r="Q179" t="s">
        <v>7495</v>
      </c>
      <c r="R179" t="s">
        <v>7495</v>
      </c>
      <c r="S179">
        <v>45040</v>
      </c>
      <c r="T179" t="s">
        <v>7261</v>
      </c>
      <c r="U179">
        <v>45040</v>
      </c>
      <c r="V179" t="s">
        <v>7297</v>
      </c>
      <c r="W179" t="s">
        <v>7263</v>
      </c>
      <c r="X179" t="s">
        <v>7277</v>
      </c>
      <c r="Y179" t="s">
        <v>7298</v>
      </c>
      <c r="Z179" t="s">
        <v>709</v>
      </c>
      <c r="AA179">
        <v>41.6</v>
      </c>
      <c r="AB179" t="str" cm="1">
        <f t="array" ref="AB179">_xlfn.LET(_xlpm.x,IFERROR(VALUE(Table2[[#This Row],[Response_Time_Hours]]),""),IF(_xlpm.x="","CHECK",_xlfn.IFS(_xlpm.x&lt;=1,"Immediate",_xlpm.x&lt;=6,"Fast",_xlpm.x&lt;=24,"Moderate",_xlpm.x&gt;24,"Delayed")))</f>
        <v>Delayed</v>
      </c>
      <c r="AC179" t="s">
        <v>232</v>
      </c>
      <c r="AD179" t="str" cm="1">
        <f t="array" ref="AD179">IF(Table2[[#This Row],[Interaction_Count_Final]]="","N/A",_xlfn.IFS(Table2[[#This Row],[Interaction_Count_Final]]&lt;=2,"Low",Table2[[#This Row],[Interaction_Count_Final]]&lt;=5,"Medium",Table2[[#This Row],[Interaction_Count_Final]]&gt;=6,"High",TRUE,"CHECK"))</f>
        <v>High</v>
      </c>
      <c r="AE179" t="s">
        <v>7273</v>
      </c>
      <c r="AF179" t="b">
        <v>1</v>
      </c>
      <c r="AG179" t="b">
        <v>1</v>
      </c>
      <c r="AH179">
        <v>239</v>
      </c>
      <c r="AI179">
        <v>45040</v>
      </c>
      <c r="AJ179" t="b">
        <v>1</v>
      </c>
      <c r="AK179" t="e" cm="1">
        <f t="array" ref="AK179">_xlfn.LET(
  _xlpm.txt,TRIM(Raw_Data!F179),
  _xlpm.norm,SUBSTITUTE(SUBSTITUTE(_xlpm.txt,"-","/"),".","/"),
  _xlpm.p,_xlfn.TEXTSPLIT(_xlpm.norm,"/"),
  _xlpm.a,VALUE(INDEX(_xlpm.p,1)),
  _xlpm.b,VALUE(INDEX(_xlpm.p,2)),
  IF(AND(_xlpm.a&lt;=12,_xlpm.b&lt;=12),"REVIEW_AMBIGUOUS","OK")
)</f>
        <v>#REF!</v>
      </c>
    </row>
    <row r="180" spans="1:37">
      <c r="A180" t="s">
        <v>710</v>
      </c>
      <c r="B180" t="s">
        <v>710</v>
      </c>
      <c r="C180" t="b">
        <v>0</v>
      </c>
      <c r="D180" t="s">
        <v>7257</v>
      </c>
      <c r="E180" t="s">
        <v>711</v>
      </c>
      <c r="F180" t="s">
        <v>711</v>
      </c>
      <c r="G180" t="s">
        <v>7258</v>
      </c>
      <c r="H180" t="s">
        <v>600</v>
      </c>
      <c r="I180" t="s">
        <v>600</v>
      </c>
      <c r="J180" t="s">
        <v>254</v>
      </c>
      <c r="K180" t="s">
        <v>193</v>
      </c>
      <c r="L180" t="s">
        <v>193</v>
      </c>
      <c r="M180">
        <f>IF(UPPER(TRIM(Table2[[#This Row],[Status_Clean]]))="CONVERTED",1,0)</f>
        <v>0</v>
      </c>
      <c r="N180">
        <f>IF(ISNUMBER(MATCH(UPPER(TRIM(Table2[[#This Row],[Status_Clean]])),{"CONTACTED","QUALIFIED","CONVERTED"},0)),1,0)</f>
        <v>0</v>
      </c>
      <c r="O180" cm="1">
        <f t="array" ref="O180">_xlfn.SWITCH(UPPER(TRIM(Table2[[#This Row],[Status_Clean]])),"NEW",1,"CONTACTED",2,"QUALIFIED",3,"CONVERTED",4,"LOST",5,99)</f>
        <v>1</v>
      </c>
      <c r="P180" t="s">
        <v>712</v>
      </c>
      <c r="Q180" t="s">
        <v>7496</v>
      </c>
      <c r="R180" t="s">
        <v>7496</v>
      </c>
      <c r="S180">
        <v>45214</v>
      </c>
      <c r="T180" t="s">
        <v>7261</v>
      </c>
      <c r="U180">
        <v>45214</v>
      </c>
      <c r="V180" t="s">
        <v>7270</v>
      </c>
      <c r="W180" t="s">
        <v>7263</v>
      </c>
      <c r="X180" t="s">
        <v>7264</v>
      </c>
      <c r="Y180" t="s">
        <v>7293</v>
      </c>
      <c r="Z180" t="s">
        <v>194</v>
      </c>
      <c r="AA180">
        <v>2.4000000000000004</v>
      </c>
      <c r="AB180" t="str" cm="1">
        <f t="array" ref="AB180">_xlfn.LET(_xlpm.x,IFERROR(VALUE(Table2[[#This Row],[Response_Time_Hours]]),""),IF(_xlpm.x="","CHECK",_xlfn.IFS(_xlpm.x&lt;=1,"Immediate",_xlpm.x&lt;=6,"Fast",_xlpm.x&lt;=24,"Moderate",_xlpm.x&gt;24,"Delayed")))</f>
        <v>Fast</v>
      </c>
      <c r="AC180">
        <v>45</v>
      </c>
      <c r="AD180" t="str" cm="1">
        <f t="array" ref="AD180">IF(Table2[[#This Row],[Interaction_Count_Final]]="","N/A",_xlfn.IFS(Table2[[#This Row],[Interaction_Count_Final]]&lt;=2,"Low",Table2[[#This Row],[Interaction_Count_Final]]&lt;=5,"Medium",Table2[[#This Row],[Interaction_Count_Final]]&gt;=6,"High",TRUE,"CHECK"))</f>
        <v>High</v>
      </c>
      <c r="AE180" t="s">
        <v>7266</v>
      </c>
      <c r="AF180" t="b">
        <v>1</v>
      </c>
      <c r="AG180" t="b">
        <v>1</v>
      </c>
      <c r="AH180">
        <v>240</v>
      </c>
      <c r="AI180">
        <v>45214</v>
      </c>
      <c r="AJ180" t="b">
        <v>1</v>
      </c>
      <c r="AK180" t="str" cm="1">
        <f t="array" ref="AK180">_xlfn.LET(
  _xlpm.txt,TRIM(Raw_Data!F180),
  _xlpm.norm,SUBSTITUTE(SUBSTITUTE(_xlpm.txt,"-","/"),".","/"),
  _xlpm.p,_xlfn.TEXTSPLIT(_xlpm.norm,"/"),
  _xlpm.a,VALUE(INDEX(_xlpm.p,1)),
  _xlpm.b,VALUE(INDEX(_xlpm.p,2)),
  IF(AND(_xlpm.a&lt;=12,_xlpm.b&lt;=12),"REVIEW_AMBIGUOUS","OK")
)</f>
        <v>OK</v>
      </c>
    </row>
    <row r="181" spans="1:37">
      <c r="A181" t="s">
        <v>713</v>
      </c>
      <c r="B181" t="s">
        <v>713</v>
      </c>
      <c r="C181" t="b">
        <v>0</v>
      </c>
      <c r="D181" t="s">
        <v>7257</v>
      </c>
      <c r="E181" t="s">
        <v>714</v>
      </c>
      <c r="F181" t="s">
        <v>714</v>
      </c>
      <c r="G181" t="s">
        <v>7274</v>
      </c>
      <c r="H181" t="s">
        <v>359</v>
      </c>
      <c r="I181" t="s">
        <v>359</v>
      </c>
      <c r="J181" t="s">
        <v>473</v>
      </c>
      <c r="K181" t="s">
        <v>71</v>
      </c>
      <c r="L181" t="s">
        <v>71</v>
      </c>
      <c r="M181">
        <f>IF(UPPER(TRIM(Table2[[#This Row],[Status_Clean]]))="CONVERTED",1,0)</f>
        <v>0</v>
      </c>
      <c r="N181">
        <f>IF(ISNUMBER(MATCH(UPPER(TRIM(Table2[[#This Row],[Status_Clean]])),{"CONTACTED","QUALIFIED","CONVERTED"},0)),1,0)</f>
        <v>1</v>
      </c>
      <c r="O181" cm="1">
        <f t="array" ref="O181">_xlfn.SWITCH(UPPER(TRIM(Table2[[#This Row],[Status_Clean]])),"NEW",1,"CONTACTED",2,"QUALIFIED",3,"CONVERTED",4,"LOST",5,99)</f>
        <v>3</v>
      </c>
      <c r="P181" t="s">
        <v>715</v>
      </c>
      <c r="Q181" t="s">
        <v>7497</v>
      </c>
      <c r="R181" t="s">
        <v>7497</v>
      </c>
      <c r="S181">
        <v>45022</v>
      </c>
      <c r="T181" t="s">
        <v>7261</v>
      </c>
      <c r="U181">
        <v>45022</v>
      </c>
      <c r="V181" t="s">
        <v>7297</v>
      </c>
      <c r="W181" t="s">
        <v>7263</v>
      </c>
      <c r="X181" t="s">
        <v>7277</v>
      </c>
      <c r="Y181" t="s">
        <v>7285</v>
      </c>
      <c r="Z181" t="s">
        <v>330</v>
      </c>
      <c r="AA181">
        <v>31.200000000000003</v>
      </c>
      <c r="AB181" t="str" cm="1">
        <f t="array" ref="AB181">_xlfn.LET(_xlpm.x,IFERROR(VALUE(Table2[[#This Row],[Response_Time_Hours]]),""),IF(_xlpm.x="","CHECK",_xlfn.IFS(_xlpm.x&lt;=1,"Immediate",_xlpm.x&lt;=6,"Fast",_xlpm.x&lt;=24,"Moderate",_xlpm.x&gt;24,"Delayed")))</f>
        <v>Delayed</v>
      </c>
      <c r="AC181">
        <v>6</v>
      </c>
      <c r="AD181" t="str" cm="1">
        <f t="array" ref="AD181">IF(Table2[[#This Row],[Interaction_Count_Final]]="","N/A",_xlfn.IFS(Table2[[#This Row],[Interaction_Count_Final]]&lt;=2,"Low",Table2[[#This Row],[Interaction_Count_Final]]&lt;=5,"Medium",Table2[[#This Row],[Interaction_Count_Final]]&gt;=6,"High",TRUE,"CHECK"))</f>
        <v>High</v>
      </c>
      <c r="AE181" t="s">
        <v>7266</v>
      </c>
      <c r="AF181" t="b">
        <v>1</v>
      </c>
      <c r="AG181" t="b">
        <v>1</v>
      </c>
      <c r="AH181">
        <v>241</v>
      </c>
      <c r="AI181">
        <v>45022</v>
      </c>
      <c r="AJ181" t="b">
        <v>1</v>
      </c>
      <c r="AK181" t="str" cm="1">
        <f t="array" ref="AK181">_xlfn.LET(
  _xlpm.txt,TRIM(Raw_Data!F181),
  _xlpm.norm,SUBSTITUTE(SUBSTITUTE(_xlpm.txt,"-","/"),".","/"),
  _xlpm.p,_xlfn.TEXTSPLIT(_xlpm.norm,"/"),
  _xlpm.a,VALUE(INDEX(_xlpm.p,1)),
  _xlpm.b,VALUE(INDEX(_xlpm.p,2)),
  IF(AND(_xlpm.a&lt;=12,_xlpm.b&lt;=12),"REVIEW_AMBIGUOUS","OK")
)</f>
        <v>REVIEW_AMBIGUOUS</v>
      </c>
    </row>
    <row r="182" spans="1:37">
      <c r="A182" t="s">
        <v>716</v>
      </c>
      <c r="B182" t="s">
        <v>716</v>
      </c>
      <c r="C182" t="b">
        <v>0</v>
      </c>
      <c r="D182" t="s">
        <v>7257</v>
      </c>
      <c r="E182" t="s">
        <v>717</v>
      </c>
      <c r="F182" t="s">
        <v>717</v>
      </c>
      <c r="G182" t="s">
        <v>7280</v>
      </c>
      <c r="H182" t="s">
        <v>374</v>
      </c>
      <c r="I182" t="s">
        <v>374</v>
      </c>
      <c r="J182" t="s">
        <v>7308</v>
      </c>
      <c r="K182" t="s">
        <v>7365</v>
      </c>
      <c r="L182" t="s">
        <v>250</v>
      </c>
      <c r="M182">
        <f>IF(UPPER(TRIM(Table2[[#This Row],[Status_Clean]]))="CONVERTED",1,0)</f>
        <v>1</v>
      </c>
      <c r="N182">
        <f>IF(ISNUMBER(MATCH(UPPER(TRIM(Table2[[#This Row],[Status_Clean]])),{"CONTACTED","QUALIFIED","CONVERTED"},0)),1,0)</f>
        <v>1</v>
      </c>
      <c r="O182" cm="1">
        <f t="array" ref="O182">_xlfn.SWITCH(UPPER(TRIM(Table2[[#This Row],[Status_Clean]])),"NEW",1,"CONTACTED",2,"QUALIFIED",3,"CONVERTED",4,"LOST",5,99)</f>
        <v>4</v>
      </c>
      <c r="P182">
        <v>45422</v>
      </c>
      <c r="Q182" t="s">
        <v>7498</v>
      </c>
      <c r="R182" t="s">
        <v>7498</v>
      </c>
      <c r="S182">
        <v>45422</v>
      </c>
      <c r="T182" t="s">
        <v>7261</v>
      </c>
      <c r="U182">
        <v>45422</v>
      </c>
      <c r="V182" t="s">
        <v>7314</v>
      </c>
      <c r="W182" t="s">
        <v>7271</v>
      </c>
      <c r="X182" t="s">
        <v>7277</v>
      </c>
      <c r="Y182" t="s">
        <v>7312</v>
      </c>
      <c r="Z182" t="s">
        <v>718</v>
      </c>
      <c r="AA182">
        <v>17.100000000000001</v>
      </c>
      <c r="AB182" t="str" cm="1">
        <f t="array" ref="AB182">_xlfn.LET(_xlpm.x,IFERROR(VALUE(Table2[[#This Row],[Response_Time_Hours]]),""),IF(_xlpm.x="","CHECK",_xlfn.IFS(_xlpm.x&lt;=1,"Immediate",_xlpm.x&lt;=6,"Fast",_xlpm.x&lt;=24,"Moderate",_xlpm.x&gt;24,"Delayed")))</f>
        <v>Moderate</v>
      </c>
      <c r="AC182">
        <v>32</v>
      </c>
      <c r="AD182" t="str" cm="1">
        <f t="array" ref="AD182">IF(Table2[[#This Row],[Interaction_Count_Final]]="","N/A",_xlfn.IFS(Table2[[#This Row],[Interaction_Count_Final]]&lt;=2,"Low",Table2[[#This Row],[Interaction_Count_Final]]&lt;=5,"Medium",Table2[[#This Row],[Interaction_Count_Final]]&gt;=6,"High",TRUE,"CHECK"))</f>
        <v>High</v>
      </c>
      <c r="AE182" t="s">
        <v>7289</v>
      </c>
      <c r="AF182" t="b">
        <v>1</v>
      </c>
      <c r="AG182" t="b">
        <v>1</v>
      </c>
      <c r="AH182">
        <v>242</v>
      </c>
      <c r="AI182">
        <v>45422</v>
      </c>
      <c r="AJ182" t="b">
        <v>1</v>
      </c>
      <c r="AK182" t="e" cm="1">
        <f t="array" ref="AK182">_xlfn.LET(
  _xlpm.txt,TRIM(Raw_Data!F182),
  _xlpm.norm,SUBSTITUTE(SUBSTITUTE(_xlpm.txt,"-","/"),".","/"),
  _xlpm.p,_xlfn.TEXTSPLIT(_xlpm.norm,"/"),
  _xlpm.a,VALUE(INDEX(_xlpm.p,1)),
  _xlpm.b,VALUE(INDEX(_xlpm.p,2)),
  IF(AND(_xlpm.a&lt;=12,_xlpm.b&lt;=12),"REVIEW_AMBIGUOUS","OK")
)</f>
        <v>#REF!</v>
      </c>
    </row>
    <row r="183" spans="1:37">
      <c r="A183" t="s">
        <v>719</v>
      </c>
      <c r="B183" t="s">
        <v>719</v>
      </c>
      <c r="C183" t="b">
        <v>0</v>
      </c>
      <c r="D183" t="s">
        <v>7257</v>
      </c>
      <c r="E183" t="s">
        <v>7499</v>
      </c>
      <c r="F183" t="s">
        <v>7499</v>
      </c>
      <c r="G183" t="s">
        <v>7258</v>
      </c>
      <c r="H183" t="s">
        <v>311</v>
      </c>
      <c r="I183" t="s">
        <v>311</v>
      </c>
      <c r="J183" t="s">
        <v>311</v>
      </c>
      <c r="K183" t="s">
        <v>7365</v>
      </c>
      <c r="L183" t="s">
        <v>250</v>
      </c>
      <c r="M183">
        <f>IF(UPPER(TRIM(Table2[[#This Row],[Status_Clean]]))="CONVERTED",1,0)</f>
        <v>1</v>
      </c>
      <c r="N183">
        <f>IF(ISNUMBER(MATCH(UPPER(TRIM(Table2[[#This Row],[Status_Clean]])),{"CONTACTED","QUALIFIED","CONVERTED"},0)),1,0)</f>
        <v>1</v>
      </c>
      <c r="O183" cm="1">
        <f t="array" ref="O183">_xlfn.SWITCH(UPPER(TRIM(Table2[[#This Row],[Status_Clean]])),"NEW",1,"CONTACTED",2,"QUALIFIED",3,"CONVERTED",4,"LOST",5,99)</f>
        <v>4</v>
      </c>
      <c r="P183">
        <v>45027</v>
      </c>
      <c r="Q183" t="s">
        <v>7500</v>
      </c>
      <c r="R183" t="s">
        <v>7500</v>
      </c>
      <c r="S183">
        <v>45027</v>
      </c>
      <c r="T183" t="s">
        <v>7261</v>
      </c>
      <c r="U183">
        <v>45027</v>
      </c>
      <c r="V183" t="s">
        <v>7297</v>
      </c>
      <c r="W183" t="s">
        <v>7263</v>
      </c>
      <c r="X183" t="s">
        <v>7277</v>
      </c>
      <c r="Y183" t="s">
        <v>7265</v>
      </c>
      <c r="Z183" t="s">
        <v>721</v>
      </c>
      <c r="AA183">
        <v>34.200000000000003</v>
      </c>
      <c r="AB183" t="str" cm="1">
        <f t="array" ref="AB183">_xlfn.LET(_xlpm.x,IFERROR(VALUE(Table2[[#This Row],[Response_Time_Hours]]),""),IF(_xlpm.x="","CHECK",_xlfn.IFS(_xlpm.x&lt;=1,"Immediate",_xlpm.x&lt;=6,"Fast",_xlpm.x&lt;=24,"Moderate",_xlpm.x&gt;24,"Delayed")))</f>
        <v>Delayed</v>
      </c>
      <c r="AC183">
        <v>47</v>
      </c>
      <c r="AD183" t="str" cm="1">
        <f t="array" ref="AD183">IF(Table2[[#This Row],[Interaction_Count_Final]]="","N/A",_xlfn.IFS(Table2[[#This Row],[Interaction_Count_Final]]&lt;=2,"Low",Table2[[#This Row],[Interaction_Count_Final]]&lt;=5,"Medium",Table2[[#This Row],[Interaction_Count_Final]]&gt;=6,"High",TRUE,"CHECK"))</f>
        <v>High</v>
      </c>
      <c r="AE183" t="s">
        <v>7289</v>
      </c>
      <c r="AF183" t="b">
        <v>1</v>
      </c>
      <c r="AG183" t="b">
        <v>1</v>
      </c>
      <c r="AH183">
        <v>243</v>
      </c>
      <c r="AI183">
        <v>45027</v>
      </c>
      <c r="AJ183" t="b">
        <v>1</v>
      </c>
      <c r="AK183" t="e" cm="1">
        <f t="array" ref="AK183">_xlfn.LET(
  _xlpm.txt,TRIM(Raw_Data!F183),
  _xlpm.norm,SUBSTITUTE(SUBSTITUTE(_xlpm.txt,"-","/"),".","/"),
  _xlpm.p,_xlfn.TEXTSPLIT(_xlpm.norm,"/"),
  _xlpm.a,VALUE(INDEX(_xlpm.p,1)),
  _xlpm.b,VALUE(INDEX(_xlpm.p,2)),
  IF(AND(_xlpm.a&lt;=12,_xlpm.b&lt;=12),"REVIEW_AMBIGUOUS","OK")
)</f>
        <v>#REF!</v>
      </c>
    </row>
    <row r="184" spans="1:37">
      <c r="A184" t="s">
        <v>722</v>
      </c>
      <c r="B184" t="s">
        <v>722</v>
      </c>
      <c r="C184" t="b">
        <v>0</v>
      </c>
      <c r="D184" t="s">
        <v>7257</v>
      </c>
      <c r="E184" t="s">
        <v>723</v>
      </c>
      <c r="F184" t="s">
        <v>723</v>
      </c>
      <c r="G184" t="s">
        <v>7303</v>
      </c>
      <c r="H184" t="s">
        <v>363</v>
      </c>
      <c r="I184" t="s">
        <v>363</v>
      </c>
      <c r="J184" t="s">
        <v>363</v>
      </c>
      <c r="K184" t="s">
        <v>71</v>
      </c>
      <c r="L184" t="s">
        <v>71</v>
      </c>
      <c r="M184">
        <f>IF(UPPER(TRIM(Table2[[#This Row],[Status_Clean]]))="CONVERTED",1,0)</f>
        <v>0</v>
      </c>
      <c r="N184">
        <f>IF(ISNUMBER(MATCH(UPPER(TRIM(Table2[[#This Row],[Status_Clean]])),{"CONTACTED","QUALIFIED","CONVERTED"},0)),1,0)</f>
        <v>1</v>
      </c>
      <c r="O184" cm="1">
        <f t="array" ref="O184">_xlfn.SWITCH(UPPER(TRIM(Table2[[#This Row],[Status_Clean]])),"NEW",1,"CONTACTED",2,"QUALIFIED",3,"CONVERTED",4,"LOST",5,99)</f>
        <v>3</v>
      </c>
      <c r="P184" t="s">
        <v>724</v>
      </c>
      <c r="Q184" t="s">
        <v>7501</v>
      </c>
      <c r="R184" t="s">
        <v>7501</v>
      </c>
      <c r="S184">
        <v>45454</v>
      </c>
      <c r="T184" t="s">
        <v>7261</v>
      </c>
      <c r="U184">
        <v>45454</v>
      </c>
      <c r="V184" t="s">
        <v>7276</v>
      </c>
      <c r="W184" t="s">
        <v>7271</v>
      </c>
      <c r="X184" t="s">
        <v>7277</v>
      </c>
      <c r="Y184" t="s">
        <v>7265</v>
      </c>
      <c r="Z184" t="s">
        <v>725</v>
      </c>
      <c r="AA184">
        <v>19.8</v>
      </c>
      <c r="AB184" t="str" cm="1">
        <f t="array" ref="AB184">_xlfn.LET(_xlpm.x,IFERROR(VALUE(Table2[[#This Row],[Response_Time_Hours]]),""),IF(_xlpm.x="","CHECK",_xlfn.IFS(_xlpm.x&lt;=1,"Immediate",_xlpm.x&lt;=6,"Fast",_xlpm.x&lt;=24,"Moderate",_xlpm.x&gt;24,"Delayed")))</f>
        <v>Moderate</v>
      </c>
      <c r="AC184">
        <v>44</v>
      </c>
      <c r="AD184" t="str" cm="1">
        <f t="array" ref="AD184">IF(Table2[[#This Row],[Interaction_Count_Final]]="","N/A",_xlfn.IFS(Table2[[#This Row],[Interaction_Count_Final]]&lt;=2,"Low",Table2[[#This Row],[Interaction_Count_Final]]&lt;=5,"Medium",Table2[[#This Row],[Interaction_Count_Final]]&gt;=6,"High",TRUE,"CHECK"))</f>
        <v>High</v>
      </c>
      <c r="AE184" t="s">
        <v>7289</v>
      </c>
      <c r="AF184" t="b">
        <v>1</v>
      </c>
      <c r="AG184" t="b">
        <v>1</v>
      </c>
      <c r="AH184">
        <v>244</v>
      </c>
      <c r="AI184">
        <v>45454</v>
      </c>
      <c r="AJ184" t="b">
        <v>1</v>
      </c>
      <c r="AK184" t="e" cm="1">
        <f t="array" ref="AK184">_xlfn.LET(
  _xlpm.txt,TRIM(Raw_Data!F184),
  _xlpm.norm,SUBSTITUTE(SUBSTITUTE(_xlpm.txt,"-","/"),".","/"),
  _xlpm.p,_xlfn.TEXTSPLIT(_xlpm.norm,"/"),
  _xlpm.a,VALUE(INDEX(_xlpm.p,1)),
  _xlpm.b,VALUE(INDEX(_xlpm.p,2)),
  IF(AND(_xlpm.a&lt;=12,_xlpm.b&lt;=12),"REVIEW_AMBIGUOUS","OK")
)</f>
        <v>#REF!</v>
      </c>
    </row>
    <row r="185" spans="1:37">
      <c r="A185" t="s">
        <v>726</v>
      </c>
      <c r="B185" t="s">
        <v>726</v>
      </c>
      <c r="C185" t="b">
        <v>0</v>
      </c>
      <c r="D185" t="s">
        <v>7257</v>
      </c>
      <c r="E185" t="s">
        <v>727</v>
      </c>
      <c r="F185" t="s">
        <v>727</v>
      </c>
      <c r="G185" t="s">
        <v>7303</v>
      </c>
      <c r="H185" t="s">
        <v>363</v>
      </c>
      <c r="I185" t="s">
        <v>363</v>
      </c>
      <c r="J185" t="s">
        <v>363</v>
      </c>
      <c r="K185" t="s">
        <v>7502</v>
      </c>
      <c r="L185" t="s">
        <v>71</v>
      </c>
      <c r="M185">
        <f>IF(UPPER(TRIM(Table2[[#This Row],[Status_Clean]]))="CONVERTED",1,0)</f>
        <v>0</v>
      </c>
      <c r="N185">
        <f>IF(ISNUMBER(MATCH(UPPER(TRIM(Table2[[#This Row],[Status_Clean]])),{"CONTACTED","QUALIFIED","CONVERTED"},0)),1,0)</f>
        <v>1</v>
      </c>
      <c r="O185" cm="1">
        <f t="array" ref="O185">_xlfn.SWITCH(UPPER(TRIM(Table2[[#This Row],[Status_Clean]])),"NEW",1,"CONTACTED",2,"QUALIFIED",3,"CONVERTED",4,"LOST",5,99)</f>
        <v>3</v>
      </c>
      <c r="P185">
        <v>45527</v>
      </c>
      <c r="Q185" t="s">
        <v>7503</v>
      </c>
      <c r="R185" t="s">
        <v>7503</v>
      </c>
      <c r="S185">
        <v>45527</v>
      </c>
      <c r="T185" t="s">
        <v>7261</v>
      </c>
      <c r="U185">
        <v>45527</v>
      </c>
      <c r="V185" t="s">
        <v>7310</v>
      </c>
      <c r="W185" t="s">
        <v>7271</v>
      </c>
      <c r="X185" t="s">
        <v>7288</v>
      </c>
      <c r="Y185" t="s">
        <v>7312</v>
      </c>
      <c r="Z185" t="s">
        <v>287</v>
      </c>
      <c r="AA185">
        <v>60</v>
      </c>
      <c r="AB185" t="str" cm="1">
        <f t="array" ref="AB185">_xlfn.LET(_xlpm.x,IFERROR(VALUE(Table2[[#This Row],[Response_Time_Hours]]),""),IF(_xlpm.x="","CHECK",_xlfn.IFS(_xlpm.x&lt;=1,"Immediate",_xlpm.x&lt;=6,"Fast",_xlpm.x&lt;=24,"Moderate",_xlpm.x&gt;24,"Delayed")))</f>
        <v>Delayed</v>
      </c>
      <c r="AC185">
        <v>23</v>
      </c>
      <c r="AD185" t="str" cm="1">
        <f t="array" ref="AD185">IF(Table2[[#This Row],[Interaction_Count_Final]]="","N/A",_xlfn.IFS(Table2[[#This Row],[Interaction_Count_Final]]&lt;=2,"Low",Table2[[#This Row],[Interaction_Count_Final]]&lt;=5,"Medium",Table2[[#This Row],[Interaction_Count_Final]]&gt;=6,"High",TRUE,"CHECK"))</f>
        <v>High</v>
      </c>
      <c r="AE185" t="s">
        <v>7266</v>
      </c>
      <c r="AF185" t="b">
        <v>1</v>
      </c>
      <c r="AG185" t="b">
        <v>1</v>
      </c>
      <c r="AH185">
        <v>245</v>
      </c>
      <c r="AI185">
        <v>45527</v>
      </c>
      <c r="AJ185" t="b">
        <v>1</v>
      </c>
      <c r="AK185" t="e" cm="1">
        <f t="array" ref="AK185">_xlfn.LET(
  _xlpm.txt,TRIM(Raw_Data!F185),
  _xlpm.norm,SUBSTITUTE(SUBSTITUTE(_xlpm.txt,"-","/"),".","/"),
  _xlpm.p,_xlfn.TEXTSPLIT(_xlpm.norm,"/"),
  _xlpm.a,VALUE(INDEX(_xlpm.p,1)),
  _xlpm.b,VALUE(INDEX(_xlpm.p,2)),
  IF(AND(_xlpm.a&lt;=12,_xlpm.b&lt;=12),"REVIEW_AMBIGUOUS","OK")
)</f>
        <v>#REF!</v>
      </c>
    </row>
    <row r="186" spans="1:37">
      <c r="A186" t="s">
        <v>729</v>
      </c>
      <c r="B186" t="s">
        <v>729</v>
      </c>
      <c r="C186" t="b">
        <v>0</v>
      </c>
      <c r="D186" t="s">
        <v>7257</v>
      </c>
      <c r="E186" t="s">
        <v>730</v>
      </c>
      <c r="F186" t="s">
        <v>730</v>
      </c>
      <c r="G186" t="s">
        <v>7274</v>
      </c>
      <c r="H186" t="s">
        <v>359</v>
      </c>
      <c r="I186" t="s">
        <v>359</v>
      </c>
      <c r="J186" t="s">
        <v>473</v>
      </c>
      <c r="K186" t="s">
        <v>193</v>
      </c>
      <c r="L186" t="s">
        <v>193</v>
      </c>
      <c r="M186">
        <f>IF(UPPER(TRIM(Table2[[#This Row],[Status_Clean]]))="CONVERTED",1,0)</f>
        <v>0</v>
      </c>
      <c r="N186">
        <f>IF(ISNUMBER(MATCH(UPPER(TRIM(Table2[[#This Row],[Status_Clean]])),{"CONTACTED","QUALIFIED","CONVERTED"},0)),1,0)</f>
        <v>0</v>
      </c>
      <c r="O186" cm="1">
        <f t="array" ref="O186">_xlfn.SWITCH(UPPER(TRIM(Table2[[#This Row],[Status_Clean]])),"NEW",1,"CONTACTED",2,"QUALIFIED",3,"CONVERTED",4,"LOST",5,99)</f>
        <v>1</v>
      </c>
      <c r="P186" t="s">
        <v>731</v>
      </c>
      <c r="Q186" t="s">
        <v>731</v>
      </c>
      <c r="R186" t="s">
        <v>731</v>
      </c>
      <c r="S186">
        <v>44980</v>
      </c>
      <c r="T186" t="s">
        <v>7261</v>
      </c>
      <c r="U186">
        <v>44980</v>
      </c>
      <c r="V186" t="s">
        <v>7283</v>
      </c>
      <c r="W186" t="s">
        <v>7263</v>
      </c>
      <c r="X186" t="s">
        <v>7284</v>
      </c>
      <c r="Y186" t="s">
        <v>7285</v>
      </c>
      <c r="Z186" t="s">
        <v>732</v>
      </c>
      <c r="AA186">
        <v>67.199999999999989</v>
      </c>
      <c r="AB186" t="str" cm="1">
        <f t="array" ref="AB186">_xlfn.LET(_xlpm.x,IFERROR(VALUE(Table2[[#This Row],[Response_Time_Hours]]),""),IF(_xlpm.x="","CHECK",_xlfn.IFS(_xlpm.x&lt;=1,"Immediate",_xlpm.x&lt;=6,"Fast",_xlpm.x&lt;=24,"Moderate",_xlpm.x&gt;24,"Delayed")))</f>
        <v>Delayed</v>
      </c>
      <c r="AC186">
        <v>22</v>
      </c>
      <c r="AD186" t="str" cm="1">
        <f t="array" ref="AD186">IF(Table2[[#This Row],[Interaction_Count_Final]]="","N/A",_xlfn.IFS(Table2[[#This Row],[Interaction_Count_Final]]&lt;=2,"Low",Table2[[#This Row],[Interaction_Count_Final]]&lt;=5,"Medium",Table2[[#This Row],[Interaction_Count_Final]]&gt;=6,"High",TRUE,"CHECK"))</f>
        <v>High</v>
      </c>
      <c r="AE186" t="s">
        <v>7266</v>
      </c>
      <c r="AF186" t="b">
        <v>1</v>
      </c>
      <c r="AG186" t="b">
        <v>1</v>
      </c>
      <c r="AH186">
        <v>246</v>
      </c>
      <c r="AI186">
        <v>44980</v>
      </c>
      <c r="AJ186" t="b">
        <v>1</v>
      </c>
      <c r="AK186" t="str" cm="1">
        <f t="array" ref="AK186">_xlfn.LET(
  _xlpm.txt,TRIM(Raw_Data!F186),
  _xlpm.norm,SUBSTITUTE(SUBSTITUTE(_xlpm.txt,"-","/"),".","/"),
  _xlpm.p,_xlfn.TEXTSPLIT(_xlpm.norm,"/"),
  _xlpm.a,VALUE(INDEX(_xlpm.p,1)),
  _xlpm.b,VALUE(INDEX(_xlpm.p,2)),
  IF(AND(_xlpm.a&lt;=12,_xlpm.b&lt;=12),"REVIEW_AMBIGUOUS","OK")
)</f>
        <v>OK</v>
      </c>
    </row>
    <row r="187" spans="1:37">
      <c r="A187" t="s">
        <v>733</v>
      </c>
      <c r="B187" t="s">
        <v>733</v>
      </c>
      <c r="C187" t="b">
        <v>1</v>
      </c>
      <c r="D187" t="s">
        <v>7257</v>
      </c>
      <c r="E187" t="s">
        <v>734</v>
      </c>
      <c r="F187" t="s">
        <v>734</v>
      </c>
      <c r="G187" t="s">
        <v>7258</v>
      </c>
      <c r="H187" t="s">
        <v>792</v>
      </c>
      <c r="I187" t="s">
        <v>792</v>
      </c>
      <c r="J187" t="s">
        <v>792</v>
      </c>
      <c r="K187" t="s">
        <v>193</v>
      </c>
      <c r="L187" t="s">
        <v>193</v>
      </c>
      <c r="M187">
        <f>IF(UPPER(TRIM(Table2[[#This Row],[Status_Clean]]))="CONVERTED",1,0)</f>
        <v>0</v>
      </c>
      <c r="N187">
        <f>IF(ISNUMBER(MATCH(UPPER(TRIM(Table2[[#This Row],[Status_Clean]])),{"CONTACTED","QUALIFIED","CONVERTED"},0)),1,0)</f>
        <v>0</v>
      </c>
      <c r="O187" cm="1">
        <f t="array" ref="O187">_xlfn.SWITCH(UPPER(TRIM(Table2[[#This Row],[Status_Clean]])),"NEW",1,"CONTACTED",2,"QUALIFIED",3,"CONVERTED",4,"LOST",5,99)</f>
        <v>1</v>
      </c>
      <c r="P187">
        <v>45569</v>
      </c>
      <c r="Q187" t="s">
        <v>7433</v>
      </c>
      <c r="R187" t="s">
        <v>7433</v>
      </c>
      <c r="S187">
        <v>45569</v>
      </c>
      <c r="T187" t="s">
        <v>7261</v>
      </c>
      <c r="U187">
        <v>45569</v>
      </c>
      <c r="V187" t="s">
        <v>7270</v>
      </c>
      <c r="W187" t="s">
        <v>7271</v>
      </c>
      <c r="X187" t="s">
        <v>7264</v>
      </c>
      <c r="Y187" t="s">
        <v>7312</v>
      </c>
      <c r="Z187">
        <v>34</v>
      </c>
      <c r="AA187">
        <v>34</v>
      </c>
      <c r="AB187" t="str" cm="1">
        <f t="array" ref="AB187">_xlfn.LET(_xlpm.x,IFERROR(VALUE(Table2[[#This Row],[Response_Time_Hours]]),""),IF(_xlpm.x="","CHECK",_xlfn.IFS(_xlpm.x&lt;=1,"Immediate",_xlpm.x&lt;=6,"Fast",_xlpm.x&lt;=24,"Moderate",_xlpm.x&gt;24,"Delayed")))</f>
        <v>Delayed</v>
      </c>
      <c r="AC187">
        <v>18</v>
      </c>
      <c r="AD187" t="str" cm="1">
        <f t="array" ref="AD187">IF(Table2[[#This Row],[Interaction_Count_Final]]="","N/A",_xlfn.IFS(Table2[[#This Row],[Interaction_Count_Final]]&lt;=2,"Low",Table2[[#This Row],[Interaction_Count_Final]]&lt;=5,"Medium",Table2[[#This Row],[Interaction_Count_Final]]&gt;=6,"High",TRUE,"CHECK"))</f>
        <v>High</v>
      </c>
      <c r="AE187" t="s">
        <v>7266</v>
      </c>
      <c r="AF187" t="b">
        <v>1</v>
      </c>
      <c r="AG187" t="b">
        <v>1</v>
      </c>
      <c r="AH187">
        <v>247</v>
      </c>
      <c r="AI187">
        <v>45569</v>
      </c>
      <c r="AJ187" t="b">
        <v>1</v>
      </c>
      <c r="AK187" t="e" cm="1">
        <f t="array" ref="AK187">_xlfn.LET(
  _xlpm.txt,TRIM(Raw_Data!F187),
  _xlpm.norm,SUBSTITUTE(SUBSTITUTE(_xlpm.txt,"-","/"),".","/"),
  _xlpm.p,_xlfn.TEXTSPLIT(_xlpm.norm,"/"),
  _xlpm.a,VALUE(INDEX(_xlpm.p,1)),
  _xlpm.b,VALUE(INDEX(_xlpm.p,2)),
  IF(AND(_xlpm.a&lt;=12,_xlpm.b&lt;=12),"REVIEW_AMBIGUOUS","OK")
)</f>
        <v>#REF!</v>
      </c>
    </row>
    <row r="188" spans="1:37">
      <c r="A188" t="s">
        <v>735</v>
      </c>
      <c r="B188" t="s">
        <v>735</v>
      </c>
      <c r="C188" t="b">
        <v>0</v>
      </c>
      <c r="D188" t="s">
        <v>7257</v>
      </c>
      <c r="E188" t="s">
        <v>736</v>
      </c>
      <c r="F188" t="s">
        <v>736</v>
      </c>
      <c r="G188" t="s">
        <v>7280</v>
      </c>
      <c r="H188" t="s">
        <v>101</v>
      </c>
      <c r="I188" t="s">
        <v>101</v>
      </c>
      <c r="J188" t="s">
        <v>101</v>
      </c>
      <c r="K188" t="s">
        <v>7370</v>
      </c>
      <c r="L188" t="s">
        <v>250</v>
      </c>
      <c r="M188">
        <f>IF(UPPER(TRIM(Table2[[#This Row],[Status_Clean]]))="CONVERTED",1,0)</f>
        <v>1</v>
      </c>
      <c r="N188">
        <f>IF(ISNUMBER(MATCH(UPPER(TRIM(Table2[[#This Row],[Status_Clean]])),{"CONTACTED","QUALIFIED","CONVERTED"},0)),1,0)</f>
        <v>1</v>
      </c>
      <c r="O188" cm="1">
        <f t="array" ref="O188">_xlfn.SWITCH(UPPER(TRIM(Table2[[#This Row],[Status_Clean]])),"NEW",1,"CONTACTED",2,"QUALIFIED",3,"CONVERTED",4,"LOST",5,99)</f>
        <v>4</v>
      </c>
      <c r="P188">
        <v>45524</v>
      </c>
      <c r="Q188" t="s">
        <v>7504</v>
      </c>
      <c r="R188" t="s">
        <v>7504</v>
      </c>
      <c r="S188">
        <v>45524</v>
      </c>
      <c r="T188" t="s">
        <v>7261</v>
      </c>
      <c r="U188">
        <v>45524</v>
      </c>
      <c r="V188" t="s">
        <v>7310</v>
      </c>
      <c r="W188" t="s">
        <v>7271</v>
      </c>
      <c r="X188" t="s">
        <v>7288</v>
      </c>
      <c r="Y188" t="s">
        <v>7265</v>
      </c>
      <c r="Z188">
        <v>24.9</v>
      </c>
      <c r="AA188">
        <v>24.9</v>
      </c>
      <c r="AB188" t="str" cm="1">
        <f t="array" ref="AB188">_xlfn.LET(_xlpm.x,IFERROR(VALUE(Table2[[#This Row],[Response_Time_Hours]]),""),IF(_xlpm.x="","CHECK",_xlfn.IFS(_xlpm.x&lt;=1,"Immediate",_xlpm.x&lt;=6,"Fast",_xlpm.x&lt;=24,"Moderate",_xlpm.x&gt;24,"Delayed")))</f>
        <v>Delayed</v>
      </c>
      <c r="AC188">
        <v>23</v>
      </c>
      <c r="AD188" t="str" cm="1">
        <f t="array" ref="AD188">IF(Table2[[#This Row],[Interaction_Count_Final]]="","N/A",_xlfn.IFS(Table2[[#This Row],[Interaction_Count_Final]]&lt;=2,"Low",Table2[[#This Row],[Interaction_Count_Final]]&lt;=5,"Medium",Table2[[#This Row],[Interaction_Count_Final]]&gt;=6,"High",TRUE,"CHECK"))</f>
        <v>High</v>
      </c>
      <c r="AE188" t="s">
        <v>7289</v>
      </c>
      <c r="AF188" t="b">
        <v>1</v>
      </c>
      <c r="AG188" t="b">
        <v>1</v>
      </c>
      <c r="AH188">
        <v>248</v>
      </c>
      <c r="AI188">
        <v>45524</v>
      </c>
      <c r="AJ188" t="b">
        <v>1</v>
      </c>
      <c r="AK188" t="e" cm="1">
        <f t="array" ref="AK188">_xlfn.LET(
  _xlpm.txt,TRIM(Raw_Data!F188),
  _xlpm.norm,SUBSTITUTE(SUBSTITUTE(_xlpm.txt,"-","/"),".","/"),
  _xlpm.p,_xlfn.TEXTSPLIT(_xlpm.norm,"/"),
  _xlpm.a,VALUE(INDEX(_xlpm.p,1)),
  _xlpm.b,VALUE(INDEX(_xlpm.p,2)),
  IF(AND(_xlpm.a&lt;=12,_xlpm.b&lt;=12),"REVIEW_AMBIGUOUS","OK")
)</f>
        <v>#REF!</v>
      </c>
    </row>
    <row r="189" spans="1:37">
      <c r="A189" t="s">
        <v>737</v>
      </c>
      <c r="B189" t="s">
        <v>737</v>
      </c>
      <c r="C189" t="b">
        <v>0</v>
      </c>
      <c r="D189" t="s">
        <v>7257</v>
      </c>
      <c r="E189" t="s">
        <v>738</v>
      </c>
      <c r="F189" t="s">
        <v>738</v>
      </c>
      <c r="G189" t="s">
        <v>7268</v>
      </c>
      <c r="H189" t="s">
        <v>352</v>
      </c>
      <c r="I189" t="s">
        <v>352</v>
      </c>
      <c r="J189" t="s">
        <v>447</v>
      </c>
      <c r="K189" t="s">
        <v>7259</v>
      </c>
      <c r="L189" t="s">
        <v>193</v>
      </c>
      <c r="M189">
        <f>IF(UPPER(TRIM(Table2[[#This Row],[Status_Clean]]))="CONVERTED",1,0)</f>
        <v>0</v>
      </c>
      <c r="N189">
        <f>IF(ISNUMBER(MATCH(UPPER(TRIM(Table2[[#This Row],[Status_Clean]])),{"CONTACTED","QUALIFIED","CONVERTED"},0)),1,0)</f>
        <v>0</v>
      </c>
      <c r="O189" cm="1">
        <f t="array" ref="O189">_xlfn.SWITCH(UPPER(TRIM(Table2[[#This Row],[Status_Clean]])),"NEW",1,"CONTACTED",2,"QUALIFIED",3,"CONVERTED",4,"LOST",5,99)</f>
        <v>1</v>
      </c>
      <c r="P189">
        <v>45331</v>
      </c>
      <c r="Q189" t="s">
        <v>7505</v>
      </c>
      <c r="R189" t="s">
        <v>7505</v>
      </c>
      <c r="S189">
        <v>45331</v>
      </c>
      <c r="T189" t="s">
        <v>7261</v>
      </c>
      <c r="U189">
        <v>45331</v>
      </c>
      <c r="V189" t="s">
        <v>7283</v>
      </c>
      <c r="W189" t="s">
        <v>7271</v>
      </c>
      <c r="X189" t="s">
        <v>7284</v>
      </c>
      <c r="Y189" t="s">
        <v>7312</v>
      </c>
      <c r="Z189" t="s">
        <v>739</v>
      </c>
      <c r="AA189">
        <v>67.099999999999994</v>
      </c>
      <c r="AB189" t="str" cm="1">
        <f t="array" ref="AB189">_xlfn.LET(_xlpm.x,IFERROR(VALUE(Table2[[#This Row],[Response_Time_Hours]]),""),IF(_xlpm.x="","CHECK",_xlfn.IFS(_xlpm.x&lt;=1,"Immediate",_xlpm.x&lt;=6,"Fast",_xlpm.x&lt;=24,"Moderate",_xlpm.x&gt;24,"Delayed")))</f>
        <v>Delayed</v>
      </c>
      <c r="AC189">
        <v>15</v>
      </c>
      <c r="AD189" t="str" cm="1">
        <f t="array" ref="AD189">IF(Table2[[#This Row],[Interaction_Count_Final]]="","N/A",_xlfn.IFS(Table2[[#This Row],[Interaction_Count_Final]]&lt;=2,"Low",Table2[[#This Row],[Interaction_Count_Final]]&lt;=5,"Medium",Table2[[#This Row],[Interaction_Count_Final]]&gt;=6,"High",TRUE,"CHECK"))</f>
        <v>High</v>
      </c>
      <c r="AE189" t="s">
        <v>7289</v>
      </c>
      <c r="AF189" t="b">
        <v>1</v>
      </c>
      <c r="AG189" t="b">
        <v>1</v>
      </c>
      <c r="AH189">
        <v>249</v>
      </c>
      <c r="AI189">
        <v>45331</v>
      </c>
      <c r="AJ189" t="b">
        <v>1</v>
      </c>
      <c r="AK189" t="e" cm="1">
        <f t="array" ref="AK189">_xlfn.LET(
  _xlpm.txt,TRIM(Raw_Data!F189),
  _xlpm.norm,SUBSTITUTE(SUBSTITUTE(_xlpm.txt,"-","/"),".","/"),
  _xlpm.p,_xlfn.TEXTSPLIT(_xlpm.norm,"/"),
  _xlpm.a,VALUE(INDEX(_xlpm.p,1)),
  _xlpm.b,VALUE(INDEX(_xlpm.p,2)),
  IF(AND(_xlpm.a&lt;=12,_xlpm.b&lt;=12),"REVIEW_AMBIGUOUS","OK")
)</f>
        <v>#REF!</v>
      </c>
    </row>
    <row r="190" spans="1:37">
      <c r="A190" t="s">
        <v>740</v>
      </c>
      <c r="B190" t="s">
        <v>740</v>
      </c>
      <c r="C190" t="b">
        <v>0</v>
      </c>
      <c r="D190" t="s">
        <v>7257</v>
      </c>
      <c r="E190" t="s">
        <v>741</v>
      </c>
      <c r="F190" t="s">
        <v>741</v>
      </c>
      <c r="G190" t="s">
        <v>7268</v>
      </c>
      <c r="H190" t="s">
        <v>342</v>
      </c>
      <c r="I190" t="s">
        <v>342</v>
      </c>
      <c r="J190" t="s">
        <v>254</v>
      </c>
      <c r="K190" t="s">
        <v>7502</v>
      </c>
      <c r="L190" t="s">
        <v>71</v>
      </c>
      <c r="M190">
        <f>IF(UPPER(TRIM(Table2[[#This Row],[Status_Clean]]))="CONVERTED",1,0)</f>
        <v>0</v>
      </c>
      <c r="N190">
        <f>IF(ISNUMBER(MATCH(UPPER(TRIM(Table2[[#This Row],[Status_Clean]])),{"CONTACTED","QUALIFIED","CONVERTED"},0)),1,0)</f>
        <v>1</v>
      </c>
      <c r="O190" cm="1">
        <f t="array" ref="O190">_xlfn.SWITCH(UPPER(TRIM(Table2[[#This Row],[Status_Clean]])),"NEW",1,"CONTACTED",2,"QUALIFIED",3,"CONVERTED",4,"LOST",5,99)</f>
        <v>3</v>
      </c>
      <c r="P190">
        <v>45551</v>
      </c>
      <c r="Q190" t="s">
        <v>7506</v>
      </c>
      <c r="R190" t="s">
        <v>7506</v>
      </c>
      <c r="S190">
        <v>45551</v>
      </c>
      <c r="T190" t="s">
        <v>7261</v>
      </c>
      <c r="U190">
        <v>45551</v>
      </c>
      <c r="V190" t="s">
        <v>7287</v>
      </c>
      <c r="W190" t="s">
        <v>7271</v>
      </c>
      <c r="X190" t="s">
        <v>7288</v>
      </c>
      <c r="Y190" t="s">
        <v>7298</v>
      </c>
      <c r="Z190">
        <v>59</v>
      </c>
      <c r="AA190">
        <v>59</v>
      </c>
      <c r="AB190" t="str" cm="1">
        <f t="array" ref="AB190">_xlfn.LET(_xlpm.x,IFERROR(VALUE(Table2[[#This Row],[Response_Time_Hours]]),""),IF(_xlpm.x="","CHECK",_xlfn.IFS(_xlpm.x&lt;=1,"Immediate",_xlpm.x&lt;=6,"Fast",_xlpm.x&lt;=24,"Moderate",_xlpm.x&gt;24,"Delayed")))</f>
        <v>Delayed</v>
      </c>
      <c r="AC190">
        <v>27</v>
      </c>
      <c r="AD190" t="str" cm="1">
        <f t="array" ref="AD190">IF(Table2[[#This Row],[Interaction_Count_Final]]="","N/A",_xlfn.IFS(Table2[[#This Row],[Interaction_Count_Final]]&lt;=2,"Low",Table2[[#This Row],[Interaction_Count_Final]]&lt;=5,"Medium",Table2[[#This Row],[Interaction_Count_Final]]&gt;=6,"High",TRUE,"CHECK"))</f>
        <v>High</v>
      </c>
      <c r="AE190" t="s">
        <v>7273</v>
      </c>
      <c r="AF190" t="b">
        <v>1</v>
      </c>
      <c r="AG190" t="b">
        <v>1</v>
      </c>
      <c r="AH190">
        <v>250</v>
      </c>
      <c r="AI190">
        <v>45551</v>
      </c>
      <c r="AJ190" t="b">
        <v>1</v>
      </c>
      <c r="AK190" t="e" cm="1">
        <f t="array" ref="AK190">_xlfn.LET(
  _xlpm.txt,TRIM(Raw_Data!F190),
  _xlpm.norm,SUBSTITUTE(SUBSTITUTE(_xlpm.txt,"-","/"),".","/"),
  _xlpm.p,_xlfn.TEXTSPLIT(_xlpm.norm,"/"),
  _xlpm.a,VALUE(INDEX(_xlpm.p,1)),
  _xlpm.b,VALUE(INDEX(_xlpm.p,2)),
  IF(AND(_xlpm.a&lt;=12,_xlpm.b&lt;=12),"REVIEW_AMBIGUOUS","OK")
)</f>
        <v>#REF!</v>
      </c>
    </row>
    <row r="191" spans="1:37">
      <c r="A191" t="s">
        <v>742</v>
      </c>
      <c r="B191" t="s">
        <v>742</v>
      </c>
      <c r="C191" t="b">
        <v>0</v>
      </c>
      <c r="D191" t="s">
        <v>7257</v>
      </c>
      <c r="E191" t="s">
        <v>743</v>
      </c>
      <c r="F191" t="s">
        <v>743</v>
      </c>
      <c r="G191" t="s">
        <v>7280</v>
      </c>
      <c r="H191" t="s">
        <v>106</v>
      </c>
      <c r="I191" t="s">
        <v>106</v>
      </c>
      <c r="J191" t="s">
        <v>106</v>
      </c>
      <c r="K191" t="s">
        <v>125</v>
      </c>
      <c r="L191" t="s">
        <v>125</v>
      </c>
      <c r="M191">
        <f>IF(UPPER(TRIM(Table2[[#This Row],[Status_Clean]]))="CONVERTED",1,0)</f>
        <v>0</v>
      </c>
      <c r="N191">
        <f>IF(ISNUMBER(MATCH(UPPER(TRIM(Table2[[#This Row],[Status_Clean]])),{"CONTACTED","QUALIFIED","CONVERTED"},0)),1,0)</f>
        <v>1</v>
      </c>
      <c r="O191" cm="1">
        <f t="array" ref="O191">_xlfn.SWITCH(UPPER(TRIM(Table2[[#This Row],[Status_Clean]])),"NEW",1,"CONTACTED",2,"QUALIFIED",3,"CONVERTED",4,"LOST",5,99)</f>
        <v>2</v>
      </c>
      <c r="P191" t="s">
        <v>744</v>
      </c>
      <c r="Q191" t="s">
        <v>7507</v>
      </c>
      <c r="R191" t="s">
        <v>7507</v>
      </c>
      <c r="S191">
        <v>45022</v>
      </c>
      <c r="T191" t="s">
        <v>7261</v>
      </c>
      <c r="U191">
        <v>45022</v>
      </c>
      <c r="V191" t="s">
        <v>7297</v>
      </c>
      <c r="W191" t="s">
        <v>7263</v>
      </c>
      <c r="X191" t="s">
        <v>7277</v>
      </c>
      <c r="Y191" t="s">
        <v>7285</v>
      </c>
      <c r="Z191" t="s">
        <v>745</v>
      </c>
      <c r="AA191">
        <v>26.4</v>
      </c>
      <c r="AB191" t="str" cm="1">
        <f t="array" ref="AB191">_xlfn.LET(_xlpm.x,IFERROR(VALUE(Table2[[#This Row],[Response_Time_Hours]]),""),IF(_xlpm.x="","CHECK",_xlfn.IFS(_xlpm.x&lt;=1,"Immediate",_xlpm.x&lt;=6,"Fast",_xlpm.x&lt;=24,"Moderate",_xlpm.x&gt;24,"Delayed")))</f>
        <v>Delayed</v>
      </c>
      <c r="AC191">
        <v>22</v>
      </c>
      <c r="AD191" t="str" cm="1">
        <f t="array" ref="AD191">IF(Table2[[#This Row],[Interaction_Count_Final]]="","N/A",_xlfn.IFS(Table2[[#This Row],[Interaction_Count_Final]]&lt;=2,"Low",Table2[[#This Row],[Interaction_Count_Final]]&lt;=5,"Medium",Table2[[#This Row],[Interaction_Count_Final]]&gt;=6,"High",TRUE,"CHECK"))</f>
        <v>High</v>
      </c>
      <c r="AE191" t="s">
        <v>7289</v>
      </c>
      <c r="AF191" t="b">
        <v>1</v>
      </c>
      <c r="AG191" t="b">
        <v>1</v>
      </c>
      <c r="AH191">
        <v>251</v>
      </c>
      <c r="AI191">
        <v>45022</v>
      </c>
      <c r="AJ191" t="b">
        <v>1</v>
      </c>
      <c r="AK191" t="e" cm="1">
        <f t="array" ref="AK191">_xlfn.LET(
  _xlpm.txt,TRIM(Raw_Data!F191),
  _xlpm.norm,SUBSTITUTE(SUBSTITUTE(_xlpm.txt,"-","/"),".","/"),
  _xlpm.p,_xlfn.TEXTSPLIT(_xlpm.norm,"/"),
  _xlpm.a,VALUE(INDEX(_xlpm.p,1)),
  _xlpm.b,VALUE(INDEX(_xlpm.p,2)),
  IF(AND(_xlpm.a&lt;=12,_xlpm.b&lt;=12),"REVIEW_AMBIGUOUS","OK")
)</f>
        <v>#REF!</v>
      </c>
    </row>
    <row r="192" spans="1:37">
      <c r="A192" t="s">
        <v>746</v>
      </c>
      <c r="B192" t="s">
        <v>746</v>
      </c>
      <c r="C192" t="b">
        <v>0</v>
      </c>
      <c r="D192" t="s">
        <v>7257</v>
      </c>
      <c r="E192" t="s">
        <v>747</v>
      </c>
      <c r="F192" t="s">
        <v>747</v>
      </c>
      <c r="G192" t="s">
        <v>7258</v>
      </c>
      <c r="H192" t="s">
        <v>311</v>
      </c>
      <c r="I192" t="s">
        <v>311</v>
      </c>
      <c r="J192" t="s">
        <v>311</v>
      </c>
      <c r="K192" t="s">
        <v>71</v>
      </c>
      <c r="L192" t="s">
        <v>71</v>
      </c>
      <c r="M192">
        <f>IF(UPPER(TRIM(Table2[[#This Row],[Status_Clean]]))="CONVERTED",1,0)</f>
        <v>0</v>
      </c>
      <c r="N192">
        <f>IF(ISNUMBER(MATCH(UPPER(TRIM(Table2[[#This Row],[Status_Clean]])),{"CONTACTED","QUALIFIED","CONVERTED"},0)),1,0)</f>
        <v>1</v>
      </c>
      <c r="O192" cm="1">
        <f t="array" ref="O192">_xlfn.SWITCH(UPPER(TRIM(Table2[[#This Row],[Status_Clean]])),"NEW",1,"CONTACTED",2,"QUALIFIED",3,"CONVERTED",4,"LOST",5,99)</f>
        <v>3</v>
      </c>
      <c r="P192" t="s">
        <v>748</v>
      </c>
      <c r="Q192" t="s">
        <v>7508</v>
      </c>
      <c r="R192" t="s">
        <v>7508</v>
      </c>
      <c r="S192">
        <v>45449</v>
      </c>
      <c r="T192" t="s">
        <v>7261</v>
      </c>
      <c r="U192">
        <v>45449</v>
      </c>
      <c r="V192" t="s">
        <v>7276</v>
      </c>
      <c r="W192" t="s">
        <v>7271</v>
      </c>
      <c r="X192" t="s">
        <v>7277</v>
      </c>
      <c r="Y192" t="s">
        <v>7285</v>
      </c>
      <c r="Z192" t="s">
        <v>749</v>
      </c>
      <c r="AA192">
        <v>8.4</v>
      </c>
      <c r="AB192" t="str" cm="1">
        <f t="array" ref="AB192">_xlfn.LET(_xlpm.x,IFERROR(VALUE(Table2[[#This Row],[Response_Time_Hours]]),""),IF(_xlpm.x="","CHECK",_xlfn.IFS(_xlpm.x&lt;=1,"Immediate",_xlpm.x&lt;=6,"Fast",_xlpm.x&lt;=24,"Moderate",_xlpm.x&gt;24,"Delayed")))</f>
        <v>Moderate</v>
      </c>
      <c r="AC192">
        <v>23</v>
      </c>
      <c r="AD192" t="str" cm="1">
        <f t="array" ref="AD192">IF(Table2[[#This Row],[Interaction_Count_Final]]="","N/A",_xlfn.IFS(Table2[[#This Row],[Interaction_Count_Final]]&lt;=2,"Low",Table2[[#This Row],[Interaction_Count_Final]]&lt;=5,"Medium",Table2[[#This Row],[Interaction_Count_Final]]&gt;=6,"High",TRUE,"CHECK"))</f>
        <v>High</v>
      </c>
      <c r="AE192" t="s">
        <v>7273</v>
      </c>
      <c r="AF192" t="b">
        <v>1</v>
      </c>
      <c r="AG192" t="b">
        <v>1</v>
      </c>
      <c r="AH192">
        <v>253</v>
      </c>
      <c r="AI192">
        <v>45449</v>
      </c>
      <c r="AJ192" t="b">
        <v>1</v>
      </c>
      <c r="AK192" t="e" cm="1">
        <f t="array" ref="AK192">_xlfn.LET(
  _xlpm.txt,TRIM(Raw_Data!F192),
  _xlpm.norm,SUBSTITUTE(SUBSTITUTE(_xlpm.txt,"-","/"),".","/"),
  _xlpm.p,_xlfn.TEXTSPLIT(_xlpm.norm,"/"),
  _xlpm.a,VALUE(INDEX(_xlpm.p,1)),
  _xlpm.b,VALUE(INDEX(_xlpm.p,2)),
  IF(AND(_xlpm.a&lt;=12,_xlpm.b&lt;=12),"REVIEW_AMBIGUOUS","OK")
)</f>
        <v>#REF!</v>
      </c>
    </row>
    <row r="193" spans="1:37">
      <c r="A193" t="s">
        <v>750</v>
      </c>
      <c r="B193" t="s">
        <v>750</v>
      </c>
      <c r="C193" t="b">
        <v>0</v>
      </c>
      <c r="D193" t="s">
        <v>7257</v>
      </c>
      <c r="E193" t="s">
        <v>751</v>
      </c>
      <c r="F193" t="s">
        <v>751</v>
      </c>
      <c r="G193" t="s">
        <v>7280</v>
      </c>
      <c r="H193" t="s">
        <v>1356</v>
      </c>
      <c r="I193" t="s">
        <v>1356</v>
      </c>
      <c r="J193" t="s">
        <v>1356</v>
      </c>
      <c r="K193" t="s">
        <v>193</v>
      </c>
      <c r="L193" t="s">
        <v>193</v>
      </c>
      <c r="M193">
        <f>IF(UPPER(TRIM(Table2[[#This Row],[Status_Clean]]))="CONVERTED",1,0)</f>
        <v>0</v>
      </c>
      <c r="N193">
        <f>IF(ISNUMBER(MATCH(UPPER(TRIM(Table2[[#This Row],[Status_Clean]])),{"CONTACTED","QUALIFIED","CONVERTED"},0)),1,0)</f>
        <v>0</v>
      </c>
      <c r="O193" cm="1">
        <f t="array" ref="O193">_xlfn.SWITCH(UPPER(TRIM(Table2[[#This Row],[Status_Clean]])),"NEW",1,"CONTACTED",2,"QUALIFIED",3,"CONVERTED",4,"LOST",5,99)</f>
        <v>1</v>
      </c>
      <c r="P193">
        <v>45286</v>
      </c>
      <c r="Q193" t="s">
        <v>7509</v>
      </c>
      <c r="R193" t="s">
        <v>7509</v>
      </c>
      <c r="S193">
        <v>45286</v>
      </c>
      <c r="T193" t="s">
        <v>7261</v>
      </c>
      <c r="U193">
        <v>45286</v>
      </c>
      <c r="V193" t="s">
        <v>7262</v>
      </c>
      <c r="W193" t="s">
        <v>7263</v>
      </c>
      <c r="X193" t="s">
        <v>7264</v>
      </c>
      <c r="Y193" t="s">
        <v>7265</v>
      </c>
      <c r="Z193" t="s">
        <v>752</v>
      </c>
      <c r="AA193">
        <v>41</v>
      </c>
      <c r="AB193" t="str" cm="1">
        <f t="array" ref="AB193">_xlfn.LET(_xlpm.x,IFERROR(VALUE(Table2[[#This Row],[Response_Time_Hours]]),""),IF(_xlpm.x="","CHECK",_xlfn.IFS(_xlpm.x&lt;=1,"Immediate",_xlpm.x&lt;=6,"Fast",_xlpm.x&lt;=24,"Moderate",_xlpm.x&gt;24,"Delayed")))</f>
        <v>Delayed</v>
      </c>
      <c r="AC193" t="s">
        <v>232</v>
      </c>
      <c r="AD193" t="str" cm="1">
        <f t="array" ref="AD193">IF(Table2[[#This Row],[Interaction_Count_Final]]="","N/A",_xlfn.IFS(Table2[[#This Row],[Interaction_Count_Final]]&lt;=2,"Low",Table2[[#This Row],[Interaction_Count_Final]]&lt;=5,"Medium",Table2[[#This Row],[Interaction_Count_Final]]&gt;=6,"High",TRUE,"CHECK"))</f>
        <v>High</v>
      </c>
      <c r="AE193" t="s">
        <v>7289</v>
      </c>
      <c r="AF193" t="b">
        <v>1</v>
      </c>
      <c r="AG193" t="b">
        <v>1</v>
      </c>
      <c r="AH193">
        <v>255</v>
      </c>
      <c r="AI193">
        <v>45286</v>
      </c>
      <c r="AJ193" t="b">
        <v>1</v>
      </c>
      <c r="AK193" t="e" cm="1">
        <f t="array" ref="AK193">_xlfn.LET(
  _xlpm.txt,TRIM(Raw_Data!F193),
  _xlpm.norm,SUBSTITUTE(SUBSTITUTE(_xlpm.txt,"-","/"),".","/"),
  _xlpm.p,_xlfn.TEXTSPLIT(_xlpm.norm,"/"),
  _xlpm.a,VALUE(INDEX(_xlpm.p,1)),
  _xlpm.b,VALUE(INDEX(_xlpm.p,2)),
  IF(AND(_xlpm.a&lt;=12,_xlpm.b&lt;=12),"REVIEW_AMBIGUOUS","OK")
)</f>
        <v>#REF!</v>
      </c>
    </row>
    <row r="194" spans="1:37">
      <c r="A194" t="s">
        <v>753</v>
      </c>
      <c r="B194" t="s">
        <v>753</v>
      </c>
      <c r="C194" t="b">
        <v>0</v>
      </c>
      <c r="D194" t="s">
        <v>7257</v>
      </c>
      <c r="E194" t="s">
        <v>7510</v>
      </c>
      <c r="F194" t="s">
        <v>7510</v>
      </c>
      <c r="G194" t="s">
        <v>7258</v>
      </c>
      <c r="H194" t="s">
        <v>447</v>
      </c>
      <c r="I194" t="s">
        <v>447</v>
      </c>
      <c r="J194" t="s">
        <v>447</v>
      </c>
      <c r="K194" t="s">
        <v>193</v>
      </c>
      <c r="L194" t="s">
        <v>193</v>
      </c>
      <c r="M194">
        <f>IF(UPPER(TRIM(Table2[[#This Row],[Status_Clean]]))="CONVERTED",1,0)</f>
        <v>0</v>
      </c>
      <c r="N194">
        <f>IF(ISNUMBER(MATCH(UPPER(TRIM(Table2[[#This Row],[Status_Clean]])),{"CONTACTED","QUALIFIED","CONVERTED"},0)),1,0)</f>
        <v>0</v>
      </c>
      <c r="O194" cm="1">
        <f t="array" ref="O194">_xlfn.SWITCH(UPPER(TRIM(Table2[[#This Row],[Status_Clean]])),"NEW",1,"CONTACTED",2,"QUALIFIED",3,"CONVERTED",4,"LOST",5,99)</f>
        <v>1</v>
      </c>
      <c r="P194" t="s">
        <v>755</v>
      </c>
      <c r="Q194" t="s">
        <v>755</v>
      </c>
      <c r="R194" t="s">
        <v>755</v>
      </c>
      <c r="S194">
        <v>45336</v>
      </c>
      <c r="T194" t="s">
        <v>7261</v>
      </c>
      <c r="U194">
        <v>45336</v>
      </c>
      <c r="V194" t="s">
        <v>7283</v>
      </c>
      <c r="W194" t="s">
        <v>7271</v>
      </c>
      <c r="X194" t="s">
        <v>7284</v>
      </c>
      <c r="Y194" t="s">
        <v>7272</v>
      </c>
      <c r="Z194">
        <v>55</v>
      </c>
      <c r="AA194">
        <v>55</v>
      </c>
      <c r="AB194" t="str" cm="1">
        <f t="array" ref="AB194">_xlfn.LET(_xlpm.x,IFERROR(VALUE(Table2[[#This Row],[Response_Time_Hours]]),""),IF(_xlpm.x="","CHECK",_xlfn.IFS(_xlpm.x&lt;=1,"Immediate",_xlpm.x&lt;=6,"Fast",_xlpm.x&lt;=24,"Moderate",_xlpm.x&gt;24,"Delayed")))</f>
        <v>Delayed</v>
      </c>
      <c r="AC194">
        <v>7</v>
      </c>
      <c r="AD194" t="str" cm="1">
        <f t="array" ref="AD194">IF(Table2[[#This Row],[Interaction_Count_Final]]="","N/A",_xlfn.IFS(Table2[[#This Row],[Interaction_Count_Final]]&lt;=2,"Low",Table2[[#This Row],[Interaction_Count_Final]]&lt;=5,"Medium",Table2[[#This Row],[Interaction_Count_Final]]&gt;=6,"High",TRUE,"CHECK"))</f>
        <v>High</v>
      </c>
      <c r="AE194" t="s">
        <v>7266</v>
      </c>
      <c r="AF194" t="b">
        <v>1</v>
      </c>
      <c r="AG194" t="b">
        <v>1</v>
      </c>
      <c r="AH194">
        <v>256</v>
      </c>
      <c r="AI194">
        <v>45336</v>
      </c>
      <c r="AJ194" t="b">
        <v>1</v>
      </c>
      <c r="AK194" t="str" cm="1">
        <f t="array" ref="AK194">_xlfn.LET(
  _xlpm.txt,TRIM(Raw_Data!F194),
  _xlpm.norm,SUBSTITUTE(SUBSTITUTE(_xlpm.txt,"-","/"),".","/"),
  _xlpm.p,_xlfn.TEXTSPLIT(_xlpm.norm,"/"),
  _xlpm.a,VALUE(INDEX(_xlpm.p,1)),
  _xlpm.b,VALUE(INDEX(_xlpm.p,2)),
  IF(AND(_xlpm.a&lt;=12,_xlpm.b&lt;=12),"REVIEW_AMBIGUOUS","OK")
)</f>
        <v>OK</v>
      </c>
    </row>
    <row r="195" spans="1:37">
      <c r="A195" t="s">
        <v>756</v>
      </c>
      <c r="B195" t="s">
        <v>756</v>
      </c>
      <c r="C195" t="b">
        <v>0</v>
      </c>
      <c r="D195" t="s">
        <v>7257</v>
      </c>
      <c r="E195" t="s">
        <v>757</v>
      </c>
      <c r="F195" t="s">
        <v>757</v>
      </c>
      <c r="G195" t="s">
        <v>7274</v>
      </c>
      <c r="H195" t="s">
        <v>758</v>
      </c>
      <c r="I195" t="s">
        <v>758</v>
      </c>
      <c r="J195" t="s">
        <v>469</v>
      </c>
      <c r="K195" t="s">
        <v>71</v>
      </c>
      <c r="L195" t="s">
        <v>71</v>
      </c>
      <c r="M195">
        <f>IF(UPPER(TRIM(Table2[[#This Row],[Status_Clean]]))="CONVERTED",1,0)</f>
        <v>0</v>
      </c>
      <c r="N195">
        <f>IF(ISNUMBER(MATCH(UPPER(TRIM(Table2[[#This Row],[Status_Clean]])),{"CONTACTED","QUALIFIED","CONVERTED"},0)),1,0)</f>
        <v>1</v>
      </c>
      <c r="O195" cm="1">
        <f t="array" ref="O195">_xlfn.SWITCH(UPPER(TRIM(Table2[[#This Row],[Status_Clean]])),"NEW",1,"CONTACTED",2,"QUALIFIED",3,"CONVERTED",4,"LOST",5,99)</f>
        <v>3</v>
      </c>
      <c r="P195">
        <v>45179</v>
      </c>
      <c r="Q195" t="s">
        <v>7336</v>
      </c>
      <c r="R195" t="s">
        <v>7336</v>
      </c>
      <c r="S195">
        <v>45179</v>
      </c>
      <c r="T195" t="s">
        <v>7261</v>
      </c>
      <c r="U195">
        <v>45179</v>
      </c>
      <c r="V195" t="s">
        <v>7287</v>
      </c>
      <c r="W195" t="s">
        <v>7263</v>
      </c>
      <c r="X195" t="s">
        <v>7288</v>
      </c>
      <c r="Y195" t="s">
        <v>7293</v>
      </c>
      <c r="Z195">
        <v>30.3</v>
      </c>
      <c r="AA195">
        <v>30.3</v>
      </c>
      <c r="AB195" t="str" cm="1">
        <f t="array" ref="AB195">_xlfn.LET(_xlpm.x,IFERROR(VALUE(Table2[[#This Row],[Response_Time_Hours]]),""),IF(_xlpm.x="","CHECK",_xlfn.IFS(_xlpm.x&lt;=1,"Immediate",_xlpm.x&lt;=6,"Fast",_xlpm.x&lt;=24,"Moderate",_xlpm.x&gt;24,"Delayed")))</f>
        <v>Delayed</v>
      </c>
      <c r="AC195">
        <v>24</v>
      </c>
      <c r="AD195" t="str" cm="1">
        <f t="array" ref="AD195">IF(Table2[[#This Row],[Interaction_Count_Final]]="","N/A",_xlfn.IFS(Table2[[#This Row],[Interaction_Count_Final]]&lt;=2,"Low",Table2[[#This Row],[Interaction_Count_Final]]&lt;=5,"Medium",Table2[[#This Row],[Interaction_Count_Final]]&gt;=6,"High",TRUE,"CHECK"))</f>
        <v>High</v>
      </c>
      <c r="AE195" t="s">
        <v>7266</v>
      </c>
      <c r="AF195" t="b">
        <v>1</v>
      </c>
      <c r="AG195" t="b">
        <v>1</v>
      </c>
      <c r="AH195">
        <v>258</v>
      </c>
      <c r="AI195">
        <v>45179</v>
      </c>
      <c r="AJ195" t="b">
        <v>1</v>
      </c>
      <c r="AK195" t="e" cm="1">
        <f t="array" ref="AK195">_xlfn.LET(
  _xlpm.txt,TRIM(Raw_Data!F195),
  _xlpm.norm,SUBSTITUTE(SUBSTITUTE(_xlpm.txt,"-","/"),".","/"),
  _xlpm.p,_xlfn.TEXTSPLIT(_xlpm.norm,"/"),
  _xlpm.a,VALUE(INDEX(_xlpm.p,1)),
  _xlpm.b,VALUE(INDEX(_xlpm.p,2)),
  IF(AND(_xlpm.a&lt;=12,_xlpm.b&lt;=12),"REVIEW_AMBIGUOUS","OK")
)</f>
        <v>#REF!</v>
      </c>
    </row>
    <row r="196" spans="1:37">
      <c r="A196" t="s">
        <v>759</v>
      </c>
      <c r="B196" t="s">
        <v>759</v>
      </c>
      <c r="C196" t="b">
        <v>0</v>
      </c>
      <c r="D196" t="s">
        <v>7257</v>
      </c>
      <c r="E196" t="s">
        <v>760</v>
      </c>
      <c r="F196" t="s">
        <v>760</v>
      </c>
      <c r="G196" t="s">
        <v>7258</v>
      </c>
      <c r="H196" t="s">
        <v>374</v>
      </c>
      <c r="I196" t="s">
        <v>374</v>
      </c>
      <c r="J196" t="s">
        <v>7308</v>
      </c>
      <c r="K196" t="s">
        <v>71</v>
      </c>
      <c r="L196" t="s">
        <v>71</v>
      </c>
      <c r="M196">
        <f>IF(UPPER(TRIM(Table2[[#This Row],[Status_Clean]]))="CONVERTED",1,0)</f>
        <v>0</v>
      </c>
      <c r="N196">
        <f>IF(ISNUMBER(MATCH(UPPER(TRIM(Table2[[#This Row],[Status_Clean]])),{"CONTACTED","QUALIFIED","CONVERTED"},0)),1,0)</f>
        <v>1</v>
      </c>
      <c r="O196" cm="1">
        <f t="array" ref="O196">_xlfn.SWITCH(UPPER(TRIM(Table2[[#This Row],[Status_Clean]])),"NEW",1,"CONTACTED",2,"QUALIFIED",3,"CONVERTED",4,"LOST",5,99)</f>
        <v>3</v>
      </c>
      <c r="P196">
        <v>45004</v>
      </c>
      <c r="Q196" t="s">
        <v>7511</v>
      </c>
      <c r="R196" t="s">
        <v>7511</v>
      </c>
      <c r="S196">
        <v>45004</v>
      </c>
      <c r="T196" t="s">
        <v>7261</v>
      </c>
      <c r="U196">
        <v>45004</v>
      </c>
      <c r="V196" t="s">
        <v>7295</v>
      </c>
      <c r="W196" t="s">
        <v>7263</v>
      </c>
      <c r="X196" t="s">
        <v>7284</v>
      </c>
      <c r="Y196" t="s">
        <v>7293</v>
      </c>
      <c r="Z196" t="s">
        <v>543</v>
      </c>
      <c r="AA196">
        <v>4.8000000000000007</v>
      </c>
      <c r="AB196" t="str" cm="1">
        <f t="array" ref="AB196">_xlfn.LET(_xlpm.x,IFERROR(VALUE(Table2[[#This Row],[Response_Time_Hours]]),""),IF(_xlpm.x="","CHECK",_xlfn.IFS(_xlpm.x&lt;=1,"Immediate",_xlpm.x&lt;=6,"Fast",_xlpm.x&lt;=24,"Moderate",_xlpm.x&gt;24,"Delayed")))</f>
        <v>Fast</v>
      </c>
      <c r="AC196">
        <v>48</v>
      </c>
      <c r="AD196" t="str" cm="1">
        <f t="array" ref="AD196">IF(Table2[[#This Row],[Interaction_Count_Final]]="","N/A",_xlfn.IFS(Table2[[#This Row],[Interaction_Count_Final]]&lt;=2,"Low",Table2[[#This Row],[Interaction_Count_Final]]&lt;=5,"Medium",Table2[[#This Row],[Interaction_Count_Final]]&gt;=6,"High",TRUE,"CHECK"))</f>
        <v>High</v>
      </c>
      <c r="AE196" t="s">
        <v>7266</v>
      </c>
      <c r="AF196" t="b">
        <v>1</v>
      </c>
      <c r="AG196" t="b">
        <v>1</v>
      </c>
      <c r="AH196">
        <v>259</v>
      </c>
      <c r="AI196">
        <v>45004</v>
      </c>
      <c r="AJ196" t="b">
        <v>1</v>
      </c>
      <c r="AK196" t="e" cm="1">
        <f t="array" ref="AK196">_xlfn.LET(
  _xlpm.txt,TRIM(Raw_Data!F196),
  _xlpm.norm,SUBSTITUTE(SUBSTITUTE(_xlpm.txt,"-","/"),".","/"),
  _xlpm.p,_xlfn.TEXTSPLIT(_xlpm.norm,"/"),
  _xlpm.a,VALUE(INDEX(_xlpm.p,1)),
  _xlpm.b,VALUE(INDEX(_xlpm.p,2)),
  IF(AND(_xlpm.a&lt;=12,_xlpm.b&lt;=12),"REVIEW_AMBIGUOUS","OK")
)</f>
        <v>#REF!</v>
      </c>
    </row>
    <row r="197" spans="1:37">
      <c r="A197" t="s">
        <v>762</v>
      </c>
      <c r="B197" t="s">
        <v>762</v>
      </c>
      <c r="C197" t="b">
        <v>0</v>
      </c>
      <c r="D197" t="s">
        <v>7257</v>
      </c>
      <c r="E197" t="s">
        <v>763</v>
      </c>
      <c r="F197" t="s">
        <v>763</v>
      </c>
      <c r="G197" t="s">
        <v>7303</v>
      </c>
      <c r="H197" t="s">
        <v>363</v>
      </c>
      <c r="I197" t="s">
        <v>363</v>
      </c>
      <c r="J197" t="s">
        <v>363</v>
      </c>
      <c r="K197" t="s">
        <v>125</v>
      </c>
      <c r="L197" t="s">
        <v>125</v>
      </c>
      <c r="M197">
        <f>IF(UPPER(TRIM(Table2[[#This Row],[Status_Clean]]))="CONVERTED",1,0)</f>
        <v>0</v>
      </c>
      <c r="N197">
        <f>IF(ISNUMBER(MATCH(UPPER(TRIM(Table2[[#This Row],[Status_Clean]])),{"CONTACTED","QUALIFIED","CONVERTED"},0)),1,0)</f>
        <v>1</v>
      </c>
      <c r="O197" cm="1">
        <f t="array" ref="O197">_xlfn.SWITCH(UPPER(TRIM(Table2[[#This Row],[Status_Clean]])),"NEW",1,"CONTACTED",2,"QUALIFIED",3,"CONVERTED",4,"LOST",5,99)</f>
        <v>2</v>
      </c>
      <c r="P197" t="s">
        <v>764</v>
      </c>
      <c r="Q197" t="s">
        <v>764</v>
      </c>
      <c r="R197" t="s">
        <v>764</v>
      </c>
      <c r="S197">
        <v>45188</v>
      </c>
      <c r="T197" t="s">
        <v>7261</v>
      </c>
      <c r="U197">
        <v>45188</v>
      </c>
      <c r="V197" t="s">
        <v>7287</v>
      </c>
      <c r="W197" t="s">
        <v>7263</v>
      </c>
      <c r="X197" t="s">
        <v>7288</v>
      </c>
      <c r="Y197" t="s">
        <v>7265</v>
      </c>
      <c r="Z197" t="s">
        <v>765</v>
      </c>
      <c r="AA197">
        <v>36.1</v>
      </c>
      <c r="AB197" t="str" cm="1">
        <f t="array" ref="AB197">_xlfn.LET(_xlpm.x,IFERROR(VALUE(Table2[[#This Row],[Response_Time_Hours]]),""),IF(_xlpm.x="","CHECK",_xlfn.IFS(_xlpm.x&lt;=1,"Immediate",_xlpm.x&lt;=6,"Fast",_xlpm.x&lt;=24,"Moderate",_xlpm.x&gt;24,"Delayed")))</f>
        <v>Delayed</v>
      </c>
      <c r="AC197">
        <v>25</v>
      </c>
      <c r="AD197" t="str" cm="1">
        <f t="array" ref="AD197">IF(Table2[[#This Row],[Interaction_Count_Final]]="","N/A",_xlfn.IFS(Table2[[#This Row],[Interaction_Count_Final]]&lt;=2,"Low",Table2[[#This Row],[Interaction_Count_Final]]&lt;=5,"Medium",Table2[[#This Row],[Interaction_Count_Final]]&gt;=6,"High",TRUE,"CHECK"))</f>
        <v>High</v>
      </c>
      <c r="AE197" t="s">
        <v>7266</v>
      </c>
      <c r="AF197" t="b">
        <v>1</v>
      </c>
      <c r="AG197" t="b">
        <v>1</v>
      </c>
      <c r="AH197">
        <v>261</v>
      </c>
      <c r="AI197">
        <v>45188</v>
      </c>
      <c r="AJ197" t="b">
        <v>1</v>
      </c>
      <c r="AK197" t="str" cm="1">
        <f t="array" ref="AK197">_xlfn.LET(
  _xlpm.txt,TRIM(Raw_Data!F197),
  _xlpm.norm,SUBSTITUTE(SUBSTITUTE(_xlpm.txt,"-","/"),".","/"),
  _xlpm.p,_xlfn.TEXTSPLIT(_xlpm.norm,"/"),
  _xlpm.a,VALUE(INDEX(_xlpm.p,1)),
  _xlpm.b,VALUE(INDEX(_xlpm.p,2)),
  IF(AND(_xlpm.a&lt;=12,_xlpm.b&lt;=12),"REVIEW_AMBIGUOUS","OK")
)</f>
        <v>OK</v>
      </c>
    </row>
    <row r="198" spans="1:37">
      <c r="A198" t="s">
        <v>766</v>
      </c>
      <c r="B198" t="s">
        <v>766</v>
      </c>
      <c r="C198" t="b">
        <v>0</v>
      </c>
      <c r="D198" t="s">
        <v>7257</v>
      </c>
      <c r="E198" t="s">
        <v>767</v>
      </c>
      <c r="F198" t="s">
        <v>767</v>
      </c>
      <c r="G198" t="s">
        <v>7303</v>
      </c>
      <c r="H198" t="s">
        <v>123</v>
      </c>
      <c r="I198" t="s">
        <v>123</v>
      </c>
      <c r="J198" t="s">
        <v>123</v>
      </c>
      <c r="K198" t="s">
        <v>7301</v>
      </c>
      <c r="L198" t="s">
        <v>125</v>
      </c>
      <c r="M198">
        <f>IF(UPPER(TRIM(Table2[[#This Row],[Status_Clean]]))="CONVERTED",1,0)</f>
        <v>0</v>
      </c>
      <c r="N198">
        <f>IF(ISNUMBER(MATCH(UPPER(TRIM(Table2[[#This Row],[Status_Clean]])),{"CONTACTED","QUALIFIED","CONVERTED"},0)),1,0)</f>
        <v>1</v>
      </c>
      <c r="O198" cm="1">
        <f t="array" ref="O198">_xlfn.SWITCH(UPPER(TRIM(Table2[[#This Row],[Status_Clean]])),"NEW",1,"CONTACTED",2,"QUALIFIED",3,"CONVERTED",4,"LOST",5,99)</f>
        <v>2</v>
      </c>
      <c r="P198" t="s">
        <v>768</v>
      </c>
      <c r="Q198" t="s">
        <v>7512</v>
      </c>
      <c r="R198" t="s">
        <v>7512</v>
      </c>
      <c r="S198">
        <v>45393</v>
      </c>
      <c r="T198" t="s">
        <v>7261</v>
      </c>
      <c r="U198">
        <v>45393</v>
      </c>
      <c r="V198" t="s">
        <v>7297</v>
      </c>
      <c r="W198" t="s">
        <v>7271</v>
      </c>
      <c r="X198" t="s">
        <v>7277</v>
      </c>
      <c r="Y198" t="s">
        <v>7285</v>
      </c>
      <c r="Z198">
        <v>42.7</v>
      </c>
      <c r="AA198">
        <v>42.7</v>
      </c>
      <c r="AB198" t="str" cm="1">
        <f t="array" ref="AB198">_xlfn.LET(_xlpm.x,IFERROR(VALUE(Table2[[#This Row],[Response_Time_Hours]]),""),IF(_xlpm.x="","CHECK",_xlfn.IFS(_xlpm.x&lt;=1,"Immediate",_xlpm.x&lt;=6,"Fast",_xlpm.x&lt;=24,"Moderate",_xlpm.x&gt;24,"Delayed")))</f>
        <v>Delayed</v>
      </c>
      <c r="AC198">
        <v>39</v>
      </c>
      <c r="AD198" t="str" cm="1">
        <f t="array" ref="AD198">IF(Table2[[#This Row],[Interaction_Count_Final]]="","N/A",_xlfn.IFS(Table2[[#This Row],[Interaction_Count_Final]]&lt;=2,"Low",Table2[[#This Row],[Interaction_Count_Final]]&lt;=5,"Medium",Table2[[#This Row],[Interaction_Count_Final]]&gt;=6,"High",TRUE,"CHECK"))</f>
        <v>High</v>
      </c>
      <c r="AE198" t="s">
        <v>7273</v>
      </c>
      <c r="AF198" t="b">
        <v>1</v>
      </c>
      <c r="AG198" t="b">
        <v>1</v>
      </c>
      <c r="AH198">
        <v>262</v>
      </c>
      <c r="AI198">
        <v>45393</v>
      </c>
      <c r="AJ198" t="b">
        <v>1</v>
      </c>
      <c r="AK198" t="str" cm="1">
        <f t="array" ref="AK198">_xlfn.LET(
  _xlpm.txt,TRIM(Raw_Data!F198),
  _xlpm.norm,SUBSTITUTE(SUBSTITUTE(_xlpm.txt,"-","/"),".","/"),
  _xlpm.p,_xlfn.TEXTSPLIT(_xlpm.norm,"/"),
  _xlpm.a,VALUE(INDEX(_xlpm.p,1)),
  _xlpm.b,VALUE(INDEX(_xlpm.p,2)),
  IF(AND(_xlpm.a&lt;=12,_xlpm.b&lt;=12),"REVIEW_AMBIGUOUS","OK")
)</f>
        <v>REVIEW_AMBIGUOUS</v>
      </c>
    </row>
    <row r="199" spans="1:37">
      <c r="A199" t="s">
        <v>769</v>
      </c>
      <c r="B199" t="s">
        <v>769</v>
      </c>
      <c r="C199" t="b">
        <v>0</v>
      </c>
      <c r="D199" t="s">
        <v>7257</v>
      </c>
      <c r="E199" t="s">
        <v>770</v>
      </c>
      <c r="F199" t="s">
        <v>770</v>
      </c>
      <c r="G199" t="s">
        <v>7274</v>
      </c>
      <c r="H199" t="s">
        <v>235</v>
      </c>
      <c r="I199" t="s">
        <v>235</v>
      </c>
      <c r="J199" t="s">
        <v>123</v>
      </c>
      <c r="K199" t="s">
        <v>7259</v>
      </c>
      <c r="L199" t="s">
        <v>193</v>
      </c>
      <c r="M199">
        <f>IF(UPPER(TRIM(Table2[[#This Row],[Status_Clean]]))="CONVERTED",1,0)</f>
        <v>0</v>
      </c>
      <c r="N199">
        <f>IF(ISNUMBER(MATCH(UPPER(TRIM(Table2[[#This Row],[Status_Clean]])),{"CONTACTED","QUALIFIED","CONVERTED"},0)),1,0)</f>
        <v>0</v>
      </c>
      <c r="O199" cm="1">
        <f t="array" ref="O199">_xlfn.SWITCH(UPPER(TRIM(Table2[[#This Row],[Status_Clean]])),"NEW",1,"CONTACTED",2,"QUALIFIED",3,"CONVERTED",4,"LOST",5,99)</f>
        <v>1</v>
      </c>
      <c r="P199" t="s">
        <v>771</v>
      </c>
      <c r="Q199" t="s">
        <v>7513</v>
      </c>
      <c r="R199" t="s">
        <v>7513</v>
      </c>
      <c r="S199">
        <v>45574</v>
      </c>
      <c r="T199" t="s">
        <v>7261</v>
      </c>
      <c r="U199">
        <v>45574</v>
      </c>
      <c r="V199" t="s">
        <v>7270</v>
      </c>
      <c r="W199" t="s">
        <v>7271</v>
      </c>
      <c r="X199" t="s">
        <v>7264</v>
      </c>
      <c r="Y199" t="s">
        <v>7272</v>
      </c>
      <c r="Z199" t="s">
        <v>162</v>
      </c>
      <c r="AA199">
        <v>64.7</v>
      </c>
      <c r="AB199" t="str" cm="1">
        <f t="array" ref="AB199">_xlfn.LET(_xlpm.x,IFERROR(VALUE(Table2[[#This Row],[Response_Time_Hours]]),""),IF(_xlpm.x="","CHECK",_xlfn.IFS(_xlpm.x&lt;=1,"Immediate",_xlpm.x&lt;=6,"Fast",_xlpm.x&lt;=24,"Moderate",_xlpm.x&gt;24,"Delayed")))</f>
        <v>Delayed</v>
      </c>
      <c r="AC199">
        <v>4</v>
      </c>
      <c r="AD199" t="str" cm="1">
        <f t="array" ref="AD199">IF(Table2[[#This Row],[Interaction_Count_Final]]="","N/A",_xlfn.IFS(Table2[[#This Row],[Interaction_Count_Final]]&lt;=2,"Low",Table2[[#This Row],[Interaction_Count_Final]]&lt;=5,"Medium",Table2[[#This Row],[Interaction_Count_Final]]&gt;=6,"High",TRUE,"CHECK"))</f>
        <v>Medium</v>
      </c>
      <c r="AE199" t="s">
        <v>7289</v>
      </c>
      <c r="AF199" t="b">
        <v>1</v>
      </c>
      <c r="AG199" t="b">
        <v>1</v>
      </c>
      <c r="AH199">
        <v>265</v>
      </c>
      <c r="AI199">
        <v>45574</v>
      </c>
      <c r="AJ199" t="b">
        <v>1</v>
      </c>
      <c r="AK199" t="e" cm="1">
        <f t="array" ref="AK199">_xlfn.LET(
  _xlpm.txt,TRIM(Raw_Data!F199),
  _xlpm.norm,SUBSTITUTE(SUBSTITUTE(_xlpm.txt,"-","/"),".","/"),
  _xlpm.p,_xlfn.TEXTSPLIT(_xlpm.norm,"/"),
  _xlpm.a,VALUE(INDEX(_xlpm.p,1)),
  _xlpm.b,VALUE(INDEX(_xlpm.p,2)),
  IF(AND(_xlpm.a&lt;=12,_xlpm.b&lt;=12),"REVIEW_AMBIGUOUS","OK")
)</f>
        <v>#REF!</v>
      </c>
    </row>
    <row r="200" spans="1:37">
      <c r="A200" t="s">
        <v>772</v>
      </c>
      <c r="B200" t="s">
        <v>772</v>
      </c>
      <c r="C200" t="b">
        <v>0</v>
      </c>
      <c r="D200" t="s">
        <v>7257</v>
      </c>
      <c r="E200" t="s">
        <v>773</v>
      </c>
      <c r="F200" t="s">
        <v>773</v>
      </c>
      <c r="G200" t="s">
        <v>7280</v>
      </c>
      <c r="H200" t="s">
        <v>101</v>
      </c>
      <c r="I200" t="s">
        <v>101</v>
      </c>
      <c r="J200" t="s">
        <v>101</v>
      </c>
      <c r="K200" t="s">
        <v>125</v>
      </c>
      <c r="L200" t="s">
        <v>125</v>
      </c>
      <c r="M200">
        <f>IF(UPPER(TRIM(Table2[[#This Row],[Status_Clean]]))="CONVERTED",1,0)</f>
        <v>0</v>
      </c>
      <c r="N200">
        <f>IF(ISNUMBER(MATCH(UPPER(TRIM(Table2[[#This Row],[Status_Clean]])),{"CONTACTED","QUALIFIED","CONVERTED"},0)),1,0)</f>
        <v>1</v>
      </c>
      <c r="O200" cm="1">
        <f t="array" ref="O200">_xlfn.SWITCH(UPPER(TRIM(Table2[[#This Row],[Status_Clean]])),"NEW",1,"CONTACTED",2,"QUALIFIED",3,"CONVERTED",4,"LOST",5,99)</f>
        <v>2</v>
      </c>
      <c r="P200">
        <v>45132</v>
      </c>
      <c r="Q200" t="s">
        <v>7514</v>
      </c>
      <c r="R200" t="s">
        <v>7514</v>
      </c>
      <c r="S200">
        <v>45132</v>
      </c>
      <c r="T200" t="s">
        <v>7261</v>
      </c>
      <c r="U200">
        <v>45132</v>
      </c>
      <c r="V200" t="s">
        <v>7305</v>
      </c>
      <c r="W200" t="s">
        <v>7263</v>
      </c>
      <c r="X200" t="s">
        <v>7288</v>
      </c>
      <c r="Y200" t="s">
        <v>7265</v>
      </c>
      <c r="Z200" t="s">
        <v>732</v>
      </c>
      <c r="AA200">
        <v>67.199999999999989</v>
      </c>
      <c r="AB200" t="str" cm="1">
        <f t="array" ref="AB200">_xlfn.LET(_xlpm.x,IFERROR(VALUE(Table2[[#This Row],[Response_Time_Hours]]),""),IF(_xlpm.x="","CHECK",_xlfn.IFS(_xlpm.x&lt;=1,"Immediate",_xlpm.x&lt;=6,"Fast",_xlpm.x&lt;=24,"Moderate",_xlpm.x&gt;24,"Delayed")))</f>
        <v>Delayed</v>
      </c>
      <c r="AC200" t="s">
        <v>232</v>
      </c>
      <c r="AD200" t="str" cm="1">
        <f t="array" ref="AD200">IF(Table2[[#This Row],[Interaction_Count_Final]]="","N/A",_xlfn.IFS(Table2[[#This Row],[Interaction_Count_Final]]&lt;=2,"Low",Table2[[#This Row],[Interaction_Count_Final]]&lt;=5,"Medium",Table2[[#This Row],[Interaction_Count_Final]]&gt;=6,"High",TRUE,"CHECK"))</f>
        <v>High</v>
      </c>
      <c r="AE200" t="s">
        <v>7273</v>
      </c>
      <c r="AF200" t="b">
        <v>1</v>
      </c>
      <c r="AG200" t="b">
        <v>1</v>
      </c>
      <c r="AH200">
        <v>266</v>
      </c>
      <c r="AI200">
        <v>45132</v>
      </c>
      <c r="AJ200" t="b">
        <v>1</v>
      </c>
      <c r="AK200" t="e" cm="1">
        <f t="array" ref="AK200">_xlfn.LET(
  _xlpm.txt,TRIM(Raw_Data!F200),
  _xlpm.norm,SUBSTITUTE(SUBSTITUTE(_xlpm.txt,"-","/"),".","/"),
  _xlpm.p,_xlfn.TEXTSPLIT(_xlpm.norm,"/"),
  _xlpm.a,VALUE(INDEX(_xlpm.p,1)),
  _xlpm.b,VALUE(INDEX(_xlpm.p,2)),
  IF(AND(_xlpm.a&lt;=12,_xlpm.b&lt;=12),"REVIEW_AMBIGUOUS","OK")
)</f>
        <v>#REF!</v>
      </c>
    </row>
    <row r="201" spans="1:37">
      <c r="A201" t="s">
        <v>774</v>
      </c>
      <c r="B201" t="s">
        <v>774</v>
      </c>
      <c r="C201" t="b">
        <v>0</v>
      </c>
      <c r="D201" t="s">
        <v>7257</v>
      </c>
      <c r="E201" t="s">
        <v>775</v>
      </c>
      <c r="F201" t="s">
        <v>775</v>
      </c>
      <c r="G201" t="s">
        <v>7274</v>
      </c>
      <c r="H201" t="s">
        <v>352</v>
      </c>
      <c r="I201" t="s">
        <v>352</v>
      </c>
      <c r="J201" t="s">
        <v>447</v>
      </c>
      <c r="K201" t="s">
        <v>7281</v>
      </c>
      <c r="L201" t="s">
        <v>125</v>
      </c>
      <c r="M201">
        <f>IF(UPPER(TRIM(Table2[[#This Row],[Status_Clean]]))="CONVERTED",1,0)</f>
        <v>0</v>
      </c>
      <c r="N201">
        <f>IF(ISNUMBER(MATCH(UPPER(TRIM(Table2[[#This Row],[Status_Clean]])),{"CONTACTED","QUALIFIED","CONVERTED"},0)),1,0)</f>
        <v>1</v>
      </c>
      <c r="O201" cm="1">
        <f t="array" ref="O201">_xlfn.SWITCH(UPPER(TRIM(Table2[[#This Row],[Status_Clean]])),"NEW",1,"CONTACTED",2,"QUALIFIED",3,"CONVERTED",4,"LOST",5,99)</f>
        <v>2</v>
      </c>
      <c r="P201">
        <v>45266</v>
      </c>
      <c r="Q201" t="s">
        <v>7515</v>
      </c>
      <c r="R201" t="s">
        <v>7515</v>
      </c>
      <c r="S201">
        <v>45266</v>
      </c>
      <c r="T201" t="s">
        <v>7261</v>
      </c>
      <c r="U201">
        <v>45266</v>
      </c>
      <c r="V201" t="s">
        <v>7262</v>
      </c>
      <c r="W201" t="s">
        <v>7263</v>
      </c>
      <c r="X201" t="s">
        <v>7264</v>
      </c>
      <c r="Y201" t="s">
        <v>7272</v>
      </c>
      <c r="Z201">
        <v>50</v>
      </c>
      <c r="AA201">
        <v>50</v>
      </c>
      <c r="AB201" t="str" cm="1">
        <f t="array" ref="AB201">_xlfn.LET(_xlpm.x,IFERROR(VALUE(Table2[[#This Row],[Response_Time_Hours]]),""),IF(_xlpm.x="","CHECK",_xlfn.IFS(_xlpm.x&lt;=1,"Immediate",_xlpm.x&lt;=6,"Fast",_xlpm.x&lt;=24,"Moderate",_xlpm.x&gt;24,"Delayed")))</f>
        <v>Delayed</v>
      </c>
      <c r="AC201">
        <v>3</v>
      </c>
      <c r="AD201" t="str" cm="1">
        <f t="array" ref="AD201">IF(Table2[[#This Row],[Interaction_Count_Final]]="","N/A",_xlfn.IFS(Table2[[#This Row],[Interaction_Count_Final]]&lt;=2,"Low",Table2[[#This Row],[Interaction_Count_Final]]&lt;=5,"Medium",Table2[[#This Row],[Interaction_Count_Final]]&gt;=6,"High",TRUE,"CHECK"))</f>
        <v>Medium</v>
      </c>
      <c r="AE201" t="s">
        <v>7266</v>
      </c>
      <c r="AF201" t="b">
        <v>1</v>
      </c>
      <c r="AG201" t="b">
        <v>1</v>
      </c>
      <c r="AH201">
        <v>269</v>
      </c>
      <c r="AI201">
        <v>45266</v>
      </c>
      <c r="AJ201" t="b">
        <v>1</v>
      </c>
      <c r="AK201" t="e" cm="1">
        <f t="array" ref="AK201">_xlfn.LET(
  _xlpm.txt,TRIM(Raw_Data!F201),
  _xlpm.norm,SUBSTITUTE(SUBSTITUTE(_xlpm.txt,"-","/"),".","/"),
  _xlpm.p,_xlfn.TEXTSPLIT(_xlpm.norm,"/"),
  _xlpm.a,VALUE(INDEX(_xlpm.p,1)),
  _xlpm.b,VALUE(INDEX(_xlpm.p,2)),
  IF(AND(_xlpm.a&lt;=12,_xlpm.b&lt;=12),"REVIEW_AMBIGUOUS","OK")
)</f>
        <v>#REF!</v>
      </c>
    </row>
    <row r="202" spans="1:37">
      <c r="A202" t="s">
        <v>776</v>
      </c>
      <c r="B202" t="s">
        <v>776</v>
      </c>
      <c r="C202" t="b">
        <v>0</v>
      </c>
      <c r="D202" t="s">
        <v>7257</v>
      </c>
      <c r="E202" t="s">
        <v>777</v>
      </c>
      <c r="F202" t="s">
        <v>777</v>
      </c>
      <c r="G202" t="s">
        <v>7274</v>
      </c>
      <c r="H202" t="s">
        <v>222</v>
      </c>
      <c r="I202" t="s">
        <v>222</v>
      </c>
      <c r="J202" t="s">
        <v>222</v>
      </c>
      <c r="K202" t="s">
        <v>125</v>
      </c>
      <c r="L202" t="s">
        <v>125</v>
      </c>
      <c r="M202">
        <f>IF(UPPER(TRIM(Table2[[#This Row],[Status_Clean]]))="CONVERTED",1,0)</f>
        <v>0</v>
      </c>
      <c r="N202">
        <f>IF(ISNUMBER(MATCH(UPPER(TRIM(Table2[[#This Row],[Status_Clean]])),{"CONTACTED","QUALIFIED","CONVERTED"},0)),1,0)</f>
        <v>1</v>
      </c>
      <c r="O202" cm="1">
        <f t="array" ref="O202">_xlfn.SWITCH(UPPER(TRIM(Table2[[#This Row],[Status_Clean]])),"NEW",1,"CONTACTED",2,"QUALIFIED",3,"CONVERTED",4,"LOST",5,99)</f>
        <v>2</v>
      </c>
      <c r="P202">
        <v>45392</v>
      </c>
      <c r="Q202" t="s">
        <v>7427</v>
      </c>
      <c r="R202" t="s">
        <v>7427</v>
      </c>
      <c r="S202">
        <v>45392</v>
      </c>
      <c r="T202" t="s">
        <v>7261</v>
      </c>
      <c r="U202">
        <v>45392</v>
      </c>
      <c r="V202" t="s">
        <v>7297</v>
      </c>
      <c r="W202" t="s">
        <v>7271</v>
      </c>
      <c r="X202" t="s">
        <v>7277</v>
      </c>
      <c r="Y202" t="s">
        <v>7272</v>
      </c>
      <c r="Z202" t="s">
        <v>778</v>
      </c>
      <c r="AA202">
        <v>12.3</v>
      </c>
      <c r="AB202" t="str" cm="1">
        <f t="array" ref="AB202">_xlfn.LET(_xlpm.x,IFERROR(VALUE(Table2[[#This Row],[Response_Time_Hours]]),""),IF(_xlpm.x="","CHECK",_xlfn.IFS(_xlpm.x&lt;=1,"Immediate",_xlpm.x&lt;=6,"Fast",_xlpm.x&lt;=24,"Moderate",_xlpm.x&gt;24,"Delayed")))</f>
        <v>Moderate</v>
      </c>
      <c r="AC202">
        <v>42</v>
      </c>
      <c r="AD202" t="str" cm="1">
        <f t="array" ref="AD202">IF(Table2[[#This Row],[Interaction_Count_Final]]="","N/A",_xlfn.IFS(Table2[[#This Row],[Interaction_Count_Final]]&lt;=2,"Low",Table2[[#This Row],[Interaction_Count_Final]]&lt;=5,"Medium",Table2[[#This Row],[Interaction_Count_Final]]&gt;=6,"High",TRUE,"CHECK"))</f>
        <v>High</v>
      </c>
      <c r="AE202" t="s">
        <v>7266</v>
      </c>
      <c r="AF202" t="b">
        <v>1</v>
      </c>
      <c r="AG202" t="b">
        <v>1</v>
      </c>
      <c r="AH202">
        <v>270</v>
      </c>
      <c r="AI202">
        <v>45392</v>
      </c>
      <c r="AJ202" t="b">
        <v>1</v>
      </c>
      <c r="AK202" t="e" cm="1">
        <f t="array" ref="AK202">_xlfn.LET(
  _xlpm.txt,TRIM(Raw_Data!F202),
  _xlpm.norm,SUBSTITUTE(SUBSTITUTE(_xlpm.txt,"-","/"),".","/"),
  _xlpm.p,_xlfn.TEXTSPLIT(_xlpm.norm,"/"),
  _xlpm.a,VALUE(INDEX(_xlpm.p,1)),
  _xlpm.b,VALUE(INDEX(_xlpm.p,2)),
  IF(AND(_xlpm.a&lt;=12,_xlpm.b&lt;=12),"REVIEW_AMBIGUOUS","OK")
)</f>
        <v>#REF!</v>
      </c>
    </row>
    <row r="203" spans="1:37">
      <c r="A203" t="s">
        <v>779</v>
      </c>
      <c r="B203" t="s">
        <v>779</v>
      </c>
      <c r="C203" t="b">
        <v>0</v>
      </c>
      <c r="D203" t="s">
        <v>7257</v>
      </c>
      <c r="E203" t="s">
        <v>780</v>
      </c>
      <c r="F203" t="s">
        <v>780</v>
      </c>
      <c r="G203" t="s">
        <v>7303</v>
      </c>
      <c r="H203" t="s">
        <v>585</v>
      </c>
      <c r="I203" t="s">
        <v>585</v>
      </c>
      <c r="J203" t="s">
        <v>222</v>
      </c>
      <c r="K203" t="s">
        <v>173</v>
      </c>
      <c r="L203" t="s">
        <v>173</v>
      </c>
      <c r="M203">
        <f>IF(UPPER(TRIM(Table2[[#This Row],[Status_Clean]]))="CONVERTED",1,0)</f>
        <v>0</v>
      </c>
      <c r="N203">
        <f>IF(ISNUMBER(MATCH(UPPER(TRIM(Table2[[#This Row],[Status_Clean]])),{"CONTACTED","QUALIFIED","CONVERTED"},0)),1,0)</f>
        <v>0</v>
      </c>
      <c r="O203" cm="1">
        <f t="array" ref="O203">_xlfn.SWITCH(UPPER(TRIM(Table2[[#This Row],[Status_Clean]])),"NEW",1,"CONTACTED",2,"QUALIFIED",3,"CONVERTED",4,"LOST",5,99)</f>
        <v>5</v>
      </c>
      <c r="P203">
        <v>45538</v>
      </c>
      <c r="Q203" t="s">
        <v>7516</v>
      </c>
      <c r="R203" t="s">
        <v>7516</v>
      </c>
      <c r="S203">
        <v>45538</v>
      </c>
      <c r="T203" t="s">
        <v>7261</v>
      </c>
      <c r="U203">
        <v>45538</v>
      </c>
      <c r="V203" t="s">
        <v>7287</v>
      </c>
      <c r="W203" t="s">
        <v>7271</v>
      </c>
      <c r="X203" t="s">
        <v>7288</v>
      </c>
      <c r="Y203" t="s">
        <v>7265</v>
      </c>
      <c r="Z203" t="s">
        <v>781</v>
      </c>
      <c r="AA203">
        <v>54.3</v>
      </c>
      <c r="AB203" t="str" cm="1">
        <f t="array" ref="AB203">_xlfn.LET(_xlpm.x,IFERROR(VALUE(Table2[[#This Row],[Response_Time_Hours]]),""),IF(_xlpm.x="","CHECK",_xlfn.IFS(_xlpm.x&lt;=1,"Immediate",_xlpm.x&lt;=6,"Fast",_xlpm.x&lt;=24,"Moderate",_xlpm.x&gt;24,"Delayed")))</f>
        <v>Delayed</v>
      </c>
      <c r="AC203">
        <v>4</v>
      </c>
      <c r="AD203" t="str" cm="1">
        <f t="array" ref="AD203">IF(Table2[[#This Row],[Interaction_Count_Final]]="","N/A",_xlfn.IFS(Table2[[#This Row],[Interaction_Count_Final]]&lt;=2,"Low",Table2[[#This Row],[Interaction_Count_Final]]&lt;=5,"Medium",Table2[[#This Row],[Interaction_Count_Final]]&gt;=6,"High",TRUE,"CHECK"))</f>
        <v>Medium</v>
      </c>
      <c r="AE203" t="s">
        <v>7289</v>
      </c>
      <c r="AF203" t="b">
        <v>1</v>
      </c>
      <c r="AG203" t="b">
        <v>1</v>
      </c>
      <c r="AH203">
        <v>271</v>
      </c>
      <c r="AI203">
        <v>45538</v>
      </c>
      <c r="AJ203" t="b">
        <v>1</v>
      </c>
      <c r="AK203" t="e" cm="1">
        <f t="array" ref="AK203">_xlfn.LET(
  _xlpm.txt,TRIM(Raw_Data!F203),
  _xlpm.norm,SUBSTITUTE(SUBSTITUTE(_xlpm.txt,"-","/"),".","/"),
  _xlpm.p,_xlfn.TEXTSPLIT(_xlpm.norm,"/"),
  _xlpm.a,VALUE(INDEX(_xlpm.p,1)),
  _xlpm.b,VALUE(INDEX(_xlpm.p,2)),
  IF(AND(_xlpm.a&lt;=12,_xlpm.b&lt;=12),"REVIEW_AMBIGUOUS","OK")
)</f>
        <v>#REF!</v>
      </c>
    </row>
    <row r="204" spans="1:37">
      <c r="A204" t="s">
        <v>782</v>
      </c>
      <c r="B204" t="s">
        <v>782</v>
      </c>
      <c r="C204" t="b">
        <v>0</v>
      </c>
      <c r="D204" t="s">
        <v>7257</v>
      </c>
      <c r="E204" t="s">
        <v>783</v>
      </c>
      <c r="F204" t="s">
        <v>783</v>
      </c>
      <c r="G204" t="s">
        <v>7268</v>
      </c>
      <c r="H204" t="s">
        <v>363</v>
      </c>
      <c r="I204" t="s">
        <v>363</v>
      </c>
      <c r="J204" t="s">
        <v>363</v>
      </c>
      <c r="K204" t="s">
        <v>125</v>
      </c>
      <c r="L204" t="s">
        <v>125</v>
      </c>
      <c r="M204">
        <f>IF(UPPER(TRIM(Table2[[#This Row],[Status_Clean]]))="CONVERTED",1,0)</f>
        <v>0</v>
      </c>
      <c r="N204">
        <f>IF(ISNUMBER(MATCH(UPPER(TRIM(Table2[[#This Row],[Status_Clean]])),{"CONTACTED","QUALIFIED","CONVERTED"},0)),1,0)</f>
        <v>1</v>
      </c>
      <c r="O204" cm="1">
        <f t="array" ref="O204">_xlfn.SWITCH(UPPER(TRIM(Table2[[#This Row],[Status_Clean]])),"NEW",1,"CONTACTED",2,"QUALIFIED",3,"CONVERTED",4,"LOST",5,99)</f>
        <v>2</v>
      </c>
      <c r="P204">
        <v>44980</v>
      </c>
      <c r="Q204" t="s">
        <v>7517</v>
      </c>
      <c r="R204" t="s">
        <v>7517</v>
      </c>
      <c r="S204">
        <v>44980</v>
      </c>
      <c r="T204" t="s">
        <v>7261</v>
      </c>
      <c r="U204">
        <v>44980</v>
      </c>
      <c r="V204" t="s">
        <v>7283</v>
      </c>
      <c r="W204" t="s">
        <v>7263</v>
      </c>
      <c r="X204" t="s">
        <v>7284</v>
      </c>
      <c r="Y204" t="s">
        <v>7285</v>
      </c>
      <c r="Z204">
        <v>22</v>
      </c>
      <c r="AA204">
        <v>22</v>
      </c>
      <c r="AB204" t="str" cm="1">
        <f t="array" ref="AB204">_xlfn.LET(_xlpm.x,IFERROR(VALUE(Table2[[#This Row],[Response_Time_Hours]]),""),IF(_xlpm.x="","CHECK",_xlfn.IFS(_xlpm.x&lt;=1,"Immediate",_xlpm.x&lt;=6,"Fast",_xlpm.x&lt;=24,"Moderate",_xlpm.x&gt;24,"Delayed")))</f>
        <v>Moderate</v>
      </c>
      <c r="AC204">
        <v>35</v>
      </c>
      <c r="AD204" t="str" cm="1">
        <f t="array" ref="AD204">IF(Table2[[#This Row],[Interaction_Count_Final]]="","N/A",_xlfn.IFS(Table2[[#This Row],[Interaction_Count_Final]]&lt;=2,"Low",Table2[[#This Row],[Interaction_Count_Final]]&lt;=5,"Medium",Table2[[#This Row],[Interaction_Count_Final]]&gt;=6,"High",TRUE,"CHECK"))</f>
        <v>High</v>
      </c>
      <c r="AE204" t="s">
        <v>7289</v>
      </c>
      <c r="AF204" t="b">
        <v>1</v>
      </c>
      <c r="AG204" t="b">
        <v>1</v>
      </c>
      <c r="AH204">
        <v>272</v>
      </c>
      <c r="AI204">
        <v>44980</v>
      </c>
      <c r="AJ204" t="b">
        <v>1</v>
      </c>
      <c r="AK204" t="e" cm="1">
        <f t="array" ref="AK204">_xlfn.LET(
  _xlpm.txt,TRIM(Raw_Data!F204),
  _xlpm.norm,SUBSTITUTE(SUBSTITUTE(_xlpm.txt,"-","/"),".","/"),
  _xlpm.p,_xlfn.TEXTSPLIT(_xlpm.norm,"/"),
  _xlpm.a,VALUE(INDEX(_xlpm.p,1)),
  _xlpm.b,VALUE(INDEX(_xlpm.p,2)),
  IF(AND(_xlpm.a&lt;=12,_xlpm.b&lt;=12),"REVIEW_AMBIGUOUS","OK")
)</f>
        <v>#REF!</v>
      </c>
    </row>
    <row r="205" spans="1:37">
      <c r="A205" t="s">
        <v>784</v>
      </c>
      <c r="B205" t="s">
        <v>784</v>
      </c>
      <c r="C205" t="b">
        <v>0</v>
      </c>
      <c r="D205" t="s">
        <v>7257</v>
      </c>
      <c r="E205" t="s">
        <v>785</v>
      </c>
      <c r="F205" t="s">
        <v>785</v>
      </c>
      <c r="G205" t="s">
        <v>7274</v>
      </c>
      <c r="H205" t="s">
        <v>106</v>
      </c>
      <c r="I205" t="s">
        <v>106</v>
      </c>
      <c r="J205" t="s">
        <v>106</v>
      </c>
      <c r="K205" t="s">
        <v>71</v>
      </c>
      <c r="L205" t="s">
        <v>71</v>
      </c>
      <c r="M205">
        <f>IF(UPPER(TRIM(Table2[[#This Row],[Status_Clean]]))="CONVERTED",1,0)</f>
        <v>0</v>
      </c>
      <c r="N205">
        <f>IF(ISNUMBER(MATCH(UPPER(TRIM(Table2[[#This Row],[Status_Clean]])),{"CONTACTED","QUALIFIED","CONVERTED"},0)),1,0)</f>
        <v>1</v>
      </c>
      <c r="O205" cm="1">
        <f t="array" ref="O205">_xlfn.SWITCH(UPPER(TRIM(Table2[[#This Row],[Status_Clean]])),"NEW",1,"CONTACTED",2,"QUALIFIED",3,"CONVERTED",4,"LOST",5,99)</f>
        <v>3</v>
      </c>
      <c r="P205">
        <v>45378</v>
      </c>
      <c r="Q205" t="s">
        <v>7518</v>
      </c>
      <c r="R205" t="s">
        <v>7518</v>
      </c>
      <c r="S205">
        <v>45378</v>
      </c>
      <c r="T205" t="s">
        <v>7261</v>
      </c>
      <c r="U205">
        <v>45378</v>
      </c>
      <c r="V205" t="s">
        <v>7295</v>
      </c>
      <c r="W205" t="s">
        <v>7271</v>
      </c>
      <c r="X205" t="s">
        <v>7284</v>
      </c>
      <c r="Y205" t="s">
        <v>7272</v>
      </c>
      <c r="Z205" t="s">
        <v>786</v>
      </c>
      <c r="AA205">
        <v>68.3</v>
      </c>
      <c r="AB205" t="str" cm="1">
        <f t="array" ref="AB205">_xlfn.LET(_xlpm.x,IFERROR(VALUE(Table2[[#This Row],[Response_Time_Hours]]),""),IF(_xlpm.x="","CHECK",_xlfn.IFS(_xlpm.x&lt;=1,"Immediate",_xlpm.x&lt;=6,"Fast",_xlpm.x&lt;=24,"Moderate",_xlpm.x&gt;24,"Delayed")))</f>
        <v>Delayed</v>
      </c>
      <c r="AC205">
        <v>15</v>
      </c>
      <c r="AD205" t="str" cm="1">
        <f t="array" ref="AD205">IF(Table2[[#This Row],[Interaction_Count_Final]]="","N/A",_xlfn.IFS(Table2[[#This Row],[Interaction_Count_Final]]&lt;=2,"Low",Table2[[#This Row],[Interaction_Count_Final]]&lt;=5,"Medium",Table2[[#This Row],[Interaction_Count_Final]]&gt;=6,"High",TRUE,"CHECK"))</f>
        <v>High</v>
      </c>
      <c r="AE205" t="s">
        <v>7273</v>
      </c>
      <c r="AF205" t="b">
        <v>1</v>
      </c>
      <c r="AG205" t="b">
        <v>1</v>
      </c>
      <c r="AH205">
        <v>273</v>
      </c>
      <c r="AI205">
        <v>45378</v>
      </c>
      <c r="AJ205" t="b">
        <v>1</v>
      </c>
      <c r="AK205" t="e" cm="1">
        <f t="array" ref="AK205">_xlfn.LET(
  _xlpm.txt,TRIM(Raw_Data!F205),
  _xlpm.norm,SUBSTITUTE(SUBSTITUTE(_xlpm.txt,"-","/"),".","/"),
  _xlpm.p,_xlfn.TEXTSPLIT(_xlpm.norm,"/"),
  _xlpm.a,VALUE(INDEX(_xlpm.p,1)),
  _xlpm.b,VALUE(INDEX(_xlpm.p,2)),
  IF(AND(_xlpm.a&lt;=12,_xlpm.b&lt;=12),"REVIEW_AMBIGUOUS","OK")
)</f>
        <v>#REF!</v>
      </c>
    </row>
    <row r="206" spans="1:37">
      <c r="A206" t="s">
        <v>787</v>
      </c>
      <c r="B206" t="s">
        <v>787</v>
      </c>
      <c r="C206" t="b">
        <v>0</v>
      </c>
      <c r="D206" t="s">
        <v>7257</v>
      </c>
      <c r="E206" t="s">
        <v>7519</v>
      </c>
      <c r="F206" t="s">
        <v>7519</v>
      </c>
      <c r="G206" t="s">
        <v>7303</v>
      </c>
      <c r="H206" t="s">
        <v>473</v>
      </c>
      <c r="I206" t="s">
        <v>473</v>
      </c>
      <c r="J206" t="s">
        <v>473</v>
      </c>
      <c r="K206" t="s">
        <v>125</v>
      </c>
      <c r="L206" t="s">
        <v>125</v>
      </c>
      <c r="M206">
        <f>IF(UPPER(TRIM(Table2[[#This Row],[Status_Clean]]))="CONVERTED",1,0)</f>
        <v>0</v>
      </c>
      <c r="N206">
        <f>IF(ISNUMBER(MATCH(UPPER(TRIM(Table2[[#This Row],[Status_Clean]])),{"CONTACTED","QUALIFIED","CONVERTED"},0)),1,0)</f>
        <v>1</v>
      </c>
      <c r="O206" cm="1">
        <f t="array" ref="O206">_xlfn.SWITCH(UPPER(TRIM(Table2[[#This Row],[Status_Clean]])),"NEW",1,"CONTACTED",2,"QUALIFIED",3,"CONVERTED",4,"LOST",5,99)</f>
        <v>2</v>
      </c>
      <c r="P206">
        <v>45637</v>
      </c>
      <c r="Q206" t="s">
        <v>7474</v>
      </c>
      <c r="R206" t="s">
        <v>7474</v>
      </c>
      <c r="S206">
        <v>45637</v>
      </c>
      <c r="T206" t="s">
        <v>7261</v>
      </c>
      <c r="U206">
        <v>45637</v>
      </c>
      <c r="V206" t="s">
        <v>7262</v>
      </c>
      <c r="W206" t="s">
        <v>7271</v>
      </c>
      <c r="X206" t="s">
        <v>7264</v>
      </c>
      <c r="Y206" t="s">
        <v>7272</v>
      </c>
      <c r="Z206" t="s">
        <v>789</v>
      </c>
      <c r="AA206">
        <v>49.6</v>
      </c>
      <c r="AB206" t="str" cm="1">
        <f t="array" ref="AB206">_xlfn.LET(_xlpm.x,IFERROR(VALUE(Table2[[#This Row],[Response_Time_Hours]]),""),IF(_xlpm.x="","CHECK",_xlfn.IFS(_xlpm.x&lt;=1,"Immediate",_xlpm.x&lt;=6,"Fast",_xlpm.x&lt;=24,"Moderate",_xlpm.x&gt;24,"Delayed")))</f>
        <v>Delayed</v>
      </c>
      <c r="AC206" t="s">
        <v>232</v>
      </c>
      <c r="AD206" t="str" cm="1">
        <f t="array" ref="AD206">IF(Table2[[#This Row],[Interaction_Count_Final]]="","N/A",_xlfn.IFS(Table2[[#This Row],[Interaction_Count_Final]]&lt;=2,"Low",Table2[[#This Row],[Interaction_Count_Final]]&lt;=5,"Medium",Table2[[#This Row],[Interaction_Count_Final]]&gt;=6,"High",TRUE,"CHECK"))</f>
        <v>High</v>
      </c>
      <c r="AE206" t="s">
        <v>7266</v>
      </c>
      <c r="AF206" t="b">
        <v>1</v>
      </c>
      <c r="AG206" t="b">
        <v>1</v>
      </c>
      <c r="AH206">
        <v>274</v>
      </c>
      <c r="AI206">
        <v>45637</v>
      </c>
      <c r="AJ206" t="b">
        <v>1</v>
      </c>
      <c r="AK206" t="e" cm="1">
        <f t="array" ref="AK206">_xlfn.LET(
  _xlpm.txt,TRIM(Raw_Data!F206),
  _xlpm.norm,SUBSTITUTE(SUBSTITUTE(_xlpm.txt,"-","/"),".","/"),
  _xlpm.p,_xlfn.TEXTSPLIT(_xlpm.norm,"/"),
  _xlpm.a,VALUE(INDEX(_xlpm.p,1)),
  _xlpm.b,VALUE(INDEX(_xlpm.p,2)),
  IF(AND(_xlpm.a&lt;=12,_xlpm.b&lt;=12),"REVIEW_AMBIGUOUS","OK")
)</f>
        <v>#REF!</v>
      </c>
    </row>
    <row r="207" spans="1:37">
      <c r="A207" t="s">
        <v>790</v>
      </c>
      <c r="B207" t="s">
        <v>790</v>
      </c>
      <c r="C207" t="b">
        <v>0</v>
      </c>
      <c r="D207" t="s">
        <v>7257</v>
      </c>
      <c r="E207" t="s">
        <v>791</v>
      </c>
      <c r="F207" t="s">
        <v>791</v>
      </c>
      <c r="G207" t="s">
        <v>7303</v>
      </c>
      <c r="H207" t="s">
        <v>792</v>
      </c>
      <c r="I207" t="s">
        <v>792</v>
      </c>
      <c r="J207" t="s">
        <v>792</v>
      </c>
      <c r="K207" t="s">
        <v>193</v>
      </c>
      <c r="L207" t="s">
        <v>193</v>
      </c>
      <c r="M207">
        <f>IF(UPPER(TRIM(Table2[[#This Row],[Status_Clean]]))="CONVERTED",1,0)</f>
        <v>0</v>
      </c>
      <c r="N207">
        <f>IF(ISNUMBER(MATCH(UPPER(TRIM(Table2[[#This Row],[Status_Clean]])),{"CONTACTED","QUALIFIED","CONVERTED"},0)),1,0)</f>
        <v>0</v>
      </c>
      <c r="O207" cm="1">
        <f t="array" ref="O207">_xlfn.SWITCH(UPPER(TRIM(Table2[[#This Row],[Status_Clean]])),"NEW",1,"CONTACTED",2,"QUALIFIED",3,"CONVERTED",4,"LOST",5,99)</f>
        <v>1</v>
      </c>
      <c r="P207" t="s">
        <v>793</v>
      </c>
      <c r="Q207" t="s">
        <v>7520</v>
      </c>
      <c r="R207" t="s">
        <v>7520</v>
      </c>
      <c r="S207">
        <v>45313</v>
      </c>
      <c r="T207" t="s">
        <v>7261</v>
      </c>
      <c r="U207">
        <v>45313</v>
      </c>
      <c r="V207" t="s">
        <v>7317</v>
      </c>
      <c r="W207" t="s">
        <v>7271</v>
      </c>
      <c r="X207" t="s">
        <v>7284</v>
      </c>
      <c r="Y207" t="s">
        <v>7298</v>
      </c>
      <c r="Z207">
        <v>55</v>
      </c>
      <c r="AA207">
        <v>55</v>
      </c>
      <c r="AB207" t="str" cm="1">
        <f t="array" ref="AB207">_xlfn.LET(_xlpm.x,IFERROR(VALUE(Table2[[#This Row],[Response_Time_Hours]]),""),IF(_xlpm.x="","CHECK",_xlfn.IFS(_xlpm.x&lt;=1,"Immediate",_xlpm.x&lt;=6,"Fast",_xlpm.x&lt;=24,"Moderate",_xlpm.x&gt;24,"Delayed")))</f>
        <v>Delayed</v>
      </c>
      <c r="AC207">
        <v>9</v>
      </c>
      <c r="AD207" t="str" cm="1">
        <f t="array" ref="AD207">IF(Table2[[#This Row],[Interaction_Count_Final]]="","N/A",_xlfn.IFS(Table2[[#This Row],[Interaction_Count_Final]]&lt;=2,"Low",Table2[[#This Row],[Interaction_Count_Final]]&lt;=5,"Medium",Table2[[#This Row],[Interaction_Count_Final]]&gt;=6,"High",TRUE,"CHECK"))</f>
        <v>High</v>
      </c>
      <c r="AE207" t="s">
        <v>7273</v>
      </c>
      <c r="AF207" t="b">
        <v>1</v>
      </c>
      <c r="AG207" t="b">
        <v>1</v>
      </c>
      <c r="AH207">
        <v>275</v>
      </c>
      <c r="AI207">
        <v>45313</v>
      </c>
      <c r="AJ207" t="b">
        <v>1</v>
      </c>
      <c r="AK207" t="e" cm="1">
        <f t="array" ref="AK207">_xlfn.LET(
  _xlpm.txt,TRIM(Raw_Data!F207),
  _xlpm.norm,SUBSTITUTE(SUBSTITUTE(_xlpm.txt,"-","/"),".","/"),
  _xlpm.p,_xlfn.TEXTSPLIT(_xlpm.norm,"/"),
  _xlpm.a,VALUE(INDEX(_xlpm.p,1)),
  _xlpm.b,VALUE(INDEX(_xlpm.p,2)),
  IF(AND(_xlpm.a&lt;=12,_xlpm.b&lt;=12),"REVIEW_AMBIGUOUS","OK")
)</f>
        <v>#REF!</v>
      </c>
    </row>
    <row r="208" spans="1:37">
      <c r="A208" t="s">
        <v>794</v>
      </c>
      <c r="B208" t="s">
        <v>794</v>
      </c>
      <c r="C208" t="b">
        <v>0</v>
      </c>
      <c r="D208" t="s">
        <v>7257</v>
      </c>
      <c r="E208" t="s">
        <v>795</v>
      </c>
      <c r="F208" t="s">
        <v>795</v>
      </c>
      <c r="G208" t="s">
        <v>7268</v>
      </c>
      <c r="H208" t="s">
        <v>600</v>
      </c>
      <c r="I208" t="s">
        <v>600</v>
      </c>
      <c r="J208" t="s">
        <v>254</v>
      </c>
      <c r="K208" t="s">
        <v>193</v>
      </c>
      <c r="L208" t="s">
        <v>193</v>
      </c>
      <c r="M208">
        <f>IF(UPPER(TRIM(Table2[[#This Row],[Status_Clean]]))="CONVERTED",1,0)</f>
        <v>0</v>
      </c>
      <c r="N208">
        <f>IF(ISNUMBER(MATCH(UPPER(TRIM(Table2[[#This Row],[Status_Clean]])),{"CONTACTED","QUALIFIED","CONVERTED"},0)),1,0)</f>
        <v>0</v>
      </c>
      <c r="O208" cm="1">
        <f t="array" ref="O208">_xlfn.SWITCH(UPPER(TRIM(Table2[[#This Row],[Status_Clean]])),"NEW",1,"CONTACTED",2,"QUALIFIED",3,"CONVERTED",4,"LOST",5,99)</f>
        <v>1</v>
      </c>
      <c r="P208">
        <v>45033</v>
      </c>
      <c r="Q208" t="s">
        <v>7521</v>
      </c>
      <c r="R208" t="s">
        <v>7521</v>
      </c>
      <c r="S208">
        <v>45033</v>
      </c>
      <c r="T208" t="s">
        <v>7261</v>
      </c>
      <c r="U208">
        <v>45033</v>
      </c>
      <c r="V208" t="s">
        <v>7297</v>
      </c>
      <c r="W208" t="s">
        <v>7263</v>
      </c>
      <c r="X208" t="s">
        <v>7277</v>
      </c>
      <c r="Y208" t="s">
        <v>7298</v>
      </c>
      <c r="Z208">
        <v>38.299999999999997</v>
      </c>
      <c r="AA208">
        <v>38.299999999999997</v>
      </c>
      <c r="AB208" t="str" cm="1">
        <f t="array" ref="AB208">_xlfn.LET(_xlpm.x,IFERROR(VALUE(Table2[[#This Row],[Response_Time_Hours]]),""),IF(_xlpm.x="","CHECK",_xlfn.IFS(_xlpm.x&lt;=1,"Immediate",_xlpm.x&lt;=6,"Fast",_xlpm.x&lt;=24,"Moderate",_xlpm.x&gt;24,"Delayed")))</f>
        <v>Delayed</v>
      </c>
      <c r="AC208">
        <v>50</v>
      </c>
      <c r="AD208" t="str" cm="1">
        <f t="array" ref="AD208">IF(Table2[[#This Row],[Interaction_Count_Final]]="","N/A",_xlfn.IFS(Table2[[#This Row],[Interaction_Count_Final]]&lt;=2,"Low",Table2[[#This Row],[Interaction_Count_Final]]&lt;=5,"Medium",Table2[[#This Row],[Interaction_Count_Final]]&gt;=6,"High",TRUE,"CHECK"))</f>
        <v>High</v>
      </c>
      <c r="AE208" t="s">
        <v>7266</v>
      </c>
      <c r="AF208" t="b">
        <v>1</v>
      </c>
      <c r="AG208" t="b">
        <v>1</v>
      </c>
      <c r="AH208">
        <v>277</v>
      </c>
      <c r="AI208">
        <v>45033</v>
      </c>
      <c r="AJ208" t="b">
        <v>1</v>
      </c>
      <c r="AK208" t="e" cm="1">
        <f t="array" ref="AK208">_xlfn.LET(
  _xlpm.txt,TRIM(Raw_Data!F208),
  _xlpm.norm,SUBSTITUTE(SUBSTITUTE(_xlpm.txt,"-","/"),".","/"),
  _xlpm.p,_xlfn.TEXTSPLIT(_xlpm.norm,"/"),
  _xlpm.a,VALUE(INDEX(_xlpm.p,1)),
  _xlpm.b,VALUE(INDEX(_xlpm.p,2)),
  IF(AND(_xlpm.a&lt;=12,_xlpm.b&lt;=12),"REVIEW_AMBIGUOUS","OK")
)</f>
        <v>#REF!</v>
      </c>
    </row>
    <row r="209" spans="1:37">
      <c r="A209" t="s">
        <v>797</v>
      </c>
      <c r="B209" t="s">
        <v>797</v>
      </c>
      <c r="C209" t="b">
        <v>0</v>
      </c>
      <c r="D209" t="s">
        <v>7257</v>
      </c>
      <c r="E209" t="s">
        <v>798</v>
      </c>
      <c r="F209" t="s">
        <v>798</v>
      </c>
      <c r="G209" t="s">
        <v>7303</v>
      </c>
      <c r="H209" t="s">
        <v>792</v>
      </c>
      <c r="I209" t="s">
        <v>792</v>
      </c>
      <c r="J209" t="s">
        <v>792</v>
      </c>
      <c r="K209" t="s">
        <v>193</v>
      </c>
      <c r="L209" t="s">
        <v>193</v>
      </c>
      <c r="M209">
        <f>IF(UPPER(TRIM(Table2[[#This Row],[Status_Clean]]))="CONVERTED",1,0)</f>
        <v>0</v>
      </c>
      <c r="N209">
        <f>IF(ISNUMBER(MATCH(UPPER(TRIM(Table2[[#This Row],[Status_Clean]])),{"CONTACTED","QUALIFIED","CONVERTED"},0)),1,0)</f>
        <v>0</v>
      </c>
      <c r="O209" cm="1">
        <f t="array" ref="O209">_xlfn.SWITCH(UPPER(TRIM(Table2[[#This Row],[Status_Clean]])),"NEW",1,"CONTACTED",2,"QUALIFIED",3,"CONVERTED",4,"LOST",5,99)</f>
        <v>1</v>
      </c>
      <c r="P209" t="s">
        <v>799</v>
      </c>
      <c r="Q209" t="s">
        <v>7522</v>
      </c>
      <c r="R209" t="s">
        <v>7522</v>
      </c>
      <c r="S209">
        <v>45550</v>
      </c>
      <c r="T209" t="s">
        <v>7261</v>
      </c>
      <c r="U209">
        <v>45550</v>
      </c>
      <c r="V209" t="s">
        <v>7287</v>
      </c>
      <c r="W209" t="s">
        <v>7271</v>
      </c>
      <c r="X209" t="s">
        <v>7288</v>
      </c>
      <c r="Y209" t="s">
        <v>7293</v>
      </c>
      <c r="Z209">
        <v>9.4</v>
      </c>
      <c r="AA209">
        <v>9.4</v>
      </c>
      <c r="AB209" t="str" cm="1">
        <f t="array" ref="AB209">_xlfn.LET(_xlpm.x,IFERROR(VALUE(Table2[[#This Row],[Response_Time_Hours]]),""),IF(_xlpm.x="","CHECK",_xlfn.IFS(_xlpm.x&lt;=1,"Immediate",_xlpm.x&lt;=6,"Fast",_xlpm.x&lt;=24,"Moderate",_xlpm.x&gt;24,"Delayed")))</f>
        <v>Moderate</v>
      </c>
      <c r="AC209">
        <v>26</v>
      </c>
      <c r="AD209" t="str" cm="1">
        <f t="array" ref="AD209">IF(Table2[[#This Row],[Interaction_Count_Final]]="","N/A",_xlfn.IFS(Table2[[#This Row],[Interaction_Count_Final]]&lt;=2,"Low",Table2[[#This Row],[Interaction_Count_Final]]&lt;=5,"Medium",Table2[[#This Row],[Interaction_Count_Final]]&gt;=6,"High",TRUE,"CHECK"))</f>
        <v>High</v>
      </c>
      <c r="AE209" t="s">
        <v>7266</v>
      </c>
      <c r="AF209" t="b">
        <v>1</v>
      </c>
      <c r="AG209" t="b">
        <v>1</v>
      </c>
      <c r="AH209">
        <v>278</v>
      </c>
      <c r="AI209">
        <v>45550</v>
      </c>
      <c r="AJ209" t="b">
        <v>1</v>
      </c>
      <c r="AK209" t="str" cm="1">
        <f t="array" ref="AK209">_xlfn.LET(
  _xlpm.txt,TRIM(Raw_Data!F209),
  _xlpm.norm,SUBSTITUTE(SUBSTITUTE(_xlpm.txt,"-","/"),".","/"),
  _xlpm.p,_xlfn.TEXTSPLIT(_xlpm.norm,"/"),
  _xlpm.a,VALUE(INDEX(_xlpm.p,1)),
  _xlpm.b,VALUE(INDEX(_xlpm.p,2)),
  IF(AND(_xlpm.a&lt;=12,_xlpm.b&lt;=12),"REVIEW_AMBIGUOUS","OK")
)</f>
        <v>OK</v>
      </c>
    </row>
    <row r="210" spans="1:37">
      <c r="A210" t="s">
        <v>800</v>
      </c>
      <c r="B210" t="s">
        <v>800</v>
      </c>
      <c r="C210" t="b">
        <v>0</v>
      </c>
      <c r="D210" t="s">
        <v>7257</v>
      </c>
      <c r="E210" t="s">
        <v>801</v>
      </c>
      <c r="F210" t="s">
        <v>801</v>
      </c>
      <c r="G210" t="s">
        <v>7280</v>
      </c>
      <c r="H210" t="s">
        <v>311</v>
      </c>
      <c r="I210" t="s">
        <v>311</v>
      </c>
      <c r="J210" t="s">
        <v>311</v>
      </c>
      <c r="K210" t="s">
        <v>7370</v>
      </c>
      <c r="L210" t="s">
        <v>250</v>
      </c>
      <c r="M210">
        <f>IF(UPPER(TRIM(Table2[[#This Row],[Status_Clean]]))="CONVERTED",1,0)</f>
        <v>1</v>
      </c>
      <c r="N210">
        <f>IF(ISNUMBER(MATCH(UPPER(TRIM(Table2[[#This Row],[Status_Clean]])),{"CONTACTED","QUALIFIED","CONVERTED"},0)),1,0)</f>
        <v>1</v>
      </c>
      <c r="O210" cm="1">
        <f t="array" ref="O210">_xlfn.SWITCH(UPPER(TRIM(Table2[[#This Row],[Status_Clean]])),"NEW",1,"CONTACTED",2,"QUALIFIED",3,"CONVERTED",4,"LOST",5,99)</f>
        <v>4</v>
      </c>
      <c r="P210" t="s">
        <v>802</v>
      </c>
      <c r="Q210" t="s">
        <v>7455</v>
      </c>
      <c r="R210" t="s">
        <v>7455</v>
      </c>
      <c r="S210">
        <v>45321</v>
      </c>
      <c r="T210" t="s">
        <v>7261</v>
      </c>
      <c r="U210">
        <v>45321</v>
      </c>
      <c r="V210" t="s">
        <v>7317</v>
      </c>
      <c r="W210" t="s">
        <v>7271</v>
      </c>
      <c r="X210" t="s">
        <v>7284</v>
      </c>
      <c r="Y210" t="s">
        <v>7265</v>
      </c>
      <c r="Z210" t="s">
        <v>803</v>
      </c>
      <c r="AA210">
        <v>63.9</v>
      </c>
      <c r="AB210" t="str" cm="1">
        <f t="array" ref="AB210">_xlfn.LET(_xlpm.x,IFERROR(VALUE(Table2[[#This Row],[Response_Time_Hours]]),""),IF(_xlpm.x="","CHECK",_xlfn.IFS(_xlpm.x&lt;=1,"Immediate",_xlpm.x&lt;=6,"Fast",_xlpm.x&lt;=24,"Moderate",_xlpm.x&gt;24,"Delayed")))</f>
        <v>Delayed</v>
      </c>
      <c r="AC210">
        <v>45</v>
      </c>
      <c r="AD210" t="str" cm="1">
        <f t="array" ref="AD210">IF(Table2[[#This Row],[Interaction_Count_Final]]="","N/A",_xlfn.IFS(Table2[[#This Row],[Interaction_Count_Final]]&lt;=2,"Low",Table2[[#This Row],[Interaction_Count_Final]]&lt;=5,"Medium",Table2[[#This Row],[Interaction_Count_Final]]&gt;=6,"High",TRUE,"CHECK"))</f>
        <v>High</v>
      </c>
      <c r="AE210" t="s">
        <v>7289</v>
      </c>
      <c r="AF210" t="b">
        <v>1</v>
      </c>
      <c r="AG210" t="b">
        <v>1</v>
      </c>
      <c r="AH210">
        <v>279</v>
      </c>
      <c r="AI210">
        <v>45321</v>
      </c>
      <c r="AJ210" t="b">
        <v>1</v>
      </c>
      <c r="AK210" t="str" cm="1">
        <f t="array" ref="AK210">_xlfn.LET(
  _xlpm.txt,TRIM(Raw_Data!F210),
  _xlpm.norm,SUBSTITUTE(SUBSTITUTE(_xlpm.txt,"-","/"),".","/"),
  _xlpm.p,_xlfn.TEXTSPLIT(_xlpm.norm,"/"),
  _xlpm.a,VALUE(INDEX(_xlpm.p,1)),
  _xlpm.b,VALUE(INDEX(_xlpm.p,2)),
  IF(AND(_xlpm.a&lt;=12,_xlpm.b&lt;=12),"REVIEW_AMBIGUOUS","OK")
)</f>
        <v>OK</v>
      </c>
    </row>
    <row r="211" spans="1:37">
      <c r="A211" t="s">
        <v>804</v>
      </c>
      <c r="B211" t="s">
        <v>804</v>
      </c>
      <c r="C211" t="b">
        <v>0</v>
      </c>
      <c r="D211" t="s">
        <v>7257</v>
      </c>
      <c r="E211" t="s">
        <v>805</v>
      </c>
      <c r="F211" t="s">
        <v>805</v>
      </c>
      <c r="G211" t="s">
        <v>7303</v>
      </c>
      <c r="H211" t="s">
        <v>806</v>
      </c>
      <c r="I211" t="s">
        <v>806</v>
      </c>
      <c r="J211" t="s">
        <v>69</v>
      </c>
      <c r="K211" t="s">
        <v>125</v>
      </c>
      <c r="L211" t="s">
        <v>125</v>
      </c>
      <c r="M211">
        <f>IF(UPPER(TRIM(Table2[[#This Row],[Status_Clean]]))="CONVERTED",1,0)</f>
        <v>0</v>
      </c>
      <c r="N211">
        <f>IF(ISNUMBER(MATCH(UPPER(TRIM(Table2[[#This Row],[Status_Clean]])),{"CONTACTED","QUALIFIED","CONVERTED"},0)),1,0)</f>
        <v>1</v>
      </c>
      <c r="O211" cm="1">
        <f t="array" ref="O211">_xlfn.SWITCH(UPPER(TRIM(Table2[[#This Row],[Status_Clean]])),"NEW",1,"CONTACTED",2,"QUALIFIED",3,"CONVERTED",4,"LOST",5,99)</f>
        <v>2</v>
      </c>
      <c r="P211">
        <v>45484</v>
      </c>
      <c r="Q211" t="s">
        <v>7523</v>
      </c>
      <c r="R211" t="s">
        <v>7523</v>
      </c>
      <c r="S211">
        <v>45484</v>
      </c>
      <c r="T211" t="s">
        <v>7261</v>
      </c>
      <c r="U211">
        <v>45484</v>
      </c>
      <c r="V211" t="s">
        <v>7305</v>
      </c>
      <c r="W211" t="s">
        <v>7271</v>
      </c>
      <c r="X211" t="s">
        <v>7288</v>
      </c>
      <c r="Y211" t="s">
        <v>7285</v>
      </c>
      <c r="Z211" t="s">
        <v>637</v>
      </c>
      <c r="AA211">
        <v>7.1999999999999993</v>
      </c>
      <c r="AB211" t="str" cm="1">
        <f t="array" ref="AB211">_xlfn.LET(_xlpm.x,IFERROR(VALUE(Table2[[#This Row],[Response_Time_Hours]]),""),IF(_xlpm.x="","CHECK",_xlfn.IFS(_xlpm.x&lt;=1,"Immediate",_xlpm.x&lt;=6,"Fast",_xlpm.x&lt;=24,"Moderate",_xlpm.x&gt;24,"Delayed")))</f>
        <v>Moderate</v>
      </c>
      <c r="AC211">
        <v>2</v>
      </c>
      <c r="AD211" t="str" cm="1">
        <f t="array" ref="AD211">IF(Table2[[#This Row],[Interaction_Count_Final]]="","N/A",_xlfn.IFS(Table2[[#This Row],[Interaction_Count_Final]]&lt;=2,"Low",Table2[[#This Row],[Interaction_Count_Final]]&lt;=5,"Medium",Table2[[#This Row],[Interaction_Count_Final]]&gt;=6,"High",TRUE,"CHECK"))</f>
        <v>Low</v>
      </c>
      <c r="AE211" t="s">
        <v>7273</v>
      </c>
      <c r="AF211" t="b">
        <v>1</v>
      </c>
      <c r="AG211" t="b">
        <v>1</v>
      </c>
      <c r="AH211">
        <v>282</v>
      </c>
      <c r="AI211">
        <v>45484</v>
      </c>
      <c r="AJ211" t="b">
        <v>1</v>
      </c>
      <c r="AK211" t="e" cm="1">
        <f t="array" ref="AK211">_xlfn.LET(
  _xlpm.txt,TRIM(Raw_Data!F211),
  _xlpm.norm,SUBSTITUTE(SUBSTITUTE(_xlpm.txt,"-","/"),".","/"),
  _xlpm.p,_xlfn.TEXTSPLIT(_xlpm.norm,"/"),
  _xlpm.a,VALUE(INDEX(_xlpm.p,1)),
  _xlpm.b,VALUE(INDEX(_xlpm.p,2)),
  IF(AND(_xlpm.a&lt;=12,_xlpm.b&lt;=12),"REVIEW_AMBIGUOUS","OK")
)</f>
        <v>#REF!</v>
      </c>
    </row>
    <row r="212" spans="1:37">
      <c r="A212" t="s">
        <v>807</v>
      </c>
      <c r="B212" t="s">
        <v>807</v>
      </c>
      <c r="C212" t="b">
        <v>0</v>
      </c>
      <c r="D212" t="s">
        <v>7257</v>
      </c>
      <c r="E212" t="s">
        <v>808</v>
      </c>
      <c r="F212" t="s">
        <v>808</v>
      </c>
      <c r="G212" t="s">
        <v>7268</v>
      </c>
      <c r="H212" t="s">
        <v>363</v>
      </c>
      <c r="I212" t="s">
        <v>363</v>
      </c>
      <c r="J212" t="s">
        <v>363</v>
      </c>
      <c r="K212" t="s">
        <v>193</v>
      </c>
      <c r="L212" t="s">
        <v>193</v>
      </c>
      <c r="M212">
        <f>IF(UPPER(TRIM(Table2[[#This Row],[Status_Clean]]))="CONVERTED",1,0)</f>
        <v>0</v>
      </c>
      <c r="N212">
        <f>IF(ISNUMBER(MATCH(UPPER(TRIM(Table2[[#This Row],[Status_Clean]])),{"CONTACTED","QUALIFIED","CONVERTED"},0)),1,0)</f>
        <v>0</v>
      </c>
      <c r="O212" cm="1">
        <f t="array" ref="O212">_xlfn.SWITCH(UPPER(TRIM(Table2[[#This Row],[Status_Clean]])),"NEW",1,"CONTACTED",2,"QUALIFIED",3,"CONVERTED",4,"LOST",5,99)</f>
        <v>1</v>
      </c>
      <c r="P212">
        <v>44980</v>
      </c>
      <c r="Q212" t="s">
        <v>7517</v>
      </c>
      <c r="R212" t="s">
        <v>7517</v>
      </c>
      <c r="S212">
        <v>44980</v>
      </c>
      <c r="T212" t="s">
        <v>7261</v>
      </c>
      <c r="U212">
        <v>44980</v>
      </c>
      <c r="V212" t="s">
        <v>7283</v>
      </c>
      <c r="W212" t="s">
        <v>7263</v>
      </c>
      <c r="X212" t="s">
        <v>7284</v>
      </c>
      <c r="Y212" t="s">
        <v>7285</v>
      </c>
      <c r="Z212" t="s">
        <v>809</v>
      </c>
      <c r="AA212">
        <v>66.900000000000006</v>
      </c>
      <c r="AB212" t="str" cm="1">
        <f t="array" ref="AB212">_xlfn.LET(_xlpm.x,IFERROR(VALUE(Table2[[#This Row],[Response_Time_Hours]]),""),IF(_xlpm.x="","CHECK",_xlfn.IFS(_xlpm.x&lt;=1,"Immediate",_xlpm.x&lt;=6,"Fast",_xlpm.x&lt;=24,"Moderate",_xlpm.x&gt;24,"Delayed")))</f>
        <v>Delayed</v>
      </c>
      <c r="AC212">
        <v>2</v>
      </c>
      <c r="AD212" t="str" cm="1">
        <f t="array" ref="AD212">IF(Table2[[#This Row],[Interaction_Count_Final]]="","N/A",_xlfn.IFS(Table2[[#This Row],[Interaction_Count_Final]]&lt;=2,"Low",Table2[[#This Row],[Interaction_Count_Final]]&lt;=5,"Medium",Table2[[#This Row],[Interaction_Count_Final]]&gt;=6,"High",TRUE,"CHECK"))</f>
        <v>Low</v>
      </c>
      <c r="AE212" t="s">
        <v>7273</v>
      </c>
      <c r="AF212" t="b">
        <v>1</v>
      </c>
      <c r="AG212" t="b">
        <v>1</v>
      </c>
      <c r="AH212">
        <v>285</v>
      </c>
      <c r="AI212">
        <v>44980</v>
      </c>
      <c r="AJ212" t="b">
        <v>1</v>
      </c>
      <c r="AK212" t="e" cm="1">
        <f t="array" ref="AK212">_xlfn.LET(
  _xlpm.txt,TRIM(Raw_Data!F212),
  _xlpm.norm,SUBSTITUTE(SUBSTITUTE(_xlpm.txt,"-","/"),".","/"),
  _xlpm.p,_xlfn.TEXTSPLIT(_xlpm.norm,"/"),
  _xlpm.a,VALUE(INDEX(_xlpm.p,1)),
  _xlpm.b,VALUE(INDEX(_xlpm.p,2)),
  IF(AND(_xlpm.a&lt;=12,_xlpm.b&lt;=12),"REVIEW_AMBIGUOUS","OK")
)</f>
        <v>#REF!</v>
      </c>
    </row>
    <row r="213" spans="1:37">
      <c r="A213" t="s">
        <v>810</v>
      </c>
      <c r="B213" t="s">
        <v>810</v>
      </c>
      <c r="C213" t="b">
        <v>1</v>
      </c>
      <c r="D213" t="s">
        <v>7257</v>
      </c>
      <c r="E213" t="s">
        <v>811</v>
      </c>
      <c r="F213" t="s">
        <v>811</v>
      </c>
      <c r="G213" t="s">
        <v>7303</v>
      </c>
      <c r="H213" t="s">
        <v>469</v>
      </c>
      <c r="I213" t="s">
        <v>469</v>
      </c>
      <c r="J213" t="s">
        <v>469</v>
      </c>
      <c r="K213" t="s">
        <v>71</v>
      </c>
      <c r="L213" t="s">
        <v>71</v>
      </c>
      <c r="M213">
        <f>IF(UPPER(TRIM(Table2[[#This Row],[Status_Clean]]))="CONVERTED",1,0)</f>
        <v>0</v>
      </c>
      <c r="N213">
        <f>IF(ISNUMBER(MATCH(UPPER(TRIM(Table2[[#This Row],[Status_Clean]])),{"CONTACTED","QUALIFIED","CONVERTED"},0)),1,0)</f>
        <v>1</v>
      </c>
      <c r="O213" cm="1">
        <f t="array" ref="O213">_xlfn.SWITCH(UPPER(TRIM(Table2[[#This Row],[Status_Clean]])),"NEW",1,"CONTACTED",2,"QUALIFIED",3,"CONVERTED",4,"LOST",5,99)</f>
        <v>3</v>
      </c>
      <c r="P213" t="s">
        <v>812</v>
      </c>
      <c r="Q213" t="s">
        <v>7524</v>
      </c>
      <c r="R213" t="s">
        <v>7524</v>
      </c>
      <c r="S213">
        <v>45489</v>
      </c>
      <c r="T213" t="s">
        <v>7261</v>
      </c>
      <c r="U213">
        <v>45489</v>
      </c>
      <c r="V213" t="s">
        <v>7305</v>
      </c>
      <c r="W213" t="s">
        <v>7271</v>
      </c>
      <c r="X213" t="s">
        <v>7288</v>
      </c>
      <c r="Y213" t="s">
        <v>7265</v>
      </c>
      <c r="Z213">
        <v>21.3</v>
      </c>
      <c r="AA213">
        <v>21.3</v>
      </c>
      <c r="AB213" t="str" cm="1">
        <f t="array" ref="AB213">_xlfn.LET(_xlpm.x,IFERROR(VALUE(Table2[[#This Row],[Response_Time_Hours]]),""),IF(_xlpm.x="","CHECK",_xlfn.IFS(_xlpm.x&lt;=1,"Immediate",_xlpm.x&lt;=6,"Fast",_xlpm.x&lt;=24,"Moderate",_xlpm.x&gt;24,"Delayed")))</f>
        <v>Moderate</v>
      </c>
      <c r="AC213">
        <v>13</v>
      </c>
      <c r="AD213" t="str" cm="1">
        <f t="array" ref="AD213">IF(Table2[[#This Row],[Interaction_Count_Final]]="","N/A",_xlfn.IFS(Table2[[#This Row],[Interaction_Count_Final]]&lt;=2,"Low",Table2[[#This Row],[Interaction_Count_Final]]&lt;=5,"Medium",Table2[[#This Row],[Interaction_Count_Final]]&gt;=6,"High",TRUE,"CHECK"))</f>
        <v>High</v>
      </c>
      <c r="AE213" t="s">
        <v>7273</v>
      </c>
      <c r="AF213" t="b">
        <v>1</v>
      </c>
      <c r="AG213" t="b">
        <v>1</v>
      </c>
      <c r="AH213">
        <v>286</v>
      </c>
      <c r="AI213">
        <v>45489</v>
      </c>
      <c r="AJ213" t="b">
        <v>1</v>
      </c>
      <c r="AK213" t="str" cm="1">
        <f t="array" ref="AK213">_xlfn.LET(
  _xlpm.txt,TRIM(Raw_Data!F213),
  _xlpm.norm,SUBSTITUTE(SUBSTITUTE(_xlpm.txt,"-","/"),".","/"),
  _xlpm.p,_xlfn.TEXTSPLIT(_xlpm.norm,"/"),
  _xlpm.a,VALUE(INDEX(_xlpm.p,1)),
  _xlpm.b,VALUE(INDEX(_xlpm.p,2)),
  IF(AND(_xlpm.a&lt;=12,_xlpm.b&lt;=12),"REVIEW_AMBIGUOUS","OK")
)</f>
        <v>OK</v>
      </c>
    </row>
    <row r="214" spans="1:37">
      <c r="A214" t="s">
        <v>813</v>
      </c>
      <c r="B214" t="s">
        <v>813</v>
      </c>
      <c r="C214" t="b">
        <v>0</v>
      </c>
      <c r="D214" t="s">
        <v>7257</v>
      </c>
      <c r="E214" t="s">
        <v>7525</v>
      </c>
      <c r="F214" t="s">
        <v>7525</v>
      </c>
      <c r="G214" t="s">
        <v>7303</v>
      </c>
      <c r="H214" t="s">
        <v>374</v>
      </c>
      <c r="I214" t="s">
        <v>374</v>
      </c>
      <c r="J214" t="s">
        <v>7308</v>
      </c>
      <c r="K214" t="s">
        <v>125</v>
      </c>
      <c r="L214" t="s">
        <v>125</v>
      </c>
      <c r="M214">
        <f>IF(UPPER(TRIM(Table2[[#This Row],[Status_Clean]]))="CONVERTED",1,0)</f>
        <v>0</v>
      </c>
      <c r="N214">
        <f>IF(ISNUMBER(MATCH(UPPER(TRIM(Table2[[#This Row],[Status_Clean]])),{"CONTACTED","QUALIFIED","CONVERTED"},0)),1,0)</f>
        <v>1</v>
      </c>
      <c r="O214" cm="1">
        <f t="array" ref="O214">_xlfn.SWITCH(UPPER(TRIM(Table2[[#This Row],[Status_Clean]])),"NEW",1,"CONTACTED",2,"QUALIFIED",3,"CONVERTED",4,"LOST",5,99)</f>
        <v>2</v>
      </c>
      <c r="P214" t="s">
        <v>815</v>
      </c>
      <c r="Q214" t="s">
        <v>815</v>
      </c>
      <c r="R214" t="s">
        <v>815</v>
      </c>
      <c r="S214">
        <v>45407</v>
      </c>
      <c r="T214" t="s">
        <v>7261</v>
      </c>
      <c r="U214">
        <v>45407</v>
      </c>
      <c r="V214" t="s">
        <v>7297</v>
      </c>
      <c r="W214" t="s">
        <v>7271</v>
      </c>
      <c r="X214" t="s">
        <v>7277</v>
      </c>
      <c r="Y214" t="s">
        <v>7285</v>
      </c>
      <c r="Z214" t="s">
        <v>816</v>
      </c>
      <c r="AA214">
        <v>3.4</v>
      </c>
      <c r="AB214" t="str" cm="1">
        <f t="array" ref="AB214">_xlfn.LET(_xlpm.x,IFERROR(VALUE(Table2[[#This Row],[Response_Time_Hours]]),""),IF(_xlpm.x="","CHECK",_xlfn.IFS(_xlpm.x&lt;=1,"Immediate",_xlpm.x&lt;=6,"Fast",_xlpm.x&lt;=24,"Moderate",_xlpm.x&gt;24,"Delayed")))</f>
        <v>Fast</v>
      </c>
      <c r="AC214">
        <v>34</v>
      </c>
      <c r="AD214" t="str" cm="1">
        <f t="array" ref="AD214">IF(Table2[[#This Row],[Interaction_Count_Final]]="","N/A",_xlfn.IFS(Table2[[#This Row],[Interaction_Count_Final]]&lt;=2,"Low",Table2[[#This Row],[Interaction_Count_Final]]&lt;=5,"Medium",Table2[[#This Row],[Interaction_Count_Final]]&gt;=6,"High",TRUE,"CHECK"))</f>
        <v>High</v>
      </c>
      <c r="AE214" t="s">
        <v>7266</v>
      </c>
      <c r="AF214" t="b">
        <v>1</v>
      </c>
      <c r="AG214" t="b">
        <v>1</v>
      </c>
      <c r="AH214">
        <v>288</v>
      </c>
      <c r="AI214">
        <v>45407</v>
      </c>
      <c r="AJ214" t="b">
        <v>1</v>
      </c>
      <c r="AK214" t="str" cm="1">
        <f t="array" ref="AK214">_xlfn.LET(
  _xlpm.txt,TRIM(Raw_Data!F214),
  _xlpm.norm,SUBSTITUTE(SUBSTITUTE(_xlpm.txt,"-","/"),".","/"),
  _xlpm.p,_xlfn.TEXTSPLIT(_xlpm.norm,"/"),
  _xlpm.a,VALUE(INDEX(_xlpm.p,1)),
  _xlpm.b,VALUE(INDEX(_xlpm.p,2)),
  IF(AND(_xlpm.a&lt;=12,_xlpm.b&lt;=12),"REVIEW_AMBIGUOUS","OK")
)</f>
        <v>OK</v>
      </c>
    </row>
    <row r="215" spans="1:37">
      <c r="A215" t="s">
        <v>817</v>
      </c>
      <c r="B215" t="s">
        <v>817</v>
      </c>
      <c r="C215" t="b">
        <v>0</v>
      </c>
      <c r="D215" t="s">
        <v>7257</v>
      </c>
      <c r="E215" t="s">
        <v>818</v>
      </c>
      <c r="F215" t="s">
        <v>818</v>
      </c>
      <c r="G215" t="s">
        <v>7303</v>
      </c>
      <c r="H215" t="s">
        <v>374</v>
      </c>
      <c r="I215" t="s">
        <v>374</v>
      </c>
      <c r="J215" t="s">
        <v>7308</v>
      </c>
      <c r="K215" t="s">
        <v>250</v>
      </c>
      <c r="L215" t="s">
        <v>250</v>
      </c>
      <c r="M215">
        <f>IF(UPPER(TRIM(Table2[[#This Row],[Status_Clean]]))="CONVERTED",1,0)</f>
        <v>1</v>
      </c>
      <c r="N215">
        <f>IF(ISNUMBER(MATCH(UPPER(TRIM(Table2[[#This Row],[Status_Clean]])),{"CONTACTED","QUALIFIED","CONVERTED"},0)),1,0)</f>
        <v>1</v>
      </c>
      <c r="O215" cm="1">
        <f t="array" ref="O215">_xlfn.SWITCH(UPPER(TRIM(Table2[[#This Row],[Status_Clean]])),"NEW",1,"CONTACTED",2,"QUALIFIED",3,"CONVERTED",4,"LOST",5,99)</f>
        <v>4</v>
      </c>
      <c r="P215">
        <v>45209</v>
      </c>
      <c r="Q215" t="s">
        <v>7526</v>
      </c>
      <c r="R215" t="s">
        <v>7526</v>
      </c>
      <c r="S215">
        <v>45209</v>
      </c>
      <c r="T215" t="s">
        <v>7261</v>
      </c>
      <c r="U215">
        <v>45209</v>
      </c>
      <c r="V215" t="s">
        <v>7270</v>
      </c>
      <c r="W215" t="s">
        <v>7263</v>
      </c>
      <c r="X215" t="s">
        <v>7264</v>
      </c>
      <c r="Y215" t="s">
        <v>7265</v>
      </c>
      <c r="Z215" t="s">
        <v>819</v>
      </c>
      <c r="AA215">
        <v>35.200000000000003</v>
      </c>
      <c r="AB215" t="str" cm="1">
        <f t="array" ref="AB215">_xlfn.LET(_xlpm.x,IFERROR(VALUE(Table2[[#This Row],[Response_Time_Hours]]),""),IF(_xlpm.x="","CHECK",_xlfn.IFS(_xlpm.x&lt;=1,"Immediate",_xlpm.x&lt;=6,"Fast",_xlpm.x&lt;=24,"Moderate",_xlpm.x&gt;24,"Delayed")))</f>
        <v>Delayed</v>
      </c>
      <c r="AC215">
        <v>36</v>
      </c>
      <c r="AD215" t="str" cm="1">
        <f t="array" ref="AD215">IF(Table2[[#This Row],[Interaction_Count_Final]]="","N/A",_xlfn.IFS(Table2[[#This Row],[Interaction_Count_Final]]&lt;=2,"Low",Table2[[#This Row],[Interaction_Count_Final]]&lt;=5,"Medium",Table2[[#This Row],[Interaction_Count_Final]]&gt;=6,"High",TRUE,"CHECK"))</f>
        <v>High</v>
      </c>
      <c r="AE215" t="s">
        <v>7266</v>
      </c>
      <c r="AF215" t="b">
        <v>1</v>
      </c>
      <c r="AG215" t="b">
        <v>1</v>
      </c>
      <c r="AH215">
        <v>289</v>
      </c>
      <c r="AI215">
        <v>45209</v>
      </c>
      <c r="AJ215" t="b">
        <v>1</v>
      </c>
      <c r="AK215" t="e" cm="1">
        <f t="array" ref="AK215">_xlfn.LET(
  _xlpm.txt,TRIM(Raw_Data!F215),
  _xlpm.norm,SUBSTITUTE(SUBSTITUTE(_xlpm.txt,"-","/"),".","/"),
  _xlpm.p,_xlfn.TEXTSPLIT(_xlpm.norm,"/"),
  _xlpm.a,VALUE(INDEX(_xlpm.p,1)),
  _xlpm.b,VALUE(INDEX(_xlpm.p,2)),
  IF(AND(_xlpm.a&lt;=12,_xlpm.b&lt;=12),"REVIEW_AMBIGUOUS","OK")
)</f>
        <v>#REF!</v>
      </c>
    </row>
    <row r="216" spans="1:37">
      <c r="A216" t="s">
        <v>820</v>
      </c>
      <c r="B216" t="s">
        <v>820</v>
      </c>
      <c r="C216" t="b">
        <v>0</v>
      </c>
      <c r="D216" t="s">
        <v>7257</v>
      </c>
      <c r="E216" t="s">
        <v>821</v>
      </c>
      <c r="F216" t="s">
        <v>821</v>
      </c>
      <c r="G216" t="s">
        <v>7268</v>
      </c>
      <c r="H216" t="s">
        <v>454</v>
      </c>
      <c r="I216" t="s">
        <v>454</v>
      </c>
      <c r="J216" t="s">
        <v>7308</v>
      </c>
      <c r="K216" t="s">
        <v>71</v>
      </c>
      <c r="L216" t="s">
        <v>71</v>
      </c>
      <c r="M216">
        <f>IF(UPPER(TRIM(Table2[[#This Row],[Status_Clean]]))="CONVERTED",1,0)</f>
        <v>0</v>
      </c>
      <c r="N216">
        <f>IF(ISNUMBER(MATCH(UPPER(TRIM(Table2[[#This Row],[Status_Clean]])),{"CONTACTED","QUALIFIED","CONVERTED"},0)),1,0)</f>
        <v>1</v>
      </c>
      <c r="O216" cm="1">
        <f t="array" ref="O216">_xlfn.SWITCH(UPPER(TRIM(Table2[[#This Row],[Status_Clean]])),"NEW",1,"CONTACTED",2,"QUALIFIED",3,"CONVERTED",4,"LOST",5,99)</f>
        <v>3</v>
      </c>
      <c r="P216">
        <v>45221</v>
      </c>
      <c r="Q216" t="s">
        <v>7527</v>
      </c>
      <c r="R216" t="s">
        <v>7527</v>
      </c>
      <c r="S216">
        <v>45221</v>
      </c>
      <c r="T216" t="s">
        <v>7261</v>
      </c>
      <c r="U216">
        <v>45221</v>
      </c>
      <c r="V216" t="s">
        <v>7270</v>
      </c>
      <c r="W216" t="s">
        <v>7263</v>
      </c>
      <c r="X216" t="s">
        <v>7264</v>
      </c>
      <c r="Y216" t="s">
        <v>7293</v>
      </c>
      <c r="Z216" t="s">
        <v>822</v>
      </c>
      <c r="AA216">
        <v>38.400000000000006</v>
      </c>
      <c r="AB216" t="str" cm="1">
        <f t="array" ref="AB216">_xlfn.LET(_xlpm.x,IFERROR(VALUE(Table2[[#This Row],[Response_Time_Hours]]),""),IF(_xlpm.x="","CHECK",_xlfn.IFS(_xlpm.x&lt;=1,"Immediate",_xlpm.x&lt;=6,"Fast",_xlpm.x&lt;=24,"Moderate",_xlpm.x&gt;24,"Delayed")))</f>
        <v>Delayed</v>
      </c>
      <c r="AC216">
        <v>35</v>
      </c>
      <c r="AD216" t="str" cm="1">
        <f t="array" ref="AD216">IF(Table2[[#This Row],[Interaction_Count_Final]]="","N/A",_xlfn.IFS(Table2[[#This Row],[Interaction_Count_Final]]&lt;=2,"Low",Table2[[#This Row],[Interaction_Count_Final]]&lt;=5,"Medium",Table2[[#This Row],[Interaction_Count_Final]]&gt;=6,"High",TRUE,"CHECK"))</f>
        <v>High</v>
      </c>
      <c r="AE216" t="s">
        <v>7266</v>
      </c>
      <c r="AF216" t="b">
        <v>1</v>
      </c>
      <c r="AG216" t="b">
        <v>1</v>
      </c>
      <c r="AH216">
        <v>291</v>
      </c>
      <c r="AI216">
        <v>45221</v>
      </c>
      <c r="AJ216" t="b">
        <v>1</v>
      </c>
      <c r="AK216" t="e" cm="1">
        <f t="array" ref="AK216">_xlfn.LET(
  _xlpm.txt,TRIM(Raw_Data!F216),
  _xlpm.norm,SUBSTITUTE(SUBSTITUTE(_xlpm.txt,"-","/"),".","/"),
  _xlpm.p,_xlfn.TEXTSPLIT(_xlpm.norm,"/"),
  _xlpm.a,VALUE(INDEX(_xlpm.p,1)),
  _xlpm.b,VALUE(INDEX(_xlpm.p,2)),
  IF(AND(_xlpm.a&lt;=12,_xlpm.b&lt;=12),"REVIEW_AMBIGUOUS","OK")
)</f>
        <v>#REF!</v>
      </c>
    </row>
    <row r="217" spans="1:37">
      <c r="A217" t="s">
        <v>823</v>
      </c>
      <c r="B217" t="s">
        <v>823</v>
      </c>
      <c r="C217" t="b">
        <v>0</v>
      </c>
      <c r="D217" t="s">
        <v>7257</v>
      </c>
      <c r="E217" t="s">
        <v>824</v>
      </c>
      <c r="F217" t="s">
        <v>824</v>
      </c>
      <c r="G217" t="s">
        <v>7258</v>
      </c>
      <c r="H217" t="s">
        <v>156</v>
      </c>
      <c r="I217" t="s">
        <v>156</v>
      </c>
      <c r="J217" t="s">
        <v>69</v>
      </c>
      <c r="K217" t="s">
        <v>193</v>
      </c>
      <c r="L217" t="s">
        <v>193</v>
      </c>
      <c r="M217">
        <f>IF(UPPER(TRIM(Table2[[#This Row],[Status_Clean]]))="CONVERTED",1,0)</f>
        <v>0</v>
      </c>
      <c r="N217">
        <f>IF(ISNUMBER(MATCH(UPPER(TRIM(Table2[[#This Row],[Status_Clean]])),{"CONTACTED","QUALIFIED","CONVERTED"},0)),1,0)</f>
        <v>0</v>
      </c>
      <c r="O217" cm="1">
        <f t="array" ref="O217">_xlfn.SWITCH(UPPER(TRIM(Table2[[#This Row],[Status_Clean]])),"NEW",1,"CONTACTED",2,"QUALIFIED",3,"CONVERTED",4,"LOST",5,99)</f>
        <v>1</v>
      </c>
      <c r="P217">
        <v>45519</v>
      </c>
      <c r="Q217" t="s">
        <v>7528</v>
      </c>
      <c r="R217" t="s">
        <v>7528</v>
      </c>
      <c r="S217">
        <v>45519</v>
      </c>
      <c r="T217" t="s">
        <v>7261</v>
      </c>
      <c r="U217">
        <v>45519</v>
      </c>
      <c r="V217" t="s">
        <v>7310</v>
      </c>
      <c r="W217" t="s">
        <v>7271</v>
      </c>
      <c r="X217" t="s">
        <v>7288</v>
      </c>
      <c r="Y217" t="s">
        <v>7285</v>
      </c>
      <c r="Z217" t="s">
        <v>825</v>
      </c>
      <c r="AA217">
        <v>13.9</v>
      </c>
      <c r="AB217" t="str" cm="1">
        <f t="array" ref="AB217">_xlfn.LET(_xlpm.x,IFERROR(VALUE(Table2[[#This Row],[Response_Time_Hours]]),""),IF(_xlpm.x="","CHECK",_xlfn.IFS(_xlpm.x&lt;=1,"Immediate",_xlpm.x&lt;=6,"Fast",_xlpm.x&lt;=24,"Moderate",_xlpm.x&gt;24,"Delayed")))</f>
        <v>Moderate</v>
      </c>
      <c r="AC217">
        <v>37</v>
      </c>
      <c r="AD217" t="str" cm="1">
        <f t="array" ref="AD217">IF(Table2[[#This Row],[Interaction_Count_Final]]="","N/A",_xlfn.IFS(Table2[[#This Row],[Interaction_Count_Final]]&lt;=2,"Low",Table2[[#This Row],[Interaction_Count_Final]]&lt;=5,"Medium",Table2[[#This Row],[Interaction_Count_Final]]&gt;=6,"High",TRUE,"CHECK"))</f>
        <v>High</v>
      </c>
      <c r="AE217" t="s">
        <v>7266</v>
      </c>
      <c r="AF217" t="b">
        <v>1</v>
      </c>
      <c r="AG217" t="b">
        <v>1</v>
      </c>
      <c r="AH217">
        <v>292</v>
      </c>
      <c r="AI217">
        <v>45519</v>
      </c>
      <c r="AJ217" t="b">
        <v>1</v>
      </c>
      <c r="AK217" t="e" cm="1">
        <f t="array" ref="AK217">_xlfn.LET(
  _xlpm.txt,TRIM(Raw_Data!F217),
  _xlpm.norm,SUBSTITUTE(SUBSTITUTE(_xlpm.txt,"-","/"),".","/"),
  _xlpm.p,_xlfn.TEXTSPLIT(_xlpm.norm,"/"),
  _xlpm.a,VALUE(INDEX(_xlpm.p,1)),
  _xlpm.b,VALUE(INDEX(_xlpm.p,2)),
  IF(AND(_xlpm.a&lt;=12,_xlpm.b&lt;=12),"REVIEW_AMBIGUOUS","OK")
)</f>
        <v>#REF!</v>
      </c>
    </row>
    <row r="218" spans="1:37">
      <c r="A218" t="s">
        <v>826</v>
      </c>
      <c r="B218" t="s">
        <v>826</v>
      </c>
      <c r="C218" t="b">
        <v>0</v>
      </c>
      <c r="D218" t="s">
        <v>7257</v>
      </c>
      <c r="E218" t="s">
        <v>7529</v>
      </c>
      <c r="F218" t="s">
        <v>7529</v>
      </c>
      <c r="G218" t="s">
        <v>7268</v>
      </c>
      <c r="H218" t="s">
        <v>222</v>
      </c>
      <c r="I218" t="s">
        <v>222</v>
      </c>
      <c r="J218" t="s">
        <v>222</v>
      </c>
      <c r="K218" t="s">
        <v>193</v>
      </c>
      <c r="L218" t="s">
        <v>193</v>
      </c>
      <c r="M218">
        <f>IF(UPPER(TRIM(Table2[[#This Row],[Status_Clean]]))="CONVERTED",1,0)</f>
        <v>0</v>
      </c>
      <c r="N218">
        <f>IF(ISNUMBER(MATCH(UPPER(TRIM(Table2[[#This Row],[Status_Clean]])),{"CONTACTED","QUALIFIED","CONVERTED"},0)),1,0)</f>
        <v>0</v>
      </c>
      <c r="O218" cm="1">
        <f t="array" ref="O218">_xlfn.SWITCH(UPPER(TRIM(Table2[[#This Row],[Status_Clean]])),"NEW",1,"CONTACTED",2,"QUALIFIED",3,"CONVERTED",4,"LOST",5,99)</f>
        <v>1</v>
      </c>
      <c r="P218" t="s">
        <v>828</v>
      </c>
      <c r="Q218" t="s">
        <v>7530</v>
      </c>
      <c r="R218" t="s">
        <v>7530</v>
      </c>
      <c r="S218">
        <v>45646</v>
      </c>
      <c r="T218" t="s">
        <v>7261</v>
      </c>
      <c r="U218">
        <v>45646</v>
      </c>
      <c r="V218" t="s">
        <v>7262</v>
      </c>
      <c r="W218" t="s">
        <v>7271</v>
      </c>
      <c r="X218" t="s">
        <v>7264</v>
      </c>
      <c r="Y218" t="s">
        <v>7312</v>
      </c>
      <c r="Z218" t="s">
        <v>287</v>
      </c>
      <c r="AA218">
        <v>60</v>
      </c>
      <c r="AB218" t="str" cm="1">
        <f t="array" ref="AB218">_xlfn.LET(_xlpm.x,IFERROR(VALUE(Table2[[#This Row],[Response_Time_Hours]]),""),IF(_xlpm.x="","CHECK",_xlfn.IFS(_xlpm.x&lt;=1,"Immediate",_xlpm.x&lt;=6,"Fast",_xlpm.x&lt;=24,"Moderate",_xlpm.x&gt;24,"Delayed")))</f>
        <v>Delayed</v>
      </c>
      <c r="AC218">
        <v>22</v>
      </c>
      <c r="AD218" t="str" cm="1">
        <f t="array" ref="AD218">IF(Table2[[#This Row],[Interaction_Count_Final]]="","N/A",_xlfn.IFS(Table2[[#This Row],[Interaction_Count_Final]]&lt;=2,"Low",Table2[[#This Row],[Interaction_Count_Final]]&lt;=5,"Medium",Table2[[#This Row],[Interaction_Count_Final]]&gt;=6,"High",TRUE,"CHECK"))</f>
        <v>High</v>
      </c>
      <c r="AE218" t="s">
        <v>7289</v>
      </c>
      <c r="AF218" t="b">
        <v>1</v>
      </c>
      <c r="AG218" t="b">
        <v>1</v>
      </c>
      <c r="AH218">
        <v>293</v>
      </c>
      <c r="AI218">
        <v>45646</v>
      </c>
      <c r="AJ218" t="b">
        <v>1</v>
      </c>
      <c r="AK218" t="str" cm="1">
        <f t="array" ref="AK218">_xlfn.LET(
  _xlpm.txt,TRIM(Raw_Data!F218),
  _xlpm.norm,SUBSTITUTE(SUBSTITUTE(_xlpm.txt,"-","/"),".","/"),
  _xlpm.p,_xlfn.TEXTSPLIT(_xlpm.norm,"/"),
  _xlpm.a,VALUE(INDEX(_xlpm.p,1)),
  _xlpm.b,VALUE(INDEX(_xlpm.p,2)),
  IF(AND(_xlpm.a&lt;=12,_xlpm.b&lt;=12),"REVIEW_AMBIGUOUS","OK")
)</f>
        <v>OK</v>
      </c>
    </row>
    <row r="219" spans="1:37">
      <c r="A219" t="s">
        <v>829</v>
      </c>
      <c r="B219" t="s">
        <v>829</v>
      </c>
      <c r="C219" t="b">
        <v>0</v>
      </c>
      <c r="D219" t="s">
        <v>7257</v>
      </c>
      <c r="E219" t="s">
        <v>830</v>
      </c>
      <c r="F219" t="s">
        <v>830</v>
      </c>
      <c r="G219" t="s">
        <v>7274</v>
      </c>
      <c r="H219" t="s">
        <v>337</v>
      </c>
      <c r="I219" t="s">
        <v>337</v>
      </c>
      <c r="J219" t="s">
        <v>101</v>
      </c>
      <c r="K219" t="s">
        <v>125</v>
      </c>
      <c r="L219" t="s">
        <v>125</v>
      </c>
      <c r="M219">
        <f>IF(UPPER(TRIM(Table2[[#This Row],[Status_Clean]]))="CONVERTED",1,0)</f>
        <v>0</v>
      </c>
      <c r="N219">
        <f>IF(ISNUMBER(MATCH(UPPER(TRIM(Table2[[#This Row],[Status_Clean]])),{"CONTACTED","QUALIFIED","CONVERTED"},0)),1,0)</f>
        <v>1</v>
      </c>
      <c r="O219" cm="1">
        <f t="array" ref="O219">_xlfn.SWITCH(UPPER(TRIM(Table2[[#This Row],[Status_Clean]])),"NEW",1,"CONTACTED",2,"QUALIFIED",3,"CONVERTED",4,"LOST",5,99)</f>
        <v>2</v>
      </c>
      <c r="P219" t="s">
        <v>831</v>
      </c>
      <c r="Q219" t="s">
        <v>7483</v>
      </c>
      <c r="R219" t="s">
        <v>7483</v>
      </c>
      <c r="S219">
        <v>45594</v>
      </c>
      <c r="T219" t="s">
        <v>7261</v>
      </c>
      <c r="U219">
        <v>45594</v>
      </c>
      <c r="V219" t="s">
        <v>7270</v>
      </c>
      <c r="W219" t="s">
        <v>7271</v>
      </c>
      <c r="X219" t="s">
        <v>7264</v>
      </c>
      <c r="Y219" t="s">
        <v>7265</v>
      </c>
      <c r="Z219">
        <v>62.7</v>
      </c>
      <c r="AA219">
        <v>62.7</v>
      </c>
      <c r="AB219" t="str" cm="1">
        <f t="array" ref="AB219">_xlfn.LET(_xlpm.x,IFERROR(VALUE(Table2[[#This Row],[Response_Time_Hours]]),""),IF(_xlpm.x="","CHECK",_xlfn.IFS(_xlpm.x&lt;=1,"Immediate",_xlpm.x&lt;=6,"Fast",_xlpm.x&lt;=24,"Moderate",_xlpm.x&gt;24,"Delayed")))</f>
        <v>Delayed</v>
      </c>
      <c r="AC219">
        <v>13</v>
      </c>
      <c r="AD219" t="str" cm="1">
        <f t="array" ref="AD219">IF(Table2[[#This Row],[Interaction_Count_Final]]="","N/A",_xlfn.IFS(Table2[[#This Row],[Interaction_Count_Final]]&lt;=2,"Low",Table2[[#This Row],[Interaction_Count_Final]]&lt;=5,"Medium",Table2[[#This Row],[Interaction_Count_Final]]&gt;=6,"High",TRUE,"CHECK"))</f>
        <v>High</v>
      </c>
      <c r="AE219" t="s">
        <v>7289</v>
      </c>
      <c r="AF219" t="b">
        <v>1</v>
      </c>
      <c r="AG219" t="b">
        <v>1</v>
      </c>
      <c r="AH219">
        <v>294</v>
      </c>
      <c r="AI219">
        <v>45594</v>
      </c>
      <c r="AJ219" t="b">
        <v>1</v>
      </c>
      <c r="AK219" t="str" cm="1">
        <f t="array" ref="AK219">_xlfn.LET(
  _xlpm.txt,TRIM(Raw_Data!F219),
  _xlpm.norm,SUBSTITUTE(SUBSTITUTE(_xlpm.txt,"-","/"),".","/"),
  _xlpm.p,_xlfn.TEXTSPLIT(_xlpm.norm,"/"),
  _xlpm.a,VALUE(INDEX(_xlpm.p,1)),
  _xlpm.b,VALUE(INDEX(_xlpm.p,2)),
  IF(AND(_xlpm.a&lt;=12,_xlpm.b&lt;=12),"REVIEW_AMBIGUOUS","OK")
)</f>
        <v>OK</v>
      </c>
    </row>
    <row r="220" spans="1:37">
      <c r="A220" t="s">
        <v>832</v>
      </c>
      <c r="B220" t="s">
        <v>832</v>
      </c>
      <c r="C220" t="b">
        <v>0</v>
      </c>
      <c r="D220" t="s">
        <v>7257</v>
      </c>
      <c r="E220" t="s">
        <v>833</v>
      </c>
      <c r="F220" t="s">
        <v>833</v>
      </c>
      <c r="G220" t="s">
        <v>7303</v>
      </c>
      <c r="H220" t="s">
        <v>1356</v>
      </c>
      <c r="I220" t="s">
        <v>1356</v>
      </c>
      <c r="J220" t="s">
        <v>1356</v>
      </c>
      <c r="K220" t="s">
        <v>250</v>
      </c>
      <c r="L220" t="s">
        <v>250</v>
      </c>
      <c r="M220">
        <f>IF(UPPER(TRIM(Table2[[#This Row],[Status_Clean]]))="CONVERTED",1,0)</f>
        <v>1</v>
      </c>
      <c r="N220">
        <f>IF(ISNUMBER(MATCH(UPPER(TRIM(Table2[[#This Row],[Status_Clean]])),{"CONTACTED","QUALIFIED","CONVERTED"},0)),1,0)</f>
        <v>1</v>
      </c>
      <c r="O220" cm="1">
        <f t="array" ref="O220">_xlfn.SWITCH(UPPER(TRIM(Table2[[#This Row],[Status_Clean]])),"NEW",1,"CONTACTED",2,"QUALIFIED",3,"CONVERTED",4,"LOST",5,99)</f>
        <v>4</v>
      </c>
      <c r="P220">
        <v>44993</v>
      </c>
      <c r="Q220" t="s">
        <v>7531</v>
      </c>
      <c r="R220" t="s">
        <v>7531</v>
      </c>
      <c r="S220">
        <v>44993</v>
      </c>
      <c r="T220" t="s">
        <v>7261</v>
      </c>
      <c r="U220">
        <v>44993</v>
      </c>
      <c r="V220" t="s">
        <v>7295</v>
      </c>
      <c r="W220" t="s">
        <v>7263</v>
      </c>
      <c r="X220" t="s">
        <v>7284</v>
      </c>
      <c r="Y220" t="s">
        <v>7272</v>
      </c>
      <c r="Z220">
        <v>14.3</v>
      </c>
      <c r="AA220">
        <v>14.3</v>
      </c>
      <c r="AB220" t="str" cm="1">
        <f t="array" ref="AB220">_xlfn.LET(_xlpm.x,IFERROR(VALUE(Table2[[#This Row],[Response_Time_Hours]]),""),IF(_xlpm.x="","CHECK",_xlfn.IFS(_xlpm.x&lt;=1,"Immediate",_xlpm.x&lt;=6,"Fast",_xlpm.x&lt;=24,"Moderate",_xlpm.x&gt;24,"Delayed")))</f>
        <v>Moderate</v>
      </c>
      <c r="AC220">
        <v>12</v>
      </c>
      <c r="AD220" t="str" cm="1">
        <f t="array" ref="AD220">IF(Table2[[#This Row],[Interaction_Count_Final]]="","N/A",_xlfn.IFS(Table2[[#This Row],[Interaction_Count_Final]]&lt;=2,"Low",Table2[[#This Row],[Interaction_Count_Final]]&lt;=5,"Medium",Table2[[#This Row],[Interaction_Count_Final]]&gt;=6,"High",TRUE,"CHECK"))</f>
        <v>High</v>
      </c>
      <c r="AE220" t="s">
        <v>7266</v>
      </c>
      <c r="AF220" t="b">
        <v>1</v>
      </c>
      <c r="AG220" t="b">
        <v>1</v>
      </c>
      <c r="AH220">
        <v>295</v>
      </c>
      <c r="AI220">
        <v>44993</v>
      </c>
      <c r="AJ220" t="b">
        <v>1</v>
      </c>
      <c r="AK220" t="e" cm="1">
        <f t="array" ref="AK220">_xlfn.LET(
  _xlpm.txt,TRIM(Raw_Data!F220),
  _xlpm.norm,SUBSTITUTE(SUBSTITUTE(_xlpm.txt,"-","/"),".","/"),
  _xlpm.p,_xlfn.TEXTSPLIT(_xlpm.norm,"/"),
  _xlpm.a,VALUE(INDEX(_xlpm.p,1)),
  _xlpm.b,VALUE(INDEX(_xlpm.p,2)),
  IF(AND(_xlpm.a&lt;=12,_xlpm.b&lt;=12),"REVIEW_AMBIGUOUS","OK")
)</f>
        <v>#REF!</v>
      </c>
    </row>
    <row r="221" spans="1:37">
      <c r="A221" t="s">
        <v>834</v>
      </c>
      <c r="B221" t="s">
        <v>834</v>
      </c>
      <c r="C221" t="b">
        <v>0</v>
      </c>
      <c r="D221" t="s">
        <v>7257</v>
      </c>
      <c r="E221" t="s">
        <v>835</v>
      </c>
      <c r="F221" t="s">
        <v>835</v>
      </c>
      <c r="G221" t="s">
        <v>7258</v>
      </c>
      <c r="H221" t="s">
        <v>454</v>
      </c>
      <c r="I221" t="s">
        <v>454</v>
      </c>
      <c r="J221" t="s">
        <v>7308</v>
      </c>
      <c r="K221" t="s">
        <v>7259</v>
      </c>
      <c r="L221" t="s">
        <v>193</v>
      </c>
      <c r="M221">
        <f>IF(UPPER(TRIM(Table2[[#This Row],[Status_Clean]]))="CONVERTED",1,0)</f>
        <v>0</v>
      </c>
      <c r="N221">
        <f>IF(ISNUMBER(MATCH(UPPER(TRIM(Table2[[#This Row],[Status_Clean]])),{"CONTACTED","QUALIFIED","CONVERTED"},0)),1,0)</f>
        <v>0</v>
      </c>
      <c r="O221" cm="1">
        <f t="array" ref="O221">_xlfn.SWITCH(UPPER(TRIM(Table2[[#This Row],[Status_Clean]])),"NEW",1,"CONTACTED",2,"QUALIFIED",3,"CONVERTED",4,"LOST",5,99)</f>
        <v>1</v>
      </c>
      <c r="P221" t="s">
        <v>836</v>
      </c>
      <c r="Q221" t="s">
        <v>7532</v>
      </c>
      <c r="R221" t="s">
        <v>7532</v>
      </c>
      <c r="S221">
        <v>45159</v>
      </c>
      <c r="T221" t="s">
        <v>7261</v>
      </c>
      <c r="U221">
        <v>45159</v>
      </c>
      <c r="V221" t="s">
        <v>7310</v>
      </c>
      <c r="W221" t="s">
        <v>7263</v>
      </c>
      <c r="X221" t="s">
        <v>7288</v>
      </c>
      <c r="Y221" t="s">
        <v>7298</v>
      </c>
      <c r="Z221" t="s">
        <v>837</v>
      </c>
      <c r="AA221">
        <v>34</v>
      </c>
      <c r="AB221" t="str" cm="1">
        <f t="array" ref="AB221">_xlfn.LET(_xlpm.x,IFERROR(VALUE(Table2[[#This Row],[Response_Time_Hours]]),""),IF(_xlpm.x="","CHECK",_xlfn.IFS(_xlpm.x&lt;=1,"Immediate",_xlpm.x&lt;=6,"Fast",_xlpm.x&lt;=24,"Moderate",_xlpm.x&gt;24,"Delayed")))</f>
        <v>Delayed</v>
      </c>
      <c r="AC221">
        <v>5</v>
      </c>
      <c r="AD221" t="str" cm="1">
        <f t="array" ref="AD221">IF(Table2[[#This Row],[Interaction_Count_Final]]="","N/A",_xlfn.IFS(Table2[[#This Row],[Interaction_Count_Final]]&lt;=2,"Low",Table2[[#This Row],[Interaction_Count_Final]]&lt;=5,"Medium",Table2[[#This Row],[Interaction_Count_Final]]&gt;=6,"High",TRUE,"CHECK"))</f>
        <v>Medium</v>
      </c>
      <c r="AE221" t="s">
        <v>7266</v>
      </c>
      <c r="AF221" t="b">
        <v>1</v>
      </c>
      <c r="AG221" t="b">
        <v>1</v>
      </c>
      <c r="AH221">
        <v>296</v>
      </c>
      <c r="AI221">
        <v>45159</v>
      </c>
      <c r="AJ221" t="b">
        <v>1</v>
      </c>
      <c r="AK221" t="str" cm="1">
        <f t="array" ref="AK221">_xlfn.LET(
  _xlpm.txt,TRIM(Raw_Data!F221),
  _xlpm.norm,SUBSTITUTE(SUBSTITUTE(_xlpm.txt,"-","/"),".","/"),
  _xlpm.p,_xlfn.TEXTSPLIT(_xlpm.norm,"/"),
  _xlpm.a,VALUE(INDEX(_xlpm.p,1)),
  _xlpm.b,VALUE(INDEX(_xlpm.p,2)),
  IF(AND(_xlpm.a&lt;=12,_xlpm.b&lt;=12),"REVIEW_AMBIGUOUS","OK")
)</f>
        <v>OK</v>
      </c>
    </row>
    <row r="222" spans="1:37">
      <c r="A222" t="s">
        <v>838</v>
      </c>
      <c r="B222" t="s">
        <v>838</v>
      </c>
      <c r="C222" t="b">
        <v>0</v>
      </c>
      <c r="D222" t="s">
        <v>7257</v>
      </c>
      <c r="E222" t="s">
        <v>839</v>
      </c>
      <c r="F222" t="s">
        <v>839</v>
      </c>
      <c r="G222" t="s">
        <v>7280</v>
      </c>
      <c r="H222" t="s">
        <v>69</v>
      </c>
      <c r="I222" t="s">
        <v>69</v>
      </c>
      <c r="J222" t="s">
        <v>69</v>
      </c>
      <c r="K222" t="s">
        <v>125</v>
      </c>
      <c r="L222" t="s">
        <v>125</v>
      </c>
      <c r="M222">
        <f>IF(UPPER(TRIM(Table2[[#This Row],[Status_Clean]]))="CONVERTED",1,0)</f>
        <v>0</v>
      </c>
      <c r="N222">
        <f>IF(ISNUMBER(MATCH(UPPER(TRIM(Table2[[#This Row],[Status_Clean]])),{"CONTACTED","QUALIFIED","CONVERTED"},0)),1,0)</f>
        <v>1</v>
      </c>
      <c r="O222" cm="1">
        <f t="array" ref="O222">_xlfn.SWITCH(UPPER(TRIM(Table2[[#This Row],[Status_Clean]])),"NEW",1,"CONTACTED",2,"QUALIFIED",3,"CONVERTED",4,"LOST",5,99)</f>
        <v>2</v>
      </c>
      <c r="P222">
        <v>45073</v>
      </c>
      <c r="Q222" t="s">
        <v>7533</v>
      </c>
      <c r="R222" t="s">
        <v>7533</v>
      </c>
      <c r="S222">
        <v>45073</v>
      </c>
      <c r="T222" t="s">
        <v>7261</v>
      </c>
      <c r="U222">
        <v>45073</v>
      </c>
      <c r="V222" t="s">
        <v>7314</v>
      </c>
      <c r="W222" t="s">
        <v>7263</v>
      </c>
      <c r="X222" t="s">
        <v>7277</v>
      </c>
      <c r="Y222" t="s">
        <v>7278</v>
      </c>
      <c r="Z222">
        <v>21.3</v>
      </c>
      <c r="AA222">
        <v>21.3</v>
      </c>
      <c r="AB222" t="str" cm="1">
        <f t="array" ref="AB222">_xlfn.LET(_xlpm.x,IFERROR(VALUE(Table2[[#This Row],[Response_Time_Hours]]),""),IF(_xlpm.x="","CHECK",_xlfn.IFS(_xlpm.x&lt;=1,"Immediate",_xlpm.x&lt;=6,"Fast",_xlpm.x&lt;=24,"Moderate",_xlpm.x&gt;24,"Delayed")))</f>
        <v>Moderate</v>
      </c>
      <c r="AC222">
        <v>23</v>
      </c>
      <c r="AD222" t="str" cm="1">
        <f t="array" ref="AD222">IF(Table2[[#This Row],[Interaction_Count_Final]]="","N/A",_xlfn.IFS(Table2[[#This Row],[Interaction_Count_Final]]&lt;=2,"Low",Table2[[#This Row],[Interaction_Count_Final]]&lt;=5,"Medium",Table2[[#This Row],[Interaction_Count_Final]]&gt;=6,"High",TRUE,"CHECK"))</f>
        <v>High</v>
      </c>
      <c r="AE222" t="s">
        <v>7266</v>
      </c>
      <c r="AF222" t="b">
        <v>1</v>
      </c>
      <c r="AG222" t="b">
        <v>1</v>
      </c>
      <c r="AH222">
        <v>297</v>
      </c>
      <c r="AI222">
        <v>45073</v>
      </c>
      <c r="AJ222" t="b">
        <v>1</v>
      </c>
      <c r="AK222" t="e" cm="1">
        <f t="array" ref="AK222">_xlfn.LET(
  _xlpm.txt,TRIM(Raw_Data!F222),
  _xlpm.norm,SUBSTITUTE(SUBSTITUTE(_xlpm.txt,"-","/"),".","/"),
  _xlpm.p,_xlfn.TEXTSPLIT(_xlpm.norm,"/"),
  _xlpm.a,VALUE(INDEX(_xlpm.p,1)),
  _xlpm.b,VALUE(INDEX(_xlpm.p,2)),
  IF(AND(_xlpm.a&lt;=12,_xlpm.b&lt;=12),"REVIEW_AMBIGUOUS","OK")
)</f>
        <v>#REF!</v>
      </c>
    </row>
    <row r="223" spans="1:37">
      <c r="A223" t="s">
        <v>840</v>
      </c>
      <c r="B223" t="s">
        <v>840</v>
      </c>
      <c r="C223" t="b">
        <v>0</v>
      </c>
      <c r="D223" t="s">
        <v>7257</v>
      </c>
      <c r="E223" t="s">
        <v>841</v>
      </c>
      <c r="F223" t="s">
        <v>841</v>
      </c>
      <c r="G223" t="s">
        <v>7303</v>
      </c>
      <c r="H223" t="s">
        <v>404</v>
      </c>
      <c r="I223" t="s">
        <v>404</v>
      </c>
      <c r="J223" t="s">
        <v>363</v>
      </c>
      <c r="K223" t="s">
        <v>7259</v>
      </c>
      <c r="L223" t="s">
        <v>193</v>
      </c>
      <c r="M223">
        <f>IF(UPPER(TRIM(Table2[[#This Row],[Status_Clean]]))="CONVERTED",1,0)</f>
        <v>0</v>
      </c>
      <c r="N223">
        <f>IF(ISNUMBER(MATCH(UPPER(TRIM(Table2[[#This Row],[Status_Clean]])),{"CONTACTED","QUALIFIED","CONVERTED"},0)),1,0)</f>
        <v>0</v>
      </c>
      <c r="O223" cm="1">
        <f t="array" ref="O223">_xlfn.SWITCH(UPPER(TRIM(Table2[[#This Row],[Status_Clean]])),"NEW",1,"CONTACTED",2,"QUALIFIED",3,"CONVERTED",4,"LOST",5,99)</f>
        <v>1</v>
      </c>
      <c r="P223">
        <v>45490</v>
      </c>
      <c r="Q223" t="s">
        <v>7534</v>
      </c>
      <c r="R223" t="s">
        <v>7534</v>
      </c>
      <c r="S223">
        <v>45490</v>
      </c>
      <c r="T223" t="s">
        <v>7261</v>
      </c>
      <c r="U223">
        <v>45490</v>
      </c>
      <c r="V223" t="s">
        <v>7305</v>
      </c>
      <c r="W223" t="s">
        <v>7271</v>
      </c>
      <c r="X223" t="s">
        <v>7288</v>
      </c>
      <c r="Y223" t="s">
        <v>7272</v>
      </c>
      <c r="Z223" t="s">
        <v>842</v>
      </c>
      <c r="AA223">
        <v>23.2</v>
      </c>
      <c r="AB223" t="str" cm="1">
        <f t="array" ref="AB223">_xlfn.LET(_xlpm.x,IFERROR(VALUE(Table2[[#This Row],[Response_Time_Hours]]),""),IF(_xlpm.x="","CHECK",_xlfn.IFS(_xlpm.x&lt;=1,"Immediate",_xlpm.x&lt;=6,"Fast",_xlpm.x&lt;=24,"Moderate",_xlpm.x&gt;24,"Delayed")))</f>
        <v>Moderate</v>
      </c>
      <c r="AC223">
        <v>34</v>
      </c>
      <c r="AD223" t="str" cm="1">
        <f t="array" ref="AD223">IF(Table2[[#This Row],[Interaction_Count_Final]]="","N/A",_xlfn.IFS(Table2[[#This Row],[Interaction_Count_Final]]&lt;=2,"Low",Table2[[#This Row],[Interaction_Count_Final]]&lt;=5,"Medium",Table2[[#This Row],[Interaction_Count_Final]]&gt;=6,"High",TRUE,"CHECK"))</f>
        <v>High</v>
      </c>
      <c r="AE223" t="s">
        <v>7266</v>
      </c>
      <c r="AF223" t="b">
        <v>1</v>
      </c>
      <c r="AG223" t="b">
        <v>1</v>
      </c>
      <c r="AH223">
        <v>300</v>
      </c>
      <c r="AI223">
        <v>45490</v>
      </c>
      <c r="AJ223" t="b">
        <v>1</v>
      </c>
      <c r="AK223" t="e" cm="1">
        <f t="array" ref="AK223">_xlfn.LET(
  _xlpm.txt,TRIM(Raw_Data!F223),
  _xlpm.norm,SUBSTITUTE(SUBSTITUTE(_xlpm.txt,"-","/"),".","/"),
  _xlpm.p,_xlfn.TEXTSPLIT(_xlpm.norm,"/"),
  _xlpm.a,VALUE(INDEX(_xlpm.p,1)),
  _xlpm.b,VALUE(INDEX(_xlpm.p,2)),
  IF(AND(_xlpm.a&lt;=12,_xlpm.b&lt;=12),"REVIEW_AMBIGUOUS","OK")
)</f>
        <v>#REF!</v>
      </c>
    </row>
    <row r="224" spans="1:37">
      <c r="A224" t="s">
        <v>843</v>
      </c>
      <c r="B224" t="s">
        <v>843</v>
      </c>
      <c r="C224" t="b">
        <v>0</v>
      </c>
      <c r="D224" t="s">
        <v>7257</v>
      </c>
      <c r="E224" t="s">
        <v>844</v>
      </c>
      <c r="F224" t="s">
        <v>844</v>
      </c>
      <c r="G224" t="s">
        <v>7258</v>
      </c>
      <c r="H224" t="s">
        <v>7535</v>
      </c>
      <c r="I224" t="s">
        <v>7535</v>
      </c>
      <c r="J224" t="s">
        <v>101</v>
      </c>
      <c r="K224" t="s">
        <v>125</v>
      </c>
      <c r="L224" t="s">
        <v>125</v>
      </c>
      <c r="M224">
        <f>IF(UPPER(TRIM(Table2[[#This Row],[Status_Clean]]))="CONVERTED",1,0)</f>
        <v>0</v>
      </c>
      <c r="N224">
        <f>IF(ISNUMBER(MATCH(UPPER(TRIM(Table2[[#This Row],[Status_Clean]])),{"CONTACTED","QUALIFIED","CONVERTED"},0)),1,0)</f>
        <v>1</v>
      </c>
      <c r="O224" cm="1">
        <f t="array" ref="O224">_xlfn.SWITCH(UPPER(TRIM(Table2[[#This Row],[Status_Clean]])),"NEW",1,"CONTACTED",2,"QUALIFIED",3,"CONVERTED",4,"LOST",5,99)</f>
        <v>2</v>
      </c>
      <c r="P224">
        <v>44956</v>
      </c>
      <c r="Q224" t="s">
        <v>7475</v>
      </c>
      <c r="R224" t="s">
        <v>7475</v>
      </c>
      <c r="S224">
        <v>44956</v>
      </c>
      <c r="T224" t="s">
        <v>7261</v>
      </c>
      <c r="U224">
        <v>44956</v>
      </c>
      <c r="V224" t="s">
        <v>7317</v>
      </c>
      <c r="W224" t="s">
        <v>7263</v>
      </c>
      <c r="X224" t="s">
        <v>7284</v>
      </c>
      <c r="Y224" t="s">
        <v>7298</v>
      </c>
      <c r="Z224" t="s">
        <v>846</v>
      </c>
      <c r="AA224">
        <v>8.6</v>
      </c>
      <c r="AB224" t="str" cm="1">
        <f t="array" ref="AB224">_xlfn.LET(_xlpm.x,IFERROR(VALUE(Table2[[#This Row],[Response_Time_Hours]]),""),IF(_xlpm.x="","CHECK",_xlfn.IFS(_xlpm.x&lt;=1,"Immediate",_xlpm.x&lt;=6,"Fast",_xlpm.x&lt;=24,"Moderate",_xlpm.x&gt;24,"Delayed")))</f>
        <v>Moderate</v>
      </c>
      <c r="AC224">
        <v>5</v>
      </c>
      <c r="AD224" t="str" cm="1">
        <f t="array" ref="AD224">IF(Table2[[#This Row],[Interaction_Count_Final]]="","N/A",_xlfn.IFS(Table2[[#This Row],[Interaction_Count_Final]]&lt;=2,"Low",Table2[[#This Row],[Interaction_Count_Final]]&lt;=5,"Medium",Table2[[#This Row],[Interaction_Count_Final]]&gt;=6,"High",TRUE,"CHECK"))</f>
        <v>Medium</v>
      </c>
      <c r="AE224" t="s">
        <v>7266</v>
      </c>
      <c r="AF224" t="b">
        <v>1</v>
      </c>
      <c r="AG224" t="b">
        <v>1</v>
      </c>
      <c r="AH224">
        <v>301</v>
      </c>
      <c r="AI224">
        <v>44956</v>
      </c>
      <c r="AJ224" t="b">
        <v>1</v>
      </c>
      <c r="AK224" t="e" cm="1">
        <f t="array" ref="AK224">_xlfn.LET(
  _xlpm.txt,TRIM(Raw_Data!F224),
  _xlpm.norm,SUBSTITUTE(SUBSTITUTE(_xlpm.txt,"-","/"),".","/"),
  _xlpm.p,_xlfn.TEXTSPLIT(_xlpm.norm,"/"),
  _xlpm.a,VALUE(INDEX(_xlpm.p,1)),
  _xlpm.b,VALUE(INDEX(_xlpm.p,2)),
  IF(AND(_xlpm.a&lt;=12,_xlpm.b&lt;=12),"REVIEW_AMBIGUOUS","OK")
)</f>
        <v>#REF!</v>
      </c>
    </row>
    <row r="225" spans="1:37">
      <c r="A225" t="s">
        <v>847</v>
      </c>
      <c r="B225" t="s">
        <v>847</v>
      </c>
      <c r="C225" t="b">
        <v>0</v>
      </c>
      <c r="D225" t="s">
        <v>7257</v>
      </c>
      <c r="E225" t="s">
        <v>848</v>
      </c>
      <c r="F225" t="s">
        <v>848</v>
      </c>
      <c r="G225" t="s">
        <v>7280</v>
      </c>
      <c r="H225" t="s">
        <v>106</v>
      </c>
      <c r="I225" t="s">
        <v>106</v>
      </c>
      <c r="J225" t="s">
        <v>106</v>
      </c>
      <c r="K225" t="s">
        <v>125</v>
      </c>
      <c r="L225" t="s">
        <v>125</v>
      </c>
      <c r="M225">
        <f>IF(UPPER(TRIM(Table2[[#This Row],[Status_Clean]]))="CONVERTED",1,0)</f>
        <v>0</v>
      </c>
      <c r="N225">
        <f>IF(ISNUMBER(MATCH(UPPER(TRIM(Table2[[#This Row],[Status_Clean]])),{"CONTACTED","QUALIFIED","CONVERTED"},0)),1,0)</f>
        <v>1</v>
      </c>
      <c r="O225" cm="1">
        <f t="array" ref="O225">_xlfn.SWITCH(UPPER(TRIM(Table2[[#This Row],[Status_Clean]])),"NEW",1,"CONTACTED",2,"QUALIFIED",3,"CONVERTED",4,"LOST",5,99)</f>
        <v>2</v>
      </c>
      <c r="P225">
        <v>45142</v>
      </c>
      <c r="Q225" t="s">
        <v>7536</v>
      </c>
      <c r="R225" t="s">
        <v>7536</v>
      </c>
      <c r="S225">
        <v>45142</v>
      </c>
      <c r="T225" t="s">
        <v>7261</v>
      </c>
      <c r="U225">
        <v>45142</v>
      </c>
      <c r="V225" t="s">
        <v>7310</v>
      </c>
      <c r="W225" t="s">
        <v>7263</v>
      </c>
      <c r="X225" t="s">
        <v>7288</v>
      </c>
      <c r="Y225" t="s">
        <v>7312</v>
      </c>
      <c r="Z225" t="s">
        <v>849</v>
      </c>
      <c r="AA225">
        <v>5.0999999999999996</v>
      </c>
      <c r="AB225" t="str" cm="1">
        <f t="array" ref="AB225">_xlfn.LET(_xlpm.x,IFERROR(VALUE(Table2[[#This Row],[Response_Time_Hours]]),""),IF(_xlpm.x="","CHECK",_xlfn.IFS(_xlpm.x&lt;=1,"Immediate",_xlpm.x&lt;=6,"Fast",_xlpm.x&lt;=24,"Moderate",_xlpm.x&gt;24,"Delayed")))</f>
        <v>Fast</v>
      </c>
      <c r="AC225">
        <v>2</v>
      </c>
      <c r="AD225" t="str" cm="1">
        <f t="array" ref="AD225">IF(Table2[[#This Row],[Interaction_Count_Final]]="","N/A",_xlfn.IFS(Table2[[#This Row],[Interaction_Count_Final]]&lt;=2,"Low",Table2[[#This Row],[Interaction_Count_Final]]&lt;=5,"Medium",Table2[[#This Row],[Interaction_Count_Final]]&gt;=6,"High",TRUE,"CHECK"))</f>
        <v>Low</v>
      </c>
      <c r="AE225" t="s">
        <v>7266</v>
      </c>
      <c r="AF225" t="b">
        <v>1</v>
      </c>
      <c r="AG225" t="b">
        <v>1</v>
      </c>
      <c r="AH225">
        <v>303</v>
      </c>
      <c r="AI225">
        <v>45142</v>
      </c>
      <c r="AJ225" t="b">
        <v>1</v>
      </c>
      <c r="AK225" t="e" cm="1">
        <f t="array" ref="AK225">_xlfn.LET(
  _xlpm.txt,TRIM(Raw_Data!F225),
  _xlpm.norm,SUBSTITUTE(SUBSTITUTE(_xlpm.txt,"-","/"),".","/"),
  _xlpm.p,_xlfn.TEXTSPLIT(_xlpm.norm,"/"),
  _xlpm.a,VALUE(INDEX(_xlpm.p,1)),
  _xlpm.b,VALUE(INDEX(_xlpm.p,2)),
  IF(AND(_xlpm.a&lt;=12,_xlpm.b&lt;=12),"REVIEW_AMBIGUOUS","OK")
)</f>
        <v>#REF!</v>
      </c>
    </row>
    <row r="226" spans="1:37">
      <c r="A226" t="s">
        <v>850</v>
      </c>
      <c r="B226" t="s">
        <v>850</v>
      </c>
      <c r="C226" t="b">
        <v>0</v>
      </c>
      <c r="D226" t="s">
        <v>7257</v>
      </c>
      <c r="E226" t="s">
        <v>851</v>
      </c>
      <c r="F226" t="s">
        <v>851</v>
      </c>
      <c r="G226" t="s">
        <v>7280</v>
      </c>
      <c r="H226" t="s">
        <v>447</v>
      </c>
      <c r="I226" t="s">
        <v>447</v>
      </c>
      <c r="J226" t="s">
        <v>447</v>
      </c>
      <c r="K226" t="s">
        <v>7368</v>
      </c>
      <c r="L226" t="s">
        <v>173</v>
      </c>
      <c r="M226">
        <f>IF(UPPER(TRIM(Table2[[#This Row],[Status_Clean]]))="CONVERTED",1,0)</f>
        <v>0</v>
      </c>
      <c r="N226">
        <f>IF(ISNUMBER(MATCH(UPPER(TRIM(Table2[[#This Row],[Status_Clean]])),{"CONTACTED","QUALIFIED","CONVERTED"},0)),1,0)</f>
        <v>0</v>
      </c>
      <c r="O226" cm="1">
        <f t="array" ref="O226">_xlfn.SWITCH(UPPER(TRIM(Table2[[#This Row],[Status_Clean]])),"NEW",1,"CONTACTED",2,"QUALIFIED",3,"CONVERTED",4,"LOST",5,99)</f>
        <v>5</v>
      </c>
      <c r="P226" t="s">
        <v>852</v>
      </c>
      <c r="Q226" t="s">
        <v>852</v>
      </c>
      <c r="R226" t="s">
        <v>852</v>
      </c>
      <c r="S226">
        <v>45065</v>
      </c>
      <c r="T226" t="s">
        <v>7261</v>
      </c>
      <c r="U226">
        <v>45065</v>
      </c>
      <c r="V226" t="s">
        <v>7314</v>
      </c>
      <c r="W226" t="s">
        <v>7263</v>
      </c>
      <c r="X226" t="s">
        <v>7277</v>
      </c>
      <c r="Y226" t="s">
        <v>7312</v>
      </c>
      <c r="Z226" t="s">
        <v>853</v>
      </c>
      <c r="AA226">
        <v>62.5</v>
      </c>
      <c r="AB226" t="str" cm="1">
        <f t="array" ref="AB226">_xlfn.LET(_xlpm.x,IFERROR(VALUE(Table2[[#This Row],[Response_Time_Hours]]),""),IF(_xlpm.x="","CHECK",_xlfn.IFS(_xlpm.x&lt;=1,"Immediate",_xlpm.x&lt;=6,"Fast",_xlpm.x&lt;=24,"Moderate",_xlpm.x&gt;24,"Delayed")))</f>
        <v>Delayed</v>
      </c>
      <c r="AC226">
        <v>34</v>
      </c>
      <c r="AD226" t="str" cm="1">
        <f t="array" ref="AD226">IF(Table2[[#This Row],[Interaction_Count_Final]]="","N/A",_xlfn.IFS(Table2[[#This Row],[Interaction_Count_Final]]&lt;=2,"Low",Table2[[#This Row],[Interaction_Count_Final]]&lt;=5,"Medium",Table2[[#This Row],[Interaction_Count_Final]]&gt;=6,"High",TRUE,"CHECK"))</f>
        <v>High</v>
      </c>
      <c r="AE226" t="s">
        <v>7273</v>
      </c>
      <c r="AF226" t="b">
        <v>1</v>
      </c>
      <c r="AG226" t="b">
        <v>1</v>
      </c>
      <c r="AH226">
        <v>304</v>
      </c>
      <c r="AI226">
        <v>45065</v>
      </c>
      <c r="AJ226" t="b">
        <v>1</v>
      </c>
      <c r="AK226" t="str" cm="1">
        <f t="array" ref="AK226">_xlfn.LET(
  _xlpm.txt,TRIM(Raw_Data!F226),
  _xlpm.norm,SUBSTITUTE(SUBSTITUTE(_xlpm.txt,"-","/"),".","/"),
  _xlpm.p,_xlfn.TEXTSPLIT(_xlpm.norm,"/"),
  _xlpm.a,VALUE(INDEX(_xlpm.p,1)),
  _xlpm.b,VALUE(INDEX(_xlpm.p,2)),
  IF(AND(_xlpm.a&lt;=12,_xlpm.b&lt;=12),"REVIEW_AMBIGUOUS","OK")
)</f>
        <v>OK</v>
      </c>
    </row>
    <row r="227" spans="1:37">
      <c r="A227" t="s">
        <v>854</v>
      </c>
      <c r="B227" t="s">
        <v>854</v>
      </c>
      <c r="C227" t="b">
        <v>0</v>
      </c>
      <c r="D227" t="s">
        <v>7257</v>
      </c>
      <c r="E227" t="s">
        <v>855</v>
      </c>
      <c r="F227" t="s">
        <v>855</v>
      </c>
      <c r="G227" t="s">
        <v>7268</v>
      </c>
      <c r="H227" t="s">
        <v>222</v>
      </c>
      <c r="I227" t="s">
        <v>222</v>
      </c>
      <c r="J227" t="s">
        <v>222</v>
      </c>
      <c r="K227" t="s">
        <v>71</v>
      </c>
      <c r="L227" t="s">
        <v>71</v>
      </c>
      <c r="M227">
        <f>IF(UPPER(TRIM(Table2[[#This Row],[Status_Clean]]))="CONVERTED",1,0)</f>
        <v>0</v>
      </c>
      <c r="N227">
        <f>IF(ISNUMBER(MATCH(UPPER(TRIM(Table2[[#This Row],[Status_Clean]])),{"CONTACTED","QUALIFIED","CONVERTED"},0)),1,0)</f>
        <v>1</v>
      </c>
      <c r="O227" cm="1">
        <f t="array" ref="O227">_xlfn.SWITCH(UPPER(TRIM(Table2[[#This Row],[Status_Clean]])),"NEW",1,"CONTACTED",2,"QUALIFIED",3,"CONVERTED",4,"LOST",5,99)</f>
        <v>3</v>
      </c>
      <c r="P227" t="s">
        <v>856</v>
      </c>
      <c r="Q227" t="s">
        <v>7537</v>
      </c>
      <c r="R227" t="s">
        <v>7537</v>
      </c>
      <c r="S227">
        <v>45475</v>
      </c>
      <c r="T227" t="s">
        <v>7261</v>
      </c>
      <c r="U227">
        <v>45475</v>
      </c>
      <c r="V227" t="s">
        <v>7305</v>
      </c>
      <c r="W227" t="s">
        <v>7271</v>
      </c>
      <c r="X227" t="s">
        <v>7288</v>
      </c>
      <c r="Y227" t="s">
        <v>7265</v>
      </c>
      <c r="Z227" t="s">
        <v>857</v>
      </c>
      <c r="AA227">
        <v>9.6000000000000014</v>
      </c>
      <c r="AB227" t="str" cm="1">
        <f t="array" ref="AB227">_xlfn.LET(_xlpm.x,IFERROR(VALUE(Table2[[#This Row],[Response_Time_Hours]]),""),IF(_xlpm.x="","CHECK",_xlfn.IFS(_xlpm.x&lt;=1,"Immediate",_xlpm.x&lt;=6,"Fast",_xlpm.x&lt;=24,"Moderate",_xlpm.x&gt;24,"Delayed")))</f>
        <v>Moderate</v>
      </c>
      <c r="AC227">
        <v>41</v>
      </c>
      <c r="AD227" t="str" cm="1">
        <f t="array" ref="AD227">IF(Table2[[#This Row],[Interaction_Count_Final]]="","N/A",_xlfn.IFS(Table2[[#This Row],[Interaction_Count_Final]]&lt;=2,"Low",Table2[[#This Row],[Interaction_Count_Final]]&lt;=5,"Medium",Table2[[#This Row],[Interaction_Count_Final]]&gt;=6,"High",TRUE,"CHECK"))</f>
        <v>High</v>
      </c>
      <c r="AE227" t="s">
        <v>7266</v>
      </c>
      <c r="AF227" t="b">
        <v>1</v>
      </c>
      <c r="AG227" t="b">
        <v>1</v>
      </c>
      <c r="AH227">
        <v>305</v>
      </c>
      <c r="AI227">
        <v>45475</v>
      </c>
      <c r="AJ227" t="b">
        <v>1</v>
      </c>
      <c r="AK227" t="str" cm="1">
        <f t="array" ref="AK227">_xlfn.LET(
  _xlpm.txt,TRIM(Raw_Data!F227),
  _xlpm.norm,SUBSTITUTE(SUBSTITUTE(_xlpm.txt,"-","/"),".","/"),
  _xlpm.p,_xlfn.TEXTSPLIT(_xlpm.norm,"/"),
  _xlpm.a,VALUE(INDEX(_xlpm.p,1)),
  _xlpm.b,VALUE(INDEX(_xlpm.p,2)),
  IF(AND(_xlpm.a&lt;=12,_xlpm.b&lt;=12),"REVIEW_AMBIGUOUS","OK")
)</f>
        <v>REVIEW_AMBIGUOUS</v>
      </c>
    </row>
    <row r="228" spans="1:37">
      <c r="A228" t="s">
        <v>858</v>
      </c>
      <c r="B228" t="s">
        <v>858</v>
      </c>
      <c r="C228" t="b">
        <v>0</v>
      </c>
      <c r="D228" t="s">
        <v>7257</v>
      </c>
      <c r="E228" t="s">
        <v>859</v>
      </c>
      <c r="F228" t="s">
        <v>859</v>
      </c>
      <c r="G228" t="s">
        <v>7268</v>
      </c>
      <c r="H228" t="s">
        <v>806</v>
      </c>
      <c r="I228" t="s">
        <v>806</v>
      </c>
      <c r="J228" t="s">
        <v>69</v>
      </c>
      <c r="K228" t="s">
        <v>7259</v>
      </c>
      <c r="L228" t="s">
        <v>193</v>
      </c>
      <c r="M228">
        <f>IF(UPPER(TRIM(Table2[[#This Row],[Status_Clean]]))="CONVERTED",1,0)</f>
        <v>0</v>
      </c>
      <c r="N228">
        <f>IF(ISNUMBER(MATCH(UPPER(TRIM(Table2[[#This Row],[Status_Clean]])),{"CONTACTED","QUALIFIED","CONVERTED"},0)),1,0)</f>
        <v>0</v>
      </c>
      <c r="O228" cm="1">
        <f t="array" ref="O228">_xlfn.SWITCH(UPPER(TRIM(Table2[[#This Row],[Status_Clean]])),"NEW",1,"CONTACTED",2,"QUALIFIED",3,"CONVERTED",4,"LOST",5,99)</f>
        <v>1</v>
      </c>
      <c r="P228">
        <v>45508</v>
      </c>
      <c r="Q228" t="s">
        <v>7538</v>
      </c>
      <c r="R228" t="s">
        <v>7538</v>
      </c>
      <c r="S228">
        <v>45508</v>
      </c>
      <c r="T228" t="s">
        <v>7261</v>
      </c>
      <c r="U228">
        <v>45508</v>
      </c>
      <c r="V228" t="s">
        <v>7310</v>
      </c>
      <c r="W228" t="s">
        <v>7271</v>
      </c>
      <c r="X228" t="s">
        <v>7288</v>
      </c>
      <c r="Y228" t="s">
        <v>7293</v>
      </c>
      <c r="Z228" t="s">
        <v>860</v>
      </c>
      <c r="AA228">
        <v>34</v>
      </c>
      <c r="AB228" t="str" cm="1">
        <f t="array" ref="AB228">_xlfn.LET(_xlpm.x,IFERROR(VALUE(Table2[[#This Row],[Response_Time_Hours]]),""),IF(_xlpm.x="","CHECK",_xlfn.IFS(_xlpm.x&lt;=1,"Immediate",_xlpm.x&lt;=6,"Fast",_xlpm.x&lt;=24,"Moderate",_xlpm.x&gt;24,"Delayed")))</f>
        <v>Delayed</v>
      </c>
      <c r="AC228">
        <v>42</v>
      </c>
      <c r="AD228" t="str" cm="1">
        <f t="array" ref="AD228">IF(Table2[[#This Row],[Interaction_Count_Final]]="","N/A",_xlfn.IFS(Table2[[#This Row],[Interaction_Count_Final]]&lt;=2,"Low",Table2[[#This Row],[Interaction_Count_Final]]&lt;=5,"Medium",Table2[[#This Row],[Interaction_Count_Final]]&gt;=6,"High",TRUE,"CHECK"))</f>
        <v>High</v>
      </c>
      <c r="AE228" t="s">
        <v>7289</v>
      </c>
      <c r="AF228" t="b">
        <v>1</v>
      </c>
      <c r="AG228" t="b">
        <v>1</v>
      </c>
      <c r="AH228">
        <v>306</v>
      </c>
      <c r="AI228">
        <v>45508</v>
      </c>
      <c r="AJ228" t="b">
        <v>1</v>
      </c>
      <c r="AK228" t="e" cm="1">
        <f t="array" ref="AK228">_xlfn.LET(
  _xlpm.txt,TRIM(Raw_Data!F228),
  _xlpm.norm,SUBSTITUTE(SUBSTITUTE(_xlpm.txt,"-","/"),".","/"),
  _xlpm.p,_xlfn.TEXTSPLIT(_xlpm.norm,"/"),
  _xlpm.a,VALUE(INDEX(_xlpm.p,1)),
  _xlpm.b,VALUE(INDEX(_xlpm.p,2)),
  IF(AND(_xlpm.a&lt;=12,_xlpm.b&lt;=12),"REVIEW_AMBIGUOUS","OK")
)</f>
        <v>#REF!</v>
      </c>
    </row>
    <row r="229" spans="1:37">
      <c r="A229" t="s">
        <v>861</v>
      </c>
      <c r="B229" t="s">
        <v>861</v>
      </c>
      <c r="C229" t="b">
        <v>0</v>
      </c>
      <c r="D229" t="s">
        <v>7257</v>
      </c>
      <c r="E229" t="s">
        <v>862</v>
      </c>
      <c r="F229" t="s">
        <v>862</v>
      </c>
      <c r="G229" t="s">
        <v>7258</v>
      </c>
      <c r="H229" t="s">
        <v>404</v>
      </c>
      <c r="I229" t="s">
        <v>404</v>
      </c>
      <c r="J229" t="s">
        <v>363</v>
      </c>
      <c r="K229" t="s">
        <v>125</v>
      </c>
      <c r="L229" t="s">
        <v>125</v>
      </c>
      <c r="M229">
        <f>IF(UPPER(TRIM(Table2[[#This Row],[Status_Clean]]))="CONVERTED",1,0)</f>
        <v>0</v>
      </c>
      <c r="N229">
        <f>IF(ISNUMBER(MATCH(UPPER(TRIM(Table2[[#This Row],[Status_Clean]])),{"CONTACTED","QUALIFIED","CONVERTED"},0)),1,0)</f>
        <v>1</v>
      </c>
      <c r="O229" cm="1">
        <f t="array" ref="O229">_xlfn.SWITCH(UPPER(TRIM(Table2[[#This Row],[Status_Clean]])),"NEW",1,"CONTACTED",2,"QUALIFIED",3,"CONVERTED",4,"LOST",5,99)</f>
        <v>2</v>
      </c>
      <c r="P229">
        <v>44959</v>
      </c>
      <c r="Q229" t="s">
        <v>7539</v>
      </c>
      <c r="R229" t="s">
        <v>7539</v>
      </c>
      <c r="S229">
        <v>44959</v>
      </c>
      <c r="T229" t="s">
        <v>7261</v>
      </c>
      <c r="U229">
        <v>44959</v>
      </c>
      <c r="V229" t="s">
        <v>7283</v>
      </c>
      <c r="W229" t="s">
        <v>7263</v>
      </c>
      <c r="X229" t="s">
        <v>7284</v>
      </c>
      <c r="Y229" t="s">
        <v>7285</v>
      </c>
      <c r="Z229">
        <v>22</v>
      </c>
      <c r="AA229">
        <v>22</v>
      </c>
      <c r="AB229" t="str" cm="1">
        <f t="array" ref="AB229">_xlfn.LET(_xlpm.x,IFERROR(VALUE(Table2[[#This Row],[Response_Time_Hours]]),""),IF(_xlpm.x="","CHECK",_xlfn.IFS(_xlpm.x&lt;=1,"Immediate",_xlpm.x&lt;=6,"Fast",_xlpm.x&lt;=24,"Moderate",_xlpm.x&gt;24,"Delayed")))</f>
        <v>Moderate</v>
      </c>
      <c r="AC229">
        <v>30</v>
      </c>
      <c r="AD229" t="str" cm="1">
        <f t="array" ref="AD229">IF(Table2[[#This Row],[Interaction_Count_Final]]="","N/A",_xlfn.IFS(Table2[[#This Row],[Interaction_Count_Final]]&lt;=2,"Low",Table2[[#This Row],[Interaction_Count_Final]]&lt;=5,"Medium",Table2[[#This Row],[Interaction_Count_Final]]&gt;=6,"High",TRUE,"CHECK"))</f>
        <v>High</v>
      </c>
      <c r="AE229" t="s">
        <v>7273</v>
      </c>
      <c r="AF229" t="b">
        <v>1</v>
      </c>
      <c r="AG229" t="b">
        <v>1</v>
      </c>
      <c r="AH229">
        <v>307</v>
      </c>
      <c r="AI229">
        <v>44959</v>
      </c>
      <c r="AJ229" t="b">
        <v>1</v>
      </c>
      <c r="AK229" t="e" cm="1">
        <f t="array" ref="AK229">_xlfn.LET(
  _xlpm.txt,TRIM(Raw_Data!F229),
  _xlpm.norm,SUBSTITUTE(SUBSTITUTE(_xlpm.txt,"-","/"),".","/"),
  _xlpm.p,_xlfn.TEXTSPLIT(_xlpm.norm,"/"),
  _xlpm.a,VALUE(INDEX(_xlpm.p,1)),
  _xlpm.b,VALUE(INDEX(_xlpm.p,2)),
  IF(AND(_xlpm.a&lt;=12,_xlpm.b&lt;=12),"REVIEW_AMBIGUOUS","OK")
)</f>
        <v>#REF!</v>
      </c>
    </row>
    <row r="230" spans="1:37">
      <c r="A230" t="s">
        <v>863</v>
      </c>
      <c r="B230" t="s">
        <v>863</v>
      </c>
      <c r="C230" t="b">
        <v>0</v>
      </c>
      <c r="D230" t="s">
        <v>7257</v>
      </c>
      <c r="E230" t="s">
        <v>864</v>
      </c>
      <c r="F230" t="s">
        <v>864</v>
      </c>
      <c r="G230" t="s">
        <v>7303</v>
      </c>
      <c r="H230" t="s">
        <v>363</v>
      </c>
      <c r="I230" t="s">
        <v>363</v>
      </c>
      <c r="J230" t="s">
        <v>363</v>
      </c>
      <c r="K230" t="s">
        <v>173</v>
      </c>
      <c r="L230" t="s">
        <v>173</v>
      </c>
      <c r="M230">
        <f>IF(UPPER(TRIM(Table2[[#This Row],[Status_Clean]]))="CONVERTED",1,0)</f>
        <v>0</v>
      </c>
      <c r="N230">
        <f>IF(ISNUMBER(MATCH(UPPER(TRIM(Table2[[#This Row],[Status_Clean]])),{"CONTACTED","QUALIFIED","CONVERTED"},0)),1,0)</f>
        <v>0</v>
      </c>
      <c r="O230" cm="1">
        <f t="array" ref="O230">_xlfn.SWITCH(UPPER(TRIM(Table2[[#This Row],[Status_Clean]])),"NEW",1,"CONTACTED",2,"QUALIFIED",3,"CONVERTED",4,"LOST",5,99)</f>
        <v>5</v>
      </c>
      <c r="P230">
        <v>45622</v>
      </c>
      <c r="Q230" t="s">
        <v>7540</v>
      </c>
      <c r="R230" t="s">
        <v>7540</v>
      </c>
      <c r="S230">
        <v>45622</v>
      </c>
      <c r="T230" t="s">
        <v>7261</v>
      </c>
      <c r="U230">
        <v>45622</v>
      </c>
      <c r="V230" t="s">
        <v>7300</v>
      </c>
      <c r="W230" t="s">
        <v>7271</v>
      </c>
      <c r="X230" t="s">
        <v>7264</v>
      </c>
      <c r="Y230" t="s">
        <v>7265</v>
      </c>
      <c r="Z230" t="s">
        <v>865</v>
      </c>
      <c r="AA230">
        <v>59.6</v>
      </c>
      <c r="AB230" t="str" cm="1">
        <f t="array" ref="AB230">_xlfn.LET(_xlpm.x,IFERROR(VALUE(Table2[[#This Row],[Response_Time_Hours]]),""),IF(_xlpm.x="","CHECK",_xlfn.IFS(_xlpm.x&lt;=1,"Immediate",_xlpm.x&lt;=6,"Fast",_xlpm.x&lt;=24,"Moderate",_xlpm.x&gt;24,"Delayed")))</f>
        <v>Delayed</v>
      </c>
      <c r="AC230">
        <v>33</v>
      </c>
      <c r="AD230" t="str" cm="1">
        <f t="array" ref="AD230">IF(Table2[[#This Row],[Interaction_Count_Final]]="","N/A",_xlfn.IFS(Table2[[#This Row],[Interaction_Count_Final]]&lt;=2,"Low",Table2[[#This Row],[Interaction_Count_Final]]&lt;=5,"Medium",Table2[[#This Row],[Interaction_Count_Final]]&gt;=6,"High",TRUE,"CHECK"))</f>
        <v>High</v>
      </c>
      <c r="AE230" t="s">
        <v>7266</v>
      </c>
      <c r="AF230" t="b">
        <v>1</v>
      </c>
      <c r="AG230" t="b">
        <v>1</v>
      </c>
      <c r="AH230">
        <v>308</v>
      </c>
      <c r="AI230">
        <v>45622</v>
      </c>
      <c r="AJ230" t="b">
        <v>1</v>
      </c>
      <c r="AK230" t="e" cm="1">
        <f t="array" ref="AK230">_xlfn.LET(
  _xlpm.txt,TRIM(Raw_Data!F230),
  _xlpm.norm,SUBSTITUTE(SUBSTITUTE(_xlpm.txt,"-","/"),".","/"),
  _xlpm.p,_xlfn.TEXTSPLIT(_xlpm.norm,"/"),
  _xlpm.a,VALUE(INDEX(_xlpm.p,1)),
  _xlpm.b,VALUE(INDEX(_xlpm.p,2)),
  IF(AND(_xlpm.a&lt;=12,_xlpm.b&lt;=12),"REVIEW_AMBIGUOUS","OK")
)</f>
        <v>#REF!</v>
      </c>
    </row>
    <row r="231" spans="1:37">
      <c r="A231" t="s">
        <v>866</v>
      </c>
      <c r="B231" t="s">
        <v>866</v>
      </c>
      <c r="C231" t="b">
        <v>0</v>
      </c>
      <c r="D231" t="s">
        <v>7257</v>
      </c>
      <c r="E231" t="s">
        <v>867</v>
      </c>
      <c r="F231" t="s">
        <v>867</v>
      </c>
      <c r="G231" t="s">
        <v>7280</v>
      </c>
      <c r="H231" t="s">
        <v>342</v>
      </c>
      <c r="I231" t="s">
        <v>342</v>
      </c>
      <c r="J231" t="s">
        <v>254</v>
      </c>
      <c r="K231" t="s">
        <v>7259</v>
      </c>
      <c r="L231" t="s">
        <v>193</v>
      </c>
      <c r="M231">
        <f>IF(UPPER(TRIM(Table2[[#This Row],[Status_Clean]]))="CONVERTED",1,0)</f>
        <v>0</v>
      </c>
      <c r="N231">
        <f>IF(ISNUMBER(MATCH(UPPER(TRIM(Table2[[#This Row],[Status_Clean]])),{"CONTACTED","QUALIFIED","CONVERTED"},0)),1,0)</f>
        <v>0</v>
      </c>
      <c r="O231" cm="1">
        <f t="array" ref="O231">_xlfn.SWITCH(UPPER(TRIM(Table2[[#This Row],[Status_Clean]])),"NEW",1,"CONTACTED",2,"QUALIFIED",3,"CONVERTED",4,"LOST",5,99)</f>
        <v>1</v>
      </c>
      <c r="P231">
        <v>45173</v>
      </c>
      <c r="Q231" t="s">
        <v>7541</v>
      </c>
      <c r="R231" t="s">
        <v>7541</v>
      </c>
      <c r="S231">
        <v>45173</v>
      </c>
      <c r="T231" t="s">
        <v>7261</v>
      </c>
      <c r="U231">
        <v>45173</v>
      </c>
      <c r="V231" t="s">
        <v>7287</v>
      </c>
      <c r="W231" t="s">
        <v>7263</v>
      </c>
      <c r="X231" t="s">
        <v>7288</v>
      </c>
      <c r="Y231" t="s">
        <v>7298</v>
      </c>
      <c r="Z231" t="s">
        <v>868</v>
      </c>
      <c r="AA231">
        <v>58.5</v>
      </c>
      <c r="AB231" t="str" cm="1">
        <f t="array" ref="AB231">_xlfn.LET(_xlpm.x,IFERROR(VALUE(Table2[[#This Row],[Response_Time_Hours]]),""),IF(_xlpm.x="","CHECK",_xlfn.IFS(_xlpm.x&lt;=1,"Immediate",_xlpm.x&lt;=6,"Fast",_xlpm.x&lt;=24,"Moderate",_xlpm.x&gt;24,"Delayed")))</f>
        <v>Delayed</v>
      </c>
      <c r="AC231">
        <v>31</v>
      </c>
      <c r="AD231" t="str" cm="1">
        <f t="array" ref="AD231">IF(Table2[[#This Row],[Interaction_Count_Final]]="","N/A",_xlfn.IFS(Table2[[#This Row],[Interaction_Count_Final]]&lt;=2,"Low",Table2[[#This Row],[Interaction_Count_Final]]&lt;=5,"Medium",Table2[[#This Row],[Interaction_Count_Final]]&gt;=6,"High",TRUE,"CHECK"))</f>
        <v>High</v>
      </c>
      <c r="AE231" t="s">
        <v>7266</v>
      </c>
      <c r="AF231" t="b">
        <v>1</v>
      </c>
      <c r="AG231" t="b">
        <v>1</v>
      </c>
      <c r="AH231">
        <v>310</v>
      </c>
      <c r="AI231">
        <v>45173</v>
      </c>
      <c r="AJ231" t="b">
        <v>1</v>
      </c>
      <c r="AK231" t="e" cm="1">
        <f t="array" ref="AK231">_xlfn.LET(
  _xlpm.txt,TRIM(Raw_Data!F231),
  _xlpm.norm,SUBSTITUTE(SUBSTITUTE(_xlpm.txt,"-","/"),".","/"),
  _xlpm.p,_xlfn.TEXTSPLIT(_xlpm.norm,"/"),
  _xlpm.a,VALUE(INDEX(_xlpm.p,1)),
  _xlpm.b,VALUE(INDEX(_xlpm.p,2)),
  IF(AND(_xlpm.a&lt;=12,_xlpm.b&lt;=12),"REVIEW_AMBIGUOUS","OK")
)</f>
        <v>#REF!</v>
      </c>
    </row>
    <row r="232" spans="1:37">
      <c r="A232" t="s">
        <v>869</v>
      </c>
      <c r="B232" t="s">
        <v>869</v>
      </c>
      <c r="C232" t="b">
        <v>0</v>
      </c>
      <c r="D232" t="s">
        <v>7257</v>
      </c>
      <c r="E232" t="s">
        <v>870</v>
      </c>
      <c r="F232" t="s">
        <v>870</v>
      </c>
      <c r="G232" t="s">
        <v>7303</v>
      </c>
      <c r="H232" t="s">
        <v>69</v>
      </c>
      <c r="I232" t="s">
        <v>69</v>
      </c>
      <c r="J232" t="s">
        <v>69</v>
      </c>
      <c r="K232" t="s">
        <v>125</v>
      </c>
      <c r="L232" t="s">
        <v>125</v>
      </c>
      <c r="M232">
        <f>IF(UPPER(TRIM(Table2[[#This Row],[Status_Clean]]))="CONVERTED",1,0)</f>
        <v>0</v>
      </c>
      <c r="N232">
        <f>IF(ISNUMBER(MATCH(UPPER(TRIM(Table2[[#This Row],[Status_Clean]])),{"CONTACTED","QUALIFIED","CONVERTED"},0)),1,0)</f>
        <v>1</v>
      </c>
      <c r="O232" cm="1">
        <f t="array" ref="O232">_xlfn.SWITCH(UPPER(TRIM(Table2[[#This Row],[Status_Clean]])),"NEW",1,"CONTACTED",2,"QUALIFIED",3,"CONVERTED",4,"LOST",5,99)</f>
        <v>2</v>
      </c>
      <c r="P232">
        <v>44935</v>
      </c>
      <c r="Q232" t="s">
        <v>7542</v>
      </c>
      <c r="R232" t="s">
        <v>7542</v>
      </c>
      <c r="S232">
        <v>44935</v>
      </c>
      <c r="T232" t="s">
        <v>7261</v>
      </c>
      <c r="U232">
        <v>44935</v>
      </c>
      <c r="V232" t="s">
        <v>7317</v>
      </c>
      <c r="W232" t="s">
        <v>7263</v>
      </c>
      <c r="X232" t="s">
        <v>7284</v>
      </c>
      <c r="Y232" t="s">
        <v>7298</v>
      </c>
      <c r="Z232">
        <v>24.6</v>
      </c>
      <c r="AA232">
        <v>24.6</v>
      </c>
      <c r="AB232" t="str" cm="1">
        <f t="array" ref="AB232">_xlfn.LET(_xlpm.x,IFERROR(VALUE(Table2[[#This Row],[Response_Time_Hours]]),""),IF(_xlpm.x="","CHECK",_xlfn.IFS(_xlpm.x&lt;=1,"Immediate",_xlpm.x&lt;=6,"Fast",_xlpm.x&lt;=24,"Moderate",_xlpm.x&gt;24,"Delayed")))</f>
        <v>Delayed</v>
      </c>
      <c r="AC232">
        <v>23</v>
      </c>
      <c r="AD232" t="str" cm="1">
        <f t="array" ref="AD232">IF(Table2[[#This Row],[Interaction_Count_Final]]="","N/A",_xlfn.IFS(Table2[[#This Row],[Interaction_Count_Final]]&lt;=2,"Low",Table2[[#This Row],[Interaction_Count_Final]]&lt;=5,"Medium",Table2[[#This Row],[Interaction_Count_Final]]&gt;=6,"High",TRUE,"CHECK"))</f>
        <v>High</v>
      </c>
      <c r="AE232" t="s">
        <v>7273</v>
      </c>
      <c r="AF232" t="b">
        <v>1</v>
      </c>
      <c r="AG232" t="b">
        <v>1</v>
      </c>
      <c r="AH232">
        <v>311</v>
      </c>
      <c r="AI232">
        <v>44935</v>
      </c>
      <c r="AJ232" t="b">
        <v>1</v>
      </c>
      <c r="AK232" t="e" cm="1">
        <f t="array" ref="AK232">_xlfn.LET(
  _xlpm.txt,TRIM(Raw_Data!F232),
  _xlpm.norm,SUBSTITUTE(SUBSTITUTE(_xlpm.txt,"-","/"),".","/"),
  _xlpm.p,_xlfn.TEXTSPLIT(_xlpm.norm,"/"),
  _xlpm.a,VALUE(INDEX(_xlpm.p,1)),
  _xlpm.b,VALUE(INDEX(_xlpm.p,2)),
  IF(AND(_xlpm.a&lt;=12,_xlpm.b&lt;=12),"REVIEW_AMBIGUOUS","OK")
)</f>
        <v>#REF!</v>
      </c>
    </row>
    <row r="233" spans="1:37">
      <c r="A233" t="s">
        <v>872</v>
      </c>
      <c r="B233" t="s">
        <v>872</v>
      </c>
      <c r="C233" t="b">
        <v>0</v>
      </c>
      <c r="D233" t="s">
        <v>7257</v>
      </c>
      <c r="E233" t="s">
        <v>873</v>
      </c>
      <c r="F233" t="s">
        <v>873</v>
      </c>
      <c r="G233" t="s">
        <v>7268</v>
      </c>
      <c r="H233" t="s">
        <v>374</v>
      </c>
      <c r="I233" t="s">
        <v>374</v>
      </c>
      <c r="J233" t="s">
        <v>7308</v>
      </c>
      <c r="K233" t="s">
        <v>125</v>
      </c>
      <c r="L233" t="s">
        <v>125</v>
      </c>
      <c r="M233">
        <f>IF(UPPER(TRIM(Table2[[#This Row],[Status_Clean]]))="CONVERTED",1,0)</f>
        <v>0</v>
      </c>
      <c r="N233">
        <f>IF(ISNUMBER(MATCH(UPPER(TRIM(Table2[[#This Row],[Status_Clean]])),{"CONTACTED","QUALIFIED","CONVERTED"},0)),1,0)</f>
        <v>1</v>
      </c>
      <c r="O233" cm="1">
        <f t="array" ref="O233">_xlfn.SWITCH(UPPER(TRIM(Table2[[#This Row],[Status_Clean]])),"NEW",1,"CONTACTED",2,"QUALIFIED",3,"CONVERTED",4,"LOST",5,99)</f>
        <v>2</v>
      </c>
      <c r="P233">
        <v>45301</v>
      </c>
      <c r="Q233" t="s">
        <v>7543</v>
      </c>
      <c r="R233" t="s">
        <v>7543</v>
      </c>
      <c r="S233">
        <v>45301</v>
      </c>
      <c r="T233" t="s">
        <v>7261</v>
      </c>
      <c r="U233">
        <v>45301</v>
      </c>
      <c r="V233" t="s">
        <v>7317</v>
      </c>
      <c r="W233" t="s">
        <v>7271</v>
      </c>
      <c r="X233" t="s">
        <v>7284</v>
      </c>
      <c r="Y233" t="s">
        <v>7272</v>
      </c>
      <c r="Z233" t="s">
        <v>874</v>
      </c>
      <c r="AA233">
        <v>19.899999999999999</v>
      </c>
      <c r="AB233" t="str" cm="1">
        <f t="array" ref="AB233">_xlfn.LET(_xlpm.x,IFERROR(VALUE(Table2[[#This Row],[Response_Time_Hours]]),""),IF(_xlpm.x="","CHECK",_xlfn.IFS(_xlpm.x&lt;=1,"Immediate",_xlpm.x&lt;=6,"Fast",_xlpm.x&lt;=24,"Moderate",_xlpm.x&gt;24,"Delayed")))</f>
        <v>Moderate</v>
      </c>
      <c r="AC233">
        <v>17</v>
      </c>
      <c r="AD233" t="str" cm="1">
        <f t="array" ref="AD233">IF(Table2[[#This Row],[Interaction_Count_Final]]="","N/A",_xlfn.IFS(Table2[[#This Row],[Interaction_Count_Final]]&lt;=2,"Low",Table2[[#This Row],[Interaction_Count_Final]]&lt;=5,"Medium",Table2[[#This Row],[Interaction_Count_Final]]&gt;=6,"High",TRUE,"CHECK"))</f>
        <v>High</v>
      </c>
      <c r="AE233" t="s">
        <v>7289</v>
      </c>
      <c r="AF233" t="b">
        <v>1</v>
      </c>
      <c r="AG233" t="b">
        <v>1</v>
      </c>
      <c r="AH233">
        <v>312</v>
      </c>
      <c r="AI233">
        <v>45301</v>
      </c>
      <c r="AJ233" t="b">
        <v>1</v>
      </c>
      <c r="AK233" t="e" cm="1">
        <f t="array" ref="AK233">_xlfn.LET(
  _xlpm.txt,TRIM(Raw_Data!F233),
  _xlpm.norm,SUBSTITUTE(SUBSTITUTE(_xlpm.txt,"-","/"),".","/"),
  _xlpm.p,_xlfn.TEXTSPLIT(_xlpm.norm,"/"),
  _xlpm.a,VALUE(INDEX(_xlpm.p,1)),
  _xlpm.b,VALUE(INDEX(_xlpm.p,2)),
  IF(AND(_xlpm.a&lt;=12,_xlpm.b&lt;=12),"REVIEW_AMBIGUOUS","OK")
)</f>
        <v>#REF!</v>
      </c>
    </row>
    <row r="234" spans="1:37">
      <c r="A234" t="s">
        <v>875</v>
      </c>
      <c r="B234" t="s">
        <v>875</v>
      </c>
      <c r="C234" t="b">
        <v>0</v>
      </c>
      <c r="D234" t="s">
        <v>7257</v>
      </c>
      <c r="E234" t="s">
        <v>876</v>
      </c>
      <c r="F234" t="s">
        <v>876</v>
      </c>
      <c r="G234" t="s">
        <v>7258</v>
      </c>
      <c r="H234" t="s">
        <v>69</v>
      </c>
      <c r="I234" t="s">
        <v>69</v>
      </c>
      <c r="J234" t="s">
        <v>69</v>
      </c>
      <c r="K234" t="s">
        <v>125</v>
      </c>
      <c r="L234" t="s">
        <v>125</v>
      </c>
      <c r="M234">
        <f>IF(UPPER(TRIM(Table2[[#This Row],[Status_Clean]]))="CONVERTED",1,0)</f>
        <v>0</v>
      </c>
      <c r="N234">
        <f>IF(ISNUMBER(MATCH(UPPER(TRIM(Table2[[#This Row],[Status_Clean]])),{"CONTACTED","QUALIFIED","CONVERTED"},0)),1,0)</f>
        <v>1</v>
      </c>
      <c r="O234" cm="1">
        <f t="array" ref="O234">_xlfn.SWITCH(UPPER(TRIM(Table2[[#This Row],[Status_Clean]])),"NEW",1,"CONTACTED",2,"QUALIFIED",3,"CONVERTED",4,"LOST",5,99)</f>
        <v>2</v>
      </c>
      <c r="P234">
        <v>45414</v>
      </c>
      <c r="Q234" t="s">
        <v>7544</v>
      </c>
      <c r="R234" t="s">
        <v>7544</v>
      </c>
      <c r="S234">
        <v>45414</v>
      </c>
      <c r="T234" t="s">
        <v>7261</v>
      </c>
      <c r="U234">
        <v>45414</v>
      </c>
      <c r="V234" t="s">
        <v>7314</v>
      </c>
      <c r="W234" t="s">
        <v>7271</v>
      </c>
      <c r="X234" t="s">
        <v>7277</v>
      </c>
      <c r="Y234" t="s">
        <v>7285</v>
      </c>
      <c r="Z234">
        <v>19</v>
      </c>
      <c r="AA234">
        <v>19</v>
      </c>
      <c r="AB234" t="str" cm="1">
        <f t="array" ref="AB234">_xlfn.LET(_xlpm.x,IFERROR(VALUE(Table2[[#This Row],[Response_Time_Hours]]),""),IF(_xlpm.x="","CHECK",_xlfn.IFS(_xlpm.x&lt;=1,"Immediate",_xlpm.x&lt;=6,"Fast",_xlpm.x&lt;=24,"Moderate",_xlpm.x&gt;24,"Delayed")))</f>
        <v>Moderate</v>
      </c>
      <c r="AC234">
        <v>13</v>
      </c>
      <c r="AD234" t="str" cm="1">
        <f t="array" ref="AD234">IF(Table2[[#This Row],[Interaction_Count_Final]]="","N/A",_xlfn.IFS(Table2[[#This Row],[Interaction_Count_Final]]&lt;=2,"Low",Table2[[#This Row],[Interaction_Count_Final]]&lt;=5,"Medium",Table2[[#This Row],[Interaction_Count_Final]]&gt;=6,"High",TRUE,"CHECK"))</f>
        <v>High</v>
      </c>
      <c r="AE234" t="s">
        <v>7266</v>
      </c>
      <c r="AF234" t="b">
        <v>1</v>
      </c>
      <c r="AG234" t="b">
        <v>1</v>
      </c>
      <c r="AH234">
        <v>313</v>
      </c>
      <c r="AI234">
        <v>45414</v>
      </c>
      <c r="AJ234" t="b">
        <v>1</v>
      </c>
      <c r="AK234" t="e" cm="1">
        <f t="array" ref="AK234">_xlfn.LET(
  _xlpm.txt,TRIM(Raw_Data!F234),
  _xlpm.norm,SUBSTITUTE(SUBSTITUTE(_xlpm.txt,"-","/"),".","/"),
  _xlpm.p,_xlfn.TEXTSPLIT(_xlpm.norm,"/"),
  _xlpm.a,VALUE(INDEX(_xlpm.p,1)),
  _xlpm.b,VALUE(INDEX(_xlpm.p,2)),
  IF(AND(_xlpm.a&lt;=12,_xlpm.b&lt;=12),"REVIEW_AMBIGUOUS","OK")
)</f>
        <v>#REF!</v>
      </c>
    </row>
    <row r="235" spans="1:37">
      <c r="A235" t="s">
        <v>878</v>
      </c>
      <c r="B235" t="s">
        <v>878</v>
      </c>
      <c r="C235" t="b">
        <v>1</v>
      </c>
      <c r="D235" t="s">
        <v>7257</v>
      </c>
      <c r="E235" t="s">
        <v>879</v>
      </c>
      <c r="F235" t="s">
        <v>879</v>
      </c>
      <c r="G235" t="s">
        <v>7280</v>
      </c>
      <c r="H235" t="s">
        <v>69</v>
      </c>
      <c r="I235" t="s">
        <v>69</v>
      </c>
      <c r="J235" t="s">
        <v>69</v>
      </c>
      <c r="K235" t="s">
        <v>173</v>
      </c>
      <c r="L235" t="s">
        <v>173</v>
      </c>
      <c r="M235">
        <f>IF(UPPER(TRIM(Table2[[#This Row],[Status_Clean]]))="CONVERTED",1,0)</f>
        <v>0</v>
      </c>
      <c r="N235">
        <f>IF(ISNUMBER(MATCH(UPPER(TRIM(Table2[[#This Row],[Status_Clean]])),{"CONTACTED","QUALIFIED","CONVERTED"},0)),1,0)</f>
        <v>0</v>
      </c>
      <c r="O235" cm="1">
        <f t="array" ref="O235">_xlfn.SWITCH(UPPER(TRIM(Table2[[#This Row],[Status_Clean]])),"NEW",1,"CONTACTED",2,"QUALIFIED",3,"CONVERTED",4,"LOST",5,99)</f>
        <v>5</v>
      </c>
      <c r="P235" t="s">
        <v>880</v>
      </c>
      <c r="Q235" t="s">
        <v>7545</v>
      </c>
      <c r="R235" t="s">
        <v>7545</v>
      </c>
      <c r="S235">
        <v>45451</v>
      </c>
      <c r="T235" t="s">
        <v>7261</v>
      </c>
      <c r="U235">
        <v>45451</v>
      </c>
      <c r="V235" t="s">
        <v>7276</v>
      </c>
      <c r="W235" t="s">
        <v>7271</v>
      </c>
      <c r="X235" t="s">
        <v>7277</v>
      </c>
      <c r="Y235" t="s">
        <v>7278</v>
      </c>
      <c r="Z235" t="s">
        <v>881</v>
      </c>
      <c r="AA235">
        <v>37.5</v>
      </c>
      <c r="AB235" t="str" cm="1">
        <f t="array" ref="AB235">_xlfn.LET(_xlpm.x,IFERROR(VALUE(Table2[[#This Row],[Response_Time_Hours]]),""),IF(_xlpm.x="","CHECK",_xlfn.IFS(_xlpm.x&lt;=1,"Immediate",_xlpm.x&lt;=6,"Fast",_xlpm.x&lt;=24,"Moderate",_xlpm.x&gt;24,"Delayed")))</f>
        <v>Delayed</v>
      </c>
      <c r="AC235">
        <v>26</v>
      </c>
      <c r="AD235" t="str" cm="1">
        <f t="array" ref="AD235">IF(Table2[[#This Row],[Interaction_Count_Final]]="","N/A",_xlfn.IFS(Table2[[#This Row],[Interaction_Count_Final]]&lt;=2,"Low",Table2[[#This Row],[Interaction_Count_Final]]&lt;=5,"Medium",Table2[[#This Row],[Interaction_Count_Final]]&gt;=6,"High",TRUE,"CHECK"))</f>
        <v>High</v>
      </c>
      <c r="AE235" t="s">
        <v>7289</v>
      </c>
      <c r="AF235" t="b">
        <v>1</v>
      </c>
      <c r="AG235" t="b">
        <v>1</v>
      </c>
      <c r="AH235">
        <v>314</v>
      </c>
      <c r="AI235">
        <v>45451</v>
      </c>
      <c r="AJ235" t="b">
        <v>1</v>
      </c>
      <c r="AK235" t="str" cm="1">
        <f t="array" ref="AK235">_xlfn.LET(
  _xlpm.txt,TRIM(Raw_Data!F235),
  _xlpm.norm,SUBSTITUTE(SUBSTITUTE(_xlpm.txt,"-","/"),".","/"),
  _xlpm.p,_xlfn.TEXTSPLIT(_xlpm.norm,"/"),
  _xlpm.a,VALUE(INDEX(_xlpm.p,1)),
  _xlpm.b,VALUE(INDEX(_xlpm.p,2)),
  IF(AND(_xlpm.a&lt;=12,_xlpm.b&lt;=12),"REVIEW_AMBIGUOUS","OK")
)</f>
        <v>REVIEW_AMBIGUOUS</v>
      </c>
    </row>
    <row r="236" spans="1:37">
      <c r="A236" t="s">
        <v>882</v>
      </c>
      <c r="B236" t="s">
        <v>882</v>
      </c>
      <c r="C236" t="b">
        <v>0</v>
      </c>
      <c r="D236" t="s">
        <v>7257</v>
      </c>
      <c r="E236" t="s">
        <v>883</v>
      </c>
      <c r="F236" t="s">
        <v>883</v>
      </c>
      <c r="G236" t="s">
        <v>7258</v>
      </c>
      <c r="H236" t="s">
        <v>7535</v>
      </c>
      <c r="I236" t="s">
        <v>7535</v>
      </c>
      <c r="J236" t="s">
        <v>101</v>
      </c>
      <c r="K236" t="s">
        <v>71</v>
      </c>
      <c r="L236" t="s">
        <v>71</v>
      </c>
      <c r="M236">
        <f>IF(UPPER(TRIM(Table2[[#This Row],[Status_Clean]]))="CONVERTED",1,0)</f>
        <v>0</v>
      </c>
      <c r="N236">
        <f>IF(ISNUMBER(MATCH(UPPER(TRIM(Table2[[#This Row],[Status_Clean]])),{"CONTACTED","QUALIFIED","CONVERTED"},0)),1,0)</f>
        <v>1</v>
      </c>
      <c r="O236" cm="1">
        <f t="array" ref="O236">_xlfn.SWITCH(UPPER(TRIM(Table2[[#This Row],[Status_Clean]])),"NEW",1,"CONTACTED",2,"QUALIFIED",3,"CONVERTED",4,"LOST",5,99)</f>
        <v>3</v>
      </c>
      <c r="P236" t="s">
        <v>884</v>
      </c>
      <c r="Q236" t="s">
        <v>884</v>
      </c>
      <c r="R236" t="s">
        <v>884</v>
      </c>
      <c r="S236">
        <v>44945</v>
      </c>
      <c r="T236" t="s">
        <v>7261</v>
      </c>
      <c r="U236">
        <v>44945</v>
      </c>
      <c r="V236" t="s">
        <v>7317</v>
      </c>
      <c r="W236" t="s">
        <v>7263</v>
      </c>
      <c r="X236" t="s">
        <v>7284</v>
      </c>
      <c r="Y236" t="s">
        <v>7285</v>
      </c>
      <c r="Z236">
        <v>8.6999999999999993</v>
      </c>
      <c r="AA236">
        <v>8.6999999999999993</v>
      </c>
      <c r="AB236" t="str" cm="1">
        <f t="array" ref="AB236">_xlfn.LET(_xlpm.x,IFERROR(VALUE(Table2[[#This Row],[Response_Time_Hours]]),""),IF(_xlpm.x="","CHECK",_xlfn.IFS(_xlpm.x&lt;=1,"Immediate",_xlpm.x&lt;=6,"Fast",_xlpm.x&lt;=24,"Moderate",_xlpm.x&gt;24,"Delayed")))</f>
        <v>Moderate</v>
      </c>
      <c r="AC236" t="s">
        <v>232</v>
      </c>
      <c r="AD236" t="str" cm="1">
        <f t="array" ref="AD236">IF(Table2[[#This Row],[Interaction_Count_Final]]="","N/A",_xlfn.IFS(Table2[[#This Row],[Interaction_Count_Final]]&lt;=2,"Low",Table2[[#This Row],[Interaction_Count_Final]]&lt;=5,"Medium",Table2[[#This Row],[Interaction_Count_Final]]&gt;=6,"High",TRUE,"CHECK"))</f>
        <v>High</v>
      </c>
      <c r="AE236" t="s">
        <v>7273</v>
      </c>
      <c r="AF236" t="b">
        <v>1</v>
      </c>
      <c r="AG236" t="b">
        <v>1</v>
      </c>
      <c r="AH236">
        <v>315</v>
      </c>
      <c r="AI236">
        <v>44945</v>
      </c>
      <c r="AJ236" t="b">
        <v>1</v>
      </c>
      <c r="AK236" t="str" cm="1">
        <f t="array" ref="AK236">_xlfn.LET(
  _xlpm.txt,TRIM(Raw_Data!F236),
  _xlpm.norm,SUBSTITUTE(SUBSTITUTE(_xlpm.txt,"-","/"),".","/"),
  _xlpm.p,_xlfn.TEXTSPLIT(_xlpm.norm,"/"),
  _xlpm.a,VALUE(INDEX(_xlpm.p,1)),
  _xlpm.b,VALUE(INDEX(_xlpm.p,2)),
  IF(AND(_xlpm.a&lt;=12,_xlpm.b&lt;=12),"REVIEW_AMBIGUOUS","OK")
)</f>
        <v>OK</v>
      </c>
    </row>
    <row r="237" spans="1:37">
      <c r="A237" t="s">
        <v>885</v>
      </c>
      <c r="B237" t="s">
        <v>885</v>
      </c>
      <c r="C237" t="b">
        <v>0</v>
      </c>
      <c r="D237" t="s">
        <v>7257</v>
      </c>
      <c r="E237" t="s">
        <v>886</v>
      </c>
      <c r="F237" t="s">
        <v>886</v>
      </c>
      <c r="G237" t="s">
        <v>7268</v>
      </c>
      <c r="H237" t="s">
        <v>342</v>
      </c>
      <c r="I237" t="s">
        <v>342</v>
      </c>
      <c r="J237" t="s">
        <v>254</v>
      </c>
      <c r="K237" t="s">
        <v>71</v>
      </c>
      <c r="L237" t="s">
        <v>71</v>
      </c>
      <c r="M237">
        <f>IF(UPPER(TRIM(Table2[[#This Row],[Status_Clean]]))="CONVERTED",1,0)</f>
        <v>0</v>
      </c>
      <c r="N237">
        <f>IF(ISNUMBER(MATCH(UPPER(TRIM(Table2[[#This Row],[Status_Clean]])),{"CONTACTED","QUALIFIED","CONVERTED"},0)),1,0)</f>
        <v>1</v>
      </c>
      <c r="O237" cm="1">
        <f t="array" ref="O237">_xlfn.SWITCH(UPPER(TRIM(Table2[[#This Row],[Status_Clean]])),"NEW",1,"CONTACTED",2,"QUALIFIED",3,"CONVERTED",4,"LOST",5,99)</f>
        <v>3</v>
      </c>
      <c r="P237">
        <v>45059</v>
      </c>
      <c r="Q237" t="s">
        <v>7546</v>
      </c>
      <c r="R237" t="s">
        <v>7546</v>
      </c>
      <c r="S237">
        <v>45059</v>
      </c>
      <c r="T237" t="s">
        <v>7261</v>
      </c>
      <c r="U237">
        <v>45059</v>
      </c>
      <c r="V237" t="s">
        <v>7314</v>
      </c>
      <c r="W237" t="s">
        <v>7263</v>
      </c>
      <c r="X237" t="s">
        <v>7277</v>
      </c>
      <c r="Y237" t="s">
        <v>7278</v>
      </c>
      <c r="Z237" t="s">
        <v>887</v>
      </c>
      <c r="AA237">
        <v>26.400000000000002</v>
      </c>
      <c r="AB237" t="str" cm="1">
        <f t="array" ref="AB237">_xlfn.LET(_xlpm.x,IFERROR(VALUE(Table2[[#This Row],[Response_Time_Hours]]),""),IF(_xlpm.x="","CHECK",_xlfn.IFS(_xlpm.x&lt;=1,"Immediate",_xlpm.x&lt;=6,"Fast",_xlpm.x&lt;=24,"Moderate",_xlpm.x&gt;24,"Delayed")))</f>
        <v>Delayed</v>
      </c>
      <c r="AC237">
        <v>5</v>
      </c>
      <c r="AD237" t="str" cm="1">
        <f t="array" ref="AD237">IF(Table2[[#This Row],[Interaction_Count_Final]]="","N/A",_xlfn.IFS(Table2[[#This Row],[Interaction_Count_Final]]&lt;=2,"Low",Table2[[#This Row],[Interaction_Count_Final]]&lt;=5,"Medium",Table2[[#This Row],[Interaction_Count_Final]]&gt;=6,"High",TRUE,"CHECK"))</f>
        <v>Medium</v>
      </c>
      <c r="AE237" t="s">
        <v>7266</v>
      </c>
      <c r="AF237" t="b">
        <v>1</v>
      </c>
      <c r="AG237" t="b">
        <v>1</v>
      </c>
      <c r="AH237">
        <v>316</v>
      </c>
      <c r="AI237">
        <v>45059</v>
      </c>
      <c r="AJ237" t="b">
        <v>1</v>
      </c>
      <c r="AK237" t="e" cm="1">
        <f t="array" ref="AK237">_xlfn.LET(
  _xlpm.txt,TRIM(Raw_Data!F237),
  _xlpm.norm,SUBSTITUTE(SUBSTITUTE(_xlpm.txt,"-","/"),".","/"),
  _xlpm.p,_xlfn.TEXTSPLIT(_xlpm.norm,"/"),
  _xlpm.a,VALUE(INDEX(_xlpm.p,1)),
  _xlpm.b,VALUE(INDEX(_xlpm.p,2)),
  IF(AND(_xlpm.a&lt;=12,_xlpm.b&lt;=12),"REVIEW_AMBIGUOUS","OK")
)</f>
        <v>#REF!</v>
      </c>
    </row>
    <row r="238" spans="1:37">
      <c r="A238" t="s">
        <v>888</v>
      </c>
      <c r="B238" t="s">
        <v>888</v>
      </c>
      <c r="C238" t="b">
        <v>0</v>
      </c>
      <c r="D238" t="s">
        <v>7257</v>
      </c>
      <c r="E238" t="s">
        <v>889</v>
      </c>
      <c r="F238" t="s">
        <v>889</v>
      </c>
      <c r="G238" t="s">
        <v>7303</v>
      </c>
      <c r="H238" t="s">
        <v>447</v>
      </c>
      <c r="I238" t="s">
        <v>447</v>
      </c>
      <c r="J238" t="s">
        <v>447</v>
      </c>
      <c r="K238" t="s">
        <v>125</v>
      </c>
      <c r="L238" t="s">
        <v>125</v>
      </c>
      <c r="M238">
        <f>IF(UPPER(TRIM(Table2[[#This Row],[Status_Clean]]))="CONVERTED",1,0)</f>
        <v>0</v>
      </c>
      <c r="N238">
        <f>IF(ISNUMBER(MATCH(UPPER(TRIM(Table2[[#This Row],[Status_Clean]])),{"CONTACTED","QUALIFIED","CONVERTED"},0)),1,0)</f>
        <v>1</v>
      </c>
      <c r="O238" cm="1">
        <f t="array" ref="O238">_xlfn.SWITCH(UPPER(TRIM(Table2[[#This Row],[Status_Clean]])),"NEW",1,"CONTACTED",2,"QUALIFIED",3,"CONVERTED",4,"LOST",5,99)</f>
        <v>2</v>
      </c>
      <c r="P238" t="s">
        <v>890</v>
      </c>
      <c r="Q238" t="s">
        <v>890</v>
      </c>
      <c r="R238" t="s">
        <v>890</v>
      </c>
      <c r="S238">
        <v>45456</v>
      </c>
      <c r="T238" t="s">
        <v>7261</v>
      </c>
      <c r="U238">
        <v>45456</v>
      </c>
      <c r="V238" t="s">
        <v>7276</v>
      </c>
      <c r="W238" t="s">
        <v>7271</v>
      </c>
      <c r="X238" t="s">
        <v>7277</v>
      </c>
      <c r="Y238" t="s">
        <v>7285</v>
      </c>
      <c r="Z238" t="s">
        <v>891</v>
      </c>
      <c r="AA238">
        <v>37.4</v>
      </c>
      <c r="AB238" t="str" cm="1">
        <f t="array" ref="AB238">_xlfn.LET(_xlpm.x,IFERROR(VALUE(Table2[[#This Row],[Response_Time_Hours]]),""),IF(_xlpm.x="","CHECK",_xlfn.IFS(_xlpm.x&lt;=1,"Immediate",_xlpm.x&lt;=6,"Fast",_xlpm.x&lt;=24,"Moderate",_xlpm.x&gt;24,"Delayed")))</f>
        <v>Delayed</v>
      </c>
      <c r="AC238">
        <v>23</v>
      </c>
      <c r="AD238" t="str" cm="1">
        <f t="array" ref="AD238">IF(Table2[[#This Row],[Interaction_Count_Final]]="","N/A",_xlfn.IFS(Table2[[#This Row],[Interaction_Count_Final]]&lt;=2,"Low",Table2[[#This Row],[Interaction_Count_Final]]&lt;=5,"Medium",Table2[[#This Row],[Interaction_Count_Final]]&gt;=6,"High",TRUE,"CHECK"))</f>
        <v>High</v>
      </c>
      <c r="AE238" t="s">
        <v>7266</v>
      </c>
      <c r="AF238" t="b">
        <v>1</v>
      </c>
      <c r="AG238" t="b">
        <v>1</v>
      </c>
      <c r="AH238">
        <v>317</v>
      </c>
      <c r="AI238">
        <v>45456</v>
      </c>
      <c r="AJ238" t="b">
        <v>1</v>
      </c>
      <c r="AK238" t="str" cm="1">
        <f t="array" ref="AK238">_xlfn.LET(
  _xlpm.txt,TRIM(Raw_Data!F238),
  _xlpm.norm,SUBSTITUTE(SUBSTITUTE(_xlpm.txt,"-","/"),".","/"),
  _xlpm.p,_xlfn.TEXTSPLIT(_xlpm.norm,"/"),
  _xlpm.a,VALUE(INDEX(_xlpm.p,1)),
  _xlpm.b,VALUE(INDEX(_xlpm.p,2)),
  IF(AND(_xlpm.a&lt;=12,_xlpm.b&lt;=12),"REVIEW_AMBIGUOUS","OK")
)</f>
        <v>OK</v>
      </c>
    </row>
    <row r="239" spans="1:37">
      <c r="A239" t="s">
        <v>892</v>
      </c>
      <c r="B239" t="s">
        <v>892</v>
      </c>
      <c r="C239" t="b">
        <v>0</v>
      </c>
      <c r="D239" t="s">
        <v>7257</v>
      </c>
      <c r="E239" t="s">
        <v>893</v>
      </c>
      <c r="F239" t="s">
        <v>893</v>
      </c>
      <c r="G239" t="s">
        <v>7303</v>
      </c>
      <c r="H239" t="s">
        <v>447</v>
      </c>
      <c r="I239" t="s">
        <v>447</v>
      </c>
      <c r="J239" t="s">
        <v>447</v>
      </c>
      <c r="K239" t="s">
        <v>125</v>
      </c>
      <c r="L239" t="s">
        <v>125</v>
      </c>
      <c r="M239">
        <f>IF(UPPER(TRIM(Table2[[#This Row],[Status_Clean]]))="CONVERTED",1,0)</f>
        <v>0</v>
      </c>
      <c r="N239">
        <f>IF(ISNUMBER(MATCH(UPPER(TRIM(Table2[[#This Row],[Status_Clean]])),{"CONTACTED","QUALIFIED","CONVERTED"},0)),1,0)</f>
        <v>1</v>
      </c>
      <c r="O239" cm="1">
        <f t="array" ref="O239">_xlfn.SWITCH(UPPER(TRIM(Table2[[#This Row],[Status_Clean]])),"NEW",1,"CONTACTED",2,"QUALIFIED",3,"CONVERTED",4,"LOST",5,99)</f>
        <v>2</v>
      </c>
      <c r="P239">
        <v>45511</v>
      </c>
      <c r="Q239" t="s">
        <v>7547</v>
      </c>
      <c r="R239" t="s">
        <v>7547</v>
      </c>
      <c r="S239">
        <v>45511</v>
      </c>
      <c r="T239" t="s">
        <v>7261</v>
      </c>
      <c r="U239">
        <v>45511</v>
      </c>
      <c r="V239" t="s">
        <v>7310</v>
      </c>
      <c r="W239" t="s">
        <v>7271</v>
      </c>
      <c r="X239" t="s">
        <v>7288</v>
      </c>
      <c r="Y239" t="s">
        <v>7272</v>
      </c>
      <c r="Z239" t="s">
        <v>894</v>
      </c>
      <c r="AA239">
        <v>4.2</v>
      </c>
      <c r="AB239" t="str" cm="1">
        <f t="array" ref="AB239">_xlfn.LET(_xlpm.x,IFERROR(VALUE(Table2[[#This Row],[Response_Time_Hours]]),""),IF(_xlpm.x="","CHECK",_xlfn.IFS(_xlpm.x&lt;=1,"Immediate",_xlpm.x&lt;=6,"Fast",_xlpm.x&lt;=24,"Moderate",_xlpm.x&gt;24,"Delayed")))</f>
        <v>Fast</v>
      </c>
      <c r="AC239">
        <v>2</v>
      </c>
      <c r="AD239" t="str" cm="1">
        <f t="array" ref="AD239">IF(Table2[[#This Row],[Interaction_Count_Final]]="","N/A",_xlfn.IFS(Table2[[#This Row],[Interaction_Count_Final]]&lt;=2,"Low",Table2[[#This Row],[Interaction_Count_Final]]&lt;=5,"Medium",Table2[[#This Row],[Interaction_Count_Final]]&gt;=6,"High",TRUE,"CHECK"))</f>
        <v>Low</v>
      </c>
      <c r="AE239" t="s">
        <v>7289</v>
      </c>
      <c r="AF239" t="b">
        <v>1</v>
      </c>
      <c r="AG239" t="b">
        <v>1</v>
      </c>
      <c r="AH239">
        <v>318</v>
      </c>
      <c r="AI239">
        <v>45511</v>
      </c>
      <c r="AJ239" t="b">
        <v>1</v>
      </c>
      <c r="AK239" t="e" cm="1">
        <f t="array" ref="AK239">_xlfn.LET(
  _xlpm.txt,TRIM(Raw_Data!F239),
  _xlpm.norm,SUBSTITUTE(SUBSTITUTE(_xlpm.txt,"-","/"),".","/"),
  _xlpm.p,_xlfn.TEXTSPLIT(_xlpm.norm,"/"),
  _xlpm.a,VALUE(INDEX(_xlpm.p,1)),
  _xlpm.b,VALUE(INDEX(_xlpm.p,2)),
  IF(AND(_xlpm.a&lt;=12,_xlpm.b&lt;=12),"REVIEW_AMBIGUOUS","OK")
)</f>
        <v>#REF!</v>
      </c>
    </row>
    <row r="240" spans="1:37">
      <c r="A240" t="s">
        <v>895</v>
      </c>
      <c r="B240" t="s">
        <v>895</v>
      </c>
      <c r="C240" t="b">
        <v>0</v>
      </c>
      <c r="D240" t="s">
        <v>7257</v>
      </c>
      <c r="E240" t="s">
        <v>896</v>
      </c>
      <c r="F240" t="s">
        <v>896</v>
      </c>
      <c r="G240" t="s">
        <v>7303</v>
      </c>
      <c r="H240" t="s">
        <v>447</v>
      </c>
      <c r="I240" t="s">
        <v>447</v>
      </c>
      <c r="J240" t="s">
        <v>447</v>
      </c>
      <c r="K240" t="s">
        <v>125</v>
      </c>
      <c r="L240" t="s">
        <v>125</v>
      </c>
      <c r="M240">
        <f>IF(UPPER(TRIM(Table2[[#This Row],[Status_Clean]]))="CONVERTED",1,0)</f>
        <v>0</v>
      </c>
      <c r="N240">
        <f>IF(ISNUMBER(MATCH(UPPER(TRIM(Table2[[#This Row],[Status_Clean]])),{"CONTACTED","QUALIFIED","CONVERTED"},0)),1,0)</f>
        <v>1</v>
      </c>
      <c r="O240" cm="1">
        <f t="array" ref="O240">_xlfn.SWITCH(UPPER(TRIM(Table2[[#This Row],[Status_Clean]])),"NEW",1,"CONTACTED",2,"QUALIFIED",3,"CONVERTED",4,"LOST",5,99)</f>
        <v>2</v>
      </c>
      <c r="P240" t="s">
        <v>897</v>
      </c>
      <c r="Q240" t="s">
        <v>7548</v>
      </c>
      <c r="R240" t="s">
        <v>7548</v>
      </c>
      <c r="S240">
        <v>45084</v>
      </c>
      <c r="T240" t="s">
        <v>7261</v>
      </c>
      <c r="U240">
        <v>45084</v>
      </c>
      <c r="V240" t="s">
        <v>7276</v>
      </c>
      <c r="W240" t="s">
        <v>7263</v>
      </c>
      <c r="X240" t="s">
        <v>7277</v>
      </c>
      <c r="Y240" t="s">
        <v>7272</v>
      </c>
      <c r="Z240" t="s">
        <v>898</v>
      </c>
      <c r="AA240">
        <v>24.4</v>
      </c>
      <c r="AB240" t="str" cm="1">
        <f t="array" ref="AB240">_xlfn.LET(_xlpm.x,IFERROR(VALUE(Table2[[#This Row],[Response_Time_Hours]]),""),IF(_xlpm.x="","CHECK",_xlfn.IFS(_xlpm.x&lt;=1,"Immediate",_xlpm.x&lt;=6,"Fast",_xlpm.x&lt;=24,"Moderate",_xlpm.x&gt;24,"Delayed")))</f>
        <v>Delayed</v>
      </c>
      <c r="AC240">
        <v>16</v>
      </c>
      <c r="AD240" t="str" cm="1">
        <f t="array" ref="AD240">IF(Table2[[#This Row],[Interaction_Count_Final]]="","N/A",_xlfn.IFS(Table2[[#This Row],[Interaction_Count_Final]]&lt;=2,"Low",Table2[[#This Row],[Interaction_Count_Final]]&lt;=5,"Medium",Table2[[#This Row],[Interaction_Count_Final]]&gt;=6,"High",TRUE,"CHECK"))</f>
        <v>High</v>
      </c>
      <c r="AE240" t="s">
        <v>7266</v>
      </c>
      <c r="AF240" t="b">
        <v>1</v>
      </c>
      <c r="AG240" t="b">
        <v>1</v>
      </c>
      <c r="AH240">
        <v>319</v>
      </c>
      <c r="AI240">
        <v>45084</v>
      </c>
      <c r="AJ240" t="b">
        <v>1</v>
      </c>
      <c r="AK240" t="e" cm="1">
        <f t="array" ref="AK240">_xlfn.LET(
  _xlpm.txt,TRIM(Raw_Data!F240),
  _xlpm.norm,SUBSTITUTE(SUBSTITUTE(_xlpm.txt,"-","/"),".","/"),
  _xlpm.p,_xlfn.TEXTSPLIT(_xlpm.norm,"/"),
  _xlpm.a,VALUE(INDEX(_xlpm.p,1)),
  _xlpm.b,VALUE(INDEX(_xlpm.p,2)),
  IF(AND(_xlpm.a&lt;=12,_xlpm.b&lt;=12),"REVIEW_AMBIGUOUS","OK")
)</f>
        <v>#REF!</v>
      </c>
    </row>
    <row r="241" spans="1:37">
      <c r="A241" t="s">
        <v>899</v>
      </c>
      <c r="B241" t="s">
        <v>899</v>
      </c>
      <c r="C241" t="b">
        <v>0</v>
      </c>
      <c r="D241" t="s">
        <v>7257</v>
      </c>
      <c r="E241" t="s">
        <v>900</v>
      </c>
      <c r="F241" t="s">
        <v>900</v>
      </c>
      <c r="G241" t="s">
        <v>7268</v>
      </c>
      <c r="H241" t="s">
        <v>585</v>
      </c>
      <c r="I241" t="s">
        <v>585</v>
      </c>
      <c r="J241" t="s">
        <v>222</v>
      </c>
      <c r="K241" t="s">
        <v>71</v>
      </c>
      <c r="L241" t="s">
        <v>71</v>
      </c>
      <c r="M241">
        <f>IF(UPPER(TRIM(Table2[[#This Row],[Status_Clean]]))="CONVERTED",1,0)</f>
        <v>0</v>
      </c>
      <c r="N241">
        <f>IF(ISNUMBER(MATCH(UPPER(TRIM(Table2[[#This Row],[Status_Clean]])),{"CONTACTED","QUALIFIED","CONVERTED"},0)),1,0)</f>
        <v>1</v>
      </c>
      <c r="O241" cm="1">
        <f t="array" ref="O241">_xlfn.SWITCH(UPPER(TRIM(Table2[[#This Row],[Status_Clean]])),"NEW",1,"CONTACTED",2,"QUALIFIED",3,"CONVERTED",4,"LOST",5,99)</f>
        <v>3</v>
      </c>
      <c r="P241" t="s">
        <v>901</v>
      </c>
      <c r="Q241" t="s">
        <v>901</v>
      </c>
      <c r="R241" t="s">
        <v>901</v>
      </c>
      <c r="S241">
        <v>45408</v>
      </c>
      <c r="T241" t="s">
        <v>7261</v>
      </c>
      <c r="U241">
        <v>45408</v>
      </c>
      <c r="V241" t="s">
        <v>7297</v>
      </c>
      <c r="W241" t="s">
        <v>7271</v>
      </c>
      <c r="X241" t="s">
        <v>7277</v>
      </c>
      <c r="Y241" t="s">
        <v>7312</v>
      </c>
      <c r="Z241" t="s">
        <v>902</v>
      </c>
      <c r="AA241">
        <v>26.8</v>
      </c>
      <c r="AB241" t="str" cm="1">
        <f t="array" ref="AB241">_xlfn.LET(_xlpm.x,IFERROR(VALUE(Table2[[#This Row],[Response_Time_Hours]]),""),IF(_xlpm.x="","CHECK",_xlfn.IFS(_xlpm.x&lt;=1,"Immediate",_xlpm.x&lt;=6,"Fast",_xlpm.x&lt;=24,"Moderate",_xlpm.x&gt;24,"Delayed")))</f>
        <v>Delayed</v>
      </c>
      <c r="AC241">
        <v>38</v>
      </c>
      <c r="AD241" t="str" cm="1">
        <f t="array" ref="AD241">IF(Table2[[#This Row],[Interaction_Count_Final]]="","N/A",_xlfn.IFS(Table2[[#This Row],[Interaction_Count_Final]]&lt;=2,"Low",Table2[[#This Row],[Interaction_Count_Final]]&lt;=5,"Medium",Table2[[#This Row],[Interaction_Count_Final]]&gt;=6,"High",TRUE,"CHECK"))</f>
        <v>High</v>
      </c>
      <c r="AE241" t="s">
        <v>7266</v>
      </c>
      <c r="AF241" t="b">
        <v>1</v>
      </c>
      <c r="AG241" t="b">
        <v>1</v>
      </c>
      <c r="AH241">
        <v>323</v>
      </c>
      <c r="AI241">
        <v>45408</v>
      </c>
      <c r="AJ241" t="b">
        <v>1</v>
      </c>
      <c r="AK241" t="str" cm="1">
        <f t="array" ref="AK241">_xlfn.LET(
  _xlpm.txt,TRIM(Raw_Data!F241),
  _xlpm.norm,SUBSTITUTE(SUBSTITUTE(_xlpm.txt,"-","/"),".","/"),
  _xlpm.p,_xlfn.TEXTSPLIT(_xlpm.norm,"/"),
  _xlpm.a,VALUE(INDEX(_xlpm.p,1)),
  _xlpm.b,VALUE(INDEX(_xlpm.p,2)),
  IF(AND(_xlpm.a&lt;=12,_xlpm.b&lt;=12),"REVIEW_AMBIGUOUS","OK")
)</f>
        <v>OK</v>
      </c>
    </row>
    <row r="242" spans="1:37">
      <c r="A242" t="s">
        <v>903</v>
      </c>
      <c r="B242" t="s">
        <v>903</v>
      </c>
      <c r="C242" t="b">
        <v>0</v>
      </c>
      <c r="D242" t="s">
        <v>7257</v>
      </c>
      <c r="E242" t="s">
        <v>904</v>
      </c>
      <c r="F242" t="s">
        <v>904</v>
      </c>
      <c r="G242" t="s">
        <v>7274</v>
      </c>
      <c r="H242" t="s">
        <v>101</v>
      </c>
      <c r="I242" t="s">
        <v>101</v>
      </c>
      <c r="J242" t="s">
        <v>101</v>
      </c>
      <c r="K242" t="s">
        <v>7319</v>
      </c>
      <c r="L242" t="s">
        <v>71</v>
      </c>
      <c r="M242">
        <f>IF(UPPER(TRIM(Table2[[#This Row],[Status_Clean]]))="CONVERTED",1,0)</f>
        <v>0</v>
      </c>
      <c r="N242">
        <f>IF(ISNUMBER(MATCH(UPPER(TRIM(Table2[[#This Row],[Status_Clean]])),{"CONTACTED","QUALIFIED","CONVERTED"},0)),1,0)</f>
        <v>1</v>
      </c>
      <c r="O242" cm="1">
        <f t="array" ref="O242">_xlfn.SWITCH(UPPER(TRIM(Table2[[#This Row],[Status_Clean]])),"NEW",1,"CONTACTED",2,"QUALIFIED",3,"CONVERTED",4,"LOST",5,99)</f>
        <v>3</v>
      </c>
      <c r="P242">
        <v>45515</v>
      </c>
      <c r="Q242" t="s">
        <v>7549</v>
      </c>
      <c r="R242" t="s">
        <v>7549</v>
      </c>
      <c r="S242">
        <v>45515</v>
      </c>
      <c r="T242" t="s">
        <v>7261</v>
      </c>
      <c r="U242">
        <v>45515</v>
      </c>
      <c r="V242" t="s">
        <v>7310</v>
      </c>
      <c r="W242" t="s">
        <v>7271</v>
      </c>
      <c r="X242" t="s">
        <v>7288</v>
      </c>
      <c r="Y242" t="s">
        <v>7293</v>
      </c>
      <c r="Z242" t="s">
        <v>905</v>
      </c>
      <c r="AA242">
        <v>16.7</v>
      </c>
      <c r="AB242" t="str" cm="1">
        <f t="array" ref="AB242">_xlfn.LET(_xlpm.x,IFERROR(VALUE(Table2[[#This Row],[Response_Time_Hours]]),""),IF(_xlpm.x="","CHECK",_xlfn.IFS(_xlpm.x&lt;=1,"Immediate",_xlpm.x&lt;=6,"Fast",_xlpm.x&lt;=24,"Moderate",_xlpm.x&gt;24,"Delayed")))</f>
        <v>Moderate</v>
      </c>
      <c r="AC242">
        <v>25</v>
      </c>
      <c r="AD242" t="str" cm="1">
        <f t="array" ref="AD242">IF(Table2[[#This Row],[Interaction_Count_Final]]="","N/A",_xlfn.IFS(Table2[[#This Row],[Interaction_Count_Final]]&lt;=2,"Low",Table2[[#This Row],[Interaction_Count_Final]]&lt;=5,"Medium",Table2[[#This Row],[Interaction_Count_Final]]&gt;=6,"High",TRUE,"CHECK"))</f>
        <v>High</v>
      </c>
      <c r="AE242" t="s">
        <v>7266</v>
      </c>
      <c r="AF242" t="b">
        <v>1</v>
      </c>
      <c r="AG242" t="b">
        <v>1</v>
      </c>
      <c r="AH242">
        <v>324</v>
      </c>
      <c r="AI242">
        <v>45515</v>
      </c>
      <c r="AJ242" t="b">
        <v>1</v>
      </c>
      <c r="AK242" t="e" cm="1">
        <f t="array" ref="AK242">_xlfn.LET(
  _xlpm.txt,TRIM(Raw_Data!F242),
  _xlpm.norm,SUBSTITUTE(SUBSTITUTE(_xlpm.txt,"-","/"),".","/"),
  _xlpm.p,_xlfn.TEXTSPLIT(_xlpm.norm,"/"),
  _xlpm.a,VALUE(INDEX(_xlpm.p,1)),
  _xlpm.b,VALUE(INDEX(_xlpm.p,2)),
  IF(AND(_xlpm.a&lt;=12,_xlpm.b&lt;=12),"REVIEW_AMBIGUOUS","OK")
)</f>
        <v>#REF!</v>
      </c>
    </row>
    <row r="243" spans="1:37">
      <c r="A243" t="s">
        <v>906</v>
      </c>
      <c r="B243" t="s">
        <v>906</v>
      </c>
      <c r="C243" t="b">
        <v>1</v>
      </c>
      <c r="D243" t="s">
        <v>7257</v>
      </c>
      <c r="E243" t="s">
        <v>907</v>
      </c>
      <c r="F243" t="s">
        <v>907</v>
      </c>
      <c r="G243" t="s">
        <v>7274</v>
      </c>
      <c r="H243" t="s">
        <v>222</v>
      </c>
      <c r="I243" t="s">
        <v>222</v>
      </c>
      <c r="J243" t="s">
        <v>222</v>
      </c>
      <c r="K243" t="s">
        <v>7502</v>
      </c>
      <c r="L243" t="s">
        <v>71</v>
      </c>
      <c r="M243">
        <f>IF(UPPER(TRIM(Table2[[#This Row],[Status_Clean]]))="CONVERTED",1,0)</f>
        <v>0</v>
      </c>
      <c r="N243">
        <f>IF(ISNUMBER(MATCH(UPPER(TRIM(Table2[[#This Row],[Status_Clean]])),{"CONTACTED","QUALIFIED","CONVERTED"},0)),1,0)</f>
        <v>1</v>
      </c>
      <c r="O243" cm="1">
        <f t="array" ref="O243">_xlfn.SWITCH(UPPER(TRIM(Table2[[#This Row],[Status_Clean]])),"NEW",1,"CONTACTED",2,"QUALIFIED",3,"CONVERTED",4,"LOST",5,99)</f>
        <v>3</v>
      </c>
      <c r="P243">
        <v>45542</v>
      </c>
      <c r="Q243" t="s">
        <v>7550</v>
      </c>
      <c r="R243" t="s">
        <v>7550</v>
      </c>
      <c r="S243">
        <v>45542</v>
      </c>
      <c r="T243" t="s">
        <v>7261</v>
      </c>
      <c r="U243">
        <v>45542</v>
      </c>
      <c r="V243" t="s">
        <v>7287</v>
      </c>
      <c r="W243" t="s">
        <v>7271</v>
      </c>
      <c r="X243" t="s">
        <v>7288</v>
      </c>
      <c r="Y243" t="s">
        <v>7278</v>
      </c>
      <c r="Z243" t="s">
        <v>908</v>
      </c>
      <c r="AA243">
        <v>61.7</v>
      </c>
      <c r="AB243" t="str" cm="1">
        <f t="array" ref="AB243">_xlfn.LET(_xlpm.x,IFERROR(VALUE(Table2[[#This Row],[Response_Time_Hours]]),""),IF(_xlpm.x="","CHECK",_xlfn.IFS(_xlpm.x&lt;=1,"Immediate",_xlpm.x&lt;=6,"Fast",_xlpm.x&lt;=24,"Moderate",_xlpm.x&gt;24,"Delayed")))</f>
        <v>Delayed</v>
      </c>
      <c r="AC243">
        <v>47</v>
      </c>
      <c r="AD243" t="str" cm="1">
        <f t="array" ref="AD243">IF(Table2[[#This Row],[Interaction_Count_Final]]="","N/A",_xlfn.IFS(Table2[[#This Row],[Interaction_Count_Final]]&lt;=2,"Low",Table2[[#This Row],[Interaction_Count_Final]]&lt;=5,"Medium",Table2[[#This Row],[Interaction_Count_Final]]&gt;=6,"High",TRUE,"CHECK"))</f>
        <v>High</v>
      </c>
      <c r="AE243" t="s">
        <v>7266</v>
      </c>
      <c r="AF243" t="b">
        <v>1</v>
      </c>
      <c r="AG243" t="b">
        <v>1</v>
      </c>
      <c r="AH243">
        <v>325</v>
      </c>
      <c r="AI243">
        <v>45542</v>
      </c>
      <c r="AJ243" t="b">
        <v>1</v>
      </c>
      <c r="AK243" t="e" cm="1">
        <f t="array" ref="AK243">_xlfn.LET(
  _xlpm.txt,TRIM(Raw_Data!F243),
  _xlpm.norm,SUBSTITUTE(SUBSTITUTE(_xlpm.txt,"-","/"),".","/"),
  _xlpm.p,_xlfn.TEXTSPLIT(_xlpm.norm,"/"),
  _xlpm.a,VALUE(INDEX(_xlpm.p,1)),
  _xlpm.b,VALUE(INDEX(_xlpm.p,2)),
  IF(AND(_xlpm.a&lt;=12,_xlpm.b&lt;=12),"REVIEW_AMBIGUOUS","OK")
)</f>
        <v>#REF!</v>
      </c>
    </row>
    <row r="244" spans="1:37">
      <c r="A244" t="s">
        <v>909</v>
      </c>
      <c r="B244" t="s">
        <v>909</v>
      </c>
      <c r="C244" t="b">
        <v>0</v>
      </c>
      <c r="D244" t="s">
        <v>7257</v>
      </c>
      <c r="E244" t="s">
        <v>910</v>
      </c>
      <c r="F244" t="s">
        <v>910</v>
      </c>
      <c r="G244" t="s">
        <v>7280</v>
      </c>
      <c r="H244" t="s">
        <v>222</v>
      </c>
      <c r="I244" t="s">
        <v>222</v>
      </c>
      <c r="J244" t="s">
        <v>222</v>
      </c>
      <c r="K244" t="s">
        <v>71</v>
      </c>
      <c r="L244" t="s">
        <v>71</v>
      </c>
      <c r="M244">
        <f>IF(UPPER(TRIM(Table2[[#This Row],[Status_Clean]]))="CONVERTED",1,0)</f>
        <v>0</v>
      </c>
      <c r="N244">
        <f>IF(ISNUMBER(MATCH(UPPER(TRIM(Table2[[#This Row],[Status_Clean]])),{"CONTACTED","QUALIFIED","CONVERTED"},0)),1,0)</f>
        <v>1</v>
      </c>
      <c r="O244" cm="1">
        <f t="array" ref="O244">_xlfn.SWITCH(UPPER(TRIM(Table2[[#This Row],[Status_Clean]])),"NEW",1,"CONTACTED",2,"QUALIFIED",3,"CONVERTED",4,"LOST",5,99)</f>
        <v>3</v>
      </c>
      <c r="P244" t="s">
        <v>244</v>
      </c>
      <c r="Q244" t="s">
        <v>7345</v>
      </c>
      <c r="R244" t="s">
        <v>7345</v>
      </c>
      <c r="S244">
        <v>45605</v>
      </c>
      <c r="T244" t="s">
        <v>7261</v>
      </c>
      <c r="U244">
        <v>45605</v>
      </c>
      <c r="V244" t="s">
        <v>7300</v>
      </c>
      <c r="W244" t="s">
        <v>7271</v>
      </c>
      <c r="X244" t="s">
        <v>7264</v>
      </c>
      <c r="Y244" t="s">
        <v>7278</v>
      </c>
      <c r="Z244">
        <v>70.5</v>
      </c>
      <c r="AA244">
        <v>70.5</v>
      </c>
      <c r="AB244" t="str" cm="1">
        <f t="array" ref="AB244">_xlfn.LET(_xlpm.x,IFERROR(VALUE(Table2[[#This Row],[Response_Time_Hours]]),""),IF(_xlpm.x="","CHECK",_xlfn.IFS(_xlpm.x&lt;=1,"Immediate",_xlpm.x&lt;=6,"Fast",_xlpm.x&lt;=24,"Moderate",_xlpm.x&gt;24,"Delayed")))</f>
        <v>Delayed</v>
      </c>
      <c r="AC244">
        <v>8</v>
      </c>
      <c r="AD244" t="str" cm="1">
        <f t="array" ref="AD244">IF(Table2[[#This Row],[Interaction_Count_Final]]="","N/A",_xlfn.IFS(Table2[[#This Row],[Interaction_Count_Final]]&lt;=2,"Low",Table2[[#This Row],[Interaction_Count_Final]]&lt;=5,"Medium",Table2[[#This Row],[Interaction_Count_Final]]&gt;=6,"High",TRUE,"CHECK"))</f>
        <v>High</v>
      </c>
      <c r="AE244" t="s">
        <v>7273</v>
      </c>
      <c r="AF244" t="b">
        <v>1</v>
      </c>
      <c r="AG244" t="b">
        <v>1</v>
      </c>
      <c r="AH244">
        <v>326</v>
      </c>
      <c r="AI244">
        <v>45605</v>
      </c>
      <c r="AJ244" t="b">
        <v>1</v>
      </c>
      <c r="AK244" t="str" cm="1">
        <f t="array" ref="AK244">_xlfn.LET(
  _xlpm.txt,TRIM(Raw_Data!F244),
  _xlpm.norm,SUBSTITUTE(SUBSTITUTE(_xlpm.txt,"-","/"),".","/"),
  _xlpm.p,_xlfn.TEXTSPLIT(_xlpm.norm,"/"),
  _xlpm.a,VALUE(INDEX(_xlpm.p,1)),
  _xlpm.b,VALUE(INDEX(_xlpm.p,2)),
  IF(AND(_xlpm.a&lt;=12,_xlpm.b&lt;=12),"REVIEW_AMBIGUOUS","OK")
)</f>
        <v>REVIEW_AMBIGUOUS</v>
      </c>
    </row>
    <row r="245" spans="1:37">
      <c r="A245" t="s">
        <v>911</v>
      </c>
      <c r="B245" t="s">
        <v>911</v>
      </c>
      <c r="C245" t="b">
        <v>0</v>
      </c>
      <c r="D245" t="s">
        <v>7257</v>
      </c>
      <c r="E245" t="s">
        <v>7551</v>
      </c>
      <c r="F245" t="s">
        <v>7551</v>
      </c>
      <c r="G245" t="s">
        <v>7258</v>
      </c>
      <c r="H245" t="s">
        <v>556</v>
      </c>
      <c r="I245" t="s">
        <v>556</v>
      </c>
      <c r="J245" t="s">
        <v>106</v>
      </c>
      <c r="K245" t="s">
        <v>125</v>
      </c>
      <c r="L245" t="s">
        <v>125</v>
      </c>
      <c r="M245">
        <f>IF(UPPER(TRIM(Table2[[#This Row],[Status_Clean]]))="CONVERTED",1,0)</f>
        <v>0</v>
      </c>
      <c r="N245">
        <f>IF(ISNUMBER(MATCH(UPPER(TRIM(Table2[[#This Row],[Status_Clean]])),{"CONTACTED","QUALIFIED","CONVERTED"},0)),1,0)</f>
        <v>1</v>
      </c>
      <c r="O245" cm="1">
        <f t="array" ref="O245">_xlfn.SWITCH(UPPER(TRIM(Table2[[#This Row],[Status_Clean]])),"NEW",1,"CONTACTED",2,"QUALIFIED",3,"CONVERTED",4,"LOST",5,99)</f>
        <v>2</v>
      </c>
      <c r="P245">
        <v>45101</v>
      </c>
      <c r="Q245" t="s">
        <v>7552</v>
      </c>
      <c r="R245" t="s">
        <v>7552</v>
      </c>
      <c r="S245">
        <v>45101</v>
      </c>
      <c r="T245" t="s">
        <v>7261</v>
      </c>
      <c r="U245">
        <v>45101</v>
      </c>
      <c r="V245" t="s">
        <v>7276</v>
      </c>
      <c r="W245" t="s">
        <v>7263</v>
      </c>
      <c r="X245" t="s">
        <v>7277</v>
      </c>
      <c r="Y245" t="s">
        <v>7278</v>
      </c>
      <c r="Z245">
        <v>21.2</v>
      </c>
      <c r="AA245">
        <v>21.2</v>
      </c>
      <c r="AB245" t="str" cm="1">
        <f t="array" ref="AB245">_xlfn.LET(_xlpm.x,IFERROR(VALUE(Table2[[#This Row],[Response_Time_Hours]]),""),IF(_xlpm.x="","CHECK",_xlfn.IFS(_xlpm.x&lt;=1,"Immediate",_xlpm.x&lt;=6,"Fast",_xlpm.x&lt;=24,"Moderate",_xlpm.x&gt;24,"Delayed")))</f>
        <v>Moderate</v>
      </c>
      <c r="AC245">
        <v>32</v>
      </c>
      <c r="AD245" t="str" cm="1">
        <f t="array" ref="AD245">IF(Table2[[#This Row],[Interaction_Count_Final]]="","N/A",_xlfn.IFS(Table2[[#This Row],[Interaction_Count_Final]]&lt;=2,"Low",Table2[[#This Row],[Interaction_Count_Final]]&lt;=5,"Medium",Table2[[#This Row],[Interaction_Count_Final]]&gt;=6,"High",TRUE,"CHECK"))</f>
        <v>High</v>
      </c>
      <c r="AE245" t="s">
        <v>7289</v>
      </c>
      <c r="AF245" t="b">
        <v>1</v>
      </c>
      <c r="AG245" t="b">
        <v>1</v>
      </c>
      <c r="AH245">
        <v>327</v>
      </c>
      <c r="AI245">
        <v>45101</v>
      </c>
      <c r="AJ245" t="b">
        <v>1</v>
      </c>
      <c r="AK245" t="e" cm="1">
        <f t="array" ref="AK245">_xlfn.LET(
  _xlpm.txt,TRIM(Raw_Data!F245),
  _xlpm.norm,SUBSTITUTE(SUBSTITUTE(_xlpm.txt,"-","/"),".","/"),
  _xlpm.p,_xlfn.TEXTSPLIT(_xlpm.norm,"/"),
  _xlpm.a,VALUE(INDEX(_xlpm.p,1)),
  _xlpm.b,VALUE(INDEX(_xlpm.p,2)),
  IF(AND(_xlpm.a&lt;=12,_xlpm.b&lt;=12),"REVIEW_AMBIGUOUS","OK")
)</f>
        <v>#REF!</v>
      </c>
    </row>
    <row r="246" spans="1:37">
      <c r="A246" t="s">
        <v>913</v>
      </c>
      <c r="B246" t="s">
        <v>913</v>
      </c>
      <c r="C246" t="b">
        <v>0</v>
      </c>
      <c r="D246" t="s">
        <v>7257</v>
      </c>
      <c r="E246" t="s">
        <v>7553</v>
      </c>
      <c r="F246" t="s">
        <v>7553</v>
      </c>
      <c r="G246" t="s">
        <v>7258</v>
      </c>
      <c r="H246" t="s">
        <v>1356</v>
      </c>
      <c r="I246" t="s">
        <v>1356</v>
      </c>
      <c r="J246" t="s">
        <v>1356</v>
      </c>
      <c r="K246" t="s">
        <v>250</v>
      </c>
      <c r="L246" t="s">
        <v>250</v>
      </c>
      <c r="M246">
        <f>IF(UPPER(TRIM(Table2[[#This Row],[Status_Clean]]))="CONVERTED",1,0)</f>
        <v>1</v>
      </c>
      <c r="N246">
        <f>IF(ISNUMBER(MATCH(UPPER(TRIM(Table2[[#This Row],[Status_Clean]])),{"CONTACTED","QUALIFIED","CONVERTED"},0)),1,0)</f>
        <v>1</v>
      </c>
      <c r="O246" cm="1">
        <f t="array" ref="O246">_xlfn.SWITCH(UPPER(TRIM(Table2[[#This Row],[Status_Clean]])),"NEW",1,"CONTACTED",2,"QUALIFIED",3,"CONVERTED",4,"LOST",5,99)</f>
        <v>4</v>
      </c>
      <c r="P246">
        <v>45037</v>
      </c>
      <c r="Q246" t="s">
        <v>7554</v>
      </c>
      <c r="R246" t="s">
        <v>7554</v>
      </c>
      <c r="S246">
        <v>45037</v>
      </c>
      <c r="T246" t="s">
        <v>7261</v>
      </c>
      <c r="U246">
        <v>45037</v>
      </c>
      <c r="V246" t="s">
        <v>7297</v>
      </c>
      <c r="W246" t="s">
        <v>7263</v>
      </c>
      <c r="X246" t="s">
        <v>7277</v>
      </c>
      <c r="Y246" t="s">
        <v>7312</v>
      </c>
      <c r="Z246">
        <v>8</v>
      </c>
      <c r="AA246">
        <v>8</v>
      </c>
      <c r="AB246" t="str" cm="1">
        <f t="array" ref="AB246">_xlfn.LET(_xlpm.x,IFERROR(VALUE(Table2[[#This Row],[Response_Time_Hours]]),""),IF(_xlpm.x="","CHECK",_xlfn.IFS(_xlpm.x&lt;=1,"Immediate",_xlpm.x&lt;=6,"Fast",_xlpm.x&lt;=24,"Moderate",_xlpm.x&gt;24,"Delayed")))</f>
        <v>Moderate</v>
      </c>
      <c r="AC246">
        <v>40</v>
      </c>
      <c r="AD246" t="str" cm="1">
        <f t="array" ref="AD246">IF(Table2[[#This Row],[Interaction_Count_Final]]="","N/A",_xlfn.IFS(Table2[[#This Row],[Interaction_Count_Final]]&lt;=2,"Low",Table2[[#This Row],[Interaction_Count_Final]]&lt;=5,"Medium",Table2[[#This Row],[Interaction_Count_Final]]&gt;=6,"High",TRUE,"CHECK"))</f>
        <v>High</v>
      </c>
      <c r="AE246" t="s">
        <v>7289</v>
      </c>
      <c r="AF246" t="b">
        <v>1</v>
      </c>
      <c r="AG246" t="b">
        <v>1</v>
      </c>
      <c r="AH246">
        <v>331</v>
      </c>
      <c r="AI246">
        <v>45037</v>
      </c>
      <c r="AJ246" t="b">
        <v>1</v>
      </c>
      <c r="AK246" t="e" cm="1">
        <f t="array" ref="AK246">_xlfn.LET(
  _xlpm.txt,TRIM(Raw_Data!F246),
  _xlpm.norm,SUBSTITUTE(SUBSTITUTE(_xlpm.txt,"-","/"),".","/"),
  _xlpm.p,_xlfn.TEXTSPLIT(_xlpm.norm,"/"),
  _xlpm.a,VALUE(INDEX(_xlpm.p,1)),
  _xlpm.b,VALUE(INDEX(_xlpm.p,2)),
  IF(AND(_xlpm.a&lt;=12,_xlpm.b&lt;=12),"REVIEW_AMBIGUOUS","OK")
)</f>
        <v>#REF!</v>
      </c>
    </row>
    <row r="247" spans="1:37">
      <c r="A247" t="s">
        <v>915</v>
      </c>
      <c r="B247" t="s">
        <v>915</v>
      </c>
      <c r="C247" t="b">
        <v>0</v>
      </c>
      <c r="D247" t="s">
        <v>7257</v>
      </c>
      <c r="E247" t="s">
        <v>916</v>
      </c>
      <c r="F247" t="s">
        <v>916</v>
      </c>
      <c r="G247" t="s">
        <v>7258</v>
      </c>
      <c r="H247" t="s">
        <v>106</v>
      </c>
      <c r="I247" t="s">
        <v>106</v>
      </c>
      <c r="J247" t="s">
        <v>106</v>
      </c>
      <c r="K247" t="s">
        <v>7502</v>
      </c>
      <c r="L247" t="s">
        <v>71</v>
      </c>
      <c r="M247">
        <f>IF(UPPER(TRIM(Table2[[#This Row],[Status_Clean]]))="CONVERTED",1,0)</f>
        <v>0</v>
      </c>
      <c r="N247">
        <f>IF(ISNUMBER(MATCH(UPPER(TRIM(Table2[[#This Row],[Status_Clean]])),{"CONTACTED","QUALIFIED","CONVERTED"},0)),1,0)</f>
        <v>1</v>
      </c>
      <c r="O247" cm="1">
        <f t="array" ref="O247">_xlfn.SWITCH(UPPER(TRIM(Table2[[#This Row],[Status_Clean]])),"NEW",1,"CONTACTED",2,"QUALIFIED",3,"CONVERTED",4,"LOST",5,99)</f>
        <v>3</v>
      </c>
      <c r="P247">
        <v>45019</v>
      </c>
      <c r="Q247" t="s">
        <v>7555</v>
      </c>
      <c r="R247" t="s">
        <v>7555</v>
      </c>
      <c r="S247">
        <v>45019</v>
      </c>
      <c r="T247" t="s">
        <v>7261</v>
      </c>
      <c r="U247">
        <v>45019</v>
      </c>
      <c r="V247" t="s">
        <v>7297</v>
      </c>
      <c r="W247" t="s">
        <v>7263</v>
      </c>
      <c r="X247" t="s">
        <v>7277</v>
      </c>
      <c r="Y247" t="s">
        <v>7298</v>
      </c>
      <c r="Z247">
        <v>37</v>
      </c>
      <c r="AA247">
        <v>37</v>
      </c>
      <c r="AB247" t="str" cm="1">
        <f t="array" ref="AB247">_xlfn.LET(_xlpm.x,IFERROR(VALUE(Table2[[#This Row],[Response_Time_Hours]]),""),IF(_xlpm.x="","CHECK",_xlfn.IFS(_xlpm.x&lt;=1,"Immediate",_xlpm.x&lt;=6,"Fast",_xlpm.x&lt;=24,"Moderate",_xlpm.x&gt;24,"Delayed")))</f>
        <v>Delayed</v>
      </c>
      <c r="AC247">
        <v>7</v>
      </c>
      <c r="AD247" t="str" cm="1">
        <f t="array" ref="AD247">IF(Table2[[#This Row],[Interaction_Count_Final]]="","N/A",_xlfn.IFS(Table2[[#This Row],[Interaction_Count_Final]]&lt;=2,"Low",Table2[[#This Row],[Interaction_Count_Final]]&lt;=5,"Medium",Table2[[#This Row],[Interaction_Count_Final]]&gt;=6,"High",TRUE,"CHECK"))</f>
        <v>High</v>
      </c>
      <c r="AE247" t="s">
        <v>7289</v>
      </c>
      <c r="AF247" t="b">
        <v>1</v>
      </c>
      <c r="AG247" t="b">
        <v>1</v>
      </c>
      <c r="AH247">
        <v>333</v>
      </c>
      <c r="AI247">
        <v>45019</v>
      </c>
      <c r="AJ247" t="b">
        <v>1</v>
      </c>
      <c r="AK247" t="e" cm="1">
        <f t="array" ref="AK247">_xlfn.LET(
  _xlpm.txt,TRIM(Raw_Data!F247),
  _xlpm.norm,SUBSTITUTE(SUBSTITUTE(_xlpm.txt,"-","/"),".","/"),
  _xlpm.p,_xlfn.TEXTSPLIT(_xlpm.norm,"/"),
  _xlpm.a,VALUE(INDEX(_xlpm.p,1)),
  _xlpm.b,VALUE(INDEX(_xlpm.p,2)),
  IF(AND(_xlpm.a&lt;=12,_xlpm.b&lt;=12),"REVIEW_AMBIGUOUS","OK")
)</f>
        <v>#REF!</v>
      </c>
    </row>
    <row r="248" spans="1:37">
      <c r="A248" t="s">
        <v>917</v>
      </c>
      <c r="B248" t="s">
        <v>917</v>
      </c>
      <c r="C248" t="b">
        <v>0</v>
      </c>
      <c r="D248" t="s">
        <v>7257</v>
      </c>
      <c r="E248" t="s">
        <v>918</v>
      </c>
      <c r="F248" t="s">
        <v>918</v>
      </c>
      <c r="G248" t="s">
        <v>7303</v>
      </c>
      <c r="H248" t="s">
        <v>806</v>
      </c>
      <c r="I248" t="s">
        <v>806</v>
      </c>
      <c r="J248" t="s">
        <v>69</v>
      </c>
      <c r="K248" t="s">
        <v>7368</v>
      </c>
      <c r="L248" t="s">
        <v>173</v>
      </c>
      <c r="M248">
        <f>IF(UPPER(TRIM(Table2[[#This Row],[Status_Clean]]))="CONVERTED",1,0)</f>
        <v>0</v>
      </c>
      <c r="N248">
        <f>IF(ISNUMBER(MATCH(UPPER(TRIM(Table2[[#This Row],[Status_Clean]])),{"CONTACTED","QUALIFIED","CONVERTED"},0)),1,0)</f>
        <v>0</v>
      </c>
      <c r="O248" cm="1">
        <f t="array" ref="O248">_xlfn.SWITCH(UPPER(TRIM(Table2[[#This Row],[Status_Clean]])),"NEW",1,"CONTACTED",2,"QUALIFIED",3,"CONVERTED",4,"LOST",5,99)</f>
        <v>5</v>
      </c>
      <c r="P248">
        <v>45230</v>
      </c>
      <c r="Q248" t="s">
        <v>7400</v>
      </c>
      <c r="R248" t="s">
        <v>7400</v>
      </c>
      <c r="S248">
        <v>45230</v>
      </c>
      <c r="T248" t="s">
        <v>7261</v>
      </c>
      <c r="U248">
        <v>45230</v>
      </c>
      <c r="V248" t="s">
        <v>7270</v>
      </c>
      <c r="W248" t="s">
        <v>7263</v>
      </c>
      <c r="X248" t="s">
        <v>7264</v>
      </c>
      <c r="Y248" t="s">
        <v>7265</v>
      </c>
      <c r="Z248" t="s">
        <v>919</v>
      </c>
      <c r="AA248">
        <v>26.2</v>
      </c>
      <c r="AB248" t="str" cm="1">
        <f t="array" ref="AB248">_xlfn.LET(_xlpm.x,IFERROR(VALUE(Table2[[#This Row],[Response_Time_Hours]]),""),IF(_xlpm.x="","CHECK",_xlfn.IFS(_xlpm.x&lt;=1,"Immediate",_xlpm.x&lt;=6,"Fast",_xlpm.x&lt;=24,"Moderate",_xlpm.x&gt;24,"Delayed")))</f>
        <v>Delayed</v>
      </c>
      <c r="AC248">
        <v>16</v>
      </c>
      <c r="AD248" t="str" cm="1">
        <f t="array" ref="AD248">IF(Table2[[#This Row],[Interaction_Count_Final]]="","N/A",_xlfn.IFS(Table2[[#This Row],[Interaction_Count_Final]]&lt;=2,"Low",Table2[[#This Row],[Interaction_Count_Final]]&lt;=5,"Medium",Table2[[#This Row],[Interaction_Count_Final]]&gt;=6,"High",TRUE,"CHECK"))</f>
        <v>High</v>
      </c>
      <c r="AE248" t="s">
        <v>7289</v>
      </c>
      <c r="AF248" t="b">
        <v>1</v>
      </c>
      <c r="AG248" t="b">
        <v>1</v>
      </c>
      <c r="AH248">
        <v>334</v>
      </c>
      <c r="AI248">
        <v>45230</v>
      </c>
      <c r="AJ248" t="b">
        <v>1</v>
      </c>
      <c r="AK248" t="e" cm="1">
        <f t="array" ref="AK248">_xlfn.LET(
  _xlpm.txt,TRIM(Raw_Data!F248),
  _xlpm.norm,SUBSTITUTE(SUBSTITUTE(_xlpm.txt,"-","/"),".","/"),
  _xlpm.p,_xlfn.TEXTSPLIT(_xlpm.norm,"/"),
  _xlpm.a,VALUE(INDEX(_xlpm.p,1)),
  _xlpm.b,VALUE(INDEX(_xlpm.p,2)),
  IF(AND(_xlpm.a&lt;=12,_xlpm.b&lt;=12),"REVIEW_AMBIGUOUS","OK")
)</f>
        <v>#REF!</v>
      </c>
    </row>
    <row r="249" spans="1:37">
      <c r="A249" t="s">
        <v>920</v>
      </c>
      <c r="B249" t="s">
        <v>920</v>
      </c>
      <c r="C249" t="b">
        <v>0</v>
      </c>
      <c r="D249" t="s">
        <v>7257</v>
      </c>
      <c r="E249" t="s">
        <v>7556</v>
      </c>
      <c r="F249" t="s">
        <v>7556</v>
      </c>
      <c r="G249" t="s">
        <v>7258</v>
      </c>
      <c r="H249" t="s">
        <v>457</v>
      </c>
      <c r="I249" t="s">
        <v>457</v>
      </c>
      <c r="J249" t="s">
        <v>792</v>
      </c>
      <c r="K249" t="s">
        <v>173</v>
      </c>
      <c r="L249" t="s">
        <v>173</v>
      </c>
      <c r="M249">
        <f>IF(UPPER(TRIM(Table2[[#This Row],[Status_Clean]]))="CONVERTED",1,0)</f>
        <v>0</v>
      </c>
      <c r="N249">
        <f>IF(ISNUMBER(MATCH(UPPER(TRIM(Table2[[#This Row],[Status_Clean]])),{"CONTACTED","QUALIFIED","CONVERTED"},0)),1,0)</f>
        <v>0</v>
      </c>
      <c r="O249" cm="1">
        <f t="array" ref="O249">_xlfn.SWITCH(UPPER(TRIM(Table2[[#This Row],[Status_Clean]])),"NEW",1,"CONTACTED",2,"QUALIFIED",3,"CONVERTED",4,"LOST",5,99)</f>
        <v>5</v>
      </c>
      <c r="P249">
        <v>45247</v>
      </c>
      <c r="Q249" t="s">
        <v>7557</v>
      </c>
      <c r="R249" t="s">
        <v>7557</v>
      </c>
      <c r="S249">
        <v>45247</v>
      </c>
      <c r="T249" t="s">
        <v>7261</v>
      </c>
      <c r="U249">
        <v>45247</v>
      </c>
      <c r="V249" t="s">
        <v>7300</v>
      </c>
      <c r="W249" t="s">
        <v>7263</v>
      </c>
      <c r="X249" t="s">
        <v>7264</v>
      </c>
      <c r="Y249" t="s">
        <v>7312</v>
      </c>
      <c r="Z249">
        <v>59.9</v>
      </c>
      <c r="AA249">
        <v>59.9</v>
      </c>
      <c r="AB249" t="str" cm="1">
        <f t="array" ref="AB249">_xlfn.LET(_xlpm.x,IFERROR(VALUE(Table2[[#This Row],[Response_Time_Hours]]),""),IF(_xlpm.x="","CHECK",_xlfn.IFS(_xlpm.x&lt;=1,"Immediate",_xlpm.x&lt;=6,"Fast",_xlpm.x&lt;=24,"Moderate",_xlpm.x&gt;24,"Delayed")))</f>
        <v>Delayed</v>
      </c>
      <c r="AC249">
        <v>10</v>
      </c>
      <c r="AD249" t="str" cm="1">
        <f t="array" ref="AD249">IF(Table2[[#This Row],[Interaction_Count_Final]]="","N/A",_xlfn.IFS(Table2[[#This Row],[Interaction_Count_Final]]&lt;=2,"Low",Table2[[#This Row],[Interaction_Count_Final]]&lt;=5,"Medium",Table2[[#This Row],[Interaction_Count_Final]]&gt;=6,"High",TRUE,"CHECK"))</f>
        <v>High</v>
      </c>
      <c r="AE249" t="s">
        <v>7273</v>
      </c>
      <c r="AF249" t="b">
        <v>1</v>
      </c>
      <c r="AG249" t="b">
        <v>1</v>
      </c>
      <c r="AH249">
        <v>337</v>
      </c>
      <c r="AI249">
        <v>45247</v>
      </c>
      <c r="AJ249" t="b">
        <v>1</v>
      </c>
      <c r="AK249" t="e" cm="1">
        <f t="array" ref="AK249">_xlfn.LET(
  _xlpm.txt,TRIM(Raw_Data!F249),
  _xlpm.norm,SUBSTITUTE(SUBSTITUTE(_xlpm.txt,"-","/"),".","/"),
  _xlpm.p,_xlfn.TEXTSPLIT(_xlpm.norm,"/"),
  _xlpm.a,VALUE(INDEX(_xlpm.p,1)),
  _xlpm.b,VALUE(INDEX(_xlpm.p,2)),
  IF(AND(_xlpm.a&lt;=12,_xlpm.b&lt;=12),"REVIEW_AMBIGUOUS","OK")
)</f>
        <v>#REF!</v>
      </c>
    </row>
    <row r="250" spans="1:37">
      <c r="A250" t="s">
        <v>922</v>
      </c>
      <c r="B250" t="s">
        <v>922</v>
      </c>
      <c r="C250" t="b">
        <v>0</v>
      </c>
      <c r="D250" t="s">
        <v>7257</v>
      </c>
      <c r="E250" t="s">
        <v>923</v>
      </c>
      <c r="F250" t="s">
        <v>923</v>
      </c>
      <c r="G250" t="s">
        <v>7303</v>
      </c>
      <c r="H250" t="s">
        <v>85</v>
      </c>
      <c r="I250" t="s">
        <v>85</v>
      </c>
      <c r="J250" t="s">
        <v>469</v>
      </c>
      <c r="K250" t="s">
        <v>125</v>
      </c>
      <c r="L250" t="s">
        <v>125</v>
      </c>
      <c r="M250">
        <f>IF(UPPER(TRIM(Table2[[#This Row],[Status_Clean]]))="CONVERTED",1,0)</f>
        <v>0</v>
      </c>
      <c r="N250">
        <f>IF(ISNUMBER(MATCH(UPPER(TRIM(Table2[[#This Row],[Status_Clean]])),{"CONTACTED","QUALIFIED","CONVERTED"},0)),1,0)</f>
        <v>1</v>
      </c>
      <c r="O250" cm="1">
        <f t="array" ref="O250">_xlfn.SWITCH(UPPER(TRIM(Table2[[#This Row],[Status_Clean]])),"NEW",1,"CONTACTED",2,"QUALIFIED",3,"CONVERTED",4,"LOST",5,99)</f>
        <v>2</v>
      </c>
      <c r="P250" t="s">
        <v>924</v>
      </c>
      <c r="Q250" t="s">
        <v>7558</v>
      </c>
      <c r="R250" t="s">
        <v>7558</v>
      </c>
      <c r="S250">
        <v>45310</v>
      </c>
      <c r="T250" t="s">
        <v>7261</v>
      </c>
      <c r="U250">
        <v>45310</v>
      </c>
      <c r="V250" t="s">
        <v>7317</v>
      </c>
      <c r="W250" t="s">
        <v>7271</v>
      </c>
      <c r="X250" t="s">
        <v>7284</v>
      </c>
      <c r="Y250" t="s">
        <v>7312</v>
      </c>
      <c r="Z250">
        <v>27</v>
      </c>
      <c r="AA250">
        <v>27</v>
      </c>
      <c r="AB250" t="str" cm="1">
        <f t="array" ref="AB250">_xlfn.LET(_xlpm.x,IFERROR(VALUE(Table2[[#This Row],[Response_Time_Hours]]),""),IF(_xlpm.x="","CHECK",_xlfn.IFS(_xlpm.x&lt;=1,"Immediate",_xlpm.x&lt;=6,"Fast",_xlpm.x&lt;=24,"Moderate",_xlpm.x&gt;24,"Delayed")))</f>
        <v>Delayed</v>
      </c>
      <c r="AC250">
        <v>35</v>
      </c>
      <c r="AD250" t="str" cm="1">
        <f t="array" ref="AD250">IF(Table2[[#This Row],[Interaction_Count_Final]]="","N/A",_xlfn.IFS(Table2[[#This Row],[Interaction_Count_Final]]&lt;=2,"Low",Table2[[#This Row],[Interaction_Count_Final]]&lt;=5,"Medium",Table2[[#This Row],[Interaction_Count_Final]]&gt;=6,"High",TRUE,"CHECK"))</f>
        <v>High</v>
      </c>
      <c r="AE250" t="s">
        <v>7273</v>
      </c>
      <c r="AF250" t="b">
        <v>1</v>
      </c>
      <c r="AG250" t="b">
        <v>1</v>
      </c>
      <c r="AH250">
        <v>338</v>
      </c>
      <c r="AI250">
        <v>45310</v>
      </c>
      <c r="AJ250" t="b">
        <v>1</v>
      </c>
      <c r="AK250" t="e" cm="1">
        <f t="array" ref="AK250">_xlfn.LET(
  _xlpm.txt,TRIM(Raw_Data!F250),
  _xlpm.norm,SUBSTITUTE(SUBSTITUTE(_xlpm.txt,"-","/"),".","/"),
  _xlpm.p,_xlfn.TEXTSPLIT(_xlpm.norm,"/"),
  _xlpm.a,VALUE(INDEX(_xlpm.p,1)),
  _xlpm.b,VALUE(INDEX(_xlpm.p,2)),
  IF(AND(_xlpm.a&lt;=12,_xlpm.b&lt;=12),"REVIEW_AMBIGUOUS","OK")
)</f>
        <v>#REF!</v>
      </c>
    </row>
    <row r="251" spans="1:37">
      <c r="A251" t="s">
        <v>925</v>
      </c>
      <c r="B251" t="s">
        <v>925</v>
      </c>
      <c r="C251" t="b">
        <v>0</v>
      </c>
      <c r="D251" t="s">
        <v>7257</v>
      </c>
      <c r="E251" t="s">
        <v>926</v>
      </c>
      <c r="F251" t="s">
        <v>926</v>
      </c>
      <c r="G251" t="s">
        <v>7258</v>
      </c>
      <c r="H251" t="s">
        <v>447</v>
      </c>
      <c r="I251" t="s">
        <v>447</v>
      </c>
      <c r="J251" t="s">
        <v>447</v>
      </c>
      <c r="K251" t="s">
        <v>193</v>
      </c>
      <c r="L251" t="s">
        <v>193</v>
      </c>
      <c r="M251">
        <f>IF(UPPER(TRIM(Table2[[#This Row],[Status_Clean]]))="CONVERTED",1,0)</f>
        <v>0</v>
      </c>
      <c r="N251">
        <f>IF(ISNUMBER(MATCH(UPPER(TRIM(Table2[[#This Row],[Status_Clean]])),{"CONTACTED","QUALIFIED","CONVERTED"},0)),1,0)</f>
        <v>0</v>
      </c>
      <c r="O251" cm="1">
        <f t="array" ref="O251">_xlfn.SWITCH(UPPER(TRIM(Table2[[#This Row],[Status_Clean]])),"NEW",1,"CONTACTED",2,"QUALIFIED",3,"CONVERTED",4,"LOST",5,99)</f>
        <v>1</v>
      </c>
      <c r="P251">
        <v>45542</v>
      </c>
      <c r="Q251" t="s">
        <v>7550</v>
      </c>
      <c r="R251" t="s">
        <v>7550</v>
      </c>
      <c r="S251">
        <v>45542</v>
      </c>
      <c r="T251" t="s">
        <v>7261</v>
      </c>
      <c r="U251">
        <v>45542</v>
      </c>
      <c r="V251" t="s">
        <v>7287</v>
      </c>
      <c r="W251" t="s">
        <v>7271</v>
      </c>
      <c r="X251" t="s">
        <v>7288</v>
      </c>
      <c r="Y251" t="s">
        <v>7278</v>
      </c>
      <c r="Z251" t="s">
        <v>927</v>
      </c>
      <c r="AA251">
        <v>30.3</v>
      </c>
      <c r="AB251" t="str" cm="1">
        <f t="array" ref="AB251">_xlfn.LET(_xlpm.x,IFERROR(VALUE(Table2[[#This Row],[Response_Time_Hours]]),""),IF(_xlpm.x="","CHECK",_xlfn.IFS(_xlpm.x&lt;=1,"Immediate",_xlpm.x&lt;=6,"Fast",_xlpm.x&lt;=24,"Moderate",_xlpm.x&gt;24,"Delayed")))</f>
        <v>Delayed</v>
      </c>
      <c r="AC251">
        <v>41</v>
      </c>
      <c r="AD251" t="str" cm="1">
        <f t="array" ref="AD251">IF(Table2[[#This Row],[Interaction_Count_Final]]="","N/A",_xlfn.IFS(Table2[[#This Row],[Interaction_Count_Final]]&lt;=2,"Low",Table2[[#This Row],[Interaction_Count_Final]]&lt;=5,"Medium",Table2[[#This Row],[Interaction_Count_Final]]&gt;=6,"High",TRUE,"CHECK"))</f>
        <v>High</v>
      </c>
      <c r="AE251" t="s">
        <v>7266</v>
      </c>
      <c r="AF251" t="b">
        <v>1</v>
      </c>
      <c r="AG251" t="b">
        <v>1</v>
      </c>
      <c r="AH251">
        <v>339</v>
      </c>
      <c r="AI251">
        <v>45542</v>
      </c>
      <c r="AJ251" t="b">
        <v>1</v>
      </c>
      <c r="AK251" t="e" cm="1">
        <f t="array" ref="AK251">_xlfn.LET(
  _xlpm.txt,TRIM(Raw_Data!F251),
  _xlpm.norm,SUBSTITUTE(SUBSTITUTE(_xlpm.txt,"-","/"),".","/"),
  _xlpm.p,_xlfn.TEXTSPLIT(_xlpm.norm,"/"),
  _xlpm.a,VALUE(INDEX(_xlpm.p,1)),
  _xlpm.b,VALUE(INDEX(_xlpm.p,2)),
  IF(AND(_xlpm.a&lt;=12,_xlpm.b&lt;=12),"REVIEW_AMBIGUOUS","OK")
)</f>
        <v>#REF!</v>
      </c>
    </row>
    <row r="252" spans="1:37">
      <c r="A252" t="s">
        <v>928</v>
      </c>
      <c r="B252" t="s">
        <v>928</v>
      </c>
      <c r="C252" t="b">
        <v>0</v>
      </c>
      <c r="D252" t="s">
        <v>7257</v>
      </c>
      <c r="E252" t="s">
        <v>929</v>
      </c>
      <c r="F252" t="s">
        <v>929</v>
      </c>
      <c r="G252" t="s">
        <v>7274</v>
      </c>
      <c r="H252" t="s">
        <v>85</v>
      </c>
      <c r="I252" t="s">
        <v>85</v>
      </c>
      <c r="J252" t="s">
        <v>469</v>
      </c>
      <c r="K252" t="s">
        <v>7319</v>
      </c>
      <c r="L252" t="s">
        <v>71</v>
      </c>
      <c r="M252">
        <f>IF(UPPER(TRIM(Table2[[#This Row],[Status_Clean]]))="CONVERTED",1,0)</f>
        <v>0</v>
      </c>
      <c r="N252">
        <f>IF(ISNUMBER(MATCH(UPPER(TRIM(Table2[[#This Row],[Status_Clean]])),{"CONTACTED","QUALIFIED","CONVERTED"},0)),1,0)</f>
        <v>1</v>
      </c>
      <c r="O252" cm="1">
        <f t="array" ref="O252">_xlfn.SWITCH(UPPER(TRIM(Table2[[#This Row],[Status_Clean]])),"NEW",1,"CONTACTED",2,"QUALIFIED",3,"CONVERTED",4,"LOST",5,99)</f>
        <v>3</v>
      </c>
      <c r="P252">
        <v>45268</v>
      </c>
      <c r="Q252" t="s">
        <v>7559</v>
      </c>
      <c r="R252" t="s">
        <v>7559</v>
      </c>
      <c r="S252">
        <v>45268</v>
      </c>
      <c r="T252" t="s">
        <v>7261</v>
      </c>
      <c r="U252">
        <v>45268</v>
      </c>
      <c r="V252" t="s">
        <v>7262</v>
      </c>
      <c r="W252" t="s">
        <v>7263</v>
      </c>
      <c r="X252" t="s">
        <v>7264</v>
      </c>
      <c r="Y252" t="s">
        <v>7312</v>
      </c>
      <c r="Z252">
        <v>54</v>
      </c>
      <c r="AA252">
        <v>54</v>
      </c>
      <c r="AB252" t="str" cm="1">
        <f t="array" ref="AB252">_xlfn.LET(_xlpm.x,IFERROR(VALUE(Table2[[#This Row],[Response_Time_Hours]]),""),IF(_xlpm.x="","CHECK",_xlfn.IFS(_xlpm.x&lt;=1,"Immediate",_xlpm.x&lt;=6,"Fast",_xlpm.x&lt;=24,"Moderate",_xlpm.x&gt;24,"Delayed")))</f>
        <v>Delayed</v>
      </c>
      <c r="AC252">
        <v>25</v>
      </c>
      <c r="AD252" t="str" cm="1">
        <f t="array" ref="AD252">IF(Table2[[#This Row],[Interaction_Count_Final]]="","N/A",_xlfn.IFS(Table2[[#This Row],[Interaction_Count_Final]]&lt;=2,"Low",Table2[[#This Row],[Interaction_Count_Final]]&lt;=5,"Medium",Table2[[#This Row],[Interaction_Count_Final]]&gt;=6,"High",TRUE,"CHECK"))</f>
        <v>High</v>
      </c>
      <c r="AE252" t="s">
        <v>7266</v>
      </c>
      <c r="AF252" t="b">
        <v>1</v>
      </c>
      <c r="AG252" t="b">
        <v>1</v>
      </c>
      <c r="AH252">
        <v>340</v>
      </c>
      <c r="AI252">
        <v>45268</v>
      </c>
      <c r="AJ252" t="b">
        <v>1</v>
      </c>
      <c r="AK252" t="e" cm="1">
        <f t="array" ref="AK252">_xlfn.LET(
  _xlpm.txt,TRIM(Raw_Data!F252),
  _xlpm.norm,SUBSTITUTE(SUBSTITUTE(_xlpm.txt,"-","/"),".","/"),
  _xlpm.p,_xlfn.TEXTSPLIT(_xlpm.norm,"/"),
  _xlpm.a,VALUE(INDEX(_xlpm.p,1)),
  _xlpm.b,VALUE(INDEX(_xlpm.p,2)),
  IF(AND(_xlpm.a&lt;=12,_xlpm.b&lt;=12),"REVIEW_AMBIGUOUS","OK")
)</f>
        <v>#REF!</v>
      </c>
    </row>
    <row r="253" spans="1:37">
      <c r="A253" t="s">
        <v>930</v>
      </c>
      <c r="B253" t="s">
        <v>930</v>
      </c>
      <c r="C253" t="b">
        <v>0</v>
      </c>
      <c r="D253" t="s">
        <v>7257</v>
      </c>
      <c r="E253" t="s">
        <v>7560</v>
      </c>
      <c r="F253" t="s">
        <v>7560</v>
      </c>
      <c r="G253" t="s">
        <v>7258</v>
      </c>
      <c r="H253" t="s">
        <v>69</v>
      </c>
      <c r="I253" t="s">
        <v>69</v>
      </c>
      <c r="J253" t="s">
        <v>69</v>
      </c>
      <c r="K253" t="s">
        <v>193</v>
      </c>
      <c r="L253" t="s">
        <v>193</v>
      </c>
      <c r="M253">
        <f>IF(UPPER(TRIM(Table2[[#This Row],[Status_Clean]]))="CONVERTED",1,0)</f>
        <v>0</v>
      </c>
      <c r="N253">
        <f>IF(ISNUMBER(MATCH(UPPER(TRIM(Table2[[#This Row],[Status_Clean]])),{"CONTACTED","QUALIFIED","CONVERTED"},0)),1,0)</f>
        <v>0</v>
      </c>
      <c r="O253" cm="1">
        <f t="array" ref="O253">_xlfn.SWITCH(UPPER(TRIM(Table2[[#This Row],[Status_Clean]])),"NEW",1,"CONTACTED",2,"QUALIFIED",3,"CONVERTED",4,"LOST",5,99)</f>
        <v>1</v>
      </c>
      <c r="P253">
        <v>44992</v>
      </c>
      <c r="Q253" t="s">
        <v>7561</v>
      </c>
      <c r="R253" t="s">
        <v>7561</v>
      </c>
      <c r="S253">
        <v>44992</v>
      </c>
      <c r="T253" t="s">
        <v>7261</v>
      </c>
      <c r="U253">
        <v>44992</v>
      </c>
      <c r="V253" t="s">
        <v>7295</v>
      </c>
      <c r="W253" t="s">
        <v>7263</v>
      </c>
      <c r="X253" t="s">
        <v>7284</v>
      </c>
      <c r="Y253" t="s">
        <v>7265</v>
      </c>
      <c r="Z253">
        <v>34</v>
      </c>
      <c r="AA253">
        <v>34</v>
      </c>
      <c r="AB253" t="str" cm="1">
        <f t="array" ref="AB253">_xlfn.LET(_xlpm.x,IFERROR(VALUE(Table2[[#This Row],[Response_Time_Hours]]),""),IF(_xlpm.x="","CHECK",_xlfn.IFS(_xlpm.x&lt;=1,"Immediate",_xlpm.x&lt;=6,"Fast",_xlpm.x&lt;=24,"Moderate",_xlpm.x&gt;24,"Delayed")))</f>
        <v>Delayed</v>
      </c>
      <c r="AC253">
        <v>1</v>
      </c>
      <c r="AD253" t="str" cm="1">
        <f t="array" ref="AD253">IF(Table2[[#This Row],[Interaction_Count_Final]]="","N/A",_xlfn.IFS(Table2[[#This Row],[Interaction_Count_Final]]&lt;=2,"Low",Table2[[#This Row],[Interaction_Count_Final]]&lt;=5,"Medium",Table2[[#This Row],[Interaction_Count_Final]]&gt;=6,"High",TRUE,"CHECK"))</f>
        <v>Low</v>
      </c>
      <c r="AE253" t="s">
        <v>7289</v>
      </c>
      <c r="AF253" t="b">
        <v>1</v>
      </c>
      <c r="AG253" t="b">
        <v>1</v>
      </c>
      <c r="AH253">
        <v>341</v>
      </c>
      <c r="AI253">
        <v>44992</v>
      </c>
      <c r="AJ253" t="b">
        <v>1</v>
      </c>
      <c r="AK253" t="e" cm="1">
        <f t="array" ref="AK253">_xlfn.LET(
  _xlpm.txt,TRIM(Raw_Data!F253),
  _xlpm.norm,SUBSTITUTE(SUBSTITUTE(_xlpm.txt,"-","/"),".","/"),
  _xlpm.p,_xlfn.TEXTSPLIT(_xlpm.norm,"/"),
  _xlpm.a,VALUE(INDEX(_xlpm.p,1)),
  _xlpm.b,VALUE(INDEX(_xlpm.p,2)),
  IF(AND(_xlpm.a&lt;=12,_xlpm.b&lt;=12),"REVIEW_AMBIGUOUS","OK")
)</f>
        <v>#REF!</v>
      </c>
    </row>
    <row r="254" spans="1:37">
      <c r="A254" t="s">
        <v>932</v>
      </c>
      <c r="B254" t="s">
        <v>932</v>
      </c>
      <c r="C254" t="b">
        <v>0</v>
      </c>
      <c r="D254" t="s">
        <v>7257</v>
      </c>
      <c r="E254" t="s">
        <v>7562</v>
      </c>
      <c r="F254" t="s">
        <v>7562</v>
      </c>
      <c r="G254" t="s">
        <v>7280</v>
      </c>
      <c r="H254" t="s">
        <v>1356</v>
      </c>
      <c r="I254" t="s">
        <v>1356</v>
      </c>
      <c r="J254" t="s">
        <v>1356</v>
      </c>
      <c r="K254" t="s">
        <v>7301</v>
      </c>
      <c r="L254" t="s">
        <v>125</v>
      </c>
      <c r="M254">
        <f>IF(UPPER(TRIM(Table2[[#This Row],[Status_Clean]]))="CONVERTED",1,0)</f>
        <v>0</v>
      </c>
      <c r="N254">
        <f>IF(ISNUMBER(MATCH(UPPER(TRIM(Table2[[#This Row],[Status_Clean]])),{"CONTACTED","QUALIFIED","CONVERTED"},0)),1,0)</f>
        <v>1</v>
      </c>
      <c r="O254" cm="1">
        <f t="array" ref="O254">_xlfn.SWITCH(UPPER(TRIM(Table2[[#This Row],[Status_Clean]])),"NEW",1,"CONTACTED",2,"QUALIFIED",3,"CONVERTED",4,"LOST",5,99)</f>
        <v>2</v>
      </c>
      <c r="P254" t="s">
        <v>934</v>
      </c>
      <c r="Q254" t="s">
        <v>7563</v>
      </c>
      <c r="R254" t="s">
        <v>7563</v>
      </c>
      <c r="S254">
        <v>45134</v>
      </c>
      <c r="T254" t="s">
        <v>7261</v>
      </c>
      <c r="U254">
        <v>45134</v>
      </c>
      <c r="V254" t="s">
        <v>7305</v>
      </c>
      <c r="W254" t="s">
        <v>7263</v>
      </c>
      <c r="X254" t="s">
        <v>7288</v>
      </c>
      <c r="Y254" t="s">
        <v>7285</v>
      </c>
      <c r="Z254" t="s">
        <v>935</v>
      </c>
      <c r="AA254">
        <v>41.7</v>
      </c>
      <c r="AB254" t="str" cm="1">
        <f t="array" ref="AB254">_xlfn.LET(_xlpm.x,IFERROR(VALUE(Table2[[#This Row],[Response_Time_Hours]]),""),IF(_xlpm.x="","CHECK",_xlfn.IFS(_xlpm.x&lt;=1,"Immediate",_xlpm.x&lt;=6,"Fast",_xlpm.x&lt;=24,"Moderate",_xlpm.x&gt;24,"Delayed")))</f>
        <v>Delayed</v>
      </c>
      <c r="AC254">
        <v>6</v>
      </c>
      <c r="AD254" t="str" cm="1">
        <f t="array" ref="AD254">IF(Table2[[#This Row],[Interaction_Count_Final]]="","N/A",_xlfn.IFS(Table2[[#This Row],[Interaction_Count_Final]]&lt;=2,"Low",Table2[[#This Row],[Interaction_Count_Final]]&lt;=5,"Medium",Table2[[#This Row],[Interaction_Count_Final]]&gt;=6,"High",TRUE,"CHECK"))</f>
        <v>High</v>
      </c>
      <c r="AE254" t="s">
        <v>7273</v>
      </c>
      <c r="AF254" t="b">
        <v>1</v>
      </c>
      <c r="AG254" t="b">
        <v>1</v>
      </c>
      <c r="AH254">
        <v>343</v>
      </c>
      <c r="AI254">
        <v>45134</v>
      </c>
      <c r="AJ254" t="b">
        <v>1</v>
      </c>
      <c r="AK254" t="str" cm="1">
        <f t="array" ref="AK254">_xlfn.LET(
  _xlpm.txt,TRIM(Raw_Data!F254),
  _xlpm.norm,SUBSTITUTE(SUBSTITUTE(_xlpm.txt,"-","/"),".","/"),
  _xlpm.p,_xlfn.TEXTSPLIT(_xlpm.norm,"/"),
  _xlpm.a,VALUE(INDEX(_xlpm.p,1)),
  _xlpm.b,VALUE(INDEX(_xlpm.p,2)),
  IF(AND(_xlpm.a&lt;=12,_xlpm.b&lt;=12),"REVIEW_AMBIGUOUS","OK")
)</f>
        <v>OK</v>
      </c>
    </row>
    <row r="255" spans="1:37">
      <c r="A255" t="s">
        <v>936</v>
      </c>
      <c r="B255" t="s">
        <v>936</v>
      </c>
      <c r="C255" t="b">
        <v>0</v>
      </c>
      <c r="D255" t="s">
        <v>7257</v>
      </c>
      <c r="E255" t="s">
        <v>937</v>
      </c>
      <c r="F255" t="s">
        <v>937</v>
      </c>
      <c r="G255" t="s">
        <v>7268</v>
      </c>
      <c r="H255" t="s">
        <v>359</v>
      </c>
      <c r="I255" t="s">
        <v>359</v>
      </c>
      <c r="J255" t="s">
        <v>473</v>
      </c>
      <c r="K255" t="s">
        <v>173</v>
      </c>
      <c r="L255" t="s">
        <v>173</v>
      </c>
      <c r="M255">
        <f>IF(UPPER(TRIM(Table2[[#This Row],[Status_Clean]]))="CONVERTED",1,0)</f>
        <v>0</v>
      </c>
      <c r="N255">
        <f>IF(ISNUMBER(MATCH(UPPER(TRIM(Table2[[#This Row],[Status_Clean]])),{"CONTACTED","QUALIFIED","CONVERTED"},0)),1,0)</f>
        <v>0</v>
      </c>
      <c r="O255" cm="1">
        <f t="array" ref="O255">_xlfn.SWITCH(UPPER(TRIM(Table2[[#This Row],[Status_Clean]])),"NEW",1,"CONTACTED",2,"QUALIFIED",3,"CONVERTED",4,"LOST",5,99)</f>
        <v>5</v>
      </c>
      <c r="P255" t="s">
        <v>938</v>
      </c>
      <c r="Q255" t="s">
        <v>7564</v>
      </c>
      <c r="R255" t="s">
        <v>7564</v>
      </c>
      <c r="S255">
        <v>44970</v>
      </c>
      <c r="T255" t="s">
        <v>7261</v>
      </c>
      <c r="U255">
        <v>44970</v>
      </c>
      <c r="V255" t="s">
        <v>7283</v>
      </c>
      <c r="W255" t="s">
        <v>7263</v>
      </c>
      <c r="X255" t="s">
        <v>7284</v>
      </c>
      <c r="Y255" t="s">
        <v>7298</v>
      </c>
      <c r="Z255">
        <v>43.2</v>
      </c>
      <c r="AA255">
        <v>43.2</v>
      </c>
      <c r="AB255" t="str" cm="1">
        <f t="array" ref="AB255">_xlfn.LET(_xlpm.x,IFERROR(VALUE(Table2[[#This Row],[Response_Time_Hours]]),""),IF(_xlpm.x="","CHECK",_xlfn.IFS(_xlpm.x&lt;=1,"Immediate",_xlpm.x&lt;=6,"Fast",_xlpm.x&lt;=24,"Moderate",_xlpm.x&gt;24,"Delayed")))</f>
        <v>Delayed</v>
      </c>
      <c r="AC255">
        <v>46</v>
      </c>
      <c r="AD255" t="str" cm="1">
        <f t="array" ref="AD255">IF(Table2[[#This Row],[Interaction_Count_Final]]="","N/A",_xlfn.IFS(Table2[[#This Row],[Interaction_Count_Final]]&lt;=2,"Low",Table2[[#This Row],[Interaction_Count_Final]]&lt;=5,"Medium",Table2[[#This Row],[Interaction_Count_Final]]&gt;=6,"High",TRUE,"CHECK"))</f>
        <v>High</v>
      </c>
      <c r="AE255" t="s">
        <v>7266</v>
      </c>
      <c r="AF255" t="b">
        <v>1</v>
      </c>
      <c r="AG255" t="b">
        <v>1</v>
      </c>
      <c r="AH255">
        <v>344</v>
      </c>
      <c r="AI255">
        <v>44970</v>
      </c>
      <c r="AJ255" t="b">
        <v>1</v>
      </c>
      <c r="AK255" t="str" cm="1">
        <f t="array" ref="AK255">_xlfn.LET(
  _xlpm.txt,TRIM(Raw_Data!F255),
  _xlpm.norm,SUBSTITUTE(SUBSTITUTE(_xlpm.txt,"-","/"),".","/"),
  _xlpm.p,_xlfn.TEXTSPLIT(_xlpm.norm,"/"),
  _xlpm.a,VALUE(INDEX(_xlpm.p,1)),
  _xlpm.b,VALUE(INDEX(_xlpm.p,2)),
  IF(AND(_xlpm.a&lt;=12,_xlpm.b&lt;=12),"REVIEW_AMBIGUOUS","OK")
)</f>
        <v>OK</v>
      </c>
    </row>
    <row r="256" spans="1:37">
      <c r="A256" t="s">
        <v>939</v>
      </c>
      <c r="B256" t="s">
        <v>939</v>
      </c>
      <c r="C256" t="b">
        <v>0</v>
      </c>
      <c r="D256" t="s">
        <v>7257</v>
      </c>
      <c r="E256" t="s">
        <v>940</v>
      </c>
      <c r="F256" t="s">
        <v>940</v>
      </c>
      <c r="G256" t="s">
        <v>7258</v>
      </c>
      <c r="H256" t="s">
        <v>101</v>
      </c>
      <c r="I256" t="s">
        <v>101</v>
      </c>
      <c r="J256" t="s">
        <v>101</v>
      </c>
      <c r="K256" t="s">
        <v>7281</v>
      </c>
      <c r="L256" t="s">
        <v>125</v>
      </c>
      <c r="M256">
        <f>IF(UPPER(TRIM(Table2[[#This Row],[Status_Clean]]))="CONVERTED",1,0)</f>
        <v>0</v>
      </c>
      <c r="N256">
        <f>IF(ISNUMBER(MATCH(UPPER(TRIM(Table2[[#This Row],[Status_Clean]])),{"CONTACTED","QUALIFIED","CONVERTED"},0)),1,0)</f>
        <v>1</v>
      </c>
      <c r="O256" cm="1">
        <f t="array" ref="O256">_xlfn.SWITCH(UPPER(TRIM(Table2[[#This Row],[Status_Clean]])),"NEW",1,"CONTACTED",2,"QUALIFIED",3,"CONVERTED",4,"LOST",5,99)</f>
        <v>2</v>
      </c>
      <c r="P256">
        <v>45503</v>
      </c>
      <c r="Q256" t="s">
        <v>7565</v>
      </c>
      <c r="R256" t="s">
        <v>7565</v>
      </c>
      <c r="S256">
        <v>45503</v>
      </c>
      <c r="T256" t="s">
        <v>7261</v>
      </c>
      <c r="U256">
        <v>45503</v>
      </c>
      <c r="V256" t="s">
        <v>7305</v>
      </c>
      <c r="W256" t="s">
        <v>7271</v>
      </c>
      <c r="X256" t="s">
        <v>7288</v>
      </c>
      <c r="Y256" t="s">
        <v>7265</v>
      </c>
      <c r="Z256" t="s">
        <v>941</v>
      </c>
      <c r="AA256">
        <v>56.7</v>
      </c>
      <c r="AB256" t="str" cm="1">
        <f t="array" ref="AB256">_xlfn.LET(_xlpm.x,IFERROR(VALUE(Table2[[#This Row],[Response_Time_Hours]]),""),IF(_xlpm.x="","CHECK",_xlfn.IFS(_xlpm.x&lt;=1,"Immediate",_xlpm.x&lt;=6,"Fast",_xlpm.x&lt;=24,"Moderate",_xlpm.x&gt;24,"Delayed")))</f>
        <v>Delayed</v>
      </c>
      <c r="AC256">
        <v>43</v>
      </c>
      <c r="AD256" t="str" cm="1">
        <f t="array" ref="AD256">IF(Table2[[#This Row],[Interaction_Count_Final]]="","N/A",_xlfn.IFS(Table2[[#This Row],[Interaction_Count_Final]]&lt;=2,"Low",Table2[[#This Row],[Interaction_Count_Final]]&lt;=5,"Medium",Table2[[#This Row],[Interaction_Count_Final]]&gt;=6,"High",TRUE,"CHECK"))</f>
        <v>High</v>
      </c>
      <c r="AE256" t="s">
        <v>7266</v>
      </c>
      <c r="AF256" t="b">
        <v>1</v>
      </c>
      <c r="AG256" t="b">
        <v>1</v>
      </c>
      <c r="AH256">
        <v>346</v>
      </c>
      <c r="AI256">
        <v>45503</v>
      </c>
      <c r="AJ256" t="b">
        <v>1</v>
      </c>
      <c r="AK256" t="e" cm="1">
        <f t="array" ref="AK256">_xlfn.LET(
  _xlpm.txt,TRIM(Raw_Data!F256),
  _xlpm.norm,SUBSTITUTE(SUBSTITUTE(_xlpm.txt,"-","/"),".","/"),
  _xlpm.p,_xlfn.TEXTSPLIT(_xlpm.norm,"/"),
  _xlpm.a,VALUE(INDEX(_xlpm.p,1)),
  _xlpm.b,VALUE(INDEX(_xlpm.p,2)),
  IF(AND(_xlpm.a&lt;=12,_xlpm.b&lt;=12),"REVIEW_AMBIGUOUS","OK")
)</f>
        <v>#REF!</v>
      </c>
    </row>
    <row r="257" spans="1:37">
      <c r="A257" t="s">
        <v>942</v>
      </c>
      <c r="B257" t="s">
        <v>942</v>
      </c>
      <c r="C257" t="b">
        <v>0</v>
      </c>
      <c r="D257" t="s">
        <v>7257</v>
      </c>
      <c r="E257" t="s">
        <v>943</v>
      </c>
      <c r="F257" t="s">
        <v>943</v>
      </c>
      <c r="G257" t="s">
        <v>7303</v>
      </c>
      <c r="H257" t="s">
        <v>1356</v>
      </c>
      <c r="I257" t="s">
        <v>1356</v>
      </c>
      <c r="J257" t="s">
        <v>1356</v>
      </c>
      <c r="K257" t="s">
        <v>7301</v>
      </c>
      <c r="L257" t="s">
        <v>125</v>
      </c>
      <c r="M257">
        <f>IF(UPPER(TRIM(Table2[[#This Row],[Status_Clean]]))="CONVERTED",1,0)</f>
        <v>0</v>
      </c>
      <c r="N257">
        <f>IF(ISNUMBER(MATCH(UPPER(TRIM(Table2[[#This Row],[Status_Clean]])),{"CONTACTED","QUALIFIED","CONVERTED"},0)),1,0)</f>
        <v>1</v>
      </c>
      <c r="O257" cm="1">
        <f t="array" ref="O257">_xlfn.SWITCH(UPPER(TRIM(Table2[[#This Row],[Status_Clean]])),"NEW",1,"CONTACTED",2,"QUALIFIED",3,"CONVERTED",4,"LOST",5,99)</f>
        <v>2</v>
      </c>
      <c r="P257">
        <v>45220</v>
      </c>
      <c r="Q257" t="s">
        <v>7566</v>
      </c>
      <c r="R257" t="s">
        <v>7566</v>
      </c>
      <c r="S257">
        <v>45220</v>
      </c>
      <c r="T257" t="s">
        <v>7261</v>
      </c>
      <c r="U257">
        <v>45220</v>
      </c>
      <c r="V257" t="s">
        <v>7270</v>
      </c>
      <c r="W257" t="s">
        <v>7263</v>
      </c>
      <c r="X257" t="s">
        <v>7264</v>
      </c>
      <c r="Y257" t="s">
        <v>7278</v>
      </c>
      <c r="Z257" t="s">
        <v>944</v>
      </c>
      <c r="AA257">
        <v>48.7</v>
      </c>
      <c r="AB257" t="str" cm="1">
        <f t="array" ref="AB257">_xlfn.LET(_xlpm.x,IFERROR(VALUE(Table2[[#This Row],[Response_Time_Hours]]),""),IF(_xlpm.x="","CHECK",_xlfn.IFS(_xlpm.x&lt;=1,"Immediate",_xlpm.x&lt;=6,"Fast",_xlpm.x&lt;=24,"Moderate",_xlpm.x&gt;24,"Delayed")))</f>
        <v>Delayed</v>
      </c>
      <c r="AC257">
        <v>7</v>
      </c>
      <c r="AD257" t="str" cm="1">
        <f t="array" ref="AD257">IF(Table2[[#This Row],[Interaction_Count_Final]]="","N/A",_xlfn.IFS(Table2[[#This Row],[Interaction_Count_Final]]&lt;=2,"Low",Table2[[#This Row],[Interaction_Count_Final]]&lt;=5,"Medium",Table2[[#This Row],[Interaction_Count_Final]]&gt;=6,"High",TRUE,"CHECK"))</f>
        <v>High</v>
      </c>
      <c r="AE257" t="s">
        <v>7266</v>
      </c>
      <c r="AF257" t="b">
        <v>1</v>
      </c>
      <c r="AG257" t="b">
        <v>1</v>
      </c>
      <c r="AH257">
        <v>347</v>
      </c>
      <c r="AI257">
        <v>45220</v>
      </c>
      <c r="AJ257" t="b">
        <v>1</v>
      </c>
      <c r="AK257" t="e" cm="1">
        <f t="array" ref="AK257">_xlfn.LET(
  _xlpm.txt,TRIM(Raw_Data!F257),
  _xlpm.norm,SUBSTITUTE(SUBSTITUTE(_xlpm.txt,"-","/"),".","/"),
  _xlpm.p,_xlfn.TEXTSPLIT(_xlpm.norm,"/"),
  _xlpm.a,VALUE(INDEX(_xlpm.p,1)),
  _xlpm.b,VALUE(INDEX(_xlpm.p,2)),
  IF(AND(_xlpm.a&lt;=12,_xlpm.b&lt;=12),"REVIEW_AMBIGUOUS","OK")
)</f>
        <v>#REF!</v>
      </c>
    </row>
    <row r="258" spans="1:37">
      <c r="A258" t="s">
        <v>945</v>
      </c>
      <c r="B258" t="s">
        <v>945</v>
      </c>
      <c r="C258" t="b">
        <v>0</v>
      </c>
      <c r="D258" t="s">
        <v>7257</v>
      </c>
      <c r="E258" t="s">
        <v>7567</v>
      </c>
      <c r="F258" t="s">
        <v>7567</v>
      </c>
      <c r="G258" t="s">
        <v>7280</v>
      </c>
      <c r="H258" t="s">
        <v>283</v>
      </c>
      <c r="I258" t="s">
        <v>283</v>
      </c>
      <c r="J258" t="s">
        <v>263</v>
      </c>
      <c r="K258" t="s">
        <v>7281</v>
      </c>
      <c r="L258" t="s">
        <v>125</v>
      </c>
      <c r="M258">
        <f>IF(UPPER(TRIM(Table2[[#This Row],[Status_Clean]]))="CONVERTED",1,0)</f>
        <v>0</v>
      </c>
      <c r="N258">
        <f>IF(ISNUMBER(MATCH(UPPER(TRIM(Table2[[#This Row],[Status_Clean]])),{"CONTACTED","QUALIFIED","CONVERTED"},0)),1,0)</f>
        <v>1</v>
      </c>
      <c r="O258" cm="1">
        <f t="array" ref="O258">_xlfn.SWITCH(UPPER(TRIM(Table2[[#This Row],[Status_Clean]])),"NEW",1,"CONTACTED",2,"QUALIFIED",3,"CONVERTED",4,"LOST",5,99)</f>
        <v>2</v>
      </c>
      <c r="P258">
        <v>45267</v>
      </c>
      <c r="Q258" t="s">
        <v>7568</v>
      </c>
      <c r="R258" t="s">
        <v>7568</v>
      </c>
      <c r="S258">
        <v>45267</v>
      </c>
      <c r="T258" t="s">
        <v>7261</v>
      </c>
      <c r="U258">
        <v>45267</v>
      </c>
      <c r="V258" t="s">
        <v>7262</v>
      </c>
      <c r="W258" t="s">
        <v>7263</v>
      </c>
      <c r="X258" t="s">
        <v>7264</v>
      </c>
      <c r="Y258" t="s">
        <v>7285</v>
      </c>
      <c r="Z258">
        <v>4.4000000000000004</v>
      </c>
      <c r="AA258">
        <v>4.4000000000000004</v>
      </c>
      <c r="AB258" t="str" cm="1">
        <f t="array" ref="AB258">_xlfn.LET(_xlpm.x,IFERROR(VALUE(Table2[[#This Row],[Response_Time_Hours]]),""),IF(_xlpm.x="","CHECK",_xlfn.IFS(_xlpm.x&lt;=1,"Immediate",_xlpm.x&lt;=6,"Fast",_xlpm.x&lt;=24,"Moderate",_xlpm.x&gt;24,"Delayed")))</f>
        <v>Fast</v>
      </c>
      <c r="AC258">
        <v>3</v>
      </c>
      <c r="AD258" t="str" cm="1">
        <f t="array" ref="AD258">IF(Table2[[#This Row],[Interaction_Count_Final]]="","N/A",_xlfn.IFS(Table2[[#This Row],[Interaction_Count_Final]]&lt;=2,"Low",Table2[[#This Row],[Interaction_Count_Final]]&lt;=5,"Medium",Table2[[#This Row],[Interaction_Count_Final]]&gt;=6,"High",TRUE,"CHECK"))</f>
        <v>Medium</v>
      </c>
      <c r="AE258" t="s">
        <v>7266</v>
      </c>
      <c r="AF258" t="b">
        <v>1</v>
      </c>
      <c r="AG258" t="b">
        <v>1</v>
      </c>
      <c r="AH258">
        <v>348</v>
      </c>
      <c r="AI258">
        <v>45267</v>
      </c>
      <c r="AJ258" t="b">
        <v>1</v>
      </c>
      <c r="AK258" t="e" cm="1">
        <f t="array" ref="AK258">_xlfn.LET(
  _xlpm.txt,TRIM(Raw_Data!F258),
  _xlpm.norm,SUBSTITUTE(SUBSTITUTE(_xlpm.txt,"-","/"),".","/"),
  _xlpm.p,_xlfn.TEXTSPLIT(_xlpm.norm,"/"),
  _xlpm.a,VALUE(INDEX(_xlpm.p,1)),
  _xlpm.b,VALUE(INDEX(_xlpm.p,2)),
  IF(AND(_xlpm.a&lt;=12,_xlpm.b&lt;=12),"REVIEW_AMBIGUOUS","OK")
)</f>
        <v>#REF!</v>
      </c>
    </row>
    <row r="259" spans="1:37">
      <c r="A259" t="s">
        <v>947</v>
      </c>
      <c r="B259" t="s">
        <v>947</v>
      </c>
      <c r="C259" t="b">
        <v>0</v>
      </c>
      <c r="D259" t="s">
        <v>7257</v>
      </c>
      <c r="E259" t="s">
        <v>948</v>
      </c>
      <c r="F259" t="s">
        <v>948</v>
      </c>
      <c r="G259" t="s">
        <v>7274</v>
      </c>
      <c r="H259" t="s">
        <v>404</v>
      </c>
      <c r="I259" t="s">
        <v>404</v>
      </c>
      <c r="J259" t="s">
        <v>363</v>
      </c>
      <c r="K259" t="s">
        <v>7365</v>
      </c>
      <c r="L259" t="s">
        <v>250</v>
      </c>
      <c r="M259">
        <f>IF(UPPER(TRIM(Table2[[#This Row],[Status_Clean]]))="CONVERTED",1,0)</f>
        <v>1</v>
      </c>
      <c r="N259">
        <f>IF(ISNUMBER(MATCH(UPPER(TRIM(Table2[[#This Row],[Status_Clean]])),{"CONTACTED","QUALIFIED","CONVERTED"},0)),1,0)</f>
        <v>1</v>
      </c>
      <c r="O259" cm="1">
        <f t="array" ref="O259">_xlfn.SWITCH(UPPER(TRIM(Table2[[#This Row],[Status_Clean]])),"NEW",1,"CONTACTED",2,"QUALIFIED",3,"CONVERTED",4,"LOST",5,99)</f>
        <v>4</v>
      </c>
      <c r="P259">
        <v>45159</v>
      </c>
      <c r="Q259" t="s">
        <v>7532</v>
      </c>
      <c r="R259" t="s">
        <v>7532</v>
      </c>
      <c r="S259">
        <v>45159</v>
      </c>
      <c r="T259" t="s">
        <v>7261</v>
      </c>
      <c r="U259">
        <v>45159</v>
      </c>
      <c r="V259" t="s">
        <v>7310</v>
      </c>
      <c r="W259" t="s">
        <v>7263</v>
      </c>
      <c r="X259" t="s">
        <v>7288</v>
      </c>
      <c r="Y259" t="s">
        <v>7298</v>
      </c>
      <c r="Z259" t="s">
        <v>822</v>
      </c>
      <c r="AA259">
        <v>38.400000000000006</v>
      </c>
      <c r="AB259" t="str" cm="1">
        <f t="array" ref="AB259">_xlfn.LET(_xlpm.x,IFERROR(VALUE(Table2[[#This Row],[Response_Time_Hours]]),""),IF(_xlpm.x="","CHECK",_xlfn.IFS(_xlpm.x&lt;=1,"Immediate",_xlpm.x&lt;=6,"Fast",_xlpm.x&lt;=24,"Moderate",_xlpm.x&gt;24,"Delayed")))</f>
        <v>Delayed</v>
      </c>
      <c r="AC259">
        <v>31</v>
      </c>
      <c r="AD259" t="str" cm="1">
        <f t="array" ref="AD259">IF(Table2[[#This Row],[Interaction_Count_Final]]="","N/A",_xlfn.IFS(Table2[[#This Row],[Interaction_Count_Final]]&lt;=2,"Low",Table2[[#This Row],[Interaction_Count_Final]]&lt;=5,"Medium",Table2[[#This Row],[Interaction_Count_Final]]&gt;=6,"High",TRUE,"CHECK"))</f>
        <v>High</v>
      </c>
      <c r="AE259" t="s">
        <v>7273</v>
      </c>
      <c r="AF259" t="b">
        <v>1</v>
      </c>
      <c r="AG259" t="b">
        <v>1</v>
      </c>
      <c r="AH259">
        <v>349</v>
      </c>
      <c r="AI259">
        <v>45159</v>
      </c>
      <c r="AJ259" t="b">
        <v>1</v>
      </c>
      <c r="AK259" t="e" cm="1">
        <f t="array" ref="AK259">_xlfn.LET(
  _xlpm.txt,TRIM(Raw_Data!F259),
  _xlpm.norm,SUBSTITUTE(SUBSTITUTE(_xlpm.txt,"-","/"),".","/"),
  _xlpm.p,_xlfn.TEXTSPLIT(_xlpm.norm,"/"),
  _xlpm.a,VALUE(INDEX(_xlpm.p,1)),
  _xlpm.b,VALUE(INDEX(_xlpm.p,2)),
  IF(AND(_xlpm.a&lt;=12,_xlpm.b&lt;=12),"REVIEW_AMBIGUOUS","OK")
)</f>
        <v>#REF!</v>
      </c>
    </row>
    <row r="260" spans="1:37">
      <c r="A260" t="s">
        <v>949</v>
      </c>
      <c r="B260" t="s">
        <v>949</v>
      </c>
      <c r="C260" t="b">
        <v>0</v>
      </c>
      <c r="D260" t="s">
        <v>7257</v>
      </c>
      <c r="E260" t="s">
        <v>950</v>
      </c>
      <c r="F260" t="s">
        <v>950</v>
      </c>
      <c r="G260" t="s">
        <v>7268</v>
      </c>
      <c r="H260" t="s">
        <v>123</v>
      </c>
      <c r="I260" t="s">
        <v>123</v>
      </c>
      <c r="J260" t="s">
        <v>123</v>
      </c>
      <c r="K260" t="s">
        <v>193</v>
      </c>
      <c r="L260" t="s">
        <v>193</v>
      </c>
      <c r="M260">
        <f>IF(UPPER(TRIM(Table2[[#This Row],[Status_Clean]]))="CONVERTED",1,0)</f>
        <v>0</v>
      </c>
      <c r="N260">
        <f>IF(ISNUMBER(MATCH(UPPER(TRIM(Table2[[#This Row],[Status_Clean]])),{"CONTACTED","QUALIFIED","CONVERTED"},0)),1,0)</f>
        <v>0</v>
      </c>
      <c r="O260" cm="1">
        <f t="array" ref="O260">_xlfn.SWITCH(UPPER(TRIM(Table2[[#This Row],[Status_Clean]])),"NEW",1,"CONTACTED",2,"QUALIFIED",3,"CONVERTED",4,"LOST",5,99)</f>
        <v>1</v>
      </c>
      <c r="P260">
        <v>45071</v>
      </c>
      <c r="Q260" t="s">
        <v>7569</v>
      </c>
      <c r="R260" t="s">
        <v>7569</v>
      </c>
      <c r="S260">
        <v>45071</v>
      </c>
      <c r="T260" t="s">
        <v>7261</v>
      </c>
      <c r="U260">
        <v>45071</v>
      </c>
      <c r="V260" t="s">
        <v>7314</v>
      </c>
      <c r="W260" t="s">
        <v>7263</v>
      </c>
      <c r="X260" t="s">
        <v>7277</v>
      </c>
      <c r="Y260" t="s">
        <v>7285</v>
      </c>
      <c r="Z260" t="s">
        <v>951</v>
      </c>
      <c r="AA260">
        <v>15.1</v>
      </c>
      <c r="AB260" t="str" cm="1">
        <f t="array" ref="AB260">_xlfn.LET(_xlpm.x,IFERROR(VALUE(Table2[[#This Row],[Response_Time_Hours]]),""),IF(_xlpm.x="","CHECK",_xlfn.IFS(_xlpm.x&lt;=1,"Immediate",_xlpm.x&lt;=6,"Fast",_xlpm.x&lt;=24,"Moderate",_xlpm.x&gt;24,"Delayed")))</f>
        <v>Moderate</v>
      </c>
      <c r="AC260">
        <v>26</v>
      </c>
      <c r="AD260" t="str" cm="1">
        <f t="array" ref="AD260">IF(Table2[[#This Row],[Interaction_Count_Final]]="","N/A",_xlfn.IFS(Table2[[#This Row],[Interaction_Count_Final]]&lt;=2,"Low",Table2[[#This Row],[Interaction_Count_Final]]&lt;=5,"Medium",Table2[[#This Row],[Interaction_Count_Final]]&gt;=6,"High",TRUE,"CHECK"))</f>
        <v>High</v>
      </c>
      <c r="AE260" t="s">
        <v>7289</v>
      </c>
      <c r="AF260" t="b">
        <v>1</v>
      </c>
      <c r="AG260" t="b">
        <v>1</v>
      </c>
      <c r="AH260">
        <v>350</v>
      </c>
      <c r="AI260">
        <v>45071</v>
      </c>
      <c r="AJ260" t="b">
        <v>1</v>
      </c>
      <c r="AK260" t="e" cm="1">
        <f t="array" ref="AK260">_xlfn.LET(
  _xlpm.txt,TRIM(Raw_Data!F260),
  _xlpm.norm,SUBSTITUTE(SUBSTITUTE(_xlpm.txt,"-","/"),".","/"),
  _xlpm.p,_xlfn.TEXTSPLIT(_xlpm.norm,"/"),
  _xlpm.a,VALUE(INDEX(_xlpm.p,1)),
  _xlpm.b,VALUE(INDEX(_xlpm.p,2)),
  IF(AND(_xlpm.a&lt;=12,_xlpm.b&lt;=12),"REVIEW_AMBIGUOUS","OK")
)</f>
        <v>#REF!</v>
      </c>
    </row>
    <row r="261" spans="1:37">
      <c r="A261" t="s">
        <v>952</v>
      </c>
      <c r="B261" t="s">
        <v>952</v>
      </c>
      <c r="C261" t="b">
        <v>0</v>
      </c>
      <c r="D261" t="s">
        <v>7257</v>
      </c>
      <c r="E261" t="s">
        <v>953</v>
      </c>
      <c r="F261" t="s">
        <v>953</v>
      </c>
      <c r="G261" t="s">
        <v>7258</v>
      </c>
      <c r="H261" t="s">
        <v>1356</v>
      </c>
      <c r="I261" t="s">
        <v>1356</v>
      </c>
      <c r="J261" t="s">
        <v>1356</v>
      </c>
      <c r="K261" t="s">
        <v>7259</v>
      </c>
      <c r="L261" t="s">
        <v>193</v>
      </c>
      <c r="M261">
        <f>IF(UPPER(TRIM(Table2[[#This Row],[Status_Clean]]))="CONVERTED",1,0)</f>
        <v>0</v>
      </c>
      <c r="N261">
        <f>IF(ISNUMBER(MATCH(UPPER(TRIM(Table2[[#This Row],[Status_Clean]])),{"CONTACTED","QUALIFIED","CONVERTED"},0)),1,0)</f>
        <v>0</v>
      </c>
      <c r="O261" cm="1">
        <f t="array" ref="O261">_xlfn.SWITCH(UPPER(TRIM(Table2[[#This Row],[Status_Clean]])),"NEW",1,"CONTACTED",2,"QUALIFIED",3,"CONVERTED",4,"LOST",5,99)</f>
        <v>1</v>
      </c>
      <c r="P261">
        <v>45370</v>
      </c>
      <c r="Q261" t="s">
        <v>7570</v>
      </c>
      <c r="R261" t="s">
        <v>7570</v>
      </c>
      <c r="S261">
        <v>45370</v>
      </c>
      <c r="T261" t="s">
        <v>7261</v>
      </c>
      <c r="U261">
        <v>45370</v>
      </c>
      <c r="V261" t="s">
        <v>7295</v>
      </c>
      <c r="W261" t="s">
        <v>7271</v>
      </c>
      <c r="X261" t="s">
        <v>7284</v>
      </c>
      <c r="Y261" t="s">
        <v>7265</v>
      </c>
      <c r="Z261">
        <v>71</v>
      </c>
      <c r="AA261">
        <v>71</v>
      </c>
      <c r="AB261" t="str" cm="1">
        <f t="array" ref="AB261">_xlfn.LET(_xlpm.x,IFERROR(VALUE(Table2[[#This Row],[Response_Time_Hours]]),""),IF(_xlpm.x="","CHECK",_xlfn.IFS(_xlpm.x&lt;=1,"Immediate",_xlpm.x&lt;=6,"Fast",_xlpm.x&lt;=24,"Moderate",_xlpm.x&gt;24,"Delayed")))</f>
        <v>Delayed</v>
      </c>
      <c r="AC261">
        <v>6</v>
      </c>
      <c r="AD261" t="str" cm="1">
        <f t="array" ref="AD261">IF(Table2[[#This Row],[Interaction_Count_Final]]="","N/A",_xlfn.IFS(Table2[[#This Row],[Interaction_Count_Final]]&lt;=2,"Low",Table2[[#This Row],[Interaction_Count_Final]]&lt;=5,"Medium",Table2[[#This Row],[Interaction_Count_Final]]&gt;=6,"High",TRUE,"CHECK"))</f>
        <v>High</v>
      </c>
      <c r="AE261" t="s">
        <v>7289</v>
      </c>
      <c r="AF261" t="b">
        <v>1</v>
      </c>
      <c r="AG261" t="b">
        <v>1</v>
      </c>
      <c r="AH261">
        <v>351</v>
      </c>
      <c r="AI261">
        <v>45370</v>
      </c>
      <c r="AJ261" t="b">
        <v>1</v>
      </c>
      <c r="AK261" t="e" cm="1">
        <f t="array" ref="AK261">_xlfn.LET(
  _xlpm.txt,TRIM(Raw_Data!F261),
  _xlpm.norm,SUBSTITUTE(SUBSTITUTE(_xlpm.txt,"-","/"),".","/"),
  _xlpm.p,_xlfn.TEXTSPLIT(_xlpm.norm,"/"),
  _xlpm.a,VALUE(INDEX(_xlpm.p,1)),
  _xlpm.b,VALUE(INDEX(_xlpm.p,2)),
  IF(AND(_xlpm.a&lt;=12,_xlpm.b&lt;=12),"REVIEW_AMBIGUOUS","OK")
)</f>
        <v>#REF!</v>
      </c>
    </row>
    <row r="262" spans="1:37">
      <c r="A262" t="s">
        <v>954</v>
      </c>
      <c r="B262" t="s">
        <v>954</v>
      </c>
      <c r="C262" t="b">
        <v>0</v>
      </c>
      <c r="D262" t="s">
        <v>7257</v>
      </c>
      <c r="E262" t="s">
        <v>955</v>
      </c>
      <c r="F262" t="s">
        <v>955</v>
      </c>
      <c r="G262" t="s">
        <v>7303</v>
      </c>
      <c r="H262" t="s">
        <v>123</v>
      </c>
      <c r="I262" t="s">
        <v>123</v>
      </c>
      <c r="J262" t="s">
        <v>123</v>
      </c>
      <c r="K262" t="s">
        <v>250</v>
      </c>
      <c r="L262" t="s">
        <v>250</v>
      </c>
      <c r="M262">
        <f>IF(UPPER(TRIM(Table2[[#This Row],[Status_Clean]]))="CONVERTED",1,0)</f>
        <v>1</v>
      </c>
      <c r="N262">
        <f>IF(ISNUMBER(MATCH(UPPER(TRIM(Table2[[#This Row],[Status_Clean]])),{"CONTACTED","QUALIFIED","CONVERTED"},0)),1,0)</f>
        <v>1</v>
      </c>
      <c r="O262" cm="1">
        <f t="array" ref="O262">_xlfn.SWITCH(UPPER(TRIM(Table2[[#This Row],[Status_Clean]])),"NEW",1,"CONTACTED",2,"QUALIFIED",3,"CONVERTED",4,"LOST",5,99)</f>
        <v>4</v>
      </c>
      <c r="P262">
        <v>45060</v>
      </c>
      <c r="Q262" t="s">
        <v>7571</v>
      </c>
      <c r="R262" t="s">
        <v>7571</v>
      </c>
      <c r="S262">
        <v>45060</v>
      </c>
      <c r="T262" t="s">
        <v>7261</v>
      </c>
      <c r="U262">
        <v>45060</v>
      </c>
      <c r="V262" t="s">
        <v>7314</v>
      </c>
      <c r="W262" t="s">
        <v>7263</v>
      </c>
      <c r="X262" t="s">
        <v>7277</v>
      </c>
      <c r="Y262" t="s">
        <v>7293</v>
      </c>
      <c r="Z262" t="s">
        <v>511</v>
      </c>
      <c r="AA262">
        <v>19</v>
      </c>
      <c r="AB262" t="str" cm="1">
        <f t="array" ref="AB262">_xlfn.LET(_xlpm.x,IFERROR(VALUE(Table2[[#This Row],[Response_Time_Hours]]),""),IF(_xlpm.x="","CHECK",_xlfn.IFS(_xlpm.x&lt;=1,"Immediate",_xlpm.x&lt;=6,"Fast",_xlpm.x&lt;=24,"Moderate",_xlpm.x&gt;24,"Delayed")))</f>
        <v>Moderate</v>
      </c>
      <c r="AC262">
        <v>9</v>
      </c>
      <c r="AD262" t="str" cm="1">
        <f t="array" ref="AD262">IF(Table2[[#This Row],[Interaction_Count_Final]]="","N/A",_xlfn.IFS(Table2[[#This Row],[Interaction_Count_Final]]&lt;=2,"Low",Table2[[#This Row],[Interaction_Count_Final]]&lt;=5,"Medium",Table2[[#This Row],[Interaction_Count_Final]]&gt;=6,"High",TRUE,"CHECK"))</f>
        <v>High</v>
      </c>
      <c r="AE262" t="s">
        <v>7266</v>
      </c>
      <c r="AF262" t="b">
        <v>1</v>
      </c>
      <c r="AG262" t="b">
        <v>1</v>
      </c>
      <c r="AH262">
        <v>352</v>
      </c>
      <c r="AI262">
        <v>45060</v>
      </c>
      <c r="AJ262" t="b">
        <v>1</v>
      </c>
      <c r="AK262" t="e" cm="1">
        <f t="array" ref="AK262">_xlfn.LET(
  _xlpm.txt,TRIM(Raw_Data!F262),
  _xlpm.norm,SUBSTITUTE(SUBSTITUTE(_xlpm.txt,"-","/"),".","/"),
  _xlpm.p,_xlfn.TEXTSPLIT(_xlpm.norm,"/"),
  _xlpm.a,VALUE(INDEX(_xlpm.p,1)),
  _xlpm.b,VALUE(INDEX(_xlpm.p,2)),
  IF(AND(_xlpm.a&lt;=12,_xlpm.b&lt;=12),"REVIEW_AMBIGUOUS","OK")
)</f>
        <v>#REF!</v>
      </c>
    </row>
    <row r="263" spans="1:37">
      <c r="A263" t="s">
        <v>956</v>
      </c>
      <c r="B263" t="s">
        <v>956</v>
      </c>
      <c r="C263" t="b">
        <v>1</v>
      </c>
      <c r="D263" t="s">
        <v>7257</v>
      </c>
      <c r="E263" t="s">
        <v>957</v>
      </c>
      <c r="F263" t="s">
        <v>957</v>
      </c>
      <c r="G263" t="s">
        <v>7303</v>
      </c>
      <c r="H263" t="s">
        <v>101</v>
      </c>
      <c r="I263" t="s">
        <v>101</v>
      </c>
      <c r="J263" t="s">
        <v>101</v>
      </c>
      <c r="K263" t="s">
        <v>250</v>
      </c>
      <c r="L263" t="s">
        <v>250</v>
      </c>
      <c r="M263">
        <f>IF(UPPER(TRIM(Table2[[#This Row],[Status_Clean]]))="CONVERTED",1,0)</f>
        <v>1</v>
      </c>
      <c r="N263">
        <f>IF(ISNUMBER(MATCH(UPPER(TRIM(Table2[[#This Row],[Status_Clean]])),{"CONTACTED","QUALIFIED","CONVERTED"},0)),1,0)</f>
        <v>1</v>
      </c>
      <c r="O263" cm="1">
        <f t="array" ref="O263">_xlfn.SWITCH(UPPER(TRIM(Table2[[#This Row],[Status_Clean]])),"NEW",1,"CONTACTED",2,"QUALIFIED",3,"CONVERTED",4,"LOST",5,99)</f>
        <v>4</v>
      </c>
      <c r="P263" t="s">
        <v>958</v>
      </c>
      <c r="Q263" t="s">
        <v>7572</v>
      </c>
      <c r="R263" t="s">
        <v>7572</v>
      </c>
      <c r="S263">
        <v>45594</v>
      </c>
      <c r="T263" t="s">
        <v>7261</v>
      </c>
      <c r="U263">
        <v>45594</v>
      </c>
      <c r="V263" t="s">
        <v>7270</v>
      </c>
      <c r="W263" t="s">
        <v>7271</v>
      </c>
      <c r="X263" t="s">
        <v>7264</v>
      </c>
      <c r="Y263" t="s">
        <v>7265</v>
      </c>
      <c r="Z263" t="s">
        <v>959</v>
      </c>
      <c r="AA263">
        <v>35.799999999999997</v>
      </c>
      <c r="AB263" t="str" cm="1">
        <f t="array" ref="AB263">_xlfn.LET(_xlpm.x,IFERROR(VALUE(Table2[[#This Row],[Response_Time_Hours]]),""),IF(_xlpm.x="","CHECK",_xlfn.IFS(_xlpm.x&lt;=1,"Immediate",_xlpm.x&lt;=6,"Fast",_xlpm.x&lt;=24,"Moderate",_xlpm.x&gt;24,"Delayed")))</f>
        <v>Delayed</v>
      </c>
      <c r="AC263">
        <v>18</v>
      </c>
      <c r="AD263" t="str" cm="1">
        <f t="array" ref="AD263">IF(Table2[[#This Row],[Interaction_Count_Final]]="","N/A",_xlfn.IFS(Table2[[#This Row],[Interaction_Count_Final]]&lt;=2,"Low",Table2[[#This Row],[Interaction_Count_Final]]&lt;=5,"Medium",Table2[[#This Row],[Interaction_Count_Final]]&gt;=6,"High",TRUE,"CHECK"))</f>
        <v>High</v>
      </c>
      <c r="AE263" t="s">
        <v>7273</v>
      </c>
      <c r="AF263" t="b">
        <v>1</v>
      </c>
      <c r="AG263" t="b">
        <v>1</v>
      </c>
      <c r="AH263">
        <v>355</v>
      </c>
      <c r="AI263">
        <v>45594</v>
      </c>
      <c r="AJ263" t="b">
        <v>1</v>
      </c>
      <c r="AK263" t="str" cm="1">
        <f t="array" ref="AK263">_xlfn.LET(
  _xlpm.txt,TRIM(Raw_Data!F263),
  _xlpm.norm,SUBSTITUTE(SUBSTITUTE(_xlpm.txt,"-","/"),".","/"),
  _xlpm.p,_xlfn.TEXTSPLIT(_xlpm.norm,"/"),
  _xlpm.a,VALUE(INDEX(_xlpm.p,1)),
  _xlpm.b,VALUE(INDEX(_xlpm.p,2)),
  IF(AND(_xlpm.a&lt;=12,_xlpm.b&lt;=12),"REVIEW_AMBIGUOUS","OK")
)</f>
        <v>OK</v>
      </c>
    </row>
    <row r="264" spans="1:37">
      <c r="A264" t="s">
        <v>960</v>
      </c>
      <c r="B264" t="s">
        <v>960</v>
      </c>
      <c r="C264" t="b">
        <v>0</v>
      </c>
      <c r="D264" t="s">
        <v>7257</v>
      </c>
      <c r="E264" t="s">
        <v>961</v>
      </c>
      <c r="F264" t="s">
        <v>961</v>
      </c>
      <c r="G264" t="s">
        <v>7268</v>
      </c>
      <c r="H264" t="s">
        <v>222</v>
      </c>
      <c r="I264" t="s">
        <v>222</v>
      </c>
      <c r="J264" t="s">
        <v>222</v>
      </c>
      <c r="K264" t="s">
        <v>250</v>
      </c>
      <c r="L264" t="s">
        <v>250</v>
      </c>
      <c r="M264">
        <f>IF(UPPER(TRIM(Table2[[#This Row],[Status_Clean]]))="CONVERTED",1,0)</f>
        <v>1</v>
      </c>
      <c r="N264">
        <f>IF(ISNUMBER(MATCH(UPPER(TRIM(Table2[[#This Row],[Status_Clean]])),{"CONTACTED","QUALIFIED","CONVERTED"},0)),1,0)</f>
        <v>1</v>
      </c>
      <c r="O264" cm="1">
        <f t="array" ref="O264">_xlfn.SWITCH(UPPER(TRIM(Table2[[#This Row],[Status_Clean]])),"NEW",1,"CONTACTED",2,"QUALIFIED",3,"CONVERTED",4,"LOST",5,99)</f>
        <v>4</v>
      </c>
      <c r="P264">
        <v>45652</v>
      </c>
      <c r="Q264" t="s">
        <v>7573</v>
      </c>
      <c r="R264" t="s">
        <v>7573</v>
      </c>
      <c r="S264">
        <v>45652</v>
      </c>
      <c r="T264" t="s">
        <v>7261</v>
      </c>
      <c r="U264">
        <v>45652</v>
      </c>
      <c r="V264" t="s">
        <v>7262</v>
      </c>
      <c r="W264" t="s">
        <v>7271</v>
      </c>
      <c r="X264" t="s">
        <v>7264</v>
      </c>
      <c r="Y264" t="s">
        <v>7285</v>
      </c>
      <c r="Z264" t="s">
        <v>962</v>
      </c>
      <c r="AA264">
        <v>35.4</v>
      </c>
      <c r="AB264" t="str" cm="1">
        <f t="array" ref="AB264">_xlfn.LET(_xlpm.x,IFERROR(VALUE(Table2[[#This Row],[Response_Time_Hours]]),""),IF(_xlpm.x="","CHECK",_xlfn.IFS(_xlpm.x&lt;=1,"Immediate",_xlpm.x&lt;=6,"Fast",_xlpm.x&lt;=24,"Moderate",_xlpm.x&gt;24,"Delayed")))</f>
        <v>Delayed</v>
      </c>
      <c r="AC264">
        <v>21</v>
      </c>
      <c r="AD264" t="str" cm="1">
        <f t="array" ref="AD264">IF(Table2[[#This Row],[Interaction_Count_Final]]="","N/A",_xlfn.IFS(Table2[[#This Row],[Interaction_Count_Final]]&lt;=2,"Low",Table2[[#This Row],[Interaction_Count_Final]]&lt;=5,"Medium",Table2[[#This Row],[Interaction_Count_Final]]&gt;=6,"High",TRUE,"CHECK"))</f>
        <v>High</v>
      </c>
      <c r="AE264" t="s">
        <v>7266</v>
      </c>
      <c r="AF264" t="b">
        <v>1</v>
      </c>
      <c r="AG264" t="b">
        <v>1</v>
      </c>
      <c r="AH264">
        <v>356</v>
      </c>
      <c r="AI264">
        <v>45652</v>
      </c>
      <c r="AJ264" t="b">
        <v>1</v>
      </c>
      <c r="AK264" t="e" cm="1">
        <f t="array" ref="AK264">_xlfn.LET(
  _xlpm.txt,TRIM(Raw_Data!F264),
  _xlpm.norm,SUBSTITUTE(SUBSTITUTE(_xlpm.txt,"-","/"),".","/"),
  _xlpm.p,_xlfn.TEXTSPLIT(_xlpm.norm,"/"),
  _xlpm.a,VALUE(INDEX(_xlpm.p,1)),
  _xlpm.b,VALUE(INDEX(_xlpm.p,2)),
  IF(AND(_xlpm.a&lt;=12,_xlpm.b&lt;=12),"REVIEW_AMBIGUOUS","OK")
)</f>
        <v>#REF!</v>
      </c>
    </row>
    <row r="265" spans="1:37">
      <c r="A265" t="s">
        <v>963</v>
      </c>
      <c r="B265" t="s">
        <v>963</v>
      </c>
      <c r="C265" t="b">
        <v>0</v>
      </c>
      <c r="D265" t="s">
        <v>7257</v>
      </c>
      <c r="E265" t="s">
        <v>964</v>
      </c>
      <c r="F265" t="s">
        <v>964</v>
      </c>
      <c r="G265" t="s">
        <v>7258</v>
      </c>
      <c r="H265" t="s">
        <v>447</v>
      </c>
      <c r="I265" t="s">
        <v>447</v>
      </c>
      <c r="J265" t="s">
        <v>447</v>
      </c>
      <c r="K265" t="s">
        <v>71</v>
      </c>
      <c r="L265" t="s">
        <v>71</v>
      </c>
      <c r="M265">
        <f>IF(UPPER(TRIM(Table2[[#This Row],[Status_Clean]]))="CONVERTED",1,0)</f>
        <v>0</v>
      </c>
      <c r="N265">
        <f>IF(ISNUMBER(MATCH(UPPER(TRIM(Table2[[#This Row],[Status_Clean]])),{"CONTACTED","QUALIFIED","CONVERTED"},0)),1,0)</f>
        <v>1</v>
      </c>
      <c r="O265" cm="1">
        <f t="array" ref="O265">_xlfn.SWITCH(UPPER(TRIM(Table2[[#This Row],[Status_Clean]])),"NEW",1,"CONTACTED",2,"QUALIFIED",3,"CONVERTED",4,"LOST",5,99)</f>
        <v>3</v>
      </c>
      <c r="P265">
        <v>45467</v>
      </c>
      <c r="Q265" t="s">
        <v>7574</v>
      </c>
      <c r="R265" t="s">
        <v>7574</v>
      </c>
      <c r="S265">
        <v>45467</v>
      </c>
      <c r="T265" t="s">
        <v>7261</v>
      </c>
      <c r="U265">
        <v>45467</v>
      </c>
      <c r="V265" t="s">
        <v>7276</v>
      </c>
      <c r="W265" t="s">
        <v>7271</v>
      </c>
      <c r="X265" t="s">
        <v>7277</v>
      </c>
      <c r="Y265" t="s">
        <v>7298</v>
      </c>
      <c r="Z265">
        <v>28.6</v>
      </c>
      <c r="AA265">
        <v>28.6</v>
      </c>
      <c r="AB265" t="str" cm="1">
        <f t="array" ref="AB265">_xlfn.LET(_xlpm.x,IFERROR(VALUE(Table2[[#This Row],[Response_Time_Hours]]),""),IF(_xlpm.x="","CHECK",_xlfn.IFS(_xlpm.x&lt;=1,"Immediate",_xlpm.x&lt;=6,"Fast",_xlpm.x&lt;=24,"Moderate",_xlpm.x&gt;24,"Delayed")))</f>
        <v>Delayed</v>
      </c>
      <c r="AC265">
        <v>30</v>
      </c>
      <c r="AD265" t="str" cm="1">
        <f t="array" ref="AD265">IF(Table2[[#This Row],[Interaction_Count_Final]]="","N/A",_xlfn.IFS(Table2[[#This Row],[Interaction_Count_Final]]&lt;=2,"Low",Table2[[#This Row],[Interaction_Count_Final]]&lt;=5,"Medium",Table2[[#This Row],[Interaction_Count_Final]]&gt;=6,"High",TRUE,"CHECK"))</f>
        <v>High</v>
      </c>
      <c r="AE265" t="s">
        <v>7289</v>
      </c>
      <c r="AF265" t="b">
        <v>1</v>
      </c>
      <c r="AG265" t="b">
        <v>1</v>
      </c>
      <c r="AH265">
        <v>357</v>
      </c>
      <c r="AI265">
        <v>45467</v>
      </c>
      <c r="AJ265" t="b">
        <v>1</v>
      </c>
      <c r="AK265" t="e" cm="1">
        <f t="array" ref="AK265">_xlfn.LET(
  _xlpm.txt,TRIM(Raw_Data!F265),
  _xlpm.norm,SUBSTITUTE(SUBSTITUTE(_xlpm.txt,"-","/"),".","/"),
  _xlpm.p,_xlfn.TEXTSPLIT(_xlpm.norm,"/"),
  _xlpm.a,VALUE(INDEX(_xlpm.p,1)),
  _xlpm.b,VALUE(INDEX(_xlpm.p,2)),
  IF(AND(_xlpm.a&lt;=12,_xlpm.b&lt;=12),"REVIEW_AMBIGUOUS","OK")
)</f>
        <v>#REF!</v>
      </c>
    </row>
    <row r="266" spans="1:37">
      <c r="A266" t="s">
        <v>965</v>
      </c>
      <c r="B266" t="s">
        <v>965</v>
      </c>
      <c r="C266" t="b">
        <v>0</v>
      </c>
      <c r="D266" t="s">
        <v>7257</v>
      </c>
      <c r="E266" t="s">
        <v>966</v>
      </c>
      <c r="F266" t="s">
        <v>966</v>
      </c>
      <c r="G266" t="s">
        <v>7303</v>
      </c>
      <c r="H266" t="s">
        <v>359</v>
      </c>
      <c r="I266" t="s">
        <v>359</v>
      </c>
      <c r="J266" t="s">
        <v>473</v>
      </c>
      <c r="K266" t="s">
        <v>193</v>
      </c>
      <c r="L266" t="s">
        <v>193</v>
      </c>
      <c r="M266">
        <f>IF(UPPER(TRIM(Table2[[#This Row],[Status_Clean]]))="CONVERTED",1,0)</f>
        <v>0</v>
      </c>
      <c r="N266">
        <f>IF(ISNUMBER(MATCH(UPPER(TRIM(Table2[[#This Row],[Status_Clean]])),{"CONTACTED","QUALIFIED","CONVERTED"},0)),1,0)</f>
        <v>0</v>
      </c>
      <c r="O266" cm="1">
        <f t="array" ref="O266">_xlfn.SWITCH(UPPER(TRIM(Table2[[#This Row],[Status_Clean]])),"NEW",1,"CONTACTED",2,"QUALIFIED",3,"CONVERTED",4,"LOST",5,99)</f>
        <v>1</v>
      </c>
      <c r="P266">
        <v>45062</v>
      </c>
      <c r="Q266" t="s">
        <v>7403</v>
      </c>
      <c r="R266" t="s">
        <v>7403</v>
      </c>
      <c r="S266">
        <v>45062</v>
      </c>
      <c r="T266" t="s">
        <v>7261</v>
      </c>
      <c r="U266">
        <v>45062</v>
      </c>
      <c r="V266" t="s">
        <v>7314</v>
      </c>
      <c r="W266" t="s">
        <v>7263</v>
      </c>
      <c r="X266" t="s">
        <v>7277</v>
      </c>
      <c r="Y266" t="s">
        <v>7265</v>
      </c>
      <c r="Z266" t="s">
        <v>967</v>
      </c>
      <c r="AA266">
        <v>26</v>
      </c>
      <c r="AB266" t="str" cm="1">
        <f t="array" ref="AB266">_xlfn.LET(_xlpm.x,IFERROR(VALUE(Table2[[#This Row],[Response_Time_Hours]]),""),IF(_xlpm.x="","CHECK",_xlfn.IFS(_xlpm.x&lt;=1,"Immediate",_xlpm.x&lt;=6,"Fast",_xlpm.x&lt;=24,"Moderate",_xlpm.x&gt;24,"Delayed")))</f>
        <v>Delayed</v>
      </c>
      <c r="AC266">
        <v>44</v>
      </c>
      <c r="AD266" t="str" cm="1">
        <f t="array" ref="AD266">IF(Table2[[#This Row],[Interaction_Count_Final]]="","N/A",_xlfn.IFS(Table2[[#This Row],[Interaction_Count_Final]]&lt;=2,"Low",Table2[[#This Row],[Interaction_Count_Final]]&lt;=5,"Medium",Table2[[#This Row],[Interaction_Count_Final]]&gt;=6,"High",TRUE,"CHECK"))</f>
        <v>High</v>
      </c>
      <c r="AE266" t="s">
        <v>7266</v>
      </c>
      <c r="AF266" t="b">
        <v>1</v>
      </c>
      <c r="AG266" t="b">
        <v>1</v>
      </c>
      <c r="AH266">
        <v>358</v>
      </c>
      <c r="AI266">
        <v>45062</v>
      </c>
      <c r="AJ266" t="b">
        <v>1</v>
      </c>
      <c r="AK266" t="e" cm="1">
        <f t="array" ref="AK266">_xlfn.LET(
  _xlpm.txt,TRIM(Raw_Data!F266),
  _xlpm.norm,SUBSTITUTE(SUBSTITUTE(_xlpm.txt,"-","/"),".","/"),
  _xlpm.p,_xlfn.TEXTSPLIT(_xlpm.norm,"/"),
  _xlpm.a,VALUE(INDEX(_xlpm.p,1)),
  _xlpm.b,VALUE(INDEX(_xlpm.p,2)),
  IF(AND(_xlpm.a&lt;=12,_xlpm.b&lt;=12),"REVIEW_AMBIGUOUS","OK")
)</f>
        <v>#REF!</v>
      </c>
    </row>
    <row r="267" spans="1:37">
      <c r="A267" t="s">
        <v>968</v>
      </c>
      <c r="B267" t="s">
        <v>968</v>
      </c>
      <c r="C267" t="b">
        <v>0</v>
      </c>
      <c r="D267" t="s">
        <v>7257</v>
      </c>
      <c r="E267" t="s">
        <v>969</v>
      </c>
      <c r="F267" t="s">
        <v>969</v>
      </c>
      <c r="G267" t="s">
        <v>7258</v>
      </c>
      <c r="H267" t="s">
        <v>123</v>
      </c>
      <c r="I267" t="s">
        <v>123</v>
      </c>
      <c r="J267" t="s">
        <v>123</v>
      </c>
      <c r="K267" t="s">
        <v>250</v>
      </c>
      <c r="L267" t="s">
        <v>250</v>
      </c>
      <c r="M267">
        <f>IF(UPPER(TRIM(Table2[[#This Row],[Status_Clean]]))="CONVERTED",1,0)</f>
        <v>1</v>
      </c>
      <c r="N267">
        <f>IF(ISNUMBER(MATCH(UPPER(TRIM(Table2[[#This Row],[Status_Clean]])),{"CONTACTED","QUALIFIED","CONVERTED"},0)),1,0)</f>
        <v>1</v>
      </c>
      <c r="O267" cm="1">
        <f t="array" ref="O267">_xlfn.SWITCH(UPPER(TRIM(Table2[[#This Row],[Status_Clean]])),"NEW",1,"CONTACTED",2,"QUALIFIED",3,"CONVERTED",4,"LOST",5,99)</f>
        <v>4</v>
      </c>
      <c r="P267">
        <v>45583</v>
      </c>
      <c r="Q267" t="s">
        <v>7575</v>
      </c>
      <c r="R267" t="s">
        <v>7575</v>
      </c>
      <c r="S267">
        <v>45583</v>
      </c>
      <c r="T267" t="s">
        <v>7261</v>
      </c>
      <c r="U267">
        <v>45583</v>
      </c>
      <c r="V267" t="s">
        <v>7270</v>
      </c>
      <c r="W267" t="s">
        <v>7271</v>
      </c>
      <c r="X267" t="s">
        <v>7264</v>
      </c>
      <c r="Y267" t="s">
        <v>7312</v>
      </c>
      <c r="Z267" t="s">
        <v>970</v>
      </c>
      <c r="AA267">
        <v>31.4</v>
      </c>
      <c r="AB267" t="str" cm="1">
        <f t="array" ref="AB267">_xlfn.LET(_xlpm.x,IFERROR(VALUE(Table2[[#This Row],[Response_Time_Hours]]),""),IF(_xlpm.x="","CHECK",_xlfn.IFS(_xlpm.x&lt;=1,"Immediate",_xlpm.x&lt;=6,"Fast",_xlpm.x&lt;=24,"Moderate",_xlpm.x&gt;24,"Delayed")))</f>
        <v>Delayed</v>
      </c>
      <c r="AC267">
        <v>44</v>
      </c>
      <c r="AD267" t="str" cm="1">
        <f t="array" ref="AD267">IF(Table2[[#This Row],[Interaction_Count_Final]]="","N/A",_xlfn.IFS(Table2[[#This Row],[Interaction_Count_Final]]&lt;=2,"Low",Table2[[#This Row],[Interaction_Count_Final]]&lt;=5,"Medium",Table2[[#This Row],[Interaction_Count_Final]]&gt;=6,"High",TRUE,"CHECK"))</f>
        <v>High</v>
      </c>
      <c r="AE267" t="s">
        <v>7266</v>
      </c>
      <c r="AF267" t="b">
        <v>1</v>
      </c>
      <c r="AG267" t="b">
        <v>1</v>
      </c>
      <c r="AH267">
        <v>359</v>
      </c>
      <c r="AI267">
        <v>45583</v>
      </c>
      <c r="AJ267" t="b">
        <v>1</v>
      </c>
      <c r="AK267" t="e" cm="1">
        <f t="array" ref="AK267">_xlfn.LET(
  _xlpm.txt,TRIM(Raw_Data!F267),
  _xlpm.norm,SUBSTITUTE(SUBSTITUTE(_xlpm.txt,"-","/"),".","/"),
  _xlpm.p,_xlfn.TEXTSPLIT(_xlpm.norm,"/"),
  _xlpm.a,VALUE(INDEX(_xlpm.p,1)),
  _xlpm.b,VALUE(INDEX(_xlpm.p,2)),
  IF(AND(_xlpm.a&lt;=12,_xlpm.b&lt;=12),"REVIEW_AMBIGUOUS","OK")
)</f>
        <v>#REF!</v>
      </c>
    </row>
    <row r="268" spans="1:37">
      <c r="A268" t="s">
        <v>971</v>
      </c>
      <c r="B268" t="s">
        <v>971</v>
      </c>
      <c r="C268" t="b">
        <v>0</v>
      </c>
      <c r="D268" t="s">
        <v>7257</v>
      </c>
      <c r="E268" t="s">
        <v>972</v>
      </c>
      <c r="F268" t="s">
        <v>972</v>
      </c>
      <c r="G268" t="s">
        <v>7303</v>
      </c>
      <c r="H268" t="s">
        <v>222</v>
      </c>
      <c r="I268" t="s">
        <v>222</v>
      </c>
      <c r="J268" t="s">
        <v>222</v>
      </c>
      <c r="K268" t="s">
        <v>250</v>
      </c>
      <c r="L268" t="s">
        <v>250</v>
      </c>
      <c r="M268">
        <f>IF(UPPER(TRIM(Table2[[#This Row],[Status_Clean]]))="CONVERTED",1,0)</f>
        <v>1</v>
      </c>
      <c r="N268">
        <f>IF(ISNUMBER(MATCH(UPPER(TRIM(Table2[[#This Row],[Status_Clean]])),{"CONTACTED","QUALIFIED","CONVERTED"},0)),1,0)</f>
        <v>1</v>
      </c>
      <c r="O268" cm="1">
        <f t="array" ref="O268">_xlfn.SWITCH(UPPER(TRIM(Table2[[#This Row],[Status_Clean]])),"NEW",1,"CONTACTED",2,"QUALIFIED",3,"CONVERTED",4,"LOST",5,99)</f>
        <v>4</v>
      </c>
      <c r="P268">
        <v>45582</v>
      </c>
      <c r="Q268" t="s">
        <v>7576</v>
      </c>
      <c r="R268" t="s">
        <v>7576</v>
      </c>
      <c r="S268">
        <v>45582</v>
      </c>
      <c r="T268" t="s">
        <v>7261</v>
      </c>
      <c r="U268">
        <v>45582</v>
      </c>
      <c r="V268" t="s">
        <v>7270</v>
      </c>
      <c r="W268" t="s">
        <v>7271</v>
      </c>
      <c r="X268" t="s">
        <v>7264</v>
      </c>
      <c r="Y268" t="s">
        <v>7285</v>
      </c>
      <c r="Z268">
        <v>31.4</v>
      </c>
      <c r="AA268">
        <v>31.4</v>
      </c>
      <c r="AB268" t="str" cm="1">
        <f t="array" ref="AB268">_xlfn.LET(_xlpm.x,IFERROR(VALUE(Table2[[#This Row],[Response_Time_Hours]]),""),IF(_xlpm.x="","CHECK",_xlfn.IFS(_xlpm.x&lt;=1,"Immediate",_xlpm.x&lt;=6,"Fast",_xlpm.x&lt;=24,"Moderate",_xlpm.x&gt;24,"Delayed")))</f>
        <v>Delayed</v>
      </c>
      <c r="AC268">
        <v>34</v>
      </c>
      <c r="AD268" t="str" cm="1">
        <f t="array" ref="AD268">IF(Table2[[#This Row],[Interaction_Count_Final]]="","N/A",_xlfn.IFS(Table2[[#This Row],[Interaction_Count_Final]]&lt;=2,"Low",Table2[[#This Row],[Interaction_Count_Final]]&lt;=5,"Medium",Table2[[#This Row],[Interaction_Count_Final]]&gt;=6,"High",TRUE,"CHECK"))</f>
        <v>High</v>
      </c>
      <c r="AE268" t="s">
        <v>7289</v>
      </c>
      <c r="AF268" t="b">
        <v>1</v>
      </c>
      <c r="AG268" t="b">
        <v>1</v>
      </c>
      <c r="AH268">
        <v>361</v>
      </c>
      <c r="AI268">
        <v>45582</v>
      </c>
      <c r="AJ268" t="b">
        <v>1</v>
      </c>
      <c r="AK268" t="e" cm="1">
        <f t="array" ref="AK268">_xlfn.LET(
  _xlpm.txt,TRIM(Raw_Data!F268),
  _xlpm.norm,SUBSTITUTE(SUBSTITUTE(_xlpm.txt,"-","/"),".","/"),
  _xlpm.p,_xlfn.TEXTSPLIT(_xlpm.norm,"/"),
  _xlpm.a,VALUE(INDEX(_xlpm.p,1)),
  _xlpm.b,VALUE(INDEX(_xlpm.p,2)),
  IF(AND(_xlpm.a&lt;=12,_xlpm.b&lt;=12),"REVIEW_AMBIGUOUS","OK")
)</f>
        <v>#REF!</v>
      </c>
    </row>
    <row r="269" spans="1:37">
      <c r="A269" t="s">
        <v>973</v>
      </c>
      <c r="B269" t="s">
        <v>973</v>
      </c>
      <c r="C269" t="b">
        <v>0</v>
      </c>
      <c r="D269" t="s">
        <v>7257</v>
      </c>
      <c r="E269" t="s">
        <v>974</v>
      </c>
      <c r="F269" t="s">
        <v>974</v>
      </c>
      <c r="G269" t="s">
        <v>7280</v>
      </c>
      <c r="H269" t="s">
        <v>69</v>
      </c>
      <c r="I269" t="s">
        <v>69</v>
      </c>
      <c r="J269" t="s">
        <v>69</v>
      </c>
      <c r="K269" t="s">
        <v>7301</v>
      </c>
      <c r="L269" t="s">
        <v>125</v>
      </c>
      <c r="M269">
        <f>IF(UPPER(TRIM(Table2[[#This Row],[Status_Clean]]))="CONVERTED",1,0)</f>
        <v>0</v>
      </c>
      <c r="N269">
        <f>IF(ISNUMBER(MATCH(UPPER(TRIM(Table2[[#This Row],[Status_Clean]])),{"CONTACTED","QUALIFIED","CONVERTED"},0)),1,0)</f>
        <v>1</v>
      </c>
      <c r="O269" cm="1">
        <f t="array" ref="O269">_xlfn.SWITCH(UPPER(TRIM(Table2[[#This Row],[Status_Clean]])),"NEW",1,"CONTACTED",2,"QUALIFIED",3,"CONVERTED",4,"LOST",5,99)</f>
        <v>2</v>
      </c>
      <c r="P269">
        <v>45372</v>
      </c>
      <c r="Q269" t="s">
        <v>7577</v>
      </c>
      <c r="R269" t="s">
        <v>7577</v>
      </c>
      <c r="S269">
        <v>45372</v>
      </c>
      <c r="T269" t="s">
        <v>7261</v>
      </c>
      <c r="U269">
        <v>45372</v>
      </c>
      <c r="V269" t="s">
        <v>7295</v>
      </c>
      <c r="W269" t="s">
        <v>7271</v>
      </c>
      <c r="X269" t="s">
        <v>7284</v>
      </c>
      <c r="Y269" t="s">
        <v>7285</v>
      </c>
      <c r="Z269" t="s">
        <v>975</v>
      </c>
      <c r="AA269">
        <v>63.1</v>
      </c>
      <c r="AB269" t="str" cm="1">
        <f t="array" ref="AB269">_xlfn.LET(_xlpm.x,IFERROR(VALUE(Table2[[#This Row],[Response_Time_Hours]]),""),IF(_xlpm.x="","CHECK",_xlfn.IFS(_xlpm.x&lt;=1,"Immediate",_xlpm.x&lt;=6,"Fast",_xlpm.x&lt;=24,"Moderate",_xlpm.x&gt;24,"Delayed")))</f>
        <v>Delayed</v>
      </c>
      <c r="AC269">
        <v>49</v>
      </c>
      <c r="AD269" t="str" cm="1">
        <f t="array" ref="AD269">IF(Table2[[#This Row],[Interaction_Count_Final]]="","N/A",_xlfn.IFS(Table2[[#This Row],[Interaction_Count_Final]]&lt;=2,"Low",Table2[[#This Row],[Interaction_Count_Final]]&lt;=5,"Medium",Table2[[#This Row],[Interaction_Count_Final]]&gt;=6,"High",TRUE,"CHECK"))</f>
        <v>High</v>
      </c>
      <c r="AE269" t="s">
        <v>7273</v>
      </c>
      <c r="AF269" t="b">
        <v>1</v>
      </c>
      <c r="AG269" t="b">
        <v>1</v>
      </c>
      <c r="AH269">
        <v>362</v>
      </c>
      <c r="AI269">
        <v>45372</v>
      </c>
      <c r="AJ269" t="b">
        <v>1</v>
      </c>
      <c r="AK269" t="e" cm="1">
        <f t="array" ref="AK269">_xlfn.LET(
  _xlpm.txt,TRIM(Raw_Data!F269),
  _xlpm.norm,SUBSTITUTE(SUBSTITUTE(_xlpm.txt,"-","/"),".","/"),
  _xlpm.p,_xlfn.TEXTSPLIT(_xlpm.norm,"/"),
  _xlpm.a,VALUE(INDEX(_xlpm.p,1)),
  _xlpm.b,VALUE(INDEX(_xlpm.p,2)),
  IF(AND(_xlpm.a&lt;=12,_xlpm.b&lt;=12),"REVIEW_AMBIGUOUS","OK")
)</f>
        <v>#REF!</v>
      </c>
    </row>
    <row r="270" spans="1:37">
      <c r="A270" t="s">
        <v>976</v>
      </c>
      <c r="B270" t="s">
        <v>976</v>
      </c>
      <c r="C270" t="b">
        <v>0</v>
      </c>
      <c r="D270" t="s">
        <v>7257</v>
      </c>
      <c r="E270" t="s">
        <v>977</v>
      </c>
      <c r="F270" t="s">
        <v>977</v>
      </c>
      <c r="G270" t="s">
        <v>7274</v>
      </c>
      <c r="H270" t="s">
        <v>106</v>
      </c>
      <c r="I270" t="s">
        <v>106</v>
      </c>
      <c r="J270" t="s">
        <v>106</v>
      </c>
      <c r="K270" t="s">
        <v>125</v>
      </c>
      <c r="L270" t="s">
        <v>125</v>
      </c>
      <c r="M270">
        <f>IF(UPPER(TRIM(Table2[[#This Row],[Status_Clean]]))="CONVERTED",1,0)</f>
        <v>0</v>
      </c>
      <c r="N270">
        <f>IF(ISNUMBER(MATCH(UPPER(TRIM(Table2[[#This Row],[Status_Clean]])),{"CONTACTED","QUALIFIED","CONVERTED"},0)),1,0)</f>
        <v>1</v>
      </c>
      <c r="O270" cm="1">
        <f t="array" ref="O270">_xlfn.SWITCH(UPPER(TRIM(Table2[[#This Row],[Status_Clean]])),"NEW",1,"CONTACTED",2,"QUALIFIED",3,"CONVERTED",4,"LOST",5,99)</f>
        <v>2</v>
      </c>
      <c r="P270">
        <v>45412</v>
      </c>
      <c r="Q270" t="s">
        <v>7578</v>
      </c>
      <c r="R270" t="s">
        <v>7578</v>
      </c>
      <c r="S270">
        <v>45412</v>
      </c>
      <c r="T270" t="s">
        <v>7261</v>
      </c>
      <c r="U270">
        <v>45412</v>
      </c>
      <c r="V270" t="s">
        <v>7297</v>
      </c>
      <c r="W270" t="s">
        <v>7271</v>
      </c>
      <c r="X270" t="s">
        <v>7277</v>
      </c>
      <c r="Y270" t="s">
        <v>7265</v>
      </c>
      <c r="Z270" t="s">
        <v>978</v>
      </c>
      <c r="AA270">
        <v>15.4</v>
      </c>
      <c r="AB270" t="str" cm="1">
        <f t="array" ref="AB270">_xlfn.LET(_xlpm.x,IFERROR(VALUE(Table2[[#This Row],[Response_Time_Hours]]),""),IF(_xlpm.x="","CHECK",_xlfn.IFS(_xlpm.x&lt;=1,"Immediate",_xlpm.x&lt;=6,"Fast",_xlpm.x&lt;=24,"Moderate",_xlpm.x&gt;24,"Delayed")))</f>
        <v>Moderate</v>
      </c>
      <c r="AC270">
        <v>41</v>
      </c>
      <c r="AD270" t="str" cm="1">
        <f t="array" ref="AD270">IF(Table2[[#This Row],[Interaction_Count_Final]]="","N/A",_xlfn.IFS(Table2[[#This Row],[Interaction_Count_Final]]&lt;=2,"Low",Table2[[#This Row],[Interaction_Count_Final]]&lt;=5,"Medium",Table2[[#This Row],[Interaction_Count_Final]]&gt;=6,"High",TRUE,"CHECK"))</f>
        <v>High</v>
      </c>
      <c r="AE270" t="s">
        <v>7289</v>
      </c>
      <c r="AF270" t="b">
        <v>1</v>
      </c>
      <c r="AG270" t="b">
        <v>1</v>
      </c>
      <c r="AH270">
        <v>363</v>
      </c>
      <c r="AI270">
        <v>45412</v>
      </c>
      <c r="AJ270" t="b">
        <v>1</v>
      </c>
      <c r="AK270" t="e" cm="1">
        <f t="array" ref="AK270">_xlfn.LET(
  _xlpm.txt,TRIM(Raw_Data!F270),
  _xlpm.norm,SUBSTITUTE(SUBSTITUTE(_xlpm.txt,"-","/"),".","/"),
  _xlpm.p,_xlfn.TEXTSPLIT(_xlpm.norm,"/"),
  _xlpm.a,VALUE(INDEX(_xlpm.p,1)),
  _xlpm.b,VALUE(INDEX(_xlpm.p,2)),
  IF(AND(_xlpm.a&lt;=12,_xlpm.b&lt;=12),"REVIEW_AMBIGUOUS","OK")
)</f>
        <v>#REF!</v>
      </c>
    </row>
    <row r="271" spans="1:37">
      <c r="A271" t="s">
        <v>979</v>
      </c>
      <c r="B271" t="s">
        <v>979</v>
      </c>
      <c r="C271" t="b">
        <v>1</v>
      </c>
      <c r="D271" t="s">
        <v>7257</v>
      </c>
      <c r="E271" t="s">
        <v>980</v>
      </c>
      <c r="F271" t="s">
        <v>980</v>
      </c>
      <c r="G271" t="s">
        <v>7258</v>
      </c>
      <c r="H271" t="s">
        <v>311</v>
      </c>
      <c r="I271" t="s">
        <v>311</v>
      </c>
      <c r="J271" t="s">
        <v>311</v>
      </c>
      <c r="K271" t="s">
        <v>7319</v>
      </c>
      <c r="L271" t="s">
        <v>71</v>
      </c>
      <c r="M271">
        <f>IF(UPPER(TRIM(Table2[[#This Row],[Status_Clean]]))="CONVERTED",1,0)</f>
        <v>0</v>
      </c>
      <c r="N271">
        <f>IF(ISNUMBER(MATCH(UPPER(TRIM(Table2[[#This Row],[Status_Clean]])),{"CONTACTED","QUALIFIED","CONVERTED"},0)),1,0)</f>
        <v>1</v>
      </c>
      <c r="O271" cm="1">
        <f t="array" ref="O271">_xlfn.SWITCH(UPPER(TRIM(Table2[[#This Row],[Status_Clean]])),"NEW",1,"CONTACTED",2,"QUALIFIED",3,"CONVERTED",4,"LOST",5,99)</f>
        <v>3</v>
      </c>
      <c r="P271">
        <v>45468</v>
      </c>
      <c r="Q271" t="s">
        <v>7579</v>
      </c>
      <c r="R271" t="s">
        <v>7579</v>
      </c>
      <c r="S271">
        <v>45468</v>
      </c>
      <c r="T271" t="s">
        <v>7261</v>
      </c>
      <c r="U271">
        <v>45468</v>
      </c>
      <c r="V271" t="s">
        <v>7276</v>
      </c>
      <c r="W271" t="s">
        <v>7271</v>
      </c>
      <c r="X271" t="s">
        <v>7277</v>
      </c>
      <c r="Y271" t="s">
        <v>7265</v>
      </c>
      <c r="Z271" t="s">
        <v>981</v>
      </c>
      <c r="AA271">
        <v>20.7</v>
      </c>
      <c r="AB271" t="str" cm="1">
        <f t="array" ref="AB271">_xlfn.LET(_xlpm.x,IFERROR(VALUE(Table2[[#This Row],[Response_Time_Hours]]),""),IF(_xlpm.x="","CHECK",_xlfn.IFS(_xlpm.x&lt;=1,"Immediate",_xlpm.x&lt;=6,"Fast",_xlpm.x&lt;=24,"Moderate",_xlpm.x&gt;24,"Delayed")))</f>
        <v>Moderate</v>
      </c>
      <c r="AC271">
        <v>4</v>
      </c>
      <c r="AD271" t="str" cm="1">
        <f t="array" ref="AD271">IF(Table2[[#This Row],[Interaction_Count_Final]]="","N/A",_xlfn.IFS(Table2[[#This Row],[Interaction_Count_Final]]&lt;=2,"Low",Table2[[#This Row],[Interaction_Count_Final]]&lt;=5,"Medium",Table2[[#This Row],[Interaction_Count_Final]]&gt;=6,"High",TRUE,"CHECK"))</f>
        <v>Medium</v>
      </c>
      <c r="AE271" t="s">
        <v>7266</v>
      </c>
      <c r="AF271" t="b">
        <v>1</v>
      </c>
      <c r="AG271" t="b">
        <v>1</v>
      </c>
      <c r="AH271">
        <v>364</v>
      </c>
      <c r="AI271">
        <v>45468</v>
      </c>
      <c r="AJ271" t="b">
        <v>1</v>
      </c>
      <c r="AK271" t="e" cm="1">
        <f t="array" ref="AK271">_xlfn.LET(
  _xlpm.txt,TRIM(Raw_Data!F271),
  _xlpm.norm,SUBSTITUTE(SUBSTITUTE(_xlpm.txt,"-","/"),".","/"),
  _xlpm.p,_xlfn.TEXTSPLIT(_xlpm.norm,"/"),
  _xlpm.a,VALUE(INDEX(_xlpm.p,1)),
  _xlpm.b,VALUE(INDEX(_xlpm.p,2)),
  IF(AND(_xlpm.a&lt;=12,_xlpm.b&lt;=12),"REVIEW_AMBIGUOUS","OK")
)</f>
        <v>#REF!</v>
      </c>
    </row>
    <row r="272" spans="1:37">
      <c r="A272" t="s">
        <v>982</v>
      </c>
      <c r="B272" t="s">
        <v>982</v>
      </c>
      <c r="C272" t="b">
        <v>0</v>
      </c>
      <c r="D272" t="s">
        <v>7257</v>
      </c>
      <c r="E272" t="s">
        <v>983</v>
      </c>
      <c r="F272" t="s">
        <v>983</v>
      </c>
      <c r="G272" t="s">
        <v>7258</v>
      </c>
      <c r="H272" t="s">
        <v>374</v>
      </c>
      <c r="I272" t="s">
        <v>374</v>
      </c>
      <c r="J272" t="s">
        <v>7308</v>
      </c>
      <c r="K272" t="s">
        <v>193</v>
      </c>
      <c r="L272" t="s">
        <v>193</v>
      </c>
      <c r="M272">
        <f>IF(UPPER(TRIM(Table2[[#This Row],[Status_Clean]]))="CONVERTED",1,0)</f>
        <v>0</v>
      </c>
      <c r="N272">
        <f>IF(ISNUMBER(MATCH(UPPER(TRIM(Table2[[#This Row],[Status_Clean]])),{"CONTACTED","QUALIFIED","CONVERTED"},0)),1,0)</f>
        <v>0</v>
      </c>
      <c r="O272" cm="1">
        <f t="array" ref="O272">_xlfn.SWITCH(UPPER(TRIM(Table2[[#This Row],[Status_Clean]])),"NEW",1,"CONTACTED",2,"QUALIFIED",3,"CONVERTED",4,"LOST",5,99)</f>
        <v>1</v>
      </c>
      <c r="P272">
        <v>44989</v>
      </c>
      <c r="Q272" t="s">
        <v>7580</v>
      </c>
      <c r="R272" t="s">
        <v>7580</v>
      </c>
      <c r="S272">
        <v>44989</v>
      </c>
      <c r="T272" t="s">
        <v>7261</v>
      </c>
      <c r="U272">
        <v>44989</v>
      </c>
      <c r="V272" t="s">
        <v>7295</v>
      </c>
      <c r="W272" t="s">
        <v>7263</v>
      </c>
      <c r="X272" t="s">
        <v>7284</v>
      </c>
      <c r="Y272" t="s">
        <v>7278</v>
      </c>
      <c r="Z272">
        <v>67</v>
      </c>
      <c r="AA272">
        <v>67</v>
      </c>
      <c r="AB272" t="str" cm="1">
        <f t="array" ref="AB272">_xlfn.LET(_xlpm.x,IFERROR(VALUE(Table2[[#This Row],[Response_Time_Hours]]),""),IF(_xlpm.x="","CHECK",_xlfn.IFS(_xlpm.x&lt;=1,"Immediate",_xlpm.x&lt;=6,"Fast",_xlpm.x&lt;=24,"Moderate",_xlpm.x&gt;24,"Delayed")))</f>
        <v>Delayed</v>
      </c>
      <c r="AC272">
        <v>26</v>
      </c>
      <c r="AD272" t="str" cm="1">
        <f t="array" ref="AD272">IF(Table2[[#This Row],[Interaction_Count_Final]]="","N/A",_xlfn.IFS(Table2[[#This Row],[Interaction_Count_Final]]&lt;=2,"Low",Table2[[#This Row],[Interaction_Count_Final]]&lt;=5,"Medium",Table2[[#This Row],[Interaction_Count_Final]]&gt;=6,"High",TRUE,"CHECK"))</f>
        <v>High</v>
      </c>
      <c r="AE272" t="s">
        <v>7273</v>
      </c>
      <c r="AF272" t="b">
        <v>1</v>
      </c>
      <c r="AG272" t="b">
        <v>1</v>
      </c>
      <c r="AH272">
        <v>366</v>
      </c>
      <c r="AI272">
        <v>44989</v>
      </c>
      <c r="AJ272" t="b">
        <v>1</v>
      </c>
      <c r="AK272" t="e" cm="1">
        <f t="array" ref="AK272">_xlfn.LET(
  _xlpm.txt,TRIM(Raw_Data!F272),
  _xlpm.norm,SUBSTITUTE(SUBSTITUTE(_xlpm.txt,"-","/"),".","/"),
  _xlpm.p,_xlfn.TEXTSPLIT(_xlpm.norm,"/"),
  _xlpm.a,VALUE(INDEX(_xlpm.p,1)),
  _xlpm.b,VALUE(INDEX(_xlpm.p,2)),
  IF(AND(_xlpm.a&lt;=12,_xlpm.b&lt;=12),"REVIEW_AMBIGUOUS","OK")
)</f>
        <v>#REF!</v>
      </c>
    </row>
    <row r="273" spans="1:37">
      <c r="A273" t="s">
        <v>984</v>
      </c>
      <c r="B273" t="s">
        <v>984</v>
      </c>
      <c r="C273" t="b">
        <v>0</v>
      </c>
      <c r="D273" t="s">
        <v>7257</v>
      </c>
      <c r="E273" t="s">
        <v>985</v>
      </c>
      <c r="F273" t="s">
        <v>985</v>
      </c>
      <c r="G273" t="s">
        <v>7268</v>
      </c>
      <c r="H273" t="s">
        <v>404</v>
      </c>
      <c r="I273" t="s">
        <v>404</v>
      </c>
      <c r="J273" t="s">
        <v>363</v>
      </c>
      <c r="K273" t="s">
        <v>125</v>
      </c>
      <c r="L273" t="s">
        <v>125</v>
      </c>
      <c r="M273">
        <f>IF(UPPER(TRIM(Table2[[#This Row],[Status_Clean]]))="CONVERTED",1,0)</f>
        <v>0</v>
      </c>
      <c r="N273">
        <f>IF(ISNUMBER(MATCH(UPPER(TRIM(Table2[[#This Row],[Status_Clean]])),{"CONTACTED","QUALIFIED","CONVERTED"},0)),1,0)</f>
        <v>1</v>
      </c>
      <c r="O273" cm="1">
        <f t="array" ref="O273">_xlfn.SWITCH(UPPER(TRIM(Table2[[#This Row],[Status_Clean]])),"NEW",1,"CONTACTED",2,"QUALIFIED",3,"CONVERTED",4,"LOST",5,99)</f>
        <v>2</v>
      </c>
      <c r="P273">
        <v>45309</v>
      </c>
      <c r="Q273" t="s">
        <v>7581</v>
      </c>
      <c r="R273" t="s">
        <v>7581</v>
      </c>
      <c r="S273">
        <v>45309</v>
      </c>
      <c r="T273" t="s">
        <v>7261</v>
      </c>
      <c r="U273">
        <v>45309</v>
      </c>
      <c r="V273" t="s">
        <v>7317</v>
      </c>
      <c r="W273" t="s">
        <v>7271</v>
      </c>
      <c r="X273" t="s">
        <v>7284</v>
      </c>
      <c r="Y273" t="s">
        <v>7285</v>
      </c>
      <c r="Z273">
        <v>5</v>
      </c>
      <c r="AA273">
        <v>5</v>
      </c>
      <c r="AB273" t="str" cm="1">
        <f t="array" ref="AB273">_xlfn.LET(_xlpm.x,IFERROR(VALUE(Table2[[#This Row],[Response_Time_Hours]]),""),IF(_xlpm.x="","CHECK",_xlfn.IFS(_xlpm.x&lt;=1,"Immediate",_xlpm.x&lt;=6,"Fast",_xlpm.x&lt;=24,"Moderate",_xlpm.x&gt;24,"Delayed")))</f>
        <v>Fast</v>
      </c>
      <c r="AC273">
        <v>9</v>
      </c>
      <c r="AD273" t="str" cm="1">
        <f t="array" ref="AD273">IF(Table2[[#This Row],[Interaction_Count_Final]]="","N/A",_xlfn.IFS(Table2[[#This Row],[Interaction_Count_Final]]&lt;=2,"Low",Table2[[#This Row],[Interaction_Count_Final]]&lt;=5,"Medium",Table2[[#This Row],[Interaction_Count_Final]]&gt;=6,"High",TRUE,"CHECK"))</f>
        <v>High</v>
      </c>
      <c r="AE273" t="s">
        <v>7266</v>
      </c>
      <c r="AF273" t="b">
        <v>1</v>
      </c>
      <c r="AG273" t="b">
        <v>1</v>
      </c>
      <c r="AH273">
        <v>367</v>
      </c>
      <c r="AI273">
        <v>45309</v>
      </c>
      <c r="AJ273" t="b">
        <v>1</v>
      </c>
      <c r="AK273" t="e" cm="1">
        <f t="array" ref="AK273">_xlfn.LET(
  _xlpm.txt,TRIM(Raw_Data!F273),
  _xlpm.norm,SUBSTITUTE(SUBSTITUTE(_xlpm.txt,"-","/"),".","/"),
  _xlpm.p,_xlfn.TEXTSPLIT(_xlpm.norm,"/"),
  _xlpm.a,VALUE(INDEX(_xlpm.p,1)),
  _xlpm.b,VALUE(INDEX(_xlpm.p,2)),
  IF(AND(_xlpm.a&lt;=12,_xlpm.b&lt;=12),"REVIEW_AMBIGUOUS","OK")
)</f>
        <v>#REF!</v>
      </c>
    </row>
    <row r="274" spans="1:37">
      <c r="A274" t="s">
        <v>986</v>
      </c>
      <c r="B274" t="s">
        <v>986</v>
      </c>
      <c r="C274" t="b">
        <v>0</v>
      </c>
      <c r="D274" t="s">
        <v>7257</v>
      </c>
      <c r="E274" t="s">
        <v>987</v>
      </c>
      <c r="F274" t="s">
        <v>987</v>
      </c>
      <c r="G274" t="s">
        <v>7274</v>
      </c>
      <c r="H274" t="s">
        <v>473</v>
      </c>
      <c r="I274" t="s">
        <v>473</v>
      </c>
      <c r="J274" t="s">
        <v>473</v>
      </c>
      <c r="K274" t="s">
        <v>71</v>
      </c>
      <c r="L274" t="s">
        <v>71</v>
      </c>
      <c r="M274">
        <f>IF(UPPER(TRIM(Table2[[#This Row],[Status_Clean]]))="CONVERTED",1,0)</f>
        <v>0</v>
      </c>
      <c r="N274">
        <f>IF(ISNUMBER(MATCH(UPPER(TRIM(Table2[[#This Row],[Status_Clean]])),{"CONTACTED","QUALIFIED","CONVERTED"},0)),1,0)</f>
        <v>1</v>
      </c>
      <c r="O274" cm="1">
        <f t="array" ref="O274">_xlfn.SWITCH(UPPER(TRIM(Table2[[#This Row],[Status_Clean]])),"NEW",1,"CONTACTED",2,"QUALIFIED",3,"CONVERTED",4,"LOST",5,99)</f>
        <v>3</v>
      </c>
      <c r="P274">
        <v>45293</v>
      </c>
      <c r="Q274" t="s">
        <v>7582</v>
      </c>
      <c r="R274" t="s">
        <v>7582</v>
      </c>
      <c r="S274">
        <v>45293</v>
      </c>
      <c r="T274" t="s">
        <v>7261</v>
      </c>
      <c r="U274">
        <v>45293</v>
      </c>
      <c r="V274" t="s">
        <v>7317</v>
      </c>
      <c r="W274" t="s">
        <v>7271</v>
      </c>
      <c r="X274" t="s">
        <v>7284</v>
      </c>
      <c r="Y274" t="s">
        <v>7265</v>
      </c>
      <c r="Z274">
        <v>58.6</v>
      </c>
      <c r="AA274">
        <v>58.6</v>
      </c>
      <c r="AB274" t="str" cm="1">
        <f t="array" ref="AB274">_xlfn.LET(_xlpm.x,IFERROR(VALUE(Table2[[#This Row],[Response_Time_Hours]]),""),IF(_xlpm.x="","CHECK",_xlfn.IFS(_xlpm.x&lt;=1,"Immediate",_xlpm.x&lt;=6,"Fast",_xlpm.x&lt;=24,"Moderate",_xlpm.x&gt;24,"Delayed")))</f>
        <v>Delayed</v>
      </c>
      <c r="AC274">
        <v>6</v>
      </c>
      <c r="AD274" t="str" cm="1">
        <f t="array" ref="AD274">IF(Table2[[#This Row],[Interaction_Count_Final]]="","N/A",_xlfn.IFS(Table2[[#This Row],[Interaction_Count_Final]]&lt;=2,"Low",Table2[[#This Row],[Interaction_Count_Final]]&lt;=5,"Medium",Table2[[#This Row],[Interaction_Count_Final]]&gt;=6,"High",TRUE,"CHECK"))</f>
        <v>High</v>
      </c>
      <c r="AE274" t="s">
        <v>7266</v>
      </c>
      <c r="AF274" t="b">
        <v>1</v>
      </c>
      <c r="AG274" t="b">
        <v>1</v>
      </c>
      <c r="AH274">
        <v>370</v>
      </c>
      <c r="AI274">
        <v>45293</v>
      </c>
      <c r="AJ274" t="b">
        <v>1</v>
      </c>
      <c r="AK274" t="e" cm="1">
        <f t="array" ref="AK274">_xlfn.LET(
  _xlpm.txt,TRIM(Raw_Data!F274),
  _xlpm.norm,SUBSTITUTE(SUBSTITUTE(_xlpm.txt,"-","/"),".","/"),
  _xlpm.p,_xlfn.TEXTSPLIT(_xlpm.norm,"/"),
  _xlpm.a,VALUE(INDEX(_xlpm.p,1)),
  _xlpm.b,VALUE(INDEX(_xlpm.p,2)),
  IF(AND(_xlpm.a&lt;=12,_xlpm.b&lt;=12),"REVIEW_AMBIGUOUS","OK")
)</f>
        <v>#REF!</v>
      </c>
    </row>
    <row r="275" spans="1:37">
      <c r="A275" t="s">
        <v>988</v>
      </c>
      <c r="B275" t="s">
        <v>988</v>
      </c>
      <c r="C275" t="b">
        <v>0</v>
      </c>
      <c r="D275" t="s">
        <v>7257</v>
      </c>
      <c r="E275" t="s">
        <v>989</v>
      </c>
      <c r="F275" t="s">
        <v>989</v>
      </c>
      <c r="G275" t="s">
        <v>7280</v>
      </c>
      <c r="H275" t="s">
        <v>447</v>
      </c>
      <c r="I275" t="s">
        <v>447</v>
      </c>
      <c r="J275" t="s">
        <v>447</v>
      </c>
      <c r="K275" t="s">
        <v>173</v>
      </c>
      <c r="L275" t="s">
        <v>173</v>
      </c>
      <c r="M275">
        <f>IF(UPPER(TRIM(Table2[[#This Row],[Status_Clean]]))="CONVERTED",1,0)</f>
        <v>0</v>
      </c>
      <c r="N275">
        <f>IF(ISNUMBER(MATCH(UPPER(TRIM(Table2[[#This Row],[Status_Clean]])),{"CONTACTED","QUALIFIED","CONVERTED"},0)),1,0)</f>
        <v>0</v>
      </c>
      <c r="O275" cm="1">
        <f t="array" ref="O275">_xlfn.SWITCH(UPPER(TRIM(Table2[[#This Row],[Status_Clean]])),"NEW",1,"CONTACTED",2,"QUALIFIED",3,"CONVERTED",4,"LOST",5,99)</f>
        <v>5</v>
      </c>
      <c r="P275" t="s">
        <v>990</v>
      </c>
      <c r="Q275" t="s">
        <v>7583</v>
      </c>
      <c r="R275" t="s">
        <v>7583</v>
      </c>
      <c r="S275">
        <v>45049</v>
      </c>
      <c r="T275" t="s">
        <v>7261</v>
      </c>
      <c r="U275">
        <v>45049</v>
      </c>
      <c r="V275" t="s">
        <v>7314</v>
      </c>
      <c r="W275" t="s">
        <v>7263</v>
      </c>
      <c r="X275" t="s">
        <v>7277</v>
      </c>
      <c r="Y275" t="s">
        <v>7272</v>
      </c>
      <c r="Z275" t="s">
        <v>991</v>
      </c>
      <c r="AA275">
        <v>49.1</v>
      </c>
      <c r="AB275" t="str" cm="1">
        <f t="array" ref="AB275">_xlfn.LET(_xlpm.x,IFERROR(VALUE(Table2[[#This Row],[Response_Time_Hours]]),""),IF(_xlpm.x="","CHECK",_xlfn.IFS(_xlpm.x&lt;=1,"Immediate",_xlpm.x&lt;=6,"Fast",_xlpm.x&lt;=24,"Moderate",_xlpm.x&gt;24,"Delayed")))</f>
        <v>Delayed</v>
      </c>
      <c r="AC275">
        <v>23</v>
      </c>
      <c r="AD275" t="str" cm="1">
        <f t="array" ref="AD275">IF(Table2[[#This Row],[Interaction_Count_Final]]="","N/A",_xlfn.IFS(Table2[[#This Row],[Interaction_Count_Final]]&lt;=2,"Low",Table2[[#This Row],[Interaction_Count_Final]]&lt;=5,"Medium",Table2[[#This Row],[Interaction_Count_Final]]&gt;=6,"High",TRUE,"CHECK"))</f>
        <v>High</v>
      </c>
      <c r="AE275" t="s">
        <v>7266</v>
      </c>
      <c r="AF275" t="b">
        <v>1</v>
      </c>
      <c r="AG275" t="b">
        <v>1</v>
      </c>
      <c r="AH275">
        <v>371</v>
      </c>
      <c r="AI275">
        <v>45049</v>
      </c>
      <c r="AJ275" t="b">
        <v>1</v>
      </c>
      <c r="AK275" t="e" cm="1">
        <f t="array" ref="AK275">_xlfn.LET(
  _xlpm.txt,TRIM(Raw_Data!F275),
  _xlpm.norm,SUBSTITUTE(SUBSTITUTE(_xlpm.txt,"-","/"),".","/"),
  _xlpm.p,_xlfn.TEXTSPLIT(_xlpm.norm,"/"),
  _xlpm.a,VALUE(INDEX(_xlpm.p,1)),
  _xlpm.b,VALUE(INDEX(_xlpm.p,2)),
  IF(AND(_xlpm.a&lt;=12,_xlpm.b&lt;=12),"REVIEW_AMBIGUOUS","OK")
)</f>
        <v>#REF!</v>
      </c>
    </row>
    <row r="276" spans="1:37">
      <c r="A276" t="s">
        <v>992</v>
      </c>
      <c r="B276" t="s">
        <v>992</v>
      </c>
      <c r="C276" t="b">
        <v>1</v>
      </c>
      <c r="D276" t="s">
        <v>7257</v>
      </c>
      <c r="E276" t="s">
        <v>993</v>
      </c>
      <c r="F276" t="s">
        <v>993</v>
      </c>
      <c r="G276" t="s">
        <v>7303</v>
      </c>
      <c r="H276" t="s">
        <v>447</v>
      </c>
      <c r="I276" t="s">
        <v>447</v>
      </c>
      <c r="J276" t="s">
        <v>447</v>
      </c>
      <c r="K276" t="s">
        <v>7502</v>
      </c>
      <c r="L276" t="s">
        <v>71</v>
      </c>
      <c r="M276">
        <f>IF(UPPER(TRIM(Table2[[#This Row],[Status_Clean]]))="CONVERTED",1,0)</f>
        <v>0</v>
      </c>
      <c r="N276">
        <f>IF(ISNUMBER(MATCH(UPPER(TRIM(Table2[[#This Row],[Status_Clean]])),{"CONTACTED","QUALIFIED","CONVERTED"},0)),1,0)</f>
        <v>1</v>
      </c>
      <c r="O276" cm="1">
        <f t="array" ref="O276">_xlfn.SWITCH(UPPER(TRIM(Table2[[#This Row],[Status_Clean]])),"NEW",1,"CONTACTED",2,"QUALIFIED",3,"CONVERTED",4,"LOST",5,99)</f>
        <v>3</v>
      </c>
      <c r="P276" t="s">
        <v>994</v>
      </c>
      <c r="Q276" t="s">
        <v>7323</v>
      </c>
      <c r="R276" t="s">
        <v>7323</v>
      </c>
      <c r="S276">
        <v>45127</v>
      </c>
      <c r="T276" t="s">
        <v>7261</v>
      </c>
      <c r="U276">
        <v>45127</v>
      </c>
      <c r="V276" t="s">
        <v>7305</v>
      </c>
      <c r="W276" t="s">
        <v>7263</v>
      </c>
      <c r="X276" t="s">
        <v>7288</v>
      </c>
      <c r="Y276" t="s">
        <v>7285</v>
      </c>
      <c r="Z276">
        <v>10</v>
      </c>
      <c r="AA276">
        <v>10</v>
      </c>
      <c r="AB276" t="str" cm="1">
        <f t="array" ref="AB276">_xlfn.LET(_xlpm.x,IFERROR(VALUE(Table2[[#This Row],[Response_Time_Hours]]),""),IF(_xlpm.x="","CHECK",_xlfn.IFS(_xlpm.x&lt;=1,"Immediate",_xlpm.x&lt;=6,"Fast",_xlpm.x&lt;=24,"Moderate",_xlpm.x&gt;24,"Delayed")))</f>
        <v>Moderate</v>
      </c>
      <c r="AC276">
        <v>41</v>
      </c>
      <c r="AD276" t="str" cm="1">
        <f t="array" ref="AD276">IF(Table2[[#This Row],[Interaction_Count_Final]]="","N/A",_xlfn.IFS(Table2[[#This Row],[Interaction_Count_Final]]&lt;=2,"Low",Table2[[#This Row],[Interaction_Count_Final]]&lt;=5,"Medium",Table2[[#This Row],[Interaction_Count_Final]]&gt;=6,"High",TRUE,"CHECK"))</f>
        <v>High</v>
      </c>
      <c r="AE276" t="s">
        <v>7289</v>
      </c>
      <c r="AF276" t="b">
        <v>1</v>
      </c>
      <c r="AG276" t="b">
        <v>1</v>
      </c>
      <c r="AH276">
        <v>372</v>
      </c>
      <c r="AI276">
        <v>45127</v>
      </c>
      <c r="AJ276" t="b">
        <v>1</v>
      </c>
      <c r="AK276" t="str" cm="1">
        <f t="array" ref="AK276">_xlfn.LET(
  _xlpm.txt,TRIM(Raw_Data!F276),
  _xlpm.norm,SUBSTITUTE(SUBSTITUTE(_xlpm.txt,"-","/"),".","/"),
  _xlpm.p,_xlfn.TEXTSPLIT(_xlpm.norm,"/"),
  _xlpm.a,VALUE(INDEX(_xlpm.p,1)),
  _xlpm.b,VALUE(INDEX(_xlpm.p,2)),
  IF(AND(_xlpm.a&lt;=12,_xlpm.b&lt;=12),"REVIEW_AMBIGUOUS","OK")
)</f>
        <v>OK</v>
      </c>
    </row>
    <row r="277" spans="1:37">
      <c r="A277" t="s">
        <v>995</v>
      </c>
      <c r="B277" t="s">
        <v>995</v>
      </c>
      <c r="C277" t="b">
        <v>0</v>
      </c>
      <c r="D277" t="s">
        <v>7257</v>
      </c>
      <c r="E277" t="s">
        <v>996</v>
      </c>
      <c r="F277" t="s">
        <v>996</v>
      </c>
      <c r="G277" t="s">
        <v>7258</v>
      </c>
      <c r="H277" t="s">
        <v>363</v>
      </c>
      <c r="I277" t="s">
        <v>363</v>
      </c>
      <c r="J277" t="s">
        <v>363</v>
      </c>
      <c r="K277" t="s">
        <v>7259</v>
      </c>
      <c r="L277" t="s">
        <v>193</v>
      </c>
      <c r="M277">
        <f>IF(UPPER(TRIM(Table2[[#This Row],[Status_Clean]]))="CONVERTED",1,0)</f>
        <v>0</v>
      </c>
      <c r="N277">
        <f>IF(ISNUMBER(MATCH(UPPER(TRIM(Table2[[#This Row],[Status_Clean]])),{"CONTACTED","QUALIFIED","CONVERTED"},0)),1,0)</f>
        <v>0</v>
      </c>
      <c r="O277" cm="1">
        <f t="array" ref="O277">_xlfn.SWITCH(UPPER(TRIM(Table2[[#This Row],[Status_Clean]])),"NEW",1,"CONTACTED",2,"QUALIFIED",3,"CONVERTED",4,"LOST",5,99)</f>
        <v>1</v>
      </c>
      <c r="P277">
        <v>45595</v>
      </c>
      <c r="Q277" t="s">
        <v>7584</v>
      </c>
      <c r="R277" t="s">
        <v>7584</v>
      </c>
      <c r="S277">
        <v>45595</v>
      </c>
      <c r="T277" t="s">
        <v>7261</v>
      </c>
      <c r="U277">
        <v>45595</v>
      </c>
      <c r="V277" t="s">
        <v>7270</v>
      </c>
      <c r="W277" t="s">
        <v>7271</v>
      </c>
      <c r="X277" t="s">
        <v>7264</v>
      </c>
      <c r="Y277" t="s">
        <v>7272</v>
      </c>
      <c r="Z277" t="s">
        <v>997</v>
      </c>
      <c r="AA277">
        <v>5.6</v>
      </c>
      <c r="AB277" t="str" cm="1">
        <f t="array" ref="AB277">_xlfn.LET(_xlpm.x,IFERROR(VALUE(Table2[[#This Row],[Response_Time_Hours]]),""),IF(_xlpm.x="","CHECK",_xlfn.IFS(_xlpm.x&lt;=1,"Immediate",_xlpm.x&lt;=6,"Fast",_xlpm.x&lt;=24,"Moderate",_xlpm.x&gt;24,"Delayed")))</f>
        <v>Fast</v>
      </c>
      <c r="AC277">
        <v>43</v>
      </c>
      <c r="AD277" t="str" cm="1">
        <f t="array" ref="AD277">IF(Table2[[#This Row],[Interaction_Count_Final]]="","N/A",_xlfn.IFS(Table2[[#This Row],[Interaction_Count_Final]]&lt;=2,"Low",Table2[[#This Row],[Interaction_Count_Final]]&lt;=5,"Medium",Table2[[#This Row],[Interaction_Count_Final]]&gt;=6,"High",TRUE,"CHECK"))</f>
        <v>High</v>
      </c>
      <c r="AE277" t="s">
        <v>7289</v>
      </c>
      <c r="AF277" t="b">
        <v>1</v>
      </c>
      <c r="AG277" t="b">
        <v>1</v>
      </c>
      <c r="AH277">
        <v>374</v>
      </c>
      <c r="AI277">
        <v>45595</v>
      </c>
      <c r="AJ277" t="b">
        <v>1</v>
      </c>
      <c r="AK277" t="e" cm="1">
        <f t="array" ref="AK277">_xlfn.LET(
  _xlpm.txt,TRIM(Raw_Data!F277),
  _xlpm.norm,SUBSTITUTE(SUBSTITUTE(_xlpm.txt,"-","/"),".","/"),
  _xlpm.p,_xlfn.TEXTSPLIT(_xlpm.norm,"/"),
  _xlpm.a,VALUE(INDEX(_xlpm.p,1)),
  _xlpm.b,VALUE(INDEX(_xlpm.p,2)),
  IF(AND(_xlpm.a&lt;=12,_xlpm.b&lt;=12),"REVIEW_AMBIGUOUS","OK")
)</f>
        <v>#REF!</v>
      </c>
    </row>
    <row r="278" spans="1:37">
      <c r="A278" t="s">
        <v>998</v>
      </c>
      <c r="B278" t="s">
        <v>998</v>
      </c>
      <c r="C278" t="b">
        <v>0</v>
      </c>
      <c r="D278" t="s">
        <v>7257</v>
      </c>
      <c r="E278" t="s">
        <v>999</v>
      </c>
      <c r="F278" t="s">
        <v>999</v>
      </c>
      <c r="G278" t="s">
        <v>7274</v>
      </c>
      <c r="H278" t="s">
        <v>469</v>
      </c>
      <c r="I278" t="s">
        <v>469</v>
      </c>
      <c r="J278" t="s">
        <v>469</v>
      </c>
      <c r="K278" t="s">
        <v>250</v>
      </c>
      <c r="L278" t="s">
        <v>250</v>
      </c>
      <c r="M278">
        <f>IF(UPPER(TRIM(Table2[[#This Row],[Status_Clean]]))="CONVERTED",1,0)</f>
        <v>1</v>
      </c>
      <c r="N278">
        <f>IF(ISNUMBER(MATCH(UPPER(TRIM(Table2[[#This Row],[Status_Clean]])),{"CONTACTED","QUALIFIED","CONVERTED"},0)),1,0)</f>
        <v>1</v>
      </c>
      <c r="O278" cm="1">
        <f t="array" ref="O278">_xlfn.SWITCH(UPPER(TRIM(Table2[[#This Row],[Status_Clean]])),"NEW",1,"CONTACTED",2,"QUALIFIED",3,"CONVERTED",4,"LOST",5,99)</f>
        <v>4</v>
      </c>
      <c r="P278">
        <v>45181</v>
      </c>
      <c r="Q278" t="s">
        <v>7585</v>
      </c>
      <c r="R278" t="s">
        <v>7585</v>
      </c>
      <c r="S278">
        <v>45181</v>
      </c>
      <c r="T278" t="s">
        <v>7261</v>
      </c>
      <c r="U278">
        <v>45181</v>
      </c>
      <c r="V278" t="s">
        <v>7287</v>
      </c>
      <c r="W278" t="s">
        <v>7263</v>
      </c>
      <c r="X278" t="s">
        <v>7288</v>
      </c>
      <c r="Y278" t="s">
        <v>7265</v>
      </c>
      <c r="Z278" t="s">
        <v>1000</v>
      </c>
      <c r="AA278">
        <v>46.9</v>
      </c>
      <c r="AB278" t="str" cm="1">
        <f t="array" ref="AB278">_xlfn.LET(_xlpm.x,IFERROR(VALUE(Table2[[#This Row],[Response_Time_Hours]]),""),IF(_xlpm.x="","CHECK",_xlfn.IFS(_xlpm.x&lt;=1,"Immediate",_xlpm.x&lt;=6,"Fast",_xlpm.x&lt;=24,"Moderate",_xlpm.x&gt;24,"Delayed")))</f>
        <v>Delayed</v>
      </c>
      <c r="AC278">
        <v>22</v>
      </c>
      <c r="AD278" t="str" cm="1">
        <f t="array" ref="AD278">IF(Table2[[#This Row],[Interaction_Count_Final]]="","N/A",_xlfn.IFS(Table2[[#This Row],[Interaction_Count_Final]]&lt;=2,"Low",Table2[[#This Row],[Interaction_Count_Final]]&lt;=5,"Medium",Table2[[#This Row],[Interaction_Count_Final]]&gt;=6,"High",TRUE,"CHECK"))</f>
        <v>High</v>
      </c>
      <c r="AE278" t="s">
        <v>7266</v>
      </c>
      <c r="AF278" t="b">
        <v>1</v>
      </c>
      <c r="AG278" t="b">
        <v>1</v>
      </c>
      <c r="AH278">
        <v>375</v>
      </c>
      <c r="AI278">
        <v>45181</v>
      </c>
      <c r="AJ278" t="b">
        <v>1</v>
      </c>
      <c r="AK278" t="e" cm="1">
        <f t="array" ref="AK278">_xlfn.LET(
  _xlpm.txt,TRIM(Raw_Data!F278),
  _xlpm.norm,SUBSTITUTE(SUBSTITUTE(_xlpm.txt,"-","/"),".","/"),
  _xlpm.p,_xlfn.TEXTSPLIT(_xlpm.norm,"/"),
  _xlpm.a,VALUE(INDEX(_xlpm.p,1)),
  _xlpm.b,VALUE(INDEX(_xlpm.p,2)),
  IF(AND(_xlpm.a&lt;=12,_xlpm.b&lt;=12),"REVIEW_AMBIGUOUS","OK")
)</f>
        <v>#REF!</v>
      </c>
    </row>
    <row r="279" spans="1:37">
      <c r="A279" t="s">
        <v>1001</v>
      </c>
      <c r="B279" t="s">
        <v>1001</v>
      </c>
      <c r="C279" t="b">
        <v>0</v>
      </c>
      <c r="D279" t="s">
        <v>7257</v>
      </c>
      <c r="E279" t="s">
        <v>1002</v>
      </c>
      <c r="F279" t="s">
        <v>1002</v>
      </c>
      <c r="G279" t="s">
        <v>7258</v>
      </c>
      <c r="H279" t="s">
        <v>106</v>
      </c>
      <c r="I279" t="s">
        <v>106</v>
      </c>
      <c r="J279" t="s">
        <v>106</v>
      </c>
      <c r="K279" t="s">
        <v>250</v>
      </c>
      <c r="L279" t="s">
        <v>250</v>
      </c>
      <c r="M279">
        <f>IF(UPPER(TRIM(Table2[[#This Row],[Status_Clean]]))="CONVERTED",1,0)</f>
        <v>1</v>
      </c>
      <c r="N279">
        <f>IF(ISNUMBER(MATCH(UPPER(TRIM(Table2[[#This Row],[Status_Clean]])),{"CONTACTED","QUALIFIED","CONVERTED"},0)),1,0)</f>
        <v>1</v>
      </c>
      <c r="O279" cm="1">
        <f t="array" ref="O279">_xlfn.SWITCH(UPPER(TRIM(Table2[[#This Row],[Status_Clean]])),"NEW",1,"CONTACTED",2,"QUALIFIED",3,"CONVERTED",4,"LOST",5,99)</f>
        <v>4</v>
      </c>
      <c r="P279">
        <v>44941</v>
      </c>
      <c r="Q279" t="s">
        <v>7586</v>
      </c>
      <c r="R279" t="s">
        <v>7586</v>
      </c>
      <c r="S279">
        <v>44941</v>
      </c>
      <c r="T279" t="s">
        <v>7261</v>
      </c>
      <c r="U279">
        <v>44941</v>
      </c>
      <c r="V279" t="s">
        <v>7317</v>
      </c>
      <c r="W279" t="s">
        <v>7263</v>
      </c>
      <c r="X279" t="s">
        <v>7284</v>
      </c>
      <c r="Y279" t="s">
        <v>7293</v>
      </c>
      <c r="Z279" t="s">
        <v>1003</v>
      </c>
      <c r="AA279">
        <v>36.200000000000003</v>
      </c>
      <c r="AB279" t="str" cm="1">
        <f t="array" ref="AB279">_xlfn.LET(_xlpm.x,IFERROR(VALUE(Table2[[#This Row],[Response_Time_Hours]]),""),IF(_xlpm.x="","CHECK",_xlfn.IFS(_xlpm.x&lt;=1,"Immediate",_xlpm.x&lt;=6,"Fast",_xlpm.x&lt;=24,"Moderate",_xlpm.x&gt;24,"Delayed")))</f>
        <v>Delayed</v>
      </c>
      <c r="AC279">
        <v>44</v>
      </c>
      <c r="AD279" t="str" cm="1">
        <f t="array" ref="AD279">IF(Table2[[#This Row],[Interaction_Count_Final]]="","N/A",_xlfn.IFS(Table2[[#This Row],[Interaction_Count_Final]]&lt;=2,"Low",Table2[[#This Row],[Interaction_Count_Final]]&lt;=5,"Medium",Table2[[#This Row],[Interaction_Count_Final]]&gt;=6,"High",TRUE,"CHECK"))</f>
        <v>High</v>
      </c>
      <c r="AE279" t="s">
        <v>7289</v>
      </c>
      <c r="AF279" t="b">
        <v>1</v>
      </c>
      <c r="AG279" t="b">
        <v>1</v>
      </c>
      <c r="AH279">
        <v>376</v>
      </c>
      <c r="AI279">
        <v>44941</v>
      </c>
      <c r="AJ279" t="b">
        <v>1</v>
      </c>
      <c r="AK279" t="e" cm="1">
        <f t="array" ref="AK279">_xlfn.LET(
  _xlpm.txt,TRIM(Raw_Data!F279),
  _xlpm.norm,SUBSTITUTE(SUBSTITUTE(_xlpm.txt,"-","/"),".","/"),
  _xlpm.p,_xlfn.TEXTSPLIT(_xlpm.norm,"/"),
  _xlpm.a,VALUE(INDEX(_xlpm.p,1)),
  _xlpm.b,VALUE(INDEX(_xlpm.p,2)),
  IF(AND(_xlpm.a&lt;=12,_xlpm.b&lt;=12),"REVIEW_AMBIGUOUS","OK")
)</f>
        <v>#REF!</v>
      </c>
    </row>
    <row r="280" spans="1:37">
      <c r="A280" t="s">
        <v>1004</v>
      </c>
      <c r="B280" t="s">
        <v>1004</v>
      </c>
      <c r="C280" t="b">
        <v>1</v>
      </c>
      <c r="D280" t="s">
        <v>7257</v>
      </c>
      <c r="E280" t="s">
        <v>7587</v>
      </c>
      <c r="F280" t="s">
        <v>7587</v>
      </c>
      <c r="G280" t="s">
        <v>7274</v>
      </c>
      <c r="H280" t="s">
        <v>374</v>
      </c>
      <c r="I280" t="s">
        <v>374</v>
      </c>
      <c r="J280" t="s">
        <v>7308</v>
      </c>
      <c r="K280" t="s">
        <v>173</v>
      </c>
      <c r="L280" t="s">
        <v>173</v>
      </c>
      <c r="M280">
        <f>IF(UPPER(TRIM(Table2[[#This Row],[Status_Clean]]))="CONVERTED",1,0)</f>
        <v>0</v>
      </c>
      <c r="N280">
        <f>IF(ISNUMBER(MATCH(UPPER(TRIM(Table2[[#This Row],[Status_Clean]])),{"CONTACTED","QUALIFIED","CONVERTED"},0)),1,0)</f>
        <v>0</v>
      </c>
      <c r="O280" cm="1">
        <f t="array" ref="O280">_xlfn.SWITCH(UPPER(TRIM(Table2[[#This Row],[Status_Clean]])),"NEW",1,"CONTACTED",2,"QUALIFIED",3,"CONVERTED",4,"LOST",5,99)</f>
        <v>5</v>
      </c>
      <c r="P280">
        <v>45268</v>
      </c>
      <c r="Q280" t="s">
        <v>7559</v>
      </c>
      <c r="R280" t="s">
        <v>7559</v>
      </c>
      <c r="S280">
        <v>45268</v>
      </c>
      <c r="T280" t="s">
        <v>7261</v>
      </c>
      <c r="U280">
        <v>45268</v>
      </c>
      <c r="V280" t="s">
        <v>7262</v>
      </c>
      <c r="W280" t="s">
        <v>7263</v>
      </c>
      <c r="X280" t="s">
        <v>7264</v>
      </c>
      <c r="Y280" t="s">
        <v>7312</v>
      </c>
      <c r="Z280" t="s">
        <v>1006</v>
      </c>
      <c r="AA280">
        <v>0.7</v>
      </c>
      <c r="AB280" t="str" cm="1">
        <f t="array" ref="AB280">_xlfn.LET(_xlpm.x,IFERROR(VALUE(Table2[[#This Row],[Response_Time_Hours]]),""),IF(_xlpm.x="","CHECK",_xlfn.IFS(_xlpm.x&lt;=1,"Immediate",_xlpm.x&lt;=6,"Fast",_xlpm.x&lt;=24,"Moderate",_xlpm.x&gt;24,"Delayed")))</f>
        <v>Immediate</v>
      </c>
      <c r="AC280">
        <v>45</v>
      </c>
      <c r="AD280" t="str" cm="1">
        <f t="array" ref="AD280">IF(Table2[[#This Row],[Interaction_Count_Final]]="","N/A",_xlfn.IFS(Table2[[#This Row],[Interaction_Count_Final]]&lt;=2,"Low",Table2[[#This Row],[Interaction_Count_Final]]&lt;=5,"Medium",Table2[[#This Row],[Interaction_Count_Final]]&gt;=6,"High",TRUE,"CHECK"))</f>
        <v>High</v>
      </c>
      <c r="AE280" t="s">
        <v>7273</v>
      </c>
      <c r="AF280" t="b">
        <v>1</v>
      </c>
      <c r="AG280" t="b">
        <v>1</v>
      </c>
      <c r="AH280">
        <v>379</v>
      </c>
      <c r="AI280">
        <v>45268</v>
      </c>
      <c r="AJ280" t="b">
        <v>1</v>
      </c>
      <c r="AK280" t="e" cm="1">
        <f t="array" ref="AK280">_xlfn.LET(
  _xlpm.txt,TRIM(Raw_Data!F280),
  _xlpm.norm,SUBSTITUTE(SUBSTITUTE(_xlpm.txt,"-","/"),".","/"),
  _xlpm.p,_xlfn.TEXTSPLIT(_xlpm.norm,"/"),
  _xlpm.a,VALUE(INDEX(_xlpm.p,1)),
  _xlpm.b,VALUE(INDEX(_xlpm.p,2)),
  IF(AND(_xlpm.a&lt;=12,_xlpm.b&lt;=12),"REVIEW_AMBIGUOUS","OK")
)</f>
        <v>#REF!</v>
      </c>
    </row>
    <row r="281" spans="1:37">
      <c r="A281" t="s">
        <v>1007</v>
      </c>
      <c r="B281" t="s">
        <v>1007</v>
      </c>
      <c r="C281" t="b">
        <v>0</v>
      </c>
      <c r="D281" t="s">
        <v>7257</v>
      </c>
      <c r="E281" t="s">
        <v>1008</v>
      </c>
      <c r="F281" t="s">
        <v>1008</v>
      </c>
      <c r="G281" t="s">
        <v>7268</v>
      </c>
      <c r="H281" t="s">
        <v>7588</v>
      </c>
      <c r="I281" t="s">
        <v>7588</v>
      </c>
      <c r="J281" t="s">
        <v>263</v>
      </c>
      <c r="K281" t="s">
        <v>71</v>
      </c>
      <c r="L281" t="s">
        <v>71</v>
      </c>
      <c r="M281">
        <f>IF(UPPER(TRIM(Table2[[#This Row],[Status_Clean]]))="CONVERTED",1,0)</f>
        <v>0</v>
      </c>
      <c r="N281">
        <f>IF(ISNUMBER(MATCH(UPPER(TRIM(Table2[[#This Row],[Status_Clean]])),{"CONTACTED","QUALIFIED","CONVERTED"},0)),1,0)</f>
        <v>1</v>
      </c>
      <c r="O281" cm="1">
        <f t="array" ref="O281">_xlfn.SWITCH(UPPER(TRIM(Table2[[#This Row],[Status_Clean]])),"NEW",1,"CONTACTED",2,"QUALIFIED",3,"CONVERTED",4,"LOST",5,99)</f>
        <v>3</v>
      </c>
      <c r="P281" t="s">
        <v>1010</v>
      </c>
      <c r="Q281" t="s">
        <v>7589</v>
      </c>
      <c r="R281" t="s">
        <v>7589</v>
      </c>
      <c r="S281">
        <v>45218</v>
      </c>
      <c r="T281" t="s">
        <v>7261</v>
      </c>
      <c r="U281">
        <v>45218</v>
      </c>
      <c r="V281" t="s">
        <v>7270</v>
      </c>
      <c r="W281" t="s">
        <v>7263</v>
      </c>
      <c r="X281" t="s">
        <v>7264</v>
      </c>
      <c r="Y281" t="s">
        <v>7285</v>
      </c>
      <c r="Z281" t="s">
        <v>1011</v>
      </c>
      <c r="AA281">
        <v>69.3</v>
      </c>
      <c r="AB281" t="str" cm="1">
        <f t="array" ref="AB281">_xlfn.LET(_xlpm.x,IFERROR(VALUE(Table2[[#This Row],[Response_Time_Hours]]),""),IF(_xlpm.x="","CHECK",_xlfn.IFS(_xlpm.x&lt;=1,"Immediate",_xlpm.x&lt;=6,"Fast",_xlpm.x&lt;=24,"Moderate",_xlpm.x&gt;24,"Delayed")))</f>
        <v>Delayed</v>
      </c>
      <c r="AC281">
        <v>35</v>
      </c>
      <c r="AD281" t="str" cm="1">
        <f t="array" ref="AD281">IF(Table2[[#This Row],[Interaction_Count_Final]]="","N/A",_xlfn.IFS(Table2[[#This Row],[Interaction_Count_Final]]&lt;=2,"Low",Table2[[#This Row],[Interaction_Count_Final]]&lt;=5,"Medium",Table2[[#This Row],[Interaction_Count_Final]]&gt;=6,"High",TRUE,"CHECK"))</f>
        <v>High</v>
      </c>
      <c r="AE281" t="s">
        <v>7266</v>
      </c>
      <c r="AF281" t="b">
        <v>1</v>
      </c>
      <c r="AG281" t="b">
        <v>1</v>
      </c>
      <c r="AH281">
        <v>380</v>
      </c>
      <c r="AI281">
        <v>45218</v>
      </c>
      <c r="AJ281" t="b">
        <v>1</v>
      </c>
      <c r="AK281" t="e" cm="1">
        <f t="array" ref="AK281">_xlfn.LET(
  _xlpm.txt,TRIM(Raw_Data!F281),
  _xlpm.norm,SUBSTITUTE(SUBSTITUTE(_xlpm.txt,"-","/"),".","/"),
  _xlpm.p,_xlfn.TEXTSPLIT(_xlpm.norm,"/"),
  _xlpm.a,VALUE(INDEX(_xlpm.p,1)),
  _xlpm.b,VALUE(INDEX(_xlpm.p,2)),
  IF(AND(_xlpm.a&lt;=12,_xlpm.b&lt;=12),"REVIEW_AMBIGUOUS","OK")
)</f>
        <v>#REF!</v>
      </c>
    </row>
    <row r="282" spans="1:37">
      <c r="A282" t="s">
        <v>1012</v>
      </c>
      <c r="B282" t="s">
        <v>1012</v>
      </c>
      <c r="C282" t="b">
        <v>0</v>
      </c>
      <c r="D282" t="s">
        <v>7257</v>
      </c>
      <c r="E282" t="s">
        <v>1013</v>
      </c>
      <c r="F282" t="s">
        <v>1013</v>
      </c>
      <c r="G282" t="s">
        <v>7274</v>
      </c>
      <c r="H282" t="s">
        <v>469</v>
      </c>
      <c r="I282" t="s">
        <v>469</v>
      </c>
      <c r="J282" t="s">
        <v>469</v>
      </c>
      <c r="K282" t="s">
        <v>193</v>
      </c>
      <c r="L282" t="s">
        <v>193</v>
      </c>
      <c r="M282">
        <f>IF(UPPER(TRIM(Table2[[#This Row],[Status_Clean]]))="CONVERTED",1,0)</f>
        <v>0</v>
      </c>
      <c r="N282">
        <f>IF(ISNUMBER(MATCH(UPPER(TRIM(Table2[[#This Row],[Status_Clean]])),{"CONTACTED","QUALIFIED","CONVERTED"},0)),1,0)</f>
        <v>0</v>
      </c>
      <c r="O282" cm="1">
        <f t="array" ref="O282">_xlfn.SWITCH(UPPER(TRIM(Table2[[#This Row],[Status_Clean]])),"NEW",1,"CONTACTED",2,"QUALIFIED",3,"CONVERTED",4,"LOST",5,99)</f>
        <v>1</v>
      </c>
      <c r="P282">
        <v>45342</v>
      </c>
      <c r="Q282" t="s">
        <v>7590</v>
      </c>
      <c r="R282" t="s">
        <v>7590</v>
      </c>
      <c r="S282">
        <v>45342</v>
      </c>
      <c r="T282" t="s">
        <v>7261</v>
      </c>
      <c r="U282">
        <v>45342</v>
      </c>
      <c r="V282" t="s">
        <v>7283</v>
      </c>
      <c r="W282" t="s">
        <v>7271</v>
      </c>
      <c r="X282" t="s">
        <v>7284</v>
      </c>
      <c r="Y282" t="s">
        <v>7265</v>
      </c>
      <c r="Z282" t="s">
        <v>339</v>
      </c>
      <c r="AA282">
        <v>28.799999999999997</v>
      </c>
      <c r="AB282" t="str" cm="1">
        <f t="array" ref="AB282">_xlfn.LET(_xlpm.x,IFERROR(VALUE(Table2[[#This Row],[Response_Time_Hours]]),""),IF(_xlpm.x="","CHECK",_xlfn.IFS(_xlpm.x&lt;=1,"Immediate",_xlpm.x&lt;=6,"Fast",_xlpm.x&lt;=24,"Moderate",_xlpm.x&gt;24,"Delayed")))</f>
        <v>Delayed</v>
      </c>
      <c r="AC282">
        <v>23</v>
      </c>
      <c r="AD282" t="str" cm="1">
        <f t="array" ref="AD282">IF(Table2[[#This Row],[Interaction_Count_Final]]="","N/A",_xlfn.IFS(Table2[[#This Row],[Interaction_Count_Final]]&lt;=2,"Low",Table2[[#This Row],[Interaction_Count_Final]]&lt;=5,"Medium",Table2[[#This Row],[Interaction_Count_Final]]&gt;=6,"High",TRUE,"CHECK"))</f>
        <v>High</v>
      </c>
      <c r="AE282" t="s">
        <v>7266</v>
      </c>
      <c r="AF282" t="b">
        <v>1</v>
      </c>
      <c r="AG282" t="b">
        <v>1</v>
      </c>
      <c r="AH282">
        <v>382</v>
      </c>
      <c r="AI282">
        <v>45342</v>
      </c>
      <c r="AJ282" t="b">
        <v>1</v>
      </c>
      <c r="AK282" t="e" cm="1">
        <f t="array" ref="AK282">_xlfn.LET(
  _xlpm.txt,TRIM(Raw_Data!F282),
  _xlpm.norm,SUBSTITUTE(SUBSTITUTE(_xlpm.txt,"-","/"),".","/"),
  _xlpm.p,_xlfn.TEXTSPLIT(_xlpm.norm,"/"),
  _xlpm.a,VALUE(INDEX(_xlpm.p,1)),
  _xlpm.b,VALUE(INDEX(_xlpm.p,2)),
  IF(AND(_xlpm.a&lt;=12,_xlpm.b&lt;=12),"REVIEW_AMBIGUOUS","OK")
)</f>
        <v>#REF!</v>
      </c>
    </row>
    <row r="283" spans="1:37">
      <c r="A283" t="s">
        <v>1014</v>
      </c>
      <c r="B283" t="s">
        <v>1014</v>
      </c>
      <c r="C283" t="b">
        <v>0</v>
      </c>
      <c r="D283" t="s">
        <v>7257</v>
      </c>
      <c r="E283" t="s">
        <v>1015</v>
      </c>
      <c r="F283" t="s">
        <v>1015</v>
      </c>
      <c r="G283" t="s">
        <v>7268</v>
      </c>
      <c r="H283" t="s">
        <v>363</v>
      </c>
      <c r="I283" t="s">
        <v>363</v>
      </c>
      <c r="J283" t="s">
        <v>363</v>
      </c>
      <c r="K283" t="s">
        <v>7259</v>
      </c>
      <c r="L283" t="s">
        <v>193</v>
      </c>
      <c r="M283">
        <f>IF(UPPER(TRIM(Table2[[#This Row],[Status_Clean]]))="CONVERTED",1,0)</f>
        <v>0</v>
      </c>
      <c r="N283">
        <f>IF(ISNUMBER(MATCH(UPPER(TRIM(Table2[[#This Row],[Status_Clean]])),{"CONTACTED","QUALIFIED","CONVERTED"},0)),1,0)</f>
        <v>0</v>
      </c>
      <c r="O283" cm="1">
        <f t="array" ref="O283">_xlfn.SWITCH(UPPER(TRIM(Table2[[#This Row],[Status_Clean]])),"NEW",1,"CONTACTED",2,"QUALIFIED",3,"CONVERTED",4,"LOST",5,99)</f>
        <v>1</v>
      </c>
      <c r="P283">
        <v>45441</v>
      </c>
      <c r="Q283" t="s">
        <v>7591</v>
      </c>
      <c r="R283" t="s">
        <v>7591</v>
      </c>
      <c r="S283">
        <v>45441</v>
      </c>
      <c r="T283" t="s">
        <v>7261</v>
      </c>
      <c r="U283">
        <v>45441</v>
      </c>
      <c r="V283" t="s">
        <v>7314</v>
      </c>
      <c r="W283" t="s">
        <v>7271</v>
      </c>
      <c r="X283" t="s">
        <v>7277</v>
      </c>
      <c r="Y283" t="s">
        <v>7272</v>
      </c>
      <c r="Z283" t="s">
        <v>576</v>
      </c>
      <c r="AA283">
        <v>50.3</v>
      </c>
      <c r="AB283" t="str" cm="1">
        <f t="array" ref="AB283">_xlfn.LET(_xlpm.x,IFERROR(VALUE(Table2[[#This Row],[Response_Time_Hours]]),""),IF(_xlpm.x="","CHECK",_xlfn.IFS(_xlpm.x&lt;=1,"Immediate",_xlpm.x&lt;=6,"Fast",_xlpm.x&lt;=24,"Moderate",_xlpm.x&gt;24,"Delayed")))</f>
        <v>Delayed</v>
      </c>
      <c r="AC283">
        <v>6</v>
      </c>
      <c r="AD283" t="str" cm="1">
        <f t="array" ref="AD283">IF(Table2[[#This Row],[Interaction_Count_Final]]="","N/A",_xlfn.IFS(Table2[[#This Row],[Interaction_Count_Final]]&lt;=2,"Low",Table2[[#This Row],[Interaction_Count_Final]]&lt;=5,"Medium",Table2[[#This Row],[Interaction_Count_Final]]&gt;=6,"High",TRUE,"CHECK"))</f>
        <v>High</v>
      </c>
      <c r="AE283" t="s">
        <v>7273</v>
      </c>
      <c r="AF283" t="b">
        <v>1</v>
      </c>
      <c r="AG283" t="b">
        <v>1</v>
      </c>
      <c r="AH283">
        <v>383</v>
      </c>
      <c r="AI283">
        <v>45441</v>
      </c>
      <c r="AJ283" t="b">
        <v>1</v>
      </c>
      <c r="AK283" t="e" cm="1">
        <f t="array" ref="AK283">_xlfn.LET(
  _xlpm.txt,TRIM(Raw_Data!F283),
  _xlpm.norm,SUBSTITUTE(SUBSTITUTE(_xlpm.txt,"-","/"),".","/"),
  _xlpm.p,_xlfn.TEXTSPLIT(_xlpm.norm,"/"),
  _xlpm.a,VALUE(INDEX(_xlpm.p,1)),
  _xlpm.b,VALUE(INDEX(_xlpm.p,2)),
  IF(AND(_xlpm.a&lt;=12,_xlpm.b&lt;=12),"REVIEW_AMBIGUOUS","OK")
)</f>
        <v>#REF!</v>
      </c>
    </row>
    <row r="284" spans="1:37">
      <c r="A284" t="s">
        <v>1016</v>
      </c>
      <c r="B284" t="s">
        <v>1016</v>
      </c>
      <c r="C284" t="b">
        <v>0</v>
      </c>
      <c r="D284" t="s">
        <v>7257</v>
      </c>
      <c r="E284" t="s">
        <v>1017</v>
      </c>
      <c r="F284" t="s">
        <v>1017</v>
      </c>
      <c r="G284" t="s">
        <v>7268</v>
      </c>
      <c r="H284" t="s">
        <v>263</v>
      </c>
      <c r="I284" t="s">
        <v>263</v>
      </c>
      <c r="J284" t="s">
        <v>263</v>
      </c>
      <c r="K284" t="s">
        <v>125</v>
      </c>
      <c r="L284" t="s">
        <v>125</v>
      </c>
      <c r="M284">
        <f>IF(UPPER(TRIM(Table2[[#This Row],[Status_Clean]]))="CONVERTED",1,0)</f>
        <v>0</v>
      </c>
      <c r="N284">
        <f>IF(ISNUMBER(MATCH(UPPER(TRIM(Table2[[#This Row],[Status_Clean]])),{"CONTACTED","QUALIFIED","CONVERTED"},0)),1,0)</f>
        <v>1</v>
      </c>
      <c r="O284" cm="1">
        <f t="array" ref="O284">_xlfn.SWITCH(UPPER(TRIM(Table2[[#This Row],[Status_Clean]])),"NEW",1,"CONTACTED",2,"QUALIFIED",3,"CONVERTED",4,"LOST",5,99)</f>
        <v>2</v>
      </c>
      <c r="P284">
        <v>45211</v>
      </c>
      <c r="Q284" t="s">
        <v>7592</v>
      </c>
      <c r="R284" t="s">
        <v>7592</v>
      </c>
      <c r="S284">
        <v>45211</v>
      </c>
      <c r="T284" t="s">
        <v>7261</v>
      </c>
      <c r="U284">
        <v>45211</v>
      </c>
      <c r="V284" t="s">
        <v>7270</v>
      </c>
      <c r="W284" t="s">
        <v>7263</v>
      </c>
      <c r="X284" t="s">
        <v>7264</v>
      </c>
      <c r="Y284" t="s">
        <v>7285</v>
      </c>
      <c r="Z284" t="s">
        <v>1018</v>
      </c>
      <c r="AA284">
        <v>46.5</v>
      </c>
      <c r="AB284" t="str" cm="1">
        <f t="array" ref="AB284">_xlfn.LET(_xlpm.x,IFERROR(VALUE(Table2[[#This Row],[Response_Time_Hours]]),""),IF(_xlpm.x="","CHECK",_xlfn.IFS(_xlpm.x&lt;=1,"Immediate",_xlpm.x&lt;=6,"Fast",_xlpm.x&lt;=24,"Moderate",_xlpm.x&gt;24,"Delayed")))</f>
        <v>Delayed</v>
      </c>
      <c r="AC284">
        <v>6</v>
      </c>
      <c r="AD284" t="str" cm="1">
        <f t="array" ref="AD284">IF(Table2[[#This Row],[Interaction_Count_Final]]="","N/A",_xlfn.IFS(Table2[[#This Row],[Interaction_Count_Final]]&lt;=2,"Low",Table2[[#This Row],[Interaction_Count_Final]]&lt;=5,"Medium",Table2[[#This Row],[Interaction_Count_Final]]&gt;=6,"High",TRUE,"CHECK"))</f>
        <v>High</v>
      </c>
      <c r="AE284" t="s">
        <v>7289</v>
      </c>
      <c r="AF284" t="b">
        <v>1</v>
      </c>
      <c r="AG284" t="b">
        <v>1</v>
      </c>
      <c r="AH284">
        <v>385</v>
      </c>
      <c r="AI284">
        <v>45211</v>
      </c>
      <c r="AJ284" t="b">
        <v>1</v>
      </c>
      <c r="AK284" t="e" cm="1">
        <f t="array" ref="AK284">_xlfn.LET(
  _xlpm.txt,TRIM(Raw_Data!F284),
  _xlpm.norm,SUBSTITUTE(SUBSTITUTE(_xlpm.txt,"-","/"),".","/"),
  _xlpm.p,_xlfn.TEXTSPLIT(_xlpm.norm,"/"),
  _xlpm.a,VALUE(INDEX(_xlpm.p,1)),
  _xlpm.b,VALUE(INDEX(_xlpm.p,2)),
  IF(AND(_xlpm.a&lt;=12,_xlpm.b&lt;=12),"REVIEW_AMBIGUOUS","OK")
)</f>
        <v>#REF!</v>
      </c>
    </row>
    <row r="285" spans="1:37">
      <c r="A285" t="s">
        <v>1019</v>
      </c>
      <c r="B285" t="s">
        <v>1019</v>
      </c>
      <c r="C285" t="b">
        <v>0</v>
      </c>
      <c r="D285" t="s">
        <v>7257</v>
      </c>
      <c r="E285" t="s">
        <v>1020</v>
      </c>
      <c r="F285" t="s">
        <v>1020</v>
      </c>
      <c r="G285" t="s">
        <v>7303</v>
      </c>
      <c r="H285" t="s">
        <v>7396</v>
      </c>
      <c r="I285" t="s">
        <v>7396</v>
      </c>
      <c r="J285" t="s">
        <v>469</v>
      </c>
      <c r="K285" t="s">
        <v>125</v>
      </c>
      <c r="L285" t="s">
        <v>125</v>
      </c>
      <c r="M285">
        <f>IF(UPPER(TRIM(Table2[[#This Row],[Status_Clean]]))="CONVERTED",1,0)</f>
        <v>0</v>
      </c>
      <c r="N285">
        <f>IF(ISNUMBER(MATCH(UPPER(TRIM(Table2[[#This Row],[Status_Clean]])),{"CONTACTED","QUALIFIED","CONVERTED"},0)),1,0)</f>
        <v>1</v>
      </c>
      <c r="O285" cm="1">
        <f t="array" ref="O285">_xlfn.SWITCH(UPPER(TRIM(Table2[[#This Row],[Status_Clean]])),"NEW",1,"CONTACTED",2,"QUALIFIED",3,"CONVERTED",4,"LOST",5,99)</f>
        <v>2</v>
      </c>
      <c r="P285" t="s">
        <v>1021</v>
      </c>
      <c r="Q285" t="s">
        <v>1021</v>
      </c>
      <c r="R285" t="s">
        <v>1021</v>
      </c>
      <c r="S285">
        <v>45169</v>
      </c>
      <c r="T285" t="s">
        <v>7261</v>
      </c>
      <c r="U285">
        <v>45169</v>
      </c>
      <c r="V285" t="s">
        <v>7310</v>
      </c>
      <c r="W285" t="s">
        <v>7263</v>
      </c>
      <c r="X285" t="s">
        <v>7288</v>
      </c>
      <c r="Y285" t="s">
        <v>7285</v>
      </c>
      <c r="Z285" t="s">
        <v>1022</v>
      </c>
      <c r="AA285">
        <v>25</v>
      </c>
      <c r="AB285" t="str" cm="1">
        <f t="array" ref="AB285">_xlfn.LET(_xlpm.x,IFERROR(VALUE(Table2[[#This Row],[Response_Time_Hours]]),""),IF(_xlpm.x="","CHECK",_xlfn.IFS(_xlpm.x&lt;=1,"Immediate",_xlpm.x&lt;=6,"Fast",_xlpm.x&lt;=24,"Moderate",_xlpm.x&gt;24,"Delayed")))</f>
        <v>Delayed</v>
      </c>
      <c r="AC285">
        <v>14</v>
      </c>
      <c r="AD285" t="str" cm="1">
        <f t="array" ref="AD285">IF(Table2[[#This Row],[Interaction_Count_Final]]="","N/A",_xlfn.IFS(Table2[[#This Row],[Interaction_Count_Final]]&lt;=2,"Low",Table2[[#This Row],[Interaction_Count_Final]]&lt;=5,"Medium",Table2[[#This Row],[Interaction_Count_Final]]&gt;=6,"High",TRUE,"CHECK"))</f>
        <v>High</v>
      </c>
      <c r="AE285" t="s">
        <v>7266</v>
      </c>
      <c r="AF285" t="b">
        <v>1</v>
      </c>
      <c r="AG285" t="b">
        <v>1</v>
      </c>
      <c r="AH285">
        <v>387</v>
      </c>
      <c r="AI285">
        <v>45169</v>
      </c>
      <c r="AJ285" t="b">
        <v>1</v>
      </c>
      <c r="AK285" t="str" cm="1">
        <f t="array" ref="AK285">_xlfn.LET(
  _xlpm.txt,TRIM(Raw_Data!F285),
  _xlpm.norm,SUBSTITUTE(SUBSTITUTE(_xlpm.txt,"-","/"),".","/"),
  _xlpm.p,_xlfn.TEXTSPLIT(_xlpm.norm,"/"),
  _xlpm.a,VALUE(INDEX(_xlpm.p,1)),
  _xlpm.b,VALUE(INDEX(_xlpm.p,2)),
  IF(AND(_xlpm.a&lt;=12,_xlpm.b&lt;=12),"REVIEW_AMBIGUOUS","OK")
)</f>
        <v>OK</v>
      </c>
    </row>
    <row r="286" spans="1:37">
      <c r="A286" t="s">
        <v>1023</v>
      </c>
      <c r="B286" t="s">
        <v>1023</v>
      </c>
      <c r="C286" t="b">
        <v>1</v>
      </c>
      <c r="D286" t="s">
        <v>7257</v>
      </c>
      <c r="E286" t="s">
        <v>1024</v>
      </c>
      <c r="F286" t="s">
        <v>1024</v>
      </c>
      <c r="G286" t="s">
        <v>7303</v>
      </c>
      <c r="H286" t="s">
        <v>7535</v>
      </c>
      <c r="I286" t="s">
        <v>7535</v>
      </c>
      <c r="J286" t="s">
        <v>101</v>
      </c>
      <c r="K286" t="s">
        <v>7281</v>
      </c>
      <c r="L286" t="s">
        <v>125</v>
      </c>
      <c r="M286">
        <f>IF(UPPER(TRIM(Table2[[#This Row],[Status_Clean]]))="CONVERTED",1,0)</f>
        <v>0</v>
      </c>
      <c r="N286">
        <f>IF(ISNUMBER(MATCH(UPPER(TRIM(Table2[[#This Row],[Status_Clean]])),{"CONTACTED","QUALIFIED","CONVERTED"},0)),1,0)</f>
        <v>1</v>
      </c>
      <c r="O286" cm="1">
        <f t="array" ref="O286">_xlfn.SWITCH(UPPER(TRIM(Table2[[#This Row],[Status_Clean]])),"NEW",1,"CONTACTED",2,"QUALIFIED",3,"CONVERTED",4,"LOST",5,99)</f>
        <v>2</v>
      </c>
      <c r="P286">
        <v>45366</v>
      </c>
      <c r="Q286" t="s">
        <v>7593</v>
      </c>
      <c r="R286" t="s">
        <v>7593</v>
      </c>
      <c r="S286">
        <v>45366</v>
      </c>
      <c r="T286" t="s">
        <v>7261</v>
      </c>
      <c r="U286">
        <v>45366</v>
      </c>
      <c r="V286" t="s">
        <v>7295</v>
      </c>
      <c r="W286" t="s">
        <v>7271</v>
      </c>
      <c r="X286" t="s">
        <v>7284</v>
      </c>
      <c r="Y286" t="s">
        <v>7312</v>
      </c>
      <c r="Z286" t="s">
        <v>1025</v>
      </c>
      <c r="AA286">
        <v>6</v>
      </c>
      <c r="AB286" t="str" cm="1">
        <f t="array" ref="AB286">_xlfn.LET(_xlpm.x,IFERROR(VALUE(Table2[[#This Row],[Response_Time_Hours]]),""),IF(_xlpm.x="","CHECK",_xlfn.IFS(_xlpm.x&lt;=1,"Immediate",_xlpm.x&lt;=6,"Fast",_xlpm.x&lt;=24,"Moderate",_xlpm.x&gt;24,"Delayed")))</f>
        <v>Fast</v>
      </c>
      <c r="AC286">
        <v>2</v>
      </c>
      <c r="AD286" t="str" cm="1">
        <f t="array" ref="AD286">IF(Table2[[#This Row],[Interaction_Count_Final]]="","N/A",_xlfn.IFS(Table2[[#This Row],[Interaction_Count_Final]]&lt;=2,"Low",Table2[[#This Row],[Interaction_Count_Final]]&lt;=5,"Medium",Table2[[#This Row],[Interaction_Count_Final]]&gt;=6,"High",TRUE,"CHECK"))</f>
        <v>Low</v>
      </c>
      <c r="AE286" t="s">
        <v>7266</v>
      </c>
      <c r="AF286" t="b">
        <v>1</v>
      </c>
      <c r="AG286" t="b">
        <v>1</v>
      </c>
      <c r="AH286">
        <v>388</v>
      </c>
      <c r="AI286">
        <v>45366</v>
      </c>
      <c r="AJ286" t="b">
        <v>1</v>
      </c>
      <c r="AK286" t="e" cm="1">
        <f t="array" ref="AK286">_xlfn.LET(
  _xlpm.txt,TRIM(Raw_Data!F286),
  _xlpm.norm,SUBSTITUTE(SUBSTITUTE(_xlpm.txt,"-","/"),".","/"),
  _xlpm.p,_xlfn.TEXTSPLIT(_xlpm.norm,"/"),
  _xlpm.a,VALUE(INDEX(_xlpm.p,1)),
  _xlpm.b,VALUE(INDEX(_xlpm.p,2)),
  IF(AND(_xlpm.a&lt;=12,_xlpm.b&lt;=12),"REVIEW_AMBIGUOUS","OK")
)</f>
        <v>#REF!</v>
      </c>
    </row>
    <row r="287" spans="1:37">
      <c r="A287" t="s">
        <v>1026</v>
      </c>
      <c r="B287" t="s">
        <v>1026</v>
      </c>
      <c r="C287" t="b">
        <v>0</v>
      </c>
      <c r="D287" t="s">
        <v>7257</v>
      </c>
      <c r="E287" t="s">
        <v>1027</v>
      </c>
      <c r="F287" t="s">
        <v>1027</v>
      </c>
      <c r="G287" t="s">
        <v>7280</v>
      </c>
      <c r="H287" t="s">
        <v>69</v>
      </c>
      <c r="I287" t="s">
        <v>69</v>
      </c>
      <c r="J287" t="s">
        <v>69</v>
      </c>
      <c r="K287" t="s">
        <v>71</v>
      </c>
      <c r="L287" t="s">
        <v>71</v>
      </c>
      <c r="M287">
        <f>IF(UPPER(TRIM(Table2[[#This Row],[Status_Clean]]))="CONVERTED",1,0)</f>
        <v>0</v>
      </c>
      <c r="N287">
        <f>IF(ISNUMBER(MATCH(UPPER(TRIM(Table2[[#This Row],[Status_Clean]])),{"CONTACTED","QUALIFIED","CONVERTED"},0)),1,0)</f>
        <v>1</v>
      </c>
      <c r="O287" cm="1">
        <f t="array" ref="O287">_xlfn.SWITCH(UPPER(TRIM(Table2[[#This Row],[Status_Clean]])),"NEW",1,"CONTACTED",2,"QUALIFIED",3,"CONVERTED",4,"LOST",5,99)</f>
        <v>3</v>
      </c>
      <c r="P287" t="s">
        <v>1028</v>
      </c>
      <c r="Q287" t="s">
        <v>7594</v>
      </c>
      <c r="R287" t="s">
        <v>7594</v>
      </c>
      <c r="S287">
        <v>44949</v>
      </c>
      <c r="T287" t="s">
        <v>7261</v>
      </c>
      <c r="U287">
        <v>44949</v>
      </c>
      <c r="V287" t="s">
        <v>7317</v>
      </c>
      <c r="W287" t="s">
        <v>7263</v>
      </c>
      <c r="X287" t="s">
        <v>7284</v>
      </c>
      <c r="Y287" t="s">
        <v>7298</v>
      </c>
      <c r="Z287" t="s">
        <v>1029</v>
      </c>
      <c r="AA287">
        <v>64.599999999999994</v>
      </c>
      <c r="AB287" t="str" cm="1">
        <f t="array" ref="AB287">_xlfn.LET(_xlpm.x,IFERROR(VALUE(Table2[[#This Row],[Response_Time_Hours]]),""),IF(_xlpm.x="","CHECK",_xlfn.IFS(_xlpm.x&lt;=1,"Immediate",_xlpm.x&lt;=6,"Fast",_xlpm.x&lt;=24,"Moderate",_xlpm.x&gt;24,"Delayed")))</f>
        <v>Delayed</v>
      </c>
      <c r="AC287">
        <v>10</v>
      </c>
      <c r="AD287" t="str" cm="1">
        <f t="array" ref="AD287">IF(Table2[[#This Row],[Interaction_Count_Final]]="","N/A",_xlfn.IFS(Table2[[#This Row],[Interaction_Count_Final]]&lt;=2,"Low",Table2[[#This Row],[Interaction_Count_Final]]&lt;=5,"Medium",Table2[[#This Row],[Interaction_Count_Final]]&gt;=6,"High",TRUE,"CHECK"))</f>
        <v>High</v>
      </c>
      <c r="AE287" t="s">
        <v>7266</v>
      </c>
      <c r="AF287" t="b">
        <v>1</v>
      </c>
      <c r="AG287" t="b">
        <v>1</v>
      </c>
      <c r="AH287">
        <v>389</v>
      </c>
      <c r="AI287">
        <v>44949</v>
      </c>
      <c r="AJ287" t="b">
        <v>1</v>
      </c>
      <c r="AK287" t="str" cm="1">
        <f t="array" ref="AK287">_xlfn.LET(
  _xlpm.txt,TRIM(Raw_Data!F287),
  _xlpm.norm,SUBSTITUTE(SUBSTITUTE(_xlpm.txt,"-","/"),".","/"),
  _xlpm.p,_xlfn.TEXTSPLIT(_xlpm.norm,"/"),
  _xlpm.a,VALUE(INDEX(_xlpm.p,1)),
  _xlpm.b,VALUE(INDEX(_xlpm.p,2)),
  IF(AND(_xlpm.a&lt;=12,_xlpm.b&lt;=12),"REVIEW_AMBIGUOUS","OK")
)</f>
        <v>OK</v>
      </c>
    </row>
    <row r="288" spans="1:37">
      <c r="A288" t="s">
        <v>1030</v>
      </c>
      <c r="B288" t="s">
        <v>1030</v>
      </c>
      <c r="C288" t="b">
        <v>0</v>
      </c>
      <c r="D288" t="s">
        <v>7257</v>
      </c>
      <c r="E288" t="s">
        <v>1031</v>
      </c>
      <c r="F288" t="s">
        <v>1031</v>
      </c>
      <c r="G288" t="s">
        <v>7274</v>
      </c>
      <c r="H288" t="s">
        <v>106</v>
      </c>
      <c r="I288" t="s">
        <v>106</v>
      </c>
      <c r="J288" t="s">
        <v>106</v>
      </c>
      <c r="K288" t="s">
        <v>193</v>
      </c>
      <c r="L288" t="s">
        <v>193</v>
      </c>
      <c r="M288">
        <f>IF(UPPER(TRIM(Table2[[#This Row],[Status_Clean]]))="CONVERTED",1,0)</f>
        <v>0</v>
      </c>
      <c r="N288">
        <f>IF(ISNUMBER(MATCH(UPPER(TRIM(Table2[[#This Row],[Status_Clean]])),{"CONTACTED","QUALIFIED","CONVERTED"},0)),1,0)</f>
        <v>0</v>
      </c>
      <c r="O288" cm="1">
        <f t="array" ref="O288">_xlfn.SWITCH(UPPER(TRIM(Table2[[#This Row],[Status_Clean]])),"NEW",1,"CONTACTED",2,"QUALIFIED",3,"CONVERTED",4,"LOST",5,99)</f>
        <v>1</v>
      </c>
      <c r="P288" t="s">
        <v>1032</v>
      </c>
      <c r="Q288" t="s">
        <v>7595</v>
      </c>
      <c r="R288" t="s">
        <v>7595</v>
      </c>
      <c r="S288">
        <v>44979</v>
      </c>
      <c r="T288" t="s">
        <v>7261</v>
      </c>
      <c r="U288">
        <v>44979</v>
      </c>
      <c r="V288" t="s">
        <v>7283</v>
      </c>
      <c r="W288" t="s">
        <v>7263</v>
      </c>
      <c r="X288" t="s">
        <v>7284</v>
      </c>
      <c r="Y288" t="s">
        <v>7272</v>
      </c>
      <c r="Z288" t="s">
        <v>732</v>
      </c>
      <c r="AA288">
        <v>67.199999999999989</v>
      </c>
      <c r="AB288" t="str" cm="1">
        <f t="array" ref="AB288">_xlfn.LET(_xlpm.x,IFERROR(VALUE(Table2[[#This Row],[Response_Time_Hours]]),""),IF(_xlpm.x="","CHECK",_xlfn.IFS(_xlpm.x&lt;=1,"Immediate",_xlpm.x&lt;=6,"Fast",_xlpm.x&lt;=24,"Moderate",_xlpm.x&gt;24,"Delayed")))</f>
        <v>Delayed</v>
      </c>
      <c r="AC288">
        <v>37</v>
      </c>
      <c r="AD288" t="str" cm="1">
        <f t="array" ref="AD288">IF(Table2[[#This Row],[Interaction_Count_Final]]="","N/A",_xlfn.IFS(Table2[[#This Row],[Interaction_Count_Final]]&lt;=2,"Low",Table2[[#This Row],[Interaction_Count_Final]]&lt;=5,"Medium",Table2[[#This Row],[Interaction_Count_Final]]&gt;=6,"High",TRUE,"CHECK"))</f>
        <v>High</v>
      </c>
      <c r="AE288" t="s">
        <v>7266</v>
      </c>
      <c r="AF288" t="b">
        <v>1</v>
      </c>
      <c r="AG288" t="b">
        <v>1</v>
      </c>
      <c r="AH288">
        <v>390</v>
      </c>
      <c r="AI288">
        <v>44979</v>
      </c>
      <c r="AJ288" t="b">
        <v>1</v>
      </c>
      <c r="AK288" t="str" cm="1">
        <f t="array" ref="AK288">_xlfn.LET(
  _xlpm.txt,TRIM(Raw_Data!F288),
  _xlpm.norm,SUBSTITUTE(SUBSTITUTE(_xlpm.txt,"-","/"),".","/"),
  _xlpm.p,_xlfn.TEXTSPLIT(_xlpm.norm,"/"),
  _xlpm.a,VALUE(INDEX(_xlpm.p,1)),
  _xlpm.b,VALUE(INDEX(_xlpm.p,2)),
  IF(AND(_xlpm.a&lt;=12,_xlpm.b&lt;=12),"REVIEW_AMBIGUOUS","OK")
)</f>
        <v>OK</v>
      </c>
    </row>
    <row r="289" spans="1:37">
      <c r="A289" t="s">
        <v>1033</v>
      </c>
      <c r="B289" t="s">
        <v>1033</v>
      </c>
      <c r="C289" t="b">
        <v>0</v>
      </c>
      <c r="D289" t="s">
        <v>7257</v>
      </c>
      <c r="E289" t="s">
        <v>1034</v>
      </c>
      <c r="F289" t="s">
        <v>1034</v>
      </c>
      <c r="G289" t="s">
        <v>7268</v>
      </c>
      <c r="H289" t="s">
        <v>1035</v>
      </c>
      <c r="I289" t="s">
        <v>1035</v>
      </c>
      <c r="J289" t="s">
        <v>311</v>
      </c>
      <c r="K289" t="s">
        <v>125</v>
      </c>
      <c r="L289" t="s">
        <v>125</v>
      </c>
      <c r="M289">
        <f>IF(UPPER(TRIM(Table2[[#This Row],[Status_Clean]]))="CONVERTED",1,0)</f>
        <v>0</v>
      </c>
      <c r="N289">
        <f>IF(ISNUMBER(MATCH(UPPER(TRIM(Table2[[#This Row],[Status_Clean]])),{"CONTACTED","QUALIFIED","CONVERTED"},0)),1,0)</f>
        <v>1</v>
      </c>
      <c r="O289" cm="1">
        <f t="array" ref="O289">_xlfn.SWITCH(UPPER(TRIM(Table2[[#This Row],[Status_Clean]])),"NEW",1,"CONTACTED",2,"QUALIFIED",3,"CONVERTED",4,"LOST",5,99)</f>
        <v>2</v>
      </c>
      <c r="P289">
        <v>44935</v>
      </c>
      <c r="Q289" t="s">
        <v>7542</v>
      </c>
      <c r="R289" t="s">
        <v>7542</v>
      </c>
      <c r="S289">
        <v>44935</v>
      </c>
      <c r="T289" t="s">
        <v>7261</v>
      </c>
      <c r="U289">
        <v>44935</v>
      </c>
      <c r="V289" t="s">
        <v>7317</v>
      </c>
      <c r="W289" t="s">
        <v>7263</v>
      </c>
      <c r="X289" t="s">
        <v>7284</v>
      </c>
      <c r="Y289" t="s">
        <v>7298</v>
      </c>
      <c r="Z289" t="s">
        <v>1036</v>
      </c>
      <c r="AA289">
        <v>12</v>
      </c>
      <c r="AB289" t="str" cm="1">
        <f t="array" ref="AB289">_xlfn.LET(_xlpm.x,IFERROR(VALUE(Table2[[#This Row],[Response_Time_Hours]]),""),IF(_xlpm.x="","CHECK",_xlfn.IFS(_xlpm.x&lt;=1,"Immediate",_xlpm.x&lt;=6,"Fast",_xlpm.x&lt;=24,"Moderate",_xlpm.x&gt;24,"Delayed")))</f>
        <v>Moderate</v>
      </c>
      <c r="AC289">
        <v>44</v>
      </c>
      <c r="AD289" t="str" cm="1">
        <f t="array" ref="AD289">IF(Table2[[#This Row],[Interaction_Count_Final]]="","N/A",_xlfn.IFS(Table2[[#This Row],[Interaction_Count_Final]]&lt;=2,"Low",Table2[[#This Row],[Interaction_Count_Final]]&lt;=5,"Medium",Table2[[#This Row],[Interaction_Count_Final]]&gt;=6,"High",TRUE,"CHECK"))</f>
        <v>High</v>
      </c>
      <c r="AE289" t="s">
        <v>7266</v>
      </c>
      <c r="AF289" t="b">
        <v>1</v>
      </c>
      <c r="AG289" t="b">
        <v>1</v>
      </c>
      <c r="AH289">
        <v>391</v>
      </c>
      <c r="AI289">
        <v>44935</v>
      </c>
      <c r="AJ289" t="b">
        <v>1</v>
      </c>
      <c r="AK289" t="e" cm="1">
        <f t="array" ref="AK289">_xlfn.LET(
  _xlpm.txt,TRIM(Raw_Data!F289),
  _xlpm.norm,SUBSTITUTE(SUBSTITUTE(_xlpm.txt,"-","/"),".","/"),
  _xlpm.p,_xlfn.TEXTSPLIT(_xlpm.norm,"/"),
  _xlpm.a,VALUE(INDEX(_xlpm.p,1)),
  _xlpm.b,VALUE(INDEX(_xlpm.p,2)),
  IF(AND(_xlpm.a&lt;=12,_xlpm.b&lt;=12),"REVIEW_AMBIGUOUS","OK")
)</f>
        <v>#REF!</v>
      </c>
    </row>
    <row r="290" spans="1:37">
      <c r="A290" t="s">
        <v>1037</v>
      </c>
      <c r="B290" t="s">
        <v>1037</v>
      </c>
      <c r="C290" t="b">
        <v>0</v>
      </c>
      <c r="D290" t="s">
        <v>7257</v>
      </c>
      <c r="E290" t="s">
        <v>1038</v>
      </c>
      <c r="F290" t="s">
        <v>1038</v>
      </c>
      <c r="G290" t="s">
        <v>7268</v>
      </c>
      <c r="H290" t="s">
        <v>1356</v>
      </c>
      <c r="I290" t="s">
        <v>1356</v>
      </c>
      <c r="J290" t="s">
        <v>1356</v>
      </c>
      <c r="K290" t="s">
        <v>71</v>
      </c>
      <c r="L290" t="s">
        <v>71</v>
      </c>
      <c r="M290">
        <f>IF(UPPER(TRIM(Table2[[#This Row],[Status_Clean]]))="CONVERTED",1,0)</f>
        <v>0</v>
      </c>
      <c r="N290">
        <f>IF(ISNUMBER(MATCH(UPPER(TRIM(Table2[[#This Row],[Status_Clean]])),{"CONTACTED","QUALIFIED","CONVERTED"},0)),1,0)</f>
        <v>1</v>
      </c>
      <c r="O290" cm="1">
        <f t="array" ref="O290">_xlfn.SWITCH(UPPER(TRIM(Table2[[#This Row],[Status_Clean]])),"NEW",1,"CONTACTED",2,"QUALIFIED",3,"CONVERTED",4,"LOST",5,99)</f>
        <v>3</v>
      </c>
      <c r="P290">
        <v>44995</v>
      </c>
      <c r="Q290" t="s">
        <v>7428</v>
      </c>
      <c r="R290" t="s">
        <v>7428</v>
      </c>
      <c r="S290">
        <v>44995</v>
      </c>
      <c r="T290" t="s">
        <v>7261</v>
      </c>
      <c r="U290">
        <v>44995</v>
      </c>
      <c r="V290" t="s">
        <v>7295</v>
      </c>
      <c r="W290" t="s">
        <v>7263</v>
      </c>
      <c r="X290" t="s">
        <v>7284</v>
      </c>
      <c r="Y290" t="s">
        <v>7312</v>
      </c>
      <c r="Z290" t="s">
        <v>399</v>
      </c>
      <c r="AA290">
        <v>40.5</v>
      </c>
      <c r="AB290" t="str" cm="1">
        <f t="array" ref="AB290">_xlfn.LET(_xlpm.x,IFERROR(VALUE(Table2[[#This Row],[Response_Time_Hours]]),""),IF(_xlpm.x="","CHECK",_xlfn.IFS(_xlpm.x&lt;=1,"Immediate",_xlpm.x&lt;=6,"Fast",_xlpm.x&lt;=24,"Moderate",_xlpm.x&gt;24,"Delayed")))</f>
        <v>Delayed</v>
      </c>
      <c r="AC290">
        <v>20</v>
      </c>
      <c r="AD290" t="str" cm="1">
        <f t="array" ref="AD290">IF(Table2[[#This Row],[Interaction_Count_Final]]="","N/A",_xlfn.IFS(Table2[[#This Row],[Interaction_Count_Final]]&lt;=2,"Low",Table2[[#This Row],[Interaction_Count_Final]]&lt;=5,"Medium",Table2[[#This Row],[Interaction_Count_Final]]&gt;=6,"High",TRUE,"CHECK"))</f>
        <v>High</v>
      </c>
      <c r="AE290" t="s">
        <v>7273</v>
      </c>
      <c r="AF290" t="b">
        <v>1</v>
      </c>
      <c r="AG290" t="b">
        <v>1</v>
      </c>
      <c r="AH290">
        <v>392</v>
      </c>
      <c r="AI290">
        <v>44995</v>
      </c>
      <c r="AJ290" t="b">
        <v>1</v>
      </c>
      <c r="AK290" t="e" cm="1">
        <f t="array" ref="AK290">_xlfn.LET(
  _xlpm.txt,TRIM(Raw_Data!F290),
  _xlpm.norm,SUBSTITUTE(SUBSTITUTE(_xlpm.txt,"-","/"),".","/"),
  _xlpm.p,_xlfn.TEXTSPLIT(_xlpm.norm,"/"),
  _xlpm.a,VALUE(INDEX(_xlpm.p,1)),
  _xlpm.b,VALUE(INDEX(_xlpm.p,2)),
  IF(AND(_xlpm.a&lt;=12,_xlpm.b&lt;=12),"REVIEW_AMBIGUOUS","OK")
)</f>
        <v>#REF!</v>
      </c>
    </row>
    <row r="291" spans="1:37">
      <c r="A291" t="s">
        <v>1039</v>
      </c>
      <c r="B291" t="s">
        <v>1039</v>
      </c>
      <c r="C291" t="b">
        <v>0</v>
      </c>
      <c r="D291" t="s">
        <v>7257</v>
      </c>
      <c r="E291" t="s">
        <v>1040</v>
      </c>
      <c r="F291" t="s">
        <v>1040</v>
      </c>
      <c r="G291" t="s">
        <v>7268</v>
      </c>
      <c r="H291" t="s">
        <v>473</v>
      </c>
      <c r="I291" t="s">
        <v>473</v>
      </c>
      <c r="J291" t="s">
        <v>473</v>
      </c>
      <c r="K291" t="s">
        <v>125</v>
      </c>
      <c r="L291" t="s">
        <v>125</v>
      </c>
      <c r="M291">
        <f>IF(UPPER(TRIM(Table2[[#This Row],[Status_Clean]]))="CONVERTED",1,0)</f>
        <v>0</v>
      </c>
      <c r="N291">
        <f>IF(ISNUMBER(MATCH(UPPER(TRIM(Table2[[#This Row],[Status_Clean]])),{"CONTACTED","QUALIFIED","CONVERTED"},0)),1,0)</f>
        <v>1</v>
      </c>
      <c r="O291" cm="1">
        <f t="array" ref="O291">_xlfn.SWITCH(UPPER(TRIM(Table2[[#This Row],[Status_Clean]])),"NEW",1,"CONTACTED",2,"QUALIFIED",3,"CONVERTED",4,"LOST",5,99)</f>
        <v>2</v>
      </c>
      <c r="P291" t="s">
        <v>1041</v>
      </c>
      <c r="Q291" t="s">
        <v>7596</v>
      </c>
      <c r="R291" t="s">
        <v>7596</v>
      </c>
      <c r="S291">
        <v>44981</v>
      </c>
      <c r="T291" t="s">
        <v>7261</v>
      </c>
      <c r="U291">
        <v>44981</v>
      </c>
      <c r="V291" t="s">
        <v>7283</v>
      </c>
      <c r="W291" t="s">
        <v>7263</v>
      </c>
      <c r="X291" t="s">
        <v>7284</v>
      </c>
      <c r="Y291" t="s">
        <v>7312</v>
      </c>
      <c r="Z291">
        <v>38</v>
      </c>
      <c r="AA291">
        <v>38</v>
      </c>
      <c r="AB291" t="str" cm="1">
        <f t="array" ref="AB291">_xlfn.LET(_xlpm.x,IFERROR(VALUE(Table2[[#This Row],[Response_Time_Hours]]),""),IF(_xlpm.x="","CHECK",_xlfn.IFS(_xlpm.x&lt;=1,"Immediate",_xlpm.x&lt;=6,"Fast",_xlpm.x&lt;=24,"Moderate",_xlpm.x&gt;24,"Delayed")))</f>
        <v>Delayed</v>
      </c>
      <c r="AC291">
        <v>47</v>
      </c>
      <c r="AD291" t="str" cm="1">
        <f t="array" ref="AD291">IF(Table2[[#This Row],[Interaction_Count_Final]]="","N/A",_xlfn.IFS(Table2[[#This Row],[Interaction_Count_Final]]&lt;=2,"Low",Table2[[#This Row],[Interaction_Count_Final]]&lt;=5,"Medium",Table2[[#This Row],[Interaction_Count_Final]]&gt;=6,"High",TRUE,"CHECK"))</f>
        <v>High</v>
      </c>
      <c r="AE291" t="s">
        <v>7266</v>
      </c>
      <c r="AF291" t="b">
        <v>1</v>
      </c>
      <c r="AG291" t="b">
        <v>1</v>
      </c>
      <c r="AH291">
        <v>394</v>
      </c>
      <c r="AI291">
        <v>44981</v>
      </c>
      <c r="AJ291" t="b">
        <v>1</v>
      </c>
      <c r="AK291" t="str" cm="1">
        <f t="array" ref="AK291">_xlfn.LET(
  _xlpm.txt,TRIM(Raw_Data!F291),
  _xlpm.norm,SUBSTITUTE(SUBSTITUTE(_xlpm.txt,"-","/"),".","/"),
  _xlpm.p,_xlfn.TEXTSPLIT(_xlpm.norm,"/"),
  _xlpm.a,VALUE(INDEX(_xlpm.p,1)),
  _xlpm.b,VALUE(INDEX(_xlpm.p,2)),
  IF(AND(_xlpm.a&lt;=12,_xlpm.b&lt;=12),"REVIEW_AMBIGUOUS","OK")
)</f>
        <v>OK</v>
      </c>
    </row>
    <row r="292" spans="1:37">
      <c r="A292" t="s">
        <v>1042</v>
      </c>
      <c r="B292" t="s">
        <v>1042</v>
      </c>
      <c r="C292" t="b">
        <v>0</v>
      </c>
      <c r="D292" t="s">
        <v>7257</v>
      </c>
      <c r="E292" t="s">
        <v>1043</v>
      </c>
      <c r="F292" t="s">
        <v>1043</v>
      </c>
      <c r="G292" t="s">
        <v>7258</v>
      </c>
      <c r="H292" t="s">
        <v>352</v>
      </c>
      <c r="I292" t="s">
        <v>352</v>
      </c>
      <c r="J292" t="s">
        <v>447</v>
      </c>
      <c r="K292" t="s">
        <v>193</v>
      </c>
      <c r="L292" t="s">
        <v>193</v>
      </c>
      <c r="M292">
        <f>IF(UPPER(TRIM(Table2[[#This Row],[Status_Clean]]))="CONVERTED",1,0)</f>
        <v>0</v>
      </c>
      <c r="N292">
        <f>IF(ISNUMBER(MATCH(UPPER(TRIM(Table2[[#This Row],[Status_Clean]])),{"CONTACTED","QUALIFIED","CONVERTED"},0)),1,0)</f>
        <v>0</v>
      </c>
      <c r="O292" cm="1">
        <f t="array" ref="O292">_xlfn.SWITCH(UPPER(TRIM(Table2[[#This Row],[Status_Clean]])),"NEW",1,"CONTACTED",2,"QUALIFIED",3,"CONVERTED",4,"LOST",5,99)</f>
        <v>1</v>
      </c>
      <c r="P292">
        <v>45609</v>
      </c>
      <c r="Q292" t="s">
        <v>7597</v>
      </c>
      <c r="R292" t="s">
        <v>7597</v>
      </c>
      <c r="S292">
        <v>45609</v>
      </c>
      <c r="T292" t="s">
        <v>7261</v>
      </c>
      <c r="U292">
        <v>45609</v>
      </c>
      <c r="V292" t="s">
        <v>7300</v>
      </c>
      <c r="W292" t="s">
        <v>7271</v>
      </c>
      <c r="X292" t="s">
        <v>7264</v>
      </c>
      <c r="Y292" t="s">
        <v>7272</v>
      </c>
      <c r="Z292" t="s">
        <v>1044</v>
      </c>
      <c r="AA292">
        <v>11.1</v>
      </c>
      <c r="AB292" t="str" cm="1">
        <f t="array" ref="AB292">_xlfn.LET(_xlpm.x,IFERROR(VALUE(Table2[[#This Row],[Response_Time_Hours]]),""),IF(_xlpm.x="","CHECK",_xlfn.IFS(_xlpm.x&lt;=1,"Immediate",_xlpm.x&lt;=6,"Fast",_xlpm.x&lt;=24,"Moderate",_xlpm.x&gt;24,"Delayed")))</f>
        <v>Moderate</v>
      </c>
      <c r="AC292">
        <v>2</v>
      </c>
      <c r="AD292" t="str" cm="1">
        <f t="array" ref="AD292">IF(Table2[[#This Row],[Interaction_Count_Final]]="","N/A",_xlfn.IFS(Table2[[#This Row],[Interaction_Count_Final]]&lt;=2,"Low",Table2[[#This Row],[Interaction_Count_Final]]&lt;=5,"Medium",Table2[[#This Row],[Interaction_Count_Final]]&gt;=6,"High",TRUE,"CHECK"))</f>
        <v>Low</v>
      </c>
      <c r="AE292" t="s">
        <v>7266</v>
      </c>
      <c r="AF292" t="b">
        <v>1</v>
      </c>
      <c r="AG292" t="b">
        <v>1</v>
      </c>
      <c r="AH292">
        <v>397</v>
      </c>
      <c r="AI292">
        <v>45609</v>
      </c>
      <c r="AJ292" t="b">
        <v>1</v>
      </c>
      <c r="AK292" t="e" cm="1">
        <f t="array" ref="AK292">_xlfn.LET(
  _xlpm.txt,TRIM(Raw_Data!F292),
  _xlpm.norm,SUBSTITUTE(SUBSTITUTE(_xlpm.txt,"-","/"),".","/"),
  _xlpm.p,_xlfn.TEXTSPLIT(_xlpm.norm,"/"),
  _xlpm.a,VALUE(INDEX(_xlpm.p,1)),
  _xlpm.b,VALUE(INDEX(_xlpm.p,2)),
  IF(AND(_xlpm.a&lt;=12,_xlpm.b&lt;=12),"REVIEW_AMBIGUOUS","OK")
)</f>
        <v>#REF!</v>
      </c>
    </row>
    <row r="293" spans="1:37">
      <c r="A293" t="s">
        <v>1046</v>
      </c>
      <c r="B293" t="s">
        <v>1046</v>
      </c>
      <c r="C293" t="b">
        <v>0</v>
      </c>
      <c r="D293" t="s">
        <v>7257</v>
      </c>
      <c r="E293" t="s">
        <v>7598</v>
      </c>
      <c r="F293" t="s">
        <v>7598</v>
      </c>
      <c r="G293" t="s">
        <v>7258</v>
      </c>
      <c r="H293" t="s">
        <v>311</v>
      </c>
      <c r="I293" t="s">
        <v>311</v>
      </c>
      <c r="J293" t="s">
        <v>311</v>
      </c>
      <c r="K293" t="s">
        <v>193</v>
      </c>
      <c r="L293" t="s">
        <v>193</v>
      </c>
      <c r="M293">
        <f>IF(UPPER(TRIM(Table2[[#This Row],[Status_Clean]]))="CONVERTED",1,0)</f>
        <v>0</v>
      </c>
      <c r="N293">
        <f>IF(ISNUMBER(MATCH(UPPER(TRIM(Table2[[#This Row],[Status_Clean]])),{"CONTACTED","QUALIFIED","CONVERTED"},0)),1,0)</f>
        <v>0</v>
      </c>
      <c r="O293" cm="1">
        <f t="array" ref="O293">_xlfn.SWITCH(UPPER(TRIM(Table2[[#This Row],[Status_Clean]])),"NEW",1,"CONTACTED",2,"QUALIFIED",3,"CONVERTED",4,"LOST",5,99)</f>
        <v>1</v>
      </c>
      <c r="P293" t="s">
        <v>1048</v>
      </c>
      <c r="Q293" t="s">
        <v>7580</v>
      </c>
      <c r="R293" t="s">
        <v>7580</v>
      </c>
      <c r="S293">
        <v>45019</v>
      </c>
      <c r="T293" t="s">
        <v>7261</v>
      </c>
      <c r="U293">
        <v>45019</v>
      </c>
      <c r="V293" t="s">
        <v>7297</v>
      </c>
      <c r="W293" t="s">
        <v>7263</v>
      </c>
      <c r="X293" t="s">
        <v>7277</v>
      </c>
      <c r="Y293" t="s">
        <v>7298</v>
      </c>
      <c r="Z293">
        <v>58</v>
      </c>
      <c r="AA293">
        <v>58</v>
      </c>
      <c r="AB293" t="str" cm="1">
        <f t="array" ref="AB293">_xlfn.LET(_xlpm.x,IFERROR(VALUE(Table2[[#This Row],[Response_Time_Hours]]),""),IF(_xlpm.x="","CHECK",_xlfn.IFS(_xlpm.x&lt;=1,"Immediate",_xlpm.x&lt;=6,"Fast",_xlpm.x&lt;=24,"Moderate",_xlpm.x&gt;24,"Delayed")))</f>
        <v>Delayed</v>
      </c>
      <c r="AC293">
        <v>42</v>
      </c>
      <c r="AD293" t="str" cm="1">
        <f t="array" ref="AD293">IF(Table2[[#This Row],[Interaction_Count_Final]]="","N/A",_xlfn.IFS(Table2[[#This Row],[Interaction_Count_Final]]&lt;=2,"Low",Table2[[#This Row],[Interaction_Count_Final]]&lt;=5,"Medium",Table2[[#This Row],[Interaction_Count_Final]]&gt;=6,"High",TRUE,"CHECK"))</f>
        <v>High</v>
      </c>
      <c r="AE293" t="s">
        <v>7289</v>
      </c>
      <c r="AF293" t="b">
        <v>1</v>
      </c>
      <c r="AG293" t="b">
        <v>1</v>
      </c>
      <c r="AH293">
        <v>399</v>
      </c>
      <c r="AI293">
        <v>45019</v>
      </c>
      <c r="AJ293" t="b">
        <v>1</v>
      </c>
      <c r="AK293" t="str" cm="1">
        <f t="array" ref="AK293">_xlfn.LET(
  _xlpm.txt,TRIM(Raw_Data!F293),
  _xlpm.norm,SUBSTITUTE(SUBSTITUTE(_xlpm.txt,"-","/"),".","/"),
  _xlpm.p,_xlfn.TEXTSPLIT(_xlpm.norm,"/"),
  _xlpm.a,VALUE(INDEX(_xlpm.p,1)),
  _xlpm.b,VALUE(INDEX(_xlpm.p,2)),
  IF(AND(_xlpm.a&lt;=12,_xlpm.b&lt;=12),"REVIEW_AMBIGUOUS","OK")
)</f>
        <v>REVIEW_AMBIGUOUS</v>
      </c>
    </row>
    <row r="294" spans="1:37">
      <c r="A294" t="s">
        <v>1049</v>
      </c>
      <c r="B294" t="s">
        <v>1049</v>
      </c>
      <c r="C294" t="b">
        <v>0</v>
      </c>
      <c r="D294" t="s">
        <v>7257</v>
      </c>
      <c r="E294" t="s">
        <v>1050</v>
      </c>
      <c r="F294" t="s">
        <v>1050</v>
      </c>
      <c r="G294" t="s">
        <v>7268</v>
      </c>
      <c r="H294" t="s">
        <v>404</v>
      </c>
      <c r="I294" t="s">
        <v>404</v>
      </c>
      <c r="J294" t="s">
        <v>363</v>
      </c>
      <c r="K294" t="s">
        <v>193</v>
      </c>
      <c r="L294" t="s">
        <v>193</v>
      </c>
      <c r="M294">
        <f>IF(UPPER(TRIM(Table2[[#This Row],[Status_Clean]]))="CONVERTED",1,0)</f>
        <v>0</v>
      </c>
      <c r="N294">
        <f>IF(ISNUMBER(MATCH(UPPER(TRIM(Table2[[#This Row],[Status_Clean]])),{"CONTACTED","QUALIFIED","CONVERTED"},0)),1,0)</f>
        <v>0</v>
      </c>
      <c r="O294" cm="1">
        <f t="array" ref="O294">_xlfn.SWITCH(UPPER(TRIM(Table2[[#This Row],[Status_Clean]])),"NEW",1,"CONTACTED",2,"QUALIFIED",3,"CONVERTED",4,"LOST",5,99)</f>
        <v>1</v>
      </c>
      <c r="P294">
        <v>45008</v>
      </c>
      <c r="Q294" t="s">
        <v>7599</v>
      </c>
      <c r="R294" t="s">
        <v>7599</v>
      </c>
      <c r="S294">
        <v>45008</v>
      </c>
      <c r="T294" t="s">
        <v>7261</v>
      </c>
      <c r="U294">
        <v>45008</v>
      </c>
      <c r="V294" t="s">
        <v>7295</v>
      </c>
      <c r="W294" t="s">
        <v>7263</v>
      </c>
      <c r="X294" t="s">
        <v>7284</v>
      </c>
      <c r="Y294" t="s">
        <v>7285</v>
      </c>
      <c r="Z294" t="s">
        <v>857</v>
      </c>
      <c r="AA294">
        <v>9.6000000000000014</v>
      </c>
      <c r="AB294" t="str" cm="1">
        <f t="array" ref="AB294">_xlfn.LET(_xlpm.x,IFERROR(VALUE(Table2[[#This Row],[Response_Time_Hours]]),""),IF(_xlpm.x="","CHECK",_xlfn.IFS(_xlpm.x&lt;=1,"Immediate",_xlpm.x&lt;=6,"Fast",_xlpm.x&lt;=24,"Moderate",_xlpm.x&gt;24,"Delayed")))</f>
        <v>Moderate</v>
      </c>
      <c r="AC294">
        <v>20</v>
      </c>
      <c r="AD294" t="str" cm="1">
        <f t="array" ref="AD294">IF(Table2[[#This Row],[Interaction_Count_Final]]="","N/A",_xlfn.IFS(Table2[[#This Row],[Interaction_Count_Final]]&lt;=2,"Low",Table2[[#This Row],[Interaction_Count_Final]]&lt;=5,"Medium",Table2[[#This Row],[Interaction_Count_Final]]&gt;=6,"High",TRUE,"CHECK"))</f>
        <v>High</v>
      </c>
      <c r="AE294" t="s">
        <v>7273</v>
      </c>
      <c r="AF294" t="b">
        <v>1</v>
      </c>
      <c r="AG294" t="b">
        <v>1</v>
      </c>
      <c r="AH294">
        <v>400</v>
      </c>
      <c r="AI294">
        <v>45008</v>
      </c>
      <c r="AJ294" t="b">
        <v>1</v>
      </c>
      <c r="AK294" t="e" cm="1">
        <f t="array" ref="AK294">_xlfn.LET(
  _xlpm.txt,TRIM(Raw_Data!F294),
  _xlpm.norm,SUBSTITUTE(SUBSTITUTE(_xlpm.txt,"-","/"),".","/"),
  _xlpm.p,_xlfn.TEXTSPLIT(_xlpm.norm,"/"),
  _xlpm.a,VALUE(INDEX(_xlpm.p,1)),
  _xlpm.b,VALUE(INDEX(_xlpm.p,2)),
  IF(AND(_xlpm.a&lt;=12,_xlpm.b&lt;=12),"REVIEW_AMBIGUOUS","OK")
)</f>
        <v>#REF!</v>
      </c>
    </row>
    <row r="295" spans="1:37">
      <c r="A295" t="s">
        <v>1051</v>
      </c>
      <c r="B295" t="s">
        <v>1051</v>
      </c>
      <c r="C295" t="b">
        <v>0</v>
      </c>
      <c r="D295" t="s">
        <v>7257</v>
      </c>
      <c r="E295" t="s">
        <v>1052</v>
      </c>
      <c r="F295" t="s">
        <v>1052</v>
      </c>
      <c r="G295" t="s">
        <v>7274</v>
      </c>
      <c r="H295" t="s">
        <v>473</v>
      </c>
      <c r="I295" t="s">
        <v>473</v>
      </c>
      <c r="J295" t="s">
        <v>473</v>
      </c>
      <c r="K295" t="s">
        <v>7301</v>
      </c>
      <c r="L295" t="s">
        <v>125</v>
      </c>
      <c r="M295">
        <f>IF(UPPER(TRIM(Table2[[#This Row],[Status_Clean]]))="CONVERTED",1,0)</f>
        <v>0</v>
      </c>
      <c r="N295">
        <f>IF(ISNUMBER(MATCH(UPPER(TRIM(Table2[[#This Row],[Status_Clean]])),{"CONTACTED","QUALIFIED","CONVERTED"},0)),1,0)</f>
        <v>1</v>
      </c>
      <c r="O295" cm="1">
        <f t="array" ref="O295">_xlfn.SWITCH(UPPER(TRIM(Table2[[#This Row],[Status_Clean]])),"NEW",1,"CONTACTED",2,"QUALIFIED",3,"CONVERTED",4,"LOST",5,99)</f>
        <v>2</v>
      </c>
      <c r="P295" t="s">
        <v>1053</v>
      </c>
      <c r="Q295" t="s">
        <v>7585</v>
      </c>
      <c r="R295" t="s">
        <v>7585</v>
      </c>
      <c r="S295">
        <v>45269</v>
      </c>
      <c r="T295" t="s">
        <v>7261</v>
      </c>
      <c r="U295">
        <v>45269</v>
      </c>
      <c r="V295" t="s">
        <v>7262</v>
      </c>
      <c r="W295" t="s">
        <v>7263</v>
      </c>
      <c r="X295" t="s">
        <v>7264</v>
      </c>
      <c r="Y295" t="s">
        <v>7278</v>
      </c>
      <c r="Z295" t="s">
        <v>1054</v>
      </c>
      <c r="AA295">
        <v>46.4</v>
      </c>
      <c r="AB295" t="str" cm="1">
        <f t="array" ref="AB295">_xlfn.LET(_xlpm.x,IFERROR(VALUE(Table2[[#This Row],[Response_Time_Hours]]),""),IF(_xlpm.x="","CHECK",_xlfn.IFS(_xlpm.x&lt;=1,"Immediate",_xlpm.x&lt;=6,"Fast",_xlpm.x&lt;=24,"Moderate",_xlpm.x&gt;24,"Delayed")))</f>
        <v>Delayed</v>
      </c>
      <c r="AC295">
        <v>36</v>
      </c>
      <c r="AD295" t="str" cm="1">
        <f t="array" ref="AD295">IF(Table2[[#This Row],[Interaction_Count_Final]]="","N/A",_xlfn.IFS(Table2[[#This Row],[Interaction_Count_Final]]&lt;=2,"Low",Table2[[#This Row],[Interaction_Count_Final]]&lt;=5,"Medium",Table2[[#This Row],[Interaction_Count_Final]]&gt;=6,"High",TRUE,"CHECK"))</f>
        <v>High</v>
      </c>
      <c r="AE295" t="s">
        <v>7273</v>
      </c>
      <c r="AF295" t="b">
        <v>1</v>
      </c>
      <c r="AG295" t="b">
        <v>1</v>
      </c>
      <c r="AH295">
        <v>402</v>
      </c>
      <c r="AI295">
        <v>45269</v>
      </c>
      <c r="AJ295" t="b">
        <v>1</v>
      </c>
      <c r="AK295" t="str" cm="1">
        <f t="array" ref="AK295">_xlfn.LET(
  _xlpm.txt,TRIM(Raw_Data!F295),
  _xlpm.norm,SUBSTITUTE(SUBSTITUTE(_xlpm.txt,"-","/"),".","/"),
  _xlpm.p,_xlfn.TEXTSPLIT(_xlpm.norm,"/"),
  _xlpm.a,VALUE(INDEX(_xlpm.p,1)),
  _xlpm.b,VALUE(INDEX(_xlpm.p,2)),
  IF(AND(_xlpm.a&lt;=12,_xlpm.b&lt;=12),"REVIEW_AMBIGUOUS","OK")
)</f>
        <v>REVIEW_AMBIGUOUS</v>
      </c>
    </row>
    <row r="296" spans="1:37">
      <c r="A296" t="s">
        <v>1055</v>
      </c>
      <c r="B296" t="s">
        <v>1055</v>
      </c>
      <c r="C296" t="b">
        <v>0</v>
      </c>
      <c r="D296" t="s">
        <v>7257</v>
      </c>
      <c r="E296" t="s">
        <v>1056</v>
      </c>
      <c r="F296" t="s">
        <v>1056</v>
      </c>
      <c r="G296" t="s">
        <v>7258</v>
      </c>
      <c r="H296" t="s">
        <v>222</v>
      </c>
      <c r="I296" t="s">
        <v>222</v>
      </c>
      <c r="J296" t="s">
        <v>222</v>
      </c>
      <c r="K296" t="s">
        <v>250</v>
      </c>
      <c r="L296" t="s">
        <v>250</v>
      </c>
      <c r="M296">
        <f>IF(UPPER(TRIM(Table2[[#This Row],[Status_Clean]]))="CONVERTED",1,0)</f>
        <v>1</v>
      </c>
      <c r="N296">
        <f>IF(ISNUMBER(MATCH(UPPER(TRIM(Table2[[#This Row],[Status_Clean]])),{"CONTACTED","QUALIFIED","CONVERTED"},0)),1,0)</f>
        <v>1</v>
      </c>
      <c r="O296" cm="1">
        <f t="array" ref="O296">_xlfn.SWITCH(UPPER(TRIM(Table2[[#This Row],[Status_Clean]])),"NEW",1,"CONTACTED",2,"QUALIFIED",3,"CONVERTED",4,"LOST",5,99)</f>
        <v>4</v>
      </c>
      <c r="P296">
        <v>45332</v>
      </c>
      <c r="Q296" t="s">
        <v>7600</v>
      </c>
      <c r="R296" t="s">
        <v>7600</v>
      </c>
      <c r="S296">
        <v>45332</v>
      </c>
      <c r="T296" t="s">
        <v>7261</v>
      </c>
      <c r="U296">
        <v>45332</v>
      </c>
      <c r="V296" t="s">
        <v>7283</v>
      </c>
      <c r="W296" t="s">
        <v>7271</v>
      </c>
      <c r="X296" t="s">
        <v>7284</v>
      </c>
      <c r="Y296" t="s">
        <v>7278</v>
      </c>
      <c r="Z296" t="s">
        <v>1057</v>
      </c>
      <c r="AA296">
        <v>44</v>
      </c>
      <c r="AB296" t="str" cm="1">
        <f t="array" ref="AB296">_xlfn.LET(_xlpm.x,IFERROR(VALUE(Table2[[#This Row],[Response_Time_Hours]]),""),IF(_xlpm.x="","CHECK",_xlfn.IFS(_xlpm.x&lt;=1,"Immediate",_xlpm.x&lt;=6,"Fast",_xlpm.x&lt;=24,"Moderate",_xlpm.x&gt;24,"Delayed")))</f>
        <v>Delayed</v>
      </c>
      <c r="AC296">
        <v>11</v>
      </c>
      <c r="AD296" t="str" cm="1">
        <f t="array" ref="AD296">IF(Table2[[#This Row],[Interaction_Count_Final]]="","N/A",_xlfn.IFS(Table2[[#This Row],[Interaction_Count_Final]]&lt;=2,"Low",Table2[[#This Row],[Interaction_Count_Final]]&lt;=5,"Medium",Table2[[#This Row],[Interaction_Count_Final]]&gt;=6,"High",TRUE,"CHECK"))</f>
        <v>High</v>
      </c>
      <c r="AE296" t="s">
        <v>7266</v>
      </c>
      <c r="AF296" t="b">
        <v>1</v>
      </c>
      <c r="AG296" t="b">
        <v>1</v>
      </c>
      <c r="AH296">
        <v>403</v>
      </c>
      <c r="AI296">
        <v>45332</v>
      </c>
      <c r="AJ296" t="b">
        <v>1</v>
      </c>
      <c r="AK296" t="e" cm="1">
        <f t="array" ref="AK296">_xlfn.LET(
  _xlpm.txt,TRIM(Raw_Data!F296),
  _xlpm.norm,SUBSTITUTE(SUBSTITUTE(_xlpm.txt,"-","/"),".","/"),
  _xlpm.p,_xlfn.TEXTSPLIT(_xlpm.norm,"/"),
  _xlpm.a,VALUE(INDEX(_xlpm.p,1)),
  _xlpm.b,VALUE(INDEX(_xlpm.p,2)),
  IF(AND(_xlpm.a&lt;=12,_xlpm.b&lt;=12),"REVIEW_AMBIGUOUS","OK")
)</f>
        <v>#REF!</v>
      </c>
    </row>
    <row r="297" spans="1:37">
      <c r="A297" t="s">
        <v>1058</v>
      </c>
      <c r="B297" t="s">
        <v>1058</v>
      </c>
      <c r="C297" t="b">
        <v>0</v>
      </c>
      <c r="D297" t="s">
        <v>7257</v>
      </c>
      <c r="E297" t="s">
        <v>1059</v>
      </c>
      <c r="F297" t="s">
        <v>1059</v>
      </c>
      <c r="G297" t="s">
        <v>7280</v>
      </c>
      <c r="H297" t="s">
        <v>337</v>
      </c>
      <c r="I297" t="s">
        <v>337</v>
      </c>
      <c r="J297" t="s">
        <v>101</v>
      </c>
      <c r="K297" t="s">
        <v>125</v>
      </c>
      <c r="L297" t="s">
        <v>125</v>
      </c>
      <c r="M297">
        <f>IF(UPPER(TRIM(Table2[[#This Row],[Status_Clean]]))="CONVERTED",1,0)</f>
        <v>0</v>
      </c>
      <c r="N297">
        <f>IF(ISNUMBER(MATCH(UPPER(TRIM(Table2[[#This Row],[Status_Clean]])),{"CONTACTED","QUALIFIED","CONVERTED"},0)),1,0)</f>
        <v>1</v>
      </c>
      <c r="O297" cm="1">
        <f t="array" ref="O297">_xlfn.SWITCH(UPPER(TRIM(Table2[[#This Row],[Status_Clean]])),"NEW",1,"CONTACTED",2,"QUALIFIED",3,"CONVERTED",4,"LOST",5,99)</f>
        <v>2</v>
      </c>
      <c r="P297">
        <v>45523</v>
      </c>
      <c r="Q297" t="s">
        <v>7601</v>
      </c>
      <c r="R297" t="s">
        <v>7601</v>
      </c>
      <c r="S297">
        <v>45523</v>
      </c>
      <c r="T297" t="s">
        <v>7261</v>
      </c>
      <c r="U297">
        <v>45523</v>
      </c>
      <c r="V297" t="s">
        <v>7310</v>
      </c>
      <c r="W297" t="s">
        <v>7271</v>
      </c>
      <c r="X297" t="s">
        <v>7288</v>
      </c>
      <c r="Y297" t="s">
        <v>7298</v>
      </c>
      <c r="Z297">
        <v>50</v>
      </c>
      <c r="AA297">
        <v>50</v>
      </c>
      <c r="AB297" t="str" cm="1">
        <f t="array" ref="AB297">_xlfn.LET(_xlpm.x,IFERROR(VALUE(Table2[[#This Row],[Response_Time_Hours]]),""),IF(_xlpm.x="","CHECK",_xlfn.IFS(_xlpm.x&lt;=1,"Immediate",_xlpm.x&lt;=6,"Fast",_xlpm.x&lt;=24,"Moderate",_xlpm.x&gt;24,"Delayed")))</f>
        <v>Delayed</v>
      </c>
      <c r="AC297">
        <v>30</v>
      </c>
      <c r="AD297" t="str" cm="1">
        <f t="array" ref="AD297">IF(Table2[[#This Row],[Interaction_Count_Final]]="","N/A",_xlfn.IFS(Table2[[#This Row],[Interaction_Count_Final]]&lt;=2,"Low",Table2[[#This Row],[Interaction_Count_Final]]&lt;=5,"Medium",Table2[[#This Row],[Interaction_Count_Final]]&gt;=6,"High",TRUE,"CHECK"))</f>
        <v>High</v>
      </c>
      <c r="AE297" t="s">
        <v>7266</v>
      </c>
      <c r="AF297" t="b">
        <v>1</v>
      </c>
      <c r="AG297" t="b">
        <v>1</v>
      </c>
      <c r="AH297">
        <v>404</v>
      </c>
      <c r="AI297">
        <v>45523</v>
      </c>
      <c r="AJ297" t="b">
        <v>1</v>
      </c>
      <c r="AK297" t="e" cm="1">
        <f t="array" ref="AK297">_xlfn.LET(
  _xlpm.txt,TRIM(Raw_Data!F297),
  _xlpm.norm,SUBSTITUTE(SUBSTITUTE(_xlpm.txt,"-","/"),".","/"),
  _xlpm.p,_xlfn.TEXTSPLIT(_xlpm.norm,"/"),
  _xlpm.a,VALUE(INDEX(_xlpm.p,1)),
  _xlpm.b,VALUE(INDEX(_xlpm.p,2)),
  IF(AND(_xlpm.a&lt;=12,_xlpm.b&lt;=12),"REVIEW_AMBIGUOUS","OK")
)</f>
        <v>#REF!</v>
      </c>
    </row>
    <row r="298" spans="1:37">
      <c r="A298" t="s">
        <v>1060</v>
      </c>
      <c r="B298" t="s">
        <v>1060</v>
      </c>
      <c r="C298" t="b">
        <v>0</v>
      </c>
      <c r="D298" t="s">
        <v>7257</v>
      </c>
      <c r="E298" t="s">
        <v>1061</v>
      </c>
      <c r="F298" t="s">
        <v>1061</v>
      </c>
      <c r="G298" t="s">
        <v>7258</v>
      </c>
      <c r="H298" t="s">
        <v>374</v>
      </c>
      <c r="I298" t="s">
        <v>374</v>
      </c>
      <c r="J298" t="s">
        <v>7308</v>
      </c>
      <c r="K298" t="s">
        <v>173</v>
      </c>
      <c r="L298" t="s">
        <v>173</v>
      </c>
      <c r="M298">
        <f>IF(UPPER(TRIM(Table2[[#This Row],[Status_Clean]]))="CONVERTED",1,0)</f>
        <v>0</v>
      </c>
      <c r="N298">
        <f>IF(ISNUMBER(MATCH(UPPER(TRIM(Table2[[#This Row],[Status_Clean]])),{"CONTACTED","QUALIFIED","CONVERTED"},0)),1,0)</f>
        <v>0</v>
      </c>
      <c r="O298" cm="1">
        <f t="array" ref="O298">_xlfn.SWITCH(UPPER(TRIM(Table2[[#This Row],[Status_Clean]])),"NEW",1,"CONTACTED",2,"QUALIFIED",3,"CONVERTED",4,"LOST",5,99)</f>
        <v>5</v>
      </c>
      <c r="P298">
        <v>45211</v>
      </c>
      <c r="Q298" t="s">
        <v>7592</v>
      </c>
      <c r="R298" t="s">
        <v>7592</v>
      </c>
      <c r="S298">
        <v>45211</v>
      </c>
      <c r="T298" t="s">
        <v>7261</v>
      </c>
      <c r="U298">
        <v>45211</v>
      </c>
      <c r="V298" t="s">
        <v>7270</v>
      </c>
      <c r="W298" t="s">
        <v>7263</v>
      </c>
      <c r="X298" t="s">
        <v>7264</v>
      </c>
      <c r="Y298" t="s">
        <v>7285</v>
      </c>
      <c r="Z298" t="s">
        <v>1062</v>
      </c>
      <c r="AA298">
        <v>45.9</v>
      </c>
      <c r="AB298" t="str" cm="1">
        <f t="array" ref="AB298">_xlfn.LET(_xlpm.x,IFERROR(VALUE(Table2[[#This Row],[Response_Time_Hours]]),""),IF(_xlpm.x="","CHECK",_xlfn.IFS(_xlpm.x&lt;=1,"Immediate",_xlpm.x&lt;=6,"Fast",_xlpm.x&lt;=24,"Moderate",_xlpm.x&gt;24,"Delayed")))</f>
        <v>Delayed</v>
      </c>
      <c r="AC298">
        <v>31</v>
      </c>
      <c r="AD298" t="str" cm="1">
        <f t="array" ref="AD298">IF(Table2[[#This Row],[Interaction_Count_Final]]="","N/A",_xlfn.IFS(Table2[[#This Row],[Interaction_Count_Final]]&lt;=2,"Low",Table2[[#This Row],[Interaction_Count_Final]]&lt;=5,"Medium",Table2[[#This Row],[Interaction_Count_Final]]&gt;=6,"High",TRUE,"CHECK"))</f>
        <v>High</v>
      </c>
      <c r="AE298" t="s">
        <v>7289</v>
      </c>
      <c r="AF298" t="b">
        <v>1</v>
      </c>
      <c r="AG298" t="b">
        <v>1</v>
      </c>
      <c r="AH298">
        <v>405</v>
      </c>
      <c r="AI298">
        <v>45211</v>
      </c>
      <c r="AJ298" t="b">
        <v>1</v>
      </c>
      <c r="AK298" t="e" cm="1">
        <f t="array" ref="AK298">_xlfn.LET(
  _xlpm.txt,TRIM(Raw_Data!F298),
  _xlpm.norm,SUBSTITUTE(SUBSTITUTE(_xlpm.txt,"-","/"),".","/"),
  _xlpm.p,_xlfn.TEXTSPLIT(_xlpm.norm,"/"),
  _xlpm.a,VALUE(INDEX(_xlpm.p,1)),
  _xlpm.b,VALUE(INDEX(_xlpm.p,2)),
  IF(AND(_xlpm.a&lt;=12,_xlpm.b&lt;=12),"REVIEW_AMBIGUOUS","OK")
)</f>
        <v>#REF!</v>
      </c>
    </row>
    <row r="299" spans="1:37">
      <c r="A299" t="s">
        <v>1063</v>
      </c>
      <c r="B299" t="s">
        <v>1063</v>
      </c>
      <c r="C299" t="b">
        <v>0</v>
      </c>
      <c r="D299" t="s">
        <v>7257</v>
      </c>
      <c r="E299" t="s">
        <v>1064</v>
      </c>
      <c r="F299" t="s">
        <v>1064</v>
      </c>
      <c r="G299" t="s">
        <v>7268</v>
      </c>
      <c r="H299" t="s">
        <v>447</v>
      </c>
      <c r="I299" t="s">
        <v>447</v>
      </c>
      <c r="J299" t="s">
        <v>447</v>
      </c>
      <c r="K299" t="s">
        <v>193</v>
      </c>
      <c r="L299" t="s">
        <v>193</v>
      </c>
      <c r="M299">
        <f>IF(UPPER(TRIM(Table2[[#This Row],[Status_Clean]]))="CONVERTED",1,0)</f>
        <v>0</v>
      </c>
      <c r="N299">
        <f>IF(ISNUMBER(MATCH(UPPER(TRIM(Table2[[#This Row],[Status_Clean]])),{"CONTACTED","QUALIFIED","CONVERTED"},0)),1,0)</f>
        <v>0</v>
      </c>
      <c r="O299" cm="1">
        <f t="array" ref="O299">_xlfn.SWITCH(UPPER(TRIM(Table2[[#This Row],[Status_Clean]])),"NEW",1,"CONTACTED",2,"QUALIFIED",3,"CONVERTED",4,"LOST",5,99)</f>
        <v>1</v>
      </c>
      <c r="P299">
        <v>45106</v>
      </c>
      <c r="Q299" t="s">
        <v>7342</v>
      </c>
      <c r="R299" t="s">
        <v>7342</v>
      </c>
      <c r="S299">
        <v>45106</v>
      </c>
      <c r="T299" t="s">
        <v>7261</v>
      </c>
      <c r="U299">
        <v>45106</v>
      </c>
      <c r="V299" t="s">
        <v>7276</v>
      </c>
      <c r="W299" t="s">
        <v>7263</v>
      </c>
      <c r="X299" t="s">
        <v>7277</v>
      </c>
      <c r="Y299" t="s">
        <v>7285</v>
      </c>
      <c r="Z299" t="s">
        <v>1065</v>
      </c>
      <c r="AA299">
        <v>21.6</v>
      </c>
      <c r="AB299" t="str" cm="1">
        <f t="array" ref="AB299">_xlfn.LET(_xlpm.x,IFERROR(VALUE(Table2[[#This Row],[Response_Time_Hours]]),""),IF(_xlpm.x="","CHECK",_xlfn.IFS(_xlpm.x&lt;=1,"Immediate",_xlpm.x&lt;=6,"Fast",_xlpm.x&lt;=24,"Moderate",_xlpm.x&gt;24,"Delayed")))</f>
        <v>Moderate</v>
      </c>
      <c r="AC299">
        <v>28</v>
      </c>
      <c r="AD299" t="str" cm="1">
        <f t="array" ref="AD299">IF(Table2[[#This Row],[Interaction_Count_Final]]="","N/A",_xlfn.IFS(Table2[[#This Row],[Interaction_Count_Final]]&lt;=2,"Low",Table2[[#This Row],[Interaction_Count_Final]]&lt;=5,"Medium",Table2[[#This Row],[Interaction_Count_Final]]&gt;=6,"High",TRUE,"CHECK"))</f>
        <v>High</v>
      </c>
      <c r="AE299" t="s">
        <v>7289</v>
      </c>
      <c r="AF299" t="b">
        <v>1</v>
      </c>
      <c r="AG299" t="b">
        <v>1</v>
      </c>
      <c r="AH299">
        <v>406</v>
      </c>
      <c r="AI299">
        <v>45106</v>
      </c>
      <c r="AJ299" t="b">
        <v>1</v>
      </c>
      <c r="AK299" t="e" cm="1">
        <f t="array" ref="AK299">_xlfn.LET(
  _xlpm.txt,TRIM(Raw_Data!F299),
  _xlpm.norm,SUBSTITUTE(SUBSTITUTE(_xlpm.txt,"-","/"),".","/"),
  _xlpm.p,_xlfn.TEXTSPLIT(_xlpm.norm,"/"),
  _xlpm.a,VALUE(INDEX(_xlpm.p,1)),
  _xlpm.b,VALUE(INDEX(_xlpm.p,2)),
  IF(AND(_xlpm.a&lt;=12,_xlpm.b&lt;=12),"REVIEW_AMBIGUOUS","OK")
)</f>
        <v>#REF!</v>
      </c>
    </row>
    <row r="300" spans="1:37">
      <c r="A300" t="s">
        <v>1066</v>
      </c>
      <c r="B300" t="s">
        <v>1066</v>
      </c>
      <c r="C300" t="b">
        <v>0</v>
      </c>
      <c r="D300" t="s">
        <v>7257</v>
      </c>
      <c r="E300" t="s">
        <v>1067</v>
      </c>
      <c r="F300" t="s">
        <v>1067</v>
      </c>
      <c r="G300" t="s">
        <v>7280</v>
      </c>
      <c r="H300" t="s">
        <v>473</v>
      </c>
      <c r="I300" t="s">
        <v>473</v>
      </c>
      <c r="J300" t="s">
        <v>473</v>
      </c>
      <c r="K300" t="s">
        <v>7259</v>
      </c>
      <c r="L300" t="s">
        <v>193</v>
      </c>
      <c r="M300">
        <f>IF(UPPER(TRIM(Table2[[#This Row],[Status_Clean]]))="CONVERTED",1,0)</f>
        <v>0</v>
      </c>
      <c r="N300">
        <f>IF(ISNUMBER(MATCH(UPPER(TRIM(Table2[[#This Row],[Status_Clean]])),{"CONTACTED","QUALIFIED","CONVERTED"},0)),1,0)</f>
        <v>0</v>
      </c>
      <c r="O300" cm="1">
        <f t="array" ref="O300">_xlfn.SWITCH(UPPER(TRIM(Table2[[#This Row],[Status_Clean]])),"NEW",1,"CONTACTED",2,"QUALIFIED",3,"CONVERTED",4,"LOST",5,99)</f>
        <v>1</v>
      </c>
      <c r="P300" t="s">
        <v>768</v>
      </c>
      <c r="Q300" t="s">
        <v>7512</v>
      </c>
      <c r="R300" t="s">
        <v>7512</v>
      </c>
      <c r="S300">
        <v>45393</v>
      </c>
      <c r="T300" t="s">
        <v>7261</v>
      </c>
      <c r="U300">
        <v>45393</v>
      </c>
      <c r="V300" t="s">
        <v>7297</v>
      </c>
      <c r="W300" t="s">
        <v>7271</v>
      </c>
      <c r="X300" t="s">
        <v>7277</v>
      </c>
      <c r="Y300" t="s">
        <v>7285</v>
      </c>
      <c r="Z300">
        <v>65.099999999999994</v>
      </c>
      <c r="AA300">
        <v>65.099999999999994</v>
      </c>
      <c r="AB300" t="str" cm="1">
        <f t="array" ref="AB300">_xlfn.LET(_xlpm.x,IFERROR(VALUE(Table2[[#This Row],[Response_Time_Hours]]),""),IF(_xlpm.x="","CHECK",_xlfn.IFS(_xlpm.x&lt;=1,"Immediate",_xlpm.x&lt;=6,"Fast",_xlpm.x&lt;=24,"Moderate",_xlpm.x&gt;24,"Delayed")))</f>
        <v>Delayed</v>
      </c>
      <c r="AC300">
        <v>44</v>
      </c>
      <c r="AD300" t="str" cm="1">
        <f t="array" ref="AD300">IF(Table2[[#This Row],[Interaction_Count_Final]]="","N/A",_xlfn.IFS(Table2[[#This Row],[Interaction_Count_Final]]&lt;=2,"Low",Table2[[#This Row],[Interaction_Count_Final]]&lt;=5,"Medium",Table2[[#This Row],[Interaction_Count_Final]]&gt;=6,"High",TRUE,"CHECK"))</f>
        <v>High</v>
      </c>
      <c r="AE300" t="s">
        <v>7266</v>
      </c>
      <c r="AF300" t="b">
        <v>1</v>
      </c>
      <c r="AG300" t="b">
        <v>1</v>
      </c>
      <c r="AH300">
        <v>408</v>
      </c>
      <c r="AI300">
        <v>45393</v>
      </c>
      <c r="AJ300" t="b">
        <v>1</v>
      </c>
      <c r="AK300" t="str" cm="1">
        <f t="array" ref="AK300">_xlfn.LET(
  _xlpm.txt,TRIM(Raw_Data!F300),
  _xlpm.norm,SUBSTITUTE(SUBSTITUTE(_xlpm.txt,"-","/"),".","/"),
  _xlpm.p,_xlfn.TEXTSPLIT(_xlpm.norm,"/"),
  _xlpm.a,VALUE(INDEX(_xlpm.p,1)),
  _xlpm.b,VALUE(INDEX(_xlpm.p,2)),
  IF(AND(_xlpm.a&lt;=12,_xlpm.b&lt;=12),"REVIEW_AMBIGUOUS","OK")
)</f>
        <v>REVIEW_AMBIGUOUS</v>
      </c>
    </row>
    <row r="301" spans="1:37">
      <c r="A301" t="s">
        <v>1068</v>
      </c>
      <c r="B301" t="s">
        <v>1068</v>
      </c>
      <c r="C301" t="b">
        <v>0</v>
      </c>
      <c r="D301" t="s">
        <v>7257</v>
      </c>
      <c r="E301" t="s">
        <v>1069</v>
      </c>
      <c r="F301" t="s">
        <v>1069</v>
      </c>
      <c r="G301" t="s">
        <v>7268</v>
      </c>
      <c r="H301" t="s">
        <v>311</v>
      </c>
      <c r="I301" t="s">
        <v>311</v>
      </c>
      <c r="J301" t="s">
        <v>311</v>
      </c>
      <c r="K301" t="s">
        <v>125</v>
      </c>
      <c r="L301" t="s">
        <v>125</v>
      </c>
      <c r="M301">
        <f>IF(UPPER(TRIM(Table2[[#This Row],[Status_Clean]]))="CONVERTED",1,0)</f>
        <v>0</v>
      </c>
      <c r="N301">
        <f>IF(ISNUMBER(MATCH(UPPER(TRIM(Table2[[#This Row],[Status_Clean]])),{"CONTACTED","QUALIFIED","CONVERTED"},0)),1,0)</f>
        <v>1</v>
      </c>
      <c r="O301" cm="1">
        <f t="array" ref="O301">_xlfn.SWITCH(UPPER(TRIM(Table2[[#This Row],[Status_Clean]])),"NEW",1,"CONTACTED",2,"QUALIFIED",3,"CONVERTED",4,"LOST",5,99)</f>
        <v>2</v>
      </c>
      <c r="P301">
        <v>45591</v>
      </c>
      <c r="Q301" t="s">
        <v>7602</v>
      </c>
      <c r="R301" t="s">
        <v>7602</v>
      </c>
      <c r="S301">
        <v>45591</v>
      </c>
      <c r="T301" t="s">
        <v>7261</v>
      </c>
      <c r="U301">
        <v>45591</v>
      </c>
      <c r="V301" t="s">
        <v>7270</v>
      </c>
      <c r="W301" t="s">
        <v>7271</v>
      </c>
      <c r="X301" t="s">
        <v>7264</v>
      </c>
      <c r="Y301" t="s">
        <v>7278</v>
      </c>
      <c r="Z301" t="s">
        <v>1070</v>
      </c>
      <c r="AA301">
        <v>37.200000000000003</v>
      </c>
      <c r="AB301" t="str" cm="1">
        <f t="array" ref="AB301">_xlfn.LET(_xlpm.x,IFERROR(VALUE(Table2[[#This Row],[Response_Time_Hours]]),""),IF(_xlpm.x="","CHECK",_xlfn.IFS(_xlpm.x&lt;=1,"Immediate",_xlpm.x&lt;=6,"Fast",_xlpm.x&lt;=24,"Moderate",_xlpm.x&gt;24,"Delayed")))</f>
        <v>Delayed</v>
      </c>
      <c r="AC301">
        <v>47</v>
      </c>
      <c r="AD301" t="str" cm="1">
        <f t="array" ref="AD301">IF(Table2[[#This Row],[Interaction_Count_Final]]="","N/A",_xlfn.IFS(Table2[[#This Row],[Interaction_Count_Final]]&lt;=2,"Low",Table2[[#This Row],[Interaction_Count_Final]]&lt;=5,"Medium",Table2[[#This Row],[Interaction_Count_Final]]&gt;=6,"High",TRUE,"CHECK"))</f>
        <v>High</v>
      </c>
      <c r="AE301" t="s">
        <v>7289</v>
      </c>
      <c r="AF301" t="b">
        <v>1</v>
      </c>
      <c r="AG301" t="b">
        <v>1</v>
      </c>
      <c r="AH301">
        <v>409</v>
      </c>
      <c r="AI301">
        <v>45591</v>
      </c>
      <c r="AJ301" t="b">
        <v>1</v>
      </c>
      <c r="AK301" t="e" cm="1">
        <f t="array" ref="AK301">_xlfn.LET(
  _xlpm.txt,TRIM(Raw_Data!F301),
  _xlpm.norm,SUBSTITUTE(SUBSTITUTE(_xlpm.txt,"-","/"),".","/"),
  _xlpm.p,_xlfn.TEXTSPLIT(_xlpm.norm,"/"),
  _xlpm.a,VALUE(INDEX(_xlpm.p,1)),
  _xlpm.b,VALUE(INDEX(_xlpm.p,2)),
  IF(AND(_xlpm.a&lt;=12,_xlpm.b&lt;=12),"REVIEW_AMBIGUOUS","OK")
)</f>
        <v>#REF!</v>
      </c>
    </row>
    <row r="302" spans="1:37">
      <c r="A302" t="s">
        <v>1071</v>
      </c>
      <c r="B302" t="s">
        <v>1071</v>
      </c>
      <c r="C302" t="b">
        <v>0</v>
      </c>
      <c r="D302" t="s">
        <v>7257</v>
      </c>
      <c r="E302" t="s">
        <v>1072</v>
      </c>
      <c r="F302" t="s">
        <v>1072</v>
      </c>
      <c r="G302" t="s">
        <v>7258</v>
      </c>
      <c r="H302" t="s">
        <v>263</v>
      </c>
      <c r="I302" t="s">
        <v>263</v>
      </c>
      <c r="J302" t="s">
        <v>263</v>
      </c>
      <c r="K302" t="s">
        <v>193</v>
      </c>
      <c r="L302" t="s">
        <v>193</v>
      </c>
      <c r="M302">
        <f>IF(UPPER(TRIM(Table2[[#This Row],[Status_Clean]]))="CONVERTED",1,0)</f>
        <v>0</v>
      </c>
      <c r="N302">
        <f>IF(ISNUMBER(MATCH(UPPER(TRIM(Table2[[#This Row],[Status_Clean]])),{"CONTACTED","QUALIFIED","CONVERTED"},0)),1,0)</f>
        <v>0</v>
      </c>
      <c r="O302" cm="1">
        <f t="array" ref="O302">_xlfn.SWITCH(UPPER(TRIM(Table2[[#This Row],[Status_Clean]])),"NEW",1,"CONTACTED",2,"QUALIFIED",3,"CONVERTED",4,"LOST",5,99)</f>
        <v>1</v>
      </c>
      <c r="P302">
        <v>45616</v>
      </c>
      <c r="Q302" t="s">
        <v>7603</v>
      </c>
      <c r="R302" t="s">
        <v>7603</v>
      </c>
      <c r="S302">
        <v>45616</v>
      </c>
      <c r="T302" t="s">
        <v>7261</v>
      </c>
      <c r="U302">
        <v>45616</v>
      </c>
      <c r="V302" t="s">
        <v>7300</v>
      </c>
      <c r="W302" t="s">
        <v>7271</v>
      </c>
      <c r="X302" t="s">
        <v>7264</v>
      </c>
      <c r="Y302" t="s">
        <v>7272</v>
      </c>
      <c r="Z302">
        <v>71</v>
      </c>
      <c r="AA302">
        <v>71</v>
      </c>
      <c r="AB302" t="str" cm="1">
        <f t="array" ref="AB302">_xlfn.LET(_xlpm.x,IFERROR(VALUE(Table2[[#This Row],[Response_Time_Hours]]),""),IF(_xlpm.x="","CHECK",_xlfn.IFS(_xlpm.x&lt;=1,"Immediate",_xlpm.x&lt;=6,"Fast",_xlpm.x&lt;=24,"Moderate",_xlpm.x&gt;24,"Delayed")))</f>
        <v>Delayed</v>
      </c>
      <c r="AC302">
        <v>9</v>
      </c>
      <c r="AD302" t="str" cm="1">
        <f t="array" ref="AD302">IF(Table2[[#This Row],[Interaction_Count_Final]]="","N/A",_xlfn.IFS(Table2[[#This Row],[Interaction_Count_Final]]&lt;=2,"Low",Table2[[#This Row],[Interaction_Count_Final]]&lt;=5,"Medium",Table2[[#This Row],[Interaction_Count_Final]]&gt;=6,"High",TRUE,"CHECK"))</f>
        <v>High</v>
      </c>
      <c r="AE302" t="s">
        <v>7273</v>
      </c>
      <c r="AF302" t="b">
        <v>1</v>
      </c>
      <c r="AG302" t="b">
        <v>1</v>
      </c>
      <c r="AH302">
        <v>410</v>
      </c>
      <c r="AI302">
        <v>45616</v>
      </c>
      <c r="AJ302" t="b">
        <v>1</v>
      </c>
      <c r="AK302" t="e" cm="1">
        <f t="array" ref="AK302">_xlfn.LET(
  _xlpm.txt,TRIM(Raw_Data!F302),
  _xlpm.norm,SUBSTITUTE(SUBSTITUTE(_xlpm.txt,"-","/"),".","/"),
  _xlpm.p,_xlfn.TEXTSPLIT(_xlpm.norm,"/"),
  _xlpm.a,VALUE(INDEX(_xlpm.p,1)),
  _xlpm.b,VALUE(INDEX(_xlpm.p,2)),
  IF(AND(_xlpm.a&lt;=12,_xlpm.b&lt;=12),"REVIEW_AMBIGUOUS","OK")
)</f>
        <v>#REF!</v>
      </c>
    </row>
    <row r="303" spans="1:37">
      <c r="A303" t="s">
        <v>1073</v>
      </c>
      <c r="B303" t="s">
        <v>1073</v>
      </c>
      <c r="C303" t="b">
        <v>0</v>
      </c>
      <c r="D303" t="s">
        <v>7257</v>
      </c>
      <c r="E303" t="s">
        <v>1074</v>
      </c>
      <c r="F303" t="s">
        <v>1074</v>
      </c>
      <c r="G303" t="s">
        <v>7274</v>
      </c>
      <c r="H303" t="s">
        <v>447</v>
      </c>
      <c r="I303" t="s">
        <v>447</v>
      </c>
      <c r="J303" t="s">
        <v>447</v>
      </c>
      <c r="K303" t="s">
        <v>125</v>
      </c>
      <c r="L303" t="s">
        <v>125</v>
      </c>
      <c r="M303">
        <f>IF(UPPER(TRIM(Table2[[#This Row],[Status_Clean]]))="CONVERTED",1,0)</f>
        <v>0</v>
      </c>
      <c r="N303">
        <f>IF(ISNUMBER(MATCH(UPPER(TRIM(Table2[[#This Row],[Status_Clean]])),{"CONTACTED","QUALIFIED","CONVERTED"},0)),1,0)</f>
        <v>1</v>
      </c>
      <c r="O303" cm="1">
        <f t="array" ref="O303">_xlfn.SWITCH(UPPER(TRIM(Table2[[#This Row],[Status_Clean]])),"NEW",1,"CONTACTED",2,"QUALIFIED",3,"CONVERTED",4,"LOST",5,99)</f>
        <v>2</v>
      </c>
      <c r="P303">
        <v>45008</v>
      </c>
      <c r="Q303" t="s">
        <v>7599</v>
      </c>
      <c r="R303" t="s">
        <v>7599</v>
      </c>
      <c r="S303">
        <v>45008</v>
      </c>
      <c r="T303" t="s">
        <v>7261</v>
      </c>
      <c r="U303">
        <v>45008</v>
      </c>
      <c r="V303" t="s">
        <v>7295</v>
      </c>
      <c r="W303" t="s">
        <v>7263</v>
      </c>
      <c r="X303" t="s">
        <v>7284</v>
      </c>
      <c r="Y303" t="s">
        <v>7285</v>
      </c>
      <c r="Z303" t="s">
        <v>205</v>
      </c>
      <c r="AA303">
        <v>23.2</v>
      </c>
      <c r="AB303" t="str" cm="1">
        <f t="array" ref="AB303">_xlfn.LET(_xlpm.x,IFERROR(VALUE(Table2[[#This Row],[Response_Time_Hours]]),""),IF(_xlpm.x="","CHECK",_xlfn.IFS(_xlpm.x&lt;=1,"Immediate",_xlpm.x&lt;=6,"Fast",_xlpm.x&lt;=24,"Moderate",_xlpm.x&gt;24,"Delayed")))</f>
        <v>Moderate</v>
      </c>
      <c r="AC303">
        <v>39</v>
      </c>
      <c r="AD303" t="str" cm="1">
        <f t="array" ref="AD303">IF(Table2[[#This Row],[Interaction_Count_Final]]="","N/A",_xlfn.IFS(Table2[[#This Row],[Interaction_Count_Final]]&lt;=2,"Low",Table2[[#This Row],[Interaction_Count_Final]]&lt;=5,"Medium",Table2[[#This Row],[Interaction_Count_Final]]&gt;=6,"High",TRUE,"CHECK"))</f>
        <v>High</v>
      </c>
      <c r="AE303" t="s">
        <v>7273</v>
      </c>
      <c r="AF303" t="b">
        <v>1</v>
      </c>
      <c r="AG303" t="b">
        <v>1</v>
      </c>
      <c r="AH303">
        <v>411</v>
      </c>
      <c r="AI303">
        <v>45008</v>
      </c>
      <c r="AJ303" t="b">
        <v>1</v>
      </c>
      <c r="AK303" t="e" cm="1">
        <f t="array" ref="AK303">_xlfn.LET(
  _xlpm.txt,TRIM(Raw_Data!F303),
  _xlpm.norm,SUBSTITUTE(SUBSTITUTE(_xlpm.txt,"-","/"),".","/"),
  _xlpm.p,_xlfn.TEXTSPLIT(_xlpm.norm,"/"),
  _xlpm.a,VALUE(INDEX(_xlpm.p,1)),
  _xlpm.b,VALUE(INDEX(_xlpm.p,2)),
  IF(AND(_xlpm.a&lt;=12,_xlpm.b&lt;=12),"REVIEW_AMBIGUOUS","OK")
)</f>
        <v>#REF!</v>
      </c>
    </row>
    <row r="304" spans="1:37">
      <c r="A304" t="s">
        <v>1075</v>
      </c>
      <c r="B304" t="s">
        <v>1075</v>
      </c>
      <c r="C304" t="b">
        <v>0</v>
      </c>
      <c r="D304" t="s">
        <v>7257</v>
      </c>
      <c r="E304" t="s">
        <v>1076</v>
      </c>
      <c r="F304" t="s">
        <v>1076</v>
      </c>
      <c r="G304" t="s">
        <v>7303</v>
      </c>
      <c r="H304" t="s">
        <v>222</v>
      </c>
      <c r="I304" t="s">
        <v>222</v>
      </c>
      <c r="J304" t="s">
        <v>222</v>
      </c>
      <c r="K304" t="s">
        <v>193</v>
      </c>
      <c r="L304" t="s">
        <v>193</v>
      </c>
      <c r="M304">
        <f>IF(UPPER(TRIM(Table2[[#This Row],[Status_Clean]]))="CONVERTED",1,0)</f>
        <v>0</v>
      </c>
      <c r="N304">
        <f>IF(ISNUMBER(MATCH(UPPER(TRIM(Table2[[#This Row],[Status_Clean]])),{"CONTACTED","QUALIFIED","CONVERTED"},0)),1,0)</f>
        <v>0</v>
      </c>
      <c r="O304" cm="1">
        <f t="array" ref="O304">_xlfn.SWITCH(UPPER(TRIM(Table2[[#This Row],[Status_Clean]])),"NEW",1,"CONTACTED",2,"QUALIFIED",3,"CONVERTED",4,"LOST",5,99)</f>
        <v>1</v>
      </c>
      <c r="P304" t="s">
        <v>1077</v>
      </c>
      <c r="Q304" t="s">
        <v>7604</v>
      </c>
      <c r="R304" t="s">
        <v>7604</v>
      </c>
      <c r="S304">
        <v>45517</v>
      </c>
      <c r="T304" t="s">
        <v>7261</v>
      </c>
      <c r="U304">
        <v>45517</v>
      </c>
      <c r="V304" t="s">
        <v>7310</v>
      </c>
      <c r="W304" t="s">
        <v>7271</v>
      </c>
      <c r="X304" t="s">
        <v>7288</v>
      </c>
      <c r="Y304" t="s">
        <v>7265</v>
      </c>
      <c r="Z304">
        <v>22.5</v>
      </c>
      <c r="AA304">
        <v>22.5</v>
      </c>
      <c r="AB304" t="str" cm="1">
        <f t="array" ref="AB304">_xlfn.LET(_xlpm.x,IFERROR(VALUE(Table2[[#This Row],[Response_Time_Hours]]),""),IF(_xlpm.x="","CHECK",_xlfn.IFS(_xlpm.x&lt;=1,"Immediate",_xlpm.x&lt;=6,"Fast",_xlpm.x&lt;=24,"Moderate",_xlpm.x&gt;24,"Delayed")))</f>
        <v>Moderate</v>
      </c>
      <c r="AC304">
        <v>42</v>
      </c>
      <c r="AD304" t="str" cm="1">
        <f t="array" ref="AD304">IF(Table2[[#This Row],[Interaction_Count_Final]]="","N/A",_xlfn.IFS(Table2[[#This Row],[Interaction_Count_Final]]&lt;=2,"Low",Table2[[#This Row],[Interaction_Count_Final]]&lt;=5,"Medium",Table2[[#This Row],[Interaction_Count_Final]]&gt;=6,"High",TRUE,"CHECK"))</f>
        <v>High</v>
      </c>
      <c r="AE304" t="s">
        <v>7266</v>
      </c>
      <c r="AF304" t="b">
        <v>1</v>
      </c>
      <c r="AG304" t="b">
        <v>1</v>
      </c>
      <c r="AH304">
        <v>412</v>
      </c>
      <c r="AI304">
        <v>45517</v>
      </c>
      <c r="AJ304" t="b">
        <v>1</v>
      </c>
      <c r="AK304" t="str" cm="1">
        <f t="array" ref="AK304">_xlfn.LET(
  _xlpm.txt,TRIM(Raw_Data!F304),
  _xlpm.norm,SUBSTITUTE(SUBSTITUTE(_xlpm.txt,"-","/"),".","/"),
  _xlpm.p,_xlfn.TEXTSPLIT(_xlpm.norm,"/"),
  _xlpm.a,VALUE(INDEX(_xlpm.p,1)),
  _xlpm.b,VALUE(INDEX(_xlpm.p,2)),
  IF(AND(_xlpm.a&lt;=12,_xlpm.b&lt;=12),"REVIEW_AMBIGUOUS","OK")
)</f>
        <v>OK</v>
      </c>
    </row>
    <row r="305" spans="1:37">
      <c r="A305" t="s">
        <v>1078</v>
      </c>
      <c r="B305" t="s">
        <v>1078</v>
      </c>
      <c r="C305" t="b">
        <v>0</v>
      </c>
      <c r="D305" t="s">
        <v>7257</v>
      </c>
      <c r="E305" t="s">
        <v>1079</v>
      </c>
      <c r="F305" t="s">
        <v>1079</v>
      </c>
      <c r="G305" t="s">
        <v>7280</v>
      </c>
      <c r="H305" t="s">
        <v>69</v>
      </c>
      <c r="I305" t="s">
        <v>69</v>
      </c>
      <c r="J305" t="s">
        <v>69</v>
      </c>
      <c r="K305" t="s">
        <v>7319</v>
      </c>
      <c r="L305" t="s">
        <v>71</v>
      </c>
      <c r="M305">
        <f>IF(UPPER(TRIM(Table2[[#This Row],[Status_Clean]]))="CONVERTED",1,0)</f>
        <v>0</v>
      </c>
      <c r="N305">
        <f>IF(ISNUMBER(MATCH(UPPER(TRIM(Table2[[#This Row],[Status_Clean]])),{"CONTACTED","QUALIFIED","CONVERTED"},0)),1,0)</f>
        <v>1</v>
      </c>
      <c r="O305" cm="1">
        <f t="array" ref="O305">_xlfn.SWITCH(UPPER(TRIM(Table2[[#This Row],[Status_Clean]])),"NEW",1,"CONTACTED",2,"QUALIFIED",3,"CONVERTED",4,"LOST",5,99)</f>
        <v>3</v>
      </c>
      <c r="P305" t="s">
        <v>1080</v>
      </c>
      <c r="Q305" t="s">
        <v>7605</v>
      </c>
      <c r="R305" t="s">
        <v>7605</v>
      </c>
      <c r="S305">
        <v>45573</v>
      </c>
      <c r="T305" t="s">
        <v>7261</v>
      </c>
      <c r="U305">
        <v>45573</v>
      </c>
      <c r="V305" t="s">
        <v>7270</v>
      </c>
      <c r="W305" t="s">
        <v>7271</v>
      </c>
      <c r="X305" t="s">
        <v>7264</v>
      </c>
      <c r="Y305" t="s">
        <v>7265</v>
      </c>
      <c r="Z305" t="s">
        <v>1081</v>
      </c>
      <c r="AA305">
        <v>50.1</v>
      </c>
      <c r="AB305" t="str" cm="1">
        <f t="array" ref="AB305">_xlfn.LET(_xlpm.x,IFERROR(VALUE(Table2[[#This Row],[Response_Time_Hours]]),""),IF(_xlpm.x="","CHECK",_xlfn.IFS(_xlpm.x&lt;=1,"Immediate",_xlpm.x&lt;=6,"Fast",_xlpm.x&lt;=24,"Moderate",_xlpm.x&gt;24,"Delayed")))</f>
        <v>Delayed</v>
      </c>
      <c r="AC305">
        <v>49</v>
      </c>
      <c r="AD305" t="str" cm="1">
        <f t="array" ref="AD305">IF(Table2[[#This Row],[Interaction_Count_Final]]="","N/A",_xlfn.IFS(Table2[[#This Row],[Interaction_Count_Final]]&lt;=2,"Low",Table2[[#This Row],[Interaction_Count_Final]]&lt;=5,"Medium",Table2[[#This Row],[Interaction_Count_Final]]&gt;=6,"High",TRUE,"CHECK"))</f>
        <v>High</v>
      </c>
      <c r="AE305" t="s">
        <v>7266</v>
      </c>
      <c r="AF305" t="b">
        <v>1</v>
      </c>
      <c r="AG305" t="b">
        <v>1</v>
      </c>
      <c r="AH305">
        <v>414</v>
      </c>
      <c r="AI305">
        <v>45573</v>
      </c>
      <c r="AJ305" t="b">
        <v>1</v>
      </c>
      <c r="AK305" t="e" cm="1">
        <f t="array" ref="AK305">_xlfn.LET(
  _xlpm.txt,TRIM(Raw_Data!F305),
  _xlpm.norm,SUBSTITUTE(SUBSTITUTE(_xlpm.txt,"-","/"),".","/"),
  _xlpm.p,_xlfn.TEXTSPLIT(_xlpm.norm,"/"),
  _xlpm.a,VALUE(INDEX(_xlpm.p,1)),
  _xlpm.b,VALUE(INDEX(_xlpm.p,2)),
  IF(AND(_xlpm.a&lt;=12,_xlpm.b&lt;=12),"REVIEW_AMBIGUOUS","OK")
)</f>
        <v>#REF!</v>
      </c>
    </row>
    <row r="306" spans="1:37">
      <c r="A306" t="s">
        <v>1082</v>
      </c>
      <c r="B306" t="s">
        <v>1082</v>
      </c>
      <c r="C306" t="b">
        <v>0</v>
      </c>
      <c r="D306" t="s">
        <v>7257</v>
      </c>
      <c r="E306" t="s">
        <v>1083</v>
      </c>
      <c r="F306" t="s">
        <v>1083</v>
      </c>
      <c r="G306" t="s">
        <v>7303</v>
      </c>
      <c r="H306" t="s">
        <v>469</v>
      </c>
      <c r="I306" t="s">
        <v>469</v>
      </c>
      <c r="J306" t="s">
        <v>469</v>
      </c>
      <c r="K306" t="s">
        <v>7281</v>
      </c>
      <c r="L306" t="s">
        <v>125</v>
      </c>
      <c r="M306">
        <f>IF(UPPER(TRIM(Table2[[#This Row],[Status_Clean]]))="CONVERTED",1,0)</f>
        <v>0</v>
      </c>
      <c r="N306">
        <f>IF(ISNUMBER(MATCH(UPPER(TRIM(Table2[[#This Row],[Status_Clean]])),{"CONTACTED","QUALIFIED","CONVERTED"},0)),1,0)</f>
        <v>1</v>
      </c>
      <c r="O306" cm="1">
        <f t="array" ref="O306">_xlfn.SWITCH(UPPER(TRIM(Table2[[#This Row],[Status_Clean]])),"NEW",1,"CONTACTED",2,"QUALIFIED",3,"CONVERTED",4,"LOST",5,99)</f>
        <v>2</v>
      </c>
      <c r="P306" t="s">
        <v>1085</v>
      </c>
      <c r="Q306" t="s">
        <v>7606</v>
      </c>
      <c r="R306" t="s">
        <v>7606</v>
      </c>
      <c r="S306">
        <v>45547</v>
      </c>
      <c r="T306" t="s">
        <v>7261</v>
      </c>
      <c r="U306">
        <v>45547</v>
      </c>
      <c r="V306" t="s">
        <v>7287</v>
      </c>
      <c r="W306" t="s">
        <v>7271</v>
      </c>
      <c r="X306" t="s">
        <v>7288</v>
      </c>
      <c r="Y306" t="s">
        <v>7285</v>
      </c>
      <c r="Z306">
        <v>37.6</v>
      </c>
      <c r="AA306">
        <v>37.6</v>
      </c>
      <c r="AB306" t="str" cm="1">
        <f t="array" ref="AB306">_xlfn.LET(_xlpm.x,IFERROR(VALUE(Table2[[#This Row],[Response_Time_Hours]]),""),IF(_xlpm.x="","CHECK",_xlfn.IFS(_xlpm.x&lt;=1,"Immediate",_xlpm.x&lt;=6,"Fast",_xlpm.x&lt;=24,"Moderate",_xlpm.x&gt;24,"Delayed")))</f>
        <v>Delayed</v>
      </c>
      <c r="AC306">
        <v>6</v>
      </c>
      <c r="AD306" t="str" cm="1">
        <f t="array" ref="AD306">IF(Table2[[#This Row],[Interaction_Count_Final]]="","N/A",_xlfn.IFS(Table2[[#This Row],[Interaction_Count_Final]]&lt;=2,"Low",Table2[[#This Row],[Interaction_Count_Final]]&lt;=5,"Medium",Table2[[#This Row],[Interaction_Count_Final]]&gt;=6,"High",TRUE,"CHECK"))</f>
        <v>High</v>
      </c>
      <c r="AE306" t="s">
        <v>7273</v>
      </c>
      <c r="AF306" t="b">
        <v>1</v>
      </c>
      <c r="AG306" t="b">
        <v>1</v>
      </c>
      <c r="AH306">
        <v>415</v>
      </c>
      <c r="AI306">
        <v>45547</v>
      </c>
      <c r="AJ306" t="b">
        <v>1</v>
      </c>
      <c r="AK306" t="str" cm="1">
        <f t="array" ref="AK306">_xlfn.LET(
  _xlpm.txt,TRIM(Raw_Data!F306),
  _xlpm.norm,SUBSTITUTE(SUBSTITUTE(_xlpm.txt,"-","/"),".","/"),
  _xlpm.p,_xlfn.TEXTSPLIT(_xlpm.norm,"/"),
  _xlpm.a,VALUE(INDEX(_xlpm.p,1)),
  _xlpm.b,VALUE(INDEX(_xlpm.p,2)),
  IF(AND(_xlpm.a&lt;=12,_xlpm.b&lt;=12),"REVIEW_AMBIGUOUS","OK")
)</f>
        <v>REVIEW_AMBIGUOUS</v>
      </c>
    </row>
    <row r="307" spans="1:37">
      <c r="A307" t="s">
        <v>1086</v>
      </c>
      <c r="B307" t="s">
        <v>1086</v>
      </c>
      <c r="C307" t="b">
        <v>0</v>
      </c>
      <c r="D307" t="s">
        <v>7257</v>
      </c>
      <c r="E307" t="s">
        <v>1087</v>
      </c>
      <c r="F307" t="s">
        <v>1087</v>
      </c>
      <c r="G307" t="s">
        <v>7280</v>
      </c>
      <c r="H307" t="s">
        <v>806</v>
      </c>
      <c r="I307" t="s">
        <v>806</v>
      </c>
      <c r="J307" t="s">
        <v>69</v>
      </c>
      <c r="K307" t="s">
        <v>193</v>
      </c>
      <c r="L307" t="s">
        <v>193</v>
      </c>
      <c r="M307">
        <f>IF(UPPER(TRIM(Table2[[#This Row],[Status_Clean]]))="CONVERTED",1,0)</f>
        <v>0</v>
      </c>
      <c r="N307">
        <f>IF(ISNUMBER(MATCH(UPPER(TRIM(Table2[[#This Row],[Status_Clean]])),{"CONTACTED","QUALIFIED","CONVERTED"},0)),1,0)</f>
        <v>0</v>
      </c>
      <c r="O307" cm="1">
        <f t="array" ref="O307">_xlfn.SWITCH(UPPER(TRIM(Table2[[#This Row],[Status_Clean]])),"NEW",1,"CONTACTED",2,"QUALIFIED",3,"CONVERTED",4,"LOST",5,99)</f>
        <v>1</v>
      </c>
      <c r="P307">
        <v>44988</v>
      </c>
      <c r="Q307" t="s">
        <v>7607</v>
      </c>
      <c r="R307" t="s">
        <v>7607</v>
      </c>
      <c r="S307">
        <v>44988</v>
      </c>
      <c r="T307" t="s">
        <v>7261</v>
      </c>
      <c r="U307">
        <v>44988</v>
      </c>
      <c r="V307" t="s">
        <v>7295</v>
      </c>
      <c r="W307" t="s">
        <v>7263</v>
      </c>
      <c r="X307" t="s">
        <v>7284</v>
      </c>
      <c r="Y307" t="s">
        <v>7312</v>
      </c>
      <c r="Z307" t="s">
        <v>860</v>
      </c>
      <c r="AA307">
        <v>34</v>
      </c>
      <c r="AB307" t="str" cm="1">
        <f t="array" ref="AB307">_xlfn.LET(_xlpm.x,IFERROR(VALUE(Table2[[#This Row],[Response_Time_Hours]]),""),IF(_xlpm.x="","CHECK",_xlfn.IFS(_xlpm.x&lt;=1,"Immediate",_xlpm.x&lt;=6,"Fast",_xlpm.x&lt;=24,"Moderate",_xlpm.x&gt;24,"Delayed")))</f>
        <v>Delayed</v>
      </c>
      <c r="AC307">
        <v>7</v>
      </c>
      <c r="AD307" t="str" cm="1">
        <f t="array" ref="AD307">IF(Table2[[#This Row],[Interaction_Count_Final]]="","N/A",_xlfn.IFS(Table2[[#This Row],[Interaction_Count_Final]]&lt;=2,"Low",Table2[[#This Row],[Interaction_Count_Final]]&lt;=5,"Medium",Table2[[#This Row],[Interaction_Count_Final]]&gt;=6,"High",TRUE,"CHECK"))</f>
        <v>High</v>
      </c>
      <c r="AE307" t="s">
        <v>7289</v>
      </c>
      <c r="AF307" t="b">
        <v>1</v>
      </c>
      <c r="AG307" t="b">
        <v>1</v>
      </c>
      <c r="AH307">
        <v>416</v>
      </c>
      <c r="AI307">
        <v>44988</v>
      </c>
      <c r="AJ307" t="b">
        <v>1</v>
      </c>
      <c r="AK307" t="e" cm="1">
        <f t="array" ref="AK307">_xlfn.LET(
  _xlpm.txt,TRIM(Raw_Data!F307),
  _xlpm.norm,SUBSTITUTE(SUBSTITUTE(_xlpm.txt,"-","/"),".","/"),
  _xlpm.p,_xlfn.TEXTSPLIT(_xlpm.norm,"/"),
  _xlpm.a,VALUE(INDEX(_xlpm.p,1)),
  _xlpm.b,VALUE(INDEX(_xlpm.p,2)),
  IF(AND(_xlpm.a&lt;=12,_xlpm.b&lt;=12),"REVIEW_AMBIGUOUS","OK")
)</f>
        <v>#REF!</v>
      </c>
    </row>
    <row r="308" spans="1:37">
      <c r="A308" t="s">
        <v>1088</v>
      </c>
      <c r="B308" t="s">
        <v>1088</v>
      </c>
      <c r="C308" t="b">
        <v>0</v>
      </c>
      <c r="D308" t="s">
        <v>7257</v>
      </c>
      <c r="E308" t="s">
        <v>1089</v>
      </c>
      <c r="F308" t="s">
        <v>1089</v>
      </c>
      <c r="G308" t="s">
        <v>7258</v>
      </c>
      <c r="H308" t="s">
        <v>363</v>
      </c>
      <c r="I308" t="s">
        <v>363</v>
      </c>
      <c r="J308" t="s">
        <v>363</v>
      </c>
      <c r="K308" t="s">
        <v>173</v>
      </c>
      <c r="L308" t="s">
        <v>173</v>
      </c>
      <c r="M308">
        <f>IF(UPPER(TRIM(Table2[[#This Row],[Status_Clean]]))="CONVERTED",1,0)</f>
        <v>0</v>
      </c>
      <c r="N308">
        <f>IF(ISNUMBER(MATCH(UPPER(TRIM(Table2[[#This Row],[Status_Clean]])),{"CONTACTED","QUALIFIED","CONVERTED"},0)),1,0)</f>
        <v>0</v>
      </c>
      <c r="O308" cm="1">
        <f t="array" ref="O308">_xlfn.SWITCH(UPPER(TRIM(Table2[[#This Row],[Status_Clean]])),"NEW",1,"CONTACTED",2,"QUALIFIED",3,"CONVERTED",4,"LOST",5,99)</f>
        <v>5</v>
      </c>
      <c r="P308">
        <v>45378</v>
      </c>
      <c r="Q308" t="s">
        <v>7518</v>
      </c>
      <c r="R308" t="s">
        <v>7518</v>
      </c>
      <c r="S308">
        <v>45378</v>
      </c>
      <c r="T308" t="s">
        <v>7261</v>
      </c>
      <c r="U308">
        <v>45378</v>
      </c>
      <c r="V308" t="s">
        <v>7295</v>
      </c>
      <c r="W308" t="s">
        <v>7271</v>
      </c>
      <c r="X308" t="s">
        <v>7284</v>
      </c>
      <c r="Y308" t="s">
        <v>7272</v>
      </c>
      <c r="Z308">
        <v>53</v>
      </c>
      <c r="AA308">
        <v>53</v>
      </c>
      <c r="AB308" t="str" cm="1">
        <f t="array" ref="AB308">_xlfn.LET(_xlpm.x,IFERROR(VALUE(Table2[[#This Row],[Response_Time_Hours]]),""),IF(_xlpm.x="","CHECK",_xlfn.IFS(_xlpm.x&lt;=1,"Immediate",_xlpm.x&lt;=6,"Fast",_xlpm.x&lt;=24,"Moderate",_xlpm.x&gt;24,"Delayed")))</f>
        <v>Delayed</v>
      </c>
      <c r="AC308">
        <v>20</v>
      </c>
      <c r="AD308" t="str" cm="1">
        <f t="array" ref="AD308">IF(Table2[[#This Row],[Interaction_Count_Final]]="","N/A",_xlfn.IFS(Table2[[#This Row],[Interaction_Count_Final]]&lt;=2,"Low",Table2[[#This Row],[Interaction_Count_Final]]&lt;=5,"Medium",Table2[[#This Row],[Interaction_Count_Final]]&gt;=6,"High",TRUE,"CHECK"))</f>
        <v>High</v>
      </c>
      <c r="AE308" t="s">
        <v>7266</v>
      </c>
      <c r="AF308" t="b">
        <v>1</v>
      </c>
      <c r="AG308" t="b">
        <v>1</v>
      </c>
      <c r="AH308">
        <v>417</v>
      </c>
      <c r="AI308">
        <v>45378</v>
      </c>
      <c r="AJ308" t="b">
        <v>1</v>
      </c>
      <c r="AK308" t="e" cm="1">
        <f t="array" ref="AK308">_xlfn.LET(
  _xlpm.txt,TRIM(Raw_Data!F308),
  _xlpm.norm,SUBSTITUTE(SUBSTITUTE(_xlpm.txt,"-","/"),".","/"),
  _xlpm.p,_xlfn.TEXTSPLIT(_xlpm.norm,"/"),
  _xlpm.a,VALUE(INDEX(_xlpm.p,1)),
  _xlpm.b,VALUE(INDEX(_xlpm.p,2)),
  IF(AND(_xlpm.a&lt;=12,_xlpm.b&lt;=12),"REVIEW_AMBIGUOUS","OK")
)</f>
        <v>#REF!</v>
      </c>
    </row>
    <row r="309" spans="1:37">
      <c r="A309" t="s">
        <v>1090</v>
      </c>
      <c r="B309" t="s">
        <v>1090</v>
      </c>
      <c r="C309" t="b">
        <v>0</v>
      </c>
      <c r="D309" t="s">
        <v>7257</v>
      </c>
      <c r="E309" t="s">
        <v>1091</v>
      </c>
      <c r="F309" t="s">
        <v>1091</v>
      </c>
      <c r="G309" t="s">
        <v>7274</v>
      </c>
      <c r="H309" t="s">
        <v>311</v>
      </c>
      <c r="I309" t="s">
        <v>311</v>
      </c>
      <c r="J309" t="s">
        <v>311</v>
      </c>
      <c r="K309" t="s">
        <v>7259</v>
      </c>
      <c r="L309" t="s">
        <v>193</v>
      </c>
      <c r="M309">
        <f>IF(UPPER(TRIM(Table2[[#This Row],[Status_Clean]]))="CONVERTED",1,0)</f>
        <v>0</v>
      </c>
      <c r="N309">
        <f>IF(ISNUMBER(MATCH(UPPER(TRIM(Table2[[#This Row],[Status_Clean]])),{"CONTACTED","QUALIFIED","CONVERTED"},0)),1,0)</f>
        <v>0</v>
      </c>
      <c r="O309" cm="1">
        <f t="array" ref="O309">_xlfn.SWITCH(UPPER(TRIM(Table2[[#This Row],[Status_Clean]])),"NEW",1,"CONTACTED",2,"QUALIFIED",3,"CONVERTED",4,"LOST",5,99)</f>
        <v>1</v>
      </c>
      <c r="P309" t="s">
        <v>1092</v>
      </c>
      <c r="Q309" t="s">
        <v>1092</v>
      </c>
      <c r="R309" t="s">
        <v>1092</v>
      </c>
      <c r="S309">
        <v>45435</v>
      </c>
      <c r="T309" t="s">
        <v>7261</v>
      </c>
      <c r="U309">
        <v>45435</v>
      </c>
      <c r="V309" t="s">
        <v>7314</v>
      </c>
      <c r="W309" t="s">
        <v>7271</v>
      </c>
      <c r="X309" t="s">
        <v>7277</v>
      </c>
      <c r="Y309" t="s">
        <v>7285</v>
      </c>
      <c r="Z309" t="s">
        <v>72</v>
      </c>
      <c r="AA309">
        <v>62.400000000000006</v>
      </c>
      <c r="AB309" t="str" cm="1">
        <f t="array" ref="AB309">_xlfn.LET(_xlpm.x,IFERROR(VALUE(Table2[[#This Row],[Response_Time_Hours]]),""),IF(_xlpm.x="","CHECK",_xlfn.IFS(_xlpm.x&lt;=1,"Immediate",_xlpm.x&lt;=6,"Fast",_xlpm.x&lt;=24,"Moderate",_xlpm.x&gt;24,"Delayed")))</f>
        <v>Delayed</v>
      </c>
      <c r="AC309">
        <v>48</v>
      </c>
      <c r="AD309" t="str" cm="1">
        <f t="array" ref="AD309">IF(Table2[[#This Row],[Interaction_Count_Final]]="","N/A",_xlfn.IFS(Table2[[#This Row],[Interaction_Count_Final]]&lt;=2,"Low",Table2[[#This Row],[Interaction_Count_Final]]&lt;=5,"Medium",Table2[[#This Row],[Interaction_Count_Final]]&gt;=6,"High",TRUE,"CHECK"))</f>
        <v>High</v>
      </c>
      <c r="AE309" t="s">
        <v>7289</v>
      </c>
      <c r="AF309" t="b">
        <v>1</v>
      </c>
      <c r="AG309" t="b">
        <v>1</v>
      </c>
      <c r="AH309">
        <v>418</v>
      </c>
      <c r="AI309">
        <v>45435</v>
      </c>
      <c r="AJ309" t="b">
        <v>1</v>
      </c>
      <c r="AK309" t="str" cm="1">
        <f t="array" ref="AK309">_xlfn.LET(
  _xlpm.txt,TRIM(Raw_Data!F309),
  _xlpm.norm,SUBSTITUTE(SUBSTITUTE(_xlpm.txt,"-","/"),".","/"),
  _xlpm.p,_xlfn.TEXTSPLIT(_xlpm.norm,"/"),
  _xlpm.a,VALUE(INDEX(_xlpm.p,1)),
  _xlpm.b,VALUE(INDEX(_xlpm.p,2)),
  IF(AND(_xlpm.a&lt;=12,_xlpm.b&lt;=12),"REVIEW_AMBIGUOUS","OK")
)</f>
        <v>OK</v>
      </c>
    </row>
    <row r="310" spans="1:37">
      <c r="A310" t="s">
        <v>1093</v>
      </c>
      <c r="B310" t="s">
        <v>1093</v>
      </c>
      <c r="C310" t="b">
        <v>0</v>
      </c>
      <c r="D310" t="s">
        <v>7257</v>
      </c>
      <c r="E310" t="s">
        <v>1094</v>
      </c>
      <c r="F310" t="s">
        <v>1094</v>
      </c>
      <c r="G310" t="s">
        <v>7274</v>
      </c>
      <c r="H310" t="s">
        <v>363</v>
      </c>
      <c r="I310" t="s">
        <v>363</v>
      </c>
      <c r="J310" t="s">
        <v>363</v>
      </c>
      <c r="K310" t="s">
        <v>193</v>
      </c>
      <c r="L310" t="s">
        <v>193</v>
      </c>
      <c r="M310">
        <f>IF(UPPER(TRIM(Table2[[#This Row],[Status_Clean]]))="CONVERTED",1,0)</f>
        <v>0</v>
      </c>
      <c r="N310">
        <f>IF(ISNUMBER(MATCH(UPPER(TRIM(Table2[[#This Row],[Status_Clean]])),{"CONTACTED","QUALIFIED","CONVERTED"},0)),1,0)</f>
        <v>0</v>
      </c>
      <c r="O310" cm="1">
        <f t="array" ref="O310">_xlfn.SWITCH(UPPER(TRIM(Table2[[#This Row],[Status_Clean]])),"NEW",1,"CONTACTED",2,"QUALIFIED",3,"CONVERTED",4,"LOST",5,99)</f>
        <v>1</v>
      </c>
      <c r="P310">
        <v>45572</v>
      </c>
      <c r="Q310" t="s">
        <v>7446</v>
      </c>
      <c r="R310" t="s">
        <v>7446</v>
      </c>
      <c r="S310">
        <v>45572</v>
      </c>
      <c r="T310" t="s">
        <v>7261</v>
      </c>
      <c r="U310">
        <v>45572</v>
      </c>
      <c r="V310" t="s">
        <v>7270</v>
      </c>
      <c r="W310" t="s">
        <v>7271</v>
      </c>
      <c r="X310" t="s">
        <v>7264</v>
      </c>
      <c r="Y310" t="s">
        <v>7298</v>
      </c>
      <c r="Z310" t="s">
        <v>1095</v>
      </c>
      <c r="AA310">
        <v>52.800000000000004</v>
      </c>
      <c r="AB310" t="str" cm="1">
        <f t="array" ref="AB310">_xlfn.LET(_xlpm.x,IFERROR(VALUE(Table2[[#This Row],[Response_Time_Hours]]),""),IF(_xlpm.x="","CHECK",_xlfn.IFS(_xlpm.x&lt;=1,"Immediate",_xlpm.x&lt;=6,"Fast",_xlpm.x&lt;=24,"Moderate",_xlpm.x&gt;24,"Delayed")))</f>
        <v>Delayed</v>
      </c>
      <c r="AC310">
        <v>19</v>
      </c>
      <c r="AD310" t="str" cm="1">
        <f t="array" ref="AD310">IF(Table2[[#This Row],[Interaction_Count_Final]]="","N/A",_xlfn.IFS(Table2[[#This Row],[Interaction_Count_Final]]&lt;=2,"Low",Table2[[#This Row],[Interaction_Count_Final]]&lt;=5,"Medium",Table2[[#This Row],[Interaction_Count_Final]]&gt;=6,"High",TRUE,"CHECK"))</f>
        <v>High</v>
      </c>
      <c r="AE310" t="s">
        <v>7266</v>
      </c>
      <c r="AF310" t="b">
        <v>1</v>
      </c>
      <c r="AG310" t="b">
        <v>1</v>
      </c>
      <c r="AH310">
        <v>419</v>
      </c>
      <c r="AI310">
        <v>45572</v>
      </c>
      <c r="AJ310" t="b">
        <v>1</v>
      </c>
      <c r="AK310" t="e" cm="1">
        <f t="array" ref="AK310">_xlfn.LET(
  _xlpm.txt,TRIM(Raw_Data!F310),
  _xlpm.norm,SUBSTITUTE(SUBSTITUTE(_xlpm.txt,"-","/"),".","/"),
  _xlpm.p,_xlfn.TEXTSPLIT(_xlpm.norm,"/"),
  _xlpm.a,VALUE(INDEX(_xlpm.p,1)),
  _xlpm.b,VALUE(INDEX(_xlpm.p,2)),
  IF(AND(_xlpm.a&lt;=12,_xlpm.b&lt;=12),"REVIEW_AMBIGUOUS","OK")
)</f>
        <v>#REF!</v>
      </c>
    </row>
    <row r="311" spans="1:37">
      <c r="A311" t="s">
        <v>1096</v>
      </c>
      <c r="B311" t="s">
        <v>1096</v>
      </c>
      <c r="C311" t="b">
        <v>1</v>
      </c>
      <c r="D311" t="s">
        <v>7257</v>
      </c>
      <c r="E311" t="s">
        <v>1097</v>
      </c>
      <c r="F311" t="s">
        <v>1097</v>
      </c>
      <c r="G311" t="s">
        <v>7280</v>
      </c>
      <c r="H311" t="s">
        <v>283</v>
      </c>
      <c r="I311" t="s">
        <v>283</v>
      </c>
      <c r="J311" t="s">
        <v>263</v>
      </c>
      <c r="K311" t="s">
        <v>173</v>
      </c>
      <c r="L311" t="s">
        <v>173</v>
      </c>
      <c r="M311">
        <f>IF(UPPER(TRIM(Table2[[#This Row],[Status_Clean]]))="CONVERTED",1,0)</f>
        <v>0</v>
      </c>
      <c r="N311">
        <f>IF(ISNUMBER(MATCH(UPPER(TRIM(Table2[[#This Row],[Status_Clean]])),{"CONTACTED","QUALIFIED","CONVERTED"},0)),1,0)</f>
        <v>0</v>
      </c>
      <c r="O311" cm="1">
        <f t="array" ref="O311">_xlfn.SWITCH(UPPER(TRIM(Table2[[#This Row],[Status_Clean]])),"NEW",1,"CONTACTED",2,"QUALIFIED",3,"CONVERTED",4,"LOST",5,99)</f>
        <v>5</v>
      </c>
      <c r="P311">
        <v>45511</v>
      </c>
      <c r="Q311" t="s">
        <v>7547</v>
      </c>
      <c r="R311" t="s">
        <v>7547</v>
      </c>
      <c r="S311">
        <v>45511</v>
      </c>
      <c r="T311" t="s">
        <v>7261</v>
      </c>
      <c r="U311">
        <v>45511</v>
      </c>
      <c r="V311" t="s">
        <v>7310</v>
      </c>
      <c r="W311" t="s">
        <v>7271</v>
      </c>
      <c r="X311" t="s">
        <v>7288</v>
      </c>
      <c r="Y311" t="s">
        <v>7272</v>
      </c>
      <c r="Z311" t="s">
        <v>1098</v>
      </c>
      <c r="AA311">
        <v>1.9</v>
      </c>
      <c r="AB311" t="str" cm="1">
        <f t="array" ref="AB311">_xlfn.LET(_xlpm.x,IFERROR(VALUE(Table2[[#This Row],[Response_Time_Hours]]),""),IF(_xlpm.x="","CHECK",_xlfn.IFS(_xlpm.x&lt;=1,"Immediate",_xlpm.x&lt;=6,"Fast",_xlpm.x&lt;=24,"Moderate",_xlpm.x&gt;24,"Delayed")))</f>
        <v>Fast</v>
      </c>
      <c r="AC311">
        <v>11</v>
      </c>
      <c r="AD311" t="str" cm="1">
        <f t="array" ref="AD311">IF(Table2[[#This Row],[Interaction_Count_Final]]="","N/A",_xlfn.IFS(Table2[[#This Row],[Interaction_Count_Final]]&lt;=2,"Low",Table2[[#This Row],[Interaction_Count_Final]]&lt;=5,"Medium",Table2[[#This Row],[Interaction_Count_Final]]&gt;=6,"High",TRUE,"CHECK"))</f>
        <v>High</v>
      </c>
      <c r="AE311" t="s">
        <v>7266</v>
      </c>
      <c r="AF311" t="b">
        <v>1</v>
      </c>
      <c r="AG311" t="b">
        <v>1</v>
      </c>
      <c r="AH311">
        <v>420</v>
      </c>
      <c r="AI311">
        <v>45511</v>
      </c>
      <c r="AJ311" t="b">
        <v>1</v>
      </c>
      <c r="AK311" t="e" cm="1">
        <f t="array" ref="AK311">_xlfn.LET(
  _xlpm.txt,TRIM(Raw_Data!F311),
  _xlpm.norm,SUBSTITUTE(SUBSTITUTE(_xlpm.txt,"-","/"),".","/"),
  _xlpm.p,_xlfn.TEXTSPLIT(_xlpm.norm,"/"),
  _xlpm.a,VALUE(INDEX(_xlpm.p,1)),
  _xlpm.b,VALUE(INDEX(_xlpm.p,2)),
  IF(AND(_xlpm.a&lt;=12,_xlpm.b&lt;=12),"REVIEW_AMBIGUOUS","OK")
)</f>
        <v>#REF!</v>
      </c>
    </row>
    <row r="312" spans="1:37">
      <c r="A312" t="s">
        <v>1099</v>
      </c>
      <c r="B312" t="s">
        <v>1099</v>
      </c>
      <c r="C312" t="b">
        <v>0</v>
      </c>
      <c r="D312" t="s">
        <v>7257</v>
      </c>
      <c r="E312" t="s">
        <v>1100</v>
      </c>
      <c r="F312" t="s">
        <v>1100</v>
      </c>
      <c r="G312" t="s">
        <v>7268</v>
      </c>
      <c r="H312" t="s">
        <v>147</v>
      </c>
      <c r="I312" t="s">
        <v>147</v>
      </c>
      <c r="J312" t="s">
        <v>7308</v>
      </c>
      <c r="K312" t="s">
        <v>7301</v>
      </c>
      <c r="L312" t="s">
        <v>125</v>
      </c>
      <c r="M312">
        <f>IF(UPPER(TRIM(Table2[[#This Row],[Status_Clean]]))="CONVERTED",1,0)</f>
        <v>0</v>
      </c>
      <c r="N312">
        <f>IF(ISNUMBER(MATCH(UPPER(TRIM(Table2[[#This Row],[Status_Clean]])),{"CONTACTED","QUALIFIED","CONVERTED"},0)),1,0)</f>
        <v>1</v>
      </c>
      <c r="O312" cm="1">
        <f t="array" ref="O312">_xlfn.SWITCH(UPPER(TRIM(Table2[[#This Row],[Status_Clean]])),"NEW",1,"CONTACTED",2,"QUALIFIED",3,"CONVERTED",4,"LOST",5,99)</f>
        <v>2</v>
      </c>
      <c r="P312">
        <v>45318</v>
      </c>
      <c r="Q312" t="s">
        <v>7463</v>
      </c>
      <c r="R312" t="s">
        <v>7463</v>
      </c>
      <c r="S312">
        <v>45318</v>
      </c>
      <c r="T312" t="s">
        <v>7261</v>
      </c>
      <c r="U312">
        <v>45318</v>
      </c>
      <c r="V312" t="s">
        <v>7317</v>
      </c>
      <c r="W312" t="s">
        <v>7271</v>
      </c>
      <c r="X312" t="s">
        <v>7284</v>
      </c>
      <c r="Y312" t="s">
        <v>7278</v>
      </c>
      <c r="Z312" t="s">
        <v>819</v>
      </c>
      <c r="AA312">
        <v>35.200000000000003</v>
      </c>
      <c r="AB312" t="str" cm="1">
        <f t="array" ref="AB312">_xlfn.LET(_xlpm.x,IFERROR(VALUE(Table2[[#This Row],[Response_Time_Hours]]),""),IF(_xlpm.x="","CHECK",_xlfn.IFS(_xlpm.x&lt;=1,"Immediate",_xlpm.x&lt;=6,"Fast",_xlpm.x&lt;=24,"Moderate",_xlpm.x&gt;24,"Delayed")))</f>
        <v>Delayed</v>
      </c>
      <c r="AC312">
        <v>24</v>
      </c>
      <c r="AD312" t="str" cm="1">
        <f t="array" ref="AD312">IF(Table2[[#This Row],[Interaction_Count_Final]]="","N/A",_xlfn.IFS(Table2[[#This Row],[Interaction_Count_Final]]&lt;=2,"Low",Table2[[#This Row],[Interaction_Count_Final]]&lt;=5,"Medium",Table2[[#This Row],[Interaction_Count_Final]]&gt;=6,"High",TRUE,"CHECK"))</f>
        <v>High</v>
      </c>
      <c r="AE312" t="s">
        <v>7273</v>
      </c>
      <c r="AF312" t="b">
        <v>1</v>
      </c>
      <c r="AG312" t="b">
        <v>1</v>
      </c>
      <c r="AH312">
        <v>421</v>
      </c>
      <c r="AI312">
        <v>45318</v>
      </c>
      <c r="AJ312" t="b">
        <v>1</v>
      </c>
      <c r="AK312" t="e" cm="1">
        <f t="array" ref="AK312">_xlfn.LET(
  _xlpm.txt,TRIM(Raw_Data!F312),
  _xlpm.norm,SUBSTITUTE(SUBSTITUTE(_xlpm.txt,"-","/"),".","/"),
  _xlpm.p,_xlfn.TEXTSPLIT(_xlpm.norm,"/"),
  _xlpm.a,VALUE(INDEX(_xlpm.p,1)),
  _xlpm.b,VALUE(INDEX(_xlpm.p,2)),
  IF(AND(_xlpm.a&lt;=12,_xlpm.b&lt;=12),"REVIEW_AMBIGUOUS","OK")
)</f>
        <v>#REF!</v>
      </c>
    </row>
    <row r="313" spans="1:37">
      <c r="A313" t="s">
        <v>1101</v>
      </c>
      <c r="B313" t="s">
        <v>1101</v>
      </c>
      <c r="C313" t="b">
        <v>0</v>
      </c>
      <c r="D313" t="s">
        <v>7257</v>
      </c>
      <c r="E313" t="s">
        <v>1102</v>
      </c>
      <c r="F313" t="s">
        <v>1102</v>
      </c>
      <c r="G313" t="s">
        <v>7258</v>
      </c>
      <c r="H313" t="s">
        <v>106</v>
      </c>
      <c r="I313" t="s">
        <v>106</v>
      </c>
      <c r="J313" t="s">
        <v>106</v>
      </c>
      <c r="K313" t="s">
        <v>250</v>
      </c>
      <c r="L313" t="s">
        <v>250</v>
      </c>
      <c r="M313">
        <f>IF(UPPER(TRIM(Table2[[#This Row],[Status_Clean]]))="CONVERTED",1,0)</f>
        <v>1</v>
      </c>
      <c r="N313">
        <f>IF(ISNUMBER(MATCH(UPPER(TRIM(Table2[[#This Row],[Status_Clean]])),{"CONTACTED","QUALIFIED","CONVERTED"},0)),1,0)</f>
        <v>1</v>
      </c>
      <c r="O313" cm="1">
        <f t="array" ref="O313">_xlfn.SWITCH(UPPER(TRIM(Table2[[#This Row],[Status_Clean]])),"NEW",1,"CONTACTED",2,"QUALIFIED",3,"CONVERTED",4,"LOST",5,99)</f>
        <v>4</v>
      </c>
      <c r="P313" t="s">
        <v>1103</v>
      </c>
      <c r="Q313" t="s">
        <v>7608</v>
      </c>
      <c r="R313" t="s">
        <v>7608</v>
      </c>
      <c r="S313">
        <v>45017</v>
      </c>
      <c r="T313" t="s">
        <v>7261</v>
      </c>
      <c r="U313">
        <v>45017</v>
      </c>
      <c r="V313" t="s">
        <v>7297</v>
      </c>
      <c r="W313" t="s">
        <v>7263</v>
      </c>
      <c r="X313" t="s">
        <v>7277</v>
      </c>
      <c r="Y313" t="s">
        <v>7278</v>
      </c>
      <c r="Z313" t="s">
        <v>1104</v>
      </c>
      <c r="AA313">
        <v>31.7</v>
      </c>
      <c r="AB313" t="str" cm="1">
        <f t="array" ref="AB313">_xlfn.LET(_xlpm.x,IFERROR(VALUE(Table2[[#This Row],[Response_Time_Hours]]),""),IF(_xlpm.x="","CHECK",_xlfn.IFS(_xlpm.x&lt;=1,"Immediate",_xlpm.x&lt;=6,"Fast",_xlpm.x&lt;=24,"Moderate",_xlpm.x&gt;24,"Delayed")))</f>
        <v>Delayed</v>
      </c>
      <c r="AC313">
        <v>26</v>
      </c>
      <c r="AD313" t="str" cm="1">
        <f t="array" ref="AD313">IF(Table2[[#This Row],[Interaction_Count_Final]]="","N/A",_xlfn.IFS(Table2[[#This Row],[Interaction_Count_Final]]&lt;=2,"Low",Table2[[#This Row],[Interaction_Count_Final]]&lt;=5,"Medium",Table2[[#This Row],[Interaction_Count_Final]]&gt;=6,"High",TRUE,"CHECK"))</f>
        <v>High</v>
      </c>
      <c r="AE313" t="s">
        <v>7266</v>
      </c>
      <c r="AF313" t="b">
        <v>1</v>
      </c>
      <c r="AG313" t="b">
        <v>1</v>
      </c>
      <c r="AH313">
        <v>422</v>
      </c>
      <c r="AI313">
        <v>45017</v>
      </c>
      <c r="AJ313" t="b">
        <v>1</v>
      </c>
      <c r="AK313" t="e" cm="1">
        <f t="array" ref="AK313">_xlfn.LET(
  _xlpm.txt,TRIM(Raw_Data!F313),
  _xlpm.norm,SUBSTITUTE(SUBSTITUTE(_xlpm.txt,"-","/"),".","/"),
  _xlpm.p,_xlfn.TEXTSPLIT(_xlpm.norm,"/"),
  _xlpm.a,VALUE(INDEX(_xlpm.p,1)),
  _xlpm.b,VALUE(INDEX(_xlpm.p,2)),
  IF(AND(_xlpm.a&lt;=12,_xlpm.b&lt;=12),"REVIEW_AMBIGUOUS","OK")
)</f>
        <v>#REF!</v>
      </c>
    </row>
    <row r="314" spans="1:37">
      <c r="A314" t="s">
        <v>1105</v>
      </c>
      <c r="B314" t="s">
        <v>1105</v>
      </c>
      <c r="C314" t="b">
        <v>0</v>
      </c>
      <c r="D314" t="s">
        <v>7257</v>
      </c>
      <c r="E314" t="s">
        <v>1106</v>
      </c>
      <c r="F314" t="s">
        <v>1106</v>
      </c>
      <c r="G314" t="s">
        <v>7280</v>
      </c>
      <c r="H314" t="s">
        <v>758</v>
      </c>
      <c r="I314" t="s">
        <v>758</v>
      </c>
      <c r="J314" t="s">
        <v>469</v>
      </c>
      <c r="K314" t="s">
        <v>125</v>
      </c>
      <c r="L314" t="s">
        <v>125</v>
      </c>
      <c r="M314">
        <f>IF(UPPER(TRIM(Table2[[#This Row],[Status_Clean]]))="CONVERTED",1,0)</f>
        <v>0</v>
      </c>
      <c r="N314">
        <f>IF(ISNUMBER(MATCH(UPPER(TRIM(Table2[[#This Row],[Status_Clean]])),{"CONTACTED","QUALIFIED","CONVERTED"},0)),1,0)</f>
        <v>1</v>
      </c>
      <c r="O314" cm="1">
        <f t="array" ref="O314">_xlfn.SWITCH(UPPER(TRIM(Table2[[#This Row],[Status_Clean]])),"NEW",1,"CONTACTED",2,"QUALIFIED",3,"CONVERTED",4,"LOST",5,99)</f>
        <v>2</v>
      </c>
      <c r="P314" t="s">
        <v>1107</v>
      </c>
      <c r="Q314" t="s">
        <v>1107</v>
      </c>
      <c r="R314" t="s">
        <v>1107</v>
      </c>
      <c r="S314">
        <v>45043</v>
      </c>
      <c r="T314" t="s">
        <v>7261</v>
      </c>
      <c r="U314">
        <v>45043</v>
      </c>
      <c r="V314" t="s">
        <v>7297</v>
      </c>
      <c r="W314" t="s">
        <v>7263</v>
      </c>
      <c r="X314" t="s">
        <v>7277</v>
      </c>
      <c r="Y314" t="s">
        <v>7285</v>
      </c>
      <c r="Z314" t="s">
        <v>339</v>
      </c>
      <c r="AA314">
        <v>28.799999999999997</v>
      </c>
      <c r="AB314" t="str" cm="1">
        <f t="array" ref="AB314">_xlfn.LET(_xlpm.x,IFERROR(VALUE(Table2[[#This Row],[Response_Time_Hours]]),""),IF(_xlpm.x="","CHECK",_xlfn.IFS(_xlpm.x&lt;=1,"Immediate",_xlpm.x&lt;=6,"Fast",_xlpm.x&lt;=24,"Moderate",_xlpm.x&gt;24,"Delayed")))</f>
        <v>Delayed</v>
      </c>
      <c r="AC314">
        <v>24</v>
      </c>
      <c r="AD314" t="str" cm="1">
        <f t="array" ref="AD314">IF(Table2[[#This Row],[Interaction_Count_Final]]="","N/A",_xlfn.IFS(Table2[[#This Row],[Interaction_Count_Final]]&lt;=2,"Low",Table2[[#This Row],[Interaction_Count_Final]]&lt;=5,"Medium",Table2[[#This Row],[Interaction_Count_Final]]&gt;=6,"High",TRUE,"CHECK"))</f>
        <v>High</v>
      </c>
      <c r="AE314" t="s">
        <v>7266</v>
      </c>
      <c r="AF314" t="b">
        <v>1</v>
      </c>
      <c r="AG314" t="b">
        <v>1</v>
      </c>
      <c r="AH314">
        <v>423</v>
      </c>
      <c r="AI314">
        <v>45043</v>
      </c>
      <c r="AJ314" t="b">
        <v>1</v>
      </c>
      <c r="AK314" t="str" cm="1">
        <f t="array" ref="AK314">_xlfn.LET(
  _xlpm.txt,TRIM(Raw_Data!F314),
  _xlpm.norm,SUBSTITUTE(SUBSTITUTE(_xlpm.txt,"-","/"),".","/"),
  _xlpm.p,_xlfn.TEXTSPLIT(_xlpm.norm,"/"),
  _xlpm.a,VALUE(INDEX(_xlpm.p,1)),
  _xlpm.b,VALUE(INDEX(_xlpm.p,2)),
  IF(AND(_xlpm.a&lt;=12,_xlpm.b&lt;=12),"REVIEW_AMBIGUOUS","OK")
)</f>
        <v>OK</v>
      </c>
    </row>
    <row r="315" spans="1:37">
      <c r="A315" t="s">
        <v>1108</v>
      </c>
      <c r="B315" t="s">
        <v>1108</v>
      </c>
      <c r="C315" t="b">
        <v>0</v>
      </c>
      <c r="D315" t="s">
        <v>7257</v>
      </c>
      <c r="E315" t="s">
        <v>1109</v>
      </c>
      <c r="F315" t="s">
        <v>1109</v>
      </c>
      <c r="G315" t="s">
        <v>7280</v>
      </c>
      <c r="H315" t="s">
        <v>374</v>
      </c>
      <c r="I315" t="s">
        <v>374</v>
      </c>
      <c r="J315" t="s">
        <v>7308</v>
      </c>
      <c r="K315" t="s">
        <v>71</v>
      </c>
      <c r="L315" t="s">
        <v>71</v>
      </c>
      <c r="M315">
        <f>IF(UPPER(TRIM(Table2[[#This Row],[Status_Clean]]))="CONVERTED",1,0)</f>
        <v>0</v>
      </c>
      <c r="N315">
        <f>IF(ISNUMBER(MATCH(UPPER(TRIM(Table2[[#This Row],[Status_Clean]])),{"CONTACTED","QUALIFIED","CONVERTED"},0)),1,0)</f>
        <v>1</v>
      </c>
      <c r="O315" cm="1">
        <f t="array" ref="O315">_xlfn.SWITCH(UPPER(TRIM(Table2[[#This Row],[Status_Clean]])),"NEW",1,"CONTACTED",2,"QUALIFIED",3,"CONVERTED",4,"LOST",5,99)</f>
        <v>3</v>
      </c>
      <c r="P315">
        <v>45291</v>
      </c>
      <c r="Q315" t="s">
        <v>7609</v>
      </c>
      <c r="R315" t="s">
        <v>7609</v>
      </c>
      <c r="S315">
        <v>45291</v>
      </c>
      <c r="T315" t="s">
        <v>7261</v>
      </c>
      <c r="U315">
        <v>45291</v>
      </c>
      <c r="V315" t="s">
        <v>7262</v>
      </c>
      <c r="W315" t="s">
        <v>7263</v>
      </c>
      <c r="X315" t="s">
        <v>7264</v>
      </c>
      <c r="Y315" t="s">
        <v>7293</v>
      </c>
      <c r="Z315" t="s">
        <v>1110</v>
      </c>
      <c r="AA315">
        <v>49.5</v>
      </c>
      <c r="AB315" t="str" cm="1">
        <f t="array" ref="AB315">_xlfn.LET(_xlpm.x,IFERROR(VALUE(Table2[[#This Row],[Response_Time_Hours]]),""),IF(_xlpm.x="","CHECK",_xlfn.IFS(_xlpm.x&lt;=1,"Immediate",_xlpm.x&lt;=6,"Fast",_xlpm.x&lt;=24,"Moderate",_xlpm.x&gt;24,"Delayed")))</f>
        <v>Delayed</v>
      </c>
      <c r="AC315">
        <v>17</v>
      </c>
      <c r="AD315" t="str" cm="1">
        <f t="array" ref="AD315">IF(Table2[[#This Row],[Interaction_Count_Final]]="","N/A",_xlfn.IFS(Table2[[#This Row],[Interaction_Count_Final]]&lt;=2,"Low",Table2[[#This Row],[Interaction_Count_Final]]&lt;=5,"Medium",Table2[[#This Row],[Interaction_Count_Final]]&gt;=6,"High",TRUE,"CHECK"))</f>
        <v>High</v>
      </c>
      <c r="AE315" t="s">
        <v>7266</v>
      </c>
      <c r="AF315" t="b">
        <v>1</v>
      </c>
      <c r="AG315" t="b">
        <v>1</v>
      </c>
      <c r="AH315">
        <v>425</v>
      </c>
      <c r="AI315">
        <v>45291</v>
      </c>
      <c r="AJ315" t="b">
        <v>1</v>
      </c>
      <c r="AK315" t="e" cm="1">
        <f t="array" ref="AK315">_xlfn.LET(
  _xlpm.txt,TRIM(Raw_Data!F315),
  _xlpm.norm,SUBSTITUTE(SUBSTITUTE(_xlpm.txt,"-","/"),".","/"),
  _xlpm.p,_xlfn.TEXTSPLIT(_xlpm.norm,"/"),
  _xlpm.a,VALUE(INDEX(_xlpm.p,1)),
  _xlpm.b,VALUE(INDEX(_xlpm.p,2)),
  IF(AND(_xlpm.a&lt;=12,_xlpm.b&lt;=12),"REVIEW_AMBIGUOUS","OK")
)</f>
        <v>#REF!</v>
      </c>
    </row>
    <row r="316" spans="1:37">
      <c r="A316" t="s">
        <v>1111</v>
      </c>
      <c r="B316" t="s">
        <v>1111</v>
      </c>
      <c r="C316" t="b">
        <v>0</v>
      </c>
      <c r="D316" t="s">
        <v>7257</v>
      </c>
      <c r="E316" t="s">
        <v>1112</v>
      </c>
      <c r="F316" t="s">
        <v>1112</v>
      </c>
      <c r="G316" t="s">
        <v>7268</v>
      </c>
      <c r="H316" t="s">
        <v>263</v>
      </c>
      <c r="I316" t="s">
        <v>263</v>
      </c>
      <c r="J316" t="s">
        <v>263</v>
      </c>
      <c r="K316" t="s">
        <v>7319</v>
      </c>
      <c r="L316" t="s">
        <v>71</v>
      </c>
      <c r="M316">
        <f>IF(UPPER(TRIM(Table2[[#This Row],[Status_Clean]]))="CONVERTED",1,0)</f>
        <v>0</v>
      </c>
      <c r="N316">
        <f>IF(ISNUMBER(MATCH(UPPER(TRIM(Table2[[#This Row],[Status_Clean]])),{"CONTACTED","QUALIFIED","CONVERTED"},0)),1,0)</f>
        <v>1</v>
      </c>
      <c r="O316" cm="1">
        <f t="array" ref="O316">_xlfn.SWITCH(UPPER(TRIM(Table2[[#This Row],[Status_Clean]])),"NEW",1,"CONTACTED",2,"QUALIFIED",3,"CONVERTED",4,"LOST",5,99)</f>
        <v>3</v>
      </c>
      <c r="P316">
        <v>45027</v>
      </c>
      <c r="Q316" t="s">
        <v>7500</v>
      </c>
      <c r="R316" t="s">
        <v>7500</v>
      </c>
      <c r="S316">
        <v>45027</v>
      </c>
      <c r="T316" t="s">
        <v>7261</v>
      </c>
      <c r="U316">
        <v>45027</v>
      </c>
      <c r="V316" t="s">
        <v>7297</v>
      </c>
      <c r="W316" t="s">
        <v>7263</v>
      </c>
      <c r="X316" t="s">
        <v>7277</v>
      </c>
      <c r="Y316" t="s">
        <v>7265</v>
      </c>
      <c r="Z316">
        <v>47</v>
      </c>
      <c r="AA316">
        <v>47</v>
      </c>
      <c r="AB316" t="str" cm="1">
        <f t="array" ref="AB316">_xlfn.LET(_xlpm.x,IFERROR(VALUE(Table2[[#This Row],[Response_Time_Hours]]),""),IF(_xlpm.x="","CHECK",_xlfn.IFS(_xlpm.x&lt;=1,"Immediate",_xlpm.x&lt;=6,"Fast",_xlpm.x&lt;=24,"Moderate",_xlpm.x&gt;24,"Delayed")))</f>
        <v>Delayed</v>
      </c>
      <c r="AC316">
        <v>25</v>
      </c>
      <c r="AD316" t="str" cm="1">
        <f t="array" ref="AD316">IF(Table2[[#This Row],[Interaction_Count_Final]]="","N/A",_xlfn.IFS(Table2[[#This Row],[Interaction_Count_Final]]&lt;=2,"Low",Table2[[#This Row],[Interaction_Count_Final]]&lt;=5,"Medium",Table2[[#This Row],[Interaction_Count_Final]]&gt;=6,"High",TRUE,"CHECK"))</f>
        <v>High</v>
      </c>
      <c r="AE316" t="s">
        <v>7289</v>
      </c>
      <c r="AF316" t="b">
        <v>1</v>
      </c>
      <c r="AG316" t="b">
        <v>1</v>
      </c>
      <c r="AH316">
        <v>430</v>
      </c>
      <c r="AI316">
        <v>45027</v>
      </c>
      <c r="AJ316" t="b">
        <v>1</v>
      </c>
      <c r="AK316" t="e" cm="1">
        <f t="array" ref="AK316">_xlfn.LET(
  _xlpm.txt,TRIM(Raw_Data!F316),
  _xlpm.norm,SUBSTITUTE(SUBSTITUTE(_xlpm.txt,"-","/"),".","/"),
  _xlpm.p,_xlfn.TEXTSPLIT(_xlpm.norm,"/"),
  _xlpm.a,VALUE(INDEX(_xlpm.p,1)),
  _xlpm.b,VALUE(INDEX(_xlpm.p,2)),
  IF(AND(_xlpm.a&lt;=12,_xlpm.b&lt;=12),"REVIEW_AMBIGUOUS","OK")
)</f>
        <v>#REF!</v>
      </c>
    </row>
    <row r="317" spans="1:37">
      <c r="A317" t="s">
        <v>1113</v>
      </c>
      <c r="B317" t="s">
        <v>1113</v>
      </c>
      <c r="C317" t="b">
        <v>0</v>
      </c>
      <c r="D317" t="s">
        <v>7257</v>
      </c>
      <c r="E317" t="s">
        <v>1114</v>
      </c>
      <c r="F317" t="s">
        <v>1114</v>
      </c>
      <c r="G317" t="s">
        <v>7274</v>
      </c>
      <c r="H317" t="s">
        <v>454</v>
      </c>
      <c r="I317" t="s">
        <v>454</v>
      </c>
      <c r="J317" t="s">
        <v>7308</v>
      </c>
      <c r="K317" t="s">
        <v>71</v>
      </c>
      <c r="L317" t="s">
        <v>71</v>
      </c>
      <c r="M317">
        <f>IF(UPPER(TRIM(Table2[[#This Row],[Status_Clean]]))="CONVERTED",1,0)</f>
        <v>0</v>
      </c>
      <c r="N317">
        <f>IF(ISNUMBER(MATCH(UPPER(TRIM(Table2[[#This Row],[Status_Clean]])),{"CONTACTED","QUALIFIED","CONVERTED"},0)),1,0)</f>
        <v>1</v>
      </c>
      <c r="O317" cm="1">
        <f t="array" ref="O317">_xlfn.SWITCH(UPPER(TRIM(Table2[[#This Row],[Status_Clean]])),"NEW",1,"CONTACTED",2,"QUALIFIED",3,"CONVERTED",4,"LOST",5,99)</f>
        <v>3</v>
      </c>
      <c r="P317">
        <v>45083</v>
      </c>
      <c r="Q317" t="s">
        <v>7610</v>
      </c>
      <c r="R317" t="s">
        <v>7610</v>
      </c>
      <c r="S317">
        <v>45083</v>
      </c>
      <c r="T317" t="s">
        <v>7261</v>
      </c>
      <c r="U317">
        <v>45083</v>
      </c>
      <c r="V317" t="s">
        <v>7276</v>
      </c>
      <c r="W317" t="s">
        <v>7263</v>
      </c>
      <c r="X317" t="s">
        <v>7277</v>
      </c>
      <c r="Y317" t="s">
        <v>7265</v>
      </c>
      <c r="Z317">
        <v>66.3</v>
      </c>
      <c r="AA317">
        <v>66.3</v>
      </c>
      <c r="AB317" t="str" cm="1">
        <f t="array" ref="AB317">_xlfn.LET(_xlpm.x,IFERROR(VALUE(Table2[[#This Row],[Response_Time_Hours]]),""),IF(_xlpm.x="","CHECK",_xlfn.IFS(_xlpm.x&lt;=1,"Immediate",_xlpm.x&lt;=6,"Fast",_xlpm.x&lt;=24,"Moderate",_xlpm.x&gt;24,"Delayed")))</f>
        <v>Delayed</v>
      </c>
      <c r="AC317">
        <v>2</v>
      </c>
      <c r="AD317" t="str" cm="1">
        <f t="array" ref="AD317">IF(Table2[[#This Row],[Interaction_Count_Final]]="","N/A",_xlfn.IFS(Table2[[#This Row],[Interaction_Count_Final]]&lt;=2,"Low",Table2[[#This Row],[Interaction_Count_Final]]&lt;=5,"Medium",Table2[[#This Row],[Interaction_Count_Final]]&gt;=6,"High",TRUE,"CHECK"))</f>
        <v>Low</v>
      </c>
      <c r="AE317" t="s">
        <v>7289</v>
      </c>
      <c r="AF317" t="b">
        <v>1</v>
      </c>
      <c r="AG317" t="b">
        <v>1</v>
      </c>
      <c r="AH317">
        <v>432</v>
      </c>
      <c r="AI317">
        <v>45083</v>
      </c>
      <c r="AJ317" t="b">
        <v>1</v>
      </c>
      <c r="AK317" t="e" cm="1">
        <f t="array" ref="AK317">_xlfn.LET(
  _xlpm.txt,TRIM(Raw_Data!F317),
  _xlpm.norm,SUBSTITUTE(SUBSTITUTE(_xlpm.txt,"-","/"),".","/"),
  _xlpm.p,_xlfn.TEXTSPLIT(_xlpm.norm,"/"),
  _xlpm.a,VALUE(INDEX(_xlpm.p,1)),
  _xlpm.b,VALUE(INDEX(_xlpm.p,2)),
  IF(AND(_xlpm.a&lt;=12,_xlpm.b&lt;=12),"REVIEW_AMBIGUOUS","OK")
)</f>
        <v>#REF!</v>
      </c>
    </row>
    <row r="318" spans="1:37">
      <c r="A318" t="s">
        <v>1115</v>
      </c>
      <c r="B318" t="s">
        <v>1115</v>
      </c>
      <c r="C318" t="b">
        <v>0</v>
      </c>
      <c r="D318" t="s">
        <v>7257</v>
      </c>
      <c r="E318" t="s">
        <v>1116</v>
      </c>
      <c r="F318" t="s">
        <v>1116</v>
      </c>
      <c r="G318" t="s">
        <v>7268</v>
      </c>
      <c r="H318" t="s">
        <v>296</v>
      </c>
      <c r="I318" t="s">
        <v>296</v>
      </c>
      <c r="J318" t="s">
        <v>263</v>
      </c>
      <c r="K318" t="s">
        <v>7259</v>
      </c>
      <c r="L318" t="s">
        <v>193</v>
      </c>
      <c r="M318">
        <f>IF(UPPER(TRIM(Table2[[#This Row],[Status_Clean]]))="CONVERTED",1,0)</f>
        <v>0</v>
      </c>
      <c r="N318">
        <f>IF(ISNUMBER(MATCH(UPPER(TRIM(Table2[[#This Row],[Status_Clean]])),{"CONTACTED","QUALIFIED","CONVERTED"},0)),1,0)</f>
        <v>0</v>
      </c>
      <c r="O318" cm="1">
        <f t="array" ref="O318">_xlfn.SWITCH(UPPER(TRIM(Table2[[#This Row],[Status_Clean]])),"NEW",1,"CONTACTED",2,"QUALIFIED",3,"CONVERTED",4,"LOST",5,99)</f>
        <v>1</v>
      </c>
      <c r="P318" t="s">
        <v>1117</v>
      </c>
      <c r="Q318" t="s">
        <v>7611</v>
      </c>
      <c r="R318" t="s">
        <v>7611</v>
      </c>
      <c r="S318">
        <v>44949</v>
      </c>
      <c r="T318" t="s">
        <v>7261</v>
      </c>
      <c r="U318">
        <v>44949</v>
      </c>
      <c r="V318" t="s">
        <v>7317</v>
      </c>
      <c r="W318" t="s">
        <v>7263</v>
      </c>
      <c r="X318" t="s">
        <v>7284</v>
      </c>
      <c r="Y318" t="s">
        <v>7298</v>
      </c>
      <c r="Z318" t="s">
        <v>1118</v>
      </c>
      <c r="AA318">
        <v>55.1</v>
      </c>
      <c r="AB318" t="str" cm="1">
        <f t="array" ref="AB318">_xlfn.LET(_xlpm.x,IFERROR(VALUE(Table2[[#This Row],[Response_Time_Hours]]),""),IF(_xlpm.x="","CHECK",_xlfn.IFS(_xlpm.x&lt;=1,"Immediate",_xlpm.x&lt;=6,"Fast",_xlpm.x&lt;=24,"Moderate",_xlpm.x&gt;24,"Delayed")))</f>
        <v>Delayed</v>
      </c>
      <c r="AC318">
        <v>41</v>
      </c>
      <c r="AD318" t="str" cm="1">
        <f t="array" ref="AD318">IF(Table2[[#This Row],[Interaction_Count_Final]]="","N/A",_xlfn.IFS(Table2[[#This Row],[Interaction_Count_Final]]&lt;=2,"Low",Table2[[#This Row],[Interaction_Count_Final]]&lt;=5,"Medium",Table2[[#This Row],[Interaction_Count_Final]]&gt;=6,"High",TRUE,"CHECK"))</f>
        <v>High</v>
      </c>
      <c r="AE318" t="s">
        <v>7266</v>
      </c>
      <c r="AF318" t="b">
        <v>1</v>
      </c>
      <c r="AG318" t="b">
        <v>1</v>
      </c>
      <c r="AH318">
        <v>433</v>
      </c>
      <c r="AI318">
        <v>44949</v>
      </c>
      <c r="AJ318" t="b">
        <v>1</v>
      </c>
      <c r="AK318" t="str" cm="1">
        <f t="array" ref="AK318">_xlfn.LET(
  _xlpm.txt,TRIM(Raw_Data!F318),
  _xlpm.norm,SUBSTITUTE(SUBSTITUTE(_xlpm.txt,"-","/"),".","/"),
  _xlpm.p,_xlfn.TEXTSPLIT(_xlpm.norm,"/"),
  _xlpm.a,VALUE(INDEX(_xlpm.p,1)),
  _xlpm.b,VALUE(INDEX(_xlpm.p,2)),
  IF(AND(_xlpm.a&lt;=12,_xlpm.b&lt;=12),"REVIEW_AMBIGUOUS","OK")
)</f>
        <v>OK</v>
      </c>
    </row>
    <row r="319" spans="1:37">
      <c r="A319" t="s">
        <v>1119</v>
      </c>
      <c r="B319" t="s">
        <v>1119</v>
      </c>
      <c r="C319" t="b">
        <v>0</v>
      </c>
      <c r="D319" t="s">
        <v>7257</v>
      </c>
      <c r="E319" t="s">
        <v>1120</v>
      </c>
      <c r="F319" t="s">
        <v>1120</v>
      </c>
      <c r="G319" t="s">
        <v>7258</v>
      </c>
      <c r="H319" t="s">
        <v>469</v>
      </c>
      <c r="I319" t="s">
        <v>469</v>
      </c>
      <c r="J319" t="s">
        <v>469</v>
      </c>
      <c r="K319" t="s">
        <v>193</v>
      </c>
      <c r="L319" t="s">
        <v>193</v>
      </c>
      <c r="M319">
        <f>IF(UPPER(TRIM(Table2[[#This Row],[Status_Clean]]))="CONVERTED",1,0)</f>
        <v>0</v>
      </c>
      <c r="N319">
        <f>IF(ISNUMBER(MATCH(UPPER(TRIM(Table2[[#This Row],[Status_Clean]])),{"CONTACTED","QUALIFIED","CONVERTED"},0)),1,0)</f>
        <v>0</v>
      </c>
      <c r="O319" cm="1">
        <f t="array" ref="O319">_xlfn.SWITCH(UPPER(TRIM(Table2[[#This Row],[Status_Clean]])),"NEW",1,"CONTACTED",2,"QUALIFIED",3,"CONVERTED",4,"LOST",5,99)</f>
        <v>1</v>
      </c>
      <c r="P319">
        <v>45240</v>
      </c>
      <c r="Q319" t="s">
        <v>7612</v>
      </c>
      <c r="R319" t="s">
        <v>7612</v>
      </c>
      <c r="S319">
        <v>45240</v>
      </c>
      <c r="T319" t="s">
        <v>7261</v>
      </c>
      <c r="U319">
        <v>45240</v>
      </c>
      <c r="V319" t="s">
        <v>7300</v>
      </c>
      <c r="W319" t="s">
        <v>7263</v>
      </c>
      <c r="X319" t="s">
        <v>7264</v>
      </c>
      <c r="Y319" t="s">
        <v>7312</v>
      </c>
      <c r="Z319" t="s">
        <v>251</v>
      </c>
      <c r="AA319">
        <v>43.2</v>
      </c>
      <c r="AB319" t="str" cm="1">
        <f t="array" ref="AB319">_xlfn.LET(_xlpm.x,IFERROR(VALUE(Table2[[#This Row],[Response_Time_Hours]]),""),IF(_xlpm.x="","CHECK",_xlfn.IFS(_xlpm.x&lt;=1,"Immediate",_xlpm.x&lt;=6,"Fast",_xlpm.x&lt;=24,"Moderate",_xlpm.x&gt;24,"Delayed")))</f>
        <v>Delayed</v>
      </c>
      <c r="AC319">
        <v>45</v>
      </c>
      <c r="AD319" t="str" cm="1">
        <f t="array" ref="AD319">IF(Table2[[#This Row],[Interaction_Count_Final]]="","N/A",_xlfn.IFS(Table2[[#This Row],[Interaction_Count_Final]]&lt;=2,"Low",Table2[[#This Row],[Interaction_Count_Final]]&lt;=5,"Medium",Table2[[#This Row],[Interaction_Count_Final]]&gt;=6,"High",TRUE,"CHECK"))</f>
        <v>High</v>
      </c>
      <c r="AE319" t="s">
        <v>7266</v>
      </c>
      <c r="AF319" t="b">
        <v>1</v>
      </c>
      <c r="AG319" t="b">
        <v>1</v>
      </c>
      <c r="AH319">
        <v>434</v>
      </c>
      <c r="AI319">
        <v>45240</v>
      </c>
      <c r="AJ319" t="b">
        <v>1</v>
      </c>
      <c r="AK319" t="e" cm="1">
        <f t="array" ref="AK319">_xlfn.LET(
  _xlpm.txt,TRIM(Raw_Data!F319),
  _xlpm.norm,SUBSTITUTE(SUBSTITUTE(_xlpm.txt,"-","/"),".","/"),
  _xlpm.p,_xlfn.TEXTSPLIT(_xlpm.norm,"/"),
  _xlpm.a,VALUE(INDEX(_xlpm.p,1)),
  _xlpm.b,VALUE(INDEX(_xlpm.p,2)),
  IF(AND(_xlpm.a&lt;=12,_xlpm.b&lt;=12),"REVIEW_AMBIGUOUS","OK")
)</f>
        <v>#REF!</v>
      </c>
    </row>
    <row r="320" spans="1:37">
      <c r="A320" t="s">
        <v>1121</v>
      </c>
      <c r="B320" t="s">
        <v>1121</v>
      </c>
      <c r="C320" t="b">
        <v>0</v>
      </c>
      <c r="D320" t="s">
        <v>7257</v>
      </c>
      <c r="E320" t="s">
        <v>1122</v>
      </c>
      <c r="F320" t="s">
        <v>1122</v>
      </c>
      <c r="G320" t="s">
        <v>7280</v>
      </c>
      <c r="H320" t="s">
        <v>1356</v>
      </c>
      <c r="I320" t="s">
        <v>1356</v>
      </c>
      <c r="J320" t="s">
        <v>1356</v>
      </c>
      <c r="K320" t="s">
        <v>193</v>
      </c>
      <c r="L320" t="s">
        <v>193</v>
      </c>
      <c r="M320">
        <f>IF(UPPER(TRIM(Table2[[#This Row],[Status_Clean]]))="CONVERTED",1,0)</f>
        <v>0</v>
      </c>
      <c r="N320">
        <f>IF(ISNUMBER(MATCH(UPPER(TRIM(Table2[[#This Row],[Status_Clean]])),{"CONTACTED","QUALIFIED","CONVERTED"},0)),1,0)</f>
        <v>0</v>
      </c>
      <c r="O320" cm="1">
        <f t="array" ref="O320">_xlfn.SWITCH(UPPER(TRIM(Table2[[#This Row],[Status_Clean]])),"NEW",1,"CONTACTED",2,"QUALIFIED",3,"CONVERTED",4,"LOST",5,99)</f>
        <v>1</v>
      </c>
      <c r="P320">
        <v>45429</v>
      </c>
      <c r="Q320" t="s">
        <v>7613</v>
      </c>
      <c r="R320" t="s">
        <v>7613</v>
      </c>
      <c r="S320">
        <v>45429</v>
      </c>
      <c r="T320" t="s">
        <v>7261</v>
      </c>
      <c r="U320">
        <v>45429</v>
      </c>
      <c r="V320" t="s">
        <v>7314</v>
      </c>
      <c r="W320" t="s">
        <v>7271</v>
      </c>
      <c r="X320" t="s">
        <v>7277</v>
      </c>
      <c r="Y320" t="s">
        <v>7312</v>
      </c>
      <c r="Z320">
        <v>32</v>
      </c>
      <c r="AA320">
        <v>32</v>
      </c>
      <c r="AB320" t="str" cm="1">
        <f t="array" ref="AB320">_xlfn.LET(_xlpm.x,IFERROR(VALUE(Table2[[#This Row],[Response_Time_Hours]]),""),IF(_xlpm.x="","CHECK",_xlfn.IFS(_xlpm.x&lt;=1,"Immediate",_xlpm.x&lt;=6,"Fast",_xlpm.x&lt;=24,"Moderate",_xlpm.x&gt;24,"Delayed")))</f>
        <v>Delayed</v>
      </c>
      <c r="AC320">
        <v>6</v>
      </c>
      <c r="AD320" t="str" cm="1">
        <f t="array" ref="AD320">IF(Table2[[#This Row],[Interaction_Count_Final]]="","N/A",_xlfn.IFS(Table2[[#This Row],[Interaction_Count_Final]]&lt;=2,"Low",Table2[[#This Row],[Interaction_Count_Final]]&lt;=5,"Medium",Table2[[#This Row],[Interaction_Count_Final]]&gt;=6,"High",TRUE,"CHECK"))</f>
        <v>High</v>
      </c>
      <c r="AE320" t="s">
        <v>7273</v>
      </c>
      <c r="AF320" t="b">
        <v>1</v>
      </c>
      <c r="AG320" t="b">
        <v>1</v>
      </c>
      <c r="AH320">
        <v>435</v>
      </c>
      <c r="AI320">
        <v>45429</v>
      </c>
      <c r="AJ320" t="b">
        <v>1</v>
      </c>
      <c r="AK320" t="e" cm="1">
        <f t="array" ref="AK320">_xlfn.LET(
  _xlpm.txt,TRIM(Raw_Data!F320),
  _xlpm.norm,SUBSTITUTE(SUBSTITUTE(_xlpm.txt,"-","/"),".","/"),
  _xlpm.p,_xlfn.TEXTSPLIT(_xlpm.norm,"/"),
  _xlpm.a,VALUE(INDEX(_xlpm.p,1)),
  _xlpm.b,VALUE(INDEX(_xlpm.p,2)),
  IF(AND(_xlpm.a&lt;=12,_xlpm.b&lt;=12),"REVIEW_AMBIGUOUS","OK")
)</f>
        <v>#REF!</v>
      </c>
    </row>
    <row r="321" spans="1:37">
      <c r="A321" t="s">
        <v>1123</v>
      </c>
      <c r="B321" t="s">
        <v>1123</v>
      </c>
      <c r="C321" t="b">
        <v>0</v>
      </c>
      <c r="D321" t="s">
        <v>7257</v>
      </c>
      <c r="E321" t="s">
        <v>1124</v>
      </c>
      <c r="F321" t="s">
        <v>1124</v>
      </c>
      <c r="G321" t="s">
        <v>7268</v>
      </c>
      <c r="H321" t="s">
        <v>1035</v>
      </c>
      <c r="I321" t="s">
        <v>1035</v>
      </c>
      <c r="J321" t="s">
        <v>311</v>
      </c>
      <c r="K321" t="s">
        <v>7281</v>
      </c>
      <c r="L321" t="s">
        <v>125</v>
      </c>
      <c r="M321">
        <f>IF(UPPER(TRIM(Table2[[#This Row],[Status_Clean]]))="CONVERTED",1,0)</f>
        <v>0</v>
      </c>
      <c r="N321">
        <f>IF(ISNUMBER(MATCH(UPPER(TRIM(Table2[[#This Row],[Status_Clean]])),{"CONTACTED","QUALIFIED","CONVERTED"},0)),1,0)</f>
        <v>1</v>
      </c>
      <c r="O321" cm="1">
        <f t="array" ref="O321">_xlfn.SWITCH(UPPER(TRIM(Table2[[#This Row],[Status_Clean]])),"NEW",1,"CONTACTED",2,"QUALIFIED",3,"CONVERTED",4,"LOST",5,99)</f>
        <v>2</v>
      </c>
      <c r="P321" t="s">
        <v>1125</v>
      </c>
      <c r="Q321" t="s">
        <v>7614</v>
      </c>
      <c r="R321" t="s">
        <v>7614</v>
      </c>
      <c r="S321">
        <v>45494</v>
      </c>
      <c r="T321" t="s">
        <v>7261</v>
      </c>
      <c r="U321">
        <v>45494</v>
      </c>
      <c r="V321" t="s">
        <v>7305</v>
      </c>
      <c r="W321" t="s">
        <v>7271</v>
      </c>
      <c r="X321" t="s">
        <v>7288</v>
      </c>
      <c r="Y321" t="s">
        <v>7293</v>
      </c>
      <c r="Z321">
        <v>11.7</v>
      </c>
      <c r="AA321">
        <v>11.7</v>
      </c>
      <c r="AB321" t="str" cm="1">
        <f t="array" ref="AB321">_xlfn.LET(_xlpm.x,IFERROR(VALUE(Table2[[#This Row],[Response_Time_Hours]]),""),IF(_xlpm.x="","CHECK",_xlfn.IFS(_xlpm.x&lt;=1,"Immediate",_xlpm.x&lt;=6,"Fast",_xlpm.x&lt;=24,"Moderate",_xlpm.x&gt;24,"Delayed")))</f>
        <v>Moderate</v>
      </c>
      <c r="AC321">
        <v>32</v>
      </c>
      <c r="AD321" t="str" cm="1">
        <f t="array" ref="AD321">IF(Table2[[#This Row],[Interaction_Count_Final]]="","N/A",_xlfn.IFS(Table2[[#This Row],[Interaction_Count_Final]]&lt;=2,"Low",Table2[[#This Row],[Interaction_Count_Final]]&lt;=5,"Medium",Table2[[#This Row],[Interaction_Count_Final]]&gt;=6,"High",TRUE,"CHECK"))</f>
        <v>High</v>
      </c>
      <c r="AE321" t="s">
        <v>7266</v>
      </c>
      <c r="AF321" t="b">
        <v>1</v>
      </c>
      <c r="AG321" t="b">
        <v>1</v>
      </c>
      <c r="AH321">
        <v>436</v>
      </c>
      <c r="AI321">
        <v>45494</v>
      </c>
      <c r="AJ321" t="b">
        <v>1</v>
      </c>
      <c r="AK321" t="str" cm="1">
        <f t="array" ref="AK321">_xlfn.LET(
  _xlpm.txt,TRIM(Raw_Data!F321),
  _xlpm.norm,SUBSTITUTE(SUBSTITUTE(_xlpm.txt,"-","/"),".","/"),
  _xlpm.p,_xlfn.TEXTSPLIT(_xlpm.norm,"/"),
  _xlpm.a,VALUE(INDEX(_xlpm.p,1)),
  _xlpm.b,VALUE(INDEX(_xlpm.p,2)),
  IF(AND(_xlpm.a&lt;=12,_xlpm.b&lt;=12),"REVIEW_AMBIGUOUS","OK")
)</f>
        <v>OK</v>
      </c>
    </row>
    <row r="322" spans="1:37">
      <c r="A322" t="s">
        <v>1126</v>
      </c>
      <c r="B322" t="s">
        <v>1126</v>
      </c>
      <c r="C322" t="b">
        <v>0</v>
      </c>
      <c r="D322" t="s">
        <v>7257</v>
      </c>
      <c r="E322" t="s">
        <v>1127</v>
      </c>
      <c r="F322" t="s">
        <v>1127</v>
      </c>
      <c r="G322" t="s">
        <v>7274</v>
      </c>
      <c r="H322" t="s">
        <v>447</v>
      </c>
      <c r="I322" t="s">
        <v>447</v>
      </c>
      <c r="J322" t="s">
        <v>447</v>
      </c>
      <c r="K322" t="s">
        <v>193</v>
      </c>
      <c r="L322" t="s">
        <v>193</v>
      </c>
      <c r="M322">
        <f>IF(UPPER(TRIM(Table2[[#This Row],[Status_Clean]]))="CONVERTED",1,0)</f>
        <v>0</v>
      </c>
      <c r="N322">
        <f>IF(ISNUMBER(MATCH(UPPER(TRIM(Table2[[#This Row],[Status_Clean]])),{"CONTACTED","QUALIFIED","CONVERTED"},0)),1,0)</f>
        <v>0</v>
      </c>
      <c r="O322" cm="1">
        <f t="array" ref="O322">_xlfn.SWITCH(UPPER(TRIM(Table2[[#This Row],[Status_Clean]])),"NEW",1,"CONTACTED",2,"QUALIFIED",3,"CONVERTED",4,"LOST",5,99)</f>
        <v>1</v>
      </c>
      <c r="P322">
        <v>45384</v>
      </c>
      <c r="Q322" t="s">
        <v>7615</v>
      </c>
      <c r="R322" t="s">
        <v>7615</v>
      </c>
      <c r="S322">
        <v>45384</v>
      </c>
      <c r="T322" t="s">
        <v>7261</v>
      </c>
      <c r="U322">
        <v>45384</v>
      </c>
      <c r="V322" t="s">
        <v>7297</v>
      </c>
      <c r="W322" t="s">
        <v>7271</v>
      </c>
      <c r="X322" t="s">
        <v>7277</v>
      </c>
      <c r="Y322" t="s">
        <v>7265</v>
      </c>
      <c r="Z322" t="s">
        <v>1128</v>
      </c>
      <c r="AA322">
        <v>31.8</v>
      </c>
      <c r="AB322" t="str" cm="1">
        <f t="array" ref="AB322">_xlfn.LET(_xlpm.x,IFERROR(VALUE(Table2[[#This Row],[Response_Time_Hours]]),""),IF(_xlpm.x="","CHECK",_xlfn.IFS(_xlpm.x&lt;=1,"Immediate",_xlpm.x&lt;=6,"Fast",_xlpm.x&lt;=24,"Moderate",_xlpm.x&gt;24,"Delayed")))</f>
        <v>Delayed</v>
      </c>
      <c r="AC322">
        <v>4</v>
      </c>
      <c r="AD322" t="str" cm="1">
        <f t="array" ref="AD322">IF(Table2[[#This Row],[Interaction_Count_Final]]="","N/A",_xlfn.IFS(Table2[[#This Row],[Interaction_Count_Final]]&lt;=2,"Low",Table2[[#This Row],[Interaction_Count_Final]]&lt;=5,"Medium",Table2[[#This Row],[Interaction_Count_Final]]&gt;=6,"High",TRUE,"CHECK"))</f>
        <v>Medium</v>
      </c>
      <c r="AE322" t="s">
        <v>7266</v>
      </c>
      <c r="AF322" t="b">
        <v>1</v>
      </c>
      <c r="AG322" t="b">
        <v>1</v>
      </c>
      <c r="AH322">
        <v>437</v>
      </c>
      <c r="AI322">
        <v>45384</v>
      </c>
      <c r="AJ322" t="b">
        <v>1</v>
      </c>
      <c r="AK322" t="e" cm="1">
        <f t="array" ref="AK322">_xlfn.LET(
  _xlpm.txt,TRIM(Raw_Data!F322),
  _xlpm.norm,SUBSTITUTE(SUBSTITUTE(_xlpm.txt,"-","/"),".","/"),
  _xlpm.p,_xlfn.TEXTSPLIT(_xlpm.norm,"/"),
  _xlpm.a,VALUE(INDEX(_xlpm.p,1)),
  _xlpm.b,VALUE(INDEX(_xlpm.p,2)),
  IF(AND(_xlpm.a&lt;=12,_xlpm.b&lt;=12),"REVIEW_AMBIGUOUS","OK")
)</f>
        <v>#REF!</v>
      </c>
    </row>
    <row r="323" spans="1:37">
      <c r="A323" t="s">
        <v>1129</v>
      </c>
      <c r="B323" t="s">
        <v>1129</v>
      </c>
      <c r="C323" t="b">
        <v>0</v>
      </c>
      <c r="D323" t="s">
        <v>7257</v>
      </c>
      <c r="E323" t="s">
        <v>1130</v>
      </c>
      <c r="F323" t="s">
        <v>1130</v>
      </c>
      <c r="G323" t="s">
        <v>7274</v>
      </c>
      <c r="H323" t="s">
        <v>342</v>
      </c>
      <c r="I323" t="s">
        <v>342</v>
      </c>
      <c r="J323" t="s">
        <v>254</v>
      </c>
      <c r="K323" t="s">
        <v>7370</v>
      </c>
      <c r="L323" t="s">
        <v>250</v>
      </c>
      <c r="M323">
        <f>IF(UPPER(TRIM(Table2[[#This Row],[Status_Clean]]))="CONVERTED",1,0)</f>
        <v>1</v>
      </c>
      <c r="N323">
        <f>IF(ISNUMBER(MATCH(UPPER(TRIM(Table2[[#This Row],[Status_Clean]])),{"CONTACTED","QUALIFIED","CONVERTED"},0)),1,0)</f>
        <v>1</v>
      </c>
      <c r="O323" cm="1">
        <f t="array" ref="O323">_xlfn.SWITCH(UPPER(TRIM(Table2[[#This Row],[Status_Clean]])),"NEW",1,"CONTACTED",2,"QUALIFIED",3,"CONVERTED",4,"LOST",5,99)</f>
        <v>4</v>
      </c>
      <c r="P323">
        <v>45389</v>
      </c>
      <c r="Q323" t="s">
        <v>7616</v>
      </c>
      <c r="R323" t="s">
        <v>7616</v>
      </c>
      <c r="S323">
        <v>45389</v>
      </c>
      <c r="T323" t="s">
        <v>7261</v>
      </c>
      <c r="U323">
        <v>45389</v>
      </c>
      <c r="V323" t="s">
        <v>7297</v>
      </c>
      <c r="W323" t="s">
        <v>7271</v>
      </c>
      <c r="X323" t="s">
        <v>7277</v>
      </c>
      <c r="Y323" t="s">
        <v>7293</v>
      </c>
      <c r="Z323">
        <v>58.3</v>
      </c>
      <c r="AA323">
        <v>58.3</v>
      </c>
      <c r="AB323" t="str" cm="1">
        <f t="array" ref="AB323">_xlfn.LET(_xlpm.x,IFERROR(VALUE(Table2[[#This Row],[Response_Time_Hours]]),""),IF(_xlpm.x="","CHECK",_xlfn.IFS(_xlpm.x&lt;=1,"Immediate",_xlpm.x&lt;=6,"Fast",_xlpm.x&lt;=24,"Moderate",_xlpm.x&gt;24,"Delayed")))</f>
        <v>Delayed</v>
      </c>
      <c r="AC323">
        <v>30</v>
      </c>
      <c r="AD323" t="str" cm="1">
        <f t="array" ref="AD323">IF(Table2[[#This Row],[Interaction_Count_Final]]="","N/A",_xlfn.IFS(Table2[[#This Row],[Interaction_Count_Final]]&lt;=2,"Low",Table2[[#This Row],[Interaction_Count_Final]]&lt;=5,"Medium",Table2[[#This Row],[Interaction_Count_Final]]&gt;=6,"High",TRUE,"CHECK"))</f>
        <v>High</v>
      </c>
      <c r="AE323" t="s">
        <v>7273</v>
      </c>
      <c r="AF323" t="b">
        <v>1</v>
      </c>
      <c r="AG323" t="b">
        <v>1</v>
      </c>
      <c r="AH323">
        <v>438</v>
      </c>
      <c r="AI323">
        <v>45389</v>
      </c>
      <c r="AJ323" t="b">
        <v>1</v>
      </c>
      <c r="AK323" t="e" cm="1">
        <f t="array" ref="AK323">_xlfn.LET(
  _xlpm.txt,TRIM(Raw_Data!F323),
  _xlpm.norm,SUBSTITUTE(SUBSTITUTE(_xlpm.txt,"-","/"),".","/"),
  _xlpm.p,_xlfn.TEXTSPLIT(_xlpm.norm,"/"),
  _xlpm.a,VALUE(INDEX(_xlpm.p,1)),
  _xlpm.b,VALUE(INDEX(_xlpm.p,2)),
  IF(AND(_xlpm.a&lt;=12,_xlpm.b&lt;=12),"REVIEW_AMBIGUOUS","OK")
)</f>
        <v>#REF!</v>
      </c>
    </row>
    <row r="324" spans="1:37">
      <c r="A324" t="s">
        <v>1131</v>
      </c>
      <c r="B324" t="s">
        <v>1131</v>
      </c>
      <c r="C324" t="b">
        <v>0</v>
      </c>
      <c r="D324" t="s">
        <v>7257</v>
      </c>
      <c r="E324" t="s">
        <v>1132</v>
      </c>
      <c r="F324" t="s">
        <v>1132</v>
      </c>
      <c r="G324" t="s">
        <v>7303</v>
      </c>
      <c r="H324" t="s">
        <v>222</v>
      </c>
      <c r="I324" t="s">
        <v>222</v>
      </c>
      <c r="J324" t="s">
        <v>222</v>
      </c>
      <c r="K324" t="s">
        <v>125</v>
      </c>
      <c r="L324" t="s">
        <v>125</v>
      </c>
      <c r="M324">
        <f>IF(UPPER(TRIM(Table2[[#This Row],[Status_Clean]]))="CONVERTED",1,0)</f>
        <v>0</v>
      </c>
      <c r="N324">
        <f>IF(ISNUMBER(MATCH(UPPER(TRIM(Table2[[#This Row],[Status_Clean]])),{"CONTACTED","QUALIFIED","CONVERTED"},0)),1,0)</f>
        <v>1</v>
      </c>
      <c r="O324" cm="1">
        <f t="array" ref="O324">_xlfn.SWITCH(UPPER(TRIM(Table2[[#This Row],[Status_Clean]])),"NEW",1,"CONTACTED",2,"QUALIFIED",3,"CONVERTED",4,"LOST",5,99)</f>
        <v>2</v>
      </c>
      <c r="P324" t="s">
        <v>124</v>
      </c>
      <c r="Q324" t="s">
        <v>7304</v>
      </c>
      <c r="R324" t="s">
        <v>7304</v>
      </c>
      <c r="S324">
        <v>45476</v>
      </c>
      <c r="T324" t="s">
        <v>7261</v>
      </c>
      <c r="U324">
        <v>45476</v>
      </c>
      <c r="V324" t="s">
        <v>7305</v>
      </c>
      <c r="W324" t="s">
        <v>7271</v>
      </c>
      <c r="X324" t="s">
        <v>7288</v>
      </c>
      <c r="Y324" t="s">
        <v>7272</v>
      </c>
      <c r="Z324" t="s">
        <v>1133</v>
      </c>
      <c r="AA324">
        <v>52.1</v>
      </c>
      <c r="AB324" t="str" cm="1">
        <f t="array" ref="AB324">_xlfn.LET(_xlpm.x,IFERROR(VALUE(Table2[[#This Row],[Response_Time_Hours]]),""),IF(_xlpm.x="","CHECK",_xlfn.IFS(_xlpm.x&lt;=1,"Immediate",_xlpm.x&lt;=6,"Fast",_xlpm.x&lt;=24,"Moderate",_xlpm.x&gt;24,"Delayed")))</f>
        <v>Delayed</v>
      </c>
      <c r="AC324">
        <v>3</v>
      </c>
      <c r="AD324" t="str" cm="1">
        <f t="array" ref="AD324">IF(Table2[[#This Row],[Interaction_Count_Final]]="","N/A",_xlfn.IFS(Table2[[#This Row],[Interaction_Count_Final]]&lt;=2,"Low",Table2[[#This Row],[Interaction_Count_Final]]&lt;=5,"Medium",Table2[[#This Row],[Interaction_Count_Final]]&gt;=6,"High",TRUE,"CHECK"))</f>
        <v>Medium</v>
      </c>
      <c r="AE324" t="s">
        <v>7289</v>
      </c>
      <c r="AF324" t="b">
        <v>1</v>
      </c>
      <c r="AG324" t="b">
        <v>1</v>
      </c>
      <c r="AH324">
        <v>442</v>
      </c>
      <c r="AI324">
        <v>45476</v>
      </c>
      <c r="AJ324" t="b">
        <v>1</v>
      </c>
      <c r="AK324" t="str" cm="1">
        <f t="array" ref="AK324">_xlfn.LET(
  _xlpm.txt,TRIM(Raw_Data!F324),
  _xlpm.norm,SUBSTITUTE(SUBSTITUTE(_xlpm.txt,"-","/"),".","/"),
  _xlpm.p,_xlfn.TEXTSPLIT(_xlpm.norm,"/"),
  _xlpm.a,VALUE(INDEX(_xlpm.p,1)),
  _xlpm.b,VALUE(INDEX(_xlpm.p,2)),
  IF(AND(_xlpm.a&lt;=12,_xlpm.b&lt;=12),"REVIEW_AMBIGUOUS","OK")
)</f>
        <v>REVIEW_AMBIGUOUS</v>
      </c>
    </row>
    <row r="325" spans="1:37">
      <c r="A325" t="s">
        <v>1134</v>
      </c>
      <c r="B325" t="s">
        <v>1134</v>
      </c>
      <c r="C325" t="b">
        <v>0</v>
      </c>
      <c r="D325" t="s">
        <v>7257</v>
      </c>
      <c r="E325" t="s">
        <v>1135</v>
      </c>
      <c r="F325" t="s">
        <v>1135</v>
      </c>
      <c r="G325" t="s">
        <v>7268</v>
      </c>
      <c r="H325" t="s">
        <v>473</v>
      </c>
      <c r="I325" t="s">
        <v>473</v>
      </c>
      <c r="J325" t="s">
        <v>473</v>
      </c>
      <c r="K325" t="s">
        <v>173</v>
      </c>
      <c r="L325" t="s">
        <v>173</v>
      </c>
      <c r="M325">
        <f>IF(UPPER(TRIM(Table2[[#This Row],[Status_Clean]]))="CONVERTED",1,0)</f>
        <v>0</v>
      </c>
      <c r="N325">
        <f>IF(ISNUMBER(MATCH(UPPER(TRIM(Table2[[#This Row],[Status_Clean]])),{"CONTACTED","QUALIFIED","CONVERTED"},0)),1,0)</f>
        <v>0</v>
      </c>
      <c r="O325" cm="1">
        <f t="array" ref="O325">_xlfn.SWITCH(UPPER(TRIM(Table2[[#This Row],[Status_Clean]])),"NEW",1,"CONTACTED",2,"QUALIFIED",3,"CONVERTED",4,"LOST",5,99)</f>
        <v>5</v>
      </c>
      <c r="P325">
        <v>45416</v>
      </c>
      <c r="Q325" t="s">
        <v>7617</v>
      </c>
      <c r="R325" t="s">
        <v>7617</v>
      </c>
      <c r="S325">
        <v>45416</v>
      </c>
      <c r="T325" t="s">
        <v>7261</v>
      </c>
      <c r="U325">
        <v>45416</v>
      </c>
      <c r="V325" t="s">
        <v>7314</v>
      </c>
      <c r="W325" t="s">
        <v>7271</v>
      </c>
      <c r="X325" t="s">
        <v>7277</v>
      </c>
      <c r="Y325" t="s">
        <v>7278</v>
      </c>
      <c r="Z325" t="s">
        <v>1136</v>
      </c>
      <c r="AA325">
        <v>0</v>
      </c>
      <c r="AB325" t="str" cm="1">
        <f t="array" ref="AB325">_xlfn.LET(_xlpm.x,IFERROR(VALUE(Table2[[#This Row],[Response_Time_Hours]]),""),IF(_xlpm.x="","CHECK",_xlfn.IFS(_xlpm.x&lt;=1,"Immediate",_xlpm.x&lt;=6,"Fast",_xlpm.x&lt;=24,"Moderate",_xlpm.x&gt;24,"Delayed")))</f>
        <v>Immediate</v>
      </c>
      <c r="AC325">
        <v>16</v>
      </c>
      <c r="AD325" t="str" cm="1">
        <f t="array" ref="AD325">IF(Table2[[#This Row],[Interaction_Count_Final]]="","N/A",_xlfn.IFS(Table2[[#This Row],[Interaction_Count_Final]]&lt;=2,"Low",Table2[[#This Row],[Interaction_Count_Final]]&lt;=5,"Medium",Table2[[#This Row],[Interaction_Count_Final]]&gt;=6,"High",TRUE,"CHECK"))</f>
        <v>High</v>
      </c>
      <c r="AE325" t="s">
        <v>7266</v>
      </c>
      <c r="AF325" t="b">
        <v>1</v>
      </c>
      <c r="AG325" t="b">
        <v>1</v>
      </c>
      <c r="AH325">
        <v>443</v>
      </c>
      <c r="AI325">
        <v>45416</v>
      </c>
      <c r="AJ325" t="b">
        <v>1</v>
      </c>
      <c r="AK325" t="e" cm="1">
        <f t="array" ref="AK325">_xlfn.LET(
  _xlpm.txt,TRIM(Raw_Data!F325),
  _xlpm.norm,SUBSTITUTE(SUBSTITUTE(_xlpm.txt,"-","/"),".","/"),
  _xlpm.p,_xlfn.TEXTSPLIT(_xlpm.norm,"/"),
  _xlpm.a,VALUE(INDEX(_xlpm.p,1)),
  _xlpm.b,VALUE(INDEX(_xlpm.p,2)),
  IF(AND(_xlpm.a&lt;=12,_xlpm.b&lt;=12),"REVIEW_AMBIGUOUS","OK")
)</f>
        <v>#REF!</v>
      </c>
    </row>
    <row r="326" spans="1:37">
      <c r="A326" t="s">
        <v>1137</v>
      </c>
      <c r="B326" t="s">
        <v>1137</v>
      </c>
      <c r="C326" t="b">
        <v>0</v>
      </c>
      <c r="D326" t="s">
        <v>7257</v>
      </c>
      <c r="E326" t="s">
        <v>1138</v>
      </c>
      <c r="F326" t="s">
        <v>1138</v>
      </c>
      <c r="G326" t="s">
        <v>7268</v>
      </c>
      <c r="H326" t="s">
        <v>352</v>
      </c>
      <c r="I326" t="s">
        <v>352</v>
      </c>
      <c r="J326" t="s">
        <v>447</v>
      </c>
      <c r="K326" t="s">
        <v>193</v>
      </c>
      <c r="L326" t="s">
        <v>193</v>
      </c>
      <c r="M326">
        <f>IF(UPPER(TRIM(Table2[[#This Row],[Status_Clean]]))="CONVERTED",1,0)</f>
        <v>0</v>
      </c>
      <c r="N326">
        <f>IF(ISNUMBER(MATCH(UPPER(TRIM(Table2[[#This Row],[Status_Clean]])),{"CONTACTED","QUALIFIED","CONVERTED"},0)),1,0)</f>
        <v>0</v>
      </c>
      <c r="O326" cm="1">
        <f t="array" ref="O326">_xlfn.SWITCH(UPPER(TRIM(Table2[[#This Row],[Status_Clean]])),"NEW",1,"CONTACTED",2,"QUALIFIED",3,"CONVERTED",4,"LOST",5,99)</f>
        <v>1</v>
      </c>
      <c r="P326" t="s">
        <v>1139</v>
      </c>
      <c r="Q326" t="s">
        <v>1139</v>
      </c>
      <c r="R326" t="s">
        <v>1139</v>
      </c>
      <c r="S326">
        <v>45397</v>
      </c>
      <c r="T326" t="s">
        <v>7261</v>
      </c>
      <c r="U326">
        <v>45397</v>
      </c>
      <c r="V326" t="s">
        <v>7297</v>
      </c>
      <c r="W326" t="s">
        <v>7271</v>
      </c>
      <c r="X326" t="s">
        <v>7277</v>
      </c>
      <c r="Y326" t="s">
        <v>7298</v>
      </c>
      <c r="Z326" t="s">
        <v>1140</v>
      </c>
      <c r="AA326">
        <v>48</v>
      </c>
      <c r="AB326" t="str" cm="1">
        <f t="array" ref="AB326">_xlfn.LET(_xlpm.x,IFERROR(VALUE(Table2[[#This Row],[Response_Time_Hours]]),""),IF(_xlpm.x="","CHECK",_xlfn.IFS(_xlpm.x&lt;=1,"Immediate",_xlpm.x&lt;=6,"Fast",_xlpm.x&lt;=24,"Moderate",_xlpm.x&gt;24,"Delayed")))</f>
        <v>Delayed</v>
      </c>
      <c r="AC326">
        <v>7</v>
      </c>
      <c r="AD326" t="str" cm="1">
        <f t="array" ref="AD326">IF(Table2[[#This Row],[Interaction_Count_Final]]="","N/A",_xlfn.IFS(Table2[[#This Row],[Interaction_Count_Final]]&lt;=2,"Low",Table2[[#This Row],[Interaction_Count_Final]]&lt;=5,"Medium",Table2[[#This Row],[Interaction_Count_Final]]&gt;=6,"High",TRUE,"CHECK"))</f>
        <v>High</v>
      </c>
      <c r="AE326" t="s">
        <v>7289</v>
      </c>
      <c r="AF326" t="b">
        <v>1</v>
      </c>
      <c r="AG326" t="b">
        <v>1</v>
      </c>
      <c r="AH326">
        <v>444</v>
      </c>
      <c r="AI326">
        <v>45397</v>
      </c>
      <c r="AJ326" t="b">
        <v>1</v>
      </c>
      <c r="AK326" t="str" cm="1">
        <f t="array" ref="AK326">_xlfn.LET(
  _xlpm.txt,TRIM(Raw_Data!F326),
  _xlpm.norm,SUBSTITUTE(SUBSTITUTE(_xlpm.txt,"-","/"),".","/"),
  _xlpm.p,_xlfn.TEXTSPLIT(_xlpm.norm,"/"),
  _xlpm.a,VALUE(INDEX(_xlpm.p,1)),
  _xlpm.b,VALUE(INDEX(_xlpm.p,2)),
  IF(AND(_xlpm.a&lt;=12,_xlpm.b&lt;=12),"REVIEW_AMBIGUOUS","OK")
)</f>
        <v>OK</v>
      </c>
    </row>
    <row r="327" spans="1:37">
      <c r="A327" t="s">
        <v>1141</v>
      </c>
      <c r="B327" t="s">
        <v>1141</v>
      </c>
      <c r="C327" t="b">
        <v>0</v>
      </c>
      <c r="D327" t="s">
        <v>7257</v>
      </c>
      <c r="E327" t="s">
        <v>1142</v>
      </c>
      <c r="F327" t="s">
        <v>1142</v>
      </c>
      <c r="G327" t="s">
        <v>7258</v>
      </c>
      <c r="H327" t="s">
        <v>337</v>
      </c>
      <c r="I327" t="s">
        <v>337</v>
      </c>
      <c r="J327" t="s">
        <v>101</v>
      </c>
      <c r="K327" t="s">
        <v>125</v>
      </c>
      <c r="L327" t="s">
        <v>125</v>
      </c>
      <c r="M327">
        <f>IF(UPPER(TRIM(Table2[[#This Row],[Status_Clean]]))="CONVERTED",1,0)</f>
        <v>0</v>
      </c>
      <c r="N327">
        <f>IF(ISNUMBER(MATCH(UPPER(TRIM(Table2[[#This Row],[Status_Clean]])),{"CONTACTED","QUALIFIED","CONVERTED"},0)),1,0)</f>
        <v>1</v>
      </c>
      <c r="O327" cm="1">
        <f t="array" ref="O327">_xlfn.SWITCH(UPPER(TRIM(Table2[[#This Row],[Status_Clean]])),"NEW",1,"CONTACTED",2,"QUALIFIED",3,"CONVERTED",4,"LOST",5,99)</f>
        <v>2</v>
      </c>
      <c r="P327">
        <v>44975</v>
      </c>
      <c r="Q327" t="s">
        <v>7618</v>
      </c>
      <c r="R327" t="s">
        <v>7618</v>
      </c>
      <c r="S327">
        <v>44975</v>
      </c>
      <c r="T327" t="s">
        <v>7261</v>
      </c>
      <c r="U327">
        <v>44975</v>
      </c>
      <c r="V327" t="s">
        <v>7283</v>
      </c>
      <c r="W327" t="s">
        <v>7263</v>
      </c>
      <c r="X327" t="s">
        <v>7284</v>
      </c>
      <c r="Y327" t="s">
        <v>7278</v>
      </c>
      <c r="Z327" t="s">
        <v>223</v>
      </c>
      <c r="AA327">
        <v>69.599999999999994</v>
      </c>
      <c r="AB327" t="str" cm="1">
        <f t="array" ref="AB327">_xlfn.LET(_xlpm.x,IFERROR(VALUE(Table2[[#This Row],[Response_Time_Hours]]),""),IF(_xlpm.x="","CHECK",_xlfn.IFS(_xlpm.x&lt;=1,"Immediate",_xlpm.x&lt;=6,"Fast",_xlpm.x&lt;=24,"Moderate",_xlpm.x&gt;24,"Delayed")))</f>
        <v>Delayed</v>
      </c>
      <c r="AC327">
        <v>46</v>
      </c>
      <c r="AD327" t="str" cm="1">
        <f t="array" ref="AD327">IF(Table2[[#This Row],[Interaction_Count_Final]]="","N/A",_xlfn.IFS(Table2[[#This Row],[Interaction_Count_Final]]&lt;=2,"Low",Table2[[#This Row],[Interaction_Count_Final]]&lt;=5,"Medium",Table2[[#This Row],[Interaction_Count_Final]]&gt;=6,"High",TRUE,"CHECK"))</f>
        <v>High</v>
      </c>
      <c r="AE327" t="s">
        <v>7266</v>
      </c>
      <c r="AF327" t="b">
        <v>1</v>
      </c>
      <c r="AG327" t="b">
        <v>1</v>
      </c>
      <c r="AH327">
        <v>445</v>
      </c>
      <c r="AI327">
        <v>44975</v>
      </c>
      <c r="AJ327" t="b">
        <v>1</v>
      </c>
      <c r="AK327" t="e" cm="1">
        <f t="array" ref="AK327">_xlfn.LET(
  _xlpm.txt,TRIM(Raw_Data!F327),
  _xlpm.norm,SUBSTITUTE(SUBSTITUTE(_xlpm.txt,"-","/"),".","/"),
  _xlpm.p,_xlfn.TEXTSPLIT(_xlpm.norm,"/"),
  _xlpm.a,VALUE(INDEX(_xlpm.p,1)),
  _xlpm.b,VALUE(INDEX(_xlpm.p,2)),
  IF(AND(_xlpm.a&lt;=12,_xlpm.b&lt;=12),"REVIEW_AMBIGUOUS","OK")
)</f>
        <v>#REF!</v>
      </c>
    </row>
    <row r="328" spans="1:37">
      <c r="A328" t="s">
        <v>1143</v>
      </c>
      <c r="B328" t="s">
        <v>1143</v>
      </c>
      <c r="C328" t="b">
        <v>1</v>
      </c>
      <c r="D328" t="s">
        <v>7257</v>
      </c>
      <c r="E328" t="s">
        <v>1144</v>
      </c>
      <c r="F328" t="s">
        <v>1144</v>
      </c>
      <c r="G328" t="s">
        <v>7274</v>
      </c>
      <c r="H328" t="s">
        <v>1356</v>
      </c>
      <c r="I328" t="s">
        <v>1356</v>
      </c>
      <c r="J328" t="s">
        <v>1356</v>
      </c>
      <c r="K328" t="s">
        <v>7281</v>
      </c>
      <c r="L328" t="s">
        <v>125</v>
      </c>
      <c r="M328">
        <f>IF(UPPER(TRIM(Table2[[#This Row],[Status_Clean]]))="CONVERTED",1,0)</f>
        <v>0</v>
      </c>
      <c r="N328">
        <f>IF(ISNUMBER(MATCH(UPPER(TRIM(Table2[[#This Row],[Status_Clean]])),{"CONTACTED","QUALIFIED","CONVERTED"},0)),1,0)</f>
        <v>1</v>
      </c>
      <c r="O328" cm="1">
        <f t="array" ref="O328">_xlfn.SWITCH(UPPER(TRIM(Table2[[#This Row],[Status_Clean]])),"NEW",1,"CONTACTED",2,"QUALIFIED",3,"CONVERTED",4,"LOST",5,99)</f>
        <v>2</v>
      </c>
      <c r="P328" t="s">
        <v>1145</v>
      </c>
      <c r="Q328" t="s">
        <v>7619</v>
      </c>
      <c r="R328" t="s">
        <v>7619</v>
      </c>
      <c r="S328">
        <v>45438</v>
      </c>
      <c r="T328" t="s">
        <v>7261</v>
      </c>
      <c r="U328">
        <v>45438</v>
      </c>
      <c r="V328" t="s">
        <v>7314</v>
      </c>
      <c r="W328" t="s">
        <v>7271</v>
      </c>
      <c r="X328" t="s">
        <v>7277</v>
      </c>
      <c r="Y328" t="s">
        <v>7293</v>
      </c>
      <c r="Z328" t="s">
        <v>1146</v>
      </c>
      <c r="AA328">
        <v>54.7</v>
      </c>
      <c r="AB328" t="str" cm="1">
        <f t="array" ref="AB328">_xlfn.LET(_xlpm.x,IFERROR(VALUE(Table2[[#This Row],[Response_Time_Hours]]),""),IF(_xlpm.x="","CHECK",_xlfn.IFS(_xlpm.x&lt;=1,"Immediate",_xlpm.x&lt;=6,"Fast",_xlpm.x&lt;=24,"Moderate",_xlpm.x&gt;24,"Delayed")))</f>
        <v>Delayed</v>
      </c>
      <c r="AC328">
        <v>12</v>
      </c>
      <c r="AD328" t="str" cm="1">
        <f t="array" ref="AD328">IF(Table2[[#This Row],[Interaction_Count_Final]]="","N/A",_xlfn.IFS(Table2[[#This Row],[Interaction_Count_Final]]&lt;=2,"Low",Table2[[#This Row],[Interaction_Count_Final]]&lt;=5,"Medium",Table2[[#This Row],[Interaction_Count_Final]]&gt;=6,"High",TRUE,"CHECK"))</f>
        <v>High</v>
      </c>
      <c r="AE328" t="s">
        <v>7289</v>
      </c>
      <c r="AF328" t="b">
        <v>1</v>
      </c>
      <c r="AG328" t="b">
        <v>1</v>
      </c>
      <c r="AH328">
        <v>447</v>
      </c>
      <c r="AI328">
        <v>45438</v>
      </c>
      <c r="AJ328" t="b">
        <v>1</v>
      </c>
      <c r="AK328" t="e" cm="1">
        <f t="array" ref="AK328">_xlfn.LET(
  _xlpm.txt,TRIM(Raw_Data!F328),
  _xlpm.norm,SUBSTITUTE(SUBSTITUTE(_xlpm.txt,"-","/"),".","/"),
  _xlpm.p,_xlfn.TEXTSPLIT(_xlpm.norm,"/"),
  _xlpm.a,VALUE(INDEX(_xlpm.p,1)),
  _xlpm.b,VALUE(INDEX(_xlpm.p,2)),
  IF(AND(_xlpm.a&lt;=12,_xlpm.b&lt;=12),"REVIEW_AMBIGUOUS","OK")
)</f>
        <v>#REF!</v>
      </c>
    </row>
    <row r="329" spans="1:37">
      <c r="A329" t="s">
        <v>1147</v>
      </c>
      <c r="B329" t="s">
        <v>1147</v>
      </c>
      <c r="C329" t="b">
        <v>0</v>
      </c>
      <c r="D329" t="s">
        <v>7257</v>
      </c>
      <c r="E329" t="s">
        <v>1148</v>
      </c>
      <c r="F329" t="s">
        <v>1148</v>
      </c>
      <c r="G329" t="s">
        <v>7274</v>
      </c>
      <c r="H329" t="s">
        <v>311</v>
      </c>
      <c r="I329" t="s">
        <v>311</v>
      </c>
      <c r="J329" t="s">
        <v>311</v>
      </c>
      <c r="K329" t="s">
        <v>7368</v>
      </c>
      <c r="L329" t="s">
        <v>173</v>
      </c>
      <c r="M329">
        <f>IF(UPPER(TRIM(Table2[[#This Row],[Status_Clean]]))="CONVERTED",1,0)</f>
        <v>0</v>
      </c>
      <c r="N329">
        <f>IF(ISNUMBER(MATCH(UPPER(TRIM(Table2[[#This Row],[Status_Clean]])),{"CONTACTED","QUALIFIED","CONVERTED"},0)),1,0)</f>
        <v>0</v>
      </c>
      <c r="O329" cm="1">
        <f t="array" ref="O329">_xlfn.SWITCH(UPPER(TRIM(Table2[[#This Row],[Status_Clean]])),"NEW",1,"CONTACTED",2,"QUALIFIED",3,"CONVERTED",4,"LOST",5,99)</f>
        <v>5</v>
      </c>
      <c r="P329" t="s">
        <v>1150</v>
      </c>
      <c r="Q329" t="s">
        <v>7620</v>
      </c>
      <c r="R329" t="s">
        <v>7620</v>
      </c>
      <c r="S329">
        <v>45346</v>
      </c>
      <c r="T329" t="s">
        <v>7261</v>
      </c>
      <c r="U329">
        <v>45346</v>
      </c>
      <c r="V329" t="s">
        <v>7283</v>
      </c>
      <c r="W329" t="s">
        <v>7271</v>
      </c>
      <c r="X329" t="s">
        <v>7284</v>
      </c>
      <c r="Y329" t="s">
        <v>7278</v>
      </c>
      <c r="Z329" t="s">
        <v>732</v>
      </c>
      <c r="AA329">
        <v>67.199999999999989</v>
      </c>
      <c r="AB329" t="str" cm="1">
        <f t="array" ref="AB329">_xlfn.LET(_xlpm.x,IFERROR(VALUE(Table2[[#This Row],[Response_Time_Hours]]),""),IF(_xlpm.x="","CHECK",_xlfn.IFS(_xlpm.x&lt;=1,"Immediate",_xlpm.x&lt;=6,"Fast",_xlpm.x&lt;=24,"Moderate",_xlpm.x&gt;24,"Delayed")))</f>
        <v>Delayed</v>
      </c>
      <c r="AC329">
        <v>20</v>
      </c>
      <c r="AD329" t="str" cm="1">
        <f t="array" ref="AD329">IF(Table2[[#This Row],[Interaction_Count_Final]]="","N/A",_xlfn.IFS(Table2[[#This Row],[Interaction_Count_Final]]&lt;=2,"Low",Table2[[#This Row],[Interaction_Count_Final]]&lt;=5,"Medium",Table2[[#This Row],[Interaction_Count_Final]]&gt;=6,"High",TRUE,"CHECK"))</f>
        <v>High</v>
      </c>
      <c r="AE329" t="s">
        <v>7273</v>
      </c>
      <c r="AF329" t="b">
        <v>1</v>
      </c>
      <c r="AG329" t="b">
        <v>1</v>
      </c>
      <c r="AH329">
        <v>449</v>
      </c>
      <c r="AI329">
        <v>45346</v>
      </c>
      <c r="AJ329" t="b">
        <v>1</v>
      </c>
      <c r="AK329" t="str" cm="1">
        <f t="array" ref="AK329">_xlfn.LET(
  _xlpm.txt,TRIM(Raw_Data!F329),
  _xlpm.norm,SUBSTITUTE(SUBSTITUTE(_xlpm.txt,"-","/"),".","/"),
  _xlpm.p,_xlfn.TEXTSPLIT(_xlpm.norm,"/"),
  _xlpm.a,VALUE(INDEX(_xlpm.p,1)),
  _xlpm.b,VALUE(INDEX(_xlpm.p,2)),
  IF(AND(_xlpm.a&lt;=12,_xlpm.b&lt;=12),"REVIEW_AMBIGUOUS","OK")
)</f>
        <v>OK</v>
      </c>
    </row>
    <row r="330" spans="1:37">
      <c r="A330" t="s">
        <v>1151</v>
      </c>
      <c r="B330" t="s">
        <v>1151</v>
      </c>
      <c r="C330" t="b">
        <v>0</v>
      </c>
      <c r="D330" t="s">
        <v>7257</v>
      </c>
      <c r="E330" t="s">
        <v>1152</v>
      </c>
      <c r="F330" t="s">
        <v>1152</v>
      </c>
      <c r="G330" t="s">
        <v>7258</v>
      </c>
      <c r="H330" t="s">
        <v>248</v>
      </c>
      <c r="I330" t="s">
        <v>248</v>
      </c>
      <c r="J330" t="s">
        <v>1356</v>
      </c>
      <c r="K330" t="s">
        <v>125</v>
      </c>
      <c r="L330" t="s">
        <v>125</v>
      </c>
      <c r="M330">
        <f>IF(UPPER(TRIM(Table2[[#This Row],[Status_Clean]]))="CONVERTED",1,0)</f>
        <v>0</v>
      </c>
      <c r="N330">
        <f>IF(ISNUMBER(MATCH(UPPER(TRIM(Table2[[#This Row],[Status_Clean]])),{"CONTACTED","QUALIFIED","CONVERTED"},0)),1,0)</f>
        <v>1</v>
      </c>
      <c r="O330" cm="1">
        <f t="array" ref="O330">_xlfn.SWITCH(UPPER(TRIM(Table2[[#This Row],[Status_Clean]])),"NEW",1,"CONTACTED",2,"QUALIFIED",3,"CONVERTED",4,"LOST",5,99)</f>
        <v>2</v>
      </c>
      <c r="P330">
        <v>45101</v>
      </c>
      <c r="Q330" t="s">
        <v>7552</v>
      </c>
      <c r="R330" t="s">
        <v>7552</v>
      </c>
      <c r="S330">
        <v>45101</v>
      </c>
      <c r="T330" t="s">
        <v>7261</v>
      </c>
      <c r="U330">
        <v>45101</v>
      </c>
      <c r="V330" t="s">
        <v>7276</v>
      </c>
      <c r="W330" t="s">
        <v>7263</v>
      </c>
      <c r="X330" t="s">
        <v>7277</v>
      </c>
      <c r="Y330" t="s">
        <v>7278</v>
      </c>
      <c r="Z330" t="s">
        <v>1153</v>
      </c>
      <c r="AA330">
        <v>9.6</v>
      </c>
      <c r="AB330" t="str" cm="1">
        <f t="array" ref="AB330">_xlfn.LET(_xlpm.x,IFERROR(VALUE(Table2[[#This Row],[Response_Time_Hours]]),""),IF(_xlpm.x="","CHECK",_xlfn.IFS(_xlpm.x&lt;=1,"Immediate",_xlpm.x&lt;=6,"Fast",_xlpm.x&lt;=24,"Moderate",_xlpm.x&gt;24,"Delayed")))</f>
        <v>Moderate</v>
      </c>
      <c r="AC330">
        <v>36</v>
      </c>
      <c r="AD330" t="str" cm="1">
        <f t="array" ref="AD330">IF(Table2[[#This Row],[Interaction_Count_Final]]="","N/A",_xlfn.IFS(Table2[[#This Row],[Interaction_Count_Final]]&lt;=2,"Low",Table2[[#This Row],[Interaction_Count_Final]]&lt;=5,"Medium",Table2[[#This Row],[Interaction_Count_Final]]&gt;=6,"High",TRUE,"CHECK"))</f>
        <v>High</v>
      </c>
      <c r="AE330" t="s">
        <v>7289</v>
      </c>
      <c r="AF330" t="b">
        <v>1</v>
      </c>
      <c r="AG330" t="b">
        <v>1</v>
      </c>
      <c r="AH330">
        <v>452</v>
      </c>
      <c r="AI330">
        <v>45101</v>
      </c>
      <c r="AJ330" t="b">
        <v>1</v>
      </c>
      <c r="AK330" t="e" cm="1">
        <f t="array" ref="AK330">_xlfn.LET(
  _xlpm.txt,TRIM(Raw_Data!F330),
  _xlpm.norm,SUBSTITUTE(SUBSTITUTE(_xlpm.txt,"-","/"),".","/"),
  _xlpm.p,_xlfn.TEXTSPLIT(_xlpm.norm,"/"),
  _xlpm.a,VALUE(INDEX(_xlpm.p,1)),
  _xlpm.b,VALUE(INDEX(_xlpm.p,2)),
  IF(AND(_xlpm.a&lt;=12,_xlpm.b&lt;=12),"REVIEW_AMBIGUOUS","OK")
)</f>
        <v>#REF!</v>
      </c>
    </row>
    <row r="331" spans="1:37">
      <c r="A331" t="s">
        <v>1154</v>
      </c>
      <c r="B331" t="s">
        <v>1154</v>
      </c>
      <c r="C331" t="b">
        <v>0</v>
      </c>
      <c r="D331" t="s">
        <v>7257</v>
      </c>
      <c r="E331" t="s">
        <v>7621</v>
      </c>
      <c r="F331" t="s">
        <v>7621</v>
      </c>
      <c r="G331" t="s">
        <v>7303</v>
      </c>
      <c r="H331" t="s">
        <v>792</v>
      </c>
      <c r="I331" t="s">
        <v>792</v>
      </c>
      <c r="J331" t="s">
        <v>792</v>
      </c>
      <c r="K331" t="s">
        <v>71</v>
      </c>
      <c r="L331" t="s">
        <v>71</v>
      </c>
      <c r="M331">
        <f>IF(UPPER(TRIM(Table2[[#This Row],[Status_Clean]]))="CONVERTED",1,0)</f>
        <v>0</v>
      </c>
      <c r="N331">
        <f>IF(ISNUMBER(MATCH(UPPER(TRIM(Table2[[#This Row],[Status_Clean]])),{"CONTACTED","QUALIFIED","CONVERTED"},0)),1,0)</f>
        <v>1</v>
      </c>
      <c r="O331" cm="1">
        <f t="array" ref="O331">_xlfn.SWITCH(UPPER(TRIM(Table2[[#This Row],[Status_Clean]])),"NEW",1,"CONTACTED",2,"QUALIFIED",3,"CONVERTED",4,"LOST",5,99)</f>
        <v>3</v>
      </c>
      <c r="P331" t="s">
        <v>1156</v>
      </c>
      <c r="Q331" t="s">
        <v>7549</v>
      </c>
      <c r="R331" t="s">
        <v>7549</v>
      </c>
      <c r="S331">
        <v>45604</v>
      </c>
      <c r="T331" t="s">
        <v>7261</v>
      </c>
      <c r="U331">
        <v>45604</v>
      </c>
      <c r="V331" t="s">
        <v>7300</v>
      </c>
      <c r="W331" t="s">
        <v>7271</v>
      </c>
      <c r="X331" t="s">
        <v>7264</v>
      </c>
      <c r="Y331" t="s">
        <v>7312</v>
      </c>
      <c r="Z331">
        <v>70.400000000000006</v>
      </c>
      <c r="AA331">
        <v>70.400000000000006</v>
      </c>
      <c r="AB331" t="str" cm="1">
        <f t="array" ref="AB331">_xlfn.LET(_xlpm.x,IFERROR(VALUE(Table2[[#This Row],[Response_Time_Hours]]),""),IF(_xlpm.x="","CHECK",_xlfn.IFS(_xlpm.x&lt;=1,"Immediate",_xlpm.x&lt;=6,"Fast",_xlpm.x&lt;=24,"Moderate",_xlpm.x&gt;24,"Delayed")))</f>
        <v>Delayed</v>
      </c>
      <c r="AC331">
        <v>48</v>
      </c>
      <c r="AD331" t="str" cm="1">
        <f t="array" ref="AD331">IF(Table2[[#This Row],[Interaction_Count_Final]]="","N/A",_xlfn.IFS(Table2[[#This Row],[Interaction_Count_Final]]&lt;=2,"Low",Table2[[#This Row],[Interaction_Count_Final]]&lt;=5,"Medium",Table2[[#This Row],[Interaction_Count_Final]]&gt;=6,"High",TRUE,"CHECK"))</f>
        <v>High</v>
      </c>
      <c r="AE331" t="s">
        <v>7266</v>
      </c>
      <c r="AF331" t="b">
        <v>1</v>
      </c>
      <c r="AG331" t="b">
        <v>1</v>
      </c>
      <c r="AH331">
        <v>453</v>
      </c>
      <c r="AI331">
        <v>45604</v>
      </c>
      <c r="AJ331" t="b">
        <v>1</v>
      </c>
      <c r="AK331" t="str" cm="1">
        <f t="array" ref="AK331">_xlfn.LET(
  _xlpm.txt,TRIM(Raw_Data!F331),
  _xlpm.norm,SUBSTITUTE(SUBSTITUTE(_xlpm.txt,"-","/"),".","/"),
  _xlpm.p,_xlfn.TEXTSPLIT(_xlpm.norm,"/"),
  _xlpm.a,VALUE(INDEX(_xlpm.p,1)),
  _xlpm.b,VALUE(INDEX(_xlpm.p,2)),
  IF(AND(_xlpm.a&lt;=12,_xlpm.b&lt;=12),"REVIEW_AMBIGUOUS","OK")
)</f>
        <v>REVIEW_AMBIGUOUS</v>
      </c>
    </row>
    <row r="332" spans="1:37">
      <c r="A332" t="s">
        <v>1157</v>
      </c>
      <c r="B332" t="s">
        <v>1157</v>
      </c>
      <c r="C332" t="b">
        <v>0</v>
      </c>
      <c r="D332" t="s">
        <v>7257</v>
      </c>
      <c r="E332" t="s">
        <v>1158</v>
      </c>
      <c r="F332" t="s">
        <v>1158</v>
      </c>
      <c r="G332" t="s">
        <v>7258</v>
      </c>
      <c r="H332" t="s">
        <v>156</v>
      </c>
      <c r="I332" t="s">
        <v>156</v>
      </c>
      <c r="J332" t="s">
        <v>69</v>
      </c>
      <c r="K332" t="s">
        <v>193</v>
      </c>
      <c r="L332" t="s">
        <v>193</v>
      </c>
      <c r="M332">
        <f>IF(UPPER(TRIM(Table2[[#This Row],[Status_Clean]]))="CONVERTED",1,0)</f>
        <v>0</v>
      </c>
      <c r="N332">
        <f>IF(ISNUMBER(MATCH(UPPER(TRIM(Table2[[#This Row],[Status_Clean]])),{"CONTACTED","QUALIFIED","CONVERTED"},0)),1,0)</f>
        <v>0</v>
      </c>
      <c r="O332" cm="1">
        <f t="array" ref="O332">_xlfn.SWITCH(UPPER(TRIM(Table2[[#This Row],[Status_Clean]])),"NEW",1,"CONTACTED",2,"QUALIFIED",3,"CONVERTED",4,"LOST",5,99)</f>
        <v>1</v>
      </c>
      <c r="P332">
        <v>45078</v>
      </c>
      <c r="Q332" t="s">
        <v>7622</v>
      </c>
      <c r="R332" t="s">
        <v>7622</v>
      </c>
      <c r="S332">
        <v>45078</v>
      </c>
      <c r="T332" t="s">
        <v>7261</v>
      </c>
      <c r="U332">
        <v>45078</v>
      </c>
      <c r="V332" t="s">
        <v>7276</v>
      </c>
      <c r="W332" t="s">
        <v>7263</v>
      </c>
      <c r="X332" t="s">
        <v>7277</v>
      </c>
      <c r="Y332" t="s">
        <v>7285</v>
      </c>
      <c r="Z332">
        <v>33</v>
      </c>
      <c r="AA332">
        <v>33</v>
      </c>
      <c r="AB332" t="str" cm="1">
        <f t="array" ref="AB332">_xlfn.LET(_xlpm.x,IFERROR(VALUE(Table2[[#This Row],[Response_Time_Hours]]),""),IF(_xlpm.x="","CHECK",_xlfn.IFS(_xlpm.x&lt;=1,"Immediate",_xlpm.x&lt;=6,"Fast",_xlpm.x&lt;=24,"Moderate",_xlpm.x&gt;24,"Delayed")))</f>
        <v>Delayed</v>
      </c>
      <c r="AC332">
        <v>29</v>
      </c>
      <c r="AD332" t="str" cm="1">
        <f t="array" ref="AD332">IF(Table2[[#This Row],[Interaction_Count_Final]]="","N/A",_xlfn.IFS(Table2[[#This Row],[Interaction_Count_Final]]&lt;=2,"Low",Table2[[#This Row],[Interaction_Count_Final]]&lt;=5,"Medium",Table2[[#This Row],[Interaction_Count_Final]]&gt;=6,"High",TRUE,"CHECK"))</f>
        <v>High</v>
      </c>
      <c r="AE332" t="s">
        <v>7273</v>
      </c>
      <c r="AF332" t="b">
        <v>1</v>
      </c>
      <c r="AG332" t="b">
        <v>1</v>
      </c>
      <c r="AH332">
        <v>455</v>
      </c>
      <c r="AI332">
        <v>45078</v>
      </c>
      <c r="AJ332" t="b">
        <v>1</v>
      </c>
      <c r="AK332" t="e" cm="1">
        <f t="array" ref="AK332">_xlfn.LET(
  _xlpm.txt,TRIM(Raw_Data!F332),
  _xlpm.norm,SUBSTITUTE(SUBSTITUTE(_xlpm.txt,"-","/"),".","/"),
  _xlpm.p,_xlfn.TEXTSPLIT(_xlpm.norm,"/"),
  _xlpm.a,VALUE(INDEX(_xlpm.p,1)),
  _xlpm.b,VALUE(INDEX(_xlpm.p,2)),
  IF(AND(_xlpm.a&lt;=12,_xlpm.b&lt;=12),"REVIEW_AMBIGUOUS","OK")
)</f>
        <v>#REF!</v>
      </c>
    </row>
    <row r="333" spans="1:37">
      <c r="A333" t="s">
        <v>1159</v>
      </c>
      <c r="B333" t="s">
        <v>1159</v>
      </c>
      <c r="C333" t="b">
        <v>0</v>
      </c>
      <c r="D333" t="s">
        <v>7257</v>
      </c>
      <c r="E333" t="s">
        <v>1160</v>
      </c>
      <c r="F333" t="s">
        <v>1160</v>
      </c>
      <c r="G333" t="s">
        <v>7280</v>
      </c>
      <c r="H333" t="s">
        <v>473</v>
      </c>
      <c r="I333" t="s">
        <v>473</v>
      </c>
      <c r="J333" t="s">
        <v>473</v>
      </c>
      <c r="K333" t="s">
        <v>173</v>
      </c>
      <c r="L333" t="s">
        <v>173</v>
      </c>
      <c r="M333">
        <f>IF(UPPER(TRIM(Table2[[#This Row],[Status_Clean]]))="CONVERTED",1,0)</f>
        <v>0</v>
      </c>
      <c r="N333">
        <f>IF(ISNUMBER(MATCH(UPPER(TRIM(Table2[[#This Row],[Status_Clean]])),{"CONTACTED","QUALIFIED","CONVERTED"},0)),1,0)</f>
        <v>0</v>
      </c>
      <c r="O333" cm="1">
        <f t="array" ref="O333">_xlfn.SWITCH(UPPER(TRIM(Table2[[#This Row],[Status_Clean]])),"NEW",1,"CONTACTED",2,"QUALIFIED",3,"CONVERTED",4,"LOST",5,99)</f>
        <v>5</v>
      </c>
      <c r="P333" t="s">
        <v>1161</v>
      </c>
      <c r="Q333" t="s">
        <v>7623</v>
      </c>
      <c r="R333" t="s">
        <v>7623</v>
      </c>
      <c r="S333">
        <v>45217</v>
      </c>
      <c r="T333" t="s">
        <v>7261</v>
      </c>
      <c r="U333">
        <v>45217</v>
      </c>
      <c r="V333" t="s">
        <v>7270</v>
      </c>
      <c r="W333" t="s">
        <v>7263</v>
      </c>
      <c r="X333" t="s">
        <v>7264</v>
      </c>
      <c r="Y333" t="s">
        <v>7272</v>
      </c>
      <c r="Z333" t="s">
        <v>1162</v>
      </c>
      <c r="AA333">
        <v>66.400000000000006</v>
      </c>
      <c r="AB333" t="str" cm="1">
        <f t="array" ref="AB333">_xlfn.LET(_xlpm.x,IFERROR(VALUE(Table2[[#This Row],[Response_Time_Hours]]),""),IF(_xlpm.x="","CHECK",_xlfn.IFS(_xlpm.x&lt;=1,"Immediate",_xlpm.x&lt;=6,"Fast",_xlpm.x&lt;=24,"Moderate",_xlpm.x&gt;24,"Delayed")))</f>
        <v>Delayed</v>
      </c>
      <c r="AC333">
        <v>8</v>
      </c>
      <c r="AD333" t="str" cm="1">
        <f t="array" ref="AD333">IF(Table2[[#This Row],[Interaction_Count_Final]]="","N/A",_xlfn.IFS(Table2[[#This Row],[Interaction_Count_Final]]&lt;=2,"Low",Table2[[#This Row],[Interaction_Count_Final]]&lt;=5,"Medium",Table2[[#This Row],[Interaction_Count_Final]]&gt;=6,"High",TRUE,"CHECK"))</f>
        <v>High</v>
      </c>
      <c r="AE333" t="s">
        <v>7266</v>
      </c>
      <c r="AF333" t="b">
        <v>1</v>
      </c>
      <c r="AG333" t="b">
        <v>1</v>
      </c>
      <c r="AH333">
        <v>456</v>
      </c>
      <c r="AI333">
        <v>45217</v>
      </c>
      <c r="AJ333" t="b">
        <v>1</v>
      </c>
      <c r="AK333" t="str" cm="1">
        <f t="array" ref="AK333">_xlfn.LET(
  _xlpm.txt,TRIM(Raw_Data!F333),
  _xlpm.norm,SUBSTITUTE(SUBSTITUTE(_xlpm.txt,"-","/"),".","/"),
  _xlpm.p,_xlfn.TEXTSPLIT(_xlpm.norm,"/"),
  _xlpm.a,VALUE(INDEX(_xlpm.p,1)),
  _xlpm.b,VALUE(INDEX(_xlpm.p,2)),
  IF(AND(_xlpm.a&lt;=12,_xlpm.b&lt;=12),"REVIEW_AMBIGUOUS","OK")
)</f>
        <v>OK</v>
      </c>
    </row>
    <row r="334" spans="1:37">
      <c r="A334" t="s">
        <v>1163</v>
      </c>
      <c r="B334" t="s">
        <v>1163</v>
      </c>
      <c r="C334" t="b">
        <v>0</v>
      </c>
      <c r="D334" t="s">
        <v>7257</v>
      </c>
      <c r="E334" t="s">
        <v>1164</v>
      </c>
      <c r="F334" t="s">
        <v>1164</v>
      </c>
      <c r="G334" t="s">
        <v>7303</v>
      </c>
      <c r="H334" t="s">
        <v>1165</v>
      </c>
      <c r="I334" t="s">
        <v>1165</v>
      </c>
      <c r="J334" t="s">
        <v>101</v>
      </c>
      <c r="K334" t="s">
        <v>250</v>
      </c>
      <c r="L334" t="s">
        <v>250</v>
      </c>
      <c r="M334">
        <f>IF(UPPER(TRIM(Table2[[#This Row],[Status_Clean]]))="CONVERTED",1,0)</f>
        <v>1</v>
      </c>
      <c r="N334">
        <f>IF(ISNUMBER(MATCH(UPPER(TRIM(Table2[[#This Row],[Status_Clean]])),{"CONTACTED","QUALIFIED","CONVERTED"},0)),1,0)</f>
        <v>1</v>
      </c>
      <c r="O334" cm="1">
        <f t="array" ref="O334">_xlfn.SWITCH(UPPER(TRIM(Table2[[#This Row],[Status_Clean]])),"NEW",1,"CONTACTED",2,"QUALIFIED",3,"CONVERTED",4,"LOST",5,99)</f>
        <v>4</v>
      </c>
      <c r="P334" t="s">
        <v>1166</v>
      </c>
      <c r="Q334" t="s">
        <v>7624</v>
      </c>
      <c r="R334" t="s">
        <v>7624</v>
      </c>
      <c r="S334">
        <v>45088</v>
      </c>
      <c r="T334" t="s">
        <v>7261</v>
      </c>
      <c r="U334">
        <v>45088</v>
      </c>
      <c r="V334" t="s">
        <v>7276</v>
      </c>
      <c r="W334" t="s">
        <v>7263</v>
      </c>
      <c r="X334" t="s">
        <v>7277</v>
      </c>
      <c r="Y334" t="s">
        <v>7293</v>
      </c>
      <c r="Z334" t="s">
        <v>1167</v>
      </c>
      <c r="AA334">
        <v>46.9</v>
      </c>
      <c r="AB334" t="str" cm="1">
        <f t="array" ref="AB334">_xlfn.LET(_xlpm.x,IFERROR(VALUE(Table2[[#This Row],[Response_Time_Hours]]),""),IF(_xlpm.x="","CHECK",_xlfn.IFS(_xlpm.x&lt;=1,"Immediate",_xlpm.x&lt;=6,"Fast",_xlpm.x&lt;=24,"Moderate",_xlpm.x&gt;24,"Delayed")))</f>
        <v>Delayed</v>
      </c>
      <c r="AC334">
        <v>36</v>
      </c>
      <c r="AD334" t="str" cm="1">
        <f t="array" ref="AD334">IF(Table2[[#This Row],[Interaction_Count_Final]]="","N/A",_xlfn.IFS(Table2[[#This Row],[Interaction_Count_Final]]&lt;=2,"Low",Table2[[#This Row],[Interaction_Count_Final]]&lt;=5,"Medium",Table2[[#This Row],[Interaction_Count_Final]]&gt;=6,"High",TRUE,"CHECK"))</f>
        <v>High</v>
      </c>
      <c r="AE334" t="s">
        <v>7273</v>
      </c>
      <c r="AF334" t="b">
        <v>1</v>
      </c>
      <c r="AG334" t="b">
        <v>1</v>
      </c>
      <c r="AH334">
        <v>457</v>
      </c>
      <c r="AI334">
        <v>45088</v>
      </c>
      <c r="AJ334" t="b">
        <v>1</v>
      </c>
      <c r="AK334" t="e" cm="1">
        <f t="array" ref="AK334">_xlfn.LET(
  _xlpm.txt,TRIM(Raw_Data!F334),
  _xlpm.norm,SUBSTITUTE(SUBSTITUTE(_xlpm.txt,"-","/"),".","/"),
  _xlpm.p,_xlfn.TEXTSPLIT(_xlpm.norm,"/"),
  _xlpm.a,VALUE(INDEX(_xlpm.p,1)),
  _xlpm.b,VALUE(INDEX(_xlpm.p,2)),
  IF(AND(_xlpm.a&lt;=12,_xlpm.b&lt;=12),"REVIEW_AMBIGUOUS","OK")
)</f>
        <v>#REF!</v>
      </c>
    </row>
    <row r="335" spans="1:37">
      <c r="A335" t="s">
        <v>1168</v>
      </c>
      <c r="B335" t="s">
        <v>1168</v>
      </c>
      <c r="C335" t="b">
        <v>0</v>
      </c>
      <c r="D335" t="s">
        <v>7257</v>
      </c>
      <c r="E335" t="s">
        <v>1169</v>
      </c>
      <c r="F335" t="s">
        <v>1169</v>
      </c>
      <c r="G335" t="s">
        <v>7258</v>
      </c>
      <c r="H335" t="s">
        <v>469</v>
      </c>
      <c r="I335" t="s">
        <v>469</v>
      </c>
      <c r="J335" t="s">
        <v>469</v>
      </c>
      <c r="K335" t="s">
        <v>71</v>
      </c>
      <c r="L335" t="s">
        <v>71</v>
      </c>
      <c r="M335">
        <f>IF(UPPER(TRIM(Table2[[#This Row],[Status_Clean]]))="CONVERTED",1,0)</f>
        <v>0</v>
      </c>
      <c r="N335">
        <f>IF(ISNUMBER(MATCH(UPPER(TRIM(Table2[[#This Row],[Status_Clean]])),{"CONTACTED","QUALIFIED","CONVERTED"},0)),1,0)</f>
        <v>1</v>
      </c>
      <c r="O335" cm="1">
        <f t="array" ref="O335">_xlfn.SWITCH(UPPER(TRIM(Table2[[#This Row],[Status_Clean]])),"NEW",1,"CONTACTED",2,"QUALIFIED",3,"CONVERTED",4,"LOST",5,99)</f>
        <v>3</v>
      </c>
      <c r="P335">
        <v>45537</v>
      </c>
      <c r="Q335" t="s">
        <v>7625</v>
      </c>
      <c r="R335" t="s">
        <v>7625</v>
      </c>
      <c r="S335">
        <v>45537</v>
      </c>
      <c r="T335" t="s">
        <v>7261</v>
      </c>
      <c r="U335">
        <v>45537</v>
      </c>
      <c r="V335" t="s">
        <v>7287</v>
      </c>
      <c r="W335" t="s">
        <v>7271</v>
      </c>
      <c r="X335" t="s">
        <v>7288</v>
      </c>
      <c r="Y335" t="s">
        <v>7298</v>
      </c>
      <c r="Z335">
        <v>68</v>
      </c>
      <c r="AA335">
        <v>68</v>
      </c>
      <c r="AB335" t="str" cm="1">
        <f t="array" ref="AB335">_xlfn.LET(_xlpm.x,IFERROR(VALUE(Table2[[#This Row],[Response_Time_Hours]]),""),IF(_xlpm.x="","CHECK",_xlfn.IFS(_xlpm.x&lt;=1,"Immediate",_xlpm.x&lt;=6,"Fast",_xlpm.x&lt;=24,"Moderate",_xlpm.x&gt;24,"Delayed")))</f>
        <v>Delayed</v>
      </c>
      <c r="AC335">
        <v>20</v>
      </c>
      <c r="AD335" t="str" cm="1">
        <f t="array" ref="AD335">IF(Table2[[#This Row],[Interaction_Count_Final]]="","N/A",_xlfn.IFS(Table2[[#This Row],[Interaction_Count_Final]]&lt;=2,"Low",Table2[[#This Row],[Interaction_Count_Final]]&lt;=5,"Medium",Table2[[#This Row],[Interaction_Count_Final]]&gt;=6,"High",TRUE,"CHECK"))</f>
        <v>High</v>
      </c>
      <c r="AE335" t="s">
        <v>7266</v>
      </c>
      <c r="AF335" t="b">
        <v>1</v>
      </c>
      <c r="AG335" t="b">
        <v>1</v>
      </c>
      <c r="AH335">
        <v>458</v>
      </c>
      <c r="AI335">
        <v>45537</v>
      </c>
      <c r="AJ335" t="b">
        <v>1</v>
      </c>
      <c r="AK335" t="e" cm="1">
        <f t="array" ref="AK335">_xlfn.LET(
  _xlpm.txt,TRIM(Raw_Data!F335),
  _xlpm.norm,SUBSTITUTE(SUBSTITUTE(_xlpm.txt,"-","/"),".","/"),
  _xlpm.p,_xlfn.TEXTSPLIT(_xlpm.norm,"/"),
  _xlpm.a,VALUE(INDEX(_xlpm.p,1)),
  _xlpm.b,VALUE(INDEX(_xlpm.p,2)),
  IF(AND(_xlpm.a&lt;=12,_xlpm.b&lt;=12),"REVIEW_AMBIGUOUS","OK")
)</f>
        <v>#REF!</v>
      </c>
    </row>
    <row r="336" spans="1:37">
      <c r="A336" t="s">
        <v>1170</v>
      </c>
      <c r="B336" t="s">
        <v>1170</v>
      </c>
      <c r="C336" t="b">
        <v>1</v>
      </c>
      <c r="D336" t="s">
        <v>7257</v>
      </c>
      <c r="E336" t="s">
        <v>1171</v>
      </c>
      <c r="F336" t="s">
        <v>1171</v>
      </c>
      <c r="G336" t="s">
        <v>7274</v>
      </c>
      <c r="H336" t="s">
        <v>359</v>
      </c>
      <c r="I336" t="s">
        <v>359</v>
      </c>
      <c r="J336" t="s">
        <v>473</v>
      </c>
      <c r="K336" t="s">
        <v>173</v>
      </c>
      <c r="L336" t="s">
        <v>173</v>
      </c>
      <c r="M336">
        <f>IF(UPPER(TRIM(Table2[[#This Row],[Status_Clean]]))="CONVERTED",1,0)</f>
        <v>0</v>
      </c>
      <c r="N336">
        <f>IF(ISNUMBER(MATCH(UPPER(TRIM(Table2[[#This Row],[Status_Clean]])),{"CONTACTED","QUALIFIED","CONVERTED"},0)),1,0)</f>
        <v>0</v>
      </c>
      <c r="O336" cm="1">
        <f t="array" ref="O336">_xlfn.SWITCH(UPPER(TRIM(Table2[[#This Row],[Status_Clean]])),"NEW",1,"CONTACTED",2,"QUALIFIED",3,"CONVERTED",4,"LOST",5,99)</f>
        <v>5</v>
      </c>
      <c r="P336" t="s">
        <v>1172</v>
      </c>
      <c r="Q336" t="s">
        <v>7626</v>
      </c>
      <c r="R336" t="s">
        <v>7626</v>
      </c>
      <c r="S336">
        <v>45415</v>
      </c>
      <c r="T336" t="s">
        <v>7261</v>
      </c>
      <c r="U336">
        <v>45415</v>
      </c>
      <c r="V336" t="s">
        <v>7314</v>
      </c>
      <c r="W336" t="s">
        <v>7271</v>
      </c>
      <c r="X336" t="s">
        <v>7277</v>
      </c>
      <c r="Y336" t="s">
        <v>7312</v>
      </c>
      <c r="Z336">
        <v>56</v>
      </c>
      <c r="AA336">
        <v>56</v>
      </c>
      <c r="AB336" t="str" cm="1">
        <f t="array" ref="AB336">_xlfn.LET(_xlpm.x,IFERROR(VALUE(Table2[[#This Row],[Response_Time_Hours]]),""),IF(_xlpm.x="","CHECK",_xlfn.IFS(_xlpm.x&lt;=1,"Immediate",_xlpm.x&lt;=6,"Fast",_xlpm.x&lt;=24,"Moderate",_xlpm.x&gt;24,"Delayed")))</f>
        <v>Delayed</v>
      </c>
      <c r="AC336">
        <v>45</v>
      </c>
      <c r="AD336" t="str" cm="1">
        <f t="array" ref="AD336">IF(Table2[[#This Row],[Interaction_Count_Final]]="","N/A",_xlfn.IFS(Table2[[#This Row],[Interaction_Count_Final]]&lt;=2,"Low",Table2[[#This Row],[Interaction_Count_Final]]&lt;=5,"Medium",Table2[[#This Row],[Interaction_Count_Final]]&gt;=6,"High",TRUE,"CHECK"))</f>
        <v>High</v>
      </c>
      <c r="AE336" t="s">
        <v>7266</v>
      </c>
      <c r="AF336" t="b">
        <v>1</v>
      </c>
      <c r="AG336" t="b">
        <v>1</v>
      </c>
      <c r="AH336">
        <v>462</v>
      </c>
      <c r="AI336">
        <v>45415</v>
      </c>
      <c r="AJ336" t="b">
        <v>1</v>
      </c>
      <c r="AK336" t="str" cm="1">
        <f t="array" ref="AK336">_xlfn.LET(
  _xlpm.txt,TRIM(Raw_Data!F336),
  _xlpm.norm,SUBSTITUTE(SUBSTITUTE(_xlpm.txt,"-","/"),".","/"),
  _xlpm.p,_xlfn.TEXTSPLIT(_xlpm.norm,"/"),
  _xlpm.a,VALUE(INDEX(_xlpm.p,1)),
  _xlpm.b,VALUE(INDEX(_xlpm.p,2)),
  IF(AND(_xlpm.a&lt;=12,_xlpm.b&lt;=12),"REVIEW_AMBIGUOUS","OK")
)</f>
        <v>REVIEW_AMBIGUOUS</v>
      </c>
    </row>
    <row r="337" spans="1:37">
      <c r="A337" t="s">
        <v>1173</v>
      </c>
      <c r="B337" t="s">
        <v>1173</v>
      </c>
      <c r="C337" t="b">
        <v>1</v>
      </c>
      <c r="D337" t="s">
        <v>7257</v>
      </c>
      <c r="E337" t="s">
        <v>1174</v>
      </c>
      <c r="F337" t="s">
        <v>1174</v>
      </c>
      <c r="G337" t="s">
        <v>7303</v>
      </c>
      <c r="H337" t="s">
        <v>311</v>
      </c>
      <c r="I337" t="s">
        <v>311</v>
      </c>
      <c r="J337" t="s">
        <v>311</v>
      </c>
      <c r="K337" t="s">
        <v>71</v>
      </c>
      <c r="L337" t="s">
        <v>71</v>
      </c>
      <c r="M337">
        <f>IF(UPPER(TRIM(Table2[[#This Row],[Status_Clean]]))="CONVERTED",1,0)</f>
        <v>0</v>
      </c>
      <c r="N337">
        <f>IF(ISNUMBER(MATCH(UPPER(TRIM(Table2[[#This Row],[Status_Clean]])),{"CONTACTED","QUALIFIED","CONVERTED"},0)),1,0)</f>
        <v>1</v>
      </c>
      <c r="O337" cm="1">
        <f t="array" ref="O337">_xlfn.SWITCH(UPPER(TRIM(Table2[[#This Row],[Status_Clean]])),"NEW",1,"CONTACTED",2,"QUALIFIED",3,"CONVERTED",4,"LOST",5,99)</f>
        <v>3</v>
      </c>
      <c r="P337">
        <v>45022</v>
      </c>
      <c r="Q337" t="s">
        <v>7627</v>
      </c>
      <c r="R337" t="s">
        <v>7627</v>
      </c>
      <c r="S337">
        <v>45022</v>
      </c>
      <c r="T337" t="s">
        <v>7261</v>
      </c>
      <c r="U337">
        <v>45022</v>
      </c>
      <c r="V337" t="s">
        <v>7297</v>
      </c>
      <c r="W337" t="s">
        <v>7263</v>
      </c>
      <c r="X337" t="s">
        <v>7277</v>
      </c>
      <c r="Y337" t="s">
        <v>7285</v>
      </c>
      <c r="Z337" t="s">
        <v>1175</v>
      </c>
      <c r="AA337">
        <v>6.8</v>
      </c>
      <c r="AB337" t="str" cm="1">
        <f t="array" ref="AB337">_xlfn.LET(_xlpm.x,IFERROR(VALUE(Table2[[#This Row],[Response_Time_Hours]]),""),IF(_xlpm.x="","CHECK",_xlfn.IFS(_xlpm.x&lt;=1,"Immediate",_xlpm.x&lt;=6,"Fast",_xlpm.x&lt;=24,"Moderate",_xlpm.x&gt;24,"Delayed")))</f>
        <v>Moderate</v>
      </c>
      <c r="AC337">
        <v>35</v>
      </c>
      <c r="AD337" t="str" cm="1">
        <f t="array" ref="AD337">IF(Table2[[#This Row],[Interaction_Count_Final]]="","N/A",_xlfn.IFS(Table2[[#This Row],[Interaction_Count_Final]]&lt;=2,"Low",Table2[[#This Row],[Interaction_Count_Final]]&lt;=5,"Medium",Table2[[#This Row],[Interaction_Count_Final]]&gt;=6,"High",TRUE,"CHECK"))</f>
        <v>High</v>
      </c>
      <c r="AE337" t="s">
        <v>7266</v>
      </c>
      <c r="AF337" t="b">
        <v>1</v>
      </c>
      <c r="AG337" t="b">
        <v>1</v>
      </c>
      <c r="AH337">
        <v>463</v>
      </c>
      <c r="AI337">
        <v>45022</v>
      </c>
      <c r="AJ337" t="b">
        <v>1</v>
      </c>
      <c r="AK337" t="e" cm="1">
        <f t="array" ref="AK337">_xlfn.LET(
  _xlpm.txt,TRIM(Raw_Data!F337),
  _xlpm.norm,SUBSTITUTE(SUBSTITUTE(_xlpm.txt,"-","/"),".","/"),
  _xlpm.p,_xlfn.TEXTSPLIT(_xlpm.norm,"/"),
  _xlpm.a,VALUE(INDEX(_xlpm.p,1)),
  _xlpm.b,VALUE(INDEX(_xlpm.p,2)),
  IF(AND(_xlpm.a&lt;=12,_xlpm.b&lt;=12),"REVIEW_AMBIGUOUS","OK")
)</f>
        <v>#REF!</v>
      </c>
    </row>
    <row r="338" spans="1:37">
      <c r="A338" t="s">
        <v>1176</v>
      </c>
      <c r="B338" t="s">
        <v>1176</v>
      </c>
      <c r="C338" t="b">
        <v>0</v>
      </c>
      <c r="D338" t="s">
        <v>7257</v>
      </c>
      <c r="E338" t="s">
        <v>1177</v>
      </c>
      <c r="F338" t="s">
        <v>1177</v>
      </c>
      <c r="G338" t="s">
        <v>7303</v>
      </c>
      <c r="H338" t="s">
        <v>473</v>
      </c>
      <c r="I338" t="s">
        <v>473</v>
      </c>
      <c r="J338" t="s">
        <v>473</v>
      </c>
      <c r="K338" t="s">
        <v>71</v>
      </c>
      <c r="L338" t="s">
        <v>71</v>
      </c>
      <c r="M338">
        <f>IF(UPPER(TRIM(Table2[[#This Row],[Status_Clean]]))="CONVERTED",1,0)</f>
        <v>0</v>
      </c>
      <c r="N338">
        <f>IF(ISNUMBER(MATCH(UPPER(TRIM(Table2[[#This Row],[Status_Clean]])),{"CONTACTED","QUALIFIED","CONVERTED"},0)),1,0)</f>
        <v>1</v>
      </c>
      <c r="O338" cm="1">
        <f t="array" ref="O338">_xlfn.SWITCH(UPPER(TRIM(Table2[[#This Row],[Status_Clean]])),"NEW",1,"CONTACTED",2,"QUALIFIED",3,"CONVERTED",4,"LOST",5,99)</f>
        <v>3</v>
      </c>
      <c r="P338" t="s">
        <v>1178</v>
      </c>
      <c r="Q338" t="s">
        <v>7628</v>
      </c>
      <c r="R338" t="s">
        <v>7628</v>
      </c>
      <c r="S338">
        <v>45232</v>
      </c>
      <c r="T338" t="s">
        <v>7261</v>
      </c>
      <c r="U338">
        <v>45232</v>
      </c>
      <c r="V338" t="s">
        <v>7300</v>
      </c>
      <c r="W338" t="s">
        <v>7263</v>
      </c>
      <c r="X338" t="s">
        <v>7264</v>
      </c>
      <c r="Y338" t="s">
        <v>7285</v>
      </c>
      <c r="Z338" t="s">
        <v>194</v>
      </c>
      <c r="AA338">
        <v>2.4000000000000004</v>
      </c>
      <c r="AB338" t="str" cm="1">
        <f t="array" ref="AB338">_xlfn.LET(_xlpm.x,IFERROR(VALUE(Table2[[#This Row],[Response_Time_Hours]]),""),IF(_xlpm.x="","CHECK",_xlfn.IFS(_xlpm.x&lt;=1,"Immediate",_xlpm.x&lt;=6,"Fast",_xlpm.x&lt;=24,"Moderate",_xlpm.x&gt;24,"Delayed")))</f>
        <v>Fast</v>
      </c>
      <c r="AC338">
        <v>45</v>
      </c>
      <c r="AD338" t="str" cm="1">
        <f t="array" ref="AD338">IF(Table2[[#This Row],[Interaction_Count_Final]]="","N/A",_xlfn.IFS(Table2[[#This Row],[Interaction_Count_Final]]&lt;=2,"Low",Table2[[#This Row],[Interaction_Count_Final]]&lt;=5,"Medium",Table2[[#This Row],[Interaction_Count_Final]]&gt;=6,"High",TRUE,"CHECK"))</f>
        <v>High</v>
      </c>
      <c r="AE338" t="s">
        <v>7266</v>
      </c>
      <c r="AF338" t="b">
        <v>1</v>
      </c>
      <c r="AG338" t="b">
        <v>1</v>
      </c>
      <c r="AH338">
        <v>465</v>
      </c>
      <c r="AI338">
        <v>45232</v>
      </c>
      <c r="AJ338" t="b">
        <v>1</v>
      </c>
      <c r="AK338" t="str" cm="1">
        <f t="array" ref="AK338">_xlfn.LET(
  _xlpm.txt,TRIM(Raw_Data!F338),
  _xlpm.norm,SUBSTITUTE(SUBSTITUTE(_xlpm.txt,"-","/"),".","/"),
  _xlpm.p,_xlfn.TEXTSPLIT(_xlpm.norm,"/"),
  _xlpm.a,VALUE(INDEX(_xlpm.p,1)),
  _xlpm.b,VALUE(INDEX(_xlpm.p,2)),
  IF(AND(_xlpm.a&lt;=12,_xlpm.b&lt;=12),"REVIEW_AMBIGUOUS","OK")
)</f>
        <v>REVIEW_AMBIGUOUS</v>
      </c>
    </row>
    <row r="339" spans="1:37">
      <c r="A339" t="s">
        <v>1179</v>
      </c>
      <c r="B339" t="s">
        <v>1179</v>
      </c>
      <c r="C339" t="b">
        <v>0</v>
      </c>
      <c r="D339" t="s">
        <v>7257</v>
      </c>
      <c r="E339" t="s">
        <v>1180</v>
      </c>
      <c r="F339" t="s">
        <v>1180</v>
      </c>
      <c r="G339" t="s">
        <v>7258</v>
      </c>
      <c r="H339" t="s">
        <v>101</v>
      </c>
      <c r="I339" t="s">
        <v>101</v>
      </c>
      <c r="J339" t="s">
        <v>101</v>
      </c>
      <c r="K339" t="s">
        <v>193</v>
      </c>
      <c r="L339" t="s">
        <v>193</v>
      </c>
      <c r="M339">
        <f>IF(UPPER(TRIM(Table2[[#This Row],[Status_Clean]]))="CONVERTED",1,0)</f>
        <v>0</v>
      </c>
      <c r="N339">
        <f>IF(ISNUMBER(MATCH(UPPER(TRIM(Table2[[#This Row],[Status_Clean]])),{"CONTACTED","QUALIFIED","CONVERTED"},0)),1,0)</f>
        <v>0</v>
      </c>
      <c r="O339" cm="1">
        <f t="array" ref="O339">_xlfn.SWITCH(UPPER(TRIM(Table2[[#This Row],[Status_Clean]])),"NEW",1,"CONTACTED",2,"QUALIFIED",3,"CONVERTED",4,"LOST",5,99)</f>
        <v>1</v>
      </c>
      <c r="P339">
        <v>45195</v>
      </c>
      <c r="Q339" t="s">
        <v>7307</v>
      </c>
      <c r="R339" t="s">
        <v>7307</v>
      </c>
      <c r="S339">
        <v>45195</v>
      </c>
      <c r="T339" t="s">
        <v>7261</v>
      </c>
      <c r="U339">
        <v>45195</v>
      </c>
      <c r="V339" t="s">
        <v>7287</v>
      </c>
      <c r="W339" t="s">
        <v>7263</v>
      </c>
      <c r="X339" t="s">
        <v>7288</v>
      </c>
      <c r="Y339" t="s">
        <v>7265</v>
      </c>
      <c r="Z339" t="s">
        <v>1181</v>
      </c>
      <c r="AA339">
        <v>23</v>
      </c>
      <c r="AB339" t="str" cm="1">
        <f t="array" ref="AB339">_xlfn.LET(_xlpm.x,IFERROR(VALUE(Table2[[#This Row],[Response_Time_Hours]]),""),IF(_xlpm.x="","CHECK",_xlfn.IFS(_xlpm.x&lt;=1,"Immediate",_xlpm.x&lt;=6,"Fast",_xlpm.x&lt;=24,"Moderate",_xlpm.x&gt;24,"Delayed")))</f>
        <v>Moderate</v>
      </c>
      <c r="AC339">
        <v>29</v>
      </c>
      <c r="AD339" t="str" cm="1">
        <f t="array" ref="AD339">IF(Table2[[#This Row],[Interaction_Count_Final]]="","N/A",_xlfn.IFS(Table2[[#This Row],[Interaction_Count_Final]]&lt;=2,"Low",Table2[[#This Row],[Interaction_Count_Final]]&lt;=5,"Medium",Table2[[#This Row],[Interaction_Count_Final]]&gt;=6,"High",TRUE,"CHECK"))</f>
        <v>High</v>
      </c>
      <c r="AE339" t="s">
        <v>7289</v>
      </c>
      <c r="AF339" t="b">
        <v>1</v>
      </c>
      <c r="AG339" t="b">
        <v>1</v>
      </c>
      <c r="AH339">
        <v>466</v>
      </c>
      <c r="AI339">
        <v>45195</v>
      </c>
      <c r="AJ339" t="b">
        <v>1</v>
      </c>
      <c r="AK339" t="e" cm="1">
        <f t="array" ref="AK339">_xlfn.LET(
  _xlpm.txt,TRIM(Raw_Data!F339),
  _xlpm.norm,SUBSTITUTE(SUBSTITUTE(_xlpm.txt,"-","/"),".","/"),
  _xlpm.p,_xlfn.TEXTSPLIT(_xlpm.norm,"/"),
  _xlpm.a,VALUE(INDEX(_xlpm.p,1)),
  _xlpm.b,VALUE(INDEX(_xlpm.p,2)),
  IF(AND(_xlpm.a&lt;=12,_xlpm.b&lt;=12),"REVIEW_AMBIGUOUS","OK")
)</f>
        <v>#REF!</v>
      </c>
    </row>
    <row r="340" spans="1:37">
      <c r="A340" t="s">
        <v>1182</v>
      </c>
      <c r="B340" t="s">
        <v>1182</v>
      </c>
      <c r="C340" t="b">
        <v>1</v>
      </c>
      <c r="D340" t="s">
        <v>7257</v>
      </c>
      <c r="E340" t="s">
        <v>1183</v>
      </c>
      <c r="F340" t="s">
        <v>1183</v>
      </c>
      <c r="G340" t="s">
        <v>7268</v>
      </c>
      <c r="H340" t="s">
        <v>263</v>
      </c>
      <c r="I340" t="s">
        <v>263</v>
      </c>
      <c r="J340" t="s">
        <v>263</v>
      </c>
      <c r="K340" t="s">
        <v>193</v>
      </c>
      <c r="L340" t="s">
        <v>193</v>
      </c>
      <c r="M340">
        <f>IF(UPPER(TRIM(Table2[[#This Row],[Status_Clean]]))="CONVERTED",1,0)</f>
        <v>0</v>
      </c>
      <c r="N340">
        <f>IF(ISNUMBER(MATCH(UPPER(TRIM(Table2[[#This Row],[Status_Clean]])),{"CONTACTED","QUALIFIED","CONVERTED"},0)),1,0)</f>
        <v>0</v>
      </c>
      <c r="O340" cm="1">
        <f t="array" ref="O340">_xlfn.SWITCH(UPPER(TRIM(Table2[[#This Row],[Status_Clean]])),"NEW",1,"CONTACTED",2,"QUALIFIED",3,"CONVERTED",4,"LOST",5,99)</f>
        <v>1</v>
      </c>
      <c r="P340">
        <v>45506</v>
      </c>
      <c r="Q340" t="s">
        <v>7629</v>
      </c>
      <c r="R340" t="s">
        <v>7629</v>
      </c>
      <c r="S340">
        <v>45506</v>
      </c>
      <c r="T340" t="s">
        <v>7261</v>
      </c>
      <c r="U340">
        <v>45506</v>
      </c>
      <c r="V340" t="s">
        <v>7310</v>
      </c>
      <c r="W340" t="s">
        <v>7271</v>
      </c>
      <c r="X340" t="s">
        <v>7288</v>
      </c>
      <c r="Y340" t="s">
        <v>7312</v>
      </c>
      <c r="Z340" t="s">
        <v>1184</v>
      </c>
      <c r="AA340">
        <v>44.1</v>
      </c>
      <c r="AB340" t="str" cm="1">
        <f t="array" ref="AB340">_xlfn.LET(_xlpm.x,IFERROR(VALUE(Table2[[#This Row],[Response_Time_Hours]]),""),IF(_xlpm.x="","CHECK",_xlfn.IFS(_xlpm.x&lt;=1,"Immediate",_xlpm.x&lt;=6,"Fast",_xlpm.x&lt;=24,"Moderate",_xlpm.x&gt;24,"Delayed")))</f>
        <v>Delayed</v>
      </c>
      <c r="AC340">
        <v>16</v>
      </c>
      <c r="AD340" t="str" cm="1">
        <f t="array" ref="AD340">IF(Table2[[#This Row],[Interaction_Count_Final]]="","N/A",_xlfn.IFS(Table2[[#This Row],[Interaction_Count_Final]]&lt;=2,"Low",Table2[[#This Row],[Interaction_Count_Final]]&lt;=5,"Medium",Table2[[#This Row],[Interaction_Count_Final]]&gt;=6,"High",TRUE,"CHECK"))</f>
        <v>High</v>
      </c>
      <c r="AE340" t="s">
        <v>7266</v>
      </c>
      <c r="AF340" t="b">
        <v>1</v>
      </c>
      <c r="AG340" t="b">
        <v>1</v>
      </c>
      <c r="AH340">
        <v>468</v>
      </c>
      <c r="AI340">
        <v>45506</v>
      </c>
      <c r="AJ340" t="b">
        <v>1</v>
      </c>
      <c r="AK340" t="e" cm="1">
        <f t="array" ref="AK340">_xlfn.LET(
  _xlpm.txt,TRIM(Raw_Data!F340),
  _xlpm.norm,SUBSTITUTE(SUBSTITUTE(_xlpm.txt,"-","/"),".","/"),
  _xlpm.p,_xlfn.TEXTSPLIT(_xlpm.norm,"/"),
  _xlpm.a,VALUE(INDEX(_xlpm.p,1)),
  _xlpm.b,VALUE(INDEX(_xlpm.p,2)),
  IF(AND(_xlpm.a&lt;=12,_xlpm.b&lt;=12),"REVIEW_AMBIGUOUS","OK")
)</f>
        <v>#REF!</v>
      </c>
    </row>
    <row r="341" spans="1:37">
      <c r="A341" t="s">
        <v>1185</v>
      </c>
      <c r="B341" t="s">
        <v>1185</v>
      </c>
      <c r="C341" t="b">
        <v>0</v>
      </c>
      <c r="D341" t="s">
        <v>7257</v>
      </c>
      <c r="E341" t="s">
        <v>1186</v>
      </c>
      <c r="F341" t="s">
        <v>1186</v>
      </c>
      <c r="G341" t="s">
        <v>7274</v>
      </c>
      <c r="H341" t="s">
        <v>363</v>
      </c>
      <c r="I341" t="s">
        <v>363</v>
      </c>
      <c r="J341" t="s">
        <v>363</v>
      </c>
      <c r="K341" t="s">
        <v>193</v>
      </c>
      <c r="L341" t="s">
        <v>193</v>
      </c>
      <c r="M341">
        <f>IF(UPPER(TRIM(Table2[[#This Row],[Status_Clean]]))="CONVERTED",1,0)</f>
        <v>0</v>
      </c>
      <c r="N341">
        <f>IF(ISNUMBER(MATCH(UPPER(TRIM(Table2[[#This Row],[Status_Clean]])),{"CONTACTED","QUALIFIED","CONVERTED"},0)),1,0)</f>
        <v>0</v>
      </c>
      <c r="O341" cm="1">
        <f t="array" ref="O341">_xlfn.SWITCH(UPPER(TRIM(Table2[[#This Row],[Status_Clean]])),"NEW",1,"CONTACTED",2,"QUALIFIED",3,"CONVERTED",4,"LOST",5,99)</f>
        <v>1</v>
      </c>
      <c r="P341" t="s">
        <v>1187</v>
      </c>
      <c r="Q341" t="s">
        <v>7630</v>
      </c>
      <c r="R341" t="s">
        <v>7630</v>
      </c>
      <c r="S341">
        <v>45441</v>
      </c>
      <c r="T341" t="s">
        <v>7261</v>
      </c>
      <c r="U341">
        <v>45441</v>
      </c>
      <c r="V341" t="s">
        <v>7314</v>
      </c>
      <c r="W341" t="s">
        <v>7271</v>
      </c>
      <c r="X341" t="s">
        <v>7277</v>
      </c>
      <c r="Y341" t="s">
        <v>7272</v>
      </c>
      <c r="Z341" t="s">
        <v>1188</v>
      </c>
      <c r="AA341">
        <v>4.9000000000000004</v>
      </c>
      <c r="AB341" t="str" cm="1">
        <f t="array" ref="AB341">_xlfn.LET(_xlpm.x,IFERROR(VALUE(Table2[[#This Row],[Response_Time_Hours]]),""),IF(_xlpm.x="","CHECK",_xlfn.IFS(_xlpm.x&lt;=1,"Immediate",_xlpm.x&lt;=6,"Fast",_xlpm.x&lt;=24,"Moderate",_xlpm.x&gt;24,"Delayed")))</f>
        <v>Fast</v>
      </c>
      <c r="AC341">
        <v>46</v>
      </c>
      <c r="AD341" t="str" cm="1">
        <f t="array" ref="AD341">IF(Table2[[#This Row],[Interaction_Count_Final]]="","N/A",_xlfn.IFS(Table2[[#This Row],[Interaction_Count_Final]]&lt;=2,"Low",Table2[[#This Row],[Interaction_Count_Final]]&lt;=5,"Medium",Table2[[#This Row],[Interaction_Count_Final]]&gt;=6,"High",TRUE,"CHECK"))</f>
        <v>High</v>
      </c>
      <c r="AE341" t="s">
        <v>7289</v>
      </c>
      <c r="AF341" t="b">
        <v>1</v>
      </c>
      <c r="AG341" t="b">
        <v>1</v>
      </c>
      <c r="AH341">
        <v>470</v>
      </c>
      <c r="AI341">
        <v>45441</v>
      </c>
      <c r="AJ341" t="b">
        <v>1</v>
      </c>
      <c r="AK341" t="str" cm="1">
        <f t="array" ref="AK341">_xlfn.LET(
  _xlpm.txt,TRIM(Raw_Data!F341),
  _xlpm.norm,SUBSTITUTE(SUBSTITUTE(_xlpm.txt,"-","/"),".","/"),
  _xlpm.p,_xlfn.TEXTSPLIT(_xlpm.norm,"/"),
  _xlpm.a,VALUE(INDEX(_xlpm.p,1)),
  _xlpm.b,VALUE(INDEX(_xlpm.p,2)),
  IF(AND(_xlpm.a&lt;=12,_xlpm.b&lt;=12),"REVIEW_AMBIGUOUS","OK")
)</f>
        <v>OK</v>
      </c>
    </row>
    <row r="342" spans="1:37">
      <c r="A342" t="s">
        <v>1189</v>
      </c>
      <c r="B342" t="s">
        <v>1189</v>
      </c>
      <c r="C342" t="b">
        <v>0</v>
      </c>
      <c r="D342" t="s">
        <v>7257</v>
      </c>
      <c r="E342" t="s">
        <v>1190</v>
      </c>
      <c r="F342" t="s">
        <v>1190</v>
      </c>
      <c r="G342" t="s">
        <v>7303</v>
      </c>
      <c r="H342" t="s">
        <v>106</v>
      </c>
      <c r="I342" t="s">
        <v>106</v>
      </c>
      <c r="J342" t="s">
        <v>106</v>
      </c>
      <c r="K342" t="s">
        <v>7301</v>
      </c>
      <c r="L342" t="s">
        <v>125</v>
      </c>
      <c r="M342">
        <f>IF(UPPER(TRIM(Table2[[#This Row],[Status_Clean]]))="CONVERTED",1,0)</f>
        <v>0</v>
      </c>
      <c r="N342">
        <f>IF(ISNUMBER(MATCH(UPPER(TRIM(Table2[[#This Row],[Status_Clean]])),{"CONTACTED","QUALIFIED","CONVERTED"},0)),1,0)</f>
        <v>1</v>
      </c>
      <c r="O342" cm="1">
        <f t="array" ref="O342">_xlfn.SWITCH(UPPER(TRIM(Table2[[#This Row],[Status_Clean]])),"NEW",1,"CONTACTED",2,"QUALIFIED",3,"CONVERTED",4,"LOST",5,99)</f>
        <v>2</v>
      </c>
      <c r="P342" t="s">
        <v>1191</v>
      </c>
      <c r="Q342" t="s">
        <v>7631</v>
      </c>
      <c r="R342" t="s">
        <v>7631</v>
      </c>
      <c r="S342">
        <v>45521</v>
      </c>
      <c r="T342" t="s">
        <v>7261</v>
      </c>
      <c r="U342">
        <v>45521</v>
      </c>
      <c r="V342" t="s">
        <v>7310</v>
      </c>
      <c r="W342" t="s">
        <v>7271</v>
      </c>
      <c r="X342" t="s">
        <v>7288</v>
      </c>
      <c r="Y342" t="s">
        <v>7278</v>
      </c>
      <c r="Z342">
        <v>59.1</v>
      </c>
      <c r="AA342">
        <v>59.1</v>
      </c>
      <c r="AB342" t="str" cm="1">
        <f t="array" ref="AB342">_xlfn.LET(_xlpm.x,IFERROR(VALUE(Table2[[#This Row],[Response_Time_Hours]]),""),IF(_xlpm.x="","CHECK",_xlfn.IFS(_xlpm.x&lt;=1,"Immediate",_xlpm.x&lt;=6,"Fast",_xlpm.x&lt;=24,"Moderate",_xlpm.x&gt;24,"Delayed")))</f>
        <v>Delayed</v>
      </c>
      <c r="AC342">
        <v>4</v>
      </c>
      <c r="AD342" t="str" cm="1">
        <f t="array" ref="AD342">IF(Table2[[#This Row],[Interaction_Count_Final]]="","N/A",_xlfn.IFS(Table2[[#This Row],[Interaction_Count_Final]]&lt;=2,"Low",Table2[[#This Row],[Interaction_Count_Final]]&lt;=5,"Medium",Table2[[#This Row],[Interaction_Count_Final]]&gt;=6,"High",TRUE,"CHECK"))</f>
        <v>Medium</v>
      </c>
      <c r="AE342" t="s">
        <v>7266</v>
      </c>
      <c r="AF342" t="b">
        <v>1</v>
      </c>
      <c r="AG342" t="b">
        <v>1</v>
      </c>
      <c r="AH342">
        <v>471</v>
      </c>
      <c r="AI342">
        <v>45521</v>
      </c>
      <c r="AJ342" t="b">
        <v>1</v>
      </c>
      <c r="AK342" t="str" cm="1">
        <f t="array" ref="AK342">_xlfn.LET(
  _xlpm.txt,TRIM(Raw_Data!F342),
  _xlpm.norm,SUBSTITUTE(SUBSTITUTE(_xlpm.txt,"-","/"),".","/"),
  _xlpm.p,_xlfn.TEXTSPLIT(_xlpm.norm,"/"),
  _xlpm.a,VALUE(INDEX(_xlpm.p,1)),
  _xlpm.b,VALUE(INDEX(_xlpm.p,2)),
  IF(AND(_xlpm.a&lt;=12,_xlpm.b&lt;=12),"REVIEW_AMBIGUOUS","OK")
)</f>
        <v>OK</v>
      </c>
    </row>
    <row r="343" spans="1:37">
      <c r="A343" t="s">
        <v>1192</v>
      </c>
      <c r="B343" t="s">
        <v>1192</v>
      </c>
      <c r="C343" t="b">
        <v>1</v>
      </c>
      <c r="D343" t="s">
        <v>7257</v>
      </c>
      <c r="E343" t="s">
        <v>1193</v>
      </c>
      <c r="F343" t="s">
        <v>1193</v>
      </c>
      <c r="G343" t="s">
        <v>7303</v>
      </c>
      <c r="H343" t="s">
        <v>469</v>
      </c>
      <c r="I343" t="s">
        <v>469</v>
      </c>
      <c r="J343" t="s">
        <v>469</v>
      </c>
      <c r="K343" t="s">
        <v>71</v>
      </c>
      <c r="L343" t="s">
        <v>71</v>
      </c>
      <c r="M343">
        <f>IF(UPPER(TRIM(Table2[[#This Row],[Status_Clean]]))="CONVERTED",1,0)</f>
        <v>0</v>
      </c>
      <c r="N343">
        <f>IF(ISNUMBER(MATCH(UPPER(TRIM(Table2[[#This Row],[Status_Clean]])),{"CONTACTED","QUALIFIED","CONVERTED"},0)),1,0)</f>
        <v>1</v>
      </c>
      <c r="O343" cm="1">
        <f t="array" ref="O343">_xlfn.SWITCH(UPPER(TRIM(Table2[[#This Row],[Status_Clean]])),"NEW",1,"CONTACTED",2,"QUALIFIED",3,"CONVERTED",4,"LOST",5,99)</f>
        <v>3</v>
      </c>
      <c r="P343">
        <v>45502</v>
      </c>
      <c r="Q343" t="s">
        <v>7632</v>
      </c>
      <c r="R343" t="s">
        <v>7632</v>
      </c>
      <c r="S343">
        <v>45502</v>
      </c>
      <c r="T343" t="s">
        <v>7261</v>
      </c>
      <c r="U343">
        <v>45502</v>
      </c>
      <c r="V343" t="s">
        <v>7305</v>
      </c>
      <c r="W343" t="s">
        <v>7271</v>
      </c>
      <c r="X343" t="s">
        <v>7288</v>
      </c>
      <c r="Y343" t="s">
        <v>7298</v>
      </c>
      <c r="Z343" t="s">
        <v>1194</v>
      </c>
      <c r="AA343">
        <v>11.1</v>
      </c>
      <c r="AB343" t="str" cm="1">
        <f t="array" ref="AB343">_xlfn.LET(_xlpm.x,IFERROR(VALUE(Table2[[#This Row],[Response_Time_Hours]]),""),IF(_xlpm.x="","CHECK",_xlfn.IFS(_xlpm.x&lt;=1,"Immediate",_xlpm.x&lt;=6,"Fast",_xlpm.x&lt;=24,"Moderate",_xlpm.x&gt;24,"Delayed")))</f>
        <v>Moderate</v>
      </c>
      <c r="AC343">
        <v>11</v>
      </c>
      <c r="AD343" t="str" cm="1">
        <f t="array" ref="AD343">IF(Table2[[#This Row],[Interaction_Count_Final]]="","N/A",_xlfn.IFS(Table2[[#This Row],[Interaction_Count_Final]]&lt;=2,"Low",Table2[[#This Row],[Interaction_Count_Final]]&lt;=5,"Medium",Table2[[#This Row],[Interaction_Count_Final]]&gt;=6,"High",TRUE,"CHECK"))</f>
        <v>High</v>
      </c>
      <c r="AE343" t="s">
        <v>7273</v>
      </c>
      <c r="AF343" t="b">
        <v>1</v>
      </c>
      <c r="AG343" t="b">
        <v>1</v>
      </c>
      <c r="AH343">
        <v>472</v>
      </c>
      <c r="AI343">
        <v>45502</v>
      </c>
      <c r="AJ343" t="b">
        <v>1</v>
      </c>
      <c r="AK343" t="e" cm="1">
        <f t="array" ref="AK343">_xlfn.LET(
  _xlpm.txt,TRIM(Raw_Data!F343),
  _xlpm.norm,SUBSTITUTE(SUBSTITUTE(_xlpm.txt,"-","/"),".","/"),
  _xlpm.p,_xlfn.TEXTSPLIT(_xlpm.norm,"/"),
  _xlpm.a,VALUE(INDEX(_xlpm.p,1)),
  _xlpm.b,VALUE(INDEX(_xlpm.p,2)),
  IF(AND(_xlpm.a&lt;=12,_xlpm.b&lt;=12),"REVIEW_AMBIGUOUS","OK")
)</f>
        <v>#REF!</v>
      </c>
    </row>
    <row r="344" spans="1:37">
      <c r="A344" t="s">
        <v>1195</v>
      </c>
      <c r="B344" t="s">
        <v>1195</v>
      </c>
      <c r="C344" t="b">
        <v>0</v>
      </c>
      <c r="D344" t="s">
        <v>7257</v>
      </c>
      <c r="E344" t="s">
        <v>1196</v>
      </c>
      <c r="F344" t="s">
        <v>1196</v>
      </c>
      <c r="G344" t="s">
        <v>7268</v>
      </c>
      <c r="H344" t="s">
        <v>1035</v>
      </c>
      <c r="I344" t="s">
        <v>1035</v>
      </c>
      <c r="J344" t="s">
        <v>311</v>
      </c>
      <c r="K344" t="s">
        <v>193</v>
      </c>
      <c r="L344" t="s">
        <v>193</v>
      </c>
      <c r="M344">
        <f>IF(UPPER(TRIM(Table2[[#This Row],[Status_Clean]]))="CONVERTED",1,0)</f>
        <v>0</v>
      </c>
      <c r="N344">
        <f>IF(ISNUMBER(MATCH(UPPER(TRIM(Table2[[#This Row],[Status_Clean]])),{"CONTACTED","QUALIFIED","CONVERTED"},0)),1,0)</f>
        <v>0</v>
      </c>
      <c r="O344" cm="1">
        <f t="array" ref="O344">_xlfn.SWITCH(UPPER(TRIM(Table2[[#This Row],[Status_Clean]])),"NEW",1,"CONTACTED",2,"QUALIFIED",3,"CONVERTED",4,"LOST",5,99)</f>
        <v>1</v>
      </c>
      <c r="P344">
        <v>44959</v>
      </c>
      <c r="Q344" t="s">
        <v>7539</v>
      </c>
      <c r="R344" t="s">
        <v>7539</v>
      </c>
      <c r="S344">
        <v>44959</v>
      </c>
      <c r="T344" t="s">
        <v>7261</v>
      </c>
      <c r="U344">
        <v>44959</v>
      </c>
      <c r="V344" t="s">
        <v>7283</v>
      </c>
      <c r="W344" t="s">
        <v>7263</v>
      </c>
      <c r="X344" t="s">
        <v>7284</v>
      </c>
      <c r="Y344" t="s">
        <v>7285</v>
      </c>
      <c r="Z344" t="s">
        <v>1197</v>
      </c>
      <c r="AA344">
        <v>4.5</v>
      </c>
      <c r="AB344" t="str" cm="1">
        <f t="array" ref="AB344">_xlfn.LET(_xlpm.x,IFERROR(VALUE(Table2[[#This Row],[Response_Time_Hours]]),""),IF(_xlpm.x="","CHECK",_xlfn.IFS(_xlpm.x&lt;=1,"Immediate",_xlpm.x&lt;=6,"Fast",_xlpm.x&lt;=24,"Moderate",_xlpm.x&gt;24,"Delayed")))</f>
        <v>Fast</v>
      </c>
      <c r="AC344" t="s">
        <v>232</v>
      </c>
      <c r="AD344" t="str" cm="1">
        <f t="array" ref="AD344">IF(Table2[[#This Row],[Interaction_Count_Final]]="","N/A",_xlfn.IFS(Table2[[#This Row],[Interaction_Count_Final]]&lt;=2,"Low",Table2[[#This Row],[Interaction_Count_Final]]&lt;=5,"Medium",Table2[[#This Row],[Interaction_Count_Final]]&gt;=6,"High",TRUE,"CHECK"))</f>
        <v>High</v>
      </c>
      <c r="AE344" t="s">
        <v>7289</v>
      </c>
      <c r="AF344" t="b">
        <v>1</v>
      </c>
      <c r="AG344" t="b">
        <v>1</v>
      </c>
      <c r="AH344">
        <v>473</v>
      </c>
      <c r="AI344">
        <v>44959</v>
      </c>
      <c r="AJ344" t="b">
        <v>1</v>
      </c>
      <c r="AK344" t="e" cm="1">
        <f t="array" ref="AK344">_xlfn.LET(
  _xlpm.txt,TRIM(Raw_Data!F344),
  _xlpm.norm,SUBSTITUTE(SUBSTITUTE(_xlpm.txt,"-","/"),".","/"),
  _xlpm.p,_xlfn.TEXTSPLIT(_xlpm.norm,"/"),
  _xlpm.a,VALUE(INDEX(_xlpm.p,1)),
  _xlpm.b,VALUE(INDEX(_xlpm.p,2)),
  IF(AND(_xlpm.a&lt;=12,_xlpm.b&lt;=12),"REVIEW_AMBIGUOUS","OK")
)</f>
        <v>#REF!</v>
      </c>
    </row>
    <row r="345" spans="1:37">
      <c r="A345" t="s">
        <v>1198</v>
      </c>
      <c r="B345" t="s">
        <v>1198</v>
      </c>
      <c r="C345" t="b">
        <v>0</v>
      </c>
      <c r="D345" t="s">
        <v>7257</v>
      </c>
      <c r="E345" t="s">
        <v>7633</v>
      </c>
      <c r="F345" t="s">
        <v>7633</v>
      </c>
      <c r="G345" t="s">
        <v>7280</v>
      </c>
      <c r="H345" t="s">
        <v>758</v>
      </c>
      <c r="I345" t="s">
        <v>758</v>
      </c>
      <c r="J345" t="s">
        <v>469</v>
      </c>
      <c r="K345" t="s">
        <v>7502</v>
      </c>
      <c r="L345" t="s">
        <v>71</v>
      </c>
      <c r="M345">
        <f>IF(UPPER(TRIM(Table2[[#This Row],[Status_Clean]]))="CONVERTED",1,0)</f>
        <v>0</v>
      </c>
      <c r="N345">
        <f>IF(ISNUMBER(MATCH(UPPER(TRIM(Table2[[#This Row],[Status_Clean]])),{"CONTACTED","QUALIFIED","CONVERTED"},0)),1,0)</f>
        <v>1</v>
      </c>
      <c r="O345" cm="1">
        <f t="array" ref="O345">_xlfn.SWITCH(UPPER(TRIM(Table2[[#This Row],[Status_Clean]])),"NEW",1,"CONTACTED",2,"QUALIFIED",3,"CONVERTED",4,"LOST",5,99)</f>
        <v>3</v>
      </c>
      <c r="P345" t="s">
        <v>1200</v>
      </c>
      <c r="Q345" t="s">
        <v>7634</v>
      </c>
      <c r="R345" t="s">
        <v>7634</v>
      </c>
      <c r="S345">
        <v>45636</v>
      </c>
      <c r="T345" t="s">
        <v>7261</v>
      </c>
      <c r="U345">
        <v>45636</v>
      </c>
      <c r="V345" t="s">
        <v>7262</v>
      </c>
      <c r="W345" t="s">
        <v>7271</v>
      </c>
      <c r="X345" t="s">
        <v>7264</v>
      </c>
      <c r="Y345" t="s">
        <v>7265</v>
      </c>
      <c r="Z345" t="s">
        <v>1201</v>
      </c>
      <c r="AA345">
        <v>27.9</v>
      </c>
      <c r="AB345" t="str" cm="1">
        <f t="array" ref="AB345">_xlfn.LET(_xlpm.x,IFERROR(VALUE(Table2[[#This Row],[Response_Time_Hours]]),""),IF(_xlpm.x="","CHECK",_xlfn.IFS(_xlpm.x&lt;=1,"Immediate",_xlpm.x&lt;=6,"Fast",_xlpm.x&lt;=24,"Moderate",_xlpm.x&gt;24,"Delayed")))</f>
        <v>Delayed</v>
      </c>
      <c r="AC345">
        <v>17</v>
      </c>
      <c r="AD345" t="str" cm="1">
        <f t="array" ref="AD345">IF(Table2[[#This Row],[Interaction_Count_Final]]="","N/A",_xlfn.IFS(Table2[[#This Row],[Interaction_Count_Final]]&lt;=2,"Low",Table2[[#This Row],[Interaction_Count_Final]]&lt;=5,"Medium",Table2[[#This Row],[Interaction_Count_Final]]&gt;=6,"High",TRUE,"CHECK"))</f>
        <v>High</v>
      </c>
      <c r="AE345" t="s">
        <v>7266</v>
      </c>
      <c r="AF345" t="b">
        <v>1</v>
      </c>
      <c r="AG345" t="b">
        <v>1</v>
      </c>
      <c r="AH345">
        <v>474</v>
      </c>
      <c r="AI345">
        <v>45636</v>
      </c>
      <c r="AJ345" t="b">
        <v>1</v>
      </c>
      <c r="AK345" t="e" cm="1">
        <f t="array" ref="AK345">_xlfn.LET(
  _xlpm.txt,TRIM(Raw_Data!F345),
  _xlpm.norm,SUBSTITUTE(SUBSTITUTE(_xlpm.txt,"-","/"),".","/"),
  _xlpm.p,_xlfn.TEXTSPLIT(_xlpm.norm,"/"),
  _xlpm.a,VALUE(INDEX(_xlpm.p,1)),
  _xlpm.b,VALUE(INDEX(_xlpm.p,2)),
  IF(AND(_xlpm.a&lt;=12,_xlpm.b&lt;=12),"REVIEW_AMBIGUOUS","OK")
)</f>
        <v>#REF!</v>
      </c>
    </row>
    <row r="346" spans="1:37">
      <c r="A346" t="s">
        <v>1202</v>
      </c>
      <c r="B346" t="s">
        <v>1202</v>
      </c>
      <c r="C346" t="b">
        <v>1</v>
      </c>
      <c r="D346" t="s">
        <v>7257</v>
      </c>
      <c r="E346" t="s">
        <v>1203</v>
      </c>
      <c r="F346" t="s">
        <v>1203</v>
      </c>
      <c r="G346" t="s">
        <v>7258</v>
      </c>
      <c r="H346" t="s">
        <v>473</v>
      </c>
      <c r="I346" t="s">
        <v>473</v>
      </c>
      <c r="J346" t="s">
        <v>473</v>
      </c>
      <c r="K346" t="s">
        <v>125</v>
      </c>
      <c r="L346" t="s">
        <v>125</v>
      </c>
      <c r="M346">
        <f>IF(UPPER(TRIM(Table2[[#This Row],[Status_Clean]]))="CONVERTED",1,0)</f>
        <v>0</v>
      </c>
      <c r="N346">
        <f>IF(ISNUMBER(MATCH(UPPER(TRIM(Table2[[#This Row],[Status_Clean]])),{"CONTACTED","QUALIFIED","CONVERTED"},0)),1,0)</f>
        <v>1</v>
      </c>
      <c r="O346" cm="1">
        <f t="array" ref="O346">_xlfn.SWITCH(UPPER(TRIM(Table2[[#This Row],[Status_Clean]])),"NEW",1,"CONTACTED",2,"QUALIFIED",3,"CONVERTED",4,"LOST",5,99)</f>
        <v>2</v>
      </c>
      <c r="P346" t="s">
        <v>1204</v>
      </c>
      <c r="Q346" t="s">
        <v>7635</v>
      </c>
      <c r="R346" t="s">
        <v>7635</v>
      </c>
      <c r="S346">
        <v>45463</v>
      </c>
      <c r="T346" t="s">
        <v>7261</v>
      </c>
      <c r="U346">
        <v>45463</v>
      </c>
      <c r="V346" t="s">
        <v>7276</v>
      </c>
      <c r="W346" t="s">
        <v>7271</v>
      </c>
      <c r="X346" t="s">
        <v>7277</v>
      </c>
      <c r="Y346" t="s">
        <v>7285</v>
      </c>
      <c r="Z346" t="s">
        <v>1205</v>
      </c>
      <c r="AA346">
        <v>45.4</v>
      </c>
      <c r="AB346" t="str" cm="1">
        <f t="array" ref="AB346">_xlfn.LET(_xlpm.x,IFERROR(VALUE(Table2[[#This Row],[Response_Time_Hours]]),""),IF(_xlpm.x="","CHECK",_xlfn.IFS(_xlpm.x&lt;=1,"Immediate",_xlpm.x&lt;=6,"Fast",_xlpm.x&lt;=24,"Moderate",_xlpm.x&gt;24,"Delayed")))</f>
        <v>Delayed</v>
      </c>
      <c r="AC346">
        <v>24</v>
      </c>
      <c r="AD346" t="str" cm="1">
        <f t="array" ref="AD346">IF(Table2[[#This Row],[Interaction_Count_Final]]="","N/A",_xlfn.IFS(Table2[[#This Row],[Interaction_Count_Final]]&lt;=2,"Low",Table2[[#This Row],[Interaction_Count_Final]]&lt;=5,"Medium",Table2[[#This Row],[Interaction_Count_Final]]&gt;=6,"High",TRUE,"CHECK"))</f>
        <v>High</v>
      </c>
      <c r="AE346" t="s">
        <v>7273</v>
      </c>
      <c r="AF346" t="b">
        <v>1</v>
      </c>
      <c r="AG346" t="b">
        <v>1</v>
      </c>
      <c r="AH346">
        <v>475</v>
      </c>
      <c r="AI346">
        <v>45463</v>
      </c>
      <c r="AJ346" t="b">
        <v>1</v>
      </c>
      <c r="AK346" t="str" cm="1">
        <f t="array" ref="AK346">_xlfn.LET(
  _xlpm.txt,TRIM(Raw_Data!F346),
  _xlpm.norm,SUBSTITUTE(SUBSTITUTE(_xlpm.txt,"-","/"),".","/"),
  _xlpm.p,_xlfn.TEXTSPLIT(_xlpm.norm,"/"),
  _xlpm.a,VALUE(INDEX(_xlpm.p,1)),
  _xlpm.b,VALUE(INDEX(_xlpm.p,2)),
  IF(AND(_xlpm.a&lt;=12,_xlpm.b&lt;=12),"REVIEW_AMBIGUOUS","OK")
)</f>
        <v>OK</v>
      </c>
    </row>
    <row r="347" spans="1:37">
      <c r="A347" t="s">
        <v>1206</v>
      </c>
      <c r="B347" t="s">
        <v>1206</v>
      </c>
      <c r="C347" t="b">
        <v>0</v>
      </c>
      <c r="D347" t="s">
        <v>7257</v>
      </c>
      <c r="E347" t="s">
        <v>1207</v>
      </c>
      <c r="F347" t="s">
        <v>1207</v>
      </c>
      <c r="G347" t="s">
        <v>7268</v>
      </c>
      <c r="H347" t="s">
        <v>473</v>
      </c>
      <c r="I347" t="s">
        <v>473</v>
      </c>
      <c r="J347" t="s">
        <v>473</v>
      </c>
      <c r="K347" t="s">
        <v>7281</v>
      </c>
      <c r="L347" t="s">
        <v>125</v>
      </c>
      <c r="M347">
        <f>IF(UPPER(TRIM(Table2[[#This Row],[Status_Clean]]))="CONVERTED",1,0)</f>
        <v>0</v>
      </c>
      <c r="N347">
        <f>IF(ISNUMBER(MATCH(UPPER(TRIM(Table2[[#This Row],[Status_Clean]])),{"CONTACTED","QUALIFIED","CONVERTED"},0)),1,0)</f>
        <v>1</v>
      </c>
      <c r="O347" cm="1">
        <f t="array" ref="O347">_xlfn.SWITCH(UPPER(TRIM(Table2[[#This Row],[Status_Clean]])),"NEW",1,"CONTACTED",2,"QUALIFIED",3,"CONVERTED",4,"LOST",5,99)</f>
        <v>2</v>
      </c>
      <c r="P347">
        <v>45518</v>
      </c>
      <c r="Q347" t="s">
        <v>7367</v>
      </c>
      <c r="R347" t="s">
        <v>7367</v>
      </c>
      <c r="S347">
        <v>45518</v>
      </c>
      <c r="T347" t="s">
        <v>7261</v>
      </c>
      <c r="U347">
        <v>45518</v>
      </c>
      <c r="V347" t="s">
        <v>7310</v>
      </c>
      <c r="W347" t="s">
        <v>7271</v>
      </c>
      <c r="X347" t="s">
        <v>7288</v>
      </c>
      <c r="Y347" t="s">
        <v>7272</v>
      </c>
      <c r="Z347" t="s">
        <v>1208</v>
      </c>
      <c r="AA347">
        <v>42</v>
      </c>
      <c r="AB347" t="str" cm="1">
        <f t="array" ref="AB347">_xlfn.LET(_xlpm.x,IFERROR(VALUE(Table2[[#This Row],[Response_Time_Hours]]),""),IF(_xlpm.x="","CHECK",_xlfn.IFS(_xlpm.x&lt;=1,"Immediate",_xlpm.x&lt;=6,"Fast",_xlpm.x&lt;=24,"Moderate",_xlpm.x&gt;24,"Delayed")))</f>
        <v>Delayed</v>
      </c>
      <c r="AC347">
        <v>33</v>
      </c>
      <c r="AD347" t="str" cm="1">
        <f t="array" ref="AD347">IF(Table2[[#This Row],[Interaction_Count_Final]]="","N/A",_xlfn.IFS(Table2[[#This Row],[Interaction_Count_Final]]&lt;=2,"Low",Table2[[#This Row],[Interaction_Count_Final]]&lt;=5,"Medium",Table2[[#This Row],[Interaction_Count_Final]]&gt;=6,"High",TRUE,"CHECK"))</f>
        <v>High</v>
      </c>
      <c r="AE347" t="s">
        <v>7289</v>
      </c>
      <c r="AF347" t="b">
        <v>1</v>
      </c>
      <c r="AG347" t="b">
        <v>1</v>
      </c>
      <c r="AH347">
        <v>476</v>
      </c>
      <c r="AI347">
        <v>45518</v>
      </c>
      <c r="AJ347" t="b">
        <v>1</v>
      </c>
      <c r="AK347" t="e" cm="1">
        <f t="array" ref="AK347">_xlfn.LET(
  _xlpm.txt,TRIM(Raw_Data!F347),
  _xlpm.norm,SUBSTITUTE(SUBSTITUTE(_xlpm.txt,"-","/"),".","/"),
  _xlpm.p,_xlfn.TEXTSPLIT(_xlpm.norm,"/"),
  _xlpm.a,VALUE(INDEX(_xlpm.p,1)),
  _xlpm.b,VALUE(INDEX(_xlpm.p,2)),
  IF(AND(_xlpm.a&lt;=12,_xlpm.b&lt;=12),"REVIEW_AMBIGUOUS","OK")
)</f>
        <v>#REF!</v>
      </c>
    </row>
    <row r="348" spans="1:37">
      <c r="A348" t="s">
        <v>1209</v>
      </c>
      <c r="B348" t="s">
        <v>1209</v>
      </c>
      <c r="C348" t="b">
        <v>0</v>
      </c>
      <c r="D348" t="s">
        <v>7257</v>
      </c>
      <c r="E348" t="s">
        <v>1210</v>
      </c>
      <c r="F348" t="s">
        <v>1210</v>
      </c>
      <c r="G348" t="s">
        <v>7303</v>
      </c>
      <c r="H348" t="s">
        <v>792</v>
      </c>
      <c r="I348" t="s">
        <v>792</v>
      </c>
      <c r="J348" t="s">
        <v>792</v>
      </c>
      <c r="K348" t="s">
        <v>250</v>
      </c>
      <c r="L348" t="s">
        <v>250</v>
      </c>
      <c r="M348">
        <f>IF(UPPER(TRIM(Table2[[#This Row],[Status_Clean]]))="CONVERTED",1,0)</f>
        <v>1</v>
      </c>
      <c r="N348">
        <f>IF(ISNUMBER(MATCH(UPPER(TRIM(Table2[[#This Row],[Status_Clean]])),{"CONTACTED","QUALIFIED","CONVERTED"},0)),1,0)</f>
        <v>1</v>
      </c>
      <c r="O348" cm="1">
        <f t="array" ref="O348">_xlfn.SWITCH(UPPER(TRIM(Table2[[#This Row],[Status_Clean]])),"NEW",1,"CONTACTED",2,"QUALIFIED",3,"CONVERTED",4,"LOST",5,99)</f>
        <v>4</v>
      </c>
      <c r="P348">
        <v>45073</v>
      </c>
      <c r="Q348" t="s">
        <v>7533</v>
      </c>
      <c r="R348" t="s">
        <v>7533</v>
      </c>
      <c r="S348">
        <v>45073</v>
      </c>
      <c r="T348" t="s">
        <v>7261</v>
      </c>
      <c r="U348">
        <v>45073</v>
      </c>
      <c r="V348" t="s">
        <v>7314</v>
      </c>
      <c r="W348" t="s">
        <v>7263</v>
      </c>
      <c r="X348" t="s">
        <v>7277</v>
      </c>
      <c r="Y348" t="s">
        <v>7278</v>
      </c>
      <c r="Z348" t="s">
        <v>1211</v>
      </c>
      <c r="AA348">
        <v>56.2</v>
      </c>
      <c r="AB348" t="str" cm="1">
        <f t="array" ref="AB348">_xlfn.LET(_xlpm.x,IFERROR(VALUE(Table2[[#This Row],[Response_Time_Hours]]),""),IF(_xlpm.x="","CHECK",_xlfn.IFS(_xlpm.x&lt;=1,"Immediate",_xlpm.x&lt;=6,"Fast",_xlpm.x&lt;=24,"Moderate",_xlpm.x&gt;24,"Delayed")))</f>
        <v>Delayed</v>
      </c>
      <c r="AC348">
        <v>12</v>
      </c>
      <c r="AD348" t="str" cm="1">
        <f t="array" ref="AD348">IF(Table2[[#This Row],[Interaction_Count_Final]]="","N/A",_xlfn.IFS(Table2[[#This Row],[Interaction_Count_Final]]&lt;=2,"Low",Table2[[#This Row],[Interaction_Count_Final]]&lt;=5,"Medium",Table2[[#This Row],[Interaction_Count_Final]]&gt;=6,"High",TRUE,"CHECK"))</f>
        <v>High</v>
      </c>
      <c r="AE348" t="s">
        <v>7289</v>
      </c>
      <c r="AF348" t="b">
        <v>1</v>
      </c>
      <c r="AG348" t="b">
        <v>1</v>
      </c>
      <c r="AH348">
        <v>479</v>
      </c>
      <c r="AI348">
        <v>45073</v>
      </c>
      <c r="AJ348" t="b">
        <v>1</v>
      </c>
      <c r="AK348" t="e" cm="1">
        <f t="array" ref="AK348">_xlfn.LET(
  _xlpm.txt,TRIM(Raw_Data!F348),
  _xlpm.norm,SUBSTITUTE(SUBSTITUTE(_xlpm.txt,"-","/"),".","/"),
  _xlpm.p,_xlfn.TEXTSPLIT(_xlpm.norm,"/"),
  _xlpm.a,VALUE(INDEX(_xlpm.p,1)),
  _xlpm.b,VALUE(INDEX(_xlpm.p,2)),
  IF(AND(_xlpm.a&lt;=12,_xlpm.b&lt;=12),"REVIEW_AMBIGUOUS","OK")
)</f>
        <v>#REF!</v>
      </c>
    </row>
    <row r="349" spans="1:37">
      <c r="A349" t="s">
        <v>1212</v>
      </c>
      <c r="B349" t="s">
        <v>1212</v>
      </c>
      <c r="C349" t="b">
        <v>0</v>
      </c>
      <c r="D349" t="s">
        <v>7257</v>
      </c>
      <c r="E349" t="s">
        <v>1213</v>
      </c>
      <c r="F349" t="s">
        <v>1213</v>
      </c>
      <c r="G349" t="s">
        <v>7274</v>
      </c>
      <c r="H349" t="s">
        <v>123</v>
      </c>
      <c r="I349" t="s">
        <v>123</v>
      </c>
      <c r="J349" t="s">
        <v>123</v>
      </c>
      <c r="K349" t="s">
        <v>125</v>
      </c>
      <c r="L349" t="s">
        <v>125</v>
      </c>
      <c r="M349">
        <f>IF(UPPER(TRIM(Table2[[#This Row],[Status_Clean]]))="CONVERTED",1,0)</f>
        <v>0</v>
      </c>
      <c r="N349">
        <f>IF(ISNUMBER(MATCH(UPPER(TRIM(Table2[[#This Row],[Status_Clean]])),{"CONTACTED","QUALIFIED","CONVERTED"},0)),1,0)</f>
        <v>1</v>
      </c>
      <c r="O349" cm="1">
        <f t="array" ref="O349">_xlfn.SWITCH(UPPER(TRIM(Table2[[#This Row],[Status_Clean]])),"NEW",1,"CONTACTED",2,"QUALIFIED",3,"CONVERTED",4,"LOST",5,99)</f>
        <v>2</v>
      </c>
      <c r="P349">
        <v>45118</v>
      </c>
      <c r="Q349" t="s">
        <v>7375</v>
      </c>
      <c r="R349" t="s">
        <v>7375</v>
      </c>
      <c r="S349">
        <v>45118</v>
      </c>
      <c r="T349" t="s">
        <v>7261</v>
      </c>
      <c r="U349">
        <v>45118</v>
      </c>
      <c r="V349" t="s">
        <v>7305</v>
      </c>
      <c r="W349" t="s">
        <v>7263</v>
      </c>
      <c r="X349" t="s">
        <v>7288</v>
      </c>
      <c r="Y349" t="s">
        <v>7265</v>
      </c>
      <c r="Z349">
        <v>61</v>
      </c>
      <c r="AA349">
        <v>61</v>
      </c>
      <c r="AB349" t="str" cm="1">
        <f t="array" ref="AB349">_xlfn.LET(_xlpm.x,IFERROR(VALUE(Table2[[#This Row],[Response_Time_Hours]]),""),IF(_xlpm.x="","CHECK",_xlfn.IFS(_xlpm.x&lt;=1,"Immediate",_xlpm.x&lt;=6,"Fast",_xlpm.x&lt;=24,"Moderate",_xlpm.x&gt;24,"Delayed")))</f>
        <v>Delayed</v>
      </c>
      <c r="AC349">
        <v>15</v>
      </c>
      <c r="AD349" t="str" cm="1">
        <f t="array" ref="AD349">IF(Table2[[#This Row],[Interaction_Count_Final]]="","N/A",_xlfn.IFS(Table2[[#This Row],[Interaction_Count_Final]]&lt;=2,"Low",Table2[[#This Row],[Interaction_Count_Final]]&lt;=5,"Medium",Table2[[#This Row],[Interaction_Count_Final]]&gt;=6,"High",TRUE,"CHECK"))</f>
        <v>High</v>
      </c>
      <c r="AE349" t="s">
        <v>7289</v>
      </c>
      <c r="AF349" t="b">
        <v>1</v>
      </c>
      <c r="AG349" t="b">
        <v>1</v>
      </c>
      <c r="AH349">
        <v>481</v>
      </c>
      <c r="AI349">
        <v>45118</v>
      </c>
      <c r="AJ349" t="b">
        <v>1</v>
      </c>
      <c r="AK349" t="e" cm="1">
        <f t="array" ref="AK349">_xlfn.LET(
  _xlpm.txt,TRIM(Raw_Data!F349),
  _xlpm.norm,SUBSTITUTE(SUBSTITUTE(_xlpm.txt,"-","/"),".","/"),
  _xlpm.p,_xlfn.TEXTSPLIT(_xlpm.norm,"/"),
  _xlpm.a,VALUE(INDEX(_xlpm.p,1)),
  _xlpm.b,VALUE(INDEX(_xlpm.p,2)),
  IF(AND(_xlpm.a&lt;=12,_xlpm.b&lt;=12),"REVIEW_AMBIGUOUS","OK")
)</f>
        <v>#REF!</v>
      </c>
    </row>
    <row r="350" spans="1:37">
      <c r="A350" t="s">
        <v>1215</v>
      </c>
      <c r="B350" t="s">
        <v>1215</v>
      </c>
      <c r="C350" t="b">
        <v>0</v>
      </c>
      <c r="D350" t="s">
        <v>7257</v>
      </c>
      <c r="E350" t="s">
        <v>1216</v>
      </c>
      <c r="F350" t="s">
        <v>1216</v>
      </c>
      <c r="G350" t="s">
        <v>7274</v>
      </c>
      <c r="H350" t="s">
        <v>222</v>
      </c>
      <c r="I350" t="s">
        <v>222</v>
      </c>
      <c r="J350" t="s">
        <v>222</v>
      </c>
      <c r="K350" t="s">
        <v>193</v>
      </c>
      <c r="L350" t="s">
        <v>193</v>
      </c>
      <c r="M350">
        <f>IF(UPPER(TRIM(Table2[[#This Row],[Status_Clean]]))="CONVERTED",1,0)</f>
        <v>0</v>
      </c>
      <c r="N350">
        <f>IF(ISNUMBER(MATCH(UPPER(TRIM(Table2[[#This Row],[Status_Clean]])),{"CONTACTED","QUALIFIED","CONVERTED"},0)),1,0)</f>
        <v>0</v>
      </c>
      <c r="O350" cm="1">
        <f t="array" ref="O350">_xlfn.SWITCH(UPPER(TRIM(Table2[[#This Row],[Status_Clean]])),"NEW",1,"CONTACTED",2,"QUALIFIED",3,"CONVERTED",4,"LOST",5,99)</f>
        <v>1</v>
      </c>
      <c r="P350" t="s">
        <v>172</v>
      </c>
      <c r="Q350" t="s">
        <v>7322</v>
      </c>
      <c r="R350" t="s">
        <v>7322</v>
      </c>
      <c r="S350">
        <v>45309</v>
      </c>
      <c r="T350" t="s">
        <v>7261</v>
      </c>
      <c r="U350">
        <v>45309</v>
      </c>
      <c r="V350" t="s">
        <v>7317</v>
      </c>
      <c r="W350" t="s">
        <v>7271</v>
      </c>
      <c r="X350" t="s">
        <v>7284</v>
      </c>
      <c r="Y350" t="s">
        <v>7285</v>
      </c>
      <c r="Z350" t="s">
        <v>1217</v>
      </c>
      <c r="AA350">
        <v>59.5</v>
      </c>
      <c r="AB350" t="str" cm="1">
        <f t="array" ref="AB350">_xlfn.LET(_xlpm.x,IFERROR(VALUE(Table2[[#This Row],[Response_Time_Hours]]),""),IF(_xlpm.x="","CHECK",_xlfn.IFS(_xlpm.x&lt;=1,"Immediate",_xlpm.x&lt;=6,"Fast",_xlpm.x&lt;=24,"Moderate",_xlpm.x&gt;24,"Delayed")))</f>
        <v>Delayed</v>
      </c>
      <c r="AC350">
        <v>21</v>
      </c>
      <c r="AD350" t="str" cm="1">
        <f t="array" ref="AD350">IF(Table2[[#This Row],[Interaction_Count_Final]]="","N/A",_xlfn.IFS(Table2[[#This Row],[Interaction_Count_Final]]&lt;=2,"Low",Table2[[#This Row],[Interaction_Count_Final]]&lt;=5,"Medium",Table2[[#This Row],[Interaction_Count_Final]]&gt;=6,"High",TRUE,"CHECK"))</f>
        <v>High</v>
      </c>
      <c r="AE350" t="s">
        <v>7266</v>
      </c>
      <c r="AF350" t="b">
        <v>1</v>
      </c>
      <c r="AG350" t="b">
        <v>1</v>
      </c>
      <c r="AH350">
        <v>482</v>
      </c>
      <c r="AI350">
        <v>45309</v>
      </c>
      <c r="AJ350" t="b">
        <v>1</v>
      </c>
      <c r="AK350" t="str" cm="1">
        <f t="array" ref="AK350">_xlfn.LET(
  _xlpm.txt,TRIM(Raw_Data!F350),
  _xlpm.norm,SUBSTITUTE(SUBSTITUTE(_xlpm.txt,"-","/"),".","/"),
  _xlpm.p,_xlfn.TEXTSPLIT(_xlpm.norm,"/"),
  _xlpm.a,VALUE(INDEX(_xlpm.p,1)),
  _xlpm.b,VALUE(INDEX(_xlpm.p,2)),
  IF(AND(_xlpm.a&lt;=12,_xlpm.b&lt;=12),"REVIEW_AMBIGUOUS","OK")
)</f>
        <v>OK</v>
      </c>
    </row>
    <row r="351" spans="1:37">
      <c r="A351" t="s">
        <v>1218</v>
      </c>
      <c r="B351" t="s">
        <v>1218</v>
      </c>
      <c r="C351" t="b">
        <v>0</v>
      </c>
      <c r="D351" t="s">
        <v>7257</v>
      </c>
      <c r="E351" t="s">
        <v>1219</v>
      </c>
      <c r="F351" t="s">
        <v>1219</v>
      </c>
      <c r="G351" t="s">
        <v>7274</v>
      </c>
      <c r="H351" t="s">
        <v>473</v>
      </c>
      <c r="I351" t="s">
        <v>473</v>
      </c>
      <c r="J351" t="s">
        <v>473</v>
      </c>
      <c r="K351" t="s">
        <v>7365</v>
      </c>
      <c r="L351" t="s">
        <v>250</v>
      </c>
      <c r="M351">
        <f>IF(UPPER(TRIM(Table2[[#This Row],[Status_Clean]]))="CONVERTED",1,0)</f>
        <v>1</v>
      </c>
      <c r="N351">
        <f>IF(ISNUMBER(MATCH(UPPER(TRIM(Table2[[#This Row],[Status_Clean]])),{"CONTACTED","QUALIFIED","CONVERTED"},0)),1,0)</f>
        <v>1</v>
      </c>
      <c r="O351" cm="1">
        <f t="array" ref="O351">_xlfn.SWITCH(UPPER(TRIM(Table2[[#This Row],[Status_Clean]])),"NEW",1,"CONTACTED",2,"QUALIFIED",3,"CONVERTED",4,"LOST",5,99)</f>
        <v>4</v>
      </c>
      <c r="P351">
        <v>45300</v>
      </c>
      <c r="Q351" t="s">
        <v>7636</v>
      </c>
      <c r="R351" t="s">
        <v>7636</v>
      </c>
      <c r="S351">
        <v>45300</v>
      </c>
      <c r="T351" t="s">
        <v>7261</v>
      </c>
      <c r="U351">
        <v>45300</v>
      </c>
      <c r="V351" t="s">
        <v>7317</v>
      </c>
      <c r="W351" t="s">
        <v>7271</v>
      </c>
      <c r="X351" t="s">
        <v>7284</v>
      </c>
      <c r="Y351" t="s">
        <v>7265</v>
      </c>
      <c r="Z351" t="s">
        <v>1220</v>
      </c>
      <c r="AA351">
        <v>22.5</v>
      </c>
      <c r="AB351" t="str" cm="1">
        <f t="array" ref="AB351">_xlfn.LET(_xlpm.x,IFERROR(VALUE(Table2[[#This Row],[Response_Time_Hours]]),""),IF(_xlpm.x="","CHECK",_xlfn.IFS(_xlpm.x&lt;=1,"Immediate",_xlpm.x&lt;=6,"Fast",_xlpm.x&lt;=24,"Moderate",_xlpm.x&gt;24,"Delayed")))</f>
        <v>Moderate</v>
      </c>
      <c r="AC351">
        <v>18</v>
      </c>
      <c r="AD351" t="str" cm="1">
        <f t="array" ref="AD351">IF(Table2[[#This Row],[Interaction_Count_Final]]="","N/A",_xlfn.IFS(Table2[[#This Row],[Interaction_Count_Final]]&lt;=2,"Low",Table2[[#This Row],[Interaction_Count_Final]]&lt;=5,"Medium",Table2[[#This Row],[Interaction_Count_Final]]&gt;=6,"High",TRUE,"CHECK"))</f>
        <v>High</v>
      </c>
      <c r="AE351" t="s">
        <v>7266</v>
      </c>
      <c r="AF351" t="b">
        <v>1</v>
      </c>
      <c r="AG351" t="b">
        <v>1</v>
      </c>
      <c r="AH351">
        <v>483</v>
      </c>
      <c r="AI351">
        <v>45300</v>
      </c>
      <c r="AJ351" t="b">
        <v>1</v>
      </c>
      <c r="AK351" t="e" cm="1">
        <f t="array" ref="AK351">_xlfn.LET(
  _xlpm.txt,TRIM(Raw_Data!F351),
  _xlpm.norm,SUBSTITUTE(SUBSTITUTE(_xlpm.txt,"-","/"),".","/"),
  _xlpm.p,_xlfn.TEXTSPLIT(_xlpm.norm,"/"),
  _xlpm.a,VALUE(INDEX(_xlpm.p,1)),
  _xlpm.b,VALUE(INDEX(_xlpm.p,2)),
  IF(AND(_xlpm.a&lt;=12,_xlpm.b&lt;=12),"REVIEW_AMBIGUOUS","OK")
)</f>
        <v>#REF!</v>
      </c>
    </row>
    <row r="352" spans="1:37">
      <c r="A352" t="s">
        <v>1221</v>
      </c>
      <c r="B352" t="s">
        <v>1221</v>
      </c>
      <c r="C352" t="b">
        <v>0</v>
      </c>
      <c r="D352" t="s">
        <v>7257</v>
      </c>
      <c r="E352" t="s">
        <v>1222</v>
      </c>
      <c r="F352" t="s">
        <v>1222</v>
      </c>
      <c r="G352" t="s">
        <v>7258</v>
      </c>
      <c r="H352" t="s">
        <v>538</v>
      </c>
      <c r="I352" t="s">
        <v>538</v>
      </c>
      <c r="J352" t="s">
        <v>123</v>
      </c>
      <c r="K352" t="s">
        <v>125</v>
      </c>
      <c r="L352" t="s">
        <v>125</v>
      </c>
      <c r="M352">
        <f>IF(UPPER(TRIM(Table2[[#This Row],[Status_Clean]]))="CONVERTED",1,0)</f>
        <v>0</v>
      </c>
      <c r="N352">
        <f>IF(ISNUMBER(MATCH(UPPER(TRIM(Table2[[#This Row],[Status_Clean]])),{"CONTACTED","QUALIFIED","CONVERTED"},0)),1,0)</f>
        <v>1</v>
      </c>
      <c r="O352" cm="1">
        <f t="array" ref="O352">_xlfn.SWITCH(UPPER(TRIM(Table2[[#This Row],[Status_Clean]])),"NEW",1,"CONTACTED",2,"QUALIFIED",3,"CONVERTED",4,"LOST",5,99)</f>
        <v>2</v>
      </c>
      <c r="P352" t="s">
        <v>1223</v>
      </c>
      <c r="Q352" t="s">
        <v>7637</v>
      </c>
      <c r="R352" t="s">
        <v>7637</v>
      </c>
      <c r="S352">
        <v>45353</v>
      </c>
      <c r="T352" t="s">
        <v>7261</v>
      </c>
      <c r="U352">
        <v>45353</v>
      </c>
      <c r="V352" t="s">
        <v>7295</v>
      </c>
      <c r="W352" t="s">
        <v>7271</v>
      </c>
      <c r="X352" t="s">
        <v>7284</v>
      </c>
      <c r="Y352" t="s">
        <v>7278</v>
      </c>
      <c r="Z352" t="s">
        <v>1224</v>
      </c>
      <c r="AA352">
        <v>32.299999999999997</v>
      </c>
      <c r="AB352" t="str" cm="1">
        <f t="array" ref="AB352">_xlfn.LET(_xlpm.x,IFERROR(VALUE(Table2[[#This Row],[Response_Time_Hours]]),""),IF(_xlpm.x="","CHECK",_xlfn.IFS(_xlpm.x&lt;=1,"Immediate",_xlpm.x&lt;=6,"Fast",_xlpm.x&lt;=24,"Moderate",_xlpm.x&gt;24,"Delayed")))</f>
        <v>Delayed</v>
      </c>
      <c r="AC352">
        <v>10</v>
      </c>
      <c r="AD352" t="str" cm="1">
        <f t="array" ref="AD352">IF(Table2[[#This Row],[Interaction_Count_Final]]="","N/A",_xlfn.IFS(Table2[[#This Row],[Interaction_Count_Final]]&lt;=2,"Low",Table2[[#This Row],[Interaction_Count_Final]]&lt;=5,"Medium",Table2[[#This Row],[Interaction_Count_Final]]&gt;=6,"High",TRUE,"CHECK"))</f>
        <v>High</v>
      </c>
      <c r="AE352" t="s">
        <v>7266</v>
      </c>
      <c r="AF352" t="b">
        <v>1</v>
      </c>
      <c r="AG352" t="b">
        <v>1</v>
      </c>
      <c r="AH352">
        <v>485</v>
      </c>
      <c r="AI352">
        <v>45353</v>
      </c>
      <c r="AJ352" t="b">
        <v>1</v>
      </c>
      <c r="AK352" t="e" cm="1">
        <f t="array" ref="AK352">_xlfn.LET(
  _xlpm.txt,TRIM(Raw_Data!F352),
  _xlpm.norm,SUBSTITUTE(SUBSTITUTE(_xlpm.txt,"-","/"),".","/"),
  _xlpm.p,_xlfn.TEXTSPLIT(_xlpm.norm,"/"),
  _xlpm.a,VALUE(INDEX(_xlpm.p,1)),
  _xlpm.b,VALUE(INDEX(_xlpm.p,2)),
  IF(AND(_xlpm.a&lt;=12,_xlpm.b&lt;=12),"REVIEW_AMBIGUOUS","OK")
)</f>
        <v>#REF!</v>
      </c>
    </row>
    <row r="353" spans="1:37">
      <c r="A353" t="s">
        <v>1225</v>
      </c>
      <c r="B353" t="s">
        <v>1225</v>
      </c>
      <c r="C353" t="b">
        <v>0</v>
      </c>
      <c r="D353" t="s">
        <v>7257</v>
      </c>
      <c r="E353" t="s">
        <v>1226</v>
      </c>
      <c r="F353" t="s">
        <v>1226</v>
      </c>
      <c r="G353" t="s">
        <v>7280</v>
      </c>
      <c r="H353" t="s">
        <v>69</v>
      </c>
      <c r="I353" t="s">
        <v>69</v>
      </c>
      <c r="J353" t="s">
        <v>69</v>
      </c>
      <c r="K353" t="s">
        <v>250</v>
      </c>
      <c r="L353" t="s">
        <v>250</v>
      </c>
      <c r="M353">
        <f>IF(UPPER(TRIM(Table2[[#This Row],[Status_Clean]]))="CONVERTED",1,0)</f>
        <v>1</v>
      </c>
      <c r="N353">
        <f>IF(ISNUMBER(MATCH(UPPER(TRIM(Table2[[#This Row],[Status_Clean]])),{"CONTACTED","QUALIFIED","CONVERTED"},0)),1,0)</f>
        <v>1</v>
      </c>
      <c r="O353" cm="1">
        <f t="array" ref="O353">_xlfn.SWITCH(UPPER(TRIM(Table2[[#This Row],[Status_Clean]])),"NEW",1,"CONTACTED",2,"QUALIFIED",3,"CONVERTED",4,"LOST",5,99)</f>
        <v>4</v>
      </c>
      <c r="P353" t="s">
        <v>1227</v>
      </c>
      <c r="Q353" t="s">
        <v>7638</v>
      </c>
      <c r="R353" t="s">
        <v>7638</v>
      </c>
      <c r="S353">
        <v>45001</v>
      </c>
      <c r="T353" t="s">
        <v>7261</v>
      </c>
      <c r="U353">
        <v>45001</v>
      </c>
      <c r="V353" t="s">
        <v>7295</v>
      </c>
      <c r="W353" t="s">
        <v>7263</v>
      </c>
      <c r="X353" t="s">
        <v>7284</v>
      </c>
      <c r="Y353" t="s">
        <v>7285</v>
      </c>
      <c r="Z353">
        <v>45.6</v>
      </c>
      <c r="AA353">
        <v>45.6</v>
      </c>
      <c r="AB353" t="str" cm="1">
        <f t="array" ref="AB353">_xlfn.LET(_xlpm.x,IFERROR(VALUE(Table2[[#This Row],[Response_Time_Hours]]),""),IF(_xlpm.x="","CHECK",_xlfn.IFS(_xlpm.x&lt;=1,"Immediate",_xlpm.x&lt;=6,"Fast",_xlpm.x&lt;=24,"Moderate",_xlpm.x&gt;24,"Delayed")))</f>
        <v>Delayed</v>
      </c>
      <c r="AC353">
        <v>21</v>
      </c>
      <c r="AD353" t="str" cm="1">
        <f t="array" ref="AD353">IF(Table2[[#This Row],[Interaction_Count_Final]]="","N/A",_xlfn.IFS(Table2[[#This Row],[Interaction_Count_Final]]&lt;=2,"Low",Table2[[#This Row],[Interaction_Count_Final]]&lt;=5,"Medium",Table2[[#This Row],[Interaction_Count_Final]]&gt;=6,"High",TRUE,"CHECK"))</f>
        <v>High</v>
      </c>
      <c r="AE353" t="s">
        <v>7289</v>
      </c>
      <c r="AF353" t="b">
        <v>1</v>
      </c>
      <c r="AG353" t="b">
        <v>1</v>
      </c>
      <c r="AH353">
        <v>486</v>
      </c>
      <c r="AI353">
        <v>45001</v>
      </c>
      <c r="AJ353" t="b">
        <v>1</v>
      </c>
      <c r="AK353" t="str" cm="1">
        <f t="array" ref="AK353">_xlfn.LET(
  _xlpm.txt,TRIM(Raw_Data!F353),
  _xlpm.norm,SUBSTITUTE(SUBSTITUTE(_xlpm.txt,"-","/"),".","/"),
  _xlpm.p,_xlfn.TEXTSPLIT(_xlpm.norm,"/"),
  _xlpm.a,VALUE(INDEX(_xlpm.p,1)),
  _xlpm.b,VALUE(INDEX(_xlpm.p,2)),
  IF(AND(_xlpm.a&lt;=12,_xlpm.b&lt;=12),"REVIEW_AMBIGUOUS","OK")
)</f>
        <v>OK</v>
      </c>
    </row>
    <row r="354" spans="1:37">
      <c r="A354" t="s">
        <v>1228</v>
      </c>
      <c r="B354" t="s">
        <v>1228</v>
      </c>
      <c r="C354" t="b">
        <v>0</v>
      </c>
      <c r="D354" t="s">
        <v>7257</v>
      </c>
      <c r="E354" t="s">
        <v>1229</v>
      </c>
      <c r="F354" t="s">
        <v>1229</v>
      </c>
      <c r="G354" t="s">
        <v>7303</v>
      </c>
      <c r="H354" t="s">
        <v>363</v>
      </c>
      <c r="I354" t="s">
        <v>363</v>
      </c>
      <c r="J354" t="s">
        <v>363</v>
      </c>
      <c r="K354" t="s">
        <v>125</v>
      </c>
      <c r="L354" t="s">
        <v>125</v>
      </c>
      <c r="M354">
        <f>IF(UPPER(TRIM(Table2[[#This Row],[Status_Clean]]))="CONVERTED",1,0)</f>
        <v>0</v>
      </c>
      <c r="N354">
        <f>IF(ISNUMBER(MATCH(UPPER(TRIM(Table2[[#This Row],[Status_Clean]])),{"CONTACTED","QUALIFIED","CONVERTED"},0)),1,0)</f>
        <v>1</v>
      </c>
      <c r="O354" cm="1">
        <f t="array" ref="O354">_xlfn.SWITCH(UPPER(TRIM(Table2[[#This Row],[Status_Clean]])),"NEW",1,"CONTACTED",2,"QUALIFIED",3,"CONVERTED",4,"LOST",5,99)</f>
        <v>2</v>
      </c>
      <c r="P354">
        <v>45193</v>
      </c>
      <c r="Q354" t="s">
        <v>7394</v>
      </c>
      <c r="R354" t="s">
        <v>7394</v>
      </c>
      <c r="S354">
        <v>45193</v>
      </c>
      <c r="T354" t="s">
        <v>7261</v>
      </c>
      <c r="U354">
        <v>45193</v>
      </c>
      <c r="V354" t="s">
        <v>7287</v>
      </c>
      <c r="W354" t="s">
        <v>7263</v>
      </c>
      <c r="X354" t="s">
        <v>7288</v>
      </c>
      <c r="Y354" t="s">
        <v>7293</v>
      </c>
      <c r="Z354">
        <v>45</v>
      </c>
      <c r="AA354">
        <v>45</v>
      </c>
      <c r="AB354" t="str" cm="1">
        <f t="array" ref="AB354">_xlfn.LET(_xlpm.x,IFERROR(VALUE(Table2[[#This Row],[Response_Time_Hours]]),""),IF(_xlpm.x="","CHECK",_xlfn.IFS(_xlpm.x&lt;=1,"Immediate",_xlpm.x&lt;=6,"Fast",_xlpm.x&lt;=24,"Moderate",_xlpm.x&gt;24,"Delayed")))</f>
        <v>Delayed</v>
      </c>
      <c r="AC354">
        <v>7</v>
      </c>
      <c r="AD354" t="str" cm="1">
        <f t="array" ref="AD354">IF(Table2[[#This Row],[Interaction_Count_Final]]="","N/A",_xlfn.IFS(Table2[[#This Row],[Interaction_Count_Final]]&lt;=2,"Low",Table2[[#This Row],[Interaction_Count_Final]]&lt;=5,"Medium",Table2[[#This Row],[Interaction_Count_Final]]&gt;=6,"High",TRUE,"CHECK"))</f>
        <v>High</v>
      </c>
      <c r="AE354" t="s">
        <v>7266</v>
      </c>
      <c r="AF354" t="b">
        <v>1</v>
      </c>
      <c r="AG354" t="b">
        <v>1</v>
      </c>
      <c r="AH354">
        <v>489</v>
      </c>
      <c r="AI354">
        <v>45193</v>
      </c>
      <c r="AJ354" t="b">
        <v>1</v>
      </c>
      <c r="AK354" t="e" cm="1">
        <f t="array" ref="AK354">_xlfn.LET(
  _xlpm.txt,TRIM(Raw_Data!F354),
  _xlpm.norm,SUBSTITUTE(SUBSTITUTE(_xlpm.txt,"-","/"),".","/"),
  _xlpm.p,_xlfn.TEXTSPLIT(_xlpm.norm,"/"),
  _xlpm.a,VALUE(INDEX(_xlpm.p,1)),
  _xlpm.b,VALUE(INDEX(_xlpm.p,2)),
  IF(AND(_xlpm.a&lt;=12,_xlpm.b&lt;=12),"REVIEW_AMBIGUOUS","OK")
)</f>
        <v>#REF!</v>
      </c>
    </row>
    <row r="355" spans="1:37">
      <c r="A355" t="s">
        <v>1231</v>
      </c>
      <c r="B355" t="s">
        <v>1231</v>
      </c>
      <c r="C355" t="b">
        <v>0</v>
      </c>
      <c r="D355" t="s">
        <v>7257</v>
      </c>
      <c r="E355" t="s">
        <v>1232</v>
      </c>
      <c r="F355" t="s">
        <v>1232</v>
      </c>
      <c r="G355" t="s">
        <v>7258</v>
      </c>
      <c r="H355" t="s">
        <v>156</v>
      </c>
      <c r="I355" t="s">
        <v>156</v>
      </c>
      <c r="J355" t="s">
        <v>69</v>
      </c>
      <c r="K355" t="s">
        <v>250</v>
      </c>
      <c r="L355" t="s">
        <v>250</v>
      </c>
      <c r="M355">
        <f>IF(UPPER(TRIM(Table2[[#This Row],[Status_Clean]]))="CONVERTED",1,0)</f>
        <v>1</v>
      </c>
      <c r="N355">
        <f>IF(ISNUMBER(MATCH(UPPER(TRIM(Table2[[#This Row],[Status_Clean]])),{"CONTACTED","QUALIFIED","CONVERTED"},0)),1,0)</f>
        <v>1</v>
      </c>
      <c r="O355" cm="1">
        <f t="array" ref="O355">_xlfn.SWITCH(UPPER(TRIM(Table2[[#This Row],[Status_Clean]])),"NEW",1,"CONTACTED",2,"QUALIFIED",3,"CONVERTED",4,"LOST",5,99)</f>
        <v>4</v>
      </c>
      <c r="P355">
        <v>45025</v>
      </c>
      <c r="Q355" t="s">
        <v>7399</v>
      </c>
      <c r="R355" t="s">
        <v>7399</v>
      </c>
      <c r="S355">
        <v>45025</v>
      </c>
      <c r="T355" t="s">
        <v>7261</v>
      </c>
      <c r="U355">
        <v>45025</v>
      </c>
      <c r="V355" t="s">
        <v>7297</v>
      </c>
      <c r="W355" t="s">
        <v>7263</v>
      </c>
      <c r="X355" t="s">
        <v>7277</v>
      </c>
      <c r="Y355" t="s">
        <v>7293</v>
      </c>
      <c r="Z355" t="s">
        <v>543</v>
      </c>
      <c r="AA355">
        <v>4.8000000000000007</v>
      </c>
      <c r="AB355" t="str" cm="1">
        <f t="array" ref="AB355">_xlfn.LET(_xlpm.x,IFERROR(VALUE(Table2[[#This Row],[Response_Time_Hours]]),""),IF(_xlpm.x="","CHECK",_xlfn.IFS(_xlpm.x&lt;=1,"Immediate",_xlpm.x&lt;=6,"Fast",_xlpm.x&lt;=24,"Moderate",_xlpm.x&gt;24,"Delayed")))</f>
        <v>Fast</v>
      </c>
      <c r="AC355">
        <v>43</v>
      </c>
      <c r="AD355" t="str" cm="1">
        <f t="array" ref="AD355">IF(Table2[[#This Row],[Interaction_Count_Final]]="","N/A",_xlfn.IFS(Table2[[#This Row],[Interaction_Count_Final]]&lt;=2,"Low",Table2[[#This Row],[Interaction_Count_Final]]&lt;=5,"Medium",Table2[[#This Row],[Interaction_Count_Final]]&gt;=6,"High",TRUE,"CHECK"))</f>
        <v>High</v>
      </c>
      <c r="AE355" t="s">
        <v>7289</v>
      </c>
      <c r="AF355" t="b">
        <v>1</v>
      </c>
      <c r="AG355" t="b">
        <v>1</v>
      </c>
      <c r="AH355">
        <v>491</v>
      </c>
      <c r="AI355">
        <v>45025</v>
      </c>
      <c r="AJ355" t="b">
        <v>1</v>
      </c>
      <c r="AK355" t="e" cm="1">
        <f t="array" ref="AK355">_xlfn.LET(
  _xlpm.txt,TRIM(Raw_Data!F355),
  _xlpm.norm,SUBSTITUTE(SUBSTITUTE(_xlpm.txt,"-","/"),".","/"),
  _xlpm.p,_xlfn.TEXTSPLIT(_xlpm.norm,"/"),
  _xlpm.a,VALUE(INDEX(_xlpm.p,1)),
  _xlpm.b,VALUE(INDEX(_xlpm.p,2)),
  IF(AND(_xlpm.a&lt;=12,_xlpm.b&lt;=12),"REVIEW_AMBIGUOUS","OK")
)</f>
        <v>#REF!</v>
      </c>
    </row>
    <row r="356" spans="1:37">
      <c r="A356" t="s">
        <v>1233</v>
      </c>
      <c r="B356" t="s">
        <v>1233</v>
      </c>
      <c r="C356" t="b">
        <v>0</v>
      </c>
      <c r="D356" t="s">
        <v>7257</v>
      </c>
      <c r="E356" t="s">
        <v>1234</v>
      </c>
      <c r="F356" t="s">
        <v>1234</v>
      </c>
      <c r="G356" t="s">
        <v>7268</v>
      </c>
      <c r="H356" t="s">
        <v>1165</v>
      </c>
      <c r="I356" t="s">
        <v>1165</v>
      </c>
      <c r="J356" t="s">
        <v>101</v>
      </c>
      <c r="K356" t="s">
        <v>125</v>
      </c>
      <c r="L356" t="s">
        <v>125</v>
      </c>
      <c r="M356">
        <f>IF(UPPER(TRIM(Table2[[#This Row],[Status_Clean]]))="CONVERTED",1,0)</f>
        <v>0</v>
      </c>
      <c r="N356">
        <f>IF(ISNUMBER(MATCH(UPPER(TRIM(Table2[[#This Row],[Status_Clean]])),{"CONTACTED","QUALIFIED","CONVERTED"},0)),1,0)</f>
        <v>1</v>
      </c>
      <c r="O356" cm="1">
        <f t="array" ref="O356">_xlfn.SWITCH(UPPER(TRIM(Table2[[#This Row],[Status_Clean]])),"NEW",1,"CONTACTED",2,"QUALIFIED",3,"CONVERTED",4,"LOST",5,99)</f>
        <v>2</v>
      </c>
      <c r="P356" t="s">
        <v>1235</v>
      </c>
      <c r="Q356" t="s">
        <v>7639</v>
      </c>
      <c r="R356" t="s">
        <v>7639</v>
      </c>
      <c r="S356">
        <v>45502</v>
      </c>
      <c r="T356" t="s">
        <v>7261</v>
      </c>
      <c r="U356">
        <v>45502</v>
      </c>
      <c r="V356" t="s">
        <v>7305</v>
      </c>
      <c r="W356" t="s">
        <v>7271</v>
      </c>
      <c r="X356" t="s">
        <v>7288</v>
      </c>
      <c r="Y356" t="s">
        <v>7298</v>
      </c>
      <c r="Z356" t="s">
        <v>1236</v>
      </c>
      <c r="AA356">
        <v>15.7</v>
      </c>
      <c r="AB356" t="str" cm="1">
        <f t="array" ref="AB356">_xlfn.LET(_xlpm.x,IFERROR(VALUE(Table2[[#This Row],[Response_Time_Hours]]),""),IF(_xlpm.x="","CHECK",_xlfn.IFS(_xlpm.x&lt;=1,"Immediate",_xlpm.x&lt;=6,"Fast",_xlpm.x&lt;=24,"Moderate",_xlpm.x&gt;24,"Delayed")))</f>
        <v>Moderate</v>
      </c>
      <c r="AC356">
        <v>18</v>
      </c>
      <c r="AD356" t="str" cm="1">
        <f t="array" ref="AD356">IF(Table2[[#This Row],[Interaction_Count_Final]]="","N/A",_xlfn.IFS(Table2[[#This Row],[Interaction_Count_Final]]&lt;=2,"Low",Table2[[#This Row],[Interaction_Count_Final]]&lt;=5,"Medium",Table2[[#This Row],[Interaction_Count_Final]]&gt;=6,"High",TRUE,"CHECK"))</f>
        <v>High</v>
      </c>
      <c r="AE356" t="s">
        <v>7273</v>
      </c>
      <c r="AF356" t="b">
        <v>1</v>
      </c>
      <c r="AG356" t="b">
        <v>1</v>
      </c>
      <c r="AH356">
        <v>492</v>
      </c>
      <c r="AI356">
        <v>45502</v>
      </c>
      <c r="AJ356" t="b">
        <v>1</v>
      </c>
      <c r="AK356" t="str" cm="1">
        <f t="array" ref="AK356">_xlfn.LET(
  _xlpm.txt,TRIM(Raw_Data!F356),
  _xlpm.norm,SUBSTITUTE(SUBSTITUTE(_xlpm.txt,"-","/"),".","/"),
  _xlpm.p,_xlfn.TEXTSPLIT(_xlpm.norm,"/"),
  _xlpm.a,VALUE(INDEX(_xlpm.p,1)),
  _xlpm.b,VALUE(INDEX(_xlpm.p,2)),
  IF(AND(_xlpm.a&lt;=12,_xlpm.b&lt;=12),"REVIEW_AMBIGUOUS","OK")
)</f>
        <v>OK</v>
      </c>
    </row>
    <row r="357" spans="1:37">
      <c r="A357" t="s">
        <v>1237</v>
      </c>
      <c r="B357" t="s">
        <v>1237</v>
      </c>
      <c r="C357" t="b">
        <v>0</v>
      </c>
      <c r="D357" t="s">
        <v>7257</v>
      </c>
      <c r="E357" t="s">
        <v>1238</v>
      </c>
      <c r="F357" t="s">
        <v>1238</v>
      </c>
      <c r="G357" t="s">
        <v>7258</v>
      </c>
      <c r="H357" t="s">
        <v>311</v>
      </c>
      <c r="I357" t="s">
        <v>311</v>
      </c>
      <c r="J357" t="s">
        <v>311</v>
      </c>
      <c r="K357" t="s">
        <v>125</v>
      </c>
      <c r="L357" t="s">
        <v>125</v>
      </c>
      <c r="M357">
        <f>IF(UPPER(TRIM(Table2[[#This Row],[Status_Clean]]))="CONVERTED",1,0)</f>
        <v>0</v>
      </c>
      <c r="N357">
        <f>IF(ISNUMBER(MATCH(UPPER(TRIM(Table2[[#This Row],[Status_Clean]])),{"CONTACTED","QUALIFIED","CONVERTED"},0)),1,0)</f>
        <v>1</v>
      </c>
      <c r="O357" cm="1">
        <f t="array" ref="O357">_xlfn.SWITCH(UPPER(TRIM(Table2[[#This Row],[Status_Clean]])),"NEW",1,"CONTACTED",2,"QUALIFIED",3,"CONVERTED",4,"LOST",5,99)</f>
        <v>2</v>
      </c>
      <c r="P357">
        <v>45558</v>
      </c>
      <c r="Q357" t="s">
        <v>7640</v>
      </c>
      <c r="R357" t="s">
        <v>7640</v>
      </c>
      <c r="S357">
        <v>45558</v>
      </c>
      <c r="T357" t="s">
        <v>7261</v>
      </c>
      <c r="U357">
        <v>45558</v>
      </c>
      <c r="V357" t="s">
        <v>7287</v>
      </c>
      <c r="W357" t="s">
        <v>7271</v>
      </c>
      <c r="X357" t="s">
        <v>7288</v>
      </c>
      <c r="Y357" t="s">
        <v>7298</v>
      </c>
      <c r="Z357" t="s">
        <v>1239</v>
      </c>
      <c r="AA357">
        <v>22.3</v>
      </c>
      <c r="AB357" t="str" cm="1">
        <f t="array" ref="AB357">_xlfn.LET(_xlpm.x,IFERROR(VALUE(Table2[[#This Row],[Response_Time_Hours]]),""),IF(_xlpm.x="","CHECK",_xlfn.IFS(_xlpm.x&lt;=1,"Immediate",_xlpm.x&lt;=6,"Fast",_xlpm.x&lt;=24,"Moderate",_xlpm.x&gt;24,"Delayed")))</f>
        <v>Moderate</v>
      </c>
      <c r="AC357">
        <v>40</v>
      </c>
      <c r="AD357" t="str" cm="1">
        <f t="array" ref="AD357">IF(Table2[[#This Row],[Interaction_Count_Final]]="","N/A",_xlfn.IFS(Table2[[#This Row],[Interaction_Count_Final]]&lt;=2,"Low",Table2[[#This Row],[Interaction_Count_Final]]&lt;=5,"Medium",Table2[[#This Row],[Interaction_Count_Final]]&gt;=6,"High",TRUE,"CHECK"))</f>
        <v>High</v>
      </c>
      <c r="AE357" t="s">
        <v>7289</v>
      </c>
      <c r="AF357" t="b">
        <v>1</v>
      </c>
      <c r="AG357" t="b">
        <v>1</v>
      </c>
      <c r="AH357">
        <v>494</v>
      </c>
      <c r="AI357">
        <v>45558</v>
      </c>
      <c r="AJ357" t="b">
        <v>1</v>
      </c>
      <c r="AK357" t="e" cm="1">
        <f t="array" ref="AK357">_xlfn.LET(
  _xlpm.txt,TRIM(Raw_Data!F357),
  _xlpm.norm,SUBSTITUTE(SUBSTITUTE(_xlpm.txt,"-","/"),".","/"),
  _xlpm.p,_xlfn.TEXTSPLIT(_xlpm.norm,"/"),
  _xlpm.a,VALUE(INDEX(_xlpm.p,1)),
  _xlpm.b,VALUE(INDEX(_xlpm.p,2)),
  IF(AND(_xlpm.a&lt;=12,_xlpm.b&lt;=12),"REVIEW_AMBIGUOUS","OK")
)</f>
        <v>#REF!</v>
      </c>
    </row>
    <row r="358" spans="1:37">
      <c r="A358" t="s">
        <v>1240</v>
      </c>
      <c r="B358" t="s">
        <v>1240</v>
      </c>
      <c r="C358" t="b">
        <v>0</v>
      </c>
      <c r="D358" t="s">
        <v>7257</v>
      </c>
      <c r="E358" t="s">
        <v>1241</v>
      </c>
      <c r="F358" t="s">
        <v>1241</v>
      </c>
      <c r="G358" t="s">
        <v>7274</v>
      </c>
      <c r="H358" t="s">
        <v>123</v>
      </c>
      <c r="I358" t="s">
        <v>123</v>
      </c>
      <c r="J358" t="s">
        <v>123</v>
      </c>
      <c r="K358" t="s">
        <v>7301</v>
      </c>
      <c r="L358" t="s">
        <v>125</v>
      </c>
      <c r="M358">
        <f>IF(UPPER(TRIM(Table2[[#This Row],[Status_Clean]]))="CONVERTED",1,0)</f>
        <v>0</v>
      </c>
      <c r="N358">
        <f>IF(ISNUMBER(MATCH(UPPER(TRIM(Table2[[#This Row],[Status_Clean]])),{"CONTACTED","QUALIFIED","CONVERTED"},0)),1,0)</f>
        <v>1</v>
      </c>
      <c r="O358" cm="1">
        <f t="array" ref="O358">_xlfn.SWITCH(UPPER(TRIM(Table2[[#This Row],[Status_Clean]])),"NEW",1,"CONTACTED",2,"QUALIFIED",3,"CONVERTED",4,"LOST",5,99)</f>
        <v>2</v>
      </c>
      <c r="P358">
        <v>45274</v>
      </c>
      <c r="Q358" t="s">
        <v>7383</v>
      </c>
      <c r="R358" t="s">
        <v>7383</v>
      </c>
      <c r="S358">
        <v>45274</v>
      </c>
      <c r="T358" t="s">
        <v>7261</v>
      </c>
      <c r="U358">
        <v>45274</v>
      </c>
      <c r="V358" t="s">
        <v>7262</v>
      </c>
      <c r="W358" t="s">
        <v>7263</v>
      </c>
      <c r="X358" t="s">
        <v>7264</v>
      </c>
      <c r="Y358" t="s">
        <v>7285</v>
      </c>
      <c r="Z358">
        <v>3.6</v>
      </c>
      <c r="AA358">
        <v>3.6</v>
      </c>
      <c r="AB358" t="str" cm="1">
        <f t="array" ref="AB358">_xlfn.LET(_xlpm.x,IFERROR(VALUE(Table2[[#This Row],[Response_Time_Hours]]),""),IF(_xlpm.x="","CHECK",_xlfn.IFS(_xlpm.x&lt;=1,"Immediate",_xlpm.x&lt;=6,"Fast",_xlpm.x&lt;=24,"Moderate",_xlpm.x&gt;24,"Delayed")))</f>
        <v>Fast</v>
      </c>
      <c r="AC358">
        <v>42</v>
      </c>
      <c r="AD358" t="str" cm="1">
        <f t="array" ref="AD358">IF(Table2[[#This Row],[Interaction_Count_Final]]="","N/A",_xlfn.IFS(Table2[[#This Row],[Interaction_Count_Final]]&lt;=2,"Low",Table2[[#This Row],[Interaction_Count_Final]]&lt;=5,"Medium",Table2[[#This Row],[Interaction_Count_Final]]&gt;=6,"High",TRUE,"CHECK"))</f>
        <v>High</v>
      </c>
      <c r="AE358" t="s">
        <v>7266</v>
      </c>
      <c r="AF358" t="b">
        <v>1</v>
      </c>
      <c r="AG358" t="b">
        <v>1</v>
      </c>
      <c r="AH358">
        <v>496</v>
      </c>
      <c r="AI358">
        <v>45274</v>
      </c>
      <c r="AJ358" t="b">
        <v>1</v>
      </c>
      <c r="AK358" t="e" cm="1">
        <f t="array" ref="AK358">_xlfn.LET(
  _xlpm.txt,TRIM(Raw_Data!F358),
  _xlpm.norm,SUBSTITUTE(SUBSTITUTE(_xlpm.txt,"-","/"),".","/"),
  _xlpm.p,_xlfn.TEXTSPLIT(_xlpm.norm,"/"),
  _xlpm.a,VALUE(INDEX(_xlpm.p,1)),
  _xlpm.b,VALUE(INDEX(_xlpm.p,2)),
  IF(AND(_xlpm.a&lt;=12,_xlpm.b&lt;=12),"REVIEW_AMBIGUOUS","OK")
)</f>
        <v>#REF!</v>
      </c>
    </row>
    <row r="359" spans="1:37">
      <c r="A359" t="s">
        <v>1242</v>
      </c>
      <c r="B359" t="s">
        <v>1242</v>
      </c>
      <c r="C359" t="b">
        <v>0</v>
      </c>
      <c r="D359" t="s">
        <v>7257</v>
      </c>
      <c r="E359" t="s">
        <v>1243</v>
      </c>
      <c r="F359" t="s">
        <v>1243</v>
      </c>
      <c r="G359" t="s">
        <v>7280</v>
      </c>
      <c r="H359" t="s">
        <v>473</v>
      </c>
      <c r="I359" t="s">
        <v>473</v>
      </c>
      <c r="J359" t="s">
        <v>473</v>
      </c>
      <c r="K359" t="s">
        <v>125</v>
      </c>
      <c r="L359" t="s">
        <v>125</v>
      </c>
      <c r="M359">
        <f>IF(UPPER(TRIM(Table2[[#This Row],[Status_Clean]]))="CONVERTED",1,0)</f>
        <v>0</v>
      </c>
      <c r="N359">
        <f>IF(ISNUMBER(MATCH(UPPER(TRIM(Table2[[#This Row],[Status_Clean]])),{"CONTACTED","QUALIFIED","CONVERTED"},0)),1,0)</f>
        <v>1</v>
      </c>
      <c r="O359" cm="1">
        <f t="array" ref="O359">_xlfn.SWITCH(UPPER(TRIM(Table2[[#This Row],[Status_Clean]])),"NEW",1,"CONTACTED",2,"QUALIFIED",3,"CONVERTED",4,"LOST",5,99)</f>
        <v>2</v>
      </c>
      <c r="P359">
        <v>45300</v>
      </c>
      <c r="Q359" t="s">
        <v>7636</v>
      </c>
      <c r="R359" t="s">
        <v>7636</v>
      </c>
      <c r="S359">
        <v>45300</v>
      </c>
      <c r="T359" t="s">
        <v>7261</v>
      </c>
      <c r="U359">
        <v>45300</v>
      </c>
      <c r="V359" t="s">
        <v>7317</v>
      </c>
      <c r="W359" t="s">
        <v>7271</v>
      </c>
      <c r="X359" t="s">
        <v>7284</v>
      </c>
      <c r="Y359" t="s">
        <v>7265</v>
      </c>
      <c r="Z359" t="s">
        <v>1244</v>
      </c>
      <c r="AA359">
        <v>46.5</v>
      </c>
      <c r="AB359" t="str" cm="1">
        <f t="array" ref="AB359">_xlfn.LET(_xlpm.x,IFERROR(VALUE(Table2[[#This Row],[Response_Time_Hours]]),""),IF(_xlpm.x="","CHECK",_xlfn.IFS(_xlpm.x&lt;=1,"Immediate",_xlpm.x&lt;=6,"Fast",_xlpm.x&lt;=24,"Moderate",_xlpm.x&gt;24,"Delayed")))</f>
        <v>Delayed</v>
      </c>
      <c r="AC359">
        <v>43</v>
      </c>
      <c r="AD359" t="str" cm="1">
        <f t="array" ref="AD359">IF(Table2[[#This Row],[Interaction_Count_Final]]="","N/A",_xlfn.IFS(Table2[[#This Row],[Interaction_Count_Final]]&lt;=2,"Low",Table2[[#This Row],[Interaction_Count_Final]]&lt;=5,"Medium",Table2[[#This Row],[Interaction_Count_Final]]&gt;=6,"High",TRUE,"CHECK"))</f>
        <v>High</v>
      </c>
      <c r="AE359" t="s">
        <v>7273</v>
      </c>
      <c r="AF359" t="b">
        <v>1</v>
      </c>
      <c r="AG359" t="b">
        <v>1</v>
      </c>
      <c r="AH359">
        <v>497</v>
      </c>
      <c r="AI359">
        <v>45300</v>
      </c>
      <c r="AJ359" t="b">
        <v>1</v>
      </c>
      <c r="AK359" t="e" cm="1">
        <f t="array" ref="AK359">_xlfn.LET(
  _xlpm.txt,TRIM(Raw_Data!F359),
  _xlpm.norm,SUBSTITUTE(SUBSTITUTE(_xlpm.txt,"-","/"),".","/"),
  _xlpm.p,_xlfn.TEXTSPLIT(_xlpm.norm,"/"),
  _xlpm.a,VALUE(INDEX(_xlpm.p,1)),
  _xlpm.b,VALUE(INDEX(_xlpm.p,2)),
  IF(AND(_xlpm.a&lt;=12,_xlpm.b&lt;=12),"REVIEW_AMBIGUOUS","OK")
)</f>
        <v>#REF!</v>
      </c>
    </row>
    <row r="360" spans="1:37">
      <c r="A360" t="s">
        <v>1245</v>
      </c>
      <c r="B360" t="s">
        <v>1245</v>
      </c>
      <c r="C360" t="b">
        <v>0</v>
      </c>
      <c r="D360" t="s">
        <v>7257</v>
      </c>
      <c r="E360" t="s">
        <v>1246</v>
      </c>
      <c r="F360" t="s">
        <v>1246</v>
      </c>
      <c r="G360" t="s">
        <v>7274</v>
      </c>
      <c r="H360" t="s">
        <v>106</v>
      </c>
      <c r="I360" t="s">
        <v>106</v>
      </c>
      <c r="J360" t="s">
        <v>106</v>
      </c>
      <c r="K360" t="s">
        <v>7259</v>
      </c>
      <c r="L360" t="s">
        <v>193</v>
      </c>
      <c r="M360">
        <f>IF(UPPER(TRIM(Table2[[#This Row],[Status_Clean]]))="CONVERTED",1,0)</f>
        <v>0</v>
      </c>
      <c r="N360">
        <f>IF(ISNUMBER(MATCH(UPPER(TRIM(Table2[[#This Row],[Status_Clean]])),{"CONTACTED","QUALIFIED","CONVERTED"},0)),1,0)</f>
        <v>0</v>
      </c>
      <c r="O360" cm="1">
        <f t="array" ref="O360">_xlfn.SWITCH(UPPER(TRIM(Table2[[#This Row],[Status_Clean]])),"NEW",1,"CONTACTED",2,"QUALIFIED",3,"CONVERTED",4,"LOST",5,99)</f>
        <v>1</v>
      </c>
      <c r="P360" t="s">
        <v>1247</v>
      </c>
      <c r="Q360" t="s">
        <v>7641</v>
      </c>
      <c r="R360" t="s">
        <v>7641</v>
      </c>
      <c r="S360">
        <v>45148</v>
      </c>
      <c r="T360" t="s">
        <v>7261</v>
      </c>
      <c r="U360">
        <v>45148</v>
      </c>
      <c r="V360" t="s">
        <v>7310</v>
      </c>
      <c r="W360" t="s">
        <v>7263</v>
      </c>
      <c r="X360" t="s">
        <v>7288</v>
      </c>
      <c r="Y360" t="s">
        <v>7285</v>
      </c>
      <c r="Z360">
        <v>9</v>
      </c>
      <c r="AA360">
        <v>9</v>
      </c>
      <c r="AB360" t="str" cm="1">
        <f t="array" ref="AB360">_xlfn.LET(_xlpm.x,IFERROR(VALUE(Table2[[#This Row],[Response_Time_Hours]]),""),IF(_xlpm.x="","CHECK",_xlfn.IFS(_xlpm.x&lt;=1,"Immediate",_xlpm.x&lt;=6,"Fast",_xlpm.x&lt;=24,"Moderate",_xlpm.x&gt;24,"Delayed")))</f>
        <v>Moderate</v>
      </c>
      <c r="AC360">
        <v>33</v>
      </c>
      <c r="AD360" t="str" cm="1">
        <f t="array" ref="AD360">IF(Table2[[#This Row],[Interaction_Count_Final]]="","N/A",_xlfn.IFS(Table2[[#This Row],[Interaction_Count_Final]]&lt;=2,"Low",Table2[[#This Row],[Interaction_Count_Final]]&lt;=5,"Medium",Table2[[#This Row],[Interaction_Count_Final]]&gt;=6,"High",TRUE,"CHECK"))</f>
        <v>High</v>
      </c>
      <c r="AE360" t="s">
        <v>7289</v>
      </c>
      <c r="AF360" t="b">
        <v>1</v>
      </c>
      <c r="AG360" t="b">
        <v>1</v>
      </c>
      <c r="AH360">
        <v>498</v>
      </c>
      <c r="AI360">
        <v>45148</v>
      </c>
      <c r="AJ360" t="b">
        <v>1</v>
      </c>
      <c r="AK360" t="e" cm="1">
        <f t="array" ref="AK360">_xlfn.LET(
  _xlpm.txt,TRIM(Raw_Data!F360),
  _xlpm.norm,SUBSTITUTE(SUBSTITUTE(_xlpm.txt,"-","/"),".","/"),
  _xlpm.p,_xlfn.TEXTSPLIT(_xlpm.norm,"/"),
  _xlpm.a,VALUE(INDEX(_xlpm.p,1)),
  _xlpm.b,VALUE(INDEX(_xlpm.p,2)),
  IF(AND(_xlpm.a&lt;=12,_xlpm.b&lt;=12),"REVIEW_AMBIGUOUS","OK")
)</f>
        <v>#REF!</v>
      </c>
    </row>
    <row r="361" spans="1:37">
      <c r="A361" t="s">
        <v>1248</v>
      </c>
      <c r="B361" t="s">
        <v>1248</v>
      </c>
      <c r="C361" t="b">
        <v>0</v>
      </c>
      <c r="D361" t="s">
        <v>7257</v>
      </c>
      <c r="E361" t="s">
        <v>1249</v>
      </c>
      <c r="F361" t="s">
        <v>1249</v>
      </c>
      <c r="G361" t="s">
        <v>7258</v>
      </c>
      <c r="H361" t="s">
        <v>447</v>
      </c>
      <c r="I361" t="s">
        <v>447</v>
      </c>
      <c r="J361" t="s">
        <v>447</v>
      </c>
      <c r="K361" t="s">
        <v>7301</v>
      </c>
      <c r="L361" t="s">
        <v>125</v>
      </c>
      <c r="M361">
        <f>IF(UPPER(TRIM(Table2[[#This Row],[Status_Clean]]))="CONVERTED",1,0)</f>
        <v>0</v>
      </c>
      <c r="N361">
        <f>IF(ISNUMBER(MATCH(UPPER(TRIM(Table2[[#This Row],[Status_Clean]])),{"CONTACTED","QUALIFIED","CONVERTED"},0)),1,0)</f>
        <v>1</v>
      </c>
      <c r="O361" cm="1">
        <f t="array" ref="O361">_xlfn.SWITCH(UPPER(TRIM(Table2[[#This Row],[Status_Clean]])),"NEW",1,"CONTACTED",2,"QUALIFIED",3,"CONVERTED",4,"LOST",5,99)</f>
        <v>2</v>
      </c>
      <c r="P361">
        <v>45100</v>
      </c>
      <c r="Q361" t="s">
        <v>7642</v>
      </c>
      <c r="R361" t="s">
        <v>7642</v>
      </c>
      <c r="S361">
        <v>45100</v>
      </c>
      <c r="T361" t="s">
        <v>7261</v>
      </c>
      <c r="U361">
        <v>45100</v>
      </c>
      <c r="V361" t="s">
        <v>7276</v>
      </c>
      <c r="W361" t="s">
        <v>7263</v>
      </c>
      <c r="X361" t="s">
        <v>7277</v>
      </c>
      <c r="Y361" t="s">
        <v>7312</v>
      </c>
      <c r="Z361">
        <v>51.6</v>
      </c>
      <c r="AA361">
        <v>51.6</v>
      </c>
      <c r="AB361" t="str" cm="1">
        <f t="array" ref="AB361">_xlfn.LET(_xlpm.x,IFERROR(VALUE(Table2[[#This Row],[Response_Time_Hours]]),""),IF(_xlpm.x="","CHECK",_xlfn.IFS(_xlpm.x&lt;=1,"Immediate",_xlpm.x&lt;=6,"Fast",_xlpm.x&lt;=24,"Moderate",_xlpm.x&gt;24,"Delayed")))</f>
        <v>Delayed</v>
      </c>
      <c r="AC361">
        <v>11</v>
      </c>
      <c r="AD361" t="str" cm="1">
        <f t="array" ref="AD361">IF(Table2[[#This Row],[Interaction_Count_Final]]="","N/A",_xlfn.IFS(Table2[[#This Row],[Interaction_Count_Final]]&lt;=2,"Low",Table2[[#This Row],[Interaction_Count_Final]]&lt;=5,"Medium",Table2[[#This Row],[Interaction_Count_Final]]&gt;=6,"High",TRUE,"CHECK"))</f>
        <v>High</v>
      </c>
      <c r="AE361" t="s">
        <v>7266</v>
      </c>
      <c r="AF361" t="b">
        <v>1</v>
      </c>
      <c r="AG361" t="b">
        <v>1</v>
      </c>
      <c r="AH361">
        <v>500</v>
      </c>
      <c r="AI361">
        <v>45100</v>
      </c>
      <c r="AJ361" t="b">
        <v>1</v>
      </c>
      <c r="AK361" t="e" cm="1">
        <f t="array" ref="AK361">_xlfn.LET(
  _xlpm.txt,TRIM(Raw_Data!F361),
  _xlpm.norm,SUBSTITUTE(SUBSTITUTE(_xlpm.txt,"-","/"),".","/"),
  _xlpm.p,_xlfn.TEXTSPLIT(_xlpm.norm,"/"),
  _xlpm.a,VALUE(INDEX(_xlpm.p,1)),
  _xlpm.b,VALUE(INDEX(_xlpm.p,2)),
  IF(AND(_xlpm.a&lt;=12,_xlpm.b&lt;=12),"REVIEW_AMBIGUOUS","OK")
)</f>
        <v>#REF!</v>
      </c>
    </row>
    <row r="362" spans="1:37">
      <c r="A362" t="s">
        <v>1250</v>
      </c>
      <c r="B362" t="s">
        <v>1250</v>
      </c>
      <c r="C362" t="b">
        <v>0</v>
      </c>
      <c r="D362" t="s">
        <v>7257</v>
      </c>
      <c r="E362" t="s">
        <v>1251</v>
      </c>
      <c r="F362" t="s">
        <v>1251</v>
      </c>
      <c r="G362" t="s">
        <v>7268</v>
      </c>
      <c r="H362" t="s">
        <v>469</v>
      </c>
      <c r="I362" t="s">
        <v>469</v>
      </c>
      <c r="J362" t="s">
        <v>469</v>
      </c>
      <c r="K362" t="s">
        <v>193</v>
      </c>
      <c r="L362" t="s">
        <v>193</v>
      </c>
      <c r="M362">
        <f>IF(UPPER(TRIM(Table2[[#This Row],[Status_Clean]]))="CONVERTED",1,0)</f>
        <v>0</v>
      </c>
      <c r="N362">
        <f>IF(ISNUMBER(MATCH(UPPER(TRIM(Table2[[#This Row],[Status_Clean]])),{"CONTACTED","QUALIFIED","CONVERTED"},0)),1,0)</f>
        <v>0</v>
      </c>
      <c r="O362" cm="1">
        <f t="array" ref="O362">_xlfn.SWITCH(UPPER(TRIM(Table2[[#This Row],[Status_Clean]])),"NEW",1,"CONTACTED",2,"QUALIFIED",3,"CONVERTED",4,"LOST",5,99)</f>
        <v>1</v>
      </c>
      <c r="P362">
        <v>45656</v>
      </c>
      <c r="Q362" t="s">
        <v>7643</v>
      </c>
      <c r="R362" t="s">
        <v>7643</v>
      </c>
      <c r="S362">
        <v>45656</v>
      </c>
      <c r="T362" t="s">
        <v>7261</v>
      </c>
      <c r="U362">
        <v>45656</v>
      </c>
      <c r="V362" t="s">
        <v>7262</v>
      </c>
      <c r="W362" t="s">
        <v>7271</v>
      </c>
      <c r="X362" t="s">
        <v>7264</v>
      </c>
      <c r="Y362" t="s">
        <v>7298</v>
      </c>
      <c r="Z362" t="s">
        <v>1252</v>
      </c>
      <c r="AA362">
        <v>35.6</v>
      </c>
      <c r="AB362" t="str" cm="1">
        <f t="array" ref="AB362">_xlfn.LET(_xlpm.x,IFERROR(VALUE(Table2[[#This Row],[Response_Time_Hours]]),""),IF(_xlpm.x="","CHECK",_xlfn.IFS(_xlpm.x&lt;=1,"Immediate",_xlpm.x&lt;=6,"Fast",_xlpm.x&lt;=24,"Moderate",_xlpm.x&gt;24,"Delayed")))</f>
        <v>Delayed</v>
      </c>
      <c r="AC362">
        <v>15</v>
      </c>
      <c r="AD362" t="str" cm="1">
        <f t="array" ref="AD362">IF(Table2[[#This Row],[Interaction_Count_Final]]="","N/A",_xlfn.IFS(Table2[[#This Row],[Interaction_Count_Final]]&lt;=2,"Low",Table2[[#This Row],[Interaction_Count_Final]]&lt;=5,"Medium",Table2[[#This Row],[Interaction_Count_Final]]&gt;=6,"High",TRUE,"CHECK"))</f>
        <v>High</v>
      </c>
      <c r="AE362" t="s">
        <v>7273</v>
      </c>
      <c r="AF362" t="b">
        <v>1</v>
      </c>
      <c r="AG362" t="b">
        <v>1</v>
      </c>
      <c r="AH362">
        <v>501</v>
      </c>
      <c r="AI362">
        <v>45656</v>
      </c>
      <c r="AJ362" t="b">
        <v>1</v>
      </c>
      <c r="AK362" t="e" cm="1">
        <f t="array" ref="AK362">_xlfn.LET(
  _xlpm.txt,TRIM(Raw_Data!F362),
  _xlpm.norm,SUBSTITUTE(SUBSTITUTE(_xlpm.txt,"-","/"),".","/"),
  _xlpm.p,_xlfn.TEXTSPLIT(_xlpm.norm,"/"),
  _xlpm.a,VALUE(INDEX(_xlpm.p,1)),
  _xlpm.b,VALUE(INDEX(_xlpm.p,2)),
  IF(AND(_xlpm.a&lt;=12,_xlpm.b&lt;=12),"REVIEW_AMBIGUOUS","OK")
)</f>
        <v>#REF!</v>
      </c>
    </row>
    <row r="363" spans="1:37">
      <c r="A363" t="s">
        <v>1253</v>
      </c>
      <c r="B363" t="s">
        <v>1253</v>
      </c>
      <c r="C363" t="b">
        <v>0</v>
      </c>
      <c r="D363" t="s">
        <v>7257</v>
      </c>
      <c r="E363" t="s">
        <v>1254</v>
      </c>
      <c r="F363" t="s">
        <v>1254</v>
      </c>
      <c r="G363" t="s">
        <v>7268</v>
      </c>
      <c r="H363" t="s">
        <v>222</v>
      </c>
      <c r="I363" t="s">
        <v>222</v>
      </c>
      <c r="J363" t="s">
        <v>222</v>
      </c>
      <c r="K363" t="s">
        <v>7301</v>
      </c>
      <c r="L363" t="s">
        <v>125</v>
      </c>
      <c r="M363">
        <f>IF(UPPER(TRIM(Table2[[#This Row],[Status_Clean]]))="CONVERTED",1,0)</f>
        <v>0</v>
      </c>
      <c r="N363">
        <f>IF(ISNUMBER(MATCH(UPPER(TRIM(Table2[[#This Row],[Status_Clean]])),{"CONTACTED","QUALIFIED","CONVERTED"},0)),1,0)</f>
        <v>1</v>
      </c>
      <c r="O363" cm="1">
        <f t="array" ref="O363">_xlfn.SWITCH(UPPER(TRIM(Table2[[#This Row],[Status_Clean]])),"NEW",1,"CONTACTED",2,"QUALIFIED",3,"CONVERTED",4,"LOST",5,99)</f>
        <v>2</v>
      </c>
      <c r="P363" t="s">
        <v>1255</v>
      </c>
      <c r="Q363" t="s">
        <v>7516</v>
      </c>
      <c r="R363" t="s">
        <v>7516</v>
      </c>
      <c r="S363">
        <v>45360</v>
      </c>
      <c r="T363" t="s">
        <v>7261</v>
      </c>
      <c r="U363">
        <v>45360</v>
      </c>
      <c r="V363" t="s">
        <v>7295</v>
      </c>
      <c r="W363" t="s">
        <v>7271</v>
      </c>
      <c r="X363" t="s">
        <v>7284</v>
      </c>
      <c r="Y363" t="s">
        <v>7278</v>
      </c>
      <c r="Z363" t="s">
        <v>144</v>
      </c>
      <c r="AA363">
        <v>57.599999999999994</v>
      </c>
      <c r="AB363" t="str" cm="1">
        <f t="array" ref="AB363">_xlfn.LET(_xlpm.x,IFERROR(VALUE(Table2[[#This Row],[Response_Time_Hours]]),""),IF(_xlpm.x="","CHECK",_xlfn.IFS(_xlpm.x&lt;=1,"Immediate",_xlpm.x&lt;=6,"Fast",_xlpm.x&lt;=24,"Moderate",_xlpm.x&gt;24,"Delayed")))</f>
        <v>Delayed</v>
      </c>
      <c r="AC363">
        <v>47</v>
      </c>
      <c r="AD363" t="str" cm="1">
        <f t="array" ref="AD363">IF(Table2[[#This Row],[Interaction_Count_Final]]="","N/A",_xlfn.IFS(Table2[[#This Row],[Interaction_Count_Final]]&lt;=2,"Low",Table2[[#This Row],[Interaction_Count_Final]]&lt;=5,"Medium",Table2[[#This Row],[Interaction_Count_Final]]&gt;=6,"High",TRUE,"CHECK"))</f>
        <v>High</v>
      </c>
      <c r="AE363" t="s">
        <v>7273</v>
      </c>
      <c r="AF363" t="b">
        <v>1</v>
      </c>
      <c r="AG363" t="b">
        <v>1</v>
      </c>
      <c r="AH363">
        <v>502</v>
      </c>
      <c r="AI363">
        <v>45360</v>
      </c>
      <c r="AJ363" t="b">
        <v>1</v>
      </c>
      <c r="AK363" t="str" cm="1">
        <f t="array" ref="AK363">_xlfn.LET(
  _xlpm.txt,TRIM(Raw_Data!F363),
  _xlpm.norm,SUBSTITUTE(SUBSTITUTE(_xlpm.txt,"-","/"),".","/"),
  _xlpm.p,_xlfn.TEXTSPLIT(_xlpm.norm,"/"),
  _xlpm.a,VALUE(INDEX(_xlpm.p,1)),
  _xlpm.b,VALUE(INDEX(_xlpm.p,2)),
  IF(AND(_xlpm.a&lt;=12,_xlpm.b&lt;=12),"REVIEW_AMBIGUOUS","OK")
)</f>
        <v>REVIEW_AMBIGUOUS</v>
      </c>
    </row>
    <row r="364" spans="1:37">
      <c r="A364" t="s">
        <v>1256</v>
      </c>
      <c r="B364" t="s">
        <v>1256</v>
      </c>
      <c r="C364" t="b">
        <v>0</v>
      </c>
      <c r="D364" t="s">
        <v>7257</v>
      </c>
      <c r="E364" t="s">
        <v>7644</v>
      </c>
      <c r="F364" t="s">
        <v>7644</v>
      </c>
      <c r="G364" t="s">
        <v>7303</v>
      </c>
      <c r="H364" t="s">
        <v>792</v>
      </c>
      <c r="I364" t="s">
        <v>792</v>
      </c>
      <c r="J364" t="s">
        <v>792</v>
      </c>
      <c r="K364" t="s">
        <v>193</v>
      </c>
      <c r="L364" t="s">
        <v>193</v>
      </c>
      <c r="M364">
        <f>IF(UPPER(TRIM(Table2[[#This Row],[Status_Clean]]))="CONVERTED",1,0)</f>
        <v>0</v>
      </c>
      <c r="N364">
        <f>IF(ISNUMBER(MATCH(UPPER(TRIM(Table2[[#This Row],[Status_Clean]])),{"CONTACTED","QUALIFIED","CONVERTED"},0)),1,0)</f>
        <v>0</v>
      </c>
      <c r="O364" cm="1">
        <f t="array" ref="O364">_xlfn.SWITCH(UPPER(TRIM(Table2[[#This Row],[Status_Clean]])),"NEW",1,"CONTACTED",2,"QUALIFIED",3,"CONVERTED",4,"LOST",5,99)</f>
        <v>1</v>
      </c>
      <c r="P364" t="s">
        <v>1258</v>
      </c>
      <c r="Q364" t="s">
        <v>7602</v>
      </c>
      <c r="R364" t="s">
        <v>7602</v>
      </c>
      <c r="S364">
        <v>45591</v>
      </c>
      <c r="T364" t="s">
        <v>7261</v>
      </c>
      <c r="U364">
        <v>45591</v>
      </c>
      <c r="V364" t="s">
        <v>7270</v>
      </c>
      <c r="W364" t="s">
        <v>7271</v>
      </c>
      <c r="X364" t="s">
        <v>7264</v>
      </c>
      <c r="Y364" t="s">
        <v>7278</v>
      </c>
      <c r="Z364" t="s">
        <v>1259</v>
      </c>
      <c r="AA364">
        <v>17.8</v>
      </c>
      <c r="AB364" t="str" cm="1">
        <f t="array" ref="AB364">_xlfn.LET(_xlpm.x,IFERROR(VALUE(Table2[[#This Row],[Response_Time_Hours]]),""),IF(_xlpm.x="","CHECK",_xlfn.IFS(_xlpm.x&lt;=1,"Immediate",_xlpm.x&lt;=6,"Fast",_xlpm.x&lt;=24,"Moderate",_xlpm.x&gt;24,"Delayed")))</f>
        <v>Moderate</v>
      </c>
      <c r="AC364">
        <v>49</v>
      </c>
      <c r="AD364" t="str" cm="1">
        <f t="array" ref="AD364">IF(Table2[[#This Row],[Interaction_Count_Final]]="","N/A",_xlfn.IFS(Table2[[#This Row],[Interaction_Count_Final]]&lt;=2,"Low",Table2[[#This Row],[Interaction_Count_Final]]&lt;=5,"Medium",Table2[[#This Row],[Interaction_Count_Final]]&gt;=6,"High",TRUE,"CHECK"))</f>
        <v>High</v>
      </c>
      <c r="AE364" t="s">
        <v>7266</v>
      </c>
      <c r="AF364" t="b">
        <v>1</v>
      </c>
      <c r="AG364" t="b">
        <v>1</v>
      </c>
      <c r="AH364">
        <v>503</v>
      </c>
      <c r="AI364">
        <v>45591</v>
      </c>
      <c r="AJ364" t="b">
        <v>1</v>
      </c>
      <c r="AK364" t="str" cm="1">
        <f t="array" ref="AK364">_xlfn.LET(
  _xlpm.txt,TRIM(Raw_Data!F364),
  _xlpm.norm,SUBSTITUTE(SUBSTITUTE(_xlpm.txt,"-","/"),".","/"),
  _xlpm.p,_xlfn.TEXTSPLIT(_xlpm.norm,"/"),
  _xlpm.a,VALUE(INDEX(_xlpm.p,1)),
  _xlpm.b,VALUE(INDEX(_xlpm.p,2)),
  IF(AND(_xlpm.a&lt;=12,_xlpm.b&lt;=12),"REVIEW_AMBIGUOUS","OK")
)</f>
        <v>OK</v>
      </c>
    </row>
    <row r="365" spans="1:37">
      <c r="A365" t="s">
        <v>1260</v>
      </c>
      <c r="B365" t="s">
        <v>1260</v>
      </c>
      <c r="C365" t="b">
        <v>0</v>
      </c>
      <c r="D365" t="s">
        <v>7257</v>
      </c>
      <c r="E365" t="s">
        <v>1261</v>
      </c>
      <c r="F365" t="s">
        <v>1261</v>
      </c>
      <c r="G365" t="s">
        <v>7274</v>
      </c>
      <c r="H365" t="s">
        <v>222</v>
      </c>
      <c r="I365" t="s">
        <v>222</v>
      </c>
      <c r="J365" t="s">
        <v>222</v>
      </c>
      <c r="K365" t="s">
        <v>193</v>
      </c>
      <c r="L365" t="s">
        <v>193</v>
      </c>
      <c r="M365">
        <f>IF(UPPER(TRIM(Table2[[#This Row],[Status_Clean]]))="CONVERTED",1,0)</f>
        <v>0</v>
      </c>
      <c r="N365">
        <f>IF(ISNUMBER(MATCH(UPPER(TRIM(Table2[[#This Row],[Status_Clean]])),{"CONTACTED","QUALIFIED","CONVERTED"},0)),1,0)</f>
        <v>0</v>
      </c>
      <c r="O365" cm="1">
        <f t="array" ref="O365">_xlfn.SWITCH(UPPER(TRIM(Table2[[#This Row],[Status_Clean]])),"NEW",1,"CONTACTED",2,"QUALIFIED",3,"CONVERTED",4,"LOST",5,99)</f>
        <v>1</v>
      </c>
      <c r="P365">
        <v>45070</v>
      </c>
      <c r="Q365" t="s">
        <v>7645</v>
      </c>
      <c r="R365" t="s">
        <v>7645</v>
      </c>
      <c r="S365">
        <v>45070</v>
      </c>
      <c r="T365" t="s">
        <v>7261</v>
      </c>
      <c r="U365">
        <v>45070</v>
      </c>
      <c r="V365" t="s">
        <v>7314</v>
      </c>
      <c r="W365" t="s">
        <v>7263</v>
      </c>
      <c r="X365" t="s">
        <v>7277</v>
      </c>
      <c r="Y365" t="s">
        <v>7272</v>
      </c>
      <c r="Z365" t="s">
        <v>1262</v>
      </c>
      <c r="AA365">
        <v>67.7</v>
      </c>
      <c r="AB365" t="str" cm="1">
        <f t="array" ref="AB365">_xlfn.LET(_xlpm.x,IFERROR(VALUE(Table2[[#This Row],[Response_Time_Hours]]),""),IF(_xlpm.x="","CHECK",_xlfn.IFS(_xlpm.x&lt;=1,"Immediate",_xlpm.x&lt;=6,"Fast",_xlpm.x&lt;=24,"Moderate",_xlpm.x&gt;24,"Delayed")))</f>
        <v>Delayed</v>
      </c>
      <c r="AC365">
        <v>24</v>
      </c>
      <c r="AD365" t="str" cm="1">
        <f t="array" ref="AD365">IF(Table2[[#This Row],[Interaction_Count_Final]]="","N/A",_xlfn.IFS(Table2[[#This Row],[Interaction_Count_Final]]&lt;=2,"Low",Table2[[#This Row],[Interaction_Count_Final]]&lt;=5,"Medium",Table2[[#This Row],[Interaction_Count_Final]]&gt;=6,"High",TRUE,"CHECK"))</f>
        <v>High</v>
      </c>
      <c r="AE365" t="s">
        <v>7266</v>
      </c>
      <c r="AF365" t="b">
        <v>1</v>
      </c>
      <c r="AG365" t="b">
        <v>1</v>
      </c>
      <c r="AH365">
        <v>504</v>
      </c>
      <c r="AI365">
        <v>45070</v>
      </c>
      <c r="AJ365" t="b">
        <v>1</v>
      </c>
      <c r="AK365" t="e" cm="1">
        <f t="array" ref="AK365">_xlfn.LET(
  _xlpm.txt,TRIM(Raw_Data!F365),
  _xlpm.norm,SUBSTITUTE(SUBSTITUTE(_xlpm.txt,"-","/"),".","/"),
  _xlpm.p,_xlfn.TEXTSPLIT(_xlpm.norm,"/"),
  _xlpm.a,VALUE(INDEX(_xlpm.p,1)),
  _xlpm.b,VALUE(INDEX(_xlpm.p,2)),
  IF(AND(_xlpm.a&lt;=12,_xlpm.b&lt;=12),"REVIEW_AMBIGUOUS","OK")
)</f>
        <v>#REF!</v>
      </c>
    </row>
    <row r="366" spans="1:37">
      <c r="A366" t="s">
        <v>1263</v>
      </c>
      <c r="B366" t="s">
        <v>1263</v>
      </c>
      <c r="C366" t="b">
        <v>0</v>
      </c>
      <c r="D366" t="s">
        <v>7257</v>
      </c>
      <c r="E366" t="s">
        <v>1264</v>
      </c>
      <c r="F366" t="s">
        <v>1264</v>
      </c>
      <c r="G366" t="s">
        <v>7268</v>
      </c>
      <c r="H366" t="s">
        <v>337</v>
      </c>
      <c r="I366" t="s">
        <v>337</v>
      </c>
      <c r="J366" t="s">
        <v>101</v>
      </c>
      <c r="K366" t="s">
        <v>193</v>
      </c>
      <c r="L366" t="s">
        <v>193</v>
      </c>
      <c r="M366">
        <f>IF(UPPER(TRIM(Table2[[#This Row],[Status_Clean]]))="CONVERTED",1,0)</f>
        <v>0</v>
      </c>
      <c r="N366">
        <f>IF(ISNUMBER(MATCH(UPPER(TRIM(Table2[[#This Row],[Status_Clean]])),{"CONTACTED","QUALIFIED","CONVERTED"},0)),1,0)</f>
        <v>0</v>
      </c>
      <c r="O366" cm="1">
        <f t="array" ref="O366">_xlfn.SWITCH(UPPER(TRIM(Table2[[#This Row],[Status_Clean]])),"NEW",1,"CONTACTED",2,"QUALIFIED",3,"CONVERTED",4,"LOST",5,99)</f>
        <v>1</v>
      </c>
      <c r="P366" t="s">
        <v>1265</v>
      </c>
      <c r="Q366" t="s">
        <v>1265</v>
      </c>
      <c r="R366" t="s">
        <v>1265</v>
      </c>
      <c r="S366">
        <v>45656</v>
      </c>
      <c r="T366" t="s">
        <v>7261</v>
      </c>
      <c r="U366">
        <v>45656</v>
      </c>
      <c r="V366" t="s">
        <v>7262</v>
      </c>
      <c r="W366" t="s">
        <v>7271</v>
      </c>
      <c r="X366" t="s">
        <v>7264</v>
      </c>
      <c r="Y366" t="s">
        <v>7298</v>
      </c>
      <c r="Z366" t="s">
        <v>217</v>
      </c>
      <c r="AA366">
        <v>21.6</v>
      </c>
      <c r="AB366" t="str" cm="1">
        <f t="array" ref="AB366">_xlfn.LET(_xlpm.x,IFERROR(VALUE(Table2[[#This Row],[Response_Time_Hours]]),""),IF(_xlpm.x="","CHECK",_xlfn.IFS(_xlpm.x&lt;=1,"Immediate",_xlpm.x&lt;=6,"Fast",_xlpm.x&lt;=24,"Moderate",_xlpm.x&gt;24,"Delayed")))</f>
        <v>Moderate</v>
      </c>
      <c r="AC366">
        <v>6</v>
      </c>
      <c r="AD366" t="str" cm="1">
        <f t="array" ref="AD366">IF(Table2[[#This Row],[Interaction_Count_Final]]="","N/A",_xlfn.IFS(Table2[[#This Row],[Interaction_Count_Final]]&lt;=2,"Low",Table2[[#This Row],[Interaction_Count_Final]]&lt;=5,"Medium",Table2[[#This Row],[Interaction_Count_Final]]&gt;=6,"High",TRUE,"CHECK"))</f>
        <v>High</v>
      </c>
      <c r="AE366" t="s">
        <v>7289</v>
      </c>
      <c r="AF366" t="b">
        <v>1</v>
      </c>
      <c r="AG366" t="b">
        <v>1</v>
      </c>
      <c r="AH366">
        <v>505</v>
      </c>
      <c r="AI366">
        <v>45656</v>
      </c>
      <c r="AJ366" t="b">
        <v>1</v>
      </c>
      <c r="AK366" t="str" cm="1">
        <f t="array" ref="AK366">_xlfn.LET(
  _xlpm.txt,TRIM(Raw_Data!F366),
  _xlpm.norm,SUBSTITUTE(SUBSTITUTE(_xlpm.txt,"-","/"),".","/"),
  _xlpm.p,_xlfn.TEXTSPLIT(_xlpm.norm,"/"),
  _xlpm.a,VALUE(INDEX(_xlpm.p,1)),
  _xlpm.b,VALUE(INDEX(_xlpm.p,2)),
  IF(AND(_xlpm.a&lt;=12,_xlpm.b&lt;=12),"REVIEW_AMBIGUOUS","OK")
)</f>
        <v>OK</v>
      </c>
    </row>
    <row r="367" spans="1:37">
      <c r="A367" t="s">
        <v>1266</v>
      </c>
      <c r="B367" t="s">
        <v>1266</v>
      </c>
      <c r="C367" t="b">
        <v>0</v>
      </c>
      <c r="D367" t="s">
        <v>7257</v>
      </c>
      <c r="E367" t="s">
        <v>1267</v>
      </c>
      <c r="F367" t="s">
        <v>1267</v>
      </c>
      <c r="G367" t="s">
        <v>7258</v>
      </c>
      <c r="H367" t="s">
        <v>222</v>
      </c>
      <c r="I367" t="s">
        <v>222</v>
      </c>
      <c r="J367" t="s">
        <v>222</v>
      </c>
      <c r="K367" t="s">
        <v>125</v>
      </c>
      <c r="L367" t="s">
        <v>125</v>
      </c>
      <c r="M367">
        <f>IF(UPPER(TRIM(Table2[[#This Row],[Status_Clean]]))="CONVERTED",1,0)</f>
        <v>0</v>
      </c>
      <c r="N367">
        <f>IF(ISNUMBER(MATCH(UPPER(TRIM(Table2[[#This Row],[Status_Clean]])),{"CONTACTED","QUALIFIED","CONVERTED"},0)),1,0)</f>
        <v>1</v>
      </c>
      <c r="O367" cm="1">
        <f t="array" ref="O367">_xlfn.SWITCH(UPPER(TRIM(Table2[[#This Row],[Status_Clean]])),"NEW",1,"CONTACTED",2,"QUALIFIED",3,"CONVERTED",4,"LOST",5,99)</f>
        <v>2</v>
      </c>
      <c r="P367">
        <v>45168</v>
      </c>
      <c r="Q367" t="s">
        <v>7646</v>
      </c>
      <c r="R367" t="s">
        <v>7646</v>
      </c>
      <c r="S367">
        <v>45168</v>
      </c>
      <c r="T367" t="s">
        <v>7261</v>
      </c>
      <c r="U367">
        <v>45168</v>
      </c>
      <c r="V367" t="s">
        <v>7310</v>
      </c>
      <c r="W367" t="s">
        <v>7263</v>
      </c>
      <c r="X367" t="s">
        <v>7288</v>
      </c>
      <c r="Y367" t="s">
        <v>7272</v>
      </c>
      <c r="Z367" t="s">
        <v>1268</v>
      </c>
      <c r="AA367">
        <v>16.2</v>
      </c>
      <c r="AB367" t="str" cm="1">
        <f t="array" ref="AB367">_xlfn.LET(_xlpm.x,IFERROR(VALUE(Table2[[#This Row],[Response_Time_Hours]]),""),IF(_xlpm.x="","CHECK",_xlfn.IFS(_xlpm.x&lt;=1,"Immediate",_xlpm.x&lt;=6,"Fast",_xlpm.x&lt;=24,"Moderate",_xlpm.x&gt;24,"Delayed")))</f>
        <v>Moderate</v>
      </c>
      <c r="AC367">
        <v>40</v>
      </c>
      <c r="AD367" t="str" cm="1">
        <f t="array" ref="AD367">IF(Table2[[#This Row],[Interaction_Count_Final]]="","N/A",_xlfn.IFS(Table2[[#This Row],[Interaction_Count_Final]]&lt;=2,"Low",Table2[[#This Row],[Interaction_Count_Final]]&lt;=5,"Medium",Table2[[#This Row],[Interaction_Count_Final]]&gt;=6,"High",TRUE,"CHECK"))</f>
        <v>High</v>
      </c>
      <c r="AE367" t="s">
        <v>7273</v>
      </c>
      <c r="AF367" t="b">
        <v>1</v>
      </c>
      <c r="AG367" t="b">
        <v>1</v>
      </c>
      <c r="AH367">
        <v>506</v>
      </c>
      <c r="AI367">
        <v>45168</v>
      </c>
      <c r="AJ367" t="b">
        <v>1</v>
      </c>
      <c r="AK367" t="e" cm="1">
        <f t="array" ref="AK367">_xlfn.LET(
  _xlpm.txt,TRIM(Raw_Data!F367),
  _xlpm.norm,SUBSTITUTE(SUBSTITUTE(_xlpm.txt,"-","/"),".","/"),
  _xlpm.p,_xlfn.TEXTSPLIT(_xlpm.norm,"/"),
  _xlpm.a,VALUE(INDEX(_xlpm.p,1)),
  _xlpm.b,VALUE(INDEX(_xlpm.p,2)),
  IF(AND(_xlpm.a&lt;=12,_xlpm.b&lt;=12),"REVIEW_AMBIGUOUS","OK")
)</f>
        <v>#REF!</v>
      </c>
    </row>
    <row r="368" spans="1:37">
      <c r="A368" t="s">
        <v>1269</v>
      </c>
      <c r="B368" t="s">
        <v>1269</v>
      </c>
      <c r="C368" t="b">
        <v>0</v>
      </c>
      <c r="D368" t="s">
        <v>7257</v>
      </c>
      <c r="E368" t="s">
        <v>7647</v>
      </c>
      <c r="F368" t="s">
        <v>7647</v>
      </c>
      <c r="G368" t="s">
        <v>7303</v>
      </c>
      <c r="H368" t="s">
        <v>363</v>
      </c>
      <c r="I368" t="s">
        <v>363</v>
      </c>
      <c r="J368" t="s">
        <v>363</v>
      </c>
      <c r="K368" t="s">
        <v>71</v>
      </c>
      <c r="L368" t="s">
        <v>71</v>
      </c>
      <c r="M368">
        <f>IF(UPPER(TRIM(Table2[[#This Row],[Status_Clean]]))="CONVERTED",1,0)</f>
        <v>0</v>
      </c>
      <c r="N368">
        <f>IF(ISNUMBER(MATCH(UPPER(TRIM(Table2[[#This Row],[Status_Clean]])),{"CONTACTED","QUALIFIED","CONVERTED"},0)),1,0)</f>
        <v>1</v>
      </c>
      <c r="O368" cm="1">
        <f t="array" ref="O368">_xlfn.SWITCH(UPPER(TRIM(Table2[[#This Row],[Status_Clean]])),"NEW",1,"CONTACTED",2,"QUALIFIED",3,"CONVERTED",4,"LOST",5,99)</f>
        <v>3</v>
      </c>
      <c r="P368">
        <v>45017</v>
      </c>
      <c r="Q368" t="s">
        <v>7489</v>
      </c>
      <c r="R368" t="s">
        <v>7489</v>
      </c>
      <c r="S368">
        <v>45017</v>
      </c>
      <c r="T368" t="s">
        <v>7261</v>
      </c>
      <c r="U368">
        <v>45017</v>
      </c>
      <c r="V368" t="s">
        <v>7297</v>
      </c>
      <c r="W368" t="s">
        <v>7263</v>
      </c>
      <c r="X368" t="s">
        <v>7277</v>
      </c>
      <c r="Y368" t="s">
        <v>7278</v>
      </c>
      <c r="Z368" t="s">
        <v>144</v>
      </c>
      <c r="AA368">
        <v>57.599999999999994</v>
      </c>
      <c r="AB368" t="str" cm="1">
        <f t="array" ref="AB368">_xlfn.LET(_xlpm.x,IFERROR(VALUE(Table2[[#This Row],[Response_Time_Hours]]),""),IF(_xlpm.x="","CHECK",_xlfn.IFS(_xlpm.x&lt;=1,"Immediate",_xlpm.x&lt;=6,"Fast",_xlpm.x&lt;=24,"Moderate",_xlpm.x&gt;24,"Delayed")))</f>
        <v>Delayed</v>
      </c>
      <c r="AC368">
        <v>9</v>
      </c>
      <c r="AD368" t="str" cm="1">
        <f t="array" ref="AD368">IF(Table2[[#This Row],[Interaction_Count_Final]]="","N/A",_xlfn.IFS(Table2[[#This Row],[Interaction_Count_Final]]&lt;=2,"Low",Table2[[#This Row],[Interaction_Count_Final]]&lt;=5,"Medium",Table2[[#This Row],[Interaction_Count_Final]]&gt;=6,"High",TRUE,"CHECK"))</f>
        <v>High</v>
      </c>
      <c r="AE368" t="s">
        <v>7266</v>
      </c>
      <c r="AF368" t="b">
        <v>1</v>
      </c>
      <c r="AG368" t="b">
        <v>1</v>
      </c>
      <c r="AH368">
        <v>507</v>
      </c>
      <c r="AI368">
        <v>45017</v>
      </c>
      <c r="AJ368" t="b">
        <v>1</v>
      </c>
      <c r="AK368" t="e" cm="1">
        <f t="array" ref="AK368">_xlfn.LET(
  _xlpm.txt,TRIM(Raw_Data!F368),
  _xlpm.norm,SUBSTITUTE(SUBSTITUTE(_xlpm.txt,"-","/"),".","/"),
  _xlpm.p,_xlfn.TEXTSPLIT(_xlpm.norm,"/"),
  _xlpm.a,VALUE(INDEX(_xlpm.p,1)),
  _xlpm.b,VALUE(INDEX(_xlpm.p,2)),
  IF(AND(_xlpm.a&lt;=12,_xlpm.b&lt;=12),"REVIEW_AMBIGUOUS","OK")
)</f>
        <v>#REF!</v>
      </c>
    </row>
    <row r="369" spans="1:37">
      <c r="A369" t="s">
        <v>1271</v>
      </c>
      <c r="B369" t="s">
        <v>1271</v>
      </c>
      <c r="C369" t="b">
        <v>0</v>
      </c>
      <c r="D369" t="s">
        <v>7257</v>
      </c>
      <c r="E369" t="s">
        <v>1272</v>
      </c>
      <c r="F369" t="s">
        <v>1272</v>
      </c>
      <c r="G369" t="s">
        <v>7303</v>
      </c>
      <c r="H369" t="s">
        <v>106</v>
      </c>
      <c r="I369" t="s">
        <v>106</v>
      </c>
      <c r="J369" t="s">
        <v>106</v>
      </c>
      <c r="K369" t="s">
        <v>71</v>
      </c>
      <c r="L369" t="s">
        <v>71</v>
      </c>
      <c r="M369">
        <f>IF(UPPER(TRIM(Table2[[#This Row],[Status_Clean]]))="CONVERTED",1,0)</f>
        <v>0</v>
      </c>
      <c r="N369">
        <f>IF(ISNUMBER(MATCH(UPPER(TRIM(Table2[[#This Row],[Status_Clean]])),{"CONTACTED","QUALIFIED","CONVERTED"},0)),1,0)</f>
        <v>1</v>
      </c>
      <c r="O369" cm="1">
        <f t="array" ref="O369">_xlfn.SWITCH(UPPER(TRIM(Table2[[#This Row],[Status_Clean]])),"NEW",1,"CONTACTED",2,"QUALIFIED",3,"CONVERTED",4,"LOST",5,99)</f>
        <v>3</v>
      </c>
      <c r="P369" t="s">
        <v>1273</v>
      </c>
      <c r="Q369" t="s">
        <v>7648</v>
      </c>
      <c r="R369" t="s">
        <v>7648</v>
      </c>
      <c r="S369">
        <v>45294</v>
      </c>
      <c r="T369" t="s">
        <v>7261</v>
      </c>
      <c r="U369">
        <v>45294</v>
      </c>
      <c r="V369" t="s">
        <v>7317</v>
      </c>
      <c r="W369" t="s">
        <v>7271</v>
      </c>
      <c r="X369" t="s">
        <v>7284</v>
      </c>
      <c r="Y369" t="s">
        <v>7272</v>
      </c>
      <c r="Z369" t="s">
        <v>1274</v>
      </c>
      <c r="AA369">
        <v>52.8</v>
      </c>
      <c r="AB369" t="str" cm="1">
        <f t="array" ref="AB369">_xlfn.LET(_xlpm.x,IFERROR(VALUE(Table2[[#This Row],[Response_Time_Hours]]),""),IF(_xlpm.x="","CHECK",_xlfn.IFS(_xlpm.x&lt;=1,"Immediate",_xlpm.x&lt;=6,"Fast",_xlpm.x&lt;=24,"Moderate",_xlpm.x&gt;24,"Delayed")))</f>
        <v>Delayed</v>
      </c>
      <c r="AC369">
        <v>13</v>
      </c>
      <c r="AD369" t="str" cm="1">
        <f t="array" ref="AD369">IF(Table2[[#This Row],[Interaction_Count_Final]]="","N/A",_xlfn.IFS(Table2[[#This Row],[Interaction_Count_Final]]&lt;=2,"Low",Table2[[#This Row],[Interaction_Count_Final]]&lt;=5,"Medium",Table2[[#This Row],[Interaction_Count_Final]]&gt;=6,"High",TRUE,"CHECK"))</f>
        <v>High</v>
      </c>
      <c r="AE369" t="s">
        <v>7273</v>
      </c>
      <c r="AF369" t="b">
        <v>1</v>
      </c>
      <c r="AG369" t="b">
        <v>1</v>
      </c>
      <c r="AH369">
        <v>509</v>
      </c>
      <c r="AI369">
        <v>45294</v>
      </c>
      <c r="AJ369" t="b">
        <v>1</v>
      </c>
      <c r="AK369" t="str" cm="1">
        <f t="array" ref="AK369">_xlfn.LET(
  _xlpm.txt,TRIM(Raw_Data!F369),
  _xlpm.norm,SUBSTITUTE(SUBSTITUTE(_xlpm.txt,"-","/"),".","/"),
  _xlpm.p,_xlfn.TEXTSPLIT(_xlpm.norm,"/"),
  _xlpm.a,VALUE(INDEX(_xlpm.p,1)),
  _xlpm.b,VALUE(INDEX(_xlpm.p,2)),
  IF(AND(_xlpm.a&lt;=12,_xlpm.b&lt;=12),"REVIEW_AMBIGUOUS","OK")
)</f>
        <v>REVIEW_AMBIGUOUS</v>
      </c>
    </row>
    <row r="370" spans="1:37">
      <c r="A370" t="s">
        <v>1276</v>
      </c>
      <c r="B370" t="s">
        <v>1276</v>
      </c>
      <c r="C370" t="b">
        <v>0</v>
      </c>
      <c r="D370" t="s">
        <v>7257</v>
      </c>
      <c r="E370" t="s">
        <v>1277</v>
      </c>
      <c r="F370" t="s">
        <v>1277</v>
      </c>
      <c r="G370" t="s">
        <v>7274</v>
      </c>
      <c r="H370" t="s">
        <v>363</v>
      </c>
      <c r="I370" t="s">
        <v>363</v>
      </c>
      <c r="J370" t="s">
        <v>363</v>
      </c>
      <c r="K370" t="s">
        <v>71</v>
      </c>
      <c r="L370" t="s">
        <v>71</v>
      </c>
      <c r="M370">
        <f>IF(UPPER(TRIM(Table2[[#This Row],[Status_Clean]]))="CONVERTED",1,0)</f>
        <v>0</v>
      </c>
      <c r="N370">
        <f>IF(ISNUMBER(MATCH(UPPER(TRIM(Table2[[#This Row],[Status_Clean]])),{"CONTACTED","QUALIFIED","CONVERTED"},0)),1,0)</f>
        <v>1</v>
      </c>
      <c r="O370" cm="1">
        <f t="array" ref="O370">_xlfn.SWITCH(UPPER(TRIM(Table2[[#This Row],[Status_Clean]])),"NEW",1,"CONTACTED",2,"QUALIFIED",3,"CONVERTED",4,"LOST",5,99)</f>
        <v>3</v>
      </c>
      <c r="P370" t="s">
        <v>1278</v>
      </c>
      <c r="Q370" t="s">
        <v>7649</v>
      </c>
      <c r="R370" t="s">
        <v>7649</v>
      </c>
      <c r="S370">
        <v>45167</v>
      </c>
      <c r="T370" t="s">
        <v>7261</v>
      </c>
      <c r="U370">
        <v>45167</v>
      </c>
      <c r="V370" t="s">
        <v>7310</v>
      </c>
      <c r="W370" t="s">
        <v>7263</v>
      </c>
      <c r="X370" t="s">
        <v>7288</v>
      </c>
      <c r="Y370" t="s">
        <v>7265</v>
      </c>
      <c r="Z370">
        <v>13</v>
      </c>
      <c r="AA370">
        <v>13</v>
      </c>
      <c r="AB370" t="str" cm="1">
        <f t="array" ref="AB370">_xlfn.LET(_xlpm.x,IFERROR(VALUE(Table2[[#This Row],[Response_Time_Hours]]),""),IF(_xlpm.x="","CHECK",_xlfn.IFS(_xlpm.x&lt;=1,"Immediate",_xlpm.x&lt;=6,"Fast",_xlpm.x&lt;=24,"Moderate",_xlpm.x&gt;24,"Delayed")))</f>
        <v>Moderate</v>
      </c>
      <c r="AC370">
        <v>44</v>
      </c>
      <c r="AD370" t="str" cm="1">
        <f t="array" ref="AD370">IF(Table2[[#This Row],[Interaction_Count_Final]]="","N/A",_xlfn.IFS(Table2[[#This Row],[Interaction_Count_Final]]&lt;=2,"Low",Table2[[#This Row],[Interaction_Count_Final]]&lt;=5,"Medium",Table2[[#This Row],[Interaction_Count_Final]]&gt;=6,"High",TRUE,"CHECK"))</f>
        <v>High</v>
      </c>
      <c r="AE370" t="s">
        <v>7289</v>
      </c>
      <c r="AF370" t="b">
        <v>1</v>
      </c>
      <c r="AG370" t="b">
        <v>1</v>
      </c>
      <c r="AH370">
        <v>510</v>
      </c>
      <c r="AI370">
        <v>45167</v>
      </c>
      <c r="AJ370" t="b">
        <v>1</v>
      </c>
      <c r="AK370" t="e" cm="1">
        <f t="array" ref="AK370">_xlfn.LET(
  _xlpm.txt,TRIM(Raw_Data!F370),
  _xlpm.norm,SUBSTITUTE(SUBSTITUTE(_xlpm.txt,"-","/"),".","/"),
  _xlpm.p,_xlfn.TEXTSPLIT(_xlpm.norm,"/"),
  _xlpm.a,VALUE(INDEX(_xlpm.p,1)),
  _xlpm.b,VALUE(INDEX(_xlpm.p,2)),
  IF(AND(_xlpm.a&lt;=12,_xlpm.b&lt;=12),"REVIEW_AMBIGUOUS","OK")
)</f>
        <v>#REF!</v>
      </c>
    </row>
    <row r="371" spans="1:37">
      <c r="A371" t="s">
        <v>1279</v>
      </c>
      <c r="B371" t="s">
        <v>1279</v>
      </c>
      <c r="C371" t="b">
        <v>0</v>
      </c>
      <c r="D371" t="s">
        <v>7257</v>
      </c>
      <c r="E371" t="s">
        <v>7650</v>
      </c>
      <c r="F371" t="s">
        <v>7650</v>
      </c>
      <c r="G371" t="s">
        <v>7280</v>
      </c>
      <c r="H371" t="s">
        <v>263</v>
      </c>
      <c r="I371" t="s">
        <v>263</v>
      </c>
      <c r="J371" t="s">
        <v>263</v>
      </c>
      <c r="K371" t="s">
        <v>193</v>
      </c>
      <c r="L371" t="s">
        <v>193</v>
      </c>
      <c r="M371">
        <f>IF(UPPER(TRIM(Table2[[#This Row],[Status_Clean]]))="CONVERTED",1,0)</f>
        <v>0</v>
      </c>
      <c r="N371">
        <f>IF(ISNUMBER(MATCH(UPPER(TRIM(Table2[[#This Row],[Status_Clean]])),{"CONTACTED","QUALIFIED","CONVERTED"},0)),1,0)</f>
        <v>0</v>
      </c>
      <c r="O371" cm="1">
        <f t="array" ref="O371">_xlfn.SWITCH(UPPER(TRIM(Table2[[#This Row],[Status_Clean]])),"NEW",1,"CONTACTED",2,"QUALIFIED",3,"CONVERTED",4,"LOST",5,99)</f>
        <v>1</v>
      </c>
      <c r="P371">
        <v>45210</v>
      </c>
      <c r="Q371" t="s">
        <v>7651</v>
      </c>
      <c r="R371" t="s">
        <v>7651</v>
      </c>
      <c r="S371">
        <v>45210</v>
      </c>
      <c r="T371" t="s">
        <v>7261</v>
      </c>
      <c r="U371">
        <v>45210</v>
      </c>
      <c r="V371" t="s">
        <v>7270</v>
      </c>
      <c r="W371" t="s">
        <v>7263</v>
      </c>
      <c r="X371" t="s">
        <v>7264</v>
      </c>
      <c r="Y371" t="s">
        <v>7272</v>
      </c>
      <c r="Z371" t="s">
        <v>1281</v>
      </c>
      <c r="AA371">
        <v>9.8000000000000007</v>
      </c>
      <c r="AB371" t="str" cm="1">
        <f t="array" ref="AB371">_xlfn.LET(_xlpm.x,IFERROR(VALUE(Table2[[#This Row],[Response_Time_Hours]]),""),IF(_xlpm.x="","CHECK",_xlfn.IFS(_xlpm.x&lt;=1,"Immediate",_xlpm.x&lt;=6,"Fast",_xlpm.x&lt;=24,"Moderate",_xlpm.x&gt;24,"Delayed")))</f>
        <v>Moderate</v>
      </c>
      <c r="AC371">
        <v>9</v>
      </c>
      <c r="AD371" t="str" cm="1">
        <f t="array" ref="AD371">IF(Table2[[#This Row],[Interaction_Count_Final]]="","N/A",_xlfn.IFS(Table2[[#This Row],[Interaction_Count_Final]]&lt;=2,"Low",Table2[[#This Row],[Interaction_Count_Final]]&lt;=5,"Medium",Table2[[#This Row],[Interaction_Count_Final]]&gt;=6,"High",TRUE,"CHECK"))</f>
        <v>High</v>
      </c>
      <c r="AE371" t="s">
        <v>7289</v>
      </c>
      <c r="AF371" t="b">
        <v>1</v>
      </c>
      <c r="AG371" t="b">
        <v>1</v>
      </c>
      <c r="AH371">
        <v>511</v>
      </c>
      <c r="AI371">
        <v>45210</v>
      </c>
      <c r="AJ371" t="b">
        <v>1</v>
      </c>
      <c r="AK371" t="e" cm="1">
        <f t="array" ref="AK371">_xlfn.LET(
  _xlpm.txt,TRIM(Raw_Data!F371),
  _xlpm.norm,SUBSTITUTE(SUBSTITUTE(_xlpm.txt,"-","/"),".","/"),
  _xlpm.p,_xlfn.TEXTSPLIT(_xlpm.norm,"/"),
  _xlpm.a,VALUE(INDEX(_xlpm.p,1)),
  _xlpm.b,VALUE(INDEX(_xlpm.p,2)),
  IF(AND(_xlpm.a&lt;=12,_xlpm.b&lt;=12),"REVIEW_AMBIGUOUS","OK")
)</f>
        <v>#REF!</v>
      </c>
    </row>
    <row r="372" spans="1:37">
      <c r="A372" t="s">
        <v>1282</v>
      </c>
      <c r="B372" t="s">
        <v>1282</v>
      </c>
      <c r="C372" t="b">
        <v>0</v>
      </c>
      <c r="D372" t="s">
        <v>7257</v>
      </c>
      <c r="E372" t="s">
        <v>1283</v>
      </c>
      <c r="F372" t="s">
        <v>1283</v>
      </c>
      <c r="G372" t="s">
        <v>7258</v>
      </c>
      <c r="H372" t="s">
        <v>457</v>
      </c>
      <c r="I372" t="s">
        <v>457</v>
      </c>
      <c r="J372" t="s">
        <v>792</v>
      </c>
      <c r="K372" t="s">
        <v>7319</v>
      </c>
      <c r="L372" t="s">
        <v>71</v>
      </c>
      <c r="M372">
        <f>IF(UPPER(TRIM(Table2[[#This Row],[Status_Clean]]))="CONVERTED",1,0)</f>
        <v>0</v>
      </c>
      <c r="N372">
        <f>IF(ISNUMBER(MATCH(UPPER(TRIM(Table2[[#This Row],[Status_Clean]])),{"CONTACTED","QUALIFIED","CONVERTED"},0)),1,0)</f>
        <v>1</v>
      </c>
      <c r="O372" cm="1">
        <f t="array" ref="O372">_xlfn.SWITCH(UPPER(TRIM(Table2[[#This Row],[Status_Clean]])),"NEW",1,"CONTACTED",2,"QUALIFIED",3,"CONVERTED",4,"LOST",5,99)</f>
        <v>3</v>
      </c>
      <c r="P372">
        <v>45385</v>
      </c>
      <c r="Q372" t="s">
        <v>7652</v>
      </c>
      <c r="R372" t="s">
        <v>7652</v>
      </c>
      <c r="S372">
        <v>45385</v>
      </c>
      <c r="T372" t="s">
        <v>7261</v>
      </c>
      <c r="U372">
        <v>45385</v>
      </c>
      <c r="V372" t="s">
        <v>7297</v>
      </c>
      <c r="W372" t="s">
        <v>7271</v>
      </c>
      <c r="X372" t="s">
        <v>7277</v>
      </c>
      <c r="Y372" t="s">
        <v>7272</v>
      </c>
      <c r="Z372" t="s">
        <v>1284</v>
      </c>
      <c r="AA372">
        <v>7.5</v>
      </c>
      <c r="AB372" t="str" cm="1">
        <f t="array" ref="AB372">_xlfn.LET(_xlpm.x,IFERROR(VALUE(Table2[[#This Row],[Response_Time_Hours]]),""),IF(_xlpm.x="","CHECK",_xlfn.IFS(_xlpm.x&lt;=1,"Immediate",_xlpm.x&lt;=6,"Fast",_xlpm.x&lt;=24,"Moderate",_xlpm.x&gt;24,"Delayed")))</f>
        <v>Moderate</v>
      </c>
      <c r="AC372">
        <v>29</v>
      </c>
      <c r="AD372" t="str" cm="1">
        <f t="array" ref="AD372">IF(Table2[[#This Row],[Interaction_Count_Final]]="","N/A",_xlfn.IFS(Table2[[#This Row],[Interaction_Count_Final]]&lt;=2,"Low",Table2[[#This Row],[Interaction_Count_Final]]&lt;=5,"Medium",Table2[[#This Row],[Interaction_Count_Final]]&gt;=6,"High",TRUE,"CHECK"))</f>
        <v>High</v>
      </c>
      <c r="AE372" t="s">
        <v>7273</v>
      </c>
      <c r="AF372" t="b">
        <v>1</v>
      </c>
      <c r="AG372" t="b">
        <v>1</v>
      </c>
      <c r="AH372">
        <v>512</v>
      </c>
      <c r="AI372">
        <v>45385</v>
      </c>
      <c r="AJ372" t="b">
        <v>1</v>
      </c>
      <c r="AK372" t="e" cm="1">
        <f t="array" ref="AK372">_xlfn.LET(
  _xlpm.txt,TRIM(Raw_Data!F372),
  _xlpm.norm,SUBSTITUTE(SUBSTITUTE(_xlpm.txt,"-","/"),".","/"),
  _xlpm.p,_xlfn.TEXTSPLIT(_xlpm.norm,"/"),
  _xlpm.a,VALUE(INDEX(_xlpm.p,1)),
  _xlpm.b,VALUE(INDEX(_xlpm.p,2)),
  IF(AND(_xlpm.a&lt;=12,_xlpm.b&lt;=12),"REVIEW_AMBIGUOUS","OK")
)</f>
        <v>#REF!</v>
      </c>
    </row>
    <row r="373" spans="1:37">
      <c r="A373" t="s">
        <v>1285</v>
      </c>
      <c r="B373" t="s">
        <v>1285</v>
      </c>
      <c r="C373" t="b">
        <v>0</v>
      </c>
      <c r="D373" t="s">
        <v>7257</v>
      </c>
      <c r="E373" t="s">
        <v>7653</v>
      </c>
      <c r="F373" t="s">
        <v>7653</v>
      </c>
      <c r="G373" t="s">
        <v>7258</v>
      </c>
      <c r="H373" t="s">
        <v>1356</v>
      </c>
      <c r="I373" t="s">
        <v>1356</v>
      </c>
      <c r="J373" t="s">
        <v>1356</v>
      </c>
      <c r="K373" t="s">
        <v>125</v>
      </c>
      <c r="L373" t="s">
        <v>125</v>
      </c>
      <c r="M373">
        <f>IF(UPPER(TRIM(Table2[[#This Row],[Status_Clean]]))="CONVERTED",1,0)</f>
        <v>0</v>
      </c>
      <c r="N373">
        <f>IF(ISNUMBER(MATCH(UPPER(TRIM(Table2[[#This Row],[Status_Clean]])),{"CONTACTED","QUALIFIED","CONVERTED"},0)),1,0)</f>
        <v>1</v>
      </c>
      <c r="O373" cm="1">
        <f t="array" ref="O373">_xlfn.SWITCH(UPPER(TRIM(Table2[[#This Row],[Status_Clean]])),"NEW",1,"CONTACTED",2,"QUALIFIED",3,"CONVERTED",4,"LOST",5,99)</f>
        <v>2</v>
      </c>
      <c r="P373">
        <v>45021</v>
      </c>
      <c r="Q373" t="s">
        <v>7486</v>
      </c>
      <c r="R373" t="s">
        <v>7486</v>
      </c>
      <c r="S373">
        <v>45021</v>
      </c>
      <c r="T373" t="s">
        <v>7261</v>
      </c>
      <c r="U373">
        <v>45021</v>
      </c>
      <c r="V373" t="s">
        <v>7297</v>
      </c>
      <c r="W373" t="s">
        <v>7263</v>
      </c>
      <c r="X373" t="s">
        <v>7277</v>
      </c>
      <c r="Y373" t="s">
        <v>7272</v>
      </c>
      <c r="Z373" t="s">
        <v>1287</v>
      </c>
      <c r="AA373">
        <v>64.800000000000011</v>
      </c>
      <c r="AB373" t="str" cm="1">
        <f t="array" ref="AB373">_xlfn.LET(_xlpm.x,IFERROR(VALUE(Table2[[#This Row],[Response_Time_Hours]]),""),IF(_xlpm.x="","CHECK",_xlfn.IFS(_xlpm.x&lt;=1,"Immediate",_xlpm.x&lt;=6,"Fast",_xlpm.x&lt;=24,"Moderate",_xlpm.x&gt;24,"Delayed")))</f>
        <v>Delayed</v>
      </c>
      <c r="AC373">
        <v>17</v>
      </c>
      <c r="AD373" t="str" cm="1">
        <f t="array" ref="AD373">IF(Table2[[#This Row],[Interaction_Count_Final]]="","N/A",_xlfn.IFS(Table2[[#This Row],[Interaction_Count_Final]]&lt;=2,"Low",Table2[[#This Row],[Interaction_Count_Final]]&lt;=5,"Medium",Table2[[#This Row],[Interaction_Count_Final]]&gt;=6,"High",TRUE,"CHECK"))</f>
        <v>High</v>
      </c>
      <c r="AE373" t="s">
        <v>7266</v>
      </c>
      <c r="AF373" t="b">
        <v>1</v>
      </c>
      <c r="AG373" t="b">
        <v>1</v>
      </c>
      <c r="AH373">
        <v>513</v>
      </c>
      <c r="AI373">
        <v>45021</v>
      </c>
      <c r="AJ373" t="b">
        <v>1</v>
      </c>
      <c r="AK373" t="e" cm="1">
        <f t="array" ref="AK373">_xlfn.LET(
  _xlpm.txt,TRIM(Raw_Data!F373),
  _xlpm.norm,SUBSTITUTE(SUBSTITUTE(_xlpm.txt,"-","/"),".","/"),
  _xlpm.p,_xlfn.TEXTSPLIT(_xlpm.norm,"/"),
  _xlpm.a,VALUE(INDEX(_xlpm.p,1)),
  _xlpm.b,VALUE(INDEX(_xlpm.p,2)),
  IF(AND(_xlpm.a&lt;=12,_xlpm.b&lt;=12),"REVIEW_AMBIGUOUS","OK")
)</f>
        <v>#REF!</v>
      </c>
    </row>
    <row r="374" spans="1:37">
      <c r="A374" t="s">
        <v>1288</v>
      </c>
      <c r="B374" t="s">
        <v>1288</v>
      </c>
      <c r="C374" t="b">
        <v>0</v>
      </c>
      <c r="D374" t="s">
        <v>7257</v>
      </c>
      <c r="E374" t="s">
        <v>7654</v>
      </c>
      <c r="F374" t="s">
        <v>7654</v>
      </c>
      <c r="G374" t="s">
        <v>7258</v>
      </c>
      <c r="H374" t="s">
        <v>106</v>
      </c>
      <c r="I374" t="s">
        <v>106</v>
      </c>
      <c r="J374" t="s">
        <v>106</v>
      </c>
      <c r="K374" t="s">
        <v>193</v>
      </c>
      <c r="L374" t="s">
        <v>193</v>
      </c>
      <c r="M374">
        <f>IF(UPPER(TRIM(Table2[[#This Row],[Status_Clean]]))="CONVERTED",1,0)</f>
        <v>0</v>
      </c>
      <c r="N374">
        <f>IF(ISNUMBER(MATCH(UPPER(TRIM(Table2[[#This Row],[Status_Clean]])),{"CONTACTED","QUALIFIED","CONVERTED"},0)),1,0)</f>
        <v>0</v>
      </c>
      <c r="O374" cm="1">
        <f t="array" ref="O374">_xlfn.SWITCH(UPPER(TRIM(Table2[[#This Row],[Status_Clean]])),"NEW",1,"CONTACTED",2,"QUALIFIED",3,"CONVERTED",4,"LOST",5,99)</f>
        <v>1</v>
      </c>
      <c r="P374">
        <v>45485</v>
      </c>
      <c r="Q374" t="s">
        <v>7655</v>
      </c>
      <c r="R374" t="s">
        <v>7655</v>
      </c>
      <c r="S374">
        <v>45485</v>
      </c>
      <c r="T374" t="s">
        <v>7261</v>
      </c>
      <c r="U374">
        <v>45485</v>
      </c>
      <c r="V374" t="s">
        <v>7305</v>
      </c>
      <c r="W374" t="s">
        <v>7271</v>
      </c>
      <c r="X374" t="s">
        <v>7288</v>
      </c>
      <c r="Y374" t="s">
        <v>7312</v>
      </c>
      <c r="Z374" t="s">
        <v>1290</v>
      </c>
      <c r="AA374">
        <v>11.9</v>
      </c>
      <c r="AB374" t="str" cm="1">
        <f t="array" ref="AB374">_xlfn.LET(_xlpm.x,IFERROR(VALUE(Table2[[#This Row],[Response_Time_Hours]]),""),IF(_xlpm.x="","CHECK",_xlfn.IFS(_xlpm.x&lt;=1,"Immediate",_xlpm.x&lt;=6,"Fast",_xlpm.x&lt;=24,"Moderate",_xlpm.x&gt;24,"Delayed")))</f>
        <v>Moderate</v>
      </c>
      <c r="AC374">
        <v>16</v>
      </c>
      <c r="AD374" t="str" cm="1">
        <f t="array" ref="AD374">IF(Table2[[#This Row],[Interaction_Count_Final]]="","N/A",_xlfn.IFS(Table2[[#This Row],[Interaction_Count_Final]]&lt;=2,"Low",Table2[[#This Row],[Interaction_Count_Final]]&lt;=5,"Medium",Table2[[#This Row],[Interaction_Count_Final]]&gt;=6,"High",TRUE,"CHECK"))</f>
        <v>High</v>
      </c>
      <c r="AE374" t="s">
        <v>7266</v>
      </c>
      <c r="AF374" t="b">
        <v>1</v>
      </c>
      <c r="AG374" t="b">
        <v>1</v>
      </c>
      <c r="AH374">
        <v>514</v>
      </c>
      <c r="AI374">
        <v>45485</v>
      </c>
      <c r="AJ374" t="b">
        <v>1</v>
      </c>
      <c r="AK374" t="e" cm="1">
        <f t="array" ref="AK374">_xlfn.LET(
  _xlpm.txt,TRIM(Raw_Data!F374),
  _xlpm.norm,SUBSTITUTE(SUBSTITUTE(_xlpm.txt,"-","/"),".","/"),
  _xlpm.p,_xlfn.TEXTSPLIT(_xlpm.norm,"/"),
  _xlpm.a,VALUE(INDEX(_xlpm.p,1)),
  _xlpm.b,VALUE(INDEX(_xlpm.p,2)),
  IF(AND(_xlpm.a&lt;=12,_xlpm.b&lt;=12),"REVIEW_AMBIGUOUS","OK")
)</f>
        <v>#REF!</v>
      </c>
    </row>
    <row r="375" spans="1:37">
      <c r="A375" t="s">
        <v>1291</v>
      </c>
      <c r="B375" t="s">
        <v>1291</v>
      </c>
      <c r="C375" t="b">
        <v>0</v>
      </c>
      <c r="D375" t="s">
        <v>7257</v>
      </c>
      <c r="E375" t="s">
        <v>1292</v>
      </c>
      <c r="F375" t="s">
        <v>1292</v>
      </c>
      <c r="G375" t="s">
        <v>7303</v>
      </c>
      <c r="H375" t="s">
        <v>311</v>
      </c>
      <c r="I375" t="s">
        <v>311</v>
      </c>
      <c r="J375" t="s">
        <v>311</v>
      </c>
      <c r="K375" t="s">
        <v>7502</v>
      </c>
      <c r="L375" t="s">
        <v>71</v>
      </c>
      <c r="M375">
        <f>IF(UPPER(TRIM(Table2[[#This Row],[Status_Clean]]))="CONVERTED",1,0)</f>
        <v>0</v>
      </c>
      <c r="N375">
        <f>IF(ISNUMBER(MATCH(UPPER(TRIM(Table2[[#This Row],[Status_Clean]])),{"CONTACTED","QUALIFIED","CONVERTED"},0)),1,0)</f>
        <v>1</v>
      </c>
      <c r="O375" cm="1">
        <f t="array" ref="O375">_xlfn.SWITCH(UPPER(TRIM(Table2[[#This Row],[Status_Clean]])),"NEW",1,"CONTACTED",2,"QUALIFIED",3,"CONVERTED",4,"LOST",5,99)</f>
        <v>3</v>
      </c>
      <c r="P375" t="s">
        <v>1293</v>
      </c>
      <c r="Q375" t="s">
        <v>1293</v>
      </c>
      <c r="R375" t="s">
        <v>1293</v>
      </c>
      <c r="S375">
        <v>45527</v>
      </c>
      <c r="T375" t="s">
        <v>7261</v>
      </c>
      <c r="U375">
        <v>45527</v>
      </c>
      <c r="V375" t="s">
        <v>7310</v>
      </c>
      <c r="W375" t="s">
        <v>7271</v>
      </c>
      <c r="X375" t="s">
        <v>7288</v>
      </c>
      <c r="Y375" t="s">
        <v>7312</v>
      </c>
      <c r="Z375" t="s">
        <v>1294</v>
      </c>
      <c r="AA375">
        <v>24.5</v>
      </c>
      <c r="AB375" t="str" cm="1">
        <f t="array" ref="AB375">_xlfn.LET(_xlpm.x,IFERROR(VALUE(Table2[[#This Row],[Response_Time_Hours]]),""),IF(_xlpm.x="","CHECK",_xlfn.IFS(_xlpm.x&lt;=1,"Immediate",_xlpm.x&lt;=6,"Fast",_xlpm.x&lt;=24,"Moderate",_xlpm.x&gt;24,"Delayed")))</f>
        <v>Delayed</v>
      </c>
      <c r="AC375">
        <v>16</v>
      </c>
      <c r="AD375" t="str" cm="1">
        <f t="array" ref="AD375">IF(Table2[[#This Row],[Interaction_Count_Final]]="","N/A",_xlfn.IFS(Table2[[#This Row],[Interaction_Count_Final]]&lt;=2,"Low",Table2[[#This Row],[Interaction_Count_Final]]&lt;=5,"Medium",Table2[[#This Row],[Interaction_Count_Final]]&gt;=6,"High",TRUE,"CHECK"))</f>
        <v>High</v>
      </c>
      <c r="AE375" t="s">
        <v>7266</v>
      </c>
      <c r="AF375" t="b">
        <v>1</v>
      </c>
      <c r="AG375" t="b">
        <v>1</v>
      </c>
      <c r="AH375">
        <v>515</v>
      </c>
      <c r="AI375">
        <v>45527</v>
      </c>
      <c r="AJ375" t="b">
        <v>1</v>
      </c>
      <c r="AK375" t="str" cm="1">
        <f t="array" ref="AK375">_xlfn.LET(
  _xlpm.txt,TRIM(Raw_Data!F375),
  _xlpm.norm,SUBSTITUTE(SUBSTITUTE(_xlpm.txt,"-","/"),".","/"),
  _xlpm.p,_xlfn.TEXTSPLIT(_xlpm.norm,"/"),
  _xlpm.a,VALUE(INDEX(_xlpm.p,1)),
  _xlpm.b,VALUE(INDEX(_xlpm.p,2)),
  IF(AND(_xlpm.a&lt;=12,_xlpm.b&lt;=12),"REVIEW_AMBIGUOUS","OK")
)</f>
        <v>OK</v>
      </c>
    </row>
    <row r="376" spans="1:37">
      <c r="A376" t="s">
        <v>1295</v>
      </c>
      <c r="B376" t="s">
        <v>1295</v>
      </c>
      <c r="C376" t="b">
        <v>0</v>
      </c>
      <c r="D376" t="s">
        <v>7257</v>
      </c>
      <c r="E376" t="s">
        <v>1296</v>
      </c>
      <c r="F376" t="s">
        <v>1296</v>
      </c>
      <c r="G376" t="s">
        <v>7280</v>
      </c>
      <c r="H376" t="s">
        <v>374</v>
      </c>
      <c r="I376" t="s">
        <v>374</v>
      </c>
      <c r="J376" t="s">
        <v>7308</v>
      </c>
      <c r="K376" t="s">
        <v>7281</v>
      </c>
      <c r="L376" t="s">
        <v>125</v>
      </c>
      <c r="M376">
        <f>IF(UPPER(TRIM(Table2[[#This Row],[Status_Clean]]))="CONVERTED",1,0)</f>
        <v>0</v>
      </c>
      <c r="N376">
        <f>IF(ISNUMBER(MATCH(UPPER(TRIM(Table2[[#This Row],[Status_Clean]])),{"CONTACTED","QUALIFIED","CONVERTED"},0)),1,0)</f>
        <v>1</v>
      </c>
      <c r="O376" cm="1">
        <f t="array" ref="O376">_xlfn.SWITCH(UPPER(TRIM(Table2[[#This Row],[Status_Clean]])),"NEW",1,"CONTACTED",2,"QUALIFIED",3,"CONVERTED",4,"LOST",5,99)</f>
        <v>2</v>
      </c>
      <c r="P376" t="s">
        <v>1297</v>
      </c>
      <c r="Q376" t="s">
        <v>7656</v>
      </c>
      <c r="R376" t="s">
        <v>7656</v>
      </c>
      <c r="S376">
        <v>45226</v>
      </c>
      <c r="T376" t="s">
        <v>7261</v>
      </c>
      <c r="U376">
        <v>45226</v>
      </c>
      <c r="V376" t="s">
        <v>7270</v>
      </c>
      <c r="W376" t="s">
        <v>7263</v>
      </c>
      <c r="X376" t="s">
        <v>7264</v>
      </c>
      <c r="Y376" t="s">
        <v>7312</v>
      </c>
      <c r="Z376" t="s">
        <v>589</v>
      </c>
      <c r="AA376">
        <v>36</v>
      </c>
      <c r="AB376" t="str" cm="1">
        <f t="array" ref="AB376">_xlfn.LET(_xlpm.x,IFERROR(VALUE(Table2[[#This Row],[Response_Time_Hours]]),""),IF(_xlpm.x="","CHECK",_xlfn.IFS(_xlpm.x&lt;=1,"Immediate",_xlpm.x&lt;=6,"Fast",_xlpm.x&lt;=24,"Moderate",_xlpm.x&gt;24,"Delayed")))</f>
        <v>Delayed</v>
      </c>
      <c r="AC376">
        <v>27</v>
      </c>
      <c r="AD376" t="str" cm="1">
        <f t="array" ref="AD376">IF(Table2[[#This Row],[Interaction_Count_Final]]="","N/A",_xlfn.IFS(Table2[[#This Row],[Interaction_Count_Final]]&lt;=2,"Low",Table2[[#This Row],[Interaction_Count_Final]]&lt;=5,"Medium",Table2[[#This Row],[Interaction_Count_Final]]&gt;=6,"High",TRUE,"CHECK"))</f>
        <v>High</v>
      </c>
      <c r="AE376" t="s">
        <v>7266</v>
      </c>
      <c r="AF376" t="b">
        <v>1</v>
      </c>
      <c r="AG376" t="b">
        <v>1</v>
      </c>
      <c r="AH376">
        <v>516</v>
      </c>
      <c r="AI376">
        <v>45226</v>
      </c>
      <c r="AJ376" t="b">
        <v>1</v>
      </c>
      <c r="AK376" t="str" cm="1">
        <f t="array" ref="AK376">_xlfn.LET(
  _xlpm.txt,TRIM(Raw_Data!F376),
  _xlpm.norm,SUBSTITUTE(SUBSTITUTE(_xlpm.txt,"-","/"),".","/"),
  _xlpm.p,_xlfn.TEXTSPLIT(_xlpm.norm,"/"),
  _xlpm.a,VALUE(INDEX(_xlpm.p,1)),
  _xlpm.b,VALUE(INDEX(_xlpm.p,2)),
  IF(AND(_xlpm.a&lt;=12,_xlpm.b&lt;=12),"REVIEW_AMBIGUOUS","OK")
)</f>
        <v>OK</v>
      </c>
    </row>
    <row r="377" spans="1:37">
      <c r="A377" t="s">
        <v>1298</v>
      </c>
      <c r="B377" t="s">
        <v>1298</v>
      </c>
      <c r="C377" t="b">
        <v>1</v>
      </c>
      <c r="D377" t="s">
        <v>7257</v>
      </c>
      <c r="E377" t="s">
        <v>1299</v>
      </c>
      <c r="F377" t="s">
        <v>1299</v>
      </c>
      <c r="G377" t="s">
        <v>7274</v>
      </c>
      <c r="H377" t="s">
        <v>123</v>
      </c>
      <c r="I377" t="s">
        <v>123</v>
      </c>
      <c r="J377" t="s">
        <v>123</v>
      </c>
      <c r="K377" t="s">
        <v>193</v>
      </c>
      <c r="L377" t="s">
        <v>193</v>
      </c>
      <c r="M377">
        <f>IF(UPPER(TRIM(Table2[[#This Row],[Status_Clean]]))="CONVERTED",1,0)</f>
        <v>0</v>
      </c>
      <c r="N377">
        <f>IF(ISNUMBER(MATCH(UPPER(TRIM(Table2[[#This Row],[Status_Clean]])),{"CONTACTED","QUALIFIED","CONVERTED"},0)),1,0)</f>
        <v>0</v>
      </c>
      <c r="O377" cm="1">
        <f t="array" ref="O377">_xlfn.SWITCH(UPPER(TRIM(Table2[[#This Row],[Status_Clean]])),"NEW",1,"CONTACTED",2,"QUALIFIED",3,"CONVERTED",4,"LOST",5,99)</f>
        <v>1</v>
      </c>
      <c r="P377" t="s">
        <v>1300</v>
      </c>
      <c r="Q377" t="s">
        <v>7657</v>
      </c>
      <c r="R377" t="s">
        <v>7657</v>
      </c>
      <c r="S377">
        <v>45424</v>
      </c>
      <c r="T377" t="s">
        <v>7261</v>
      </c>
      <c r="U377">
        <v>45424</v>
      </c>
      <c r="V377" t="s">
        <v>7314</v>
      </c>
      <c r="W377" t="s">
        <v>7271</v>
      </c>
      <c r="X377" t="s">
        <v>7277</v>
      </c>
      <c r="Y377" t="s">
        <v>7293</v>
      </c>
      <c r="Z377">
        <v>42.4</v>
      </c>
      <c r="AA377">
        <v>42.4</v>
      </c>
      <c r="AB377" t="str" cm="1">
        <f t="array" ref="AB377">_xlfn.LET(_xlpm.x,IFERROR(VALUE(Table2[[#This Row],[Response_Time_Hours]]),""),IF(_xlpm.x="","CHECK",_xlfn.IFS(_xlpm.x&lt;=1,"Immediate",_xlpm.x&lt;=6,"Fast",_xlpm.x&lt;=24,"Moderate",_xlpm.x&gt;24,"Delayed")))</f>
        <v>Delayed</v>
      </c>
      <c r="AC377">
        <v>41</v>
      </c>
      <c r="AD377" t="str" cm="1">
        <f t="array" ref="AD377">IF(Table2[[#This Row],[Interaction_Count_Final]]="","N/A",_xlfn.IFS(Table2[[#This Row],[Interaction_Count_Final]]&lt;=2,"Low",Table2[[#This Row],[Interaction_Count_Final]]&lt;=5,"Medium",Table2[[#This Row],[Interaction_Count_Final]]&gt;=6,"High",TRUE,"CHECK"))</f>
        <v>High</v>
      </c>
      <c r="AE377" t="s">
        <v>7289</v>
      </c>
      <c r="AF377" t="b">
        <v>1</v>
      </c>
      <c r="AG377" t="b">
        <v>1</v>
      </c>
      <c r="AH377">
        <v>517</v>
      </c>
      <c r="AI377">
        <v>45424</v>
      </c>
      <c r="AJ377" t="b">
        <v>1</v>
      </c>
      <c r="AK377" t="str" cm="1">
        <f t="array" ref="AK377">_xlfn.LET(
  _xlpm.txt,TRIM(Raw_Data!F377),
  _xlpm.norm,SUBSTITUTE(SUBSTITUTE(_xlpm.txt,"-","/"),".","/"),
  _xlpm.p,_xlfn.TEXTSPLIT(_xlpm.norm,"/"),
  _xlpm.a,VALUE(INDEX(_xlpm.p,1)),
  _xlpm.b,VALUE(INDEX(_xlpm.p,2)),
  IF(AND(_xlpm.a&lt;=12,_xlpm.b&lt;=12),"REVIEW_AMBIGUOUS","OK")
)</f>
        <v>REVIEW_AMBIGUOUS</v>
      </c>
    </row>
    <row r="378" spans="1:37">
      <c r="A378" t="s">
        <v>1301</v>
      </c>
      <c r="B378" t="s">
        <v>1301</v>
      </c>
      <c r="C378" t="b">
        <v>0</v>
      </c>
      <c r="D378" t="s">
        <v>7257</v>
      </c>
      <c r="E378" t="s">
        <v>1302</v>
      </c>
      <c r="F378" t="s">
        <v>1302</v>
      </c>
      <c r="G378" t="s">
        <v>7274</v>
      </c>
      <c r="H378" t="s">
        <v>654</v>
      </c>
      <c r="I378" t="s">
        <v>654</v>
      </c>
      <c r="J378" t="s">
        <v>254</v>
      </c>
      <c r="K378" t="s">
        <v>125</v>
      </c>
      <c r="L378" t="s">
        <v>125</v>
      </c>
      <c r="M378">
        <f>IF(UPPER(TRIM(Table2[[#This Row],[Status_Clean]]))="CONVERTED",1,0)</f>
        <v>0</v>
      </c>
      <c r="N378">
        <f>IF(ISNUMBER(MATCH(UPPER(TRIM(Table2[[#This Row],[Status_Clean]])),{"CONTACTED","QUALIFIED","CONVERTED"},0)),1,0)</f>
        <v>1</v>
      </c>
      <c r="O378" cm="1">
        <f t="array" ref="O378">_xlfn.SWITCH(UPPER(TRIM(Table2[[#This Row],[Status_Clean]])),"NEW",1,"CONTACTED",2,"QUALIFIED",3,"CONVERTED",4,"LOST",5,99)</f>
        <v>2</v>
      </c>
      <c r="P378">
        <v>45218</v>
      </c>
      <c r="Q378" t="s">
        <v>7658</v>
      </c>
      <c r="R378" t="s">
        <v>7658</v>
      </c>
      <c r="S378">
        <v>45218</v>
      </c>
      <c r="T378" t="s">
        <v>7261</v>
      </c>
      <c r="U378">
        <v>45218</v>
      </c>
      <c r="V378" t="s">
        <v>7270</v>
      </c>
      <c r="W378" t="s">
        <v>7263</v>
      </c>
      <c r="X378" t="s">
        <v>7264</v>
      </c>
      <c r="Y378" t="s">
        <v>7285</v>
      </c>
      <c r="Z378" t="s">
        <v>1303</v>
      </c>
      <c r="AA378">
        <v>6.5</v>
      </c>
      <c r="AB378" t="str" cm="1">
        <f t="array" ref="AB378">_xlfn.LET(_xlpm.x,IFERROR(VALUE(Table2[[#This Row],[Response_Time_Hours]]),""),IF(_xlpm.x="","CHECK",_xlfn.IFS(_xlpm.x&lt;=1,"Immediate",_xlpm.x&lt;=6,"Fast",_xlpm.x&lt;=24,"Moderate",_xlpm.x&gt;24,"Delayed")))</f>
        <v>Moderate</v>
      </c>
      <c r="AC378">
        <v>39</v>
      </c>
      <c r="AD378" t="str" cm="1">
        <f t="array" ref="AD378">IF(Table2[[#This Row],[Interaction_Count_Final]]="","N/A",_xlfn.IFS(Table2[[#This Row],[Interaction_Count_Final]]&lt;=2,"Low",Table2[[#This Row],[Interaction_Count_Final]]&lt;=5,"Medium",Table2[[#This Row],[Interaction_Count_Final]]&gt;=6,"High",TRUE,"CHECK"))</f>
        <v>High</v>
      </c>
      <c r="AE378" t="s">
        <v>7289</v>
      </c>
      <c r="AF378" t="b">
        <v>1</v>
      </c>
      <c r="AG378" t="b">
        <v>1</v>
      </c>
      <c r="AH378">
        <v>519</v>
      </c>
      <c r="AI378">
        <v>45218</v>
      </c>
      <c r="AJ378" t="b">
        <v>1</v>
      </c>
      <c r="AK378" t="e" cm="1">
        <f t="array" ref="AK378">_xlfn.LET(
  _xlpm.txt,TRIM(Raw_Data!F378),
  _xlpm.norm,SUBSTITUTE(SUBSTITUTE(_xlpm.txt,"-","/"),".","/"),
  _xlpm.p,_xlfn.TEXTSPLIT(_xlpm.norm,"/"),
  _xlpm.a,VALUE(INDEX(_xlpm.p,1)),
  _xlpm.b,VALUE(INDEX(_xlpm.p,2)),
  IF(AND(_xlpm.a&lt;=12,_xlpm.b&lt;=12),"REVIEW_AMBIGUOUS","OK")
)</f>
        <v>#REF!</v>
      </c>
    </row>
    <row r="379" spans="1:37">
      <c r="A379" t="s">
        <v>1304</v>
      </c>
      <c r="B379" t="s">
        <v>1304</v>
      </c>
      <c r="C379" t="b">
        <v>1</v>
      </c>
      <c r="D379" t="s">
        <v>7257</v>
      </c>
      <c r="E379" t="s">
        <v>1305</v>
      </c>
      <c r="F379" t="s">
        <v>1305</v>
      </c>
      <c r="G379" t="s">
        <v>7258</v>
      </c>
      <c r="H379" t="s">
        <v>123</v>
      </c>
      <c r="I379" t="s">
        <v>123</v>
      </c>
      <c r="J379" t="s">
        <v>123</v>
      </c>
      <c r="K379" t="s">
        <v>7319</v>
      </c>
      <c r="L379" t="s">
        <v>71</v>
      </c>
      <c r="M379">
        <f>IF(UPPER(TRIM(Table2[[#This Row],[Status_Clean]]))="CONVERTED",1,0)</f>
        <v>0</v>
      </c>
      <c r="N379">
        <f>IF(ISNUMBER(MATCH(UPPER(TRIM(Table2[[#This Row],[Status_Clean]])),{"CONTACTED","QUALIFIED","CONVERTED"},0)),1,0)</f>
        <v>1</v>
      </c>
      <c r="O379" cm="1">
        <f t="array" ref="O379">_xlfn.SWITCH(UPPER(TRIM(Table2[[#This Row],[Status_Clean]])),"NEW",1,"CONTACTED",2,"QUALIFIED",3,"CONVERTED",4,"LOST",5,99)</f>
        <v>3</v>
      </c>
      <c r="P379" t="s">
        <v>1306</v>
      </c>
      <c r="Q379" t="s">
        <v>7659</v>
      </c>
      <c r="R379" t="s">
        <v>7659</v>
      </c>
      <c r="S379">
        <v>45538</v>
      </c>
      <c r="T379" t="s">
        <v>7261</v>
      </c>
      <c r="U379">
        <v>45538</v>
      </c>
      <c r="V379" t="s">
        <v>7287</v>
      </c>
      <c r="W379" t="s">
        <v>7271</v>
      </c>
      <c r="X379" t="s">
        <v>7288</v>
      </c>
      <c r="Y379" t="s">
        <v>7265</v>
      </c>
      <c r="Z379" t="s">
        <v>174</v>
      </c>
      <c r="AA379">
        <v>19.200000000000003</v>
      </c>
      <c r="AB379" t="str" cm="1">
        <f t="array" ref="AB379">_xlfn.LET(_xlpm.x,IFERROR(VALUE(Table2[[#This Row],[Response_Time_Hours]]),""),IF(_xlpm.x="","CHECK",_xlfn.IFS(_xlpm.x&lt;=1,"Immediate",_xlpm.x&lt;=6,"Fast",_xlpm.x&lt;=24,"Moderate",_xlpm.x&gt;24,"Delayed")))</f>
        <v>Moderate</v>
      </c>
      <c r="AC379">
        <v>46</v>
      </c>
      <c r="AD379" t="str" cm="1">
        <f t="array" ref="AD379">IF(Table2[[#This Row],[Interaction_Count_Final]]="","N/A",_xlfn.IFS(Table2[[#This Row],[Interaction_Count_Final]]&lt;=2,"Low",Table2[[#This Row],[Interaction_Count_Final]]&lt;=5,"Medium",Table2[[#This Row],[Interaction_Count_Final]]&gt;=6,"High",TRUE,"CHECK"))</f>
        <v>High</v>
      </c>
      <c r="AE379" t="s">
        <v>7266</v>
      </c>
      <c r="AF379" t="b">
        <v>1</v>
      </c>
      <c r="AG379" t="b">
        <v>1</v>
      </c>
      <c r="AH379">
        <v>520</v>
      </c>
      <c r="AI379">
        <v>45538</v>
      </c>
      <c r="AJ379" t="b">
        <v>1</v>
      </c>
      <c r="AK379" t="str" cm="1">
        <f t="array" ref="AK379">_xlfn.LET(
  _xlpm.txt,TRIM(Raw_Data!F379),
  _xlpm.norm,SUBSTITUTE(SUBSTITUTE(_xlpm.txt,"-","/"),".","/"),
  _xlpm.p,_xlfn.TEXTSPLIT(_xlpm.norm,"/"),
  _xlpm.a,VALUE(INDEX(_xlpm.p,1)),
  _xlpm.b,VALUE(INDEX(_xlpm.p,2)),
  IF(AND(_xlpm.a&lt;=12,_xlpm.b&lt;=12),"REVIEW_AMBIGUOUS","OK")
)</f>
        <v>REVIEW_AMBIGUOUS</v>
      </c>
    </row>
    <row r="380" spans="1:37">
      <c r="A380" t="s">
        <v>1307</v>
      </c>
      <c r="B380" t="s">
        <v>1307</v>
      </c>
      <c r="C380" t="b">
        <v>0</v>
      </c>
      <c r="D380" t="s">
        <v>7257</v>
      </c>
      <c r="E380" t="s">
        <v>1308</v>
      </c>
      <c r="F380" t="s">
        <v>1308</v>
      </c>
      <c r="G380" t="s">
        <v>7258</v>
      </c>
      <c r="H380" t="s">
        <v>69</v>
      </c>
      <c r="I380" t="s">
        <v>69</v>
      </c>
      <c r="J380" t="s">
        <v>69</v>
      </c>
      <c r="K380" t="s">
        <v>193</v>
      </c>
      <c r="L380" t="s">
        <v>193</v>
      </c>
      <c r="M380">
        <f>IF(UPPER(TRIM(Table2[[#This Row],[Status_Clean]]))="CONVERTED",1,0)</f>
        <v>0</v>
      </c>
      <c r="N380">
        <f>IF(ISNUMBER(MATCH(UPPER(TRIM(Table2[[#This Row],[Status_Clean]])),{"CONTACTED","QUALIFIED","CONVERTED"},0)),1,0)</f>
        <v>0</v>
      </c>
      <c r="O380" cm="1">
        <f t="array" ref="O380">_xlfn.SWITCH(UPPER(TRIM(Table2[[#This Row],[Status_Clean]])),"NEW",1,"CONTACTED",2,"QUALIFIED",3,"CONVERTED",4,"LOST",5,99)</f>
        <v>1</v>
      </c>
      <c r="P380" t="s">
        <v>1309</v>
      </c>
      <c r="Q380" t="s">
        <v>7660</v>
      </c>
      <c r="R380" t="s">
        <v>7660</v>
      </c>
      <c r="S380">
        <v>45169</v>
      </c>
      <c r="T380" t="s">
        <v>7261</v>
      </c>
      <c r="U380">
        <v>45169</v>
      </c>
      <c r="V380" t="s">
        <v>7310</v>
      </c>
      <c r="W380" t="s">
        <v>7263</v>
      </c>
      <c r="X380" t="s">
        <v>7288</v>
      </c>
      <c r="Y380" t="s">
        <v>7285</v>
      </c>
      <c r="Z380" t="s">
        <v>144</v>
      </c>
      <c r="AA380">
        <v>57.599999999999994</v>
      </c>
      <c r="AB380" t="str" cm="1">
        <f t="array" ref="AB380">_xlfn.LET(_xlpm.x,IFERROR(VALUE(Table2[[#This Row],[Response_Time_Hours]]),""),IF(_xlpm.x="","CHECK",_xlfn.IFS(_xlpm.x&lt;=1,"Immediate",_xlpm.x&lt;=6,"Fast",_xlpm.x&lt;=24,"Moderate",_xlpm.x&gt;24,"Delayed")))</f>
        <v>Delayed</v>
      </c>
      <c r="AC380">
        <v>49</v>
      </c>
      <c r="AD380" t="str" cm="1">
        <f t="array" ref="AD380">IF(Table2[[#This Row],[Interaction_Count_Final]]="","N/A",_xlfn.IFS(Table2[[#This Row],[Interaction_Count_Final]]&lt;=2,"Low",Table2[[#This Row],[Interaction_Count_Final]]&lt;=5,"Medium",Table2[[#This Row],[Interaction_Count_Final]]&gt;=6,"High",TRUE,"CHECK"))</f>
        <v>High</v>
      </c>
      <c r="AE380" t="s">
        <v>7289</v>
      </c>
      <c r="AF380" t="b">
        <v>1</v>
      </c>
      <c r="AG380" t="b">
        <v>1</v>
      </c>
      <c r="AH380">
        <v>521</v>
      </c>
      <c r="AI380">
        <v>45169</v>
      </c>
      <c r="AJ380" t="b">
        <v>1</v>
      </c>
      <c r="AK380" t="str" cm="1">
        <f t="array" ref="AK380">_xlfn.LET(
  _xlpm.txt,TRIM(Raw_Data!F380),
  _xlpm.norm,SUBSTITUTE(SUBSTITUTE(_xlpm.txt,"-","/"),".","/"),
  _xlpm.p,_xlfn.TEXTSPLIT(_xlpm.norm,"/"),
  _xlpm.a,VALUE(INDEX(_xlpm.p,1)),
  _xlpm.b,VALUE(INDEX(_xlpm.p,2)),
  IF(AND(_xlpm.a&lt;=12,_xlpm.b&lt;=12),"REVIEW_AMBIGUOUS","OK")
)</f>
        <v>OK</v>
      </c>
    </row>
    <row r="381" spans="1:37">
      <c r="A381" t="s">
        <v>1310</v>
      </c>
      <c r="B381" t="s">
        <v>1310</v>
      </c>
      <c r="C381" t="b">
        <v>0</v>
      </c>
      <c r="D381" t="s">
        <v>7257</v>
      </c>
      <c r="E381" t="s">
        <v>1311</v>
      </c>
      <c r="F381" t="s">
        <v>1311</v>
      </c>
      <c r="G381" t="s">
        <v>7258</v>
      </c>
      <c r="H381" t="s">
        <v>556</v>
      </c>
      <c r="I381" t="s">
        <v>556</v>
      </c>
      <c r="J381" t="s">
        <v>106</v>
      </c>
      <c r="K381" t="s">
        <v>193</v>
      </c>
      <c r="L381" t="s">
        <v>193</v>
      </c>
      <c r="M381">
        <f>IF(UPPER(TRIM(Table2[[#This Row],[Status_Clean]]))="CONVERTED",1,0)</f>
        <v>0</v>
      </c>
      <c r="N381">
        <f>IF(ISNUMBER(MATCH(UPPER(TRIM(Table2[[#This Row],[Status_Clean]])),{"CONTACTED","QUALIFIED","CONVERTED"},0)),1,0)</f>
        <v>0</v>
      </c>
      <c r="O381" cm="1">
        <f t="array" ref="O381">_xlfn.SWITCH(UPPER(TRIM(Table2[[#This Row],[Status_Clean]])),"NEW",1,"CONTACTED",2,"QUALIFIED",3,"CONVERTED",4,"LOST",5,99)</f>
        <v>1</v>
      </c>
      <c r="P381">
        <v>45116</v>
      </c>
      <c r="Q381" t="s">
        <v>7661</v>
      </c>
      <c r="R381" t="s">
        <v>7661</v>
      </c>
      <c r="S381">
        <v>45116</v>
      </c>
      <c r="T381" t="s">
        <v>7261</v>
      </c>
      <c r="U381">
        <v>45116</v>
      </c>
      <c r="V381" t="s">
        <v>7305</v>
      </c>
      <c r="W381" t="s">
        <v>7263</v>
      </c>
      <c r="X381" t="s">
        <v>7288</v>
      </c>
      <c r="Y381" t="s">
        <v>7293</v>
      </c>
      <c r="Z381" t="s">
        <v>330</v>
      </c>
      <c r="AA381">
        <v>31.200000000000003</v>
      </c>
      <c r="AB381" t="str" cm="1">
        <f t="array" ref="AB381">_xlfn.LET(_xlpm.x,IFERROR(VALUE(Table2[[#This Row],[Response_Time_Hours]]),""),IF(_xlpm.x="","CHECK",_xlfn.IFS(_xlpm.x&lt;=1,"Immediate",_xlpm.x&lt;=6,"Fast",_xlpm.x&lt;=24,"Moderate",_xlpm.x&gt;24,"Delayed")))</f>
        <v>Delayed</v>
      </c>
      <c r="AC381">
        <v>33</v>
      </c>
      <c r="AD381" t="str" cm="1">
        <f t="array" ref="AD381">IF(Table2[[#This Row],[Interaction_Count_Final]]="","N/A",_xlfn.IFS(Table2[[#This Row],[Interaction_Count_Final]]&lt;=2,"Low",Table2[[#This Row],[Interaction_Count_Final]]&lt;=5,"Medium",Table2[[#This Row],[Interaction_Count_Final]]&gt;=6,"High",TRUE,"CHECK"))</f>
        <v>High</v>
      </c>
      <c r="AE381" t="s">
        <v>7289</v>
      </c>
      <c r="AF381" t="b">
        <v>1</v>
      </c>
      <c r="AG381" t="b">
        <v>1</v>
      </c>
      <c r="AH381">
        <v>522</v>
      </c>
      <c r="AI381">
        <v>45116</v>
      </c>
      <c r="AJ381" t="b">
        <v>1</v>
      </c>
      <c r="AK381" t="e" cm="1">
        <f t="array" ref="AK381">_xlfn.LET(
  _xlpm.txt,TRIM(Raw_Data!F381),
  _xlpm.norm,SUBSTITUTE(SUBSTITUTE(_xlpm.txt,"-","/"),".","/"),
  _xlpm.p,_xlfn.TEXTSPLIT(_xlpm.norm,"/"),
  _xlpm.a,VALUE(INDEX(_xlpm.p,1)),
  _xlpm.b,VALUE(INDEX(_xlpm.p,2)),
  IF(AND(_xlpm.a&lt;=12,_xlpm.b&lt;=12),"REVIEW_AMBIGUOUS","OK")
)</f>
        <v>#REF!</v>
      </c>
    </row>
    <row r="382" spans="1:37">
      <c r="A382" t="s">
        <v>1312</v>
      </c>
      <c r="B382" t="s">
        <v>1312</v>
      </c>
      <c r="C382" t="b">
        <v>0</v>
      </c>
      <c r="D382" t="s">
        <v>7257</v>
      </c>
      <c r="E382" t="s">
        <v>1313</v>
      </c>
      <c r="F382" t="s">
        <v>1313</v>
      </c>
      <c r="G382" t="s">
        <v>7280</v>
      </c>
      <c r="H382" t="s">
        <v>123</v>
      </c>
      <c r="I382" t="s">
        <v>123</v>
      </c>
      <c r="J382" t="s">
        <v>123</v>
      </c>
      <c r="K382" t="s">
        <v>193</v>
      </c>
      <c r="L382" t="s">
        <v>193</v>
      </c>
      <c r="M382">
        <f>IF(UPPER(TRIM(Table2[[#This Row],[Status_Clean]]))="CONVERTED",1,0)</f>
        <v>0</v>
      </c>
      <c r="N382">
        <f>IF(ISNUMBER(MATCH(UPPER(TRIM(Table2[[#This Row],[Status_Clean]])),{"CONTACTED","QUALIFIED","CONVERTED"},0)),1,0)</f>
        <v>0</v>
      </c>
      <c r="O382" cm="1">
        <f t="array" ref="O382">_xlfn.SWITCH(UPPER(TRIM(Table2[[#This Row],[Status_Clean]])),"NEW",1,"CONTACTED",2,"QUALIFIED",3,"CONVERTED",4,"LOST",5,99)</f>
        <v>1</v>
      </c>
      <c r="P382">
        <v>45587</v>
      </c>
      <c r="Q382" t="s">
        <v>7662</v>
      </c>
      <c r="R382" t="s">
        <v>7662</v>
      </c>
      <c r="S382">
        <v>45587</v>
      </c>
      <c r="T382" t="s">
        <v>7261</v>
      </c>
      <c r="U382">
        <v>45587</v>
      </c>
      <c r="V382" t="s">
        <v>7270</v>
      </c>
      <c r="W382" t="s">
        <v>7271</v>
      </c>
      <c r="X382" t="s">
        <v>7264</v>
      </c>
      <c r="Y382" t="s">
        <v>7265</v>
      </c>
      <c r="Z382" t="s">
        <v>1314</v>
      </c>
      <c r="AA382">
        <v>59.8</v>
      </c>
      <c r="AB382" t="str" cm="1">
        <f t="array" ref="AB382">_xlfn.LET(_xlpm.x,IFERROR(VALUE(Table2[[#This Row],[Response_Time_Hours]]),""),IF(_xlpm.x="","CHECK",_xlfn.IFS(_xlpm.x&lt;=1,"Immediate",_xlpm.x&lt;=6,"Fast",_xlpm.x&lt;=24,"Moderate",_xlpm.x&gt;24,"Delayed")))</f>
        <v>Delayed</v>
      </c>
      <c r="AC382">
        <v>18</v>
      </c>
      <c r="AD382" t="str" cm="1">
        <f t="array" ref="AD382">IF(Table2[[#This Row],[Interaction_Count_Final]]="","N/A",_xlfn.IFS(Table2[[#This Row],[Interaction_Count_Final]]&lt;=2,"Low",Table2[[#This Row],[Interaction_Count_Final]]&lt;=5,"Medium",Table2[[#This Row],[Interaction_Count_Final]]&gt;=6,"High",TRUE,"CHECK"))</f>
        <v>High</v>
      </c>
      <c r="AE382" t="s">
        <v>7266</v>
      </c>
      <c r="AF382" t="b">
        <v>1</v>
      </c>
      <c r="AG382" t="b">
        <v>1</v>
      </c>
      <c r="AH382">
        <v>523</v>
      </c>
      <c r="AI382">
        <v>45587</v>
      </c>
      <c r="AJ382" t="b">
        <v>1</v>
      </c>
      <c r="AK382" t="e" cm="1">
        <f t="array" ref="AK382">_xlfn.LET(
  _xlpm.txt,TRIM(Raw_Data!F382),
  _xlpm.norm,SUBSTITUTE(SUBSTITUTE(_xlpm.txt,"-","/"),".","/"),
  _xlpm.p,_xlfn.TEXTSPLIT(_xlpm.norm,"/"),
  _xlpm.a,VALUE(INDEX(_xlpm.p,1)),
  _xlpm.b,VALUE(INDEX(_xlpm.p,2)),
  IF(AND(_xlpm.a&lt;=12,_xlpm.b&lt;=12),"REVIEW_AMBIGUOUS","OK")
)</f>
        <v>#REF!</v>
      </c>
    </row>
    <row r="383" spans="1:37">
      <c r="A383" t="s">
        <v>1315</v>
      </c>
      <c r="B383" t="s">
        <v>1315</v>
      </c>
      <c r="C383" t="b">
        <v>0</v>
      </c>
      <c r="D383" t="s">
        <v>7257</v>
      </c>
      <c r="E383" t="s">
        <v>1316</v>
      </c>
      <c r="F383" t="s">
        <v>1316</v>
      </c>
      <c r="G383" t="s">
        <v>7268</v>
      </c>
      <c r="H383" t="s">
        <v>473</v>
      </c>
      <c r="I383" t="s">
        <v>473</v>
      </c>
      <c r="J383" t="s">
        <v>473</v>
      </c>
      <c r="K383" t="s">
        <v>125</v>
      </c>
      <c r="L383" t="s">
        <v>125</v>
      </c>
      <c r="M383">
        <f>IF(UPPER(TRIM(Table2[[#This Row],[Status_Clean]]))="CONVERTED",1,0)</f>
        <v>0</v>
      </c>
      <c r="N383">
        <f>IF(ISNUMBER(MATCH(UPPER(TRIM(Table2[[#This Row],[Status_Clean]])),{"CONTACTED","QUALIFIED","CONVERTED"},0)),1,0)</f>
        <v>1</v>
      </c>
      <c r="O383" cm="1">
        <f t="array" ref="O383">_xlfn.SWITCH(UPPER(TRIM(Table2[[#This Row],[Status_Clean]])),"NEW",1,"CONTACTED",2,"QUALIFIED",3,"CONVERTED",4,"LOST",5,99)</f>
        <v>2</v>
      </c>
      <c r="P383" t="s">
        <v>1317</v>
      </c>
      <c r="Q383" t="s">
        <v>7663</v>
      </c>
      <c r="R383" t="s">
        <v>7663</v>
      </c>
      <c r="S383">
        <v>45459</v>
      </c>
      <c r="T383" t="s">
        <v>7261</v>
      </c>
      <c r="U383">
        <v>45459</v>
      </c>
      <c r="V383" t="s">
        <v>7276</v>
      </c>
      <c r="W383" t="s">
        <v>7271</v>
      </c>
      <c r="X383" t="s">
        <v>7277</v>
      </c>
      <c r="Y383" t="s">
        <v>7293</v>
      </c>
      <c r="Z383" t="s">
        <v>1318</v>
      </c>
      <c r="AA383">
        <v>63.7</v>
      </c>
      <c r="AB383" t="str" cm="1">
        <f t="array" ref="AB383">_xlfn.LET(_xlpm.x,IFERROR(VALUE(Table2[[#This Row],[Response_Time_Hours]]),""),IF(_xlpm.x="","CHECK",_xlfn.IFS(_xlpm.x&lt;=1,"Immediate",_xlpm.x&lt;=6,"Fast",_xlpm.x&lt;=24,"Moderate",_xlpm.x&gt;24,"Delayed")))</f>
        <v>Delayed</v>
      </c>
      <c r="AC383">
        <v>13</v>
      </c>
      <c r="AD383" t="str" cm="1">
        <f t="array" ref="AD383">IF(Table2[[#This Row],[Interaction_Count_Final]]="","N/A",_xlfn.IFS(Table2[[#This Row],[Interaction_Count_Final]]&lt;=2,"Low",Table2[[#This Row],[Interaction_Count_Final]]&lt;=5,"Medium",Table2[[#This Row],[Interaction_Count_Final]]&gt;=6,"High",TRUE,"CHECK"))</f>
        <v>High</v>
      </c>
      <c r="AE383" t="s">
        <v>7289</v>
      </c>
      <c r="AF383" t="b">
        <v>1</v>
      </c>
      <c r="AG383" t="b">
        <v>1</v>
      </c>
      <c r="AH383">
        <v>524</v>
      </c>
      <c r="AI383">
        <v>45459</v>
      </c>
      <c r="AJ383" t="b">
        <v>1</v>
      </c>
      <c r="AK383" t="str" cm="1">
        <f t="array" ref="AK383">_xlfn.LET(
  _xlpm.txt,TRIM(Raw_Data!F383),
  _xlpm.norm,SUBSTITUTE(SUBSTITUTE(_xlpm.txt,"-","/"),".","/"),
  _xlpm.p,_xlfn.TEXTSPLIT(_xlpm.norm,"/"),
  _xlpm.a,VALUE(INDEX(_xlpm.p,1)),
  _xlpm.b,VALUE(INDEX(_xlpm.p,2)),
  IF(AND(_xlpm.a&lt;=12,_xlpm.b&lt;=12),"REVIEW_AMBIGUOUS","OK")
)</f>
        <v>OK</v>
      </c>
    </row>
    <row r="384" spans="1:37">
      <c r="A384" t="s">
        <v>1319</v>
      </c>
      <c r="B384" t="s">
        <v>1319</v>
      </c>
      <c r="C384" t="b">
        <v>0</v>
      </c>
      <c r="D384" t="s">
        <v>7257</v>
      </c>
      <c r="E384" t="s">
        <v>7664</v>
      </c>
      <c r="F384" t="s">
        <v>7664</v>
      </c>
      <c r="G384" t="s">
        <v>7303</v>
      </c>
      <c r="H384" t="s">
        <v>374</v>
      </c>
      <c r="I384" t="s">
        <v>374</v>
      </c>
      <c r="J384" t="s">
        <v>7308</v>
      </c>
      <c r="K384" t="s">
        <v>7281</v>
      </c>
      <c r="L384" t="s">
        <v>125</v>
      </c>
      <c r="M384">
        <f>IF(UPPER(TRIM(Table2[[#This Row],[Status_Clean]]))="CONVERTED",1,0)</f>
        <v>0</v>
      </c>
      <c r="N384">
        <f>IF(ISNUMBER(MATCH(UPPER(TRIM(Table2[[#This Row],[Status_Clean]])),{"CONTACTED","QUALIFIED","CONVERTED"},0)),1,0)</f>
        <v>1</v>
      </c>
      <c r="O384" cm="1">
        <f t="array" ref="O384">_xlfn.SWITCH(UPPER(TRIM(Table2[[#This Row],[Status_Clean]])),"NEW",1,"CONTACTED",2,"QUALIFIED",3,"CONVERTED",4,"LOST",5,99)</f>
        <v>2</v>
      </c>
      <c r="P384">
        <v>45064</v>
      </c>
      <c r="Q384" t="s">
        <v>7665</v>
      </c>
      <c r="R384" t="s">
        <v>7665</v>
      </c>
      <c r="S384">
        <v>45064</v>
      </c>
      <c r="T384" t="s">
        <v>7261</v>
      </c>
      <c r="U384">
        <v>45064</v>
      </c>
      <c r="V384" t="s">
        <v>7314</v>
      </c>
      <c r="W384" t="s">
        <v>7263</v>
      </c>
      <c r="X384" t="s">
        <v>7277</v>
      </c>
      <c r="Y384" t="s">
        <v>7285</v>
      </c>
      <c r="Z384">
        <v>52.4</v>
      </c>
      <c r="AA384">
        <v>52.4</v>
      </c>
      <c r="AB384" t="str" cm="1">
        <f t="array" ref="AB384">_xlfn.LET(_xlpm.x,IFERROR(VALUE(Table2[[#This Row],[Response_Time_Hours]]),""),IF(_xlpm.x="","CHECK",_xlfn.IFS(_xlpm.x&lt;=1,"Immediate",_xlpm.x&lt;=6,"Fast",_xlpm.x&lt;=24,"Moderate",_xlpm.x&gt;24,"Delayed")))</f>
        <v>Delayed</v>
      </c>
      <c r="AC384">
        <v>12</v>
      </c>
      <c r="AD384" t="str" cm="1">
        <f t="array" ref="AD384">IF(Table2[[#This Row],[Interaction_Count_Final]]="","N/A",_xlfn.IFS(Table2[[#This Row],[Interaction_Count_Final]]&lt;=2,"Low",Table2[[#This Row],[Interaction_Count_Final]]&lt;=5,"Medium",Table2[[#This Row],[Interaction_Count_Final]]&gt;=6,"High",TRUE,"CHECK"))</f>
        <v>High</v>
      </c>
      <c r="AE384" t="s">
        <v>7273</v>
      </c>
      <c r="AF384" t="b">
        <v>1</v>
      </c>
      <c r="AG384" t="b">
        <v>1</v>
      </c>
      <c r="AH384">
        <v>525</v>
      </c>
      <c r="AI384">
        <v>45064</v>
      </c>
      <c r="AJ384" t="b">
        <v>1</v>
      </c>
      <c r="AK384" t="e" cm="1">
        <f t="array" ref="AK384">_xlfn.LET(
  _xlpm.txt,TRIM(Raw_Data!F384),
  _xlpm.norm,SUBSTITUTE(SUBSTITUTE(_xlpm.txt,"-","/"),".","/"),
  _xlpm.p,_xlfn.TEXTSPLIT(_xlpm.norm,"/"),
  _xlpm.a,VALUE(INDEX(_xlpm.p,1)),
  _xlpm.b,VALUE(INDEX(_xlpm.p,2)),
  IF(AND(_xlpm.a&lt;=12,_xlpm.b&lt;=12),"REVIEW_AMBIGUOUS","OK")
)</f>
        <v>#REF!</v>
      </c>
    </row>
    <row r="385" spans="1:37">
      <c r="A385" t="s">
        <v>1321</v>
      </c>
      <c r="B385" t="s">
        <v>1321</v>
      </c>
      <c r="C385" t="b">
        <v>0</v>
      </c>
      <c r="D385" t="s">
        <v>7257</v>
      </c>
      <c r="E385" t="s">
        <v>1322</v>
      </c>
      <c r="F385" t="s">
        <v>1322</v>
      </c>
      <c r="G385" t="s">
        <v>7274</v>
      </c>
      <c r="H385" t="s">
        <v>806</v>
      </c>
      <c r="I385" t="s">
        <v>806</v>
      </c>
      <c r="J385" t="s">
        <v>69</v>
      </c>
      <c r="K385" t="s">
        <v>125</v>
      </c>
      <c r="L385" t="s">
        <v>125</v>
      </c>
      <c r="M385">
        <f>IF(UPPER(TRIM(Table2[[#This Row],[Status_Clean]]))="CONVERTED",1,0)</f>
        <v>0</v>
      </c>
      <c r="N385">
        <f>IF(ISNUMBER(MATCH(UPPER(TRIM(Table2[[#This Row],[Status_Clean]])),{"CONTACTED","QUALIFIED","CONVERTED"},0)),1,0)</f>
        <v>1</v>
      </c>
      <c r="O385" cm="1">
        <f t="array" ref="O385">_xlfn.SWITCH(UPPER(TRIM(Table2[[#This Row],[Status_Clean]])),"NEW",1,"CONTACTED",2,"QUALIFIED",3,"CONVERTED",4,"LOST",5,99)</f>
        <v>2</v>
      </c>
      <c r="P385" t="s">
        <v>1323</v>
      </c>
      <c r="Q385" t="s">
        <v>7666</v>
      </c>
      <c r="R385" t="s">
        <v>7666</v>
      </c>
      <c r="S385">
        <v>45127</v>
      </c>
      <c r="T385" t="s">
        <v>7261</v>
      </c>
      <c r="U385">
        <v>45127</v>
      </c>
      <c r="V385" t="s">
        <v>7305</v>
      </c>
      <c r="W385" t="s">
        <v>7263</v>
      </c>
      <c r="X385" t="s">
        <v>7288</v>
      </c>
      <c r="Y385" t="s">
        <v>7285</v>
      </c>
      <c r="Z385">
        <v>18</v>
      </c>
      <c r="AA385">
        <v>18</v>
      </c>
      <c r="AB385" t="str" cm="1">
        <f t="array" ref="AB385">_xlfn.LET(_xlpm.x,IFERROR(VALUE(Table2[[#This Row],[Response_Time_Hours]]),""),IF(_xlpm.x="","CHECK",_xlfn.IFS(_xlpm.x&lt;=1,"Immediate",_xlpm.x&lt;=6,"Fast",_xlpm.x&lt;=24,"Moderate",_xlpm.x&gt;24,"Delayed")))</f>
        <v>Moderate</v>
      </c>
      <c r="AC385">
        <v>20</v>
      </c>
      <c r="AD385" t="str" cm="1">
        <f t="array" ref="AD385">IF(Table2[[#This Row],[Interaction_Count_Final]]="","N/A",_xlfn.IFS(Table2[[#This Row],[Interaction_Count_Final]]&lt;=2,"Low",Table2[[#This Row],[Interaction_Count_Final]]&lt;=5,"Medium",Table2[[#This Row],[Interaction_Count_Final]]&gt;=6,"High",TRUE,"CHECK"))</f>
        <v>High</v>
      </c>
      <c r="AE385" t="s">
        <v>7289</v>
      </c>
      <c r="AF385" t="b">
        <v>1</v>
      </c>
      <c r="AG385" t="b">
        <v>1</v>
      </c>
      <c r="AH385">
        <v>526</v>
      </c>
      <c r="AI385">
        <v>45127</v>
      </c>
      <c r="AJ385" t="b">
        <v>1</v>
      </c>
      <c r="AK385" t="str" cm="1">
        <f t="array" ref="AK385">_xlfn.LET(
  _xlpm.txt,TRIM(Raw_Data!F385),
  _xlpm.norm,SUBSTITUTE(SUBSTITUTE(_xlpm.txt,"-","/"),".","/"),
  _xlpm.p,_xlfn.TEXTSPLIT(_xlpm.norm,"/"),
  _xlpm.a,VALUE(INDEX(_xlpm.p,1)),
  _xlpm.b,VALUE(INDEX(_xlpm.p,2)),
  IF(AND(_xlpm.a&lt;=12,_xlpm.b&lt;=12),"REVIEW_AMBIGUOUS","OK")
)</f>
        <v>OK</v>
      </c>
    </row>
    <row r="386" spans="1:37">
      <c r="A386" t="s">
        <v>1324</v>
      </c>
      <c r="B386" t="s">
        <v>1324</v>
      </c>
      <c r="C386" t="b">
        <v>0</v>
      </c>
      <c r="D386" t="s">
        <v>7257</v>
      </c>
      <c r="E386" t="s">
        <v>1325</v>
      </c>
      <c r="F386" t="s">
        <v>1325</v>
      </c>
      <c r="G386" t="s">
        <v>7274</v>
      </c>
      <c r="H386" t="s">
        <v>374</v>
      </c>
      <c r="I386" t="s">
        <v>374</v>
      </c>
      <c r="J386" t="s">
        <v>7308</v>
      </c>
      <c r="K386" t="s">
        <v>250</v>
      </c>
      <c r="L386" t="s">
        <v>250</v>
      </c>
      <c r="M386">
        <f>IF(UPPER(TRIM(Table2[[#This Row],[Status_Clean]]))="CONVERTED",1,0)</f>
        <v>1</v>
      </c>
      <c r="N386">
        <f>IF(ISNUMBER(MATCH(UPPER(TRIM(Table2[[#This Row],[Status_Clean]])),{"CONTACTED","QUALIFIED","CONVERTED"},0)),1,0)</f>
        <v>1</v>
      </c>
      <c r="O386" cm="1">
        <f t="array" ref="O386">_xlfn.SWITCH(UPPER(TRIM(Table2[[#This Row],[Status_Clean]])),"NEW",1,"CONTACTED",2,"QUALIFIED",3,"CONVERTED",4,"LOST",5,99)</f>
        <v>4</v>
      </c>
      <c r="P386" t="s">
        <v>1326</v>
      </c>
      <c r="Q386" t="s">
        <v>7667</v>
      </c>
      <c r="R386" t="s">
        <v>7667</v>
      </c>
      <c r="S386">
        <v>45532</v>
      </c>
      <c r="T386" t="s">
        <v>7261</v>
      </c>
      <c r="U386">
        <v>45532</v>
      </c>
      <c r="V386" t="s">
        <v>7310</v>
      </c>
      <c r="W386" t="s">
        <v>7271</v>
      </c>
      <c r="X386" t="s">
        <v>7288</v>
      </c>
      <c r="Y386" t="s">
        <v>7272</v>
      </c>
      <c r="Z386">
        <v>65</v>
      </c>
      <c r="AA386">
        <v>65</v>
      </c>
      <c r="AB386" t="str" cm="1">
        <f t="array" ref="AB386">_xlfn.LET(_xlpm.x,IFERROR(VALUE(Table2[[#This Row],[Response_Time_Hours]]),""),IF(_xlpm.x="","CHECK",_xlfn.IFS(_xlpm.x&lt;=1,"Immediate",_xlpm.x&lt;=6,"Fast",_xlpm.x&lt;=24,"Moderate",_xlpm.x&gt;24,"Delayed")))</f>
        <v>Delayed</v>
      </c>
      <c r="AC386">
        <v>45</v>
      </c>
      <c r="AD386" t="str" cm="1">
        <f t="array" ref="AD386">IF(Table2[[#This Row],[Interaction_Count_Final]]="","N/A",_xlfn.IFS(Table2[[#This Row],[Interaction_Count_Final]]&lt;=2,"Low",Table2[[#This Row],[Interaction_Count_Final]]&lt;=5,"Medium",Table2[[#This Row],[Interaction_Count_Final]]&gt;=6,"High",TRUE,"CHECK"))</f>
        <v>High</v>
      </c>
      <c r="AE386" t="s">
        <v>7289</v>
      </c>
      <c r="AF386" t="b">
        <v>1</v>
      </c>
      <c r="AG386" t="b">
        <v>1</v>
      </c>
      <c r="AH386">
        <v>527</v>
      </c>
      <c r="AI386">
        <v>45532</v>
      </c>
      <c r="AJ386" t="b">
        <v>1</v>
      </c>
      <c r="AK386" t="e" cm="1">
        <f t="array" ref="AK386">_xlfn.LET(
  _xlpm.txt,TRIM(Raw_Data!F386),
  _xlpm.norm,SUBSTITUTE(SUBSTITUTE(_xlpm.txt,"-","/"),".","/"),
  _xlpm.p,_xlfn.TEXTSPLIT(_xlpm.norm,"/"),
  _xlpm.a,VALUE(INDEX(_xlpm.p,1)),
  _xlpm.b,VALUE(INDEX(_xlpm.p,2)),
  IF(AND(_xlpm.a&lt;=12,_xlpm.b&lt;=12),"REVIEW_AMBIGUOUS","OK")
)</f>
        <v>#REF!</v>
      </c>
    </row>
    <row r="387" spans="1:37">
      <c r="A387" t="s">
        <v>1327</v>
      </c>
      <c r="B387" t="s">
        <v>1327</v>
      </c>
      <c r="C387" t="b">
        <v>0</v>
      </c>
      <c r="D387" t="s">
        <v>7257</v>
      </c>
      <c r="E387" t="s">
        <v>1328</v>
      </c>
      <c r="F387" t="s">
        <v>1328</v>
      </c>
      <c r="G387" t="s">
        <v>7274</v>
      </c>
      <c r="H387" t="s">
        <v>404</v>
      </c>
      <c r="I387" t="s">
        <v>404</v>
      </c>
      <c r="J387" t="s">
        <v>363</v>
      </c>
      <c r="K387" t="s">
        <v>193</v>
      </c>
      <c r="L387" t="s">
        <v>193</v>
      </c>
      <c r="M387">
        <f>IF(UPPER(TRIM(Table2[[#This Row],[Status_Clean]]))="CONVERTED",1,0)</f>
        <v>0</v>
      </c>
      <c r="N387">
        <f>IF(ISNUMBER(MATCH(UPPER(TRIM(Table2[[#This Row],[Status_Clean]])),{"CONTACTED","QUALIFIED","CONVERTED"},0)),1,0)</f>
        <v>0</v>
      </c>
      <c r="O387" cm="1">
        <f t="array" ref="O387">_xlfn.SWITCH(UPPER(TRIM(Table2[[#This Row],[Status_Clean]])),"NEW",1,"CONTACTED",2,"QUALIFIED",3,"CONVERTED",4,"LOST",5,99)</f>
        <v>1</v>
      </c>
      <c r="P387" t="s">
        <v>1329</v>
      </c>
      <c r="Q387" t="s">
        <v>7668</v>
      </c>
      <c r="R387" t="s">
        <v>7668</v>
      </c>
      <c r="S387">
        <v>45437</v>
      </c>
      <c r="T387" t="s">
        <v>7261</v>
      </c>
      <c r="U387">
        <v>45437</v>
      </c>
      <c r="V387" t="s">
        <v>7314</v>
      </c>
      <c r="W387" t="s">
        <v>7271</v>
      </c>
      <c r="X387" t="s">
        <v>7277</v>
      </c>
      <c r="Y387" t="s">
        <v>7278</v>
      </c>
      <c r="Z387" t="s">
        <v>1330</v>
      </c>
      <c r="AA387">
        <v>24.4</v>
      </c>
      <c r="AB387" t="str" cm="1">
        <f t="array" ref="AB387">_xlfn.LET(_xlpm.x,IFERROR(VALUE(Table2[[#This Row],[Response_Time_Hours]]),""),IF(_xlpm.x="","CHECK",_xlfn.IFS(_xlpm.x&lt;=1,"Immediate",_xlpm.x&lt;=6,"Fast",_xlpm.x&lt;=24,"Moderate",_xlpm.x&gt;24,"Delayed")))</f>
        <v>Delayed</v>
      </c>
      <c r="AC387">
        <v>13</v>
      </c>
      <c r="AD387" t="str" cm="1">
        <f t="array" ref="AD387">IF(Table2[[#This Row],[Interaction_Count_Final]]="","N/A",_xlfn.IFS(Table2[[#This Row],[Interaction_Count_Final]]&lt;=2,"Low",Table2[[#This Row],[Interaction_Count_Final]]&lt;=5,"Medium",Table2[[#This Row],[Interaction_Count_Final]]&gt;=6,"High",TRUE,"CHECK"))</f>
        <v>High</v>
      </c>
      <c r="AE387" t="s">
        <v>7266</v>
      </c>
      <c r="AF387" t="b">
        <v>1</v>
      </c>
      <c r="AG387" t="b">
        <v>1</v>
      </c>
      <c r="AH387">
        <v>528</v>
      </c>
      <c r="AI387">
        <v>45437</v>
      </c>
      <c r="AJ387" t="b">
        <v>1</v>
      </c>
      <c r="AK387" t="str" cm="1">
        <f t="array" ref="AK387">_xlfn.LET(
  _xlpm.txt,TRIM(Raw_Data!F387),
  _xlpm.norm,SUBSTITUTE(SUBSTITUTE(_xlpm.txt,"-","/"),".","/"),
  _xlpm.p,_xlfn.TEXTSPLIT(_xlpm.norm,"/"),
  _xlpm.a,VALUE(INDEX(_xlpm.p,1)),
  _xlpm.b,VALUE(INDEX(_xlpm.p,2)),
  IF(AND(_xlpm.a&lt;=12,_xlpm.b&lt;=12),"REVIEW_AMBIGUOUS","OK")
)</f>
        <v>OK</v>
      </c>
    </row>
    <row r="388" spans="1:37">
      <c r="A388" t="s">
        <v>1331</v>
      </c>
      <c r="B388" t="s">
        <v>1331</v>
      </c>
      <c r="C388" t="b">
        <v>0</v>
      </c>
      <c r="D388" t="s">
        <v>7257</v>
      </c>
      <c r="E388" t="s">
        <v>7669</v>
      </c>
      <c r="F388" t="s">
        <v>7669</v>
      </c>
      <c r="G388" t="s">
        <v>7274</v>
      </c>
      <c r="H388" t="s">
        <v>222</v>
      </c>
      <c r="I388" t="s">
        <v>222</v>
      </c>
      <c r="J388" t="s">
        <v>222</v>
      </c>
      <c r="K388" t="s">
        <v>250</v>
      </c>
      <c r="L388" t="s">
        <v>250</v>
      </c>
      <c r="M388">
        <f>IF(UPPER(TRIM(Table2[[#This Row],[Status_Clean]]))="CONVERTED",1,0)</f>
        <v>1</v>
      </c>
      <c r="N388">
        <f>IF(ISNUMBER(MATCH(UPPER(TRIM(Table2[[#This Row],[Status_Clean]])),{"CONTACTED","QUALIFIED","CONVERTED"},0)),1,0)</f>
        <v>1</v>
      </c>
      <c r="O388" cm="1">
        <f t="array" ref="O388">_xlfn.SWITCH(UPPER(TRIM(Table2[[#This Row],[Status_Clean]])),"NEW",1,"CONTACTED",2,"QUALIFIED",3,"CONVERTED",4,"LOST",5,99)</f>
        <v>4</v>
      </c>
      <c r="P388" t="s">
        <v>1333</v>
      </c>
      <c r="Q388" t="s">
        <v>7670</v>
      </c>
      <c r="R388" t="s">
        <v>7670</v>
      </c>
      <c r="S388">
        <v>45500</v>
      </c>
      <c r="T388" t="s">
        <v>7261</v>
      </c>
      <c r="U388">
        <v>45500</v>
      </c>
      <c r="V388" t="s">
        <v>7305</v>
      </c>
      <c r="W388" t="s">
        <v>7271</v>
      </c>
      <c r="X388" t="s">
        <v>7288</v>
      </c>
      <c r="Y388" t="s">
        <v>7278</v>
      </c>
      <c r="Z388" t="s">
        <v>1334</v>
      </c>
      <c r="AA388">
        <v>13.5</v>
      </c>
      <c r="AB388" t="str" cm="1">
        <f t="array" ref="AB388">_xlfn.LET(_xlpm.x,IFERROR(VALUE(Table2[[#This Row],[Response_Time_Hours]]),""),IF(_xlpm.x="","CHECK",_xlfn.IFS(_xlpm.x&lt;=1,"Immediate",_xlpm.x&lt;=6,"Fast",_xlpm.x&lt;=24,"Moderate",_xlpm.x&gt;24,"Delayed")))</f>
        <v>Moderate</v>
      </c>
      <c r="AC388">
        <v>44</v>
      </c>
      <c r="AD388" t="str" cm="1">
        <f t="array" ref="AD388">IF(Table2[[#This Row],[Interaction_Count_Final]]="","N/A",_xlfn.IFS(Table2[[#This Row],[Interaction_Count_Final]]&lt;=2,"Low",Table2[[#This Row],[Interaction_Count_Final]]&lt;=5,"Medium",Table2[[#This Row],[Interaction_Count_Final]]&gt;=6,"High",TRUE,"CHECK"))</f>
        <v>High</v>
      </c>
      <c r="AE388" t="s">
        <v>7266</v>
      </c>
      <c r="AF388" t="b">
        <v>1</v>
      </c>
      <c r="AG388" t="b">
        <v>1</v>
      </c>
      <c r="AH388">
        <v>529</v>
      </c>
      <c r="AI388">
        <v>45500</v>
      </c>
      <c r="AJ388" t="b">
        <v>1</v>
      </c>
      <c r="AK388" t="str" cm="1">
        <f t="array" ref="AK388">_xlfn.LET(
  _xlpm.txt,TRIM(Raw_Data!F388),
  _xlpm.norm,SUBSTITUTE(SUBSTITUTE(_xlpm.txt,"-","/"),".","/"),
  _xlpm.p,_xlfn.TEXTSPLIT(_xlpm.norm,"/"),
  _xlpm.a,VALUE(INDEX(_xlpm.p,1)),
  _xlpm.b,VALUE(INDEX(_xlpm.p,2)),
  IF(AND(_xlpm.a&lt;=12,_xlpm.b&lt;=12),"REVIEW_AMBIGUOUS","OK")
)</f>
        <v>OK</v>
      </c>
    </row>
    <row r="389" spans="1:37">
      <c r="A389" t="s">
        <v>1335</v>
      </c>
      <c r="B389" t="s">
        <v>1335</v>
      </c>
      <c r="C389" t="b">
        <v>0</v>
      </c>
      <c r="D389" t="s">
        <v>7257</v>
      </c>
      <c r="E389" t="s">
        <v>1336</v>
      </c>
      <c r="F389" t="s">
        <v>1336</v>
      </c>
      <c r="G389" t="s">
        <v>7274</v>
      </c>
      <c r="H389" t="s">
        <v>311</v>
      </c>
      <c r="I389" t="s">
        <v>311</v>
      </c>
      <c r="J389" t="s">
        <v>311</v>
      </c>
      <c r="K389" t="s">
        <v>193</v>
      </c>
      <c r="L389" t="s">
        <v>193</v>
      </c>
      <c r="M389">
        <f>IF(UPPER(TRIM(Table2[[#This Row],[Status_Clean]]))="CONVERTED",1,0)</f>
        <v>0</v>
      </c>
      <c r="N389">
        <f>IF(ISNUMBER(MATCH(UPPER(TRIM(Table2[[#This Row],[Status_Clean]])),{"CONTACTED","QUALIFIED","CONVERTED"},0)),1,0)</f>
        <v>0</v>
      </c>
      <c r="O389" cm="1">
        <f t="array" ref="O389">_xlfn.SWITCH(UPPER(TRIM(Table2[[#This Row],[Status_Clean]])),"NEW",1,"CONTACTED",2,"QUALIFIED",3,"CONVERTED",4,"LOST",5,99)</f>
        <v>1</v>
      </c>
      <c r="P389" t="s">
        <v>1337</v>
      </c>
      <c r="Q389" t="s">
        <v>7671</v>
      </c>
      <c r="R389" t="s">
        <v>7671</v>
      </c>
      <c r="S389">
        <v>44955</v>
      </c>
      <c r="T389" t="s">
        <v>7261</v>
      </c>
      <c r="U389">
        <v>44955</v>
      </c>
      <c r="V389" t="s">
        <v>7317</v>
      </c>
      <c r="W389" t="s">
        <v>7263</v>
      </c>
      <c r="X389" t="s">
        <v>7284</v>
      </c>
      <c r="Y389" t="s">
        <v>7293</v>
      </c>
      <c r="Z389" t="s">
        <v>412</v>
      </c>
      <c r="AA389">
        <v>27.9</v>
      </c>
      <c r="AB389" t="str" cm="1">
        <f t="array" ref="AB389">_xlfn.LET(_xlpm.x,IFERROR(VALUE(Table2[[#This Row],[Response_Time_Hours]]),""),IF(_xlpm.x="","CHECK",_xlfn.IFS(_xlpm.x&lt;=1,"Immediate",_xlpm.x&lt;=6,"Fast",_xlpm.x&lt;=24,"Moderate",_xlpm.x&gt;24,"Delayed")))</f>
        <v>Delayed</v>
      </c>
      <c r="AC389">
        <v>15</v>
      </c>
      <c r="AD389" t="str" cm="1">
        <f t="array" ref="AD389">IF(Table2[[#This Row],[Interaction_Count_Final]]="","N/A",_xlfn.IFS(Table2[[#This Row],[Interaction_Count_Final]]&lt;=2,"Low",Table2[[#This Row],[Interaction_Count_Final]]&lt;=5,"Medium",Table2[[#This Row],[Interaction_Count_Final]]&gt;=6,"High",TRUE,"CHECK"))</f>
        <v>High</v>
      </c>
      <c r="AE389" t="s">
        <v>7266</v>
      </c>
      <c r="AF389" t="b">
        <v>1</v>
      </c>
      <c r="AG389" t="b">
        <v>1</v>
      </c>
      <c r="AH389">
        <v>530</v>
      </c>
      <c r="AI389">
        <v>44955</v>
      </c>
      <c r="AJ389" t="b">
        <v>1</v>
      </c>
      <c r="AK389" t="str" cm="1">
        <f t="array" ref="AK389">_xlfn.LET(
  _xlpm.txt,TRIM(Raw_Data!F389),
  _xlpm.norm,SUBSTITUTE(SUBSTITUTE(_xlpm.txt,"-","/"),".","/"),
  _xlpm.p,_xlfn.TEXTSPLIT(_xlpm.norm,"/"),
  _xlpm.a,VALUE(INDEX(_xlpm.p,1)),
  _xlpm.b,VALUE(INDEX(_xlpm.p,2)),
  IF(AND(_xlpm.a&lt;=12,_xlpm.b&lt;=12),"REVIEW_AMBIGUOUS","OK")
)</f>
        <v>OK</v>
      </c>
    </row>
    <row r="390" spans="1:37">
      <c r="A390" t="s">
        <v>1338</v>
      </c>
      <c r="B390" t="s">
        <v>1338</v>
      </c>
      <c r="C390" t="b">
        <v>0</v>
      </c>
      <c r="D390" t="s">
        <v>7257</v>
      </c>
      <c r="E390" t="s">
        <v>1339</v>
      </c>
      <c r="F390" t="s">
        <v>1339</v>
      </c>
      <c r="G390" t="s">
        <v>7258</v>
      </c>
      <c r="H390" t="s">
        <v>106</v>
      </c>
      <c r="I390" t="s">
        <v>106</v>
      </c>
      <c r="J390" t="s">
        <v>106</v>
      </c>
      <c r="K390" t="s">
        <v>193</v>
      </c>
      <c r="L390" t="s">
        <v>193</v>
      </c>
      <c r="M390">
        <f>IF(UPPER(TRIM(Table2[[#This Row],[Status_Clean]]))="CONVERTED",1,0)</f>
        <v>0</v>
      </c>
      <c r="N390">
        <f>IF(ISNUMBER(MATCH(UPPER(TRIM(Table2[[#This Row],[Status_Clean]])),{"CONTACTED","QUALIFIED","CONVERTED"},0)),1,0)</f>
        <v>0</v>
      </c>
      <c r="O390" cm="1">
        <f t="array" ref="O390">_xlfn.SWITCH(UPPER(TRIM(Table2[[#This Row],[Status_Clean]])),"NEW",1,"CONTACTED",2,"QUALIFIED",3,"CONVERTED",4,"LOST",5,99)</f>
        <v>1</v>
      </c>
      <c r="P390" t="s">
        <v>1340</v>
      </c>
      <c r="Q390" t="s">
        <v>7672</v>
      </c>
      <c r="R390" t="s">
        <v>7672</v>
      </c>
      <c r="S390">
        <v>45535</v>
      </c>
      <c r="T390" t="s">
        <v>7261</v>
      </c>
      <c r="U390">
        <v>45535</v>
      </c>
      <c r="V390" t="s">
        <v>7310</v>
      </c>
      <c r="W390" t="s">
        <v>7271</v>
      </c>
      <c r="X390" t="s">
        <v>7288</v>
      </c>
      <c r="Y390" t="s">
        <v>7278</v>
      </c>
      <c r="Z390" t="s">
        <v>1341</v>
      </c>
      <c r="AA390">
        <v>33</v>
      </c>
      <c r="AB390" t="str" cm="1">
        <f t="array" ref="AB390">_xlfn.LET(_xlpm.x,IFERROR(VALUE(Table2[[#This Row],[Response_Time_Hours]]),""),IF(_xlpm.x="","CHECK",_xlfn.IFS(_xlpm.x&lt;=1,"Immediate",_xlpm.x&lt;=6,"Fast",_xlpm.x&lt;=24,"Moderate",_xlpm.x&gt;24,"Delayed")))</f>
        <v>Delayed</v>
      </c>
      <c r="AC390">
        <v>14</v>
      </c>
      <c r="AD390" t="str" cm="1">
        <f t="array" ref="AD390">IF(Table2[[#This Row],[Interaction_Count_Final]]="","N/A",_xlfn.IFS(Table2[[#This Row],[Interaction_Count_Final]]&lt;=2,"Low",Table2[[#This Row],[Interaction_Count_Final]]&lt;=5,"Medium",Table2[[#This Row],[Interaction_Count_Final]]&gt;=6,"High",TRUE,"CHECK"))</f>
        <v>High</v>
      </c>
      <c r="AE390" t="s">
        <v>7266</v>
      </c>
      <c r="AF390" t="b">
        <v>1</v>
      </c>
      <c r="AG390" t="b">
        <v>1</v>
      </c>
      <c r="AH390">
        <v>531</v>
      </c>
      <c r="AI390">
        <v>45535</v>
      </c>
      <c r="AJ390" t="b">
        <v>1</v>
      </c>
      <c r="AK390" t="e" cm="1">
        <f t="array" ref="AK390">_xlfn.LET(
  _xlpm.txt,TRIM(Raw_Data!F390),
  _xlpm.norm,SUBSTITUTE(SUBSTITUTE(_xlpm.txt,"-","/"),".","/"),
  _xlpm.p,_xlfn.TEXTSPLIT(_xlpm.norm,"/"),
  _xlpm.a,VALUE(INDEX(_xlpm.p,1)),
  _xlpm.b,VALUE(INDEX(_xlpm.p,2)),
  IF(AND(_xlpm.a&lt;=12,_xlpm.b&lt;=12),"REVIEW_AMBIGUOUS","OK")
)</f>
        <v>#REF!</v>
      </c>
    </row>
    <row r="391" spans="1:37">
      <c r="A391" t="s">
        <v>1342</v>
      </c>
      <c r="B391" t="s">
        <v>1342</v>
      </c>
      <c r="C391" t="b">
        <v>0</v>
      </c>
      <c r="D391" t="s">
        <v>7257</v>
      </c>
      <c r="E391" t="s">
        <v>1343</v>
      </c>
      <c r="F391" t="s">
        <v>1343</v>
      </c>
      <c r="G391" t="s">
        <v>7258</v>
      </c>
      <c r="H391" t="s">
        <v>342</v>
      </c>
      <c r="I391" t="s">
        <v>342</v>
      </c>
      <c r="J391" t="s">
        <v>254</v>
      </c>
      <c r="K391" t="s">
        <v>193</v>
      </c>
      <c r="L391" t="s">
        <v>193</v>
      </c>
      <c r="M391">
        <f>IF(UPPER(TRIM(Table2[[#This Row],[Status_Clean]]))="CONVERTED",1,0)</f>
        <v>0</v>
      </c>
      <c r="N391">
        <f>IF(ISNUMBER(MATCH(UPPER(TRIM(Table2[[#This Row],[Status_Clean]])),{"CONTACTED","QUALIFIED","CONVERTED"},0)),1,0)</f>
        <v>0</v>
      </c>
      <c r="O391" cm="1">
        <f t="array" ref="O391">_xlfn.SWITCH(UPPER(TRIM(Table2[[#This Row],[Status_Clean]])),"NEW",1,"CONTACTED",2,"QUALIFIED",3,"CONVERTED",4,"LOST",5,99)</f>
        <v>1</v>
      </c>
      <c r="P391" t="s">
        <v>1344</v>
      </c>
      <c r="Q391" t="s">
        <v>1344</v>
      </c>
      <c r="R391" t="s">
        <v>1344</v>
      </c>
      <c r="S391">
        <v>45375</v>
      </c>
      <c r="T391" t="s">
        <v>7261</v>
      </c>
      <c r="U391">
        <v>45375</v>
      </c>
      <c r="V391" t="s">
        <v>7295</v>
      </c>
      <c r="W391" t="s">
        <v>7271</v>
      </c>
      <c r="X391" t="s">
        <v>7284</v>
      </c>
      <c r="Y391" t="s">
        <v>7293</v>
      </c>
      <c r="Z391">
        <v>63.5</v>
      </c>
      <c r="AA391">
        <v>63.5</v>
      </c>
      <c r="AB391" t="str" cm="1">
        <f t="array" ref="AB391">_xlfn.LET(_xlpm.x,IFERROR(VALUE(Table2[[#This Row],[Response_Time_Hours]]),""),IF(_xlpm.x="","CHECK",_xlfn.IFS(_xlpm.x&lt;=1,"Immediate",_xlpm.x&lt;=6,"Fast",_xlpm.x&lt;=24,"Moderate",_xlpm.x&gt;24,"Delayed")))</f>
        <v>Delayed</v>
      </c>
      <c r="AC391">
        <v>50</v>
      </c>
      <c r="AD391" t="str" cm="1">
        <f t="array" ref="AD391">IF(Table2[[#This Row],[Interaction_Count_Final]]="","N/A",_xlfn.IFS(Table2[[#This Row],[Interaction_Count_Final]]&lt;=2,"Low",Table2[[#This Row],[Interaction_Count_Final]]&lt;=5,"Medium",Table2[[#This Row],[Interaction_Count_Final]]&gt;=6,"High",TRUE,"CHECK"))</f>
        <v>High</v>
      </c>
      <c r="AE391" t="s">
        <v>7289</v>
      </c>
      <c r="AF391" t="b">
        <v>1</v>
      </c>
      <c r="AG391" t="b">
        <v>1</v>
      </c>
      <c r="AH391">
        <v>532</v>
      </c>
      <c r="AI391">
        <v>45375</v>
      </c>
      <c r="AJ391" t="b">
        <v>1</v>
      </c>
      <c r="AK391" t="str" cm="1">
        <f t="array" ref="AK391">_xlfn.LET(
  _xlpm.txt,TRIM(Raw_Data!F391),
  _xlpm.norm,SUBSTITUTE(SUBSTITUTE(_xlpm.txt,"-","/"),".","/"),
  _xlpm.p,_xlfn.TEXTSPLIT(_xlpm.norm,"/"),
  _xlpm.a,VALUE(INDEX(_xlpm.p,1)),
  _xlpm.b,VALUE(INDEX(_xlpm.p,2)),
  IF(AND(_xlpm.a&lt;=12,_xlpm.b&lt;=12),"REVIEW_AMBIGUOUS","OK")
)</f>
        <v>OK</v>
      </c>
    </row>
    <row r="392" spans="1:37">
      <c r="A392" t="s">
        <v>1345</v>
      </c>
      <c r="B392" t="s">
        <v>1345</v>
      </c>
      <c r="C392" t="b">
        <v>0</v>
      </c>
      <c r="D392" t="s">
        <v>7257</v>
      </c>
      <c r="E392" t="s">
        <v>1346</v>
      </c>
      <c r="F392" t="s">
        <v>1346</v>
      </c>
      <c r="G392" t="s">
        <v>7268</v>
      </c>
      <c r="H392" t="s">
        <v>447</v>
      </c>
      <c r="I392" t="s">
        <v>447</v>
      </c>
      <c r="J392" t="s">
        <v>447</v>
      </c>
      <c r="K392" t="s">
        <v>71</v>
      </c>
      <c r="L392" t="s">
        <v>71</v>
      </c>
      <c r="M392">
        <f>IF(UPPER(TRIM(Table2[[#This Row],[Status_Clean]]))="CONVERTED",1,0)</f>
        <v>0</v>
      </c>
      <c r="N392">
        <f>IF(ISNUMBER(MATCH(UPPER(TRIM(Table2[[#This Row],[Status_Clean]])),{"CONTACTED","QUALIFIED","CONVERTED"},0)),1,0)</f>
        <v>1</v>
      </c>
      <c r="O392" cm="1">
        <f t="array" ref="O392">_xlfn.SWITCH(UPPER(TRIM(Table2[[#This Row],[Status_Clean]])),"NEW",1,"CONTACTED",2,"QUALIFIED",3,"CONVERTED",4,"LOST",5,99)</f>
        <v>3</v>
      </c>
      <c r="P392" t="s">
        <v>1347</v>
      </c>
      <c r="Q392" t="s">
        <v>7673</v>
      </c>
      <c r="R392" t="s">
        <v>7673</v>
      </c>
      <c r="S392">
        <v>45097</v>
      </c>
      <c r="T392" t="s">
        <v>7261</v>
      </c>
      <c r="U392">
        <v>45097</v>
      </c>
      <c r="V392" t="s">
        <v>7276</v>
      </c>
      <c r="W392" t="s">
        <v>7263</v>
      </c>
      <c r="X392" t="s">
        <v>7277</v>
      </c>
      <c r="Y392" t="s">
        <v>7265</v>
      </c>
      <c r="Z392">
        <v>0.7</v>
      </c>
      <c r="AA392">
        <v>0.7</v>
      </c>
      <c r="AB392" t="str" cm="1">
        <f t="array" ref="AB392">_xlfn.LET(_xlpm.x,IFERROR(VALUE(Table2[[#This Row],[Response_Time_Hours]]),""),IF(_xlpm.x="","CHECK",_xlfn.IFS(_xlpm.x&lt;=1,"Immediate",_xlpm.x&lt;=6,"Fast",_xlpm.x&lt;=24,"Moderate",_xlpm.x&gt;24,"Delayed")))</f>
        <v>Immediate</v>
      </c>
      <c r="AC392">
        <v>48</v>
      </c>
      <c r="AD392" t="str" cm="1">
        <f t="array" ref="AD392">IF(Table2[[#This Row],[Interaction_Count_Final]]="","N/A",_xlfn.IFS(Table2[[#This Row],[Interaction_Count_Final]]&lt;=2,"Low",Table2[[#This Row],[Interaction_Count_Final]]&lt;=5,"Medium",Table2[[#This Row],[Interaction_Count_Final]]&gt;=6,"High",TRUE,"CHECK"))</f>
        <v>High</v>
      </c>
      <c r="AE392" t="s">
        <v>7266</v>
      </c>
      <c r="AF392" t="b">
        <v>1</v>
      </c>
      <c r="AG392" t="b">
        <v>1</v>
      </c>
      <c r="AH392">
        <v>533</v>
      </c>
      <c r="AI392">
        <v>45097</v>
      </c>
      <c r="AJ392" t="b">
        <v>1</v>
      </c>
      <c r="AK392" t="str" cm="1">
        <f t="array" ref="AK392">_xlfn.LET(
  _xlpm.txt,TRIM(Raw_Data!F392),
  _xlpm.norm,SUBSTITUTE(SUBSTITUTE(_xlpm.txt,"-","/"),".","/"),
  _xlpm.p,_xlfn.TEXTSPLIT(_xlpm.norm,"/"),
  _xlpm.a,VALUE(INDEX(_xlpm.p,1)),
  _xlpm.b,VALUE(INDEX(_xlpm.p,2)),
  IF(AND(_xlpm.a&lt;=12,_xlpm.b&lt;=12),"REVIEW_AMBIGUOUS","OK")
)</f>
        <v>OK</v>
      </c>
    </row>
    <row r="393" spans="1:37">
      <c r="A393" t="s">
        <v>1348</v>
      </c>
      <c r="B393" t="s">
        <v>1348</v>
      </c>
      <c r="C393" t="b">
        <v>0</v>
      </c>
      <c r="D393" t="s">
        <v>7257</v>
      </c>
      <c r="E393" t="s">
        <v>1349</v>
      </c>
      <c r="F393" t="s">
        <v>1349</v>
      </c>
      <c r="G393" t="s">
        <v>7280</v>
      </c>
      <c r="H393" t="s">
        <v>106</v>
      </c>
      <c r="I393" t="s">
        <v>106</v>
      </c>
      <c r="J393" t="s">
        <v>106</v>
      </c>
      <c r="K393" t="s">
        <v>125</v>
      </c>
      <c r="L393" t="s">
        <v>125</v>
      </c>
      <c r="M393">
        <f>IF(UPPER(TRIM(Table2[[#This Row],[Status_Clean]]))="CONVERTED",1,0)</f>
        <v>0</v>
      </c>
      <c r="N393">
        <f>IF(ISNUMBER(MATCH(UPPER(TRIM(Table2[[#This Row],[Status_Clean]])),{"CONTACTED","QUALIFIED","CONVERTED"},0)),1,0)</f>
        <v>1</v>
      </c>
      <c r="O393" cm="1">
        <f t="array" ref="O393">_xlfn.SWITCH(UPPER(TRIM(Table2[[#This Row],[Status_Clean]])),"NEW",1,"CONTACTED",2,"QUALIFIED",3,"CONVERTED",4,"LOST",5,99)</f>
        <v>2</v>
      </c>
      <c r="P393">
        <v>45292</v>
      </c>
      <c r="Q393" t="s">
        <v>7674</v>
      </c>
      <c r="R393" t="s">
        <v>7674</v>
      </c>
      <c r="S393">
        <v>45292</v>
      </c>
      <c r="T393" t="s">
        <v>7261</v>
      </c>
      <c r="U393">
        <v>45292</v>
      </c>
      <c r="V393" t="s">
        <v>7317</v>
      </c>
      <c r="W393" t="s">
        <v>7271</v>
      </c>
      <c r="X393" t="s">
        <v>7284</v>
      </c>
      <c r="Y393" t="s">
        <v>7298</v>
      </c>
      <c r="Z393" t="s">
        <v>1350</v>
      </c>
      <c r="AA393">
        <v>46</v>
      </c>
      <c r="AB393" t="str" cm="1">
        <f t="array" ref="AB393">_xlfn.LET(_xlpm.x,IFERROR(VALUE(Table2[[#This Row],[Response_Time_Hours]]),""),IF(_xlpm.x="","CHECK",_xlfn.IFS(_xlpm.x&lt;=1,"Immediate",_xlpm.x&lt;=6,"Fast",_xlpm.x&lt;=24,"Moderate",_xlpm.x&gt;24,"Delayed")))</f>
        <v>Delayed</v>
      </c>
      <c r="AC393">
        <v>16</v>
      </c>
      <c r="AD393" t="str" cm="1">
        <f t="array" ref="AD393">IF(Table2[[#This Row],[Interaction_Count_Final]]="","N/A",_xlfn.IFS(Table2[[#This Row],[Interaction_Count_Final]]&lt;=2,"Low",Table2[[#This Row],[Interaction_Count_Final]]&lt;=5,"Medium",Table2[[#This Row],[Interaction_Count_Final]]&gt;=6,"High",TRUE,"CHECK"))</f>
        <v>High</v>
      </c>
      <c r="AE393" t="s">
        <v>7273</v>
      </c>
      <c r="AF393" t="b">
        <v>1</v>
      </c>
      <c r="AG393" t="b">
        <v>1</v>
      </c>
      <c r="AH393">
        <v>534</v>
      </c>
      <c r="AI393">
        <v>45292</v>
      </c>
      <c r="AJ393" t="b">
        <v>1</v>
      </c>
      <c r="AK393" t="e" cm="1">
        <f t="array" ref="AK393">_xlfn.LET(
  _xlpm.txt,TRIM(Raw_Data!F393),
  _xlpm.norm,SUBSTITUTE(SUBSTITUTE(_xlpm.txt,"-","/"),".","/"),
  _xlpm.p,_xlfn.TEXTSPLIT(_xlpm.norm,"/"),
  _xlpm.a,VALUE(INDEX(_xlpm.p,1)),
  _xlpm.b,VALUE(INDEX(_xlpm.p,2)),
  IF(AND(_xlpm.a&lt;=12,_xlpm.b&lt;=12),"REVIEW_AMBIGUOUS","OK")
)</f>
        <v>#REF!</v>
      </c>
    </row>
    <row r="394" spans="1:37">
      <c r="A394" t="s">
        <v>1351</v>
      </c>
      <c r="B394" t="s">
        <v>1351</v>
      </c>
      <c r="C394" t="b">
        <v>0</v>
      </c>
      <c r="D394" t="s">
        <v>7257</v>
      </c>
      <c r="E394" t="s">
        <v>1352</v>
      </c>
      <c r="F394" t="s">
        <v>1352</v>
      </c>
      <c r="G394" t="s">
        <v>7274</v>
      </c>
      <c r="H394" t="s">
        <v>123</v>
      </c>
      <c r="I394" t="s">
        <v>123</v>
      </c>
      <c r="J394" t="s">
        <v>123</v>
      </c>
      <c r="K394" t="s">
        <v>71</v>
      </c>
      <c r="L394" t="s">
        <v>71</v>
      </c>
      <c r="M394">
        <f>IF(UPPER(TRIM(Table2[[#This Row],[Status_Clean]]))="CONVERTED",1,0)</f>
        <v>0</v>
      </c>
      <c r="N394">
        <f>IF(ISNUMBER(MATCH(UPPER(TRIM(Table2[[#This Row],[Status_Clean]])),{"CONTACTED","QUALIFIED","CONVERTED"},0)),1,0)</f>
        <v>1</v>
      </c>
      <c r="O394" cm="1">
        <f t="array" ref="O394">_xlfn.SWITCH(UPPER(TRIM(Table2[[#This Row],[Status_Clean]])),"NEW",1,"CONTACTED",2,"QUALIFIED",3,"CONVERTED",4,"LOST",5,99)</f>
        <v>3</v>
      </c>
      <c r="P394" t="s">
        <v>1353</v>
      </c>
      <c r="Q394" t="s">
        <v>7538</v>
      </c>
      <c r="R394" t="s">
        <v>7538</v>
      </c>
      <c r="S394">
        <v>45390</v>
      </c>
      <c r="T394" t="s">
        <v>7261</v>
      </c>
      <c r="U394">
        <v>45390</v>
      </c>
      <c r="V394" t="s">
        <v>7297</v>
      </c>
      <c r="W394" t="s">
        <v>7271</v>
      </c>
      <c r="X394" t="s">
        <v>7277</v>
      </c>
      <c r="Y394" t="s">
        <v>7298</v>
      </c>
      <c r="Z394">
        <v>42</v>
      </c>
      <c r="AA394">
        <v>42</v>
      </c>
      <c r="AB394" t="str" cm="1">
        <f t="array" ref="AB394">_xlfn.LET(_xlpm.x,IFERROR(VALUE(Table2[[#This Row],[Response_Time_Hours]]),""),IF(_xlpm.x="","CHECK",_xlfn.IFS(_xlpm.x&lt;=1,"Immediate",_xlpm.x&lt;=6,"Fast",_xlpm.x&lt;=24,"Moderate",_xlpm.x&gt;24,"Delayed")))</f>
        <v>Delayed</v>
      </c>
      <c r="AC394">
        <v>47</v>
      </c>
      <c r="AD394" t="str" cm="1">
        <f t="array" ref="AD394">IF(Table2[[#This Row],[Interaction_Count_Final]]="","N/A",_xlfn.IFS(Table2[[#This Row],[Interaction_Count_Final]]&lt;=2,"Low",Table2[[#This Row],[Interaction_Count_Final]]&lt;=5,"Medium",Table2[[#This Row],[Interaction_Count_Final]]&gt;=6,"High",TRUE,"CHECK"))</f>
        <v>High</v>
      </c>
      <c r="AE394" t="s">
        <v>7266</v>
      </c>
      <c r="AF394" t="b">
        <v>1</v>
      </c>
      <c r="AG394" t="b">
        <v>1</v>
      </c>
      <c r="AH394">
        <v>535</v>
      </c>
      <c r="AI394">
        <v>45390</v>
      </c>
      <c r="AJ394" t="b">
        <v>1</v>
      </c>
      <c r="AK394" t="str" cm="1">
        <f t="array" ref="AK394">_xlfn.LET(
  _xlpm.txt,TRIM(Raw_Data!F394),
  _xlpm.norm,SUBSTITUTE(SUBSTITUTE(_xlpm.txt,"-","/"),".","/"),
  _xlpm.p,_xlfn.TEXTSPLIT(_xlpm.norm,"/"),
  _xlpm.a,VALUE(INDEX(_xlpm.p,1)),
  _xlpm.b,VALUE(INDEX(_xlpm.p,2)),
  IF(AND(_xlpm.a&lt;=12,_xlpm.b&lt;=12),"REVIEW_AMBIGUOUS","OK")
)</f>
        <v>REVIEW_AMBIGUOUS</v>
      </c>
    </row>
    <row r="395" spans="1:37">
      <c r="A395" t="s">
        <v>1354</v>
      </c>
      <c r="B395" t="s">
        <v>1354</v>
      </c>
      <c r="C395" t="b">
        <v>0</v>
      </c>
      <c r="D395" t="s">
        <v>7257</v>
      </c>
      <c r="E395" t="s">
        <v>7675</v>
      </c>
      <c r="F395" t="s">
        <v>7675</v>
      </c>
      <c r="G395" t="s">
        <v>7258</v>
      </c>
      <c r="H395" t="s">
        <v>1356</v>
      </c>
      <c r="I395" t="s">
        <v>1356</v>
      </c>
      <c r="J395" t="s">
        <v>1356</v>
      </c>
      <c r="K395" t="s">
        <v>125</v>
      </c>
      <c r="L395" t="s">
        <v>125</v>
      </c>
      <c r="M395">
        <f>IF(UPPER(TRIM(Table2[[#This Row],[Status_Clean]]))="CONVERTED",1,0)</f>
        <v>0</v>
      </c>
      <c r="N395">
        <f>IF(ISNUMBER(MATCH(UPPER(TRIM(Table2[[#This Row],[Status_Clean]])),{"CONTACTED","QUALIFIED","CONVERTED"},0)),1,0)</f>
        <v>1</v>
      </c>
      <c r="O395" cm="1">
        <f t="array" ref="O395">_xlfn.SWITCH(UPPER(TRIM(Table2[[#This Row],[Status_Clean]])),"NEW",1,"CONTACTED",2,"QUALIFIED",3,"CONVERTED",4,"LOST",5,99)</f>
        <v>2</v>
      </c>
      <c r="P395">
        <v>45063</v>
      </c>
      <c r="Q395" t="s">
        <v>7676</v>
      </c>
      <c r="R395" t="s">
        <v>7676</v>
      </c>
      <c r="S395">
        <v>45063</v>
      </c>
      <c r="T395" t="s">
        <v>7261</v>
      </c>
      <c r="U395">
        <v>45063</v>
      </c>
      <c r="V395" t="s">
        <v>7314</v>
      </c>
      <c r="W395" t="s">
        <v>7263</v>
      </c>
      <c r="X395" t="s">
        <v>7277</v>
      </c>
      <c r="Y395" t="s">
        <v>7272</v>
      </c>
      <c r="Z395" t="s">
        <v>1357</v>
      </c>
      <c r="AA395">
        <v>30.4</v>
      </c>
      <c r="AB395" t="str" cm="1">
        <f t="array" ref="AB395">_xlfn.LET(_xlpm.x,IFERROR(VALUE(Table2[[#This Row],[Response_Time_Hours]]),""),IF(_xlpm.x="","CHECK",_xlfn.IFS(_xlpm.x&lt;=1,"Immediate",_xlpm.x&lt;=6,"Fast",_xlpm.x&lt;=24,"Moderate",_xlpm.x&gt;24,"Delayed")))</f>
        <v>Delayed</v>
      </c>
      <c r="AC395">
        <v>37</v>
      </c>
      <c r="AD395" t="str" cm="1">
        <f t="array" ref="AD395">IF(Table2[[#This Row],[Interaction_Count_Final]]="","N/A",_xlfn.IFS(Table2[[#This Row],[Interaction_Count_Final]]&lt;=2,"Low",Table2[[#This Row],[Interaction_Count_Final]]&lt;=5,"Medium",Table2[[#This Row],[Interaction_Count_Final]]&gt;=6,"High",TRUE,"CHECK"))</f>
        <v>High</v>
      </c>
      <c r="AE395" t="s">
        <v>7289</v>
      </c>
      <c r="AF395" t="b">
        <v>1</v>
      </c>
      <c r="AG395" t="b">
        <v>1</v>
      </c>
      <c r="AH395">
        <v>536</v>
      </c>
      <c r="AI395">
        <v>45063</v>
      </c>
      <c r="AJ395" t="b">
        <v>1</v>
      </c>
      <c r="AK395" t="e" cm="1">
        <f t="array" ref="AK395">_xlfn.LET(
  _xlpm.txt,TRIM(Raw_Data!F395),
  _xlpm.norm,SUBSTITUTE(SUBSTITUTE(_xlpm.txt,"-","/"),".","/"),
  _xlpm.p,_xlfn.TEXTSPLIT(_xlpm.norm,"/"),
  _xlpm.a,VALUE(INDEX(_xlpm.p,1)),
  _xlpm.b,VALUE(INDEX(_xlpm.p,2)),
  IF(AND(_xlpm.a&lt;=12,_xlpm.b&lt;=12),"REVIEW_AMBIGUOUS","OK")
)</f>
        <v>#REF!</v>
      </c>
    </row>
    <row r="396" spans="1:37">
      <c r="A396" t="s">
        <v>1358</v>
      </c>
      <c r="B396" t="s">
        <v>1358</v>
      </c>
      <c r="C396" t="b">
        <v>1</v>
      </c>
      <c r="D396" t="s">
        <v>7257</v>
      </c>
      <c r="E396" t="s">
        <v>7677</v>
      </c>
      <c r="F396" t="s">
        <v>7677</v>
      </c>
      <c r="G396" t="s">
        <v>7274</v>
      </c>
      <c r="H396" t="s">
        <v>374</v>
      </c>
      <c r="I396" t="s">
        <v>374</v>
      </c>
      <c r="J396" t="s">
        <v>7308</v>
      </c>
      <c r="K396" t="s">
        <v>125</v>
      </c>
      <c r="L396" t="s">
        <v>125</v>
      </c>
      <c r="M396">
        <f>IF(UPPER(TRIM(Table2[[#This Row],[Status_Clean]]))="CONVERTED",1,0)</f>
        <v>0</v>
      </c>
      <c r="N396">
        <f>IF(ISNUMBER(MATCH(UPPER(TRIM(Table2[[#This Row],[Status_Clean]])),{"CONTACTED","QUALIFIED","CONVERTED"},0)),1,0)</f>
        <v>1</v>
      </c>
      <c r="O396" cm="1">
        <f t="array" ref="O396">_xlfn.SWITCH(UPPER(TRIM(Table2[[#This Row],[Status_Clean]])),"NEW",1,"CONTACTED",2,"QUALIFIED",3,"CONVERTED",4,"LOST",5,99)</f>
        <v>2</v>
      </c>
      <c r="P396">
        <v>44951</v>
      </c>
      <c r="Q396" t="s">
        <v>7678</v>
      </c>
      <c r="R396" t="s">
        <v>7678</v>
      </c>
      <c r="S396">
        <v>44951</v>
      </c>
      <c r="T396" t="s">
        <v>7261</v>
      </c>
      <c r="U396">
        <v>44951</v>
      </c>
      <c r="V396" t="s">
        <v>7317</v>
      </c>
      <c r="W396" t="s">
        <v>7263</v>
      </c>
      <c r="X396" t="s">
        <v>7284</v>
      </c>
      <c r="Y396" t="s">
        <v>7272</v>
      </c>
      <c r="Z396" t="s">
        <v>1360</v>
      </c>
      <c r="AA396">
        <v>25.8</v>
      </c>
      <c r="AB396" t="str" cm="1">
        <f t="array" ref="AB396">_xlfn.LET(_xlpm.x,IFERROR(VALUE(Table2[[#This Row],[Response_Time_Hours]]),""),IF(_xlpm.x="","CHECK",_xlfn.IFS(_xlpm.x&lt;=1,"Immediate",_xlpm.x&lt;=6,"Fast",_xlpm.x&lt;=24,"Moderate",_xlpm.x&gt;24,"Delayed")))</f>
        <v>Delayed</v>
      </c>
      <c r="AC396">
        <v>44</v>
      </c>
      <c r="AD396" t="str" cm="1">
        <f t="array" ref="AD396">IF(Table2[[#This Row],[Interaction_Count_Final]]="","N/A",_xlfn.IFS(Table2[[#This Row],[Interaction_Count_Final]]&lt;=2,"Low",Table2[[#This Row],[Interaction_Count_Final]]&lt;=5,"Medium",Table2[[#This Row],[Interaction_Count_Final]]&gt;=6,"High",TRUE,"CHECK"))</f>
        <v>High</v>
      </c>
      <c r="AE396" t="s">
        <v>7273</v>
      </c>
      <c r="AF396" t="b">
        <v>1</v>
      </c>
      <c r="AG396" t="b">
        <v>1</v>
      </c>
      <c r="AH396">
        <v>538</v>
      </c>
      <c r="AI396">
        <v>44951</v>
      </c>
      <c r="AJ396" t="b">
        <v>1</v>
      </c>
      <c r="AK396" t="e" cm="1">
        <f t="array" ref="AK396">_xlfn.LET(
  _xlpm.txt,TRIM(Raw_Data!F396),
  _xlpm.norm,SUBSTITUTE(SUBSTITUTE(_xlpm.txt,"-","/"),".","/"),
  _xlpm.p,_xlfn.TEXTSPLIT(_xlpm.norm,"/"),
  _xlpm.a,VALUE(INDEX(_xlpm.p,1)),
  _xlpm.b,VALUE(INDEX(_xlpm.p,2)),
  IF(AND(_xlpm.a&lt;=12,_xlpm.b&lt;=12),"REVIEW_AMBIGUOUS","OK")
)</f>
        <v>#REF!</v>
      </c>
    </row>
    <row r="397" spans="1:37">
      <c r="A397" t="s">
        <v>1361</v>
      </c>
      <c r="B397" t="s">
        <v>1361</v>
      </c>
      <c r="C397" t="b">
        <v>0</v>
      </c>
      <c r="D397" t="s">
        <v>7257</v>
      </c>
      <c r="E397" t="s">
        <v>1362</v>
      </c>
      <c r="F397" t="s">
        <v>1362</v>
      </c>
      <c r="G397" t="s">
        <v>7274</v>
      </c>
      <c r="H397" t="s">
        <v>560</v>
      </c>
      <c r="I397" t="s">
        <v>560</v>
      </c>
      <c r="J397" t="s">
        <v>469</v>
      </c>
      <c r="K397" t="s">
        <v>125</v>
      </c>
      <c r="L397" t="s">
        <v>125</v>
      </c>
      <c r="M397">
        <f>IF(UPPER(TRIM(Table2[[#This Row],[Status_Clean]]))="CONVERTED",1,0)</f>
        <v>0</v>
      </c>
      <c r="N397">
        <f>IF(ISNUMBER(MATCH(UPPER(TRIM(Table2[[#This Row],[Status_Clean]])),{"CONTACTED","QUALIFIED","CONVERTED"},0)),1,0)</f>
        <v>1</v>
      </c>
      <c r="O397" cm="1">
        <f t="array" ref="O397">_xlfn.SWITCH(UPPER(TRIM(Table2[[#This Row],[Status_Clean]])),"NEW",1,"CONTACTED",2,"QUALIFIED",3,"CONVERTED",4,"LOST",5,99)</f>
        <v>2</v>
      </c>
      <c r="P397">
        <v>45027</v>
      </c>
      <c r="Q397" t="s">
        <v>7500</v>
      </c>
      <c r="R397" t="s">
        <v>7500</v>
      </c>
      <c r="S397">
        <v>45027</v>
      </c>
      <c r="T397" t="s">
        <v>7261</v>
      </c>
      <c r="U397">
        <v>45027</v>
      </c>
      <c r="V397" t="s">
        <v>7297</v>
      </c>
      <c r="W397" t="s">
        <v>7263</v>
      </c>
      <c r="X397" t="s">
        <v>7277</v>
      </c>
      <c r="Y397" t="s">
        <v>7265</v>
      </c>
      <c r="Z397">
        <v>59</v>
      </c>
      <c r="AA397">
        <v>59</v>
      </c>
      <c r="AB397" t="str" cm="1">
        <f t="array" ref="AB397">_xlfn.LET(_xlpm.x,IFERROR(VALUE(Table2[[#This Row],[Response_Time_Hours]]),""),IF(_xlpm.x="","CHECK",_xlfn.IFS(_xlpm.x&lt;=1,"Immediate",_xlpm.x&lt;=6,"Fast",_xlpm.x&lt;=24,"Moderate",_xlpm.x&gt;24,"Delayed")))</f>
        <v>Delayed</v>
      </c>
      <c r="AC397">
        <v>18</v>
      </c>
      <c r="AD397" t="str" cm="1">
        <f t="array" ref="AD397">IF(Table2[[#This Row],[Interaction_Count_Final]]="","N/A",_xlfn.IFS(Table2[[#This Row],[Interaction_Count_Final]]&lt;=2,"Low",Table2[[#This Row],[Interaction_Count_Final]]&lt;=5,"Medium",Table2[[#This Row],[Interaction_Count_Final]]&gt;=6,"High",TRUE,"CHECK"))</f>
        <v>High</v>
      </c>
      <c r="AE397" t="s">
        <v>7266</v>
      </c>
      <c r="AF397" t="b">
        <v>1</v>
      </c>
      <c r="AG397" t="b">
        <v>1</v>
      </c>
      <c r="AH397">
        <v>539</v>
      </c>
      <c r="AI397">
        <v>45027</v>
      </c>
      <c r="AJ397" t="b">
        <v>1</v>
      </c>
      <c r="AK397" t="e" cm="1">
        <f t="array" ref="AK397">_xlfn.LET(
  _xlpm.txt,TRIM(Raw_Data!F397),
  _xlpm.norm,SUBSTITUTE(SUBSTITUTE(_xlpm.txt,"-","/"),".","/"),
  _xlpm.p,_xlfn.TEXTSPLIT(_xlpm.norm,"/"),
  _xlpm.a,VALUE(INDEX(_xlpm.p,1)),
  _xlpm.b,VALUE(INDEX(_xlpm.p,2)),
  IF(AND(_xlpm.a&lt;=12,_xlpm.b&lt;=12),"REVIEW_AMBIGUOUS","OK")
)</f>
        <v>#REF!</v>
      </c>
    </row>
    <row r="398" spans="1:37">
      <c r="A398" t="s">
        <v>1363</v>
      </c>
      <c r="B398" t="s">
        <v>1363</v>
      </c>
      <c r="C398" t="b">
        <v>0</v>
      </c>
      <c r="D398" t="s">
        <v>7257</v>
      </c>
      <c r="E398" t="s">
        <v>1364</v>
      </c>
      <c r="F398" t="s">
        <v>1364</v>
      </c>
      <c r="G398" t="s">
        <v>7268</v>
      </c>
      <c r="H398" t="s">
        <v>654</v>
      </c>
      <c r="I398" t="s">
        <v>654</v>
      </c>
      <c r="J398" t="s">
        <v>254</v>
      </c>
      <c r="K398" t="s">
        <v>193</v>
      </c>
      <c r="L398" t="s">
        <v>193</v>
      </c>
      <c r="M398">
        <f>IF(UPPER(TRIM(Table2[[#This Row],[Status_Clean]]))="CONVERTED",1,0)</f>
        <v>0</v>
      </c>
      <c r="N398">
        <f>IF(ISNUMBER(MATCH(UPPER(TRIM(Table2[[#This Row],[Status_Clean]])),{"CONTACTED","QUALIFIED","CONVERTED"},0)),1,0)</f>
        <v>0</v>
      </c>
      <c r="O398" cm="1">
        <f t="array" ref="O398">_xlfn.SWITCH(UPPER(TRIM(Table2[[#This Row],[Status_Clean]])),"NEW",1,"CONTACTED",2,"QUALIFIED",3,"CONVERTED",4,"LOST",5,99)</f>
        <v>1</v>
      </c>
      <c r="P398">
        <v>44936</v>
      </c>
      <c r="Q398" t="s">
        <v>7490</v>
      </c>
      <c r="R398" t="s">
        <v>7490</v>
      </c>
      <c r="S398">
        <v>44936</v>
      </c>
      <c r="T398" t="s">
        <v>7261</v>
      </c>
      <c r="U398">
        <v>44936</v>
      </c>
      <c r="V398" t="s">
        <v>7317</v>
      </c>
      <c r="W398" t="s">
        <v>7263</v>
      </c>
      <c r="X398" t="s">
        <v>7284</v>
      </c>
      <c r="Y398" t="s">
        <v>7265</v>
      </c>
      <c r="Z398" t="s">
        <v>1365</v>
      </c>
      <c r="AA398">
        <v>7.9</v>
      </c>
      <c r="AB398" t="str" cm="1">
        <f t="array" ref="AB398">_xlfn.LET(_xlpm.x,IFERROR(VALUE(Table2[[#This Row],[Response_Time_Hours]]),""),IF(_xlpm.x="","CHECK",_xlfn.IFS(_xlpm.x&lt;=1,"Immediate",_xlpm.x&lt;=6,"Fast",_xlpm.x&lt;=24,"Moderate",_xlpm.x&gt;24,"Delayed")))</f>
        <v>Moderate</v>
      </c>
      <c r="AC398">
        <v>27</v>
      </c>
      <c r="AD398" t="str" cm="1">
        <f t="array" ref="AD398">IF(Table2[[#This Row],[Interaction_Count_Final]]="","N/A",_xlfn.IFS(Table2[[#This Row],[Interaction_Count_Final]]&lt;=2,"Low",Table2[[#This Row],[Interaction_Count_Final]]&lt;=5,"Medium",Table2[[#This Row],[Interaction_Count_Final]]&gt;=6,"High",TRUE,"CHECK"))</f>
        <v>High</v>
      </c>
      <c r="AE398" t="s">
        <v>7289</v>
      </c>
      <c r="AF398" t="b">
        <v>1</v>
      </c>
      <c r="AG398" t="b">
        <v>1</v>
      </c>
      <c r="AH398">
        <v>540</v>
      </c>
      <c r="AI398">
        <v>44936</v>
      </c>
      <c r="AJ398" t="b">
        <v>1</v>
      </c>
      <c r="AK398" t="e" cm="1">
        <f t="array" ref="AK398">_xlfn.LET(
  _xlpm.txt,TRIM(Raw_Data!F398),
  _xlpm.norm,SUBSTITUTE(SUBSTITUTE(_xlpm.txt,"-","/"),".","/"),
  _xlpm.p,_xlfn.TEXTSPLIT(_xlpm.norm,"/"),
  _xlpm.a,VALUE(INDEX(_xlpm.p,1)),
  _xlpm.b,VALUE(INDEX(_xlpm.p,2)),
  IF(AND(_xlpm.a&lt;=12,_xlpm.b&lt;=12),"REVIEW_AMBIGUOUS","OK")
)</f>
        <v>#REF!</v>
      </c>
    </row>
    <row r="399" spans="1:37">
      <c r="A399" t="s">
        <v>1366</v>
      </c>
      <c r="B399" t="s">
        <v>1366</v>
      </c>
      <c r="C399" t="b">
        <v>0</v>
      </c>
      <c r="D399" t="s">
        <v>7257</v>
      </c>
      <c r="E399" t="s">
        <v>1367</v>
      </c>
      <c r="F399" t="s">
        <v>1367</v>
      </c>
      <c r="G399" t="s">
        <v>7280</v>
      </c>
      <c r="H399" t="s">
        <v>85</v>
      </c>
      <c r="I399" t="s">
        <v>85</v>
      </c>
      <c r="J399" t="s">
        <v>469</v>
      </c>
      <c r="K399" t="s">
        <v>125</v>
      </c>
      <c r="L399" t="s">
        <v>125</v>
      </c>
      <c r="M399">
        <f>IF(UPPER(TRIM(Table2[[#This Row],[Status_Clean]]))="CONVERTED",1,0)</f>
        <v>0</v>
      </c>
      <c r="N399">
        <f>IF(ISNUMBER(MATCH(UPPER(TRIM(Table2[[#This Row],[Status_Clean]])),{"CONTACTED","QUALIFIED","CONVERTED"},0)),1,0)</f>
        <v>1</v>
      </c>
      <c r="O399" cm="1">
        <f t="array" ref="O399">_xlfn.SWITCH(UPPER(TRIM(Table2[[#This Row],[Status_Clean]])),"NEW",1,"CONTACTED",2,"QUALIFIED",3,"CONVERTED",4,"LOST",5,99)</f>
        <v>2</v>
      </c>
      <c r="P399">
        <v>44951</v>
      </c>
      <c r="Q399" t="s">
        <v>7678</v>
      </c>
      <c r="R399" t="s">
        <v>7678</v>
      </c>
      <c r="S399">
        <v>44951</v>
      </c>
      <c r="T399" t="s">
        <v>7261</v>
      </c>
      <c r="U399">
        <v>44951</v>
      </c>
      <c r="V399" t="s">
        <v>7317</v>
      </c>
      <c r="W399" t="s">
        <v>7263</v>
      </c>
      <c r="X399" t="s">
        <v>7284</v>
      </c>
      <c r="Y399" t="s">
        <v>7272</v>
      </c>
      <c r="Z399">
        <v>8.6999999999999993</v>
      </c>
      <c r="AA399">
        <v>8.6999999999999993</v>
      </c>
      <c r="AB399" t="str" cm="1">
        <f t="array" ref="AB399">_xlfn.LET(_xlpm.x,IFERROR(VALUE(Table2[[#This Row],[Response_Time_Hours]]),""),IF(_xlpm.x="","CHECK",_xlfn.IFS(_xlpm.x&lt;=1,"Immediate",_xlpm.x&lt;=6,"Fast",_xlpm.x&lt;=24,"Moderate",_xlpm.x&gt;24,"Delayed")))</f>
        <v>Moderate</v>
      </c>
      <c r="AC399">
        <v>19</v>
      </c>
      <c r="AD399" t="str" cm="1">
        <f t="array" ref="AD399">IF(Table2[[#This Row],[Interaction_Count_Final]]="","N/A",_xlfn.IFS(Table2[[#This Row],[Interaction_Count_Final]]&lt;=2,"Low",Table2[[#This Row],[Interaction_Count_Final]]&lt;=5,"Medium",Table2[[#This Row],[Interaction_Count_Final]]&gt;=6,"High",TRUE,"CHECK"))</f>
        <v>High</v>
      </c>
      <c r="AE399" t="s">
        <v>7266</v>
      </c>
      <c r="AF399" t="b">
        <v>1</v>
      </c>
      <c r="AG399" t="b">
        <v>1</v>
      </c>
      <c r="AH399">
        <v>541</v>
      </c>
      <c r="AI399">
        <v>44951</v>
      </c>
      <c r="AJ399" t="b">
        <v>1</v>
      </c>
      <c r="AK399" t="e" cm="1">
        <f t="array" ref="AK399">_xlfn.LET(
  _xlpm.txt,TRIM(Raw_Data!F399),
  _xlpm.norm,SUBSTITUTE(SUBSTITUTE(_xlpm.txt,"-","/"),".","/"),
  _xlpm.p,_xlfn.TEXTSPLIT(_xlpm.norm,"/"),
  _xlpm.a,VALUE(INDEX(_xlpm.p,1)),
  _xlpm.b,VALUE(INDEX(_xlpm.p,2)),
  IF(AND(_xlpm.a&lt;=12,_xlpm.b&lt;=12),"REVIEW_AMBIGUOUS","OK")
)</f>
        <v>#REF!</v>
      </c>
    </row>
    <row r="400" spans="1:37">
      <c r="A400" t="s">
        <v>1368</v>
      </c>
      <c r="B400" t="s">
        <v>1368</v>
      </c>
      <c r="C400" t="b">
        <v>0</v>
      </c>
      <c r="D400" t="s">
        <v>7257</v>
      </c>
      <c r="E400" t="s">
        <v>1369</v>
      </c>
      <c r="F400" t="s">
        <v>1369</v>
      </c>
      <c r="G400" t="s">
        <v>7303</v>
      </c>
      <c r="H400" t="s">
        <v>106</v>
      </c>
      <c r="I400" t="s">
        <v>106</v>
      </c>
      <c r="J400" t="s">
        <v>106</v>
      </c>
      <c r="K400" t="s">
        <v>7301</v>
      </c>
      <c r="L400" t="s">
        <v>125</v>
      </c>
      <c r="M400">
        <f>IF(UPPER(TRIM(Table2[[#This Row],[Status_Clean]]))="CONVERTED",1,0)</f>
        <v>0</v>
      </c>
      <c r="N400">
        <f>IF(ISNUMBER(MATCH(UPPER(TRIM(Table2[[#This Row],[Status_Clean]])),{"CONTACTED","QUALIFIED","CONVERTED"},0)),1,0)</f>
        <v>1</v>
      </c>
      <c r="O400" cm="1">
        <f t="array" ref="O400">_xlfn.SWITCH(UPPER(TRIM(Table2[[#This Row],[Status_Clean]])),"NEW",1,"CONTACTED",2,"QUALIFIED",3,"CONVERTED",4,"LOST",5,99)</f>
        <v>2</v>
      </c>
      <c r="P400">
        <v>45460</v>
      </c>
      <c r="Q400" t="s">
        <v>7679</v>
      </c>
      <c r="R400" t="s">
        <v>7679</v>
      </c>
      <c r="S400">
        <v>45460</v>
      </c>
      <c r="T400" t="s">
        <v>7261</v>
      </c>
      <c r="U400">
        <v>45460</v>
      </c>
      <c r="V400" t="s">
        <v>7276</v>
      </c>
      <c r="W400" t="s">
        <v>7271</v>
      </c>
      <c r="X400" t="s">
        <v>7277</v>
      </c>
      <c r="Y400" t="s">
        <v>7298</v>
      </c>
      <c r="Z400" t="s">
        <v>1370</v>
      </c>
      <c r="AA400">
        <v>69.2</v>
      </c>
      <c r="AB400" t="str" cm="1">
        <f t="array" ref="AB400">_xlfn.LET(_xlpm.x,IFERROR(VALUE(Table2[[#This Row],[Response_Time_Hours]]),""),IF(_xlpm.x="","CHECK",_xlfn.IFS(_xlpm.x&lt;=1,"Immediate",_xlpm.x&lt;=6,"Fast",_xlpm.x&lt;=24,"Moderate",_xlpm.x&gt;24,"Delayed")))</f>
        <v>Delayed</v>
      </c>
      <c r="AC400">
        <v>47</v>
      </c>
      <c r="AD400" t="str" cm="1">
        <f t="array" ref="AD400">IF(Table2[[#This Row],[Interaction_Count_Final]]="","N/A",_xlfn.IFS(Table2[[#This Row],[Interaction_Count_Final]]&lt;=2,"Low",Table2[[#This Row],[Interaction_Count_Final]]&lt;=5,"Medium",Table2[[#This Row],[Interaction_Count_Final]]&gt;=6,"High",TRUE,"CHECK"))</f>
        <v>High</v>
      </c>
      <c r="AE400" t="s">
        <v>7266</v>
      </c>
      <c r="AF400" t="b">
        <v>1</v>
      </c>
      <c r="AG400" t="b">
        <v>1</v>
      </c>
      <c r="AH400">
        <v>542</v>
      </c>
      <c r="AI400">
        <v>45460</v>
      </c>
      <c r="AJ400" t="b">
        <v>1</v>
      </c>
      <c r="AK400" t="e" cm="1">
        <f t="array" ref="AK400">_xlfn.LET(
  _xlpm.txt,TRIM(Raw_Data!F400),
  _xlpm.norm,SUBSTITUTE(SUBSTITUTE(_xlpm.txt,"-","/"),".","/"),
  _xlpm.p,_xlfn.TEXTSPLIT(_xlpm.norm,"/"),
  _xlpm.a,VALUE(INDEX(_xlpm.p,1)),
  _xlpm.b,VALUE(INDEX(_xlpm.p,2)),
  IF(AND(_xlpm.a&lt;=12,_xlpm.b&lt;=12),"REVIEW_AMBIGUOUS","OK")
)</f>
        <v>#REF!</v>
      </c>
    </row>
    <row r="401" spans="1:37">
      <c r="A401" t="s">
        <v>1371</v>
      </c>
      <c r="B401" t="s">
        <v>1371</v>
      </c>
      <c r="C401" t="b">
        <v>0</v>
      </c>
      <c r="D401" t="s">
        <v>7257</v>
      </c>
      <c r="E401" t="s">
        <v>1372</v>
      </c>
      <c r="F401" t="s">
        <v>1372</v>
      </c>
      <c r="G401" t="s">
        <v>7280</v>
      </c>
      <c r="H401" t="s">
        <v>585</v>
      </c>
      <c r="I401" t="s">
        <v>585</v>
      </c>
      <c r="J401" t="s">
        <v>222</v>
      </c>
      <c r="K401" t="s">
        <v>125</v>
      </c>
      <c r="L401" t="s">
        <v>125</v>
      </c>
      <c r="M401">
        <f>IF(UPPER(TRIM(Table2[[#This Row],[Status_Clean]]))="CONVERTED",1,0)</f>
        <v>0</v>
      </c>
      <c r="N401">
        <f>IF(ISNUMBER(MATCH(UPPER(TRIM(Table2[[#This Row],[Status_Clean]])),{"CONTACTED","QUALIFIED","CONVERTED"},0)),1,0)</f>
        <v>1</v>
      </c>
      <c r="O401" cm="1">
        <f t="array" ref="O401">_xlfn.SWITCH(UPPER(TRIM(Table2[[#This Row],[Status_Clean]])),"NEW",1,"CONTACTED",2,"QUALIFIED",3,"CONVERTED",4,"LOST",5,99)</f>
        <v>2</v>
      </c>
      <c r="P401">
        <v>45105</v>
      </c>
      <c r="Q401" t="s">
        <v>7680</v>
      </c>
      <c r="R401" t="s">
        <v>7680</v>
      </c>
      <c r="S401">
        <v>45105</v>
      </c>
      <c r="T401" t="s">
        <v>7261</v>
      </c>
      <c r="U401">
        <v>45105</v>
      </c>
      <c r="V401" t="s">
        <v>7276</v>
      </c>
      <c r="W401" t="s">
        <v>7263</v>
      </c>
      <c r="X401" t="s">
        <v>7277</v>
      </c>
      <c r="Y401" t="s">
        <v>7272</v>
      </c>
      <c r="Z401" t="s">
        <v>1373</v>
      </c>
      <c r="AA401">
        <v>55.3</v>
      </c>
      <c r="AB401" t="str" cm="1">
        <f t="array" ref="AB401">_xlfn.LET(_xlpm.x,IFERROR(VALUE(Table2[[#This Row],[Response_Time_Hours]]),""),IF(_xlpm.x="","CHECK",_xlfn.IFS(_xlpm.x&lt;=1,"Immediate",_xlpm.x&lt;=6,"Fast",_xlpm.x&lt;=24,"Moderate",_xlpm.x&gt;24,"Delayed")))</f>
        <v>Delayed</v>
      </c>
      <c r="AC401">
        <v>46</v>
      </c>
      <c r="AD401" t="str" cm="1">
        <f t="array" ref="AD401">IF(Table2[[#This Row],[Interaction_Count_Final]]="","N/A",_xlfn.IFS(Table2[[#This Row],[Interaction_Count_Final]]&lt;=2,"Low",Table2[[#This Row],[Interaction_Count_Final]]&lt;=5,"Medium",Table2[[#This Row],[Interaction_Count_Final]]&gt;=6,"High",TRUE,"CHECK"))</f>
        <v>High</v>
      </c>
      <c r="AE401" t="s">
        <v>7273</v>
      </c>
      <c r="AF401" t="b">
        <v>1</v>
      </c>
      <c r="AG401" t="b">
        <v>1</v>
      </c>
      <c r="AH401">
        <v>543</v>
      </c>
      <c r="AI401">
        <v>45105</v>
      </c>
      <c r="AJ401" t="b">
        <v>1</v>
      </c>
      <c r="AK401" t="e" cm="1">
        <f t="array" ref="AK401">_xlfn.LET(
  _xlpm.txt,TRIM(Raw_Data!F401),
  _xlpm.norm,SUBSTITUTE(SUBSTITUTE(_xlpm.txt,"-","/"),".","/"),
  _xlpm.p,_xlfn.TEXTSPLIT(_xlpm.norm,"/"),
  _xlpm.a,VALUE(INDEX(_xlpm.p,1)),
  _xlpm.b,VALUE(INDEX(_xlpm.p,2)),
  IF(AND(_xlpm.a&lt;=12,_xlpm.b&lt;=12),"REVIEW_AMBIGUOUS","OK")
)</f>
        <v>#REF!</v>
      </c>
    </row>
    <row r="402" spans="1:37">
      <c r="A402" t="s">
        <v>1374</v>
      </c>
      <c r="B402" t="s">
        <v>1374</v>
      </c>
      <c r="C402" t="b">
        <v>0</v>
      </c>
      <c r="D402" t="s">
        <v>7257</v>
      </c>
      <c r="E402" t="s">
        <v>1375</v>
      </c>
      <c r="F402" t="s">
        <v>1375</v>
      </c>
      <c r="G402" t="s">
        <v>7280</v>
      </c>
      <c r="H402" t="s">
        <v>1165</v>
      </c>
      <c r="I402" t="s">
        <v>1165</v>
      </c>
      <c r="J402" t="s">
        <v>101</v>
      </c>
      <c r="K402" t="s">
        <v>7259</v>
      </c>
      <c r="L402" t="s">
        <v>193</v>
      </c>
      <c r="M402">
        <f>IF(UPPER(TRIM(Table2[[#This Row],[Status_Clean]]))="CONVERTED",1,0)</f>
        <v>0</v>
      </c>
      <c r="N402">
        <f>IF(ISNUMBER(MATCH(UPPER(TRIM(Table2[[#This Row],[Status_Clean]])),{"CONTACTED","QUALIFIED","CONVERTED"},0)),1,0)</f>
        <v>0</v>
      </c>
      <c r="O402" cm="1">
        <f t="array" ref="O402">_xlfn.SWITCH(UPPER(TRIM(Table2[[#This Row],[Status_Clean]])),"NEW",1,"CONTACTED",2,"QUALIFIED",3,"CONVERTED",4,"LOST",5,99)</f>
        <v>1</v>
      </c>
      <c r="P402">
        <v>45400</v>
      </c>
      <c r="Q402" t="s">
        <v>7681</v>
      </c>
      <c r="R402" t="s">
        <v>7681</v>
      </c>
      <c r="S402">
        <v>45400</v>
      </c>
      <c r="T402" t="s">
        <v>7261</v>
      </c>
      <c r="U402">
        <v>45400</v>
      </c>
      <c r="V402" t="s">
        <v>7297</v>
      </c>
      <c r="W402" t="s">
        <v>7271</v>
      </c>
      <c r="X402" t="s">
        <v>7277</v>
      </c>
      <c r="Y402" t="s">
        <v>7285</v>
      </c>
      <c r="Z402">
        <v>63</v>
      </c>
      <c r="AA402">
        <v>63</v>
      </c>
      <c r="AB402" t="str" cm="1">
        <f t="array" ref="AB402">_xlfn.LET(_xlpm.x,IFERROR(VALUE(Table2[[#This Row],[Response_Time_Hours]]),""),IF(_xlpm.x="","CHECK",_xlfn.IFS(_xlpm.x&lt;=1,"Immediate",_xlpm.x&lt;=6,"Fast",_xlpm.x&lt;=24,"Moderate",_xlpm.x&gt;24,"Delayed")))</f>
        <v>Delayed</v>
      </c>
      <c r="AC402">
        <v>39</v>
      </c>
      <c r="AD402" t="str" cm="1">
        <f t="array" ref="AD402">IF(Table2[[#This Row],[Interaction_Count_Final]]="","N/A",_xlfn.IFS(Table2[[#This Row],[Interaction_Count_Final]]&lt;=2,"Low",Table2[[#This Row],[Interaction_Count_Final]]&lt;=5,"Medium",Table2[[#This Row],[Interaction_Count_Final]]&gt;=6,"High",TRUE,"CHECK"))</f>
        <v>High</v>
      </c>
      <c r="AE402" t="s">
        <v>7289</v>
      </c>
      <c r="AF402" t="b">
        <v>1</v>
      </c>
      <c r="AG402" t="b">
        <v>1</v>
      </c>
      <c r="AH402">
        <v>544</v>
      </c>
      <c r="AI402">
        <v>45400</v>
      </c>
      <c r="AJ402" t="b">
        <v>1</v>
      </c>
      <c r="AK402" t="e" cm="1">
        <f t="array" ref="AK402">_xlfn.LET(
  _xlpm.txt,TRIM(Raw_Data!F402),
  _xlpm.norm,SUBSTITUTE(SUBSTITUTE(_xlpm.txt,"-","/"),".","/"),
  _xlpm.p,_xlfn.TEXTSPLIT(_xlpm.norm,"/"),
  _xlpm.a,VALUE(INDEX(_xlpm.p,1)),
  _xlpm.b,VALUE(INDEX(_xlpm.p,2)),
  IF(AND(_xlpm.a&lt;=12,_xlpm.b&lt;=12),"REVIEW_AMBIGUOUS","OK")
)</f>
        <v>#REF!</v>
      </c>
    </row>
    <row r="403" spans="1:37">
      <c r="A403" t="s">
        <v>1376</v>
      </c>
      <c r="B403" t="s">
        <v>1376</v>
      </c>
      <c r="C403" t="b">
        <v>0</v>
      </c>
      <c r="D403" t="s">
        <v>7257</v>
      </c>
      <c r="E403" t="s">
        <v>1377</v>
      </c>
      <c r="F403" t="s">
        <v>1377</v>
      </c>
      <c r="G403" t="s">
        <v>7303</v>
      </c>
      <c r="H403" t="s">
        <v>447</v>
      </c>
      <c r="I403" t="s">
        <v>447</v>
      </c>
      <c r="J403" t="s">
        <v>447</v>
      </c>
      <c r="K403" t="s">
        <v>125</v>
      </c>
      <c r="L403" t="s">
        <v>125</v>
      </c>
      <c r="M403">
        <f>IF(UPPER(TRIM(Table2[[#This Row],[Status_Clean]]))="CONVERTED",1,0)</f>
        <v>0</v>
      </c>
      <c r="N403">
        <f>IF(ISNUMBER(MATCH(UPPER(TRIM(Table2[[#This Row],[Status_Clean]])),{"CONTACTED","QUALIFIED","CONVERTED"},0)),1,0)</f>
        <v>1</v>
      </c>
      <c r="O403" cm="1">
        <f t="array" ref="O403">_xlfn.SWITCH(UPPER(TRIM(Table2[[#This Row],[Status_Clean]])),"NEW",1,"CONTACTED",2,"QUALIFIED",3,"CONVERTED",4,"LOST",5,99)</f>
        <v>2</v>
      </c>
      <c r="P403" t="s">
        <v>1378</v>
      </c>
      <c r="Q403" t="s">
        <v>7682</v>
      </c>
      <c r="R403" t="s">
        <v>7682</v>
      </c>
      <c r="S403">
        <v>44994</v>
      </c>
      <c r="T403" t="s">
        <v>7261</v>
      </c>
      <c r="U403">
        <v>44994</v>
      </c>
      <c r="V403" t="s">
        <v>7295</v>
      </c>
      <c r="W403" t="s">
        <v>7263</v>
      </c>
      <c r="X403" t="s">
        <v>7284</v>
      </c>
      <c r="Y403" t="s">
        <v>7285</v>
      </c>
      <c r="Z403" t="s">
        <v>1379</v>
      </c>
      <c r="AA403">
        <v>40.4</v>
      </c>
      <c r="AB403" t="str" cm="1">
        <f t="array" ref="AB403">_xlfn.LET(_xlpm.x,IFERROR(VALUE(Table2[[#This Row],[Response_Time_Hours]]),""),IF(_xlpm.x="","CHECK",_xlfn.IFS(_xlpm.x&lt;=1,"Immediate",_xlpm.x&lt;=6,"Fast",_xlpm.x&lt;=24,"Moderate",_xlpm.x&gt;24,"Delayed")))</f>
        <v>Delayed</v>
      </c>
      <c r="AC403">
        <v>4</v>
      </c>
      <c r="AD403" t="str" cm="1">
        <f t="array" ref="AD403">IF(Table2[[#This Row],[Interaction_Count_Final]]="","N/A",_xlfn.IFS(Table2[[#This Row],[Interaction_Count_Final]]&lt;=2,"Low",Table2[[#This Row],[Interaction_Count_Final]]&lt;=5,"Medium",Table2[[#This Row],[Interaction_Count_Final]]&gt;=6,"High",TRUE,"CHECK"))</f>
        <v>Medium</v>
      </c>
      <c r="AE403" t="s">
        <v>7266</v>
      </c>
      <c r="AF403" t="b">
        <v>1</v>
      </c>
      <c r="AG403" t="b">
        <v>1</v>
      </c>
      <c r="AH403">
        <v>545</v>
      </c>
      <c r="AI403">
        <v>44994</v>
      </c>
      <c r="AJ403" t="b">
        <v>1</v>
      </c>
      <c r="AK403" t="str" cm="1">
        <f t="array" ref="AK403">_xlfn.LET(
  _xlpm.txt,TRIM(Raw_Data!F403),
  _xlpm.norm,SUBSTITUTE(SUBSTITUTE(_xlpm.txt,"-","/"),".","/"),
  _xlpm.p,_xlfn.TEXTSPLIT(_xlpm.norm,"/"),
  _xlpm.a,VALUE(INDEX(_xlpm.p,1)),
  _xlpm.b,VALUE(INDEX(_xlpm.p,2)),
  IF(AND(_xlpm.a&lt;=12,_xlpm.b&lt;=12),"REVIEW_AMBIGUOUS","OK")
)</f>
        <v>REVIEW_AMBIGUOUS</v>
      </c>
    </row>
    <row r="404" spans="1:37">
      <c r="A404" t="s">
        <v>1380</v>
      </c>
      <c r="B404" t="s">
        <v>1380</v>
      </c>
      <c r="C404" t="b">
        <v>0</v>
      </c>
      <c r="D404" t="s">
        <v>7257</v>
      </c>
      <c r="E404" t="s">
        <v>1381</v>
      </c>
      <c r="F404" t="s">
        <v>1381</v>
      </c>
      <c r="G404" t="s">
        <v>7258</v>
      </c>
      <c r="H404" t="s">
        <v>7535</v>
      </c>
      <c r="I404" t="s">
        <v>7535</v>
      </c>
      <c r="J404" t="s">
        <v>101</v>
      </c>
      <c r="K404" t="s">
        <v>7502</v>
      </c>
      <c r="L404" t="s">
        <v>71</v>
      </c>
      <c r="M404">
        <f>IF(UPPER(TRIM(Table2[[#This Row],[Status_Clean]]))="CONVERTED",1,0)</f>
        <v>0</v>
      </c>
      <c r="N404">
        <f>IF(ISNUMBER(MATCH(UPPER(TRIM(Table2[[#This Row],[Status_Clean]])),{"CONTACTED","QUALIFIED","CONVERTED"},0)),1,0)</f>
        <v>1</v>
      </c>
      <c r="O404" cm="1">
        <f t="array" ref="O404">_xlfn.SWITCH(UPPER(TRIM(Table2[[#This Row],[Status_Clean]])),"NEW",1,"CONTACTED",2,"QUALIFIED",3,"CONVERTED",4,"LOST",5,99)</f>
        <v>3</v>
      </c>
      <c r="P404">
        <v>45478</v>
      </c>
      <c r="Q404" t="s">
        <v>7683</v>
      </c>
      <c r="R404" t="s">
        <v>7683</v>
      </c>
      <c r="S404">
        <v>45478</v>
      </c>
      <c r="T404" t="s">
        <v>7261</v>
      </c>
      <c r="U404">
        <v>45478</v>
      </c>
      <c r="V404" t="s">
        <v>7305</v>
      </c>
      <c r="W404" t="s">
        <v>7271</v>
      </c>
      <c r="X404" t="s">
        <v>7288</v>
      </c>
      <c r="Y404" t="s">
        <v>7312</v>
      </c>
      <c r="Z404" t="s">
        <v>1382</v>
      </c>
      <c r="AA404">
        <v>59.1</v>
      </c>
      <c r="AB404" t="str" cm="1">
        <f t="array" ref="AB404">_xlfn.LET(_xlpm.x,IFERROR(VALUE(Table2[[#This Row],[Response_Time_Hours]]),""),IF(_xlpm.x="","CHECK",_xlfn.IFS(_xlpm.x&lt;=1,"Immediate",_xlpm.x&lt;=6,"Fast",_xlpm.x&lt;=24,"Moderate",_xlpm.x&gt;24,"Delayed")))</f>
        <v>Delayed</v>
      </c>
      <c r="AC404">
        <v>5</v>
      </c>
      <c r="AD404" t="str" cm="1">
        <f t="array" ref="AD404">IF(Table2[[#This Row],[Interaction_Count_Final]]="","N/A",_xlfn.IFS(Table2[[#This Row],[Interaction_Count_Final]]&lt;=2,"Low",Table2[[#This Row],[Interaction_Count_Final]]&lt;=5,"Medium",Table2[[#This Row],[Interaction_Count_Final]]&gt;=6,"High",TRUE,"CHECK"))</f>
        <v>Medium</v>
      </c>
      <c r="AE404" t="s">
        <v>7289</v>
      </c>
      <c r="AF404" t="b">
        <v>1</v>
      </c>
      <c r="AG404" t="b">
        <v>1</v>
      </c>
      <c r="AH404">
        <v>546</v>
      </c>
      <c r="AI404">
        <v>45478</v>
      </c>
      <c r="AJ404" t="b">
        <v>1</v>
      </c>
      <c r="AK404" t="e" cm="1">
        <f t="array" ref="AK404">_xlfn.LET(
  _xlpm.txt,TRIM(Raw_Data!F404),
  _xlpm.norm,SUBSTITUTE(SUBSTITUTE(_xlpm.txt,"-","/"),".","/"),
  _xlpm.p,_xlfn.TEXTSPLIT(_xlpm.norm,"/"),
  _xlpm.a,VALUE(INDEX(_xlpm.p,1)),
  _xlpm.b,VALUE(INDEX(_xlpm.p,2)),
  IF(AND(_xlpm.a&lt;=12,_xlpm.b&lt;=12),"REVIEW_AMBIGUOUS","OK")
)</f>
        <v>#REF!</v>
      </c>
    </row>
    <row r="405" spans="1:37">
      <c r="A405" t="s">
        <v>1384</v>
      </c>
      <c r="B405" t="s">
        <v>1384</v>
      </c>
      <c r="C405" t="b">
        <v>0</v>
      </c>
      <c r="D405" t="s">
        <v>7257</v>
      </c>
      <c r="E405" t="s">
        <v>1385</v>
      </c>
      <c r="F405" t="s">
        <v>1385</v>
      </c>
      <c r="G405" t="s">
        <v>7280</v>
      </c>
      <c r="H405" t="s">
        <v>397</v>
      </c>
      <c r="I405" t="s">
        <v>397</v>
      </c>
      <c r="J405" t="s">
        <v>792</v>
      </c>
      <c r="K405" t="s">
        <v>250</v>
      </c>
      <c r="L405" t="s">
        <v>250</v>
      </c>
      <c r="M405">
        <f>IF(UPPER(TRIM(Table2[[#This Row],[Status_Clean]]))="CONVERTED",1,0)</f>
        <v>1</v>
      </c>
      <c r="N405">
        <f>IF(ISNUMBER(MATCH(UPPER(TRIM(Table2[[#This Row],[Status_Clean]])),{"CONTACTED","QUALIFIED","CONVERTED"},0)),1,0)</f>
        <v>1</v>
      </c>
      <c r="O405" cm="1">
        <f t="array" ref="O405">_xlfn.SWITCH(UPPER(TRIM(Table2[[#This Row],[Status_Clean]])),"NEW",1,"CONTACTED",2,"QUALIFIED",3,"CONVERTED",4,"LOST",5,99)</f>
        <v>4</v>
      </c>
      <c r="P405">
        <v>45160</v>
      </c>
      <c r="Q405" t="s">
        <v>7684</v>
      </c>
      <c r="R405" t="s">
        <v>7684</v>
      </c>
      <c r="S405">
        <v>45160</v>
      </c>
      <c r="T405" t="s">
        <v>7261</v>
      </c>
      <c r="U405">
        <v>45160</v>
      </c>
      <c r="V405" t="s">
        <v>7310</v>
      </c>
      <c r="W405" t="s">
        <v>7263</v>
      </c>
      <c r="X405" t="s">
        <v>7288</v>
      </c>
      <c r="Y405" t="s">
        <v>7265</v>
      </c>
      <c r="Z405">
        <v>65.900000000000006</v>
      </c>
      <c r="AA405">
        <v>65.900000000000006</v>
      </c>
      <c r="AB405" t="str" cm="1">
        <f t="array" ref="AB405">_xlfn.LET(_xlpm.x,IFERROR(VALUE(Table2[[#This Row],[Response_Time_Hours]]),""),IF(_xlpm.x="","CHECK",_xlfn.IFS(_xlpm.x&lt;=1,"Immediate",_xlpm.x&lt;=6,"Fast",_xlpm.x&lt;=24,"Moderate",_xlpm.x&gt;24,"Delayed")))</f>
        <v>Delayed</v>
      </c>
      <c r="AC405">
        <v>21</v>
      </c>
      <c r="AD405" t="str" cm="1">
        <f t="array" ref="AD405">IF(Table2[[#This Row],[Interaction_Count_Final]]="","N/A",_xlfn.IFS(Table2[[#This Row],[Interaction_Count_Final]]&lt;=2,"Low",Table2[[#This Row],[Interaction_Count_Final]]&lt;=5,"Medium",Table2[[#This Row],[Interaction_Count_Final]]&gt;=6,"High",TRUE,"CHECK"))</f>
        <v>High</v>
      </c>
      <c r="AE405" t="s">
        <v>7289</v>
      </c>
      <c r="AF405" t="b">
        <v>1</v>
      </c>
      <c r="AG405" t="b">
        <v>1</v>
      </c>
      <c r="AH405">
        <v>547</v>
      </c>
      <c r="AI405">
        <v>45160</v>
      </c>
      <c r="AJ405" t="b">
        <v>1</v>
      </c>
      <c r="AK405" t="e" cm="1">
        <f t="array" ref="AK405">_xlfn.LET(
  _xlpm.txt,TRIM(Raw_Data!F405),
  _xlpm.norm,SUBSTITUTE(SUBSTITUTE(_xlpm.txt,"-","/"),".","/"),
  _xlpm.p,_xlfn.TEXTSPLIT(_xlpm.norm,"/"),
  _xlpm.a,VALUE(INDEX(_xlpm.p,1)),
  _xlpm.b,VALUE(INDEX(_xlpm.p,2)),
  IF(AND(_xlpm.a&lt;=12,_xlpm.b&lt;=12),"REVIEW_AMBIGUOUS","OK")
)</f>
        <v>#REF!</v>
      </c>
    </row>
    <row r="406" spans="1:37">
      <c r="A406" t="s">
        <v>1386</v>
      </c>
      <c r="B406" t="s">
        <v>1386</v>
      </c>
      <c r="C406" t="b">
        <v>0</v>
      </c>
      <c r="D406" t="s">
        <v>7257</v>
      </c>
      <c r="E406" t="s">
        <v>1387</v>
      </c>
      <c r="F406" t="s">
        <v>1387</v>
      </c>
      <c r="G406" t="s">
        <v>7303</v>
      </c>
      <c r="H406" t="s">
        <v>374</v>
      </c>
      <c r="I406" t="s">
        <v>374</v>
      </c>
      <c r="J406" t="s">
        <v>7308</v>
      </c>
      <c r="K406" t="s">
        <v>71</v>
      </c>
      <c r="L406" t="s">
        <v>71</v>
      </c>
      <c r="M406">
        <f>IF(UPPER(TRIM(Table2[[#This Row],[Status_Clean]]))="CONVERTED",1,0)</f>
        <v>0</v>
      </c>
      <c r="N406">
        <f>IF(ISNUMBER(MATCH(UPPER(TRIM(Table2[[#This Row],[Status_Clean]])),{"CONTACTED","QUALIFIED","CONVERTED"},0)),1,0)</f>
        <v>1</v>
      </c>
      <c r="O406" cm="1">
        <f t="array" ref="O406">_xlfn.SWITCH(UPPER(TRIM(Table2[[#This Row],[Status_Clean]])),"NEW",1,"CONTACTED",2,"QUALIFIED",3,"CONVERTED",4,"LOST",5,99)</f>
        <v>3</v>
      </c>
      <c r="P406" t="s">
        <v>1388</v>
      </c>
      <c r="Q406" t="s">
        <v>7685</v>
      </c>
      <c r="R406" t="s">
        <v>7685</v>
      </c>
      <c r="S406">
        <v>45384</v>
      </c>
      <c r="T406" t="s">
        <v>7261</v>
      </c>
      <c r="U406">
        <v>45384</v>
      </c>
      <c r="V406" t="s">
        <v>7297</v>
      </c>
      <c r="W406" t="s">
        <v>7271</v>
      </c>
      <c r="X406" t="s">
        <v>7277</v>
      </c>
      <c r="Y406" t="s">
        <v>7265</v>
      </c>
      <c r="Z406">
        <v>18.600000000000001</v>
      </c>
      <c r="AA406">
        <v>18.600000000000001</v>
      </c>
      <c r="AB406" t="str" cm="1">
        <f t="array" ref="AB406">_xlfn.LET(_xlpm.x,IFERROR(VALUE(Table2[[#This Row],[Response_Time_Hours]]),""),IF(_xlpm.x="","CHECK",_xlfn.IFS(_xlpm.x&lt;=1,"Immediate",_xlpm.x&lt;=6,"Fast",_xlpm.x&lt;=24,"Moderate",_xlpm.x&gt;24,"Delayed")))</f>
        <v>Moderate</v>
      </c>
      <c r="AC406">
        <v>36</v>
      </c>
      <c r="AD406" t="str" cm="1">
        <f t="array" ref="AD406">IF(Table2[[#This Row],[Interaction_Count_Final]]="","N/A",_xlfn.IFS(Table2[[#This Row],[Interaction_Count_Final]]&lt;=2,"Low",Table2[[#This Row],[Interaction_Count_Final]]&lt;=5,"Medium",Table2[[#This Row],[Interaction_Count_Final]]&gt;=6,"High",TRUE,"CHECK"))</f>
        <v>High</v>
      </c>
      <c r="AE406" t="s">
        <v>7266</v>
      </c>
      <c r="AF406" t="b">
        <v>1</v>
      </c>
      <c r="AG406" t="b">
        <v>1</v>
      </c>
      <c r="AH406">
        <v>548</v>
      </c>
      <c r="AI406">
        <v>45384</v>
      </c>
      <c r="AJ406" t="b">
        <v>1</v>
      </c>
      <c r="AK406" t="e" cm="1">
        <f t="array" ref="AK406">_xlfn.LET(
  _xlpm.txt,TRIM(Raw_Data!F406),
  _xlpm.norm,SUBSTITUTE(SUBSTITUTE(_xlpm.txt,"-","/"),".","/"),
  _xlpm.p,_xlfn.TEXTSPLIT(_xlpm.norm,"/"),
  _xlpm.a,VALUE(INDEX(_xlpm.p,1)),
  _xlpm.b,VALUE(INDEX(_xlpm.p,2)),
  IF(AND(_xlpm.a&lt;=12,_xlpm.b&lt;=12),"REVIEW_AMBIGUOUS","OK")
)</f>
        <v>#REF!</v>
      </c>
    </row>
    <row r="407" spans="1:37">
      <c r="A407" t="s">
        <v>1389</v>
      </c>
      <c r="B407" t="s">
        <v>1389</v>
      </c>
      <c r="C407" t="b">
        <v>0</v>
      </c>
      <c r="D407" t="s">
        <v>7257</v>
      </c>
      <c r="E407" t="s">
        <v>1390</v>
      </c>
      <c r="F407" t="s">
        <v>1390</v>
      </c>
      <c r="G407" t="s">
        <v>7303</v>
      </c>
      <c r="H407" t="s">
        <v>222</v>
      </c>
      <c r="I407" t="s">
        <v>222</v>
      </c>
      <c r="J407" t="s">
        <v>222</v>
      </c>
      <c r="K407" t="s">
        <v>193</v>
      </c>
      <c r="L407" t="s">
        <v>193</v>
      </c>
      <c r="M407">
        <f>IF(UPPER(TRIM(Table2[[#This Row],[Status_Clean]]))="CONVERTED",1,0)</f>
        <v>0</v>
      </c>
      <c r="N407">
        <f>IF(ISNUMBER(MATCH(UPPER(TRIM(Table2[[#This Row],[Status_Clean]])),{"CONTACTED","QUALIFIED","CONVERTED"},0)),1,0)</f>
        <v>0</v>
      </c>
      <c r="O407" cm="1">
        <f t="array" ref="O407">_xlfn.SWITCH(UPPER(TRIM(Table2[[#This Row],[Status_Clean]])),"NEW",1,"CONTACTED",2,"QUALIFIED",3,"CONVERTED",4,"LOST",5,99)</f>
        <v>1</v>
      </c>
      <c r="P407" t="s">
        <v>1391</v>
      </c>
      <c r="Q407" t="s">
        <v>7355</v>
      </c>
      <c r="R407" t="s">
        <v>7355</v>
      </c>
      <c r="S407">
        <v>45023</v>
      </c>
      <c r="T407" t="s">
        <v>7261</v>
      </c>
      <c r="U407">
        <v>45023</v>
      </c>
      <c r="V407" t="s">
        <v>7297</v>
      </c>
      <c r="W407" t="s">
        <v>7263</v>
      </c>
      <c r="X407" t="s">
        <v>7277</v>
      </c>
      <c r="Y407" t="s">
        <v>7312</v>
      </c>
      <c r="Z407" t="s">
        <v>330</v>
      </c>
      <c r="AA407">
        <v>31.200000000000003</v>
      </c>
      <c r="AB407" t="str" cm="1">
        <f t="array" ref="AB407">_xlfn.LET(_xlpm.x,IFERROR(VALUE(Table2[[#This Row],[Response_Time_Hours]]),""),IF(_xlpm.x="","CHECK",_xlfn.IFS(_xlpm.x&lt;=1,"Immediate",_xlpm.x&lt;=6,"Fast",_xlpm.x&lt;=24,"Moderate",_xlpm.x&gt;24,"Delayed")))</f>
        <v>Delayed</v>
      </c>
      <c r="AC407">
        <v>31</v>
      </c>
      <c r="AD407" t="str" cm="1">
        <f t="array" ref="AD407">IF(Table2[[#This Row],[Interaction_Count_Final]]="","N/A",_xlfn.IFS(Table2[[#This Row],[Interaction_Count_Final]]&lt;=2,"Low",Table2[[#This Row],[Interaction_Count_Final]]&lt;=5,"Medium",Table2[[#This Row],[Interaction_Count_Final]]&gt;=6,"High",TRUE,"CHECK"))</f>
        <v>High</v>
      </c>
      <c r="AE407" t="s">
        <v>7273</v>
      </c>
      <c r="AF407" t="b">
        <v>1</v>
      </c>
      <c r="AG407" t="b">
        <v>1</v>
      </c>
      <c r="AH407">
        <v>549</v>
      </c>
      <c r="AI407">
        <v>45023</v>
      </c>
      <c r="AJ407" t="b">
        <v>1</v>
      </c>
      <c r="AK407" t="str" cm="1">
        <f t="array" ref="AK407">_xlfn.LET(
  _xlpm.txt,TRIM(Raw_Data!F407),
  _xlpm.norm,SUBSTITUTE(SUBSTITUTE(_xlpm.txt,"-","/"),".","/"),
  _xlpm.p,_xlfn.TEXTSPLIT(_xlpm.norm,"/"),
  _xlpm.a,VALUE(INDEX(_xlpm.p,1)),
  _xlpm.b,VALUE(INDEX(_xlpm.p,2)),
  IF(AND(_xlpm.a&lt;=12,_xlpm.b&lt;=12),"REVIEW_AMBIGUOUS","OK")
)</f>
        <v>REVIEW_AMBIGUOUS</v>
      </c>
    </row>
    <row r="408" spans="1:37">
      <c r="A408" t="s">
        <v>1392</v>
      </c>
      <c r="B408" t="s">
        <v>1392</v>
      </c>
      <c r="C408" t="b">
        <v>0</v>
      </c>
      <c r="D408" t="s">
        <v>7257</v>
      </c>
      <c r="E408" t="s">
        <v>1393</v>
      </c>
      <c r="F408" t="s">
        <v>1393</v>
      </c>
      <c r="G408" t="s">
        <v>7258</v>
      </c>
      <c r="H408" t="s">
        <v>337</v>
      </c>
      <c r="I408" t="s">
        <v>337</v>
      </c>
      <c r="J408" t="s">
        <v>101</v>
      </c>
      <c r="K408" t="s">
        <v>250</v>
      </c>
      <c r="L408" t="s">
        <v>250</v>
      </c>
      <c r="M408">
        <f>IF(UPPER(TRIM(Table2[[#This Row],[Status_Clean]]))="CONVERTED",1,0)</f>
        <v>1</v>
      </c>
      <c r="N408">
        <f>IF(ISNUMBER(MATCH(UPPER(TRIM(Table2[[#This Row],[Status_Clean]])),{"CONTACTED","QUALIFIED","CONVERTED"},0)),1,0)</f>
        <v>1</v>
      </c>
      <c r="O408" cm="1">
        <f t="array" ref="O408">_xlfn.SWITCH(UPPER(TRIM(Table2[[#This Row],[Status_Clean]])),"NEW",1,"CONTACTED",2,"QUALIFIED",3,"CONVERTED",4,"LOST",5,99)</f>
        <v>4</v>
      </c>
      <c r="P408" t="s">
        <v>1010</v>
      </c>
      <c r="Q408" t="s">
        <v>7589</v>
      </c>
      <c r="R408" t="s">
        <v>7589</v>
      </c>
      <c r="S408">
        <v>45218</v>
      </c>
      <c r="T408" t="s">
        <v>7261</v>
      </c>
      <c r="U408">
        <v>45218</v>
      </c>
      <c r="V408" t="s">
        <v>7270</v>
      </c>
      <c r="W408" t="s">
        <v>7263</v>
      </c>
      <c r="X408" t="s">
        <v>7264</v>
      </c>
      <c r="Y408" t="s">
        <v>7285</v>
      </c>
      <c r="Z408">
        <v>18.5</v>
      </c>
      <c r="AA408">
        <v>18.5</v>
      </c>
      <c r="AB408" t="str" cm="1">
        <f t="array" ref="AB408">_xlfn.LET(_xlpm.x,IFERROR(VALUE(Table2[[#This Row],[Response_Time_Hours]]),""),IF(_xlpm.x="","CHECK",_xlfn.IFS(_xlpm.x&lt;=1,"Immediate",_xlpm.x&lt;=6,"Fast",_xlpm.x&lt;=24,"Moderate",_xlpm.x&gt;24,"Delayed")))</f>
        <v>Moderate</v>
      </c>
      <c r="AC408">
        <v>17</v>
      </c>
      <c r="AD408" t="str" cm="1">
        <f t="array" ref="AD408">IF(Table2[[#This Row],[Interaction_Count_Final]]="","N/A",_xlfn.IFS(Table2[[#This Row],[Interaction_Count_Final]]&lt;=2,"Low",Table2[[#This Row],[Interaction_Count_Final]]&lt;=5,"Medium",Table2[[#This Row],[Interaction_Count_Final]]&gt;=6,"High",TRUE,"CHECK"))</f>
        <v>High</v>
      </c>
      <c r="AE408" t="s">
        <v>7266</v>
      </c>
      <c r="AF408" t="b">
        <v>1</v>
      </c>
      <c r="AG408" t="b">
        <v>1</v>
      </c>
      <c r="AH408">
        <v>550</v>
      </c>
      <c r="AI408">
        <v>45218</v>
      </c>
      <c r="AJ408" t="b">
        <v>1</v>
      </c>
      <c r="AK408" t="e" cm="1">
        <f t="array" ref="AK408">_xlfn.LET(
  _xlpm.txt,TRIM(Raw_Data!F408),
  _xlpm.norm,SUBSTITUTE(SUBSTITUTE(_xlpm.txt,"-","/"),".","/"),
  _xlpm.p,_xlfn.TEXTSPLIT(_xlpm.norm,"/"),
  _xlpm.a,VALUE(INDEX(_xlpm.p,1)),
  _xlpm.b,VALUE(INDEX(_xlpm.p,2)),
  IF(AND(_xlpm.a&lt;=12,_xlpm.b&lt;=12),"REVIEW_AMBIGUOUS","OK")
)</f>
        <v>#REF!</v>
      </c>
    </row>
    <row r="409" spans="1:37">
      <c r="A409" t="s">
        <v>1394</v>
      </c>
      <c r="B409" t="s">
        <v>1394</v>
      </c>
      <c r="C409" t="b">
        <v>0</v>
      </c>
      <c r="D409" t="s">
        <v>7257</v>
      </c>
      <c r="E409" t="s">
        <v>1395</v>
      </c>
      <c r="F409" t="s">
        <v>1395</v>
      </c>
      <c r="G409" t="s">
        <v>7280</v>
      </c>
      <c r="H409" t="s">
        <v>447</v>
      </c>
      <c r="I409" t="s">
        <v>447</v>
      </c>
      <c r="J409" t="s">
        <v>447</v>
      </c>
      <c r="K409" t="s">
        <v>173</v>
      </c>
      <c r="L409" t="s">
        <v>173</v>
      </c>
      <c r="M409">
        <f>IF(UPPER(TRIM(Table2[[#This Row],[Status_Clean]]))="CONVERTED",1,0)</f>
        <v>0</v>
      </c>
      <c r="N409">
        <f>IF(ISNUMBER(MATCH(UPPER(TRIM(Table2[[#This Row],[Status_Clean]])),{"CONTACTED","QUALIFIED","CONVERTED"},0)),1,0)</f>
        <v>0</v>
      </c>
      <c r="O409" cm="1">
        <f t="array" ref="O409">_xlfn.SWITCH(UPPER(TRIM(Table2[[#This Row],[Status_Clean]])),"NEW",1,"CONTACTED",2,"QUALIFIED",3,"CONVERTED",4,"LOST",5,99)</f>
        <v>5</v>
      </c>
      <c r="P409" t="s">
        <v>1396</v>
      </c>
      <c r="Q409" t="s">
        <v>1396</v>
      </c>
      <c r="R409" t="s">
        <v>1396</v>
      </c>
      <c r="S409">
        <v>45304</v>
      </c>
      <c r="T409" t="s">
        <v>7261</v>
      </c>
      <c r="U409">
        <v>45304</v>
      </c>
      <c r="V409" t="s">
        <v>7317</v>
      </c>
      <c r="W409" t="s">
        <v>7271</v>
      </c>
      <c r="X409" t="s">
        <v>7284</v>
      </c>
      <c r="Y409" t="s">
        <v>7278</v>
      </c>
      <c r="Z409">
        <v>22.6</v>
      </c>
      <c r="AA409">
        <v>22.6</v>
      </c>
      <c r="AB409" t="str" cm="1">
        <f t="array" ref="AB409">_xlfn.LET(_xlpm.x,IFERROR(VALUE(Table2[[#This Row],[Response_Time_Hours]]),""),IF(_xlpm.x="","CHECK",_xlfn.IFS(_xlpm.x&lt;=1,"Immediate",_xlpm.x&lt;=6,"Fast",_xlpm.x&lt;=24,"Moderate",_xlpm.x&gt;24,"Delayed")))</f>
        <v>Moderate</v>
      </c>
      <c r="AC409">
        <v>45</v>
      </c>
      <c r="AD409" t="str" cm="1">
        <f t="array" ref="AD409">IF(Table2[[#This Row],[Interaction_Count_Final]]="","N/A",_xlfn.IFS(Table2[[#This Row],[Interaction_Count_Final]]&lt;=2,"Low",Table2[[#This Row],[Interaction_Count_Final]]&lt;=5,"Medium",Table2[[#This Row],[Interaction_Count_Final]]&gt;=6,"High",TRUE,"CHECK"))</f>
        <v>High</v>
      </c>
      <c r="AE409" t="s">
        <v>7273</v>
      </c>
      <c r="AF409" t="b">
        <v>1</v>
      </c>
      <c r="AG409" t="b">
        <v>1</v>
      </c>
      <c r="AH409">
        <v>551</v>
      </c>
      <c r="AI409">
        <v>45304</v>
      </c>
      <c r="AJ409" t="b">
        <v>1</v>
      </c>
      <c r="AK409" t="str" cm="1">
        <f t="array" ref="AK409">_xlfn.LET(
  _xlpm.txt,TRIM(Raw_Data!F409),
  _xlpm.norm,SUBSTITUTE(SUBSTITUTE(_xlpm.txt,"-","/"),".","/"),
  _xlpm.p,_xlfn.TEXTSPLIT(_xlpm.norm,"/"),
  _xlpm.a,VALUE(INDEX(_xlpm.p,1)),
  _xlpm.b,VALUE(INDEX(_xlpm.p,2)),
  IF(AND(_xlpm.a&lt;=12,_xlpm.b&lt;=12),"REVIEW_AMBIGUOUS","OK")
)</f>
        <v>OK</v>
      </c>
    </row>
    <row r="410" spans="1:37">
      <c r="A410" t="s">
        <v>1397</v>
      </c>
      <c r="B410" t="s">
        <v>1397</v>
      </c>
      <c r="C410" t="b">
        <v>0</v>
      </c>
      <c r="D410" t="s">
        <v>7257</v>
      </c>
      <c r="E410" t="s">
        <v>1398</v>
      </c>
      <c r="F410" t="s">
        <v>1398</v>
      </c>
      <c r="G410" t="s">
        <v>7274</v>
      </c>
      <c r="H410" t="s">
        <v>311</v>
      </c>
      <c r="I410" t="s">
        <v>311</v>
      </c>
      <c r="J410" t="s">
        <v>311</v>
      </c>
      <c r="K410" t="s">
        <v>193</v>
      </c>
      <c r="L410" t="s">
        <v>193</v>
      </c>
      <c r="M410">
        <f>IF(UPPER(TRIM(Table2[[#This Row],[Status_Clean]]))="CONVERTED",1,0)</f>
        <v>0</v>
      </c>
      <c r="N410">
        <f>IF(ISNUMBER(MATCH(UPPER(TRIM(Table2[[#This Row],[Status_Clean]])),{"CONTACTED","QUALIFIED","CONVERTED"},0)),1,0)</f>
        <v>0</v>
      </c>
      <c r="O410" cm="1">
        <f t="array" ref="O410">_xlfn.SWITCH(UPPER(TRIM(Table2[[#This Row],[Status_Clean]])),"NEW",1,"CONTACTED",2,"QUALIFIED",3,"CONVERTED",4,"LOST",5,99)</f>
        <v>1</v>
      </c>
      <c r="P410" t="s">
        <v>1399</v>
      </c>
      <c r="Q410" t="s">
        <v>7686</v>
      </c>
      <c r="R410" t="s">
        <v>7686</v>
      </c>
      <c r="S410">
        <v>45015</v>
      </c>
      <c r="T410" t="s">
        <v>7261</v>
      </c>
      <c r="U410">
        <v>45015</v>
      </c>
      <c r="V410" t="s">
        <v>7295</v>
      </c>
      <c r="W410" t="s">
        <v>7263</v>
      </c>
      <c r="X410" t="s">
        <v>7284</v>
      </c>
      <c r="Y410" t="s">
        <v>7285</v>
      </c>
      <c r="Z410" t="s">
        <v>1400</v>
      </c>
      <c r="AA410">
        <v>42.7</v>
      </c>
      <c r="AB410" t="str" cm="1">
        <f t="array" ref="AB410">_xlfn.LET(_xlpm.x,IFERROR(VALUE(Table2[[#This Row],[Response_Time_Hours]]),""),IF(_xlpm.x="","CHECK",_xlfn.IFS(_xlpm.x&lt;=1,"Immediate",_xlpm.x&lt;=6,"Fast",_xlpm.x&lt;=24,"Moderate",_xlpm.x&gt;24,"Delayed")))</f>
        <v>Delayed</v>
      </c>
      <c r="AC410">
        <v>28</v>
      </c>
      <c r="AD410" t="str" cm="1">
        <f t="array" ref="AD410">IF(Table2[[#This Row],[Interaction_Count_Final]]="","N/A",_xlfn.IFS(Table2[[#This Row],[Interaction_Count_Final]]&lt;=2,"Low",Table2[[#This Row],[Interaction_Count_Final]]&lt;=5,"Medium",Table2[[#This Row],[Interaction_Count_Final]]&gt;=6,"High",TRUE,"CHECK"))</f>
        <v>High</v>
      </c>
      <c r="AE410" t="s">
        <v>7266</v>
      </c>
      <c r="AF410" t="b">
        <v>1</v>
      </c>
      <c r="AG410" t="b">
        <v>1</v>
      </c>
      <c r="AH410">
        <v>552</v>
      </c>
      <c r="AI410">
        <v>45015</v>
      </c>
      <c r="AJ410" t="b">
        <v>1</v>
      </c>
      <c r="AK410" t="str" cm="1">
        <f t="array" ref="AK410">_xlfn.LET(
  _xlpm.txt,TRIM(Raw_Data!F410),
  _xlpm.norm,SUBSTITUTE(SUBSTITUTE(_xlpm.txt,"-","/"),".","/"),
  _xlpm.p,_xlfn.TEXTSPLIT(_xlpm.norm,"/"),
  _xlpm.a,VALUE(INDEX(_xlpm.p,1)),
  _xlpm.b,VALUE(INDEX(_xlpm.p,2)),
  IF(AND(_xlpm.a&lt;=12,_xlpm.b&lt;=12),"REVIEW_AMBIGUOUS","OK")
)</f>
        <v>OK</v>
      </c>
    </row>
    <row r="411" spans="1:37">
      <c r="A411" t="s">
        <v>1401</v>
      </c>
      <c r="B411" t="s">
        <v>1401</v>
      </c>
      <c r="C411" t="b">
        <v>0</v>
      </c>
      <c r="D411" t="s">
        <v>7257</v>
      </c>
      <c r="E411" t="s">
        <v>1402</v>
      </c>
      <c r="F411" t="s">
        <v>1402</v>
      </c>
      <c r="G411" t="s">
        <v>7258</v>
      </c>
      <c r="H411" t="s">
        <v>7396</v>
      </c>
      <c r="I411" t="s">
        <v>7396</v>
      </c>
      <c r="J411" t="s">
        <v>469</v>
      </c>
      <c r="K411" t="s">
        <v>125</v>
      </c>
      <c r="L411" t="s">
        <v>125</v>
      </c>
      <c r="M411">
        <f>IF(UPPER(TRIM(Table2[[#This Row],[Status_Clean]]))="CONVERTED",1,0)</f>
        <v>0</v>
      </c>
      <c r="N411">
        <f>IF(ISNUMBER(MATCH(UPPER(TRIM(Table2[[#This Row],[Status_Clean]])),{"CONTACTED","QUALIFIED","CONVERTED"},0)),1,0)</f>
        <v>1</v>
      </c>
      <c r="O411" cm="1">
        <f t="array" ref="O411">_xlfn.SWITCH(UPPER(TRIM(Table2[[#This Row],[Status_Clean]])),"NEW",1,"CONTACTED",2,"QUALIFIED",3,"CONVERTED",4,"LOST",5,99)</f>
        <v>2</v>
      </c>
      <c r="P411">
        <v>45635</v>
      </c>
      <c r="Q411" t="s">
        <v>7606</v>
      </c>
      <c r="R411" t="s">
        <v>7606</v>
      </c>
      <c r="S411">
        <v>45635</v>
      </c>
      <c r="T411" t="s">
        <v>7261</v>
      </c>
      <c r="U411">
        <v>45635</v>
      </c>
      <c r="V411" t="s">
        <v>7262</v>
      </c>
      <c r="W411" t="s">
        <v>7271</v>
      </c>
      <c r="X411" t="s">
        <v>7264</v>
      </c>
      <c r="Y411" t="s">
        <v>7298</v>
      </c>
      <c r="Z411" t="s">
        <v>1403</v>
      </c>
      <c r="AA411">
        <v>58.6</v>
      </c>
      <c r="AB411" t="str" cm="1">
        <f t="array" ref="AB411">_xlfn.LET(_xlpm.x,IFERROR(VALUE(Table2[[#This Row],[Response_Time_Hours]]),""),IF(_xlpm.x="","CHECK",_xlfn.IFS(_xlpm.x&lt;=1,"Immediate",_xlpm.x&lt;=6,"Fast",_xlpm.x&lt;=24,"Moderate",_xlpm.x&gt;24,"Delayed")))</f>
        <v>Delayed</v>
      </c>
      <c r="AC411">
        <v>4</v>
      </c>
      <c r="AD411" t="str" cm="1">
        <f t="array" ref="AD411">IF(Table2[[#This Row],[Interaction_Count_Final]]="","N/A",_xlfn.IFS(Table2[[#This Row],[Interaction_Count_Final]]&lt;=2,"Low",Table2[[#This Row],[Interaction_Count_Final]]&lt;=5,"Medium",Table2[[#This Row],[Interaction_Count_Final]]&gt;=6,"High",TRUE,"CHECK"))</f>
        <v>Medium</v>
      </c>
      <c r="AE411" t="s">
        <v>7289</v>
      </c>
      <c r="AF411" t="b">
        <v>1</v>
      </c>
      <c r="AG411" t="b">
        <v>1</v>
      </c>
      <c r="AH411">
        <v>553</v>
      </c>
      <c r="AI411">
        <v>45635</v>
      </c>
      <c r="AJ411" t="b">
        <v>1</v>
      </c>
      <c r="AK411" t="e" cm="1">
        <f t="array" ref="AK411">_xlfn.LET(
  _xlpm.txt,TRIM(Raw_Data!F411),
  _xlpm.norm,SUBSTITUTE(SUBSTITUTE(_xlpm.txt,"-","/"),".","/"),
  _xlpm.p,_xlfn.TEXTSPLIT(_xlpm.norm,"/"),
  _xlpm.a,VALUE(INDEX(_xlpm.p,1)),
  _xlpm.b,VALUE(INDEX(_xlpm.p,2)),
  IF(AND(_xlpm.a&lt;=12,_xlpm.b&lt;=12),"REVIEW_AMBIGUOUS","OK")
)</f>
        <v>#REF!</v>
      </c>
    </row>
    <row r="412" spans="1:37">
      <c r="A412" t="s">
        <v>1404</v>
      </c>
      <c r="B412" t="s">
        <v>1404</v>
      </c>
      <c r="C412" t="b">
        <v>0</v>
      </c>
      <c r="D412" t="s">
        <v>7257</v>
      </c>
      <c r="E412" t="s">
        <v>1405</v>
      </c>
      <c r="F412" t="s">
        <v>1405</v>
      </c>
      <c r="G412" t="s">
        <v>7258</v>
      </c>
      <c r="H412" t="s">
        <v>454</v>
      </c>
      <c r="I412" t="s">
        <v>454</v>
      </c>
      <c r="J412" t="s">
        <v>7308</v>
      </c>
      <c r="K412" t="s">
        <v>250</v>
      </c>
      <c r="L412" t="s">
        <v>250</v>
      </c>
      <c r="M412">
        <f>IF(UPPER(TRIM(Table2[[#This Row],[Status_Clean]]))="CONVERTED",1,0)</f>
        <v>1</v>
      </c>
      <c r="N412">
        <f>IF(ISNUMBER(MATCH(UPPER(TRIM(Table2[[#This Row],[Status_Clean]])),{"CONTACTED","QUALIFIED","CONVERTED"},0)),1,0)</f>
        <v>1</v>
      </c>
      <c r="O412" cm="1">
        <f t="array" ref="O412">_xlfn.SWITCH(UPPER(TRIM(Table2[[#This Row],[Status_Clean]])),"NEW",1,"CONTACTED",2,"QUALIFIED",3,"CONVERTED",4,"LOST",5,99)</f>
        <v>4</v>
      </c>
      <c r="P412" t="s">
        <v>1406</v>
      </c>
      <c r="Q412" t="s">
        <v>7687</v>
      </c>
      <c r="R412" t="s">
        <v>7687</v>
      </c>
      <c r="S412">
        <v>44953</v>
      </c>
      <c r="T412" t="s">
        <v>7261</v>
      </c>
      <c r="U412">
        <v>44953</v>
      </c>
      <c r="V412" t="s">
        <v>7317</v>
      </c>
      <c r="W412" t="s">
        <v>7263</v>
      </c>
      <c r="X412" t="s">
        <v>7284</v>
      </c>
      <c r="Y412" t="s">
        <v>7312</v>
      </c>
      <c r="Z412" t="s">
        <v>1407</v>
      </c>
      <c r="AA412">
        <v>52.7</v>
      </c>
      <c r="AB412" t="str" cm="1">
        <f t="array" ref="AB412">_xlfn.LET(_xlpm.x,IFERROR(VALUE(Table2[[#This Row],[Response_Time_Hours]]),""),IF(_xlpm.x="","CHECK",_xlfn.IFS(_xlpm.x&lt;=1,"Immediate",_xlpm.x&lt;=6,"Fast",_xlpm.x&lt;=24,"Moderate",_xlpm.x&gt;24,"Delayed")))</f>
        <v>Delayed</v>
      </c>
      <c r="AC412">
        <v>31</v>
      </c>
      <c r="AD412" t="str" cm="1">
        <f t="array" ref="AD412">IF(Table2[[#This Row],[Interaction_Count_Final]]="","N/A",_xlfn.IFS(Table2[[#This Row],[Interaction_Count_Final]]&lt;=2,"Low",Table2[[#This Row],[Interaction_Count_Final]]&lt;=5,"Medium",Table2[[#This Row],[Interaction_Count_Final]]&gt;=6,"High",TRUE,"CHECK"))</f>
        <v>High</v>
      </c>
      <c r="AE412" t="s">
        <v>7289</v>
      </c>
      <c r="AF412" t="b">
        <v>1</v>
      </c>
      <c r="AG412" t="b">
        <v>1</v>
      </c>
      <c r="AH412">
        <v>554</v>
      </c>
      <c r="AI412">
        <v>44953</v>
      </c>
      <c r="AJ412" t="b">
        <v>1</v>
      </c>
      <c r="AK412" t="e" cm="1">
        <f t="array" ref="AK412">_xlfn.LET(
  _xlpm.txt,TRIM(Raw_Data!F412),
  _xlpm.norm,SUBSTITUTE(SUBSTITUTE(_xlpm.txt,"-","/"),".","/"),
  _xlpm.p,_xlfn.TEXTSPLIT(_xlpm.norm,"/"),
  _xlpm.a,VALUE(INDEX(_xlpm.p,1)),
  _xlpm.b,VALUE(INDEX(_xlpm.p,2)),
  IF(AND(_xlpm.a&lt;=12,_xlpm.b&lt;=12),"REVIEW_AMBIGUOUS","OK")
)</f>
        <v>#REF!</v>
      </c>
    </row>
    <row r="413" spans="1:37">
      <c r="A413" t="s">
        <v>1408</v>
      </c>
      <c r="B413" t="s">
        <v>1408</v>
      </c>
      <c r="C413" t="b">
        <v>0</v>
      </c>
      <c r="D413" t="s">
        <v>7257</v>
      </c>
      <c r="E413" t="s">
        <v>1409</v>
      </c>
      <c r="F413" t="s">
        <v>1409</v>
      </c>
      <c r="G413" t="s">
        <v>7303</v>
      </c>
      <c r="H413" t="s">
        <v>374</v>
      </c>
      <c r="I413" t="s">
        <v>374</v>
      </c>
      <c r="J413" t="s">
        <v>7308</v>
      </c>
      <c r="K413" t="s">
        <v>125</v>
      </c>
      <c r="L413" t="s">
        <v>125</v>
      </c>
      <c r="M413">
        <f>IF(UPPER(TRIM(Table2[[#This Row],[Status_Clean]]))="CONVERTED",1,0)</f>
        <v>0</v>
      </c>
      <c r="N413">
        <f>IF(ISNUMBER(MATCH(UPPER(TRIM(Table2[[#This Row],[Status_Clean]])),{"CONTACTED","QUALIFIED","CONVERTED"},0)),1,0)</f>
        <v>1</v>
      </c>
      <c r="O413" cm="1">
        <f t="array" ref="O413">_xlfn.SWITCH(UPPER(TRIM(Table2[[#This Row],[Status_Clean]])),"NEW",1,"CONTACTED",2,"QUALIFIED",3,"CONVERTED",4,"LOST",5,99)</f>
        <v>2</v>
      </c>
      <c r="P413">
        <v>45390</v>
      </c>
      <c r="Q413" t="s">
        <v>7296</v>
      </c>
      <c r="R413" t="s">
        <v>7296</v>
      </c>
      <c r="S413">
        <v>45390</v>
      </c>
      <c r="T413" t="s">
        <v>7261</v>
      </c>
      <c r="U413">
        <v>45390</v>
      </c>
      <c r="V413" t="s">
        <v>7297</v>
      </c>
      <c r="W413" t="s">
        <v>7271</v>
      </c>
      <c r="X413" t="s">
        <v>7277</v>
      </c>
      <c r="Y413" t="s">
        <v>7298</v>
      </c>
      <c r="Z413">
        <v>25.7</v>
      </c>
      <c r="AA413">
        <v>25.7</v>
      </c>
      <c r="AB413" t="str" cm="1">
        <f t="array" ref="AB413">_xlfn.LET(_xlpm.x,IFERROR(VALUE(Table2[[#This Row],[Response_Time_Hours]]),""),IF(_xlpm.x="","CHECK",_xlfn.IFS(_xlpm.x&lt;=1,"Immediate",_xlpm.x&lt;=6,"Fast",_xlpm.x&lt;=24,"Moderate",_xlpm.x&gt;24,"Delayed")))</f>
        <v>Delayed</v>
      </c>
      <c r="AC413">
        <v>39</v>
      </c>
      <c r="AD413" t="str" cm="1">
        <f t="array" ref="AD413">IF(Table2[[#This Row],[Interaction_Count_Final]]="","N/A",_xlfn.IFS(Table2[[#This Row],[Interaction_Count_Final]]&lt;=2,"Low",Table2[[#This Row],[Interaction_Count_Final]]&lt;=5,"Medium",Table2[[#This Row],[Interaction_Count_Final]]&gt;=6,"High",TRUE,"CHECK"))</f>
        <v>High</v>
      </c>
      <c r="AE413" t="s">
        <v>7266</v>
      </c>
      <c r="AF413" t="b">
        <v>1</v>
      </c>
      <c r="AG413" t="b">
        <v>1</v>
      </c>
      <c r="AH413">
        <v>555</v>
      </c>
      <c r="AI413">
        <v>45390</v>
      </c>
      <c r="AJ413" t="b">
        <v>1</v>
      </c>
      <c r="AK413" t="e" cm="1">
        <f t="array" ref="AK413">_xlfn.LET(
  _xlpm.txt,TRIM(Raw_Data!F413),
  _xlpm.norm,SUBSTITUTE(SUBSTITUTE(_xlpm.txt,"-","/"),".","/"),
  _xlpm.p,_xlfn.TEXTSPLIT(_xlpm.norm,"/"),
  _xlpm.a,VALUE(INDEX(_xlpm.p,1)),
  _xlpm.b,VALUE(INDEX(_xlpm.p,2)),
  IF(AND(_xlpm.a&lt;=12,_xlpm.b&lt;=12),"REVIEW_AMBIGUOUS","OK")
)</f>
        <v>#REF!</v>
      </c>
    </row>
    <row r="414" spans="1:37">
      <c r="A414" t="s">
        <v>1410</v>
      </c>
      <c r="B414" t="s">
        <v>1410</v>
      </c>
      <c r="C414" t="b">
        <v>0</v>
      </c>
      <c r="D414" t="s">
        <v>7257</v>
      </c>
      <c r="E414" t="s">
        <v>1411</v>
      </c>
      <c r="F414" t="s">
        <v>1411</v>
      </c>
      <c r="G414" t="s">
        <v>7258</v>
      </c>
      <c r="H414" t="s">
        <v>1356</v>
      </c>
      <c r="I414" t="s">
        <v>1356</v>
      </c>
      <c r="J414" t="s">
        <v>1356</v>
      </c>
      <c r="K414" t="s">
        <v>173</v>
      </c>
      <c r="L414" t="s">
        <v>173</v>
      </c>
      <c r="M414">
        <f>IF(UPPER(TRIM(Table2[[#This Row],[Status_Clean]]))="CONVERTED",1,0)</f>
        <v>0</v>
      </c>
      <c r="N414">
        <f>IF(ISNUMBER(MATCH(UPPER(TRIM(Table2[[#This Row],[Status_Clean]])),{"CONTACTED","QUALIFIED","CONVERTED"},0)),1,0)</f>
        <v>0</v>
      </c>
      <c r="O414" cm="1">
        <f t="array" ref="O414">_xlfn.SWITCH(UPPER(TRIM(Table2[[#This Row],[Status_Clean]])),"NEW",1,"CONTACTED",2,"QUALIFIED",3,"CONVERTED",4,"LOST",5,99)</f>
        <v>5</v>
      </c>
      <c r="P414">
        <v>45456</v>
      </c>
      <c r="Q414" t="s">
        <v>7688</v>
      </c>
      <c r="R414" t="s">
        <v>7688</v>
      </c>
      <c r="S414">
        <v>45456</v>
      </c>
      <c r="T414" t="s">
        <v>7261</v>
      </c>
      <c r="U414">
        <v>45456</v>
      </c>
      <c r="V414" t="s">
        <v>7276</v>
      </c>
      <c r="W414" t="s">
        <v>7271</v>
      </c>
      <c r="X414" t="s">
        <v>7277</v>
      </c>
      <c r="Y414" t="s">
        <v>7285</v>
      </c>
      <c r="Z414" t="s">
        <v>1412</v>
      </c>
      <c r="AA414">
        <v>15.4</v>
      </c>
      <c r="AB414" t="str" cm="1">
        <f t="array" ref="AB414">_xlfn.LET(_xlpm.x,IFERROR(VALUE(Table2[[#This Row],[Response_Time_Hours]]),""),IF(_xlpm.x="","CHECK",_xlfn.IFS(_xlpm.x&lt;=1,"Immediate",_xlpm.x&lt;=6,"Fast",_xlpm.x&lt;=24,"Moderate",_xlpm.x&gt;24,"Delayed")))</f>
        <v>Moderate</v>
      </c>
      <c r="AC414">
        <v>48</v>
      </c>
      <c r="AD414" t="str" cm="1">
        <f t="array" ref="AD414">IF(Table2[[#This Row],[Interaction_Count_Final]]="","N/A",_xlfn.IFS(Table2[[#This Row],[Interaction_Count_Final]]&lt;=2,"Low",Table2[[#This Row],[Interaction_Count_Final]]&lt;=5,"Medium",Table2[[#This Row],[Interaction_Count_Final]]&gt;=6,"High",TRUE,"CHECK"))</f>
        <v>High</v>
      </c>
      <c r="AE414" t="s">
        <v>7266</v>
      </c>
      <c r="AF414" t="b">
        <v>1</v>
      </c>
      <c r="AG414" t="b">
        <v>1</v>
      </c>
      <c r="AH414">
        <v>561</v>
      </c>
      <c r="AI414">
        <v>45456</v>
      </c>
      <c r="AJ414" t="b">
        <v>1</v>
      </c>
      <c r="AK414" t="e" cm="1">
        <f t="array" ref="AK414">_xlfn.LET(
  _xlpm.txt,TRIM(Raw_Data!F414),
  _xlpm.norm,SUBSTITUTE(SUBSTITUTE(_xlpm.txt,"-","/"),".","/"),
  _xlpm.p,_xlfn.TEXTSPLIT(_xlpm.norm,"/"),
  _xlpm.a,VALUE(INDEX(_xlpm.p,1)),
  _xlpm.b,VALUE(INDEX(_xlpm.p,2)),
  IF(AND(_xlpm.a&lt;=12,_xlpm.b&lt;=12),"REVIEW_AMBIGUOUS","OK")
)</f>
        <v>#REF!</v>
      </c>
    </row>
    <row r="415" spans="1:37">
      <c r="A415" t="s">
        <v>1413</v>
      </c>
      <c r="B415" t="s">
        <v>1413</v>
      </c>
      <c r="C415" t="b">
        <v>0</v>
      </c>
      <c r="D415" t="s">
        <v>7257</v>
      </c>
      <c r="E415" t="s">
        <v>1414</v>
      </c>
      <c r="F415" t="s">
        <v>1414</v>
      </c>
      <c r="G415" t="s">
        <v>7280</v>
      </c>
      <c r="H415" t="s">
        <v>359</v>
      </c>
      <c r="I415" t="s">
        <v>359</v>
      </c>
      <c r="J415" t="s">
        <v>473</v>
      </c>
      <c r="K415" t="s">
        <v>71</v>
      </c>
      <c r="L415" t="s">
        <v>71</v>
      </c>
      <c r="M415">
        <f>IF(UPPER(TRIM(Table2[[#This Row],[Status_Clean]]))="CONVERTED",1,0)</f>
        <v>0</v>
      </c>
      <c r="N415">
        <f>IF(ISNUMBER(MATCH(UPPER(TRIM(Table2[[#This Row],[Status_Clean]])),{"CONTACTED","QUALIFIED","CONVERTED"},0)),1,0)</f>
        <v>1</v>
      </c>
      <c r="O415" cm="1">
        <f t="array" ref="O415">_xlfn.SWITCH(UPPER(TRIM(Table2[[#This Row],[Status_Clean]])),"NEW",1,"CONTACTED",2,"QUALIFIED",3,"CONVERTED",4,"LOST",5,99)</f>
        <v>3</v>
      </c>
      <c r="P415">
        <v>45334</v>
      </c>
      <c r="Q415" t="s">
        <v>7356</v>
      </c>
      <c r="R415" t="s">
        <v>7356</v>
      </c>
      <c r="S415">
        <v>45334</v>
      </c>
      <c r="T415" t="s">
        <v>7261</v>
      </c>
      <c r="U415">
        <v>45334</v>
      </c>
      <c r="V415" t="s">
        <v>7283</v>
      </c>
      <c r="W415" t="s">
        <v>7271</v>
      </c>
      <c r="X415" t="s">
        <v>7284</v>
      </c>
      <c r="Y415" t="s">
        <v>7298</v>
      </c>
      <c r="Z415" t="s">
        <v>1415</v>
      </c>
      <c r="AA415">
        <v>61.9</v>
      </c>
      <c r="AB415" t="str" cm="1">
        <f t="array" ref="AB415">_xlfn.LET(_xlpm.x,IFERROR(VALUE(Table2[[#This Row],[Response_Time_Hours]]),""),IF(_xlpm.x="","CHECK",_xlfn.IFS(_xlpm.x&lt;=1,"Immediate",_xlpm.x&lt;=6,"Fast",_xlpm.x&lt;=24,"Moderate",_xlpm.x&gt;24,"Delayed")))</f>
        <v>Delayed</v>
      </c>
      <c r="AC415">
        <v>26</v>
      </c>
      <c r="AD415" t="str" cm="1">
        <f t="array" ref="AD415">IF(Table2[[#This Row],[Interaction_Count_Final]]="","N/A",_xlfn.IFS(Table2[[#This Row],[Interaction_Count_Final]]&lt;=2,"Low",Table2[[#This Row],[Interaction_Count_Final]]&lt;=5,"Medium",Table2[[#This Row],[Interaction_Count_Final]]&gt;=6,"High",TRUE,"CHECK"))</f>
        <v>High</v>
      </c>
      <c r="AE415" t="s">
        <v>7273</v>
      </c>
      <c r="AF415" t="b">
        <v>1</v>
      </c>
      <c r="AG415" t="b">
        <v>1</v>
      </c>
      <c r="AH415">
        <v>562</v>
      </c>
      <c r="AI415">
        <v>45334</v>
      </c>
      <c r="AJ415" t="b">
        <v>1</v>
      </c>
      <c r="AK415" t="e" cm="1">
        <f t="array" ref="AK415">_xlfn.LET(
  _xlpm.txt,TRIM(Raw_Data!F415),
  _xlpm.norm,SUBSTITUTE(SUBSTITUTE(_xlpm.txt,"-","/"),".","/"),
  _xlpm.p,_xlfn.TEXTSPLIT(_xlpm.norm,"/"),
  _xlpm.a,VALUE(INDEX(_xlpm.p,1)),
  _xlpm.b,VALUE(INDEX(_xlpm.p,2)),
  IF(AND(_xlpm.a&lt;=12,_xlpm.b&lt;=12),"REVIEW_AMBIGUOUS","OK")
)</f>
        <v>#REF!</v>
      </c>
    </row>
    <row r="416" spans="1:37">
      <c r="A416" t="s">
        <v>1416</v>
      </c>
      <c r="B416" t="s">
        <v>1416</v>
      </c>
      <c r="C416" t="b">
        <v>0</v>
      </c>
      <c r="D416" t="s">
        <v>7257</v>
      </c>
      <c r="E416" t="s">
        <v>1417</v>
      </c>
      <c r="F416" t="s">
        <v>1417</v>
      </c>
      <c r="G416" t="s">
        <v>7268</v>
      </c>
      <c r="H416" t="s">
        <v>792</v>
      </c>
      <c r="I416" t="s">
        <v>792</v>
      </c>
      <c r="J416" t="s">
        <v>792</v>
      </c>
      <c r="K416" t="s">
        <v>7281</v>
      </c>
      <c r="L416" t="s">
        <v>125</v>
      </c>
      <c r="M416">
        <f>IF(UPPER(TRIM(Table2[[#This Row],[Status_Clean]]))="CONVERTED",1,0)</f>
        <v>0</v>
      </c>
      <c r="N416">
        <f>IF(ISNUMBER(MATCH(UPPER(TRIM(Table2[[#This Row],[Status_Clean]])),{"CONTACTED","QUALIFIED","CONVERTED"},0)),1,0)</f>
        <v>1</v>
      </c>
      <c r="O416" cm="1">
        <f t="array" ref="O416">_xlfn.SWITCH(UPPER(TRIM(Table2[[#This Row],[Status_Clean]])),"NEW",1,"CONTACTED",2,"QUALIFIED",3,"CONVERTED",4,"LOST",5,99)</f>
        <v>2</v>
      </c>
      <c r="P416">
        <v>45499</v>
      </c>
      <c r="Q416" t="s">
        <v>7689</v>
      </c>
      <c r="R416" t="s">
        <v>7689</v>
      </c>
      <c r="S416">
        <v>45499</v>
      </c>
      <c r="T416" t="s">
        <v>7261</v>
      </c>
      <c r="U416">
        <v>45499</v>
      </c>
      <c r="V416" t="s">
        <v>7305</v>
      </c>
      <c r="W416" t="s">
        <v>7271</v>
      </c>
      <c r="X416" t="s">
        <v>7288</v>
      </c>
      <c r="Y416" t="s">
        <v>7312</v>
      </c>
      <c r="Z416">
        <v>10.7</v>
      </c>
      <c r="AA416">
        <v>10.7</v>
      </c>
      <c r="AB416" t="str" cm="1">
        <f t="array" ref="AB416">_xlfn.LET(_xlpm.x,IFERROR(VALUE(Table2[[#This Row],[Response_Time_Hours]]),""),IF(_xlpm.x="","CHECK",_xlfn.IFS(_xlpm.x&lt;=1,"Immediate",_xlpm.x&lt;=6,"Fast",_xlpm.x&lt;=24,"Moderate",_xlpm.x&gt;24,"Delayed")))</f>
        <v>Moderate</v>
      </c>
      <c r="AC416">
        <v>42</v>
      </c>
      <c r="AD416" t="str" cm="1">
        <f t="array" ref="AD416">IF(Table2[[#This Row],[Interaction_Count_Final]]="","N/A",_xlfn.IFS(Table2[[#This Row],[Interaction_Count_Final]]&lt;=2,"Low",Table2[[#This Row],[Interaction_Count_Final]]&lt;=5,"Medium",Table2[[#This Row],[Interaction_Count_Final]]&gt;=6,"High",TRUE,"CHECK"))</f>
        <v>High</v>
      </c>
      <c r="AE416" t="s">
        <v>7273</v>
      </c>
      <c r="AF416" t="b">
        <v>1</v>
      </c>
      <c r="AG416" t="b">
        <v>1</v>
      </c>
      <c r="AH416">
        <v>564</v>
      </c>
      <c r="AI416">
        <v>45499</v>
      </c>
      <c r="AJ416" t="b">
        <v>1</v>
      </c>
      <c r="AK416" t="e" cm="1">
        <f t="array" ref="AK416">_xlfn.LET(
  _xlpm.txt,TRIM(Raw_Data!F416),
  _xlpm.norm,SUBSTITUTE(SUBSTITUTE(_xlpm.txt,"-","/"),".","/"),
  _xlpm.p,_xlfn.TEXTSPLIT(_xlpm.norm,"/"),
  _xlpm.a,VALUE(INDEX(_xlpm.p,1)),
  _xlpm.b,VALUE(INDEX(_xlpm.p,2)),
  IF(AND(_xlpm.a&lt;=12,_xlpm.b&lt;=12),"REVIEW_AMBIGUOUS","OK")
)</f>
        <v>#REF!</v>
      </c>
    </row>
    <row r="417" spans="1:37">
      <c r="A417" t="s">
        <v>1418</v>
      </c>
      <c r="B417" t="s">
        <v>1418</v>
      </c>
      <c r="C417" t="b">
        <v>0</v>
      </c>
      <c r="D417" t="s">
        <v>7257</v>
      </c>
      <c r="E417" t="s">
        <v>1419</v>
      </c>
      <c r="F417" t="s">
        <v>1419</v>
      </c>
      <c r="G417" t="s">
        <v>7274</v>
      </c>
      <c r="H417" t="s">
        <v>374</v>
      </c>
      <c r="I417" t="s">
        <v>374</v>
      </c>
      <c r="J417" t="s">
        <v>7308</v>
      </c>
      <c r="K417" t="s">
        <v>7368</v>
      </c>
      <c r="L417" t="s">
        <v>173</v>
      </c>
      <c r="M417">
        <f>IF(UPPER(TRIM(Table2[[#This Row],[Status_Clean]]))="CONVERTED",1,0)</f>
        <v>0</v>
      </c>
      <c r="N417">
        <f>IF(ISNUMBER(MATCH(UPPER(TRIM(Table2[[#This Row],[Status_Clean]])),{"CONTACTED","QUALIFIED","CONVERTED"},0)),1,0)</f>
        <v>0</v>
      </c>
      <c r="O417" cm="1">
        <f t="array" ref="O417">_xlfn.SWITCH(UPPER(TRIM(Table2[[#This Row],[Status_Clean]])),"NEW",1,"CONTACTED",2,"QUALIFIED",3,"CONVERTED",4,"LOST",5,99)</f>
        <v>5</v>
      </c>
      <c r="P417" t="s">
        <v>1420</v>
      </c>
      <c r="Q417" t="s">
        <v>7690</v>
      </c>
      <c r="R417" t="s">
        <v>7690</v>
      </c>
      <c r="S417">
        <v>45289</v>
      </c>
      <c r="T417" t="s">
        <v>7261</v>
      </c>
      <c r="U417">
        <v>45289</v>
      </c>
      <c r="V417" t="s">
        <v>7262</v>
      </c>
      <c r="W417" t="s">
        <v>7263</v>
      </c>
      <c r="X417" t="s">
        <v>7264</v>
      </c>
      <c r="Y417" t="s">
        <v>7312</v>
      </c>
      <c r="Z417" t="s">
        <v>1421</v>
      </c>
      <c r="AA417">
        <v>11.6</v>
      </c>
      <c r="AB417" t="str" cm="1">
        <f t="array" ref="AB417">_xlfn.LET(_xlpm.x,IFERROR(VALUE(Table2[[#This Row],[Response_Time_Hours]]),""),IF(_xlpm.x="","CHECK",_xlfn.IFS(_xlpm.x&lt;=1,"Immediate",_xlpm.x&lt;=6,"Fast",_xlpm.x&lt;=24,"Moderate",_xlpm.x&gt;24,"Delayed")))</f>
        <v>Moderate</v>
      </c>
      <c r="AC417">
        <v>12</v>
      </c>
      <c r="AD417" t="str" cm="1">
        <f t="array" ref="AD417">IF(Table2[[#This Row],[Interaction_Count_Final]]="","N/A",_xlfn.IFS(Table2[[#This Row],[Interaction_Count_Final]]&lt;=2,"Low",Table2[[#This Row],[Interaction_Count_Final]]&lt;=5,"Medium",Table2[[#This Row],[Interaction_Count_Final]]&gt;=6,"High",TRUE,"CHECK"))</f>
        <v>High</v>
      </c>
      <c r="AE417" t="s">
        <v>7266</v>
      </c>
      <c r="AF417" t="b">
        <v>1</v>
      </c>
      <c r="AG417" t="b">
        <v>1</v>
      </c>
      <c r="AH417">
        <v>566</v>
      </c>
      <c r="AI417">
        <v>45289</v>
      </c>
      <c r="AJ417" t="b">
        <v>1</v>
      </c>
      <c r="AK417" t="e" cm="1">
        <f t="array" ref="AK417">_xlfn.LET(
  _xlpm.txt,TRIM(Raw_Data!F417),
  _xlpm.norm,SUBSTITUTE(SUBSTITUTE(_xlpm.txt,"-","/"),".","/"),
  _xlpm.p,_xlfn.TEXTSPLIT(_xlpm.norm,"/"),
  _xlpm.a,VALUE(INDEX(_xlpm.p,1)),
  _xlpm.b,VALUE(INDEX(_xlpm.p,2)),
  IF(AND(_xlpm.a&lt;=12,_xlpm.b&lt;=12),"REVIEW_AMBIGUOUS","OK")
)</f>
        <v>#REF!</v>
      </c>
    </row>
    <row r="418" spans="1:37">
      <c r="A418" t="s">
        <v>1422</v>
      </c>
      <c r="B418" t="s">
        <v>1422</v>
      </c>
      <c r="C418" t="b">
        <v>0</v>
      </c>
      <c r="D418" t="s">
        <v>7257</v>
      </c>
      <c r="E418" t="s">
        <v>1423</v>
      </c>
      <c r="F418" t="s">
        <v>1423</v>
      </c>
      <c r="G418" t="s">
        <v>7268</v>
      </c>
      <c r="H418" t="s">
        <v>311</v>
      </c>
      <c r="I418" t="s">
        <v>311</v>
      </c>
      <c r="J418" t="s">
        <v>311</v>
      </c>
      <c r="K418" t="s">
        <v>193</v>
      </c>
      <c r="L418" t="s">
        <v>193</v>
      </c>
      <c r="M418">
        <f>IF(UPPER(TRIM(Table2[[#This Row],[Status_Clean]]))="CONVERTED",1,0)</f>
        <v>0</v>
      </c>
      <c r="N418">
        <f>IF(ISNUMBER(MATCH(UPPER(TRIM(Table2[[#This Row],[Status_Clean]])),{"CONTACTED","QUALIFIED","CONVERTED"},0)),1,0)</f>
        <v>0</v>
      </c>
      <c r="O418" cm="1">
        <f t="array" ref="O418">_xlfn.SWITCH(UPPER(TRIM(Table2[[#This Row],[Status_Clean]])),"NEW",1,"CONTACTED",2,"QUALIFIED",3,"CONVERTED",4,"LOST",5,99)</f>
        <v>1</v>
      </c>
      <c r="P418">
        <v>45158</v>
      </c>
      <c r="Q418" t="s">
        <v>7691</v>
      </c>
      <c r="R418" t="s">
        <v>7691</v>
      </c>
      <c r="S418">
        <v>45158</v>
      </c>
      <c r="T418" t="s">
        <v>7261</v>
      </c>
      <c r="U418">
        <v>45158</v>
      </c>
      <c r="V418" t="s">
        <v>7310</v>
      </c>
      <c r="W418" t="s">
        <v>7263</v>
      </c>
      <c r="X418" t="s">
        <v>7288</v>
      </c>
      <c r="Y418" t="s">
        <v>7293</v>
      </c>
      <c r="Z418">
        <v>60.9</v>
      </c>
      <c r="AA418">
        <v>60.9</v>
      </c>
      <c r="AB418" t="str" cm="1">
        <f t="array" ref="AB418">_xlfn.LET(_xlpm.x,IFERROR(VALUE(Table2[[#This Row],[Response_Time_Hours]]),""),IF(_xlpm.x="","CHECK",_xlfn.IFS(_xlpm.x&lt;=1,"Immediate",_xlpm.x&lt;=6,"Fast",_xlpm.x&lt;=24,"Moderate",_xlpm.x&gt;24,"Delayed")))</f>
        <v>Delayed</v>
      </c>
      <c r="AC418">
        <v>35</v>
      </c>
      <c r="AD418" t="str" cm="1">
        <f t="array" ref="AD418">IF(Table2[[#This Row],[Interaction_Count_Final]]="","N/A",_xlfn.IFS(Table2[[#This Row],[Interaction_Count_Final]]&lt;=2,"Low",Table2[[#This Row],[Interaction_Count_Final]]&lt;=5,"Medium",Table2[[#This Row],[Interaction_Count_Final]]&gt;=6,"High",TRUE,"CHECK"))</f>
        <v>High</v>
      </c>
      <c r="AE418" t="s">
        <v>7266</v>
      </c>
      <c r="AF418" t="b">
        <v>1</v>
      </c>
      <c r="AG418" t="b">
        <v>1</v>
      </c>
      <c r="AH418">
        <v>567</v>
      </c>
      <c r="AI418">
        <v>45158</v>
      </c>
      <c r="AJ418" t="b">
        <v>1</v>
      </c>
      <c r="AK418" t="e" cm="1">
        <f t="array" ref="AK418">_xlfn.LET(
  _xlpm.txt,TRIM(Raw_Data!F418),
  _xlpm.norm,SUBSTITUTE(SUBSTITUTE(_xlpm.txt,"-","/"),".","/"),
  _xlpm.p,_xlfn.TEXTSPLIT(_xlpm.norm,"/"),
  _xlpm.a,VALUE(INDEX(_xlpm.p,1)),
  _xlpm.b,VALUE(INDEX(_xlpm.p,2)),
  IF(AND(_xlpm.a&lt;=12,_xlpm.b&lt;=12),"REVIEW_AMBIGUOUS","OK")
)</f>
        <v>#REF!</v>
      </c>
    </row>
    <row r="419" spans="1:37">
      <c r="A419" t="s">
        <v>1424</v>
      </c>
      <c r="B419" t="s">
        <v>1424</v>
      </c>
      <c r="C419" t="b">
        <v>0</v>
      </c>
      <c r="D419" t="s">
        <v>7257</v>
      </c>
      <c r="E419" t="s">
        <v>1425</v>
      </c>
      <c r="F419" t="s">
        <v>1425</v>
      </c>
      <c r="G419" t="s">
        <v>7274</v>
      </c>
      <c r="H419" t="s">
        <v>123</v>
      </c>
      <c r="I419" t="s">
        <v>123</v>
      </c>
      <c r="J419" t="s">
        <v>123</v>
      </c>
      <c r="K419" t="s">
        <v>7281</v>
      </c>
      <c r="L419" t="s">
        <v>125</v>
      </c>
      <c r="M419">
        <f>IF(UPPER(TRIM(Table2[[#This Row],[Status_Clean]]))="CONVERTED",1,0)</f>
        <v>0</v>
      </c>
      <c r="N419">
        <f>IF(ISNUMBER(MATCH(UPPER(TRIM(Table2[[#This Row],[Status_Clean]])),{"CONTACTED","QUALIFIED","CONVERTED"},0)),1,0)</f>
        <v>1</v>
      </c>
      <c r="O419" cm="1">
        <f t="array" ref="O419">_xlfn.SWITCH(UPPER(TRIM(Table2[[#This Row],[Status_Clean]])),"NEW",1,"CONTACTED",2,"QUALIFIED",3,"CONVERTED",4,"LOST",5,99)</f>
        <v>2</v>
      </c>
      <c r="P419" t="s">
        <v>1426</v>
      </c>
      <c r="Q419" t="s">
        <v>7692</v>
      </c>
      <c r="R419" t="s">
        <v>7692</v>
      </c>
      <c r="S419">
        <v>45525</v>
      </c>
      <c r="T419" t="s">
        <v>7261</v>
      </c>
      <c r="U419">
        <v>45525</v>
      </c>
      <c r="V419" t="s">
        <v>7310</v>
      </c>
      <c r="W419" t="s">
        <v>7271</v>
      </c>
      <c r="X419" t="s">
        <v>7288</v>
      </c>
      <c r="Y419" t="s">
        <v>7272</v>
      </c>
      <c r="Z419">
        <v>38.5</v>
      </c>
      <c r="AA419">
        <v>38.5</v>
      </c>
      <c r="AB419" t="str" cm="1">
        <f t="array" ref="AB419">_xlfn.LET(_xlpm.x,IFERROR(VALUE(Table2[[#This Row],[Response_Time_Hours]]),""),IF(_xlpm.x="","CHECK",_xlfn.IFS(_xlpm.x&lt;=1,"Immediate",_xlpm.x&lt;=6,"Fast",_xlpm.x&lt;=24,"Moderate",_xlpm.x&gt;24,"Delayed")))</f>
        <v>Delayed</v>
      </c>
      <c r="AC419">
        <v>6</v>
      </c>
      <c r="AD419" t="str" cm="1">
        <f t="array" ref="AD419">IF(Table2[[#This Row],[Interaction_Count_Final]]="","N/A",_xlfn.IFS(Table2[[#This Row],[Interaction_Count_Final]]&lt;=2,"Low",Table2[[#This Row],[Interaction_Count_Final]]&lt;=5,"Medium",Table2[[#This Row],[Interaction_Count_Final]]&gt;=6,"High",TRUE,"CHECK"))</f>
        <v>High</v>
      </c>
      <c r="AE419" t="s">
        <v>7266</v>
      </c>
      <c r="AF419" t="b">
        <v>1</v>
      </c>
      <c r="AG419" t="b">
        <v>1</v>
      </c>
      <c r="AH419">
        <v>568</v>
      </c>
      <c r="AI419">
        <v>45525</v>
      </c>
      <c r="AJ419" t="b">
        <v>1</v>
      </c>
      <c r="AK419" t="str" cm="1">
        <f t="array" ref="AK419">_xlfn.LET(
  _xlpm.txt,TRIM(Raw_Data!F419),
  _xlpm.norm,SUBSTITUTE(SUBSTITUTE(_xlpm.txt,"-","/"),".","/"),
  _xlpm.p,_xlfn.TEXTSPLIT(_xlpm.norm,"/"),
  _xlpm.a,VALUE(INDEX(_xlpm.p,1)),
  _xlpm.b,VALUE(INDEX(_xlpm.p,2)),
  IF(AND(_xlpm.a&lt;=12,_xlpm.b&lt;=12),"REVIEW_AMBIGUOUS","OK")
)</f>
        <v>OK</v>
      </c>
    </row>
    <row r="420" spans="1:37">
      <c r="A420" t="s">
        <v>1427</v>
      </c>
      <c r="B420" t="s">
        <v>1427</v>
      </c>
      <c r="C420" t="b">
        <v>0</v>
      </c>
      <c r="D420" t="s">
        <v>7257</v>
      </c>
      <c r="E420" t="s">
        <v>1428</v>
      </c>
      <c r="F420" t="s">
        <v>1428</v>
      </c>
      <c r="G420" t="s">
        <v>7303</v>
      </c>
      <c r="H420" t="s">
        <v>7413</v>
      </c>
      <c r="I420" t="s">
        <v>7413</v>
      </c>
      <c r="J420" t="s">
        <v>123</v>
      </c>
      <c r="K420" t="s">
        <v>193</v>
      </c>
      <c r="L420" t="s">
        <v>193</v>
      </c>
      <c r="M420">
        <f>IF(UPPER(TRIM(Table2[[#This Row],[Status_Clean]]))="CONVERTED",1,0)</f>
        <v>0</v>
      </c>
      <c r="N420">
        <f>IF(ISNUMBER(MATCH(UPPER(TRIM(Table2[[#This Row],[Status_Clean]])),{"CONTACTED","QUALIFIED","CONVERTED"},0)),1,0)</f>
        <v>0</v>
      </c>
      <c r="O420" cm="1">
        <f t="array" ref="O420">_xlfn.SWITCH(UPPER(TRIM(Table2[[#This Row],[Status_Clean]])),"NEW",1,"CONTACTED",2,"QUALIFIED",3,"CONVERTED",4,"LOST",5,99)</f>
        <v>1</v>
      </c>
      <c r="P420" t="s">
        <v>884</v>
      </c>
      <c r="Q420" t="s">
        <v>884</v>
      </c>
      <c r="R420" t="s">
        <v>884</v>
      </c>
      <c r="S420">
        <v>44945</v>
      </c>
      <c r="T420" t="s">
        <v>7261</v>
      </c>
      <c r="U420">
        <v>44945</v>
      </c>
      <c r="V420" t="s">
        <v>7317</v>
      </c>
      <c r="W420" t="s">
        <v>7263</v>
      </c>
      <c r="X420" t="s">
        <v>7284</v>
      </c>
      <c r="Y420" t="s">
        <v>7285</v>
      </c>
      <c r="Z420">
        <v>48.2</v>
      </c>
      <c r="AA420">
        <v>48.2</v>
      </c>
      <c r="AB420" t="str" cm="1">
        <f t="array" ref="AB420">_xlfn.LET(_xlpm.x,IFERROR(VALUE(Table2[[#This Row],[Response_Time_Hours]]),""),IF(_xlpm.x="","CHECK",_xlfn.IFS(_xlpm.x&lt;=1,"Immediate",_xlpm.x&lt;=6,"Fast",_xlpm.x&lt;=24,"Moderate",_xlpm.x&gt;24,"Delayed")))</f>
        <v>Delayed</v>
      </c>
      <c r="AC420">
        <v>42</v>
      </c>
      <c r="AD420" t="str" cm="1">
        <f t="array" ref="AD420">IF(Table2[[#This Row],[Interaction_Count_Final]]="","N/A",_xlfn.IFS(Table2[[#This Row],[Interaction_Count_Final]]&lt;=2,"Low",Table2[[#This Row],[Interaction_Count_Final]]&lt;=5,"Medium",Table2[[#This Row],[Interaction_Count_Final]]&gt;=6,"High",TRUE,"CHECK"))</f>
        <v>High</v>
      </c>
      <c r="AE420" t="s">
        <v>7266</v>
      </c>
      <c r="AF420" t="b">
        <v>1</v>
      </c>
      <c r="AG420" t="b">
        <v>1</v>
      </c>
      <c r="AH420">
        <v>569</v>
      </c>
      <c r="AI420">
        <v>44945</v>
      </c>
      <c r="AJ420" t="b">
        <v>1</v>
      </c>
      <c r="AK420" t="str" cm="1">
        <f t="array" ref="AK420">_xlfn.LET(
  _xlpm.txt,TRIM(Raw_Data!F420),
  _xlpm.norm,SUBSTITUTE(SUBSTITUTE(_xlpm.txt,"-","/"),".","/"),
  _xlpm.p,_xlfn.TEXTSPLIT(_xlpm.norm,"/"),
  _xlpm.a,VALUE(INDEX(_xlpm.p,1)),
  _xlpm.b,VALUE(INDEX(_xlpm.p,2)),
  IF(AND(_xlpm.a&lt;=12,_xlpm.b&lt;=12),"REVIEW_AMBIGUOUS","OK")
)</f>
        <v>OK</v>
      </c>
    </row>
    <row r="421" spans="1:37">
      <c r="A421" t="s">
        <v>1429</v>
      </c>
      <c r="B421" t="s">
        <v>1429</v>
      </c>
      <c r="C421" t="b">
        <v>0</v>
      </c>
      <c r="D421" t="s">
        <v>7257</v>
      </c>
      <c r="E421" t="s">
        <v>1430</v>
      </c>
      <c r="F421" t="s">
        <v>1430</v>
      </c>
      <c r="G421" t="s">
        <v>7280</v>
      </c>
      <c r="H421" t="s">
        <v>352</v>
      </c>
      <c r="I421" t="s">
        <v>352</v>
      </c>
      <c r="J421" t="s">
        <v>447</v>
      </c>
      <c r="K421" t="s">
        <v>7281</v>
      </c>
      <c r="L421" t="s">
        <v>125</v>
      </c>
      <c r="M421">
        <f>IF(UPPER(TRIM(Table2[[#This Row],[Status_Clean]]))="CONVERTED",1,0)</f>
        <v>0</v>
      </c>
      <c r="N421">
        <f>IF(ISNUMBER(MATCH(UPPER(TRIM(Table2[[#This Row],[Status_Clean]])),{"CONTACTED","QUALIFIED","CONVERTED"},0)),1,0)</f>
        <v>1</v>
      </c>
      <c r="O421" cm="1">
        <f t="array" ref="O421">_xlfn.SWITCH(UPPER(TRIM(Table2[[#This Row],[Status_Clean]])),"NEW",1,"CONTACTED",2,"QUALIFIED",3,"CONVERTED",4,"LOST",5,99)</f>
        <v>2</v>
      </c>
      <c r="P421">
        <v>45354</v>
      </c>
      <c r="Q421" t="s">
        <v>7693</v>
      </c>
      <c r="R421" t="s">
        <v>7693</v>
      </c>
      <c r="S421">
        <v>45354</v>
      </c>
      <c r="T421" t="s">
        <v>7261</v>
      </c>
      <c r="U421">
        <v>45354</v>
      </c>
      <c r="V421" t="s">
        <v>7295</v>
      </c>
      <c r="W421" t="s">
        <v>7271</v>
      </c>
      <c r="X421" t="s">
        <v>7284</v>
      </c>
      <c r="Y421" t="s">
        <v>7293</v>
      </c>
      <c r="Z421" t="s">
        <v>1431</v>
      </c>
      <c r="AA421">
        <v>48.4</v>
      </c>
      <c r="AB421" t="str" cm="1">
        <f t="array" ref="AB421">_xlfn.LET(_xlpm.x,IFERROR(VALUE(Table2[[#This Row],[Response_Time_Hours]]),""),IF(_xlpm.x="","CHECK",_xlfn.IFS(_xlpm.x&lt;=1,"Immediate",_xlpm.x&lt;=6,"Fast",_xlpm.x&lt;=24,"Moderate",_xlpm.x&gt;24,"Delayed")))</f>
        <v>Delayed</v>
      </c>
      <c r="AC421">
        <v>5</v>
      </c>
      <c r="AD421" t="str" cm="1">
        <f t="array" ref="AD421">IF(Table2[[#This Row],[Interaction_Count_Final]]="","N/A",_xlfn.IFS(Table2[[#This Row],[Interaction_Count_Final]]&lt;=2,"Low",Table2[[#This Row],[Interaction_Count_Final]]&lt;=5,"Medium",Table2[[#This Row],[Interaction_Count_Final]]&gt;=6,"High",TRUE,"CHECK"))</f>
        <v>Medium</v>
      </c>
      <c r="AE421" t="s">
        <v>7266</v>
      </c>
      <c r="AF421" t="b">
        <v>1</v>
      </c>
      <c r="AG421" t="b">
        <v>1</v>
      </c>
      <c r="AH421">
        <v>570</v>
      </c>
      <c r="AI421">
        <v>45354</v>
      </c>
      <c r="AJ421" t="b">
        <v>1</v>
      </c>
      <c r="AK421" t="e" cm="1">
        <f t="array" ref="AK421">_xlfn.LET(
  _xlpm.txt,TRIM(Raw_Data!F421),
  _xlpm.norm,SUBSTITUTE(SUBSTITUTE(_xlpm.txt,"-","/"),".","/"),
  _xlpm.p,_xlfn.TEXTSPLIT(_xlpm.norm,"/"),
  _xlpm.a,VALUE(INDEX(_xlpm.p,1)),
  _xlpm.b,VALUE(INDEX(_xlpm.p,2)),
  IF(AND(_xlpm.a&lt;=12,_xlpm.b&lt;=12),"REVIEW_AMBIGUOUS","OK")
)</f>
        <v>#REF!</v>
      </c>
    </row>
    <row r="422" spans="1:37">
      <c r="A422" t="s">
        <v>1432</v>
      </c>
      <c r="B422" t="s">
        <v>1432</v>
      </c>
      <c r="C422" t="b">
        <v>0</v>
      </c>
      <c r="D422" t="s">
        <v>7257</v>
      </c>
      <c r="E422" t="s">
        <v>1433</v>
      </c>
      <c r="F422" t="s">
        <v>1433</v>
      </c>
      <c r="G422" t="s">
        <v>7280</v>
      </c>
      <c r="H422" t="s">
        <v>106</v>
      </c>
      <c r="I422" t="s">
        <v>106</v>
      </c>
      <c r="J422" t="s">
        <v>106</v>
      </c>
      <c r="K422" t="s">
        <v>193</v>
      </c>
      <c r="L422" t="s">
        <v>193</v>
      </c>
      <c r="M422">
        <f>IF(UPPER(TRIM(Table2[[#This Row],[Status_Clean]]))="CONVERTED",1,0)</f>
        <v>0</v>
      </c>
      <c r="N422">
        <f>IF(ISNUMBER(MATCH(UPPER(TRIM(Table2[[#This Row],[Status_Clean]])),{"CONTACTED","QUALIFIED","CONVERTED"},0)),1,0)</f>
        <v>0</v>
      </c>
      <c r="O422" cm="1">
        <f t="array" ref="O422">_xlfn.SWITCH(UPPER(TRIM(Table2[[#This Row],[Status_Clean]])),"NEW",1,"CONTACTED",2,"QUALIFIED",3,"CONVERTED",4,"LOST",5,99)</f>
        <v>1</v>
      </c>
      <c r="P422">
        <v>45244</v>
      </c>
      <c r="Q422" t="s">
        <v>7694</v>
      </c>
      <c r="R422" t="s">
        <v>7694</v>
      </c>
      <c r="S422">
        <v>45244</v>
      </c>
      <c r="T422" t="s">
        <v>7261</v>
      </c>
      <c r="U422">
        <v>45244</v>
      </c>
      <c r="V422" t="s">
        <v>7300</v>
      </c>
      <c r="W422" t="s">
        <v>7263</v>
      </c>
      <c r="X422" t="s">
        <v>7264</v>
      </c>
      <c r="Y422" t="s">
        <v>7265</v>
      </c>
      <c r="Z422" t="s">
        <v>287</v>
      </c>
      <c r="AA422">
        <v>60</v>
      </c>
      <c r="AB422" t="str" cm="1">
        <f t="array" ref="AB422">_xlfn.LET(_xlpm.x,IFERROR(VALUE(Table2[[#This Row],[Response_Time_Hours]]),""),IF(_xlpm.x="","CHECK",_xlfn.IFS(_xlpm.x&lt;=1,"Immediate",_xlpm.x&lt;=6,"Fast",_xlpm.x&lt;=24,"Moderate",_xlpm.x&gt;24,"Delayed")))</f>
        <v>Delayed</v>
      </c>
      <c r="AC422">
        <v>9</v>
      </c>
      <c r="AD422" t="str" cm="1">
        <f t="array" ref="AD422">IF(Table2[[#This Row],[Interaction_Count_Final]]="","N/A",_xlfn.IFS(Table2[[#This Row],[Interaction_Count_Final]]&lt;=2,"Low",Table2[[#This Row],[Interaction_Count_Final]]&lt;=5,"Medium",Table2[[#This Row],[Interaction_Count_Final]]&gt;=6,"High",TRUE,"CHECK"))</f>
        <v>High</v>
      </c>
      <c r="AE422" t="s">
        <v>7273</v>
      </c>
      <c r="AF422" t="b">
        <v>1</v>
      </c>
      <c r="AG422" t="b">
        <v>1</v>
      </c>
      <c r="AH422">
        <v>571</v>
      </c>
      <c r="AI422">
        <v>45244</v>
      </c>
      <c r="AJ422" t="b">
        <v>1</v>
      </c>
      <c r="AK422" t="e" cm="1">
        <f t="array" ref="AK422">_xlfn.LET(
  _xlpm.txt,TRIM(Raw_Data!F422),
  _xlpm.norm,SUBSTITUTE(SUBSTITUTE(_xlpm.txt,"-","/"),".","/"),
  _xlpm.p,_xlfn.TEXTSPLIT(_xlpm.norm,"/"),
  _xlpm.a,VALUE(INDEX(_xlpm.p,1)),
  _xlpm.b,VALUE(INDEX(_xlpm.p,2)),
  IF(AND(_xlpm.a&lt;=12,_xlpm.b&lt;=12),"REVIEW_AMBIGUOUS","OK")
)</f>
        <v>#REF!</v>
      </c>
    </row>
    <row r="423" spans="1:37">
      <c r="A423" t="s">
        <v>1434</v>
      </c>
      <c r="B423" t="s">
        <v>1434</v>
      </c>
      <c r="C423" t="b">
        <v>0</v>
      </c>
      <c r="D423" t="s">
        <v>7257</v>
      </c>
      <c r="E423" t="s">
        <v>1435</v>
      </c>
      <c r="F423" t="s">
        <v>1435</v>
      </c>
      <c r="G423" t="s">
        <v>7280</v>
      </c>
      <c r="H423" t="s">
        <v>473</v>
      </c>
      <c r="I423" t="s">
        <v>473</v>
      </c>
      <c r="J423" t="s">
        <v>473</v>
      </c>
      <c r="K423" t="s">
        <v>193</v>
      </c>
      <c r="L423" t="s">
        <v>193</v>
      </c>
      <c r="M423">
        <f>IF(UPPER(TRIM(Table2[[#This Row],[Status_Clean]]))="CONVERTED",1,0)</f>
        <v>0</v>
      </c>
      <c r="N423">
        <f>IF(ISNUMBER(MATCH(UPPER(TRIM(Table2[[#This Row],[Status_Clean]])),{"CONTACTED","QUALIFIED","CONVERTED"},0)),1,0)</f>
        <v>0</v>
      </c>
      <c r="O423" cm="1">
        <f t="array" ref="O423">_xlfn.SWITCH(UPPER(TRIM(Table2[[#This Row],[Status_Clean]])),"NEW",1,"CONTACTED",2,"QUALIFIED",3,"CONVERTED",4,"LOST",5,99)</f>
        <v>1</v>
      </c>
      <c r="P423">
        <v>45148</v>
      </c>
      <c r="Q423" t="s">
        <v>7695</v>
      </c>
      <c r="R423" t="s">
        <v>7695</v>
      </c>
      <c r="S423">
        <v>45148</v>
      </c>
      <c r="T423" t="s">
        <v>7261</v>
      </c>
      <c r="U423">
        <v>45148</v>
      </c>
      <c r="V423" t="s">
        <v>7310</v>
      </c>
      <c r="W423" t="s">
        <v>7263</v>
      </c>
      <c r="X423" t="s">
        <v>7288</v>
      </c>
      <c r="Y423" t="s">
        <v>7285</v>
      </c>
      <c r="Z423" t="s">
        <v>1436</v>
      </c>
      <c r="AA423">
        <v>15.6</v>
      </c>
      <c r="AB423" t="str" cm="1">
        <f t="array" ref="AB423">_xlfn.LET(_xlpm.x,IFERROR(VALUE(Table2[[#This Row],[Response_Time_Hours]]),""),IF(_xlpm.x="","CHECK",_xlfn.IFS(_xlpm.x&lt;=1,"Immediate",_xlpm.x&lt;=6,"Fast",_xlpm.x&lt;=24,"Moderate",_xlpm.x&gt;24,"Delayed")))</f>
        <v>Moderate</v>
      </c>
      <c r="AC423" t="s">
        <v>232</v>
      </c>
      <c r="AD423" t="str" cm="1">
        <f t="array" ref="AD423">IF(Table2[[#This Row],[Interaction_Count_Final]]="","N/A",_xlfn.IFS(Table2[[#This Row],[Interaction_Count_Final]]&lt;=2,"Low",Table2[[#This Row],[Interaction_Count_Final]]&lt;=5,"Medium",Table2[[#This Row],[Interaction_Count_Final]]&gt;=6,"High",TRUE,"CHECK"))</f>
        <v>High</v>
      </c>
      <c r="AE423" t="s">
        <v>7266</v>
      </c>
      <c r="AF423" t="b">
        <v>1</v>
      </c>
      <c r="AG423" t="b">
        <v>1</v>
      </c>
      <c r="AH423">
        <v>572</v>
      </c>
      <c r="AI423">
        <v>45148</v>
      </c>
      <c r="AJ423" t="b">
        <v>1</v>
      </c>
      <c r="AK423" t="e" cm="1">
        <f t="array" ref="AK423">_xlfn.LET(
  _xlpm.txt,TRIM(Raw_Data!F423),
  _xlpm.norm,SUBSTITUTE(SUBSTITUTE(_xlpm.txt,"-","/"),".","/"),
  _xlpm.p,_xlfn.TEXTSPLIT(_xlpm.norm,"/"),
  _xlpm.a,VALUE(INDEX(_xlpm.p,1)),
  _xlpm.b,VALUE(INDEX(_xlpm.p,2)),
  IF(AND(_xlpm.a&lt;=12,_xlpm.b&lt;=12),"REVIEW_AMBIGUOUS","OK")
)</f>
        <v>#REF!</v>
      </c>
    </row>
    <row r="424" spans="1:37">
      <c r="A424" t="s">
        <v>1437</v>
      </c>
      <c r="B424" t="s">
        <v>1437</v>
      </c>
      <c r="C424" t="b">
        <v>0</v>
      </c>
      <c r="D424" t="s">
        <v>7257</v>
      </c>
      <c r="E424" t="s">
        <v>1438</v>
      </c>
      <c r="F424" t="s">
        <v>1438</v>
      </c>
      <c r="G424" t="s">
        <v>7258</v>
      </c>
      <c r="H424" t="s">
        <v>1356</v>
      </c>
      <c r="I424" t="s">
        <v>1356</v>
      </c>
      <c r="J424" t="s">
        <v>1356</v>
      </c>
      <c r="K424" t="s">
        <v>7319</v>
      </c>
      <c r="L424" t="s">
        <v>71</v>
      </c>
      <c r="M424">
        <f>IF(UPPER(TRIM(Table2[[#This Row],[Status_Clean]]))="CONVERTED",1,0)</f>
        <v>0</v>
      </c>
      <c r="N424">
        <f>IF(ISNUMBER(MATCH(UPPER(TRIM(Table2[[#This Row],[Status_Clean]])),{"CONTACTED","QUALIFIED","CONVERTED"},0)),1,0)</f>
        <v>1</v>
      </c>
      <c r="O424" cm="1">
        <f t="array" ref="O424">_xlfn.SWITCH(UPPER(TRIM(Table2[[#This Row],[Status_Clean]])),"NEW",1,"CONTACTED",2,"QUALIFIED",3,"CONVERTED",4,"LOST",5,99)</f>
        <v>3</v>
      </c>
      <c r="P424">
        <v>44960</v>
      </c>
      <c r="Q424" t="s">
        <v>7696</v>
      </c>
      <c r="R424" t="s">
        <v>7696</v>
      </c>
      <c r="S424">
        <v>44960</v>
      </c>
      <c r="T424" t="s">
        <v>7261</v>
      </c>
      <c r="U424">
        <v>44960</v>
      </c>
      <c r="V424" t="s">
        <v>7283</v>
      </c>
      <c r="W424" t="s">
        <v>7263</v>
      </c>
      <c r="X424" t="s">
        <v>7284</v>
      </c>
      <c r="Y424" t="s">
        <v>7312</v>
      </c>
      <c r="Z424" t="s">
        <v>1439</v>
      </c>
      <c r="AA424">
        <v>42.7</v>
      </c>
      <c r="AB424" t="str" cm="1">
        <f t="array" ref="AB424">_xlfn.LET(_xlpm.x,IFERROR(VALUE(Table2[[#This Row],[Response_Time_Hours]]),""),IF(_xlpm.x="","CHECK",_xlfn.IFS(_xlpm.x&lt;=1,"Immediate",_xlpm.x&lt;=6,"Fast",_xlpm.x&lt;=24,"Moderate",_xlpm.x&gt;24,"Delayed")))</f>
        <v>Delayed</v>
      </c>
      <c r="AC424">
        <v>9</v>
      </c>
      <c r="AD424" t="str" cm="1">
        <f t="array" ref="AD424">IF(Table2[[#This Row],[Interaction_Count_Final]]="","N/A",_xlfn.IFS(Table2[[#This Row],[Interaction_Count_Final]]&lt;=2,"Low",Table2[[#This Row],[Interaction_Count_Final]]&lt;=5,"Medium",Table2[[#This Row],[Interaction_Count_Final]]&gt;=6,"High",TRUE,"CHECK"))</f>
        <v>High</v>
      </c>
      <c r="AE424" t="s">
        <v>7273</v>
      </c>
      <c r="AF424" t="b">
        <v>1</v>
      </c>
      <c r="AG424" t="b">
        <v>1</v>
      </c>
      <c r="AH424">
        <v>573</v>
      </c>
      <c r="AI424">
        <v>44960</v>
      </c>
      <c r="AJ424" t="b">
        <v>1</v>
      </c>
      <c r="AK424" t="e" cm="1">
        <f t="array" ref="AK424">_xlfn.LET(
  _xlpm.txt,TRIM(Raw_Data!F424),
  _xlpm.norm,SUBSTITUTE(SUBSTITUTE(_xlpm.txt,"-","/"),".","/"),
  _xlpm.p,_xlfn.TEXTSPLIT(_xlpm.norm,"/"),
  _xlpm.a,VALUE(INDEX(_xlpm.p,1)),
  _xlpm.b,VALUE(INDEX(_xlpm.p,2)),
  IF(AND(_xlpm.a&lt;=12,_xlpm.b&lt;=12),"REVIEW_AMBIGUOUS","OK")
)</f>
        <v>#REF!</v>
      </c>
    </row>
    <row r="425" spans="1:37">
      <c r="A425" t="s">
        <v>1440</v>
      </c>
      <c r="B425" t="s">
        <v>1440</v>
      </c>
      <c r="C425" t="b">
        <v>0</v>
      </c>
      <c r="D425" t="s">
        <v>7257</v>
      </c>
      <c r="E425" t="s">
        <v>1441</v>
      </c>
      <c r="F425" t="s">
        <v>1441</v>
      </c>
      <c r="G425" t="s">
        <v>7274</v>
      </c>
      <c r="H425" t="s">
        <v>263</v>
      </c>
      <c r="I425" t="s">
        <v>263</v>
      </c>
      <c r="J425" t="s">
        <v>263</v>
      </c>
      <c r="K425" t="s">
        <v>173</v>
      </c>
      <c r="L425" t="s">
        <v>173</v>
      </c>
      <c r="M425">
        <f>IF(UPPER(TRIM(Table2[[#This Row],[Status_Clean]]))="CONVERTED",1,0)</f>
        <v>0</v>
      </c>
      <c r="N425">
        <f>IF(ISNUMBER(MATCH(UPPER(TRIM(Table2[[#This Row],[Status_Clean]])),{"CONTACTED","QUALIFIED","CONVERTED"},0)),1,0)</f>
        <v>0</v>
      </c>
      <c r="O425" cm="1">
        <f t="array" ref="O425">_xlfn.SWITCH(UPPER(TRIM(Table2[[#This Row],[Status_Clean]])),"NEW",1,"CONTACTED",2,"QUALIFIED",3,"CONVERTED",4,"LOST",5,99)</f>
        <v>5</v>
      </c>
      <c r="P425" t="s">
        <v>1442</v>
      </c>
      <c r="Q425" t="s">
        <v>7697</v>
      </c>
      <c r="R425" t="s">
        <v>7697</v>
      </c>
      <c r="S425">
        <v>45481</v>
      </c>
      <c r="T425" t="s">
        <v>7261</v>
      </c>
      <c r="U425">
        <v>45481</v>
      </c>
      <c r="V425" t="s">
        <v>7305</v>
      </c>
      <c r="W425" t="s">
        <v>7271</v>
      </c>
      <c r="X425" t="s">
        <v>7288</v>
      </c>
      <c r="Y425" t="s">
        <v>7298</v>
      </c>
      <c r="Z425">
        <v>17.100000000000001</v>
      </c>
      <c r="AA425">
        <v>17.100000000000001</v>
      </c>
      <c r="AB425" t="str" cm="1">
        <f t="array" ref="AB425">_xlfn.LET(_xlpm.x,IFERROR(VALUE(Table2[[#This Row],[Response_Time_Hours]]),""),IF(_xlpm.x="","CHECK",_xlfn.IFS(_xlpm.x&lt;=1,"Immediate",_xlpm.x&lt;=6,"Fast",_xlpm.x&lt;=24,"Moderate",_xlpm.x&gt;24,"Delayed")))</f>
        <v>Moderate</v>
      </c>
      <c r="AC425">
        <v>12</v>
      </c>
      <c r="AD425" t="str" cm="1">
        <f t="array" ref="AD425">IF(Table2[[#This Row],[Interaction_Count_Final]]="","N/A",_xlfn.IFS(Table2[[#This Row],[Interaction_Count_Final]]&lt;=2,"Low",Table2[[#This Row],[Interaction_Count_Final]]&lt;=5,"Medium",Table2[[#This Row],[Interaction_Count_Final]]&gt;=6,"High",TRUE,"CHECK"))</f>
        <v>High</v>
      </c>
      <c r="AE425" t="s">
        <v>7266</v>
      </c>
      <c r="AF425" t="b">
        <v>1</v>
      </c>
      <c r="AG425" t="b">
        <v>1</v>
      </c>
      <c r="AH425">
        <v>574</v>
      </c>
      <c r="AI425">
        <v>45481</v>
      </c>
      <c r="AJ425" t="b">
        <v>1</v>
      </c>
      <c r="AK425" t="e" cm="1">
        <f t="array" ref="AK425">_xlfn.LET(
  _xlpm.txt,TRIM(Raw_Data!F425),
  _xlpm.norm,SUBSTITUTE(SUBSTITUTE(_xlpm.txt,"-","/"),".","/"),
  _xlpm.p,_xlfn.TEXTSPLIT(_xlpm.norm,"/"),
  _xlpm.a,VALUE(INDEX(_xlpm.p,1)),
  _xlpm.b,VALUE(INDEX(_xlpm.p,2)),
  IF(AND(_xlpm.a&lt;=12,_xlpm.b&lt;=12),"REVIEW_AMBIGUOUS","OK")
)</f>
        <v>#REF!</v>
      </c>
    </row>
    <row r="426" spans="1:37">
      <c r="A426" t="s">
        <v>1443</v>
      </c>
      <c r="B426" t="s">
        <v>1443</v>
      </c>
      <c r="C426" t="b">
        <v>0</v>
      </c>
      <c r="D426" t="s">
        <v>7257</v>
      </c>
      <c r="E426" t="s">
        <v>1444</v>
      </c>
      <c r="F426" t="s">
        <v>1444</v>
      </c>
      <c r="G426" t="s">
        <v>7303</v>
      </c>
      <c r="H426" t="s">
        <v>556</v>
      </c>
      <c r="I426" t="s">
        <v>556</v>
      </c>
      <c r="J426" t="s">
        <v>106</v>
      </c>
      <c r="K426" t="s">
        <v>193</v>
      </c>
      <c r="L426" t="s">
        <v>193</v>
      </c>
      <c r="M426">
        <f>IF(UPPER(TRIM(Table2[[#This Row],[Status_Clean]]))="CONVERTED",1,0)</f>
        <v>0</v>
      </c>
      <c r="N426">
        <f>IF(ISNUMBER(MATCH(UPPER(TRIM(Table2[[#This Row],[Status_Clean]])),{"CONTACTED","QUALIFIED","CONVERTED"},0)),1,0)</f>
        <v>0</v>
      </c>
      <c r="O426" cm="1">
        <f t="array" ref="O426">_xlfn.SWITCH(UPPER(TRIM(Table2[[#This Row],[Status_Clean]])),"NEW",1,"CONTACTED",2,"QUALIFIED",3,"CONVERTED",4,"LOST",5,99)</f>
        <v>1</v>
      </c>
      <c r="P426" t="s">
        <v>1445</v>
      </c>
      <c r="Q426" t="s">
        <v>7698</v>
      </c>
      <c r="R426" t="s">
        <v>7698</v>
      </c>
      <c r="S426">
        <v>45588</v>
      </c>
      <c r="T426" t="s">
        <v>7261</v>
      </c>
      <c r="U426">
        <v>45588</v>
      </c>
      <c r="V426" t="s">
        <v>7270</v>
      </c>
      <c r="W426" t="s">
        <v>7271</v>
      </c>
      <c r="X426" t="s">
        <v>7264</v>
      </c>
      <c r="Y426" t="s">
        <v>7272</v>
      </c>
      <c r="Z426">
        <v>52</v>
      </c>
      <c r="AA426">
        <v>52</v>
      </c>
      <c r="AB426" t="str" cm="1">
        <f t="array" ref="AB426">_xlfn.LET(_xlpm.x,IFERROR(VALUE(Table2[[#This Row],[Response_Time_Hours]]),""),IF(_xlpm.x="","CHECK",_xlfn.IFS(_xlpm.x&lt;=1,"Immediate",_xlpm.x&lt;=6,"Fast",_xlpm.x&lt;=24,"Moderate",_xlpm.x&gt;24,"Delayed")))</f>
        <v>Delayed</v>
      </c>
      <c r="AC426">
        <v>12</v>
      </c>
      <c r="AD426" t="str" cm="1">
        <f t="array" ref="AD426">IF(Table2[[#This Row],[Interaction_Count_Final]]="","N/A",_xlfn.IFS(Table2[[#This Row],[Interaction_Count_Final]]&lt;=2,"Low",Table2[[#This Row],[Interaction_Count_Final]]&lt;=5,"Medium",Table2[[#This Row],[Interaction_Count_Final]]&gt;=6,"High",TRUE,"CHECK"))</f>
        <v>High</v>
      </c>
      <c r="AE426" t="s">
        <v>7266</v>
      </c>
      <c r="AF426" t="b">
        <v>1</v>
      </c>
      <c r="AG426" t="b">
        <v>1</v>
      </c>
      <c r="AH426">
        <v>576</v>
      </c>
      <c r="AI426">
        <v>45588</v>
      </c>
      <c r="AJ426" t="b">
        <v>1</v>
      </c>
      <c r="AK426" t="e" cm="1">
        <f t="array" ref="AK426">_xlfn.LET(
  _xlpm.txt,TRIM(Raw_Data!F426),
  _xlpm.norm,SUBSTITUTE(SUBSTITUTE(_xlpm.txt,"-","/"),".","/"),
  _xlpm.p,_xlfn.TEXTSPLIT(_xlpm.norm,"/"),
  _xlpm.a,VALUE(INDEX(_xlpm.p,1)),
  _xlpm.b,VALUE(INDEX(_xlpm.p,2)),
  IF(AND(_xlpm.a&lt;=12,_xlpm.b&lt;=12),"REVIEW_AMBIGUOUS","OK")
)</f>
        <v>#REF!</v>
      </c>
    </row>
    <row r="427" spans="1:37">
      <c r="A427" t="s">
        <v>1446</v>
      </c>
      <c r="B427" t="s">
        <v>1446</v>
      </c>
      <c r="C427" t="b">
        <v>0</v>
      </c>
      <c r="D427" t="s">
        <v>7257</v>
      </c>
      <c r="E427" t="s">
        <v>1447</v>
      </c>
      <c r="F427" t="s">
        <v>1447</v>
      </c>
      <c r="G427" t="s">
        <v>7280</v>
      </c>
      <c r="H427" t="s">
        <v>106</v>
      </c>
      <c r="I427" t="s">
        <v>106</v>
      </c>
      <c r="J427" t="s">
        <v>106</v>
      </c>
      <c r="K427" t="s">
        <v>250</v>
      </c>
      <c r="L427" t="s">
        <v>250</v>
      </c>
      <c r="M427">
        <f>IF(UPPER(TRIM(Table2[[#This Row],[Status_Clean]]))="CONVERTED",1,0)</f>
        <v>1</v>
      </c>
      <c r="N427">
        <f>IF(ISNUMBER(MATCH(UPPER(TRIM(Table2[[#This Row],[Status_Clean]])),{"CONTACTED","QUALIFIED","CONVERTED"},0)),1,0)</f>
        <v>1</v>
      </c>
      <c r="O427" cm="1">
        <f t="array" ref="O427">_xlfn.SWITCH(UPPER(TRIM(Table2[[#This Row],[Status_Clean]])),"NEW",1,"CONTACTED",2,"QUALIFIED",3,"CONVERTED",4,"LOST",5,99)</f>
        <v>4</v>
      </c>
      <c r="P427">
        <v>45632</v>
      </c>
      <c r="Q427" t="s">
        <v>7494</v>
      </c>
      <c r="R427" t="s">
        <v>7494</v>
      </c>
      <c r="S427">
        <v>45632</v>
      </c>
      <c r="T427" t="s">
        <v>7261</v>
      </c>
      <c r="U427">
        <v>45632</v>
      </c>
      <c r="V427" t="s">
        <v>7262</v>
      </c>
      <c r="W427" t="s">
        <v>7271</v>
      </c>
      <c r="X427" t="s">
        <v>7264</v>
      </c>
      <c r="Y427" t="s">
        <v>7312</v>
      </c>
      <c r="Z427" t="s">
        <v>1448</v>
      </c>
      <c r="AA427">
        <v>45.7</v>
      </c>
      <c r="AB427" t="str" cm="1">
        <f t="array" ref="AB427">_xlfn.LET(_xlpm.x,IFERROR(VALUE(Table2[[#This Row],[Response_Time_Hours]]),""),IF(_xlpm.x="","CHECK",_xlfn.IFS(_xlpm.x&lt;=1,"Immediate",_xlpm.x&lt;=6,"Fast",_xlpm.x&lt;=24,"Moderate",_xlpm.x&gt;24,"Delayed")))</f>
        <v>Delayed</v>
      </c>
      <c r="AC427">
        <v>14</v>
      </c>
      <c r="AD427" t="str" cm="1">
        <f t="array" ref="AD427">IF(Table2[[#This Row],[Interaction_Count_Final]]="","N/A",_xlfn.IFS(Table2[[#This Row],[Interaction_Count_Final]]&lt;=2,"Low",Table2[[#This Row],[Interaction_Count_Final]]&lt;=5,"Medium",Table2[[#This Row],[Interaction_Count_Final]]&gt;=6,"High",TRUE,"CHECK"))</f>
        <v>High</v>
      </c>
      <c r="AE427" t="s">
        <v>7266</v>
      </c>
      <c r="AF427" t="b">
        <v>1</v>
      </c>
      <c r="AG427" t="b">
        <v>1</v>
      </c>
      <c r="AH427">
        <v>577</v>
      </c>
      <c r="AI427">
        <v>45632</v>
      </c>
      <c r="AJ427" t="b">
        <v>1</v>
      </c>
      <c r="AK427" t="e" cm="1">
        <f t="array" ref="AK427">_xlfn.LET(
  _xlpm.txt,TRIM(Raw_Data!F427),
  _xlpm.norm,SUBSTITUTE(SUBSTITUTE(_xlpm.txt,"-","/"),".","/"),
  _xlpm.p,_xlfn.TEXTSPLIT(_xlpm.norm,"/"),
  _xlpm.a,VALUE(INDEX(_xlpm.p,1)),
  _xlpm.b,VALUE(INDEX(_xlpm.p,2)),
  IF(AND(_xlpm.a&lt;=12,_xlpm.b&lt;=12),"REVIEW_AMBIGUOUS","OK")
)</f>
        <v>#REF!</v>
      </c>
    </row>
    <row r="428" spans="1:37">
      <c r="A428" t="s">
        <v>1449</v>
      </c>
      <c r="B428" t="s">
        <v>1449</v>
      </c>
      <c r="C428" t="b">
        <v>1</v>
      </c>
      <c r="D428" t="s">
        <v>7257</v>
      </c>
      <c r="E428" t="s">
        <v>1450</v>
      </c>
      <c r="F428" t="s">
        <v>1450</v>
      </c>
      <c r="G428" t="s">
        <v>7303</v>
      </c>
      <c r="H428" t="s">
        <v>352</v>
      </c>
      <c r="I428" t="s">
        <v>352</v>
      </c>
      <c r="J428" t="s">
        <v>447</v>
      </c>
      <c r="K428" t="s">
        <v>71</v>
      </c>
      <c r="L428" t="s">
        <v>71</v>
      </c>
      <c r="M428">
        <f>IF(UPPER(TRIM(Table2[[#This Row],[Status_Clean]]))="CONVERTED",1,0)</f>
        <v>0</v>
      </c>
      <c r="N428">
        <f>IF(ISNUMBER(MATCH(UPPER(TRIM(Table2[[#This Row],[Status_Clean]])),{"CONTACTED","QUALIFIED","CONVERTED"},0)),1,0)</f>
        <v>1</v>
      </c>
      <c r="O428" cm="1">
        <f t="array" ref="O428">_xlfn.SWITCH(UPPER(TRIM(Table2[[#This Row],[Status_Clean]])),"NEW",1,"CONTACTED",2,"QUALIFIED",3,"CONVERTED",4,"LOST",5,99)</f>
        <v>3</v>
      </c>
      <c r="P428" t="s">
        <v>1451</v>
      </c>
      <c r="Q428" t="s">
        <v>7699</v>
      </c>
      <c r="R428" t="s">
        <v>7699</v>
      </c>
      <c r="S428">
        <v>45494</v>
      </c>
      <c r="T428" t="s">
        <v>7261</v>
      </c>
      <c r="U428">
        <v>45494</v>
      </c>
      <c r="V428" t="s">
        <v>7305</v>
      </c>
      <c r="W428" t="s">
        <v>7271</v>
      </c>
      <c r="X428" t="s">
        <v>7288</v>
      </c>
      <c r="Y428" t="s">
        <v>7293</v>
      </c>
      <c r="Z428" t="s">
        <v>1452</v>
      </c>
      <c r="AA428">
        <v>61.4</v>
      </c>
      <c r="AB428" t="str" cm="1">
        <f t="array" ref="AB428">_xlfn.LET(_xlpm.x,IFERROR(VALUE(Table2[[#This Row],[Response_Time_Hours]]),""),IF(_xlpm.x="","CHECK",_xlfn.IFS(_xlpm.x&lt;=1,"Immediate",_xlpm.x&lt;=6,"Fast",_xlpm.x&lt;=24,"Moderate",_xlpm.x&gt;24,"Delayed")))</f>
        <v>Delayed</v>
      </c>
      <c r="AC428">
        <v>11</v>
      </c>
      <c r="AD428" t="str" cm="1">
        <f t="array" ref="AD428">IF(Table2[[#This Row],[Interaction_Count_Final]]="","N/A",_xlfn.IFS(Table2[[#This Row],[Interaction_Count_Final]]&lt;=2,"Low",Table2[[#This Row],[Interaction_Count_Final]]&lt;=5,"Medium",Table2[[#This Row],[Interaction_Count_Final]]&gt;=6,"High",TRUE,"CHECK"))</f>
        <v>High</v>
      </c>
      <c r="AE428" t="s">
        <v>7266</v>
      </c>
      <c r="AF428" t="b">
        <v>1</v>
      </c>
      <c r="AG428" t="b">
        <v>1</v>
      </c>
      <c r="AH428">
        <v>578</v>
      </c>
      <c r="AI428">
        <v>45494</v>
      </c>
      <c r="AJ428" t="b">
        <v>1</v>
      </c>
      <c r="AK428" t="str" cm="1">
        <f t="array" ref="AK428">_xlfn.LET(
  _xlpm.txt,TRIM(Raw_Data!F428),
  _xlpm.norm,SUBSTITUTE(SUBSTITUTE(_xlpm.txt,"-","/"),".","/"),
  _xlpm.p,_xlfn.TEXTSPLIT(_xlpm.norm,"/"),
  _xlpm.a,VALUE(INDEX(_xlpm.p,1)),
  _xlpm.b,VALUE(INDEX(_xlpm.p,2)),
  IF(AND(_xlpm.a&lt;=12,_xlpm.b&lt;=12),"REVIEW_AMBIGUOUS","OK")
)</f>
        <v>OK</v>
      </c>
    </row>
    <row r="429" spans="1:37">
      <c r="A429" t="s">
        <v>1453</v>
      </c>
      <c r="B429" t="s">
        <v>1453</v>
      </c>
      <c r="C429" t="b">
        <v>0</v>
      </c>
      <c r="D429" t="s">
        <v>7257</v>
      </c>
      <c r="E429" t="s">
        <v>1454</v>
      </c>
      <c r="F429" t="s">
        <v>1454</v>
      </c>
      <c r="G429" t="s">
        <v>7280</v>
      </c>
      <c r="H429" t="s">
        <v>101</v>
      </c>
      <c r="I429" t="s">
        <v>101</v>
      </c>
      <c r="J429" t="s">
        <v>101</v>
      </c>
      <c r="K429" t="s">
        <v>7365</v>
      </c>
      <c r="L429" t="s">
        <v>250</v>
      </c>
      <c r="M429">
        <f>IF(UPPER(TRIM(Table2[[#This Row],[Status_Clean]]))="CONVERTED",1,0)</f>
        <v>1</v>
      </c>
      <c r="N429">
        <f>IF(ISNUMBER(MATCH(UPPER(TRIM(Table2[[#This Row],[Status_Clean]])),{"CONTACTED","QUALIFIED","CONVERTED"},0)),1,0)</f>
        <v>1</v>
      </c>
      <c r="O429" cm="1">
        <f t="array" ref="O429">_xlfn.SWITCH(UPPER(TRIM(Table2[[#This Row],[Status_Clean]])),"NEW",1,"CONTACTED",2,"QUALIFIED",3,"CONVERTED",4,"LOST",5,99)</f>
        <v>4</v>
      </c>
      <c r="P429">
        <v>45073</v>
      </c>
      <c r="Q429" t="s">
        <v>7533</v>
      </c>
      <c r="R429" t="s">
        <v>7533</v>
      </c>
      <c r="S429">
        <v>45073</v>
      </c>
      <c r="T429" t="s">
        <v>7261</v>
      </c>
      <c r="U429">
        <v>45073</v>
      </c>
      <c r="V429" t="s">
        <v>7314</v>
      </c>
      <c r="W429" t="s">
        <v>7263</v>
      </c>
      <c r="X429" t="s">
        <v>7277</v>
      </c>
      <c r="Y429" t="s">
        <v>7278</v>
      </c>
      <c r="Z429" t="s">
        <v>1455</v>
      </c>
      <c r="AA429">
        <v>9.5</v>
      </c>
      <c r="AB429" t="str" cm="1">
        <f t="array" ref="AB429">_xlfn.LET(_xlpm.x,IFERROR(VALUE(Table2[[#This Row],[Response_Time_Hours]]),""),IF(_xlpm.x="","CHECK",_xlfn.IFS(_xlpm.x&lt;=1,"Immediate",_xlpm.x&lt;=6,"Fast",_xlpm.x&lt;=24,"Moderate",_xlpm.x&gt;24,"Delayed")))</f>
        <v>Moderate</v>
      </c>
      <c r="AC429">
        <v>46</v>
      </c>
      <c r="AD429" t="str" cm="1">
        <f t="array" ref="AD429">IF(Table2[[#This Row],[Interaction_Count_Final]]="","N/A",_xlfn.IFS(Table2[[#This Row],[Interaction_Count_Final]]&lt;=2,"Low",Table2[[#This Row],[Interaction_Count_Final]]&lt;=5,"Medium",Table2[[#This Row],[Interaction_Count_Final]]&gt;=6,"High",TRUE,"CHECK"))</f>
        <v>High</v>
      </c>
      <c r="AE429" t="s">
        <v>7289</v>
      </c>
      <c r="AF429" t="b">
        <v>1</v>
      </c>
      <c r="AG429" t="b">
        <v>1</v>
      </c>
      <c r="AH429">
        <v>579</v>
      </c>
      <c r="AI429">
        <v>45073</v>
      </c>
      <c r="AJ429" t="b">
        <v>1</v>
      </c>
      <c r="AK429" t="e" cm="1">
        <f t="array" ref="AK429">_xlfn.LET(
  _xlpm.txt,TRIM(Raw_Data!F429),
  _xlpm.norm,SUBSTITUTE(SUBSTITUTE(_xlpm.txt,"-","/"),".","/"),
  _xlpm.p,_xlfn.TEXTSPLIT(_xlpm.norm,"/"),
  _xlpm.a,VALUE(INDEX(_xlpm.p,1)),
  _xlpm.b,VALUE(INDEX(_xlpm.p,2)),
  IF(AND(_xlpm.a&lt;=12,_xlpm.b&lt;=12),"REVIEW_AMBIGUOUS","OK")
)</f>
        <v>#REF!</v>
      </c>
    </row>
    <row r="430" spans="1:37">
      <c r="A430" t="s">
        <v>1456</v>
      </c>
      <c r="B430" t="s">
        <v>1456</v>
      </c>
      <c r="C430" t="b">
        <v>0</v>
      </c>
      <c r="D430" t="s">
        <v>7257</v>
      </c>
      <c r="E430" t="s">
        <v>1457</v>
      </c>
      <c r="F430" t="s">
        <v>1457</v>
      </c>
      <c r="G430" t="s">
        <v>7274</v>
      </c>
      <c r="H430" t="s">
        <v>222</v>
      </c>
      <c r="I430" t="s">
        <v>222</v>
      </c>
      <c r="J430" t="s">
        <v>222</v>
      </c>
      <c r="K430" t="s">
        <v>125</v>
      </c>
      <c r="L430" t="s">
        <v>125</v>
      </c>
      <c r="M430">
        <f>IF(UPPER(TRIM(Table2[[#This Row],[Status_Clean]]))="CONVERTED",1,0)</f>
        <v>0</v>
      </c>
      <c r="N430">
        <f>IF(ISNUMBER(MATCH(UPPER(TRIM(Table2[[#This Row],[Status_Clean]])),{"CONTACTED","QUALIFIED","CONVERTED"},0)),1,0)</f>
        <v>1</v>
      </c>
      <c r="O430" cm="1">
        <f t="array" ref="O430">_xlfn.SWITCH(UPPER(TRIM(Table2[[#This Row],[Status_Clean]])),"NEW",1,"CONTACTED",2,"QUALIFIED",3,"CONVERTED",4,"LOST",5,99)</f>
        <v>2</v>
      </c>
      <c r="P430" t="s">
        <v>1458</v>
      </c>
      <c r="Q430" t="s">
        <v>7700</v>
      </c>
      <c r="R430" t="s">
        <v>7700</v>
      </c>
      <c r="S430">
        <v>45520</v>
      </c>
      <c r="T430" t="s">
        <v>7261</v>
      </c>
      <c r="U430">
        <v>45520</v>
      </c>
      <c r="V430" t="s">
        <v>7310</v>
      </c>
      <c r="W430" t="s">
        <v>7271</v>
      </c>
      <c r="X430" t="s">
        <v>7288</v>
      </c>
      <c r="Y430" t="s">
        <v>7312</v>
      </c>
      <c r="Z430" t="s">
        <v>1459</v>
      </c>
      <c r="AA430">
        <v>24.1</v>
      </c>
      <c r="AB430" t="str" cm="1">
        <f t="array" ref="AB430">_xlfn.LET(_xlpm.x,IFERROR(VALUE(Table2[[#This Row],[Response_Time_Hours]]),""),IF(_xlpm.x="","CHECK",_xlfn.IFS(_xlpm.x&lt;=1,"Immediate",_xlpm.x&lt;=6,"Fast",_xlpm.x&lt;=24,"Moderate",_xlpm.x&gt;24,"Delayed")))</f>
        <v>Delayed</v>
      </c>
      <c r="AC430">
        <v>16</v>
      </c>
      <c r="AD430" t="str" cm="1">
        <f t="array" ref="AD430">IF(Table2[[#This Row],[Interaction_Count_Final]]="","N/A",_xlfn.IFS(Table2[[#This Row],[Interaction_Count_Final]]&lt;=2,"Low",Table2[[#This Row],[Interaction_Count_Final]]&lt;=5,"Medium",Table2[[#This Row],[Interaction_Count_Final]]&gt;=6,"High",TRUE,"CHECK"))</f>
        <v>High</v>
      </c>
      <c r="AE430" t="s">
        <v>7273</v>
      </c>
      <c r="AF430" t="b">
        <v>1</v>
      </c>
      <c r="AG430" t="b">
        <v>1</v>
      </c>
      <c r="AH430">
        <v>580</v>
      </c>
      <c r="AI430">
        <v>45520</v>
      </c>
      <c r="AJ430" t="b">
        <v>1</v>
      </c>
      <c r="AK430" t="e" cm="1">
        <f t="array" ref="AK430">_xlfn.LET(
  _xlpm.txt,TRIM(Raw_Data!F430),
  _xlpm.norm,SUBSTITUTE(SUBSTITUTE(_xlpm.txt,"-","/"),".","/"),
  _xlpm.p,_xlfn.TEXTSPLIT(_xlpm.norm,"/"),
  _xlpm.a,VALUE(INDEX(_xlpm.p,1)),
  _xlpm.b,VALUE(INDEX(_xlpm.p,2)),
  IF(AND(_xlpm.a&lt;=12,_xlpm.b&lt;=12),"REVIEW_AMBIGUOUS","OK")
)</f>
        <v>#REF!</v>
      </c>
    </row>
    <row r="431" spans="1:37">
      <c r="A431" t="s">
        <v>1460</v>
      </c>
      <c r="B431" t="s">
        <v>1460</v>
      </c>
      <c r="C431" t="b">
        <v>0</v>
      </c>
      <c r="D431" t="s">
        <v>7257</v>
      </c>
      <c r="E431" t="s">
        <v>1461</v>
      </c>
      <c r="F431" t="s">
        <v>1461</v>
      </c>
      <c r="G431" t="s">
        <v>7268</v>
      </c>
      <c r="H431" t="s">
        <v>600</v>
      </c>
      <c r="I431" t="s">
        <v>600</v>
      </c>
      <c r="J431" t="s">
        <v>254</v>
      </c>
      <c r="K431" t="s">
        <v>125</v>
      </c>
      <c r="L431" t="s">
        <v>125</v>
      </c>
      <c r="M431">
        <f>IF(UPPER(TRIM(Table2[[#This Row],[Status_Clean]]))="CONVERTED",1,0)</f>
        <v>0</v>
      </c>
      <c r="N431">
        <f>IF(ISNUMBER(MATCH(UPPER(TRIM(Table2[[#This Row],[Status_Clean]])),{"CONTACTED","QUALIFIED","CONVERTED"},0)),1,0)</f>
        <v>1</v>
      </c>
      <c r="O431" cm="1">
        <f t="array" ref="O431">_xlfn.SWITCH(UPPER(TRIM(Table2[[#This Row],[Status_Clean]])),"NEW",1,"CONTACTED",2,"QUALIFIED",3,"CONVERTED",4,"LOST",5,99)</f>
        <v>2</v>
      </c>
      <c r="P431">
        <v>45638</v>
      </c>
      <c r="Q431" t="s">
        <v>7701</v>
      </c>
      <c r="R431" t="s">
        <v>7701</v>
      </c>
      <c r="S431">
        <v>45638</v>
      </c>
      <c r="T431" t="s">
        <v>7261</v>
      </c>
      <c r="U431">
        <v>45638</v>
      </c>
      <c r="V431" t="s">
        <v>7262</v>
      </c>
      <c r="W431" t="s">
        <v>7271</v>
      </c>
      <c r="X431" t="s">
        <v>7264</v>
      </c>
      <c r="Y431" t="s">
        <v>7285</v>
      </c>
      <c r="Z431" t="s">
        <v>1095</v>
      </c>
      <c r="AA431">
        <v>52.800000000000004</v>
      </c>
      <c r="AB431" t="str" cm="1">
        <f t="array" ref="AB431">_xlfn.LET(_xlpm.x,IFERROR(VALUE(Table2[[#This Row],[Response_Time_Hours]]),""),IF(_xlpm.x="","CHECK",_xlfn.IFS(_xlpm.x&lt;=1,"Immediate",_xlpm.x&lt;=6,"Fast",_xlpm.x&lt;=24,"Moderate",_xlpm.x&gt;24,"Delayed")))</f>
        <v>Delayed</v>
      </c>
      <c r="AC431">
        <v>8</v>
      </c>
      <c r="AD431" t="str" cm="1">
        <f t="array" ref="AD431">IF(Table2[[#This Row],[Interaction_Count_Final]]="","N/A",_xlfn.IFS(Table2[[#This Row],[Interaction_Count_Final]]&lt;=2,"Low",Table2[[#This Row],[Interaction_Count_Final]]&lt;=5,"Medium",Table2[[#This Row],[Interaction_Count_Final]]&gt;=6,"High",TRUE,"CHECK"))</f>
        <v>High</v>
      </c>
      <c r="AE431" t="s">
        <v>7266</v>
      </c>
      <c r="AF431" t="b">
        <v>1</v>
      </c>
      <c r="AG431" t="b">
        <v>1</v>
      </c>
      <c r="AH431">
        <v>581</v>
      </c>
      <c r="AI431">
        <v>45638</v>
      </c>
      <c r="AJ431" t="b">
        <v>1</v>
      </c>
      <c r="AK431" t="e" cm="1">
        <f t="array" ref="AK431">_xlfn.LET(
  _xlpm.txt,TRIM(Raw_Data!F431),
  _xlpm.norm,SUBSTITUTE(SUBSTITUTE(_xlpm.txt,"-","/"),".","/"),
  _xlpm.p,_xlfn.TEXTSPLIT(_xlpm.norm,"/"),
  _xlpm.a,VALUE(INDEX(_xlpm.p,1)),
  _xlpm.b,VALUE(INDEX(_xlpm.p,2)),
  IF(AND(_xlpm.a&lt;=12,_xlpm.b&lt;=12),"REVIEW_AMBIGUOUS","OK")
)</f>
        <v>#REF!</v>
      </c>
    </row>
    <row r="432" spans="1:37">
      <c r="A432" t="s">
        <v>1462</v>
      </c>
      <c r="B432" t="s">
        <v>1462</v>
      </c>
      <c r="C432" t="b">
        <v>0</v>
      </c>
      <c r="D432" t="s">
        <v>7257</v>
      </c>
      <c r="E432" t="s">
        <v>1463</v>
      </c>
      <c r="F432" t="s">
        <v>1463</v>
      </c>
      <c r="G432" t="s">
        <v>7280</v>
      </c>
      <c r="H432" t="s">
        <v>101</v>
      </c>
      <c r="I432" t="s">
        <v>101</v>
      </c>
      <c r="J432" t="s">
        <v>101</v>
      </c>
      <c r="K432" t="s">
        <v>193</v>
      </c>
      <c r="L432" t="s">
        <v>193</v>
      </c>
      <c r="M432">
        <f>IF(UPPER(TRIM(Table2[[#This Row],[Status_Clean]]))="CONVERTED",1,0)</f>
        <v>0</v>
      </c>
      <c r="N432">
        <f>IF(ISNUMBER(MATCH(UPPER(TRIM(Table2[[#This Row],[Status_Clean]])),{"CONTACTED","QUALIFIED","CONVERTED"},0)),1,0)</f>
        <v>0</v>
      </c>
      <c r="O432" cm="1">
        <f t="array" ref="O432">_xlfn.SWITCH(UPPER(TRIM(Table2[[#This Row],[Status_Clean]])),"NEW",1,"CONTACTED",2,"QUALIFIED",3,"CONVERTED",4,"LOST",5,99)</f>
        <v>1</v>
      </c>
      <c r="P432" t="s">
        <v>1464</v>
      </c>
      <c r="Q432" t="s">
        <v>1464</v>
      </c>
      <c r="R432" t="s">
        <v>1464</v>
      </c>
      <c r="S432">
        <v>45486</v>
      </c>
      <c r="T432" t="s">
        <v>7261</v>
      </c>
      <c r="U432">
        <v>45486</v>
      </c>
      <c r="V432" t="s">
        <v>7305</v>
      </c>
      <c r="W432" t="s">
        <v>7271</v>
      </c>
      <c r="X432" t="s">
        <v>7288</v>
      </c>
      <c r="Y432" t="s">
        <v>7278</v>
      </c>
      <c r="Z432">
        <v>4</v>
      </c>
      <c r="AA432">
        <v>4</v>
      </c>
      <c r="AB432" t="str" cm="1">
        <f t="array" ref="AB432">_xlfn.LET(_xlpm.x,IFERROR(VALUE(Table2[[#This Row],[Response_Time_Hours]]),""),IF(_xlpm.x="","CHECK",_xlfn.IFS(_xlpm.x&lt;=1,"Immediate",_xlpm.x&lt;=6,"Fast",_xlpm.x&lt;=24,"Moderate",_xlpm.x&gt;24,"Delayed")))</f>
        <v>Fast</v>
      </c>
      <c r="AC432" t="s">
        <v>232</v>
      </c>
      <c r="AD432" t="str" cm="1">
        <f t="array" ref="AD432">IF(Table2[[#This Row],[Interaction_Count_Final]]="","N/A",_xlfn.IFS(Table2[[#This Row],[Interaction_Count_Final]]&lt;=2,"Low",Table2[[#This Row],[Interaction_Count_Final]]&lt;=5,"Medium",Table2[[#This Row],[Interaction_Count_Final]]&gt;=6,"High",TRUE,"CHECK"))</f>
        <v>High</v>
      </c>
      <c r="AE432" t="s">
        <v>7289</v>
      </c>
      <c r="AF432" t="b">
        <v>1</v>
      </c>
      <c r="AG432" t="b">
        <v>1</v>
      </c>
      <c r="AH432">
        <v>582</v>
      </c>
      <c r="AI432">
        <v>45486</v>
      </c>
      <c r="AJ432" t="b">
        <v>1</v>
      </c>
      <c r="AK432" t="str" cm="1">
        <f t="array" ref="AK432">_xlfn.LET(
  _xlpm.txt,TRIM(Raw_Data!F432),
  _xlpm.norm,SUBSTITUTE(SUBSTITUTE(_xlpm.txt,"-","/"),".","/"),
  _xlpm.p,_xlfn.TEXTSPLIT(_xlpm.norm,"/"),
  _xlpm.a,VALUE(INDEX(_xlpm.p,1)),
  _xlpm.b,VALUE(INDEX(_xlpm.p,2)),
  IF(AND(_xlpm.a&lt;=12,_xlpm.b&lt;=12),"REVIEW_AMBIGUOUS","OK")
)</f>
        <v>OK</v>
      </c>
    </row>
    <row r="433" spans="1:37">
      <c r="A433" t="s">
        <v>1465</v>
      </c>
      <c r="B433" t="s">
        <v>1465</v>
      </c>
      <c r="C433" t="b">
        <v>0</v>
      </c>
      <c r="D433" t="s">
        <v>7257</v>
      </c>
      <c r="E433" t="s">
        <v>1466</v>
      </c>
      <c r="F433" t="s">
        <v>1466</v>
      </c>
      <c r="G433" t="s">
        <v>7268</v>
      </c>
      <c r="H433" t="s">
        <v>106</v>
      </c>
      <c r="I433" t="s">
        <v>106</v>
      </c>
      <c r="J433" t="s">
        <v>106</v>
      </c>
      <c r="K433" t="s">
        <v>71</v>
      </c>
      <c r="L433" t="s">
        <v>71</v>
      </c>
      <c r="M433">
        <f>IF(UPPER(TRIM(Table2[[#This Row],[Status_Clean]]))="CONVERTED",1,0)</f>
        <v>0</v>
      </c>
      <c r="N433">
        <f>IF(ISNUMBER(MATCH(UPPER(TRIM(Table2[[#This Row],[Status_Clean]])),{"CONTACTED","QUALIFIED","CONVERTED"},0)),1,0)</f>
        <v>1</v>
      </c>
      <c r="O433" cm="1">
        <f t="array" ref="O433">_xlfn.SWITCH(UPPER(TRIM(Table2[[#This Row],[Status_Clean]])),"NEW",1,"CONTACTED",2,"QUALIFIED",3,"CONVERTED",4,"LOST",5,99)</f>
        <v>3</v>
      </c>
      <c r="P433" t="s">
        <v>1467</v>
      </c>
      <c r="Q433" t="s">
        <v>7702</v>
      </c>
      <c r="R433" t="s">
        <v>7702</v>
      </c>
      <c r="S433">
        <v>45214</v>
      </c>
      <c r="T433" t="s">
        <v>7261</v>
      </c>
      <c r="U433">
        <v>45214</v>
      </c>
      <c r="V433" t="s">
        <v>7270</v>
      </c>
      <c r="W433" t="s">
        <v>7263</v>
      </c>
      <c r="X433" t="s">
        <v>7264</v>
      </c>
      <c r="Y433" t="s">
        <v>7293</v>
      </c>
      <c r="Z433">
        <v>70</v>
      </c>
      <c r="AA433">
        <v>70</v>
      </c>
      <c r="AB433" t="str" cm="1">
        <f t="array" ref="AB433">_xlfn.LET(_xlpm.x,IFERROR(VALUE(Table2[[#This Row],[Response_Time_Hours]]),""),IF(_xlpm.x="","CHECK",_xlfn.IFS(_xlpm.x&lt;=1,"Immediate",_xlpm.x&lt;=6,"Fast",_xlpm.x&lt;=24,"Moderate",_xlpm.x&gt;24,"Delayed")))</f>
        <v>Delayed</v>
      </c>
      <c r="AC433">
        <v>23</v>
      </c>
      <c r="AD433" t="str" cm="1">
        <f t="array" ref="AD433">IF(Table2[[#This Row],[Interaction_Count_Final]]="","N/A",_xlfn.IFS(Table2[[#This Row],[Interaction_Count_Final]]&lt;=2,"Low",Table2[[#This Row],[Interaction_Count_Final]]&lt;=5,"Medium",Table2[[#This Row],[Interaction_Count_Final]]&gt;=6,"High",TRUE,"CHECK"))</f>
        <v>High</v>
      </c>
      <c r="AE433" t="s">
        <v>7273</v>
      </c>
      <c r="AF433" t="b">
        <v>1</v>
      </c>
      <c r="AG433" t="b">
        <v>1</v>
      </c>
      <c r="AH433">
        <v>583</v>
      </c>
      <c r="AI433">
        <v>45214</v>
      </c>
      <c r="AJ433" t="b">
        <v>1</v>
      </c>
      <c r="AK433" t="e" cm="1">
        <f t="array" ref="AK433">_xlfn.LET(
  _xlpm.txt,TRIM(Raw_Data!F433),
  _xlpm.norm,SUBSTITUTE(SUBSTITUTE(_xlpm.txt,"-","/"),".","/"),
  _xlpm.p,_xlfn.TEXTSPLIT(_xlpm.norm,"/"),
  _xlpm.a,VALUE(INDEX(_xlpm.p,1)),
  _xlpm.b,VALUE(INDEX(_xlpm.p,2)),
  IF(AND(_xlpm.a&lt;=12,_xlpm.b&lt;=12),"REVIEW_AMBIGUOUS","OK")
)</f>
        <v>#REF!</v>
      </c>
    </row>
    <row r="434" spans="1:37">
      <c r="A434" t="s">
        <v>1468</v>
      </c>
      <c r="B434" t="s">
        <v>1468</v>
      </c>
      <c r="C434" t="b">
        <v>0</v>
      </c>
      <c r="D434" t="s">
        <v>7257</v>
      </c>
      <c r="E434" t="s">
        <v>1469</v>
      </c>
      <c r="F434" t="s">
        <v>1469</v>
      </c>
      <c r="G434" t="s">
        <v>7268</v>
      </c>
      <c r="H434" t="s">
        <v>792</v>
      </c>
      <c r="I434" t="s">
        <v>792</v>
      </c>
      <c r="J434" t="s">
        <v>792</v>
      </c>
      <c r="K434" t="s">
        <v>193</v>
      </c>
      <c r="L434" t="s">
        <v>193</v>
      </c>
      <c r="M434">
        <f>IF(UPPER(TRIM(Table2[[#This Row],[Status_Clean]]))="CONVERTED",1,0)</f>
        <v>0</v>
      </c>
      <c r="N434">
        <f>IF(ISNUMBER(MATCH(UPPER(TRIM(Table2[[#This Row],[Status_Clean]])),{"CONTACTED","QUALIFIED","CONVERTED"},0)),1,0)</f>
        <v>0</v>
      </c>
      <c r="O434" cm="1">
        <f t="array" ref="O434">_xlfn.SWITCH(UPPER(TRIM(Table2[[#This Row],[Status_Clean]])),"NEW",1,"CONTACTED",2,"QUALIFIED",3,"CONVERTED",4,"LOST",5,99)</f>
        <v>1</v>
      </c>
      <c r="P434" t="s">
        <v>1470</v>
      </c>
      <c r="Q434" t="s">
        <v>7703</v>
      </c>
      <c r="R434" t="s">
        <v>7703</v>
      </c>
      <c r="S434">
        <v>45357</v>
      </c>
      <c r="T434" t="s">
        <v>7261</v>
      </c>
      <c r="U434">
        <v>45357</v>
      </c>
      <c r="V434" t="s">
        <v>7295</v>
      </c>
      <c r="W434" t="s">
        <v>7271</v>
      </c>
      <c r="X434" t="s">
        <v>7284</v>
      </c>
      <c r="Y434" t="s">
        <v>7272</v>
      </c>
      <c r="Z434" t="s">
        <v>1471</v>
      </c>
      <c r="AA434">
        <v>49.7</v>
      </c>
      <c r="AB434" t="str" cm="1">
        <f t="array" ref="AB434">_xlfn.LET(_xlpm.x,IFERROR(VALUE(Table2[[#This Row],[Response_Time_Hours]]),""),IF(_xlpm.x="","CHECK",_xlfn.IFS(_xlpm.x&lt;=1,"Immediate",_xlpm.x&lt;=6,"Fast",_xlpm.x&lt;=24,"Moderate",_xlpm.x&gt;24,"Delayed")))</f>
        <v>Delayed</v>
      </c>
      <c r="AC434">
        <v>46</v>
      </c>
      <c r="AD434" t="str" cm="1">
        <f t="array" ref="AD434">IF(Table2[[#This Row],[Interaction_Count_Final]]="","N/A",_xlfn.IFS(Table2[[#This Row],[Interaction_Count_Final]]&lt;=2,"Low",Table2[[#This Row],[Interaction_Count_Final]]&lt;=5,"Medium",Table2[[#This Row],[Interaction_Count_Final]]&gt;=6,"High",TRUE,"CHECK"))</f>
        <v>High</v>
      </c>
      <c r="AE434" t="s">
        <v>7289</v>
      </c>
      <c r="AF434" t="b">
        <v>1</v>
      </c>
      <c r="AG434" t="b">
        <v>1</v>
      </c>
      <c r="AH434">
        <v>584</v>
      </c>
      <c r="AI434">
        <v>45357</v>
      </c>
      <c r="AJ434" t="b">
        <v>1</v>
      </c>
      <c r="AK434" t="str" cm="1">
        <f t="array" ref="AK434">_xlfn.LET(
  _xlpm.txt,TRIM(Raw_Data!F434),
  _xlpm.norm,SUBSTITUTE(SUBSTITUTE(_xlpm.txt,"-","/"),".","/"),
  _xlpm.p,_xlfn.TEXTSPLIT(_xlpm.norm,"/"),
  _xlpm.a,VALUE(INDEX(_xlpm.p,1)),
  _xlpm.b,VALUE(INDEX(_xlpm.p,2)),
  IF(AND(_xlpm.a&lt;=12,_xlpm.b&lt;=12),"REVIEW_AMBIGUOUS","OK")
)</f>
        <v>REVIEW_AMBIGUOUS</v>
      </c>
    </row>
    <row r="435" spans="1:37">
      <c r="A435" t="s">
        <v>1472</v>
      </c>
      <c r="B435" t="s">
        <v>1472</v>
      </c>
      <c r="C435" t="b">
        <v>0</v>
      </c>
      <c r="D435" t="s">
        <v>7257</v>
      </c>
      <c r="E435" t="s">
        <v>1473</v>
      </c>
      <c r="F435" t="s">
        <v>1473</v>
      </c>
      <c r="G435" t="s">
        <v>7258</v>
      </c>
      <c r="H435" t="s">
        <v>806</v>
      </c>
      <c r="I435" t="s">
        <v>806</v>
      </c>
      <c r="J435" t="s">
        <v>69</v>
      </c>
      <c r="K435" t="s">
        <v>193</v>
      </c>
      <c r="L435" t="s">
        <v>193</v>
      </c>
      <c r="M435">
        <f>IF(UPPER(TRIM(Table2[[#This Row],[Status_Clean]]))="CONVERTED",1,0)</f>
        <v>0</v>
      </c>
      <c r="N435">
        <f>IF(ISNUMBER(MATCH(UPPER(TRIM(Table2[[#This Row],[Status_Clean]])),{"CONTACTED","QUALIFIED","CONVERTED"},0)),1,0)</f>
        <v>0</v>
      </c>
      <c r="O435" cm="1">
        <f t="array" ref="O435">_xlfn.SWITCH(UPPER(TRIM(Table2[[#This Row],[Status_Clean]])),"NEW",1,"CONTACTED",2,"QUALIFIED",3,"CONVERTED",4,"LOST",5,99)</f>
        <v>1</v>
      </c>
      <c r="P435">
        <v>45058</v>
      </c>
      <c r="Q435" t="s">
        <v>7704</v>
      </c>
      <c r="R435" t="s">
        <v>7704</v>
      </c>
      <c r="S435">
        <v>45058</v>
      </c>
      <c r="T435" t="s">
        <v>7261</v>
      </c>
      <c r="U435">
        <v>45058</v>
      </c>
      <c r="V435" t="s">
        <v>7314</v>
      </c>
      <c r="W435" t="s">
        <v>7263</v>
      </c>
      <c r="X435" t="s">
        <v>7277</v>
      </c>
      <c r="Y435" t="s">
        <v>7312</v>
      </c>
      <c r="Z435">
        <v>43</v>
      </c>
      <c r="AA435">
        <v>43</v>
      </c>
      <c r="AB435" t="str" cm="1">
        <f t="array" ref="AB435">_xlfn.LET(_xlpm.x,IFERROR(VALUE(Table2[[#This Row],[Response_Time_Hours]]),""),IF(_xlpm.x="","CHECK",_xlfn.IFS(_xlpm.x&lt;=1,"Immediate",_xlpm.x&lt;=6,"Fast",_xlpm.x&lt;=24,"Moderate",_xlpm.x&gt;24,"Delayed")))</f>
        <v>Delayed</v>
      </c>
      <c r="AC435">
        <v>36</v>
      </c>
      <c r="AD435" t="str" cm="1">
        <f t="array" ref="AD435">IF(Table2[[#This Row],[Interaction_Count_Final]]="","N/A",_xlfn.IFS(Table2[[#This Row],[Interaction_Count_Final]]&lt;=2,"Low",Table2[[#This Row],[Interaction_Count_Final]]&lt;=5,"Medium",Table2[[#This Row],[Interaction_Count_Final]]&gt;=6,"High",TRUE,"CHECK"))</f>
        <v>High</v>
      </c>
      <c r="AE435" t="s">
        <v>7273</v>
      </c>
      <c r="AF435" t="b">
        <v>1</v>
      </c>
      <c r="AG435" t="b">
        <v>1</v>
      </c>
      <c r="AH435">
        <v>585</v>
      </c>
      <c r="AI435">
        <v>45058</v>
      </c>
      <c r="AJ435" t="b">
        <v>1</v>
      </c>
      <c r="AK435" t="e" cm="1">
        <f t="array" ref="AK435">_xlfn.LET(
  _xlpm.txt,TRIM(Raw_Data!F435),
  _xlpm.norm,SUBSTITUTE(SUBSTITUTE(_xlpm.txt,"-","/"),".","/"),
  _xlpm.p,_xlfn.TEXTSPLIT(_xlpm.norm,"/"),
  _xlpm.a,VALUE(INDEX(_xlpm.p,1)),
  _xlpm.b,VALUE(INDEX(_xlpm.p,2)),
  IF(AND(_xlpm.a&lt;=12,_xlpm.b&lt;=12),"REVIEW_AMBIGUOUS","OK")
)</f>
        <v>#REF!</v>
      </c>
    </row>
    <row r="436" spans="1:37">
      <c r="A436" t="s">
        <v>1474</v>
      </c>
      <c r="B436" t="s">
        <v>1474</v>
      </c>
      <c r="C436" t="b">
        <v>0</v>
      </c>
      <c r="D436" t="s">
        <v>7257</v>
      </c>
      <c r="E436" t="s">
        <v>1475</v>
      </c>
      <c r="F436" t="s">
        <v>1475</v>
      </c>
      <c r="G436" t="s">
        <v>7274</v>
      </c>
      <c r="H436" t="s">
        <v>101</v>
      </c>
      <c r="I436" t="s">
        <v>101</v>
      </c>
      <c r="J436" t="s">
        <v>101</v>
      </c>
      <c r="K436" t="s">
        <v>125</v>
      </c>
      <c r="L436" t="s">
        <v>125</v>
      </c>
      <c r="M436">
        <f>IF(UPPER(TRIM(Table2[[#This Row],[Status_Clean]]))="CONVERTED",1,0)</f>
        <v>0</v>
      </c>
      <c r="N436">
        <f>IF(ISNUMBER(MATCH(UPPER(TRIM(Table2[[#This Row],[Status_Clean]])),{"CONTACTED","QUALIFIED","CONVERTED"},0)),1,0)</f>
        <v>1</v>
      </c>
      <c r="O436" cm="1">
        <f t="array" ref="O436">_xlfn.SWITCH(UPPER(TRIM(Table2[[#This Row],[Status_Clean]])),"NEW",1,"CONTACTED",2,"QUALIFIED",3,"CONVERTED",4,"LOST",5,99)</f>
        <v>2</v>
      </c>
      <c r="P436">
        <v>45587</v>
      </c>
      <c r="Q436" t="s">
        <v>7662</v>
      </c>
      <c r="R436" t="s">
        <v>7662</v>
      </c>
      <c r="S436">
        <v>45587</v>
      </c>
      <c r="T436" t="s">
        <v>7261</v>
      </c>
      <c r="U436">
        <v>45587</v>
      </c>
      <c r="V436" t="s">
        <v>7270</v>
      </c>
      <c r="W436" t="s">
        <v>7271</v>
      </c>
      <c r="X436" t="s">
        <v>7264</v>
      </c>
      <c r="Y436" t="s">
        <v>7265</v>
      </c>
      <c r="Z436">
        <v>4</v>
      </c>
      <c r="AA436">
        <v>4</v>
      </c>
      <c r="AB436" t="str" cm="1">
        <f t="array" ref="AB436">_xlfn.LET(_xlpm.x,IFERROR(VALUE(Table2[[#This Row],[Response_Time_Hours]]),""),IF(_xlpm.x="","CHECK",_xlfn.IFS(_xlpm.x&lt;=1,"Immediate",_xlpm.x&lt;=6,"Fast",_xlpm.x&lt;=24,"Moderate",_xlpm.x&gt;24,"Delayed")))</f>
        <v>Fast</v>
      </c>
      <c r="AC436">
        <v>6</v>
      </c>
      <c r="AD436" t="str" cm="1">
        <f t="array" ref="AD436">IF(Table2[[#This Row],[Interaction_Count_Final]]="","N/A",_xlfn.IFS(Table2[[#This Row],[Interaction_Count_Final]]&lt;=2,"Low",Table2[[#This Row],[Interaction_Count_Final]]&lt;=5,"Medium",Table2[[#This Row],[Interaction_Count_Final]]&gt;=6,"High",TRUE,"CHECK"))</f>
        <v>High</v>
      </c>
      <c r="AE436" t="s">
        <v>7266</v>
      </c>
      <c r="AF436" t="b">
        <v>1</v>
      </c>
      <c r="AG436" t="b">
        <v>1</v>
      </c>
      <c r="AH436">
        <v>586</v>
      </c>
      <c r="AI436">
        <v>45587</v>
      </c>
      <c r="AJ436" t="b">
        <v>1</v>
      </c>
      <c r="AK436" t="e" cm="1">
        <f t="array" ref="AK436">_xlfn.LET(
  _xlpm.txt,TRIM(Raw_Data!F436),
  _xlpm.norm,SUBSTITUTE(SUBSTITUTE(_xlpm.txt,"-","/"),".","/"),
  _xlpm.p,_xlfn.TEXTSPLIT(_xlpm.norm,"/"),
  _xlpm.a,VALUE(INDEX(_xlpm.p,1)),
  _xlpm.b,VALUE(INDEX(_xlpm.p,2)),
  IF(AND(_xlpm.a&lt;=12,_xlpm.b&lt;=12),"REVIEW_AMBIGUOUS","OK")
)</f>
        <v>#REF!</v>
      </c>
    </row>
    <row r="437" spans="1:37">
      <c r="A437" t="s">
        <v>1476</v>
      </c>
      <c r="B437" t="s">
        <v>1476</v>
      </c>
      <c r="C437" t="b">
        <v>0</v>
      </c>
      <c r="D437" t="s">
        <v>7257</v>
      </c>
      <c r="E437" t="s">
        <v>1477</v>
      </c>
      <c r="F437" t="s">
        <v>1477</v>
      </c>
      <c r="G437" t="s">
        <v>7268</v>
      </c>
      <c r="H437" t="s">
        <v>69</v>
      </c>
      <c r="I437" t="s">
        <v>69</v>
      </c>
      <c r="J437" t="s">
        <v>69</v>
      </c>
      <c r="K437" t="s">
        <v>193</v>
      </c>
      <c r="L437" t="s">
        <v>193</v>
      </c>
      <c r="M437">
        <f>IF(UPPER(TRIM(Table2[[#This Row],[Status_Clean]]))="CONVERTED",1,0)</f>
        <v>0</v>
      </c>
      <c r="N437">
        <f>IF(ISNUMBER(MATCH(UPPER(TRIM(Table2[[#This Row],[Status_Clean]])),{"CONTACTED","QUALIFIED","CONVERTED"},0)),1,0)</f>
        <v>0</v>
      </c>
      <c r="O437" cm="1">
        <f t="array" ref="O437">_xlfn.SWITCH(UPPER(TRIM(Table2[[#This Row],[Status_Clean]])),"NEW",1,"CONTACTED",2,"QUALIFIED",3,"CONVERTED",4,"LOST",5,99)</f>
        <v>1</v>
      </c>
      <c r="P437">
        <v>44958</v>
      </c>
      <c r="Q437" t="s">
        <v>7705</v>
      </c>
      <c r="R437" t="s">
        <v>7705</v>
      </c>
      <c r="S437">
        <v>44958</v>
      </c>
      <c r="T437" t="s">
        <v>7261</v>
      </c>
      <c r="U437">
        <v>44958</v>
      </c>
      <c r="V437" t="s">
        <v>7283</v>
      </c>
      <c r="W437" t="s">
        <v>7263</v>
      </c>
      <c r="X437" t="s">
        <v>7284</v>
      </c>
      <c r="Y437" t="s">
        <v>7272</v>
      </c>
      <c r="Z437" t="s">
        <v>1478</v>
      </c>
      <c r="AA437">
        <v>44.9</v>
      </c>
      <c r="AB437" t="str" cm="1">
        <f t="array" ref="AB437">_xlfn.LET(_xlpm.x,IFERROR(VALUE(Table2[[#This Row],[Response_Time_Hours]]),""),IF(_xlpm.x="","CHECK",_xlfn.IFS(_xlpm.x&lt;=1,"Immediate",_xlpm.x&lt;=6,"Fast",_xlpm.x&lt;=24,"Moderate",_xlpm.x&gt;24,"Delayed")))</f>
        <v>Delayed</v>
      </c>
      <c r="AC437">
        <v>43</v>
      </c>
      <c r="AD437" t="str" cm="1">
        <f t="array" ref="AD437">IF(Table2[[#This Row],[Interaction_Count_Final]]="","N/A",_xlfn.IFS(Table2[[#This Row],[Interaction_Count_Final]]&lt;=2,"Low",Table2[[#This Row],[Interaction_Count_Final]]&lt;=5,"Medium",Table2[[#This Row],[Interaction_Count_Final]]&gt;=6,"High",TRUE,"CHECK"))</f>
        <v>High</v>
      </c>
      <c r="AE437" t="s">
        <v>7289</v>
      </c>
      <c r="AF437" t="b">
        <v>1</v>
      </c>
      <c r="AG437" t="b">
        <v>1</v>
      </c>
      <c r="AH437">
        <v>587</v>
      </c>
      <c r="AI437">
        <v>44958</v>
      </c>
      <c r="AJ437" t="b">
        <v>1</v>
      </c>
      <c r="AK437" t="e" cm="1">
        <f t="array" ref="AK437">_xlfn.LET(
  _xlpm.txt,TRIM(Raw_Data!F437),
  _xlpm.norm,SUBSTITUTE(SUBSTITUTE(_xlpm.txt,"-","/"),".","/"),
  _xlpm.p,_xlfn.TEXTSPLIT(_xlpm.norm,"/"),
  _xlpm.a,VALUE(INDEX(_xlpm.p,1)),
  _xlpm.b,VALUE(INDEX(_xlpm.p,2)),
  IF(AND(_xlpm.a&lt;=12,_xlpm.b&lt;=12),"REVIEW_AMBIGUOUS","OK")
)</f>
        <v>#REF!</v>
      </c>
    </row>
    <row r="438" spans="1:37">
      <c r="A438" t="s">
        <v>1479</v>
      </c>
      <c r="B438" t="s">
        <v>1479</v>
      </c>
      <c r="C438" t="b">
        <v>0</v>
      </c>
      <c r="D438" t="s">
        <v>7257</v>
      </c>
      <c r="E438" t="s">
        <v>1480</v>
      </c>
      <c r="F438" t="s">
        <v>1480</v>
      </c>
      <c r="G438" t="s">
        <v>7274</v>
      </c>
      <c r="H438" t="s">
        <v>311</v>
      </c>
      <c r="I438" t="s">
        <v>311</v>
      </c>
      <c r="J438" t="s">
        <v>311</v>
      </c>
      <c r="K438" t="s">
        <v>125</v>
      </c>
      <c r="L438" t="s">
        <v>125</v>
      </c>
      <c r="M438">
        <f>IF(UPPER(TRIM(Table2[[#This Row],[Status_Clean]]))="CONVERTED",1,0)</f>
        <v>0</v>
      </c>
      <c r="N438">
        <f>IF(ISNUMBER(MATCH(UPPER(TRIM(Table2[[#This Row],[Status_Clean]])),{"CONTACTED","QUALIFIED","CONVERTED"},0)),1,0)</f>
        <v>1</v>
      </c>
      <c r="O438" cm="1">
        <f t="array" ref="O438">_xlfn.SWITCH(UPPER(TRIM(Table2[[#This Row],[Status_Clean]])),"NEW",1,"CONTACTED",2,"QUALIFIED",3,"CONVERTED",4,"LOST",5,99)</f>
        <v>2</v>
      </c>
      <c r="P438" t="s">
        <v>1481</v>
      </c>
      <c r="Q438" t="s">
        <v>7706</v>
      </c>
      <c r="R438" t="s">
        <v>7706</v>
      </c>
      <c r="S438">
        <v>45191</v>
      </c>
      <c r="T438" t="s">
        <v>7261</v>
      </c>
      <c r="U438">
        <v>45191</v>
      </c>
      <c r="V438" t="s">
        <v>7287</v>
      </c>
      <c r="W438" t="s">
        <v>7263</v>
      </c>
      <c r="X438" t="s">
        <v>7288</v>
      </c>
      <c r="Y438" t="s">
        <v>7312</v>
      </c>
      <c r="Z438" t="s">
        <v>1482</v>
      </c>
      <c r="AA438">
        <v>22.2</v>
      </c>
      <c r="AB438" t="str" cm="1">
        <f t="array" ref="AB438">_xlfn.LET(_xlpm.x,IFERROR(VALUE(Table2[[#This Row],[Response_Time_Hours]]),""),IF(_xlpm.x="","CHECK",_xlfn.IFS(_xlpm.x&lt;=1,"Immediate",_xlpm.x&lt;=6,"Fast",_xlpm.x&lt;=24,"Moderate",_xlpm.x&gt;24,"Delayed")))</f>
        <v>Moderate</v>
      </c>
      <c r="AC438">
        <v>21</v>
      </c>
      <c r="AD438" t="str" cm="1">
        <f t="array" ref="AD438">IF(Table2[[#This Row],[Interaction_Count_Final]]="","N/A",_xlfn.IFS(Table2[[#This Row],[Interaction_Count_Final]]&lt;=2,"Low",Table2[[#This Row],[Interaction_Count_Final]]&lt;=5,"Medium",Table2[[#This Row],[Interaction_Count_Final]]&gt;=6,"High",TRUE,"CHECK"))</f>
        <v>High</v>
      </c>
      <c r="AE438" t="s">
        <v>7266</v>
      </c>
      <c r="AF438" t="b">
        <v>1</v>
      </c>
      <c r="AG438" t="b">
        <v>1</v>
      </c>
      <c r="AH438">
        <v>588</v>
      </c>
      <c r="AI438">
        <v>45191</v>
      </c>
      <c r="AJ438" t="b">
        <v>1</v>
      </c>
      <c r="AK438" t="str" cm="1">
        <f t="array" ref="AK438">_xlfn.LET(
  _xlpm.txt,TRIM(Raw_Data!F438),
  _xlpm.norm,SUBSTITUTE(SUBSTITUTE(_xlpm.txt,"-","/"),".","/"),
  _xlpm.p,_xlfn.TEXTSPLIT(_xlpm.norm,"/"),
  _xlpm.a,VALUE(INDEX(_xlpm.p,1)),
  _xlpm.b,VALUE(INDEX(_xlpm.p,2)),
  IF(AND(_xlpm.a&lt;=12,_xlpm.b&lt;=12),"REVIEW_AMBIGUOUS","OK")
)</f>
        <v>OK</v>
      </c>
    </row>
    <row r="439" spans="1:37">
      <c r="A439" t="s">
        <v>1483</v>
      </c>
      <c r="B439" t="s">
        <v>1483</v>
      </c>
      <c r="C439" t="b">
        <v>0</v>
      </c>
      <c r="D439" t="s">
        <v>7257</v>
      </c>
      <c r="E439" t="s">
        <v>1484</v>
      </c>
      <c r="F439" t="s">
        <v>1484</v>
      </c>
      <c r="G439" t="s">
        <v>7303</v>
      </c>
      <c r="H439" t="s">
        <v>363</v>
      </c>
      <c r="I439" t="s">
        <v>363</v>
      </c>
      <c r="J439" t="s">
        <v>363</v>
      </c>
      <c r="K439" t="s">
        <v>71</v>
      </c>
      <c r="L439" t="s">
        <v>71</v>
      </c>
      <c r="M439">
        <f>IF(UPPER(TRIM(Table2[[#This Row],[Status_Clean]]))="CONVERTED",1,0)</f>
        <v>0</v>
      </c>
      <c r="N439">
        <f>IF(ISNUMBER(MATCH(UPPER(TRIM(Table2[[#This Row],[Status_Clean]])),{"CONTACTED","QUALIFIED","CONVERTED"},0)),1,0)</f>
        <v>1</v>
      </c>
      <c r="O439" cm="1">
        <f t="array" ref="O439">_xlfn.SWITCH(UPPER(TRIM(Table2[[#This Row],[Status_Clean]])),"NEW",1,"CONTACTED",2,"QUALIFIED",3,"CONVERTED",4,"LOST",5,99)</f>
        <v>3</v>
      </c>
      <c r="P439">
        <v>45296</v>
      </c>
      <c r="Q439" t="s">
        <v>7707</v>
      </c>
      <c r="R439" t="s">
        <v>7707</v>
      </c>
      <c r="S439">
        <v>45296</v>
      </c>
      <c r="T439" t="s">
        <v>7261</v>
      </c>
      <c r="U439">
        <v>45296</v>
      </c>
      <c r="V439" t="s">
        <v>7317</v>
      </c>
      <c r="W439" t="s">
        <v>7271</v>
      </c>
      <c r="X439" t="s">
        <v>7284</v>
      </c>
      <c r="Y439" t="s">
        <v>7312</v>
      </c>
      <c r="Z439">
        <v>64.099999999999994</v>
      </c>
      <c r="AA439">
        <v>64.099999999999994</v>
      </c>
      <c r="AB439" t="str" cm="1">
        <f t="array" ref="AB439">_xlfn.LET(_xlpm.x,IFERROR(VALUE(Table2[[#This Row],[Response_Time_Hours]]),""),IF(_xlpm.x="","CHECK",_xlfn.IFS(_xlpm.x&lt;=1,"Immediate",_xlpm.x&lt;=6,"Fast",_xlpm.x&lt;=24,"Moderate",_xlpm.x&gt;24,"Delayed")))</f>
        <v>Delayed</v>
      </c>
      <c r="AC439">
        <v>5</v>
      </c>
      <c r="AD439" t="str" cm="1">
        <f t="array" ref="AD439">IF(Table2[[#This Row],[Interaction_Count_Final]]="","N/A",_xlfn.IFS(Table2[[#This Row],[Interaction_Count_Final]]&lt;=2,"Low",Table2[[#This Row],[Interaction_Count_Final]]&lt;=5,"Medium",Table2[[#This Row],[Interaction_Count_Final]]&gt;=6,"High",TRUE,"CHECK"))</f>
        <v>Medium</v>
      </c>
      <c r="AE439" t="s">
        <v>7289</v>
      </c>
      <c r="AF439" t="b">
        <v>1</v>
      </c>
      <c r="AG439" t="b">
        <v>1</v>
      </c>
      <c r="AH439">
        <v>589</v>
      </c>
      <c r="AI439">
        <v>45296</v>
      </c>
      <c r="AJ439" t="b">
        <v>1</v>
      </c>
      <c r="AK439" t="e" cm="1">
        <f t="array" ref="AK439">_xlfn.LET(
  _xlpm.txt,TRIM(Raw_Data!F439),
  _xlpm.norm,SUBSTITUTE(SUBSTITUTE(_xlpm.txt,"-","/"),".","/"),
  _xlpm.p,_xlfn.TEXTSPLIT(_xlpm.norm,"/"),
  _xlpm.a,VALUE(INDEX(_xlpm.p,1)),
  _xlpm.b,VALUE(INDEX(_xlpm.p,2)),
  IF(AND(_xlpm.a&lt;=12,_xlpm.b&lt;=12),"REVIEW_AMBIGUOUS","OK")
)</f>
        <v>#REF!</v>
      </c>
    </row>
    <row r="440" spans="1:37">
      <c r="A440" t="s">
        <v>1485</v>
      </c>
      <c r="B440" t="s">
        <v>1485</v>
      </c>
      <c r="C440" t="b">
        <v>0</v>
      </c>
      <c r="D440" t="s">
        <v>7257</v>
      </c>
      <c r="E440" t="s">
        <v>1486</v>
      </c>
      <c r="F440" t="s">
        <v>1486</v>
      </c>
      <c r="G440" t="s">
        <v>7274</v>
      </c>
      <c r="H440" t="s">
        <v>311</v>
      </c>
      <c r="I440" t="s">
        <v>311</v>
      </c>
      <c r="J440" t="s">
        <v>311</v>
      </c>
      <c r="K440" t="s">
        <v>7259</v>
      </c>
      <c r="L440" t="s">
        <v>193</v>
      </c>
      <c r="M440">
        <f>IF(UPPER(TRIM(Table2[[#This Row],[Status_Clean]]))="CONVERTED",1,0)</f>
        <v>0</v>
      </c>
      <c r="N440">
        <f>IF(ISNUMBER(MATCH(UPPER(TRIM(Table2[[#This Row],[Status_Clean]])),{"CONTACTED","QUALIFIED","CONVERTED"},0)),1,0)</f>
        <v>0</v>
      </c>
      <c r="O440" cm="1">
        <f t="array" ref="O440">_xlfn.SWITCH(UPPER(TRIM(Table2[[#This Row],[Status_Clean]])),"NEW",1,"CONTACTED",2,"QUALIFIED",3,"CONVERTED",4,"LOST",5,99)</f>
        <v>1</v>
      </c>
      <c r="P440">
        <v>45376</v>
      </c>
      <c r="Q440" t="s">
        <v>7708</v>
      </c>
      <c r="R440" t="s">
        <v>7708</v>
      </c>
      <c r="S440">
        <v>45376</v>
      </c>
      <c r="T440" t="s">
        <v>7261</v>
      </c>
      <c r="U440">
        <v>45376</v>
      </c>
      <c r="V440" t="s">
        <v>7295</v>
      </c>
      <c r="W440" t="s">
        <v>7271</v>
      </c>
      <c r="X440" t="s">
        <v>7284</v>
      </c>
      <c r="Y440" t="s">
        <v>7298</v>
      </c>
      <c r="Z440" t="s">
        <v>1095</v>
      </c>
      <c r="AA440">
        <v>52.800000000000004</v>
      </c>
      <c r="AB440" t="str" cm="1">
        <f t="array" ref="AB440">_xlfn.LET(_xlpm.x,IFERROR(VALUE(Table2[[#This Row],[Response_Time_Hours]]),""),IF(_xlpm.x="","CHECK",_xlfn.IFS(_xlpm.x&lt;=1,"Immediate",_xlpm.x&lt;=6,"Fast",_xlpm.x&lt;=24,"Moderate",_xlpm.x&gt;24,"Delayed")))</f>
        <v>Delayed</v>
      </c>
      <c r="AC440">
        <v>4</v>
      </c>
      <c r="AD440" t="str" cm="1">
        <f t="array" ref="AD440">IF(Table2[[#This Row],[Interaction_Count_Final]]="","N/A",_xlfn.IFS(Table2[[#This Row],[Interaction_Count_Final]]&lt;=2,"Low",Table2[[#This Row],[Interaction_Count_Final]]&lt;=5,"Medium",Table2[[#This Row],[Interaction_Count_Final]]&gt;=6,"High",TRUE,"CHECK"))</f>
        <v>Medium</v>
      </c>
      <c r="AE440" t="s">
        <v>7266</v>
      </c>
      <c r="AF440" t="b">
        <v>1</v>
      </c>
      <c r="AG440" t="b">
        <v>1</v>
      </c>
      <c r="AH440">
        <v>590</v>
      </c>
      <c r="AI440">
        <v>45376</v>
      </c>
      <c r="AJ440" t="b">
        <v>1</v>
      </c>
      <c r="AK440" t="e" cm="1">
        <f t="array" ref="AK440">_xlfn.LET(
  _xlpm.txt,TRIM(Raw_Data!F440),
  _xlpm.norm,SUBSTITUTE(SUBSTITUTE(_xlpm.txt,"-","/"),".","/"),
  _xlpm.p,_xlfn.TEXTSPLIT(_xlpm.norm,"/"),
  _xlpm.a,VALUE(INDEX(_xlpm.p,1)),
  _xlpm.b,VALUE(INDEX(_xlpm.p,2)),
  IF(AND(_xlpm.a&lt;=12,_xlpm.b&lt;=12),"REVIEW_AMBIGUOUS","OK")
)</f>
        <v>#REF!</v>
      </c>
    </row>
    <row r="441" spans="1:37">
      <c r="A441" t="s">
        <v>1487</v>
      </c>
      <c r="B441" t="s">
        <v>1487</v>
      </c>
      <c r="C441" t="b">
        <v>0</v>
      </c>
      <c r="D441" t="s">
        <v>7257</v>
      </c>
      <c r="E441" t="s">
        <v>1488</v>
      </c>
      <c r="F441" t="s">
        <v>1488</v>
      </c>
      <c r="G441" t="s">
        <v>7280</v>
      </c>
      <c r="H441" t="s">
        <v>69</v>
      </c>
      <c r="I441" t="s">
        <v>69</v>
      </c>
      <c r="J441" t="s">
        <v>69</v>
      </c>
      <c r="K441" t="s">
        <v>71</v>
      </c>
      <c r="L441" t="s">
        <v>71</v>
      </c>
      <c r="M441">
        <f>IF(UPPER(TRIM(Table2[[#This Row],[Status_Clean]]))="CONVERTED",1,0)</f>
        <v>0</v>
      </c>
      <c r="N441">
        <f>IF(ISNUMBER(MATCH(UPPER(TRIM(Table2[[#This Row],[Status_Clean]])),{"CONTACTED","QUALIFIED","CONVERTED"},0)),1,0)</f>
        <v>1</v>
      </c>
      <c r="O441" cm="1">
        <f t="array" ref="O441">_xlfn.SWITCH(UPPER(TRIM(Table2[[#This Row],[Status_Clean]])),"NEW",1,"CONTACTED",2,"QUALIFIED",3,"CONVERTED",4,"LOST",5,99)</f>
        <v>3</v>
      </c>
      <c r="P441">
        <v>45536</v>
      </c>
      <c r="Q441" t="s">
        <v>7709</v>
      </c>
      <c r="R441" t="s">
        <v>7709</v>
      </c>
      <c r="S441">
        <v>45536</v>
      </c>
      <c r="T441" t="s">
        <v>7261</v>
      </c>
      <c r="U441">
        <v>45536</v>
      </c>
      <c r="V441" t="s">
        <v>7287</v>
      </c>
      <c r="W441" t="s">
        <v>7271</v>
      </c>
      <c r="X441" t="s">
        <v>7288</v>
      </c>
      <c r="Y441" t="s">
        <v>7293</v>
      </c>
      <c r="Z441" t="s">
        <v>1489</v>
      </c>
      <c r="AA441">
        <v>18.899999999999999</v>
      </c>
      <c r="AB441" t="str" cm="1">
        <f t="array" ref="AB441">_xlfn.LET(_xlpm.x,IFERROR(VALUE(Table2[[#This Row],[Response_Time_Hours]]),""),IF(_xlpm.x="","CHECK",_xlfn.IFS(_xlpm.x&lt;=1,"Immediate",_xlpm.x&lt;=6,"Fast",_xlpm.x&lt;=24,"Moderate",_xlpm.x&gt;24,"Delayed")))</f>
        <v>Moderate</v>
      </c>
      <c r="AC441">
        <v>19</v>
      </c>
      <c r="AD441" t="str" cm="1">
        <f t="array" ref="AD441">IF(Table2[[#This Row],[Interaction_Count_Final]]="","N/A",_xlfn.IFS(Table2[[#This Row],[Interaction_Count_Final]]&lt;=2,"Low",Table2[[#This Row],[Interaction_Count_Final]]&lt;=5,"Medium",Table2[[#This Row],[Interaction_Count_Final]]&gt;=6,"High",TRUE,"CHECK"))</f>
        <v>High</v>
      </c>
      <c r="AE441" t="s">
        <v>7266</v>
      </c>
      <c r="AF441" t="b">
        <v>1</v>
      </c>
      <c r="AG441" t="b">
        <v>1</v>
      </c>
      <c r="AH441">
        <v>591</v>
      </c>
      <c r="AI441">
        <v>45536</v>
      </c>
      <c r="AJ441" t="b">
        <v>1</v>
      </c>
      <c r="AK441" t="e" cm="1">
        <f t="array" ref="AK441">_xlfn.LET(
  _xlpm.txt,TRIM(Raw_Data!F441),
  _xlpm.norm,SUBSTITUTE(SUBSTITUTE(_xlpm.txt,"-","/"),".","/"),
  _xlpm.p,_xlfn.TEXTSPLIT(_xlpm.norm,"/"),
  _xlpm.a,VALUE(INDEX(_xlpm.p,1)),
  _xlpm.b,VALUE(INDEX(_xlpm.p,2)),
  IF(AND(_xlpm.a&lt;=12,_xlpm.b&lt;=12),"REVIEW_AMBIGUOUS","OK")
)</f>
        <v>#REF!</v>
      </c>
    </row>
    <row r="442" spans="1:37">
      <c r="A442" t="s">
        <v>1490</v>
      </c>
      <c r="B442" t="s">
        <v>1490</v>
      </c>
      <c r="C442" t="b">
        <v>0</v>
      </c>
      <c r="D442" t="s">
        <v>7257</v>
      </c>
      <c r="E442" t="s">
        <v>1491</v>
      </c>
      <c r="F442" t="s">
        <v>1491</v>
      </c>
      <c r="G442" t="s">
        <v>7268</v>
      </c>
      <c r="H442" t="s">
        <v>147</v>
      </c>
      <c r="I442" t="s">
        <v>147</v>
      </c>
      <c r="J442" t="s">
        <v>7308</v>
      </c>
      <c r="K442" t="s">
        <v>250</v>
      </c>
      <c r="L442" t="s">
        <v>250</v>
      </c>
      <c r="M442">
        <f>IF(UPPER(TRIM(Table2[[#This Row],[Status_Clean]]))="CONVERTED",1,0)</f>
        <v>1</v>
      </c>
      <c r="N442">
        <f>IF(ISNUMBER(MATCH(UPPER(TRIM(Table2[[#This Row],[Status_Clean]])),{"CONTACTED","QUALIFIED","CONVERTED"},0)),1,0)</f>
        <v>1</v>
      </c>
      <c r="O442" cm="1">
        <f t="array" ref="O442">_xlfn.SWITCH(UPPER(TRIM(Table2[[#This Row],[Status_Clean]])),"NEW",1,"CONTACTED",2,"QUALIFIED",3,"CONVERTED",4,"LOST",5,99)</f>
        <v>4</v>
      </c>
      <c r="P442" t="s">
        <v>1492</v>
      </c>
      <c r="Q442" t="s">
        <v>7710</v>
      </c>
      <c r="R442" t="s">
        <v>7710</v>
      </c>
      <c r="S442">
        <v>45082</v>
      </c>
      <c r="T442" t="s">
        <v>7261</v>
      </c>
      <c r="U442">
        <v>45082</v>
      </c>
      <c r="V442" t="s">
        <v>7276</v>
      </c>
      <c r="W442" t="s">
        <v>7263</v>
      </c>
      <c r="X442" t="s">
        <v>7277</v>
      </c>
      <c r="Y442" t="s">
        <v>7298</v>
      </c>
      <c r="Z442" t="s">
        <v>1493</v>
      </c>
      <c r="AA442">
        <v>57.8</v>
      </c>
      <c r="AB442" t="str" cm="1">
        <f t="array" ref="AB442">_xlfn.LET(_xlpm.x,IFERROR(VALUE(Table2[[#This Row],[Response_Time_Hours]]),""),IF(_xlpm.x="","CHECK",_xlfn.IFS(_xlpm.x&lt;=1,"Immediate",_xlpm.x&lt;=6,"Fast",_xlpm.x&lt;=24,"Moderate",_xlpm.x&gt;24,"Delayed")))</f>
        <v>Delayed</v>
      </c>
      <c r="AC442">
        <v>30</v>
      </c>
      <c r="AD442" t="str" cm="1">
        <f t="array" ref="AD442">IF(Table2[[#This Row],[Interaction_Count_Final]]="","N/A",_xlfn.IFS(Table2[[#This Row],[Interaction_Count_Final]]&lt;=2,"Low",Table2[[#This Row],[Interaction_Count_Final]]&lt;=5,"Medium",Table2[[#This Row],[Interaction_Count_Final]]&gt;=6,"High",TRUE,"CHECK"))</f>
        <v>High</v>
      </c>
      <c r="AE442" t="s">
        <v>7266</v>
      </c>
      <c r="AF442" t="b">
        <v>1</v>
      </c>
      <c r="AG442" t="b">
        <v>1</v>
      </c>
      <c r="AH442">
        <v>592</v>
      </c>
      <c r="AI442">
        <v>45082</v>
      </c>
      <c r="AJ442" t="b">
        <v>1</v>
      </c>
      <c r="AK442" t="e" cm="1">
        <f t="array" ref="AK442">_xlfn.LET(
  _xlpm.txt,TRIM(Raw_Data!F442),
  _xlpm.norm,SUBSTITUTE(SUBSTITUTE(_xlpm.txt,"-","/"),".","/"),
  _xlpm.p,_xlfn.TEXTSPLIT(_xlpm.norm,"/"),
  _xlpm.a,VALUE(INDEX(_xlpm.p,1)),
  _xlpm.b,VALUE(INDEX(_xlpm.p,2)),
  IF(AND(_xlpm.a&lt;=12,_xlpm.b&lt;=12),"REVIEW_AMBIGUOUS","OK")
)</f>
        <v>#REF!</v>
      </c>
    </row>
    <row r="443" spans="1:37">
      <c r="A443" t="s">
        <v>1494</v>
      </c>
      <c r="B443" t="s">
        <v>1494</v>
      </c>
      <c r="C443" t="b">
        <v>0</v>
      </c>
      <c r="D443" t="s">
        <v>7257</v>
      </c>
      <c r="E443" t="s">
        <v>1495</v>
      </c>
      <c r="F443" t="s">
        <v>1495</v>
      </c>
      <c r="G443" t="s">
        <v>7258</v>
      </c>
      <c r="H443" t="s">
        <v>106</v>
      </c>
      <c r="I443" t="s">
        <v>106</v>
      </c>
      <c r="J443" t="s">
        <v>106</v>
      </c>
      <c r="K443" t="s">
        <v>193</v>
      </c>
      <c r="L443" t="s">
        <v>193</v>
      </c>
      <c r="M443">
        <f>IF(UPPER(TRIM(Table2[[#This Row],[Status_Clean]]))="CONVERTED",1,0)</f>
        <v>0</v>
      </c>
      <c r="N443">
        <f>IF(ISNUMBER(MATCH(UPPER(TRIM(Table2[[#This Row],[Status_Clean]])),{"CONTACTED","QUALIFIED","CONVERTED"},0)),1,0)</f>
        <v>0</v>
      </c>
      <c r="O443" cm="1">
        <f t="array" ref="O443">_xlfn.SWITCH(UPPER(TRIM(Table2[[#This Row],[Status_Clean]])),"NEW",1,"CONTACTED",2,"QUALIFIED",3,"CONVERTED",4,"LOST",5,99)</f>
        <v>1</v>
      </c>
      <c r="P443" t="s">
        <v>1048</v>
      </c>
      <c r="Q443" t="s">
        <v>7580</v>
      </c>
      <c r="R443" t="s">
        <v>7580</v>
      </c>
      <c r="S443">
        <v>45019</v>
      </c>
      <c r="T443" t="s">
        <v>7261</v>
      </c>
      <c r="U443">
        <v>45019</v>
      </c>
      <c r="V443" t="s">
        <v>7297</v>
      </c>
      <c r="W443" t="s">
        <v>7263</v>
      </c>
      <c r="X443" t="s">
        <v>7277</v>
      </c>
      <c r="Y443" t="s">
        <v>7298</v>
      </c>
      <c r="Z443" t="s">
        <v>1496</v>
      </c>
      <c r="AA443">
        <v>6.2</v>
      </c>
      <c r="AB443" t="str" cm="1">
        <f t="array" ref="AB443">_xlfn.LET(_xlpm.x,IFERROR(VALUE(Table2[[#This Row],[Response_Time_Hours]]),""),IF(_xlpm.x="","CHECK",_xlfn.IFS(_xlpm.x&lt;=1,"Immediate",_xlpm.x&lt;=6,"Fast",_xlpm.x&lt;=24,"Moderate",_xlpm.x&gt;24,"Delayed")))</f>
        <v>Moderate</v>
      </c>
      <c r="AC443">
        <v>35</v>
      </c>
      <c r="AD443" t="str" cm="1">
        <f t="array" ref="AD443">IF(Table2[[#This Row],[Interaction_Count_Final]]="","N/A",_xlfn.IFS(Table2[[#This Row],[Interaction_Count_Final]]&lt;=2,"Low",Table2[[#This Row],[Interaction_Count_Final]]&lt;=5,"Medium",Table2[[#This Row],[Interaction_Count_Final]]&gt;=6,"High",TRUE,"CHECK"))</f>
        <v>High</v>
      </c>
      <c r="AE443" t="s">
        <v>7266</v>
      </c>
      <c r="AF443" t="b">
        <v>1</v>
      </c>
      <c r="AG443" t="b">
        <v>1</v>
      </c>
      <c r="AH443">
        <v>594</v>
      </c>
      <c r="AI443">
        <v>45019</v>
      </c>
      <c r="AJ443" t="b">
        <v>1</v>
      </c>
      <c r="AK443" t="str" cm="1">
        <f t="array" ref="AK443">_xlfn.LET(
  _xlpm.txt,TRIM(Raw_Data!F443),
  _xlpm.norm,SUBSTITUTE(SUBSTITUTE(_xlpm.txt,"-","/"),".","/"),
  _xlpm.p,_xlfn.TEXTSPLIT(_xlpm.norm,"/"),
  _xlpm.a,VALUE(INDEX(_xlpm.p,1)),
  _xlpm.b,VALUE(INDEX(_xlpm.p,2)),
  IF(AND(_xlpm.a&lt;=12,_xlpm.b&lt;=12),"REVIEW_AMBIGUOUS","OK")
)</f>
        <v>REVIEW_AMBIGUOUS</v>
      </c>
    </row>
    <row r="444" spans="1:37">
      <c r="A444" t="s">
        <v>1497</v>
      </c>
      <c r="B444" t="s">
        <v>1497</v>
      </c>
      <c r="C444" t="b">
        <v>0</v>
      </c>
      <c r="D444" t="s">
        <v>7257</v>
      </c>
      <c r="E444" t="s">
        <v>1498</v>
      </c>
      <c r="F444" t="s">
        <v>1498</v>
      </c>
      <c r="G444" t="s">
        <v>7258</v>
      </c>
      <c r="H444" t="s">
        <v>311</v>
      </c>
      <c r="I444" t="s">
        <v>311</v>
      </c>
      <c r="J444" t="s">
        <v>311</v>
      </c>
      <c r="K444" t="s">
        <v>193</v>
      </c>
      <c r="L444" t="s">
        <v>193</v>
      </c>
      <c r="M444">
        <f>IF(UPPER(TRIM(Table2[[#This Row],[Status_Clean]]))="CONVERTED",1,0)</f>
        <v>0</v>
      </c>
      <c r="N444">
        <f>IF(ISNUMBER(MATCH(UPPER(TRIM(Table2[[#This Row],[Status_Clean]])),{"CONTACTED","QUALIFIED","CONVERTED"},0)),1,0)</f>
        <v>0</v>
      </c>
      <c r="O444" cm="1">
        <f t="array" ref="O444">_xlfn.SWITCH(UPPER(TRIM(Table2[[#This Row],[Status_Clean]])),"NEW",1,"CONTACTED",2,"QUALIFIED",3,"CONVERTED",4,"LOST",5,99)</f>
        <v>1</v>
      </c>
      <c r="P444" t="s">
        <v>514</v>
      </c>
      <c r="Q444" t="s">
        <v>7429</v>
      </c>
      <c r="R444" t="s">
        <v>7429</v>
      </c>
      <c r="S444">
        <v>45325</v>
      </c>
      <c r="T444" t="s">
        <v>7261</v>
      </c>
      <c r="U444">
        <v>45325</v>
      </c>
      <c r="V444" t="s">
        <v>7283</v>
      </c>
      <c r="W444" t="s">
        <v>7271</v>
      </c>
      <c r="X444" t="s">
        <v>7284</v>
      </c>
      <c r="Y444" t="s">
        <v>7278</v>
      </c>
      <c r="Z444" t="s">
        <v>1499</v>
      </c>
      <c r="AA444">
        <v>45.7</v>
      </c>
      <c r="AB444" t="str" cm="1">
        <f t="array" ref="AB444">_xlfn.LET(_xlpm.x,IFERROR(VALUE(Table2[[#This Row],[Response_Time_Hours]]),""),IF(_xlpm.x="","CHECK",_xlfn.IFS(_xlpm.x&lt;=1,"Immediate",_xlpm.x&lt;=6,"Fast",_xlpm.x&lt;=24,"Moderate",_xlpm.x&gt;24,"Delayed")))</f>
        <v>Delayed</v>
      </c>
      <c r="AC444">
        <v>44</v>
      </c>
      <c r="AD444" t="str" cm="1">
        <f t="array" ref="AD444">IF(Table2[[#This Row],[Interaction_Count_Final]]="","N/A",_xlfn.IFS(Table2[[#This Row],[Interaction_Count_Final]]&lt;=2,"Low",Table2[[#This Row],[Interaction_Count_Final]]&lt;=5,"Medium",Table2[[#This Row],[Interaction_Count_Final]]&gt;=6,"High",TRUE,"CHECK"))</f>
        <v>High</v>
      </c>
      <c r="AE444" t="s">
        <v>7266</v>
      </c>
      <c r="AF444" t="b">
        <v>1</v>
      </c>
      <c r="AG444" t="b">
        <v>1</v>
      </c>
      <c r="AH444">
        <v>595</v>
      </c>
      <c r="AI444">
        <v>45325</v>
      </c>
      <c r="AJ444" t="b">
        <v>1</v>
      </c>
      <c r="AK444" t="str" cm="1">
        <f t="array" ref="AK444">_xlfn.LET(
  _xlpm.txt,TRIM(Raw_Data!F444),
  _xlpm.norm,SUBSTITUTE(SUBSTITUTE(_xlpm.txt,"-","/"),".","/"),
  _xlpm.p,_xlfn.TEXTSPLIT(_xlpm.norm,"/"),
  _xlpm.a,VALUE(INDEX(_xlpm.p,1)),
  _xlpm.b,VALUE(INDEX(_xlpm.p,2)),
  IF(AND(_xlpm.a&lt;=12,_xlpm.b&lt;=12),"REVIEW_AMBIGUOUS","OK")
)</f>
        <v>REVIEW_AMBIGUOUS</v>
      </c>
    </row>
    <row r="445" spans="1:37">
      <c r="A445" t="s">
        <v>1500</v>
      </c>
      <c r="B445" t="s">
        <v>1500</v>
      </c>
      <c r="C445" t="b">
        <v>0</v>
      </c>
      <c r="D445" t="s">
        <v>7257</v>
      </c>
      <c r="E445" t="s">
        <v>1501</v>
      </c>
      <c r="F445" t="s">
        <v>1501</v>
      </c>
      <c r="G445" t="s">
        <v>7280</v>
      </c>
      <c r="H445" t="s">
        <v>311</v>
      </c>
      <c r="I445" t="s">
        <v>311</v>
      </c>
      <c r="J445" t="s">
        <v>311</v>
      </c>
      <c r="K445" t="s">
        <v>193</v>
      </c>
      <c r="L445" t="s">
        <v>193</v>
      </c>
      <c r="M445">
        <f>IF(UPPER(TRIM(Table2[[#This Row],[Status_Clean]]))="CONVERTED",1,0)</f>
        <v>0</v>
      </c>
      <c r="N445">
        <f>IF(ISNUMBER(MATCH(UPPER(TRIM(Table2[[#This Row],[Status_Clean]])),{"CONTACTED","QUALIFIED","CONVERTED"},0)),1,0)</f>
        <v>0</v>
      </c>
      <c r="O445" cm="1">
        <f t="array" ref="O445">_xlfn.SWITCH(UPPER(TRIM(Table2[[#This Row],[Status_Clean]])),"NEW",1,"CONTACTED",2,"QUALIFIED",3,"CONVERTED",4,"LOST",5,99)</f>
        <v>1</v>
      </c>
      <c r="P445">
        <v>45181</v>
      </c>
      <c r="Q445" t="s">
        <v>7585</v>
      </c>
      <c r="R445" t="s">
        <v>7585</v>
      </c>
      <c r="S445">
        <v>45181</v>
      </c>
      <c r="T445" t="s">
        <v>7261</v>
      </c>
      <c r="U445">
        <v>45181</v>
      </c>
      <c r="V445" t="s">
        <v>7287</v>
      </c>
      <c r="W445" t="s">
        <v>7263</v>
      </c>
      <c r="X445" t="s">
        <v>7288</v>
      </c>
      <c r="Y445" t="s">
        <v>7265</v>
      </c>
      <c r="Z445" t="s">
        <v>1502</v>
      </c>
      <c r="AA445">
        <v>41.2</v>
      </c>
      <c r="AB445" t="str" cm="1">
        <f t="array" ref="AB445">_xlfn.LET(_xlpm.x,IFERROR(VALUE(Table2[[#This Row],[Response_Time_Hours]]),""),IF(_xlpm.x="","CHECK",_xlfn.IFS(_xlpm.x&lt;=1,"Immediate",_xlpm.x&lt;=6,"Fast",_xlpm.x&lt;=24,"Moderate",_xlpm.x&gt;24,"Delayed")))</f>
        <v>Delayed</v>
      </c>
      <c r="AC445">
        <v>46</v>
      </c>
      <c r="AD445" t="str" cm="1">
        <f t="array" ref="AD445">IF(Table2[[#This Row],[Interaction_Count_Final]]="","N/A",_xlfn.IFS(Table2[[#This Row],[Interaction_Count_Final]]&lt;=2,"Low",Table2[[#This Row],[Interaction_Count_Final]]&lt;=5,"Medium",Table2[[#This Row],[Interaction_Count_Final]]&gt;=6,"High",TRUE,"CHECK"))</f>
        <v>High</v>
      </c>
      <c r="AE445" t="s">
        <v>7289</v>
      </c>
      <c r="AF445" t="b">
        <v>1</v>
      </c>
      <c r="AG445" t="b">
        <v>1</v>
      </c>
      <c r="AH445">
        <v>596</v>
      </c>
      <c r="AI445">
        <v>45181</v>
      </c>
      <c r="AJ445" t="b">
        <v>1</v>
      </c>
      <c r="AK445" t="e" cm="1">
        <f t="array" ref="AK445">_xlfn.LET(
  _xlpm.txt,TRIM(Raw_Data!F445),
  _xlpm.norm,SUBSTITUTE(SUBSTITUTE(_xlpm.txt,"-","/"),".","/"),
  _xlpm.p,_xlfn.TEXTSPLIT(_xlpm.norm,"/"),
  _xlpm.a,VALUE(INDEX(_xlpm.p,1)),
  _xlpm.b,VALUE(INDEX(_xlpm.p,2)),
  IF(AND(_xlpm.a&lt;=12,_xlpm.b&lt;=12),"REVIEW_AMBIGUOUS","OK")
)</f>
        <v>#REF!</v>
      </c>
    </row>
    <row r="446" spans="1:37">
      <c r="A446" t="s">
        <v>1503</v>
      </c>
      <c r="B446" t="s">
        <v>1503</v>
      </c>
      <c r="C446" t="b">
        <v>0</v>
      </c>
      <c r="D446" t="s">
        <v>7257</v>
      </c>
      <c r="E446" t="s">
        <v>1504</v>
      </c>
      <c r="F446" t="s">
        <v>1504</v>
      </c>
      <c r="G446" t="s">
        <v>7268</v>
      </c>
      <c r="H446" t="s">
        <v>359</v>
      </c>
      <c r="I446" t="s">
        <v>359</v>
      </c>
      <c r="J446" t="s">
        <v>473</v>
      </c>
      <c r="K446" t="s">
        <v>7370</v>
      </c>
      <c r="L446" t="s">
        <v>250</v>
      </c>
      <c r="M446">
        <f>IF(UPPER(TRIM(Table2[[#This Row],[Status_Clean]]))="CONVERTED",1,0)</f>
        <v>1</v>
      </c>
      <c r="N446">
        <f>IF(ISNUMBER(MATCH(UPPER(TRIM(Table2[[#This Row],[Status_Clean]])),{"CONTACTED","QUALIFIED","CONVERTED"},0)),1,0)</f>
        <v>1</v>
      </c>
      <c r="O446" cm="1">
        <f t="array" ref="O446">_xlfn.SWITCH(UPPER(TRIM(Table2[[#This Row],[Status_Clean]])),"NEW",1,"CONTACTED",2,"QUALIFIED",3,"CONVERTED",4,"LOST",5,99)</f>
        <v>4</v>
      </c>
      <c r="P446" t="s">
        <v>1505</v>
      </c>
      <c r="Q446" t="s">
        <v>1505</v>
      </c>
      <c r="R446" t="s">
        <v>1505</v>
      </c>
      <c r="S446">
        <v>45625</v>
      </c>
      <c r="T446" t="s">
        <v>7261</v>
      </c>
      <c r="U446">
        <v>45625</v>
      </c>
      <c r="V446" t="s">
        <v>7300</v>
      </c>
      <c r="W446" t="s">
        <v>7271</v>
      </c>
      <c r="X446" t="s">
        <v>7264</v>
      </c>
      <c r="Y446" t="s">
        <v>7312</v>
      </c>
      <c r="Z446" t="s">
        <v>72</v>
      </c>
      <c r="AA446">
        <v>62.400000000000006</v>
      </c>
      <c r="AB446" t="str" cm="1">
        <f t="array" ref="AB446">_xlfn.LET(_xlpm.x,IFERROR(VALUE(Table2[[#This Row],[Response_Time_Hours]]),""),IF(_xlpm.x="","CHECK",_xlfn.IFS(_xlpm.x&lt;=1,"Immediate",_xlpm.x&lt;=6,"Fast",_xlpm.x&lt;=24,"Moderate",_xlpm.x&gt;24,"Delayed")))</f>
        <v>Delayed</v>
      </c>
      <c r="AC446">
        <v>32</v>
      </c>
      <c r="AD446" t="str" cm="1">
        <f t="array" ref="AD446">IF(Table2[[#This Row],[Interaction_Count_Final]]="","N/A",_xlfn.IFS(Table2[[#This Row],[Interaction_Count_Final]]&lt;=2,"Low",Table2[[#This Row],[Interaction_Count_Final]]&lt;=5,"Medium",Table2[[#This Row],[Interaction_Count_Final]]&gt;=6,"High",TRUE,"CHECK"))</f>
        <v>High</v>
      </c>
      <c r="AE446" t="s">
        <v>7273</v>
      </c>
      <c r="AF446" t="b">
        <v>1</v>
      </c>
      <c r="AG446" t="b">
        <v>1</v>
      </c>
      <c r="AH446">
        <v>599</v>
      </c>
      <c r="AI446">
        <v>45625</v>
      </c>
      <c r="AJ446" t="b">
        <v>1</v>
      </c>
      <c r="AK446" t="str" cm="1">
        <f t="array" ref="AK446">_xlfn.LET(
  _xlpm.txt,TRIM(Raw_Data!F446),
  _xlpm.norm,SUBSTITUTE(SUBSTITUTE(_xlpm.txt,"-","/"),".","/"),
  _xlpm.p,_xlfn.TEXTSPLIT(_xlpm.norm,"/"),
  _xlpm.a,VALUE(INDEX(_xlpm.p,1)),
  _xlpm.b,VALUE(INDEX(_xlpm.p,2)),
  IF(AND(_xlpm.a&lt;=12,_xlpm.b&lt;=12),"REVIEW_AMBIGUOUS","OK")
)</f>
        <v>OK</v>
      </c>
    </row>
    <row r="447" spans="1:37">
      <c r="A447" t="s">
        <v>1506</v>
      </c>
      <c r="B447" t="s">
        <v>1506</v>
      </c>
      <c r="C447" t="b">
        <v>0</v>
      </c>
      <c r="D447" t="s">
        <v>7257</v>
      </c>
      <c r="E447" t="s">
        <v>1507</v>
      </c>
      <c r="F447" t="s">
        <v>1507</v>
      </c>
      <c r="G447" t="s">
        <v>7268</v>
      </c>
      <c r="H447" t="s">
        <v>106</v>
      </c>
      <c r="I447" t="s">
        <v>106</v>
      </c>
      <c r="J447" t="s">
        <v>106</v>
      </c>
      <c r="K447" t="s">
        <v>125</v>
      </c>
      <c r="L447" t="s">
        <v>125</v>
      </c>
      <c r="M447">
        <f>IF(UPPER(TRIM(Table2[[#This Row],[Status_Clean]]))="CONVERTED",1,0)</f>
        <v>0</v>
      </c>
      <c r="N447">
        <f>IF(ISNUMBER(MATCH(UPPER(TRIM(Table2[[#This Row],[Status_Clean]])),{"CONTACTED","QUALIFIED","CONVERTED"},0)),1,0)</f>
        <v>1</v>
      </c>
      <c r="O447" cm="1">
        <f t="array" ref="O447">_xlfn.SWITCH(UPPER(TRIM(Table2[[#This Row],[Status_Clean]])),"NEW",1,"CONTACTED",2,"QUALIFIED",3,"CONVERTED",4,"LOST",5,99)</f>
        <v>2</v>
      </c>
      <c r="P447">
        <v>44986</v>
      </c>
      <c r="Q447" t="s">
        <v>7711</v>
      </c>
      <c r="R447" t="s">
        <v>7711</v>
      </c>
      <c r="S447">
        <v>44986</v>
      </c>
      <c r="T447" t="s">
        <v>7261</v>
      </c>
      <c r="U447">
        <v>44986</v>
      </c>
      <c r="V447" t="s">
        <v>7295</v>
      </c>
      <c r="W447" t="s">
        <v>7263</v>
      </c>
      <c r="X447" t="s">
        <v>7284</v>
      </c>
      <c r="Y447" t="s">
        <v>7272</v>
      </c>
      <c r="Z447" t="s">
        <v>1508</v>
      </c>
      <c r="AA447">
        <v>62.7</v>
      </c>
      <c r="AB447" t="str" cm="1">
        <f t="array" ref="AB447">_xlfn.LET(_xlpm.x,IFERROR(VALUE(Table2[[#This Row],[Response_Time_Hours]]),""),IF(_xlpm.x="","CHECK",_xlfn.IFS(_xlpm.x&lt;=1,"Immediate",_xlpm.x&lt;=6,"Fast",_xlpm.x&lt;=24,"Moderate",_xlpm.x&gt;24,"Delayed")))</f>
        <v>Delayed</v>
      </c>
      <c r="AC447">
        <v>20</v>
      </c>
      <c r="AD447" t="str" cm="1">
        <f t="array" ref="AD447">IF(Table2[[#This Row],[Interaction_Count_Final]]="","N/A",_xlfn.IFS(Table2[[#This Row],[Interaction_Count_Final]]&lt;=2,"Low",Table2[[#This Row],[Interaction_Count_Final]]&lt;=5,"Medium",Table2[[#This Row],[Interaction_Count_Final]]&gt;=6,"High",TRUE,"CHECK"))</f>
        <v>High</v>
      </c>
      <c r="AE447" t="s">
        <v>7266</v>
      </c>
      <c r="AF447" t="b">
        <v>1</v>
      </c>
      <c r="AG447" t="b">
        <v>1</v>
      </c>
      <c r="AH447">
        <v>600</v>
      </c>
      <c r="AI447">
        <v>44986</v>
      </c>
      <c r="AJ447" t="b">
        <v>1</v>
      </c>
      <c r="AK447" t="e" cm="1">
        <f t="array" ref="AK447">_xlfn.LET(
  _xlpm.txt,TRIM(Raw_Data!F447),
  _xlpm.norm,SUBSTITUTE(SUBSTITUTE(_xlpm.txt,"-","/"),".","/"),
  _xlpm.p,_xlfn.TEXTSPLIT(_xlpm.norm,"/"),
  _xlpm.a,VALUE(INDEX(_xlpm.p,1)),
  _xlpm.b,VALUE(INDEX(_xlpm.p,2)),
  IF(AND(_xlpm.a&lt;=12,_xlpm.b&lt;=12),"REVIEW_AMBIGUOUS","OK")
)</f>
        <v>#REF!</v>
      </c>
    </row>
    <row r="448" spans="1:37">
      <c r="A448" t="s">
        <v>1509</v>
      </c>
      <c r="B448" t="s">
        <v>1509</v>
      </c>
      <c r="C448" t="b">
        <v>0</v>
      </c>
      <c r="D448" t="s">
        <v>7257</v>
      </c>
      <c r="E448" t="s">
        <v>1510</v>
      </c>
      <c r="F448" t="s">
        <v>1510</v>
      </c>
      <c r="G448" t="s">
        <v>7274</v>
      </c>
      <c r="H448" t="s">
        <v>1356</v>
      </c>
      <c r="I448" t="s">
        <v>1356</v>
      </c>
      <c r="J448" t="s">
        <v>1356</v>
      </c>
      <c r="K448" t="s">
        <v>193</v>
      </c>
      <c r="L448" t="s">
        <v>193</v>
      </c>
      <c r="M448">
        <f>IF(UPPER(TRIM(Table2[[#This Row],[Status_Clean]]))="CONVERTED",1,0)</f>
        <v>0</v>
      </c>
      <c r="N448">
        <f>IF(ISNUMBER(MATCH(UPPER(TRIM(Table2[[#This Row],[Status_Clean]])),{"CONTACTED","QUALIFIED","CONVERTED"},0)),1,0)</f>
        <v>0</v>
      </c>
      <c r="O448" cm="1">
        <f t="array" ref="O448">_xlfn.SWITCH(UPPER(TRIM(Table2[[#This Row],[Status_Clean]])),"NEW",1,"CONTACTED",2,"QUALIFIED",3,"CONVERTED",4,"LOST",5,99)</f>
        <v>1</v>
      </c>
      <c r="P448" t="s">
        <v>1511</v>
      </c>
      <c r="Q448" t="s">
        <v>1511</v>
      </c>
      <c r="R448" t="s">
        <v>1511</v>
      </c>
      <c r="S448">
        <v>45307</v>
      </c>
      <c r="T448" t="s">
        <v>7261</v>
      </c>
      <c r="U448">
        <v>45307</v>
      </c>
      <c r="V448" t="s">
        <v>7317</v>
      </c>
      <c r="W448" t="s">
        <v>7271</v>
      </c>
      <c r="X448" t="s">
        <v>7284</v>
      </c>
      <c r="Y448" t="s">
        <v>7265</v>
      </c>
      <c r="Z448" t="s">
        <v>339</v>
      </c>
      <c r="AA448">
        <v>28.799999999999997</v>
      </c>
      <c r="AB448" t="str" cm="1">
        <f t="array" ref="AB448">_xlfn.LET(_xlpm.x,IFERROR(VALUE(Table2[[#This Row],[Response_Time_Hours]]),""),IF(_xlpm.x="","CHECK",_xlfn.IFS(_xlpm.x&lt;=1,"Immediate",_xlpm.x&lt;=6,"Fast",_xlpm.x&lt;=24,"Moderate",_xlpm.x&gt;24,"Delayed")))</f>
        <v>Delayed</v>
      </c>
      <c r="AC448">
        <v>18</v>
      </c>
      <c r="AD448" t="str" cm="1">
        <f t="array" ref="AD448">IF(Table2[[#This Row],[Interaction_Count_Final]]="","N/A",_xlfn.IFS(Table2[[#This Row],[Interaction_Count_Final]]&lt;=2,"Low",Table2[[#This Row],[Interaction_Count_Final]]&lt;=5,"Medium",Table2[[#This Row],[Interaction_Count_Final]]&gt;=6,"High",TRUE,"CHECK"))</f>
        <v>High</v>
      </c>
      <c r="AE448" t="s">
        <v>7266</v>
      </c>
      <c r="AF448" t="b">
        <v>1</v>
      </c>
      <c r="AG448" t="b">
        <v>1</v>
      </c>
      <c r="AH448">
        <v>601</v>
      </c>
      <c r="AI448">
        <v>45307</v>
      </c>
      <c r="AJ448" t="b">
        <v>1</v>
      </c>
      <c r="AK448" t="str" cm="1">
        <f t="array" ref="AK448">_xlfn.LET(
  _xlpm.txt,TRIM(Raw_Data!F448),
  _xlpm.norm,SUBSTITUTE(SUBSTITUTE(_xlpm.txt,"-","/"),".","/"),
  _xlpm.p,_xlfn.TEXTSPLIT(_xlpm.norm,"/"),
  _xlpm.a,VALUE(INDEX(_xlpm.p,1)),
  _xlpm.b,VALUE(INDEX(_xlpm.p,2)),
  IF(AND(_xlpm.a&lt;=12,_xlpm.b&lt;=12),"REVIEW_AMBIGUOUS","OK")
)</f>
        <v>OK</v>
      </c>
    </row>
    <row r="449" spans="1:37">
      <c r="A449" t="s">
        <v>1512</v>
      </c>
      <c r="B449" t="s">
        <v>1512</v>
      </c>
      <c r="C449" t="b">
        <v>0</v>
      </c>
      <c r="D449" t="s">
        <v>7257</v>
      </c>
      <c r="E449" t="s">
        <v>1513</v>
      </c>
      <c r="F449" t="s">
        <v>1513</v>
      </c>
      <c r="G449" t="s">
        <v>7280</v>
      </c>
      <c r="H449" t="s">
        <v>792</v>
      </c>
      <c r="I449" t="s">
        <v>792</v>
      </c>
      <c r="J449" t="s">
        <v>792</v>
      </c>
      <c r="K449" t="s">
        <v>125</v>
      </c>
      <c r="L449" t="s">
        <v>125</v>
      </c>
      <c r="M449">
        <f>IF(UPPER(TRIM(Table2[[#This Row],[Status_Clean]]))="CONVERTED",1,0)</f>
        <v>0</v>
      </c>
      <c r="N449">
        <f>IF(ISNUMBER(MATCH(UPPER(TRIM(Table2[[#This Row],[Status_Clean]])),{"CONTACTED","QUALIFIED","CONVERTED"},0)),1,0)</f>
        <v>1</v>
      </c>
      <c r="O449" cm="1">
        <f t="array" ref="O449">_xlfn.SWITCH(UPPER(TRIM(Table2[[#This Row],[Status_Clean]])),"NEW",1,"CONTACTED",2,"QUALIFIED",3,"CONVERTED",4,"LOST",5,99)</f>
        <v>2</v>
      </c>
      <c r="P449">
        <v>45231</v>
      </c>
      <c r="Q449" t="s">
        <v>7712</v>
      </c>
      <c r="R449" t="s">
        <v>7712</v>
      </c>
      <c r="S449">
        <v>45231</v>
      </c>
      <c r="T449" t="s">
        <v>7261</v>
      </c>
      <c r="U449">
        <v>45231</v>
      </c>
      <c r="V449" t="s">
        <v>7300</v>
      </c>
      <c r="W449" t="s">
        <v>7263</v>
      </c>
      <c r="X449" t="s">
        <v>7264</v>
      </c>
      <c r="Y449" t="s">
        <v>7272</v>
      </c>
      <c r="Z449" t="s">
        <v>1514</v>
      </c>
      <c r="AA449">
        <v>51.9</v>
      </c>
      <c r="AB449" t="str" cm="1">
        <f t="array" ref="AB449">_xlfn.LET(_xlpm.x,IFERROR(VALUE(Table2[[#This Row],[Response_Time_Hours]]),""),IF(_xlpm.x="","CHECK",_xlfn.IFS(_xlpm.x&lt;=1,"Immediate",_xlpm.x&lt;=6,"Fast",_xlpm.x&lt;=24,"Moderate",_xlpm.x&gt;24,"Delayed")))</f>
        <v>Delayed</v>
      </c>
      <c r="AC449">
        <v>15</v>
      </c>
      <c r="AD449" t="str" cm="1">
        <f t="array" ref="AD449">IF(Table2[[#This Row],[Interaction_Count_Final]]="","N/A",_xlfn.IFS(Table2[[#This Row],[Interaction_Count_Final]]&lt;=2,"Low",Table2[[#This Row],[Interaction_Count_Final]]&lt;=5,"Medium",Table2[[#This Row],[Interaction_Count_Final]]&gt;=6,"High",TRUE,"CHECK"))</f>
        <v>High</v>
      </c>
      <c r="AE449" t="s">
        <v>7273</v>
      </c>
      <c r="AF449" t="b">
        <v>1</v>
      </c>
      <c r="AG449" t="b">
        <v>1</v>
      </c>
      <c r="AH449">
        <v>602</v>
      </c>
      <c r="AI449">
        <v>45231</v>
      </c>
      <c r="AJ449" t="b">
        <v>1</v>
      </c>
      <c r="AK449" t="e" cm="1">
        <f t="array" ref="AK449">_xlfn.LET(
  _xlpm.txt,TRIM(Raw_Data!F449),
  _xlpm.norm,SUBSTITUTE(SUBSTITUTE(_xlpm.txt,"-","/"),".","/"),
  _xlpm.p,_xlfn.TEXTSPLIT(_xlpm.norm,"/"),
  _xlpm.a,VALUE(INDEX(_xlpm.p,1)),
  _xlpm.b,VALUE(INDEX(_xlpm.p,2)),
  IF(AND(_xlpm.a&lt;=12,_xlpm.b&lt;=12),"REVIEW_AMBIGUOUS","OK")
)</f>
        <v>#REF!</v>
      </c>
    </row>
    <row r="450" spans="1:37">
      <c r="A450" t="s">
        <v>1515</v>
      </c>
      <c r="B450" t="s">
        <v>1515</v>
      </c>
      <c r="C450" t="b">
        <v>0</v>
      </c>
      <c r="D450" t="s">
        <v>7257</v>
      </c>
      <c r="E450" t="s">
        <v>1516</v>
      </c>
      <c r="F450" t="s">
        <v>1516</v>
      </c>
      <c r="G450" t="s">
        <v>7303</v>
      </c>
      <c r="H450" t="s">
        <v>7535</v>
      </c>
      <c r="I450" t="s">
        <v>7535</v>
      </c>
      <c r="J450" t="s">
        <v>101</v>
      </c>
      <c r="K450" t="s">
        <v>193</v>
      </c>
      <c r="L450" t="s">
        <v>193</v>
      </c>
      <c r="M450">
        <f>IF(UPPER(TRIM(Table2[[#This Row],[Status_Clean]]))="CONVERTED",1,0)</f>
        <v>0</v>
      </c>
      <c r="N450">
        <f>IF(ISNUMBER(MATCH(UPPER(TRIM(Table2[[#This Row],[Status_Clean]])),{"CONTACTED","QUALIFIED","CONVERTED"},0)),1,0)</f>
        <v>0</v>
      </c>
      <c r="O450" cm="1">
        <f t="array" ref="O450">_xlfn.SWITCH(UPPER(TRIM(Table2[[#This Row],[Status_Clean]])),"NEW",1,"CONTACTED",2,"QUALIFIED",3,"CONVERTED",4,"LOST",5,99)</f>
        <v>1</v>
      </c>
      <c r="P450" t="s">
        <v>1517</v>
      </c>
      <c r="Q450" t="s">
        <v>7713</v>
      </c>
      <c r="R450" t="s">
        <v>7713</v>
      </c>
      <c r="S450">
        <v>45311</v>
      </c>
      <c r="T450" t="s">
        <v>7261</v>
      </c>
      <c r="U450">
        <v>45311</v>
      </c>
      <c r="V450" t="s">
        <v>7317</v>
      </c>
      <c r="W450" t="s">
        <v>7271</v>
      </c>
      <c r="X450" t="s">
        <v>7284</v>
      </c>
      <c r="Y450" t="s">
        <v>7278</v>
      </c>
      <c r="Z450">
        <v>47.7</v>
      </c>
      <c r="AA450">
        <v>47.7</v>
      </c>
      <c r="AB450" t="str" cm="1">
        <f t="array" ref="AB450">_xlfn.LET(_xlpm.x,IFERROR(VALUE(Table2[[#This Row],[Response_Time_Hours]]),""),IF(_xlpm.x="","CHECK",_xlfn.IFS(_xlpm.x&lt;=1,"Immediate",_xlpm.x&lt;=6,"Fast",_xlpm.x&lt;=24,"Moderate",_xlpm.x&gt;24,"Delayed")))</f>
        <v>Delayed</v>
      </c>
      <c r="AC450">
        <v>19</v>
      </c>
      <c r="AD450" t="str" cm="1">
        <f t="array" ref="AD450">IF(Table2[[#This Row],[Interaction_Count_Final]]="","N/A",_xlfn.IFS(Table2[[#This Row],[Interaction_Count_Final]]&lt;=2,"Low",Table2[[#This Row],[Interaction_Count_Final]]&lt;=5,"Medium",Table2[[#This Row],[Interaction_Count_Final]]&gt;=6,"High",TRUE,"CHECK"))</f>
        <v>High</v>
      </c>
      <c r="AE450" t="s">
        <v>7273</v>
      </c>
      <c r="AF450" t="b">
        <v>1</v>
      </c>
      <c r="AG450" t="b">
        <v>1</v>
      </c>
      <c r="AH450">
        <v>603</v>
      </c>
      <c r="AI450">
        <v>45311</v>
      </c>
      <c r="AJ450" t="b">
        <v>1</v>
      </c>
      <c r="AK450" t="e" cm="1">
        <f t="array" ref="AK450">_xlfn.LET(
  _xlpm.txt,TRIM(Raw_Data!F450),
  _xlpm.norm,SUBSTITUTE(SUBSTITUTE(_xlpm.txt,"-","/"),".","/"),
  _xlpm.p,_xlfn.TEXTSPLIT(_xlpm.norm,"/"),
  _xlpm.a,VALUE(INDEX(_xlpm.p,1)),
  _xlpm.b,VALUE(INDEX(_xlpm.p,2)),
  IF(AND(_xlpm.a&lt;=12,_xlpm.b&lt;=12),"REVIEW_AMBIGUOUS","OK")
)</f>
        <v>#REF!</v>
      </c>
    </row>
    <row r="451" spans="1:37">
      <c r="A451" t="s">
        <v>1518</v>
      </c>
      <c r="B451" t="s">
        <v>1518</v>
      </c>
      <c r="C451" t="b">
        <v>0</v>
      </c>
      <c r="D451" t="s">
        <v>7257</v>
      </c>
      <c r="E451" t="s">
        <v>1519</v>
      </c>
      <c r="F451" t="s">
        <v>1519</v>
      </c>
      <c r="G451" t="s">
        <v>7274</v>
      </c>
      <c r="H451" t="s">
        <v>447</v>
      </c>
      <c r="I451" t="s">
        <v>447</v>
      </c>
      <c r="J451" t="s">
        <v>447</v>
      </c>
      <c r="K451" t="s">
        <v>71</v>
      </c>
      <c r="L451" t="s">
        <v>71</v>
      </c>
      <c r="M451">
        <f>IF(UPPER(TRIM(Table2[[#This Row],[Status_Clean]]))="CONVERTED",1,0)</f>
        <v>0</v>
      </c>
      <c r="N451">
        <f>IF(ISNUMBER(MATCH(UPPER(TRIM(Table2[[#This Row],[Status_Clean]])),{"CONTACTED","QUALIFIED","CONVERTED"},0)),1,0)</f>
        <v>1</v>
      </c>
      <c r="O451" cm="1">
        <f t="array" ref="O451">_xlfn.SWITCH(UPPER(TRIM(Table2[[#This Row],[Status_Clean]])),"NEW",1,"CONTACTED",2,"QUALIFIED",3,"CONVERTED",4,"LOST",5,99)</f>
        <v>3</v>
      </c>
      <c r="P451" t="s">
        <v>1520</v>
      </c>
      <c r="Q451" t="s">
        <v>7714</v>
      </c>
      <c r="R451" t="s">
        <v>7714</v>
      </c>
      <c r="S451">
        <v>45168</v>
      </c>
      <c r="T451" t="s">
        <v>7261</v>
      </c>
      <c r="U451">
        <v>45168</v>
      </c>
      <c r="V451" t="s">
        <v>7310</v>
      </c>
      <c r="W451" t="s">
        <v>7263</v>
      </c>
      <c r="X451" t="s">
        <v>7288</v>
      </c>
      <c r="Y451" t="s">
        <v>7272</v>
      </c>
      <c r="Z451" t="s">
        <v>732</v>
      </c>
      <c r="AA451">
        <v>67.199999999999989</v>
      </c>
      <c r="AB451" t="str" cm="1">
        <f t="array" ref="AB451">_xlfn.LET(_xlpm.x,IFERROR(VALUE(Table2[[#This Row],[Response_Time_Hours]]),""),IF(_xlpm.x="","CHECK",_xlfn.IFS(_xlpm.x&lt;=1,"Immediate",_xlpm.x&lt;=6,"Fast",_xlpm.x&lt;=24,"Moderate",_xlpm.x&gt;24,"Delayed")))</f>
        <v>Delayed</v>
      </c>
      <c r="AC451">
        <v>38</v>
      </c>
      <c r="AD451" t="str" cm="1">
        <f t="array" ref="AD451">IF(Table2[[#This Row],[Interaction_Count_Final]]="","N/A",_xlfn.IFS(Table2[[#This Row],[Interaction_Count_Final]]&lt;=2,"Low",Table2[[#This Row],[Interaction_Count_Final]]&lt;=5,"Medium",Table2[[#This Row],[Interaction_Count_Final]]&gt;=6,"High",TRUE,"CHECK"))</f>
        <v>High</v>
      </c>
      <c r="AE451" t="s">
        <v>7289</v>
      </c>
      <c r="AF451" t="b">
        <v>1</v>
      </c>
      <c r="AG451" t="b">
        <v>1</v>
      </c>
      <c r="AH451">
        <v>604</v>
      </c>
      <c r="AI451">
        <v>45168</v>
      </c>
      <c r="AJ451" t="b">
        <v>1</v>
      </c>
      <c r="AK451" t="str" cm="1">
        <f t="array" ref="AK451">_xlfn.LET(
  _xlpm.txt,TRIM(Raw_Data!F451),
  _xlpm.norm,SUBSTITUTE(SUBSTITUTE(_xlpm.txt,"-","/"),".","/"),
  _xlpm.p,_xlfn.TEXTSPLIT(_xlpm.norm,"/"),
  _xlpm.a,VALUE(INDEX(_xlpm.p,1)),
  _xlpm.b,VALUE(INDEX(_xlpm.p,2)),
  IF(AND(_xlpm.a&lt;=12,_xlpm.b&lt;=12),"REVIEW_AMBIGUOUS","OK")
)</f>
        <v>OK</v>
      </c>
    </row>
    <row r="452" spans="1:37">
      <c r="A452" t="s">
        <v>1521</v>
      </c>
      <c r="B452" t="s">
        <v>1521</v>
      </c>
      <c r="C452" t="b">
        <v>0</v>
      </c>
      <c r="D452" t="s">
        <v>7257</v>
      </c>
      <c r="E452" t="s">
        <v>1522</v>
      </c>
      <c r="F452" t="s">
        <v>1522</v>
      </c>
      <c r="G452" t="s">
        <v>7280</v>
      </c>
      <c r="H452" t="s">
        <v>311</v>
      </c>
      <c r="I452" t="s">
        <v>311</v>
      </c>
      <c r="J452" t="s">
        <v>311</v>
      </c>
      <c r="K452" t="s">
        <v>7301</v>
      </c>
      <c r="L452" t="s">
        <v>125</v>
      </c>
      <c r="M452">
        <f>IF(UPPER(TRIM(Table2[[#This Row],[Status_Clean]]))="CONVERTED",1,0)</f>
        <v>0</v>
      </c>
      <c r="N452">
        <f>IF(ISNUMBER(MATCH(UPPER(TRIM(Table2[[#This Row],[Status_Clean]])),{"CONTACTED","QUALIFIED","CONVERTED"},0)),1,0)</f>
        <v>1</v>
      </c>
      <c r="O452" cm="1">
        <f t="array" ref="O452">_xlfn.SWITCH(UPPER(TRIM(Table2[[#This Row],[Status_Clean]])),"NEW",1,"CONTACTED",2,"QUALIFIED",3,"CONVERTED",4,"LOST",5,99)</f>
        <v>2</v>
      </c>
      <c r="P452" t="s">
        <v>1523</v>
      </c>
      <c r="Q452" t="s">
        <v>7715</v>
      </c>
      <c r="R452" t="s">
        <v>7715</v>
      </c>
      <c r="S452">
        <v>45124</v>
      </c>
      <c r="T452" t="s">
        <v>7261</v>
      </c>
      <c r="U452">
        <v>45124</v>
      </c>
      <c r="V452" t="s">
        <v>7305</v>
      </c>
      <c r="W452" t="s">
        <v>7263</v>
      </c>
      <c r="X452" t="s">
        <v>7288</v>
      </c>
      <c r="Y452" t="s">
        <v>7298</v>
      </c>
      <c r="Z452" t="s">
        <v>1524</v>
      </c>
      <c r="AA452">
        <v>33.299999999999997</v>
      </c>
      <c r="AB452" t="str" cm="1">
        <f t="array" ref="AB452">_xlfn.LET(_xlpm.x,IFERROR(VALUE(Table2[[#This Row],[Response_Time_Hours]]),""),IF(_xlpm.x="","CHECK",_xlfn.IFS(_xlpm.x&lt;=1,"Immediate",_xlpm.x&lt;=6,"Fast",_xlpm.x&lt;=24,"Moderate",_xlpm.x&gt;24,"Delayed")))</f>
        <v>Delayed</v>
      </c>
      <c r="AC452">
        <v>1</v>
      </c>
      <c r="AD452" t="str" cm="1">
        <f t="array" ref="AD452">IF(Table2[[#This Row],[Interaction_Count_Final]]="","N/A",_xlfn.IFS(Table2[[#This Row],[Interaction_Count_Final]]&lt;=2,"Low",Table2[[#This Row],[Interaction_Count_Final]]&lt;=5,"Medium",Table2[[#This Row],[Interaction_Count_Final]]&gt;=6,"High",TRUE,"CHECK"))</f>
        <v>Low</v>
      </c>
      <c r="AE452" t="s">
        <v>7266</v>
      </c>
      <c r="AF452" t="b">
        <v>1</v>
      </c>
      <c r="AG452" t="b">
        <v>1</v>
      </c>
      <c r="AH452">
        <v>605</v>
      </c>
      <c r="AI452">
        <v>45124</v>
      </c>
      <c r="AJ452" t="b">
        <v>1</v>
      </c>
      <c r="AK452" t="str" cm="1">
        <f t="array" ref="AK452">_xlfn.LET(
  _xlpm.txt,TRIM(Raw_Data!F452),
  _xlpm.norm,SUBSTITUTE(SUBSTITUTE(_xlpm.txt,"-","/"),".","/"),
  _xlpm.p,_xlfn.TEXTSPLIT(_xlpm.norm,"/"),
  _xlpm.a,VALUE(INDEX(_xlpm.p,1)),
  _xlpm.b,VALUE(INDEX(_xlpm.p,2)),
  IF(AND(_xlpm.a&lt;=12,_xlpm.b&lt;=12),"REVIEW_AMBIGUOUS","OK")
)</f>
        <v>OK</v>
      </c>
    </row>
    <row r="453" spans="1:37">
      <c r="A453" t="s">
        <v>1525</v>
      </c>
      <c r="B453" t="s">
        <v>1525</v>
      </c>
      <c r="C453" t="b">
        <v>0</v>
      </c>
      <c r="D453" t="s">
        <v>7257</v>
      </c>
      <c r="E453" t="s">
        <v>1526</v>
      </c>
      <c r="F453" t="s">
        <v>1526</v>
      </c>
      <c r="G453" t="s">
        <v>7280</v>
      </c>
      <c r="H453" t="s">
        <v>69</v>
      </c>
      <c r="I453" t="s">
        <v>69</v>
      </c>
      <c r="J453" t="s">
        <v>69</v>
      </c>
      <c r="K453" t="s">
        <v>173</v>
      </c>
      <c r="L453" t="s">
        <v>173</v>
      </c>
      <c r="M453">
        <f>IF(UPPER(TRIM(Table2[[#This Row],[Status_Clean]]))="CONVERTED",1,0)</f>
        <v>0</v>
      </c>
      <c r="N453">
        <f>IF(ISNUMBER(MATCH(UPPER(TRIM(Table2[[#This Row],[Status_Clean]])),{"CONTACTED","QUALIFIED","CONVERTED"},0)),1,0)</f>
        <v>0</v>
      </c>
      <c r="O453" cm="1">
        <f t="array" ref="O453">_xlfn.SWITCH(UPPER(TRIM(Table2[[#This Row],[Status_Clean]])),"NEW",1,"CONTACTED",2,"QUALIFIED",3,"CONVERTED",4,"LOST",5,99)</f>
        <v>5</v>
      </c>
      <c r="P453" t="s">
        <v>1527</v>
      </c>
      <c r="Q453" t="s">
        <v>7449</v>
      </c>
      <c r="R453" t="s">
        <v>7449</v>
      </c>
      <c r="S453">
        <v>45375</v>
      </c>
      <c r="T453" t="s">
        <v>7261</v>
      </c>
      <c r="U453">
        <v>45375</v>
      </c>
      <c r="V453" t="s">
        <v>7295</v>
      </c>
      <c r="W453" t="s">
        <v>7271</v>
      </c>
      <c r="X453" t="s">
        <v>7284</v>
      </c>
      <c r="Y453" t="s">
        <v>7293</v>
      </c>
      <c r="Z453" t="s">
        <v>223</v>
      </c>
      <c r="AA453">
        <v>69.599999999999994</v>
      </c>
      <c r="AB453" t="str" cm="1">
        <f t="array" ref="AB453">_xlfn.LET(_xlpm.x,IFERROR(VALUE(Table2[[#This Row],[Response_Time_Hours]]),""),IF(_xlpm.x="","CHECK",_xlfn.IFS(_xlpm.x&lt;=1,"Immediate",_xlpm.x&lt;=6,"Fast",_xlpm.x&lt;=24,"Moderate",_xlpm.x&gt;24,"Delayed")))</f>
        <v>Delayed</v>
      </c>
      <c r="AC453">
        <v>7</v>
      </c>
      <c r="AD453" t="str" cm="1">
        <f t="array" ref="AD453">IF(Table2[[#This Row],[Interaction_Count_Final]]="","N/A",_xlfn.IFS(Table2[[#This Row],[Interaction_Count_Final]]&lt;=2,"Low",Table2[[#This Row],[Interaction_Count_Final]]&lt;=5,"Medium",Table2[[#This Row],[Interaction_Count_Final]]&gt;=6,"High",TRUE,"CHECK"))</f>
        <v>High</v>
      </c>
      <c r="AE453" t="s">
        <v>7273</v>
      </c>
      <c r="AF453" t="b">
        <v>1</v>
      </c>
      <c r="AG453" t="b">
        <v>1</v>
      </c>
      <c r="AH453">
        <v>606</v>
      </c>
      <c r="AI453">
        <v>45375</v>
      </c>
      <c r="AJ453" t="b">
        <v>1</v>
      </c>
      <c r="AK453" t="str" cm="1">
        <f t="array" ref="AK453">_xlfn.LET(
  _xlpm.txt,TRIM(Raw_Data!F453),
  _xlpm.norm,SUBSTITUTE(SUBSTITUTE(_xlpm.txt,"-","/"),".","/"),
  _xlpm.p,_xlfn.TEXTSPLIT(_xlpm.norm,"/"),
  _xlpm.a,VALUE(INDEX(_xlpm.p,1)),
  _xlpm.b,VALUE(INDEX(_xlpm.p,2)),
  IF(AND(_xlpm.a&lt;=12,_xlpm.b&lt;=12),"REVIEW_AMBIGUOUS","OK")
)</f>
        <v>OK</v>
      </c>
    </row>
    <row r="454" spans="1:37">
      <c r="A454" t="s">
        <v>1528</v>
      </c>
      <c r="B454" t="s">
        <v>1528</v>
      </c>
      <c r="C454" t="b">
        <v>0</v>
      </c>
      <c r="D454" t="s">
        <v>7257</v>
      </c>
      <c r="E454" t="s">
        <v>1529</v>
      </c>
      <c r="F454" t="s">
        <v>1529</v>
      </c>
      <c r="G454" t="s">
        <v>7268</v>
      </c>
      <c r="H454" t="s">
        <v>7535</v>
      </c>
      <c r="I454" t="s">
        <v>7535</v>
      </c>
      <c r="J454" t="s">
        <v>101</v>
      </c>
      <c r="K454" t="s">
        <v>7281</v>
      </c>
      <c r="L454" t="s">
        <v>125</v>
      </c>
      <c r="M454">
        <f>IF(UPPER(TRIM(Table2[[#This Row],[Status_Clean]]))="CONVERTED",1,0)</f>
        <v>0</v>
      </c>
      <c r="N454">
        <f>IF(ISNUMBER(MATCH(UPPER(TRIM(Table2[[#This Row],[Status_Clean]])),{"CONTACTED","QUALIFIED","CONVERTED"},0)),1,0)</f>
        <v>1</v>
      </c>
      <c r="O454" cm="1">
        <f t="array" ref="O454">_xlfn.SWITCH(UPPER(TRIM(Table2[[#This Row],[Status_Clean]])),"NEW",1,"CONTACTED",2,"QUALIFIED",3,"CONVERTED",4,"LOST",5,99)</f>
        <v>2</v>
      </c>
      <c r="P454">
        <v>44968</v>
      </c>
      <c r="Q454" t="s">
        <v>7628</v>
      </c>
      <c r="R454" t="s">
        <v>7628</v>
      </c>
      <c r="S454">
        <v>44968</v>
      </c>
      <c r="T454" t="s">
        <v>7261</v>
      </c>
      <c r="U454">
        <v>44968</v>
      </c>
      <c r="V454" t="s">
        <v>7283</v>
      </c>
      <c r="W454" t="s">
        <v>7263</v>
      </c>
      <c r="X454" t="s">
        <v>7284</v>
      </c>
      <c r="Y454" t="s">
        <v>7278</v>
      </c>
      <c r="Z454">
        <v>38</v>
      </c>
      <c r="AA454">
        <v>38</v>
      </c>
      <c r="AB454" t="str" cm="1">
        <f t="array" ref="AB454">_xlfn.LET(_xlpm.x,IFERROR(VALUE(Table2[[#This Row],[Response_Time_Hours]]),""),IF(_xlpm.x="","CHECK",_xlfn.IFS(_xlpm.x&lt;=1,"Immediate",_xlpm.x&lt;=6,"Fast",_xlpm.x&lt;=24,"Moderate",_xlpm.x&gt;24,"Delayed")))</f>
        <v>Delayed</v>
      </c>
      <c r="AC454">
        <v>33</v>
      </c>
      <c r="AD454" t="str" cm="1">
        <f t="array" ref="AD454">IF(Table2[[#This Row],[Interaction_Count_Final]]="","N/A",_xlfn.IFS(Table2[[#This Row],[Interaction_Count_Final]]&lt;=2,"Low",Table2[[#This Row],[Interaction_Count_Final]]&lt;=5,"Medium",Table2[[#This Row],[Interaction_Count_Final]]&gt;=6,"High",TRUE,"CHECK"))</f>
        <v>High</v>
      </c>
      <c r="AE454" t="s">
        <v>7266</v>
      </c>
      <c r="AF454" t="b">
        <v>1</v>
      </c>
      <c r="AG454" t="b">
        <v>1</v>
      </c>
      <c r="AH454">
        <v>607</v>
      </c>
      <c r="AI454">
        <v>44968</v>
      </c>
      <c r="AJ454" t="b">
        <v>1</v>
      </c>
      <c r="AK454" t="e" cm="1">
        <f t="array" ref="AK454">_xlfn.LET(
  _xlpm.txt,TRIM(Raw_Data!F454),
  _xlpm.norm,SUBSTITUTE(SUBSTITUTE(_xlpm.txt,"-","/"),".","/"),
  _xlpm.p,_xlfn.TEXTSPLIT(_xlpm.norm,"/"),
  _xlpm.a,VALUE(INDEX(_xlpm.p,1)),
  _xlpm.b,VALUE(INDEX(_xlpm.p,2)),
  IF(AND(_xlpm.a&lt;=12,_xlpm.b&lt;=12),"REVIEW_AMBIGUOUS","OK")
)</f>
        <v>#REF!</v>
      </c>
    </row>
    <row r="455" spans="1:37">
      <c r="A455" t="s">
        <v>1530</v>
      </c>
      <c r="B455" t="s">
        <v>1530</v>
      </c>
      <c r="C455" t="b">
        <v>0</v>
      </c>
      <c r="D455" t="s">
        <v>7257</v>
      </c>
      <c r="E455" t="s">
        <v>7716</v>
      </c>
      <c r="F455" t="s">
        <v>7716</v>
      </c>
      <c r="G455" t="s">
        <v>7280</v>
      </c>
      <c r="H455" t="s">
        <v>363</v>
      </c>
      <c r="I455" t="s">
        <v>363</v>
      </c>
      <c r="J455" t="s">
        <v>363</v>
      </c>
      <c r="K455" t="s">
        <v>7319</v>
      </c>
      <c r="L455" t="s">
        <v>71</v>
      </c>
      <c r="M455">
        <f>IF(UPPER(TRIM(Table2[[#This Row],[Status_Clean]]))="CONVERTED",1,0)</f>
        <v>0</v>
      </c>
      <c r="N455">
        <f>IF(ISNUMBER(MATCH(UPPER(TRIM(Table2[[#This Row],[Status_Clean]])),{"CONTACTED","QUALIFIED","CONVERTED"},0)),1,0)</f>
        <v>1</v>
      </c>
      <c r="O455" cm="1">
        <f t="array" ref="O455">_xlfn.SWITCH(UPPER(TRIM(Table2[[#This Row],[Status_Clean]])),"NEW",1,"CONTACTED",2,"QUALIFIED",3,"CONVERTED",4,"LOST",5,99)</f>
        <v>3</v>
      </c>
      <c r="P455">
        <v>45398</v>
      </c>
      <c r="Q455" t="s">
        <v>7717</v>
      </c>
      <c r="R455" t="s">
        <v>7717</v>
      </c>
      <c r="S455">
        <v>45398</v>
      </c>
      <c r="T455" t="s">
        <v>7261</v>
      </c>
      <c r="U455">
        <v>45398</v>
      </c>
      <c r="V455" t="s">
        <v>7297</v>
      </c>
      <c r="W455" t="s">
        <v>7271</v>
      </c>
      <c r="X455" t="s">
        <v>7277</v>
      </c>
      <c r="Y455" t="s">
        <v>7265</v>
      </c>
      <c r="Z455">
        <v>24.6</v>
      </c>
      <c r="AA455">
        <v>24.6</v>
      </c>
      <c r="AB455" t="str" cm="1">
        <f t="array" ref="AB455">_xlfn.LET(_xlpm.x,IFERROR(VALUE(Table2[[#This Row],[Response_Time_Hours]]),""),IF(_xlpm.x="","CHECK",_xlfn.IFS(_xlpm.x&lt;=1,"Immediate",_xlpm.x&lt;=6,"Fast",_xlpm.x&lt;=24,"Moderate",_xlpm.x&gt;24,"Delayed")))</f>
        <v>Delayed</v>
      </c>
      <c r="AC455">
        <v>50</v>
      </c>
      <c r="AD455" t="str" cm="1">
        <f t="array" ref="AD455">IF(Table2[[#This Row],[Interaction_Count_Final]]="","N/A",_xlfn.IFS(Table2[[#This Row],[Interaction_Count_Final]]&lt;=2,"Low",Table2[[#This Row],[Interaction_Count_Final]]&lt;=5,"Medium",Table2[[#This Row],[Interaction_Count_Final]]&gt;=6,"High",TRUE,"CHECK"))</f>
        <v>High</v>
      </c>
      <c r="AE455" t="s">
        <v>7266</v>
      </c>
      <c r="AF455" t="b">
        <v>1</v>
      </c>
      <c r="AG455" t="b">
        <v>1</v>
      </c>
      <c r="AH455">
        <v>608</v>
      </c>
      <c r="AI455">
        <v>45398</v>
      </c>
      <c r="AJ455" t="b">
        <v>1</v>
      </c>
      <c r="AK455" t="e" cm="1">
        <f t="array" ref="AK455">_xlfn.LET(
  _xlpm.txt,TRIM(Raw_Data!F455),
  _xlpm.norm,SUBSTITUTE(SUBSTITUTE(_xlpm.txt,"-","/"),".","/"),
  _xlpm.p,_xlfn.TEXTSPLIT(_xlpm.norm,"/"),
  _xlpm.a,VALUE(INDEX(_xlpm.p,1)),
  _xlpm.b,VALUE(INDEX(_xlpm.p,2)),
  IF(AND(_xlpm.a&lt;=12,_xlpm.b&lt;=12),"REVIEW_AMBIGUOUS","OK")
)</f>
        <v>#REF!</v>
      </c>
    </row>
    <row r="456" spans="1:37">
      <c r="A456" t="s">
        <v>1532</v>
      </c>
      <c r="B456" t="s">
        <v>1532</v>
      </c>
      <c r="C456" t="b">
        <v>0</v>
      </c>
      <c r="D456" t="s">
        <v>7257</v>
      </c>
      <c r="E456" t="s">
        <v>1533</v>
      </c>
      <c r="F456" t="s">
        <v>1533</v>
      </c>
      <c r="G456" t="s">
        <v>7268</v>
      </c>
      <c r="H456" t="s">
        <v>106</v>
      </c>
      <c r="I456" t="s">
        <v>106</v>
      </c>
      <c r="J456" t="s">
        <v>106</v>
      </c>
      <c r="K456" t="s">
        <v>125</v>
      </c>
      <c r="L456" t="s">
        <v>125</v>
      </c>
      <c r="M456">
        <f>IF(UPPER(TRIM(Table2[[#This Row],[Status_Clean]]))="CONVERTED",1,0)</f>
        <v>0</v>
      </c>
      <c r="N456">
        <f>IF(ISNUMBER(MATCH(UPPER(TRIM(Table2[[#This Row],[Status_Clean]])),{"CONTACTED","QUALIFIED","CONVERTED"},0)),1,0)</f>
        <v>1</v>
      </c>
      <c r="O456" cm="1">
        <f t="array" ref="O456">_xlfn.SWITCH(UPPER(TRIM(Table2[[#This Row],[Status_Clean]])),"NEW",1,"CONTACTED",2,"QUALIFIED",3,"CONVERTED",4,"LOST",5,99)</f>
        <v>2</v>
      </c>
      <c r="P456">
        <v>45556</v>
      </c>
      <c r="Q456" t="s">
        <v>7405</v>
      </c>
      <c r="R456" t="s">
        <v>7405</v>
      </c>
      <c r="S456">
        <v>45556</v>
      </c>
      <c r="T456" t="s">
        <v>7261</v>
      </c>
      <c r="U456">
        <v>45556</v>
      </c>
      <c r="V456" t="s">
        <v>7287</v>
      </c>
      <c r="W456" t="s">
        <v>7271</v>
      </c>
      <c r="X456" t="s">
        <v>7288</v>
      </c>
      <c r="Y456" t="s">
        <v>7278</v>
      </c>
      <c r="Z456" t="s">
        <v>589</v>
      </c>
      <c r="AA456">
        <v>36</v>
      </c>
      <c r="AB456" t="str" cm="1">
        <f t="array" ref="AB456">_xlfn.LET(_xlpm.x,IFERROR(VALUE(Table2[[#This Row],[Response_Time_Hours]]),""),IF(_xlpm.x="","CHECK",_xlfn.IFS(_xlpm.x&lt;=1,"Immediate",_xlpm.x&lt;=6,"Fast",_xlpm.x&lt;=24,"Moderate",_xlpm.x&gt;24,"Delayed")))</f>
        <v>Delayed</v>
      </c>
      <c r="AC456">
        <v>10</v>
      </c>
      <c r="AD456" t="str" cm="1">
        <f t="array" ref="AD456">IF(Table2[[#This Row],[Interaction_Count_Final]]="","N/A",_xlfn.IFS(Table2[[#This Row],[Interaction_Count_Final]]&lt;=2,"Low",Table2[[#This Row],[Interaction_Count_Final]]&lt;=5,"Medium",Table2[[#This Row],[Interaction_Count_Final]]&gt;=6,"High",TRUE,"CHECK"))</f>
        <v>High</v>
      </c>
      <c r="AE456" t="s">
        <v>7266</v>
      </c>
      <c r="AF456" t="b">
        <v>1</v>
      </c>
      <c r="AG456" t="b">
        <v>1</v>
      </c>
      <c r="AH456">
        <v>609</v>
      </c>
      <c r="AI456">
        <v>45556</v>
      </c>
      <c r="AJ456" t="b">
        <v>1</v>
      </c>
      <c r="AK456" t="e" cm="1">
        <f t="array" ref="AK456">_xlfn.LET(
  _xlpm.txt,TRIM(Raw_Data!F456),
  _xlpm.norm,SUBSTITUTE(SUBSTITUTE(_xlpm.txt,"-","/"),".","/"),
  _xlpm.p,_xlfn.TEXTSPLIT(_xlpm.norm,"/"),
  _xlpm.a,VALUE(INDEX(_xlpm.p,1)),
  _xlpm.b,VALUE(INDEX(_xlpm.p,2)),
  IF(AND(_xlpm.a&lt;=12,_xlpm.b&lt;=12),"REVIEW_AMBIGUOUS","OK")
)</f>
        <v>#REF!</v>
      </c>
    </row>
    <row r="457" spans="1:37">
      <c r="A457" t="s">
        <v>1534</v>
      </c>
      <c r="B457" t="s">
        <v>1534</v>
      </c>
      <c r="C457" t="b">
        <v>0</v>
      </c>
      <c r="D457" t="s">
        <v>7257</v>
      </c>
      <c r="E457" t="s">
        <v>1535</v>
      </c>
      <c r="F457" t="s">
        <v>1535</v>
      </c>
      <c r="G457" t="s">
        <v>7268</v>
      </c>
      <c r="H457" t="s">
        <v>311</v>
      </c>
      <c r="I457" t="s">
        <v>311</v>
      </c>
      <c r="J457" t="s">
        <v>311</v>
      </c>
      <c r="K457" t="s">
        <v>71</v>
      </c>
      <c r="L457" t="s">
        <v>71</v>
      </c>
      <c r="M457">
        <f>IF(UPPER(TRIM(Table2[[#This Row],[Status_Clean]]))="CONVERTED",1,0)</f>
        <v>0</v>
      </c>
      <c r="N457">
        <f>IF(ISNUMBER(MATCH(UPPER(TRIM(Table2[[#This Row],[Status_Clean]])),{"CONTACTED","QUALIFIED","CONVERTED"},0)),1,0)</f>
        <v>1</v>
      </c>
      <c r="O457" cm="1">
        <f t="array" ref="O457">_xlfn.SWITCH(UPPER(TRIM(Table2[[#This Row],[Status_Clean]])),"NEW",1,"CONTACTED",2,"QUALIFIED",3,"CONVERTED",4,"LOST",5,99)</f>
        <v>3</v>
      </c>
      <c r="P457" t="s">
        <v>1536</v>
      </c>
      <c r="Q457" t="s">
        <v>7712</v>
      </c>
      <c r="R457" t="s">
        <v>7712</v>
      </c>
      <c r="S457">
        <v>44937</v>
      </c>
      <c r="T457" t="s">
        <v>7261</v>
      </c>
      <c r="U457">
        <v>44937</v>
      </c>
      <c r="V457" t="s">
        <v>7317</v>
      </c>
      <c r="W457" t="s">
        <v>7263</v>
      </c>
      <c r="X457" t="s">
        <v>7284</v>
      </c>
      <c r="Y457" t="s">
        <v>7272</v>
      </c>
      <c r="Z457">
        <v>63.8</v>
      </c>
      <c r="AA457">
        <v>63.8</v>
      </c>
      <c r="AB457" t="str" cm="1">
        <f t="array" ref="AB457">_xlfn.LET(_xlpm.x,IFERROR(VALUE(Table2[[#This Row],[Response_Time_Hours]]),""),IF(_xlpm.x="","CHECK",_xlfn.IFS(_xlpm.x&lt;=1,"Immediate",_xlpm.x&lt;=6,"Fast",_xlpm.x&lt;=24,"Moderate",_xlpm.x&gt;24,"Delayed")))</f>
        <v>Delayed</v>
      </c>
      <c r="AC457">
        <v>13</v>
      </c>
      <c r="AD457" t="str" cm="1">
        <f t="array" ref="AD457">IF(Table2[[#This Row],[Interaction_Count_Final]]="","N/A",_xlfn.IFS(Table2[[#This Row],[Interaction_Count_Final]]&lt;=2,"Low",Table2[[#This Row],[Interaction_Count_Final]]&lt;=5,"Medium",Table2[[#This Row],[Interaction_Count_Final]]&gt;=6,"High",TRUE,"CHECK"))</f>
        <v>High</v>
      </c>
      <c r="AE457" t="s">
        <v>7273</v>
      </c>
      <c r="AF457" t="b">
        <v>1</v>
      </c>
      <c r="AG457" t="b">
        <v>1</v>
      </c>
      <c r="AH457">
        <v>611</v>
      </c>
      <c r="AI457">
        <v>44937</v>
      </c>
      <c r="AJ457" t="b">
        <v>1</v>
      </c>
      <c r="AK457" t="str" cm="1">
        <f t="array" ref="AK457">_xlfn.LET(
  _xlpm.txt,TRIM(Raw_Data!F457),
  _xlpm.norm,SUBSTITUTE(SUBSTITUTE(_xlpm.txt,"-","/"),".","/"),
  _xlpm.p,_xlfn.TEXTSPLIT(_xlpm.norm,"/"),
  _xlpm.a,VALUE(INDEX(_xlpm.p,1)),
  _xlpm.b,VALUE(INDEX(_xlpm.p,2)),
  IF(AND(_xlpm.a&lt;=12,_xlpm.b&lt;=12),"REVIEW_AMBIGUOUS","OK")
)</f>
        <v>REVIEW_AMBIGUOUS</v>
      </c>
    </row>
    <row r="458" spans="1:37">
      <c r="A458" t="s">
        <v>1537</v>
      </c>
      <c r="B458" t="s">
        <v>1537</v>
      </c>
      <c r="C458" t="b">
        <v>0</v>
      </c>
      <c r="D458" t="s">
        <v>7257</v>
      </c>
      <c r="E458" t="s">
        <v>1538</v>
      </c>
      <c r="F458" t="s">
        <v>1538</v>
      </c>
      <c r="G458" t="s">
        <v>7303</v>
      </c>
      <c r="H458" t="s">
        <v>106</v>
      </c>
      <c r="I458" t="s">
        <v>106</v>
      </c>
      <c r="J458" t="s">
        <v>106</v>
      </c>
      <c r="K458" t="s">
        <v>125</v>
      </c>
      <c r="L458" t="s">
        <v>125</v>
      </c>
      <c r="M458">
        <f>IF(UPPER(TRIM(Table2[[#This Row],[Status_Clean]]))="CONVERTED",1,0)</f>
        <v>0</v>
      </c>
      <c r="N458">
        <f>IF(ISNUMBER(MATCH(UPPER(TRIM(Table2[[#This Row],[Status_Clean]])),{"CONTACTED","QUALIFIED","CONVERTED"},0)),1,0)</f>
        <v>1</v>
      </c>
      <c r="O458" cm="1">
        <f t="array" ref="O458">_xlfn.SWITCH(UPPER(TRIM(Table2[[#This Row],[Status_Clean]])),"NEW",1,"CONTACTED",2,"QUALIFIED",3,"CONVERTED",4,"LOST",5,99)</f>
        <v>2</v>
      </c>
      <c r="P458">
        <v>45001</v>
      </c>
      <c r="Q458" t="s">
        <v>7638</v>
      </c>
      <c r="R458" t="s">
        <v>7638</v>
      </c>
      <c r="S458">
        <v>45001</v>
      </c>
      <c r="T458" t="s">
        <v>7261</v>
      </c>
      <c r="U458">
        <v>45001</v>
      </c>
      <c r="V458" t="s">
        <v>7295</v>
      </c>
      <c r="W458" t="s">
        <v>7263</v>
      </c>
      <c r="X458" t="s">
        <v>7284</v>
      </c>
      <c r="Y458" t="s">
        <v>7285</v>
      </c>
      <c r="Z458">
        <v>46.3</v>
      </c>
      <c r="AA458">
        <v>46.3</v>
      </c>
      <c r="AB458" t="str" cm="1">
        <f t="array" ref="AB458">_xlfn.LET(_xlpm.x,IFERROR(VALUE(Table2[[#This Row],[Response_Time_Hours]]),""),IF(_xlpm.x="","CHECK",_xlfn.IFS(_xlpm.x&lt;=1,"Immediate",_xlpm.x&lt;=6,"Fast",_xlpm.x&lt;=24,"Moderate",_xlpm.x&gt;24,"Delayed")))</f>
        <v>Delayed</v>
      </c>
      <c r="AC458">
        <v>13</v>
      </c>
      <c r="AD458" t="str" cm="1">
        <f t="array" ref="AD458">IF(Table2[[#This Row],[Interaction_Count_Final]]="","N/A",_xlfn.IFS(Table2[[#This Row],[Interaction_Count_Final]]&lt;=2,"Low",Table2[[#This Row],[Interaction_Count_Final]]&lt;=5,"Medium",Table2[[#This Row],[Interaction_Count_Final]]&gt;=6,"High",TRUE,"CHECK"))</f>
        <v>High</v>
      </c>
      <c r="AE458" t="s">
        <v>7266</v>
      </c>
      <c r="AF458" t="b">
        <v>1</v>
      </c>
      <c r="AG458" t="b">
        <v>1</v>
      </c>
      <c r="AH458">
        <v>613</v>
      </c>
      <c r="AI458">
        <v>45001</v>
      </c>
      <c r="AJ458" t="b">
        <v>1</v>
      </c>
      <c r="AK458" t="e" cm="1">
        <f t="array" ref="AK458">_xlfn.LET(
  _xlpm.txt,TRIM(Raw_Data!F458),
  _xlpm.norm,SUBSTITUTE(SUBSTITUTE(_xlpm.txt,"-","/"),".","/"),
  _xlpm.p,_xlfn.TEXTSPLIT(_xlpm.norm,"/"),
  _xlpm.a,VALUE(INDEX(_xlpm.p,1)),
  _xlpm.b,VALUE(INDEX(_xlpm.p,2)),
  IF(AND(_xlpm.a&lt;=12,_xlpm.b&lt;=12),"REVIEW_AMBIGUOUS","OK")
)</f>
        <v>#REF!</v>
      </c>
    </row>
    <row r="459" spans="1:37">
      <c r="A459" t="s">
        <v>1539</v>
      </c>
      <c r="B459" t="s">
        <v>1539</v>
      </c>
      <c r="C459" t="b">
        <v>0</v>
      </c>
      <c r="D459" t="s">
        <v>7257</v>
      </c>
      <c r="E459" t="s">
        <v>1540</v>
      </c>
      <c r="F459" t="s">
        <v>1540</v>
      </c>
      <c r="G459" t="s">
        <v>7280</v>
      </c>
      <c r="H459" t="s">
        <v>106</v>
      </c>
      <c r="I459" t="s">
        <v>106</v>
      </c>
      <c r="J459" t="s">
        <v>106</v>
      </c>
      <c r="K459" t="s">
        <v>193</v>
      </c>
      <c r="L459" t="s">
        <v>193</v>
      </c>
      <c r="M459">
        <f>IF(UPPER(TRIM(Table2[[#This Row],[Status_Clean]]))="CONVERTED",1,0)</f>
        <v>0</v>
      </c>
      <c r="N459">
        <f>IF(ISNUMBER(MATCH(UPPER(TRIM(Table2[[#This Row],[Status_Clean]])),{"CONTACTED","QUALIFIED","CONVERTED"},0)),1,0)</f>
        <v>0</v>
      </c>
      <c r="O459" cm="1">
        <f t="array" ref="O459">_xlfn.SWITCH(UPPER(TRIM(Table2[[#This Row],[Status_Clean]])),"NEW",1,"CONTACTED",2,"QUALIFIED",3,"CONVERTED",4,"LOST",5,99)</f>
        <v>1</v>
      </c>
      <c r="P459" t="s">
        <v>836</v>
      </c>
      <c r="Q459" t="s">
        <v>7532</v>
      </c>
      <c r="R459" t="s">
        <v>7532</v>
      </c>
      <c r="S459">
        <v>45159</v>
      </c>
      <c r="T459" t="s">
        <v>7261</v>
      </c>
      <c r="U459">
        <v>45159</v>
      </c>
      <c r="V459" t="s">
        <v>7310</v>
      </c>
      <c r="W459" t="s">
        <v>7263</v>
      </c>
      <c r="X459" t="s">
        <v>7288</v>
      </c>
      <c r="Y459" t="s">
        <v>7298</v>
      </c>
      <c r="Z459">
        <v>10.199999999999999</v>
      </c>
      <c r="AA459">
        <v>10.199999999999999</v>
      </c>
      <c r="AB459" t="str" cm="1">
        <f t="array" ref="AB459">_xlfn.LET(_xlpm.x,IFERROR(VALUE(Table2[[#This Row],[Response_Time_Hours]]),""),IF(_xlpm.x="","CHECK",_xlfn.IFS(_xlpm.x&lt;=1,"Immediate",_xlpm.x&lt;=6,"Fast",_xlpm.x&lt;=24,"Moderate",_xlpm.x&gt;24,"Delayed")))</f>
        <v>Moderate</v>
      </c>
      <c r="AC459">
        <v>3</v>
      </c>
      <c r="AD459" t="str" cm="1">
        <f t="array" ref="AD459">IF(Table2[[#This Row],[Interaction_Count_Final]]="","N/A",_xlfn.IFS(Table2[[#This Row],[Interaction_Count_Final]]&lt;=2,"Low",Table2[[#This Row],[Interaction_Count_Final]]&lt;=5,"Medium",Table2[[#This Row],[Interaction_Count_Final]]&gt;=6,"High",TRUE,"CHECK"))</f>
        <v>Medium</v>
      </c>
      <c r="AE459" t="s">
        <v>7273</v>
      </c>
      <c r="AF459" t="b">
        <v>1</v>
      </c>
      <c r="AG459" t="b">
        <v>1</v>
      </c>
      <c r="AH459">
        <v>614</v>
      </c>
      <c r="AI459">
        <v>45159</v>
      </c>
      <c r="AJ459" t="b">
        <v>1</v>
      </c>
      <c r="AK459" t="str" cm="1">
        <f t="array" ref="AK459">_xlfn.LET(
  _xlpm.txt,TRIM(Raw_Data!F459),
  _xlpm.norm,SUBSTITUTE(SUBSTITUTE(_xlpm.txt,"-","/"),".","/"),
  _xlpm.p,_xlfn.TEXTSPLIT(_xlpm.norm,"/"),
  _xlpm.a,VALUE(INDEX(_xlpm.p,1)),
  _xlpm.b,VALUE(INDEX(_xlpm.p,2)),
  IF(AND(_xlpm.a&lt;=12,_xlpm.b&lt;=12),"REVIEW_AMBIGUOUS","OK")
)</f>
        <v>OK</v>
      </c>
    </row>
    <row r="460" spans="1:37">
      <c r="A460" t="s">
        <v>1541</v>
      </c>
      <c r="B460" t="s">
        <v>1541</v>
      </c>
      <c r="C460" t="b">
        <v>0</v>
      </c>
      <c r="D460" t="s">
        <v>7257</v>
      </c>
      <c r="E460" t="s">
        <v>1542</v>
      </c>
      <c r="F460" t="s">
        <v>1542</v>
      </c>
      <c r="G460" t="s">
        <v>7274</v>
      </c>
      <c r="H460" t="s">
        <v>363</v>
      </c>
      <c r="I460" t="s">
        <v>363</v>
      </c>
      <c r="J460" t="s">
        <v>363</v>
      </c>
      <c r="K460" t="s">
        <v>193</v>
      </c>
      <c r="L460" t="s">
        <v>193</v>
      </c>
      <c r="M460">
        <f>IF(UPPER(TRIM(Table2[[#This Row],[Status_Clean]]))="CONVERTED",1,0)</f>
        <v>0</v>
      </c>
      <c r="N460">
        <f>IF(ISNUMBER(MATCH(UPPER(TRIM(Table2[[#This Row],[Status_Clean]])),{"CONTACTED","QUALIFIED","CONVERTED"},0)),1,0)</f>
        <v>0</v>
      </c>
      <c r="O460" cm="1">
        <f t="array" ref="O460">_xlfn.SWITCH(UPPER(TRIM(Table2[[#This Row],[Status_Clean]])),"NEW",1,"CONTACTED",2,"QUALIFIED",3,"CONVERTED",4,"LOST",5,99)</f>
        <v>1</v>
      </c>
      <c r="P460">
        <v>45542</v>
      </c>
      <c r="Q460" t="s">
        <v>7550</v>
      </c>
      <c r="R460" t="s">
        <v>7550</v>
      </c>
      <c r="S460">
        <v>45542</v>
      </c>
      <c r="T460" t="s">
        <v>7261</v>
      </c>
      <c r="U460">
        <v>45542</v>
      </c>
      <c r="V460" t="s">
        <v>7287</v>
      </c>
      <c r="W460" t="s">
        <v>7271</v>
      </c>
      <c r="X460" t="s">
        <v>7288</v>
      </c>
      <c r="Y460" t="s">
        <v>7278</v>
      </c>
      <c r="Z460" t="s">
        <v>1543</v>
      </c>
      <c r="AA460">
        <v>7</v>
      </c>
      <c r="AB460" t="str" cm="1">
        <f t="array" ref="AB460">_xlfn.LET(_xlpm.x,IFERROR(VALUE(Table2[[#This Row],[Response_Time_Hours]]),""),IF(_xlpm.x="","CHECK",_xlfn.IFS(_xlpm.x&lt;=1,"Immediate",_xlpm.x&lt;=6,"Fast",_xlpm.x&lt;=24,"Moderate",_xlpm.x&gt;24,"Delayed")))</f>
        <v>Moderate</v>
      </c>
      <c r="AC460">
        <v>2</v>
      </c>
      <c r="AD460" t="str" cm="1">
        <f t="array" ref="AD460">IF(Table2[[#This Row],[Interaction_Count_Final]]="","N/A",_xlfn.IFS(Table2[[#This Row],[Interaction_Count_Final]]&lt;=2,"Low",Table2[[#This Row],[Interaction_Count_Final]]&lt;=5,"Medium",Table2[[#This Row],[Interaction_Count_Final]]&gt;=6,"High",TRUE,"CHECK"))</f>
        <v>Low</v>
      </c>
      <c r="AE460" t="s">
        <v>7266</v>
      </c>
      <c r="AF460" t="b">
        <v>1</v>
      </c>
      <c r="AG460" t="b">
        <v>1</v>
      </c>
      <c r="AH460">
        <v>615</v>
      </c>
      <c r="AI460">
        <v>45542</v>
      </c>
      <c r="AJ460" t="b">
        <v>1</v>
      </c>
      <c r="AK460" t="e" cm="1">
        <f t="array" ref="AK460">_xlfn.LET(
  _xlpm.txt,TRIM(Raw_Data!F460),
  _xlpm.norm,SUBSTITUTE(SUBSTITUTE(_xlpm.txt,"-","/"),".","/"),
  _xlpm.p,_xlfn.TEXTSPLIT(_xlpm.norm,"/"),
  _xlpm.a,VALUE(INDEX(_xlpm.p,1)),
  _xlpm.b,VALUE(INDEX(_xlpm.p,2)),
  IF(AND(_xlpm.a&lt;=12,_xlpm.b&lt;=12),"REVIEW_AMBIGUOUS","OK")
)</f>
        <v>#REF!</v>
      </c>
    </row>
    <row r="461" spans="1:37">
      <c r="A461" t="s">
        <v>1544</v>
      </c>
      <c r="B461" t="s">
        <v>1544</v>
      </c>
      <c r="C461" t="b">
        <v>0</v>
      </c>
      <c r="D461" t="s">
        <v>7257</v>
      </c>
      <c r="E461" t="s">
        <v>1545</v>
      </c>
      <c r="F461" t="s">
        <v>1545</v>
      </c>
      <c r="G461" t="s">
        <v>7268</v>
      </c>
      <c r="H461" t="s">
        <v>1165</v>
      </c>
      <c r="I461" t="s">
        <v>1165</v>
      </c>
      <c r="J461" t="s">
        <v>101</v>
      </c>
      <c r="K461" t="s">
        <v>7502</v>
      </c>
      <c r="L461" t="s">
        <v>71</v>
      </c>
      <c r="M461">
        <f>IF(UPPER(TRIM(Table2[[#This Row],[Status_Clean]]))="CONVERTED",1,0)</f>
        <v>0</v>
      </c>
      <c r="N461">
        <f>IF(ISNUMBER(MATCH(UPPER(TRIM(Table2[[#This Row],[Status_Clean]])),{"CONTACTED","QUALIFIED","CONVERTED"},0)),1,0)</f>
        <v>1</v>
      </c>
      <c r="O461" cm="1">
        <f t="array" ref="O461">_xlfn.SWITCH(UPPER(TRIM(Table2[[#This Row],[Status_Clean]])),"NEW",1,"CONTACTED",2,"QUALIFIED",3,"CONVERTED",4,"LOST",5,99)</f>
        <v>3</v>
      </c>
      <c r="P461" t="s">
        <v>1546</v>
      </c>
      <c r="Q461" t="s">
        <v>7718</v>
      </c>
      <c r="R461" t="s">
        <v>7718</v>
      </c>
      <c r="S461">
        <v>45249</v>
      </c>
      <c r="T461" t="s">
        <v>7261</v>
      </c>
      <c r="U461">
        <v>45249</v>
      </c>
      <c r="V461" t="s">
        <v>7300</v>
      </c>
      <c r="W461" t="s">
        <v>7263</v>
      </c>
      <c r="X461" t="s">
        <v>7264</v>
      </c>
      <c r="Y461" t="s">
        <v>7293</v>
      </c>
      <c r="Z461" t="s">
        <v>135</v>
      </c>
      <c r="AA461">
        <v>31.5</v>
      </c>
      <c r="AB461" t="str" cm="1">
        <f t="array" ref="AB461">_xlfn.LET(_xlpm.x,IFERROR(VALUE(Table2[[#This Row],[Response_Time_Hours]]),""),IF(_xlpm.x="","CHECK",_xlfn.IFS(_xlpm.x&lt;=1,"Immediate",_xlpm.x&lt;=6,"Fast",_xlpm.x&lt;=24,"Moderate",_xlpm.x&gt;24,"Delayed")))</f>
        <v>Delayed</v>
      </c>
      <c r="AC461">
        <v>21</v>
      </c>
      <c r="AD461" t="str" cm="1">
        <f t="array" ref="AD461">IF(Table2[[#This Row],[Interaction_Count_Final]]="","N/A",_xlfn.IFS(Table2[[#This Row],[Interaction_Count_Final]]&lt;=2,"Low",Table2[[#This Row],[Interaction_Count_Final]]&lt;=5,"Medium",Table2[[#This Row],[Interaction_Count_Final]]&gt;=6,"High",TRUE,"CHECK"))</f>
        <v>High</v>
      </c>
      <c r="AE461" t="s">
        <v>7266</v>
      </c>
      <c r="AF461" t="b">
        <v>1</v>
      </c>
      <c r="AG461" t="b">
        <v>1</v>
      </c>
      <c r="AH461">
        <v>618</v>
      </c>
      <c r="AI461">
        <v>45249</v>
      </c>
      <c r="AJ461" t="b">
        <v>1</v>
      </c>
      <c r="AK461" t="e" cm="1">
        <f t="array" ref="AK461">_xlfn.LET(
  _xlpm.txt,TRIM(Raw_Data!F461),
  _xlpm.norm,SUBSTITUTE(SUBSTITUTE(_xlpm.txt,"-","/"),".","/"),
  _xlpm.p,_xlfn.TEXTSPLIT(_xlpm.norm,"/"),
  _xlpm.a,VALUE(INDEX(_xlpm.p,1)),
  _xlpm.b,VALUE(INDEX(_xlpm.p,2)),
  IF(AND(_xlpm.a&lt;=12,_xlpm.b&lt;=12),"REVIEW_AMBIGUOUS","OK")
)</f>
        <v>#REF!</v>
      </c>
    </row>
    <row r="462" spans="1:37">
      <c r="A462" t="s">
        <v>1547</v>
      </c>
      <c r="B462" t="s">
        <v>1547</v>
      </c>
      <c r="C462" t="b">
        <v>0</v>
      </c>
      <c r="D462" t="s">
        <v>7257</v>
      </c>
      <c r="E462" t="s">
        <v>7719</v>
      </c>
      <c r="F462" t="s">
        <v>7719</v>
      </c>
      <c r="G462" t="s">
        <v>7268</v>
      </c>
      <c r="H462" t="s">
        <v>106</v>
      </c>
      <c r="I462" t="s">
        <v>106</v>
      </c>
      <c r="J462" t="s">
        <v>106</v>
      </c>
      <c r="K462" t="s">
        <v>173</v>
      </c>
      <c r="L462" t="s">
        <v>173</v>
      </c>
      <c r="M462">
        <f>IF(UPPER(TRIM(Table2[[#This Row],[Status_Clean]]))="CONVERTED",1,0)</f>
        <v>0</v>
      </c>
      <c r="N462">
        <f>IF(ISNUMBER(MATCH(UPPER(TRIM(Table2[[#This Row],[Status_Clean]])),{"CONTACTED","QUALIFIED","CONVERTED"},0)),1,0)</f>
        <v>0</v>
      </c>
      <c r="O462" cm="1">
        <f t="array" ref="O462">_xlfn.SWITCH(UPPER(TRIM(Table2[[#This Row],[Status_Clean]])),"NEW",1,"CONTACTED",2,"QUALIFIED",3,"CONVERTED",4,"LOST",5,99)</f>
        <v>5</v>
      </c>
      <c r="P462">
        <v>45002</v>
      </c>
      <c r="Q462" t="s">
        <v>7465</v>
      </c>
      <c r="R462" t="s">
        <v>7465</v>
      </c>
      <c r="S462">
        <v>45002</v>
      </c>
      <c r="T462" t="s">
        <v>7261</v>
      </c>
      <c r="U462">
        <v>45002</v>
      </c>
      <c r="V462" t="s">
        <v>7295</v>
      </c>
      <c r="W462" t="s">
        <v>7263</v>
      </c>
      <c r="X462" t="s">
        <v>7284</v>
      </c>
      <c r="Y462" t="s">
        <v>7312</v>
      </c>
      <c r="Z462">
        <v>45</v>
      </c>
      <c r="AA462">
        <v>45</v>
      </c>
      <c r="AB462" t="str" cm="1">
        <f t="array" ref="AB462">_xlfn.LET(_xlpm.x,IFERROR(VALUE(Table2[[#This Row],[Response_Time_Hours]]),""),IF(_xlpm.x="","CHECK",_xlfn.IFS(_xlpm.x&lt;=1,"Immediate",_xlpm.x&lt;=6,"Fast",_xlpm.x&lt;=24,"Moderate",_xlpm.x&gt;24,"Delayed")))</f>
        <v>Delayed</v>
      </c>
      <c r="AC462">
        <v>19</v>
      </c>
      <c r="AD462" t="str" cm="1">
        <f t="array" ref="AD462">IF(Table2[[#This Row],[Interaction_Count_Final]]="","N/A",_xlfn.IFS(Table2[[#This Row],[Interaction_Count_Final]]&lt;=2,"Low",Table2[[#This Row],[Interaction_Count_Final]]&lt;=5,"Medium",Table2[[#This Row],[Interaction_Count_Final]]&gt;=6,"High",TRUE,"CHECK"))</f>
        <v>High</v>
      </c>
      <c r="AE462" t="s">
        <v>7273</v>
      </c>
      <c r="AF462" t="b">
        <v>1</v>
      </c>
      <c r="AG462" t="b">
        <v>1</v>
      </c>
      <c r="AH462">
        <v>619</v>
      </c>
      <c r="AI462">
        <v>45002</v>
      </c>
      <c r="AJ462" t="b">
        <v>1</v>
      </c>
      <c r="AK462" t="e" cm="1">
        <f t="array" ref="AK462">_xlfn.LET(
  _xlpm.txt,TRIM(Raw_Data!F462),
  _xlpm.norm,SUBSTITUTE(SUBSTITUTE(_xlpm.txt,"-","/"),".","/"),
  _xlpm.p,_xlfn.TEXTSPLIT(_xlpm.norm,"/"),
  _xlpm.a,VALUE(INDEX(_xlpm.p,1)),
  _xlpm.b,VALUE(INDEX(_xlpm.p,2)),
  IF(AND(_xlpm.a&lt;=12,_xlpm.b&lt;=12),"REVIEW_AMBIGUOUS","OK")
)</f>
        <v>#REF!</v>
      </c>
    </row>
    <row r="463" spans="1:37">
      <c r="A463" t="s">
        <v>1549</v>
      </c>
      <c r="B463" t="s">
        <v>1549</v>
      </c>
      <c r="C463" t="b">
        <v>0</v>
      </c>
      <c r="D463" t="s">
        <v>7257</v>
      </c>
      <c r="E463" t="s">
        <v>1550</v>
      </c>
      <c r="F463" t="s">
        <v>1550</v>
      </c>
      <c r="G463" t="s">
        <v>7268</v>
      </c>
      <c r="H463" t="s">
        <v>600</v>
      </c>
      <c r="I463" t="s">
        <v>600</v>
      </c>
      <c r="J463" t="s">
        <v>254</v>
      </c>
      <c r="K463" t="s">
        <v>7281</v>
      </c>
      <c r="L463" t="s">
        <v>125</v>
      </c>
      <c r="M463">
        <f>IF(UPPER(TRIM(Table2[[#This Row],[Status_Clean]]))="CONVERTED",1,0)</f>
        <v>0</v>
      </c>
      <c r="N463">
        <f>IF(ISNUMBER(MATCH(UPPER(TRIM(Table2[[#This Row],[Status_Clean]])),{"CONTACTED","QUALIFIED","CONVERTED"},0)),1,0)</f>
        <v>1</v>
      </c>
      <c r="O463" cm="1">
        <f t="array" ref="O463">_xlfn.SWITCH(UPPER(TRIM(Table2[[#This Row],[Status_Clean]])),"NEW",1,"CONTACTED",2,"QUALIFIED",3,"CONVERTED",4,"LOST",5,99)</f>
        <v>2</v>
      </c>
      <c r="P463">
        <v>45548</v>
      </c>
      <c r="Q463" t="s">
        <v>7720</v>
      </c>
      <c r="R463" t="s">
        <v>7720</v>
      </c>
      <c r="S463">
        <v>45548</v>
      </c>
      <c r="T463" t="s">
        <v>7261</v>
      </c>
      <c r="U463">
        <v>45548</v>
      </c>
      <c r="V463" t="s">
        <v>7287</v>
      </c>
      <c r="W463" t="s">
        <v>7271</v>
      </c>
      <c r="X463" t="s">
        <v>7288</v>
      </c>
      <c r="Y463" t="s">
        <v>7312</v>
      </c>
      <c r="Z463" t="s">
        <v>1551</v>
      </c>
      <c r="AA463">
        <v>52.4</v>
      </c>
      <c r="AB463" t="str" cm="1">
        <f t="array" ref="AB463">_xlfn.LET(_xlpm.x,IFERROR(VALUE(Table2[[#This Row],[Response_Time_Hours]]),""),IF(_xlpm.x="","CHECK",_xlfn.IFS(_xlpm.x&lt;=1,"Immediate",_xlpm.x&lt;=6,"Fast",_xlpm.x&lt;=24,"Moderate",_xlpm.x&gt;24,"Delayed")))</f>
        <v>Delayed</v>
      </c>
      <c r="AC463">
        <v>47</v>
      </c>
      <c r="AD463" t="str" cm="1">
        <f t="array" ref="AD463">IF(Table2[[#This Row],[Interaction_Count_Final]]="","N/A",_xlfn.IFS(Table2[[#This Row],[Interaction_Count_Final]]&lt;=2,"Low",Table2[[#This Row],[Interaction_Count_Final]]&lt;=5,"Medium",Table2[[#This Row],[Interaction_Count_Final]]&gt;=6,"High",TRUE,"CHECK"))</f>
        <v>High</v>
      </c>
      <c r="AE463" t="s">
        <v>7266</v>
      </c>
      <c r="AF463" t="b">
        <v>1</v>
      </c>
      <c r="AG463" t="b">
        <v>1</v>
      </c>
      <c r="AH463">
        <v>620</v>
      </c>
      <c r="AI463">
        <v>45548</v>
      </c>
      <c r="AJ463" t="b">
        <v>1</v>
      </c>
      <c r="AK463" t="e" cm="1">
        <f t="array" ref="AK463">_xlfn.LET(
  _xlpm.txt,TRIM(Raw_Data!F463),
  _xlpm.norm,SUBSTITUTE(SUBSTITUTE(_xlpm.txt,"-","/"),".","/"),
  _xlpm.p,_xlfn.TEXTSPLIT(_xlpm.norm,"/"),
  _xlpm.a,VALUE(INDEX(_xlpm.p,1)),
  _xlpm.b,VALUE(INDEX(_xlpm.p,2)),
  IF(AND(_xlpm.a&lt;=12,_xlpm.b&lt;=12),"REVIEW_AMBIGUOUS","OK")
)</f>
        <v>#REF!</v>
      </c>
    </row>
    <row r="464" spans="1:37">
      <c r="A464" t="s">
        <v>1552</v>
      </c>
      <c r="B464" t="s">
        <v>1552</v>
      </c>
      <c r="C464" t="b">
        <v>0</v>
      </c>
      <c r="D464" t="s">
        <v>7257</v>
      </c>
      <c r="E464" t="s">
        <v>1553</v>
      </c>
      <c r="F464" t="s">
        <v>1553</v>
      </c>
      <c r="G464" t="s">
        <v>7258</v>
      </c>
      <c r="H464" t="s">
        <v>363</v>
      </c>
      <c r="I464" t="s">
        <v>363</v>
      </c>
      <c r="J464" t="s">
        <v>363</v>
      </c>
      <c r="K464" t="s">
        <v>193</v>
      </c>
      <c r="L464" t="s">
        <v>193</v>
      </c>
      <c r="M464">
        <f>IF(UPPER(TRIM(Table2[[#This Row],[Status_Clean]]))="CONVERTED",1,0)</f>
        <v>0</v>
      </c>
      <c r="N464">
        <f>IF(ISNUMBER(MATCH(UPPER(TRIM(Table2[[#This Row],[Status_Clean]])),{"CONTACTED","QUALIFIED","CONVERTED"},0)),1,0)</f>
        <v>0</v>
      </c>
      <c r="O464" cm="1">
        <f t="array" ref="O464">_xlfn.SWITCH(UPPER(TRIM(Table2[[#This Row],[Status_Clean]])),"NEW",1,"CONTACTED",2,"QUALIFIED",3,"CONVERTED",4,"LOST",5,99)</f>
        <v>1</v>
      </c>
      <c r="P464" t="s">
        <v>596</v>
      </c>
      <c r="Q464" t="s">
        <v>7454</v>
      </c>
      <c r="R464" t="s">
        <v>7454</v>
      </c>
      <c r="S464">
        <v>45440</v>
      </c>
      <c r="T464" t="s">
        <v>7261</v>
      </c>
      <c r="U464">
        <v>45440</v>
      </c>
      <c r="V464" t="s">
        <v>7314</v>
      </c>
      <c r="W464" t="s">
        <v>7271</v>
      </c>
      <c r="X464" t="s">
        <v>7277</v>
      </c>
      <c r="Y464" t="s">
        <v>7265</v>
      </c>
      <c r="Z464" t="s">
        <v>1554</v>
      </c>
      <c r="AA464">
        <v>57.2</v>
      </c>
      <c r="AB464" t="str" cm="1">
        <f t="array" ref="AB464">_xlfn.LET(_xlpm.x,IFERROR(VALUE(Table2[[#This Row],[Response_Time_Hours]]),""),IF(_xlpm.x="","CHECK",_xlfn.IFS(_xlpm.x&lt;=1,"Immediate",_xlpm.x&lt;=6,"Fast",_xlpm.x&lt;=24,"Moderate",_xlpm.x&gt;24,"Delayed")))</f>
        <v>Delayed</v>
      </c>
      <c r="AC464">
        <v>33</v>
      </c>
      <c r="AD464" t="str" cm="1">
        <f t="array" ref="AD464">IF(Table2[[#This Row],[Interaction_Count_Final]]="","N/A",_xlfn.IFS(Table2[[#This Row],[Interaction_Count_Final]]&lt;=2,"Low",Table2[[#This Row],[Interaction_Count_Final]]&lt;=5,"Medium",Table2[[#This Row],[Interaction_Count_Final]]&gt;=6,"High",TRUE,"CHECK"))</f>
        <v>High</v>
      </c>
      <c r="AE464" t="s">
        <v>7289</v>
      </c>
      <c r="AF464" t="b">
        <v>1</v>
      </c>
      <c r="AG464" t="b">
        <v>1</v>
      </c>
      <c r="AH464">
        <v>622</v>
      </c>
      <c r="AI464">
        <v>45440</v>
      </c>
      <c r="AJ464" t="b">
        <v>1</v>
      </c>
      <c r="AK464" t="e" cm="1">
        <f t="array" ref="AK464">_xlfn.LET(
  _xlpm.txt,TRIM(Raw_Data!F464),
  _xlpm.norm,SUBSTITUTE(SUBSTITUTE(_xlpm.txt,"-","/"),".","/"),
  _xlpm.p,_xlfn.TEXTSPLIT(_xlpm.norm,"/"),
  _xlpm.a,VALUE(INDEX(_xlpm.p,1)),
  _xlpm.b,VALUE(INDEX(_xlpm.p,2)),
  IF(AND(_xlpm.a&lt;=12,_xlpm.b&lt;=12),"REVIEW_AMBIGUOUS","OK")
)</f>
        <v>#REF!</v>
      </c>
    </row>
    <row r="465" spans="1:37">
      <c r="A465" t="s">
        <v>1555</v>
      </c>
      <c r="B465" t="s">
        <v>1555</v>
      </c>
      <c r="C465" t="b">
        <v>0</v>
      </c>
      <c r="D465" t="s">
        <v>7257</v>
      </c>
      <c r="E465" t="s">
        <v>1556</v>
      </c>
      <c r="F465" t="s">
        <v>1556</v>
      </c>
      <c r="G465" t="s">
        <v>7258</v>
      </c>
      <c r="H465" t="s">
        <v>263</v>
      </c>
      <c r="I465" t="s">
        <v>263</v>
      </c>
      <c r="J465" t="s">
        <v>263</v>
      </c>
      <c r="K465" t="s">
        <v>7365</v>
      </c>
      <c r="L465" t="s">
        <v>250</v>
      </c>
      <c r="M465">
        <f>IF(UPPER(TRIM(Table2[[#This Row],[Status_Clean]]))="CONVERTED",1,0)</f>
        <v>1</v>
      </c>
      <c r="N465">
        <f>IF(ISNUMBER(MATCH(UPPER(TRIM(Table2[[#This Row],[Status_Clean]])),{"CONTACTED","QUALIFIED","CONVERTED"},0)),1,0)</f>
        <v>1</v>
      </c>
      <c r="O465" cm="1">
        <f t="array" ref="O465">_xlfn.SWITCH(UPPER(TRIM(Table2[[#This Row],[Status_Clean]])),"NEW",1,"CONTACTED",2,"QUALIFIED",3,"CONVERTED",4,"LOST",5,99)</f>
        <v>4</v>
      </c>
      <c r="P465">
        <v>44984</v>
      </c>
      <c r="Q465" t="s">
        <v>7721</v>
      </c>
      <c r="R465" t="s">
        <v>7721</v>
      </c>
      <c r="S465">
        <v>44984</v>
      </c>
      <c r="T465" t="s">
        <v>7261</v>
      </c>
      <c r="U465">
        <v>44984</v>
      </c>
      <c r="V465" t="s">
        <v>7283</v>
      </c>
      <c r="W465" t="s">
        <v>7263</v>
      </c>
      <c r="X465" t="s">
        <v>7284</v>
      </c>
      <c r="Y465" t="s">
        <v>7298</v>
      </c>
      <c r="Z465" t="s">
        <v>1557</v>
      </c>
      <c r="AA465">
        <v>23.1</v>
      </c>
      <c r="AB465" t="str" cm="1">
        <f t="array" ref="AB465">_xlfn.LET(_xlpm.x,IFERROR(VALUE(Table2[[#This Row],[Response_Time_Hours]]),""),IF(_xlpm.x="","CHECK",_xlfn.IFS(_xlpm.x&lt;=1,"Immediate",_xlpm.x&lt;=6,"Fast",_xlpm.x&lt;=24,"Moderate",_xlpm.x&gt;24,"Delayed")))</f>
        <v>Moderate</v>
      </c>
      <c r="AC465" t="s">
        <v>232</v>
      </c>
      <c r="AD465" t="str" cm="1">
        <f t="array" ref="AD465">IF(Table2[[#This Row],[Interaction_Count_Final]]="","N/A",_xlfn.IFS(Table2[[#This Row],[Interaction_Count_Final]]&lt;=2,"Low",Table2[[#This Row],[Interaction_Count_Final]]&lt;=5,"Medium",Table2[[#This Row],[Interaction_Count_Final]]&gt;=6,"High",TRUE,"CHECK"))</f>
        <v>High</v>
      </c>
      <c r="AE465" t="s">
        <v>7289</v>
      </c>
      <c r="AF465" t="b">
        <v>1</v>
      </c>
      <c r="AG465" t="b">
        <v>1</v>
      </c>
      <c r="AH465">
        <v>625</v>
      </c>
      <c r="AI465">
        <v>44984</v>
      </c>
      <c r="AJ465" t="b">
        <v>1</v>
      </c>
      <c r="AK465" t="e" cm="1">
        <f t="array" ref="AK465">_xlfn.LET(
  _xlpm.txt,TRIM(Raw_Data!F465),
  _xlpm.norm,SUBSTITUTE(SUBSTITUTE(_xlpm.txt,"-","/"),".","/"),
  _xlpm.p,_xlfn.TEXTSPLIT(_xlpm.norm,"/"),
  _xlpm.a,VALUE(INDEX(_xlpm.p,1)),
  _xlpm.b,VALUE(INDEX(_xlpm.p,2)),
  IF(AND(_xlpm.a&lt;=12,_xlpm.b&lt;=12),"REVIEW_AMBIGUOUS","OK")
)</f>
        <v>#REF!</v>
      </c>
    </row>
    <row r="466" spans="1:37">
      <c r="A466" t="s">
        <v>1558</v>
      </c>
      <c r="B466" t="s">
        <v>1558</v>
      </c>
      <c r="C466" t="b">
        <v>0</v>
      </c>
      <c r="D466" t="s">
        <v>7257</v>
      </c>
      <c r="E466" t="s">
        <v>1559</v>
      </c>
      <c r="F466" t="s">
        <v>1559</v>
      </c>
      <c r="G466" t="s">
        <v>7280</v>
      </c>
      <c r="H466" t="s">
        <v>222</v>
      </c>
      <c r="I466" t="s">
        <v>222</v>
      </c>
      <c r="J466" t="s">
        <v>222</v>
      </c>
      <c r="K466" t="s">
        <v>250</v>
      </c>
      <c r="L466" t="s">
        <v>250</v>
      </c>
      <c r="M466">
        <f>IF(UPPER(TRIM(Table2[[#This Row],[Status_Clean]]))="CONVERTED",1,0)</f>
        <v>1</v>
      </c>
      <c r="N466">
        <f>IF(ISNUMBER(MATCH(UPPER(TRIM(Table2[[#This Row],[Status_Clean]])),{"CONTACTED","QUALIFIED","CONVERTED"},0)),1,0)</f>
        <v>1</v>
      </c>
      <c r="O466" cm="1">
        <f t="array" ref="O466">_xlfn.SWITCH(UPPER(TRIM(Table2[[#This Row],[Status_Clean]])),"NEW",1,"CONTACTED",2,"QUALIFIED",3,"CONVERTED",4,"LOST",5,99)</f>
        <v>4</v>
      </c>
      <c r="P466">
        <v>44934</v>
      </c>
      <c r="Q466" t="s">
        <v>7722</v>
      </c>
      <c r="R466" t="s">
        <v>7722</v>
      </c>
      <c r="S466">
        <v>44934</v>
      </c>
      <c r="T466" t="s">
        <v>7261</v>
      </c>
      <c r="U466">
        <v>44934</v>
      </c>
      <c r="V466" t="s">
        <v>7317</v>
      </c>
      <c r="W466" t="s">
        <v>7263</v>
      </c>
      <c r="X466" t="s">
        <v>7284</v>
      </c>
      <c r="Y466" t="s">
        <v>7293</v>
      </c>
      <c r="Z466" t="s">
        <v>429</v>
      </c>
      <c r="AA466">
        <v>16.7</v>
      </c>
      <c r="AB466" t="str" cm="1">
        <f t="array" ref="AB466">_xlfn.LET(_xlpm.x,IFERROR(VALUE(Table2[[#This Row],[Response_Time_Hours]]),""),IF(_xlpm.x="","CHECK",_xlfn.IFS(_xlpm.x&lt;=1,"Immediate",_xlpm.x&lt;=6,"Fast",_xlpm.x&lt;=24,"Moderate",_xlpm.x&gt;24,"Delayed")))</f>
        <v>Moderate</v>
      </c>
      <c r="AC466">
        <v>24</v>
      </c>
      <c r="AD466" t="str" cm="1">
        <f t="array" ref="AD466">IF(Table2[[#This Row],[Interaction_Count_Final]]="","N/A",_xlfn.IFS(Table2[[#This Row],[Interaction_Count_Final]]&lt;=2,"Low",Table2[[#This Row],[Interaction_Count_Final]]&lt;=5,"Medium",Table2[[#This Row],[Interaction_Count_Final]]&gt;=6,"High",TRUE,"CHECK"))</f>
        <v>High</v>
      </c>
      <c r="AE466" t="s">
        <v>7266</v>
      </c>
      <c r="AF466" t="b">
        <v>1</v>
      </c>
      <c r="AG466" t="b">
        <v>1</v>
      </c>
      <c r="AH466">
        <v>629</v>
      </c>
      <c r="AI466">
        <v>44934</v>
      </c>
      <c r="AJ466" t="b">
        <v>1</v>
      </c>
      <c r="AK466" t="e" cm="1">
        <f t="array" ref="AK466">_xlfn.LET(
  _xlpm.txt,TRIM(Raw_Data!F466),
  _xlpm.norm,SUBSTITUTE(SUBSTITUTE(_xlpm.txt,"-","/"),".","/"),
  _xlpm.p,_xlfn.TEXTSPLIT(_xlpm.norm,"/"),
  _xlpm.a,VALUE(INDEX(_xlpm.p,1)),
  _xlpm.b,VALUE(INDEX(_xlpm.p,2)),
  IF(AND(_xlpm.a&lt;=12,_xlpm.b&lt;=12),"REVIEW_AMBIGUOUS","OK")
)</f>
        <v>#REF!</v>
      </c>
    </row>
    <row r="467" spans="1:37">
      <c r="A467" t="s">
        <v>1560</v>
      </c>
      <c r="B467" t="s">
        <v>1560</v>
      </c>
      <c r="C467" t="b">
        <v>0</v>
      </c>
      <c r="D467" t="s">
        <v>7257</v>
      </c>
      <c r="E467" t="s">
        <v>1561</v>
      </c>
      <c r="F467" t="s">
        <v>1561</v>
      </c>
      <c r="G467" t="s">
        <v>7274</v>
      </c>
      <c r="H467" t="s">
        <v>792</v>
      </c>
      <c r="I467" t="s">
        <v>792</v>
      </c>
      <c r="J467" t="s">
        <v>792</v>
      </c>
      <c r="K467" t="s">
        <v>7259</v>
      </c>
      <c r="L467" t="s">
        <v>193</v>
      </c>
      <c r="M467">
        <f>IF(UPPER(TRIM(Table2[[#This Row],[Status_Clean]]))="CONVERTED",1,0)</f>
        <v>0</v>
      </c>
      <c r="N467">
        <f>IF(ISNUMBER(MATCH(UPPER(TRIM(Table2[[#This Row],[Status_Clean]])),{"CONTACTED","QUALIFIED","CONVERTED"},0)),1,0)</f>
        <v>0</v>
      </c>
      <c r="O467" cm="1">
        <f t="array" ref="O467">_xlfn.SWITCH(UPPER(TRIM(Table2[[#This Row],[Status_Clean]])),"NEW",1,"CONTACTED",2,"QUALIFIED",3,"CONVERTED",4,"LOST",5,99)</f>
        <v>1</v>
      </c>
      <c r="P467">
        <v>45082</v>
      </c>
      <c r="Q467" t="s">
        <v>7341</v>
      </c>
      <c r="R467" t="s">
        <v>7341</v>
      </c>
      <c r="S467">
        <v>45082</v>
      </c>
      <c r="T467" t="s">
        <v>7261</v>
      </c>
      <c r="U467">
        <v>45082</v>
      </c>
      <c r="V467" t="s">
        <v>7276</v>
      </c>
      <c r="W467" t="s">
        <v>7263</v>
      </c>
      <c r="X467" t="s">
        <v>7277</v>
      </c>
      <c r="Y467" t="s">
        <v>7298</v>
      </c>
      <c r="Z467">
        <v>59.7</v>
      </c>
      <c r="AA467">
        <v>59.7</v>
      </c>
      <c r="AB467" t="str" cm="1">
        <f t="array" ref="AB467">_xlfn.LET(_xlpm.x,IFERROR(VALUE(Table2[[#This Row],[Response_Time_Hours]]),""),IF(_xlpm.x="","CHECK",_xlfn.IFS(_xlpm.x&lt;=1,"Immediate",_xlpm.x&lt;=6,"Fast",_xlpm.x&lt;=24,"Moderate",_xlpm.x&gt;24,"Delayed")))</f>
        <v>Delayed</v>
      </c>
      <c r="AC467">
        <v>14</v>
      </c>
      <c r="AD467" t="str" cm="1">
        <f t="array" ref="AD467">IF(Table2[[#This Row],[Interaction_Count_Final]]="","N/A",_xlfn.IFS(Table2[[#This Row],[Interaction_Count_Final]]&lt;=2,"Low",Table2[[#This Row],[Interaction_Count_Final]]&lt;=5,"Medium",Table2[[#This Row],[Interaction_Count_Final]]&gt;=6,"High",TRUE,"CHECK"))</f>
        <v>High</v>
      </c>
      <c r="AE467" t="s">
        <v>7273</v>
      </c>
      <c r="AF467" t="b">
        <v>1</v>
      </c>
      <c r="AG467" t="b">
        <v>1</v>
      </c>
      <c r="AH467">
        <v>630</v>
      </c>
      <c r="AI467">
        <v>45082</v>
      </c>
      <c r="AJ467" t="b">
        <v>1</v>
      </c>
      <c r="AK467" t="e" cm="1">
        <f t="array" ref="AK467">_xlfn.LET(
  _xlpm.txt,TRIM(Raw_Data!F467),
  _xlpm.norm,SUBSTITUTE(SUBSTITUTE(_xlpm.txt,"-","/"),".","/"),
  _xlpm.p,_xlfn.TEXTSPLIT(_xlpm.norm,"/"),
  _xlpm.a,VALUE(INDEX(_xlpm.p,1)),
  _xlpm.b,VALUE(INDEX(_xlpm.p,2)),
  IF(AND(_xlpm.a&lt;=12,_xlpm.b&lt;=12),"REVIEW_AMBIGUOUS","OK")
)</f>
        <v>#REF!</v>
      </c>
    </row>
    <row r="468" spans="1:37">
      <c r="A468" t="s">
        <v>1562</v>
      </c>
      <c r="B468" t="s">
        <v>1562</v>
      </c>
      <c r="C468" t="b">
        <v>0</v>
      </c>
      <c r="D468" t="s">
        <v>7257</v>
      </c>
      <c r="E468" t="s">
        <v>1563</v>
      </c>
      <c r="F468" t="s">
        <v>1563</v>
      </c>
      <c r="G468" t="s">
        <v>7258</v>
      </c>
      <c r="H468" t="s">
        <v>123</v>
      </c>
      <c r="I468" t="s">
        <v>123</v>
      </c>
      <c r="J468" t="s">
        <v>123</v>
      </c>
      <c r="K468" t="s">
        <v>250</v>
      </c>
      <c r="L468" t="s">
        <v>250</v>
      </c>
      <c r="M468">
        <f>IF(UPPER(TRIM(Table2[[#This Row],[Status_Clean]]))="CONVERTED",1,0)</f>
        <v>1</v>
      </c>
      <c r="N468">
        <f>IF(ISNUMBER(MATCH(UPPER(TRIM(Table2[[#This Row],[Status_Clean]])),{"CONTACTED","QUALIFIED","CONVERTED"},0)),1,0)</f>
        <v>1</v>
      </c>
      <c r="O468" cm="1">
        <f t="array" ref="O468">_xlfn.SWITCH(UPPER(TRIM(Table2[[#This Row],[Status_Clean]])),"NEW",1,"CONTACTED",2,"QUALIFIED",3,"CONVERTED",4,"LOST",5,99)</f>
        <v>4</v>
      </c>
      <c r="P468" t="s">
        <v>1564</v>
      </c>
      <c r="Q468" t="s">
        <v>7723</v>
      </c>
      <c r="R468" t="s">
        <v>7723</v>
      </c>
      <c r="S468">
        <v>45524</v>
      </c>
      <c r="T468" t="s">
        <v>7261</v>
      </c>
      <c r="U468">
        <v>45524</v>
      </c>
      <c r="V468" t="s">
        <v>7310</v>
      </c>
      <c r="W468" t="s">
        <v>7271</v>
      </c>
      <c r="X468" t="s">
        <v>7288</v>
      </c>
      <c r="Y468" t="s">
        <v>7265</v>
      </c>
      <c r="Z468" t="s">
        <v>1565</v>
      </c>
      <c r="AA468">
        <v>39</v>
      </c>
      <c r="AB468" t="str" cm="1">
        <f t="array" ref="AB468">_xlfn.LET(_xlpm.x,IFERROR(VALUE(Table2[[#This Row],[Response_Time_Hours]]),""),IF(_xlpm.x="","CHECK",_xlfn.IFS(_xlpm.x&lt;=1,"Immediate",_xlpm.x&lt;=6,"Fast",_xlpm.x&lt;=24,"Moderate",_xlpm.x&gt;24,"Delayed")))</f>
        <v>Delayed</v>
      </c>
      <c r="AC468">
        <v>11</v>
      </c>
      <c r="AD468" t="str" cm="1">
        <f t="array" ref="AD468">IF(Table2[[#This Row],[Interaction_Count_Final]]="","N/A",_xlfn.IFS(Table2[[#This Row],[Interaction_Count_Final]]&lt;=2,"Low",Table2[[#This Row],[Interaction_Count_Final]]&lt;=5,"Medium",Table2[[#This Row],[Interaction_Count_Final]]&gt;=6,"High",TRUE,"CHECK"))</f>
        <v>High</v>
      </c>
      <c r="AE468" t="s">
        <v>7266</v>
      </c>
      <c r="AF468" t="b">
        <v>1</v>
      </c>
      <c r="AG468" t="b">
        <v>1</v>
      </c>
      <c r="AH468">
        <v>631</v>
      </c>
      <c r="AI468">
        <v>45524</v>
      </c>
      <c r="AJ468" t="b">
        <v>1</v>
      </c>
      <c r="AK468" t="e" cm="1">
        <f t="array" ref="AK468">_xlfn.LET(
  _xlpm.txt,TRIM(Raw_Data!F468),
  _xlpm.norm,SUBSTITUTE(SUBSTITUTE(_xlpm.txt,"-","/"),".","/"),
  _xlpm.p,_xlfn.TEXTSPLIT(_xlpm.norm,"/"),
  _xlpm.a,VALUE(INDEX(_xlpm.p,1)),
  _xlpm.b,VALUE(INDEX(_xlpm.p,2)),
  IF(AND(_xlpm.a&lt;=12,_xlpm.b&lt;=12),"REVIEW_AMBIGUOUS","OK")
)</f>
        <v>#REF!</v>
      </c>
    </row>
    <row r="469" spans="1:37">
      <c r="A469" t="s">
        <v>1566</v>
      </c>
      <c r="B469" t="s">
        <v>1566</v>
      </c>
      <c r="C469" t="b">
        <v>0</v>
      </c>
      <c r="D469" t="s">
        <v>7257</v>
      </c>
      <c r="E469" t="s">
        <v>1567</v>
      </c>
      <c r="F469" t="s">
        <v>1567</v>
      </c>
      <c r="G469" t="s">
        <v>7280</v>
      </c>
      <c r="H469" t="s">
        <v>254</v>
      </c>
      <c r="I469" t="s">
        <v>254</v>
      </c>
      <c r="J469" t="s">
        <v>254</v>
      </c>
      <c r="K469" t="s">
        <v>7502</v>
      </c>
      <c r="L469" t="s">
        <v>71</v>
      </c>
      <c r="M469">
        <f>IF(UPPER(TRIM(Table2[[#This Row],[Status_Clean]]))="CONVERTED",1,0)</f>
        <v>0</v>
      </c>
      <c r="N469">
        <f>IF(ISNUMBER(MATCH(UPPER(TRIM(Table2[[#This Row],[Status_Clean]])),{"CONTACTED","QUALIFIED","CONVERTED"},0)),1,0)</f>
        <v>1</v>
      </c>
      <c r="O469" cm="1">
        <f t="array" ref="O469">_xlfn.SWITCH(UPPER(TRIM(Table2[[#This Row],[Status_Clean]])),"NEW",1,"CONTACTED",2,"QUALIFIED",3,"CONVERTED",4,"LOST",5,99)</f>
        <v>3</v>
      </c>
      <c r="P469">
        <v>45561</v>
      </c>
      <c r="Q469" t="s">
        <v>7724</v>
      </c>
      <c r="R469" t="s">
        <v>7724</v>
      </c>
      <c r="S469">
        <v>45561</v>
      </c>
      <c r="T469" t="s">
        <v>7261</v>
      </c>
      <c r="U469">
        <v>45561</v>
      </c>
      <c r="V469" t="s">
        <v>7287</v>
      </c>
      <c r="W469" t="s">
        <v>7271</v>
      </c>
      <c r="X469" t="s">
        <v>7288</v>
      </c>
      <c r="Y469" t="s">
        <v>7285</v>
      </c>
      <c r="Z469" t="s">
        <v>1568</v>
      </c>
      <c r="AA469">
        <v>5.4</v>
      </c>
      <c r="AB469" t="str" cm="1">
        <f t="array" ref="AB469">_xlfn.LET(_xlpm.x,IFERROR(VALUE(Table2[[#This Row],[Response_Time_Hours]]),""),IF(_xlpm.x="","CHECK",_xlfn.IFS(_xlpm.x&lt;=1,"Immediate",_xlpm.x&lt;=6,"Fast",_xlpm.x&lt;=24,"Moderate",_xlpm.x&gt;24,"Delayed")))</f>
        <v>Fast</v>
      </c>
      <c r="AC469">
        <v>9</v>
      </c>
      <c r="AD469" t="str" cm="1">
        <f t="array" ref="AD469">IF(Table2[[#This Row],[Interaction_Count_Final]]="","N/A",_xlfn.IFS(Table2[[#This Row],[Interaction_Count_Final]]&lt;=2,"Low",Table2[[#This Row],[Interaction_Count_Final]]&lt;=5,"Medium",Table2[[#This Row],[Interaction_Count_Final]]&gt;=6,"High",TRUE,"CHECK"))</f>
        <v>High</v>
      </c>
      <c r="AE469" t="s">
        <v>7273</v>
      </c>
      <c r="AF469" t="b">
        <v>1</v>
      </c>
      <c r="AG469" t="b">
        <v>1</v>
      </c>
      <c r="AH469">
        <v>632</v>
      </c>
      <c r="AI469">
        <v>45561</v>
      </c>
      <c r="AJ469" t="b">
        <v>1</v>
      </c>
      <c r="AK469" t="e" cm="1">
        <f t="array" ref="AK469">_xlfn.LET(
  _xlpm.txt,TRIM(Raw_Data!F469),
  _xlpm.norm,SUBSTITUTE(SUBSTITUTE(_xlpm.txt,"-","/"),".","/"),
  _xlpm.p,_xlfn.TEXTSPLIT(_xlpm.norm,"/"),
  _xlpm.a,VALUE(INDEX(_xlpm.p,1)),
  _xlpm.b,VALUE(INDEX(_xlpm.p,2)),
  IF(AND(_xlpm.a&lt;=12,_xlpm.b&lt;=12),"REVIEW_AMBIGUOUS","OK")
)</f>
        <v>#REF!</v>
      </c>
    </row>
    <row r="470" spans="1:37">
      <c r="A470" t="s">
        <v>1569</v>
      </c>
      <c r="B470" t="s">
        <v>1569</v>
      </c>
      <c r="C470" t="b">
        <v>1</v>
      </c>
      <c r="D470" t="s">
        <v>7257</v>
      </c>
      <c r="E470" t="s">
        <v>1570</v>
      </c>
      <c r="F470" t="s">
        <v>1570</v>
      </c>
      <c r="G470" t="s">
        <v>7274</v>
      </c>
      <c r="H470" t="s">
        <v>263</v>
      </c>
      <c r="I470" t="s">
        <v>263</v>
      </c>
      <c r="J470" t="s">
        <v>263</v>
      </c>
      <c r="K470" t="s">
        <v>7319</v>
      </c>
      <c r="L470" t="s">
        <v>71</v>
      </c>
      <c r="M470">
        <f>IF(UPPER(TRIM(Table2[[#This Row],[Status_Clean]]))="CONVERTED",1,0)</f>
        <v>0</v>
      </c>
      <c r="N470">
        <f>IF(ISNUMBER(MATCH(UPPER(TRIM(Table2[[#This Row],[Status_Clean]])),{"CONTACTED","QUALIFIED","CONVERTED"},0)),1,0)</f>
        <v>1</v>
      </c>
      <c r="O470" cm="1">
        <f t="array" ref="O470">_xlfn.SWITCH(UPPER(TRIM(Table2[[#This Row],[Status_Clean]])),"NEW",1,"CONTACTED",2,"QUALIFIED",3,"CONVERTED",4,"LOST",5,99)</f>
        <v>3</v>
      </c>
      <c r="P470">
        <v>45570</v>
      </c>
      <c r="Q470" t="s">
        <v>7725</v>
      </c>
      <c r="R470" t="s">
        <v>7725</v>
      </c>
      <c r="S470">
        <v>45570</v>
      </c>
      <c r="T470" t="s">
        <v>7261</v>
      </c>
      <c r="U470">
        <v>45570</v>
      </c>
      <c r="V470" t="s">
        <v>7270</v>
      </c>
      <c r="W470" t="s">
        <v>7271</v>
      </c>
      <c r="X470" t="s">
        <v>7264</v>
      </c>
      <c r="Y470" t="s">
        <v>7278</v>
      </c>
      <c r="Z470" t="s">
        <v>1571</v>
      </c>
      <c r="AA470">
        <v>38</v>
      </c>
      <c r="AB470" t="str" cm="1">
        <f t="array" ref="AB470">_xlfn.LET(_xlpm.x,IFERROR(VALUE(Table2[[#This Row],[Response_Time_Hours]]),""),IF(_xlpm.x="","CHECK",_xlfn.IFS(_xlpm.x&lt;=1,"Immediate",_xlpm.x&lt;=6,"Fast",_xlpm.x&lt;=24,"Moderate",_xlpm.x&gt;24,"Delayed")))</f>
        <v>Delayed</v>
      </c>
      <c r="AC470">
        <v>13</v>
      </c>
      <c r="AD470" t="str" cm="1">
        <f t="array" ref="AD470">IF(Table2[[#This Row],[Interaction_Count_Final]]="","N/A",_xlfn.IFS(Table2[[#This Row],[Interaction_Count_Final]]&lt;=2,"Low",Table2[[#This Row],[Interaction_Count_Final]]&lt;=5,"Medium",Table2[[#This Row],[Interaction_Count_Final]]&gt;=6,"High",TRUE,"CHECK"))</f>
        <v>High</v>
      </c>
      <c r="AE470" t="s">
        <v>7266</v>
      </c>
      <c r="AF470" t="b">
        <v>1</v>
      </c>
      <c r="AG470" t="b">
        <v>1</v>
      </c>
      <c r="AH470">
        <v>633</v>
      </c>
      <c r="AI470">
        <v>45570</v>
      </c>
      <c r="AJ470" t="b">
        <v>1</v>
      </c>
      <c r="AK470" t="e" cm="1">
        <f t="array" ref="AK470">_xlfn.LET(
  _xlpm.txt,TRIM(Raw_Data!F470),
  _xlpm.norm,SUBSTITUTE(SUBSTITUTE(_xlpm.txt,"-","/"),".","/"),
  _xlpm.p,_xlfn.TEXTSPLIT(_xlpm.norm,"/"),
  _xlpm.a,VALUE(INDEX(_xlpm.p,1)),
  _xlpm.b,VALUE(INDEX(_xlpm.p,2)),
  IF(AND(_xlpm.a&lt;=12,_xlpm.b&lt;=12),"REVIEW_AMBIGUOUS","OK")
)</f>
        <v>#REF!</v>
      </c>
    </row>
    <row r="471" spans="1:37">
      <c r="A471" t="s">
        <v>1572</v>
      </c>
      <c r="B471" t="s">
        <v>1572</v>
      </c>
      <c r="C471" t="b">
        <v>0</v>
      </c>
      <c r="D471" t="s">
        <v>7257</v>
      </c>
      <c r="E471" t="s">
        <v>1573</v>
      </c>
      <c r="F471" t="s">
        <v>1573</v>
      </c>
      <c r="G471" t="s">
        <v>7258</v>
      </c>
      <c r="H471" t="s">
        <v>374</v>
      </c>
      <c r="I471" t="s">
        <v>374</v>
      </c>
      <c r="J471" t="s">
        <v>7308</v>
      </c>
      <c r="K471" t="s">
        <v>193</v>
      </c>
      <c r="L471" t="s">
        <v>193</v>
      </c>
      <c r="M471">
        <f>IF(UPPER(TRIM(Table2[[#This Row],[Status_Clean]]))="CONVERTED",1,0)</f>
        <v>0</v>
      </c>
      <c r="N471">
        <f>IF(ISNUMBER(MATCH(UPPER(TRIM(Table2[[#This Row],[Status_Clean]])),{"CONTACTED","QUALIFIED","CONVERTED"},0)),1,0)</f>
        <v>0</v>
      </c>
      <c r="O471" cm="1">
        <f t="array" ref="O471">_xlfn.SWITCH(UPPER(TRIM(Table2[[#This Row],[Status_Clean]])),"NEW",1,"CONTACTED",2,"QUALIFIED",3,"CONVERTED",4,"LOST",5,99)</f>
        <v>1</v>
      </c>
      <c r="P471" t="s">
        <v>1574</v>
      </c>
      <c r="Q471" t="s">
        <v>1574</v>
      </c>
      <c r="R471" t="s">
        <v>1574</v>
      </c>
      <c r="S471">
        <v>45461</v>
      </c>
      <c r="T471" t="s">
        <v>7261</v>
      </c>
      <c r="U471">
        <v>45461</v>
      </c>
      <c r="V471" t="s">
        <v>7276</v>
      </c>
      <c r="W471" t="s">
        <v>7271</v>
      </c>
      <c r="X471" t="s">
        <v>7277</v>
      </c>
      <c r="Y471" t="s">
        <v>7265</v>
      </c>
      <c r="Z471" t="s">
        <v>1575</v>
      </c>
      <c r="AA471">
        <v>57.5</v>
      </c>
      <c r="AB471" t="str" cm="1">
        <f t="array" ref="AB471">_xlfn.LET(_xlpm.x,IFERROR(VALUE(Table2[[#This Row],[Response_Time_Hours]]),""),IF(_xlpm.x="","CHECK",_xlfn.IFS(_xlpm.x&lt;=1,"Immediate",_xlpm.x&lt;=6,"Fast",_xlpm.x&lt;=24,"Moderate",_xlpm.x&gt;24,"Delayed")))</f>
        <v>Delayed</v>
      </c>
      <c r="AC471">
        <v>40</v>
      </c>
      <c r="AD471" t="str" cm="1">
        <f t="array" ref="AD471">IF(Table2[[#This Row],[Interaction_Count_Final]]="","N/A",_xlfn.IFS(Table2[[#This Row],[Interaction_Count_Final]]&lt;=2,"Low",Table2[[#This Row],[Interaction_Count_Final]]&lt;=5,"Medium",Table2[[#This Row],[Interaction_Count_Final]]&gt;=6,"High",TRUE,"CHECK"))</f>
        <v>High</v>
      </c>
      <c r="AE471" t="s">
        <v>7266</v>
      </c>
      <c r="AF471" t="b">
        <v>1</v>
      </c>
      <c r="AG471" t="b">
        <v>1</v>
      </c>
      <c r="AH471">
        <v>634</v>
      </c>
      <c r="AI471">
        <v>45461</v>
      </c>
      <c r="AJ471" t="b">
        <v>1</v>
      </c>
      <c r="AK471" t="str" cm="1">
        <f t="array" ref="AK471">_xlfn.LET(
  _xlpm.txt,TRIM(Raw_Data!F471),
  _xlpm.norm,SUBSTITUTE(SUBSTITUTE(_xlpm.txt,"-","/"),".","/"),
  _xlpm.p,_xlfn.TEXTSPLIT(_xlpm.norm,"/"),
  _xlpm.a,VALUE(INDEX(_xlpm.p,1)),
  _xlpm.b,VALUE(INDEX(_xlpm.p,2)),
  IF(AND(_xlpm.a&lt;=12,_xlpm.b&lt;=12),"REVIEW_AMBIGUOUS","OK")
)</f>
        <v>OK</v>
      </c>
    </row>
    <row r="472" spans="1:37">
      <c r="A472" t="s">
        <v>1576</v>
      </c>
      <c r="B472" t="s">
        <v>1576</v>
      </c>
      <c r="C472" t="b">
        <v>0</v>
      </c>
      <c r="D472" t="s">
        <v>7257</v>
      </c>
      <c r="E472" t="s">
        <v>1577</v>
      </c>
      <c r="F472" t="s">
        <v>1577</v>
      </c>
      <c r="G472" t="s">
        <v>7268</v>
      </c>
      <c r="H472" t="s">
        <v>758</v>
      </c>
      <c r="I472" t="s">
        <v>758</v>
      </c>
      <c r="J472" t="s">
        <v>469</v>
      </c>
      <c r="K472" t="s">
        <v>173</v>
      </c>
      <c r="L472" t="s">
        <v>173</v>
      </c>
      <c r="M472">
        <f>IF(UPPER(TRIM(Table2[[#This Row],[Status_Clean]]))="CONVERTED",1,0)</f>
        <v>0</v>
      </c>
      <c r="N472">
        <f>IF(ISNUMBER(MATCH(UPPER(TRIM(Table2[[#This Row],[Status_Clean]])),{"CONTACTED","QUALIFIED","CONVERTED"},0)),1,0)</f>
        <v>0</v>
      </c>
      <c r="O472" cm="1">
        <f t="array" ref="O472">_xlfn.SWITCH(UPPER(TRIM(Table2[[#This Row],[Status_Clean]])),"NEW",1,"CONTACTED",2,"QUALIFIED",3,"CONVERTED",4,"LOST",5,99)</f>
        <v>5</v>
      </c>
      <c r="P472">
        <v>45455</v>
      </c>
      <c r="Q472" t="s">
        <v>7315</v>
      </c>
      <c r="R472" t="s">
        <v>7315</v>
      </c>
      <c r="S472">
        <v>45455</v>
      </c>
      <c r="T472" t="s">
        <v>7261</v>
      </c>
      <c r="U472">
        <v>45455</v>
      </c>
      <c r="V472" t="s">
        <v>7276</v>
      </c>
      <c r="W472" t="s">
        <v>7271</v>
      </c>
      <c r="X472" t="s">
        <v>7277</v>
      </c>
      <c r="Y472" t="s">
        <v>7272</v>
      </c>
      <c r="Z472">
        <v>30</v>
      </c>
      <c r="AA472">
        <v>30</v>
      </c>
      <c r="AB472" t="str" cm="1">
        <f t="array" ref="AB472">_xlfn.LET(_xlpm.x,IFERROR(VALUE(Table2[[#This Row],[Response_Time_Hours]]),""),IF(_xlpm.x="","CHECK",_xlfn.IFS(_xlpm.x&lt;=1,"Immediate",_xlpm.x&lt;=6,"Fast",_xlpm.x&lt;=24,"Moderate",_xlpm.x&gt;24,"Delayed")))</f>
        <v>Delayed</v>
      </c>
      <c r="AC472">
        <v>5</v>
      </c>
      <c r="AD472" t="str" cm="1">
        <f t="array" ref="AD472">IF(Table2[[#This Row],[Interaction_Count_Final]]="","N/A",_xlfn.IFS(Table2[[#This Row],[Interaction_Count_Final]]&lt;=2,"Low",Table2[[#This Row],[Interaction_Count_Final]]&lt;=5,"Medium",Table2[[#This Row],[Interaction_Count_Final]]&gt;=6,"High",TRUE,"CHECK"))</f>
        <v>Medium</v>
      </c>
      <c r="AE472" t="s">
        <v>7266</v>
      </c>
      <c r="AF472" t="b">
        <v>1</v>
      </c>
      <c r="AG472" t="b">
        <v>1</v>
      </c>
      <c r="AH472">
        <v>635</v>
      </c>
      <c r="AI472">
        <v>45455</v>
      </c>
      <c r="AJ472" t="b">
        <v>1</v>
      </c>
      <c r="AK472" t="e" cm="1">
        <f t="array" ref="AK472">_xlfn.LET(
  _xlpm.txt,TRIM(Raw_Data!F472),
  _xlpm.norm,SUBSTITUTE(SUBSTITUTE(_xlpm.txt,"-","/"),".","/"),
  _xlpm.p,_xlfn.TEXTSPLIT(_xlpm.norm,"/"),
  _xlpm.a,VALUE(INDEX(_xlpm.p,1)),
  _xlpm.b,VALUE(INDEX(_xlpm.p,2)),
  IF(AND(_xlpm.a&lt;=12,_xlpm.b&lt;=12),"REVIEW_AMBIGUOUS","OK")
)</f>
        <v>#REF!</v>
      </c>
    </row>
    <row r="473" spans="1:37">
      <c r="A473" t="s">
        <v>1578</v>
      </c>
      <c r="B473" t="s">
        <v>1578</v>
      </c>
      <c r="C473" t="b">
        <v>0</v>
      </c>
      <c r="D473" t="s">
        <v>7257</v>
      </c>
      <c r="E473" t="s">
        <v>7726</v>
      </c>
      <c r="F473" t="s">
        <v>7726</v>
      </c>
      <c r="G473" t="s">
        <v>7280</v>
      </c>
      <c r="H473" t="s">
        <v>363</v>
      </c>
      <c r="I473" t="s">
        <v>363</v>
      </c>
      <c r="J473" t="s">
        <v>363</v>
      </c>
      <c r="K473" t="s">
        <v>125</v>
      </c>
      <c r="L473" t="s">
        <v>125</v>
      </c>
      <c r="M473">
        <f>IF(UPPER(TRIM(Table2[[#This Row],[Status_Clean]]))="CONVERTED",1,0)</f>
        <v>0</v>
      </c>
      <c r="N473">
        <f>IF(ISNUMBER(MATCH(UPPER(TRIM(Table2[[#This Row],[Status_Clean]])),{"CONTACTED","QUALIFIED","CONVERTED"},0)),1,0)</f>
        <v>1</v>
      </c>
      <c r="O473" cm="1">
        <f t="array" ref="O473">_xlfn.SWITCH(UPPER(TRIM(Table2[[#This Row],[Status_Clean]])),"NEW",1,"CONTACTED",2,"QUALIFIED",3,"CONVERTED",4,"LOST",5,99)</f>
        <v>2</v>
      </c>
      <c r="P473">
        <v>45416</v>
      </c>
      <c r="Q473" t="s">
        <v>7617</v>
      </c>
      <c r="R473" t="s">
        <v>7617</v>
      </c>
      <c r="S473">
        <v>45416</v>
      </c>
      <c r="T473" t="s">
        <v>7261</v>
      </c>
      <c r="U473">
        <v>45416</v>
      </c>
      <c r="V473" t="s">
        <v>7314</v>
      </c>
      <c r="W473" t="s">
        <v>7271</v>
      </c>
      <c r="X473" t="s">
        <v>7277</v>
      </c>
      <c r="Y473" t="s">
        <v>7278</v>
      </c>
      <c r="Z473" t="s">
        <v>1580</v>
      </c>
      <c r="AA473">
        <v>62</v>
      </c>
      <c r="AB473" t="str" cm="1">
        <f t="array" ref="AB473">_xlfn.LET(_xlpm.x,IFERROR(VALUE(Table2[[#This Row],[Response_Time_Hours]]),""),IF(_xlpm.x="","CHECK",_xlfn.IFS(_xlpm.x&lt;=1,"Immediate",_xlpm.x&lt;=6,"Fast",_xlpm.x&lt;=24,"Moderate",_xlpm.x&gt;24,"Delayed")))</f>
        <v>Delayed</v>
      </c>
      <c r="AC473">
        <v>8</v>
      </c>
      <c r="AD473" t="str" cm="1">
        <f t="array" ref="AD473">IF(Table2[[#This Row],[Interaction_Count_Final]]="","N/A",_xlfn.IFS(Table2[[#This Row],[Interaction_Count_Final]]&lt;=2,"Low",Table2[[#This Row],[Interaction_Count_Final]]&lt;=5,"Medium",Table2[[#This Row],[Interaction_Count_Final]]&gt;=6,"High",TRUE,"CHECK"))</f>
        <v>High</v>
      </c>
      <c r="AE473" t="s">
        <v>7266</v>
      </c>
      <c r="AF473" t="b">
        <v>1</v>
      </c>
      <c r="AG473" t="b">
        <v>1</v>
      </c>
      <c r="AH473">
        <v>636</v>
      </c>
      <c r="AI473">
        <v>45416</v>
      </c>
      <c r="AJ473" t="b">
        <v>1</v>
      </c>
      <c r="AK473" t="e" cm="1">
        <f t="array" ref="AK473">_xlfn.LET(
  _xlpm.txt,TRIM(Raw_Data!F473),
  _xlpm.norm,SUBSTITUTE(SUBSTITUTE(_xlpm.txt,"-","/"),".","/"),
  _xlpm.p,_xlfn.TEXTSPLIT(_xlpm.norm,"/"),
  _xlpm.a,VALUE(INDEX(_xlpm.p,1)),
  _xlpm.b,VALUE(INDEX(_xlpm.p,2)),
  IF(AND(_xlpm.a&lt;=12,_xlpm.b&lt;=12),"REVIEW_AMBIGUOUS","OK")
)</f>
        <v>#REF!</v>
      </c>
    </row>
    <row r="474" spans="1:37">
      <c r="A474" t="s">
        <v>1581</v>
      </c>
      <c r="B474" t="s">
        <v>1581</v>
      </c>
      <c r="C474" t="b">
        <v>0</v>
      </c>
      <c r="D474" t="s">
        <v>7257</v>
      </c>
      <c r="E474" t="s">
        <v>1582</v>
      </c>
      <c r="F474" t="s">
        <v>1582</v>
      </c>
      <c r="G474" t="s">
        <v>7280</v>
      </c>
      <c r="H474" t="s">
        <v>85</v>
      </c>
      <c r="I474" t="s">
        <v>85</v>
      </c>
      <c r="J474" t="s">
        <v>469</v>
      </c>
      <c r="K474" t="s">
        <v>71</v>
      </c>
      <c r="L474" t="s">
        <v>71</v>
      </c>
      <c r="M474">
        <f>IF(UPPER(TRIM(Table2[[#This Row],[Status_Clean]]))="CONVERTED",1,0)</f>
        <v>0</v>
      </c>
      <c r="N474">
        <f>IF(ISNUMBER(MATCH(UPPER(TRIM(Table2[[#This Row],[Status_Clean]])),{"CONTACTED","QUALIFIED","CONVERTED"},0)),1,0)</f>
        <v>1</v>
      </c>
      <c r="O474" cm="1">
        <f t="array" ref="O474">_xlfn.SWITCH(UPPER(TRIM(Table2[[#This Row],[Status_Clean]])),"NEW",1,"CONTACTED",2,"QUALIFIED",3,"CONVERTED",4,"LOST",5,99)</f>
        <v>3</v>
      </c>
      <c r="P474">
        <v>45562</v>
      </c>
      <c r="Q474" t="s">
        <v>7727</v>
      </c>
      <c r="R474" t="s">
        <v>7727</v>
      </c>
      <c r="S474">
        <v>45562</v>
      </c>
      <c r="T474" t="s">
        <v>7261</v>
      </c>
      <c r="U474">
        <v>45562</v>
      </c>
      <c r="V474" t="s">
        <v>7287</v>
      </c>
      <c r="W474" t="s">
        <v>7271</v>
      </c>
      <c r="X474" t="s">
        <v>7288</v>
      </c>
      <c r="Y474" t="s">
        <v>7312</v>
      </c>
      <c r="Z474" t="s">
        <v>1583</v>
      </c>
      <c r="AA474">
        <v>2</v>
      </c>
      <c r="AB474" t="str" cm="1">
        <f t="array" ref="AB474">_xlfn.LET(_xlpm.x,IFERROR(VALUE(Table2[[#This Row],[Response_Time_Hours]]),""),IF(_xlpm.x="","CHECK",_xlfn.IFS(_xlpm.x&lt;=1,"Immediate",_xlpm.x&lt;=6,"Fast",_xlpm.x&lt;=24,"Moderate",_xlpm.x&gt;24,"Delayed")))</f>
        <v>Fast</v>
      </c>
      <c r="AC474">
        <v>2</v>
      </c>
      <c r="AD474" t="str" cm="1">
        <f t="array" ref="AD474">IF(Table2[[#This Row],[Interaction_Count_Final]]="","N/A",_xlfn.IFS(Table2[[#This Row],[Interaction_Count_Final]]&lt;=2,"Low",Table2[[#This Row],[Interaction_Count_Final]]&lt;=5,"Medium",Table2[[#This Row],[Interaction_Count_Final]]&gt;=6,"High",TRUE,"CHECK"))</f>
        <v>Low</v>
      </c>
      <c r="AE474" t="s">
        <v>7266</v>
      </c>
      <c r="AF474" t="b">
        <v>1</v>
      </c>
      <c r="AG474" t="b">
        <v>1</v>
      </c>
      <c r="AH474">
        <v>637</v>
      </c>
      <c r="AI474">
        <v>45562</v>
      </c>
      <c r="AJ474" t="b">
        <v>1</v>
      </c>
      <c r="AK474" t="e" cm="1">
        <f t="array" ref="AK474">_xlfn.LET(
  _xlpm.txt,TRIM(Raw_Data!F474),
  _xlpm.norm,SUBSTITUTE(SUBSTITUTE(_xlpm.txt,"-","/"),".","/"),
  _xlpm.p,_xlfn.TEXTSPLIT(_xlpm.norm,"/"),
  _xlpm.a,VALUE(INDEX(_xlpm.p,1)),
  _xlpm.b,VALUE(INDEX(_xlpm.p,2)),
  IF(AND(_xlpm.a&lt;=12,_xlpm.b&lt;=12),"REVIEW_AMBIGUOUS","OK")
)</f>
        <v>#REF!</v>
      </c>
    </row>
    <row r="475" spans="1:37">
      <c r="A475" t="s">
        <v>1584</v>
      </c>
      <c r="B475" t="s">
        <v>1584</v>
      </c>
      <c r="C475" t="b">
        <v>0</v>
      </c>
      <c r="D475" t="s">
        <v>7257</v>
      </c>
      <c r="E475" t="s">
        <v>1585</v>
      </c>
      <c r="F475" t="s">
        <v>1585</v>
      </c>
      <c r="G475" t="s">
        <v>7274</v>
      </c>
      <c r="H475" t="s">
        <v>473</v>
      </c>
      <c r="I475" t="s">
        <v>473</v>
      </c>
      <c r="J475" t="s">
        <v>473</v>
      </c>
      <c r="K475" t="s">
        <v>193</v>
      </c>
      <c r="L475" t="s">
        <v>193</v>
      </c>
      <c r="M475">
        <f>IF(UPPER(TRIM(Table2[[#This Row],[Status_Clean]]))="CONVERTED",1,0)</f>
        <v>0</v>
      </c>
      <c r="N475">
        <f>IF(ISNUMBER(MATCH(UPPER(TRIM(Table2[[#This Row],[Status_Clean]])),{"CONTACTED","QUALIFIED","CONVERTED"},0)),1,0)</f>
        <v>0</v>
      </c>
      <c r="O475" cm="1">
        <f t="array" ref="O475">_xlfn.SWITCH(UPPER(TRIM(Table2[[#This Row],[Status_Clean]])),"NEW",1,"CONTACTED",2,"QUALIFIED",3,"CONVERTED",4,"LOST",5,99)</f>
        <v>1</v>
      </c>
      <c r="P475">
        <v>45384</v>
      </c>
      <c r="Q475" t="s">
        <v>7615</v>
      </c>
      <c r="R475" t="s">
        <v>7615</v>
      </c>
      <c r="S475">
        <v>45384</v>
      </c>
      <c r="T475" t="s">
        <v>7261</v>
      </c>
      <c r="U475">
        <v>45384</v>
      </c>
      <c r="V475" t="s">
        <v>7297</v>
      </c>
      <c r="W475" t="s">
        <v>7271</v>
      </c>
      <c r="X475" t="s">
        <v>7277</v>
      </c>
      <c r="Y475" t="s">
        <v>7265</v>
      </c>
      <c r="Z475" t="s">
        <v>1586</v>
      </c>
      <c r="AA475">
        <v>1.5</v>
      </c>
      <c r="AB475" t="str" cm="1">
        <f t="array" ref="AB475">_xlfn.LET(_xlpm.x,IFERROR(VALUE(Table2[[#This Row],[Response_Time_Hours]]),""),IF(_xlpm.x="","CHECK",_xlfn.IFS(_xlpm.x&lt;=1,"Immediate",_xlpm.x&lt;=6,"Fast",_xlpm.x&lt;=24,"Moderate",_xlpm.x&gt;24,"Delayed")))</f>
        <v>Fast</v>
      </c>
      <c r="AC475">
        <v>24</v>
      </c>
      <c r="AD475" t="str" cm="1">
        <f t="array" ref="AD475">IF(Table2[[#This Row],[Interaction_Count_Final]]="","N/A",_xlfn.IFS(Table2[[#This Row],[Interaction_Count_Final]]&lt;=2,"Low",Table2[[#This Row],[Interaction_Count_Final]]&lt;=5,"Medium",Table2[[#This Row],[Interaction_Count_Final]]&gt;=6,"High",TRUE,"CHECK"))</f>
        <v>High</v>
      </c>
      <c r="AE475" t="s">
        <v>7266</v>
      </c>
      <c r="AF475" t="b">
        <v>1</v>
      </c>
      <c r="AG475" t="b">
        <v>1</v>
      </c>
      <c r="AH475">
        <v>638</v>
      </c>
      <c r="AI475">
        <v>45384</v>
      </c>
      <c r="AJ475" t="b">
        <v>1</v>
      </c>
      <c r="AK475" t="e" cm="1">
        <f t="array" ref="AK475">_xlfn.LET(
  _xlpm.txt,TRIM(Raw_Data!F475),
  _xlpm.norm,SUBSTITUTE(SUBSTITUTE(_xlpm.txt,"-","/"),".","/"),
  _xlpm.p,_xlfn.TEXTSPLIT(_xlpm.norm,"/"),
  _xlpm.a,VALUE(INDEX(_xlpm.p,1)),
  _xlpm.b,VALUE(INDEX(_xlpm.p,2)),
  IF(AND(_xlpm.a&lt;=12,_xlpm.b&lt;=12),"REVIEW_AMBIGUOUS","OK")
)</f>
        <v>#REF!</v>
      </c>
    </row>
    <row r="476" spans="1:37">
      <c r="A476" t="s">
        <v>1587</v>
      </c>
      <c r="B476" t="s">
        <v>1587</v>
      </c>
      <c r="C476" t="b">
        <v>0</v>
      </c>
      <c r="D476" t="s">
        <v>7257</v>
      </c>
      <c r="E476" t="s">
        <v>1588</v>
      </c>
      <c r="F476" t="s">
        <v>1588</v>
      </c>
      <c r="G476" t="s">
        <v>7303</v>
      </c>
      <c r="H476" t="s">
        <v>106</v>
      </c>
      <c r="I476" t="s">
        <v>106</v>
      </c>
      <c r="J476" t="s">
        <v>106</v>
      </c>
      <c r="K476" t="s">
        <v>125</v>
      </c>
      <c r="L476" t="s">
        <v>125</v>
      </c>
      <c r="M476">
        <f>IF(UPPER(TRIM(Table2[[#This Row],[Status_Clean]]))="CONVERTED",1,0)</f>
        <v>0</v>
      </c>
      <c r="N476">
        <f>IF(ISNUMBER(MATCH(UPPER(TRIM(Table2[[#This Row],[Status_Clean]])),{"CONTACTED","QUALIFIED","CONVERTED"},0)),1,0)</f>
        <v>1</v>
      </c>
      <c r="O476" cm="1">
        <f t="array" ref="O476">_xlfn.SWITCH(UPPER(TRIM(Table2[[#This Row],[Status_Clean]])),"NEW",1,"CONTACTED",2,"QUALIFIED",3,"CONVERTED",4,"LOST",5,99)</f>
        <v>2</v>
      </c>
      <c r="P476">
        <v>45349</v>
      </c>
      <c r="Q476" t="s">
        <v>7728</v>
      </c>
      <c r="R476" t="s">
        <v>7728</v>
      </c>
      <c r="S476">
        <v>45349</v>
      </c>
      <c r="T476" t="s">
        <v>7261</v>
      </c>
      <c r="U476">
        <v>45349</v>
      </c>
      <c r="V476" t="s">
        <v>7283</v>
      </c>
      <c r="W476" t="s">
        <v>7271</v>
      </c>
      <c r="X476" t="s">
        <v>7284</v>
      </c>
      <c r="Y476" t="s">
        <v>7265</v>
      </c>
      <c r="Z476" t="s">
        <v>543</v>
      </c>
      <c r="AA476">
        <v>4.8000000000000007</v>
      </c>
      <c r="AB476" t="str" cm="1">
        <f t="array" ref="AB476">_xlfn.LET(_xlpm.x,IFERROR(VALUE(Table2[[#This Row],[Response_Time_Hours]]),""),IF(_xlpm.x="","CHECK",_xlfn.IFS(_xlpm.x&lt;=1,"Immediate",_xlpm.x&lt;=6,"Fast",_xlpm.x&lt;=24,"Moderate",_xlpm.x&gt;24,"Delayed")))</f>
        <v>Fast</v>
      </c>
      <c r="AC476">
        <v>28</v>
      </c>
      <c r="AD476" t="str" cm="1">
        <f t="array" ref="AD476">IF(Table2[[#This Row],[Interaction_Count_Final]]="","N/A",_xlfn.IFS(Table2[[#This Row],[Interaction_Count_Final]]&lt;=2,"Low",Table2[[#This Row],[Interaction_Count_Final]]&lt;=5,"Medium",Table2[[#This Row],[Interaction_Count_Final]]&gt;=6,"High",TRUE,"CHECK"))</f>
        <v>High</v>
      </c>
      <c r="AE476" t="s">
        <v>7266</v>
      </c>
      <c r="AF476" t="b">
        <v>1</v>
      </c>
      <c r="AG476" t="b">
        <v>1</v>
      </c>
      <c r="AH476">
        <v>640</v>
      </c>
      <c r="AI476">
        <v>45349</v>
      </c>
      <c r="AJ476" t="b">
        <v>1</v>
      </c>
      <c r="AK476" t="e" cm="1">
        <f t="array" ref="AK476">_xlfn.LET(
  _xlpm.txt,TRIM(Raw_Data!F476),
  _xlpm.norm,SUBSTITUTE(SUBSTITUTE(_xlpm.txt,"-","/"),".","/"),
  _xlpm.p,_xlfn.TEXTSPLIT(_xlpm.norm,"/"),
  _xlpm.a,VALUE(INDEX(_xlpm.p,1)),
  _xlpm.b,VALUE(INDEX(_xlpm.p,2)),
  IF(AND(_xlpm.a&lt;=12,_xlpm.b&lt;=12),"REVIEW_AMBIGUOUS","OK")
)</f>
        <v>#REF!</v>
      </c>
    </row>
    <row r="477" spans="1:37">
      <c r="A477" t="s">
        <v>1589</v>
      </c>
      <c r="B477" t="s">
        <v>1589</v>
      </c>
      <c r="C477" t="b">
        <v>0</v>
      </c>
      <c r="D477" t="s">
        <v>7257</v>
      </c>
      <c r="E477" t="s">
        <v>1590</v>
      </c>
      <c r="F477" t="s">
        <v>1590</v>
      </c>
      <c r="G477" t="s">
        <v>7303</v>
      </c>
      <c r="H477" t="s">
        <v>7396</v>
      </c>
      <c r="I477" t="s">
        <v>7396</v>
      </c>
      <c r="J477" t="s">
        <v>469</v>
      </c>
      <c r="K477" t="s">
        <v>193</v>
      </c>
      <c r="L477" t="s">
        <v>193</v>
      </c>
      <c r="M477">
        <f>IF(UPPER(TRIM(Table2[[#This Row],[Status_Clean]]))="CONVERTED",1,0)</f>
        <v>0</v>
      </c>
      <c r="N477">
        <f>IF(ISNUMBER(MATCH(UPPER(TRIM(Table2[[#This Row],[Status_Clean]])),{"CONTACTED","QUALIFIED","CONVERTED"},0)),1,0)</f>
        <v>0</v>
      </c>
      <c r="O477" cm="1">
        <f t="array" ref="O477">_xlfn.SWITCH(UPPER(TRIM(Table2[[#This Row],[Status_Clean]])),"NEW",1,"CONTACTED",2,"QUALIFIED",3,"CONVERTED",4,"LOST",5,99)</f>
        <v>1</v>
      </c>
      <c r="P477">
        <v>45093</v>
      </c>
      <c r="Q477" t="s">
        <v>7729</v>
      </c>
      <c r="R477" t="s">
        <v>7729</v>
      </c>
      <c r="S477">
        <v>45093</v>
      </c>
      <c r="T477" t="s">
        <v>7261</v>
      </c>
      <c r="U477">
        <v>45093</v>
      </c>
      <c r="V477" t="s">
        <v>7276</v>
      </c>
      <c r="W477" t="s">
        <v>7263</v>
      </c>
      <c r="X477" t="s">
        <v>7277</v>
      </c>
      <c r="Y477" t="s">
        <v>7312</v>
      </c>
      <c r="Z477">
        <v>1.8</v>
      </c>
      <c r="AA477">
        <v>1.8</v>
      </c>
      <c r="AB477" t="str" cm="1">
        <f t="array" ref="AB477">_xlfn.LET(_xlpm.x,IFERROR(VALUE(Table2[[#This Row],[Response_Time_Hours]]),""),IF(_xlpm.x="","CHECK",_xlfn.IFS(_xlpm.x&lt;=1,"Immediate",_xlpm.x&lt;=6,"Fast",_xlpm.x&lt;=24,"Moderate",_xlpm.x&gt;24,"Delayed")))</f>
        <v>Fast</v>
      </c>
      <c r="AC477">
        <v>10</v>
      </c>
      <c r="AD477" t="str" cm="1">
        <f t="array" ref="AD477">IF(Table2[[#This Row],[Interaction_Count_Final]]="","N/A",_xlfn.IFS(Table2[[#This Row],[Interaction_Count_Final]]&lt;=2,"Low",Table2[[#This Row],[Interaction_Count_Final]]&lt;=5,"Medium",Table2[[#This Row],[Interaction_Count_Final]]&gt;=6,"High",TRUE,"CHECK"))</f>
        <v>High</v>
      </c>
      <c r="AE477" t="s">
        <v>7266</v>
      </c>
      <c r="AF477" t="b">
        <v>1</v>
      </c>
      <c r="AG477" t="b">
        <v>1</v>
      </c>
      <c r="AH477">
        <v>641</v>
      </c>
      <c r="AI477">
        <v>45093</v>
      </c>
      <c r="AJ477" t="b">
        <v>1</v>
      </c>
      <c r="AK477" t="e" cm="1">
        <f t="array" ref="AK477">_xlfn.LET(
  _xlpm.txt,TRIM(Raw_Data!F477),
  _xlpm.norm,SUBSTITUTE(SUBSTITUTE(_xlpm.txt,"-","/"),".","/"),
  _xlpm.p,_xlfn.TEXTSPLIT(_xlpm.norm,"/"),
  _xlpm.a,VALUE(INDEX(_xlpm.p,1)),
  _xlpm.b,VALUE(INDEX(_xlpm.p,2)),
  IF(AND(_xlpm.a&lt;=12,_xlpm.b&lt;=12),"REVIEW_AMBIGUOUS","OK")
)</f>
        <v>#REF!</v>
      </c>
    </row>
    <row r="478" spans="1:37">
      <c r="A478" t="s">
        <v>1591</v>
      </c>
      <c r="B478" t="s">
        <v>1591</v>
      </c>
      <c r="C478" t="b">
        <v>0</v>
      </c>
      <c r="D478" t="s">
        <v>7257</v>
      </c>
      <c r="E478" t="s">
        <v>1592</v>
      </c>
      <c r="F478" t="s">
        <v>1592</v>
      </c>
      <c r="G478" t="s">
        <v>7303</v>
      </c>
      <c r="H478" t="s">
        <v>123</v>
      </c>
      <c r="I478" t="s">
        <v>123</v>
      </c>
      <c r="J478" t="s">
        <v>123</v>
      </c>
      <c r="K478" t="s">
        <v>193</v>
      </c>
      <c r="L478" t="s">
        <v>193</v>
      </c>
      <c r="M478">
        <f>IF(UPPER(TRIM(Table2[[#This Row],[Status_Clean]]))="CONVERTED",1,0)</f>
        <v>0</v>
      </c>
      <c r="N478">
        <f>IF(ISNUMBER(MATCH(UPPER(TRIM(Table2[[#This Row],[Status_Clean]])),{"CONTACTED","QUALIFIED","CONVERTED"},0)),1,0)</f>
        <v>0</v>
      </c>
      <c r="O478" cm="1">
        <f t="array" ref="O478">_xlfn.SWITCH(UPPER(TRIM(Table2[[#This Row],[Status_Clean]])),"NEW",1,"CONTACTED",2,"QUALIFIED",3,"CONVERTED",4,"LOST",5,99)</f>
        <v>1</v>
      </c>
      <c r="P478">
        <v>45511</v>
      </c>
      <c r="Q478" t="s">
        <v>7547</v>
      </c>
      <c r="R478" t="s">
        <v>7547</v>
      </c>
      <c r="S478">
        <v>45511</v>
      </c>
      <c r="T478" t="s">
        <v>7261</v>
      </c>
      <c r="U478">
        <v>45511</v>
      </c>
      <c r="V478" t="s">
        <v>7310</v>
      </c>
      <c r="W478" t="s">
        <v>7271</v>
      </c>
      <c r="X478" t="s">
        <v>7288</v>
      </c>
      <c r="Y478" t="s">
        <v>7272</v>
      </c>
      <c r="Z478">
        <v>50.2</v>
      </c>
      <c r="AA478">
        <v>50.2</v>
      </c>
      <c r="AB478" t="str" cm="1">
        <f t="array" ref="AB478">_xlfn.LET(_xlpm.x,IFERROR(VALUE(Table2[[#This Row],[Response_Time_Hours]]),""),IF(_xlpm.x="","CHECK",_xlfn.IFS(_xlpm.x&lt;=1,"Immediate",_xlpm.x&lt;=6,"Fast",_xlpm.x&lt;=24,"Moderate",_xlpm.x&gt;24,"Delayed")))</f>
        <v>Delayed</v>
      </c>
      <c r="AC478">
        <v>36</v>
      </c>
      <c r="AD478" t="str" cm="1">
        <f t="array" ref="AD478">IF(Table2[[#This Row],[Interaction_Count_Final]]="","N/A",_xlfn.IFS(Table2[[#This Row],[Interaction_Count_Final]]&lt;=2,"Low",Table2[[#This Row],[Interaction_Count_Final]]&lt;=5,"Medium",Table2[[#This Row],[Interaction_Count_Final]]&gt;=6,"High",TRUE,"CHECK"))</f>
        <v>High</v>
      </c>
      <c r="AE478" t="s">
        <v>7273</v>
      </c>
      <c r="AF478" t="b">
        <v>1</v>
      </c>
      <c r="AG478" t="b">
        <v>1</v>
      </c>
      <c r="AH478">
        <v>643</v>
      </c>
      <c r="AI478">
        <v>45511</v>
      </c>
      <c r="AJ478" t="b">
        <v>1</v>
      </c>
      <c r="AK478" t="e" cm="1">
        <f t="array" ref="AK478">_xlfn.LET(
  _xlpm.txt,TRIM(Raw_Data!F478),
  _xlpm.norm,SUBSTITUTE(SUBSTITUTE(_xlpm.txt,"-","/"),".","/"),
  _xlpm.p,_xlfn.TEXTSPLIT(_xlpm.norm,"/"),
  _xlpm.a,VALUE(INDEX(_xlpm.p,1)),
  _xlpm.b,VALUE(INDEX(_xlpm.p,2)),
  IF(AND(_xlpm.a&lt;=12,_xlpm.b&lt;=12),"REVIEW_AMBIGUOUS","OK")
)</f>
        <v>#REF!</v>
      </c>
    </row>
    <row r="479" spans="1:37">
      <c r="A479" t="s">
        <v>1593</v>
      </c>
      <c r="B479" t="s">
        <v>1593</v>
      </c>
      <c r="C479" t="b">
        <v>0</v>
      </c>
      <c r="D479" t="s">
        <v>7257</v>
      </c>
      <c r="E479" t="s">
        <v>1594</v>
      </c>
      <c r="F479" t="s">
        <v>1594</v>
      </c>
      <c r="G479" t="s">
        <v>7268</v>
      </c>
      <c r="H479" t="s">
        <v>69</v>
      </c>
      <c r="I479" t="s">
        <v>69</v>
      </c>
      <c r="J479" t="s">
        <v>69</v>
      </c>
      <c r="K479" t="s">
        <v>7281</v>
      </c>
      <c r="L479" t="s">
        <v>125</v>
      </c>
      <c r="M479">
        <f>IF(UPPER(TRIM(Table2[[#This Row],[Status_Clean]]))="CONVERTED",1,0)</f>
        <v>0</v>
      </c>
      <c r="N479">
        <f>IF(ISNUMBER(MATCH(UPPER(TRIM(Table2[[#This Row],[Status_Clean]])),{"CONTACTED","QUALIFIED","CONVERTED"},0)),1,0)</f>
        <v>1</v>
      </c>
      <c r="O479" cm="1">
        <f t="array" ref="O479">_xlfn.SWITCH(UPPER(TRIM(Table2[[#This Row],[Status_Clean]])),"NEW",1,"CONTACTED",2,"QUALIFIED",3,"CONVERTED",4,"LOST",5,99)</f>
        <v>2</v>
      </c>
      <c r="P479" t="s">
        <v>1595</v>
      </c>
      <c r="Q479" t="s">
        <v>7730</v>
      </c>
      <c r="R479" t="s">
        <v>7730</v>
      </c>
      <c r="S479">
        <v>45526</v>
      </c>
      <c r="T479" t="s">
        <v>7261</v>
      </c>
      <c r="U479">
        <v>45526</v>
      </c>
      <c r="V479" t="s">
        <v>7310</v>
      </c>
      <c r="W479" t="s">
        <v>7271</v>
      </c>
      <c r="X479" t="s">
        <v>7288</v>
      </c>
      <c r="Y479" t="s">
        <v>7285</v>
      </c>
      <c r="Z479" t="s">
        <v>1596</v>
      </c>
      <c r="AA479">
        <v>10.4</v>
      </c>
      <c r="AB479" t="str" cm="1">
        <f t="array" ref="AB479">_xlfn.LET(_xlpm.x,IFERROR(VALUE(Table2[[#This Row],[Response_Time_Hours]]),""),IF(_xlpm.x="","CHECK",_xlfn.IFS(_xlpm.x&lt;=1,"Immediate",_xlpm.x&lt;=6,"Fast",_xlpm.x&lt;=24,"Moderate",_xlpm.x&gt;24,"Delayed")))</f>
        <v>Moderate</v>
      </c>
      <c r="AC479">
        <v>5</v>
      </c>
      <c r="AD479" t="str" cm="1">
        <f t="array" ref="AD479">IF(Table2[[#This Row],[Interaction_Count_Final]]="","N/A",_xlfn.IFS(Table2[[#This Row],[Interaction_Count_Final]]&lt;=2,"Low",Table2[[#This Row],[Interaction_Count_Final]]&lt;=5,"Medium",Table2[[#This Row],[Interaction_Count_Final]]&gt;=6,"High",TRUE,"CHECK"))</f>
        <v>Medium</v>
      </c>
      <c r="AE479" t="s">
        <v>7289</v>
      </c>
      <c r="AF479" t="b">
        <v>1</v>
      </c>
      <c r="AG479" t="b">
        <v>1</v>
      </c>
      <c r="AH479">
        <v>645</v>
      </c>
      <c r="AI479">
        <v>45526</v>
      </c>
      <c r="AJ479" t="b">
        <v>1</v>
      </c>
      <c r="AK479" t="str" cm="1">
        <f t="array" ref="AK479">_xlfn.LET(
  _xlpm.txt,TRIM(Raw_Data!F479),
  _xlpm.norm,SUBSTITUTE(SUBSTITUTE(_xlpm.txt,"-","/"),".","/"),
  _xlpm.p,_xlfn.TEXTSPLIT(_xlpm.norm,"/"),
  _xlpm.a,VALUE(INDEX(_xlpm.p,1)),
  _xlpm.b,VALUE(INDEX(_xlpm.p,2)),
  IF(AND(_xlpm.a&lt;=12,_xlpm.b&lt;=12),"REVIEW_AMBIGUOUS","OK")
)</f>
        <v>OK</v>
      </c>
    </row>
    <row r="480" spans="1:37">
      <c r="A480" t="s">
        <v>1597</v>
      </c>
      <c r="B480" t="s">
        <v>1597</v>
      </c>
      <c r="C480" t="b">
        <v>0</v>
      </c>
      <c r="D480" t="s">
        <v>7257</v>
      </c>
      <c r="E480" t="s">
        <v>1598</v>
      </c>
      <c r="F480" t="s">
        <v>1598</v>
      </c>
      <c r="G480" t="s">
        <v>7280</v>
      </c>
      <c r="H480" t="s">
        <v>374</v>
      </c>
      <c r="I480" t="s">
        <v>374</v>
      </c>
      <c r="J480" t="s">
        <v>7308</v>
      </c>
      <c r="K480" t="s">
        <v>193</v>
      </c>
      <c r="L480" t="s">
        <v>193</v>
      </c>
      <c r="M480">
        <f>IF(UPPER(TRIM(Table2[[#This Row],[Status_Clean]]))="CONVERTED",1,0)</f>
        <v>0</v>
      </c>
      <c r="N480">
        <f>IF(ISNUMBER(MATCH(UPPER(TRIM(Table2[[#This Row],[Status_Clean]])),{"CONTACTED","QUALIFIED","CONVERTED"},0)),1,0)</f>
        <v>0</v>
      </c>
      <c r="O480" cm="1">
        <f t="array" ref="O480">_xlfn.SWITCH(UPPER(TRIM(Table2[[#This Row],[Status_Clean]])),"NEW",1,"CONTACTED",2,"QUALIFIED",3,"CONVERTED",4,"LOST",5,99)</f>
        <v>1</v>
      </c>
      <c r="P480" t="s">
        <v>1599</v>
      </c>
      <c r="Q480" t="s">
        <v>7731</v>
      </c>
      <c r="R480" t="s">
        <v>7731</v>
      </c>
      <c r="S480">
        <v>45099</v>
      </c>
      <c r="T480" t="s">
        <v>7261</v>
      </c>
      <c r="U480">
        <v>45099</v>
      </c>
      <c r="V480" t="s">
        <v>7276</v>
      </c>
      <c r="W480" t="s">
        <v>7263</v>
      </c>
      <c r="X480" t="s">
        <v>7277</v>
      </c>
      <c r="Y480" t="s">
        <v>7285</v>
      </c>
      <c r="Z480" t="s">
        <v>1360</v>
      </c>
      <c r="AA480">
        <v>25.8</v>
      </c>
      <c r="AB480" t="str" cm="1">
        <f t="array" ref="AB480">_xlfn.LET(_xlpm.x,IFERROR(VALUE(Table2[[#This Row],[Response_Time_Hours]]),""),IF(_xlpm.x="","CHECK",_xlfn.IFS(_xlpm.x&lt;=1,"Immediate",_xlpm.x&lt;=6,"Fast",_xlpm.x&lt;=24,"Moderate",_xlpm.x&gt;24,"Delayed")))</f>
        <v>Delayed</v>
      </c>
      <c r="AC480">
        <v>19</v>
      </c>
      <c r="AD480" t="str" cm="1">
        <f t="array" ref="AD480">IF(Table2[[#This Row],[Interaction_Count_Final]]="","N/A",_xlfn.IFS(Table2[[#This Row],[Interaction_Count_Final]]&lt;=2,"Low",Table2[[#This Row],[Interaction_Count_Final]]&lt;=5,"Medium",Table2[[#This Row],[Interaction_Count_Final]]&gt;=6,"High",TRUE,"CHECK"))</f>
        <v>High</v>
      </c>
      <c r="AE480" t="s">
        <v>7273</v>
      </c>
      <c r="AF480" t="b">
        <v>1</v>
      </c>
      <c r="AG480" t="b">
        <v>1</v>
      </c>
      <c r="AH480">
        <v>647</v>
      </c>
      <c r="AI480">
        <v>45099</v>
      </c>
      <c r="AJ480" t="b">
        <v>1</v>
      </c>
      <c r="AK480" t="e" cm="1">
        <f t="array" ref="AK480">_xlfn.LET(
  _xlpm.txt,TRIM(Raw_Data!F480),
  _xlpm.norm,SUBSTITUTE(SUBSTITUTE(_xlpm.txt,"-","/"),".","/"),
  _xlpm.p,_xlfn.TEXTSPLIT(_xlpm.norm,"/"),
  _xlpm.a,VALUE(INDEX(_xlpm.p,1)),
  _xlpm.b,VALUE(INDEX(_xlpm.p,2)),
  IF(AND(_xlpm.a&lt;=12,_xlpm.b&lt;=12),"REVIEW_AMBIGUOUS","OK")
)</f>
        <v>#REF!</v>
      </c>
    </row>
    <row r="481" spans="1:37">
      <c r="A481" t="s">
        <v>1600</v>
      </c>
      <c r="B481" t="s">
        <v>1600</v>
      </c>
      <c r="C481" t="b">
        <v>1</v>
      </c>
      <c r="D481" t="s">
        <v>7257</v>
      </c>
      <c r="E481" t="s">
        <v>1601</v>
      </c>
      <c r="F481" t="s">
        <v>1601</v>
      </c>
      <c r="G481" t="s">
        <v>7274</v>
      </c>
      <c r="H481" t="s">
        <v>248</v>
      </c>
      <c r="I481" t="s">
        <v>248</v>
      </c>
      <c r="J481" t="s">
        <v>1356</v>
      </c>
      <c r="K481" t="s">
        <v>193</v>
      </c>
      <c r="L481" t="s">
        <v>193</v>
      </c>
      <c r="M481">
        <f>IF(UPPER(TRIM(Table2[[#This Row],[Status_Clean]]))="CONVERTED",1,0)</f>
        <v>0</v>
      </c>
      <c r="N481">
        <f>IF(ISNUMBER(MATCH(UPPER(TRIM(Table2[[#This Row],[Status_Clean]])),{"CONTACTED","QUALIFIED","CONVERTED"},0)),1,0)</f>
        <v>0</v>
      </c>
      <c r="O481" cm="1">
        <f t="array" ref="O481">_xlfn.SWITCH(UPPER(TRIM(Table2[[#This Row],[Status_Clean]])),"NEW",1,"CONTACTED",2,"QUALIFIED",3,"CONVERTED",4,"LOST",5,99)</f>
        <v>1</v>
      </c>
      <c r="P481">
        <v>45279</v>
      </c>
      <c r="Q481" t="s">
        <v>7732</v>
      </c>
      <c r="R481" t="s">
        <v>7732</v>
      </c>
      <c r="S481">
        <v>45279</v>
      </c>
      <c r="T481" t="s">
        <v>7261</v>
      </c>
      <c r="U481">
        <v>45279</v>
      </c>
      <c r="V481" t="s">
        <v>7262</v>
      </c>
      <c r="W481" t="s">
        <v>7263</v>
      </c>
      <c r="X481" t="s">
        <v>7264</v>
      </c>
      <c r="Y481" t="s">
        <v>7265</v>
      </c>
      <c r="Z481">
        <v>13</v>
      </c>
      <c r="AA481">
        <v>13</v>
      </c>
      <c r="AB481" t="str" cm="1">
        <f t="array" ref="AB481">_xlfn.LET(_xlpm.x,IFERROR(VALUE(Table2[[#This Row],[Response_Time_Hours]]),""),IF(_xlpm.x="","CHECK",_xlfn.IFS(_xlpm.x&lt;=1,"Immediate",_xlpm.x&lt;=6,"Fast",_xlpm.x&lt;=24,"Moderate",_xlpm.x&gt;24,"Delayed")))</f>
        <v>Moderate</v>
      </c>
      <c r="AC481">
        <v>20</v>
      </c>
      <c r="AD481" t="str" cm="1">
        <f t="array" ref="AD481">IF(Table2[[#This Row],[Interaction_Count_Final]]="","N/A",_xlfn.IFS(Table2[[#This Row],[Interaction_Count_Final]]&lt;=2,"Low",Table2[[#This Row],[Interaction_Count_Final]]&lt;=5,"Medium",Table2[[#This Row],[Interaction_Count_Final]]&gt;=6,"High",TRUE,"CHECK"))</f>
        <v>High</v>
      </c>
      <c r="AE481" t="s">
        <v>7273</v>
      </c>
      <c r="AF481" t="b">
        <v>1</v>
      </c>
      <c r="AG481" t="b">
        <v>1</v>
      </c>
      <c r="AH481">
        <v>649</v>
      </c>
      <c r="AI481">
        <v>45279</v>
      </c>
      <c r="AJ481" t="b">
        <v>1</v>
      </c>
      <c r="AK481" t="e" cm="1">
        <f t="array" ref="AK481">_xlfn.LET(
  _xlpm.txt,TRIM(Raw_Data!F481),
  _xlpm.norm,SUBSTITUTE(SUBSTITUTE(_xlpm.txt,"-","/"),".","/"),
  _xlpm.p,_xlfn.TEXTSPLIT(_xlpm.norm,"/"),
  _xlpm.a,VALUE(INDEX(_xlpm.p,1)),
  _xlpm.b,VALUE(INDEX(_xlpm.p,2)),
  IF(AND(_xlpm.a&lt;=12,_xlpm.b&lt;=12),"REVIEW_AMBIGUOUS","OK")
)</f>
        <v>#REF!</v>
      </c>
    </row>
    <row r="482" spans="1:37">
      <c r="A482" t="s">
        <v>1602</v>
      </c>
      <c r="B482" t="s">
        <v>1602</v>
      </c>
      <c r="C482" t="b">
        <v>0</v>
      </c>
      <c r="D482" t="s">
        <v>7257</v>
      </c>
      <c r="E482" t="s">
        <v>1603</v>
      </c>
      <c r="F482" t="s">
        <v>1603</v>
      </c>
      <c r="G482" t="s">
        <v>7268</v>
      </c>
      <c r="H482" t="s">
        <v>447</v>
      </c>
      <c r="I482" t="s">
        <v>447</v>
      </c>
      <c r="J482" t="s">
        <v>447</v>
      </c>
      <c r="K482" t="s">
        <v>193</v>
      </c>
      <c r="L482" t="s">
        <v>193</v>
      </c>
      <c r="M482">
        <f>IF(UPPER(TRIM(Table2[[#This Row],[Status_Clean]]))="CONVERTED",1,0)</f>
        <v>0</v>
      </c>
      <c r="N482">
        <f>IF(ISNUMBER(MATCH(UPPER(TRIM(Table2[[#This Row],[Status_Clean]])),{"CONTACTED","QUALIFIED","CONVERTED"},0)),1,0)</f>
        <v>0</v>
      </c>
      <c r="O482" cm="1">
        <f t="array" ref="O482">_xlfn.SWITCH(UPPER(TRIM(Table2[[#This Row],[Status_Clean]])),"NEW",1,"CONTACTED",2,"QUALIFIED",3,"CONVERTED",4,"LOST",5,99)</f>
        <v>1</v>
      </c>
      <c r="P482">
        <v>45383</v>
      </c>
      <c r="Q482" t="s">
        <v>7372</v>
      </c>
      <c r="R482" t="s">
        <v>7372</v>
      </c>
      <c r="S482">
        <v>45383</v>
      </c>
      <c r="T482" t="s">
        <v>7261</v>
      </c>
      <c r="U482">
        <v>45383</v>
      </c>
      <c r="V482" t="s">
        <v>7297</v>
      </c>
      <c r="W482" t="s">
        <v>7271</v>
      </c>
      <c r="X482" t="s">
        <v>7277</v>
      </c>
      <c r="Y482" t="s">
        <v>7298</v>
      </c>
      <c r="Z482" t="s">
        <v>1057</v>
      </c>
      <c r="AA482">
        <v>44</v>
      </c>
      <c r="AB482" t="str" cm="1">
        <f t="array" ref="AB482">_xlfn.LET(_xlpm.x,IFERROR(VALUE(Table2[[#This Row],[Response_Time_Hours]]),""),IF(_xlpm.x="","CHECK",_xlfn.IFS(_xlpm.x&lt;=1,"Immediate",_xlpm.x&lt;=6,"Fast",_xlpm.x&lt;=24,"Moderate",_xlpm.x&gt;24,"Delayed")))</f>
        <v>Delayed</v>
      </c>
      <c r="AC482">
        <v>15</v>
      </c>
      <c r="AD482" t="str" cm="1">
        <f t="array" ref="AD482">IF(Table2[[#This Row],[Interaction_Count_Final]]="","N/A",_xlfn.IFS(Table2[[#This Row],[Interaction_Count_Final]]&lt;=2,"Low",Table2[[#This Row],[Interaction_Count_Final]]&lt;=5,"Medium",Table2[[#This Row],[Interaction_Count_Final]]&gt;=6,"High",TRUE,"CHECK"))</f>
        <v>High</v>
      </c>
      <c r="AE482" t="s">
        <v>7266</v>
      </c>
      <c r="AF482" t="b">
        <v>1</v>
      </c>
      <c r="AG482" t="b">
        <v>1</v>
      </c>
      <c r="AH482">
        <v>650</v>
      </c>
      <c r="AI482">
        <v>45383</v>
      </c>
      <c r="AJ482" t="b">
        <v>1</v>
      </c>
      <c r="AK482" t="e" cm="1">
        <f t="array" ref="AK482">_xlfn.LET(
  _xlpm.txt,TRIM(Raw_Data!F482),
  _xlpm.norm,SUBSTITUTE(SUBSTITUTE(_xlpm.txt,"-","/"),".","/"),
  _xlpm.p,_xlfn.TEXTSPLIT(_xlpm.norm,"/"),
  _xlpm.a,VALUE(INDEX(_xlpm.p,1)),
  _xlpm.b,VALUE(INDEX(_xlpm.p,2)),
  IF(AND(_xlpm.a&lt;=12,_xlpm.b&lt;=12),"REVIEW_AMBIGUOUS","OK")
)</f>
        <v>#REF!</v>
      </c>
    </row>
    <row r="483" spans="1:37">
      <c r="A483" t="s">
        <v>1604</v>
      </c>
      <c r="B483" t="s">
        <v>1604</v>
      </c>
      <c r="C483" t="b">
        <v>0</v>
      </c>
      <c r="D483" t="s">
        <v>7257</v>
      </c>
      <c r="E483" t="s">
        <v>1605</v>
      </c>
      <c r="F483" t="s">
        <v>1605</v>
      </c>
      <c r="G483" t="s">
        <v>7258</v>
      </c>
      <c r="H483" t="s">
        <v>222</v>
      </c>
      <c r="I483" t="s">
        <v>222</v>
      </c>
      <c r="J483" t="s">
        <v>222</v>
      </c>
      <c r="K483" t="s">
        <v>250</v>
      </c>
      <c r="L483" t="s">
        <v>250</v>
      </c>
      <c r="M483">
        <f>IF(UPPER(TRIM(Table2[[#This Row],[Status_Clean]]))="CONVERTED",1,0)</f>
        <v>1</v>
      </c>
      <c r="N483">
        <f>IF(ISNUMBER(MATCH(UPPER(TRIM(Table2[[#This Row],[Status_Clean]])),{"CONTACTED","QUALIFIED","CONVERTED"},0)),1,0)</f>
        <v>1</v>
      </c>
      <c r="O483" cm="1">
        <f t="array" ref="O483">_xlfn.SWITCH(UPPER(TRIM(Table2[[#This Row],[Status_Clean]])),"NEW",1,"CONTACTED",2,"QUALIFIED",3,"CONVERTED",4,"LOST",5,99)</f>
        <v>4</v>
      </c>
      <c r="P483">
        <v>45447</v>
      </c>
      <c r="Q483" t="s">
        <v>7348</v>
      </c>
      <c r="R483" t="s">
        <v>7348</v>
      </c>
      <c r="S483">
        <v>45447</v>
      </c>
      <c r="T483" t="s">
        <v>7261</v>
      </c>
      <c r="U483">
        <v>45447</v>
      </c>
      <c r="V483" t="s">
        <v>7276</v>
      </c>
      <c r="W483" t="s">
        <v>7271</v>
      </c>
      <c r="X483" t="s">
        <v>7277</v>
      </c>
      <c r="Y483" t="s">
        <v>7265</v>
      </c>
      <c r="Z483" t="s">
        <v>1606</v>
      </c>
      <c r="AA483">
        <v>55.7</v>
      </c>
      <c r="AB483" t="str" cm="1">
        <f t="array" ref="AB483">_xlfn.LET(_xlpm.x,IFERROR(VALUE(Table2[[#This Row],[Response_Time_Hours]]),""),IF(_xlpm.x="","CHECK",_xlfn.IFS(_xlpm.x&lt;=1,"Immediate",_xlpm.x&lt;=6,"Fast",_xlpm.x&lt;=24,"Moderate",_xlpm.x&gt;24,"Delayed")))</f>
        <v>Delayed</v>
      </c>
      <c r="AC483">
        <v>33</v>
      </c>
      <c r="AD483" t="str" cm="1">
        <f t="array" ref="AD483">IF(Table2[[#This Row],[Interaction_Count_Final]]="","N/A",_xlfn.IFS(Table2[[#This Row],[Interaction_Count_Final]]&lt;=2,"Low",Table2[[#This Row],[Interaction_Count_Final]]&lt;=5,"Medium",Table2[[#This Row],[Interaction_Count_Final]]&gt;=6,"High",TRUE,"CHECK"))</f>
        <v>High</v>
      </c>
      <c r="AE483" t="s">
        <v>7289</v>
      </c>
      <c r="AF483" t="b">
        <v>1</v>
      </c>
      <c r="AG483" t="b">
        <v>1</v>
      </c>
      <c r="AH483">
        <v>651</v>
      </c>
      <c r="AI483">
        <v>45447</v>
      </c>
      <c r="AJ483" t="b">
        <v>1</v>
      </c>
      <c r="AK483" t="e" cm="1">
        <f t="array" ref="AK483">_xlfn.LET(
  _xlpm.txt,TRIM(Raw_Data!F483),
  _xlpm.norm,SUBSTITUTE(SUBSTITUTE(_xlpm.txt,"-","/"),".","/"),
  _xlpm.p,_xlfn.TEXTSPLIT(_xlpm.norm,"/"),
  _xlpm.a,VALUE(INDEX(_xlpm.p,1)),
  _xlpm.b,VALUE(INDEX(_xlpm.p,2)),
  IF(AND(_xlpm.a&lt;=12,_xlpm.b&lt;=12),"REVIEW_AMBIGUOUS","OK")
)</f>
        <v>#REF!</v>
      </c>
    </row>
    <row r="484" spans="1:37">
      <c r="A484" t="s">
        <v>1607</v>
      </c>
      <c r="B484" t="s">
        <v>1607</v>
      </c>
      <c r="C484" t="b">
        <v>0</v>
      </c>
      <c r="D484" t="s">
        <v>7257</v>
      </c>
      <c r="E484" t="s">
        <v>1608</v>
      </c>
      <c r="F484" t="s">
        <v>1608</v>
      </c>
      <c r="G484" t="s">
        <v>7258</v>
      </c>
      <c r="H484" t="s">
        <v>585</v>
      </c>
      <c r="I484" t="s">
        <v>585</v>
      </c>
      <c r="J484" t="s">
        <v>222</v>
      </c>
      <c r="K484" t="s">
        <v>71</v>
      </c>
      <c r="L484" t="s">
        <v>71</v>
      </c>
      <c r="M484">
        <f>IF(UPPER(TRIM(Table2[[#This Row],[Status_Clean]]))="CONVERTED",1,0)</f>
        <v>0</v>
      </c>
      <c r="N484">
        <f>IF(ISNUMBER(MATCH(UPPER(TRIM(Table2[[#This Row],[Status_Clean]])),{"CONTACTED","QUALIFIED","CONVERTED"},0)),1,0)</f>
        <v>1</v>
      </c>
      <c r="O484" cm="1">
        <f t="array" ref="O484">_xlfn.SWITCH(UPPER(TRIM(Table2[[#This Row],[Status_Clean]])),"NEW",1,"CONTACTED",2,"QUALIFIED",3,"CONVERTED",4,"LOST",5,99)</f>
        <v>3</v>
      </c>
      <c r="P484" t="s">
        <v>1609</v>
      </c>
      <c r="Q484" t="s">
        <v>7733</v>
      </c>
      <c r="R484" t="s">
        <v>7733</v>
      </c>
      <c r="S484">
        <v>45246</v>
      </c>
      <c r="T484" t="s">
        <v>7261</v>
      </c>
      <c r="U484">
        <v>45246</v>
      </c>
      <c r="V484" t="s">
        <v>7300</v>
      </c>
      <c r="W484" t="s">
        <v>7263</v>
      </c>
      <c r="X484" t="s">
        <v>7264</v>
      </c>
      <c r="Y484" t="s">
        <v>7285</v>
      </c>
      <c r="Z484" t="s">
        <v>1610</v>
      </c>
      <c r="AA484">
        <v>47.3</v>
      </c>
      <c r="AB484" t="str" cm="1">
        <f t="array" ref="AB484">_xlfn.LET(_xlpm.x,IFERROR(VALUE(Table2[[#This Row],[Response_Time_Hours]]),""),IF(_xlpm.x="","CHECK",_xlfn.IFS(_xlpm.x&lt;=1,"Immediate",_xlpm.x&lt;=6,"Fast",_xlpm.x&lt;=24,"Moderate",_xlpm.x&gt;24,"Delayed")))</f>
        <v>Delayed</v>
      </c>
      <c r="AC484">
        <v>27</v>
      </c>
      <c r="AD484" t="str" cm="1">
        <f t="array" ref="AD484">IF(Table2[[#This Row],[Interaction_Count_Final]]="","N/A",_xlfn.IFS(Table2[[#This Row],[Interaction_Count_Final]]&lt;=2,"Low",Table2[[#This Row],[Interaction_Count_Final]]&lt;=5,"Medium",Table2[[#This Row],[Interaction_Count_Final]]&gt;=6,"High",TRUE,"CHECK"))</f>
        <v>High</v>
      </c>
      <c r="AE484" t="s">
        <v>7289</v>
      </c>
      <c r="AF484" t="b">
        <v>1</v>
      </c>
      <c r="AG484" t="b">
        <v>1</v>
      </c>
      <c r="AH484">
        <v>652</v>
      </c>
      <c r="AI484">
        <v>45246</v>
      </c>
      <c r="AJ484" t="b">
        <v>1</v>
      </c>
      <c r="AK484" t="e" cm="1">
        <f t="array" ref="AK484">_xlfn.LET(
  _xlpm.txt,TRIM(Raw_Data!F484),
  _xlpm.norm,SUBSTITUTE(SUBSTITUTE(_xlpm.txt,"-","/"),".","/"),
  _xlpm.p,_xlfn.TEXTSPLIT(_xlpm.norm,"/"),
  _xlpm.a,VALUE(INDEX(_xlpm.p,1)),
  _xlpm.b,VALUE(INDEX(_xlpm.p,2)),
  IF(AND(_xlpm.a&lt;=12,_xlpm.b&lt;=12),"REVIEW_AMBIGUOUS","OK")
)</f>
        <v>#REF!</v>
      </c>
    </row>
    <row r="485" spans="1:37">
      <c r="A485" t="s">
        <v>1611</v>
      </c>
      <c r="B485" t="s">
        <v>1611</v>
      </c>
      <c r="C485" t="b">
        <v>0</v>
      </c>
      <c r="D485" t="s">
        <v>7257</v>
      </c>
      <c r="E485" t="s">
        <v>1612</v>
      </c>
      <c r="F485" t="s">
        <v>1612</v>
      </c>
      <c r="G485" t="s">
        <v>7258</v>
      </c>
      <c r="H485" t="s">
        <v>792</v>
      </c>
      <c r="I485" t="s">
        <v>792</v>
      </c>
      <c r="J485" t="s">
        <v>792</v>
      </c>
      <c r="K485" t="s">
        <v>7301</v>
      </c>
      <c r="L485" t="s">
        <v>125</v>
      </c>
      <c r="M485">
        <f>IF(UPPER(TRIM(Table2[[#This Row],[Status_Clean]]))="CONVERTED",1,0)</f>
        <v>0</v>
      </c>
      <c r="N485">
        <f>IF(ISNUMBER(MATCH(UPPER(TRIM(Table2[[#This Row],[Status_Clean]])),{"CONTACTED","QUALIFIED","CONVERTED"},0)),1,0)</f>
        <v>1</v>
      </c>
      <c r="O485" cm="1">
        <f t="array" ref="O485">_xlfn.SWITCH(UPPER(TRIM(Table2[[#This Row],[Status_Clean]])),"NEW",1,"CONTACTED",2,"QUALIFIED",3,"CONVERTED",4,"LOST",5,99)</f>
        <v>2</v>
      </c>
      <c r="P485">
        <v>45211</v>
      </c>
      <c r="Q485" t="s">
        <v>7592</v>
      </c>
      <c r="R485" t="s">
        <v>7592</v>
      </c>
      <c r="S485">
        <v>45211</v>
      </c>
      <c r="T485" t="s">
        <v>7261</v>
      </c>
      <c r="U485">
        <v>45211</v>
      </c>
      <c r="V485" t="s">
        <v>7270</v>
      </c>
      <c r="W485" t="s">
        <v>7263</v>
      </c>
      <c r="X485" t="s">
        <v>7264</v>
      </c>
      <c r="Y485" t="s">
        <v>7285</v>
      </c>
      <c r="Z485" t="s">
        <v>1613</v>
      </c>
      <c r="AA485">
        <v>39.299999999999997</v>
      </c>
      <c r="AB485" t="str" cm="1">
        <f t="array" ref="AB485">_xlfn.LET(_xlpm.x,IFERROR(VALUE(Table2[[#This Row],[Response_Time_Hours]]),""),IF(_xlpm.x="","CHECK",_xlfn.IFS(_xlpm.x&lt;=1,"Immediate",_xlpm.x&lt;=6,"Fast",_xlpm.x&lt;=24,"Moderate",_xlpm.x&gt;24,"Delayed")))</f>
        <v>Delayed</v>
      </c>
      <c r="AC485">
        <v>9</v>
      </c>
      <c r="AD485" t="str" cm="1">
        <f t="array" ref="AD485">IF(Table2[[#This Row],[Interaction_Count_Final]]="","N/A",_xlfn.IFS(Table2[[#This Row],[Interaction_Count_Final]]&lt;=2,"Low",Table2[[#This Row],[Interaction_Count_Final]]&lt;=5,"Medium",Table2[[#This Row],[Interaction_Count_Final]]&gt;=6,"High",TRUE,"CHECK"))</f>
        <v>High</v>
      </c>
      <c r="AE485" t="s">
        <v>7266</v>
      </c>
      <c r="AF485" t="b">
        <v>1</v>
      </c>
      <c r="AG485" t="b">
        <v>1</v>
      </c>
      <c r="AH485">
        <v>653</v>
      </c>
      <c r="AI485">
        <v>45211</v>
      </c>
      <c r="AJ485" t="b">
        <v>1</v>
      </c>
      <c r="AK485" t="e" cm="1">
        <f t="array" ref="AK485">_xlfn.LET(
  _xlpm.txt,TRIM(Raw_Data!F485),
  _xlpm.norm,SUBSTITUTE(SUBSTITUTE(_xlpm.txt,"-","/"),".","/"),
  _xlpm.p,_xlfn.TEXTSPLIT(_xlpm.norm,"/"),
  _xlpm.a,VALUE(INDEX(_xlpm.p,1)),
  _xlpm.b,VALUE(INDEX(_xlpm.p,2)),
  IF(AND(_xlpm.a&lt;=12,_xlpm.b&lt;=12),"REVIEW_AMBIGUOUS","OK")
)</f>
        <v>#REF!</v>
      </c>
    </row>
    <row r="486" spans="1:37">
      <c r="A486" t="s">
        <v>1614</v>
      </c>
      <c r="B486" t="s">
        <v>1614</v>
      </c>
      <c r="C486" t="b">
        <v>0</v>
      </c>
      <c r="D486" t="s">
        <v>7257</v>
      </c>
      <c r="E486" t="s">
        <v>1615</v>
      </c>
      <c r="F486" t="s">
        <v>1615</v>
      </c>
      <c r="G486" t="s">
        <v>7280</v>
      </c>
      <c r="H486" t="s">
        <v>473</v>
      </c>
      <c r="I486" t="s">
        <v>473</v>
      </c>
      <c r="J486" t="s">
        <v>473</v>
      </c>
      <c r="K486" t="s">
        <v>193</v>
      </c>
      <c r="L486" t="s">
        <v>193</v>
      </c>
      <c r="M486">
        <f>IF(UPPER(TRIM(Table2[[#This Row],[Status_Clean]]))="CONVERTED",1,0)</f>
        <v>0</v>
      </c>
      <c r="N486">
        <f>IF(ISNUMBER(MATCH(UPPER(TRIM(Table2[[#This Row],[Status_Clean]])),{"CONTACTED","QUALIFIED","CONVERTED"},0)),1,0)</f>
        <v>0</v>
      </c>
      <c r="O486" cm="1">
        <f t="array" ref="O486">_xlfn.SWITCH(UPPER(TRIM(Table2[[#This Row],[Status_Clean]])),"NEW",1,"CONTACTED",2,"QUALIFIED",3,"CONVERTED",4,"LOST",5,99)</f>
        <v>1</v>
      </c>
      <c r="P486">
        <v>44992</v>
      </c>
      <c r="Q486" t="s">
        <v>7561</v>
      </c>
      <c r="R486" t="s">
        <v>7561</v>
      </c>
      <c r="S486">
        <v>44992</v>
      </c>
      <c r="T486" t="s">
        <v>7261</v>
      </c>
      <c r="U486">
        <v>44992</v>
      </c>
      <c r="V486" t="s">
        <v>7295</v>
      </c>
      <c r="W486" t="s">
        <v>7263</v>
      </c>
      <c r="X486" t="s">
        <v>7284</v>
      </c>
      <c r="Y486" t="s">
        <v>7265</v>
      </c>
      <c r="Z486">
        <v>22.4</v>
      </c>
      <c r="AA486">
        <v>22.4</v>
      </c>
      <c r="AB486" t="str" cm="1">
        <f t="array" ref="AB486">_xlfn.LET(_xlpm.x,IFERROR(VALUE(Table2[[#This Row],[Response_Time_Hours]]),""),IF(_xlpm.x="","CHECK",_xlfn.IFS(_xlpm.x&lt;=1,"Immediate",_xlpm.x&lt;=6,"Fast",_xlpm.x&lt;=24,"Moderate",_xlpm.x&gt;24,"Delayed")))</f>
        <v>Moderate</v>
      </c>
      <c r="AC486">
        <v>6</v>
      </c>
      <c r="AD486" t="str" cm="1">
        <f t="array" ref="AD486">IF(Table2[[#This Row],[Interaction_Count_Final]]="","N/A",_xlfn.IFS(Table2[[#This Row],[Interaction_Count_Final]]&lt;=2,"Low",Table2[[#This Row],[Interaction_Count_Final]]&lt;=5,"Medium",Table2[[#This Row],[Interaction_Count_Final]]&gt;=6,"High",TRUE,"CHECK"))</f>
        <v>High</v>
      </c>
      <c r="AE486" t="s">
        <v>7273</v>
      </c>
      <c r="AF486" t="b">
        <v>1</v>
      </c>
      <c r="AG486" t="b">
        <v>1</v>
      </c>
      <c r="AH486">
        <v>654</v>
      </c>
      <c r="AI486">
        <v>44992</v>
      </c>
      <c r="AJ486" t="b">
        <v>1</v>
      </c>
      <c r="AK486" t="e" cm="1">
        <f t="array" ref="AK486">_xlfn.LET(
  _xlpm.txt,TRIM(Raw_Data!F486),
  _xlpm.norm,SUBSTITUTE(SUBSTITUTE(_xlpm.txt,"-","/"),".","/"),
  _xlpm.p,_xlfn.TEXTSPLIT(_xlpm.norm,"/"),
  _xlpm.a,VALUE(INDEX(_xlpm.p,1)),
  _xlpm.b,VALUE(INDEX(_xlpm.p,2)),
  IF(AND(_xlpm.a&lt;=12,_xlpm.b&lt;=12),"REVIEW_AMBIGUOUS","OK")
)</f>
        <v>#REF!</v>
      </c>
    </row>
    <row r="487" spans="1:37">
      <c r="A487" t="s">
        <v>1616</v>
      </c>
      <c r="B487" t="s">
        <v>1616</v>
      </c>
      <c r="C487" t="b">
        <v>0</v>
      </c>
      <c r="D487" t="s">
        <v>7257</v>
      </c>
      <c r="E487" t="s">
        <v>7734</v>
      </c>
      <c r="F487" t="s">
        <v>7734</v>
      </c>
      <c r="G487" t="s">
        <v>7258</v>
      </c>
      <c r="H487" t="s">
        <v>454</v>
      </c>
      <c r="I487" t="s">
        <v>454</v>
      </c>
      <c r="J487" t="s">
        <v>7308</v>
      </c>
      <c r="K487" t="s">
        <v>250</v>
      </c>
      <c r="L487" t="s">
        <v>250</v>
      </c>
      <c r="M487">
        <f>IF(UPPER(TRIM(Table2[[#This Row],[Status_Clean]]))="CONVERTED",1,0)</f>
        <v>1</v>
      </c>
      <c r="N487">
        <f>IF(ISNUMBER(MATCH(UPPER(TRIM(Table2[[#This Row],[Status_Clean]])),{"CONTACTED","QUALIFIED","CONVERTED"},0)),1,0)</f>
        <v>1</v>
      </c>
      <c r="O487" cm="1">
        <f t="array" ref="O487">_xlfn.SWITCH(UPPER(TRIM(Table2[[#This Row],[Status_Clean]])),"NEW",1,"CONTACTED",2,"QUALIFIED",3,"CONVERTED",4,"LOST",5,99)</f>
        <v>4</v>
      </c>
      <c r="P487">
        <v>45546</v>
      </c>
      <c r="Q487" t="s">
        <v>7345</v>
      </c>
      <c r="R487" t="s">
        <v>7345</v>
      </c>
      <c r="S487">
        <v>45546</v>
      </c>
      <c r="T487" t="s">
        <v>7261</v>
      </c>
      <c r="U487">
        <v>45546</v>
      </c>
      <c r="V487" t="s">
        <v>7287</v>
      </c>
      <c r="W487" t="s">
        <v>7271</v>
      </c>
      <c r="X487" t="s">
        <v>7288</v>
      </c>
      <c r="Y487" t="s">
        <v>7272</v>
      </c>
      <c r="Z487">
        <v>3.4</v>
      </c>
      <c r="AA487">
        <v>3.4</v>
      </c>
      <c r="AB487" t="str" cm="1">
        <f t="array" ref="AB487">_xlfn.LET(_xlpm.x,IFERROR(VALUE(Table2[[#This Row],[Response_Time_Hours]]),""),IF(_xlpm.x="","CHECK",_xlfn.IFS(_xlpm.x&lt;=1,"Immediate",_xlpm.x&lt;=6,"Fast",_xlpm.x&lt;=24,"Moderate",_xlpm.x&gt;24,"Delayed")))</f>
        <v>Fast</v>
      </c>
      <c r="AC487">
        <v>42</v>
      </c>
      <c r="AD487" t="str" cm="1">
        <f t="array" ref="AD487">IF(Table2[[#This Row],[Interaction_Count_Final]]="","N/A",_xlfn.IFS(Table2[[#This Row],[Interaction_Count_Final]]&lt;=2,"Low",Table2[[#This Row],[Interaction_Count_Final]]&lt;=5,"Medium",Table2[[#This Row],[Interaction_Count_Final]]&gt;=6,"High",TRUE,"CHECK"))</f>
        <v>High</v>
      </c>
      <c r="AE487" t="s">
        <v>7266</v>
      </c>
      <c r="AF487" t="b">
        <v>1</v>
      </c>
      <c r="AG487" t="b">
        <v>1</v>
      </c>
      <c r="AH487">
        <v>655</v>
      </c>
      <c r="AI487">
        <v>45546</v>
      </c>
      <c r="AJ487" t="b">
        <v>1</v>
      </c>
      <c r="AK487" t="e" cm="1">
        <f t="array" ref="AK487">_xlfn.LET(
  _xlpm.txt,TRIM(Raw_Data!F487),
  _xlpm.norm,SUBSTITUTE(SUBSTITUTE(_xlpm.txt,"-","/"),".","/"),
  _xlpm.p,_xlfn.TEXTSPLIT(_xlpm.norm,"/"),
  _xlpm.a,VALUE(INDEX(_xlpm.p,1)),
  _xlpm.b,VALUE(INDEX(_xlpm.p,2)),
  IF(AND(_xlpm.a&lt;=12,_xlpm.b&lt;=12),"REVIEW_AMBIGUOUS","OK")
)</f>
        <v>#REF!</v>
      </c>
    </row>
    <row r="488" spans="1:37">
      <c r="A488" t="s">
        <v>1618</v>
      </c>
      <c r="B488" t="s">
        <v>1618</v>
      </c>
      <c r="C488" t="b">
        <v>0</v>
      </c>
      <c r="D488" t="s">
        <v>7257</v>
      </c>
      <c r="E488" t="s">
        <v>7735</v>
      </c>
      <c r="F488" t="s">
        <v>7735</v>
      </c>
      <c r="G488" t="s">
        <v>7303</v>
      </c>
      <c r="H488" t="s">
        <v>560</v>
      </c>
      <c r="I488" t="s">
        <v>560</v>
      </c>
      <c r="J488" t="s">
        <v>469</v>
      </c>
      <c r="K488" t="s">
        <v>7319</v>
      </c>
      <c r="L488" t="s">
        <v>71</v>
      </c>
      <c r="M488">
        <f>IF(UPPER(TRIM(Table2[[#This Row],[Status_Clean]]))="CONVERTED",1,0)</f>
        <v>0</v>
      </c>
      <c r="N488">
        <f>IF(ISNUMBER(MATCH(UPPER(TRIM(Table2[[#This Row],[Status_Clean]])),{"CONTACTED","QUALIFIED","CONVERTED"},0)),1,0)</f>
        <v>1</v>
      </c>
      <c r="O488" cm="1">
        <f t="array" ref="O488">_xlfn.SWITCH(UPPER(TRIM(Table2[[#This Row],[Status_Clean]])),"NEW",1,"CONTACTED",2,"QUALIFIED",3,"CONVERTED",4,"LOST",5,99)</f>
        <v>3</v>
      </c>
      <c r="P488">
        <v>44991</v>
      </c>
      <c r="Q488" t="s">
        <v>7736</v>
      </c>
      <c r="R488" t="s">
        <v>7736</v>
      </c>
      <c r="S488">
        <v>44991</v>
      </c>
      <c r="T488" t="s">
        <v>7261</v>
      </c>
      <c r="U488">
        <v>44991</v>
      </c>
      <c r="V488" t="s">
        <v>7295</v>
      </c>
      <c r="W488" t="s">
        <v>7263</v>
      </c>
      <c r="X488" t="s">
        <v>7284</v>
      </c>
      <c r="Y488" t="s">
        <v>7298</v>
      </c>
      <c r="Z488">
        <v>24.2</v>
      </c>
      <c r="AA488">
        <v>24.2</v>
      </c>
      <c r="AB488" t="str" cm="1">
        <f t="array" ref="AB488">_xlfn.LET(_xlpm.x,IFERROR(VALUE(Table2[[#This Row],[Response_Time_Hours]]),""),IF(_xlpm.x="","CHECK",_xlfn.IFS(_xlpm.x&lt;=1,"Immediate",_xlpm.x&lt;=6,"Fast",_xlpm.x&lt;=24,"Moderate",_xlpm.x&gt;24,"Delayed")))</f>
        <v>Delayed</v>
      </c>
      <c r="AC488">
        <v>18</v>
      </c>
      <c r="AD488" t="str" cm="1">
        <f t="array" ref="AD488">IF(Table2[[#This Row],[Interaction_Count_Final]]="","N/A",_xlfn.IFS(Table2[[#This Row],[Interaction_Count_Final]]&lt;=2,"Low",Table2[[#This Row],[Interaction_Count_Final]]&lt;=5,"Medium",Table2[[#This Row],[Interaction_Count_Final]]&gt;=6,"High",TRUE,"CHECK"))</f>
        <v>High</v>
      </c>
      <c r="AE488" t="s">
        <v>7273</v>
      </c>
      <c r="AF488" t="b">
        <v>1</v>
      </c>
      <c r="AG488" t="b">
        <v>1</v>
      </c>
      <c r="AH488">
        <v>657</v>
      </c>
      <c r="AI488">
        <v>44991</v>
      </c>
      <c r="AJ488" t="b">
        <v>1</v>
      </c>
      <c r="AK488" t="e" cm="1">
        <f t="array" ref="AK488">_xlfn.LET(
  _xlpm.txt,TRIM(Raw_Data!F488),
  _xlpm.norm,SUBSTITUTE(SUBSTITUTE(_xlpm.txt,"-","/"),".","/"),
  _xlpm.p,_xlfn.TEXTSPLIT(_xlpm.norm,"/"),
  _xlpm.a,VALUE(INDEX(_xlpm.p,1)),
  _xlpm.b,VALUE(INDEX(_xlpm.p,2)),
  IF(AND(_xlpm.a&lt;=12,_xlpm.b&lt;=12),"REVIEW_AMBIGUOUS","OK")
)</f>
        <v>#REF!</v>
      </c>
    </row>
    <row r="489" spans="1:37">
      <c r="A489" t="s">
        <v>1620</v>
      </c>
      <c r="B489" t="s">
        <v>1620</v>
      </c>
      <c r="C489" t="b">
        <v>0</v>
      </c>
      <c r="D489" t="s">
        <v>7257</v>
      </c>
      <c r="E489" t="s">
        <v>1621</v>
      </c>
      <c r="F489" t="s">
        <v>1621</v>
      </c>
      <c r="G489" t="s">
        <v>7274</v>
      </c>
      <c r="H489" t="s">
        <v>1035</v>
      </c>
      <c r="I489" t="s">
        <v>1035</v>
      </c>
      <c r="J489" t="s">
        <v>311</v>
      </c>
      <c r="K489" t="s">
        <v>7370</v>
      </c>
      <c r="L489" t="s">
        <v>250</v>
      </c>
      <c r="M489">
        <f>IF(UPPER(TRIM(Table2[[#This Row],[Status_Clean]]))="CONVERTED",1,0)</f>
        <v>1</v>
      </c>
      <c r="N489">
        <f>IF(ISNUMBER(MATCH(UPPER(TRIM(Table2[[#This Row],[Status_Clean]])),{"CONTACTED","QUALIFIED","CONVERTED"},0)),1,0)</f>
        <v>1</v>
      </c>
      <c r="O489" cm="1">
        <f t="array" ref="O489">_xlfn.SWITCH(UPPER(TRIM(Table2[[#This Row],[Status_Clean]])),"NEW",1,"CONTACTED",2,"QUALIFIED",3,"CONVERTED",4,"LOST",5,99)</f>
        <v>4</v>
      </c>
      <c r="P489">
        <v>45577</v>
      </c>
      <c r="Q489" t="s">
        <v>7737</v>
      </c>
      <c r="R489" t="s">
        <v>7737</v>
      </c>
      <c r="S489">
        <v>45577</v>
      </c>
      <c r="T489" t="s">
        <v>7261</v>
      </c>
      <c r="U489">
        <v>45577</v>
      </c>
      <c r="V489" t="s">
        <v>7270</v>
      </c>
      <c r="W489" t="s">
        <v>7271</v>
      </c>
      <c r="X489" t="s">
        <v>7264</v>
      </c>
      <c r="Y489" t="s">
        <v>7278</v>
      </c>
      <c r="Z489" t="s">
        <v>1622</v>
      </c>
      <c r="AA489">
        <v>55</v>
      </c>
      <c r="AB489" t="str" cm="1">
        <f t="array" ref="AB489">_xlfn.LET(_xlpm.x,IFERROR(VALUE(Table2[[#This Row],[Response_Time_Hours]]),""),IF(_xlpm.x="","CHECK",_xlfn.IFS(_xlpm.x&lt;=1,"Immediate",_xlpm.x&lt;=6,"Fast",_xlpm.x&lt;=24,"Moderate",_xlpm.x&gt;24,"Delayed")))</f>
        <v>Delayed</v>
      </c>
      <c r="AC489">
        <v>8</v>
      </c>
      <c r="AD489" t="str" cm="1">
        <f t="array" ref="AD489">IF(Table2[[#This Row],[Interaction_Count_Final]]="","N/A",_xlfn.IFS(Table2[[#This Row],[Interaction_Count_Final]]&lt;=2,"Low",Table2[[#This Row],[Interaction_Count_Final]]&lt;=5,"Medium",Table2[[#This Row],[Interaction_Count_Final]]&gt;=6,"High",TRUE,"CHECK"))</f>
        <v>High</v>
      </c>
      <c r="AE489" t="s">
        <v>7266</v>
      </c>
      <c r="AF489" t="b">
        <v>1</v>
      </c>
      <c r="AG489" t="b">
        <v>1</v>
      </c>
      <c r="AH489">
        <v>658</v>
      </c>
      <c r="AI489">
        <v>45577</v>
      </c>
      <c r="AJ489" t="b">
        <v>1</v>
      </c>
      <c r="AK489" t="e" cm="1">
        <f t="array" ref="AK489">_xlfn.LET(
  _xlpm.txt,TRIM(Raw_Data!F489),
  _xlpm.norm,SUBSTITUTE(SUBSTITUTE(_xlpm.txt,"-","/"),".","/"),
  _xlpm.p,_xlfn.TEXTSPLIT(_xlpm.norm,"/"),
  _xlpm.a,VALUE(INDEX(_xlpm.p,1)),
  _xlpm.b,VALUE(INDEX(_xlpm.p,2)),
  IF(AND(_xlpm.a&lt;=12,_xlpm.b&lt;=12),"REVIEW_AMBIGUOUS","OK")
)</f>
        <v>#REF!</v>
      </c>
    </row>
    <row r="490" spans="1:37">
      <c r="A490" t="s">
        <v>1624</v>
      </c>
      <c r="B490" t="s">
        <v>1624</v>
      </c>
      <c r="C490" t="b">
        <v>0</v>
      </c>
      <c r="D490" t="s">
        <v>7257</v>
      </c>
      <c r="E490" t="s">
        <v>1625</v>
      </c>
      <c r="F490" t="s">
        <v>1625</v>
      </c>
      <c r="G490" t="s">
        <v>7280</v>
      </c>
      <c r="H490" t="s">
        <v>363</v>
      </c>
      <c r="I490" t="s">
        <v>363</v>
      </c>
      <c r="J490" t="s">
        <v>363</v>
      </c>
      <c r="K490" t="s">
        <v>193</v>
      </c>
      <c r="L490" t="s">
        <v>193</v>
      </c>
      <c r="M490">
        <f>IF(UPPER(TRIM(Table2[[#This Row],[Status_Clean]]))="CONVERTED",1,0)</f>
        <v>0</v>
      </c>
      <c r="N490">
        <f>IF(ISNUMBER(MATCH(UPPER(TRIM(Table2[[#This Row],[Status_Clean]])),{"CONTACTED","QUALIFIED","CONVERTED"},0)),1,0)</f>
        <v>0</v>
      </c>
      <c r="O490" cm="1">
        <f t="array" ref="O490">_xlfn.SWITCH(UPPER(TRIM(Table2[[#This Row],[Status_Clean]])),"NEW",1,"CONTACTED",2,"QUALIFIED",3,"CONVERTED",4,"LOST",5,99)</f>
        <v>1</v>
      </c>
      <c r="P490">
        <v>45496</v>
      </c>
      <c r="Q490" t="s">
        <v>7738</v>
      </c>
      <c r="R490" t="s">
        <v>7738</v>
      </c>
      <c r="S490">
        <v>45496</v>
      </c>
      <c r="T490" t="s">
        <v>7261</v>
      </c>
      <c r="U490">
        <v>45496</v>
      </c>
      <c r="V490" t="s">
        <v>7305</v>
      </c>
      <c r="W490" t="s">
        <v>7271</v>
      </c>
      <c r="X490" t="s">
        <v>7288</v>
      </c>
      <c r="Y490" t="s">
        <v>7265</v>
      </c>
      <c r="Z490" t="s">
        <v>223</v>
      </c>
      <c r="AA490">
        <v>69.599999999999994</v>
      </c>
      <c r="AB490" t="str" cm="1">
        <f t="array" ref="AB490">_xlfn.LET(_xlpm.x,IFERROR(VALUE(Table2[[#This Row],[Response_Time_Hours]]),""),IF(_xlpm.x="","CHECK",_xlfn.IFS(_xlpm.x&lt;=1,"Immediate",_xlpm.x&lt;=6,"Fast",_xlpm.x&lt;=24,"Moderate",_xlpm.x&gt;24,"Delayed")))</f>
        <v>Delayed</v>
      </c>
      <c r="AC490">
        <v>3</v>
      </c>
      <c r="AD490" t="str" cm="1">
        <f t="array" ref="AD490">IF(Table2[[#This Row],[Interaction_Count_Final]]="","N/A",_xlfn.IFS(Table2[[#This Row],[Interaction_Count_Final]]&lt;=2,"Low",Table2[[#This Row],[Interaction_Count_Final]]&lt;=5,"Medium",Table2[[#This Row],[Interaction_Count_Final]]&gt;=6,"High",TRUE,"CHECK"))</f>
        <v>Medium</v>
      </c>
      <c r="AE490" t="s">
        <v>7266</v>
      </c>
      <c r="AF490" t="b">
        <v>1</v>
      </c>
      <c r="AG490" t="b">
        <v>1</v>
      </c>
      <c r="AH490">
        <v>659</v>
      </c>
      <c r="AI490">
        <v>45496</v>
      </c>
      <c r="AJ490" t="b">
        <v>1</v>
      </c>
      <c r="AK490" t="e" cm="1">
        <f t="array" ref="AK490">_xlfn.LET(
  _xlpm.txt,TRIM(Raw_Data!F490),
  _xlpm.norm,SUBSTITUTE(SUBSTITUTE(_xlpm.txt,"-","/"),".","/"),
  _xlpm.p,_xlfn.TEXTSPLIT(_xlpm.norm,"/"),
  _xlpm.a,VALUE(INDEX(_xlpm.p,1)),
  _xlpm.b,VALUE(INDEX(_xlpm.p,2)),
  IF(AND(_xlpm.a&lt;=12,_xlpm.b&lt;=12),"REVIEW_AMBIGUOUS","OK")
)</f>
        <v>#REF!</v>
      </c>
    </row>
    <row r="491" spans="1:37">
      <c r="A491" t="s">
        <v>1626</v>
      </c>
      <c r="B491" t="s">
        <v>1626</v>
      </c>
      <c r="C491" t="b">
        <v>0</v>
      </c>
      <c r="D491" t="s">
        <v>7257</v>
      </c>
      <c r="E491" t="s">
        <v>1627</v>
      </c>
      <c r="F491" t="s">
        <v>1627</v>
      </c>
      <c r="G491" t="s">
        <v>7274</v>
      </c>
      <c r="H491" t="s">
        <v>457</v>
      </c>
      <c r="I491" t="s">
        <v>457</v>
      </c>
      <c r="J491" t="s">
        <v>792</v>
      </c>
      <c r="K491" t="s">
        <v>71</v>
      </c>
      <c r="L491" t="s">
        <v>71</v>
      </c>
      <c r="M491">
        <f>IF(UPPER(TRIM(Table2[[#This Row],[Status_Clean]]))="CONVERTED",1,0)</f>
        <v>0</v>
      </c>
      <c r="N491">
        <f>IF(ISNUMBER(MATCH(UPPER(TRIM(Table2[[#This Row],[Status_Clean]])),{"CONTACTED","QUALIFIED","CONVERTED"},0)),1,0)</f>
        <v>1</v>
      </c>
      <c r="O491" cm="1">
        <f t="array" ref="O491">_xlfn.SWITCH(UPPER(TRIM(Table2[[#This Row],[Status_Clean]])),"NEW",1,"CONTACTED",2,"QUALIFIED",3,"CONVERTED",4,"LOST",5,99)</f>
        <v>3</v>
      </c>
      <c r="P491" t="s">
        <v>1628</v>
      </c>
      <c r="Q491" t="s">
        <v>7739</v>
      </c>
      <c r="R491" t="s">
        <v>7739</v>
      </c>
      <c r="S491">
        <v>44995</v>
      </c>
      <c r="T491" t="s">
        <v>7261</v>
      </c>
      <c r="U491">
        <v>44995</v>
      </c>
      <c r="V491" t="s">
        <v>7295</v>
      </c>
      <c r="W491" t="s">
        <v>7263</v>
      </c>
      <c r="X491" t="s">
        <v>7284</v>
      </c>
      <c r="Y491" t="s">
        <v>7312</v>
      </c>
      <c r="Z491" t="s">
        <v>589</v>
      </c>
      <c r="AA491">
        <v>36</v>
      </c>
      <c r="AB491" t="str" cm="1">
        <f t="array" ref="AB491">_xlfn.LET(_xlpm.x,IFERROR(VALUE(Table2[[#This Row],[Response_Time_Hours]]),""),IF(_xlpm.x="","CHECK",_xlfn.IFS(_xlpm.x&lt;=1,"Immediate",_xlpm.x&lt;=6,"Fast",_xlpm.x&lt;=24,"Moderate",_xlpm.x&gt;24,"Delayed")))</f>
        <v>Delayed</v>
      </c>
      <c r="AC491">
        <v>12</v>
      </c>
      <c r="AD491" t="str" cm="1">
        <f t="array" ref="AD491">IF(Table2[[#This Row],[Interaction_Count_Final]]="","N/A",_xlfn.IFS(Table2[[#This Row],[Interaction_Count_Final]]&lt;=2,"Low",Table2[[#This Row],[Interaction_Count_Final]]&lt;=5,"Medium",Table2[[#This Row],[Interaction_Count_Final]]&gt;=6,"High",TRUE,"CHECK"))</f>
        <v>High</v>
      </c>
      <c r="AE491" t="s">
        <v>7289</v>
      </c>
      <c r="AF491" t="b">
        <v>1</v>
      </c>
      <c r="AG491" t="b">
        <v>1</v>
      </c>
      <c r="AH491">
        <v>660</v>
      </c>
      <c r="AI491">
        <v>44995</v>
      </c>
      <c r="AJ491" t="b">
        <v>1</v>
      </c>
      <c r="AK491" t="e" cm="1">
        <f t="array" ref="AK491">_xlfn.LET(
  _xlpm.txt,TRIM(Raw_Data!F491),
  _xlpm.norm,SUBSTITUTE(SUBSTITUTE(_xlpm.txt,"-","/"),".","/"),
  _xlpm.p,_xlfn.TEXTSPLIT(_xlpm.norm,"/"),
  _xlpm.a,VALUE(INDEX(_xlpm.p,1)),
  _xlpm.b,VALUE(INDEX(_xlpm.p,2)),
  IF(AND(_xlpm.a&lt;=12,_xlpm.b&lt;=12),"REVIEW_AMBIGUOUS","OK")
)</f>
        <v>#REF!</v>
      </c>
    </row>
    <row r="492" spans="1:37">
      <c r="A492" t="s">
        <v>1629</v>
      </c>
      <c r="B492" t="s">
        <v>1629</v>
      </c>
      <c r="C492" t="b">
        <v>0</v>
      </c>
      <c r="D492" t="s">
        <v>7257</v>
      </c>
      <c r="E492" t="s">
        <v>1630</v>
      </c>
      <c r="F492" t="s">
        <v>1630</v>
      </c>
      <c r="G492" t="s">
        <v>7258</v>
      </c>
      <c r="H492" t="s">
        <v>235</v>
      </c>
      <c r="I492" t="s">
        <v>235</v>
      </c>
      <c r="J492" t="s">
        <v>123</v>
      </c>
      <c r="K492" t="s">
        <v>193</v>
      </c>
      <c r="L492" t="s">
        <v>193</v>
      </c>
      <c r="M492">
        <f>IF(UPPER(TRIM(Table2[[#This Row],[Status_Clean]]))="CONVERTED",1,0)</f>
        <v>0</v>
      </c>
      <c r="N492">
        <f>IF(ISNUMBER(MATCH(UPPER(TRIM(Table2[[#This Row],[Status_Clean]])),{"CONTACTED","QUALIFIED","CONVERTED"},0)),1,0)</f>
        <v>0</v>
      </c>
      <c r="O492" cm="1">
        <f t="array" ref="O492">_xlfn.SWITCH(UPPER(TRIM(Table2[[#This Row],[Status_Clean]])),"NEW",1,"CONTACTED",2,"QUALIFIED",3,"CONVERTED",4,"LOST",5,99)</f>
        <v>1</v>
      </c>
      <c r="P492">
        <v>45609</v>
      </c>
      <c r="Q492" t="s">
        <v>7597</v>
      </c>
      <c r="R492" t="s">
        <v>7597</v>
      </c>
      <c r="S492">
        <v>45609</v>
      </c>
      <c r="T492" t="s">
        <v>7261</v>
      </c>
      <c r="U492">
        <v>45609</v>
      </c>
      <c r="V492" t="s">
        <v>7300</v>
      </c>
      <c r="W492" t="s">
        <v>7271</v>
      </c>
      <c r="X492" t="s">
        <v>7264</v>
      </c>
      <c r="Y492" t="s">
        <v>7272</v>
      </c>
      <c r="Z492" t="s">
        <v>144</v>
      </c>
      <c r="AA492">
        <v>57.599999999999994</v>
      </c>
      <c r="AB492" t="str" cm="1">
        <f t="array" ref="AB492">_xlfn.LET(_xlpm.x,IFERROR(VALUE(Table2[[#This Row],[Response_Time_Hours]]),""),IF(_xlpm.x="","CHECK",_xlfn.IFS(_xlpm.x&lt;=1,"Immediate",_xlpm.x&lt;=6,"Fast",_xlpm.x&lt;=24,"Moderate",_xlpm.x&gt;24,"Delayed")))</f>
        <v>Delayed</v>
      </c>
      <c r="AC492">
        <v>4</v>
      </c>
      <c r="AD492" t="str" cm="1">
        <f t="array" ref="AD492">IF(Table2[[#This Row],[Interaction_Count_Final]]="","N/A",_xlfn.IFS(Table2[[#This Row],[Interaction_Count_Final]]&lt;=2,"Low",Table2[[#This Row],[Interaction_Count_Final]]&lt;=5,"Medium",Table2[[#This Row],[Interaction_Count_Final]]&gt;=6,"High",TRUE,"CHECK"))</f>
        <v>Medium</v>
      </c>
      <c r="AE492" t="s">
        <v>7289</v>
      </c>
      <c r="AF492" t="b">
        <v>1</v>
      </c>
      <c r="AG492" t="b">
        <v>1</v>
      </c>
      <c r="AH492">
        <v>662</v>
      </c>
      <c r="AI492">
        <v>45609</v>
      </c>
      <c r="AJ492" t="b">
        <v>1</v>
      </c>
      <c r="AK492" t="e" cm="1">
        <f t="array" ref="AK492">_xlfn.LET(
  _xlpm.txt,TRIM(Raw_Data!F492),
  _xlpm.norm,SUBSTITUTE(SUBSTITUTE(_xlpm.txt,"-","/"),".","/"),
  _xlpm.p,_xlfn.TEXTSPLIT(_xlpm.norm,"/"),
  _xlpm.a,VALUE(INDEX(_xlpm.p,1)),
  _xlpm.b,VALUE(INDEX(_xlpm.p,2)),
  IF(AND(_xlpm.a&lt;=12,_xlpm.b&lt;=12),"REVIEW_AMBIGUOUS","OK")
)</f>
        <v>#REF!</v>
      </c>
    </row>
    <row r="493" spans="1:37">
      <c r="A493" t="s">
        <v>1631</v>
      </c>
      <c r="B493" t="s">
        <v>1631</v>
      </c>
      <c r="C493" t="b">
        <v>0</v>
      </c>
      <c r="D493" t="s">
        <v>7257</v>
      </c>
      <c r="E493" t="s">
        <v>1632</v>
      </c>
      <c r="F493" t="s">
        <v>1632</v>
      </c>
      <c r="G493" t="s">
        <v>7303</v>
      </c>
      <c r="H493" t="s">
        <v>69</v>
      </c>
      <c r="I493" t="s">
        <v>69</v>
      </c>
      <c r="J493" t="s">
        <v>69</v>
      </c>
      <c r="K493" t="s">
        <v>250</v>
      </c>
      <c r="L493" t="s">
        <v>250</v>
      </c>
      <c r="M493">
        <f>IF(UPPER(TRIM(Table2[[#This Row],[Status_Clean]]))="CONVERTED",1,0)</f>
        <v>1</v>
      </c>
      <c r="N493">
        <f>IF(ISNUMBER(MATCH(UPPER(TRIM(Table2[[#This Row],[Status_Clean]])),{"CONTACTED","QUALIFIED","CONVERTED"},0)),1,0)</f>
        <v>1</v>
      </c>
      <c r="O493" cm="1">
        <f t="array" ref="O493">_xlfn.SWITCH(UPPER(TRIM(Table2[[#This Row],[Status_Clean]])),"NEW",1,"CONTACTED",2,"QUALIFIED",3,"CONVERTED",4,"LOST",5,99)</f>
        <v>4</v>
      </c>
      <c r="P493">
        <v>45420</v>
      </c>
      <c r="Q493" t="s">
        <v>7740</v>
      </c>
      <c r="R493" t="s">
        <v>7740</v>
      </c>
      <c r="S493">
        <v>45420</v>
      </c>
      <c r="T493" t="s">
        <v>7261</v>
      </c>
      <c r="U493">
        <v>45420</v>
      </c>
      <c r="V493" t="s">
        <v>7314</v>
      </c>
      <c r="W493" t="s">
        <v>7271</v>
      </c>
      <c r="X493" t="s">
        <v>7277</v>
      </c>
      <c r="Y493" t="s">
        <v>7272</v>
      </c>
      <c r="Z493" t="s">
        <v>1633</v>
      </c>
      <c r="AA493">
        <v>1.4</v>
      </c>
      <c r="AB493" t="str" cm="1">
        <f t="array" ref="AB493">_xlfn.LET(_xlpm.x,IFERROR(VALUE(Table2[[#This Row],[Response_Time_Hours]]),""),IF(_xlpm.x="","CHECK",_xlfn.IFS(_xlpm.x&lt;=1,"Immediate",_xlpm.x&lt;=6,"Fast",_xlpm.x&lt;=24,"Moderate",_xlpm.x&gt;24,"Delayed")))</f>
        <v>Fast</v>
      </c>
      <c r="AC493">
        <v>13</v>
      </c>
      <c r="AD493" t="str" cm="1">
        <f t="array" ref="AD493">IF(Table2[[#This Row],[Interaction_Count_Final]]="","N/A",_xlfn.IFS(Table2[[#This Row],[Interaction_Count_Final]]&lt;=2,"Low",Table2[[#This Row],[Interaction_Count_Final]]&lt;=5,"Medium",Table2[[#This Row],[Interaction_Count_Final]]&gt;=6,"High",TRUE,"CHECK"))</f>
        <v>High</v>
      </c>
      <c r="AE493" t="s">
        <v>7266</v>
      </c>
      <c r="AF493" t="b">
        <v>1</v>
      </c>
      <c r="AG493" t="b">
        <v>1</v>
      </c>
      <c r="AH493">
        <v>663</v>
      </c>
      <c r="AI493">
        <v>45420</v>
      </c>
      <c r="AJ493" t="b">
        <v>1</v>
      </c>
      <c r="AK493" t="e" cm="1">
        <f t="array" ref="AK493">_xlfn.LET(
  _xlpm.txt,TRIM(Raw_Data!F493),
  _xlpm.norm,SUBSTITUTE(SUBSTITUTE(_xlpm.txt,"-","/"),".","/"),
  _xlpm.p,_xlfn.TEXTSPLIT(_xlpm.norm,"/"),
  _xlpm.a,VALUE(INDEX(_xlpm.p,1)),
  _xlpm.b,VALUE(INDEX(_xlpm.p,2)),
  IF(AND(_xlpm.a&lt;=12,_xlpm.b&lt;=12),"REVIEW_AMBIGUOUS","OK")
)</f>
        <v>#REF!</v>
      </c>
    </row>
    <row r="494" spans="1:37">
      <c r="A494" t="s">
        <v>1634</v>
      </c>
      <c r="B494" t="s">
        <v>1634</v>
      </c>
      <c r="C494" t="b">
        <v>0</v>
      </c>
      <c r="D494" t="s">
        <v>7257</v>
      </c>
      <c r="E494" t="s">
        <v>7741</v>
      </c>
      <c r="F494" t="s">
        <v>7741</v>
      </c>
      <c r="G494" t="s">
        <v>7303</v>
      </c>
      <c r="H494" t="s">
        <v>7588</v>
      </c>
      <c r="I494" t="s">
        <v>7588</v>
      </c>
      <c r="J494" t="s">
        <v>263</v>
      </c>
      <c r="K494" t="s">
        <v>125</v>
      </c>
      <c r="L494" t="s">
        <v>125</v>
      </c>
      <c r="M494">
        <f>IF(UPPER(TRIM(Table2[[#This Row],[Status_Clean]]))="CONVERTED",1,0)</f>
        <v>0</v>
      </c>
      <c r="N494">
        <f>IF(ISNUMBER(MATCH(UPPER(TRIM(Table2[[#This Row],[Status_Clean]])),{"CONTACTED","QUALIFIED","CONVERTED"},0)),1,0)</f>
        <v>1</v>
      </c>
      <c r="O494" cm="1">
        <f t="array" ref="O494">_xlfn.SWITCH(UPPER(TRIM(Table2[[#This Row],[Status_Clean]])),"NEW",1,"CONTACTED",2,"QUALIFIED",3,"CONVERTED",4,"LOST",5,99)</f>
        <v>2</v>
      </c>
      <c r="P494">
        <v>45176</v>
      </c>
      <c r="Q494" t="s">
        <v>7742</v>
      </c>
      <c r="R494" t="s">
        <v>7742</v>
      </c>
      <c r="S494">
        <v>45176</v>
      </c>
      <c r="T494" t="s">
        <v>7261</v>
      </c>
      <c r="U494">
        <v>45176</v>
      </c>
      <c r="V494" t="s">
        <v>7287</v>
      </c>
      <c r="W494" t="s">
        <v>7263</v>
      </c>
      <c r="X494" t="s">
        <v>7288</v>
      </c>
      <c r="Y494" t="s">
        <v>7285</v>
      </c>
      <c r="Z494" t="s">
        <v>1140</v>
      </c>
      <c r="AA494">
        <v>48</v>
      </c>
      <c r="AB494" t="str" cm="1">
        <f t="array" ref="AB494">_xlfn.LET(_xlpm.x,IFERROR(VALUE(Table2[[#This Row],[Response_Time_Hours]]),""),IF(_xlpm.x="","CHECK",_xlfn.IFS(_xlpm.x&lt;=1,"Immediate",_xlpm.x&lt;=6,"Fast",_xlpm.x&lt;=24,"Moderate",_xlpm.x&gt;24,"Delayed")))</f>
        <v>Delayed</v>
      </c>
      <c r="AC494">
        <v>18</v>
      </c>
      <c r="AD494" t="str" cm="1">
        <f t="array" ref="AD494">IF(Table2[[#This Row],[Interaction_Count_Final]]="","N/A",_xlfn.IFS(Table2[[#This Row],[Interaction_Count_Final]]&lt;=2,"Low",Table2[[#This Row],[Interaction_Count_Final]]&lt;=5,"Medium",Table2[[#This Row],[Interaction_Count_Final]]&gt;=6,"High",TRUE,"CHECK"))</f>
        <v>High</v>
      </c>
      <c r="AE494" t="s">
        <v>7266</v>
      </c>
      <c r="AF494" t="b">
        <v>1</v>
      </c>
      <c r="AG494" t="b">
        <v>1</v>
      </c>
      <c r="AH494">
        <v>664</v>
      </c>
      <c r="AI494">
        <v>45176</v>
      </c>
      <c r="AJ494" t="b">
        <v>1</v>
      </c>
      <c r="AK494" t="e" cm="1">
        <f t="array" ref="AK494">_xlfn.LET(
  _xlpm.txt,TRIM(Raw_Data!F494),
  _xlpm.norm,SUBSTITUTE(SUBSTITUTE(_xlpm.txt,"-","/"),".","/"),
  _xlpm.p,_xlfn.TEXTSPLIT(_xlpm.norm,"/"),
  _xlpm.a,VALUE(INDEX(_xlpm.p,1)),
  _xlpm.b,VALUE(INDEX(_xlpm.p,2)),
  IF(AND(_xlpm.a&lt;=12,_xlpm.b&lt;=12),"REVIEW_AMBIGUOUS","OK")
)</f>
        <v>#REF!</v>
      </c>
    </row>
    <row r="495" spans="1:37">
      <c r="A495" t="s">
        <v>1636</v>
      </c>
      <c r="B495" t="s">
        <v>1636</v>
      </c>
      <c r="C495" t="b">
        <v>0</v>
      </c>
      <c r="D495" t="s">
        <v>7257</v>
      </c>
      <c r="E495" t="s">
        <v>1637</v>
      </c>
      <c r="F495" t="s">
        <v>1637</v>
      </c>
      <c r="G495" t="s">
        <v>7280</v>
      </c>
      <c r="H495" t="s">
        <v>311</v>
      </c>
      <c r="I495" t="s">
        <v>311</v>
      </c>
      <c r="J495" t="s">
        <v>311</v>
      </c>
      <c r="K495" t="s">
        <v>7365</v>
      </c>
      <c r="L495" t="s">
        <v>250</v>
      </c>
      <c r="M495">
        <f>IF(UPPER(TRIM(Table2[[#This Row],[Status_Clean]]))="CONVERTED",1,0)</f>
        <v>1</v>
      </c>
      <c r="N495">
        <f>IF(ISNUMBER(MATCH(UPPER(TRIM(Table2[[#This Row],[Status_Clean]])),{"CONTACTED","QUALIFIED","CONVERTED"},0)),1,0)</f>
        <v>1</v>
      </c>
      <c r="O495" cm="1">
        <f t="array" ref="O495">_xlfn.SWITCH(UPPER(TRIM(Table2[[#This Row],[Status_Clean]])),"NEW",1,"CONTACTED",2,"QUALIFIED",3,"CONVERTED",4,"LOST",5,99)</f>
        <v>4</v>
      </c>
      <c r="P495">
        <v>44935</v>
      </c>
      <c r="Q495" t="s">
        <v>7542</v>
      </c>
      <c r="R495" t="s">
        <v>7542</v>
      </c>
      <c r="S495">
        <v>44935</v>
      </c>
      <c r="T495" t="s">
        <v>7261</v>
      </c>
      <c r="U495">
        <v>44935</v>
      </c>
      <c r="V495" t="s">
        <v>7317</v>
      </c>
      <c r="W495" t="s">
        <v>7263</v>
      </c>
      <c r="X495" t="s">
        <v>7284</v>
      </c>
      <c r="Y495" t="s">
        <v>7298</v>
      </c>
      <c r="Z495" t="s">
        <v>1638</v>
      </c>
      <c r="AA495">
        <v>30.7</v>
      </c>
      <c r="AB495" t="str" cm="1">
        <f t="array" ref="AB495">_xlfn.LET(_xlpm.x,IFERROR(VALUE(Table2[[#This Row],[Response_Time_Hours]]),""),IF(_xlpm.x="","CHECK",_xlfn.IFS(_xlpm.x&lt;=1,"Immediate",_xlpm.x&lt;=6,"Fast",_xlpm.x&lt;=24,"Moderate",_xlpm.x&gt;24,"Delayed")))</f>
        <v>Delayed</v>
      </c>
      <c r="AC495">
        <v>15</v>
      </c>
      <c r="AD495" t="str" cm="1">
        <f t="array" ref="AD495">IF(Table2[[#This Row],[Interaction_Count_Final]]="","N/A",_xlfn.IFS(Table2[[#This Row],[Interaction_Count_Final]]&lt;=2,"Low",Table2[[#This Row],[Interaction_Count_Final]]&lt;=5,"Medium",Table2[[#This Row],[Interaction_Count_Final]]&gt;=6,"High",TRUE,"CHECK"))</f>
        <v>High</v>
      </c>
      <c r="AE495" t="s">
        <v>7289</v>
      </c>
      <c r="AF495" t="b">
        <v>1</v>
      </c>
      <c r="AG495" t="b">
        <v>1</v>
      </c>
      <c r="AH495">
        <v>665</v>
      </c>
      <c r="AI495">
        <v>44935</v>
      </c>
      <c r="AJ495" t="b">
        <v>1</v>
      </c>
      <c r="AK495" t="e" cm="1">
        <f t="array" ref="AK495">_xlfn.LET(
  _xlpm.txt,TRIM(Raw_Data!F495),
  _xlpm.norm,SUBSTITUTE(SUBSTITUTE(_xlpm.txt,"-","/"),".","/"),
  _xlpm.p,_xlfn.TEXTSPLIT(_xlpm.norm,"/"),
  _xlpm.a,VALUE(INDEX(_xlpm.p,1)),
  _xlpm.b,VALUE(INDEX(_xlpm.p,2)),
  IF(AND(_xlpm.a&lt;=12,_xlpm.b&lt;=12),"REVIEW_AMBIGUOUS","OK")
)</f>
        <v>#REF!</v>
      </c>
    </row>
    <row r="496" spans="1:37">
      <c r="A496" t="s">
        <v>1639</v>
      </c>
      <c r="B496" t="s">
        <v>1639</v>
      </c>
      <c r="C496" t="b">
        <v>0</v>
      </c>
      <c r="D496" t="s">
        <v>7257</v>
      </c>
      <c r="E496" t="s">
        <v>7743</v>
      </c>
      <c r="F496" t="s">
        <v>7743</v>
      </c>
      <c r="G496" t="s">
        <v>7258</v>
      </c>
      <c r="H496" t="s">
        <v>374</v>
      </c>
      <c r="I496" t="s">
        <v>374</v>
      </c>
      <c r="J496" t="s">
        <v>7308</v>
      </c>
      <c r="K496" t="s">
        <v>193</v>
      </c>
      <c r="L496" t="s">
        <v>193</v>
      </c>
      <c r="M496">
        <f>IF(UPPER(TRIM(Table2[[#This Row],[Status_Clean]]))="CONVERTED",1,0)</f>
        <v>0</v>
      </c>
      <c r="N496">
        <f>IF(ISNUMBER(MATCH(UPPER(TRIM(Table2[[#This Row],[Status_Clean]])),{"CONTACTED","QUALIFIED","CONVERTED"},0)),1,0)</f>
        <v>0</v>
      </c>
      <c r="O496" cm="1">
        <f t="array" ref="O496">_xlfn.SWITCH(UPPER(TRIM(Table2[[#This Row],[Status_Clean]])),"NEW",1,"CONTACTED",2,"QUALIFIED",3,"CONVERTED",4,"LOST",5,99)</f>
        <v>1</v>
      </c>
      <c r="P496">
        <v>45414</v>
      </c>
      <c r="Q496" t="s">
        <v>7544</v>
      </c>
      <c r="R496" t="s">
        <v>7544</v>
      </c>
      <c r="S496">
        <v>45414</v>
      </c>
      <c r="T496" t="s">
        <v>7261</v>
      </c>
      <c r="U496">
        <v>45414</v>
      </c>
      <c r="V496" t="s">
        <v>7314</v>
      </c>
      <c r="W496" t="s">
        <v>7271</v>
      </c>
      <c r="X496" t="s">
        <v>7277</v>
      </c>
      <c r="Y496" t="s">
        <v>7285</v>
      </c>
      <c r="Z496" t="s">
        <v>1641</v>
      </c>
      <c r="AA496">
        <v>52.3</v>
      </c>
      <c r="AB496" t="str" cm="1">
        <f t="array" ref="AB496">_xlfn.LET(_xlpm.x,IFERROR(VALUE(Table2[[#This Row],[Response_Time_Hours]]),""),IF(_xlpm.x="","CHECK",_xlfn.IFS(_xlpm.x&lt;=1,"Immediate",_xlpm.x&lt;=6,"Fast",_xlpm.x&lt;=24,"Moderate",_xlpm.x&gt;24,"Delayed")))</f>
        <v>Delayed</v>
      </c>
      <c r="AC496">
        <v>38</v>
      </c>
      <c r="AD496" t="str" cm="1">
        <f t="array" ref="AD496">IF(Table2[[#This Row],[Interaction_Count_Final]]="","N/A",_xlfn.IFS(Table2[[#This Row],[Interaction_Count_Final]]&lt;=2,"Low",Table2[[#This Row],[Interaction_Count_Final]]&lt;=5,"Medium",Table2[[#This Row],[Interaction_Count_Final]]&gt;=6,"High",TRUE,"CHECK"))</f>
        <v>High</v>
      </c>
      <c r="AE496" t="s">
        <v>7266</v>
      </c>
      <c r="AF496" t="b">
        <v>1</v>
      </c>
      <c r="AG496" t="b">
        <v>1</v>
      </c>
      <c r="AH496">
        <v>666</v>
      </c>
      <c r="AI496">
        <v>45414</v>
      </c>
      <c r="AJ496" t="b">
        <v>1</v>
      </c>
      <c r="AK496" t="e" cm="1">
        <f t="array" ref="AK496">_xlfn.LET(
  _xlpm.txt,TRIM(Raw_Data!F496),
  _xlpm.norm,SUBSTITUTE(SUBSTITUTE(_xlpm.txt,"-","/"),".","/"),
  _xlpm.p,_xlfn.TEXTSPLIT(_xlpm.norm,"/"),
  _xlpm.a,VALUE(INDEX(_xlpm.p,1)),
  _xlpm.b,VALUE(INDEX(_xlpm.p,2)),
  IF(AND(_xlpm.a&lt;=12,_xlpm.b&lt;=12),"REVIEW_AMBIGUOUS","OK")
)</f>
        <v>#REF!</v>
      </c>
    </row>
    <row r="497" spans="1:37">
      <c r="A497" t="s">
        <v>1642</v>
      </c>
      <c r="B497" t="s">
        <v>1642</v>
      </c>
      <c r="C497" t="b">
        <v>0</v>
      </c>
      <c r="D497" t="s">
        <v>7257</v>
      </c>
      <c r="E497" t="s">
        <v>7744</v>
      </c>
      <c r="F497" t="s">
        <v>7744</v>
      </c>
      <c r="G497" t="s">
        <v>7274</v>
      </c>
      <c r="H497" t="s">
        <v>106</v>
      </c>
      <c r="I497" t="s">
        <v>106</v>
      </c>
      <c r="J497" t="s">
        <v>106</v>
      </c>
      <c r="K497" t="s">
        <v>193</v>
      </c>
      <c r="L497" t="s">
        <v>193</v>
      </c>
      <c r="M497">
        <f>IF(UPPER(TRIM(Table2[[#This Row],[Status_Clean]]))="CONVERTED",1,0)</f>
        <v>0</v>
      </c>
      <c r="N497">
        <f>IF(ISNUMBER(MATCH(UPPER(TRIM(Table2[[#This Row],[Status_Clean]])),{"CONTACTED","QUALIFIED","CONVERTED"},0)),1,0)</f>
        <v>0</v>
      </c>
      <c r="O497" cm="1">
        <f t="array" ref="O497">_xlfn.SWITCH(UPPER(TRIM(Table2[[#This Row],[Status_Clean]])),"NEW",1,"CONTACTED",2,"QUALIFIED",3,"CONVERTED",4,"LOST",5,99)</f>
        <v>1</v>
      </c>
      <c r="P497" t="s">
        <v>1644</v>
      </c>
      <c r="Q497" t="s">
        <v>7745</v>
      </c>
      <c r="R497" t="s">
        <v>7745</v>
      </c>
      <c r="S497">
        <v>45086</v>
      </c>
      <c r="T497" t="s">
        <v>7261</v>
      </c>
      <c r="U497">
        <v>45086</v>
      </c>
      <c r="V497" t="s">
        <v>7276</v>
      </c>
      <c r="W497" t="s">
        <v>7263</v>
      </c>
      <c r="X497" t="s">
        <v>7277</v>
      </c>
      <c r="Y497" t="s">
        <v>7312</v>
      </c>
      <c r="Z497">
        <v>48.1</v>
      </c>
      <c r="AA497">
        <v>48.1</v>
      </c>
      <c r="AB497" t="str" cm="1">
        <f t="array" ref="AB497">_xlfn.LET(_xlpm.x,IFERROR(VALUE(Table2[[#This Row],[Response_Time_Hours]]),""),IF(_xlpm.x="","CHECK",_xlfn.IFS(_xlpm.x&lt;=1,"Immediate",_xlpm.x&lt;=6,"Fast",_xlpm.x&lt;=24,"Moderate",_xlpm.x&gt;24,"Delayed")))</f>
        <v>Delayed</v>
      </c>
      <c r="AC497">
        <v>46</v>
      </c>
      <c r="AD497" t="str" cm="1">
        <f t="array" ref="AD497">IF(Table2[[#This Row],[Interaction_Count_Final]]="","N/A",_xlfn.IFS(Table2[[#This Row],[Interaction_Count_Final]]&lt;=2,"Low",Table2[[#This Row],[Interaction_Count_Final]]&lt;=5,"Medium",Table2[[#This Row],[Interaction_Count_Final]]&gt;=6,"High",TRUE,"CHECK"))</f>
        <v>High</v>
      </c>
      <c r="AE497" t="s">
        <v>7266</v>
      </c>
      <c r="AF497" t="b">
        <v>1</v>
      </c>
      <c r="AG497" t="b">
        <v>1</v>
      </c>
      <c r="AH497">
        <v>667</v>
      </c>
      <c r="AI497">
        <v>45086</v>
      </c>
      <c r="AJ497" t="b">
        <v>1</v>
      </c>
      <c r="AK497" t="str" cm="1">
        <f t="array" ref="AK497">_xlfn.LET(
  _xlpm.txt,TRIM(Raw_Data!F497),
  _xlpm.norm,SUBSTITUTE(SUBSTITUTE(_xlpm.txt,"-","/"),".","/"),
  _xlpm.p,_xlfn.TEXTSPLIT(_xlpm.norm,"/"),
  _xlpm.a,VALUE(INDEX(_xlpm.p,1)),
  _xlpm.b,VALUE(INDEX(_xlpm.p,2)),
  IF(AND(_xlpm.a&lt;=12,_xlpm.b&lt;=12),"REVIEW_AMBIGUOUS","OK")
)</f>
        <v>REVIEW_AMBIGUOUS</v>
      </c>
    </row>
    <row r="498" spans="1:37">
      <c r="A498" t="s">
        <v>1645</v>
      </c>
      <c r="B498" t="s">
        <v>1645</v>
      </c>
      <c r="C498" t="b">
        <v>0</v>
      </c>
      <c r="D498" t="s">
        <v>7257</v>
      </c>
      <c r="E498" t="s">
        <v>1646</v>
      </c>
      <c r="F498" t="s">
        <v>1646</v>
      </c>
      <c r="G498" t="s">
        <v>7280</v>
      </c>
      <c r="H498" t="s">
        <v>222</v>
      </c>
      <c r="I498" t="s">
        <v>222</v>
      </c>
      <c r="J498" t="s">
        <v>222</v>
      </c>
      <c r="K498" t="s">
        <v>7301</v>
      </c>
      <c r="L498" t="s">
        <v>125</v>
      </c>
      <c r="M498">
        <f>IF(UPPER(TRIM(Table2[[#This Row],[Status_Clean]]))="CONVERTED",1,0)</f>
        <v>0</v>
      </c>
      <c r="N498">
        <f>IF(ISNUMBER(MATCH(UPPER(TRIM(Table2[[#This Row],[Status_Clean]])),{"CONTACTED","QUALIFIED","CONVERTED"},0)),1,0)</f>
        <v>1</v>
      </c>
      <c r="O498" cm="1">
        <f t="array" ref="O498">_xlfn.SWITCH(UPPER(TRIM(Table2[[#This Row],[Status_Clean]])),"NEW",1,"CONTACTED",2,"QUALIFIED",3,"CONVERTED",4,"LOST",5,99)</f>
        <v>2</v>
      </c>
      <c r="P498">
        <v>45282</v>
      </c>
      <c r="Q498" t="s">
        <v>7311</v>
      </c>
      <c r="R498" t="s">
        <v>7311</v>
      </c>
      <c r="S498">
        <v>45282</v>
      </c>
      <c r="T498" t="s">
        <v>7261</v>
      </c>
      <c r="U498">
        <v>45282</v>
      </c>
      <c r="V498" t="s">
        <v>7262</v>
      </c>
      <c r="W498" t="s">
        <v>7263</v>
      </c>
      <c r="X498" t="s">
        <v>7264</v>
      </c>
      <c r="Y498" t="s">
        <v>7312</v>
      </c>
      <c r="Z498" t="s">
        <v>1647</v>
      </c>
      <c r="AA498">
        <v>8.9</v>
      </c>
      <c r="AB498" t="str" cm="1">
        <f t="array" ref="AB498">_xlfn.LET(_xlpm.x,IFERROR(VALUE(Table2[[#This Row],[Response_Time_Hours]]),""),IF(_xlpm.x="","CHECK",_xlfn.IFS(_xlpm.x&lt;=1,"Immediate",_xlpm.x&lt;=6,"Fast",_xlpm.x&lt;=24,"Moderate",_xlpm.x&gt;24,"Delayed")))</f>
        <v>Moderate</v>
      </c>
      <c r="AC498" t="s">
        <v>232</v>
      </c>
      <c r="AD498" t="str" cm="1">
        <f t="array" ref="AD498">IF(Table2[[#This Row],[Interaction_Count_Final]]="","N/A",_xlfn.IFS(Table2[[#This Row],[Interaction_Count_Final]]&lt;=2,"Low",Table2[[#This Row],[Interaction_Count_Final]]&lt;=5,"Medium",Table2[[#This Row],[Interaction_Count_Final]]&gt;=6,"High",TRUE,"CHECK"))</f>
        <v>High</v>
      </c>
      <c r="AE498" t="s">
        <v>7266</v>
      </c>
      <c r="AF498" t="b">
        <v>1</v>
      </c>
      <c r="AG498" t="b">
        <v>1</v>
      </c>
      <c r="AH498">
        <v>668</v>
      </c>
      <c r="AI498">
        <v>45282</v>
      </c>
      <c r="AJ498" t="b">
        <v>1</v>
      </c>
      <c r="AK498" t="e" cm="1">
        <f t="array" ref="AK498">_xlfn.LET(
  _xlpm.txt,TRIM(Raw_Data!F498),
  _xlpm.norm,SUBSTITUTE(SUBSTITUTE(_xlpm.txt,"-","/"),".","/"),
  _xlpm.p,_xlfn.TEXTSPLIT(_xlpm.norm,"/"),
  _xlpm.a,VALUE(INDEX(_xlpm.p,1)),
  _xlpm.b,VALUE(INDEX(_xlpm.p,2)),
  IF(AND(_xlpm.a&lt;=12,_xlpm.b&lt;=12),"REVIEW_AMBIGUOUS","OK")
)</f>
        <v>#REF!</v>
      </c>
    </row>
    <row r="499" spans="1:37">
      <c r="A499" t="s">
        <v>1648</v>
      </c>
      <c r="B499" t="s">
        <v>1648</v>
      </c>
      <c r="C499" t="b">
        <v>0</v>
      </c>
      <c r="D499" t="s">
        <v>7257</v>
      </c>
      <c r="E499" t="s">
        <v>1649</v>
      </c>
      <c r="F499" t="s">
        <v>1649</v>
      </c>
      <c r="G499" t="s">
        <v>7274</v>
      </c>
      <c r="H499" t="s">
        <v>106</v>
      </c>
      <c r="I499" t="s">
        <v>106</v>
      </c>
      <c r="J499" t="s">
        <v>106</v>
      </c>
      <c r="K499" t="s">
        <v>250</v>
      </c>
      <c r="L499" t="s">
        <v>250</v>
      </c>
      <c r="M499">
        <f>IF(UPPER(TRIM(Table2[[#This Row],[Status_Clean]]))="CONVERTED",1,0)</f>
        <v>1</v>
      </c>
      <c r="N499">
        <f>IF(ISNUMBER(MATCH(UPPER(TRIM(Table2[[#This Row],[Status_Clean]])),{"CONTACTED","QUALIFIED","CONVERTED"},0)),1,0)</f>
        <v>1</v>
      </c>
      <c r="O499" cm="1">
        <f t="array" ref="O499">_xlfn.SWITCH(UPPER(TRIM(Table2[[#This Row],[Status_Clean]])),"NEW",1,"CONTACTED",2,"QUALIFIED",3,"CONVERTED",4,"LOST",5,99)</f>
        <v>4</v>
      </c>
      <c r="P499">
        <v>45151</v>
      </c>
      <c r="Q499" t="s">
        <v>7746</v>
      </c>
      <c r="R499" t="s">
        <v>7746</v>
      </c>
      <c r="S499">
        <v>45151</v>
      </c>
      <c r="T499" t="s">
        <v>7261</v>
      </c>
      <c r="U499">
        <v>45151</v>
      </c>
      <c r="V499" t="s">
        <v>7310</v>
      </c>
      <c r="W499" t="s">
        <v>7263</v>
      </c>
      <c r="X499" t="s">
        <v>7288</v>
      </c>
      <c r="Y499" t="s">
        <v>7293</v>
      </c>
      <c r="Z499">
        <v>18.2</v>
      </c>
      <c r="AA499">
        <v>18.2</v>
      </c>
      <c r="AB499" t="str" cm="1">
        <f t="array" ref="AB499">_xlfn.LET(_xlpm.x,IFERROR(VALUE(Table2[[#This Row],[Response_Time_Hours]]),""),IF(_xlpm.x="","CHECK",_xlfn.IFS(_xlpm.x&lt;=1,"Immediate",_xlpm.x&lt;=6,"Fast",_xlpm.x&lt;=24,"Moderate",_xlpm.x&gt;24,"Delayed")))</f>
        <v>Moderate</v>
      </c>
      <c r="AC499">
        <v>17</v>
      </c>
      <c r="AD499" t="str" cm="1">
        <f t="array" ref="AD499">IF(Table2[[#This Row],[Interaction_Count_Final]]="","N/A",_xlfn.IFS(Table2[[#This Row],[Interaction_Count_Final]]&lt;=2,"Low",Table2[[#This Row],[Interaction_Count_Final]]&lt;=5,"Medium",Table2[[#This Row],[Interaction_Count_Final]]&gt;=6,"High",TRUE,"CHECK"))</f>
        <v>High</v>
      </c>
      <c r="AE499" t="s">
        <v>7289</v>
      </c>
      <c r="AF499" t="b">
        <v>1</v>
      </c>
      <c r="AG499" t="b">
        <v>1</v>
      </c>
      <c r="AH499">
        <v>669</v>
      </c>
      <c r="AI499">
        <v>45151</v>
      </c>
      <c r="AJ499" t="b">
        <v>1</v>
      </c>
      <c r="AK499" t="e" cm="1">
        <f t="array" ref="AK499">_xlfn.LET(
  _xlpm.txt,TRIM(Raw_Data!F499),
  _xlpm.norm,SUBSTITUTE(SUBSTITUTE(_xlpm.txt,"-","/"),".","/"),
  _xlpm.p,_xlfn.TEXTSPLIT(_xlpm.norm,"/"),
  _xlpm.a,VALUE(INDEX(_xlpm.p,1)),
  _xlpm.b,VALUE(INDEX(_xlpm.p,2)),
  IF(AND(_xlpm.a&lt;=12,_xlpm.b&lt;=12),"REVIEW_AMBIGUOUS","OK")
)</f>
        <v>#REF!</v>
      </c>
    </row>
    <row r="500" spans="1:37">
      <c r="A500" t="s">
        <v>1650</v>
      </c>
      <c r="B500" t="s">
        <v>1650</v>
      </c>
      <c r="C500" t="b">
        <v>0</v>
      </c>
      <c r="D500" t="s">
        <v>7257</v>
      </c>
      <c r="E500" t="s">
        <v>1651</v>
      </c>
      <c r="F500" t="s">
        <v>1651</v>
      </c>
      <c r="G500" t="s">
        <v>7274</v>
      </c>
      <c r="H500" t="s">
        <v>792</v>
      </c>
      <c r="I500" t="s">
        <v>792</v>
      </c>
      <c r="J500" t="s">
        <v>792</v>
      </c>
      <c r="K500" t="s">
        <v>193</v>
      </c>
      <c r="L500" t="s">
        <v>193</v>
      </c>
      <c r="M500">
        <f>IF(UPPER(TRIM(Table2[[#This Row],[Status_Clean]]))="CONVERTED",1,0)</f>
        <v>0</v>
      </c>
      <c r="N500">
        <f>IF(ISNUMBER(MATCH(UPPER(TRIM(Table2[[#This Row],[Status_Clean]])),{"CONTACTED","QUALIFIED","CONVERTED"},0)),1,0)</f>
        <v>0</v>
      </c>
      <c r="O500" cm="1">
        <f t="array" ref="O500">_xlfn.SWITCH(UPPER(TRIM(Table2[[#This Row],[Status_Clean]])),"NEW",1,"CONTACTED",2,"QUALIFIED",3,"CONVERTED",4,"LOST",5,99)</f>
        <v>1</v>
      </c>
      <c r="P500">
        <v>45632</v>
      </c>
      <c r="Q500" t="s">
        <v>7494</v>
      </c>
      <c r="R500" t="s">
        <v>7494</v>
      </c>
      <c r="S500">
        <v>45632</v>
      </c>
      <c r="T500" t="s">
        <v>7261</v>
      </c>
      <c r="U500">
        <v>45632</v>
      </c>
      <c r="V500" t="s">
        <v>7262</v>
      </c>
      <c r="W500" t="s">
        <v>7271</v>
      </c>
      <c r="X500" t="s">
        <v>7264</v>
      </c>
      <c r="Y500" t="s">
        <v>7312</v>
      </c>
      <c r="Z500" t="s">
        <v>1652</v>
      </c>
      <c r="AA500">
        <v>9.1</v>
      </c>
      <c r="AB500" t="str" cm="1">
        <f t="array" ref="AB500">_xlfn.LET(_xlpm.x,IFERROR(VALUE(Table2[[#This Row],[Response_Time_Hours]]),""),IF(_xlpm.x="","CHECK",_xlfn.IFS(_xlpm.x&lt;=1,"Immediate",_xlpm.x&lt;=6,"Fast",_xlpm.x&lt;=24,"Moderate",_xlpm.x&gt;24,"Delayed")))</f>
        <v>Moderate</v>
      </c>
      <c r="AC500">
        <v>23</v>
      </c>
      <c r="AD500" t="str" cm="1">
        <f t="array" ref="AD500">IF(Table2[[#This Row],[Interaction_Count_Final]]="","N/A",_xlfn.IFS(Table2[[#This Row],[Interaction_Count_Final]]&lt;=2,"Low",Table2[[#This Row],[Interaction_Count_Final]]&lt;=5,"Medium",Table2[[#This Row],[Interaction_Count_Final]]&gt;=6,"High",TRUE,"CHECK"))</f>
        <v>High</v>
      </c>
      <c r="AE500" t="s">
        <v>7266</v>
      </c>
      <c r="AF500" t="b">
        <v>1</v>
      </c>
      <c r="AG500" t="b">
        <v>1</v>
      </c>
      <c r="AH500">
        <v>672</v>
      </c>
      <c r="AI500">
        <v>45632</v>
      </c>
      <c r="AJ500" t="b">
        <v>1</v>
      </c>
      <c r="AK500" t="e" cm="1">
        <f t="array" ref="AK500">_xlfn.LET(
  _xlpm.txt,TRIM(Raw_Data!F500),
  _xlpm.norm,SUBSTITUTE(SUBSTITUTE(_xlpm.txt,"-","/"),".","/"),
  _xlpm.p,_xlfn.TEXTSPLIT(_xlpm.norm,"/"),
  _xlpm.a,VALUE(INDEX(_xlpm.p,1)),
  _xlpm.b,VALUE(INDEX(_xlpm.p,2)),
  IF(AND(_xlpm.a&lt;=12,_xlpm.b&lt;=12),"REVIEW_AMBIGUOUS","OK")
)</f>
        <v>#REF!</v>
      </c>
    </row>
    <row r="501" spans="1:37">
      <c r="A501" t="s">
        <v>1653</v>
      </c>
      <c r="B501" t="s">
        <v>1653</v>
      </c>
      <c r="C501" t="b">
        <v>0</v>
      </c>
      <c r="D501" t="s">
        <v>7257</v>
      </c>
      <c r="E501" t="s">
        <v>1654</v>
      </c>
      <c r="F501" t="s">
        <v>1654</v>
      </c>
      <c r="G501" t="s">
        <v>7280</v>
      </c>
      <c r="H501" t="s">
        <v>263</v>
      </c>
      <c r="I501" t="s">
        <v>263</v>
      </c>
      <c r="J501" t="s">
        <v>263</v>
      </c>
      <c r="K501" t="s">
        <v>125</v>
      </c>
      <c r="L501" t="s">
        <v>125</v>
      </c>
      <c r="M501">
        <f>IF(UPPER(TRIM(Table2[[#This Row],[Status_Clean]]))="CONVERTED",1,0)</f>
        <v>0</v>
      </c>
      <c r="N501">
        <f>IF(ISNUMBER(MATCH(UPPER(TRIM(Table2[[#This Row],[Status_Clean]])),{"CONTACTED","QUALIFIED","CONVERTED"},0)),1,0)</f>
        <v>1</v>
      </c>
      <c r="O501" cm="1">
        <f t="array" ref="O501">_xlfn.SWITCH(UPPER(TRIM(Table2[[#This Row],[Status_Clean]])),"NEW",1,"CONTACTED",2,"QUALIFIED",3,"CONVERTED",4,"LOST",5,99)</f>
        <v>2</v>
      </c>
      <c r="P501">
        <v>45237</v>
      </c>
      <c r="Q501" t="s">
        <v>7747</v>
      </c>
      <c r="R501" t="s">
        <v>7747</v>
      </c>
      <c r="S501">
        <v>45237</v>
      </c>
      <c r="T501" t="s">
        <v>7261</v>
      </c>
      <c r="U501">
        <v>45237</v>
      </c>
      <c r="V501" t="s">
        <v>7300</v>
      </c>
      <c r="W501" t="s">
        <v>7263</v>
      </c>
      <c r="X501" t="s">
        <v>7264</v>
      </c>
      <c r="Y501" t="s">
        <v>7265</v>
      </c>
      <c r="Z501" t="s">
        <v>543</v>
      </c>
      <c r="AA501">
        <v>4.8000000000000007</v>
      </c>
      <c r="AB501" t="str" cm="1">
        <f t="array" ref="AB501">_xlfn.LET(_xlpm.x,IFERROR(VALUE(Table2[[#This Row],[Response_Time_Hours]]),""),IF(_xlpm.x="","CHECK",_xlfn.IFS(_xlpm.x&lt;=1,"Immediate",_xlpm.x&lt;=6,"Fast",_xlpm.x&lt;=24,"Moderate",_xlpm.x&gt;24,"Delayed")))</f>
        <v>Fast</v>
      </c>
      <c r="AC501">
        <v>33</v>
      </c>
      <c r="AD501" t="str" cm="1">
        <f t="array" ref="AD501">IF(Table2[[#This Row],[Interaction_Count_Final]]="","N/A",_xlfn.IFS(Table2[[#This Row],[Interaction_Count_Final]]&lt;=2,"Low",Table2[[#This Row],[Interaction_Count_Final]]&lt;=5,"Medium",Table2[[#This Row],[Interaction_Count_Final]]&gt;=6,"High",TRUE,"CHECK"))</f>
        <v>High</v>
      </c>
      <c r="AE501" t="s">
        <v>7266</v>
      </c>
      <c r="AF501" t="b">
        <v>1</v>
      </c>
      <c r="AG501" t="b">
        <v>1</v>
      </c>
      <c r="AH501">
        <v>673</v>
      </c>
      <c r="AI501">
        <v>45237</v>
      </c>
      <c r="AJ501" t="b">
        <v>1</v>
      </c>
      <c r="AK501" t="e" cm="1">
        <f t="array" ref="AK501">_xlfn.LET(
  _xlpm.txt,TRIM(Raw_Data!F501),
  _xlpm.norm,SUBSTITUTE(SUBSTITUTE(_xlpm.txt,"-","/"),".","/"),
  _xlpm.p,_xlfn.TEXTSPLIT(_xlpm.norm,"/"),
  _xlpm.a,VALUE(INDEX(_xlpm.p,1)),
  _xlpm.b,VALUE(INDEX(_xlpm.p,2)),
  IF(AND(_xlpm.a&lt;=12,_xlpm.b&lt;=12),"REVIEW_AMBIGUOUS","OK")
)</f>
        <v>#REF!</v>
      </c>
    </row>
    <row r="502" spans="1:37">
      <c r="A502" t="s">
        <v>1655</v>
      </c>
      <c r="B502" t="s">
        <v>1655</v>
      </c>
      <c r="C502" t="b">
        <v>0</v>
      </c>
      <c r="D502" t="s">
        <v>7257</v>
      </c>
      <c r="E502" t="s">
        <v>1656</v>
      </c>
      <c r="F502" t="s">
        <v>1656</v>
      </c>
      <c r="G502" t="s">
        <v>7303</v>
      </c>
      <c r="H502" t="s">
        <v>363</v>
      </c>
      <c r="I502" t="s">
        <v>363</v>
      </c>
      <c r="J502" t="s">
        <v>363</v>
      </c>
      <c r="K502" t="s">
        <v>125</v>
      </c>
      <c r="L502" t="s">
        <v>125</v>
      </c>
      <c r="M502">
        <f>IF(UPPER(TRIM(Table2[[#This Row],[Status_Clean]]))="CONVERTED",1,0)</f>
        <v>0</v>
      </c>
      <c r="N502">
        <f>IF(ISNUMBER(MATCH(UPPER(TRIM(Table2[[#This Row],[Status_Clean]])),{"CONTACTED","QUALIFIED","CONVERTED"},0)),1,0)</f>
        <v>1</v>
      </c>
      <c r="O502" cm="1">
        <f t="array" ref="O502">_xlfn.SWITCH(UPPER(TRIM(Table2[[#This Row],[Status_Clean]])),"NEW",1,"CONTACTED",2,"QUALIFIED",3,"CONVERTED",4,"LOST",5,99)</f>
        <v>2</v>
      </c>
      <c r="P502">
        <v>45455</v>
      </c>
      <c r="Q502" t="s">
        <v>7315</v>
      </c>
      <c r="R502" t="s">
        <v>7315</v>
      </c>
      <c r="S502">
        <v>45455</v>
      </c>
      <c r="T502" t="s">
        <v>7261</v>
      </c>
      <c r="U502">
        <v>45455</v>
      </c>
      <c r="V502" t="s">
        <v>7276</v>
      </c>
      <c r="W502" t="s">
        <v>7271</v>
      </c>
      <c r="X502" t="s">
        <v>7277</v>
      </c>
      <c r="Y502" t="s">
        <v>7272</v>
      </c>
      <c r="Z502" t="s">
        <v>1657</v>
      </c>
      <c r="AA502">
        <v>4.3</v>
      </c>
      <c r="AB502" t="str" cm="1">
        <f t="array" ref="AB502">_xlfn.LET(_xlpm.x,IFERROR(VALUE(Table2[[#This Row],[Response_Time_Hours]]),""),IF(_xlpm.x="","CHECK",_xlfn.IFS(_xlpm.x&lt;=1,"Immediate",_xlpm.x&lt;=6,"Fast",_xlpm.x&lt;=24,"Moderate",_xlpm.x&gt;24,"Delayed")))</f>
        <v>Fast</v>
      </c>
      <c r="AC502">
        <v>5</v>
      </c>
      <c r="AD502" t="str" cm="1">
        <f t="array" ref="AD502">IF(Table2[[#This Row],[Interaction_Count_Final]]="","N/A",_xlfn.IFS(Table2[[#This Row],[Interaction_Count_Final]]&lt;=2,"Low",Table2[[#This Row],[Interaction_Count_Final]]&lt;=5,"Medium",Table2[[#This Row],[Interaction_Count_Final]]&gt;=6,"High",TRUE,"CHECK"))</f>
        <v>Medium</v>
      </c>
      <c r="AE502" t="s">
        <v>7273</v>
      </c>
      <c r="AF502" t="b">
        <v>1</v>
      </c>
      <c r="AG502" t="b">
        <v>1</v>
      </c>
      <c r="AH502">
        <v>674</v>
      </c>
      <c r="AI502">
        <v>45455</v>
      </c>
      <c r="AJ502" t="b">
        <v>1</v>
      </c>
      <c r="AK502" t="e" cm="1">
        <f t="array" ref="AK502">_xlfn.LET(
  _xlpm.txt,TRIM(Raw_Data!F502),
  _xlpm.norm,SUBSTITUTE(SUBSTITUTE(_xlpm.txt,"-","/"),".","/"),
  _xlpm.p,_xlfn.TEXTSPLIT(_xlpm.norm,"/"),
  _xlpm.a,VALUE(INDEX(_xlpm.p,1)),
  _xlpm.b,VALUE(INDEX(_xlpm.p,2)),
  IF(AND(_xlpm.a&lt;=12,_xlpm.b&lt;=12),"REVIEW_AMBIGUOUS","OK")
)</f>
        <v>#REF!</v>
      </c>
    </row>
    <row r="503" spans="1:37">
      <c r="A503" t="s">
        <v>1658</v>
      </c>
      <c r="B503" t="s">
        <v>1658</v>
      </c>
      <c r="C503" t="b">
        <v>0</v>
      </c>
      <c r="D503" t="s">
        <v>7257</v>
      </c>
      <c r="E503" t="s">
        <v>7748</v>
      </c>
      <c r="F503" t="s">
        <v>7748</v>
      </c>
      <c r="G503" t="s">
        <v>7268</v>
      </c>
      <c r="H503" t="s">
        <v>248</v>
      </c>
      <c r="I503" t="s">
        <v>248</v>
      </c>
      <c r="J503" t="s">
        <v>1356</v>
      </c>
      <c r="K503" t="s">
        <v>71</v>
      </c>
      <c r="L503" t="s">
        <v>71</v>
      </c>
      <c r="M503">
        <f>IF(UPPER(TRIM(Table2[[#This Row],[Status_Clean]]))="CONVERTED",1,0)</f>
        <v>0</v>
      </c>
      <c r="N503">
        <f>IF(ISNUMBER(MATCH(UPPER(TRIM(Table2[[#This Row],[Status_Clean]])),{"CONTACTED","QUALIFIED","CONVERTED"},0)),1,0)</f>
        <v>1</v>
      </c>
      <c r="O503" cm="1">
        <f t="array" ref="O503">_xlfn.SWITCH(UPPER(TRIM(Table2[[#This Row],[Status_Clean]])),"NEW",1,"CONTACTED",2,"QUALIFIED",3,"CONVERTED",4,"LOST",5,99)</f>
        <v>3</v>
      </c>
      <c r="P503">
        <v>45336</v>
      </c>
      <c r="Q503" t="s">
        <v>7749</v>
      </c>
      <c r="R503" t="s">
        <v>7749</v>
      </c>
      <c r="S503">
        <v>45336</v>
      </c>
      <c r="T503" t="s">
        <v>7261</v>
      </c>
      <c r="U503">
        <v>45336</v>
      </c>
      <c r="V503" t="s">
        <v>7283</v>
      </c>
      <c r="W503" t="s">
        <v>7271</v>
      </c>
      <c r="X503" t="s">
        <v>7284</v>
      </c>
      <c r="Y503" t="s">
        <v>7272</v>
      </c>
      <c r="Z503" t="s">
        <v>251</v>
      </c>
      <c r="AA503">
        <v>43.2</v>
      </c>
      <c r="AB503" t="str" cm="1">
        <f t="array" ref="AB503">_xlfn.LET(_xlpm.x,IFERROR(VALUE(Table2[[#This Row],[Response_Time_Hours]]),""),IF(_xlpm.x="","CHECK",_xlfn.IFS(_xlpm.x&lt;=1,"Immediate",_xlpm.x&lt;=6,"Fast",_xlpm.x&lt;=24,"Moderate",_xlpm.x&gt;24,"Delayed")))</f>
        <v>Delayed</v>
      </c>
      <c r="AC503">
        <v>5</v>
      </c>
      <c r="AD503" t="str" cm="1">
        <f t="array" ref="AD503">IF(Table2[[#This Row],[Interaction_Count_Final]]="","N/A",_xlfn.IFS(Table2[[#This Row],[Interaction_Count_Final]]&lt;=2,"Low",Table2[[#This Row],[Interaction_Count_Final]]&lt;=5,"Medium",Table2[[#This Row],[Interaction_Count_Final]]&gt;=6,"High",TRUE,"CHECK"))</f>
        <v>Medium</v>
      </c>
      <c r="AE503" t="s">
        <v>7266</v>
      </c>
      <c r="AF503" t="b">
        <v>1</v>
      </c>
      <c r="AG503" t="b">
        <v>1</v>
      </c>
      <c r="AH503">
        <v>675</v>
      </c>
      <c r="AI503">
        <v>45336</v>
      </c>
      <c r="AJ503" t="b">
        <v>1</v>
      </c>
      <c r="AK503" t="e" cm="1">
        <f t="array" ref="AK503">_xlfn.LET(
  _xlpm.txt,TRIM(Raw_Data!F503),
  _xlpm.norm,SUBSTITUTE(SUBSTITUTE(_xlpm.txt,"-","/"),".","/"),
  _xlpm.p,_xlfn.TEXTSPLIT(_xlpm.norm,"/"),
  _xlpm.a,VALUE(INDEX(_xlpm.p,1)),
  _xlpm.b,VALUE(INDEX(_xlpm.p,2)),
  IF(AND(_xlpm.a&lt;=12,_xlpm.b&lt;=12),"REVIEW_AMBIGUOUS","OK")
)</f>
        <v>#REF!</v>
      </c>
    </row>
    <row r="504" spans="1:37">
      <c r="A504" t="s">
        <v>1660</v>
      </c>
      <c r="B504" t="s">
        <v>1660</v>
      </c>
      <c r="C504" t="b">
        <v>0</v>
      </c>
      <c r="D504" t="s">
        <v>7257</v>
      </c>
      <c r="E504" t="s">
        <v>1661</v>
      </c>
      <c r="F504" t="s">
        <v>1661</v>
      </c>
      <c r="G504" t="s">
        <v>7303</v>
      </c>
      <c r="H504" t="s">
        <v>69</v>
      </c>
      <c r="I504" t="s">
        <v>69</v>
      </c>
      <c r="J504" t="s">
        <v>69</v>
      </c>
      <c r="K504" t="s">
        <v>125</v>
      </c>
      <c r="L504" t="s">
        <v>125</v>
      </c>
      <c r="M504">
        <f>IF(UPPER(TRIM(Table2[[#This Row],[Status_Clean]]))="CONVERTED",1,0)</f>
        <v>0</v>
      </c>
      <c r="N504">
        <f>IF(ISNUMBER(MATCH(UPPER(TRIM(Table2[[#This Row],[Status_Clean]])),{"CONTACTED","QUALIFIED","CONVERTED"},0)),1,0)</f>
        <v>1</v>
      </c>
      <c r="O504" cm="1">
        <f t="array" ref="O504">_xlfn.SWITCH(UPPER(TRIM(Table2[[#This Row],[Status_Clean]])),"NEW",1,"CONTACTED",2,"QUALIFIED",3,"CONVERTED",4,"LOST",5,99)</f>
        <v>2</v>
      </c>
      <c r="P504" t="s">
        <v>1662</v>
      </c>
      <c r="Q504" t="s">
        <v>7750</v>
      </c>
      <c r="R504" t="s">
        <v>7750</v>
      </c>
      <c r="S504">
        <v>45464</v>
      </c>
      <c r="T504" t="s">
        <v>7261</v>
      </c>
      <c r="U504">
        <v>45464</v>
      </c>
      <c r="V504" t="s">
        <v>7276</v>
      </c>
      <c r="W504" t="s">
        <v>7271</v>
      </c>
      <c r="X504" t="s">
        <v>7277</v>
      </c>
      <c r="Y504" t="s">
        <v>7312</v>
      </c>
      <c r="Z504" t="s">
        <v>1663</v>
      </c>
      <c r="AA504">
        <v>39.700000000000003</v>
      </c>
      <c r="AB504" t="str" cm="1">
        <f t="array" ref="AB504">_xlfn.LET(_xlpm.x,IFERROR(VALUE(Table2[[#This Row],[Response_Time_Hours]]),""),IF(_xlpm.x="","CHECK",_xlfn.IFS(_xlpm.x&lt;=1,"Immediate",_xlpm.x&lt;=6,"Fast",_xlpm.x&lt;=24,"Moderate",_xlpm.x&gt;24,"Delayed")))</f>
        <v>Delayed</v>
      </c>
      <c r="AC504">
        <v>16</v>
      </c>
      <c r="AD504" t="str" cm="1">
        <f t="array" ref="AD504">IF(Table2[[#This Row],[Interaction_Count_Final]]="","N/A",_xlfn.IFS(Table2[[#This Row],[Interaction_Count_Final]]&lt;=2,"Low",Table2[[#This Row],[Interaction_Count_Final]]&lt;=5,"Medium",Table2[[#This Row],[Interaction_Count_Final]]&gt;=6,"High",TRUE,"CHECK"))</f>
        <v>High</v>
      </c>
      <c r="AE504" t="s">
        <v>7266</v>
      </c>
      <c r="AF504" t="b">
        <v>1</v>
      </c>
      <c r="AG504" t="b">
        <v>1</v>
      </c>
      <c r="AH504">
        <v>676</v>
      </c>
      <c r="AI504">
        <v>45464</v>
      </c>
      <c r="AJ504" t="b">
        <v>1</v>
      </c>
      <c r="AK504" t="str" cm="1">
        <f t="array" ref="AK504">_xlfn.LET(
  _xlpm.txt,TRIM(Raw_Data!F504),
  _xlpm.norm,SUBSTITUTE(SUBSTITUTE(_xlpm.txt,"-","/"),".","/"),
  _xlpm.p,_xlfn.TEXTSPLIT(_xlpm.norm,"/"),
  _xlpm.a,VALUE(INDEX(_xlpm.p,1)),
  _xlpm.b,VALUE(INDEX(_xlpm.p,2)),
  IF(AND(_xlpm.a&lt;=12,_xlpm.b&lt;=12),"REVIEW_AMBIGUOUS","OK")
)</f>
        <v>OK</v>
      </c>
    </row>
    <row r="505" spans="1:37">
      <c r="A505" t="s">
        <v>1665</v>
      </c>
      <c r="B505" t="s">
        <v>1665</v>
      </c>
      <c r="C505" t="b">
        <v>0</v>
      </c>
      <c r="D505" t="s">
        <v>7257</v>
      </c>
      <c r="E505" t="s">
        <v>1666</v>
      </c>
      <c r="F505" t="s">
        <v>1666</v>
      </c>
      <c r="G505" t="s">
        <v>7280</v>
      </c>
      <c r="H505" t="s">
        <v>7485</v>
      </c>
      <c r="I505" t="s">
        <v>7485</v>
      </c>
      <c r="J505" t="s">
        <v>123</v>
      </c>
      <c r="K505" t="s">
        <v>173</v>
      </c>
      <c r="L505" t="s">
        <v>173</v>
      </c>
      <c r="M505">
        <f>IF(UPPER(TRIM(Table2[[#This Row],[Status_Clean]]))="CONVERTED",1,0)</f>
        <v>0</v>
      </c>
      <c r="N505">
        <f>IF(ISNUMBER(MATCH(UPPER(TRIM(Table2[[#This Row],[Status_Clean]])),{"CONTACTED","QUALIFIED","CONVERTED"},0)),1,0)</f>
        <v>0</v>
      </c>
      <c r="O505" cm="1">
        <f t="array" ref="O505">_xlfn.SWITCH(UPPER(TRIM(Table2[[#This Row],[Status_Clean]])),"NEW",1,"CONTACTED",2,"QUALIFIED",3,"CONVERTED",4,"LOST",5,99)</f>
        <v>5</v>
      </c>
      <c r="P505">
        <v>45589</v>
      </c>
      <c r="Q505" t="s">
        <v>7751</v>
      </c>
      <c r="R505" t="s">
        <v>7751</v>
      </c>
      <c r="S505">
        <v>45589</v>
      </c>
      <c r="T505" t="s">
        <v>7261</v>
      </c>
      <c r="U505">
        <v>45589</v>
      </c>
      <c r="V505" t="s">
        <v>7270</v>
      </c>
      <c r="W505" t="s">
        <v>7271</v>
      </c>
      <c r="X505" t="s">
        <v>7264</v>
      </c>
      <c r="Y505" t="s">
        <v>7285</v>
      </c>
      <c r="Z505">
        <v>14</v>
      </c>
      <c r="AA505">
        <v>14</v>
      </c>
      <c r="AB505" t="str" cm="1">
        <f t="array" ref="AB505">_xlfn.LET(_xlpm.x,IFERROR(VALUE(Table2[[#This Row],[Response_Time_Hours]]),""),IF(_xlpm.x="","CHECK",_xlfn.IFS(_xlpm.x&lt;=1,"Immediate",_xlpm.x&lt;=6,"Fast",_xlpm.x&lt;=24,"Moderate",_xlpm.x&gt;24,"Delayed")))</f>
        <v>Moderate</v>
      </c>
      <c r="AC505">
        <v>4</v>
      </c>
      <c r="AD505" t="str" cm="1">
        <f t="array" ref="AD505">IF(Table2[[#This Row],[Interaction_Count_Final]]="","N/A",_xlfn.IFS(Table2[[#This Row],[Interaction_Count_Final]]&lt;=2,"Low",Table2[[#This Row],[Interaction_Count_Final]]&lt;=5,"Medium",Table2[[#This Row],[Interaction_Count_Final]]&gt;=6,"High",TRUE,"CHECK"))</f>
        <v>Medium</v>
      </c>
      <c r="AE505" t="s">
        <v>7266</v>
      </c>
      <c r="AF505" t="b">
        <v>1</v>
      </c>
      <c r="AG505" t="b">
        <v>1</v>
      </c>
      <c r="AH505">
        <v>678</v>
      </c>
      <c r="AI505">
        <v>45589</v>
      </c>
      <c r="AJ505" t="b">
        <v>1</v>
      </c>
      <c r="AK505" t="e" cm="1">
        <f t="array" ref="AK505">_xlfn.LET(
  _xlpm.txt,TRIM(Raw_Data!F505),
  _xlpm.norm,SUBSTITUTE(SUBSTITUTE(_xlpm.txt,"-","/"),".","/"),
  _xlpm.p,_xlfn.TEXTSPLIT(_xlpm.norm,"/"),
  _xlpm.a,VALUE(INDEX(_xlpm.p,1)),
  _xlpm.b,VALUE(INDEX(_xlpm.p,2)),
  IF(AND(_xlpm.a&lt;=12,_xlpm.b&lt;=12),"REVIEW_AMBIGUOUS","OK")
)</f>
        <v>#REF!</v>
      </c>
    </row>
    <row r="506" spans="1:37">
      <c r="A506" t="s">
        <v>1667</v>
      </c>
      <c r="B506" t="s">
        <v>1667</v>
      </c>
      <c r="C506" t="b">
        <v>0</v>
      </c>
      <c r="D506" t="s">
        <v>7257</v>
      </c>
      <c r="E506" t="s">
        <v>1668</v>
      </c>
      <c r="F506" t="s">
        <v>1668</v>
      </c>
      <c r="G506" t="s">
        <v>7258</v>
      </c>
      <c r="H506" t="s">
        <v>447</v>
      </c>
      <c r="I506" t="s">
        <v>447</v>
      </c>
      <c r="J506" t="s">
        <v>447</v>
      </c>
      <c r="K506" t="s">
        <v>250</v>
      </c>
      <c r="L506" t="s">
        <v>250</v>
      </c>
      <c r="M506">
        <f>IF(UPPER(TRIM(Table2[[#This Row],[Status_Clean]]))="CONVERTED",1,0)</f>
        <v>1</v>
      </c>
      <c r="N506">
        <f>IF(ISNUMBER(MATCH(UPPER(TRIM(Table2[[#This Row],[Status_Clean]])),{"CONTACTED","QUALIFIED","CONVERTED"},0)),1,0)</f>
        <v>1</v>
      </c>
      <c r="O506" cm="1">
        <f t="array" ref="O506">_xlfn.SWITCH(UPPER(TRIM(Table2[[#This Row],[Status_Clean]])),"NEW",1,"CONTACTED",2,"QUALIFIED",3,"CONVERTED",4,"LOST",5,99)</f>
        <v>4</v>
      </c>
      <c r="P506" t="s">
        <v>1669</v>
      </c>
      <c r="Q506" t="s">
        <v>7752</v>
      </c>
      <c r="R506" t="s">
        <v>7752</v>
      </c>
      <c r="S506">
        <v>44964</v>
      </c>
      <c r="T506" t="s">
        <v>7261</v>
      </c>
      <c r="U506">
        <v>44964</v>
      </c>
      <c r="V506" t="s">
        <v>7283</v>
      </c>
      <c r="W506" t="s">
        <v>7263</v>
      </c>
      <c r="X506" t="s">
        <v>7284</v>
      </c>
      <c r="Y506" t="s">
        <v>7265</v>
      </c>
      <c r="Z506" t="s">
        <v>1670</v>
      </c>
      <c r="AA506">
        <v>67.5</v>
      </c>
      <c r="AB506" t="str" cm="1">
        <f t="array" ref="AB506">_xlfn.LET(_xlpm.x,IFERROR(VALUE(Table2[[#This Row],[Response_Time_Hours]]),""),IF(_xlpm.x="","CHECK",_xlfn.IFS(_xlpm.x&lt;=1,"Immediate",_xlpm.x&lt;=6,"Fast",_xlpm.x&lt;=24,"Moderate",_xlpm.x&gt;24,"Delayed")))</f>
        <v>Delayed</v>
      </c>
      <c r="AC506">
        <v>1</v>
      </c>
      <c r="AD506" t="str" cm="1">
        <f t="array" ref="AD506">IF(Table2[[#This Row],[Interaction_Count_Final]]="","N/A",_xlfn.IFS(Table2[[#This Row],[Interaction_Count_Final]]&lt;=2,"Low",Table2[[#This Row],[Interaction_Count_Final]]&lt;=5,"Medium",Table2[[#This Row],[Interaction_Count_Final]]&gt;=6,"High",TRUE,"CHECK"))</f>
        <v>Low</v>
      </c>
      <c r="AE506" t="s">
        <v>7289</v>
      </c>
      <c r="AF506" t="b">
        <v>1</v>
      </c>
      <c r="AG506" t="b">
        <v>1</v>
      </c>
      <c r="AH506">
        <v>679</v>
      </c>
      <c r="AI506">
        <v>44964</v>
      </c>
      <c r="AJ506" t="b">
        <v>1</v>
      </c>
      <c r="AK506" t="e" cm="1">
        <f t="array" ref="AK506">_xlfn.LET(
  _xlpm.txt,TRIM(Raw_Data!F506),
  _xlpm.norm,SUBSTITUTE(SUBSTITUTE(_xlpm.txt,"-","/"),".","/"),
  _xlpm.p,_xlfn.TEXTSPLIT(_xlpm.norm,"/"),
  _xlpm.a,VALUE(INDEX(_xlpm.p,1)),
  _xlpm.b,VALUE(INDEX(_xlpm.p,2)),
  IF(AND(_xlpm.a&lt;=12,_xlpm.b&lt;=12),"REVIEW_AMBIGUOUS","OK")
)</f>
        <v>#REF!</v>
      </c>
    </row>
    <row r="507" spans="1:37">
      <c r="A507" t="s">
        <v>1671</v>
      </c>
      <c r="B507" t="s">
        <v>1671</v>
      </c>
      <c r="C507" t="b">
        <v>0</v>
      </c>
      <c r="D507" t="s">
        <v>7257</v>
      </c>
      <c r="E507" t="s">
        <v>1672</v>
      </c>
      <c r="F507" t="s">
        <v>1672</v>
      </c>
      <c r="G507" t="s">
        <v>7274</v>
      </c>
      <c r="H507" t="s">
        <v>454</v>
      </c>
      <c r="I507" t="s">
        <v>454</v>
      </c>
      <c r="J507" t="s">
        <v>7308</v>
      </c>
      <c r="K507" t="s">
        <v>173</v>
      </c>
      <c r="L507" t="s">
        <v>173</v>
      </c>
      <c r="M507">
        <f>IF(UPPER(TRIM(Table2[[#This Row],[Status_Clean]]))="CONVERTED",1,0)</f>
        <v>0</v>
      </c>
      <c r="N507">
        <f>IF(ISNUMBER(MATCH(UPPER(TRIM(Table2[[#This Row],[Status_Clean]])),{"CONTACTED","QUALIFIED","CONVERTED"},0)),1,0)</f>
        <v>0</v>
      </c>
      <c r="O507" cm="1">
        <f t="array" ref="O507">_xlfn.SWITCH(UPPER(TRIM(Table2[[#This Row],[Status_Clean]])),"NEW",1,"CONTACTED",2,"QUALIFIED",3,"CONVERTED",4,"LOST",5,99)</f>
        <v>5</v>
      </c>
      <c r="P507">
        <v>44999</v>
      </c>
      <c r="Q507" t="s">
        <v>7753</v>
      </c>
      <c r="R507" t="s">
        <v>7753</v>
      </c>
      <c r="S507">
        <v>44999</v>
      </c>
      <c r="T507" t="s">
        <v>7261</v>
      </c>
      <c r="U507">
        <v>44999</v>
      </c>
      <c r="V507" t="s">
        <v>7295</v>
      </c>
      <c r="W507" t="s">
        <v>7263</v>
      </c>
      <c r="X507" t="s">
        <v>7284</v>
      </c>
      <c r="Y507" t="s">
        <v>7265</v>
      </c>
      <c r="Z507" t="s">
        <v>857</v>
      </c>
      <c r="AA507">
        <v>9.6000000000000014</v>
      </c>
      <c r="AB507" t="str" cm="1">
        <f t="array" ref="AB507">_xlfn.LET(_xlpm.x,IFERROR(VALUE(Table2[[#This Row],[Response_Time_Hours]]),""),IF(_xlpm.x="","CHECK",_xlfn.IFS(_xlpm.x&lt;=1,"Immediate",_xlpm.x&lt;=6,"Fast",_xlpm.x&lt;=24,"Moderate",_xlpm.x&gt;24,"Delayed")))</f>
        <v>Moderate</v>
      </c>
      <c r="AC507">
        <v>35</v>
      </c>
      <c r="AD507" t="str" cm="1">
        <f t="array" ref="AD507">IF(Table2[[#This Row],[Interaction_Count_Final]]="","N/A",_xlfn.IFS(Table2[[#This Row],[Interaction_Count_Final]]&lt;=2,"Low",Table2[[#This Row],[Interaction_Count_Final]]&lt;=5,"Medium",Table2[[#This Row],[Interaction_Count_Final]]&gt;=6,"High",TRUE,"CHECK"))</f>
        <v>High</v>
      </c>
      <c r="AE507" t="s">
        <v>7266</v>
      </c>
      <c r="AF507" t="b">
        <v>1</v>
      </c>
      <c r="AG507" t="b">
        <v>1</v>
      </c>
      <c r="AH507">
        <v>681</v>
      </c>
      <c r="AI507">
        <v>44999</v>
      </c>
      <c r="AJ507" t="b">
        <v>1</v>
      </c>
      <c r="AK507" t="e" cm="1">
        <f t="array" ref="AK507">_xlfn.LET(
  _xlpm.txt,TRIM(Raw_Data!F507),
  _xlpm.norm,SUBSTITUTE(SUBSTITUTE(_xlpm.txt,"-","/"),".","/"),
  _xlpm.p,_xlfn.TEXTSPLIT(_xlpm.norm,"/"),
  _xlpm.a,VALUE(INDEX(_xlpm.p,1)),
  _xlpm.b,VALUE(INDEX(_xlpm.p,2)),
  IF(AND(_xlpm.a&lt;=12,_xlpm.b&lt;=12),"REVIEW_AMBIGUOUS","OK")
)</f>
        <v>#REF!</v>
      </c>
    </row>
    <row r="508" spans="1:37">
      <c r="A508" t="s">
        <v>1673</v>
      </c>
      <c r="B508" t="s">
        <v>1673</v>
      </c>
      <c r="C508" t="b">
        <v>1</v>
      </c>
      <c r="D508" t="s">
        <v>7257</v>
      </c>
      <c r="E508" t="s">
        <v>1674</v>
      </c>
      <c r="F508" t="s">
        <v>1674</v>
      </c>
      <c r="G508" t="s">
        <v>7258</v>
      </c>
      <c r="H508" t="s">
        <v>123</v>
      </c>
      <c r="I508" t="s">
        <v>123</v>
      </c>
      <c r="J508" t="s">
        <v>123</v>
      </c>
      <c r="K508" t="s">
        <v>193</v>
      </c>
      <c r="L508" t="s">
        <v>193</v>
      </c>
      <c r="M508">
        <f>IF(UPPER(TRIM(Table2[[#This Row],[Status_Clean]]))="CONVERTED",1,0)</f>
        <v>0</v>
      </c>
      <c r="N508">
        <f>IF(ISNUMBER(MATCH(UPPER(TRIM(Table2[[#This Row],[Status_Clean]])),{"CONTACTED","QUALIFIED","CONVERTED"},0)),1,0)</f>
        <v>0</v>
      </c>
      <c r="O508" cm="1">
        <f t="array" ref="O508">_xlfn.SWITCH(UPPER(TRIM(Table2[[#This Row],[Status_Clean]])),"NEW",1,"CONTACTED",2,"QUALIFIED",3,"CONVERTED",4,"LOST",5,99)</f>
        <v>1</v>
      </c>
      <c r="P508" t="s">
        <v>1675</v>
      </c>
      <c r="Q508" t="s">
        <v>7754</v>
      </c>
      <c r="R508" t="s">
        <v>7754</v>
      </c>
      <c r="S508">
        <v>45018</v>
      </c>
      <c r="T508" t="s">
        <v>7261</v>
      </c>
      <c r="U508">
        <v>45018</v>
      </c>
      <c r="V508" t="s">
        <v>7297</v>
      </c>
      <c r="W508" t="s">
        <v>7263</v>
      </c>
      <c r="X508" t="s">
        <v>7277</v>
      </c>
      <c r="Y508" t="s">
        <v>7293</v>
      </c>
      <c r="Z508" t="s">
        <v>1011</v>
      </c>
      <c r="AA508">
        <v>69.3</v>
      </c>
      <c r="AB508" t="str" cm="1">
        <f t="array" ref="AB508">_xlfn.LET(_xlpm.x,IFERROR(VALUE(Table2[[#This Row],[Response_Time_Hours]]),""),IF(_xlpm.x="","CHECK",_xlfn.IFS(_xlpm.x&lt;=1,"Immediate",_xlpm.x&lt;=6,"Fast",_xlpm.x&lt;=24,"Moderate",_xlpm.x&gt;24,"Delayed")))</f>
        <v>Delayed</v>
      </c>
      <c r="AC508">
        <v>30</v>
      </c>
      <c r="AD508" t="str" cm="1">
        <f t="array" ref="AD508">IF(Table2[[#This Row],[Interaction_Count_Final]]="","N/A",_xlfn.IFS(Table2[[#This Row],[Interaction_Count_Final]]&lt;=2,"Low",Table2[[#This Row],[Interaction_Count_Final]]&lt;=5,"Medium",Table2[[#This Row],[Interaction_Count_Final]]&gt;=6,"High",TRUE,"CHECK"))</f>
        <v>High</v>
      </c>
      <c r="AE508" t="s">
        <v>7266</v>
      </c>
      <c r="AF508" t="b">
        <v>1</v>
      </c>
      <c r="AG508" t="b">
        <v>1</v>
      </c>
      <c r="AH508">
        <v>683</v>
      </c>
      <c r="AI508">
        <v>45018</v>
      </c>
      <c r="AJ508" t="b">
        <v>1</v>
      </c>
      <c r="AK508" t="str" cm="1">
        <f t="array" ref="AK508">_xlfn.LET(
  _xlpm.txt,TRIM(Raw_Data!F508),
  _xlpm.norm,SUBSTITUTE(SUBSTITUTE(_xlpm.txt,"-","/"),".","/"),
  _xlpm.p,_xlfn.TEXTSPLIT(_xlpm.norm,"/"),
  _xlpm.a,VALUE(INDEX(_xlpm.p,1)),
  _xlpm.b,VALUE(INDEX(_xlpm.p,2)),
  IF(AND(_xlpm.a&lt;=12,_xlpm.b&lt;=12),"REVIEW_AMBIGUOUS","OK")
)</f>
        <v>REVIEW_AMBIGUOUS</v>
      </c>
    </row>
    <row r="509" spans="1:37">
      <c r="A509" t="s">
        <v>1676</v>
      </c>
      <c r="B509" t="s">
        <v>1676</v>
      </c>
      <c r="C509" t="b">
        <v>0</v>
      </c>
      <c r="D509" t="s">
        <v>7257</v>
      </c>
      <c r="E509" t="s">
        <v>1677</v>
      </c>
      <c r="F509" t="s">
        <v>1677</v>
      </c>
      <c r="G509" t="s">
        <v>7274</v>
      </c>
      <c r="H509" t="s">
        <v>263</v>
      </c>
      <c r="I509" t="s">
        <v>263</v>
      </c>
      <c r="J509" t="s">
        <v>263</v>
      </c>
      <c r="K509" t="s">
        <v>7502</v>
      </c>
      <c r="L509" t="s">
        <v>71</v>
      </c>
      <c r="M509">
        <f>IF(UPPER(TRIM(Table2[[#This Row],[Status_Clean]]))="CONVERTED",1,0)</f>
        <v>0</v>
      </c>
      <c r="N509">
        <f>IF(ISNUMBER(MATCH(UPPER(TRIM(Table2[[#This Row],[Status_Clean]])),{"CONTACTED","QUALIFIED","CONVERTED"},0)),1,0)</f>
        <v>1</v>
      </c>
      <c r="O509" cm="1">
        <f t="array" ref="O509">_xlfn.SWITCH(UPPER(TRIM(Table2[[#This Row],[Status_Clean]])),"NEW",1,"CONTACTED",2,"QUALIFIED",3,"CONVERTED",4,"LOST",5,99)</f>
        <v>3</v>
      </c>
      <c r="P509">
        <v>45607</v>
      </c>
      <c r="Q509" t="s">
        <v>7755</v>
      </c>
      <c r="R509" t="s">
        <v>7755</v>
      </c>
      <c r="S509">
        <v>45607</v>
      </c>
      <c r="T509" t="s">
        <v>7261</v>
      </c>
      <c r="U509">
        <v>45607</v>
      </c>
      <c r="V509" t="s">
        <v>7300</v>
      </c>
      <c r="W509" t="s">
        <v>7271</v>
      </c>
      <c r="X509" t="s">
        <v>7264</v>
      </c>
      <c r="Y509" t="s">
        <v>7298</v>
      </c>
      <c r="Z509" t="s">
        <v>1678</v>
      </c>
      <c r="AA509">
        <v>53.6</v>
      </c>
      <c r="AB509" t="str" cm="1">
        <f t="array" ref="AB509">_xlfn.LET(_xlpm.x,IFERROR(VALUE(Table2[[#This Row],[Response_Time_Hours]]),""),IF(_xlpm.x="","CHECK",_xlfn.IFS(_xlpm.x&lt;=1,"Immediate",_xlpm.x&lt;=6,"Fast",_xlpm.x&lt;=24,"Moderate",_xlpm.x&gt;24,"Delayed")))</f>
        <v>Delayed</v>
      </c>
      <c r="AC509">
        <v>13</v>
      </c>
      <c r="AD509" t="str" cm="1">
        <f t="array" ref="AD509">IF(Table2[[#This Row],[Interaction_Count_Final]]="","N/A",_xlfn.IFS(Table2[[#This Row],[Interaction_Count_Final]]&lt;=2,"Low",Table2[[#This Row],[Interaction_Count_Final]]&lt;=5,"Medium",Table2[[#This Row],[Interaction_Count_Final]]&gt;=6,"High",TRUE,"CHECK"))</f>
        <v>High</v>
      </c>
      <c r="AE509" t="s">
        <v>7266</v>
      </c>
      <c r="AF509" t="b">
        <v>1</v>
      </c>
      <c r="AG509" t="b">
        <v>1</v>
      </c>
      <c r="AH509">
        <v>685</v>
      </c>
      <c r="AI509">
        <v>45607</v>
      </c>
      <c r="AJ509" t="b">
        <v>1</v>
      </c>
      <c r="AK509" t="e" cm="1">
        <f t="array" ref="AK509">_xlfn.LET(
  _xlpm.txt,TRIM(Raw_Data!F509),
  _xlpm.norm,SUBSTITUTE(SUBSTITUTE(_xlpm.txt,"-","/"),".","/"),
  _xlpm.p,_xlfn.TEXTSPLIT(_xlpm.norm,"/"),
  _xlpm.a,VALUE(INDEX(_xlpm.p,1)),
  _xlpm.b,VALUE(INDEX(_xlpm.p,2)),
  IF(AND(_xlpm.a&lt;=12,_xlpm.b&lt;=12),"REVIEW_AMBIGUOUS","OK")
)</f>
        <v>#REF!</v>
      </c>
    </row>
    <row r="510" spans="1:37">
      <c r="A510" t="s">
        <v>1679</v>
      </c>
      <c r="B510" t="s">
        <v>1679</v>
      </c>
      <c r="C510" t="b">
        <v>0</v>
      </c>
      <c r="D510" t="s">
        <v>7257</v>
      </c>
      <c r="E510" t="s">
        <v>1680</v>
      </c>
      <c r="F510" t="s">
        <v>1680</v>
      </c>
      <c r="G510" t="s">
        <v>7258</v>
      </c>
      <c r="H510" t="s">
        <v>473</v>
      </c>
      <c r="I510" t="s">
        <v>473</v>
      </c>
      <c r="J510" t="s">
        <v>473</v>
      </c>
      <c r="K510" t="s">
        <v>173</v>
      </c>
      <c r="L510" t="s">
        <v>173</v>
      </c>
      <c r="M510">
        <f>IF(UPPER(TRIM(Table2[[#This Row],[Status_Clean]]))="CONVERTED",1,0)</f>
        <v>0</v>
      </c>
      <c r="N510">
        <f>IF(ISNUMBER(MATCH(UPPER(TRIM(Table2[[#This Row],[Status_Clean]])),{"CONTACTED","QUALIFIED","CONVERTED"},0)),1,0)</f>
        <v>0</v>
      </c>
      <c r="O510" cm="1">
        <f t="array" ref="O510">_xlfn.SWITCH(UPPER(TRIM(Table2[[#This Row],[Status_Clean]])),"NEW",1,"CONTACTED",2,"QUALIFIED",3,"CONVERTED",4,"LOST",5,99)</f>
        <v>5</v>
      </c>
      <c r="P510" t="s">
        <v>1681</v>
      </c>
      <c r="Q510" t="s">
        <v>7756</v>
      </c>
      <c r="R510" t="s">
        <v>7756</v>
      </c>
      <c r="S510">
        <v>45121</v>
      </c>
      <c r="T510" t="s">
        <v>7261</v>
      </c>
      <c r="U510">
        <v>45121</v>
      </c>
      <c r="V510" t="s">
        <v>7305</v>
      </c>
      <c r="W510" t="s">
        <v>7263</v>
      </c>
      <c r="X510" t="s">
        <v>7288</v>
      </c>
      <c r="Y510" t="s">
        <v>7312</v>
      </c>
      <c r="Z510" t="s">
        <v>1682</v>
      </c>
      <c r="AA510">
        <v>7.1</v>
      </c>
      <c r="AB510" t="str" cm="1">
        <f t="array" ref="AB510">_xlfn.LET(_xlpm.x,IFERROR(VALUE(Table2[[#This Row],[Response_Time_Hours]]),""),IF(_xlpm.x="","CHECK",_xlfn.IFS(_xlpm.x&lt;=1,"Immediate",_xlpm.x&lt;=6,"Fast",_xlpm.x&lt;=24,"Moderate",_xlpm.x&gt;24,"Delayed")))</f>
        <v>Moderate</v>
      </c>
      <c r="AC510">
        <v>39</v>
      </c>
      <c r="AD510" t="str" cm="1">
        <f t="array" ref="AD510">IF(Table2[[#This Row],[Interaction_Count_Final]]="","N/A",_xlfn.IFS(Table2[[#This Row],[Interaction_Count_Final]]&lt;=2,"Low",Table2[[#This Row],[Interaction_Count_Final]]&lt;=5,"Medium",Table2[[#This Row],[Interaction_Count_Final]]&gt;=6,"High",TRUE,"CHECK"))</f>
        <v>High</v>
      </c>
      <c r="AE510" t="s">
        <v>7266</v>
      </c>
      <c r="AF510" t="b">
        <v>1</v>
      </c>
      <c r="AG510" t="b">
        <v>1</v>
      </c>
      <c r="AH510">
        <v>686</v>
      </c>
      <c r="AI510">
        <v>45121</v>
      </c>
      <c r="AJ510" t="b">
        <v>1</v>
      </c>
      <c r="AK510" t="str" cm="1">
        <f t="array" ref="AK510">_xlfn.LET(
  _xlpm.txt,TRIM(Raw_Data!F510),
  _xlpm.norm,SUBSTITUTE(SUBSTITUTE(_xlpm.txt,"-","/"),".","/"),
  _xlpm.p,_xlfn.TEXTSPLIT(_xlpm.norm,"/"),
  _xlpm.a,VALUE(INDEX(_xlpm.p,1)),
  _xlpm.b,VALUE(INDEX(_xlpm.p,2)),
  IF(AND(_xlpm.a&lt;=12,_xlpm.b&lt;=12),"REVIEW_AMBIGUOUS","OK")
)</f>
        <v>OK</v>
      </c>
    </row>
    <row r="511" spans="1:37">
      <c r="A511" t="s">
        <v>1683</v>
      </c>
      <c r="B511" t="s">
        <v>1683</v>
      </c>
      <c r="C511" t="b">
        <v>0</v>
      </c>
      <c r="D511" t="s">
        <v>7257</v>
      </c>
      <c r="E511" t="s">
        <v>1684</v>
      </c>
      <c r="F511" t="s">
        <v>1684</v>
      </c>
      <c r="G511" t="s">
        <v>7280</v>
      </c>
      <c r="H511" t="s">
        <v>1165</v>
      </c>
      <c r="I511" t="s">
        <v>1165</v>
      </c>
      <c r="J511" t="s">
        <v>101</v>
      </c>
      <c r="K511" t="s">
        <v>173</v>
      </c>
      <c r="L511" t="s">
        <v>173</v>
      </c>
      <c r="M511">
        <f>IF(UPPER(TRIM(Table2[[#This Row],[Status_Clean]]))="CONVERTED",1,0)</f>
        <v>0</v>
      </c>
      <c r="N511">
        <f>IF(ISNUMBER(MATCH(UPPER(TRIM(Table2[[#This Row],[Status_Clean]])),{"CONTACTED","QUALIFIED","CONVERTED"},0)),1,0)</f>
        <v>0</v>
      </c>
      <c r="O511" cm="1">
        <f t="array" ref="O511">_xlfn.SWITCH(UPPER(TRIM(Table2[[#This Row],[Status_Clean]])),"NEW",1,"CONTACTED",2,"QUALIFIED",3,"CONVERTED",4,"LOST",5,99)</f>
        <v>5</v>
      </c>
      <c r="P511" t="s">
        <v>1685</v>
      </c>
      <c r="Q511" t="s">
        <v>7757</v>
      </c>
      <c r="R511" t="s">
        <v>7757</v>
      </c>
      <c r="S511">
        <v>45543</v>
      </c>
      <c r="T511" t="s">
        <v>7261</v>
      </c>
      <c r="U511">
        <v>45543</v>
      </c>
      <c r="V511" t="s">
        <v>7287</v>
      </c>
      <c r="W511" t="s">
        <v>7271</v>
      </c>
      <c r="X511" t="s">
        <v>7288</v>
      </c>
      <c r="Y511" t="s">
        <v>7293</v>
      </c>
      <c r="Z511">
        <v>35</v>
      </c>
      <c r="AA511">
        <v>35</v>
      </c>
      <c r="AB511" t="str" cm="1">
        <f t="array" ref="AB511">_xlfn.LET(_xlpm.x,IFERROR(VALUE(Table2[[#This Row],[Response_Time_Hours]]),""),IF(_xlpm.x="","CHECK",_xlfn.IFS(_xlpm.x&lt;=1,"Immediate",_xlpm.x&lt;=6,"Fast",_xlpm.x&lt;=24,"Moderate",_xlpm.x&gt;24,"Delayed")))</f>
        <v>Delayed</v>
      </c>
      <c r="AC511">
        <v>47</v>
      </c>
      <c r="AD511" t="str" cm="1">
        <f t="array" ref="AD511">IF(Table2[[#This Row],[Interaction_Count_Final]]="","N/A",_xlfn.IFS(Table2[[#This Row],[Interaction_Count_Final]]&lt;=2,"Low",Table2[[#This Row],[Interaction_Count_Final]]&lt;=5,"Medium",Table2[[#This Row],[Interaction_Count_Final]]&gt;=6,"High",TRUE,"CHECK"))</f>
        <v>High</v>
      </c>
      <c r="AE511" t="s">
        <v>7266</v>
      </c>
      <c r="AF511" t="b">
        <v>1</v>
      </c>
      <c r="AG511" t="b">
        <v>1</v>
      </c>
      <c r="AH511">
        <v>688</v>
      </c>
      <c r="AI511">
        <v>45543</v>
      </c>
      <c r="AJ511" t="b">
        <v>1</v>
      </c>
      <c r="AK511" t="str" cm="1">
        <f t="array" ref="AK511">_xlfn.LET(
  _xlpm.txt,TRIM(Raw_Data!F511),
  _xlpm.norm,SUBSTITUTE(SUBSTITUTE(_xlpm.txt,"-","/"),".","/"),
  _xlpm.p,_xlfn.TEXTSPLIT(_xlpm.norm,"/"),
  _xlpm.a,VALUE(INDEX(_xlpm.p,1)),
  _xlpm.b,VALUE(INDEX(_xlpm.p,2)),
  IF(AND(_xlpm.a&lt;=12,_xlpm.b&lt;=12),"REVIEW_AMBIGUOUS","OK")
)</f>
        <v>REVIEW_AMBIGUOUS</v>
      </c>
    </row>
    <row r="512" spans="1:37">
      <c r="A512" t="s">
        <v>1686</v>
      </c>
      <c r="B512" t="s">
        <v>1686</v>
      </c>
      <c r="C512" t="b">
        <v>0</v>
      </c>
      <c r="D512" t="s">
        <v>7257</v>
      </c>
      <c r="E512" t="s">
        <v>1687</v>
      </c>
      <c r="F512" t="s">
        <v>1687</v>
      </c>
      <c r="G512" t="s">
        <v>7274</v>
      </c>
      <c r="H512" t="s">
        <v>363</v>
      </c>
      <c r="I512" t="s">
        <v>363</v>
      </c>
      <c r="J512" t="s">
        <v>363</v>
      </c>
      <c r="K512" t="s">
        <v>125</v>
      </c>
      <c r="L512" t="s">
        <v>125</v>
      </c>
      <c r="M512">
        <f>IF(UPPER(TRIM(Table2[[#This Row],[Status_Clean]]))="CONVERTED",1,0)</f>
        <v>0</v>
      </c>
      <c r="N512">
        <f>IF(ISNUMBER(MATCH(UPPER(TRIM(Table2[[#This Row],[Status_Clean]])),{"CONTACTED","QUALIFIED","CONVERTED"},0)),1,0)</f>
        <v>1</v>
      </c>
      <c r="O512" cm="1">
        <f t="array" ref="O512">_xlfn.SWITCH(UPPER(TRIM(Table2[[#This Row],[Status_Clean]])),"NEW",1,"CONTACTED",2,"QUALIFIED",3,"CONVERTED",4,"LOST",5,99)</f>
        <v>2</v>
      </c>
      <c r="P512" t="s">
        <v>1688</v>
      </c>
      <c r="Q512" t="s">
        <v>7758</v>
      </c>
      <c r="R512" t="s">
        <v>7758</v>
      </c>
      <c r="S512">
        <v>45348</v>
      </c>
      <c r="T512" t="s">
        <v>7261</v>
      </c>
      <c r="U512">
        <v>45348</v>
      </c>
      <c r="V512" t="s">
        <v>7283</v>
      </c>
      <c r="W512" t="s">
        <v>7271</v>
      </c>
      <c r="X512" t="s">
        <v>7284</v>
      </c>
      <c r="Y512" t="s">
        <v>7298</v>
      </c>
      <c r="Z512" t="s">
        <v>174</v>
      </c>
      <c r="AA512">
        <v>19.200000000000003</v>
      </c>
      <c r="AB512" t="str" cm="1">
        <f t="array" ref="AB512">_xlfn.LET(_xlpm.x,IFERROR(VALUE(Table2[[#This Row],[Response_Time_Hours]]),""),IF(_xlpm.x="","CHECK",_xlfn.IFS(_xlpm.x&lt;=1,"Immediate",_xlpm.x&lt;=6,"Fast",_xlpm.x&lt;=24,"Moderate",_xlpm.x&gt;24,"Delayed")))</f>
        <v>Moderate</v>
      </c>
      <c r="AC512">
        <v>38</v>
      </c>
      <c r="AD512" t="str" cm="1">
        <f t="array" ref="AD512">IF(Table2[[#This Row],[Interaction_Count_Final]]="","N/A",_xlfn.IFS(Table2[[#This Row],[Interaction_Count_Final]]&lt;=2,"Low",Table2[[#This Row],[Interaction_Count_Final]]&lt;=5,"Medium",Table2[[#This Row],[Interaction_Count_Final]]&gt;=6,"High",TRUE,"CHECK"))</f>
        <v>High</v>
      </c>
      <c r="AE512" t="s">
        <v>7289</v>
      </c>
      <c r="AF512" t="b">
        <v>1</v>
      </c>
      <c r="AG512" t="b">
        <v>1</v>
      </c>
      <c r="AH512">
        <v>689</v>
      </c>
      <c r="AI512">
        <v>45348</v>
      </c>
      <c r="AJ512" t="b">
        <v>1</v>
      </c>
      <c r="AK512" t="str" cm="1">
        <f t="array" ref="AK512">_xlfn.LET(
  _xlpm.txt,TRIM(Raw_Data!F512),
  _xlpm.norm,SUBSTITUTE(SUBSTITUTE(_xlpm.txt,"-","/"),".","/"),
  _xlpm.p,_xlfn.TEXTSPLIT(_xlpm.norm,"/"),
  _xlpm.a,VALUE(INDEX(_xlpm.p,1)),
  _xlpm.b,VALUE(INDEX(_xlpm.p,2)),
  IF(AND(_xlpm.a&lt;=12,_xlpm.b&lt;=12),"REVIEW_AMBIGUOUS","OK")
)</f>
        <v>OK</v>
      </c>
    </row>
    <row r="513" spans="1:37">
      <c r="A513" t="s">
        <v>1689</v>
      </c>
      <c r="B513" t="s">
        <v>1689</v>
      </c>
      <c r="C513" t="b">
        <v>0</v>
      </c>
      <c r="D513" t="s">
        <v>7257</v>
      </c>
      <c r="E513" t="s">
        <v>1690</v>
      </c>
      <c r="F513" t="s">
        <v>1690</v>
      </c>
      <c r="G513" t="s">
        <v>7280</v>
      </c>
      <c r="H513" t="s">
        <v>806</v>
      </c>
      <c r="I513" t="s">
        <v>806</v>
      </c>
      <c r="J513" t="s">
        <v>69</v>
      </c>
      <c r="K513" t="s">
        <v>193</v>
      </c>
      <c r="L513" t="s">
        <v>193</v>
      </c>
      <c r="M513">
        <f>IF(UPPER(TRIM(Table2[[#This Row],[Status_Clean]]))="CONVERTED",1,0)</f>
        <v>0</v>
      </c>
      <c r="N513">
        <f>IF(ISNUMBER(MATCH(UPPER(TRIM(Table2[[#This Row],[Status_Clean]])),{"CONTACTED","QUALIFIED","CONVERTED"},0)),1,0)</f>
        <v>0</v>
      </c>
      <c r="O513" cm="1">
        <f t="array" ref="O513">_xlfn.SWITCH(UPPER(TRIM(Table2[[#This Row],[Status_Clean]])),"NEW",1,"CONTACTED",2,"QUALIFIED",3,"CONVERTED",4,"LOST",5,99)</f>
        <v>1</v>
      </c>
      <c r="P513">
        <v>45232</v>
      </c>
      <c r="Q513" t="s">
        <v>7759</v>
      </c>
      <c r="R513" t="s">
        <v>7759</v>
      </c>
      <c r="S513">
        <v>45232</v>
      </c>
      <c r="T513" t="s">
        <v>7261</v>
      </c>
      <c r="U513">
        <v>45232</v>
      </c>
      <c r="V513" t="s">
        <v>7300</v>
      </c>
      <c r="W513" t="s">
        <v>7263</v>
      </c>
      <c r="X513" t="s">
        <v>7264</v>
      </c>
      <c r="Y513" t="s">
        <v>7285</v>
      </c>
      <c r="Z513">
        <v>19</v>
      </c>
      <c r="AA513">
        <v>19</v>
      </c>
      <c r="AB513" t="str" cm="1">
        <f t="array" ref="AB513">_xlfn.LET(_xlpm.x,IFERROR(VALUE(Table2[[#This Row],[Response_Time_Hours]]),""),IF(_xlpm.x="","CHECK",_xlfn.IFS(_xlpm.x&lt;=1,"Immediate",_xlpm.x&lt;=6,"Fast",_xlpm.x&lt;=24,"Moderate",_xlpm.x&gt;24,"Delayed")))</f>
        <v>Moderate</v>
      </c>
      <c r="AC513">
        <v>14</v>
      </c>
      <c r="AD513" t="str" cm="1">
        <f t="array" ref="AD513">IF(Table2[[#This Row],[Interaction_Count_Final]]="","N/A",_xlfn.IFS(Table2[[#This Row],[Interaction_Count_Final]]&lt;=2,"Low",Table2[[#This Row],[Interaction_Count_Final]]&lt;=5,"Medium",Table2[[#This Row],[Interaction_Count_Final]]&gt;=6,"High",TRUE,"CHECK"))</f>
        <v>High</v>
      </c>
      <c r="AE513" t="s">
        <v>7266</v>
      </c>
      <c r="AF513" t="b">
        <v>1</v>
      </c>
      <c r="AG513" t="b">
        <v>1</v>
      </c>
      <c r="AH513">
        <v>691</v>
      </c>
      <c r="AI513">
        <v>45232</v>
      </c>
      <c r="AJ513" t="b">
        <v>1</v>
      </c>
      <c r="AK513" t="e" cm="1">
        <f t="array" ref="AK513">_xlfn.LET(
  _xlpm.txt,TRIM(Raw_Data!F513),
  _xlpm.norm,SUBSTITUTE(SUBSTITUTE(_xlpm.txt,"-","/"),".","/"),
  _xlpm.p,_xlfn.TEXTSPLIT(_xlpm.norm,"/"),
  _xlpm.a,VALUE(INDEX(_xlpm.p,1)),
  _xlpm.b,VALUE(INDEX(_xlpm.p,2)),
  IF(AND(_xlpm.a&lt;=12,_xlpm.b&lt;=12),"REVIEW_AMBIGUOUS","OK")
)</f>
        <v>#REF!</v>
      </c>
    </row>
    <row r="514" spans="1:37">
      <c r="A514" t="s">
        <v>1691</v>
      </c>
      <c r="B514" t="s">
        <v>1691</v>
      </c>
      <c r="C514" t="b">
        <v>0</v>
      </c>
      <c r="D514" t="s">
        <v>7257</v>
      </c>
      <c r="E514" t="s">
        <v>1692</v>
      </c>
      <c r="F514" t="s">
        <v>1692</v>
      </c>
      <c r="G514" t="s">
        <v>7303</v>
      </c>
      <c r="H514" t="s">
        <v>311</v>
      </c>
      <c r="I514" t="s">
        <v>311</v>
      </c>
      <c r="J514" t="s">
        <v>311</v>
      </c>
      <c r="K514" t="s">
        <v>125</v>
      </c>
      <c r="L514" t="s">
        <v>125</v>
      </c>
      <c r="M514">
        <f>IF(UPPER(TRIM(Table2[[#This Row],[Status_Clean]]))="CONVERTED",1,0)</f>
        <v>0</v>
      </c>
      <c r="N514">
        <f>IF(ISNUMBER(MATCH(UPPER(TRIM(Table2[[#This Row],[Status_Clean]])),{"CONTACTED","QUALIFIED","CONVERTED"},0)),1,0)</f>
        <v>1</v>
      </c>
      <c r="O514" cm="1">
        <f t="array" ref="O514">_xlfn.SWITCH(UPPER(TRIM(Table2[[#This Row],[Status_Clean]])),"NEW",1,"CONTACTED",2,"QUALIFIED",3,"CONVERTED",4,"LOST",5,99)</f>
        <v>2</v>
      </c>
      <c r="P514">
        <v>44933</v>
      </c>
      <c r="Q514" t="s">
        <v>7760</v>
      </c>
      <c r="R514" t="s">
        <v>7760</v>
      </c>
      <c r="S514">
        <v>44933</v>
      </c>
      <c r="T514" t="s">
        <v>7261</v>
      </c>
      <c r="U514">
        <v>44933</v>
      </c>
      <c r="V514" t="s">
        <v>7317</v>
      </c>
      <c r="W514" t="s">
        <v>7263</v>
      </c>
      <c r="X514" t="s">
        <v>7284</v>
      </c>
      <c r="Y514" t="s">
        <v>7278</v>
      </c>
      <c r="Z514">
        <v>6</v>
      </c>
      <c r="AA514">
        <v>6</v>
      </c>
      <c r="AB514" t="str" cm="1">
        <f t="array" ref="AB514">_xlfn.LET(_xlpm.x,IFERROR(VALUE(Table2[[#This Row],[Response_Time_Hours]]),""),IF(_xlpm.x="","CHECK",_xlfn.IFS(_xlpm.x&lt;=1,"Immediate",_xlpm.x&lt;=6,"Fast",_xlpm.x&lt;=24,"Moderate",_xlpm.x&gt;24,"Delayed")))</f>
        <v>Fast</v>
      </c>
      <c r="AC514">
        <v>10</v>
      </c>
      <c r="AD514" t="str" cm="1">
        <f t="array" ref="AD514">IF(Table2[[#This Row],[Interaction_Count_Final]]="","N/A",_xlfn.IFS(Table2[[#This Row],[Interaction_Count_Final]]&lt;=2,"Low",Table2[[#This Row],[Interaction_Count_Final]]&lt;=5,"Medium",Table2[[#This Row],[Interaction_Count_Final]]&gt;=6,"High",TRUE,"CHECK"))</f>
        <v>High</v>
      </c>
      <c r="AE514" t="s">
        <v>7273</v>
      </c>
      <c r="AF514" t="b">
        <v>1</v>
      </c>
      <c r="AG514" t="b">
        <v>1</v>
      </c>
      <c r="AH514">
        <v>692</v>
      </c>
      <c r="AI514">
        <v>44933</v>
      </c>
      <c r="AJ514" t="b">
        <v>1</v>
      </c>
      <c r="AK514" t="e" cm="1">
        <f t="array" ref="AK514">_xlfn.LET(
  _xlpm.txt,TRIM(Raw_Data!F514),
  _xlpm.norm,SUBSTITUTE(SUBSTITUTE(_xlpm.txt,"-","/"),".","/"),
  _xlpm.p,_xlfn.TEXTSPLIT(_xlpm.norm,"/"),
  _xlpm.a,VALUE(INDEX(_xlpm.p,1)),
  _xlpm.b,VALUE(INDEX(_xlpm.p,2)),
  IF(AND(_xlpm.a&lt;=12,_xlpm.b&lt;=12),"REVIEW_AMBIGUOUS","OK")
)</f>
        <v>#REF!</v>
      </c>
    </row>
    <row r="515" spans="1:37">
      <c r="A515" t="s">
        <v>1693</v>
      </c>
      <c r="B515" t="s">
        <v>1693</v>
      </c>
      <c r="C515" t="b">
        <v>0</v>
      </c>
      <c r="D515" t="s">
        <v>7257</v>
      </c>
      <c r="E515" t="s">
        <v>1694</v>
      </c>
      <c r="F515" t="s">
        <v>1694</v>
      </c>
      <c r="G515" t="s">
        <v>7303</v>
      </c>
      <c r="H515" t="s">
        <v>123</v>
      </c>
      <c r="I515" t="s">
        <v>123</v>
      </c>
      <c r="J515" t="s">
        <v>123</v>
      </c>
      <c r="K515" t="s">
        <v>250</v>
      </c>
      <c r="L515" t="s">
        <v>250</v>
      </c>
      <c r="M515">
        <f>IF(UPPER(TRIM(Table2[[#This Row],[Status_Clean]]))="CONVERTED",1,0)</f>
        <v>1</v>
      </c>
      <c r="N515">
        <f>IF(ISNUMBER(MATCH(UPPER(TRIM(Table2[[#This Row],[Status_Clean]])),{"CONTACTED","QUALIFIED","CONVERTED"},0)),1,0)</f>
        <v>1</v>
      </c>
      <c r="O515" cm="1">
        <f t="array" ref="O515">_xlfn.SWITCH(UPPER(TRIM(Table2[[#This Row],[Status_Clean]])),"NEW",1,"CONTACTED",2,"QUALIFIED",3,"CONVERTED",4,"LOST",5,99)</f>
        <v>4</v>
      </c>
      <c r="P515">
        <v>45552</v>
      </c>
      <c r="Q515" t="s">
        <v>7761</v>
      </c>
      <c r="R515" t="s">
        <v>7761</v>
      </c>
      <c r="S515">
        <v>45552</v>
      </c>
      <c r="T515" t="s">
        <v>7261</v>
      </c>
      <c r="U515">
        <v>45552</v>
      </c>
      <c r="V515" t="s">
        <v>7287</v>
      </c>
      <c r="W515" t="s">
        <v>7271</v>
      </c>
      <c r="X515" t="s">
        <v>7288</v>
      </c>
      <c r="Y515" t="s">
        <v>7265</v>
      </c>
      <c r="Z515" t="s">
        <v>1695</v>
      </c>
      <c r="AA515">
        <v>45.599999999999994</v>
      </c>
      <c r="AB515" t="str" cm="1">
        <f t="array" ref="AB515">_xlfn.LET(_xlpm.x,IFERROR(VALUE(Table2[[#This Row],[Response_Time_Hours]]),""),IF(_xlpm.x="","CHECK",_xlfn.IFS(_xlpm.x&lt;=1,"Immediate",_xlpm.x&lt;=6,"Fast",_xlpm.x&lt;=24,"Moderate",_xlpm.x&gt;24,"Delayed")))</f>
        <v>Delayed</v>
      </c>
      <c r="AC515">
        <v>26</v>
      </c>
      <c r="AD515" t="str" cm="1">
        <f t="array" ref="AD515">IF(Table2[[#This Row],[Interaction_Count_Final]]="","N/A",_xlfn.IFS(Table2[[#This Row],[Interaction_Count_Final]]&lt;=2,"Low",Table2[[#This Row],[Interaction_Count_Final]]&lt;=5,"Medium",Table2[[#This Row],[Interaction_Count_Final]]&gt;=6,"High",TRUE,"CHECK"))</f>
        <v>High</v>
      </c>
      <c r="AE515" t="s">
        <v>7289</v>
      </c>
      <c r="AF515" t="b">
        <v>1</v>
      </c>
      <c r="AG515" t="b">
        <v>1</v>
      </c>
      <c r="AH515">
        <v>693</v>
      </c>
      <c r="AI515">
        <v>45552</v>
      </c>
      <c r="AJ515" t="b">
        <v>1</v>
      </c>
      <c r="AK515" t="e" cm="1">
        <f t="array" ref="AK515">_xlfn.LET(
  _xlpm.txt,TRIM(Raw_Data!F515),
  _xlpm.norm,SUBSTITUTE(SUBSTITUTE(_xlpm.txt,"-","/"),".","/"),
  _xlpm.p,_xlfn.TEXTSPLIT(_xlpm.norm,"/"),
  _xlpm.a,VALUE(INDEX(_xlpm.p,1)),
  _xlpm.b,VALUE(INDEX(_xlpm.p,2)),
  IF(AND(_xlpm.a&lt;=12,_xlpm.b&lt;=12),"REVIEW_AMBIGUOUS","OK")
)</f>
        <v>#REF!</v>
      </c>
    </row>
    <row r="516" spans="1:37">
      <c r="A516" t="s">
        <v>1696</v>
      </c>
      <c r="B516" t="s">
        <v>1696</v>
      </c>
      <c r="C516" t="b">
        <v>1</v>
      </c>
      <c r="D516" t="s">
        <v>7257</v>
      </c>
      <c r="E516" t="s">
        <v>1697</v>
      </c>
      <c r="F516" t="s">
        <v>1697</v>
      </c>
      <c r="G516" t="s">
        <v>7274</v>
      </c>
      <c r="H516" t="s">
        <v>469</v>
      </c>
      <c r="I516" t="s">
        <v>469</v>
      </c>
      <c r="J516" t="s">
        <v>469</v>
      </c>
      <c r="K516" t="s">
        <v>173</v>
      </c>
      <c r="L516" t="s">
        <v>173</v>
      </c>
      <c r="M516">
        <f>IF(UPPER(TRIM(Table2[[#This Row],[Status_Clean]]))="CONVERTED",1,0)</f>
        <v>0</v>
      </c>
      <c r="N516">
        <f>IF(ISNUMBER(MATCH(UPPER(TRIM(Table2[[#This Row],[Status_Clean]])),{"CONTACTED","QUALIFIED","CONVERTED"},0)),1,0)</f>
        <v>0</v>
      </c>
      <c r="O516" cm="1">
        <f t="array" ref="O516">_xlfn.SWITCH(UPPER(TRIM(Table2[[#This Row],[Status_Clean]])),"NEW",1,"CONTACTED",2,"QUALIFIED",3,"CONVERTED",4,"LOST",5,99)</f>
        <v>5</v>
      </c>
      <c r="P516" t="s">
        <v>1698</v>
      </c>
      <c r="Q516" t="s">
        <v>7762</v>
      </c>
      <c r="R516" t="s">
        <v>7762</v>
      </c>
      <c r="S516">
        <v>44986</v>
      </c>
      <c r="T516" t="s">
        <v>7261</v>
      </c>
      <c r="U516">
        <v>44986</v>
      </c>
      <c r="V516" t="s">
        <v>7295</v>
      </c>
      <c r="W516" t="s">
        <v>7263</v>
      </c>
      <c r="X516" t="s">
        <v>7284</v>
      </c>
      <c r="Y516" t="s">
        <v>7272</v>
      </c>
      <c r="Z516" t="s">
        <v>1699</v>
      </c>
      <c r="AA516">
        <v>38.4</v>
      </c>
      <c r="AB516" t="str" cm="1">
        <f t="array" ref="AB516">_xlfn.LET(_xlpm.x,IFERROR(VALUE(Table2[[#This Row],[Response_Time_Hours]]),""),IF(_xlpm.x="","CHECK",_xlfn.IFS(_xlpm.x&lt;=1,"Immediate",_xlpm.x&lt;=6,"Fast",_xlpm.x&lt;=24,"Moderate",_xlpm.x&gt;24,"Delayed")))</f>
        <v>Delayed</v>
      </c>
      <c r="AC516">
        <v>14</v>
      </c>
      <c r="AD516" t="str" cm="1">
        <f t="array" ref="AD516">IF(Table2[[#This Row],[Interaction_Count_Final]]="","N/A",_xlfn.IFS(Table2[[#This Row],[Interaction_Count_Final]]&lt;=2,"Low",Table2[[#This Row],[Interaction_Count_Final]]&lt;=5,"Medium",Table2[[#This Row],[Interaction_Count_Final]]&gt;=6,"High",TRUE,"CHECK"))</f>
        <v>High</v>
      </c>
      <c r="AE516" t="s">
        <v>7273</v>
      </c>
      <c r="AF516" t="b">
        <v>1</v>
      </c>
      <c r="AG516" t="b">
        <v>1</v>
      </c>
      <c r="AH516">
        <v>694</v>
      </c>
      <c r="AI516">
        <v>44986</v>
      </c>
      <c r="AJ516" t="b">
        <v>1</v>
      </c>
      <c r="AK516" t="e" cm="1">
        <f t="array" ref="AK516">_xlfn.LET(
  _xlpm.txt,TRIM(Raw_Data!F516),
  _xlpm.norm,SUBSTITUTE(SUBSTITUTE(_xlpm.txt,"-","/"),".","/"),
  _xlpm.p,_xlfn.TEXTSPLIT(_xlpm.norm,"/"),
  _xlpm.a,VALUE(INDEX(_xlpm.p,1)),
  _xlpm.b,VALUE(INDEX(_xlpm.p,2)),
  IF(AND(_xlpm.a&lt;=12,_xlpm.b&lt;=12),"REVIEW_AMBIGUOUS","OK")
)</f>
        <v>#REF!</v>
      </c>
    </row>
    <row r="517" spans="1:37">
      <c r="A517" t="s">
        <v>1700</v>
      </c>
      <c r="B517" t="s">
        <v>1700</v>
      </c>
      <c r="C517" t="b">
        <v>0</v>
      </c>
      <c r="D517" t="s">
        <v>7257</v>
      </c>
      <c r="E517" t="s">
        <v>1701</v>
      </c>
      <c r="F517" t="s">
        <v>1701</v>
      </c>
      <c r="G517" t="s">
        <v>7258</v>
      </c>
      <c r="H517" t="s">
        <v>600</v>
      </c>
      <c r="I517" t="s">
        <v>600</v>
      </c>
      <c r="J517" t="s">
        <v>254</v>
      </c>
      <c r="K517" t="s">
        <v>7281</v>
      </c>
      <c r="L517" t="s">
        <v>125</v>
      </c>
      <c r="M517">
        <f>IF(UPPER(TRIM(Table2[[#This Row],[Status_Clean]]))="CONVERTED",1,0)</f>
        <v>0</v>
      </c>
      <c r="N517">
        <f>IF(ISNUMBER(MATCH(UPPER(TRIM(Table2[[#This Row],[Status_Clean]])),{"CONTACTED","QUALIFIED","CONVERTED"},0)),1,0)</f>
        <v>1</v>
      </c>
      <c r="O517" cm="1">
        <f t="array" ref="O517">_xlfn.SWITCH(UPPER(TRIM(Table2[[#This Row],[Status_Clean]])),"NEW",1,"CONTACTED",2,"QUALIFIED",3,"CONVERTED",4,"LOST",5,99)</f>
        <v>2</v>
      </c>
      <c r="P517" t="s">
        <v>1702</v>
      </c>
      <c r="Q517" t="s">
        <v>7763</v>
      </c>
      <c r="R517" t="s">
        <v>7763</v>
      </c>
      <c r="S517">
        <v>45142</v>
      </c>
      <c r="T517" t="s">
        <v>7261</v>
      </c>
      <c r="U517">
        <v>45142</v>
      </c>
      <c r="V517" t="s">
        <v>7310</v>
      </c>
      <c r="W517" t="s">
        <v>7263</v>
      </c>
      <c r="X517" t="s">
        <v>7288</v>
      </c>
      <c r="Y517" t="s">
        <v>7312</v>
      </c>
      <c r="Z517" t="s">
        <v>1703</v>
      </c>
      <c r="AA517">
        <v>49.3</v>
      </c>
      <c r="AB517" t="str" cm="1">
        <f t="array" ref="AB517">_xlfn.LET(_xlpm.x,IFERROR(VALUE(Table2[[#This Row],[Response_Time_Hours]]),""),IF(_xlpm.x="","CHECK",_xlfn.IFS(_xlpm.x&lt;=1,"Immediate",_xlpm.x&lt;=6,"Fast",_xlpm.x&lt;=24,"Moderate",_xlpm.x&gt;24,"Delayed")))</f>
        <v>Delayed</v>
      </c>
      <c r="AC517">
        <v>45</v>
      </c>
      <c r="AD517" t="str" cm="1">
        <f t="array" ref="AD517">IF(Table2[[#This Row],[Interaction_Count_Final]]="","N/A",_xlfn.IFS(Table2[[#This Row],[Interaction_Count_Final]]&lt;=2,"Low",Table2[[#This Row],[Interaction_Count_Final]]&lt;=5,"Medium",Table2[[#This Row],[Interaction_Count_Final]]&gt;=6,"High",TRUE,"CHECK"))</f>
        <v>High</v>
      </c>
      <c r="AE517" t="s">
        <v>7273</v>
      </c>
      <c r="AF517" t="b">
        <v>1</v>
      </c>
      <c r="AG517" t="b">
        <v>1</v>
      </c>
      <c r="AH517">
        <v>695</v>
      </c>
      <c r="AI517">
        <v>45142</v>
      </c>
      <c r="AJ517" t="b">
        <v>1</v>
      </c>
      <c r="AK517" t="e" cm="1">
        <f t="array" ref="AK517">_xlfn.LET(
  _xlpm.txt,TRIM(Raw_Data!F517),
  _xlpm.norm,SUBSTITUTE(SUBSTITUTE(_xlpm.txt,"-","/"),".","/"),
  _xlpm.p,_xlfn.TEXTSPLIT(_xlpm.norm,"/"),
  _xlpm.a,VALUE(INDEX(_xlpm.p,1)),
  _xlpm.b,VALUE(INDEX(_xlpm.p,2)),
  IF(AND(_xlpm.a&lt;=12,_xlpm.b&lt;=12),"REVIEW_AMBIGUOUS","OK")
)</f>
        <v>#REF!</v>
      </c>
    </row>
    <row r="518" spans="1:37">
      <c r="A518" t="s">
        <v>1704</v>
      </c>
      <c r="B518" t="s">
        <v>1704</v>
      </c>
      <c r="C518" t="b">
        <v>0</v>
      </c>
      <c r="D518" t="s">
        <v>7257</v>
      </c>
      <c r="E518" t="s">
        <v>1705</v>
      </c>
      <c r="F518" t="s">
        <v>1705</v>
      </c>
      <c r="G518" t="s">
        <v>7303</v>
      </c>
      <c r="H518" t="s">
        <v>473</v>
      </c>
      <c r="I518" t="s">
        <v>473</v>
      </c>
      <c r="J518" t="s">
        <v>473</v>
      </c>
      <c r="K518" t="s">
        <v>250</v>
      </c>
      <c r="L518" t="s">
        <v>250</v>
      </c>
      <c r="M518">
        <f>IF(UPPER(TRIM(Table2[[#This Row],[Status_Clean]]))="CONVERTED",1,0)</f>
        <v>1</v>
      </c>
      <c r="N518">
        <f>IF(ISNUMBER(MATCH(UPPER(TRIM(Table2[[#This Row],[Status_Clean]])),{"CONTACTED","QUALIFIED","CONVERTED"},0)),1,0)</f>
        <v>1</v>
      </c>
      <c r="O518" cm="1">
        <f t="array" ref="O518">_xlfn.SWITCH(UPPER(TRIM(Table2[[#This Row],[Status_Clean]])),"NEW",1,"CONTACTED",2,"QUALIFIED",3,"CONVERTED",4,"LOST",5,99)</f>
        <v>4</v>
      </c>
      <c r="P518" t="s">
        <v>1706</v>
      </c>
      <c r="Q518" t="s">
        <v>7764</v>
      </c>
      <c r="R518" t="s">
        <v>7764</v>
      </c>
      <c r="S518">
        <v>45007</v>
      </c>
      <c r="T518" t="s">
        <v>7261</v>
      </c>
      <c r="U518">
        <v>45007</v>
      </c>
      <c r="V518" t="s">
        <v>7295</v>
      </c>
      <c r="W518" t="s">
        <v>7263</v>
      </c>
      <c r="X518" t="s">
        <v>7284</v>
      </c>
      <c r="Y518" t="s">
        <v>7272</v>
      </c>
      <c r="Z518">
        <v>6.7</v>
      </c>
      <c r="AA518">
        <v>6.7</v>
      </c>
      <c r="AB518" t="str" cm="1">
        <f t="array" ref="AB518">_xlfn.LET(_xlpm.x,IFERROR(VALUE(Table2[[#This Row],[Response_Time_Hours]]),""),IF(_xlpm.x="","CHECK",_xlfn.IFS(_xlpm.x&lt;=1,"Immediate",_xlpm.x&lt;=6,"Fast",_xlpm.x&lt;=24,"Moderate",_xlpm.x&gt;24,"Delayed")))</f>
        <v>Moderate</v>
      </c>
      <c r="AC518">
        <v>21</v>
      </c>
      <c r="AD518" t="str" cm="1">
        <f t="array" ref="AD518">IF(Table2[[#This Row],[Interaction_Count_Final]]="","N/A",_xlfn.IFS(Table2[[#This Row],[Interaction_Count_Final]]&lt;=2,"Low",Table2[[#This Row],[Interaction_Count_Final]]&lt;=5,"Medium",Table2[[#This Row],[Interaction_Count_Final]]&gt;=6,"High",TRUE,"CHECK"))</f>
        <v>High</v>
      </c>
      <c r="AE518" t="s">
        <v>7266</v>
      </c>
      <c r="AF518" t="b">
        <v>1</v>
      </c>
      <c r="AG518" t="b">
        <v>1</v>
      </c>
      <c r="AH518">
        <v>696</v>
      </c>
      <c r="AI518">
        <v>45007</v>
      </c>
      <c r="AJ518" t="b">
        <v>1</v>
      </c>
      <c r="AK518" t="e" cm="1">
        <f t="array" ref="AK518">_xlfn.LET(
  _xlpm.txt,TRIM(Raw_Data!F518),
  _xlpm.norm,SUBSTITUTE(SUBSTITUTE(_xlpm.txt,"-","/"),".","/"),
  _xlpm.p,_xlfn.TEXTSPLIT(_xlpm.norm,"/"),
  _xlpm.a,VALUE(INDEX(_xlpm.p,1)),
  _xlpm.b,VALUE(INDEX(_xlpm.p,2)),
  IF(AND(_xlpm.a&lt;=12,_xlpm.b&lt;=12),"REVIEW_AMBIGUOUS","OK")
)</f>
        <v>#REF!</v>
      </c>
    </row>
    <row r="519" spans="1:37">
      <c r="A519" t="s">
        <v>1707</v>
      </c>
      <c r="B519" t="s">
        <v>1707</v>
      </c>
      <c r="C519" t="b">
        <v>0</v>
      </c>
      <c r="D519" t="s">
        <v>7257</v>
      </c>
      <c r="E519" t="s">
        <v>1708</v>
      </c>
      <c r="F519" t="s">
        <v>1708</v>
      </c>
      <c r="G519" t="s">
        <v>7280</v>
      </c>
      <c r="H519" t="s">
        <v>1356</v>
      </c>
      <c r="I519" t="s">
        <v>1356</v>
      </c>
      <c r="J519" t="s">
        <v>1356</v>
      </c>
      <c r="K519" t="s">
        <v>7319</v>
      </c>
      <c r="L519" t="s">
        <v>71</v>
      </c>
      <c r="M519">
        <f>IF(UPPER(TRIM(Table2[[#This Row],[Status_Clean]]))="CONVERTED",1,0)</f>
        <v>0</v>
      </c>
      <c r="N519">
        <f>IF(ISNUMBER(MATCH(UPPER(TRIM(Table2[[#This Row],[Status_Clean]])),{"CONTACTED","QUALIFIED","CONVERTED"},0)),1,0)</f>
        <v>1</v>
      </c>
      <c r="O519" cm="1">
        <f t="array" ref="O519">_xlfn.SWITCH(UPPER(TRIM(Table2[[#This Row],[Status_Clean]])),"NEW",1,"CONTACTED",2,"QUALIFIED",3,"CONVERTED",4,"LOST",5,99)</f>
        <v>3</v>
      </c>
      <c r="P519">
        <v>45606</v>
      </c>
      <c r="Q519" t="s">
        <v>7765</v>
      </c>
      <c r="R519" t="s">
        <v>7765</v>
      </c>
      <c r="S519">
        <v>45606</v>
      </c>
      <c r="T519" t="s">
        <v>7261</v>
      </c>
      <c r="U519">
        <v>45606</v>
      </c>
      <c r="V519" t="s">
        <v>7300</v>
      </c>
      <c r="W519" t="s">
        <v>7271</v>
      </c>
      <c r="X519" t="s">
        <v>7264</v>
      </c>
      <c r="Y519" t="s">
        <v>7293</v>
      </c>
      <c r="Z519" t="s">
        <v>1287</v>
      </c>
      <c r="AA519">
        <v>64.800000000000011</v>
      </c>
      <c r="AB519" t="str" cm="1">
        <f t="array" ref="AB519">_xlfn.LET(_xlpm.x,IFERROR(VALUE(Table2[[#This Row],[Response_Time_Hours]]),""),IF(_xlpm.x="","CHECK",_xlfn.IFS(_xlpm.x&lt;=1,"Immediate",_xlpm.x&lt;=6,"Fast",_xlpm.x&lt;=24,"Moderate",_xlpm.x&gt;24,"Delayed")))</f>
        <v>Delayed</v>
      </c>
      <c r="AC519">
        <v>31</v>
      </c>
      <c r="AD519" t="str" cm="1">
        <f t="array" ref="AD519">IF(Table2[[#This Row],[Interaction_Count_Final]]="","N/A",_xlfn.IFS(Table2[[#This Row],[Interaction_Count_Final]]&lt;=2,"Low",Table2[[#This Row],[Interaction_Count_Final]]&lt;=5,"Medium",Table2[[#This Row],[Interaction_Count_Final]]&gt;=6,"High",TRUE,"CHECK"))</f>
        <v>High</v>
      </c>
      <c r="AE519" t="s">
        <v>7266</v>
      </c>
      <c r="AF519" t="b">
        <v>1</v>
      </c>
      <c r="AG519" t="b">
        <v>1</v>
      </c>
      <c r="AH519">
        <v>697</v>
      </c>
      <c r="AI519">
        <v>45606</v>
      </c>
      <c r="AJ519" t="b">
        <v>1</v>
      </c>
      <c r="AK519" t="e" cm="1">
        <f t="array" ref="AK519">_xlfn.LET(
  _xlpm.txt,TRIM(Raw_Data!F519),
  _xlpm.norm,SUBSTITUTE(SUBSTITUTE(_xlpm.txt,"-","/"),".","/"),
  _xlpm.p,_xlfn.TEXTSPLIT(_xlpm.norm,"/"),
  _xlpm.a,VALUE(INDEX(_xlpm.p,1)),
  _xlpm.b,VALUE(INDEX(_xlpm.p,2)),
  IF(AND(_xlpm.a&lt;=12,_xlpm.b&lt;=12),"REVIEW_AMBIGUOUS","OK")
)</f>
        <v>#REF!</v>
      </c>
    </row>
    <row r="520" spans="1:37">
      <c r="A520" t="s">
        <v>1709</v>
      </c>
      <c r="B520" t="s">
        <v>1709</v>
      </c>
      <c r="C520" t="b">
        <v>0</v>
      </c>
      <c r="D520" t="s">
        <v>7257</v>
      </c>
      <c r="E520" t="s">
        <v>1710</v>
      </c>
      <c r="F520" t="s">
        <v>1710</v>
      </c>
      <c r="G520" t="s">
        <v>7280</v>
      </c>
      <c r="H520" t="s">
        <v>363</v>
      </c>
      <c r="I520" t="s">
        <v>363</v>
      </c>
      <c r="J520" t="s">
        <v>363</v>
      </c>
      <c r="K520" t="s">
        <v>173</v>
      </c>
      <c r="L520" t="s">
        <v>173</v>
      </c>
      <c r="M520">
        <f>IF(UPPER(TRIM(Table2[[#This Row],[Status_Clean]]))="CONVERTED",1,0)</f>
        <v>0</v>
      </c>
      <c r="N520">
        <f>IF(ISNUMBER(MATCH(UPPER(TRIM(Table2[[#This Row],[Status_Clean]])),{"CONTACTED","QUALIFIED","CONVERTED"},0)),1,0)</f>
        <v>0</v>
      </c>
      <c r="O520" cm="1">
        <f t="array" ref="O520">_xlfn.SWITCH(UPPER(TRIM(Table2[[#This Row],[Status_Clean]])),"NEW",1,"CONTACTED",2,"QUALIFIED",3,"CONVERTED",4,"LOST",5,99)</f>
        <v>5</v>
      </c>
      <c r="P520" t="s">
        <v>1711</v>
      </c>
      <c r="Q520" t="s">
        <v>7766</v>
      </c>
      <c r="R520" t="s">
        <v>7766</v>
      </c>
      <c r="S520">
        <v>45462</v>
      </c>
      <c r="T520" t="s">
        <v>7261</v>
      </c>
      <c r="U520">
        <v>45462</v>
      </c>
      <c r="V520" t="s">
        <v>7276</v>
      </c>
      <c r="W520" t="s">
        <v>7271</v>
      </c>
      <c r="X520" t="s">
        <v>7277</v>
      </c>
      <c r="Y520" t="s">
        <v>7272</v>
      </c>
      <c r="Z520">
        <v>6</v>
      </c>
      <c r="AA520">
        <v>6</v>
      </c>
      <c r="AB520" t="str" cm="1">
        <f t="array" ref="AB520">_xlfn.LET(_xlpm.x,IFERROR(VALUE(Table2[[#This Row],[Response_Time_Hours]]),""),IF(_xlpm.x="","CHECK",_xlfn.IFS(_xlpm.x&lt;=1,"Immediate",_xlpm.x&lt;=6,"Fast",_xlpm.x&lt;=24,"Moderate",_xlpm.x&gt;24,"Delayed")))</f>
        <v>Fast</v>
      </c>
      <c r="AC520">
        <v>2</v>
      </c>
      <c r="AD520" t="str" cm="1">
        <f t="array" ref="AD520">IF(Table2[[#This Row],[Interaction_Count_Final]]="","N/A",_xlfn.IFS(Table2[[#This Row],[Interaction_Count_Final]]&lt;=2,"Low",Table2[[#This Row],[Interaction_Count_Final]]&lt;=5,"Medium",Table2[[#This Row],[Interaction_Count_Final]]&gt;=6,"High",TRUE,"CHECK"))</f>
        <v>Low</v>
      </c>
      <c r="AE520" t="s">
        <v>7266</v>
      </c>
      <c r="AF520" t="b">
        <v>1</v>
      </c>
      <c r="AG520" t="b">
        <v>1</v>
      </c>
      <c r="AH520">
        <v>698</v>
      </c>
      <c r="AI520">
        <v>45462</v>
      </c>
      <c r="AJ520" t="b">
        <v>1</v>
      </c>
      <c r="AK520" t="e" cm="1">
        <f t="array" ref="AK520">_xlfn.LET(
  _xlpm.txt,TRIM(Raw_Data!F520),
  _xlpm.norm,SUBSTITUTE(SUBSTITUTE(_xlpm.txt,"-","/"),".","/"),
  _xlpm.p,_xlfn.TEXTSPLIT(_xlpm.norm,"/"),
  _xlpm.a,VALUE(INDEX(_xlpm.p,1)),
  _xlpm.b,VALUE(INDEX(_xlpm.p,2)),
  IF(AND(_xlpm.a&lt;=12,_xlpm.b&lt;=12),"REVIEW_AMBIGUOUS","OK")
)</f>
        <v>#REF!</v>
      </c>
    </row>
    <row r="521" spans="1:37">
      <c r="A521" t="s">
        <v>1712</v>
      </c>
      <c r="B521" t="s">
        <v>1712</v>
      </c>
      <c r="C521" t="b">
        <v>0</v>
      </c>
      <c r="D521" t="s">
        <v>7257</v>
      </c>
      <c r="E521" t="s">
        <v>1713</v>
      </c>
      <c r="F521" t="s">
        <v>1713</v>
      </c>
      <c r="G521" t="s">
        <v>7268</v>
      </c>
      <c r="H521" t="s">
        <v>222</v>
      </c>
      <c r="I521" t="s">
        <v>222</v>
      </c>
      <c r="J521" t="s">
        <v>222</v>
      </c>
      <c r="K521" t="s">
        <v>193</v>
      </c>
      <c r="L521" t="s">
        <v>193</v>
      </c>
      <c r="M521">
        <f>IF(UPPER(TRIM(Table2[[#This Row],[Status_Clean]]))="CONVERTED",1,0)</f>
        <v>0</v>
      </c>
      <c r="N521">
        <f>IF(ISNUMBER(MATCH(UPPER(TRIM(Table2[[#This Row],[Status_Clean]])),{"CONTACTED","QUALIFIED","CONVERTED"},0)),1,0)</f>
        <v>0</v>
      </c>
      <c r="O521" cm="1">
        <f t="array" ref="O521">_xlfn.SWITCH(UPPER(TRIM(Table2[[#This Row],[Status_Clean]])),"NEW",1,"CONTACTED",2,"QUALIFIED",3,"CONVERTED",4,"LOST",5,99)</f>
        <v>1</v>
      </c>
      <c r="P521" t="s">
        <v>1714</v>
      </c>
      <c r="Q521" t="s">
        <v>1714</v>
      </c>
      <c r="R521" t="s">
        <v>1714</v>
      </c>
      <c r="S521">
        <v>45459</v>
      </c>
      <c r="T521" t="s">
        <v>7261</v>
      </c>
      <c r="U521">
        <v>45459</v>
      </c>
      <c r="V521" t="s">
        <v>7276</v>
      </c>
      <c r="W521" t="s">
        <v>7271</v>
      </c>
      <c r="X521" t="s">
        <v>7277</v>
      </c>
      <c r="Y521" t="s">
        <v>7293</v>
      </c>
      <c r="Z521" t="s">
        <v>1715</v>
      </c>
      <c r="AA521">
        <v>40.799999999999997</v>
      </c>
      <c r="AB521" t="str" cm="1">
        <f t="array" ref="AB521">_xlfn.LET(_xlpm.x,IFERROR(VALUE(Table2[[#This Row],[Response_Time_Hours]]),""),IF(_xlpm.x="","CHECK",_xlfn.IFS(_xlpm.x&lt;=1,"Immediate",_xlpm.x&lt;=6,"Fast",_xlpm.x&lt;=24,"Moderate",_xlpm.x&gt;24,"Delayed")))</f>
        <v>Delayed</v>
      </c>
      <c r="AC521">
        <v>41</v>
      </c>
      <c r="AD521" t="str" cm="1">
        <f t="array" ref="AD521">IF(Table2[[#This Row],[Interaction_Count_Final]]="","N/A",_xlfn.IFS(Table2[[#This Row],[Interaction_Count_Final]]&lt;=2,"Low",Table2[[#This Row],[Interaction_Count_Final]]&lt;=5,"Medium",Table2[[#This Row],[Interaction_Count_Final]]&gt;=6,"High",TRUE,"CHECK"))</f>
        <v>High</v>
      </c>
      <c r="AE521" t="s">
        <v>7289</v>
      </c>
      <c r="AF521" t="b">
        <v>1</v>
      </c>
      <c r="AG521" t="b">
        <v>1</v>
      </c>
      <c r="AH521">
        <v>699</v>
      </c>
      <c r="AI521">
        <v>45459</v>
      </c>
      <c r="AJ521" t="b">
        <v>1</v>
      </c>
      <c r="AK521" t="str" cm="1">
        <f t="array" ref="AK521">_xlfn.LET(
  _xlpm.txt,TRIM(Raw_Data!F521),
  _xlpm.norm,SUBSTITUTE(SUBSTITUTE(_xlpm.txt,"-","/"),".","/"),
  _xlpm.p,_xlfn.TEXTSPLIT(_xlpm.norm,"/"),
  _xlpm.a,VALUE(INDEX(_xlpm.p,1)),
  _xlpm.b,VALUE(INDEX(_xlpm.p,2)),
  IF(AND(_xlpm.a&lt;=12,_xlpm.b&lt;=12),"REVIEW_AMBIGUOUS","OK")
)</f>
        <v>OK</v>
      </c>
    </row>
    <row r="522" spans="1:37">
      <c r="A522" t="s">
        <v>1716</v>
      </c>
      <c r="B522" t="s">
        <v>1716</v>
      </c>
      <c r="C522" t="b">
        <v>0</v>
      </c>
      <c r="D522" t="s">
        <v>7257</v>
      </c>
      <c r="E522" t="s">
        <v>1717</v>
      </c>
      <c r="F522" t="s">
        <v>1717</v>
      </c>
      <c r="G522" t="s">
        <v>7303</v>
      </c>
      <c r="H522" t="s">
        <v>85</v>
      </c>
      <c r="I522" t="s">
        <v>85</v>
      </c>
      <c r="J522" t="s">
        <v>469</v>
      </c>
      <c r="K522" t="s">
        <v>7301</v>
      </c>
      <c r="L522" t="s">
        <v>125</v>
      </c>
      <c r="M522">
        <f>IF(UPPER(TRIM(Table2[[#This Row],[Status_Clean]]))="CONVERTED",1,0)</f>
        <v>0</v>
      </c>
      <c r="N522">
        <f>IF(ISNUMBER(MATCH(UPPER(TRIM(Table2[[#This Row],[Status_Clean]])),{"CONTACTED","QUALIFIED","CONVERTED"},0)),1,0)</f>
        <v>1</v>
      </c>
      <c r="O522" cm="1">
        <f t="array" ref="O522">_xlfn.SWITCH(UPPER(TRIM(Table2[[#This Row],[Status_Clean]])),"NEW",1,"CONTACTED",2,"QUALIFIED",3,"CONVERTED",4,"LOST",5,99)</f>
        <v>2</v>
      </c>
      <c r="P522" t="s">
        <v>1718</v>
      </c>
      <c r="Q522" t="s">
        <v>7767</v>
      </c>
      <c r="R522" t="s">
        <v>7767</v>
      </c>
      <c r="S522">
        <v>45177</v>
      </c>
      <c r="T522" t="s">
        <v>7261</v>
      </c>
      <c r="U522">
        <v>45177</v>
      </c>
      <c r="V522" t="s">
        <v>7287</v>
      </c>
      <c r="W522" t="s">
        <v>7263</v>
      </c>
      <c r="X522" t="s">
        <v>7288</v>
      </c>
      <c r="Y522" t="s">
        <v>7312</v>
      </c>
      <c r="Z522" t="s">
        <v>1719</v>
      </c>
      <c r="AA522">
        <v>48.7</v>
      </c>
      <c r="AB522" t="str" cm="1">
        <f t="array" ref="AB522">_xlfn.LET(_xlpm.x,IFERROR(VALUE(Table2[[#This Row],[Response_Time_Hours]]),""),IF(_xlpm.x="","CHECK",_xlfn.IFS(_xlpm.x&lt;=1,"Immediate",_xlpm.x&lt;=6,"Fast",_xlpm.x&lt;=24,"Moderate",_xlpm.x&gt;24,"Delayed")))</f>
        <v>Delayed</v>
      </c>
      <c r="AC522">
        <v>33</v>
      </c>
      <c r="AD522" t="str" cm="1">
        <f t="array" ref="AD522">IF(Table2[[#This Row],[Interaction_Count_Final]]="","N/A",_xlfn.IFS(Table2[[#This Row],[Interaction_Count_Final]]&lt;=2,"Low",Table2[[#This Row],[Interaction_Count_Final]]&lt;=5,"Medium",Table2[[#This Row],[Interaction_Count_Final]]&gt;=6,"High",TRUE,"CHECK"))</f>
        <v>High</v>
      </c>
      <c r="AE522" t="s">
        <v>7273</v>
      </c>
      <c r="AF522" t="b">
        <v>1</v>
      </c>
      <c r="AG522" t="b">
        <v>1</v>
      </c>
      <c r="AH522">
        <v>700</v>
      </c>
      <c r="AI522">
        <v>45177</v>
      </c>
      <c r="AJ522" t="b">
        <v>1</v>
      </c>
      <c r="AK522" t="str" cm="1">
        <f t="array" ref="AK522">_xlfn.LET(
  _xlpm.txt,TRIM(Raw_Data!F522),
  _xlpm.norm,SUBSTITUTE(SUBSTITUTE(_xlpm.txt,"-","/"),".","/"),
  _xlpm.p,_xlfn.TEXTSPLIT(_xlpm.norm,"/"),
  _xlpm.a,VALUE(INDEX(_xlpm.p,1)),
  _xlpm.b,VALUE(INDEX(_xlpm.p,2)),
  IF(AND(_xlpm.a&lt;=12,_xlpm.b&lt;=12),"REVIEW_AMBIGUOUS","OK")
)</f>
        <v>REVIEW_AMBIGUOUS</v>
      </c>
    </row>
    <row r="523" spans="1:37">
      <c r="A523" t="s">
        <v>1720</v>
      </c>
      <c r="B523" t="s">
        <v>1720</v>
      </c>
      <c r="C523" t="b">
        <v>0</v>
      </c>
      <c r="D523" t="s">
        <v>7257</v>
      </c>
      <c r="E523" t="s">
        <v>1721</v>
      </c>
      <c r="F523" t="s">
        <v>1721</v>
      </c>
      <c r="G523" t="s">
        <v>7274</v>
      </c>
      <c r="H523" t="s">
        <v>123</v>
      </c>
      <c r="I523" t="s">
        <v>123</v>
      </c>
      <c r="J523" t="s">
        <v>123</v>
      </c>
      <c r="K523" t="s">
        <v>193</v>
      </c>
      <c r="L523" t="s">
        <v>193</v>
      </c>
      <c r="M523">
        <f>IF(UPPER(TRIM(Table2[[#This Row],[Status_Clean]]))="CONVERTED",1,0)</f>
        <v>0</v>
      </c>
      <c r="N523">
        <f>IF(ISNUMBER(MATCH(UPPER(TRIM(Table2[[#This Row],[Status_Clean]])),{"CONTACTED","QUALIFIED","CONVERTED"},0)),1,0)</f>
        <v>0</v>
      </c>
      <c r="O523" cm="1">
        <f t="array" ref="O523">_xlfn.SWITCH(UPPER(TRIM(Table2[[#This Row],[Status_Clean]])),"NEW",1,"CONTACTED",2,"QUALIFIED",3,"CONVERTED",4,"LOST",5,99)</f>
        <v>1</v>
      </c>
      <c r="P523" t="s">
        <v>398</v>
      </c>
      <c r="Q523" t="s">
        <v>7392</v>
      </c>
      <c r="R523" t="s">
        <v>7392</v>
      </c>
      <c r="S523">
        <v>45626</v>
      </c>
      <c r="T523" t="s">
        <v>7261</v>
      </c>
      <c r="U523">
        <v>45626</v>
      </c>
      <c r="V523" t="s">
        <v>7300</v>
      </c>
      <c r="W523" t="s">
        <v>7271</v>
      </c>
      <c r="X523" t="s">
        <v>7264</v>
      </c>
      <c r="Y523" t="s">
        <v>7278</v>
      </c>
      <c r="Z523" t="s">
        <v>1722</v>
      </c>
      <c r="AA523">
        <v>65.400000000000006</v>
      </c>
      <c r="AB523" t="str" cm="1">
        <f t="array" ref="AB523">_xlfn.LET(_xlpm.x,IFERROR(VALUE(Table2[[#This Row],[Response_Time_Hours]]),""),IF(_xlpm.x="","CHECK",_xlfn.IFS(_xlpm.x&lt;=1,"Immediate",_xlpm.x&lt;=6,"Fast",_xlpm.x&lt;=24,"Moderate",_xlpm.x&gt;24,"Delayed")))</f>
        <v>Delayed</v>
      </c>
      <c r="AC523">
        <v>10</v>
      </c>
      <c r="AD523" t="str" cm="1">
        <f t="array" ref="AD523">IF(Table2[[#This Row],[Interaction_Count_Final]]="","N/A",_xlfn.IFS(Table2[[#This Row],[Interaction_Count_Final]]&lt;=2,"Low",Table2[[#This Row],[Interaction_Count_Final]]&lt;=5,"Medium",Table2[[#This Row],[Interaction_Count_Final]]&gt;=6,"High",TRUE,"CHECK"))</f>
        <v>High</v>
      </c>
      <c r="AE523" t="s">
        <v>7266</v>
      </c>
      <c r="AF523" t="b">
        <v>1</v>
      </c>
      <c r="AG523" t="b">
        <v>1</v>
      </c>
      <c r="AH523">
        <v>701</v>
      </c>
      <c r="AI523">
        <v>45626</v>
      </c>
      <c r="AJ523" t="b">
        <v>1</v>
      </c>
      <c r="AK523" t="e" cm="1">
        <f t="array" ref="AK523">_xlfn.LET(
  _xlpm.txt,TRIM(Raw_Data!F523),
  _xlpm.norm,SUBSTITUTE(SUBSTITUTE(_xlpm.txt,"-","/"),".","/"),
  _xlpm.p,_xlfn.TEXTSPLIT(_xlpm.norm,"/"),
  _xlpm.a,VALUE(INDEX(_xlpm.p,1)),
  _xlpm.b,VALUE(INDEX(_xlpm.p,2)),
  IF(AND(_xlpm.a&lt;=12,_xlpm.b&lt;=12),"REVIEW_AMBIGUOUS","OK")
)</f>
        <v>#REF!</v>
      </c>
    </row>
    <row r="524" spans="1:37">
      <c r="A524" t="s">
        <v>1723</v>
      </c>
      <c r="B524" t="s">
        <v>1723</v>
      </c>
      <c r="C524" t="b">
        <v>0</v>
      </c>
      <c r="D524" t="s">
        <v>7257</v>
      </c>
      <c r="E524" t="s">
        <v>1724</v>
      </c>
      <c r="F524" t="s">
        <v>1724</v>
      </c>
      <c r="G524" t="s">
        <v>7274</v>
      </c>
      <c r="H524" t="s">
        <v>1725</v>
      </c>
      <c r="I524" t="s">
        <v>1725</v>
      </c>
      <c r="J524" t="s">
        <v>1356</v>
      </c>
      <c r="K524" t="s">
        <v>71</v>
      </c>
      <c r="L524" t="s">
        <v>71</v>
      </c>
      <c r="M524">
        <f>IF(UPPER(TRIM(Table2[[#This Row],[Status_Clean]]))="CONVERTED",1,0)</f>
        <v>0</v>
      </c>
      <c r="N524">
        <f>IF(ISNUMBER(MATCH(UPPER(TRIM(Table2[[#This Row],[Status_Clean]])),{"CONTACTED","QUALIFIED","CONVERTED"},0)),1,0)</f>
        <v>1</v>
      </c>
      <c r="O524" cm="1">
        <f t="array" ref="O524">_xlfn.SWITCH(UPPER(TRIM(Table2[[#This Row],[Status_Clean]])),"NEW",1,"CONTACTED",2,"QUALIFIED",3,"CONVERTED",4,"LOST",5,99)</f>
        <v>3</v>
      </c>
      <c r="P524" t="s">
        <v>186</v>
      </c>
      <c r="Q524" t="s">
        <v>7327</v>
      </c>
      <c r="R524" t="s">
        <v>7327</v>
      </c>
      <c r="S524">
        <v>45338</v>
      </c>
      <c r="T524" t="s">
        <v>7261</v>
      </c>
      <c r="U524">
        <v>45338</v>
      </c>
      <c r="V524" t="s">
        <v>7283</v>
      </c>
      <c r="W524" t="s">
        <v>7271</v>
      </c>
      <c r="X524" t="s">
        <v>7284</v>
      </c>
      <c r="Y524" t="s">
        <v>7312</v>
      </c>
      <c r="Z524" t="s">
        <v>1726</v>
      </c>
      <c r="AA524">
        <v>68</v>
      </c>
      <c r="AB524" t="str" cm="1">
        <f t="array" ref="AB524">_xlfn.LET(_xlpm.x,IFERROR(VALUE(Table2[[#This Row],[Response_Time_Hours]]),""),IF(_xlpm.x="","CHECK",_xlfn.IFS(_xlpm.x&lt;=1,"Immediate",_xlpm.x&lt;=6,"Fast",_xlpm.x&lt;=24,"Moderate",_xlpm.x&gt;24,"Delayed")))</f>
        <v>Delayed</v>
      </c>
      <c r="AC524">
        <v>10</v>
      </c>
      <c r="AD524" t="str" cm="1">
        <f t="array" ref="AD524">IF(Table2[[#This Row],[Interaction_Count_Final]]="","N/A",_xlfn.IFS(Table2[[#This Row],[Interaction_Count_Final]]&lt;=2,"Low",Table2[[#This Row],[Interaction_Count_Final]]&lt;=5,"Medium",Table2[[#This Row],[Interaction_Count_Final]]&gt;=6,"High",TRUE,"CHECK"))</f>
        <v>High</v>
      </c>
      <c r="AE524" t="s">
        <v>7273</v>
      </c>
      <c r="AF524" t="b">
        <v>1</v>
      </c>
      <c r="AG524" t="b">
        <v>1</v>
      </c>
      <c r="AH524">
        <v>702</v>
      </c>
      <c r="AI524">
        <v>45338</v>
      </c>
      <c r="AJ524" t="b">
        <v>1</v>
      </c>
      <c r="AK524" t="str" cm="1">
        <f t="array" ref="AK524">_xlfn.LET(
  _xlpm.txt,TRIM(Raw_Data!F524),
  _xlpm.norm,SUBSTITUTE(SUBSTITUTE(_xlpm.txt,"-","/"),".","/"),
  _xlpm.p,_xlfn.TEXTSPLIT(_xlpm.norm,"/"),
  _xlpm.a,VALUE(INDEX(_xlpm.p,1)),
  _xlpm.b,VALUE(INDEX(_xlpm.p,2)),
  IF(AND(_xlpm.a&lt;=12,_xlpm.b&lt;=12),"REVIEW_AMBIGUOUS","OK")
)</f>
        <v>OK</v>
      </c>
    </row>
    <row r="525" spans="1:37">
      <c r="A525" t="s">
        <v>1727</v>
      </c>
      <c r="B525" t="s">
        <v>1727</v>
      </c>
      <c r="C525" t="b">
        <v>0</v>
      </c>
      <c r="D525" t="s">
        <v>7257</v>
      </c>
      <c r="E525" t="s">
        <v>1728</v>
      </c>
      <c r="F525" t="s">
        <v>1728</v>
      </c>
      <c r="G525" t="s">
        <v>7274</v>
      </c>
      <c r="H525" t="s">
        <v>363</v>
      </c>
      <c r="I525" t="s">
        <v>363</v>
      </c>
      <c r="J525" t="s">
        <v>363</v>
      </c>
      <c r="K525" t="s">
        <v>71</v>
      </c>
      <c r="L525" t="s">
        <v>71</v>
      </c>
      <c r="M525">
        <f>IF(UPPER(TRIM(Table2[[#This Row],[Status_Clean]]))="CONVERTED",1,0)</f>
        <v>0</v>
      </c>
      <c r="N525">
        <f>IF(ISNUMBER(MATCH(UPPER(TRIM(Table2[[#This Row],[Status_Clean]])),{"CONTACTED","QUALIFIED","CONVERTED"},0)),1,0)</f>
        <v>1</v>
      </c>
      <c r="O525" cm="1">
        <f t="array" ref="O525">_xlfn.SWITCH(UPPER(TRIM(Table2[[#This Row],[Status_Clean]])),"NEW",1,"CONTACTED",2,"QUALIFIED",3,"CONVERTED",4,"LOST",5,99)</f>
        <v>3</v>
      </c>
      <c r="P525">
        <v>45316</v>
      </c>
      <c r="Q525" t="s">
        <v>7768</v>
      </c>
      <c r="R525" t="s">
        <v>7768</v>
      </c>
      <c r="S525">
        <v>45316</v>
      </c>
      <c r="T525" t="s">
        <v>7261</v>
      </c>
      <c r="U525">
        <v>45316</v>
      </c>
      <c r="V525" t="s">
        <v>7317</v>
      </c>
      <c r="W525" t="s">
        <v>7271</v>
      </c>
      <c r="X525" t="s">
        <v>7284</v>
      </c>
      <c r="Y525" t="s">
        <v>7285</v>
      </c>
      <c r="Z525">
        <v>26</v>
      </c>
      <c r="AA525">
        <v>26</v>
      </c>
      <c r="AB525" t="str" cm="1">
        <f t="array" ref="AB525">_xlfn.LET(_xlpm.x,IFERROR(VALUE(Table2[[#This Row],[Response_Time_Hours]]),""),IF(_xlpm.x="","CHECK",_xlfn.IFS(_xlpm.x&lt;=1,"Immediate",_xlpm.x&lt;=6,"Fast",_xlpm.x&lt;=24,"Moderate",_xlpm.x&gt;24,"Delayed")))</f>
        <v>Delayed</v>
      </c>
      <c r="AC525">
        <v>35</v>
      </c>
      <c r="AD525" t="str" cm="1">
        <f t="array" ref="AD525">IF(Table2[[#This Row],[Interaction_Count_Final]]="","N/A",_xlfn.IFS(Table2[[#This Row],[Interaction_Count_Final]]&lt;=2,"Low",Table2[[#This Row],[Interaction_Count_Final]]&lt;=5,"Medium",Table2[[#This Row],[Interaction_Count_Final]]&gt;=6,"High",TRUE,"CHECK"))</f>
        <v>High</v>
      </c>
      <c r="AE525" t="s">
        <v>7266</v>
      </c>
      <c r="AF525" t="b">
        <v>1</v>
      </c>
      <c r="AG525" t="b">
        <v>1</v>
      </c>
      <c r="AH525">
        <v>703</v>
      </c>
      <c r="AI525">
        <v>45316</v>
      </c>
      <c r="AJ525" t="b">
        <v>1</v>
      </c>
      <c r="AK525" t="e" cm="1">
        <f t="array" ref="AK525">_xlfn.LET(
  _xlpm.txt,TRIM(Raw_Data!F525),
  _xlpm.norm,SUBSTITUTE(SUBSTITUTE(_xlpm.txt,"-","/"),".","/"),
  _xlpm.p,_xlfn.TEXTSPLIT(_xlpm.norm,"/"),
  _xlpm.a,VALUE(INDEX(_xlpm.p,1)),
  _xlpm.b,VALUE(INDEX(_xlpm.p,2)),
  IF(AND(_xlpm.a&lt;=12,_xlpm.b&lt;=12),"REVIEW_AMBIGUOUS","OK")
)</f>
        <v>#REF!</v>
      </c>
    </row>
    <row r="526" spans="1:37">
      <c r="A526" t="s">
        <v>1729</v>
      </c>
      <c r="B526" t="s">
        <v>1729</v>
      </c>
      <c r="C526" t="b">
        <v>0</v>
      </c>
      <c r="D526" t="s">
        <v>7257</v>
      </c>
      <c r="E526" t="s">
        <v>1730</v>
      </c>
      <c r="F526" t="s">
        <v>1730</v>
      </c>
      <c r="G526" t="s">
        <v>7258</v>
      </c>
      <c r="H526" t="s">
        <v>69</v>
      </c>
      <c r="I526" t="s">
        <v>69</v>
      </c>
      <c r="J526" t="s">
        <v>69</v>
      </c>
      <c r="K526" t="s">
        <v>173</v>
      </c>
      <c r="L526" t="s">
        <v>173</v>
      </c>
      <c r="M526">
        <f>IF(UPPER(TRIM(Table2[[#This Row],[Status_Clean]]))="CONVERTED",1,0)</f>
        <v>0</v>
      </c>
      <c r="N526">
        <f>IF(ISNUMBER(MATCH(UPPER(TRIM(Table2[[#This Row],[Status_Clean]])),{"CONTACTED","QUALIFIED","CONVERTED"},0)),1,0)</f>
        <v>0</v>
      </c>
      <c r="O526" cm="1">
        <f t="array" ref="O526">_xlfn.SWITCH(UPPER(TRIM(Table2[[#This Row],[Status_Clean]])),"NEW",1,"CONTACTED",2,"QUALIFIED",3,"CONVERTED",4,"LOST",5,99)</f>
        <v>5</v>
      </c>
      <c r="P526" t="s">
        <v>1546</v>
      </c>
      <c r="Q526" t="s">
        <v>7718</v>
      </c>
      <c r="R526" t="s">
        <v>7718</v>
      </c>
      <c r="S526">
        <v>45249</v>
      </c>
      <c r="T526" t="s">
        <v>7261</v>
      </c>
      <c r="U526">
        <v>45249</v>
      </c>
      <c r="V526" t="s">
        <v>7300</v>
      </c>
      <c r="W526" t="s">
        <v>7263</v>
      </c>
      <c r="X526" t="s">
        <v>7264</v>
      </c>
      <c r="Y526" t="s">
        <v>7293</v>
      </c>
      <c r="Z526" t="s">
        <v>1731</v>
      </c>
      <c r="AA526">
        <v>31.5</v>
      </c>
      <c r="AB526" t="str" cm="1">
        <f t="array" ref="AB526">_xlfn.LET(_xlpm.x,IFERROR(VALUE(Table2[[#This Row],[Response_Time_Hours]]),""),IF(_xlpm.x="","CHECK",_xlfn.IFS(_xlpm.x&lt;=1,"Immediate",_xlpm.x&lt;=6,"Fast",_xlpm.x&lt;=24,"Moderate",_xlpm.x&gt;24,"Delayed")))</f>
        <v>Delayed</v>
      </c>
      <c r="AC526">
        <v>43</v>
      </c>
      <c r="AD526" t="str" cm="1">
        <f t="array" ref="AD526">IF(Table2[[#This Row],[Interaction_Count_Final]]="","N/A",_xlfn.IFS(Table2[[#This Row],[Interaction_Count_Final]]&lt;=2,"Low",Table2[[#This Row],[Interaction_Count_Final]]&lt;=5,"Medium",Table2[[#This Row],[Interaction_Count_Final]]&gt;=6,"High",TRUE,"CHECK"))</f>
        <v>High</v>
      </c>
      <c r="AE526" t="s">
        <v>7266</v>
      </c>
      <c r="AF526" t="b">
        <v>1</v>
      </c>
      <c r="AG526" t="b">
        <v>1</v>
      </c>
      <c r="AH526">
        <v>705</v>
      </c>
      <c r="AI526">
        <v>45249</v>
      </c>
      <c r="AJ526" t="b">
        <v>1</v>
      </c>
      <c r="AK526" t="e" cm="1">
        <f t="array" ref="AK526">_xlfn.LET(
  _xlpm.txt,TRIM(Raw_Data!F526),
  _xlpm.norm,SUBSTITUTE(SUBSTITUTE(_xlpm.txt,"-","/"),".","/"),
  _xlpm.p,_xlfn.TEXTSPLIT(_xlpm.norm,"/"),
  _xlpm.a,VALUE(INDEX(_xlpm.p,1)),
  _xlpm.b,VALUE(INDEX(_xlpm.p,2)),
  IF(AND(_xlpm.a&lt;=12,_xlpm.b&lt;=12),"REVIEW_AMBIGUOUS","OK")
)</f>
        <v>#REF!</v>
      </c>
    </row>
    <row r="527" spans="1:37">
      <c r="A527" t="s">
        <v>1732</v>
      </c>
      <c r="B527" t="s">
        <v>1732</v>
      </c>
      <c r="C527" t="b">
        <v>0</v>
      </c>
      <c r="D527" t="s">
        <v>7257</v>
      </c>
      <c r="E527" t="s">
        <v>1733</v>
      </c>
      <c r="F527" t="s">
        <v>1733</v>
      </c>
      <c r="G527" t="s">
        <v>7274</v>
      </c>
      <c r="H527" t="s">
        <v>1356</v>
      </c>
      <c r="I527" t="s">
        <v>1356</v>
      </c>
      <c r="J527" t="s">
        <v>1356</v>
      </c>
      <c r="K527" t="s">
        <v>7281</v>
      </c>
      <c r="L527" t="s">
        <v>125</v>
      </c>
      <c r="M527">
        <f>IF(UPPER(TRIM(Table2[[#This Row],[Status_Clean]]))="CONVERTED",1,0)</f>
        <v>0</v>
      </c>
      <c r="N527">
        <f>IF(ISNUMBER(MATCH(UPPER(TRIM(Table2[[#This Row],[Status_Clean]])),{"CONTACTED","QUALIFIED","CONVERTED"},0)),1,0)</f>
        <v>1</v>
      </c>
      <c r="O527" cm="1">
        <f t="array" ref="O527">_xlfn.SWITCH(UPPER(TRIM(Table2[[#This Row],[Status_Clean]])),"NEW",1,"CONTACTED",2,"QUALIFIED",3,"CONVERTED",4,"LOST",5,99)</f>
        <v>2</v>
      </c>
      <c r="P527" t="s">
        <v>1734</v>
      </c>
      <c r="Q527" t="s">
        <v>7769</v>
      </c>
      <c r="R527" t="s">
        <v>7769</v>
      </c>
      <c r="S527">
        <v>45616</v>
      </c>
      <c r="T527" t="s">
        <v>7261</v>
      </c>
      <c r="U527">
        <v>45616</v>
      </c>
      <c r="V527" t="s">
        <v>7300</v>
      </c>
      <c r="W527" t="s">
        <v>7271</v>
      </c>
      <c r="X527" t="s">
        <v>7264</v>
      </c>
      <c r="Y527" t="s">
        <v>7272</v>
      </c>
      <c r="Z527" t="s">
        <v>1735</v>
      </c>
      <c r="AA527">
        <v>16.899999999999999</v>
      </c>
      <c r="AB527" t="str" cm="1">
        <f t="array" ref="AB527">_xlfn.LET(_xlpm.x,IFERROR(VALUE(Table2[[#This Row],[Response_Time_Hours]]),""),IF(_xlpm.x="","CHECK",_xlfn.IFS(_xlpm.x&lt;=1,"Immediate",_xlpm.x&lt;=6,"Fast",_xlpm.x&lt;=24,"Moderate",_xlpm.x&gt;24,"Delayed")))</f>
        <v>Moderate</v>
      </c>
      <c r="AC527">
        <v>18</v>
      </c>
      <c r="AD527" t="str" cm="1">
        <f t="array" ref="AD527">IF(Table2[[#This Row],[Interaction_Count_Final]]="","N/A",_xlfn.IFS(Table2[[#This Row],[Interaction_Count_Final]]&lt;=2,"Low",Table2[[#This Row],[Interaction_Count_Final]]&lt;=5,"Medium",Table2[[#This Row],[Interaction_Count_Final]]&gt;=6,"High",TRUE,"CHECK"))</f>
        <v>High</v>
      </c>
      <c r="AE527" t="s">
        <v>7266</v>
      </c>
      <c r="AF527" t="b">
        <v>1</v>
      </c>
      <c r="AG527" t="b">
        <v>1</v>
      </c>
      <c r="AH527">
        <v>706</v>
      </c>
      <c r="AI527">
        <v>45616</v>
      </c>
      <c r="AJ527" t="b">
        <v>1</v>
      </c>
      <c r="AK527" t="e" cm="1">
        <f t="array" ref="AK527">_xlfn.LET(
  _xlpm.txt,TRIM(Raw_Data!F527),
  _xlpm.norm,SUBSTITUTE(SUBSTITUTE(_xlpm.txt,"-","/"),".","/"),
  _xlpm.p,_xlfn.TEXTSPLIT(_xlpm.norm,"/"),
  _xlpm.a,VALUE(INDEX(_xlpm.p,1)),
  _xlpm.b,VALUE(INDEX(_xlpm.p,2)),
  IF(AND(_xlpm.a&lt;=12,_xlpm.b&lt;=12),"REVIEW_AMBIGUOUS","OK")
)</f>
        <v>#REF!</v>
      </c>
    </row>
    <row r="528" spans="1:37">
      <c r="A528" t="s">
        <v>1736</v>
      </c>
      <c r="B528" t="s">
        <v>1736</v>
      </c>
      <c r="C528" t="b">
        <v>0</v>
      </c>
      <c r="D528" t="s">
        <v>7257</v>
      </c>
      <c r="E528" t="s">
        <v>1737</v>
      </c>
      <c r="F528" t="s">
        <v>1737</v>
      </c>
      <c r="G528" t="s">
        <v>7258</v>
      </c>
      <c r="H528" t="s">
        <v>454</v>
      </c>
      <c r="I528" t="s">
        <v>454</v>
      </c>
      <c r="J528" t="s">
        <v>7308</v>
      </c>
      <c r="K528" t="s">
        <v>71</v>
      </c>
      <c r="L528" t="s">
        <v>71</v>
      </c>
      <c r="M528">
        <f>IF(UPPER(TRIM(Table2[[#This Row],[Status_Clean]]))="CONVERTED",1,0)</f>
        <v>0</v>
      </c>
      <c r="N528">
        <f>IF(ISNUMBER(MATCH(UPPER(TRIM(Table2[[#This Row],[Status_Clean]])),{"CONTACTED","QUALIFIED","CONVERTED"},0)),1,0)</f>
        <v>1</v>
      </c>
      <c r="O528" cm="1">
        <f t="array" ref="O528">_xlfn.SWITCH(UPPER(TRIM(Table2[[#This Row],[Status_Clean]])),"NEW",1,"CONTACTED",2,"QUALIFIED",3,"CONVERTED",4,"LOST",5,99)</f>
        <v>3</v>
      </c>
      <c r="P528" t="s">
        <v>1738</v>
      </c>
      <c r="Q528" t="s">
        <v>7770</v>
      </c>
      <c r="R528" t="s">
        <v>7770</v>
      </c>
      <c r="S528">
        <v>45352</v>
      </c>
      <c r="T528" t="s">
        <v>7261</v>
      </c>
      <c r="U528">
        <v>45352</v>
      </c>
      <c r="V528" t="s">
        <v>7295</v>
      </c>
      <c r="W528" t="s">
        <v>7271</v>
      </c>
      <c r="X528" t="s">
        <v>7284</v>
      </c>
      <c r="Y528" t="s">
        <v>7312</v>
      </c>
      <c r="Z528" t="s">
        <v>1695</v>
      </c>
      <c r="AA528">
        <v>45.599999999999994</v>
      </c>
      <c r="AB528" t="str" cm="1">
        <f t="array" ref="AB528">_xlfn.LET(_xlpm.x,IFERROR(VALUE(Table2[[#This Row],[Response_Time_Hours]]),""),IF(_xlpm.x="","CHECK",_xlfn.IFS(_xlpm.x&lt;=1,"Immediate",_xlpm.x&lt;=6,"Fast",_xlpm.x&lt;=24,"Moderate",_xlpm.x&gt;24,"Delayed")))</f>
        <v>Delayed</v>
      </c>
      <c r="AC528">
        <v>18</v>
      </c>
      <c r="AD528" t="str" cm="1">
        <f t="array" ref="AD528">IF(Table2[[#This Row],[Interaction_Count_Final]]="","N/A",_xlfn.IFS(Table2[[#This Row],[Interaction_Count_Final]]&lt;=2,"Low",Table2[[#This Row],[Interaction_Count_Final]]&lt;=5,"Medium",Table2[[#This Row],[Interaction_Count_Final]]&gt;=6,"High",TRUE,"CHECK"))</f>
        <v>High</v>
      </c>
      <c r="AE528" t="s">
        <v>7273</v>
      </c>
      <c r="AF528" t="b">
        <v>1</v>
      </c>
      <c r="AG528" t="b">
        <v>1</v>
      </c>
      <c r="AH528">
        <v>707</v>
      </c>
      <c r="AI528">
        <v>45352</v>
      </c>
      <c r="AJ528" t="b">
        <v>1</v>
      </c>
      <c r="AK528" t="e" cm="1">
        <f t="array" ref="AK528">_xlfn.LET(
  _xlpm.txt,TRIM(Raw_Data!F528),
  _xlpm.norm,SUBSTITUTE(SUBSTITUTE(_xlpm.txt,"-","/"),".","/"),
  _xlpm.p,_xlfn.TEXTSPLIT(_xlpm.norm,"/"),
  _xlpm.a,VALUE(INDEX(_xlpm.p,1)),
  _xlpm.b,VALUE(INDEX(_xlpm.p,2)),
  IF(AND(_xlpm.a&lt;=12,_xlpm.b&lt;=12),"REVIEW_AMBIGUOUS","OK")
)</f>
        <v>#REF!</v>
      </c>
    </row>
    <row r="529" spans="1:37">
      <c r="A529" t="s">
        <v>1739</v>
      </c>
      <c r="B529" t="s">
        <v>1739</v>
      </c>
      <c r="C529" t="b">
        <v>0</v>
      </c>
      <c r="D529" t="s">
        <v>7257</v>
      </c>
      <c r="E529" t="s">
        <v>7771</v>
      </c>
      <c r="F529" t="s">
        <v>7771</v>
      </c>
      <c r="G529" t="s">
        <v>7268</v>
      </c>
      <c r="H529" t="s">
        <v>106</v>
      </c>
      <c r="I529" t="s">
        <v>106</v>
      </c>
      <c r="J529" t="s">
        <v>106</v>
      </c>
      <c r="K529" t="s">
        <v>71</v>
      </c>
      <c r="L529" t="s">
        <v>71</v>
      </c>
      <c r="M529">
        <f>IF(UPPER(TRIM(Table2[[#This Row],[Status_Clean]]))="CONVERTED",1,0)</f>
        <v>0</v>
      </c>
      <c r="N529">
        <f>IF(ISNUMBER(MATCH(UPPER(TRIM(Table2[[#This Row],[Status_Clean]])),{"CONTACTED","QUALIFIED","CONVERTED"},0)),1,0)</f>
        <v>1</v>
      </c>
      <c r="O529" cm="1">
        <f t="array" ref="O529">_xlfn.SWITCH(UPPER(TRIM(Table2[[#This Row],[Status_Clean]])),"NEW",1,"CONTACTED",2,"QUALIFIED",3,"CONVERTED",4,"LOST",5,99)</f>
        <v>3</v>
      </c>
      <c r="P529" t="s">
        <v>1741</v>
      </c>
      <c r="Q529" t="s">
        <v>7772</v>
      </c>
      <c r="R529" t="s">
        <v>7772</v>
      </c>
      <c r="S529">
        <v>45465</v>
      </c>
      <c r="T529" t="s">
        <v>7261</v>
      </c>
      <c r="U529">
        <v>45465</v>
      </c>
      <c r="V529" t="s">
        <v>7276</v>
      </c>
      <c r="W529" t="s">
        <v>7271</v>
      </c>
      <c r="X529" t="s">
        <v>7277</v>
      </c>
      <c r="Y529" t="s">
        <v>7278</v>
      </c>
      <c r="Z529" t="s">
        <v>1742</v>
      </c>
      <c r="AA529">
        <v>32.6</v>
      </c>
      <c r="AB529" t="str" cm="1">
        <f t="array" ref="AB529">_xlfn.LET(_xlpm.x,IFERROR(VALUE(Table2[[#This Row],[Response_Time_Hours]]),""),IF(_xlpm.x="","CHECK",_xlfn.IFS(_xlpm.x&lt;=1,"Immediate",_xlpm.x&lt;=6,"Fast",_xlpm.x&lt;=24,"Moderate",_xlpm.x&gt;24,"Delayed")))</f>
        <v>Delayed</v>
      </c>
      <c r="AC529">
        <v>7</v>
      </c>
      <c r="AD529" t="str" cm="1">
        <f t="array" ref="AD529">IF(Table2[[#This Row],[Interaction_Count_Final]]="","N/A",_xlfn.IFS(Table2[[#This Row],[Interaction_Count_Final]]&lt;=2,"Low",Table2[[#This Row],[Interaction_Count_Final]]&lt;=5,"Medium",Table2[[#This Row],[Interaction_Count_Final]]&gt;=6,"High",TRUE,"CHECK"))</f>
        <v>High</v>
      </c>
      <c r="AE529" t="s">
        <v>7289</v>
      </c>
      <c r="AF529" t="b">
        <v>1</v>
      </c>
      <c r="AG529" t="b">
        <v>1</v>
      </c>
      <c r="AH529">
        <v>708</v>
      </c>
      <c r="AI529">
        <v>45465</v>
      </c>
      <c r="AJ529" t="b">
        <v>1</v>
      </c>
      <c r="AK529" t="str" cm="1">
        <f t="array" ref="AK529">_xlfn.LET(
  _xlpm.txt,TRIM(Raw_Data!F529),
  _xlpm.norm,SUBSTITUTE(SUBSTITUTE(_xlpm.txt,"-","/"),".","/"),
  _xlpm.p,_xlfn.TEXTSPLIT(_xlpm.norm,"/"),
  _xlpm.a,VALUE(INDEX(_xlpm.p,1)),
  _xlpm.b,VALUE(INDEX(_xlpm.p,2)),
  IF(AND(_xlpm.a&lt;=12,_xlpm.b&lt;=12),"REVIEW_AMBIGUOUS","OK")
)</f>
        <v>OK</v>
      </c>
    </row>
    <row r="530" spans="1:37">
      <c r="A530" t="s">
        <v>1743</v>
      </c>
      <c r="B530" t="s">
        <v>1743</v>
      </c>
      <c r="C530" t="b">
        <v>1</v>
      </c>
      <c r="D530" t="s">
        <v>7257</v>
      </c>
      <c r="E530" t="s">
        <v>1744</v>
      </c>
      <c r="F530" t="s">
        <v>1744</v>
      </c>
      <c r="G530" t="s">
        <v>7303</v>
      </c>
      <c r="H530" t="s">
        <v>457</v>
      </c>
      <c r="I530" t="s">
        <v>457</v>
      </c>
      <c r="J530" t="s">
        <v>792</v>
      </c>
      <c r="K530" t="s">
        <v>71</v>
      </c>
      <c r="L530" t="s">
        <v>71</v>
      </c>
      <c r="M530">
        <f>IF(UPPER(TRIM(Table2[[#This Row],[Status_Clean]]))="CONVERTED",1,0)</f>
        <v>0</v>
      </c>
      <c r="N530">
        <f>IF(ISNUMBER(MATCH(UPPER(TRIM(Table2[[#This Row],[Status_Clean]])),{"CONTACTED","QUALIFIED","CONVERTED"},0)),1,0)</f>
        <v>1</v>
      </c>
      <c r="O530" cm="1">
        <f t="array" ref="O530">_xlfn.SWITCH(UPPER(TRIM(Table2[[#This Row],[Status_Clean]])),"NEW",1,"CONTACTED",2,"QUALIFIED",3,"CONVERTED",4,"LOST",5,99)</f>
        <v>3</v>
      </c>
      <c r="P530" t="s">
        <v>1745</v>
      </c>
      <c r="Q530" t="s">
        <v>7773</v>
      </c>
      <c r="R530" t="s">
        <v>7773</v>
      </c>
      <c r="S530">
        <v>45164</v>
      </c>
      <c r="T530" t="s">
        <v>7261</v>
      </c>
      <c r="U530">
        <v>45164</v>
      </c>
      <c r="V530" t="s">
        <v>7310</v>
      </c>
      <c r="W530" t="s">
        <v>7263</v>
      </c>
      <c r="X530" t="s">
        <v>7288</v>
      </c>
      <c r="Y530" t="s">
        <v>7278</v>
      </c>
      <c r="Z530">
        <v>18.8</v>
      </c>
      <c r="AA530">
        <v>18.8</v>
      </c>
      <c r="AB530" t="str" cm="1">
        <f t="array" ref="AB530">_xlfn.LET(_xlpm.x,IFERROR(VALUE(Table2[[#This Row],[Response_Time_Hours]]),""),IF(_xlpm.x="","CHECK",_xlfn.IFS(_xlpm.x&lt;=1,"Immediate",_xlpm.x&lt;=6,"Fast",_xlpm.x&lt;=24,"Moderate",_xlpm.x&gt;24,"Delayed")))</f>
        <v>Moderate</v>
      </c>
      <c r="AC530">
        <v>30</v>
      </c>
      <c r="AD530" t="str" cm="1">
        <f t="array" ref="AD530">IF(Table2[[#This Row],[Interaction_Count_Final]]="","N/A",_xlfn.IFS(Table2[[#This Row],[Interaction_Count_Final]]&lt;=2,"Low",Table2[[#This Row],[Interaction_Count_Final]]&lt;=5,"Medium",Table2[[#This Row],[Interaction_Count_Final]]&gt;=6,"High",TRUE,"CHECK"))</f>
        <v>High</v>
      </c>
      <c r="AE530" t="s">
        <v>7266</v>
      </c>
      <c r="AF530" t="b">
        <v>1</v>
      </c>
      <c r="AG530" t="b">
        <v>1</v>
      </c>
      <c r="AH530">
        <v>709</v>
      </c>
      <c r="AI530">
        <v>45164</v>
      </c>
      <c r="AJ530" t="b">
        <v>1</v>
      </c>
      <c r="AK530" t="str" cm="1">
        <f t="array" ref="AK530">_xlfn.LET(
  _xlpm.txt,TRIM(Raw_Data!F530),
  _xlpm.norm,SUBSTITUTE(SUBSTITUTE(_xlpm.txt,"-","/"),".","/"),
  _xlpm.p,_xlfn.TEXTSPLIT(_xlpm.norm,"/"),
  _xlpm.a,VALUE(INDEX(_xlpm.p,1)),
  _xlpm.b,VALUE(INDEX(_xlpm.p,2)),
  IF(AND(_xlpm.a&lt;=12,_xlpm.b&lt;=12),"REVIEW_AMBIGUOUS","OK")
)</f>
        <v>OK</v>
      </c>
    </row>
    <row r="531" spans="1:37">
      <c r="A531" t="s">
        <v>1746</v>
      </c>
      <c r="B531" t="s">
        <v>1746</v>
      </c>
      <c r="C531" t="b">
        <v>0</v>
      </c>
      <c r="D531" t="s">
        <v>7257</v>
      </c>
      <c r="E531" t="s">
        <v>1747</v>
      </c>
      <c r="F531" t="s">
        <v>1747</v>
      </c>
      <c r="G531" t="s">
        <v>7303</v>
      </c>
      <c r="H531" t="s">
        <v>123</v>
      </c>
      <c r="I531" t="s">
        <v>123</v>
      </c>
      <c r="J531" t="s">
        <v>123</v>
      </c>
      <c r="K531" t="s">
        <v>250</v>
      </c>
      <c r="L531" t="s">
        <v>250</v>
      </c>
      <c r="M531">
        <f>IF(UPPER(TRIM(Table2[[#This Row],[Status_Clean]]))="CONVERTED",1,0)</f>
        <v>1</v>
      </c>
      <c r="N531">
        <f>IF(ISNUMBER(MATCH(UPPER(TRIM(Table2[[#This Row],[Status_Clean]])),{"CONTACTED","QUALIFIED","CONVERTED"},0)),1,0)</f>
        <v>1</v>
      </c>
      <c r="O531" cm="1">
        <f t="array" ref="O531">_xlfn.SWITCH(UPPER(TRIM(Table2[[#This Row],[Status_Clean]])),"NEW",1,"CONTACTED",2,"QUALIFIED",3,"CONVERTED",4,"LOST",5,99)</f>
        <v>4</v>
      </c>
      <c r="P531" t="s">
        <v>1748</v>
      </c>
      <c r="Q531" t="s">
        <v>7774</v>
      </c>
      <c r="R531" t="s">
        <v>7774</v>
      </c>
      <c r="S531">
        <v>45432</v>
      </c>
      <c r="T531" t="s">
        <v>7261</v>
      </c>
      <c r="U531">
        <v>45432</v>
      </c>
      <c r="V531" t="s">
        <v>7314</v>
      </c>
      <c r="W531" t="s">
        <v>7271</v>
      </c>
      <c r="X531" t="s">
        <v>7277</v>
      </c>
      <c r="Y531" t="s">
        <v>7298</v>
      </c>
      <c r="Z531">
        <v>65</v>
      </c>
      <c r="AA531">
        <v>65</v>
      </c>
      <c r="AB531" t="str" cm="1">
        <f t="array" ref="AB531">_xlfn.LET(_xlpm.x,IFERROR(VALUE(Table2[[#This Row],[Response_Time_Hours]]),""),IF(_xlpm.x="","CHECK",_xlfn.IFS(_xlpm.x&lt;=1,"Immediate",_xlpm.x&lt;=6,"Fast",_xlpm.x&lt;=24,"Moderate",_xlpm.x&gt;24,"Delayed")))</f>
        <v>Delayed</v>
      </c>
      <c r="AC531">
        <v>3</v>
      </c>
      <c r="AD531" t="str" cm="1">
        <f t="array" ref="AD531">IF(Table2[[#This Row],[Interaction_Count_Final]]="","N/A",_xlfn.IFS(Table2[[#This Row],[Interaction_Count_Final]]&lt;=2,"Low",Table2[[#This Row],[Interaction_Count_Final]]&lt;=5,"Medium",Table2[[#This Row],[Interaction_Count_Final]]&gt;=6,"High",TRUE,"CHECK"))</f>
        <v>Medium</v>
      </c>
      <c r="AE531" t="s">
        <v>7266</v>
      </c>
      <c r="AF531" t="b">
        <v>1</v>
      </c>
      <c r="AG531" t="b">
        <v>1</v>
      </c>
      <c r="AH531">
        <v>710</v>
      </c>
      <c r="AI531">
        <v>45432</v>
      </c>
      <c r="AJ531" t="b">
        <v>1</v>
      </c>
      <c r="AK531" t="str" cm="1">
        <f t="array" ref="AK531">_xlfn.LET(
  _xlpm.txt,TRIM(Raw_Data!F531),
  _xlpm.norm,SUBSTITUTE(SUBSTITUTE(_xlpm.txt,"-","/"),".","/"),
  _xlpm.p,_xlfn.TEXTSPLIT(_xlpm.norm,"/"),
  _xlpm.a,VALUE(INDEX(_xlpm.p,1)),
  _xlpm.b,VALUE(INDEX(_xlpm.p,2)),
  IF(AND(_xlpm.a&lt;=12,_xlpm.b&lt;=12),"REVIEW_AMBIGUOUS","OK")
)</f>
        <v>OK</v>
      </c>
    </row>
    <row r="532" spans="1:37">
      <c r="A532" t="s">
        <v>1749</v>
      </c>
      <c r="B532" t="s">
        <v>1749</v>
      </c>
      <c r="C532" t="b">
        <v>0</v>
      </c>
      <c r="D532" t="s">
        <v>7257</v>
      </c>
      <c r="E532" t="s">
        <v>1750</v>
      </c>
      <c r="F532" t="s">
        <v>1750</v>
      </c>
      <c r="G532" t="s">
        <v>7258</v>
      </c>
      <c r="H532" t="s">
        <v>397</v>
      </c>
      <c r="I532" t="s">
        <v>397</v>
      </c>
      <c r="J532" t="s">
        <v>792</v>
      </c>
      <c r="K532" t="s">
        <v>193</v>
      </c>
      <c r="L532" t="s">
        <v>193</v>
      </c>
      <c r="M532">
        <f>IF(UPPER(TRIM(Table2[[#This Row],[Status_Clean]]))="CONVERTED",1,0)</f>
        <v>0</v>
      </c>
      <c r="N532">
        <f>IF(ISNUMBER(MATCH(UPPER(TRIM(Table2[[#This Row],[Status_Clean]])),{"CONTACTED","QUALIFIED","CONVERTED"},0)),1,0)</f>
        <v>0</v>
      </c>
      <c r="O532" cm="1">
        <f t="array" ref="O532">_xlfn.SWITCH(UPPER(TRIM(Table2[[#This Row],[Status_Clean]])),"NEW",1,"CONTACTED",2,"QUALIFIED",3,"CONVERTED",4,"LOST",5,99)</f>
        <v>1</v>
      </c>
      <c r="P532">
        <v>45029</v>
      </c>
      <c r="Q532" t="s">
        <v>7775</v>
      </c>
      <c r="R532" t="s">
        <v>7775</v>
      </c>
      <c r="S532">
        <v>45029</v>
      </c>
      <c r="T532" t="s">
        <v>7261</v>
      </c>
      <c r="U532">
        <v>45029</v>
      </c>
      <c r="V532" t="s">
        <v>7297</v>
      </c>
      <c r="W532" t="s">
        <v>7263</v>
      </c>
      <c r="X532" t="s">
        <v>7277</v>
      </c>
      <c r="Y532" t="s">
        <v>7285</v>
      </c>
      <c r="Z532" t="s">
        <v>1751</v>
      </c>
      <c r="AA532">
        <v>55.4</v>
      </c>
      <c r="AB532" t="str" cm="1">
        <f t="array" ref="AB532">_xlfn.LET(_xlpm.x,IFERROR(VALUE(Table2[[#This Row],[Response_Time_Hours]]),""),IF(_xlpm.x="","CHECK",_xlfn.IFS(_xlpm.x&lt;=1,"Immediate",_xlpm.x&lt;=6,"Fast",_xlpm.x&lt;=24,"Moderate",_xlpm.x&gt;24,"Delayed")))</f>
        <v>Delayed</v>
      </c>
      <c r="AC532">
        <v>12</v>
      </c>
      <c r="AD532" t="str" cm="1">
        <f t="array" ref="AD532">IF(Table2[[#This Row],[Interaction_Count_Final]]="","N/A",_xlfn.IFS(Table2[[#This Row],[Interaction_Count_Final]]&lt;=2,"Low",Table2[[#This Row],[Interaction_Count_Final]]&lt;=5,"Medium",Table2[[#This Row],[Interaction_Count_Final]]&gt;=6,"High",TRUE,"CHECK"))</f>
        <v>High</v>
      </c>
      <c r="AE532" t="s">
        <v>7273</v>
      </c>
      <c r="AF532" t="b">
        <v>1</v>
      </c>
      <c r="AG532" t="b">
        <v>1</v>
      </c>
      <c r="AH532">
        <v>711</v>
      </c>
      <c r="AI532">
        <v>45029</v>
      </c>
      <c r="AJ532" t="b">
        <v>1</v>
      </c>
      <c r="AK532" t="e" cm="1">
        <f t="array" ref="AK532">_xlfn.LET(
  _xlpm.txt,TRIM(Raw_Data!F532),
  _xlpm.norm,SUBSTITUTE(SUBSTITUTE(_xlpm.txt,"-","/"),".","/"),
  _xlpm.p,_xlfn.TEXTSPLIT(_xlpm.norm,"/"),
  _xlpm.a,VALUE(INDEX(_xlpm.p,1)),
  _xlpm.b,VALUE(INDEX(_xlpm.p,2)),
  IF(AND(_xlpm.a&lt;=12,_xlpm.b&lt;=12),"REVIEW_AMBIGUOUS","OK")
)</f>
        <v>#REF!</v>
      </c>
    </row>
    <row r="533" spans="1:37">
      <c r="A533" t="s">
        <v>1752</v>
      </c>
      <c r="B533" t="s">
        <v>1752</v>
      </c>
      <c r="C533" t="b">
        <v>0</v>
      </c>
      <c r="D533" t="s">
        <v>7257</v>
      </c>
      <c r="E533" t="s">
        <v>1753</v>
      </c>
      <c r="F533" t="s">
        <v>1753</v>
      </c>
      <c r="G533" t="s">
        <v>7274</v>
      </c>
      <c r="H533" t="s">
        <v>1035</v>
      </c>
      <c r="I533" t="s">
        <v>1035</v>
      </c>
      <c r="J533" t="s">
        <v>311</v>
      </c>
      <c r="K533" t="s">
        <v>125</v>
      </c>
      <c r="L533" t="s">
        <v>125</v>
      </c>
      <c r="M533">
        <f>IF(UPPER(TRIM(Table2[[#This Row],[Status_Clean]]))="CONVERTED",1,0)</f>
        <v>0</v>
      </c>
      <c r="N533">
        <f>IF(ISNUMBER(MATCH(UPPER(TRIM(Table2[[#This Row],[Status_Clean]])),{"CONTACTED","QUALIFIED","CONVERTED"},0)),1,0)</f>
        <v>1</v>
      </c>
      <c r="O533" cm="1">
        <f t="array" ref="O533">_xlfn.SWITCH(UPPER(TRIM(Table2[[#This Row],[Status_Clean]])),"NEW",1,"CONTACTED",2,"QUALIFIED",3,"CONVERTED",4,"LOST",5,99)</f>
        <v>2</v>
      </c>
      <c r="P533" t="s">
        <v>1754</v>
      </c>
      <c r="Q533" t="s">
        <v>7776</v>
      </c>
      <c r="R533" t="s">
        <v>7776</v>
      </c>
      <c r="S533">
        <v>45069</v>
      </c>
      <c r="T533" t="s">
        <v>7261</v>
      </c>
      <c r="U533">
        <v>45069</v>
      </c>
      <c r="V533" t="s">
        <v>7314</v>
      </c>
      <c r="W533" t="s">
        <v>7263</v>
      </c>
      <c r="X533" t="s">
        <v>7277</v>
      </c>
      <c r="Y533" t="s">
        <v>7265</v>
      </c>
      <c r="Z533" t="s">
        <v>1755</v>
      </c>
      <c r="AA533">
        <v>56.2</v>
      </c>
      <c r="AB533" t="str" cm="1">
        <f t="array" ref="AB533">_xlfn.LET(_xlpm.x,IFERROR(VALUE(Table2[[#This Row],[Response_Time_Hours]]),""),IF(_xlpm.x="","CHECK",_xlfn.IFS(_xlpm.x&lt;=1,"Immediate",_xlpm.x&lt;=6,"Fast",_xlpm.x&lt;=24,"Moderate",_xlpm.x&gt;24,"Delayed")))</f>
        <v>Delayed</v>
      </c>
      <c r="AC533">
        <v>35</v>
      </c>
      <c r="AD533" t="str" cm="1">
        <f t="array" ref="AD533">IF(Table2[[#This Row],[Interaction_Count_Final]]="","N/A",_xlfn.IFS(Table2[[#This Row],[Interaction_Count_Final]]&lt;=2,"Low",Table2[[#This Row],[Interaction_Count_Final]]&lt;=5,"Medium",Table2[[#This Row],[Interaction_Count_Final]]&gt;=6,"High",TRUE,"CHECK"))</f>
        <v>High</v>
      </c>
      <c r="AE533" t="s">
        <v>7266</v>
      </c>
      <c r="AF533" t="b">
        <v>1</v>
      </c>
      <c r="AG533" t="b">
        <v>1</v>
      </c>
      <c r="AH533">
        <v>712</v>
      </c>
      <c r="AI533">
        <v>45069</v>
      </c>
      <c r="AJ533" t="b">
        <v>1</v>
      </c>
      <c r="AK533" t="e" cm="1">
        <f t="array" ref="AK533">_xlfn.LET(
  _xlpm.txt,TRIM(Raw_Data!F533),
  _xlpm.norm,SUBSTITUTE(SUBSTITUTE(_xlpm.txt,"-","/"),".","/"),
  _xlpm.p,_xlfn.TEXTSPLIT(_xlpm.norm,"/"),
  _xlpm.a,VALUE(INDEX(_xlpm.p,1)),
  _xlpm.b,VALUE(INDEX(_xlpm.p,2)),
  IF(AND(_xlpm.a&lt;=12,_xlpm.b&lt;=12),"REVIEW_AMBIGUOUS","OK")
)</f>
        <v>#REF!</v>
      </c>
    </row>
    <row r="534" spans="1:37">
      <c r="A534" t="s">
        <v>1756</v>
      </c>
      <c r="B534" t="s">
        <v>1756</v>
      </c>
      <c r="C534" t="b">
        <v>0</v>
      </c>
      <c r="D534" t="s">
        <v>7257</v>
      </c>
      <c r="E534" t="s">
        <v>1757</v>
      </c>
      <c r="F534" t="s">
        <v>1757</v>
      </c>
      <c r="G534" t="s">
        <v>7258</v>
      </c>
      <c r="H534" t="s">
        <v>359</v>
      </c>
      <c r="I534" t="s">
        <v>359</v>
      </c>
      <c r="J534" t="s">
        <v>473</v>
      </c>
      <c r="K534" t="s">
        <v>7281</v>
      </c>
      <c r="L534" t="s">
        <v>125</v>
      </c>
      <c r="M534">
        <f>IF(UPPER(TRIM(Table2[[#This Row],[Status_Clean]]))="CONVERTED",1,0)</f>
        <v>0</v>
      </c>
      <c r="N534">
        <f>IF(ISNUMBER(MATCH(UPPER(TRIM(Table2[[#This Row],[Status_Clean]])),{"CONTACTED","QUALIFIED","CONVERTED"},0)),1,0)</f>
        <v>1</v>
      </c>
      <c r="O534" cm="1">
        <f t="array" ref="O534">_xlfn.SWITCH(UPPER(TRIM(Table2[[#This Row],[Status_Clean]])),"NEW",1,"CONTACTED",2,"QUALIFIED",3,"CONVERTED",4,"LOST",5,99)</f>
        <v>2</v>
      </c>
      <c r="P534">
        <v>45337</v>
      </c>
      <c r="Q534" t="s">
        <v>7777</v>
      </c>
      <c r="R534" t="s">
        <v>7777</v>
      </c>
      <c r="S534">
        <v>45337</v>
      </c>
      <c r="T534" t="s">
        <v>7261</v>
      </c>
      <c r="U534">
        <v>45337</v>
      </c>
      <c r="V534" t="s">
        <v>7283</v>
      </c>
      <c r="W534" t="s">
        <v>7271</v>
      </c>
      <c r="X534" t="s">
        <v>7284</v>
      </c>
      <c r="Y534" t="s">
        <v>7285</v>
      </c>
      <c r="Z534" t="s">
        <v>1758</v>
      </c>
      <c r="AA534">
        <v>4.2</v>
      </c>
      <c r="AB534" t="str" cm="1">
        <f t="array" ref="AB534">_xlfn.LET(_xlpm.x,IFERROR(VALUE(Table2[[#This Row],[Response_Time_Hours]]),""),IF(_xlpm.x="","CHECK",_xlfn.IFS(_xlpm.x&lt;=1,"Immediate",_xlpm.x&lt;=6,"Fast",_xlpm.x&lt;=24,"Moderate",_xlpm.x&gt;24,"Delayed")))</f>
        <v>Fast</v>
      </c>
      <c r="AC534">
        <v>13</v>
      </c>
      <c r="AD534" t="str" cm="1">
        <f t="array" ref="AD534">IF(Table2[[#This Row],[Interaction_Count_Final]]="","N/A",_xlfn.IFS(Table2[[#This Row],[Interaction_Count_Final]]&lt;=2,"Low",Table2[[#This Row],[Interaction_Count_Final]]&lt;=5,"Medium",Table2[[#This Row],[Interaction_Count_Final]]&gt;=6,"High",TRUE,"CHECK"))</f>
        <v>High</v>
      </c>
      <c r="AE534" t="s">
        <v>7273</v>
      </c>
      <c r="AF534" t="b">
        <v>1</v>
      </c>
      <c r="AG534" t="b">
        <v>1</v>
      </c>
      <c r="AH534">
        <v>713</v>
      </c>
      <c r="AI534">
        <v>45337</v>
      </c>
      <c r="AJ534" t="b">
        <v>1</v>
      </c>
      <c r="AK534" t="e" cm="1">
        <f t="array" ref="AK534">_xlfn.LET(
  _xlpm.txt,TRIM(Raw_Data!F534),
  _xlpm.norm,SUBSTITUTE(SUBSTITUTE(_xlpm.txt,"-","/"),".","/"),
  _xlpm.p,_xlfn.TEXTSPLIT(_xlpm.norm,"/"),
  _xlpm.a,VALUE(INDEX(_xlpm.p,1)),
  _xlpm.b,VALUE(INDEX(_xlpm.p,2)),
  IF(AND(_xlpm.a&lt;=12,_xlpm.b&lt;=12),"REVIEW_AMBIGUOUS","OK")
)</f>
        <v>#REF!</v>
      </c>
    </row>
    <row r="535" spans="1:37">
      <c r="A535" t="s">
        <v>1759</v>
      </c>
      <c r="B535" t="s">
        <v>1759</v>
      </c>
      <c r="C535" t="b">
        <v>1</v>
      </c>
      <c r="D535" t="s">
        <v>7257</v>
      </c>
      <c r="E535" t="s">
        <v>1760</v>
      </c>
      <c r="F535" t="s">
        <v>1760</v>
      </c>
      <c r="G535" t="s">
        <v>7258</v>
      </c>
      <c r="H535" t="s">
        <v>263</v>
      </c>
      <c r="I535" t="s">
        <v>263</v>
      </c>
      <c r="J535" t="s">
        <v>263</v>
      </c>
      <c r="K535" t="s">
        <v>7502</v>
      </c>
      <c r="L535" t="s">
        <v>71</v>
      </c>
      <c r="M535">
        <f>IF(UPPER(TRIM(Table2[[#This Row],[Status_Clean]]))="CONVERTED",1,0)</f>
        <v>0</v>
      </c>
      <c r="N535">
        <f>IF(ISNUMBER(MATCH(UPPER(TRIM(Table2[[#This Row],[Status_Clean]])),{"CONTACTED","QUALIFIED","CONVERTED"},0)),1,0)</f>
        <v>1</v>
      </c>
      <c r="O535" cm="1">
        <f t="array" ref="O535">_xlfn.SWITCH(UPPER(TRIM(Table2[[#This Row],[Status_Clean]])),"NEW",1,"CONTACTED",2,"QUALIFIED",3,"CONVERTED",4,"LOST",5,99)</f>
        <v>3</v>
      </c>
      <c r="P535">
        <v>45205</v>
      </c>
      <c r="Q535" t="s">
        <v>7778</v>
      </c>
      <c r="R535" t="s">
        <v>7778</v>
      </c>
      <c r="S535">
        <v>45205</v>
      </c>
      <c r="T535" t="s">
        <v>7261</v>
      </c>
      <c r="U535">
        <v>45205</v>
      </c>
      <c r="V535" t="s">
        <v>7270</v>
      </c>
      <c r="W535" t="s">
        <v>7263</v>
      </c>
      <c r="X535" t="s">
        <v>7264</v>
      </c>
      <c r="Y535" t="s">
        <v>7312</v>
      </c>
      <c r="Z535" t="s">
        <v>1761</v>
      </c>
      <c r="AA535">
        <v>56.9</v>
      </c>
      <c r="AB535" t="str" cm="1">
        <f t="array" ref="AB535">_xlfn.LET(_xlpm.x,IFERROR(VALUE(Table2[[#This Row],[Response_Time_Hours]]),""),IF(_xlpm.x="","CHECK",_xlfn.IFS(_xlpm.x&lt;=1,"Immediate",_xlpm.x&lt;=6,"Fast",_xlpm.x&lt;=24,"Moderate",_xlpm.x&gt;24,"Delayed")))</f>
        <v>Delayed</v>
      </c>
      <c r="AC535">
        <v>45</v>
      </c>
      <c r="AD535" t="str" cm="1">
        <f t="array" ref="AD535">IF(Table2[[#This Row],[Interaction_Count_Final]]="","N/A",_xlfn.IFS(Table2[[#This Row],[Interaction_Count_Final]]&lt;=2,"Low",Table2[[#This Row],[Interaction_Count_Final]]&lt;=5,"Medium",Table2[[#This Row],[Interaction_Count_Final]]&gt;=6,"High",TRUE,"CHECK"))</f>
        <v>High</v>
      </c>
      <c r="AE535" t="s">
        <v>7273</v>
      </c>
      <c r="AF535" t="b">
        <v>1</v>
      </c>
      <c r="AG535" t="b">
        <v>1</v>
      </c>
      <c r="AH535">
        <v>714</v>
      </c>
      <c r="AI535">
        <v>45205</v>
      </c>
      <c r="AJ535" t="b">
        <v>1</v>
      </c>
      <c r="AK535" t="e" cm="1">
        <f t="array" ref="AK535">_xlfn.LET(
  _xlpm.txt,TRIM(Raw_Data!F535),
  _xlpm.norm,SUBSTITUTE(SUBSTITUTE(_xlpm.txt,"-","/"),".","/"),
  _xlpm.p,_xlfn.TEXTSPLIT(_xlpm.norm,"/"),
  _xlpm.a,VALUE(INDEX(_xlpm.p,1)),
  _xlpm.b,VALUE(INDEX(_xlpm.p,2)),
  IF(AND(_xlpm.a&lt;=12,_xlpm.b&lt;=12),"REVIEW_AMBIGUOUS","OK")
)</f>
        <v>#REF!</v>
      </c>
    </row>
    <row r="536" spans="1:37">
      <c r="A536" t="s">
        <v>1762</v>
      </c>
      <c r="B536" t="s">
        <v>1762</v>
      </c>
      <c r="C536" t="b">
        <v>0</v>
      </c>
      <c r="D536" t="s">
        <v>7257</v>
      </c>
      <c r="E536" t="s">
        <v>1763</v>
      </c>
      <c r="F536" t="s">
        <v>1763</v>
      </c>
      <c r="G536" t="s">
        <v>7303</v>
      </c>
      <c r="H536" t="s">
        <v>222</v>
      </c>
      <c r="I536" t="s">
        <v>222</v>
      </c>
      <c r="J536" t="s">
        <v>222</v>
      </c>
      <c r="K536" t="s">
        <v>173</v>
      </c>
      <c r="L536" t="s">
        <v>173</v>
      </c>
      <c r="M536">
        <f>IF(UPPER(TRIM(Table2[[#This Row],[Status_Clean]]))="CONVERTED",1,0)</f>
        <v>0</v>
      </c>
      <c r="N536">
        <f>IF(ISNUMBER(MATCH(UPPER(TRIM(Table2[[#This Row],[Status_Clean]])),{"CONTACTED","QUALIFIED","CONVERTED"},0)),1,0)</f>
        <v>0</v>
      </c>
      <c r="O536" cm="1">
        <f t="array" ref="O536">_xlfn.SWITCH(UPPER(TRIM(Table2[[#This Row],[Status_Clean]])),"NEW",1,"CONTACTED",2,"QUALIFIED",3,"CONVERTED",4,"LOST",5,99)</f>
        <v>5</v>
      </c>
      <c r="P536">
        <v>45040</v>
      </c>
      <c r="Q536" t="s">
        <v>7495</v>
      </c>
      <c r="R536" t="s">
        <v>7495</v>
      </c>
      <c r="S536">
        <v>45040</v>
      </c>
      <c r="T536" t="s">
        <v>7261</v>
      </c>
      <c r="U536">
        <v>45040</v>
      </c>
      <c r="V536" t="s">
        <v>7297</v>
      </c>
      <c r="W536" t="s">
        <v>7263</v>
      </c>
      <c r="X536" t="s">
        <v>7277</v>
      </c>
      <c r="Y536" t="s">
        <v>7298</v>
      </c>
      <c r="Z536">
        <v>50</v>
      </c>
      <c r="AA536">
        <v>50</v>
      </c>
      <c r="AB536" t="str" cm="1">
        <f t="array" ref="AB536">_xlfn.LET(_xlpm.x,IFERROR(VALUE(Table2[[#This Row],[Response_Time_Hours]]),""),IF(_xlpm.x="","CHECK",_xlfn.IFS(_xlpm.x&lt;=1,"Immediate",_xlpm.x&lt;=6,"Fast",_xlpm.x&lt;=24,"Moderate",_xlpm.x&gt;24,"Delayed")))</f>
        <v>Delayed</v>
      </c>
      <c r="AC536">
        <v>7</v>
      </c>
      <c r="AD536" t="str" cm="1">
        <f t="array" ref="AD536">IF(Table2[[#This Row],[Interaction_Count_Final]]="","N/A",_xlfn.IFS(Table2[[#This Row],[Interaction_Count_Final]]&lt;=2,"Low",Table2[[#This Row],[Interaction_Count_Final]]&lt;=5,"Medium",Table2[[#This Row],[Interaction_Count_Final]]&gt;=6,"High",TRUE,"CHECK"))</f>
        <v>High</v>
      </c>
      <c r="AE536" t="s">
        <v>7273</v>
      </c>
      <c r="AF536" t="b">
        <v>1</v>
      </c>
      <c r="AG536" t="b">
        <v>1</v>
      </c>
      <c r="AH536">
        <v>716</v>
      </c>
      <c r="AI536">
        <v>45040</v>
      </c>
      <c r="AJ536" t="b">
        <v>1</v>
      </c>
      <c r="AK536" t="e" cm="1">
        <f t="array" ref="AK536">_xlfn.LET(
  _xlpm.txt,TRIM(Raw_Data!F536),
  _xlpm.norm,SUBSTITUTE(SUBSTITUTE(_xlpm.txt,"-","/"),".","/"),
  _xlpm.p,_xlfn.TEXTSPLIT(_xlpm.norm,"/"),
  _xlpm.a,VALUE(INDEX(_xlpm.p,1)),
  _xlpm.b,VALUE(INDEX(_xlpm.p,2)),
  IF(AND(_xlpm.a&lt;=12,_xlpm.b&lt;=12),"REVIEW_AMBIGUOUS","OK")
)</f>
        <v>#REF!</v>
      </c>
    </row>
    <row r="537" spans="1:37">
      <c r="A537" t="s">
        <v>1764</v>
      </c>
      <c r="B537" t="s">
        <v>1764</v>
      </c>
      <c r="C537" t="b">
        <v>0</v>
      </c>
      <c r="D537" t="s">
        <v>7257</v>
      </c>
      <c r="E537" t="s">
        <v>1765</v>
      </c>
      <c r="F537" t="s">
        <v>1765</v>
      </c>
      <c r="G537" t="s">
        <v>7268</v>
      </c>
      <c r="H537" t="s">
        <v>447</v>
      </c>
      <c r="I537" t="s">
        <v>447</v>
      </c>
      <c r="J537" t="s">
        <v>447</v>
      </c>
      <c r="K537" t="s">
        <v>125</v>
      </c>
      <c r="L537" t="s">
        <v>125</v>
      </c>
      <c r="M537">
        <f>IF(UPPER(TRIM(Table2[[#This Row],[Status_Clean]]))="CONVERTED",1,0)</f>
        <v>0</v>
      </c>
      <c r="N537">
        <f>IF(ISNUMBER(MATCH(UPPER(TRIM(Table2[[#This Row],[Status_Clean]])),{"CONTACTED","QUALIFIED","CONVERTED"},0)),1,0)</f>
        <v>1</v>
      </c>
      <c r="O537" cm="1">
        <f t="array" ref="O537">_xlfn.SWITCH(UPPER(TRIM(Table2[[#This Row],[Status_Clean]])),"NEW",1,"CONTACTED",2,"QUALIFIED",3,"CONVERTED",4,"LOST",5,99)</f>
        <v>2</v>
      </c>
      <c r="P537">
        <v>44927</v>
      </c>
      <c r="Q537" t="s">
        <v>7779</v>
      </c>
      <c r="R537" t="s">
        <v>7779</v>
      </c>
      <c r="S537">
        <v>44927</v>
      </c>
      <c r="T537" t="s">
        <v>7261</v>
      </c>
      <c r="U537">
        <v>44927</v>
      </c>
      <c r="V537" t="s">
        <v>7317</v>
      </c>
      <c r="W537" t="s">
        <v>7263</v>
      </c>
      <c r="X537" t="s">
        <v>7284</v>
      </c>
      <c r="Y537" t="s">
        <v>7293</v>
      </c>
      <c r="Z537" t="s">
        <v>1766</v>
      </c>
      <c r="AA537">
        <v>50.2</v>
      </c>
      <c r="AB537" t="str" cm="1">
        <f t="array" ref="AB537">_xlfn.LET(_xlpm.x,IFERROR(VALUE(Table2[[#This Row],[Response_Time_Hours]]),""),IF(_xlpm.x="","CHECK",_xlfn.IFS(_xlpm.x&lt;=1,"Immediate",_xlpm.x&lt;=6,"Fast",_xlpm.x&lt;=24,"Moderate",_xlpm.x&gt;24,"Delayed")))</f>
        <v>Delayed</v>
      </c>
      <c r="AC537">
        <v>26</v>
      </c>
      <c r="AD537" t="str" cm="1">
        <f t="array" ref="AD537">IF(Table2[[#This Row],[Interaction_Count_Final]]="","N/A",_xlfn.IFS(Table2[[#This Row],[Interaction_Count_Final]]&lt;=2,"Low",Table2[[#This Row],[Interaction_Count_Final]]&lt;=5,"Medium",Table2[[#This Row],[Interaction_Count_Final]]&gt;=6,"High",TRUE,"CHECK"))</f>
        <v>High</v>
      </c>
      <c r="AE537" t="s">
        <v>7266</v>
      </c>
      <c r="AF537" t="b">
        <v>1</v>
      </c>
      <c r="AG537" t="b">
        <v>1</v>
      </c>
      <c r="AH537">
        <v>717</v>
      </c>
      <c r="AI537">
        <v>44927</v>
      </c>
      <c r="AJ537" t="b">
        <v>1</v>
      </c>
      <c r="AK537" t="e" cm="1">
        <f t="array" ref="AK537">_xlfn.LET(
  _xlpm.txt,TRIM(Raw_Data!F537),
  _xlpm.norm,SUBSTITUTE(SUBSTITUTE(_xlpm.txt,"-","/"),".","/"),
  _xlpm.p,_xlfn.TEXTSPLIT(_xlpm.norm,"/"),
  _xlpm.a,VALUE(INDEX(_xlpm.p,1)),
  _xlpm.b,VALUE(INDEX(_xlpm.p,2)),
  IF(AND(_xlpm.a&lt;=12,_xlpm.b&lt;=12),"REVIEW_AMBIGUOUS","OK")
)</f>
        <v>#REF!</v>
      </c>
    </row>
    <row r="538" spans="1:37">
      <c r="A538" t="s">
        <v>1767</v>
      </c>
      <c r="B538" t="s">
        <v>1767</v>
      </c>
      <c r="C538" t="b">
        <v>0</v>
      </c>
      <c r="D538" t="s">
        <v>7257</v>
      </c>
      <c r="E538" t="s">
        <v>1768</v>
      </c>
      <c r="F538" t="s">
        <v>1768</v>
      </c>
      <c r="G538" t="s">
        <v>7280</v>
      </c>
      <c r="H538" t="s">
        <v>263</v>
      </c>
      <c r="I538" t="s">
        <v>263</v>
      </c>
      <c r="J538" t="s">
        <v>263</v>
      </c>
      <c r="K538" t="s">
        <v>7281</v>
      </c>
      <c r="L538" t="s">
        <v>125</v>
      </c>
      <c r="M538">
        <f>IF(UPPER(TRIM(Table2[[#This Row],[Status_Clean]]))="CONVERTED",1,0)</f>
        <v>0</v>
      </c>
      <c r="N538">
        <f>IF(ISNUMBER(MATCH(UPPER(TRIM(Table2[[#This Row],[Status_Clean]])),{"CONTACTED","QUALIFIED","CONVERTED"},0)),1,0)</f>
        <v>1</v>
      </c>
      <c r="O538" cm="1">
        <f t="array" ref="O538">_xlfn.SWITCH(UPPER(TRIM(Table2[[#This Row],[Status_Clean]])),"NEW",1,"CONTACTED",2,"QUALIFIED",3,"CONVERTED",4,"LOST",5,99)</f>
        <v>2</v>
      </c>
      <c r="P538" t="s">
        <v>1769</v>
      </c>
      <c r="Q538" t="s">
        <v>1769</v>
      </c>
      <c r="R538" t="s">
        <v>1769</v>
      </c>
      <c r="S538">
        <v>45223</v>
      </c>
      <c r="T538" t="s">
        <v>7261</v>
      </c>
      <c r="U538">
        <v>45223</v>
      </c>
      <c r="V538" t="s">
        <v>7270</v>
      </c>
      <c r="W538" t="s">
        <v>7263</v>
      </c>
      <c r="X538" t="s">
        <v>7264</v>
      </c>
      <c r="Y538" t="s">
        <v>7265</v>
      </c>
      <c r="Z538" t="s">
        <v>194</v>
      </c>
      <c r="AA538">
        <v>2.4000000000000004</v>
      </c>
      <c r="AB538" t="str" cm="1">
        <f t="array" ref="AB538">_xlfn.LET(_xlpm.x,IFERROR(VALUE(Table2[[#This Row],[Response_Time_Hours]]),""),IF(_xlpm.x="","CHECK",_xlfn.IFS(_xlpm.x&lt;=1,"Immediate",_xlpm.x&lt;=6,"Fast",_xlpm.x&lt;=24,"Moderate",_xlpm.x&gt;24,"Delayed")))</f>
        <v>Fast</v>
      </c>
      <c r="AC538">
        <v>32</v>
      </c>
      <c r="AD538" t="str" cm="1">
        <f t="array" ref="AD538">IF(Table2[[#This Row],[Interaction_Count_Final]]="","N/A",_xlfn.IFS(Table2[[#This Row],[Interaction_Count_Final]]&lt;=2,"Low",Table2[[#This Row],[Interaction_Count_Final]]&lt;=5,"Medium",Table2[[#This Row],[Interaction_Count_Final]]&gt;=6,"High",TRUE,"CHECK"))</f>
        <v>High</v>
      </c>
      <c r="AE538" t="s">
        <v>7289</v>
      </c>
      <c r="AF538" t="b">
        <v>1</v>
      </c>
      <c r="AG538" t="b">
        <v>1</v>
      </c>
      <c r="AH538">
        <v>718</v>
      </c>
      <c r="AI538">
        <v>45223</v>
      </c>
      <c r="AJ538" t="b">
        <v>1</v>
      </c>
      <c r="AK538" t="str" cm="1">
        <f t="array" ref="AK538">_xlfn.LET(
  _xlpm.txt,TRIM(Raw_Data!F538),
  _xlpm.norm,SUBSTITUTE(SUBSTITUTE(_xlpm.txt,"-","/"),".","/"),
  _xlpm.p,_xlfn.TEXTSPLIT(_xlpm.norm,"/"),
  _xlpm.a,VALUE(INDEX(_xlpm.p,1)),
  _xlpm.b,VALUE(INDEX(_xlpm.p,2)),
  IF(AND(_xlpm.a&lt;=12,_xlpm.b&lt;=12),"REVIEW_AMBIGUOUS","OK")
)</f>
        <v>OK</v>
      </c>
    </row>
    <row r="539" spans="1:37">
      <c r="A539" t="s">
        <v>1770</v>
      </c>
      <c r="B539" t="s">
        <v>1770</v>
      </c>
      <c r="C539" t="b">
        <v>0</v>
      </c>
      <c r="D539" t="s">
        <v>7257</v>
      </c>
      <c r="E539" t="s">
        <v>1771</v>
      </c>
      <c r="F539" t="s">
        <v>1771</v>
      </c>
      <c r="G539" t="s">
        <v>7268</v>
      </c>
      <c r="H539" t="s">
        <v>447</v>
      </c>
      <c r="I539" t="s">
        <v>447</v>
      </c>
      <c r="J539" t="s">
        <v>447</v>
      </c>
      <c r="K539" t="s">
        <v>250</v>
      </c>
      <c r="L539" t="s">
        <v>250</v>
      </c>
      <c r="M539">
        <f>IF(UPPER(TRIM(Table2[[#This Row],[Status_Clean]]))="CONVERTED",1,0)</f>
        <v>1</v>
      </c>
      <c r="N539">
        <f>IF(ISNUMBER(MATCH(UPPER(TRIM(Table2[[#This Row],[Status_Clean]])),{"CONTACTED","QUALIFIED","CONVERTED"},0)),1,0)</f>
        <v>1</v>
      </c>
      <c r="O539" cm="1">
        <f t="array" ref="O539">_xlfn.SWITCH(UPPER(TRIM(Table2[[#This Row],[Status_Clean]])),"NEW",1,"CONTACTED",2,"QUALIFIED",3,"CONVERTED",4,"LOST",5,99)</f>
        <v>4</v>
      </c>
      <c r="P539">
        <v>44934</v>
      </c>
      <c r="Q539" t="s">
        <v>7722</v>
      </c>
      <c r="R539" t="s">
        <v>7722</v>
      </c>
      <c r="S539">
        <v>44934</v>
      </c>
      <c r="T539" t="s">
        <v>7261</v>
      </c>
      <c r="U539">
        <v>44934</v>
      </c>
      <c r="V539" t="s">
        <v>7317</v>
      </c>
      <c r="W539" t="s">
        <v>7263</v>
      </c>
      <c r="X539" t="s">
        <v>7284</v>
      </c>
      <c r="Y539" t="s">
        <v>7293</v>
      </c>
      <c r="Z539">
        <v>20</v>
      </c>
      <c r="AA539">
        <v>20</v>
      </c>
      <c r="AB539" t="str" cm="1">
        <f t="array" ref="AB539">_xlfn.LET(_xlpm.x,IFERROR(VALUE(Table2[[#This Row],[Response_Time_Hours]]),""),IF(_xlpm.x="","CHECK",_xlfn.IFS(_xlpm.x&lt;=1,"Immediate",_xlpm.x&lt;=6,"Fast",_xlpm.x&lt;=24,"Moderate",_xlpm.x&gt;24,"Delayed")))</f>
        <v>Moderate</v>
      </c>
      <c r="AC539">
        <v>27</v>
      </c>
      <c r="AD539" t="str" cm="1">
        <f t="array" ref="AD539">IF(Table2[[#This Row],[Interaction_Count_Final]]="","N/A",_xlfn.IFS(Table2[[#This Row],[Interaction_Count_Final]]&lt;=2,"Low",Table2[[#This Row],[Interaction_Count_Final]]&lt;=5,"Medium",Table2[[#This Row],[Interaction_Count_Final]]&gt;=6,"High",TRUE,"CHECK"))</f>
        <v>High</v>
      </c>
      <c r="AE539" t="s">
        <v>7273</v>
      </c>
      <c r="AF539" t="b">
        <v>1</v>
      </c>
      <c r="AG539" t="b">
        <v>1</v>
      </c>
      <c r="AH539">
        <v>720</v>
      </c>
      <c r="AI539">
        <v>44934</v>
      </c>
      <c r="AJ539" t="b">
        <v>1</v>
      </c>
      <c r="AK539" t="e" cm="1">
        <f t="array" ref="AK539">_xlfn.LET(
  _xlpm.txt,TRIM(Raw_Data!F539),
  _xlpm.norm,SUBSTITUTE(SUBSTITUTE(_xlpm.txt,"-","/"),".","/"),
  _xlpm.p,_xlfn.TEXTSPLIT(_xlpm.norm,"/"),
  _xlpm.a,VALUE(INDEX(_xlpm.p,1)),
  _xlpm.b,VALUE(INDEX(_xlpm.p,2)),
  IF(AND(_xlpm.a&lt;=12,_xlpm.b&lt;=12),"REVIEW_AMBIGUOUS","OK")
)</f>
        <v>#REF!</v>
      </c>
    </row>
    <row r="540" spans="1:37">
      <c r="A540" t="s">
        <v>1772</v>
      </c>
      <c r="B540" t="s">
        <v>1772</v>
      </c>
      <c r="C540" t="b">
        <v>0</v>
      </c>
      <c r="D540" t="s">
        <v>7257</v>
      </c>
      <c r="E540" t="s">
        <v>1773</v>
      </c>
      <c r="F540" t="s">
        <v>1773</v>
      </c>
      <c r="G540" t="s">
        <v>7303</v>
      </c>
      <c r="H540" t="s">
        <v>101</v>
      </c>
      <c r="I540" t="s">
        <v>101</v>
      </c>
      <c r="J540" t="s">
        <v>101</v>
      </c>
      <c r="K540" t="s">
        <v>125</v>
      </c>
      <c r="L540" t="s">
        <v>125</v>
      </c>
      <c r="M540">
        <f>IF(UPPER(TRIM(Table2[[#This Row],[Status_Clean]]))="CONVERTED",1,0)</f>
        <v>0</v>
      </c>
      <c r="N540">
        <f>IF(ISNUMBER(MATCH(UPPER(TRIM(Table2[[#This Row],[Status_Clean]])),{"CONTACTED","QUALIFIED","CONVERTED"},0)),1,0)</f>
        <v>1</v>
      </c>
      <c r="O540" cm="1">
        <f t="array" ref="O540">_xlfn.SWITCH(UPPER(TRIM(Table2[[#This Row],[Status_Clean]])),"NEW",1,"CONTACTED",2,"QUALIFIED",3,"CONVERTED",4,"LOST",5,99)</f>
        <v>2</v>
      </c>
      <c r="P540">
        <v>45634</v>
      </c>
      <c r="Q540" t="s">
        <v>7780</v>
      </c>
      <c r="R540" t="s">
        <v>7780</v>
      </c>
      <c r="S540">
        <v>45634</v>
      </c>
      <c r="T540" t="s">
        <v>7261</v>
      </c>
      <c r="U540">
        <v>45634</v>
      </c>
      <c r="V540" t="s">
        <v>7262</v>
      </c>
      <c r="W540" t="s">
        <v>7271</v>
      </c>
      <c r="X540" t="s">
        <v>7264</v>
      </c>
      <c r="Y540" t="s">
        <v>7293</v>
      </c>
      <c r="Z540" t="s">
        <v>1774</v>
      </c>
      <c r="AA540">
        <v>2.9</v>
      </c>
      <c r="AB540" t="str" cm="1">
        <f t="array" ref="AB540">_xlfn.LET(_xlpm.x,IFERROR(VALUE(Table2[[#This Row],[Response_Time_Hours]]),""),IF(_xlpm.x="","CHECK",_xlfn.IFS(_xlpm.x&lt;=1,"Immediate",_xlpm.x&lt;=6,"Fast",_xlpm.x&lt;=24,"Moderate",_xlpm.x&gt;24,"Delayed")))</f>
        <v>Fast</v>
      </c>
      <c r="AC540">
        <v>21</v>
      </c>
      <c r="AD540" t="str" cm="1">
        <f t="array" ref="AD540">IF(Table2[[#This Row],[Interaction_Count_Final]]="","N/A",_xlfn.IFS(Table2[[#This Row],[Interaction_Count_Final]]&lt;=2,"Low",Table2[[#This Row],[Interaction_Count_Final]]&lt;=5,"Medium",Table2[[#This Row],[Interaction_Count_Final]]&gt;=6,"High",TRUE,"CHECK"))</f>
        <v>High</v>
      </c>
      <c r="AE540" t="s">
        <v>7273</v>
      </c>
      <c r="AF540" t="b">
        <v>1</v>
      </c>
      <c r="AG540" t="b">
        <v>1</v>
      </c>
      <c r="AH540">
        <v>721</v>
      </c>
      <c r="AI540">
        <v>45634</v>
      </c>
      <c r="AJ540" t="b">
        <v>1</v>
      </c>
      <c r="AK540" t="e" cm="1">
        <f t="array" ref="AK540">_xlfn.LET(
  _xlpm.txt,TRIM(Raw_Data!F540),
  _xlpm.norm,SUBSTITUTE(SUBSTITUTE(_xlpm.txt,"-","/"),".","/"),
  _xlpm.p,_xlfn.TEXTSPLIT(_xlpm.norm,"/"),
  _xlpm.a,VALUE(INDEX(_xlpm.p,1)),
  _xlpm.b,VALUE(INDEX(_xlpm.p,2)),
  IF(AND(_xlpm.a&lt;=12,_xlpm.b&lt;=12),"REVIEW_AMBIGUOUS","OK")
)</f>
        <v>#REF!</v>
      </c>
    </row>
    <row r="541" spans="1:37">
      <c r="A541" t="s">
        <v>1775</v>
      </c>
      <c r="B541" t="s">
        <v>1775</v>
      </c>
      <c r="C541" t="b">
        <v>0</v>
      </c>
      <c r="D541" t="s">
        <v>7257</v>
      </c>
      <c r="E541" t="s">
        <v>1776</v>
      </c>
      <c r="F541" t="s">
        <v>1776</v>
      </c>
      <c r="G541" t="s">
        <v>7280</v>
      </c>
      <c r="H541" t="s">
        <v>85</v>
      </c>
      <c r="I541" t="s">
        <v>85</v>
      </c>
      <c r="J541" t="s">
        <v>469</v>
      </c>
      <c r="K541" t="s">
        <v>7259</v>
      </c>
      <c r="L541" t="s">
        <v>193</v>
      </c>
      <c r="M541">
        <f>IF(UPPER(TRIM(Table2[[#This Row],[Status_Clean]]))="CONVERTED",1,0)</f>
        <v>0</v>
      </c>
      <c r="N541">
        <f>IF(ISNUMBER(MATCH(UPPER(TRIM(Table2[[#This Row],[Status_Clean]])),{"CONTACTED","QUALIFIED","CONVERTED"},0)),1,0)</f>
        <v>0</v>
      </c>
      <c r="O541" cm="1">
        <f t="array" ref="O541">_xlfn.SWITCH(UPPER(TRIM(Table2[[#This Row],[Status_Clean]])),"NEW",1,"CONTACTED",2,"QUALIFIED",3,"CONVERTED",4,"LOST",5,99)</f>
        <v>1</v>
      </c>
      <c r="P541" t="s">
        <v>1777</v>
      </c>
      <c r="Q541" t="s">
        <v>7781</v>
      </c>
      <c r="R541" t="s">
        <v>7781</v>
      </c>
      <c r="S541">
        <v>45363</v>
      </c>
      <c r="T541" t="s">
        <v>7261</v>
      </c>
      <c r="U541">
        <v>45363</v>
      </c>
      <c r="V541" t="s">
        <v>7295</v>
      </c>
      <c r="W541" t="s">
        <v>7271</v>
      </c>
      <c r="X541" t="s">
        <v>7284</v>
      </c>
      <c r="Y541" t="s">
        <v>7265</v>
      </c>
      <c r="Z541" t="s">
        <v>1778</v>
      </c>
      <c r="AA541">
        <v>69.099999999999994</v>
      </c>
      <c r="AB541" t="str" cm="1">
        <f t="array" ref="AB541">_xlfn.LET(_xlpm.x,IFERROR(VALUE(Table2[[#This Row],[Response_Time_Hours]]),""),IF(_xlpm.x="","CHECK",_xlfn.IFS(_xlpm.x&lt;=1,"Immediate",_xlpm.x&lt;=6,"Fast",_xlpm.x&lt;=24,"Moderate",_xlpm.x&gt;24,"Delayed")))</f>
        <v>Delayed</v>
      </c>
      <c r="AC541">
        <v>4</v>
      </c>
      <c r="AD541" t="str" cm="1">
        <f t="array" ref="AD541">IF(Table2[[#This Row],[Interaction_Count_Final]]="","N/A",_xlfn.IFS(Table2[[#This Row],[Interaction_Count_Final]]&lt;=2,"Low",Table2[[#This Row],[Interaction_Count_Final]]&lt;=5,"Medium",Table2[[#This Row],[Interaction_Count_Final]]&gt;=6,"High",TRUE,"CHECK"))</f>
        <v>Medium</v>
      </c>
      <c r="AE541" t="s">
        <v>7266</v>
      </c>
      <c r="AF541" t="b">
        <v>1</v>
      </c>
      <c r="AG541" t="b">
        <v>1</v>
      </c>
      <c r="AH541">
        <v>724</v>
      </c>
      <c r="AI541">
        <v>45363</v>
      </c>
      <c r="AJ541" t="b">
        <v>1</v>
      </c>
      <c r="AK541" t="str" cm="1">
        <f t="array" ref="AK541">_xlfn.LET(
  _xlpm.txt,TRIM(Raw_Data!F541),
  _xlpm.norm,SUBSTITUTE(SUBSTITUTE(_xlpm.txt,"-","/"),".","/"),
  _xlpm.p,_xlfn.TEXTSPLIT(_xlpm.norm,"/"),
  _xlpm.a,VALUE(INDEX(_xlpm.p,1)),
  _xlpm.b,VALUE(INDEX(_xlpm.p,2)),
  IF(AND(_xlpm.a&lt;=12,_xlpm.b&lt;=12),"REVIEW_AMBIGUOUS","OK")
)</f>
        <v>REVIEW_AMBIGUOUS</v>
      </c>
    </row>
    <row r="542" spans="1:37">
      <c r="A542" t="s">
        <v>1779</v>
      </c>
      <c r="B542" t="s">
        <v>1779</v>
      </c>
      <c r="C542" t="b">
        <v>0</v>
      </c>
      <c r="D542" t="s">
        <v>7257</v>
      </c>
      <c r="E542" t="s">
        <v>1780</v>
      </c>
      <c r="F542" t="s">
        <v>1780</v>
      </c>
      <c r="G542" t="s">
        <v>7303</v>
      </c>
      <c r="H542" t="s">
        <v>69</v>
      </c>
      <c r="I542" t="s">
        <v>69</v>
      </c>
      <c r="J542" t="s">
        <v>69</v>
      </c>
      <c r="K542" t="s">
        <v>125</v>
      </c>
      <c r="L542" t="s">
        <v>125</v>
      </c>
      <c r="M542">
        <f>IF(UPPER(TRIM(Table2[[#This Row],[Status_Clean]]))="CONVERTED",1,0)</f>
        <v>0</v>
      </c>
      <c r="N542">
        <f>IF(ISNUMBER(MATCH(UPPER(TRIM(Table2[[#This Row],[Status_Clean]])),{"CONTACTED","QUALIFIED","CONVERTED"},0)),1,0)</f>
        <v>1</v>
      </c>
      <c r="O542" cm="1">
        <f t="array" ref="O542">_xlfn.SWITCH(UPPER(TRIM(Table2[[#This Row],[Status_Clean]])),"NEW",1,"CONTACTED",2,"QUALIFIED",3,"CONVERTED",4,"LOST",5,99)</f>
        <v>2</v>
      </c>
      <c r="P542">
        <v>45648</v>
      </c>
      <c r="Q542" t="s">
        <v>7782</v>
      </c>
      <c r="R542" t="s">
        <v>7782</v>
      </c>
      <c r="S542">
        <v>45648</v>
      </c>
      <c r="T542" t="s">
        <v>7261</v>
      </c>
      <c r="U542">
        <v>45648</v>
      </c>
      <c r="V542" t="s">
        <v>7262</v>
      </c>
      <c r="W542" t="s">
        <v>7271</v>
      </c>
      <c r="X542" t="s">
        <v>7264</v>
      </c>
      <c r="Y542" t="s">
        <v>7293</v>
      </c>
      <c r="Z542" t="s">
        <v>1781</v>
      </c>
      <c r="AA542">
        <v>36.799999999999997</v>
      </c>
      <c r="AB542" t="str" cm="1">
        <f t="array" ref="AB542">_xlfn.LET(_xlpm.x,IFERROR(VALUE(Table2[[#This Row],[Response_Time_Hours]]),""),IF(_xlpm.x="","CHECK",_xlfn.IFS(_xlpm.x&lt;=1,"Immediate",_xlpm.x&lt;=6,"Fast",_xlpm.x&lt;=24,"Moderate",_xlpm.x&gt;24,"Delayed")))</f>
        <v>Delayed</v>
      </c>
      <c r="AC542">
        <v>16</v>
      </c>
      <c r="AD542" t="str" cm="1">
        <f t="array" ref="AD542">IF(Table2[[#This Row],[Interaction_Count_Final]]="","N/A",_xlfn.IFS(Table2[[#This Row],[Interaction_Count_Final]]&lt;=2,"Low",Table2[[#This Row],[Interaction_Count_Final]]&lt;=5,"Medium",Table2[[#This Row],[Interaction_Count_Final]]&gt;=6,"High",TRUE,"CHECK"))</f>
        <v>High</v>
      </c>
      <c r="AE542" t="s">
        <v>7266</v>
      </c>
      <c r="AF542" t="b">
        <v>1</v>
      </c>
      <c r="AG542" t="b">
        <v>1</v>
      </c>
      <c r="AH542">
        <v>725</v>
      </c>
      <c r="AI542">
        <v>45648</v>
      </c>
      <c r="AJ542" t="b">
        <v>1</v>
      </c>
      <c r="AK542" t="e" cm="1">
        <f t="array" ref="AK542">_xlfn.LET(
  _xlpm.txt,TRIM(Raw_Data!F542),
  _xlpm.norm,SUBSTITUTE(SUBSTITUTE(_xlpm.txt,"-","/"),".","/"),
  _xlpm.p,_xlfn.TEXTSPLIT(_xlpm.norm,"/"),
  _xlpm.a,VALUE(INDEX(_xlpm.p,1)),
  _xlpm.b,VALUE(INDEX(_xlpm.p,2)),
  IF(AND(_xlpm.a&lt;=12,_xlpm.b&lt;=12),"REVIEW_AMBIGUOUS","OK")
)</f>
        <v>#REF!</v>
      </c>
    </row>
    <row r="543" spans="1:37">
      <c r="A543" t="s">
        <v>1782</v>
      </c>
      <c r="B543" t="s">
        <v>1782</v>
      </c>
      <c r="C543" t="b">
        <v>0</v>
      </c>
      <c r="D543" t="s">
        <v>7257</v>
      </c>
      <c r="E543" t="s">
        <v>1783</v>
      </c>
      <c r="F543" t="s">
        <v>1783</v>
      </c>
      <c r="G543" t="s">
        <v>7274</v>
      </c>
      <c r="H543" t="s">
        <v>1356</v>
      </c>
      <c r="I543" t="s">
        <v>1356</v>
      </c>
      <c r="J543" t="s">
        <v>1356</v>
      </c>
      <c r="K543" t="s">
        <v>7259</v>
      </c>
      <c r="L543" t="s">
        <v>193</v>
      </c>
      <c r="M543">
        <f>IF(UPPER(TRIM(Table2[[#This Row],[Status_Clean]]))="CONVERTED",1,0)</f>
        <v>0</v>
      </c>
      <c r="N543">
        <f>IF(ISNUMBER(MATCH(UPPER(TRIM(Table2[[#This Row],[Status_Clean]])),{"CONTACTED","QUALIFIED","CONVERTED"},0)),1,0)</f>
        <v>0</v>
      </c>
      <c r="O543" cm="1">
        <f t="array" ref="O543">_xlfn.SWITCH(UPPER(TRIM(Table2[[#This Row],[Status_Clean]])),"NEW",1,"CONTACTED",2,"QUALIFIED",3,"CONVERTED",4,"LOST",5,99)</f>
        <v>1</v>
      </c>
      <c r="P543">
        <v>45545</v>
      </c>
      <c r="Q543" t="s">
        <v>7783</v>
      </c>
      <c r="R543" t="s">
        <v>7783</v>
      </c>
      <c r="S543">
        <v>45545</v>
      </c>
      <c r="T543" t="s">
        <v>7261</v>
      </c>
      <c r="U543">
        <v>45545</v>
      </c>
      <c r="V543" t="s">
        <v>7287</v>
      </c>
      <c r="W543" t="s">
        <v>7271</v>
      </c>
      <c r="X543" t="s">
        <v>7288</v>
      </c>
      <c r="Y543" t="s">
        <v>7265</v>
      </c>
      <c r="Z543" t="s">
        <v>1784</v>
      </c>
      <c r="AA543">
        <v>29.9</v>
      </c>
      <c r="AB543" t="str" cm="1">
        <f t="array" ref="AB543">_xlfn.LET(_xlpm.x,IFERROR(VALUE(Table2[[#This Row],[Response_Time_Hours]]),""),IF(_xlpm.x="","CHECK",_xlfn.IFS(_xlpm.x&lt;=1,"Immediate",_xlpm.x&lt;=6,"Fast",_xlpm.x&lt;=24,"Moderate",_xlpm.x&gt;24,"Delayed")))</f>
        <v>Delayed</v>
      </c>
      <c r="AC543">
        <v>4</v>
      </c>
      <c r="AD543" t="str" cm="1">
        <f t="array" ref="AD543">IF(Table2[[#This Row],[Interaction_Count_Final]]="","N/A",_xlfn.IFS(Table2[[#This Row],[Interaction_Count_Final]]&lt;=2,"Low",Table2[[#This Row],[Interaction_Count_Final]]&lt;=5,"Medium",Table2[[#This Row],[Interaction_Count_Final]]&gt;=6,"High",TRUE,"CHECK"))</f>
        <v>Medium</v>
      </c>
      <c r="AE543" t="s">
        <v>7273</v>
      </c>
      <c r="AF543" t="b">
        <v>1</v>
      </c>
      <c r="AG543" t="b">
        <v>1</v>
      </c>
      <c r="AH543">
        <v>726</v>
      </c>
      <c r="AI543">
        <v>45545</v>
      </c>
      <c r="AJ543" t="b">
        <v>1</v>
      </c>
      <c r="AK543" t="e" cm="1">
        <f t="array" ref="AK543">_xlfn.LET(
  _xlpm.txt,TRIM(Raw_Data!F543),
  _xlpm.norm,SUBSTITUTE(SUBSTITUTE(_xlpm.txt,"-","/"),".","/"),
  _xlpm.p,_xlfn.TEXTSPLIT(_xlpm.norm,"/"),
  _xlpm.a,VALUE(INDEX(_xlpm.p,1)),
  _xlpm.b,VALUE(INDEX(_xlpm.p,2)),
  IF(AND(_xlpm.a&lt;=12,_xlpm.b&lt;=12),"REVIEW_AMBIGUOUS","OK")
)</f>
        <v>#REF!</v>
      </c>
    </row>
    <row r="544" spans="1:37">
      <c r="A544" t="s">
        <v>1785</v>
      </c>
      <c r="B544" t="s">
        <v>1785</v>
      </c>
      <c r="C544" t="b">
        <v>0</v>
      </c>
      <c r="D544" t="s">
        <v>7257</v>
      </c>
      <c r="E544" t="s">
        <v>1786</v>
      </c>
      <c r="F544" t="s">
        <v>1786</v>
      </c>
      <c r="G544" t="s">
        <v>7280</v>
      </c>
      <c r="H544" t="s">
        <v>792</v>
      </c>
      <c r="I544" t="s">
        <v>792</v>
      </c>
      <c r="J544" t="s">
        <v>792</v>
      </c>
      <c r="K544" t="s">
        <v>7319</v>
      </c>
      <c r="L544" t="s">
        <v>71</v>
      </c>
      <c r="M544">
        <f>IF(UPPER(TRIM(Table2[[#This Row],[Status_Clean]]))="CONVERTED",1,0)</f>
        <v>0</v>
      </c>
      <c r="N544">
        <f>IF(ISNUMBER(MATCH(UPPER(TRIM(Table2[[#This Row],[Status_Clean]])),{"CONTACTED","QUALIFIED","CONVERTED"},0)),1,0)</f>
        <v>1</v>
      </c>
      <c r="O544" cm="1">
        <f t="array" ref="O544">_xlfn.SWITCH(UPPER(TRIM(Table2[[#This Row],[Status_Clean]])),"NEW",1,"CONTACTED",2,"QUALIFIED",3,"CONVERTED",4,"LOST",5,99)</f>
        <v>3</v>
      </c>
      <c r="P544">
        <v>45090</v>
      </c>
      <c r="Q544" t="s">
        <v>7784</v>
      </c>
      <c r="R544" t="s">
        <v>7784</v>
      </c>
      <c r="S544">
        <v>45090</v>
      </c>
      <c r="T544" t="s">
        <v>7261</v>
      </c>
      <c r="U544">
        <v>45090</v>
      </c>
      <c r="V544" t="s">
        <v>7276</v>
      </c>
      <c r="W544" t="s">
        <v>7263</v>
      </c>
      <c r="X544" t="s">
        <v>7277</v>
      </c>
      <c r="Y544" t="s">
        <v>7265</v>
      </c>
      <c r="Z544" t="s">
        <v>1787</v>
      </c>
      <c r="AA544">
        <v>24.7</v>
      </c>
      <c r="AB544" t="str" cm="1">
        <f t="array" ref="AB544">_xlfn.LET(_xlpm.x,IFERROR(VALUE(Table2[[#This Row],[Response_Time_Hours]]),""),IF(_xlpm.x="","CHECK",_xlfn.IFS(_xlpm.x&lt;=1,"Immediate",_xlpm.x&lt;=6,"Fast",_xlpm.x&lt;=24,"Moderate",_xlpm.x&gt;24,"Delayed")))</f>
        <v>Delayed</v>
      </c>
      <c r="AC544">
        <v>8</v>
      </c>
      <c r="AD544" t="str" cm="1">
        <f t="array" ref="AD544">IF(Table2[[#This Row],[Interaction_Count_Final]]="","N/A",_xlfn.IFS(Table2[[#This Row],[Interaction_Count_Final]]&lt;=2,"Low",Table2[[#This Row],[Interaction_Count_Final]]&lt;=5,"Medium",Table2[[#This Row],[Interaction_Count_Final]]&gt;=6,"High",TRUE,"CHECK"))</f>
        <v>High</v>
      </c>
      <c r="AE544" t="s">
        <v>7266</v>
      </c>
      <c r="AF544" t="b">
        <v>1</v>
      </c>
      <c r="AG544" t="b">
        <v>1</v>
      </c>
      <c r="AH544">
        <v>727</v>
      </c>
      <c r="AI544">
        <v>45090</v>
      </c>
      <c r="AJ544" t="b">
        <v>1</v>
      </c>
      <c r="AK544" t="e" cm="1">
        <f t="array" ref="AK544">_xlfn.LET(
  _xlpm.txt,TRIM(Raw_Data!F544),
  _xlpm.norm,SUBSTITUTE(SUBSTITUTE(_xlpm.txt,"-","/"),".","/"),
  _xlpm.p,_xlfn.TEXTSPLIT(_xlpm.norm,"/"),
  _xlpm.a,VALUE(INDEX(_xlpm.p,1)),
  _xlpm.b,VALUE(INDEX(_xlpm.p,2)),
  IF(AND(_xlpm.a&lt;=12,_xlpm.b&lt;=12),"REVIEW_AMBIGUOUS","OK")
)</f>
        <v>#REF!</v>
      </c>
    </row>
    <row r="545" spans="1:37">
      <c r="A545" t="s">
        <v>1788</v>
      </c>
      <c r="B545" t="s">
        <v>1788</v>
      </c>
      <c r="C545" t="b">
        <v>0</v>
      </c>
      <c r="D545" t="s">
        <v>7257</v>
      </c>
      <c r="E545" t="s">
        <v>7785</v>
      </c>
      <c r="F545" t="s">
        <v>7785</v>
      </c>
      <c r="G545" t="s">
        <v>7303</v>
      </c>
      <c r="H545" t="s">
        <v>123</v>
      </c>
      <c r="I545" t="s">
        <v>123</v>
      </c>
      <c r="J545" t="s">
        <v>123</v>
      </c>
      <c r="K545" t="s">
        <v>7365</v>
      </c>
      <c r="L545" t="s">
        <v>250</v>
      </c>
      <c r="M545">
        <f>IF(UPPER(TRIM(Table2[[#This Row],[Status_Clean]]))="CONVERTED",1,0)</f>
        <v>1</v>
      </c>
      <c r="N545">
        <f>IF(ISNUMBER(MATCH(UPPER(TRIM(Table2[[#This Row],[Status_Clean]])),{"CONTACTED","QUALIFIED","CONVERTED"},0)),1,0)</f>
        <v>1</v>
      </c>
      <c r="O545" cm="1">
        <f t="array" ref="O545">_xlfn.SWITCH(UPPER(TRIM(Table2[[#This Row],[Status_Clean]])),"NEW",1,"CONTACTED",2,"QUALIFIED",3,"CONVERTED",4,"LOST",5,99)</f>
        <v>4</v>
      </c>
      <c r="P545">
        <v>44977</v>
      </c>
      <c r="Q545" t="s">
        <v>7786</v>
      </c>
      <c r="R545" t="s">
        <v>7786</v>
      </c>
      <c r="S545">
        <v>44977</v>
      </c>
      <c r="T545" t="s">
        <v>7261</v>
      </c>
      <c r="U545">
        <v>44977</v>
      </c>
      <c r="V545" t="s">
        <v>7283</v>
      </c>
      <c r="W545" t="s">
        <v>7263</v>
      </c>
      <c r="X545" t="s">
        <v>7284</v>
      </c>
      <c r="Y545" t="s">
        <v>7298</v>
      </c>
      <c r="Z545" t="s">
        <v>1790</v>
      </c>
      <c r="AA545">
        <v>69.5</v>
      </c>
      <c r="AB545" t="str" cm="1">
        <f t="array" ref="AB545">_xlfn.LET(_xlpm.x,IFERROR(VALUE(Table2[[#This Row],[Response_Time_Hours]]),""),IF(_xlpm.x="","CHECK",_xlfn.IFS(_xlpm.x&lt;=1,"Immediate",_xlpm.x&lt;=6,"Fast",_xlpm.x&lt;=24,"Moderate",_xlpm.x&gt;24,"Delayed")))</f>
        <v>Delayed</v>
      </c>
      <c r="AC545">
        <v>44</v>
      </c>
      <c r="AD545" t="str" cm="1">
        <f t="array" ref="AD545">IF(Table2[[#This Row],[Interaction_Count_Final]]="","N/A",_xlfn.IFS(Table2[[#This Row],[Interaction_Count_Final]]&lt;=2,"Low",Table2[[#This Row],[Interaction_Count_Final]]&lt;=5,"Medium",Table2[[#This Row],[Interaction_Count_Final]]&gt;=6,"High",TRUE,"CHECK"))</f>
        <v>High</v>
      </c>
      <c r="AE545" t="s">
        <v>7266</v>
      </c>
      <c r="AF545" t="b">
        <v>1</v>
      </c>
      <c r="AG545" t="b">
        <v>1</v>
      </c>
      <c r="AH545">
        <v>728</v>
      </c>
      <c r="AI545">
        <v>44977</v>
      </c>
      <c r="AJ545" t="b">
        <v>1</v>
      </c>
      <c r="AK545" t="e" cm="1">
        <f t="array" ref="AK545">_xlfn.LET(
  _xlpm.txt,TRIM(Raw_Data!F545),
  _xlpm.norm,SUBSTITUTE(SUBSTITUTE(_xlpm.txt,"-","/"),".","/"),
  _xlpm.p,_xlfn.TEXTSPLIT(_xlpm.norm,"/"),
  _xlpm.a,VALUE(INDEX(_xlpm.p,1)),
  _xlpm.b,VALUE(INDEX(_xlpm.p,2)),
  IF(AND(_xlpm.a&lt;=12,_xlpm.b&lt;=12),"REVIEW_AMBIGUOUS","OK")
)</f>
        <v>#REF!</v>
      </c>
    </row>
    <row r="546" spans="1:37">
      <c r="A546" t="s">
        <v>1791</v>
      </c>
      <c r="B546" t="s">
        <v>1791</v>
      </c>
      <c r="C546" t="b">
        <v>0</v>
      </c>
      <c r="D546" t="s">
        <v>7257</v>
      </c>
      <c r="E546" t="s">
        <v>1792</v>
      </c>
      <c r="F546" t="s">
        <v>1792</v>
      </c>
      <c r="G546" t="s">
        <v>7258</v>
      </c>
      <c r="H546" t="s">
        <v>263</v>
      </c>
      <c r="I546" t="s">
        <v>263</v>
      </c>
      <c r="J546" t="s">
        <v>263</v>
      </c>
      <c r="K546" t="s">
        <v>7301</v>
      </c>
      <c r="L546" t="s">
        <v>125</v>
      </c>
      <c r="M546">
        <f>IF(UPPER(TRIM(Table2[[#This Row],[Status_Clean]]))="CONVERTED",1,0)</f>
        <v>0</v>
      </c>
      <c r="N546">
        <f>IF(ISNUMBER(MATCH(UPPER(TRIM(Table2[[#This Row],[Status_Clean]])),{"CONTACTED","QUALIFIED","CONVERTED"},0)),1,0)</f>
        <v>1</v>
      </c>
      <c r="O546" cm="1">
        <f t="array" ref="O546">_xlfn.SWITCH(UPPER(TRIM(Table2[[#This Row],[Status_Clean]])),"NEW",1,"CONTACTED",2,"QUALIFIED",3,"CONVERTED",4,"LOST",5,99)</f>
        <v>2</v>
      </c>
      <c r="P546">
        <v>45374</v>
      </c>
      <c r="Q546" t="s">
        <v>7787</v>
      </c>
      <c r="R546" t="s">
        <v>7787</v>
      </c>
      <c r="S546">
        <v>45374</v>
      </c>
      <c r="T546" t="s">
        <v>7261</v>
      </c>
      <c r="U546">
        <v>45374</v>
      </c>
      <c r="V546" t="s">
        <v>7295</v>
      </c>
      <c r="W546" t="s">
        <v>7271</v>
      </c>
      <c r="X546" t="s">
        <v>7284</v>
      </c>
      <c r="Y546" t="s">
        <v>7278</v>
      </c>
      <c r="Z546" t="s">
        <v>1793</v>
      </c>
      <c r="AA546">
        <v>21.8</v>
      </c>
      <c r="AB546" t="str" cm="1">
        <f t="array" ref="AB546">_xlfn.LET(_xlpm.x,IFERROR(VALUE(Table2[[#This Row],[Response_Time_Hours]]),""),IF(_xlpm.x="","CHECK",_xlfn.IFS(_xlpm.x&lt;=1,"Immediate",_xlpm.x&lt;=6,"Fast",_xlpm.x&lt;=24,"Moderate",_xlpm.x&gt;24,"Delayed")))</f>
        <v>Moderate</v>
      </c>
      <c r="AC546">
        <v>27</v>
      </c>
      <c r="AD546" t="str" cm="1">
        <f t="array" ref="AD546">IF(Table2[[#This Row],[Interaction_Count_Final]]="","N/A",_xlfn.IFS(Table2[[#This Row],[Interaction_Count_Final]]&lt;=2,"Low",Table2[[#This Row],[Interaction_Count_Final]]&lt;=5,"Medium",Table2[[#This Row],[Interaction_Count_Final]]&gt;=6,"High",TRUE,"CHECK"))</f>
        <v>High</v>
      </c>
      <c r="AE546" t="s">
        <v>7289</v>
      </c>
      <c r="AF546" t="b">
        <v>1</v>
      </c>
      <c r="AG546" t="b">
        <v>1</v>
      </c>
      <c r="AH546">
        <v>730</v>
      </c>
      <c r="AI546">
        <v>45374</v>
      </c>
      <c r="AJ546" t="b">
        <v>1</v>
      </c>
      <c r="AK546" t="e" cm="1">
        <f t="array" ref="AK546">_xlfn.LET(
  _xlpm.txt,TRIM(Raw_Data!F546),
  _xlpm.norm,SUBSTITUTE(SUBSTITUTE(_xlpm.txt,"-","/"),".","/"),
  _xlpm.p,_xlfn.TEXTSPLIT(_xlpm.norm,"/"),
  _xlpm.a,VALUE(INDEX(_xlpm.p,1)),
  _xlpm.b,VALUE(INDEX(_xlpm.p,2)),
  IF(AND(_xlpm.a&lt;=12,_xlpm.b&lt;=12),"REVIEW_AMBIGUOUS","OK")
)</f>
        <v>#REF!</v>
      </c>
    </row>
    <row r="547" spans="1:37">
      <c r="A547" t="s">
        <v>1794</v>
      </c>
      <c r="B547" t="s">
        <v>1794</v>
      </c>
      <c r="C547" t="b">
        <v>0</v>
      </c>
      <c r="D547" t="s">
        <v>7257</v>
      </c>
      <c r="E547" t="s">
        <v>1795</v>
      </c>
      <c r="F547" t="s">
        <v>1795</v>
      </c>
      <c r="G547" t="s">
        <v>7280</v>
      </c>
      <c r="H547" t="s">
        <v>758</v>
      </c>
      <c r="I547" t="s">
        <v>758</v>
      </c>
      <c r="J547" t="s">
        <v>469</v>
      </c>
      <c r="K547" t="s">
        <v>193</v>
      </c>
      <c r="L547" t="s">
        <v>193</v>
      </c>
      <c r="M547">
        <f>IF(UPPER(TRIM(Table2[[#This Row],[Status_Clean]]))="CONVERTED",1,0)</f>
        <v>0</v>
      </c>
      <c r="N547">
        <f>IF(ISNUMBER(MATCH(UPPER(TRIM(Table2[[#This Row],[Status_Clean]])),{"CONTACTED","QUALIFIED","CONVERTED"},0)),1,0)</f>
        <v>0</v>
      </c>
      <c r="O547" cm="1">
        <f t="array" ref="O547">_xlfn.SWITCH(UPPER(TRIM(Table2[[#This Row],[Status_Clean]])),"NEW",1,"CONTACTED",2,"QUALIFIED",3,"CONVERTED",4,"LOST",5,99)</f>
        <v>1</v>
      </c>
      <c r="P547" t="s">
        <v>1796</v>
      </c>
      <c r="Q547" t="s">
        <v>7788</v>
      </c>
      <c r="R547" t="s">
        <v>7788</v>
      </c>
      <c r="S547">
        <v>45089</v>
      </c>
      <c r="T547" t="s">
        <v>7261</v>
      </c>
      <c r="U547">
        <v>45089</v>
      </c>
      <c r="V547" t="s">
        <v>7276</v>
      </c>
      <c r="W547" t="s">
        <v>7263</v>
      </c>
      <c r="X547" t="s">
        <v>7277</v>
      </c>
      <c r="Y547" t="s">
        <v>7298</v>
      </c>
      <c r="Z547">
        <v>42</v>
      </c>
      <c r="AA547">
        <v>42</v>
      </c>
      <c r="AB547" t="str" cm="1">
        <f t="array" ref="AB547">_xlfn.LET(_xlpm.x,IFERROR(VALUE(Table2[[#This Row],[Response_Time_Hours]]),""),IF(_xlpm.x="","CHECK",_xlfn.IFS(_xlpm.x&lt;=1,"Immediate",_xlpm.x&lt;=6,"Fast",_xlpm.x&lt;=24,"Moderate",_xlpm.x&gt;24,"Delayed")))</f>
        <v>Delayed</v>
      </c>
      <c r="AC547">
        <v>10</v>
      </c>
      <c r="AD547" t="str" cm="1">
        <f t="array" ref="AD547">IF(Table2[[#This Row],[Interaction_Count_Final]]="","N/A",_xlfn.IFS(Table2[[#This Row],[Interaction_Count_Final]]&lt;=2,"Low",Table2[[#This Row],[Interaction_Count_Final]]&lt;=5,"Medium",Table2[[#This Row],[Interaction_Count_Final]]&gt;=6,"High",TRUE,"CHECK"))</f>
        <v>High</v>
      </c>
      <c r="AE547" t="s">
        <v>7273</v>
      </c>
      <c r="AF547" t="b">
        <v>1</v>
      </c>
      <c r="AG547" t="b">
        <v>1</v>
      </c>
      <c r="AH547">
        <v>731</v>
      </c>
      <c r="AI547">
        <v>45089</v>
      </c>
      <c r="AJ547" t="b">
        <v>1</v>
      </c>
      <c r="AK547" t="e" cm="1">
        <f t="array" ref="AK547">_xlfn.LET(
  _xlpm.txt,TRIM(Raw_Data!F547),
  _xlpm.norm,SUBSTITUTE(SUBSTITUTE(_xlpm.txt,"-","/"),".","/"),
  _xlpm.p,_xlfn.TEXTSPLIT(_xlpm.norm,"/"),
  _xlpm.a,VALUE(INDEX(_xlpm.p,1)),
  _xlpm.b,VALUE(INDEX(_xlpm.p,2)),
  IF(AND(_xlpm.a&lt;=12,_xlpm.b&lt;=12),"REVIEW_AMBIGUOUS","OK")
)</f>
        <v>#REF!</v>
      </c>
    </row>
    <row r="548" spans="1:37">
      <c r="A548" t="s">
        <v>1797</v>
      </c>
      <c r="B548" t="s">
        <v>1797</v>
      </c>
      <c r="C548" t="b">
        <v>0</v>
      </c>
      <c r="D548" t="s">
        <v>7257</v>
      </c>
      <c r="E548" t="s">
        <v>7789</v>
      </c>
      <c r="F548" t="s">
        <v>7789</v>
      </c>
      <c r="G548" t="s">
        <v>7303</v>
      </c>
      <c r="H548" t="s">
        <v>296</v>
      </c>
      <c r="I548" t="s">
        <v>296</v>
      </c>
      <c r="J548" t="s">
        <v>263</v>
      </c>
      <c r="K548" t="s">
        <v>125</v>
      </c>
      <c r="L548" t="s">
        <v>125</v>
      </c>
      <c r="M548">
        <f>IF(UPPER(TRIM(Table2[[#This Row],[Status_Clean]]))="CONVERTED",1,0)</f>
        <v>0</v>
      </c>
      <c r="N548">
        <f>IF(ISNUMBER(MATCH(UPPER(TRIM(Table2[[#This Row],[Status_Clean]])),{"CONTACTED","QUALIFIED","CONVERTED"},0)),1,0)</f>
        <v>1</v>
      </c>
      <c r="O548" cm="1">
        <f t="array" ref="O548">_xlfn.SWITCH(UPPER(TRIM(Table2[[#This Row],[Status_Clean]])),"NEW",1,"CONTACTED",2,"QUALIFIED",3,"CONVERTED",4,"LOST",5,99)</f>
        <v>2</v>
      </c>
      <c r="P548">
        <v>45299</v>
      </c>
      <c r="Q548" t="s">
        <v>7790</v>
      </c>
      <c r="R548" t="s">
        <v>7790</v>
      </c>
      <c r="S548">
        <v>45299</v>
      </c>
      <c r="T548" t="s">
        <v>7261</v>
      </c>
      <c r="U548">
        <v>45299</v>
      </c>
      <c r="V548" t="s">
        <v>7317</v>
      </c>
      <c r="W548" t="s">
        <v>7271</v>
      </c>
      <c r="X548" t="s">
        <v>7284</v>
      </c>
      <c r="Y548" t="s">
        <v>7298</v>
      </c>
      <c r="Z548" t="s">
        <v>1575</v>
      </c>
      <c r="AA548">
        <v>57.5</v>
      </c>
      <c r="AB548" t="str" cm="1">
        <f t="array" ref="AB548">_xlfn.LET(_xlpm.x,IFERROR(VALUE(Table2[[#This Row],[Response_Time_Hours]]),""),IF(_xlpm.x="","CHECK",_xlfn.IFS(_xlpm.x&lt;=1,"Immediate",_xlpm.x&lt;=6,"Fast",_xlpm.x&lt;=24,"Moderate",_xlpm.x&gt;24,"Delayed")))</f>
        <v>Delayed</v>
      </c>
      <c r="AC548">
        <v>39</v>
      </c>
      <c r="AD548" t="str" cm="1">
        <f t="array" ref="AD548">IF(Table2[[#This Row],[Interaction_Count_Final]]="","N/A",_xlfn.IFS(Table2[[#This Row],[Interaction_Count_Final]]&lt;=2,"Low",Table2[[#This Row],[Interaction_Count_Final]]&lt;=5,"Medium",Table2[[#This Row],[Interaction_Count_Final]]&gt;=6,"High",TRUE,"CHECK"))</f>
        <v>High</v>
      </c>
      <c r="AE548" t="s">
        <v>7273</v>
      </c>
      <c r="AF548" t="b">
        <v>1</v>
      </c>
      <c r="AG548" t="b">
        <v>1</v>
      </c>
      <c r="AH548">
        <v>732</v>
      </c>
      <c r="AI548">
        <v>45299</v>
      </c>
      <c r="AJ548" t="b">
        <v>1</v>
      </c>
      <c r="AK548" t="e" cm="1">
        <f t="array" ref="AK548">_xlfn.LET(
  _xlpm.txt,TRIM(Raw_Data!F548),
  _xlpm.norm,SUBSTITUTE(SUBSTITUTE(_xlpm.txt,"-","/"),".","/"),
  _xlpm.p,_xlfn.TEXTSPLIT(_xlpm.norm,"/"),
  _xlpm.a,VALUE(INDEX(_xlpm.p,1)),
  _xlpm.b,VALUE(INDEX(_xlpm.p,2)),
  IF(AND(_xlpm.a&lt;=12,_xlpm.b&lt;=12),"REVIEW_AMBIGUOUS","OK")
)</f>
        <v>#REF!</v>
      </c>
    </row>
    <row r="549" spans="1:37">
      <c r="A549" t="s">
        <v>1799</v>
      </c>
      <c r="B549" t="s">
        <v>1799</v>
      </c>
      <c r="C549" t="b">
        <v>1</v>
      </c>
      <c r="D549" t="s">
        <v>7257</v>
      </c>
      <c r="E549" t="s">
        <v>1800</v>
      </c>
      <c r="F549" t="s">
        <v>1800</v>
      </c>
      <c r="G549" t="s">
        <v>7274</v>
      </c>
      <c r="H549" t="s">
        <v>311</v>
      </c>
      <c r="I549" t="s">
        <v>311</v>
      </c>
      <c r="J549" t="s">
        <v>311</v>
      </c>
      <c r="K549" t="s">
        <v>193</v>
      </c>
      <c r="L549" t="s">
        <v>193</v>
      </c>
      <c r="M549">
        <f>IF(UPPER(TRIM(Table2[[#This Row],[Status_Clean]]))="CONVERTED",1,0)</f>
        <v>0</v>
      </c>
      <c r="N549">
        <f>IF(ISNUMBER(MATCH(UPPER(TRIM(Table2[[#This Row],[Status_Clean]])),{"CONTACTED","QUALIFIED","CONVERTED"},0)),1,0)</f>
        <v>0</v>
      </c>
      <c r="O549" cm="1">
        <f t="array" ref="O549">_xlfn.SWITCH(UPPER(TRIM(Table2[[#This Row],[Status_Clean]])),"NEW",1,"CONTACTED",2,"QUALIFIED",3,"CONVERTED",4,"LOST",5,99)</f>
        <v>1</v>
      </c>
      <c r="P549" t="s">
        <v>1801</v>
      </c>
      <c r="Q549" t="s">
        <v>1801</v>
      </c>
      <c r="R549" t="s">
        <v>1801</v>
      </c>
      <c r="S549">
        <v>45610</v>
      </c>
      <c r="T549" t="s">
        <v>7261</v>
      </c>
      <c r="U549">
        <v>45610</v>
      </c>
      <c r="V549" t="s">
        <v>7300</v>
      </c>
      <c r="W549" t="s">
        <v>7271</v>
      </c>
      <c r="X549" t="s">
        <v>7264</v>
      </c>
      <c r="Y549" t="s">
        <v>7285</v>
      </c>
      <c r="Z549">
        <v>70.900000000000006</v>
      </c>
      <c r="AA549">
        <v>70.900000000000006</v>
      </c>
      <c r="AB549" t="str" cm="1">
        <f t="array" ref="AB549">_xlfn.LET(_xlpm.x,IFERROR(VALUE(Table2[[#This Row],[Response_Time_Hours]]),""),IF(_xlpm.x="","CHECK",_xlfn.IFS(_xlpm.x&lt;=1,"Immediate",_xlpm.x&lt;=6,"Fast",_xlpm.x&lt;=24,"Moderate",_xlpm.x&gt;24,"Delayed")))</f>
        <v>Delayed</v>
      </c>
      <c r="AC549">
        <v>3</v>
      </c>
      <c r="AD549" t="str" cm="1">
        <f t="array" ref="AD549">IF(Table2[[#This Row],[Interaction_Count_Final]]="","N/A",_xlfn.IFS(Table2[[#This Row],[Interaction_Count_Final]]&lt;=2,"Low",Table2[[#This Row],[Interaction_Count_Final]]&lt;=5,"Medium",Table2[[#This Row],[Interaction_Count_Final]]&gt;=6,"High",TRUE,"CHECK"))</f>
        <v>Medium</v>
      </c>
      <c r="AE549" t="s">
        <v>7266</v>
      </c>
      <c r="AF549" t="b">
        <v>1</v>
      </c>
      <c r="AG549" t="b">
        <v>1</v>
      </c>
      <c r="AH549">
        <v>733</v>
      </c>
      <c r="AI549">
        <v>45610</v>
      </c>
      <c r="AJ549" t="b">
        <v>1</v>
      </c>
      <c r="AK549" t="str" cm="1">
        <f t="array" ref="AK549">_xlfn.LET(
  _xlpm.txt,TRIM(Raw_Data!F549),
  _xlpm.norm,SUBSTITUTE(SUBSTITUTE(_xlpm.txt,"-","/"),".","/"),
  _xlpm.p,_xlfn.TEXTSPLIT(_xlpm.norm,"/"),
  _xlpm.a,VALUE(INDEX(_xlpm.p,1)),
  _xlpm.b,VALUE(INDEX(_xlpm.p,2)),
  IF(AND(_xlpm.a&lt;=12,_xlpm.b&lt;=12),"REVIEW_AMBIGUOUS","OK")
)</f>
        <v>OK</v>
      </c>
    </row>
    <row r="550" spans="1:37">
      <c r="A550" t="s">
        <v>1802</v>
      </c>
      <c r="B550" t="s">
        <v>1802</v>
      </c>
      <c r="C550" t="b">
        <v>0</v>
      </c>
      <c r="D550" t="s">
        <v>7257</v>
      </c>
      <c r="E550" t="s">
        <v>1803</v>
      </c>
      <c r="F550" t="s">
        <v>1803</v>
      </c>
      <c r="G550" t="s">
        <v>7303</v>
      </c>
      <c r="H550" t="s">
        <v>1356</v>
      </c>
      <c r="I550" t="s">
        <v>1356</v>
      </c>
      <c r="J550" t="s">
        <v>1356</v>
      </c>
      <c r="K550" t="s">
        <v>250</v>
      </c>
      <c r="L550" t="s">
        <v>250</v>
      </c>
      <c r="M550">
        <f>IF(UPPER(TRIM(Table2[[#This Row],[Status_Clean]]))="CONVERTED",1,0)</f>
        <v>1</v>
      </c>
      <c r="N550">
        <f>IF(ISNUMBER(MATCH(UPPER(TRIM(Table2[[#This Row],[Status_Clean]])),{"CONTACTED","QUALIFIED","CONVERTED"},0)),1,0)</f>
        <v>1</v>
      </c>
      <c r="O550" cm="1">
        <f t="array" ref="O550">_xlfn.SWITCH(UPPER(TRIM(Table2[[#This Row],[Status_Clean]])),"NEW",1,"CONTACTED",2,"QUALIFIED",3,"CONVERTED",4,"LOST",5,99)</f>
        <v>4</v>
      </c>
      <c r="P550" t="s">
        <v>1804</v>
      </c>
      <c r="Q550" t="s">
        <v>1804</v>
      </c>
      <c r="R550" t="s">
        <v>1804</v>
      </c>
      <c r="S550">
        <v>45060</v>
      </c>
      <c r="T550" t="s">
        <v>7261</v>
      </c>
      <c r="U550">
        <v>45060</v>
      </c>
      <c r="V550" t="s">
        <v>7314</v>
      </c>
      <c r="W550" t="s">
        <v>7263</v>
      </c>
      <c r="X550" t="s">
        <v>7277</v>
      </c>
      <c r="Y550" t="s">
        <v>7293</v>
      </c>
      <c r="Z550" t="s">
        <v>287</v>
      </c>
      <c r="AA550">
        <v>60</v>
      </c>
      <c r="AB550" t="str" cm="1">
        <f t="array" ref="AB550">_xlfn.LET(_xlpm.x,IFERROR(VALUE(Table2[[#This Row],[Response_Time_Hours]]),""),IF(_xlpm.x="","CHECK",_xlfn.IFS(_xlpm.x&lt;=1,"Immediate",_xlpm.x&lt;=6,"Fast",_xlpm.x&lt;=24,"Moderate",_xlpm.x&gt;24,"Delayed")))</f>
        <v>Delayed</v>
      </c>
      <c r="AC550">
        <v>41</v>
      </c>
      <c r="AD550" t="str" cm="1">
        <f t="array" ref="AD550">IF(Table2[[#This Row],[Interaction_Count_Final]]="","N/A",_xlfn.IFS(Table2[[#This Row],[Interaction_Count_Final]]&lt;=2,"Low",Table2[[#This Row],[Interaction_Count_Final]]&lt;=5,"Medium",Table2[[#This Row],[Interaction_Count_Final]]&gt;=6,"High",TRUE,"CHECK"))</f>
        <v>High</v>
      </c>
      <c r="AE550" t="s">
        <v>7273</v>
      </c>
      <c r="AF550" t="b">
        <v>1</v>
      </c>
      <c r="AG550" t="b">
        <v>1</v>
      </c>
      <c r="AH550">
        <v>734</v>
      </c>
      <c r="AI550">
        <v>45060</v>
      </c>
      <c r="AJ550" t="b">
        <v>1</v>
      </c>
      <c r="AK550" t="str" cm="1">
        <f t="array" ref="AK550">_xlfn.LET(
  _xlpm.txt,TRIM(Raw_Data!F550),
  _xlpm.norm,SUBSTITUTE(SUBSTITUTE(_xlpm.txt,"-","/"),".","/"),
  _xlpm.p,_xlfn.TEXTSPLIT(_xlpm.norm,"/"),
  _xlpm.a,VALUE(INDEX(_xlpm.p,1)),
  _xlpm.b,VALUE(INDEX(_xlpm.p,2)),
  IF(AND(_xlpm.a&lt;=12,_xlpm.b&lt;=12),"REVIEW_AMBIGUOUS","OK")
)</f>
        <v>OK</v>
      </c>
    </row>
    <row r="551" spans="1:37">
      <c r="A551" t="s">
        <v>1805</v>
      </c>
      <c r="B551" t="s">
        <v>1805</v>
      </c>
      <c r="C551" t="b">
        <v>0</v>
      </c>
      <c r="D551" t="s">
        <v>7257</v>
      </c>
      <c r="E551" t="s">
        <v>1806</v>
      </c>
      <c r="F551" t="s">
        <v>1806</v>
      </c>
      <c r="G551" t="s">
        <v>7258</v>
      </c>
      <c r="H551" t="s">
        <v>311</v>
      </c>
      <c r="I551" t="s">
        <v>311</v>
      </c>
      <c r="J551" t="s">
        <v>311</v>
      </c>
      <c r="K551" t="s">
        <v>193</v>
      </c>
      <c r="L551" t="s">
        <v>193</v>
      </c>
      <c r="M551">
        <f>IF(UPPER(TRIM(Table2[[#This Row],[Status_Clean]]))="CONVERTED",1,0)</f>
        <v>0</v>
      </c>
      <c r="N551">
        <f>IF(ISNUMBER(MATCH(UPPER(TRIM(Table2[[#This Row],[Status_Clean]])),{"CONTACTED","QUALIFIED","CONVERTED"},0)),1,0)</f>
        <v>0</v>
      </c>
      <c r="O551" cm="1">
        <f t="array" ref="O551">_xlfn.SWITCH(UPPER(TRIM(Table2[[#This Row],[Status_Clean]])),"NEW",1,"CONTACTED",2,"QUALIFIED",3,"CONVERTED",4,"LOST",5,99)</f>
        <v>1</v>
      </c>
      <c r="P551">
        <v>45421</v>
      </c>
      <c r="Q551" t="s">
        <v>7791</v>
      </c>
      <c r="R551" t="s">
        <v>7791</v>
      </c>
      <c r="S551">
        <v>45421</v>
      </c>
      <c r="T551" t="s">
        <v>7261</v>
      </c>
      <c r="U551">
        <v>45421</v>
      </c>
      <c r="V551" t="s">
        <v>7314</v>
      </c>
      <c r="W551" t="s">
        <v>7271</v>
      </c>
      <c r="X551" t="s">
        <v>7277</v>
      </c>
      <c r="Y551" t="s">
        <v>7285</v>
      </c>
      <c r="Z551" t="s">
        <v>887</v>
      </c>
      <c r="AA551">
        <v>26.400000000000002</v>
      </c>
      <c r="AB551" t="str" cm="1">
        <f t="array" ref="AB551">_xlfn.LET(_xlpm.x,IFERROR(VALUE(Table2[[#This Row],[Response_Time_Hours]]),""),IF(_xlpm.x="","CHECK",_xlfn.IFS(_xlpm.x&lt;=1,"Immediate",_xlpm.x&lt;=6,"Fast",_xlpm.x&lt;=24,"Moderate",_xlpm.x&gt;24,"Delayed")))</f>
        <v>Delayed</v>
      </c>
      <c r="AC551">
        <v>8</v>
      </c>
      <c r="AD551" t="str" cm="1">
        <f t="array" ref="AD551">IF(Table2[[#This Row],[Interaction_Count_Final]]="","N/A",_xlfn.IFS(Table2[[#This Row],[Interaction_Count_Final]]&lt;=2,"Low",Table2[[#This Row],[Interaction_Count_Final]]&lt;=5,"Medium",Table2[[#This Row],[Interaction_Count_Final]]&gt;=6,"High",TRUE,"CHECK"))</f>
        <v>High</v>
      </c>
      <c r="AE551" t="s">
        <v>7266</v>
      </c>
      <c r="AF551" t="b">
        <v>1</v>
      </c>
      <c r="AG551" t="b">
        <v>1</v>
      </c>
      <c r="AH551">
        <v>735</v>
      </c>
      <c r="AI551">
        <v>45421</v>
      </c>
      <c r="AJ551" t="b">
        <v>1</v>
      </c>
      <c r="AK551" t="e" cm="1">
        <f t="array" ref="AK551">_xlfn.LET(
  _xlpm.txt,TRIM(Raw_Data!F551),
  _xlpm.norm,SUBSTITUTE(SUBSTITUTE(_xlpm.txt,"-","/"),".","/"),
  _xlpm.p,_xlfn.TEXTSPLIT(_xlpm.norm,"/"),
  _xlpm.a,VALUE(INDEX(_xlpm.p,1)),
  _xlpm.b,VALUE(INDEX(_xlpm.p,2)),
  IF(AND(_xlpm.a&lt;=12,_xlpm.b&lt;=12),"REVIEW_AMBIGUOUS","OK")
)</f>
        <v>#REF!</v>
      </c>
    </row>
    <row r="552" spans="1:37">
      <c r="A552" t="s">
        <v>1807</v>
      </c>
      <c r="B552" t="s">
        <v>1807</v>
      </c>
      <c r="C552" t="b">
        <v>0</v>
      </c>
      <c r="D552" t="s">
        <v>7257</v>
      </c>
      <c r="E552" t="s">
        <v>7792</v>
      </c>
      <c r="F552" t="s">
        <v>7792</v>
      </c>
      <c r="G552" t="s">
        <v>7280</v>
      </c>
      <c r="H552" t="s">
        <v>106</v>
      </c>
      <c r="I552" t="s">
        <v>106</v>
      </c>
      <c r="J552" t="s">
        <v>106</v>
      </c>
      <c r="K552" t="s">
        <v>71</v>
      </c>
      <c r="L552" t="s">
        <v>71</v>
      </c>
      <c r="M552">
        <f>IF(UPPER(TRIM(Table2[[#This Row],[Status_Clean]]))="CONVERTED",1,0)</f>
        <v>0</v>
      </c>
      <c r="N552">
        <f>IF(ISNUMBER(MATCH(UPPER(TRIM(Table2[[#This Row],[Status_Clean]])),{"CONTACTED","QUALIFIED","CONVERTED"},0)),1,0)</f>
        <v>1</v>
      </c>
      <c r="O552" cm="1">
        <f t="array" ref="O552">_xlfn.SWITCH(UPPER(TRIM(Table2[[#This Row],[Status_Clean]])),"NEW",1,"CONTACTED",2,"QUALIFIED",3,"CONVERTED",4,"LOST",5,99)</f>
        <v>3</v>
      </c>
      <c r="P552">
        <v>45121</v>
      </c>
      <c r="Q552" t="s">
        <v>7793</v>
      </c>
      <c r="R552" t="s">
        <v>7793</v>
      </c>
      <c r="S552">
        <v>45121</v>
      </c>
      <c r="T552" t="s">
        <v>7261</v>
      </c>
      <c r="U552">
        <v>45121</v>
      </c>
      <c r="V552" t="s">
        <v>7305</v>
      </c>
      <c r="W552" t="s">
        <v>7263</v>
      </c>
      <c r="X552" t="s">
        <v>7288</v>
      </c>
      <c r="Y552" t="s">
        <v>7312</v>
      </c>
      <c r="Z552">
        <v>49</v>
      </c>
      <c r="AA552">
        <v>49</v>
      </c>
      <c r="AB552" t="str" cm="1">
        <f t="array" ref="AB552">_xlfn.LET(_xlpm.x,IFERROR(VALUE(Table2[[#This Row],[Response_Time_Hours]]),""),IF(_xlpm.x="","CHECK",_xlfn.IFS(_xlpm.x&lt;=1,"Immediate",_xlpm.x&lt;=6,"Fast",_xlpm.x&lt;=24,"Moderate",_xlpm.x&gt;24,"Delayed")))</f>
        <v>Delayed</v>
      </c>
      <c r="AC552">
        <v>43</v>
      </c>
      <c r="AD552" t="str" cm="1">
        <f t="array" ref="AD552">IF(Table2[[#This Row],[Interaction_Count_Final]]="","N/A",_xlfn.IFS(Table2[[#This Row],[Interaction_Count_Final]]&lt;=2,"Low",Table2[[#This Row],[Interaction_Count_Final]]&lt;=5,"Medium",Table2[[#This Row],[Interaction_Count_Final]]&gt;=6,"High",TRUE,"CHECK"))</f>
        <v>High</v>
      </c>
      <c r="AE552" t="s">
        <v>7266</v>
      </c>
      <c r="AF552" t="b">
        <v>1</v>
      </c>
      <c r="AG552" t="b">
        <v>1</v>
      </c>
      <c r="AH552">
        <v>736</v>
      </c>
      <c r="AI552">
        <v>45121</v>
      </c>
      <c r="AJ552" t="b">
        <v>1</v>
      </c>
      <c r="AK552" t="e" cm="1">
        <f t="array" ref="AK552">_xlfn.LET(
  _xlpm.txt,TRIM(Raw_Data!F552),
  _xlpm.norm,SUBSTITUTE(SUBSTITUTE(_xlpm.txt,"-","/"),".","/"),
  _xlpm.p,_xlfn.TEXTSPLIT(_xlpm.norm,"/"),
  _xlpm.a,VALUE(INDEX(_xlpm.p,1)),
  _xlpm.b,VALUE(INDEX(_xlpm.p,2)),
  IF(AND(_xlpm.a&lt;=12,_xlpm.b&lt;=12),"REVIEW_AMBIGUOUS","OK")
)</f>
        <v>#REF!</v>
      </c>
    </row>
    <row r="553" spans="1:37">
      <c r="A553" t="s">
        <v>1809</v>
      </c>
      <c r="B553" t="s">
        <v>1809</v>
      </c>
      <c r="C553" t="b">
        <v>0</v>
      </c>
      <c r="D553" t="s">
        <v>7257</v>
      </c>
      <c r="E553" t="s">
        <v>1810</v>
      </c>
      <c r="F553" t="s">
        <v>1810</v>
      </c>
      <c r="G553" t="s">
        <v>7274</v>
      </c>
      <c r="H553" t="s">
        <v>600</v>
      </c>
      <c r="I553" t="s">
        <v>600</v>
      </c>
      <c r="J553" t="s">
        <v>254</v>
      </c>
      <c r="K553" t="s">
        <v>193</v>
      </c>
      <c r="L553" t="s">
        <v>193</v>
      </c>
      <c r="M553">
        <f>IF(UPPER(TRIM(Table2[[#This Row],[Status_Clean]]))="CONVERTED",1,0)</f>
        <v>0</v>
      </c>
      <c r="N553">
        <f>IF(ISNUMBER(MATCH(UPPER(TRIM(Table2[[#This Row],[Status_Clean]])),{"CONTACTED","QUALIFIED","CONVERTED"},0)),1,0)</f>
        <v>0</v>
      </c>
      <c r="O553" cm="1">
        <f t="array" ref="O553">_xlfn.SWITCH(UPPER(TRIM(Table2[[#This Row],[Status_Clean]])),"NEW",1,"CONTACTED",2,"QUALIFIED",3,"CONVERTED",4,"LOST",5,99)</f>
        <v>1</v>
      </c>
      <c r="P553" t="s">
        <v>1811</v>
      </c>
      <c r="Q553" t="s">
        <v>1811</v>
      </c>
      <c r="R553" t="s">
        <v>1811</v>
      </c>
      <c r="S553">
        <v>45554</v>
      </c>
      <c r="T553" t="s">
        <v>7261</v>
      </c>
      <c r="U553">
        <v>45554</v>
      </c>
      <c r="V553" t="s">
        <v>7287</v>
      </c>
      <c r="W553" t="s">
        <v>7271</v>
      </c>
      <c r="X553" t="s">
        <v>7288</v>
      </c>
      <c r="Y553" t="s">
        <v>7285</v>
      </c>
      <c r="Z553" t="s">
        <v>1812</v>
      </c>
      <c r="AA553">
        <v>43.8</v>
      </c>
      <c r="AB553" t="str" cm="1">
        <f t="array" ref="AB553">_xlfn.LET(_xlpm.x,IFERROR(VALUE(Table2[[#This Row],[Response_Time_Hours]]),""),IF(_xlpm.x="","CHECK",_xlfn.IFS(_xlpm.x&lt;=1,"Immediate",_xlpm.x&lt;=6,"Fast",_xlpm.x&lt;=24,"Moderate",_xlpm.x&gt;24,"Delayed")))</f>
        <v>Delayed</v>
      </c>
      <c r="AC553">
        <v>50</v>
      </c>
      <c r="AD553" t="str" cm="1">
        <f t="array" ref="AD553">IF(Table2[[#This Row],[Interaction_Count_Final]]="","N/A",_xlfn.IFS(Table2[[#This Row],[Interaction_Count_Final]]&lt;=2,"Low",Table2[[#This Row],[Interaction_Count_Final]]&lt;=5,"Medium",Table2[[#This Row],[Interaction_Count_Final]]&gt;=6,"High",TRUE,"CHECK"))</f>
        <v>High</v>
      </c>
      <c r="AE553" t="s">
        <v>7266</v>
      </c>
      <c r="AF553" t="b">
        <v>1</v>
      </c>
      <c r="AG553" t="b">
        <v>1</v>
      </c>
      <c r="AH553">
        <v>737</v>
      </c>
      <c r="AI553">
        <v>45554</v>
      </c>
      <c r="AJ553" t="b">
        <v>1</v>
      </c>
      <c r="AK553" t="str" cm="1">
        <f t="array" ref="AK553">_xlfn.LET(
  _xlpm.txt,TRIM(Raw_Data!F553),
  _xlpm.norm,SUBSTITUTE(SUBSTITUTE(_xlpm.txt,"-","/"),".","/"),
  _xlpm.p,_xlfn.TEXTSPLIT(_xlpm.norm,"/"),
  _xlpm.a,VALUE(INDEX(_xlpm.p,1)),
  _xlpm.b,VALUE(INDEX(_xlpm.p,2)),
  IF(AND(_xlpm.a&lt;=12,_xlpm.b&lt;=12),"REVIEW_AMBIGUOUS","OK")
)</f>
        <v>OK</v>
      </c>
    </row>
    <row r="554" spans="1:37">
      <c r="A554" t="s">
        <v>1813</v>
      </c>
      <c r="B554" t="s">
        <v>1813</v>
      </c>
      <c r="C554" t="b">
        <v>1</v>
      </c>
      <c r="D554" t="s">
        <v>7257</v>
      </c>
      <c r="E554" t="s">
        <v>7794</v>
      </c>
      <c r="F554" t="s">
        <v>7794</v>
      </c>
      <c r="G554" t="s">
        <v>7280</v>
      </c>
      <c r="H554" t="s">
        <v>359</v>
      </c>
      <c r="I554" t="s">
        <v>359</v>
      </c>
      <c r="J554" t="s">
        <v>473</v>
      </c>
      <c r="K554" t="s">
        <v>7301</v>
      </c>
      <c r="L554" t="s">
        <v>125</v>
      </c>
      <c r="M554">
        <f>IF(UPPER(TRIM(Table2[[#This Row],[Status_Clean]]))="CONVERTED",1,0)</f>
        <v>0</v>
      </c>
      <c r="N554">
        <f>IF(ISNUMBER(MATCH(UPPER(TRIM(Table2[[#This Row],[Status_Clean]])),{"CONTACTED","QUALIFIED","CONVERTED"},0)),1,0)</f>
        <v>1</v>
      </c>
      <c r="O554" cm="1">
        <f t="array" ref="O554">_xlfn.SWITCH(UPPER(TRIM(Table2[[#This Row],[Status_Clean]])),"NEW",1,"CONTACTED",2,"QUALIFIED",3,"CONVERTED",4,"LOST",5,99)</f>
        <v>2</v>
      </c>
      <c r="P554">
        <v>45468</v>
      </c>
      <c r="Q554" t="s">
        <v>7579</v>
      </c>
      <c r="R554" t="s">
        <v>7579</v>
      </c>
      <c r="S554">
        <v>45468</v>
      </c>
      <c r="T554" t="s">
        <v>7261</v>
      </c>
      <c r="U554">
        <v>45468</v>
      </c>
      <c r="V554" t="s">
        <v>7276</v>
      </c>
      <c r="W554" t="s">
        <v>7271</v>
      </c>
      <c r="X554" t="s">
        <v>7277</v>
      </c>
      <c r="Y554" t="s">
        <v>7265</v>
      </c>
      <c r="Z554" t="s">
        <v>1815</v>
      </c>
      <c r="AA554">
        <v>45.2</v>
      </c>
      <c r="AB554" t="str" cm="1">
        <f t="array" ref="AB554">_xlfn.LET(_xlpm.x,IFERROR(VALUE(Table2[[#This Row],[Response_Time_Hours]]),""),IF(_xlpm.x="","CHECK",_xlfn.IFS(_xlpm.x&lt;=1,"Immediate",_xlpm.x&lt;=6,"Fast",_xlpm.x&lt;=24,"Moderate",_xlpm.x&gt;24,"Delayed")))</f>
        <v>Delayed</v>
      </c>
      <c r="AC554">
        <v>15</v>
      </c>
      <c r="AD554" t="str" cm="1">
        <f t="array" ref="AD554">IF(Table2[[#This Row],[Interaction_Count_Final]]="","N/A",_xlfn.IFS(Table2[[#This Row],[Interaction_Count_Final]]&lt;=2,"Low",Table2[[#This Row],[Interaction_Count_Final]]&lt;=5,"Medium",Table2[[#This Row],[Interaction_Count_Final]]&gt;=6,"High",TRUE,"CHECK"))</f>
        <v>High</v>
      </c>
      <c r="AE554" t="s">
        <v>7289</v>
      </c>
      <c r="AF554" t="b">
        <v>1</v>
      </c>
      <c r="AG554" t="b">
        <v>1</v>
      </c>
      <c r="AH554">
        <v>738</v>
      </c>
      <c r="AI554">
        <v>45468</v>
      </c>
      <c r="AJ554" t="b">
        <v>1</v>
      </c>
      <c r="AK554" t="e" cm="1">
        <f t="array" ref="AK554">_xlfn.LET(
  _xlpm.txt,TRIM(Raw_Data!F554),
  _xlpm.norm,SUBSTITUTE(SUBSTITUTE(_xlpm.txt,"-","/"),".","/"),
  _xlpm.p,_xlfn.TEXTSPLIT(_xlpm.norm,"/"),
  _xlpm.a,VALUE(INDEX(_xlpm.p,1)),
  _xlpm.b,VALUE(INDEX(_xlpm.p,2)),
  IF(AND(_xlpm.a&lt;=12,_xlpm.b&lt;=12),"REVIEW_AMBIGUOUS","OK")
)</f>
        <v>#REF!</v>
      </c>
    </row>
    <row r="555" spans="1:37">
      <c r="A555" t="s">
        <v>1816</v>
      </c>
      <c r="B555" t="s">
        <v>1816</v>
      </c>
      <c r="C555" t="b">
        <v>0</v>
      </c>
      <c r="D555" t="s">
        <v>7257</v>
      </c>
      <c r="E555" t="s">
        <v>1817</v>
      </c>
      <c r="F555" t="s">
        <v>1817</v>
      </c>
      <c r="G555" t="s">
        <v>7274</v>
      </c>
      <c r="H555" t="s">
        <v>473</v>
      </c>
      <c r="I555" t="s">
        <v>473</v>
      </c>
      <c r="J555" t="s">
        <v>473</v>
      </c>
      <c r="K555" t="s">
        <v>173</v>
      </c>
      <c r="L555" t="s">
        <v>173</v>
      </c>
      <c r="M555">
        <f>IF(UPPER(TRIM(Table2[[#This Row],[Status_Clean]]))="CONVERTED",1,0)</f>
        <v>0</v>
      </c>
      <c r="N555">
        <f>IF(ISNUMBER(MATCH(UPPER(TRIM(Table2[[#This Row],[Status_Clean]])),{"CONTACTED","QUALIFIED","CONVERTED"},0)),1,0)</f>
        <v>0</v>
      </c>
      <c r="O555" cm="1">
        <f t="array" ref="O555">_xlfn.SWITCH(UPPER(TRIM(Table2[[#This Row],[Status_Clean]])),"NEW",1,"CONTACTED",2,"QUALIFIED",3,"CONVERTED",4,"LOST",5,99)</f>
        <v>5</v>
      </c>
      <c r="P555">
        <v>45553</v>
      </c>
      <c r="Q555" t="s">
        <v>7795</v>
      </c>
      <c r="R555" t="s">
        <v>7795</v>
      </c>
      <c r="S555">
        <v>45553</v>
      </c>
      <c r="T555" t="s">
        <v>7261</v>
      </c>
      <c r="U555">
        <v>45553</v>
      </c>
      <c r="V555" t="s">
        <v>7287</v>
      </c>
      <c r="W555" t="s">
        <v>7271</v>
      </c>
      <c r="X555" t="s">
        <v>7288</v>
      </c>
      <c r="Y555" t="s">
        <v>7272</v>
      </c>
      <c r="Z555" t="s">
        <v>1818</v>
      </c>
      <c r="AA555">
        <v>10.7</v>
      </c>
      <c r="AB555" t="str" cm="1">
        <f t="array" ref="AB555">_xlfn.LET(_xlpm.x,IFERROR(VALUE(Table2[[#This Row],[Response_Time_Hours]]),""),IF(_xlpm.x="","CHECK",_xlfn.IFS(_xlpm.x&lt;=1,"Immediate",_xlpm.x&lt;=6,"Fast",_xlpm.x&lt;=24,"Moderate",_xlpm.x&gt;24,"Delayed")))</f>
        <v>Moderate</v>
      </c>
      <c r="AC555">
        <v>5</v>
      </c>
      <c r="AD555" t="str" cm="1">
        <f t="array" ref="AD555">IF(Table2[[#This Row],[Interaction_Count_Final]]="","N/A",_xlfn.IFS(Table2[[#This Row],[Interaction_Count_Final]]&lt;=2,"Low",Table2[[#This Row],[Interaction_Count_Final]]&lt;=5,"Medium",Table2[[#This Row],[Interaction_Count_Final]]&gt;=6,"High",TRUE,"CHECK"))</f>
        <v>Medium</v>
      </c>
      <c r="AE555" t="s">
        <v>7289</v>
      </c>
      <c r="AF555" t="b">
        <v>1</v>
      </c>
      <c r="AG555" t="b">
        <v>1</v>
      </c>
      <c r="AH555">
        <v>740</v>
      </c>
      <c r="AI555">
        <v>45553</v>
      </c>
      <c r="AJ555" t="b">
        <v>1</v>
      </c>
      <c r="AK555" t="e" cm="1">
        <f t="array" ref="AK555">_xlfn.LET(
  _xlpm.txt,TRIM(Raw_Data!F555),
  _xlpm.norm,SUBSTITUTE(SUBSTITUTE(_xlpm.txt,"-","/"),".","/"),
  _xlpm.p,_xlfn.TEXTSPLIT(_xlpm.norm,"/"),
  _xlpm.a,VALUE(INDEX(_xlpm.p,1)),
  _xlpm.b,VALUE(INDEX(_xlpm.p,2)),
  IF(AND(_xlpm.a&lt;=12,_xlpm.b&lt;=12),"REVIEW_AMBIGUOUS","OK")
)</f>
        <v>#REF!</v>
      </c>
    </row>
    <row r="556" spans="1:37">
      <c r="A556" t="s">
        <v>1819</v>
      </c>
      <c r="B556" t="s">
        <v>1819</v>
      </c>
      <c r="C556" t="b">
        <v>0</v>
      </c>
      <c r="D556" t="s">
        <v>7257</v>
      </c>
      <c r="E556" t="s">
        <v>1820</v>
      </c>
      <c r="F556" t="s">
        <v>1820</v>
      </c>
      <c r="G556" t="s">
        <v>7258</v>
      </c>
      <c r="H556" t="s">
        <v>342</v>
      </c>
      <c r="I556" t="s">
        <v>342</v>
      </c>
      <c r="J556" t="s">
        <v>254</v>
      </c>
      <c r="K556" t="s">
        <v>7365</v>
      </c>
      <c r="L556" t="s">
        <v>250</v>
      </c>
      <c r="M556">
        <f>IF(UPPER(TRIM(Table2[[#This Row],[Status_Clean]]))="CONVERTED",1,0)</f>
        <v>1</v>
      </c>
      <c r="N556">
        <f>IF(ISNUMBER(MATCH(UPPER(TRIM(Table2[[#This Row],[Status_Clean]])),{"CONTACTED","QUALIFIED","CONVERTED"},0)),1,0)</f>
        <v>1</v>
      </c>
      <c r="O556" cm="1">
        <f t="array" ref="O556">_xlfn.SWITCH(UPPER(TRIM(Table2[[#This Row],[Status_Clean]])),"NEW",1,"CONTACTED",2,"QUALIFIED",3,"CONVERTED",4,"LOST",5,99)</f>
        <v>4</v>
      </c>
      <c r="P556">
        <v>44943</v>
      </c>
      <c r="Q556" t="s">
        <v>7796</v>
      </c>
      <c r="R556" t="s">
        <v>7796</v>
      </c>
      <c r="S556">
        <v>44943</v>
      </c>
      <c r="T556" t="s">
        <v>7261</v>
      </c>
      <c r="U556">
        <v>44943</v>
      </c>
      <c r="V556" t="s">
        <v>7317</v>
      </c>
      <c r="W556" t="s">
        <v>7263</v>
      </c>
      <c r="X556" t="s">
        <v>7284</v>
      </c>
      <c r="Y556" t="s">
        <v>7265</v>
      </c>
      <c r="Z556" t="s">
        <v>1821</v>
      </c>
      <c r="AA556">
        <v>49.1</v>
      </c>
      <c r="AB556" t="str" cm="1">
        <f t="array" ref="AB556">_xlfn.LET(_xlpm.x,IFERROR(VALUE(Table2[[#This Row],[Response_Time_Hours]]),""),IF(_xlpm.x="","CHECK",_xlfn.IFS(_xlpm.x&lt;=1,"Immediate",_xlpm.x&lt;=6,"Fast",_xlpm.x&lt;=24,"Moderate",_xlpm.x&gt;24,"Delayed")))</f>
        <v>Delayed</v>
      </c>
      <c r="AC556">
        <v>13</v>
      </c>
      <c r="AD556" t="str" cm="1">
        <f t="array" ref="AD556">IF(Table2[[#This Row],[Interaction_Count_Final]]="","N/A",_xlfn.IFS(Table2[[#This Row],[Interaction_Count_Final]]&lt;=2,"Low",Table2[[#This Row],[Interaction_Count_Final]]&lt;=5,"Medium",Table2[[#This Row],[Interaction_Count_Final]]&gt;=6,"High",TRUE,"CHECK"))</f>
        <v>High</v>
      </c>
      <c r="AE556" t="s">
        <v>7289</v>
      </c>
      <c r="AF556" t="b">
        <v>1</v>
      </c>
      <c r="AG556" t="b">
        <v>1</v>
      </c>
      <c r="AH556">
        <v>741</v>
      </c>
      <c r="AI556">
        <v>44943</v>
      </c>
      <c r="AJ556" t="b">
        <v>1</v>
      </c>
      <c r="AK556" t="e" cm="1">
        <f t="array" ref="AK556">_xlfn.LET(
  _xlpm.txt,TRIM(Raw_Data!F556),
  _xlpm.norm,SUBSTITUTE(SUBSTITUTE(_xlpm.txt,"-","/"),".","/"),
  _xlpm.p,_xlfn.TEXTSPLIT(_xlpm.norm,"/"),
  _xlpm.a,VALUE(INDEX(_xlpm.p,1)),
  _xlpm.b,VALUE(INDEX(_xlpm.p,2)),
  IF(AND(_xlpm.a&lt;=12,_xlpm.b&lt;=12),"REVIEW_AMBIGUOUS","OK")
)</f>
        <v>#REF!</v>
      </c>
    </row>
    <row r="557" spans="1:37">
      <c r="A557" t="s">
        <v>1822</v>
      </c>
      <c r="B557" t="s">
        <v>1822</v>
      </c>
      <c r="C557" t="b">
        <v>0</v>
      </c>
      <c r="D557" t="s">
        <v>7257</v>
      </c>
      <c r="E557" t="s">
        <v>1823</v>
      </c>
      <c r="F557" t="s">
        <v>1823</v>
      </c>
      <c r="G557" t="s">
        <v>7280</v>
      </c>
      <c r="H557" t="s">
        <v>1356</v>
      </c>
      <c r="I557" t="s">
        <v>1356</v>
      </c>
      <c r="J557" t="s">
        <v>1356</v>
      </c>
      <c r="K557" t="s">
        <v>7281</v>
      </c>
      <c r="L557" t="s">
        <v>125</v>
      </c>
      <c r="M557">
        <f>IF(UPPER(TRIM(Table2[[#This Row],[Status_Clean]]))="CONVERTED",1,0)</f>
        <v>0</v>
      </c>
      <c r="N557">
        <f>IF(ISNUMBER(MATCH(UPPER(TRIM(Table2[[#This Row],[Status_Clean]])),{"CONTACTED","QUALIFIED","CONVERTED"},0)),1,0)</f>
        <v>1</v>
      </c>
      <c r="O557" cm="1">
        <f t="array" ref="O557">_xlfn.SWITCH(UPPER(TRIM(Table2[[#This Row],[Status_Clean]])),"NEW",1,"CONTACTED",2,"QUALIFIED",3,"CONVERTED",4,"LOST",5,99)</f>
        <v>2</v>
      </c>
      <c r="P557" t="s">
        <v>1824</v>
      </c>
      <c r="Q557" t="s">
        <v>7797</v>
      </c>
      <c r="R557" t="s">
        <v>7797</v>
      </c>
      <c r="S557">
        <v>45322</v>
      </c>
      <c r="T557" t="s">
        <v>7261</v>
      </c>
      <c r="U557">
        <v>45322</v>
      </c>
      <c r="V557" t="s">
        <v>7317</v>
      </c>
      <c r="W557" t="s">
        <v>7271</v>
      </c>
      <c r="X557" t="s">
        <v>7284</v>
      </c>
      <c r="Y557" t="s">
        <v>7272</v>
      </c>
      <c r="Z557">
        <v>30.9</v>
      </c>
      <c r="AA557">
        <v>30.9</v>
      </c>
      <c r="AB557" t="str" cm="1">
        <f t="array" ref="AB557">_xlfn.LET(_xlpm.x,IFERROR(VALUE(Table2[[#This Row],[Response_Time_Hours]]),""),IF(_xlpm.x="","CHECK",_xlfn.IFS(_xlpm.x&lt;=1,"Immediate",_xlpm.x&lt;=6,"Fast",_xlpm.x&lt;=24,"Moderate",_xlpm.x&gt;24,"Delayed")))</f>
        <v>Delayed</v>
      </c>
      <c r="AC557">
        <v>8</v>
      </c>
      <c r="AD557" t="str" cm="1">
        <f t="array" ref="AD557">IF(Table2[[#This Row],[Interaction_Count_Final]]="","N/A",_xlfn.IFS(Table2[[#This Row],[Interaction_Count_Final]]&lt;=2,"Low",Table2[[#This Row],[Interaction_Count_Final]]&lt;=5,"Medium",Table2[[#This Row],[Interaction_Count_Final]]&gt;=6,"High",TRUE,"CHECK"))</f>
        <v>High</v>
      </c>
      <c r="AE557" t="s">
        <v>7289</v>
      </c>
      <c r="AF557" t="b">
        <v>1</v>
      </c>
      <c r="AG557" t="b">
        <v>1</v>
      </c>
      <c r="AH557">
        <v>743</v>
      </c>
      <c r="AI557">
        <v>45322</v>
      </c>
      <c r="AJ557" t="b">
        <v>1</v>
      </c>
      <c r="AK557" t="str" cm="1">
        <f t="array" ref="AK557">_xlfn.LET(
  _xlpm.txt,TRIM(Raw_Data!F557),
  _xlpm.norm,SUBSTITUTE(SUBSTITUTE(_xlpm.txt,"-","/"),".","/"),
  _xlpm.p,_xlfn.TEXTSPLIT(_xlpm.norm,"/"),
  _xlpm.a,VALUE(INDEX(_xlpm.p,1)),
  _xlpm.b,VALUE(INDEX(_xlpm.p,2)),
  IF(AND(_xlpm.a&lt;=12,_xlpm.b&lt;=12),"REVIEW_AMBIGUOUS","OK")
)</f>
        <v>OK</v>
      </c>
    </row>
    <row r="558" spans="1:37">
      <c r="A558" t="s">
        <v>1825</v>
      </c>
      <c r="B558" t="s">
        <v>1825</v>
      </c>
      <c r="C558" t="b">
        <v>0</v>
      </c>
      <c r="D558" t="s">
        <v>7257</v>
      </c>
      <c r="E558" t="s">
        <v>1826</v>
      </c>
      <c r="F558" t="s">
        <v>1826</v>
      </c>
      <c r="G558" t="s">
        <v>7274</v>
      </c>
      <c r="H558" t="s">
        <v>454</v>
      </c>
      <c r="I558" t="s">
        <v>454</v>
      </c>
      <c r="J558" t="s">
        <v>7308</v>
      </c>
      <c r="K558" t="s">
        <v>125</v>
      </c>
      <c r="L558" t="s">
        <v>125</v>
      </c>
      <c r="M558">
        <f>IF(UPPER(TRIM(Table2[[#This Row],[Status_Clean]]))="CONVERTED",1,0)</f>
        <v>0</v>
      </c>
      <c r="N558">
        <f>IF(ISNUMBER(MATCH(UPPER(TRIM(Table2[[#This Row],[Status_Clean]])),{"CONTACTED","QUALIFIED","CONVERTED"},0)),1,0)</f>
        <v>1</v>
      </c>
      <c r="O558" cm="1">
        <f t="array" ref="O558">_xlfn.SWITCH(UPPER(TRIM(Table2[[#This Row],[Status_Clean]])),"NEW",1,"CONTACTED",2,"QUALIFIED",3,"CONVERTED",4,"LOST",5,99)</f>
        <v>2</v>
      </c>
      <c r="P558">
        <v>45236</v>
      </c>
      <c r="Q558" t="s">
        <v>7424</v>
      </c>
      <c r="R558" t="s">
        <v>7424</v>
      </c>
      <c r="S558">
        <v>45236</v>
      </c>
      <c r="T558" t="s">
        <v>7261</v>
      </c>
      <c r="U558">
        <v>45236</v>
      </c>
      <c r="V558" t="s">
        <v>7300</v>
      </c>
      <c r="W558" t="s">
        <v>7263</v>
      </c>
      <c r="X558" t="s">
        <v>7264</v>
      </c>
      <c r="Y558" t="s">
        <v>7298</v>
      </c>
      <c r="Z558" t="s">
        <v>1827</v>
      </c>
      <c r="AA558">
        <v>71.099999999999994</v>
      </c>
      <c r="AB558" t="str" cm="1">
        <f t="array" ref="AB558">_xlfn.LET(_xlpm.x,IFERROR(VALUE(Table2[[#This Row],[Response_Time_Hours]]),""),IF(_xlpm.x="","CHECK",_xlfn.IFS(_xlpm.x&lt;=1,"Immediate",_xlpm.x&lt;=6,"Fast",_xlpm.x&lt;=24,"Moderate",_xlpm.x&gt;24,"Delayed")))</f>
        <v>Delayed</v>
      </c>
      <c r="AC558">
        <v>28</v>
      </c>
      <c r="AD558" t="str" cm="1">
        <f t="array" ref="AD558">IF(Table2[[#This Row],[Interaction_Count_Final]]="","N/A",_xlfn.IFS(Table2[[#This Row],[Interaction_Count_Final]]&lt;=2,"Low",Table2[[#This Row],[Interaction_Count_Final]]&lt;=5,"Medium",Table2[[#This Row],[Interaction_Count_Final]]&gt;=6,"High",TRUE,"CHECK"))</f>
        <v>High</v>
      </c>
      <c r="AE558" t="s">
        <v>7273</v>
      </c>
      <c r="AF558" t="b">
        <v>1</v>
      </c>
      <c r="AG558" t="b">
        <v>1</v>
      </c>
      <c r="AH558">
        <v>745</v>
      </c>
      <c r="AI558">
        <v>45236</v>
      </c>
      <c r="AJ558" t="b">
        <v>1</v>
      </c>
      <c r="AK558" t="e" cm="1">
        <f t="array" ref="AK558">_xlfn.LET(
  _xlpm.txt,TRIM(Raw_Data!F558),
  _xlpm.norm,SUBSTITUTE(SUBSTITUTE(_xlpm.txt,"-","/"),".","/"),
  _xlpm.p,_xlfn.TEXTSPLIT(_xlpm.norm,"/"),
  _xlpm.a,VALUE(INDEX(_xlpm.p,1)),
  _xlpm.b,VALUE(INDEX(_xlpm.p,2)),
  IF(AND(_xlpm.a&lt;=12,_xlpm.b&lt;=12),"REVIEW_AMBIGUOUS","OK")
)</f>
        <v>#REF!</v>
      </c>
    </row>
    <row r="559" spans="1:37">
      <c r="A559" t="s">
        <v>1828</v>
      </c>
      <c r="B559" t="s">
        <v>1828</v>
      </c>
      <c r="C559" t="b">
        <v>0</v>
      </c>
      <c r="D559" t="s">
        <v>7257</v>
      </c>
      <c r="E559" t="s">
        <v>7798</v>
      </c>
      <c r="F559" t="s">
        <v>7798</v>
      </c>
      <c r="G559" t="s">
        <v>7268</v>
      </c>
      <c r="H559" t="s">
        <v>447</v>
      </c>
      <c r="I559" t="s">
        <v>447</v>
      </c>
      <c r="J559" t="s">
        <v>447</v>
      </c>
      <c r="K559" t="s">
        <v>125</v>
      </c>
      <c r="L559" t="s">
        <v>125</v>
      </c>
      <c r="M559">
        <f>IF(UPPER(TRIM(Table2[[#This Row],[Status_Clean]]))="CONVERTED",1,0)</f>
        <v>0</v>
      </c>
      <c r="N559">
        <f>IF(ISNUMBER(MATCH(UPPER(TRIM(Table2[[#This Row],[Status_Clean]])),{"CONTACTED","QUALIFIED","CONVERTED"},0)),1,0)</f>
        <v>1</v>
      </c>
      <c r="O559" cm="1">
        <f t="array" ref="O559">_xlfn.SWITCH(UPPER(TRIM(Table2[[#This Row],[Status_Clean]])),"NEW",1,"CONTACTED",2,"QUALIFIED",3,"CONVERTED",4,"LOST",5,99)</f>
        <v>2</v>
      </c>
      <c r="P559" t="s">
        <v>1830</v>
      </c>
      <c r="Q559" t="s">
        <v>7799</v>
      </c>
      <c r="R559" t="s">
        <v>7799</v>
      </c>
      <c r="S559">
        <v>45165</v>
      </c>
      <c r="T559" t="s">
        <v>7261</v>
      </c>
      <c r="U559">
        <v>45165</v>
      </c>
      <c r="V559" t="s">
        <v>7310</v>
      </c>
      <c r="W559" t="s">
        <v>7263</v>
      </c>
      <c r="X559" t="s">
        <v>7288</v>
      </c>
      <c r="Y559" t="s">
        <v>7293</v>
      </c>
      <c r="Z559" t="s">
        <v>1831</v>
      </c>
      <c r="AA559">
        <v>43.4</v>
      </c>
      <c r="AB559" t="str" cm="1">
        <f t="array" ref="AB559">_xlfn.LET(_xlpm.x,IFERROR(VALUE(Table2[[#This Row],[Response_Time_Hours]]),""),IF(_xlpm.x="","CHECK",_xlfn.IFS(_xlpm.x&lt;=1,"Immediate",_xlpm.x&lt;=6,"Fast",_xlpm.x&lt;=24,"Moderate",_xlpm.x&gt;24,"Delayed")))</f>
        <v>Delayed</v>
      </c>
      <c r="AC559">
        <v>18</v>
      </c>
      <c r="AD559" t="str" cm="1">
        <f t="array" ref="AD559">IF(Table2[[#This Row],[Interaction_Count_Final]]="","N/A",_xlfn.IFS(Table2[[#This Row],[Interaction_Count_Final]]&lt;=2,"Low",Table2[[#This Row],[Interaction_Count_Final]]&lt;=5,"Medium",Table2[[#This Row],[Interaction_Count_Final]]&gt;=6,"High",TRUE,"CHECK"))</f>
        <v>High</v>
      </c>
      <c r="AE559" t="s">
        <v>7289</v>
      </c>
      <c r="AF559" t="b">
        <v>1</v>
      </c>
      <c r="AG559" t="b">
        <v>1</v>
      </c>
      <c r="AH559">
        <v>746</v>
      </c>
      <c r="AI559">
        <v>45165</v>
      </c>
      <c r="AJ559" t="b">
        <v>1</v>
      </c>
      <c r="AK559" t="str" cm="1">
        <f t="array" ref="AK559">_xlfn.LET(
  _xlpm.txt,TRIM(Raw_Data!F559),
  _xlpm.norm,SUBSTITUTE(SUBSTITUTE(_xlpm.txt,"-","/"),".","/"),
  _xlpm.p,_xlfn.TEXTSPLIT(_xlpm.norm,"/"),
  _xlpm.a,VALUE(INDEX(_xlpm.p,1)),
  _xlpm.b,VALUE(INDEX(_xlpm.p,2)),
  IF(AND(_xlpm.a&lt;=12,_xlpm.b&lt;=12),"REVIEW_AMBIGUOUS","OK")
)</f>
        <v>OK</v>
      </c>
    </row>
    <row r="560" spans="1:37">
      <c r="A560" t="s">
        <v>1832</v>
      </c>
      <c r="B560" t="s">
        <v>1832</v>
      </c>
      <c r="C560" t="b">
        <v>0</v>
      </c>
      <c r="D560" t="s">
        <v>7257</v>
      </c>
      <c r="E560" t="s">
        <v>7800</v>
      </c>
      <c r="F560" t="s">
        <v>7800</v>
      </c>
      <c r="G560" t="s">
        <v>7274</v>
      </c>
      <c r="H560" t="s">
        <v>222</v>
      </c>
      <c r="I560" t="s">
        <v>222</v>
      </c>
      <c r="J560" t="s">
        <v>222</v>
      </c>
      <c r="K560" t="s">
        <v>7365</v>
      </c>
      <c r="L560" t="s">
        <v>250</v>
      </c>
      <c r="M560">
        <f>IF(UPPER(TRIM(Table2[[#This Row],[Status_Clean]]))="CONVERTED",1,0)</f>
        <v>1</v>
      </c>
      <c r="N560">
        <f>IF(ISNUMBER(MATCH(UPPER(TRIM(Table2[[#This Row],[Status_Clean]])),{"CONTACTED","QUALIFIED","CONVERTED"},0)),1,0)</f>
        <v>1</v>
      </c>
      <c r="O560" cm="1">
        <f t="array" ref="O560">_xlfn.SWITCH(UPPER(TRIM(Table2[[#This Row],[Status_Clean]])),"NEW",1,"CONTACTED",2,"QUALIFIED",3,"CONVERTED",4,"LOST",5,99)</f>
        <v>4</v>
      </c>
      <c r="P560">
        <v>45254</v>
      </c>
      <c r="Q560" t="s">
        <v>7801</v>
      </c>
      <c r="R560" t="s">
        <v>7801</v>
      </c>
      <c r="S560">
        <v>45254</v>
      </c>
      <c r="T560" t="s">
        <v>7261</v>
      </c>
      <c r="U560">
        <v>45254</v>
      </c>
      <c r="V560" t="s">
        <v>7300</v>
      </c>
      <c r="W560" t="s">
        <v>7263</v>
      </c>
      <c r="X560" t="s">
        <v>7264</v>
      </c>
      <c r="Y560" t="s">
        <v>7312</v>
      </c>
      <c r="Z560">
        <v>15</v>
      </c>
      <c r="AA560">
        <v>15</v>
      </c>
      <c r="AB560" t="str" cm="1">
        <f t="array" ref="AB560">_xlfn.LET(_xlpm.x,IFERROR(VALUE(Table2[[#This Row],[Response_Time_Hours]]),""),IF(_xlpm.x="","CHECK",_xlfn.IFS(_xlpm.x&lt;=1,"Immediate",_xlpm.x&lt;=6,"Fast",_xlpm.x&lt;=24,"Moderate",_xlpm.x&gt;24,"Delayed")))</f>
        <v>Moderate</v>
      </c>
      <c r="AC560">
        <v>31</v>
      </c>
      <c r="AD560" t="str" cm="1">
        <f t="array" ref="AD560">IF(Table2[[#This Row],[Interaction_Count_Final]]="","N/A",_xlfn.IFS(Table2[[#This Row],[Interaction_Count_Final]]&lt;=2,"Low",Table2[[#This Row],[Interaction_Count_Final]]&lt;=5,"Medium",Table2[[#This Row],[Interaction_Count_Final]]&gt;=6,"High",TRUE,"CHECK"))</f>
        <v>High</v>
      </c>
      <c r="AE560" t="s">
        <v>7266</v>
      </c>
      <c r="AF560" t="b">
        <v>1</v>
      </c>
      <c r="AG560" t="b">
        <v>1</v>
      </c>
      <c r="AH560">
        <v>747</v>
      </c>
      <c r="AI560">
        <v>45254</v>
      </c>
      <c r="AJ560" t="b">
        <v>1</v>
      </c>
      <c r="AK560" t="e" cm="1">
        <f t="array" ref="AK560">_xlfn.LET(
  _xlpm.txt,TRIM(Raw_Data!F560),
  _xlpm.norm,SUBSTITUTE(SUBSTITUTE(_xlpm.txt,"-","/"),".","/"),
  _xlpm.p,_xlfn.TEXTSPLIT(_xlpm.norm,"/"),
  _xlpm.a,VALUE(INDEX(_xlpm.p,1)),
  _xlpm.b,VALUE(INDEX(_xlpm.p,2)),
  IF(AND(_xlpm.a&lt;=12,_xlpm.b&lt;=12),"REVIEW_AMBIGUOUS","OK")
)</f>
        <v>#REF!</v>
      </c>
    </row>
    <row r="561" spans="1:37">
      <c r="A561" t="s">
        <v>1834</v>
      </c>
      <c r="B561" t="s">
        <v>1834</v>
      </c>
      <c r="C561" t="b">
        <v>0</v>
      </c>
      <c r="D561" t="s">
        <v>7257</v>
      </c>
      <c r="E561" t="s">
        <v>1835</v>
      </c>
      <c r="F561" t="s">
        <v>1835</v>
      </c>
      <c r="G561" t="s">
        <v>7274</v>
      </c>
      <c r="H561" t="s">
        <v>222</v>
      </c>
      <c r="I561" t="s">
        <v>222</v>
      </c>
      <c r="J561" t="s">
        <v>222</v>
      </c>
      <c r="K561" t="s">
        <v>7319</v>
      </c>
      <c r="L561" t="s">
        <v>71</v>
      </c>
      <c r="M561">
        <f>IF(UPPER(TRIM(Table2[[#This Row],[Status_Clean]]))="CONVERTED",1,0)</f>
        <v>0</v>
      </c>
      <c r="N561">
        <f>IF(ISNUMBER(MATCH(UPPER(TRIM(Table2[[#This Row],[Status_Clean]])),{"CONTACTED","QUALIFIED","CONVERTED"},0)),1,0)</f>
        <v>1</v>
      </c>
      <c r="O561" cm="1">
        <f t="array" ref="O561">_xlfn.SWITCH(UPPER(TRIM(Table2[[#This Row],[Status_Clean]])),"NEW",1,"CONTACTED",2,"QUALIFIED",3,"CONVERTED",4,"LOST",5,99)</f>
        <v>3</v>
      </c>
      <c r="P561">
        <v>45470</v>
      </c>
      <c r="Q561" t="s">
        <v>7802</v>
      </c>
      <c r="R561" t="s">
        <v>7802</v>
      </c>
      <c r="S561">
        <v>45470</v>
      </c>
      <c r="T561" t="s">
        <v>7261</v>
      </c>
      <c r="U561">
        <v>45470</v>
      </c>
      <c r="V561" t="s">
        <v>7276</v>
      </c>
      <c r="W561" t="s">
        <v>7271</v>
      </c>
      <c r="X561" t="s">
        <v>7277</v>
      </c>
      <c r="Y561" t="s">
        <v>7285</v>
      </c>
      <c r="Z561">
        <v>5.2</v>
      </c>
      <c r="AA561">
        <v>5.2</v>
      </c>
      <c r="AB561" t="str" cm="1">
        <f t="array" ref="AB561">_xlfn.LET(_xlpm.x,IFERROR(VALUE(Table2[[#This Row],[Response_Time_Hours]]),""),IF(_xlpm.x="","CHECK",_xlfn.IFS(_xlpm.x&lt;=1,"Immediate",_xlpm.x&lt;=6,"Fast",_xlpm.x&lt;=24,"Moderate",_xlpm.x&gt;24,"Delayed")))</f>
        <v>Fast</v>
      </c>
      <c r="AC561">
        <v>5</v>
      </c>
      <c r="AD561" t="str" cm="1">
        <f t="array" ref="AD561">IF(Table2[[#This Row],[Interaction_Count_Final]]="","N/A",_xlfn.IFS(Table2[[#This Row],[Interaction_Count_Final]]&lt;=2,"Low",Table2[[#This Row],[Interaction_Count_Final]]&lt;=5,"Medium",Table2[[#This Row],[Interaction_Count_Final]]&gt;=6,"High",TRUE,"CHECK"))</f>
        <v>Medium</v>
      </c>
      <c r="AE561" t="s">
        <v>7266</v>
      </c>
      <c r="AF561" t="b">
        <v>1</v>
      </c>
      <c r="AG561" t="b">
        <v>1</v>
      </c>
      <c r="AH561">
        <v>748</v>
      </c>
      <c r="AI561">
        <v>45470</v>
      </c>
      <c r="AJ561" t="b">
        <v>1</v>
      </c>
      <c r="AK561" t="e" cm="1">
        <f t="array" ref="AK561">_xlfn.LET(
  _xlpm.txt,TRIM(Raw_Data!F561),
  _xlpm.norm,SUBSTITUTE(SUBSTITUTE(_xlpm.txt,"-","/"),".","/"),
  _xlpm.p,_xlfn.TEXTSPLIT(_xlpm.norm,"/"),
  _xlpm.a,VALUE(INDEX(_xlpm.p,1)),
  _xlpm.b,VALUE(INDEX(_xlpm.p,2)),
  IF(AND(_xlpm.a&lt;=12,_xlpm.b&lt;=12),"REVIEW_AMBIGUOUS","OK")
)</f>
        <v>#REF!</v>
      </c>
    </row>
    <row r="562" spans="1:37">
      <c r="A562" t="s">
        <v>1836</v>
      </c>
      <c r="B562" t="s">
        <v>1836</v>
      </c>
      <c r="C562" t="b">
        <v>0</v>
      </c>
      <c r="D562" t="s">
        <v>7257</v>
      </c>
      <c r="E562" t="s">
        <v>1837</v>
      </c>
      <c r="F562" t="s">
        <v>1837</v>
      </c>
      <c r="G562" t="s">
        <v>7274</v>
      </c>
      <c r="H562" t="s">
        <v>106</v>
      </c>
      <c r="I562" t="s">
        <v>106</v>
      </c>
      <c r="J562" t="s">
        <v>106</v>
      </c>
      <c r="K562" t="s">
        <v>71</v>
      </c>
      <c r="L562" t="s">
        <v>71</v>
      </c>
      <c r="M562">
        <f>IF(UPPER(TRIM(Table2[[#This Row],[Status_Clean]]))="CONVERTED",1,0)</f>
        <v>0</v>
      </c>
      <c r="N562">
        <f>IF(ISNUMBER(MATCH(UPPER(TRIM(Table2[[#This Row],[Status_Clean]])),{"CONTACTED","QUALIFIED","CONVERTED"},0)),1,0)</f>
        <v>1</v>
      </c>
      <c r="O562" cm="1">
        <f t="array" ref="O562">_xlfn.SWITCH(UPPER(TRIM(Table2[[#This Row],[Status_Clean]])),"NEW",1,"CONTACTED",2,"QUALIFIED",3,"CONVERTED",4,"LOST",5,99)</f>
        <v>3</v>
      </c>
      <c r="P562">
        <v>45585</v>
      </c>
      <c r="Q562" t="s">
        <v>7803</v>
      </c>
      <c r="R562" t="s">
        <v>7803</v>
      </c>
      <c r="S562">
        <v>45585</v>
      </c>
      <c r="T562" t="s">
        <v>7261</v>
      </c>
      <c r="U562">
        <v>45585</v>
      </c>
      <c r="V562" t="s">
        <v>7270</v>
      </c>
      <c r="W562" t="s">
        <v>7271</v>
      </c>
      <c r="X562" t="s">
        <v>7264</v>
      </c>
      <c r="Y562" t="s">
        <v>7293</v>
      </c>
      <c r="Z562" t="s">
        <v>1838</v>
      </c>
      <c r="AA562">
        <v>29</v>
      </c>
      <c r="AB562" t="str" cm="1">
        <f t="array" ref="AB562">_xlfn.LET(_xlpm.x,IFERROR(VALUE(Table2[[#This Row],[Response_Time_Hours]]),""),IF(_xlpm.x="","CHECK",_xlfn.IFS(_xlpm.x&lt;=1,"Immediate",_xlpm.x&lt;=6,"Fast",_xlpm.x&lt;=24,"Moderate",_xlpm.x&gt;24,"Delayed")))</f>
        <v>Delayed</v>
      </c>
      <c r="AC562">
        <v>16</v>
      </c>
      <c r="AD562" t="str" cm="1">
        <f t="array" ref="AD562">IF(Table2[[#This Row],[Interaction_Count_Final]]="","N/A",_xlfn.IFS(Table2[[#This Row],[Interaction_Count_Final]]&lt;=2,"Low",Table2[[#This Row],[Interaction_Count_Final]]&lt;=5,"Medium",Table2[[#This Row],[Interaction_Count_Final]]&gt;=6,"High",TRUE,"CHECK"))</f>
        <v>High</v>
      </c>
      <c r="AE562" t="s">
        <v>7289</v>
      </c>
      <c r="AF562" t="b">
        <v>1</v>
      </c>
      <c r="AG562" t="b">
        <v>1</v>
      </c>
      <c r="AH562">
        <v>751</v>
      </c>
      <c r="AI562">
        <v>45585</v>
      </c>
      <c r="AJ562" t="b">
        <v>1</v>
      </c>
      <c r="AK562" t="e" cm="1">
        <f t="array" ref="AK562">_xlfn.LET(
  _xlpm.txt,TRIM(Raw_Data!F562),
  _xlpm.norm,SUBSTITUTE(SUBSTITUTE(_xlpm.txt,"-","/"),".","/"),
  _xlpm.p,_xlfn.TEXTSPLIT(_xlpm.norm,"/"),
  _xlpm.a,VALUE(INDEX(_xlpm.p,1)),
  _xlpm.b,VALUE(INDEX(_xlpm.p,2)),
  IF(AND(_xlpm.a&lt;=12,_xlpm.b&lt;=12),"REVIEW_AMBIGUOUS","OK")
)</f>
        <v>#REF!</v>
      </c>
    </row>
    <row r="563" spans="1:37">
      <c r="A563" t="s">
        <v>1839</v>
      </c>
      <c r="B563" t="s">
        <v>1839</v>
      </c>
      <c r="C563" t="b">
        <v>0</v>
      </c>
      <c r="D563" t="s">
        <v>7257</v>
      </c>
      <c r="E563" t="s">
        <v>1840</v>
      </c>
      <c r="F563" t="s">
        <v>1840</v>
      </c>
      <c r="G563" t="s">
        <v>7280</v>
      </c>
      <c r="H563" t="s">
        <v>374</v>
      </c>
      <c r="I563" t="s">
        <v>374</v>
      </c>
      <c r="J563" t="s">
        <v>7308</v>
      </c>
      <c r="K563" t="s">
        <v>71</v>
      </c>
      <c r="L563" t="s">
        <v>71</v>
      </c>
      <c r="M563">
        <f>IF(UPPER(TRIM(Table2[[#This Row],[Status_Clean]]))="CONVERTED",1,0)</f>
        <v>0</v>
      </c>
      <c r="N563">
        <f>IF(ISNUMBER(MATCH(UPPER(TRIM(Table2[[#This Row],[Status_Clean]])),{"CONTACTED","QUALIFIED","CONVERTED"},0)),1,0)</f>
        <v>1</v>
      </c>
      <c r="O563" cm="1">
        <f t="array" ref="O563">_xlfn.SWITCH(UPPER(TRIM(Table2[[#This Row],[Status_Clean]])),"NEW",1,"CONTACTED",2,"QUALIFIED",3,"CONVERTED",4,"LOST",5,99)</f>
        <v>3</v>
      </c>
      <c r="P563">
        <v>45286</v>
      </c>
      <c r="Q563" t="s">
        <v>7509</v>
      </c>
      <c r="R563" t="s">
        <v>7509</v>
      </c>
      <c r="S563">
        <v>45286</v>
      </c>
      <c r="T563" t="s">
        <v>7261</v>
      </c>
      <c r="U563">
        <v>45286</v>
      </c>
      <c r="V563" t="s">
        <v>7262</v>
      </c>
      <c r="W563" t="s">
        <v>7263</v>
      </c>
      <c r="X563" t="s">
        <v>7264</v>
      </c>
      <c r="Y563" t="s">
        <v>7265</v>
      </c>
      <c r="Z563">
        <v>14.3</v>
      </c>
      <c r="AA563">
        <v>14.3</v>
      </c>
      <c r="AB563" t="str" cm="1">
        <f t="array" ref="AB563">_xlfn.LET(_xlpm.x,IFERROR(VALUE(Table2[[#This Row],[Response_Time_Hours]]),""),IF(_xlpm.x="","CHECK",_xlfn.IFS(_xlpm.x&lt;=1,"Immediate",_xlpm.x&lt;=6,"Fast",_xlpm.x&lt;=24,"Moderate",_xlpm.x&gt;24,"Delayed")))</f>
        <v>Moderate</v>
      </c>
      <c r="AC563">
        <v>4</v>
      </c>
      <c r="AD563" t="str" cm="1">
        <f t="array" ref="AD563">IF(Table2[[#This Row],[Interaction_Count_Final]]="","N/A",_xlfn.IFS(Table2[[#This Row],[Interaction_Count_Final]]&lt;=2,"Low",Table2[[#This Row],[Interaction_Count_Final]]&lt;=5,"Medium",Table2[[#This Row],[Interaction_Count_Final]]&gt;=6,"High",TRUE,"CHECK"))</f>
        <v>Medium</v>
      </c>
      <c r="AE563" t="s">
        <v>7273</v>
      </c>
      <c r="AF563" t="b">
        <v>1</v>
      </c>
      <c r="AG563" t="b">
        <v>1</v>
      </c>
      <c r="AH563">
        <v>754</v>
      </c>
      <c r="AI563">
        <v>45286</v>
      </c>
      <c r="AJ563" t="b">
        <v>1</v>
      </c>
      <c r="AK563" t="e" cm="1">
        <f t="array" ref="AK563">_xlfn.LET(
  _xlpm.txt,TRIM(Raw_Data!F563),
  _xlpm.norm,SUBSTITUTE(SUBSTITUTE(_xlpm.txt,"-","/"),".","/"),
  _xlpm.p,_xlfn.TEXTSPLIT(_xlpm.norm,"/"),
  _xlpm.a,VALUE(INDEX(_xlpm.p,1)),
  _xlpm.b,VALUE(INDEX(_xlpm.p,2)),
  IF(AND(_xlpm.a&lt;=12,_xlpm.b&lt;=12),"REVIEW_AMBIGUOUS","OK")
)</f>
        <v>#REF!</v>
      </c>
    </row>
    <row r="564" spans="1:37">
      <c r="A564" t="s">
        <v>1841</v>
      </c>
      <c r="B564" t="s">
        <v>1841</v>
      </c>
      <c r="C564" t="b">
        <v>0</v>
      </c>
      <c r="D564" t="s">
        <v>7257</v>
      </c>
      <c r="E564" t="s">
        <v>1842</v>
      </c>
      <c r="F564" t="s">
        <v>1842</v>
      </c>
      <c r="G564" t="s">
        <v>7258</v>
      </c>
      <c r="H564" t="s">
        <v>101</v>
      </c>
      <c r="I564" t="s">
        <v>101</v>
      </c>
      <c r="J564" t="s">
        <v>101</v>
      </c>
      <c r="K564" t="s">
        <v>125</v>
      </c>
      <c r="L564" t="s">
        <v>125</v>
      </c>
      <c r="M564">
        <f>IF(UPPER(TRIM(Table2[[#This Row],[Status_Clean]]))="CONVERTED",1,0)</f>
        <v>0</v>
      </c>
      <c r="N564">
        <f>IF(ISNUMBER(MATCH(UPPER(TRIM(Table2[[#This Row],[Status_Clean]])),{"CONTACTED","QUALIFIED","CONVERTED"},0)),1,0)</f>
        <v>1</v>
      </c>
      <c r="O564" cm="1">
        <f t="array" ref="O564">_xlfn.SWITCH(UPPER(TRIM(Table2[[#This Row],[Status_Clean]])),"NEW",1,"CONTACTED",2,"QUALIFIED",3,"CONVERTED",4,"LOST",5,99)</f>
        <v>2</v>
      </c>
      <c r="P564" t="s">
        <v>1843</v>
      </c>
      <c r="Q564" t="s">
        <v>7804</v>
      </c>
      <c r="R564" t="s">
        <v>7804</v>
      </c>
      <c r="S564">
        <v>45181</v>
      </c>
      <c r="T564" t="s">
        <v>7261</v>
      </c>
      <c r="U564">
        <v>45181</v>
      </c>
      <c r="V564" t="s">
        <v>7287</v>
      </c>
      <c r="W564" t="s">
        <v>7263</v>
      </c>
      <c r="X564" t="s">
        <v>7288</v>
      </c>
      <c r="Y564" t="s">
        <v>7265</v>
      </c>
      <c r="Z564">
        <v>62</v>
      </c>
      <c r="AA564">
        <v>62</v>
      </c>
      <c r="AB564" t="str" cm="1">
        <f t="array" ref="AB564">_xlfn.LET(_xlpm.x,IFERROR(VALUE(Table2[[#This Row],[Response_Time_Hours]]),""),IF(_xlpm.x="","CHECK",_xlfn.IFS(_xlpm.x&lt;=1,"Immediate",_xlpm.x&lt;=6,"Fast",_xlpm.x&lt;=24,"Moderate",_xlpm.x&gt;24,"Delayed")))</f>
        <v>Delayed</v>
      </c>
      <c r="AC564">
        <v>48</v>
      </c>
      <c r="AD564" t="str" cm="1">
        <f t="array" ref="AD564">IF(Table2[[#This Row],[Interaction_Count_Final]]="","N/A",_xlfn.IFS(Table2[[#This Row],[Interaction_Count_Final]]&lt;=2,"Low",Table2[[#This Row],[Interaction_Count_Final]]&lt;=5,"Medium",Table2[[#This Row],[Interaction_Count_Final]]&gt;=6,"High",TRUE,"CHECK"))</f>
        <v>High</v>
      </c>
      <c r="AE564" t="s">
        <v>7273</v>
      </c>
      <c r="AF564" t="b">
        <v>1</v>
      </c>
      <c r="AG564" t="b">
        <v>1</v>
      </c>
      <c r="AH564">
        <v>755</v>
      </c>
      <c r="AI564">
        <v>45181</v>
      </c>
      <c r="AJ564" t="b">
        <v>1</v>
      </c>
      <c r="AK564" t="str" cm="1">
        <f t="array" ref="AK564">_xlfn.LET(
  _xlpm.txt,TRIM(Raw_Data!F564),
  _xlpm.norm,SUBSTITUTE(SUBSTITUTE(_xlpm.txt,"-","/"),".","/"),
  _xlpm.p,_xlfn.TEXTSPLIT(_xlpm.norm,"/"),
  _xlpm.a,VALUE(INDEX(_xlpm.p,1)),
  _xlpm.b,VALUE(INDEX(_xlpm.p,2)),
  IF(AND(_xlpm.a&lt;=12,_xlpm.b&lt;=12),"REVIEW_AMBIGUOUS","OK")
)</f>
        <v>REVIEW_AMBIGUOUS</v>
      </c>
    </row>
    <row r="565" spans="1:37">
      <c r="A565" t="s">
        <v>1844</v>
      </c>
      <c r="B565" t="s">
        <v>1844</v>
      </c>
      <c r="C565" t="b">
        <v>0</v>
      </c>
      <c r="D565" t="s">
        <v>7257</v>
      </c>
      <c r="E565" t="s">
        <v>7805</v>
      </c>
      <c r="F565" t="s">
        <v>7805</v>
      </c>
      <c r="G565" t="s">
        <v>7274</v>
      </c>
      <c r="H565" t="s">
        <v>69</v>
      </c>
      <c r="I565" t="s">
        <v>69</v>
      </c>
      <c r="J565" t="s">
        <v>69</v>
      </c>
      <c r="K565" t="s">
        <v>193</v>
      </c>
      <c r="L565" t="s">
        <v>193</v>
      </c>
      <c r="M565">
        <f>IF(UPPER(TRIM(Table2[[#This Row],[Status_Clean]]))="CONVERTED",1,0)</f>
        <v>0</v>
      </c>
      <c r="N565">
        <f>IF(ISNUMBER(MATCH(UPPER(TRIM(Table2[[#This Row],[Status_Clean]])),{"CONTACTED","QUALIFIED","CONVERTED"},0)),1,0)</f>
        <v>0</v>
      </c>
      <c r="O565" cm="1">
        <f t="array" ref="O565">_xlfn.SWITCH(UPPER(TRIM(Table2[[#This Row],[Status_Clean]])),"NEW",1,"CONTACTED",2,"QUALIFIED",3,"CONVERTED",4,"LOST",5,99)</f>
        <v>1</v>
      </c>
      <c r="P565" t="s">
        <v>1846</v>
      </c>
      <c r="Q565" t="s">
        <v>7806</v>
      </c>
      <c r="R565" t="s">
        <v>7806</v>
      </c>
      <c r="S565">
        <v>45288</v>
      </c>
      <c r="T565" t="s">
        <v>7261</v>
      </c>
      <c r="U565">
        <v>45288</v>
      </c>
      <c r="V565" t="s">
        <v>7262</v>
      </c>
      <c r="W565" t="s">
        <v>7263</v>
      </c>
      <c r="X565" t="s">
        <v>7264</v>
      </c>
      <c r="Y565" t="s">
        <v>7285</v>
      </c>
      <c r="Z565" t="s">
        <v>138</v>
      </c>
      <c r="AA565">
        <v>33.599999999999994</v>
      </c>
      <c r="AB565" t="str" cm="1">
        <f t="array" ref="AB565">_xlfn.LET(_xlpm.x,IFERROR(VALUE(Table2[[#This Row],[Response_Time_Hours]]),""),IF(_xlpm.x="","CHECK",_xlfn.IFS(_xlpm.x&lt;=1,"Immediate",_xlpm.x&lt;=6,"Fast",_xlpm.x&lt;=24,"Moderate",_xlpm.x&gt;24,"Delayed")))</f>
        <v>Delayed</v>
      </c>
      <c r="AC565">
        <v>38</v>
      </c>
      <c r="AD565" t="str" cm="1">
        <f t="array" ref="AD565">IF(Table2[[#This Row],[Interaction_Count_Final]]="","N/A",_xlfn.IFS(Table2[[#This Row],[Interaction_Count_Final]]&lt;=2,"Low",Table2[[#This Row],[Interaction_Count_Final]]&lt;=5,"Medium",Table2[[#This Row],[Interaction_Count_Final]]&gt;=6,"High",TRUE,"CHECK"))</f>
        <v>High</v>
      </c>
      <c r="AE565" t="s">
        <v>7273</v>
      </c>
      <c r="AF565" t="b">
        <v>1</v>
      </c>
      <c r="AG565" t="b">
        <v>1</v>
      </c>
      <c r="AH565">
        <v>756</v>
      </c>
      <c r="AI565">
        <v>45288</v>
      </c>
      <c r="AJ565" t="b">
        <v>1</v>
      </c>
      <c r="AK565" t="e" cm="1">
        <f t="array" ref="AK565">_xlfn.LET(
  _xlpm.txt,TRIM(Raw_Data!F565),
  _xlpm.norm,SUBSTITUTE(SUBSTITUTE(_xlpm.txt,"-","/"),".","/"),
  _xlpm.p,_xlfn.TEXTSPLIT(_xlpm.norm,"/"),
  _xlpm.a,VALUE(INDEX(_xlpm.p,1)),
  _xlpm.b,VALUE(INDEX(_xlpm.p,2)),
  IF(AND(_xlpm.a&lt;=12,_xlpm.b&lt;=12),"REVIEW_AMBIGUOUS","OK")
)</f>
        <v>#REF!</v>
      </c>
    </row>
    <row r="566" spans="1:37">
      <c r="A566" t="s">
        <v>1847</v>
      </c>
      <c r="B566" t="s">
        <v>1847</v>
      </c>
      <c r="C566" t="b">
        <v>0</v>
      </c>
      <c r="D566" t="s">
        <v>7257</v>
      </c>
      <c r="E566" t="s">
        <v>1848</v>
      </c>
      <c r="F566" t="s">
        <v>1848</v>
      </c>
      <c r="G566" t="s">
        <v>7268</v>
      </c>
      <c r="H566" t="s">
        <v>283</v>
      </c>
      <c r="I566" t="s">
        <v>283</v>
      </c>
      <c r="J566" t="s">
        <v>263</v>
      </c>
      <c r="K566" t="s">
        <v>125</v>
      </c>
      <c r="L566" t="s">
        <v>125</v>
      </c>
      <c r="M566">
        <f>IF(UPPER(TRIM(Table2[[#This Row],[Status_Clean]]))="CONVERTED",1,0)</f>
        <v>0</v>
      </c>
      <c r="N566">
        <f>IF(ISNUMBER(MATCH(UPPER(TRIM(Table2[[#This Row],[Status_Clean]])),{"CONTACTED","QUALIFIED","CONVERTED"},0)),1,0)</f>
        <v>1</v>
      </c>
      <c r="O566" cm="1">
        <f t="array" ref="O566">_xlfn.SWITCH(UPPER(TRIM(Table2[[#This Row],[Status_Clean]])),"NEW",1,"CONTACTED",2,"QUALIFIED",3,"CONVERTED",4,"LOST",5,99)</f>
        <v>2</v>
      </c>
      <c r="P566">
        <v>45294</v>
      </c>
      <c r="Q566" t="s">
        <v>7807</v>
      </c>
      <c r="R566" t="s">
        <v>7807</v>
      </c>
      <c r="S566">
        <v>45294</v>
      </c>
      <c r="T566" t="s">
        <v>7261</v>
      </c>
      <c r="U566">
        <v>45294</v>
      </c>
      <c r="V566" t="s">
        <v>7317</v>
      </c>
      <c r="W566" t="s">
        <v>7271</v>
      </c>
      <c r="X566" t="s">
        <v>7284</v>
      </c>
      <c r="Y566" t="s">
        <v>7272</v>
      </c>
      <c r="Z566" t="s">
        <v>1140</v>
      </c>
      <c r="AA566">
        <v>48</v>
      </c>
      <c r="AB566" t="str" cm="1">
        <f t="array" ref="AB566">_xlfn.LET(_xlpm.x,IFERROR(VALUE(Table2[[#This Row],[Response_Time_Hours]]),""),IF(_xlpm.x="","CHECK",_xlfn.IFS(_xlpm.x&lt;=1,"Immediate",_xlpm.x&lt;=6,"Fast",_xlpm.x&lt;=24,"Moderate",_xlpm.x&gt;24,"Delayed")))</f>
        <v>Delayed</v>
      </c>
      <c r="AC566">
        <v>26</v>
      </c>
      <c r="AD566" t="str" cm="1">
        <f t="array" ref="AD566">IF(Table2[[#This Row],[Interaction_Count_Final]]="","N/A",_xlfn.IFS(Table2[[#This Row],[Interaction_Count_Final]]&lt;=2,"Low",Table2[[#This Row],[Interaction_Count_Final]]&lt;=5,"Medium",Table2[[#This Row],[Interaction_Count_Final]]&gt;=6,"High",TRUE,"CHECK"))</f>
        <v>High</v>
      </c>
      <c r="AE566" t="s">
        <v>7266</v>
      </c>
      <c r="AF566" t="b">
        <v>1</v>
      </c>
      <c r="AG566" t="b">
        <v>1</v>
      </c>
      <c r="AH566">
        <v>757</v>
      </c>
      <c r="AI566">
        <v>45294</v>
      </c>
      <c r="AJ566" t="b">
        <v>1</v>
      </c>
      <c r="AK566" t="e" cm="1">
        <f t="array" ref="AK566">_xlfn.LET(
  _xlpm.txt,TRIM(Raw_Data!F566),
  _xlpm.norm,SUBSTITUTE(SUBSTITUTE(_xlpm.txt,"-","/"),".","/"),
  _xlpm.p,_xlfn.TEXTSPLIT(_xlpm.norm,"/"),
  _xlpm.a,VALUE(INDEX(_xlpm.p,1)),
  _xlpm.b,VALUE(INDEX(_xlpm.p,2)),
  IF(AND(_xlpm.a&lt;=12,_xlpm.b&lt;=12),"REVIEW_AMBIGUOUS","OK")
)</f>
        <v>#REF!</v>
      </c>
    </row>
    <row r="567" spans="1:37">
      <c r="A567" t="s">
        <v>1849</v>
      </c>
      <c r="B567" t="s">
        <v>1849</v>
      </c>
      <c r="C567" t="b">
        <v>0</v>
      </c>
      <c r="D567" t="s">
        <v>7257</v>
      </c>
      <c r="E567" t="s">
        <v>7808</v>
      </c>
      <c r="F567" t="s">
        <v>7808</v>
      </c>
      <c r="G567" t="s">
        <v>7280</v>
      </c>
      <c r="H567" t="s">
        <v>447</v>
      </c>
      <c r="I567" t="s">
        <v>447</v>
      </c>
      <c r="J567" t="s">
        <v>447</v>
      </c>
      <c r="K567" t="s">
        <v>193</v>
      </c>
      <c r="L567" t="s">
        <v>193</v>
      </c>
      <c r="M567">
        <f>IF(UPPER(TRIM(Table2[[#This Row],[Status_Clean]]))="CONVERTED",1,0)</f>
        <v>0</v>
      </c>
      <c r="N567">
        <f>IF(ISNUMBER(MATCH(UPPER(TRIM(Table2[[#This Row],[Status_Clean]])),{"CONTACTED","QUALIFIED","CONVERTED"},0)),1,0)</f>
        <v>0</v>
      </c>
      <c r="O567" cm="1">
        <f t="array" ref="O567">_xlfn.SWITCH(UPPER(TRIM(Table2[[#This Row],[Status_Clean]])),"NEW",1,"CONTACTED",2,"QUALIFIED",3,"CONVERTED",4,"LOST",5,99)</f>
        <v>1</v>
      </c>
      <c r="P567" t="s">
        <v>1851</v>
      </c>
      <c r="Q567" t="s">
        <v>7809</v>
      </c>
      <c r="R567" t="s">
        <v>7809</v>
      </c>
      <c r="S567">
        <v>45621</v>
      </c>
      <c r="T567" t="s">
        <v>7261</v>
      </c>
      <c r="U567">
        <v>45621</v>
      </c>
      <c r="V567" t="s">
        <v>7300</v>
      </c>
      <c r="W567" t="s">
        <v>7271</v>
      </c>
      <c r="X567" t="s">
        <v>7264</v>
      </c>
      <c r="Y567" t="s">
        <v>7298</v>
      </c>
      <c r="Z567">
        <v>0.5</v>
      </c>
      <c r="AA567">
        <v>0.5</v>
      </c>
      <c r="AB567" t="str" cm="1">
        <f t="array" ref="AB567">_xlfn.LET(_xlpm.x,IFERROR(VALUE(Table2[[#This Row],[Response_Time_Hours]]),""),IF(_xlpm.x="","CHECK",_xlfn.IFS(_xlpm.x&lt;=1,"Immediate",_xlpm.x&lt;=6,"Fast",_xlpm.x&lt;=24,"Moderate",_xlpm.x&gt;24,"Delayed")))</f>
        <v>Immediate</v>
      </c>
      <c r="AC567">
        <v>28</v>
      </c>
      <c r="AD567" t="str" cm="1">
        <f t="array" ref="AD567">IF(Table2[[#This Row],[Interaction_Count_Final]]="","N/A",_xlfn.IFS(Table2[[#This Row],[Interaction_Count_Final]]&lt;=2,"Low",Table2[[#This Row],[Interaction_Count_Final]]&lt;=5,"Medium",Table2[[#This Row],[Interaction_Count_Final]]&gt;=6,"High",TRUE,"CHECK"))</f>
        <v>High</v>
      </c>
      <c r="AE567" t="s">
        <v>7266</v>
      </c>
      <c r="AF567" t="b">
        <v>1</v>
      </c>
      <c r="AG567" t="b">
        <v>1</v>
      </c>
      <c r="AH567">
        <v>759</v>
      </c>
      <c r="AI567">
        <v>45621</v>
      </c>
      <c r="AJ567" t="b">
        <v>1</v>
      </c>
      <c r="AK567" t="str" cm="1">
        <f t="array" ref="AK567">_xlfn.LET(
  _xlpm.txt,TRIM(Raw_Data!F567),
  _xlpm.norm,SUBSTITUTE(SUBSTITUTE(_xlpm.txt,"-","/"),".","/"),
  _xlpm.p,_xlfn.TEXTSPLIT(_xlpm.norm,"/"),
  _xlpm.a,VALUE(INDEX(_xlpm.p,1)),
  _xlpm.b,VALUE(INDEX(_xlpm.p,2)),
  IF(AND(_xlpm.a&lt;=12,_xlpm.b&lt;=12),"REVIEW_AMBIGUOUS","OK")
)</f>
        <v>OK</v>
      </c>
    </row>
    <row r="568" spans="1:37">
      <c r="A568" t="s">
        <v>1852</v>
      </c>
      <c r="B568" t="s">
        <v>1852</v>
      </c>
      <c r="C568" t="b">
        <v>0</v>
      </c>
      <c r="D568" t="s">
        <v>7257</v>
      </c>
      <c r="E568" t="s">
        <v>7810</v>
      </c>
      <c r="F568" t="s">
        <v>7810</v>
      </c>
      <c r="G568" t="s">
        <v>7303</v>
      </c>
      <c r="H568" t="s">
        <v>359</v>
      </c>
      <c r="I568" t="s">
        <v>359</v>
      </c>
      <c r="J568" t="s">
        <v>473</v>
      </c>
      <c r="K568" t="s">
        <v>250</v>
      </c>
      <c r="L568" t="s">
        <v>250</v>
      </c>
      <c r="M568">
        <f>IF(UPPER(TRIM(Table2[[#This Row],[Status_Clean]]))="CONVERTED",1,0)</f>
        <v>1</v>
      </c>
      <c r="N568">
        <f>IF(ISNUMBER(MATCH(UPPER(TRIM(Table2[[#This Row],[Status_Clean]])),{"CONTACTED","QUALIFIED","CONVERTED"},0)),1,0)</f>
        <v>1</v>
      </c>
      <c r="O568" cm="1">
        <f t="array" ref="O568">_xlfn.SWITCH(UPPER(TRIM(Table2[[#This Row],[Status_Clean]])),"NEW",1,"CONTACTED",2,"QUALIFIED",3,"CONVERTED",4,"LOST",5,99)</f>
        <v>4</v>
      </c>
      <c r="P568" t="s">
        <v>1854</v>
      </c>
      <c r="Q568" t="s">
        <v>7811</v>
      </c>
      <c r="R568" t="s">
        <v>7811</v>
      </c>
      <c r="S568">
        <v>45644</v>
      </c>
      <c r="T568" t="s">
        <v>7261</v>
      </c>
      <c r="U568">
        <v>45644</v>
      </c>
      <c r="V568" t="s">
        <v>7262</v>
      </c>
      <c r="W568" t="s">
        <v>7271</v>
      </c>
      <c r="X568" t="s">
        <v>7264</v>
      </c>
      <c r="Y568" t="s">
        <v>7272</v>
      </c>
      <c r="Z568" t="s">
        <v>1855</v>
      </c>
      <c r="AA568">
        <v>50.3</v>
      </c>
      <c r="AB568" t="str" cm="1">
        <f t="array" ref="AB568">_xlfn.LET(_xlpm.x,IFERROR(VALUE(Table2[[#This Row],[Response_Time_Hours]]),""),IF(_xlpm.x="","CHECK",_xlfn.IFS(_xlpm.x&lt;=1,"Immediate",_xlpm.x&lt;=6,"Fast",_xlpm.x&lt;=24,"Moderate",_xlpm.x&gt;24,"Delayed")))</f>
        <v>Delayed</v>
      </c>
      <c r="AC568">
        <v>12</v>
      </c>
      <c r="AD568" t="str" cm="1">
        <f t="array" ref="AD568">IF(Table2[[#This Row],[Interaction_Count_Final]]="","N/A",_xlfn.IFS(Table2[[#This Row],[Interaction_Count_Final]]&lt;=2,"Low",Table2[[#This Row],[Interaction_Count_Final]]&lt;=5,"Medium",Table2[[#This Row],[Interaction_Count_Final]]&gt;=6,"High",TRUE,"CHECK"))</f>
        <v>High</v>
      </c>
      <c r="AE568" t="s">
        <v>7289</v>
      </c>
      <c r="AF568" t="b">
        <v>1</v>
      </c>
      <c r="AG568" t="b">
        <v>1</v>
      </c>
      <c r="AH568">
        <v>760</v>
      </c>
      <c r="AI568">
        <v>45644</v>
      </c>
      <c r="AJ568" t="b">
        <v>1</v>
      </c>
      <c r="AK568" t="e" cm="1">
        <f t="array" ref="AK568">_xlfn.LET(
  _xlpm.txt,TRIM(Raw_Data!F568),
  _xlpm.norm,SUBSTITUTE(SUBSTITUTE(_xlpm.txt,"-","/"),".","/"),
  _xlpm.p,_xlfn.TEXTSPLIT(_xlpm.norm,"/"),
  _xlpm.a,VALUE(INDEX(_xlpm.p,1)),
  _xlpm.b,VALUE(INDEX(_xlpm.p,2)),
  IF(AND(_xlpm.a&lt;=12,_xlpm.b&lt;=12),"REVIEW_AMBIGUOUS","OK")
)</f>
        <v>#REF!</v>
      </c>
    </row>
    <row r="569" spans="1:37">
      <c r="A569" t="s">
        <v>1856</v>
      </c>
      <c r="B569" t="s">
        <v>1856</v>
      </c>
      <c r="C569" t="b">
        <v>1</v>
      </c>
      <c r="D569" t="s">
        <v>7257</v>
      </c>
      <c r="E569" t="s">
        <v>7812</v>
      </c>
      <c r="F569" t="s">
        <v>7812</v>
      </c>
      <c r="G569" t="s">
        <v>7303</v>
      </c>
      <c r="H569" t="s">
        <v>397</v>
      </c>
      <c r="I569" t="s">
        <v>397</v>
      </c>
      <c r="J569" t="s">
        <v>792</v>
      </c>
      <c r="K569" t="s">
        <v>193</v>
      </c>
      <c r="L569" t="s">
        <v>193</v>
      </c>
      <c r="M569">
        <f>IF(UPPER(TRIM(Table2[[#This Row],[Status_Clean]]))="CONVERTED",1,0)</f>
        <v>0</v>
      </c>
      <c r="N569">
        <f>IF(ISNUMBER(MATCH(UPPER(TRIM(Table2[[#This Row],[Status_Clean]])),{"CONTACTED","QUALIFIED","CONVERTED"},0)),1,0)</f>
        <v>0</v>
      </c>
      <c r="O569" cm="1">
        <f t="array" ref="O569">_xlfn.SWITCH(UPPER(TRIM(Table2[[#This Row],[Status_Clean]])),"NEW",1,"CONTACTED",2,"QUALIFIED",3,"CONVERTED",4,"LOST",5,99)</f>
        <v>1</v>
      </c>
      <c r="P569">
        <v>45200</v>
      </c>
      <c r="Q569" t="s">
        <v>7292</v>
      </c>
      <c r="R569" t="s">
        <v>7292</v>
      </c>
      <c r="S569">
        <v>45200</v>
      </c>
      <c r="T569" t="s">
        <v>7261</v>
      </c>
      <c r="U569">
        <v>45200</v>
      </c>
      <c r="V569" t="s">
        <v>7270</v>
      </c>
      <c r="W569" t="s">
        <v>7263</v>
      </c>
      <c r="X569" t="s">
        <v>7264</v>
      </c>
      <c r="Y569" t="s">
        <v>7293</v>
      </c>
      <c r="Z569">
        <v>22.4</v>
      </c>
      <c r="AA569">
        <v>22.4</v>
      </c>
      <c r="AB569" t="str" cm="1">
        <f t="array" ref="AB569">_xlfn.LET(_xlpm.x,IFERROR(VALUE(Table2[[#This Row],[Response_Time_Hours]]),""),IF(_xlpm.x="","CHECK",_xlfn.IFS(_xlpm.x&lt;=1,"Immediate",_xlpm.x&lt;=6,"Fast",_xlpm.x&lt;=24,"Moderate",_xlpm.x&gt;24,"Delayed")))</f>
        <v>Moderate</v>
      </c>
      <c r="AC569">
        <v>47</v>
      </c>
      <c r="AD569" t="str" cm="1">
        <f t="array" ref="AD569">IF(Table2[[#This Row],[Interaction_Count_Final]]="","N/A",_xlfn.IFS(Table2[[#This Row],[Interaction_Count_Final]]&lt;=2,"Low",Table2[[#This Row],[Interaction_Count_Final]]&lt;=5,"Medium",Table2[[#This Row],[Interaction_Count_Final]]&gt;=6,"High",TRUE,"CHECK"))</f>
        <v>High</v>
      </c>
      <c r="AE569" t="s">
        <v>7289</v>
      </c>
      <c r="AF569" t="b">
        <v>1</v>
      </c>
      <c r="AG569" t="b">
        <v>1</v>
      </c>
      <c r="AH569">
        <v>763</v>
      </c>
      <c r="AI569">
        <v>45200</v>
      </c>
      <c r="AJ569" t="b">
        <v>1</v>
      </c>
      <c r="AK569" t="e" cm="1">
        <f t="array" ref="AK569">_xlfn.LET(
  _xlpm.txt,TRIM(Raw_Data!F569),
  _xlpm.norm,SUBSTITUTE(SUBSTITUTE(_xlpm.txt,"-","/"),".","/"),
  _xlpm.p,_xlfn.TEXTSPLIT(_xlpm.norm,"/"),
  _xlpm.a,VALUE(INDEX(_xlpm.p,1)),
  _xlpm.b,VALUE(INDEX(_xlpm.p,2)),
  IF(AND(_xlpm.a&lt;=12,_xlpm.b&lt;=12),"REVIEW_AMBIGUOUS","OK")
)</f>
        <v>#REF!</v>
      </c>
    </row>
    <row r="570" spans="1:37">
      <c r="A570" t="s">
        <v>1858</v>
      </c>
      <c r="B570" t="s">
        <v>1858</v>
      </c>
      <c r="C570" t="b">
        <v>0</v>
      </c>
      <c r="D570" t="s">
        <v>7257</v>
      </c>
      <c r="E570" t="s">
        <v>1859</v>
      </c>
      <c r="F570" t="s">
        <v>1859</v>
      </c>
      <c r="G570" t="s">
        <v>7280</v>
      </c>
      <c r="H570" t="s">
        <v>397</v>
      </c>
      <c r="I570" t="s">
        <v>397</v>
      </c>
      <c r="J570" t="s">
        <v>792</v>
      </c>
      <c r="K570" t="s">
        <v>71</v>
      </c>
      <c r="L570" t="s">
        <v>71</v>
      </c>
      <c r="M570">
        <f>IF(UPPER(TRIM(Table2[[#This Row],[Status_Clean]]))="CONVERTED",1,0)</f>
        <v>0</v>
      </c>
      <c r="N570">
        <f>IF(ISNUMBER(MATCH(UPPER(TRIM(Table2[[#This Row],[Status_Clean]])),{"CONTACTED","QUALIFIED","CONVERTED"},0)),1,0)</f>
        <v>1</v>
      </c>
      <c r="O570" cm="1">
        <f t="array" ref="O570">_xlfn.SWITCH(UPPER(TRIM(Table2[[#This Row],[Status_Clean]])),"NEW",1,"CONTACTED",2,"QUALIFIED",3,"CONVERTED",4,"LOST",5,99)</f>
        <v>3</v>
      </c>
      <c r="P570">
        <v>45104</v>
      </c>
      <c r="Q570" t="s">
        <v>7813</v>
      </c>
      <c r="R570" t="s">
        <v>7813</v>
      </c>
      <c r="S570">
        <v>45104</v>
      </c>
      <c r="T570" t="s">
        <v>7261</v>
      </c>
      <c r="U570">
        <v>45104</v>
      </c>
      <c r="V570" t="s">
        <v>7276</v>
      </c>
      <c r="W570" t="s">
        <v>7263</v>
      </c>
      <c r="X570" t="s">
        <v>7277</v>
      </c>
      <c r="Y570" t="s">
        <v>7265</v>
      </c>
      <c r="Z570" t="s">
        <v>1860</v>
      </c>
      <c r="AA570">
        <v>2.5</v>
      </c>
      <c r="AB570" t="str" cm="1">
        <f t="array" ref="AB570">_xlfn.LET(_xlpm.x,IFERROR(VALUE(Table2[[#This Row],[Response_Time_Hours]]),""),IF(_xlpm.x="","CHECK",_xlfn.IFS(_xlpm.x&lt;=1,"Immediate",_xlpm.x&lt;=6,"Fast",_xlpm.x&lt;=24,"Moderate",_xlpm.x&gt;24,"Delayed")))</f>
        <v>Fast</v>
      </c>
      <c r="AC570">
        <v>23</v>
      </c>
      <c r="AD570" t="str" cm="1">
        <f t="array" ref="AD570">IF(Table2[[#This Row],[Interaction_Count_Final]]="","N/A",_xlfn.IFS(Table2[[#This Row],[Interaction_Count_Final]]&lt;=2,"Low",Table2[[#This Row],[Interaction_Count_Final]]&lt;=5,"Medium",Table2[[#This Row],[Interaction_Count_Final]]&gt;=6,"High",TRUE,"CHECK"))</f>
        <v>High</v>
      </c>
      <c r="AE570" t="s">
        <v>7266</v>
      </c>
      <c r="AF570" t="b">
        <v>1</v>
      </c>
      <c r="AG570" t="b">
        <v>1</v>
      </c>
      <c r="AH570">
        <v>764</v>
      </c>
      <c r="AI570">
        <v>45104</v>
      </c>
      <c r="AJ570" t="b">
        <v>1</v>
      </c>
      <c r="AK570" t="e" cm="1">
        <f t="array" ref="AK570">_xlfn.LET(
  _xlpm.txt,TRIM(Raw_Data!F570),
  _xlpm.norm,SUBSTITUTE(SUBSTITUTE(_xlpm.txt,"-","/"),".","/"),
  _xlpm.p,_xlfn.TEXTSPLIT(_xlpm.norm,"/"),
  _xlpm.a,VALUE(INDEX(_xlpm.p,1)),
  _xlpm.b,VALUE(INDEX(_xlpm.p,2)),
  IF(AND(_xlpm.a&lt;=12,_xlpm.b&lt;=12),"REVIEW_AMBIGUOUS","OK")
)</f>
        <v>#REF!</v>
      </c>
    </row>
    <row r="571" spans="1:37">
      <c r="A571" t="s">
        <v>1861</v>
      </c>
      <c r="B571" t="s">
        <v>1861</v>
      </c>
      <c r="C571" t="b">
        <v>0</v>
      </c>
      <c r="D571" t="s">
        <v>7257</v>
      </c>
      <c r="E571" t="s">
        <v>7814</v>
      </c>
      <c r="F571" t="s">
        <v>7814</v>
      </c>
      <c r="G571" t="s">
        <v>7280</v>
      </c>
      <c r="H571" t="s">
        <v>337</v>
      </c>
      <c r="I571" t="s">
        <v>337</v>
      </c>
      <c r="J571" t="s">
        <v>101</v>
      </c>
      <c r="K571" t="s">
        <v>250</v>
      </c>
      <c r="L571" t="s">
        <v>250</v>
      </c>
      <c r="M571">
        <f>IF(UPPER(TRIM(Table2[[#This Row],[Status_Clean]]))="CONVERTED",1,0)</f>
        <v>1</v>
      </c>
      <c r="N571">
        <f>IF(ISNUMBER(MATCH(UPPER(TRIM(Table2[[#This Row],[Status_Clean]])),{"CONTACTED","QUALIFIED","CONVERTED"},0)),1,0)</f>
        <v>1</v>
      </c>
      <c r="O571" cm="1">
        <f t="array" ref="O571">_xlfn.SWITCH(UPPER(TRIM(Table2[[#This Row],[Status_Clean]])),"NEW",1,"CONTACTED",2,"QUALIFIED",3,"CONVERTED",4,"LOST",5,99)</f>
        <v>4</v>
      </c>
      <c r="P571" t="s">
        <v>1863</v>
      </c>
      <c r="Q571" t="s">
        <v>7815</v>
      </c>
      <c r="R571" t="s">
        <v>7815</v>
      </c>
      <c r="S571">
        <v>45035</v>
      </c>
      <c r="T571" t="s">
        <v>7261</v>
      </c>
      <c r="U571">
        <v>45035</v>
      </c>
      <c r="V571" t="s">
        <v>7297</v>
      </c>
      <c r="W571" t="s">
        <v>7263</v>
      </c>
      <c r="X571" t="s">
        <v>7277</v>
      </c>
      <c r="Y571" t="s">
        <v>7272</v>
      </c>
      <c r="Z571">
        <v>60</v>
      </c>
      <c r="AA571">
        <v>60</v>
      </c>
      <c r="AB571" t="str" cm="1">
        <f t="array" ref="AB571">_xlfn.LET(_xlpm.x,IFERROR(VALUE(Table2[[#This Row],[Response_Time_Hours]]),""),IF(_xlpm.x="","CHECK",_xlfn.IFS(_xlpm.x&lt;=1,"Immediate",_xlpm.x&lt;=6,"Fast",_xlpm.x&lt;=24,"Moderate",_xlpm.x&gt;24,"Delayed")))</f>
        <v>Delayed</v>
      </c>
      <c r="AC571">
        <v>21</v>
      </c>
      <c r="AD571" t="str" cm="1">
        <f t="array" ref="AD571">IF(Table2[[#This Row],[Interaction_Count_Final]]="","N/A",_xlfn.IFS(Table2[[#This Row],[Interaction_Count_Final]]&lt;=2,"Low",Table2[[#This Row],[Interaction_Count_Final]]&lt;=5,"Medium",Table2[[#This Row],[Interaction_Count_Final]]&gt;=6,"High",TRUE,"CHECK"))</f>
        <v>High</v>
      </c>
      <c r="AE571" t="s">
        <v>7273</v>
      </c>
      <c r="AF571" t="b">
        <v>1</v>
      </c>
      <c r="AG571" t="b">
        <v>1</v>
      </c>
      <c r="AH571">
        <v>765</v>
      </c>
      <c r="AI571">
        <v>45035</v>
      </c>
      <c r="AJ571" t="b">
        <v>1</v>
      </c>
      <c r="AK571" t="str" cm="1">
        <f t="array" ref="AK571">_xlfn.LET(
  _xlpm.txt,TRIM(Raw_Data!F571),
  _xlpm.norm,SUBSTITUTE(SUBSTITUTE(_xlpm.txt,"-","/"),".","/"),
  _xlpm.p,_xlfn.TEXTSPLIT(_xlpm.norm,"/"),
  _xlpm.a,VALUE(INDEX(_xlpm.p,1)),
  _xlpm.b,VALUE(INDEX(_xlpm.p,2)),
  IF(AND(_xlpm.a&lt;=12,_xlpm.b&lt;=12),"REVIEW_AMBIGUOUS","OK")
)</f>
        <v>OK</v>
      </c>
    </row>
    <row r="572" spans="1:37">
      <c r="A572" t="s">
        <v>1864</v>
      </c>
      <c r="B572" t="s">
        <v>1864</v>
      </c>
      <c r="C572" t="b">
        <v>0</v>
      </c>
      <c r="D572" t="s">
        <v>7257</v>
      </c>
      <c r="E572" t="s">
        <v>7816</v>
      </c>
      <c r="F572" t="s">
        <v>7816</v>
      </c>
      <c r="G572" t="s">
        <v>7274</v>
      </c>
      <c r="H572" t="s">
        <v>311</v>
      </c>
      <c r="I572" t="s">
        <v>311</v>
      </c>
      <c r="J572" t="s">
        <v>311</v>
      </c>
      <c r="K572" t="s">
        <v>125</v>
      </c>
      <c r="L572" t="s">
        <v>125</v>
      </c>
      <c r="M572">
        <f>IF(UPPER(TRIM(Table2[[#This Row],[Status_Clean]]))="CONVERTED",1,0)</f>
        <v>0</v>
      </c>
      <c r="N572">
        <f>IF(ISNUMBER(MATCH(UPPER(TRIM(Table2[[#This Row],[Status_Clean]])),{"CONTACTED","QUALIFIED","CONVERTED"},0)),1,0)</f>
        <v>1</v>
      </c>
      <c r="O572" cm="1">
        <f t="array" ref="O572">_xlfn.SWITCH(UPPER(TRIM(Table2[[#This Row],[Status_Clean]])),"NEW",1,"CONTACTED",2,"QUALIFIED",3,"CONVERTED",4,"LOST",5,99)</f>
        <v>2</v>
      </c>
      <c r="P572" t="s">
        <v>1273</v>
      </c>
      <c r="Q572" t="s">
        <v>7648</v>
      </c>
      <c r="R572" t="s">
        <v>7648</v>
      </c>
      <c r="S572">
        <v>45294</v>
      </c>
      <c r="T572" t="s">
        <v>7261</v>
      </c>
      <c r="U572">
        <v>45294</v>
      </c>
      <c r="V572" t="s">
        <v>7317</v>
      </c>
      <c r="W572" t="s">
        <v>7271</v>
      </c>
      <c r="X572" t="s">
        <v>7284</v>
      </c>
      <c r="Y572" t="s">
        <v>7272</v>
      </c>
      <c r="Z572">
        <v>40.299999999999997</v>
      </c>
      <c r="AA572">
        <v>40.299999999999997</v>
      </c>
      <c r="AB572" t="str" cm="1">
        <f t="array" ref="AB572">_xlfn.LET(_xlpm.x,IFERROR(VALUE(Table2[[#This Row],[Response_Time_Hours]]),""),IF(_xlpm.x="","CHECK",_xlfn.IFS(_xlpm.x&lt;=1,"Immediate",_xlpm.x&lt;=6,"Fast",_xlpm.x&lt;=24,"Moderate",_xlpm.x&gt;24,"Delayed")))</f>
        <v>Delayed</v>
      </c>
      <c r="AC572">
        <v>17</v>
      </c>
      <c r="AD572" t="str" cm="1">
        <f t="array" ref="AD572">IF(Table2[[#This Row],[Interaction_Count_Final]]="","N/A",_xlfn.IFS(Table2[[#This Row],[Interaction_Count_Final]]&lt;=2,"Low",Table2[[#This Row],[Interaction_Count_Final]]&lt;=5,"Medium",Table2[[#This Row],[Interaction_Count_Final]]&gt;=6,"High",TRUE,"CHECK"))</f>
        <v>High</v>
      </c>
      <c r="AE572" t="s">
        <v>7289</v>
      </c>
      <c r="AF572" t="b">
        <v>1</v>
      </c>
      <c r="AG572" t="b">
        <v>1</v>
      </c>
      <c r="AH572">
        <v>766</v>
      </c>
      <c r="AI572">
        <v>45294</v>
      </c>
      <c r="AJ572" t="b">
        <v>1</v>
      </c>
      <c r="AK572" t="str" cm="1">
        <f t="array" ref="AK572">_xlfn.LET(
  _xlpm.txt,TRIM(Raw_Data!F572),
  _xlpm.norm,SUBSTITUTE(SUBSTITUTE(_xlpm.txt,"-","/"),".","/"),
  _xlpm.p,_xlfn.TEXTSPLIT(_xlpm.norm,"/"),
  _xlpm.a,VALUE(INDEX(_xlpm.p,1)),
  _xlpm.b,VALUE(INDEX(_xlpm.p,2)),
  IF(AND(_xlpm.a&lt;=12,_xlpm.b&lt;=12),"REVIEW_AMBIGUOUS","OK")
)</f>
        <v>REVIEW_AMBIGUOUS</v>
      </c>
    </row>
    <row r="573" spans="1:37">
      <c r="A573" t="s">
        <v>1866</v>
      </c>
      <c r="B573" t="s">
        <v>1866</v>
      </c>
      <c r="C573" t="b">
        <v>0</v>
      </c>
      <c r="D573" t="s">
        <v>7257</v>
      </c>
      <c r="E573" t="s">
        <v>1867</v>
      </c>
      <c r="F573" t="s">
        <v>1867</v>
      </c>
      <c r="G573" t="s">
        <v>7274</v>
      </c>
      <c r="H573" t="s">
        <v>556</v>
      </c>
      <c r="I573" t="s">
        <v>556</v>
      </c>
      <c r="J573" t="s">
        <v>106</v>
      </c>
      <c r="K573" t="s">
        <v>125</v>
      </c>
      <c r="L573" t="s">
        <v>125</v>
      </c>
      <c r="M573">
        <f>IF(UPPER(TRIM(Table2[[#This Row],[Status_Clean]]))="CONVERTED",1,0)</f>
        <v>0</v>
      </c>
      <c r="N573">
        <f>IF(ISNUMBER(MATCH(UPPER(TRIM(Table2[[#This Row],[Status_Clean]])),{"CONTACTED","QUALIFIED","CONVERTED"},0)),1,0)</f>
        <v>1</v>
      </c>
      <c r="O573" cm="1">
        <f t="array" ref="O573">_xlfn.SWITCH(UPPER(TRIM(Table2[[#This Row],[Status_Clean]])),"NEW",1,"CONTACTED",2,"QUALIFIED",3,"CONVERTED",4,"LOST",5,99)</f>
        <v>2</v>
      </c>
      <c r="P573">
        <v>45257</v>
      </c>
      <c r="Q573" t="s">
        <v>7817</v>
      </c>
      <c r="R573" t="s">
        <v>7817</v>
      </c>
      <c r="S573">
        <v>45257</v>
      </c>
      <c r="T573" t="s">
        <v>7261</v>
      </c>
      <c r="U573">
        <v>45257</v>
      </c>
      <c r="V573" t="s">
        <v>7300</v>
      </c>
      <c r="W573" t="s">
        <v>7263</v>
      </c>
      <c r="X573" t="s">
        <v>7264</v>
      </c>
      <c r="Y573" t="s">
        <v>7298</v>
      </c>
      <c r="Z573" t="s">
        <v>1868</v>
      </c>
      <c r="AA573">
        <v>15.3</v>
      </c>
      <c r="AB573" t="str" cm="1">
        <f t="array" ref="AB573">_xlfn.LET(_xlpm.x,IFERROR(VALUE(Table2[[#This Row],[Response_Time_Hours]]),""),IF(_xlpm.x="","CHECK",_xlfn.IFS(_xlpm.x&lt;=1,"Immediate",_xlpm.x&lt;=6,"Fast",_xlpm.x&lt;=24,"Moderate",_xlpm.x&gt;24,"Delayed")))</f>
        <v>Moderate</v>
      </c>
      <c r="AC573">
        <v>44</v>
      </c>
      <c r="AD573" t="str" cm="1">
        <f t="array" ref="AD573">IF(Table2[[#This Row],[Interaction_Count_Final]]="","N/A",_xlfn.IFS(Table2[[#This Row],[Interaction_Count_Final]]&lt;=2,"Low",Table2[[#This Row],[Interaction_Count_Final]]&lt;=5,"Medium",Table2[[#This Row],[Interaction_Count_Final]]&gt;=6,"High",TRUE,"CHECK"))</f>
        <v>High</v>
      </c>
      <c r="AE573" t="s">
        <v>7273</v>
      </c>
      <c r="AF573" t="b">
        <v>1</v>
      </c>
      <c r="AG573" t="b">
        <v>1</v>
      </c>
      <c r="AH573">
        <v>767</v>
      </c>
      <c r="AI573">
        <v>45257</v>
      </c>
      <c r="AJ573" t="b">
        <v>1</v>
      </c>
      <c r="AK573" t="e" cm="1">
        <f t="array" ref="AK573">_xlfn.LET(
  _xlpm.txt,TRIM(Raw_Data!F573),
  _xlpm.norm,SUBSTITUTE(SUBSTITUTE(_xlpm.txt,"-","/"),".","/"),
  _xlpm.p,_xlfn.TEXTSPLIT(_xlpm.norm,"/"),
  _xlpm.a,VALUE(INDEX(_xlpm.p,1)),
  _xlpm.b,VALUE(INDEX(_xlpm.p,2)),
  IF(AND(_xlpm.a&lt;=12,_xlpm.b&lt;=12),"REVIEW_AMBIGUOUS","OK")
)</f>
        <v>#REF!</v>
      </c>
    </row>
    <row r="574" spans="1:37">
      <c r="A574" t="s">
        <v>1869</v>
      </c>
      <c r="B574" t="s">
        <v>1869</v>
      </c>
      <c r="C574" t="b">
        <v>0</v>
      </c>
      <c r="D574" t="s">
        <v>7257</v>
      </c>
      <c r="E574" t="s">
        <v>1870</v>
      </c>
      <c r="F574" t="s">
        <v>1870</v>
      </c>
      <c r="G574" t="s">
        <v>7274</v>
      </c>
      <c r="H574" t="s">
        <v>792</v>
      </c>
      <c r="I574" t="s">
        <v>792</v>
      </c>
      <c r="J574" t="s">
        <v>792</v>
      </c>
      <c r="K574" t="s">
        <v>7281</v>
      </c>
      <c r="L574" t="s">
        <v>125</v>
      </c>
      <c r="M574">
        <f>IF(UPPER(TRIM(Table2[[#This Row],[Status_Clean]]))="CONVERTED",1,0)</f>
        <v>0</v>
      </c>
      <c r="N574">
        <f>IF(ISNUMBER(MATCH(UPPER(TRIM(Table2[[#This Row],[Status_Clean]])),{"CONTACTED","QUALIFIED","CONVERTED"},0)),1,0)</f>
        <v>1</v>
      </c>
      <c r="O574" cm="1">
        <f t="array" ref="O574">_xlfn.SWITCH(UPPER(TRIM(Table2[[#This Row],[Status_Clean]])),"NEW",1,"CONTACTED",2,"QUALIFIED",3,"CONVERTED",4,"LOST",5,99)</f>
        <v>2</v>
      </c>
      <c r="P574">
        <v>45199</v>
      </c>
      <c r="Q574" t="s">
        <v>7818</v>
      </c>
      <c r="R574" t="s">
        <v>7818</v>
      </c>
      <c r="S574">
        <v>45199</v>
      </c>
      <c r="T574" t="s">
        <v>7261</v>
      </c>
      <c r="U574">
        <v>45199</v>
      </c>
      <c r="V574" t="s">
        <v>7287</v>
      </c>
      <c r="W574" t="s">
        <v>7263</v>
      </c>
      <c r="X574" t="s">
        <v>7288</v>
      </c>
      <c r="Y574" t="s">
        <v>7278</v>
      </c>
      <c r="Z574">
        <v>20</v>
      </c>
      <c r="AA574">
        <v>20</v>
      </c>
      <c r="AB574" t="str" cm="1">
        <f t="array" ref="AB574">_xlfn.LET(_xlpm.x,IFERROR(VALUE(Table2[[#This Row],[Response_Time_Hours]]),""),IF(_xlpm.x="","CHECK",_xlfn.IFS(_xlpm.x&lt;=1,"Immediate",_xlpm.x&lt;=6,"Fast",_xlpm.x&lt;=24,"Moderate",_xlpm.x&gt;24,"Delayed")))</f>
        <v>Moderate</v>
      </c>
      <c r="AC574">
        <v>42</v>
      </c>
      <c r="AD574" t="str" cm="1">
        <f t="array" ref="AD574">IF(Table2[[#This Row],[Interaction_Count_Final]]="","N/A",_xlfn.IFS(Table2[[#This Row],[Interaction_Count_Final]]&lt;=2,"Low",Table2[[#This Row],[Interaction_Count_Final]]&lt;=5,"Medium",Table2[[#This Row],[Interaction_Count_Final]]&gt;=6,"High",TRUE,"CHECK"))</f>
        <v>High</v>
      </c>
      <c r="AE574" t="s">
        <v>7273</v>
      </c>
      <c r="AF574" t="b">
        <v>1</v>
      </c>
      <c r="AG574" t="b">
        <v>1</v>
      </c>
      <c r="AH574">
        <v>768</v>
      </c>
      <c r="AI574">
        <v>45199</v>
      </c>
      <c r="AJ574" t="b">
        <v>1</v>
      </c>
      <c r="AK574" t="e" cm="1">
        <f t="array" ref="AK574">_xlfn.LET(
  _xlpm.txt,TRIM(Raw_Data!F574),
  _xlpm.norm,SUBSTITUTE(SUBSTITUTE(_xlpm.txt,"-","/"),".","/"),
  _xlpm.p,_xlfn.TEXTSPLIT(_xlpm.norm,"/"),
  _xlpm.a,VALUE(INDEX(_xlpm.p,1)),
  _xlpm.b,VALUE(INDEX(_xlpm.p,2)),
  IF(AND(_xlpm.a&lt;=12,_xlpm.b&lt;=12),"REVIEW_AMBIGUOUS","OK")
)</f>
        <v>#REF!</v>
      </c>
    </row>
    <row r="575" spans="1:37">
      <c r="A575" t="s">
        <v>1871</v>
      </c>
      <c r="B575" t="s">
        <v>1871</v>
      </c>
      <c r="C575" t="b">
        <v>0</v>
      </c>
      <c r="D575" t="s">
        <v>7257</v>
      </c>
      <c r="E575" t="s">
        <v>1872</v>
      </c>
      <c r="F575" t="s">
        <v>1872</v>
      </c>
      <c r="G575" t="s">
        <v>7258</v>
      </c>
      <c r="H575" t="s">
        <v>311</v>
      </c>
      <c r="I575" t="s">
        <v>311</v>
      </c>
      <c r="J575" t="s">
        <v>311</v>
      </c>
      <c r="K575" t="s">
        <v>71</v>
      </c>
      <c r="L575" t="s">
        <v>71</v>
      </c>
      <c r="M575">
        <f>IF(UPPER(TRIM(Table2[[#This Row],[Status_Clean]]))="CONVERTED",1,0)</f>
        <v>0</v>
      </c>
      <c r="N575">
        <f>IF(ISNUMBER(MATCH(UPPER(TRIM(Table2[[#This Row],[Status_Clean]])),{"CONTACTED","QUALIFIED","CONVERTED"},0)),1,0)</f>
        <v>1</v>
      </c>
      <c r="O575" cm="1">
        <f t="array" ref="O575">_xlfn.SWITCH(UPPER(TRIM(Table2[[#This Row],[Status_Clean]])),"NEW",1,"CONTACTED",2,"QUALIFIED",3,"CONVERTED",4,"LOST",5,99)</f>
        <v>3</v>
      </c>
      <c r="P575">
        <v>45025</v>
      </c>
      <c r="Q575" t="s">
        <v>7399</v>
      </c>
      <c r="R575" t="s">
        <v>7399</v>
      </c>
      <c r="S575">
        <v>45025</v>
      </c>
      <c r="T575" t="s">
        <v>7261</v>
      </c>
      <c r="U575">
        <v>45025</v>
      </c>
      <c r="V575" t="s">
        <v>7297</v>
      </c>
      <c r="W575" t="s">
        <v>7263</v>
      </c>
      <c r="X575" t="s">
        <v>7277</v>
      </c>
      <c r="Y575" t="s">
        <v>7293</v>
      </c>
      <c r="Z575" t="s">
        <v>1873</v>
      </c>
      <c r="AA575">
        <v>50.1</v>
      </c>
      <c r="AB575" t="str" cm="1">
        <f t="array" ref="AB575">_xlfn.LET(_xlpm.x,IFERROR(VALUE(Table2[[#This Row],[Response_Time_Hours]]),""),IF(_xlpm.x="","CHECK",_xlfn.IFS(_xlpm.x&lt;=1,"Immediate",_xlpm.x&lt;=6,"Fast",_xlpm.x&lt;=24,"Moderate",_xlpm.x&gt;24,"Delayed")))</f>
        <v>Delayed</v>
      </c>
      <c r="AC575">
        <v>9</v>
      </c>
      <c r="AD575" t="str" cm="1">
        <f t="array" ref="AD575">IF(Table2[[#This Row],[Interaction_Count_Final]]="","N/A",_xlfn.IFS(Table2[[#This Row],[Interaction_Count_Final]]&lt;=2,"Low",Table2[[#This Row],[Interaction_Count_Final]]&lt;=5,"Medium",Table2[[#This Row],[Interaction_Count_Final]]&gt;=6,"High",TRUE,"CHECK"))</f>
        <v>High</v>
      </c>
      <c r="AE575" t="s">
        <v>7289</v>
      </c>
      <c r="AF575" t="b">
        <v>1</v>
      </c>
      <c r="AG575" t="b">
        <v>1</v>
      </c>
      <c r="AH575">
        <v>770</v>
      </c>
      <c r="AI575">
        <v>45025</v>
      </c>
      <c r="AJ575" t="b">
        <v>1</v>
      </c>
      <c r="AK575" t="e" cm="1">
        <f t="array" ref="AK575">_xlfn.LET(
  _xlpm.txt,TRIM(Raw_Data!F575),
  _xlpm.norm,SUBSTITUTE(SUBSTITUTE(_xlpm.txt,"-","/"),".","/"),
  _xlpm.p,_xlfn.TEXTSPLIT(_xlpm.norm,"/"),
  _xlpm.a,VALUE(INDEX(_xlpm.p,1)),
  _xlpm.b,VALUE(INDEX(_xlpm.p,2)),
  IF(AND(_xlpm.a&lt;=12,_xlpm.b&lt;=12),"REVIEW_AMBIGUOUS","OK")
)</f>
        <v>#REF!</v>
      </c>
    </row>
    <row r="576" spans="1:37">
      <c r="A576" t="s">
        <v>1874</v>
      </c>
      <c r="B576" t="s">
        <v>1874</v>
      </c>
      <c r="C576" t="b">
        <v>0</v>
      </c>
      <c r="D576" t="s">
        <v>7257</v>
      </c>
      <c r="E576" t="s">
        <v>1875</v>
      </c>
      <c r="F576" t="s">
        <v>1875</v>
      </c>
      <c r="G576" t="s">
        <v>7258</v>
      </c>
      <c r="H576" t="s">
        <v>1876</v>
      </c>
      <c r="I576" t="s">
        <v>1876</v>
      </c>
      <c r="J576" t="s">
        <v>69</v>
      </c>
      <c r="K576" t="s">
        <v>193</v>
      </c>
      <c r="L576" t="s">
        <v>193</v>
      </c>
      <c r="M576">
        <f>IF(UPPER(TRIM(Table2[[#This Row],[Status_Clean]]))="CONVERTED",1,0)</f>
        <v>0</v>
      </c>
      <c r="N576">
        <f>IF(ISNUMBER(MATCH(UPPER(TRIM(Table2[[#This Row],[Status_Clean]])),{"CONTACTED","QUALIFIED","CONVERTED"},0)),1,0)</f>
        <v>0</v>
      </c>
      <c r="O576" cm="1">
        <f t="array" ref="O576">_xlfn.SWITCH(UPPER(TRIM(Table2[[#This Row],[Status_Clean]])),"NEW",1,"CONTACTED",2,"QUALIFIED",3,"CONVERTED",4,"LOST",5,99)</f>
        <v>1</v>
      </c>
      <c r="P576">
        <v>45473</v>
      </c>
      <c r="Q576" t="s">
        <v>7819</v>
      </c>
      <c r="R576" t="s">
        <v>7819</v>
      </c>
      <c r="S576">
        <v>45473</v>
      </c>
      <c r="T576" t="s">
        <v>7261</v>
      </c>
      <c r="U576">
        <v>45473</v>
      </c>
      <c r="V576" t="s">
        <v>7276</v>
      </c>
      <c r="W576" t="s">
        <v>7271</v>
      </c>
      <c r="X576" t="s">
        <v>7277</v>
      </c>
      <c r="Y576" t="s">
        <v>7293</v>
      </c>
      <c r="Z576" t="s">
        <v>1201</v>
      </c>
      <c r="AA576">
        <v>27.9</v>
      </c>
      <c r="AB576" t="str" cm="1">
        <f t="array" ref="AB576">_xlfn.LET(_xlpm.x,IFERROR(VALUE(Table2[[#This Row],[Response_Time_Hours]]),""),IF(_xlpm.x="","CHECK",_xlfn.IFS(_xlpm.x&lt;=1,"Immediate",_xlpm.x&lt;=6,"Fast",_xlpm.x&lt;=24,"Moderate",_xlpm.x&gt;24,"Delayed")))</f>
        <v>Delayed</v>
      </c>
      <c r="AC576">
        <v>25</v>
      </c>
      <c r="AD576" t="str" cm="1">
        <f t="array" ref="AD576">IF(Table2[[#This Row],[Interaction_Count_Final]]="","N/A",_xlfn.IFS(Table2[[#This Row],[Interaction_Count_Final]]&lt;=2,"Low",Table2[[#This Row],[Interaction_Count_Final]]&lt;=5,"Medium",Table2[[#This Row],[Interaction_Count_Final]]&gt;=6,"High",TRUE,"CHECK"))</f>
        <v>High</v>
      </c>
      <c r="AE576" t="s">
        <v>7273</v>
      </c>
      <c r="AF576" t="b">
        <v>1</v>
      </c>
      <c r="AG576" t="b">
        <v>1</v>
      </c>
      <c r="AH576">
        <v>771</v>
      </c>
      <c r="AI576">
        <v>45473</v>
      </c>
      <c r="AJ576" t="b">
        <v>1</v>
      </c>
      <c r="AK576" t="e" cm="1">
        <f t="array" ref="AK576">_xlfn.LET(
  _xlpm.txt,TRIM(Raw_Data!F576),
  _xlpm.norm,SUBSTITUTE(SUBSTITUTE(_xlpm.txt,"-","/"),".","/"),
  _xlpm.p,_xlfn.TEXTSPLIT(_xlpm.norm,"/"),
  _xlpm.a,VALUE(INDEX(_xlpm.p,1)),
  _xlpm.b,VALUE(INDEX(_xlpm.p,2)),
  IF(AND(_xlpm.a&lt;=12,_xlpm.b&lt;=12),"REVIEW_AMBIGUOUS","OK")
)</f>
        <v>#REF!</v>
      </c>
    </row>
    <row r="577" spans="1:37">
      <c r="A577" t="s">
        <v>1877</v>
      </c>
      <c r="B577" t="s">
        <v>1877</v>
      </c>
      <c r="C577" t="b">
        <v>0</v>
      </c>
      <c r="D577" t="s">
        <v>7257</v>
      </c>
      <c r="E577" t="s">
        <v>1878</v>
      </c>
      <c r="F577" t="s">
        <v>1878</v>
      </c>
      <c r="G577" t="s">
        <v>7303</v>
      </c>
      <c r="H577" t="s">
        <v>311</v>
      </c>
      <c r="I577" t="s">
        <v>311</v>
      </c>
      <c r="J577" t="s">
        <v>311</v>
      </c>
      <c r="K577" t="s">
        <v>7301</v>
      </c>
      <c r="L577" t="s">
        <v>125</v>
      </c>
      <c r="M577">
        <f>IF(UPPER(TRIM(Table2[[#This Row],[Status_Clean]]))="CONVERTED",1,0)</f>
        <v>0</v>
      </c>
      <c r="N577">
        <f>IF(ISNUMBER(MATCH(UPPER(TRIM(Table2[[#This Row],[Status_Clean]])),{"CONTACTED","QUALIFIED","CONVERTED"},0)),1,0)</f>
        <v>1</v>
      </c>
      <c r="O577" cm="1">
        <f t="array" ref="O577">_xlfn.SWITCH(UPPER(TRIM(Table2[[#This Row],[Status_Clean]])),"NEW",1,"CONTACTED",2,"QUALIFIED",3,"CONVERTED",4,"LOST",5,99)</f>
        <v>2</v>
      </c>
      <c r="P577">
        <v>45637</v>
      </c>
      <c r="Q577" t="s">
        <v>7474</v>
      </c>
      <c r="R577" t="s">
        <v>7474</v>
      </c>
      <c r="S577">
        <v>45637</v>
      </c>
      <c r="T577" t="s">
        <v>7261</v>
      </c>
      <c r="U577">
        <v>45637</v>
      </c>
      <c r="V577" t="s">
        <v>7262</v>
      </c>
      <c r="W577" t="s">
        <v>7271</v>
      </c>
      <c r="X577" t="s">
        <v>7264</v>
      </c>
      <c r="Y577" t="s">
        <v>7272</v>
      </c>
      <c r="Z577">
        <v>12</v>
      </c>
      <c r="AA577">
        <v>12</v>
      </c>
      <c r="AB577" t="str" cm="1">
        <f t="array" ref="AB577">_xlfn.LET(_xlpm.x,IFERROR(VALUE(Table2[[#This Row],[Response_Time_Hours]]),""),IF(_xlpm.x="","CHECK",_xlfn.IFS(_xlpm.x&lt;=1,"Immediate",_xlpm.x&lt;=6,"Fast",_xlpm.x&lt;=24,"Moderate",_xlpm.x&gt;24,"Delayed")))</f>
        <v>Moderate</v>
      </c>
      <c r="AC577">
        <v>50</v>
      </c>
      <c r="AD577" t="str" cm="1">
        <f t="array" ref="AD577">IF(Table2[[#This Row],[Interaction_Count_Final]]="","N/A",_xlfn.IFS(Table2[[#This Row],[Interaction_Count_Final]]&lt;=2,"Low",Table2[[#This Row],[Interaction_Count_Final]]&lt;=5,"Medium",Table2[[#This Row],[Interaction_Count_Final]]&gt;=6,"High",TRUE,"CHECK"))</f>
        <v>High</v>
      </c>
      <c r="AE577" t="s">
        <v>7266</v>
      </c>
      <c r="AF577" t="b">
        <v>1</v>
      </c>
      <c r="AG577" t="b">
        <v>1</v>
      </c>
      <c r="AH577">
        <v>772</v>
      </c>
      <c r="AI577">
        <v>45637</v>
      </c>
      <c r="AJ577" t="b">
        <v>1</v>
      </c>
      <c r="AK577" t="e" cm="1">
        <f t="array" ref="AK577">_xlfn.LET(
  _xlpm.txt,TRIM(Raw_Data!F577),
  _xlpm.norm,SUBSTITUTE(SUBSTITUTE(_xlpm.txt,"-","/"),".","/"),
  _xlpm.p,_xlfn.TEXTSPLIT(_xlpm.norm,"/"),
  _xlpm.a,VALUE(INDEX(_xlpm.p,1)),
  _xlpm.b,VALUE(INDEX(_xlpm.p,2)),
  IF(AND(_xlpm.a&lt;=12,_xlpm.b&lt;=12),"REVIEW_AMBIGUOUS","OK")
)</f>
        <v>#REF!</v>
      </c>
    </row>
    <row r="578" spans="1:37">
      <c r="A578" t="s">
        <v>1879</v>
      </c>
      <c r="B578" t="s">
        <v>1879</v>
      </c>
      <c r="C578" t="b">
        <v>0</v>
      </c>
      <c r="D578" t="s">
        <v>7257</v>
      </c>
      <c r="E578" t="s">
        <v>1880</v>
      </c>
      <c r="F578" t="s">
        <v>1880</v>
      </c>
      <c r="G578" t="s">
        <v>7274</v>
      </c>
      <c r="H578" t="s">
        <v>600</v>
      </c>
      <c r="I578" t="s">
        <v>600</v>
      </c>
      <c r="J578" t="s">
        <v>254</v>
      </c>
      <c r="K578" t="s">
        <v>7370</v>
      </c>
      <c r="L578" t="s">
        <v>250</v>
      </c>
      <c r="M578">
        <f>IF(UPPER(TRIM(Table2[[#This Row],[Status_Clean]]))="CONVERTED",1,0)</f>
        <v>1</v>
      </c>
      <c r="N578">
        <f>IF(ISNUMBER(MATCH(UPPER(TRIM(Table2[[#This Row],[Status_Clean]])),{"CONTACTED","QUALIFIED","CONVERTED"},0)),1,0)</f>
        <v>1</v>
      </c>
      <c r="O578" cm="1">
        <f t="array" ref="O578">_xlfn.SWITCH(UPPER(TRIM(Table2[[#This Row],[Status_Clean]])),"NEW",1,"CONTACTED",2,"QUALIFIED",3,"CONVERTED",4,"LOST",5,99)</f>
        <v>4</v>
      </c>
      <c r="P578" t="s">
        <v>1881</v>
      </c>
      <c r="Q578" t="s">
        <v>7820</v>
      </c>
      <c r="R578" t="s">
        <v>7820</v>
      </c>
      <c r="S578">
        <v>45456</v>
      </c>
      <c r="T578" t="s">
        <v>7261</v>
      </c>
      <c r="U578">
        <v>45456</v>
      </c>
      <c r="V578" t="s">
        <v>7276</v>
      </c>
      <c r="W578" t="s">
        <v>7271</v>
      </c>
      <c r="X578" t="s">
        <v>7277</v>
      </c>
      <c r="Y578" t="s">
        <v>7285</v>
      </c>
      <c r="Z578">
        <v>26.7</v>
      </c>
      <c r="AA578">
        <v>26.7</v>
      </c>
      <c r="AB578" t="str" cm="1">
        <f t="array" ref="AB578">_xlfn.LET(_xlpm.x,IFERROR(VALUE(Table2[[#This Row],[Response_Time_Hours]]),""),IF(_xlpm.x="","CHECK",_xlfn.IFS(_xlpm.x&lt;=1,"Immediate",_xlpm.x&lt;=6,"Fast",_xlpm.x&lt;=24,"Moderate",_xlpm.x&gt;24,"Delayed")))</f>
        <v>Delayed</v>
      </c>
      <c r="AC578">
        <v>2</v>
      </c>
      <c r="AD578" t="str" cm="1">
        <f t="array" ref="AD578">IF(Table2[[#This Row],[Interaction_Count_Final]]="","N/A",_xlfn.IFS(Table2[[#This Row],[Interaction_Count_Final]]&lt;=2,"Low",Table2[[#This Row],[Interaction_Count_Final]]&lt;=5,"Medium",Table2[[#This Row],[Interaction_Count_Final]]&gt;=6,"High",TRUE,"CHECK"))</f>
        <v>Low</v>
      </c>
      <c r="AE578" t="s">
        <v>7289</v>
      </c>
      <c r="AF578" t="b">
        <v>1</v>
      </c>
      <c r="AG578" t="b">
        <v>1</v>
      </c>
      <c r="AH578">
        <v>773</v>
      </c>
      <c r="AI578">
        <v>45456</v>
      </c>
      <c r="AJ578" t="b">
        <v>1</v>
      </c>
      <c r="AK578" t="str" cm="1">
        <f t="array" ref="AK578">_xlfn.LET(
  _xlpm.txt,TRIM(Raw_Data!F578),
  _xlpm.norm,SUBSTITUTE(SUBSTITUTE(_xlpm.txt,"-","/"),".","/"),
  _xlpm.p,_xlfn.TEXTSPLIT(_xlpm.norm,"/"),
  _xlpm.a,VALUE(INDEX(_xlpm.p,1)),
  _xlpm.b,VALUE(INDEX(_xlpm.p,2)),
  IF(AND(_xlpm.a&lt;=12,_xlpm.b&lt;=12),"REVIEW_AMBIGUOUS","OK")
)</f>
        <v>OK</v>
      </c>
    </row>
    <row r="579" spans="1:37">
      <c r="A579" t="s">
        <v>1882</v>
      </c>
      <c r="B579" t="s">
        <v>1882</v>
      </c>
      <c r="C579" t="b">
        <v>0</v>
      </c>
      <c r="D579" t="s">
        <v>7257</v>
      </c>
      <c r="E579" t="s">
        <v>1883</v>
      </c>
      <c r="F579" t="s">
        <v>1883</v>
      </c>
      <c r="G579" t="s">
        <v>7280</v>
      </c>
      <c r="H579" t="s">
        <v>447</v>
      </c>
      <c r="I579" t="s">
        <v>447</v>
      </c>
      <c r="J579" t="s">
        <v>447</v>
      </c>
      <c r="K579" t="s">
        <v>173</v>
      </c>
      <c r="L579" t="s">
        <v>173</v>
      </c>
      <c r="M579">
        <f>IF(UPPER(TRIM(Table2[[#This Row],[Status_Clean]]))="CONVERTED",1,0)</f>
        <v>0</v>
      </c>
      <c r="N579">
        <f>IF(ISNUMBER(MATCH(UPPER(TRIM(Table2[[#This Row],[Status_Clean]])),{"CONTACTED","QUALIFIED","CONVERTED"},0)),1,0)</f>
        <v>0</v>
      </c>
      <c r="O579" cm="1">
        <f t="array" ref="O579">_xlfn.SWITCH(UPPER(TRIM(Table2[[#This Row],[Status_Clean]])),"NEW",1,"CONTACTED",2,"QUALIFIED",3,"CONVERTED",4,"LOST",5,99)</f>
        <v>5</v>
      </c>
      <c r="P579">
        <v>45135</v>
      </c>
      <c r="Q579" t="s">
        <v>7821</v>
      </c>
      <c r="R579" t="s">
        <v>7821</v>
      </c>
      <c r="S579">
        <v>45135</v>
      </c>
      <c r="T579" t="s">
        <v>7261</v>
      </c>
      <c r="U579">
        <v>45135</v>
      </c>
      <c r="V579" t="s">
        <v>7305</v>
      </c>
      <c r="W579" t="s">
        <v>7263</v>
      </c>
      <c r="X579" t="s">
        <v>7288</v>
      </c>
      <c r="Y579" t="s">
        <v>7312</v>
      </c>
      <c r="Z579" t="s">
        <v>1715</v>
      </c>
      <c r="AA579">
        <v>40.799999999999997</v>
      </c>
      <c r="AB579" t="str" cm="1">
        <f t="array" ref="AB579">_xlfn.LET(_xlpm.x,IFERROR(VALUE(Table2[[#This Row],[Response_Time_Hours]]),""),IF(_xlpm.x="","CHECK",_xlfn.IFS(_xlpm.x&lt;=1,"Immediate",_xlpm.x&lt;=6,"Fast",_xlpm.x&lt;=24,"Moderate",_xlpm.x&gt;24,"Delayed")))</f>
        <v>Delayed</v>
      </c>
      <c r="AC579">
        <v>18</v>
      </c>
      <c r="AD579" t="str" cm="1">
        <f t="array" ref="AD579">IF(Table2[[#This Row],[Interaction_Count_Final]]="","N/A",_xlfn.IFS(Table2[[#This Row],[Interaction_Count_Final]]&lt;=2,"Low",Table2[[#This Row],[Interaction_Count_Final]]&lt;=5,"Medium",Table2[[#This Row],[Interaction_Count_Final]]&gt;=6,"High",TRUE,"CHECK"))</f>
        <v>High</v>
      </c>
      <c r="AE579" t="s">
        <v>7266</v>
      </c>
      <c r="AF579" t="b">
        <v>1</v>
      </c>
      <c r="AG579" t="b">
        <v>1</v>
      </c>
      <c r="AH579">
        <v>774</v>
      </c>
      <c r="AI579">
        <v>45135</v>
      </c>
      <c r="AJ579" t="b">
        <v>1</v>
      </c>
      <c r="AK579" t="e" cm="1">
        <f t="array" ref="AK579">_xlfn.LET(
  _xlpm.txt,TRIM(Raw_Data!F579),
  _xlpm.norm,SUBSTITUTE(SUBSTITUTE(_xlpm.txt,"-","/"),".","/"),
  _xlpm.p,_xlfn.TEXTSPLIT(_xlpm.norm,"/"),
  _xlpm.a,VALUE(INDEX(_xlpm.p,1)),
  _xlpm.b,VALUE(INDEX(_xlpm.p,2)),
  IF(AND(_xlpm.a&lt;=12,_xlpm.b&lt;=12),"REVIEW_AMBIGUOUS","OK")
)</f>
        <v>#REF!</v>
      </c>
    </row>
    <row r="580" spans="1:37">
      <c r="A580" t="s">
        <v>1884</v>
      </c>
      <c r="B580" t="s">
        <v>1884</v>
      </c>
      <c r="C580" t="b">
        <v>0</v>
      </c>
      <c r="D580" t="s">
        <v>7257</v>
      </c>
      <c r="E580" t="s">
        <v>1885</v>
      </c>
      <c r="F580" t="s">
        <v>1885</v>
      </c>
      <c r="G580" t="s">
        <v>7258</v>
      </c>
      <c r="H580" t="s">
        <v>363</v>
      </c>
      <c r="I580" t="s">
        <v>363</v>
      </c>
      <c r="J580" t="s">
        <v>363</v>
      </c>
      <c r="K580" t="s">
        <v>7370</v>
      </c>
      <c r="L580" t="s">
        <v>250</v>
      </c>
      <c r="M580">
        <f>IF(UPPER(TRIM(Table2[[#This Row],[Status_Clean]]))="CONVERTED",1,0)</f>
        <v>1</v>
      </c>
      <c r="N580">
        <f>IF(ISNUMBER(MATCH(UPPER(TRIM(Table2[[#This Row],[Status_Clean]])),{"CONTACTED","QUALIFIED","CONVERTED"},0)),1,0)</f>
        <v>1</v>
      </c>
      <c r="O580" cm="1">
        <f t="array" ref="O580">_xlfn.SWITCH(UPPER(TRIM(Table2[[#This Row],[Status_Clean]])),"NEW",1,"CONTACTED",2,"QUALIFIED",3,"CONVERTED",4,"LOST",5,99)</f>
        <v>4</v>
      </c>
      <c r="P580" t="s">
        <v>1536</v>
      </c>
      <c r="Q580" t="s">
        <v>7712</v>
      </c>
      <c r="R580" t="s">
        <v>7712</v>
      </c>
      <c r="S580">
        <v>44937</v>
      </c>
      <c r="T580" t="s">
        <v>7261</v>
      </c>
      <c r="U580">
        <v>44937</v>
      </c>
      <c r="V580" t="s">
        <v>7317</v>
      </c>
      <c r="W580" t="s">
        <v>7263</v>
      </c>
      <c r="X580" t="s">
        <v>7284</v>
      </c>
      <c r="Y580" t="s">
        <v>7272</v>
      </c>
      <c r="Z580">
        <v>53</v>
      </c>
      <c r="AA580">
        <v>53</v>
      </c>
      <c r="AB580" t="str" cm="1">
        <f t="array" ref="AB580">_xlfn.LET(_xlpm.x,IFERROR(VALUE(Table2[[#This Row],[Response_Time_Hours]]),""),IF(_xlpm.x="","CHECK",_xlfn.IFS(_xlpm.x&lt;=1,"Immediate",_xlpm.x&lt;=6,"Fast",_xlpm.x&lt;=24,"Moderate",_xlpm.x&gt;24,"Delayed")))</f>
        <v>Delayed</v>
      </c>
      <c r="AC580">
        <v>30</v>
      </c>
      <c r="AD580" t="str" cm="1">
        <f t="array" ref="AD580">IF(Table2[[#This Row],[Interaction_Count_Final]]="","N/A",_xlfn.IFS(Table2[[#This Row],[Interaction_Count_Final]]&lt;=2,"Low",Table2[[#This Row],[Interaction_Count_Final]]&lt;=5,"Medium",Table2[[#This Row],[Interaction_Count_Final]]&gt;=6,"High",TRUE,"CHECK"))</f>
        <v>High</v>
      </c>
      <c r="AE580" t="s">
        <v>7289</v>
      </c>
      <c r="AF580" t="b">
        <v>1</v>
      </c>
      <c r="AG580" t="b">
        <v>1</v>
      </c>
      <c r="AH580">
        <v>775</v>
      </c>
      <c r="AI580">
        <v>44937</v>
      </c>
      <c r="AJ580" t="b">
        <v>1</v>
      </c>
      <c r="AK580" t="str" cm="1">
        <f t="array" ref="AK580">_xlfn.LET(
  _xlpm.txt,TRIM(Raw_Data!F580),
  _xlpm.norm,SUBSTITUTE(SUBSTITUTE(_xlpm.txt,"-","/"),".","/"),
  _xlpm.p,_xlfn.TEXTSPLIT(_xlpm.norm,"/"),
  _xlpm.a,VALUE(INDEX(_xlpm.p,1)),
  _xlpm.b,VALUE(INDEX(_xlpm.p,2)),
  IF(AND(_xlpm.a&lt;=12,_xlpm.b&lt;=12),"REVIEW_AMBIGUOUS","OK")
)</f>
        <v>REVIEW_AMBIGUOUS</v>
      </c>
    </row>
    <row r="581" spans="1:37">
      <c r="A581" t="s">
        <v>1886</v>
      </c>
      <c r="B581" t="s">
        <v>1886</v>
      </c>
      <c r="C581" t="b">
        <v>0</v>
      </c>
      <c r="D581" t="s">
        <v>7257</v>
      </c>
      <c r="E581" t="s">
        <v>1887</v>
      </c>
      <c r="F581" t="s">
        <v>1887</v>
      </c>
      <c r="G581" t="s">
        <v>7303</v>
      </c>
      <c r="H581" t="s">
        <v>447</v>
      </c>
      <c r="I581" t="s">
        <v>447</v>
      </c>
      <c r="J581" t="s">
        <v>447</v>
      </c>
      <c r="K581" t="s">
        <v>250</v>
      </c>
      <c r="L581" t="s">
        <v>250</v>
      </c>
      <c r="M581">
        <f>IF(UPPER(TRIM(Table2[[#This Row],[Status_Clean]]))="CONVERTED",1,0)</f>
        <v>1</v>
      </c>
      <c r="N581">
        <f>IF(ISNUMBER(MATCH(UPPER(TRIM(Table2[[#This Row],[Status_Clean]])),{"CONTACTED","QUALIFIED","CONVERTED"},0)),1,0)</f>
        <v>1</v>
      </c>
      <c r="O581" cm="1">
        <f t="array" ref="O581">_xlfn.SWITCH(UPPER(TRIM(Table2[[#This Row],[Status_Clean]])),"NEW",1,"CONTACTED",2,"QUALIFIED",3,"CONVERTED",4,"LOST",5,99)</f>
        <v>4</v>
      </c>
      <c r="P581">
        <v>45199</v>
      </c>
      <c r="Q581" t="s">
        <v>7818</v>
      </c>
      <c r="R581" t="s">
        <v>7818</v>
      </c>
      <c r="S581">
        <v>45199</v>
      </c>
      <c r="T581" t="s">
        <v>7261</v>
      </c>
      <c r="U581">
        <v>45199</v>
      </c>
      <c r="V581" t="s">
        <v>7287</v>
      </c>
      <c r="W581" t="s">
        <v>7263</v>
      </c>
      <c r="X581" t="s">
        <v>7288</v>
      </c>
      <c r="Y581" t="s">
        <v>7278</v>
      </c>
      <c r="Z581" t="s">
        <v>287</v>
      </c>
      <c r="AA581">
        <v>60</v>
      </c>
      <c r="AB581" t="str" cm="1">
        <f t="array" ref="AB581">_xlfn.LET(_xlpm.x,IFERROR(VALUE(Table2[[#This Row],[Response_Time_Hours]]),""),IF(_xlpm.x="","CHECK",_xlfn.IFS(_xlpm.x&lt;=1,"Immediate",_xlpm.x&lt;=6,"Fast",_xlpm.x&lt;=24,"Moderate",_xlpm.x&gt;24,"Delayed")))</f>
        <v>Delayed</v>
      </c>
      <c r="AC581">
        <v>37</v>
      </c>
      <c r="AD581" t="str" cm="1">
        <f t="array" ref="AD581">IF(Table2[[#This Row],[Interaction_Count_Final]]="","N/A",_xlfn.IFS(Table2[[#This Row],[Interaction_Count_Final]]&lt;=2,"Low",Table2[[#This Row],[Interaction_Count_Final]]&lt;=5,"Medium",Table2[[#This Row],[Interaction_Count_Final]]&gt;=6,"High",TRUE,"CHECK"))</f>
        <v>High</v>
      </c>
      <c r="AE581" t="s">
        <v>7266</v>
      </c>
      <c r="AF581" t="b">
        <v>1</v>
      </c>
      <c r="AG581" t="b">
        <v>1</v>
      </c>
      <c r="AH581">
        <v>776</v>
      </c>
      <c r="AI581">
        <v>45199</v>
      </c>
      <c r="AJ581" t="b">
        <v>1</v>
      </c>
      <c r="AK581" t="e" cm="1">
        <f t="array" ref="AK581">_xlfn.LET(
  _xlpm.txt,TRIM(Raw_Data!F581),
  _xlpm.norm,SUBSTITUTE(SUBSTITUTE(_xlpm.txt,"-","/"),".","/"),
  _xlpm.p,_xlfn.TEXTSPLIT(_xlpm.norm,"/"),
  _xlpm.a,VALUE(INDEX(_xlpm.p,1)),
  _xlpm.b,VALUE(INDEX(_xlpm.p,2)),
  IF(AND(_xlpm.a&lt;=12,_xlpm.b&lt;=12),"REVIEW_AMBIGUOUS","OK")
)</f>
        <v>#REF!</v>
      </c>
    </row>
    <row r="582" spans="1:37">
      <c r="A582" t="s">
        <v>1888</v>
      </c>
      <c r="B582" t="s">
        <v>1888</v>
      </c>
      <c r="C582" t="b">
        <v>0</v>
      </c>
      <c r="D582" t="s">
        <v>7257</v>
      </c>
      <c r="E582" t="s">
        <v>1889</v>
      </c>
      <c r="F582" t="s">
        <v>1889</v>
      </c>
      <c r="G582" t="s">
        <v>7303</v>
      </c>
      <c r="H582" t="s">
        <v>123</v>
      </c>
      <c r="I582" t="s">
        <v>123</v>
      </c>
      <c r="J582" t="s">
        <v>123</v>
      </c>
      <c r="K582" t="s">
        <v>193</v>
      </c>
      <c r="L582" t="s">
        <v>193</v>
      </c>
      <c r="M582">
        <f>IF(UPPER(TRIM(Table2[[#This Row],[Status_Clean]]))="CONVERTED",1,0)</f>
        <v>0</v>
      </c>
      <c r="N582">
        <f>IF(ISNUMBER(MATCH(UPPER(TRIM(Table2[[#This Row],[Status_Clean]])),{"CONTACTED","QUALIFIED","CONVERTED"},0)),1,0)</f>
        <v>0</v>
      </c>
      <c r="O582" cm="1">
        <f t="array" ref="O582">_xlfn.SWITCH(UPPER(TRIM(Table2[[#This Row],[Status_Clean]])),"NEW",1,"CONTACTED",2,"QUALIFIED",3,"CONVERTED",4,"LOST",5,99)</f>
        <v>1</v>
      </c>
      <c r="P582" t="s">
        <v>1890</v>
      </c>
      <c r="Q582" t="s">
        <v>7822</v>
      </c>
      <c r="R582" t="s">
        <v>7822</v>
      </c>
      <c r="S582">
        <v>45589</v>
      </c>
      <c r="T582" t="s">
        <v>7261</v>
      </c>
      <c r="U582">
        <v>45589</v>
      </c>
      <c r="V582" t="s">
        <v>7270</v>
      </c>
      <c r="W582" t="s">
        <v>7271</v>
      </c>
      <c r="X582" t="s">
        <v>7264</v>
      </c>
      <c r="Y582" t="s">
        <v>7285</v>
      </c>
      <c r="Z582" t="s">
        <v>1891</v>
      </c>
      <c r="AA582">
        <v>9.8000000000000007</v>
      </c>
      <c r="AB582" t="str" cm="1">
        <f t="array" ref="AB582">_xlfn.LET(_xlpm.x,IFERROR(VALUE(Table2[[#This Row],[Response_Time_Hours]]),""),IF(_xlpm.x="","CHECK",_xlfn.IFS(_xlpm.x&lt;=1,"Immediate",_xlpm.x&lt;=6,"Fast",_xlpm.x&lt;=24,"Moderate",_xlpm.x&gt;24,"Delayed")))</f>
        <v>Moderate</v>
      </c>
      <c r="AC582">
        <v>28</v>
      </c>
      <c r="AD582" t="str" cm="1">
        <f t="array" ref="AD582">IF(Table2[[#This Row],[Interaction_Count_Final]]="","N/A",_xlfn.IFS(Table2[[#This Row],[Interaction_Count_Final]]&lt;=2,"Low",Table2[[#This Row],[Interaction_Count_Final]]&lt;=5,"Medium",Table2[[#This Row],[Interaction_Count_Final]]&gt;=6,"High",TRUE,"CHECK"))</f>
        <v>High</v>
      </c>
      <c r="AE582" t="s">
        <v>7273</v>
      </c>
      <c r="AF582" t="b">
        <v>1</v>
      </c>
      <c r="AG582" t="b">
        <v>1</v>
      </c>
      <c r="AH582">
        <v>777</v>
      </c>
      <c r="AI582">
        <v>45589</v>
      </c>
      <c r="AJ582" t="b">
        <v>1</v>
      </c>
      <c r="AK582" t="e" cm="1">
        <f t="array" ref="AK582">_xlfn.LET(
  _xlpm.txt,TRIM(Raw_Data!F582),
  _xlpm.norm,SUBSTITUTE(SUBSTITUTE(_xlpm.txt,"-","/"),".","/"),
  _xlpm.p,_xlfn.TEXTSPLIT(_xlpm.norm,"/"),
  _xlpm.a,VALUE(INDEX(_xlpm.p,1)),
  _xlpm.b,VALUE(INDEX(_xlpm.p,2)),
  IF(AND(_xlpm.a&lt;=12,_xlpm.b&lt;=12),"REVIEW_AMBIGUOUS","OK")
)</f>
        <v>#REF!</v>
      </c>
    </row>
    <row r="583" spans="1:37">
      <c r="A583" t="s">
        <v>1892</v>
      </c>
      <c r="B583" t="s">
        <v>1892</v>
      </c>
      <c r="C583" t="b">
        <v>0</v>
      </c>
      <c r="D583" t="s">
        <v>7257</v>
      </c>
      <c r="E583" t="s">
        <v>7823</v>
      </c>
      <c r="F583" t="s">
        <v>7823</v>
      </c>
      <c r="G583" t="s">
        <v>7280</v>
      </c>
      <c r="H583" t="s">
        <v>363</v>
      </c>
      <c r="I583" t="s">
        <v>363</v>
      </c>
      <c r="J583" t="s">
        <v>363</v>
      </c>
      <c r="K583" t="s">
        <v>7502</v>
      </c>
      <c r="L583" t="s">
        <v>71</v>
      </c>
      <c r="M583">
        <f>IF(UPPER(TRIM(Table2[[#This Row],[Status_Clean]]))="CONVERTED",1,0)</f>
        <v>0</v>
      </c>
      <c r="N583">
        <f>IF(ISNUMBER(MATCH(UPPER(TRIM(Table2[[#This Row],[Status_Clean]])),{"CONTACTED","QUALIFIED","CONVERTED"},0)),1,0)</f>
        <v>1</v>
      </c>
      <c r="O583" cm="1">
        <f t="array" ref="O583">_xlfn.SWITCH(UPPER(TRIM(Table2[[#This Row],[Status_Clean]])),"NEW",1,"CONTACTED",2,"QUALIFIED",3,"CONVERTED",4,"LOST",5,99)</f>
        <v>3</v>
      </c>
      <c r="P583" t="s">
        <v>1894</v>
      </c>
      <c r="Q583" t="s">
        <v>7824</v>
      </c>
      <c r="R583" t="s">
        <v>7824</v>
      </c>
      <c r="S583">
        <v>45474</v>
      </c>
      <c r="T583" t="s">
        <v>7261</v>
      </c>
      <c r="U583">
        <v>45474</v>
      </c>
      <c r="V583" t="s">
        <v>7305</v>
      </c>
      <c r="W583" t="s">
        <v>7271</v>
      </c>
      <c r="X583" t="s">
        <v>7288</v>
      </c>
      <c r="Y583" t="s">
        <v>7298</v>
      </c>
      <c r="Z583" t="s">
        <v>1895</v>
      </c>
      <c r="AA583">
        <v>1.8</v>
      </c>
      <c r="AB583" t="str" cm="1">
        <f t="array" ref="AB583">_xlfn.LET(_xlpm.x,IFERROR(VALUE(Table2[[#This Row],[Response_Time_Hours]]),""),IF(_xlpm.x="","CHECK",_xlfn.IFS(_xlpm.x&lt;=1,"Immediate",_xlpm.x&lt;=6,"Fast",_xlpm.x&lt;=24,"Moderate",_xlpm.x&gt;24,"Delayed")))</f>
        <v>Fast</v>
      </c>
      <c r="AC583">
        <v>13</v>
      </c>
      <c r="AD583" t="str" cm="1">
        <f t="array" ref="AD583">IF(Table2[[#This Row],[Interaction_Count_Final]]="","N/A",_xlfn.IFS(Table2[[#This Row],[Interaction_Count_Final]]&lt;=2,"Low",Table2[[#This Row],[Interaction_Count_Final]]&lt;=5,"Medium",Table2[[#This Row],[Interaction_Count_Final]]&gt;=6,"High",TRUE,"CHECK"))</f>
        <v>High</v>
      </c>
      <c r="AE583" t="s">
        <v>7289</v>
      </c>
      <c r="AF583" t="b">
        <v>1</v>
      </c>
      <c r="AG583" t="b">
        <v>1</v>
      </c>
      <c r="AH583">
        <v>781</v>
      </c>
      <c r="AI583">
        <v>45474</v>
      </c>
      <c r="AJ583" t="b">
        <v>1</v>
      </c>
      <c r="AK583" t="e" cm="1">
        <f t="array" ref="AK583">_xlfn.LET(
  _xlpm.txt,TRIM(Raw_Data!F583),
  _xlpm.norm,SUBSTITUTE(SUBSTITUTE(_xlpm.txt,"-","/"),".","/"),
  _xlpm.p,_xlfn.TEXTSPLIT(_xlpm.norm,"/"),
  _xlpm.a,VALUE(INDEX(_xlpm.p,1)),
  _xlpm.b,VALUE(INDEX(_xlpm.p,2)),
  IF(AND(_xlpm.a&lt;=12,_xlpm.b&lt;=12),"REVIEW_AMBIGUOUS","OK")
)</f>
        <v>#REF!</v>
      </c>
    </row>
    <row r="584" spans="1:37">
      <c r="A584" t="s">
        <v>1896</v>
      </c>
      <c r="B584" t="s">
        <v>1896</v>
      </c>
      <c r="C584" t="b">
        <v>0</v>
      </c>
      <c r="D584" t="s">
        <v>7257</v>
      </c>
      <c r="E584" t="s">
        <v>1897</v>
      </c>
      <c r="F584" t="s">
        <v>1897</v>
      </c>
      <c r="G584" t="s">
        <v>7258</v>
      </c>
      <c r="H584" t="s">
        <v>1035</v>
      </c>
      <c r="I584" t="s">
        <v>1035</v>
      </c>
      <c r="J584" t="s">
        <v>311</v>
      </c>
      <c r="K584" t="s">
        <v>250</v>
      </c>
      <c r="L584" t="s">
        <v>250</v>
      </c>
      <c r="M584">
        <f>IF(UPPER(TRIM(Table2[[#This Row],[Status_Clean]]))="CONVERTED",1,0)</f>
        <v>1</v>
      </c>
      <c r="N584">
        <f>IF(ISNUMBER(MATCH(UPPER(TRIM(Table2[[#This Row],[Status_Clean]])),{"CONTACTED","QUALIFIED","CONVERTED"},0)),1,0)</f>
        <v>1</v>
      </c>
      <c r="O584" cm="1">
        <f t="array" ref="O584">_xlfn.SWITCH(UPPER(TRIM(Table2[[#This Row],[Status_Clean]])),"NEW",1,"CONTACTED",2,"QUALIFIED",3,"CONVERTED",4,"LOST",5,99)</f>
        <v>4</v>
      </c>
      <c r="P584">
        <v>45608</v>
      </c>
      <c r="Q584" t="s">
        <v>7825</v>
      </c>
      <c r="R584" t="s">
        <v>7825</v>
      </c>
      <c r="S584">
        <v>45608</v>
      </c>
      <c r="T584" t="s">
        <v>7261</v>
      </c>
      <c r="U584">
        <v>45608</v>
      </c>
      <c r="V584" t="s">
        <v>7300</v>
      </c>
      <c r="W584" t="s">
        <v>7271</v>
      </c>
      <c r="X584" t="s">
        <v>7264</v>
      </c>
      <c r="Y584" t="s">
        <v>7265</v>
      </c>
      <c r="Z584">
        <v>66</v>
      </c>
      <c r="AA584">
        <v>66</v>
      </c>
      <c r="AB584" t="str" cm="1">
        <f t="array" ref="AB584">_xlfn.LET(_xlpm.x,IFERROR(VALUE(Table2[[#This Row],[Response_Time_Hours]]),""),IF(_xlpm.x="","CHECK",_xlfn.IFS(_xlpm.x&lt;=1,"Immediate",_xlpm.x&lt;=6,"Fast",_xlpm.x&lt;=24,"Moderate",_xlpm.x&gt;24,"Delayed")))</f>
        <v>Delayed</v>
      </c>
      <c r="AC584">
        <v>10</v>
      </c>
      <c r="AD584" t="str" cm="1">
        <f t="array" ref="AD584">IF(Table2[[#This Row],[Interaction_Count_Final]]="","N/A",_xlfn.IFS(Table2[[#This Row],[Interaction_Count_Final]]&lt;=2,"Low",Table2[[#This Row],[Interaction_Count_Final]]&lt;=5,"Medium",Table2[[#This Row],[Interaction_Count_Final]]&gt;=6,"High",TRUE,"CHECK"))</f>
        <v>High</v>
      </c>
      <c r="AE584" t="s">
        <v>7289</v>
      </c>
      <c r="AF584" t="b">
        <v>1</v>
      </c>
      <c r="AG584" t="b">
        <v>1</v>
      </c>
      <c r="AH584">
        <v>782</v>
      </c>
      <c r="AI584">
        <v>45608</v>
      </c>
      <c r="AJ584" t="b">
        <v>1</v>
      </c>
      <c r="AK584" t="e" cm="1">
        <f t="array" ref="AK584">_xlfn.LET(
  _xlpm.txt,TRIM(Raw_Data!F584),
  _xlpm.norm,SUBSTITUTE(SUBSTITUTE(_xlpm.txt,"-","/"),".","/"),
  _xlpm.p,_xlfn.TEXTSPLIT(_xlpm.norm,"/"),
  _xlpm.a,VALUE(INDEX(_xlpm.p,1)),
  _xlpm.b,VALUE(INDEX(_xlpm.p,2)),
  IF(AND(_xlpm.a&lt;=12,_xlpm.b&lt;=12),"REVIEW_AMBIGUOUS","OK")
)</f>
        <v>#REF!</v>
      </c>
    </row>
    <row r="585" spans="1:37">
      <c r="A585" t="s">
        <v>1898</v>
      </c>
      <c r="B585" t="s">
        <v>1898</v>
      </c>
      <c r="C585" t="b">
        <v>1</v>
      </c>
      <c r="D585" t="s">
        <v>7257</v>
      </c>
      <c r="E585" t="s">
        <v>1899</v>
      </c>
      <c r="F585" t="s">
        <v>1899</v>
      </c>
      <c r="G585" t="s">
        <v>7268</v>
      </c>
      <c r="H585" t="s">
        <v>469</v>
      </c>
      <c r="I585" t="s">
        <v>469</v>
      </c>
      <c r="J585" t="s">
        <v>469</v>
      </c>
      <c r="K585" t="s">
        <v>71</v>
      </c>
      <c r="L585" t="s">
        <v>71</v>
      </c>
      <c r="M585">
        <f>IF(UPPER(TRIM(Table2[[#This Row],[Status_Clean]]))="CONVERTED",1,0)</f>
        <v>0</v>
      </c>
      <c r="N585">
        <f>IF(ISNUMBER(MATCH(UPPER(TRIM(Table2[[#This Row],[Status_Clean]])),{"CONTACTED","QUALIFIED","CONVERTED"},0)),1,0)</f>
        <v>1</v>
      </c>
      <c r="O585" cm="1">
        <f t="array" ref="O585">_xlfn.SWITCH(UPPER(TRIM(Table2[[#This Row],[Status_Clean]])),"NEW",1,"CONTACTED",2,"QUALIFIED",3,"CONVERTED",4,"LOST",5,99)</f>
        <v>3</v>
      </c>
      <c r="P585" t="s">
        <v>1900</v>
      </c>
      <c r="Q585" t="s">
        <v>7826</v>
      </c>
      <c r="R585" t="s">
        <v>7826</v>
      </c>
      <c r="S585">
        <v>45061</v>
      </c>
      <c r="T585" t="s">
        <v>7261</v>
      </c>
      <c r="U585">
        <v>45061</v>
      </c>
      <c r="V585" t="s">
        <v>7314</v>
      </c>
      <c r="W585" t="s">
        <v>7263</v>
      </c>
      <c r="X585" t="s">
        <v>7277</v>
      </c>
      <c r="Y585" t="s">
        <v>7298</v>
      </c>
      <c r="Z585" t="s">
        <v>1901</v>
      </c>
      <c r="AA585">
        <v>17.899999999999999</v>
      </c>
      <c r="AB585" t="str" cm="1">
        <f t="array" ref="AB585">_xlfn.LET(_xlpm.x,IFERROR(VALUE(Table2[[#This Row],[Response_Time_Hours]]),""),IF(_xlpm.x="","CHECK",_xlfn.IFS(_xlpm.x&lt;=1,"Immediate",_xlpm.x&lt;=6,"Fast",_xlpm.x&lt;=24,"Moderate",_xlpm.x&gt;24,"Delayed")))</f>
        <v>Moderate</v>
      </c>
      <c r="AC585">
        <v>3</v>
      </c>
      <c r="AD585" t="str" cm="1">
        <f t="array" ref="AD585">IF(Table2[[#This Row],[Interaction_Count_Final]]="","N/A",_xlfn.IFS(Table2[[#This Row],[Interaction_Count_Final]]&lt;=2,"Low",Table2[[#This Row],[Interaction_Count_Final]]&lt;=5,"Medium",Table2[[#This Row],[Interaction_Count_Final]]&gt;=6,"High",TRUE,"CHECK"))</f>
        <v>Medium</v>
      </c>
      <c r="AE585" t="s">
        <v>7266</v>
      </c>
      <c r="AF585" t="b">
        <v>1</v>
      </c>
      <c r="AG585" t="b">
        <v>1</v>
      </c>
      <c r="AH585">
        <v>783</v>
      </c>
      <c r="AI585">
        <v>45061</v>
      </c>
      <c r="AJ585" t="b">
        <v>1</v>
      </c>
      <c r="AK585" t="e" cm="1">
        <f t="array" ref="AK585">_xlfn.LET(
  _xlpm.txt,TRIM(Raw_Data!F585),
  _xlpm.norm,SUBSTITUTE(SUBSTITUTE(_xlpm.txt,"-","/"),".","/"),
  _xlpm.p,_xlfn.TEXTSPLIT(_xlpm.norm,"/"),
  _xlpm.a,VALUE(INDEX(_xlpm.p,1)),
  _xlpm.b,VALUE(INDEX(_xlpm.p,2)),
  IF(AND(_xlpm.a&lt;=12,_xlpm.b&lt;=12),"REVIEW_AMBIGUOUS","OK")
)</f>
        <v>#REF!</v>
      </c>
    </row>
    <row r="586" spans="1:37">
      <c r="A586" t="s">
        <v>1902</v>
      </c>
      <c r="B586" t="s">
        <v>1902</v>
      </c>
      <c r="C586" t="b">
        <v>0</v>
      </c>
      <c r="D586" t="s">
        <v>7257</v>
      </c>
      <c r="E586" t="s">
        <v>7827</v>
      </c>
      <c r="F586" t="s">
        <v>7827</v>
      </c>
      <c r="G586" t="s">
        <v>7268</v>
      </c>
      <c r="H586" t="s">
        <v>454</v>
      </c>
      <c r="I586" t="s">
        <v>454</v>
      </c>
      <c r="J586" t="s">
        <v>7308</v>
      </c>
      <c r="K586" t="s">
        <v>173</v>
      </c>
      <c r="L586" t="s">
        <v>173</v>
      </c>
      <c r="M586">
        <f>IF(UPPER(TRIM(Table2[[#This Row],[Status_Clean]]))="CONVERTED",1,0)</f>
        <v>0</v>
      </c>
      <c r="N586">
        <f>IF(ISNUMBER(MATCH(UPPER(TRIM(Table2[[#This Row],[Status_Clean]])),{"CONTACTED","QUALIFIED","CONVERTED"},0)),1,0)</f>
        <v>0</v>
      </c>
      <c r="O586" cm="1">
        <f t="array" ref="O586">_xlfn.SWITCH(UPPER(TRIM(Table2[[#This Row],[Status_Clean]])),"NEW",1,"CONTACTED",2,"QUALIFIED",3,"CONVERTED",4,"LOST",5,99)</f>
        <v>5</v>
      </c>
      <c r="P586" t="s">
        <v>1904</v>
      </c>
      <c r="Q586" t="s">
        <v>7828</v>
      </c>
      <c r="R586" t="s">
        <v>7828</v>
      </c>
      <c r="S586">
        <v>44942</v>
      </c>
      <c r="T586" t="s">
        <v>7261</v>
      </c>
      <c r="U586">
        <v>44942</v>
      </c>
      <c r="V586" t="s">
        <v>7317</v>
      </c>
      <c r="W586" t="s">
        <v>7263</v>
      </c>
      <c r="X586" t="s">
        <v>7284</v>
      </c>
      <c r="Y586" t="s">
        <v>7298</v>
      </c>
      <c r="Z586" t="s">
        <v>1905</v>
      </c>
      <c r="AA586">
        <v>12.4</v>
      </c>
      <c r="AB586" t="str" cm="1">
        <f t="array" ref="AB586">_xlfn.LET(_xlpm.x,IFERROR(VALUE(Table2[[#This Row],[Response_Time_Hours]]),""),IF(_xlpm.x="","CHECK",_xlfn.IFS(_xlpm.x&lt;=1,"Immediate",_xlpm.x&lt;=6,"Fast",_xlpm.x&lt;=24,"Moderate",_xlpm.x&gt;24,"Delayed")))</f>
        <v>Moderate</v>
      </c>
      <c r="AC586">
        <v>26</v>
      </c>
      <c r="AD586" t="str" cm="1">
        <f t="array" ref="AD586">IF(Table2[[#This Row],[Interaction_Count_Final]]="","N/A",_xlfn.IFS(Table2[[#This Row],[Interaction_Count_Final]]&lt;=2,"Low",Table2[[#This Row],[Interaction_Count_Final]]&lt;=5,"Medium",Table2[[#This Row],[Interaction_Count_Final]]&gt;=6,"High",TRUE,"CHECK"))</f>
        <v>High</v>
      </c>
      <c r="AE586" t="s">
        <v>7289</v>
      </c>
      <c r="AF586" t="b">
        <v>1</v>
      </c>
      <c r="AG586" t="b">
        <v>1</v>
      </c>
      <c r="AH586">
        <v>784</v>
      </c>
      <c r="AI586">
        <v>44942</v>
      </c>
      <c r="AJ586" t="b">
        <v>1</v>
      </c>
      <c r="AK586" t="str" cm="1">
        <f t="array" ref="AK586">_xlfn.LET(
  _xlpm.txt,TRIM(Raw_Data!F586),
  _xlpm.norm,SUBSTITUTE(SUBSTITUTE(_xlpm.txt,"-","/"),".","/"),
  _xlpm.p,_xlfn.TEXTSPLIT(_xlpm.norm,"/"),
  _xlpm.a,VALUE(INDEX(_xlpm.p,1)),
  _xlpm.b,VALUE(INDEX(_xlpm.p,2)),
  IF(AND(_xlpm.a&lt;=12,_xlpm.b&lt;=12),"REVIEW_AMBIGUOUS","OK")
)</f>
        <v>OK</v>
      </c>
    </row>
    <row r="587" spans="1:37">
      <c r="A587" t="s">
        <v>1906</v>
      </c>
      <c r="B587" t="s">
        <v>1906</v>
      </c>
      <c r="C587" t="b">
        <v>0</v>
      </c>
      <c r="D587" t="s">
        <v>7257</v>
      </c>
      <c r="E587" t="s">
        <v>1907</v>
      </c>
      <c r="F587" t="s">
        <v>1907</v>
      </c>
      <c r="G587" t="s">
        <v>7303</v>
      </c>
      <c r="H587" t="s">
        <v>7413</v>
      </c>
      <c r="I587" t="s">
        <v>7413</v>
      </c>
      <c r="J587" t="s">
        <v>123</v>
      </c>
      <c r="K587" t="s">
        <v>125</v>
      </c>
      <c r="L587" t="s">
        <v>125</v>
      </c>
      <c r="M587">
        <f>IF(UPPER(TRIM(Table2[[#This Row],[Status_Clean]]))="CONVERTED",1,0)</f>
        <v>0</v>
      </c>
      <c r="N587">
        <f>IF(ISNUMBER(MATCH(UPPER(TRIM(Table2[[#This Row],[Status_Clean]])),{"CONTACTED","QUALIFIED","CONVERTED"},0)),1,0)</f>
        <v>1</v>
      </c>
      <c r="O587" cm="1">
        <f t="array" ref="O587">_xlfn.SWITCH(UPPER(TRIM(Table2[[#This Row],[Status_Clean]])),"NEW",1,"CONTACTED",2,"QUALIFIED",3,"CONVERTED",4,"LOST",5,99)</f>
        <v>2</v>
      </c>
      <c r="P587" t="s">
        <v>1908</v>
      </c>
      <c r="Q587" t="s">
        <v>1908</v>
      </c>
      <c r="R587" t="s">
        <v>1908</v>
      </c>
      <c r="S587">
        <v>45457</v>
      </c>
      <c r="T587" t="s">
        <v>7261</v>
      </c>
      <c r="U587">
        <v>45457</v>
      </c>
      <c r="V587" t="s">
        <v>7276</v>
      </c>
      <c r="W587" t="s">
        <v>7271</v>
      </c>
      <c r="X587" t="s">
        <v>7277</v>
      </c>
      <c r="Y587" t="s">
        <v>7312</v>
      </c>
      <c r="Z587" t="s">
        <v>1909</v>
      </c>
      <c r="AA587">
        <v>30</v>
      </c>
      <c r="AB587" t="str" cm="1">
        <f t="array" ref="AB587">_xlfn.LET(_xlpm.x,IFERROR(VALUE(Table2[[#This Row],[Response_Time_Hours]]),""),IF(_xlpm.x="","CHECK",_xlfn.IFS(_xlpm.x&lt;=1,"Immediate",_xlpm.x&lt;=6,"Fast",_xlpm.x&lt;=24,"Moderate",_xlpm.x&gt;24,"Delayed")))</f>
        <v>Delayed</v>
      </c>
      <c r="AC587">
        <v>10</v>
      </c>
      <c r="AD587" t="str" cm="1">
        <f t="array" ref="AD587">IF(Table2[[#This Row],[Interaction_Count_Final]]="","N/A",_xlfn.IFS(Table2[[#This Row],[Interaction_Count_Final]]&lt;=2,"Low",Table2[[#This Row],[Interaction_Count_Final]]&lt;=5,"Medium",Table2[[#This Row],[Interaction_Count_Final]]&gt;=6,"High",TRUE,"CHECK"))</f>
        <v>High</v>
      </c>
      <c r="AE587" t="s">
        <v>7289</v>
      </c>
      <c r="AF587" t="b">
        <v>1</v>
      </c>
      <c r="AG587" t="b">
        <v>1</v>
      </c>
      <c r="AH587">
        <v>785</v>
      </c>
      <c r="AI587">
        <v>45457</v>
      </c>
      <c r="AJ587" t="b">
        <v>1</v>
      </c>
      <c r="AK587" t="str" cm="1">
        <f t="array" ref="AK587">_xlfn.LET(
  _xlpm.txt,TRIM(Raw_Data!F587),
  _xlpm.norm,SUBSTITUTE(SUBSTITUTE(_xlpm.txt,"-","/"),".","/"),
  _xlpm.p,_xlfn.TEXTSPLIT(_xlpm.norm,"/"),
  _xlpm.a,VALUE(INDEX(_xlpm.p,1)),
  _xlpm.b,VALUE(INDEX(_xlpm.p,2)),
  IF(AND(_xlpm.a&lt;=12,_xlpm.b&lt;=12),"REVIEW_AMBIGUOUS","OK")
)</f>
        <v>OK</v>
      </c>
    </row>
    <row r="588" spans="1:37">
      <c r="A588" t="s">
        <v>1910</v>
      </c>
      <c r="B588" t="s">
        <v>1910</v>
      </c>
      <c r="C588" t="b">
        <v>0</v>
      </c>
      <c r="D588" t="s">
        <v>7257</v>
      </c>
      <c r="E588" t="s">
        <v>1911</v>
      </c>
      <c r="F588" t="s">
        <v>1911</v>
      </c>
      <c r="G588" t="s">
        <v>7303</v>
      </c>
      <c r="H588" t="s">
        <v>1035</v>
      </c>
      <c r="I588" t="s">
        <v>1035</v>
      </c>
      <c r="J588" t="s">
        <v>311</v>
      </c>
      <c r="K588" t="s">
        <v>7301</v>
      </c>
      <c r="L588" t="s">
        <v>125</v>
      </c>
      <c r="M588">
        <f>IF(UPPER(TRIM(Table2[[#This Row],[Status_Clean]]))="CONVERTED",1,0)</f>
        <v>0</v>
      </c>
      <c r="N588">
        <f>IF(ISNUMBER(MATCH(UPPER(TRIM(Table2[[#This Row],[Status_Clean]])),{"CONTACTED","QUALIFIED","CONVERTED"},0)),1,0)</f>
        <v>1</v>
      </c>
      <c r="O588" cm="1">
        <f t="array" ref="O588">_xlfn.SWITCH(UPPER(TRIM(Table2[[#This Row],[Status_Clean]])),"NEW",1,"CONTACTED",2,"QUALIFIED",3,"CONVERTED",4,"LOST",5,99)</f>
        <v>2</v>
      </c>
      <c r="P588" t="s">
        <v>1912</v>
      </c>
      <c r="Q588" t="s">
        <v>7829</v>
      </c>
      <c r="R588" t="s">
        <v>7829</v>
      </c>
      <c r="S588">
        <v>45034</v>
      </c>
      <c r="T588" t="s">
        <v>7261</v>
      </c>
      <c r="U588">
        <v>45034</v>
      </c>
      <c r="V588" t="s">
        <v>7297</v>
      </c>
      <c r="W588" t="s">
        <v>7263</v>
      </c>
      <c r="X588" t="s">
        <v>7277</v>
      </c>
      <c r="Y588" t="s">
        <v>7265</v>
      </c>
      <c r="Z588">
        <v>48.9</v>
      </c>
      <c r="AA588">
        <v>48.9</v>
      </c>
      <c r="AB588" t="str" cm="1">
        <f t="array" ref="AB588">_xlfn.LET(_xlpm.x,IFERROR(VALUE(Table2[[#This Row],[Response_Time_Hours]]),""),IF(_xlpm.x="","CHECK",_xlfn.IFS(_xlpm.x&lt;=1,"Immediate",_xlpm.x&lt;=6,"Fast",_xlpm.x&lt;=24,"Moderate",_xlpm.x&gt;24,"Delayed")))</f>
        <v>Delayed</v>
      </c>
      <c r="AC588">
        <v>26</v>
      </c>
      <c r="AD588" t="str" cm="1">
        <f t="array" ref="AD588">IF(Table2[[#This Row],[Interaction_Count_Final]]="","N/A",_xlfn.IFS(Table2[[#This Row],[Interaction_Count_Final]]&lt;=2,"Low",Table2[[#This Row],[Interaction_Count_Final]]&lt;=5,"Medium",Table2[[#This Row],[Interaction_Count_Final]]&gt;=6,"High",TRUE,"CHECK"))</f>
        <v>High</v>
      </c>
      <c r="AE588" t="s">
        <v>7266</v>
      </c>
      <c r="AF588" t="b">
        <v>1</v>
      </c>
      <c r="AG588" t="b">
        <v>1</v>
      </c>
      <c r="AH588">
        <v>786</v>
      </c>
      <c r="AI588">
        <v>45034</v>
      </c>
      <c r="AJ588" t="b">
        <v>1</v>
      </c>
      <c r="AK588" t="e" cm="1">
        <f t="array" ref="AK588">_xlfn.LET(
  _xlpm.txt,TRIM(Raw_Data!F588),
  _xlpm.norm,SUBSTITUTE(SUBSTITUTE(_xlpm.txt,"-","/"),".","/"),
  _xlpm.p,_xlfn.TEXTSPLIT(_xlpm.norm,"/"),
  _xlpm.a,VALUE(INDEX(_xlpm.p,1)),
  _xlpm.b,VALUE(INDEX(_xlpm.p,2)),
  IF(AND(_xlpm.a&lt;=12,_xlpm.b&lt;=12),"REVIEW_AMBIGUOUS","OK")
)</f>
        <v>#REF!</v>
      </c>
    </row>
    <row r="589" spans="1:37">
      <c r="A589" t="s">
        <v>1913</v>
      </c>
      <c r="B589" t="s">
        <v>1913</v>
      </c>
      <c r="C589" t="b">
        <v>0</v>
      </c>
      <c r="D589" t="s">
        <v>7257</v>
      </c>
      <c r="E589" t="s">
        <v>1914</v>
      </c>
      <c r="F589" t="s">
        <v>1914</v>
      </c>
      <c r="G589" t="s">
        <v>7280</v>
      </c>
      <c r="H589" t="s">
        <v>101</v>
      </c>
      <c r="I589" t="s">
        <v>101</v>
      </c>
      <c r="J589" t="s">
        <v>101</v>
      </c>
      <c r="K589" t="s">
        <v>125</v>
      </c>
      <c r="L589" t="s">
        <v>125</v>
      </c>
      <c r="M589">
        <f>IF(UPPER(TRIM(Table2[[#This Row],[Status_Clean]]))="CONVERTED",1,0)</f>
        <v>0</v>
      </c>
      <c r="N589">
        <f>IF(ISNUMBER(MATCH(UPPER(TRIM(Table2[[#This Row],[Status_Clean]])),{"CONTACTED","QUALIFIED","CONVERTED"},0)),1,0)</f>
        <v>1</v>
      </c>
      <c r="O589" cm="1">
        <f t="array" ref="O589">_xlfn.SWITCH(UPPER(TRIM(Table2[[#This Row],[Status_Clean]])),"NEW",1,"CONTACTED",2,"QUALIFIED",3,"CONVERTED",4,"LOST",5,99)</f>
        <v>2</v>
      </c>
      <c r="P589">
        <v>45177</v>
      </c>
      <c r="Q589" t="s">
        <v>7830</v>
      </c>
      <c r="R589" t="s">
        <v>7830</v>
      </c>
      <c r="S589">
        <v>45177</v>
      </c>
      <c r="T589" t="s">
        <v>7261</v>
      </c>
      <c r="U589">
        <v>45177</v>
      </c>
      <c r="V589" t="s">
        <v>7287</v>
      </c>
      <c r="W589" t="s">
        <v>7263</v>
      </c>
      <c r="X589" t="s">
        <v>7288</v>
      </c>
      <c r="Y589" t="s">
        <v>7312</v>
      </c>
      <c r="Z589">
        <v>19.600000000000001</v>
      </c>
      <c r="AA589">
        <v>19.600000000000001</v>
      </c>
      <c r="AB589" t="str" cm="1">
        <f t="array" ref="AB589">_xlfn.LET(_xlpm.x,IFERROR(VALUE(Table2[[#This Row],[Response_Time_Hours]]),""),IF(_xlpm.x="","CHECK",_xlfn.IFS(_xlpm.x&lt;=1,"Immediate",_xlpm.x&lt;=6,"Fast",_xlpm.x&lt;=24,"Moderate",_xlpm.x&gt;24,"Delayed")))</f>
        <v>Moderate</v>
      </c>
      <c r="AC589">
        <v>42</v>
      </c>
      <c r="AD589" t="str" cm="1">
        <f t="array" ref="AD589">IF(Table2[[#This Row],[Interaction_Count_Final]]="","N/A",_xlfn.IFS(Table2[[#This Row],[Interaction_Count_Final]]&lt;=2,"Low",Table2[[#This Row],[Interaction_Count_Final]]&lt;=5,"Medium",Table2[[#This Row],[Interaction_Count_Final]]&gt;=6,"High",TRUE,"CHECK"))</f>
        <v>High</v>
      </c>
      <c r="AE589" t="s">
        <v>7289</v>
      </c>
      <c r="AF589" t="b">
        <v>1</v>
      </c>
      <c r="AG589" t="b">
        <v>1</v>
      </c>
      <c r="AH589">
        <v>788</v>
      </c>
      <c r="AI589">
        <v>45177</v>
      </c>
      <c r="AJ589" t="b">
        <v>1</v>
      </c>
      <c r="AK589" t="e" cm="1">
        <f t="array" ref="AK589">_xlfn.LET(
  _xlpm.txt,TRIM(Raw_Data!F589),
  _xlpm.norm,SUBSTITUTE(SUBSTITUTE(_xlpm.txt,"-","/"),".","/"),
  _xlpm.p,_xlfn.TEXTSPLIT(_xlpm.norm,"/"),
  _xlpm.a,VALUE(INDEX(_xlpm.p,1)),
  _xlpm.b,VALUE(INDEX(_xlpm.p,2)),
  IF(AND(_xlpm.a&lt;=12,_xlpm.b&lt;=12),"REVIEW_AMBIGUOUS","OK")
)</f>
        <v>#REF!</v>
      </c>
    </row>
    <row r="590" spans="1:37">
      <c r="A590" t="s">
        <v>1915</v>
      </c>
      <c r="B590" t="s">
        <v>1915</v>
      </c>
      <c r="C590" t="b">
        <v>0</v>
      </c>
      <c r="D590" t="s">
        <v>7257</v>
      </c>
      <c r="E590" t="s">
        <v>1916</v>
      </c>
      <c r="F590" t="s">
        <v>1916</v>
      </c>
      <c r="G590" t="s">
        <v>7274</v>
      </c>
      <c r="H590" t="s">
        <v>457</v>
      </c>
      <c r="I590" t="s">
        <v>457</v>
      </c>
      <c r="J590" t="s">
        <v>792</v>
      </c>
      <c r="K590" t="s">
        <v>125</v>
      </c>
      <c r="L590" t="s">
        <v>125</v>
      </c>
      <c r="M590">
        <f>IF(UPPER(TRIM(Table2[[#This Row],[Status_Clean]]))="CONVERTED",1,0)</f>
        <v>0</v>
      </c>
      <c r="N590">
        <f>IF(ISNUMBER(MATCH(UPPER(TRIM(Table2[[#This Row],[Status_Clean]])),{"CONTACTED","QUALIFIED","CONVERTED"},0)),1,0)</f>
        <v>1</v>
      </c>
      <c r="O590" cm="1">
        <f t="array" ref="O590">_xlfn.SWITCH(UPPER(TRIM(Table2[[#This Row],[Status_Clean]])),"NEW",1,"CONTACTED",2,"QUALIFIED",3,"CONVERTED",4,"LOST",5,99)</f>
        <v>2</v>
      </c>
      <c r="P590">
        <v>45020</v>
      </c>
      <c r="Q590" t="s">
        <v>7831</v>
      </c>
      <c r="R590" t="s">
        <v>7831</v>
      </c>
      <c r="S590">
        <v>45020</v>
      </c>
      <c r="T590" t="s">
        <v>7261</v>
      </c>
      <c r="U590">
        <v>45020</v>
      </c>
      <c r="V590" t="s">
        <v>7297</v>
      </c>
      <c r="W590" t="s">
        <v>7263</v>
      </c>
      <c r="X590" t="s">
        <v>7277</v>
      </c>
      <c r="Y590" t="s">
        <v>7265</v>
      </c>
      <c r="Z590">
        <v>22</v>
      </c>
      <c r="AA590">
        <v>22</v>
      </c>
      <c r="AB590" t="str" cm="1">
        <f t="array" ref="AB590">_xlfn.LET(_xlpm.x,IFERROR(VALUE(Table2[[#This Row],[Response_Time_Hours]]),""),IF(_xlpm.x="","CHECK",_xlfn.IFS(_xlpm.x&lt;=1,"Immediate",_xlpm.x&lt;=6,"Fast",_xlpm.x&lt;=24,"Moderate",_xlpm.x&gt;24,"Delayed")))</f>
        <v>Moderate</v>
      </c>
      <c r="AC590">
        <v>15</v>
      </c>
      <c r="AD590" t="str" cm="1">
        <f t="array" ref="AD590">IF(Table2[[#This Row],[Interaction_Count_Final]]="","N/A",_xlfn.IFS(Table2[[#This Row],[Interaction_Count_Final]]&lt;=2,"Low",Table2[[#This Row],[Interaction_Count_Final]]&lt;=5,"Medium",Table2[[#This Row],[Interaction_Count_Final]]&gt;=6,"High",TRUE,"CHECK"))</f>
        <v>High</v>
      </c>
      <c r="AE590" t="s">
        <v>7266</v>
      </c>
      <c r="AF590" t="b">
        <v>1</v>
      </c>
      <c r="AG590" t="b">
        <v>1</v>
      </c>
      <c r="AH590">
        <v>790</v>
      </c>
      <c r="AI590">
        <v>45020</v>
      </c>
      <c r="AJ590" t="b">
        <v>1</v>
      </c>
      <c r="AK590" t="e" cm="1">
        <f t="array" ref="AK590">_xlfn.LET(
  _xlpm.txt,TRIM(Raw_Data!F590),
  _xlpm.norm,SUBSTITUTE(SUBSTITUTE(_xlpm.txt,"-","/"),".","/"),
  _xlpm.p,_xlfn.TEXTSPLIT(_xlpm.norm,"/"),
  _xlpm.a,VALUE(INDEX(_xlpm.p,1)),
  _xlpm.b,VALUE(INDEX(_xlpm.p,2)),
  IF(AND(_xlpm.a&lt;=12,_xlpm.b&lt;=12),"REVIEW_AMBIGUOUS","OK")
)</f>
        <v>#REF!</v>
      </c>
    </row>
    <row r="591" spans="1:37">
      <c r="A591" t="s">
        <v>1917</v>
      </c>
      <c r="B591" t="s">
        <v>1917</v>
      </c>
      <c r="C591" t="b">
        <v>0</v>
      </c>
      <c r="D591" t="s">
        <v>7257</v>
      </c>
      <c r="E591" t="s">
        <v>1918</v>
      </c>
      <c r="F591" t="s">
        <v>1918</v>
      </c>
      <c r="G591" t="s">
        <v>7258</v>
      </c>
      <c r="H591" t="s">
        <v>222</v>
      </c>
      <c r="I591" t="s">
        <v>222</v>
      </c>
      <c r="J591" t="s">
        <v>222</v>
      </c>
      <c r="K591" t="s">
        <v>173</v>
      </c>
      <c r="L591" t="s">
        <v>173</v>
      </c>
      <c r="M591">
        <f>IF(UPPER(TRIM(Table2[[#This Row],[Status_Clean]]))="CONVERTED",1,0)</f>
        <v>0</v>
      </c>
      <c r="N591">
        <f>IF(ISNUMBER(MATCH(UPPER(TRIM(Table2[[#This Row],[Status_Clean]])),{"CONTACTED","QUALIFIED","CONVERTED"},0)),1,0)</f>
        <v>0</v>
      </c>
      <c r="O591" cm="1">
        <f t="array" ref="O591">_xlfn.SWITCH(UPPER(TRIM(Table2[[#This Row],[Status_Clean]])),"NEW",1,"CONTACTED",2,"QUALIFIED",3,"CONVERTED",4,"LOST",5,99)</f>
        <v>5</v>
      </c>
      <c r="P591" t="s">
        <v>1919</v>
      </c>
      <c r="Q591" t="s">
        <v>7832</v>
      </c>
      <c r="R591" t="s">
        <v>7832</v>
      </c>
      <c r="S591">
        <v>44940</v>
      </c>
      <c r="T591" t="s">
        <v>7261</v>
      </c>
      <c r="U591">
        <v>44940</v>
      </c>
      <c r="V591" t="s">
        <v>7317</v>
      </c>
      <c r="W591" t="s">
        <v>7263</v>
      </c>
      <c r="X591" t="s">
        <v>7284</v>
      </c>
      <c r="Y591" t="s">
        <v>7278</v>
      </c>
      <c r="Z591" t="s">
        <v>1095</v>
      </c>
      <c r="AA591">
        <v>52.800000000000004</v>
      </c>
      <c r="AB591" t="str" cm="1">
        <f t="array" ref="AB591">_xlfn.LET(_xlpm.x,IFERROR(VALUE(Table2[[#This Row],[Response_Time_Hours]]),""),IF(_xlpm.x="","CHECK",_xlfn.IFS(_xlpm.x&lt;=1,"Immediate",_xlpm.x&lt;=6,"Fast",_xlpm.x&lt;=24,"Moderate",_xlpm.x&gt;24,"Delayed")))</f>
        <v>Delayed</v>
      </c>
      <c r="AC591">
        <v>20</v>
      </c>
      <c r="AD591" t="str" cm="1">
        <f t="array" ref="AD591">IF(Table2[[#This Row],[Interaction_Count_Final]]="","N/A",_xlfn.IFS(Table2[[#This Row],[Interaction_Count_Final]]&lt;=2,"Low",Table2[[#This Row],[Interaction_Count_Final]]&lt;=5,"Medium",Table2[[#This Row],[Interaction_Count_Final]]&gt;=6,"High",TRUE,"CHECK"))</f>
        <v>High</v>
      </c>
      <c r="AE591" t="s">
        <v>7273</v>
      </c>
      <c r="AF591" t="b">
        <v>1</v>
      </c>
      <c r="AG591" t="b">
        <v>1</v>
      </c>
      <c r="AH591">
        <v>791</v>
      </c>
      <c r="AI591">
        <v>44940</v>
      </c>
      <c r="AJ591" t="b">
        <v>1</v>
      </c>
      <c r="AK591" t="str" cm="1">
        <f t="array" ref="AK591">_xlfn.LET(
  _xlpm.txt,TRIM(Raw_Data!F591),
  _xlpm.norm,SUBSTITUTE(SUBSTITUTE(_xlpm.txt,"-","/"),".","/"),
  _xlpm.p,_xlfn.TEXTSPLIT(_xlpm.norm,"/"),
  _xlpm.a,VALUE(INDEX(_xlpm.p,1)),
  _xlpm.b,VALUE(INDEX(_xlpm.p,2)),
  IF(AND(_xlpm.a&lt;=12,_xlpm.b&lt;=12),"REVIEW_AMBIGUOUS","OK")
)</f>
        <v>OK</v>
      </c>
    </row>
    <row r="592" spans="1:37">
      <c r="A592" t="s">
        <v>1921</v>
      </c>
      <c r="B592" t="s">
        <v>1921</v>
      </c>
      <c r="C592" t="b">
        <v>0</v>
      </c>
      <c r="D592" t="s">
        <v>7257</v>
      </c>
      <c r="E592" t="s">
        <v>1922</v>
      </c>
      <c r="F592" t="s">
        <v>1922</v>
      </c>
      <c r="G592" t="s">
        <v>7280</v>
      </c>
      <c r="H592" t="s">
        <v>85</v>
      </c>
      <c r="I592" t="s">
        <v>85</v>
      </c>
      <c r="J592" t="s">
        <v>469</v>
      </c>
      <c r="K592" t="s">
        <v>71</v>
      </c>
      <c r="L592" t="s">
        <v>71</v>
      </c>
      <c r="M592">
        <f>IF(UPPER(TRIM(Table2[[#This Row],[Status_Clean]]))="CONVERTED",1,0)</f>
        <v>0</v>
      </c>
      <c r="N592">
        <f>IF(ISNUMBER(MATCH(UPPER(TRIM(Table2[[#This Row],[Status_Clean]])),{"CONTACTED","QUALIFIED","CONVERTED"},0)),1,0)</f>
        <v>1</v>
      </c>
      <c r="O592" cm="1">
        <f t="array" ref="O592">_xlfn.SWITCH(UPPER(TRIM(Table2[[#This Row],[Status_Clean]])),"NEW",1,"CONTACTED",2,"QUALIFIED",3,"CONVERTED",4,"LOST",5,99)</f>
        <v>3</v>
      </c>
      <c r="P592" t="s">
        <v>1923</v>
      </c>
      <c r="Q592" t="s">
        <v>7833</v>
      </c>
      <c r="R592" t="s">
        <v>7833</v>
      </c>
      <c r="S592">
        <v>45398</v>
      </c>
      <c r="T592" t="s">
        <v>7261</v>
      </c>
      <c r="U592">
        <v>45398</v>
      </c>
      <c r="V592" t="s">
        <v>7297</v>
      </c>
      <c r="W592" t="s">
        <v>7271</v>
      </c>
      <c r="X592" t="s">
        <v>7277</v>
      </c>
      <c r="Y592" t="s">
        <v>7265</v>
      </c>
      <c r="Z592" t="s">
        <v>1924</v>
      </c>
      <c r="AA592">
        <v>47.2</v>
      </c>
      <c r="AB592" t="str" cm="1">
        <f t="array" ref="AB592">_xlfn.LET(_xlpm.x,IFERROR(VALUE(Table2[[#This Row],[Response_Time_Hours]]),""),IF(_xlpm.x="","CHECK",_xlfn.IFS(_xlpm.x&lt;=1,"Immediate",_xlpm.x&lt;=6,"Fast",_xlpm.x&lt;=24,"Moderate",_xlpm.x&gt;24,"Delayed")))</f>
        <v>Delayed</v>
      </c>
      <c r="AC592">
        <v>31</v>
      </c>
      <c r="AD592" t="str" cm="1">
        <f t="array" ref="AD592">IF(Table2[[#This Row],[Interaction_Count_Final]]="","N/A",_xlfn.IFS(Table2[[#This Row],[Interaction_Count_Final]]&lt;=2,"Low",Table2[[#This Row],[Interaction_Count_Final]]&lt;=5,"Medium",Table2[[#This Row],[Interaction_Count_Final]]&gt;=6,"High",TRUE,"CHECK"))</f>
        <v>High</v>
      </c>
      <c r="AE592" t="s">
        <v>7266</v>
      </c>
      <c r="AF592" t="b">
        <v>1</v>
      </c>
      <c r="AG592" t="b">
        <v>1</v>
      </c>
      <c r="AH592">
        <v>792</v>
      </c>
      <c r="AI592">
        <v>45398</v>
      </c>
      <c r="AJ592" t="b">
        <v>1</v>
      </c>
      <c r="AK592" t="e" cm="1">
        <f t="array" ref="AK592">_xlfn.LET(
  _xlpm.txt,TRIM(Raw_Data!F592),
  _xlpm.norm,SUBSTITUTE(SUBSTITUTE(_xlpm.txt,"-","/"),".","/"),
  _xlpm.p,_xlfn.TEXTSPLIT(_xlpm.norm,"/"),
  _xlpm.a,VALUE(INDEX(_xlpm.p,1)),
  _xlpm.b,VALUE(INDEX(_xlpm.p,2)),
  IF(AND(_xlpm.a&lt;=12,_xlpm.b&lt;=12),"REVIEW_AMBIGUOUS","OK")
)</f>
        <v>#REF!</v>
      </c>
    </row>
    <row r="593" spans="1:37">
      <c r="A593" t="s">
        <v>1925</v>
      </c>
      <c r="B593" t="s">
        <v>1925</v>
      </c>
      <c r="C593" t="b">
        <v>0</v>
      </c>
      <c r="D593" t="s">
        <v>7257</v>
      </c>
      <c r="E593" t="s">
        <v>1926</v>
      </c>
      <c r="F593" t="s">
        <v>1926</v>
      </c>
      <c r="G593" t="s">
        <v>7303</v>
      </c>
      <c r="H593" t="s">
        <v>600</v>
      </c>
      <c r="I593" t="s">
        <v>600</v>
      </c>
      <c r="J593" t="s">
        <v>254</v>
      </c>
      <c r="K593" t="s">
        <v>7259</v>
      </c>
      <c r="L593" t="s">
        <v>193</v>
      </c>
      <c r="M593">
        <f>IF(UPPER(TRIM(Table2[[#This Row],[Status_Clean]]))="CONVERTED",1,0)</f>
        <v>0</v>
      </c>
      <c r="N593">
        <f>IF(ISNUMBER(MATCH(UPPER(TRIM(Table2[[#This Row],[Status_Clean]])),{"CONTACTED","QUALIFIED","CONVERTED"},0)),1,0)</f>
        <v>0</v>
      </c>
      <c r="O593" cm="1">
        <f t="array" ref="O593">_xlfn.SWITCH(UPPER(TRIM(Table2[[#This Row],[Status_Clean]])),"NEW",1,"CONTACTED",2,"QUALIFIED",3,"CONVERTED",4,"LOST",5,99)</f>
        <v>1</v>
      </c>
      <c r="P593">
        <v>45400</v>
      </c>
      <c r="Q593" t="s">
        <v>7681</v>
      </c>
      <c r="R593" t="s">
        <v>7681</v>
      </c>
      <c r="S593">
        <v>45400</v>
      </c>
      <c r="T593" t="s">
        <v>7261</v>
      </c>
      <c r="U593">
        <v>45400</v>
      </c>
      <c r="V593" t="s">
        <v>7297</v>
      </c>
      <c r="W593" t="s">
        <v>7271</v>
      </c>
      <c r="X593" t="s">
        <v>7277</v>
      </c>
      <c r="Y593" t="s">
        <v>7285</v>
      </c>
      <c r="Z593" t="s">
        <v>1927</v>
      </c>
      <c r="AA593">
        <v>48.8</v>
      </c>
      <c r="AB593" t="str" cm="1">
        <f t="array" ref="AB593">_xlfn.LET(_xlpm.x,IFERROR(VALUE(Table2[[#This Row],[Response_Time_Hours]]),""),IF(_xlpm.x="","CHECK",_xlfn.IFS(_xlpm.x&lt;=1,"Immediate",_xlpm.x&lt;=6,"Fast",_xlpm.x&lt;=24,"Moderate",_xlpm.x&gt;24,"Delayed")))</f>
        <v>Delayed</v>
      </c>
      <c r="AC593">
        <v>48</v>
      </c>
      <c r="AD593" t="str" cm="1">
        <f t="array" ref="AD593">IF(Table2[[#This Row],[Interaction_Count_Final]]="","N/A",_xlfn.IFS(Table2[[#This Row],[Interaction_Count_Final]]&lt;=2,"Low",Table2[[#This Row],[Interaction_Count_Final]]&lt;=5,"Medium",Table2[[#This Row],[Interaction_Count_Final]]&gt;=6,"High",TRUE,"CHECK"))</f>
        <v>High</v>
      </c>
      <c r="AE593" t="s">
        <v>7273</v>
      </c>
      <c r="AF593" t="b">
        <v>1</v>
      </c>
      <c r="AG593" t="b">
        <v>1</v>
      </c>
      <c r="AH593">
        <v>794</v>
      </c>
      <c r="AI593">
        <v>45400</v>
      </c>
      <c r="AJ593" t="b">
        <v>1</v>
      </c>
      <c r="AK593" t="e" cm="1">
        <f t="array" ref="AK593">_xlfn.LET(
  _xlpm.txt,TRIM(Raw_Data!F593),
  _xlpm.norm,SUBSTITUTE(SUBSTITUTE(_xlpm.txt,"-","/"),".","/"),
  _xlpm.p,_xlfn.TEXTSPLIT(_xlpm.norm,"/"),
  _xlpm.a,VALUE(INDEX(_xlpm.p,1)),
  _xlpm.b,VALUE(INDEX(_xlpm.p,2)),
  IF(AND(_xlpm.a&lt;=12,_xlpm.b&lt;=12),"REVIEW_AMBIGUOUS","OK")
)</f>
        <v>#REF!</v>
      </c>
    </row>
    <row r="594" spans="1:37">
      <c r="A594" t="s">
        <v>1928</v>
      </c>
      <c r="B594" t="s">
        <v>1928</v>
      </c>
      <c r="C594" t="b">
        <v>0</v>
      </c>
      <c r="D594" t="s">
        <v>7257</v>
      </c>
      <c r="E594" t="s">
        <v>1929</v>
      </c>
      <c r="F594" t="s">
        <v>1929</v>
      </c>
      <c r="G594" t="s">
        <v>7258</v>
      </c>
      <c r="H594" t="s">
        <v>397</v>
      </c>
      <c r="I594" t="s">
        <v>397</v>
      </c>
      <c r="J594" t="s">
        <v>792</v>
      </c>
      <c r="K594" t="s">
        <v>71</v>
      </c>
      <c r="L594" t="s">
        <v>71</v>
      </c>
      <c r="M594">
        <f>IF(UPPER(TRIM(Table2[[#This Row],[Status_Clean]]))="CONVERTED",1,0)</f>
        <v>0</v>
      </c>
      <c r="N594">
        <f>IF(ISNUMBER(MATCH(UPPER(TRIM(Table2[[#This Row],[Status_Clean]])),{"CONTACTED","QUALIFIED","CONVERTED"},0)),1,0)</f>
        <v>1</v>
      </c>
      <c r="O594" cm="1">
        <f t="array" ref="O594">_xlfn.SWITCH(UPPER(TRIM(Table2[[#This Row],[Status_Clean]])),"NEW",1,"CONTACTED",2,"QUALIFIED",3,"CONVERTED",4,"LOST",5,99)</f>
        <v>3</v>
      </c>
      <c r="P594">
        <v>44943</v>
      </c>
      <c r="Q594" t="s">
        <v>7796</v>
      </c>
      <c r="R594" t="s">
        <v>7796</v>
      </c>
      <c r="S594">
        <v>44943</v>
      </c>
      <c r="T594" t="s">
        <v>7261</v>
      </c>
      <c r="U594">
        <v>44943</v>
      </c>
      <c r="V594" t="s">
        <v>7317</v>
      </c>
      <c r="W594" t="s">
        <v>7263</v>
      </c>
      <c r="X594" t="s">
        <v>7284</v>
      </c>
      <c r="Y594" t="s">
        <v>7265</v>
      </c>
      <c r="Z594">
        <v>34.6</v>
      </c>
      <c r="AA594">
        <v>34.6</v>
      </c>
      <c r="AB594" t="str" cm="1">
        <f t="array" ref="AB594">_xlfn.LET(_xlpm.x,IFERROR(VALUE(Table2[[#This Row],[Response_Time_Hours]]),""),IF(_xlpm.x="","CHECK",_xlfn.IFS(_xlpm.x&lt;=1,"Immediate",_xlpm.x&lt;=6,"Fast",_xlpm.x&lt;=24,"Moderate",_xlpm.x&gt;24,"Delayed")))</f>
        <v>Delayed</v>
      </c>
      <c r="AC594">
        <v>28</v>
      </c>
      <c r="AD594" t="str" cm="1">
        <f t="array" ref="AD594">IF(Table2[[#This Row],[Interaction_Count_Final]]="","N/A",_xlfn.IFS(Table2[[#This Row],[Interaction_Count_Final]]&lt;=2,"Low",Table2[[#This Row],[Interaction_Count_Final]]&lt;=5,"Medium",Table2[[#This Row],[Interaction_Count_Final]]&gt;=6,"High",TRUE,"CHECK"))</f>
        <v>High</v>
      </c>
      <c r="AE594" t="s">
        <v>7289</v>
      </c>
      <c r="AF594" t="b">
        <v>1</v>
      </c>
      <c r="AG594" t="b">
        <v>1</v>
      </c>
      <c r="AH594">
        <v>798</v>
      </c>
      <c r="AI594">
        <v>44943</v>
      </c>
      <c r="AJ594" t="b">
        <v>1</v>
      </c>
      <c r="AK594" t="e" cm="1">
        <f t="array" ref="AK594">_xlfn.LET(
  _xlpm.txt,TRIM(Raw_Data!F594),
  _xlpm.norm,SUBSTITUTE(SUBSTITUTE(_xlpm.txt,"-","/"),".","/"),
  _xlpm.p,_xlfn.TEXTSPLIT(_xlpm.norm,"/"),
  _xlpm.a,VALUE(INDEX(_xlpm.p,1)),
  _xlpm.b,VALUE(INDEX(_xlpm.p,2)),
  IF(AND(_xlpm.a&lt;=12,_xlpm.b&lt;=12),"REVIEW_AMBIGUOUS","OK")
)</f>
        <v>#REF!</v>
      </c>
    </row>
    <row r="595" spans="1:37">
      <c r="A595" t="s">
        <v>1930</v>
      </c>
      <c r="B595" t="s">
        <v>1930</v>
      </c>
      <c r="C595" t="b">
        <v>0</v>
      </c>
      <c r="D595" t="s">
        <v>7257</v>
      </c>
      <c r="E595" t="s">
        <v>1931</v>
      </c>
      <c r="F595" t="s">
        <v>1931</v>
      </c>
      <c r="G595" t="s">
        <v>7274</v>
      </c>
      <c r="H595" t="s">
        <v>447</v>
      </c>
      <c r="I595" t="s">
        <v>447</v>
      </c>
      <c r="J595" t="s">
        <v>447</v>
      </c>
      <c r="K595" t="s">
        <v>7368</v>
      </c>
      <c r="L595" t="s">
        <v>173</v>
      </c>
      <c r="M595">
        <f>IF(UPPER(TRIM(Table2[[#This Row],[Status_Clean]]))="CONVERTED",1,0)</f>
        <v>0</v>
      </c>
      <c r="N595">
        <f>IF(ISNUMBER(MATCH(UPPER(TRIM(Table2[[#This Row],[Status_Clean]])),{"CONTACTED","QUALIFIED","CONVERTED"},0)),1,0)</f>
        <v>0</v>
      </c>
      <c r="O595" cm="1">
        <f t="array" ref="O595">_xlfn.SWITCH(UPPER(TRIM(Table2[[#This Row],[Status_Clean]])),"NEW",1,"CONTACTED",2,"QUALIFIED",3,"CONVERTED",4,"LOST",5,99)</f>
        <v>5</v>
      </c>
      <c r="P595">
        <v>45422</v>
      </c>
      <c r="Q595" t="s">
        <v>7498</v>
      </c>
      <c r="R595" t="s">
        <v>7498</v>
      </c>
      <c r="S595">
        <v>45422</v>
      </c>
      <c r="T595" t="s">
        <v>7261</v>
      </c>
      <c r="U595">
        <v>45422</v>
      </c>
      <c r="V595" t="s">
        <v>7314</v>
      </c>
      <c r="W595" t="s">
        <v>7271</v>
      </c>
      <c r="X595" t="s">
        <v>7277</v>
      </c>
      <c r="Y595" t="s">
        <v>7312</v>
      </c>
      <c r="Z595" t="s">
        <v>1932</v>
      </c>
      <c r="AA595">
        <v>3.3</v>
      </c>
      <c r="AB595" t="str" cm="1">
        <f t="array" ref="AB595">_xlfn.LET(_xlpm.x,IFERROR(VALUE(Table2[[#This Row],[Response_Time_Hours]]),""),IF(_xlpm.x="","CHECK",_xlfn.IFS(_xlpm.x&lt;=1,"Immediate",_xlpm.x&lt;=6,"Fast",_xlpm.x&lt;=24,"Moderate",_xlpm.x&gt;24,"Delayed")))</f>
        <v>Fast</v>
      </c>
      <c r="AC595">
        <v>12</v>
      </c>
      <c r="AD595" t="str" cm="1">
        <f t="array" ref="AD595">IF(Table2[[#This Row],[Interaction_Count_Final]]="","N/A",_xlfn.IFS(Table2[[#This Row],[Interaction_Count_Final]]&lt;=2,"Low",Table2[[#This Row],[Interaction_Count_Final]]&lt;=5,"Medium",Table2[[#This Row],[Interaction_Count_Final]]&gt;=6,"High",TRUE,"CHECK"))</f>
        <v>High</v>
      </c>
      <c r="AE595" t="s">
        <v>7266</v>
      </c>
      <c r="AF595" t="b">
        <v>1</v>
      </c>
      <c r="AG595" t="b">
        <v>1</v>
      </c>
      <c r="AH595">
        <v>799</v>
      </c>
      <c r="AI595">
        <v>45422</v>
      </c>
      <c r="AJ595" t="b">
        <v>1</v>
      </c>
      <c r="AK595" t="e" cm="1">
        <f t="array" ref="AK595">_xlfn.LET(
  _xlpm.txt,TRIM(Raw_Data!F595),
  _xlpm.norm,SUBSTITUTE(SUBSTITUTE(_xlpm.txt,"-","/"),".","/"),
  _xlpm.p,_xlfn.TEXTSPLIT(_xlpm.norm,"/"),
  _xlpm.a,VALUE(INDEX(_xlpm.p,1)),
  _xlpm.b,VALUE(INDEX(_xlpm.p,2)),
  IF(AND(_xlpm.a&lt;=12,_xlpm.b&lt;=12),"REVIEW_AMBIGUOUS","OK")
)</f>
        <v>#REF!</v>
      </c>
    </row>
    <row r="596" spans="1:37">
      <c r="A596" t="s">
        <v>1934</v>
      </c>
      <c r="B596" t="s">
        <v>1934</v>
      </c>
      <c r="C596" t="b">
        <v>0</v>
      </c>
      <c r="D596" t="s">
        <v>7257</v>
      </c>
      <c r="E596" t="s">
        <v>1935</v>
      </c>
      <c r="F596" t="s">
        <v>1935</v>
      </c>
      <c r="G596" t="s">
        <v>7258</v>
      </c>
      <c r="H596" t="s">
        <v>363</v>
      </c>
      <c r="I596" t="s">
        <v>363</v>
      </c>
      <c r="J596" t="s">
        <v>363</v>
      </c>
      <c r="K596" t="s">
        <v>125</v>
      </c>
      <c r="L596" t="s">
        <v>125</v>
      </c>
      <c r="M596">
        <f>IF(UPPER(TRIM(Table2[[#This Row],[Status_Clean]]))="CONVERTED",1,0)</f>
        <v>0</v>
      </c>
      <c r="N596">
        <f>IF(ISNUMBER(MATCH(UPPER(TRIM(Table2[[#This Row],[Status_Clean]])),{"CONTACTED","QUALIFIED","CONVERTED"},0)),1,0)</f>
        <v>1</v>
      </c>
      <c r="O596" cm="1">
        <f t="array" ref="O596">_xlfn.SWITCH(UPPER(TRIM(Table2[[#This Row],[Status_Clean]])),"NEW",1,"CONTACTED",2,"QUALIFIED",3,"CONVERTED",4,"LOST",5,99)</f>
        <v>2</v>
      </c>
      <c r="P596">
        <v>45078</v>
      </c>
      <c r="Q596" t="s">
        <v>7622</v>
      </c>
      <c r="R596" t="s">
        <v>7622</v>
      </c>
      <c r="S596">
        <v>45078</v>
      </c>
      <c r="T596" t="s">
        <v>7261</v>
      </c>
      <c r="U596">
        <v>45078</v>
      </c>
      <c r="V596" t="s">
        <v>7276</v>
      </c>
      <c r="W596" t="s">
        <v>7263</v>
      </c>
      <c r="X596" t="s">
        <v>7277</v>
      </c>
      <c r="Y596" t="s">
        <v>7285</v>
      </c>
      <c r="Z596" t="s">
        <v>1936</v>
      </c>
      <c r="AA596">
        <v>22.1</v>
      </c>
      <c r="AB596" t="str" cm="1">
        <f t="array" ref="AB596">_xlfn.LET(_xlpm.x,IFERROR(VALUE(Table2[[#This Row],[Response_Time_Hours]]),""),IF(_xlpm.x="","CHECK",_xlfn.IFS(_xlpm.x&lt;=1,"Immediate",_xlpm.x&lt;=6,"Fast",_xlpm.x&lt;=24,"Moderate",_xlpm.x&gt;24,"Delayed")))</f>
        <v>Moderate</v>
      </c>
      <c r="AC596">
        <v>9</v>
      </c>
      <c r="AD596" t="str" cm="1">
        <f t="array" ref="AD596">IF(Table2[[#This Row],[Interaction_Count_Final]]="","N/A",_xlfn.IFS(Table2[[#This Row],[Interaction_Count_Final]]&lt;=2,"Low",Table2[[#This Row],[Interaction_Count_Final]]&lt;=5,"Medium",Table2[[#This Row],[Interaction_Count_Final]]&gt;=6,"High",TRUE,"CHECK"))</f>
        <v>High</v>
      </c>
      <c r="AE596" t="s">
        <v>7273</v>
      </c>
      <c r="AF596" t="b">
        <v>1</v>
      </c>
      <c r="AG596" t="b">
        <v>1</v>
      </c>
      <c r="AH596">
        <v>800</v>
      </c>
      <c r="AI596">
        <v>45078</v>
      </c>
      <c r="AJ596" t="b">
        <v>1</v>
      </c>
      <c r="AK596" t="e" cm="1">
        <f t="array" ref="AK596">_xlfn.LET(
  _xlpm.txt,TRIM(Raw_Data!F596),
  _xlpm.norm,SUBSTITUTE(SUBSTITUTE(_xlpm.txt,"-","/"),".","/"),
  _xlpm.p,_xlfn.TEXTSPLIT(_xlpm.norm,"/"),
  _xlpm.a,VALUE(INDEX(_xlpm.p,1)),
  _xlpm.b,VALUE(INDEX(_xlpm.p,2)),
  IF(AND(_xlpm.a&lt;=12,_xlpm.b&lt;=12),"REVIEW_AMBIGUOUS","OK")
)</f>
        <v>#REF!</v>
      </c>
    </row>
    <row r="597" spans="1:37">
      <c r="A597" t="s">
        <v>1937</v>
      </c>
      <c r="B597" t="s">
        <v>1937</v>
      </c>
      <c r="C597" t="b">
        <v>0</v>
      </c>
      <c r="D597" t="s">
        <v>7257</v>
      </c>
      <c r="E597" t="s">
        <v>1938</v>
      </c>
      <c r="F597" t="s">
        <v>1938</v>
      </c>
      <c r="G597" t="s">
        <v>7274</v>
      </c>
      <c r="H597" t="s">
        <v>600</v>
      </c>
      <c r="I597" t="s">
        <v>600</v>
      </c>
      <c r="J597" t="s">
        <v>254</v>
      </c>
      <c r="K597" t="s">
        <v>125</v>
      </c>
      <c r="L597" t="s">
        <v>125</v>
      </c>
      <c r="M597">
        <f>IF(UPPER(TRIM(Table2[[#This Row],[Status_Clean]]))="CONVERTED",1,0)</f>
        <v>0</v>
      </c>
      <c r="N597">
        <f>IF(ISNUMBER(MATCH(UPPER(TRIM(Table2[[#This Row],[Status_Clean]])),{"CONTACTED","QUALIFIED","CONVERTED"},0)),1,0)</f>
        <v>1</v>
      </c>
      <c r="O597" cm="1">
        <f t="array" ref="O597">_xlfn.SWITCH(UPPER(TRIM(Table2[[#This Row],[Status_Clean]])),"NEW",1,"CONTACTED",2,"QUALIFIED",3,"CONVERTED",4,"LOST",5,99)</f>
        <v>2</v>
      </c>
      <c r="P597">
        <v>44980</v>
      </c>
      <c r="Q597" t="s">
        <v>7517</v>
      </c>
      <c r="R597" t="s">
        <v>7517</v>
      </c>
      <c r="S597">
        <v>44980</v>
      </c>
      <c r="T597" t="s">
        <v>7261</v>
      </c>
      <c r="U597">
        <v>44980</v>
      </c>
      <c r="V597" t="s">
        <v>7283</v>
      </c>
      <c r="W597" t="s">
        <v>7263</v>
      </c>
      <c r="X597" t="s">
        <v>7284</v>
      </c>
      <c r="Y597" t="s">
        <v>7285</v>
      </c>
      <c r="Z597" t="s">
        <v>1939</v>
      </c>
      <c r="AA597">
        <v>16.2</v>
      </c>
      <c r="AB597" t="str" cm="1">
        <f t="array" ref="AB597">_xlfn.LET(_xlpm.x,IFERROR(VALUE(Table2[[#This Row],[Response_Time_Hours]]),""),IF(_xlpm.x="","CHECK",_xlfn.IFS(_xlpm.x&lt;=1,"Immediate",_xlpm.x&lt;=6,"Fast",_xlpm.x&lt;=24,"Moderate",_xlpm.x&gt;24,"Delayed")))</f>
        <v>Moderate</v>
      </c>
      <c r="AC597">
        <v>9</v>
      </c>
      <c r="AD597" t="str" cm="1">
        <f t="array" ref="AD597">IF(Table2[[#This Row],[Interaction_Count_Final]]="","N/A",_xlfn.IFS(Table2[[#This Row],[Interaction_Count_Final]]&lt;=2,"Low",Table2[[#This Row],[Interaction_Count_Final]]&lt;=5,"Medium",Table2[[#This Row],[Interaction_Count_Final]]&gt;=6,"High",TRUE,"CHECK"))</f>
        <v>High</v>
      </c>
      <c r="AE597" t="s">
        <v>7266</v>
      </c>
      <c r="AF597" t="b">
        <v>1</v>
      </c>
      <c r="AG597" t="b">
        <v>1</v>
      </c>
      <c r="AH597">
        <v>801</v>
      </c>
      <c r="AI597">
        <v>44980</v>
      </c>
      <c r="AJ597" t="b">
        <v>1</v>
      </c>
      <c r="AK597" t="e" cm="1">
        <f t="array" ref="AK597">_xlfn.LET(
  _xlpm.txt,TRIM(Raw_Data!F597),
  _xlpm.norm,SUBSTITUTE(SUBSTITUTE(_xlpm.txt,"-","/"),".","/"),
  _xlpm.p,_xlfn.TEXTSPLIT(_xlpm.norm,"/"),
  _xlpm.a,VALUE(INDEX(_xlpm.p,1)),
  _xlpm.b,VALUE(INDEX(_xlpm.p,2)),
  IF(AND(_xlpm.a&lt;=12,_xlpm.b&lt;=12),"REVIEW_AMBIGUOUS","OK")
)</f>
        <v>#REF!</v>
      </c>
    </row>
    <row r="598" spans="1:37">
      <c r="A598" t="s">
        <v>1940</v>
      </c>
      <c r="B598" t="s">
        <v>1940</v>
      </c>
      <c r="C598" t="b">
        <v>0</v>
      </c>
      <c r="D598" t="s">
        <v>7257</v>
      </c>
      <c r="E598" t="s">
        <v>1941</v>
      </c>
      <c r="F598" t="s">
        <v>1941</v>
      </c>
      <c r="G598" t="s">
        <v>7268</v>
      </c>
      <c r="H598" t="s">
        <v>123</v>
      </c>
      <c r="I598" t="s">
        <v>123</v>
      </c>
      <c r="J598" t="s">
        <v>123</v>
      </c>
      <c r="K598" t="s">
        <v>71</v>
      </c>
      <c r="L598" t="s">
        <v>71</v>
      </c>
      <c r="M598">
        <f>IF(UPPER(TRIM(Table2[[#This Row],[Status_Clean]]))="CONVERTED",1,0)</f>
        <v>0</v>
      </c>
      <c r="N598">
        <f>IF(ISNUMBER(MATCH(UPPER(TRIM(Table2[[#This Row],[Status_Clean]])),{"CONTACTED","QUALIFIED","CONVERTED"},0)),1,0)</f>
        <v>1</v>
      </c>
      <c r="O598" cm="1">
        <f t="array" ref="O598">_xlfn.SWITCH(UPPER(TRIM(Table2[[#This Row],[Status_Clean]])),"NEW",1,"CONTACTED",2,"QUALIFIED",3,"CONVERTED",4,"LOST",5,99)</f>
        <v>3</v>
      </c>
      <c r="P598" t="s">
        <v>1942</v>
      </c>
      <c r="Q598" t="s">
        <v>7417</v>
      </c>
      <c r="R598" t="s">
        <v>7417</v>
      </c>
      <c r="S598">
        <v>45466</v>
      </c>
      <c r="T598" t="s">
        <v>7261</v>
      </c>
      <c r="U598">
        <v>45466</v>
      </c>
      <c r="V598" t="s">
        <v>7276</v>
      </c>
      <c r="W598" t="s">
        <v>7271</v>
      </c>
      <c r="X598" t="s">
        <v>7277</v>
      </c>
      <c r="Y598" t="s">
        <v>7293</v>
      </c>
      <c r="Z598" t="s">
        <v>1943</v>
      </c>
      <c r="AA598">
        <v>9.6999999999999993</v>
      </c>
      <c r="AB598" t="str" cm="1">
        <f t="array" ref="AB598">_xlfn.LET(_xlpm.x,IFERROR(VALUE(Table2[[#This Row],[Response_Time_Hours]]),""),IF(_xlpm.x="","CHECK",_xlfn.IFS(_xlpm.x&lt;=1,"Immediate",_xlpm.x&lt;=6,"Fast",_xlpm.x&lt;=24,"Moderate",_xlpm.x&gt;24,"Delayed")))</f>
        <v>Moderate</v>
      </c>
      <c r="AC598">
        <v>14</v>
      </c>
      <c r="AD598" t="str" cm="1">
        <f t="array" ref="AD598">IF(Table2[[#This Row],[Interaction_Count_Final]]="","N/A",_xlfn.IFS(Table2[[#This Row],[Interaction_Count_Final]]&lt;=2,"Low",Table2[[#This Row],[Interaction_Count_Final]]&lt;=5,"Medium",Table2[[#This Row],[Interaction_Count_Final]]&gt;=6,"High",TRUE,"CHECK"))</f>
        <v>High</v>
      </c>
      <c r="AE598" t="s">
        <v>7273</v>
      </c>
      <c r="AF598" t="b">
        <v>1</v>
      </c>
      <c r="AG598" t="b">
        <v>1</v>
      </c>
      <c r="AH598">
        <v>802</v>
      </c>
      <c r="AI598">
        <v>45466</v>
      </c>
      <c r="AJ598" t="b">
        <v>1</v>
      </c>
      <c r="AK598" t="str" cm="1">
        <f t="array" ref="AK598">_xlfn.LET(
  _xlpm.txt,TRIM(Raw_Data!F598),
  _xlpm.norm,SUBSTITUTE(SUBSTITUTE(_xlpm.txt,"-","/"),".","/"),
  _xlpm.p,_xlfn.TEXTSPLIT(_xlpm.norm,"/"),
  _xlpm.a,VALUE(INDEX(_xlpm.p,1)),
  _xlpm.b,VALUE(INDEX(_xlpm.p,2)),
  IF(AND(_xlpm.a&lt;=12,_xlpm.b&lt;=12),"REVIEW_AMBIGUOUS","OK")
)</f>
        <v>OK</v>
      </c>
    </row>
    <row r="599" spans="1:37">
      <c r="A599" t="s">
        <v>1944</v>
      </c>
      <c r="B599" t="s">
        <v>1944</v>
      </c>
      <c r="C599" t="b">
        <v>0</v>
      </c>
      <c r="D599" t="s">
        <v>7257</v>
      </c>
      <c r="E599" t="s">
        <v>1945</v>
      </c>
      <c r="F599" t="s">
        <v>1945</v>
      </c>
      <c r="G599" t="s">
        <v>7303</v>
      </c>
      <c r="H599" t="s">
        <v>404</v>
      </c>
      <c r="I599" t="s">
        <v>404</v>
      </c>
      <c r="J599" t="s">
        <v>363</v>
      </c>
      <c r="K599" t="s">
        <v>193</v>
      </c>
      <c r="L599" t="s">
        <v>193</v>
      </c>
      <c r="M599">
        <f>IF(UPPER(TRIM(Table2[[#This Row],[Status_Clean]]))="CONVERTED",1,0)</f>
        <v>0</v>
      </c>
      <c r="N599">
        <f>IF(ISNUMBER(MATCH(UPPER(TRIM(Table2[[#This Row],[Status_Clean]])),{"CONTACTED","QUALIFIED","CONVERTED"},0)),1,0)</f>
        <v>0</v>
      </c>
      <c r="O599" cm="1">
        <f t="array" ref="O599">_xlfn.SWITCH(UPPER(TRIM(Table2[[#This Row],[Status_Clean]])),"NEW",1,"CONTACTED",2,"QUALIFIED",3,"CONVERTED",4,"LOST",5,99)</f>
        <v>1</v>
      </c>
      <c r="P599">
        <v>45349</v>
      </c>
      <c r="Q599" t="s">
        <v>7728</v>
      </c>
      <c r="R599" t="s">
        <v>7728</v>
      </c>
      <c r="S599">
        <v>45349</v>
      </c>
      <c r="T599" t="s">
        <v>7261</v>
      </c>
      <c r="U599">
        <v>45349</v>
      </c>
      <c r="V599" t="s">
        <v>7283</v>
      </c>
      <c r="W599" t="s">
        <v>7271</v>
      </c>
      <c r="X599" t="s">
        <v>7284</v>
      </c>
      <c r="Y599" t="s">
        <v>7265</v>
      </c>
      <c r="Z599" t="s">
        <v>1946</v>
      </c>
      <c r="AA599">
        <v>39.9</v>
      </c>
      <c r="AB599" t="str" cm="1">
        <f t="array" ref="AB599">_xlfn.LET(_xlpm.x,IFERROR(VALUE(Table2[[#This Row],[Response_Time_Hours]]),""),IF(_xlpm.x="","CHECK",_xlfn.IFS(_xlpm.x&lt;=1,"Immediate",_xlpm.x&lt;=6,"Fast",_xlpm.x&lt;=24,"Moderate",_xlpm.x&gt;24,"Delayed")))</f>
        <v>Delayed</v>
      </c>
      <c r="AC599">
        <v>34</v>
      </c>
      <c r="AD599" t="str" cm="1">
        <f t="array" ref="AD599">IF(Table2[[#This Row],[Interaction_Count_Final]]="","N/A",_xlfn.IFS(Table2[[#This Row],[Interaction_Count_Final]]&lt;=2,"Low",Table2[[#This Row],[Interaction_Count_Final]]&lt;=5,"Medium",Table2[[#This Row],[Interaction_Count_Final]]&gt;=6,"High",TRUE,"CHECK"))</f>
        <v>High</v>
      </c>
      <c r="AE599" t="s">
        <v>7266</v>
      </c>
      <c r="AF599" t="b">
        <v>1</v>
      </c>
      <c r="AG599" t="b">
        <v>1</v>
      </c>
      <c r="AH599">
        <v>804</v>
      </c>
      <c r="AI599">
        <v>45349</v>
      </c>
      <c r="AJ599" t="b">
        <v>1</v>
      </c>
      <c r="AK599" t="e" cm="1">
        <f t="array" ref="AK599">_xlfn.LET(
  _xlpm.txt,TRIM(Raw_Data!F599),
  _xlpm.norm,SUBSTITUTE(SUBSTITUTE(_xlpm.txt,"-","/"),".","/"),
  _xlpm.p,_xlfn.TEXTSPLIT(_xlpm.norm,"/"),
  _xlpm.a,VALUE(INDEX(_xlpm.p,1)),
  _xlpm.b,VALUE(INDEX(_xlpm.p,2)),
  IF(AND(_xlpm.a&lt;=12,_xlpm.b&lt;=12),"REVIEW_AMBIGUOUS","OK")
)</f>
        <v>#REF!</v>
      </c>
    </row>
    <row r="600" spans="1:37">
      <c r="A600" t="s">
        <v>1947</v>
      </c>
      <c r="B600" t="s">
        <v>1947</v>
      </c>
      <c r="C600" t="b">
        <v>0</v>
      </c>
      <c r="D600" t="s">
        <v>7257</v>
      </c>
      <c r="E600" t="s">
        <v>7834</v>
      </c>
      <c r="F600" t="s">
        <v>7834</v>
      </c>
      <c r="G600" t="s">
        <v>7258</v>
      </c>
      <c r="H600" t="s">
        <v>123</v>
      </c>
      <c r="I600" t="s">
        <v>123</v>
      </c>
      <c r="J600" t="s">
        <v>123</v>
      </c>
      <c r="K600" t="s">
        <v>7259</v>
      </c>
      <c r="L600" t="s">
        <v>193</v>
      </c>
      <c r="M600">
        <f>IF(UPPER(TRIM(Table2[[#This Row],[Status_Clean]]))="CONVERTED",1,0)</f>
        <v>0</v>
      </c>
      <c r="N600">
        <f>IF(ISNUMBER(MATCH(UPPER(TRIM(Table2[[#This Row],[Status_Clean]])),{"CONTACTED","QUALIFIED","CONVERTED"},0)),1,0)</f>
        <v>0</v>
      </c>
      <c r="O600" cm="1">
        <f t="array" ref="O600">_xlfn.SWITCH(UPPER(TRIM(Table2[[#This Row],[Status_Clean]])),"NEW",1,"CONTACTED",2,"QUALIFIED",3,"CONVERTED",4,"LOST",5,99)</f>
        <v>1</v>
      </c>
      <c r="P600">
        <v>45472</v>
      </c>
      <c r="Q600" t="s">
        <v>7835</v>
      </c>
      <c r="R600" t="s">
        <v>7835</v>
      </c>
      <c r="S600">
        <v>45472</v>
      </c>
      <c r="T600" t="s">
        <v>7261</v>
      </c>
      <c r="U600">
        <v>45472</v>
      </c>
      <c r="V600" t="s">
        <v>7276</v>
      </c>
      <c r="W600" t="s">
        <v>7271</v>
      </c>
      <c r="X600" t="s">
        <v>7277</v>
      </c>
      <c r="Y600" t="s">
        <v>7278</v>
      </c>
      <c r="Z600" t="s">
        <v>1949</v>
      </c>
      <c r="AA600">
        <v>31.2</v>
      </c>
      <c r="AB600" t="str" cm="1">
        <f t="array" ref="AB600">_xlfn.LET(_xlpm.x,IFERROR(VALUE(Table2[[#This Row],[Response_Time_Hours]]),""),IF(_xlpm.x="","CHECK",_xlfn.IFS(_xlpm.x&lt;=1,"Immediate",_xlpm.x&lt;=6,"Fast",_xlpm.x&lt;=24,"Moderate",_xlpm.x&gt;24,"Delayed")))</f>
        <v>Delayed</v>
      </c>
      <c r="AC600">
        <v>50</v>
      </c>
      <c r="AD600" t="str" cm="1">
        <f t="array" ref="AD600">IF(Table2[[#This Row],[Interaction_Count_Final]]="","N/A",_xlfn.IFS(Table2[[#This Row],[Interaction_Count_Final]]&lt;=2,"Low",Table2[[#This Row],[Interaction_Count_Final]]&lt;=5,"Medium",Table2[[#This Row],[Interaction_Count_Final]]&gt;=6,"High",TRUE,"CHECK"))</f>
        <v>High</v>
      </c>
      <c r="AE600" t="s">
        <v>7273</v>
      </c>
      <c r="AF600" t="b">
        <v>1</v>
      </c>
      <c r="AG600" t="b">
        <v>1</v>
      </c>
      <c r="AH600">
        <v>805</v>
      </c>
      <c r="AI600">
        <v>45472</v>
      </c>
      <c r="AJ600" t="b">
        <v>1</v>
      </c>
      <c r="AK600" t="e" cm="1">
        <f t="array" ref="AK600">_xlfn.LET(
  _xlpm.txt,TRIM(Raw_Data!F600),
  _xlpm.norm,SUBSTITUTE(SUBSTITUTE(_xlpm.txt,"-","/"),".","/"),
  _xlpm.p,_xlfn.TEXTSPLIT(_xlpm.norm,"/"),
  _xlpm.a,VALUE(INDEX(_xlpm.p,1)),
  _xlpm.b,VALUE(INDEX(_xlpm.p,2)),
  IF(AND(_xlpm.a&lt;=12,_xlpm.b&lt;=12),"REVIEW_AMBIGUOUS","OK")
)</f>
        <v>#REF!</v>
      </c>
    </row>
    <row r="601" spans="1:37">
      <c r="A601" t="s">
        <v>1950</v>
      </c>
      <c r="B601" t="s">
        <v>1950</v>
      </c>
      <c r="C601" t="b">
        <v>0</v>
      </c>
      <c r="D601" t="s">
        <v>7257</v>
      </c>
      <c r="E601" t="s">
        <v>1951</v>
      </c>
      <c r="F601" t="s">
        <v>1951</v>
      </c>
      <c r="G601" t="s">
        <v>7258</v>
      </c>
      <c r="H601" t="s">
        <v>363</v>
      </c>
      <c r="I601" t="s">
        <v>363</v>
      </c>
      <c r="J601" t="s">
        <v>363</v>
      </c>
      <c r="K601" t="s">
        <v>7281</v>
      </c>
      <c r="L601" t="s">
        <v>125</v>
      </c>
      <c r="M601">
        <f>IF(UPPER(TRIM(Table2[[#This Row],[Status_Clean]]))="CONVERTED",1,0)</f>
        <v>0</v>
      </c>
      <c r="N601">
        <f>IF(ISNUMBER(MATCH(UPPER(TRIM(Table2[[#This Row],[Status_Clean]])),{"CONTACTED","QUALIFIED","CONVERTED"},0)),1,0)</f>
        <v>1</v>
      </c>
      <c r="O601" cm="1">
        <f t="array" ref="O601">_xlfn.SWITCH(UPPER(TRIM(Table2[[#This Row],[Status_Clean]])),"NEW",1,"CONTACTED",2,"QUALIFIED",3,"CONVERTED",4,"LOST",5,99)</f>
        <v>2</v>
      </c>
      <c r="P601">
        <v>45067</v>
      </c>
      <c r="Q601" t="s">
        <v>7836</v>
      </c>
      <c r="R601" t="s">
        <v>7836</v>
      </c>
      <c r="S601">
        <v>45067</v>
      </c>
      <c r="T601" t="s">
        <v>7261</v>
      </c>
      <c r="U601">
        <v>45067</v>
      </c>
      <c r="V601" t="s">
        <v>7314</v>
      </c>
      <c r="W601" t="s">
        <v>7263</v>
      </c>
      <c r="X601" t="s">
        <v>7277</v>
      </c>
      <c r="Y601" t="s">
        <v>7293</v>
      </c>
      <c r="Z601" t="s">
        <v>1952</v>
      </c>
      <c r="AA601">
        <v>34.299999999999997</v>
      </c>
      <c r="AB601" t="str" cm="1">
        <f t="array" ref="AB601">_xlfn.LET(_xlpm.x,IFERROR(VALUE(Table2[[#This Row],[Response_Time_Hours]]),""),IF(_xlpm.x="","CHECK",_xlfn.IFS(_xlpm.x&lt;=1,"Immediate",_xlpm.x&lt;=6,"Fast",_xlpm.x&lt;=24,"Moderate",_xlpm.x&gt;24,"Delayed")))</f>
        <v>Delayed</v>
      </c>
      <c r="AC601">
        <v>31</v>
      </c>
      <c r="AD601" t="str" cm="1">
        <f t="array" ref="AD601">IF(Table2[[#This Row],[Interaction_Count_Final]]="","N/A",_xlfn.IFS(Table2[[#This Row],[Interaction_Count_Final]]&lt;=2,"Low",Table2[[#This Row],[Interaction_Count_Final]]&lt;=5,"Medium",Table2[[#This Row],[Interaction_Count_Final]]&gt;=6,"High",TRUE,"CHECK"))</f>
        <v>High</v>
      </c>
      <c r="AE601" t="s">
        <v>7289</v>
      </c>
      <c r="AF601" t="b">
        <v>1</v>
      </c>
      <c r="AG601" t="b">
        <v>1</v>
      </c>
      <c r="AH601">
        <v>808</v>
      </c>
      <c r="AI601">
        <v>45067</v>
      </c>
      <c r="AJ601" t="b">
        <v>1</v>
      </c>
      <c r="AK601" t="e" cm="1">
        <f t="array" ref="AK601">_xlfn.LET(
  _xlpm.txt,TRIM(Raw_Data!F601),
  _xlpm.norm,SUBSTITUTE(SUBSTITUTE(_xlpm.txt,"-","/"),".","/"),
  _xlpm.p,_xlfn.TEXTSPLIT(_xlpm.norm,"/"),
  _xlpm.a,VALUE(INDEX(_xlpm.p,1)),
  _xlpm.b,VALUE(INDEX(_xlpm.p,2)),
  IF(AND(_xlpm.a&lt;=12,_xlpm.b&lt;=12),"REVIEW_AMBIGUOUS","OK")
)</f>
        <v>#REF!</v>
      </c>
    </row>
    <row r="602" spans="1:37">
      <c r="A602" t="s">
        <v>1953</v>
      </c>
      <c r="B602" t="s">
        <v>1953</v>
      </c>
      <c r="C602" t="b">
        <v>0</v>
      </c>
      <c r="D602" t="s">
        <v>7257</v>
      </c>
      <c r="E602" t="s">
        <v>1954</v>
      </c>
      <c r="F602" t="s">
        <v>1954</v>
      </c>
      <c r="G602" t="s">
        <v>7268</v>
      </c>
      <c r="H602" t="s">
        <v>147</v>
      </c>
      <c r="I602" t="s">
        <v>147</v>
      </c>
      <c r="J602" t="s">
        <v>7308</v>
      </c>
      <c r="K602" t="s">
        <v>250</v>
      </c>
      <c r="L602" t="s">
        <v>250</v>
      </c>
      <c r="M602">
        <f>IF(UPPER(TRIM(Table2[[#This Row],[Status_Clean]]))="CONVERTED",1,0)</f>
        <v>1</v>
      </c>
      <c r="N602">
        <f>IF(ISNUMBER(MATCH(UPPER(TRIM(Table2[[#This Row],[Status_Clean]])),{"CONTACTED","QUALIFIED","CONVERTED"},0)),1,0)</f>
        <v>1</v>
      </c>
      <c r="O602" cm="1">
        <f t="array" ref="O602">_xlfn.SWITCH(UPPER(TRIM(Table2[[#This Row],[Status_Clean]])),"NEW",1,"CONTACTED",2,"QUALIFIED",3,"CONVERTED",4,"LOST",5,99)</f>
        <v>4</v>
      </c>
      <c r="P602" t="s">
        <v>1955</v>
      </c>
      <c r="Q602" t="s">
        <v>7837</v>
      </c>
      <c r="R602" t="s">
        <v>7837</v>
      </c>
      <c r="S602">
        <v>45243</v>
      </c>
      <c r="T602" t="s">
        <v>7261</v>
      </c>
      <c r="U602">
        <v>45243</v>
      </c>
      <c r="V602" t="s">
        <v>7300</v>
      </c>
      <c r="W602" t="s">
        <v>7263</v>
      </c>
      <c r="X602" t="s">
        <v>7264</v>
      </c>
      <c r="Y602" t="s">
        <v>7298</v>
      </c>
      <c r="Z602" t="s">
        <v>188</v>
      </c>
      <c r="AA602">
        <v>16.799999999999997</v>
      </c>
      <c r="AB602" t="str" cm="1">
        <f t="array" ref="AB602">_xlfn.LET(_xlpm.x,IFERROR(VALUE(Table2[[#This Row],[Response_Time_Hours]]),""),IF(_xlpm.x="","CHECK",_xlfn.IFS(_xlpm.x&lt;=1,"Immediate",_xlpm.x&lt;=6,"Fast",_xlpm.x&lt;=24,"Moderate",_xlpm.x&gt;24,"Delayed")))</f>
        <v>Moderate</v>
      </c>
      <c r="AC602">
        <v>6</v>
      </c>
      <c r="AD602" t="str" cm="1">
        <f t="array" ref="AD602">IF(Table2[[#This Row],[Interaction_Count_Final]]="","N/A",_xlfn.IFS(Table2[[#This Row],[Interaction_Count_Final]]&lt;=2,"Low",Table2[[#This Row],[Interaction_Count_Final]]&lt;=5,"Medium",Table2[[#This Row],[Interaction_Count_Final]]&gt;=6,"High",TRUE,"CHECK"))</f>
        <v>High</v>
      </c>
      <c r="AE602" t="s">
        <v>7273</v>
      </c>
      <c r="AF602" t="b">
        <v>1</v>
      </c>
      <c r="AG602" t="b">
        <v>1</v>
      </c>
      <c r="AH602">
        <v>810</v>
      </c>
      <c r="AI602">
        <v>45243</v>
      </c>
      <c r="AJ602" t="b">
        <v>1</v>
      </c>
      <c r="AK602" t="str" cm="1">
        <f t="array" ref="AK602">_xlfn.LET(
  _xlpm.txt,TRIM(Raw_Data!F602),
  _xlpm.norm,SUBSTITUTE(SUBSTITUTE(_xlpm.txt,"-","/"),".","/"),
  _xlpm.p,_xlfn.TEXTSPLIT(_xlpm.norm,"/"),
  _xlpm.a,VALUE(INDEX(_xlpm.p,1)),
  _xlpm.b,VALUE(INDEX(_xlpm.p,2)),
  IF(AND(_xlpm.a&lt;=12,_xlpm.b&lt;=12),"REVIEW_AMBIGUOUS","OK")
)</f>
        <v>OK</v>
      </c>
    </row>
    <row r="603" spans="1:37">
      <c r="A603" t="s">
        <v>1956</v>
      </c>
      <c r="B603" t="s">
        <v>1956</v>
      </c>
      <c r="C603" t="b">
        <v>0</v>
      </c>
      <c r="D603" t="s">
        <v>7257</v>
      </c>
      <c r="E603" t="s">
        <v>1957</v>
      </c>
      <c r="F603" t="s">
        <v>1957</v>
      </c>
      <c r="G603" t="s">
        <v>7274</v>
      </c>
      <c r="H603" t="s">
        <v>69</v>
      </c>
      <c r="I603" t="s">
        <v>69</v>
      </c>
      <c r="J603" t="s">
        <v>69</v>
      </c>
      <c r="K603" t="s">
        <v>71</v>
      </c>
      <c r="L603" t="s">
        <v>71</v>
      </c>
      <c r="M603">
        <f>IF(UPPER(TRIM(Table2[[#This Row],[Status_Clean]]))="CONVERTED",1,0)</f>
        <v>0</v>
      </c>
      <c r="N603">
        <f>IF(ISNUMBER(MATCH(UPPER(TRIM(Table2[[#This Row],[Status_Clean]])),{"CONTACTED","QUALIFIED","CONVERTED"},0)),1,0)</f>
        <v>1</v>
      </c>
      <c r="O603" cm="1">
        <f t="array" ref="O603">_xlfn.SWITCH(UPPER(TRIM(Table2[[#This Row],[Status_Clean]])),"NEW",1,"CONTACTED",2,"QUALIFIED",3,"CONVERTED",4,"LOST",5,99)</f>
        <v>3</v>
      </c>
      <c r="P603">
        <v>45541</v>
      </c>
      <c r="Q603" t="s">
        <v>7838</v>
      </c>
      <c r="R603" t="s">
        <v>7838</v>
      </c>
      <c r="S603">
        <v>45541</v>
      </c>
      <c r="T603" t="s">
        <v>7261</v>
      </c>
      <c r="U603">
        <v>45541</v>
      </c>
      <c r="V603" t="s">
        <v>7287</v>
      </c>
      <c r="W603" t="s">
        <v>7271</v>
      </c>
      <c r="X603" t="s">
        <v>7288</v>
      </c>
      <c r="Y603" t="s">
        <v>7312</v>
      </c>
      <c r="Z603" t="s">
        <v>1958</v>
      </c>
      <c r="AA603">
        <v>51</v>
      </c>
      <c r="AB603" t="str" cm="1">
        <f t="array" ref="AB603">_xlfn.LET(_xlpm.x,IFERROR(VALUE(Table2[[#This Row],[Response_Time_Hours]]),""),IF(_xlpm.x="","CHECK",_xlfn.IFS(_xlpm.x&lt;=1,"Immediate",_xlpm.x&lt;=6,"Fast",_xlpm.x&lt;=24,"Moderate",_xlpm.x&gt;24,"Delayed")))</f>
        <v>Delayed</v>
      </c>
      <c r="AC603">
        <v>29</v>
      </c>
      <c r="AD603" t="str" cm="1">
        <f t="array" ref="AD603">IF(Table2[[#This Row],[Interaction_Count_Final]]="","N/A",_xlfn.IFS(Table2[[#This Row],[Interaction_Count_Final]]&lt;=2,"Low",Table2[[#This Row],[Interaction_Count_Final]]&lt;=5,"Medium",Table2[[#This Row],[Interaction_Count_Final]]&gt;=6,"High",TRUE,"CHECK"))</f>
        <v>High</v>
      </c>
      <c r="AE603" t="s">
        <v>7266</v>
      </c>
      <c r="AF603" t="b">
        <v>1</v>
      </c>
      <c r="AG603" t="b">
        <v>1</v>
      </c>
      <c r="AH603">
        <v>811</v>
      </c>
      <c r="AI603">
        <v>45541</v>
      </c>
      <c r="AJ603" t="b">
        <v>1</v>
      </c>
      <c r="AK603" t="e" cm="1">
        <f t="array" ref="AK603">_xlfn.LET(
  _xlpm.txt,TRIM(Raw_Data!F603),
  _xlpm.norm,SUBSTITUTE(SUBSTITUTE(_xlpm.txt,"-","/"),".","/"),
  _xlpm.p,_xlfn.TEXTSPLIT(_xlpm.norm,"/"),
  _xlpm.a,VALUE(INDEX(_xlpm.p,1)),
  _xlpm.b,VALUE(INDEX(_xlpm.p,2)),
  IF(AND(_xlpm.a&lt;=12,_xlpm.b&lt;=12),"REVIEW_AMBIGUOUS","OK")
)</f>
        <v>#REF!</v>
      </c>
    </row>
    <row r="604" spans="1:37">
      <c r="A604" t="s">
        <v>1959</v>
      </c>
      <c r="B604" t="s">
        <v>1959</v>
      </c>
      <c r="C604" t="b">
        <v>0</v>
      </c>
      <c r="D604" t="s">
        <v>7257</v>
      </c>
      <c r="E604" t="s">
        <v>1960</v>
      </c>
      <c r="F604" t="s">
        <v>1960</v>
      </c>
      <c r="G604" t="s">
        <v>7268</v>
      </c>
      <c r="H604" t="s">
        <v>311</v>
      </c>
      <c r="I604" t="s">
        <v>311</v>
      </c>
      <c r="J604" t="s">
        <v>311</v>
      </c>
      <c r="K604" t="s">
        <v>7319</v>
      </c>
      <c r="L604" t="s">
        <v>71</v>
      </c>
      <c r="M604">
        <f>IF(UPPER(TRIM(Table2[[#This Row],[Status_Clean]]))="CONVERTED",1,0)</f>
        <v>0</v>
      </c>
      <c r="N604">
        <f>IF(ISNUMBER(MATCH(UPPER(TRIM(Table2[[#This Row],[Status_Clean]])),{"CONTACTED","QUALIFIED","CONVERTED"},0)),1,0)</f>
        <v>1</v>
      </c>
      <c r="O604" cm="1">
        <f t="array" ref="O604">_xlfn.SWITCH(UPPER(TRIM(Table2[[#This Row],[Status_Clean]])),"NEW",1,"CONTACTED",2,"QUALIFIED",3,"CONVERTED",4,"LOST",5,99)</f>
        <v>3</v>
      </c>
      <c r="P604" t="s">
        <v>1961</v>
      </c>
      <c r="Q604" t="s">
        <v>7839</v>
      </c>
      <c r="R604" t="s">
        <v>7839</v>
      </c>
      <c r="S604">
        <v>44983</v>
      </c>
      <c r="T604" t="s">
        <v>7261</v>
      </c>
      <c r="U604">
        <v>44983</v>
      </c>
      <c r="V604" t="s">
        <v>7283</v>
      </c>
      <c r="W604" t="s">
        <v>7263</v>
      </c>
      <c r="X604" t="s">
        <v>7284</v>
      </c>
      <c r="Y604" t="s">
        <v>7293</v>
      </c>
      <c r="Z604">
        <v>52.1</v>
      </c>
      <c r="AA604">
        <v>52.1</v>
      </c>
      <c r="AB604" t="str" cm="1">
        <f t="array" ref="AB604">_xlfn.LET(_xlpm.x,IFERROR(VALUE(Table2[[#This Row],[Response_Time_Hours]]),""),IF(_xlpm.x="","CHECK",_xlfn.IFS(_xlpm.x&lt;=1,"Immediate",_xlpm.x&lt;=6,"Fast",_xlpm.x&lt;=24,"Moderate",_xlpm.x&gt;24,"Delayed")))</f>
        <v>Delayed</v>
      </c>
      <c r="AC604">
        <v>16</v>
      </c>
      <c r="AD604" t="str" cm="1">
        <f t="array" ref="AD604">IF(Table2[[#This Row],[Interaction_Count_Final]]="","N/A",_xlfn.IFS(Table2[[#This Row],[Interaction_Count_Final]]&lt;=2,"Low",Table2[[#This Row],[Interaction_Count_Final]]&lt;=5,"Medium",Table2[[#This Row],[Interaction_Count_Final]]&gt;=6,"High",TRUE,"CHECK"))</f>
        <v>High</v>
      </c>
      <c r="AE604" t="s">
        <v>7273</v>
      </c>
      <c r="AF604" t="b">
        <v>1</v>
      </c>
      <c r="AG604" t="b">
        <v>1</v>
      </c>
      <c r="AH604">
        <v>813</v>
      </c>
      <c r="AI604">
        <v>44983</v>
      </c>
      <c r="AJ604" t="b">
        <v>1</v>
      </c>
      <c r="AK604" t="e" cm="1">
        <f t="array" ref="AK604">_xlfn.LET(
  _xlpm.txt,TRIM(Raw_Data!F604),
  _xlpm.norm,SUBSTITUTE(SUBSTITUTE(_xlpm.txt,"-","/"),".","/"),
  _xlpm.p,_xlfn.TEXTSPLIT(_xlpm.norm,"/"),
  _xlpm.a,VALUE(INDEX(_xlpm.p,1)),
  _xlpm.b,VALUE(INDEX(_xlpm.p,2)),
  IF(AND(_xlpm.a&lt;=12,_xlpm.b&lt;=12),"REVIEW_AMBIGUOUS","OK")
)</f>
        <v>#REF!</v>
      </c>
    </row>
    <row r="605" spans="1:37">
      <c r="A605" t="s">
        <v>1962</v>
      </c>
      <c r="B605" t="s">
        <v>1962</v>
      </c>
      <c r="C605" t="b">
        <v>0</v>
      </c>
      <c r="D605" t="s">
        <v>7257</v>
      </c>
      <c r="E605" t="s">
        <v>1963</v>
      </c>
      <c r="F605" t="s">
        <v>1963</v>
      </c>
      <c r="G605" t="s">
        <v>7280</v>
      </c>
      <c r="H605" t="s">
        <v>600</v>
      </c>
      <c r="I605" t="s">
        <v>600</v>
      </c>
      <c r="J605" t="s">
        <v>254</v>
      </c>
      <c r="K605" t="s">
        <v>7319</v>
      </c>
      <c r="L605" t="s">
        <v>71</v>
      </c>
      <c r="M605">
        <f>IF(UPPER(TRIM(Table2[[#This Row],[Status_Clean]]))="CONVERTED",1,0)</f>
        <v>0</v>
      </c>
      <c r="N605">
        <f>IF(ISNUMBER(MATCH(UPPER(TRIM(Table2[[#This Row],[Status_Clean]])),{"CONTACTED","QUALIFIED","CONVERTED"},0)),1,0)</f>
        <v>1</v>
      </c>
      <c r="O605" cm="1">
        <f t="array" ref="O605">_xlfn.SWITCH(UPPER(TRIM(Table2[[#This Row],[Status_Clean]])),"NEW",1,"CONTACTED",2,"QUALIFIED",3,"CONVERTED",4,"LOST",5,99)</f>
        <v>3</v>
      </c>
      <c r="P605" t="s">
        <v>1964</v>
      </c>
      <c r="Q605" t="s">
        <v>7432</v>
      </c>
      <c r="R605" t="s">
        <v>7432</v>
      </c>
      <c r="S605">
        <v>45528</v>
      </c>
      <c r="T605" t="s">
        <v>7261</v>
      </c>
      <c r="U605">
        <v>45528</v>
      </c>
      <c r="V605" t="s">
        <v>7310</v>
      </c>
      <c r="W605" t="s">
        <v>7271</v>
      </c>
      <c r="X605" t="s">
        <v>7288</v>
      </c>
      <c r="Y605" t="s">
        <v>7278</v>
      </c>
      <c r="Z605" t="s">
        <v>1965</v>
      </c>
      <c r="AA605">
        <v>39.200000000000003</v>
      </c>
      <c r="AB605" t="str" cm="1">
        <f t="array" ref="AB605">_xlfn.LET(_xlpm.x,IFERROR(VALUE(Table2[[#This Row],[Response_Time_Hours]]),""),IF(_xlpm.x="","CHECK",_xlfn.IFS(_xlpm.x&lt;=1,"Immediate",_xlpm.x&lt;=6,"Fast",_xlpm.x&lt;=24,"Moderate",_xlpm.x&gt;24,"Delayed")))</f>
        <v>Delayed</v>
      </c>
      <c r="AC605">
        <v>39</v>
      </c>
      <c r="AD605" t="str" cm="1">
        <f t="array" ref="AD605">IF(Table2[[#This Row],[Interaction_Count_Final]]="","N/A",_xlfn.IFS(Table2[[#This Row],[Interaction_Count_Final]]&lt;=2,"Low",Table2[[#This Row],[Interaction_Count_Final]]&lt;=5,"Medium",Table2[[#This Row],[Interaction_Count_Final]]&gt;=6,"High",TRUE,"CHECK"))</f>
        <v>High</v>
      </c>
      <c r="AE605" t="s">
        <v>7273</v>
      </c>
      <c r="AF605" t="b">
        <v>1</v>
      </c>
      <c r="AG605" t="b">
        <v>1</v>
      </c>
      <c r="AH605">
        <v>814</v>
      </c>
      <c r="AI605">
        <v>45528</v>
      </c>
      <c r="AJ605" t="b">
        <v>1</v>
      </c>
      <c r="AK605" t="str" cm="1">
        <f t="array" ref="AK605">_xlfn.LET(
  _xlpm.txt,TRIM(Raw_Data!F605),
  _xlpm.norm,SUBSTITUTE(SUBSTITUTE(_xlpm.txt,"-","/"),".","/"),
  _xlpm.p,_xlfn.TEXTSPLIT(_xlpm.norm,"/"),
  _xlpm.a,VALUE(INDEX(_xlpm.p,1)),
  _xlpm.b,VALUE(INDEX(_xlpm.p,2)),
  IF(AND(_xlpm.a&lt;=12,_xlpm.b&lt;=12),"REVIEW_AMBIGUOUS","OK")
)</f>
        <v>OK</v>
      </c>
    </row>
    <row r="606" spans="1:37">
      <c r="A606" t="s">
        <v>1966</v>
      </c>
      <c r="B606" t="s">
        <v>1966</v>
      </c>
      <c r="C606" t="b">
        <v>0</v>
      </c>
      <c r="D606" t="s">
        <v>7257</v>
      </c>
      <c r="E606" t="s">
        <v>1967</v>
      </c>
      <c r="F606" t="s">
        <v>1967</v>
      </c>
      <c r="G606" t="s">
        <v>7280</v>
      </c>
      <c r="H606" t="s">
        <v>359</v>
      </c>
      <c r="I606" t="s">
        <v>359</v>
      </c>
      <c r="J606" t="s">
        <v>473</v>
      </c>
      <c r="K606" t="s">
        <v>7370</v>
      </c>
      <c r="L606" t="s">
        <v>250</v>
      </c>
      <c r="M606">
        <f>IF(UPPER(TRIM(Table2[[#This Row],[Status_Clean]]))="CONVERTED",1,0)</f>
        <v>1</v>
      </c>
      <c r="N606">
        <f>IF(ISNUMBER(MATCH(UPPER(TRIM(Table2[[#This Row],[Status_Clean]])),{"CONTACTED","QUALIFIED","CONVERTED"},0)),1,0)</f>
        <v>1</v>
      </c>
      <c r="O606" cm="1">
        <f t="array" ref="O606">_xlfn.SWITCH(UPPER(TRIM(Table2[[#This Row],[Status_Clean]])),"NEW",1,"CONTACTED",2,"QUALIFIED",3,"CONVERTED",4,"LOST",5,99)</f>
        <v>4</v>
      </c>
      <c r="P606">
        <v>44978</v>
      </c>
      <c r="Q606" t="s">
        <v>7840</v>
      </c>
      <c r="R606" t="s">
        <v>7840</v>
      </c>
      <c r="S606">
        <v>44978</v>
      </c>
      <c r="T606" t="s">
        <v>7261</v>
      </c>
      <c r="U606">
        <v>44978</v>
      </c>
      <c r="V606" t="s">
        <v>7283</v>
      </c>
      <c r="W606" t="s">
        <v>7263</v>
      </c>
      <c r="X606" t="s">
        <v>7284</v>
      </c>
      <c r="Y606" t="s">
        <v>7265</v>
      </c>
      <c r="Z606">
        <v>6</v>
      </c>
      <c r="AA606">
        <v>6</v>
      </c>
      <c r="AB606" t="str" cm="1">
        <f t="array" ref="AB606">_xlfn.LET(_xlpm.x,IFERROR(VALUE(Table2[[#This Row],[Response_Time_Hours]]),""),IF(_xlpm.x="","CHECK",_xlfn.IFS(_xlpm.x&lt;=1,"Immediate",_xlpm.x&lt;=6,"Fast",_xlpm.x&lt;=24,"Moderate",_xlpm.x&gt;24,"Delayed")))</f>
        <v>Fast</v>
      </c>
      <c r="AC606">
        <v>29</v>
      </c>
      <c r="AD606" t="str" cm="1">
        <f t="array" ref="AD606">IF(Table2[[#This Row],[Interaction_Count_Final]]="","N/A",_xlfn.IFS(Table2[[#This Row],[Interaction_Count_Final]]&lt;=2,"Low",Table2[[#This Row],[Interaction_Count_Final]]&lt;=5,"Medium",Table2[[#This Row],[Interaction_Count_Final]]&gt;=6,"High",TRUE,"CHECK"))</f>
        <v>High</v>
      </c>
      <c r="AE606" t="s">
        <v>7273</v>
      </c>
      <c r="AF606" t="b">
        <v>1</v>
      </c>
      <c r="AG606" t="b">
        <v>1</v>
      </c>
      <c r="AH606">
        <v>816</v>
      </c>
      <c r="AI606">
        <v>44978</v>
      </c>
      <c r="AJ606" t="b">
        <v>1</v>
      </c>
      <c r="AK606" t="e" cm="1">
        <f t="array" ref="AK606">_xlfn.LET(
  _xlpm.txt,TRIM(Raw_Data!F606),
  _xlpm.norm,SUBSTITUTE(SUBSTITUTE(_xlpm.txt,"-","/"),".","/"),
  _xlpm.p,_xlfn.TEXTSPLIT(_xlpm.norm,"/"),
  _xlpm.a,VALUE(INDEX(_xlpm.p,1)),
  _xlpm.b,VALUE(INDEX(_xlpm.p,2)),
  IF(AND(_xlpm.a&lt;=12,_xlpm.b&lt;=12),"REVIEW_AMBIGUOUS","OK")
)</f>
        <v>#REF!</v>
      </c>
    </row>
    <row r="607" spans="1:37">
      <c r="A607" t="s">
        <v>1968</v>
      </c>
      <c r="B607" t="s">
        <v>1968</v>
      </c>
      <c r="C607" t="b">
        <v>1</v>
      </c>
      <c r="D607" t="s">
        <v>7257</v>
      </c>
      <c r="E607" t="s">
        <v>7841</v>
      </c>
      <c r="F607" t="s">
        <v>7841</v>
      </c>
      <c r="G607" t="s">
        <v>7303</v>
      </c>
      <c r="H607" t="s">
        <v>69</v>
      </c>
      <c r="I607" t="s">
        <v>69</v>
      </c>
      <c r="J607" t="s">
        <v>69</v>
      </c>
      <c r="K607" t="s">
        <v>125</v>
      </c>
      <c r="L607" t="s">
        <v>125</v>
      </c>
      <c r="M607">
        <f>IF(UPPER(TRIM(Table2[[#This Row],[Status_Clean]]))="CONVERTED",1,0)</f>
        <v>0</v>
      </c>
      <c r="N607">
        <f>IF(ISNUMBER(MATCH(UPPER(TRIM(Table2[[#This Row],[Status_Clean]])),{"CONTACTED","QUALIFIED","CONVERTED"},0)),1,0)</f>
        <v>1</v>
      </c>
      <c r="O607" cm="1">
        <f t="array" ref="O607">_xlfn.SWITCH(UPPER(TRIM(Table2[[#This Row],[Status_Clean]])),"NEW",1,"CONTACTED",2,"QUALIFIED",3,"CONVERTED",4,"LOST",5,99)</f>
        <v>2</v>
      </c>
      <c r="P607" t="s">
        <v>1970</v>
      </c>
      <c r="Q607" t="s">
        <v>7842</v>
      </c>
      <c r="R607" t="s">
        <v>7842</v>
      </c>
      <c r="S607">
        <v>45365</v>
      </c>
      <c r="T607" t="s">
        <v>7261</v>
      </c>
      <c r="U607">
        <v>45365</v>
      </c>
      <c r="V607" t="s">
        <v>7295</v>
      </c>
      <c r="W607" t="s">
        <v>7271</v>
      </c>
      <c r="X607" t="s">
        <v>7284</v>
      </c>
      <c r="Y607" t="s">
        <v>7285</v>
      </c>
      <c r="Z607" t="s">
        <v>1971</v>
      </c>
      <c r="AA607">
        <v>56.5</v>
      </c>
      <c r="AB607" t="str" cm="1">
        <f t="array" ref="AB607">_xlfn.LET(_xlpm.x,IFERROR(VALUE(Table2[[#This Row],[Response_Time_Hours]]),""),IF(_xlpm.x="","CHECK",_xlfn.IFS(_xlpm.x&lt;=1,"Immediate",_xlpm.x&lt;=6,"Fast",_xlpm.x&lt;=24,"Moderate",_xlpm.x&gt;24,"Delayed")))</f>
        <v>Delayed</v>
      </c>
      <c r="AC607">
        <v>38</v>
      </c>
      <c r="AD607" t="str" cm="1">
        <f t="array" ref="AD607">IF(Table2[[#This Row],[Interaction_Count_Final]]="","N/A",_xlfn.IFS(Table2[[#This Row],[Interaction_Count_Final]]&lt;=2,"Low",Table2[[#This Row],[Interaction_Count_Final]]&lt;=5,"Medium",Table2[[#This Row],[Interaction_Count_Final]]&gt;=6,"High",TRUE,"CHECK"))</f>
        <v>High</v>
      </c>
      <c r="AE607" t="s">
        <v>7266</v>
      </c>
      <c r="AF607" t="b">
        <v>1</v>
      </c>
      <c r="AG607" t="b">
        <v>1</v>
      </c>
      <c r="AH607">
        <v>818</v>
      </c>
      <c r="AI607">
        <v>45365</v>
      </c>
      <c r="AJ607" t="b">
        <v>1</v>
      </c>
      <c r="AK607" t="str" cm="1">
        <f t="array" ref="AK607">_xlfn.LET(
  _xlpm.txt,TRIM(Raw_Data!F607),
  _xlpm.norm,SUBSTITUTE(SUBSTITUTE(_xlpm.txt,"-","/"),".","/"),
  _xlpm.p,_xlfn.TEXTSPLIT(_xlpm.norm,"/"),
  _xlpm.a,VALUE(INDEX(_xlpm.p,1)),
  _xlpm.b,VALUE(INDEX(_xlpm.p,2)),
  IF(AND(_xlpm.a&lt;=12,_xlpm.b&lt;=12),"REVIEW_AMBIGUOUS","OK")
)</f>
        <v>OK</v>
      </c>
    </row>
    <row r="608" spans="1:37">
      <c r="A608" t="s">
        <v>1972</v>
      </c>
      <c r="B608" t="s">
        <v>1972</v>
      </c>
      <c r="C608" t="b">
        <v>0</v>
      </c>
      <c r="D608" t="s">
        <v>7257</v>
      </c>
      <c r="E608" t="s">
        <v>1973</v>
      </c>
      <c r="F608" t="s">
        <v>1973</v>
      </c>
      <c r="G608" t="s">
        <v>7258</v>
      </c>
      <c r="H608" t="s">
        <v>123</v>
      </c>
      <c r="I608" t="s">
        <v>123</v>
      </c>
      <c r="J608" t="s">
        <v>123</v>
      </c>
      <c r="K608" t="s">
        <v>250</v>
      </c>
      <c r="L608" t="s">
        <v>250</v>
      </c>
      <c r="M608">
        <f>IF(UPPER(TRIM(Table2[[#This Row],[Status_Clean]]))="CONVERTED",1,0)</f>
        <v>1</v>
      </c>
      <c r="N608">
        <f>IF(ISNUMBER(MATCH(UPPER(TRIM(Table2[[#This Row],[Status_Clean]])),{"CONTACTED","QUALIFIED","CONVERTED"},0)),1,0)</f>
        <v>1</v>
      </c>
      <c r="O608" cm="1">
        <f t="array" ref="O608">_xlfn.SWITCH(UPPER(TRIM(Table2[[#This Row],[Status_Clean]])),"NEW",1,"CONTACTED",2,"QUALIFIED",3,"CONVERTED",4,"LOST",5,99)</f>
        <v>4</v>
      </c>
      <c r="P608" t="s">
        <v>1974</v>
      </c>
      <c r="Q608" t="s">
        <v>7843</v>
      </c>
      <c r="R608" t="s">
        <v>7843</v>
      </c>
      <c r="S608">
        <v>45625</v>
      </c>
      <c r="T608" t="s">
        <v>7261</v>
      </c>
      <c r="U608">
        <v>45625</v>
      </c>
      <c r="V608" t="s">
        <v>7300</v>
      </c>
      <c r="W608" t="s">
        <v>7271</v>
      </c>
      <c r="X608" t="s">
        <v>7264</v>
      </c>
      <c r="Y608" t="s">
        <v>7312</v>
      </c>
      <c r="Z608">
        <v>62.1</v>
      </c>
      <c r="AA608">
        <v>62.1</v>
      </c>
      <c r="AB608" t="str" cm="1">
        <f t="array" ref="AB608">_xlfn.LET(_xlpm.x,IFERROR(VALUE(Table2[[#This Row],[Response_Time_Hours]]),""),IF(_xlpm.x="","CHECK",_xlfn.IFS(_xlpm.x&lt;=1,"Immediate",_xlpm.x&lt;=6,"Fast",_xlpm.x&lt;=24,"Moderate",_xlpm.x&gt;24,"Delayed")))</f>
        <v>Delayed</v>
      </c>
      <c r="AC608">
        <v>17</v>
      </c>
      <c r="AD608" t="str" cm="1">
        <f t="array" ref="AD608">IF(Table2[[#This Row],[Interaction_Count_Final]]="","N/A",_xlfn.IFS(Table2[[#This Row],[Interaction_Count_Final]]&lt;=2,"Low",Table2[[#This Row],[Interaction_Count_Final]]&lt;=5,"Medium",Table2[[#This Row],[Interaction_Count_Final]]&gt;=6,"High",TRUE,"CHECK"))</f>
        <v>High</v>
      </c>
      <c r="AE608" t="s">
        <v>7266</v>
      </c>
      <c r="AF608" t="b">
        <v>1</v>
      </c>
      <c r="AG608" t="b">
        <v>1</v>
      </c>
      <c r="AH608">
        <v>819</v>
      </c>
      <c r="AI608">
        <v>45625</v>
      </c>
      <c r="AJ608" t="b">
        <v>1</v>
      </c>
      <c r="AK608" t="e" cm="1">
        <f t="array" ref="AK608">_xlfn.LET(
  _xlpm.txt,TRIM(Raw_Data!F608),
  _xlpm.norm,SUBSTITUTE(SUBSTITUTE(_xlpm.txt,"-","/"),".","/"),
  _xlpm.p,_xlfn.TEXTSPLIT(_xlpm.norm,"/"),
  _xlpm.a,VALUE(INDEX(_xlpm.p,1)),
  _xlpm.b,VALUE(INDEX(_xlpm.p,2)),
  IF(AND(_xlpm.a&lt;=12,_xlpm.b&lt;=12),"REVIEW_AMBIGUOUS","OK")
)</f>
        <v>#REF!</v>
      </c>
    </row>
    <row r="609" spans="1:37">
      <c r="A609" t="s">
        <v>1975</v>
      </c>
      <c r="B609" t="s">
        <v>1975</v>
      </c>
      <c r="C609" t="b">
        <v>1</v>
      </c>
      <c r="D609" t="s">
        <v>7257</v>
      </c>
      <c r="E609" t="s">
        <v>7844</v>
      </c>
      <c r="F609" t="s">
        <v>7844</v>
      </c>
      <c r="G609" t="s">
        <v>7258</v>
      </c>
      <c r="H609" t="s">
        <v>311</v>
      </c>
      <c r="I609" t="s">
        <v>311</v>
      </c>
      <c r="J609" t="s">
        <v>311</v>
      </c>
      <c r="K609" t="s">
        <v>125</v>
      </c>
      <c r="L609" t="s">
        <v>125</v>
      </c>
      <c r="M609">
        <f>IF(UPPER(TRIM(Table2[[#This Row],[Status_Clean]]))="CONVERTED",1,0)</f>
        <v>0</v>
      </c>
      <c r="N609">
        <f>IF(ISNUMBER(MATCH(UPPER(TRIM(Table2[[#This Row],[Status_Clean]])),{"CONTACTED","QUALIFIED","CONVERTED"},0)),1,0)</f>
        <v>1</v>
      </c>
      <c r="O609" cm="1">
        <f t="array" ref="O609">_xlfn.SWITCH(UPPER(TRIM(Table2[[#This Row],[Status_Clean]])),"NEW",1,"CONTACTED",2,"QUALIFIED",3,"CONVERTED",4,"LOST",5,99)</f>
        <v>2</v>
      </c>
      <c r="P609">
        <v>45630</v>
      </c>
      <c r="Q609" t="s">
        <v>7845</v>
      </c>
      <c r="R609" t="s">
        <v>7845</v>
      </c>
      <c r="S609">
        <v>45630</v>
      </c>
      <c r="T609" t="s">
        <v>7261</v>
      </c>
      <c r="U609">
        <v>45630</v>
      </c>
      <c r="V609" t="s">
        <v>7262</v>
      </c>
      <c r="W609" t="s">
        <v>7271</v>
      </c>
      <c r="X609" t="s">
        <v>7264</v>
      </c>
      <c r="Y609" t="s">
        <v>7272</v>
      </c>
      <c r="Z609">
        <v>40.6</v>
      </c>
      <c r="AA609">
        <v>40.6</v>
      </c>
      <c r="AB609" t="str" cm="1">
        <f t="array" ref="AB609">_xlfn.LET(_xlpm.x,IFERROR(VALUE(Table2[[#This Row],[Response_Time_Hours]]),""),IF(_xlpm.x="","CHECK",_xlfn.IFS(_xlpm.x&lt;=1,"Immediate",_xlpm.x&lt;=6,"Fast",_xlpm.x&lt;=24,"Moderate",_xlpm.x&gt;24,"Delayed")))</f>
        <v>Delayed</v>
      </c>
      <c r="AC609">
        <v>43</v>
      </c>
      <c r="AD609" t="str" cm="1">
        <f t="array" ref="AD609">IF(Table2[[#This Row],[Interaction_Count_Final]]="","N/A",_xlfn.IFS(Table2[[#This Row],[Interaction_Count_Final]]&lt;=2,"Low",Table2[[#This Row],[Interaction_Count_Final]]&lt;=5,"Medium",Table2[[#This Row],[Interaction_Count_Final]]&gt;=6,"High",TRUE,"CHECK"))</f>
        <v>High</v>
      </c>
      <c r="AE609" t="s">
        <v>7289</v>
      </c>
      <c r="AF609" t="b">
        <v>1</v>
      </c>
      <c r="AG609" t="b">
        <v>1</v>
      </c>
      <c r="AH609">
        <v>820</v>
      </c>
      <c r="AI609">
        <v>45630</v>
      </c>
      <c r="AJ609" t="b">
        <v>1</v>
      </c>
      <c r="AK609" t="e" cm="1">
        <f t="array" ref="AK609">_xlfn.LET(
  _xlpm.txt,TRIM(Raw_Data!F609),
  _xlpm.norm,SUBSTITUTE(SUBSTITUTE(_xlpm.txt,"-","/"),".","/"),
  _xlpm.p,_xlfn.TEXTSPLIT(_xlpm.norm,"/"),
  _xlpm.a,VALUE(INDEX(_xlpm.p,1)),
  _xlpm.b,VALUE(INDEX(_xlpm.p,2)),
  IF(AND(_xlpm.a&lt;=12,_xlpm.b&lt;=12),"REVIEW_AMBIGUOUS","OK")
)</f>
        <v>#REF!</v>
      </c>
    </row>
    <row r="610" spans="1:37">
      <c r="A610" t="s">
        <v>1977</v>
      </c>
      <c r="B610" t="s">
        <v>1977</v>
      </c>
      <c r="C610" t="b">
        <v>0</v>
      </c>
      <c r="D610" t="s">
        <v>7257</v>
      </c>
      <c r="E610" t="s">
        <v>1978</v>
      </c>
      <c r="F610" t="s">
        <v>1978</v>
      </c>
      <c r="G610" t="s">
        <v>7258</v>
      </c>
      <c r="H610" t="s">
        <v>374</v>
      </c>
      <c r="I610" t="s">
        <v>374</v>
      </c>
      <c r="J610" t="s">
        <v>7308</v>
      </c>
      <c r="K610" t="s">
        <v>71</v>
      </c>
      <c r="L610" t="s">
        <v>71</v>
      </c>
      <c r="M610">
        <f>IF(UPPER(TRIM(Table2[[#This Row],[Status_Clean]]))="CONVERTED",1,0)</f>
        <v>0</v>
      </c>
      <c r="N610">
        <f>IF(ISNUMBER(MATCH(UPPER(TRIM(Table2[[#This Row],[Status_Clean]])),{"CONTACTED","QUALIFIED","CONVERTED"},0)),1,0)</f>
        <v>1</v>
      </c>
      <c r="O610" cm="1">
        <f t="array" ref="O610">_xlfn.SWITCH(UPPER(TRIM(Table2[[#This Row],[Status_Clean]])),"NEW",1,"CONTACTED",2,"QUALIFIED",3,"CONVERTED",4,"LOST",5,99)</f>
        <v>3</v>
      </c>
      <c r="P610">
        <v>45474</v>
      </c>
      <c r="Q610" t="s">
        <v>7846</v>
      </c>
      <c r="R610" t="s">
        <v>7846</v>
      </c>
      <c r="S610">
        <v>45474</v>
      </c>
      <c r="T610" t="s">
        <v>7261</v>
      </c>
      <c r="U610">
        <v>45474</v>
      </c>
      <c r="V610" t="s">
        <v>7305</v>
      </c>
      <c r="W610" t="s">
        <v>7271</v>
      </c>
      <c r="X610" t="s">
        <v>7288</v>
      </c>
      <c r="Y610" t="s">
        <v>7298</v>
      </c>
      <c r="Z610">
        <v>47</v>
      </c>
      <c r="AA610">
        <v>47</v>
      </c>
      <c r="AB610" t="str" cm="1">
        <f t="array" ref="AB610">_xlfn.LET(_xlpm.x,IFERROR(VALUE(Table2[[#This Row],[Response_Time_Hours]]),""),IF(_xlpm.x="","CHECK",_xlfn.IFS(_xlpm.x&lt;=1,"Immediate",_xlpm.x&lt;=6,"Fast",_xlpm.x&lt;=24,"Moderate",_xlpm.x&gt;24,"Delayed")))</f>
        <v>Delayed</v>
      </c>
      <c r="AC610">
        <v>4</v>
      </c>
      <c r="AD610" t="str" cm="1">
        <f t="array" ref="AD610">IF(Table2[[#This Row],[Interaction_Count_Final]]="","N/A",_xlfn.IFS(Table2[[#This Row],[Interaction_Count_Final]]&lt;=2,"Low",Table2[[#This Row],[Interaction_Count_Final]]&lt;=5,"Medium",Table2[[#This Row],[Interaction_Count_Final]]&gt;=6,"High",TRUE,"CHECK"))</f>
        <v>Medium</v>
      </c>
      <c r="AE610" t="s">
        <v>7266</v>
      </c>
      <c r="AF610" t="b">
        <v>1</v>
      </c>
      <c r="AG610" t="b">
        <v>1</v>
      </c>
      <c r="AH610">
        <v>821</v>
      </c>
      <c r="AI610">
        <v>45474</v>
      </c>
      <c r="AJ610" t="b">
        <v>1</v>
      </c>
      <c r="AK610" t="e" cm="1">
        <f t="array" ref="AK610">_xlfn.LET(
  _xlpm.txt,TRIM(Raw_Data!F610),
  _xlpm.norm,SUBSTITUTE(SUBSTITUTE(_xlpm.txt,"-","/"),".","/"),
  _xlpm.p,_xlfn.TEXTSPLIT(_xlpm.norm,"/"),
  _xlpm.a,VALUE(INDEX(_xlpm.p,1)),
  _xlpm.b,VALUE(INDEX(_xlpm.p,2)),
  IF(AND(_xlpm.a&lt;=12,_xlpm.b&lt;=12),"REVIEW_AMBIGUOUS","OK")
)</f>
        <v>#REF!</v>
      </c>
    </row>
    <row r="611" spans="1:37">
      <c r="A611" t="s">
        <v>1979</v>
      </c>
      <c r="B611" t="s">
        <v>1979</v>
      </c>
      <c r="C611" t="b">
        <v>0</v>
      </c>
      <c r="D611" t="s">
        <v>7257</v>
      </c>
      <c r="E611" t="s">
        <v>7847</v>
      </c>
      <c r="F611" t="s">
        <v>7847</v>
      </c>
      <c r="G611" t="s">
        <v>7268</v>
      </c>
      <c r="H611" t="s">
        <v>101</v>
      </c>
      <c r="I611" t="s">
        <v>101</v>
      </c>
      <c r="J611" t="s">
        <v>101</v>
      </c>
      <c r="K611" t="s">
        <v>193</v>
      </c>
      <c r="L611" t="s">
        <v>193</v>
      </c>
      <c r="M611">
        <f>IF(UPPER(TRIM(Table2[[#This Row],[Status_Clean]]))="CONVERTED",1,0)</f>
        <v>0</v>
      </c>
      <c r="N611">
        <f>IF(ISNUMBER(MATCH(UPPER(TRIM(Table2[[#This Row],[Status_Clean]])),{"CONTACTED","QUALIFIED","CONVERTED"},0)),1,0)</f>
        <v>0</v>
      </c>
      <c r="O611" cm="1">
        <f t="array" ref="O611">_xlfn.SWITCH(UPPER(TRIM(Table2[[#This Row],[Status_Clean]])),"NEW",1,"CONTACTED",2,"QUALIFIED",3,"CONVERTED",4,"LOST",5,99)</f>
        <v>1</v>
      </c>
      <c r="P611">
        <v>44999</v>
      </c>
      <c r="Q611" t="s">
        <v>7753</v>
      </c>
      <c r="R611" t="s">
        <v>7753</v>
      </c>
      <c r="S611">
        <v>44999</v>
      </c>
      <c r="T611" t="s">
        <v>7261</v>
      </c>
      <c r="U611">
        <v>44999</v>
      </c>
      <c r="V611" t="s">
        <v>7295</v>
      </c>
      <c r="W611" t="s">
        <v>7263</v>
      </c>
      <c r="X611" t="s">
        <v>7284</v>
      </c>
      <c r="Y611" t="s">
        <v>7265</v>
      </c>
      <c r="Z611" t="s">
        <v>1715</v>
      </c>
      <c r="AA611">
        <v>40.799999999999997</v>
      </c>
      <c r="AB611" t="str" cm="1">
        <f t="array" ref="AB611">_xlfn.LET(_xlpm.x,IFERROR(VALUE(Table2[[#This Row],[Response_Time_Hours]]),""),IF(_xlpm.x="","CHECK",_xlfn.IFS(_xlpm.x&lt;=1,"Immediate",_xlpm.x&lt;=6,"Fast",_xlpm.x&lt;=24,"Moderate",_xlpm.x&gt;24,"Delayed")))</f>
        <v>Delayed</v>
      </c>
      <c r="AC611">
        <v>5</v>
      </c>
      <c r="AD611" t="str" cm="1">
        <f t="array" ref="AD611">IF(Table2[[#This Row],[Interaction_Count_Final]]="","N/A",_xlfn.IFS(Table2[[#This Row],[Interaction_Count_Final]]&lt;=2,"Low",Table2[[#This Row],[Interaction_Count_Final]]&lt;=5,"Medium",Table2[[#This Row],[Interaction_Count_Final]]&gt;=6,"High",TRUE,"CHECK"))</f>
        <v>Medium</v>
      </c>
      <c r="AE611" t="s">
        <v>7289</v>
      </c>
      <c r="AF611" t="b">
        <v>1</v>
      </c>
      <c r="AG611" t="b">
        <v>1</v>
      </c>
      <c r="AH611">
        <v>822</v>
      </c>
      <c r="AI611">
        <v>44999</v>
      </c>
      <c r="AJ611" t="b">
        <v>1</v>
      </c>
      <c r="AK611" t="e" cm="1">
        <f t="array" ref="AK611">_xlfn.LET(
  _xlpm.txt,TRIM(Raw_Data!F611),
  _xlpm.norm,SUBSTITUTE(SUBSTITUTE(_xlpm.txt,"-","/"),".","/"),
  _xlpm.p,_xlfn.TEXTSPLIT(_xlpm.norm,"/"),
  _xlpm.a,VALUE(INDEX(_xlpm.p,1)),
  _xlpm.b,VALUE(INDEX(_xlpm.p,2)),
  IF(AND(_xlpm.a&lt;=12,_xlpm.b&lt;=12),"REVIEW_AMBIGUOUS","OK")
)</f>
        <v>#REF!</v>
      </c>
    </row>
    <row r="612" spans="1:37">
      <c r="A612" t="s">
        <v>1981</v>
      </c>
      <c r="B612" t="s">
        <v>1981</v>
      </c>
      <c r="C612" t="b">
        <v>0</v>
      </c>
      <c r="D612" t="s">
        <v>7257</v>
      </c>
      <c r="E612" t="s">
        <v>7848</v>
      </c>
      <c r="F612" t="s">
        <v>7848</v>
      </c>
      <c r="G612" t="s">
        <v>7274</v>
      </c>
      <c r="H612" t="s">
        <v>7588</v>
      </c>
      <c r="I612" t="s">
        <v>7588</v>
      </c>
      <c r="J612" t="s">
        <v>263</v>
      </c>
      <c r="K612" t="s">
        <v>125</v>
      </c>
      <c r="L612" t="s">
        <v>125</v>
      </c>
      <c r="M612">
        <f>IF(UPPER(TRIM(Table2[[#This Row],[Status_Clean]]))="CONVERTED",1,0)</f>
        <v>0</v>
      </c>
      <c r="N612">
        <f>IF(ISNUMBER(MATCH(UPPER(TRIM(Table2[[#This Row],[Status_Clean]])),{"CONTACTED","QUALIFIED","CONVERTED"},0)),1,0)</f>
        <v>1</v>
      </c>
      <c r="O612" cm="1">
        <f t="array" ref="O612">_xlfn.SWITCH(UPPER(TRIM(Table2[[#This Row],[Status_Clean]])),"NEW",1,"CONTACTED",2,"QUALIFIED",3,"CONVERTED",4,"LOST",5,99)</f>
        <v>2</v>
      </c>
      <c r="P612" t="s">
        <v>451</v>
      </c>
      <c r="Q612" t="s">
        <v>7409</v>
      </c>
      <c r="R612" t="s">
        <v>7409</v>
      </c>
      <c r="S612">
        <v>45372</v>
      </c>
      <c r="T612" t="s">
        <v>7261</v>
      </c>
      <c r="U612">
        <v>45372</v>
      </c>
      <c r="V612" t="s">
        <v>7295</v>
      </c>
      <c r="W612" t="s">
        <v>7271</v>
      </c>
      <c r="X612" t="s">
        <v>7284</v>
      </c>
      <c r="Y612" t="s">
        <v>7285</v>
      </c>
      <c r="Z612">
        <v>7.7</v>
      </c>
      <c r="AA612">
        <v>7.7</v>
      </c>
      <c r="AB612" t="str" cm="1">
        <f t="array" ref="AB612">_xlfn.LET(_xlpm.x,IFERROR(VALUE(Table2[[#This Row],[Response_Time_Hours]]),""),IF(_xlpm.x="","CHECK",_xlfn.IFS(_xlpm.x&lt;=1,"Immediate",_xlpm.x&lt;=6,"Fast",_xlpm.x&lt;=24,"Moderate",_xlpm.x&gt;24,"Delayed")))</f>
        <v>Moderate</v>
      </c>
      <c r="AC612">
        <v>29</v>
      </c>
      <c r="AD612" t="str" cm="1">
        <f t="array" ref="AD612">IF(Table2[[#This Row],[Interaction_Count_Final]]="","N/A",_xlfn.IFS(Table2[[#This Row],[Interaction_Count_Final]]&lt;=2,"Low",Table2[[#This Row],[Interaction_Count_Final]]&lt;=5,"Medium",Table2[[#This Row],[Interaction_Count_Final]]&gt;=6,"High",TRUE,"CHECK"))</f>
        <v>High</v>
      </c>
      <c r="AE612" t="s">
        <v>7289</v>
      </c>
      <c r="AF612" t="b">
        <v>1</v>
      </c>
      <c r="AG612" t="b">
        <v>1</v>
      </c>
      <c r="AH612">
        <v>823</v>
      </c>
      <c r="AI612">
        <v>45372</v>
      </c>
      <c r="AJ612" t="b">
        <v>1</v>
      </c>
      <c r="AK612" t="e" cm="1">
        <f t="array" ref="AK612">_xlfn.LET(
  _xlpm.txt,TRIM(Raw_Data!F612),
  _xlpm.norm,SUBSTITUTE(SUBSTITUTE(_xlpm.txt,"-","/"),".","/"),
  _xlpm.p,_xlfn.TEXTSPLIT(_xlpm.norm,"/"),
  _xlpm.a,VALUE(INDEX(_xlpm.p,1)),
  _xlpm.b,VALUE(INDEX(_xlpm.p,2)),
  IF(AND(_xlpm.a&lt;=12,_xlpm.b&lt;=12),"REVIEW_AMBIGUOUS","OK")
)</f>
        <v>#REF!</v>
      </c>
    </row>
    <row r="613" spans="1:37">
      <c r="A613" t="s">
        <v>1983</v>
      </c>
      <c r="B613" t="s">
        <v>1983</v>
      </c>
      <c r="C613" t="b">
        <v>0</v>
      </c>
      <c r="D613" t="s">
        <v>7257</v>
      </c>
      <c r="E613" t="s">
        <v>1984</v>
      </c>
      <c r="F613" t="s">
        <v>1984</v>
      </c>
      <c r="G613" t="s">
        <v>7280</v>
      </c>
      <c r="H613" t="s">
        <v>374</v>
      </c>
      <c r="I613" t="s">
        <v>374</v>
      </c>
      <c r="J613" t="s">
        <v>7308</v>
      </c>
      <c r="K613" t="s">
        <v>250</v>
      </c>
      <c r="L613" t="s">
        <v>250</v>
      </c>
      <c r="M613">
        <f>IF(UPPER(TRIM(Table2[[#This Row],[Status_Clean]]))="CONVERTED",1,0)</f>
        <v>1</v>
      </c>
      <c r="N613">
        <f>IF(ISNUMBER(MATCH(UPPER(TRIM(Table2[[#This Row],[Status_Clean]])),{"CONTACTED","QUALIFIED","CONVERTED"},0)),1,0)</f>
        <v>1</v>
      </c>
      <c r="O613" cm="1">
        <f t="array" ref="O613">_xlfn.SWITCH(UPPER(TRIM(Table2[[#This Row],[Status_Clean]])),"NEW",1,"CONTACTED",2,"QUALIFIED",3,"CONVERTED",4,"LOST",5,99)</f>
        <v>4</v>
      </c>
      <c r="P613">
        <v>45601</v>
      </c>
      <c r="Q613" t="s">
        <v>7849</v>
      </c>
      <c r="R613" t="s">
        <v>7849</v>
      </c>
      <c r="S613">
        <v>45601</v>
      </c>
      <c r="T613" t="s">
        <v>7261</v>
      </c>
      <c r="U613">
        <v>45601</v>
      </c>
      <c r="V613" t="s">
        <v>7300</v>
      </c>
      <c r="W613" t="s">
        <v>7271</v>
      </c>
      <c r="X613" t="s">
        <v>7264</v>
      </c>
      <c r="Y613" t="s">
        <v>7265</v>
      </c>
      <c r="Z613" t="s">
        <v>1985</v>
      </c>
      <c r="AA613">
        <v>54.1</v>
      </c>
      <c r="AB613" t="str" cm="1">
        <f t="array" ref="AB613">_xlfn.LET(_xlpm.x,IFERROR(VALUE(Table2[[#This Row],[Response_Time_Hours]]),""),IF(_xlpm.x="","CHECK",_xlfn.IFS(_xlpm.x&lt;=1,"Immediate",_xlpm.x&lt;=6,"Fast",_xlpm.x&lt;=24,"Moderate",_xlpm.x&gt;24,"Delayed")))</f>
        <v>Delayed</v>
      </c>
      <c r="AC613">
        <v>42</v>
      </c>
      <c r="AD613" t="str" cm="1">
        <f t="array" ref="AD613">IF(Table2[[#This Row],[Interaction_Count_Final]]="","N/A",_xlfn.IFS(Table2[[#This Row],[Interaction_Count_Final]]&lt;=2,"Low",Table2[[#This Row],[Interaction_Count_Final]]&lt;=5,"Medium",Table2[[#This Row],[Interaction_Count_Final]]&gt;=6,"High",TRUE,"CHECK"))</f>
        <v>High</v>
      </c>
      <c r="AE613" t="s">
        <v>7266</v>
      </c>
      <c r="AF613" t="b">
        <v>1</v>
      </c>
      <c r="AG613" t="b">
        <v>1</v>
      </c>
      <c r="AH613">
        <v>824</v>
      </c>
      <c r="AI613">
        <v>45601</v>
      </c>
      <c r="AJ613" t="b">
        <v>1</v>
      </c>
      <c r="AK613" t="e" cm="1">
        <f t="array" ref="AK613">_xlfn.LET(
  _xlpm.txt,TRIM(Raw_Data!F613),
  _xlpm.norm,SUBSTITUTE(SUBSTITUTE(_xlpm.txt,"-","/"),".","/"),
  _xlpm.p,_xlfn.TEXTSPLIT(_xlpm.norm,"/"),
  _xlpm.a,VALUE(INDEX(_xlpm.p,1)),
  _xlpm.b,VALUE(INDEX(_xlpm.p,2)),
  IF(AND(_xlpm.a&lt;=12,_xlpm.b&lt;=12),"REVIEW_AMBIGUOUS","OK")
)</f>
        <v>#REF!</v>
      </c>
    </row>
    <row r="614" spans="1:37">
      <c r="A614" t="s">
        <v>1986</v>
      </c>
      <c r="B614" t="s">
        <v>1986</v>
      </c>
      <c r="C614" t="b">
        <v>0</v>
      </c>
      <c r="D614" t="s">
        <v>7257</v>
      </c>
      <c r="E614" t="s">
        <v>1987</v>
      </c>
      <c r="F614" t="s">
        <v>1987</v>
      </c>
      <c r="G614" t="s">
        <v>7258</v>
      </c>
      <c r="H614" t="s">
        <v>283</v>
      </c>
      <c r="I614" t="s">
        <v>283</v>
      </c>
      <c r="J614" t="s">
        <v>263</v>
      </c>
      <c r="K614" t="s">
        <v>7502</v>
      </c>
      <c r="L614" t="s">
        <v>71</v>
      </c>
      <c r="M614">
        <f>IF(UPPER(TRIM(Table2[[#This Row],[Status_Clean]]))="CONVERTED",1,0)</f>
        <v>0</v>
      </c>
      <c r="N614">
        <f>IF(ISNUMBER(MATCH(UPPER(TRIM(Table2[[#This Row],[Status_Clean]])),{"CONTACTED","QUALIFIED","CONVERTED"},0)),1,0)</f>
        <v>1</v>
      </c>
      <c r="O614" cm="1">
        <f t="array" ref="O614">_xlfn.SWITCH(UPPER(TRIM(Table2[[#This Row],[Status_Clean]])),"NEW",1,"CONTACTED",2,"QUALIFIED",3,"CONVERTED",4,"LOST",5,99)</f>
        <v>3</v>
      </c>
      <c r="P614">
        <v>45417</v>
      </c>
      <c r="Q614" t="s">
        <v>7850</v>
      </c>
      <c r="R614" t="s">
        <v>7850</v>
      </c>
      <c r="S614">
        <v>45417</v>
      </c>
      <c r="T614" t="s">
        <v>7261</v>
      </c>
      <c r="U614">
        <v>45417</v>
      </c>
      <c r="V614" t="s">
        <v>7314</v>
      </c>
      <c r="W614" t="s">
        <v>7271</v>
      </c>
      <c r="X614" t="s">
        <v>7277</v>
      </c>
      <c r="Y614" t="s">
        <v>7293</v>
      </c>
      <c r="Z614" t="s">
        <v>1988</v>
      </c>
      <c r="AA614">
        <v>15.1</v>
      </c>
      <c r="AB614" t="str" cm="1">
        <f t="array" ref="AB614">_xlfn.LET(_xlpm.x,IFERROR(VALUE(Table2[[#This Row],[Response_Time_Hours]]),""),IF(_xlpm.x="","CHECK",_xlfn.IFS(_xlpm.x&lt;=1,"Immediate",_xlpm.x&lt;=6,"Fast",_xlpm.x&lt;=24,"Moderate",_xlpm.x&gt;24,"Delayed")))</f>
        <v>Moderate</v>
      </c>
      <c r="AC614">
        <v>50</v>
      </c>
      <c r="AD614" t="str" cm="1">
        <f t="array" ref="AD614">IF(Table2[[#This Row],[Interaction_Count_Final]]="","N/A",_xlfn.IFS(Table2[[#This Row],[Interaction_Count_Final]]&lt;=2,"Low",Table2[[#This Row],[Interaction_Count_Final]]&lt;=5,"Medium",Table2[[#This Row],[Interaction_Count_Final]]&gt;=6,"High",TRUE,"CHECK"))</f>
        <v>High</v>
      </c>
      <c r="AE614" t="s">
        <v>7289</v>
      </c>
      <c r="AF614" t="b">
        <v>1</v>
      </c>
      <c r="AG614" t="b">
        <v>1</v>
      </c>
      <c r="AH614">
        <v>825</v>
      </c>
      <c r="AI614">
        <v>45417</v>
      </c>
      <c r="AJ614" t="b">
        <v>1</v>
      </c>
      <c r="AK614" t="e" cm="1">
        <f t="array" ref="AK614">_xlfn.LET(
  _xlpm.txt,TRIM(Raw_Data!F614),
  _xlpm.norm,SUBSTITUTE(SUBSTITUTE(_xlpm.txt,"-","/"),".","/"),
  _xlpm.p,_xlfn.TEXTSPLIT(_xlpm.norm,"/"),
  _xlpm.a,VALUE(INDEX(_xlpm.p,1)),
  _xlpm.b,VALUE(INDEX(_xlpm.p,2)),
  IF(AND(_xlpm.a&lt;=12,_xlpm.b&lt;=12),"REVIEW_AMBIGUOUS","OK")
)</f>
        <v>#REF!</v>
      </c>
    </row>
    <row r="615" spans="1:37">
      <c r="A615" t="s">
        <v>1989</v>
      </c>
      <c r="B615" t="s">
        <v>1989</v>
      </c>
      <c r="C615" t="b">
        <v>0</v>
      </c>
      <c r="D615" t="s">
        <v>7257</v>
      </c>
      <c r="E615" t="s">
        <v>1990</v>
      </c>
      <c r="F615" t="s">
        <v>1990</v>
      </c>
      <c r="G615" t="s">
        <v>7268</v>
      </c>
      <c r="H615" t="s">
        <v>254</v>
      </c>
      <c r="I615" t="s">
        <v>254</v>
      </c>
      <c r="J615" t="s">
        <v>254</v>
      </c>
      <c r="K615" t="s">
        <v>71</v>
      </c>
      <c r="L615" t="s">
        <v>71</v>
      </c>
      <c r="M615">
        <f>IF(UPPER(TRIM(Table2[[#This Row],[Status_Clean]]))="CONVERTED",1,0)</f>
        <v>0</v>
      </c>
      <c r="N615">
        <f>IF(ISNUMBER(MATCH(UPPER(TRIM(Table2[[#This Row],[Status_Clean]])),{"CONTACTED","QUALIFIED","CONVERTED"},0)),1,0)</f>
        <v>1</v>
      </c>
      <c r="O615" cm="1">
        <f t="array" ref="O615">_xlfn.SWITCH(UPPER(TRIM(Table2[[#This Row],[Status_Clean]])),"NEW",1,"CONTACTED",2,"QUALIFIED",3,"CONVERTED",4,"LOST",5,99)</f>
        <v>3</v>
      </c>
      <c r="P615">
        <v>45355</v>
      </c>
      <c r="Q615" t="s">
        <v>7851</v>
      </c>
      <c r="R615" t="s">
        <v>7851</v>
      </c>
      <c r="S615">
        <v>45355</v>
      </c>
      <c r="T615" t="s">
        <v>7261</v>
      </c>
      <c r="U615">
        <v>45355</v>
      </c>
      <c r="V615" t="s">
        <v>7295</v>
      </c>
      <c r="W615" t="s">
        <v>7271</v>
      </c>
      <c r="X615" t="s">
        <v>7284</v>
      </c>
      <c r="Y615" t="s">
        <v>7298</v>
      </c>
      <c r="Z615">
        <v>13</v>
      </c>
      <c r="AA615">
        <v>13</v>
      </c>
      <c r="AB615" t="str" cm="1">
        <f t="array" ref="AB615">_xlfn.LET(_xlpm.x,IFERROR(VALUE(Table2[[#This Row],[Response_Time_Hours]]),""),IF(_xlpm.x="","CHECK",_xlfn.IFS(_xlpm.x&lt;=1,"Immediate",_xlpm.x&lt;=6,"Fast",_xlpm.x&lt;=24,"Moderate",_xlpm.x&gt;24,"Delayed")))</f>
        <v>Moderate</v>
      </c>
      <c r="AC615">
        <v>42</v>
      </c>
      <c r="AD615" t="str" cm="1">
        <f t="array" ref="AD615">IF(Table2[[#This Row],[Interaction_Count_Final]]="","N/A",_xlfn.IFS(Table2[[#This Row],[Interaction_Count_Final]]&lt;=2,"Low",Table2[[#This Row],[Interaction_Count_Final]]&lt;=5,"Medium",Table2[[#This Row],[Interaction_Count_Final]]&gt;=6,"High",TRUE,"CHECK"))</f>
        <v>High</v>
      </c>
      <c r="AE615" t="s">
        <v>7266</v>
      </c>
      <c r="AF615" t="b">
        <v>1</v>
      </c>
      <c r="AG615" t="b">
        <v>1</v>
      </c>
      <c r="AH615">
        <v>828</v>
      </c>
      <c r="AI615">
        <v>45355</v>
      </c>
      <c r="AJ615" t="b">
        <v>1</v>
      </c>
      <c r="AK615" t="e" cm="1">
        <f t="array" ref="AK615">_xlfn.LET(
  _xlpm.txt,TRIM(Raw_Data!F615),
  _xlpm.norm,SUBSTITUTE(SUBSTITUTE(_xlpm.txt,"-","/"),".","/"),
  _xlpm.p,_xlfn.TEXTSPLIT(_xlpm.norm,"/"),
  _xlpm.a,VALUE(INDEX(_xlpm.p,1)),
  _xlpm.b,VALUE(INDEX(_xlpm.p,2)),
  IF(AND(_xlpm.a&lt;=12,_xlpm.b&lt;=12),"REVIEW_AMBIGUOUS","OK")
)</f>
        <v>#REF!</v>
      </c>
    </row>
    <row r="616" spans="1:37">
      <c r="A616" t="s">
        <v>1991</v>
      </c>
      <c r="B616" t="s">
        <v>1991</v>
      </c>
      <c r="C616" t="b">
        <v>1</v>
      </c>
      <c r="D616" t="s">
        <v>7257</v>
      </c>
      <c r="E616" t="s">
        <v>1992</v>
      </c>
      <c r="F616" t="s">
        <v>1992</v>
      </c>
      <c r="G616" t="s">
        <v>7303</v>
      </c>
      <c r="H616" t="s">
        <v>447</v>
      </c>
      <c r="I616" t="s">
        <v>447</v>
      </c>
      <c r="J616" t="s">
        <v>447</v>
      </c>
      <c r="K616" t="s">
        <v>71</v>
      </c>
      <c r="L616" t="s">
        <v>71</v>
      </c>
      <c r="M616">
        <f>IF(UPPER(TRIM(Table2[[#This Row],[Status_Clean]]))="CONVERTED",1,0)</f>
        <v>0</v>
      </c>
      <c r="N616">
        <f>IF(ISNUMBER(MATCH(UPPER(TRIM(Table2[[#This Row],[Status_Clean]])),{"CONTACTED","QUALIFIED","CONVERTED"},0)),1,0)</f>
        <v>1</v>
      </c>
      <c r="O616" cm="1">
        <f t="array" ref="O616">_xlfn.SWITCH(UPPER(TRIM(Table2[[#This Row],[Status_Clean]])),"NEW",1,"CONTACTED",2,"QUALIFIED",3,"CONVERTED",4,"LOST",5,99)</f>
        <v>3</v>
      </c>
      <c r="P616">
        <v>45413</v>
      </c>
      <c r="Q616" t="s">
        <v>7852</v>
      </c>
      <c r="R616" t="s">
        <v>7852</v>
      </c>
      <c r="S616">
        <v>45413</v>
      </c>
      <c r="T616" t="s">
        <v>7261</v>
      </c>
      <c r="U616">
        <v>45413</v>
      </c>
      <c r="V616" t="s">
        <v>7314</v>
      </c>
      <c r="W616" t="s">
        <v>7271</v>
      </c>
      <c r="X616" t="s">
        <v>7277</v>
      </c>
      <c r="Y616" t="s">
        <v>7272</v>
      </c>
      <c r="Z616" t="s">
        <v>217</v>
      </c>
      <c r="AA616">
        <v>21.6</v>
      </c>
      <c r="AB616" t="str" cm="1">
        <f t="array" ref="AB616">_xlfn.LET(_xlpm.x,IFERROR(VALUE(Table2[[#This Row],[Response_Time_Hours]]),""),IF(_xlpm.x="","CHECK",_xlfn.IFS(_xlpm.x&lt;=1,"Immediate",_xlpm.x&lt;=6,"Fast",_xlpm.x&lt;=24,"Moderate",_xlpm.x&gt;24,"Delayed")))</f>
        <v>Moderate</v>
      </c>
      <c r="AC616">
        <v>10</v>
      </c>
      <c r="AD616" t="str" cm="1">
        <f t="array" ref="AD616">IF(Table2[[#This Row],[Interaction_Count_Final]]="","N/A",_xlfn.IFS(Table2[[#This Row],[Interaction_Count_Final]]&lt;=2,"Low",Table2[[#This Row],[Interaction_Count_Final]]&lt;=5,"Medium",Table2[[#This Row],[Interaction_Count_Final]]&gt;=6,"High",TRUE,"CHECK"))</f>
        <v>High</v>
      </c>
      <c r="AE616" t="s">
        <v>7289</v>
      </c>
      <c r="AF616" t="b">
        <v>1</v>
      </c>
      <c r="AG616" t="b">
        <v>1</v>
      </c>
      <c r="AH616">
        <v>829</v>
      </c>
      <c r="AI616">
        <v>45413</v>
      </c>
      <c r="AJ616" t="b">
        <v>1</v>
      </c>
      <c r="AK616" t="e" cm="1">
        <f t="array" ref="AK616">_xlfn.LET(
  _xlpm.txt,TRIM(Raw_Data!F616),
  _xlpm.norm,SUBSTITUTE(SUBSTITUTE(_xlpm.txt,"-","/"),".","/"),
  _xlpm.p,_xlfn.TEXTSPLIT(_xlpm.norm,"/"),
  _xlpm.a,VALUE(INDEX(_xlpm.p,1)),
  _xlpm.b,VALUE(INDEX(_xlpm.p,2)),
  IF(AND(_xlpm.a&lt;=12,_xlpm.b&lt;=12),"REVIEW_AMBIGUOUS","OK")
)</f>
        <v>#REF!</v>
      </c>
    </row>
    <row r="617" spans="1:37">
      <c r="A617" t="s">
        <v>1993</v>
      </c>
      <c r="B617" t="s">
        <v>1993</v>
      </c>
      <c r="C617" t="b">
        <v>0</v>
      </c>
      <c r="D617" t="s">
        <v>7257</v>
      </c>
      <c r="E617" t="s">
        <v>1994</v>
      </c>
      <c r="F617" t="s">
        <v>1994</v>
      </c>
      <c r="G617" t="s">
        <v>7303</v>
      </c>
      <c r="H617" t="s">
        <v>457</v>
      </c>
      <c r="I617" t="s">
        <v>457</v>
      </c>
      <c r="J617" t="s">
        <v>792</v>
      </c>
      <c r="K617" t="s">
        <v>7281</v>
      </c>
      <c r="L617" t="s">
        <v>125</v>
      </c>
      <c r="M617">
        <f>IF(UPPER(TRIM(Table2[[#This Row],[Status_Clean]]))="CONVERTED",1,0)</f>
        <v>0</v>
      </c>
      <c r="N617">
        <f>IF(ISNUMBER(MATCH(UPPER(TRIM(Table2[[#This Row],[Status_Clean]])),{"CONTACTED","QUALIFIED","CONVERTED"},0)),1,0)</f>
        <v>1</v>
      </c>
      <c r="O617" cm="1">
        <f t="array" ref="O617">_xlfn.SWITCH(UPPER(TRIM(Table2[[#This Row],[Status_Clean]])),"NEW",1,"CONTACTED",2,"QUALIFIED",3,"CONVERTED",4,"LOST",5,99)</f>
        <v>2</v>
      </c>
      <c r="P617">
        <v>45383</v>
      </c>
      <c r="Q617" t="s">
        <v>7372</v>
      </c>
      <c r="R617" t="s">
        <v>7372</v>
      </c>
      <c r="S617">
        <v>45383</v>
      </c>
      <c r="T617" t="s">
        <v>7261</v>
      </c>
      <c r="U617">
        <v>45383</v>
      </c>
      <c r="V617" t="s">
        <v>7297</v>
      </c>
      <c r="W617" t="s">
        <v>7271</v>
      </c>
      <c r="X617" t="s">
        <v>7277</v>
      </c>
      <c r="Y617" t="s">
        <v>7298</v>
      </c>
      <c r="Z617">
        <v>49</v>
      </c>
      <c r="AA617">
        <v>49</v>
      </c>
      <c r="AB617" t="str" cm="1">
        <f t="array" ref="AB617">_xlfn.LET(_xlpm.x,IFERROR(VALUE(Table2[[#This Row],[Response_Time_Hours]]),""),IF(_xlpm.x="","CHECK",_xlfn.IFS(_xlpm.x&lt;=1,"Immediate",_xlpm.x&lt;=6,"Fast",_xlpm.x&lt;=24,"Moderate",_xlpm.x&gt;24,"Delayed")))</f>
        <v>Delayed</v>
      </c>
      <c r="AC617">
        <v>23</v>
      </c>
      <c r="AD617" t="str" cm="1">
        <f t="array" ref="AD617">IF(Table2[[#This Row],[Interaction_Count_Final]]="","N/A",_xlfn.IFS(Table2[[#This Row],[Interaction_Count_Final]]&lt;=2,"Low",Table2[[#This Row],[Interaction_Count_Final]]&lt;=5,"Medium",Table2[[#This Row],[Interaction_Count_Final]]&gt;=6,"High",TRUE,"CHECK"))</f>
        <v>High</v>
      </c>
      <c r="AE617" t="s">
        <v>7289</v>
      </c>
      <c r="AF617" t="b">
        <v>1</v>
      </c>
      <c r="AG617" t="b">
        <v>1</v>
      </c>
      <c r="AH617">
        <v>830</v>
      </c>
      <c r="AI617">
        <v>45383</v>
      </c>
      <c r="AJ617" t="b">
        <v>1</v>
      </c>
      <c r="AK617" t="e" cm="1">
        <f t="array" ref="AK617">_xlfn.LET(
  _xlpm.txt,TRIM(Raw_Data!F617),
  _xlpm.norm,SUBSTITUTE(SUBSTITUTE(_xlpm.txt,"-","/"),".","/"),
  _xlpm.p,_xlfn.TEXTSPLIT(_xlpm.norm,"/"),
  _xlpm.a,VALUE(INDEX(_xlpm.p,1)),
  _xlpm.b,VALUE(INDEX(_xlpm.p,2)),
  IF(AND(_xlpm.a&lt;=12,_xlpm.b&lt;=12),"REVIEW_AMBIGUOUS","OK")
)</f>
        <v>#REF!</v>
      </c>
    </row>
    <row r="618" spans="1:37">
      <c r="A618" t="s">
        <v>1995</v>
      </c>
      <c r="B618" t="s">
        <v>1995</v>
      </c>
      <c r="C618" t="b">
        <v>1</v>
      </c>
      <c r="D618" t="s">
        <v>7257</v>
      </c>
      <c r="E618" t="s">
        <v>7853</v>
      </c>
      <c r="F618" t="s">
        <v>7853</v>
      </c>
      <c r="G618" t="s">
        <v>7274</v>
      </c>
      <c r="H618" t="s">
        <v>447</v>
      </c>
      <c r="I618" t="s">
        <v>447</v>
      </c>
      <c r="J618" t="s">
        <v>447</v>
      </c>
      <c r="K618" t="s">
        <v>125</v>
      </c>
      <c r="L618" t="s">
        <v>125</v>
      </c>
      <c r="M618">
        <f>IF(UPPER(TRIM(Table2[[#This Row],[Status_Clean]]))="CONVERTED",1,0)</f>
        <v>0</v>
      </c>
      <c r="N618">
        <f>IF(ISNUMBER(MATCH(UPPER(TRIM(Table2[[#This Row],[Status_Clean]])),{"CONTACTED","QUALIFIED","CONVERTED"},0)),1,0)</f>
        <v>1</v>
      </c>
      <c r="O618" cm="1">
        <f t="array" ref="O618">_xlfn.SWITCH(UPPER(TRIM(Table2[[#This Row],[Status_Clean]])),"NEW",1,"CONTACTED",2,"QUALIFIED",3,"CONVERTED",4,"LOST",5,99)</f>
        <v>2</v>
      </c>
      <c r="P618" t="s">
        <v>1997</v>
      </c>
      <c r="Q618" t="s">
        <v>7854</v>
      </c>
      <c r="R618" t="s">
        <v>7854</v>
      </c>
      <c r="S618">
        <v>45035</v>
      </c>
      <c r="T618" t="s">
        <v>7261</v>
      </c>
      <c r="U618">
        <v>45035</v>
      </c>
      <c r="V618" t="s">
        <v>7297</v>
      </c>
      <c r="W618" t="s">
        <v>7263</v>
      </c>
      <c r="X618" t="s">
        <v>7277</v>
      </c>
      <c r="Y618" t="s">
        <v>7272</v>
      </c>
      <c r="Z618" t="s">
        <v>1998</v>
      </c>
      <c r="AA618">
        <v>68.5</v>
      </c>
      <c r="AB618" t="str" cm="1">
        <f t="array" ref="AB618">_xlfn.LET(_xlpm.x,IFERROR(VALUE(Table2[[#This Row],[Response_Time_Hours]]),""),IF(_xlpm.x="","CHECK",_xlfn.IFS(_xlpm.x&lt;=1,"Immediate",_xlpm.x&lt;=6,"Fast",_xlpm.x&lt;=24,"Moderate",_xlpm.x&gt;24,"Delayed")))</f>
        <v>Delayed</v>
      </c>
      <c r="AC618">
        <v>25</v>
      </c>
      <c r="AD618" t="str" cm="1">
        <f t="array" ref="AD618">IF(Table2[[#This Row],[Interaction_Count_Final]]="","N/A",_xlfn.IFS(Table2[[#This Row],[Interaction_Count_Final]]&lt;=2,"Low",Table2[[#This Row],[Interaction_Count_Final]]&lt;=5,"Medium",Table2[[#This Row],[Interaction_Count_Final]]&gt;=6,"High",TRUE,"CHECK"))</f>
        <v>High</v>
      </c>
      <c r="AE618" t="s">
        <v>7273</v>
      </c>
      <c r="AF618" t="b">
        <v>1</v>
      </c>
      <c r="AG618" t="b">
        <v>1</v>
      </c>
      <c r="AH618">
        <v>831</v>
      </c>
      <c r="AI618">
        <v>45035</v>
      </c>
      <c r="AJ618" t="b">
        <v>1</v>
      </c>
      <c r="AK618" t="e" cm="1">
        <f t="array" ref="AK618">_xlfn.LET(
  _xlpm.txt,TRIM(Raw_Data!F618),
  _xlpm.norm,SUBSTITUTE(SUBSTITUTE(_xlpm.txt,"-","/"),".","/"),
  _xlpm.p,_xlfn.TEXTSPLIT(_xlpm.norm,"/"),
  _xlpm.a,VALUE(INDEX(_xlpm.p,1)),
  _xlpm.b,VALUE(INDEX(_xlpm.p,2)),
  IF(AND(_xlpm.a&lt;=12,_xlpm.b&lt;=12),"REVIEW_AMBIGUOUS","OK")
)</f>
        <v>#REF!</v>
      </c>
    </row>
    <row r="619" spans="1:37">
      <c r="A619" t="s">
        <v>1999</v>
      </c>
      <c r="B619" t="s">
        <v>1999</v>
      </c>
      <c r="C619" t="b">
        <v>0</v>
      </c>
      <c r="D619" t="s">
        <v>7257</v>
      </c>
      <c r="E619" t="s">
        <v>2000</v>
      </c>
      <c r="F619" t="s">
        <v>2000</v>
      </c>
      <c r="G619" t="s">
        <v>7303</v>
      </c>
      <c r="H619" t="s">
        <v>374</v>
      </c>
      <c r="I619" t="s">
        <v>374</v>
      </c>
      <c r="J619" t="s">
        <v>7308</v>
      </c>
      <c r="K619" t="s">
        <v>250</v>
      </c>
      <c r="L619" t="s">
        <v>250</v>
      </c>
      <c r="M619">
        <f>IF(UPPER(TRIM(Table2[[#This Row],[Status_Clean]]))="CONVERTED",1,0)</f>
        <v>1</v>
      </c>
      <c r="N619">
        <f>IF(ISNUMBER(MATCH(UPPER(TRIM(Table2[[#This Row],[Status_Clean]])),{"CONTACTED","QUALIFIED","CONVERTED"},0)),1,0)</f>
        <v>1</v>
      </c>
      <c r="O619" cm="1">
        <f t="array" ref="O619">_xlfn.SWITCH(UPPER(TRIM(Table2[[#This Row],[Status_Clean]])),"NEW",1,"CONTACTED",2,"QUALIFIED",3,"CONVERTED",4,"LOST",5,99)</f>
        <v>4</v>
      </c>
      <c r="P619">
        <v>45260</v>
      </c>
      <c r="Q619" t="s">
        <v>7337</v>
      </c>
      <c r="R619" t="s">
        <v>7337</v>
      </c>
      <c r="S619">
        <v>45260</v>
      </c>
      <c r="T619" t="s">
        <v>7261</v>
      </c>
      <c r="U619">
        <v>45260</v>
      </c>
      <c r="V619" t="s">
        <v>7300</v>
      </c>
      <c r="W619" t="s">
        <v>7263</v>
      </c>
      <c r="X619" t="s">
        <v>7264</v>
      </c>
      <c r="Y619" t="s">
        <v>7285</v>
      </c>
      <c r="Z619" t="s">
        <v>144</v>
      </c>
      <c r="AA619">
        <v>57.599999999999994</v>
      </c>
      <c r="AB619" t="str" cm="1">
        <f t="array" ref="AB619">_xlfn.LET(_xlpm.x,IFERROR(VALUE(Table2[[#This Row],[Response_Time_Hours]]),""),IF(_xlpm.x="","CHECK",_xlfn.IFS(_xlpm.x&lt;=1,"Immediate",_xlpm.x&lt;=6,"Fast",_xlpm.x&lt;=24,"Moderate",_xlpm.x&gt;24,"Delayed")))</f>
        <v>Delayed</v>
      </c>
      <c r="AC619">
        <v>4</v>
      </c>
      <c r="AD619" t="str" cm="1">
        <f t="array" ref="AD619">IF(Table2[[#This Row],[Interaction_Count_Final]]="","N/A",_xlfn.IFS(Table2[[#This Row],[Interaction_Count_Final]]&lt;=2,"Low",Table2[[#This Row],[Interaction_Count_Final]]&lt;=5,"Medium",Table2[[#This Row],[Interaction_Count_Final]]&gt;=6,"High",TRUE,"CHECK"))</f>
        <v>Medium</v>
      </c>
      <c r="AE619" t="s">
        <v>7289</v>
      </c>
      <c r="AF619" t="b">
        <v>1</v>
      </c>
      <c r="AG619" t="b">
        <v>1</v>
      </c>
      <c r="AH619">
        <v>832</v>
      </c>
      <c r="AI619">
        <v>45260</v>
      </c>
      <c r="AJ619" t="b">
        <v>1</v>
      </c>
      <c r="AK619" t="e" cm="1">
        <f t="array" ref="AK619">_xlfn.LET(
  _xlpm.txt,TRIM(Raw_Data!F619),
  _xlpm.norm,SUBSTITUTE(SUBSTITUTE(_xlpm.txt,"-","/"),".","/"),
  _xlpm.p,_xlfn.TEXTSPLIT(_xlpm.norm,"/"),
  _xlpm.a,VALUE(INDEX(_xlpm.p,1)),
  _xlpm.b,VALUE(INDEX(_xlpm.p,2)),
  IF(AND(_xlpm.a&lt;=12,_xlpm.b&lt;=12),"REVIEW_AMBIGUOUS","OK")
)</f>
        <v>#REF!</v>
      </c>
    </row>
    <row r="620" spans="1:37">
      <c r="A620" t="s">
        <v>2001</v>
      </c>
      <c r="B620" t="s">
        <v>2001</v>
      </c>
      <c r="C620" t="b">
        <v>0</v>
      </c>
      <c r="D620" t="s">
        <v>7257</v>
      </c>
      <c r="E620" t="s">
        <v>2002</v>
      </c>
      <c r="F620" t="s">
        <v>2002</v>
      </c>
      <c r="G620" t="s">
        <v>7303</v>
      </c>
      <c r="H620" t="s">
        <v>469</v>
      </c>
      <c r="I620" t="s">
        <v>469</v>
      </c>
      <c r="J620" t="s">
        <v>469</v>
      </c>
      <c r="K620" t="s">
        <v>193</v>
      </c>
      <c r="L620" t="s">
        <v>193</v>
      </c>
      <c r="M620">
        <f>IF(UPPER(TRIM(Table2[[#This Row],[Status_Clean]]))="CONVERTED",1,0)</f>
        <v>0</v>
      </c>
      <c r="N620">
        <f>IF(ISNUMBER(MATCH(UPPER(TRIM(Table2[[#This Row],[Status_Clean]])),{"CONTACTED","QUALIFIED","CONVERTED"},0)),1,0)</f>
        <v>0</v>
      </c>
      <c r="O620" cm="1">
        <f t="array" ref="O620">_xlfn.SWITCH(UPPER(TRIM(Table2[[#This Row],[Status_Clean]])),"NEW",1,"CONTACTED",2,"QUALIFIED",3,"CONVERTED",4,"LOST",5,99)</f>
        <v>1</v>
      </c>
      <c r="P620">
        <v>45294</v>
      </c>
      <c r="Q620" t="s">
        <v>7807</v>
      </c>
      <c r="R620" t="s">
        <v>7807</v>
      </c>
      <c r="S620">
        <v>45294</v>
      </c>
      <c r="T620" t="s">
        <v>7261</v>
      </c>
      <c r="U620">
        <v>45294</v>
      </c>
      <c r="V620" t="s">
        <v>7317</v>
      </c>
      <c r="W620" t="s">
        <v>7271</v>
      </c>
      <c r="X620" t="s">
        <v>7284</v>
      </c>
      <c r="Y620" t="s">
        <v>7272</v>
      </c>
      <c r="Z620" t="s">
        <v>718</v>
      </c>
      <c r="AA620">
        <v>17.100000000000001</v>
      </c>
      <c r="AB620" t="str" cm="1">
        <f t="array" ref="AB620">_xlfn.LET(_xlpm.x,IFERROR(VALUE(Table2[[#This Row],[Response_Time_Hours]]),""),IF(_xlpm.x="","CHECK",_xlfn.IFS(_xlpm.x&lt;=1,"Immediate",_xlpm.x&lt;=6,"Fast",_xlpm.x&lt;=24,"Moderate",_xlpm.x&gt;24,"Delayed")))</f>
        <v>Moderate</v>
      </c>
      <c r="AC620">
        <v>3</v>
      </c>
      <c r="AD620" t="str" cm="1">
        <f t="array" ref="AD620">IF(Table2[[#This Row],[Interaction_Count_Final]]="","N/A",_xlfn.IFS(Table2[[#This Row],[Interaction_Count_Final]]&lt;=2,"Low",Table2[[#This Row],[Interaction_Count_Final]]&lt;=5,"Medium",Table2[[#This Row],[Interaction_Count_Final]]&gt;=6,"High",TRUE,"CHECK"))</f>
        <v>Medium</v>
      </c>
      <c r="AE620" t="s">
        <v>7266</v>
      </c>
      <c r="AF620" t="b">
        <v>1</v>
      </c>
      <c r="AG620" t="b">
        <v>1</v>
      </c>
      <c r="AH620">
        <v>833</v>
      </c>
      <c r="AI620">
        <v>45294</v>
      </c>
      <c r="AJ620" t="b">
        <v>1</v>
      </c>
      <c r="AK620" t="e" cm="1">
        <f t="array" ref="AK620">_xlfn.LET(
  _xlpm.txt,TRIM(Raw_Data!F620),
  _xlpm.norm,SUBSTITUTE(SUBSTITUTE(_xlpm.txt,"-","/"),".","/"),
  _xlpm.p,_xlfn.TEXTSPLIT(_xlpm.norm,"/"),
  _xlpm.a,VALUE(INDEX(_xlpm.p,1)),
  _xlpm.b,VALUE(INDEX(_xlpm.p,2)),
  IF(AND(_xlpm.a&lt;=12,_xlpm.b&lt;=12),"REVIEW_AMBIGUOUS","OK")
)</f>
        <v>#REF!</v>
      </c>
    </row>
    <row r="621" spans="1:37">
      <c r="A621" t="s">
        <v>2003</v>
      </c>
      <c r="B621" t="s">
        <v>2003</v>
      </c>
      <c r="C621" t="b">
        <v>0</v>
      </c>
      <c r="D621" t="s">
        <v>7257</v>
      </c>
      <c r="E621" t="s">
        <v>2004</v>
      </c>
      <c r="F621" t="s">
        <v>2004</v>
      </c>
      <c r="G621" t="s">
        <v>7280</v>
      </c>
      <c r="H621" t="s">
        <v>469</v>
      </c>
      <c r="I621" t="s">
        <v>469</v>
      </c>
      <c r="J621" t="s">
        <v>469</v>
      </c>
      <c r="K621" t="s">
        <v>193</v>
      </c>
      <c r="L621" t="s">
        <v>193</v>
      </c>
      <c r="M621">
        <f>IF(UPPER(TRIM(Table2[[#This Row],[Status_Clean]]))="CONVERTED",1,0)</f>
        <v>0</v>
      </c>
      <c r="N621">
        <f>IF(ISNUMBER(MATCH(UPPER(TRIM(Table2[[#This Row],[Status_Clean]])),{"CONTACTED","QUALIFIED","CONVERTED"},0)),1,0)</f>
        <v>0</v>
      </c>
      <c r="O621" cm="1">
        <f t="array" ref="O621">_xlfn.SWITCH(UPPER(TRIM(Table2[[#This Row],[Status_Clean]])),"NEW",1,"CONTACTED",2,"QUALIFIED",3,"CONVERTED",4,"LOST",5,99)</f>
        <v>1</v>
      </c>
      <c r="P621">
        <v>44935</v>
      </c>
      <c r="Q621" t="s">
        <v>7542</v>
      </c>
      <c r="R621" t="s">
        <v>7542</v>
      </c>
      <c r="S621">
        <v>44935</v>
      </c>
      <c r="T621" t="s">
        <v>7261</v>
      </c>
      <c r="U621">
        <v>44935</v>
      </c>
      <c r="V621" t="s">
        <v>7317</v>
      </c>
      <c r="W621" t="s">
        <v>7263</v>
      </c>
      <c r="X621" t="s">
        <v>7284</v>
      </c>
      <c r="Y621" t="s">
        <v>7298</v>
      </c>
      <c r="Z621" t="s">
        <v>959</v>
      </c>
      <c r="AA621">
        <v>35.799999999999997</v>
      </c>
      <c r="AB621" t="str" cm="1">
        <f t="array" ref="AB621">_xlfn.LET(_xlpm.x,IFERROR(VALUE(Table2[[#This Row],[Response_Time_Hours]]),""),IF(_xlpm.x="","CHECK",_xlfn.IFS(_xlpm.x&lt;=1,"Immediate",_xlpm.x&lt;=6,"Fast",_xlpm.x&lt;=24,"Moderate",_xlpm.x&gt;24,"Delayed")))</f>
        <v>Delayed</v>
      </c>
      <c r="AC621">
        <v>32</v>
      </c>
      <c r="AD621" t="str" cm="1">
        <f t="array" ref="AD621">IF(Table2[[#This Row],[Interaction_Count_Final]]="","N/A",_xlfn.IFS(Table2[[#This Row],[Interaction_Count_Final]]&lt;=2,"Low",Table2[[#This Row],[Interaction_Count_Final]]&lt;=5,"Medium",Table2[[#This Row],[Interaction_Count_Final]]&gt;=6,"High",TRUE,"CHECK"))</f>
        <v>High</v>
      </c>
      <c r="AE621" t="s">
        <v>7289</v>
      </c>
      <c r="AF621" t="b">
        <v>1</v>
      </c>
      <c r="AG621" t="b">
        <v>1</v>
      </c>
      <c r="AH621">
        <v>835</v>
      </c>
      <c r="AI621">
        <v>44935</v>
      </c>
      <c r="AJ621" t="b">
        <v>1</v>
      </c>
      <c r="AK621" t="e" cm="1">
        <f t="array" ref="AK621">_xlfn.LET(
  _xlpm.txt,TRIM(Raw_Data!F621),
  _xlpm.norm,SUBSTITUTE(SUBSTITUTE(_xlpm.txt,"-","/"),".","/"),
  _xlpm.p,_xlfn.TEXTSPLIT(_xlpm.norm,"/"),
  _xlpm.a,VALUE(INDEX(_xlpm.p,1)),
  _xlpm.b,VALUE(INDEX(_xlpm.p,2)),
  IF(AND(_xlpm.a&lt;=12,_xlpm.b&lt;=12),"REVIEW_AMBIGUOUS","OK")
)</f>
        <v>#REF!</v>
      </c>
    </row>
    <row r="622" spans="1:37">
      <c r="A622" t="s">
        <v>2005</v>
      </c>
      <c r="B622" t="s">
        <v>2005</v>
      </c>
      <c r="C622" t="b">
        <v>0</v>
      </c>
      <c r="D622" t="s">
        <v>7257</v>
      </c>
      <c r="E622" t="s">
        <v>2006</v>
      </c>
      <c r="F622" t="s">
        <v>2006</v>
      </c>
      <c r="G622" t="s">
        <v>7274</v>
      </c>
      <c r="H622" t="s">
        <v>469</v>
      </c>
      <c r="I622" t="s">
        <v>469</v>
      </c>
      <c r="J622" t="s">
        <v>469</v>
      </c>
      <c r="K622" t="s">
        <v>250</v>
      </c>
      <c r="L622" t="s">
        <v>250</v>
      </c>
      <c r="M622">
        <f>IF(UPPER(TRIM(Table2[[#This Row],[Status_Clean]]))="CONVERTED",1,0)</f>
        <v>1</v>
      </c>
      <c r="N622">
        <f>IF(ISNUMBER(MATCH(UPPER(TRIM(Table2[[#This Row],[Status_Clean]])),{"CONTACTED","QUALIFIED","CONVERTED"},0)),1,0)</f>
        <v>1</v>
      </c>
      <c r="O622" cm="1">
        <f t="array" ref="O622">_xlfn.SWITCH(UPPER(TRIM(Table2[[#This Row],[Status_Clean]])),"NEW",1,"CONTACTED",2,"QUALIFIED",3,"CONVERTED",4,"LOST",5,99)</f>
        <v>4</v>
      </c>
      <c r="P622">
        <v>45442</v>
      </c>
      <c r="Q622" t="s">
        <v>7855</v>
      </c>
      <c r="R622" t="s">
        <v>7855</v>
      </c>
      <c r="S622">
        <v>45442</v>
      </c>
      <c r="T622" t="s">
        <v>7261</v>
      </c>
      <c r="U622">
        <v>45442</v>
      </c>
      <c r="V622" t="s">
        <v>7314</v>
      </c>
      <c r="W622" t="s">
        <v>7271</v>
      </c>
      <c r="X622" t="s">
        <v>7277</v>
      </c>
      <c r="Y622" t="s">
        <v>7285</v>
      </c>
      <c r="Z622" t="s">
        <v>330</v>
      </c>
      <c r="AA622">
        <v>31.200000000000003</v>
      </c>
      <c r="AB622" t="str" cm="1">
        <f t="array" ref="AB622">_xlfn.LET(_xlpm.x,IFERROR(VALUE(Table2[[#This Row],[Response_Time_Hours]]),""),IF(_xlpm.x="","CHECK",_xlfn.IFS(_xlpm.x&lt;=1,"Immediate",_xlpm.x&lt;=6,"Fast",_xlpm.x&lt;=24,"Moderate",_xlpm.x&gt;24,"Delayed")))</f>
        <v>Delayed</v>
      </c>
      <c r="AC622">
        <v>36</v>
      </c>
      <c r="AD622" t="str" cm="1">
        <f t="array" ref="AD622">IF(Table2[[#This Row],[Interaction_Count_Final]]="","N/A",_xlfn.IFS(Table2[[#This Row],[Interaction_Count_Final]]&lt;=2,"Low",Table2[[#This Row],[Interaction_Count_Final]]&lt;=5,"Medium",Table2[[#This Row],[Interaction_Count_Final]]&gt;=6,"High",TRUE,"CHECK"))</f>
        <v>High</v>
      </c>
      <c r="AE622" t="s">
        <v>7289</v>
      </c>
      <c r="AF622" t="b">
        <v>1</v>
      </c>
      <c r="AG622" t="b">
        <v>1</v>
      </c>
      <c r="AH622">
        <v>836</v>
      </c>
      <c r="AI622">
        <v>45442</v>
      </c>
      <c r="AJ622" t="b">
        <v>1</v>
      </c>
      <c r="AK622" t="e" cm="1">
        <f t="array" ref="AK622">_xlfn.LET(
  _xlpm.txt,TRIM(Raw_Data!F622),
  _xlpm.norm,SUBSTITUTE(SUBSTITUTE(_xlpm.txt,"-","/"),".","/"),
  _xlpm.p,_xlfn.TEXTSPLIT(_xlpm.norm,"/"),
  _xlpm.a,VALUE(INDEX(_xlpm.p,1)),
  _xlpm.b,VALUE(INDEX(_xlpm.p,2)),
  IF(AND(_xlpm.a&lt;=12,_xlpm.b&lt;=12),"REVIEW_AMBIGUOUS","OK")
)</f>
        <v>#REF!</v>
      </c>
    </row>
    <row r="623" spans="1:37">
      <c r="A623" t="s">
        <v>2007</v>
      </c>
      <c r="B623" t="s">
        <v>2007</v>
      </c>
      <c r="C623" t="b">
        <v>0</v>
      </c>
      <c r="D623" t="s">
        <v>7257</v>
      </c>
      <c r="E623" t="s">
        <v>7856</v>
      </c>
      <c r="F623" t="s">
        <v>7856</v>
      </c>
      <c r="G623" t="s">
        <v>7280</v>
      </c>
      <c r="H623" t="s">
        <v>585</v>
      </c>
      <c r="I623" t="s">
        <v>585</v>
      </c>
      <c r="J623" t="s">
        <v>222</v>
      </c>
      <c r="K623" t="s">
        <v>250</v>
      </c>
      <c r="L623" t="s">
        <v>250</v>
      </c>
      <c r="M623">
        <f>IF(UPPER(TRIM(Table2[[#This Row],[Status_Clean]]))="CONVERTED",1,0)</f>
        <v>1</v>
      </c>
      <c r="N623">
        <f>IF(ISNUMBER(MATCH(UPPER(TRIM(Table2[[#This Row],[Status_Clean]])),{"CONTACTED","QUALIFIED","CONVERTED"},0)),1,0)</f>
        <v>1</v>
      </c>
      <c r="O623" cm="1">
        <f t="array" ref="O623">_xlfn.SWITCH(UPPER(TRIM(Table2[[#This Row],[Status_Clean]])),"NEW",1,"CONTACTED",2,"QUALIFIED",3,"CONVERTED",4,"LOST",5,99)</f>
        <v>4</v>
      </c>
      <c r="P623" t="s">
        <v>2009</v>
      </c>
      <c r="Q623" t="s">
        <v>7857</v>
      </c>
      <c r="R623" t="s">
        <v>7857</v>
      </c>
      <c r="S623">
        <v>45431</v>
      </c>
      <c r="T623" t="s">
        <v>7261</v>
      </c>
      <c r="U623">
        <v>45431</v>
      </c>
      <c r="V623" t="s">
        <v>7314</v>
      </c>
      <c r="W623" t="s">
        <v>7271</v>
      </c>
      <c r="X623" t="s">
        <v>7277</v>
      </c>
      <c r="Y623" t="s">
        <v>7293</v>
      </c>
      <c r="Z623" t="s">
        <v>887</v>
      </c>
      <c r="AA623">
        <v>26.400000000000002</v>
      </c>
      <c r="AB623" t="str" cm="1">
        <f t="array" ref="AB623">_xlfn.LET(_xlpm.x,IFERROR(VALUE(Table2[[#This Row],[Response_Time_Hours]]),""),IF(_xlpm.x="","CHECK",_xlfn.IFS(_xlpm.x&lt;=1,"Immediate",_xlpm.x&lt;=6,"Fast",_xlpm.x&lt;=24,"Moderate",_xlpm.x&gt;24,"Delayed")))</f>
        <v>Delayed</v>
      </c>
      <c r="AC623">
        <v>42</v>
      </c>
      <c r="AD623" t="str" cm="1">
        <f t="array" ref="AD623">IF(Table2[[#This Row],[Interaction_Count_Final]]="","N/A",_xlfn.IFS(Table2[[#This Row],[Interaction_Count_Final]]&lt;=2,"Low",Table2[[#This Row],[Interaction_Count_Final]]&lt;=5,"Medium",Table2[[#This Row],[Interaction_Count_Final]]&gt;=6,"High",TRUE,"CHECK"))</f>
        <v>High</v>
      </c>
      <c r="AE623" t="s">
        <v>7266</v>
      </c>
      <c r="AF623" t="b">
        <v>1</v>
      </c>
      <c r="AG623" t="b">
        <v>1</v>
      </c>
      <c r="AH623">
        <v>839</v>
      </c>
      <c r="AI623">
        <v>45431</v>
      </c>
      <c r="AJ623" t="b">
        <v>1</v>
      </c>
      <c r="AK623" t="str" cm="1">
        <f t="array" ref="AK623">_xlfn.LET(
  _xlpm.txt,TRIM(Raw_Data!F623),
  _xlpm.norm,SUBSTITUTE(SUBSTITUTE(_xlpm.txt,"-","/"),".","/"),
  _xlpm.p,_xlfn.TEXTSPLIT(_xlpm.norm,"/"),
  _xlpm.a,VALUE(INDEX(_xlpm.p,1)),
  _xlpm.b,VALUE(INDEX(_xlpm.p,2)),
  IF(AND(_xlpm.a&lt;=12,_xlpm.b&lt;=12),"REVIEW_AMBIGUOUS","OK")
)</f>
        <v>OK</v>
      </c>
    </row>
    <row r="624" spans="1:37">
      <c r="A624" t="s">
        <v>2010</v>
      </c>
      <c r="B624" t="s">
        <v>2010</v>
      </c>
      <c r="C624" t="b">
        <v>0</v>
      </c>
      <c r="D624" t="s">
        <v>7257</v>
      </c>
      <c r="E624" t="s">
        <v>2011</v>
      </c>
      <c r="F624" t="s">
        <v>2011</v>
      </c>
      <c r="G624" t="s">
        <v>7258</v>
      </c>
      <c r="H624" t="s">
        <v>792</v>
      </c>
      <c r="I624" t="s">
        <v>792</v>
      </c>
      <c r="J624" t="s">
        <v>792</v>
      </c>
      <c r="K624" t="s">
        <v>193</v>
      </c>
      <c r="L624" t="s">
        <v>193</v>
      </c>
      <c r="M624">
        <f>IF(UPPER(TRIM(Table2[[#This Row],[Status_Clean]]))="CONVERTED",1,0)</f>
        <v>0</v>
      </c>
      <c r="N624">
        <f>IF(ISNUMBER(MATCH(UPPER(TRIM(Table2[[#This Row],[Status_Clean]])),{"CONTACTED","QUALIFIED","CONVERTED"},0)),1,0)</f>
        <v>0</v>
      </c>
      <c r="O624" cm="1">
        <f t="array" ref="O624">_xlfn.SWITCH(UPPER(TRIM(Table2[[#This Row],[Status_Clean]])),"NEW",1,"CONTACTED",2,"QUALIFIED",3,"CONVERTED",4,"LOST",5,99)</f>
        <v>1</v>
      </c>
      <c r="P624">
        <v>45276</v>
      </c>
      <c r="Q624" t="s">
        <v>7379</v>
      </c>
      <c r="R624" t="s">
        <v>7379</v>
      </c>
      <c r="S624">
        <v>45276</v>
      </c>
      <c r="T624" t="s">
        <v>7261</v>
      </c>
      <c r="U624">
        <v>45276</v>
      </c>
      <c r="V624" t="s">
        <v>7262</v>
      </c>
      <c r="W624" t="s">
        <v>7263</v>
      </c>
      <c r="X624" t="s">
        <v>7264</v>
      </c>
      <c r="Y624" t="s">
        <v>7278</v>
      </c>
      <c r="Z624" t="s">
        <v>1095</v>
      </c>
      <c r="AA624">
        <v>52.800000000000004</v>
      </c>
      <c r="AB624" t="str" cm="1">
        <f t="array" ref="AB624">_xlfn.LET(_xlpm.x,IFERROR(VALUE(Table2[[#This Row],[Response_Time_Hours]]),""),IF(_xlpm.x="","CHECK",_xlfn.IFS(_xlpm.x&lt;=1,"Immediate",_xlpm.x&lt;=6,"Fast",_xlpm.x&lt;=24,"Moderate",_xlpm.x&gt;24,"Delayed")))</f>
        <v>Delayed</v>
      </c>
      <c r="AC624">
        <v>44</v>
      </c>
      <c r="AD624" t="str" cm="1">
        <f t="array" ref="AD624">IF(Table2[[#This Row],[Interaction_Count_Final]]="","N/A",_xlfn.IFS(Table2[[#This Row],[Interaction_Count_Final]]&lt;=2,"Low",Table2[[#This Row],[Interaction_Count_Final]]&lt;=5,"Medium",Table2[[#This Row],[Interaction_Count_Final]]&gt;=6,"High",TRUE,"CHECK"))</f>
        <v>High</v>
      </c>
      <c r="AE624" t="s">
        <v>7289</v>
      </c>
      <c r="AF624" t="b">
        <v>1</v>
      </c>
      <c r="AG624" t="b">
        <v>1</v>
      </c>
      <c r="AH624">
        <v>840</v>
      </c>
      <c r="AI624">
        <v>45276</v>
      </c>
      <c r="AJ624" t="b">
        <v>1</v>
      </c>
      <c r="AK624" t="e" cm="1">
        <f t="array" ref="AK624">_xlfn.LET(
  _xlpm.txt,TRIM(Raw_Data!F624),
  _xlpm.norm,SUBSTITUTE(SUBSTITUTE(_xlpm.txt,"-","/"),".","/"),
  _xlpm.p,_xlfn.TEXTSPLIT(_xlpm.norm,"/"),
  _xlpm.a,VALUE(INDEX(_xlpm.p,1)),
  _xlpm.b,VALUE(INDEX(_xlpm.p,2)),
  IF(AND(_xlpm.a&lt;=12,_xlpm.b&lt;=12),"REVIEW_AMBIGUOUS","OK")
)</f>
        <v>#REF!</v>
      </c>
    </row>
    <row r="625" spans="1:37">
      <c r="A625" t="s">
        <v>2012</v>
      </c>
      <c r="B625" t="s">
        <v>2012</v>
      </c>
      <c r="C625" t="b">
        <v>0</v>
      </c>
      <c r="D625" t="s">
        <v>7257</v>
      </c>
      <c r="E625" t="s">
        <v>2013</v>
      </c>
      <c r="F625" t="s">
        <v>2013</v>
      </c>
      <c r="G625" t="s">
        <v>7268</v>
      </c>
      <c r="H625" t="s">
        <v>1035</v>
      </c>
      <c r="I625" t="s">
        <v>1035</v>
      </c>
      <c r="J625" t="s">
        <v>311</v>
      </c>
      <c r="K625" t="s">
        <v>173</v>
      </c>
      <c r="L625" t="s">
        <v>173</v>
      </c>
      <c r="M625">
        <f>IF(UPPER(TRIM(Table2[[#This Row],[Status_Clean]]))="CONVERTED",1,0)</f>
        <v>0</v>
      </c>
      <c r="N625">
        <f>IF(ISNUMBER(MATCH(UPPER(TRIM(Table2[[#This Row],[Status_Clean]])),{"CONTACTED","QUALIFIED","CONVERTED"},0)),1,0)</f>
        <v>0</v>
      </c>
      <c r="O625" cm="1">
        <f t="array" ref="O625">_xlfn.SWITCH(UPPER(TRIM(Table2[[#This Row],[Status_Clean]])),"NEW",1,"CONTACTED",2,"QUALIFIED",3,"CONVERTED",4,"LOST",5,99)</f>
        <v>5</v>
      </c>
      <c r="P625" t="s">
        <v>2014</v>
      </c>
      <c r="Q625" t="s">
        <v>7858</v>
      </c>
      <c r="R625" t="s">
        <v>7858</v>
      </c>
      <c r="S625">
        <v>45546</v>
      </c>
      <c r="T625" t="s">
        <v>7261</v>
      </c>
      <c r="U625">
        <v>45546</v>
      </c>
      <c r="V625" t="s">
        <v>7287</v>
      </c>
      <c r="W625" t="s">
        <v>7271</v>
      </c>
      <c r="X625" t="s">
        <v>7288</v>
      </c>
      <c r="Y625" t="s">
        <v>7272</v>
      </c>
      <c r="Z625">
        <v>54</v>
      </c>
      <c r="AA625">
        <v>54</v>
      </c>
      <c r="AB625" t="str" cm="1">
        <f t="array" ref="AB625">_xlfn.LET(_xlpm.x,IFERROR(VALUE(Table2[[#This Row],[Response_Time_Hours]]),""),IF(_xlpm.x="","CHECK",_xlfn.IFS(_xlpm.x&lt;=1,"Immediate",_xlpm.x&lt;=6,"Fast",_xlpm.x&lt;=24,"Moderate",_xlpm.x&gt;24,"Delayed")))</f>
        <v>Delayed</v>
      </c>
      <c r="AC625">
        <v>8</v>
      </c>
      <c r="AD625" t="str" cm="1">
        <f t="array" ref="AD625">IF(Table2[[#This Row],[Interaction_Count_Final]]="","N/A",_xlfn.IFS(Table2[[#This Row],[Interaction_Count_Final]]&lt;=2,"Low",Table2[[#This Row],[Interaction_Count_Final]]&lt;=5,"Medium",Table2[[#This Row],[Interaction_Count_Final]]&gt;=6,"High",TRUE,"CHECK"))</f>
        <v>High</v>
      </c>
      <c r="AE625" t="s">
        <v>7273</v>
      </c>
      <c r="AF625" t="b">
        <v>1</v>
      </c>
      <c r="AG625" t="b">
        <v>1</v>
      </c>
      <c r="AH625">
        <v>841</v>
      </c>
      <c r="AI625">
        <v>45546</v>
      </c>
      <c r="AJ625" t="b">
        <v>1</v>
      </c>
      <c r="AK625" t="str" cm="1">
        <f t="array" ref="AK625">_xlfn.LET(
  _xlpm.txt,TRIM(Raw_Data!F625),
  _xlpm.norm,SUBSTITUTE(SUBSTITUTE(_xlpm.txt,"-","/"),".","/"),
  _xlpm.p,_xlfn.TEXTSPLIT(_xlpm.norm,"/"),
  _xlpm.a,VALUE(INDEX(_xlpm.p,1)),
  _xlpm.b,VALUE(INDEX(_xlpm.p,2)),
  IF(AND(_xlpm.a&lt;=12,_xlpm.b&lt;=12),"REVIEW_AMBIGUOUS","OK")
)</f>
        <v>REVIEW_AMBIGUOUS</v>
      </c>
    </row>
    <row r="626" spans="1:37">
      <c r="A626" t="s">
        <v>2015</v>
      </c>
      <c r="B626" t="s">
        <v>2015</v>
      </c>
      <c r="C626" t="b">
        <v>0</v>
      </c>
      <c r="D626" t="s">
        <v>7257</v>
      </c>
      <c r="E626" t="s">
        <v>2016</v>
      </c>
      <c r="F626" t="s">
        <v>2016</v>
      </c>
      <c r="G626" t="s">
        <v>7258</v>
      </c>
      <c r="H626" t="s">
        <v>311</v>
      </c>
      <c r="I626" t="s">
        <v>311</v>
      </c>
      <c r="J626" t="s">
        <v>311</v>
      </c>
      <c r="K626" t="s">
        <v>125</v>
      </c>
      <c r="L626" t="s">
        <v>125</v>
      </c>
      <c r="M626">
        <f>IF(UPPER(TRIM(Table2[[#This Row],[Status_Clean]]))="CONVERTED",1,0)</f>
        <v>0</v>
      </c>
      <c r="N626">
        <f>IF(ISNUMBER(MATCH(UPPER(TRIM(Table2[[#This Row],[Status_Clean]])),{"CONTACTED","QUALIFIED","CONVERTED"},0)),1,0)</f>
        <v>1</v>
      </c>
      <c r="O626" cm="1">
        <f t="array" ref="O626">_xlfn.SWITCH(UPPER(TRIM(Table2[[#This Row],[Status_Clean]])),"NEW",1,"CONTACTED",2,"QUALIFIED",3,"CONVERTED",4,"LOST",5,99)</f>
        <v>2</v>
      </c>
      <c r="P626">
        <v>45156</v>
      </c>
      <c r="Q626" t="s">
        <v>7859</v>
      </c>
      <c r="R626" t="s">
        <v>7859</v>
      </c>
      <c r="S626">
        <v>45156</v>
      </c>
      <c r="T626" t="s">
        <v>7261</v>
      </c>
      <c r="U626">
        <v>45156</v>
      </c>
      <c r="V626" t="s">
        <v>7310</v>
      </c>
      <c r="W626" t="s">
        <v>7263</v>
      </c>
      <c r="X626" t="s">
        <v>7288</v>
      </c>
      <c r="Y626" t="s">
        <v>7312</v>
      </c>
      <c r="Z626">
        <v>71.2</v>
      </c>
      <c r="AA626">
        <v>71.2</v>
      </c>
      <c r="AB626" t="str" cm="1">
        <f t="array" ref="AB626">_xlfn.LET(_xlpm.x,IFERROR(VALUE(Table2[[#This Row],[Response_Time_Hours]]),""),IF(_xlpm.x="","CHECK",_xlfn.IFS(_xlpm.x&lt;=1,"Immediate",_xlpm.x&lt;=6,"Fast",_xlpm.x&lt;=24,"Moderate",_xlpm.x&gt;24,"Delayed")))</f>
        <v>Delayed</v>
      </c>
      <c r="AC626">
        <v>43</v>
      </c>
      <c r="AD626" t="str" cm="1">
        <f t="array" ref="AD626">IF(Table2[[#This Row],[Interaction_Count_Final]]="","N/A",_xlfn.IFS(Table2[[#This Row],[Interaction_Count_Final]]&lt;=2,"Low",Table2[[#This Row],[Interaction_Count_Final]]&lt;=5,"Medium",Table2[[#This Row],[Interaction_Count_Final]]&gt;=6,"High",TRUE,"CHECK"))</f>
        <v>High</v>
      </c>
      <c r="AE626" t="s">
        <v>7273</v>
      </c>
      <c r="AF626" t="b">
        <v>1</v>
      </c>
      <c r="AG626" t="b">
        <v>1</v>
      </c>
      <c r="AH626">
        <v>842</v>
      </c>
      <c r="AI626">
        <v>45156</v>
      </c>
      <c r="AJ626" t="b">
        <v>1</v>
      </c>
      <c r="AK626" t="e" cm="1">
        <f t="array" ref="AK626">_xlfn.LET(
  _xlpm.txt,TRIM(Raw_Data!F626),
  _xlpm.norm,SUBSTITUTE(SUBSTITUTE(_xlpm.txt,"-","/"),".","/"),
  _xlpm.p,_xlfn.TEXTSPLIT(_xlpm.norm,"/"),
  _xlpm.a,VALUE(INDEX(_xlpm.p,1)),
  _xlpm.b,VALUE(INDEX(_xlpm.p,2)),
  IF(AND(_xlpm.a&lt;=12,_xlpm.b&lt;=12),"REVIEW_AMBIGUOUS","OK")
)</f>
        <v>#REF!</v>
      </c>
    </row>
    <row r="627" spans="1:37">
      <c r="A627" t="s">
        <v>2017</v>
      </c>
      <c r="B627" t="s">
        <v>2017</v>
      </c>
      <c r="C627" t="b">
        <v>0</v>
      </c>
      <c r="D627" t="s">
        <v>7257</v>
      </c>
      <c r="E627" t="s">
        <v>7860</v>
      </c>
      <c r="F627" t="s">
        <v>7860</v>
      </c>
      <c r="G627" t="s">
        <v>7280</v>
      </c>
      <c r="H627" t="s">
        <v>1725</v>
      </c>
      <c r="I627" t="s">
        <v>1725</v>
      </c>
      <c r="J627" t="s">
        <v>1356</v>
      </c>
      <c r="K627" t="s">
        <v>71</v>
      </c>
      <c r="L627" t="s">
        <v>71</v>
      </c>
      <c r="M627">
        <f>IF(UPPER(TRIM(Table2[[#This Row],[Status_Clean]]))="CONVERTED",1,0)</f>
        <v>0</v>
      </c>
      <c r="N627">
        <f>IF(ISNUMBER(MATCH(UPPER(TRIM(Table2[[#This Row],[Status_Clean]])),{"CONTACTED","QUALIFIED","CONVERTED"},0)),1,0)</f>
        <v>1</v>
      </c>
      <c r="O627" cm="1">
        <f t="array" ref="O627">_xlfn.SWITCH(UPPER(TRIM(Table2[[#This Row],[Status_Clean]])),"NEW",1,"CONTACTED",2,"QUALIFIED",3,"CONVERTED",4,"LOST",5,99)</f>
        <v>3</v>
      </c>
      <c r="P627">
        <v>45313</v>
      </c>
      <c r="Q627" t="s">
        <v>7861</v>
      </c>
      <c r="R627" t="s">
        <v>7861</v>
      </c>
      <c r="S627">
        <v>45313</v>
      </c>
      <c r="T627" t="s">
        <v>7261</v>
      </c>
      <c r="U627">
        <v>45313</v>
      </c>
      <c r="V627" t="s">
        <v>7317</v>
      </c>
      <c r="W627" t="s">
        <v>7271</v>
      </c>
      <c r="X627" t="s">
        <v>7284</v>
      </c>
      <c r="Y627" t="s">
        <v>7298</v>
      </c>
      <c r="Z627" t="s">
        <v>887</v>
      </c>
      <c r="AA627">
        <v>26.400000000000002</v>
      </c>
      <c r="AB627" t="str" cm="1">
        <f t="array" ref="AB627">_xlfn.LET(_xlpm.x,IFERROR(VALUE(Table2[[#This Row],[Response_Time_Hours]]),""),IF(_xlpm.x="","CHECK",_xlfn.IFS(_xlpm.x&lt;=1,"Immediate",_xlpm.x&lt;=6,"Fast",_xlpm.x&lt;=24,"Moderate",_xlpm.x&gt;24,"Delayed")))</f>
        <v>Delayed</v>
      </c>
      <c r="AC627">
        <v>10</v>
      </c>
      <c r="AD627" t="str" cm="1">
        <f t="array" ref="AD627">IF(Table2[[#This Row],[Interaction_Count_Final]]="","N/A",_xlfn.IFS(Table2[[#This Row],[Interaction_Count_Final]]&lt;=2,"Low",Table2[[#This Row],[Interaction_Count_Final]]&lt;=5,"Medium",Table2[[#This Row],[Interaction_Count_Final]]&gt;=6,"High",TRUE,"CHECK"))</f>
        <v>High</v>
      </c>
      <c r="AE627" t="s">
        <v>7266</v>
      </c>
      <c r="AF627" t="b">
        <v>1</v>
      </c>
      <c r="AG627" t="b">
        <v>1</v>
      </c>
      <c r="AH627">
        <v>843</v>
      </c>
      <c r="AI627">
        <v>45313</v>
      </c>
      <c r="AJ627" t="b">
        <v>1</v>
      </c>
      <c r="AK627" t="e" cm="1">
        <f t="array" ref="AK627">_xlfn.LET(
  _xlpm.txt,TRIM(Raw_Data!F627),
  _xlpm.norm,SUBSTITUTE(SUBSTITUTE(_xlpm.txt,"-","/"),".","/"),
  _xlpm.p,_xlfn.TEXTSPLIT(_xlpm.norm,"/"),
  _xlpm.a,VALUE(INDEX(_xlpm.p,1)),
  _xlpm.b,VALUE(INDEX(_xlpm.p,2)),
  IF(AND(_xlpm.a&lt;=12,_xlpm.b&lt;=12),"REVIEW_AMBIGUOUS","OK")
)</f>
        <v>#REF!</v>
      </c>
    </row>
    <row r="628" spans="1:37">
      <c r="A628" t="s">
        <v>2019</v>
      </c>
      <c r="B628" t="s">
        <v>2019</v>
      </c>
      <c r="C628" t="b">
        <v>0</v>
      </c>
      <c r="D628" t="s">
        <v>7257</v>
      </c>
      <c r="E628" t="s">
        <v>2020</v>
      </c>
      <c r="F628" t="s">
        <v>2020</v>
      </c>
      <c r="G628" t="s">
        <v>7274</v>
      </c>
      <c r="H628" t="s">
        <v>447</v>
      </c>
      <c r="I628" t="s">
        <v>447</v>
      </c>
      <c r="J628" t="s">
        <v>447</v>
      </c>
      <c r="K628" t="s">
        <v>173</v>
      </c>
      <c r="L628" t="s">
        <v>173</v>
      </c>
      <c r="M628">
        <f>IF(UPPER(TRIM(Table2[[#This Row],[Status_Clean]]))="CONVERTED",1,0)</f>
        <v>0</v>
      </c>
      <c r="N628">
        <f>IF(ISNUMBER(MATCH(UPPER(TRIM(Table2[[#This Row],[Status_Clean]])),{"CONTACTED","QUALIFIED","CONVERTED"},0)),1,0)</f>
        <v>0</v>
      </c>
      <c r="O628" cm="1">
        <f t="array" ref="O628">_xlfn.SWITCH(UPPER(TRIM(Table2[[#This Row],[Status_Clean]])),"NEW",1,"CONTACTED",2,"QUALIFIED",3,"CONVERTED",4,"LOST",5,99)</f>
        <v>5</v>
      </c>
      <c r="P628">
        <v>45320</v>
      </c>
      <c r="Q628" t="s">
        <v>7862</v>
      </c>
      <c r="R628" t="s">
        <v>7862</v>
      </c>
      <c r="S628">
        <v>45320</v>
      </c>
      <c r="T628" t="s">
        <v>7261</v>
      </c>
      <c r="U628">
        <v>45320</v>
      </c>
      <c r="V628" t="s">
        <v>7317</v>
      </c>
      <c r="W628" t="s">
        <v>7271</v>
      </c>
      <c r="X628" t="s">
        <v>7284</v>
      </c>
      <c r="Y628" t="s">
        <v>7298</v>
      </c>
      <c r="Z628" t="s">
        <v>474</v>
      </c>
      <c r="AA628">
        <v>50.400000000000006</v>
      </c>
      <c r="AB628" t="str" cm="1">
        <f t="array" ref="AB628">_xlfn.LET(_xlpm.x,IFERROR(VALUE(Table2[[#This Row],[Response_Time_Hours]]),""),IF(_xlpm.x="","CHECK",_xlfn.IFS(_xlpm.x&lt;=1,"Immediate",_xlpm.x&lt;=6,"Fast",_xlpm.x&lt;=24,"Moderate",_xlpm.x&gt;24,"Delayed")))</f>
        <v>Delayed</v>
      </c>
      <c r="AC628" t="s">
        <v>232</v>
      </c>
      <c r="AD628" t="str" cm="1">
        <f t="array" ref="AD628">IF(Table2[[#This Row],[Interaction_Count_Final]]="","N/A",_xlfn.IFS(Table2[[#This Row],[Interaction_Count_Final]]&lt;=2,"Low",Table2[[#This Row],[Interaction_Count_Final]]&lt;=5,"Medium",Table2[[#This Row],[Interaction_Count_Final]]&gt;=6,"High",TRUE,"CHECK"))</f>
        <v>High</v>
      </c>
      <c r="AE628" t="s">
        <v>7273</v>
      </c>
      <c r="AF628" t="b">
        <v>1</v>
      </c>
      <c r="AG628" t="b">
        <v>1</v>
      </c>
      <c r="AH628">
        <v>844</v>
      </c>
      <c r="AI628">
        <v>45320</v>
      </c>
      <c r="AJ628" t="b">
        <v>1</v>
      </c>
      <c r="AK628" t="e" cm="1">
        <f t="array" ref="AK628">_xlfn.LET(
  _xlpm.txt,TRIM(Raw_Data!F628),
  _xlpm.norm,SUBSTITUTE(SUBSTITUTE(_xlpm.txt,"-","/"),".","/"),
  _xlpm.p,_xlfn.TEXTSPLIT(_xlpm.norm,"/"),
  _xlpm.a,VALUE(INDEX(_xlpm.p,1)),
  _xlpm.b,VALUE(INDEX(_xlpm.p,2)),
  IF(AND(_xlpm.a&lt;=12,_xlpm.b&lt;=12),"REVIEW_AMBIGUOUS","OK")
)</f>
        <v>#REF!</v>
      </c>
    </row>
    <row r="629" spans="1:37">
      <c r="A629" t="s">
        <v>2021</v>
      </c>
      <c r="B629" t="s">
        <v>2021</v>
      </c>
      <c r="C629" t="b">
        <v>0</v>
      </c>
      <c r="D629" t="s">
        <v>7257</v>
      </c>
      <c r="E629" t="s">
        <v>2022</v>
      </c>
      <c r="F629" t="s">
        <v>2022</v>
      </c>
      <c r="G629" t="s">
        <v>7303</v>
      </c>
      <c r="H629" t="s">
        <v>473</v>
      </c>
      <c r="I629" t="s">
        <v>473</v>
      </c>
      <c r="J629" t="s">
        <v>473</v>
      </c>
      <c r="K629" t="s">
        <v>7319</v>
      </c>
      <c r="L629" t="s">
        <v>71</v>
      </c>
      <c r="M629">
        <f>IF(UPPER(TRIM(Table2[[#This Row],[Status_Clean]]))="CONVERTED",1,0)</f>
        <v>0</v>
      </c>
      <c r="N629">
        <f>IF(ISNUMBER(MATCH(UPPER(TRIM(Table2[[#This Row],[Status_Clean]])),{"CONTACTED","QUALIFIED","CONVERTED"},0)),1,0)</f>
        <v>1</v>
      </c>
      <c r="O629" cm="1">
        <f t="array" ref="O629">_xlfn.SWITCH(UPPER(TRIM(Table2[[#This Row],[Status_Clean]])),"NEW",1,"CONTACTED",2,"QUALIFIED",3,"CONVERTED",4,"LOST",5,99)</f>
        <v>3</v>
      </c>
      <c r="P629">
        <v>45571</v>
      </c>
      <c r="Q629" t="s">
        <v>7863</v>
      </c>
      <c r="R629" t="s">
        <v>7863</v>
      </c>
      <c r="S629">
        <v>45571</v>
      </c>
      <c r="T629" t="s">
        <v>7261</v>
      </c>
      <c r="U629">
        <v>45571</v>
      </c>
      <c r="V629" t="s">
        <v>7270</v>
      </c>
      <c r="W629" t="s">
        <v>7271</v>
      </c>
      <c r="X629" t="s">
        <v>7264</v>
      </c>
      <c r="Y629" t="s">
        <v>7293</v>
      </c>
      <c r="Z629">
        <v>48</v>
      </c>
      <c r="AA629">
        <v>48</v>
      </c>
      <c r="AB629" t="str" cm="1">
        <f t="array" ref="AB629">_xlfn.LET(_xlpm.x,IFERROR(VALUE(Table2[[#This Row],[Response_Time_Hours]]),""),IF(_xlpm.x="","CHECK",_xlfn.IFS(_xlpm.x&lt;=1,"Immediate",_xlpm.x&lt;=6,"Fast",_xlpm.x&lt;=24,"Moderate",_xlpm.x&gt;24,"Delayed")))</f>
        <v>Delayed</v>
      </c>
      <c r="AC629">
        <v>24</v>
      </c>
      <c r="AD629" t="str" cm="1">
        <f t="array" ref="AD629">IF(Table2[[#This Row],[Interaction_Count_Final]]="","N/A",_xlfn.IFS(Table2[[#This Row],[Interaction_Count_Final]]&lt;=2,"Low",Table2[[#This Row],[Interaction_Count_Final]]&lt;=5,"Medium",Table2[[#This Row],[Interaction_Count_Final]]&gt;=6,"High",TRUE,"CHECK"))</f>
        <v>High</v>
      </c>
      <c r="AE629" t="s">
        <v>7266</v>
      </c>
      <c r="AF629" t="b">
        <v>1</v>
      </c>
      <c r="AG629" t="b">
        <v>1</v>
      </c>
      <c r="AH629">
        <v>845</v>
      </c>
      <c r="AI629">
        <v>45571</v>
      </c>
      <c r="AJ629" t="b">
        <v>1</v>
      </c>
      <c r="AK629" t="e" cm="1">
        <f t="array" ref="AK629">_xlfn.LET(
  _xlpm.txt,TRIM(Raw_Data!F629),
  _xlpm.norm,SUBSTITUTE(SUBSTITUTE(_xlpm.txt,"-","/"),".","/"),
  _xlpm.p,_xlfn.TEXTSPLIT(_xlpm.norm,"/"),
  _xlpm.a,VALUE(INDEX(_xlpm.p,1)),
  _xlpm.b,VALUE(INDEX(_xlpm.p,2)),
  IF(AND(_xlpm.a&lt;=12,_xlpm.b&lt;=12),"REVIEW_AMBIGUOUS","OK")
)</f>
        <v>#REF!</v>
      </c>
    </row>
    <row r="630" spans="1:37">
      <c r="A630" t="s">
        <v>2023</v>
      </c>
      <c r="B630" t="s">
        <v>2023</v>
      </c>
      <c r="C630" t="b">
        <v>0</v>
      </c>
      <c r="D630" t="s">
        <v>7257</v>
      </c>
      <c r="E630" t="s">
        <v>2024</v>
      </c>
      <c r="F630" t="s">
        <v>2024</v>
      </c>
      <c r="G630" t="s">
        <v>7274</v>
      </c>
      <c r="H630" t="s">
        <v>792</v>
      </c>
      <c r="I630" t="s">
        <v>792</v>
      </c>
      <c r="J630" t="s">
        <v>792</v>
      </c>
      <c r="K630" t="s">
        <v>7301</v>
      </c>
      <c r="L630" t="s">
        <v>125</v>
      </c>
      <c r="M630">
        <f>IF(UPPER(TRIM(Table2[[#This Row],[Status_Clean]]))="CONVERTED",1,0)</f>
        <v>0</v>
      </c>
      <c r="N630">
        <f>IF(ISNUMBER(MATCH(UPPER(TRIM(Table2[[#This Row],[Status_Clean]])),{"CONTACTED","QUALIFIED","CONVERTED"},0)),1,0)</f>
        <v>1</v>
      </c>
      <c r="O630" cm="1">
        <f t="array" ref="O630">_xlfn.SWITCH(UPPER(TRIM(Table2[[#This Row],[Status_Clean]])),"NEW",1,"CONTACTED",2,"QUALIFIED",3,"CONVERTED",4,"LOST",5,99)</f>
        <v>2</v>
      </c>
      <c r="P630" t="s">
        <v>2025</v>
      </c>
      <c r="Q630" t="s">
        <v>7864</v>
      </c>
      <c r="R630" t="s">
        <v>7864</v>
      </c>
      <c r="S630">
        <v>45204</v>
      </c>
      <c r="T630" t="s">
        <v>7261</v>
      </c>
      <c r="U630">
        <v>45204</v>
      </c>
      <c r="V630" t="s">
        <v>7270</v>
      </c>
      <c r="W630" t="s">
        <v>7263</v>
      </c>
      <c r="X630" t="s">
        <v>7264</v>
      </c>
      <c r="Y630" t="s">
        <v>7285</v>
      </c>
      <c r="Z630" t="s">
        <v>251</v>
      </c>
      <c r="AA630">
        <v>43.2</v>
      </c>
      <c r="AB630" t="str" cm="1">
        <f t="array" ref="AB630">_xlfn.LET(_xlpm.x,IFERROR(VALUE(Table2[[#This Row],[Response_Time_Hours]]),""),IF(_xlpm.x="","CHECK",_xlfn.IFS(_xlpm.x&lt;=1,"Immediate",_xlpm.x&lt;=6,"Fast",_xlpm.x&lt;=24,"Moderate",_xlpm.x&gt;24,"Delayed")))</f>
        <v>Delayed</v>
      </c>
      <c r="AC630">
        <v>5</v>
      </c>
      <c r="AD630" t="str" cm="1">
        <f t="array" ref="AD630">IF(Table2[[#This Row],[Interaction_Count_Final]]="","N/A",_xlfn.IFS(Table2[[#This Row],[Interaction_Count_Final]]&lt;=2,"Low",Table2[[#This Row],[Interaction_Count_Final]]&lt;=5,"Medium",Table2[[#This Row],[Interaction_Count_Final]]&gt;=6,"High",TRUE,"CHECK"))</f>
        <v>Medium</v>
      </c>
      <c r="AE630" t="s">
        <v>7289</v>
      </c>
      <c r="AF630" t="b">
        <v>1</v>
      </c>
      <c r="AG630" t="b">
        <v>1</v>
      </c>
      <c r="AH630">
        <v>846</v>
      </c>
      <c r="AI630">
        <v>45204</v>
      </c>
      <c r="AJ630" t="b">
        <v>1</v>
      </c>
      <c r="AK630" t="e" cm="1">
        <f t="array" ref="AK630">_xlfn.LET(
  _xlpm.txt,TRIM(Raw_Data!F630),
  _xlpm.norm,SUBSTITUTE(SUBSTITUTE(_xlpm.txt,"-","/"),".","/"),
  _xlpm.p,_xlfn.TEXTSPLIT(_xlpm.norm,"/"),
  _xlpm.a,VALUE(INDEX(_xlpm.p,1)),
  _xlpm.b,VALUE(INDEX(_xlpm.p,2)),
  IF(AND(_xlpm.a&lt;=12,_xlpm.b&lt;=12),"REVIEW_AMBIGUOUS","OK")
)</f>
        <v>#REF!</v>
      </c>
    </row>
    <row r="631" spans="1:37">
      <c r="A631" t="s">
        <v>2026</v>
      </c>
      <c r="B631" t="s">
        <v>2026</v>
      </c>
      <c r="C631" t="b">
        <v>0</v>
      </c>
      <c r="D631" t="s">
        <v>7257</v>
      </c>
      <c r="E631" t="s">
        <v>7865</v>
      </c>
      <c r="F631" t="s">
        <v>7865</v>
      </c>
      <c r="G631" t="s">
        <v>7280</v>
      </c>
      <c r="H631" t="s">
        <v>359</v>
      </c>
      <c r="I631" t="s">
        <v>359</v>
      </c>
      <c r="J631" t="s">
        <v>473</v>
      </c>
      <c r="K631" t="s">
        <v>250</v>
      </c>
      <c r="L631" t="s">
        <v>250</v>
      </c>
      <c r="M631">
        <f>IF(UPPER(TRIM(Table2[[#This Row],[Status_Clean]]))="CONVERTED",1,0)</f>
        <v>1</v>
      </c>
      <c r="N631">
        <f>IF(ISNUMBER(MATCH(UPPER(TRIM(Table2[[#This Row],[Status_Clean]])),{"CONTACTED","QUALIFIED","CONVERTED"},0)),1,0)</f>
        <v>1</v>
      </c>
      <c r="O631" cm="1">
        <f t="array" ref="O631">_xlfn.SWITCH(UPPER(TRIM(Table2[[#This Row],[Status_Clean]])),"NEW",1,"CONTACTED",2,"QUALIFIED",3,"CONVERTED",4,"LOST",5,99)</f>
        <v>4</v>
      </c>
      <c r="P631" t="s">
        <v>2028</v>
      </c>
      <c r="Q631" t="s">
        <v>7866</v>
      </c>
      <c r="R631" t="s">
        <v>7866</v>
      </c>
      <c r="S631">
        <v>45304</v>
      </c>
      <c r="T631" t="s">
        <v>7261</v>
      </c>
      <c r="U631">
        <v>45304</v>
      </c>
      <c r="V631" t="s">
        <v>7317</v>
      </c>
      <c r="W631" t="s">
        <v>7271</v>
      </c>
      <c r="X631" t="s">
        <v>7284</v>
      </c>
      <c r="Y631" t="s">
        <v>7278</v>
      </c>
      <c r="Z631">
        <v>33.4</v>
      </c>
      <c r="AA631">
        <v>33.4</v>
      </c>
      <c r="AB631" t="str" cm="1">
        <f t="array" ref="AB631">_xlfn.LET(_xlpm.x,IFERROR(VALUE(Table2[[#This Row],[Response_Time_Hours]]),""),IF(_xlpm.x="","CHECK",_xlfn.IFS(_xlpm.x&lt;=1,"Immediate",_xlpm.x&lt;=6,"Fast",_xlpm.x&lt;=24,"Moderate",_xlpm.x&gt;24,"Delayed")))</f>
        <v>Delayed</v>
      </c>
      <c r="AC631">
        <v>45</v>
      </c>
      <c r="AD631" t="str" cm="1">
        <f t="array" ref="AD631">IF(Table2[[#This Row],[Interaction_Count_Final]]="","N/A",_xlfn.IFS(Table2[[#This Row],[Interaction_Count_Final]]&lt;=2,"Low",Table2[[#This Row],[Interaction_Count_Final]]&lt;=5,"Medium",Table2[[#This Row],[Interaction_Count_Final]]&gt;=6,"High",TRUE,"CHECK"))</f>
        <v>High</v>
      </c>
      <c r="AE631" t="s">
        <v>7266</v>
      </c>
      <c r="AF631" t="b">
        <v>1</v>
      </c>
      <c r="AG631" t="b">
        <v>1</v>
      </c>
      <c r="AH631">
        <v>849</v>
      </c>
      <c r="AI631">
        <v>45304</v>
      </c>
      <c r="AJ631" t="b">
        <v>1</v>
      </c>
      <c r="AK631" t="e" cm="1">
        <f t="array" ref="AK631">_xlfn.LET(
  _xlpm.txt,TRIM(Raw_Data!F631),
  _xlpm.norm,SUBSTITUTE(SUBSTITUTE(_xlpm.txt,"-","/"),".","/"),
  _xlpm.p,_xlfn.TEXTSPLIT(_xlpm.norm,"/"),
  _xlpm.a,VALUE(INDEX(_xlpm.p,1)),
  _xlpm.b,VALUE(INDEX(_xlpm.p,2)),
  IF(AND(_xlpm.a&lt;=12,_xlpm.b&lt;=12),"REVIEW_AMBIGUOUS","OK")
)</f>
        <v>#REF!</v>
      </c>
    </row>
    <row r="632" spans="1:37">
      <c r="A632" t="s">
        <v>2029</v>
      </c>
      <c r="B632" t="s">
        <v>2029</v>
      </c>
      <c r="C632" t="b">
        <v>0</v>
      </c>
      <c r="D632" t="s">
        <v>7257</v>
      </c>
      <c r="E632" t="s">
        <v>2030</v>
      </c>
      <c r="F632" t="s">
        <v>2030</v>
      </c>
      <c r="G632" t="s">
        <v>7258</v>
      </c>
      <c r="H632" t="s">
        <v>106</v>
      </c>
      <c r="I632" t="s">
        <v>106</v>
      </c>
      <c r="J632" t="s">
        <v>106</v>
      </c>
      <c r="K632" t="s">
        <v>125</v>
      </c>
      <c r="L632" t="s">
        <v>125</v>
      </c>
      <c r="M632">
        <f>IF(UPPER(TRIM(Table2[[#This Row],[Status_Clean]]))="CONVERTED",1,0)</f>
        <v>0</v>
      </c>
      <c r="N632">
        <f>IF(ISNUMBER(MATCH(UPPER(TRIM(Table2[[#This Row],[Status_Clean]])),{"CONTACTED","QUALIFIED","CONVERTED"},0)),1,0)</f>
        <v>1</v>
      </c>
      <c r="O632" cm="1">
        <f t="array" ref="O632">_xlfn.SWITCH(UPPER(TRIM(Table2[[#This Row],[Status_Clean]])),"NEW",1,"CONTACTED",2,"QUALIFIED",3,"CONVERTED",4,"LOST",5,99)</f>
        <v>2</v>
      </c>
      <c r="P632">
        <v>45516</v>
      </c>
      <c r="Q632" t="s">
        <v>7867</v>
      </c>
      <c r="R632" t="s">
        <v>7867</v>
      </c>
      <c r="S632">
        <v>45516</v>
      </c>
      <c r="T632" t="s">
        <v>7261</v>
      </c>
      <c r="U632">
        <v>45516</v>
      </c>
      <c r="V632" t="s">
        <v>7310</v>
      </c>
      <c r="W632" t="s">
        <v>7271</v>
      </c>
      <c r="X632" t="s">
        <v>7288</v>
      </c>
      <c r="Y632" t="s">
        <v>7298</v>
      </c>
      <c r="Z632" t="s">
        <v>1095</v>
      </c>
      <c r="AA632">
        <v>52.800000000000004</v>
      </c>
      <c r="AB632" t="str" cm="1">
        <f t="array" ref="AB632">_xlfn.LET(_xlpm.x,IFERROR(VALUE(Table2[[#This Row],[Response_Time_Hours]]),""),IF(_xlpm.x="","CHECK",_xlfn.IFS(_xlpm.x&lt;=1,"Immediate",_xlpm.x&lt;=6,"Fast",_xlpm.x&lt;=24,"Moderate",_xlpm.x&gt;24,"Delayed")))</f>
        <v>Delayed</v>
      </c>
      <c r="AC632">
        <v>18</v>
      </c>
      <c r="AD632" t="str" cm="1">
        <f t="array" ref="AD632">IF(Table2[[#This Row],[Interaction_Count_Final]]="","N/A",_xlfn.IFS(Table2[[#This Row],[Interaction_Count_Final]]&lt;=2,"Low",Table2[[#This Row],[Interaction_Count_Final]]&lt;=5,"Medium",Table2[[#This Row],[Interaction_Count_Final]]&gt;=6,"High",TRUE,"CHECK"))</f>
        <v>High</v>
      </c>
      <c r="AE632" t="s">
        <v>7273</v>
      </c>
      <c r="AF632" t="b">
        <v>1</v>
      </c>
      <c r="AG632" t="b">
        <v>1</v>
      </c>
      <c r="AH632">
        <v>850</v>
      </c>
      <c r="AI632">
        <v>45516</v>
      </c>
      <c r="AJ632" t="b">
        <v>1</v>
      </c>
      <c r="AK632" t="e" cm="1">
        <f t="array" ref="AK632">_xlfn.LET(
  _xlpm.txt,TRIM(Raw_Data!F632),
  _xlpm.norm,SUBSTITUTE(SUBSTITUTE(_xlpm.txt,"-","/"),".","/"),
  _xlpm.p,_xlfn.TEXTSPLIT(_xlpm.norm,"/"),
  _xlpm.a,VALUE(INDEX(_xlpm.p,1)),
  _xlpm.b,VALUE(INDEX(_xlpm.p,2)),
  IF(AND(_xlpm.a&lt;=12,_xlpm.b&lt;=12),"REVIEW_AMBIGUOUS","OK")
)</f>
        <v>#REF!</v>
      </c>
    </row>
    <row r="633" spans="1:37">
      <c r="A633" t="s">
        <v>2031</v>
      </c>
      <c r="B633" t="s">
        <v>2031</v>
      </c>
      <c r="C633" t="b">
        <v>0</v>
      </c>
      <c r="D633" t="s">
        <v>7257</v>
      </c>
      <c r="E633" t="s">
        <v>7868</v>
      </c>
      <c r="F633" t="s">
        <v>7868</v>
      </c>
      <c r="G633" t="s">
        <v>7280</v>
      </c>
      <c r="H633" t="s">
        <v>469</v>
      </c>
      <c r="I633" t="s">
        <v>469</v>
      </c>
      <c r="J633" t="s">
        <v>469</v>
      </c>
      <c r="K633" t="s">
        <v>7301</v>
      </c>
      <c r="L633" t="s">
        <v>125</v>
      </c>
      <c r="M633">
        <f>IF(UPPER(TRIM(Table2[[#This Row],[Status_Clean]]))="CONVERTED",1,0)</f>
        <v>0</v>
      </c>
      <c r="N633">
        <f>IF(ISNUMBER(MATCH(UPPER(TRIM(Table2[[#This Row],[Status_Clean]])),{"CONTACTED","QUALIFIED","CONVERTED"},0)),1,0)</f>
        <v>1</v>
      </c>
      <c r="O633" cm="1">
        <f t="array" ref="O633">_xlfn.SWITCH(UPPER(TRIM(Table2[[#This Row],[Status_Clean]])),"NEW",1,"CONTACTED",2,"QUALIFIED",3,"CONVERTED",4,"LOST",5,99)</f>
        <v>2</v>
      </c>
      <c r="P633">
        <v>45379</v>
      </c>
      <c r="Q633" t="s">
        <v>7869</v>
      </c>
      <c r="R633" t="s">
        <v>7869</v>
      </c>
      <c r="S633">
        <v>45379</v>
      </c>
      <c r="T633" t="s">
        <v>7261</v>
      </c>
      <c r="U633">
        <v>45379</v>
      </c>
      <c r="V633" t="s">
        <v>7295</v>
      </c>
      <c r="W633" t="s">
        <v>7271</v>
      </c>
      <c r="X633" t="s">
        <v>7284</v>
      </c>
      <c r="Y633" t="s">
        <v>7285</v>
      </c>
      <c r="Z633">
        <v>31.4</v>
      </c>
      <c r="AA633">
        <v>31.4</v>
      </c>
      <c r="AB633" t="str" cm="1">
        <f t="array" ref="AB633">_xlfn.LET(_xlpm.x,IFERROR(VALUE(Table2[[#This Row],[Response_Time_Hours]]),""),IF(_xlpm.x="","CHECK",_xlfn.IFS(_xlpm.x&lt;=1,"Immediate",_xlpm.x&lt;=6,"Fast",_xlpm.x&lt;=24,"Moderate",_xlpm.x&gt;24,"Delayed")))</f>
        <v>Delayed</v>
      </c>
      <c r="AC633">
        <v>36</v>
      </c>
      <c r="AD633" t="str" cm="1">
        <f t="array" ref="AD633">IF(Table2[[#This Row],[Interaction_Count_Final]]="","N/A",_xlfn.IFS(Table2[[#This Row],[Interaction_Count_Final]]&lt;=2,"Low",Table2[[#This Row],[Interaction_Count_Final]]&lt;=5,"Medium",Table2[[#This Row],[Interaction_Count_Final]]&gt;=6,"High",TRUE,"CHECK"))</f>
        <v>High</v>
      </c>
      <c r="AE633" t="s">
        <v>7266</v>
      </c>
      <c r="AF633" t="b">
        <v>1</v>
      </c>
      <c r="AG633" t="b">
        <v>1</v>
      </c>
      <c r="AH633">
        <v>851</v>
      </c>
      <c r="AI633">
        <v>45379</v>
      </c>
      <c r="AJ633" t="b">
        <v>1</v>
      </c>
      <c r="AK633" t="e" cm="1">
        <f t="array" ref="AK633">_xlfn.LET(
  _xlpm.txt,TRIM(Raw_Data!F633),
  _xlpm.norm,SUBSTITUTE(SUBSTITUTE(_xlpm.txt,"-","/"),".","/"),
  _xlpm.p,_xlfn.TEXTSPLIT(_xlpm.norm,"/"),
  _xlpm.a,VALUE(INDEX(_xlpm.p,1)),
  _xlpm.b,VALUE(INDEX(_xlpm.p,2)),
  IF(AND(_xlpm.a&lt;=12,_xlpm.b&lt;=12),"REVIEW_AMBIGUOUS","OK")
)</f>
        <v>#REF!</v>
      </c>
    </row>
    <row r="634" spans="1:37">
      <c r="A634" t="s">
        <v>2033</v>
      </c>
      <c r="B634" t="s">
        <v>2033</v>
      </c>
      <c r="C634" t="b">
        <v>0</v>
      </c>
      <c r="D634" t="s">
        <v>7257</v>
      </c>
      <c r="E634" t="s">
        <v>2034</v>
      </c>
      <c r="F634" t="s">
        <v>2034</v>
      </c>
      <c r="G634" t="s">
        <v>7274</v>
      </c>
      <c r="H634" t="s">
        <v>600</v>
      </c>
      <c r="I634" t="s">
        <v>600</v>
      </c>
      <c r="J634" t="s">
        <v>254</v>
      </c>
      <c r="K634" t="s">
        <v>193</v>
      </c>
      <c r="L634" t="s">
        <v>193</v>
      </c>
      <c r="M634">
        <f>IF(UPPER(TRIM(Table2[[#This Row],[Status_Clean]]))="CONVERTED",1,0)</f>
        <v>0</v>
      </c>
      <c r="N634">
        <f>IF(ISNUMBER(MATCH(UPPER(TRIM(Table2[[#This Row],[Status_Clean]])),{"CONTACTED","QUALIFIED","CONVERTED"},0)),1,0)</f>
        <v>0</v>
      </c>
      <c r="O634" cm="1">
        <f t="array" ref="O634">_xlfn.SWITCH(UPPER(TRIM(Table2[[#This Row],[Status_Clean]])),"NEW",1,"CONTACTED",2,"QUALIFIED",3,"CONVERTED",4,"LOST",5,99)</f>
        <v>1</v>
      </c>
      <c r="P634">
        <v>44958</v>
      </c>
      <c r="Q634" t="s">
        <v>7705</v>
      </c>
      <c r="R634" t="s">
        <v>7705</v>
      </c>
      <c r="S634">
        <v>44958</v>
      </c>
      <c r="T634" t="s">
        <v>7261</v>
      </c>
      <c r="U634">
        <v>44958</v>
      </c>
      <c r="V634" t="s">
        <v>7283</v>
      </c>
      <c r="W634" t="s">
        <v>7263</v>
      </c>
      <c r="X634" t="s">
        <v>7284</v>
      </c>
      <c r="Y634" t="s">
        <v>7272</v>
      </c>
      <c r="Z634">
        <v>16.100000000000001</v>
      </c>
      <c r="AA634">
        <v>16.100000000000001</v>
      </c>
      <c r="AB634" t="str" cm="1">
        <f t="array" ref="AB634">_xlfn.LET(_xlpm.x,IFERROR(VALUE(Table2[[#This Row],[Response_Time_Hours]]),""),IF(_xlpm.x="","CHECK",_xlfn.IFS(_xlpm.x&lt;=1,"Immediate",_xlpm.x&lt;=6,"Fast",_xlpm.x&lt;=24,"Moderate",_xlpm.x&gt;24,"Delayed")))</f>
        <v>Moderate</v>
      </c>
      <c r="AC634">
        <v>5</v>
      </c>
      <c r="AD634" t="str" cm="1">
        <f t="array" ref="AD634">IF(Table2[[#This Row],[Interaction_Count_Final]]="","N/A",_xlfn.IFS(Table2[[#This Row],[Interaction_Count_Final]]&lt;=2,"Low",Table2[[#This Row],[Interaction_Count_Final]]&lt;=5,"Medium",Table2[[#This Row],[Interaction_Count_Final]]&gt;=6,"High",TRUE,"CHECK"))</f>
        <v>Medium</v>
      </c>
      <c r="AE634" t="s">
        <v>7266</v>
      </c>
      <c r="AF634" t="b">
        <v>1</v>
      </c>
      <c r="AG634" t="b">
        <v>1</v>
      </c>
      <c r="AH634">
        <v>852</v>
      </c>
      <c r="AI634">
        <v>44958</v>
      </c>
      <c r="AJ634" t="b">
        <v>1</v>
      </c>
      <c r="AK634" t="e" cm="1">
        <f t="array" ref="AK634">_xlfn.LET(
  _xlpm.txt,TRIM(Raw_Data!F634),
  _xlpm.norm,SUBSTITUTE(SUBSTITUTE(_xlpm.txt,"-","/"),".","/"),
  _xlpm.p,_xlfn.TEXTSPLIT(_xlpm.norm,"/"),
  _xlpm.a,VALUE(INDEX(_xlpm.p,1)),
  _xlpm.b,VALUE(INDEX(_xlpm.p,2)),
  IF(AND(_xlpm.a&lt;=12,_xlpm.b&lt;=12),"REVIEW_AMBIGUOUS","OK")
)</f>
        <v>#REF!</v>
      </c>
    </row>
    <row r="635" spans="1:37">
      <c r="A635" t="s">
        <v>2035</v>
      </c>
      <c r="B635" t="s">
        <v>2035</v>
      </c>
      <c r="C635" t="b">
        <v>1</v>
      </c>
      <c r="D635" t="s">
        <v>7257</v>
      </c>
      <c r="E635" t="s">
        <v>2036</v>
      </c>
      <c r="F635" t="s">
        <v>2036</v>
      </c>
      <c r="G635" t="s">
        <v>7258</v>
      </c>
      <c r="H635" t="s">
        <v>248</v>
      </c>
      <c r="I635" t="s">
        <v>248</v>
      </c>
      <c r="J635" t="s">
        <v>1356</v>
      </c>
      <c r="K635" t="s">
        <v>193</v>
      </c>
      <c r="L635" t="s">
        <v>193</v>
      </c>
      <c r="M635">
        <f>IF(UPPER(TRIM(Table2[[#This Row],[Status_Clean]]))="CONVERTED",1,0)</f>
        <v>0</v>
      </c>
      <c r="N635">
        <f>IF(ISNUMBER(MATCH(UPPER(TRIM(Table2[[#This Row],[Status_Clean]])),{"CONTACTED","QUALIFIED","CONVERTED"},0)),1,0)</f>
        <v>0</v>
      </c>
      <c r="O635" cm="1">
        <f t="array" ref="O635">_xlfn.SWITCH(UPPER(TRIM(Table2[[#This Row],[Status_Clean]])),"NEW",1,"CONTACTED",2,"QUALIFIED",3,"CONVERTED",4,"LOST",5,99)</f>
        <v>1</v>
      </c>
      <c r="P635">
        <v>45441</v>
      </c>
      <c r="Q635" t="s">
        <v>7591</v>
      </c>
      <c r="R635" t="s">
        <v>7591</v>
      </c>
      <c r="S635">
        <v>45441</v>
      </c>
      <c r="T635" t="s">
        <v>7261</v>
      </c>
      <c r="U635">
        <v>45441</v>
      </c>
      <c r="V635" t="s">
        <v>7314</v>
      </c>
      <c r="W635" t="s">
        <v>7271</v>
      </c>
      <c r="X635" t="s">
        <v>7277</v>
      </c>
      <c r="Y635" t="s">
        <v>7272</v>
      </c>
      <c r="Z635" t="s">
        <v>2037</v>
      </c>
      <c r="AA635">
        <v>61.2</v>
      </c>
      <c r="AB635" t="str" cm="1">
        <f t="array" ref="AB635">_xlfn.LET(_xlpm.x,IFERROR(VALUE(Table2[[#This Row],[Response_Time_Hours]]),""),IF(_xlpm.x="","CHECK",_xlfn.IFS(_xlpm.x&lt;=1,"Immediate",_xlpm.x&lt;=6,"Fast",_xlpm.x&lt;=24,"Moderate",_xlpm.x&gt;24,"Delayed")))</f>
        <v>Delayed</v>
      </c>
      <c r="AC635">
        <v>17</v>
      </c>
      <c r="AD635" t="str" cm="1">
        <f t="array" ref="AD635">IF(Table2[[#This Row],[Interaction_Count_Final]]="","N/A",_xlfn.IFS(Table2[[#This Row],[Interaction_Count_Final]]&lt;=2,"Low",Table2[[#This Row],[Interaction_Count_Final]]&lt;=5,"Medium",Table2[[#This Row],[Interaction_Count_Final]]&gt;=6,"High",TRUE,"CHECK"))</f>
        <v>High</v>
      </c>
      <c r="AE635" t="s">
        <v>7289</v>
      </c>
      <c r="AF635" t="b">
        <v>1</v>
      </c>
      <c r="AG635" t="b">
        <v>1</v>
      </c>
      <c r="AH635">
        <v>853</v>
      </c>
      <c r="AI635">
        <v>45441</v>
      </c>
      <c r="AJ635" t="b">
        <v>1</v>
      </c>
      <c r="AK635" t="e" cm="1">
        <f t="array" ref="AK635">_xlfn.LET(
  _xlpm.txt,TRIM(Raw_Data!F635),
  _xlpm.norm,SUBSTITUTE(SUBSTITUTE(_xlpm.txt,"-","/"),".","/"),
  _xlpm.p,_xlfn.TEXTSPLIT(_xlpm.norm,"/"),
  _xlpm.a,VALUE(INDEX(_xlpm.p,1)),
  _xlpm.b,VALUE(INDEX(_xlpm.p,2)),
  IF(AND(_xlpm.a&lt;=12,_xlpm.b&lt;=12),"REVIEW_AMBIGUOUS","OK")
)</f>
        <v>#REF!</v>
      </c>
    </row>
    <row r="636" spans="1:37">
      <c r="A636" t="s">
        <v>2038</v>
      </c>
      <c r="B636" t="s">
        <v>2038</v>
      </c>
      <c r="C636" t="b">
        <v>0</v>
      </c>
      <c r="D636" t="s">
        <v>7257</v>
      </c>
      <c r="E636" t="s">
        <v>2039</v>
      </c>
      <c r="F636" t="s">
        <v>2039</v>
      </c>
      <c r="G636" t="s">
        <v>7303</v>
      </c>
      <c r="H636" t="s">
        <v>457</v>
      </c>
      <c r="I636" t="s">
        <v>457</v>
      </c>
      <c r="J636" t="s">
        <v>792</v>
      </c>
      <c r="K636" t="s">
        <v>193</v>
      </c>
      <c r="L636" t="s">
        <v>193</v>
      </c>
      <c r="M636">
        <f>IF(UPPER(TRIM(Table2[[#This Row],[Status_Clean]]))="CONVERTED",1,0)</f>
        <v>0</v>
      </c>
      <c r="N636">
        <f>IF(ISNUMBER(MATCH(UPPER(TRIM(Table2[[#This Row],[Status_Clean]])),{"CONTACTED","QUALIFIED","CONVERTED"},0)),1,0)</f>
        <v>0</v>
      </c>
      <c r="O636" cm="1">
        <f t="array" ref="O636">_xlfn.SWITCH(UPPER(TRIM(Table2[[#This Row],[Status_Clean]])),"NEW",1,"CONTACTED",2,"QUALIFIED",3,"CONVERTED",4,"LOST",5,99)</f>
        <v>1</v>
      </c>
      <c r="P636" t="s">
        <v>2040</v>
      </c>
      <c r="Q636" t="s">
        <v>7870</v>
      </c>
      <c r="R636" t="s">
        <v>7870</v>
      </c>
      <c r="S636">
        <v>45377</v>
      </c>
      <c r="T636" t="s">
        <v>7261</v>
      </c>
      <c r="U636">
        <v>45377</v>
      </c>
      <c r="V636" t="s">
        <v>7295</v>
      </c>
      <c r="W636" t="s">
        <v>7271</v>
      </c>
      <c r="X636" t="s">
        <v>7284</v>
      </c>
      <c r="Y636" t="s">
        <v>7265</v>
      </c>
      <c r="Z636" t="s">
        <v>2041</v>
      </c>
      <c r="AA636">
        <v>70.7</v>
      </c>
      <c r="AB636" t="str" cm="1">
        <f t="array" ref="AB636">_xlfn.LET(_xlpm.x,IFERROR(VALUE(Table2[[#This Row],[Response_Time_Hours]]),""),IF(_xlpm.x="","CHECK",_xlfn.IFS(_xlpm.x&lt;=1,"Immediate",_xlpm.x&lt;=6,"Fast",_xlpm.x&lt;=24,"Moderate",_xlpm.x&gt;24,"Delayed")))</f>
        <v>Delayed</v>
      </c>
      <c r="AC636">
        <v>15</v>
      </c>
      <c r="AD636" t="str" cm="1">
        <f t="array" ref="AD636">IF(Table2[[#This Row],[Interaction_Count_Final]]="","N/A",_xlfn.IFS(Table2[[#This Row],[Interaction_Count_Final]]&lt;=2,"Low",Table2[[#This Row],[Interaction_Count_Final]]&lt;=5,"Medium",Table2[[#This Row],[Interaction_Count_Final]]&gt;=6,"High",TRUE,"CHECK"))</f>
        <v>High</v>
      </c>
      <c r="AE636" t="s">
        <v>7289</v>
      </c>
      <c r="AF636" t="b">
        <v>1</v>
      </c>
      <c r="AG636" t="b">
        <v>1</v>
      </c>
      <c r="AH636">
        <v>855</v>
      </c>
      <c r="AI636">
        <v>45377</v>
      </c>
      <c r="AJ636" t="b">
        <v>1</v>
      </c>
      <c r="AK636" t="str" cm="1">
        <f t="array" ref="AK636">_xlfn.LET(
  _xlpm.txt,TRIM(Raw_Data!F636),
  _xlpm.norm,SUBSTITUTE(SUBSTITUTE(_xlpm.txt,"-","/"),".","/"),
  _xlpm.p,_xlfn.TEXTSPLIT(_xlpm.norm,"/"),
  _xlpm.a,VALUE(INDEX(_xlpm.p,1)),
  _xlpm.b,VALUE(INDEX(_xlpm.p,2)),
  IF(AND(_xlpm.a&lt;=12,_xlpm.b&lt;=12),"REVIEW_AMBIGUOUS","OK")
)</f>
        <v>OK</v>
      </c>
    </row>
    <row r="637" spans="1:37">
      <c r="A637" t="s">
        <v>2042</v>
      </c>
      <c r="B637" t="s">
        <v>2042</v>
      </c>
      <c r="C637" t="b">
        <v>0</v>
      </c>
      <c r="D637" t="s">
        <v>7257</v>
      </c>
      <c r="E637" t="s">
        <v>2043</v>
      </c>
      <c r="F637" t="s">
        <v>2043</v>
      </c>
      <c r="G637" t="s">
        <v>7280</v>
      </c>
      <c r="H637" t="s">
        <v>600</v>
      </c>
      <c r="I637" t="s">
        <v>600</v>
      </c>
      <c r="J637" t="s">
        <v>254</v>
      </c>
      <c r="K637" t="s">
        <v>7281</v>
      </c>
      <c r="L637" t="s">
        <v>125</v>
      </c>
      <c r="M637">
        <f>IF(UPPER(TRIM(Table2[[#This Row],[Status_Clean]]))="CONVERTED",1,0)</f>
        <v>0</v>
      </c>
      <c r="N637">
        <f>IF(ISNUMBER(MATCH(UPPER(TRIM(Table2[[#This Row],[Status_Clean]])),{"CONTACTED","QUALIFIED","CONVERTED"},0)),1,0)</f>
        <v>1</v>
      </c>
      <c r="O637" cm="1">
        <f t="array" ref="O637">_xlfn.SWITCH(UPPER(TRIM(Table2[[#This Row],[Status_Clean]])),"NEW",1,"CONTACTED",2,"QUALIFIED",3,"CONVERTED",4,"LOST",5,99)</f>
        <v>2</v>
      </c>
      <c r="P637" t="s">
        <v>2044</v>
      </c>
      <c r="Q637" t="s">
        <v>2044</v>
      </c>
      <c r="R637" t="s">
        <v>2044</v>
      </c>
      <c r="S637">
        <v>45609</v>
      </c>
      <c r="T637" t="s">
        <v>7261</v>
      </c>
      <c r="U637">
        <v>45609</v>
      </c>
      <c r="V637" t="s">
        <v>7300</v>
      </c>
      <c r="W637" t="s">
        <v>7271</v>
      </c>
      <c r="X637" t="s">
        <v>7264</v>
      </c>
      <c r="Y637" t="s">
        <v>7272</v>
      </c>
      <c r="Z637">
        <v>21</v>
      </c>
      <c r="AA637">
        <v>21</v>
      </c>
      <c r="AB637" t="str" cm="1">
        <f t="array" ref="AB637">_xlfn.LET(_xlpm.x,IFERROR(VALUE(Table2[[#This Row],[Response_Time_Hours]]),""),IF(_xlpm.x="","CHECK",_xlfn.IFS(_xlpm.x&lt;=1,"Immediate",_xlpm.x&lt;=6,"Fast",_xlpm.x&lt;=24,"Moderate",_xlpm.x&gt;24,"Delayed")))</f>
        <v>Moderate</v>
      </c>
      <c r="AC637">
        <v>43</v>
      </c>
      <c r="AD637" t="str" cm="1">
        <f t="array" ref="AD637">IF(Table2[[#This Row],[Interaction_Count_Final]]="","N/A",_xlfn.IFS(Table2[[#This Row],[Interaction_Count_Final]]&lt;=2,"Low",Table2[[#This Row],[Interaction_Count_Final]]&lt;=5,"Medium",Table2[[#This Row],[Interaction_Count_Final]]&gt;=6,"High",TRUE,"CHECK"))</f>
        <v>High</v>
      </c>
      <c r="AE637" t="s">
        <v>7266</v>
      </c>
      <c r="AF637" t="b">
        <v>1</v>
      </c>
      <c r="AG637" t="b">
        <v>1</v>
      </c>
      <c r="AH637">
        <v>856</v>
      </c>
      <c r="AI637">
        <v>45609</v>
      </c>
      <c r="AJ637" t="b">
        <v>1</v>
      </c>
      <c r="AK637" t="str" cm="1">
        <f t="array" ref="AK637">_xlfn.LET(
  _xlpm.txt,TRIM(Raw_Data!F637),
  _xlpm.norm,SUBSTITUTE(SUBSTITUTE(_xlpm.txt,"-","/"),".","/"),
  _xlpm.p,_xlfn.TEXTSPLIT(_xlpm.norm,"/"),
  _xlpm.a,VALUE(INDEX(_xlpm.p,1)),
  _xlpm.b,VALUE(INDEX(_xlpm.p,2)),
  IF(AND(_xlpm.a&lt;=12,_xlpm.b&lt;=12),"REVIEW_AMBIGUOUS","OK")
)</f>
        <v>OK</v>
      </c>
    </row>
    <row r="638" spans="1:37">
      <c r="A638" t="s">
        <v>2045</v>
      </c>
      <c r="B638" t="s">
        <v>2045</v>
      </c>
      <c r="C638" t="b">
        <v>0</v>
      </c>
      <c r="D638" t="s">
        <v>7257</v>
      </c>
      <c r="E638" t="s">
        <v>2046</v>
      </c>
      <c r="F638" t="s">
        <v>2046</v>
      </c>
      <c r="G638" t="s">
        <v>7268</v>
      </c>
      <c r="H638" t="s">
        <v>806</v>
      </c>
      <c r="I638" t="s">
        <v>806</v>
      </c>
      <c r="J638" t="s">
        <v>69</v>
      </c>
      <c r="K638" t="s">
        <v>7319</v>
      </c>
      <c r="L638" t="s">
        <v>71</v>
      </c>
      <c r="M638">
        <f>IF(UPPER(TRIM(Table2[[#This Row],[Status_Clean]]))="CONVERTED",1,0)</f>
        <v>0</v>
      </c>
      <c r="N638">
        <f>IF(ISNUMBER(MATCH(UPPER(TRIM(Table2[[#This Row],[Status_Clean]])),{"CONTACTED","QUALIFIED","CONVERTED"},0)),1,0)</f>
        <v>1</v>
      </c>
      <c r="O638" cm="1">
        <f t="array" ref="O638">_xlfn.SWITCH(UPPER(TRIM(Table2[[#This Row],[Status_Clean]])),"NEW",1,"CONTACTED",2,"QUALIFIED",3,"CONVERTED",4,"LOST",5,99)</f>
        <v>3</v>
      </c>
      <c r="P638" t="s">
        <v>2047</v>
      </c>
      <c r="Q638" t="s">
        <v>7871</v>
      </c>
      <c r="R638" t="s">
        <v>7871</v>
      </c>
      <c r="S638">
        <v>45460</v>
      </c>
      <c r="T638" t="s">
        <v>7261</v>
      </c>
      <c r="U638">
        <v>45460</v>
      </c>
      <c r="V638" t="s">
        <v>7276</v>
      </c>
      <c r="W638" t="s">
        <v>7271</v>
      </c>
      <c r="X638" t="s">
        <v>7277</v>
      </c>
      <c r="Y638" t="s">
        <v>7298</v>
      </c>
      <c r="Z638" t="s">
        <v>732</v>
      </c>
      <c r="AA638">
        <v>67.199999999999989</v>
      </c>
      <c r="AB638" t="str" cm="1">
        <f t="array" ref="AB638">_xlfn.LET(_xlpm.x,IFERROR(VALUE(Table2[[#This Row],[Response_Time_Hours]]),""),IF(_xlpm.x="","CHECK",_xlfn.IFS(_xlpm.x&lt;=1,"Immediate",_xlpm.x&lt;=6,"Fast",_xlpm.x&lt;=24,"Moderate",_xlpm.x&gt;24,"Delayed")))</f>
        <v>Delayed</v>
      </c>
      <c r="AC638">
        <v>12</v>
      </c>
      <c r="AD638" t="str" cm="1">
        <f t="array" ref="AD638">IF(Table2[[#This Row],[Interaction_Count_Final]]="","N/A",_xlfn.IFS(Table2[[#This Row],[Interaction_Count_Final]]&lt;=2,"Low",Table2[[#This Row],[Interaction_Count_Final]]&lt;=5,"Medium",Table2[[#This Row],[Interaction_Count_Final]]&gt;=6,"High",TRUE,"CHECK"))</f>
        <v>High</v>
      </c>
      <c r="AE638" t="s">
        <v>7266</v>
      </c>
      <c r="AF638" t="b">
        <v>1</v>
      </c>
      <c r="AG638" t="b">
        <v>1</v>
      </c>
      <c r="AH638">
        <v>857</v>
      </c>
      <c r="AI638">
        <v>45460</v>
      </c>
      <c r="AJ638" t="b">
        <v>1</v>
      </c>
      <c r="AK638" t="str" cm="1">
        <f t="array" ref="AK638">_xlfn.LET(
  _xlpm.txt,TRIM(Raw_Data!F638),
  _xlpm.norm,SUBSTITUTE(SUBSTITUTE(_xlpm.txt,"-","/"),".","/"),
  _xlpm.p,_xlfn.TEXTSPLIT(_xlpm.norm,"/"),
  _xlpm.a,VALUE(INDEX(_xlpm.p,1)),
  _xlpm.b,VALUE(INDEX(_xlpm.p,2)),
  IF(AND(_xlpm.a&lt;=12,_xlpm.b&lt;=12),"REVIEW_AMBIGUOUS","OK")
)</f>
        <v>OK</v>
      </c>
    </row>
    <row r="639" spans="1:37">
      <c r="A639" t="s">
        <v>2048</v>
      </c>
      <c r="B639" t="s">
        <v>2048</v>
      </c>
      <c r="C639" t="b">
        <v>0</v>
      </c>
      <c r="D639" t="s">
        <v>7257</v>
      </c>
      <c r="E639" t="s">
        <v>2049</v>
      </c>
      <c r="F639" t="s">
        <v>2049</v>
      </c>
      <c r="G639" t="s">
        <v>7258</v>
      </c>
      <c r="H639" t="s">
        <v>600</v>
      </c>
      <c r="I639" t="s">
        <v>600</v>
      </c>
      <c r="J639" t="s">
        <v>254</v>
      </c>
      <c r="K639" t="s">
        <v>193</v>
      </c>
      <c r="L639" t="s">
        <v>193</v>
      </c>
      <c r="M639">
        <f>IF(UPPER(TRIM(Table2[[#This Row],[Status_Clean]]))="CONVERTED",1,0)</f>
        <v>0</v>
      </c>
      <c r="N639">
        <f>IF(ISNUMBER(MATCH(UPPER(TRIM(Table2[[#This Row],[Status_Clean]])),{"CONTACTED","QUALIFIED","CONVERTED"},0)),1,0)</f>
        <v>0</v>
      </c>
      <c r="O639" cm="1">
        <f t="array" ref="O639">_xlfn.SWITCH(UPPER(TRIM(Table2[[#This Row],[Status_Clean]])),"NEW",1,"CONTACTED",2,"QUALIFIED",3,"CONVERTED",4,"LOST",5,99)</f>
        <v>1</v>
      </c>
      <c r="P639" t="s">
        <v>2050</v>
      </c>
      <c r="Q639" t="s">
        <v>7872</v>
      </c>
      <c r="R639" t="s">
        <v>7872</v>
      </c>
      <c r="S639">
        <v>44960</v>
      </c>
      <c r="T639" t="s">
        <v>7261</v>
      </c>
      <c r="U639">
        <v>44960</v>
      </c>
      <c r="V639" t="s">
        <v>7283</v>
      </c>
      <c r="W639" t="s">
        <v>7263</v>
      </c>
      <c r="X639" t="s">
        <v>7284</v>
      </c>
      <c r="Y639" t="s">
        <v>7312</v>
      </c>
      <c r="Z639" t="s">
        <v>2051</v>
      </c>
      <c r="AA639">
        <v>3.6</v>
      </c>
      <c r="AB639" t="str" cm="1">
        <f t="array" ref="AB639">_xlfn.LET(_xlpm.x,IFERROR(VALUE(Table2[[#This Row],[Response_Time_Hours]]),""),IF(_xlpm.x="","CHECK",_xlfn.IFS(_xlpm.x&lt;=1,"Immediate",_xlpm.x&lt;=6,"Fast",_xlpm.x&lt;=24,"Moderate",_xlpm.x&gt;24,"Delayed")))</f>
        <v>Fast</v>
      </c>
      <c r="AC639">
        <v>49</v>
      </c>
      <c r="AD639" t="str" cm="1">
        <f t="array" ref="AD639">IF(Table2[[#This Row],[Interaction_Count_Final]]="","N/A",_xlfn.IFS(Table2[[#This Row],[Interaction_Count_Final]]&lt;=2,"Low",Table2[[#This Row],[Interaction_Count_Final]]&lt;=5,"Medium",Table2[[#This Row],[Interaction_Count_Final]]&gt;=6,"High",TRUE,"CHECK"))</f>
        <v>High</v>
      </c>
      <c r="AE639" t="s">
        <v>7273</v>
      </c>
      <c r="AF639" t="b">
        <v>1</v>
      </c>
      <c r="AG639" t="b">
        <v>1</v>
      </c>
      <c r="AH639">
        <v>859</v>
      </c>
      <c r="AI639">
        <v>44960</v>
      </c>
      <c r="AJ639" t="b">
        <v>1</v>
      </c>
      <c r="AK639" t="str" cm="1">
        <f t="array" ref="AK639">_xlfn.LET(
  _xlpm.txt,TRIM(Raw_Data!F639),
  _xlpm.norm,SUBSTITUTE(SUBSTITUTE(_xlpm.txt,"-","/"),".","/"),
  _xlpm.p,_xlfn.TEXTSPLIT(_xlpm.norm,"/"),
  _xlpm.a,VALUE(INDEX(_xlpm.p,1)),
  _xlpm.b,VALUE(INDEX(_xlpm.p,2)),
  IF(AND(_xlpm.a&lt;=12,_xlpm.b&lt;=12),"REVIEW_AMBIGUOUS","OK")
)</f>
        <v>REVIEW_AMBIGUOUS</v>
      </c>
    </row>
    <row r="640" spans="1:37">
      <c r="A640" t="s">
        <v>2052</v>
      </c>
      <c r="B640" t="s">
        <v>2052</v>
      </c>
      <c r="C640" t="b">
        <v>0</v>
      </c>
      <c r="D640" t="s">
        <v>7257</v>
      </c>
      <c r="E640" t="s">
        <v>7873</v>
      </c>
      <c r="F640" t="s">
        <v>7873</v>
      </c>
      <c r="G640" t="s">
        <v>7280</v>
      </c>
      <c r="H640" t="s">
        <v>248</v>
      </c>
      <c r="I640" t="s">
        <v>248</v>
      </c>
      <c r="J640" t="s">
        <v>1356</v>
      </c>
      <c r="K640" t="s">
        <v>193</v>
      </c>
      <c r="L640" t="s">
        <v>193</v>
      </c>
      <c r="M640">
        <f>IF(UPPER(TRIM(Table2[[#This Row],[Status_Clean]]))="CONVERTED",1,0)</f>
        <v>0</v>
      </c>
      <c r="N640">
        <f>IF(ISNUMBER(MATCH(UPPER(TRIM(Table2[[#This Row],[Status_Clean]])),{"CONTACTED","QUALIFIED","CONVERTED"},0)),1,0)</f>
        <v>0</v>
      </c>
      <c r="O640" cm="1">
        <f t="array" ref="O640">_xlfn.SWITCH(UPPER(TRIM(Table2[[#This Row],[Status_Clean]])),"NEW",1,"CONTACTED",2,"QUALIFIED",3,"CONVERTED",4,"LOST",5,99)</f>
        <v>1</v>
      </c>
      <c r="P640">
        <v>45656</v>
      </c>
      <c r="Q640" t="s">
        <v>7643</v>
      </c>
      <c r="R640" t="s">
        <v>7643</v>
      </c>
      <c r="S640">
        <v>45656</v>
      </c>
      <c r="T640" t="s">
        <v>7261</v>
      </c>
      <c r="U640">
        <v>45656</v>
      </c>
      <c r="V640" t="s">
        <v>7262</v>
      </c>
      <c r="W640" t="s">
        <v>7271</v>
      </c>
      <c r="X640" t="s">
        <v>7264</v>
      </c>
      <c r="Y640" t="s">
        <v>7298</v>
      </c>
      <c r="Z640" t="s">
        <v>2054</v>
      </c>
      <c r="AA640">
        <v>44.3</v>
      </c>
      <c r="AB640" t="str" cm="1">
        <f t="array" ref="AB640">_xlfn.LET(_xlpm.x,IFERROR(VALUE(Table2[[#This Row],[Response_Time_Hours]]),""),IF(_xlpm.x="","CHECK",_xlfn.IFS(_xlpm.x&lt;=1,"Immediate",_xlpm.x&lt;=6,"Fast",_xlpm.x&lt;=24,"Moderate",_xlpm.x&gt;24,"Delayed")))</f>
        <v>Delayed</v>
      </c>
      <c r="AC640">
        <v>33</v>
      </c>
      <c r="AD640" t="str" cm="1">
        <f t="array" ref="AD640">IF(Table2[[#This Row],[Interaction_Count_Final]]="","N/A",_xlfn.IFS(Table2[[#This Row],[Interaction_Count_Final]]&lt;=2,"Low",Table2[[#This Row],[Interaction_Count_Final]]&lt;=5,"Medium",Table2[[#This Row],[Interaction_Count_Final]]&gt;=6,"High",TRUE,"CHECK"))</f>
        <v>High</v>
      </c>
      <c r="AE640" t="s">
        <v>7289</v>
      </c>
      <c r="AF640" t="b">
        <v>1</v>
      </c>
      <c r="AG640" t="b">
        <v>1</v>
      </c>
      <c r="AH640">
        <v>860</v>
      </c>
      <c r="AI640">
        <v>45656</v>
      </c>
      <c r="AJ640" t="b">
        <v>1</v>
      </c>
      <c r="AK640" t="e" cm="1">
        <f t="array" ref="AK640">_xlfn.LET(
  _xlpm.txt,TRIM(Raw_Data!F640),
  _xlpm.norm,SUBSTITUTE(SUBSTITUTE(_xlpm.txt,"-","/"),".","/"),
  _xlpm.p,_xlfn.TEXTSPLIT(_xlpm.norm,"/"),
  _xlpm.a,VALUE(INDEX(_xlpm.p,1)),
  _xlpm.b,VALUE(INDEX(_xlpm.p,2)),
  IF(AND(_xlpm.a&lt;=12,_xlpm.b&lt;=12),"REVIEW_AMBIGUOUS","OK")
)</f>
        <v>#REF!</v>
      </c>
    </row>
    <row r="641" spans="1:37">
      <c r="A641" t="s">
        <v>2055</v>
      </c>
      <c r="B641" t="s">
        <v>2055</v>
      </c>
      <c r="C641" t="b">
        <v>0</v>
      </c>
      <c r="D641" t="s">
        <v>7257</v>
      </c>
      <c r="E641" t="s">
        <v>2056</v>
      </c>
      <c r="F641" t="s">
        <v>2056</v>
      </c>
      <c r="G641" t="s">
        <v>7280</v>
      </c>
      <c r="H641" t="s">
        <v>311</v>
      </c>
      <c r="I641" t="s">
        <v>311</v>
      </c>
      <c r="J641" t="s">
        <v>311</v>
      </c>
      <c r="K641" t="s">
        <v>71</v>
      </c>
      <c r="L641" t="s">
        <v>71</v>
      </c>
      <c r="M641">
        <f>IF(UPPER(TRIM(Table2[[#This Row],[Status_Clean]]))="CONVERTED",1,0)</f>
        <v>0</v>
      </c>
      <c r="N641">
        <f>IF(ISNUMBER(MATCH(UPPER(TRIM(Table2[[#This Row],[Status_Clean]])),{"CONTACTED","QUALIFIED","CONVERTED"},0)),1,0)</f>
        <v>1</v>
      </c>
      <c r="O641" cm="1">
        <f t="array" ref="O641">_xlfn.SWITCH(UPPER(TRIM(Table2[[#This Row],[Status_Clean]])),"NEW",1,"CONTACTED",2,"QUALIFIED",3,"CONVERTED",4,"LOST",5,99)</f>
        <v>3</v>
      </c>
      <c r="P641" t="s">
        <v>2057</v>
      </c>
      <c r="Q641" t="s">
        <v>7874</v>
      </c>
      <c r="R641" t="s">
        <v>7874</v>
      </c>
      <c r="S641">
        <v>44946</v>
      </c>
      <c r="T641" t="s">
        <v>7261</v>
      </c>
      <c r="U641">
        <v>44946</v>
      </c>
      <c r="V641" t="s">
        <v>7317</v>
      </c>
      <c r="W641" t="s">
        <v>7263</v>
      </c>
      <c r="X641" t="s">
        <v>7284</v>
      </c>
      <c r="Y641" t="s">
        <v>7312</v>
      </c>
      <c r="Z641">
        <v>13.4</v>
      </c>
      <c r="AA641">
        <v>13.4</v>
      </c>
      <c r="AB641" t="str" cm="1">
        <f t="array" ref="AB641">_xlfn.LET(_xlpm.x,IFERROR(VALUE(Table2[[#This Row],[Response_Time_Hours]]),""),IF(_xlpm.x="","CHECK",_xlfn.IFS(_xlpm.x&lt;=1,"Immediate",_xlpm.x&lt;=6,"Fast",_xlpm.x&lt;=24,"Moderate",_xlpm.x&gt;24,"Delayed")))</f>
        <v>Moderate</v>
      </c>
      <c r="AC641">
        <v>14</v>
      </c>
      <c r="AD641" t="str" cm="1">
        <f t="array" ref="AD641">IF(Table2[[#This Row],[Interaction_Count_Final]]="","N/A",_xlfn.IFS(Table2[[#This Row],[Interaction_Count_Final]]&lt;=2,"Low",Table2[[#This Row],[Interaction_Count_Final]]&lt;=5,"Medium",Table2[[#This Row],[Interaction_Count_Final]]&gt;=6,"High",TRUE,"CHECK"))</f>
        <v>High</v>
      </c>
      <c r="AE641" t="s">
        <v>7266</v>
      </c>
      <c r="AF641" t="b">
        <v>1</v>
      </c>
      <c r="AG641" t="b">
        <v>1</v>
      </c>
      <c r="AH641">
        <v>861</v>
      </c>
      <c r="AI641">
        <v>44946</v>
      </c>
      <c r="AJ641" t="b">
        <v>1</v>
      </c>
      <c r="AK641" t="str" cm="1">
        <f t="array" ref="AK641">_xlfn.LET(
  _xlpm.txt,TRIM(Raw_Data!F641),
  _xlpm.norm,SUBSTITUTE(SUBSTITUTE(_xlpm.txt,"-","/"),".","/"),
  _xlpm.p,_xlfn.TEXTSPLIT(_xlpm.norm,"/"),
  _xlpm.a,VALUE(INDEX(_xlpm.p,1)),
  _xlpm.b,VALUE(INDEX(_xlpm.p,2)),
  IF(AND(_xlpm.a&lt;=12,_xlpm.b&lt;=12),"REVIEW_AMBIGUOUS","OK")
)</f>
        <v>OK</v>
      </c>
    </row>
    <row r="642" spans="1:37">
      <c r="A642" t="s">
        <v>2058</v>
      </c>
      <c r="B642" t="s">
        <v>2058</v>
      </c>
      <c r="C642" t="b">
        <v>0</v>
      </c>
      <c r="D642" t="s">
        <v>7257</v>
      </c>
      <c r="E642" t="s">
        <v>2059</v>
      </c>
      <c r="F642" t="s">
        <v>2059</v>
      </c>
      <c r="G642" t="s">
        <v>7280</v>
      </c>
      <c r="H642" t="s">
        <v>1356</v>
      </c>
      <c r="I642" t="s">
        <v>1356</v>
      </c>
      <c r="J642" t="s">
        <v>1356</v>
      </c>
      <c r="K642" t="s">
        <v>7365</v>
      </c>
      <c r="L642" t="s">
        <v>250</v>
      </c>
      <c r="M642">
        <f>IF(UPPER(TRIM(Table2[[#This Row],[Status_Clean]]))="CONVERTED",1,0)</f>
        <v>1</v>
      </c>
      <c r="N642">
        <f>IF(ISNUMBER(MATCH(UPPER(TRIM(Table2[[#This Row],[Status_Clean]])),{"CONTACTED","QUALIFIED","CONVERTED"},0)),1,0)</f>
        <v>1</v>
      </c>
      <c r="O642" cm="1">
        <f t="array" ref="O642">_xlfn.SWITCH(UPPER(TRIM(Table2[[#This Row],[Status_Clean]])),"NEW",1,"CONTACTED",2,"QUALIFIED",3,"CONVERTED",4,"LOST",5,99)</f>
        <v>4</v>
      </c>
      <c r="P642" t="s">
        <v>2060</v>
      </c>
      <c r="Q642" t="s">
        <v>7875</v>
      </c>
      <c r="R642" t="s">
        <v>7875</v>
      </c>
      <c r="S642">
        <v>45378</v>
      </c>
      <c r="T642" t="s">
        <v>7261</v>
      </c>
      <c r="U642">
        <v>45378</v>
      </c>
      <c r="V642" t="s">
        <v>7295</v>
      </c>
      <c r="W642" t="s">
        <v>7271</v>
      </c>
      <c r="X642" t="s">
        <v>7284</v>
      </c>
      <c r="Y642" t="s">
        <v>7272</v>
      </c>
      <c r="Z642" t="s">
        <v>2061</v>
      </c>
      <c r="AA642">
        <v>28.2</v>
      </c>
      <c r="AB642" t="str" cm="1">
        <f t="array" ref="AB642">_xlfn.LET(_xlpm.x,IFERROR(VALUE(Table2[[#This Row],[Response_Time_Hours]]),""),IF(_xlpm.x="","CHECK",_xlfn.IFS(_xlpm.x&lt;=1,"Immediate",_xlpm.x&lt;=6,"Fast",_xlpm.x&lt;=24,"Moderate",_xlpm.x&gt;24,"Delayed")))</f>
        <v>Delayed</v>
      </c>
      <c r="AC642">
        <v>13</v>
      </c>
      <c r="AD642" t="str" cm="1">
        <f t="array" ref="AD642">IF(Table2[[#This Row],[Interaction_Count_Final]]="","N/A",_xlfn.IFS(Table2[[#This Row],[Interaction_Count_Final]]&lt;=2,"Low",Table2[[#This Row],[Interaction_Count_Final]]&lt;=5,"Medium",Table2[[#This Row],[Interaction_Count_Final]]&gt;=6,"High",TRUE,"CHECK"))</f>
        <v>High</v>
      </c>
      <c r="AE642" t="s">
        <v>7273</v>
      </c>
      <c r="AF642" t="b">
        <v>1</v>
      </c>
      <c r="AG642" t="b">
        <v>1</v>
      </c>
      <c r="AH642">
        <v>863</v>
      </c>
      <c r="AI642">
        <v>45378</v>
      </c>
      <c r="AJ642" t="b">
        <v>1</v>
      </c>
      <c r="AK642" t="str" cm="1">
        <f t="array" ref="AK642">_xlfn.LET(
  _xlpm.txt,TRIM(Raw_Data!F642),
  _xlpm.norm,SUBSTITUTE(SUBSTITUTE(_xlpm.txt,"-","/"),".","/"),
  _xlpm.p,_xlfn.TEXTSPLIT(_xlpm.norm,"/"),
  _xlpm.a,VALUE(INDEX(_xlpm.p,1)),
  _xlpm.b,VALUE(INDEX(_xlpm.p,2)),
  IF(AND(_xlpm.a&lt;=12,_xlpm.b&lt;=12),"REVIEW_AMBIGUOUS","OK")
)</f>
        <v>OK</v>
      </c>
    </row>
    <row r="643" spans="1:37">
      <c r="A643" t="s">
        <v>2062</v>
      </c>
      <c r="B643" t="s">
        <v>2062</v>
      </c>
      <c r="C643" t="b">
        <v>1</v>
      </c>
      <c r="D643" t="s">
        <v>7257</v>
      </c>
      <c r="E643" t="s">
        <v>2063</v>
      </c>
      <c r="F643" t="s">
        <v>2063</v>
      </c>
      <c r="G643" t="s">
        <v>7268</v>
      </c>
      <c r="H643" t="s">
        <v>156</v>
      </c>
      <c r="I643" t="s">
        <v>156</v>
      </c>
      <c r="J643" t="s">
        <v>69</v>
      </c>
      <c r="K643" t="s">
        <v>125</v>
      </c>
      <c r="L643" t="s">
        <v>125</v>
      </c>
      <c r="M643">
        <f>IF(UPPER(TRIM(Table2[[#This Row],[Status_Clean]]))="CONVERTED",1,0)</f>
        <v>0</v>
      </c>
      <c r="N643">
        <f>IF(ISNUMBER(MATCH(UPPER(TRIM(Table2[[#This Row],[Status_Clean]])),{"CONTACTED","QUALIFIED","CONVERTED"},0)),1,0)</f>
        <v>1</v>
      </c>
      <c r="O643" cm="1">
        <f t="array" ref="O643">_xlfn.SWITCH(UPPER(TRIM(Table2[[#This Row],[Status_Clean]])),"NEW",1,"CONTACTED",2,"QUALIFIED",3,"CONVERTED",4,"LOST",5,99)</f>
        <v>2</v>
      </c>
      <c r="P643">
        <v>45541</v>
      </c>
      <c r="Q643" t="s">
        <v>7838</v>
      </c>
      <c r="R643" t="s">
        <v>7838</v>
      </c>
      <c r="S643">
        <v>45541</v>
      </c>
      <c r="T643" t="s">
        <v>7261</v>
      </c>
      <c r="U643">
        <v>45541</v>
      </c>
      <c r="V643" t="s">
        <v>7287</v>
      </c>
      <c r="W643" t="s">
        <v>7271</v>
      </c>
      <c r="X643" t="s">
        <v>7288</v>
      </c>
      <c r="Y643" t="s">
        <v>7312</v>
      </c>
      <c r="Z643" t="s">
        <v>2064</v>
      </c>
      <c r="AA643">
        <v>6.6</v>
      </c>
      <c r="AB643" t="str" cm="1">
        <f t="array" ref="AB643">_xlfn.LET(_xlpm.x,IFERROR(VALUE(Table2[[#This Row],[Response_Time_Hours]]),""),IF(_xlpm.x="","CHECK",_xlfn.IFS(_xlpm.x&lt;=1,"Immediate",_xlpm.x&lt;=6,"Fast",_xlpm.x&lt;=24,"Moderate",_xlpm.x&gt;24,"Delayed")))</f>
        <v>Moderate</v>
      </c>
      <c r="AC643">
        <v>3</v>
      </c>
      <c r="AD643" t="str" cm="1">
        <f t="array" ref="AD643">IF(Table2[[#This Row],[Interaction_Count_Final]]="","N/A",_xlfn.IFS(Table2[[#This Row],[Interaction_Count_Final]]&lt;=2,"Low",Table2[[#This Row],[Interaction_Count_Final]]&lt;=5,"Medium",Table2[[#This Row],[Interaction_Count_Final]]&gt;=6,"High",TRUE,"CHECK"))</f>
        <v>Medium</v>
      </c>
      <c r="AE643" t="s">
        <v>7266</v>
      </c>
      <c r="AF643" t="b">
        <v>1</v>
      </c>
      <c r="AG643" t="b">
        <v>1</v>
      </c>
      <c r="AH643">
        <v>865</v>
      </c>
      <c r="AI643">
        <v>45541</v>
      </c>
      <c r="AJ643" t="b">
        <v>1</v>
      </c>
      <c r="AK643" t="e" cm="1">
        <f t="array" ref="AK643">_xlfn.LET(
  _xlpm.txt,TRIM(Raw_Data!F643),
  _xlpm.norm,SUBSTITUTE(SUBSTITUTE(_xlpm.txt,"-","/"),".","/"),
  _xlpm.p,_xlfn.TEXTSPLIT(_xlpm.norm,"/"),
  _xlpm.a,VALUE(INDEX(_xlpm.p,1)),
  _xlpm.b,VALUE(INDEX(_xlpm.p,2)),
  IF(AND(_xlpm.a&lt;=12,_xlpm.b&lt;=12),"REVIEW_AMBIGUOUS","OK")
)</f>
        <v>#REF!</v>
      </c>
    </row>
    <row r="644" spans="1:37">
      <c r="A644" t="s">
        <v>2065</v>
      </c>
      <c r="B644" t="s">
        <v>2065</v>
      </c>
      <c r="C644" t="b">
        <v>0</v>
      </c>
      <c r="D644" t="s">
        <v>7257</v>
      </c>
      <c r="E644" t="s">
        <v>2066</v>
      </c>
      <c r="F644" t="s">
        <v>2066</v>
      </c>
      <c r="G644" t="s">
        <v>7258</v>
      </c>
      <c r="H644" t="s">
        <v>374</v>
      </c>
      <c r="I644" t="s">
        <v>374</v>
      </c>
      <c r="J644" t="s">
        <v>7308</v>
      </c>
      <c r="K644" t="s">
        <v>7365</v>
      </c>
      <c r="L644" t="s">
        <v>250</v>
      </c>
      <c r="M644">
        <f>IF(UPPER(TRIM(Table2[[#This Row],[Status_Clean]]))="CONVERTED",1,0)</f>
        <v>1</v>
      </c>
      <c r="N644">
        <f>IF(ISNUMBER(MATCH(UPPER(TRIM(Table2[[#This Row],[Status_Clean]])),{"CONTACTED","QUALIFIED","CONVERTED"},0)),1,0)</f>
        <v>1</v>
      </c>
      <c r="O644" cm="1">
        <f t="array" ref="O644">_xlfn.SWITCH(UPPER(TRIM(Table2[[#This Row],[Status_Clean]])),"NEW",1,"CONTACTED",2,"QUALIFIED",3,"CONVERTED",4,"LOST",5,99)</f>
        <v>4</v>
      </c>
      <c r="P644">
        <v>45276</v>
      </c>
      <c r="Q644" t="s">
        <v>7379</v>
      </c>
      <c r="R644" t="s">
        <v>7379</v>
      </c>
      <c r="S644">
        <v>45276</v>
      </c>
      <c r="T644" t="s">
        <v>7261</v>
      </c>
      <c r="U644">
        <v>45276</v>
      </c>
      <c r="V644" t="s">
        <v>7262</v>
      </c>
      <c r="W644" t="s">
        <v>7263</v>
      </c>
      <c r="X644" t="s">
        <v>7264</v>
      </c>
      <c r="Y644" t="s">
        <v>7278</v>
      </c>
      <c r="Z644" t="s">
        <v>2067</v>
      </c>
      <c r="AA644">
        <v>16.399999999999999</v>
      </c>
      <c r="AB644" t="str" cm="1">
        <f t="array" ref="AB644">_xlfn.LET(_xlpm.x,IFERROR(VALUE(Table2[[#This Row],[Response_Time_Hours]]),""),IF(_xlpm.x="","CHECK",_xlfn.IFS(_xlpm.x&lt;=1,"Immediate",_xlpm.x&lt;=6,"Fast",_xlpm.x&lt;=24,"Moderate",_xlpm.x&gt;24,"Delayed")))</f>
        <v>Moderate</v>
      </c>
      <c r="AC644">
        <v>50</v>
      </c>
      <c r="AD644" t="str" cm="1">
        <f t="array" ref="AD644">IF(Table2[[#This Row],[Interaction_Count_Final]]="","N/A",_xlfn.IFS(Table2[[#This Row],[Interaction_Count_Final]]&lt;=2,"Low",Table2[[#This Row],[Interaction_Count_Final]]&lt;=5,"Medium",Table2[[#This Row],[Interaction_Count_Final]]&gt;=6,"High",TRUE,"CHECK"))</f>
        <v>High</v>
      </c>
      <c r="AE644" t="s">
        <v>7266</v>
      </c>
      <c r="AF644" t="b">
        <v>1</v>
      </c>
      <c r="AG644" t="b">
        <v>1</v>
      </c>
      <c r="AH644">
        <v>866</v>
      </c>
      <c r="AI644">
        <v>45276</v>
      </c>
      <c r="AJ644" t="b">
        <v>1</v>
      </c>
      <c r="AK644" t="e" cm="1">
        <f t="array" ref="AK644">_xlfn.LET(
  _xlpm.txt,TRIM(Raw_Data!F644),
  _xlpm.norm,SUBSTITUTE(SUBSTITUTE(_xlpm.txt,"-","/"),".","/"),
  _xlpm.p,_xlfn.TEXTSPLIT(_xlpm.norm,"/"),
  _xlpm.a,VALUE(INDEX(_xlpm.p,1)),
  _xlpm.b,VALUE(INDEX(_xlpm.p,2)),
  IF(AND(_xlpm.a&lt;=12,_xlpm.b&lt;=12),"REVIEW_AMBIGUOUS","OK")
)</f>
        <v>#REF!</v>
      </c>
    </row>
    <row r="645" spans="1:37">
      <c r="A645" t="s">
        <v>2068</v>
      </c>
      <c r="B645" t="s">
        <v>2068</v>
      </c>
      <c r="C645" t="b">
        <v>0</v>
      </c>
      <c r="D645" t="s">
        <v>7257</v>
      </c>
      <c r="E645" t="s">
        <v>2069</v>
      </c>
      <c r="F645" t="s">
        <v>2069</v>
      </c>
      <c r="G645" t="s">
        <v>7268</v>
      </c>
      <c r="H645" t="s">
        <v>106</v>
      </c>
      <c r="I645" t="s">
        <v>106</v>
      </c>
      <c r="J645" t="s">
        <v>106</v>
      </c>
      <c r="K645" t="s">
        <v>125</v>
      </c>
      <c r="L645" t="s">
        <v>125</v>
      </c>
      <c r="M645">
        <f>IF(UPPER(TRIM(Table2[[#This Row],[Status_Clean]]))="CONVERTED",1,0)</f>
        <v>0</v>
      </c>
      <c r="N645">
        <f>IF(ISNUMBER(MATCH(UPPER(TRIM(Table2[[#This Row],[Status_Clean]])),{"CONTACTED","QUALIFIED","CONVERTED"},0)),1,0)</f>
        <v>1</v>
      </c>
      <c r="O645" cm="1">
        <f t="array" ref="O645">_xlfn.SWITCH(UPPER(TRIM(Table2[[#This Row],[Status_Clean]])),"NEW",1,"CONTACTED",2,"QUALIFIED",3,"CONVERTED",4,"LOST",5,99)</f>
        <v>2</v>
      </c>
      <c r="P645" t="s">
        <v>2070</v>
      </c>
      <c r="Q645" t="s">
        <v>7876</v>
      </c>
      <c r="R645" t="s">
        <v>7876</v>
      </c>
      <c r="S645">
        <v>45454</v>
      </c>
      <c r="T645" t="s">
        <v>7261</v>
      </c>
      <c r="U645">
        <v>45454</v>
      </c>
      <c r="V645" t="s">
        <v>7276</v>
      </c>
      <c r="W645" t="s">
        <v>7271</v>
      </c>
      <c r="X645" t="s">
        <v>7277</v>
      </c>
      <c r="Y645" t="s">
        <v>7265</v>
      </c>
      <c r="Z645" t="s">
        <v>2071</v>
      </c>
      <c r="AA645">
        <v>11.3</v>
      </c>
      <c r="AB645" t="str" cm="1">
        <f t="array" ref="AB645">_xlfn.LET(_xlpm.x,IFERROR(VALUE(Table2[[#This Row],[Response_Time_Hours]]),""),IF(_xlpm.x="","CHECK",_xlfn.IFS(_xlpm.x&lt;=1,"Immediate",_xlpm.x&lt;=6,"Fast",_xlpm.x&lt;=24,"Moderate",_xlpm.x&gt;24,"Delayed")))</f>
        <v>Moderate</v>
      </c>
      <c r="AC645">
        <v>45</v>
      </c>
      <c r="AD645" t="str" cm="1">
        <f t="array" ref="AD645">IF(Table2[[#This Row],[Interaction_Count_Final]]="","N/A",_xlfn.IFS(Table2[[#This Row],[Interaction_Count_Final]]&lt;=2,"Low",Table2[[#This Row],[Interaction_Count_Final]]&lt;=5,"Medium",Table2[[#This Row],[Interaction_Count_Final]]&gt;=6,"High",TRUE,"CHECK"))</f>
        <v>High</v>
      </c>
      <c r="AE645" t="s">
        <v>7289</v>
      </c>
      <c r="AF645" t="b">
        <v>1</v>
      </c>
      <c r="AG645" t="b">
        <v>1</v>
      </c>
      <c r="AH645">
        <v>868</v>
      </c>
      <c r="AI645">
        <v>45454</v>
      </c>
      <c r="AJ645" t="b">
        <v>1</v>
      </c>
      <c r="AK645" t="str" cm="1">
        <f t="array" ref="AK645">_xlfn.LET(
  _xlpm.txt,TRIM(Raw_Data!F645),
  _xlpm.norm,SUBSTITUTE(SUBSTITUTE(_xlpm.txt,"-","/"),".","/"),
  _xlpm.p,_xlfn.TEXTSPLIT(_xlpm.norm,"/"),
  _xlpm.a,VALUE(INDEX(_xlpm.p,1)),
  _xlpm.b,VALUE(INDEX(_xlpm.p,2)),
  IF(AND(_xlpm.a&lt;=12,_xlpm.b&lt;=12),"REVIEW_AMBIGUOUS","OK")
)</f>
        <v>REVIEW_AMBIGUOUS</v>
      </c>
    </row>
    <row r="646" spans="1:37">
      <c r="A646" t="s">
        <v>2072</v>
      </c>
      <c r="B646" t="s">
        <v>2072</v>
      </c>
      <c r="C646" t="b">
        <v>0</v>
      </c>
      <c r="D646" t="s">
        <v>7257</v>
      </c>
      <c r="E646" t="s">
        <v>2073</v>
      </c>
      <c r="F646" t="s">
        <v>2073</v>
      </c>
      <c r="G646" t="s">
        <v>7268</v>
      </c>
      <c r="H646" t="s">
        <v>1356</v>
      </c>
      <c r="I646" t="s">
        <v>1356</v>
      </c>
      <c r="J646" t="s">
        <v>1356</v>
      </c>
      <c r="K646" t="s">
        <v>250</v>
      </c>
      <c r="L646" t="s">
        <v>250</v>
      </c>
      <c r="M646">
        <f>IF(UPPER(TRIM(Table2[[#This Row],[Status_Clean]]))="CONVERTED",1,0)</f>
        <v>1</v>
      </c>
      <c r="N646">
        <f>IF(ISNUMBER(MATCH(UPPER(TRIM(Table2[[#This Row],[Status_Clean]])),{"CONTACTED","QUALIFIED","CONVERTED"},0)),1,0)</f>
        <v>1</v>
      </c>
      <c r="O646" cm="1">
        <f t="array" ref="O646">_xlfn.SWITCH(UPPER(TRIM(Table2[[#This Row],[Status_Clean]])),"NEW",1,"CONTACTED",2,"QUALIFIED",3,"CONVERTED",4,"LOST",5,99)</f>
        <v>4</v>
      </c>
      <c r="P646" t="s">
        <v>626</v>
      </c>
      <c r="Q646" t="s">
        <v>7466</v>
      </c>
      <c r="R646" t="s">
        <v>7466</v>
      </c>
      <c r="S646">
        <v>45461</v>
      </c>
      <c r="T646" t="s">
        <v>7261</v>
      </c>
      <c r="U646">
        <v>45461</v>
      </c>
      <c r="V646" t="s">
        <v>7276</v>
      </c>
      <c r="W646" t="s">
        <v>7271</v>
      </c>
      <c r="X646" t="s">
        <v>7277</v>
      </c>
      <c r="Y646" t="s">
        <v>7265</v>
      </c>
      <c r="Z646">
        <v>13</v>
      </c>
      <c r="AA646">
        <v>13</v>
      </c>
      <c r="AB646" t="str" cm="1">
        <f t="array" ref="AB646">_xlfn.LET(_xlpm.x,IFERROR(VALUE(Table2[[#This Row],[Response_Time_Hours]]),""),IF(_xlpm.x="","CHECK",_xlfn.IFS(_xlpm.x&lt;=1,"Immediate",_xlpm.x&lt;=6,"Fast",_xlpm.x&lt;=24,"Moderate",_xlpm.x&gt;24,"Delayed")))</f>
        <v>Moderate</v>
      </c>
      <c r="AC646">
        <v>43</v>
      </c>
      <c r="AD646" t="str" cm="1">
        <f t="array" ref="AD646">IF(Table2[[#This Row],[Interaction_Count_Final]]="","N/A",_xlfn.IFS(Table2[[#This Row],[Interaction_Count_Final]]&lt;=2,"Low",Table2[[#This Row],[Interaction_Count_Final]]&lt;=5,"Medium",Table2[[#This Row],[Interaction_Count_Final]]&gt;=6,"High",TRUE,"CHECK"))</f>
        <v>High</v>
      </c>
      <c r="AE646" t="s">
        <v>7289</v>
      </c>
      <c r="AF646" t="b">
        <v>1</v>
      </c>
      <c r="AG646" t="b">
        <v>1</v>
      </c>
      <c r="AH646">
        <v>869</v>
      </c>
      <c r="AI646">
        <v>45461</v>
      </c>
      <c r="AJ646" t="b">
        <v>1</v>
      </c>
      <c r="AK646" t="str" cm="1">
        <f t="array" ref="AK646">_xlfn.LET(
  _xlpm.txt,TRIM(Raw_Data!F646),
  _xlpm.norm,SUBSTITUTE(SUBSTITUTE(_xlpm.txt,"-","/"),".","/"),
  _xlpm.p,_xlfn.TEXTSPLIT(_xlpm.norm,"/"),
  _xlpm.a,VALUE(INDEX(_xlpm.p,1)),
  _xlpm.b,VALUE(INDEX(_xlpm.p,2)),
  IF(AND(_xlpm.a&lt;=12,_xlpm.b&lt;=12),"REVIEW_AMBIGUOUS","OK")
)</f>
        <v>OK</v>
      </c>
    </row>
    <row r="647" spans="1:37">
      <c r="A647" t="s">
        <v>2074</v>
      </c>
      <c r="B647" t="s">
        <v>2074</v>
      </c>
      <c r="C647" t="b">
        <v>0</v>
      </c>
      <c r="D647" t="s">
        <v>7257</v>
      </c>
      <c r="E647" t="s">
        <v>2075</v>
      </c>
      <c r="F647" t="s">
        <v>2075</v>
      </c>
      <c r="G647" t="s">
        <v>7258</v>
      </c>
      <c r="H647" t="s">
        <v>311</v>
      </c>
      <c r="I647" t="s">
        <v>311</v>
      </c>
      <c r="J647" t="s">
        <v>311</v>
      </c>
      <c r="K647" t="s">
        <v>7301</v>
      </c>
      <c r="L647" t="s">
        <v>125</v>
      </c>
      <c r="M647">
        <f>IF(UPPER(TRIM(Table2[[#This Row],[Status_Clean]]))="CONVERTED",1,0)</f>
        <v>0</v>
      </c>
      <c r="N647">
        <f>IF(ISNUMBER(MATCH(UPPER(TRIM(Table2[[#This Row],[Status_Clean]])),{"CONTACTED","QUALIFIED","CONVERTED"},0)),1,0)</f>
        <v>1</v>
      </c>
      <c r="O647" cm="1">
        <f t="array" ref="O647">_xlfn.SWITCH(UPPER(TRIM(Table2[[#This Row],[Status_Clean]])),"NEW",1,"CONTACTED",2,"QUALIFIED",3,"CONVERTED",4,"LOST",5,99)</f>
        <v>2</v>
      </c>
      <c r="P647">
        <v>45092</v>
      </c>
      <c r="Q647" t="s">
        <v>7877</v>
      </c>
      <c r="R647" t="s">
        <v>7877</v>
      </c>
      <c r="S647">
        <v>45092</v>
      </c>
      <c r="T647" t="s">
        <v>7261</v>
      </c>
      <c r="U647">
        <v>45092</v>
      </c>
      <c r="V647" t="s">
        <v>7276</v>
      </c>
      <c r="W647" t="s">
        <v>7263</v>
      </c>
      <c r="X647" t="s">
        <v>7277</v>
      </c>
      <c r="Y647" t="s">
        <v>7285</v>
      </c>
      <c r="Z647" t="s">
        <v>2076</v>
      </c>
      <c r="AA647">
        <v>64.900000000000006</v>
      </c>
      <c r="AB647" t="str" cm="1">
        <f t="array" ref="AB647">_xlfn.LET(_xlpm.x,IFERROR(VALUE(Table2[[#This Row],[Response_Time_Hours]]),""),IF(_xlpm.x="","CHECK",_xlfn.IFS(_xlpm.x&lt;=1,"Immediate",_xlpm.x&lt;=6,"Fast",_xlpm.x&lt;=24,"Moderate",_xlpm.x&gt;24,"Delayed")))</f>
        <v>Delayed</v>
      </c>
      <c r="AC647">
        <v>32</v>
      </c>
      <c r="AD647" t="str" cm="1">
        <f t="array" ref="AD647">IF(Table2[[#This Row],[Interaction_Count_Final]]="","N/A",_xlfn.IFS(Table2[[#This Row],[Interaction_Count_Final]]&lt;=2,"Low",Table2[[#This Row],[Interaction_Count_Final]]&lt;=5,"Medium",Table2[[#This Row],[Interaction_Count_Final]]&gt;=6,"High",TRUE,"CHECK"))</f>
        <v>High</v>
      </c>
      <c r="AE647" t="s">
        <v>7266</v>
      </c>
      <c r="AF647" t="b">
        <v>1</v>
      </c>
      <c r="AG647" t="b">
        <v>1</v>
      </c>
      <c r="AH647">
        <v>870</v>
      </c>
      <c r="AI647">
        <v>45092</v>
      </c>
      <c r="AJ647" t="b">
        <v>1</v>
      </c>
      <c r="AK647" t="e" cm="1">
        <f t="array" ref="AK647">_xlfn.LET(
  _xlpm.txt,TRIM(Raw_Data!F647),
  _xlpm.norm,SUBSTITUTE(SUBSTITUTE(_xlpm.txt,"-","/"),".","/"),
  _xlpm.p,_xlfn.TEXTSPLIT(_xlpm.norm,"/"),
  _xlpm.a,VALUE(INDEX(_xlpm.p,1)),
  _xlpm.b,VALUE(INDEX(_xlpm.p,2)),
  IF(AND(_xlpm.a&lt;=12,_xlpm.b&lt;=12),"REVIEW_AMBIGUOUS","OK")
)</f>
        <v>#REF!</v>
      </c>
    </row>
    <row r="648" spans="1:37">
      <c r="A648" t="s">
        <v>2077</v>
      </c>
      <c r="B648" t="s">
        <v>2077</v>
      </c>
      <c r="C648" t="b">
        <v>0</v>
      </c>
      <c r="D648" t="s">
        <v>7257</v>
      </c>
      <c r="E648" t="s">
        <v>2078</v>
      </c>
      <c r="F648" t="s">
        <v>2078</v>
      </c>
      <c r="G648" t="s">
        <v>7268</v>
      </c>
      <c r="H648" t="s">
        <v>106</v>
      </c>
      <c r="I648" t="s">
        <v>106</v>
      </c>
      <c r="J648" t="s">
        <v>106</v>
      </c>
      <c r="K648" t="s">
        <v>7301</v>
      </c>
      <c r="L648" t="s">
        <v>125</v>
      </c>
      <c r="M648">
        <f>IF(UPPER(TRIM(Table2[[#This Row],[Status_Clean]]))="CONVERTED",1,0)</f>
        <v>0</v>
      </c>
      <c r="N648">
        <f>IF(ISNUMBER(MATCH(UPPER(TRIM(Table2[[#This Row],[Status_Clean]])),{"CONTACTED","QUALIFIED","CONVERTED"},0)),1,0)</f>
        <v>1</v>
      </c>
      <c r="O648" cm="1">
        <f t="array" ref="O648">_xlfn.SWITCH(UPPER(TRIM(Table2[[#This Row],[Status_Clean]])),"NEW",1,"CONTACTED",2,"QUALIFIED",3,"CONVERTED",4,"LOST",5,99)</f>
        <v>2</v>
      </c>
      <c r="P648" t="s">
        <v>2079</v>
      </c>
      <c r="Q648" t="s">
        <v>7878</v>
      </c>
      <c r="R648" t="s">
        <v>7878</v>
      </c>
      <c r="S648">
        <v>44940</v>
      </c>
      <c r="T648" t="s">
        <v>7261</v>
      </c>
      <c r="U648">
        <v>44940</v>
      </c>
      <c r="V648" t="s">
        <v>7317</v>
      </c>
      <c r="W648" t="s">
        <v>7263</v>
      </c>
      <c r="X648" t="s">
        <v>7284</v>
      </c>
      <c r="Y648" t="s">
        <v>7278</v>
      </c>
      <c r="Z648" t="s">
        <v>2080</v>
      </c>
      <c r="AA648">
        <v>7.8</v>
      </c>
      <c r="AB648" t="str" cm="1">
        <f t="array" ref="AB648">_xlfn.LET(_xlpm.x,IFERROR(VALUE(Table2[[#This Row],[Response_Time_Hours]]),""),IF(_xlpm.x="","CHECK",_xlfn.IFS(_xlpm.x&lt;=1,"Immediate",_xlpm.x&lt;=6,"Fast",_xlpm.x&lt;=24,"Moderate",_xlpm.x&gt;24,"Delayed")))</f>
        <v>Moderate</v>
      </c>
      <c r="AC648">
        <v>43</v>
      </c>
      <c r="AD648" t="str" cm="1">
        <f t="array" ref="AD648">IF(Table2[[#This Row],[Interaction_Count_Final]]="","N/A",_xlfn.IFS(Table2[[#This Row],[Interaction_Count_Final]]&lt;=2,"Low",Table2[[#This Row],[Interaction_Count_Final]]&lt;=5,"Medium",Table2[[#This Row],[Interaction_Count_Final]]&gt;=6,"High",TRUE,"CHECK"))</f>
        <v>High</v>
      </c>
      <c r="AE648" t="s">
        <v>7289</v>
      </c>
      <c r="AF648" t="b">
        <v>1</v>
      </c>
      <c r="AG648" t="b">
        <v>1</v>
      </c>
      <c r="AH648">
        <v>871</v>
      </c>
      <c r="AI648">
        <v>44940</v>
      </c>
      <c r="AJ648" t="b">
        <v>1</v>
      </c>
      <c r="AK648" t="str" cm="1">
        <f t="array" ref="AK648">_xlfn.LET(
  _xlpm.txt,TRIM(Raw_Data!F648),
  _xlpm.norm,SUBSTITUTE(SUBSTITUTE(_xlpm.txt,"-","/"),".","/"),
  _xlpm.p,_xlfn.TEXTSPLIT(_xlpm.norm,"/"),
  _xlpm.a,VALUE(INDEX(_xlpm.p,1)),
  _xlpm.b,VALUE(INDEX(_xlpm.p,2)),
  IF(AND(_xlpm.a&lt;=12,_xlpm.b&lt;=12),"REVIEW_AMBIGUOUS","OK")
)</f>
        <v>OK</v>
      </c>
    </row>
    <row r="649" spans="1:37">
      <c r="A649" t="s">
        <v>2081</v>
      </c>
      <c r="B649" t="s">
        <v>2081</v>
      </c>
      <c r="C649" t="b">
        <v>0</v>
      </c>
      <c r="D649" t="s">
        <v>7257</v>
      </c>
      <c r="E649" t="s">
        <v>7879</v>
      </c>
      <c r="F649" t="s">
        <v>7879</v>
      </c>
      <c r="G649" t="s">
        <v>7258</v>
      </c>
      <c r="H649" t="s">
        <v>69</v>
      </c>
      <c r="I649" t="s">
        <v>69</v>
      </c>
      <c r="J649" t="s">
        <v>69</v>
      </c>
      <c r="K649" t="s">
        <v>173</v>
      </c>
      <c r="L649" t="s">
        <v>173</v>
      </c>
      <c r="M649">
        <f>IF(UPPER(TRIM(Table2[[#This Row],[Status_Clean]]))="CONVERTED",1,0)</f>
        <v>0</v>
      </c>
      <c r="N649">
        <f>IF(ISNUMBER(MATCH(UPPER(TRIM(Table2[[#This Row],[Status_Clean]])),{"CONTACTED","QUALIFIED","CONVERTED"},0)),1,0)</f>
        <v>0</v>
      </c>
      <c r="O649" cm="1">
        <f t="array" ref="O649">_xlfn.SWITCH(UPPER(TRIM(Table2[[#This Row],[Status_Clean]])),"NEW",1,"CONTACTED",2,"QUALIFIED",3,"CONVERTED",4,"LOST",5,99)</f>
        <v>5</v>
      </c>
      <c r="P649" t="s">
        <v>2083</v>
      </c>
      <c r="Q649" t="s">
        <v>7880</v>
      </c>
      <c r="R649" t="s">
        <v>7880</v>
      </c>
      <c r="S649">
        <v>44990</v>
      </c>
      <c r="T649" t="s">
        <v>7261</v>
      </c>
      <c r="U649">
        <v>44990</v>
      </c>
      <c r="V649" t="s">
        <v>7295</v>
      </c>
      <c r="W649" t="s">
        <v>7263</v>
      </c>
      <c r="X649" t="s">
        <v>7284</v>
      </c>
      <c r="Y649" t="s">
        <v>7293</v>
      </c>
      <c r="Z649" t="s">
        <v>2084</v>
      </c>
      <c r="AA649">
        <v>17.399999999999999</v>
      </c>
      <c r="AB649" t="str" cm="1">
        <f t="array" ref="AB649">_xlfn.LET(_xlpm.x,IFERROR(VALUE(Table2[[#This Row],[Response_Time_Hours]]),""),IF(_xlpm.x="","CHECK",_xlfn.IFS(_xlpm.x&lt;=1,"Immediate",_xlpm.x&lt;=6,"Fast",_xlpm.x&lt;=24,"Moderate",_xlpm.x&gt;24,"Delayed")))</f>
        <v>Moderate</v>
      </c>
      <c r="AC649">
        <v>36</v>
      </c>
      <c r="AD649" t="str" cm="1">
        <f t="array" ref="AD649">IF(Table2[[#This Row],[Interaction_Count_Final]]="","N/A",_xlfn.IFS(Table2[[#This Row],[Interaction_Count_Final]]&lt;=2,"Low",Table2[[#This Row],[Interaction_Count_Final]]&lt;=5,"Medium",Table2[[#This Row],[Interaction_Count_Final]]&gt;=6,"High",TRUE,"CHECK"))</f>
        <v>High</v>
      </c>
      <c r="AE649" t="s">
        <v>7266</v>
      </c>
      <c r="AF649" t="b">
        <v>1</v>
      </c>
      <c r="AG649" t="b">
        <v>1</v>
      </c>
      <c r="AH649">
        <v>872</v>
      </c>
      <c r="AI649">
        <v>44990</v>
      </c>
      <c r="AJ649" t="b">
        <v>1</v>
      </c>
      <c r="AK649" t="str" cm="1">
        <f t="array" ref="AK649">_xlfn.LET(
  _xlpm.txt,TRIM(Raw_Data!F649),
  _xlpm.norm,SUBSTITUTE(SUBSTITUTE(_xlpm.txt,"-","/"),".","/"),
  _xlpm.p,_xlfn.TEXTSPLIT(_xlpm.norm,"/"),
  _xlpm.a,VALUE(INDEX(_xlpm.p,1)),
  _xlpm.b,VALUE(INDEX(_xlpm.p,2)),
  IF(AND(_xlpm.a&lt;=12,_xlpm.b&lt;=12),"REVIEW_AMBIGUOUS","OK")
)</f>
        <v>REVIEW_AMBIGUOUS</v>
      </c>
    </row>
    <row r="650" spans="1:37">
      <c r="A650" t="s">
        <v>2085</v>
      </c>
      <c r="B650" t="s">
        <v>2085</v>
      </c>
      <c r="C650" t="b">
        <v>0</v>
      </c>
      <c r="D650" t="s">
        <v>7257</v>
      </c>
      <c r="E650" t="s">
        <v>7881</v>
      </c>
      <c r="F650" t="s">
        <v>7881</v>
      </c>
      <c r="G650" t="s">
        <v>7274</v>
      </c>
      <c r="H650" t="s">
        <v>359</v>
      </c>
      <c r="I650" t="s">
        <v>359</v>
      </c>
      <c r="J650" t="s">
        <v>473</v>
      </c>
      <c r="K650" t="s">
        <v>71</v>
      </c>
      <c r="L650" t="s">
        <v>71</v>
      </c>
      <c r="M650">
        <f>IF(UPPER(TRIM(Table2[[#This Row],[Status_Clean]]))="CONVERTED",1,0)</f>
        <v>0</v>
      </c>
      <c r="N650">
        <f>IF(ISNUMBER(MATCH(UPPER(TRIM(Table2[[#This Row],[Status_Clean]])),{"CONTACTED","QUALIFIED","CONVERTED"},0)),1,0)</f>
        <v>1</v>
      </c>
      <c r="O650" cm="1">
        <f t="array" ref="O650">_xlfn.SWITCH(UPPER(TRIM(Table2[[#This Row],[Status_Clean]])),"NEW",1,"CONTACTED",2,"QUALIFIED",3,"CONVERTED",4,"LOST",5,99)</f>
        <v>3</v>
      </c>
      <c r="P650">
        <v>45013</v>
      </c>
      <c r="Q650" t="s">
        <v>7882</v>
      </c>
      <c r="R650" t="s">
        <v>7882</v>
      </c>
      <c r="S650">
        <v>45013</v>
      </c>
      <c r="T650" t="s">
        <v>7261</v>
      </c>
      <c r="U650">
        <v>45013</v>
      </c>
      <c r="V650" t="s">
        <v>7295</v>
      </c>
      <c r="W650" t="s">
        <v>7263</v>
      </c>
      <c r="X650" t="s">
        <v>7284</v>
      </c>
      <c r="Y650" t="s">
        <v>7265</v>
      </c>
      <c r="Z650" t="s">
        <v>2087</v>
      </c>
      <c r="AA650">
        <v>49.5</v>
      </c>
      <c r="AB650" t="str" cm="1">
        <f t="array" ref="AB650">_xlfn.LET(_xlpm.x,IFERROR(VALUE(Table2[[#This Row],[Response_Time_Hours]]),""),IF(_xlpm.x="","CHECK",_xlfn.IFS(_xlpm.x&lt;=1,"Immediate",_xlpm.x&lt;=6,"Fast",_xlpm.x&lt;=24,"Moderate",_xlpm.x&gt;24,"Delayed")))</f>
        <v>Delayed</v>
      </c>
      <c r="AC650">
        <v>20</v>
      </c>
      <c r="AD650" t="str" cm="1">
        <f t="array" ref="AD650">IF(Table2[[#This Row],[Interaction_Count_Final]]="","N/A",_xlfn.IFS(Table2[[#This Row],[Interaction_Count_Final]]&lt;=2,"Low",Table2[[#This Row],[Interaction_Count_Final]]&lt;=5,"Medium",Table2[[#This Row],[Interaction_Count_Final]]&gt;=6,"High",TRUE,"CHECK"))</f>
        <v>High</v>
      </c>
      <c r="AE650" t="s">
        <v>7266</v>
      </c>
      <c r="AF650" t="b">
        <v>1</v>
      </c>
      <c r="AG650" t="b">
        <v>1</v>
      </c>
      <c r="AH650">
        <v>873</v>
      </c>
      <c r="AI650">
        <v>45013</v>
      </c>
      <c r="AJ650" t="b">
        <v>1</v>
      </c>
      <c r="AK650" t="e" cm="1">
        <f t="array" ref="AK650">_xlfn.LET(
  _xlpm.txt,TRIM(Raw_Data!F650),
  _xlpm.norm,SUBSTITUTE(SUBSTITUTE(_xlpm.txt,"-","/"),".","/"),
  _xlpm.p,_xlfn.TEXTSPLIT(_xlpm.norm,"/"),
  _xlpm.a,VALUE(INDEX(_xlpm.p,1)),
  _xlpm.b,VALUE(INDEX(_xlpm.p,2)),
  IF(AND(_xlpm.a&lt;=12,_xlpm.b&lt;=12),"REVIEW_AMBIGUOUS","OK")
)</f>
        <v>#REF!</v>
      </c>
    </row>
    <row r="651" spans="1:37">
      <c r="A651" t="s">
        <v>2088</v>
      </c>
      <c r="B651" t="s">
        <v>2088</v>
      </c>
      <c r="C651" t="b">
        <v>0</v>
      </c>
      <c r="D651" t="s">
        <v>7257</v>
      </c>
      <c r="E651" t="s">
        <v>2089</v>
      </c>
      <c r="F651" t="s">
        <v>2089</v>
      </c>
      <c r="G651" t="s">
        <v>7274</v>
      </c>
      <c r="H651" t="s">
        <v>538</v>
      </c>
      <c r="I651" t="s">
        <v>538</v>
      </c>
      <c r="J651" t="s">
        <v>123</v>
      </c>
      <c r="K651" t="s">
        <v>250</v>
      </c>
      <c r="L651" t="s">
        <v>250</v>
      </c>
      <c r="M651">
        <f>IF(UPPER(TRIM(Table2[[#This Row],[Status_Clean]]))="CONVERTED",1,0)</f>
        <v>1</v>
      </c>
      <c r="N651">
        <f>IF(ISNUMBER(MATCH(UPPER(TRIM(Table2[[#This Row],[Status_Clean]])),{"CONTACTED","QUALIFIED","CONVERTED"},0)),1,0)</f>
        <v>1</v>
      </c>
      <c r="O651" cm="1">
        <f t="array" ref="O651">_xlfn.SWITCH(UPPER(TRIM(Table2[[#This Row],[Status_Clean]])),"NEW",1,"CONTACTED",2,"QUALIFIED",3,"CONVERTED",4,"LOST",5,99)</f>
        <v>4</v>
      </c>
      <c r="P651" t="s">
        <v>2090</v>
      </c>
      <c r="Q651" t="s">
        <v>7883</v>
      </c>
      <c r="R651" t="s">
        <v>7883</v>
      </c>
      <c r="S651">
        <v>45446</v>
      </c>
      <c r="T651" t="s">
        <v>7261</v>
      </c>
      <c r="U651">
        <v>45446</v>
      </c>
      <c r="V651" t="s">
        <v>7276</v>
      </c>
      <c r="W651" t="s">
        <v>7271</v>
      </c>
      <c r="X651" t="s">
        <v>7277</v>
      </c>
      <c r="Y651" t="s">
        <v>7298</v>
      </c>
      <c r="Z651" t="s">
        <v>2091</v>
      </c>
      <c r="AA651">
        <v>15.2</v>
      </c>
      <c r="AB651" t="str" cm="1">
        <f t="array" ref="AB651">_xlfn.LET(_xlpm.x,IFERROR(VALUE(Table2[[#This Row],[Response_Time_Hours]]),""),IF(_xlpm.x="","CHECK",_xlfn.IFS(_xlpm.x&lt;=1,"Immediate",_xlpm.x&lt;=6,"Fast",_xlpm.x&lt;=24,"Moderate",_xlpm.x&gt;24,"Delayed")))</f>
        <v>Moderate</v>
      </c>
      <c r="AC651">
        <v>39</v>
      </c>
      <c r="AD651" t="str" cm="1">
        <f t="array" ref="AD651">IF(Table2[[#This Row],[Interaction_Count_Final]]="","N/A",_xlfn.IFS(Table2[[#This Row],[Interaction_Count_Final]]&lt;=2,"Low",Table2[[#This Row],[Interaction_Count_Final]]&lt;=5,"Medium",Table2[[#This Row],[Interaction_Count_Final]]&gt;=6,"High",TRUE,"CHECK"))</f>
        <v>High</v>
      </c>
      <c r="AE651" t="s">
        <v>7266</v>
      </c>
      <c r="AF651" t="b">
        <v>1</v>
      </c>
      <c r="AG651" t="b">
        <v>1</v>
      </c>
      <c r="AH651">
        <v>876</v>
      </c>
      <c r="AI651">
        <v>45446</v>
      </c>
      <c r="AJ651" t="b">
        <v>1</v>
      </c>
      <c r="AK651" t="e" cm="1">
        <f t="array" ref="AK651">_xlfn.LET(
  _xlpm.txt,TRIM(Raw_Data!F651),
  _xlpm.norm,SUBSTITUTE(SUBSTITUTE(_xlpm.txt,"-","/"),".","/"),
  _xlpm.p,_xlfn.TEXTSPLIT(_xlpm.norm,"/"),
  _xlpm.a,VALUE(INDEX(_xlpm.p,1)),
  _xlpm.b,VALUE(INDEX(_xlpm.p,2)),
  IF(AND(_xlpm.a&lt;=12,_xlpm.b&lt;=12),"REVIEW_AMBIGUOUS","OK")
)</f>
        <v>#REF!</v>
      </c>
    </row>
    <row r="652" spans="1:37">
      <c r="A652" t="s">
        <v>2092</v>
      </c>
      <c r="B652" t="s">
        <v>2092</v>
      </c>
      <c r="C652" t="b">
        <v>0</v>
      </c>
      <c r="D652" t="s">
        <v>7257</v>
      </c>
      <c r="E652" t="s">
        <v>2093</v>
      </c>
      <c r="F652" t="s">
        <v>2093</v>
      </c>
      <c r="G652" t="s">
        <v>7280</v>
      </c>
      <c r="H652" t="s">
        <v>469</v>
      </c>
      <c r="I652" t="s">
        <v>469</v>
      </c>
      <c r="J652" t="s">
        <v>469</v>
      </c>
      <c r="K652" t="s">
        <v>7502</v>
      </c>
      <c r="L652" t="s">
        <v>71</v>
      </c>
      <c r="M652">
        <f>IF(UPPER(TRIM(Table2[[#This Row],[Status_Clean]]))="CONVERTED",1,0)</f>
        <v>0</v>
      </c>
      <c r="N652">
        <f>IF(ISNUMBER(MATCH(UPPER(TRIM(Table2[[#This Row],[Status_Clean]])),{"CONTACTED","QUALIFIED","CONVERTED"},0)),1,0)</f>
        <v>1</v>
      </c>
      <c r="O652" cm="1">
        <f t="array" ref="O652">_xlfn.SWITCH(UPPER(TRIM(Table2[[#This Row],[Status_Clean]])),"NEW",1,"CONTACTED",2,"QUALIFIED",3,"CONVERTED",4,"LOST",5,99)</f>
        <v>3</v>
      </c>
      <c r="P652">
        <v>45595</v>
      </c>
      <c r="Q652" t="s">
        <v>7584</v>
      </c>
      <c r="R652" t="s">
        <v>7584</v>
      </c>
      <c r="S652">
        <v>45595</v>
      </c>
      <c r="T652" t="s">
        <v>7261</v>
      </c>
      <c r="U652">
        <v>45595</v>
      </c>
      <c r="V652" t="s">
        <v>7270</v>
      </c>
      <c r="W652" t="s">
        <v>7271</v>
      </c>
      <c r="X652" t="s">
        <v>7264</v>
      </c>
      <c r="Y652" t="s">
        <v>7272</v>
      </c>
      <c r="Z652" t="s">
        <v>2094</v>
      </c>
      <c r="AA652">
        <v>57.7</v>
      </c>
      <c r="AB652" t="str" cm="1">
        <f t="array" ref="AB652">_xlfn.LET(_xlpm.x,IFERROR(VALUE(Table2[[#This Row],[Response_Time_Hours]]),""),IF(_xlpm.x="","CHECK",_xlfn.IFS(_xlpm.x&lt;=1,"Immediate",_xlpm.x&lt;=6,"Fast",_xlpm.x&lt;=24,"Moderate",_xlpm.x&gt;24,"Delayed")))</f>
        <v>Delayed</v>
      </c>
      <c r="AC652">
        <v>46</v>
      </c>
      <c r="AD652" t="str" cm="1">
        <f t="array" ref="AD652">IF(Table2[[#This Row],[Interaction_Count_Final]]="","N/A",_xlfn.IFS(Table2[[#This Row],[Interaction_Count_Final]]&lt;=2,"Low",Table2[[#This Row],[Interaction_Count_Final]]&lt;=5,"Medium",Table2[[#This Row],[Interaction_Count_Final]]&gt;=6,"High",TRUE,"CHECK"))</f>
        <v>High</v>
      </c>
      <c r="AE652" t="s">
        <v>7266</v>
      </c>
      <c r="AF652" t="b">
        <v>1</v>
      </c>
      <c r="AG652" t="b">
        <v>1</v>
      </c>
      <c r="AH652">
        <v>877</v>
      </c>
      <c r="AI652">
        <v>45595</v>
      </c>
      <c r="AJ652" t="b">
        <v>1</v>
      </c>
      <c r="AK652" t="e" cm="1">
        <f t="array" ref="AK652">_xlfn.LET(
  _xlpm.txt,TRIM(Raw_Data!F652),
  _xlpm.norm,SUBSTITUTE(SUBSTITUTE(_xlpm.txt,"-","/"),".","/"),
  _xlpm.p,_xlfn.TEXTSPLIT(_xlpm.norm,"/"),
  _xlpm.a,VALUE(INDEX(_xlpm.p,1)),
  _xlpm.b,VALUE(INDEX(_xlpm.p,2)),
  IF(AND(_xlpm.a&lt;=12,_xlpm.b&lt;=12),"REVIEW_AMBIGUOUS","OK")
)</f>
        <v>#REF!</v>
      </c>
    </row>
    <row r="653" spans="1:37">
      <c r="A653" t="s">
        <v>2095</v>
      </c>
      <c r="B653" t="s">
        <v>2095</v>
      </c>
      <c r="C653" t="b">
        <v>0</v>
      </c>
      <c r="D653" t="s">
        <v>7257</v>
      </c>
      <c r="E653" t="s">
        <v>2096</v>
      </c>
      <c r="F653" t="s">
        <v>2096</v>
      </c>
      <c r="G653" t="s">
        <v>7303</v>
      </c>
      <c r="H653" t="s">
        <v>337</v>
      </c>
      <c r="I653" t="s">
        <v>337</v>
      </c>
      <c r="J653" t="s">
        <v>101</v>
      </c>
      <c r="K653" t="s">
        <v>250</v>
      </c>
      <c r="L653" t="s">
        <v>250</v>
      </c>
      <c r="M653">
        <f>IF(UPPER(TRIM(Table2[[#This Row],[Status_Clean]]))="CONVERTED",1,0)</f>
        <v>1</v>
      </c>
      <c r="N653">
        <f>IF(ISNUMBER(MATCH(UPPER(TRIM(Table2[[#This Row],[Status_Clean]])),{"CONTACTED","QUALIFIED","CONVERTED"},0)),1,0)</f>
        <v>1</v>
      </c>
      <c r="O653" cm="1">
        <f t="array" ref="O653">_xlfn.SWITCH(UPPER(TRIM(Table2[[#This Row],[Status_Clean]])),"NEW",1,"CONTACTED",2,"QUALIFIED",3,"CONVERTED",4,"LOST",5,99)</f>
        <v>4</v>
      </c>
      <c r="P653" t="s">
        <v>2097</v>
      </c>
      <c r="Q653" t="s">
        <v>2097</v>
      </c>
      <c r="R653" t="s">
        <v>2097</v>
      </c>
      <c r="S653">
        <v>44943</v>
      </c>
      <c r="T653" t="s">
        <v>7261</v>
      </c>
      <c r="U653">
        <v>44943</v>
      </c>
      <c r="V653" t="s">
        <v>7317</v>
      </c>
      <c r="W653" t="s">
        <v>7263</v>
      </c>
      <c r="X653" t="s">
        <v>7284</v>
      </c>
      <c r="Y653" t="s">
        <v>7265</v>
      </c>
      <c r="Z653">
        <v>59.1</v>
      </c>
      <c r="AA653">
        <v>59.1</v>
      </c>
      <c r="AB653" t="str" cm="1">
        <f t="array" ref="AB653">_xlfn.LET(_xlpm.x,IFERROR(VALUE(Table2[[#This Row],[Response_Time_Hours]]),""),IF(_xlpm.x="","CHECK",_xlfn.IFS(_xlpm.x&lt;=1,"Immediate",_xlpm.x&lt;=6,"Fast",_xlpm.x&lt;=24,"Moderate",_xlpm.x&gt;24,"Delayed")))</f>
        <v>Delayed</v>
      </c>
      <c r="AC653">
        <v>42</v>
      </c>
      <c r="AD653" t="str" cm="1">
        <f t="array" ref="AD653">IF(Table2[[#This Row],[Interaction_Count_Final]]="","N/A",_xlfn.IFS(Table2[[#This Row],[Interaction_Count_Final]]&lt;=2,"Low",Table2[[#This Row],[Interaction_Count_Final]]&lt;=5,"Medium",Table2[[#This Row],[Interaction_Count_Final]]&gt;=6,"High",TRUE,"CHECK"))</f>
        <v>High</v>
      </c>
      <c r="AE653" t="s">
        <v>7266</v>
      </c>
      <c r="AF653" t="b">
        <v>1</v>
      </c>
      <c r="AG653" t="b">
        <v>1</v>
      </c>
      <c r="AH653">
        <v>878</v>
      </c>
      <c r="AI653">
        <v>44943</v>
      </c>
      <c r="AJ653" t="b">
        <v>1</v>
      </c>
      <c r="AK653" t="str" cm="1">
        <f t="array" ref="AK653">_xlfn.LET(
  _xlpm.txt,TRIM(Raw_Data!F653),
  _xlpm.norm,SUBSTITUTE(SUBSTITUTE(_xlpm.txt,"-","/"),".","/"),
  _xlpm.p,_xlfn.TEXTSPLIT(_xlpm.norm,"/"),
  _xlpm.a,VALUE(INDEX(_xlpm.p,1)),
  _xlpm.b,VALUE(INDEX(_xlpm.p,2)),
  IF(AND(_xlpm.a&lt;=12,_xlpm.b&lt;=12),"REVIEW_AMBIGUOUS","OK")
)</f>
        <v>OK</v>
      </c>
    </row>
    <row r="654" spans="1:37">
      <c r="A654" t="s">
        <v>2098</v>
      </c>
      <c r="B654" t="s">
        <v>2098</v>
      </c>
      <c r="C654" t="b">
        <v>0</v>
      </c>
      <c r="D654" t="s">
        <v>7257</v>
      </c>
      <c r="E654" t="s">
        <v>2099</v>
      </c>
      <c r="F654" t="s">
        <v>2099</v>
      </c>
      <c r="G654" t="s">
        <v>7258</v>
      </c>
      <c r="H654" t="s">
        <v>792</v>
      </c>
      <c r="I654" t="s">
        <v>792</v>
      </c>
      <c r="J654" t="s">
        <v>792</v>
      </c>
      <c r="K654" t="s">
        <v>193</v>
      </c>
      <c r="L654" t="s">
        <v>193</v>
      </c>
      <c r="M654">
        <f>IF(UPPER(TRIM(Table2[[#This Row],[Status_Clean]]))="CONVERTED",1,0)</f>
        <v>0</v>
      </c>
      <c r="N654">
        <f>IF(ISNUMBER(MATCH(UPPER(TRIM(Table2[[#This Row],[Status_Clean]])),{"CONTACTED","QUALIFIED","CONVERTED"},0)),1,0)</f>
        <v>0</v>
      </c>
      <c r="O654" cm="1">
        <f t="array" ref="O654">_xlfn.SWITCH(UPPER(TRIM(Table2[[#This Row],[Status_Clean]])),"NEW",1,"CONTACTED",2,"QUALIFIED",3,"CONVERTED",4,"LOST",5,99)</f>
        <v>1</v>
      </c>
      <c r="P654">
        <v>45234</v>
      </c>
      <c r="Q654" t="s">
        <v>7884</v>
      </c>
      <c r="R654" t="s">
        <v>7884</v>
      </c>
      <c r="S654">
        <v>45234</v>
      </c>
      <c r="T654" t="s">
        <v>7261</v>
      </c>
      <c r="U654">
        <v>45234</v>
      </c>
      <c r="V654" t="s">
        <v>7300</v>
      </c>
      <c r="W654" t="s">
        <v>7263</v>
      </c>
      <c r="X654" t="s">
        <v>7264</v>
      </c>
      <c r="Y654" t="s">
        <v>7278</v>
      </c>
      <c r="Z654">
        <v>19</v>
      </c>
      <c r="AA654">
        <v>19</v>
      </c>
      <c r="AB654" t="str" cm="1">
        <f t="array" ref="AB654">_xlfn.LET(_xlpm.x,IFERROR(VALUE(Table2[[#This Row],[Response_Time_Hours]]),""),IF(_xlpm.x="","CHECK",_xlfn.IFS(_xlpm.x&lt;=1,"Immediate",_xlpm.x&lt;=6,"Fast",_xlpm.x&lt;=24,"Moderate",_xlpm.x&gt;24,"Delayed")))</f>
        <v>Moderate</v>
      </c>
      <c r="AC654" t="s">
        <v>232</v>
      </c>
      <c r="AD654" t="str" cm="1">
        <f t="array" ref="AD654">IF(Table2[[#This Row],[Interaction_Count_Final]]="","N/A",_xlfn.IFS(Table2[[#This Row],[Interaction_Count_Final]]&lt;=2,"Low",Table2[[#This Row],[Interaction_Count_Final]]&lt;=5,"Medium",Table2[[#This Row],[Interaction_Count_Final]]&gt;=6,"High",TRUE,"CHECK"))</f>
        <v>High</v>
      </c>
      <c r="AE654" t="s">
        <v>7266</v>
      </c>
      <c r="AF654" t="b">
        <v>1</v>
      </c>
      <c r="AG654" t="b">
        <v>1</v>
      </c>
      <c r="AH654">
        <v>879</v>
      </c>
      <c r="AI654">
        <v>45234</v>
      </c>
      <c r="AJ654" t="b">
        <v>1</v>
      </c>
      <c r="AK654" t="e" cm="1">
        <f t="array" ref="AK654">_xlfn.LET(
  _xlpm.txt,TRIM(Raw_Data!F654),
  _xlpm.norm,SUBSTITUTE(SUBSTITUTE(_xlpm.txt,"-","/"),".","/"),
  _xlpm.p,_xlfn.TEXTSPLIT(_xlpm.norm,"/"),
  _xlpm.a,VALUE(INDEX(_xlpm.p,1)),
  _xlpm.b,VALUE(INDEX(_xlpm.p,2)),
  IF(AND(_xlpm.a&lt;=12,_xlpm.b&lt;=12),"REVIEW_AMBIGUOUS","OK")
)</f>
        <v>#REF!</v>
      </c>
    </row>
    <row r="655" spans="1:37">
      <c r="A655" t="s">
        <v>2100</v>
      </c>
      <c r="B655" t="s">
        <v>2100</v>
      </c>
      <c r="C655" t="b">
        <v>0</v>
      </c>
      <c r="D655" t="s">
        <v>7257</v>
      </c>
      <c r="E655" t="s">
        <v>2101</v>
      </c>
      <c r="F655" t="s">
        <v>2101</v>
      </c>
      <c r="G655" t="s">
        <v>7268</v>
      </c>
      <c r="H655" t="s">
        <v>374</v>
      </c>
      <c r="I655" t="s">
        <v>374</v>
      </c>
      <c r="J655" t="s">
        <v>7308</v>
      </c>
      <c r="K655" t="s">
        <v>250</v>
      </c>
      <c r="L655" t="s">
        <v>250</v>
      </c>
      <c r="M655">
        <f>IF(UPPER(TRIM(Table2[[#This Row],[Status_Clean]]))="CONVERTED",1,0)</f>
        <v>1</v>
      </c>
      <c r="N655">
        <f>IF(ISNUMBER(MATCH(UPPER(TRIM(Table2[[#This Row],[Status_Clean]])),{"CONTACTED","QUALIFIED","CONVERTED"},0)),1,0)</f>
        <v>1</v>
      </c>
      <c r="O655" cm="1">
        <f t="array" ref="O655">_xlfn.SWITCH(UPPER(TRIM(Table2[[#This Row],[Status_Clean]])),"NEW",1,"CONTACTED",2,"QUALIFIED",3,"CONVERTED",4,"LOST",5,99)</f>
        <v>4</v>
      </c>
      <c r="P655" t="s">
        <v>2102</v>
      </c>
      <c r="Q655" t="s">
        <v>7383</v>
      </c>
      <c r="R655" t="s">
        <v>7383</v>
      </c>
      <c r="S655">
        <v>45274</v>
      </c>
      <c r="T655" t="s">
        <v>7261</v>
      </c>
      <c r="U655">
        <v>45274</v>
      </c>
      <c r="V655" t="s">
        <v>7262</v>
      </c>
      <c r="W655" t="s">
        <v>7263</v>
      </c>
      <c r="X655" t="s">
        <v>7264</v>
      </c>
      <c r="Y655" t="s">
        <v>7285</v>
      </c>
      <c r="Z655" t="s">
        <v>174</v>
      </c>
      <c r="AA655">
        <v>19.200000000000003</v>
      </c>
      <c r="AB655" t="str" cm="1">
        <f t="array" ref="AB655">_xlfn.LET(_xlpm.x,IFERROR(VALUE(Table2[[#This Row],[Response_Time_Hours]]),""),IF(_xlpm.x="","CHECK",_xlfn.IFS(_xlpm.x&lt;=1,"Immediate",_xlpm.x&lt;=6,"Fast",_xlpm.x&lt;=24,"Moderate",_xlpm.x&gt;24,"Delayed")))</f>
        <v>Moderate</v>
      </c>
      <c r="AC655" t="s">
        <v>232</v>
      </c>
      <c r="AD655" t="str" cm="1">
        <f t="array" ref="AD655">IF(Table2[[#This Row],[Interaction_Count_Final]]="","N/A",_xlfn.IFS(Table2[[#This Row],[Interaction_Count_Final]]&lt;=2,"Low",Table2[[#This Row],[Interaction_Count_Final]]&lt;=5,"Medium",Table2[[#This Row],[Interaction_Count_Final]]&gt;=6,"High",TRUE,"CHECK"))</f>
        <v>High</v>
      </c>
      <c r="AE655" t="s">
        <v>7289</v>
      </c>
      <c r="AF655" t="b">
        <v>1</v>
      </c>
      <c r="AG655" t="b">
        <v>1</v>
      </c>
      <c r="AH655">
        <v>880</v>
      </c>
      <c r="AI655">
        <v>45274</v>
      </c>
      <c r="AJ655" t="b">
        <v>1</v>
      </c>
      <c r="AK655" t="str" cm="1">
        <f t="array" ref="AK655">_xlfn.LET(
  _xlpm.txt,TRIM(Raw_Data!F655),
  _xlpm.norm,SUBSTITUTE(SUBSTITUTE(_xlpm.txt,"-","/"),".","/"),
  _xlpm.p,_xlfn.TEXTSPLIT(_xlpm.norm,"/"),
  _xlpm.a,VALUE(INDEX(_xlpm.p,1)),
  _xlpm.b,VALUE(INDEX(_xlpm.p,2)),
  IF(AND(_xlpm.a&lt;=12,_xlpm.b&lt;=12),"REVIEW_AMBIGUOUS","OK")
)</f>
        <v>OK</v>
      </c>
    </row>
    <row r="656" spans="1:37">
      <c r="A656" t="s">
        <v>2103</v>
      </c>
      <c r="B656" t="s">
        <v>2103</v>
      </c>
      <c r="C656" t="b">
        <v>0</v>
      </c>
      <c r="D656" t="s">
        <v>7257</v>
      </c>
      <c r="E656" t="s">
        <v>2104</v>
      </c>
      <c r="F656" t="s">
        <v>2104</v>
      </c>
      <c r="G656" t="s">
        <v>7268</v>
      </c>
      <c r="H656" t="s">
        <v>374</v>
      </c>
      <c r="I656" t="s">
        <v>374</v>
      </c>
      <c r="J656" t="s">
        <v>7308</v>
      </c>
      <c r="K656" t="s">
        <v>193</v>
      </c>
      <c r="L656" t="s">
        <v>193</v>
      </c>
      <c r="M656">
        <f>IF(UPPER(TRIM(Table2[[#This Row],[Status_Clean]]))="CONVERTED",1,0)</f>
        <v>0</v>
      </c>
      <c r="N656">
        <f>IF(ISNUMBER(MATCH(UPPER(TRIM(Table2[[#This Row],[Status_Clean]])),{"CONTACTED","QUALIFIED","CONVERTED"},0)),1,0)</f>
        <v>0</v>
      </c>
      <c r="O656" cm="1">
        <f t="array" ref="O656">_xlfn.SWITCH(UPPER(TRIM(Table2[[#This Row],[Status_Clean]])),"NEW",1,"CONTACTED",2,"QUALIFIED",3,"CONVERTED",4,"LOST",5,99)</f>
        <v>1</v>
      </c>
      <c r="P656" t="s">
        <v>2105</v>
      </c>
      <c r="Q656" t="s">
        <v>2105</v>
      </c>
      <c r="R656" t="s">
        <v>2105</v>
      </c>
      <c r="S656">
        <v>45370</v>
      </c>
      <c r="T656" t="s">
        <v>7261</v>
      </c>
      <c r="U656">
        <v>45370</v>
      </c>
      <c r="V656" t="s">
        <v>7295</v>
      </c>
      <c r="W656" t="s">
        <v>7271</v>
      </c>
      <c r="X656" t="s">
        <v>7284</v>
      </c>
      <c r="Y656" t="s">
        <v>7265</v>
      </c>
      <c r="Z656" t="s">
        <v>2106</v>
      </c>
      <c r="AA656">
        <v>24</v>
      </c>
      <c r="AB656" t="str" cm="1">
        <f t="array" ref="AB656">_xlfn.LET(_xlpm.x,IFERROR(VALUE(Table2[[#This Row],[Response_Time_Hours]]),""),IF(_xlpm.x="","CHECK",_xlfn.IFS(_xlpm.x&lt;=1,"Immediate",_xlpm.x&lt;=6,"Fast",_xlpm.x&lt;=24,"Moderate",_xlpm.x&gt;24,"Delayed")))</f>
        <v>Moderate</v>
      </c>
      <c r="AC656">
        <v>23</v>
      </c>
      <c r="AD656" t="str" cm="1">
        <f t="array" ref="AD656">IF(Table2[[#This Row],[Interaction_Count_Final]]="","N/A",_xlfn.IFS(Table2[[#This Row],[Interaction_Count_Final]]&lt;=2,"Low",Table2[[#This Row],[Interaction_Count_Final]]&lt;=5,"Medium",Table2[[#This Row],[Interaction_Count_Final]]&gt;=6,"High",TRUE,"CHECK"))</f>
        <v>High</v>
      </c>
      <c r="AE656" t="s">
        <v>7273</v>
      </c>
      <c r="AF656" t="b">
        <v>1</v>
      </c>
      <c r="AG656" t="b">
        <v>1</v>
      </c>
      <c r="AH656">
        <v>881</v>
      </c>
      <c r="AI656">
        <v>45370</v>
      </c>
      <c r="AJ656" t="b">
        <v>1</v>
      </c>
      <c r="AK656" t="str" cm="1">
        <f t="array" ref="AK656">_xlfn.LET(
  _xlpm.txt,TRIM(Raw_Data!F656),
  _xlpm.norm,SUBSTITUTE(SUBSTITUTE(_xlpm.txt,"-","/"),".","/"),
  _xlpm.p,_xlfn.TEXTSPLIT(_xlpm.norm,"/"),
  _xlpm.a,VALUE(INDEX(_xlpm.p,1)),
  _xlpm.b,VALUE(INDEX(_xlpm.p,2)),
  IF(AND(_xlpm.a&lt;=12,_xlpm.b&lt;=12),"REVIEW_AMBIGUOUS","OK")
)</f>
        <v>OK</v>
      </c>
    </row>
    <row r="657" spans="1:37">
      <c r="A657" t="s">
        <v>2107</v>
      </c>
      <c r="B657" t="s">
        <v>2107</v>
      </c>
      <c r="C657" t="b">
        <v>0</v>
      </c>
      <c r="D657" t="s">
        <v>7257</v>
      </c>
      <c r="E657" t="s">
        <v>2108</v>
      </c>
      <c r="F657" t="s">
        <v>2108</v>
      </c>
      <c r="G657" t="s">
        <v>7274</v>
      </c>
      <c r="H657" t="s">
        <v>363</v>
      </c>
      <c r="I657" t="s">
        <v>363</v>
      </c>
      <c r="J657" t="s">
        <v>363</v>
      </c>
      <c r="K657" t="s">
        <v>125</v>
      </c>
      <c r="L657" t="s">
        <v>125</v>
      </c>
      <c r="M657">
        <f>IF(UPPER(TRIM(Table2[[#This Row],[Status_Clean]]))="CONVERTED",1,0)</f>
        <v>0</v>
      </c>
      <c r="N657">
        <f>IF(ISNUMBER(MATCH(UPPER(TRIM(Table2[[#This Row],[Status_Clean]])),{"CONTACTED","QUALIFIED","CONVERTED"},0)),1,0)</f>
        <v>1</v>
      </c>
      <c r="O657" cm="1">
        <f t="array" ref="O657">_xlfn.SWITCH(UPPER(TRIM(Table2[[#This Row],[Status_Clean]])),"NEW",1,"CONTACTED",2,"QUALIFIED",3,"CONVERTED",4,"LOST",5,99)</f>
        <v>2</v>
      </c>
      <c r="P657">
        <v>45631</v>
      </c>
      <c r="Q657" t="s">
        <v>7657</v>
      </c>
      <c r="R657" t="s">
        <v>7657</v>
      </c>
      <c r="S657">
        <v>45631</v>
      </c>
      <c r="T657" t="s">
        <v>7261</v>
      </c>
      <c r="U657">
        <v>45631</v>
      </c>
      <c r="V657" t="s">
        <v>7262</v>
      </c>
      <c r="W657" t="s">
        <v>7271</v>
      </c>
      <c r="X657" t="s">
        <v>7264</v>
      </c>
      <c r="Y657" t="s">
        <v>7285</v>
      </c>
      <c r="Z657">
        <v>3</v>
      </c>
      <c r="AA657">
        <v>3</v>
      </c>
      <c r="AB657" t="str" cm="1">
        <f t="array" ref="AB657">_xlfn.LET(_xlpm.x,IFERROR(VALUE(Table2[[#This Row],[Response_Time_Hours]]),""),IF(_xlpm.x="","CHECK",_xlfn.IFS(_xlpm.x&lt;=1,"Immediate",_xlpm.x&lt;=6,"Fast",_xlpm.x&lt;=24,"Moderate",_xlpm.x&gt;24,"Delayed")))</f>
        <v>Fast</v>
      </c>
      <c r="AC657">
        <v>34</v>
      </c>
      <c r="AD657" t="str" cm="1">
        <f t="array" ref="AD657">IF(Table2[[#This Row],[Interaction_Count_Final]]="","N/A",_xlfn.IFS(Table2[[#This Row],[Interaction_Count_Final]]&lt;=2,"Low",Table2[[#This Row],[Interaction_Count_Final]]&lt;=5,"Medium",Table2[[#This Row],[Interaction_Count_Final]]&gt;=6,"High",TRUE,"CHECK"))</f>
        <v>High</v>
      </c>
      <c r="AE657" t="s">
        <v>7273</v>
      </c>
      <c r="AF657" t="b">
        <v>1</v>
      </c>
      <c r="AG657" t="b">
        <v>1</v>
      </c>
      <c r="AH657">
        <v>882</v>
      </c>
      <c r="AI657">
        <v>45631</v>
      </c>
      <c r="AJ657" t="b">
        <v>1</v>
      </c>
      <c r="AK657" t="e" cm="1">
        <f t="array" ref="AK657">_xlfn.LET(
  _xlpm.txt,TRIM(Raw_Data!F657),
  _xlpm.norm,SUBSTITUTE(SUBSTITUTE(_xlpm.txt,"-","/"),".","/"),
  _xlpm.p,_xlfn.TEXTSPLIT(_xlpm.norm,"/"),
  _xlpm.a,VALUE(INDEX(_xlpm.p,1)),
  _xlpm.b,VALUE(INDEX(_xlpm.p,2)),
  IF(AND(_xlpm.a&lt;=12,_xlpm.b&lt;=12),"REVIEW_AMBIGUOUS","OK")
)</f>
        <v>#REF!</v>
      </c>
    </row>
    <row r="658" spans="1:37">
      <c r="A658" t="s">
        <v>2109</v>
      </c>
      <c r="B658" t="s">
        <v>2109</v>
      </c>
      <c r="C658" t="b">
        <v>0</v>
      </c>
      <c r="D658" t="s">
        <v>7257</v>
      </c>
      <c r="E658" t="s">
        <v>2110</v>
      </c>
      <c r="F658" t="s">
        <v>2110</v>
      </c>
      <c r="G658" t="s">
        <v>7280</v>
      </c>
      <c r="H658" t="s">
        <v>363</v>
      </c>
      <c r="I658" t="s">
        <v>363</v>
      </c>
      <c r="J658" t="s">
        <v>363</v>
      </c>
      <c r="K658" t="s">
        <v>7259</v>
      </c>
      <c r="L658" t="s">
        <v>193</v>
      </c>
      <c r="M658">
        <f>IF(UPPER(TRIM(Table2[[#This Row],[Status_Clean]]))="CONVERTED",1,0)</f>
        <v>0</v>
      </c>
      <c r="N658">
        <f>IF(ISNUMBER(MATCH(UPPER(TRIM(Table2[[#This Row],[Status_Clean]])),{"CONTACTED","QUALIFIED","CONVERTED"},0)),1,0)</f>
        <v>0</v>
      </c>
      <c r="O658" cm="1">
        <f t="array" ref="O658">_xlfn.SWITCH(UPPER(TRIM(Table2[[#This Row],[Status_Clean]])),"NEW",1,"CONTACTED",2,"QUALIFIED",3,"CONVERTED",4,"LOST",5,99)</f>
        <v>1</v>
      </c>
      <c r="P658">
        <v>45508</v>
      </c>
      <c r="Q658" t="s">
        <v>7538</v>
      </c>
      <c r="R658" t="s">
        <v>7538</v>
      </c>
      <c r="S658">
        <v>45508</v>
      </c>
      <c r="T658" t="s">
        <v>7261</v>
      </c>
      <c r="U658">
        <v>45508</v>
      </c>
      <c r="V658" t="s">
        <v>7310</v>
      </c>
      <c r="W658" t="s">
        <v>7271</v>
      </c>
      <c r="X658" t="s">
        <v>7288</v>
      </c>
      <c r="Y658" t="s">
        <v>7293</v>
      </c>
      <c r="Z658" t="s">
        <v>1029</v>
      </c>
      <c r="AA658">
        <v>64.599999999999994</v>
      </c>
      <c r="AB658" t="str" cm="1">
        <f t="array" ref="AB658">_xlfn.LET(_xlpm.x,IFERROR(VALUE(Table2[[#This Row],[Response_Time_Hours]]),""),IF(_xlpm.x="","CHECK",_xlfn.IFS(_xlpm.x&lt;=1,"Immediate",_xlpm.x&lt;=6,"Fast",_xlpm.x&lt;=24,"Moderate",_xlpm.x&gt;24,"Delayed")))</f>
        <v>Delayed</v>
      </c>
      <c r="AC658">
        <v>6</v>
      </c>
      <c r="AD658" t="str" cm="1">
        <f t="array" ref="AD658">IF(Table2[[#This Row],[Interaction_Count_Final]]="","N/A",_xlfn.IFS(Table2[[#This Row],[Interaction_Count_Final]]&lt;=2,"Low",Table2[[#This Row],[Interaction_Count_Final]]&lt;=5,"Medium",Table2[[#This Row],[Interaction_Count_Final]]&gt;=6,"High",TRUE,"CHECK"))</f>
        <v>High</v>
      </c>
      <c r="AE658" t="s">
        <v>7266</v>
      </c>
      <c r="AF658" t="b">
        <v>1</v>
      </c>
      <c r="AG658" t="b">
        <v>1</v>
      </c>
      <c r="AH658">
        <v>883</v>
      </c>
      <c r="AI658">
        <v>45508</v>
      </c>
      <c r="AJ658" t="b">
        <v>1</v>
      </c>
      <c r="AK658" t="e" cm="1">
        <f t="array" ref="AK658">_xlfn.LET(
  _xlpm.txt,TRIM(Raw_Data!F658),
  _xlpm.norm,SUBSTITUTE(SUBSTITUTE(_xlpm.txt,"-","/"),".","/"),
  _xlpm.p,_xlfn.TEXTSPLIT(_xlpm.norm,"/"),
  _xlpm.a,VALUE(INDEX(_xlpm.p,1)),
  _xlpm.b,VALUE(INDEX(_xlpm.p,2)),
  IF(AND(_xlpm.a&lt;=12,_xlpm.b&lt;=12),"REVIEW_AMBIGUOUS","OK")
)</f>
        <v>#REF!</v>
      </c>
    </row>
    <row r="659" spans="1:37">
      <c r="A659" t="s">
        <v>2111</v>
      </c>
      <c r="B659" t="s">
        <v>2111</v>
      </c>
      <c r="C659" t="b">
        <v>0</v>
      </c>
      <c r="D659" t="s">
        <v>7257</v>
      </c>
      <c r="E659" t="s">
        <v>2112</v>
      </c>
      <c r="F659" t="s">
        <v>2112</v>
      </c>
      <c r="G659" t="s">
        <v>7274</v>
      </c>
      <c r="H659" t="s">
        <v>123</v>
      </c>
      <c r="I659" t="s">
        <v>123</v>
      </c>
      <c r="J659" t="s">
        <v>123</v>
      </c>
      <c r="K659" t="s">
        <v>125</v>
      </c>
      <c r="L659" t="s">
        <v>125</v>
      </c>
      <c r="M659">
        <f>IF(UPPER(TRIM(Table2[[#This Row],[Status_Clean]]))="CONVERTED",1,0)</f>
        <v>0</v>
      </c>
      <c r="N659">
        <f>IF(ISNUMBER(MATCH(UPPER(TRIM(Table2[[#This Row],[Status_Clean]])),{"CONTACTED","QUALIFIED","CONVERTED"},0)),1,0)</f>
        <v>1</v>
      </c>
      <c r="O659" cm="1">
        <f t="array" ref="O659">_xlfn.SWITCH(UPPER(TRIM(Table2[[#This Row],[Status_Clean]])),"NEW",1,"CONTACTED",2,"QUALIFIED",3,"CONVERTED",4,"LOST",5,99)</f>
        <v>2</v>
      </c>
      <c r="P659" t="s">
        <v>2113</v>
      </c>
      <c r="Q659" t="s">
        <v>7885</v>
      </c>
      <c r="R659" t="s">
        <v>7885</v>
      </c>
      <c r="S659">
        <v>45409</v>
      </c>
      <c r="T659" t="s">
        <v>7261</v>
      </c>
      <c r="U659">
        <v>45409</v>
      </c>
      <c r="V659" t="s">
        <v>7297</v>
      </c>
      <c r="W659" t="s">
        <v>7271</v>
      </c>
      <c r="X659" t="s">
        <v>7277</v>
      </c>
      <c r="Y659" t="s">
        <v>7278</v>
      </c>
      <c r="Z659" t="s">
        <v>2114</v>
      </c>
      <c r="AA659">
        <v>13.6</v>
      </c>
      <c r="AB659" t="str" cm="1">
        <f t="array" ref="AB659">_xlfn.LET(_xlpm.x,IFERROR(VALUE(Table2[[#This Row],[Response_Time_Hours]]),""),IF(_xlpm.x="","CHECK",_xlfn.IFS(_xlpm.x&lt;=1,"Immediate",_xlpm.x&lt;=6,"Fast",_xlpm.x&lt;=24,"Moderate",_xlpm.x&gt;24,"Delayed")))</f>
        <v>Moderate</v>
      </c>
      <c r="AC659">
        <v>31</v>
      </c>
      <c r="AD659" t="str" cm="1">
        <f t="array" ref="AD659">IF(Table2[[#This Row],[Interaction_Count_Final]]="","N/A",_xlfn.IFS(Table2[[#This Row],[Interaction_Count_Final]]&lt;=2,"Low",Table2[[#This Row],[Interaction_Count_Final]]&lt;=5,"Medium",Table2[[#This Row],[Interaction_Count_Final]]&gt;=6,"High",TRUE,"CHECK"))</f>
        <v>High</v>
      </c>
      <c r="AE659" t="s">
        <v>7266</v>
      </c>
      <c r="AF659" t="b">
        <v>1</v>
      </c>
      <c r="AG659" t="b">
        <v>1</v>
      </c>
      <c r="AH659">
        <v>884</v>
      </c>
      <c r="AI659">
        <v>45409</v>
      </c>
      <c r="AJ659" t="b">
        <v>1</v>
      </c>
      <c r="AK659" t="str" cm="1">
        <f t="array" ref="AK659">_xlfn.LET(
  _xlpm.txt,TRIM(Raw_Data!F659),
  _xlpm.norm,SUBSTITUTE(SUBSTITUTE(_xlpm.txt,"-","/"),".","/"),
  _xlpm.p,_xlfn.TEXTSPLIT(_xlpm.norm,"/"),
  _xlpm.a,VALUE(INDEX(_xlpm.p,1)),
  _xlpm.b,VALUE(INDEX(_xlpm.p,2)),
  IF(AND(_xlpm.a&lt;=12,_xlpm.b&lt;=12),"REVIEW_AMBIGUOUS","OK")
)</f>
        <v>OK</v>
      </c>
    </row>
    <row r="660" spans="1:37">
      <c r="A660" t="s">
        <v>2115</v>
      </c>
      <c r="B660" t="s">
        <v>2115</v>
      </c>
      <c r="C660" t="b">
        <v>0</v>
      </c>
      <c r="D660" t="s">
        <v>7257</v>
      </c>
      <c r="E660" t="s">
        <v>2116</v>
      </c>
      <c r="F660" t="s">
        <v>2116</v>
      </c>
      <c r="G660" t="s">
        <v>7274</v>
      </c>
      <c r="H660" t="s">
        <v>600</v>
      </c>
      <c r="I660" t="s">
        <v>600</v>
      </c>
      <c r="J660" t="s">
        <v>254</v>
      </c>
      <c r="K660" t="s">
        <v>193</v>
      </c>
      <c r="L660" t="s">
        <v>193</v>
      </c>
      <c r="M660">
        <f>IF(UPPER(TRIM(Table2[[#This Row],[Status_Clean]]))="CONVERTED",1,0)</f>
        <v>0</v>
      </c>
      <c r="N660">
        <f>IF(ISNUMBER(MATCH(UPPER(TRIM(Table2[[#This Row],[Status_Clean]])),{"CONTACTED","QUALIFIED","CONVERTED"},0)),1,0)</f>
        <v>0</v>
      </c>
      <c r="O660" cm="1">
        <f t="array" ref="O660">_xlfn.SWITCH(UPPER(TRIM(Table2[[#This Row],[Status_Clean]])),"NEW",1,"CONTACTED",2,"QUALIFIED",3,"CONVERTED",4,"LOST",5,99)</f>
        <v>1</v>
      </c>
      <c r="P660" t="s">
        <v>2117</v>
      </c>
      <c r="Q660" t="s">
        <v>7886</v>
      </c>
      <c r="R660" t="s">
        <v>7886</v>
      </c>
      <c r="S660">
        <v>45118</v>
      </c>
      <c r="T660" t="s">
        <v>7261</v>
      </c>
      <c r="U660">
        <v>45118</v>
      </c>
      <c r="V660" t="s">
        <v>7305</v>
      </c>
      <c r="W660" t="s">
        <v>7263</v>
      </c>
      <c r="X660" t="s">
        <v>7288</v>
      </c>
      <c r="Y660" t="s">
        <v>7265</v>
      </c>
      <c r="Z660">
        <v>40.1</v>
      </c>
      <c r="AA660">
        <v>40.1</v>
      </c>
      <c r="AB660" t="str" cm="1">
        <f t="array" ref="AB660">_xlfn.LET(_xlpm.x,IFERROR(VALUE(Table2[[#This Row],[Response_Time_Hours]]),""),IF(_xlpm.x="","CHECK",_xlfn.IFS(_xlpm.x&lt;=1,"Immediate",_xlpm.x&lt;=6,"Fast",_xlpm.x&lt;=24,"Moderate",_xlpm.x&gt;24,"Delayed")))</f>
        <v>Delayed</v>
      </c>
      <c r="AC660">
        <v>37</v>
      </c>
      <c r="AD660" t="str" cm="1">
        <f t="array" ref="AD660">IF(Table2[[#This Row],[Interaction_Count_Final]]="","N/A",_xlfn.IFS(Table2[[#This Row],[Interaction_Count_Final]]&lt;=2,"Low",Table2[[#This Row],[Interaction_Count_Final]]&lt;=5,"Medium",Table2[[#This Row],[Interaction_Count_Final]]&gt;=6,"High",TRUE,"CHECK"))</f>
        <v>High</v>
      </c>
      <c r="AE660" t="s">
        <v>7289</v>
      </c>
      <c r="AF660" t="b">
        <v>1</v>
      </c>
      <c r="AG660" t="b">
        <v>1</v>
      </c>
      <c r="AH660">
        <v>887</v>
      </c>
      <c r="AI660">
        <v>45118</v>
      </c>
      <c r="AJ660" t="b">
        <v>1</v>
      </c>
      <c r="AK660" t="e" cm="1">
        <f t="array" ref="AK660">_xlfn.LET(
  _xlpm.txt,TRIM(Raw_Data!F660),
  _xlpm.norm,SUBSTITUTE(SUBSTITUTE(_xlpm.txt,"-","/"),".","/"),
  _xlpm.p,_xlfn.TEXTSPLIT(_xlpm.norm,"/"),
  _xlpm.a,VALUE(INDEX(_xlpm.p,1)),
  _xlpm.b,VALUE(INDEX(_xlpm.p,2)),
  IF(AND(_xlpm.a&lt;=12,_xlpm.b&lt;=12),"REVIEW_AMBIGUOUS","OK")
)</f>
        <v>#REF!</v>
      </c>
    </row>
    <row r="661" spans="1:37">
      <c r="A661" t="s">
        <v>2118</v>
      </c>
      <c r="B661" t="s">
        <v>2118</v>
      </c>
      <c r="C661" t="b">
        <v>0</v>
      </c>
      <c r="D661" t="s">
        <v>7257</v>
      </c>
      <c r="E661" t="s">
        <v>2119</v>
      </c>
      <c r="F661" t="s">
        <v>2119</v>
      </c>
      <c r="G661" t="s">
        <v>7274</v>
      </c>
      <c r="H661" t="s">
        <v>363</v>
      </c>
      <c r="I661" t="s">
        <v>363</v>
      </c>
      <c r="J661" t="s">
        <v>363</v>
      </c>
      <c r="K661" t="s">
        <v>250</v>
      </c>
      <c r="L661" t="s">
        <v>250</v>
      </c>
      <c r="M661">
        <f>IF(UPPER(TRIM(Table2[[#This Row],[Status_Clean]]))="CONVERTED",1,0)</f>
        <v>1</v>
      </c>
      <c r="N661">
        <f>IF(ISNUMBER(MATCH(UPPER(TRIM(Table2[[#This Row],[Status_Clean]])),{"CONTACTED","QUALIFIED","CONVERTED"},0)),1,0)</f>
        <v>1</v>
      </c>
      <c r="O661" cm="1">
        <f t="array" ref="O661">_xlfn.SWITCH(UPPER(TRIM(Table2[[#This Row],[Status_Clean]])),"NEW",1,"CONTACTED",2,"QUALIFIED",3,"CONVERTED",4,"LOST",5,99)</f>
        <v>4</v>
      </c>
      <c r="P661" t="s">
        <v>2120</v>
      </c>
      <c r="Q661" t="s">
        <v>7887</v>
      </c>
      <c r="R661" t="s">
        <v>7887</v>
      </c>
      <c r="S661">
        <v>45304</v>
      </c>
      <c r="T661" t="s">
        <v>7261</v>
      </c>
      <c r="U661">
        <v>45304</v>
      </c>
      <c r="V661" t="s">
        <v>7317</v>
      </c>
      <c r="W661" t="s">
        <v>7271</v>
      </c>
      <c r="X661" t="s">
        <v>7284</v>
      </c>
      <c r="Y661" t="s">
        <v>7278</v>
      </c>
      <c r="Z661" t="s">
        <v>2121</v>
      </c>
      <c r="AA661">
        <v>13.6</v>
      </c>
      <c r="AB661" t="str" cm="1">
        <f t="array" ref="AB661">_xlfn.LET(_xlpm.x,IFERROR(VALUE(Table2[[#This Row],[Response_Time_Hours]]),""),IF(_xlpm.x="","CHECK",_xlfn.IFS(_xlpm.x&lt;=1,"Immediate",_xlpm.x&lt;=6,"Fast",_xlpm.x&lt;=24,"Moderate",_xlpm.x&gt;24,"Delayed")))</f>
        <v>Moderate</v>
      </c>
      <c r="AC661">
        <v>23</v>
      </c>
      <c r="AD661" t="str" cm="1">
        <f t="array" ref="AD661">IF(Table2[[#This Row],[Interaction_Count_Final]]="","N/A",_xlfn.IFS(Table2[[#This Row],[Interaction_Count_Final]]&lt;=2,"Low",Table2[[#This Row],[Interaction_Count_Final]]&lt;=5,"Medium",Table2[[#This Row],[Interaction_Count_Final]]&gt;=6,"High",TRUE,"CHECK"))</f>
        <v>High</v>
      </c>
      <c r="AE661" t="s">
        <v>7273</v>
      </c>
      <c r="AF661" t="b">
        <v>1</v>
      </c>
      <c r="AG661" t="b">
        <v>1</v>
      </c>
      <c r="AH661">
        <v>888</v>
      </c>
      <c r="AI661">
        <v>45304</v>
      </c>
      <c r="AJ661" t="b">
        <v>1</v>
      </c>
      <c r="AK661" t="str" cm="1">
        <f t="array" ref="AK661">_xlfn.LET(
  _xlpm.txt,TRIM(Raw_Data!F661),
  _xlpm.norm,SUBSTITUTE(SUBSTITUTE(_xlpm.txt,"-","/"),".","/"),
  _xlpm.p,_xlfn.TEXTSPLIT(_xlpm.norm,"/"),
  _xlpm.a,VALUE(INDEX(_xlpm.p,1)),
  _xlpm.b,VALUE(INDEX(_xlpm.p,2)),
  IF(AND(_xlpm.a&lt;=12,_xlpm.b&lt;=12),"REVIEW_AMBIGUOUS","OK")
)</f>
        <v>OK</v>
      </c>
    </row>
    <row r="662" spans="1:37">
      <c r="A662" t="s">
        <v>2122</v>
      </c>
      <c r="B662" t="s">
        <v>2122</v>
      </c>
      <c r="C662" t="b">
        <v>0</v>
      </c>
      <c r="D662" t="s">
        <v>7257</v>
      </c>
      <c r="E662" t="s">
        <v>2123</v>
      </c>
      <c r="F662" t="s">
        <v>2123</v>
      </c>
      <c r="G662" t="s">
        <v>7268</v>
      </c>
      <c r="H662" t="s">
        <v>680</v>
      </c>
      <c r="I662" t="s">
        <v>680</v>
      </c>
      <c r="J662" t="s">
        <v>263</v>
      </c>
      <c r="K662" t="s">
        <v>193</v>
      </c>
      <c r="L662" t="s">
        <v>193</v>
      </c>
      <c r="M662">
        <f>IF(UPPER(TRIM(Table2[[#This Row],[Status_Clean]]))="CONVERTED",1,0)</f>
        <v>0</v>
      </c>
      <c r="N662">
        <f>IF(ISNUMBER(MATCH(UPPER(TRIM(Table2[[#This Row],[Status_Clean]])),{"CONTACTED","QUALIFIED","CONVERTED"},0)),1,0)</f>
        <v>0</v>
      </c>
      <c r="O662" cm="1">
        <f t="array" ref="O662">_xlfn.SWITCH(UPPER(TRIM(Table2[[#This Row],[Status_Clean]])),"NEW",1,"CONTACTED",2,"QUALIFIED",3,"CONVERTED",4,"LOST",5,99)</f>
        <v>1</v>
      </c>
      <c r="P662">
        <v>45113</v>
      </c>
      <c r="Q662" t="s">
        <v>7888</v>
      </c>
      <c r="R662" t="s">
        <v>7888</v>
      </c>
      <c r="S662">
        <v>45113</v>
      </c>
      <c r="T662" t="s">
        <v>7261</v>
      </c>
      <c r="U662">
        <v>45113</v>
      </c>
      <c r="V662" t="s">
        <v>7305</v>
      </c>
      <c r="W662" t="s">
        <v>7263</v>
      </c>
      <c r="X662" t="s">
        <v>7288</v>
      </c>
      <c r="Y662" t="s">
        <v>7285</v>
      </c>
      <c r="Z662">
        <v>11.2</v>
      </c>
      <c r="AA662">
        <v>11.2</v>
      </c>
      <c r="AB662" t="str" cm="1">
        <f t="array" ref="AB662">_xlfn.LET(_xlpm.x,IFERROR(VALUE(Table2[[#This Row],[Response_Time_Hours]]),""),IF(_xlpm.x="","CHECK",_xlfn.IFS(_xlpm.x&lt;=1,"Immediate",_xlpm.x&lt;=6,"Fast",_xlpm.x&lt;=24,"Moderate",_xlpm.x&gt;24,"Delayed")))</f>
        <v>Moderate</v>
      </c>
      <c r="AC662">
        <v>25</v>
      </c>
      <c r="AD662" t="str" cm="1">
        <f t="array" ref="AD662">IF(Table2[[#This Row],[Interaction_Count_Final]]="","N/A",_xlfn.IFS(Table2[[#This Row],[Interaction_Count_Final]]&lt;=2,"Low",Table2[[#This Row],[Interaction_Count_Final]]&lt;=5,"Medium",Table2[[#This Row],[Interaction_Count_Final]]&gt;=6,"High",TRUE,"CHECK"))</f>
        <v>High</v>
      </c>
      <c r="AE662" t="s">
        <v>7266</v>
      </c>
      <c r="AF662" t="b">
        <v>1</v>
      </c>
      <c r="AG662" t="b">
        <v>1</v>
      </c>
      <c r="AH662">
        <v>889</v>
      </c>
      <c r="AI662">
        <v>45113</v>
      </c>
      <c r="AJ662" t="b">
        <v>1</v>
      </c>
      <c r="AK662" t="e" cm="1">
        <f t="array" ref="AK662">_xlfn.LET(
  _xlpm.txt,TRIM(Raw_Data!F662),
  _xlpm.norm,SUBSTITUTE(SUBSTITUTE(_xlpm.txt,"-","/"),".","/"),
  _xlpm.p,_xlfn.TEXTSPLIT(_xlpm.norm,"/"),
  _xlpm.a,VALUE(INDEX(_xlpm.p,1)),
  _xlpm.b,VALUE(INDEX(_xlpm.p,2)),
  IF(AND(_xlpm.a&lt;=12,_xlpm.b&lt;=12),"REVIEW_AMBIGUOUS","OK")
)</f>
        <v>#REF!</v>
      </c>
    </row>
    <row r="663" spans="1:37">
      <c r="A663" t="s">
        <v>2124</v>
      </c>
      <c r="B663" t="s">
        <v>2124</v>
      </c>
      <c r="C663" t="b">
        <v>0</v>
      </c>
      <c r="D663" t="s">
        <v>7257</v>
      </c>
      <c r="E663" t="s">
        <v>2125</v>
      </c>
      <c r="F663" t="s">
        <v>2125</v>
      </c>
      <c r="G663" t="s">
        <v>7274</v>
      </c>
      <c r="H663" t="s">
        <v>374</v>
      </c>
      <c r="I663" t="s">
        <v>374</v>
      </c>
      <c r="J663" t="s">
        <v>7308</v>
      </c>
      <c r="K663" t="s">
        <v>7259</v>
      </c>
      <c r="L663" t="s">
        <v>193</v>
      </c>
      <c r="M663">
        <f>IF(UPPER(TRIM(Table2[[#This Row],[Status_Clean]]))="CONVERTED",1,0)</f>
        <v>0</v>
      </c>
      <c r="N663">
        <f>IF(ISNUMBER(MATCH(UPPER(TRIM(Table2[[#This Row],[Status_Clean]])),{"CONTACTED","QUALIFIED","CONVERTED"},0)),1,0)</f>
        <v>0</v>
      </c>
      <c r="O663" cm="1">
        <f t="array" ref="O663">_xlfn.SWITCH(UPPER(TRIM(Table2[[#This Row],[Status_Clean]])),"NEW",1,"CONTACTED",2,"QUALIFIED",3,"CONVERTED",4,"LOST",5,99)</f>
        <v>1</v>
      </c>
      <c r="P663" t="s">
        <v>2126</v>
      </c>
      <c r="Q663" t="s">
        <v>7480</v>
      </c>
      <c r="R663" t="s">
        <v>7480</v>
      </c>
      <c r="S663">
        <v>45233</v>
      </c>
      <c r="T663" t="s">
        <v>7261</v>
      </c>
      <c r="U663">
        <v>45233</v>
      </c>
      <c r="V663" t="s">
        <v>7300</v>
      </c>
      <c r="W663" t="s">
        <v>7263</v>
      </c>
      <c r="X663" t="s">
        <v>7264</v>
      </c>
      <c r="Y663" t="s">
        <v>7312</v>
      </c>
      <c r="Z663">
        <v>45.9</v>
      </c>
      <c r="AA663">
        <v>45.9</v>
      </c>
      <c r="AB663" t="str" cm="1">
        <f t="array" ref="AB663">_xlfn.LET(_xlpm.x,IFERROR(VALUE(Table2[[#This Row],[Response_Time_Hours]]),""),IF(_xlpm.x="","CHECK",_xlfn.IFS(_xlpm.x&lt;=1,"Immediate",_xlpm.x&lt;=6,"Fast",_xlpm.x&lt;=24,"Moderate",_xlpm.x&gt;24,"Delayed")))</f>
        <v>Delayed</v>
      </c>
      <c r="AC663">
        <v>7</v>
      </c>
      <c r="AD663" t="str" cm="1">
        <f t="array" ref="AD663">IF(Table2[[#This Row],[Interaction_Count_Final]]="","N/A",_xlfn.IFS(Table2[[#This Row],[Interaction_Count_Final]]&lt;=2,"Low",Table2[[#This Row],[Interaction_Count_Final]]&lt;=5,"Medium",Table2[[#This Row],[Interaction_Count_Final]]&gt;=6,"High",TRUE,"CHECK"))</f>
        <v>High</v>
      </c>
      <c r="AE663" t="s">
        <v>7289</v>
      </c>
      <c r="AF663" t="b">
        <v>1</v>
      </c>
      <c r="AG663" t="b">
        <v>1</v>
      </c>
      <c r="AH663">
        <v>890</v>
      </c>
      <c r="AI663">
        <v>45233</v>
      </c>
      <c r="AJ663" t="b">
        <v>1</v>
      </c>
      <c r="AK663" t="str" cm="1">
        <f t="array" ref="AK663">_xlfn.LET(
  _xlpm.txt,TRIM(Raw_Data!F663),
  _xlpm.norm,SUBSTITUTE(SUBSTITUTE(_xlpm.txt,"-","/"),".","/"),
  _xlpm.p,_xlfn.TEXTSPLIT(_xlpm.norm,"/"),
  _xlpm.a,VALUE(INDEX(_xlpm.p,1)),
  _xlpm.b,VALUE(INDEX(_xlpm.p,2)),
  IF(AND(_xlpm.a&lt;=12,_xlpm.b&lt;=12),"REVIEW_AMBIGUOUS","OK")
)</f>
        <v>REVIEW_AMBIGUOUS</v>
      </c>
    </row>
    <row r="664" spans="1:37">
      <c r="A664" t="s">
        <v>2127</v>
      </c>
      <c r="B664" t="s">
        <v>2127</v>
      </c>
      <c r="C664" t="b">
        <v>0</v>
      </c>
      <c r="D664" t="s">
        <v>7257</v>
      </c>
      <c r="E664" t="s">
        <v>2128</v>
      </c>
      <c r="F664" t="s">
        <v>2128</v>
      </c>
      <c r="G664" t="s">
        <v>7303</v>
      </c>
      <c r="H664" t="s">
        <v>263</v>
      </c>
      <c r="I664" t="s">
        <v>263</v>
      </c>
      <c r="J664" t="s">
        <v>263</v>
      </c>
      <c r="K664" t="s">
        <v>7301</v>
      </c>
      <c r="L664" t="s">
        <v>125</v>
      </c>
      <c r="M664">
        <f>IF(UPPER(TRIM(Table2[[#This Row],[Status_Clean]]))="CONVERTED",1,0)</f>
        <v>0</v>
      </c>
      <c r="N664">
        <f>IF(ISNUMBER(MATCH(UPPER(TRIM(Table2[[#This Row],[Status_Clean]])),{"CONTACTED","QUALIFIED","CONVERTED"},0)),1,0)</f>
        <v>1</v>
      </c>
      <c r="O664" cm="1">
        <f t="array" ref="O664">_xlfn.SWITCH(UPPER(TRIM(Table2[[#This Row],[Status_Clean]])),"NEW",1,"CONTACTED",2,"QUALIFIED",3,"CONVERTED",4,"LOST",5,99)</f>
        <v>2</v>
      </c>
      <c r="P664">
        <v>45489</v>
      </c>
      <c r="Q664" t="s">
        <v>7524</v>
      </c>
      <c r="R664" t="s">
        <v>7524</v>
      </c>
      <c r="S664">
        <v>45489</v>
      </c>
      <c r="T664" t="s">
        <v>7261</v>
      </c>
      <c r="U664">
        <v>45489</v>
      </c>
      <c r="V664" t="s">
        <v>7305</v>
      </c>
      <c r="W664" t="s">
        <v>7271</v>
      </c>
      <c r="X664" t="s">
        <v>7288</v>
      </c>
      <c r="Y664" t="s">
        <v>7265</v>
      </c>
      <c r="Z664" t="s">
        <v>144</v>
      </c>
      <c r="AA664">
        <v>57.599999999999994</v>
      </c>
      <c r="AB664" t="str" cm="1">
        <f t="array" ref="AB664">_xlfn.LET(_xlpm.x,IFERROR(VALUE(Table2[[#This Row],[Response_Time_Hours]]),""),IF(_xlpm.x="","CHECK",_xlfn.IFS(_xlpm.x&lt;=1,"Immediate",_xlpm.x&lt;=6,"Fast",_xlpm.x&lt;=24,"Moderate",_xlpm.x&gt;24,"Delayed")))</f>
        <v>Delayed</v>
      </c>
      <c r="AC664">
        <v>5</v>
      </c>
      <c r="AD664" t="str" cm="1">
        <f t="array" ref="AD664">IF(Table2[[#This Row],[Interaction_Count_Final]]="","N/A",_xlfn.IFS(Table2[[#This Row],[Interaction_Count_Final]]&lt;=2,"Low",Table2[[#This Row],[Interaction_Count_Final]]&lt;=5,"Medium",Table2[[#This Row],[Interaction_Count_Final]]&gt;=6,"High",TRUE,"CHECK"))</f>
        <v>Medium</v>
      </c>
      <c r="AE664" t="s">
        <v>7266</v>
      </c>
      <c r="AF664" t="b">
        <v>1</v>
      </c>
      <c r="AG664" t="b">
        <v>1</v>
      </c>
      <c r="AH664">
        <v>891</v>
      </c>
      <c r="AI664">
        <v>45489</v>
      </c>
      <c r="AJ664" t="b">
        <v>1</v>
      </c>
      <c r="AK664" t="e" cm="1">
        <f t="array" ref="AK664">_xlfn.LET(
  _xlpm.txt,TRIM(Raw_Data!F664),
  _xlpm.norm,SUBSTITUTE(SUBSTITUTE(_xlpm.txt,"-","/"),".","/"),
  _xlpm.p,_xlfn.TEXTSPLIT(_xlpm.norm,"/"),
  _xlpm.a,VALUE(INDEX(_xlpm.p,1)),
  _xlpm.b,VALUE(INDEX(_xlpm.p,2)),
  IF(AND(_xlpm.a&lt;=12,_xlpm.b&lt;=12),"REVIEW_AMBIGUOUS","OK")
)</f>
        <v>#REF!</v>
      </c>
    </row>
    <row r="665" spans="1:37">
      <c r="A665" t="s">
        <v>2129</v>
      </c>
      <c r="B665" t="s">
        <v>2129</v>
      </c>
      <c r="C665" t="b">
        <v>0</v>
      </c>
      <c r="D665" t="s">
        <v>7257</v>
      </c>
      <c r="E665" t="s">
        <v>2130</v>
      </c>
      <c r="F665" t="s">
        <v>2130</v>
      </c>
      <c r="G665" t="s">
        <v>7274</v>
      </c>
      <c r="H665" t="s">
        <v>106</v>
      </c>
      <c r="I665" t="s">
        <v>106</v>
      </c>
      <c r="J665" t="s">
        <v>106</v>
      </c>
      <c r="K665" t="s">
        <v>71</v>
      </c>
      <c r="L665" t="s">
        <v>71</v>
      </c>
      <c r="M665">
        <f>IF(UPPER(TRIM(Table2[[#This Row],[Status_Clean]]))="CONVERTED",1,0)</f>
        <v>0</v>
      </c>
      <c r="N665">
        <f>IF(ISNUMBER(MATCH(UPPER(TRIM(Table2[[#This Row],[Status_Clean]])),{"CONTACTED","QUALIFIED","CONVERTED"},0)),1,0)</f>
        <v>1</v>
      </c>
      <c r="O665" cm="1">
        <f t="array" ref="O665">_xlfn.SWITCH(UPPER(TRIM(Table2[[#This Row],[Status_Clean]])),"NEW",1,"CONTACTED",2,"QUALIFIED",3,"CONVERTED",4,"LOST",5,99)</f>
        <v>3</v>
      </c>
      <c r="P665" t="s">
        <v>2131</v>
      </c>
      <c r="Q665" t="s">
        <v>7889</v>
      </c>
      <c r="R665" t="s">
        <v>7889</v>
      </c>
      <c r="S665">
        <v>45152</v>
      </c>
      <c r="T665" t="s">
        <v>7261</v>
      </c>
      <c r="U665">
        <v>45152</v>
      </c>
      <c r="V665" t="s">
        <v>7310</v>
      </c>
      <c r="W665" t="s">
        <v>7263</v>
      </c>
      <c r="X665" t="s">
        <v>7288</v>
      </c>
      <c r="Y665" t="s">
        <v>7298</v>
      </c>
      <c r="Z665" t="s">
        <v>663</v>
      </c>
      <c r="AA665">
        <v>56.3</v>
      </c>
      <c r="AB665" t="str" cm="1">
        <f t="array" ref="AB665">_xlfn.LET(_xlpm.x,IFERROR(VALUE(Table2[[#This Row],[Response_Time_Hours]]),""),IF(_xlpm.x="","CHECK",_xlfn.IFS(_xlpm.x&lt;=1,"Immediate",_xlpm.x&lt;=6,"Fast",_xlpm.x&lt;=24,"Moderate",_xlpm.x&gt;24,"Delayed")))</f>
        <v>Delayed</v>
      </c>
      <c r="AC665">
        <v>16</v>
      </c>
      <c r="AD665" t="str" cm="1">
        <f t="array" ref="AD665">IF(Table2[[#This Row],[Interaction_Count_Final]]="","N/A",_xlfn.IFS(Table2[[#This Row],[Interaction_Count_Final]]&lt;=2,"Low",Table2[[#This Row],[Interaction_Count_Final]]&lt;=5,"Medium",Table2[[#This Row],[Interaction_Count_Final]]&gt;=6,"High",TRUE,"CHECK"))</f>
        <v>High</v>
      </c>
      <c r="AE665" t="s">
        <v>7273</v>
      </c>
      <c r="AF665" t="b">
        <v>1</v>
      </c>
      <c r="AG665" t="b">
        <v>1</v>
      </c>
      <c r="AH665">
        <v>892</v>
      </c>
      <c r="AI665">
        <v>45152</v>
      </c>
      <c r="AJ665" t="b">
        <v>1</v>
      </c>
      <c r="AK665" t="str" cm="1">
        <f t="array" ref="AK665">_xlfn.LET(
  _xlpm.txt,TRIM(Raw_Data!F665),
  _xlpm.norm,SUBSTITUTE(SUBSTITUTE(_xlpm.txt,"-","/"),".","/"),
  _xlpm.p,_xlfn.TEXTSPLIT(_xlpm.norm,"/"),
  _xlpm.a,VALUE(INDEX(_xlpm.p,1)),
  _xlpm.b,VALUE(INDEX(_xlpm.p,2)),
  IF(AND(_xlpm.a&lt;=12,_xlpm.b&lt;=12),"REVIEW_AMBIGUOUS","OK")
)</f>
        <v>OK</v>
      </c>
    </row>
    <row r="666" spans="1:37">
      <c r="A666" t="s">
        <v>2132</v>
      </c>
      <c r="B666" t="s">
        <v>2132</v>
      </c>
      <c r="C666" t="b">
        <v>0</v>
      </c>
      <c r="D666" t="s">
        <v>7257</v>
      </c>
      <c r="E666" t="s">
        <v>2133</v>
      </c>
      <c r="F666" t="s">
        <v>2133</v>
      </c>
      <c r="G666" t="s">
        <v>7268</v>
      </c>
      <c r="H666" t="s">
        <v>447</v>
      </c>
      <c r="I666" t="s">
        <v>447</v>
      </c>
      <c r="J666" t="s">
        <v>447</v>
      </c>
      <c r="K666" t="s">
        <v>125</v>
      </c>
      <c r="L666" t="s">
        <v>125</v>
      </c>
      <c r="M666">
        <f>IF(UPPER(TRIM(Table2[[#This Row],[Status_Clean]]))="CONVERTED",1,0)</f>
        <v>0</v>
      </c>
      <c r="N666">
        <f>IF(ISNUMBER(MATCH(UPPER(TRIM(Table2[[#This Row],[Status_Clean]])),{"CONTACTED","QUALIFIED","CONVERTED"},0)),1,0)</f>
        <v>1</v>
      </c>
      <c r="O666" cm="1">
        <f t="array" ref="O666">_xlfn.SWITCH(UPPER(TRIM(Table2[[#This Row],[Status_Clean]])),"NEW",1,"CONTACTED",2,"QUALIFIED",3,"CONVERTED",4,"LOST",5,99)</f>
        <v>2</v>
      </c>
      <c r="P666" t="s">
        <v>2134</v>
      </c>
      <c r="Q666" t="s">
        <v>7890</v>
      </c>
      <c r="R666" t="s">
        <v>7890</v>
      </c>
      <c r="S666">
        <v>45464</v>
      </c>
      <c r="T666" t="s">
        <v>7261</v>
      </c>
      <c r="U666">
        <v>45464</v>
      </c>
      <c r="V666" t="s">
        <v>7276</v>
      </c>
      <c r="W666" t="s">
        <v>7271</v>
      </c>
      <c r="X666" t="s">
        <v>7277</v>
      </c>
      <c r="Y666" t="s">
        <v>7312</v>
      </c>
      <c r="Z666" t="s">
        <v>2135</v>
      </c>
      <c r="AA666">
        <v>71.599999999999994</v>
      </c>
      <c r="AB666" t="str" cm="1">
        <f t="array" ref="AB666">_xlfn.LET(_xlpm.x,IFERROR(VALUE(Table2[[#This Row],[Response_Time_Hours]]),""),IF(_xlpm.x="","CHECK",_xlfn.IFS(_xlpm.x&lt;=1,"Immediate",_xlpm.x&lt;=6,"Fast",_xlpm.x&lt;=24,"Moderate",_xlpm.x&gt;24,"Delayed")))</f>
        <v>Delayed</v>
      </c>
      <c r="AC666">
        <v>45</v>
      </c>
      <c r="AD666" t="str" cm="1">
        <f t="array" ref="AD666">IF(Table2[[#This Row],[Interaction_Count_Final]]="","N/A",_xlfn.IFS(Table2[[#This Row],[Interaction_Count_Final]]&lt;=2,"Low",Table2[[#This Row],[Interaction_Count_Final]]&lt;=5,"Medium",Table2[[#This Row],[Interaction_Count_Final]]&gt;=6,"High",TRUE,"CHECK"))</f>
        <v>High</v>
      </c>
      <c r="AE666" t="s">
        <v>7266</v>
      </c>
      <c r="AF666" t="b">
        <v>1</v>
      </c>
      <c r="AG666" t="b">
        <v>1</v>
      </c>
      <c r="AH666">
        <v>893</v>
      </c>
      <c r="AI666">
        <v>45464</v>
      </c>
      <c r="AJ666" t="b">
        <v>1</v>
      </c>
      <c r="AK666" t="e" cm="1">
        <f t="array" ref="AK666">_xlfn.LET(
  _xlpm.txt,TRIM(Raw_Data!F666),
  _xlpm.norm,SUBSTITUTE(SUBSTITUTE(_xlpm.txt,"-","/"),".","/"),
  _xlpm.p,_xlfn.TEXTSPLIT(_xlpm.norm,"/"),
  _xlpm.a,VALUE(INDEX(_xlpm.p,1)),
  _xlpm.b,VALUE(INDEX(_xlpm.p,2)),
  IF(AND(_xlpm.a&lt;=12,_xlpm.b&lt;=12),"REVIEW_AMBIGUOUS","OK")
)</f>
        <v>#REF!</v>
      </c>
    </row>
    <row r="667" spans="1:37">
      <c r="A667" t="s">
        <v>2136</v>
      </c>
      <c r="B667" t="s">
        <v>2136</v>
      </c>
      <c r="C667" t="b">
        <v>0</v>
      </c>
      <c r="D667" t="s">
        <v>7257</v>
      </c>
      <c r="E667" t="s">
        <v>2137</v>
      </c>
      <c r="F667" t="s">
        <v>2137</v>
      </c>
      <c r="G667" t="s">
        <v>7303</v>
      </c>
      <c r="H667" t="s">
        <v>263</v>
      </c>
      <c r="I667" t="s">
        <v>263</v>
      </c>
      <c r="J667" t="s">
        <v>263</v>
      </c>
      <c r="K667" t="s">
        <v>125</v>
      </c>
      <c r="L667" t="s">
        <v>125</v>
      </c>
      <c r="M667">
        <f>IF(UPPER(TRIM(Table2[[#This Row],[Status_Clean]]))="CONVERTED",1,0)</f>
        <v>0</v>
      </c>
      <c r="N667">
        <f>IF(ISNUMBER(MATCH(UPPER(TRIM(Table2[[#This Row],[Status_Clean]])),{"CONTACTED","QUALIFIED","CONVERTED"},0)),1,0)</f>
        <v>1</v>
      </c>
      <c r="O667" cm="1">
        <f t="array" ref="O667">_xlfn.SWITCH(UPPER(TRIM(Table2[[#This Row],[Status_Clean]])),"NEW",1,"CONTACTED",2,"QUALIFIED",3,"CONVERTED",4,"LOST",5,99)</f>
        <v>2</v>
      </c>
      <c r="P667">
        <v>45424</v>
      </c>
      <c r="Q667" t="s">
        <v>7891</v>
      </c>
      <c r="R667" t="s">
        <v>7891</v>
      </c>
      <c r="S667">
        <v>45424</v>
      </c>
      <c r="T667" t="s">
        <v>7261</v>
      </c>
      <c r="U667">
        <v>45424</v>
      </c>
      <c r="V667" t="s">
        <v>7314</v>
      </c>
      <c r="W667" t="s">
        <v>7271</v>
      </c>
      <c r="X667" t="s">
        <v>7277</v>
      </c>
      <c r="Y667" t="s">
        <v>7293</v>
      </c>
      <c r="Z667">
        <v>16</v>
      </c>
      <c r="AA667">
        <v>16</v>
      </c>
      <c r="AB667" t="str" cm="1">
        <f t="array" ref="AB667">_xlfn.LET(_xlpm.x,IFERROR(VALUE(Table2[[#This Row],[Response_Time_Hours]]),""),IF(_xlpm.x="","CHECK",_xlfn.IFS(_xlpm.x&lt;=1,"Immediate",_xlpm.x&lt;=6,"Fast",_xlpm.x&lt;=24,"Moderate",_xlpm.x&gt;24,"Delayed")))</f>
        <v>Moderate</v>
      </c>
      <c r="AC667">
        <v>7</v>
      </c>
      <c r="AD667" t="str" cm="1">
        <f t="array" ref="AD667">IF(Table2[[#This Row],[Interaction_Count_Final]]="","N/A",_xlfn.IFS(Table2[[#This Row],[Interaction_Count_Final]]&lt;=2,"Low",Table2[[#This Row],[Interaction_Count_Final]]&lt;=5,"Medium",Table2[[#This Row],[Interaction_Count_Final]]&gt;=6,"High",TRUE,"CHECK"))</f>
        <v>High</v>
      </c>
      <c r="AE667" t="s">
        <v>7266</v>
      </c>
      <c r="AF667" t="b">
        <v>1</v>
      </c>
      <c r="AG667" t="b">
        <v>1</v>
      </c>
      <c r="AH667">
        <v>895</v>
      </c>
      <c r="AI667">
        <v>45424</v>
      </c>
      <c r="AJ667" t="b">
        <v>1</v>
      </c>
      <c r="AK667" t="e" cm="1">
        <f t="array" ref="AK667">_xlfn.LET(
  _xlpm.txt,TRIM(Raw_Data!F667),
  _xlpm.norm,SUBSTITUTE(SUBSTITUTE(_xlpm.txt,"-","/"),".","/"),
  _xlpm.p,_xlfn.TEXTSPLIT(_xlpm.norm,"/"),
  _xlpm.a,VALUE(INDEX(_xlpm.p,1)),
  _xlpm.b,VALUE(INDEX(_xlpm.p,2)),
  IF(AND(_xlpm.a&lt;=12,_xlpm.b&lt;=12),"REVIEW_AMBIGUOUS","OK")
)</f>
        <v>#REF!</v>
      </c>
    </row>
    <row r="668" spans="1:37">
      <c r="A668" t="s">
        <v>2138</v>
      </c>
      <c r="B668" t="s">
        <v>2138</v>
      </c>
      <c r="C668" t="b">
        <v>0</v>
      </c>
      <c r="D668" t="s">
        <v>7257</v>
      </c>
      <c r="E668" t="s">
        <v>2139</v>
      </c>
      <c r="F668" t="s">
        <v>2139</v>
      </c>
      <c r="G668" t="s">
        <v>7280</v>
      </c>
      <c r="H668" t="s">
        <v>101</v>
      </c>
      <c r="I668" t="s">
        <v>101</v>
      </c>
      <c r="J668" t="s">
        <v>101</v>
      </c>
      <c r="K668" t="s">
        <v>7259</v>
      </c>
      <c r="L668" t="s">
        <v>193</v>
      </c>
      <c r="M668">
        <f>IF(UPPER(TRIM(Table2[[#This Row],[Status_Clean]]))="CONVERTED",1,0)</f>
        <v>0</v>
      </c>
      <c r="N668">
        <f>IF(ISNUMBER(MATCH(UPPER(TRIM(Table2[[#This Row],[Status_Clean]])),{"CONTACTED","QUALIFIED","CONVERTED"},0)),1,0)</f>
        <v>0</v>
      </c>
      <c r="O668" cm="1">
        <f t="array" ref="O668">_xlfn.SWITCH(UPPER(TRIM(Table2[[#This Row],[Status_Clean]])),"NEW",1,"CONTACTED",2,"QUALIFIED",3,"CONVERTED",4,"LOST",5,99)</f>
        <v>1</v>
      </c>
      <c r="P668" t="s">
        <v>1467</v>
      </c>
      <c r="Q668" t="s">
        <v>7702</v>
      </c>
      <c r="R668" t="s">
        <v>7702</v>
      </c>
      <c r="S668">
        <v>45214</v>
      </c>
      <c r="T668" t="s">
        <v>7261</v>
      </c>
      <c r="U668">
        <v>45214</v>
      </c>
      <c r="V668" t="s">
        <v>7270</v>
      </c>
      <c r="W668" t="s">
        <v>7263</v>
      </c>
      <c r="X668" t="s">
        <v>7264</v>
      </c>
      <c r="Y668" t="s">
        <v>7293</v>
      </c>
      <c r="Z668">
        <v>54</v>
      </c>
      <c r="AA668">
        <v>54</v>
      </c>
      <c r="AB668" t="str" cm="1">
        <f t="array" ref="AB668">_xlfn.LET(_xlpm.x,IFERROR(VALUE(Table2[[#This Row],[Response_Time_Hours]]),""),IF(_xlpm.x="","CHECK",_xlfn.IFS(_xlpm.x&lt;=1,"Immediate",_xlpm.x&lt;=6,"Fast",_xlpm.x&lt;=24,"Moderate",_xlpm.x&gt;24,"Delayed")))</f>
        <v>Delayed</v>
      </c>
      <c r="AC668">
        <v>28</v>
      </c>
      <c r="AD668" t="str" cm="1">
        <f t="array" ref="AD668">IF(Table2[[#This Row],[Interaction_Count_Final]]="","N/A",_xlfn.IFS(Table2[[#This Row],[Interaction_Count_Final]]&lt;=2,"Low",Table2[[#This Row],[Interaction_Count_Final]]&lt;=5,"Medium",Table2[[#This Row],[Interaction_Count_Final]]&gt;=6,"High",TRUE,"CHECK"))</f>
        <v>High</v>
      </c>
      <c r="AE668" t="s">
        <v>7289</v>
      </c>
      <c r="AF668" t="b">
        <v>1</v>
      </c>
      <c r="AG668" t="b">
        <v>1</v>
      </c>
      <c r="AH668">
        <v>896</v>
      </c>
      <c r="AI668">
        <v>45214</v>
      </c>
      <c r="AJ668" t="b">
        <v>1</v>
      </c>
      <c r="AK668" t="e" cm="1">
        <f t="array" ref="AK668">_xlfn.LET(
  _xlpm.txt,TRIM(Raw_Data!F668),
  _xlpm.norm,SUBSTITUTE(SUBSTITUTE(_xlpm.txt,"-","/"),".","/"),
  _xlpm.p,_xlfn.TEXTSPLIT(_xlpm.norm,"/"),
  _xlpm.a,VALUE(INDEX(_xlpm.p,1)),
  _xlpm.b,VALUE(INDEX(_xlpm.p,2)),
  IF(AND(_xlpm.a&lt;=12,_xlpm.b&lt;=12),"REVIEW_AMBIGUOUS","OK")
)</f>
        <v>#REF!</v>
      </c>
    </row>
    <row r="669" spans="1:37">
      <c r="A669" t="s">
        <v>2140</v>
      </c>
      <c r="B669" t="s">
        <v>2140</v>
      </c>
      <c r="C669" t="b">
        <v>0</v>
      </c>
      <c r="D669" t="s">
        <v>7257</v>
      </c>
      <c r="E669" t="s">
        <v>2141</v>
      </c>
      <c r="F669" t="s">
        <v>2141</v>
      </c>
      <c r="G669" t="s">
        <v>7258</v>
      </c>
      <c r="H669" t="s">
        <v>311</v>
      </c>
      <c r="I669" t="s">
        <v>311</v>
      </c>
      <c r="J669" t="s">
        <v>311</v>
      </c>
      <c r="K669" t="s">
        <v>173</v>
      </c>
      <c r="L669" t="s">
        <v>173</v>
      </c>
      <c r="M669">
        <f>IF(UPPER(TRIM(Table2[[#This Row],[Status_Clean]]))="CONVERTED",1,0)</f>
        <v>0</v>
      </c>
      <c r="N669">
        <f>IF(ISNUMBER(MATCH(UPPER(TRIM(Table2[[#This Row],[Status_Clean]])),{"CONTACTED","QUALIFIED","CONVERTED"},0)),1,0)</f>
        <v>0</v>
      </c>
      <c r="O669" cm="1">
        <f t="array" ref="O669">_xlfn.SWITCH(UPPER(TRIM(Table2[[#This Row],[Status_Clean]])),"NEW",1,"CONTACTED",2,"QUALIFIED",3,"CONVERTED",4,"LOST",5,99)</f>
        <v>5</v>
      </c>
      <c r="P669">
        <v>45388</v>
      </c>
      <c r="Q669" t="s">
        <v>7892</v>
      </c>
      <c r="R669" t="s">
        <v>7892</v>
      </c>
      <c r="S669">
        <v>45388</v>
      </c>
      <c r="T669" t="s">
        <v>7261</v>
      </c>
      <c r="U669">
        <v>45388</v>
      </c>
      <c r="V669" t="s">
        <v>7297</v>
      </c>
      <c r="W669" t="s">
        <v>7271</v>
      </c>
      <c r="X669" t="s">
        <v>7277</v>
      </c>
      <c r="Y669" t="s">
        <v>7278</v>
      </c>
      <c r="Z669" t="s">
        <v>2142</v>
      </c>
      <c r="AA669">
        <v>17.100000000000001</v>
      </c>
      <c r="AB669" t="str" cm="1">
        <f t="array" ref="AB669">_xlfn.LET(_xlpm.x,IFERROR(VALUE(Table2[[#This Row],[Response_Time_Hours]]),""),IF(_xlpm.x="","CHECK",_xlfn.IFS(_xlpm.x&lt;=1,"Immediate",_xlpm.x&lt;=6,"Fast",_xlpm.x&lt;=24,"Moderate",_xlpm.x&gt;24,"Delayed")))</f>
        <v>Moderate</v>
      </c>
      <c r="AC669">
        <v>37</v>
      </c>
      <c r="AD669" t="str" cm="1">
        <f t="array" ref="AD669">IF(Table2[[#This Row],[Interaction_Count_Final]]="","N/A",_xlfn.IFS(Table2[[#This Row],[Interaction_Count_Final]]&lt;=2,"Low",Table2[[#This Row],[Interaction_Count_Final]]&lt;=5,"Medium",Table2[[#This Row],[Interaction_Count_Final]]&gt;=6,"High",TRUE,"CHECK"))</f>
        <v>High</v>
      </c>
      <c r="AE669" t="s">
        <v>7273</v>
      </c>
      <c r="AF669" t="b">
        <v>1</v>
      </c>
      <c r="AG669" t="b">
        <v>1</v>
      </c>
      <c r="AH669">
        <v>897</v>
      </c>
      <c r="AI669">
        <v>45388</v>
      </c>
      <c r="AJ669" t="b">
        <v>1</v>
      </c>
      <c r="AK669" t="e" cm="1">
        <f t="array" ref="AK669">_xlfn.LET(
  _xlpm.txt,TRIM(Raw_Data!F669),
  _xlpm.norm,SUBSTITUTE(SUBSTITUTE(_xlpm.txt,"-","/"),".","/"),
  _xlpm.p,_xlfn.TEXTSPLIT(_xlpm.norm,"/"),
  _xlpm.a,VALUE(INDEX(_xlpm.p,1)),
  _xlpm.b,VALUE(INDEX(_xlpm.p,2)),
  IF(AND(_xlpm.a&lt;=12,_xlpm.b&lt;=12),"REVIEW_AMBIGUOUS","OK")
)</f>
        <v>#REF!</v>
      </c>
    </row>
    <row r="670" spans="1:37">
      <c r="A670" t="s">
        <v>2143</v>
      </c>
      <c r="B670" t="s">
        <v>2143</v>
      </c>
      <c r="C670" t="b">
        <v>0</v>
      </c>
      <c r="D670" t="s">
        <v>7257</v>
      </c>
      <c r="E670" t="s">
        <v>2144</v>
      </c>
      <c r="F670" t="s">
        <v>2144</v>
      </c>
      <c r="G670" t="s">
        <v>7274</v>
      </c>
      <c r="H670" t="s">
        <v>359</v>
      </c>
      <c r="I670" t="s">
        <v>359</v>
      </c>
      <c r="J670" t="s">
        <v>473</v>
      </c>
      <c r="K670" t="s">
        <v>125</v>
      </c>
      <c r="L670" t="s">
        <v>125</v>
      </c>
      <c r="M670">
        <f>IF(UPPER(TRIM(Table2[[#This Row],[Status_Clean]]))="CONVERTED",1,0)</f>
        <v>0</v>
      </c>
      <c r="N670">
        <f>IF(ISNUMBER(MATCH(UPPER(TRIM(Table2[[#This Row],[Status_Clean]])),{"CONTACTED","QUALIFIED","CONVERTED"},0)),1,0)</f>
        <v>1</v>
      </c>
      <c r="O670" cm="1">
        <f t="array" ref="O670">_xlfn.SWITCH(UPPER(TRIM(Table2[[#This Row],[Status_Clean]])),"NEW",1,"CONTACTED",2,"QUALIFIED",3,"CONVERTED",4,"LOST",5,99)</f>
        <v>2</v>
      </c>
      <c r="P670">
        <v>45478</v>
      </c>
      <c r="Q670" t="s">
        <v>7683</v>
      </c>
      <c r="R670" t="s">
        <v>7683</v>
      </c>
      <c r="S670">
        <v>45478</v>
      </c>
      <c r="T670" t="s">
        <v>7261</v>
      </c>
      <c r="U670">
        <v>45478</v>
      </c>
      <c r="V670" t="s">
        <v>7305</v>
      </c>
      <c r="W670" t="s">
        <v>7271</v>
      </c>
      <c r="X670" t="s">
        <v>7288</v>
      </c>
      <c r="Y670" t="s">
        <v>7312</v>
      </c>
      <c r="Z670">
        <v>31.7</v>
      </c>
      <c r="AA670">
        <v>31.7</v>
      </c>
      <c r="AB670" t="str" cm="1">
        <f t="array" ref="AB670">_xlfn.LET(_xlpm.x,IFERROR(VALUE(Table2[[#This Row],[Response_Time_Hours]]),""),IF(_xlpm.x="","CHECK",_xlfn.IFS(_xlpm.x&lt;=1,"Immediate",_xlpm.x&lt;=6,"Fast",_xlpm.x&lt;=24,"Moderate",_xlpm.x&gt;24,"Delayed")))</f>
        <v>Delayed</v>
      </c>
      <c r="AC670">
        <v>43</v>
      </c>
      <c r="AD670" t="str" cm="1">
        <f t="array" ref="AD670">IF(Table2[[#This Row],[Interaction_Count_Final]]="","N/A",_xlfn.IFS(Table2[[#This Row],[Interaction_Count_Final]]&lt;=2,"Low",Table2[[#This Row],[Interaction_Count_Final]]&lt;=5,"Medium",Table2[[#This Row],[Interaction_Count_Final]]&gt;=6,"High",TRUE,"CHECK"))</f>
        <v>High</v>
      </c>
      <c r="AE670" t="s">
        <v>7289</v>
      </c>
      <c r="AF670" t="b">
        <v>1</v>
      </c>
      <c r="AG670" t="b">
        <v>1</v>
      </c>
      <c r="AH670">
        <v>898</v>
      </c>
      <c r="AI670">
        <v>45478</v>
      </c>
      <c r="AJ670" t="b">
        <v>1</v>
      </c>
      <c r="AK670" t="e" cm="1">
        <f t="array" ref="AK670">_xlfn.LET(
  _xlpm.txt,TRIM(Raw_Data!F670),
  _xlpm.norm,SUBSTITUTE(SUBSTITUTE(_xlpm.txt,"-","/"),".","/"),
  _xlpm.p,_xlfn.TEXTSPLIT(_xlpm.norm,"/"),
  _xlpm.a,VALUE(INDEX(_xlpm.p,1)),
  _xlpm.b,VALUE(INDEX(_xlpm.p,2)),
  IF(AND(_xlpm.a&lt;=12,_xlpm.b&lt;=12),"REVIEW_AMBIGUOUS","OK")
)</f>
        <v>#REF!</v>
      </c>
    </row>
    <row r="671" spans="1:37">
      <c r="A671" t="s">
        <v>2145</v>
      </c>
      <c r="B671" t="s">
        <v>2145</v>
      </c>
      <c r="C671" t="b">
        <v>0</v>
      </c>
      <c r="D671" t="s">
        <v>7257</v>
      </c>
      <c r="E671" t="s">
        <v>2146</v>
      </c>
      <c r="F671" t="s">
        <v>2146</v>
      </c>
      <c r="G671" t="s">
        <v>7258</v>
      </c>
      <c r="H671" t="s">
        <v>7588</v>
      </c>
      <c r="I671" t="s">
        <v>7588</v>
      </c>
      <c r="J671" t="s">
        <v>263</v>
      </c>
      <c r="K671" t="s">
        <v>193</v>
      </c>
      <c r="L671" t="s">
        <v>193</v>
      </c>
      <c r="M671">
        <f>IF(UPPER(TRIM(Table2[[#This Row],[Status_Clean]]))="CONVERTED",1,0)</f>
        <v>0</v>
      </c>
      <c r="N671">
        <f>IF(ISNUMBER(MATCH(UPPER(TRIM(Table2[[#This Row],[Status_Clean]])),{"CONTACTED","QUALIFIED","CONVERTED"},0)),1,0)</f>
        <v>0</v>
      </c>
      <c r="O671" cm="1">
        <f t="array" ref="O671">_xlfn.SWITCH(UPPER(TRIM(Table2[[#This Row],[Status_Clean]])),"NEW",1,"CONTACTED",2,"QUALIFIED",3,"CONVERTED",4,"LOST",5,99)</f>
        <v>1</v>
      </c>
      <c r="P671" t="s">
        <v>2147</v>
      </c>
      <c r="Q671" t="s">
        <v>7893</v>
      </c>
      <c r="R671" t="s">
        <v>7893</v>
      </c>
      <c r="S671">
        <v>45120</v>
      </c>
      <c r="T671" t="s">
        <v>7261</v>
      </c>
      <c r="U671">
        <v>45120</v>
      </c>
      <c r="V671" t="s">
        <v>7305</v>
      </c>
      <c r="W671" t="s">
        <v>7263</v>
      </c>
      <c r="X671" t="s">
        <v>7288</v>
      </c>
      <c r="Y671" t="s">
        <v>7285</v>
      </c>
      <c r="Z671" t="s">
        <v>1699</v>
      </c>
      <c r="AA671">
        <v>38.4</v>
      </c>
      <c r="AB671" t="str" cm="1">
        <f t="array" ref="AB671">_xlfn.LET(_xlpm.x,IFERROR(VALUE(Table2[[#This Row],[Response_Time_Hours]]),""),IF(_xlpm.x="","CHECK",_xlfn.IFS(_xlpm.x&lt;=1,"Immediate",_xlpm.x&lt;=6,"Fast",_xlpm.x&lt;=24,"Moderate",_xlpm.x&gt;24,"Delayed")))</f>
        <v>Delayed</v>
      </c>
      <c r="AC671">
        <v>7</v>
      </c>
      <c r="AD671" t="str" cm="1">
        <f t="array" ref="AD671">IF(Table2[[#This Row],[Interaction_Count_Final]]="","N/A",_xlfn.IFS(Table2[[#This Row],[Interaction_Count_Final]]&lt;=2,"Low",Table2[[#This Row],[Interaction_Count_Final]]&lt;=5,"Medium",Table2[[#This Row],[Interaction_Count_Final]]&gt;=6,"High",TRUE,"CHECK"))</f>
        <v>High</v>
      </c>
      <c r="AE671" t="s">
        <v>7266</v>
      </c>
      <c r="AF671" t="b">
        <v>1</v>
      </c>
      <c r="AG671" t="b">
        <v>1</v>
      </c>
      <c r="AH671">
        <v>899</v>
      </c>
      <c r="AI671">
        <v>45120</v>
      </c>
      <c r="AJ671" t="b">
        <v>1</v>
      </c>
      <c r="AK671" t="e" cm="1">
        <f t="array" ref="AK671">_xlfn.LET(
  _xlpm.txt,TRIM(Raw_Data!F671),
  _xlpm.norm,SUBSTITUTE(SUBSTITUTE(_xlpm.txt,"-","/"),".","/"),
  _xlpm.p,_xlfn.TEXTSPLIT(_xlpm.norm,"/"),
  _xlpm.a,VALUE(INDEX(_xlpm.p,1)),
  _xlpm.b,VALUE(INDEX(_xlpm.p,2)),
  IF(AND(_xlpm.a&lt;=12,_xlpm.b&lt;=12),"REVIEW_AMBIGUOUS","OK")
)</f>
        <v>#REF!</v>
      </c>
    </row>
    <row r="672" spans="1:37">
      <c r="A672" t="s">
        <v>2148</v>
      </c>
      <c r="B672" t="s">
        <v>2148</v>
      </c>
      <c r="C672" t="b">
        <v>0</v>
      </c>
      <c r="D672" t="s">
        <v>7257</v>
      </c>
      <c r="E672" t="s">
        <v>2149</v>
      </c>
      <c r="F672" t="s">
        <v>2149</v>
      </c>
      <c r="G672" t="s">
        <v>7258</v>
      </c>
      <c r="H672" t="s">
        <v>106</v>
      </c>
      <c r="I672" t="s">
        <v>106</v>
      </c>
      <c r="J672" t="s">
        <v>106</v>
      </c>
      <c r="K672" t="s">
        <v>71</v>
      </c>
      <c r="L672" t="s">
        <v>71</v>
      </c>
      <c r="M672">
        <f>IF(UPPER(TRIM(Table2[[#This Row],[Status_Clean]]))="CONVERTED",1,0)</f>
        <v>0</v>
      </c>
      <c r="N672">
        <f>IF(ISNUMBER(MATCH(UPPER(TRIM(Table2[[#This Row],[Status_Clean]])),{"CONTACTED","QUALIFIED","CONVERTED"},0)),1,0)</f>
        <v>1</v>
      </c>
      <c r="O672" cm="1">
        <f t="array" ref="O672">_xlfn.SWITCH(UPPER(TRIM(Table2[[#This Row],[Status_Clean]])),"NEW",1,"CONTACTED",2,"QUALIFIED",3,"CONVERTED",4,"LOST",5,99)</f>
        <v>3</v>
      </c>
      <c r="P672" t="s">
        <v>2150</v>
      </c>
      <c r="Q672" t="s">
        <v>2150</v>
      </c>
      <c r="R672" t="s">
        <v>2150</v>
      </c>
      <c r="S672">
        <v>45252</v>
      </c>
      <c r="T672" t="s">
        <v>7261</v>
      </c>
      <c r="U672">
        <v>45252</v>
      </c>
      <c r="V672" t="s">
        <v>7300</v>
      </c>
      <c r="W672" t="s">
        <v>7263</v>
      </c>
      <c r="X672" t="s">
        <v>7264</v>
      </c>
      <c r="Y672" t="s">
        <v>7272</v>
      </c>
      <c r="Z672" t="s">
        <v>2151</v>
      </c>
      <c r="AA672">
        <v>51.6</v>
      </c>
      <c r="AB672" t="str" cm="1">
        <f t="array" ref="AB672">_xlfn.LET(_xlpm.x,IFERROR(VALUE(Table2[[#This Row],[Response_Time_Hours]]),""),IF(_xlpm.x="","CHECK",_xlfn.IFS(_xlpm.x&lt;=1,"Immediate",_xlpm.x&lt;=6,"Fast",_xlpm.x&lt;=24,"Moderate",_xlpm.x&gt;24,"Delayed")))</f>
        <v>Delayed</v>
      </c>
      <c r="AC672">
        <v>16</v>
      </c>
      <c r="AD672" t="str" cm="1">
        <f t="array" ref="AD672">IF(Table2[[#This Row],[Interaction_Count_Final]]="","N/A",_xlfn.IFS(Table2[[#This Row],[Interaction_Count_Final]]&lt;=2,"Low",Table2[[#This Row],[Interaction_Count_Final]]&lt;=5,"Medium",Table2[[#This Row],[Interaction_Count_Final]]&gt;=6,"High",TRUE,"CHECK"))</f>
        <v>High</v>
      </c>
      <c r="AE672" t="s">
        <v>7273</v>
      </c>
      <c r="AF672" t="b">
        <v>1</v>
      </c>
      <c r="AG672" t="b">
        <v>1</v>
      </c>
      <c r="AH672">
        <v>900</v>
      </c>
      <c r="AI672">
        <v>45252</v>
      </c>
      <c r="AJ672" t="b">
        <v>1</v>
      </c>
      <c r="AK672" t="str" cm="1">
        <f t="array" ref="AK672">_xlfn.LET(
  _xlpm.txt,TRIM(Raw_Data!F672),
  _xlpm.norm,SUBSTITUTE(SUBSTITUTE(_xlpm.txt,"-","/"),".","/"),
  _xlpm.p,_xlfn.TEXTSPLIT(_xlpm.norm,"/"),
  _xlpm.a,VALUE(INDEX(_xlpm.p,1)),
  _xlpm.b,VALUE(INDEX(_xlpm.p,2)),
  IF(AND(_xlpm.a&lt;=12,_xlpm.b&lt;=12),"REVIEW_AMBIGUOUS","OK")
)</f>
        <v>OK</v>
      </c>
    </row>
    <row r="673" spans="1:37">
      <c r="A673" t="s">
        <v>2152</v>
      </c>
      <c r="B673" t="s">
        <v>2152</v>
      </c>
      <c r="C673" t="b">
        <v>0</v>
      </c>
      <c r="D673" t="s">
        <v>7257</v>
      </c>
      <c r="E673" t="s">
        <v>2153</v>
      </c>
      <c r="F673" t="s">
        <v>2153</v>
      </c>
      <c r="G673" t="s">
        <v>7268</v>
      </c>
      <c r="H673" t="s">
        <v>560</v>
      </c>
      <c r="I673" t="s">
        <v>560</v>
      </c>
      <c r="J673" t="s">
        <v>469</v>
      </c>
      <c r="K673" t="s">
        <v>125</v>
      </c>
      <c r="L673" t="s">
        <v>125</v>
      </c>
      <c r="M673">
        <f>IF(UPPER(TRIM(Table2[[#This Row],[Status_Clean]]))="CONVERTED",1,0)</f>
        <v>0</v>
      </c>
      <c r="N673">
        <f>IF(ISNUMBER(MATCH(UPPER(TRIM(Table2[[#This Row],[Status_Clean]])),{"CONTACTED","QUALIFIED","CONVERTED"},0)),1,0)</f>
        <v>1</v>
      </c>
      <c r="O673" cm="1">
        <f t="array" ref="O673">_xlfn.SWITCH(UPPER(TRIM(Table2[[#This Row],[Status_Clean]])),"NEW",1,"CONTACTED",2,"QUALIFIED",3,"CONVERTED",4,"LOST",5,99)</f>
        <v>2</v>
      </c>
      <c r="P673">
        <v>45310</v>
      </c>
      <c r="Q673" t="s">
        <v>7425</v>
      </c>
      <c r="R673" t="s">
        <v>7425</v>
      </c>
      <c r="S673">
        <v>45310</v>
      </c>
      <c r="T673" t="s">
        <v>7261</v>
      </c>
      <c r="U673">
        <v>45310</v>
      </c>
      <c r="V673" t="s">
        <v>7317</v>
      </c>
      <c r="W673" t="s">
        <v>7271</v>
      </c>
      <c r="X673" t="s">
        <v>7284</v>
      </c>
      <c r="Y673" t="s">
        <v>7312</v>
      </c>
      <c r="Z673" t="s">
        <v>846</v>
      </c>
      <c r="AA673">
        <v>8.6</v>
      </c>
      <c r="AB673" t="str" cm="1">
        <f t="array" ref="AB673">_xlfn.LET(_xlpm.x,IFERROR(VALUE(Table2[[#This Row],[Response_Time_Hours]]),""),IF(_xlpm.x="","CHECK",_xlfn.IFS(_xlpm.x&lt;=1,"Immediate",_xlpm.x&lt;=6,"Fast",_xlpm.x&lt;=24,"Moderate",_xlpm.x&gt;24,"Delayed")))</f>
        <v>Moderate</v>
      </c>
      <c r="AC673">
        <v>48</v>
      </c>
      <c r="AD673" t="str" cm="1">
        <f t="array" ref="AD673">IF(Table2[[#This Row],[Interaction_Count_Final]]="","N/A",_xlfn.IFS(Table2[[#This Row],[Interaction_Count_Final]]&lt;=2,"Low",Table2[[#This Row],[Interaction_Count_Final]]&lt;=5,"Medium",Table2[[#This Row],[Interaction_Count_Final]]&gt;=6,"High",TRUE,"CHECK"))</f>
        <v>High</v>
      </c>
      <c r="AE673" t="s">
        <v>7266</v>
      </c>
      <c r="AF673" t="b">
        <v>1</v>
      </c>
      <c r="AG673" t="b">
        <v>1</v>
      </c>
      <c r="AH673">
        <v>901</v>
      </c>
      <c r="AI673">
        <v>45310</v>
      </c>
      <c r="AJ673" t="b">
        <v>1</v>
      </c>
      <c r="AK673" t="e" cm="1">
        <f t="array" ref="AK673">_xlfn.LET(
  _xlpm.txt,TRIM(Raw_Data!F673),
  _xlpm.norm,SUBSTITUTE(SUBSTITUTE(_xlpm.txt,"-","/"),".","/"),
  _xlpm.p,_xlfn.TEXTSPLIT(_xlpm.norm,"/"),
  _xlpm.a,VALUE(INDEX(_xlpm.p,1)),
  _xlpm.b,VALUE(INDEX(_xlpm.p,2)),
  IF(AND(_xlpm.a&lt;=12,_xlpm.b&lt;=12),"REVIEW_AMBIGUOUS","OK")
)</f>
        <v>#REF!</v>
      </c>
    </row>
    <row r="674" spans="1:37">
      <c r="A674" t="s">
        <v>2154</v>
      </c>
      <c r="B674" t="s">
        <v>2154</v>
      </c>
      <c r="C674" t="b">
        <v>0</v>
      </c>
      <c r="D674" t="s">
        <v>7257</v>
      </c>
      <c r="E674" t="s">
        <v>2155</v>
      </c>
      <c r="F674" t="s">
        <v>2155</v>
      </c>
      <c r="G674" t="s">
        <v>7280</v>
      </c>
      <c r="H674" t="s">
        <v>374</v>
      </c>
      <c r="I674" t="s">
        <v>374</v>
      </c>
      <c r="J674" t="s">
        <v>7308</v>
      </c>
      <c r="K674" t="s">
        <v>7502</v>
      </c>
      <c r="L674" t="s">
        <v>71</v>
      </c>
      <c r="M674">
        <f>IF(UPPER(TRIM(Table2[[#This Row],[Status_Clean]]))="CONVERTED",1,0)</f>
        <v>0</v>
      </c>
      <c r="N674">
        <f>IF(ISNUMBER(MATCH(UPPER(TRIM(Table2[[#This Row],[Status_Clean]])),{"CONTACTED","QUALIFIED","CONVERTED"},0)),1,0)</f>
        <v>1</v>
      </c>
      <c r="O674" cm="1">
        <f t="array" ref="O674">_xlfn.SWITCH(UPPER(TRIM(Table2[[#This Row],[Status_Clean]])),"NEW",1,"CONTACTED",2,"QUALIFIED",3,"CONVERTED",4,"LOST",5,99)</f>
        <v>3</v>
      </c>
      <c r="P674" t="s">
        <v>2156</v>
      </c>
      <c r="Q674" t="s">
        <v>7894</v>
      </c>
      <c r="R674" t="s">
        <v>7894</v>
      </c>
      <c r="S674">
        <v>45464</v>
      </c>
      <c r="T674" t="s">
        <v>7261</v>
      </c>
      <c r="U674">
        <v>45464</v>
      </c>
      <c r="V674" t="s">
        <v>7276</v>
      </c>
      <c r="W674" t="s">
        <v>7271</v>
      </c>
      <c r="X674" t="s">
        <v>7277</v>
      </c>
      <c r="Y674" t="s">
        <v>7312</v>
      </c>
      <c r="Z674" t="s">
        <v>2157</v>
      </c>
      <c r="AA674">
        <v>63.2</v>
      </c>
      <c r="AB674" t="str" cm="1">
        <f t="array" ref="AB674">_xlfn.LET(_xlpm.x,IFERROR(VALUE(Table2[[#This Row],[Response_Time_Hours]]),""),IF(_xlpm.x="","CHECK",_xlfn.IFS(_xlpm.x&lt;=1,"Immediate",_xlpm.x&lt;=6,"Fast",_xlpm.x&lt;=24,"Moderate",_xlpm.x&gt;24,"Delayed")))</f>
        <v>Delayed</v>
      </c>
      <c r="AC674">
        <v>46</v>
      </c>
      <c r="AD674" t="str" cm="1">
        <f t="array" ref="AD674">IF(Table2[[#This Row],[Interaction_Count_Final]]="","N/A",_xlfn.IFS(Table2[[#This Row],[Interaction_Count_Final]]&lt;=2,"Low",Table2[[#This Row],[Interaction_Count_Final]]&lt;=5,"Medium",Table2[[#This Row],[Interaction_Count_Final]]&gt;=6,"High",TRUE,"CHECK"))</f>
        <v>High</v>
      </c>
      <c r="AE674" t="s">
        <v>7266</v>
      </c>
      <c r="AF674" t="b">
        <v>1</v>
      </c>
      <c r="AG674" t="b">
        <v>1</v>
      </c>
      <c r="AH674">
        <v>903</v>
      </c>
      <c r="AI674">
        <v>45464</v>
      </c>
      <c r="AJ674" t="b">
        <v>1</v>
      </c>
      <c r="AK674" t="str" cm="1">
        <f t="array" ref="AK674">_xlfn.LET(
  _xlpm.txt,TRIM(Raw_Data!F674),
  _xlpm.norm,SUBSTITUTE(SUBSTITUTE(_xlpm.txt,"-","/"),".","/"),
  _xlpm.p,_xlfn.TEXTSPLIT(_xlpm.norm,"/"),
  _xlpm.a,VALUE(INDEX(_xlpm.p,1)),
  _xlpm.b,VALUE(INDEX(_xlpm.p,2)),
  IF(AND(_xlpm.a&lt;=12,_xlpm.b&lt;=12),"REVIEW_AMBIGUOUS","OK")
)</f>
        <v>OK</v>
      </c>
    </row>
    <row r="675" spans="1:37">
      <c r="A675" t="s">
        <v>2158</v>
      </c>
      <c r="B675" t="s">
        <v>2158</v>
      </c>
      <c r="C675" t="b">
        <v>0</v>
      </c>
      <c r="D675" t="s">
        <v>7257</v>
      </c>
      <c r="E675" t="s">
        <v>2159</v>
      </c>
      <c r="F675" t="s">
        <v>2159</v>
      </c>
      <c r="G675" t="s">
        <v>7258</v>
      </c>
      <c r="H675" t="s">
        <v>311</v>
      </c>
      <c r="I675" t="s">
        <v>311</v>
      </c>
      <c r="J675" t="s">
        <v>311</v>
      </c>
      <c r="K675" t="s">
        <v>173</v>
      </c>
      <c r="L675" t="s">
        <v>173</v>
      </c>
      <c r="M675">
        <f>IF(UPPER(TRIM(Table2[[#This Row],[Status_Clean]]))="CONVERTED",1,0)</f>
        <v>0</v>
      </c>
      <c r="N675">
        <f>IF(ISNUMBER(MATCH(UPPER(TRIM(Table2[[#This Row],[Status_Clean]])),{"CONTACTED","QUALIFIED","CONVERTED"},0)),1,0)</f>
        <v>0</v>
      </c>
      <c r="O675" cm="1">
        <f t="array" ref="O675">_xlfn.SWITCH(UPPER(TRIM(Table2[[#This Row],[Status_Clean]])),"NEW",1,"CONTACTED",2,"QUALIFIED",3,"CONVERTED",4,"LOST",5,99)</f>
        <v>5</v>
      </c>
      <c r="P675" t="s">
        <v>2160</v>
      </c>
      <c r="Q675" t="s">
        <v>7895</v>
      </c>
      <c r="R675" t="s">
        <v>7895</v>
      </c>
      <c r="S675">
        <v>45126</v>
      </c>
      <c r="T675" t="s">
        <v>7261</v>
      </c>
      <c r="U675">
        <v>45126</v>
      </c>
      <c r="V675" t="s">
        <v>7305</v>
      </c>
      <c r="W675" t="s">
        <v>7263</v>
      </c>
      <c r="X675" t="s">
        <v>7288</v>
      </c>
      <c r="Y675" t="s">
        <v>7272</v>
      </c>
      <c r="Z675" t="s">
        <v>2161</v>
      </c>
      <c r="AA675">
        <v>47.2</v>
      </c>
      <c r="AB675" t="str" cm="1">
        <f t="array" ref="AB675">_xlfn.LET(_xlpm.x,IFERROR(VALUE(Table2[[#This Row],[Response_Time_Hours]]),""),IF(_xlpm.x="","CHECK",_xlfn.IFS(_xlpm.x&lt;=1,"Immediate",_xlpm.x&lt;=6,"Fast",_xlpm.x&lt;=24,"Moderate",_xlpm.x&gt;24,"Delayed")))</f>
        <v>Delayed</v>
      </c>
      <c r="AC675">
        <v>27</v>
      </c>
      <c r="AD675" t="str" cm="1">
        <f t="array" ref="AD675">IF(Table2[[#This Row],[Interaction_Count_Final]]="","N/A",_xlfn.IFS(Table2[[#This Row],[Interaction_Count_Final]]&lt;=2,"Low",Table2[[#This Row],[Interaction_Count_Final]]&lt;=5,"Medium",Table2[[#This Row],[Interaction_Count_Final]]&gt;=6,"High",TRUE,"CHECK"))</f>
        <v>High</v>
      </c>
      <c r="AE675" t="s">
        <v>7273</v>
      </c>
      <c r="AF675" t="b">
        <v>1</v>
      </c>
      <c r="AG675" t="b">
        <v>1</v>
      </c>
      <c r="AH675">
        <v>904</v>
      </c>
      <c r="AI675">
        <v>45126</v>
      </c>
      <c r="AJ675" t="b">
        <v>1</v>
      </c>
      <c r="AK675" t="e" cm="1">
        <f t="array" ref="AK675">_xlfn.LET(
  _xlpm.txt,TRIM(Raw_Data!F675),
  _xlpm.norm,SUBSTITUTE(SUBSTITUTE(_xlpm.txt,"-","/"),".","/"),
  _xlpm.p,_xlfn.TEXTSPLIT(_xlpm.norm,"/"),
  _xlpm.a,VALUE(INDEX(_xlpm.p,1)),
  _xlpm.b,VALUE(INDEX(_xlpm.p,2)),
  IF(AND(_xlpm.a&lt;=12,_xlpm.b&lt;=12),"REVIEW_AMBIGUOUS","OK")
)</f>
        <v>#REF!</v>
      </c>
    </row>
    <row r="676" spans="1:37">
      <c r="A676" t="s">
        <v>2162</v>
      </c>
      <c r="B676" t="s">
        <v>2162</v>
      </c>
      <c r="C676" t="b">
        <v>0</v>
      </c>
      <c r="D676" t="s">
        <v>7257</v>
      </c>
      <c r="E676" t="s">
        <v>2163</v>
      </c>
      <c r="F676" t="s">
        <v>2163</v>
      </c>
      <c r="G676" t="s">
        <v>7268</v>
      </c>
      <c r="H676" t="s">
        <v>7535</v>
      </c>
      <c r="I676" t="s">
        <v>7535</v>
      </c>
      <c r="J676" t="s">
        <v>101</v>
      </c>
      <c r="K676" t="s">
        <v>173</v>
      </c>
      <c r="L676" t="s">
        <v>173</v>
      </c>
      <c r="M676">
        <f>IF(UPPER(TRIM(Table2[[#This Row],[Status_Clean]]))="CONVERTED",1,0)</f>
        <v>0</v>
      </c>
      <c r="N676">
        <f>IF(ISNUMBER(MATCH(UPPER(TRIM(Table2[[#This Row],[Status_Clean]])),{"CONTACTED","QUALIFIED","CONVERTED"},0)),1,0)</f>
        <v>0</v>
      </c>
      <c r="O676" cm="1">
        <f t="array" ref="O676">_xlfn.SWITCH(UPPER(TRIM(Table2[[#This Row],[Status_Clean]])),"NEW",1,"CONTACTED",2,"QUALIFIED",3,"CONVERTED",4,"LOST",5,99)</f>
        <v>5</v>
      </c>
      <c r="P676">
        <v>45546</v>
      </c>
      <c r="Q676" t="s">
        <v>7345</v>
      </c>
      <c r="R676" t="s">
        <v>7345</v>
      </c>
      <c r="S676">
        <v>45546</v>
      </c>
      <c r="T676" t="s">
        <v>7261</v>
      </c>
      <c r="U676">
        <v>45546</v>
      </c>
      <c r="V676" t="s">
        <v>7287</v>
      </c>
      <c r="W676" t="s">
        <v>7271</v>
      </c>
      <c r="X676" t="s">
        <v>7288</v>
      </c>
      <c r="Y676" t="s">
        <v>7272</v>
      </c>
      <c r="Z676">
        <v>28</v>
      </c>
      <c r="AA676">
        <v>28</v>
      </c>
      <c r="AB676" t="str" cm="1">
        <f t="array" ref="AB676">_xlfn.LET(_xlpm.x,IFERROR(VALUE(Table2[[#This Row],[Response_Time_Hours]]),""),IF(_xlpm.x="","CHECK",_xlfn.IFS(_xlpm.x&lt;=1,"Immediate",_xlpm.x&lt;=6,"Fast",_xlpm.x&lt;=24,"Moderate",_xlpm.x&gt;24,"Delayed")))</f>
        <v>Delayed</v>
      </c>
      <c r="AC676">
        <v>24</v>
      </c>
      <c r="AD676" t="str" cm="1">
        <f t="array" ref="AD676">IF(Table2[[#This Row],[Interaction_Count_Final]]="","N/A",_xlfn.IFS(Table2[[#This Row],[Interaction_Count_Final]]&lt;=2,"Low",Table2[[#This Row],[Interaction_Count_Final]]&lt;=5,"Medium",Table2[[#This Row],[Interaction_Count_Final]]&gt;=6,"High",TRUE,"CHECK"))</f>
        <v>High</v>
      </c>
      <c r="AE676" t="s">
        <v>7273</v>
      </c>
      <c r="AF676" t="b">
        <v>1</v>
      </c>
      <c r="AG676" t="b">
        <v>1</v>
      </c>
      <c r="AH676">
        <v>906</v>
      </c>
      <c r="AI676">
        <v>45546</v>
      </c>
      <c r="AJ676" t="b">
        <v>1</v>
      </c>
      <c r="AK676" t="e" cm="1">
        <f t="array" ref="AK676">_xlfn.LET(
  _xlpm.txt,TRIM(Raw_Data!F676),
  _xlpm.norm,SUBSTITUTE(SUBSTITUTE(_xlpm.txt,"-","/"),".","/"),
  _xlpm.p,_xlfn.TEXTSPLIT(_xlpm.norm,"/"),
  _xlpm.a,VALUE(INDEX(_xlpm.p,1)),
  _xlpm.b,VALUE(INDEX(_xlpm.p,2)),
  IF(AND(_xlpm.a&lt;=12,_xlpm.b&lt;=12),"REVIEW_AMBIGUOUS","OK")
)</f>
        <v>#REF!</v>
      </c>
    </row>
    <row r="677" spans="1:37">
      <c r="A677" t="s">
        <v>2164</v>
      </c>
      <c r="B677" t="s">
        <v>2164</v>
      </c>
      <c r="C677" t="b">
        <v>0</v>
      </c>
      <c r="D677" t="s">
        <v>7257</v>
      </c>
      <c r="E677" t="s">
        <v>2165</v>
      </c>
      <c r="F677" t="s">
        <v>2165</v>
      </c>
      <c r="G677" t="s">
        <v>7274</v>
      </c>
      <c r="H677" t="s">
        <v>454</v>
      </c>
      <c r="I677" t="s">
        <v>454</v>
      </c>
      <c r="J677" t="s">
        <v>7308</v>
      </c>
      <c r="K677" t="s">
        <v>7319</v>
      </c>
      <c r="L677" t="s">
        <v>71</v>
      </c>
      <c r="M677">
        <f>IF(UPPER(TRIM(Table2[[#This Row],[Status_Clean]]))="CONVERTED",1,0)</f>
        <v>0</v>
      </c>
      <c r="N677">
        <f>IF(ISNUMBER(MATCH(UPPER(TRIM(Table2[[#This Row],[Status_Clean]])),{"CONTACTED","QUALIFIED","CONVERTED"},0)),1,0)</f>
        <v>1</v>
      </c>
      <c r="O677" cm="1">
        <f t="array" ref="O677">_xlfn.SWITCH(UPPER(TRIM(Table2[[#This Row],[Status_Clean]])),"NEW",1,"CONTACTED",2,"QUALIFIED",3,"CONVERTED",4,"LOST",5,99)</f>
        <v>3</v>
      </c>
      <c r="P677" t="s">
        <v>568</v>
      </c>
      <c r="Q677" t="s">
        <v>7445</v>
      </c>
      <c r="R677" t="s">
        <v>7445</v>
      </c>
      <c r="S677">
        <v>45648</v>
      </c>
      <c r="T677" t="s">
        <v>7261</v>
      </c>
      <c r="U677">
        <v>45648</v>
      </c>
      <c r="V677" t="s">
        <v>7262</v>
      </c>
      <c r="W677" t="s">
        <v>7271</v>
      </c>
      <c r="X677" t="s">
        <v>7264</v>
      </c>
      <c r="Y677" t="s">
        <v>7293</v>
      </c>
      <c r="Z677" t="s">
        <v>2166</v>
      </c>
      <c r="AA677">
        <v>15.1</v>
      </c>
      <c r="AB677" t="str" cm="1">
        <f t="array" ref="AB677">_xlfn.LET(_xlpm.x,IFERROR(VALUE(Table2[[#This Row],[Response_Time_Hours]]),""),IF(_xlpm.x="","CHECK",_xlfn.IFS(_xlpm.x&lt;=1,"Immediate",_xlpm.x&lt;=6,"Fast",_xlpm.x&lt;=24,"Moderate",_xlpm.x&gt;24,"Delayed")))</f>
        <v>Moderate</v>
      </c>
      <c r="AC677">
        <v>8</v>
      </c>
      <c r="AD677" t="str" cm="1">
        <f t="array" ref="AD677">IF(Table2[[#This Row],[Interaction_Count_Final]]="","N/A",_xlfn.IFS(Table2[[#This Row],[Interaction_Count_Final]]&lt;=2,"Low",Table2[[#This Row],[Interaction_Count_Final]]&lt;=5,"Medium",Table2[[#This Row],[Interaction_Count_Final]]&gt;=6,"High",TRUE,"CHECK"))</f>
        <v>High</v>
      </c>
      <c r="AE677" t="s">
        <v>7266</v>
      </c>
      <c r="AF677" t="b">
        <v>1</v>
      </c>
      <c r="AG677" t="b">
        <v>1</v>
      </c>
      <c r="AH677">
        <v>908</v>
      </c>
      <c r="AI677">
        <v>45648</v>
      </c>
      <c r="AJ677" t="b">
        <v>1</v>
      </c>
      <c r="AK677" t="str" cm="1">
        <f t="array" ref="AK677">_xlfn.LET(
  _xlpm.txt,TRIM(Raw_Data!F677),
  _xlpm.norm,SUBSTITUTE(SUBSTITUTE(_xlpm.txt,"-","/"),".","/"),
  _xlpm.p,_xlfn.TEXTSPLIT(_xlpm.norm,"/"),
  _xlpm.a,VALUE(INDEX(_xlpm.p,1)),
  _xlpm.b,VALUE(INDEX(_xlpm.p,2)),
  IF(AND(_xlpm.a&lt;=12,_xlpm.b&lt;=12),"REVIEW_AMBIGUOUS","OK")
)</f>
        <v>OK</v>
      </c>
    </row>
    <row r="678" spans="1:37">
      <c r="A678" t="s">
        <v>2167</v>
      </c>
      <c r="B678" t="s">
        <v>2167</v>
      </c>
      <c r="C678" t="b">
        <v>0</v>
      </c>
      <c r="D678" t="s">
        <v>7257</v>
      </c>
      <c r="E678" t="s">
        <v>2168</v>
      </c>
      <c r="F678" t="s">
        <v>2168</v>
      </c>
      <c r="G678" t="s">
        <v>7258</v>
      </c>
      <c r="H678" t="s">
        <v>69</v>
      </c>
      <c r="I678" t="s">
        <v>69</v>
      </c>
      <c r="J678" t="s">
        <v>69</v>
      </c>
      <c r="K678" t="s">
        <v>125</v>
      </c>
      <c r="L678" t="s">
        <v>125</v>
      </c>
      <c r="M678">
        <f>IF(UPPER(TRIM(Table2[[#This Row],[Status_Clean]]))="CONVERTED",1,0)</f>
        <v>0</v>
      </c>
      <c r="N678">
        <f>IF(ISNUMBER(MATCH(UPPER(TRIM(Table2[[#This Row],[Status_Clean]])),{"CONTACTED","QUALIFIED","CONVERTED"},0)),1,0)</f>
        <v>1</v>
      </c>
      <c r="O678" cm="1">
        <f t="array" ref="O678">_xlfn.SWITCH(UPPER(TRIM(Table2[[#This Row],[Status_Clean]])),"NEW",1,"CONTACTED",2,"QUALIFIED",3,"CONVERTED",4,"LOST",5,99)</f>
        <v>2</v>
      </c>
      <c r="P678" t="s">
        <v>2169</v>
      </c>
      <c r="Q678" t="s">
        <v>2169</v>
      </c>
      <c r="R678" t="s">
        <v>2169</v>
      </c>
      <c r="S678">
        <v>45346</v>
      </c>
      <c r="T678" t="s">
        <v>7261</v>
      </c>
      <c r="U678">
        <v>45346</v>
      </c>
      <c r="V678" t="s">
        <v>7283</v>
      </c>
      <c r="W678" t="s">
        <v>7271</v>
      </c>
      <c r="X678" t="s">
        <v>7284</v>
      </c>
      <c r="Y678" t="s">
        <v>7278</v>
      </c>
      <c r="Z678" t="s">
        <v>138</v>
      </c>
      <c r="AA678">
        <v>33.599999999999994</v>
      </c>
      <c r="AB678" t="str" cm="1">
        <f t="array" ref="AB678">_xlfn.LET(_xlpm.x,IFERROR(VALUE(Table2[[#This Row],[Response_Time_Hours]]),""),IF(_xlpm.x="","CHECK",_xlfn.IFS(_xlpm.x&lt;=1,"Immediate",_xlpm.x&lt;=6,"Fast",_xlpm.x&lt;=24,"Moderate",_xlpm.x&gt;24,"Delayed")))</f>
        <v>Delayed</v>
      </c>
      <c r="AC678">
        <v>9</v>
      </c>
      <c r="AD678" t="str" cm="1">
        <f t="array" ref="AD678">IF(Table2[[#This Row],[Interaction_Count_Final]]="","N/A",_xlfn.IFS(Table2[[#This Row],[Interaction_Count_Final]]&lt;=2,"Low",Table2[[#This Row],[Interaction_Count_Final]]&lt;=5,"Medium",Table2[[#This Row],[Interaction_Count_Final]]&gt;=6,"High",TRUE,"CHECK"))</f>
        <v>High</v>
      </c>
      <c r="AE678" t="s">
        <v>7266</v>
      </c>
      <c r="AF678" t="b">
        <v>1</v>
      </c>
      <c r="AG678" t="b">
        <v>1</v>
      </c>
      <c r="AH678">
        <v>909</v>
      </c>
      <c r="AI678">
        <v>45346</v>
      </c>
      <c r="AJ678" t="b">
        <v>1</v>
      </c>
      <c r="AK678" t="str" cm="1">
        <f t="array" ref="AK678">_xlfn.LET(
  _xlpm.txt,TRIM(Raw_Data!F678),
  _xlpm.norm,SUBSTITUTE(SUBSTITUTE(_xlpm.txt,"-","/"),".","/"),
  _xlpm.p,_xlfn.TEXTSPLIT(_xlpm.norm,"/"),
  _xlpm.a,VALUE(INDEX(_xlpm.p,1)),
  _xlpm.b,VALUE(INDEX(_xlpm.p,2)),
  IF(AND(_xlpm.a&lt;=12,_xlpm.b&lt;=12),"REVIEW_AMBIGUOUS","OK")
)</f>
        <v>OK</v>
      </c>
    </row>
    <row r="679" spans="1:37">
      <c r="A679" t="s">
        <v>2170</v>
      </c>
      <c r="B679" t="s">
        <v>2170</v>
      </c>
      <c r="C679" t="b">
        <v>0</v>
      </c>
      <c r="D679" t="s">
        <v>7257</v>
      </c>
      <c r="E679" t="s">
        <v>2171</v>
      </c>
      <c r="F679" t="s">
        <v>2171</v>
      </c>
      <c r="G679" t="s">
        <v>7303</v>
      </c>
      <c r="H679" t="s">
        <v>469</v>
      </c>
      <c r="I679" t="s">
        <v>469</v>
      </c>
      <c r="J679" t="s">
        <v>469</v>
      </c>
      <c r="K679" t="s">
        <v>71</v>
      </c>
      <c r="L679" t="s">
        <v>71</v>
      </c>
      <c r="M679">
        <f>IF(UPPER(TRIM(Table2[[#This Row],[Status_Clean]]))="CONVERTED",1,0)</f>
        <v>0</v>
      </c>
      <c r="N679">
        <f>IF(ISNUMBER(MATCH(UPPER(TRIM(Table2[[#This Row],[Status_Clean]])),{"CONTACTED","QUALIFIED","CONVERTED"},0)),1,0)</f>
        <v>1</v>
      </c>
      <c r="O679" cm="1">
        <f t="array" ref="O679">_xlfn.SWITCH(UPPER(TRIM(Table2[[#This Row],[Status_Clean]])),"NEW",1,"CONTACTED",2,"QUALIFIED",3,"CONVERTED",4,"LOST",5,99)</f>
        <v>3</v>
      </c>
      <c r="P679">
        <v>45570</v>
      </c>
      <c r="Q679" t="s">
        <v>7725</v>
      </c>
      <c r="R679" t="s">
        <v>7725</v>
      </c>
      <c r="S679">
        <v>45570</v>
      </c>
      <c r="T679" t="s">
        <v>7261</v>
      </c>
      <c r="U679">
        <v>45570</v>
      </c>
      <c r="V679" t="s">
        <v>7270</v>
      </c>
      <c r="W679" t="s">
        <v>7271</v>
      </c>
      <c r="X679" t="s">
        <v>7264</v>
      </c>
      <c r="Y679" t="s">
        <v>7278</v>
      </c>
      <c r="Z679" t="s">
        <v>2172</v>
      </c>
      <c r="AA679">
        <v>23.4</v>
      </c>
      <c r="AB679" t="str" cm="1">
        <f t="array" ref="AB679">_xlfn.LET(_xlpm.x,IFERROR(VALUE(Table2[[#This Row],[Response_Time_Hours]]),""),IF(_xlpm.x="","CHECK",_xlfn.IFS(_xlpm.x&lt;=1,"Immediate",_xlpm.x&lt;=6,"Fast",_xlpm.x&lt;=24,"Moderate",_xlpm.x&gt;24,"Delayed")))</f>
        <v>Moderate</v>
      </c>
      <c r="AC679">
        <v>38</v>
      </c>
      <c r="AD679" t="str" cm="1">
        <f t="array" ref="AD679">IF(Table2[[#This Row],[Interaction_Count_Final]]="","N/A",_xlfn.IFS(Table2[[#This Row],[Interaction_Count_Final]]&lt;=2,"Low",Table2[[#This Row],[Interaction_Count_Final]]&lt;=5,"Medium",Table2[[#This Row],[Interaction_Count_Final]]&gt;=6,"High",TRUE,"CHECK"))</f>
        <v>High</v>
      </c>
      <c r="AE679" t="s">
        <v>7266</v>
      </c>
      <c r="AF679" t="b">
        <v>1</v>
      </c>
      <c r="AG679" t="b">
        <v>1</v>
      </c>
      <c r="AH679">
        <v>910</v>
      </c>
      <c r="AI679">
        <v>45570</v>
      </c>
      <c r="AJ679" t="b">
        <v>1</v>
      </c>
      <c r="AK679" t="e" cm="1">
        <f t="array" ref="AK679">_xlfn.LET(
  _xlpm.txt,TRIM(Raw_Data!F679),
  _xlpm.norm,SUBSTITUTE(SUBSTITUTE(_xlpm.txt,"-","/"),".","/"),
  _xlpm.p,_xlfn.TEXTSPLIT(_xlpm.norm,"/"),
  _xlpm.a,VALUE(INDEX(_xlpm.p,1)),
  _xlpm.b,VALUE(INDEX(_xlpm.p,2)),
  IF(AND(_xlpm.a&lt;=12,_xlpm.b&lt;=12),"REVIEW_AMBIGUOUS","OK")
)</f>
        <v>#REF!</v>
      </c>
    </row>
    <row r="680" spans="1:37">
      <c r="A680" t="s">
        <v>2173</v>
      </c>
      <c r="B680" t="s">
        <v>2173</v>
      </c>
      <c r="C680" t="b">
        <v>1</v>
      </c>
      <c r="D680" t="s">
        <v>7257</v>
      </c>
      <c r="E680" t="s">
        <v>2174</v>
      </c>
      <c r="F680" t="s">
        <v>2174</v>
      </c>
      <c r="G680" t="s">
        <v>7258</v>
      </c>
      <c r="H680" t="s">
        <v>397</v>
      </c>
      <c r="I680" t="s">
        <v>397</v>
      </c>
      <c r="J680" t="s">
        <v>792</v>
      </c>
      <c r="K680" t="s">
        <v>125</v>
      </c>
      <c r="L680" t="s">
        <v>125</v>
      </c>
      <c r="M680">
        <f>IF(UPPER(TRIM(Table2[[#This Row],[Status_Clean]]))="CONVERTED",1,0)</f>
        <v>0</v>
      </c>
      <c r="N680">
        <f>IF(ISNUMBER(MATCH(UPPER(TRIM(Table2[[#This Row],[Status_Clean]])),{"CONTACTED","QUALIFIED","CONVERTED"},0)),1,0)</f>
        <v>1</v>
      </c>
      <c r="O680" cm="1">
        <f t="array" ref="O680">_xlfn.SWITCH(UPPER(TRIM(Table2[[#This Row],[Status_Clean]])),"NEW",1,"CONTACTED",2,"QUALIFIED",3,"CONVERTED",4,"LOST",5,99)</f>
        <v>2</v>
      </c>
      <c r="P680" t="s">
        <v>2175</v>
      </c>
      <c r="Q680" t="s">
        <v>2175</v>
      </c>
      <c r="R680" t="s">
        <v>2175</v>
      </c>
      <c r="S680">
        <v>45350</v>
      </c>
      <c r="T680" t="s">
        <v>7261</v>
      </c>
      <c r="U680">
        <v>45350</v>
      </c>
      <c r="V680" t="s">
        <v>7283</v>
      </c>
      <c r="W680" t="s">
        <v>7271</v>
      </c>
      <c r="X680" t="s">
        <v>7284</v>
      </c>
      <c r="Y680" t="s">
        <v>7272</v>
      </c>
      <c r="Z680" t="s">
        <v>144</v>
      </c>
      <c r="AA680">
        <v>57.599999999999994</v>
      </c>
      <c r="AB680" t="str" cm="1">
        <f t="array" ref="AB680">_xlfn.LET(_xlpm.x,IFERROR(VALUE(Table2[[#This Row],[Response_Time_Hours]]),""),IF(_xlpm.x="","CHECK",_xlfn.IFS(_xlpm.x&lt;=1,"Immediate",_xlpm.x&lt;=6,"Fast",_xlpm.x&lt;=24,"Moderate",_xlpm.x&gt;24,"Delayed")))</f>
        <v>Delayed</v>
      </c>
      <c r="AC680">
        <v>9</v>
      </c>
      <c r="AD680" t="str" cm="1">
        <f t="array" ref="AD680">IF(Table2[[#This Row],[Interaction_Count_Final]]="","N/A",_xlfn.IFS(Table2[[#This Row],[Interaction_Count_Final]]&lt;=2,"Low",Table2[[#This Row],[Interaction_Count_Final]]&lt;=5,"Medium",Table2[[#This Row],[Interaction_Count_Final]]&gt;=6,"High",TRUE,"CHECK"))</f>
        <v>High</v>
      </c>
      <c r="AE680" t="s">
        <v>7266</v>
      </c>
      <c r="AF680" t="b">
        <v>1</v>
      </c>
      <c r="AG680" t="b">
        <v>1</v>
      </c>
      <c r="AH680">
        <v>912</v>
      </c>
      <c r="AI680">
        <v>45350</v>
      </c>
      <c r="AJ680" t="b">
        <v>1</v>
      </c>
      <c r="AK680" t="str" cm="1">
        <f t="array" ref="AK680">_xlfn.LET(
  _xlpm.txt,TRIM(Raw_Data!F680),
  _xlpm.norm,SUBSTITUTE(SUBSTITUTE(_xlpm.txt,"-","/"),".","/"),
  _xlpm.p,_xlfn.TEXTSPLIT(_xlpm.norm,"/"),
  _xlpm.a,VALUE(INDEX(_xlpm.p,1)),
  _xlpm.b,VALUE(INDEX(_xlpm.p,2)),
  IF(AND(_xlpm.a&lt;=12,_xlpm.b&lt;=12),"REVIEW_AMBIGUOUS","OK")
)</f>
        <v>OK</v>
      </c>
    </row>
    <row r="681" spans="1:37">
      <c r="A681" t="s">
        <v>2176</v>
      </c>
      <c r="B681" t="s">
        <v>2176</v>
      </c>
      <c r="C681" t="b">
        <v>0</v>
      </c>
      <c r="D681" t="s">
        <v>7257</v>
      </c>
      <c r="E681" t="s">
        <v>2177</v>
      </c>
      <c r="F681" t="s">
        <v>2177</v>
      </c>
      <c r="G681" t="s">
        <v>7274</v>
      </c>
      <c r="H681" t="s">
        <v>585</v>
      </c>
      <c r="I681" t="s">
        <v>585</v>
      </c>
      <c r="J681" t="s">
        <v>222</v>
      </c>
      <c r="K681" t="s">
        <v>7502</v>
      </c>
      <c r="L681" t="s">
        <v>71</v>
      </c>
      <c r="M681">
        <f>IF(UPPER(TRIM(Table2[[#This Row],[Status_Clean]]))="CONVERTED",1,0)</f>
        <v>0</v>
      </c>
      <c r="N681">
        <f>IF(ISNUMBER(MATCH(UPPER(TRIM(Table2[[#This Row],[Status_Clean]])),{"CONTACTED","QUALIFIED","CONVERTED"},0)),1,0)</f>
        <v>1</v>
      </c>
      <c r="O681" cm="1">
        <f t="array" ref="O681">_xlfn.SWITCH(UPPER(TRIM(Table2[[#This Row],[Status_Clean]])),"NEW",1,"CONTACTED",2,"QUALIFIED",3,"CONVERTED",4,"LOST",5,99)</f>
        <v>3</v>
      </c>
      <c r="P681" t="s">
        <v>934</v>
      </c>
      <c r="Q681" t="s">
        <v>7563</v>
      </c>
      <c r="R681" t="s">
        <v>7563</v>
      </c>
      <c r="S681">
        <v>45134</v>
      </c>
      <c r="T681" t="s">
        <v>7261</v>
      </c>
      <c r="U681">
        <v>45134</v>
      </c>
      <c r="V681" t="s">
        <v>7305</v>
      </c>
      <c r="W681" t="s">
        <v>7263</v>
      </c>
      <c r="X681" t="s">
        <v>7288</v>
      </c>
      <c r="Y681" t="s">
        <v>7285</v>
      </c>
      <c r="Z681" t="s">
        <v>2178</v>
      </c>
      <c r="AA681">
        <v>55.6</v>
      </c>
      <c r="AB681" t="str" cm="1">
        <f t="array" ref="AB681">_xlfn.LET(_xlpm.x,IFERROR(VALUE(Table2[[#This Row],[Response_Time_Hours]]),""),IF(_xlpm.x="","CHECK",_xlfn.IFS(_xlpm.x&lt;=1,"Immediate",_xlpm.x&lt;=6,"Fast",_xlpm.x&lt;=24,"Moderate",_xlpm.x&gt;24,"Delayed")))</f>
        <v>Delayed</v>
      </c>
      <c r="AC681">
        <v>2</v>
      </c>
      <c r="AD681" t="str" cm="1">
        <f t="array" ref="AD681">IF(Table2[[#This Row],[Interaction_Count_Final]]="","N/A",_xlfn.IFS(Table2[[#This Row],[Interaction_Count_Final]]&lt;=2,"Low",Table2[[#This Row],[Interaction_Count_Final]]&lt;=5,"Medium",Table2[[#This Row],[Interaction_Count_Final]]&gt;=6,"High",TRUE,"CHECK"))</f>
        <v>Low</v>
      </c>
      <c r="AE681" t="s">
        <v>7273</v>
      </c>
      <c r="AF681" t="b">
        <v>1</v>
      </c>
      <c r="AG681" t="b">
        <v>1</v>
      </c>
      <c r="AH681">
        <v>913</v>
      </c>
      <c r="AI681">
        <v>45134</v>
      </c>
      <c r="AJ681" t="b">
        <v>1</v>
      </c>
      <c r="AK681" t="str" cm="1">
        <f t="array" ref="AK681">_xlfn.LET(
  _xlpm.txt,TRIM(Raw_Data!F681),
  _xlpm.norm,SUBSTITUTE(SUBSTITUTE(_xlpm.txt,"-","/"),".","/"),
  _xlpm.p,_xlfn.TEXTSPLIT(_xlpm.norm,"/"),
  _xlpm.a,VALUE(INDEX(_xlpm.p,1)),
  _xlpm.b,VALUE(INDEX(_xlpm.p,2)),
  IF(AND(_xlpm.a&lt;=12,_xlpm.b&lt;=12),"REVIEW_AMBIGUOUS","OK")
)</f>
        <v>OK</v>
      </c>
    </row>
    <row r="682" spans="1:37">
      <c r="A682" t="s">
        <v>2179</v>
      </c>
      <c r="B682" t="s">
        <v>2179</v>
      </c>
      <c r="C682" t="b">
        <v>0</v>
      </c>
      <c r="D682" t="s">
        <v>7257</v>
      </c>
      <c r="E682" t="s">
        <v>7896</v>
      </c>
      <c r="F682" t="s">
        <v>7896</v>
      </c>
      <c r="G682" t="s">
        <v>7268</v>
      </c>
      <c r="H682" t="s">
        <v>363</v>
      </c>
      <c r="I682" t="s">
        <v>363</v>
      </c>
      <c r="J682" t="s">
        <v>363</v>
      </c>
      <c r="K682" t="s">
        <v>193</v>
      </c>
      <c r="L682" t="s">
        <v>193</v>
      </c>
      <c r="M682">
        <f>IF(UPPER(TRIM(Table2[[#This Row],[Status_Clean]]))="CONVERTED",1,0)</f>
        <v>0</v>
      </c>
      <c r="N682">
        <f>IF(ISNUMBER(MATCH(UPPER(TRIM(Table2[[#This Row],[Status_Clean]])),{"CONTACTED","QUALIFIED","CONVERTED"},0)),1,0)</f>
        <v>0</v>
      </c>
      <c r="O682" cm="1">
        <f t="array" ref="O682">_xlfn.SWITCH(UPPER(TRIM(Table2[[#This Row],[Status_Clean]])),"NEW",1,"CONTACTED",2,"QUALIFIED",3,"CONVERTED",4,"LOST",5,99)</f>
        <v>1</v>
      </c>
      <c r="P682" t="s">
        <v>2181</v>
      </c>
      <c r="Q682" t="s">
        <v>7897</v>
      </c>
      <c r="R682" t="s">
        <v>7897</v>
      </c>
      <c r="S682">
        <v>45448</v>
      </c>
      <c r="T682" t="s">
        <v>7261</v>
      </c>
      <c r="U682">
        <v>45448</v>
      </c>
      <c r="V682" t="s">
        <v>7276</v>
      </c>
      <c r="W682" t="s">
        <v>7271</v>
      </c>
      <c r="X682" t="s">
        <v>7277</v>
      </c>
      <c r="Y682" t="s">
        <v>7272</v>
      </c>
      <c r="Z682" t="s">
        <v>2182</v>
      </c>
      <c r="AA682">
        <v>59.6</v>
      </c>
      <c r="AB682" t="str" cm="1">
        <f t="array" ref="AB682">_xlfn.LET(_xlpm.x,IFERROR(VALUE(Table2[[#This Row],[Response_Time_Hours]]),""),IF(_xlpm.x="","CHECK",_xlfn.IFS(_xlpm.x&lt;=1,"Immediate",_xlpm.x&lt;=6,"Fast",_xlpm.x&lt;=24,"Moderate",_xlpm.x&gt;24,"Delayed")))</f>
        <v>Delayed</v>
      </c>
      <c r="AC682">
        <v>44</v>
      </c>
      <c r="AD682" t="str" cm="1">
        <f t="array" ref="AD682">IF(Table2[[#This Row],[Interaction_Count_Final]]="","N/A",_xlfn.IFS(Table2[[#This Row],[Interaction_Count_Final]]&lt;=2,"Low",Table2[[#This Row],[Interaction_Count_Final]]&lt;=5,"Medium",Table2[[#This Row],[Interaction_Count_Final]]&gt;=6,"High",TRUE,"CHECK"))</f>
        <v>High</v>
      </c>
      <c r="AE682" t="s">
        <v>7266</v>
      </c>
      <c r="AF682" t="b">
        <v>1</v>
      </c>
      <c r="AG682" t="b">
        <v>1</v>
      </c>
      <c r="AH682">
        <v>914</v>
      </c>
      <c r="AI682">
        <v>45448</v>
      </c>
      <c r="AJ682" t="b">
        <v>1</v>
      </c>
      <c r="AK682" t="str" cm="1">
        <f t="array" ref="AK682">_xlfn.LET(
  _xlpm.txt,TRIM(Raw_Data!F682),
  _xlpm.norm,SUBSTITUTE(SUBSTITUTE(_xlpm.txt,"-","/"),".","/"),
  _xlpm.p,_xlfn.TEXTSPLIT(_xlpm.norm,"/"),
  _xlpm.a,VALUE(INDEX(_xlpm.p,1)),
  _xlpm.b,VALUE(INDEX(_xlpm.p,2)),
  IF(AND(_xlpm.a&lt;=12,_xlpm.b&lt;=12),"REVIEW_AMBIGUOUS","OK")
)</f>
        <v>REVIEW_AMBIGUOUS</v>
      </c>
    </row>
    <row r="683" spans="1:37">
      <c r="A683" t="s">
        <v>2183</v>
      </c>
      <c r="B683" t="s">
        <v>2183</v>
      </c>
      <c r="C683" t="b">
        <v>0</v>
      </c>
      <c r="D683" t="s">
        <v>7257</v>
      </c>
      <c r="E683" t="s">
        <v>2184</v>
      </c>
      <c r="F683" t="s">
        <v>2184</v>
      </c>
      <c r="G683" t="s">
        <v>7303</v>
      </c>
      <c r="H683" t="s">
        <v>7588</v>
      </c>
      <c r="I683" t="s">
        <v>7588</v>
      </c>
      <c r="J683" t="s">
        <v>263</v>
      </c>
      <c r="K683" t="s">
        <v>250</v>
      </c>
      <c r="L683" t="s">
        <v>250</v>
      </c>
      <c r="M683">
        <f>IF(UPPER(TRIM(Table2[[#This Row],[Status_Clean]]))="CONVERTED",1,0)</f>
        <v>1</v>
      </c>
      <c r="N683">
        <f>IF(ISNUMBER(MATCH(UPPER(TRIM(Table2[[#This Row],[Status_Clean]])),{"CONTACTED","QUALIFIED","CONVERTED"},0)),1,0)</f>
        <v>1</v>
      </c>
      <c r="O683" cm="1">
        <f t="array" ref="O683">_xlfn.SWITCH(UPPER(TRIM(Table2[[#This Row],[Status_Clean]])),"NEW",1,"CONTACTED",2,"QUALIFIED",3,"CONVERTED",4,"LOST",5,99)</f>
        <v>4</v>
      </c>
      <c r="P683" t="s">
        <v>2185</v>
      </c>
      <c r="Q683" t="s">
        <v>7898</v>
      </c>
      <c r="R683" t="s">
        <v>7898</v>
      </c>
      <c r="S683">
        <v>45307</v>
      </c>
      <c r="T683" t="s">
        <v>7261</v>
      </c>
      <c r="U683">
        <v>45307</v>
      </c>
      <c r="V683" t="s">
        <v>7317</v>
      </c>
      <c r="W683" t="s">
        <v>7271</v>
      </c>
      <c r="X683" t="s">
        <v>7284</v>
      </c>
      <c r="Y683" t="s">
        <v>7265</v>
      </c>
      <c r="Z683" t="s">
        <v>2186</v>
      </c>
      <c r="AA683">
        <v>12</v>
      </c>
      <c r="AB683" t="str" cm="1">
        <f t="array" ref="AB683">_xlfn.LET(_xlpm.x,IFERROR(VALUE(Table2[[#This Row],[Response_Time_Hours]]),""),IF(_xlpm.x="","CHECK",_xlfn.IFS(_xlpm.x&lt;=1,"Immediate",_xlpm.x&lt;=6,"Fast",_xlpm.x&lt;=24,"Moderate",_xlpm.x&gt;24,"Delayed")))</f>
        <v>Moderate</v>
      </c>
      <c r="AC683">
        <v>48</v>
      </c>
      <c r="AD683" t="str" cm="1">
        <f t="array" ref="AD683">IF(Table2[[#This Row],[Interaction_Count_Final]]="","N/A",_xlfn.IFS(Table2[[#This Row],[Interaction_Count_Final]]&lt;=2,"Low",Table2[[#This Row],[Interaction_Count_Final]]&lt;=5,"Medium",Table2[[#This Row],[Interaction_Count_Final]]&gt;=6,"High",TRUE,"CHECK"))</f>
        <v>High</v>
      </c>
      <c r="AE683" t="s">
        <v>7273</v>
      </c>
      <c r="AF683" t="b">
        <v>1</v>
      </c>
      <c r="AG683" t="b">
        <v>1</v>
      </c>
      <c r="AH683">
        <v>915</v>
      </c>
      <c r="AI683">
        <v>45307</v>
      </c>
      <c r="AJ683" t="b">
        <v>1</v>
      </c>
      <c r="AK683" t="e" cm="1">
        <f t="array" ref="AK683">_xlfn.LET(
  _xlpm.txt,TRIM(Raw_Data!F683),
  _xlpm.norm,SUBSTITUTE(SUBSTITUTE(_xlpm.txt,"-","/"),".","/"),
  _xlpm.p,_xlfn.TEXTSPLIT(_xlpm.norm,"/"),
  _xlpm.a,VALUE(INDEX(_xlpm.p,1)),
  _xlpm.b,VALUE(INDEX(_xlpm.p,2)),
  IF(AND(_xlpm.a&lt;=12,_xlpm.b&lt;=12),"REVIEW_AMBIGUOUS","OK")
)</f>
        <v>#REF!</v>
      </c>
    </row>
    <row r="684" spans="1:37">
      <c r="A684" t="s">
        <v>2187</v>
      </c>
      <c r="B684" t="s">
        <v>2187</v>
      </c>
      <c r="C684" t="b">
        <v>0</v>
      </c>
      <c r="D684" t="s">
        <v>7257</v>
      </c>
      <c r="E684" t="s">
        <v>2188</v>
      </c>
      <c r="F684" t="s">
        <v>2188</v>
      </c>
      <c r="G684" t="s">
        <v>7303</v>
      </c>
      <c r="H684" t="s">
        <v>123</v>
      </c>
      <c r="I684" t="s">
        <v>123</v>
      </c>
      <c r="J684" t="s">
        <v>123</v>
      </c>
      <c r="K684" t="s">
        <v>193</v>
      </c>
      <c r="L684" t="s">
        <v>193</v>
      </c>
      <c r="M684">
        <f>IF(UPPER(TRIM(Table2[[#This Row],[Status_Clean]]))="CONVERTED",1,0)</f>
        <v>0</v>
      </c>
      <c r="N684">
        <f>IF(ISNUMBER(MATCH(UPPER(TRIM(Table2[[#This Row],[Status_Clean]])),{"CONTACTED","QUALIFIED","CONVERTED"},0)),1,0)</f>
        <v>0</v>
      </c>
      <c r="O684" cm="1">
        <f t="array" ref="O684">_xlfn.SWITCH(UPPER(TRIM(Table2[[#This Row],[Status_Clean]])),"NEW",1,"CONTACTED",2,"QUALIFIED",3,"CONVERTED",4,"LOST",5,99)</f>
        <v>1</v>
      </c>
      <c r="P684">
        <v>45353</v>
      </c>
      <c r="Q684" t="s">
        <v>7429</v>
      </c>
      <c r="R684" t="s">
        <v>7429</v>
      </c>
      <c r="S684">
        <v>45353</v>
      </c>
      <c r="T684" t="s">
        <v>7261</v>
      </c>
      <c r="U684">
        <v>45353</v>
      </c>
      <c r="V684" t="s">
        <v>7295</v>
      </c>
      <c r="W684" t="s">
        <v>7271</v>
      </c>
      <c r="X684" t="s">
        <v>7284</v>
      </c>
      <c r="Y684" t="s">
        <v>7278</v>
      </c>
      <c r="Z684">
        <v>71.5</v>
      </c>
      <c r="AA684">
        <v>71.5</v>
      </c>
      <c r="AB684" t="str" cm="1">
        <f t="array" ref="AB684">_xlfn.LET(_xlpm.x,IFERROR(VALUE(Table2[[#This Row],[Response_Time_Hours]]),""),IF(_xlpm.x="","CHECK",_xlfn.IFS(_xlpm.x&lt;=1,"Immediate",_xlpm.x&lt;=6,"Fast",_xlpm.x&lt;=24,"Moderate",_xlpm.x&gt;24,"Delayed")))</f>
        <v>Delayed</v>
      </c>
      <c r="AC684">
        <v>13</v>
      </c>
      <c r="AD684" t="str" cm="1">
        <f t="array" ref="AD684">IF(Table2[[#This Row],[Interaction_Count_Final]]="","N/A",_xlfn.IFS(Table2[[#This Row],[Interaction_Count_Final]]&lt;=2,"Low",Table2[[#This Row],[Interaction_Count_Final]]&lt;=5,"Medium",Table2[[#This Row],[Interaction_Count_Final]]&gt;=6,"High",TRUE,"CHECK"))</f>
        <v>High</v>
      </c>
      <c r="AE684" t="s">
        <v>7289</v>
      </c>
      <c r="AF684" t="b">
        <v>1</v>
      </c>
      <c r="AG684" t="b">
        <v>1</v>
      </c>
      <c r="AH684">
        <v>916</v>
      </c>
      <c r="AI684">
        <v>45353</v>
      </c>
      <c r="AJ684" t="b">
        <v>1</v>
      </c>
      <c r="AK684" t="e" cm="1">
        <f t="array" ref="AK684">_xlfn.LET(
  _xlpm.txt,TRIM(Raw_Data!F684),
  _xlpm.norm,SUBSTITUTE(SUBSTITUTE(_xlpm.txt,"-","/"),".","/"),
  _xlpm.p,_xlfn.TEXTSPLIT(_xlpm.norm,"/"),
  _xlpm.a,VALUE(INDEX(_xlpm.p,1)),
  _xlpm.b,VALUE(INDEX(_xlpm.p,2)),
  IF(AND(_xlpm.a&lt;=12,_xlpm.b&lt;=12),"REVIEW_AMBIGUOUS","OK")
)</f>
        <v>#REF!</v>
      </c>
    </row>
    <row r="685" spans="1:37">
      <c r="A685" t="s">
        <v>2189</v>
      </c>
      <c r="B685" t="s">
        <v>2189</v>
      </c>
      <c r="C685" t="b">
        <v>0</v>
      </c>
      <c r="D685" t="s">
        <v>7257</v>
      </c>
      <c r="E685" t="s">
        <v>7899</v>
      </c>
      <c r="F685" t="s">
        <v>7899</v>
      </c>
      <c r="G685" t="s">
        <v>7258</v>
      </c>
      <c r="H685" t="s">
        <v>1356</v>
      </c>
      <c r="I685" t="s">
        <v>1356</v>
      </c>
      <c r="J685" t="s">
        <v>1356</v>
      </c>
      <c r="K685" t="s">
        <v>250</v>
      </c>
      <c r="L685" t="s">
        <v>250</v>
      </c>
      <c r="M685">
        <f>IF(UPPER(TRIM(Table2[[#This Row],[Status_Clean]]))="CONVERTED",1,0)</f>
        <v>1</v>
      </c>
      <c r="N685">
        <f>IF(ISNUMBER(MATCH(UPPER(TRIM(Table2[[#This Row],[Status_Clean]])),{"CONTACTED","QUALIFIED","CONVERTED"},0)),1,0)</f>
        <v>1</v>
      </c>
      <c r="O685" cm="1">
        <f t="array" ref="O685">_xlfn.SWITCH(UPPER(TRIM(Table2[[#This Row],[Status_Clean]])),"NEW",1,"CONTACTED",2,"QUALIFIED",3,"CONVERTED",4,"LOST",5,99)</f>
        <v>4</v>
      </c>
      <c r="P685" t="s">
        <v>483</v>
      </c>
      <c r="Q685" t="s">
        <v>483</v>
      </c>
      <c r="R685" t="s">
        <v>483</v>
      </c>
      <c r="S685">
        <v>45067</v>
      </c>
      <c r="T685" t="s">
        <v>7261</v>
      </c>
      <c r="U685">
        <v>45067</v>
      </c>
      <c r="V685" t="s">
        <v>7314</v>
      </c>
      <c r="W685" t="s">
        <v>7263</v>
      </c>
      <c r="X685" t="s">
        <v>7277</v>
      </c>
      <c r="Y685" t="s">
        <v>7293</v>
      </c>
      <c r="Z685" t="s">
        <v>2191</v>
      </c>
      <c r="AA685">
        <v>20.6</v>
      </c>
      <c r="AB685" t="str" cm="1">
        <f t="array" ref="AB685">_xlfn.LET(_xlpm.x,IFERROR(VALUE(Table2[[#This Row],[Response_Time_Hours]]),""),IF(_xlpm.x="","CHECK",_xlfn.IFS(_xlpm.x&lt;=1,"Immediate",_xlpm.x&lt;=6,"Fast",_xlpm.x&lt;=24,"Moderate",_xlpm.x&gt;24,"Delayed")))</f>
        <v>Moderate</v>
      </c>
      <c r="AC685">
        <v>34</v>
      </c>
      <c r="AD685" t="str" cm="1">
        <f t="array" ref="AD685">IF(Table2[[#This Row],[Interaction_Count_Final]]="","N/A",_xlfn.IFS(Table2[[#This Row],[Interaction_Count_Final]]&lt;=2,"Low",Table2[[#This Row],[Interaction_Count_Final]]&lt;=5,"Medium",Table2[[#This Row],[Interaction_Count_Final]]&gt;=6,"High",TRUE,"CHECK"))</f>
        <v>High</v>
      </c>
      <c r="AE685" t="s">
        <v>7266</v>
      </c>
      <c r="AF685" t="b">
        <v>1</v>
      </c>
      <c r="AG685" t="b">
        <v>1</v>
      </c>
      <c r="AH685">
        <v>917</v>
      </c>
      <c r="AI685">
        <v>45067</v>
      </c>
      <c r="AJ685" t="b">
        <v>1</v>
      </c>
      <c r="AK685" t="str" cm="1">
        <f t="array" ref="AK685">_xlfn.LET(
  _xlpm.txt,TRIM(Raw_Data!F685),
  _xlpm.norm,SUBSTITUTE(SUBSTITUTE(_xlpm.txt,"-","/"),".","/"),
  _xlpm.p,_xlfn.TEXTSPLIT(_xlpm.norm,"/"),
  _xlpm.a,VALUE(INDEX(_xlpm.p,1)),
  _xlpm.b,VALUE(INDEX(_xlpm.p,2)),
  IF(AND(_xlpm.a&lt;=12,_xlpm.b&lt;=12),"REVIEW_AMBIGUOUS","OK")
)</f>
        <v>OK</v>
      </c>
    </row>
    <row r="686" spans="1:37">
      <c r="A686" t="s">
        <v>2192</v>
      </c>
      <c r="B686" t="s">
        <v>2192</v>
      </c>
      <c r="C686" t="b">
        <v>1</v>
      </c>
      <c r="D686" t="s">
        <v>7257</v>
      </c>
      <c r="E686" t="s">
        <v>7900</v>
      </c>
      <c r="F686" t="s">
        <v>7900</v>
      </c>
      <c r="G686" t="s">
        <v>7258</v>
      </c>
      <c r="H686" t="s">
        <v>556</v>
      </c>
      <c r="I686" t="s">
        <v>556</v>
      </c>
      <c r="J686" t="s">
        <v>106</v>
      </c>
      <c r="K686" t="s">
        <v>71</v>
      </c>
      <c r="L686" t="s">
        <v>71</v>
      </c>
      <c r="M686">
        <f>IF(UPPER(TRIM(Table2[[#This Row],[Status_Clean]]))="CONVERTED",1,0)</f>
        <v>0</v>
      </c>
      <c r="N686">
        <f>IF(ISNUMBER(MATCH(UPPER(TRIM(Table2[[#This Row],[Status_Clean]])),{"CONTACTED","QUALIFIED","CONVERTED"},0)),1,0)</f>
        <v>1</v>
      </c>
      <c r="O686" cm="1">
        <f t="array" ref="O686">_xlfn.SWITCH(UPPER(TRIM(Table2[[#This Row],[Status_Clean]])),"NEW",1,"CONTACTED",2,"QUALIFIED",3,"CONVERTED",4,"LOST",5,99)</f>
        <v>3</v>
      </c>
      <c r="P686" t="s">
        <v>2194</v>
      </c>
      <c r="Q686" t="s">
        <v>7311</v>
      </c>
      <c r="R686" t="s">
        <v>7311</v>
      </c>
      <c r="S686">
        <v>45282</v>
      </c>
      <c r="T686" t="s">
        <v>7261</v>
      </c>
      <c r="U686">
        <v>45282</v>
      </c>
      <c r="V686" t="s">
        <v>7262</v>
      </c>
      <c r="W686" t="s">
        <v>7263</v>
      </c>
      <c r="X686" t="s">
        <v>7264</v>
      </c>
      <c r="Y686" t="s">
        <v>7312</v>
      </c>
      <c r="Z686">
        <v>33.200000000000003</v>
      </c>
      <c r="AA686">
        <v>33.200000000000003</v>
      </c>
      <c r="AB686" t="str" cm="1">
        <f t="array" ref="AB686">_xlfn.LET(_xlpm.x,IFERROR(VALUE(Table2[[#This Row],[Response_Time_Hours]]),""),IF(_xlpm.x="","CHECK",_xlfn.IFS(_xlpm.x&lt;=1,"Immediate",_xlpm.x&lt;=6,"Fast",_xlpm.x&lt;=24,"Moderate",_xlpm.x&gt;24,"Delayed")))</f>
        <v>Delayed</v>
      </c>
      <c r="AC686">
        <v>29</v>
      </c>
      <c r="AD686" t="str" cm="1">
        <f t="array" ref="AD686">IF(Table2[[#This Row],[Interaction_Count_Final]]="","N/A",_xlfn.IFS(Table2[[#This Row],[Interaction_Count_Final]]&lt;=2,"Low",Table2[[#This Row],[Interaction_Count_Final]]&lt;=5,"Medium",Table2[[#This Row],[Interaction_Count_Final]]&gt;=6,"High",TRUE,"CHECK"))</f>
        <v>High</v>
      </c>
      <c r="AE686" t="s">
        <v>7266</v>
      </c>
      <c r="AF686" t="b">
        <v>1</v>
      </c>
      <c r="AG686" t="b">
        <v>1</v>
      </c>
      <c r="AH686">
        <v>918</v>
      </c>
      <c r="AI686">
        <v>45282</v>
      </c>
      <c r="AJ686" t="b">
        <v>1</v>
      </c>
      <c r="AK686" t="str" cm="1">
        <f t="array" ref="AK686">_xlfn.LET(
  _xlpm.txt,TRIM(Raw_Data!F686),
  _xlpm.norm,SUBSTITUTE(SUBSTITUTE(_xlpm.txt,"-","/"),".","/"),
  _xlpm.p,_xlfn.TEXTSPLIT(_xlpm.norm,"/"),
  _xlpm.a,VALUE(INDEX(_xlpm.p,1)),
  _xlpm.b,VALUE(INDEX(_xlpm.p,2)),
  IF(AND(_xlpm.a&lt;=12,_xlpm.b&lt;=12),"REVIEW_AMBIGUOUS","OK")
)</f>
        <v>OK</v>
      </c>
    </row>
    <row r="687" spans="1:37">
      <c r="A687" t="s">
        <v>2195</v>
      </c>
      <c r="B687" t="s">
        <v>2195</v>
      </c>
      <c r="C687" t="b">
        <v>0</v>
      </c>
      <c r="D687" t="s">
        <v>7257</v>
      </c>
      <c r="E687" t="s">
        <v>2196</v>
      </c>
      <c r="F687" t="s">
        <v>2196</v>
      </c>
      <c r="G687" t="s">
        <v>7268</v>
      </c>
      <c r="H687" t="s">
        <v>101</v>
      </c>
      <c r="I687" t="s">
        <v>101</v>
      </c>
      <c r="J687" t="s">
        <v>101</v>
      </c>
      <c r="K687" t="s">
        <v>7281</v>
      </c>
      <c r="L687" t="s">
        <v>125</v>
      </c>
      <c r="M687">
        <f>IF(UPPER(TRIM(Table2[[#This Row],[Status_Clean]]))="CONVERTED",1,0)</f>
        <v>0</v>
      </c>
      <c r="N687">
        <f>IF(ISNUMBER(MATCH(UPPER(TRIM(Table2[[#This Row],[Status_Clean]])),{"CONTACTED","QUALIFIED","CONVERTED"},0)),1,0)</f>
        <v>1</v>
      </c>
      <c r="O687" cm="1">
        <f t="array" ref="O687">_xlfn.SWITCH(UPPER(TRIM(Table2[[#This Row],[Status_Clean]])),"NEW",1,"CONTACTED",2,"QUALIFIED",3,"CONVERTED",4,"LOST",5,99)</f>
        <v>2</v>
      </c>
      <c r="P687" t="s">
        <v>2197</v>
      </c>
      <c r="Q687" t="s">
        <v>2197</v>
      </c>
      <c r="R687" t="s">
        <v>2197</v>
      </c>
      <c r="S687">
        <v>44978</v>
      </c>
      <c r="T687" t="s">
        <v>7261</v>
      </c>
      <c r="U687">
        <v>44978</v>
      </c>
      <c r="V687" t="s">
        <v>7283</v>
      </c>
      <c r="W687" t="s">
        <v>7263</v>
      </c>
      <c r="X687" t="s">
        <v>7284</v>
      </c>
      <c r="Y687" t="s">
        <v>7265</v>
      </c>
      <c r="Z687" t="s">
        <v>2198</v>
      </c>
      <c r="AA687">
        <v>47.3</v>
      </c>
      <c r="AB687" t="str" cm="1">
        <f t="array" ref="AB687">_xlfn.LET(_xlpm.x,IFERROR(VALUE(Table2[[#This Row],[Response_Time_Hours]]),""),IF(_xlpm.x="","CHECK",_xlfn.IFS(_xlpm.x&lt;=1,"Immediate",_xlpm.x&lt;=6,"Fast",_xlpm.x&lt;=24,"Moderate",_xlpm.x&gt;24,"Delayed")))</f>
        <v>Delayed</v>
      </c>
      <c r="AC687">
        <v>1</v>
      </c>
      <c r="AD687" t="str" cm="1">
        <f t="array" ref="AD687">IF(Table2[[#This Row],[Interaction_Count_Final]]="","N/A",_xlfn.IFS(Table2[[#This Row],[Interaction_Count_Final]]&lt;=2,"Low",Table2[[#This Row],[Interaction_Count_Final]]&lt;=5,"Medium",Table2[[#This Row],[Interaction_Count_Final]]&gt;=6,"High",TRUE,"CHECK"))</f>
        <v>Low</v>
      </c>
      <c r="AE687" t="s">
        <v>7266</v>
      </c>
      <c r="AF687" t="b">
        <v>1</v>
      </c>
      <c r="AG687" t="b">
        <v>1</v>
      </c>
      <c r="AH687">
        <v>919</v>
      </c>
      <c r="AI687">
        <v>44978</v>
      </c>
      <c r="AJ687" t="b">
        <v>1</v>
      </c>
      <c r="AK687" t="str" cm="1">
        <f t="array" ref="AK687">_xlfn.LET(
  _xlpm.txt,TRIM(Raw_Data!F687),
  _xlpm.norm,SUBSTITUTE(SUBSTITUTE(_xlpm.txt,"-","/"),".","/"),
  _xlpm.p,_xlfn.TEXTSPLIT(_xlpm.norm,"/"),
  _xlpm.a,VALUE(INDEX(_xlpm.p,1)),
  _xlpm.b,VALUE(INDEX(_xlpm.p,2)),
  IF(AND(_xlpm.a&lt;=12,_xlpm.b&lt;=12),"REVIEW_AMBIGUOUS","OK")
)</f>
        <v>OK</v>
      </c>
    </row>
    <row r="688" spans="1:37">
      <c r="A688" t="s">
        <v>2199</v>
      </c>
      <c r="B688" t="s">
        <v>2199</v>
      </c>
      <c r="C688" t="b">
        <v>0</v>
      </c>
      <c r="D688" t="s">
        <v>7257</v>
      </c>
      <c r="E688" t="s">
        <v>2200</v>
      </c>
      <c r="F688" t="s">
        <v>2200</v>
      </c>
      <c r="G688" t="s">
        <v>7268</v>
      </c>
      <c r="H688" t="s">
        <v>359</v>
      </c>
      <c r="I688" t="s">
        <v>359</v>
      </c>
      <c r="J688" t="s">
        <v>473</v>
      </c>
      <c r="K688" t="s">
        <v>71</v>
      </c>
      <c r="L688" t="s">
        <v>71</v>
      </c>
      <c r="M688">
        <f>IF(UPPER(TRIM(Table2[[#This Row],[Status_Clean]]))="CONVERTED",1,0)</f>
        <v>0</v>
      </c>
      <c r="N688">
        <f>IF(ISNUMBER(MATCH(UPPER(TRIM(Table2[[#This Row],[Status_Clean]])),{"CONTACTED","QUALIFIED","CONVERTED"},0)),1,0)</f>
        <v>1</v>
      </c>
      <c r="O688" cm="1">
        <f t="array" ref="O688">_xlfn.SWITCH(UPPER(TRIM(Table2[[#This Row],[Status_Clean]])),"NEW",1,"CONTACTED",2,"QUALIFIED",3,"CONVERTED",4,"LOST",5,99)</f>
        <v>3</v>
      </c>
      <c r="P688" t="s">
        <v>2201</v>
      </c>
      <c r="Q688" t="s">
        <v>7901</v>
      </c>
      <c r="R688" t="s">
        <v>7901</v>
      </c>
      <c r="S688">
        <v>45300</v>
      </c>
      <c r="T688" t="s">
        <v>7261</v>
      </c>
      <c r="U688">
        <v>45300</v>
      </c>
      <c r="V688" t="s">
        <v>7317</v>
      </c>
      <c r="W688" t="s">
        <v>7271</v>
      </c>
      <c r="X688" t="s">
        <v>7284</v>
      </c>
      <c r="Y688" t="s">
        <v>7265</v>
      </c>
      <c r="Z688" t="s">
        <v>2202</v>
      </c>
      <c r="AA688">
        <v>51.5</v>
      </c>
      <c r="AB688" t="str" cm="1">
        <f t="array" ref="AB688">_xlfn.LET(_xlpm.x,IFERROR(VALUE(Table2[[#This Row],[Response_Time_Hours]]),""),IF(_xlpm.x="","CHECK",_xlfn.IFS(_xlpm.x&lt;=1,"Immediate",_xlpm.x&lt;=6,"Fast",_xlpm.x&lt;=24,"Moderate",_xlpm.x&gt;24,"Delayed")))</f>
        <v>Delayed</v>
      </c>
      <c r="AC688">
        <v>40</v>
      </c>
      <c r="AD688" t="str" cm="1">
        <f t="array" ref="AD688">IF(Table2[[#This Row],[Interaction_Count_Final]]="","N/A",_xlfn.IFS(Table2[[#This Row],[Interaction_Count_Final]]&lt;=2,"Low",Table2[[#This Row],[Interaction_Count_Final]]&lt;=5,"Medium",Table2[[#This Row],[Interaction_Count_Final]]&gt;=6,"High",TRUE,"CHECK"))</f>
        <v>High</v>
      </c>
      <c r="AE688" t="s">
        <v>7266</v>
      </c>
      <c r="AF688" t="b">
        <v>1</v>
      </c>
      <c r="AG688" t="b">
        <v>1</v>
      </c>
      <c r="AH688">
        <v>920</v>
      </c>
      <c r="AI688">
        <v>45300</v>
      </c>
      <c r="AJ688" t="b">
        <v>1</v>
      </c>
      <c r="AK688" t="e" cm="1">
        <f t="array" ref="AK688">_xlfn.LET(
  _xlpm.txt,TRIM(Raw_Data!F688),
  _xlpm.norm,SUBSTITUTE(SUBSTITUTE(_xlpm.txt,"-","/"),".","/"),
  _xlpm.p,_xlfn.TEXTSPLIT(_xlpm.norm,"/"),
  _xlpm.a,VALUE(INDEX(_xlpm.p,1)),
  _xlpm.b,VALUE(INDEX(_xlpm.p,2)),
  IF(AND(_xlpm.a&lt;=12,_xlpm.b&lt;=12),"REVIEW_AMBIGUOUS","OK")
)</f>
        <v>#REF!</v>
      </c>
    </row>
    <row r="689" spans="1:37">
      <c r="A689" t="s">
        <v>2203</v>
      </c>
      <c r="B689" t="s">
        <v>2203</v>
      </c>
      <c r="C689" t="b">
        <v>0</v>
      </c>
      <c r="D689" t="s">
        <v>7257</v>
      </c>
      <c r="E689" t="s">
        <v>2204</v>
      </c>
      <c r="F689" t="s">
        <v>2204</v>
      </c>
      <c r="G689" t="s">
        <v>7258</v>
      </c>
      <c r="H689" t="s">
        <v>404</v>
      </c>
      <c r="I689" t="s">
        <v>404</v>
      </c>
      <c r="J689" t="s">
        <v>363</v>
      </c>
      <c r="K689" t="s">
        <v>7502</v>
      </c>
      <c r="L689" t="s">
        <v>71</v>
      </c>
      <c r="M689">
        <f>IF(UPPER(TRIM(Table2[[#This Row],[Status_Clean]]))="CONVERTED",1,0)</f>
        <v>0</v>
      </c>
      <c r="N689">
        <f>IF(ISNUMBER(MATCH(UPPER(TRIM(Table2[[#This Row],[Status_Clean]])),{"CONTACTED","QUALIFIED","CONVERTED"},0)),1,0)</f>
        <v>1</v>
      </c>
      <c r="O689" cm="1">
        <f t="array" ref="O689">_xlfn.SWITCH(UPPER(TRIM(Table2[[#This Row],[Status_Clean]])),"NEW",1,"CONTACTED",2,"QUALIFIED",3,"CONVERTED",4,"LOST",5,99)</f>
        <v>3</v>
      </c>
      <c r="P689">
        <v>45555</v>
      </c>
      <c r="Q689" t="s">
        <v>7902</v>
      </c>
      <c r="R689" t="s">
        <v>7902</v>
      </c>
      <c r="S689">
        <v>45555</v>
      </c>
      <c r="T689" t="s">
        <v>7261</v>
      </c>
      <c r="U689">
        <v>45555</v>
      </c>
      <c r="V689" t="s">
        <v>7287</v>
      </c>
      <c r="W689" t="s">
        <v>7271</v>
      </c>
      <c r="X689" t="s">
        <v>7288</v>
      </c>
      <c r="Y689" t="s">
        <v>7312</v>
      </c>
      <c r="Z689" t="s">
        <v>2205</v>
      </c>
      <c r="AA689">
        <v>59.8</v>
      </c>
      <c r="AB689" t="str" cm="1">
        <f t="array" ref="AB689">_xlfn.LET(_xlpm.x,IFERROR(VALUE(Table2[[#This Row],[Response_Time_Hours]]),""),IF(_xlpm.x="","CHECK",_xlfn.IFS(_xlpm.x&lt;=1,"Immediate",_xlpm.x&lt;=6,"Fast",_xlpm.x&lt;=24,"Moderate",_xlpm.x&gt;24,"Delayed")))</f>
        <v>Delayed</v>
      </c>
      <c r="AC689">
        <v>3</v>
      </c>
      <c r="AD689" t="str" cm="1">
        <f t="array" ref="AD689">IF(Table2[[#This Row],[Interaction_Count_Final]]="","N/A",_xlfn.IFS(Table2[[#This Row],[Interaction_Count_Final]]&lt;=2,"Low",Table2[[#This Row],[Interaction_Count_Final]]&lt;=5,"Medium",Table2[[#This Row],[Interaction_Count_Final]]&gt;=6,"High",TRUE,"CHECK"))</f>
        <v>Medium</v>
      </c>
      <c r="AE689" t="s">
        <v>7266</v>
      </c>
      <c r="AF689" t="b">
        <v>1</v>
      </c>
      <c r="AG689" t="b">
        <v>1</v>
      </c>
      <c r="AH689">
        <v>922</v>
      </c>
      <c r="AI689">
        <v>45555</v>
      </c>
      <c r="AJ689" t="b">
        <v>1</v>
      </c>
      <c r="AK689" t="e" cm="1">
        <f t="array" ref="AK689">_xlfn.LET(
  _xlpm.txt,TRIM(Raw_Data!F689),
  _xlpm.norm,SUBSTITUTE(SUBSTITUTE(_xlpm.txt,"-","/"),".","/"),
  _xlpm.p,_xlfn.TEXTSPLIT(_xlpm.norm,"/"),
  _xlpm.a,VALUE(INDEX(_xlpm.p,1)),
  _xlpm.b,VALUE(INDEX(_xlpm.p,2)),
  IF(AND(_xlpm.a&lt;=12,_xlpm.b&lt;=12),"REVIEW_AMBIGUOUS","OK")
)</f>
        <v>#REF!</v>
      </c>
    </row>
    <row r="690" spans="1:37">
      <c r="A690" t="s">
        <v>2206</v>
      </c>
      <c r="B690" t="s">
        <v>2206</v>
      </c>
      <c r="C690" t="b">
        <v>0</v>
      </c>
      <c r="D690" t="s">
        <v>7257</v>
      </c>
      <c r="E690" t="s">
        <v>7903</v>
      </c>
      <c r="F690" t="s">
        <v>7903</v>
      </c>
      <c r="G690" t="s">
        <v>7280</v>
      </c>
      <c r="H690" t="s">
        <v>1035</v>
      </c>
      <c r="I690" t="s">
        <v>1035</v>
      </c>
      <c r="J690" t="s">
        <v>311</v>
      </c>
      <c r="K690" t="s">
        <v>193</v>
      </c>
      <c r="L690" t="s">
        <v>193</v>
      </c>
      <c r="M690">
        <f>IF(UPPER(TRIM(Table2[[#This Row],[Status_Clean]]))="CONVERTED",1,0)</f>
        <v>0</v>
      </c>
      <c r="N690">
        <f>IF(ISNUMBER(MATCH(UPPER(TRIM(Table2[[#This Row],[Status_Clean]])),{"CONTACTED","QUALIFIED","CONVERTED"},0)),1,0)</f>
        <v>0</v>
      </c>
      <c r="O690" cm="1">
        <f t="array" ref="O690">_xlfn.SWITCH(UPPER(TRIM(Table2[[#This Row],[Status_Clean]])),"NEW",1,"CONTACTED",2,"QUALIFIED",3,"CONVERTED",4,"LOST",5,99)</f>
        <v>1</v>
      </c>
      <c r="P690">
        <v>44954</v>
      </c>
      <c r="Q690" t="s">
        <v>7904</v>
      </c>
      <c r="R690" t="s">
        <v>7904</v>
      </c>
      <c r="S690">
        <v>44954</v>
      </c>
      <c r="T690" t="s">
        <v>7261</v>
      </c>
      <c r="U690">
        <v>44954</v>
      </c>
      <c r="V690" t="s">
        <v>7317</v>
      </c>
      <c r="W690" t="s">
        <v>7263</v>
      </c>
      <c r="X690" t="s">
        <v>7284</v>
      </c>
      <c r="Y690" t="s">
        <v>7278</v>
      </c>
      <c r="Z690">
        <v>36.299999999999997</v>
      </c>
      <c r="AA690">
        <v>36.299999999999997</v>
      </c>
      <c r="AB690" t="str" cm="1">
        <f t="array" ref="AB690">_xlfn.LET(_xlpm.x,IFERROR(VALUE(Table2[[#This Row],[Response_Time_Hours]]),""),IF(_xlpm.x="","CHECK",_xlfn.IFS(_xlpm.x&lt;=1,"Immediate",_xlpm.x&lt;=6,"Fast",_xlpm.x&lt;=24,"Moderate",_xlpm.x&gt;24,"Delayed")))</f>
        <v>Delayed</v>
      </c>
      <c r="AC690">
        <v>20</v>
      </c>
      <c r="AD690" t="str" cm="1">
        <f t="array" ref="AD690">IF(Table2[[#This Row],[Interaction_Count_Final]]="","N/A",_xlfn.IFS(Table2[[#This Row],[Interaction_Count_Final]]&lt;=2,"Low",Table2[[#This Row],[Interaction_Count_Final]]&lt;=5,"Medium",Table2[[#This Row],[Interaction_Count_Final]]&gt;=6,"High",TRUE,"CHECK"))</f>
        <v>High</v>
      </c>
      <c r="AE690" t="s">
        <v>7273</v>
      </c>
      <c r="AF690" t="b">
        <v>1</v>
      </c>
      <c r="AG690" t="b">
        <v>1</v>
      </c>
      <c r="AH690">
        <v>924</v>
      </c>
      <c r="AI690">
        <v>44954</v>
      </c>
      <c r="AJ690" t="b">
        <v>1</v>
      </c>
      <c r="AK690" t="e" cm="1">
        <f t="array" ref="AK690">_xlfn.LET(
  _xlpm.txt,TRIM(Raw_Data!F690),
  _xlpm.norm,SUBSTITUTE(SUBSTITUTE(_xlpm.txt,"-","/"),".","/"),
  _xlpm.p,_xlfn.TEXTSPLIT(_xlpm.norm,"/"),
  _xlpm.a,VALUE(INDEX(_xlpm.p,1)),
  _xlpm.b,VALUE(INDEX(_xlpm.p,2)),
  IF(AND(_xlpm.a&lt;=12,_xlpm.b&lt;=12),"REVIEW_AMBIGUOUS","OK")
)</f>
        <v>#REF!</v>
      </c>
    </row>
    <row r="691" spans="1:37">
      <c r="A691" t="s">
        <v>2208</v>
      </c>
      <c r="B691" t="s">
        <v>2208</v>
      </c>
      <c r="C691" t="b">
        <v>0</v>
      </c>
      <c r="D691" t="s">
        <v>7257</v>
      </c>
      <c r="E691" t="s">
        <v>2209</v>
      </c>
      <c r="F691" t="s">
        <v>2209</v>
      </c>
      <c r="G691" t="s">
        <v>7268</v>
      </c>
      <c r="H691" t="s">
        <v>106</v>
      </c>
      <c r="I691" t="s">
        <v>106</v>
      </c>
      <c r="J691" t="s">
        <v>106</v>
      </c>
      <c r="K691" t="s">
        <v>193</v>
      </c>
      <c r="L691" t="s">
        <v>193</v>
      </c>
      <c r="M691">
        <f>IF(UPPER(TRIM(Table2[[#This Row],[Status_Clean]]))="CONVERTED",1,0)</f>
        <v>0</v>
      </c>
      <c r="N691">
        <f>IF(ISNUMBER(MATCH(UPPER(TRIM(Table2[[#This Row],[Status_Clean]])),{"CONTACTED","QUALIFIED","CONVERTED"},0)),1,0)</f>
        <v>0</v>
      </c>
      <c r="O691" cm="1">
        <f t="array" ref="O691">_xlfn.SWITCH(UPPER(TRIM(Table2[[#This Row],[Status_Clean]])),"NEW",1,"CONTACTED",2,"QUALIFIED",3,"CONVERTED",4,"LOST",5,99)</f>
        <v>1</v>
      </c>
      <c r="P691" t="s">
        <v>2210</v>
      </c>
      <c r="Q691" t="s">
        <v>2210</v>
      </c>
      <c r="R691" t="s">
        <v>2210</v>
      </c>
      <c r="S691">
        <v>45260</v>
      </c>
      <c r="T691" t="s">
        <v>7261</v>
      </c>
      <c r="U691">
        <v>45260</v>
      </c>
      <c r="V691" t="s">
        <v>7300</v>
      </c>
      <c r="W691" t="s">
        <v>7263</v>
      </c>
      <c r="X691" t="s">
        <v>7264</v>
      </c>
      <c r="Y691" t="s">
        <v>7285</v>
      </c>
      <c r="Z691" t="s">
        <v>2211</v>
      </c>
      <c r="AA691">
        <v>53.6</v>
      </c>
      <c r="AB691" t="str" cm="1">
        <f t="array" ref="AB691">_xlfn.LET(_xlpm.x,IFERROR(VALUE(Table2[[#This Row],[Response_Time_Hours]]),""),IF(_xlpm.x="","CHECK",_xlfn.IFS(_xlpm.x&lt;=1,"Immediate",_xlpm.x&lt;=6,"Fast",_xlpm.x&lt;=24,"Moderate",_xlpm.x&gt;24,"Delayed")))</f>
        <v>Delayed</v>
      </c>
      <c r="AC691">
        <v>7</v>
      </c>
      <c r="AD691" t="str" cm="1">
        <f t="array" ref="AD691">IF(Table2[[#This Row],[Interaction_Count_Final]]="","N/A",_xlfn.IFS(Table2[[#This Row],[Interaction_Count_Final]]&lt;=2,"Low",Table2[[#This Row],[Interaction_Count_Final]]&lt;=5,"Medium",Table2[[#This Row],[Interaction_Count_Final]]&gt;=6,"High",TRUE,"CHECK"))</f>
        <v>High</v>
      </c>
      <c r="AE691" t="s">
        <v>7266</v>
      </c>
      <c r="AF691" t="b">
        <v>1</v>
      </c>
      <c r="AG691" t="b">
        <v>1</v>
      </c>
      <c r="AH691">
        <v>926</v>
      </c>
      <c r="AI691">
        <v>45260</v>
      </c>
      <c r="AJ691" t="b">
        <v>1</v>
      </c>
      <c r="AK691" t="str" cm="1">
        <f t="array" ref="AK691">_xlfn.LET(
  _xlpm.txt,TRIM(Raw_Data!F691),
  _xlpm.norm,SUBSTITUTE(SUBSTITUTE(_xlpm.txt,"-","/"),".","/"),
  _xlpm.p,_xlfn.TEXTSPLIT(_xlpm.norm,"/"),
  _xlpm.a,VALUE(INDEX(_xlpm.p,1)),
  _xlpm.b,VALUE(INDEX(_xlpm.p,2)),
  IF(AND(_xlpm.a&lt;=12,_xlpm.b&lt;=12),"REVIEW_AMBIGUOUS","OK")
)</f>
        <v>OK</v>
      </c>
    </row>
    <row r="692" spans="1:37">
      <c r="A692" t="s">
        <v>2212</v>
      </c>
      <c r="B692" t="s">
        <v>2212</v>
      </c>
      <c r="C692" t="b">
        <v>0</v>
      </c>
      <c r="D692" t="s">
        <v>7257</v>
      </c>
      <c r="E692" t="s">
        <v>2213</v>
      </c>
      <c r="F692" t="s">
        <v>2213</v>
      </c>
      <c r="G692" t="s">
        <v>7280</v>
      </c>
      <c r="H692" t="s">
        <v>363</v>
      </c>
      <c r="I692" t="s">
        <v>363</v>
      </c>
      <c r="J692" t="s">
        <v>363</v>
      </c>
      <c r="K692" t="s">
        <v>193</v>
      </c>
      <c r="L692" t="s">
        <v>193</v>
      </c>
      <c r="M692">
        <f>IF(UPPER(TRIM(Table2[[#This Row],[Status_Clean]]))="CONVERTED",1,0)</f>
        <v>0</v>
      </c>
      <c r="N692">
        <f>IF(ISNUMBER(MATCH(UPPER(TRIM(Table2[[#This Row],[Status_Clean]])),{"CONTACTED","QUALIFIED","CONVERTED"},0)),1,0)</f>
        <v>0</v>
      </c>
      <c r="O692" cm="1">
        <f t="array" ref="O692">_xlfn.SWITCH(UPPER(TRIM(Table2[[#This Row],[Status_Clean]])),"NEW",1,"CONTACTED",2,"QUALIFIED",3,"CONVERTED",4,"LOST",5,99)</f>
        <v>1</v>
      </c>
      <c r="P692" t="s">
        <v>2214</v>
      </c>
      <c r="Q692" t="s">
        <v>7905</v>
      </c>
      <c r="R692" t="s">
        <v>7905</v>
      </c>
      <c r="S692">
        <v>45112</v>
      </c>
      <c r="T692" t="s">
        <v>7261</v>
      </c>
      <c r="U692">
        <v>45112</v>
      </c>
      <c r="V692" t="s">
        <v>7305</v>
      </c>
      <c r="W692" t="s">
        <v>7263</v>
      </c>
      <c r="X692" t="s">
        <v>7288</v>
      </c>
      <c r="Y692" t="s">
        <v>7272</v>
      </c>
      <c r="Z692" t="s">
        <v>2215</v>
      </c>
      <c r="AA692">
        <v>36</v>
      </c>
      <c r="AB692" t="str" cm="1">
        <f t="array" ref="AB692">_xlfn.LET(_xlpm.x,IFERROR(VALUE(Table2[[#This Row],[Response_Time_Hours]]),""),IF(_xlpm.x="","CHECK",_xlfn.IFS(_xlpm.x&lt;=1,"Immediate",_xlpm.x&lt;=6,"Fast",_xlpm.x&lt;=24,"Moderate",_xlpm.x&gt;24,"Delayed")))</f>
        <v>Delayed</v>
      </c>
      <c r="AC692">
        <v>36</v>
      </c>
      <c r="AD692" t="str" cm="1">
        <f t="array" ref="AD692">IF(Table2[[#This Row],[Interaction_Count_Final]]="","N/A",_xlfn.IFS(Table2[[#This Row],[Interaction_Count_Final]]&lt;=2,"Low",Table2[[#This Row],[Interaction_Count_Final]]&lt;=5,"Medium",Table2[[#This Row],[Interaction_Count_Final]]&gt;=6,"High",TRUE,"CHECK"))</f>
        <v>High</v>
      </c>
      <c r="AE692" t="s">
        <v>7266</v>
      </c>
      <c r="AF692" t="b">
        <v>1</v>
      </c>
      <c r="AG692" t="b">
        <v>1</v>
      </c>
      <c r="AH692">
        <v>927</v>
      </c>
      <c r="AI692">
        <v>45112</v>
      </c>
      <c r="AJ692" t="b">
        <v>1</v>
      </c>
      <c r="AK692" t="str" cm="1">
        <f t="array" ref="AK692">_xlfn.LET(
  _xlpm.txt,TRIM(Raw_Data!F692),
  _xlpm.norm,SUBSTITUTE(SUBSTITUTE(_xlpm.txt,"-","/"),".","/"),
  _xlpm.p,_xlfn.TEXTSPLIT(_xlpm.norm,"/"),
  _xlpm.a,VALUE(INDEX(_xlpm.p,1)),
  _xlpm.b,VALUE(INDEX(_xlpm.p,2)),
  IF(AND(_xlpm.a&lt;=12,_xlpm.b&lt;=12),"REVIEW_AMBIGUOUS","OK")
)</f>
        <v>REVIEW_AMBIGUOUS</v>
      </c>
    </row>
    <row r="693" spans="1:37">
      <c r="A693" t="s">
        <v>2216</v>
      </c>
      <c r="B693" t="s">
        <v>2216</v>
      </c>
      <c r="C693" t="b">
        <v>0</v>
      </c>
      <c r="D693" t="s">
        <v>7257</v>
      </c>
      <c r="E693" t="s">
        <v>2217</v>
      </c>
      <c r="F693" t="s">
        <v>2217</v>
      </c>
      <c r="G693" t="s">
        <v>7274</v>
      </c>
      <c r="H693" t="s">
        <v>263</v>
      </c>
      <c r="I693" t="s">
        <v>263</v>
      </c>
      <c r="J693" t="s">
        <v>263</v>
      </c>
      <c r="K693" t="s">
        <v>193</v>
      </c>
      <c r="L693" t="s">
        <v>193</v>
      </c>
      <c r="M693">
        <f>IF(UPPER(TRIM(Table2[[#This Row],[Status_Clean]]))="CONVERTED",1,0)</f>
        <v>0</v>
      </c>
      <c r="N693">
        <f>IF(ISNUMBER(MATCH(UPPER(TRIM(Table2[[#This Row],[Status_Clean]])),{"CONTACTED","QUALIFIED","CONVERTED"},0)),1,0)</f>
        <v>0</v>
      </c>
      <c r="O693" cm="1">
        <f t="array" ref="O693">_xlfn.SWITCH(UPPER(TRIM(Table2[[#This Row],[Status_Clean]])),"NEW",1,"CONTACTED",2,"QUALIFIED",3,"CONVERTED",4,"LOST",5,99)</f>
        <v>1</v>
      </c>
      <c r="P693">
        <v>45171</v>
      </c>
      <c r="Q693" t="s">
        <v>7906</v>
      </c>
      <c r="R693" t="s">
        <v>7906</v>
      </c>
      <c r="S693">
        <v>45171</v>
      </c>
      <c r="T693" t="s">
        <v>7261</v>
      </c>
      <c r="U693">
        <v>45171</v>
      </c>
      <c r="V693" t="s">
        <v>7287</v>
      </c>
      <c r="W693" t="s">
        <v>7263</v>
      </c>
      <c r="X693" t="s">
        <v>7288</v>
      </c>
      <c r="Y693" t="s">
        <v>7278</v>
      </c>
      <c r="Z693">
        <v>11.7</v>
      </c>
      <c r="AA693">
        <v>11.7</v>
      </c>
      <c r="AB693" t="str" cm="1">
        <f t="array" ref="AB693">_xlfn.LET(_xlpm.x,IFERROR(VALUE(Table2[[#This Row],[Response_Time_Hours]]),""),IF(_xlpm.x="","CHECK",_xlfn.IFS(_xlpm.x&lt;=1,"Immediate",_xlpm.x&lt;=6,"Fast",_xlpm.x&lt;=24,"Moderate",_xlpm.x&gt;24,"Delayed")))</f>
        <v>Moderate</v>
      </c>
      <c r="AC693">
        <v>36</v>
      </c>
      <c r="AD693" t="str" cm="1">
        <f t="array" ref="AD693">IF(Table2[[#This Row],[Interaction_Count_Final]]="","N/A",_xlfn.IFS(Table2[[#This Row],[Interaction_Count_Final]]&lt;=2,"Low",Table2[[#This Row],[Interaction_Count_Final]]&lt;=5,"Medium",Table2[[#This Row],[Interaction_Count_Final]]&gt;=6,"High",TRUE,"CHECK"))</f>
        <v>High</v>
      </c>
      <c r="AE693" t="s">
        <v>7266</v>
      </c>
      <c r="AF693" t="b">
        <v>1</v>
      </c>
      <c r="AG693" t="b">
        <v>1</v>
      </c>
      <c r="AH693">
        <v>928</v>
      </c>
      <c r="AI693">
        <v>45171</v>
      </c>
      <c r="AJ693" t="b">
        <v>1</v>
      </c>
      <c r="AK693" t="e" cm="1">
        <f t="array" ref="AK693">_xlfn.LET(
  _xlpm.txt,TRIM(Raw_Data!F693),
  _xlpm.norm,SUBSTITUTE(SUBSTITUTE(_xlpm.txt,"-","/"),".","/"),
  _xlpm.p,_xlfn.TEXTSPLIT(_xlpm.norm,"/"),
  _xlpm.a,VALUE(INDEX(_xlpm.p,1)),
  _xlpm.b,VALUE(INDEX(_xlpm.p,2)),
  IF(AND(_xlpm.a&lt;=12,_xlpm.b&lt;=12),"REVIEW_AMBIGUOUS","OK")
)</f>
        <v>#REF!</v>
      </c>
    </row>
    <row r="694" spans="1:37">
      <c r="A694" t="s">
        <v>2218</v>
      </c>
      <c r="B694" t="s">
        <v>2218</v>
      </c>
      <c r="C694" t="b">
        <v>0</v>
      </c>
      <c r="D694" t="s">
        <v>7257</v>
      </c>
      <c r="E694" t="s">
        <v>2219</v>
      </c>
      <c r="F694" t="s">
        <v>2219</v>
      </c>
      <c r="G694" t="s">
        <v>7258</v>
      </c>
      <c r="H694" t="s">
        <v>359</v>
      </c>
      <c r="I694" t="s">
        <v>359</v>
      </c>
      <c r="J694" t="s">
        <v>473</v>
      </c>
      <c r="K694" t="s">
        <v>71</v>
      </c>
      <c r="L694" t="s">
        <v>71</v>
      </c>
      <c r="M694">
        <f>IF(UPPER(TRIM(Table2[[#This Row],[Status_Clean]]))="CONVERTED",1,0)</f>
        <v>0</v>
      </c>
      <c r="N694">
        <f>IF(ISNUMBER(MATCH(UPPER(TRIM(Table2[[#This Row],[Status_Clean]])),{"CONTACTED","QUALIFIED","CONVERTED"},0)),1,0)</f>
        <v>1</v>
      </c>
      <c r="O694" cm="1">
        <f t="array" ref="O694">_xlfn.SWITCH(UPPER(TRIM(Table2[[#This Row],[Status_Clean]])),"NEW",1,"CONTACTED",2,"QUALIFIED",3,"CONVERTED",4,"LOST",5,99)</f>
        <v>3</v>
      </c>
      <c r="P694">
        <v>45421</v>
      </c>
      <c r="Q694" t="s">
        <v>7791</v>
      </c>
      <c r="R694" t="s">
        <v>7791</v>
      </c>
      <c r="S694">
        <v>45421</v>
      </c>
      <c r="T694" t="s">
        <v>7261</v>
      </c>
      <c r="U694">
        <v>45421</v>
      </c>
      <c r="V694" t="s">
        <v>7314</v>
      </c>
      <c r="W694" t="s">
        <v>7271</v>
      </c>
      <c r="X694" t="s">
        <v>7277</v>
      </c>
      <c r="Y694" t="s">
        <v>7285</v>
      </c>
      <c r="Z694" t="s">
        <v>1407</v>
      </c>
      <c r="AA694">
        <v>52.7</v>
      </c>
      <c r="AB694" t="str" cm="1">
        <f t="array" ref="AB694">_xlfn.LET(_xlpm.x,IFERROR(VALUE(Table2[[#This Row],[Response_Time_Hours]]),""),IF(_xlpm.x="","CHECK",_xlfn.IFS(_xlpm.x&lt;=1,"Immediate",_xlpm.x&lt;=6,"Fast",_xlpm.x&lt;=24,"Moderate",_xlpm.x&gt;24,"Delayed")))</f>
        <v>Delayed</v>
      </c>
      <c r="AC694">
        <v>43</v>
      </c>
      <c r="AD694" t="str" cm="1">
        <f t="array" ref="AD694">IF(Table2[[#This Row],[Interaction_Count_Final]]="","N/A",_xlfn.IFS(Table2[[#This Row],[Interaction_Count_Final]]&lt;=2,"Low",Table2[[#This Row],[Interaction_Count_Final]]&lt;=5,"Medium",Table2[[#This Row],[Interaction_Count_Final]]&gt;=6,"High",TRUE,"CHECK"))</f>
        <v>High</v>
      </c>
      <c r="AE694" t="s">
        <v>7273</v>
      </c>
      <c r="AF694" t="b">
        <v>1</v>
      </c>
      <c r="AG694" t="b">
        <v>1</v>
      </c>
      <c r="AH694">
        <v>929</v>
      </c>
      <c r="AI694">
        <v>45421</v>
      </c>
      <c r="AJ694" t="b">
        <v>1</v>
      </c>
      <c r="AK694" t="e" cm="1">
        <f t="array" ref="AK694">_xlfn.LET(
  _xlpm.txt,TRIM(Raw_Data!F694),
  _xlpm.norm,SUBSTITUTE(SUBSTITUTE(_xlpm.txt,"-","/"),".","/"),
  _xlpm.p,_xlfn.TEXTSPLIT(_xlpm.norm,"/"),
  _xlpm.a,VALUE(INDEX(_xlpm.p,1)),
  _xlpm.b,VALUE(INDEX(_xlpm.p,2)),
  IF(AND(_xlpm.a&lt;=12,_xlpm.b&lt;=12),"REVIEW_AMBIGUOUS","OK")
)</f>
        <v>#REF!</v>
      </c>
    </row>
    <row r="695" spans="1:37">
      <c r="A695" t="s">
        <v>2220</v>
      </c>
      <c r="B695" t="s">
        <v>2220</v>
      </c>
      <c r="C695" t="b">
        <v>0</v>
      </c>
      <c r="D695" t="s">
        <v>7257</v>
      </c>
      <c r="E695" t="s">
        <v>2221</v>
      </c>
      <c r="F695" t="s">
        <v>2221</v>
      </c>
      <c r="G695" t="s">
        <v>7258</v>
      </c>
      <c r="H695" t="s">
        <v>311</v>
      </c>
      <c r="I695" t="s">
        <v>311</v>
      </c>
      <c r="J695" t="s">
        <v>311</v>
      </c>
      <c r="K695" t="s">
        <v>193</v>
      </c>
      <c r="L695" t="s">
        <v>193</v>
      </c>
      <c r="M695">
        <f>IF(UPPER(TRIM(Table2[[#This Row],[Status_Clean]]))="CONVERTED",1,0)</f>
        <v>0</v>
      </c>
      <c r="N695">
        <f>IF(ISNUMBER(MATCH(UPPER(TRIM(Table2[[#This Row],[Status_Clean]])),{"CONTACTED","QUALIFIED","CONVERTED"},0)),1,0)</f>
        <v>0</v>
      </c>
      <c r="O695" cm="1">
        <f t="array" ref="O695">_xlfn.SWITCH(UPPER(TRIM(Table2[[#This Row],[Status_Clean]])),"NEW",1,"CONTACTED",2,"QUALIFIED",3,"CONVERTED",4,"LOST",5,99)</f>
        <v>1</v>
      </c>
      <c r="P695">
        <v>45371</v>
      </c>
      <c r="Q695" t="s">
        <v>7907</v>
      </c>
      <c r="R695" t="s">
        <v>7907</v>
      </c>
      <c r="S695">
        <v>45371</v>
      </c>
      <c r="T695" t="s">
        <v>7261</v>
      </c>
      <c r="U695">
        <v>45371</v>
      </c>
      <c r="V695" t="s">
        <v>7295</v>
      </c>
      <c r="W695" t="s">
        <v>7271</v>
      </c>
      <c r="X695" t="s">
        <v>7284</v>
      </c>
      <c r="Y695" t="s">
        <v>7272</v>
      </c>
      <c r="Z695" t="s">
        <v>2222</v>
      </c>
      <c r="AA695">
        <v>7.2</v>
      </c>
      <c r="AB695" t="str" cm="1">
        <f t="array" ref="AB695">_xlfn.LET(_xlpm.x,IFERROR(VALUE(Table2[[#This Row],[Response_Time_Hours]]),""),IF(_xlpm.x="","CHECK",_xlfn.IFS(_xlpm.x&lt;=1,"Immediate",_xlpm.x&lt;=6,"Fast",_xlpm.x&lt;=24,"Moderate",_xlpm.x&gt;24,"Delayed")))</f>
        <v>Moderate</v>
      </c>
      <c r="AC695">
        <v>12</v>
      </c>
      <c r="AD695" t="str" cm="1">
        <f t="array" ref="AD695">IF(Table2[[#This Row],[Interaction_Count_Final]]="","N/A",_xlfn.IFS(Table2[[#This Row],[Interaction_Count_Final]]&lt;=2,"Low",Table2[[#This Row],[Interaction_Count_Final]]&lt;=5,"Medium",Table2[[#This Row],[Interaction_Count_Final]]&gt;=6,"High",TRUE,"CHECK"))</f>
        <v>High</v>
      </c>
      <c r="AE695" t="s">
        <v>7289</v>
      </c>
      <c r="AF695" t="b">
        <v>1</v>
      </c>
      <c r="AG695" t="b">
        <v>1</v>
      </c>
      <c r="AH695">
        <v>930</v>
      </c>
      <c r="AI695">
        <v>45371</v>
      </c>
      <c r="AJ695" t="b">
        <v>1</v>
      </c>
      <c r="AK695" t="e" cm="1">
        <f t="array" ref="AK695">_xlfn.LET(
  _xlpm.txt,TRIM(Raw_Data!F695),
  _xlpm.norm,SUBSTITUTE(SUBSTITUTE(_xlpm.txt,"-","/"),".","/"),
  _xlpm.p,_xlfn.TEXTSPLIT(_xlpm.norm,"/"),
  _xlpm.a,VALUE(INDEX(_xlpm.p,1)),
  _xlpm.b,VALUE(INDEX(_xlpm.p,2)),
  IF(AND(_xlpm.a&lt;=12,_xlpm.b&lt;=12),"REVIEW_AMBIGUOUS","OK")
)</f>
        <v>#REF!</v>
      </c>
    </row>
    <row r="696" spans="1:37">
      <c r="A696" t="s">
        <v>2223</v>
      </c>
      <c r="B696" t="s">
        <v>2223</v>
      </c>
      <c r="C696" t="b">
        <v>0</v>
      </c>
      <c r="D696" t="s">
        <v>7257</v>
      </c>
      <c r="E696" t="s">
        <v>2224</v>
      </c>
      <c r="F696" t="s">
        <v>2224</v>
      </c>
      <c r="G696" t="s">
        <v>7274</v>
      </c>
      <c r="H696" t="s">
        <v>1356</v>
      </c>
      <c r="I696" t="s">
        <v>1356</v>
      </c>
      <c r="J696" t="s">
        <v>1356</v>
      </c>
      <c r="K696" t="s">
        <v>193</v>
      </c>
      <c r="L696" t="s">
        <v>193</v>
      </c>
      <c r="M696">
        <f>IF(UPPER(TRIM(Table2[[#This Row],[Status_Clean]]))="CONVERTED",1,0)</f>
        <v>0</v>
      </c>
      <c r="N696">
        <f>IF(ISNUMBER(MATCH(UPPER(TRIM(Table2[[#This Row],[Status_Clean]])),{"CONTACTED","QUALIFIED","CONVERTED"},0)),1,0)</f>
        <v>0</v>
      </c>
      <c r="O696" cm="1">
        <f t="array" ref="O696">_xlfn.SWITCH(UPPER(TRIM(Table2[[#This Row],[Status_Clean]])),"NEW",1,"CONTACTED",2,"QUALIFIED",3,"CONVERTED",4,"LOST",5,99)</f>
        <v>1</v>
      </c>
      <c r="P696">
        <v>45287</v>
      </c>
      <c r="Q696" t="s">
        <v>7908</v>
      </c>
      <c r="R696" t="s">
        <v>7908</v>
      </c>
      <c r="S696">
        <v>45287</v>
      </c>
      <c r="T696" t="s">
        <v>7261</v>
      </c>
      <c r="U696">
        <v>45287</v>
      </c>
      <c r="V696" t="s">
        <v>7262</v>
      </c>
      <c r="W696" t="s">
        <v>7263</v>
      </c>
      <c r="X696" t="s">
        <v>7264</v>
      </c>
      <c r="Y696" t="s">
        <v>7272</v>
      </c>
      <c r="Z696">
        <v>18.8</v>
      </c>
      <c r="AA696">
        <v>18.8</v>
      </c>
      <c r="AB696" t="str" cm="1">
        <f t="array" ref="AB696">_xlfn.LET(_xlpm.x,IFERROR(VALUE(Table2[[#This Row],[Response_Time_Hours]]),""),IF(_xlpm.x="","CHECK",_xlfn.IFS(_xlpm.x&lt;=1,"Immediate",_xlpm.x&lt;=6,"Fast",_xlpm.x&lt;=24,"Moderate",_xlpm.x&gt;24,"Delayed")))</f>
        <v>Moderate</v>
      </c>
      <c r="AC696">
        <v>29</v>
      </c>
      <c r="AD696" t="str" cm="1">
        <f t="array" ref="AD696">IF(Table2[[#This Row],[Interaction_Count_Final]]="","N/A",_xlfn.IFS(Table2[[#This Row],[Interaction_Count_Final]]&lt;=2,"Low",Table2[[#This Row],[Interaction_Count_Final]]&lt;=5,"Medium",Table2[[#This Row],[Interaction_Count_Final]]&gt;=6,"High",TRUE,"CHECK"))</f>
        <v>High</v>
      </c>
      <c r="AE696" t="s">
        <v>7266</v>
      </c>
      <c r="AF696" t="b">
        <v>1</v>
      </c>
      <c r="AG696" t="b">
        <v>1</v>
      </c>
      <c r="AH696">
        <v>931</v>
      </c>
      <c r="AI696">
        <v>45287</v>
      </c>
      <c r="AJ696" t="b">
        <v>1</v>
      </c>
      <c r="AK696" t="e" cm="1">
        <f t="array" ref="AK696">_xlfn.LET(
  _xlpm.txt,TRIM(Raw_Data!F696),
  _xlpm.norm,SUBSTITUTE(SUBSTITUTE(_xlpm.txt,"-","/"),".","/"),
  _xlpm.p,_xlfn.TEXTSPLIT(_xlpm.norm,"/"),
  _xlpm.a,VALUE(INDEX(_xlpm.p,1)),
  _xlpm.b,VALUE(INDEX(_xlpm.p,2)),
  IF(AND(_xlpm.a&lt;=12,_xlpm.b&lt;=12),"REVIEW_AMBIGUOUS","OK")
)</f>
        <v>#REF!</v>
      </c>
    </row>
    <row r="697" spans="1:37">
      <c r="A697" t="s">
        <v>2225</v>
      </c>
      <c r="B697" t="s">
        <v>2225</v>
      </c>
      <c r="C697" t="b">
        <v>0</v>
      </c>
      <c r="D697" t="s">
        <v>7257</v>
      </c>
      <c r="E697" t="s">
        <v>2226</v>
      </c>
      <c r="F697" t="s">
        <v>2226</v>
      </c>
      <c r="G697" t="s">
        <v>7280</v>
      </c>
      <c r="H697" t="s">
        <v>1356</v>
      </c>
      <c r="I697" t="s">
        <v>1356</v>
      </c>
      <c r="J697" t="s">
        <v>1356</v>
      </c>
      <c r="K697" t="s">
        <v>250</v>
      </c>
      <c r="L697" t="s">
        <v>250</v>
      </c>
      <c r="M697">
        <f>IF(UPPER(TRIM(Table2[[#This Row],[Status_Clean]]))="CONVERTED",1,0)</f>
        <v>1</v>
      </c>
      <c r="N697">
        <f>IF(ISNUMBER(MATCH(UPPER(TRIM(Table2[[#This Row],[Status_Clean]])),{"CONTACTED","QUALIFIED","CONVERTED"},0)),1,0)</f>
        <v>1</v>
      </c>
      <c r="O697" cm="1">
        <f t="array" ref="O697">_xlfn.SWITCH(UPPER(TRIM(Table2[[#This Row],[Status_Clean]])),"NEW",1,"CONTACTED",2,"QUALIFIED",3,"CONVERTED",4,"LOST",5,99)</f>
        <v>4</v>
      </c>
      <c r="P697">
        <v>45329</v>
      </c>
      <c r="Q697" t="s">
        <v>7537</v>
      </c>
      <c r="R697" t="s">
        <v>7537</v>
      </c>
      <c r="S697">
        <v>45329</v>
      </c>
      <c r="T697" t="s">
        <v>7261</v>
      </c>
      <c r="U697">
        <v>45329</v>
      </c>
      <c r="V697" t="s">
        <v>7283</v>
      </c>
      <c r="W697" t="s">
        <v>7271</v>
      </c>
      <c r="X697" t="s">
        <v>7284</v>
      </c>
      <c r="Y697" t="s">
        <v>7272</v>
      </c>
      <c r="Z697" t="s">
        <v>138</v>
      </c>
      <c r="AA697">
        <v>33.599999999999994</v>
      </c>
      <c r="AB697" t="str" cm="1">
        <f t="array" ref="AB697">_xlfn.LET(_xlpm.x,IFERROR(VALUE(Table2[[#This Row],[Response_Time_Hours]]),""),IF(_xlpm.x="","CHECK",_xlfn.IFS(_xlpm.x&lt;=1,"Immediate",_xlpm.x&lt;=6,"Fast",_xlpm.x&lt;=24,"Moderate",_xlpm.x&gt;24,"Delayed")))</f>
        <v>Delayed</v>
      </c>
      <c r="AC697">
        <v>10</v>
      </c>
      <c r="AD697" t="str" cm="1">
        <f t="array" ref="AD697">IF(Table2[[#This Row],[Interaction_Count_Final]]="","N/A",_xlfn.IFS(Table2[[#This Row],[Interaction_Count_Final]]&lt;=2,"Low",Table2[[#This Row],[Interaction_Count_Final]]&lt;=5,"Medium",Table2[[#This Row],[Interaction_Count_Final]]&gt;=6,"High",TRUE,"CHECK"))</f>
        <v>High</v>
      </c>
      <c r="AE697" t="s">
        <v>7266</v>
      </c>
      <c r="AF697" t="b">
        <v>1</v>
      </c>
      <c r="AG697" t="b">
        <v>1</v>
      </c>
      <c r="AH697">
        <v>932</v>
      </c>
      <c r="AI697">
        <v>45329</v>
      </c>
      <c r="AJ697" t="b">
        <v>1</v>
      </c>
      <c r="AK697" t="e" cm="1">
        <f t="array" ref="AK697">_xlfn.LET(
  _xlpm.txt,TRIM(Raw_Data!F697),
  _xlpm.norm,SUBSTITUTE(SUBSTITUTE(_xlpm.txt,"-","/"),".","/"),
  _xlpm.p,_xlfn.TEXTSPLIT(_xlpm.norm,"/"),
  _xlpm.a,VALUE(INDEX(_xlpm.p,1)),
  _xlpm.b,VALUE(INDEX(_xlpm.p,2)),
  IF(AND(_xlpm.a&lt;=12,_xlpm.b&lt;=12),"REVIEW_AMBIGUOUS","OK")
)</f>
        <v>#REF!</v>
      </c>
    </row>
    <row r="698" spans="1:37">
      <c r="A698" t="s">
        <v>2227</v>
      </c>
      <c r="B698" t="s">
        <v>2227</v>
      </c>
      <c r="C698" t="b">
        <v>0</v>
      </c>
      <c r="D698" t="s">
        <v>7257</v>
      </c>
      <c r="E698" t="s">
        <v>2228</v>
      </c>
      <c r="F698" t="s">
        <v>2228</v>
      </c>
      <c r="G698" t="s">
        <v>7280</v>
      </c>
      <c r="H698" t="s">
        <v>447</v>
      </c>
      <c r="I698" t="s">
        <v>447</v>
      </c>
      <c r="J698" t="s">
        <v>447</v>
      </c>
      <c r="K698" t="s">
        <v>193</v>
      </c>
      <c r="L698" t="s">
        <v>193</v>
      </c>
      <c r="M698">
        <f>IF(UPPER(TRIM(Table2[[#This Row],[Status_Clean]]))="CONVERTED",1,0)</f>
        <v>0</v>
      </c>
      <c r="N698">
        <f>IF(ISNUMBER(MATCH(UPPER(TRIM(Table2[[#This Row],[Status_Clean]])),{"CONTACTED","QUALIFIED","CONVERTED"},0)),1,0)</f>
        <v>0</v>
      </c>
      <c r="O698" cm="1">
        <f t="array" ref="O698">_xlfn.SWITCH(UPPER(TRIM(Table2[[#This Row],[Status_Clean]])),"NEW",1,"CONTACTED",2,"QUALIFIED",3,"CONVERTED",4,"LOST",5,99)</f>
        <v>1</v>
      </c>
      <c r="P698">
        <v>45206</v>
      </c>
      <c r="Q698" t="s">
        <v>7909</v>
      </c>
      <c r="R698" t="s">
        <v>7909</v>
      </c>
      <c r="S698">
        <v>45206</v>
      </c>
      <c r="T698" t="s">
        <v>7261</v>
      </c>
      <c r="U698">
        <v>45206</v>
      </c>
      <c r="V698" t="s">
        <v>7270</v>
      </c>
      <c r="W698" t="s">
        <v>7263</v>
      </c>
      <c r="X698" t="s">
        <v>7264</v>
      </c>
      <c r="Y698" t="s">
        <v>7278</v>
      </c>
      <c r="Z698" t="s">
        <v>511</v>
      </c>
      <c r="AA698">
        <v>19</v>
      </c>
      <c r="AB698" t="str" cm="1">
        <f t="array" ref="AB698">_xlfn.LET(_xlpm.x,IFERROR(VALUE(Table2[[#This Row],[Response_Time_Hours]]),""),IF(_xlpm.x="","CHECK",_xlfn.IFS(_xlpm.x&lt;=1,"Immediate",_xlpm.x&lt;=6,"Fast",_xlpm.x&lt;=24,"Moderate",_xlpm.x&gt;24,"Delayed")))</f>
        <v>Moderate</v>
      </c>
      <c r="AC698">
        <v>32</v>
      </c>
      <c r="AD698" t="str" cm="1">
        <f t="array" ref="AD698">IF(Table2[[#This Row],[Interaction_Count_Final]]="","N/A",_xlfn.IFS(Table2[[#This Row],[Interaction_Count_Final]]&lt;=2,"Low",Table2[[#This Row],[Interaction_Count_Final]]&lt;=5,"Medium",Table2[[#This Row],[Interaction_Count_Final]]&gt;=6,"High",TRUE,"CHECK"))</f>
        <v>High</v>
      </c>
      <c r="AE698" t="s">
        <v>7266</v>
      </c>
      <c r="AF698" t="b">
        <v>1</v>
      </c>
      <c r="AG698" t="b">
        <v>1</v>
      </c>
      <c r="AH698">
        <v>933</v>
      </c>
      <c r="AI698">
        <v>45206</v>
      </c>
      <c r="AJ698" t="b">
        <v>1</v>
      </c>
      <c r="AK698" t="e" cm="1">
        <f t="array" ref="AK698">_xlfn.LET(
  _xlpm.txt,TRIM(Raw_Data!F698),
  _xlpm.norm,SUBSTITUTE(SUBSTITUTE(_xlpm.txt,"-","/"),".","/"),
  _xlpm.p,_xlfn.TEXTSPLIT(_xlpm.norm,"/"),
  _xlpm.a,VALUE(INDEX(_xlpm.p,1)),
  _xlpm.b,VALUE(INDEX(_xlpm.p,2)),
  IF(AND(_xlpm.a&lt;=12,_xlpm.b&lt;=12),"REVIEW_AMBIGUOUS","OK")
)</f>
        <v>#REF!</v>
      </c>
    </row>
    <row r="699" spans="1:37">
      <c r="A699" t="s">
        <v>2229</v>
      </c>
      <c r="B699" t="s">
        <v>2229</v>
      </c>
      <c r="C699" t="b">
        <v>0</v>
      </c>
      <c r="D699" t="s">
        <v>7257</v>
      </c>
      <c r="E699" t="s">
        <v>2230</v>
      </c>
      <c r="F699" t="s">
        <v>2230</v>
      </c>
      <c r="G699" t="s">
        <v>7258</v>
      </c>
      <c r="H699" t="s">
        <v>7535</v>
      </c>
      <c r="I699" t="s">
        <v>7535</v>
      </c>
      <c r="J699" t="s">
        <v>101</v>
      </c>
      <c r="K699" t="s">
        <v>250</v>
      </c>
      <c r="L699" t="s">
        <v>250</v>
      </c>
      <c r="M699">
        <f>IF(UPPER(TRIM(Table2[[#This Row],[Status_Clean]]))="CONVERTED",1,0)</f>
        <v>1</v>
      </c>
      <c r="N699">
        <f>IF(ISNUMBER(MATCH(UPPER(TRIM(Table2[[#This Row],[Status_Clean]])),{"CONTACTED","QUALIFIED","CONVERTED"},0)),1,0)</f>
        <v>1</v>
      </c>
      <c r="O699" cm="1">
        <f t="array" ref="O699">_xlfn.SWITCH(UPPER(TRIM(Table2[[#This Row],[Status_Clean]])),"NEW",1,"CONTACTED",2,"QUALIFIED",3,"CONVERTED",4,"LOST",5,99)</f>
        <v>4</v>
      </c>
      <c r="P699" t="s">
        <v>2231</v>
      </c>
      <c r="Q699" t="s">
        <v>7910</v>
      </c>
      <c r="R699" t="s">
        <v>7910</v>
      </c>
      <c r="S699">
        <v>45412</v>
      </c>
      <c r="T699" t="s">
        <v>7261</v>
      </c>
      <c r="U699">
        <v>45412</v>
      </c>
      <c r="V699" t="s">
        <v>7297</v>
      </c>
      <c r="W699" t="s">
        <v>7271</v>
      </c>
      <c r="X699" t="s">
        <v>7277</v>
      </c>
      <c r="Y699" t="s">
        <v>7265</v>
      </c>
      <c r="Z699" t="s">
        <v>2232</v>
      </c>
      <c r="AA699">
        <v>16.899999999999999</v>
      </c>
      <c r="AB699" t="str" cm="1">
        <f t="array" ref="AB699">_xlfn.LET(_xlpm.x,IFERROR(VALUE(Table2[[#This Row],[Response_Time_Hours]]),""),IF(_xlpm.x="","CHECK",_xlfn.IFS(_xlpm.x&lt;=1,"Immediate",_xlpm.x&lt;=6,"Fast",_xlpm.x&lt;=24,"Moderate",_xlpm.x&gt;24,"Delayed")))</f>
        <v>Moderate</v>
      </c>
      <c r="AC699">
        <v>20</v>
      </c>
      <c r="AD699" t="str" cm="1">
        <f t="array" ref="AD699">IF(Table2[[#This Row],[Interaction_Count_Final]]="","N/A",_xlfn.IFS(Table2[[#This Row],[Interaction_Count_Final]]&lt;=2,"Low",Table2[[#This Row],[Interaction_Count_Final]]&lt;=5,"Medium",Table2[[#This Row],[Interaction_Count_Final]]&gt;=6,"High",TRUE,"CHECK"))</f>
        <v>High</v>
      </c>
      <c r="AE699" t="s">
        <v>7289</v>
      </c>
      <c r="AF699" t="b">
        <v>1</v>
      </c>
      <c r="AG699" t="b">
        <v>1</v>
      </c>
      <c r="AH699">
        <v>934</v>
      </c>
      <c r="AI699">
        <v>45412</v>
      </c>
      <c r="AJ699" t="b">
        <v>1</v>
      </c>
      <c r="AK699" t="e" cm="1">
        <f t="array" ref="AK699">_xlfn.LET(
  _xlpm.txt,TRIM(Raw_Data!F699),
  _xlpm.norm,SUBSTITUTE(SUBSTITUTE(_xlpm.txt,"-","/"),".","/"),
  _xlpm.p,_xlfn.TEXTSPLIT(_xlpm.norm,"/"),
  _xlpm.a,VALUE(INDEX(_xlpm.p,1)),
  _xlpm.b,VALUE(INDEX(_xlpm.p,2)),
  IF(AND(_xlpm.a&lt;=12,_xlpm.b&lt;=12),"REVIEW_AMBIGUOUS","OK")
)</f>
        <v>#REF!</v>
      </c>
    </row>
    <row r="700" spans="1:37">
      <c r="A700" t="s">
        <v>2233</v>
      </c>
      <c r="B700" t="s">
        <v>2233</v>
      </c>
      <c r="C700" t="b">
        <v>0</v>
      </c>
      <c r="D700" t="s">
        <v>7257</v>
      </c>
      <c r="E700" t="s">
        <v>2234</v>
      </c>
      <c r="F700" t="s">
        <v>2234</v>
      </c>
      <c r="G700" t="s">
        <v>7303</v>
      </c>
      <c r="H700" t="s">
        <v>359</v>
      </c>
      <c r="I700" t="s">
        <v>359</v>
      </c>
      <c r="J700" t="s">
        <v>473</v>
      </c>
      <c r="K700" t="s">
        <v>193</v>
      </c>
      <c r="L700" t="s">
        <v>193</v>
      </c>
      <c r="M700">
        <f>IF(UPPER(TRIM(Table2[[#This Row],[Status_Clean]]))="CONVERTED",1,0)</f>
        <v>0</v>
      </c>
      <c r="N700">
        <f>IF(ISNUMBER(MATCH(UPPER(TRIM(Table2[[#This Row],[Status_Clean]])),{"CONTACTED","QUALIFIED","CONVERTED"},0)),1,0)</f>
        <v>0</v>
      </c>
      <c r="O700" cm="1">
        <f t="array" ref="O700">_xlfn.SWITCH(UPPER(TRIM(Table2[[#This Row],[Status_Clean]])),"NEW",1,"CONTACTED",2,"QUALIFIED",3,"CONVERTED",4,"LOST",5,99)</f>
        <v>1</v>
      </c>
      <c r="P700" t="s">
        <v>2235</v>
      </c>
      <c r="Q700" t="s">
        <v>7727</v>
      </c>
      <c r="R700" t="s">
        <v>7727</v>
      </c>
      <c r="S700">
        <v>45562</v>
      </c>
      <c r="T700" t="s">
        <v>7261</v>
      </c>
      <c r="U700">
        <v>45562</v>
      </c>
      <c r="V700" t="s">
        <v>7287</v>
      </c>
      <c r="W700" t="s">
        <v>7271</v>
      </c>
      <c r="X700" t="s">
        <v>7288</v>
      </c>
      <c r="Y700" t="s">
        <v>7312</v>
      </c>
      <c r="Z700">
        <v>57.5</v>
      </c>
      <c r="AA700">
        <v>57.5</v>
      </c>
      <c r="AB700" t="str" cm="1">
        <f t="array" ref="AB700">_xlfn.LET(_xlpm.x,IFERROR(VALUE(Table2[[#This Row],[Response_Time_Hours]]),""),IF(_xlpm.x="","CHECK",_xlfn.IFS(_xlpm.x&lt;=1,"Immediate",_xlpm.x&lt;=6,"Fast",_xlpm.x&lt;=24,"Moderate",_xlpm.x&gt;24,"Delayed")))</f>
        <v>Delayed</v>
      </c>
      <c r="AC700">
        <v>38</v>
      </c>
      <c r="AD700" t="str" cm="1">
        <f t="array" ref="AD700">IF(Table2[[#This Row],[Interaction_Count_Final]]="","N/A",_xlfn.IFS(Table2[[#This Row],[Interaction_Count_Final]]&lt;=2,"Low",Table2[[#This Row],[Interaction_Count_Final]]&lt;=5,"Medium",Table2[[#This Row],[Interaction_Count_Final]]&gt;=6,"High",TRUE,"CHECK"))</f>
        <v>High</v>
      </c>
      <c r="AE700" t="s">
        <v>7266</v>
      </c>
      <c r="AF700" t="b">
        <v>1</v>
      </c>
      <c r="AG700" t="b">
        <v>1</v>
      </c>
      <c r="AH700">
        <v>935</v>
      </c>
      <c r="AI700">
        <v>45562</v>
      </c>
      <c r="AJ700" t="b">
        <v>1</v>
      </c>
      <c r="AK700" t="str" cm="1">
        <f t="array" ref="AK700">_xlfn.LET(
  _xlpm.txt,TRIM(Raw_Data!F700),
  _xlpm.norm,SUBSTITUTE(SUBSTITUTE(_xlpm.txt,"-","/"),".","/"),
  _xlpm.p,_xlfn.TEXTSPLIT(_xlpm.norm,"/"),
  _xlpm.a,VALUE(INDEX(_xlpm.p,1)),
  _xlpm.b,VALUE(INDEX(_xlpm.p,2)),
  IF(AND(_xlpm.a&lt;=12,_xlpm.b&lt;=12),"REVIEW_AMBIGUOUS","OK")
)</f>
        <v>OK</v>
      </c>
    </row>
    <row r="701" spans="1:37">
      <c r="A701" t="s">
        <v>2236</v>
      </c>
      <c r="B701" t="s">
        <v>2236</v>
      </c>
      <c r="C701" t="b">
        <v>0</v>
      </c>
      <c r="D701" t="s">
        <v>7257</v>
      </c>
      <c r="E701" t="s">
        <v>7911</v>
      </c>
      <c r="F701" t="s">
        <v>7911</v>
      </c>
      <c r="G701" t="s">
        <v>7280</v>
      </c>
      <c r="H701" t="s">
        <v>1356</v>
      </c>
      <c r="I701" t="s">
        <v>1356</v>
      </c>
      <c r="J701" t="s">
        <v>1356</v>
      </c>
      <c r="K701" t="s">
        <v>71</v>
      </c>
      <c r="L701" t="s">
        <v>71</v>
      </c>
      <c r="M701">
        <f>IF(UPPER(TRIM(Table2[[#This Row],[Status_Clean]]))="CONVERTED",1,0)</f>
        <v>0</v>
      </c>
      <c r="N701">
        <f>IF(ISNUMBER(MATCH(UPPER(TRIM(Table2[[#This Row],[Status_Clean]])),{"CONTACTED","QUALIFIED","CONVERTED"},0)),1,0)</f>
        <v>1</v>
      </c>
      <c r="O701" cm="1">
        <f t="array" ref="O701">_xlfn.SWITCH(UPPER(TRIM(Table2[[#This Row],[Status_Clean]])),"NEW",1,"CONTACTED",2,"QUALIFIED",3,"CONVERTED",4,"LOST",5,99)</f>
        <v>3</v>
      </c>
      <c r="P701" t="s">
        <v>2238</v>
      </c>
      <c r="Q701" t="s">
        <v>7912</v>
      </c>
      <c r="R701" t="s">
        <v>7912</v>
      </c>
      <c r="S701">
        <v>45399</v>
      </c>
      <c r="T701" t="s">
        <v>7261</v>
      </c>
      <c r="U701">
        <v>45399</v>
      </c>
      <c r="V701" t="s">
        <v>7297</v>
      </c>
      <c r="W701" t="s">
        <v>7271</v>
      </c>
      <c r="X701" t="s">
        <v>7277</v>
      </c>
      <c r="Y701" t="s">
        <v>7272</v>
      </c>
      <c r="Z701" t="s">
        <v>1695</v>
      </c>
      <c r="AA701">
        <v>45.599999999999994</v>
      </c>
      <c r="AB701" t="str" cm="1">
        <f t="array" ref="AB701">_xlfn.LET(_xlpm.x,IFERROR(VALUE(Table2[[#This Row],[Response_Time_Hours]]),""),IF(_xlpm.x="","CHECK",_xlfn.IFS(_xlpm.x&lt;=1,"Immediate",_xlpm.x&lt;=6,"Fast",_xlpm.x&lt;=24,"Moderate",_xlpm.x&gt;24,"Delayed")))</f>
        <v>Delayed</v>
      </c>
      <c r="AC701">
        <v>31</v>
      </c>
      <c r="AD701" t="str" cm="1">
        <f t="array" ref="AD701">IF(Table2[[#This Row],[Interaction_Count_Final]]="","N/A",_xlfn.IFS(Table2[[#This Row],[Interaction_Count_Final]]&lt;=2,"Low",Table2[[#This Row],[Interaction_Count_Final]]&lt;=5,"Medium",Table2[[#This Row],[Interaction_Count_Final]]&gt;=6,"High",TRUE,"CHECK"))</f>
        <v>High</v>
      </c>
      <c r="AE701" t="s">
        <v>7289</v>
      </c>
      <c r="AF701" t="b">
        <v>1</v>
      </c>
      <c r="AG701" t="b">
        <v>1</v>
      </c>
      <c r="AH701">
        <v>936</v>
      </c>
      <c r="AI701">
        <v>45399</v>
      </c>
      <c r="AJ701" t="b">
        <v>1</v>
      </c>
      <c r="AK701" t="e" cm="1">
        <f t="array" ref="AK701">_xlfn.LET(
  _xlpm.txt,TRIM(Raw_Data!F701),
  _xlpm.norm,SUBSTITUTE(SUBSTITUTE(_xlpm.txt,"-","/"),".","/"),
  _xlpm.p,_xlfn.TEXTSPLIT(_xlpm.norm,"/"),
  _xlpm.a,VALUE(INDEX(_xlpm.p,1)),
  _xlpm.b,VALUE(INDEX(_xlpm.p,2)),
  IF(AND(_xlpm.a&lt;=12,_xlpm.b&lt;=12),"REVIEW_AMBIGUOUS","OK")
)</f>
        <v>#REF!</v>
      </c>
    </row>
    <row r="702" spans="1:37">
      <c r="A702" t="s">
        <v>2239</v>
      </c>
      <c r="B702" t="s">
        <v>2239</v>
      </c>
      <c r="C702" t="b">
        <v>0</v>
      </c>
      <c r="D702" t="s">
        <v>7257</v>
      </c>
      <c r="E702" t="s">
        <v>2240</v>
      </c>
      <c r="F702" t="s">
        <v>2240</v>
      </c>
      <c r="G702" t="s">
        <v>7280</v>
      </c>
      <c r="H702" t="s">
        <v>538</v>
      </c>
      <c r="I702" t="s">
        <v>538</v>
      </c>
      <c r="J702" t="s">
        <v>123</v>
      </c>
      <c r="K702" t="s">
        <v>193</v>
      </c>
      <c r="L702" t="s">
        <v>193</v>
      </c>
      <c r="M702">
        <f>IF(UPPER(TRIM(Table2[[#This Row],[Status_Clean]]))="CONVERTED",1,0)</f>
        <v>0</v>
      </c>
      <c r="N702">
        <f>IF(ISNUMBER(MATCH(UPPER(TRIM(Table2[[#This Row],[Status_Clean]])),{"CONTACTED","QUALIFIED","CONVERTED"},0)),1,0)</f>
        <v>0</v>
      </c>
      <c r="O702" cm="1">
        <f t="array" ref="O702">_xlfn.SWITCH(UPPER(TRIM(Table2[[#This Row],[Status_Clean]])),"NEW",1,"CONTACTED",2,"QUALIFIED",3,"CONVERTED",4,"LOST",5,99)</f>
        <v>1</v>
      </c>
      <c r="P702">
        <v>45293</v>
      </c>
      <c r="Q702" t="s">
        <v>7582</v>
      </c>
      <c r="R702" t="s">
        <v>7582</v>
      </c>
      <c r="S702">
        <v>45293</v>
      </c>
      <c r="T702" t="s">
        <v>7261</v>
      </c>
      <c r="U702">
        <v>45293</v>
      </c>
      <c r="V702" t="s">
        <v>7317</v>
      </c>
      <c r="W702" t="s">
        <v>7271</v>
      </c>
      <c r="X702" t="s">
        <v>7284</v>
      </c>
      <c r="Y702" t="s">
        <v>7265</v>
      </c>
      <c r="Z702" t="s">
        <v>474</v>
      </c>
      <c r="AA702">
        <v>50.400000000000006</v>
      </c>
      <c r="AB702" t="str" cm="1">
        <f t="array" ref="AB702">_xlfn.LET(_xlpm.x,IFERROR(VALUE(Table2[[#This Row],[Response_Time_Hours]]),""),IF(_xlpm.x="","CHECK",_xlfn.IFS(_xlpm.x&lt;=1,"Immediate",_xlpm.x&lt;=6,"Fast",_xlpm.x&lt;=24,"Moderate",_xlpm.x&gt;24,"Delayed")))</f>
        <v>Delayed</v>
      </c>
      <c r="AC702">
        <v>22</v>
      </c>
      <c r="AD702" t="str" cm="1">
        <f t="array" ref="AD702">IF(Table2[[#This Row],[Interaction_Count_Final]]="","N/A",_xlfn.IFS(Table2[[#This Row],[Interaction_Count_Final]]&lt;=2,"Low",Table2[[#This Row],[Interaction_Count_Final]]&lt;=5,"Medium",Table2[[#This Row],[Interaction_Count_Final]]&gt;=6,"High",TRUE,"CHECK"))</f>
        <v>High</v>
      </c>
      <c r="AE702" t="s">
        <v>7266</v>
      </c>
      <c r="AF702" t="b">
        <v>1</v>
      </c>
      <c r="AG702" t="b">
        <v>1</v>
      </c>
      <c r="AH702">
        <v>937</v>
      </c>
      <c r="AI702">
        <v>45293</v>
      </c>
      <c r="AJ702" t="b">
        <v>1</v>
      </c>
      <c r="AK702" t="e" cm="1">
        <f t="array" ref="AK702">_xlfn.LET(
  _xlpm.txt,TRIM(Raw_Data!F702),
  _xlpm.norm,SUBSTITUTE(SUBSTITUTE(_xlpm.txt,"-","/"),".","/"),
  _xlpm.p,_xlfn.TEXTSPLIT(_xlpm.norm,"/"),
  _xlpm.a,VALUE(INDEX(_xlpm.p,1)),
  _xlpm.b,VALUE(INDEX(_xlpm.p,2)),
  IF(AND(_xlpm.a&lt;=12,_xlpm.b&lt;=12),"REVIEW_AMBIGUOUS","OK")
)</f>
        <v>#REF!</v>
      </c>
    </row>
    <row r="703" spans="1:37">
      <c r="A703" t="s">
        <v>2241</v>
      </c>
      <c r="B703" t="s">
        <v>2241</v>
      </c>
      <c r="C703" t="b">
        <v>0</v>
      </c>
      <c r="D703" t="s">
        <v>7257</v>
      </c>
      <c r="E703" t="s">
        <v>2242</v>
      </c>
      <c r="F703" t="s">
        <v>2242</v>
      </c>
      <c r="G703" t="s">
        <v>7268</v>
      </c>
      <c r="H703" t="s">
        <v>222</v>
      </c>
      <c r="I703" t="s">
        <v>222</v>
      </c>
      <c r="J703" t="s">
        <v>222</v>
      </c>
      <c r="K703" t="s">
        <v>193</v>
      </c>
      <c r="L703" t="s">
        <v>193</v>
      </c>
      <c r="M703">
        <f>IF(UPPER(TRIM(Table2[[#This Row],[Status_Clean]]))="CONVERTED",1,0)</f>
        <v>0</v>
      </c>
      <c r="N703">
        <f>IF(ISNUMBER(MATCH(UPPER(TRIM(Table2[[#This Row],[Status_Clean]])),{"CONTACTED","QUALIFIED","CONVERTED"},0)),1,0)</f>
        <v>0</v>
      </c>
      <c r="O703" cm="1">
        <f t="array" ref="O703">_xlfn.SWITCH(UPPER(TRIM(Table2[[#This Row],[Status_Clean]])),"NEW",1,"CONTACTED",2,"QUALIFIED",3,"CONVERTED",4,"LOST",5,99)</f>
        <v>1</v>
      </c>
      <c r="P703">
        <v>45310</v>
      </c>
      <c r="Q703" t="s">
        <v>7425</v>
      </c>
      <c r="R703" t="s">
        <v>7425</v>
      </c>
      <c r="S703">
        <v>45310</v>
      </c>
      <c r="T703" t="s">
        <v>7261</v>
      </c>
      <c r="U703">
        <v>45310</v>
      </c>
      <c r="V703" t="s">
        <v>7317</v>
      </c>
      <c r="W703" t="s">
        <v>7271</v>
      </c>
      <c r="X703" t="s">
        <v>7284</v>
      </c>
      <c r="Y703" t="s">
        <v>7312</v>
      </c>
      <c r="Z703">
        <v>30.7</v>
      </c>
      <c r="AA703">
        <v>30.7</v>
      </c>
      <c r="AB703" t="str" cm="1">
        <f t="array" ref="AB703">_xlfn.LET(_xlpm.x,IFERROR(VALUE(Table2[[#This Row],[Response_Time_Hours]]),""),IF(_xlpm.x="","CHECK",_xlfn.IFS(_xlpm.x&lt;=1,"Immediate",_xlpm.x&lt;=6,"Fast",_xlpm.x&lt;=24,"Moderate",_xlpm.x&gt;24,"Delayed")))</f>
        <v>Delayed</v>
      </c>
      <c r="AC703">
        <v>13</v>
      </c>
      <c r="AD703" t="str" cm="1">
        <f t="array" ref="AD703">IF(Table2[[#This Row],[Interaction_Count_Final]]="","N/A",_xlfn.IFS(Table2[[#This Row],[Interaction_Count_Final]]&lt;=2,"Low",Table2[[#This Row],[Interaction_Count_Final]]&lt;=5,"Medium",Table2[[#This Row],[Interaction_Count_Final]]&gt;=6,"High",TRUE,"CHECK"))</f>
        <v>High</v>
      </c>
      <c r="AE703" t="s">
        <v>7266</v>
      </c>
      <c r="AF703" t="b">
        <v>1</v>
      </c>
      <c r="AG703" t="b">
        <v>1</v>
      </c>
      <c r="AH703">
        <v>938</v>
      </c>
      <c r="AI703">
        <v>45310</v>
      </c>
      <c r="AJ703" t="b">
        <v>1</v>
      </c>
      <c r="AK703" t="e" cm="1">
        <f t="array" ref="AK703">_xlfn.LET(
  _xlpm.txt,TRIM(Raw_Data!F703),
  _xlpm.norm,SUBSTITUTE(SUBSTITUTE(_xlpm.txt,"-","/"),".","/"),
  _xlpm.p,_xlfn.TEXTSPLIT(_xlpm.norm,"/"),
  _xlpm.a,VALUE(INDEX(_xlpm.p,1)),
  _xlpm.b,VALUE(INDEX(_xlpm.p,2)),
  IF(AND(_xlpm.a&lt;=12,_xlpm.b&lt;=12),"REVIEW_AMBIGUOUS","OK")
)</f>
        <v>#REF!</v>
      </c>
    </row>
    <row r="704" spans="1:37">
      <c r="A704" t="s">
        <v>2243</v>
      </c>
      <c r="B704" t="s">
        <v>2243</v>
      </c>
      <c r="C704" t="b">
        <v>0</v>
      </c>
      <c r="D704" t="s">
        <v>7257</v>
      </c>
      <c r="E704" t="s">
        <v>2244</v>
      </c>
      <c r="F704" t="s">
        <v>2244</v>
      </c>
      <c r="G704" t="s">
        <v>7280</v>
      </c>
      <c r="H704" t="s">
        <v>311</v>
      </c>
      <c r="I704" t="s">
        <v>311</v>
      </c>
      <c r="J704" t="s">
        <v>311</v>
      </c>
      <c r="K704" t="s">
        <v>125</v>
      </c>
      <c r="L704" t="s">
        <v>125</v>
      </c>
      <c r="M704">
        <f>IF(UPPER(TRIM(Table2[[#This Row],[Status_Clean]]))="CONVERTED",1,0)</f>
        <v>0</v>
      </c>
      <c r="N704">
        <f>IF(ISNUMBER(MATCH(UPPER(TRIM(Table2[[#This Row],[Status_Clean]])),{"CONTACTED","QUALIFIED","CONVERTED"},0)),1,0)</f>
        <v>1</v>
      </c>
      <c r="O704" cm="1">
        <f t="array" ref="O704">_xlfn.SWITCH(UPPER(TRIM(Table2[[#This Row],[Status_Clean]])),"NEW",1,"CONTACTED",2,"QUALIFIED",3,"CONVERTED",4,"LOST",5,99)</f>
        <v>2</v>
      </c>
      <c r="P704">
        <v>45394</v>
      </c>
      <c r="Q704" t="s">
        <v>7913</v>
      </c>
      <c r="R704" t="s">
        <v>7913</v>
      </c>
      <c r="S704">
        <v>45394</v>
      </c>
      <c r="T704" t="s">
        <v>7261</v>
      </c>
      <c r="U704">
        <v>45394</v>
      </c>
      <c r="V704" t="s">
        <v>7297</v>
      </c>
      <c r="W704" t="s">
        <v>7271</v>
      </c>
      <c r="X704" t="s">
        <v>7277</v>
      </c>
      <c r="Y704" t="s">
        <v>7312</v>
      </c>
      <c r="Z704" t="s">
        <v>1095</v>
      </c>
      <c r="AA704">
        <v>52.800000000000004</v>
      </c>
      <c r="AB704" t="str" cm="1">
        <f t="array" ref="AB704">_xlfn.LET(_xlpm.x,IFERROR(VALUE(Table2[[#This Row],[Response_Time_Hours]]),""),IF(_xlpm.x="","CHECK",_xlfn.IFS(_xlpm.x&lt;=1,"Immediate",_xlpm.x&lt;=6,"Fast",_xlpm.x&lt;=24,"Moderate",_xlpm.x&gt;24,"Delayed")))</f>
        <v>Delayed</v>
      </c>
      <c r="AC704">
        <v>12</v>
      </c>
      <c r="AD704" t="str" cm="1">
        <f t="array" ref="AD704">IF(Table2[[#This Row],[Interaction_Count_Final]]="","N/A",_xlfn.IFS(Table2[[#This Row],[Interaction_Count_Final]]&lt;=2,"Low",Table2[[#This Row],[Interaction_Count_Final]]&lt;=5,"Medium",Table2[[#This Row],[Interaction_Count_Final]]&gt;=6,"High",TRUE,"CHECK"))</f>
        <v>High</v>
      </c>
      <c r="AE704" t="s">
        <v>7266</v>
      </c>
      <c r="AF704" t="b">
        <v>1</v>
      </c>
      <c r="AG704" t="b">
        <v>1</v>
      </c>
      <c r="AH704">
        <v>939</v>
      </c>
      <c r="AI704">
        <v>45394</v>
      </c>
      <c r="AJ704" t="b">
        <v>1</v>
      </c>
      <c r="AK704" t="e" cm="1">
        <f t="array" ref="AK704">_xlfn.LET(
  _xlpm.txt,TRIM(Raw_Data!F704),
  _xlpm.norm,SUBSTITUTE(SUBSTITUTE(_xlpm.txt,"-","/"),".","/"),
  _xlpm.p,_xlfn.TEXTSPLIT(_xlpm.norm,"/"),
  _xlpm.a,VALUE(INDEX(_xlpm.p,1)),
  _xlpm.b,VALUE(INDEX(_xlpm.p,2)),
  IF(AND(_xlpm.a&lt;=12,_xlpm.b&lt;=12),"REVIEW_AMBIGUOUS","OK")
)</f>
        <v>#REF!</v>
      </c>
    </row>
    <row r="705" spans="1:37">
      <c r="A705" t="s">
        <v>2245</v>
      </c>
      <c r="B705" t="s">
        <v>2245</v>
      </c>
      <c r="C705" t="b">
        <v>0</v>
      </c>
      <c r="D705" t="s">
        <v>7257</v>
      </c>
      <c r="E705" t="s">
        <v>2246</v>
      </c>
      <c r="F705" t="s">
        <v>2246</v>
      </c>
      <c r="G705" t="s">
        <v>7274</v>
      </c>
      <c r="H705" t="s">
        <v>792</v>
      </c>
      <c r="I705" t="s">
        <v>792</v>
      </c>
      <c r="J705" t="s">
        <v>792</v>
      </c>
      <c r="K705" t="s">
        <v>193</v>
      </c>
      <c r="L705" t="s">
        <v>193</v>
      </c>
      <c r="M705">
        <f>IF(UPPER(TRIM(Table2[[#This Row],[Status_Clean]]))="CONVERTED",1,0)</f>
        <v>0</v>
      </c>
      <c r="N705">
        <f>IF(ISNUMBER(MATCH(UPPER(TRIM(Table2[[#This Row],[Status_Clean]])),{"CONTACTED","QUALIFIED","CONVERTED"},0)),1,0)</f>
        <v>0</v>
      </c>
      <c r="O705" cm="1">
        <f t="array" ref="O705">_xlfn.SWITCH(UPPER(TRIM(Table2[[#This Row],[Status_Clean]])),"NEW",1,"CONTACTED",2,"QUALIFIED",3,"CONVERTED",4,"LOST",5,99)</f>
        <v>1</v>
      </c>
      <c r="P705">
        <v>45365</v>
      </c>
      <c r="Q705" t="s">
        <v>7914</v>
      </c>
      <c r="R705" t="s">
        <v>7914</v>
      </c>
      <c r="S705">
        <v>45365</v>
      </c>
      <c r="T705" t="s">
        <v>7261</v>
      </c>
      <c r="U705">
        <v>45365</v>
      </c>
      <c r="V705" t="s">
        <v>7295</v>
      </c>
      <c r="W705" t="s">
        <v>7271</v>
      </c>
      <c r="X705" t="s">
        <v>7284</v>
      </c>
      <c r="Y705" t="s">
        <v>7285</v>
      </c>
      <c r="Z705" t="s">
        <v>2247</v>
      </c>
      <c r="AA705">
        <v>37.1</v>
      </c>
      <c r="AB705" t="str" cm="1">
        <f t="array" ref="AB705">_xlfn.LET(_xlpm.x,IFERROR(VALUE(Table2[[#This Row],[Response_Time_Hours]]),""),IF(_xlpm.x="","CHECK",_xlfn.IFS(_xlpm.x&lt;=1,"Immediate",_xlpm.x&lt;=6,"Fast",_xlpm.x&lt;=24,"Moderate",_xlpm.x&gt;24,"Delayed")))</f>
        <v>Delayed</v>
      </c>
      <c r="AC705">
        <v>12</v>
      </c>
      <c r="AD705" t="str" cm="1">
        <f t="array" ref="AD705">IF(Table2[[#This Row],[Interaction_Count_Final]]="","N/A",_xlfn.IFS(Table2[[#This Row],[Interaction_Count_Final]]&lt;=2,"Low",Table2[[#This Row],[Interaction_Count_Final]]&lt;=5,"Medium",Table2[[#This Row],[Interaction_Count_Final]]&gt;=6,"High",TRUE,"CHECK"))</f>
        <v>High</v>
      </c>
      <c r="AE705" t="s">
        <v>7266</v>
      </c>
      <c r="AF705" t="b">
        <v>1</v>
      </c>
      <c r="AG705" t="b">
        <v>1</v>
      </c>
      <c r="AH705">
        <v>940</v>
      </c>
      <c r="AI705">
        <v>45365</v>
      </c>
      <c r="AJ705" t="b">
        <v>1</v>
      </c>
      <c r="AK705" t="e" cm="1">
        <f t="array" ref="AK705">_xlfn.LET(
  _xlpm.txt,TRIM(Raw_Data!F705),
  _xlpm.norm,SUBSTITUTE(SUBSTITUTE(_xlpm.txt,"-","/"),".","/"),
  _xlpm.p,_xlfn.TEXTSPLIT(_xlpm.norm,"/"),
  _xlpm.a,VALUE(INDEX(_xlpm.p,1)),
  _xlpm.b,VALUE(INDEX(_xlpm.p,2)),
  IF(AND(_xlpm.a&lt;=12,_xlpm.b&lt;=12),"REVIEW_AMBIGUOUS","OK")
)</f>
        <v>#REF!</v>
      </c>
    </row>
    <row r="706" spans="1:37">
      <c r="A706" t="s">
        <v>2248</v>
      </c>
      <c r="B706" t="s">
        <v>2248</v>
      </c>
      <c r="C706" t="b">
        <v>0</v>
      </c>
      <c r="D706" t="s">
        <v>7257</v>
      </c>
      <c r="E706" t="s">
        <v>7915</v>
      </c>
      <c r="F706" t="s">
        <v>7915</v>
      </c>
      <c r="G706" t="s">
        <v>7268</v>
      </c>
      <c r="H706" t="s">
        <v>69</v>
      </c>
      <c r="I706" t="s">
        <v>69</v>
      </c>
      <c r="J706" t="s">
        <v>69</v>
      </c>
      <c r="K706" t="s">
        <v>71</v>
      </c>
      <c r="L706" t="s">
        <v>71</v>
      </c>
      <c r="M706">
        <f>IF(UPPER(TRIM(Table2[[#This Row],[Status_Clean]]))="CONVERTED",1,0)</f>
        <v>0</v>
      </c>
      <c r="N706">
        <f>IF(ISNUMBER(MATCH(UPPER(TRIM(Table2[[#This Row],[Status_Clean]])),{"CONTACTED","QUALIFIED","CONVERTED"},0)),1,0)</f>
        <v>1</v>
      </c>
      <c r="O706" cm="1">
        <f t="array" ref="O706">_xlfn.SWITCH(UPPER(TRIM(Table2[[#This Row],[Status_Clean]])),"NEW",1,"CONTACTED",2,"QUALIFIED",3,"CONVERTED",4,"LOST",5,99)</f>
        <v>3</v>
      </c>
      <c r="P706">
        <v>45532</v>
      </c>
      <c r="Q706" t="s">
        <v>7916</v>
      </c>
      <c r="R706" t="s">
        <v>7916</v>
      </c>
      <c r="S706">
        <v>45532</v>
      </c>
      <c r="T706" t="s">
        <v>7261</v>
      </c>
      <c r="U706">
        <v>45532</v>
      </c>
      <c r="V706" t="s">
        <v>7310</v>
      </c>
      <c r="W706" t="s">
        <v>7271</v>
      </c>
      <c r="X706" t="s">
        <v>7288</v>
      </c>
      <c r="Y706" t="s">
        <v>7272</v>
      </c>
      <c r="Z706" t="s">
        <v>2250</v>
      </c>
      <c r="AA706">
        <v>58.3</v>
      </c>
      <c r="AB706" t="str" cm="1">
        <f t="array" ref="AB706">_xlfn.LET(_xlpm.x,IFERROR(VALUE(Table2[[#This Row],[Response_Time_Hours]]),""),IF(_xlpm.x="","CHECK",_xlfn.IFS(_xlpm.x&lt;=1,"Immediate",_xlpm.x&lt;=6,"Fast",_xlpm.x&lt;=24,"Moderate",_xlpm.x&gt;24,"Delayed")))</f>
        <v>Delayed</v>
      </c>
      <c r="AC706">
        <v>16</v>
      </c>
      <c r="AD706" t="str" cm="1">
        <f t="array" ref="AD706">IF(Table2[[#This Row],[Interaction_Count_Final]]="","N/A",_xlfn.IFS(Table2[[#This Row],[Interaction_Count_Final]]&lt;=2,"Low",Table2[[#This Row],[Interaction_Count_Final]]&lt;=5,"Medium",Table2[[#This Row],[Interaction_Count_Final]]&gt;=6,"High",TRUE,"CHECK"))</f>
        <v>High</v>
      </c>
      <c r="AE706" t="s">
        <v>7289</v>
      </c>
      <c r="AF706" t="b">
        <v>1</v>
      </c>
      <c r="AG706" t="b">
        <v>1</v>
      </c>
      <c r="AH706">
        <v>941</v>
      </c>
      <c r="AI706">
        <v>45532</v>
      </c>
      <c r="AJ706" t="b">
        <v>1</v>
      </c>
      <c r="AK706" t="e" cm="1">
        <f t="array" ref="AK706">_xlfn.LET(
  _xlpm.txt,TRIM(Raw_Data!F706),
  _xlpm.norm,SUBSTITUTE(SUBSTITUTE(_xlpm.txt,"-","/"),".","/"),
  _xlpm.p,_xlfn.TEXTSPLIT(_xlpm.norm,"/"),
  _xlpm.a,VALUE(INDEX(_xlpm.p,1)),
  _xlpm.b,VALUE(INDEX(_xlpm.p,2)),
  IF(AND(_xlpm.a&lt;=12,_xlpm.b&lt;=12),"REVIEW_AMBIGUOUS","OK")
)</f>
        <v>#REF!</v>
      </c>
    </row>
    <row r="707" spans="1:37">
      <c r="A707" t="s">
        <v>2251</v>
      </c>
      <c r="B707" t="s">
        <v>2251</v>
      </c>
      <c r="C707" t="b">
        <v>0</v>
      </c>
      <c r="D707" t="s">
        <v>7257</v>
      </c>
      <c r="E707" t="s">
        <v>2252</v>
      </c>
      <c r="F707" t="s">
        <v>2252</v>
      </c>
      <c r="G707" t="s">
        <v>7280</v>
      </c>
      <c r="H707" t="s">
        <v>123</v>
      </c>
      <c r="I707" t="s">
        <v>123</v>
      </c>
      <c r="J707" t="s">
        <v>123</v>
      </c>
      <c r="K707" t="s">
        <v>71</v>
      </c>
      <c r="L707" t="s">
        <v>71</v>
      </c>
      <c r="M707">
        <f>IF(UPPER(TRIM(Table2[[#This Row],[Status_Clean]]))="CONVERTED",1,0)</f>
        <v>0</v>
      </c>
      <c r="N707">
        <f>IF(ISNUMBER(MATCH(UPPER(TRIM(Table2[[#This Row],[Status_Clean]])),{"CONTACTED","QUALIFIED","CONVERTED"},0)),1,0)</f>
        <v>1</v>
      </c>
      <c r="O707" cm="1">
        <f t="array" ref="O707">_xlfn.SWITCH(UPPER(TRIM(Table2[[#This Row],[Status_Clean]])),"NEW",1,"CONTACTED",2,"QUALIFIED",3,"CONVERTED",4,"LOST",5,99)</f>
        <v>3</v>
      </c>
      <c r="P707">
        <v>45134</v>
      </c>
      <c r="Q707" t="s">
        <v>7917</v>
      </c>
      <c r="R707" t="s">
        <v>7917</v>
      </c>
      <c r="S707">
        <v>45134</v>
      </c>
      <c r="T707" t="s">
        <v>7261</v>
      </c>
      <c r="U707">
        <v>45134</v>
      </c>
      <c r="V707" t="s">
        <v>7305</v>
      </c>
      <c r="W707" t="s">
        <v>7263</v>
      </c>
      <c r="X707" t="s">
        <v>7288</v>
      </c>
      <c r="Y707" t="s">
        <v>7285</v>
      </c>
      <c r="Z707">
        <v>41</v>
      </c>
      <c r="AA707">
        <v>41</v>
      </c>
      <c r="AB707" t="str" cm="1">
        <f t="array" ref="AB707">_xlfn.LET(_xlpm.x,IFERROR(VALUE(Table2[[#This Row],[Response_Time_Hours]]),""),IF(_xlpm.x="","CHECK",_xlfn.IFS(_xlpm.x&lt;=1,"Immediate",_xlpm.x&lt;=6,"Fast",_xlpm.x&lt;=24,"Moderate",_xlpm.x&gt;24,"Delayed")))</f>
        <v>Delayed</v>
      </c>
      <c r="AC707">
        <v>4</v>
      </c>
      <c r="AD707" t="str" cm="1">
        <f t="array" ref="AD707">IF(Table2[[#This Row],[Interaction_Count_Final]]="","N/A",_xlfn.IFS(Table2[[#This Row],[Interaction_Count_Final]]&lt;=2,"Low",Table2[[#This Row],[Interaction_Count_Final]]&lt;=5,"Medium",Table2[[#This Row],[Interaction_Count_Final]]&gt;=6,"High",TRUE,"CHECK"))</f>
        <v>Medium</v>
      </c>
      <c r="AE707" t="s">
        <v>7266</v>
      </c>
      <c r="AF707" t="b">
        <v>1</v>
      </c>
      <c r="AG707" t="b">
        <v>1</v>
      </c>
      <c r="AH707">
        <v>944</v>
      </c>
      <c r="AI707">
        <v>45134</v>
      </c>
      <c r="AJ707" t="b">
        <v>1</v>
      </c>
      <c r="AK707" t="e" cm="1">
        <f t="array" ref="AK707">_xlfn.LET(
  _xlpm.txt,TRIM(Raw_Data!F707),
  _xlpm.norm,SUBSTITUTE(SUBSTITUTE(_xlpm.txt,"-","/"),".","/"),
  _xlpm.p,_xlfn.TEXTSPLIT(_xlpm.norm,"/"),
  _xlpm.a,VALUE(INDEX(_xlpm.p,1)),
  _xlpm.b,VALUE(INDEX(_xlpm.p,2)),
  IF(AND(_xlpm.a&lt;=12,_xlpm.b&lt;=12),"REVIEW_AMBIGUOUS","OK")
)</f>
        <v>#REF!</v>
      </c>
    </row>
    <row r="708" spans="1:37">
      <c r="A708" t="s">
        <v>2253</v>
      </c>
      <c r="B708" t="s">
        <v>2253</v>
      </c>
      <c r="C708" t="b">
        <v>0</v>
      </c>
      <c r="D708" t="s">
        <v>7257</v>
      </c>
      <c r="E708" t="s">
        <v>2254</v>
      </c>
      <c r="F708" t="s">
        <v>2254</v>
      </c>
      <c r="G708" t="s">
        <v>7303</v>
      </c>
      <c r="H708" t="s">
        <v>654</v>
      </c>
      <c r="I708" t="s">
        <v>654</v>
      </c>
      <c r="J708" t="s">
        <v>254</v>
      </c>
      <c r="K708" t="s">
        <v>193</v>
      </c>
      <c r="L708" t="s">
        <v>193</v>
      </c>
      <c r="M708">
        <f>IF(UPPER(TRIM(Table2[[#This Row],[Status_Clean]]))="CONVERTED",1,0)</f>
        <v>0</v>
      </c>
      <c r="N708">
        <f>IF(ISNUMBER(MATCH(UPPER(TRIM(Table2[[#This Row],[Status_Clean]])),{"CONTACTED","QUALIFIED","CONVERTED"},0)),1,0)</f>
        <v>0</v>
      </c>
      <c r="O708" cm="1">
        <f t="array" ref="O708">_xlfn.SWITCH(UPPER(TRIM(Table2[[#This Row],[Status_Clean]])),"NEW",1,"CONTACTED",2,"QUALIFIED",3,"CONVERTED",4,"LOST",5,99)</f>
        <v>1</v>
      </c>
      <c r="P708" t="s">
        <v>2255</v>
      </c>
      <c r="Q708" t="s">
        <v>7918</v>
      </c>
      <c r="R708" t="s">
        <v>7918</v>
      </c>
      <c r="S708">
        <v>45128</v>
      </c>
      <c r="T708" t="s">
        <v>7261</v>
      </c>
      <c r="U708">
        <v>45128</v>
      </c>
      <c r="V708" t="s">
        <v>7305</v>
      </c>
      <c r="W708" t="s">
        <v>7263</v>
      </c>
      <c r="X708" t="s">
        <v>7288</v>
      </c>
      <c r="Y708" t="s">
        <v>7312</v>
      </c>
      <c r="Z708" t="s">
        <v>2256</v>
      </c>
      <c r="AA708">
        <v>2.2000000000000002</v>
      </c>
      <c r="AB708" t="str" cm="1">
        <f t="array" ref="AB708">_xlfn.LET(_xlpm.x,IFERROR(VALUE(Table2[[#This Row],[Response_Time_Hours]]),""),IF(_xlpm.x="","CHECK",_xlfn.IFS(_xlpm.x&lt;=1,"Immediate",_xlpm.x&lt;=6,"Fast",_xlpm.x&lt;=24,"Moderate",_xlpm.x&gt;24,"Delayed")))</f>
        <v>Fast</v>
      </c>
      <c r="AC708">
        <v>25</v>
      </c>
      <c r="AD708" t="str" cm="1">
        <f t="array" ref="AD708">IF(Table2[[#This Row],[Interaction_Count_Final]]="","N/A",_xlfn.IFS(Table2[[#This Row],[Interaction_Count_Final]]&lt;=2,"Low",Table2[[#This Row],[Interaction_Count_Final]]&lt;=5,"Medium",Table2[[#This Row],[Interaction_Count_Final]]&gt;=6,"High",TRUE,"CHECK"))</f>
        <v>High</v>
      </c>
      <c r="AE708" t="s">
        <v>7273</v>
      </c>
      <c r="AF708" t="b">
        <v>1</v>
      </c>
      <c r="AG708" t="b">
        <v>1</v>
      </c>
      <c r="AH708">
        <v>946</v>
      </c>
      <c r="AI708">
        <v>45128</v>
      </c>
      <c r="AJ708" t="b">
        <v>1</v>
      </c>
      <c r="AK708" t="str" cm="1">
        <f t="array" ref="AK708">_xlfn.LET(
  _xlpm.txt,TRIM(Raw_Data!F708),
  _xlpm.norm,SUBSTITUTE(SUBSTITUTE(_xlpm.txt,"-","/"),".","/"),
  _xlpm.p,_xlfn.TEXTSPLIT(_xlpm.norm,"/"),
  _xlpm.a,VALUE(INDEX(_xlpm.p,1)),
  _xlpm.b,VALUE(INDEX(_xlpm.p,2)),
  IF(AND(_xlpm.a&lt;=12,_xlpm.b&lt;=12),"REVIEW_AMBIGUOUS","OK")
)</f>
        <v>OK</v>
      </c>
    </row>
    <row r="709" spans="1:37">
      <c r="A709" t="s">
        <v>2257</v>
      </c>
      <c r="B709" t="s">
        <v>2257</v>
      </c>
      <c r="C709" t="b">
        <v>0</v>
      </c>
      <c r="D709" t="s">
        <v>7257</v>
      </c>
      <c r="E709" t="s">
        <v>2258</v>
      </c>
      <c r="F709" t="s">
        <v>2258</v>
      </c>
      <c r="G709" t="s">
        <v>7280</v>
      </c>
      <c r="H709" t="s">
        <v>263</v>
      </c>
      <c r="I709" t="s">
        <v>263</v>
      </c>
      <c r="J709" t="s">
        <v>263</v>
      </c>
      <c r="K709" t="s">
        <v>7301</v>
      </c>
      <c r="L709" t="s">
        <v>125</v>
      </c>
      <c r="M709">
        <f>IF(UPPER(TRIM(Table2[[#This Row],[Status_Clean]]))="CONVERTED",1,0)</f>
        <v>0</v>
      </c>
      <c r="N709">
        <f>IF(ISNUMBER(MATCH(UPPER(TRIM(Table2[[#This Row],[Status_Clean]])),{"CONTACTED","QUALIFIED","CONVERTED"},0)),1,0)</f>
        <v>1</v>
      </c>
      <c r="O709" cm="1">
        <f t="array" ref="O709">_xlfn.SWITCH(UPPER(TRIM(Table2[[#This Row],[Status_Clean]])),"NEW",1,"CONTACTED",2,"QUALIFIED",3,"CONVERTED",4,"LOST",5,99)</f>
        <v>2</v>
      </c>
      <c r="P709" t="s">
        <v>2259</v>
      </c>
      <c r="Q709" t="s">
        <v>2259</v>
      </c>
      <c r="R709" t="s">
        <v>2259</v>
      </c>
      <c r="S709">
        <v>45253</v>
      </c>
      <c r="T709" t="s">
        <v>7261</v>
      </c>
      <c r="U709">
        <v>45253</v>
      </c>
      <c r="V709" t="s">
        <v>7300</v>
      </c>
      <c r="W709" t="s">
        <v>7263</v>
      </c>
      <c r="X709" t="s">
        <v>7264</v>
      </c>
      <c r="Y709" t="s">
        <v>7285</v>
      </c>
      <c r="Z709" t="s">
        <v>1868</v>
      </c>
      <c r="AA709">
        <v>15.3</v>
      </c>
      <c r="AB709" t="str" cm="1">
        <f t="array" ref="AB709">_xlfn.LET(_xlpm.x,IFERROR(VALUE(Table2[[#This Row],[Response_Time_Hours]]),""),IF(_xlpm.x="","CHECK",_xlfn.IFS(_xlpm.x&lt;=1,"Immediate",_xlpm.x&lt;=6,"Fast",_xlpm.x&lt;=24,"Moderate",_xlpm.x&gt;24,"Delayed")))</f>
        <v>Moderate</v>
      </c>
      <c r="AC709">
        <v>39</v>
      </c>
      <c r="AD709" t="str" cm="1">
        <f t="array" ref="AD709">IF(Table2[[#This Row],[Interaction_Count_Final]]="","N/A",_xlfn.IFS(Table2[[#This Row],[Interaction_Count_Final]]&lt;=2,"Low",Table2[[#This Row],[Interaction_Count_Final]]&lt;=5,"Medium",Table2[[#This Row],[Interaction_Count_Final]]&gt;=6,"High",TRUE,"CHECK"))</f>
        <v>High</v>
      </c>
      <c r="AE709" t="s">
        <v>7266</v>
      </c>
      <c r="AF709" t="b">
        <v>1</v>
      </c>
      <c r="AG709" t="b">
        <v>1</v>
      </c>
      <c r="AH709">
        <v>949</v>
      </c>
      <c r="AI709">
        <v>45253</v>
      </c>
      <c r="AJ709" t="b">
        <v>1</v>
      </c>
      <c r="AK709" t="str" cm="1">
        <f t="array" ref="AK709">_xlfn.LET(
  _xlpm.txt,TRIM(Raw_Data!F709),
  _xlpm.norm,SUBSTITUTE(SUBSTITUTE(_xlpm.txt,"-","/"),".","/"),
  _xlpm.p,_xlfn.TEXTSPLIT(_xlpm.norm,"/"),
  _xlpm.a,VALUE(INDEX(_xlpm.p,1)),
  _xlpm.b,VALUE(INDEX(_xlpm.p,2)),
  IF(AND(_xlpm.a&lt;=12,_xlpm.b&lt;=12),"REVIEW_AMBIGUOUS","OK")
)</f>
        <v>OK</v>
      </c>
    </row>
    <row r="710" spans="1:37">
      <c r="A710" t="s">
        <v>2260</v>
      </c>
      <c r="B710" t="s">
        <v>2260</v>
      </c>
      <c r="C710" t="b">
        <v>0</v>
      </c>
      <c r="D710" t="s">
        <v>7257</v>
      </c>
      <c r="E710" t="s">
        <v>2261</v>
      </c>
      <c r="F710" t="s">
        <v>2261</v>
      </c>
      <c r="G710" t="s">
        <v>7268</v>
      </c>
      <c r="H710" t="s">
        <v>283</v>
      </c>
      <c r="I710" t="s">
        <v>283</v>
      </c>
      <c r="J710" t="s">
        <v>263</v>
      </c>
      <c r="K710" t="s">
        <v>7259</v>
      </c>
      <c r="L710" t="s">
        <v>193</v>
      </c>
      <c r="M710">
        <f>IF(UPPER(TRIM(Table2[[#This Row],[Status_Clean]]))="CONVERTED",1,0)</f>
        <v>0</v>
      </c>
      <c r="N710">
        <f>IF(ISNUMBER(MATCH(UPPER(TRIM(Table2[[#This Row],[Status_Clean]])),{"CONTACTED","QUALIFIED","CONVERTED"},0)),1,0)</f>
        <v>0</v>
      </c>
      <c r="O710" cm="1">
        <f t="array" ref="O710">_xlfn.SWITCH(UPPER(TRIM(Table2[[#This Row],[Status_Clean]])),"NEW",1,"CONTACTED",2,"QUALIFIED",3,"CONVERTED",4,"LOST",5,99)</f>
        <v>1</v>
      </c>
      <c r="P710">
        <v>44966</v>
      </c>
      <c r="Q710" t="s">
        <v>7919</v>
      </c>
      <c r="R710" t="s">
        <v>7919</v>
      </c>
      <c r="S710">
        <v>44966</v>
      </c>
      <c r="T710" t="s">
        <v>7261</v>
      </c>
      <c r="U710">
        <v>44966</v>
      </c>
      <c r="V710" t="s">
        <v>7283</v>
      </c>
      <c r="W710" t="s">
        <v>7263</v>
      </c>
      <c r="X710" t="s">
        <v>7284</v>
      </c>
      <c r="Y710" t="s">
        <v>7285</v>
      </c>
      <c r="Z710" t="s">
        <v>589</v>
      </c>
      <c r="AA710">
        <v>36</v>
      </c>
      <c r="AB710" t="str" cm="1">
        <f t="array" ref="AB710">_xlfn.LET(_xlpm.x,IFERROR(VALUE(Table2[[#This Row],[Response_Time_Hours]]),""),IF(_xlpm.x="","CHECK",_xlfn.IFS(_xlpm.x&lt;=1,"Immediate",_xlpm.x&lt;=6,"Fast",_xlpm.x&lt;=24,"Moderate",_xlpm.x&gt;24,"Delayed")))</f>
        <v>Delayed</v>
      </c>
      <c r="AC710">
        <v>43</v>
      </c>
      <c r="AD710" t="str" cm="1">
        <f t="array" ref="AD710">IF(Table2[[#This Row],[Interaction_Count_Final]]="","N/A",_xlfn.IFS(Table2[[#This Row],[Interaction_Count_Final]]&lt;=2,"Low",Table2[[#This Row],[Interaction_Count_Final]]&lt;=5,"Medium",Table2[[#This Row],[Interaction_Count_Final]]&gt;=6,"High",TRUE,"CHECK"))</f>
        <v>High</v>
      </c>
      <c r="AE710" t="s">
        <v>7273</v>
      </c>
      <c r="AF710" t="b">
        <v>1</v>
      </c>
      <c r="AG710" t="b">
        <v>1</v>
      </c>
      <c r="AH710">
        <v>950</v>
      </c>
      <c r="AI710">
        <v>44966</v>
      </c>
      <c r="AJ710" t="b">
        <v>1</v>
      </c>
      <c r="AK710" t="e" cm="1">
        <f t="array" ref="AK710">_xlfn.LET(
  _xlpm.txt,TRIM(Raw_Data!F710),
  _xlpm.norm,SUBSTITUTE(SUBSTITUTE(_xlpm.txt,"-","/"),".","/"),
  _xlpm.p,_xlfn.TEXTSPLIT(_xlpm.norm,"/"),
  _xlpm.a,VALUE(INDEX(_xlpm.p,1)),
  _xlpm.b,VALUE(INDEX(_xlpm.p,2)),
  IF(AND(_xlpm.a&lt;=12,_xlpm.b&lt;=12),"REVIEW_AMBIGUOUS","OK")
)</f>
        <v>#REF!</v>
      </c>
    </row>
    <row r="711" spans="1:37">
      <c r="A711" t="s">
        <v>2262</v>
      </c>
      <c r="B711" t="s">
        <v>2262</v>
      </c>
      <c r="C711" t="b">
        <v>1</v>
      </c>
      <c r="D711" t="s">
        <v>7257</v>
      </c>
      <c r="E711" t="s">
        <v>2263</v>
      </c>
      <c r="F711" t="s">
        <v>2263</v>
      </c>
      <c r="G711" t="s">
        <v>7274</v>
      </c>
      <c r="H711" t="s">
        <v>1725</v>
      </c>
      <c r="I711" t="s">
        <v>1725</v>
      </c>
      <c r="J711" t="s">
        <v>1356</v>
      </c>
      <c r="K711" t="s">
        <v>71</v>
      </c>
      <c r="L711" t="s">
        <v>71</v>
      </c>
      <c r="M711">
        <f>IF(UPPER(TRIM(Table2[[#This Row],[Status_Clean]]))="CONVERTED",1,0)</f>
        <v>0</v>
      </c>
      <c r="N711">
        <f>IF(ISNUMBER(MATCH(UPPER(TRIM(Table2[[#This Row],[Status_Clean]])),{"CONTACTED","QUALIFIED","CONVERTED"},0)),1,0)</f>
        <v>1</v>
      </c>
      <c r="O711" cm="1">
        <f t="array" ref="O711">_xlfn.SWITCH(UPPER(TRIM(Table2[[#This Row],[Status_Clean]])),"NEW",1,"CONTACTED",2,"QUALIFIED",3,"CONVERTED",4,"LOST",5,99)</f>
        <v>3</v>
      </c>
      <c r="P711">
        <v>45007</v>
      </c>
      <c r="Q711" t="s">
        <v>7920</v>
      </c>
      <c r="R711" t="s">
        <v>7920</v>
      </c>
      <c r="S711">
        <v>45007</v>
      </c>
      <c r="T711" t="s">
        <v>7261</v>
      </c>
      <c r="U711">
        <v>45007</v>
      </c>
      <c r="V711" t="s">
        <v>7295</v>
      </c>
      <c r="W711" t="s">
        <v>7263</v>
      </c>
      <c r="X711" t="s">
        <v>7284</v>
      </c>
      <c r="Y711" t="s">
        <v>7272</v>
      </c>
      <c r="Z711" t="s">
        <v>1695</v>
      </c>
      <c r="AA711">
        <v>45.599999999999994</v>
      </c>
      <c r="AB711" t="str" cm="1">
        <f t="array" ref="AB711">_xlfn.LET(_xlpm.x,IFERROR(VALUE(Table2[[#This Row],[Response_Time_Hours]]),""),IF(_xlpm.x="","CHECK",_xlfn.IFS(_xlpm.x&lt;=1,"Immediate",_xlpm.x&lt;=6,"Fast",_xlpm.x&lt;=24,"Moderate",_xlpm.x&gt;24,"Delayed")))</f>
        <v>Delayed</v>
      </c>
      <c r="AC711">
        <v>49</v>
      </c>
      <c r="AD711" t="str" cm="1">
        <f t="array" ref="AD711">IF(Table2[[#This Row],[Interaction_Count_Final]]="","N/A",_xlfn.IFS(Table2[[#This Row],[Interaction_Count_Final]]&lt;=2,"Low",Table2[[#This Row],[Interaction_Count_Final]]&lt;=5,"Medium",Table2[[#This Row],[Interaction_Count_Final]]&gt;=6,"High",TRUE,"CHECK"))</f>
        <v>High</v>
      </c>
      <c r="AE711" t="s">
        <v>7266</v>
      </c>
      <c r="AF711" t="b">
        <v>1</v>
      </c>
      <c r="AG711" t="b">
        <v>1</v>
      </c>
      <c r="AH711">
        <v>951</v>
      </c>
      <c r="AI711">
        <v>45007</v>
      </c>
      <c r="AJ711" t="b">
        <v>1</v>
      </c>
      <c r="AK711" t="e" cm="1">
        <f t="array" ref="AK711">_xlfn.LET(
  _xlpm.txt,TRIM(Raw_Data!F711),
  _xlpm.norm,SUBSTITUTE(SUBSTITUTE(_xlpm.txt,"-","/"),".","/"),
  _xlpm.p,_xlfn.TEXTSPLIT(_xlpm.norm,"/"),
  _xlpm.a,VALUE(INDEX(_xlpm.p,1)),
  _xlpm.b,VALUE(INDEX(_xlpm.p,2)),
  IF(AND(_xlpm.a&lt;=12,_xlpm.b&lt;=12),"REVIEW_AMBIGUOUS","OK")
)</f>
        <v>#REF!</v>
      </c>
    </row>
    <row r="712" spans="1:37">
      <c r="A712" t="s">
        <v>2264</v>
      </c>
      <c r="B712" t="s">
        <v>2264</v>
      </c>
      <c r="C712" t="b">
        <v>1</v>
      </c>
      <c r="D712" t="s">
        <v>7257</v>
      </c>
      <c r="E712" t="s">
        <v>2265</v>
      </c>
      <c r="F712" t="s">
        <v>2265</v>
      </c>
      <c r="G712" t="s">
        <v>7274</v>
      </c>
      <c r="H712" t="s">
        <v>397</v>
      </c>
      <c r="I712" t="s">
        <v>397</v>
      </c>
      <c r="J712" t="s">
        <v>792</v>
      </c>
      <c r="K712" t="s">
        <v>173</v>
      </c>
      <c r="L712" t="s">
        <v>173</v>
      </c>
      <c r="M712">
        <f>IF(UPPER(TRIM(Table2[[#This Row],[Status_Clean]]))="CONVERTED",1,0)</f>
        <v>0</v>
      </c>
      <c r="N712">
        <f>IF(ISNUMBER(MATCH(UPPER(TRIM(Table2[[#This Row],[Status_Clean]])),{"CONTACTED","QUALIFIED","CONVERTED"},0)),1,0)</f>
        <v>0</v>
      </c>
      <c r="O712" cm="1">
        <f t="array" ref="O712">_xlfn.SWITCH(UPPER(TRIM(Table2[[#This Row],[Status_Clean]])),"NEW",1,"CONTACTED",2,"QUALIFIED",3,"CONVERTED",4,"LOST",5,99)</f>
        <v>5</v>
      </c>
      <c r="P712">
        <v>45105</v>
      </c>
      <c r="Q712" t="s">
        <v>7680</v>
      </c>
      <c r="R712" t="s">
        <v>7680</v>
      </c>
      <c r="S712">
        <v>45105</v>
      </c>
      <c r="T712" t="s">
        <v>7261</v>
      </c>
      <c r="U712">
        <v>45105</v>
      </c>
      <c r="V712" t="s">
        <v>7276</v>
      </c>
      <c r="W712" t="s">
        <v>7263</v>
      </c>
      <c r="X712" t="s">
        <v>7277</v>
      </c>
      <c r="Y712" t="s">
        <v>7272</v>
      </c>
      <c r="Z712" t="s">
        <v>2266</v>
      </c>
      <c r="AA712">
        <v>17.899999999999999</v>
      </c>
      <c r="AB712" t="str" cm="1">
        <f t="array" ref="AB712">_xlfn.LET(_xlpm.x,IFERROR(VALUE(Table2[[#This Row],[Response_Time_Hours]]),""),IF(_xlpm.x="","CHECK",_xlfn.IFS(_xlpm.x&lt;=1,"Immediate",_xlpm.x&lt;=6,"Fast",_xlpm.x&lt;=24,"Moderate",_xlpm.x&gt;24,"Delayed")))</f>
        <v>Moderate</v>
      </c>
      <c r="AC712">
        <v>22</v>
      </c>
      <c r="AD712" t="str" cm="1">
        <f t="array" ref="AD712">IF(Table2[[#This Row],[Interaction_Count_Final]]="","N/A",_xlfn.IFS(Table2[[#This Row],[Interaction_Count_Final]]&lt;=2,"Low",Table2[[#This Row],[Interaction_Count_Final]]&lt;=5,"Medium",Table2[[#This Row],[Interaction_Count_Final]]&gt;=6,"High",TRUE,"CHECK"))</f>
        <v>High</v>
      </c>
      <c r="AE712" t="s">
        <v>7273</v>
      </c>
      <c r="AF712" t="b">
        <v>1</v>
      </c>
      <c r="AG712" t="b">
        <v>1</v>
      </c>
      <c r="AH712">
        <v>952</v>
      </c>
      <c r="AI712">
        <v>45105</v>
      </c>
      <c r="AJ712" t="b">
        <v>1</v>
      </c>
      <c r="AK712" t="e" cm="1">
        <f t="array" ref="AK712">_xlfn.LET(
  _xlpm.txt,TRIM(Raw_Data!F712),
  _xlpm.norm,SUBSTITUTE(SUBSTITUTE(_xlpm.txt,"-","/"),".","/"),
  _xlpm.p,_xlfn.TEXTSPLIT(_xlpm.norm,"/"),
  _xlpm.a,VALUE(INDEX(_xlpm.p,1)),
  _xlpm.b,VALUE(INDEX(_xlpm.p,2)),
  IF(AND(_xlpm.a&lt;=12,_xlpm.b&lt;=12),"REVIEW_AMBIGUOUS","OK")
)</f>
        <v>#REF!</v>
      </c>
    </row>
    <row r="713" spans="1:37">
      <c r="A713" t="s">
        <v>2267</v>
      </c>
      <c r="B713" t="s">
        <v>2267</v>
      </c>
      <c r="C713" t="b">
        <v>0</v>
      </c>
      <c r="D713" t="s">
        <v>7257</v>
      </c>
      <c r="E713" t="s">
        <v>2268</v>
      </c>
      <c r="F713" t="s">
        <v>2268</v>
      </c>
      <c r="G713" t="s">
        <v>7274</v>
      </c>
      <c r="H713" t="s">
        <v>1035</v>
      </c>
      <c r="I713" t="s">
        <v>1035</v>
      </c>
      <c r="J713" t="s">
        <v>311</v>
      </c>
      <c r="K713" t="s">
        <v>193</v>
      </c>
      <c r="L713" t="s">
        <v>193</v>
      </c>
      <c r="M713">
        <f>IF(UPPER(TRIM(Table2[[#This Row],[Status_Clean]]))="CONVERTED",1,0)</f>
        <v>0</v>
      </c>
      <c r="N713">
        <f>IF(ISNUMBER(MATCH(UPPER(TRIM(Table2[[#This Row],[Status_Clean]])),{"CONTACTED","QUALIFIED","CONVERTED"},0)),1,0)</f>
        <v>0</v>
      </c>
      <c r="O713" cm="1">
        <f t="array" ref="O713">_xlfn.SWITCH(UPPER(TRIM(Table2[[#This Row],[Status_Clean]])),"NEW",1,"CONTACTED",2,"QUALIFIED",3,"CONVERTED",4,"LOST",5,99)</f>
        <v>1</v>
      </c>
      <c r="P713">
        <v>45023</v>
      </c>
      <c r="Q713" t="s">
        <v>7921</v>
      </c>
      <c r="R713" t="s">
        <v>7921</v>
      </c>
      <c r="S713">
        <v>45023</v>
      </c>
      <c r="T713" t="s">
        <v>7261</v>
      </c>
      <c r="U713">
        <v>45023</v>
      </c>
      <c r="V713" t="s">
        <v>7297</v>
      </c>
      <c r="W713" t="s">
        <v>7263</v>
      </c>
      <c r="X713" t="s">
        <v>7277</v>
      </c>
      <c r="Y713" t="s">
        <v>7312</v>
      </c>
      <c r="Z713" t="s">
        <v>2269</v>
      </c>
      <c r="AA713">
        <v>63.8</v>
      </c>
      <c r="AB713" t="str" cm="1">
        <f t="array" ref="AB713">_xlfn.LET(_xlpm.x,IFERROR(VALUE(Table2[[#This Row],[Response_Time_Hours]]),""),IF(_xlpm.x="","CHECK",_xlfn.IFS(_xlpm.x&lt;=1,"Immediate",_xlpm.x&lt;=6,"Fast",_xlpm.x&lt;=24,"Moderate",_xlpm.x&gt;24,"Delayed")))</f>
        <v>Delayed</v>
      </c>
      <c r="AC713">
        <v>13</v>
      </c>
      <c r="AD713" t="str" cm="1">
        <f t="array" ref="AD713">IF(Table2[[#This Row],[Interaction_Count_Final]]="","N/A",_xlfn.IFS(Table2[[#This Row],[Interaction_Count_Final]]&lt;=2,"Low",Table2[[#This Row],[Interaction_Count_Final]]&lt;=5,"Medium",Table2[[#This Row],[Interaction_Count_Final]]&gt;=6,"High",TRUE,"CHECK"))</f>
        <v>High</v>
      </c>
      <c r="AE713" t="s">
        <v>7266</v>
      </c>
      <c r="AF713" t="b">
        <v>1</v>
      </c>
      <c r="AG713" t="b">
        <v>1</v>
      </c>
      <c r="AH713">
        <v>953</v>
      </c>
      <c r="AI713">
        <v>45023</v>
      </c>
      <c r="AJ713" t="b">
        <v>1</v>
      </c>
      <c r="AK713" t="e" cm="1">
        <f t="array" ref="AK713">_xlfn.LET(
  _xlpm.txt,TRIM(Raw_Data!F713),
  _xlpm.norm,SUBSTITUTE(SUBSTITUTE(_xlpm.txt,"-","/"),".","/"),
  _xlpm.p,_xlfn.TEXTSPLIT(_xlpm.norm,"/"),
  _xlpm.a,VALUE(INDEX(_xlpm.p,1)),
  _xlpm.b,VALUE(INDEX(_xlpm.p,2)),
  IF(AND(_xlpm.a&lt;=12,_xlpm.b&lt;=12),"REVIEW_AMBIGUOUS","OK")
)</f>
        <v>#REF!</v>
      </c>
    </row>
    <row r="714" spans="1:37">
      <c r="A714" t="s">
        <v>2270</v>
      </c>
      <c r="B714" t="s">
        <v>2270</v>
      </c>
      <c r="C714" t="b">
        <v>0</v>
      </c>
      <c r="D714" t="s">
        <v>7257</v>
      </c>
      <c r="E714" t="s">
        <v>2271</v>
      </c>
      <c r="F714" t="s">
        <v>2271</v>
      </c>
      <c r="G714" t="s">
        <v>7303</v>
      </c>
      <c r="H714" t="s">
        <v>1165</v>
      </c>
      <c r="I714" t="s">
        <v>1165</v>
      </c>
      <c r="J714" t="s">
        <v>101</v>
      </c>
      <c r="K714" t="s">
        <v>125</v>
      </c>
      <c r="L714" t="s">
        <v>125</v>
      </c>
      <c r="M714">
        <f>IF(UPPER(TRIM(Table2[[#This Row],[Status_Clean]]))="CONVERTED",1,0)</f>
        <v>0</v>
      </c>
      <c r="N714">
        <f>IF(ISNUMBER(MATCH(UPPER(TRIM(Table2[[#This Row],[Status_Clean]])),{"CONTACTED","QUALIFIED","CONVERTED"},0)),1,0)</f>
        <v>1</v>
      </c>
      <c r="O714" cm="1">
        <f t="array" ref="O714">_xlfn.SWITCH(UPPER(TRIM(Table2[[#This Row],[Status_Clean]])),"NEW",1,"CONTACTED",2,"QUALIFIED",3,"CONVERTED",4,"LOST",5,99)</f>
        <v>2</v>
      </c>
      <c r="P714">
        <v>45544</v>
      </c>
      <c r="Q714" t="s">
        <v>7922</v>
      </c>
      <c r="R714" t="s">
        <v>7922</v>
      </c>
      <c r="S714">
        <v>45544</v>
      </c>
      <c r="T714" t="s">
        <v>7261</v>
      </c>
      <c r="U714">
        <v>45544</v>
      </c>
      <c r="V714" t="s">
        <v>7287</v>
      </c>
      <c r="W714" t="s">
        <v>7271</v>
      </c>
      <c r="X714" t="s">
        <v>7288</v>
      </c>
      <c r="Y714" t="s">
        <v>7298</v>
      </c>
      <c r="Z714">
        <v>49.8</v>
      </c>
      <c r="AA714">
        <v>49.8</v>
      </c>
      <c r="AB714" t="str" cm="1">
        <f t="array" ref="AB714">_xlfn.LET(_xlpm.x,IFERROR(VALUE(Table2[[#This Row],[Response_Time_Hours]]),""),IF(_xlpm.x="","CHECK",_xlfn.IFS(_xlpm.x&lt;=1,"Immediate",_xlpm.x&lt;=6,"Fast",_xlpm.x&lt;=24,"Moderate",_xlpm.x&gt;24,"Delayed")))</f>
        <v>Delayed</v>
      </c>
      <c r="AC714">
        <v>37</v>
      </c>
      <c r="AD714" t="str" cm="1">
        <f t="array" ref="AD714">IF(Table2[[#This Row],[Interaction_Count_Final]]="","N/A",_xlfn.IFS(Table2[[#This Row],[Interaction_Count_Final]]&lt;=2,"Low",Table2[[#This Row],[Interaction_Count_Final]]&lt;=5,"Medium",Table2[[#This Row],[Interaction_Count_Final]]&gt;=6,"High",TRUE,"CHECK"))</f>
        <v>High</v>
      </c>
      <c r="AE714" t="s">
        <v>7266</v>
      </c>
      <c r="AF714" t="b">
        <v>1</v>
      </c>
      <c r="AG714" t="b">
        <v>1</v>
      </c>
      <c r="AH714">
        <v>954</v>
      </c>
      <c r="AI714">
        <v>45544</v>
      </c>
      <c r="AJ714" t="b">
        <v>1</v>
      </c>
      <c r="AK714" t="e" cm="1">
        <f t="array" ref="AK714">_xlfn.LET(
  _xlpm.txt,TRIM(Raw_Data!F714),
  _xlpm.norm,SUBSTITUTE(SUBSTITUTE(_xlpm.txt,"-","/"),".","/"),
  _xlpm.p,_xlfn.TEXTSPLIT(_xlpm.norm,"/"),
  _xlpm.a,VALUE(INDEX(_xlpm.p,1)),
  _xlpm.b,VALUE(INDEX(_xlpm.p,2)),
  IF(AND(_xlpm.a&lt;=12,_xlpm.b&lt;=12),"REVIEW_AMBIGUOUS","OK")
)</f>
        <v>#REF!</v>
      </c>
    </row>
    <row r="715" spans="1:37">
      <c r="A715" t="s">
        <v>2272</v>
      </c>
      <c r="B715" t="s">
        <v>2272</v>
      </c>
      <c r="C715" t="b">
        <v>0</v>
      </c>
      <c r="D715" t="s">
        <v>7257</v>
      </c>
      <c r="E715" t="s">
        <v>2273</v>
      </c>
      <c r="F715" t="s">
        <v>2273</v>
      </c>
      <c r="G715" t="s">
        <v>7303</v>
      </c>
      <c r="H715" t="s">
        <v>680</v>
      </c>
      <c r="I715" t="s">
        <v>680</v>
      </c>
      <c r="J715" t="s">
        <v>263</v>
      </c>
      <c r="K715" t="s">
        <v>125</v>
      </c>
      <c r="L715" t="s">
        <v>125</v>
      </c>
      <c r="M715">
        <f>IF(UPPER(TRIM(Table2[[#This Row],[Status_Clean]]))="CONVERTED",1,0)</f>
        <v>0</v>
      </c>
      <c r="N715">
        <f>IF(ISNUMBER(MATCH(UPPER(TRIM(Table2[[#This Row],[Status_Clean]])),{"CONTACTED","QUALIFIED","CONVERTED"},0)),1,0)</f>
        <v>1</v>
      </c>
      <c r="O715" cm="1">
        <f t="array" ref="O715">_xlfn.SWITCH(UPPER(TRIM(Table2[[#This Row],[Status_Clean]])),"NEW",1,"CONTACTED",2,"QUALIFIED",3,"CONVERTED",4,"LOST",5,99)</f>
        <v>2</v>
      </c>
      <c r="P715">
        <v>45439</v>
      </c>
      <c r="Q715" t="s">
        <v>7923</v>
      </c>
      <c r="R715" t="s">
        <v>7923</v>
      </c>
      <c r="S715">
        <v>45439</v>
      </c>
      <c r="T715" t="s">
        <v>7261</v>
      </c>
      <c r="U715">
        <v>45439</v>
      </c>
      <c r="V715" t="s">
        <v>7314</v>
      </c>
      <c r="W715" t="s">
        <v>7271</v>
      </c>
      <c r="X715" t="s">
        <v>7277</v>
      </c>
      <c r="Y715" t="s">
        <v>7298</v>
      </c>
      <c r="Z715">
        <v>61.5</v>
      </c>
      <c r="AA715">
        <v>61.5</v>
      </c>
      <c r="AB715" t="str" cm="1">
        <f t="array" ref="AB715">_xlfn.LET(_xlpm.x,IFERROR(VALUE(Table2[[#This Row],[Response_Time_Hours]]),""),IF(_xlpm.x="","CHECK",_xlfn.IFS(_xlpm.x&lt;=1,"Immediate",_xlpm.x&lt;=6,"Fast",_xlpm.x&lt;=24,"Moderate",_xlpm.x&gt;24,"Delayed")))</f>
        <v>Delayed</v>
      </c>
      <c r="AC715">
        <v>41</v>
      </c>
      <c r="AD715" t="str" cm="1">
        <f t="array" ref="AD715">IF(Table2[[#This Row],[Interaction_Count_Final]]="","N/A",_xlfn.IFS(Table2[[#This Row],[Interaction_Count_Final]]&lt;=2,"Low",Table2[[#This Row],[Interaction_Count_Final]]&lt;=5,"Medium",Table2[[#This Row],[Interaction_Count_Final]]&gt;=6,"High",TRUE,"CHECK"))</f>
        <v>High</v>
      </c>
      <c r="AE715" t="s">
        <v>7266</v>
      </c>
      <c r="AF715" t="b">
        <v>1</v>
      </c>
      <c r="AG715" t="b">
        <v>1</v>
      </c>
      <c r="AH715">
        <v>955</v>
      </c>
      <c r="AI715">
        <v>45439</v>
      </c>
      <c r="AJ715" t="b">
        <v>1</v>
      </c>
      <c r="AK715" t="e" cm="1">
        <f t="array" ref="AK715">_xlfn.LET(
  _xlpm.txt,TRIM(Raw_Data!F715),
  _xlpm.norm,SUBSTITUTE(SUBSTITUTE(_xlpm.txt,"-","/"),".","/"),
  _xlpm.p,_xlfn.TEXTSPLIT(_xlpm.norm,"/"),
  _xlpm.a,VALUE(INDEX(_xlpm.p,1)),
  _xlpm.b,VALUE(INDEX(_xlpm.p,2)),
  IF(AND(_xlpm.a&lt;=12,_xlpm.b&lt;=12),"REVIEW_AMBIGUOUS","OK")
)</f>
        <v>#REF!</v>
      </c>
    </row>
    <row r="716" spans="1:37">
      <c r="A716" t="s">
        <v>2274</v>
      </c>
      <c r="B716" t="s">
        <v>2274</v>
      </c>
      <c r="C716" t="b">
        <v>0</v>
      </c>
      <c r="D716" t="s">
        <v>7257</v>
      </c>
      <c r="E716" t="s">
        <v>2275</v>
      </c>
      <c r="F716" t="s">
        <v>2275</v>
      </c>
      <c r="G716" t="s">
        <v>7268</v>
      </c>
      <c r="H716" t="s">
        <v>363</v>
      </c>
      <c r="I716" t="s">
        <v>363</v>
      </c>
      <c r="J716" t="s">
        <v>363</v>
      </c>
      <c r="K716" t="s">
        <v>250</v>
      </c>
      <c r="L716" t="s">
        <v>250</v>
      </c>
      <c r="M716">
        <f>IF(UPPER(TRIM(Table2[[#This Row],[Status_Clean]]))="CONVERTED",1,0)</f>
        <v>1</v>
      </c>
      <c r="N716">
        <f>IF(ISNUMBER(MATCH(UPPER(TRIM(Table2[[#This Row],[Status_Clean]])),{"CONTACTED","QUALIFIED","CONVERTED"},0)),1,0)</f>
        <v>1</v>
      </c>
      <c r="O716" cm="1">
        <f t="array" ref="O716">_xlfn.SWITCH(UPPER(TRIM(Table2[[#This Row],[Status_Clean]])),"NEW",1,"CONTACTED",2,"QUALIFIED",3,"CONVERTED",4,"LOST",5,99)</f>
        <v>4</v>
      </c>
      <c r="P716">
        <v>45063</v>
      </c>
      <c r="Q716" t="s">
        <v>7676</v>
      </c>
      <c r="R716" t="s">
        <v>7676</v>
      </c>
      <c r="S716">
        <v>45063</v>
      </c>
      <c r="T716" t="s">
        <v>7261</v>
      </c>
      <c r="U716">
        <v>45063</v>
      </c>
      <c r="V716" t="s">
        <v>7314</v>
      </c>
      <c r="W716" t="s">
        <v>7263</v>
      </c>
      <c r="X716" t="s">
        <v>7277</v>
      </c>
      <c r="Y716" t="s">
        <v>7272</v>
      </c>
      <c r="Z716" t="s">
        <v>2276</v>
      </c>
      <c r="AA716">
        <v>14.8</v>
      </c>
      <c r="AB716" t="str" cm="1">
        <f t="array" ref="AB716">_xlfn.LET(_xlpm.x,IFERROR(VALUE(Table2[[#This Row],[Response_Time_Hours]]),""),IF(_xlpm.x="","CHECK",_xlfn.IFS(_xlpm.x&lt;=1,"Immediate",_xlpm.x&lt;=6,"Fast",_xlpm.x&lt;=24,"Moderate",_xlpm.x&gt;24,"Delayed")))</f>
        <v>Moderate</v>
      </c>
      <c r="AC716">
        <v>42</v>
      </c>
      <c r="AD716" t="str" cm="1">
        <f t="array" ref="AD716">IF(Table2[[#This Row],[Interaction_Count_Final]]="","N/A",_xlfn.IFS(Table2[[#This Row],[Interaction_Count_Final]]&lt;=2,"Low",Table2[[#This Row],[Interaction_Count_Final]]&lt;=5,"Medium",Table2[[#This Row],[Interaction_Count_Final]]&gt;=6,"High",TRUE,"CHECK"))</f>
        <v>High</v>
      </c>
      <c r="AE716" t="s">
        <v>7266</v>
      </c>
      <c r="AF716" t="b">
        <v>1</v>
      </c>
      <c r="AG716" t="b">
        <v>1</v>
      </c>
      <c r="AH716">
        <v>956</v>
      </c>
      <c r="AI716">
        <v>45063</v>
      </c>
      <c r="AJ716" t="b">
        <v>1</v>
      </c>
      <c r="AK716" t="e" cm="1">
        <f t="array" ref="AK716">_xlfn.LET(
  _xlpm.txt,TRIM(Raw_Data!F716),
  _xlpm.norm,SUBSTITUTE(SUBSTITUTE(_xlpm.txt,"-","/"),".","/"),
  _xlpm.p,_xlfn.TEXTSPLIT(_xlpm.norm,"/"),
  _xlpm.a,VALUE(INDEX(_xlpm.p,1)),
  _xlpm.b,VALUE(INDEX(_xlpm.p,2)),
  IF(AND(_xlpm.a&lt;=12,_xlpm.b&lt;=12),"REVIEW_AMBIGUOUS","OK")
)</f>
        <v>#REF!</v>
      </c>
    </row>
    <row r="717" spans="1:37">
      <c r="A717" t="s">
        <v>2277</v>
      </c>
      <c r="B717" t="s">
        <v>2277</v>
      </c>
      <c r="C717" t="b">
        <v>0</v>
      </c>
      <c r="D717" t="s">
        <v>7257</v>
      </c>
      <c r="E717" t="s">
        <v>2278</v>
      </c>
      <c r="F717" t="s">
        <v>2278</v>
      </c>
      <c r="G717" t="s">
        <v>7268</v>
      </c>
      <c r="H717" t="s">
        <v>374</v>
      </c>
      <c r="I717" t="s">
        <v>374</v>
      </c>
      <c r="J717" t="s">
        <v>7308</v>
      </c>
      <c r="K717" t="s">
        <v>193</v>
      </c>
      <c r="L717" t="s">
        <v>193</v>
      </c>
      <c r="M717">
        <f>IF(UPPER(TRIM(Table2[[#This Row],[Status_Clean]]))="CONVERTED",1,0)</f>
        <v>0</v>
      </c>
      <c r="N717">
        <f>IF(ISNUMBER(MATCH(UPPER(TRIM(Table2[[#This Row],[Status_Clean]])),{"CONTACTED","QUALIFIED","CONVERTED"},0)),1,0)</f>
        <v>0</v>
      </c>
      <c r="O717" cm="1">
        <f t="array" ref="O717">_xlfn.SWITCH(UPPER(TRIM(Table2[[#This Row],[Status_Clean]])),"NEW",1,"CONTACTED",2,"QUALIFIED",3,"CONVERTED",4,"LOST",5,99)</f>
        <v>1</v>
      </c>
      <c r="P717">
        <v>45024</v>
      </c>
      <c r="Q717" t="s">
        <v>7343</v>
      </c>
      <c r="R717" t="s">
        <v>7343</v>
      </c>
      <c r="S717">
        <v>45024</v>
      </c>
      <c r="T717" t="s">
        <v>7261</v>
      </c>
      <c r="U717">
        <v>45024</v>
      </c>
      <c r="V717" t="s">
        <v>7297</v>
      </c>
      <c r="W717" t="s">
        <v>7263</v>
      </c>
      <c r="X717" t="s">
        <v>7277</v>
      </c>
      <c r="Y717" t="s">
        <v>7278</v>
      </c>
      <c r="Z717" t="s">
        <v>2279</v>
      </c>
      <c r="AA717">
        <v>1.4</v>
      </c>
      <c r="AB717" t="str" cm="1">
        <f t="array" ref="AB717">_xlfn.LET(_xlpm.x,IFERROR(VALUE(Table2[[#This Row],[Response_Time_Hours]]),""),IF(_xlpm.x="","CHECK",_xlfn.IFS(_xlpm.x&lt;=1,"Immediate",_xlpm.x&lt;=6,"Fast",_xlpm.x&lt;=24,"Moderate",_xlpm.x&gt;24,"Delayed")))</f>
        <v>Fast</v>
      </c>
      <c r="AC717">
        <v>2</v>
      </c>
      <c r="AD717" t="str" cm="1">
        <f t="array" ref="AD717">IF(Table2[[#This Row],[Interaction_Count_Final]]="","N/A",_xlfn.IFS(Table2[[#This Row],[Interaction_Count_Final]]&lt;=2,"Low",Table2[[#This Row],[Interaction_Count_Final]]&lt;=5,"Medium",Table2[[#This Row],[Interaction_Count_Final]]&gt;=6,"High",TRUE,"CHECK"))</f>
        <v>Low</v>
      </c>
      <c r="AE717" t="s">
        <v>7266</v>
      </c>
      <c r="AF717" t="b">
        <v>1</v>
      </c>
      <c r="AG717" t="b">
        <v>1</v>
      </c>
      <c r="AH717">
        <v>957</v>
      </c>
      <c r="AI717">
        <v>45024</v>
      </c>
      <c r="AJ717" t="b">
        <v>1</v>
      </c>
      <c r="AK717" t="e" cm="1">
        <f t="array" ref="AK717">_xlfn.LET(
  _xlpm.txt,TRIM(Raw_Data!F717),
  _xlpm.norm,SUBSTITUTE(SUBSTITUTE(_xlpm.txt,"-","/"),".","/"),
  _xlpm.p,_xlfn.TEXTSPLIT(_xlpm.norm,"/"),
  _xlpm.a,VALUE(INDEX(_xlpm.p,1)),
  _xlpm.b,VALUE(INDEX(_xlpm.p,2)),
  IF(AND(_xlpm.a&lt;=12,_xlpm.b&lt;=12),"REVIEW_AMBIGUOUS","OK")
)</f>
        <v>#REF!</v>
      </c>
    </row>
    <row r="718" spans="1:37">
      <c r="A718" t="s">
        <v>2280</v>
      </c>
      <c r="B718" t="s">
        <v>2280</v>
      </c>
      <c r="C718" t="b">
        <v>0</v>
      </c>
      <c r="D718" t="s">
        <v>7257</v>
      </c>
      <c r="E718" t="s">
        <v>2281</v>
      </c>
      <c r="F718" t="s">
        <v>2281</v>
      </c>
      <c r="G718" t="s">
        <v>7268</v>
      </c>
      <c r="H718" t="s">
        <v>473</v>
      </c>
      <c r="I718" t="s">
        <v>473</v>
      </c>
      <c r="J718" t="s">
        <v>473</v>
      </c>
      <c r="K718" t="s">
        <v>125</v>
      </c>
      <c r="L718" t="s">
        <v>125</v>
      </c>
      <c r="M718">
        <f>IF(UPPER(TRIM(Table2[[#This Row],[Status_Clean]]))="CONVERTED",1,0)</f>
        <v>0</v>
      </c>
      <c r="N718">
        <f>IF(ISNUMBER(MATCH(UPPER(TRIM(Table2[[#This Row],[Status_Clean]])),{"CONTACTED","QUALIFIED","CONVERTED"},0)),1,0)</f>
        <v>1</v>
      </c>
      <c r="O718" cm="1">
        <f t="array" ref="O718">_xlfn.SWITCH(UPPER(TRIM(Table2[[#This Row],[Status_Clean]])),"NEW",1,"CONTACTED",2,"QUALIFIED",3,"CONVERTED",4,"LOST",5,99)</f>
        <v>2</v>
      </c>
      <c r="P718">
        <v>45511</v>
      </c>
      <c r="Q718" t="s">
        <v>7547</v>
      </c>
      <c r="R718" t="s">
        <v>7547</v>
      </c>
      <c r="S718">
        <v>45511</v>
      </c>
      <c r="T718" t="s">
        <v>7261</v>
      </c>
      <c r="U718">
        <v>45511</v>
      </c>
      <c r="V718" t="s">
        <v>7310</v>
      </c>
      <c r="W718" t="s">
        <v>7271</v>
      </c>
      <c r="X718" t="s">
        <v>7288</v>
      </c>
      <c r="Y718" t="s">
        <v>7272</v>
      </c>
      <c r="Z718">
        <v>7</v>
      </c>
      <c r="AA718">
        <v>7</v>
      </c>
      <c r="AB718" t="str" cm="1">
        <f t="array" ref="AB718">_xlfn.LET(_xlpm.x,IFERROR(VALUE(Table2[[#This Row],[Response_Time_Hours]]),""),IF(_xlpm.x="","CHECK",_xlfn.IFS(_xlpm.x&lt;=1,"Immediate",_xlpm.x&lt;=6,"Fast",_xlpm.x&lt;=24,"Moderate",_xlpm.x&gt;24,"Delayed")))</f>
        <v>Moderate</v>
      </c>
      <c r="AC718">
        <v>25</v>
      </c>
      <c r="AD718" t="str" cm="1">
        <f t="array" ref="AD718">IF(Table2[[#This Row],[Interaction_Count_Final]]="","N/A",_xlfn.IFS(Table2[[#This Row],[Interaction_Count_Final]]&lt;=2,"Low",Table2[[#This Row],[Interaction_Count_Final]]&lt;=5,"Medium",Table2[[#This Row],[Interaction_Count_Final]]&gt;=6,"High",TRUE,"CHECK"))</f>
        <v>High</v>
      </c>
      <c r="AE718" t="s">
        <v>7289</v>
      </c>
      <c r="AF718" t="b">
        <v>1</v>
      </c>
      <c r="AG718" t="b">
        <v>1</v>
      </c>
      <c r="AH718">
        <v>958</v>
      </c>
      <c r="AI718">
        <v>45511</v>
      </c>
      <c r="AJ718" t="b">
        <v>1</v>
      </c>
      <c r="AK718" t="e" cm="1">
        <f t="array" ref="AK718">_xlfn.LET(
  _xlpm.txt,TRIM(Raw_Data!F718),
  _xlpm.norm,SUBSTITUTE(SUBSTITUTE(_xlpm.txt,"-","/"),".","/"),
  _xlpm.p,_xlfn.TEXTSPLIT(_xlpm.norm,"/"),
  _xlpm.a,VALUE(INDEX(_xlpm.p,1)),
  _xlpm.b,VALUE(INDEX(_xlpm.p,2)),
  IF(AND(_xlpm.a&lt;=12,_xlpm.b&lt;=12),"REVIEW_AMBIGUOUS","OK")
)</f>
        <v>#REF!</v>
      </c>
    </row>
    <row r="719" spans="1:37">
      <c r="A719" t="s">
        <v>2282</v>
      </c>
      <c r="B719" t="s">
        <v>2282</v>
      </c>
      <c r="C719" t="b">
        <v>1</v>
      </c>
      <c r="D719" t="s">
        <v>7257</v>
      </c>
      <c r="E719" t="s">
        <v>2283</v>
      </c>
      <c r="F719" t="s">
        <v>2283</v>
      </c>
      <c r="G719" t="s">
        <v>7268</v>
      </c>
      <c r="H719" t="s">
        <v>123</v>
      </c>
      <c r="I719" t="s">
        <v>123</v>
      </c>
      <c r="J719" t="s">
        <v>123</v>
      </c>
      <c r="K719" t="s">
        <v>7365</v>
      </c>
      <c r="L719" t="s">
        <v>250</v>
      </c>
      <c r="M719">
        <f>IF(UPPER(TRIM(Table2[[#This Row],[Status_Clean]]))="CONVERTED",1,0)</f>
        <v>1</v>
      </c>
      <c r="N719">
        <f>IF(ISNUMBER(MATCH(UPPER(TRIM(Table2[[#This Row],[Status_Clean]])),{"CONTACTED","QUALIFIED","CONVERTED"},0)),1,0)</f>
        <v>1</v>
      </c>
      <c r="O719" cm="1">
        <f t="array" ref="O719">_xlfn.SWITCH(UPPER(TRIM(Table2[[#This Row],[Status_Clean]])),"NEW",1,"CONTACTED",2,"QUALIFIED",3,"CONVERTED",4,"LOST",5,99)</f>
        <v>4</v>
      </c>
      <c r="P719">
        <v>45176</v>
      </c>
      <c r="Q719" t="s">
        <v>7742</v>
      </c>
      <c r="R719" t="s">
        <v>7742</v>
      </c>
      <c r="S719">
        <v>45176</v>
      </c>
      <c r="T719" t="s">
        <v>7261</v>
      </c>
      <c r="U719">
        <v>45176</v>
      </c>
      <c r="V719" t="s">
        <v>7287</v>
      </c>
      <c r="W719" t="s">
        <v>7263</v>
      </c>
      <c r="X719" t="s">
        <v>7288</v>
      </c>
      <c r="Y719" t="s">
        <v>7285</v>
      </c>
      <c r="Z719" t="s">
        <v>543</v>
      </c>
      <c r="AA719">
        <v>4.8000000000000007</v>
      </c>
      <c r="AB719" t="str" cm="1">
        <f t="array" ref="AB719">_xlfn.LET(_xlpm.x,IFERROR(VALUE(Table2[[#This Row],[Response_Time_Hours]]),""),IF(_xlpm.x="","CHECK",_xlfn.IFS(_xlpm.x&lt;=1,"Immediate",_xlpm.x&lt;=6,"Fast",_xlpm.x&lt;=24,"Moderate",_xlpm.x&gt;24,"Delayed")))</f>
        <v>Fast</v>
      </c>
      <c r="AC719">
        <v>14</v>
      </c>
      <c r="AD719" t="str" cm="1">
        <f t="array" ref="AD719">IF(Table2[[#This Row],[Interaction_Count_Final]]="","N/A",_xlfn.IFS(Table2[[#This Row],[Interaction_Count_Final]]&lt;=2,"Low",Table2[[#This Row],[Interaction_Count_Final]]&lt;=5,"Medium",Table2[[#This Row],[Interaction_Count_Final]]&gt;=6,"High",TRUE,"CHECK"))</f>
        <v>High</v>
      </c>
      <c r="AE719" t="s">
        <v>7273</v>
      </c>
      <c r="AF719" t="b">
        <v>1</v>
      </c>
      <c r="AG719" t="b">
        <v>1</v>
      </c>
      <c r="AH719">
        <v>959</v>
      </c>
      <c r="AI719">
        <v>45176</v>
      </c>
      <c r="AJ719" t="b">
        <v>1</v>
      </c>
      <c r="AK719" t="e" cm="1">
        <f t="array" ref="AK719">_xlfn.LET(
  _xlpm.txt,TRIM(Raw_Data!F719),
  _xlpm.norm,SUBSTITUTE(SUBSTITUTE(_xlpm.txt,"-","/"),".","/"),
  _xlpm.p,_xlfn.TEXTSPLIT(_xlpm.norm,"/"),
  _xlpm.a,VALUE(INDEX(_xlpm.p,1)),
  _xlpm.b,VALUE(INDEX(_xlpm.p,2)),
  IF(AND(_xlpm.a&lt;=12,_xlpm.b&lt;=12),"REVIEW_AMBIGUOUS","OK")
)</f>
        <v>#REF!</v>
      </c>
    </row>
    <row r="720" spans="1:37">
      <c r="A720" t="s">
        <v>2284</v>
      </c>
      <c r="B720" t="s">
        <v>2284</v>
      </c>
      <c r="C720" t="b">
        <v>0</v>
      </c>
      <c r="D720" t="s">
        <v>7257</v>
      </c>
      <c r="E720" t="s">
        <v>7924</v>
      </c>
      <c r="F720" t="s">
        <v>7924</v>
      </c>
      <c r="G720" t="s">
        <v>7280</v>
      </c>
      <c r="H720" t="s">
        <v>101</v>
      </c>
      <c r="I720" t="s">
        <v>101</v>
      </c>
      <c r="J720" t="s">
        <v>101</v>
      </c>
      <c r="K720" t="s">
        <v>125</v>
      </c>
      <c r="L720" t="s">
        <v>125</v>
      </c>
      <c r="M720">
        <f>IF(UPPER(TRIM(Table2[[#This Row],[Status_Clean]]))="CONVERTED",1,0)</f>
        <v>0</v>
      </c>
      <c r="N720">
        <f>IF(ISNUMBER(MATCH(UPPER(TRIM(Table2[[#This Row],[Status_Clean]])),{"CONTACTED","QUALIFIED","CONVERTED"},0)),1,0)</f>
        <v>1</v>
      </c>
      <c r="O720" cm="1">
        <f t="array" ref="O720">_xlfn.SWITCH(UPPER(TRIM(Table2[[#This Row],[Status_Clean]])),"NEW",1,"CONTACTED",2,"QUALIFIED",3,"CONVERTED",4,"LOST",5,99)</f>
        <v>2</v>
      </c>
      <c r="P720">
        <v>44927</v>
      </c>
      <c r="Q720" t="s">
        <v>7779</v>
      </c>
      <c r="R720" t="s">
        <v>7779</v>
      </c>
      <c r="S720">
        <v>44927</v>
      </c>
      <c r="T720" t="s">
        <v>7261</v>
      </c>
      <c r="U720">
        <v>44927</v>
      </c>
      <c r="V720" t="s">
        <v>7317</v>
      </c>
      <c r="W720" t="s">
        <v>7263</v>
      </c>
      <c r="X720" t="s">
        <v>7284</v>
      </c>
      <c r="Y720" t="s">
        <v>7293</v>
      </c>
      <c r="Z720" t="s">
        <v>72</v>
      </c>
      <c r="AA720">
        <v>62.400000000000006</v>
      </c>
      <c r="AB720" t="str" cm="1">
        <f t="array" ref="AB720">_xlfn.LET(_xlpm.x,IFERROR(VALUE(Table2[[#This Row],[Response_Time_Hours]]),""),IF(_xlpm.x="","CHECK",_xlfn.IFS(_xlpm.x&lt;=1,"Immediate",_xlpm.x&lt;=6,"Fast",_xlpm.x&lt;=24,"Moderate",_xlpm.x&gt;24,"Delayed")))</f>
        <v>Delayed</v>
      </c>
      <c r="AC720">
        <v>50</v>
      </c>
      <c r="AD720" t="str" cm="1">
        <f t="array" ref="AD720">IF(Table2[[#This Row],[Interaction_Count_Final]]="","N/A",_xlfn.IFS(Table2[[#This Row],[Interaction_Count_Final]]&lt;=2,"Low",Table2[[#This Row],[Interaction_Count_Final]]&lt;=5,"Medium",Table2[[#This Row],[Interaction_Count_Final]]&gt;=6,"High",TRUE,"CHECK"))</f>
        <v>High</v>
      </c>
      <c r="AE720" t="s">
        <v>7289</v>
      </c>
      <c r="AF720" t="b">
        <v>1</v>
      </c>
      <c r="AG720" t="b">
        <v>1</v>
      </c>
      <c r="AH720">
        <v>960</v>
      </c>
      <c r="AI720">
        <v>44927</v>
      </c>
      <c r="AJ720" t="b">
        <v>1</v>
      </c>
      <c r="AK720" t="e" cm="1">
        <f t="array" ref="AK720">_xlfn.LET(
  _xlpm.txt,TRIM(Raw_Data!F720),
  _xlpm.norm,SUBSTITUTE(SUBSTITUTE(_xlpm.txt,"-","/"),".","/"),
  _xlpm.p,_xlfn.TEXTSPLIT(_xlpm.norm,"/"),
  _xlpm.a,VALUE(INDEX(_xlpm.p,1)),
  _xlpm.b,VALUE(INDEX(_xlpm.p,2)),
  IF(AND(_xlpm.a&lt;=12,_xlpm.b&lt;=12),"REVIEW_AMBIGUOUS","OK")
)</f>
        <v>#REF!</v>
      </c>
    </row>
    <row r="721" spans="1:37">
      <c r="A721" t="s">
        <v>2286</v>
      </c>
      <c r="B721" t="s">
        <v>2286</v>
      </c>
      <c r="C721" t="b">
        <v>0</v>
      </c>
      <c r="D721" t="s">
        <v>7257</v>
      </c>
      <c r="E721" t="s">
        <v>2287</v>
      </c>
      <c r="F721" t="s">
        <v>2287</v>
      </c>
      <c r="G721" t="s">
        <v>7303</v>
      </c>
      <c r="H721" t="s">
        <v>457</v>
      </c>
      <c r="I721" t="s">
        <v>457</v>
      </c>
      <c r="J721" t="s">
        <v>792</v>
      </c>
      <c r="K721" t="s">
        <v>7281</v>
      </c>
      <c r="L721" t="s">
        <v>125</v>
      </c>
      <c r="M721">
        <f>IF(UPPER(TRIM(Table2[[#This Row],[Status_Clean]]))="CONVERTED",1,0)</f>
        <v>0</v>
      </c>
      <c r="N721">
        <f>IF(ISNUMBER(MATCH(UPPER(TRIM(Table2[[#This Row],[Status_Clean]])),{"CONTACTED","QUALIFIED","CONVERTED"},0)),1,0)</f>
        <v>1</v>
      </c>
      <c r="O721" cm="1">
        <f t="array" ref="O721">_xlfn.SWITCH(UPPER(TRIM(Table2[[#This Row],[Status_Clean]])),"NEW",1,"CONTACTED",2,"QUALIFIED",3,"CONVERTED",4,"LOST",5,99)</f>
        <v>2</v>
      </c>
      <c r="P721" t="s">
        <v>2288</v>
      </c>
      <c r="Q721" t="s">
        <v>7925</v>
      </c>
      <c r="R721" t="s">
        <v>7925</v>
      </c>
      <c r="S721">
        <v>45260</v>
      </c>
      <c r="T721" t="s">
        <v>7261</v>
      </c>
      <c r="U721">
        <v>45260</v>
      </c>
      <c r="V721" t="s">
        <v>7300</v>
      </c>
      <c r="W721" t="s">
        <v>7263</v>
      </c>
      <c r="X721" t="s">
        <v>7264</v>
      </c>
      <c r="Y721" t="s">
        <v>7285</v>
      </c>
      <c r="Z721">
        <v>28.6</v>
      </c>
      <c r="AA721">
        <v>28.6</v>
      </c>
      <c r="AB721" t="str" cm="1">
        <f t="array" ref="AB721">_xlfn.LET(_xlpm.x,IFERROR(VALUE(Table2[[#This Row],[Response_Time_Hours]]),""),IF(_xlpm.x="","CHECK",_xlfn.IFS(_xlpm.x&lt;=1,"Immediate",_xlpm.x&lt;=6,"Fast",_xlpm.x&lt;=24,"Moderate",_xlpm.x&gt;24,"Delayed")))</f>
        <v>Delayed</v>
      </c>
      <c r="AC721">
        <v>13</v>
      </c>
      <c r="AD721" t="str" cm="1">
        <f t="array" ref="AD721">IF(Table2[[#This Row],[Interaction_Count_Final]]="","N/A",_xlfn.IFS(Table2[[#This Row],[Interaction_Count_Final]]&lt;=2,"Low",Table2[[#This Row],[Interaction_Count_Final]]&lt;=5,"Medium",Table2[[#This Row],[Interaction_Count_Final]]&gt;=6,"High",TRUE,"CHECK"))</f>
        <v>High</v>
      </c>
      <c r="AE721" t="s">
        <v>7289</v>
      </c>
      <c r="AF721" t="b">
        <v>1</v>
      </c>
      <c r="AG721" t="b">
        <v>1</v>
      </c>
      <c r="AH721">
        <v>961</v>
      </c>
      <c r="AI721">
        <v>45260</v>
      </c>
      <c r="AJ721" t="b">
        <v>1</v>
      </c>
      <c r="AK721" t="e" cm="1">
        <f t="array" ref="AK721">_xlfn.LET(
  _xlpm.txt,TRIM(Raw_Data!F721),
  _xlpm.norm,SUBSTITUTE(SUBSTITUTE(_xlpm.txt,"-","/"),".","/"),
  _xlpm.p,_xlfn.TEXTSPLIT(_xlpm.norm,"/"),
  _xlpm.a,VALUE(INDEX(_xlpm.p,1)),
  _xlpm.b,VALUE(INDEX(_xlpm.p,2)),
  IF(AND(_xlpm.a&lt;=12,_xlpm.b&lt;=12),"REVIEW_AMBIGUOUS","OK")
)</f>
        <v>#REF!</v>
      </c>
    </row>
    <row r="722" spans="1:37">
      <c r="A722" t="s">
        <v>2289</v>
      </c>
      <c r="B722" t="s">
        <v>2289</v>
      </c>
      <c r="C722" t="b">
        <v>0</v>
      </c>
      <c r="D722" t="s">
        <v>7257</v>
      </c>
      <c r="E722" t="s">
        <v>2290</v>
      </c>
      <c r="F722" t="s">
        <v>2290</v>
      </c>
      <c r="G722" t="s">
        <v>7268</v>
      </c>
      <c r="H722" t="s">
        <v>1356</v>
      </c>
      <c r="I722" t="s">
        <v>1356</v>
      </c>
      <c r="J722" t="s">
        <v>1356</v>
      </c>
      <c r="K722" t="s">
        <v>7319</v>
      </c>
      <c r="L722" t="s">
        <v>71</v>
      </c>
      <c r="M722">
        <f>IF(UPPER(TRIM(Table2[[#This Row],[Status_Clean]]))="CONVERTED",1,0)</f>
        <v>0</v>
      </c>
      <c r="N722">
        <f>IF(ISNUMBER(MATCH(UPPER(TRIM(Table2[[#This Row],[Status_Clean]])),{"CONTACTED","QUALIFIED","CONVERTED"},0)),1,0)</f>
        <v>1</v>
      </c>
      <c r="O722" cm="1">
        <f t="array" ref="O722">_xlfn.SWITCH(UPPER(TRIM(Table2[[#This Row],[Status_Clean]])),"NEW",1,"CONTACTED",2,"QUALIFIED",3,"CONVERTED",4,"LOST",5,99)</f>
        <v>3</v>
      </c>
      <c r="P722" t="s">
        <v>2291</v>
      </c>
      <c r="Q722" t="s">
        <v>7926</v>
      </c>
      <c r="R722" t="s">
        <v>7926</v>
      </c>
      <c r="S722">
        <v>45339</v>
      </c>
      <c r="T722" t="s">
        <v>7261</v>
      </c>
      <c r="U722">
        <v>45339</v>
      </c>
      <c r="V722" t="s">
        <v>7283</v>
      </c>
      <c r="W722" t="s">
        <v>7271</v>
      </c>
      <c r="X722" t="s">
        <v>7284</v>
      </c>
      <c r="Y722" t="s">
        <v>7278</v>
      </c>
      <c r="Z722" t="s">
        <v>2292</v>
      </c>
      <c r="AA722">
        <v>18.5</v>
      </c>
      <c r="AB722" t="str" cm="1">
        <f t="array" ref="AB722">_xlfn.LET(_xlpm.x,IFERROR(VALUE(Table2[[#This Row],[Response_Time_Hours]]),""),IF(_xlpm.x="","CHECK",_xlfn.IFS(_xlpm.x&lt;=1,"Immediate",_xlpm.x&lt;=6,"Fast",_xlpm.x&lt;=24,"Moderate",_xlpm.x&gt;24,"Delayed")))</f>
        <v>Moderate</v>
      </c>
      <c r="AC722">
        <v>46</v>
      </c>
      <c r="AD722" t="str" cm="1">
        <f t="array" ref="AD722">IF(Table2[[#This Row],[Interaction_Count_Final]]="","N/A",_xlfn.IFS(Table2[[#This Row],[Interaction_Count_Final]]&lt;=2,"Low",Table2[[#This Row],[Interaction_Count_Final]]&lt;=5,"Medium",Table2[[#This Row],[Interaction_Count_Final]]&gt;=6,"High",TRUE,"CHECK"))</f>
        <v>High</v>
      </c>
      <c r="AE722" t="s">
        <v>7266</v>
      </c>
      <c r="AF722" t="b">
        <v>1</v>
      </c>
      <c r="AG722" t="b">
        <v>1</v>
      </c>
      <c r="AH722">
        <v>962</v>
      </c>
      <c r="AI722">
        <v>45339</v>
      </c>
      <c r="AJ722" t="b">
        <v>1</v>
      </c>
      <c r="AK722" t="str" cm="1">
        <f t="array" ref="AK722">_xlfn.LET(
  _xlpm.txt,TRIM(Raw_Data!F722),
  _xlpm.norm,SUBSTITUTE(SUBSTITUTE(_xlpm.txt,"-","/"),".","/"),
  _xlpm.p,_xlfn.TEXTSPLIT(_xlpm.norm,"/"),
  _xlpm.a,VALUE(INDEX(_xlpm.p,1)),
  _xlpm.b,VALUE(INDEX(_xlpm.p,2)),
  IF(AND(_xlpm.a&lt;=12,_xlpm.b&lt;=12),"REVIEW_AMBIGUOUS","OK")
)</f>
        <v>OK</v>
      </c>
    </row>
    <row r="723" spans="1:37">
      <c r="A723" t="s">
        <v>2293</v>
      </c>
      <c r="B723" t="s">
        <v>2293</v>
      </c>
      <c r="C723" t="b">
        <v>0</v>
      </c>
      <c r="D723" t="s">
        <v>7257</v>
      </c>
      <c r="E723" t="s">
        <v>7927</v>
      </c>
      <c r="F723" t="s">
        <v>7927</v>
      </c>
      <c r="G723" t="s">
        <v>7280</v>
      </c>
      <c r="H723" t="s">
        <v>311</v>
      </c>
      <c r="I723" t="s">
        <v>311</v>
      </c>
      <c r="J723" t="s">
        <v>311</v>
      </c>
      <c r="K723" t="s">
        <v>250</v>
      </c>
      <c r="L723" t="s">
        <v>250</v>
      </c>
      <c r="M723">
        <f>IF(UPPER(TRIM(Table2[[#This Row],[Status_Clean]]))="CONVERTED",1,0)</f>
        <v>1</v>
      </c>
      <c r="N723">
        <f>IF(ISNUMBER(MATCH(UPPER(TRIM(Table2[[#This Row],[Status_Clean]])),{"CONTACTED","QUALIFIED","CONVERTED"},0)),1,0)</f>
        <v>1</v>
      </c>
      <c r="O723" cm="1">
        <f t="array" ref="O723">_xlfn.SWITCH(UPPER(TRIM(Table2[[#This Row],[Status_Clean]])),"NEW",1,"CONTACTED",2,"QUALIFIED",3,"CONVERTED",4,"LOST",5,99)</f>
        <v>4</v>
      </c>
      <c r="P723">
        <v>45020</v>
      </c>
      <c r="Q723" t="s">
        <v>7831</v>
      </c>
      <c r="R723" t="s">
        <v>7831</v>
      </c>
      <c r="S723">
        <v>45020</v>
      </c>
      <c r="T723" t="s">
        <v>7261</v>
      </c>
      <c r="U723">
        <v>45020</v>
      </c>
      <c r="V723" t="s">
        <v>7297</v>
      </c>
      <c r="W723" t="s">
        <v>7263</v>
      </c>
      <c r="X723" t="s">
        <v>7277</v>
      </c>
      <c r="Y723" t="s">
        <v>7265</v>
      </c>
      <c r="Z723" t="s">
        <v>474</v>
      </c>
      <c r="AA723">
        <v>50.400000000000006</v>
      </c>
      <c r="AB723" t="str" cm="1">
        <f t="array" ref="AB723">_xlfn.LET(_xlpm.x,IFERROR(VALUE(Table2[[#This Row],[Response_Time_Hours]]),""),IF(_xlpm.x="","CHECK",_xlfn.IFS(_xlpm.x&lt;=1,"Immediate",_xlpm.x&lt;=6,"Fast",_xlpm.x&lt;=24,"Moderate",_xlpm.x&gt;24,"Delayed")))</f>
        <v>Delayed</v>
      </c>
      <c r="AC723">
        <v>4</v>
      </c>
      <c r="AD723" t="str" cm="1">
        <f t="array" ref="AD723">IF(Table2[[#This Row],[Interaction_Count_Final]]="","N/A",_xlfn.IFS(Table2[[#This Row],[Interaction_Count_Final]]&lt;=2,"Low",Table2[[#This Row],[Interaction_Count_Final]]&lt;=5,"Medium",Table2[[#This Row],[Interaction_Count_Final]]&gt;=6,"High",TRUE,"CHECK"))</f>
        <v>Medium</v>
      </c>
      <c r="AE723" t="s">
        <v>7266</v>
      </c>
      <c r="AF723" t="b">
        <v>1</v>
      </c>
      <c r="AG723" t="b">
        <v>1</v>
      </c>
      <c r="AH723">
        <v>963</v>
      </c>
      <c r="AI723">
        <v>45020</v>
      </c>
      <c r="AJ723" t="b">
        <v>1</v>
      </c>
      <c r="AK723" t="e" cm="1">
        <f t="array" ref="AK723">_xlfn.LET(
  _xlpm.txt,TRIM(Raw_Data!F723),
  _xlpm.norm,SUBSTITUTE(SUBSTITUTE(_xlpm.txt,"-","/"),".","/"),
  _xlpm.p,_xlfn.TEXTSPLIT(_xlpm.norm,"/"),
  _xlpm.a,VALUE(INDEX(_xlpm.p,1)),
  _xlpm.b,VALUE(INDEX(_xlpm.p,2)),
  IF(AND(_xlpm.a&lt;=12,_xlpm.b&lt;=12),"REVIEW_AMBIGUOUS","OK")
)</f>
        <v>#REF!</v>
      </c>
    </row>
    <row r="724" spans="1:37">
      <c r="A724" t="s">
        <v>2295</v>
      </c>
      <c r="B724" t="s">
        <v>2295</v>
      </c>
      <c r="C724" t="b">
        <v>0</v>
      </c>
      <c r="D724" t="s">
        <v>7257</v>
      </c>
      <c r="E724" t="s">
        <v>2296</v>
      </c>
      <c r="F724" t="s">
        <v>2296</v>
      </c>
      <c r="G724" t="s">
        <v>7274</v>
      </c>
      <c r="H724" t="s">
        <v>585</v>
      </c>
      <c r="I724" t="s">
        <v>585</v>
      </c>
      <c r="J724" t="s">
        <v>222</v>
      </c>
      <c r="K724" t="s">
        <v>250</v>
      </c>
      <c r="L724" t="s">
        <v>250</v>
      </c>
      <c r="M724">
        <f>IF(UPPER(TRIM(Table2[[#This Row],[Status_Clean]]))="CONVERTED",1,0)</f>
        <v>1</v>
      </c>
      <c r="N724">
        <f>IF(ISNUMBER(MATCH(UPPER(TRIM(Table2[[#This Row],[Status_Clean]])),{"CONTACTED","QUALIFIED","CONVERTED"},0)),1,0)</f>
        <v>1</v>
      </c>
      <c r="O724" cm="1">
        <f t="array" ref="O724">_xlfn.SWITCH(UPPER(TRIM(Table2[[#This Row],[Status_Clean]])),"NEW",1,"CONTACTED",2,"QUALIFIED",3,"CONVERTED",4,"LOST",5,99)</f>
        <v>4</v>
      </c>
      <c r="P724">
        <v>45431</v>
      </c>
      <c r="Q724" t="s">
        <v>7857</v>
      </c>
      <c r="R724" t="s">
        <v>7857</v>
      </c>
      <c r="S724">
        <v>45431</v>
      </c>
      <c r="T724" t="s">
        <v>7261</v>
      </c>
      <c r="U724">
        <v>45431</v>
      </c>
      <c r="V724" t="s">
        <v>7314</v>
      </c>
      <c r="W724" t="s">
        <v>7271</v>
      </c>
      <c r="X724" t="s">
        <v>7277</v>
      </c>
      <c r="Y724" t="s">
        <v>7293</v>
      </c>
      <c r="Z724">
        <v>45.4</v>
      </c>
      <c r="AA724">
        <v>45.4</v>
      </c>
      <c r="AB724" t="str" cm="1">
        <f t="array" ref="AB724">_xlfn.LET(_xlpm.x,IFERROR(VALUE(Table2[[#This Row],[Response_Time_Hours]]),""),IF(_xlpm.x="","CHECK",_xlfn.IFS(_xlpm.x&lt;=1,"Immediate",_xlpm.x&lt;=6,"Fast",_xlpm.x&lt;=24,"Moderate",_xlpm.x&gt;24,"Delayed")))</f>
        <v>Delayed</v>
      </c>
      <c r="AC724">
        <v>11</v>
      </c>
      <c r="AD724" t="str" cm="1">
        <f t="array" ref="AD724">IF(Table2[[#This Row],[Interaction_Count_Final]]="","N/A",_xlfn.IFS(Table2[[#This Row],[Interaction_Count_Final]]&lt;=2,"Low",Table2[[#This Row],[Interaction_Count_Final]]&lt;=5,"Medium",Table2[[#This Row],[Interaction_Count_Final]]&gt;=6,"High",TRUE,"CHECK"))</f>
        <v>High</v>
      </c>
      <c r="AE724" t="s">
        <v>7266</v>
      </c>
      <c r="AF724" t="b">
        <v>1</v>
      </c>
      <c r="AG724" t="b">
        <v>1</v>
      </c>
      <c r="AH724">
        <v>964</v>
      </c>
      <c r="AI724">
        <v>45431</v>
      </c>
      <c r="AJ724" t="b">
        <v>1</v>
      </c>
      <c r="AK724" t="e" cm="1">
        <f t="array" ref="AK724">_xlfn.LET(
  _xlpm.txt,TRIM(Raw_Data!F724),
  _xlpm.norm,SUBSTITUTE(SUBSTITUTE(_xlpm.txt,"-","/"),".","/"),
  _xlpm.p,_xlfn.TEXTSPLIT(_xlpm.norm,"/"),
  _xlpm.a,VALUE(INDEX(_xlpm.p,1)),
  _xlpm.b,VALUE(INDEX(_xlpm.p,2)),
  IF(AND(_xlpm.a&lt;=12,_xlpm.b&lt;=12),"REVIEW_AMBIGUOUS","OK")
)</f>
        <v>#REF!</v>
      </c>
    </row>
    <row r="725" spans="1:37">
      <c r="A725" t="s">
        <v>2297</v>
      </c>
      <c r="B725" t="s">
        <v>2297</v>
      </c>
      <c r="C725" t="b">
        <v>0</v>
      </c>
      <c r="D725" t="s">
        <v>7257</v>
      </c>
      <c r="E725" t="s">
        <v>2298</v>
      </c>
      <c r="F725" t="s">
        <v>2298</v>
      </c>
      <c r="G725" t="s">
        <v>7268</v>
      </c>
      <c r="H725" t="s">
        <v>654</v>
      </c>
      <c r="I725" t="s">
        <v>654</v>
      </c>
      <c r="J725" t="s">
        <v>254</v>
      </c>
      <c r="K725" t="s">
        <v>193</v>
      </c>
      <c r="L725" t="s">
        <v>193</v>
      </c>
      <c r="M725">
        <f>IF(UPPER(TRIM(Table2[[#This Row],[Status_Clean]]))="CONVERTED",1,0)</f>
        <v>0</v>
      </c>
      <c r="N725">
        <f>IF(ISNUMBER(MATCH(UPPER(TRIM(Table2[[#This Row],[Status_Clean]])),{"CONTACTED","QUALIFIED","CONVERTED"},0)),1,0)</f>
        <v>0</v>
      </c>
      <c r="O725" cm="1">
        <f t="array" ref="O725">_xlfn.SWITCH(UPPER(TRIM(Table2[[#This Row],[Status_Clean]])),"NEW",1,"CONTACTED",2,"QUALIFIED",3,"CONVERTED",4,"LOST",5,99)</f>
        <v>1</v>
      </c>
      <c r="P725" t="s">
        <v>2299</v>
      </c>
      <c r="Q725" t="s">
        <v>2299</v>
      </c>
      <c r="R725" t="s">
        <v>2299</v>
      </c>
      <c r="S725">
        <v>44946</v>
      </c>
      <c r="T725" t="s">
        <v>7261</v>
      </c>
      <c r="U725">
        <v>44946</v>
      </c>
      <c r="V725" t="s">
        <v>7317</v>
      </c>
      <c r="W725" t="s">
        <v>7263</v>
      </c>
      <c r="X725" t="s">
        <v>7284</v>
      </c>
      <c r="Y725" t="s">
        <v>7312</v>
      </c>
      <c r="Z725" t="s">
        <v>2300</v>
      </c>
      <c r="AA725">
        <v>42.1</v>
      </c>
      <c r="AB725" t="str" cm="1">
        <f t="array" ref="AB725">_xlfn.LET(_xlpm.x,IFERROR(VALUE(Table2[[#This Row],[Response_Time_Hours]]),""),IF(_xlpm.x="","CHECK",_xlfn.IFS(_xlpm.x&lt;=1,"Immediate",_xlpm.x&lt;=6,"Fast",_xlpm.x&lt;=24,"Moderate",_xlpm.x&gt;24,"Delayed")))</f>
        <v>Delayed</v>
      </c>
      <c r="AC725">
        <v>41</v>
      </c>
      <c r="AD725" t="str" cm="1">
        <f t="array" ref="AD725">IF(Table2[[#This Row],[Interaction_Count_Final]]="","N/A",_xlfn.IFS(Table2[[#This Row],[Interaction_Count_Final]]&lt;=2,"Low",Table2[[#This Row],[Interaction_Count_Final]]&lt;=5,"Medium",Table2[[#This Row],[Interaction_Count_Final]]&gt;=6,"High",TRUE,"CHECK"))</f>
        <v>High</v>
      </c>
      <c r="AE725" t="s">
        <v>7289</v>
      </c>
      <c r="AF725" t="b">
        <v>1</v>
      </c>
      <c r="AG725" t="b">
        <v>1</v>
      </c>
      <c r="AH725">
        <v>966</v>
      </c>
      <c r="AI725">
        <v>44946</v>
      </c>
      <c r="AJ725" t="b">
        <v>1</v>
      </c>
      <c r="AK725" t="str" cm="1">
        <f t="array" ref="AK725">_xlfn.LET(
  _xlpm.txt,TRIM(Raw_Data!F725),
  _xlpm.norm,SUBSTITUTE(SUBSTITUTE(_xlpm.txt,"-","/"),".","/"),
  _xlpm.p,_xlfn.TEXTSPLIT(_xlpm.norm,"/"),
  _xlpm.a,VALUE(INDEX(_xlpm.p,1)),
  _xlpm.b,VALUE(INDEX(_xlpm.p,2)),
  IF(AND(_xlpm.a&lt;=12,_xlpm.b&lt;=12),"REVIEW_AMBIGUOUS","OK")
)</f>
        <v>OK</v>
      </c>
    </row>
    <row r="726" spans="1:37">
      <c r="A726" t="s">
        <v>2301</v>
      </c>
      <c r="B726" t="s">
        <v>2301</v>
      </c>
      <c r="C726" t="b">
        <v>0</v>
      </c>
      <c r="D726" t="s">
        <v>7257</v>
      </c>
      <c r="E726" t="s">
        <v>2302</v>
      </c>
      <c r="F726" t="s">
        <v>2302</v>
      </c>
      <c r="G726" t="s">
        <v>7258</v>
      </c>
      <c r="H726" t="s">
        <v>374</v>
      </c>
      <c r="I726" t="s">
        <v>374</v>
      </c>
      <c r="J726" t="s">
        <v>7308</v>
      </c>
      <c r="K726" t="s">
        <v>125</v>
      </c>
      <c r="L726" t="s">
        <v>125</v>
      </c>
      <c r="M726">
        <f>IF(UPPER(TRIM(Table2[[#This Row],[Status_Clean]]))="CONVERTED",1,0)</f>
        <v>0</v>
      </c>
      <c r="N726">
        <f>IF(ISNUMBER(MATCH(UPPER(TRIM(Table2[[#This Row],[Status_Clean]])),{"CONTACTED","QUALIFIED","CONVERTED"},0)),1,0)</f>
        <v>1</v>
      </c>
      <c r="O726" cm="1">
        <f t="array" ref="O726">_xlfn.SWITCH(UPPER(TRIM(Table2[[#This Row],[Status_Clean]])),"NEW",1,"CONTACTED",2,"QUALIFIED",3,"CONVERTED",4,"LOST",5,99)</f>
        <v>2</v>
      </c>
      <c r="P726">
        <v>45177</v>
      </c>
      <c r="Q726" t="s">
        <v>7830</v>
      </c>
      <c r="R726" t="s">
        <v>7830</v>
      </c>
      <c r="S726">
        <v>45177</v>
      </c>
      <c r="T726" t="s">
        <v>7261</v>
      </c>
      <c r="U726">
        <v>45177</v>
      </c>
      <c r="V726" t="s">
        <v>7287</v>
      </c>
      <c r="W726" t="s">
        <v>7263</v>
      </c>
      <c r="X726" t="s">
        <v>7288</v>
      </c>
      <c r="Y726" t="s">
        <v>7312</v>
      </c>
      <c r="Z726">
        <v>39.1</v>
      </c>
      <c r="AA726">
        <v>39.1</v>
      </c>
      <c r="AB726" t="str" cm="1">
        <f t="array" ref="AB726">_xlfn.LET(_xlpm.x,IFERROR(VALUE(Table2[[#This Row],[Response_Time_Hours]]),""),IF(_xlpm.x="","CHECK",_xlfn.IFS(_xlpm.x&lt;=1,"Immediate",_xlpm.x&lt;=6,"Fast",_xlpm.x&lt;=24,"Moderate",_xlpm.x&gt;24,"Delayed")))</f>
        <v>Delayed</v>
      </c>
      <c r="AC726">
        <v>19</v>
      </c>
      <c r="AD726" t="str" cm="1">
        <f t="array" ref="AD726">IF(Table2[[#This Row],[Interaction_Count_Final]]="","N/A",_xlfn.IFS(Table2[[#This Row],[Interaction_Count_Final]]&lt;=2,"Low",Table2[[#This Row],[Interaction_Count_Final]]&lt;=5,"Medium",Table2[[#This Row],[Interaction_Count_Final]]&gt;=6,"High",TRUE,"CHECK"))</f>
        <v>High</v>
      </c>
      <c r="AE726" t="s">
        <v>7289</v>
      </c>
      <c r="AF726" t="b">
        <v>1</v>
      </c>
      <c r="AG726" t="b">
        <v>1</v>
      </c>
      <c r="AH726">
        <v>967</v>
      </c>
      <c r="AI726">
        <v>45177</v>
      </c>
      <c r="AJ726" t="b">
        <v>1</v>
      </c>
      <c r="AK726" t="e" cm="1">
        <f t="array" ref="AK726">_xlfn.LET(
  _xlpm.txt,TRIM(Raw_Data!F726),
  _xlpm.norm,SUBSTITUTE(SUBSTITUTE(_xlpm.txt,"-","/"),".","/"),
  _xlpm.p,_xlfn.TEXTSPLIT(_xlpm.norm,"/"),
  _xlpm.a,VALUE(INDEX(_xlpm.p,1)),
  _xlpm.b,VALUE(INDEX(_xlpm.p,2)),
  IF(AND(_xlpm.a&lt;=12,_xlpm.b&lt;=12),"REVIEW_AMBIGUOUS","OK")
)</f>
        <v>#REF!</v>
      </c>
    </row>
    <row r="727" spans="1:37">
      <c r="A727" t="s">
        <v>2303</v>
      </c>
      <c r="B727" t="s">
        <v>2303</v>
      </c>
      <c r="C727" t="b">
        <v>0</v>
      </c>
      <c r="D727" t="s">
        <v>7257</v>
      </c>
      <c r="E727" t="s">
        <v>2304</v>
      </c>
      <c r="F727" t="s">
        <v>2304</v>
      </c>
      <c r="G727" t="s">
        <v>7280</v>
      </c>
      <c r="H727" t="s">
        <v>363</v>
      </c>
      <c r="I727" t="s">
        <v>363</v>
      </c>
      <c r="J727" t="s">
        <v>363</v>
      </c>
      <c r="K727" t="s">
        <v>71</v>
      </c>
      <c r="L727" t="s">
        <v>71</v>
      </c>
      <c r="M727">
        <f>IF(UPPER(TRIM(Table2[[#This Row],[Status_Clean]]))="CONVERTED",1,0)</f>
        <v>0</v>
      </c>
      <c r="N727">
        <f>IF(ISNUMBER(MATCH(UPPER(TRIM(Table2[[#This Row],[Status_Clean]])),{"CONTACTED","QUALIFIED","CONVERTED"},0)),1,0)</f>
        <v>1</v>
      </c>
      <c r="O727" cm="1">
        <f t="array" ref="O727">_xlfn.SWITCH(UPPER(TRIM(Table2[[#This Row],[Status_Clean]])),"NEW",1,"CONTACTED",2,"QUALIFIED",3,"CONVERTED",4,"LOST",5,99)</f>
        <v>3</v>
      </c>
      <c r="P727" t="s">
        <v>2305</v>
      </c>
      <c r="Q727" t="s">
        <v>7928</v>
      </c>
      <c r="R727" t="s">
        <v>7928</v>
      </c>
      <c r="S727">
        <v>45106</v>
      </c>
      <c r="T727" t="s">
        <v>7261</v>
      </c>
      <c r="U727">
        <v>45106</v>
      </c>
      <c r="V727" t="s">
        <v>7276</v>
      </c>
      <c r="W727" t="s">
        <v>7263</v>
      </c>
      <c r="X727" t="s">
        <v>7277</v>
      </c>
      <c r="Y727" t="s">
        <v>7285</v>
      </c>
      <c r="Z727" t="s">
        <v>2306</v>
      </c>
      <c r="AA727">
        <v>1.7</v>
      </c>
      <c r="AB727" t="str" cm="1">
        <f t="array" ref="AB727">_xlfn.LET(_xlpm.x,IFERROR(VALUE(Table2[[#This Row],[Response_Time_Hours]]),""),IF(_xlpm.x="","CHECK",_xlfn.IFS(_xlpm.x&lt;=1,"Immediate",_xlpm.x&lt;=6,"Fast",_xlpm.x&lt;=24,"Moderate",_xlpm.x&gt;24,"Delayed")))</f>
        <v>Fast</v>
      </c>
      <c r="AC727">
        <v>35</v>
      </c>
      <c r="AD727" t="str" cm="1">
        <f t="array" ref="AD727">IF(Table2[[#This Row],[Interaction_Count_Final]]="","N/A",_xlfn.IFS(Table2[[#This Row],[Interaction_Count_Final]]&lt;=2,"Low",Table2[[#This Row],[Interaction_Count_Final]]&lt;=5,"Medium",Table2[[#This Row],[Interaction_Count_Final]]&gt;=6,"High",TRUE,"CHECK"))</f>
        <v>High</v>
      </c>
      <c r="AE727" t="s">
        <v>7289</v>
      </c>
      <c r="AF727" t="b">
        <v>1</v>
      </c>
      <c r="AG727" t="b">
        <v>1</v>
      </c>
      <c r="AH727">
        <v>968</v>
      </c>
      <c r="AI727">
        <v>45106</v>
      </c>
      <c r="AJ727" t="b">
        <v>1</v>
      </c>
      <c r="AK727" t="str" cm="1">
        <f t="array" ref="AK727">_xlfn.LET(
  _xlpm.txt,TRIM(Raw_Data!F727),
  _xlpm.norm,SUBSTITUTE(SUBSTITUTE(_xlpm.txt,"-","/"),".","/"),
  _xlpm.p,_xlfn.TEXTSPLIT(_xlpm.norm,"/"),
  _xlpm.a,VALUE(INDEX(_xlpm.p,1)),
  _xlpm.b,VALUE(INDEX(_xlpm.p,2)),
  IF(AND(_xlpm.a&lt;=12,_xlpm.b&lt;=12),"REVIEW_AMBIGUOUS","OK")
)</f>
        <v>OK</v>
      </c>
    </row>
    <row r="728" spans="1:37">
      <c r="A728" t="s">
        <v>2307</v>
      </c>
      <c r="B728" t="s">
        <v>2307</v>
      </c>
      <c r="C728" t="b">
        <v>1</v>
      </c>
      <c r="D728" t="s">
        <v>7257</v>
      </c>
      <c r="E728" t="s">
        <v>2308</v>
      </c>
      <c r="F728" t="s">
        <v>2308</v>
      </c>
      <c r="G728" t="s">
        <v>7303</v>
      </c>
      <c r="H728" t="s">
        <v>359</v>
      </c>
      <c r="I728" t="s">
        <v>359</v>
      </c>
      <c r="J728" t="s">
        <v>473</v>
      </c>
      <c r="K728" t="s">
        <v>193</v>
      </c>
      <c r="L728" t="s">
        <v>193</v>
      </c>
      <c r="M728">
        <f>IF(UPPER(TRIM(Table2[[#This Row],[Status_Clean]]))="CONVERTED",1,0)</f>
        <v>0</v>
      </c>
      <c r="N728">
        <f>IF(ISNUMBER(MATCH(UPPER(TRIM(Table2[[#This Row],[Status_Clean]])),{"CONTACTED","QUALIFIED","CONVERTED"},0)),1,0)</f>
        <v>0</v>
      </c>
      <c r="O728" cm="1">
        <f t="array" ref="O728">_xlfn.SWITCH(UPPER(TRIM(Table2[[#This Row],[Status_Clean]])),"NEW",1,"CONTACTED",2,"QUALIFIED",3,"CONVERTED",4,"LOST",5,99)</f>
        <v>1</v>
      </c>
      <c r="P728">
        <v>45146</v>
      </c>
      <c r="Q728" t="s">
        <v>7331</v>
      </c>
      <c r="R728" t="s">
        <v>7331</v>
      </c>
      <c r="S728">
        <v>45146</v>
      </c>
      <c r="T728" t="s">
        <v>7261</v>
      </c>
      <c r="U728">
        <v>45146</v>
      </c>
      <c r="V728" t="s">
        <v>7310</v>
      </c>
      <c r="W728" t="s">
        <v>7263</v>
      </c>
      <c r="X728" t="s">
        <v>7288</v>
      </c>
      <c r="Y728" t="s">
        <v>7265</v>
      </c>
      <c r="Z728" t="s">
        <v>2309</v>
      </c>
      <c r="AA728">
        <v>7.1</v>
      </c>
      <c r="AB728" t="str" cm="1">
        <f t="array" ref="AB728">_xlfn.LET(_xlpm.x,IFERROR(VALUE(Table2[[#This Row],[Response_Time_Hours]]),""),IF(_xlpm.x="","CHECK",_xlfn.IFS(_xlpm.x&lt;=1,"Immediate",_xlpm.x&lt;=6,"Fast",_xlpm.x&lt;=24,"Moderate",_xlpm.x&gt;24,"Delayed")))</f>
        <v>Moderate</v>
      </c>
      <c r="AC728">
        <v>49</v>
      </c>
      <c r="AD728" t="str" cm="1">
        <f t="array" ref="AD728">IF(Table2[[#This Row],[Interaction_Count_Final]]="","N/A",_xlfn.IFS(Table2[[#This Row],[Interaction_Count_Final]]&lt;=2,"Low",Table2[[#This Row],[Interaction_Count_Final]]&lt;=5,"Medium",Table2[[#This Row],[Interaction_Count_Final]]&gt;=6,"High",TRUE,"CHECK"))</f>
        <v>High</v>
      </c>
      <c r="AE728" t="s">
        <v>7266</v>
      </c>
      <c r="AF728" t="b">
        <v>1</v>
      </c>
      <c r="AG728" t="b">
        <v>1</v>
      </c>
      <c r="AH728">
        <v>969</v>
      </c>
      <c r="AI728">
        <v>45146</v>
      </c>
      <c r="AJ728" t="b">
        <v>1</v>
      </c>
      <c r="AK728" t="e" cm="1">
        <f t="array" ref="AK728">_xlfn.LET(
  _xlpm.txt,TRIM(Raw_Data!F728),
  _xlpm.norm,SUBSTITUTE(SUBSTITUTE(_xlpm.txt,"-","/"),".","/"),
  _xlpm.p,_xlfn.TEXTSPLIT(_xlpm.norm,"/"),
  _xlpm.a,VALUE(INDEX(_xlpm.p,1)),
  _xlpm.b,VALUE(INDEX(_xlpm.p,2)),
  IF(AND(_xlpm.a&lt;=12,_xlpm.b&lt;=12),"REVIEW_AMBIGUOUS","OK")
)</f>
        <v>#REF!</v>
      </c>
    </row>
    <row r="729" spans="1:37">
      <c r="A729" t="s">
        <v>2310</v>
      </c>
      <c r="B729" t="s">
        <v>2310</v>
      </c>
      <c r="C729" t="b">
        <v>0</v>
      </c>
      <c r="D729" t="s">
        <v>7257</v>
      </c>
      <c r="E729" t="s">
        <v>7929</v>
      </c>
      <c r="F729" t="s">
        <v>7929</v>
      </c>
      <c r="G729" t="s">
        <v>7303</v>
      </c>
      <c r="H729" t="s">
        <v>374</v>
      </c>
      <c r="I729" t="s">
        <v>374</v>
      </c>
      <c r="J729" t="s">
        <v>7308</v>
      </c>
      <c r="K729" t="s">
        <v>193</v>
      </c>
      <c r="L729" t="s">
        <v>193</v>
      </c>
      <c r="M729">
        <f>IF(UPPER(TRIM(Table2[[#This Row],[Status_Clean]]))="CONVERTED",1,0)</f>
        <v>0</v>
      </c>
      <c r="N729">
        <f>IF(ISNUMBER(MATCH(UPPER(TRIM(Table2[[#This Row],[Status_Clean]])),{"CONTACTED","QUALIFIED","CONVERTED"},0)),1,0)</f>
        <v>0</v>
      </c>
      <c r="O729" cm="1">
        <f t="array" ref="O729">_xlfn.SWITCH(UPPER(TRIM(Table2[[#This Row],[Status_Clean]])),"NEW",1,"CONTACTED",2,"QUALIFIED",3,"CONVERTED",4,"LOST",5,99)</f>
        <v>1</v>
      </c>
      <c r="P729">
        <v>45177</v>
      </c>
      <c r="Q729" t="s">
        <v>7830</v>
      </c>
      <c r="R729" t="s">
        <v>7830</v>
      </c>
      <c r="S729">
        <v>45177</v>
      </c>
      <c r="T729" t="s">
        <v>7261</v>
      </c>
      <c r="U729">
        <v>45177</v>
      </c>
      <c r="V729" t="s">
        <v>7287</v>
      </c>
      <c r="W729" t="s">
        <v>7263</v>
      </c>
      <c r="X729" t="s">
        <v>7288</v>
      </c>
      <c r="Y729" t="s">
        <v>7312</v>
      </c>
      <c r="Z729" t="s">
        <v>2312</v>
      </c>
      <c r="AA729">
        <v>21.3</v>
      </c>
      <c r="AB729" t="str" cm="1">
        <f t="array" ref="AB729">_xlfn.LET(_xlpm.x,IFERROR(VALUE(Table2[[#This Row],[Response_Time_Hours]]),""),IF(_xlpm.x="","CHECK",_xlfn.IFS(_xlpm.x&lt;=1,"Immediate",_xlpm.x&lt;=6,"Fast",_xlpm.x&lt;=24,"Moderate",_xlpm.x&gt;24,"Delayed")))</f>
        <v>Moderate</v>
      </c>
      <c r="AC729">
        <v>5</v>
      </c>
      <c r="AD729" t="str" cm="1">
        <f t="array" ref="AD729">IF(Table2[[#This Row],[Interaction_Count_Final]]="","N/A",_xlfn.IFS(Table2[[#This Row],[Interaction_Count_Final]]&lt;=2,"Low",Table2[[#This Row],[Interaction_Count_Final]]&lt;=5,"Medium",Table2[[#This Row],[Interaction_Count_Final]]&gt;=6,"High",TRUE,"CHECK"))</f>
        <v>Medium</v>
      </c>
      <c r="AE729" t="s">
        <v>7266</v>
      </c>
      <c r="AF729" t="b">
        <v>1</v>
      </c>
      <c r="AG729" t="b">
        <v>1</v>
      </c>
      <c r="AH729">
        <v>971</v>
      </c>
      <c r="AI729">
        <v>45177</v>
      </c>
      <c r="AJ729" t="b">
        <v>1</v>
      </c>
      <c r="AK729" t="e" cm="1">
        <f t="array" ref="AK729">_xlfn.LET(
  _xlpm.txt,TRIM(Raw_Data!F729),
  _xlpm.norm,SUBSTITUTE(SUBSTITUTE(_xlpm.txt,"-","/"),".","/"),
  _xlpm.p,_xlfn.TEXTSPLIT(_xlpm.norm,"/"),
  _xlpm.a,VALUE(INDEX(_xlpm.p,1)),
  _xlpm.b,VALUE(INDEX(_xlpm.p,2)),
  IF(AND(_xlpm.a&lt;=12,_xlpm.b&lt;=12),"REVIEW_AMBIGUOUS","OK")
)</f>
        <v>#REF!</v>
      </c>
    </row>
    <row r="730" spans="1:37">
      <c r="A730" t="s">
        <v>2313</v>
      </c>
      <c r="B730" t="s">
        <v>2313</v>
      </c>
      <c r="C730" t="b">
        <v>1</v>
      </c>
      <c r="D730" t="s">
        <v>7257</v>
      </c>
      <c r="E730" t="s">
        <v>2314</v>
      </c>
      <c r="F730" t="s">
        <v>2314</v>
      </c>
      <c r="G730" t="s">
        <v>7268</v>
      </c>
      <c r="H730" t="s">
        <v>263</v>
      </c>
      <c r="I730" t="s">
        <v>263</v>
      </c>
      <c r="J730" t="s">
        <v>263</v>
      </c>
      <c r="K730" t="s">
        <v>193</v>
      </c>
      <c r="L730" t="s">
        <v>193</v>
      </c>
      <c r="M730">
        <f>IF(UPPER(TRIM(Table2[[#This Row],[Status_Clean]]))="CONVERTED",1,0)</f>
        <v>0</v>
      </c>
      <c r="N730">
        <f>IF(ISNUMBER(MATCH(UPPER(TRIM(Table2[[#This Row],[Status_Clean]])),{"CONTACTED","QUALIFIED","CONVERTED"},0)),1,0)</f>
        <v>0</v>
      </c>
      <c r="O730" cm="1">
        <f t="array" ref="O730">_xlfn.SWITCH(UPPER(TRIM(Table2[[#This Row],[Status_Clean]])),"NEW",1,"CONTACTED",2,"QUALIFIED",3,"CONVERTED",4,"LOST",5,99)</f>
        <v>1</v>
      </c>
      <c r="P730">
        <v>45324</v>
      </c>
      <c r="Q730" t="s">
        <v>7930</v>
      </c>
      <c r="R730" t="s">
        <v>7930</v>
      </c>
      <c r="S730">
        <v>45324</v>
      </c>
      <c r="T730" t="s">
        <v>7261</v>
      </c>
      <c r="U730">
        <v>45324</v>
      </c>
      <c r="V730" t="s">
        <v>7283</v>
      </c>
      <c r="W730" t="s">
        <v>7271</v>
      </c>
      <c r="X730" t="s">
        <v>7284</v>
      </c>
      <c r="Y730" t="s">
        <v>7312</v>
      </c>
      <c r="Z730">
        <v>43.2</v>
      </c>
      <c r="AA730">
        <v>43.2</v>
      </c>
      <c r="AB730" t="str" cm="1">
        <f t="array" ref="AB730">_xlfn.LET(_xlpm.x,IFERROR(VALUE(Table2[[#This Row],[Response_Time_Hours]]),""),IF(_xlpm.x="","CHECK",_xlfn.IFS(_xlpm.x&lt;=1,"Immediate",_xlpm.x&lt;=6,"Fast",_xlpm.x&lt;=24,"Moderate",_xlpm.x&gt;24,"Delayed")))</f>
        <v>Delayed</v>
      </c>
      <c r="AC730">
        <v>50</v>
      </c>
      <c r="AD730" t="str" cm="1">
        <f t="array" ref="AD730">IF(Table2[[#This Row],[Interaction_Count_Final]]="","N/A",_xlfn.IFS(Table2[[#This Row],[Interaction_Count_Final]]&lt;=2,"Low",Table2[[#This Row],[Interaction_Count_Final]]&lt;=5,"Medium",Table2[[#This Row],[Interaction_Count_Final]]&gt;=6,"High",TRUE,"CHECK"))</f>
        <v>High</v>
      </c>
      <c r="AE730" t="s">
        <v>7266</v>
      </c>
      <c r="AF730" t="b">
        <v>1</v>
      </c>
      <c r="AG730" t="b">
        <v>1</v>
      </c>
      <c r="AH730">
        <v>972</v>
      </c>
      <c r="AI730">
        <v>45324</v>
      </c>
      <c r="AJ730" t="b">
        <v>1</v>
      </c>
      <c r="AK730" t="e" cm="1">
        <f t="array" ref="AK730">_xlfn.LET(
  _xlpm.txt,TRIM(Raw_Data!F730),
  _xlpm.norm,SUBSTITUTE(SUBSTITUTE(_xlpm.txt,"-","/"),".","/"),
  _xlpm.p,_xlfn.TEXTSPLIT(_xlpm.norm,"/"),
  _xlpm.a,VALUE(INDEX(_xlpm.p,1)),
  _xlpm.b,VALUE(INDEX(_xlpm.p,2)),
  IF(AND(_xlpm.a&lt;=12,_xlpm.b&lt;=12),"REVIEW_AMBIGUOUS","OK")
)</f>
        <v>#REF!</v>
      </c>
    </row>
    <row r="731" spans="1:37">
      <c r="A731" t="s">
        <v>2315</v>
      </c>
      <c r="B731" t="s">
        <v>2315</v>
      </c>
      <c r="C731" t="b">
        <v>0</v>
      </c>
      <c r="D731" t="s">
        <v>7257</v>
      </c>
      <c r="E731" t="s">
        <v>2316</v>
      </c>
      <c r="F731" t="s">
        <v>2316</v>
      </c>
      <c r="G731" t="s">
        <v>7280</v>
      </c>
      <c r="H731" t="s">
        <v>363</v>
      </c>
      <c r="I731" t="s">
        <v>363</v>
      </c>
      <c r="J731" t="s">
        <v>363</v>
      </c>
      <c r="K731" t="s">
        <v>173</v>
      </c>
      <c r="L731" t="s">
        <v>173</v>
      </c>
      <c r="M731">
        <f>IF(UPPER(TRIM(Table2[[#This Row],[Status_Clean]]))="CONVERTED",1,0)</f>
        <v>0</v>
      </c>
      <c r="N731">
        <f>IF(ISNUMBER(MATCH(UPPER(TRIM(Table2[[#This Row],[Status_Clean]])),{"CONTACTED","QUALIFIED","CONVERTED"},0)),1,0)</f>
        <v>0</v>
      </c>
      <c r="O731" cm="1">
        <f t="array" ref="O731">_xlfn.SWITCH(UPPER(TRIM(Table2[[#This Row],[Status_Clean]])),"NEW",1,"CONTACTED",2,"QUALIFIED",3,"CONVERTED",4,"LOST",5,99)</f>
        <v>5</v>
      </c>
      <c r="P731">
        <v>45162</v>
      </c>
      <c r="Q731" t="s">
        <v>7369</v>
      </c>
      <c r="R731" t="s">
        <v>7369</v>
      </c>
      <c r="S731">
        <v>45162</v>
      </c>
      <c r="T731" t="s">
        <v>7261</v>
      </c>
      <c r="U731">
        <v>45162</v>
      </c>
      <c r="V731" t="s">
        <v>7310</v>
      </c>
      <c r="W731" t="s">
        <v>7263</v>
      </c>
      <c r="X731" t="s">
        <v>7288</v>
      </c>
      <c r="Y731" t="s">
        <v>7285</v>
      </c>
      <c r="Z731" t="s">
        <v>2317</v>
      </c>
      <c r="AA731">
        <v>56</v>
      </c>
      <c r="AB731" t="str" cm="1">
        <f t="array" ref="AB731">_xlfn.LET(_xlpm.x,IFERROR(VALUE(Table2[[#This Row],[Response_Time_Hours]]),""),IF(_xlpm.x="","CHECK",_xlfn.IFS(_xlpm.x&lt;=1,"Immediate",_xlpm.x&lt;=6,"Fast",_xlpm.x&lt;=24,"Moderate",_xlpm.x&gt;24,"Delayed")))</f>
        <v>Delayed</v>
      </c>
      <c r="AC731">
        <v>43</v>
      </c>
      <c r="AD731" t="str" cm="1">
        <f t="array" ref="AD731">IF(Table2[[#This Row],[Interaction_Count_Final]]="","N/A",_xlfn.IFS(Table2[[#This Row],[Interaction_Count_Final]]&lt;=2,"Low",Table2[[#This Row],[Interaction_Count_Final]]&lt;=5,"Medium",Table2[[#This Row],[Interaction_Count_Final]]&gt;=6,"High",TRUE,"CHECK"))</f>
        <v>High</v>
      </c>
      <c r="AE731" t="s">
        <v>7266</v>
      </c>
      <c r="AF731" t="b">
        <v>1</v>
      </c>
      <c r="AG731" t="b">
        <v>1</v>
      </c>
      <c r="AH731">
        <v>973</v>
      </c>
      <c r="AI731">
        <v>45162</v>
      </c>
      <c r="AJ731" t="b">
        <v>1</v>
      </c>
      <c r="AK731" t="e" cm="1">
        <f t="array" ref="AK731">_xlfn.LET(
  _xlpm.txt,TRIM(Raw_Data!F731),
  _xlpm.norm,SUBSTITUTE(SUBSTITUTE(_xlpm.txt,"-","/"),".","/"),
  _xlpm.p,_xlfn.TEXTSPLIT(_xlpm.norm,"/"),
  _xlpm.a,VALUE(INDEX(_xlpm.p,1)),
  _xlpm.b,VALUE(INDEX(_xlpm.p,2)),
  IF(AND(_xlpm.a&lt;=12,_xlpm.b&lt;=12),"REVIEW_AMBIGUOUS","OK")
)</f>
        <v>#REF!</v>
      </c>
    </row>
    <row r="732" spans="1:37">
      <c r="A732" t="s">
        <v>2318</v>
      </c>
      <c r="B732" t="s">
        <v>2318</v>
      </c>
      <c r="C732" t="b">
        <v>0</v>
      </c>
      <c r="D732" t="s">
        <v>7257</v>
      </c>
      <c r="E732" t="s">
        <v>2319</v>
      </c>
      <c r="F732" t="s">
        <v>2319</v>
      </c>
      <c r="G732" t="s">
        <v>7303</v>
      </c>
      <c r="H732" t="s">
        <v>311</v>
      </c>
      <c r="I732" t="s">
        <v>311</v>
      </c>
      <c r="J732" t="s">
        <v>311</v>
      </c>
      <c r="K732" t="s">
        <v>71</v>
      </c>
      <c r="L732" t="s">
        <v>71</v>
      </c>
      <c r="M732">
        <f>IF(UPPER(TRIM(Table2[[#This Row],[Status_Clean]]))="CONVERTED",1,0)</f>
        <v>0</v>
      </c>
      <c r="N732">
        <f>IF(ISNUMBER(MATCH(UPPER(TRIM(Table2[[#This Row],[Status_Clean]])),{"CONTACTED","QUALIFIED","CONVERTED"},0)),1,0)</f>
        <v>1</v>
      </c>
      <c r="O732" cm="1">
        <f t="array" ref="O732">_xlfn.SWITCH(UPPER(TRIM(Table2[[#This Row],[Status_Clean]])),"NEW",1,"CONTACTED",2,"QUALIFIED",3,"CONVERTED",4,"LOST",5,99)</f>
        <v>3</v>
      </c>
      <c r="P732">
        <v>45120</v>
      </c>
      <c r="Q732" t="s">
        <v>7931</v>
      </c>
      <c r="R732" t="s">
        <v>7931</v>
      </c>
      <c r="S732">
        <v>45120</v>
      </c>
      <c r="T732" t="s">
        <v>7261</v>
      </c>
      <c r="U732">
        <v>45120</v>
      </c>
      <c r="V732" t="s">
        <v>7305</v>
      </c>
      <c r="W732" t="s">
        <v>7263</v>
      </c>
      <c r="X732" t="s">
        <v>7288</v>
      </c>
      <c r="Y732" t="s">
        <v>7285</v>
      </c>
      <c r="Z732" t="s">
        <v>2320</v>
      </c>
      <c r="AA732">
        <v>61.7</v>
      </c>
      <c r="AB732" t="str" cm="1">
        <f t="array" ref="AB732">_xlfn.LET(_xlpm.x,IFERROR(VALUE(Table2[[#This Row],[Response_Time_Hours]]),""),IF(_xlpm.x="","CHECK",_xlfn.IFS(_xlpm.x&lt;=1,"Immediate",_xlpm.x&lt;=6,"Fast",_xlpm.x&lt;=24,"Moderate",_xlpm.x&gt;24,"Delayed")))</f>
        <v>Delayed</v>
      </c>
      <c r="AC732">
        <v>16</v>
      </c>
      <c r="AD732" t="str" cm="1">
        <f t="array" ref="AD732">IF(Table2[[#This Row],[Interaction_Count_Final]]="","N/A",_xlfn.IFS(Table2[[#This Row],[Interaction_Count_Final]]&lt;=2,"Low",Table2[[#This Row],[Interaction_Count_Final]]&lt;=5,"Medium",Table2[[#This Row],[Interaction_Count_Final]]&gt;=6,"High",TRUE,"CHECK"))</f>
        <v>High</v>
      </c>
      <c r="AE732" t="s">
        <v>7273</v>
      </c>
      <c r="AF732" t="b">
        <v>1</v>
      </c>
      <c r="AG732" t="b">
        <v>1</v>
      </c>
      <c r="AH732">
        <v>974</v>
      </c>
      <c r="AI732">
        <v>45120</v>
      </c>
      <c r="AJ732" t="b">
        <v>1</v>
      </c>
      <c r="AK732" t="e" cm="1">
        <f t="array" ref="AK732">_xlfn.LET(
  _xlpm.txt,TRIM(Raw_Data!F732),
  _xlpm.norm,SUBSTITUTE(SUBSTITUTE(_xlpm.txt,"-","/"),".","/"),
  _xlpm.p,_xlfn.TEXTSPLIT(_xlpm.norm,"/"),
  _xlpm.a,VALUE(INDEX(_xlpm.p,1)),
  _xlpm.b,VALUE(INDEX(_xlpm.p,2)),
  IF(AND(_xlpm.a&lt;=12,_xlpm.b&lt;=12),"REVIEW_AMBIGUOUS","OK")
)</f>
        <v>#REF!</v>
      </c>
    </row>
    <row r="733" spans="1:37">
      <c r="A733" t="s">
        <v>2321</v>
      </c>
      <c r="B733" t="s">
        <v>2321</v>
      </c>
      <c r="C733" t="b">
        <v>0</v>
      </c>
      <c r="D733" t="s">
        <v>7257</v>
      </c>
      <c r="E733" t="s">
        <v>2322</v>
      </c>
      <c r="F733" t="s">
        <v>2322</v>
      </c>
      <c r="G733" t="s">
        <v>7303</v>
      </c>
      <c r="H733" t="s">
        <v>374</v>
      </c>
      <c r="I733" t="s">
        <v>374</v>
      </c>
      <c r="J733" t="s">
        <v>7308</v>
      </c>
      <c r="K733" t="s">
        <v>7301</v>
      </c>
      <c r="L733" t="s">
        <v>125</v>
      </c>
      <c r="M733">
        <f>IF(UPPER(TRIM(Table2[[#This Row],[Status_Clean]]))="CONVERTED",1,0)</f>
        <v>0</v>
      </c>
      <c r="N733">
        <f>IF(ISNUMBER(MATCH(UPPER(TRIM(Table2[[#This Row],[Status_Clean]])),{"CONTACTED","QUALIFIED","CONVERTED"},0)),1,0)</f>
        <v>1</v>
      </c>
      <c r="O733" cm="1">
        <f t="array" ref="O733">_xlfn.SWITCH(UPPER(TRIM(Table2[[#This Row],[Status_Clean]])),"NEW",1,"CONTACTED",2,"QUALIFIED",3,"CONVERTED",4,"LOST",5,99)</f>
        <v>2</v>
      </c>
      <c r="P733">
        <v>45389</v>
      </c>
      <c r="Q733" t="s">
        <v>7616</v>
      </c>
      <c r="R733" t="s">
        <v>7616</v>
      </c>
      <c r="S733">
        <v>45389</v>
      </c>
      <c r="T733" t="s">
        <v>7261</v>
      </c>
      <c r="U733">
        <v>45389</v>
      </c>
      <c r="V733" t="s">
        <v>7297</v>
      </c>
      <c r="W733" t="s">
        <v>7271</v>
      </c>
      <c r="X733" t="s">
        <v>7277</v>
      </c>
      <c r="Y733" t="s">
        <v>7293</v>
      </c>
      <c r="Z733" t="s">
        <v>2323</v>
      </c>
      <c r="AA733">
        <v>48.5</v>
      </c>
      <c r="AB733" t="str" cm="1">
        <f t="array" ref="AB733">_xlfn.LET(_xlpm.x,IFERROR(VALUE(Table2[[#This Row],[Response_Time_Hours]]),""),IF(_xlpm.x="","CHECK",_xlfn.IFS(_xlpm.x&lt;=1,"Immediate",_xlpm.x&lt;=6,"Fast",_xlpm.x&lt;=24,"Moderate",_xlpm.x&gt;24,"Delayed")))</f>
        <v>Delayed</v>
      </c>
      <c r="AC733">
        <v>8</v>
      </c>
      <c r="AD733" t="str" cm="1">
        <f t="array" ref="AD733">IF(Table2[[#This Row],[Interaction_Count_Final]]="","N/A",_xlfn.IFS(Table2[[#This Row],[Interaction_Count_Final]]&lt;=2,"Low",Table2[[#This Row],[Interaction_Count_Final]]&lt;=5,"Medium",Table2[[#This Row],[Interaction_Count_Final]]&gt;=6,"High",TRUE,"CHECK"))</f>
        <v>High</v>
      </c>
      <c r="AE733" t="s">
        <v>7266</v>
      </c>
      <c r="AF733" t="b">
        <v>1</v>
      </c>
      <c r="AG733" t="b">
        <v>1</v>
      </c>
      <c r="AH733">
        <v>976</v>
      </c>
      <c r="AI733">
        <v>45389</v>
      </c>
      <c r="AJ733" t="b">
        <v>1</v>
      </c>
      <c r="AK733" t="e" cm="1">
        <f t="array" ref="AK733">_xlfn.LET(
  _xlpm.txt,TRIM(Raw_Data!F733),
  _xlpm.norm,SUBSTITUTE(SUBSTITUTE(_xlpm.txt,"-","/"),".","/"),
  _xlpm.p,_xlfn.TEXTSPLIT(_xlpm.norm,"/"),
  _xlpm.a,VALUE(INDEX(_xlpm.p,1)),
  _xlpm.b,VALUE(INDEX(_xlpm.p,2)),
  IF(AND(_xlpm.a&lt;=12,_xlpm.b&lt;=12),"REVIEW_AMBIGUOUS","OK")
)</f>
        <v>#REF!</v>
      </c>
    </row>
    <row r="734" spans="1:37">
      <c r="A734" t="s">
        <v>2324</v>
      </c>
      <c r="B734" t="s">
        <v>2324</v>
      </c>
      <c r="C734" t="b">
        <v>0</v>
      </c>
      <c r="D734" t="s">
        <v>7257</v>
      </c>
      <c r="E734" t="s">
        <v>2325</v>
      </c>
      <c r="F734" t="s">
        <v>2325</v>
      </c>
      <c r="G734" t="s">
        <v>7268</v>
      </c>
      <c r="H734" t="s">
        <v>556</v>
      </c>
      <c r="I734" t="s">
        <v>556</v>
      </c>
      <c r="J734" t="s">
        <v>106</v>
      </c>
      <c r="K734" t="s">
        <v>193</v>
      </c>
      <c r="L734" t="s">
        <v>193</v>
      </c>
      <c r="M734">
        <f>IF(UPPER(TRIM(Table2[[#This Row],[Status_Clean]]))="CONVERTED",1,0)</f>
        <v>0</v>
      </c>
      <c r="N734">
        <f>IF(ISNUMBER(MATCH(UPPER(TRIM(Table2[[#This Row],[Status_Clean]])),{"CONTACTED","QUALIFIED","CONVERTED"},0)),1,0)</f>
        <v>0</v>
      </c>
      <c r="O734" cm="1">
        <f t="array" ref="O734">_xlfn.SWITCH(UPPER(TRIM(Table2[[#This Row],[Status_Clean]])),"NEW",1,"CONTACTED",2,"QUALIFIED",3,"CONVERTED",4,"LOST",5,99)</f>
        <v>1</v>
      </c>
      <c r="P734">
        <v>45114</v>
      </c>
      <c r="Q734" t="s">
        <v>7932</v>
      </c>
      <c r="R734" t="s">
        <v>7932</v>
      </c>
      <c r="S734">
        <v>45114</v>
      </c>
      <c r="T734" t="s">
        <v>7261</v>
      </c>
      <c r="U734">
        <v>45114</v>
      </c>
      <c r="V734" t="s">
        <v>7305</v>
      </c>
      <c r="W734" t="s">
        <v>7263</v>
      </c>
      <c r="X734" t="s">
        <v>7288</v>
      </c>
      <c r="Y734" t="s">
        <v>7312</v>
      </c>
      <c r="Z734" t="s">
        <v>2326</v>
      </c>
      <c r="AA734">
        <v>42.9</v>
      </c>
      <c r="AB734" t="str" cm="1">
        <f t="array" ref="AB734">_xlfn.LET(_xlpm.x,IFERROR(VALUE(Table2[[#This Row],[Response_Time_Hours]]),""),IF(_xlpm.x="","CHECK",_xlfn.IFS(_xlpm.x&lt;=1,"Immediate",_xlpm.x&lt;=6,"Fast",_xlpm.x&lt;=24,"Moderate",_xlpm.x&gt;24,"Delayed")))</f>
        <v>Delayed</v>
      </c>
      <c r="AC734">
        <v>30</v>
      </c>
      <c r="AD734" t="str" cm="1">
        <f t="array" ref="AD734">IF(Table2[[#This Row],[Interaction_Count_Final]]="","N/A",_xlfn.IFS(Table2[[#This Row],[Interaction_Count_Final]]&lt;=2,"Low",Table2[[#This Row],[Interaction_Count_Final]]&lt;=5,"Medium",Table2[[#This Row],[Interaction_Count_Final]]&gt;=6,"High",TRUE,"CHECK"))</f>
        <v>High</v>
      </c>
      <c r="AE734" t="s">
        <v>7273</v>
      </c>
      <c r="AF734" t="b">
        <v>1</v>
      </c>
      <c r="AG734" t="b">
        <v>1</v>
      </c>
      <c r="AH734">
        <v>977</v>
      </c>
      <c r="AI734">
        <v>45114</v>
      </c>
      <c r="AJ734" t="b">
        <v>1</v>
      </c>
      <c r="AK734" t="e" cm="1">
        <f t="array" ref="AK734">_xlfn.LET(
  _xlpm.txt,TRIM(Raw_Data!F734),
  _xlpm.norm,SUBSTITUTE(SUBSTITUTE(_xlpm.txt,"-","/"),".","/"),
  _xlpm.p,_xlfn.TEXTSPLIT(_xlpm.norm,"/"),
  _xlpm.a,VALUE(INDEX(_xlpm.p,1)),
  _xlpm.b,VALUE(INDEX(_xlpm.p,2)),
  IF(AND(_xlpm.a&lt;=12,_xlpm.b&lt;=12),"REVIEW_AMBIGUOUS","OK")
)</f>
        <v>#REF!</v>
      </c>
    </row>
    <row r="735" spans="1:37">
      <c r="A735" t="s">
        <v>2327</v>
      </c>
      <c r="B735" t="s">
        <v>2327</v>
      </c>
      <c r="C735" t="b">
        <v>0</v>
      </c>
      <c r="D735" t="s">
        <v>7257</v>
      </c>
      <c r="E735" t="s">
        <v>2328</v>
      </c>
      <c r="F735" t="s">
        <v>2328</v>
      </c>
      <c r="G735" t="s">
        <v>7258</v>
      </c>
      <c r="H735" t="s">
        <v>473</v>
      </c>
      <c r="I735" t="s">
        <v>473</v>
      </c>
      <c r="J735" t="s">
        <v>473</v>
      </c>
      <c r="K735" t="s">
        <v>193</v>
      </c>
      <c r="L735" t="s">
        <v>193</v>
      </c>
      <c r="M735">
        <f>IF(UPPER(TRIM(Table2[[#This Row],[Status_Clean]]))="CONVERTED",1,0)</f>
        <v>0</v>
      </c>
      <c r="N735">
        <f>IF(ISNUMBER(MATCH(UPPER(TRIM(Table2[[#This Row],[Status_Clean]])),{"CONTACTED","QUALIFIED","CONVERTED"},0)),1,0)</f>
        <v>0</v>
      </c>
      <c r="O735" cm="1">
        <f t="array" ref="O735">_xlfn.SWITCH(UPPER(TRIM(Table2[[#This Row],[Status_Clean]])),"NEW",1,"CONTACTED",2,"QUALIFIED",3,"CONVERTED",4,"LOST",5,99)</f>
        <v>1</v>
      </c>
      <c r="P735">
        <v>45187</v>
      </c>
      <c r="Q735" t="s">
        <v>7933</v>
      </c>
      <c r="R735" t="s">
        <v>7933</v>
      </c>
      <c r="S735">
        <v>45187</v>
      </c>
      <c r="T735" t="s">
        <v>7261</v>
      </c>
      <c r="U735">
        <v>45187</v>
      </c>
      <c r="V735" t="s">
        <v>7287</v>
      </c>
      <c r="W735" t="s">
        <v>7263</v>
      </c>
      <c r="X735" t="s">
        <v>7288</v>
      </c>
      <c r="Y735" t="s">
        <v>7298</v>
      </c>
      <c r="Z735" t="s">
        <v>2329</v>
      </c>
      <c r="AA735">
        <v>15.9</v>
      </c>
      <c r="AB735" t="str" cm="1">
        <f t="array" ref="AB735">_xlfn.LET(_xlpm.x,IFERROR(VALUE(Table2[[#This Row],[Response_Time_Hours]]),""),IF(_xlpm.x="","CHECK",_xlfn.IFS(_xlpm.x&lt;=1,"Immediate",_xlpm.x&lt;=6,"Fast",_xlpm.x&lt;=24,"Moderate",_xlpm.x&gt;24,"Delayed")))</f>
        <v>Moderate</v>
      </c>
      <c r="AC735">
        <v>7</v>
      </c>
      <c r="AD735" t="str" cm="1">
        <f t="array" ref="AD735">IF(Table2[[#This Row],[Interaction_Count_Final]]="","N/A",_xlfn.IFS(Table2[[#This Row],[Interaction_Count_Final]]&lt;=2,"Low",Table2[[#This Row],[Interaction_Count_Final]]&lt;=5,"Medium",Table2[[#This Row],[Interaction_Count_Final]]&gt;=6,"High",TRUE,"CHECK"))</f>
        <v>High</v>
      </c>
      <c r="AE735" t="s">
        <v>7266</v>
      </c>
      <c r="AF735" t="b">
        <v>1</v>
      </c>
      <c r="AG735" t="b">
        <v>1</v>
      </c>
      <c r="AH735">
        <v>978</v>
      </c>
      <c r="AI735">
        <v>45187</v>
      </c>
      <c r="AJ735" t="b">
        <v>1</v>
      </c>
      <c r="AK735" t="e" cm="1">
        <f t="array" ref="AK735">_xlfn.LET(
  _xlpm.txt,TRIM(Raw_Data!F735),
  _xlpm.norm,SUBSTITUTE(SUBSTITUTE(_xlpm.txt,"-","/"),".","/"),
  _xlpm.p,_xlfn.TEXTSPLIT(_xlpm.norm,"/"),
  _xlpm.a,VALUE(INDEX(_xlpm.p,1)),
  _xlpm.b,VALUE(INDEX(_xlpm.p,2)),
  IF(AND(_xlpm.a&lt;=12,_xlpm.b&lt;=12),"REVIEW_AMBIGUOUS","OK")
)</f>
        <v>#REF!</v>
      </c>
    </row>
    <row r="736" spans="1:37">
      <c r="A736" t="s">
        <v>2330</v>
      </c>
      <c r="B736" t="s">
        <v>2330</v>
      </c>
      <c r="C736" t="b">
        <v>0</v>
      </c>
      <c r="D736" t="s">
        <v>7257</v>
      </c>
      <c r="E736" t="s">
        <v>2331</v>
      </c>
      <c r="F736" t="s">
        <v>2331</v>
      </c>
      <c r="G736" t="s">
        <v>7280</v>
      </c>
      <c r="H736" t="s">
        <v>352</v>
      </c>
      <c r="I736" t="s">
        <v>352</v>
      </c>
      <c r="J736" t="s">
        <v>447</v>
      </c>
      <c r="K736" t="s">
        <v>173</v>
      </c>
      <c r="L736" t="s">
        <v>173</v>
      </c>
      <c r="M736">
        <f>IF(UPPER(TRIM(Table2[[#This Row],[Status_Clean]]))="CONVERTED",1,0)</f>
        <v>0</v>
      </c>
      <c r="N736">
        <f>IF(ISNUMBER(MATCH(UPPER(TRIM(Table2[[#This Row],[Status_Clean]])),{"CONTACTED","QUALIFIED","CONVERTED"},0)),1,0)</f>
        <v>0</v>
      </c>
      <c r="O736" cm="1">
        <f t="array" ref="O736">_xlfn.SWITCH(UPPER(TRIM(Table2[[#This Row],[Status_Clean]])),"NEW",1,"CONTACTED",2,"QUALIFIED",3,"CONVERTED",4,"LOST",5,99)</f>
        <v>5</v>
      </c>
      <c r="P736">
        <v>45052</v>
      </c>
      <c r="Q736" t="s">
        <v>7934</v>
      </c>
      <c r="R736" t="s">
        <v>7934</v>
      </c>
      <c r="S736">
        <v>45052</v>
      </c>
      <c r="T736" t="s">
        <v>7261</v>
      </c>
      <c r="U736">
        <v>45052</v>
      </c>
      <c r="V736" t="s">
        <v>7314</v>
      </c>
      <c r="W736" t="s">
        <v>7263</v>
      </c>
      <c r="X736" t="s">
        <v>7277</v>
      </c>
      <c r="Y736" t="s">
        <v>7278</v>
      </c>
      <c r="Z736" t="s">
        <v>2186</v>
      </c>
      <c r="AA736">
        <v>12</v>
      </c>
      <c r="AB736" t="str" cm="1">
        <f t="array" ref="AB736">_xlfn.LET(_xlpm.x,IFERROR(VALUE(Table2[[#This Row],[Response_Time_Hours]]),""),IF(_xlpm.x="","CHECK",_xlfn.IFS(_xlpm.x&lt;=1,"Immediate",_xlpm.x&lt;=6,"Fast",_xlpm.x&lt;=24,"Moderate",_xlpm.x&gt;24,"Delayed")))</f>
        <v>Moderate</v>
      </c>
      <c r="AC736">
        <v>47</v>
      </c>
      <c r="AD736" t="str" cm="1">
        <f t="array" ref="AD736">IF(Table2[[#This Row],[Interaction_Count_Final]]="","N/A",_xlfn.IFS(Table2[[#This Row],[Interaction_Count_Final]]&lt;=2,"Low",Table2[[#This Row],[Interaction_Count_Final]]&lt;=5,"Medium",Table2[[#This Row],[Interaction_Count_Final]]&gt;=6,"High",TRUE,"CHECK"))</f>
        <v>High</v>
      </c>
      <c r="AE736" t="s">
        <v>7266</v>
      </c>
      <c r="AF736" t="b">
        <v>1</v>
      </c>
      <c r="AG736" t="b">
        <v>1</v>
      </c>
      <c r="AH736">
        <v>979</v>
      </c>
      <c r="AI736">
        <v>45052</v>
      </c>
      <c r="AJ736" t="b">
        <v>1</v>
      </c>
      <c r="AK736" t="e" cm="1">
        <f t="array" ref="AK736">_xlfn.LET(
  _xlpm.txt,TRIM(Raw_Data!F736),
  _xlpm.norm,SUBSTITUTE(SUBSTITUTE(_xlpm.txt,"-","/"),".","/"),
  _xlpm.p,_xlfn.TEXTSPLIT(_xlpm.norm,"/"),
  _xlpm.a,VALUE(INDEX(_xlpm.p,1)),
  _xlpm.b,VALUE(INDEX(_xlpm.p,2)),
  IF(AND(_xlpm.a&lt;=12,_xlpm.b&lt;=12),"REVIEW_AMBIGUOUS","OK")
)</f>
        <v>#REF!</v>
      </c>
    </row>
    <row r="737" spans="1:37">
      <c r="A737" t="s">
        <v>2332</v>
      </c>
      <c r="B737" t="s">
        <v>2332</v>
      </c>
      <c r="C737" t="b">
        <v>0</v>
      </c>
      <c r="D737" t="s">
        <v>7257</v>
      </c>
      <c r="E737" t="s">
        <v>2333</v>
      </c>
      <c r="F737" t="s">
        <v>2333</v>
      </c>
      <c r="G737" t="s">
        <v>7258</v>
      </c>
      <c r="H737" t="s">
        <v>447</v>
      </c>
      <c r="I737" t="s">
        <v>447</v>
      </c>
      <c r="J737" t="s">
        <v>447</v>
      </c>
      <c r="K737" t="s">
        <v>250</v>
      </c>
      <c r="L737" t="s">
        <v>250</v>
      </c>
      <c r="M737">
        <f>IF(UPPER(TRIM(Table2[[#This Row],[Status_Clean]]))="CONVERTED",1,0)</f>
        <v>1</v>
      </c>
      <c r="N737">
        <f>IF(ISNUMBER(MATCH(UPPER(TRIM(Table2[[#This Row],[Status_Clean]])),{"CONTACTED","QUALIFIED","CONVERTED"},0)),1,0)</f>
        <v>1</v>
      </c>
      <c r="O737" cm="1">
        <f t="array" ref="O737">_xlfn.SWITCH(UPPER(TRIM(Table2[[#This Row],[Status_Clean]])),"NEW",1,"CONTACTED",2,"QUALIFIED",3,"CONVERTED",4,"LOST",5,99)</f>
        <v>4</v>
      </c>
      <c r="P737" t="s">
        <v>2334</v>
      </c>
      <c r="Q737" t="s">
        <v>7443</v>
      </c>
      <c r="R737" t="s">
        <v>7443</v>
      </c>
      <c r="S737">
        <v>45581</v>
      </c>
      <c r="T737" t="s">
        <v>7261</v>
      </c>
      <c r="U737">
        <v>45581</v>
      </c>
      <c r="V737" t="s">
        <v>7270</v>
      </c>
      <c r="W737" t="s">
        <v>7271</v>
      </c>
      <c r="X737" t="s">
        <v>7264</v>
      </c>
      <c r="Y737" t="s">
        <v>7272</v>
      </c>
      <c r="Z737">
        <v>40</v>
      </c>
      <c r="AA737">
        <v>40</v>
      </c>
      <c r="AB737" t="str" cm="1">
        <f t="array" ref="AB737">_xlfn.LET(_xlpm.x,IFERROR(VALUE(Table2[[#This Row],[Response_Time_Hours]]),""),IF(_xlpm.x="","CHECK",_xlfn.IFS(_xlpm.x&lt;=1,"Immediate",_xlpm.x&lt;=6,"Fast",_xlpm.x&lt;=24,"Moderate",_xlpm.x&gt;24,"Delayed")))</f>
        <v>Delayed</v>
      </c>
      <c r="AC737">
        <v>31</v>
      </c>
      <c r="AD737" t="str" cm="1">
        <f t="array" ref="AD737">IF(Table2[[#This Row],[Interaction_Count_Final]]="","N/A",_xlfn.IFS(Table2[[#This Row],[Interaction_Count_Final]]&lt;=2,"Low",Table2[[#This Row],[Interaction_Count_Final]]&lt;=5,"Medium",Table2[[#This Row],[Interaction_Count_Final]]&gt;=6,"High",TRUE,"CHECK"))</f>
        <v>High</v>
      </c>
      <c r="AE737" t="s">
        <v>7266</v>
      </c>
      <c r="AF737" t="b">
        <v>1</v>
      </c>
      <c r="AG737" t="b">
        <v>1</v>
      </c>
      <c r="AH737">
        <v>980</v>
      </c>
      <c r="AI737">
        <v>45581</v>
      </c>
      <c r="AJ737" t="b">
        <v>1</v>
      </c>
      <c r="AK737" t="str" cm="1">
        <f t="array" ref="AK737">_xlfn.LET(
  _xlpm.txt,TRIM(Raw_Data!F737),
  _xlpm.norm,SUBSTITUTE(SUBSTITUTE(_xlpm.txt,"-","/"),".","/"),
  _xlpm.p,_xlfn.TEXTSPLIT(_xlpm.norm,"/"),
  _xlpm.a,VALUE(INDEX(_xlpm.p,1)),
  _xlpm.b,VALUE(INDEX(_xlpm.p,2)),
  IF(AND(_xlpm.a&lt;=12,_xlpm.b&lt;=12),"REVIEW_AMBIGUOUS","OK")
)</f>
        <v>OK</v>
      </c>
    </row>
    <row r="738" spans="1:37">
      <c r="A738" t="s">
        <v>2335</v>
      </c>
      <c r="B738" t="s">
        <v>2335</v>
      </c>
      <c r="C738" t="b">
        <v>0</v>
      </c>
      <c r="D738" t="s">
        <v>7257</v>
      </c>
      <c r="E738" t="s">
        <v>7935</v>
      </c>
      <c r="F738" t="s">
        <v>7935</v>
      </c>
      <c r="G738" t="s">
        <v>7274</v>
      </c>
      <c r="H738" t="s">
        <v>473</v>
      </c>
      <c r="I738" t="s">
        <v>473</v>
      </c>
      <c r="J738" t="s">
        <v>473</v>
      </c>
      <c r="K738" t="s">
        <v>71</v>
      </c>
      <c r="L738" t="s">
        <v>71</v>
      </c>
      <c r="M738">
        <f>IF(UPPER(TRIM(Table2[[#This Row],[Status_Clean]]))="CONVERTED",1,0)</f>
        <v>0</v>
      </c>
      <c r="N738">
        <f>IF(ISNUMBER(MATCH(UPPER(TRIM(Table2[[#This Row],[Status_Clean]])),{"CONTACTED","QUALIFIED","CONVERTED"},0)),1,0)</f>
        <v>1</v>
      </c>
      <c r="O738" cm="1">
        <f t="array" ref="O738">_xlfn.SWITCH(UPPER(TRIM(Table2[[#This Row],[Status_Clean]])),"NEW",1,"CONTACTED",2,"QUALIFIED",3,"CONVERTED",4,"LOST",5,99)</f>
        <v>3</v>
      </c>
      <c r="P738">
        <v>45363</v>
      </c>
      <c r="Q738" t="s">
        <v>7936</v>
      </c>
      <c r="R738" t="s">
        <v>7936</v>
      </c>
      <c r="S738">
        <v>45363</v>
      </c>
      <c r="T738" t="s">
        <v>7261</v>
      </c>
      <c r="U738">
        <v>45363</v>
      </c>
      <c r="V738" t="s">
        <v>7295</v>
      </c>
      <c r="W738" t="s">
        <v>7271</v>
      </c>
      <c r="X738" t="s">
        <v>7284</v>
      </c>
      <c r="Y738" t="s">
        <v>7265</v>
      </c>
      <c r="Z738" t="s">
        <v>857</v>
      </c>
      <c r="AA738">
        <v>9.6000000000000014</v>
      </c>
      <c r="AB738" t="str" cm="1">
        <f t="array" ref="AB738">_xlfn.LET(_xlpm.x,IFERROR(VALUE(Table2[[#This Row],[Response_Time_Hours]]),""),IF(_xlpm.x="","CHECK",_xlfn.IFS(_xlpm.x&lt;=1,"Immediate",_xlpm.x&lt;=6,"Fast",_xlpm.x&lt;=24,"Moderate",_xlpm.x&gt;24,"Delayed")))</f>
        <v>Moderate</v>
      </c>
      <c r="AC738">
        <v>10</v>
      </c>
      <c r="AD738" t="str" cm="1">
        <f t="array" ref="AD738">IF(Table2[[#This Row],[Interaction_Count_Final]]="","N/A",_xlfn.IFS(Table2[[#This Row],[Interaction_Count_Final]]&lt;=2,"Low",Table2[[#This Row],[Interaction_Count_Final]]&lt;=5,"Medium",Table2[[#This Row],[Interaction_Count_Final]]&gt;=6,"High",TRUE,"CHECK"))</f>
        <v>High</v>
      </c>
      <c r="AE738" t="s">
        <v>7266</v>
      </c>
      <c r="AF738" t="b">
        <v>1</v>
      </c>
      <c r="AG738" t="b">
        <v>1</v>
      </c>
      <c r="AH738">
        <v>981</v>
      </c>
      <c r="AI738">
        <v>45363</v>
      </c>
      <c r="AJ738" t="b">
        <v>1</v>
      </c>
      <c r="AK738" t="e" cm="1">
        <f t="array" ref="AK738">_xlfn.LET(
  _xlpm.txt,TRIM(Raw_Data!F738),
  _xlpm.norm,SUBSTITUTE(SUBSTITUTE(_xlpm.txt,"-","/"),".","/"),
  _xlpm.p,_xlfn.TEXTSPLIT(_xlpm.norm,"/"),
  _xlpm.a,VALUE(INDEX(_xlpm.p,1)),
  _xlpm.b,VALUE(INDEX(_xlpm.p,2)),
  IF(AND(_xlpm.a&lt;=12,_xlpm.b&lt;=12),"REVIEW_AMBIGUOUS","OK")
)</f>
        <v>#REF!</v>
      </c>
    </row>
    <row r="739" spans="1:37">
      <c r="A739" t="s">
        <v>2337</v>
      </c>
      <c r="B739" t="s">
        <v>2337</v>
      </c>
      <c r="C739" t="b">
        <v>0</v>
      </c>
      <c r="D739" t="s">
        <v>7257</v>
      </c>
      <c r="E739" t="s">
        <v>2338</v>
      </c>
      <c r="F739" t="s">
        <v>2338</v>
      </c>
      <c r="G739" t="s">
        <v>7274</v>
      </c>
      <c r="H739" t="s">
        <v>792</v>
      </c>
      <c r="I739" t="s">
        <v>792</v>
      </c>
      <c r="J739" t="s">
        <v>792</v>
      </c>
      <c r="K739" t="s">
        <v>71</v>
      </c>
      <c r="L739" t="s">
        <v>71</v>
      </c>
      <c r="M739">
        <f>IF(UPPER(TRIM(Table2[[#This Row],[Status_Clean]]))="CONVERTED",1,0)</f>
        <v>0</v>
      </c>
      <c r="N739">
        <f>IF(ISNUMBER(MATCH(UPPER(TRIM(Table2[[#This Row],[Status_Clean]])),{"CONTACTED","QUALIFIED","CONVERTED"},0)),1,0)</f>
        <v>1</v>
      </c>
      <c r="O739" cm="1">
        <f t="array" ref="O739">_xlfn.SWITCH(UPPER(TRIM(Table2[[#This Row],[Status_Clean]])),"NEW",1,"CONTACTED",2,"QUALIFIED",3,"CONVERTED",4,"LOST",5,99)</f>
        <v>3</v>
      </c>
      <c r="P739">
        <v>45239</v>
      </c>
      <c r="Q739" t="s">
        <v>7937</v>
      </c>
      <c r="R739" t="s">
        <v>7937</v>
      </c>
      <c r="S739">
        <v>45239</v>
      </c>
      <c r="T739" t="s">
        <v>7261</v>
      </c>
      <c r="U739">
        <v>45239</v>
      </c>
      <c r="V739" t="s">
        <v>7300</v>
      </c>
      <c r="W739" t="s">
        <v>7263</v>
      </c>
      <c r="X739" t="s">
        <v>7264</v>
      </c>
      <c r="Y739" t="s">
        <v>7285</v>
      </c>
      <c r="Z739" t="s">
        <v>2339</v>
      </c>
      <c r="AA739">
        <v>10.5</v>
      </c>
      <c r="AB739" t="str" cm="1">
        <f t="array" ref="AB739">_xlfn.LET(_xlpm.x,IFERROR(VALUE(Table2[[#This Row],[Response_Time_Hours]]),""),IF(_xlpm.x="","CHECK",_xlfn.IFS(_xlpm.x&lt;=1,"Immediate",_xlpm.x&lt;=6,"Fast",_xlpm.x&lt;=24,"Moderate",_xlpm.x&gt;24,"Delayed")))</f>
        <v>Moderate</v>
      </c>
      <c r="AC739">
        <v>8</v>
      </c>
      <c r="AD739" t="str" cm="1">
        <f t="array" ref="AD739">IF(Table2[[#This Row],[Interaction_Count_Final]]="","N/A",_xlfn.IFS(Table2[[#This Row],[Interaction_Count_Final]]&lt;=2,"Low",Table2[[#This Row],[Interaction_Count_Final]]&lt;=5,"Medium",Table2[[#This Row],[Interaction_Count_Final]]&gt;=6,"High",TRUE,"CHECK"))</f>
        <v>High</v>
      </c>
      <c r="AE739" t="s">
        <v>7266</v>
      </c>
      <c r="AF739" t="b">
        <v>1</v>
      </c>
      <c r="AG739" t="b">
        <v>1</v>
      </c>
      <c r="AH739">
        <v>983</v>
      </c>
      <c r="AI739">
        <v>45239</v>
      </c>
      <c r="AJ739" t="b">
        <v>1</v>
      </c>
      <c r="AK739" t="e" cm="1">
        <f t="array" ref="AK739">_xlfn.LET(
  _xlpm.txt,TRIM(Raw_Data!F739),
  _xlpm.norm,SUBSTITUTE(SUBSTITUTE(_xlpm.txt,"-","/"),".","/"),
  _xlpm.p,_xlfn.TEXTSPLIT(_xlpm.norm,"/"),
  _xlpm.a,VALUE(INDEX(_xlpm.p,1)),
  _xlpm.b,VALUE(INDEX(_xlpm.p,2)),
  IF(AND(_xlpm.a&lt;=12,_xlpm.b&lt;=12),"REVIEW_AMBIGUOUS","OK")
)</f>
        <v>#REF!</v>
      </c>
    </row>
    <row r="740" spans="1:37">
      <c r="A740" t="s">
        <v>2340</v>
      </c>
      <c r="B740" t="s">
        <v>2340</v>
      </c>
      <c r="C740" t="b">
        <v>0</v>
      </c>
      <c r="D740" t="s">
        <v>7257</v>
      </c>
      <c r="E740" t="s">
        <v>2341</v>
      </c>
      <c r="F740" t="s">
        <v>2341</v>
      </c>
      <c r="G740" t="s">
        <v>7274</v>
      </c>
      <c r="H740" t="s">
        <v>7413</v>
      </c>
      <c r="I740" t="s">
        <v>7413</v>
      </c>
      <c r="J740" t="s">
        <v>123</v>
      </c>
      <c r="K740" t="s">
        <v>193</v>
      </c>
      <c r="L740" t="s">
        <v>193</v>
      </c>
      <c r="M740">
        <f>IF(UPPER(TRIM(Table2[[#This Row],[Status_Clean]]))="CONVERTED",1,0)</f>
        <v>0</v>
      </c>
      <c r="N740">
        <f>IF(ISNUMBER(MATCH(UPPER(TRIM(Table2[[#This Row],[Status_Clean]])),{"CONTACTED","QUALIFIED","CONVERTED"},0)),1,0)</f>
        <v>0</v>
      </c>
      <c r="O740" cm="1">
        <f t="array" ref="O740">_xlfn.SWITCH(UPPER(TRIM(Table2[[#This Row],[Status_Clean]])),"NEW",1,"CONTACTED",2,"QUALIFIED",3,"CONVERTED",4,"LOST",5,99)</f>
        <v>1</v>
      </c>
      <c r="P740" t="s">
        <v>2342</v>
      </c>
      <c r="Q740" t="s">
        <v>2342</v>
      </c>
      <c r="R740" t="s">
        <v>2342</v>
      </c>
      <c r="S740">
        <v>45655</v>
      </c>
      <c r="T740" t="s">
        <v>7261</v>
      </c>
      <c r="U740">
        <v>45655</v>
      </c>
      <c r="V740" t="s">
        <v>7262</v>
      </c>
      <c r="W740" t="s">
        <v>7271</v>
      </c>
      <c r="X740" t="s">
        <v>7264</v>
      </c>
      <c r="Y740" t="s">
        <v>7293</v>
      </c>
      <c r="Z740" t="s">
        <v>1287</v>
      </c>
      <c r="AA740">
        <v>64.800000000000011</v>
      </c>
      <c r="AB740" t="str" cm="1">
        <f t="array" ref="AB740">_xlfn.LET(_xlpm.x,IFERROR(VALUE(Table2[[#This Row],[Response_Time_Hours]]),""),IF(_xlpm.x="","CHECK",_xlfn.IFS(_xlpm.x&lt;=1,"Immediate",_xlpm.x&lt;=6,"Fast",_xlpm.x&lt;=24,"Moderate",_xlpm.x&gt;24,"Delayed")))</f>
        <v>Delayed</v>
      </c>
      <c r="AC740">
        <v>24</v>
      </c>
      <c r="AD740" t="str" cm="1">
        <f t="array" ref="AD740">IF(Table2[[#This Row],[Interaction_Count_Final]]="","N/A",_xlfn.IFS(Table2[[#This Row],[Interaction_Count_Final]]&lt;=2,"Low",Table2[[#This Row],[Interaction_Count_Final]]&lt;=5,"Medium",Table2[[#This Row],[Interaction_Count_Final]]&gt;=6,"High",TRUE,"CHECK"))</f>
        <v>High</v>
      </c>
      <c r="AE740" t="s">
        <v>7266</v>
      </c>
      <c r="AF740" t="b">
        <v>1</v>
      </c>
      <c r="AG740" t="b">
        <v>1</v>
      </c>
      <c r="AH740">
        <v>984</v>
      </c>
      <c r="AI740">
        <v>45655</v>
      </c>
      <c r="AJ740" t="b">
        <v>1</v>
      </c>
      <c r="AK740" t="str" cm="1">
        <f t="array" ref="AK740">_xlfn.LET(
  _xlpm.txt,TRIM(Raw_Data!F740),
  _xlpm.norm,SUBSTITUTE(SUBSTITUTE(_xlpm.txt,"-","/"),".","/"),
  _xlpm.p,_xlfn.TEXTSPLIT(_xlpm.norm,"/"),
  _xlpm.a,VALUE(INDEX(_xlpm.p,1)),
  _xlpm.b,VALUE(INDEX(_xlpm.p,2)),
  IF(AND(_xlpm.a&lt;=12,_xlpm.b&lt;=12),"REVIEW_AMBIGUOUS","OK")
)</f>
        <v>OK</v>
      </c>
    </row>
    <row r="741" spans="1:37">
      <c r="A741" t="s">
        <v>2343</v>
      </c>
      <c r="B741" t="s">
        <v>2343</v>
      </c>
      <c r="C741" t="b">
        <v>0</v>
      </c>
      <c r="D741" t="s">
        <v>7257</v>
      </c>
      <c r="E741" t="s">
        <v>7938</v>
      </c>
      <c r="F741" t="s">
        <v>7938</v>
      </c>
      <c r="G741" t="s">
        <v>7280</v>
      </c>
      <c r="H741" t="s">
        <v>101</v>
      </c>
      <c r="I741" t="s">
        <v>101</v>
      </c>
      <c r="J741" t="s">
        <v>101</v>
      </c>
      <c r="K741" t="s">
        <v>125</v>
      </c>
      <c r="L741" t="s">
        <v>125</v>
      </c>
      <c r="M741">
        <f>IF(UPPER(TRIM(Table2[[#This Row],[Status_Clean]]))="CONVERTED",1,0)</f>
        <v>0</v>
      </c>
      <c r="N741">
        <f>IF(ISNUMBER(MATCH(UPPER(TRIM(Table2[[#This Row],[Status_Clean]])),{"CONTACTED","QUALIFIED","CONVERTED"},0)),1,0)</f>
        <v>1</v>
      </c>
      <c r="O741" cm="1">
        <f t="array" ref="O741">_xlfn.SWITCH(UPPER(TRIM(Table2[[#This Row],[Status_Clean]])),"NEW",1,"CONTACTED",2,"QUALIFIED",3,"CONVERTED",4,"LOST",5,99)</f>
        <v>2</v>
      </c>
      <c r="P741">
        <v>45539</v>
      </c>
      <c r="Q741" t="s">
        <v>7939</v>
      </c>
      <c r="R741" t="s">
        <v>7939</v>
      </c>
      <c r="S741">
        <v>45539</v>
      </c>
      <c r="T741" t="s">
        <v>7261</v>
      </c>
      <c r="U741">
        <v>45539</v>
      </c>
      <c r="V741" t="s">
        <v>7287</v>
      </c>
      <c r="W741" t="s">
        <v>7271</v>
      </c>
      <c r="X741" t="s">
        <v>7288</v>
      </c>
      <c r="Y741" t="s">
        <v>7272</v>
      </c>
      <c r="Z741" t="s">
        <v>2345</v>
      </c>
      <c r="AA741">
        <v>39.4</v>
      </c>
      <c r="AB741" t="str" cm="1">
        <f t="array" ref="AB741">_xlfn.LET(_xlpm.x,IFERROR(VALUE(Table2[[#This Row],[Response_Time_Hours]]),""),IF(_xlpm.x="","CHECK",_xlfn.IFS(_xlpm.x&lt;=1,"Immediate",_xlpm.x&lt;=6,"Fast",_xlpm.x&lt;=24,"Moderate",_xlpm.x&gt;24,"Delayed")))</f>
        <v>Delayed</v>
      </c>
      <c r="AC741">
        <v>24</v>
      </c>
      <c r="AD741" t="str" cm="1">
        <f t="array" ref="AD741">IF(Table2[[#This Row],[Interaction_Count_Final]]="","N/A",_xlfn.IFS(Table2[[#This Row],[Interaction_Count_Final]]&lt;=2,"Low",Table2[[#This Row],[Interaction_Count_Final]]&lt;=5,"Medium",Table2[[#This Row],[Interaction_Count_Final]]&gt;=6,"High",TRUE,"CHECK"))</f>
        <v>High</v>
      </c>
      <c r="AE741" t="s">
        <v>7266</v>
      </c>
      <c r="AF741" t="b">
        <v>1</v>
      </c>
      <c r="AG741" t="b">
        <v>1</v>
      </c>
      <c r="AH741">
        <v>985</v>
      </c>
      <c r="AI741">
        <v>45539</v>
      </c>
      <c r="AJ741" t="b">
        <v>1</v>
      </c>
      <c r="AK741" t="e" cm="1">
        <f t="array" ref="AK741">_xlfn.LET(
  _xlpm.txt,TRIM(Raw_Data!F741),
  _xlpm.norm,SUBSTITUTE(SUBSTITUTE(_xlpm.txt,"-","/"),".","/"),
  _xlpm.p,_xlfn.TEXTSPLIT(_xlpm.norm,"/"),
  _xlpm.a,VALUE(INDEX(_xlpm.p,1)),
  _xlpm.b,VALUE(INDEX(_xlpm.p,2)),
  IF(AND(_xlpm.a&lt;=12,_xlpm.b&lt;=12),"REVIEW_AMBIGUOUS","OK")
)</f>
        <v>#REF!</v>
      </c>
    </row>
    <row r="742" spans="1:37">
      <c r="A742" t="s">
        <v>2346</v>
      </c>
      <c r="B742" t="s">
        <v>2346</v>
      </c>
      <c r="C742" t="b">
        <v>0</v>
      </c>
      <c r="D742" t="s">
        <v>7257</v>
      </c>
      <c r="E742" t="s">
        <v>2347</v>
      </c>
      <c r="F742" t="s">
        <v>2347</v>
      </c>
      <c r="G742" t="s">
        <v>7274</v>
      </c>
      <c r="H742" t="s">
        <v>447</v>
      </c>
      <c r="I742" t="s">
        <v>447</v>
      </c>
      <c r="J742" t="s">
        <v>447</v>
      </c>
      <c r="K742" t="s">
        <v>7259</v>
      </c>
      <c r="L742" t="s">
        <v>193</v>
      </c>
      <c r="M742">
        <f>IF(UPPER(TRIM(Table2[[#This Row],[Status_Clean]]))="CONVERTED",1,0)</f>
        <v>0</v>
      </c>
      <c r="N742">
        <f>IF(ISNUMBER(MATCH(UPPER(TRIM(Table2[[#This Row],[Status_Clean]])),{"CONTACTED","QUALIFIED","CONVERTED"},0)),1,0)</f>
        <v>0</v>
      </c>
      <c r="O742" cm="1">
        <f t="array" ref="O742">_xlfn.SWITCH(UPPER(TRIM(Table2[[#This Row],[Status_Clean]])),"NEW",1,"CONTACTED",2,"QUALIFIED",3,"CONVERTED",4,"LOST",5,99)</f>
        <v>1</v>
      </c>
      <c r="P742">
        <v>45458</v>
      </c>
      <c r="Q742" t="s">
        <v>7940</v>
      </c>
      <c r="R742" t="s">
        <v>7940</v>
      </c>
      <c r="S742">
        <v>45458</v>
      </c>
      <c r="T742" t="s">
        <v>7261</v>
      </c>
      <c r="U742">
        <v>45458</v>
      </c>
      <c r="V742" t="s">
        <v>7276</v>
      </c>
      <c r="W742" t="s">
        <v>7271</v>
      </c>
      <c r="X742" t="s">
        <v>7277</v>
      </c>
      <c r="Y742" t="s">
        <v>7278</v>
      </c>
      <c r="Z742" t="s">
        <v>251</v>
      </c>
      <c r="AA742">
        <v>43.2</v>
      </c>
      <c r="AB742" t="str" cm="1">
        <f t="array" ref="AB742">_xlfn.LET(_xlpm.x,IFERROR(VALUE(Table2[[#This Row],[Response_Time_Hours]]),""),IF(_xlpm.x="","CHECK",_xlfn.IFS(_xlpm.x&lt;=1,"Immediate",_xlpm.x&lt;=6,"Fast",_xlpm.x&lt;=24,"Moderate",_xlpm.x&gt;24,"Delayed")))</f>
        <v>Delayed</v>
      </c>
      <c r="AC742">
        <v>25</v>
      </c>
      <c r="AD742" t="str" cm="1">
        <f t="array" ref="AD742">IF(Table2[[#This Row],[Interaction_Count_Final]]="","N/A",_xlfn.IFS(Table2[[#This Row],[Interaction_Count_Final]]&lt;=2,"Low",Table2[[#This Row],[Interaction_Count_Final]]&lt;=5,"Medium",Table2[[#This Row],[Interaction_Count_Final]]&gt;=6,"High",TRUE,"CHECK"))</f>
        <v>High</v>
      </c>
      <c r="AE742" t="s">
        <v>7289</v>
      </c>
      <c r="AF742" t="b">
        <v>1</v>
      </c>
      <c r="AG742" t="b">
        <v>1</v>
      </c>
      <c r="AH742">
        <v>986</v>
      </c>
      <c r="AI742">
        <v>45458</v>
      </c>
      <c r="AJ742" t="b">
        <v>1</v>
      </c>
      <c r="AK742" t="e" cm="1">
        <f t="array" ref="AK742">_xlfn.LET(
  _xlpm.txt,TRIM(Raw_Data!F742),
  _xlpm.norm,SUBSTITUTE(SUBSTITUTE(_xlpm.txt,"-","/"),".","/"),
  _xlpm.p,_xlfn.TEXTSPLIT(_xlpm.norm,"/"),
  _xlpm.a,VALUE(INDEX(_xlpm.p,1)),
  _xlpm.b,VALUE(INDEX(_xlpm.p,2)),
  IF(AND(_xlpm.a&lt;=12,_xlpm.b&lt;=12),"REVIEW_AMBIGUOUS","OK")
)</f>
        <v>#REF!</v>
      </c>
    </row>
    <row r="743" spans="1:37">
      <c r="A743" t="s">
        <v>2348</v>
      </c>
      <c r="B743" t="s">
        <v>2348</v>
      </c>
      <c r="C743" t="b">
        <v>0</v>
      </c>
      <c r="D743" t="s">
        <v>7257</v>
      </c>
      <c r="E743" t="s">
        <v>2349</v>
      </c>
      <c r="F743" t="s">
        <v>2349</v>
      </c>
      <c r="G743" t="s">
        <v>7303</v>
      </c>
      <c r="H743" t="s">
        <v>473</v>
      </c>
      <c r="I743" t="s">
        <v>473</v>
      </c>
      <c r="J743" t="s">
        <v>473</v>
      </c>
      <c r="K743" t="s">
        <v>193</v>
      </c>
      <c r="L743" t="s">
        <v>193</v>
      </c>
      <c r="M743">
        <f>IF(UPPER(TRIM(Table2[[#This Row],[Status_Clean]]))="CONVERTED",1,0)</f>
        <v>0</v>
      </c>
      <c r="N743">
        <f>IF(ISNUMBER(MATCH(UPPER(TRIM(Table2[[#This Row],[Status_Clean]])),{"CONTACTED","QUALIFIED","CONVERTED"},0)),1,0)</f>
        <v>0</v>
      </c>
      <c r="O743" cm="1">
        <f t="array" ref="O743">_xlfn.SWITCH(UPPER(TRIM(Table2[[#This Row],[Status_Clean]])),"NEW",1,"CONTACTED",2,"QUALIFIED",3,"CONVERTED",4,"LOST",5,99)</f>
        <v>1</v>
      </c>
      <c r="P743">
        <v>45110</v>
      </c>
      <c r="Q743" t="s">
        <v>7472</v>
      </c>
      <c r="R743" t="s">
        <v>7472</v>
      </c>
      <c r="S743">
        <v>45110</v>
      </c>
      <c r="T743" t="s">
        <v>7261</v>
      </c>
      <c r="U743">
        <v>45110</v>
      </c>
      <c r="V743" t="s">
        <v>7305</v>
      </c>
      <c r="W743" t="s">
        <v>7263</v>
      </c>
      <c r="X743" t="s">
        <v>7288</v>
      </c>
      <c r="Y743" t="s">
        <v>7298</v>
      </c>
      <c r="Z743">
        <v>44</v>
      </c>
      <c r="AA743">
        <v>44</v>
      </c>
      <c r="AB743" t="str" cm="1">
        <f t="array" ref="AB743">_xlfn.LET(_xlpm.x,IFERROR(VALUE(Table2[[#This Row],[Response_Time_Hours]]),""),IF(_xlpm.x="","CHECK",_xlfn.IFS(_xlpm.x&lt;=1,"Immediate",_xlpm.x&lt;=6,"Fast",_xlpm.x&lt;=24,"Moderate",_xlpm.x&gt;24,"Delayed")))</f>
        <v>Delayed</v>
      </c>
      <c r="AC743">
        <v>26</v>
      </c>
      <c r="AD743" t="str" cm="1">
        <f t="array" ref="AD743">IF(Table2[[#This Row],[Interaction_Count_Final]]="","N/A",_xlfn.IFS(Table2[[#This Row],[Interaction_Count_Final]]&lt;=2,"Low",Table2[[#This Row],[Interaction_Count_Final]]&lt;=5,"Medium",Table2[[#This Row],[Interaction_Count_Final]]&gt;=6,"High",TRUE,"CHECK"))</f>
        <v>High</v>
      </c>
      <c r="AE743" t="s">
        <v>7266</v>
      </c>
      <c r="AF743" t="b">
        <v>1</v>
      </c>
      <c r="AG743" t="b">
        <v>1</v>
      </c>
      <c r="AH743">
        <v>987</v>
      </c>
      <c r="AI743">
        <v>45110</v>
      </c>
      <c r="AJ743" t="b">
        <v>1</v>
      </c>
      <c r="AK743" t="e" cm="1">
        <f t="array" ref="AK743">_xlfn.LET(
  _xlpm.txt,TRIM(Raw_Data!F743),
  _xlpm.norm,SUBSTITUTE(SUBSTITUTE(_xlpm.txt,"-","/"),".","/"),
  _xlpm.p,_xlfn.TEXTSPLIT(_xlpm.norm,"/"),
  _xlpm.a,VALUE(INDEX(_xlpm.p,1)),
  _xlpm.b,VALUE(INDEX(_xlpm.p,2)),
  IF(AND(_xlpm.a&lt;=12,_xlpm.b&lt;=12),"REVIEW_AMBIGUOUS","OK")
)</f>
        <v>#REF!</v>
      </c>
    </row>
    <row r="744" spans="1:37">
      <c r="A744" t="s">
        <v>2350</v>
      </c>
      <c r="B744" t="s">
        <v>2350</v>
      </c>
      <c r="C744" t="b">
        <v>0</v>
      </c>
      <c r="D744" t="s">
        <v>7257</v>
      </c>
      <c r="E744" t="s">
        <v>2351</v>
      </c>
      <c r="F744" t="s">
        <v>2351</v>
      </c>
      <c r="G744" t="s">
        <v>7274</v>
      </c>
      <c r="H744" t="s">
        <v>363</v>
      </c>
      <c r="I744" t="s">
        <v>363</v>
      </c>
      <c r="J744" t="s">
        <v>363</v>
      </c>
      <c r="K744" t="s">
        <v>71</v>
      </c>
      <c r="L744" t="s">
        <v>71</v>
      </c>
      <c r="M744">
        <f>IF(UPPER(TRIM(Table2[[#This Row],[Status_Clean]]))="CONVERTED",1,0)</f>
        <v>0</v>
      </c>
      <c r="N744">
        <f>IF(ISNUMBER(MATCH(UPPER(TRIM(Table2[[#This Row],[Status_Clean]])),{"CONTACTED","QUALIFIED","CONVERTED"},0)),1,0)</f>
        <v>1</v>
      </c>
      <c r="O744" cm="1">
        <f t="array" ref="O744">_xlfn.SWITCH(UPPER(TRIM(Table2[[#This Row],[Status_Clean]])),"NEW",1,"CONTACTED",2,"QUALIFIED",3,"CONVERTED",4,"LOST",5,99)</f>
        <v>3</v>
      </c>
      <c r="P744">
        <v>45614</v>
      </c>
      <c r="Q744" t="s">
        <v>7941</v>
      </c>
      <c r="R744" t="s">
        <v>7941</v>
      </c>
      <c r="S744">
        <v>45614</v>
      </c>
      <c r="T744" t="s">
        <v>7261</v>
      </c>
      <c r="U744">
        <v>45614</v>
      </c>
      <c r="V744" t="s">
        <v>7300</v>
      </c>
      <c r="W744" t="s">
        <v>7271</v>
      </c>
      <c r="X744" t="s">
        <v>7264</v>
      </c>
      <c r="Y744" t="s">
        <v>7298</v>
      </c>
      <c r="Z744">
        <v>1.9</v>
      </c>
      <c r="AA744">
        <v>1.9</v>
      </c>
      <c r="AB744" t="str" cm="1">
        <f t="array" ref="AB744">_xlfn.LET(_xlpm.x,IFERROR(VALUE(Table2[[#This Row],[Response_Time_Hours]]),""),IF(_xlpm.x="","CHECK",_xlfn.IFS(_xlpm.x&lt;=1,"Immediate",_xlpm.x&lt;=6,"Fast",_xlpm.x&lt;=24,"Moderate",_xlpm.x&gt;24,"Delayed")))</f>
        <v>Fast</v>
      </c>
      <c r="AC744">
        <v>32</v>
      </c>
      <c r="AD744" t="str" cm="1">
        <f t="array" ref="AD744">IF(Table2[[#This Row],[Interaction_Count_Final]]="","N/A",_xlfn.IFS(Table2[[#This Row],[Interaction_Count_Final]]&lt;=2,"Low",Table2[[#This Row],[Interaction_Count_Final]]&lt;=5,"Medium",Table2[[#This Row],[Interaction_Count_Final]]&gt;=6,"High",TRUE,"CHECK"))</f>
        <v>High</v>
      </c>
      <c r="AE744" t="s">
        <v>7266</v>
      </c>
      <c r="AF744" t="b">
        <v>1</v>
      </c>
      <c r="AG744" t="b">
        <v>1</v>
      </c>
      <c r="AH744">
        <v>988</v>
      </c>
      <c r="AI744">
        <v>45614</v>
      </c>
      <c r="AJ744" t="b">
        <v>1</v>
      </c>
      <c r="AK744" t="e" cm="1">
        <f t="array" ref="AK744">_xlfn.LET(
  _xlpm.txt,TRIM(Raw_Data!F744),
  _xlpm.norm,SUBSTITUTE(SUBSTITUTE(_xlpm.txt,"-","/"),".","/"),
  _xlpm.p,_xlfn.TEXTSPLIT(_xlpm.norm,"/"),
  _xlpm.a,VALUE(INDEX(_xlpm.p,1)),
  _xlpm.b,VALUE(INDEX(_xlpm.p,2)),
  IF(AND(_xlpm.a&lt;=12,_xlpm.b&lt;=12),"REVIEW_AMBIGUOUS","OK")
)</f>
        <v>#REF!</v>
      </c>
    </row>
    <row r="745" spans="1:37">
      <c r="A745" t="s">
        <v>2352</v>
      </c>
      <c r="B745" t="s">
        <v>2352</v>
      </c>
      <c r="C745" t="b">
        <v>0</v>
      </c>
      <c r="D745" t="s">
        <v>7257</v>
      </c>
      <c r="E745" t="s">
        <v>7942</v>
      </c>
      <c r="F745" t="s">
        <v>7942</v>
      </c>
      <c r="G745" t="s">
        <v>7258</v>
      </c>
      <c r="H745" t="s">
        <v>1356</v>
      </c>
      <c r="I745" t="s">
        <v>1356</v>
      </c>
      <c r="J745" t="s">
        <v>1356</v>
      </c>
      <c r="K745" t="s">
        <v>7281</v>
      </c>
      <c r="L745" t="s">
        <v>125</v>
      </c>
      <c r="M745">
        <f>IF(UPPER(TRIM(Table2[[#This Row],[Status_Clean]]))="CONVERTED",1,0)</f>
        <v>0</v>
      </c>
      <c r="N745">
        <f>IF(ISNUMBER(MATCH(UPPER(TRIM(Table2[[#This Row],[Status_Clean]])),{"CONTACTED","QUALIFIED","CONVERTED"},0)),1,0)</f>
        <v>1</v>
      </c>
      <c r="O745" cm="1">
        <f t="array" ref="O745">_xlfn.SWITCH(UPPER(TRIM(Table2[[#This Row],[Status_Clean]])),"NEW",1,"CONTACTED",2,"QUALIFIED",3,"CONVERTED",4,"LOST",5,99)</f>
        <v>2</v>
      </c>
      <c r="P745" t="s">
        <v>2354</v>
      </c>
      <c r="Q745" t="s">
        <v>2354</v>
      </c>
      <c r="R745" t="s">
        <v>2354</v>
      </c>
      <c r="S745">
        <v>45380</v>
      </c>
      <c r="T745" t="s">
        <v>7261</v>
      </c>
      <c r="U745">
        <v>45380</v>
      </c>
      <c r="V745" t="s">
        <v>7295</v>
      </c>
      <c r="W745" t="s">
        <v>7271</v>
      </c>
      <c r="X745" t="s">
        <v>7284</v>
      </c>
      <c r="Y745" t="s">
        <v>7312</v>
      </c>
      <c r="Z745" t="s">
        <v>2355</v>
      </c>
      <c r="AA745">
        <v>71.7</v>
      </c>
      <c r="AB745" t="str" cm="1">
        <f t="array" ref="AB745">_xlfn.LET(_xlpm.x,IFERROR(VALUE(Table2[[#This Row],[Response_Time_Hours]]),""),IF(_xlpm.x="","CHECK",_xlfn.IFS(_xlpm.x&lt;=1,"Immediate",_xlpm.x&lt;=6,"Fast",_xlpm.x&lt;=24,"Moderate",_xlpm.x&gt;24,"Delayed")))</f>
        <v>Delayed</v>
      </c>
      <c r="AC745">
        <v>40</v>
      </c>
      <c r="AD745" t="str" cm="1">
        <f t="array" ref="AD745">IF(Table2[[#This Row],[Interaction_Count_Final]]="","N/A",_xlfn.IFS(Table2[[#This Row],[Interaction_Count_Final]]&lt;=2,"Low",Table2[[#This Row],[Interaction_Count_Final]]&lt;=5,"Medium",Table2[[#This Row],[Interaction_Count_Final]]&gt;=6,"High",TRUE,"CHECK"))</f>
        <v>High</v>
      </c>
      <c r="AE745" t="s">
        <v>7266</v>
      </c>
      <c r="AF745" t="b">
        <v>1</v>
      </c>
      <c r="AG745" t="b">
        <v>1</v>
      </c>
      <c r="AH745">
        <v>989</v>
      </c>
      <c r="AI745">
        <v>45380</v>
      </c>
      <c r="AJ745" t="b">
        <v>1</v>
      </c>
      <c r="AK745" t="str" cm="1">
        <f t="array" ref="AK745">_xlfn.LET(
  _xlpm.txt,TRIM(Raw_Data!F745),
  _xlpm.norm,SUBSTITUTE(SUBSTITUTE(_xlpm.txt,"-","/"),".","/"),
  _xlpm.p,_xlfn.TEXTSPLIT(_xlpm.norm,"/"),
  _xlpm.a,VALUE(INDEX(_xlpm.p,1)),
  _xlpm.b,VALUE(INDEX(_xlpm.p,2)),
  IF(AND(_xlpm.a&lt;=12,_xlpm.b&lt;=12),"REVIEW_AMBIGUOUS","OK")
)</f>
        <v>OK</v>
      </c>
    </row>
    <row r="746" spans="1:37">
      <c r="A746" t="s">
        <v>2356</v>
      </c>
      <c r="B746" t="s">
        <v>2356</v>
      </c>
      <c r="C746" t="b">
        <v>0</v>
      </c>
      <c r="D746" t="s">
        <v>7257</v>
      </c>
      <c r="E746" t="s">
        <v>2357</v>
      </c>
      <c r="F746" t="s">
        <v>2357</v>
      </c>
      <c r="G746" t="s">
        <v>7258</v>
      </c>
      <c r="H746" t="s">
        <v>363</v>
      </c>
      <c r="I746" t="s">
        <v>363</v>
      </c>
      <c r="J746" t="s">
        <v>363</v>
      </c>
      <c r="K746" t="s">
        <v>7301</v>
      </c>
      <c r="L746" t="s">
        <v>125</v>
      </c>
      <c r="M746">
        <f>IF(UPPER(TRIM(Table2[[#This Row],[Status_Clean]]))="CONVERTED",1,0)</f>
        <v>0</v>
      </c>
      <c r="N746">
        <f>IF(ISNUMBER(MATCH(UPPER(TRIM(Table2[[#This Row],[Status_Clean]])),{"CONTACTED","QUALIFIED","CONVERTED"},0)),1,0)</f>
        <v>1</v>
      </c>
      <c r="O746" cm="1">
        <f t="array" ref="O746">_xlfn.SWITCH(UPPER(TRIM(Table2[[#This Row],[Status_Clean]])),"NEW",1,"CONTACTED",2,"QUALIFIED",3,"CONVERTED",4,"LOST",5,99)</f>
        <v>2</v>
      </c>
      <c r="P746">
        <v>45253</v>
      </c>
      <c r="Q746" t="s">
        <v>7943</v>
      </c>
      <c r="R746" t="s">
        <v>7943</v>
      </c>
      <c r="S746">
        <v>45253</v>
      </c>
      <c r="T746" t="s">
        <v>7261</v>
      </c>
      <c r="U746">
        <v>45253</v>
      </c>
      <c r="V746" t="s">
        <v>7300</v>
      </c>
      <c r="W746" t="s">
        <v>7263</v>
      </c>
      <c r="X746" t="s">
        <v>7264</v>
      </c>
      <c r="Y746" t="s">
        <v>7285</v>
      </c>
      <c r="Z746" t="s">
        <v>2358</v>
      </c>
      <c r="AA746">
        <v>2.8</v>
      </c>
      <c r="AB746" t="str" cm="1">
        <f t="array" ref="AB746">_xlfn.LET(_xlpm.x,IFERROR(VALUE(Table2[[#This Row],[Response_Time_Hours]]),""),IF(_xlpm.x="","CHECK",_xlfn.IFS(_xlpm.x&lt;=1,"Immediate",_xlpm.x&lt;=6,"Fast",_xlpm.x&lt;=24,"Moderate",_xlpm.x&gt;24,"Delayed")))</f>
        <v>Fast</v>
      </c>
      <c r="AC746">
        <v>26</v>
      </c>
      <c r="AD746" t="str" cm="1">
        <f t="array" ref="AD746">IF(Table2[[#This Row],[Interaction_Count_Final]]="","N/A",_xlfn.IFS(Table2[[#This Row],[Interaction_Count_Final]]&lt;=2,"Low",Table2[[#This Row],[Interaction_Count_Final]]&lt;=5,"Medium",Table2[[#This Row],[Interaction_Count_Final]]&gt;=6,"High",TRUE,"CHECK"))</f>
        <v>High</v>
      </c>
      <c r="AE746" t="s">
        <v>7266</v>
      </c>
      <c r="AF746" t="b">
        <v>1</v>
      </c>
      <c r="AG746" t="b">
        <v>1</v>
      </c>
      <c r="AH746">
        <v>990</v>
      </c>
      <c r="AI746">
        <v>45253</v>
      </c>
      <c r="AJ746" t="b">
        <v>1</v>
      </c>
      <c r="AK746" t="e" cm="1">
        <f t="array" ref="AK746">_xlfn.LET(
  _xlpm.txt,TRIM(Raw_Data!F746),
  _xlpm.norm,SUBSTITUTE(SUBSTITUTE(_xlpm.txt,"-","/"),".","/"),
  _xlpm.p,_xlfn.TEXTSPLIT(_xlpm.norm,"/"),
  _xlpm.a,VALUE(INDEX(_xlpm.p,1)),
  _xlpm.b,VALUE(INDEX(_xlpm.p,2)),
  IF(AND(_xlpm.a&lt;=12,_xlpm.b&lt;=12),"REVIEW_AMBIGUOUS","OK")
)</f>
        <v>#REF!</v>
      </c>
    </row>
    <row r="747" spans="1:37">
      <c r="A747" t="s">
        <v>2359</v>
      </c>
      <c r="B747" t="s">
        <v>2359</v>
      </c>
      <c r="C747" t="b">
        <v>0</v>
      </c>
      <c r="D747" t="s">
        <v>7257</v>
      </c>
      <c r="E747" t="s">
        <v>7944</v>
      </c>
      <c r="F747" t="s">
        <v>7944</v>
      </c>
      <c r="G747" t="s">
        <v>7258</v>
      </c>
      <c r="H747" t="s">
        <v>792</v>
      </c>
      <c r="I747" t="s">
        <v>792</v>
      </c>
      <c r="J747" t="s">
        <v>792</v>
      </c>
      <c r="K747" t="s">
        <v>193</v>
      </c>
      <c r="L747" t="s">
        <v>193</v>
      </c>
      <c r="M747">
        <f>IF(UPPER(TRIM(Table2[[#This Row],[Status_Clean]]))="CONVERTED",1,0)</f>
        <v>0</v>
      </c>
      <c r="N747">
        <f>IF(ISNUMBER(MATCH(UPPER(TRIM(Table2[[#This Row],[Status_Clean]])),{"CONTACTED","QUALIFIED","CONVERTED"},0)),1,0)</f>
        <v>0</v>
      </c>
      <c r="O747" cm="1">
        <f t="array" ref="O747">_xlfn.SWITCH(UPPER(TRIM(Table2[[#This Row],[Status_Clean]])),"NEW",1,"CONTACTED",2,"QUALIFIED",3,"CONVERTED",4,"LOST",5,99)</f>
        <v>1</v>
      </c>
      <c r="P747" t="s">
        <v>2361</v>
      </c>
      <c r="Q747" t="s">
        <v>7945</v>
      </c>
      <c r="R747" t="s">
        <v>7945</v>
      </c>
      <c r="S747">
        <v>45305</v>
      </c>
      <c r="T747" t="s">
        <v>7261</v>
      </c>
      <c r="U747">
        <v>45305</v>
      </c>
      <c r="V747" t="s">
        <v>7317</v>
      </c>
      <c r="W747" t="s">
        <v>7271</v>
      </c>
      <c r="X747" t="s">
        <v>7284</v>
      </c>
      <c r="Y747" t="s">
        <v>7293</v>
      </c>
      <c r="Z747" t="s">
        <v>2362</v>
      </c>
      <c r="AA747">
        <v>15.5</v>
      </c>
      <c r="AB747" t="str" cm="1">
        <f t="array" ref="AB747">_xlfn.LET(_xlpm.x,IFERROR(VALUE(Table2[[#This Row],[Response_Time_Hours]]),""),IF(_xlpm.x="","CHECK",_xlfn.IFS(_xlpm.x&lt;=1,"Immediate",_xlpm.x&lt;=6,"Fast",_xlpm.x&lt;=24,"Moderate",_xlpm.x&gt;24,"Delayed")))</f>
        <v>Moderate</v>
      </c>
      <c r="AC747">
        <v>29</v>
      </c>
      <c r="AD747" t="str" cm="1">
        <f t="array" ref="AD747">IF(Table2[[#This Row],[Interaction_Count_Final]]="","N/A",_xlfn.IFS(Table2[[#This Row],[Interaction_Count_Final]]&lt;=2,"Low",Table2[[#This Row],[Interaction_Count_Final]]&lt;=5,"Medium",Table2[[#This Row],[Interaction_Count_Final]]&gt;=6,"High",TRUE,"CHECK"))</f>
        <v>High</v>
      </c>
      <c r="AE747" t="s">
        <v>7266</v>
      </c>
      <c r="AF747" t="b">
        <v>1</v>
      </c>
      <c r="AG747" t="b">
        <v>1</v>
      </c>
      <c r="AH747">
        <v>991</v>
      </c>
      <c r="AI747">
        <v>45305</v>
      </c>
      <c r="AJ747" t="b">
        <v>1</v>
      </c>
      <c r="AK747" t="e" cm="1">
        <f t="array" ref="AK747">_xlfn.LET(
  _xlpm.txt,TRIM(Raw_Data!F747),
  _xlpm.norm,SUBSTITUTE(SUBSTITUTE(_xlpm.txt,"-","/"),".","/"),
  _xlpm.p,_xlfn.TEXTSPLIT(_xlpm.norm,"/"),
  _xlpm.a,VALUE(INDEX(_xlpm.p,1)),
  _xlpm.b,VALUE(INDEX(_xlpm.p,2)),
  IF(AND(_xlpm.a&lt;=12,_xlpm.b&lt;=12),"REVIEW_AMBIGUOUS","OK")
)</f>
        <v>#REF!</v>
      </c>
    </row>
    <row r="748" spans="1:37">
      <c r="A748" t="s">
        <v>2363</v>
      </c>
      <c r="B748" t="s">
        <v>2363</v>
      </c>
      <c r="C748" t="b">
        <v>0</v>
      </c>
      <c r="D748" t="s">
        <v>7257</v>
      </c>
      <c r="E748" t="s">
        <v>2364</v>
      </c>
      <c r="F748" t="s">
        <v>2364</v>
      </c>
      <c r="G748" t="s">
        <v>7280</v>
      </c>
      <c r="H748" t="s">
        <v>538</v>
      </c>
      <c r="I748" t="s">
        <v>538</v>
      </c>
      <c r="J748" t="s">
        <v>123</v>
      </c>
      <c r="K748" t="s">
        <v>71</v>
      </c>
      <c r="L748" t="s">
        <v>71</v>
      </c>
      <c r="M748">
        <f>IF(UPPER(TRIM(Table2[[#This Row],[Status_Clean]]))="CONVERTED",1,0)</f>
        <v>0</v>
      </c>
      <c r="N748">
        <f>IF(ISNUMBER(MATCH(UPPER(TRIM(Table2[[#This Row],[Status_Clean]])),{"CONTACTED","QUALIFIED","CONVERTED"},0)),1,0)</f>
        <v>1</v>
      </c>
      <c r="O748" cm="1">
        <f t="array" ref="O748">_xlfn.SWITCH(UPPER(TRIM(Table2[[#This Row],[Status_Clean]])),"NEW",1,"CONTACTED",2,"QUALIFIED",3,"CONVERTED",4,"LOST",5,99)</f>
        <v>3</v>
      </c>
      <c r="P748" t="s">
        <v>2365</v>
      </c>
      <c r="Q748" t="s">
        <v>7946</v>
      </c>
      <c r="R748" t="s">
        <v>7946</v>
      </c>
      <c r="S748">
        <v>45483</v>
      </c>
      <c r="T748" t="s">
        <v>7261</v>
      </c>
      <c r="U748">
        <v>45483</v>
      </c>
      <c r="V748" t="s">
        <v>7305</v>
      </c>
      <c r="W748" t="s">
        <v>7271</v>
      </c>
      <c r="X748" t="s">
        <v>7288</v>
      </c>
      <c r="Y748" t="s">
        <v>7272</v>
      </c>
      <c r="Z748" t="s">
        <v>2366</v>
      </c>
      <c r="AA748">
        <v>68</v>
      </c>
      <c r="AB748" t="str" cm="1">
        <f t="array" ref="AB748">_xlfn.LET(_xlpm.x,IFERROR(VALUE(Table2[[#This Row],[Response_Time_Hours]]),""),IF(_xlpm.x="","CHECK",_xlfn.IFS(_xlpm.x&lt;=1,"Immediate",_xlpm.x&lt;=6,"Fast",_xlpm.x&lt;=24,"Moderate",_xlpm.x&gt;24,"Delayed")))</f>
        <v>Delayed</v>
      </c>
      <c r="AC748">
        <v>7</v>
      </c>
      <c r="AD748" t="str" cm="1">
        <f t="array" ref="AD748">IF(Table2[[#This Row],[Interaction_Count_Final]]="","N/A",_xlfn.IFS(Table2[[#This Row],[Interaction_Count_Final]]&lt;=2,"Low",Table2[[#This Row],[Interaction_Count_Final]]&lt;=5,"Medium",Table2[[#This Row],[Interaction_Count_Final]]&gt;=6,"High",TRUE,"CHECK"))</f>
        <v>High</v>
      </c>
      <c r="AE748" t="s">
        <v>7266</v>
      </c>
      <c r="AF748" t="b">
        <v>1</v>
      </c>
      <c r="AG748" t="b">
        <v>1</v>
      </c>
      <c r="AH748">
        <v>992</v>
      </c>
      <c r="AI748">
        <v>45483</v>
      </c>
      <c r="AJ748" t="b">
        <v>1</v>
      </c>
      <c r="AK748" t="e" cm="1">
        <f t="array" ref="AK748">_xlfn.LET(
  _xlpm.txt,TRIM(Raw_Data!F748),
  _xlpm.norm,SUBSTITUTE(SUBSTITUTE(_xlpm.txt,"-","/"),".","/"),
  _xlpm.p,_xlfn.TEXTSPLIT(_xlpm.norm,"/"),
  _xlpm.a,VALUE(INDEX(_xlpm.p,1)),
  _xlpm.b,VALUE(INDEX(_xlpm.p,2)),
  IF(AND(_xlpm.a&lt;=12,_xlpm.b&lt;=12),"REVIEW_AMBIGUOUS","OK")
)</f>
        <v>#REF!</v>
      </c>
    </row>
    <row r="749" spans="1:37">
      <c r="A749" t="s">
        <v>2367</v>
      </c>
      <c r="B749" t="s">
        <v>2367</v>
      </c>
      <c r="C749" t="b">
        <v>0</v>
      </c>
      <c r="D749" t="s">
        <v>7257</v>
      </c>
      <c r="E749" t="s">
        <v>2368</v>
      </c>
      <c r="F749" t="s">
        <v>2368</v>
      </c>
      <c r="G749" t="s">
        <v>7274</v>
      </c>
      <c r="H749" t="s">
        <v>792</v>
      </c>
      <c r="I749" t="s">
        <v>792</v>
      </c>
      <c r="J749" t="s">
        <v>792</v>
      </c>
      <c r="K749" t="s">
        <v>71</v>
      </c>
      <c r="L749" t="s">
        <v>71</v>
      </c>
      <c r="M749">
        <f>IF(UPPER(TRIM(Table2[[#This Row],[Status_Clean]]))="CONVERTED",1,0)</f>
        <v>0</v>
      </c>
      <c r="N749">
        <f>IF(ISNUMBER(MATCH(UPPER(TRIM(Table2[[#This Row],[Status_Clean]])),{"CONTACTED","QUALIFIED","CONVERTED"},0)),1,0)</f>
        <v>1</v>
      </c>
      <c r="O749" cm="1">
        <f t="array" ref="O749">_xlfn.SWITCH(UPPER(TRIM(Table2[[#This Row],[Status_Clean]])),"NEW",1,"CONTACTED",2,"QUALIFIED",3,"CONVERTED",4,"LOST",5,99)</f>
        <v>3</v>
      </c>
      <c r="P749" t="s">
        <v>2369</v>
      </c>
      <c r="Q749" t="s">
        <v>7947</v>
      </c>
      <c r="R749" t="s">
        <v>7947</v>
      </c>
      <c r="S749">
        <v>45033</v>
      </c>
      <c r="T749" t="s">
        <v>7261</v>
      </c>
      <c r="U749">
        <v>45033</v>
      </c>
      <c r="V749" t="s">
        <v>7297</v>
      </c>
      <c r="W749" t="s">
        <v>7263</v>
      </c>
      <c r="X749" t="s">
        <v>7277</v>
      </c>
      <c r="Y749" t="s">
        <v>7298</v>
      </c>
      <c r="Z749" t="s">
        <v>2370</v>
      </c>
      <c r="AA749">
        <v>31.1</v>
      </c>
      <c r="AB749" t="str" cm="1">
        <f t="array" ref="AB749">_xlfn.LET(_xlpm.x,IFERROR(VALUE(Table2[[#This Row],[Response_Time_Hours]]),""),IF(_xlpm.x="","CHECK",_xlfn.IFS(_xlpm.x&lt;=1,"Immediate",_xlpm.x&lt;=6,"Fast",_xlpm.x&lt;=24,"Moderate",_xlpm.x&gt;24,"Delayed")))</f>
        <v>Delayed</v>
      </c>
      <c r="AC749">
        <v>22</v>
      </c>
      <c r="AD749" t="str" cm="1">
        <f t="array" ref="AD749">IF(Table2[[#This Row],[Interaction_Count_Final]]="","N/A",_xlfn.IFS(Table2[[#This Row],[Interaction_Count_Final]]&lt;=2,"Low",Table2[[#This Row],[Interaction_Count_Final]]&lt;=5,"Medium",Table2[[#This Row],[Interaction_Count_Final]]&gt;=6,"High",TRUE,"CHECK"))</f>
        <v>High</v>
      </c>
      <c r="AE749" t="s">
        <v>7266</v>
      </c>
      <c r="AF749" t="b">
        <v>1</v>
      </c>
      <c r="AG749" t="b">
        <v>1</v>
      </c>
      <c r="AH749">
        <v>994</v>
      </c>
      <c r="AI749">
        <v>45033</v>
      </c>
      <c r="AJ749" t="b">
        <v>1</v>
      </c>
      <c r="AK749" t="str" cm="1">
        <f t="array" ref="AK749">_xlfn.LET(
  _xlpm.txt,TRIM(Raw_Data!F749),
  _xlpm.norm,SUBSTITUTE(SUBSTITUTE(_xlpm.txt,"-","/"),".","/"),
  _xlpm.p,_xlfn.TEXTSPLIT(_xlpm.norm,"/"),
  _xlpm.a,VALUE(INDEX(_xlpm.p,1)),
  _xlpm.b,VALUE(INDEX(_xlpm.p,2)),
  IF(AND(_xlpm.a&lt;=12,_xlpm.b&lt;=12),"REVIEW_AMBIGUOUS","OK")
)</f>
        <v>OK</v>
      </c>
    </row>
    <row r="750" spans="1:37">
      <c r="A750" t="s">
        <v>2371</v>
      </c>
      <c r="B750" t="s">
        <v>2371</v>
      </c>
      <c r="C750" t="b">
        <v>0</v>
      </c>
      <c r="D750" t="s">
        <v>7257</v>
      </c>
      <c r="E750" t="s">
        <v>2372</v>
      </c>
      <c r="F750" t="s">
        <v>2372</v>
      </c>
      <c r="G750" t="s">
        <v>7303</v>
      </c>
      <c r="H750" t="s">
        <v>359</v>
      </c>
      <c r="I750" t="s">
        <v>359</v>
      </c>
      <c r="J750" t="s">
        <v>473</v>
      </c>
      <c r="K750" t="s">
        <v>7301</v>
      </c>
      <c r="L750" t="s">
        <v>125</v>
      </c>
      <c r="M750">
        <f>IF(UPPER(TRIM(Table2[[#This Row],[Status_Clean]]))="CONVERTED",1,0)</f>
        <v>0</v>
      </c>
      <c r="N750">
        <f>IF(ISNUMBER(MATCH(UPPER(TRIM(Table2[[#This Row],[Status_Clean]])),{"CONTACTED","QUALIFIED","CONVERTED"},0)),1,0)</f>
        <v>1</v>
      </c>
      <c r="O750" cm="1">
        <f t="array" ref="O750">_xlfn.SWITCH(UPPER(TRIM(Table2[[#This Row],[Status_Clean]])),"NEW",1,"CONTACTED",2,"QUALIFIED",3,"CONVERTED",4,"LOST",5,99)</f>
        <v>2</v>
      </c>
      <c r="P750">
        <v>44960</v>
      </c>
      <c r="Q750" t="s">
        <v>7696</v>
      </c>
      <c r="R750" t="s">
        <v>7696</v>
      </c>
      <c r="S750">
        <v>44960</v>
      </c>
      <c r="T750" t="s">
        <v>7261</v>
      </c>
      <c r="U750">
        <v>44960</v>
      </c>
      <c r="V750" t="s">
        <v>7283</v>
      </c>
      <c r="W750" t="s">
        <v>7263</v>
      </c>
      <c r="X750" t="s">
        <v>7284</v>
      </c>
      <c r="Y750" t="s">
        <v>7312</v>
      </c>
      <c r="Z750" t="s">
        <v>2373</v>
      </c>
      <c r="AA750">
        <v>31.9</v>
      </c>
      <c r="AB750" t="str" cm="1">
        <f t="array" ref="AB750">_xlfn.LET(_xlpm.x,IFERROR(VALUE(Table2[[#This Row],[Response_Time_Hours]]),""),IF(_xlpm.x="","CHECK",_xlfn.IFS(_xlpm.x&lt;=1,"Immediate",_xlpm.x&lt;=6,"Fast",_xlpm.x&lt;=24,"Moderate",_xlpm.x&gt;24,"Delayed")))</f>
        <v>Delayed</v>
      </c>
      <c r="AC750">
        <v>8</v>
      </c>
      <c r="AD750" t="str" cm="1">
        <f t="array" ref="AD750">IF(Table2[[#This Row],[Interaction_Count_Final]]="","N/A",_xlfn.IFS(Table2[[#This Row],[Interaction_Count_Final]]&lt;=2,"Low",Table2[[#This Row],[Interaction_Count_Final]]&lt;=5,"Medium",Table2[[#This Row],[Interaction_Count_Final]]&gt;=6,"High",TRUE,"CHECK"))</f>
        <v>High</v>
      </c>
      <c r="AE750" t="s">
        <v>7266</v>
      </c>
      <c r="AF750" t="b">
        <v>1</v>
      </c>
      <c r="AG750" t="b">
        <v>1</v>
      </c>
      <c r="AH750">
        <v>995</v>
      </c>
      <c r="AI750">
        <v>44960</v>
      </c>
      <c r="AJ750" t="b">
        <v>1</v>
      </c>
      <c r="AK750" t="e" cm="1">
        <f t="array" ref="AK750">_xlfn.LET(
  _xlpm.txt,TRIM(Raw_Data!F750),
  _xlpm.norm,SUBSTITUTE(SUBSTITUTE(_xlpm.txt,"-","/"),".","/"),
  _xlpm.p,_xlfn.TEXTSPLIT(_xlpm.norm,"/"),
  _xlpm.a,VALUE(INDEX(_xlpm.p,1)),
  _xlpm.b,VALUE(INDEX(_xlpm.p,2)),
  IF(AND(_xlpm.a&lt;=12,_xlpm.b&lt;=12),"REVIEW_AMBIGUOUS","OK")
)</f>
        <v>#REF!</v>
      </c>
    </row>
    <row r="751" spans="1:37">
      <c r="A751" t="s">
        <v>2374</v>
      </c>
      <c r="B751" t="s">
        <v>2374</v>
      </c>
      <c r="C751" t="b">
        <v>0</v>
      </c>
      <c r="D751" t="s">
        <v>7257</v>
      </c>
      <c r="E751" t="s">
        <v>7948</v>
      </c>
      <c r="F751" t="s">
        <v>7948</v>
      </c>
      <c r="G751" t="s">
        <v>7280</v>
      </c>
      <c r="H751" t="s">
        <v>263</v>
      </c>
      <c r="I751" t="s">
        <v>263</v>
      </c>
      <c r="J751" t="s">
        <v>263</v>
      </c>
      <c r="K751" t="s">
        <v>7259</v>
      </c>
      <c r="L751" t="s">
        <v>193</v>
      </c>
      <c r="M751">
        <f>IF(UPPER(TRIM(Table2[[#This Row],[Status_Clean]]))="CONVERTED",1,0)</f>
        <v>0</v>
      </c>
      <c r="N751">
        <f>IF(ISNUMBER(MATCH(UPPER(TRIM(Table2[[#This Row],[Status_Clean]])),{"CONTACTED","QUALIFIED","CONVERTED"},0)),1,0)</f>
        <v>0</v>
      </c>
      <c r="O751" cm="1">
        <f t="array" ref="O751">_xlfn.SWITCH(UPPER(TRIM(Table2[[#This Row],[Status_Clean]])),"NEW",1,"CONTACTED",2,"QUALIFIED",3,"CONVERTED",4,"LOST",5,99)</f>
        <v>1</v>
      </c>
      <c r="P751">
        <v>45262</v>
      </c>
      <c r="Q751" t="s">
        <v>7949</v>
      </c>
      <c r="R751" t="s">
        <v>7949</v>
      </c>
      <c r="S751">
        <v>45262</v>
      </c>
      <c r="T751" t="s">
        <v>7261</v>
      </c>
      <c r="U751">
        <v>45262</v>
      </c>
      <c r="V751" t="s">
        <v>7262</v>
      </c>
      <c r="W751" t="s">
        <v>7263</v>
      </c>
      <c r="X751" t="s">
        <v>7264</v>
      </c>
      <c r="Y751" t="s">
        <v>7278</v>
      </c>
      <c r="Z751" t="s">
        <v>2376</v>
      </c>
      <c r="AA751">
        <v>49.9</v>
      </c>
      <c r="AB751" t="str" cm="1">
        <f t="array" ref="AB751">_xlfn.LET(_xlpm.x,IFERROR(VALUE(Table2[[#This Row],[Response_Time_Hours]]),""),IF(_xlpm.x="","CHECK",_xlfn.IFS(_xlpm.x&lt;=1,"Immediate",_xlpm.x&lt;=6,"Fast",_xlpm.x&lt;=24,"Moderate",_xlpm.x&gt;24,"Delayed")))</f>
        <v>Delayed</v>
      </c>
      <c r="AC751">
        <v>31</v>
      </c>
      <c r="AD751" t="str" cm="1">
        <f t="array" ref="AD751">IF(Table2[[#This Row],[Interaction_Count_Final]]="","N/A",_xlfn.IFS(Table2[[#This Row],[Interaction_Count_Final]]&lt;=2,"Low",Table2[[#This Row],[Interaction_Count_Final]]&lt;=5,"Medium",Table2[[#This Row],[Interaction_Count_Final]]&gt;=6,"High",TRUE,"CHECK"))</f>
        <v>High</v>
      </c>
      <c r="AE751" t="s">
        <v>7266</v>
      </c>
      <c r="AF751" t="b">
        <v>1</v>
      </c>
      <c r="AG751" t="b">
        <v>1</v>
      </c>
      <c r="AH751">
        <v>997</v>
      </c>
      <c r="AI751">
        <v>45262</v>
      </c>
      <c r="AJ751" t="b">
        <v>1</v>
      </c>
      <c r="AK751" t="e" cm="1">
        <f t="array" ref="AK751">_xlfn.LET(
  _xlpm.txt,TRIM(Raw_Data!F751),
  _xlpm.norm,SUBSTITUTE(SUBSTITUTE(_xlpm.txt,"-","/"),".","/"),
  _xlpm.p,_xlfn.TEXTSPLIT(_xlpm.norm,"/"),
  _xlpm.a,VALUE(INDEX(_xlpm.p,1)),
  _xlpm.b,VALUE(INDEX(_xlpm.p,2)),
  IF(AND(_xlpm.a&lt;=12,_xlpm.b&lt;=12),"REVIEW_AMBIGUOUS","OK")
)</f>
        <v>#REF!</v>
      </c>
    </row>
    <row r="752" spans="1:37">
      <c r="A752" t="s">
        <v>2377</v>
      </c>
      <c r="B752" t="s">
        <v>2377</v>
      </c>
      <c r="C752" t="b">
        <v>0</v>
      </c>
      <c r="D752" t="s">
        <v>7257</v>
      </c>
      <c r="E752" t="s">
        <v>2378</v>
      </c>
      <c r="F752" t="s">
        <v>2378</v>
      </c>
      <c r="G752" t="s">
        <v>7274</v>
      </c>
      <c r="H752" t="s">
        <v>147</v>
      </c>
      <c r="I752" t="s">
        <v>147</v>
      </c>
      <c r="J752" t="s">
        <v>7308</v>
      </c>
      <c r="K752" t="s">
        <v>173</v>
      </c>
      <c r="L752" t="s">
        <v>173</v>
      </c>
      <c r="M752">
        <f>IF(UPPER(TRIM(Table2[[#This Row],[Status_Clean]]))="CONVERTED",1,0)</f>
        <v>0</v>
      </c>
      <c r="N752">
        <f>IF(ISNUMBER(MATCH(UPPER(TRIM(Table2[[#This Row],[Status_Clean]])),{"CONTACTED","QUALIFIED","CONVERTED"},0)),1,0)</f>
        <v>0</v>
      </c>
      <c r="O752" cm="1">
        <f t="array" ref="O752">_xlfn.SWITCH(UPPER(TRIM(Table2[[#This Row],[Status_Clean]])),"NEW",1,"CONTACTED",2,"QUALIFIED",3,"CONVERTED",4,"LOST",5,99)</f>
        <v>5</v>
      </c>
      <c r="P752">
        <v>45020</v>
      </c>
      <c r="Q752" t="s">
        <v>7831</v>
      </c>
      <c r="R752" t="s">
        <v>7831</v>
      </c>
      <c r="S752">
        <v>45020</v>
      </c>
      <c r="T752" t="s">
        <v>7261</v>
      </c>
      <c r="U752">
        <v>45020</v>
      </c>
      <c r="V752" t="s">
        <v>7297</v>
      </c>
      <c r="W752" t="s">
        <v>7263</v>
      </c>
      <c r="X752" t="s">
        <v>7277</v>
      </c>
      <c r="Y752" t="s">
        <v>7265</v>
      </c>
      <c r="Z752">
        <v>17</v>
      </c>
      <c r="AA752">
        <v>17</v>
      </c>
      <c r="AB752" t="str" cm="1">
        <f t="array" ref="AB752">_xlfn.LET(_xlpm.x,IFERROR(VALUE(Table2[[#This Row],[Response_Time_Hours]]),""),IF(_xlpm.x="","CHECK",_xlfn.IFS(_xlpm.x&lt;=1,"Immediate",_xlpm.x&lt;=6,"Fast",_xlpm.x&lt;=24,"Moderate",_xlpm.x&gt;24,"Delayed")))</f>
        <v>Moderate</v>
      </c>
      <c r="AC752">
        <v>30</v>
      </c>
      <c r="AD752" t="str" cm="1">
        <f t="array" ref="AD752">IF(Table2[[#This Row],[Interaction_Count_Final]]="","N/A",_xlfn.IFS(Table2[[#This Row],[Interaction_Count_Final]]&lt;=2,"Low",Table2[[#This Row],[Interaction_Count_Final]]&lt;=5,"Medium",Table2[[#This Row],[Interaction_Count_Final]]&gt;=6,"High",TRUE,"CHECK"))</f>
        <v>High</v>
      </c>
      <c r="AE752" t="s">
        <v>7266</v>
      </c>
      <c r="AF752" t="b">
        <v>1</v>
      </c>
      <c r="AG752" t="b">
        <v>1</v>
      </c>
      <c r="AH752">
        <v>999</v>
      </c>
      <c r="AI752">
        <v>45020</v>
      </c>
      <c r="AJ752" t="b">
        <v>1</v>
      </c>
      <c r="AK752" t="e" cm="1">
        <f t="array" ref="AK752">_xlfn.LET(
  _xlpm.txt,TRIM(Raw_Data!F752),
  _xlpm.norm,SUBSTITUTE(SUBSTITUTE(_xlpm.txt,"-","/"),".","/"),
  _xlpm.p,_xlfn.TEXTSPLIT(_xlpm.norm,"/"),
  _xlpm.a,VALUE(INDEX(_xlpm.p,1)),
  _xlpm.b,VALUE(INDEX(_xlpm.p,2)),
  IF(AND(_xlpm.a&lt;=12,_xlpm.b&lt;=12),"REVIEW_AMBIGUOUS","OK")
)</f>
        <v>#REF!</v>
      </c>
    </row>
    <row r="753" spans="1:37">
      <c r="A753" t="s">
        <v>2379</v>
      </c>
      <c r="B753" t="s">
        <v>2379</v>
      </c>
      <c r="C753" t="b">
        <v>0</v>
      </c>
      <c r="D753" t="s">
        <v>7257</v>
      </c>
      <c r="E753" t="s">
        <v>2380</v>
      </c>
      <c r="F753" t="s">
        <v>2380</v>
      </c>
      <c r="G753" t="s">
        <v>7280</v>
      </c>
      <c r="H753" t="s">
        <v>1725</v>
      </c>
      <c r="I753" t="s">
        <v>1725</v>
      </c>
      <c r="J753" t="s">
        <v>1356</v>
      </c>
      <c r="K753" t="s">
        <v>193</v>
      </c>
      <c r="L753" t="s">
        <v>193</v>
      </c>
      <c r="M753">
        <f>IF(UPPER(TRIM(Table2[[#This Row],[Status_Clean]]))="CONVERTED",1,0)</f>
        <v>0</v>
      </c>
      <c r="N753">
        <f>IF(ISNUMBER(MATCH(UPPER(TRIM(Table2[[#This Row],[Status_Clean]])),{"CONTACTED","QUALIFIED","CONVERTED"},0)),1,0)</f>
        <v>0</v>
      </c>
      <c r="O753" cm="1">
        <f t="array" ref="O753">_xlfn.SWITCH(UPPER(TRIM(Table2[[#This Row],[Status_Clean]])),"NEW",1,"CONTACTED",2,"QUALIFIED",3,"CONVERTED",4,"LOST",5,99)</f>
        <v>1</v>
      </c>
      <c r="P753">
        <v>45269</v>
      </c>
      <c r="Q753" t="s">
        <v>7804</v>
      </c>
      <c r="R753" t="s">
        <v>7804</v>
      </c>
      <c r="S753">
        <v>45269</v>
      </c>
      <c r="T753" t="s">
        <v>7261</v>
      </c>
      <c r="U753">
        <v>45269</v>
      </c>
      <c r="V753" t="s">
        <v>7262</v>
      </c>
      <c r="W753" t="s">
        <v>7263</v>
      </c>
      <c r="X753" t="s">
        <v>7264</v>
      </c>
      <c r="Y753" t="s">
        <v>7278</v>
      </c>
      <c r="Z753" t="s">
        <v>2381</v>
      </c>
      <c r="AA753">
        <v>58.9</v>
      </c>
      <c r="AB753" t="str" cm="1">
        <f t="array" ref="AB753">_xlfn.LET(_xlpm.x,IFERROR(VALUE(Table2[[#This Row],[Response_Time_Hours]]),""),IF(_xlpm.x="","CHECK",_xlfn.IFS(_xlpm.x&lt;=1,"Immediate",_xlpm.x&lt;=6,"Fast",_xlpm.x&lt;=24,"Moderate",_xlpm.x&gt;24,"Delayed")))</f>
        <v>Delayed</v>
      </c>
      <c r="AC753">
        <v>43</v>
      </c>
      <c r="AD753" t="str" cm="1">
        <f t="array" ref="AD753">IF(Table2[[#This Row],[Interaction_Count_Final]]="","N/A",_xlfn.IFS(Table2[[#This Row],[Interaction_Count_Final]]&lt;=2,"Low",Table2[[#This Row],[Interaction_Count_Final]]&lt;=5,"Medium",Table2[[#This Row],[Interaction_Count_Final]]&gt;=6,"High",TRUE,"CHECK"))</f>
        <v>High</v>
      </c>
      <c r="AE753" t="s">
        <v>7266</v>
      </c>
      <c r="AF753" t="b">
        <v>1</v>
      </c>
      <c r="AG753" t="b">
        <v>1</v>
      </c>
      <c r="AH753">
        <v>1000</v>
      </c>
      <c r="AI753">
        <v>45269</v>
      </c>
      <c r="AJ753" t="b">
        <v>1</v>
      </c>
      <c r="AK753" t="e" cm="1">
        <f t="array" ref="AK753">_xlfn.LET(
  _xlpm.txt,TRIM(Raw_Data!F753),
  _xlpm.norm,SUBSTITUTE(SUBSTITUTE(_xlpm.txt,"-","/"),".","/"),
  _xlpm.p,_xlfn.TEXTSPLIT(_xlpm.norm,"/"),
  _xlpm.a,VALUE(INDEX(_xlpm.p,1)),
  _xlpm.b,VALUE(INDEX(_xlpm.p,2)),
  IF(AND(_xlpm.a&lt;=12,_xlpm.b&lt;=12),"REVIEW_AMBIGUOUS","OK")
)</f>
        <v>#REF!</v>
      </c>
    </row>
    <row r="754" spans="1:37">
      <c r="A754" t="s">
        <v>2382</v>
      </c>
      <c r="B754" t="s">
        <v>2382</v>
      </c>
      <c r="C754" t="b">
        <v>0</v>
      </c>
      <c r="D754" t="s">
        <v>7257</v>
      </c>
      <c r="E754" t="s">
        <v>2383</v>
      </c>
      <c r="F754" t="s">
        <v>2383</v>
      </c>
      <c r="G754" t="s">
        <v>7303</v>
      </c>
      <c r="H754" t="s">
        <v>235</v>
      </c>
      <c r="I754" t="s">
        <v>235</v>
      </c>
      <c r="J754" t="s">
        <v>123</v>
      </c>
      <c r="K754" t="s">
        <v>71</v>
      </c>
      <c r="L754" t="s">
        <v>71</v>
      </c>
      <c r="M754">
        <f>IF(UPPER(TRIM(Table2[[#This Row],[Status_Clean]]))="CONVERTED",1,0)</f>
        <v>0</v>
      </c>
      <c r="N754">
        <f>IF(ISNUMBER(MATCH(UPPER(TRIM(Table2[[#This Row],[Status_Clean]])),{"CONTACTED","QUALIFIED","CONVERTED"},0)),1,0)</f>
        <v>1</v>
      </c>
      <c r="O754" cm="1">
        <f t="array" ref="O754">_xlfn.SWITCH(UPPER(TRIM(Table2[[#This Row],[Status_Clean]])),"NEW",1,"CONTACTED",2,"QUALIFIED",3,"CONVERTED",4,"LOST",5,99)</f>
        <v>3</v>
      </c>
      <c r="P754">
        <v>45199</v>
      </c>
      <c r="Q754" t="s">
        <v>7818</v>
      </c>
      <c r="R754" t="s">
        <v>7818</v>
      </c>
      <c r="S754">
        <v>45199</v>
      </c>
      <c r="T754" t="s">
        <v>7261</v>
      </c>
      <c r="U754">
        <v>45199</v>
      </c>
      <c r="V754" t="s">
        <v>7287</v>
      </c>
      <c r="W754" t="s">
        <v>7263</v>
      </c>
      <c r="X754" t="s">
        <v>7288</v>
      </c>
      <c r="Y754" t="s">
        <v>7278</v>
      </c>
      <c r="Z754">
        <v>35.9</v>
      </c>
      <c r="AA754">
        <v>35.9</v>
      </c>
      <c r="AB754" t="str" cm="1">
        <f t="array" ref="AB754">_xlfn.LET(_xlpm.x,IFERROR(VALUE(Table2[[#This Row],[Response_Time_Hours]]),""),IF(_xlpm.x="","CHECK",_xlfn.IFS(_xlpm.x&lt;=1,"Immediate",_xlpm.x&lt;=6,"Fast",_xlpm.x&lt;=24,"Moderate",_xlpm.x&gt;24,"Delayed")))</f>
        <v>Delayed</v>
      </c>
      <c r="AC754" t="s">
        <v>232</v>
      </c>
      <c r="AD754" t="str" cm="1">
        <f t="array" ref="AD754">IF(Table2[[#This Row],[Interaction_Count_Final]]="","N/A",_xlfn.IFS(Table2[[#This Row],[Interaction_Count_Final]]&lt;=2,"Low",Table2[[#This Row],[Interaction_Count_Final]]&lt;=5,"Medium",Table2[[#This Row],[Interaction_Count_Final]]&gt;=6,"High",TRUE,"CHECK"))</f>
        <v>High</v>
      </c>
      <c r="AE754" t="s">
        <v>7266</v>
      </c>
      <c r="AF754" t="b">
        <v>1</v>
      </c>
      <c r="AG754" t="b">
        <v>1</v>
      </c>
      <c r="AH754">
        <v>1001</v>
      </c>
      <c r="AI754">
        <v>45199</v>
      </c>
      <c r="AJ754" t="b">
        <v>1</v>
      </c>
      <c r="AK754" t="e" cm="1">
        <f t="array" ref="AK754">_xlfn.LET(
  _xlpm.txt,TRIM(Raw_Data!F754),
  _xlpm.norm,SUBSTITUTE(SUBSTITUTE(_xlpm.txt,"-","/"),".","/"),
  _xlpm.p,_xlfn.TEXTSPLIT(_xlpm.norm,"/"),
  _xlpm.a,VALUE(INDEX(_xlpm.p,1)),
  _xlpm.b,VALUE(INDEX(_xlpm.p,2)),
  IF(AND(_xlpm.a&lt;=12,_xlpm.b&lt;=12),"REVIEW_AMBIGUOUS","OK")
)</f>
        <v>#REF!</v>
      </c>
    </row>
    <row r="755" spans="1:37">
      <c r="A755" t="s">
        <v>2384</v>
      </c>
      <c r="B755" t="s">
        <v>2384</v>
      </c>
      <c r="C755" t="b">
        <v>0</v>
      </c>
      <c r="D755" t="s">
        <v>7257</v>
      </c>
      <c r="E755" t="s">
        <v>7950</v>
      </c>
      <c r="F755" t="s">
        <v>7950</v>
      </c>
      <c r="G755" t="s">
        <v>7280</v>
      </c>
      <c r="H755" t="s">
        <v>69</v>
      </c>
      <c r="I755" t="s">
        <v>69</v>
      </c>
      <c r="J755" t="s">
        <v>69</v>
      </c>
      <c r="K755" t="s">
        <v>193</v>
      </c>
      <c r="L755" t="s">
        <v>193</v>
      </c>
      <c r="M755">
        <f>IF(UPPER(TRIM(Table2[[#This Row],[Status_Clean]]))="CONVERTED",1,0)</f>
        <v>0</v>
      </c>
      <c r="N755">
        <f>IF(ISNUMBER(MATCH(UPPER(TRIM(Table2[[#This Row],[Status_Clean]])),{"CONTACTED","QUALIFIED","CONVERTED"},0)),1,0)</f>
        <v>0</v>
      </c>
      <c r="O755" cm="1">
        <f t="array" ref="O755">_xlfn.SWITCH(UPPER(TRIM(Table2[[#This Row],[Status_Clean]])),"NEW",1,"CONTACTED",2,"QUALIFIED",3,"CONVERTED",4,"LOST",5,99)</f>
        <v>1</v>
      </c>
      <c r="P755">
        <v>45382</v>
      </c>
      <c r="Q755" t="s">
        <v>7951</v>
      </c>
      <c r="R755" t="s">
        <v>7951</v>
      </c>
      <c r="S755">
        <v>45382</v>
      </c>
      <c r="T755" t="s">
        <v>7261</v>
      </c>
      <c r="U755">
        <v>45382</v>
      </c>
      <c r="V755" t="s">
        <v>7295</v>
      </c>
      <c r="W755" t="s">
        <v>7271</v>
      </c>
      <c r="X755" t="s">
        <v>7284</v>
      </c>
      <c r="Y755" t="s">
        <v>7293</v>
      </c>
      <c r="Z755" t="s">
        <v>138</v>
      </c>
      <c r="AA755">
        <v>33.599999999999994</v>
      </c>
      <c r="AB755" t="str" cm="1">
        <f t="array" ref="AB755">_xlfn.LET(_xlpm.x,IFERROR(VALUE(Table2[[#This Row],[Response_Time_Hours]]),""),IF(_xlpm.x="","CHECK",_xlfn.IFS(_xlpm.x&lt;=1,"Immediate",_xlpm.x&lt;=6,"Fast",_xlpm.x&lt;=24,"Moderate",_xlpm.x&gt;24,"Delayed")))</f>
        <v>Delayed</v>
      </c>
      <c r="AC755">
        <v>29</v>
      </c>
      <c r="AD755" t="str" cm="1">
        <f t="array" ref="AD755">IF(Table2[[#This Row],[Interaction_Count_Final]]="","N/A",_xlfn.IFS(Table2[[#This Row],[Interaction_Count_Final]]&lt;=2,"Low",Table2[[#This Row],[Interaction_Count_Final]]&lt;=5,"Medium",Table2[[#This Row],[Interaction_Count_Final]]&gt;=6,"High",TRUE,"CHECK"))</f>
        <v>High</v>
      </c>
      <c r="AE755" t="s">
        <v>7289</v>
      </c>
      <c r="AF755" t="b">
        <v>1</v>
      </c>
      <c r="AG755" t="b">
        <v>1</v>
      </c>
      <c r="AH755">
        <v>1002</v>
      </c>
      <c r="AI755">
        <v>45382</v>
      </c>
      <c r="AJ755" t="b">
        <v>1</v>
      </c>
      <c r="AK755" t="e" cm="1">
        <f t="array" ref="AK755">_xlfn.LET(
  _xlpm.txt,TRIM(Raw_Data!F755),
  _xlpm.norm,SUBSTITUTE(SUBSTITUTE(_xlpm.txt,"-","/"),".","/"),
  _xlpm.p,_xlfn.TEXTSPLIT(_xlpm.norm,"/"),
  _xlpm.a,VALUE(INDEX(_xlpm.p,1)),
  _xlpm.b,VALUE(INDEX(_xlpm.p,2)),
  IF(AND(_xlpm.a&lt;=12,_xlpm.b&lt;=12),"REVIEW_AMBIGUOUS","OK")
)</f>
        <v>#REF!</v>
      </c>
    </row>
    <row r="756" spans="1:37">
      <c r="A756" t="s">
        <v>2386</v>
      </c>
      <c r="B756" t="s">
        <v>2386</v>
      </c>
      <c r="C756" t="b">
        <v>0</v>
      </c>
      <c r="D756" t="s">
        <v>7257</v>
      </c>
      <c r="E756" t="s">
        <v>2387</v>
      </c>
      <c r="F756" t="s">
        <v>2387</v>
      </c>
      <c r="G756" t="s">
        <v>7303</v>
      </c>
      <c r="H756" t="s">
        <v>222</v>
      </c>
      <c r="I756" t="s">
        <v>222</v>
      </c>
      <c r="J756" t="s">
        <v>222</v>
      </c>
      <c r="K756" t="s">
        <v>193</v>
      </c>
      <c r="L756" t="s">
        <v>193</v>
      </c>
      <c r="M756">
        <f>IF(UPPER(TRIM(Table2[[#This Row],[Status_Clean]]))="CONVERTED",1,0)</f>
        <v>0</v>
      </c>
      <c r="N756">
        <f>IF(ISNUMBER(MATCH(UPPER(TRIM(Table2[[#This Row],[Status_Clean]])),{"CONTACTED","QUALIFIED","CONVERTED"},0)),1,0)</f>
        <v>0</v>
      </c>
      <c r="O756" cm="1">
        <f t="array" ref="O756">_xlfn.SWITCH(UPPER(TRIM(Table2[[#This Row],[Status_Clean]])),"NEW",1,"CONTACTED",2,"QUALIFIED",3,"CONVERTED",4,"LOST",5,99)</f>
        <v>1</v>
      </c>
      <c r="P756">
        <v>45417</v>
      </c>
      <c r="Q756" t="s">
        <v>7850</v>
      </c>
      <c r="R756" t="s">
        <v>7850</v>
      </c>
      <c r="S756">
        <v>45417</v>
      </c>
      <c r="T756" t="s">
        <v>7261</v>
      </c>
      <c r="U756">
        <v>45417</v>
      </c>
      <c r="V756" t="s">
        <v>7314</v>
      </c>
      <c r="W756" t="s">
        <v>7271</v>
      </c>
      <c r="X756" t="s">
        <v>7277</v>
      </c>
      <c r="Y756" t="s">
        <v>7293</v>
      </c>
      <c r="Z756" t="s">
        <v>2388</v>
      </c>
      <c r="AA756">
        <v>69.8</v>
      </c>
      <c r="AB756" t="str" cm="1">
        <f t="array" ref="AB756">_xlfn.LET(_xlpm.x,IFERROR(VALUE(Table2[[#This Row],[Response_Time_Hours]]),""),IF(_xlpm.x="","CHECK",_xlfn.IFS(_xlpm.x&lt;=1,"Immediate",_xlpm.x&lt;=6,"Fast",_xlpm.x&lt;=24,"Moderate",_xlpm.x&gt;24,"Delayed")))</f>
        <v>Delayed</v>
      </c>
      <c r="AC756" t="s">
        <v>232</v>
      </c>
      <c r="AD756" t="str" cm="1">
        <f t="array" ref="AD756">IF(Table2[[#This Row],[Interaction_Count_Final]]="","N/A",_xlfn.IFS(Table2[[#This Row],[Interaction_Count_Final]]&lt;=2,"Low",Table2[[#This Row],[Interaction_Count_Final]]&lt;=5,"Medium",Table2[[#This Row],[Interaction_Count_Final]]&gt;=6,"High",TRUE,"CHECK"))</f>
        <v>High</v>
      </c>
      <c r="AE756" t="s">
        <v>7266</v>
      </c>
      <c r="AF756" t="b">
        <v>1</v>
      </c>
      <c r="AG756" t="b">
        <v>1</v>
      </c>
      <c r="AH756">
        <v>1003</v>
      </c>
      <c r="AI756">
        <v>45417</v>
      </c>
      <c r="AJ756" t="b">
        <v>1</v>
      </c>
      <c r="AK756" t="e" cm="1">
        <f t="array" ref="AK756">_xlfn.LET(
  _xlpm.txt,TRIM(Raw_Data!F756),
  _xlpm.norm,SUBSTITUTE(SUBSTITUTE(_xlpm.txt,"-","/"),".","/"),
  _xlpm.p,_xlfn.TEXTSPLIT(_xlpm.norm,"/"),
  _xlpm.a,VALUE(INDEX(_xlpm.p,1)),
  _xlpm.b,VALUE(INDEX(_xlpm.p,2)),
  IF(AND(_xlpm.a&lt;=12,_xlpm.b&lt;=12),"REVIEW_AMBIGUOUS","OK")
)</f>
        <v>#REF!</v>
      </c>
    </row>
    <row r="757" spans="1:37">
      <c r="A757" t="s">
        <v>2389</v>
      </c>
      <c r="B757" t="s">
        <v>2389</v>
      </c>
      <c r="C757" t="b">
        <v>0</v>
      </c>
      <c r="D757" t="s">
        <v>7257</v>
      </c>
      <c r="E757" t="s">
        <v>2390</v>
      </c>
      <c r="F757" t="s">
        <v>2390</v>
      </c>
      <c r="G757" t="s">
        <v>7274</v>
      </c>
      <c r="H757" t="s">
        <v>447</v>
      </c>
      <c r="I757" t="s">
        <v>447</v>
      </c>
      <c r="J757" t="s">
        <v>447</v>
      </c>
      <c r="K757" t="s">
        <v>250</v>
      </c>
      <c r="L757" t="s">
        <v>250</v>
      </c>
      <c r="M757">
        <f>IF(UPPER(TRIM(Table2[[#This Row],[Status_Clean]]))="CONVERTED",1,0)</f>
        <v>1</v>
      </c>
      <c r="N757">
        <f>IF(ISNUMBER(MATCH(UPPER(TRIM(Table2[[#This Row],[Status_Clean]])),{"CONTACTED","QUALIFIED","CONVERTED"},0)),1,0)</f>
        <v>1</v>
      </c>
      <c r="O757" cm="1">
        <f t="array" ref="O757">_xlfn.SWITCH(UPPER(TRIM(Table2[[#This Row],[Status_Clean]])),"NEW",1,"CONTACTED",2,"QUALIFIED",3,"CONVERTED",4,"LOST",5,99)</f>
        <v>4</v>
      </c>
      <c r="P757">
        <v>45245</v>
      </c>
      <c r="Q757" t="s">
        <v>7952</v>
      </c>
      <c r="R757" t="s">
        <v>7952</v>
      </c>
      <c r="S757">
        <v>45245</v>
      </c>
      <c r="T757" t="s">
        <v>7261</v>
      </c>
      <c r="U757">
        <v>45245</v>
      </c>
      <c r="V757" t="s">
        <v>7300</v>
      </c>
      <c r="W757" t="s">
        <v>7263</v>
      </c>
      <c r="X757" t="s">
        <v>7264</v>
      </c>
      <c r="Y757" t="s">
        <v>7272</v>
      </c>
      <c r="Z757">
        <v>39.1</v>
      </c>
      <c r="AA757">
        <v>39.1</v>
      </c>
      <c r="AB757" t="str" cm="1">
        <f t="array" ref="AB757">_xlfn.LET(_xlpm.x,IFERROR(VALUE(Table2[[#This Row],[Response_Time_Hours]]),""),IF(_xlpm.x="","CHECK",_xlfn.IFS(_xlpm.x&lt;=1,"Immediate",_xlpm.x&lt;=6,"Fast",_xlpm.x&lt;=24,"Moderate",_xlpm.x&gt;24,"Delayed")))</f>
        <v>Delayed</v>
      </c>
      <c r="AC757">
        <v>16</v>
      </c>
      <c r="AD757" t="str" cm="1">
        <f t="array" ref="AD757">IF(Table2[[#This Row],[Interaction_Count_Final]]="","N/A",_xlfn.IFS(Table2[[#This Row],[Interaction_Count_Final]]&lt;=2,"Low",Table2[[#This Row],[Interaction_Count_Final]]&lt;=5,"Medium",Table2[[#This Row],[Interaction_Count_Final]]&gt;=6,"High",TRUE,"CHECK"))</f>
        <v>High</v>
      </c>
      <c r="AE757" t="s">
        <v>7266</v>
      </c>
      <c r="AF757" t="b">
        <v>1</v>
      </c>
      <c r="AG757" t="b">
        <v>1</v>
      </c>
      <c r="AH757">
        <v>1004</v>
      </c>
      <c r="AI757">
        <v>45245</v>
      </c>
      <c r="AJ757" t="b">
        <v>1</v>
      </c>
      <c r="AK757" t="e" cm="1">
        <f t="array" ref="AK757">_xlfn.LET(
  _xlpm.txt,TRIM(Raw_Data!F757),
  _xlpm.norm,SUBSTITUTE(SUBSTITUTE(_xlpm.txt,"-","/"),".","/"),
  _xlpm.p,_xlfn.TEXTSPLIT(_xlpm.norm,"/"),
  _xlpm.a,VALUE(INDEX(_xlpm.p,1)),
  _xlpm.b,VALUE(INDEX(_xlpm.p,2)),
  IF(AND(_xlpm.a&lt;=12,_xlpm.b&lt;=12),"REVIEW_AMBIGUOUS","OK")
)</f>
        <v>#REF!</v>
      </c>
    </row>
    <row r="758" spans="1:37">
      <c r="A758" t="s">
        <v>2391</v>
      </c>
      <c r="B758" t="s">
        <v>2391</v>
      </c>
      <c r="C758" t="b">
        <v>0</v>
      </c>
      <c r="D758" t="s">
        <v>7257</v>
      </c>
      <c r="E758" t="s">
        <v>2392</v>
      </c>
      <c r="F758" t="s">
        <v>2392</v>
      </c>
      <c r="G758" t="s">
        <v>7303</v>
      </c>
      <c r="H758" t="s">
        <v>7485</v>
      </c>
      <c r="I758" t="s">
        <v>7485</v>
      </c>
      <c r="J758" t="s">
        <v>123</v>
      </c>
      <c r="K758" t="s">
        <v>193</v>
      </c>
      <c r="L758" t="s">
        <v>193</v>
      </c>
      <c r="M758">
        <f>IF(UPPER(TRIM(Table2[[#This Row],[Status_Clean]]))="CONVERTED",1,0)</f>
        <v>0</v>
      </c>
      <c r="N758">
        <f>IF(ISNUMBER(MATCH(UPPER(TRIM(Table2[[#This Row],[Status_Clean]])),{"CONTACTED","QUALIFIED","CONVERTED"},0)),1,0)</f>
        <v>0</v>
      </c>
      <c r="O758" cm="1">
        <f t="array" ref="O758">_xlfn.SWITCH(UPPER(TRIM(Table2[[#This Row],[Status_Clean]])),"NEW",1,"CONTACTED",2,"QUALIFIED",3,"CONVERTED",4,"LOST",5,99)</f>
        <v>1</v>
      </c>
      <c r="P758" t="s">
        <v>2393</v>
      </c>
      <c r="Q758" t="s">
        <v>2393</v>
      </c>
      <c r="R758" t="s">
        <v>2393</v>
      </c>
      <c r="S758">
        <v>45533</v>
      </c>
      <c r="T758" t="s">
        <v>7261</v>
      </c>
      <c r="U758">
        <v>45533</v>
      </c>
      <c r="V758" t="s">
        <v>7310</v>
      </c>
      <c r="W758" t="s">
        <v>7271</v>
      </c>
      <c r="X758" t="s">
        <v>7288</v>
      </c>
      <c r="Y758" t="s">
        <v>7285</v>
      </c>
      <c r="Z758" t="s">
        <v>1095</v>
      </c>
      <c r="AA758">
        <v>52.800000000000004</v>
      </c>
      <c r="AB758" t="str" cm="1">
        <f t="array" ref="AB758">_xlfn.LET(_xlpm.x,IFERROR(VALUE(Table2[[#This Row],[Response_Time_Hours]]),""),IF(_xlpm.x="","CHECK",_xlfn.IFS(_xlpm.x&lt;=1,"Immediate",_xlpm.x&lt;=6,"Fast",_xlpm.x&lt;=24,"Moderate",_xlpm.x&gt;24,"Delayed")))</f>
        <v>Delayed</v>
      </c>
      <c r="AC758">
        <v>4</v>
      </c>
      <c r="AD758" t="str" cm="1">
        <f t="array" ref="AD758">IF(Table2[[#This Row],[Interaction_Count_Final]]="","N/A",_xlfn.IFS(Table2[[#This Row],[Interaction_Count_Final]]&lt;=2,"Low",Table2[[#This Row],[Interaction_Count_Final]]&lt;=5,"Medium",Table2[[#This Row],[Interaction_Count_Final]]&gt;=6,"High",TRUE,"CHECK"))</f>
        <v>Medium</v>
      </c>
      <c r="AE758" t="s">
        <v>7266</v>
      </c>
      <c r="AF758" t="b">
        <v>1</v>
      </c>
      <c r="AG758" t="b">
        <v>1</v>
      </c>
      <c r="AH758">
        <v>1005</v>
      </c>
      <c r="AI758">
        <v>45533</v>
      </c>
      <c r="AJ758" t="b">
        <v>1</v>
      </c>
      <c r="AK758" t="str" cm="1">
        <f t="array" ref="AK758">_xlfn.LET(
  _xlpm.txt,TRIM(Raw_Data!F758),
  _xlpm.norm,SUBSTITUTE(SUBSTITUTE(_xlpm.txt,"-","/"),".","/"),
  _xlpm.p,_xlfn.TEXTSPLIT(_xlpm.norm,"/"),
  _xlpm.a,VALUE(INDEX(_xlpm.p,1)),
  _xlpm.b,VALUE(INDEX(_xlpm.p,2)),
  IF(AND(_xlpm.a&lt;=12,_xlpm.b&lt;=12),"REVIEW_AMBIGUOUS","OK")
)</f>
        <v>OK</v>
      </c>
    </row>
    <row r="759" spans="1:37">
      <c r="A759" t="s">
        <v>2394</v>
      </c>
      <c r="B759" t="s">
        <v>2394</v>
      </c>
      <c r="C759" t="b">
        <v>0</v>
      </c>
      <c r="D759" t="s">
        <v>7257</v>
      </c>
      <c r="E759" t="s">
        <v>7953</v>
      </c>
      <c r="F759" t="s">
        <v>7953</v>
      </c>
      <c r="G759" t="s">
        <v>7258</v>
      </c>
      <c r="H759" t="s">
        <v>469</v>
      </c>
      <c r="I759" t="s">
        <v>469</v>
      </c>
      <c r="J759" t="s">
        <v>469</v>
      </c>
      <c r="K759" t="s">
        <v>173</v>
      </c>
      <c r="L759" t="s">
        <v>173</v>
      </c>
      <c r="M759">
        <f>IF(UPPER(TRIM(Table2[[#This Row],[Status_Clean]]))="CONVERTED",1,0)</f>
        <v>0</v>
      </c>
      <c r="N759">
        <f>IF(ISNUMBER(MATCH(UPPER(TRIM(Table2[[#This Row],[Status_Clean]])),{"CONTACTED","QUALIFIED","CONVERTED"},0)),1,0)</f>
        <v>0</v>
      </c>
      <c r="O759" cm="1">
        <f t="array" ref="O759">_xlfn.SWITCH(UPPER(TRIM(Table2[[#This Row],[Status_Clean]])),"NEW",1,"CONTACTED",2,"QUALIFIED",3,"CONVERTED",4,"LOST",5,99)</f>
        <v>5</v>
      </c>
      <c r="P759" t="s">
        <v>2396</v>
      </c>
      <c r="Q759" t="s">
        <v>7954</v>
      </c>
      <c r="R759" t="s">
        <v>7954</v>
      </c>
      <c r="S759">
        <v>45457</v>
      </c>
      <c r="T759" t="s">
        <v>7261</v>
      </c>
      <c r="U759">
        <v>45457</v>
      </c>
      <c r="V759" t="s">
        <v>7276</v>
      </c>
      <c r="W759" t="s">
        <v>7271</v>
      </c>
      <c r="X759" t="s">
        <v>7277</v>
      </c>
      <c r="Y759" t="s">
        <v>7312</v>
      </c>
      <c r="Z759" t="s">
        <v>2397</v>
      </c>
      <c r="AA759">
        <v>19.2</v>
      </c>
      <c r="AB759" t="str" cm="1">
        <f t="array" ref="AB759">_xlfn.LET(_xlpm.x,IFERROR(VALUE(Table2[[#This Row],[Response_Time_Hours]]),""),IF(_xlpm.x="","CHECK",_xlfn.IFS(_xlpm.x&lt;=1,"Immediate",_xlpm.x&lt;=6,"Fast",_xlpm.x&lt;=24,"Moderate",_xlpm.x&gt;24,"Delayed")))</f>
        <v>Moderate</v>
      </c>
      <c r="AC759">
        <v>14</v>
      </c>
      <c r="AD759" t="str" cm="1">
        <f t="array" ref="AD759">IF(Table2[[#This Row],[Interaction_Count_Final]]="","N/A",_xlfn.IFS(Table2[[#This Row],[Interaction_Count_Final]]&lt;=2,"Low",Table2[[#This Row],[Interaction_Count_Final]]&lt;=5,"Medium",Table2[[#This Row],[Interaction_Count_Final]]&gt;=6,"High",TRUE,"CHECK"))</f>
        <v>High</v>
      </c>
      <c r="AE759" t="s">
        <v>7266</v>
      </c>
      <c r="AF759" t="b">
        <v>1</v>
      </c>
      <c r="AG759" t="b">
        <v>1</v>
      </c>
      <c r="AH759">
        <v>1006</v>
      </c>
      <c r="AI759">
        <v>45457</v>
      </c>
      <c r="AJ759" t="b">
        <v>1</v>
      </c>
      <c r="AK759" t="e" cm="1">
        <f t="array" ref="AK759">_xlfn.LET(
  _xlpm.txt,TRIM(Raw_Data!F759),
  _xlpm.norm,SUBSTITUTE(SUBSTITUTE(_xlpm.txt,"-","/"),".","/"),
  _xlpm.p,_xlfn.TEXTSPLIT(_xlpm.norm,"/"),
  _xlpm.a,VALUE(INDEX(_xlpm.p,1)),
  _xlpm.b,VALUE(INDEX(_xlpm.p,2)),
  IF(AND(_xlpm.a&lt;=12,_xlpm.b&lt;=12),"REVIEW_AMBIGUOUS","OK")
)</f>
        <v>#REF!</v>
      </c>
    </row>
    <row r="760" spans="1:37">
      <c r="A760" t="s">
        <v>2398</v>
      </c>
      <c r="B760" t="s">
        <v>2398</v>
      </c>
      <c r="C760" t="b">
        <v>0</v>
      </c>
      <c r="D760" t="s">
        <v>7257</v>
      </c>
      <c r="E760" t="s">
        <v>2399</v>
      </c>
      <c r="F760" t="s">
        <v>2399</v>
      </c>
      <c r="G760" t="s">
        <v>7274</v>
      </c>
      <c r="H760" t="s">
        <v>473</v>
      </c>
      <c r="I760" t="s">
        <v>473</v>
      </c>
      <c r="J760" t="s">
        <v>473</v>
      </c>
      <c r="K760" t="s">
        <v>71</v>
      </c>
      <c r="L760" t="s">
        <v>71</v>
      </c>
      <c r="M760">
        <f>IF(UPPER(TRIM(Table2[[#This Row],[Status_Clean]]))="CONVERTED",1,0)</f>
        <v>0</v>
      </c>
      <c r="N760">
        <f>IF(ISNUMBER(MATCH(UPPER(TRIM(Table2[[#This Row],[Status_Clean]])),{"CONTACTED","QUALIFIED","CONVERTED"},0)),1,0)</f>
        <v>1</v>
      </c>
      <c r="O760" cm="1">
        <f t="array" ref="O760">_xlfn.SWITCH(UPPER(TRIM(Table2[[#This Row],[Status_Clean]])),"NEW",1,"CONTACTED",2,"QUALIFIED",3,"CONVERTED",4,"LOST",5,99)</f>
        <v>3</v>
      </c>
      <c r="P760">
        <v>45140</v>
      </c>
      <c r="Q760" t="s">
        <v>7491</v>
      </c>
      <c r="R760" t="s">
        <v>7491</v>
      </c>
      <c r="S760">
        <v>45140</v>
      </c>
      <c r="T760" t="s">
        <v>7261</v>
      </c>
      <c r="U760">
        <v>45140</v>
      </c>
      <c r="V760" t="s">
        <v>7310</v>
      </c>
      <c r="W760" t="s">
        <v>7263</v>
      </c>
      <c r="X760" t="s">
        <v>7288</v>
      </c>
      <c r="Y760" t="s">
        <v>7272</v>
      </c>
      <c r="Z760">
        <v>47</v>
      </c>
      <c r="AA760">
        <v>47</v>
      </c>
      <c r="AB760" t="str" cm="1">
        <f t="array" ref="AB760">_xlfn.LET(_xlpm.x,IFERROR(VALUE(Table2[[#This Row],[Response_Time_Hours]]),""),IF(_xlpm.x="","CHECK",_xlfn.IFS(_xlpm.x&lt;=1,"Immediate",_xlpm.x&lt;=6,"Fast",_xlpm.x&lt;=24,"Moderate",_xlpm.x&gt;24,"Delayed")))</f>
        <v>Delayed</v>
      </c>
      <c r="AC760">
        <v>50</v>
      </c>
      <c r="AD760" t="str" cm="1">
        <f t="array" ref="AD760">IF(Table2[[#This Row],[Interaction_Count_Final]]="","N/A",_xlfn.IFS(Table2[[#This Row],[Interaction_Count_Final]]&lt;=2,"Low",Table2[[#This Row],[Interaction_Count_Final]]&lt;=5,"Medium",Table2[[#This Row],[Interaction_Count_Final]]&gt;=6,"High",TRUE,"CHECK"))</f>
        <v>High</v>
      </c>
      <c r="AE760" t="s">
        <v>7289</v>
      </c>
      <c r="AF760" t="b">
        <v>1</v>
      </c>
      <c r="AG760" t="b">
        <v>1</v>
      </c>
      <c r="AH760">
        <v>1007</v>
      </c>
      <c r="AI760">
        <v>45140</v>
      </c>
      <c r="AJ760" t="b">
        <v>1</v>
      </c>
      <c r="AK760" t="e" cm="1">
        <f t="array" ref="AK760">_xlfn.LET(
  _xlpm.txt,TRIM(Raw_Data!F760),
  _xlpm.norm,SUBSTITUTE(SUBSTITUTE(_xlpm.txt,"-","/"),".","/"),
  _xlpm.p,_xlfn.TEXTSPLIT(_xlpm.norm,"/"),
  _xlpm.a,VALUE(INDEX(_xlpm.p,1)),
  _xlpm.b,VALUE(INDEX(_xlpm.p,2)),
  IF(AND(_xlpm.a&lt;=12,_xlpm.b&lt;=12),"REVIEW_AMBIGUOUS","OK")
)</f>
        <v>#REF!</v>
      </c>
    </row>
    <row r="761" spans="1:37">
      <c r="A761" t="s">
        <v>2400</v>
      </c>
      <c r="B761" t="s">
        <v>2400</v>
      </c>
      <c r="C761" t="b">
        <v>0</v>
      </c>
      <c r="D761" t="s">
        <v>7257</v>
      </c>
      <c r="E761" t="s">
        <v>2401</v>
      </c>
      <c r="F761" t="s">
        <v>2401</v>
      </c>
      <c r="G761" t="s">
        <v>7268</v>
      </c>
      <c r="H761" t="s">
        <v>263</v>
      </c>
      <c r="I761" t="s">
        <v>263</v>
      </c>
      <c r="J761" t="s">
        <v>263</v>
      </c>
      <c r="K761" t="s">
        <v>193</v>
      </c>
      <c r="L761" t="s">
        <v>193</v>
      </c>
      <c r="M761">
        <f>IF(UPPER(TRIM(Table2[[#This Row],[Status_Clean]]))="CONVERTED",1,0)</f>
        <v>0</v>
      </c>
      <c r="N761">
        <f>IF(ISNUMBER(MATCH(UPPER(TRIM(Table2[[#This Row],[Status_Clean]])),{"CONTACTED","QUALIFIED","CONVERTED"},0)),1,0)</f>
        <v>0</v>
      </c>
      <c r="O761" cm="1">
        <f t="array" ref="O761">_xlfn.SWITCH(UPPER(TRIM(Table2[[#This Row],[Status_Clean]])),"NEW",1,"CONTACTED",2,"QUALIFIED",3,"CONVERTED",4,"LOST",5,99)</f>
        <v>1</v>
      </c>
      <c r="P761" t="s">
        <v>768</v>
      </c>
      <c r="Q761" t="s">
        <v>7512</v>
      </c>
      <c r="R761" t="s">
        <v>7512</v>
      </c>
      <c r="S761">
        <v>45393</v>
      </c>
      <c r="T761" t="s">
        <v>7261</v>
      </c>
      <c r="U761">
        <v>45393</v>
      </c>
      <c r="V761" t="s">
        <v>7297</v>
      </c>
      <c r="W761" t="s">
        <v>7271</v>
      </c>
      <c r="X761" t="s">
        <v>7277</v>
      </c>
      <c r="Y761" t="s">
        <v>7285</v>
      </c>
      <c r="Z761" t="s">
        <v>2402</v>
      </c>
      <c r="AA761">
        <v>5.5</v>
      </c>
      <c r="AB761" t="str" cm="1">
        <f t="array" ref="AB761">_xlfn.LET(_xlpm.x,IFERROR(VALUE(Table2[[#This Row],[Response_Time_Hours]]),""),IF(_xlpm.x="","CHECK",_xlfn.IFS(_xlpm.x&lt;=1,"Immediate",_xlpm.x&lt;=6,"Fast",_xlpm.x&lt;=24,"Moderate",_xlpm.x&gt;24,"Delayed")))</f>
        <v>Fast</v>
      </c>
      <c r="AC761">
        <v>19</v>
      </c>
      <c r="AD761" t="str" cm="1">
        <f t="array" ref="AD761">IF(Table2[[#This Row],[Interaction_Count_Final]]="","N/A",_xlfn.IFS(Table2[[#This Row],[Interaction_Count_Final]]&lt;=2,"Low",Table2[[#This Row],[Interaction_Count_Final]]&lt;=5,"Medium",Table2[[#This Row],[Interaction_Count_Final]]&gt;=6,"High",TRUE,"CHECK"))</f>
        <v>High</v>
      </c>
      <c r="AE761" t="s">
        <v>7289</v>
      </c>
      <c r="AF761" t="b">
        <v>1</v>
      </c>
      <c r="AG761" t="b">
        <v>1</v>
      </c>
      <c r="AH761">
        <v>1008</v>
      </c>
      <c r="AI761">
        <v>45393</v>
      </c>
      <c r="AJ761" t="b">
        <v>1</v>
      </c>
      <c r="AK761" t="str" cm="1">
        <f t="array" ref="AK761">_xlfn.LET(
  _xlpm.txt,TRIM(Raw_Data!F761),
  _xlpm.norm,SUBSTITUTE(SUBSTITUTE(_xlpm.txt,"-","/"),".","/"),
  _xlpm.p,_xlfn.TEXTSPLIT(_xlpm.norm,"/"),
  _xlpm.a,VALUE(INDEX(_xlpm.p,1)),
  _xlpm.b,VALUE(INDEX(_xlpm.p,2)),
  IF(AND(_xlpm.a&lt;=12,_xlpm.b&lt;=12),"REVIEW_AMBIGUOUS","OK")
)</f>
        <v>REVIEW_AMBIGUOUS</v>
      </c>
    </row>
    <row r="762" spans="1:37">
      <c r="A762" t="s">
        <v>2403</v>
      </c>
      <c r="B762" t="s">
        <v>2403</v>
      </c>
      <c r="C762" t="b">
        <v>0</v>
      </c>
      <c r="D762" t="s">
        <v>7257</v>
      </c>
      <c r="E762" t="s">
        <v>2404</v>
      </c>
      <c r="F762" t="s">
        <v>2404</v>
      </c>
      <c r="G762" t="s">
        <v>7258</v>
      </c>
      <c r="H762" t="s">
        <v>359</v>
      </c>
      <c r="I762" t="s">
        <v>359</v>
      </c>
      <c r="J762" t="s">
        <v>473</v>
      </c>
      <c r="K762" t="s">
        <v>250</v>
      </c>
      <c r="L762" t="s">
        <v>250</v>
      </c>
      <c r="M762">
        <f>IF(UPPER(TRIM(Table2[[#This Row],[Status_Clean]]))="CONVERTED",1,0)</f>
        <v>1</v>
      </c>
      <c r="N762">
        <f>IF(ISNUMBER(MATCH(UPPER(TRIM(Table2[[#This Row],[Status_Clean]])),{"CONTACTED","QUALIFIED","CONVERTED"},0)),1,0)</f>
        <v>1</v>
      </c>
      <c r="O762" cm="1">
        <f t="array" ref="O762">_xlfn.SWITCH(UPPER(TRIM(Table2[[#This Row],[Status_Clean]])),"NEW",1,"CONTACTED",2,"QUALIFIED",3,"CONVERTED",4,"LOST",5,99)</f>
        <v>4</v>
      </c>
      <c r="P762" t="s">
        <v>2405</v>
      </c>
      <c r="Q762" t="s">
        <v>7955</v>
      </c>
      <c r="R762" t="s">
        <v>7955</v>
      </c>
      <c r="S762">
        <v>45499</v>
      </c>
      <c r="T762" t="s">
        <v>7261</v>
      </c>
      <c r="U762">
        <v>45499</v>
      </c>
      <c r="V762" t="s">
        <v>7305</v>
      </c>
      <c r="W762" t="s">
        <v>7271</v>
      </c>
      <c r="X762" t="s">
        <v>7288</v>
      </c>
      <c r="Y762" t="s">
        <v>7312</v>
      </c>
      <c r="Z762" t="s">
        <v>2406</v>
      </c>
      <c r="AA762">
        <v>36.200000000000003</v>
      </c>
      <c r="AB762" t="str" cm="1">
        <f t="array" ref="AB762">_xlfn.LET(_xlpm.x,IFERROR(VALUE(Table2[[#This Row],[Response_Time_Hours]]),""),IF(_xlpm.x="","CHECK",_xlfn.IFS(_xlpm.x&lt;=1,"Immediate",_xlpm.x&lt;=6,"Fast",_xlpm.x&lt;=24,"Moderate",_xlpm.x&gt;24,"Delayed")))</f>
        <v>Delayed</v>
      </c>
      <c r="AC762">
        <v>45</v>
      </c>
      <c r="AD762" t="str" cm="1">
        <f t="array" ref="AD762">IF(Table2[[#This Row],[Interaction_Count_Final]]="","N/A",_xlfn.IFS(Table2[[#This Row],[Interaction_Count_Final]]&lt;=2,"Low",Table2[[#This Row],[Interaction_Count_Final]]&lt;=5,"Medium",Table2[[#This Row],[Interaction_Count_Final]]&gt;=6,"High",TRUE,"CHECK"))</f>
        <v>High</v>
      </c>
      <c r="AE762" t="s">
        <v>7273</v>
      </c>
      <c r="AF762" t="b">
        <v>1</v>
      </c>
      <c r="AG762" t="b">
        <v>1</v>
      </c>
      <c r="AH762">
        <v>1009</v>
      </c>
      <c r="AI762">
        <v>45499</v>
      </c>
      <c r="AJ762" t="b">
        <v>1</v>
      </c>
      <c r="AK762" t="e" cm="1">
        <f t="array" ref="AK762">_xlfn.LET(
  _xlpm.txt,TRIM(Raw_Data!F762),
  _xlpm.norm,SUBSTITUTE(SUBSTITUTE(_xlpm.txt,"-","/"),".","/"),
  _xlpm.p,_xlfn.TEXTSPLIT(_xlpm.norm,"/"),
  _xlpm.a,VALUE(INDEX(_xlpm.p,1)),
  _xlpm.b,VALUE(INDEX(_xlpm.p,2)),
  IF(AND(_xlpm.a&lt;=12,_xlpm.b&lt;=12),"REVIEW_AMBIGUOUS","OK")
)</f>
        <v>#REF!</v>
      </c>
    </row>
    <row r="763" spans="1:37">
      <c r="A763" t="s">
        <v>2407</v>
      </c>
      <c r="B763" t="s">
        <v>2407</v>
      </c>
      <c r="C763" t="b">
        <v>0</v>
      </c>
      <c r="D763" t="s">
        <v>7257</v>
      </c>
      <c r="E763" t="s">
        <v>2408</v>
      </c>
      <c r="F763" t="s">
        <v>2408</v>
      </c>
      <c r="G763" t="s">
        <v>7280</v>
      </c>
      <c r="H763" t="s">
        <v>447</v>
      </c>
      <c r="I763" t="s">
        <v>447</v>
      </c>
      <c r="J763" t="s">
        <v>447</v>
      </c>
      <c r="K763" t="s">
        <v>71</v>
      </c>
      <c r="L763" t="s">
        <v>71</v>
      </c>
      <c r="M763">
        <f>IF(UPPER(TRIM(Table2[[#This Row],[Status_Clean]]))="CONVERTED",1,0)</f>
        <v>0</v>
      </c>
      <c r="N763">
        <f>IF(ISNUMBER(MATCH(UPPER(TRIM(Table2[[#This Row],[Status_Clean]])),{"CONTACTED","QUALIFIED","CONVERTED"},0)),1,0)</f>
        <v>1</v>
      </c>
      <c r="O763" cm="1">
        <f t="array" ref="O763">_xlfn.SWITCH(UPPER(TRIM(Table2[[#This Row],[Status_Clean]])),"NEW",1,"CONTACTED",2,"QUALIFIED",3,"CONVERTED",4,"LOST",5,99)</f>
        <v>3</v>
      </c>
      <c r="P763">
        <v>45414</v>
      </c>
      <c r="Q763" t="s">
        <v>7544</v>
      </c>
      <c r="R763" t="s">
        <v>7544</v>
      </c>
      <c r="S763">
        <v>45414</v>
      </c>
      <c r="T763" t="s">
        <v>7261</v>
      </c>
      <c r="U763">
        <v>45414</v>
      </c>
      <c r="V763" t="s">
        <v>7314</v>
      </c>
      <c r="W763" t="s">
        <v>7271</v>
      </c>
      <c r="X763" t="s">
        <v>7277</v>
      </c>
      <c r="Y763" t="s">
        <v>7285</v>
      </c>
      <c r="Z763">
        <v>21</v>
      </c>
      <c r="AA763">
        <v>21</v>
      </c>
      <c r="AB763" t="str" cm="1">
        <f t="array" ref="AB763">_xlfn.LET(_xlpm.x,IFERROR(VALUE(Table2[[#This Row],[Response_Time_Hours]]),""),IF(_xlpm.x="","CHECK",_xlfn.IFS(_xlpm.x&lt;=1,"Immediate",_xlpm.x&lt;=6,"Fast",_xlpm.x&lt;=24,"Moderate",_xlpm.x&gt;24,"Delayed")))</f>
        <v>Moderate</v>
      </c>
      <c r="AC763">
        <v>8</v>
      </c>
      <c r="AD763" t="str" cm="1">
        <f t="array" ref="AD763">IF(Table2[[#This Row],[Interaction_Count_Final]]="","N/A",_xlfn.IFS(Table2[[#This Row],[Interaction_Count_Final]]&lt;=2,"Low",Table2[[#This Row],[Interaction_Count_Final]]&lt;=5,"Medium",Table2[[#This Row],[Interaction_Count_Final]]&gt;=6,"High",TRUE,"CHECK"))</f>
        <v>High</v>
      </c>
      <c r="AE763" t="s">
        <v>7273</v>
      </c>
      <c r="AF763" t="b">
        <v>1</v>
      </c>
      <c r="AG763" t="b">
        <v>1</v>
      </c>
      <c r="AH763">
        <v>1010</v>
      </c>
      <c r="AI763">
        <v>45414</v>
      </c>
      <c r="AJ763" t="b">
        <v>1</v>
      </c>
      <c r="AK763" t="e" cm="1">
        <f t="array" ref="AK763">_xlfn.LET(
  _xlpm.txt,TRIM(Raw_Data!F763),
  _xlpm.norm,SUBSTITUTE(SUBSTITUTE(_xlpm.txt,"-","/"),".","/"),
  _xlpm.p,_xlfn.TEXTSPLIT(_xlpm.norm,"/"),
  _xlpm.a,VALUE(INDEX(_xlpm.p,1)),
  _xlpm.b,VALUE(INDEX(_xlpm.p,2)),
  IF(AND(_xlpm.a&lt;=12,_xlpm.b&lt;=12),"REVIEW_AMBIGUOUS","OK")
)</f>
        <v>#REF!</v>
      </c>
    </row>
    <row r="764" spans="1:37">
      <c r="A764" t="s">
        <v>2409</v>
      </c>
      <c r="B764" t="s">
        <v>2409</v>
      </c>
      <c r="C764" t="b">
        <v>0</v>
      </c>
      <c r="D764" t="s">
        <v>7257</v>
      </c>
      <c r="E764" t="s">
        <v>2410</v>
      </c>
      <c r="F764" t="s">
        <v>2410</v>
      </c>
      <c r="G764" t="s">
        <v>7280</v>
      </c>
      <c r="H764" t="s">
        <v>123</v>
      </c>
      <c r="I764" t="s">
        <v>123</v>
      </c>
      <c r="J764" t="s">
        <v>123</v>
      </c>
      <c r="K764" t="s">
        <v>193</v>
      </c>
      <c r="L764" t="s">
        <v>193</v>
      </c>
      <c r="M764">
        <f>IF(UPPER(TRIM(Table2[[#This Row],[Status_Clean]]))="CONVERTED",1,0)</f>
        <v>0</v>
      </c>
      <c r="N764">
        <f>IF(ISNUMBER(MATCH(UPPER(TRIM(Table2[[#This Row],[Status_Clean]])),{"CONTACTED","QUALIFIED","CONVERTED"},0)),1,0)</f>
        <v>0</v>
      </c>
      <c r="O764" cm="1">
        <f t="array" ref="O764">_xlfn.SWITCH(UPPER(TRIM(Table2[[#This Row],[Status_Clean]])),"NEW",1,"CONTACTED",2,"QUALIFIED",3,"CONVERTED",4,"LOST",5,99)</f>
        <v>1</v>
      </c>
      <c r="P764" t="s">
        <v>2411</v>
      </c>
      <c r="Q764" t="s">
        <v>7956</v>
      </c>
      <c r="R764" t="s">
        <v>7956</v>
      </c>
      <c r="S764">
        <v>45177</v>
      </c>
      <c r="T764" t="s">
        <v>7261</v>
      </c>
      <c r="U764">
        <v>45177</v>
      </c>
      <c r="V764" t="s">
        <v>7287</v>
      </c>
      <c r="W764" t="s">
        <v>7263</v>
      </c>
      <c r="X764" t="s">
        <v>7288</v>
      </c>
      <c r="Y764" t="s">
        <v>7312</v>
      </c>
      <c r="Z764" t="s">
        <v>569</v>
      </c>
      <c r="AA764">
        <v>47.9</v>
      </c>
      <c r="AB764" t="str" cm="1">
        <f t="array" ref="AB764">_xlfn.LET(_xlpm.x,IFERROR(VALUE(Table2[[#This Row],[Response_Time_Hours]]),""),IF(_xlpm.x="","CHECK",_xlfn.IFS(_xlpm.x&lt;=1,"Immediate",_xlpm.x&lt;=6,"Fast",_xlpm.x&lt;=24,"Moderate",_xlpm.x&gt;24,"Delayed")))</f>
        <v>Delayed</v>
      </c>
      <c r="AC764">
        <v>26</v>
      </c>
      <c r="AD764" t="str" cm="1">
        <f t="array" ref="AD764">IF(Table2[[#This Row],[Interaction_Count_Final]]="","N/A",_xlfn.IFS(Table2[[#This Row],[Interaction_Count_Final]]&lt;=2,"Low",Table2[[#This Row],[Interaction_Count_Final]]&lt;=5,"Medium",Table2[[#This Row],[Interaction_Count_Final]]&gt;=6,"High",TRUE,"CHECK"))</f>
        <v>High</v>
      </c>
      <c r="AE764" t="s">
        <v>7273</v>
      </c>
      <c r="AF764" t="b">
        <v>1</v>
      </c>
      <c r="AG764" t="b">
        <v>1</v>
      </c>
      <c r="AH764">
        <v>1011</v>
      </c>
      <c r="AI764">
        <v>45177</v>
      </c>
      <c r="AJ764" t="b">
        <v>1</v>
      </c>
      <c r="AK764" t="e" cm="1">
        <f t="array" ref="AK764">_xlfn.LET(
  _xlpm.txt,TRIM(Raw_Data!F764),
  _xlpm.norm,SUBSTITUTE(SUBSTITUTE(_xlpm.txt,"-","/"),".","/"),
  _xlpm.p,_xlfn.TEXTSPLIT(_xlpm.norm,"/"),
  _xlpm.a,VALUE(INDEX(_xlpm.p,1)),
  _xlpm.b,VALUE(INDEX(_xlpm.p,2)),
  IF(AND(_xlpm.a&lt;=12,_xlpm.b&lt;=12),"REVIEW_AMBIGUOUS","OK")
)</f>
        <v>#REF!</v>
      </c>
    </row>
    <row r="765" spans="1:37">
      <c r="A765" t="s">
        <v>2412</v>
      </c>
      <c r="B765" t="s">
        <v>2412</v>
      </c>
      <c r="C765" t="b">
        <v>0</v>
      </c>
      <c r="D765" t="s">
        <v>7257</v>
      </c>
      <c r="E765" t="s">
        <v>2413</v>
      </c>
      <c r="F765" t="s">
        <v>2413</v>
      </c>
      <c r="G765" t="s">
        <v>7258</v>
      </c>
      <c r="H765" t="s">
        <v>1876</v>
      </c>
      <c r="I765" t="s">
        <v>1876</v>
      </c>
      <c r="J765" t="s">
        <v>69</v>
      </c>
      <c r="K765" t="s">
        <v>125</v>
      </c>
      <c r="L765" t="s">
        <v>125</v>
      </c>
      <c r="M765">
        <f>IF(UPPER(TRIM(Table2[[#This Row],[Status_Clean]]))="CONVERTED",1,0)</f>
        <v>0</v>
      </c>
      <c r="N765">
        <f>IF(ISNUMBER(MATCH(UPPER(TRIM(Table2[[#This Row],[Status_Clean]])),{"CONTACTED","QUALIFIED","CONVERTED"},0)),1,0)</f>
        <v>1</v>
      </c>
      <c r="O765" cm="1">
        <f t="array" ref="O765">_xlfn.SWITCH(UPPER(TRIM(Table2[[#This Row],[Status_Clean]])),"NEW",1,"CONTACTED",2,"QUALIFIED",3,"CONVERTED",4,"LOST",5,99)</f>
        <v>2</v>
      </c>
      <c r="P765">
        <v>45512</v>
      </c>
      <c r="Q765" t="s">
        <v>7957</v>
      </c>
      <c r="R765" t="s">
        <v>7957</v>
      </c>
      <c r="S765">
        <v>45512</v>
      </c>
      <c r="T765" t="s">
        <v>7261</v>
      </c>
      <c r="U765">
        <v>45512</v>
      </c>
      <c r="V765" t="s">
        <v>7310</v>
      </c>
      <c r="W765" t="s">
        <v>7271</v>
      </c>
      <c r="X765" t="s">
        <v>7288</v>
      </c>
      <c r="Y765" t="s">
        <v>7285</v>
      </c>
      <c r="Z765" t="s">
        <v>2414</v>
      </c>
      <c r="AA765">
        <v>61</v>
      </c>
      <c r="AB765" t="str" cm="1">
        <f t="array" ref="AB765">_xlfn.LET(_xlpm.x,IFERROR(VALUE(Table2[[#This Row],[Response_Time_Hours]]),""),IF(_xlpm.x="","CHECK",_xlfn.IFS(_xlpm.x&lt;=1,"Immediate",_xlpm.x&lt;=6,"Fast",_xlpm.x&lt;=24,"Moderate",_xlpm.x&gt;24,"Delayed")))</f>
        <v>Delayed</v>
      </c>
      <c r="AC765">
        <v>20</v>
      </c>
      <c r="AD765" t="str" cm="1">
        <f t="array" ref="AD765">IF(Table2[[#This Row],[Interaction_Count_Final]]="","N/A",_xlfn.IFS(Table2[[#This Row],[Interaction_Count_Final]]&lt;=2,"Low",Table2[[#This Row],[Interaction_Count_Final]]&lt;=5,"Medium",Table2[[#This Row],[Interaction_Count_Final]]&gt;=6,"High",TRUE,"CHECK"))</f>
        <v>High</v>
      </c>
      <c r="AE765" t="s">
        <v>7266</v>
      </c>
      <c r="AF765" t="b">
        <v>1</v>
      </c>
      <c r="AG765" t="b">
        <v>1</v>
      </c>
      <c r="AH765">
        <v>1012</v>
      </c>
      <c r="AI765">
        <v>45512</v>
      </c>
      <c r="AJ765" t="b">
        <v>1</v>
      </c>
      <c r="AK765" t="e" cm="1">
        <f t="array" ref="AK765">_xlfn.LET(
  _xlpm.txt,TRIM(Raw_Data!F765),
  _xlpm.norm,SUBSTITUTE(SUBSTITUTE(_xlpm.txt,"-","/"),".","/"),
  _xlpm.p,_xlfn.TEXTSPLIT(_xlpm.norm,"/"),
  _xlpm.a,VALUE(INDEX(_xlpm.p,1)),
  _xlpm.b,VALUE(INDEX(_xlpm.p,2)),
  IF(AND(_xlpm.a&lt;=12,_xlpm.b&lt;=12),"REVIEW_AMBIGUOUS","OK")
)</f>
        <v>#REF!</v>
      </c>
    </row>
    <row r="766" spans="1:37">
      <c r="A766" t="s">
        <v>2415</v>
      </c>
      <c r="B766" t="s">
        <v>2415</v>
      </c>
      <c r="C766" t="b">
        <v>0</v>
      </c>
      <c r="D766" t="s">
        <v>7257</v>
      </c>
      <c r="E766" t="s">
        <v>2416</v>
      </c>
      <c r="F766" t="s">
        <v>2416</v>
      </c>
      <c r="G766" t="s">
        <v>7280</v>
      </c>
      <c r="H766" t="s">
        <v>363</v>
      </c>
      <c r="I766" t="s">
        <v>363</v>
      </c>
      <c r="J766" t="s">
        <v>363</v>
      </c>
      <c r="K766" t="s">
        <v>125</v>
      </c>
      <c r="L766" t="s">
        <v>125</v>
      </c>
      <c r="M766">
        <f>IF(UPPER(TRIM(Table2[[#This Row],[Status_Clean]]))="CONVERTED",1,0)</f>
        <v>0</v>
      </c>
      <c r="N766">
        <f>IF(ISNUMBER(MATCH(UPPER(TRIM(Table2[[#This Row],[Status_Clean]])),{"CONTACTED","QUALIFIED","CONVERTED"},0)),1,0)</f>
        <v>1</v>
      </c>
      <c r="O766" cm="1">
        <f t="array" ref="O766">_xlfn.SWITCH(UPPER(TRIM(Table2[[#This Row],[Status_Clean]])),"NEW",1,"CONTACTED",2,"QUALIFIED",3,"CONVERTED",4,"LOST",5,99)</f>
        <v>2</v>
      </c>
      <c r="P766" t="s">
        <v>2417</v>
      </c>
      <c r="Q766" t="s">
        <v>7679</v>
      </c>
      <c r="R766" t="s">
        <v>7679</v>
      </c>
      <c r="S766">
        <v>45460</v>
      </c>
      <c r="T766" t="s">
        <v>7261</v>
      </c>
      <c r="U766">
        <v>45460</v>
      </c>
      <c r="V766" t="s">
        <v>7276</v>
      </c>
      <c r="W766" t="s">
        <v>7271</v>
      </c>
      <c r="X766" t="s">
        <v>7277</v>
      </c>
      <c r="Y766" t="s">
        <v>7298</v>
      </c>
      <c r="Z766">
        <v>31</v>
      </c>
      <c r="AA766">
        <v>31</v>
      </c>
      <c r="AB766" t="str" cm="1">
        <f t="array" ref="AB766">_xlfn.LET(_xlpm.x,IFERROR(VALUE(Table2[[#This Row],[Response_Time_Hours]]),""),IF(_xlpm.x="","CHECK",_xlfn.IFS(_xlpm.x&lt;=1,"Immediate",_xlpm.x&lt;=6,"Fast",_xlpm.x&lt;=24,"Moderate",_xlpm.x&gt;24,"Delayed")))</f>
        <v>Delayed</v>
      </c>
      <c r="AC766">
        <v>5</v>
      </c>
      <c r="AD766" t="str" cm="1">
        <f t="array" ref="AD766">IF(Table2[[#This Row],[Interaction_Count_Final]]="","N/A",_xlfn.IFS(Table2[[#This Row],[Interaction_Count_Final]]&lt;=2,"Low",Table2[[#This Row],[Interaction_Count_Final]]&lt;=5,"Medium",Table2[[#This Row],[Interaction_Count_Final]]&gt;=6,"High",TRUE,"CHECK"))</f>
        <v>Medium</v>
      </c>
      <c r="AE766" t="s">
        <v>7266</v>
      </c>
      <c r="AF766" t="b">
        <v>1</v>
      </c>
      <c r="AG766" t="b">
        <v>1</v>
      </c>
      <c r="AH766">
        <v>1014</v>
      </c>
      <c r="AI766">
        <v>45460</v>
      </c>
      <c r="AJ766" t="b">
        <v>1</v>
      </c>
      <c r="AK766" t="str" cm="1">
        <f t="array" ref="AK766">_xlfn.LET(
  _xlpm.txt,TRIM(Raw_Data!F766),
  _xlpm.norm,SUBSTITUTE(SUBSTITUTE(_xlpm.txt,"-","/"),".","/"),
  _xlpm.p,_xlfn.TEXTSPLIT(_xlpm.norm,"/"),
  _xlpm.a,VALUE(INDEX(_xlpm.p,1)),
  _xlpm.b,VALUE(INDEX(_xlpm.p,2)),
  IF(AND(_xlpm.a&lt;=12,_xlpm.b&lt;=12),"REVIEW_AMBIGUOUS","OK")
)</f>
        <v>OK</v>
      </c>
    </row>
    <row r="767" spans="1:37">
      <c r="A767" t="s">
        <v>2418</v>
      </c>
      <c r="B767" t="s">
        <v>2418</v>
      </c>
      <c r="C767" t="b">
        <v>1</v>
      </c>
      <c r="D767" t="s">
        <v>7257</v>
      </c>
      <c r="E767" t="s">
        <v>2419</v>
      </c>
      <c r="F767" t="s">
        <v>2419</v>
      </c>
      <c r="G767" t="s">
        <v>7258</v>
      </c>
      <c r="H767" t="s">
        <v>397</v>
      </c>
      <c r="I767" t="s">
        <v>397</v>
      </c>
      <c r="J767" t="s">
        <v>792</v>
      </c>
      <c r="K767" t="s">
        <v>193</v>
      </c>
      <c r="L767" t="s">
        <v>193</v>
      </c>
      <c r="M767">
        <f>IF(UPPER(TRIM(Table2[[#This Row],[Status_Clean]]))="CONVERTED",1,0)</f>
        <v>0</v>
      </c>
      <c r="N767">
        <f>IF(ISNUMBER(MATCH(UPPER(TRIM(Table2[[#This Row],[Status_Clean]])),{"CONTACTED","QUALIFIED","CONVERTED"},0)),1,0)</f>
        <v>0</v>
      </c>
      <c r="O767" cm="1">
        <f t="array" ref="O767">_xlfn.SWITCH(UPPER(TRIM(Table2[[#This Row],[Status_Clean]])),"NEW",1,"CONTACTED",2,"QUALIFIED",3,"CONVERTED",4,"LOST",5,99)</f>
        <v>1</v>
      </c>
      <c r="P767" t="s">
        <v>1517</v>
      </c>
      <c r="Q767" t="s">
        <v>7713</v>
      </c>
      <c r="R767" t="s">
        <v>7713</v>
      </c>
      <c r="S767">
        <v>45311</v>
      </c>
      <c r="T767" t="s">
        <v>7261</v>
      </c>
      <c r="U767">
        <v>45311</v>
      </c>
      <c r="V767" t="s">
        <v>7317</v>
      </c>
      <c r="W767" t="s">
        <v>7271</v>
      </c>
      <c r="X767" t="s">
        <v>7284</v>
      </c>
      <c r="Y767" t="s">
        <v>7278</v>
      </c>
      <c r="Z767">
        <v>42</v>
      </c>
      <c r="AA767">
        <v>42</v>
      </c>
      <c r="AB767" t="str" cm="1">
        <f t="array" ref="AB767">_xlfn.LET(_xlpm.x,IFERROR(VALUE(Table2[[#This Row],[Response_Time_Hours]]),""),IF(_xlpm.x="","CHECK",_xlfn.IFS(_xlpm.x&lt;=1,"Immediate",_xlpm.x&lt;=6,"Fast",_xlpm.x&lt;=24,"Moderate",_xlpm.x&gt;24,"Delayed")))</f>
        <v>Delayed</v>
      </c>
      <c r="AC767">
        <v>37</v>
      </c>
      <c r="AD767" t="str" cm="1">
        <f t="array" ref="AD767">IF(Table2[[#This Row],[Interaction_Count_Final]]="","N/A",_xlfn.IFS(Table2[[#This Row],[Interaction_Count_Final]]&lt;=2,"Low",Table2[[#This Row],[Interaction_Count_Final]]&lt;=5,"Medium",Table2[[#This Row],[Interaction_Count_Final]]&gt;=6,"High",TRUE,"CHECK"))</f>
        <v>High</v>
      </c>
      <c r="AE767" t="s">
        <v>7266</v>
      </c>
      <c r="AF767" t="b">
        <v>1</v>
      </c>
      <c r="AG767" t="b">
        <v>1</v>
      </c>
      <c r="AH767">
        <v>1015</v>
      </c>
      <c r="AI767">
        <v>45311</v>
      </c>
      <c r="AJ767" t="b">
        <v>1</v>
      </c>
      <c r="AK767" t="e" cm="1">
        <f t="array" ref="AK767">_xlfn.LET(
  _xlpm.txt,TRIM(Raw_Data!F767),
  _xlpm.norm,SUBSTITUTE(SUBSTITUTE(_xlpm.txt,"-","/"),".","/"),
  _xlpm.p,_xlfn.TEXTSPLIT(_xlpm.norm,"/"),
  _xlpm.a,VALUE(INDEX(_xlpm.p,1)),
  _xlpm.b,VALUE(INDEX(_xlpm.p,2)),
  IF(AND(_xlpm.a&lt;=12,_xlpm.b&lt;=12),"REVIEW_AMBIGUOUS","OK")
)</f>
        <v>#REF!</v>
      </c>
    </row>
    <row r="768" spans="1:37">
      <c r="A768" t="s">
        <v>2420</v>
      </c>
      <c r="B768" t="s">
        <v>2420</v>
      </c>
      <c r="C768" t="b">
        <v>0</v>
      </c>
      <c r="D768" t="s">
        <v>7257</v>
      </c>
      <c r="E768" t="s">
        <v>2421</v>
      </c>
      <c r="F768" t="s">
        <v>2421</v>
      </c>
      <c r="G768" t="s">
        <v>7258</v>
      </c>
      <c r="H768" t="s">
        <v>156</v>
      </c>
      <c r="I768" t="s">
        <v>156</v>
      </c>
      <c r="J768" t="s">
        <v>69</v>
      </c>
      <c r="K768" t="s">
        <v>250</v>
      </c>
      <c r="L768" t="s">
        <v>250</v>
      </c>
      <c r="M768">
        <f>IF(UPPER(TRIM(Table2[[#This Row],[Status_Clean]]))="CONVERTED",1,0)</f>
        <v>1</v>
      </c>
      <c r="N768">
        <f>IF(ISNUMBER(MATCH(UPPER(TRIM(Table2[[#This Row],[Status_Clean]])),{"CONTACTED","QUALIFIED","CONVERTED"},0)),1,0)</f>
        <v>1</v>
      </c>
      <c r="O768" cm="1">
        <f t="array" ref="O768">_xlfn.SWITCH(UPPER(TRIM(Table2[[#This Row],[Status_Clean]])),"NEW",1,"CONTACTED",2,"QUALIFIED",3,"CONVERTED",4,"LOST",5,99)</f>
        <v>4</v>
      </c>
      <c r="P768">
        <v>45391</v>
      </c>
      <c r="Q768" t="s">
        <v>7958</v>
      </c>
      <c r="R768" t="s">
        <v>7958</v>
      </c>
      <c r="S768">
        <v>45391</v>
      </c>
      <c r="T768" t="s">
        <v>7261</v>
      </c>
      <c r="U768">
        <v>45391</v>
      </c>
      <c r="V768" t="s">
        <v>7297</v>
      </c>
      <c r="W768" t="s">
        <v>7271</v>
      </c>
      <c r="X768" t="s">
        <v>7277</v>
      </c>
      <c r="Y768" t="s">
        <v>7265</v>
      </c>
      <c r="Z768" t="s">
        <v>2422</v>
      </c>
      <c r="AA768">
        <v>68.2</v>
      </c>
      <c r="AB768" t="str" cm="1">
        <f t="array" ref="AB768">_xlfn.LET(_xlpm.x,IFERROR(VALUE(Table2[[#This Row],[Response_Time_Hours]]),""),IF(_xlpm.x="","CHECK",_xlfn.IFS(_xlpm.x&lt;=1,"Immediate",_xlpm.x&lt;=6,"Fast",_xlpm.x&lt;=24,"Moderate",_xlpm.x&gt;24,"Delayed")))</f>
        <v>Delayed</v>
      </c>
      <c r="AC768">
        <v>7</v>
      </c>
      <c r="AD768" t="str" cm="1">
        <f t="array" ref="AD768">IF(Table2[[#This Row],[Interaction_Count_Final]]="","N/A",_xlfn.IFS(Table2[[#This Row],[Interaction_Count_Final]]&lt;=2,"Low",Table2[[#This Row],[Interaction_Count_Final]]&lt;=5,"Medium",Table2[[#This Row],[Interaction_Count_Final]]&gt;=6,"High",TRUE,"CHECK"))</f>
        <v>High</v>
      </c>
      <c r="AE768" t="s">
        <v>7266</v>
      </c>
      <c r="AF768" t="b">
        <v>1</v>
      </c>
      <c r="AG768" t="b">
        <v>1</v>
      </c>
      <c r="AH768">
        <v>1016</v>
      </c>
      <c r="AI768">
        <v>45391</v>
      </c>
      <c r="AJ768" t="b">
        <v>1</v>
      </c>
      <c r="AK768" t="e" cm="1">
        <f t="array" ref="AK768">_xlfn.LET(
  _xlpm.txt,TRIM(Raw_Data!F768),
  _xlpm.norm,SUBSTITUTE(SUBSTITUTE(_xlpm.txt,"-","/"),".","/"),
  _xlpm.p,_xlfn.TEXTSPLIT(_xlpm.norm,"/"),
  _xlpm.a,VALUE(INDEX(_xlpm.p,1)),
  _xlpm.b,VALUE(INDEX(_xlpm.p,2)),
  IF(AND(_xlpm.a&lt;=12,_xlpm.b&lt;=12),"REVIEW_AMBIGUOUS","OK")
)</f>
        <v>#REF!</v>
      </c>
    </row>
    <row r="769" spans="1:37">
      <c r="A769" t="s">
        <v>2423</v>
      </c>
      <c r="B769" t="s">
        <v>2423</v>
      </c>
      <c r="C769" t="b">
        <v>0</v>
      </c>
      <c r="D769" t="s">
        <v>7257</v>
      </c>
      <c r="E769" t="s">
        <v>2424</v>
      </c>
      <c r="F769" t="s">
        <v>2424</v>
      </c>
      <c r="G769" t="s">
        <v>7268</v>
      </c>
      <c r="H769" t="s">
        <v>263</v>
      </c>
      <c r="I769" t="s">
        <v>263</v>
      </c>
      <c r="J769" t="s">
        <v>263</v>
      </c>
      <c r="K769" t="s">
        <v>193</v>
      </c>
      <c r="L769" t="s">
        <v>193</v>
      </c>
      <c r="M769">
        <f>IF(UPPER(TRIM(Table2[[#This Row],[Status_Clean]]))="CONVERTED",1,0)</f>
        <v>0</v>
      </c>
      <c r="N769">
        <f>IF(ISNUMBER(MATCH(UPPER(TRIM(Table2[[#This Row],[Status_Clean]])),{"CONTACTED","QUALIFIED","CONVERTED"},0)),1,0)</f>
        <v>0</v>
      </c>
      <c r="O769" cm="1">
        <f t="array" ref="O769">_xlfn.SWITCH(UPPER(TRIM(Table2[[#This Row],[Status_Clean]])),"NEW",1,"CONTACTED",2,"QUALIFIED",3,"CONVERTED",4,"LOST",5,99)</f>
        <v>1</v>
      </c>
      <c r="P769">
        <v>45392</v>
      </c>
      <c r="Q769" t="s">
        <v>7427</v>
      </c>
      <c r="R769" t="s">
        <v>7427</v>
      </c>
      <c r="S769">
        <v>45392</v>
      </c>
      <c r="T769" t="s">
        <v>7261</v>
      </c>
      <c r="U769">
        <v>45392</v>
      </c>
      <c r="V769" t="s">
        <v>7297</v>
      </c>
      <c r="W769" t="s">
        <v>7271</v>
      </c>
      <c r="X769" t="s">
        <v>7277</v>
      </c>
      <c r="Y769" t="s">
        <v>7272</v>
      </c>
      <c r="Z769">
        <v>11.9</v>
      </c>
      <c r="AA769">
        <v>11.9</v>
      </c>
      <c r="AB769" t="str" cm="1">
        <f t="array" ref="AB769">_xlfn.LET(_xlpm.x,IFERROR(VALUE(Table2[[#This Row],[Response_Time_Hours]]),""),IF(_xlpm.x="","CHECK",_xlfn.IFS(_xlpm.x&lt;=1,"Immediate",_xlpm.x&lt;=6,"Fast",_xlpm.x&lt;=24,"Moderate",_xlpm.x&gt;24,"Delayed")))</f>
        <v>Moderate</v>
      </c>
      <c r="AC769">
        <v>36</v>
      </c>
      <c r="AD769" t="str" cm="1">
        <f t="array" ref="AD769">IF(Table2[[#This Row],[Interaction_Count_Final]]="","N/A",_xlfn.IFS(Table2[[#This Row],[Interaction_Count_Final]]&lt;=2,"Low",Table2[[#This Row],[Interaction_Count_Final]]&lt;=5,"Medium",Table2[[#This Row],[Interaction_Count_Final]]&gt;=6,"High",TRUE,"CHECK"))</f>
        <v>High</v>
      </c>
      <c r="AE769" t="s">
        <v>7266</v>
      </c>
      <c r="AF769" t="b">
        <v>1</v>
      </c>
      <c r="AG769" t="b">
        <v>1</v>
      </c>
      <c r="AH769">
        <v>1017</v>
      </c>
      <c r="AI769">
        <v>45392</v>
      </c>
      <c r="AJ769" t="b">
        <v>1</v>
      </c>
      <c r="AK769" t="e" cm="1">
        <f t="array" ref="AK769">_xlfn.LET(
  _xlpm.txt,TRIM(Raw_Data!F769),
  _xlpm.norm,SUBSTITUTE(SUBSTITUTE(_xlpm.txt,"-","/"),".","/"),
  _xlpm.p,_xlfn.TEXTSPLIT(_xlpm.norm,"/"),
  _xlpm.a,VALUE(INDEX(_xlpm.p,1)),
  _xlpm.b,VALUE(INDEX(_xlpm.p,2)),
  IF(AND(_xlpm.a&lt;=12,_xlpm.b&lt;=12),"REVIEW_AMBIGUOUS","OK")
)</f>
        <v>#REF!</v>
      </c>
    </row>
    <row r="770" spans="1:37">
      <c r="A770" t="s">
        <v>2425</v>
      </c>
      <c r="B770" t="s">
        <v>2425</v>
      </c>
      <c r="C770" t="b">
        <v>0</v>
      </c>
      <c r="D770" t="s">
        <v>7257</v>
      </c>
      <c r="E770" t="s">
        <v>2426</v>
      </c>
      <c r="F770" t="s">
        <v>2426</v>
      </c>
      <c r="G770" t="s">
        <v>7274</v>
      </c>
      <c r="H770" t="s">
        <v>600</v>
      </c>
      <c r="I770" t="s">
        <v>600</v>
      </c>
      <c r="J770" t="s">
        <v>254</v>
      </c>
      <c r="K770" t="s">
        <v>7502</v>
      </c>
      <c r="L770" t="s">
        <v>71</v>
      </c>
      <c r="M770">
        <f>IF(UPPER(TRIM(Table2[[#This Row],[Status_Clean]]))="CONVERTED",1,0)</f>
        <v>0</v>
      </c>
      <c r="N770">
        <f>IF(ISNUMBER(MATCH(UPPER(TRIM(Table2[[#This Row],[Status_Clean]])),{"CONTACTED","QUALIFIED","CONVERTED"},0)),1,0)</f>
        <v>1</v>
      </c>
      <c r="O770" cm="1">
        <f t="array" ref="O770">_xlfn.SWITCH(UPPER(TRIM(Table2[[#This Row],[Status_Clean]])),"NEW",1,"CONTACTED",2,"QUALIFIED",3,"CONVERTED",4,"LOST",5,99)</f>
        <v>3</v>
      </c>
      <c r="P770">
        <v>45634</v>
      </c>
      <c r="Q770" t="s">
        <v>7780</v>
      </c>
      <c r="R770" t="s">
        <v>7780</v>
      </c>
      <c r="S770">
        <v>45634</v>
      </c>
      <c r="T770" t="s">
        <v>7261</v>
      </c>
      <c r="U770">
        <v>45634</v>
      </c>
      <c r="V770" t="s">
        <v>7262</v>
      </c>
      <c r="W770" t="s">
        <v>7271</v>
      </c>
      <c r="X770" t="s">
        <v>7264</v>
      </c>
      <c r="Y770" t="s">
        <v>7293</v>
      </c>
      <c r="Z770">
        <v>14</v>
      </c>
      <c r="AA770">
        <v>14</v>
      </c>
      <c r="AB770" t="str" cm="1">
        <f t="array" ref="AB770">_xlfn.LET(_xlpm.x,IFERROR(VALUE(Table2[[#This Row],[Response_Time_Hours]]),""),IF(_xlpm.x="","CHECK",_xlfn.IFS(_xlpm.x&lt;=1,"Immediate",_xlpm.x&lt;=6,"Fast",_xlpm.x&lt;=24,"Moderate",_xlpm.x&gt;24,"Delayed")))</f>
        <v>Moderate</v>
      </c>
      <c r="AC770">
        <v>26</v>
      </c>
      <c r="AD770" t="str" cm="1">
        <f t="array" ref="AD770">IF(Table2[[#This Row],[Interaction_Count_Final]]="","N/A",_xlfn.IFS(Table2[[#This Row],[Interaction_Count_Final]]&lt;=2,"Low",Table2[[#This Row],[Interaction_Count_Final]]&lt;=5,"Medium",Table2[[#This Row],[Interaction_Count_Final]]&gt;=6,"High",TRUE,"CHECK"))</f>
        <v>High</v>
      </c>
      <c r="AE770" t="s">
        <v>7266</v>
      </c>
      <c r="AF770" t="b">
        <v>1</v>
      </c>
      <c r="AG770" t="b">
        <v>1</v>
      </c>
      <c r="AH770">
        <v>1018</v>
      </c>
      <c r="AI770">
        <v>45634</v>
      </c>
      <c r="AJ770" t="b">
        <v>1</v>
      </c>
      <c r="AK770" t="e" cm="1">
        <f t="array" ref="AK770">_xlfn.LET(
  _xlpm.txt,TRIM(Raw_Data!F770),
  _xlpm.norm,SUBSTITUTE(SUBSTITUTE(_xlpm.txt,"-","/"),".","/"),
  _xlpm.p,_xlfn.TEXTSPLIT(_xlpm.norm,"/"),
  _xlpm.a,VALUE(INDEX(_xlpm.p,1)),
  _xlpm.b,VALUE(INDEX(_xlpm.p,2)),
  IF(AND(_xlpm.a&lt;=12,_xlpm.b&lt;=12),"REVIEW_AMBIGUOUS","OK")
)</f>
        <v>#REF!</v>
      </c>
    </row>
    <row r="771" spans="1:37">
      <c r="A771" t="s">
        <v>2427</v>
      </c>
      <c r="B771" t="s">
        <v>2427</v>
      </c>
      <c r="C771" t="b">
        <v>0</v>
      </c>
      <c r="D771" t="s">
        <v>7257</v>
      </c>
      <c r="E771" t="s">
        <v>2428</v>
      </c>
      <c r="F771" t="s">
        <v>2428</v>
      </c>
      <c r="G771" t="s">
        <v>7303</v>
      </c>
      <c r="H771" t="s">
        <v>7413</v>
      </c>
      <c r="I771" t="s">
        <v>7413</v>
      </c>
      <c r="J771" t="s">
        <v>123</v>
      </c>
      <c r="K771" t="s">
        <v>250</v>
      </c>
      <c r="L771" t="s">
        <v>250</v>
      </c>
      <c r="M771">
        <f>IF(UPPER(TRIM(Table2[[#This Row],[Status_Clean]]))="CONVERTED",1,0)</f>
        <v>1</v>
      </c>
      <c r="N771">
        <f>IF(ISNUMBER(MATCH(UPPER(TRIM(Table2[[#This Row],[Status_Clean]])),{"CONTACTED","QUALIFIED","CONVERTED"},0)),1,0)</f>
        <v>1</v>
      </c>
      <c r="O771" cm="1">
        <f t="array" ref="O771">_xlfn.SWITCH(UPPER(TRIM(Table2[[#This Row],[Status_Clean]])),"NEW",1,"CONTACTED",2,"QUALIFIED",3,"CONVERTED",4,"LOST",5,99)</f>
        <v>4</v>
      </c>
      <c r="P771" t="s">
        <v>2429</v>
      </c>
      <c r="Q771" t="s">
        <v>7959</v>
      </c>
      <c r="R771" t="s">
        <v>7959</v>
      </c>
      <c r="S771">
        <v>45469</v>
      </c>
      <c r="T771" t="s">
        <v>7261</v>
      </c>
      <c r="U771">
        <v>45469</v>
      </c>
      <c r="V771" t="s">
        <v>7276</v>
      </c>
      <c r="W771" t="s">
        <v>7271</v>
      </c>
      <c r="X771" t="s">
        <v>7277</v>
      </c>
      <c r="Y771" t="s">
        <v>7272</v>
      </c>
      <c r="Z771" t="s">
        <v>339</v>
      </c>
      <c r="AA771">
        <v>28.799999999999997</v>
      </c>
      <c r="AB771" t="str" cm="1">
        <f t="array" ref="AB771">_xlfn.LET(_xlpm.x,IFERROR(VALUE(Table2[[#This Row],[Response_Time_Hours]]),""),IF(_xlpm.x="","CHECK",_xlfn.IFS(_xlpm.x&lt;=1,"Immediate",_xlpm.x&lt;=6,"Fast",_xlpm.x&lt;=24,"Moderate",_xlpm.x&gt;24,"Delayed")))</f>
        <v>Delayed</v>
      </c>
      <c r="AC771">
        <v>48</v>
      </c>
      <c r="AD771" t="str" cm="1">
        <f t="array" ref="AD771">IF(Table2[[#This Row],[Interaction_Count_Final]]="","N/A",_xlfn.IFS(Table2[[#This Row],[Interaction_Count_Final]]&lt;=2,"Low",Table2[[#This Row],[Interaction_Count_Final]]&lt;=5,"Medium",Table2[[#This Row],[Interaction_Count_Final]]&gt;=6,"High",TRUE,"CHECK"))</f>
        <v>High</v>
      </c>
      <c r="AE771" t="s">
        <v>7266</v>
      </c>
      <c r="AF771" t="b">
        <v>1</v>
      </c>
      <c r="AG771" t="b">
        <v>1</v>
      </c>
      <c r="AH771">
        <v>1019</v>
      </c>
      <c r="AI771">
        <v>45469</v>
      </c>
      <c r="AJ771" t="b">
        <v>1</v>
      </c>
      <c r="AK771" t="e" cm="1">
        <f t="array" ref="AK771">_xlfn.LET(
  _xlpm.txt,TRIM(Raw_Data!F771),
  _xlpm.norm,SUBSTITUTE(SUBSTITUTE(_xlpm.txt,"-","/"),".","/"),
  _xlpm.p,_xlfn.TEXTSPLIT(_xlpm.norm,"/"),
  _xlpm.a,VALUE(INDEX(_xlpm.p,1)),
  _xlpm.b,VALUE(INDEX(_xlpm.p,2)),
  IF(AND(_xlpm.a&lt;=12,_xlpm.b&lt;=12),"REVIEW_AMBIGUOUS","OK")
)</f>
        <v>#REF!</v>
      </c>
    </row>
    <row r="772" spans="1:37">
      <c r="A772" t="s">
        <v>2430</v>
      </c>
      <c r="B772" t="s">
        <v>2430</v>
      </c>
      <c r="C772" t="b">
        <v>0</v>
      </c>
      <c r="D772" t="s">
        <v>7257</v>
      </c>
      <c r="E772" t="s">
        <v>2431</v>
      </c>
      <c r="F772" t="s">
        <v>2431</v>
      </c>
      <c r="G772" t="s">
        <v>7258</v>
      </c>
      <c r="H772" t="s">
        <v>363</v>
      </c>
      <c r="I772" t="s">
        <v>363</v>
      </c>
      <c r="J772" t="s">
        <v>363</v>
      </c>
      <c r="K772" t="s">
        <v>125</v>
      </c>
      <c r="L772" t="s">
        <v>125</v>
      </c>
      <c r="M772">
        <f>IF(UPPER(TRIM(Table2[[#This Row],[Status_Clean]]))="CONVERTED",1,0)</f>
        <v>0</v>
      </c>
      <c r="N772">
        <f>IF(ISNUMBER(MATCH(UPPER(TRIM(Table2[[#This Row],[Status_Clean]])),{"CONTACTED","QUALIFIED","CONVERTED"},0)),1,0)</f>
        <v>1</v>
      </c>
      <c r="O772" cm="1">
        <f t="array" ref="O772">_xlfn.SWITCH(UPPER(TRIM(Table2[[#This Row],[Status_Clean]])),"NEW",1,"CONTACTED",2,"QUALIFIED",3,"CONVERTED",4,"LOST",5,99)</f>
        <v>2</v>
      </c>
      <c r="P772" t="s">
        <v>2432</v>
      </c>
      <c r="Q772" t="s">
        <v>7960</v>
      </c>
      <c r="R772" t="s">
        <v>7960</v>
      </c>
      <c r="S772">
        <v>45154</v>
      </c>
      <c r="T772" t="s">
        <v>7261</v>
      </c>
      <c r="U772">
        <v>45154</v>
      </c>
      <c r="V772" t="s">
        <v>7310</v>
      </c>
      <c r="W772" t="s">
        <v>7263</v>
      </c>
      <c r="X772" t="s">
        <v>7288</v>
      </c>
      <c r="Y772" t="s">
        <v>7272</v>
      </c>
      <c r="Z772" t="s">
        <v>2433</v>
      </c>
      <c r="AA772">
        <v>24.5</v>
      </c>
      <c r="AB772" t="str" cm="1">
        <f t="array" ref="AB772">_xlfn.LET(_xlpm.x,IFERROR(VALUE(Table2[[#This Row],[Response_Time_Hours]]),""),IF(_xlpm.x="","CHECK",_xlfn.IFS(_xlpm.x&lt;=1,"Immediate",_xlpm.x&lt;=6,"Fast",_xlpm.x&lt;=24,"Moderate",_xlpm.x&gt;24,"Delayed")))</f>
        <v>Delayed</v>
      </c>
      <c r="AC772">
        <v>33</v>
      </c>
      <c r="AD772" t="str" cm="1">
        <f t="array" ref="AD772">IF(Table2[[#This Row],[Interaction_Count_Final]]="","N/A",_xlfn.IFS(Table2[[#This Row],[Interaction_Count_Final]]&lt;=2,"Low",Table2[[#This Row],[Interaction_Count_Final]]&lt;=5,"Medium",Table2[[#This Row],[Interaction_Count_Final]]&gt;=6,"High",TRUE,"CHECK"))</f>
        <v>High</v>
      </c>
      <c r="AE772" t="s">
        <v>7266</v>
      </c>
      <c r="AF772" t="b">
        <v>1</v>
      </c>
      <c r="AG772" t="b">
        <v>1</v>
      </c>
      <c r="AH772">
        <v>1021</v>
      </c>
      <c r="AI772">
        <v>45154</v>
      </c>
      <c r="AJ772" t="b">
        <v>1</v>
      </c>
      <c r="AK772" t="str" cm="1">
        <f t="array" ref="AK772">_xlfn.LET(
  _xlpm.txt,TRIM(Raw_Data!F772),
  _xlpm.norm,SUBSTITUTE(SUBSTITUTE(_xlpm.txt,"-","/"),".","/"),
  _xlpm.p,_xlfn.TEXTSPLIT(_xlpm.norm,"/"),
  _xlpm.a,VALUE(INDEX(_xlpm.p,1)),
  _xlpm.b,VALUE(INDEX(_xlpm.p,2)),
  IF(AND(_xlpm.a&lt;=12,_xlpm.b&lt;=12),"REVIEW_AMBIGUOUS","OK")
)</f>
        <v>OK</v>
      </c>
    </row>
    <row r="773" spans="1:37">
      <c r="A773" t="s">
        <v>2434</v>
      </c>
      <c r="B773" t="s">
        <v>2434</v>
      </c>
      <c r="C773" t="b">
        <v>0</v>
      </c>
      <c r="D773" t="s">
        <v>7257</v>
      </c>
      <c r="E773" t="s">
        <v>2435</v>
      </c>
      <c r="F773" t="s">
        <v>2435</v>
      </c>
      <c r="G773" t="s">
        <v>7303</v>
      </c>
      <c r="H773" t="s">
        <v>473</v>
      </c>
      <c r="I773" t="s">
        <v>473</v>
      </c>
      <c r="J773" t="s">
        <v>473</v>
      </c>
      <c r="K773" t="s">
        <v>7281</v>
      </c>
      <c r="L773" t="s">
        <v>125</v>
      </c>
      <c r="M773">
        <f>IF(UPPER(TRIM(Table2[[#This Row],[Status_Clean]]))="CONVERTED",1,0)</f>
        <v>0</v>
      </c>
      <c r="N773">
        <f>IF(ISNUMBER(MATCH(UPPER(TRIM(Table2[[#This Row],[Status_Clean]])),{"CONTACTED","QUALIFIED","CONVERTED"},0)),1,0)</f>
        <v>1</v>
      </c>
      <c r="O773" cm="1">
        <f t="array" ref="O773">_xlfn.SWITCH(UPPER(TRIM(Table2[[#This Row],[Status_Clean]])),"NEW",1,"CONTACTED",2,"QUALIFIED",3,"CONVERTED",4,"LOST",5,99)</f>
        <v>2</v>
      </c>
      <c r="P773">
        <v>44929</v>
      </c>
      <c r="Q773" t="s">
        <v>7961</v>
      </c>
      <c r="R773" t="s">
        <v>7961</v>
      </c>
      <c r="S773">
        <v>44929</v>
      </c>
      <c r="T773" t="s">
        <v>7261</v>
      </c>
      <c r="U773">
        <v>44929</v>
      </c>
      <c r="V773" t="s">
        <v>7317</v>
      </c>
      <c r="W773" t="s">
        <v>7263</v>
      </c>
      <c r="X773" t="s">
        <v>7284</v>
      </c>
      <c r="Y773" t="s">
        <v>7265</v>
      </c>
      <c r="Z773" t="s">
        <v>2436</v>
      </c>
      <c r="AA773">
        <v>43</v>
      </c>
      <c r="AB773" t="str" cm="1">
        <f t="array" ref="AB773">_xlfn.LET(_xlpm.x,IFERROR(VALUE(Table2[[#This Row],[Response_Time_Hours]]),""),IF(_xlpm.x="","CHECK",_xlfn.IFS(_xlpm.x&lt;=1,"Immediate",_xlpm.x&lt;=6,"Fast",_xlpm.x&lt;=24,"Moderate",_xlpm.x&gt;24,"Delayed")))</f>
        <v>Delayed</v>
      </c>
      <c r="AC773">
        <v>23</v>
      </c>
      <c r="AD773" t="str" cm="1">
        <f t="array" ref="AD773">IF(Table2[[#This Row],[Interaction_Count_Final]]="","N/A",_xlfn.IFS(Table2[[#This Row],[Interaction_Count_Final]]&lt;=2,"Low",Table2[[#This Row],[Interaction_Count_Final]]&lt;=5,"Medium",Table2[[#This Row],[Interaction_Count_Final]]&gt;=6,"High",TRUE,"CHECK"))</f>
        <v>High</v>
      </c>
      <c r="AE773" t="s">
        <v>7273</v>
      </c>
      <c r="AF773" t="b">
        <v>1</v>
      </c>
      <c r="AG773" t="b">
        <v>1</v>
      </c>
      <c r="AH773">
        <v>1022</v>
      </c>
      <c r="AI773">
        <v>44929</v>
      </c>
      <c r="AJ773" t="b">
        <v>1</v>
      </c>
      <c r="AK773" t="e" cm="1">
        <f t="array" ref="AK773">_xlfn.LET(
  _xlpm.txt,TRIM(Raw_Data!F773),
  _xlpm.norm,SUBSTITUTE(SUBSTITUTE(_xlpm.txt,"-","/"),".","/"),
  _xlpm.p,_xlfn.TEXTSPLIT(_xlpm.norm,"/"),
  _xlpm.a,VALUE(INDEX(_xlpm.p,1)),
  _xlpm.b,VALUE(INDEX(_xlpm.p,2)),
  IF(AND(_xlpm.a&lt;=12,_xlpm.b&lt;=12),"REVIEW_AMBIGUOUS","OK")
)</f>
        <v>#REF!</v>
      </c>
    </row>
    <row r="774" spans="1:37">
      <c r="A774" t="s">
        <v>2437</v>
      </c>
      <c r="B774" t="s">
        <v>2437</v>
      </c>
      <c r="C774" t="b">
        <v>0</v>
      </c>
      <c r="D774" t="s">
        <v>7257</v>
      </c>
      <c r="E774" t="s">
        <v>2438</v>
      </c>
      <c r="F774" t="s">
        <v>2438</v>
      </c>
      <c r="G774" t="s">
        <v>7268</v>
      </c>
      <c r="H774" t="s">
        <v>469</v>
      </c>
      <c r="I774" t="s">
        <v>469</v>
      </c>
      <c r="J774" t="s">
        <v>469</v>
      </c>
      <c r="K774" t="s">
        <v>7259</v>
      </c>
      <c r="L774" t="s">
        <v>193</v>
      </c>
      <c r="M774">
        <f>IF(UPPER(TRIM(Table2[[#This Row],[Status_Clean]]))="CONVERTED",1,0)</f>
        <v>0</v>
      </c>
      <c r="N774">
        <f>IF(ISNUMBER(MATCH(UPPER(TRIM(Table2[[#This Row],[Status_Clean]])),{"CONTACTED","QUALIFIED","CONVERTED"},0)),1,0)</f>
        <v>0</v>
      </c>
      <c r="O774" cm="1">
        <f t="array" ref="O774">_xlfn.SWITCH(UPPER(TRIM(Table2[[#This Row],[Status_Clean]])),"NEW",1,"CONTACTED",2,"QUALIFIED",3,"CONVERTED",4,"LOST",5,99)</f>
        <v>1</v>
      </c>
      <c r="P774">
        <v>45239</v>
      </c>
      <c r="Q774" t="s">
        <v>7937</v>
      </c>
      <c r="R774" t="s">
        <v>7937</v>
      </c>
      <c r="S774">
        <v>45239</v>
      </c>
      <c r="T774" t="s">
        <v>7261</v>
      </c>
      <c r="U774">
        <v>45239</v>
      </c>
      <c r="V774" t="s">
        <v>7300</v>
      </c>
      <c r="W774" t="s">
        <v>7263</v>
      </c>
      <c r="X774" t="s">
        <v>7264</v>
      </c>
      <c r="Y774" t="s">
        <v>7285</v>
      </c>
      <c r="Z774" t="s">
        <v>2439</v>
      </c>
      <c r="AA774">
        <v>58.9</v>
      </c>
      <c r="AB774" t="str" cm="1">
        <f t="array" ref="AB774">_xlfn.LET(_xlpm.x,IFERROR(VALUE(Table2[[#This Row],[Response_Time_Hours]]),""),IF(_xlpm.x="","CHECK",_xlfn.IFS(_xlpm.x&lt;=1,"Immediate",_xlpm.x&lt;=6,"Fast",_xlpm.x&lt;=24,"Moderate",_xlpm.x&gt;24,"Delayed")))</f>
        <v>Delayed</v>
      </c>
      <c r="AC774">
        <v>8</v>
      </c>
      <c r="AD774" t="str" cm="1">
        <f t="array" ref="AD774">IF(Table2[[#This Row],[Interaction_Count_Final]]="","N/A",_xlfn.IFS(Table2[[#This Row],[Interaction_Count_Final]]&lt;=2,"Low",Table2[[#This Row],[Interaction_Count_Final]]&lt;=5,"Medium",Table2[[#This Row],[Interaction_Count_Final]]&gt;=6,"High",TRUE,"CHECK"))</f>
        <v>High</v>
      </c>
      <c r="AE774" t="s">
        <v>7273</v>
      </c>
      <c r="AF774" t="b">
        <v>1</v>
      </c>
      <c r="AG774" t="b">
        <v>1</v>
      </c>
      <c r="AH774">
        <v>1024</v>
      </c>
      <c r="AI774">
        <v>45239</v>
      </c>
      <c r="AJ774" t="b">
        <v>1</v>
      </c>
      <c r="AK774" t="e" cm="1">
        <f t="array" ref="AK774">_xlfn.LET(
  _xlpm.txt,TRIM(Raw_Data!F774),
  _xlpm.norm,SUBSTITUTE(SUBSTITUTE(_xlpm.txt,"-","/"),".","/"),
  _xlpm.p,_xlfn.TEXTSPLIT(_xlpm.norm,"/"),
  _xlpm.a,VALUE(INDEX(_xlpm.p,1)),
  _xlpm.b,VALUE(INDEX(_xlpm.p,2)),
  IF(AND(_xlpm.a&lt;=12,_xlpm.b&lt;=12),"REVIEW_AMBIGUOUS","OK")
)</f>
        <v>#REF!</v>
      </c>
    </row>
    <row r="775" spans="1:37">
      <c r="A775" t="s">
        <v>2440</v>
      </c>
      <c r="B775" t="s">
        <v>2440</v>
      </c>
      <c r="C775" t="b">
        <v>0</v>
      </c>
      <c r="D775" t="s">
        <v>7257</v>
      </c>
      <c r="E775" t="s">
        <v>2441</v>
      </c>
      <c r="F775" t="s">
        <v>2441</v>
      </c>
      <c r="G775" t="s">
        <v>7274</v>
      </c>
      <c r="H775" t="s">
        <v>263</v>
      </c>
      <c r="I775" t="s">
        <v>263</v>
      </c>
      <c r="J775" t="s">
        <v>263</v>
      </c>
      <c r="K775" t="s">
        <v>125</v>
      </c>
      <c r="L775" t="s">
        <v>125</v>
      </c>
      <c r="M775">
        <f>IF(UPPER(TRIM(Table2[[#This Row],[Status_Clean]]))="CONVERTED",1,0)</f>
        <v>0</v>
      </c>
      <c r="N775">
        <f>IF(ISNUMBER(MATCH(UPPER(TRIM(Table2[[#This Row],[Status_Clean]])),{"CONTACTED","QUALIFIED","CONVERTED"},0)),1,0)</f>
        <v>1</v>
      </c>
      <c r="O775" cm="1">
        <f t="array" ref="O775">_xlfn.SWITCH(UPPER(TRIM(Table2[[#This Row],[Status_Clean]])),"NEW",1,"CONTACTED",2,"QUALIFIED",3,"CONVERTED",4,"LOST",5,99)</f>
        <v>2</v>
      </c>
      <c r="P775" t="s">
        <v>378</v>
      </c>
      <c r="Q775" t="s">
        <v>7385</v>
      </c>
      <c r="R775" t="s">
        <v>7385</v>
      </c>
      <c r="S775">
        <v>45090</v>
      </c>
      <c r="T775" t="s">
        <v>7261</v>
      </c>
      <c r="U775">
        <v>45090</v>
      </c>
      <c r="V775" t="s">
        <v>7276</v>
      </c>
      <c r="W775" t="s">
        <v>7263</v>
      </c>
      <c r="X775" t="s">
        <v>7277</v>
      </c>
      <c r="Y775" t="s">
        <v>7265</v>
      </c>
      <c r="Z775" t="s">
        <v>2442</v>
      </c>
      <c r="AA775">
        <v>18.3</v>
      </c>
      <c r="AB775" t="str" cm="1">
        <f t="array" ref="AB775">_xlfn.LET(_xlpm.x,IFERROR(VALUE(Table2[[#This Row],[Response_Time_Hours]]),""),IF(_xlpm.x="","CHECK",_xlfn.IFS(_xlpm.x&lt;=1,"Immediate",_xlpm.x&lt;=6,"Fast",_xlpm.x&lt;=24,"Moderate",_xlpm.x&gt;24,"Delayed")))</f>
        <v>Moderate</v>
      </c>
      <c r="AC775" t="s">
        <v>232</v>
      </c>
      <c r="AD775" t="str" cm="1">
        <f t="array" ref="AD775">IF(Table2[[#This Row],[Interaction_Count_Final]]="","N/A",_xlfn.IFS(Table2[[#This Row],[Interaction_Count_Final]]&lt;=2,"Low",Table2[[#This Row],[Interaction_Count_Final]]&lt;=5,"Medium",Table2[[#This Row],[Interaction_Count_Final]]&gt;=6,"High",TRUE,"CHECK"))</f>
        <v>High</v>
      </c>
      <c r="AE775" t="s">
        <v>7266</v>
      </c>
      <c r="AF775" t="b">
        <v>1</v>
      </c>
      <c r="AG775" t="b">
        <v>1</v>
      </c>
      <c r="AH775">
        <v>1025</v>
      </c>
      <c r="AI775">
        <v>45090</v>
      </c>
      <c r="AJ775" t="b">
        <v>1</v>
      </c>
      <c r="AK775" t="e" cm="1">
        <f t="array" ref="AK775">_xlfn.LET(
  _xlpm.txt,TRIM(Raw_Data!F775),
  _xlpm.norm,SUBSTITUTE(SUBSTITUTE(_xlpm.txt,"-","/"),".","/"),
  _xlpm.p,_xlfn.TEXTSPLIT(_xlpm.norm,"/"),
  _xlpm.a,VALUE(INDEX(_xlpm.p,1)),
  _xlpm.b,VALUE(INDEX(_xlpm.p,2)),
  IF(AND(_xlpm.a&lt;=12,_xlpm.b&lt;=12),"REVIEW_AMBIGUOUS","OK")
)</f>
        <v>#REF!</v>
      </c>
    </row>
    <row r="776" spans="1:37">
      <c r="A776" t="s">
        <v>2443</v>
      </c>
      <c r="B776" t="s">
        <v>2443</v>
      </c>
      <c r="C776" t="b">
        <v>0</v>
      </c>
      <c r="D776" t="s">
        <v>7257</v>
      </c>
      <c r="E776" t="s">
        <v>2444</v>
      </c>
      <c r="F776" t="s">
        <v>2444</v>
      </c>
      <c r="G776" t="s">
        <v>7258</v>
      </c>
      <c r="H776" t="s">
        <v>222</v>
      </c>
      <c r="I776" t="s">
        <v>222</v>
      </c>
      <c r="J776" t="s">
        <v>222</v>
      </c>
      <c r="K776" t="s">
        <v>193</v>
      </c>
      <c r="L776" t="s">
        <v>193</v>
      </c>
      <c r="M776">
        <f>IF(UPPER(TRIM(Table2[[#This Row],[Status_Clean]]))="CONVERTED",1,0)</f>
        <v>0</v>
      </c>
      <c r="N776">
        <f>IF(ISNUMBER(MATCH(UPPER(TRIM(Table2[[#This Row],[Status_Clean]])),{"CONTACTED","QUALIFIED","CONVERTED"},0)),1,0)</f>
        <v>0</v>
      </c>
      <c r="O776" cm="1">
        <f t="array" ref="O776">_xlfn.SWITCH(UPPER(TRIM(Table2[[#This Row],[Status_Clean]])),"NEW",1,"CONTACTED",2,"QUALIFIED",3,"CONVERTED",4,"LOST",5,99)</f>
        <v>1</v>
      </c>
      <c r="P776">
        <v>45018</v>
      </c>
      <c r="Q776" t="s">
        <v>7451</v>
      </c>
      <c r="R776" t="s">
        <v>7451</v>
      </c>
      <c r="S776">
        <v>45018</v>
      </c>
      <c r="T776" t="s">
        <v>7261</v>
      </c>
      <c r="U776">
        <v>45018</v>
      </c>
      <c r="V776" t="s">
        <v>7297</v>
      </c>
      <c r="W776" t="s">
        <v>7263</v>
      </c>
      <c r="X776" t="s">
        <v>7277</v>
      </c>
      <c r="Y776" t="s">
        <v>7293</v>
      </c>
      <c r="Z776" t="s">
        <v>2445</v>
      </c>
      <c r="AA776">
        <v>60.5</v>
      </c>
      <c r="AB776" t="str" cm="1">
        <f t="array" ref="AB776">_xlfn.LET(_xlpm.x,IFERROR(VALUE(Table2[[#This Row],[Response_Time_Hours]]),""),IF(_xlpm.x="","CHECK",_xlfn.IFS(_xlpm.x&lt;=1,"Immediate",_xlpm.x&lt;=6,"Fast",_xlpm.x&lt;=24,"Moderate",_xlpm.x&gt;24,"Delayed")))</f>
        <v>Delayed</v>
      </c>
      <c r="AC776">
        <v>25</v>
      </c>
      <c r="AD776" t="str" cm="1">
        <f t="array" ref="AD776">IF(Table2[[#This Row],[Interaction_Count_Final]]="","N/A",_xlfn.IFS(Table2[[#This Row],[Interaction_Count_Final]]&lt;=2,"Low",Table2[[#This Row],[Interaction_Count_Final]]&lt;=5,"Medium",Table2[[#This Row],[Interaction_Count_Final]]&gt;=6,"High",TRUE,"CHECK"))</f>
        <v>High</v>
      </c>
      <c r="AE776" t="s">
        <v>7289</v>
      </c>
      <c r="AF776" t="b">
        <v>1</v>
      </c>
      <c r="AG776" t="b">
        <v>1</v>
      </c>
      <c r="AH776">
        <v>1028</v>
      </c>
      <c r="AI776">
        <v>45018</v>
      </c>
      <c r="AJ776" t="b">
        <v>1</v>
      </c>
      <c r="AK776" t="e" cm="1">
        <f t="array" ref="AK776">_xlfn.LET(
  _xlpm.txt,TRIM(Raw_Data!F776),
  _xlpm.norm,SUBSTITUTE(SUBSTITUTE(_xlpm.txt,"-","/"),".","/"),
  _xlpm.p,_xlfn.TEXTSPLIT(_xlpm.norm,"/"),
  _xlpm.a,VALUE(INDEX(_xlpm.p,1)),
  _xlpm.b,VALUE(INDEX(_xlpm.p,2)),
  IF(AND(_xlpm.a&lt;=12,_xlpm.b&lt;=12),"REVIEW_AMBIGUOUS","OK")
)</f>
        <v>#REF!</v>
      </c>
    </row>
    <row r="777" spans="1:37">
      <c r="A777" t="s">
        <v>2446</v>
      </c>
      <c r="B777" t="s">
        <v>2446</v>
      </c>
      <c r="C777" t="b">
        <v>0</v>
      </c>
      <c r="D777" t="s">
        <v>7257</v>
      </c>
      <c r="E777" t="s">
        <v>7962</v>
      </c>
      <c r="F777" t="s">
        <v>7962</v>
      </c>
      <c r="G777" t="s">
        <v>7258</v>
      </c>
      <c r="H777" t="s">
        <v>1356</v>
      </c>
      <c r="I777" t="s">
        <v>1356</v>
      </c>
      <c r="J777" t="s">
        <v>1356</v>
      </c>
      <c r="K777" t="s">
        <v>7502</v>
      </c>
      <c r="L777" t="s">
        <v>71</v>
      </c>
      <c r="M777">
        <f>IF(UPPER(TRIM(Table2[[#This Row],[Status_Clean]]))="CONVERTED",1,0)</f>
        <v>0</v>
      </c>
      <c r="N777">
        <f>IF(ISNUMBER(MATCH(UPPER(TRIM(Table2[[#This Row],[Status_Clean]])),{"CONTACTED","QUALIFIED","CONVERTED"},0)),1,0)</f>
        <v>1</v>
      </c>
      <c r="O777" cm="1">
        <f t="array" ref="O777">_xlfn.SWITCH(UPPER(TRIM(Table2[[#This Row],[Status_Clean]])),"NEW",1,"CONTACTED",2,"QUALIFIED",3,"CONVERTED",4,"LOST",5,99)</f>
        <v>3</v>
      </c>
      <c r="P777" t="s">
        <v>2448</v>
      </c>
      <c r="Q777" t="s">
        <v>7963</v>
      </c>
      <c r="R777" t="s">
        <v>7963</v>
      </c>
      <c r="S777">
        <v>45463</v>
      </c>
      <c r="T777" t="s">
        <v>7261</v>
      </c>
      <c r="U777">
        <v>45463</v>
      </c>
      <c r="V777" t="s">
        <v>7276</v>
      </c>
      <c r="W777" t="s">
        <v>7271</v>
      </c>
      <c r="X777" t="s">
        <v>7277</v>
      </c>
      <c r="Y777" t="s">
        <v>7285</v>
      </c>
      <c r="Z777" t="s">
        <v>217</v>
      </c>
      <c r="AA777">
        <v>21.6</v>
      </c>
      <c r="AB777" t="str" cm="1">
        <f t="array" ref="AB777">_xlfn.LET(_xlpm.x,IFERROR(VALUE(Table2[[#This Row],[Response_Time_Hours]]),""),IF(_xlpm.x="","CHECK",_xlfn.IFS(_xlpm.x&lt;=1,"Immediate",_xlpm.x&lt;=6,"Fast",_xlpm.x&lt;=24,"Moderate",_xlpm.x&gt;24,"Delayed")))</f>
        <v>Moderate</v>
      </c>
      <c r="AC777">
        <v>37</v>
      </c>
      <c r="AD777" t="str" cm="1">
        <f t="array" ref="AD777">IF(Table2[[#This Row],[Interaction_Count_Final]]="","N/A",_xlfn.IFS(Table2[[#This Row],[Interaction_Count_Final]]&lt;=2,"Low",Table2[[#This Row],[Interaction_Count_Final]]&lt;=5,"Medium",Table2[[#This Row],[Interaction_Count_Final]]&gt;=6,"High",TRUE,"CHECK"))</f>
        <v>High</v>
      </c>
      <c r="AE777" t="s">
        <v>7266</v>
      </c>
      <c r="AF777" t="b">
        <v>1</v>
      </c>
      <c r="AG777" t="b">
        <v>1</v>
      </c>
      <c r="AH777">
        <v>1029</v>
      </c>
      <c r="AI777">
        <v>45463</v>
      </c>
      <c r="AJ777" t="b">
        <v>1</v>
      </c>
      <c r="AK777" t="e" cm="1">
        <f t="array" ref="AK777">_xlfn.LET(
  _xlpm.txt,TRIM(Raw_Data!F777),
  _xlpm.norm,SUBSTITUTE(SUBSTITUTE(_xlpm.txt,"-","/"),".","/"),
  _xlpm.p,_xlfn.TEXTSPLIT(_xlpm.norm,"/"),
  _xlpm.a,VALUE(INDEX(_xlpm.p,1)),
  _xlpm.b,VALUE(INDEX(_xlpm.p,2)),
  IF(AND(_xlpm.a&lt;=12,_xlpm.b&lt;=12),"REVIEW_AMBIGUOUS","OK")
)</f>
        <v>#REF!</v>
      </c>
    </row>
    <row r="778" spans="1:37">
      <c r="A778" t="s">
        <v>2449</v>
      </c>
      <c r="B778" t="s">
        <v>2449</v>
      </c>
      <c r="C778" t="b">
        <v>0</v>
      </c>
      <c r="D778" t="s">
        <v>7257</v>
      </c>
      <c r="E778" t="s">
        <v>2450</v>
      </c>
      <c r="F778" t="s">
        <v>2450</v>
      </c>
      <c r="G778" t="s">
        <v>7268</v>
      </c>
      <c r="H778" t="s">
        <v>454</v>
      </c>
      <c r="I778" t="s">
        <v>454</v>
      </c>
      <c r="J778" t="s">
        <v>7308</v>
      </c>
      <c r="K778" t="s">
        <v>250</v>
      </c>
      <c r="L778" t="s">
        <v>250</v>
      </c>
      <c r="M778">
        <f>IF(UPPER(TRIM(Table2[[#This Row],[Status_Clean]]))="CONVERTED",1,0)</f>
        <v>1</v>
      </c>
      <c r="N778">
        <f>IF(ISNUMBER(MATCH(UPPER(TRIM(Table2[[#This Row],[Status_Clean]])),{"CONTACTED","QUALIFIED","CONVERTED"},0)),1,0)</f>
        <v>1</v>
      </c>
      <c r="O778" cm="1">
        <f t="array" ref="O778">_xlfn.SWITCH(UPPER(TRIM(Table2[[#This Row],[Status_Clean]])),"NEW",1,"CONTACTED",2,"QUALIFIED",3,"CONVERTED",4,"LOST",5,99)</f>
        <v>4</v>
      </c>
      <c r="P778" t="s">
        <v>1420</v>
      </c>
      <c r="Q778" t="s">
        <v>7690</v>
      </c>
      <c r="R778" t="s">
        <v>7690</v>
      </c>
      <c r="S778">
        <v>45289</v>
      </c>
      <c r="T778" t="s">
        <v>7261</v>
      </c>
      <c r="U778">
        <v>45289</v>
      </c>
      <c r="V778" t="s">
        <v>7262</v>
      </c>
      <c r="W778" t="s">
        <v>7263</v>
      </c>
      <c r="X778" t="s">
        <v>7264</v>
      </c>
      <c r="Y778" t="s">
        <v>7312</v>
      </c>
      <c r="Z778" t="s">
        <v>2451</v>
      </c>
      <c r="AA778">
        <v>67.5</v>
      </c>
      <c r="AB778" t="str" cm="1">
        <f t="array" ref="AB778">_xlfn.LET(_xlpm.x,IFERROR(VALUE(Table2[[#This Row],[Response_Time_Hours]]),""),IF(_xlpm.x="","CHECK",_xlfn.IFS(_xlpm.x&lt;=1,"Immediate",_xlpm.x&lt;=6,"Fast",_xlpm.x&lt;=24,"Moderate",_xlpm.x&gt;24,"Delayed")))</f>
        <v>Delayed</v>
      </c>
      <c r="AC778">
        <v>32</v>
      </c>
      <c r="AD778" t="str" cm="1">
        <f t="array" ref="AD778">IF(Table2[[#This Row],[Interaction_Count_Final]]="","N/A",_xlfn.IFS(Table2[[#This Row],[Interaction_Count_Final]]&lt;=2,"Low",Table2[[#This Row],[Interaction_Count_Final]]&lt;=5,"Medium",Table2[[#This Row],[Interaction_Count_Final]]&gt;=6,"High",TRUE,"CHECK"))</f>
        <v>High</v>
      </c>
      <c r="AE778" t="s">
        <v>7266</v>
      </c>
      <c r="AF778" t="b">
        <v>1</v>
      </c>
      <c r="AG778" t="b">
        <v>1</v>
      </c>
      <c r="AH778">
        <v>1030</v>
      </c>
      <c r="AI778">
        <v>45289</v>
      </c>
      <c r="AJ778" t="b">
        <v>1</v>
      </c>
      <c r="AK778" t="e" cm="1">
        <f t="array" ref="AK778">_xlfn.LET(
  _xlpm.txt,TRIM(Raw_Data!F778),
  _xlpm.norm,SUBSTITUTE(SUBSTITUTE(_xlpm.txt,"-","/"),".","/"),
  _xlpm.p,_xlfn.TEXTSPLIT(_xlpm.norm,"/"),
  _xlpm.a,VALUE(INDEX(_xlpm.p,1)),
  _xlpm.b,VALUE(INDEX(_xlpm.p,2)),
  IF(AND(_xlpm.a&lt;=12,_xlpm.b&lt;=12),"REVIEW_AMBIGUOUS","OK")
)</f>
        <v>#REF!</v>
      </c>
    </row>
    <row r="779" spans="1:37">
      <c r="A779" t="s">
        <v>2452</v>
      </c>
      <c r="B779" t="s">
        <v>2452</v>
      </c>
      <c r="C779" t="b">
        <v>1</v>
      </c>
      <c r="D779" t="s">
        <v>7257</v>
      </c>
      <c r="E779" t="s">
        <v>2453</v>
      </c>
      <c r="F779" t="s">
        <v>2453</v>
      </c>
      <c r="G779" t="s">
        <v>7303</v>
      </c>
      <c r="H779" t="s">
        <v>69</v>
      </c>
      <c r="I779" t="s">
        <v>69</v>
      </c>
      <c r="J779" t="s">
        <v>69</v>
      </c>
      <c r="K779" t="s">
        <v>71</v>
      </c>
      <c r="L779" t="s">
        <v>71</v>
      </c>
      <c r="M779">
        <f>IF(UPPER(TRIM(Table2[[#This Row],[Status_Clean]]))="CONVERTED",1,0)</f>
        <v>0</v>
      </c>
      <c r="N779">
        <f>IF(ISNUMBER(MATCH(UPPER(TRIM(Table2[[#This Row],[Status_Clean]])),{"CONTACTED","QUALIFIED","CONVERTED"},0)),1,0)</f>
        <v>1</v>
      </c>
      <c r="O779" cm="1">
        <f t="array" ref="O779">_xlfn.SWITCH(UPPER(TRIM(Table2[[#This Row],[Status_Clean]])),"NEW",1,"CONTACTED",2,"QUALIFIED",3,"CONVERTED",4,"LOST",5,99)</f>
        <v>3</v>
      </c>
      <c r="P779">
        <v>45100</v>
      </c>
      <c r="Q779" t="s">
        <v>7642</v>
      </c>
      <c r="R779" t="s">
        <v>7642</v>
      </c>
      <c r="S779">
        <v>45100</v>
      </c>
      <c r="T779" t="s">
        <v>7261</v>
      </c>
      <c r="U779">
        <v>45100</v>
      </c>
      <c r="V779" t="s">
        <v>7276</v>
      </c>
      <c r="W779" t="s">
        <v>7263</v>
      </c>
      <c r="X779" t="s">
        <v>7277</v>
      </c>
      <c r="Y779" t="s">
        <v>7312</v>
      </c>
      <c r="Z779">
        <v>25.4</v>
      </c>
      <c r="AA779">
        <v>25.4</v>
      </c>
      <c r="AB779" t="str" cm="1">
        <f t="array" ref="AB779">_xlfn.LET(_xlpm.x,IFERROR(VALUE(Table2[[#This Row],[Response_Time_Hours]]),""),IF(_xlpm.x="","CHECK",_xlfn.IFS(_xlpm.x&lt;=1,"Immediate",_xlpm.x&lt;=6,"Fast",_xlpm.x&lt;=24,"Moderate",_xlpm.x&gt;24,"Delayed")))</f>
        <v>Delayed</v>
      </c>
      <c r="AC779" t="s">
        <v>232</v>
      </c>
      <c r="AD779" t="str" cm="1">
        <f t="array" ref="AD779">IF(Table2[[#This Row],[Interaction_Count_Final]]="","N/A",_xlfn.IFS(Table2[[#This Row],[Interaction_Count_Final]]&lt;=2,"Low",Table2[[#This Row],[Interaction_Count_Final]]&lt;=5,"Medium",Table2[[#This Row],[Interaction_Count_Final]]&gt;=6,"High",TRUE,"CHECK"))</f>
        <v>High</v>
      </c>
      <c r="AE779" t="s">
        <v>7266</v>
      </c>
      <c r="AF779" t="b">
        <v>1</v>
      </c>
      <c r="AG779" t="b">
        <v>1</v>
      </c>
      <c r="AH779">
        <v>1031</v>
      </c>
      <c r="AI779">
        <v>45100</v>
      </c>
      <c r="AJ779" t="b">
        <v>1</v>
      </c>
      <c r="AK779" t="e" cm="1">
        <f t="array" ref="AK779">_xlfn.LET(
  _xlpm.txt,TRIM(Raw_Data!F779),
  _xlpm.norm,SUBSTITUTE(SUBSTITUTE(_xlpm.txt,"-","/"),".","/"),
  _xlpm.p,_xlfn.TEXTSPLIT(_xlpm.norm,"/"),
  _xlpm.a,VALUE(INDEX(_xlpm.p,1)),
  _xlpm.b,VALUE(INDEX(_xlpm.p,2)),
  IF(AND(_xlpm.a&lt;=12,_xlpm.b&lt;=12),"REVIEW_AMBIGUOUS","OK")
)</f>
        <v>#REF!</v>
      </c>
    </row>
    <row r="780" spans="1:37">
      <c r="A780" t="s">
        <v>2454</v>
      </c>
      <c r="B780" t="s">
        <v>2454</v>
      </c>
      <c r="C780" t="b">
        <v>0</v>
      </c>
      <c r="D780" t="s">
        <v>7257</v>
      </c>
      <c r="E780" t="s">
        <v>2455</v>
      </c>
      <c r="F780" t="s">
        <v>2455</v>
      </c>
      <c r="G780" t="s">
        <v>7280</v>
      </c>
      <c r="H780" t="s">
        <v>363</v>
      </c>
      <c r="I780" t="s">
        <v>363</v>
      </c>
      <c r="J780" t="s">
        <v>363</v>
      </c>
      <c r="K780" t="s">
        <v>173</v>
      </c>
      <c r="L780" t="s">
        <v>173</v>
      </c>
      <c r="M780">
        <f>IF(UPPER(TRIM(Table2[[#This Row],[Status_Clean]]))="CONVERTED",1,0)</f>
        <v>0</v>
      </c>
      <c r="N780">
        <f>IF(ISNUMBER(MATCH(UPPER(TRIM(Table2[[#This Row],[Status_Clean]])),{"CONTACTED","QUALIFIED","CONVERTED"},0)),1,0)</f>
        <v>0</v>
      </c>
      <c r="O780" cm="1">
        <f t="array" ref="O780">_xlfn.SWITCH(UPPER(TRIM(Table2[[#This Row],[Status_Clean]])),"NEW",1,"CONTACTED",2,"QUALIFIED",3,"CONVERTED",4,"LOST",5,99)</f>
        <v>5</v>
      </c>
      <c r="P780" t="s">
        <v>2231</v>
      </c>
      <c r="Q780" t="s">
        <v>7910</v>
      </c>
      <c r="R780" t="s">
        <v>7910</v>
      </c>
      <c r="S780">
        <v>45412</v>
      </c>
      <c r="T780" t="s">
        <v>7261</v>
      </c>
      <c r="U780">
        <v>45412</v>
      </c>
      <c r="V780" t="s">
        <v>7297</v>
      </c>
      <c r="W780" t="s">
        <v>7271</v>
      </c>
      <c r="X780" t="s">
        <v>7277</v>
      </c>
      <c r="Y780" t="s">
        <v>7265</v>
      </c>
      <c r="Z780" t="s">
        <v>2456</v>
      </c>
      <c r="AA780">
        <v>41.4</v>
      </c>
      <c r="AB780" t="str" cm="1">
        <f t="array" ref="AB780">_xlfn.LET(_xlpm.x,IFERROR(VALUE(Table2[[#This Row],[Response_Time_Hours]]),""),IF(_xlpm.x="","CHECK",_xlfn.IFS(_xlpm.x&lt;=1,"Immediate",_xlpm.x&lt;=6,"Fast",_xlpm.x&lt;=24,"Moderate",_xlpm.x&gt;24,"Delayed")))</f>
        <v>Delayed</v>
      </c>
      <c r="AC780">
        <v>15</v>
      </c>
      <c r="AD780" t="str" cm="1">
        <f t="array" ref="AD780">IF(Table2[[#This Row],[Interaction_Count_Final]]="","N/A",_xlfn.IFS(Table2[[#This Row],[Interaction_Count_Final]]&lt;=2,"Low",Table2[[#This Row],[Interaction_Count_Final]]&lt;=5,"Medium",Table2[[#This Row],[Interaction_Count_Final]]&gt;=6,"High",TRUE,"CHECK"))</f>
        <v>High</v>
      </c>
      <c r="AE780" t="s">
        <v>7266</v>
      </c>
      <c r="AF780" t="b">
        <v>1</v>
      </c>
      <c r="AG780" t="b">
        <v>1</v>
      </c>
      <c r="AH780">
        <v>1032</v>
      </c>
      <c r="AI780">
        <v>45412</v>
      </c>
      <c r="AJ780" t="b">
        <v>1</v>
      </c>
      <c r="AK780" t="e" cm="1">
        <f t="array" ref="AK780">_xlfn.LET(
  _xlpm.txt,TRIM(Raw_Data!F780),
  _xlpm.norm,SUBSTITUTE(SUBSTITUTE(_xlpm.txt,"-","/"),".","/"),
  _xlpm.p,_xlfn.TEXTSPLIT(_xlpm.norm,"/"),
  _xlpm.a,VALUE(INDEX(_xlpm.p,1)),
  _xlpm.b,VALUE(INDEX(_xlpm.p,2)),
  IF(AND(_xlpm.a&lt;=12,_xlpm.b&lt;=12),"REVIEW_AMBIGUOUS","OK")
)</f>
        <v>#REF!</v>
      </c>
    </row>
    <row r="781" spans="1:37">
      <c r="A781" t="s">
        <v>2457</v>
      </c>
      <c r="B781" t="s">
        <v>2457</v>
      </c>
      <c r="C781" t="b">
        <v>0</v>
      </c>
      <c r="D781" t="s">
        <v>7257</v>
      </c>
      <c r="E781" t="s">
        <v>2458</v>
      </c>
      <c r="F781" t="s">
        <v>2458</v>
      </c>
      <c r="G781" t="s">
        <v>7303</v>
      </c>
      <c r="H781" t="s">
        <v>1356</v>
      </c>
      <c r="I781" t="s">
        <v>1356</v>
      </c>
      <c r="J781" t="s">
        <v>1356</v>
      </c>
      <c r="K781" t="s">
        <v>7370</v>
      </c>
      <c r="L781" t="s">
        <v>250</v>
      </c>
      <c r="M781">
        <f>IF(UPPER(TRIM(Table2[[#This Row],[Status_Clean]]))="CONVERTED",1,0)</f>
        <v>1</v>
      </c>
      <c r="N781">
        <f>IF(ISNUMBER(MATCH(UPPER(TRIM(Table2[[#This Row],[Status_Clean]])),{"CONTACTED","QUALIFIED","CONVERTED"},0)),1,0)</f>
        <v>1</v>
      </c>
      <c r="O781" cm="1">
        <f t="array" ref="O781">_xlfn.SWITCH(UPPER(TRIM(Table2[[#This Row],[Status_Clean]])),"NEW",1,"CONTACTED",2,"QUALIFIED",3,"CONVERTED",4,"LOST",5,99)</f>
        <v>4</v>
      </c>
      <c r="P781">
        <v>45573</v>
      </c>
      <c r="Q781" t="s">
        <v>7321</v>
      </c>
      <c r="R781" t="s">
        <v>7321</v>
      </c>
      <c r="S781">
        <v>45573</v>
      </c>
      <c r="T781" t="s">
        <v>7261</v>
      </c>
      <c r="U781">
        <v>45573</v>
      </c>
      <c r="V781" t="s">
        <v>7270</v>
      </c>
      <c r="W781" t="s">
        <v>7271</v>
      </c>
      <c r="X781" t="s">
        <v>7264</v>
      </c>
      <c r="Y781" t="s">
        <v>7265</v>
      </c>
      <c r="Z781" t="s">
        <v>2250</v>
      </c>
      <c r="AA781">
        <v>58.3</v>
      </c>
      <c r="AB781" t="str" cm="1">
        <f t="array" ref="AB781">_xlfn.LET(_xlpm.x,IFERROR(VALUE(Table2[[#This Row],[Response_Time_Hours]]),""),IF(_xlpm.x="","CHECK",_xlfn.IFS(_xlpm.x&lt;=1,"Immediate",_xlpm.x&lt;=6,"Fast",_xlpm.x&lt;=24,"Moderate",_xlpm.x&gt;24,"Delayed")))</f>
        <v>Delayed</v>
      </c>
      <c r="AC781">
        <v>40</v>
      </c>
      <c r="AD781" t="str" cm="1">
        <f t="array" ref="AD781">IF(Table2[[#This Row],[Interaction_Count_Final]]="","N/A",_xlfn.IFS(Table2[[#This Row],[Interaction_Count_Final]]&lt;=2,"Low",Table2[[#This Row],[Interaction_Count_Final]]&lt;=5,"Medium",Table2[[#This Row],[Interaction_Count_Final]]&gt;=6,"High",TRUE,"CHECK"))</f>
        <v>High</v>
      </c>
      <c r="AE781" t="s">
        <v>7273</v>
      </c>
      <c r="AF781" t="b">
        <v>1</v>
      </c>
      <c r="AG781" t="b">
        <v>1</v>
      </c>
      <c r="AH781">
        <v>1033</v>
      </c>
      <c r="AI781">
        <v>45573</v>
      </c>
      <c r="AJ781" t="b">
        <v>1</v>
      </c>
      <c r="AK781" t="e" cm="1">
        <f t="array" ref="AK781">_xlfn.LET(
  _xlpm.txt,TRIM(Raw_Data!F781),
  _xlpm.norm,SUBSTITUTE(SUBSTITUTE(_xlpm.txt,"-","/"),".","/"),
  _xlpm.p,_xlfn.TEXTSPLIT(_xlpm.norm,"/"),
  _xlpm.a,VALUE(INDEX(_xlpm.p,1)),
  _xlpm.b,VALUE(INDEX(_xlpm.p,2)),
  IF(AND(_xlpm.a&lt;=12,_xlpm.b&lt;=12),"REVIEW_AMBIGUOUS","OK")
)</f>
        <v>#REF!</v>
      </c>
    </row>
    <row r="782" spans="1:37">
      <c r="A782" t="s">
        <v>2459</v>
      </c>
      <c r="B782" t="s">
        <v>2459</v>
      </c>
      <c r="C782" t="b">
        <v>0</v>
      </c>
      <c r="D782" t="s">
        <v>7257</v>
      </c>
      <c r="E782" t="s">
        <v>2460</v>
      </c>
      <c r="F782" t="s">
        <v>2460</v>
      </c>
      <c r="G782" t="s">
        <v>7258</v>
      </c>
      <c r="H782" t="s">
        <v>600</v>
      </c>
      <c r="I782" t="s">
        <v>600</v>
      </c>
      <c r="J782" t="s">
        <v>254</v>
      </c>
      <c r="K782" t="s">
        <v>173</v>
      </c>
      <c r="L782" t="s">
        <v>173</v>
      </c>
      <c r="M782">
        <f>IF(UPPER(TRIM(Table2[[#This Row],[Status_Clean]]))="CONVERTED",1,0)</f>
        <v>0</v>
      </c>
      <c r="N782">
        <f>IF(ISNUMBER(MATCH(UPPER(TRIM(Table2[[#This Row],[Status_Clean]])),{"CONTACTED","QUALIFIED","CONVERTED"},0)),1,0)</f>
        <v>0</v>
      </c>
      <c r="O782" cm="1">
        <f t="array" ref="O782">_xlfn.SWITCH(UPPER(TRIM(Table2[[#This Row],[Status_Clean]])),"NEW",1,"CONTACTED",2,"QUALIFIED",3,"CONVERTED",4,"LOST",5,99)</f>
        <v>5</v>
      </c>
      <c r="P782">
        <v>45419</v>
      </c>
      <c r="Q782" t="s">
        <v>7964</v>
      </c>
      <c r="R782" t="s">
        <v>7964</v>
      </c>
      <c r="S782">
        <v>45419</v>
      </c>
      <c r="T782" t="s">
        <v>7261</v>
      </c>
      <c r="U782">
        <v>45419</v>
      </c>
      <c r="V782" t="s">
        <v>7314</v>
      </c>
      <c r="W782" t="s">
        <v>7271</v>
      </c>
      <c r="X782" t="s">
        <v>7277</v>
      </c>
      <c r="Y782" t="s">
        <v>7265</v>
      </c>
      <c r="Z782" t="s">
        <v>162</v>
      </c>
      <c r="AA782">
        <v>54</v>
      </c>
      <c r="AB782" t="str" cm="1">
        <f t="array" ref="AB782">_xlfn.LET(_xlpm.x,IFERROR(VALUE(Table2[[#This Row],[Response_Time_Hours]]),""),IF(_xlpm.x="","CHECK",_xlfn.IFS(_xlpm.x&lt;=1,"Immediate",_xlpm.x&lt;=6,"Fast",_xlpm.x&lt;=24,"Moderate",_xlpm.x&gt;24,"Delayed")))</f>
        <v>Delayed</v>
      </c>
      <c r="AC782">
        <v>20</v>
      </c>
      <c r="AD782" t="str" cm="1">
        <f t="array" ref="AD782">IF(Table2[[#This Row],[Interaction_Count_Final]]="","N/A",_xlfn.IFS(Table2[[#This Row],[Interaction_Count_Final]]&lt;=2,"Low",Table2[[#This Row],[Interaction_Count_Final]]&lt;=5,"Medium",Table2[[#This Row],[Interaction_Count_Final]]&gt;=6,"High",TRUE,"CHECK"))</f>
        <v>High</v>
      </c>
      <c r="AE782" t="s">
        <v>7266</v>
      </c>
      <c r="AF782" t="b">
        <v>1</v>
      </c>
      <c r="AG782" t="b">
        <v>1</v>
      </c>
      <c r="AH782">
        <v>1034</v>
      </c>
      <c r="AI782">
        <v>45419</v>
      </c>
      <c r="AJ782" t="b">
        <v>1</v>
      </c>
      <c r="AK782" t="e" cm="1">
        <f t="array" ref="AK782">_xlfn.LET(
  _xlpm.txt,TRIM(Raw_Data!F782),
  _xlpm.norm,SUBSTITUTE(SUBSTITUTE(_xlpm.txt,"-","/"),".","/"),
  _xlpm.p,_xlfn.TEXTSPLIT(_xlpm.norm,"/"),
  _xlpm.a,VALUE(INDEX(_xlpm.p,1)),
  _xlpm.b,VALUE(INDEX(_xlpm.p,2)),
  IF(AND(_xlpm.a&lt;=12,_xlpm.b&lt;=12),"REVIEW_AMBIGUOUS","OK")
)</f>
        <v>#REF!</v>
      </c>
    </row>
    <row r="783" spans="1:37">
      <c r="A783" t="s">
        <v>2462</v>
      </c>
      <c r="B783" t="s">
        <v>2462</v>
      </c>
      <c r="C783" t="b">
        <v>0</v>
      </c>
      <c r="D783" t="s">
        <v>7257</v>
      </c>
      <c r="E783" t="s">
        <v>2463</v>
      </c>
      <c r="F783" t="s">
        <v>2463</v>
      </c>
      <c r="G783" t="s">
        <v>7268</v>
      </c>
      <c r="H783" t="s">
        <v>363</v>
      </c>
      <c r="I783" t="s">
        <v>363</v>
      </c>
      <c r="J783" t="s">
        <v>363</v>
      </c>
      <c r="K783" t="s">
        <v>71</v>
      </c>
      <c r="L783" t="s">
        <v>71</v>
      </c>
      <c r="M783">
        <f>IF(UPPER(TRIM(Table2[[#This Row],[Status_Clean]]))="CONVERTED",1,0)</f>
        <v>0</v>
      </c>
      <c r="N783">
        <f>IF(ISNUMBER(MATCH(UPPER(TRIM(Table2[[#This Row],[Status_Clean]])),{"CONTACTED","QUALIFIED","CONVERTED"},0)),1,0)</f>
        <v>1</v>
      </c>
      <c r="O783" cm="1">
        <f t="array" ref="O783">_xlfn.SWITCH(UPPER(TRIM(Table2[[#This Row],[Status_Clean]])),"NEW",1,"CONTACTED",2,"QUALIFIED",3,"CONVERTED",4,"LOST",5,99)</f>
        <v>3</v>
      </c>
      <c r="P783">
        <v>44938</v>
      </c>
      <c r="Q783" t="s">
        <v>7316</v>
      </c>
      <c r="R783" t="s">
        <v>7316</v>
      </c>
      <c r="S783">
        <v>44938</v>
      </c>
      <c r="T783" t="s">
        <v>7261</v>
      </c>
      <c r="U783">
        <v>44938</v>
      </c>
      <c r="V783" t="s">
        <v>7317</v>
      </c>
      <c r="W783" t="s">
        <v>7263</v>
      </c>
      <c r="X783" t="s">
        <v>7284</v>
      </c>
      <c r="Y783" t="s">
        <v>7285</v>
      </c>
      <c r="Z783" t="s">
        <v>2464</v>
      </c>
      <c r="AA783">
        <v>57</v>
      </c>
      <c r="AB783" t="str" cm="1">
        <f t="array" ref="AB783">_xlfn.LET(_xlpm.x,IFERROR(VALUE(Table2[[#This Row],[Response_Time_Hours]]),""),IF(_xlpm.x="","CHECK",_xlfn.IFS(_xlpm.x&lt;=1,"Immediate",_xlpm.x&lt;=6,"Fast",_xlpm.x&lt;=24,"Moderate",_xlpm.x&gt;24,"Delayed")))</f>
        <v>Delayed</v>
      </c>
      <c r="AC783">
        <v>36</v>
      </c>
      <c r="AD783" t="str" cm="1">
        <f t="array" ref="AD783">IF(Table2[[#This Row],[Interaction_Count_Final]]="","N/A",_xlfn.IFS(Table2[[#This Row],[Interaction_Count_Final]]&lt;=2,"Low",Table2[[#This Row],[Interaction_Count_Final]]&lt;=5,"Medium",Table2[[#This Row],[Interaction_Count_Final]]&gt;=6,"High",TRUE,"CHECK"))</f>
        <v>High</v>
      </c>
      <c r="AE783" t="s">
        <v>7266</v>
      </c>
      <c r="AF783" t="b">
        <v>1</v>
      </c>
      <c r="AG783" t="b">
        <v>1</v>
      </c>
      <c r="AH783">
        <v>1036</v>
      </c>
      <c r="AI783">
        <v>44938</v>
      </c>
      <c r="AJ783" t="b">
        <v>1</v>
      </c>
      <c r="AK783" t="e" cm="1">
        <f t="array" ref="AK783">_xlfn.LET(
  _xlpm.txt,TRIM(Raw_Data!F783),
  _xlpm.norm,SUBSTITUTE(SUBSTITUTE(_xlpm.txt,"-","/"),".","/"),
  _xlpm.p,_xlfn.TEXTSPLIT(_xlpm.norm,"/"),
  _xlpm.a,VALUE(INDEX(_xlpm.p,1)),
  _xlpm.b,VALUE(INDEX(_xlpm.p,2)),
  IF(AND(_xlpm.a&lt;=12,_xlpm.b&lt;=12),"REVIEW_AMBIGUOUS","OK")
)</f>
        <v>#REF!</v>
      </c>
    </row>
    <row r="784" spans="1:37">
      <c r="A784" t="s">
        <v>2465</v>
      </c>
      <c r="B784" t="s">
        <v>2465</v>
      </c>
      <c r="C784" t="b">
        <v>1</v>
      </c>
      <c r="D784" t="s">
        <v>7257</v>
      </c>
      <c r="E784" t="s">
        <v>7965</v>
      </c>
      <c r="F784" t="s">
        <v>7965</v>
      </c>
      <c r="G784" t="s">
        <v>7303</v>
      </c>
      <c r="H784" t="s">
        <v>311</v>
      </c>
      <c r="I784" t="s">
        <v>311</v>
      </c>
      <c r="J784" t="s">
        <v>311</v>
      </c>
      <c r="K784" t="s">
        <v>250</v>
      </c>
      <c r="L784" t="s">
        <v>250</v>
      </c>
      <c r="M784">
        <f>IF(UPPER(TRIM(Table2[[#This Row],[Status_Clean]]))="CONVERTED",1,0)</f>
        <v>1</v>
      </c>
      <c r="N784">
        <f>IF(ISNUMBER(MATCH(UPPER(TRIM(Table2[[#This Row],[Status_Clean]])),{"CONTACTED","QUALIFIED","CONVERTED"},0)),1,0)</f>
        <v>1</v>
      </c>
      <c r="O784" cm="1">
        <f t="array" ref="O784">_xlfn.SWITCH(UPPER(TRIM(Table2[[#This Row],[Status_Clean]])),"NEW",1,"CONTACTED",2,"QUALIFIED",3,"CONVERTED",4,"LOST",5,99)</f>
        <v>4</v>
      </c>
      <c r="P784">
        <v>45551</v>
      </c>
      <c r="Q784" t="s">
        <v>7506</v>
      </c>
      <c r="R784" t="s">
        <v>7506</v>
      </c>
      <c r="S784">
        <v>45551</v>
      </c>
      <c r="T784" t="s">
        <v>7261</v>
      </c>
      <c r="U784">
        <v>45551</v>
      </c>
      <c r="V784" t="s">
        <v>7287</v>
      </c>
      <c r="W784" t="s">
        <v>7271</v>
      </c>
      <c r="X784" t="s">
        <v>7288</v>
      </c>
      <c r="Y784" t="s">
        <v>7298</v>
      </c>
      <c r="Z784">
        <v>18</v>
      </c>
      <c r="AA784">
        <v>18</v>
      </c>
      <c r="AB784" t="str" cm="1">
        <f t="array" ref="AB784">_xlfn.LET(_xlpm.x,IFERROR(VALUE(Table2[[#This Row],[Response_Time_Hours]]),""),IF(_xlpm.x="","CHECK",_xlfn.IFS(_xlpm.x&lt;=1,"Immediate",_xlpm.x&lt;=6,"Fast",_xlpm.x&lt;=24,"Moderate",_xlpm.x&gt;24,"Delayed")))</f>
        <v>Moderate</v>
      </c>
      <c r="AC784">
        <v>9</v>
      </c>
      <c r="AD784" t="str" cm="1">
        <f t="array" ref="AD784">IF(Table2[[#This Row],[Interaction_Count_Final]]="","N/A",_xlfn.IFS(Table2[[#This Row],[Interaction_Count_Final]]&lt;=2,"Low",Table2[[#This Row],[Interaction_Count_Final]]&lt;=5,"Medium",Table2[[#This Row],[Interaction_Count_Final]]&gt;=6,"High",TRUE,"CHECK"))</f>
        <v>High</v>
      </c>
      <c r="AE784" t="s">
        <v>7266</v>
      </c>
      <c r="AF784" t="b">
        <v>1</v>
      </c>
      <c r="AG784" t="b">
        <v>1</v>
      </c>
      <c r="AH784">
        <v>1039</v>
      </c>
      <c r="AI784">
        <v>45551</v>
      </c>
      <c r="AJ784" t="b">
        <v>1</v>
      </c>
      <c r="AK784" t="e" cm="1">
        <f t="array" ref="AK784">_xlfn.LET(
  _xlpm.txt,TRIM(Raw_Data!F784),
  _xlpm.norm,SUBSTITUTE(SUBSTITUTE(_xlpm.txt,"-","/"),".","/"),
  _xlpm.p,_xlfn.TEXTSPLIT(_xlpm.norm,"/"),
  _xlpm.a,VALUE(INDEX(_xlpm.p,1)),
  _xlpm.b,VALUE(INDEX(_xlpm.p,2)),
  IF(AND(_xlpm.a&lt;=12,_xlpm.b&lt;=12),"REVIEW_AMBIGUOUS","OK")
)</f>
        <v>#REF!</v>
      </c>
    </row>
    <row r="785" spans="1:37">
      <c r="A785" t="s">
        <v>2468</v>
      </c>
      <c r="B785" t="s">
        <v>2468</v>
      </c>
      <c r="C785" t="b">
        <v>0</v>
      </c>
      <c r="D785" t="s">
        <v>7257</v>
      </c>
      <c r="E785" t="s">
        <v>2469</v>
      </c>
      <c r="F785" t="s">
        <v>2469</v>
      </c>
      <c r="G785" t="s">
        <v>7258</v>
      </c>
      <c r="H785" t="s">
        <v>538</v>
      </c>
      <c r="I785" t="s">
        <v>538</v>
      </c>
      <c r="J785" t="s">
        <v>123</v>
      </c>
      <c r="K785" t="s">
        <v>71</v>
      </c>
      <c r="L785" t="s">
        <v>71</v>
      </c>
      <c r="M785">
        <f>IF(UPPER(TRIM(Table2[[#This Row],[Status_Clean]]))="CONVERTED",1,0)</f>
        <v>0</v>
      </c>
      <c r="N785">
        <f>IF(ISNUMBER(MATCH(UPPER(TRIM(Table2[[#This Row],[Status_Clean]])),{"CONTACTED","QUALIFIED","CONVERTED"},0)),1,0)</f>
        <v>1</v>
      </c>
      <c r="O785" cm="1">
        <f t="array" ref="O785">_xlfn.SWITCH(UPPER(TRIM(Table2[[#This Row],[Status_Clean]])),"NEW",1,"CONTACTED",2,"QUALIFIED",3,"CONVERTED",4,"LOST",5,99)</f>
        <v>3</v>
      </c>
      <c r="P785" t="s">
        <v>2470</v>
      </c>
      <c r="Q785" t="s">
        <v>2470</v>
      </c>
      <c r="R785" t="s">
        <v>2470</v>
      </c>
      <c r="S785">
        <v>45652</v>
      </c>
      <c r="T785" t="s">
        <v>7261</v>
      </c>
      <c r="U785">
        <v>45652</v>
      </c>
      <c r="V785" t="s">
        <v>7262</v>
      </c>
      <c r="W785" t="s">
        <v>7271</v>
      </c>
      <c r="X785" t="s">
        <v>7264</v>
      </c>
      <c r="Y785" t="s">
        <v>7285</v>
      </c>
      <c r="Z785" t="s">
        <v>2471</v>
      </c>
      <c r="AA785">
        <v>64.7</v>
      </c>
      <c r="AB785" t="str" cm="1">
        <f t="array" ref="AB785">_xlfn.LET(_xlpm.x,IFERROR(VALUE(Table2[[#This Row],[Response_Time_Hours]]),""),IF(_xlpm.x="","CHECK",_xlfn.IFS(_xlpm.x&lt;=1,"Immediate",_xlpm.x&lt;=6,"Fast",_xlpm.x&lt;=24,"Moderate",_xlpm.x&gt;24,"Delayed")))</f>
        <v>Delayed</v>
      </c>
      <c r="AC785">
        <v>2</v>
      </c>
      <c r="AD785" t="str" cm="1">
        <f t="array" ref="AD785">IF(Table2[[#This Row],[Interaction_Count_Final]]="","N/A",_xlfn.IFS(Table2[[#This Row],[Interaction_Count_Final]]&lt;=2,"Low",Table2[[#This Row],[Interaction_Count_Final]]&lt;=5,"Medium",Table2[[#This Row],[Interaction_Count_Final]]&gt;=6,"High",TRUE,"CHECK"))</f>
        <v>Low</v>
      </c>
      <c r="AE785" t="s">
        <v>7266</v>
      </c>
      <c r="AF785" t="b">
        <v>1</v>
      </c>
      <c r="AG785" t="b">
        <v>1</v>
      </c>
      <c r="AH785">
        <v>1041</v>
      </c>
      <c r="AI785">
        <v>45652</v>
      </c>
      <c r="AJ785" t="b">
        <v>1</v>
      </c>
      <c r="AK785" t="str" cm="1">
        <f t="array" ref="AK785">_xlfn.LET(
  _xlpm.txt,TRIM(Raw_Data!F785),
  _xlpm.norm,SUBSTITUTE(SUBSTITUTE(_xlpm.txt,"-","/"),".","/"),
  _xlpm.p,_xlfn.TEXTSPLIT(_xlpm.norm,"/"),
  _xlpm.a,VALUE(INDEX(_xlpm.p,1)),
  _xlpm.b,VALUE(INDEX(_xlpm.p,2)),
  IF(AND(_xlpm.a&lt;=12,_xlpm.b&lt;=12),"REVIEW_AMBIGUOUS","OK")
)</f>
        <v>OK</v>
      </c>
    </row>
    <row r="786" spans="1:37">
      <c r="A786" t="s">
        <v>2472</v>
      </c>
      <c r="B786" t="s">
        <v>2472</v>
      </c>
      <c r="C786" t="b">
        <v>0</v>
      </c>
      <c r="D786" t="s">
        <v>7257</v>
      </c>
      <c r="E786" t="s">
        <v>2473</v>
      </c>
      <c r="F786" t="s">
        <v>2473</v>
      </c>
      <c r="G786" t="s">
        <v>7268</v>
      </c>
      <c r="H786" t="s">
        <v>222</v>
      </c>
      <c r="I786" t="s">
        <v>222</v>
      </c>
      <c r="J786" t="s">
        <v>222</v>
      </c>
      <c r="K786" t="s">
        <v>125</v>
      </c>
      <c r="L786" t="s">
        <v>125</v>
      </c>
      <c r="M786">
        <f>IF(UPPER(TRIM(Table2[[#This Row],[Status_Clean]]))="CONVERTED",1,0)</f>
        <v>0</v>
      </c>
      <c r="N786">
        <f>IF(ISNUMBER(MATCH(UPPER(TRIM(Table2[[#This Row],[Status_Clean]])),{"CONTACTED","QUALIFIED","CONVERTED"},0)),1,0)</f>
        <v>1</v>
      </c>
      <c r="O786" cm="1">
        <f t="array" ref="O786">_xlfn.SWITCH(UPPER(TRIM(Table2[[#This Row],[Status_Clean]])),"NEW",1,"CONTACTED",2,"QUALIFIED",3,"CONVERTED",4,"LOST",5,99)</f>
        <v>2</v>
      </c>
      <c r="P786" t="s">
        <v>2474</v>
      </c>
      <c r="Q786" t="s">
        <v>7966</v>
      </c>
      <c r="R786" t="s">
        <v>7966</v>
      </c>
      <c r="S786">
        <v>45343</v>
      </c>
      <c r="T786" t="s">
        <v>7261</v>
      </c>
      <c r="U786">
        <v>45343</v>
      </c>
      <c r="V786" t="s">
        <v>7283</v>
      </c>
      <c r="W786" t="s">
        <v>7271</v>
      </c>
      <c r="X786" t="s">
        <v>7284</v>
      </c>
      <c r="Y786" t="s">
        <v>7272</v>
      </c>
      <c r="Z786" t="s">
        <v>2475</v>
      </c>
      <c r="AA786">
        <v>54.5</v>
      </c>
      <c r="AB786" t="str" cm="1">
        <f t="array" ref="AB786">_xlfn.LET(_xlpm.x,IFERROR(VALUE(Table2[[#This Row],[Response_Time_Hours]]),""),IF(_xlpm.x="","CHECK",_xlfn.IFS(_xlpm.x&lt;=1,"Immediate",_xlpm.x&lt;=6,"Fast",_xlpm.x&lt;=24,"Moderate",_xlpm.x&gt;24,"Delayed")))</f>
        <v>Delayed</v>
      </c>
      <c r="AC786">
        <v>42</v>
      </c>
      <c r="AD786" t="str" cm="1">
        <f t="array" ref="AD786">IF(Table2[[#This Row],[Interaction_Count_Final]]="","N/A",_xlfn.IFS(Table2[[#This Row],[Interaction_Count_Final]]&lt;=2,"Low",Table2[[#This Row],[Interaction_Count_Final]]&lt;=5,"Medium",Table2[[#This Row],[Interaction_Count_Final]]&gt;=6,"High",TRUE,"CHECK"))</f>
        <v>High</v>
      </c>
      <c r="AE786" t="s">
        <v>7289</v>
      </c>
      <c r="AF786" t="b">
        <v>1</v>
      </c>
      <c r="AG786" t="b">
        <v>1</v>
      </c>
      <c r="AH786">
        <v>1042</v>
      </c>
      <c r="AI786">
        <v>45343</v>
      </c>
      <c r="AJ786" t="b">
        <v>1</v>
      </c>
      <c r="AK786" t="str" cm="1">
        <f t="array" ref="AK786">_xlfn.LET(
  _xlpm.txt,TRIM(Raw_Data!F786),
  _xlpm.norm,SUBSTITUTE(SUBSTITUTE(_xlpm.txt,"-","/"),".","/"),
  _xlpm.p,_xlfn.TEXTSPLIT(_xlpm.norm,"/"),
  _xlpm.a,VALUE(INDEX(_xlpm.p,1)),
  _xlpm.b,VALUE(INDEX(_xlpm.p,2)),
  IF(AND(_xlpm.a&lt;=12,_xlpm.b&lt;=12),"REVIEW_AMBIGUOUS","OK")
)</f>
        <v>OK</v>
      </c>
    </row>
    <row r="787" spans="1:37">
      <c r="A787" t="s">
        <v>2476</v>
      </c>
      <c r="B787" t="s">
        <v>2476</v>
      </c>
      <c r="C787" t="b">
        <v>0</v>
      </c>
      <c r="D787" t="s">
        <v>7257</v>
      </c>
      <c r="E787" t="s">
        <v>2477</v>
      </c>
      <c r="F787" t="s">
        <v>2477</v>
      </c>
      <c r="G787" t="s">
        <v>7280</v>
      </c>
      <c r="H787" t="s">
        <v>374</v>
      </c>
      <c r="I787" t="s">
        <v>374</v>
      </c>
      <c r="J787" t="s">
        <v>7308</v>
      </c>
      <c r="K787" t="s">
        <v>7365</v>
      </c>
      <c r="L787" t="s">
        <v>250</v>
      </c>
      <c r="M787">
        <f>IF(UPPER(TRIM(Table2[[#This Row],[Status_Clean]]))="CONVERTED",1,0)</f>
        <v>1</v>
      </c>
      <c r="N787">
        <f>IF(ISNUMBER(MATCH(UPPER(TRIM(Table2[[#This Row],[Status_Clean]])),{"CONTACTED","QUALIFIED","CONVERTED"},0)),1,0)</f>
        <v>1</v>
      </c>
      <c r="O787" cm="1">
        <f t="array" ref="O787">_xlfn.SWITCH(UPPER(TRIM(Table2[[#This Row],[Status_Clean]])),"NEW",1,"CONTACTED",2,"QUALIFIED",3,"CONVERTED",4,"LOST",5,99)</f>
        <v>4</v>
      </c>
      <c r="P787">
        <v>45547</v>
      </c>
      <c r="Q787" t="s">
        <v>7967</v>
      </c>
      <c r="R787" t="s">
        <v>7967</v>
      </c>
      <c r="S787">
        <v>45547</v>
      </c>
      <c r="T787" t="s">
        <v>7261</v>
      </c>
      <c r="U787">
        <v>45547</v>
      </c>
      <c r="V787" t="s">
        <v>7287</v>
      </c>
      <c r="W787" t="s">
        <v>7271</v>
      </c>
      <c r="X787" t="s">
        <v>7288</v>
      </c>
      <c r="Y787" t="s">
        <v>7285</v>
      </c>
      <c r="Z787" t="s">
        <v>2478</v>
      </c>
      <c r="AA787">
        <v>59</v>
      </c>
      <c r="AB787" t="str" cm="1">
        <f t="array" ref="AB787">_xlfn.LET(_xlpm.x,IFERROR(VALUE(Table2[[#This Row],[Response_Time_Hours]]),""),IF(_xlpm.x="","CHECK",_xlfn.IFS(_xlpm.x&lt;=1,"Immediate",_xlpm.x&lt;=6,"Fast",_xlpm.x&lt;=24,"Moderate",_xlpm.x&gt;24,"Delayed")))</f>
        <v>Delayed</v>
      </c>
      <c r="AC787">
        <v>42</v>
      </c>
      <c r="AD787" t="str" cm="1">
        <f t="array" ref="AD787">IF(Table2[[#This Row],[Interaction_Count_Final]]="","N/A",_xlfn.IFS(Table2[[#This Row],[Interaction_Count_Final]]&lt;=2,"Low",Table2[[#This Row],[Interaction_Count_Final]]&lt;=5,"Medium",Table2[[#This Row],[Interaction_Count_Final]]&gt;=6,"High",TRUE,"CHECK"))</f>
        <v>High</v>
      </c>
      <c r="AE787" t="s">
        <v>7273</v>
      </c>
      <c r="AF787" t="b">
        <v>1</v>
      </c>
      <c r="AG787" t="b">
        <v>1</v>
      </c>
      <c r="AH787">
        <v>1043</v>
      </c>
      <c r="AI787">
        <v>45547</v>
      </c>
      <c r="AJ787" t="b">
        <v>1</v>
      </c>
      <c r="AK787" t="e" cm="1">
        <f t="array" ref="AK787">_xlfn.LET(
  _xlpm.txt,TRIM(Raw_Data!F787),
  _xlpm.norm,SUBSTITUTE(SUBSTITUTE(_xlpm.txt,"-","/"),".","/"),
  _xlpm.p,_xlfn.TEXTSPLIT(_xlpm.norm,"/"),
  _xlpm.a,VALUE(INDEX(_xlpm.p,1)),
  _xlpm.b,VALUE(INDEX(_xlpm.p,2)),
  IF(AND(_xlpm.a&lt;=12,_xlpm.b&lt;=12),"REVIEW_AMBIGUOUS","OK")
)</f>
        <v>#REF!</v>
      </c>
    </row>
    <row r="788" spans="1:37">
      <c r="A788" t="s">
        <v>2479</v>
      </c>
      <c r="B788" t="s">
        <v>2479</v>
      </c>
      <c r="C788" t="b">
        <v>1</v>
      </c>
      <c r="D788" t="s">
        <v>7257</v>
      </c>
      <c r="E788" t="s">
        <v>2480</v>
      </c>
      <c r="F788" t="s">
        <v>2480</v>
      </c>
      <c r="G788" t="s">
        <v>7258</v>
      </c>
      <c r="H788" t="s">
        <v>454</v>
      </c>
      <c r="I788" t="s">
        <v>454</v>
      </c>
      <c r="J788" t="s">
        <v>7308</v>
      </c>
      <c r="K788" t="s">
        <v>173</v>
      </c>
      <c r="L788" t="s">
        <v>173</v>
      </c>
      <c r="M788">
        <f>IF(UPPER(TRIM(Table2[[#This Row],[Status_Clean]]))="CONVERTED",1,0)</f>
        <v>0</v>
      </c>
      <c r="N788">
        <f>IF(ISNUMBER(MATCH(UPPER(TRIM(Table2[[#This Row],[Status_Clean]])),{"CONTACTED","QUALIFIED","CONVERTED"},0)),1,0)</f>
        <v>0</v>
      </c>
      <c r="O788" cm="1">
        <f t="array" ref="O788">_xlfn.SWITCH(UPPER(TRIM(Table2[[#This Row],[Status_Clean]])),"NEW",1,"CONTACTED",2,"QUALIFIED",3,"CONVERTED",4,"LOST",5,99)</f>
        <v>5</v>
      </c>
      <c r="P788">
        <v>45279</v>
      </c>
      <c r="Q788" t="s">
        <v>7732</v>
      </c>
      <c r="R788" t="s">
        <v>7732</v>
      </c>
      <c r="S788">
        <v>45279</v>
      </c>
      <c r="T788" t="s">
        <v>7261</v>
      </c>
      <c r="U788">
        <v>45279</v>
      </c>
      <c r="V788" t="s">
        <v>7262</v>
      </c>
      <c r="W788" t="s">
        <v>7263</v>
      </c>
      <c r="X788" t="s">
        <v>7264</v>
      </c>
      <c r="Y788" t="s">
        <v>7265</v>
      </c>
      <c r="Z788" t="s">
        <v>905</v>
      </c>
      <c r="AA788">
        <v>16.7</v>
      </c>
      <c r="AB788" t="str" cm="1">
        <f t="array" ref="AB788">_xlfn.LET(_xlpm.x,IFERROR(VALUE(Table2[[#This Row],[Response_Time_Hours]]),""),IF(_xlpm.x="","CHECK",_xlfn.IFS(_xlpm.x&lt;=1,"Immediate",_xlpm.x&lt;=6,"Fast",_xlpm.x&lt;=24,"Moderate",_xlpm.x&gt;24,"Delayed")))</f>
        <v>Moderate</v>
      </c>
      <c r="AC788">
        <v>14</v>
      </c>
      <c r="AD788" t="str" cm="1">
        <f t="array" ref="AD788">IF(Table2[[#This Row],[Interaction_Count_Final]]="","N/A",_xlfn.IFS(Table2[[#This Row],[Interaction_Count_Final]]&lt;=2,"Low",Table2[[#This Row],[Interaction_Count_Final]]&lt;=5,"Medium",Table2[[#This Row],[Interaction_Count_Final]]&gt;=6,"High",TRUE,"CHECK"))</f>
        <v>High</v>
      </c>
      <c r="AE788" t="s">
        <v>7289</v>
      </c>
      <c r="AF788" t="b">
        <v>1</v>
      </c>
      <c r="AG788" t="b">
        <v>1</v>
      </c>
      <c r="AH788">
        <v>1044</v>
      </c>
      <c r="AI788">
        <v>45279</v>
      </c>
      <c r="AJ788" t="b">
        <v>1</v>
      </c>
      <c r="AK788" t="e" cm="1">
        <f t="array" ref="AK788">_xlfn.LET(
  _xlpm.txt,TRIM(Raw_Data!F788),
  _xlpm.norm,SUBSTITUTE(SUBSTITUTE(_xlpm.txt,"-","/"),".","/"),
  _xlpm.p,_xlfn.TEXTSPLIT(_xlpm.norm,"/"),
  _xlpm.a,VALUE(INDEX(_xlpm.p,1)),
  _xlpm.b,VALUE(INDEX(_xlpm.p,2)),
  IF(AND(_xlpm.a&lt;=12,_xlpm.b&lt;=12),"REVIEW_AMBIGUOUS","OK")
)</f>
        <v>#REF!</v>
      </c>
    </row>
    <row r="789" spans="1:37">
      <c r="A789" t="s">
        <v>2481</v>
      </c>
      <c r="B789" t="s">
        <v>2481</v>
      </c>
      <c r="C789" t="b">
        <v>0</v>
      </c>
      <c r="D789" t="s">
        <v>7257</v>
      </c>
      <c r="E789" t="s">
        <v>2482</v>
      </c>
      <c r="F789" t="s">
        <v>2482</v>
      </c>
      <c r="G789" t="s">
        <v>7268</v>
      </c>
      <c r="H789" t="s">
        <v>1356</v>
      </c>
      <c r="I789" t="s">
        <v>1356</v>
      </c>
      <c r="J789" t="s">
        <v>1356</v>
      </c>
      <c r="K789" t="s">
        <v>125</v>
      </c>
      <c r="L789" t="s">
        <v>125</v>
      </c>
      <c r="M789">
        <f>IF(UPPER(TRIM(Table2[[#This Row],[Status_Clean]]))="CONVERTED",1,0)</f>
        <v>0</v>
      </c>
      <c r="N789">
        <f>IF(ISNUMBER(MATCH(UPPER(TRIM(Table2[[#This Row],[Status_Clean]])),{"CONTACTED","QUALIFIED","CONVERTED"},0)),1,0)</f>
        <v>1</v>
      </c>
      <c r="O789" cm="1">
        <f t="array" ref="O789">_xlfn.SWITCH(UPPER(TRIM(Table2[[#This Row],[Status_Clean]])),"NEW",1,"CONTACTED",2,"QUALIFIED",3,"CONVERTED",4,"LOST",5,99)</f>
        <v>2</v>
      </c>
      <c r="P789" t="s">
        <v>528</v>
      </c>
      <c r="Q789" t="s">
        <v>7433</v>
      </c>
      <c r="R789" t="s">
        <v>7433</v>
      </c>
      <c r="S789">
        <v>45392</v>
      </c>
      <c r="T789" t="s">
        <v>7261</v>
      </c>
      <c r="U789">
        <v>45392</v>
      </c>
      <c r="V789" t="s">
        <v>7297</v>
      </c>
      <c r="W789" t="s">
        <v>7271</v>
      </c>
      <c r="X789" t="s">
        <v>7277</v>
      </c>
      <c r="Y789" t="s">
        <v>7272</v>
      </c>
      <c r="Z789" t="s">
        <v>2106</v>
      </c>
      <c r="AA789">
        <v>24</v>
      </c>
      <c r="AB789" t="str" cm="1">
        <f t="array" ref="AB789">_xlfn.LET(_xlpm.x,IFERROR(VALUE(Table2[[#This Row],[Response_Time_Hours]]),""),IF(_xlpm.x="","CHECK",_xlfn.IFS(_xlpm.x&lt;=1,"Immediate",_xlpm.x&lt;=6,"Fast",_xlpm.x&lt;=24,"Moderate",_xlpm.x&gt;24,"Delayed")))</f>
        <v>Moderate</v>
      </c>
      <c r="AC789">
        <v>35</v>
      </c>
      <c r="AD789" t="str" cm="1">
        <f t="array" ref="AD789">IF(Table2[[#This Row],[Interaction_Count_Final]]="","N/A",_xlfn.IFS(Table2[[#This Row],[Interaction_Count_Final]]&lt;=2,"Low",Table2[[#This Row],[Interaction_Count_Final]]&lt;=5,"Medium",Table2[[#This Row],[Interaction_Count_Final]]&gt;=6,"High",TRUE,"CHECK"))</f>
        <v>High</v>
      </c>
      <c r="AE789" t="s">
        <v>7273</v>
      </c>
      <c r="AF789" t="b">
        <v>1</v>
      </c>
      <c r="AG789" t="b">
        <v>1</v>
      </c>
      <c r="AH789">
        <v>1045</v>
      </c>
      <c r="AI789">
        <v>45392</v>
      </c>
      <c r="AJ789" t="b">
        <v>1</v>
      </c>
      <c r="AK789" t="str" cm="1">
        <f t="array" ref="AK789">_xlfn.LET(
  _xlpm.txt,TRIM(Raw_Data!F789),
  _xlpm.norm,SUBSTITUTE(SUBSTITUTE(_xlpm.txt,"-","/"),".","/"),
  _xlpm.p,_xlfn.TEXTSPLIT(_xlpm.norm,"/"),
  _xlpm.a,VALUE(INDEX(_xlpm.p,1)),
  _xlpm.b,VALUE(INDEX(_xlpm.p,2)),
  IF(AND(_xlpm.a&lt;=12,_xlpm.b&lt;=12),"REVIEW_AMBIGUOUS","OK")
)</f>
        <v>REVIEW_AMBIGUOUS</v>
      </c>
    </row>
    <row r="790" spans="1:37">
      <c r="A790" t="s">
        <v>2483</v>
      </c>
      <c r="B790" t="s">
        <v>2483</v>
      </c>
      <c r="C790" t="b">
        <v>0</v>
      </c>
      <c r="D790" t="s">
        <v>7257</v>
      </c>
      <c r="E790" t="s">
        <v>7968</v>
      </c>
      <c r="F790" t="s">
        <v>7968</v>
      </c>
      <c r="G790" t="s">
        <v>7258</v>
      </c>
      <c r="H790" t="s">
        <v>473</v>
      </c>
      <c r="I790" t="s">
        <v>473</v>
      </c>
      <c r="J790" t="s">
        <v>473</v>
      </c>
      <c r="K790" t="s">
        <v>193</v>
      </c>
      <c r="L790" t="s">
        <v>193</v>
      </c>
      <c r="M790">
        <f>IF(UPPER(TRIM(Table2[[#This Row],[Status_Clean]]))="CONVERTED",1,0)</f>
        <v>0</v>
      </c>
      <c r="N790">
        <f>IF(ISNUMBER(MATCH(UPPER(TRIM(Table2[[#This Row],[Status_Clean]])),{"CONTACTED","QUALIFIED","CONVERTED"},0)),1,0)</f>
        <v>0</v>
      </c>
      <c r="O790" cm="1">
        <f t="array" ref="O790">_xlfn.SWITCH(UPPER(TRIM(Table2[[#This Row],[Status_Clean]])),"NEW",1,"CONTACTED",2,"QUALIFIED",3,"CONVERTED",4,"LOST",5,99)</f>
        <v>1</v>
      </c>
      <c r="P790" t="s">
        <v>2485</v>
      </c>
      <c r="Q790" t="s">
        <v>2485</v>
      </c>
      <c r="R790" t="s">
        <v>2485</v>
      </c>
      <c r="S790">
        <v>45530</v>
      </c>
      <c r="T790" t="s">
        <v>7261</v>
      </c>
      <c r="U790">
        <v>45530</v>
      </c>
      <c r="V790" t="s">
        <v>7310</v>
      </c>
      <c r="W790" t="s">
        <v>7271</v>
      </c>
      <c r="X790" t="s">
        <v>7288</v>
      </c>
      <c r="Y790" t="s">
        <v>7298</v>
      </c>
      <c r="Z790" t="s">
        <v>2486</v>
      </c>
      <c r="AA790">
        <v>37</v>
      </c>
      <c r="AB790" t="str" cm="1">
        <f t="array" ref="AB790">_xlfn.LET(_xlpm.x,IFERROR(VALUE(Table2[[#This Row],[Response_Time_Hours]]),""),IF(_xlpm.x="","CHECK",_xlfn.IFS(_xlpm.x&lt;=1,"Immediate",_xlpm.x&lt;=6,"Fast",_xlpm.x&lt;=24,"Moderate",_xlpm.x&gt;24,"Delayed")))</f>
        <v>Delayed</v>
      </c>
      <c r="AC790">
        <v>1</v>
      </c>
      <c r="AD790" t="str" cm="1">
        <f t="array" ref="AD790">IF(Table2[[#This Row],[Interaction_Count_Final]]="","N/A",_xlfn.IFS(Table2[[#This Row],[Interaction_Count_Final]]&lt;=2,"Low",Table2[[#This Row],[Interaction_Count_Final]]&lt;=5,"Medium",Table2[[#This Row],[Interaction_Count_Final]]&gt;=6,"High",TRUE,"CHECK"))</f>
        <v>Low</v>
      </c>
      <c r="AE790" t="s">
        <v>7266</v>
      </c>
      <c r="AF790" t="b">
        <v>1</v>
      </c>
      <c r="AG790" t="b">
        <v>1</v>
      </c>
      <c r="AH790">
        <v>1046</v>
      </c>
      <c r="AI790">
        <v>45530</v>
      </c>
      <c r="AJ790" t="b">
        <v>1</v>
      </c>
      <c r="AK790" t="str" cm="1">
        <f t="array" ref="AK790">_xlfn.LET(
  _xlpm.txt,TRIM(Raw_Data!F790),
  _xlpm.norm,SUBSTITUTE(SUBSTITUTE(_xlpm.txt,"-","/"),".","/"),
  _xlpm.p,_xlfn.TEXTSPLIT(_xlpm.norm,"/"),
  _xlpm.a,VALUE(INDEX(_xlpm.p,1)),
  _xlpm.b,VALUE(INDEX(_xlpm.p,2)),
  IF(AND(_xlpm.a&lt;=12,_xlpm.b&lt;=12),"REVIEW_AMBIGUOUS","OK")
)</f>
        <v>OK</v>
      </c>
    </row>
    <row r="791" spans="1:37">
      <c r="A791" t="s">
        <v>2487</v>
      </c>
      <c r="B791" t="s">
        <v>2487</v>
      </c>
      <c r="C791" t="b">
        <v>0</v>
      </c>
      <c r="D791" t="s">
        <v>7257</v>
      </c>
      <c r="E791" t="s">
        <v>2488</v>
      </c>
      <c r="F791" t="s">
        <v>2488</v>
      </c>
      <c r="G791" t="s">
        <v>7268</v>
      </c>
      <c r="H791" t="s">
        <v>311</v>
      </c>
      <c r="I791" t="s">
        <v>311</v>
      </c>
      <c r="J791" t="s">
        <v>311</v>
      </c>
      <c r="K791" t="s">
        <v>193</v>
      </c>
      <c r="L791" t="s">
        <v>193</v>
      </c>
      <c r="M791">
        <f>IF(UPPER(TRIM(Table2[[#This Row],[Status_Clean]]))="CONVERTED",1,0)</f>
        <v>0</v>
      </c>
      <c r="N791">
        <f>IF(ISNUMBER(MATCH(UPPER(TRIM(Table2[[#This Row],[Status_Clean]])),{"CONTACTED","QUALIFIED","CONVERTED"},0)),1,0)</f>
        <v>0</v>
      </c>
      <c r="O791" cm="1">
        <f t="array" ref="O791">_xlfn.SWITCH(UPPER(TRIM(Table2[[#This Row],[Status_Clean]])),"NEW",1,"CONTACTED",2,"QUALIFIED",3,"CONVERTED",4,"LOST",5,99)</f>
        <v>1</v>
      </c>
      <c r="P791">
        <v>44974</v>
      </c>
      <c r="Q791" t="s">
        <v>7969</v>
      </c>
      <c r="R791" t="s">
        <v>7969</v>
      </c>
      <c r="S791">
        <v>44974</v>
      </c>
      <c r="T791" t="s">
        <v>7261</v>
      </c>
      <c r="U791">
        <v>44974</v>
      </c>
      <c r="V791" t="s">
        <v>7283</v>
      </c>
      <c r="W791" t="s">
        <v>7263</v>
      </c>
      <c r="X791" t="s">
        <v>7284</v>
      </c>
      <c r="Y791" t="s">
        <v>7312</v>
      </c>
      <c r="Z791">
        <v>6</v>
      </c>
      <c r="AA791">
        <v>6</v>
      </c>
      <c r="AB791" t="str" cm="1">
        <f t="array" ref="AB791">_xlfn.LET(_xlpm.x,IFERROR(VALUE(Table2[[#This Row],[Response_Time_Hours]]),""),IF(_xlpm.x="","CHECK",_xlfn.IFS(_xlpm.x&lt;=1,"Immediate",_xlpm.x&lt;=6,"Fast",_xlpm.x&lt;=24,"Moderate",_xlpm.x&gt;24,"Delayed")))</f>
        <v>Fast</v>
      </c>
      <c r="AC791">
        <v>50</v>
      </c>
      <c r="AD791" t="str" cm="1">
        <f t="array" ref="AD791">IF(Table2[[#This Row],[Interaction_Count_Final]]="","N/A",_xlfn.IFS(Table2[[#This Row],[Interaction_Count_Final]]&lt;=2,"Low",Table2[[#This Row],[Interaction_Count_Final]]&lt;=5,"Medium",Table2[[#This Row],[Interaction_Count_Final]]&gt;=6,"High",TRUE,"CHECK"))</f>
        <v>High</v>
      </c>
      <c r="AE791" t="s">
        <v>7266</v>
      </c>
      <c r="AF791" t="b">
        <v>1</v>
      </c>
      <c r="AG791" t="b">
        <v>1</v>
      </c>
      <c r="AH791">
        <v>1048</v>
      </c>
      <c r="AI791">
        <v>44974</v>
      </c>
      <c r="AJ791" t="b">
        <v>1</v>
      </c>
      <c r="AK791" t="e" cm="1">
        <f t="array" ref="AK791">_xlfn.LET(
  _xlpm.txt,TRIM(Raw_Data!F791),
  _xlpm.norm,SUBSTITUTE(SUBSTITUTE(_xlpm.txt,"-","/"),".","/"),
  _xlpm.p,_xlfn.TEXTSPLIT(_xlpm.norm,"/"),
  _xlpm.a,VALUE(INDEX(_xlpm.p,1)),
  _xlpm.b,VALUE(INDEX(_xlpm.p,2)),
  IF(AND(_xlpm.a&lt;=12,_xlpm.b&lt;=12),"REVIEW_AMBIGUOUS","OK")
)</f>
        <v>#REF!</v>
      </c>
    </row>
    <row r="792" spans="1:37">
      <c r="A792" t="s">
        <v>2489</v>
      </c>
      <c r="B792" t="s">
        <v>2489</v>
      </c>
      <c r="C792" t="b">
        <v>0</v>
      </c>
      <c r="D792" t="s">
        <v>7257</v>
      </c>
      <c r="E792" t="s">
        <v>2490</v>
      </c>
      <c r="F792" t="s">
        <v>2490</v>
      </c>
      <c r="G792" t="s">
        <v>7280</v>
      </c>
      <c r="H792" t="s">
        <v>101</v>
      </c>
      <c r="I792" t="s">
        <v>101</v>
      </c>
      <c r="J792" t="s">
        <v>101</v>
      </c>
      <c r="K792" t="s">
        <v>7281</v>
      </c>
      <c r="L792" t="s">
        <v>125</v>
      </c>
      <c r="M792">
        <f>IF(UPPER(TRIM(Table2[[#This Row],[Status_Clean]]))="CONVERTED",1,0)</f>
        <v>0</v>
      </c>
      <c r="N792">
        <f>IF(ISNUMBER(MATCH(UPPER(TRIM(Table2[[#This Row],[Status_Clean]])),{"CONTACTED","QUALIFIED","CONVERTED"},0)),1,0)</f>
        <v>1</v>
      </c>
      <c r="O792" cm="1">
        <f t="array" ref="O792">_xlfn.SWITCH(UPPER(TRIM(Table2[[#This Row],[Status_Clean]])),"NEW",1,"CONTACTED",2,"QUALIFIED",3,"CONVERTED",4,"LOST",5,99)</f>
        <v>2</v>
      </c>
      <c r="P792">
        <v>44941</v>
      </c>
      <c r="Q792" t="s">
        <v>7586</v>
      </c>
      <c r="R792" t="s">
        <v>7586</v>
      </c>
      <c r="S792">
        <v>44941</v>
      </c>
      <c r="T792" t="s">
        <v>7261</v>
      </c>
      <c r="U792">
        <v>44941</v>
      </c>
      <c r="V792" t="s">
        <v>7317</v>
      </c>
      <c r="W792" t="s">
        <v>7263</v>
      </c>
      <c r="X792" t="s">
        <v>7284</v>
      </c>
      <c r="Y792" t="s">
        <v>7293</v>
      </c>
      <c r="Z792" t="s">
        <v>2491</v>
      </c>
      <c r="AA792">
        <v>65.7</v>
      </c>
      <c r="AB792" t="str" cm="1">
        <f t="array" ref="AB792">_xlfn.LET(_xlpm.x,IFERROR(VALUE(Table2[[#This Row],[Response_Time_Hours]]),""),IF(_xlpm.x="","CHECK",_xlfn.IFS(_xlpm.x&lt;=1,"Immediate",_xlpm.x&lt;=6,"Fast",_xlpm.x&lt;=24,"Moderate",_xlpm.x&gt;24,"Delayed")))</f>
        <v>Delayed</v>
      </c>
      <c r="AC792">
        <v>20</v>
      </c>
      <c r="AD792" t="str" cm="1">
        <f t="array" ref="AD792">IF(Table2[[#This Row],[Interaction_Count_Final]]="","N/A",_xlfn.IFS(Table2[[#This Row],[Interaction_Count_Final]]&lt;=2,"Low",Table2[[#This Row],[Interaction_Count_Final]]&lt;=5,"Medium",Table2[[#This Row],[Interaction_Count_Final]]&gt;=6,"High",TRUE,"CHECK"))</f>
        <v>High</v>
      </c>
      <c r="AE792" t="s">
        <v>7273</v>
      </c>
      <c r="AF792" t="b">
        <v>1</v>
      </c>
      <c r="AG792" t="b">
        <v>1</v>
      </c>
      <c r="AH792">
        <v>1049</v>
      </c>
      <c r="AI792">
        <v>44941</v>
      </c>
      <c r="AJ792" t="b">
        <v>1</v>
      </c>
      <c r="AK792" t="e" cm="1">
        <f t="array" ref="AK792">_xlfn.LET(
  _xlpm.txt,TRIM(Raw_Data!F792),
  _xlpm.norm,SUBSTITUTE(SUBSTITUTE(_xlpm.txt,"-","/"),".","/"),
  _xlpm.p,_xlfn.TEXTSPLIT(_xlpm.norm,"/"),
  _xlpm.a,VALUE(INDEX(_xlpm.p,1)),
  _xlpm.b,VALUE(INDEX(_xlpm.p,2)),
  IF(AND(_xlpm.a&lt;=12,_xlpm.b&lt;=12),"REVIEW_AMBIGUOUS","OK")
)</f>
        <v>#REF!</v>
      </c>
    </row>
    <row r="793" spans="1:37">
      <c r="A793" t="s">
        <v>2492</v>
      </c>
      <c r="B793" t="s">
        <v>2492</v>
      </c>
      <c r="C793" t="b">
        <v>0</v>
      </c>
      <c r="D793" t="s">
        <v>7257</v>
      </c>
      <c r="E793" t="s">
        <v>2493</v>
      </c>
      <c r="F793" t="s">
        <v>2493</v>
      </c>
      <c r="G793" t="s">
        <v>7274</v>
      </c>
      <c r="H793" t="s">
        <v>806</v>
      </c>
      <c r="I793" t="s">
        <v>806</v>
      </c>
      <c r="J793" t="s">
        <v>69</v>
      </c>
      <c r="K793" t="s">
        <v>71</v>
      </c>
      <c r="L793" t="s">
        <v>71</v>
      </c>
      <c r="M793">
        <f>IF(UPPER(TRIM(Table2[[#This Row],[Status_Clean]]))="CONVERTED",1,0)</f>
        <v>0</v>
      </c>
      <c r="N793">
        <f>IF(ISNUMBER(MATCH(UPPER(TRIM(Table2[[#This Row],[Status_Clean]])),{"CONTACTED","QUALIFIED","CONVERTED"},0)),1,0)</f>
        <v>1</v>
      </c>
      <c r="O793" cm="1">
        <f t="array" ref="O793">_xlfn.SWITCH(UPPER(TRIM(Table2[[#This Row],[Status_Clean]])),"NEW",1,"CONTACTED",2,"QUALIFIED",3,"CONVERTED",4,"LOST",5,99)</f>
        <v>3</v>
      </c>
      <c r="P793">
        <v>45548</v>
      </c>
      <c r="Q793" t="s">
        <v>7720</v>
      </c>
      <c r="R793" t="s">
        <v>7720</v>
      </c>
      <c r="S793">
        <v>45548</v>
      </c>
      <c r="T793" t="s">
        <v>7261</v>
      </c>
      <c r="U793">
        <v>45548</v>
      </c>
      <c r="V793" t="s">
        <v>7287</v>
      </c>
      <c r="W793" t="s">
        <v>7271</v>
      </c>
      <c r="X793" t="s">
        <v>7288</v>
      </c>
      <c r="Y793" t="s">
        <v>7312</v>
      </c>
      <c r="Z793" t="s">
        <v>2494</v>
      </c>
      <c r="AA793">
        <v>28.6</v>
      </c>
      <c r="AB793" t="str" cm="1">
        <f t="array" ref="AB793">_xlfn.LET(_xlpm.x,IFERROR(VALUE(Table2[[#This Row],[Response_Time_Hours]]),""),IF(_xlpm.x="","CHECK",_xlfn.IFS(_xlpm.x&lt;=1,"Immediate",_xlpm.x&lt;=6,"Fast",_xlpm.x&lt;=24,"Moderate",_xlpm.x&gt;24,"Delayed")))</f>
        <v>Delayed</v>
      </c>
      <c r="AC793">
        <v>45</v>
      </c>
      <c r="AD793" t="str" cm="1">
        <f t="array" ref="AD793">IF(Table2[[#This Row],[Interaction_Count_Final]]="","N/A",_xlfn.IFS(Table2[[#This Row],[Interaction_Count_Final]]&lt;=2,"Low",Table2[[#This Row],[Interaction_Count_Final]]&lt;=5,"Medium",Table2[[#This Row],[Interaction_Count_Final]]&gt;=6,"High",TRUE,"CHECK"))</f>
        <v>High</v>
      </c>
      <c r="AE793" t="s">
        <v>7266</v>
      </c>
      <c r="AF793" t="b">
        <v>1</v>
      </c>
      <c r="AG793" t="b">
        <v>1</v>
      </c>
      <c r="AH793">
        <v>1050</v>
      </c>
      <c r="AI793">
        <v>45548</v>
      </c>
      <c r="AJ793" t="b">
        <v>1</v>
      </c>
      <c r="AK793" t="e" cm="1">
        <f t="array" ref="AK793">_xlfn.LET(
  _xlpm.txt,TRIM(Raw_Data!F793),
  _xlpm.norm,SUBSTITUTE(SUBSTITUTE(_xlpm.txt,"-","/"),".","/"),
  _xlpm.p,_xlfn.TEXTSPLIT(_xlpm.norm,"/"),
  _xlpm.a,VALUE(INDEX(_xlpm.p,1)),
  _xlpm.b,VALUE(INDEX(_xlpm.p,2)),
  IF(AND(_xlpm.a&lt;=12,_xlpm.b&lt;=12),"REVIEW_AMBIGUOUS","OK")
)</f>
        <v>#REF!</v>
      </c>
    </row>
    <row r="794" spans="1:37">
      <c r="A794" t="s">
        <v>2495</v>
      </c>
      <c r="B794" t="s">
        <v>2495</v>
      </c>
      <c r="C794" t="b">
        <v>0</v>
      </c>
      <c r="D794" t="s">
        <v>7257</v>
      </c>
      <c r="E794" t="s">
        <v>2496</v>
      </c>
      <c r="F794" t="s">
        <v>2496</v>
      </c>
      <c r="G794" t="s">
        <v>7268</v>
      </c>
      <c r="H794" t="s">
        <v>311</v>
      </c>
      <c r="I794" t="s">
        <v>311</v>
      </c>
      <c r="J794" t="s">
        <v>311</v>
      </c>
      <c r="K794" t="s">
        <v>7259</v>
      </c>
      <c r="L794" t="s">
        <v>193</v>
      </c>
      <c r="M794">
        <f>IF(UPPER(TRIM(Table2[[#This Row],[Status_Clean]]))="CONVERTED",1,0)</f>
        <v>0</v>
      </c>
      <c r="N794">
        <f>IF(ISNUMBER(MATCH(UPPER(TRIM(Table2[[#This Row],[Status_Clean]])),{"CONTACTED","QUALIFIED","CONVERTED"},0)),1,0)</f>
        <v>0</v>
      </c>
      <c r="O794" cm="1">
        <f t="array" ref="O794">_xlfn.SWITCH(UPPER(TRIM(Table2[[#This Row],[Status_Clean]])),"NEW",1,"CONTACTED",2,"QUALIFIED",3,"CONVERTED",4,"LOST",5,99)</f>
        <v>1</v>
      </c>
      <c r="P794">
        <v>45557</v>
      </c>
      <c r="Q794" t="s">
        <v>7970</v>
      </c>
      <c r="R794" t="s">
        <v>7970</v>
      </c>
      <c r="S794">
        <v>45557</v>
      </c>
      <c r="T794" t="s">
        <v>7261</v>
      </c>
      <c r="U794">
        <v>45557</v>
      </c>
      <c r="V794" t="s">
        <v>7287</v>
      </c>
      <c r="W794" t="s">
        <v>7271</v>
      </c>
      <c r="X794" t="s">
        <v>7288</v>
      </c>
      <c r="Y794" t="s">
        <v>7293</v>
      </c>
      <c r="Z794" t="s">
        <v>2114</v>
      </c>
      <c r="AA794">
        <v>13.6</v>
      </c>
      <c r="AB794" t="str" cm="1">
        <f t="array" ref="AB794">_xlfn.LET(_xlpm.x,IFERROR(VALUE(Table2[[#This Row],[Response_Time_Hours]]),""),IF(_xlpm.x="","CHECK",_xlfn.IFS(_xlpm.x&lt;=1,"Immediate",_xlpm.x&lt;=6,"Fast",_xlpm.x&lt;=24,"Moderate",_xlpm.x&gt;24,"Delayed")))</f>
        <v>Moderate</v>
      </c>
      <c r="AC794">
        <v>15</v>
      </c>
      <c r="AD794" t="str" cm="1">
        <f t="array" ref="AD794">IF(Table2[[#This Row],[Interaction_Count_Final]]="","N/A",_xlfn.IFS(Table2[[#This Row],[Interaction_Count_Final]]&lt;=2,"Low",Table2[[#This Row],[Interaction_Count_Final]]&lt;=5,"Medium",Table2[[#This Row],[Interaction_Count_Final]]&gt;=6,"High",TRUE,"CHECK"))</f>
        <v>High</v>
      </c>
      <c r="AE794" t="s">
        <v>7273</v>
      </c>
      <c r="AF794" t="b">
        <v>1</v>
      </c>
      <c r="AG794" t="b">
        <v>1</v>
      </c>
      <c r="AH794">
        <v>1052</v>
      </c>
      <c r="AI794">
        <v>45557</v>
      </c>
      <c r="AJ794" t="b">
        <v>1</v>
      </c>
      <c r="AK794" t="e" cm="1">
        <f t="array" ref="AK794">_xlfn.LET(
  _xlpm.txt,TRIM(Raw_Data!F794),
  _xlpm.norm,SUBSTITUTE(SUBSTITUTE(_xlpm.txt,"-","/"),".","/"),
  _xlpm.p,_xlfn.TEXTSPLIT(_xlpm.norm,"/"),
  _xlpm.a,VALUE(INDEX(_xlpm.p,1)),
  _xlpm.b,VALUE(INDEX(_xlpm.p,2)),
  IF(AND(_xlpm.a&lt;=12,_xlpm.b&lt;=12),"REVIEW_AMBIGUOUS","OK")
)</f>
        <v>#REF!</v>
      </c>
    </row>
    <row r="795" spans="1:37">
      <c r="A795" t="s">
        <v>2497</v>
      </c>
      <c r="B795" t="s">
        <v>2497</v>
      </c>
      <c r="C795" t="b">
        <v>0</v>
      </c>
      <c r="D795" t="s">
        <v>7257</v>
      </c>
      <c r="E795" t="s">
        <v>2498</v>
      </c>
      <c r="F795" t="s">
        <v>2498</v>
      </c>
      <c r="G795" t="s">
        <v>7268</v>
      </c>
      <c r="H795" t="s">
        <v>397</v>
      </c>
      <c r="I795" t="s">
        <v>397</v>
      </c>
      <c r="J795" t="s">
        <v>792</v>
      </c>
      <c r="K795" t="s">
        <v>173</v>
      </c>
      <c r="L795" t="s">
        <v>173</v>
      </c>
      <c r="M795">
        <f>IF(UPPER(TRIM(Table2[[#This Row],[Status_Clean]]))="CONVERTED",1,0)</f>
        <v>0</v>
      </c>
      <c r="N795">
        <f>IF(ISNUMBER(MATCH(UPPER(TRIM(Table2[[#This Row],[Status_Clean]])),{"CONTACTED","QUALIFIED","CONVERTED"},0)),1,0)</f>
        <v>0</v>
      </c>
      <c r="O795" cm="1">
        <f t="array" ref="O795">_xlfn.SWITCH(UPPER(TRIM(Table2[[#This Row],[Status_Clean]])),"NEW",1,"CONTACTED",2,"QUALIFIED",3,"CONVERTED",4,"LOST",5,99)</f>
        <v>5</v>
      </c>
      <c r="P795">
        <v>45435</v>
      </c>
      <c r="Q795" t="s">
        <v>7971</v>
      </c>
      <c r="R795" t="s">
        <v>7971</v>
      </c>
      <c r="S795">
        <v>45435</v>
      </c>
      <c r="T795" t="s">
        <v>7261</v>
      </c>
      <c r="U795">
        <v>45435</v>
      </c>
      <c r="V795" t="s">
        <v>7314</v>
      </c>
      <c r="W795" t="s">
        <v>7271</v>
      </c>
      <c r="X795" t="s">
        <v>7277</v>
      </c>
      <c r="Y795" t="s">
        <v>7285</v>
      </c>
      <c r="Z795" t="s">
        <v>138</v>
      </c>
      <c r="AA795">
        <v>33.599999999999994</v>
      </c>
      <c r="AB795" t="str" cm="1">
        <f t="array" ref="AB795">_xlfn.LET(_xlpm.x,IFERROR(VALUE(Table2[[#This Row],[Response_Time_Hours]]),""),IF(_xlpm.x="","CHECK",_xlfn.IFS(_xlpm.x&lt;=1,"Immediate",_xlpm.x&lt;=6,"Fast",_xlpm.x&lt;=24,"Moderate",_xlpm.x&gt;24,"Delayed")))</f>
        <v>Delayed</v>
      </c>
      <c r="AC795">
        <v>50</v>
      </c>
      <c r="AD795" t="str" cm="1">
        <f t="array" ref="AD795">IF(Table2[[#This Row],[Interaction_Count_Final]]="","N/A",_xlfn.IFS(Table2[[#This Row],[Interaction_Count_Final]]&lt;=2,"Low",Table2[[#This Row],[Interaction_Count_Final]]&lt;=5,"Medium",Table2[[#This Row],[Interaction_Count_Final]]&gt;=6,"High",TRUE,"CHECK"))</f>
        <v>High</v>
      </c>
      <c r="AE795" t="s">
        <v>7289</v>
      </c>
      <c r="AF795" t="b">
        <v>1</v>
      </c>
      <c r="AG795" t="b">
        <v>1</v>
      </c>
      <c r="AH795">
        <v>1053</v>
      </c>
      <c r="AI795">
        <v>45435</v>
      </c>
      <c r="AJ795" t="b">
        <v>1</v>
      </c>
      <c r="AK795" t="e" cm="1">
        <f t="array" ref="AK795">_xlfn.LET(
  _xlpm.txt,TRIM(Raw_Data!F795),
  _xlpm.norm,SUBSTITUTE(SUBSTITUTE(_xlpm.txt,"-","/"),".","/"),
  _xlpm.p,_xlfn.TEXTSPLIT(_xlpm.norm,"/"),
  _xlpm.a,VALUE(INDEX(_xlpm.p,1)),
  _xlpm.b,VALUE(INDEX(_xlpm.p,2)),
  IF(AND(_xlpm.a&lt;=12,_xlpm.b&lt;=12),"REVIEW_AMBIGUOUS","OK")
)</f>
        <v>#REF!</v>
      </c>
    </row>
    <row r="796" spans="1:37">
      <c r="A796" t="s">
        <v>2499</v>
      </c>
      <c r="B796" t="s">
        <v>2499</v>
      </c>
      <c r="C796" t="b">
        <v>0</v>
      </c>
      <c r="D796" t="s">
        <v>7257</v>
      </c>
      <c r="E796" t="s">
        <v>2500</v>
      </c>
      <c r="F796" t="s">
        <v>2500</v>
      </c>
      <c r="G796" t="s">
        <v>7274</v>
      </c>
      <c r="H796" t="s">
        <v>106</v>
      </c>
      <c r="I796" t="s">
        <v>106</v>
      </c>
      <c r="J796" t="s">
        <v>106</v>
      </c>
      <c r="K796" t="s">
        <v>7259</v>
      </c>
      <c r="L796" t="s">
        <v>193</v>
      </c>
      <c r="M796">
        <f>IF(UPPER(TRIM(Table2[[#This Row],[Status_Clean]]))="CONVERTED",1,0)</f>
        <v>0</v>
      </c>
      <c r="N796">
        <f>IF(ISNUMBER(MATCH(UPPER(TRIM(Table2[[#This Row],[Status_Clean]])),{"CONTACTED","QUALIFIED","CONVERTED"},0)),1,0)</f>
        <v>0</v>
      </c>
      <c r="O796" cm="1">
        <f t="array" ref="O796">_xlfn.SWITCH(UPPER(TRIM(Table2[[#This Row],[Status_Clean]])),"NEW",1,"CONTACTED",2,"QUALIFIED",3,"CONVERTED",4,"LOST",5,99)</f>
        <v>1</v>
      </c>
      <c r="P796" t="s">
        <v>2501</v>
      </c>
      <c r="Q796" t="s">
        <v>7830</v>
      </c>
      <c r="R796" t="s">
        <v>7830</v>
      </c>
      <c r="S796">
        <v>45147</v>
      </c>
      <c r="T796" t="s">
        <v>7261</v>
      </c>
      <c r="U796">
        <v>45147</v>
      </c>
      <c r="V796" t="s">
        <v>7310</v>
      </c>
      <c r="W796" t="s">
        <v>7263</v>
      </c>
      <c r="X796" t="s">
        <v>7288</v>
      </c>
      <c r="Y796" t="s">
        <v>7272</v>
      </c>
      <c r="Z796" t="s">
        <v>2502</v>
      </c>
      <c r="AA796">
        <v>9</v>
      </c>
      <c r="AB796" t="str" cm="1">
        <f t="array" ref="AB796">_xlfn.LET(_xlpm.x,IFERROR(VALUE(Table2[[#This Row],[Response_Time_Hours]]),""),IF(_xlpm.x="","CHECK",_xlfn.IFS(_xlpm.x&lt;=1,"Immediate",_xlpm.x&lt;=6,"Fast",_xlpm.x&lt;=24,"Moderate",_xlpm.x&gt;24,"Delayed")))</f>
        <v>Moderate</v>
      </c>
      <c r="AC796">
        <v>23</v>
      </c>
      <c r="AD796" t="str" cm="1">
        <f t="array" ref="AD796">IF(Table2[[#This Row],[Interaction_Count_Final]]="","N/A",_xlfn.IFS(Table2[[#This Row],[Interaction_Count_Final]]&lt;=2,"Low",Table2[[#This Row],[Interaction_Count_Final]]&lt;=5,"Medium",Table2[[#This Row],[Interaction_Count_Final]]&gt;=6,"High",TRUE,"CHECK"))</f>
        <v>High</v>
      </c>
      <c r="AE796" t="s">
        <v>7273</v>
      </c>
      <c r="AF796" t="b">
        <v>1</v>
      </c>
      <c r="AG796" t="b">
        <v>1</v>
      </c>
      <c r="AH796">
        <v>1055</v>
      </c>
      <c r="AI796">
        <v>45147</v>
      </c>
      <c r="AJ796" t="b">
        <v>1</v>
      </c>
      <c r="AK796" t="str" cm="1">
        <f t="array" ref="AK796">_xlfn.LET(
  _xlpm.txt,TRIM(Raw_Data!F796),
  _xlpm.norm,SUBSTITUTE(SUBSTITUTE(_xlpm.txt,"-","/"),".","/"),
  _xlpm.p,_xlfn.TEXTSPLIT(_xlpm.norm,"/"),
  _xlpm.a,VALUE(INDEX(_xlpm.p,1)),
  _xlpm.b,VALUE(INDEX(_xlpm.p,2)),
  IF(AND(_xlpm.a&lt;=12,_xlpm.b&lt;=12),"REVIEW_AMBIGUOUS","OK")
)</f>
        <v>REVIEW_AMBIGUOUS</v>
      </c>
    </row>
    <row r="797" spans="1:37">
      <c r="A797" t="s">
        <v>2503</v>
      </c>
      <c r="B797" t="s">
        <v>2503</v>
      </c>
      <c r="C797" t="b">
        <v>0</v>
      </c>
      <c r="D797" t="s">
        <v>7257</v>
      </c>
      <c r="E797" t="s">
        <v>2504</v>
      </c>
      <c r="F797" t="s">
        <v>2504</v>
      </c>
      <c r="G797" t="s">
        <v>7258</v>
      </c>
      <c r="H797" t="s">
        <v>473</v>
      </c>
      <c r="I797" t="s">
        <v>473</v>
      </c>
      <c r="J797" t="s">
        <v>473</v>
      </c>
      <c r="K797" t="s">
        <v>125</v>
      </c>
      <c r="L797" t="s">
        <v>125</v>
      </c>
      <c r="M797">
        <f>IF(UPPER(TRIM(Table2[[#This Row],[Status_Clean]]))="CONVERTED",1,0)</f>
        <v>0</v>
      </c>
      <c r="N797">
        <f>IF(ISNUMBER(MATCH(UPPER(TRIM(Table2[[#This Row],[Status_Clean]])),{"CONTACTED","QUALIFIED","CONVERTED"},0)),1,0)</f>
        <v>1</v>
      </c>
      <c r="O797" cm="1">
        <f t="array" ref="O797">_xlfn.SWITCH(UPPER(TRIM(Table2[[#This Row],[Status_Clean]])),"NEW",1,"CONTACTED",2,"QUALIFIED",3,"CONVERTED",4,"LOST",5,99)</f>
        <v>2</v>
      </c>
      <c r="P797">
        <v>45541</v>
      </c>
      <c r="Q797" t="s">
        <v>7838</v>
      </c>
      <c r="R797" t="s">
        <v>7838</v>
      </c>
      <c r="S797">
        <v>45541</v>
      </c>
      <c r="T797" t="s">
        <v>7261</v>
      </c>
      <c r="U797">
        <v>45541</v>
      </c>
      <c r="V797" t="s">
        <v>7287</v>
      </c>
      <c r="W797" t="s">
        <v>7271</v>
      </c>
      <c r="X797" t="s">
        <v>7288</v>
      </c>
      <c r="Y797" t="s">
        <v>7312</v>
      </c>
      <c r="Z797" t="s">
        <v>2505</v>
      </c>
      <c r="AA797">
        <v>6.1</v>
      </c>
      <c r="AB797" t="str" cm="1">
        <f t="array" ref="AB797">_xlfn.LET(_xlpm.x,IFERROR(VALUE(Table2[[#This Row],[Response_Time_Hours]]),""),IF(_xlpm.x="","CHECK",_xlfn.IFS(_xlpm.x&lt;=1,"Immediate",_xlpm.x&lt;=6,"Fast",_xlpm.x&lt;=24,"Moderate",_xlpm.x&gt;24,"Delayed")))</f>
        <v>Moderate</v>
      </c>
      <c r="AC797">
        <v>44</v>
      </c>
      <c r="AD797" t="str" cm="1">
        <f t="array" ref="AD797">IF(Table2[[#This Row],[Interaction_Count_Final]]="","N/A",_xlfn.IFS(Table2[[#This Row],[Interaction_Count_Final]]&lt;=2,"Low",Table2[[#This Row],[Interaction_Count_Final]]&lt;=5,"Medium",Table2[[#This Row],[Interaction_Count_Final]]&gt;=6,"High",TRUE,"CHECK"))</f>
        <v>High</v>
      </c>
      <c r="AE797" t="s">
        <v>7289</v>
      </c>
      <c r="AF797" t="b">
        <v>1</v>
      </c>
      <c r="AG797" t="b">
        <v>1</v>
      </c>
      <c r="AH797">
        <v>1056</v>
      </c>
      <c r="AI797">
        <v>45541</v>
      </c>
      <c r="AJ797" t="b">
        <v>1</v>
      </c>
      <c r="AK797" t="e" cm="1">
        <f t="array" ref="AK797">_xlfn.LET(
  _xlpm.txt,TRIM(Raw_Data!F797),
  _xlpm.norm,SUBSTITUTE(SUBSTITUTE(_xlpm.txt,"-","/"),".","/"),
  _xlpm.p,_xlfn.TEXTSPLIT(_xlpm.norm,"/"),
  _xlpm.a,VALUE(INDEX(_xlpm.p,1)),
  _xlpm.b,VALUE(INDEX(_xlpm.p,2)),
  IF(AND(_xlpm.a&lt;=12,_xlpm.b&lt;=12),"REVIEW_AMBIGUOUS","OK")
)</f>
        <v>#REF!</v>
      </c>
    </row>
    <row r="798" spans="1:37">
      <c r="A798" t="s">
        <v>2506</v>
      </c>
      <c r="B798" t="s">
        <v>2506</v>
      </c>
      <c r="C798" t="b">
        <v>0</v>
      </c>
      <c r="D798" t="s">
        <v>7257</v>
      </c>
      <c r="E798" t="s">
        <v>2507</v>
      </c>
      <c r="F798" t="s">
        <v>2507</v>
      </c>
      <c r="G798" t="s">
        <v>7274</v>
      </c>
      <c r="H798" t="s">
        <v>85</v>
      </c>
      <c r="I798" t="s">
        <v>85</v>
      </c>
      <c r="J798" t="s">
        <v>469</v>
      </c>
      <c r="K798" t="s">
        <v>7368</v>
      </c>
      <c r="L798" t="s">
        <v>173</v>
      </c>
      <c r="M798">
        <f>IF(UPPER(TRIM(Table2[[#This Row],[Status_Clean]]))="CONVERTED",1,0)</f>
        <v>0</v>
      </c>
      <c r="N798">
        <f>IF(ISNUMBER(MATCH(UPPER(TRIM(Table2[[#This Row],[Status_Clean]])),{"CONTACTED","QUALIFIED","CONVERTED"},0)),1,0)</f>
        <v>0</v>
      </c>
      <c r="O798" cm="1">
        <f t="array" ref="O798">_xlfn.SWITCH(UPPER(TRIM(Table2[[#This Row],[Status_Clean]])),"NEW",1,"CONTACTED",2,"QUALIFIED",3,"CONVERTED",4,"LOST",5,99)</f>
        <v>5</v>
      </c>
      <c r="P798">
        <v>45058</v>
      </c>
      <c r="Q798" t="s">
        <v>7704</v>
      </c>
      <c r="R798" t="s">
        <v>7704</v>
      </c>
      <c r="S798">
        <v>45058</v>
      </c>
      <c r="T798" t="s">
        <v>7261</v>
      </c>
      <c r="U798">
        <v>45058</v>
      </c>
      <c r="V798" t="s">
        <v>7314</v>
      </c>
      <c r="W798" t="s">
        <v>7263</v>
      </c>
      <c r="X798" t="s">
        <v>7277</v>
      </c>
      <c r="Y798" t="s">
        <v>7312</v>
      </c>
      <c r="Z798">
        <v>62</v>
      </c>
      <c r="AA798">
        <v>62</v>
      </c>
      <c r="AB798" t="str" cm="1">
        <f t="array" ref="AB798">_xlfn.LET(_xlpm.x,IFERROR(VALUE(Table2[[#This Row],[Response_Time_Hours]]),""),IF(_xlpm.x="","CHECK",_xlfn.IFS(_xlpm.x&lt;=1,"Immediate",_xlpm.x&lt;=6,"Fast",_xlpm.x&lt;=24,"Moderate",_xlpm.x&gt;24,"Delayed")))</f>
        <v>Delayed</v>
      </c>
      <c r="AC798">
        <v>14</v>
      </c>
      <c r="AD798" t="str" cm="1">
        <f t="array" ref="AD798">IF(Table2[[#This Row],[Interaction_Count_Final]]="","N/A",_xlfn.IFS(Table2[[#This Row],[Interaction_Count_Final]]&lt;=2,"Low",Table2[[#This Row],[Interaction_Count_Final]]&lt;=5,"Medium",Table2[[#This Row],[Interaction_Count_Final]]&gt;=6,"High",TRUE,"CHECK"))</f>
        <v>High</v>
      </c>
      <c r="AE798" t="s">
        <v>7266</v>
      </c>
      <c r="AF798" t="b">
        <v>1</v>
      </c>
      <c r="AG798" t="b">
        <v>1</v>
      </c>
      <c r="AH798">
        <v>1057</v>
      </c>
      <c r="AI798">
        <v>45058</v>
      </c>
      <c r="AJ798" t="b">
        <v>1</v>
      </c>
      <c r="AK798" t="e" cm="1">
        <f t="array" ref="AK798">_xlfn.LET(
  _xlpm.txt,TRIM(Raw_Data!F798),
  _xlpm.norm,SUBSTITUTE(SUBSTITUTE(_xlpm.txt,"-","/"),".","/"),
  _xlpm.p,_xlfn.TEXTSPLIT(_xlpm.norm,"/"),
  _xlpm.a,VALUE(INDEX(_xlpm.p,1)),
  _xlpm.b,VALUE(INDEX(_xlpm.p,2)),
  IF(AND(_xlpm.a&lt;=12,_xlpm.b&lt;=12),"REVIEW_AMBIGUOUS","OK")
)</f>
        <v>#REF!</v>
      </c>
    </row>
    <row r="799" spans="1:37">
      <c r="A799" t="s">
        <v>2508</v>
      </c>
      <c r="B799" t="s">
        <v>2508</v>
      </c>
      <c r="C799" t="b">
        <v>1</v>
      </c>
      <c r="D799" t="s">
        <v>7257</v>
      </c>
      <c r="E799" t="s">
        <v>2509</v>
      </c>
      <c r="F799" t="s">
        <v>2509</v>
      </c>
      <c r="G799" t="s">
        <v>7303</v>
      </c>
      <c r="H799" t="s">
        <v>654</v>
      </c>
      <c r="I799" t="s">
        <v>654</v>
      </c>
      <c r="J799" t="s">
        <v>254</v>
      </c>
      <c r="K799" t="s">
        <v>173</v>
      </c>
      <c r="L799" t="s">
        <v>173</v>
      </c>
      <c r="M799">
        <f>IF(UPPER(TRIM(Table2[[#This Row],[Status_Clean]]))="CONVERTED",1,0)</f>
        <v>0</v>
      </c>
      <c r="N799">
        <f>IF(ISNUMBER(MATCH(UPPER(TRIM(Table2[[#This Row],[Status_Clean]])),{"CONTACTED","QUALIFIED","CONVERTED"},0)),1,0)</f>
        <v>0</v>
      </c>
      <c r="O799" cm="1">
        <f t="array" ref="O799">_xlfn.SWITCH(UPPER(TRIM(Table2[[#This Row],[Status_Clean]])),"NEW",1,"CONTACTED",2,"QUALIFIED",3,"CONVERTED",4,"LOST",5,99)</f>
        <v>5</v>
      </c>
      <c r="P799">
        <v>45647</v>
      </c>
      <c r="Q799" t="s">
        <v>7352</v>
      </c>
      <c r="R799" t="s">
        <v>7352</v>
      </c>
      <c r="S799">
        <v>45647</v>
      </c>
      <c r="T799" t="s">
        <v>7261</v>
      </c>
      <c r="U799">
        <v>45647</v>
      </c>
      <c r="V799" t="s">
        <v>7262</v>
      </c>
      <c r="W799" t="s">
        <v>7271</v>
      </c>
      <c r="X799" t="s">
        <v>7264</v>
      </c>
      <c r="Y799" t="s">
        <v>7278</v>
      </c>
      <c r="Z799">
        <v>15.5</v>
      </c>
      <c r="AA799">
        <v>15.5</v>
      </c>
      <c r="AB799" t="str" cm="1">
        <f t="array" ref="AB799">_xlfn.LET(_xlpm.x,IFERROR(VALUE(Table2[[#This Row],[Response_Time_Hours]]),""),IF(_xlpm.x="","CHECK",_xlfn.IFS(_xlpm.x&lt;=1,"Immediate",_xlpm.x&lt;=6,"Fast",_xlpm.x&lt;=24,"Moderate",_xlpm.x&gt;24,"Delayed")))</f>
        <v>Moderate</v>
      </c>
      <c r="AC799">
        <v>12</v>
      </c>
      <c r="AD799" t="str" cm="1">
        <f t="array" ref="AD799">IF(Table2[[#This Row],[Interaction_Count_Final]]="","N/A",_xlfn.IFS(Table2[[#This Row],[Interaction_Count_Final]]&lt;=2,"Low",Table2[[#This Row],[Interaction_Count_Final]]&lt;=5,"Medium",Table2[[#This Row],[Interaction_Count_Final]]&gt;=6,"High",TRUE,"CHECK"))</f>
        <v>High</v>
      </c>
      <c r="AE799" t="s">
        <v>7266</v>
      </c>
      <c r="AF799" t="b">
        <v>1</v>
      </c>
      <c r="AG799" t="b">
        <v>1</v>
      </c>
      <c r="AH799">
        <v>1058</v>
      </c>
      <c r="AI799">
        <v>45647</v>
      </c>
      <c r="AJ799" t="b">
        <v>1</v>
      </c>
      <c r="AK799" t="e" cm="1">
        <f t="array" ref="AK799">_xlfn.LET(
  _xlpm.txt,TRIM(Raw_Data!F799),
  _xlpm.norm,SUBSTITUTE(SUBSTITUTE(_xlpm.txt,"-","/"),".","/"),
  _xlpm.p,_xlfn.TEXTSPLIT(_xlpm.norm,"/"),
  _xlpm.a,VALUE(INDEX(_xlpm.p,1)),
  _xlpm.b,VALUE(INDEX(_xlpm.p,2)),
  IF(AND(_xlpm.a&lt;=12,_xlpm.b&lt;=12),"REVIEW_AMBIGUOUS","OK")
)</f>
        <v>#REF!</v>
      </c>
    </row>
    <row r="800" spans="1:37">
      <c r="A800" t="s">
        <v>2510</v>
      </c>
      <c r="B800" t="s">
        <v>2510</v>
      </c>
      <c r="C800" t="b">
        <v>0</v>
      </c>
      <c r="D800" t="s">
        <v>7257</v>
      </c>
      <c r="E800" t="s">
        <v>2511</v>
      </c>
      <c r="F800" t="s">
        <v>2511</v>
      </c>
      <c r="G800" t="s">
        <v>7280</v>
      </c>
      <c r="H800" t="s">
        <v>254</v>
      </c>
      <c r="I800" t="s">
        <v>254</v>
      </c>
      <c r="J800" t="s">
        <v>254</v>
      </c>
      <c r="K800" t="s">
        <v>7259</v>
      </c>
      <c r="L800" t="s">
        <v>193</v>
      </c>
      <c r="M800">
        <f>IF(UPPER(TRIM(Table2[[#This Row],[Status_Clean]]))="CONVERTED",1,0)</f>
        <v>0</v>
      </c>
      <c r="N800">
        <f>IF(ISNUMBER(MATCH(UPPER(TRIM(Table2[[#This Row],[Status_Clean]])),{"CONTACTED","QUALIFIED","CONVERTED"},0)),1,0)</f>
        <v>0</v>
      </c>
      <c r="O800" cm="1">
        <f t="array" ref="O800">_xlfn.SWITCH(UPPER(TRIM(Table2[[#This Row],[Status_Clean]])),"NEW",1,"CONTACTED",2,"QUALIFIED",3,"CONVERTED",4,"LOST",5,99)</f>
        <v>1</v>
      </c>
      <c r="P800" t="s">
        <v>286</v>
      </c>
      <c r="Q800" t="s">
        <v>7357</v>
      </c>
      <c r="R800" t="s">
        <v>7357</v>
      </c>
      <c r="S800">
        <v>45120</v>
      </c>
      <c r="T800" t="s">
        <v>7261</v>
      </c>
      <c r="U800">
        <v>45120</v>
      </c>
      <c r="V800" t="s">
        <v>7305</v>
      </c>
      <c r="W800" t="s">
        <v>7263</v>
      </c>
      <c r="X800" t="s">
        <v>7288</v>
      </c>
      <c r="Y800" t="s">
        <v>7285</v>
      </c>
      <c r="Z800" t="s">
        <v>2512</v>
      </c>
      <c r="AA800">
        <v>3.8</v>
      </c>
      <c r="AB800" t="str" cm="1">
        <f t="array" ref="AB800">_xlfn.LET(_xlpm.x,IFERROR(VALUE(Table2[[#This Row],[Response_Time_Hours]]),""),IF(_xlpm.x="","CHECK",_xlfn.IFS(_xlpm.x&lt;=1,"Immediate",_xlpm.x&lt;=6,"Fast",_xlpm.x&lt;=24,"Moderate",_xlpm.x&gt;24,"Delayed")))</f>
        <v>Fast</v>
      </c>
      <c r="AC800">
        <v>34</v>
      </c>
      <c r="AD800" t="str" cm="1">
        <f t="array" ref="AD800">IF(Table2[[#This Row],[Interaction_Count_Final]]="","N/A",_xlfn.IFS(Table2[[#This Row],[Interaction_Count_Final]]&lt;=2,"Low",Table2[[#This Row],[Interaction_Count_Final]]&lt;=5,"Medium",Table2[[#This Row],[Interaction_Count_Final]]&gt;=6,"High",TRUE,"CHECK"))</f>
        <v>High</v>
      </c>
      <c r="AE800" t="s">
        <v>7266</v>
      </c>
      <c r="AF800" t="b">
        <v>1</v>
      </c>
      <c r="AG800" t="b">
        <v>1</v>
      </c>
      <c r="AH800">
        <v>1059</v>
      </c>
      <c r="AI800">
        <v>45120</v>
      </c>
      <c r="AJ800" t="b">
        <v>1</v>
      </c>
      <c r="AK800" t="str" cm="1">
        <f t="array" ref="AK800">_xlfn.LET(
  _xlpm.txt,TRIM(Raw_Data!F800),
  _xlpm.norm,SUBSTITUTE(SUBSTITUTE(_xlpm.txt,"-","/"),".","/"),
  _xlpm.p,_xlfn.TEXTSPLIT(_xlpm.norm,"/"),
  _xlpm.a,VALUE(INDEX(_xlpm.p,1)),
  _xlpm.b,VALUE(INDEX(_xlpm.p,2)),
  IF(AND(_xlpm.a&lt;=12,_xlpm.b&lt;=12),"REVIEW_AMBIGUOUS","OK")
)</f>
        <v>OK</v>
      </c>
    </row>
    <row r="801" spans="1:37">
      <c r="A801" t="s">
        <v>2513</v>
      </c>
      <c r="B801" t="s">
        <v>2513</v>
      </c>
      <c r="C801" t="b">
        <v>0</v>
      </c>
      <c r="D801" t="s">
        <v>7257</v>
      </c>
      <c r="E801" t="s">
        <v>2514</v>
      </c>
      <c r="F801" t="s">
        <v>2514</v>
      </c>
      <c r="G801" t="s">
        <v>7268</v>
      </c>
      <c r="H801" t="s">
        <v>311</v>
      </c>
      <c r="I801" t="s">
        <v>311</v>
      </c>
      <c r="J801" t="s">
        <v>311</v>
      </c>
      <c r="K801" t="s">
        <v>250</v>
      </c>
      <c r="L801" t="s">
        <v>250</v>
      </c>
      <c r="M801">
        <f>IF(UPPER(TRIM(Table2[[#This Row],[Status_Clean]]))="CONVERTED",1,0)</f>
        <v>1</v>
      </c>
      <c r="N801">
        <f>IF(ISNUMBER(MATCH(UPPER(TRIM(Table2[[#This Row],[Status_Clean]])),{"CONTACTED","QUALIFIED","CONVERTED"},0)),1,0)</f>
        <v>1</v>
      </c>
      <c r="O801" cm="1">
        <f t="array" ref="O801">_xlfn.SWITCH(UPPER(TRIM(Table2[[#This Row],[Status_Clean]])),"NEW",1,"CONTACTED",2,"QUALIFIED",3,"CONVERTED",4,"LOST",5,99)</f>
        <v>4</v>
      </c>
      <c r="P801" t="s">
        <v>2515</v>
      </c>
      <c r="Q801" t="s">
        <v>7972</v>
      </c>
      <c r="R801" t="s">
        <v>7972</v>
      </c>
      <c r="S801">
        <v>45130</v>
      </c>
      <c r="T801" t="s">
        <v>7261</v>
      </c>
      <c r="U801">
        <v>45130</v>
      </c>
      <c r="V801" t="s">
        <v>7305</v>
      </c>
      <c r="W801" t="s">
        <v>7263</v>
      </c>
      <c r="X801" t="s">
        <v>7288</v>
      </c>
      <c r="Y801" t="s">
        <v>7293</v>
      </c>
      <c r="Z801" t="s">
        <v>188</v>
      </c>
      <c r="AA801">
        <v>16.799999999999997</v>
      </c>
      <c r="AB801" t="str" cm="1">
        <f t="array" ref="AB801">_xlfn.LET(_xlpm.x,IFERROR(VALUE(Table2[[#This Row],[Response_Time_Hours]]),""),IF(_xlpm.x="","CHECK",_xlfn.IFS(_xlpm.x&lt;=1,"Immediate",_xlpm.x&lt;=6,"Fast",_xlpm.x&lt;=24,"Moderate",_xlpm.x&gt;24,"Delayed")))</f>
        <v>Moderate</v>
      </c>
      <c r="AC801">
        <v>19</v>
      </c>
      <c r="AD801" t="str" cm="1">
        <f t="array" ref="AD801">IF(Table2[[#This Row],[Interaction_Count_Final]]="","N/A",_xlfn.IFS(Table2[[#This Row],[Interaction_Count_Final]]&lt;=2,"Low",Table2[[#This Row],[Interaction_Count_Final]]&lt;=5,"Medium",Table2[[#This Row],[Interaction_Count_Final]]&gt;=6,"High",TRUE,"CHECK"))</f>
        <v>High</v>
      </c>
      <c r="AE801" t="s">
        <v>7273</v>
      </c>
      <c r="AF801" t="b">
        <v>1</v>
      </c>
      <c r="AG801" t="b">
        <v>1</v>
      </c>
      <c r="AH801">
        <v>1061</v>
      </c>
      <c r="AI801">
        <v>45130</v>
      </c>
      <c r="AJ801" t="b">
        <v>1</v>
      </c>
      <c r="AK801" t="e" cm="1">
        <f t="array" ref="AK801">_xlfn.LET(
  _xlpm.txt,TRIM(Raw_Data!F801),
  _xlpm.norm,SUBSTITUTE(SUBSTITUTE(_xlpm.txt,"-","/"),".","/"),
  _xlpm.p,_xlfn.TEXTSPLIT(_xlpm.norm,"/"),
  _xlpm.a,VALUE(INDEX(_xlpm.p,1)),
  _xlpm.b,VALUE(INDEX(_xlpm.p,2)),
  IF(AND(_xlpm.a&lt;=12,_xlpm.b&lt;=12),"REVIEW_AMBIGUOUS","OK")
)</f>
        <v>#REF!</v>
      </c>
    </row>
    <row r="802" spans="1:37">
      <c r="A802" t="s">
        <v>2516</v>
      </c>
      <c r="B802" t="s">
        <v>2516</v>
      </c>
      <c r="C802" t="b">
        <v>1</v>
      </c>
      <c r="D802" t="s">
        <v>7257</v>
      </c>
      <c r="E802" t="s">
        <v>2517</v>
      </c>
      <c r="F802" t="s">
        <v>2517</v>
      </c>
      <c r="G802" t="s">
        <v>7280</v>
      </c>
      <c r="H802" t="s">
        <v>311</v>
      </c>
      <c r="I802" t="s">
        <v>311</v>
      </c>
      <c r="J802" t="s">
        <v>311</v>
      </c>
      <c r="K802" t="s">
        <v>250</v>
      </c>
      <c r="L802" t="s">
        <v>250</v>
      </c>
      <c r="M802">
        <f>IF(UPPER(TRIM(Table2[[#This Row],[Status_Clean]]))="CONVERTED",1,0)</f>
        <v>1</v>
      </c>
      <c r="N802">
        <f>IF(ISNUMBER(MATCH(UPPER(TRIM(Table2[[#This Row],[Status_Clean]])),{"CONTACTED","QUALIFIED","CONVERTED"},0)),1,0)</f>
        <v>1</v>
      </c>
      <c r="O802" cm="1">
        <f t="array" ref="O802">_xlfn.SWITCH(UPPER(TRIM(Table2[[#This Row],[Status_Clean]])),"NEW",1,"CONTACTED",2,"QUALIFIED",3,"CONVERTED",4,"LOST",5,99)</f>
        <v>4</v>
      </c>
      <c r="P802" t="s">
        <v>2518</v>
      </c>
      <c r="Q802" t="s">
        <v>7973</v>
      </c>
      <c r="R802" t="s">
        <v>7973</v>
      </c>
      <c r="S802">
        <v>45405</v>
      </c>
      <c r="T802" t="s">
        <v>7261</v>
      </c>
      <c r="U802">
        <v>45405</v>
      </c>
      <c r="V802" t="s">
        <v>7297</v>
      </c>
      <c r="W802" t="s">
        <v>7271</v>
      </c>
      <c r="X802" t="s">
        <v>7277</v>
      </c>
      <c r="Y802" t="s">
        <v>7265</v>
      </c>
      <c r="Z802" t="s">
        <v>2519</v>
      </c>
      <c r="AA802">
        <v>2.2000000000000002</v>
      </c>
      <c r="AB802" t="str" cm="1">
        <f t="array" ref="AB802">_xlfn.LET(_xlpm.x,IFERROR(VALUE(Table2[[#This Row],[Response_Time_Hours]]),""),IF(_xlpm.x="","CHECK",_xlfn.IFS(_xlpm.x&lt;=1,"Immediate",_xlpm.x&lt;=6,"Fast",_xlpm.x&lt;=24,"Moderate",_xlpm.x&gt;24,"Delayed")))</f>
        <v>Fast</v>
      </c>
      <c r="AC802">
        <v>16</v>
      </c>
      <c r="AD802" t="str" cm="1">
        <f t="array" ref="AD802">IF(Table2[[#This Row],[Interaction_Count_Final]]="","N/A",_xlfn.IFS(Table2[[#This Row],[Interaction_Count_Final]]&lt;=2,"Low",Table2[[#This Row],[Interaction_Count_Final]]&lt;=5,"Medium",Table2[[#This Row],[Interaction_Count_Final]]&gt;=6,"High",TRUE,"CHECK"))</f>
        <v>High</v>
      </c>
      <c r="AE802" t="s">
        <v>7266</v>
      </c>
      <c r="AF802" t="b">
        <v>1</v>
      </c>
      <c r="AG802" t="b">
        <v>1</v>
      </c>
      <c r="AH802">
        <v>1063</v>
      </c>
      <c r="AI802">
        <v>45405</v>
      </c>
      <c r="AJ802" t="b">
        <v>1</v>
      </c>
      <c r="AK802" t="str" cm="1">
        <f t="array" ref="AK802">_xlfn.LET(
  _xlpm.txt,TRIM(Raw_Data!F802),
  _xlpm.norm,SUBSTITUTE(SUBSTITUTE(_xlpm.txt,"-","/"),".","/"),
  _xlpm.p,_xlfn.TEXTSPLIT(_xlpm.norm,"/"),
  _xlpm.a,VALUE(INDEX(_xlpm.p,1)),
  _xlpm.b,VALUE(INDEX(_xlpm.p,2)),
  IF(AND(_xlpm.a&lt;=12,_xlpm.b&lt;=12),"REVIEW_AMBIGUOUS","OK")
)</f>
        <v>OK</v>
      </c>
    </row>
    <row r="803" spans="1:37">
      <c r="A803" t="s">
        <v>2520</v>
      </c>
      <c r="B803" t="s">
        <v>2520</v>
      </c>
      <c r="C803" t="b">
        <v>0</v>
      </c>
      <c r="D803" t="s">
        <v>7257</v>
      </c>
      <c r="E803" t="s">
        <v>7974</v>
      </c>
      <c r="F803" t="s">
        <v>7974</v>
      </c>
      <c r="G803" t="s">
        <v>7258</v>
      </c>
      <c r="H803" t="s">
        <v>106</v>
      </c>
      <c r="I803" t="s">
        <v>106</v>
      </c>
      <c r="J803" t="s">
        <v>106</v>
      </c>
      <c r="K803" t="s">
        <v>7365</v>
      </c>
      <c r="L803" t="s">
        <v>250</v>
      </c>
      <c r="M803">
        <f>IF(UPPER(TRIM(Table2[[#This Row],[Status_Clean]]))="CONVERTED",1,0)</f>
        <v>1</v>
      </c>
      <c r="N803">
        <f>IF(ISNUMBER(MATCH(UPPER(TRIM(Table2[[#This Row],[Status_Clean]])),{"CONTACTED","QUALIFIED","CONVERTED"},0)),1,0)</f>
        <v>1</v>
      </c>
      <c r="O803" cm="1">
        <f t="array" ref="O803">_xlfn.SWITCH(UPPER(TRIM(Table2[[#This Row],[Status_Clean]])),"NEW",1,"CONTACTED",2,"QUALIFIED",3,"CONVERTED",4,"LOST",5,99)</f>
        <v>4</v>
      </c>
      <c r="P803" t="s">
        <v>2522</v>
      </c>
      <c r="Q803" t="s">
        <v>7975</v>
      </c>
      <c r="R803" t="s">
        <v>7975</v>
      </c>
      <c r="S803">
        <v>45645</v>
      </c>
      <c r="T803" t="s">
        <v>7261</v>
      </c>
      <c r="U803">
        <v>45645</v>
      </c>
      <c r="V803" t="s">
        <v>7262</v>
      </c>
      <c r="W803" t="s">
        <v>7271</v>
      </c>
      <c r="X803" t="s">
        <v>7264</v>
      </c>
      <c r="Y803" t="s">
        <v>7285</v>
      </c>
      <c r="Z803">
        <v>69.5</v>
      </c>
      <c r="AA803">
        <v>69.5</v>
      </c>
      <c r="AB803" t="str" cm="1">
        <f t="array" ref="AB803">_xlfn.LET(_xlpm.x,IFERROR(VALUE(Table2[[#This Row],[Response_Time_Hours]]),""),IF(_xlpm.x="","CHECK",_xlfn.IFS(_xlpm.x&lt;=1,"Immediate",_xlpm.x&lt;=6,"Fast",_xlpm.x&lt;=24,"Moderate",_xlpm.x&gt;24,"Delayed")))</f>
        <v>Delayed</v>
      </c>
      <c r="AC803">
        <v>21</v>
      </c>
      <c r="AD803" t="str" cm="1">
        <f t="array" ref="AD803">IF(Table2[[#This Row],[Interaction_Count_Final]]="","N/A",_xlfn.IFS(Table2[[#This Row],[Interaction_Count_Final]]&lt;=2,"Low",Table2[[#This Row],[Interaction_Count_Final]]&lt;=5,"Medium",Table2[[#This Row],[Interaction_Count_Final]]&gt;=6,"High",TRUE,"CHECK"))</f>
        <v>High</v>
      </c>
      <c r="AE803" t="s">
        <v>7266</v>
      </c>
      <c r="AF803" t="b">
        <v>1</v>
      </c>
      <c r="AG803" t="b">
        <v>1</v>
      </c>
      <c r="AH803">
        <v>1064</v>
      </c>
      <c r="AI803">
        <v>45645</v>
      </c>
      <c r="AJ803" t="b">
        <v>1</v>
      </c>
      <c r="AK803" t="e" cm="1">
        <f t="array" ref="AK803">_xlfn.LET(
  _xlpm.txt,TRIM(Raw_Data!F803),
  _xlpm.norm,SUBSTITUTE(SUBSTITUTE(_xlpm.txt,"-","/"),".","/"),
  _xlpm.p,_xlfn.TEXTSPLIT(_xlpm.norm,"/"),
  _xlpm.a,VALUE(INDEX(_xlpm.p,1)),
  _xlpm.b,VALUE(INDEX(_xlpm.p,2)),
  IF(AND(_xlpm.a&lt;=12,_xlpm.b&lt;=12),"REVIEW_AMBIGUOUS","OK")
)</f>
        <v>#REF!</v>
      </c>
    </row>
    <row r="804" spans="1:37">
      <c r="A804" t="s">
        <v>2523</v>
      </c>
      <c r="B804" t="s">
        <v>2523</v>
      </c>
      <c r="C804" t="b">
        <v>0</v>
      </c>
      <c r="D804" t="s">
        <v>7257</v>
      </c>
      <c r="E804" t="s">
        <v>2524</v>
      </c>
      <c r="F804" t="s">
        <v>2524</v>
      </c>
      <c r="G804" t="s">
        <v>7303</v>
      </c>
      <c r="H804" t="s">
        <v>123</v>
      </c>
      <c r="I804" t="s">
        <v>123</v>
      </c>
      <c r="J804" t="s">
        <v>123</v>
      </c>
      <c r="K804" t="s">
        <v>250</v>
      </c>
      <c r="L804" t="s">
        <v>250</v>
      </c>
      <c r="M804">
        <f>IF(UPPER(TRIM(Table2[[#This Row],[Status_Clean]]))="CONVERTED",1,0)</f>
        <v>1</v>
      </c>
      <c r="N804">
        <f>IF(ISNUMBER(MATCH(UPPER(TRIM(Table2[[#This Row],[Status_Clean]])),{"CONTACTED","QUALIFIED","CONVERTED"},0)),1,0)</f>
        <v>1</v>
      </c>
      <c r="O804" cm="1">
        <f t="array" ref="O804">_xlfn.SWITCH(UPPER(TRIM(Table2[[#This Row],[Status_Clean]])),"NEW",1,"CONTACTED",2,"QUALIFIED",3,"CONVERTED",4,"LOST",5,99)</f>
        <v>4</v>
      </c>
      <c r="P804" t="s">
        <v>2525</v>
      </c>
      <c r="Q804" t="s">
        <v>7759</v>
      </c>
      <c r="R804" t="s">
        <v>7759</v>
      </c>
      <c r="S804">
        <v>44968</v>
      </c>
      <c r="T804" t="s">
        <v>7261</v>
      </c>
      <c r="U804">
        <v>44968</v>
      </c>
      <c r="V804" t="s">
        <v>7283</v>
      </c>
      <c r="W804" t="s">
        <v>7263</v>
      </c>
      <c r="X804" t="s">
        <v>7284</v>
      </c>
      <c r="Y804" t="s">
        <v>7278</v>
      </c>
      <c r="Z804" t="s">
        <v>1565</v>
      </c>
      <c r="AA804">
        <v>39</v>
      </c>
      <c r="AB804" t="str" cm="1">
        <f t="array" ref="AB804">_xlfn.LET(_xlpm.x,IFERROR(VALUE(Table2[[#This Row],[Response_Time_Hours]]),""),IF(_xlpm.x="","CHECK",_xlfn.IFS(_xlpm.x&lt;=1,"Immediate",_xlpm.x&lt;=6,"Fast",_xlpm.x&lt;=24,"Moderate",_xlpm.x&gt;24,"Delayed")))</f>
        <v>Delayed</v>
      </c>
      <c r="AC804">
        <v>49</v>
      </c>
      <c r="AD804" t="str" cm="1">
        <f t="array" ref="AD804">IF(Table2[[#This Row],[Interaction_Count_Final]]="","N/A",_xlfn.IFS(Table2[[#This Row],[Interaction_Count_Final]]&lt;=2,"Low",Table2[[#This Row],[Interaction_Count_Final]]&lt;=5,"Medium",Table2[[#This Row],[Interaction_Count_Final]]&gt;=6,"High",TRUE,"CHECK"))</f>
        <v>High</v>
      </c>
      <c r="AE804" t="s">
        <v>7273</v>
      </c>
      <c r="AF804" t="b">
        <v>1</v>
      </c>
      <c r="AG804" t="b">
        <v>1</v>
      </c>
      <c r="AH804">
        <v>1065</v>
      </c>
      <c r="AI804">
        <v>44968</v>
      </c>
      <c r="AJ804" t="b">
        <v>1</v>
      </c>
      <c r="AK804" t="str" cm="1">
        <f t="array" ref="AK804">_xlfn.LET(
  _xlpm.txt,TRIM(Raw_Data!F804),
  _xlpm.norm,SUBSTITUTE(SUBSTITUTE(_xlpm.txt,"-","/"),".","/"),
  _xlpm.p,_xlfn.TEXTSPLIT(_xlpm.norm,"/"),
  _xlpm.a,VALUE(INDEX(_xlpm.p,1)),
  _xlpm.b,VALUE(INDEX(_xlpm.p,2)),
  IF(AND(_xlpm.a&lt;=12,_xlpm.b&lt;=12),"REVIEW_AMBIGUOUS","OK")
)</f>
        <v>REVIEW_AMBIGUOUS</v>
      </c>
    </row>
    <row r="805" spans="1:37">
      <c r="A805" t="s">
        <v>2526</v>
      </c>
      <c r="B805" t="s">
        <v>2526</v>
      </c>
      <c r="C805" t="b">
        <v>1</v>
      </c>
      <c r="D805" t="s">
        <v>7257</v>
      </c>
      <c r="E805" t="s">
        <v>2527</v>
      </c>
      <c r="F805" t="s">
        <v>2527</v>
      </c>
      <c r="G805" t="s">
        <v>7274</v>
      </c>
      <c r="H805" t="s">
        <v>469</v>
      </c>
      <c r="I805" t="s">
        <v>469</v>
      </c>
      <c r="J805" t="s">
        <v>469</v>
      </c>
      <c r="K805" t="s">
        <v>173</v>
      </c>
      <c r="L805" t="s">
        <v>173</v>
      </c>
      <c r="M805">
        <f>IF(UPPER(TRIM(Table2[[#This Row],[Status_Clean]]))="CONVERTED",1,0)</f>
        <v>0</v>
      </c>
      <c r="N805">
        <f>IF(ISNUMBER(MATCH(UPPER(TRIM(Table2[[#This Row],[Status_Clean]])),{"CONTACTED","QUALIFIED","CONVERTED"},0)),1,0)</f>
        <v>0</v>
      </c>
      <c r="O805" cm="1">
        <f t="array" ref="O805">_xlfn.SWITCH(UPPER(TRIM(Table2[[#This Row],[Status_Clean]])),"NEW",1,"CONTACTED",2,"QUALIFIED",3,"CONVERTED",4,"LOST",5,99)</f>
        <v>5</v>
      </c>
      <c r="P805">
        <v>45342</v>
      </c>
      <c r="Q805" t="s">
        <v>7590</v>
      </c>
      <c r="R805" t="s">
        <v>7590</v>
      </c>
      <c r="S805">
        <v>45342</v>
      </c>
      <c r="T805" t="s">
        <v>7261</v>
      </c>
      <c r="U805">
        <v>45342</v>
      </c>
      <c r="V805" t="s">
        <v>7283</v>
      </c>
      <c r="W805" t="s">
        <v>7271</v>
      </c>
      <c r="X805" t="s">
        <v>7284</v>
      </c>
      <c r="Y805" t="s">
        <v>7265</v>
      </c>
      <c r="Z805" t="s">
        <v>2528</v>
      </c>
      <c r="AA805">
        <v>59</v>
      </c>
      <c r="AB805" t="str" cm="1">
        <f t="array" ref="AB805">_xlfn.LET(_xlpm.x,IFERROR(VALUE(Table2[[#This Row],[Response_Time_Hours]]),""),IF(_xlpm.x="","CHECK",_xlfn.IFS(_xlpm.x&lt;=1,"Immediate",_xlpm.x&lt;=6,"Fast",_xlpm.x&lt;=24,"Moderate",_xlpm.x&gt;24,"Delayed")))</f>
        <v>Delayed</v>
      </c>
      <c r="AC805">
        <v>6</v>
      </c>
      <c r="AD805" t="str" cm="1">
        <f t="array" ref="AD805">IF(Table2[[#This Row],[Interaction_Count_Final]]="","N/A",_xlfn.IFS(Table2[[#This Row],[Interaction_Count_Final]]&lt;=2,"Low",Table2[[#This Row],[Interaction_Count_Final]]&lt;=5,"Medium",Table2[[#This Row],[Interaction_Count_Final]]&gt;=6,"High",TRUE,"CHECK"))</f>
        <v>High</v>
      </c>
      <c r="AE805" t="s">
        <v>7289</v>
      </c>
      <c r="AF805" t="b">
        <v>1</v>
      </c>
      <c r="AG805" t="b">
        <v>1</v>
      </c>
      <c r="AH805">
        <v>1066</v>
      </c>
      <c r="AI805">
        <v>45342</v>
      </c>
      <c r="AJ805" t="b">
        <v>1</v>
      </c>
      <c r="AK805" t="e" cm="1">
        <f t="array" ref="AK805">_xlfn.LET(
  _xlpm.txt,TRIM(Raw_Data!F805),
  _xlpm.norm,SUBSTITUTE(SUBSTITUTE(_xlpm.txt,"-","/"),".","/"),
  _xlpm.p,_xlfn.TEXTSPLIT(_xlpm.norm,"/"),
  _xlpm.a,VALUE(INDEX(_xlpm.p,1)),
  _xlpm.b,VALUE(INDEX(_xlpm.p,2)),
  IF(AND(_xlpm.a&lt;=12,_xlpm.b&lt;=12),"REVIEW_AMBIGUOUS","OK")
)</f>
        <v>#REF!</v>
      </c>
    </row>
    <row r="806" spans="1:37">
      <c r="A806" t="s">
        <v>2529</v>
      </c>
      <c r="B806" t="s">
        <v>2529</v>
      </c>
      <c r="C806" t="b">
        <v>0</v>
      </c>
      <c r="D806" t="s">
        <v>7257</v>
      </c>
      <c r="E806" t="s">
        <v>2530</v>
      </c>
      <c r="F806" t="s">
        <v>2530</v>
      </c>
      <c r="G806" t="s">
        <v>7274</v>
      </c>
      <c r="H806" t="s">
        <v>560</v>
      </c>
      <c r="I806" t="s">
        <v>560</v>
      </c>
      <c r="J806" t="s">
        <v>469</v>
      </c>
      <c r="K806" t="s">
        <v>193</v>
      </c>
      <c r="L806" t="s">
        <v>193</v>
      </c>
      <c r="M806">
        <f>IF(UPPER(TRIM(Table2[[#This Row],[Status_Clean]]))="CONVERTED",1,0)</f>
        <v>0</v>
      </c>
      <c r="N806">
        <f>IF(ISNUMBER(MATCH(UPPER(TRIM(Table2[[#This Row],[Status_Clean]])),{"CONTACTED","QUALIFIED","CONVERTED"},0)),1,0)</f>
        <v>0</v>
      </c>
      <c r="O806" cm="1">
        <f t="array" ref="O806">_xlfn.SWITCH(UPPER(TRIM(Table2[[#This Row],[Status_Clean]])),"NEW",1,"CONTACTED",2,"QUALIFIED",3,"CONVERTED",4,"LOST",5,99)</f>
        <v>1</v>
      </c>
      <c r="P806">
        <v>44981</v>
      </c>
      <c r="Q806" t="s">
        <v>7596</v>
      </c>
      <c r="R806" t="s">
        <v>7596</v>
      </c>
      <c r="S806">
        <v>44981</v>
      </c>
      <c r="T806" t="s">
        <v>7261</v>
      </c>
      <c r="U806">
        <v>44981</v>
      </c>
      <c r="V806" t="s">
        <v>7283</v>
      </c>
      <c r="W806" t="s">
        <v>7263</v>
      </c>
      <c r="X806" t="s">
        <v>7284</v>
      </c>
      <c r="Y806" t="s">
        <v>7312</v>
      </c>
      <c r="Z806">
        <v>69</v>
      </c>
      <c r="AA806">
        <v>69</v>
      </c>
      <c r="AB806" t="str" cm="1">
        <f t="array" ref="AB806">_xlfn.LET(_xlpm.x,IFERROR(VALUE(Table2[[#This Row],[Response_Time_Hours]]),""),IF(_xlpm.x="","CHECK",_xlfn.IFS(_xlpm.x&lt;=1,"Immediate",_xlpm.x&lt;=6,"Fast",_xlpm.x&lt;=24,"Moderate",_xlpm.x&gt;24,"Delayed")))</f>
        <v>Delayed</v>
      </c>
      <c r="AC806">
        <v>5</v>
      </c>
      <c r="AD806" t="str" cm="1">
        <f t="array" ref="AD806">IF(Table2[[#This Row],[Interaction_Count_Final]]="","N/A",_xlfn.IFS(Table2[[#This Row],[Interaction_Count_Final]]&lt;=2,"Low",Table2[[#This Row],[Interaction_Count_Final]]&lt;=5,"Medium",Table2[[#This Row],[Interaction_Count_Final]]&gt;=6,"High",TRUE,"CHECK"))</f>
        <v>Medium</v>
      </c>
      <c r="AE806" t="s">
        <v>7289</v>
      </c>
      <c r="AF806" t="b">
        <v>1</v>
      </c>
      <c r="AG806" t="b">
        <v>1</v>
      </c>
      <c r="AH806">
        <v>1067</v>
      </c>
      <c r="AI806">
        <v>44981</v>
      </c>
      <c r="AJ806" t="b">
        <v>1</v>
      </c>
      <c r="AK806" t="e" cm="1">
        <f t="array" ref="AK806">_xlfn.LET(
  _xlpm.txt,TRIM(Raw_Data!F806),
  _xlpm.norm,SUBSTITUTE(SUBSTITUTE(_xlpm.txt,"-","/"),".","/"),
  _xlpm.p,_xlfn.TEXTSPLIT(_xlpm.norm,"/"),
  _xlpm.a,VALUE(INDEX(_xlpm.p,1)),
  _xlpm.b,VALUE(INDEX(_xlpm.p,2)),
  IF(AND(_xlpm.a&lt;=12,_xlpm.b&lt;=12),"REVIEW_AMBIGUOUS","OK")
)</f>
        <v>#REF!</v>
      </c>
    </row>
    <row r="807" spans="1:37">
      <c r="A807" t="s">
        <v>2531</v>
      </c>
      <c r="B807" t="s">
        <v>2531</v>
      </c>
      <c r="C807" t="b">
        <v>0</v>
      </c>
      <c r="D807" t="s">
        <v>7257</v>
      </c>
      <c r="E807" t="s">
        <v>2532</v>
      </c>
      <c r="F807" t="s">
        <v>2532</v>
      </c>
      <c r="G807" t="s">
        <v>7268</v>
      </c>
      <c r="H807" t="s">
        <v>404</v>
      </c>
      <c r="I807" t="s">
        <v>404</v>
      </c>
      <c r="J807" t="s">
        <v>363</v>
      </c>
      <c r="K807" t="s">
        <v>125</v>
      </c>
      <c r="L807" t="s">
        <v>125</v>
      </c>
      <c r="M807">
        <f>IF(UPPER(TRIM(Table2[[#This Row],[Status_Clean]]))="CONVERTED",1,0)</f>
        <v>0</v>
      </c>
      <c r="N807">
        <f>IF(ISNUMBER(MATCH(UPPER(TRIM(Table2[[#This Row],[Status_Clean]])),{"CONTACTED","QUALIFIED","CONVERTED"},0)),1,0)</f>
        <v>1</v>
      </c>
      <c r="O807" cm="1">
        <f t="array" ref="O807">_xlfn.SWITCH(UPPER(TRIM(Table2[[#This Row],[Status_Clean]])),"NEW",1,"CONTACTED",2,"QUALIFIED",3,"CONVERTED",4,"LOST",5,99)</f>
        <v>2</v>
      </c>
      <c r="P807">
        <v>45397</v>
      </c>
      <c r="Q807" t="s">
        <v>7976</v>
      </c>
      <c r="R807" t="s">
        <v>7976</v>
      </c>
      <c r="S807">
        <v>45397</v>
      </c>
      <c r="T807" t="s">
        <v>7261</v>
      </c>
      <c r="U807">
        <v>45397</v>
      </c>
      <c r="V807" t="s">
        <v>7297</v>
      </c>
      <c r="W807" t="s">
        <v>7271</v>
      </c>
      <c r="X807" t="s">
        <v>7277</v>
      </c>
      <c r="Y807" t="s">
        <v>7298</v>
      </c>
      <c r="Z807" t="s">
        <v>2533</v>
      </c>
      <c r="AA807">
        <v>57.4</v>
      </c>
      <c r="AB807" t="str" cm="1">
        <f t="array" ref="AB807">_xlfn.LET(_xlpm.x,IFERROR(VALUE(Table2[[#This Row],[Response_Time_Hours]]),""),IF(_xlpm.x="","CHECK",_xlfn.IFS(_xlpm.x&lt;=1,"Immediate",_xlpm.x&lt;=6,"Fast",_xlpm.x&lt;=24,"Moderate",_xlpm.x&gt;24,"Delayed")))</f>
        <v>Delayed</v>
      </c>
      <c r="AC807">
        <v>6</v>
      </c>
      <c r="AD807" t="str" cm="1">
        <f t="array" ref="AD807">IF(Table2[[#This Row],[Interaction_Count_Final]]="","N/A",_xlfn.IFS(Table2[[#This Row],[Interaction_Count_Final]]&lt;=2,"Low",Table2[[#This Row],[Interaction_Count_Final]]&lt;=5,"Medium",Table2[[#This Row],[Interaction_Count_Final]]&gt;=6,"High",TRUE,"CHECK"))</f>
        <v>High</v>
      </c>
      <c r="AE807" t="s">
        <v>7289</v>
      </c>
      <c r="AF807" t="b">
        <v>1</v>
      </c>
      <c r="AG807" t="b">
        <v>1</v>
      </c>
      <c r="AH807">
        <v>1068</v>
      </c>
      <c r="AI807">
        <v>45397</v>
      </c>
      <c r="AJ807" t="b">
        <v>1</v>
      </c>
      <c r="AK807" t="e" cm="1">
        <f t="array" ref="AK807">_xlfn.LET(
  _xlpm.txt,TRIM(Raw_Data!F807),
  _xlpm.norm,SUBSTITUTE(SUBSTITUTE(_xlpm.txt,"-","/"),".","/"),
  _xlpm.p,_xlfn.TEXTSPLIT(_xlpm.norm,"/"),
  _xlpm.a,VALUE(INDEX(_xlpm.p,1)),
  _xlpm.b,VALUE(INDEX(_xlpm.p,2)),
  IF(AND(_xlpm.a&lt;=12,_xlpm.b&lt;=12),"REVIEW_AMBIGUOUS","OK")
)</f>
        <v>#REF!</v>
      </c>
    </row>
    <row r="808" spans="1:37">
      <c r="A808" t="s">
        <v>2534</v>
      </c>
      <c r="B808" t="s">
        <v>2534</v>
      </c>
      <c r="C808" t="b">
        <v>0</v>
      </c>
      <c r="D808" t="s">
        <v>7257</v>
      </c>
      <c r="E808" t="s">
        <v>2535</v>
      </c>
      <c r="F808" t="s">
        <v>2535</v>
      </c>
      <c r="G808" t="s">
        <v>7280</v>
      </c>
      <c r="H808" t="s">
        <v>222</v>
      </c>
      <c r="I808" t="s">
        <v>222</v>
      </c>
      <c r="J808" t="s">
        <v>222</v>
      </c>
      <c r="K808" t="s">
        <v>71</v>
      </c>
      <c r="L808" t="s">
        <v>71</v>
      </c>
      <c r="M808">
        <f>IF(UPPER(TRIM(Table2[[#This Row],[Status_Clean]]))="CONVERTED",1,0)</f>
        <v>0</v>
      </c>
      <c r="N808">
        <f>IF(ISNUMBER(MATCH(UPPER(TRIM(Table2[[#This Row],[Status_Clean]])),{"CONTACTED","QUALIFIED","CONVERTED"},0)),1,0)</f>
        <v>1</v>
      </c>
      <c r="O808" cm="1">
        <f t="array" ref="O808">_xlfn.SWITCH(UPPER(TRIM(Table2[[#This Row],[Status_Clean]])),"NEW",1,"CONTACTED",2,"QUALIFIED",3,"CONVERTED",4,"LOST",5,99)</f>
        <v>3</v>
      </c>
      <c r="P808" t="s">
        <v>2536</v>
      </c>
      <c r="Q808" t="s">
        <v>7977</v>
      </c>
      <c r="R808" t="s">
        <v>7977</v>
      </c>
      <c r="S808">
        <v>44959</v>
      </c>
      <c r="T808" t="s">
        <v>7261</v>
      </c>
      <c r="U808">
        <v>44959</v>
      </c>
      <c r="V808" t="s">
        <v>7283</v>
      </c>
      <c r="W808" t="s">
        <v>7263</v>
      </c>
      <c r="X808" t="s">
        <v>7284</v>
      </c>
      <c r="Y808" t="s">
        <v>7285</v>
      </c>
      <c r="Z808">
        <v>17.7</v>
      </c>
      <c r="AA808">
        <v>17.7</v>
      </c>
      <c r="AB808" t="str" cm="1">
        <f t="array" ref="AB808">_xlfn.LET(_xlpm.x,IFERROR(VALUE(Table2[[#This Row],[Response_Time_Hours]]),""),IF(_xlpm.x="","CHECK",_xlfn.IFS(_xlpm.x&lt;=1,"Immediate",_xlpm.x&lt;=6,"Fast",_xlpm.x&lt;=24,"Moderate",_xlpm.x&gt;24,"Delayed")))</f>
        <v>Moderate</v>
      </c>
      <c r="AC808">
        <v>3</v>
      </c>
      <c r="AD808" t="str" cm="1">
        <f t="array" ref="AD808">IF(Table2[[#This Row],[Interaction_Count_Final]]="","N/A",_xlfn.IFS(Table2[[#This Row],[Interaction_Count_Final]]&lt;=2,"Low",Table2[[#This Row],[Interaction_Count_Final]]&lt;=5,"Medium",Table2[[#This Row],[Interaction_Count_Final]]&gt;=6,"High",TRUE,"CHECK"))</f>
        <v>Medium</v>
      </c>
      <c r="AE808" t="s">
        <v>7289</v>
      </c>
      <c r="AF808" t="b">
        <v>1</v>
      </c>
      <c r="AG808" t="b">
        <v>1</v>
      </c>
      <c r="AH808">
        <v>1069</v>
      </c>
      <c r="AI808">
        <v>44959</v>
      </c>
      <c r="AJ808" t="b">
        <v>1</v>
      </c>
      <c r="AK808" t="e" cm="1">
        <f t="array" ref="AK808">_xlfn.LET(
  _xlpm.txt,TRIM(Raw_Data!F808),
  _xlpm.norm,SUBSTITUTE(SUBSTITUTE(_xlpm.txt,"-","/"),".","/"),
  _xlpm.p,_xlfn.TEXTSPLIT(_xlpm.norm,"/"),
  _xlpm.a,VALUE(INDEX(_xlpm.p,1)),
  _xlpm.b,VALUE(INDEX(_xlpm.p,2)),
  IF(AND(_xlpm.a&lt;=12,_xlpm.b&lt;=12),"REVIEW_AMBIGUOUS","OK")
)</f>
        <v>#REF!</v>
      </c>
    </row>
    <row r="809" spans="1:37">
      <c r="A809" t="s">
        <v>2537</v>
      </c>
      <c r="B809" t="s">
        <v>2537</v>
      </c>
      <c r="C809" t="b">
        <v>0</v>
      </c>
      <c r="D809" t="s">
        <v>7257</v>
      </c>
      <c r="E809" t="s">
        <v>2538</v>
      </c>
      <c r="F809" t="s">
        <v>2538</v>
      </c>
      <c r="G809" t="s">
        <v>7280</v>
      </c>
      <c r="H809" t="s">
        <v>123</v>
      </c>
      <c r="I809" t="s">
        <v>123</v>
      </c>
      <c r="J809" t="s">
        <v>123</v>
      </c>
      <c r="K809" t="s">
        <v>250</v>
      </c>
      <c r="L809" t="s">
        <v>250</v>
      </c>
      <c r="M809">
        <f>IF(UPPER(TRIM(Table2[[#This Row],[Status_Clean]]))="CONVERTED",1,0)</f>
        <v>1</v>
      </c>
      <c r="N809">
        <f>IF(ISNUMBER(MATCH(UPPER(TRIM(Table2[[#This Row],[Status_Clean]])),{"CONTACTED","QUALIFIED","CONVERTED"},0)),1,0)</f>
        <v>1</v>
      </c>
      <c r="O809" cm="1">
        <f t="array" ref="O809">_xlfn.SWITCH(UPPER(TRIM(Table2[[#This Row],[Status_Clean]])),"NEW",1,"CONTACTED",2,"QUALIFIED",3,"CONVERTED",4,"LOST",5,99)</f>
        <v>4</v>
      </c>
      <c r="P809">
        <v>45067</v>
      </c>
      <c r="Q809" t="s">
        <v>7836</v>
      </c>
      <c r="R809" t="s">
        <v>7836</v>
      </c>
      <c r="S809">
        <v>45067</v>
      </c>
      <c r="T809" t="s">
        <v>7261</v>
      </c>
      <c r="U809">
        <v>45067</v>
      </c>
      <c r="V809" t="s">
        <v>7314</v>
      </c>
      <c r="W809" t="s">
        <v>7263</v>
      </c>
      <c r="X809" t="s">
        <v>7277</v>
      </c>
      <c r="Y809" t="s">
        <v>7293</v>
      </c>
      <c r="Z809" t="s">
        <v>138</v>
      </c>
      <c r="AA809">
        <v>33.599999999999994</v>
      </c>
      <c r="AB809" t="str" cm="1">
        <f t="array" ref="AB809">_xlfn.LET(_xlpm.x,IFERROR(VALUE(Table2[[#This Row],[Response_Time_Hours]]),""),IF(_xlpm.x="","CHECK",_xlfn.IFS(_xlpm.x&lt;=1,"Immediate",_xlpm.x&lt;=6,"Fast",_xlpm.x&lt;=24,"Moderate",_xlpm.x&gt;24,"Delayed")))</f>
        <v>Delayed</v>
      </c>
      <c r="AC809">
        <v>9</v>
      </c>
      <c r="AD809" t="str" cm="1">
        <f t="array" ref="AD809">IF(Table2[[#This Row],[Interaction_Count_Final]]="","N/A",_xlfn.IFS(Table2[[#This Row],[Interaction_Count_Final]]&lt;=2,"Low",Table2[[#This Row],[Interaction_Count_Final]]&lt;=5,"Medium",Table2[[#This Row],[Interaction_Count_Final]]&gt;=6,"High",TRUE,"CHECK"))</f>
        <v>High</v>
      </c>
      <c r="AE809" t="s">
        <v>7266</v>
      </c>
      <c r="AF809" t="b">
        <v>1</v>
      </c>
      <c r="AG809" t="b">
        <v>1</v>
      </c>
      <c r="AH809">
        <v>1070</v>
      </c>
      <c r="AI809">
        <v>45067</v>
      </c>
      <c r="AJ809" t="b">
        <v>1</v>
      </c>
      <c r="AK809" t="e" cm="1">
        <f t="array" ref="AK809">_xlfn.LET(
  _xlpm.txt,TRIM(Raw_Data!F809),
  _xlpm.norm,SUBSTITUTE(SUBSTITUTE(_xlpm.txt,"-","/"),".","/"),
  _xlpm.p,_xlfn.TEXTSPLIT(_xlpm.norm,"/"),
  _xlpm.a,VALUE(INDEX(_xlpm.p,1)),
  _xlpm.b,VALUE(INDEX(_xlpm.p,2)),
  IF(AND(_xlpm.a&lt;=12,_xlpm.b&lt;=12),"REVIEW_AMBIGUOUS","OK")
)</f>
        <v>#REF!</v>
      </c>
    </row>
    <row r="810" spans="1:37">
      <c r="A810" t="s">
        <v>2539</v>
      </c>
      <c r="B810" t="s">
        <v>2539</v>
      </c>
      <c r="C810" t="b">
        <v>0</v>
      </c>
      <c r="D810" t="s">
        <v>7257</v>
      </c>
      <c r="E810" t="s">
        <v>2540</v>
      </c>
      <c r="F810" t="s">
        <v>2540</v>
      </c>
      <c r="G810" t="s">
        <v>7258</v>
      </c>
      <c r="H810" t="s">
        <v>447</v>
      </c>
      <c r="I810" t="s">
        <v>447</v>
      </c>
      <c r="J810" t="s">
        <v>447</v>
      </c>
      <c r="K810" t="s">
        <v>125</v>
      </c>
      <c r="L810" t="s">
        <v>125</v>
      </c>
      <c r="M810">
        <f>IF(UPPER(TRIM(Table2[[#This Row],[Status_Clean]]))="CONVERTED",1,0)</f>
        <v>0</v>
      </c>
      <c r="N810">
        <f>IF(ISNUMBER(MATCH(UPPER(TRIM(Table2[[#This Row],[Status_Clean]])),{"CONTACTED","QUALIFIED","CONVERTED"},0)),1,0)</f>
        <v>1</v>
      </c>
      <c r="O810" cm="1">
        <f t="array" ref="O810">_xlfn.SWITCH(UPPER(TRIM(Table2[[#This Row],[Status_Clean]])),"NEW",1,"CONTACTED",2,"QUALIFIED",3,"CONVERTED",4,"LOST",5,99)</f>
        <v>2</v>
      </c>
      <c r="P810">
        <v>45158</v>
      </c>
      <c r="Q810" t="s">
        <v>7691</v>
      </c>
      <c r="R810" t="s">
        <v>7691</v>
      </c>
      <c r="S810">
        <v>45158</v>
      </c>
      <c r="T810" t="s">
        <v>7261</v>
      </c>
      <c r="U810">
        <v>45158</v>
      </c>
      <c r="V810" t="s">
        <v>7310</v>
      </c>
      <c r="W810" t="s">
        <v>7263</v>
      </c>
      <c r="X810" t="s">
        <v>7288</v>
      </c>
      <c r="Y810" t="s">
        <v>7293</v>
      </c>
      <c r="Z810" t="s">
        <v>2541</v>
      </c>
      <c r="AA810">
        <v>30.8</v>
      </c>
      <c r="AB810" t="str" cm="1">
        <f t="array" ref="AB810">_xlfn.LET(_xlpm.x,IFERROR(VALUE(Table2[[#This Row],[Response_Time_Hours]]),""),IF(_xlpm.x="","CHECK",_xlfn.IFS(_xlpm.x&lt;=1,"Immediate",_xlpm.x&lt;=6,"Fast",_xlpm.x&lt;=24,"Moderate",_xlpm.x&gt;24,"Delayed")))</f>
        <v>Delayed</v>
      </c>
      <c r="AC810">
        <v>26</v>
      </c>
      <c r="AD810" t="str" cm="1">
        <f t="array" ref="AD810">IF(Table2[[#This Row],[Interaction_Count_Final]]="","N/A",_xlfn.IFS(Table2[[#This Row],[Interaction_Count_Final]]&lt;=2,"Low",Table2[[#This Row],[Interaction_Count_Final]]&lt;=5,"Medium",Table2[[#This Row],[Interaction_Count_Final]]&gt;=6,"High",TRUE,"CHECK"))</f>
        <v>High</v>
      </c>
      <c r="AE810" t="s">
        <v>7289</v>
      </c>
      <c r="AF810" t="b">
        <v>1</v>
      </c>
      <c r="AG810" t="b">
        <v>1</v>
      </c>
      <c r="AH810">
        <v>1071</v>
      </c>
      <c r="AI810">
        <v>45158</v>
      </c>
      <c r="AJ810" t="b">
        <v>1</v>
      </c>
      <c r="AK810" t="e" cm="1">
        <f t="array" ref="AK810">_xlfn.LET(
  _xlpm.txt,TRIM(Raw_Data!F810),
  _xlpm.norm,SUBSTITUTE(SUBSTITUTE(_xlpm.txt,"-","/"),".","/"),
  _xlpm.p,_xlfn.TEXTSPLIT(_xlpm.norm,"/"),
  _xlpm.a,VALUE(INDEX(_xlpm.p,1)),
  _xlpm.b,VALUE(INDEX(_xlpm.p,2)),
  IF(AND(_xlpm.a&lt;=12,_xlpm.b&lt;=12),"REVIEW_AMBIGUOUS","OK")
)</f>
        <v>#REF!</v>
      </c>
    </row>
    <row r="811" spans="1:37">
      <c r="A811" t="s">
        <v>2542</v>
      </c>
      <c r="B811" t="s">
        <v>2542</v>
      </c>
      <c r="C811" t="b">
        <v>0</v>
      </c>
      <c r="D811" t="s">
        <v>7257</v>
      </c>
      <c r="E811" t="s">
        <v>7978</v>
      </c>
      <c r="F811" t="s">
        <v>7978</v>
      </c>
      <c r="G811" t="s">
        <v>7280</v>
      </c>
      <c r="H811" t="s">
        <v>556</v>
      </c>
      <c r="I811" t="s">
        <v>556</v>
      </c>
      <c r="J811" t="s">
        <v>106</v>
      </c>
      <c r="K811" t="s">
        <v>7319</v>
      </c>
      <c r="L811" t="s">
        <v>71</v>
      </c>
      <c r="M811">
        <f>IF(UPPER(TRIM(Table2[[#This Row],[Status_Clean]]))="CONVERTED",1,0)</f>
        <v>0</v>
      </c>
      <c r="N811">
        <f>IF(ISNUMBER(MATCH(UPPER(TRIM(Table2[[#This Row],[Status_Clean]])),{"CONTACTED","QUALIFIED","CONVERTED"},0)),1,0)</f>
        <v>1</v>
      </c>
      <c r="O811" cm="1">
        <f t="array" ref="O811">_xlfn.SWITCH(UPPER(TRIM(Table2[[#This Row],[Status_Clean]])),"NEW",1,"CONTACTED",2,"QUALIFIED",3,"CONVERTED",4,"LOST",5,99)</f>
        <v>3</v>
      </c>
      <c r="P811">
        <v>45442</v>
      </c>
      <c r="Q811" t="s">
        <v>7855</v>
      </c>
      <c r="R811" t="s">
        <v>7855</v>
      </c>
      <c r="S811">
        <v>45442</v>
      </c>
      <c r="T811" t="s">
        <v>7261</v>
      </c>
      <c r="U811">
        <v>45442</v>
      </c>
      <c r="V811" t="s">
        <v>7314</v>
      </c>
      <c r="W811" t="s">
        <v>7271</v>
      </c>
      <c r="X811" t="s">
        <v>7277</v>
      </c>
      <c r="Y811" t="s">
        <v>7285</v>
      </c>
      <c r="Z811" t="s">
        <v>2544</v>
      </c>
      <c r="AA811">
        <v>25.7</v>
      </c>
      <c r="AB811" t="str" cm="1">
        <f t="array" ref="AB811">_xlfn.LET(_xlpm.x,IFERROR(VALUE(Table2[[#This Row],[Response_Time_Hours]]),""),IF(_xlpm.x="","CHECK",_xlfn.IFS(_xlpm.x&lt;=1,"Immediate",_xlpm.x&lt;=6,"Fast",_xlpm.x&lt;=24,"Moderate",_xlpm.x&gt;24,"Delayed")))</f>
        <v>Delayed</v>
      </c>
      <c r="AC811">
        <v>43</v>
      </c>
      <c r="AD811" t="str" cm="1">
        <f t="array" ref="AD811">IF(Table2[[#This Row],[Interaction_Count_Final]]="","N/A",_xlfn.IFS(Table2[[#This Row],[Interaction_Count_Final]]&lt;=2,"Low",Table2[[#This Row],[Interaction_Count_Final]]&lt;=5,"Medium",Table2[[#This Row],[Interaction_Count_Final]]&gt;=6,"High",TRUE,"CHECK"))</f>
        <v>High</v>
      </c>
      <c r="AE811" t="s">
        <v>7266</v>
      </c>
      <c r="AF811" t="b">
        <v>1</v>
      </c>
      <c r="AG811" t="b">
        <v>1</v>
      </c>
      <c r="AH811">
        <v>1072</v>
      </c>
      <c r="AI811">
        <v>45442</v>
      </c>
      <c r="AJ811" t="b">
        <v>1</v>
      </c>
      <c r="AK811" t="e" cm="1">
        <f t="array" ref="AK811">_xlfn.LET(
  _xlpm.txt,TRIM(Raw_Data!F811),
  _xlpm.norm,SUBSTITUTE(SUBSTITUTE(_xlpm.txt,"-","/"),".","/"),
  _xlpm.p,_xlfn.TEXTSPLIT(_xlpm.norm,"/"),
  _xlpm.a,VALUE(INDEX(_xlpm.p,1)),
  _xlpm.b,VALUE(INDEX(_xlpm.p,2)),
  IF(AND(_xlpm.a&lt;=12,_xlpm.b&lt;=12),"REVIEW_AMBIGUOUS","OK")
)</f>
        <v>#REF!</v>
      </c>
    </row>
    <row r="812" spans="1:37">
      <c r="A812" t="s">
        <v>2545</v>
      </c>
      <c r="B812" t="s">
        <v>2545</v>
      </c>
      <c r="C812" t="b">
        <v>0</v>
      </c>
      <c r="D812" t="s">
        <v>7257</v>
      </c>
      <c r="E812" t="s">
        <v>2546</v>
      </c>
      <c r="F812" t="s">
        <v>2546</v>
      </c>
      <c r="G812" t="s">
        <v>7280</v>
      </c>
      <c r="H812" t="s">
        <v>447</v>
      </c>
      <c r="I812" t="s">
        <v>447</v>
      </c>
      <c r="J812" t="s">
        <v>447</v>
      </c>
      <c r="K812" t="s">
        <v>71</v>
      </c>
      <c r="L812" t="s">
        <v>71</v>
      </c>
      <c r="M812">
        <f>IF(UPPER(TRIM(Table2[[#This Row],[Status_Clean]]))="CONVERTED",1,0)</f>
        <v>0</v>
      </c>
      <c r="N812">
        <f>IF(ISNUMBER(MATCH(UPPER(TRIM(Table2[[#This Row],[Status_Clean]])),{"CONTACTED","QUALIFIED","CONVERTED"},0)),1,0)</f>
        <v>1</v>
      </c>
      <c r="O812" cm="1">
        <f t="array" ref="O812">_xlfn.SWITCH(UPPER(TRIM(Table2[[#This Row],[Status_Clean]])),"NEW",1,"CONTACTED",2,"QUALIFIED",3,"CONVERTED",4,"LOST",5,99)</f>
        <v>3</v>
      </c>
      <c r="P812">
        <v>45185</v>
      </c>
      <c r="Q812" t="s">
        <v>7979</v>
      </c>
      <c r="R812" t="s">
        <v>7979</v>
      </c>
      <c r="S812">
        <v>45185</v>
      </c>
      <c r="T812" t="s">
        <v>7261</v>
      </c>
      <c r="U812">
        <v>45185</v>
      </c>
      <c r="V812" t="s">
        <v>7287</v>
      </c>
      <c r="W812" t="s">
        <v>7263</v>
      </c>
      <c r="X812" t="s">
        <v>7288</v>
      </c>
      <c r="Y812" t="s">
        <v>7278</v>
      </c>
      <c r="Z812" t="s">
        <v>2547</v>
      </c>
      <c r="AA812">
        <v>49</v>
      </c>
      <c r="AB812" t="str" cm="1">
        <f t="array" ref="AB812">_xlfn.LET(_xlpm.x,IFERROR(VALUE(Table2[[#This Row],[Response_Time_Hours]]),""),IF(_xlpm.x="","CHECK",_xlfn.IFS(_xlpm.x&lt;=1,"Immediate",_xlpm.x&lt;=6,"Fast",_xlpm.x&lt;=24,"Moderate",_xlpm.x&gt;24,"Delayed")))</f>
        <v>Delayed</v>
      </c>
      <c r="AC812">
        <v>8</v>
      </c>
      <c r="AD812" t="str" cm="1">
        <f t="array" ref="AD812">IF(Table2[[#This Row],[Interaction_Count_Final]]="","N/A",_xlfn.IFS(Table2[[#This Row],[Interaction_Count_Final]]&lt;=2,"Low",Table2[[#This Row],[Interaction_Count_Final]]&lt;=5,"Medium",Table2[[#This Row],[Interaction_Count_Final]]&gt;=6,"High",TRUE,"CHECK"))</f>
        <v>High</v>
      </c>
      <c r="AE812" t="s">
        <v>7289</v>
      </c>
      <c r="AF812" t="b">
        <v>1</v>
      </c>
      <c r="AG812" t="b">
        <v>1</v>
      </c>
      <c r="AH812">
        <v>1074</v>
      </c>
      <c r="AI812">
        <v>45185</v>
      </c>
      <c r="AJ812" t="b">
        <v>1</v>
      </c>
      <c r="AK812" t="e" cm="1">
        <f t="array" ref="AK812">_xlfn.LET(
  _xlpm.txt,TRIM(Raw_Data!F812),
  _xlpm.norm,SUBSTITUTE(SUBSTITUTE(_xlpm.txt,"-","/"),".","/"),
  _xlpm.p,_xlfn.TEXTSPLIT(_xlpm.norm,"/"),
  _xlpm.a,VALUE(INDEX(_xlpm.p,1)),
  _xlpm.b,VALUE(INDEX(_xlpm.p,2)),
  IF(AND(_xlpm.a&lt;=12,_xlpm.b&lt;=12),"REVIEW_AMBIGUOUS","OK")
)</f>
        <v>#REF!</v>
      </c>
    </row>
    <row r="813" spans="1:37">
      <c r="A813" t="s">
        <v>2548</v>
      </c>
      <c r="B813" t="s">
        <v>2548</v>
      </c>
      <c r="C813" t="b">
        <v>0</v>
      </c>
      <c r="D813" t="s">
        <v>7257</v>
      </c>
      <c r="E813" t="s">
        <v>7980</v>
      </c>
      <c r="F813" t="s">
        <v>7980</v>
      </c>
      <c r="G813" t="s">
        <v>7258</v>
      </c>
      <c r="H813" t="s">
        <v>222</v>
      </c>
      <c r="I813" t="s">
        <v>222</v>
      </c>
      <c r="J813" t="s">
        <v>222</v>
      </c>
      <c r="K813" t="s">
        <v>193</v>
      </c>
      <c r="L813" t="s">
        <v>193</v>
      </c>
      <c r="M813">
        <f>IF(UPPER(TRIM(Table2[[#This Row],[Status_Clean]]))="CONVERTED",1,0)</f>
        <v>0</v>
      </c>
      <c r="N813">
        <f>IF(ISNUMBER(MATCH(UPPER(TRIM(Table2[[#This Row],[Status_Clean]])),{"CONTACTED","QUALIFIED","CONVERTED"},0)),1,0)</f>
        <v>0</v>
      </c>
      <c r="O813" cm="1">
        <f t="array" ref="O813">_xlfn.SWITCH(UPPER(TRIM(Table2[[#This Row],[Status_Clean]])),"NEW",1,"CONTACTED",2,"QUALIFIED",3,"CONVERTED",4,"LOST",5,99)</f>
        <v>1</v>
      </c>
      <c r="P813">
        <v>45306</v>
      </c>
      <c r="Q813" t="s">
        <v>7981</v>
      </c>
      <c r="R813" t="s">
        <v>7981</v>
      </c>
      <c r="S813">
        <v>45306</v>
      </c>
      <c r="T813" t="s">
        <v>7261</v>
      </c>
      <c r="U813">
        <v>45306</v>
      </c>
      <c r="V813" t="s">
        <v>7317</v>
      </c>
      <c r="W813" t="s">
        <v>7271</v>
      </c>
      <c r="X813" t="s">
        <v>7284</v>
      </c>
      <c r="Y813" t="s">
        <v>7298</v>
      </c>
      <c r="Z813" t="s">
        <v>2550</v>
      </c>
      <c r="AA813">
        <v>3.8</v>
      </c>
      <c r="AB813" t="str" cm="1">
        <f t="array" ref="AB813">_xlfn.LET(_xlpm.x,IFERROR(VALUE(Table2[[#This Row],[Response_Time_Hours]]),""),IF(_xlpm.x="","CHECK",_xlfn.IFS(_xlpm.x&lt;=1,"Immediate",_xlpm.x&lt;=6,"Fast",_xlpm.x&lt;=24,"Moderate",_xlpm.x&gt;24,"Delayed")))</f>
        <v>Fast</v>
      </c>
      <c r="AC813">
        <v>49</v>
      </c>
      <c r="AD813" t="str" cm="1">
        <f t="array" ref="AD813">IF(Table2[[#This Row],[Interaction_Count_Final]]="","N/A",_xlfn.IFS(Table2[[#This Row],[Interaction_Count_Final]]&lt;=2,"Low",Table2[[#This Row],[Interaction_Count_Final]]&lt;=5,"Medium",Table2[[#This Row],[Interaction_Count_Final]]&gt;=6,"High",TRUE,"CHECK"))</f>
        <v>High</v>
      </c>
      <c r="AE813" t="s">
        <v>7289</v>
      </c>
      <c r="AF813" t="b">
        <v>1</v>
      </c>
      <c r="AG813" t="b">
        <v>1</v>
      </c>
      <c r="AH813">
        <v>1075</v>
      </c>
      <c r="AI813">
        <v>45306</v>
      </c>
      <c r="AJ813" t="b">
        <v>1</v>
      </c>
      <c r="AK813" t="e" cm="1">
        <f t="array" ref="AK813">_xlfn.LET(
  _xlpm.txt,TRIM(Raw_Data!F813),
  _xlpm.norm,SUBSTITUTE(SUBSTITUTE(_xlpm.txt,"-","/"),".","/"),
  _xlpm.p,_xlfn.TEXTSPLIT(_xlpm.norm,"/"),
  _xlpm.a,VALUE(INDEX(_xlpm.p,1)),
  _xlpm.b,VALUE(INDEX(_xlpm.p,2)),
  IF(AND(_xlpm.a&lt;=12,_xlpm.b&lt;=12),"REVIEW_AMBIGUOUS","OK")
)</f>
        <v>#REF!</v>
      </c>
    </row>
    <row r="814" spans="1:37">
      <c r="A814" t="s">
        <v>2551</v>
      </c>
      <c r="B814" t="s">
        <v>2551</v>
      </c>
      <c r="C814" t="b">
        <v>0</v>
      </c>
      <c r="D814" t="s">
        <v>7257</v>
      </c>
      <c r="E814" t="s">
        <v>2552</v>
      </c>
      <c r="F814" t="s">
        <v>2552</v>
      </c>
      <c r="G814" t="s">
        <v>7268</v>
      </c>
      <c r="H814" t="s">
        <v>1356</v>
      </c>
      <c r="I814" t="s">
        <v>1356</v>
      </c>
      <c r="J814" t="s">
        <v>1356</v>
      </c>
      <c r="K814" t="s">
        <v>71</v>
      </c>
      <c r="L814" t="s">
        <v>71</v>
      </c>
      <c r="M814">
        <f>IF(UPPER(TRIM(Table2[[#This Row],[Status_Clean]]))="CONVERTED",1,0)</f>
        <v>0</v>
      </c>
      <c r="N814">
        <f>IF(ISNUMBER(MATCH(UPPER(TRIM(Table2[[#This Row],[Status_Clean]])),{"CONTACTED","QUALIFIED","CONVERTED"},0)),1,0)</f>
        <v>1</v>
      </c>
      <c r="O814" cm="1">
        <f t="array" ref="O814">_xlfn.SWITCH(UPPER(TRIM(Table2[[#This Row],[Status_Clean]])),"NEW",1,"CONTACTED",2,"QUALIFIED",3,"CONVERTED",4,"LOST",5,99)</f>
        <v>3</v>
      </c>
      <c r="P814" t="s">
        <v>1702</v>
      </c>
      <c r="Q814" t="s">
        <v>7763</v>
      </c>
      <c r="R814" t="s">
        <v>7763</v>
      </c>
      <c r="S814">
        <v>45142</v>
      </c>
      <c r="T814" t="s">
        <v>7261</v>
      </c>
      <c r="U814">
        <v>45142</v>
      </c>
      <c r="V814" t="s">
        <v>7310</v>
      </c>
      <c r="W814" t="s">
        <v>7263</v>
      </c>
      <c r="X814" t="s">
        <v>7288</v>
      </c>
      <c r="Y814" t="s">
        <v>7312</v>
      </c>
      <c r="Z814">
        <v>36</v>
      </c>
      <c r="AA814">
        <v>36</v>
      </c>
      <c r="AB814" t="str" cm="1">
        <f t="array" ref="AB814">_xlfn.LET(_xlpm.x,IFERROR(VALUE(Table2[[#This Row],[Response_Time_Hours]]),""),IF(_xlpm.x="","CHECK",_xlfn.IFS(_xlpm.x&lt;=1,"Immediate",_xlpm.x&lt;=6,"Fast",_xlpm.x&lt;=24,"Moderate",_xlpm.x&gt;24,"Delayed")))</f>
        <v>Delayed</v>
      </c>
      <c r="AC814">
        <v>42</v>
      </c>
      <c r="AD814" t="str" cm="1">
        <f t="array" ref="AD814">IF(Table2[[#This Row],[Interaction_Count_Final]]="","N/A",_xlfn.IFS(Table2[[#This Row],[Interaction_Count_Final]]&lt;=2,"Low",Table2[[#This Row],[Interaction_Count_Final]]&lt;=5,"Medium",Table2[[#This Row],[Interaction_Count_Final]]&gt;=6,"High",TRUE,"CHECK"))</f>
        <v>High</v>
      </c>
      <c r="AE814" t="s">
        <v>7266</v>
      </c>
      <c r="AF814" t="b">
        <v>1</v>
      </c>
      <c r="AG814" t="b">
        <v>1</v>
      </c>
      <c r="AH814">
        <v>1076</v>
      </c>
      <c r="AI814">
        <v>45142</v>
      </c>
      <c r="AJ814" t="b">
        <v>1</v>
      </c>
      <c r="AK814" t="e" cm="1">
        <f t="array" ref="AK814">_xlfn.LET(
  _xlpm.txt,TRIM(Raw_Data!F814),
  _xlpm.norm,SUBSTITUTE(SUBSTITUTE(_xlpm.txt,"-","/"),".","/"),
  _xlpm.p,_xlfn.TEXTSPLIT(_xlpm.norm,"/"),
  _xlpm.a,VALUE(INDEX(_xlpm.p,1)),
  _xlpm.b,VALUE(INDEX(_xlpm.p,2)),
  IF(AND(_xlpm.a&lt;=12,_xlpm.b&lt;=12),"REVIEW_AMBIGUOUS","OK")
)</f>
        <v>#REF!</v>
      </c>
    </row>
    <row r="815" spans="1:37">
      <c r="A815" t="s">
        <v>2553</v>
      </c>
      <c r="B815" t="s">
        <v>2553</v>
      </c>
      <c r="C815" t="b">
        <v>0</v>
      </c>
      <c r="D815" t="s">
        <v>7257</v>
      </c>
      <c r="E815" t="s">
        <v>2554</v>
      </c>
      <c r="F815" t="s">
        <v>2554</v>
      </c>
      <c r="G815" t="s">
        <v>7280</v>
      </c>
      <c r="H815" t="s">
        <v>147</v>
      </c>
      <c r="I815" t="s">
        <v>147</v>
      </c>
      <c r="J815" t="s">
        <v>7308</v>
      </c>
      <c r="K815" t="s">
        <v>193</v>
      </c>
      <c r="L815" t="s">
        <v>193</v>
      </c>
      <c r="M815">
        <f>IF(UPPER(TRIM(Table2[[#This Row],[Status_Clean]]))="CONVERTED",1,0)</f>
        <v>0</v>
      </c>
      <c r="N815">
        <f>IF(ISNUMBER(MATCH(UPPER(TRIM(Table2[[#This Row],[Status_Clean]])),{"CONTACTED","QUALIFIED","CONVERTED"},0)),1,0)</f>
        <v>0</v>
      </c>
      <c r="O815" cm="1">
        <f t="array" ref="O815">_xlfn.SWITCH(UPPER(TRIM(Table2[[#This Row],[Status_Clean]])),"NEW",1,"CONTACTED",2,"QUALIFIED",3,"CONVERTED",4,"LOST",5,99)</f>
        <v>1</v>
      </c>
      <c r="P815" t="s">
        <v>2555</v>
      </c>
      <c r="Q815" t="s">
        <v>7982</v>
      </c>
      <c r="R815" t="s">
        <v>7982</v>
      </c>
      <c r="S815">
        <v>45179</v>
      </c>
      <c r="T815" t="s">
        <v>7261</v>
      </c>
      <c r="U815">
        <v>45179</v>
      </c>
      <c r="V815" t="s">
        <v>7287</v>
      </c>
      <c r="W815" t="s">
        <v>7263</v>
      </c>
      <c r="X815" t="s">
        <v>7288</v>
      </c>
      <c r="Y815" t="s">
        <v>7293</v>
      </c>
      <c r="Z815" t="s">
        <v>2556</v>
      </c>
      <c r="AA815">
        <v>17.3</v>
      </c>
      <c r="AB815" t="str" cm="1">
        <f t="array" ref="AB815">_xlfn.LET(_xlpm.x,IFERROR(VALUE(Table2[[#This Row],[Response_Time_Hours]]),""),IF(_xlpm.x="","CHECK",_xlfn.IFS(_xlpm.x&lt;=1,"Immediate",_xlpm.x&lt;=6,"Fast",_xlpm.x&lt;=24,"Moderate",_xlpm.x&gt;24,"Delayed")))</f>
        <v>Moderate</v>
      </c>
      <c r="AC815">
        <v>35</v>
      </c>
      <c r="AD815" t="str" cm="1">
        <f t="array" ref="AD815">IF(Table2[[#This Row],[Interaction_Count_Final]]="","N/A",_xlfn.IFS(Table2[[#This Row],[Interaction_Count_Final]]&lt;=2,"Low",Table2[[#This Row],[Interaction_Count_Final]]&lt;=5,"Medium",Table2[[#This Row],[Interaction_Count_Final]]&gt;=6,"High",TRUE,"CHECK"))</f>
        <v>High</v>
      </c>
      <c r="AE815" t="s">
        <v>7289</v>
      </c>
      <c r="AF815" t="b">
        <v>1</v>
      </c>
      <c r="AG815" t="b">
        <v>1</v>
      </c>
      <c r="AH815">
        <v>1077</v>
      </c>
      <c r="AI815">
        <v>45179</v>
      </c>
      <c r="AJ815" t="b">
        <v>1</v>
      </c>
      <c r="AK815" t="str" cm="1">
        <f t="array" ref="AK815">_xlfn.LET(
  _xlpm.txt,TRIM(Raw_Data!F815),
  _xlpm.norm,SUBSTITUTE(SUBSTITUTE(_xlpm.txt,"-","/"),".","/"),
  _xlpm.p,_xlfn.TEXTSPLIT(_xlpm.norm,"/"),
  _xlpm.a,VALUE(INDEX(_xlpm.p,1)),
  _xlpm.b,VALUE(INDEX(_xlpm.p,2)),
  IF(AND(_xlpm.a&lt;=12,_xlpm.b&lt;=12),"REVIEW_AMBIGUOUS","OK")
)</f>
        <v>REVIEW_AMBIGUOUS</v>
      </c>
    </row>
    <row r="816" spans="1:37">
      <c r="A816" t="s">
        <v>2557</v>
      </c>
      <c r="B816" t="s">
        <v>2557</v>
      </c>
      <c r="C816" t="b">
        <v>0</v>
      </c>
      <c r="D816" t="s">
        <v>7257</v>
      </c>
      <c r="E816" t="s">
        <v>7983</v>
      </c>
      <c r="F816" t="s">
        <v>7983</v>
      </c>
      <c r="G816" t="s">
        <v>7268</v>
      </c>
      <c r="H816" t="s">
        <v>106</v>
      </c>
      <c r="I816" t="s">
        <v>106</v>
      </c>
      <c r="J816" t="s">
        <v>106</v>
      </c>
      <c r="K816" t="s">
        <v>125</v>
      </c>
      <c r="L816" t="s">
        <v>125</v>
      </c>
      <c r="M816">
        <f>IF(UPPER(TRIM(Table2[[#This Row],[Status_Clean]]))="CONVERTED",1,0)</f>
        <v>0</v>
      </c>
      <c r="N816">
        <f>IF(ISNUMBER(MATCH(UPPER(TRIM(Table2[[#This Row],[Status_Clean]])),{"CONTACTED","QUALIFIED","CONVERTED"},0)),1,0)</f>
        <v>1</v>
      </c>
      <c r="O816" cm="1">
        <f t="array" ref="O816">_xlfn.SWITCH(UPPER(TRIM(Table2[[#This Row],[Status_Clean]])),"NEW",1,"CONTACTED",2,"QUALIFIED",3,"CONVERTED",4,"LOST",5,99)</f>
        <v>2</v>
      </c>
      <c r="P816">
        <v>45634</v>
      </c>
      <c r="Q816" t="s">
        <v>7780</v>
      </c>
      <c r="R816" t="s">
        <v>7780</v>
      </c>
      <c r="S816">
        <v>45634</v>
      </c>
      <c r="T816" t="s">
        <v>7261</v>
      </c>
      <c r="U816">
        <v>45634</v>
      </c>
      <c r="V816" t="s">
        <v>7262</v>
      </c>
      <c r="W816" t="s">
        <v>7271</v>
      </c>
      <c r="X816" t="s">
        <v>7264</v>
      </c>
      <c r="Y816" t="s">
        <v>7293</v>
      </c>
      <c r="Z816">
        <v>22</v>
      </c>
      <c r="AA816">
        <v>22</v>
      </c>
      <c r="AB816" t="str" cm="1">
        <f t="array" ref="AB816">_xlfn.LET(_xlpm.x,IFERROR(VALUE(Table2[[#This Row],[Response_Time_Hours]]),""),IF(_xlpm.x="","CHECK",_xlfn.IFS(_xlpm.x&lt;=1,"Immediate",_xlpm.x&lt;=6,"Fast",_xlpm.x&lt;=24,"Moderate",_xlpm.x&gt;24,"Delayed")))</f>
        <v>Moderate</v>
      </c>
      <c r="AC816">
        <v>44</v>
      </c>
      <c r="AD816" t="str" cm="1">
        <f t="array" ref="AD816">IF(Table2[[#This Row],[Interaction_Count_Final]]="","N/A",_xlfn.IFS(Table2[[#This Row],[Interaction_Count_Final]]&lt;=2,"Low",Table2[[#This Row],[Interaction_Count_Final]]&lt;=5,"Medium",Table2[[#This Row],[Interaction_Count_Final]]&gt;=6,"High",TRUE,"CHECK"))</f>
        <v>High</v>
      </c>
      <c r="AE816" t="s">
        <v>7266</v>
      </c>
      <c r="AF816" t="b">
        <v>1</v>
      </c>
      <c r="AG816" t="b">
        <v>1</v>
      </c>
      <c r="AH816">
        <v>1078</v>
      </c>
      <c r="AI816">
        <v>45634</v>
      </c>
      <c r="AJ816" t="b">
        <v>1</v>
      </c>
      <c r="AK816" t="e" cm="1">
        <f t="array" ref="AK816">_xlfn.LET(
  _xlpm.txt,TRIM(Raw_Data!F816),
  _xlpm.norm,SUBSTITUTE(SUBSTITUTE(_xlpm.txt,"-","/"),".","/"),
  _xlpm.p,_xlfn.TEXTSPLIT(_xlpm.norm,"/"),
  _xlpm.a,VALUE(INDEX(_xlpm.p,1)),
  _xlpm.b,VALUE(INDEX(_xlpm.p,2)),
  IF(AND(_xlpm.a&lt;=12,_xlpm.b&lt;=12),"REVIEW_AMBIGUOUS","OK")
)</f>
        <v>#REF!</v>
      </c>
    </row>
    <row r="817" spans="1:37">
      <c r="A817" t="s">
        <v>2559</v>
      </c>
      <c r="B817" t="s">
        <v>2559</v>
      </c>
      <c r="C817" t="b">
        <v>0</v>
      </c>
      <c r="D817" t="s">
        <v>7257</v>
      </c>
      <c r="E817" t="s">
        <v>2560</v>
      </c>
      <c r="F817" t="s">
        <v>2560</v>
      </c>
      <c r="G817" t="s">
        <v>7268</v>
      </c>
      <c r="H817" t="s">
        <v>447</v>
      </c>
      <c r="I817" t="s">
        <v>447</v>
      </c>
      <c r="J817" t="s">
        <v>447</v>
      </c>
      <c r="K817" t="s">
        <v>193</v>
      </c>
      <c r="L817" t="s">
        <v>193</v>
      </c>
      <c r="M817">
        <f>IF(UPPER(TRIM(Table2[[#This Row],[Status_Clean]]))="CONVERTED",1,0)</f>
        <v>0</v>
      </c>
      <c r="N817">
        <f>IF(ISNUMBER(MATCH(UPPER(TRIM(Table2[[#This Row],[Status_Clean]])),{"CONTACTED","QUALIFIED","CONVERTED"},0)),1,0)</f>
        <v>0</v>
      </c>
      <c r="O817" cm="1">
        <f t="array" ref="O817">_xlfn.SWITCH(UPPER(TRIM(Table2[[#This Row],[Status_Clean]])),"NEW",1,"CONTACTED",2,"QUALIFIED",3,"CONVERTED",4,"LOST",5,99)</f>
        <v>1</v>
      </c>
      <c r="P817" t="s">
        <v>2561</v>
      </c>
      <c r="Q817" t="s">
        <v>7984</v>
      </c>
      <c r="R817" t="s">
        <v>7984</v>
      </c>
      <c r="S817">
        <v>45618</v>
      </c>
      <c r="T817" t="s">
        <v>7261</v>
      </c>
      <c r="U817">
        <v>45618</v>
      </c>
      <c r="V817" t="s">
        <v>7300</v>
      </c>
      <c r="W817" t="s">
        <v>7271</v>
      </c>
      <c r="X817" t="s">
        <v>7264</v>
      </c>
      <c r="Y817" t="s">
        <v>7312</v>
      </c>
      <c r="Z817">
        <v>12</v>
      </c>
      <c r="AA817">
        <v>12</v>
      </c>
      <c r="AB817" t="str" cm="1">
        <f t="array" ref="AB817">_xlfn.LET(_xlpm.x,IFERROR(VALUE(Table2[[#This Row],[Response_Time_Hours]]),""),IF(_xlpm.x="","CHECK",_xlfn.IFS(_xlpm.x&lt;=1,"Immediate",_xlpm.x&lt;=6,"Fast",_xlpm.x&lt;=24,"Moderate",_xlpm.x&gt;24,"Delayed")))</f>
        <v>Moderate</v>
      </c>
      <c r="AC817">
        <v>26</v>
      </c>
      <c r="AD817" t="str" cm="1">
        <f t="array" ref="AD817">IF(Table2[[#This Row],[Interaction_Count_Final]]="","N/A",_xlfn.IFS(Table2[[#This Row],[Interaction_Count_Final]]&lt;=2,"Low",Table2[[#This Row],[Interaction_Count_Final]]&lt;=5,"Medium",Table2[[#This Row],[Interaction_Count_Final]]&gt;=6,"High",TRUE,"CHECK"))</f>
        <v>High</v>
      </c>
      <c r="AE817" t="s">
        <v>7266</v>
      </c>
      <c r="AF817" t="b">
        <v>1</v>
      </c>
      <c r="AG817" t="b">
        <v>1</v>
      </c>
      <c r="AH817">
        <v>1079</v>
      </c>
      <c r="AI817">
        <v>45618</v>
      </c>
      <c r="AJ817" t="b">
        <v>1</v>
      </c>
      <c r="AK817" t="e" cm="1">
        <f t="array" ref="AK817">_xlfn.LET(
  _xlpm.txt,TRIM(Raw_Data!F817),
  _xlpm.norm,SUBSTITUTE(SUBSTITUTE(_xlpm.txt,"-","/"),".","/"),
  _xlpm.p,_xlfn.TEXTSPLIT(_xlpm.norm,"/"),
  _xlpm.a,VALUE(INDEX(_xlpm.p,1)),
  _xlpm.b,VALUE(INDEX(_xlpm.p,2)),
  IF(AND(_xlpm.a&lt;=12,_xlpm.b&lt;=12),"REVIEW_AMBIGUOUS","OK")
)</f>
        <v>#REF!</v>
      </c>
    </row>
    <row r="818" spans="1:37">
      <c r="A818" t="s">
        <v>2562</v>
      </c>
      <c r="B818" t="s">
        <v>2562</v>
      </c>
      <c r="C818" t="b">
        <v>0</v>
      </c>
      <c r="D818" t="s">
        <v>7257</v>
      </c>
      <c r="E818" t="s">
        <v>2563</v>
      </c>
      <c r="F818" t="s">
        <v>2563</v>
      </c>
      <c r="G818" t="s">
        <v>7268</v>
      </c>
      <c r="H818" t="s">
        <v>654</v>
      </c>
      <c r="I818" t="s">
        <v>654</v>
      </c>
      <c r="J818" t="s">
        <v>254</v>
      </c>
      <c r="K818" t="s">
        <v>125</v>
      </c>
      <c r="L818" t="s">
        <v>125</v>
      </c>
      <c r="M818">
        <f>IF(UPPER(TRIM(Table2[[#This Row],[Status_Clean]]))="CONVERTED",1,0)</f>
        <v>0</v>
      </c>
      <c r="N818">
        <f>IF(ISNUMBER(MATCH(UPPER(TRIM(Table2[[#This Row],[Status_Clean]])),{"CONTACTED","QUALIFIED","CONVERTED"},0)),1,0)</f>
        <v>1</v>
      </c>
      <c r="O818" cm="1">
        <f t="array" ref="O818">_xlfn.SWITCH(UPPER(TRIM(Table2[[#This Row],[Status_Clean]])),"NEW",1,"CONTACTED",2,"QUALIFIED",3,"CONVERTED",4,"LOST",5,99)</f>
        <v>2</v>
      </c>
      <c r="P818" t="s">
        <v>1297</v>
      </c>
      <c r="Q818" t="s">
        <v>7656</v>
      </c>
      <c r="R818" t="s">
        <v>7656</v>
      </c>
      <c r="S818">
        <v>45226</v>
      </c>
      <c r="T818" t="s">
        <v>7261</v>
      </c>
      <c r="U818">
        <v>45226</v>
      </c>
      <c r="V818" t="s">
        <v>7270</v>
      </c>
      <c r="W818" t="s">
        <v>7263</v>
      </c>
      <c r="X818" t="s">
        <v>7264</v>
      </c>
      <c r="Y818" t="s">
        <v>7312</v>
      </c>
      <c r="Z818" t="s">
        <v>2564</v>
      </c>
      <c r="AA818">
        <v>68.8</v>
      </c>
      <c r="AB818" t="str" cm="1">
        <f t="array" ref="AB818">_xlfn.LET(_xlpm.x,IFERROR(VALUE(Table2[[#This Row],[Response_Time_Hours]]),""),IF(_xlpm.x="","CHECK",_xlfn.IFS(_xlpm.x&lt;=1,"Immediate",_xlpm.x&lt;=6,"Fast",_xlpm.x&lt;=24,"Moderate",_xlpm.x&gt;24,"Delayed")))</f>
        <v>Delayed</v>
      </c>
      <c r="AC818">
        <v>19</v>
      </c>
      <c r="AD818" t="str" cm="1">
        <f t="array" ref="AD818">IF(Table2[[#This Row],[Interaction_Count_Final]]="","N/A",_xlfn.IFS(Table2[[#This Row],[Interaction_Count_Final]]&lt;=2,"Low",Table2[[#This Row],[Interaction_Count_Final]]&lt;=5,"Medium",Table2[[#This Row],[Interaction_Count_Final]]&gt;=6,"High",TRUE,"CHECK"))</f>
        <v>High</v>
      </c>
      <c r="AE818" t="s">
        <v>7266</v>
      </c>
      <c r="AF818" t="b">
        <v>1</v>
      </c>
      <c r="AG818" t="b">
        <v>1</v>
      </c>
      <c r="AH818">
        <v>1081</v>
      </c>
      <c r="AI818">
        <v>45226</v>
      </c>
      <c r="AJ818" t="b">
        <v>1</v>
      </c>
      <c r="AK818" t="str" cm="1">
        <f t="array" ref="AK818">_xlfn.LET(
  _xlpm.txt,TRIM(Raw_Data!F818),
  _xlpm.norm,SUBSTITUTE(SUBSTITUTE(_xlpm.txt,"-","/"),".","/"),
  _xlpm.p,_xlfn.TEXTSPLIT(_xlpm.norm,"/"),
  _xlpm.a,VALUE(INDEX(_xlpm.p,1)),
  _xlpm.b,VALUE(INDEX(_xlpm.p,2)),
  IF(AND(_xlpm.a&lt;=12,_xlpm.b&lt;=12),"REVIEW_AMBIGUOUS","OK")
)</f>
        <v>OK</v>
      </c>
    </row>
    <row r="819" spans="1:37">
      <c r="A819" t="s">
        <v>2565</v>
      </c>
      <c r="B819" t="s">
        <v>2565</v>
      </c>
      <c r="C819" t="b">
        <v>0</v>
      </c>
      <c r="D819" t="s">
        <v>7257</v>
      </c>
      <c r="E819" t="s">
        <v>2566</v>
      </c>
      <c r="F819" t="s">
        <v>2566</v>
      </c>
      <c r="G819" t="s">
        <v>7280</v>
      </c>
      <c r="H819" t="s">
        <v>1356</v>
      </c>
      <c r="I819" t="s">
        <v>1356</v>
      </c>
      <c r="J819" t="s">
        <v>1356</v>
      </c>
      <c r="K819" t="s">
        <v>7259</v>
      </c>
      <c r="L819" t="s">
        <v>193</v>
      </c>
      <c r="M819">
        <f>IF(UPPER(TRIM(Table2[[#This Row],[Status_Clean]]))="CONVERTED",1,0)</f>
        <v>0</v>
      </c>
      <c r="N819">
        <f>IF(ISNUMBER(MATCH(UPPER(TRIM(Table2[[#This Row],[Status_Clean]])),{"CONTACTED","QUALIFIED","CONVERTED"},0)),1,0)</f>
        <v>0</v>
      </c>
      <c r="O819" cm="1">
        <f t="array" ref="O819">_xlfn.SWITCH(UPPER(TRIM(Table2[[#This Row],[Status_Clean]])),"NEW",1,"CONTACTED",2,"QUALIFIED",3,"CONVERTED",4,"LOST",5,99)</f>
        <v>1</v>
      </c>
      <c r="P819" t="s">
        <v>2567</v>
      </c>
      <c r="Q819" t="s">
        <v>7985</v>
      </c>
      <c r="R819" t="s">
        <v>7985</v>
      </c>
      <c r="S819">
        <v>44950</v>
      </c>
      <c r="T819" t="s">
        <v>7261</v>
      </c>
      <c r="U819">
        <v>44950</v>
      </c>
      <c r="V819" t="s">
        <v>7317</v>
      </c>
      <c r="W819" t="s">
        <v>7263</v>
      </c>
      <c r="X819" t="s">
        <v>7284</v>
      </c>
      <c r="Y819" t="s">
        <v>7265</v>
      </c>
      <c r="Z819">
        <v>11.5</v>
      </c>
      <c r="AA819">
        <v>11.5</v>
      </c>
      <c r="AB819" t="str" cm="1">
        <f t="array" ref="AB819">_xlfn.LET(_xlpm.x,IFERROR(VALUE(Table2[[#This Row],[Response_Time_Hours]]),""),IF(_xlpm.x="","CHECK",_xlfn.IFS(_xlpm.x&lt;=1,"Immediate",_xlpm.x&lt;=6,"Fast",_xlpm.x&lt;=24,"Moderate",_xlpm.x&gt;24,"Delayed")))</f>
        <v>Moderate</v>
      </c>
      <c r="AC819">
        <v>25</v>
      </c>
      <c r="AD819" t="str" cm="1">
        <f t="array" ref="AD819">IF(Table2[[#This Row],[Interaction_Count_Final]]="","N/A",_xlfn.IFS(Table2[[#This Row],[Interaction_Count_Final]]&lt;=2,"Low",Table2[[#This Row],[Interaction_Count_Final]]&lt;=5,"Medium",Table2[[#This Row],[Interaction_Count_Final]]&gt;=6,"High",TRUE,"CHECK"))</f>
        <v>High</v>
      </c>
      <c r="AE819" t="s">
        <v>7266</v>
      </c>
      <c r="AF819" t="b">
        <v>1</v>
      </c>
      <c r="AG819" t="b">
        <v>1</v>
      </c>
      <c r="AH819">
        <v>1082</v>
      </c>
      <c r="AI819">
        <v>44950</v>
      </c>
      <c r="AJ819" t="b">
        <v>1</v>
      </c>
      <c r="AK819" t="str" cm="1">
        <f t="array" ref="AK819">_xlfn.LET(
  _xlpm.txt,TRIM(Raw_Data!F819),
  _xlpm.norm,SUBSTITUTE(SUBSTITUTE(_xlpm.txt,"-","/"),".","/"),
  _xlpm.p,_xlfn.TEXTSPLIT(_xlpm.norm,"/"),
  _xlpm.a,VALUE(INDEX(_xlpm.p,1)),
  _xlpm.b,VALUE(INDEX(_xlpm.p,2)),
  IF(AND(_xlpm.a&lt;=12,_xlpm.b&lt;=12),"REVIEW_AMBIGUOUS","OK")
)</f>
        <v>OK</v>
      </c>
    </row>
    <row r="820" spans="1:37">
      <c r="A820" t="s">
        <v>2568</v>
      </c>
      <c r="B820" t="s">
        <v>2568</v>
      </c>
      <c r="C820" t="b">
        <v>0</v>
      </c>
      <c r="D820" t="s">
        <v>7257</v>
      </c>
      <c r="E820" t="s">
        <v>2569</v>
      </c>
      <c r="F820" t="s">
        <v>2569</v>
      </c>
      <c r="G820" t="s">
        <v>7268</v>
      </c>
      <c r="H820" t="s">
        <v>792</v>
      </c>
      <c r="I820" t="s">
        <v>792</v>
      </c>
      <c r="J820" t="s">
        <v>792</v>
      </c>
      <c r="K820" t="s">
        <v>250</v>
      </c>
      <c r="L820" t="s">
        <v>250</v>
      </c>
      <c r="M820">
        <f>IF(UPPER(TRIM(Table2[[#This Row],[Status_Clean]]))="CONVERTED",1,0)</f>
        <v>1</v>
      </c>
      <c r="N820">
        <f>IF(ISNUMBER(MATCH(UPPER(TRIM(Table2[[#This Row],[Status_Clean]])),{"CONTACTED","QUALIFIED","CONVERTED"},0)),1,0)</f>
        <v>1</v>
      </c>
      <c r="O820" cm="1">
        <f t="array" ref="O820">_xlfn.SWITCH(UPPER(TRIM(Table2[[#This Row],[Status_Clean]])),"NEW",1,"CONTACTED",2,"QUALIFIED",3,"CONVERTED",4,"LOST",5,99)</f>
        <v>4</v>
      </c>
      <c r="P820" t="s">
        <v>2570</v>
      </c>
      <c r="Q820" t="s">
        <v>7986</v>
      </c>
      <c r="R820" t="s">
        <v>7986</v>
      </c>
      <c r="S820">
        <v>45654</v>
      </c>
      <c r="T820" t="s">
        <v>7261</v>
      </c>
      <c r="U820">
        <v>45654</v>
      </c>
      <c r="V820" t="s">
        <v>7262</v>
      </c>
      <c r="W820" t="s">
        <v>7271</v>
      </c>
      <c r="X820" t="s">
        <v>7264</v>
      </c>
      <c r="Y820" t="s">
        <v>7278</v>
      </c>
      <c r="Z820">
        <v>61</v>
      </c>
      <c r="AA820">
        <v>61</v>
      </c>
      <c r="AB820" t="str" cm="1">
        <f t="array" ref="AB820">_xlfn.LET(_xlpm.x,IFERROR(VALUE(Table2[[#This Row],[Response_Time_Hours]]),""),IF(_xlpm.x="","CHECK",_xlfn.IFS(_xlpm.x&lt;=1,"Immediate",_xlpm.x&lt;=6,"Fast",_xlpm.x&lt;=24,"Moderate",_xlpm.x&gt;24,"Delayed")))</f>
        <v>Delayed</v>
      </c>
      <c r="AC820">
        <v>11</v>
      </c>
      <c r="AD820" t="str" cm="1">
        <f t="array" ref="AD820">IF(Table2[[#This Row],[Interaction_Count_Final]]="","N/A",_xlfn.IFS(Table2[[#This Row],[Interaction_Count_Final]]&lt;=2,"Low",Table2[[#This Row],[Interaction_Count_Final]]&lt;=5,"Medium",Table2[[#This Row],[Interaction_Count_Final]]&gt;=6,"High",TRUE,"CHECK"))</f>
        <v>High</v>
      </c>
      <c r="AE820" t="s">
        <v>7289</v>
      </c>
      <c r="AF820" t="b">
        <v>1</v>
      </c>
      <c r="AG820" t="b">
        <v>1</v>
      </c>
      <c r="AH820">
        <v>1083</v>
      </c>
      <c r="AI820">
        <v>45654</v>
      </c>
      <c r="AJ820" t="b">
        <v>1</v>
      </c>
      <c r="AK820" t="str" cm="1">
        <f t="array" ref="AK820">_xlfn.LET(
  _xlpm.txt,TRIM(Raw_Data!F820),
  _xlpm.norm,SUBSTITUTE(SUBSTITUTE(_xlpm.txt,"-","/"),".","/"),
  _xlpm.p,_xlfn.TEXTSPLIT(_xlpm.norm,"/"),
  _xlpm.a,VALUE(INDEX(_xlpm.p,1)),
  _xlpm.b,VALUE(INDEX(_xlpm.p,2)),
  IF(AND(_xlpm.a&lt;=12,_xlpm.b&lt;=12),"REVIEW_AMBIGUOUS","OK")
)</f>
        <v>OK</v>
      </c>
    </row>
    <row r="821" spans="1:37">
      <c r="A821" t="s">
        <v>2571</v>
      </c>
      <c r="B821" t="s">
        <v>2571</v>
      </c>
      <c r="C821" t="b">
        <v>0</v>
      </c>
      <c r="D821" t="s">
        <v>7257</v>
      </c>
      <c r="E821" t="s">
        <v>2572</v>
      </c>
      <c r="F821" t="s">
        <v>2572</v>
      </c>
      <c r="G821" t="s">
        <v>7280</v>
      </c>
      <c r="H821" t="s">
        <v>792</v>
      </c>
      <c r="I821" t="s">
        <v>792</v>
      </c>
      <c r="J821" t="s">
        <v>792</v>
      </c>
      <c r="K821" t="s">
        <v>71</v>
      </c>
      <c r="L821" t="s">
        <v>71</v>
      </c>
      <c r="M821">
        <f>IF(UPPER(TRIM(Table2[[#This Row],[Status_Clean]]))="CONVERTED",1,0)</f>
        <v>0</v>
      </c>
      <c r="N821">
        <f>IF(ISNUMBER(MATCH(UPPER(TRIM(Table2[[#This Row],[Status_Clean]])),{"CONTACTED","QUALIFIED","CONVERTED"},0)),1,0)</f>
        <v>1</v>
      </c>
      <c r="O821" cm="1">
        <f t="array" ref="O821">_xlfn.SWITCH(UPPER(TRIM(Table2[[#This Row],[Status_Clean]])),"NEW",1,"CONTACTED",2,"QUALIFIED",3,"CONVERTED",4,"LOST",5,99)</f>
        <v>3</v>
      </c>
      <c r="P821">
        <v>45119</v>
      </c>
      <c r="Q821" t="s">
        <v>7987</v>
      </c>
      <c r="R821" t="s">
        <v>7987</v>
      </c>
      <c r="S821">
        <v>45119</v>
      </c>
      <c r="T821" t="s">
        <v>7261</v>
      </c>
      <c r="U821">
        <v>45119</v>
      </c>
      <c r="V821" t="s">
        <v>7305</v>
      </c>
      <c r="W821" t="s">
        <v>7263</v>
      </c>
      <c r="X821" t="s">
        <v>7288</v>
      </c>
      <c r="Y821" t="s">
        <v>7272</v>
      </c>
      <c r="Z821">
        <v>11.3</v>
      </c>
      <c r="AA821">
        <v>11.3</v>
      </c>
      <c r="AB821" t="str" cm="1">
        <f t="array" ref="AB821">_xlfn.LET(_xlpm.x,IFERROR(VALUE(Table2[[#This Row],[Response_Time_Hours]]),""),IF(_xlpm.x="","CHECK",_xlfn.IFS(_xlpm.x&lt;=1,"Immediate",_xlpm.x&lt;=6,"Fast",_xlpm.x&lt;=24,"Moderate",_xlpm.x&gt;24,"Delayed")))</f>
        <v>Moderate</v>
      </c>
      <c r="AC821">
        <v>22</v>
      </c>
      <c r="AD821" t="str" cm="1">
        <f t="array" ref="AD821">IF(Table2[[#This Row],[Interaction_Count_Final]]="","N/A",_xlfn.IFS(Table2[[#This Row],[Interaction_Count_Final]]&lt;=2,"Low",Table2[[#This Row],[Interaction_Count_Final]]&lt;=5,"Medium",Table2[[#This Row],[Interaction_Count_Final]]&gt;=6,"High",TRUE,"CHECK"))</f>
        <v>High</v>
      </c>
      <c r="AE821" t="s">
        <v>7289</v>
      </c>
      <c r="AF821" t="b">
        <v>1</v>
      </c>
      <c r="AG821" t="b">
        <v>1</v>
      </c>
      <c r="AH821">
        <v>1084</v>
      </c>
      <c r="AI821">
        <v>45119</v>
      </c>
      <c r="AJ821" t="b">
        <v>1</v>
      </c>
      <c r="AK821" t="e" cm="1">
        <f t="array" ref="AK821">_xlfn.LET(
  _xlpm.txt,TRIM(Raw_Data!F821),
  _xlpm.norm,SUBSTITUTE(SUBSTITUTE(_xlpm.txt,"-","/"),".","/"),
  _xlpm.p,_xlfn.TEXTSPLIT(_xlpm.norm,"/"),
  _xlpm.a,VALUE(INDEX(_xlpm.p,1)),
  _xlpm.b,VALUE(INDEX(_xlpm.p,2)),
  IF(AND(_xlpm.a&lt;=12,_xlpm.b&lt;=12),"REVIEW_AMBIGUOUS","OK")
)</f>
        <v>#REF!</v>
      </c>
    </row>
    <row r="822" spans="1:37">
      <c r="A822" t="s">
        <v>2573</v>
      </c>
      <c r="B822" t="s">
        <v>2573</v>
      </c>
      <c r="C822" t="b">
        <v>0</v>
      </c>
      <c r="D822" t="s">
        <v>7257</v>
      </c>
      <c r="E822" t="s">
        <v>7988</v>
      </c>
      <c r="F822" t="s">
        <v>7988</v>
      </c>
      <c r="G822" t="s">
        <v>7280</v>
      </c>
      <c r="H822" t="s">
        <v>538</v>
      </c>
      <c r="I822" t="s">
        <v>538</v>
      </c>
      <c r="J822" t="s">
        <v>123</v>
      </c>
      <c r="K822" t="s">
        <v>125</v>
      </c>
      <c r="L822" t="s">
        <v>125</v>
      </c>
      <c r="M822">
        <f>IF(UPPER(TRIM(Table2[[#This Row],[Status_Clean]]))="CONVERTED",1,0)</f>
        <v>0</v>
      </c>
      <c r="N822">
        <f>IF(ISNUMBER(MATCH(UPPER(TRIM(Table2[[#This Row],[Status_Clean]])),{"CONTACTED","QUALIFIED","CONVERTED"},0)),1,0)</f>
        <v>1</v>
      </c>
      <c r="O822" cm="1">
        <f t="array" ref="O822">_xlfn.SWITCH(UPPER(TRIM(Table2[[#This Row],[Status_Clean]])),"NEW",1,"CONTACTED",2,"QUALIFIED",3,"CONVERTED",4,"LOST",5,99)</f>
        <v>2</v>
      </c>
      <c r="P822">
        <v>45631</v>
      </c>
      <c r="Q822" t="s">
        <v>7657</v>
      </c>
      <c r="R822" t="s">
        <v>7657</v>
      </c>
      <c r="S822">
        <v>45631</v>
      </c>
      <c r="T822" t="s">
        <v>7261</v>
      </c>
      <c r="U822">
        <v>45631</v>
      </c>
      <c r="V822" t="s">
        <v>7262</v>
      </c>
      <c r="W822" t="s">
        <v>7271</v>
      </c>
      <c r="X822" t="s">
        <v>7264</v>
      </c>
      <c r="Y822" t="s">
        <v>7285</v>
      </c>
      <c r="Z822" t="s">
        <v>2575</v>
      </c>
      <c r="AA822">
        <v>18.3</v>
      </c>
      <c r="AB822" t="str" cm="1">
        <f t="array" ref="AB822">_xlfn.LET(_xlpm.x,IFERROR(VALUE(Table2[[#This Row],[Response_Time_Hours]]),""),IF(_xlpm.x="","CHECK",_xlfn.IFS(_xlpm.x&lt;=1,"Immediate",_xlpm.x&lt;=6,"Fast",_xlpm.x&lt;=24,"Moderate",_xlpm.x&gt;24,"Delayed")))</f>
        <v>Moderate</v>
      </c>
      <c r="AC822">
        <v>40</v>
      </c>
      <c r="AD822" t="str" cm="1">
        <f t="array" ref="AD822">IF(Table2[[#This Row],[Interaction_Count_Final]]="","N/A",_xlfn.IFS(Table2[[#This Row],[Interaction_Count_Final]]&lt;=2,"Low",Table2[[#This Row],[Interaction_Count_Final]]&lt;=5,"Medium",Table2[[#This Row],[Interaction_Count_Final]]&gt;=6,"High",TRUE,"CHECK"))</f>
        <v>High</v>
      </c>
      <c r="AE822" t="s">
        <v>7289</v>
      </c>
      <c r="AF822" t="b">
        <v>1</v>
      </c>
      <c r="AG822" t="b">
        <v>1</v>
      </c>
      <c r="AH822">
        <v>1085</v>
      </c>
      <c r="AI822">
        <v>45631</v>
      </c>
      <c r="AJ822" t="b">
        <v>1</v>
      </c>
      <c r="AK822" t="e" cm="1">
        <f t="array" ref="AK822">_xlfn.LET(
  _xlpm.txt,TRIM(Raw_Data!F822),
  _xlpm.norm,SUBSTITUTE(SUBSTITUTE(_xlpm.txt,"-","/"),".","/"),
  _xlpm.p,_xlfn.TEXTSPLIT(_xlpm.norm,"/"),
  _xlpm.a,VALUE(INDEX(_xlpm.p,1)),
  _xlpm.b,VALUE(INDEX(_xlpm.p,2)),
  IF(AND(_xlpm.a&lt;=12,_xlpm.b&lt;=12),"REVIEW_AMBIGUOUS","OK")
)</f>
        <v>#REF!</v>
      </c>
    </row>
    <row r="823" spans="1:37">
      <c r="A823" t="s">
        <v>2576</v>
      </c>
      <c r="B823" t="s">
        <v>2576</v>
      </c>
      <c r="C823" t="b">
        <v>0</v>
      </c>
      <c r="D823" t="s">
        <v>7257</v>
      </c>
      <c r="E823" t="s">
        <v>2577</v>
      </c>
      <c r="F823" t="s">
        <v>2577</v>
      </c>
      <c r="G823" t="s">
        <v>7258</v>
      </c>
      <c r="H823" t="s">
        <v>374</v>
      </c>
      <c r="I823" t="s">
        <v>374</v>
      </c>
      <c r="J823" t="s">
        <v>7308</v>
      </c>
      <c r="K823" t="s">
        <v>71</v>
      </c>
      <c r="L823" t="s">
        <v>71</v>
      </c>
      <c r="M823">
        <f>IF(UPPER(TRIM(Table2[[#This Row],[Status_Clean]]))="CONVERTED",1,0)</f>
        <v>0</v>
      </c>
      <c r="N823">
        <f>IF(ISNUMBER(MATCH(UPPER(TRIM(Table2[[#This Row],[Status_Clean]])),{"CONTACTED","QUALIFIED","CONVERTED"},0)),1,0)</f>
        <v>1</v>
      </c>
      <c r="O823" cm="1">
        <f t="array" ref="O823">_xlfn.SWITCH(UPPER(TRIM(Table2[[#This Row],[Status_Clean]])),"NEW",1,"CONTACTED",2,"QUALIFIED",3,"CONVERTED",4,"LOST",5,99)</f>
        <v>3</v>
      </c>
      <c r="P823">
        <v>45481</v>
      </c>
      <c r="Q823" t="s">
        <v>7332</v>
      </c>
      <c r="R823" t="s">
        <v>7332</v>
      </c>
      <c r="S823">
        <v>45481</v>
      </c>
      <c r="T823" t="s">
        <v>7261</v>
      </c>
      <c r="U823">
        <v>45481</v>
      </c>
      <c r="V823" t="s">
        <v>7305</v>
      </c>
      <c r="W823" t="s">
        <v>7271</v>
      </c>
      <c r="X823" t="s">
        <v>7288</v>
      </c>
      <c r="Y823" t="s">
        <v>7298</v>
      </c>
      <c r="Z823" t="s">
        <v>2578</v>
      </c>
      <c r="AA823">
        <v>45.6</v>
      </c>
      <c r="AB823" t="str" cm="1">
        <f t="array" ref="AB823">_xlfn.LET(_xlpm.x,IFERROR(VALUE(Table2[[#This Row],[Response_Time_Hours]]),""),IF(_xlpm.x="","CHECK",_xlfn.IFS(_xlpm.x&lt;=1,"Immediate",_xlpm.x&lt;=6,"Fast",_xlpm.x&lt;=24,"Moderate",_xlpm.x&gt;24,"Delayed")))</f>
        <v>Delayed</v>
      </c>
      <c r="AC823">
        <v>48</v>
      </c>
      <c r="AD823" t="str" cm="1">
        <f t="array" ref="AD823">IF(Table2[[#This Row],[Interaction_Count_Final]]="","N/A",_xlfn.IFS(Table2[[#This Row],[Interaction_Count_Final]]&lt;=2,"Low",Table2[[#This Row],[Interaction_Count_Final]]&lt;=5,"Medium",Table2[[#This Row],[Interaction_Count_Final]]&gt;=6,"High",TRUE,"CHECK"))</f>
        <v>High</v>
      </c>
      <c r="AE823" t="s">
        <v>7273</v>
      </c>
      <c r="AF823" t="b">
        <v>1</v>
      </c>
      <c r="AG823" t="b">
        <v>1</v>
      </c>
      <c r="AH823">
        <v>1086</v>
      </c>
      <c r="AI823">
        <v>45481</v>
      </c>
      <c r="AJ823" t="b">
        <v>1</v>
      </c>
      <c r="AK823" t="e" cm="1">
        <f t="array" ref="AK823">_xlfn.LET(
  _xlpm.txt,TRIM(Raw_Data!F823),
  _xlpm.norm,SUBSTITUTE(SUBSTITUTE(_xlpm.txt,"-","/"),".","/"),
  _xlpm.p,_xlfn.TEXTSPLIT(_xlpm.norm,"/"),
  _xlpm.a,VALUE(INDEX(_xlpm.p,1)),
  _xlpm.b,VALUE(INDEX(_xlpm.p,2)),
  IF(AND(_xlpm.a&lt;=12,_xlpm.b&lt;=12),"REVIEW_AMBIGUOUS","OK")
)</f>
        <v>#REF!</v>
      </c>
    </row>
    <row r="824" spans="1:37">
      <c r="A824" t="s">
        <v>2579</v>
      </c>
      <c r="B824" t="s">
        <v>2579</v>
      </c>
      <c r="C824" t="b">
        <v>0</v>
      </c>
      <c r="D824" t="s">
        <v>7257</v>
      </c>
      <c r="E824" t="s">
        <v>2580</v>
      </c>
      <c r="F824" t="s">
        <v>2580</v>
      </c>
      <c r="G824" t="s">
        <v>7258</v>
      </c>
      <c r="H824" t="s">
        <v>1035</v>
      </c>
      <c r="I824" t="s">
        <v>1035</v>
      </c>
      <c r="J824" t="s">
        <v>311</v>
      </c>
      <c r="K824" t="s">
        <v>193</v>
      </c>
      <c r="L824" t="s">
        <v>193</v>
      </c>
      <c r="M824">
        <f>IF(UPPER(TRIM(Table2[[#This Row],[Status_Clean]]))="CONVERTED",1,0)</f>
        <v>0</v>
      </c>
      <c r="N824">
        <f>IF(ISNUMBER(MATCH(UPPER(TRIM(Table2[[#This Row],[Status_Clean]])),{"CONTACTED","QUALIFIED","CONVERTED"},0)),1,0)</f>
        <v>0</v>
      </c>
      <c r="O824" cm="1">
        <f t="array" ref="O824">_xlfn.SWITCH(UPPER(TRIM(Table2[[#This Row],[Status_Clean]])),"NEW",1,"CONTACTED",2,"QUALIFIED",3,"CONVERTED",4,"LOST",5,99)</f>
        <v>1</v>
      </c>
      <c r="P824">
        <v>45353</v>
      </c>
      <c r="Q824" t="s">
        <v>7429</v>
      </c>
      <c r="R824" t="s">
        <v>7429</v>
      </c>
      <c r="S824">
        <v>45353</v>
      </c>
      <c r="T824" t="s">
        <v>7261</v>
      </c>
      <c r="U824">
        <v>45353</v>
      </c>
      <c r="V824" t="s">
        <v>7295</v>
      </c>
      <c r="W824" t="s">
        <v>7271</v>
      </c>
      <c r="X824" t="s">
        <v>7284</v>
      </c>
      <c r="Y824" t="s">
        <v>7278</v>
      </c>
      <c r="Z824" t="s">
        <v>2581</v>
      </c>
      <c r="AA824">
        <v>35.200000000000003</v>
      </c>
      <c r="AB824" t="str" cm="1">
        <f t="array" ref="AB824">_xlfn.LET(_xlpm.x,IFERROR(VALUE(Table2[[#This Row],[Response_Time_Hours]]),""),IF(_xlpm.x="","CHECK",_xlfn.IFS(_xlpm.x&lt;=1,"Immediate",_xlpm.x&lt;=6,"Fast",_xlpm.x&lt;=24,"Moderate",_xlpm.x&gt;24,"Delayed")))</f>
        <v>Delayed</v>
      </c>
      <c r="AC824">
        <v>46</v>
      </c>
      <c r="AD824" t="str" cm="1">
        <f t="array" ref="AD824">IF(Table2[[#This Row],[Interaction_Count_Final]]="","N/A",_xlfn.IFS(Table2[[#This Row],[Interaction_Count_Final]]&lt;=2,"Low",Table2[[#This Row],[Interaction_Count_Final]]&lt;=5,"Medium",Table2[[#This Row],[Interaction_Count_Final]]&gt;=6,"High",TRUE,"CHECK"))</f>
        <v>High</v>
      </c>
      <c r="AE824" t="s">
        <v>7266</v>
      </c>
      <c r="AF824" t="b">
        <v>1</v>
      </c>
      <c r="AG824" t="b">
        <v>1</v>
      </c>
      <c r="AH824">
        <v>1087</v>
      </c>
      <c r="AI824">
        <v>45353</v>
      </c>
      <c r="AJ824" t="b">
        <v>1</v>
      </c>
      <c r="AK824" t="e" cm="1">
        <f t="array" ref="AK824">_xlfn.LET(
  _xlpm.txt,TRIM(Raw_Data!F824),
  _xlpm.norm,SUBSTITUTE(SUBSTITUTE(_xlpm.txt,"-","/"),".","/"),
  _xlpm.p,_xlfn.TEXTSPLIT(_xlpm.norm,"/"),
  _xlpm.a,VALUE(INDEX(_xlpm.p,1)),
  _xlpm.b,VALUE(INDEX(_xlpm.p,2)),
  IF(AND(_xlpm.a&lt;=12,_xlpm.b&lt;=12),"REVIEW_AMBIGUOUS","OK")
)</f>
        <v>#REF!</v>
      </c>
    </row>
    <row r="825" spans="1:37">
      <c r="A825" t="s">
        <v>2582</v>
      </c>
      <c r="B825" t="s">
        <v>2582</v>
      </c>
      <c r="C825" t="b">
        <v>0</v>
      </c>
      <c r="D825" t="s">
        <v>7257</v>
      </c>
      <c r="E825" t="s">
        <v>2583</v>
      </c>
      <c r="F825" t="s">
        <v>2583</v>
      </c>
      <c r="G825" t="s">
        <v>7274</v>
      </c>
      <c r="H825" t="s">
        <v>254</v>
      </c>
      <c r="I825" t="s">
        <v>254</v>
      </c>
      <c r="J825" t="s">
        <v>254</v>
      </c>
      <c r="K825" t="s">
        <v>193</v>
      </c>
      <c r="L825" t="s">
        <v>193</v>
      </c>
      <c r="M825">
        <f>IF(UPPER(TRIM(Table2[[#This Row],[Status_Clean]]))="CONVERTED",1,0)</f>
        <v>0</v>
      </c>
      <c r="N825">
        <f>IF(ISNUMBER(MATCH(UPPER(TRIM(Table2[[#This Row],[Status_Clean]])),{"CONTACTED","QUALIFIED","CONVERTED"},0)),1,0)</f>
        <v>0</v>
      </c>
      <c r="O825" cm="1">
        <f t="array" ref="O825">_xlfn.SWITCH(UPPER(TRIM(Table2[[#This Row],[Status_Clean]])),"NEW",1,"CONTACTED",2,"QUALIFIED",3,"CONVERTED",4,"LOST",5,99)</f>
        <v>1</v>
      </c>
      <c r="P825" t="s">
        <v>2584</v>
      </c>
      <c r="Q825" t="s">
        <v>2584</v>
      </c>
      <c r="R825" t="s">
        <v>2584</v>
      </c>
      <c r="S825">
        <v>45650</v>
      </c>
      <c r="T825" t="s">
        <v>7261</v>
      </c>
      <c r="U825">
        <v>45650</v>
      </c>
      <c r="V825" t="s">
        <v>7262</v>
      </c>
      <c r="W825" t="s">
        <v>7271</v>
      </c>
      <c r="X825" t="s">
        <v>7264</v>
      </c>
      <c r="Y825" t="s">
        <v>7265</v>
      </c>
      <c r="Z825">
        <v>70.5</v>
      </c>
      <c r="AA825">
        <v>70.5</v>
      </c>
      <c r="AB825" t="str" cm="1">
        <f t="array" ref="AB825">_xlfn.LET(_xlpm.x,IFERROR(VALUE(Table2[[#This Row],[Response_Time_Hours]]),""),IF(_xlpm.x="","CHECK",_xlfn.IFS(_xlpm.x&lt;=1,"Immediate",_xlpm.x&lt;=6,"Fast",_xlpm.x&lt;=24,"Moderate",_xlpm.x&gt;24,"Delayed")))</f>
        <v>Delayed</v>
      </c>
      <c r="AC825">
        <v>15</v>
      </c>
      <c r="AD825" t="str" cm="1">
        <f t="array" ref="AD825">IF(Table2[[#This Row],[Interaction_Count_Final]]="","N/A",_xlfn.IFS(Table2[[#This Row],[Interaction_Count_Final]]&lt;=2,"Low",Table2[[#This Row],[Interaction_Count_Final]]&lt;=5,"Medium",Table2[[#This Row],[Interaction_Count_Final]]&gt;=6,"High",TRUE,"CHECK"))</f>
        <v>High</v>
      </c>
      <c r="AE825" t="s">
        <v>7289</v>
      </c>
      <c r="AF825" t="b">
        <v>1</v>
      </c>
      <c r="AG825" t="b">
        <v>1</v>
      </c>
      <c r="AH825">
        <v>1088</v>
      </c>
      <c r="AI825">
        <v>45650</v>
      </c>
      <c r="AJ825" t="b">
        <v>1</v>
      </c>
      <c r="AK825" t="str" cm="1">
        <f t="array" ref="AK825">_xlfn.LET(
  _xlpm.txt,TRIM(Raw_Data!F825),
  _xlpm.norm,SUBSTITUTE(SUBSTITUTE(_xlpm.txt,"-","/"),".","/"),
  _xlpm.p,_xlfn.TEXTSPLIT(_xlpm.norm,"/"),
  _xlpm.a,VALUE(INDEX(_xlpm.p,1)),
  _xlpm.b,VALUE(INDEX(_xlpm.p,2)),
  IF(AND(_xlpm.a&lt;=12,_xlpm.b&lt;=12),"REVIEW_AMBIGUOUS","OK")
)</f>
        <v>OK</v>
      </c>
    </row>
    <row r="826" spans="1:37">
      <c r="A826" t="s">
        <v>2585</v>
      </c>
      <c r="B826" t="s">
        <v>2585</v>
      </c>
      <c r="C826" t="b">
        <v>0</v>
      </c>
      <c r="D826" t="s">
        <v>7257</v>
      </c>
      <c r="E826" t="s">
        <v>2586</v>
      </c>
      <c r="F826" t="s">
        <v>2586</v>
      </c>
      <c r="G826" t="s">
        <v>7280</v>
      </c>
      <c r="H826" t="s">
        <v>7485</v>
      </c>
      <c r="I826" t="s">
        <v>7485</v>
      </c>
      <c r="J826" t="s">
        <v>123</v>
      </c>
      <c r="K826" t="s">
        <v>7502</v>
      </c>
      <c r="L826" t="s">
        <v>71</v>
      </c>
      <c r="M826">
        <f>IF(UPPER(TRIM(Table2[[#This Row],[Status_Clean]]))="CONVERTED",1,0)</f>
        <v>0</v>
      </c>
      <c r="N826">
        <f>IF(ISNUMBER(MATCH(UPPER(TRIM(Table2[[#This Row],[Status_Clean]])),{"CONTACTED","QUALIFIED","CONVERTED"},0)),1,0)</f>
        <v>1</v>
      </c>
      <c r="O826" cm="1">
        <f t="array" ref="O826">_xlfn.SWITCH(UPPER(TRIM(Table2[[#This Row],[Status_Clean]])),"NEW",1,"CONTACTED",2,"QUALIFIED",3,"CONVERTED",4,"LOST",5,99)</f>
        <v>3</v>
      </c>
      <c r="P826">
        <v>45455</v>
      </c>
      <c r="Q826" t="s">
        <v>7315</v>
      </c>
      <c r="R826" t="s">
        <v>7315</v>
      </c>
      <c r="S826">
        <v>45455</v>
      </c>
      <c r="T826" t="s">
        <v>7261</v>
      </c>
      <c r="U826">
        <v>45455</v>
      </c>
      <c r="V826" t="s">
        <v>7276</v>
      </c>
      <c r="W826" t="s">
        <v>7271</v>
      </c>
      <c r="X826" t="s">
        <v>7277</v>
      </c>
      <c r="Y826" t="s">
        <v>7272</v>
      </c>
      <c r="Z826" t="s">
        <v>2587</v>
      </c>
      <c r="AA826">
        <v>3.1</v>
      </c>
      <c r="AB826" t="str" cm="1">
        <f t="array" ref="AB826">_xlfn.LET(_xlpm.x,IFERROR(VALUE(Table2[[#This Row],[Response_Time_Hours]]),""),IF(_xlpm.x="","CHECK",_xlfn.IFS(_xlpm.x&lt;=1,"Immediate",_xlpm.x&lt;=6,"Fast",_xlpm.x&lt;=24,"Moderate",_xlpm.x&gt;24,"Delayed")))</f>
        <v>Fast</v>
      </c>
      <c r="AC826">
        <v>11</v>
      </c>
      <c r="AD826" t="str" cm="1">
        <f t="array" ref="AD826">IF(Table2[[#This Row],[Interaction_Count_Final]]="","N/A",_xlfn.IFS(Table2[[#This Row],[Interaction_Count_Final]]&lt;=2,"Low",Table2[[#This Row],[Interaction_Count_Final]]&lt;=5,"Medium",Table2[[#This Row],[Interaction_Count_Final]]&gt;=6,"High",TRUE,"CHECK"))</f>
        <v>High</v>
      </c>
      <c r="AE826" t="s">
        <v>7266</v>
      </c>
      <c r="AF826" t="b">
        <v>1</v>
      </c>
      <c r="AG826" t="b">
        <v>1</v>
      </c>
      <c r="AH826">
        <v>1089</v>
      </c>
      <c r="AI826">
        <v>45455</v>
      </c>
      <c r="AJ826" t="b">
        <v>1</v>
      </c>
      <c r="AK826" t="e" cm="1">
        <f t="array" ref="AK826">_xlfn.LET(
  _xlpm.txt,TRIM(Raw_Data!F826),
  _xlpm.norm,SUBSTITUTE(SUBSTITUTE(_xlpm.txt,"-","/"),".","/"),
  _xlpm.p,_xlfn.TEXTSPLIT(_xlpm.norm,"/"),
  _xlpm.a,VALUE(INDEX(_xlpm.p,1)),
  _xlpm.b,VALUE(INDEX(_xlpm.p,2)),
  IF(AND(_xlpm.a&lt;=12,_xlpm.b&lt;=12),"REVIEW_AMBIGUOUS","OK")
)</f>
        <v>#REF!</v>
      </c>
    </row>
    <row r="827" spans="1:37">
      <c r="A827" t="s">
        <v>2588</v>
      </c>
      <c r="B827" t="s">
        <v>2588</v>
      </c>
      <c r="C827" t="b">
        <v>0</v>
      </c>
      <c r="D827" t="s">
        <v>7257</v>
      </c>
      <c r="E827" t="s">
        <v>2589</v>
      </c>
      <c r="F827" t="s">
        <v>2589</v>
      </c>
      <c r="G827" t="s">
        <v>7258</v>
      </c>
      <c r="H827" t="s">
        <v>1356</v>
      </c>
      <c r="I827" t="s">
        <v>1356</v>
      </c>
      <c r="J827" t="s">
        <v>1356</v>
      </c>
      <c r="K827" t="s">
        <v>7368</v>
      </c>
      <c r="L827" t="s">
        <v>173</v>
      </c>
      <c r="M827">
        <f>IF(UPPER(TRIM(Table2[[#This Row],[Status_Clean]]))="CONVERTED",1,0)</f>
        <v>0</v>
      </c>
      <c r="N827">
        <f>IF(ISNUMBER(MATCH(UPPER(TRIM(Table2[[#This Row],[Status_Clean]])),{"CONTACTED","QUALIFIED","CONVERTED"},0)),1,0)</f>
        <v>0</v>
      </c>
      <c r="O827" cm="1">
        <f t="array" ref="O827">_xlfn.SWITCH(UPPER(TRIM(Table2[[#This Row],[Status_Clean]])),"NEW",1,"CONTACTED",2,"QUALIFIED",3,"CONVERTED",4,"LOST",5,99)</f>
        <v>5</v>
      </c>
      <c r="P827" t="s">
        <v>2590</v>
      </c>
      <c r="Q827" t="s">
        <v>7989</v>
      </c>
      <c r="R827" t="s">
        <v>7989</v>
      </c>
      <c r="S827">
        <v>45176</v>
      </c>
      <c r="T827" t="s">
        <v>7261</v>
      </c>
      <c r="U827">
        <v>45176</v>
      </c>
      <c r="V827" t="s">
        <v>7287</v>
      </c>
      <c r="W827" t="s">
        <v>7263</v>
      </c>
      <c r="X827" t="s">
        <v>7288</v>
      </c>
      <c r="Y827" t="s">
        <v>7285</v>
      </c>
      <c r="Z827" t="s">
        <v>2106</v>
      </c>
      <c r="AA827">
        <v>24</v>
      </c>
      <c r="AB827" t="str" cm="1">
        <f t="array" ref="AB827">_xlfn.LET(_xlpm.x,IFERROR(VALUE(Table2[[#This Row],[Response_Time_Hours]]),""),IF(_xlpm.x="","CHECK",_xlfn.IFS(_xlpm.x&lt;=1,"Immediate",_xlpm.x&lt;=6,"Fast",_xlpm.x&lt;=24,"Moderate",_xlpm.x&gt;24,"Delayed")))</f>
        <v>Moderate</v>
      </c>
      <c r="AC827">
        <v>1</v>
      </c>
      <c r="AD827" t="str" cm="1">
        <f t="array" ref="AD827">IF(Table2[[#This Row],[Interaction_Count_Final]]="","N/A",_xlfn.IFS(Table2[[#This Row],[Interaction_Count_Final]]&lt;=2,"Low",Table2[[#This Row],[Interaction_Count_Final]]&lt;=5,"Medium",Table2[[#This Row],[Interaction_Count_Final]]&gt;=6,"High",TRUE,"CHECK"))</f>
        <v>Low</v>
      </c>
      <c r="AE827" t="s">
        <v>7273</v>
      </c>
      <c r="AF827" t="b">
        <v>1</v>
      </c>
      <c r="AG827" t="b">
        <v>1</v>
      </c>
      <c r="AH827">
        <v>1090</v>
      </c>
      <c r="AI827">
        <v>45176</v>
      </c>
      <c r="AJ827" t="b">
        <v>1</v>
      </c>
      <c r="AK827" t="e" cm="1">
        <f t="array" ref="AK827">_xlfn.LET(
  _xlpm.txt,TRIM(Raw_Data!F827),
  _xlpm.norm,SUBSTITUTE(SUBSTITUTE(_xlpm.txt,"-","/"),".","/"),
  _xlpm.p,_xlfn.TEXTSPLIT(_xlpm.norm,"/"),
  _xlpm.a,VALUE(INDEX(_xlpm.p,1)),
  _xlpm.b,VALUE(INDEX(_xlpm.p,2)),
  IF(AND(_xlpm.a&lt;=12,_xlpm.b&lt;=12),"REVIEW_AMBIGUOUS","OK")
)</f>
        <v>#REF!</v>
      </c>
    </row>
    <row r="828" spans="1:37">
      <c r="A828" t="s">
        <v>2592</v>
      </c>
      <c r="B828" t="s">
        <v>2592</v>
      </c>
      <c r="C828" t="b">
        <v>0</v>
      </c>
      <c r="D828" t="s">
        <v>7257</v>
      </c>
      <c r="E828" t="s">
        <v>2593</v>
      </c>
      <c r="F828" t="s">
        <v>2593</v>
      </c>
      <c r="G828" t="s">
        <v>7274</v>
      </c>
      <c r="H828" t="s">
        <v>156</v>
      </c>
      <c r="I828" t="s">
        <v>156</v>
      </c>
      <c r="J828" t="s">
        <v>69</v>
      </c>
      <c r="K828" t="s">
        <v>173</v>
      </c>
      <c r="L828" t="s">
        <v>173</v>
      </c>
      <c r="M828">
        <f>IF(UPPER(TRIM(Table2[[#This Row],[Status_Clean]]))="CONVERTED",1,0)</f>
        <v>0</v>
      </c>
      <c r="N828">
        <f>IF(ISNUMBER(MATCH(UPPER(TRIM(Table2[[#This Row],[Status_Clean]])),{"CONTACTED","QUALIFIED","CONVERTED"},0)),1,0)</f>
        <v>0</v>
      </c>
      <c r="O828" cm="1">
        <f t="array" ref="O828">_xlfn.SWITCH(UPPER(TRIM(Table2[[#This Row],[Status_Clean]])),"NEW",1,"CONTACTED",2,"QUALIFIED",3,"CONVERTED",4,"LOST",5,99)</f>
        <v>5</v>
      </c>
      <c r="P828" t="s">
        <v>2594</v>
      </c>
      <c r="Q828" t="s">
        <v>7990</v>
      </c>
      <c r="R828" t="s">
        <v>7990</v>
      </c>
      <c r="S828">
        <v>45154</v>
      </c>
      <c r="T828" t="s">
        <v>7261</v>
      </c>
      <c r="U828">
        <v>45154</v>
      </c>
      <c r="V828" t="s">
        <v>7310</v>
      </c>
      <c r="W828" t="s">
        <v>7263</v>
      </c>
      <c r="X828" t="s">
        <v>7288</v>
      </c>
      <c r="Y828" t="s">
        <v>7272</v>
      </c>
      <c r="Z828">
        <v>13</v>
      </c>
      <c r="AA828">
        <v>13</v>
      </c>
      <c r="AB828" t="str" cm="1">
        <f t="array" ref="AB828">_xlfn.LET(_xlpm.x,IFERROR(VALUE(Table2[[#This Row],[Response_Time_Hours]]),""),IF(_xlpm.x="","CHECK",_xlfn.IFS(_xlpm.x&lt;=1,"Immediate",_xlpm.x&lt;=6,"Fast",_xlpm.x&lt;=24,"Moderate",_xlpm.x&gt;24,"Delayed")))</f>
        <v>Moderate</v>
      </c>
      <c r="AC828">
        <v>38</v>
      </c>
      <c r="AD828" t="str" cm="1">
        <f t="array" ref="AD828">IF(Table2[[#This Row],[Interaction_Count_Final]]="","N/A",_xlfn.IFS(Table2[[#This Row],[Interaction_Count_Final]]&lt;=2,"Low",Table2[[#This Row],[Interaction_Count_Final]]&lt;=5,"Medium",Table2[[#This Row],[Interaction_Count_Final]]&gt;=6,"High",TRUE,"CHECK"))</f>
        <v>High</v>
      </c>
      <c r="AE828" t="s">
        <v>7273</v>
      </c>
      <c r="AF828" t="b">
        <v>1</v>
      </c>
      <c r="AG828" t="b">
        <v>1</v>
      </c>
      <c r="AH828">
        <v>1091</v>
      </c>
      <c r="AI828">
        <v>45154</v>
      </c>
      <c r="AJ828" t="b">
        <v>1</v>
      </c>
      <c r="AK828" t="e" cm="1">
        <f t="array" ref="AK828">_xlfn.LET(
  _xlpm.txt,TRIM(Raw_Data!F828),
  _xlpm.norm,SUBSTITUTE(SUBSTITUTE(_xlpm.txt,"-","/"),".","/"),
  _xlpm.p,_xlfn.TEXTSPLIT(_xlpm.norm,"/"),
  _xlpm.a,VALUE(INDEX(_xlpm.p,1)),
  _xlpm.b,VALUE(INDEX(_xlpm.p,2)),
  IF(AND(_xlpm.a&lt;=12,_xlpm.b&lt;=12),"REVIEW_AMBIGUOUS","OK")
)</f>
        <v>#REF!</v>
      </c>
    </row>
    <row r="829" spans="1:37">
      <c r="A829" t="s">
        <v>2595</v>
      </c>
      <c r="B829" t="s">
        <v>2595</v>
      </c>
      <c r="C829" t="b">
        <v>0</v>
      </c>
      <c r="D829" t="s">
        <v>7257</v>
      </c>
      <c r="E829" t="s">
        <v>2596</v>
      </c>
      <c r="F829" t="s">
        <v>2596</v>
      </c>
      <c r="G829" t="s">
        <v>7268</v>
      </c>
      <c r="H829" t="s">
        <v>283</v>
      </c>
      <c r="I829" t="s">
        <v>283</v>
      </c>
      <c r="J829" t="s">
        <v>263</v>
      </c>
      <c r="K829" t="s">
        <v>7259</v>
      </c>
      <c r="L829" t="s">
        <v>193</v>
      </c>
      <c r="M829">
        <f>IF(UPPER(TRIM(Table2[[#This Row],[Status_Clean]]))="CONVERTED",1,0)</f>
        <v>0</v>
      </c>
      <c r="N829">
        <f>IF(ISNUMBER(MATCH(UPPER(TRIM(Table2[[#This Row],[Status_Clean]])),{"CONTACTED","QUALIFIED","CONVERTED"},0)),1,0)</f>
        <v>0</v>
      </c>
      <c r="O829" cm="1">
        <f t="array" ref="O829">_xlfn.SWITCH(UPPER(TRIM(Table2[[#This Row],[Status_Clean]])),"NEW",1,"CONTACTED",2,"QUALIFIED",3,"CONVERTED",4,"LOST",5,99)</f>
        <v>1</v>
      </c>
      <c r="P829">
        <v>45017</v>
      </c>
      <c r="Q829" t="s">
        <v>7489</v>
      </c>
      <c r="R829" t="s">
        <v>7489</v>
      </c>
      <c r="S829">
        <v>45017</v>
      </c>
      <c r="T829" t="s">
        <v>7261</v>
      </c>
      <c r="U829">
        <v>45017</v>
      </c>
      <c r="V829" t="s">
        <v>7297</v>
      </c>
      <c r="W829" t="s">
        <v>7263</v>
      </c>
      <c r="X829" t="s">
        <v>7277</v>
      </c>
      <c r="Y829" t="s">
        <v>7278</v>
      </c>
      <c r="Z829">
        <v>35</v>
      </c>
      <c r="AA829">
        <v>35</v>
      </c>
      <c r="AB829" t="str" cm="1">
        <f t="array" ref="AB829">_xlfn.LET(_xlpm.x,IFERROR(VALUE(Table2[[#This Row],[Response_Time_Hours]]),""),IF(_xlpm.x="","CHECK",_xlfn.IFS(_xlpm.x&lt;=1,"Immediate",_xlpm.x&lt;=6,"Fast",_xlpm.x&lt;=24,"Moderate",_xlpm.x&gt;24,"Delayed")))</f>
        <v>Delayed</v>
      </c>
      <c r="AC829">
        <v>27</v>
      </c>
      <c r="AD829" t="str" cm="1">
        <f t="array" ref="AD829">IF(Table2[[#This Row],[Interaction_Count_Final]]="","N/A",_xlfn.IFS(Table2[[#This Row],[Interaction_Count_Final]]&lt;=2,"Low",Table2[[#This Row],[Interaction_Count_Final]]&lt;=5,"Medium",Table2[[#This Row],[Interaction_Count_Final]]&gt;=6,"High",TRUE,"CHECK"))</f>
        <v>High</v>
      </c>
      <c r="AE829" t="s">
        <v>7266</v>
      </c>
      <c r="AF829" t="b">
        <v>1</v>
      </c>
      <c r="AG829" t="b">
        <v>1</v>
      </c>
      <c r="AH829">
        <v>1092</v>
      </c>
      <c r="AI829">
        <v>45017</v>
      </c>
      <c r="AJ829" t="b">
        <v>1</v>
      </c>
      <c r="AK829" t="e" cm="1">
        <f t="array" ref="AK829">_xlfn.LET(
  _xlpm.txt,TRIM(Raw_Data!F829),
  _xlpm.norm,SUBSTITUTE(SUBSTITUTE(_xlpm.txt,"-","/"),".","/"),
  _xlpm.p,_xlfn.TEXTSPLIT(_xlpm.norm,"/"),
  _xlpm.a,VALUE(INDEX(_xlpm.p,1)),
  _xlpm.b,VALUE(INDEX(_xlpm.p,2)),
  IF(AND(_xlpm.a&lt;=12,_xlpm.b&lt;=12),"REVIEW_AMBIGUOUS","OK")
)</f>
        <v>#REF!</v>
      </c>
    </row>
    <row r="830" spans="1:37">
      <c r="A830" t="s">
        <v>2597</v>
      </c>
      <c r="B830" t="s">
        <v>2597</v>
      </c>
      <c r="C830" t="b">
        <v>0</v>
      </c>
      <c r="D830" t="s">
        <v>7257</v>
      </c>
      <c r="E830" t="s">
        <v>2598</v>
      </c>
      <c r="F830" t="s">
        <v>2598</v>
      </c>
      <c r="G830" t="s">
        <v>7268</v>
      </c>
      <c r="H830" t="s">
        <v>374</v>
      </c>
      <c r="I830" t="s">
        <v>374</v>
      </c>
      <c r="J830" t="s">
        <v>7308</v>
      </c>
      <c r="K830" t="s">
        <v>250</v>
      </c>
      <c r="L830" t="s">
        <v>250</v>
      </c>
      <c r="M830">
        <f>IF(UPPER(TRIM(Table2[[#This Row],[Status_Clean]]))="CONVERTED",1,0)</f>
        <v>1</v>
      </c>
      <c r="N830">
        <f>IF(ISNUMBER(MATCH(UPPER(TRIM(Table2[[#This Row],[Status_Clean]])),{"CONTACTED","QUALIFIED","CONVERTED"},0)),1,0)</f>
        <v>1</v>
      </c>
      <c r="O830" cm="1">
        <f t="array" ref="O830">_xlfn.SWITCH(UPPER(TRIM(Table2[[#This Row],[Status_Clean]])),"NEW",1,"CONTACTED",2,"QUALIFIED",3,"CONVERTED",4,"LOST",5,99)</f>
        <v>4</v>
      </c>
      <c r="P830">
        <v>45010</v>
      </c>
      <c r="Q830" t="s">
        <v>7459</v>
      </c>
      <c r="R830" t="s">
        <v>7459</v>
      </c>
      <c r="S830">
        <v>45010</v>
      </c>
      <c r="T830" t="s">
        <v>7261</v>
      </c>
      <c r="U830">
        <v>45010</v>
      </c>
      <c r="V830" t="s">
        <v>7295</v>
      </c>
      <c r="W830" t="s">
        <v>7263</v>
      </c>
      <c r="X830" t="s">
        <v>7284</v>
      </c>
      <c r="Y830" t="s">
        <v>7278</v>
      </c>
      <c r="Z830" t="s">
        <v>589</v>
      </c>
      <c r="AA830">
        <v>36</v>
      </c>
      <c r="AB830" t="str" cm="1">
        <f t="array" ref="AB830">_xlfn.LET(_xlpm.x,IFERROR(VALUE(Table2[[#This Row],[Response_Time_Hours]]),""),IF(_xlpm.x="","CHECK",_xlfn.IFS(_xlpm.x&lt;=1,"Immediate",_xlpm.x&lt;=6,"Fast",_xlpm.x&lt;=24,"Moderate",_xlpm.x&gt;24,"Delayed")))</f>
        <v>Delayed</v>
      </c>
      <c r="AC830">
        <v>14</v>
      </c>
      <c r="AD830" t="str" cm="1">
        <f t="array" ref="AD830">IF(Table2[[#This Row],[Interaction_Count_Final]]="","N/A",_xlfn.IFS(Table2[[#This Row],[Interaction_Count_Final]]&lt;=2,"Low",Table2[[#This Row],[Interaction_Count_Final]]&lt;=5,"Medium",Table2[[#This Row],[Interaction_Count_Final]]&gt;=6,"High",TRUE,"CHECK"))</f>
        <v>High</v>
      </c>
      <c r="AE830" t="s">
        <v>7266</v>
      </c>
      <c r="AF830" t="b">
        <v>1</v>
      </c>
      <c r="AG830" t="b">
        <v>1</v>
      </c>
      <c r="AH830">
        <v>1093</v>
      </c>
      <c r="AI830">
        <v>45010</v>
      </c>
      <c r="AJ830" t="b">
        <v>1</v>
      </c>
      <c r="AK830" t="e" cm="1">
        <f t="array" ref="AK830">_xlfn.LET(
  _xlpm.txt,TRIM(Raw_Data!F830),
  _xlpm.norm,SUBSTITUTE(SUBSTITUTE(_xlpm.txt,"-","/"),".","/"),
  _xlpm.p,_xlfn.TEXTSPLIT(_xlpm.norm,"/"),
  _xlpm.a,VALUE(INDEX(_xlpm.p,1)),
  _xlpm.b,VALUE(INDEX(_xlpm.p,2)),
  IF(AND(_xlpm.a&lt;=12,_xlpm.b&lt;=12),"REVIEW_AMBIGUOUS","OK")
)</f>
        <v>#REF!</v>
      </c>
    </row>
    <row r="831" spans="1:37">
      <c r="A831" t="s">
        <v>2599</v>
      </c>
      <c r="B831" t="s">
        <v>2599</v>
      </c>
      <c r="C831" t="b">
        <v>0</v>
      </c>
      <c r="D831" t="s">
        <v>7257</v>
      </c>
      <c r="E831" t="s">
        <v>2600</v>
      </c>
      <c r="F831" t="s">
        <v>2600</v>
      </c>
      <c r="G831" t="s">
        <v>7258</v>
      </c>
      <c r="H831" t="s">
        <v>101</v>
      </c>
      <c r="I831" t="s">
        <v>101</v>
      </c>
      <c r="J831" t="s">
        <v>101</v>
      </c>
      <c r="K831" t="s">
        <v>125</v>
      </c>
      <c r="L831" t="s">
        <v>125</v>
      </c>
      <c r="M831">
        <f>IF(UPPER(TRIM(Table2[[#This Row],[Status_Clean]]))="CONVERTED",1,0)</f>
        <v>0</v>
      </c>
      <c r="N831">
        <f>IF(ISNUMBER(MATCH(UPPER(TRIM(Table2[[#This Row],[Status_Clean]])),{"CONTACTED","QUALIFIED","CONVERTED"},0)),1,0)</f>
        <v>1</v>
      </c>
      <c r="O831" cm="1">
        <f t="array" ref="O831">_xlfn.SWITCH(UPPER(TRIM(Table2[[#This Row],[Status_Clean]])),"NEW",1,"CONTACTED",2,"QUALIFIED",3,"CONVERTED",4,"LOST",5,99)</f>
        <v>2</v>
      </c>
      <c r="P831" t="s">
        <v>2601</v>
      </c>
      <c r="Q831" t="s">
        <v>2601</v>
      </c>
      <c r="R831" t="s">
        <v>2601</v>
      </c>
      <c r="S831">
        <v>45649</v>
      </c>
      <c r="T831" t="s">
        <v>7261</v>
      </c>
      <c r="U831">
        <v>45649</v>
      </c>
      <c r="V831" t="s">
        <v>7262</v>
      </c>
      <c r="W831" t="s">
        <v>7271</v>
      </c>
      <c r="X831" t="s">
        <v>7264</v>
      </c>
      <c r="Y831" t="s">
        <v>7298</v>
      </c>
      <c r="Z831" t="s">
        <v>223</v>
      </c>
      <c r="AA831">
        <v>69.599999999999994</v>
      </c>
      <c r="AB831" t="str" cm="1">
        <f t="array" ref="AB831">_xlfn.LET(_xlpm.x,IFERROR(VALUE(Table2[[#This Row],[Response_Time_Hours]]),""),IF(_xlpm.x="","CHECK",_xlfn.IFS(_xlpm.x&lt;=1,"Immediate",_xlpm.x&lt;=6,"Fast",_xlpm.x&lt;=24,"Moderate",_xlpm.x&gt;24,"Delayed")))</f>
        <v>Delayed</v>
      </c>
      <c r="AC831">
        <v>37</v>
      </c>
      <c r="AD831" t="str" cm="1">
        <f t="array" ref="AD831">IF(Table2[[#This Row],[Interaction_Count_Final]]="","N/A",_xlfn.IFS(Table2[[#This Row],[Interaction_Count_Final]]&lt;=2,"Low",Table2[[#This Row],[Interaction_Count_Final]]&lt;=5,"Medium",Table2[[#This Row],[Interaction_Count_Final]]&gt;=6,"High",TRUE,"CHECK"))</f>
        <v>High</v>
      </c>
      <c r="AE831" t="s">
        <v>7266</v>
      </c>
      <c r="AF831" t="b">
        <v>1</v>
      </c>
      <c r="AG831" t="b">
        <v>1</v>
      </c>
      <c r="AH831">
        <v>1094</v>
      </c>
      <c r="AI831">
        <v>45649</v>
      </c>
      <c r="AJ831" t="b">
        <v>1</v>
      </c>
      <c r="AK831" t="str" cm="1">
        <f t="array" ref="AK831">_xlfn.LET(
  _xlpm.txt,TRIM(Raw_Data!F831),
  _xlpm.norm,SUBSTITUTE(SUBSTITUTE(_xlpm.txt,"-","/"),".","/"),
  _xlpm.p,_xlfn.TEXTSPLIT(_xlpm.norm,"/"),
  _xlpm.a,VALUE(INDEX(_xlpm.p,1)),
  _xlpm.b,VALUE(INDEX(_xlpm.p,2)),
  IF(AND(_xlpm.a&lt;=12,_xlpm.b&lt;=12),"REVIEW_AMBIGUOUS","OK")
)</f>
        <v>OK</v>
      </c>
    </row>
    <row r="832" spans="1:37">
      <c r="A832" t="s">
        <v>2602</v>
      </c>
      <c r="B832" t="s">
        <v>2602</v>
      </c>
      <c r="C832" t="b">
        <v>0</v>
      </c>
      <c r="D832" t="s">
        <v>7257</v>
      </c>
      <c r="E832" t="s">
        <v>2603</v>
      </c>
      <c r="F832" t="s">
        <v>2603</v>
      </c>
      <c r="G832" t="s">
        <v>7258</v>
      </c>
      <c r="H832" t="s">
        <v>363</v>
      </c>
      <c r="I832" t="s">
        <v>363</v>
      </c>
      <c r="J832" t="s">
        <v>363</v>
      </c>
      <c r="K832" t="s">
        <v>193</v>
      </c>
      <c r="L832" t="s">
        <v>193</v>
      </c>
      <c r="M832">
        <f>IF(UPPER(TRIM(Table2[[#This Row],[Status_Clean]]))="CONVERTED",1,0)</f>
        <v>0</v>
      </c>
      <c r="N832">
        <f>IF(ISNUMBER(MATCH(UPPER(TRIM(Table2[[#This Row],[Status_Clean]])),{"CONTACTED","QUALIFIED","CONVERTED"},0)),1,0)</f>
        <v>0</v>
      </c>
      <c r="O832" cm="1">
        <f t="array" ref="O832">_xlfn.SWITCH(UPPER(TRIM(Table2[[#This Row],[Status_Clean]])),"NEW",1,"CONTACTED",2,"QUALIFIED",3,"CONVERTED",4,"LOST",5,99)</f>
        <v>1</v>
      </c>
      <c r="P832">
        <v>45473</v>
      </c>
      <c r="Q832" t="s">
        <v>7819</v>
      </c>
      <c r="R832" t="s">
        <v>7819</v>
      </c>
      <c r="S832">
        <v>45473</v>
      </c>
      <c r="T832" t="s">
        <v>7261</v>
      </c>
      <c r="U832">
        <v>45473</v>
      </c>
      <c r="V832" t="s">
        <v>7276</v>
      </c>
      <c r="W832" t="s">
        <v>7271</v>
      </c>
      <c r="X832" t="s">
        <v>7277</v>
      </c>
      <c r="Y832" t="s">
        <v>7293</v>
      </c>
      <c r="Z832">
        <v>30</v>
      </c>
      <c r="AA832">
        <v>30</v>
      </c>
      <c r="AB832" t="str" cm="1">
        <f t="array" ref="AB832">_xlfn.LET(_xlpm.x,IFERROR(VALUE(Table2[[#This Row],[Response_Time_Hours]]),""),IF(_xlpm.x="","CHECK",_xlfn.IFS(_xlpm.x&lt;=1,"Immediate",_xlpm.x&lt;=6,"Fast",_xlpm.x&lt;=24,"Moderate",_xlpm.x&gt;24,"Delayed")))</f>
        <v>Delayed</v>
      </c>
      <c r="AC832">
        <v>49</v>
      </c>
      <c r="AD832" t="str" cm="1">
        <f t="array" ref="AD832">IF(Table2[[#This Row],[Interaction_Count_Final]]="","N/A",_xlfn.IFS(Table2[[#This Row],[Interaction_Count_Final]]&lt;=2,"Low",Table2[[#This Row],[Interaction_Count_Final]]&lt;=5,"Medium",Table2[[#This Row],[Interaction_Count_Final]]&gt;=6,"High",TRUE,"CHECK"))</f>
        <v>High</v>
      </c>
      <c r="AE832" t="s">
        <v>7266</v>
      </c>
      <c r="AF832" t="b">
        <v>1</v>
      </c>
      <c r="AG832" t="b">
        <v>1</v>
      </c>
      <c r="AH832">
        <v>1095</v>
      </c>
      <c r="AI832">
        <v>45473</v>
      </c>
      <c r="AJ832" t="b">
        <v>1</v>
      </c>
      <c r="AK832" t="e" cm="1">
        <f t="array" ref="AK832">_xlfn.LET(
  _xlpm.txt,TRIM(Raw_Data!F832),
  _xlpm.norm,SUBSTITUTE(SUBSTITUTE(_xlpm.txt,"-","/"),".","/"),
  _xlpm.p,_xlfn.TEXTSPLIT(_xlpm.norm,"/"),
  _xlpm.a,VALUE(INDEX(_xlpm.p,1)),
  _xlpm.b,VALUE(INDEX(_xlpm.p,2)),
  IF(AND(_xlpm.a&lt;=12,_xlpm.b&lt;=12),"REVIEW_AMBIGUOUS","OK")
)</f>
        <v>#REF!</v>
      </c>
    </row>
    <row r="833" spans="1:37">
      <c r="A833" t="s">
        <v>2604</v>
      </c>
      <c r="B833" t="s">
        <v>2604</v>
      </c>
      <c r="C833" t="b">
        <v>1</v>
      </c>
      <c r="D833" t="s">
        <v>7257</v>
      </c>
      <c r="E833" t="s">
        <v>2605</v>
      </c>
      <c r="F833" t="s">
        <v>2605</v>
      </c>
      <c r="G833" t="s">
        <v>7274</v>
      </c>
      <c r="H833" t="s">
        <v>123</v>
      </c>
      <c r="I833" t="s">
        <v>123</v>
      </c>
      <c r="J833" t="s">
        <v>123</v>
      </c>
      <c r="K833" t="s">
        <v>71</v>
      </c>
      <c r="L833" t="s">
        <v>71</v>
      </c>
      <c r="M833">
        <f>IF(UPPER(TRIM(Table2[[#This Row],[Status_Clean]]))="CONVERTED",1,0)</f>
        <v>0</v>
      </c>
      <c r="N833">
        <f>IF(ISNUMBER(MATCH(UPPER(TRIM(Table2[[#This Row],[Status_Clean]])),{"CONTACTED","QUALIFIED","CONVERTED"},0)),1,0)</f>
        <v>1</v>
      </c>
      <c r="O833" cm="1">
        <f t="array" ref="O833">_xlfn.SWITCH(UPPER(TRIM(Table2[[#This Row],[Status_Clean]])),"NEW",1,"CONTACTED",2,"QUALIFIED",3,"CONVERTED",4,"LOST",5,99)</f>
        <v>3</v>
      </c>
      <c r="P833" t="s">
        <v>2606</v>
      </c>
      <c r="Q833" t="s">
        <v>7348</v>
      </c>
      <c r="R833" t="s">
        <v>7348</v>
      </c>
      <c r="S833">
        <v>45388</v>
      </c>
      <c r="T833" t="s">
        <v>7261</v>
      </c>
      <c r="U833">
        <v>45388</v>
      </c>
      <c r="V833" t="s">
        <v>7297</v>
      </c>
      <c r="W833" t="s">
        <v>7271</v>
      </c>
      <c r="X833" t="s">
        <v>7277</v>
      </c>
      <c r="Y833" t="s">
        <v>7278</v>
      </c>
      <c r="Z833">
        <v>1.3</v>
      </c>
      <c r="AA833">
        <v>1.3</v>
      </c>
      <c r="AB833" t="str" cm="1">
        <f t="array" ref="AB833">_xlfn.LET(_xlpm.x,IFERROR(VALUE(Table2[[#This Row],[Response_Time_Hours]]),""),IF(_xlpm.x="","CHECK",_xlfn.IFS(_xlpm.x&lt;=1,"Immediate",_xlpm.x&lt;=6,"Fast",_xlpm.x&lt;=24,"Moderate",_xlpm.x&gt;24,"Delayed")))</f>
        <v>Fast</v>
      </c>
      <c r="AC833">
        <v>13</v>
      </c>
      <c r="AD833" t="str" cm="1">
        <f t="array" ref="AD833">IF(Table2[[#This Row],[Interaction_Count_Final]]="","N/A",_xlfn.IFS(Table2[[#This Row],[Interaction_Count_Final]]&lt;=2,"Low",Table2[[#This Row],[Interaction_Count_Final]]&lt;=5,"Medium",Table2[[#This Row],[Interaction_Count_Final]]&gt;=6,"High",TRUE,"CHECK"))</f>
        <v>High</v>
      </c>
      <c r="AE833" t="s">
        <v>7266</v>
      </c>
      <c r="AF833" t="b">
        <v>1</v>
      </c>
      <c r="AG833" t="b">
        <v>1</v>
      </c>
      <c r="AH833">
        <v>1096</v>
      </c>
      <c r="AI833">
        <v>45388</v>
      </c>
      <c r="AJ833" t="b">
        <v>1</v>
      </c>
      <c r="AK833" t="str" cm="1">
        <f t="array" ref="AK833">_xlfn.LET(
  _xlpm.txt,TRIM(Raw_Data!F833),
  _xlpm.norm,SUBSTITUTE(SUBSTITUTE(_xlpm.txt,"-","/"),".","/"),
  _xlpm.p,_xlfn.TEXTSPLIT(_xlpm.norm,"/"),
  _xlpm.a,VALUE(INDEX(_xlpm.p,1)),
  _xlpm.b,VALUE(INDEX(_xlpm.p,2)),
  IF(AND(_xlpm.a&lt;=12,_xlpm.b&lt;=12),"REVIEW_AMBIGUOUS","OK")
)</f>
        <v>REVIEW_AMBIGUOUS</v>
      </c>
    </row>
    <row r="834" spans="1:37">
      <c r="A834" t="s">
        <v>2607</v>
      </c>
      <c r="B834" t="s">
        <v>2607</v>
      </c>
      <c r="C834" t="b">
        <v>1</v>
      </c>
      <c r="D834" t="s">
        <v>7257</v>
      </c>
      <c r="E834" t="s">
        <v>2608</v>
      </c>
      <c r="F834" t="s">
        <v>2608</v>
      </c>
      <c r="G834" t="s">
        <v>7303</v>
      </c>
      <c r="H834" t="s">
        <v>101</v>
      </c>
      <c r="I834" t="s">
        <v>101</v>
      </c>
      <c r="J834" t="s">
        <v>101</v>
      </c>
      <c r="K834" t="s">
        <v>125</v>
      </c>
      <c r="L834" t="s">
        <v>125</v>
      </c>
      <c r="M834">
        <f>IF(UPPER(TRIM(Table2[[#This Row],[Status_Clean]]))="CONVERTED",1,0)</f>
        <v>0</v>
      </c>
      <c r="N834">
        <f>IF(ISNUMBER(MATCH(UPPER(TRIM(Table2[[#This Row],[Status_Clean]])),{"CONTACTED","QUALIFIED","CONVERTED"},0)),1,0)</f>
        <v>1</v>
      </c>
      <c r="O834" cm="1">
        <f t="array" ref="O834">_xlfn.SWITCH(UPPER(TRIM(Table2[[#This Row],[Status_Clean]])),"NEW",1,"CONTACTED",2,"QUALIFIED",3,"CONVERTED",4,"LOST",5,99)</f>
        <v>2</v>
      </c>
      <c r="P834">
        <v>45086</v>
      </c>
      <c r="Q834" t="s">
        <v>7991</v>
      </c>
      <c r="R834" t="s">
        <v>7991</v>
      </c>
      <c r="S834">
        <v>45086</v>
      </c>
      <c r="T834" t="s">
        <v>7261</v>
      </c>
      <c r="U834">
        <v>45086</v>
      </c>
      <c r="V834" t="s">
        <v>7276</v>
      </c>
      <c r="W834" t="s">
        <v>7263</v>
      </c>
      <c r="X834" t="s">
        <v>7277</v>
      </c>
      <c r="Y834" t="s">
        <v>7312</v>
      </c>
      <c r="Z834" t="s">
        <v>2609</v>
      </c>
      <c r="AA834">
        <v>62.4</v>
      </c>
      <c r="AB834" t="str" cm="1">
        <f t="array" ref="AB834">_xlfn.LET(_xlpm.x,IFERROR(VALUE(Table2[[#This Row],[Response_Time_Hours]]),""),IF(_xlpm.x="","CHECK",_xlfn.IFS(_xlpm.x&lt;=1,"Immediate",_xlpm.x&lt;=6,"Fast",_xlpm.x&lt;=24,"Moderate",_xlpm.x&gt;24,"Delayed")))</f>
        <v>Delayed</v>
      </c>
      <c r="AC834">
        <v>34</v>
      </c>
      <c r="AD834" t="str" cm="1">
        <f t="array" ref="AD834">IF(Table2[[#This Row],[Interaction_Count_Final]]="","N/A",_xlfn.IFS(Table2[[#This Row],[Interaction_Count_Final]]&lt;=2,"Low",Table2[[#This Row],[Interaction_Count_Final]]&lt;=5,"Medium",Table2[[#This Row],[Interaction_Count_Final]]&gt;=6,"High",TRUE,"CHECK"))</f>
        <v>High</v>
      </c>
      <c r="AE834" t="s">
        <v>7266</v>
      </c>
      <c r="AF834" t="b">
        <v>1</v>
      </c>
      <c r="AG834" t="b">
        <v>1</v>
      </c>
      <c r="AH834">
        <v>1098</v>
      </c>
      <c r="AI834">
        <v>45086</v>
      </c>
      <c r="AJ834" t="b">
        <v>1</v>
      </c>
      <c r="AK834" t="e" cm="1">
        <f t="array" ref="AK834">_xlfn.LET(
  _xlpm.txt,TRIM(Raw_Data!F834),
  _xlpm.norm,SUBSTITUTE(SUBSTITUTE(_xlpm.txt,"-","/"),".","/"),
  _xlpm.p,_xlfn.TEXTSPLIT(_xlpm.norm,"/"),
  _xlpm.a,VALUE(INDEX(_xlpm.p,1)),
  _xlpm.b,VALUE(INDEX(_xlpm.p,2)),
  IF(AND(_xlpm.a&lt;=12,_xlpm.b&lt;=12),"REVIEW_AMBIGUOUS","OK")
)</f>
        <v>#REF!</v>
      </c>
    </row>
    <row r="835" spans="1:37">
      <c r="A835" t="s">
        <v>2610</v>
      </c>
      <c r="B835" t="s">
        <v>2610</v>
      </c>
      <c r="C835" t="b">
        <v>0</v>
      </c>
      <c r="D835" t="s">
        <v>7257</v>
      </c>
      <c r="E835" t="s">
        <v>2611</v>
      </c>
      <c r="F835" t="s">
        <v>2611</v>
      </c>
      <c r="G835" t="s">
        <v>7258</v>
      </c>
      <c r="H835" t="s">
        <v>363</v>
      </c>
      <c r="I835" t="s">
        <v>363</v>
      </c>
      <c r="J835" t="s">
        <v>363</v>
      </c>
      <c r="K835" t="s">
        <v>71</v>
      </c>
      <c r="L835" t="s">
        <v>71</v>
      </c>
      <c r="M835">
        <f>IF(UPPER(TRIM(Table2[[#This Row],[Status_Clean]]))="CONVERTED",1,0)</f>
        <v>0</v>
      </c>
      <c r="N835">
        <f>IF(ISNUMBER(MATCH(UPPER(TRIM(Table2[[#This Row],[Status_Clean]])),{"CONTACTED","QUALIFIED","CONVERTED"},0)),1,0)</f>
        <v>1</v>
      </c>
      <c r="O835" cm="1">
        <f t="array" ref="O835">_xlfn.SWITCH(UPPER(TRIM(Table2[[#This Row],[Status_Clean]])),"NEW",1,"CONTACTED",2,"QUALIFIED",3,"CONVERTED",4,"LOST",5,99)</f>
        <v>3</v>
      </c>
      <c r="P835">
        <v>45427</v>
      </c>
      <c r="Q835" t="s">
        <v>7353</v>
      </c>
      <c r="R835" t="s">
        <v>7353</v>
      </c>
      <c r="S835">
        <v>45427</v>
      </c>
      <c r="T835" t="s">
        <v>7261</v>
      </c>
      <c r="U835">
        <v>45427</v>
      </c>
      <c r="V835" t="s">
        <v>7314</v>
      </c>
      <c r="W835" t="s">
        <v>7271</v>
      </c>
      <c r="X835" t="s">
        <v>7277</v>
      </c>
      <c r="Y835" t="s">
        <v>7272</v>
      </c>
      <c r="Z835" t="s">
        <v>2612</v>
      </c>
      <c r="AA835">
        <v>67</v>
      </c>
      <c r="AB835" t="str" cm="1">
        <f t="array" ref="AB835">_xlfn.LET(_xlpm.x,IFERROR(VALUE(Table2[[#This Row],[Response_Time_Hours]]),""),IF(_xlpm.x="","CHECK",_xlfn.IFS(_xlpm.x&lt;=1,"Immediate",_xlpm.x&lt;=6,"Fast",_xlpm.x&lt;=24,"Moderate",_xlpm.x&gt;24,"Delayed")))</f>
        <v>Delayed</v>
      </c>
      <c r="AC835">
        <v>27</v>
      </c>
      <c r="AD835" t="str" cm="1">
        <f t="array" ref="AD835">IF(Table2[[#This Row],[Interaction_Count_Final]]="","N/A",_xlfn.IFS(Table2[[#This Row],[Interaction_Count_Final]]&lt;=2,"Low",Table2[[#This Row],[Interaction_Count_Final]]&lt;=5,"Medium",Table2[[#This Row],[Interaction_Count_Final]]&gt;=6,"High",TRUE,"CHECK"))</f>
        <v>High</v>
      </c>
      <c r="AE835" t="s">
        <v>7289</v>
      </c>
      <c r="AF835" t="b">
        <v>1</v>
      </c>
      <c r="AG835" t="b">
        <v>1</v>
      </c>
      <c r="AH835">
        <v>1101</v>
      </c>
      <c r="AI835">
        <v>45427</v>
      </c>
      <c r="AJ835" t="b">
        <v>1</v>
      </c>
      <c r="AK835" t="e" cm="1">
        <f t="array" ref="AK835">_xlfn.LET(
  _xlpm.txt,TRIM(Raw_Data!F835),
  _xlpm.norm,SUBSTITUTE(SUBSTITUTE(_xlpm.txt,"-","/"),".","/"),
  _xlpm.p,_xlfn.TEXTSPLIT(_xlpm.norm,"/"),
  _xlpm.a,VALUE(INDEX(_xlpm.p,1)),
  _xlpm.b,VALUE(INDEX(_xlpm.p,2)),
  IF(AND(_xlpm.a&lt;=12,_xlpm.b&lt;=12),"REVIEW_AMBIGUOUS","OK")
)</f>
        <v>#REF!</v>
      </c>
    </row>
    <row r="836" spans="1:37">
      <c r="A836" t="s">
        <v>2613</v>
      </c>
      <c r="B836" t="s">
        <v>2613</v>
      </c>
      <c r="C836" t="b">
        <v>0</v>
      </c>
      <c r="D836" t="s">
        <v>7257</v>
      </c>
      <c r="E836" t="s">
        <v>2614</v>
      </c>
      <c r="F836" t="s">
        <v>2614</v>
      </c>
      <c r="G836" t="s">
        <v>7268</v>
      </c>
      <c r="H836" t="s">
        <v>473</v>
      </c>
      <c r="I836" t="s">
        <v>473</v>
      </c>
      <c r="J836" t="s">
        <v>473</v>
      </c>
      <c r="K836" t="s">
        <v>71</v>
      </c>
      <c r="L836" t="s">
        <v>71</v>
      </c>
      <c r="M836">
        <f>IF(UPPER(TRIM(Table2[[#This Row],[Status_Clean]]))="CONVERTED",1,0)</f>
        <v>0</v>
      </c>
      <c r="N836">
        <f>IF(ISNUMBER(MATCH(UPPER(TRIM(Table2[[#This Row],[Status_Clean]])),{"CONTACTED","QUALIFIED","CONVERTED"},0)),1,0)</f>
        <v>1</v>
      </c>
      <c r="O836" cm="1">
        <f t="array" ref="O836">_xlfn.SWITCH(UPPER(TRIM(Table2[[#This Row],[Status_Clean]])),"NEW",1,"CONTACTED",2,"QUALIFIED",3,"CONVERTED",4,"LOST",5,99)</f>
        <v>3</v>
      </c>
      <c r="P836">
        <v>45188</v>
      </c>
      <c r="Q836" t="s">
        <v>7992</v>
      </c>
      <c r="R836" t="s">
        <v>7992</v>
      </c>
      <c r="S836">
        <v>45188</v>
      </c>
      <c r="T836" t="s">
        <v>7261</v>
      </c>
      <c r="U836">
        <v>45188</v>
      </c>
      <c r="V836" t="s">
        <v>7287</v>
      </c>
      <c r="W836" t="s">
        <v>7263</v>
      </c>
      <c r="X836" t="s">
        <v>7288</v>
      </c>
      <c r="Y836" t="s">
        <v>7265</v>
      </c>
      <c r="Z836" t="s">
        <v>1379</v>
      </c>
      <c r="AA836">
        <v>40.4</v>
      </c>
      <c r="AB836" t="str" cm="1">
        <f t="array" ref="AB836">_xlfn.LET(_xlpm.x,IFERROR(VALUE(Table2[[#This Row],[Response_Time_Hours]]),""),IF(_xlpm.x="","CHECK",_xlfn.IFS(_xlpm.x&lt;=1,"Immediate",_xlpm.x&lt;=6,"Fast",_xlpm.x&lt;=24,"Moderate",_xlpm.x&gt;24,"Delayed")))</f>
        <v>Delayed</v>
      </c>
      <c r="AC836">
        <v>23</v>
      </c>
      <c r="AD836" t="str" cm="1">
        <f t="array" ref="AD836">IF(Table2[[#This Row],[Interaction_Count_Final]]="","N/A",_xlfn.IFS(Table2[[#This Row],[Interaction_Count_Final]]&lt;=2,"Low",Table2[[#This Row],[Interaction_Count_Final]]&lt;=5,"Medium",Table2[[#This Row],[Interaction_Count_Final]]&gt;=6,"High",TRUE,"CHECK"))</f>
        <v>High</v>
      </c>
      <c r="AE836" t="s">
        <v>7273</v>
      </c>
      <c r="AF836" t="b">
        <v>1</v>
      </c>
      <c r="AG836" t="b">
        <v>1</v>
      </c>
      <c r="AH836">
        <v>1102</v>
      </c>
      <c r="AI836">
        <v>45188</v>
      </c>
      <c r="AJ836" t="b">
        <v>1</v>
      </c>
      <c r="AK836" t="e" cm="1">
        <f t="array" ref="AK836">_xlfn.LET(
  _xlpm.txt,TRIM(Raw_Data!F836),
  _xlpm.norm,SUBSTITUTE(SUBSTITUTE(_xlpm.txt,"-","/"),".","/"),
  _xlpm.p,_xlfn.TEXTSPLIT(_xlpm.norm,"/"),
  _xlpm.a,VALUE(INDEX(_xlpm.p,1)),
  _xlpm.b,VALUE(INDEX(_xlpm.p,2)),
  IF(AND(_xlpm.a&lt;=12,_xlpm.b&lt;=12),"REVIEW_AMBIGUOUS","OK")
)</f>
        <v>#REF!</v>
      </c>
    </row>
    <row r="837" spans="1:37">
      <c r="A837" t="s">
        <v>2615</v>
      </c>
      <c r="B837" t="s">
        <v>2615</v>
      </c>
      <c r="C837" t="b">
        <v>0</v>
      </c>
      <c r="D837" t="s">
        <v>7257</v>
      </c>
      <c r="E837" t="s">
        <v>7993</v>
      </c>
      <c r="F837" t="s">
        <v>7993</v>
      </c>
      <c r="G837" t="s">
        <v>7303</v>
      </c>
      <c r="H837" t="s">
        <v>101</v>
      </c>
      <c r="I837" t="s">
        <v>101</v>
      </c>
      <c r="J837" t="s">
        <v>101</v>
      </c>
      <c r="K837" t="s">
        <v>173</v>
      </c>
      <c r="L837" t="s">
        <v>173</v>
      </c>
      <c r="M837">
        <f>IF(UPPER(TRIM(Table2[[#This Row],[Status_Clean]]))="CONVERTED",1,0)</f>
        <v>0</v>
      </c>
      <c r="N837">
        <f>IF(ISNUMBER(MATCH(UPPER(TRIM(Table2[[#This Row],[Status_Clean]])),{"CONTACTED","QUALIFIED","CONVERTED"},0)),1,0)</f>
        <v>0</v>
      </c>
      <c r="O837" cm="1">
        <f t="array" ref="O837">_xlfn.SWITCH(UPPER(TRIM(Table2[[#This Row],[Status_Clean]])),"NEW",1,"CONTACTED",2,"QUALIFIED",3,"CONVERTED",4,"LOST",5,99)</f>
        <v>5</v>
      </c>
      <c r="P837">
        <v>45517</v>
      </c>
      <c r="Q837" t="s">
        <v>7346</v>
      </c>
      <c r="R837" t="s">
        <v>7346</v>
      </c>
      <c r="S837">
        <v>45517</v>
      </c>
      <c r="T837" t="s">
        <v>7261</v>
      </c>
      <c r="U837">
        <v>45517</v>
      </c>
      <c r="V837" t="s">
        <v>7310</v>
      </c>
      <c r="W837" t="s">
        <v>7271</v>
      </c>
      <c r="X837" t="s">
        <v>7288</v>
      </c>
      <c r="Y837" t="s">
        <v>7265</v>
      </c>
      <c r="Z837" t="s">
        <v>2617</v>
      </c>
      <c r="AA837">
        <v>43.1</v>
      </c>
      <c r="AB837" t="str" cm="1">
        <f t="array" ref="AB837">_xlfn.LET(_xlpm.x,IFERROR(VALUE(Table2[[#This Row],[Response_Time_Hours]]),""),IF(_xlpm.x="","CHECK",_xlfn.IFS(_xlpm.x&lt;=1,"Immediate",_xlpm.x&lt;=6,"Fast",_xlpm.x&lt;=24,"Moderate",_xlpm.x&gt;24,"Delayed")))</f>
        <v>Delayed</v>
      </c>
      <c r="AC837">
        <v>38</v>
      </c>
      <c r="AD837" t="str" cm="1">
        <f t="array" ref="AD837">IF(Table2[[#This Row],[Interaction_Count_Final]]="","N/A",_xlfn.IFS(Table2[[#This Row],[Interaction_Count_Final]]&lt;=2,"Low",Table2[[#This Row],[Interaction_Count_Final]]&lt;=5,"Medium",Table2[[#This Row],[Interaction_Count_Final]]&gt;=6,"High",TRUE,"CHECK"))</f>
        <v>High</v>
      </c>
      <c r="AE837" t="s">
        <v>7273</v>
      </c>
      <c r="AF837" t="b">
        <v>1</v>
      </c>
      <c r="AG837" t="b">
        <v>1</v>
      </c>
      <c r="AH837">
        <v>1103</v>
      </c>
      <c r="AI837">
        <v>45517</v>
      </c>
      <c r="AJ837" t="b">
        <v>1</v>
      </c>
      <c r="AK837" t="e" cm="1">
        <f t="array" ref="AK837">_xlfn.LET(
  _xlpm.txt,TRIM(Raw_Data!F837),
  _xlpm.norm,SUBSTITUTE(SUBSTITUTE(_xlpm.txt,"-","/"),".","/"),
  _xlpm.p,_xlfn.TEXTSPLIT(_xlpm.norm,"/"),
  _xlpm.a,VALUE(INDEX(_xlpm.p,1)),
  _xlpm.b,VALUE(INDEX(_xlpm.p,2)),
  IF(AND(_xlpm.a&lt;=12,_xlpm.b&lt;=12),"REVIEW_AMBIGUOUS","OK")
)</f>
        <v>#REF!</v>
      </c>
    </row>
    <row r="838" spans="1:37">
      <c r="A838" t="s">
        <v>2618</v>
      </c>
      <c r="B838" t="s">
        <v>2618</v>
      </c>
      <c r="C838" t="b">
        <v>1</v>
      </c>
      <c r="D838" t="s">
        <v>7257</v>
      </c>
      <c r="E838" t="s">
        <v>2619</v>
      </c>
      <c r="F838" t="s">
        <v>2619</v>
      </c>
      <c r="G838" t="s">
        <v>7274</v>
      </c>
      <c r="H838" t="s">
        <v>374</v>
      </c>
      <c r="I838" t="s">
        <v>374</v>
      </c>
      <c r="J838" t="s">
        <v>7308</v>
      </c>
      <c r="K838" t="s">
        <v>71</v>
      </c>
      <c r="L838" t="s">
        <v>71</v>
      </c>
      <c r="M838">
        <f>IF(UPPER(TRIM(Table2[[#This Row],[Status_Clean]]))="CONVERTED",1,0)</f>
        <v>0</v>
      </c>
      <c r="N838">
        <f>IF(ISNUMBER(MATCH(UPPER(TRIM(Table2[[#This Row],[Status_Clean]])),{"CONTACTED","QUALIFIED","CONVERTED"},0)),1,0)</f>
        <v>1</v>
      </c>
      <c r="O838" cm="1">
        <f t="array" ref="O838">_xlfn.SWITCH(UPPER(TRIM(Table2[[#This Row],[Status_Clean]])),"NEW",1,"CONTACTED",2,"QUALIFIED",3,"CONVERTED",4,"LOST",5,99)</f>
        <v>3</v>
      </c>
      <c r="P838" t="s">
        <v>2620</v>
      </c>
      <c r="Q838" t="s">
        <v>7994</v>
      </c>
      <c r="R838" t="s">
        <v>7994</v>
      </c>
      <c r="S838">
        <v>45236</v>
      </c>
      <c r="T838" t="s">
        <v>7261</v>
      </c>
      <c r="U838">
        <v>45236</v>
      </c>
      <c r="V838" t="s">
        <v>7300</v>
      </c>
      <c r="W838" t="s">
        <v>7263</v>
      </c>
      <c r="X838" t="s">
        <v>7264</v>
      </c>
      <c r="Y838" t="s">
        <v>7298</v>
      </c>
      <c r="Z838" t="s">
        <v>2621</v>
      </c>
      <c r="AA838">
        <v>19.8</v>
      </c>
      <c r="AB838" t="str" cm="1">
        <f t="array" ref="AB838">_xlfn.LET(_xlpm.x,IFERROR(VALUE(Table2[[#This Row],[Response_Time_Hours]]),""),IF(_xlpm.x="","CHECK",_xlfn.IFS(_xlpm.x&lt;=1,"Immediate",_xlpm.x&lt;=6,"Fast",_xlpm.x&lt;=24,"Moderate",_xlpm.x&gt;24,"Delayed")))</f>
        <v>Moderate</v>
      </c>
      <c r="AC838">
        <v>28</v>
      </c>
      <c r="AD838" t="str" cm="1">
        <f t="array" ref="AD838">IF(Table2[[#This Row],[Interaction_Count_Final]]="","N/A",_xlfn.IFS(Table2[[#This Row],[Interaction_Count_Final]]&lt;=2,"Low",Table2[[#This Row],[Interaction_Count_Final]]&lt;=5,"Medium",Table2[[#This Row],[Interaction_Count_Final]]&gt;=6,"High",TRUE,"CHECK"))</f>
        <v>High</v>
      </c>
      <c r="AE838" t="s">
        <v>7266</v>
      </c>
      <c r="AF838" t="b">
        <v>1</v>
      </c>
      <c r="AG838" t="b">
        <v>1</v>
      </c>
      <c r="AH838">
        <v>1105</v>
      </c>
      <c r="AI838">
        <v>45236</v>
      </c>
      <c r="AJ838" t="b">
        <v>1</v>
      </c>
      <c r="AK838" t="str" cm="1">
        <f t="array" ref="AK838">_xlfn.LET(
  _xlpm.txt,TRIM(Raw_Data!F838),
  _xlpm.norm,SUBSTITUTE(SUBSTITUTE(_xlpm.txt,"-","/"),".","/"),
  _xlpm.p,_xlfn.TEXTSPLIT(_xlpm.norm,"/"),
  _xlpm.a,VALUE(INDEX(_xlpm.p,1)),
  _xlpm.b,VALUE(INDEX(_xlpm.p,2)),
  IF(AND(_xlpm.a&lt;=12,_xlpm.b&lt;=12),"REVIEW_AMBIGUOUS","OK")
)</f>
        <v>REVIEW_AMBIGUOUS</v>
      </c>
    </row>
    <row r="839" spans="1:37">
      <c r="A839" t="s">
        <v>2622</v>
      </c>
      <c r="B839" t="s">
        <v>2622</v>
      </c>
      <c r="C839" t="b">
        <v>0</v>
      </c>
      <c r="D839" t="s">
        <v>7257</v>
      </c>
      <c r="E839" t="s">
        <v>2623</v>
      </c>
      <c r="F839" t="s">
        <v>2623</v>
      </c>
      <c r="G839" t="s">
        <v>7268</v>
      </c>
      <c r="H839" t="s">
        <v>352</v>
      </c>
      <c r="I839" t="s">
        <v>352</v>
      </c>
      <c r="J839" t="s">
        <v>447</v>
      </c>
      <c r="K839" t="s">
        <v>125</v>
      </c>
      <c r="L839" t="s">
        <v>125</v>
      </c>
      <c r="M839">
        <f>IF(UPPER(TRIM(Table2[[#This Row],[Status_Clean]]))="CONVERTED",1,0)</f>
        <v>0</v>
      </c>
      <c r="N839">
        <f>IF(ISNUMBER(MATCH(UPPER(TRIM(Table2[[#This Row],[Status_Clean]])),{"CONTACTED","QUALIFIED","CONVERTED"},0)),1,0)</f>
        <v>1</v>
      </c>
      <c r="O839" cm="1">
        <f t="array" ref="O839">_xlfn.SWITCH(UPPER(TRIM(Table2[[#This Row],[Status_Clean]])),"NEW",1,"CONTACTED",2,"QUALIFIED",3,"CONVERTED",4,"LOST",5,99)</f>
        <v>2</v>
      </c>
      <c r="P839" t="s">
        <v>2624</v>
      </c>
      <c r="Q839" t="s">
        <v>7932</v>
      </c>
      <c r="R839" t="s">
        <v>7932</v>
      </c>
      <c r="S839">
        <v>45114</v>
      </c>
      <c r="T839" t="s">
        <v>7261</v>
      </c>
      <c r="U839">
        <v>45114</v>
      </c>
      <c r="V839" t="s">
        <v>7305</v>
      </c>
      <c r="W839" t="s">
        <v>7263</v>
      </c>
      <c r="X839" t="s">
        <v>7288</v>
      </c>
      <c r="Y839" t="s">
        <v>7312</v>
      </c>
      <c r="Z839" t="s">
        <v>2625</v>
      </c>
      <c r="AA839">
        <v>35.1</v>
      </c>
      <c r="AB839" t="str" cm="1">
        <f t="array" ref="AB839">_xlfn.LET(_xlpm.x,IFERROR(VALUE(Table2[[#This Row],[Response_Time_Hours]]),""),IF(_xlpm.x="","CHECK",_xlfn.IFS(_xlpm.x&lt;=1,"Immediate",_xlpm.x&lt;=6,"Fast",_xlpm.x&lt;=24,"Moderate",_xlpm.x&gt;24,"Delayed")))</f>
        <v>Delayed</v>
      </c>
      <c r="AC839">
        <v>30</v>
      </c>
      <c r="AD839" t="str" cm="1">
        <f t="array" ref="AD839">IF(Table2[[#This Row],[Interaction_Count_Final]]="","N/A",_xlfn.IFS(Table2[[#This Row],[Interaction_Count_Final]]&lt;=2,"Low",Table2[[#This Row],[Interaction_Count_Final]]&lt;=5,"Medium",Table2[[#This Row],[Interaction_Count_Final]]&gt;=6,"High",TRUE,"CHECK"))</f>
        <v>High</v>
      </c>
      <c r="AE839" t="s">
        <v>7266</v>
      </c>
      <c r="AF839" t="b">
        <v>1</v>
      </c>
      <c r="AG839" t="b">
        <v>1</v>
      </c>
      <c r="AH839">
        <v>1106</v>
      </c>
      <c r="AI839">
        <v>45114</v>
      </c>
      <c r="AJ839" t="b">
        <v>1</v>
      </c>
      <c r="AK839" t="str" cm="1">
        <f t="array" ref="AK839">_xlfn.LET(
  _xlpm.txt,TRIM(Raw_Data!F839),
  _xlpm.norm,SUBSTITUTE(SUBSTITUTE(_xlpm.txt,"-","/"),".","/"),
  _xlpm.p,_xlfn.TEXTSPLIT(_xlpm.norm,"/"),
  _xlpm.a,VALUE(INDEX(_xlpm.p,1)),
  _xlpm.b,VALUE(INDEX(_xlpm.p,2)),
  IF(AND(_xlpm.a&lt;=12,_xlpm.b&lt;=12),"REVIEW_AMBIGUOUS","OK")
)</f>
        <v>REVIEW_AMBIGUOUS</v>
      </c>
    </row>
    <row r="840" spans="1:37">
      <c r="A840" t="s">
        <v>2626</v>
      </c>
      <c r="B840" t="s">
        <v>2626</v>
      </c>
      <c r="C840" t="b">
        <v>0</v>
      </c>
      <c r="D840" t="s">
        <v>7257</v>
      </c>
      <c r="E840" t="s">
        <v>2627</v>
      </c>
      <c r="F840" t="s">
        <v>2627</v>
      </c>
      <c r="G840" t="s">
        <v>7274</v>
      </c>
      <c r="H840" t="s">
        <v>359</v>
      </c>
      <c r="I840" t="s">
        <v>359</v>
      </c>
      <c r="J840" t="s">
        <v>473</v>
      </c>
      <c r="K840" t="s">
        <v>7370</v>
      </c>
      <c r="L840" t="s">
        <v>250</v>
      </c>
      <c r="M840">
        <f>IF(UPPER(TRIM(Table2[[#This Row],[Status_Clean]]))="CONVERTED",1,0)</f>
        <v>1</v>
      </c>
      <c r="N840">
        <f>IF(ISNUMBER(MATCH(UPPER(TRIM(Table2[[#This Row],[Status_Clean]])),{"CONTACTED","QUALIFIED","CONVERTED"},0)),1,0)</f>
        <v>1</v>
      </c>
      <c r="O840" cm="1">
        <f t="array" ref="O840">_xlfn.SWITCH(UPPER(TRIM(Table2[[#This Row],[Status_Clean]])),"NEW",1,"CONTACTED",2,"QUALIFIED",3,"CONVERTED",4,"LOST",5,99)</f>
        <v>4</v>
      </c>
      <c r="P840" t="s">
        <v>2628</v>
      </c>
      <c r="Q840" t="s">
        <v>7995</v>
      </c>
      <c r="R840" t="s">
        <v>7995</v>
      </c>
      <c r="S840">
        <v>44930</v>
      </c>
      <c r="T840" t="s">
        <v>7261</v>
      </c>
      <c r="U840">
        <v>44930</v>
      </c>
      <c r="V840" t="s">
        <v>7317</v>
      </c>
      <c r="W840" t="s">
        <v>7263</v>
      </c>
      <c r="X840" t="s">
        <v>7284</v>
      </c>
      <c r="Y840" t="s">
        <v>7272</v>
      </c>
      <c r="Z840" t="s">
        <v>2629</v>
      </c>
      <c r="AA840">
        <v>58.4</v>
      </c>
      <c r="AB840" t="str" cm="1">
        <f t="array" ref="AB840">_xlfn.LET(_xlpm.x,IFERROR(VALUE(Table2[[#This Row],[Response_Time_Hours]]),""),IF(_xlpm.x="","CHECK",_xlfn.IFS(_xlpm.x&lt;=1,"Immediate",_xlpm.x&lt;=6,"Fast",_xlpm.x&lt;=24,"Moderate",_xlpm.x&gt;24,"Delayed")))</f>
        <v>Delayed</v>
      </c>
      <c r="AC840">
        <v>26</v>
      </c>
      <c r="AD840" t="str" cm="1">
        <f t="array" ref="AD840">IF(Table2[[#This Row],[Interaction_Count_Final]]="","N/A",_xlfn.IFS(Table2[[#This Row],[Interaction_Count_Final]]&lt;=2,"Low",Table2[[#This Row],[Interaction_Count_Final]]&lt;=5,"Medium",Table2[[#This Row],[Interaction_Count_Final]]&gt;=6,"High",TRUE,"CHECK"))</f>
        <v>High</v>
      </c>
      <c r="AE840" t="s">
        <v>7273</v>
      </c>
      <c r="AF840" t="b">
        <v>1</v>
      </c>
      <c r="AG840" t="b">
        <v>1</v>
      </c>
      <c r="AH840">
        <v>1107</v>
      </c>
      <c r="AI840">
        <v>44930</v>
      </c>
      <c r="AJ840" t="b">
        <v>1</v>
      </c>
      <c r="AK840" t="e" cm="1">
        <f t="array" ref="AK840">_xlfn.LET(
  _xlpm.txt,TRIM(Raw_Data!F840),
  _xlpm.norm,SUBSTITUTE(SUBSTITUTE(_xlpm.txt,"-","/"),".","/"),
  _xlpm.p,_xlfn.TEXTSPLIT(_xlpm.norm,"/"),
  _xlpm.a,VALUE(INDEX(_xlpm.p,1)),
  _xlpm.b,VALUE(INDEX(_xlpm.p,2)),
  IF(AND(_xlpm.a&lt;=12,_xlpm.b&lt;=12),"REVIEW_AMBIGUOUS","OK")
)</f>
        <v>#REF!</v>
      </c>
    </row>
    <row r="841" spans="1:37">
      <c r="A841" t="s">
        <v>2630</v>
      </c>
      <c r="B841" t="s">
        <v>2630</v>
      </c>
      <c r="C841" t="b">
        <v>0</v>
      </c>
      <c r="D841" t="s">
        <v>7257</v>
      </c>
      <c r="E841" t="s">
        <v>2631</v>
      </c>
      <c r="F841" t="s">
        <v>2631</v>
      </c>
      <c r="G841" t="s">
        <v>7258</v>
      </c>
      <c r="H841" t="s">
        <v>101</v>
      </c>
      <c r="I841" t="s">
        <v>101</v>
      </c>
      <c r="J841" t="s">
        <v>101</v>
      </c>
      <c r="K841" t="s">
        <v>7319</v>
      </c>
      <c r="L841" t="s">
        <v>71</v>
      </c>
      <c r="M841">
        <f>IF(UPPER(TRIM(Table2[[#This Row],[Status_Clean]]))="CONVERTED",1,0)</f>
        <v>0</v>
      </c>
      <c r="N841">
        <f>IF(ISNUMBER(MATCH(UPPER(TRIM(Table2[[#This Row],[Status_Clean]])),{"CONTACTED","QUALIFIED","CONVERTED"},0)),1,0)</f>
        <v>1</v>
      </c>
      <c r="O841" cm="1">
        <f t="array" ref="O841">_xlfn.SWITCH(UPPER(TRIM(Table2[[#This Row],[Status_Clean]])),"NEW",1,"CONTACTED",2,"QUALIFIED",3,"CONVERTED",4,"LOST",5,99)</f>
        <v>3</v>
      </c>
      <c r="P841">
        <v>44982</v>
      </c>
      <c r="Q841" t="s">
        <v>7996</v>
      </c>
      <c r="R841" t="s">
        <v>7996</v>
      </c>
      <c r="S841">
        <v>44982</v>
      </c>
      <c r="T841" t="s">
        <v>7261</v>
      </c>
      <c r="U841">
        <v>44982</v>
      </c>
      <c r="V841" t="s">
        <v>7283</v>
      </c>
      <c r="W841" t="s">
        <v>7263</v>
      </c>
      <c r="X841" t="s">
        <v>7284</v>
      </c>
      <c r="Y841" t="s">
        <v>7278</v>
      </c>
      <c r="Z841" t="s">
        <v>174</v>
      </c>
      <c r="AA841">
        <v>19.200000000000003</v>
      </c>
      <c r="AB841" t="str" cm="1">
        <f t="array" ref="AB841">_xlfn.LET(_xlpm.x,IFERROR(VALUE(Table2[[#This Row],[Response_Time_Hours]]),""),IF(_xlpm.x="","CHECK",_xlfn.IFS(_xlpm.x&lt;=1,"Immediate",_xlpm.x&lt;=6,"Fast",_xlpm.x&lt;=24,"Moderate",_xlpm.x&gt;24,"Delayed")))</f>
        <v>Moderate</v>
      </c>
      <c r="AC841">
        <v>5</v>
      </c>
      <c r="AD841" t="str" cm="1">
        <f t="array" ref="AD841">IF(Table2[[#This Row],[Interaction_Count_Final]]="","N/A",_xlfn.IFS(Table2[[#This Row],[Interaction_Count_Final]]&lt;=2,"Low",Table2[[#This Row],[Interaction_Count_Final]]&lt;=5,"Medium",Table2[[#This Row],[Interaction_Count_Final]]&gt;=6,"High",TRUE,"CHECK"))</f>
        <v>Medium</v>
      </c>
      <c r="AE841" t="s">
        <v>7273</v>
      </c>
      <c r="AF841" t="b">
        <v>1</v>
      </c>
      <c r="AG841" t="b">
        <v>1</v>
      </c>
      <c r="AH841">
        <v>1108</v>
      </c>
      <c r="AI841">
        <v>44982</v>
      </c>
      <c r="AJ841" t="b">
        <v>1</v>
      </c>
      <c r="AK841" t="e" cm="1">
        <f t="array" ref="AK841">_xlfn.LET(
  _xlpm.txt,TRIM(Raw_Data!F841),
  _xlpm.norm,SUBSTITUTE(SUBSTITUTE(_xlpm.txt,"-","/"),".","/"),
  _xlpm.p,_xlfn.TEXTSPLIT(_xlpm.norm,"/"),
  _xlpm.a,VALUE(INDEX(_xlpm.p,1)),
  _xlpm.b,VALUE(INDEX(_xlpm.p,2)),
  IF(AND(_xlpm.a&lt;=12,_xlpm.b&lt;=12),"REVIEW_AMBIGUOUS","OK")
)</f>
        <v>#REF!</v>
      </c>
    </row>
    <row r="842" spans="1:37">
      <c r="A842" t="s">
        <v>2632</v>
      </c>
      <c r="B842" t="s">
        <v>2632</v>
      </c>
      <c r="C842" t="b">
        <v>0</v>
      </c>
      <c r="D842" t="s">
        <v>7257</v>
      </c>
      <c r="E842" t="s">
        <v>2633</v>
      </c>
      <c r="F842" t="s">
        <v>2633</v>
      </c>
      <c r="G842" t="s">
        <v>7268</v>
      </c>
      <c r="H842" t="s">
        <v>473</v>
      </c>
      <c r="I842" t="s">
        <v>473</v>
      </c>
      <c r="J842" t="s">
        <v>473</v>
      </c>
      <c r="K842" t="s">
        <v>193</v>
      </c>
      <c r="L842" t="s">
        <v>193</v>
      </c>
      <c r="M842">
        <f>IF(UPPER(TRIM(Table2[[#This Row],[Status_Clean]]))="CONVERTED",1,0)</f>
        <v>0</v>
      </c>
      <c r="N842">
        <f>IF(ISNUMBER(MATCH(UPPER(TRIM(Table2[[#This Row],[Status_Clean]])),{"CONTACTED","QUALIFIED","CONVERTED"},0)),1,0)</f>
        <v>0</v>
      </c>
      <c r="O842" cm="1">
        <f t="array" ref="O842">_xlfn.SWITCH(UPPER(TRIM(Table2[[#This Row],[Status_Clean]])),"NEW",1,"CONTACTED",2,"QUALIFIED",3,"CONVERTED",4,"LOST",5,99)</f>
        <v>1</v>
      </c>
      <c r="P842" t="s">
        <v>2634</v>
      </c>
      <c r="Q842" t="s">
        <v>7997</v>
      </c>
      <c r="R842" t="s">
        <v>7997</v>
      </c>
      <c r="S842">
        <v>45278</v>
      </c>
      <c r="T842" t="s">
        <v>7261</v>
      </c>
      <c r="U842">
        <v>45278</v>
      </c>
      <c r="V842" t="s">
        <v>7262</v>
      </c>
      <c r="W842" t="s">
        <v>7263</v>
      </c>
      <c r="X842" t="s">
        <v>7264</v>
      </c>
      <c r="Y842" t="s">
        <v>7298</v>
      </c>
      <c r="Z842" t="s">
        <v>521</v>
      </c>
      <c r="AA842">
        <v>10.5</v>
      </c>
      <c r="AB842" t="str" cm="1">
        <f t="array" ref="AB842">_xlfn.LET(_xlpm.x,IFERROR(VALUE(Table2[[#This Row],[Response_Time_Hours]]),""),IF(_xlpm.x="","CHECK",_xlfn.IFS(_xlpm.x&lt;=1,"Immediate",_xlpm.x&lt;=6,"Fast",_xlpm.x&lt;=24,"Moderate",_xlpm.x&gt;24,"Delayed")))</f>
        <v>Moderate</v>
      </c>
      <c r="AC842" t="s">
        <v>232</v>
      </c>
      <c r="AD842" t="str" cm="1">
        <f t="array" ref="AD842">IF(Table2[[#This Row],[Interaction_Count_Final]]="","N/A",_xlfn.IFS(Table2[[#This Row],[Interaction_Count_Final]]&lt;=2,"Low",Table2[[#This Row],[Interaction_Count_Final]]&lt;=5,"Medium",Table2[[#This Row],[Interaction_Count_Final]]&gt;=6,"High",TRUE,"CHECK"))</f>
        <v>High</v>
      </c>
      <c r="AE842" t="s">
        <v>7266</v>
      </c>
      <c r="AF842" t="b">
        <v>1</v>
      </c>
      <c r="AG842" t="b">
        <v>1</v>
      </c>
      <c r="AH842">
        <v>1109</v>
      </c>
      <c r="AI842">
        <v>45278</v>
      </c>
      <c r="AJ842" t="b">
        <v>1</v>
      </c>
      <c r="AK842" t="str" cm="1">
        <f t="array" ref="AK842">_xlfn.LET(
  _xlpm.txt,TRIM(Raw_Data!F842),
  _xlpm.norm,SUBSTITUTE(SUBSTITUTE(_xlpm.txt,"-","/"),".","/"),
  _xlpm.p,_xlfn.TEXTSPLIT(_xlpm.norm,"/"),
  _xlpm.a,VALUE(INDEX(_xlpm.p,1)),
  _xlpm.b,VALUE(INDEX(_xlpm.p,2)),
  IF(AND(_xlpm.a&lt;=12,_xlpm.b&lt;=12),"REVIEW_AMBIGUOUS","OK")
)</f>
        <v>OK</v>
      </c>
    </row>
    <row r="843" spans="1:37">
      <c r="A843" t="s">
        <v>2635</v>
      </c>
      <c r="B843" t="s">
        <v>2635</v>
      </c>
      <c r="C843" t="b">
        <v>0</v>
      </c>
      <c r="D843" t="s">
        <v>7257</v>
      </c>
      <c r="E843" t="s">
        <v>2636</v>
      </c>
      <c r="F843" t="s">
        <v>2636</v>
      </c>
      <c r="G843" t="s">
        <v>7303</v>
      </c>
      <c r="H843" t="s">
        <v>123</v>
      </c>
      <c r="I843" t="s">
        <v>123</v>
      </c>
      <c r="J843" t="s">
        <v>123</v>
      </c>
      <c r="K843" t="s">
        <v>71</v>
      </c>
      <c r="L843" t="s">
        <v>71</v>
      </c>
      <c r="M843">
        <f>IF(UPPER(TRIM(Table2[[#This Row],[Status_Clean]]))="CONVERTED",1,0)</f>
        <v>0</v>
      </c>
      <c r="N843">
        <f>IF(ISNUMBER(MATCH(UPPER(TRIM(Table2[[#This Row],[Status_Clean]])),{"CONTACTED","QUALIFIED","CONVERTED"},0)),1,0)</f>
        <v>1</v>
      </c>
      <c r="O843" cm="1">
        <f t="array" ref="O843">_xlfn.SWITCH(UPPER(TRIM(Table2[[#This Row],[Status_Clean]])),"NEW",1,"CONTACTED",2,"QUALIFIED",3,"CONVERTED",4,"LOST",5,99)</f>
        <v>3</v>
      </c>
      <c r="P843">
        <v>45195</v>
      </c>
      <c r="Q843" t="s">
        <v>7307</v>
      </c>
      <c r="R843" t="s">
        <v>7307</v>
      </c>
      <c r="S843">
        <v>45195</v>
      </c>
      <c r="T843" t="s">
        <v>7261</v>
      </c>
      <c r="U843">
        <v>45195</v>
      </c>
      <c r="V843" t="s">
        <v>7287</v>
      </c>
      <c r="W843" t="s">
        <v>7263</v>
      </c>
      <c r="X843" t="s">
        <v>7288</v>
      </c>
      <c r="Y843" t="s">
        <v>7265</v>
      </c>
      <c r="Z843">
        <v>26</v>
      </c>
      <c r="AA843">
        <v>26</v>
      </c>
      <c r="AB843" t="str" cm="1">
        <f t="array" ref="AB843">_xlfn.LET(_xlpm.x,IFERROR(VALUE(Table2[[#This Row],[Response_Time_Hours]]),""),IF(_xlpm.x="","CHECK",_xlfn.IFS(_xlpm.x&lt;=1,"Immediate",_xlpm.x&lt;=6,"Fast",_xlpm.x&lt;=24,"Moderate",_xlpm.x&gt;24,"Delayed")))</f>
        <v>Delayed</v>
      </c>
      <c r="AC843">
        <v>6</v>
      </c>
      <c r="AD843" t="str" cm="1">
        <f t="array" ref="AD843">IF(Table2[[#This Row],[Interaction_Count_Final]]="","N/A",_xlfn.IFS(Table2[[#This Row],[Interaction_Count_Final]]&lt;=2,"Low",Table2[[#This Row],[Interaction_Count_Final]]&lt;=5,"Medium",Table2[[#This Row],[Interaction_Count_Final]]&gt;=6,"High",TRUE,"CHECK"))</f>
        <v>High</v>
      </c>
      <c r="AE843" t="s">
        <v>7289</v>
      </c>
      <c r="AF843" t="b">
        <v>1</v>
      </c>
      <c r="AG843" t="b">
        <v>1</v>
      </c>
      <c r="AH843">
        <v>1110</v>
      </c>
      <c r="AI843">
        <v>45195</v>
      </c>
      <c r="AJ843" t="b">
        <v>1</v>
      </c>
      <c r="AK843" t="e" cm="1">
        <f t="array" ref="AK843">_xlfn.LET(
  _xlpm.txt,TRIM(Raw_Data!F843),
  _xlpm.norm,SUBSTITUTE(SUBSTITUTE(_xlpm.txt,"-","/"),".","/"),
  _xlpm.p,_xlfn.TEXTSPLIT(_xlpm.norm,"/"),
  _xlpm.a,VALUE(INDEX(_xlpm.p,1)),
  _xlpm.b,VALUE(INDEX(_xlpm.p,2)),
  IF(AND(_xlpm.a&lt;=12,_xlpm.b&lt;=12),"REVIEW_AMBIGUOUS","OK")
)</f>
        <v>#REF!</v>
      </c>
    </row>
    <row r="844" spans="1:37">
      <c r="A844" t="s">
        <v>2637</v>
      </c>
      <c r="B844" t="s">
        <v>2637</v>
      </c>
      <c r="C844" t="b">
        <v>0</v>
      </c>
      <c r="D844" t="s">
        <v>7257</v>
      </c>
      <c r="E844" t="s">
        <v>2638</v>
      </c>
      <c r="F844" t="s">
        <v>2638</v>
      </c>
      <c r="G844" t="s">
        <v>7303</v>
      </c>
      <c r="H844" t="s">
        <v>342</v>
      </c>
      <c r="I844" t="s">
        <v>342</v>
      </c>
      <c r="J844" t="s">
        <v>254</v>
      </c>
      <c r="K844" t="s">
        <v>71</v>
      </c>
      <c r="L844" t="s">
        <v>71</v>
      </c>
      <c r="M844">
        <f>IF(UPPER(TRIM(Table2[[#This Row],[Status_Clean]]))="CONVERTED",1,0)</f>
        <v>0</v>
      </c>
      <c r="N844">
        <f>IF(ISNUMBER(MATCH(UPPER(TRIM(Table2[[#This Row],[Status_Clean]])),{"CONTACTED","QUALIFIED","CONVERTED"},0)),1,0)</f>
        <v>1</v>
      </c>
      <c r="O844" cm="1">
        <f t="array" ref="O844">_xlfn.SWITCH(UPPER(TRIM(Table2[[#This Row],[Status_Clean]])),"NEW",1,"CONTACTED",2,"QUALIFIED",3,"CONVERTED",4,"LOST",5,99)</f>
        <v>3</v>
      </c>
      <c r="P844" t="s">
        <v>2639</v>
      </c>
      <c r="Q844" t="s">
        <v>7998</v>
      </c>
      <c r="R844" t="s">
        <v>7998</v>
      </c>
      <c r="S844">
        <v>45029</v>
      </c>
      <c r="T844" t="s">
        <v>7261</v>
      </c>
      <c r="U844">
        <v>45029</v>
      </c>
      <c r="V844" t="s">
        <v>7297</v>
      </c>
      <c r="W844" t="s">
        <v>7263</v>
      </c>
      <c r="X844" t="s">
        <v>7277</v>
      </c>
      <c r="Y844" t="s">
        <v>7285</v>
      </c>
      <c r="Z844" t="s">
        <v>174</v>
      </c>
      <c r="AA844">
        <v>19.200000000000003</v>
      </c>
      <c r="AB844" t="str" cm="1">
        <f t="array" ref="AB844">_xlfn.LET(_xlpm.x,IFERROR(VALUE(Table2[[#This Row],[Response_Time_Hours]]),""),IF(_xlpm.x="","CHECK",_xlfn.IFS(_xlpm.x&lt;=1,"Immediate",_xlpm.x&lt;=6,"Fast",_xlpm.x&lt;=24,"Moderate",_xlpm.x&gt;24,"Delayed")))</f>
        <v>Moderate</v>
      </c>
      <c r="AC844">
        <v>34</v>
      </c>
      <c r="AD844" t="str" cm="1">
        <f t="array" ref="AD844">IF(Table2[[#This Row],[Interaction_Count_Final]]="","N/A",_xlfn.IFS(Table2[[#This Row],[Interaction_Count_Final]]&lt;=2,"Low",Table2[[#This Row],[Interaction_Count_Final]]&lt;=5,"Medium",Table2[[#This Row],[Interaction_Count_Final]]&gt;=6,"High",TRUE,"CHECK"))</f>
        <v>High</v>
      </c>
      <c r="AE844" t="s">
        <v>7289</v>
      </c>
      <c r="AF844" t="b">
        <v>1</v>
      </c>
      <c r="AG844" t="b">
        <v>1</v>
      </c>
      <c r="AH844">
        <v>1111</v>
      </c>
      <c r="AI844">
        <v>45029</v>
      </c>
      <c r="AJ844" t="b">
        <v>1</v>
      </c>
      <c r="AK844" t="e" cm="1">
        <f t="array" ref="AK844">_xlfn.LET(
  _xlpm.txt,TRIM(Raw_Data!F844),
  _xlpm.norm,SUBSTITUTE(SUBSTITUTE(_xlpm.txt,"-","/"),".","/"),
  _xlpm.p,_xlfn.TEXTSPLIT(_xlpm.norm,"/"),
  _xlpm.a,VALUE(INDEX(_xlpm.p,1)),
  _xlpm.b,VALUE(INDEX(_xlpm.p,2)),
  IF(AND(_xlpm.a&lt;=12,_xlpm.b&lt;=12),"REVIEW_AMBIGUOUS","OK")
)</f>
        <v>#REF!</v>
      </c>
    </row>
    <row r="845" spans="1:37">
      <c r="A845" t="s">
        <v>2640</v>
      </c>
      <c r="B845" t="s">
        <v>2640</v>
      </c>
      <c r="C845" t="b">
        <v>0</v>
      </c>
      <c r="D845" t="s">
        <v>7257</v>
      </c>
      <c r="E845" t="s">
        <v>2641</v>
      </c>
      <c r="F845" t="s">
        <v>2641</v>
      </c>
      <c r="G845" t="s">
        <v>7258</v>
      </c>
      <c r="H845" t="s">
        <v>359</v>
      </c>
      <c r="I845" t="s">
        <v>359</v>
      </c>
      <c r="J845" t="s">
        <v>473</v>
      </c>
      <c r="K845" t="s">
        <v>193</v>
      </c>
      <c r="L845" t="s">
        <v>193</v>
      </c>
      <c r="M845">
        <f>IF(UPPER(TRIM(Table2[[#This Row],[Status_Clean]]))="CONVERTED",1,0)</f>
        <v>0</v>
      </c>
      <c r="N845">
        <f>IF(ISNUMBER(MATCH(UPPER(TRIM(Table2[[#This Row],[Status_Clean]])),{"CONTACTED","QUALIFIED","CONVERTED"},0)),1,0)</f>
        <v>0</v>
      </c>
      <c r="O845" cm="1">
        <f t="array" ref="O845">_xlfn.SWITCH(UPPER(TRIM(Table2[[#This Row],[Status_Clean]])),"NEW",1,"CONTACTED",2,"QUALIFIED",3,"CONVERTED",4,"LOST",5,99)</f>
        <v>1</v>
      </c>
      <c r="P845" t="s">
        <v>2642</v>
      </c>
      <c r="Q845" t="s">
        <v>7999</v>
      </c>
      <c r="R845" t="s">
        <v>7999</v>
      </c>
      <c r="S845">
        <v>45250</v>
      </c>
      <c r="T845" t="s">
        <v>7261</v>
      </c>
      <c r="U845">
        <v>45250</v>
      </c>
      <c r="V845" t="s">
        <v>7300</v>
      </c>
      <c r="W845" t="s">
        <v>7263</v>
      </c>
      <c r="X845" t="s">
        <v>7264</v>
      </c>
      <c r="Y845" t="s">
        <v>7298</v>
      </c>
      <c r="Z845">
        <v>52.9</v>
      </c>
      <c r="AA845">
        <v>52.9</v>
      </c>
      <c r="AB845" t="str" cm="1">
        <f t="array" ref="AB845">_xlfn.LET(_xlpm.x,IFERROR(VALUE(Table2[[#This Row],[Response_Time_Hours]]),""),IF(_xlpm.x="","CHECK",_xlfn.IFS(_xlpm.x&lt;=1,"Immediate",_xlpm.x&lt;=6,"Fast",_xlpm.x&lt;=24,"Moderate",_xlpm.x&gt;24,"Delayed")))</f>
        <v>Delayed</v>
      </c>
      <c r="AC845">
        <v>49</v>
      </c>
      <c r="AD845" t="str" cm="1">
        <f t="array" ref="AD845">IF(Table2[[#This Row],[Interaction_Count_Final]]="","N/A",_xlfn.IFS(Table2[[#This Row],[Interaction_Count_Final]]&lt;=2,"Low",Table2[[#This Row],[Interaction_Count_Final]]&lt;=5,"Medium",Table2[[#This Row],[Interaction_Count_Final]]&gt;=6,"High",TRUE,"CHECK"))</f>
        <v>High</v>
      </c>
      <c r="AE845" t="s">
        <v>7266</v>
      </c>
      <c r="AF845" t="b">
        <v>1</v>
      </c>
      <c r="AG845" t="b">
        <v>1</v>
      </c>
      <c r="AH845">
        <v>1112</v>
      </c>
      <c r="AI845">
        <v>45250</v>
      </c>
      <c r="AJ845" t="b">
        <v>1</v>
      </c>
      <c r="AK845" t="str" cm="1">
        <f t="array" ref="AK845">_xlfn.LET(
  _xlpm.txt,TRIM(Raw_Data!F845),
  _xlpm.norm,SUBSTITUTE(SUBSTITUTE(_xlpm.txt,"-","/"),".","/"),
  _xlpm.p,_xlfn.TEXTSPLIT(_xlpm.norm,"/"),
  _xlpm.a,VALUE(INDEX(_xlpm.p,1)),
  _xlpm.b,VALUE(INDEX(_xlpm.p,2)),
  IF(AND(_xlpm.a&lt;=12,_xlpm.b&lt;=12),"REVIEW_AMBIGUOUS","OK")
)</f>
        <v>OK</v>
      </c>
    </row>
    <row r="846" spans="1:37">
      <c r="A846" t="s">
        <v>2643</v>
      </c>
      <c r="B846" t="s">
        <v>2643</v>
      </c>
      <c r="C846" t="b">
        <v>0</v>
      </c>
      <c r="D846" t="s">
        <v>7257</v>
      </c>
      <c r="E846" t="s">
        <v>2644</v>
      </c>
      <c r="F846" t="s">
        <v>2644</v>
      </c>
      <c r="G846" t="s">
        <v>7303</v>
      </c>
      <c r="H846" t="s">
        <v>1876</v>
      </c>
      <c r="I846" t="s">
        <v>1876</v>
      </c>
      <c r="J846" t="s">
        <v>69</v>
      </c>
      <c r="K846" t="s">
        <v>193</v>
      </c>
      <c r="L846" t="s">
        <v>193</v>
      </c>
      <c r="M846">
        <f>IF(UPPER(TRIM(Table2[[#This Row],[Status_Clean]]))="CONVERTED",1,0)</f>
        <v>0</v>
      </c>
      <c r="N846">
        <f>IF(ISNUMBER(MATCH(UPPER(TRIM(Table2[[#This Row],[Status_Clean]])),{"CONTACTED","QUALIFIED","CONVERTED"},0)),1,0)</f>
        <v>0</v>
      </c>
      <c r="O846" cm="1">
        <f t="array" ref="O846">_xlfn.SWITCH(UPPER(TRIM(Table2[[#This Row],[Status_Clean]])),"NEW",1,"CONTACTED",2,"QUALIFIED",3,"CONVERTED",4,"LOST",5,99)</f>
        <v>1</v>
      </c>
      <c r="P846">
        <v>45235</v>
      </c>
      <c r="Q846" t="s">
        <v>8000</v>
      </c>
      <c r="R846" t="s">
        <v>8000</v>
      </c>
      <c r="S846">
        <v>45235</v>
      </c>
      <c r="T846" t="s">
        <v>7261</v>
      </c>
      <c r="U846">
        <v>45235</v>
      </c>
      <c r="V846" t="s">
        <v>7300</v>
      </c>
      <c r="W846" t="s">
        <v>7263</v>
      </c>
      <c r="X846" t="s">
        <v>7264</v>
      </c>
      <c r="Y846" t="s">
        <v>7293</v>
      </c>
      <c r="Z846" t="s">
        <v>188</v>
      </c>
      <c r="AA846">
        <v>16.799999999999997</v>
      </c>
      <c r="AB846" t="str" cm="1">
        <f t="array" ref="AB846">_xlfn.LET(_xlpm.x,IFERROR(VALUE(Table2[[#This Row],[Response_Time_Hours]]),""),IF(_xlpm.x="","CHECK",_xlfn.IFS(_xlpm.x&lt;=1,"Immediate",_xlpm.x&lt;=6,"Fast",_xlpm.x&lt;=24,"Moderate",_xlpm.x&gt;24,"Delayed")))</f>
        <v>Moderate</v>
      </c>
      <c r="AC846">
        <v>2</v>
      </c>
      <c r="AD846" t="str" cm="1">
        <f t="array" ref="AD846">IF(Table2[[#This Row],[Interaction_Count_Final]]="","N/A",_xlfn.IFS(Table2[[#This Row],[Interaction_Count_Final]]&lt;=2,"Low",Table2[[#This Row],[Interaction_Count_Final]]&lt;=5,"Medium",Table2[[#This Row],[Interaction_Count_Final]]&gt;=6,"High",TRUE,"CHECK"))</f>
        <v>Low</v>
      </c>
      <c r="AE846" t="s">
        <v>7266</v>
      </c>
      <c r="AF846" t="b">
        <v>1</v>
      </c>
      <c r="AG846" t="b">
        <v>1</v>
      </c>
      <c r="AH846">
        <v>1113</v>
      </c>
      <c r="AI846">
        <v>45235</v>
      </c>
      <c r="AJ846" t="b">
        <v>1</v>
      </c>
      <c r="AK846" t="e" cm="1">
        <f t="array" ref="AK846">_xlfn.LET(
  _xlpm.txt,TRIM(Raw_Data!F846),
  _xlpm.norm,SUBSTITUTE(SUBSTITUTE(_xlpm.txt,"-","/"),".","/"),
  _xlpm.p,_xlfn.TEXTSPLIT(_xlpm.norm,"/"),
  _xlpm.a,VALUE(INDEX(_xlpm.p,1)),
  _xlpm.b,VALUE(INDEX(_xlpm.p,2)),
  IF(AND(_xlpm.a&lt;=12,_xlpm.b&lt;=12),"REVIEW_AMBIGUOUS","OK")
)</f>
        <v>#REF!</v>
      </c>
    </row>
    <row r="847" spans="1:37">
      <c r="A847" t="s">
        <v>2645</v>
      </c>
      <c r="B847" t="s">
        <v>2645</v>
      </c>
      <c r="C847" t="b">
        <v>0</v>
      </c>
      <c r="D847" t="s">
        <v>7257</v>
      </c>
      <c r="E847" t="s">
        <v>2646</v>
      </c>
      <c r="F847" t="s">
        <v>2646</v>
      </c>
      <c r="G847" t="s">
        <v>7274</v>
      </c>
      <c r="H847" t="s">
        <v>792</v>
      </c>
      <c r="I847" t="s">
        <v>792</v>
      </c>
      <c r="J847" t="s">
        <v>792</v>
      </c>
      <c r="K847" t="s">
        <v>173</v>
      </c>
      <c r="L847" t="s">
        <v>173</v>
      </c>
      <c r="M847">
        <f>IF(UPPER(TRIM(Table2[[#This Row],[Status_Clean]]))="CONVERTED",1,0)</f>
        <v>0</v>
      </c>
      <c r="N847">
        <f>IF(ISNUMBER(MATCH(UPPER(TRIM(Table2[[#This Row],[Status_Clean]])),{"CONTACTED","QUALIFIED","CONVERTED"},0)),1,0)</f>
        <v>0</v>
      </c>
      <c r="O847" cm="1">
        <f t="array" ref="O847">_xlfn.SWITCH(UPPER(TRIM(Table2[[#This Row],[Status_Clean]])),"NEW",1,"CONTACTED",2,"QUALIFIED",3,"CONVERTED",4,"LOST",5,99)</f>
        <v>5</v>
      </c>
      <c r="P847">
        <v>45069</v>
      </c>
      <c r="Q847" t="s">
        <v>8001</v>
      </c>
      <c r="R847" t="s">
        <v>8001</v>
      </c>
      <c r="S847">
        <v>45069</v>
      </c>
      <c r="T847" t="s">
        <v>7261</v>
      </c>
      <c r="U847">
        <v>45069</v>
      </c>
      <c r="V847" t="s">
        <v>7314</v>
      </c>
      <c r="W847" t="s">
        <v>7263</v>
      </c>
      <c r="X847" t="s">
        <v>7277</v>
      </c>
      <c r="Y847" t="s">
        <v>7265</v>
      </c>
      <c r="Z847" t="s">
        <v>1715</v>
      </c>
      <c r="AA847">
        <v>40.799999999999997</v>
      </c>
      <c r="AB847" t="str" cm="1">
        <f t="array" ref="AB847">_xlfn.LET(_xlpm.x,IFERROR(VALUE(Table2[[#This Row],[Response_Time_Hours]]),""),IF(_xlpm.x="","CHECK",_xlfn.IFS(_xlpm.x&lt;=1,"Immediate",_xlpm.x&lt;=6,"Fast",_xlpm.x&lt;=24,"Moderate",_xlpm.x&gt;24,"Delayed")))</f>
        <v>Delayed</v>
      </c>
      <c r="AC847">
        <v>37</v>
      </c>
      <c r="AD847" t="str" cm="1">
        <f t="array" ref="AD847">IF(Table2[[#This Row],[Interaction_Count_Final]]="","N/A",_xlfn.IFS(Table2[[#This Row],[Interaction_Count_Final]]&lt;=2,"Low",Table2[[#This Row],[Interaction_Count_Final]]&lt;=5,"Medium",Table2[[#This Row],[Interaction_Count_Final]]&gt;=6,"High",TRUE,"CHECK"))</f>
        <v>High</v>
      </c>
      <c r="AE847" t="s">
        <v>7266</v>
      </c>
      <c r="AF847" t="b">
        <v>1</v>
      </c>
      <c r="AG847" t="b">
        <v>1</v>
      </c>
      <c r="AH847">
        <v>1114</v>
      </c>
      <c r="AI847">
        <v>45069</v>
      </c>
      <c r="AJ847" t="b">
        <v>1</v>
      </c>
      <c r="AK847" t="e" cm="1">
        <f t="array" ref="AK847">_xlfn.LET(
  _xlpm.txt,TRIM(Raw_Data!F847),
  _xlpm.norm,SUBSTITUTE(SUBSTITUTE(_xlpm.txt,"-","/"),".","/"),
  _xlpm.p,_xlfn.TEXTSPLIT(_xlpm.norm,"/"),
  _xlpm.a,VALUE(INDEX(_xlpm.p,1)),
  _xlpm.b,VALUE(INDEX(_xlpm.p,2)),
  IF(AND(_xlpm.a&lt;=12,_xlpm.b&lt;=12),"REVIEW_AMBIGUOUS","OK")
)</f>
        <v>#REF!</v>
      </c>
    </row>
    <row r="848" spans="1:37">
      <c r="A848" t="s">
        <v>2647</v>
      </c>
      <c r="B848" t="s">
        <v>2647</v>
      </c>
      <c r="C848" t="b">
        <v>0</v>
      </c>
      <c r="D848" t="s">
        <v>7257</v>
      </c>
      <c r="E848" t="s">
        <v>2648</v>
      </c>
      <c r="F848" t="s">
        <v>2648</v>
      </c>
      <c r="G848" t="s">
        <v>7274</v>
      </c>
      <c r="H848" t="s">
        <v>311</v>
      </c>
      <c r="I848" t="s">
        <v>311</v>
      </c>
      <c r="J848" t="s">
        <v>311</v>
      </c>
      <c r="K848" t="s">
        <v>125</v>
      </c>
      <c r="L848" t="s">
        <v>125</v>
      </c>
      <c r="M848">
        <f>IF(UPPER(TRIM(Table2[[#This Row],[Status_Clean]]))="CONVERTED",1,0)</f>
        <v>0</v>
      </c>
      <c r="N848">
        <f>IF(ISNUMBER(MATCH(UPPER(TRIM(Table2[[#This Row],[Status_Clean]])),{"CONTACTED","QUALIFIED","CONVERTED"},0)),1,0)</f>
        <v>1</v>
      </c>
      <c r="O848" cm="1">
        <f t="array" ref="O848">_xlfn.SWITCH(UPPER(TRIM(Table2[[#This Row],[Status_Clean]])),"NEW",1,"CONTACTED",2,"QUALIFIED",3,"CONVERTED",4,"LOST",5,99)</f>
        <v>2</v>
      </c>
      <c r="P848">
        <v>45476</v>
      </c>
      <c r="Q848" t="s">
        <v>8002</v>
      </c>
      <c r="R848" t="s">
        <v>8002</v>
      </c>
      <c r="S848">
        <v>45476</v>
      </c>
      <c r="T848" t="s">
        <v>7261</v>
      </c>
      <c r="U848">
        <v>45476</v>
      </c>
      <c r="V848" t="s">
        <v>7305</v>
      </c>
      <c r="W848" t="s">
        <v>7271</v>
      </c>
      <c r="X848" t="s">
        <v>7288</v>
      </c>
      <c r="Y848" t="s">
        <v>7272</v>
      </c>
      <c r="Z848" t="s">
        <v>474</v>
      </c>
      <c r="AA848">
        <v>50.400000000000006</v>
      </c>
      <c r="AB848" t="str" cm="1">
        <f t="array" ref="AB848">_xlfn.LET(_xlpm.x,IFERROR(VALUE(Table2[[#This Row],[Response_Time_Hours]]),""),IF(_xlpm.x="","CHECK",_xlfn.IFS(_xlpm.x&lt;=1,"Immediate",_xlpm.x&lt;=6,"Fast",_xlpm.x&lt;=24,"Moderate",_xlpm.x&gt;24,"Delayed")))</f>
        <v>Delayed</v>
      </c>
      <c r="AC848">
        <v>45</v>
      </c>
      <c r="AD848" t="str" cm="1">
        <f t="array" ref="AD848">IF(Table2[[#This Row],[Interaction_Count_Final]]="","N/A",_xlfn.IFS(Table2[[#This Row],[Interaction_Count_Final]]&lt;=2,"Low",Table2[[#This Row],[Interaction_Count_Final]]&lt;=5,"Medium",Table2[[#This Row],[Interaction_Count_Final]]&gt;=6,"High",TRUE,"CHECK"))</f>
        <v>High</v>
      </c>
      <c r="AE848" t="s">
        <v>7266</v>
      </c>
      <c r="AF848" t="b">
        <v>1</v>
      </c>
      <c r="AG848" t="b">
        <v>1</v>
      </c>
      <c r="AH848">
        <v>1115</v>
      </c>
      <c r="AI848">
        <v>45476</v>
      </c>
      <c r="AJ848" t="b">
        <v>1</v>
      </c>
      <c r="AK848" t="e" cm="1">
        <f t="array" ref="AK848">_xlfn.LET(
  _xlpm.txt,TRIM(Raw_Data!F848),
  _xlpm.norm,SUBSTITUTE(SUBSTITUTE(_xlpm.txt,"-","/"),".","/"),
  _xlpm.p,_xlfn.TEXTSPLIT(_xlpm.norm,"/"),
  _xlpm.a,VALUE(INDEX(_xlpm.p,1)),
  _xlpm.b,VALUE(INDEX(_xlpm.p,2)),
  IF(AND(_xlpm.a&lt;=12,_xlpm.b&lt;=12),"REVIEW_AMBIGUOUS","OK")
)</f>
        <v>#REF!</v>
      </c>
    </row>
    <row r="849" spans="1:37">
      <c r="A849" t="s">
        <v>2649</v>
      </c>
      <c r="B849" t="s">
        <v>2649</v>
      </c>
      <c r="C849" t="b">
        <v>0</v>
      </c>
      <c r="D849" t="s">
        <v>7257</v>
      </c>
      <c r="E849" t="s">
        <v>2650</v>
      </c>
      <c r="F849" t="s">
        <v>2650</v>
      </c>
      <c r="G849" t="s">
        <v>7268</v>
      </c>
      <c r="H849" t="s">
        <v>106</v>
      </c>
      <c r="I849" t="s">
        <v>106</v>
      </c>
      <c r="J849" t="s">
        <v>106</v>
      </c>
      <c r="K849" t="s">
        <v>71</v>
      </c>
      <c r="L849" t="s">
        <v>71</v>
      </c>
      <c r="M849">
        <f>IF(UPPER(TRIM(Table2[[#This Row],[Status_Clean]]))="CONVERTED",1,0)</f>
        <v>0</v>
      </c>
      <c r="N849">
        <f>IF(ISNUMBER(MATCH(UPPER(TRIM(Table2[[#This Row],[Status_Clean]])),{"CONTACTED","QUALIFIED","CONVERTED"},0)),1,0)</f>
        <v>1</v>
      </c>
      <c r="O849" cm="1">
        <f t="array" ref="O849">_xlfn.SWITCH(UPPER(TRIM(Table2[[#This Row],[Status_Clean]])),"NEW",1,"CONTACTED",2,"QUALIFIED",3,"CONVERTED",4,"LOST",5,99)</f>
        <v>3</v>
      </c>
      <c r="P849" t="s">
        <v>2651</v>
      </c>
      <c r="Q849" t="s">
        <v>2651</v>
      </c>
      <c r="R849" t="s">
        <v>2651</v>
      </c>
      <c r="S849">
        <v>45061</v>
      </c>
      <c r="T849" t="s">
        <v>7261</v>
      </c>
      <c r="U849">
        <v>45061</v>
      </c>
      <c r="V849" t="s">
        <v>7314</v>
      </c>
      <c r="W849" t="s">
        <v>7263</v>
      </c>
      <c r="X849" t="s">
        <v>7277</v>
      </c>
      <c r="Y849" t="s">
        <v>7298</v>
      </c>
      <c r="Z849">
        <v>69</v>
      </c>
      <c r="AA849">
        <v>69</v>
      </c>
      <c r="AB849" t="str" cm="1">
        <f t="array" ref="AB849">_xlfn.LET(_xlpm.x,IFERROR(VALUE(Table2[[#This Row],[Response_Time_Hours]]),""),IF(_xlpm.x="","CHECK",_xlfn.IFS(_xlpm.x&lt;=1,"Immediate",_xlpm.x&lt;=6,"Fast",_xlpm.x&lt;=24,"Moderate",_xlpm.x&gt;24,"Delayed")))</f>
        <v>Delayed</v>
      </c>
      <c r="AC849">
        <v>24</v>
      </c>
      <c r="AD849" t="str" cm="1">
        <f t="array" ref="AD849">IF(Table2[[#This Row],[Interaction_Count_Final]]="","N/A",_xlfn.IFS(Table2[[#This Row],[Interaction_Count_Final]]&lt;=2,"Low",Table2[[#This Row],[Interaction_Count_Final]]&lt;=5,"Medium",Table2[[#This Row],[Interaction_Count_Final]]&gt;=6,"High",TRUE,"CHECK"))</f>
        <v>High</v>
      </c>
      <c r="AE849" t="s">
        <v>7289</v>
      </c>
      <c r="AF849" t="b">
        <v>1</v>
      </c>
      <c r="AG849" t="b">
        <v>1</v>
      </c>
      <c r="AH849">
        <v>1116</v>
      </c>
      <c r="AI849">
        <v>45061</v>
      </c>
      <c r="AJ849" t="b">
        <v>1</v>
      </c>
      <c r="AK849" t="str" cm="1">
        <f t="array" ref="AK849">_xlfn.LET(
  _xlpm.txt,TRIM(Raw_Data!F849),
  _xlpm.norm,SUBSTITUTE(SUBSTITUTE(_xlpm.txt,"-","/"),".","/"),
  _xlpm.p,_xlfn.TEXTSPLIT(_xlpm.norm,"/"),
  _xlpm.a,VALUE(INDEX(_xlpm.p,1)),
  _xlpm.b,VALUE(INDEX(_xlpm.p,2)),
  IF(AND(_xlpm.a&lt;=12,_xlpm.b&lt;=12),"REVIEW_AMBIGUOUS","OK")
)</f>
        <v>OK</v>
      </c>
    </row>
    <row r="850" spans="1:37">
      <c r="A850" t="s">
        <v>2652</v>
      </c>
      <c r="B850" t="s">
        <v>2652</v>
      </c>
      <c r="C850" t="b">
        <v>1</v>
      </c>
      <c r="D850" t="s">
        <v>7257</v>
      </c>
      <c r="E850" t="s">
        <v>2653</v>
      </c>
      <c r="F850" t="s">
        <v>2653</v>
      </c>
      <c r="G850" t="s">
        <v>7274</v>
      </c>
      <c r="H850" t="s">
        <v>7485</v>
      </c>
      <c r="I850" t="s">
        <v>7485</v>
      </c>
      <c r="J850" t="s">
        <v>123</v>
      </c>
      <c r="K850" t="s">
        <v>125</v>
      </c>
      <c r="L850" t="s">
        <v>125</v>
      </c>
      <c r="M850">
        <f>IF(UPPER(TRIM(Table2[[#This Row],[Status_Clean]]))="CONVERTED",1,0)</f>
        <v>0</v>
      </c>
      <c r="N850">
        <f>IF(ISNUMBER(MATCH(UPPER(TRIM(Table2[[#This Row],[Status_Clean]])),{"CONTACTED","QUALIFIED","CONVERTED"},0)),1,0)</f>
        <v>1</v>
      </c>
      <c r="O850" cm="1">
        <f t="array" ref="O850">_xlfn.SWITCH(UPPER(TRIM(Table2[[#This Row],[Status_Clean]])),"NEW",1,"CONTACTED",2,"QUALIFIED",3,"CONVERTED",4,"LOST",5,99)</f>
        <v>2</v>
      </c>
      <c r="P850" t="s">
        <v>504</v>
      </c>
      <c r="Q850" t="s">
        <v>7425</v>
      </c>
      <c r="R850" t="s">
        <v>7425</v>
      </c>
      <c r="S850">
        <v>45310</v>
      </c>
      <c r="T850" t="s">
        <v>7261</v>
      </c>
      <c r="U850">
        <v>45310</v>
      </c>
      <c r="V850" t="s">
        <v>7317</v>
      </c>
      <c r="W850" t="s">
        <v>7271</v>
      </c>
      <c r="X850" t="s">
        <v>7284</v>
      </c>
      <c r="Y850" t="s">
        <v>7312</v>
      </c>
      <c r="Z850" t="s">
        <v>2654</v>
      </c>
      <c r="AA850">
        <v>64.7</v>
      </c>
      <c r="AB850" t="str" cm="1">
        <f t="array" ref="AB850">_xlfn.LET(_xlpm.x,IFERROR(VALUE(Table2[[#This Row],[Response_Time_Hours]]),""),IF(_xlpm.x="","CHECK",_xlfn.IFS(_xlpm.x&lt;=1,"Immediate",_xlpm.x&lt;=6,"Fast",_xlpm.x&lt;=24,"Moderate",_xlpm.x&gt;24,"Delayed")))</f>
        <v>Delayed</v>
      </c>
      <c r="AC850">
        <v>6</v>
      </c>
      <c r="AD850" t="str" cm="1">
        <f t="array" ref="AD850">IF(Table2[[#This Row],[Interaction_Count_Final]]="","N/A",_xlfn.IFS(Table2[[#This Row],[Interaction_Count_Final]]&lt;=2,"Low",Table2[[#This Row],[Interaction_Count_Final]]&lt;=5,"Medium",Table2[[#This Row],[Interaction_Count_Final]]&gt;=6,"High",TRUE,"CHECK"))</f>
        <v>High</v>
      </c>
      <c r="AE850" t="s">
        <v>7266</v>
      </c>
      <c r="AF850" t="b">
        <v>1</v>
      </c>
      <c r="AG850" t="b">
        <v>1</v>
      </c>
      <c r="AH850">
        <v>1117</v>
      </c>
      <c r="AI850">
        <v>45310</v>
      </c>
      <c r="AJ850" t="b">
        <v>1</v>
      </c>
      <c r="AK850" t="str" cm="1">
        <f t="array" ref="AK850">_xlfn.LET(
  _xlpm.txt,TRIM(Raw_Data!F850),
  _xlpm.norm,SUBSTITUTE(SUBSTITUTE(_xlpm.txt,"-","/"),".","/"),
  _xlpm.p,_xlfn.TEXTSPLIT(_xlpm.norm,"/"),
  _xlpm.a,VALUE(INDEX(_xlpm.p,1)),
  _xlpm.b,VALUE(INDEX(_xlpm.p,2)),
  IF(AND(_xlpm.a&lt;=12,_xlpm.b&lt;=12),"REVIEW_AMBIGUOUS","OK")
)</f>
        <v>OK</v>
      </c>
    </row>
    <row r="851" spans="1:37">
      <c r="A851" t="s">
        <v>2655</v>
      </c>
      <c r="B851" t="s">
        <v>2655</v>
      </c>
      <c r="C851" t="b">
        <v>0</v>
      </c>
      <c r="D851" t="s">
        <v>7257</v>
      </c>
      <c r="E851" t="s">
        <v>2656</v>
      </c>
      <c r="F851" t="s">
        <v>2656</v>
      </c>
      <c r="G851" t="s">
        <v>7258</v>
      </c>
      <c r="H851" t="s">
        <v>7535</v>
      </c>
      <c r="I851" t="s">
        <v>7535</v>
      </c>
      <c r="J851" t="s">
        <v>101</v>
      </c>
      <c r="K851" t="s">
        <v>125</v>
      </c>
      <c r="L851" t="s">
        <v>125</v>
      </c>
      <c r="M851">
        <f>IF(UPPER(TRIM(Table2[[#This Row],[Status_Clean]]))="CONVERTED",1,0)</f>
        <v>0</v>
      </c>
      <c r="N851">
        <f>IF(ISNUMBER(MATCH(UPPER(TRIM(Table2[[#This Row],[Status_Clean]])),{"CONTACTED","QUALIFIED","CONVERTED"},0)),1,0)</f>
        <v>1</v>
      </c>
      <c r="O851" cm="1">
        <f t="array" ref="O851">_xlfn.SWITCH(UPPER(TRIM(Table2[[#This Row],[Status_Clean]])),"NEW",1,"CONTACTED",2,"QUALIFIED",3,"CONVERTED",4,"LOST",5,99)</f>
        <v>2</v>
      </c>
      <c r="P851">
        <v>45048</v>
      </c>
      <c r="Q851" t="s">
        <v>8003</v>
      </c>
      <c r="R851" t="s">
        <v>8003</v>
      </c>
      <c r="S851">
        <v>45048</v>
      </c>
      <c r="T851" t="s">
        <v>7261</v>
      </c>
      <c r="U851">
        <v>45048</v>
      </c>
      <c r="V851" t="s">
        <v>7314</v>
      </c>
      <c r="W851" t="s">
        <v>7263</v>
      </c>
      <c r="X851" t="s">
        <v>7277</v>
      </c>
      <c r="Y851" t="s">
        <v>7265</v>
      </c>
      <c r="Z851" t="s">
        <v>2657</v>
      </c>
      <c r="AA851">
        <v>52</v>
      </c>
      <c r="AB851" t="str" cm="1">
        <f t="array" ref="AB851">_xlfn.LET(_xlpm.x,IFERROR(VALUE(Table2[[#This Row],[Response_Time_Hours]]),""),IF(_xlpm.x="","CHECK",_xlfn.IFS(_xlpm.x&lt;=1,"Immediate",_xlpm.x&lt;=6,"Fast",_xlpm.x&lt;=24,"Moderate",_xlpm.x&gt;24,"Delayed")))</f>
        <v>Delayed</v>
      </c>
      <c r="AC851">
        <v>31</v>
      </c>
      <c r="AD851" t="str" cm="1">
        <f t="array" ref="AD851">IF(Table2[[#This Row],[Interaction_Count_Final]]="","N/A",_xlfn.IFS(Table2[[#This Row],[Interaction_Count_Final]]&lt;=2,"Low",Table2[[#This Row],[Interaction_Count_Final]]&lt;=5,"Medium",Table2[[#This Row],[Interaction_Count_Final]]&gt;=6,"High",TRUE,"CHECK"))</f>
        <v>High</v>
      </c>
      <c r="AE851" t="s">
        <v>7273</v>
      </c>
      <c r="AF851" t="b">
        <v>1</v>
      </c>
      <c r="AG851" t="b">
        <v>1</v>
      </c>
      <c r="AH851">
        <v>1118</v>
      </c>
      <c r="AI851">
        <v>45048</v>
      </c>
      <c r="AJ851" t="b">
        <v>1</v>
      </c>
      <c r="AK851" t="e" cm="1">
        <f t="array" ref="AK851">_xlfn.LET(
  _xlpm.txt,TRIM(Raw_Data!F851),
  _xlpm.norm,SUBSTITUTE(SUBSTITUTE(_xlpm.txt,"-","/"),".","/"),
  _xlpm.p,_xlfn.TEXTSPLIT(_xlpm.norm,"/"),
  _xlpm.a,VALUE(INDEX(_xlpm.p,1)),
  _xlpm.b,VALUE(INDEX(_xlpm.p,2)),
  IF(AND(_xlpm.a&lt;=12,_xlpm.b&lt;=12),"REVIEW_AMBIGUOUS","OK")
)</f>
        <v>#REF!</v>
      </c>
    </row>
    <row r="852" spans="1:37">
      <c r="A852" t="s">
        <v>2658</v>
      </c>
      <c r="B852" t="s">
        <v>2658</v>
      </c>
      <c r="C852" t="b">
        <v>1</v>
      </c>
      <c r="D852" t="s">
        <v>7257</v>
      </c>
      <c r="E852" t="s">
        <v>2659</v>
      </c>
      <c r="F852" t="s">
        <v>2659</v>
      </c>
      <c r="G852" t="s">
        <v>7303</v>
      </c>
      <c r="H852" t="s">
        <v>337</v>
      </c>
      <c r="I852" t="s">
        <v>337</v>
      </c>
      <c r="J852" t="s">
        <v>101</v>
      </c>
      <c r="K852" t="s">
        <v>250</v>
      </c>
      <c r="L852" t="s">
        <v>250</v>
      </c>
      <c r="M852">
        <f>IF(UPPER(TRIM(Table2[[#This Row],[Status_Clean]]))="CONVERTED",1,0)</f>
        <v>1</v>
      </c>
      <c r="N852">
        <f>IF(ISNUMBER(MATCH(UPPER(TRIM(Table2[[#This Row],[Status_Clean]])),{"CONTACTED","QUALIFIED","CONVERTED"},0)),1,0)</f>
        <v>1</v>
      </c>
      <c r="O852" cm="1">
        <f t="array" ref="O852">_xlfn.SWITCH(UPPER(TRIM(Table2[[#This Row],[Status_Clean]])),"NEW",1,"CONTACTED",2,"QUALIFIED",3,"CONVERTED",4,"LOST",5,99)</f>
        <v>4</v>
      </c>
      <c r="P852" t="s">
        <v>2660</v>
      </c>
      <c r="Q852" t="s">
        <v>2660</v>
      </c>
      <c r="R852" t="s">
        <v>2660</v>
      </c>
      <c r="S852">
        <v>45098</v>
      </c>
      <c r="T852" t="s">
        <v>7261</v>
      </c>
      <c r="U852">
        <v>45098</v>
      </c>
      <c r="V852" t="s">
        <v>7276</v>
      </c>
      <c r="W852" t="s">
        <v>7263</v>
      </c>
      <c r="X852" t="s">
        <v>7277</v>
      </c>
      <c r="Y852" t="s">
        <v>7272</v>
      </c>
      <c r="Z852" t="s">
        <v>2661</v>
      </c>
      <c r="AA852">
        <v>56.2</v>
      </c>
      <c r="AB852" t="str" cm="1">
        <f t="array" ref="AB852">_xlfn.LET(_xlpm.x,IFERROR(VALUE(Table2[[#This Row],[Response_Time_Hours]]),""),IF(_xlpm.x="","CHECK",_xlfn.IFS(_xlpm.x&lt;=1,"Immediate",_xlpm.x&lt;=6,"Fast",_xlpm.x&lt;=24,"Moderate",_xlpm.x&gt;24,"Delayed")))</f>
        <v>Delayed</v>
      </c>
      <c r="AC852">
        <v>18</v>
      </c>
      <c r="AD852" t="str" cm="1">
        <f t="array" ref="AD852">IF(Table2[[#This Row],[Interaction_Count_Final]]="","N/A",_xlfn.IFS(Table2[[#This Row],[Interaction_Count_Final]]&lt;=2,"Low",Table2[[#This Row],[Interaction_Count_Final]]&lt;=5,"Medium",Table2[[#This Row],[Interaction_Count_Final]]&gt;=6,"High",TRUE,"CHECK"))</f>
        <v>High</v>
      </c>
      <c r="AE852" t="s">
        <v>7273</v>
      </c>
      <c r="AF852" t="b">
        <v>1</v>
      </c>
      <c r="AG852" t="b">
        <v>1</v>
      </c>
      <c r="AH852">
        <v>1121</v>
      </c>
      <c r="AI852">
        <v>45098</v>
      </c>
      <c r="AJ852" t="b">
        <v>1</v>
      </c>
      <c r="AK852" t="str" cm="1">
        <f t="array" ref="AK852">_xlfn.LET(
  _xlpm.txt,TRIM(Raw_Data!F852),
  _xlpm.norm,SUBSTITUTE(SUBSTITUTE(_xlpm.txt,"-","/"),".","/"),
  _xlpm.p,_xlfn.TEXTSPLIT(_xlpm.norm,"/"),
  _xlpm.a,VALUE(INDEX(_xlpm.p,1)),
  _xlpm.b,VALUE(INDEX(_xlpm.p,2)),
  IF(AND(_xlpm.a&lt;=12,_xlpm.b&lt;=12),"REVIEW_AMBIGUOUS","OK")
)</f>
        <v>OK</v>
      </c>
    </row>
    <row r="853" spans="1:37">
      <c r="A853" t="s">
        <v>2662</v>
      </c>
      <c r="B853" t="s">
        <v>2662</v>
      </c>
      <c r="C853" t="b">
        <v>0</v>
      </c>
      <c r="D853" t="s">
        <v>7257</v>
      </c>
      <c r="E853" t="s">
        <v>2663</v>
      </c>
      <c r="F853" t="s">
        <v>2663</v>
      </c>
      <c r="G853" t="s">
        <v>7280</v>
      </c>
      <c r="H853" t="s">
        <v>374</v>
      </c>
      <c r="I853" t="s">
        <v>374</v>
      </c>
      <c r="J853" t="s">
        <v>7308</v>
      </c>
      <c r="K853" t="s">
        <v>71</v>
      </c>
      <c r="L853" t="s">
        <v>71</v>
      </c>
      <c r="M853">
        <f>IF(UPPER(TRIM(Table2[[#This Row],[Status_Clean]]))="CONVERTED",1,0)</f>
        <v>0</v>
      </c>
      <c r="N853">
        <f>IF(ISNUMBER(MATCH(UPPER(TRIM(Table2[[#This Row],[Status_Clean]])),{"CONTACTED","QUALIFIED","CONVERTED"},0)),1,0)</f>
        <v>1</v>
      </c>
      <c r="O853" cm="1">
        <f t="array" ref="O853">_xlfn.SWITCH(UPPER(TRIM(Table2[[#This Row],[Status_Clean]])),"NEW",1,"CONTACTED",2,"QUALIFIED",3,"CONVERTED",4,"LOST",5,99)</f>
        <v>3</v>
      </c>
      <c r="P853">
        <v>45439</v>
      </c>
      <c r="Q853" t="s">
        <v>7923</v>
      </c>
      <c r="R853" t="s">
        <v>7923</v>
      </c>
      <c r="S853">
        <v>45439</v>
      </c>
      <c r="T853" t="s">
        <v>7261</v>
      </c>
      <c r="U853">
        <v>45439</v>
      </c>
      <c r="V853" t="s">
        <v>7314</v>
      </c>
      <c r="W853" t="s">
        <v>7271</v>
      </c>
      <c r="X853" t="s">
        <v>7277</v>
      </c>
      <c r="Y853" t="s">
        <v>7298</v>
      </c>
      <c r="Z853" t="s">
        <v>2617</v>
      </c>
      <c r="AA853">
        <v>43.1</v>
      </c>
      <c r="AB853" t="str" cm="1">
        <f t="array" ref="AB853">_xlfn.LET(_xlpm.x,IFERROR(VALUE(Table2[[#This Row],[Response_Time_Hours]]),""),IF(_xlpm.x="","CHECK",_xlfn.IFS(_xlpm.x&lt;=1,"Immediate",_xlpm.x&lt;=6,"Fast",_xlpm.x&lt;=24,"Moderate",_xlpm.x&gt;24,"Delayed")))</f>
        <v>Delayed</v>
      </c>
      <c r="AC853">
        <v>20</v>
      </c>
      <c r="AD853" t="str" cm="1">
        <f t="array" ref="AD853">IF(Table2[[#This Row],[Interaction_Count_Final]]="","N/A",_xlfn.IFS(Table2[[#This Row],[Interaction_Count_Final]]&lt;=2,"Low",Table2[[#This Row],[Interaction_Count_Final]]&lt;=5,"Medium",Table2[[#This Row],[Interaction_Count_Final]]&gt;=6,"High",TRUE,"CHECK"))</f>
        <v>High</v>
      </c>
      <c r="AE853" t="s">
        <v>7266</v>
      </c>
      <c r="AF853" t="b">
        <v>1</v>
      </c>
      <c r="AG853" t="b">
        <v>1</v>
      </c>
      <c r="AH853">
        <v>1123</v>
      </c>
      <c r="AI853">
        <v>45439</v>
      </c>
      <c r="AJ853" t="b">
        <v>1</v>
      </c>
      <c r="AK853" t="e" cm="1">
        <f t="array" ref="AK853">_xlfn.LET(
  _xlpm.txt,TRIM(Raw_Data!F853),
  _xlpm.norm,SUBSTITUTE(SUBSTITUTE(_xlpm.txt,"-","/"),".","/"),
  _xlpm.p,_xlfn.TEXTSPLIT(_xlpm.norm,"/"),
  _xlpm.a,VALUE(INDEX(_xlpm.p,1)),
  _xlpm.b,VALUE(INDEX(_xlpm.p,2)),
  IF(AND(_xlpm.a&lt;=12,_xlpm.b&lt;=12),"REVIEW_AMBIGUOUS","OK")
)</f>
        <v>#REF!</v>
      </c>
    </row>
    <row r="854" spans="1:37">
      <c r="A854" t="s">
        <v>2664</v>
      </c>
      <c r="B854" t="s">
        <v>2664</v>
      </c>
      <c r="C854" t="b">
        <v>0</v>
      </c>
      <c r="D854" t="s">
        <v>7257</v>
      </c>
      <c r="E854" t="s">
        <v>2665</v>
      </c>
      <c r="F854" t="s">
        <v>2665</v>
      </c>
      <c r="G854" t="s">
        <v>7268</v>
      </c>
      <c r="H854" t="s">
        <v>473</v>
      </c>
      <c r="I854" t="s">
        <v>473</v>
      </c>
      <c r="J854" t="s">
        <v>473</v>
      </c>
      <c r="K854" t="s">
        <v>173</v>
      </c>
      <c r="L854" t="s">
        <v>173</v>
      </c>
      <c r="M854">
        <f>IF(UPPER(TRIM(Table2[[#This Row],[Status_Clean]]))="CONVERTED",1,0)</f>
        <v>0</v>
      </c>
      <c r="N854">
        <f>IF(ISNUMBER(MATCH(UPPER(TRIM(Table2[[#This Row],[Status_Clean]])),{"CONTACTED","QUALIFIED","CONVERTED"},0)),1,0)</f>
        <v>0</v>
      </c>
      <c r="O854" cm="1">
        <f t="array" ref="O854">_xlfn.SWITCH(UPPER(TRIM(Table2[[#This Row],[Status_Clean]])),"NEW",1,"CONTACTED",2,"QUALIFIED",3,"CONVERTED",4,"LOST",5,99)</f>
        <v>5</v>
      </c>
      <c r="P854">
        <v>45541</v>
      </c>
      <c r="Q854" t="s">
        <v>7838</v>
      </c>
      <c r="R854" t="s">
        <v>7838</v>
      </c>
      <c r="S854">
        <v>45541</v>
      </c>
      <c r="T854" t="s">
        <v>7261</v>
      </c>
      <c r="U854">
        <v>45541</v>
      </c>
      <c r="V854" t="s">
        <v>7287</v>
      </c>
      <c r="W854" t="s">
        <v>7271</v>
      </c>
      <c r="X854" t="s">
        <v>7288</v>
      </c>
      <c r="Y854" t="s">
        <v>7312</v>
      </c>
      <c r="Z854" t="s">
        <v>2666</v>
      </c>
      <c r="AA854">
        <v>52.5</v>
      </c>
      <c r="AB854" t="str" cm="1">
        <f t="array" ref="AB854">_xlfn.LET(_xlpm.x,IFERROR(VALUE(Table2[[#This Row],[Response_Time_Hours]]),""),IF(_xlpm.x="","CHECK",_xlfn.IFS(_xlpm.x&lt;=1,"Immediate",_xlpm.x&lt;=6,"Fast",_xlpm.x&lt;=24,"Moderate",_xlpm.x&gt;24,"Delayed")))</f>
        <v>Delayed</v>
      </c>
      <c r="AC854">
        <v>27</v>
      </c>
      <c r="AD854" t="str" cm="1">
        <f t="array" ref="AD854">IF(Table2[[#This Row],[Interaction_Count_Final]]="","N/A",_xlfn.IFS(Table2[[#This Row],[Interaction_Count_Final]]&lt;=2,"Low",Table2[[#This Row],[Interaction_Count_Final]]&lt;=5,"Medium",Table2[[#This Row],[Interaction_Count_Final]]&gt;=6,"High",TRUE,"CHECK"))</f>
        <v>High</v>
      </c>
      <c r="AE854" t="s">
        <v>7289</v>
      </c>
      <c r="AF854" t="b">
        <v>1</v>
      </c>
      <c r="AG854" t="b">
        <v>1</v>
      </c>
      <c r="AH854">
        <v>1125</v>
      </c>
      <c r="AI854">
        <v>45541</v>
      </c>
      <c r="AJ854" t="b">
        <v>1</v>
      </c>
      <c r="AK854" t="e" cm="1">
        <f t="array" ref="AK854">_xlfn.LET(
  _xlpm.txt,TRIM(Raw_Data!F854),
  _xlpm.norm,SUBSTITUTE(SUBSTITUTE(_xlpm.txt,"-","/"),".","/"),
  _xlpm.p,_xlfn.TEXTSPLIT(_xlpm.norm,"/"),
  _xlpm.a,VALUE(INDEX(_xlpm.p,1)),
  _xlpm.b,VALUE(INDEX(_xlpm.p,2)),
  IF(AND(_xlpm.a&lt;=12,_xlpm.b&lt;=12),"REVIEW_AMBIGUOUS","OK")
)</f>
        <v>#REF!</v>
      </c>
    </row>
    <row r="855" spans="1:37">
      <c r="A855" t="s">
        <v>2667</v>
      </c>
      <c r="B855" t="s">
        <v>2667</v>
      </c>
      <c r="C855" t="b">
        <v>0</v>
      </c>
      <c r="D855" t="s">
        <v>7257</v>
      </c>
      <c r="E855" t="s">
        <v>2668</v>
      </c>
      <c r="F855" t="s">
        <v>2668</v>
      </c>
      <c r="G855" t="s">
        <v>7268</v>
      </c>
      <c r="H855" t="s">
        <v>69</v>
      </c>
      <c r="I855" t="s">
        <v>69</v>
      </c>
      <c r="J855" t="s">
        <v>69</v>
      </c>
      <c r="K855" t="s">
        <v>71</v>
      </c>
      <c r="L855" t="s">
        <v>71</v>
      </c>
      <c r="M855">
        <f>IF(UPPER(TRIM(Table2[[#This Row],[Status_Clean]]))="CONVERTED",1,0)</f>
        <v>0</v>
      </c>
      <c r="N855">
        <f>IF(ISNUMBER(MATCH(UPPER(TRIM(Table2[[#This Row],[Status_Clean]])),{"CONTACTED","QUALIFIED","CONVERTED"},0)),1,0)</f>
        <v>1</v>
      </c>
      <c r="O855" cm="1">
        <f t="array" ref="O855">_xlfn.SWITCH(UPPER(TRIM(Table2[[#This Row],[Status_Clean]])),"NEW",1,"CONTACTED",2,"QUALIFIED",3,"CONVERTED",4,"LOST",5,99)</f>
        <v>3</v>
      </c>
      <c r="P855">
        <v>45292</v>
      </c>
      <c r="Q855" t="s">
        <v>7674</v>
      </c>
      <c r="R855" t="s">
        <v>7674</v>
      </c>
      <c r="S855">
        <v>45292</v>
      </c>
      <c r="T855" t="s">
        <v>7261</v>
      </c>
      <c r="U855">
        <v>45292</v>
      </c>
      <c r="V855" t="s">
        <v>7317</v>
      </c>
      <c r="W855" t="s">
        <v>7271</v>
      </c>
      <c r="X855" t="s">
        <v>7284</v>
      </c>
      <c r="Y855" t="s">
        <v>7298</v>
      </c>
      <c r="Z855">
        <v>22.5</v>
      </c>
      <c r="AA855">
        <v>22.5</v>
      </c>
      <c r="AB855" t="str" cm="1">
        <f t="array" ref="AB855">_xlfn.LET(_xlpm.x,IFERROR(VALUE(Table2[[#This Row],[Response_Time_Hours]]),""),IF(_xlpm.x="","CHECK",_xlfn.IFS(_xlpm.x&lt;=1,"Immediate",_xlpm.x&lt;=6,"Fast",_xlpm.x&lt;=24,"Moderate",_xlpm.x&gt;24,"Delayed")))</f>
        <v>Moderate</v>
      </c>
      <c r="AC855">
        <v>21</v>
      </c>
      <c r="AD855" t="str" cm="1">
        <f t="array" ref="AD855">IF(Table2[[#This Row],[Interaction_Count_Final]]="","N/A",_xlfn.IFS(Table2[[#This Row],[Interaction_Count_Final]]&lt;=2,"Low",Table2[[#This Row],[Interaction_Count_Final]]&lt;=5,"Medium",Table2[[#This Row],[Interaction_Count_Final]]&gt;=6,"High",TRUE,"CHECK"))</f>
        <v>High</v>
      </c>
      <c r="AE855" t="s">
        <v>7289</v>
      </c>
      <c r="AF855" t="b">
        <v>1</v>
      </c>
      <c r="AG855" t="b">
        <v>1</v>
      </c>
      <c r="AH855">
        <v>1126</v>
      </c>
      <c r="AI855">
        <v>45292</v>
      </c>
      <c r="AJ855" t="b">
        <v>1</v>
      </c>
      <c r="AK855" t="e" cm="1">
        <f t="array" ref="AK855">_xlfn.LET(
  _xlpm.txt,TRIM(Raw_Data!F855),
  _xlpm.norm,SUBSTITUTE(SUBSTITUTE(_xlpm.txt,"-","/"),".","/"),
  _xlpm.p,_xlfn.TEXTSPLIT(_xlpm.norm,"/"),
  _xlpm.a,VALUE(INDEX(_xlpm.p,1)),
  _xlpm.b,VALUE(INDEX(_xlpm.p,2)),
  IF(AND(_xlpm.a&lt;=12,_xlpm.b&lt;=12),"REVIEW_AMBIGUOUS","OK")
)</f>
        <v>#REF!</v>
      </c>
    </row>
    <row r="856" spans="1:37">
      <c r="A856" t="s">
        <v>2669</v>
      </c>
      <c r="B856" t="s">
        <v>2669</v>
      </c>
      <c r="C856" t="b">
        <v>0</v>
      </c>
      <c r="D856" t="s">
        <v>7257</v>
      </c>
      <c r="E856" t="s">
        <v>2670</v>
      </c>
      <c r="F856" t="s">
        <v>2670</v>
      </c>
      <c r="G856" t="s">
        <v>7274</v>
      </c>
      <c r="H856" t="s">
        <v>69</v>
      </c>
      <c r="I856" t="s">
        <v>69</v>
      </c>
      <c r="J856" t="s">
        <v>69</v>
      </c>
      <c r="K856" t="s">
        <v>173</v>
      </c>
      <c r="L856" t="s">
        <v>173</v>
      </c>
      <c r="M856">
        <f>IF(UPPER(TRIM(Table2[[#This Row],[Status_Clean]]))="CONVERTED",1,0)</f>
        <v>0</v>
      </c>
      <c r="N856">
        <f>IF(ISNUMBER(MATCH(UPPER(TRIM(Table2[[#This Row],[Status_Clean]])),{"CONTACTED","QUALIFIED","CONVERTED"},0)),1,0)</f>
        <v>0</v>
      </c>
      <c r="O856" cm="1">
        <f t="array" ref="O856">_xlfn.SWITCH(UPPER(TRIM(Table2[[#This Row],[Status_Clean]])),"NEW",1,"CONTACTED",2,"QUALIFIED",3,"CONVERTED",4,"LOST",5,99)</f>
        <v>5</v>
      </c>
      <c r="P856">
        <v>45554</v>
      </c>
      <c r="Q856" t="s">
        <v>7371</v>
      </c>
      <c r="R856" t="s">
        <v>7371</v>
      </c>
      <c r="S856">
        <v>45554</v>
      </c>
      <c r="T856" t="s">
        <v>7261</v>
      </c>
      <c r="U856">
        <v>45554</v>
      </c>
      <c r="V856" t="s">
        <v>7287</v>
      </c>
      <c r="W856" t="s">
        <v>7271</v>
      </c>
      <c r="X856" t="s">
        <v>7288</v>
      </c>
      <c r="Y856" t="s">
        <v>7285</v>
      </c>
      <c r="Z856" t="s">
        <v>1211</v>
      </c>
      <c r="AA856">
        <v>56.2</v>
      </c>
      <c r="AB856" t="str" cm="1">
        <f t="array" ref="AB856">_xlfn.LET(_xlpm.x,IFERROR(VALUE(Table2[[#This Row],[Response_Time_Hours]]),""),IF(_xlpm.x="","CHECK",_xlfn.IFS(_xlpm.x&lt;=1,"Immediate",_xlpm.x&lt;=6,"Fast",_xlpm.x&lt;=24,"Moderate",_xlpm.x&gt;24,"Delayed")))</f>
        <v>Delayed</v>
      </c>
      <c r="AC856">
        <v>31</v>
      </c>
      <c r="AD856" t="str" cm="1">
        <f t="array" ref="AD856">IF(Table2[[#This Row],[Interaction_Count_Final]]="","N/A",_xlfn.IFS(Table2[[#This Row],[Interaction_Count_Final]]&lt;=2,"Low",Table2[[#This Row],[Interaction_Count_Final]]&lt;=5,"Medium",Table2[[#This Row],[Interaction_Count_Final]]&gt;=6,"High",TRUE,"CHECK"))</f>
        <v>High</v>
      </c>
      <c r="AE856" t="s">
        <v>7266</v>
      </c>
      <c r="AF856" t="b">
        <v>1</v>
      </c>
      <c r="AG856" t="b">
        <v>1</v>
      </c>
      <c r="AH856">
        <v>1127</v>
      </c>
      <c r="AI856">
        <v>45554</v>
      </c>
      <c r="AJ856" t="b">
        <v>1</v>
      </c>
      <c r="AK856" t="e" cm="1">
        <f t="array" ref="AK856">_xlfn.LET(
  _xlpm.txt,TRIM(Raw_Data!F856),
  _xlpm.norm,SUBSTITUTE(SUBSTITUTE(_xlpm.txt,"-","/"),".","/"),
  _xlpm.p,_xlfn.TEXTSPLIT(_xlpm.norm,"/"),
  _xlpm.a,VALUE(INDEX(_xlpm.p,1)),
  _xlpm.b,VALUE(INDEX(_xlpm.p,2)),
  IF(AND(_xlpm.a&lt;=12,_xlpm.b&lt;=12),"REVIEW_AMBIGUOUS","OK")
)</f>
        <v>#REF!</v>
      </c>
    </row>
    <row r="857" spans="1:37">
      <c r="A857" t="s">
        <v>2671</v>
      </c>
      <c r="B857" t="s">
        <v>2671</v>
      </c>
      <c r="C857" t="b">
        <v>0</v>
      </c>
      <c r="D857" t="s">
        <v>7257</v>
      </c>
      <c r="E857" t="s">
        <v>8004</v>
      </c>
      <c r="F857" t="s">
        <v>8004</v>
      </c>
      <c r="G857" t="s">
        <v>7280</v>
      </c>
      <c r="H857" t="s">
        <v>538</v>
      </c>
      <c r="I857" t="s">
        <v>538</v>
      </c>
      <c r="J857" t="s">
        <v>123</v>
      </c>
      <c r="K857" t="s">
        <v>193</v>
      </c>
      <c r="L857" t="s">
        <v>193</v>
      </c>
      <c r="M857">
        <f>IF(UPPER(TRIM(Table2[[#This Row],[Status_Clean]]))="CONVERTED",1,0)</f>
        <v>0</v>
      </c>
      <c r="N857">
        <f>IF(ISNUMBER(MATCH(UPPER(TRIM(Table2[[#This Row],[Status_Clean]])),{"CONTACTED","QUALIFIED","CONVERTED"},0)),1,0)</f>
        <v>0</v>
      </c>
      <c r="O857" cm="1">
        <f t="array" ref="O857">_xlfn.SWITCH(UPPER(TRIM(Table2[[#This Row],[Status_Clean]])),"NEW",1,"CONTACTED",2,"QUALIFIED",3,"CONVERTED",4,"LOST",5,99)</f>
        <v>1</v>
      </c>
      <c r="P857" t="s">
        <v>2673</v>
      </c>
      <c r="Q857" t="s">
        <v>8005</v>
      </c>
      <c r="R857" t="s">
        <v>8005</v>
      </c>
      <c r="S857">
        <v>45275</v>
      </c>
      <c r="T857" t="s">
        <v>7261</v>
      </c>
      <c r="U857">
        <v>45275</v>
      </c>
      <c r="V857" t="s">
        <v>7262</v>
      </c>
      <c r="W857" t="s">
        <v>7263</v>
      </c>
      <c r="X857" t="s">
        <v>7264</v>
      </c>
      <c r="Y857" t="s">
        <v>7312</v>
      </c>
      <c r="Z857" t="s">
        <v>2674</v>
      </c>
      <c r="AA857">
        <v>38.5</v>
      </c>
      <c r="AB857" t="str" cm="1">
        <f t="array" ref="AB857">_xlfn.LET(_xlpm.x,IFERROR(VALUE(Table2[[#This Row],[Response_Time_Hours]]),""),IF(_xlpm.x="","CHECK",_xlfn.IFS(_xlpm.x&lt;=1,"Immediate",_xlpm.x&lt;=6,"Fast",_xlpm.x&lt;=24,"Moderate",_xlpm.x&gt;24,"Delayed")))</f>
        <v>Delayed</v>
      </c>
      <c r="AC857">
        <v>44</v>
      </c>
      <c r="AD857" t="str" cm="1">
        <f t="array" ref="AD857">IF(Table2[[#This Row],[Interaction_Count_Final]]="","N/A",_xlfn.IFS(Table2[[#This Row],[Interaction_Count_Final]]&lt;=2,"Low",Table2[[#This Row],[Interaction_Count_Final]]&lt;=5,"Medium",Table2[[#This Row],[Interaction_Count_Final]]&gt;=6,"High",TRUE,"CHECK"))</f>
        <v>High</v>
      </c>
      <c r="AE857" t="s">
        <v>7266</v>
      </c>
      <c r="AF857" t="b">
        <v>1</v>
      </c>
      <c r="AG857" t="b">
        <v>1</v>
      </c>
      <c r="AH857">
        <v>1128</v>
      </c>
      <c r="AI857">
        <v>45275</v>
      </c>
      <c r="AJ857" t="b">
        <v>1</v>
      </c>
      <c r="AK857" t="str" cm="1">
        <f t="array" ref="AK857">_xlfn.LET(
  _xlpm.txt,TRIM(Raw_Data!F857),
  _xlpm.norm,SUBSTITUTE(SUBSTITUTE(_xlpm.txt,"-","/"),".","/"),
  _xlpm.p,_xlfn.TEXTSPLIT(_xlpm.norm,"/"),
  _xlpm.a,VALUE(INDEX(_xlpm.p,1)),
  _xlpm.b,VALUE(INDEX(_xlpm.p,2)),
  IF(AND(_xlpm.a&lt;=12,_xlpm.b&lt;=12),"REVIEW_AMBIGUOUS","OK")
)</f>
        <v>OK</v>
      </c>
    </row>
    <row r="858" spans="1:37">
      <c r="A858" t="s">
        <v>2675</v>
      </c>
      <c r="B858" t="s">
        <v>2675</v>
      </c>
      <c r="C858" t="b">
        <v>0</v>
      </c>
      <c r="D858" t="s">
        <v>7257</v>
      </c>
      <c r="E858" t="s">
        <v>2676</v>
      </c>
      <c r="F858" t="s">
        <v>2676</v>
      </c>
      <c r="G858" t="s">
        <v>7268</v>
      </c>
      <c r="H858" t="s">
        <v>359</v>
      </c>
      <c r="I858" t="s">
        <v>359</v>
      </c>
      <c r="J858" t="s">
        <v>473</v>
      </c>
      <c r="K858" t="s">
        <v>173</v>
      </c>
      <c r="L858" t="s">
        <v>173</v>
      </c>
      <c r="M858">
        <f>IF(UPPER(TRIM(Table2[[#This Row],[Status_Clean]]))="CONVERTED",1,0)</f>
        <v>0</v>
      </c>
      <c r="N858">
        <f>IF(ISNUMBER(MATCH(UPPER(TRIM(Table2[[#This Row],[Status_Clean]])),{"CONTACTED","QUALIFIED","CONVERTED"},0)),1,0)</f>
        <v>0</v>
      </c>
      <c r="O858" cm="1">
        <f t="array" ref="O858">_xlfn.SWITCH(UPPER(TRIM(Table2[[#This Row],[Status_Clean]])),"NEW",1,"CONTACTED",2,"QUALIFIED",3,"CONVERTED",4,"LOST",5,99)</f>
        <v>5</v>
      </c>
      <c r="P858">
        <v>45140</v>
      </c>
      <c r="Q858" t="s">
        <v>7491</v>
      </c>
      <c r="R858" t="s">
        <v>7491</v>
      </c>
      <c r="S858">
        <v>45140</v>
      </c>
      <c r="T858" t="s">
        <v>7261</v>
      </c>
      <c r="U858">
        <v>45140</v>
      </c>
      <c r="V858" t="s">
        <v>7310</v>
      </c>
      <c r="W858" t="s">
        <v>7263</v>
      </c>
      <c r="X858" t="s">
        <v>7288</v>
      </c>
      <c r="Y858" t="s">
        <v>7272</v>
      </c>
      <c r="Z858">
        <v>51.5</v>
      </c>
      <c r="AA858">
        <v>51.5</v>
      </c>
      <c r="AB858" t="str" cm="1">
        <f t="array" ref="AB858">_xlfn.LET(_xlpm.x,IFERROR(VALUE(Table2[[#This Row],[Response_Time_Hours]]),""),IF(_xlpm.x="","CHECK",_xlfn.IFS(_xlpm.x&lt;=1,"Immediate",_xlpm.x&lt;=6,"Fast",_xlpm.x&lt;=24,"Moderate",_xlpm.x&gt;24,"Delayed")))</f>
        <v>Delayed</v>
      </c>
      <c r="AC858">
        <v>36</v>
      </c>
      <c r="AD858" t="str" cm="1">
        <f t="array" ref="AD858">IF(Table2[[#This Row],[Interaction_Count_Final]]="","N/A",_xlfn.IFS(Table2[[#This Row],[Interaction_Count_Final]]&lt;=2,"Low",Table2[[#This Row],[Interaction_Count_Final]]&lt;=5,"Medium",Table2[[#This Row],[Interaction_Count_Final]]&gt;=6,"High",TRUE,"CHECK"))</f>
        <v>High</v>
      </c>
      <c r="AE858" t="s">
        <v>7266</v>
      </c>
      <c r="AF858" t="b">
        <v>1</v>
      </c>
      <c r="AG858" t="b">
        <v>1</v>
      </c>
      <c r="AH858">
        <v>1129</v>
      </c>
      <c r="AI858">
        <v>45140</v>
      </c>
      <c r="AJ858" t="b">
        <v>1</v>
      </c>
      <c r="AK858" t="e" cm="1">
        <f t="array" ref="AK858">_xlfn.LET(
  _xlpm.txt,TRIM(Raw_Data!F858),
  _xlpm.norm,SUBSTITUTE(SUBSTITUTE(_xlpm.txt,"-","/"),".","/"),
  _xlpm.p,_xlfn.TEXTSPLIT(_xlpm.norm,"/"),
  _xlpm.a,VALUE(INDEX(_xlpm.p,1)),
  _xlpm.b,VALUE(INDEX(_xlpm.p,2)),
  IF(AND(_xlpm.a&lt;=12,_xlpm.b&lt;=12),"REVIEW_AMBIGUOUS","OK")
)</f>
        <v>#REF!</v>
      </c>
    </row>
    <row r="859" spans="1:37">
      <c r="A859" t="s">
        <v>2677</v>
      </c>
      <c r="B859" t="s">
        <v>2677</v>
      </c>
      <c r="C859" t="b">
        <v>0</v>
      </c>
      <c r="D859" t="s">
        <v>7257</v>
      </c>
      <c r="E859" t="s">
        <v>2678</v>
      </c>
      <c r="F859" t="s">
        <v>2678</v>
      </c>
      <c r="G859" t="s">
        <v>7258</v>
      </c>
      <c r="H859" t="s">
        <v>473</v>
      </c>
      <c r="I859" t="s">
        <v>473</v>
      </c>
      <c r="J859" t="s">
        <v>473</v>
      </c>
      <c r="K859" t="s">
        <v>250</v>
      </c>
      <c r="L859" t="s">
        <v>250</v>
      </c>
      <c r="M859">
        <f>IF(UPPER(TRIM(Table2[[#This Row],[Status_Clean]]))="CONVERTED",1,0)</f>
        <v>1</v>
      </c>
      <c r="N859">
        <f>IF(ISNUMBER(MATCH(UPPER(TRIM(Table2[[#This Row],[Status_Clean]])),{"CONTACTED","QUALIFIED","CONVERTED"},0)),1,0)</f>
        <v>1</v>
      </c>
      <c r="O859" cm="1">
        <f t="array" ref="O859">_xlfn.SWITCH(UPPER(TRIM(Table2[[#This Row],[Status_Clean]])),"NEW",1,"CONTACTED",2,"QUALIFIED",3,"CONVERTED",4,"LOST",5,99)</f>
        <v>4</v>
      </c>
      <c r="P859">
        <v>44990</v>
      </c>
      <c r="Q859" t="s">
        <v>8006</v>
      </c>
      <c r="R859" t="s">
        <v>8006</v>
      </c>
      <c r="S859">
        <v>44990</v>
      </c>
      <c r="T859" t="s">
        <v>7261</v>
      </c>
      <c r="U859">
        <v>44990</v>
      </c>
      <c r="V859" t="s">
        <v>7295</v>
      </c>
      <c r="W859" t="s">
        <v>7263</v>
      </c>
      <c r="X859" t="s">
        <v>7284</v>
      </c>
      <c r="Y859" t="s">
        <v>7293</v>
      </c>
      <c r="Z859" t="s">
        <v>209</v>
      </c>
      <c r="AA859">
        <v>55.199999999999996</v>
      </c>
      <c r="AB859" t="str" cm="1">
        <f t="array" ref="AB859">_xlfn.LET(_xlpm.x,IFERROR(VALUE(Table2[[#This Row],[Response_Time_Hours]]),""),IF(_xlpm.x="","CHECK",_xlfn.IFS(_xlpm.x&lt;=1,"Immediate",_xlpm.x&lt;=6,"Fast",_xlpm.x&lt;=24,"Moderate",_xlpm.x&gt;24,"Delayed")))</f>
        <v>Delayed</v>
      </c>
      <c r="AC859">
        <v>14</v>
      </c>
      <c r="AD859" t="str" cm="1">
        <f t="array" ref="AD859">IF(Table2[[#This Row],[Interaction_Count_Final]]="","N/A",_xlfn.IFS(Table2[[#This Row],[Interaction_Count_Final]]&lt;=2,"Low",Table2[[#This Row],[Interaction_Count_Final]]&lt;=5,"Medium",Table2[[#This Row],[Interaction_Count_Final]]&gt;=6,"High",TRUE,"CHECK"))</f>
        <v>High</v>
      </c>
      <c r="AE859" t="s">
        <v>7289</v>
      </c>
      <c r="AF859" t="b">
        <v>1</v>
      </c>
      <c r="AG859" t="b">
        <v>1</v>
      </c>
      <c r="AH859">
        <v>1130</v>
      </c>
      <c r="AI859">
        <v>44990</v>
      </c>
      <c r="AJ859" t="b">
        <v>1</v>
      </c>
      <c r="AK859" t="e" cm="1">
        <f t="array" ref="AK859">_xlfn.LET(
  _xlpm.txt,TRIM(Raw_Data!F859),
  _xlpm.norm,SUBSTITUTE(SUBSTITUTE(_xlpm.txt,"-","/"),".","/"),
  _xlpm.p,_xlfn.TEXTSPLIT(_xlpm.norm,"/"),
  _xlpm.a,VALUE(INDEX(_xlpm.p,1)),
  _xlpm.b,VALUE(INDEX(_xlpm.p,2)),
  IF(AND(_xlpm.a&lt;=12,_xlpm.b&lt;=12),"REVIEW_AMBIGUOUS","OK")
)</f>
        <v>#REF!</v>
      </c>
    </row>
    <row r="860" spans="1:37">
      <c r="A860" t="s">
        <v>2679</v>
      </c>
      <c r="B860" t="s">
        <v>2679</v>
      </c>
      <c r="C860" t="b">
        <v>0</v>
      </c>
      <c r="D860" t="s">
        <v>7257</v>
      </c>
      <c r="E860" t="s">
        <v>2680</v>
      </c>
      <c r="F860" t="s">
        <v>2680</v>
      </c>
      <c r="G860" t="s">
        <v>7258</v>
      </c>
      <c r="H860" t="s">
        <v>123</v>
      </c>
      <c r="I860" t="s">
        <v>123</v>
      </c>
      <c r="J860" t="s">
        <v>123</v>
      </c>
      <c r="K860" t="s">
        <v>193</v>
      </c>
      <c r="L860" t="s">
        <v>193</v>
      </c>
      <c r="M860">
        <f>IF(UPPER(TRIM(Table2[[#This Row],[Status_Clean]]))="CONVERTED",1,0)</f>
        <v>0</v>
      </c>
      <c r="N860">
        <f>IF(ISNUMBER(MATCH(UPPER(TRIM(Table2[[#This Row],[Status_Clean]])),{"CONTACTED","QUALIFIED","CONVERTED"},0)),1,0)</f>
        <v>0</v>
      </c>
      <c r="O860" cm="1">
        <f t="array" ref="O860">_xlfn.SWITCH(UPPER(TRIM(Table2[[#This Row],[Status_Clean]])),"NEW",1,"CONTACTED",2,"QUALIFIED",3,"CONVERTED",4,"LOST",5,99)</f>
        <v>1</v>
      </c>
      <c r="P860" t="s">
        <v>2681</v>
      </c>
      <c r="Q860" t="s">
        <v>8007</v>
      </c>
      <c r="R860" t="s">
        <v>8007</v>
      </c>
      <c r="S860">
        <v>45285</v>
      </c>
      <c r="T860" t="s">
        <v>7261</v>
      </c>
      <c r="U860">
        <v>45285</v>
      </c>
      <c r="V860" t="s">
        <v>7262</v>
      </c>
      <c r="W860" t="s">
        <v>7263</v>
      </c>
      <c r="X860" t="s">
        <v>7264</v>
      </c>
      <c r="Y860" t="s">
        <v>7298</v>
      </c>
      <c r="Z860">
        <v>8.6</v>
      </c>
      <c r="AA860">
        <v>8.6</v>
      </c>
      <c r="AB860" t="str" cm="1">
        <f t="array" ref="AB860">_xlfn.LET(_xlpm.x,IFERROR(VALUE(Table2[[#This Row],[Response_Time_Hours]]),""),IF(_xlpm.x="","CHECK",_xlfn.IFS(_xlpm.x&lt;=1,"Immediate",_xlpm.x&lt;=6,"Fast",_xlpm.x&lt;=24,"Moderate",_xlpm.x&gt;24,"Delayed")))</f>
        <v>Moderate</v>
      </c>
      <c r="AC860">
        <v>21</v>
      </c>
      <c r="AD860" t="str" cm="1">
        <f t="array" ref="AD860">IF(Table2[[#This Row],[Interaction_Count_Final]]="","N/A",_xlfn.IFS(Table2[[#This Row],[Interaction_Count_Final]]&lt;=2,"Low",Table2[[#This Row],[Interaction_Count_Final]]&lt;=5,"Medium",Table2[[#This Row],[Interaction_Count_Final]]&gt;=6,"High",TRUE,"CHECK"))</f>
        <v>High</v>
      </c>
      <c r="AE860" t="s">
        <v>7266</v>
      </c>
      <c r="AF860" t="b">
        <v>1</v>
      </c>
      <c r="AG860" t="b">
        <v>1</v>
      </c>
      <c r="AH860">
        <v>1131</v>
      </c>
      <c r="AI860">
        <v>45285</v>
      </c>
      <c r="AJ860" t="b">
        <v>1</v>
      </c>
      <c r="AK860" t="str" cm="1">
        <f t="array" ref="AK860">_xlfn.LET(
  _xlpm.txt,TRIM(Raw_Data!F860),
  _xlpm.norm,SUBSTITUTE(SUBSTITUTE(_xlpm.txt,"-","/"),".","/"),
  _xlpm.p,_xlfn.TEXTSPLIT(_xlpm.norm,"/"),
  _xlpm.a,VALUE(INDEX(_xlpm.p,1)),
  _xlpm.b,VALUE(INDEX(_xlpm.p,2)),
  IF(AND(_xlpm.a&lt;=12,_xlpm.b&lt;=12),"REVIEW_AMBIGUOUS","OK")
)</f>
        <v>OK</v>
      </c>
    </row>
    <row r="861" spans="1:37">
      <c r="A861" t="s">
        <v>2682</v>
      </c>
      <c r="B861" t="s">
        <v>2682</v>
      </c>
      <c r="C861" t="b">
        <v>0</v>
      </c>
      <c r="D861" t="s">
        <v>7257</v>
      </c>
      <c r="E861" t="s">
        <v>2683</v>
      </c>
      <c r="F861" t="s">
        <v>2683</v>
      </c>
      <c r="G861" t="s">
        <v>7258</v>
      </c>
      <c r="H861" t="s">
        <v>363</v>
      </c>
      <c r="I861" t="s">
        <v>363</v>
      </c>
      <c r="J861" t="s">
        <v>363</v>
      </c>
      <c r="K861" t="s">
        <v>125</v>
      </c>
      <c r="L861" t="s">
        <v>125</v>
      </c>
      <c r="M861">
        <f>IF(UPPER(TRIM(Table2[[#This Row],[Status_Clean]]))="CONVERTED",1,0)</f>
        <v>0</v>
      </c>
      <c r="N861">
        <f>IF(ISNUMBER(MATCH(UPPER(TRIM(Table2[[#This Row],[Status_Clean]])),{"CONTACTED","QUALIFIED","CONVERTED"},0)),1,0)</f>
        <v>1</v>
      </c>
      <c r="O861" cm="1">
        <f t="array" ref="O861">_xlfn.SWITCH(UPPER(TRIM(Table2[[#This Row],[Status_Clean]])),"NEW",1,"CONTACTED",2,"QUALIFIED",3,"CONVERTED",4,"LOST",5,99)</f>
        <v>2</v>
      </c>
      <c r="P861">
        <v>45650</v>
      </c>
      <c r="Q861" t="s">
        <v>8008</v>
      </c>
      <c r="R861" t="s">
        <v>8008</v>
      </c>
      <c r="S861">
        <v>45650</v>
      </c>
      <c r="T861" t="s">
        <v>7261</v>
      </c>
      <c r="U861">
        <v>45650</v>
      </c>
      <c r="V861" t="s">
        <v>7262</v>
      </c>
      <c r="W861" t="s">
        <v>7271</v>
      </c>
      <c r="X861" t="s">
        <v>7264</v>
      </c>
      <c r="Y861" t="s">
        <v>7265</v>
      </c>
      <c r="Z861" t="s">
        <v>2684</v>
      </c>
      <c r="AA861">
        <v>22.8</v>
      </c>
      <c r="AB861" t="str" cm="1">
        <f t="array" ref="AB861">_xlfn.LET(_xlpm.x,IFERROR(VALUE(Table2[[#This Row],[Response_Time_Hours]]),""),IF(_xlpm.x="","CHECK",_xlfn.IFS(_xlpm.x&lt;=1,"Immediate",_xlpm.x&lt;=6,"Fast",_xlpm.x&lt;=24,"Moderate",_xlpm.x&gt;24,"Delayed")))</f>
        <v>Moderate</v>
      </c>
      <c r="AC861">
        <v>8</v>
      </c>
      <c r="AD861" t="str" cm="1">
        <f t="array" ref="AD861">IF(Table2[[#This Row],[Interaction_Count_Final]]="","N/A",_xlfn.IFS(Table2[[#This Row],[Interaction_Count_Final]]&lt;=2,"Low",Table2[[#This Row],[Interaction_Count_Final]]&lt;=5,"Medium",Table2[[#This Row],[Interaction_Count_Final]]&gt;=6,"High",TRUE,"CHECK"))</f>
        <v>High</v>
      </c>
      <c r="AE861" t="s">
        <v>7266</v>
      </c>
      <c r="AF861" t="b">
        <v>1</v>
      </c>
      <c r="AG861" t="b">
        <v>1</v>
      </c>
      <c r="AH861">
        <v>1132</v>
      </c>
      <c r="AI861">
        <v>45650</v>
      </c>
      <c r="AJ861" t="b">
        <v>1</v>
      </c>
      <c r="AK861" t="e" cm="1">
        <f t="array" ref="AK861">_xlfn.LET(
  _xlpm.txt,TRIM(Raw_Data!F861),
  _xlpm.norm,SUBSTITUTE(SUBSTITUTE(_xlpm.txt,"-","/"),".","/"),
  _xlpm.p,_xlfn.TEXTSPLIT(_xlpm.norm,"/"),
  _xlpm.a,VALUE(INDEX(_xlpm.p,1)),
  _xlpm.b,VALUE(INDEX(_xlpm.p,2)),
  IF(AND(_xlpm.a&lt;=12,_xlpm.b&lt;=12),"REVIEW_AMBIGUOUS","OK")
)</f>
        <v>#REF!</v>
      </c>
    </row>
    <row r="862" spans="1:37">
      <c r="A862" t="s">
        <v>2685</v>
      </c>
      <c r="B862" t="s">
        <v>2685</v>
      </c>
      <c r="C862" t="b">
        <v>0</v>
      </c>
      <c r="D862" t="s">
        <v>7257</v>
      </c>
      <c r="E862" t="s">
        <v>2686</v>
      </c>
      <c r="F862" t="s">
        <v>2686</v>
      </c>
      <c r="G862" t="s">
        <v>7268</v>
      </c>
      <c r="H862" t="s">
        <v>447</v>
      </c>
      <c r="I862" t="s">
        <v>447</v>
      </c>
      <c r="J862" t="s">
        <v>447</v>
      </c>
      <c r="K862" t="s">
        <v>173</v>
      </c>
      <c r="L862" t="s">
        <v>173</v>
      </c>
      <c r="M862">
        <f>IF(UPPER(TRIM(Table2[[#This Row],[Status_Clean]]))="CONVERTED",1,0)</f>
        <v>0</v>
      </c>
      <c r="N862">
        <f>IF(ISNUMBER(MATCH(UPPER(TRIM(Table2[[#This Row],[Status_Clean]])),{"CONTACTED","QUALIFIED","CONVERTED"},0)),1,0)</f>
        <v>0</v>
      </c>
      <c r="O862" cm="1">
        <f t="array" ref="O862">_xlfn.SWITCH(UPPER(TRIM(Table2[[#This Row],[Status_Clean]])),"NEW",1,"CONTACTED",2,"QUALIFIED",3,"CONVERTED",4,"LOST",5,99)</f>
        <v>5</v>
      </c>
      <c r="P862">
        <v>45514</v>
      </c>
      <c r="Q862" t="s">
        <v>7416</v>
      </c>
      <c r="R862" t="s">
        <v>7416</v>
      </c>
      <c r="S862">
        <v>45514</v>
      </c>
      <c r="T862" t="s">
        <v>7261</v>
      </c>
      <c r="U862">
        <v>45514</v>
      </c>
      <c r="V862" t="s">
        <v>7310</v>
      </c>
      <c r="W862" t="s">
        <v>7271</v>
      </c>
      <c r="X862" t="s">
        <v>7288</v>
      </c>
      <c r="Y862" t="s">
        <v>7278</v>
      </c>
      <c r="Z862" t="s">
        <v>2687</v>
      </c>
      <c r="AA862">
        <v>59.5</v>
      </c>
      <c r="AB862" t="str" cm="1">
        <f t="array" ref="AB862">_xlfn.LET(_xlpm.x,IFERROR(VALUE(Table2[[#This Row],[Response_Time_Hours]]),""),IF(_xlpm.x="","CHECK",_xlfn.IFS(_xlpm.x&lt;=1,"Immediate",_xlpm.x&lt;=6,"Fast",_xlpm.x&lt;=24,"Moderate",_xlpm.x&gt;24,"Delayed")))</f>
        <v>Delayed</v>
      </c>
      <c r="AC862">
        <v>27</v>
      </c>
      <c r="AD862" t="str" cm="1">
        <f t="array" ref="AD862">IF(Table2[[#This Row],[Interaction_Count_Final]]="","N/A",_xlfn.IFS(Table2[[#This Row],[Interaction_Count_Final]]&lt;=2,"Low",Table2[[#This Row],[Interaction_Count_Final]]&lt;=5,"Medium",Table2[[#This Row],[Interaction_Count_Final]]&gt;=6,"High",TRUE,"CHECK"))</f>
        <v>High</v>
      </c>
      <c r="AE862" t="s">
        <v>7289</v>
      </c>
      <c r="AF862" t="b">
        <v>1</v>
      </c>
      <c r="AG862" t="b">
        <v>1</v>
      </c>
      <c r="AH862">
        <v>1133</v>
      </c>
      <c r="AI862">
        <v>45514</v>
      </c>
      <c r="AJ862" t="b">
        <v>1</v>
      </c>
      <c r="AK862" t="e" cm="1">
        <f t="array" ref="AK862">_xlfn.LET(
  _xlpm.txt,TRIM(Raw_Data!F862),
  _xlpm.norm,SUBSTITUTE(SUBSTITUTE(_xlpm.txt,"-","/"),".","/"),
  _xlpm.p,_xlfn.TEXTSPLIT(_xlpm.norm,"/"),
  _xlpm.a,VALUE(INDEX(_xlpm.p,1)),
  _xlpm.b,VALUE(INDEX(_xlpm.p,2)),
  IF(AND(_xlpm.a&lt;=12,_xlpm.b&lt;=12),"REVIEW_AMBIGUOUS","OK")
)</f>
        <v>#REF!</v>
      </c>
    </row>
    <row r="863" spans="1:37">
      <c r="A863" t="s">
        <v>2688</v>
      </c>
      <c r="B863" t="s">
        <v>2688</v>
      </c>
      <c r="C863" t="b">
        <v>1</v>
      </c>
      <c r="D863" t="s">
        <v>7257</v>
      </c>
      <c r="E863" t="s">
        <v>2689</v>
      </c>
      <c r="F863" t="s">
        <v>2689</v>
      </c>
      <c r="G863" t="s">
        <v>7303</v>
      </c>
      <c r="H863" t="s">
        <v>1035</v>
      </c>
      <c r="I863" t="s">
        <v>1035</v>
      </c>
      <c r="J863" t="s">
        <v>311</v>
      </c>
      <c r="K863" t="s">
        <v>125</v>
      </c>
      <c r="L863" t="s">
        <v>125</v>
      </c>
      <c r="M863">
        <f>IF(UPPER(TRIM(Table2[[#This Row],[Status_Clean]]))="CONVERTED",1,0)</f>
        <v>0</v>
      </c>
      <c r="N863">
        <f>IF(ISNUMBER(MATCH(UPPER(TRIM(Table2[[#This Row],[Status_Clean]])),{"CONTACTED","QUALIFIED","CONVERTED"},0)),1,0)</f>
        <v>1</v>
      </c>
      <c r="O863" cm="1">
        <f t="array" ref="O863">_xlfn.SWITCH(UPPER(TRIM(Table2[[#This Row],[Status_Clean]])),"NEW",1,"CONTACTED",2,"QUALIFIED",3,"CONVERTED",4,"LOST",5,99)</f>
        <v>2</v>
      </c>
      <c r="P863" t="s">
        <v>2690</v>
      </c>
      <c r="Q863" t="s">
        <v>8009</v>
      </c>
      <c r="R863" t="s">
        <v>8009</v>
      </c>
      <c r="S863">
        <v>45066</v>
      </c>
      <c r="T863" t="s">
        <v>7261</v>
      </c>
      <c r="U863">
        <v>45066</v>
      </c>
      <c r="V863" t="s">
        <v>7314</v>
      </c>
      <c r="W863" t="s">
        <v>7263</v>
      </c>
      <c r="X863" t="s">
        <v>7277</v>
      </c>
      <c r="Y863" t="s">
        <v>7278</v>
      </c>
      <c r="Z863">
        <v>51</v>
      </c>
      <c r="AA863">
        <v>51</v>
      </c>
      <c r="AB863" t="str" cm="1">
        <f t="array" ref="AB863">_xlfn.LET(_xlpm.x,IFERROR(VALUE(Table2[[#This Row],[Response_Time_Hours]]),""),IF(_xlpm.x="","CHECK",_xlfn.IFS(_xlpm.x&lt;=1,"Immediate",_xlpm.x&lt;=6,"Fast",_xlpm.x&lt;=24,"Moderate",_xlpm.x&gt;24,"Delayed")))</f>
        <v>Delayed</v>
      </c>
      <c r="AC863">
        <v>12</v>
      </c>
      <c r="AD863" t="str" cm="1">
        <f t="array" ref="AD863">IF(Table2[[#This Row],[Interaction_Count_Final]]="","N/A",_xlfn.IFS(Table2[[#This Row],[Interaction_Count_Final]]&lt;=2,"Low",Table2[[#This Row],[Interaction_Count_Final]]&lt;=5,"Medium",Table2[[#This Row],[Interaction_Count_Final]]&gt;=6,"High",TRUE,"CHECK"))</f>
        <v>High</v>
      </c>
      <c r="AE863" t="s">
        <v>7289</v>
      </c>
      <c r="AF863" t="b">
        <v>1</v>
      </c>
      <c r="AG863" t="b">
        <v>1</v>
      </c>
      <c r="AH863">
        <v>1135</v>
      </c>
      <c r="AI863">
        <v>45066</v>
      </c>
      <c r="AJ863" t="b">
        <v>1</v>
      </c>
      <c r="AK863" t="str" cm="1">
        <f t="array" ref="AK863">_xlfn.LET(
  _xlpm.txt,TRIM(Raw_Data!F863),
  _xlpm.norm,SUBSTITUTE(SUBSTITUTE(_xlpm.txt,"-","/"),".","/"),
  _xlpm.p,_xlfn.TEXTSPLIT(_xlpm.norm,"/"),
  _xlpm.a,VALUE(INDEX(_xlpm.p,1)),
  _xlpm.b,VALUE(INDEX(_xlpm.p,2)),
  IF(AND(_xlpm.a&lt;=12,_xlpm.b&lt;=12),"REVIEW_AMBIGUOUS","OK")
)</f>
        <v>OK</v>
      </c>
    </row>
    <row r="864" spans="1:37">
      <c r="A864" t="s">
        <v>2691</v>
      </c>
      <c r="B864" t="s">
        <v>2691</v>
      </c>
      <c r="C864" t="b">
        <v>0</v>
      </c>
      <c r="D864" t="s">
        <v>7257</v>
      </c>
      <c r="E864" t="s">
        <v>2692</v>
      </c>
      <c r="F864" t="s">
        <v>2692</v>
      </c>
      <c r="G864" t="s">
        <v>7258</v>
      </c>
      <c r="H864" t="s">
        <v>447</v>
      </c>
      <c r="I864" t="s">
        <v>447</v>
      </c>
      <c r="J864" t="s">
        <v>447</v>
      </c>
      <c r="K864" t="s">
        <v>7502</v>
      </c>
      <c r="L864" t="s">
        <v>71</v>
      </c>
      <c r="M864">
        <f>IF(UPPER(TRIM(Table2[[#This Row],[Status_Clean]]))="CONVERTED",1,0)</f>
        <v>0</v>
      </c>
      <c r="N864">
        <f>IF(ISNUMBER(MATCH(UPPER(TRIM(Table2[[#This Row],[Status_Clean]])),{"CONTACTED","QUALIFIED","CONVERTED"},0)),1,0)</f>
        <v>1</v>
      </c>
      <c r="O864" cm="1">
        <f t="array" ref="O864">_xlfn.SWITCH(UPPER(TRIM(Table2[[#This Row],[Status_Clean]])),"NEW",1,"CONTACTED",2,"QUALIFIED",3,"CONVERTED",4,"LOST",5,99)</f>
        <v>3</v>
      </c>
      <c r="P864" t="s">
        <v>2693</v>
      </c>
      <c r="Q864" t="s">
        <v>2693</v>
      </c>
      <c r="R864" t="s">
        <v>2693</v>
      </c>
      <c r="S864">
        <v>44982</v>
      </c>
      <c r="T864" t="s">
        <v>7261</v>
      </c>
      <c r="U864">
        <v>44982</v>
      </c>
      <c r="V864" t="s">
        <v>7283</v>
      </c>
      <c r="W864" t="s">
        <v>7263</v>
      </c>
      <c r="X864" t="s">
        <v>7284</v>
      </c>
      <c r="Y864" t="s">
        <v>7278</v>
      </c>
      <c r="Z864" t="s">
        <v>1758</v>
      </c>
      <c r="AA864">
        <v>4.2</v>
      </c>
      <c r="AB864" t="str" cm="1">
        <f t="array" ref="AB864">_xlfn.LET(_xlpm.x,IFERROR(VALUE(Table2[[#This Row],[Response_Time_Hours]]),""),IF(_xlpm.x="","CHECK",_xlfn.IFS(_xlpm.x&lt;=1,"Immediate",_xlpm.x&lt;=6,"Fast",_xlpm.x&lt;=24,"Moderate",_xlpm.x&gt;24,"Delayed")))</f>
        <v>Fast</v>
      </c>
      <c r="AC864">
        <v>42</v>
      </c>
      <c r="AD864" t="str" cm="1">
        <f t="array" ref="AD864">IF(Table2[[#This Row],[Interaction_Count_Final]]="","N/A",_xlfn.IFS(Table2[[#This Row],[Interaction_Count_Final]]&lt;=2,"Low",Table2[[#This Row],[Interaction_Count_Final]]&lt;=5,"Medium",Table2[[#This Row],[Interaction_Count_Final]]&gt;=6,"High",TRUE,"CHECK"))</f>
        <v>High</v>
      </c>
      <c r="AE864" t="s">
        <v>7289</v>
      </c>
      <c r="AF864" t="b">
        <v>1</v>
      </c>
      <c r="AG864" t="b">
        <v>1</v>
      </c>
      <c r="AH864">
        <v>1136</v>
      </c>
      <c r="AI864">
        <v>44982</v>
      </c>
      <c r="AJ864" t="b">
        <v>1</v>
      </c>
      <c r="AK864" t="str" cm="1">
        <f t="array" ref="AK864">_xlfn.LET(
  _xlpm.txt,TRIM(Raw_Data!F864),
  _xlpm.norm,SUBSTITUTE(SUBSTITUTE(_xlpm.txt,"-","/"),".","/"),
  _xlpm.p,_xlfn.TEXTSPLIT(_xlpm.norm,"/"),
  _xlpm.a,VALUE(INDEX(_xlpm.p,1)),
  _xlpm.b,VALUE(INDEX(_xlpm.p,2)),
  IF(AND(_xlpm.a&lt;=12,_xlpm.b&lt;=12),"REVIEW_AMBIGUOUS","OK")
)</f>
        <v>OK</v>
      </c>
    </row>
    <row r="865" spans="1:37">
      <c r="A865" t="s">
        <v>2694</v>
      </c>
      <c r="B865" t="s">
        <v>2694</v>
      </c>
      <c r="C865" t="b">
        <v>0</v>
      </c>
      <c r="D865" t="s">
        <v>7257</v>
      </c>
      <c r="E865" t="s">
        <v>2695</v>
      </c>
      <c r="F865" t="s">
        <v>2695</v>
      </c>
      <c r="G865" t="s">
        <v>7280</v>
      </c>
      <c r="H865" t="s">
        <v>311</v>
      </c>
      <c r="I865" t="s">
        <v>311</v>
      </c>
      <c r="J865" t="s">
        <v>311</v>
      </c>
      <c r="K865" t="s">
        <v>250</v>
      </c>
      <c r="L865" t="s">
        <v>250</v>
      </c>
      <c r="M865">
        <f>IF(UPPER(TRIM(Table2[[#This Row],[Status_Clean]]))="CONVERTED",1,0)</f>
        <v>1</v>
      </c>
      <c r="N865">
        <f>IF(ISNUMBER(MATCH(UPPER(TRIM(Table2[[#This Row],[Status_Clean]])),{"CONTACTED","QUALIFIED","CONVERTED"},0)),1,0)</f>
        <v>1</v>
      </c>
      <c r="O865" cm="1">
        <f t="array" ref="O865">_xlfn.SWITCH(UPPER(TRIM(Table2[[#This Row],[Status_Clean]])),"NEW",1,"CONTACTED",2,"QUALIFIED",3,"CONVERTED",4,"LOST",5,99)</f>
        <v>4</v>
      </c>
      <c r="P865" t="s">
        <v>2696</v>
      </c>
      <c r="Q865" t="s">
        <v>8010</v>
      </c>
      <c r="R865" t="s">
        <v>8010</v>
      </c>
      <c r="S865">
        <v>45307</v>
      </c>
      <c r="T865" t="s">
        <v>7261</v>
      </c>
      <c r="U865">
        <v>45307</v>
      </c>
      <c r="V865" t="s">
        <v>7317</v>
      </c>
      <c r="W865" t="s">
        <v>7271</v>
      </c>
      <c r="X865" t="s">
        <v>7284</v>
      </c>
      <c r="Y865" t="s">
        <v>7265</v>
      </c>
      <c r="Z865" t="s">
        <v>2697</v>
      </c>
      <c r="AA865">
        <v>16</v>
      </c>
      <c r="AB865" t="str" cm="1">
        <f t="array" ref="AB865">_xlfn.LET(_xlpm.x,IFERROR(VALUE(Table2[[#This Row],[Response_Time_Hours]]),""),IF(_xlpm.x="","CHECK",_xlfn.IFS(_xlpm.x&lt;=1,"Immediate",_xlpm.x&lt;=6,"Fast",_xlpm.x&lt;=24,"Moderate",_xlpm.x&gt;24,"Delayed")))</f>
        <v>Moderate</v>
      </c>
      <c r="AC865">
        <v>24</v>
      </c>
      <c r="AD865" t="str" cm="1">
        <f t="array" ref="AD865">IF(Table2[[#This Row],[Interaction_Count_Final]]="","N/A",_xlfn.IFS(Table2[[#This Row],[Interaction_Count_Final]]&lt;=2,"Low",Table2[[#This Row],[Interaction_Count_Final]]&lt;=5,"Medium",Table2[[#This Row],[Interaction_Count_Final]]&gt;=6,"High",TRUE,"CHECK"))</f>
        <v>High</v>
      </c>
      <c r="AE865" t="s">
        <v>7273</v>
      </c>
      <c r="AF865" t="b">
        <v>1</v>
      </c>
      <c r="AG865" t="b">
        <v>1</v>
      </c>
      <c r="AH865">
        <v>1137</v>
      </c>
      <c r="AI865">
        <v>45307</v>
      </c>
      <c r="AJ865" t="b">
        <v>1</v>
      </c>
      <c r="AK865" t="str" cm="1">
        <f t="array" ref="AK865">_xlfn.LET(
  _xlpm.txt,TRIM(Raw_Data!F865),
  _xlpm.norm,SUBSTITUTE(SUBSTITUTE(_xlpm.txt,"-","/"),".","/"),
  _xlpm.p,_xlfn.TEXTSPLIT(_xlpm.norm,"/"),
  _xlpm.a,VALUE(INDEX(_xlpm.p,1)),
  _xlpm.b,VALUE(INDEX(_xlpm.p,2)),
  IF(AND(_xlpm.a&lt;=12,_xlpm.b&lt;=12),"REVIEW_AMBIGUOUS","OK")
)</f>
        <v>OK</v>
      </c>
    </row>
    <row r="866" spans="1:37">
      <c r="A866" t="s">
        <v>2698</v>
      </c>
      <c r="B866" t="s">
        <v>2698</v>
      </c>
      <c r="C866" t="b">
        <v>0</v>
      </c>
      <c r="D866" t="s">
        <v>7257</v>
      </c>
      <c r="E866" t="s">
        <v>2699</v>
      </c>
      <c r="F866" t="s">
        <v>2699</v>
      </c>
      <c r="G866" t="s">
        <v>7268</v>
      </c>
      <c r="H866" t="s">
        <v>404</v>
      </c>
      <c r="I866" t="s">
        <v>404</v>
      </c>
      <c r="J866" t="s">
        <v>363</v>
      </c>
      <c r="K866" t="s">
        <v>125</v>
      </c>
      <c r="L866" t="s">
        <v>125</v>
      </c>
      <c r="M866">
        <f>IF(UPPER(TRIM(Table2[[#This Row],[Status_Clean]]))="CONVERTED",1,0)</f>
        <v>0</v>
      </c>
      <c r="N866">
        <f>IF(ISNUMBER(MATCH(UPPER(TRIM(Table2[[#This Row],[Status_Clean]])),{"CONTACTED","QUALIFIED","CONVERTED"},0)),1,0)</f>
        <v>1</v>
      </c>
      <c r="O866" cm="1">
        <f t="array" ref="O866">_xlfn.SWITCH(UPPER(TRIM(Table2[[#This Row],[Status_Clean]])),"NEW",1,"CONTACTED",2,"QUALIFIED",3,"CONVERTED",4,"LOST",5,99)</f>
        <v>2</v>
      </c>
      <c r="P866">
        <v>45086</v>
      </c>
      <c r="Q866" t="s">
        <v>7991</v>
      </c>
      <c r="R866" t="s">
        <v>7991</v>
      </c>
      <c r="S866">
        <v>45086</v>
      </c>
      <c r="T866" t="s">
        <v>7261</v>
      </c>
      <c r="U866">
        <v>45086</v>
      </c>
      <c r="V866" t="s">
        <v>7276</v>
      </c>
      <c r="W866" t="s">
        <v>7263</v>
      </c>
      <c r="X866" t="s">
        <v>7277</v>
      </c>
      <c r="Y866" t="s">
        <v>7312</v>
      </c>
      <c r="Z866" t="s">
        <v>217</v>
      </c>
      <c r="AA866">
        <v>21.6</v>
      </c>
      <c r="AB866" t="str" cm="1">
        <f t="array" ref="AB866">_xlfn.LET(_xlpm.x,IFERROR(VALUE(Table2[[#This Row],[Response_Time_Hours]]),""),IF(_xlpm.x="","CHECK",_xlfn.IFS(_xlpm.x&lt;=1,"Immediate",_xlpm.x&lt;=6,"Fast",_xlpm.x&lt;=24,"Moderate",_xlpm.x&gt;24,"Delayed")))</f>
        <v>Moderate</v>
      </c>
      <c r="AC866">
        <v>27</v>
      </c>
      <c r="AD866" t="str" cm="1">
        <f t="array" ref="AD866">IF(Table2[[#This Row],[Interaction_Count_Final]]="","N/A",_xlfn.IFS(Table2[[#This Row],[Interaction_Count_Final]]&lt;=2,"Low",Table2[[#This Row],[Interaction_Count_Final]]&lt;=5,"Medium",Table2[[#This Row],[Interaction_Count_Final]]&gt;=6,"High",TRUE,"CHECK"))</f>
        <v>High</v>
      </c>
      <c r="AE866" t="s">
        <v>7266</v>
      </c>
      <c r="AF866" t="b">
        <v>1</v>
      </c>
      <c r="AG866" t="b">
        <v>1</v>
      </c>
      <c r="AH866">
        <v>1138</v>
      </c>
      <c r="AI866">
        <v>45086</v>
      </c>
      <c r="AJ866" t="b">
        <v>1</v>
      </c>
      <c r="AK866" t="e" cm="1">
        <f t="array" ref="AK866">_xlfn.LET(
  _xlpm.txt,TRIM(Raw_Data!F866),
  _xlpm.norm,SUBSTITUTE(SUBSTITUTE(_xlpm.txt,"-","/"),".","/"),
  _xlpm.p,_xlfn.TEXTSPLIT(_xlpm.norm,"/"),
  _xlpm.a,VALUE(INDEX(_xlpm.p,1)),
  _xlpm.b,VALUE(INDEX(_xlpm.p,2)),
  IF(AND(_xlpm.a&lt;=12,_xlpm.b&lt;=12),"REVIEW_AMBIGUOUS","OK")
)</f>
        <v>#REF!</v>
      </c>
    </row>
    <row r="867" spans="1:37">
      <c r="A867" t="s">
        <v>2700</v>
      </c>
      <c r="B867" t="s">
        <v>2700</v>
      </c>
      <c r="C867" t="b">
        <v>1</v>
      </c>
      <c r="D867" t="s">
        <v>7257</v>
      </c>
      <c r="E867" t="s">
        <v>2701</v>
      </c>
      <c r="F867" t="s">
        <v>2701</v>
      </c>
      <c r="G867" t="s">
        <v>7274</v>
      </c>
      <c r="H867" t="s">
        <v>222</v>
      </c>
      <c r="I867" t="s">
        <v>222</v>
      </c>
      <c r="J867" t="s">
        <v>222</v>
      </c>
      <c r="K867" t="s">
        <v>193</v>
      </c>
      <c r="L867" t="s">
        <v>193</v>
      </c>
      <c r="M867">
        <f>IF(UPPER(TRIM(Table2[[#This Row],[Status_Clean]]))="CONVERTED",1,0)</f>
        <v>0</v>
      </c>
      <c r="N867">
        <f>IF(ISNUMBER(MATCH(UPPER(TRIM(Table2[[#This Row],[Status_Clean]])),{"CONTACTED","QUALIFIED","CONVERTED"},0)),1,0)</f>
        <v>0</v>
      </c>
      <c r="O867" cm="1">
        <f t="array" ref="O867">_xlfn.SWITCH(UPPER(TRIM(Table2[[#This Row],[Status_Clean]])),"NEW",1,"CONTACTED",2,"QUALIFIED",3,"CONVERTED",4,"LOST",5,99)</f>
        <v>1</v>
      </c>
      <c r="P867">
        <v>45253</v>
      </c>
      <c r="Q867" t="s">
        <v>7943</v>
      </c>
      <c r="R867" t="s">
        <v>7943</v>
      </c>
      <c r="S867">
        <v>45253</v>
      </c>
      <c r="T867" t="s">
        <v>7261</v>
      </c>
      <c r="U867">
        <v>45253</v>
      </c>
      <c r="V867" t="s">
        <v>7300</v>
      </c>
      <c r="W867" t="s">
        <v>7263</v>
      </c>
      <c r="X867" t="s">
        <v>7264</v>
      </c>
      <c r="Y867" t="s">
        <v>7285</v>
      </c>
      <c r="Z867" t="s">
        <v>2702</v>
      </c>
      <c r="AA867">
        <v>72</v>
      </c>
      <c r="AB867" t="str" cm="1">
        <f t="array" ref="AB867">_xlfn.LET(_xlpm.x,IFERROR(VALUE(Table2[[#This Row],[Response_Time_Hours]]),""),IF(_xlpm.x="","CHECK",_xlfn.IFS(_xlpm.x&lt;=1,"Immediate",_xlpm.x&lt;=6,"Fast",_xlpm.x&lt;=24,"Moderate",_xlpm.x&gt;24,"Delayed")))</f>
        <v>Delayed</v>
      </c>
      <c r="AC867">
        <v>20</v>
      </c>
      <c r="AD867" t="str" cm="1">
        <f t="array" ref="AD867">IF(Table2[[#This Row],[Interaction_Count_Final]]="","N/A",_xlfn.IFS(Table2[[#This Row],[Interaction_Count_Final]]&lt;=2,"Low",Table2[[#This Row],[Interaction_Count_Final]]&lt;=5,"Medium",Table2[[#This Row],[Interaction_Count_Final]]&gt;=6,"High",TRUE,"CHECK"))</f>
        <v>High</v>
      </c>
      <c r="AE867" t="s">
        <v>7266</v>
      </c>
      <c r="AF867" t="b">
        <v>1</v>
      </c>
      <c r="AG867" t="b">
        <v>1</v>
      </c>
      <c r="AH867">
        <v>1139</v>
      </c>
      <c r="AI867">
        <v>45253</v>
      </c>
      <c r="AJ867" t="b">
        <v>1</v>
      </c>
      <c r="AK867" t="e" cm="1">
        <f t="array" ref="AK867">_xlfn.LET(
  _xlpm.txt,TRIM(Raw_Data!F867),
  _xlpm.norm,SUBSTITUTE(SUBSTITUTE(_xlpm.txt,"-","/"),".","/"),
  _xlpm.p,_xlfn.TEXTSPLIT(_xlpm.norm,"/"),
  _xlpm.a,VALUE(INDEX(_xlpm.p,1)),
  _xlpm.b,VALUE(INDEX(_xlpm.p,2)),
  IF(AND(_xlpm.a&lt;=12,_xlpm.b&lt;=12),"REVIEW_AMBIGUOUS","OK")
)</f>
        <v>#REF!</v>
      </c>
    </row>
    <row r="868" spans="1:37">
      <c r="A868" t="s">
        <v>2703</v>
      </c>
      <c r="B868" t="s">
        <v>2703</v>
      </c>
      <c r="C868" t="b">
        <v>0</v>
      </c>
      <c r="D868" t="s">
        <v>7257</v>
      </c>
      <c r="E868" t="s">
        <v>8011</v>
      </c>
      <c r="F868" t="s">
        <v>8011</v>
      </c>
      <c r="G868" t="s">
        <v>7303</v>
      </c>
      <c r="H868" t="s">
        <v>600</v>
      </c>
      <c r="I868" t="s">
        <v>600</v>
      </c>
      <c r="J868" t="s">
        <v>254</v>
      </c>
      <c r="K868" t="s">
        <v>193</v>
      </c>
      <c r="L868" t="s">
        <v>193</v>
      </c>
      <c r="M868">
        <f>IF(UPPER(TRIM(Table2[[#This Row],[Status_Clean]]))="CONVERTED",1,0)</f>
        <v>0</v>
      </c>
      <c r="N868">
        <f>IF(ISNUMBER(MATCH(UPPER(TRIM(Table2[[#This Row],[Status_Clean]])),{"CONTACTED","QUALIFIED","CONVERTED"},0)),1,0)</f>
        <v>0</v>
      </c>
      <c r="O868" cm="1">
        <f t="array" ref="O868">_xlfn.SWITCH(UPPER(TRIM(Table2[[#This Row],[Status_Clean]])),"NEW",1,"CONTACTED",2,"QUALIFIED",3,"CONVERTED",4,"LOST",5,99)</f>
        <v>1</v>
      </c>
      <c r="P868" t="s">
        <v>2705</v>
      </c>
      <c r="Q868" t="s">
        <v>8012</v>
      </c>
      <c r="R868" t="s">
        <v>8012</v>
      </c>
      <c r="S868">
        <v>44932</v>
      </c>
      <c r="T868" t="s">
        <v>7261</v>
      </c>
      <c r="U868">
        <v>44932</v>
      </c>
      <c r="V868" t="s">
        <v>7317</v>
      </c>
      <c r="W868" t="s">
        <v>7263</v>
      </c>
      <c r="X868" t="s">
        <v>7284</v>
      </c>
      <c r="Y868" t="s">
        <v>7312</v>
      </c>
      <c r="Z868" t="s">
        <v>2706</v>
      </c>
      <c r="AA868">
        <v>47.4</v>
      </c>
      <c r="AB868" t="str" cm="1">
        <f t="array" ref="AB868">_xlfn.LET(_xlpm.x,IFERROR(VALUE(Table2[[#This Row],[Response_Time_Hours]]),""),IF(_xlpm.x="","CHECK",_xlfn.IFS(_xlpm.x&lt;=1,"Immediate",_xlpm.x&lt;=6,"Fast",_xlpm.x&lt;=24,"Moderate",_xlpm.x&gt;24,"Delayed")))</f>
        <v>Delayed</v>
      </c>
      <c r="AC868">
        <v>43</v>
      </c>
      <c r="AD868" t="str" cm="1">
        <f t="array" ref="AD868">IF(Table2[[#This Row],[Interaction_Count_Final]]="","N/A",_xlfn.IFS(Table2[[#This Row],[Interaction_Count_Final]]&lt;=2,"Low",Table2[[#This Row],[Interaction_Count_Final]]&lt;=5,"Medium",Table2[[#This Row],[Interaction_Count_Final]]&gt;=6,"High",TRUE,"CHECK"))</f>
        <v>High</v>
      </c>
      <c r="AE868" t="s">
        <v>7289</v>
      </c>
      <c r="AF868" t="b">
        <v>1</v>
      </c>
      <c r="AG868" t="b">
        <v>1</v>
      </c>
      <c r="AH868">
        <v>1140</v>
      </c>
      <c r="AI868">
        <v>44932</v>
      </c>
      <c r="AJ868" t="b">
        <v>1</v>
      </c>
      <c r="AK868" t="e" cm="1">
        <f t="array" ref="AK868">_xlfn.LET(
  _xlpm.txt,TRIM(Raw_Data!F868),
  _xlpm.norm,SUBSTITUTE(SUBSTITUTE(_xlpm.txt,"-","/"),".","/"),
  _xlpm.p,_xlfn.TEXTSPLIT(_xlpm.norm,"/"),
  _xlpm.a,VALUE(INDEX(_xlpm.p,1)),
  _xlpm.b,VALUE(INDEX(_xlpm.p,2)),
  IF(AND(_xlpm.a&lt;=12,_xlpm.b&lt;=12),"REVIEW_AMBIGUOUS","OK")
)</f>
        <v>#REF!</v>
      </c>
    </row>
    <row r="869" spans="1:37">
      <c r="A869" t="s">
        <v>2707</v>
      </c>
      <c r="B869" t="s">
        <v>2707</v>
      </c>
      <c r="C869" t="b">
        <v>0</v>
      </c>
      <c r="D869" t="s">
        <v>7257</v>
      </c>
      <c r="E869" t="s">
        <v>2708</v>
      </c>
      <c r="F869" t="s">
        <v>2708</v>
      </c>
      <c r="G869" t="s">
        <v>7280</v>
      </c>
      <c r="H869" t="s">
        <v>447</v>
      </c>
      <c r="I869" t="s">
        <v>447</v>
      </c>
      <c r="J869" t="s">
        <v>447</v>
      </c>
      <c r="K869" t="s">
        <v>7365</v>
      </c>
      <c r="L869" t="s">
        <v>250</v>
      </c>
      <c r="M869">
        <f>IF(UPPER(TRIM(Table2[[#This Row],[Status_Clean]]))="CONVERTED",1,0)</f>
        <v>1</v>
      </c>
      <c r="N869">
        <f>IF(ISNUMBER(MATCH(UPPER(TRIM(Table2[[#This Row],[Status_Clean]])),{"CONTACTED","QUALIFIED","CONVERTED"},0)),1,0)</f>
        <v>1</v>
      </c>
      <c r="O869" cm="1">
        <f t="array" ref="O869">_xlfn.SWITCH(UPPER(TRIM(Table2[[#This Row],[Status_Clean]])),"NEW",1,"CONTACTED",2,"QUALIFIED",3,"CONVERTED",4,"LOST",5,99)</f>
        <v>4</v>
      </c>
      <c r="P869" t="s">
        <v>2709</v>
      </c>
      <c r="Q869" t="s">
        <v>7892</v>
      </c>
      <c r="R869" t="s">
        <v>7892</v>
      </c>
      <c r="S869">
        <v>45447</v>
      </c>
      <c r="T869" t="s">
        <v>7261</v>
      </c>
      <c r="U869">
        <v>45447</v>
      </c>
      <c r="V869" t="s">
        <v>7276</v>
      </c>
      <c r="W869" t="s">
        <v>7271</v>
      </c>
      <c r="X869" t="s">
        <v>7277</v>
      </c>
      <c r="Y869" t="s">
        <v>7265</v>
      </c>
      <c r="Z869" t="s">
        <v>2710</v>
      </c>
      <c r="AA869">
        <v>1.9</v>
      </c>
      <c r="AB869" t="str" cm="1">
        <f t="array" ref="AB869">_xlfn.LET(_xlpm.x,IFERROR(VALUE(Table2[[#This Row],[Response_Time_Hours]]),""),IF(_xlpm.x="","CHECK",_xlfn.IFS(_xlpm.x&lt;=1,"Immediate",_xlpm.x&lt;=6,"Fast",_xlpm.x&lt;=24,"Moderate",_xlpm.x&gt;24,"Delayed")))</f>
        <v>Fast</v>
      </c>
      <c r="AC869">
        <v>6</v>
      </c>
      <c r="AD869" t="str" cm="1">
        <f t="array" ref="AD869">IF(Table2[[#This Row],[Interaction_Count_Final]]="","N/A",_xlfn.IFS(Table2[[#This Row],[Interaction_Count_Final]]&lt;=2,"Low",Table2[[#This Row],[Interaction_Count_Final]]&lt;=5,"Medium",Table2[[#This Row],[Interaction_Count_Final]]&gt;=6,"High",TRUE,"CHECK"))</f>
        <v>High</v>
      </c>
      <c r="AE869" t="s">
        <v>7273</v>
      </c>
      <c r="AF869" t="b">
        <v>1</v>
      </c>
      <c r="AG869" t="b">
        <v>1</v>
      </c>
      <c r="AH869">
        <v>1141</v>
      </c>
      <c r="AI869">
        <v>45447</v>
      </c>
      <c r="AJ869" t="b">
        <v>1</v>
      </c>
      <c r="AK869" t="str" cm="1">
        <f t="array" ref="AK869">_xlfn.LET(
  _xlpm.txt,TRIM(Raw_Data!F869),
  _xlpm.norm,SUBSTITUTE(SUBSTITUTE(_xlpm.txt,"-","/"),".","/"),
  _xlpm.p,_xlfn.TEXTSPLIT(_xlpm.norm,"/"),
  _xlpm.a,VALUE(INDEX(_xlpm.p,1)),
  _xlpm.b,VALUE(INDEX(_xlpm.p,2)),
  IF(AND(_xlpm.a&lt;=12,_xlpm.b&lt;=12),"REVIEW_AMBIGUOUS","OK")
)</f>
        <v>REVIEW_AMBIGUOUS</v>
      </c>
    </row>
    <row r="870" spans="1:37">
      <c r="A870" t="s">
        <v>2711</v>
      </c>
      <c r="B870" t="s">
        <v>2711</v>
      </c>
      <c r="C870" t="b">
        <v>0</v>
      </c>
      <c r="D870" t="s">
        <v>7257</v>
      </c>
      <c r="E870" t="s">
        <v>2712</v>
      </c>
      <c r="F870" t="s">
        <v>2712</v>
      </c>
      <c r="G870" t="s">
        <v>7303</v>
      </c>
      <c r="H870" t="s">
        <v>585</v>
      </c>
      <c r="I870" t="s">
        <v>585</v>
      </c>
      <c r="J870" t="s">
        <v>222</v>
      </c>
      <c r="K870" t="s">
        <v>7370</v>
      </c>
      <c r="L870" t="s">
        <v>250</v>
      </c>
      <c r="M870">
        <f>IF(UPPER(TRIM(Table2[[#This Row],[Status_Clean]]))="CONVERTED",1,0)</f>
        <v>1</v>
      </c>
      <c r="N870">
        <f>IF(ISNUMBER(MATCH(UPPER(TRIM(Table2[[#This Row],[Status_Clean]])),{"CONTACTED","QUALIFIED","CONVERTED"},0)),1,0)</f>
        <v>1</v>
      </c>
      <c r="O870" cm="1">
        <f t="array" ref="O870">_xlfn.SWITCH(UPPER(TRIM(Table2[[#This Row],[Status_Clean]])),"NEW",1,"CONTACTED",2,"QUALIFIED",3,"CONVERTED",4,"LOST",5,99)</f>
        <v>4</v>
      </c>
      <c r="P870" t="s">
        <v>2713</v>
      </c>
      <c r="Q870" t="s">
        <v>8013</v>
      </c>
      <c r="R870" t="s">
        <v>8013</v>
      </c>
      <c r="S870">
        <v>45096</v>
      </c>
      <c r="T870" t="s">
        <v>7261</v>
      </c>
      <c r="U870">
        <v>45096</v>
      </c>
      <c r="V870" t="s">
        <v>7276</v>
      </c>
      <c r="W870" t="s">
        <v>7263</v>
      </c>
      <c r="X870" t="s">
        <v>7277</v>
      </c>
      <c r="Y870" t="s">
        <v>7298</v>
      </c>
      <c r="Z870" t="s">
        <v>2714</v>
      </c>
      <c r="AA870">
        <v>10.5</v>
      </c>
      <c r="AB870" t="str" cm="1">
        <f t="array" ref="AB870">_xlfn.LET(_xlpm.x,IFERROR(VALUE(Table2[[#This Row],[Response_Time_Hours]]),""),IF(_xlpm.x="","CHECK",_xlfn.IFS(_xlpm.x&lt;=1,"Immediate",_xlpm.x&lt;=6,"Fast",_xlpm.x&lt;=24,"Moderate",_xlpm.x&gt;24,"Delayed")))</f>
        <v>Moderate</v>
      </c>
      <c r="AC870">
        <v>33</v>
      </c>
      <c r="AD870" t="str" cm="1">
        <f t="array" ref="AD870">IF(Table2[[#This Row],[Interaction_Count_Final]]="","N/A",_xlfn.IFS(Table2[[#This Row],[Interaction_Count_Final]]&lt;=2,"Low",Table2[[#This Row],[Interaction_Count_Final]]&lt;=5,"Medium",Table2[[#This Row],[Interaction_Count_Final]]&gt;=6,"High",TRUE,"CHECK"))</f>
        <v>High</v>
      </c>
      <c r="AE870" t="s">
        <v>7273</v>
      </c>
      <c r="AF870" t="b">
        <v>1</v>
      </c>
      <c r="AG870" t="b">
        <v>1</v>
      </c>
      <c r="AH870">
        <v>1142</v>
      </c>
      <c r="AI870">
        <v>45096</v>
      </c>
      <c r="AJ870" t="b">
        <v>1</v>
      </c>
      <c r="AK870" t="e" cm="1">
        <f t="array" ref="AK870">_xlfn.LET(
  _xlpm.txt,TRIM(Raw_Data!F870),
  _xlpm.norm,SUBSTITUTE(SUBSTITUTE(_xlpm.txt,"-","/"),".","/"),
  _xlpm.p,_xlfn.TEXTSPLIT(_xlpm.norm,"/"),
  _xlpm.a,VALUE(INDEX(_xlpm.p,1)),
  _xlpm.b,VALUE(INDEX(_xlpm.p,2)),
  IF(AND(_xlpm.a&lt;=12,_xlpm.b&lt;=12),"REVIEW_AMBIGUOUS","OK")
)</f>
        <v>#REF!</v>
      </c>
    </row>
    <row r="871" spans="1:37">
      <c r="A871" t="s">
        <v>2715</v>
      </c>
      <c r="B871" t="s">
        <v>2715</v>
      </c>
      <c r="C871" t="b">
        <v>0</v>
      </c>
      <c r="D871" t="s">
        <v>7257</v>
      </c>
      <c r="E871" t="s">
        <v>8014</v>
      </c>
      <c r="F871" t="s">
        <v>8014</v>
      </c>
      <c r="G871" t="s">
        <v>7303</v>
      </c>
      <c r="H871" t="s">
        <v>556</v>
      </c>
      <c r="I871" t="s">
        <v>556</v>
      </c>
      <c r="J871" t="s">
        <v>106</v>
      </c>
      <c r="K871" t="s">
        <v>193</v>
      </c>
      <c r="L871" t="s">
        <v>193</v>
      </c>
      <c r="M871">
        <f>IF(UPPER(TRIM(Table2[[#This Row],[Status_Clean]]))="CONVERTED",1,0)</f>
        <v>0</v>
      </c>
      <c r="N871">
        <f>IF(ISNUMBER(MATCH(UPPER(TRIM(Table2[[#This Row],[Status_Clean]])),{"CONTACTED","QUALIFIED","CONVERTED"},0)),1,0)</f>
        <v>0</v>
      </c>
      <c r="O871" cm="1">
        <f t="array" ref="O871">_xlfn.SWITCH(UPPER(TRIM(Table2[[#This Row],[Status_Clean]])),"NEW",1,"CONTACTED",2,"QUALIFIED",3,"CONVERTED",4,"LOST",5,99)</f>
        <v>1</v>
      </c>
      <c r="P871">
        <v>45053</v>
      </c>
      <c r="Q871" t="s">
        <v>7905</v>
      </c>
      <c r="R871" t="s">
        <v>7905</v>
      </c>
      <c r="S871">
        <v>45053</v>
      </c>
      <c r="T871" t="s">
        <v>7261</v>
      </c>
      <c r="U871">
        <v>45053</v>
      </c>
      <c r="V871" t="s">
        <v>7314</v>
      </c>
      <c r="W871" t="s">
        <v>7263</v>
      </c>
      <c r="X871" t="s">
        <v>7277</v>
      </c>
      <c r="Y871" t="s">
        <v>7293</v>
      </c>
      <c r="Z871" t="s">
        <v>2717</v>
      </c>
      <c r="AA871">
        <v>13.4</v>
      </c>
      <c r="AB871" t="str" cm="1">
        <f t="array" ref="AB871">_xlfn.LET(_xlpm.x,IFERROR(VALUE(Table2[[#This Row],[Response_Time_Hours]]),""),IF(_xlpm.x="","CHECK",_xlfn.IFS(_xlpm.x&lt;=1,"Immediate",_xlpm.x&lt;=6,"Fast",_xlpm.x&lt;=24,"Moderate",_xlpm.x&gt;24,"Delayed")))</f>
        <v>Moderate</v>
      </c>
      <c r="AC871">
        <v>18</v>
      </c>
      <c r="AD871" t="str" cm="1">
        <f t="array" ref="AD871">IF(Table2[[#This Row],[Interaction_Count_Final]]="","N/A",_xlfn.IFS(Table2[[#This Row],[Interaction_Count_Final]]&lt;=2,"Low",Table2[[#This Row],[Interaction_Count_Final]]&lt;=5,"Medium",Table2[[#This Row],[Interaction_Count_Final]]&gt;=6,"High",TRUE,"CHECK"))</f>
        <v>High</v>
      </c>
      <c r="AE871" t="s">
        <v>7266</v>
      </c>
      <c r="AF871" t="b">
        <v>1</v>
      </c>
      <c r="AG871" t="b">
        <v>1</v>
      </c>
      <c r="AH871">
        <v>1144</v>
      </c>
      <c r="AI871">
        <v>45053</v>
      </c>
      <c r="AJ871" t="b">
        <v>1</v>
      </c>
      <c r="AK871" t="e" cm="1">
        <f t="array" ref="AK871">_xlfn.LET(
  _xlpm.txt,TRIM(Raw_Data!F871),
  _xlpm.norm,SUBSTITUTE(SUBSTITUTE(_xlpm.txt,"-","/"),".","/"),
  _xlpm.p,_xlfn.TEXTSPLIT(_xlpm.norm,"/"),
  _xlpm.a,VALUE(INDEX(_xlpm.p,1)),
  _xlpm.b,VALUE(INDEX(_xlpm.p,2)),
  IF(AND(_xlpm.a&lt;=12,_xlpm.b&lt;=12),"REVIEW_AMBIGUOUS","OK")
)</f>
        <v>#REF!</v>
      </c>
    </row>
    <row r="872" spans="1:37">
      <c r="A872" t="s">
        <v>2718</v>
      </c>
      <c r="B872" t="s">
        <v>2718</v>
      </c>
      <c r="C872" t="b">
        <v>0</v>
      </c>
      <c r="D872" t="s">
        <v>7257</v>
      </c>
      <c r="E872" t="s">
        <v>2719</v>
      </c>
      <c r="F872" t="s">
        <v>2719</v>
      </c>
      <c r="G872" t="s">
        <v>7303</v>
      </c>
      <c r="H872" t="s">
        <v>1725</v>
      </c>
      <c r="I872" t="s">
        <v>1725</v>
      </c>
      <c r="J872" t="s">
        <v>1356</v>
      </c>
      <c r="K872" t="s">
        <v>7368</v>
      </c>
      <c r="L872" t="s">
        <v>173</v>
      </c>
      <c r="M872">
        <f>IF(UPPER(TRIM(Table2[[#This Row],[Status_Clean]]))="CONVERTED",1,0)</f>
        <v>0</v>
      </c>
      <c r="N872">
        <f>IF(ISNUMBER(MATCH(UPPER(TRIM(Table2[[#This Row],[Status_Clean]])),{"CONTACTED","QUALIFIED","CONVERTED"},0)),1,0)</f>
        <v>0</v>
      </c>
      <c r="O872" cm="1">
        <f t="array" ref="O872">_xlfn.SWITCH(UPPER(TRIM(Table2[[#This Row],[Status_Clean]])),"NEW",1,"CONTACTED",2,"QUALIFIED",3,"CONVERTED",4,"LOST",5,99)</f>
        <v>5</v>
      </c>
      <c r="P872">
        <v>45621</v>
      </c>
      <c r="Q872" t="s">
        <v>8015</v>
      </c>
      <c r="R872" t="s">
        <v>8015</v>
      </c>
      <c r="S872">
        <v>45621</v>
      </c>
      <c r="T872" t="s">
        <v>7261</v>
      </c>
      <c r="U872">
        <v>45621</v>
      </c>
      <c r="V872" t="s">
        <v>7300</v>
      </c>
      <c r="W872" t="s">
        <v>7271</v>
      </c>
      <c r="X872" t="s">
        <v>7264</v>
      </c>
      <c r="Y872" t="s">
        <v>7298</v>
      </c>
      <c r="Z872" t="s">
        <v>1140</v>
      </c>
      <c r="AA872">
        <v>48</v>
      </c>
      <c r="AB872" t="str" cm="1">
        <f t="array" ref="AB872">_xlfn.LET(_xlpm.x,IFERROR(VALUE(Table2[[#This Row],[Response_Time_Hours]]),""),IF(_xlpm.x="","CHECK",_xlfn.IFS(_xlpm.x&lt;=1,"Immediate",_xlpm.x&lt;=6,"Fast",_xlpm.x&lt;=24,"Moderate",_xlpm.x&gt;24,"Delayed")))</f>
        <v>Delayed</v>
      </c>
      <c r="AC872">
        <v>36</v>
      </c>
      <c r="AD872" t="str" cm="1">
        <f t="array" ref="AD872">IF(Table2[[#This Row],[Interaction_Count_Final]]="","N/A",_xlfn.IFS(Table2[[#This Row],[Interaction_Count_Final]]&lt;=2,"Low",Table2[[#This Row],[Interaction_Count_Final]]&lt;=5,"Medium",Table2[[#This Row],[Interaction_Count_Final]]&gt;=6,"High",TRUE,"CHECK"))</f>
        <v>High</v>
      </c>
      <c r="AE872" t="s">
        <v>7273</v>
      </c>
      <c r="AF872" t="b">
        <v>1</v>
      </c>
      <c r="AG872" t="b">
        <v>1</v>
      </c>
      <c r="AH872">
        <v>1145</v>
      </c>
      <c r="AI872">
        <v>45621</v>
      </c>
      <c r="AJ872" t="b">
        <v>1</v>
      </c>
      <c r="AK872" t="e" cm="1">
        <f t="array" ref="AK872">_xlfn.LET(
  _xlpm.txt,TRIM(Raw_Data!F872),
  _xlpm.norm,SUBSTITUTE(SUBSTITUTE(_xlpm.txt,"-","/"),".","/"),
  _xlpm.p,_xlfn.TEXTSPLIT(_xlpm.norm,"/"),
  _xlpm.a,VALUE(INDEX(_xlpm.p,1)),
  _xlpm.b,VALUE(INDEX(_xlpm.p,2)),
  IF(AND(_xlpm.a&lt;=12,_xlpm.b&lt;=12),"REVIEW_AMBIGUOUS","OK")
)</f>
        <v>#REF!</v>
      </c>
    </row>
    <row r="873" spans="1:37">
      <c r="A873" t="s">
        <v>2720</v>
      </c>
      <c r="B873" t="s">
        <v>2720</v>
      </c>
      <c r="C873" t="b">
        <v>0</v>
      </c>
      <c r="D873" t="s">
        <v>7257</v>
      </c>
      <c r="E873" t="s">
        <v>2721</v>
      </c>
      <c r="F873" t="s">
        <v>2721</v>
      </c>
      <c r="G873" t="s">
        <v>7280</v>
      </c>
      <c r="H873" t="s">
        <v>473</v>
      </c>
      <c r="I873" t="s">
        <v>473</v>
      </c>
      <c r="J873" t="s">
        <v>473</v>
      </c>
      <c r="K873" t="s">
        <v>7502</v>
      </c>
      <c r="L873" t="s">
        <v>71</v>
      </c>
      <c r="M873">
        <f>IF(UPPER(TRIM(Table2[[#This Row],[Status_Clean]]))="CONVERTED",1,0)</f>
        <v>0</v>
      </c>
      <c r="N873">
        <f>IF(ISNUMBER(MATCH(UPPER(TRIM(Table2[[#This Row],[Status_Clean]])),{"CONTACTED","QUALIFIED","CONVERTED"},0)),1,0)</f>
        <v>1</v>
      </c>
      <c r="O873" cm="1">
        <f t="array" ref="O873">_xlfn.SWITCH(UPPER(TRIM(Table2[[#This Row],[Status_Clean]])),"NEW",1,"CONTACTED",2,"QUALIFIED",3,"CONVERTED",4,"LOST",5,99)</f>
        <v>3</v>
      </c>
      <c r="P873">
        <v>45283</v>
      </c>
      <c r="Q873" t="s">
        <v>8016</v>
      </c>
      <c r="R873" t="s">
        <v>8016</v>
      </c>
      <c r="S873">
        <v>45283</v>
      </c>
      <c r="T873" t="s">
        <v>7261</v>
      </c>
      <c r="U873">
        <v>45283</v>
      </c>
      <c r="V873" t="s">
        <v>7262</v>
      </c>
      <c r="W873" t="s">
        <v>7263</v>
      </c>
      <c r="X873" t="s">
        <v>7264</v>
      </c>
      <c r="Y873" t="s">
        <v>7278</v>
      </c>
      <c r="Z873">
        <v>42</v>
      </c>
      <c r="AA873">
        <v>42</v>
      </c>
      <c r="AB873" t="str" cm="1">
        <f t="array" ref="AB873">_xlfn.LET(_xlpm.x,IFERROR(VALUE(Table2[[#This Row],[Response_Time_Hours]]),""),IF(_xlpm.x="","CHECK",_xlfn.IFS(_xlpm.x&lt;=1,"Immediate",_xlpm.x&lt;=6,"Fast",_xlpm.x&lt;=24,"Moderate",_xlpm.x&gt;24,"Delayed")))</f>
        <v>Delayed</v>
      </c>
      <c r="AC873">
        <v>8</v>
      </c>
      <c r="AD873" t="str" cm="1">
        <f t="array" ref="AD873">IF(Table2[[#This Row],[Interaction_Count_Final]]="","N/A",_xlfn.IFS(Table2[[#This Row],[Interaction_Count_Final]]&lt;=2,"Low",Table2[[#This Row],[Interaction_Count_Final]]&lt;=5,"Medium",Table2[[#This Row],[Interaction_Count_Final]]&gt;=6,"High",TRUE,"CHECK"))</f>
        <v>High</v>
      </c>
      <c r="AE873" t="s">
        <v>7266</v>
      </c>
      <c r="AF873" t="b">
        <v>1</v>
      </c>
      <c r="AG873" t="b">
        <v>1</v>
      </c>
      <c r="AH873">
        <v>1146</v>
      </c>
      <c r="AI873">
        <v>45283</v>
      </c>
      <c r="AJ873" t="b">
        <v>1</v>
      </c>
      <c r="AK873" t="e" cm="1">
        <f t="array" ref="AK873">_xlfn.LET(
  _xlpm.txt,TRIM(Raw_Data!F873),
  _xlpm.norm,SUBSTITUTE(SUBSTITUTE(_xlpm.txt,"-","/"),".","/"),
  _xlpm.p,_xlfn.TEXTSPLIT(_xlpm.norm,"/"),
  _xlpm.a,VALUE(INDEX(_xlpm.p,1)),
  _xlpm.b,VALUE(INDEX(_xlpm.p,2)),
  IF(AND(_xlpm.a&lt;=12,_xlpm.b&lt;=12),"REVIEW_AMBIGUOUS","OK")
)</f>
        <v>#REF!</v>
      </c>
    </row>
    <row r="874" spans="1:37">
      <c r="A874" t="s">
        <v>2722</v>
      </c>
      <c r="B874" t="s">
        <v>2722</v>
      </c>
      <c r="C874" t="b">
        <v>1</v>
      </c>
      <c r="D874" t="s">
        <v>7257</v>
      </c>
      <c r="E874" t="s">
        <v>8017</v>
      </c>
      <c r="F874" t="s">
        <v>8017</v>
      </c>
      <c r="G874" t="s">
        <v>7274</v>
      </c>
      <c r="H874" t="s">
        <v>447</v>
      </c>
      <c r="I874" t="s">
        <v>447</v>
      </c>
      <c r="J874" t="s">
        <v>447</v>
      </c>
      <c r="K874" t="s">
        <v>193</v>
      </c>
      <c r="L874" t="s">
        <v>193</v>
      </c>
      <c r="M874">
        <f>IF(UPPER(TRIM(Table2[[#This Row],[Status_Clean]]))="CONVERTED",1,0)</f>
        <v>0</v>
      </c>
      <c r="N874">
        <f>IF(ISNUMBER(MATCH(UPPER(TRIM(Table2[[#This Row],[Status_Clean]])),{"CONTACTED","QUALIFIED","CONVERTED"},0)),1,0)</f>
        <v>0</v>
      </c>
      <c r="O874" cm="1">
        <f t="array" ref="O874">_xlfn.SWITCH(UPPER(TRIM(Table2[[#This Row],[Status_Clean]])),"NEW",1,"CONTACTED",2,"QUALIFIED",3,"CONVERTED",4,"LOST",5,99)</f>
        <v>1</v>
      </c>
      <c r="P874">
        <v>45097</v>
      </c>
      <c r="Q874" t="s">
        <v>7673</v>
      </c>
      <c r="R874" t="s">
        <v>7673</v>
      </c>
      <c r="S874">
        <v>45097</v>
      </c>
      <c r="T874" t="s">
        <v>7261</v>
      </c>
      <c r="U874">
        <v>45097</v>
      </c>
      <c r="V874" t="s">
        <v>7276</v>
      </c>
      <c r="W874" t="s">
        <v>7263</v>
      </c>
      <c r="X874" t="s">
        <v>7277</v>
      </c>
      <c r="Y874" t="s">
        <v>7265</v>
      </c>
      <c r="Z874">
        <v>64</v>
      </c>
      <c r="AA874">
        <v>64</v>
      </c>
      <c r="AB874" t="str" cm="1">
        <f t="array" ref="AB874">_xlfn.LET(_xlpm.x,IFERROR(VALUE(Table2[[#This Row],[Response_Time_Hours]]),""),IF(_xlpm.x="","CHECK",_xlfn.IFS(_xlpm.x&lt;=1,"Immediate",_xlpm.x&lt;=6,"Fast",_xlpm.x&lt;=24,"Moderate",_xlpm.x&gt;24,"Delayed")))</f>
        <v>Delayed</v>
      </c>
      <c r="AC874">
        <v>15</v>
      </c>
      <c r="AD874" t="str" cm="1">
        <f t="array" ref="AD874">IF(Table2[[#This Row],[Interaction_Count_Final]]="","N/A",_xlfn.IFS(Table2[[#This Row],[Interaction_Count_Final]]&lt;=2,"Low",Table2[[#This Row],[Interaction_Count_Final]]&lt;=5,"Medium",Table2[[#This Row],[Interaction_Count_Final]]&gt;=6,"High",TRUE,"CHECK"))</f>
        <v>High</v>
      </c>
      <c r="AE874" t="s">
        <v>7266</v>
      </c>
      <c r="AF874" t="b">
        <v>1</v>
      </c>
      <c r="AG874" t="b">
        <v>1</v>
      </c>
      <c r="AH874">
        <v>1147</v>
      </c>
      <c r="AI874">
        <v>45097</v>
      </c>
      <c r="AJ874" t="b">
        <v>1</v>
      </c>
      <c r="AK874" t="e" cm="1">
        <f t="array" ref="AK874">_xlfn.LET(
  _xlpm.txt,TRIM(Raw_Data!F874),
  _xlpm.norm,SUBSTITUTE(SUBSTITUTE(_xlpm.txt,"-","/"),".","/"),
  _xlpm.p,_xlfn.TEXTSPLIT(_xlpm.norm,"/"),
  _xlpm.a,VALUE(INDEX(_xlpm.p,1)),
  _xlpm.b,VALUE(INDEX(_xlpm.p,2)),
  IF(AND(_xlpm.a&lt;=12,_xlpm.b&lt;=12),"REVIEW_AMBIGUOUS","OK")
)</f>
        <v>#REF!</v>
      </c>
    </row>
    <row r="875" spans="1:37">
      <c r="A875" t="s">
        <v>2724</v>
      </c>
      <c r="B875" t="s">
        <v>2724</v>
      </c>
      <c r="C875" t="b">
        <v>0</v>
      </c>
      <c r="D875" t="s">
        <v>7257</v>
      </c>
      <c r="E875" t="s">
        <v>2725</v>
      </c>
      <c r="F875" t="s">
        <v>2725</v>
      </c>
      <c r="G875" t="s">
        <v>7280</v>
      </c>
      <c r="H875" t="s">
        <v>374</v>
      </c>
      <c r="I875" t="s">
        <v>374</v>
      </c>
      <c r="J875" t="s">
        <v>7308</v>
      </c>
      <c r="K875" t="s">
        <v>193</v>
      </c>
      <c r="L875" t="s">
        <v>193</v>
      </c>
      <c r="M875">
        <f>IF(UPPER(TRIM(Table2[[#This Row],[Status_Clean]]))="CONVERTED",1,0)</f>
        <v>0</v>
      </c>
      <c r="N875">
        <f>IF(ISNUMBER(MATCH(UPPER(TRIM(Table2[[#This Row],[Status_Clean]])),{"CONTACTED","QUALIFIED","CONVERTED"},0)),1,0)</f>
        <v>0</v>
      </c>
      <c r="O875" cm="1">
        <f t="array" ref="O875">_xlfn.SWITCH(UPPER(TRIM(Table2[[#This Row],[Status_Clean]])),"NEW",1,"CONTACTED",2,"QUALIFIED",3,"CONVERTED",4,"LOST",5,99)</f>
        <v>1</v>
      </c>
      <c r="P875" t="s">
        <v>2726</v>
      </c>
      <c r="Q875" t="s">
        <v>8018</v>
      </c>
      <c r="R875" t="s">
        <v>8018</v>
      </c>
      <c r="S875">
        <v>45291</v>
      </c>
      <c r="T875" t="s">
        <v>7261</v>
      </c>
      <c r="U875">
        <v>45291</v>
      </c>
      <c r="V875" t="s">
        <v>7262</v>
      </c>
      <c r="W875" t="s">
        <v>7263</v>
      </c>
      <c r="X875" t="s">
        <v>7264</v>
      </c>
      <c r="Y875" t="s">
        <v>7293</v>
      </c>
      <c r="Z875" t="s">
        <v>287</v>
      </c>
      <c r="AA875">
        <v>60</v>
      </c>
      <c r="AB875" t="str" cm="1">
        <f t="array" ref="AB875">_xlfn.LET(_xlpm.x,IFERROR(VALUE(Table2[[#This Row],[Response_Time_Hours]]),""),IF(_xlpm.x="","CHECK",_xlfn.IFS(_xlpm.x&lt;=1,"Immediate",_xlpm.x&lt;=6,"Fast",_xlpm.x&lt;=24,"Moderate",_xlpm.x&gt;24,"Delayed")))</f>
        <v>Delayed</v>
      </c>
      <c r="AC875">
        <v>10</v>
      </c>
      <c r="AD875" t="str" cm="1">
        <f t="array" ref="AD875">IF(Table2[[#This Row],[Interaction_Count_Final]]="","N/A",_xlfn.IFS(Table2[[#This Row],[Interaction_Count_Final]]&lt;=2,"Low",Table2[[#This Row],[Interaction_Count_Final]]&lt;=5,"Medium",Table2[[#This Row],[Interaction_Count_Final]]&gt;=6,"High",TRUE,"CHECK"))</f>
        <v>High</v>
      </c>
      <c r="AE875" t="s">
        <v>7289</v>
      </c>
      <c r="AF875" t="b">
        <v>1</v>
      </c>
      <c r="AG875" t="b">
        <v>1</v>
      </c>
      <c r="AH875">
        <v>1148</v>
      </c>
      <c r="AI875">
        <v>45291</v>
      </c>
      <c r="AJ875" t="b">
        <v>1</v>
      </c>
      <c r="AK875" t="e" cm="1">
        <f t="array" ref="AK875">_xlfn.LET(
  _xlpm.txt,TRIM(Raw_Data!F875),
  _xlpm.norm,SUBSTITUTE(SUBSTITUTE(_xlpm.txt,"-","/"),".","/"),
  _xlpm.p,_xlfn.TEXTSPLIT(_xlpm.norm,"/"),
  _xlpm.a,VALUE(INDEX(_xlpm.p,1)),
  _xlpm.b,VALUE(INDEX(_xlpm.p,2)),
  IF(AND(_xlpm.a&lt;=12,_xlpm.b&lt;=12),"REVIEW_AMBIGUOUS","OK")
)</f>
        <v>#REF!</v>
      </c>
    </row>
    <row r="876" spans="1:37">
      <c r="A876" t="s">
        <v>2727</v>
      </c>
      <c r="B876" t="s">
        <v>2727</v>
      </c>
      <c r="C876" t="b">
        <v>0</v>
      </c>
      <c r="D876" t="s">
        <v>7257</v>
      </c>
      <c r="E876" t="s">
        <v>2728</v>
      </c>
      <c r="F876" t="s">
        <v>2728</v>
      </c>
      <c r="G876" t="s">
        <v>7303</v>
      </c>
      <c r="H876" t="s">
        <v>363</v>
      </c>
      <c r="I876" t="s">
        <v>363</v>
      </c>
      <c r="J876" t="s">
        <v>363</v>
      </c>
      <c r="K876" t="s">
        <v>7281</v>
      </c>
      <c r="L876" t="s">
        <v>125</v>
      </c>
      <c r="M876">
        <f>IF(UPPER(TRIM(Table2[[#This Row],[Status_Clean]]))="CONVERTED",1,0)</f>
        <v>0</v>
      </c>
      <c r="N876">
        <f>IF(ISNUMBER(MATCH(UPPER(TRIM(Table2[[#This Row],[Status_Clean]])),{"CONTACTED","QUALIFIED","CONVERTED"},0)),1,0)</f>
        <v>1</v>
      </c>
      <c r="O876" cm="1">
        <f t="array" ref="O876">_xlfn.SWITCH(UPPER(TRIM(Table2[[#This Row],[Status_Clean]])),"NEW",1,"CONTACTED",2,"QUALIFIED",3,"CONVERTED",4,"LOST",5,99)</f>
        <v>2</v>
      </c>
      <c r="P876">
        <v>45477</v>
      </c>
      <c r="Q876" t="s">
        <v>8019</v>
      </c>
      <c r="R876" t="s">
        <v>8019</v>
      </c>
      <c r="S876">
        <v>45477</v>
      </c>
      <c r="T876" t="s">
        <v>7261</v>
      </c>
      <c r="U876">
        <v>45477</v>
      </c>
      <c r="V876" t="s">
        <v>7305</v>
      </c>
      <c r="W876" t="s">
        <v>7271</v>
      </c>
      <c r="X876" t="s">
        <v>7288</v>
      </c>
      <c r="Y876" t="s">
        <v>7285</v>
      </c>
      <c r="Z876" t="s">
        <v>2729</v>
      </c>
      <c r="AA876">
        <v>9.1</v>
      </c>
      <c r="AB876" t="str" cm="1">
        <f t="array" ref="AB876">_xlfn.LET(_xlpm.x,IFERROR(VALUE(Table2[[#This Row],[Response_Time_Hours]]),""),IF(_xlpm.x="","CHECK",_xlfn.IFS(_xlpm.x&lt;=1,"Immediate",_xlpm.x&lt;=6,"Fast",_xlpm.x&lt;=24,"Moderate",_xlpm.x&gt;24,"Delayed")))</f>
        <v>Moderate</v>
      </c>
      <c r="AC876">
        <v>20</v>
      </c>
      <c r="AD876" t="str" cm="1">
        <f t="array" ref="AD876">IF(Table2[[#This Row],[Interaction_Count_Final]]="","N/A",_xlfn.IFS(Table2[[#This Row],[Interaction_Count_Final]]&lt;=2,"Low",Table2[[#This Row],[Interaction_Count_Final]]&lt;=5,"Medium",Table2[[#This Row],[Interaction_Count_Final]]&gt;=6,"High",TRUE,"CHECK"))</f>
        <v>High</v>
      </c>
      <c r="AE876" t="s">
        <v>7273</v>
      </c>
      <c r="AF876" t="b">
        <v>1</v>
      </c>
      <c r="AG876" t="b">
        <v>1</v>
      </c>
      <c r="AH876">
        <v>1149</v>
      </c>
      <c r="AI876">
        <v>45477</v>
      </c>
      <c r="AJ876" t="b">
        <v>1</v>
      </c>
      <c r="AK876" t="e" cm="1">
        <f t="array" ref="AK876">_xlfn.LET(
  _xlpm.txt,TRIM(Raw_Data!F876),
  _xlpm.norm,SUBSTITUTE(SUBSTITUTE(_xlpm.txt,"-","/"),".","/"),
  _xlpm.p,_xlfn.TEXTSPLIT(_xlpm.norm,"/"),
  _xlpm.a,VALUE(INDEX(_xlpm.p,1)),
  _xlpm.b,VALUE(INDEX(_xlpm.p,2)),
  IF(AND(_xlpm.a&lt;=12,_xlpm.b&lt;=12),"REVIEW_AMBIGUOUS","OK")
)</f>
        <v>#REF!</v>
      </c>
    </row>
    <row r="877" spans="1:37">
      <c r="A877" t="s">
        <v>2730</v>
      </c>
      <c r="B877" t="s">
        <v>2730</v>
      </c>
      <c r="C877" t="b">
        <v>0</v>
      </c>
      <c r="D877" t="s">
        <v>7257</v>
      </c>
      <c r="E877" t="s">
        <v>2731</v>
      </c>
      <c r="F877" t="s">
        <v>2731</v>
      </c>
      <c r="G877" t="s">
        <v>7303</v>
      </c>
      <c r="H877" t="s">
        <v>69</v>
      </c>
      <c r="I877" t="s">
        <v>69</v>
      </c>
      <c r="J877" t="s">
        <v>69</v>
      </c>
      <c r="K877" t="s">
        <v>173</v>
      </c>
      <c r="L877" t="s">
        <v>173</v>
      </c>
      <c r="M877">
        <f>IF(UPPER(TRIM(Table2[[#This Row],[Status_Clean]]))="CONVERTED",1,0)</f>
        <v>0</v>
      </c>
      <c r="N877">
        <f>IF(ISNUMBER(MATCH(UPPER(TRIM(Table2[[#This Row],[Status_Clean]])),{"CONTACTED","QUALIFIED","CONVERTED"},0)),1,0)</f>
        <v>0</v>
      </c>
      <c r="O877" cm="1">
        <f t="array" ref="O877">_xlfn.SWITCH(UPPER(TRIM(Table2[[#This Row],[Status_Clean]])),"NEW",1,"CONTACTED",2,"QUALIFIED",3,"CONVERTED",4,"LOST",5,99)</f>
        <v>5</v>
      </c>
      <c r="P877">
        <v>45003</v>
      </c>
      <c r="Q877" t="s">
        <v>8020</v>
      </c>
      <c r="R877" t="s">
        <v>8020</v>
      </c>
      <c r="S877">
        <v>45003</v>
      </c>
      <c r="T877" t="s">
        <v>7261</v>
      </c>
      <c r="U877">
        <v>45003</v>
      </c>
      <c r="V877" t="s">
        <v>7295</v>
      </c>
      <c r="W877" t="s">
        <v>7263</v>
      </c>
      <c r="X877" t="s">
        <v>7284</v>
      </c>
      <c r="Y877" t="s">
        <v>7278</v>
      </c>
      <c r="Z877" t="s">
        <v>2732</v>
      </c>
      <c r="AA877">
        <v>65</v>
      </c>
      <c r="AB877" t="str" cm="1">
        <f t="array" ref="AB877">_xlfn.LET(_xlpm.x,IFERROR(VALUE(Table2[[#This Row],[Response_Time_Hours]]),""),IF(_xlpm.x="","CHECK",_xlfn.IFS(_xlpm.x&lt;=1,"Immediate",_xlpm.x&lt;=6,"Fast",_xlpm.x&lt;=24,"Moderate",_xlpm.x&gt;24,"Delayed")))</f>
        <v>Delayed</v>
      </c>
      <c r="AC877">
        <v>6</v>
      </c>
      <c r="AD877" t="str" cm="1">
        <f t="array" ref="AD877">IF(Table2[[#This Row],[Interaction_Count_Final]]="","N/A",_xlfn.IFS(Table2[[#This Row],[Interaction_Count_Final]]&lt;=2,"Low",Table2[[#This Row],[Interaction_Count_Final]]&lt;=5,"Medium",Table2[[#This Row],[Interaction_Count_Final]]&gt;=6,"High",TRUE,"CHECK"))</f>
        <v>High</v>
      </c>
      <c r="AE877" t="s">
        <v>7289</v>
      </c>
      <c r="AF877" t="b">
        <v>1</v>
      </c>
      <c r="AG877" t="b">
        <v>1</v>
      </c>
      <c r="AH877">
        <v>1150</v>
      </c>
      <c r="AI877">
        <v>45003</v>
      </c>
      <c r="AJ877" t="b">
        <v>1</v>
      </c>
      <c r="AK877" t="e" cm="1">
        <f t="array" ref="AK877">_xlfn.LET(
  _xlpm.txt,TRIM(Raw_Data!F877),
  _xlpm.norm,SUBSTITUTE(SUBSTITUTE(_xlpm.txt,"-","/"),".","/"),
  _xlpm.p,_xlfn.TEXTSPLIT(_xlpm.norm,"/"),
  _xlpm.a,VALUE(INDEX(_xlpm.p,1)),
  _xlpm.b,VALUE(INDEX(_xlpm.p,2)),
  IF(AND(_xlpm.a&lt;=12,_xlpm.b&lt;=12),"REVIEW_AMBIGUOUS","OK")
)</f>
        <v>#REF!</v>
      </c>
    </row>
    <row r="878" spans="1:37">
      <c r="A878" t="s">
        <v>2733</v>
      </c>
      <c r="B878" t="s">
        <v>2733</v>
      </c>
      <c r="C878" t="b">
        <v>0</v>
      </c>
      <c r="D878" t="s">
        <v>7257</v>
      </c>
      <c r="E878" t="s">
        <v>2734</v>
      </c>
      <c r="F878" t="s">
        <v>2734</v>
      </c>
      <c r="G878" t="s">
        <v>7303</v>
      </c>
      <c r="H878" t="s">
        <v>600</v>
      </c>
      <c r="I878" t="s">
        <v>600</v>
      </c>
      <c r="J878" t="s">
        <v>254</v>
      </c>
      <c r="K878" t="s">
        <v>7281</v>
      </c>
      <c r="L878" t="s">
        <v>125</v>
      </c>
      <c r="M878">
        <f>IF(UPPER(TRIM(Table2[[#This Row],[Status_Clean]]))="CONVERTED",1,0)</f>
        <v>0</v>
      </c>
      <c r="N878">
        <f>IF(ISNUMBER(MATCH(UPPER(TRIM(Table2[[#This Row],[Status_Clean]])),{"CONTACTED","QUALIFIED","CONVERTED"},0)),1,0)</f>
        <v>1</v>
      </c>
      <c r="O878" cm="1">
        <f t="array" ref="O878">_xlfn.SWITCH(UPPER(TRIM(Table2[[#This Row],[Status_Clean]])),"NEW",1,"CONTACTED",2,"QUALIFIED",3,"CONVERTED",4,"LOST",5,99)</f>
        <v>2</v>
      </c>
      <c r="P878" t="s">
        <v>2735</v>
      </c>
      <c r="Q878" t="s">
        <v>2735</v>
      </c>
      <c r="R878" t="s">
        <v>2735</v>
      </c>
      <c r="S878">
        <v>45313</v>
      </c>
      <c r="T878" t="s">
        <v>7261</v>
      </c>
      <c r="U878">
        <v>45313</v>
      </c>
      <c r="V878" t="s">
        <v>7317</v>
      </c>
      <c r="W878" t="s">
        <v>7271</v>
      </c>
      <c r="X878" t="s">
        <v>7284</v>
      </c>
      <c r="Y878" t="s">
        <v>7298</v>
      </c>
      <c r="Z878" t="s">
        <v>2736</v>
      </c>
      <c r="AA878">
        <v>50.9</v>
      </c>
      <c r="AB878" t="str" cm="1">
        <f t="array" ref="AB878">_xlfn.LET(_xlpm.x,IFERROR(VALUE(Table2[[#This Row],[Response_Time_Hours]]),""),IF(_xlpm.x="","CHECK",_xlfn.IFS(_xlpm.x&lt;=1,"Immediate",_xlpm.x&lt;=6,"Fast",_xlpm.x&lt;=24,"Moderate",_xlpm.x&gt;24,"Delayed")))</f>
        <v>Delayed</v>
      </c>
      <c r="AC878" t="s">
        <v>232</v>
      </c>
      <c r="AD878" t="str" cm="1">
        <f t="array" ref="AD878">IF(Table2[[#This Row],[Interaction_Count_Final]]="","N/A",_xlfn.IFS(Table2[[#This Row],[Interaction_Count_Final]]&lt;=2,"Low",Table2[[#This Row],[Interaction_Count_Final]]&lt;=5,"Medium",Table2[[#This Row],[Interaction_Count_Final]]&gt;=6,"High",TRUE,"CHECK"))</f>
        <v>High</v>
      </c>
      <c r="AE878" t="s">
        <v>7273</v>
      </c>
      <c r="AF878" t="b">
        <v>1</v>
      </c>
      <c r="AG878" t="b">
        <v>1</v>
      </c>
      <c r="AH878">
        <v>1151</v>
      </c>
      <c r="AI878">
        <v>45313</v>
      </c>
      <c r="AJ878" t="b">
        <v>1</v>
      </c>
      <c r="AK878" t="str" cm="1">
        <f t="array" ref="AK878">_xlfn.LET(
  _xlpm.txt,TRIM(Raw_Data!F878),
  _xlpm.norm,SUBSTITUTE(SUBSTITUTE(_xlpm.txt,"-","/"),".","/"),
  _xlpm.p,_xlfn.TEXTSPLIT(_xlpm.norm,"/"),
  _xlpm.a,VALUE(INDEX(_xlpm.p,1)),
  _xlpm.b,VALUE(INDEX(_xlpm.p,2)),
  IF(AND(_xlpm.a&lt;=12,_xlpm.b&lt;=12),"REVIEW_AMBIGUOUS","OK")
)</f>
        <v>OK</v>
      </c>
    </row>
    <row r="879" spans="1:37">
      <c r="A879" t="s">
        <v>2737</v>
      </c>
      <c r="B879" t="s">
        <v>2737</v>
      </c>
      <c r="C879" t="b">
        <v>0</v>
      </c>
      <c r="D879" t="s">
        <v>7257</v>
      </c>
      <c r="E879" t="s">
        <v>2738</v>
      </c>
      <c r="F879" t="s">
        <v>2738</v>
      </c>
      <c r="G879" t="s">
        <v>7268</v>
      </c>
      <c r="H879" t="s">
        <v>363</v>
      </c>
      <c r="I879" t="s">
        <v>363</v>
      </c>
      <c r="J879" t="s">
        <v>363</v>
      </c>
      <c r="K879" t="s">
        <v>193</v>
      </c>
      <c r="L879" t="s">
        <v>193</v>
      </c>
      <c r="M879">
        <f>IF(UPPER(TRIM(Table2[[#This Row],[Status_Clean]]))="CONVERTED",1,0)</f>
        <v>0</v>
      </c>
      <c r="N879">
        <f>IF(ISNUMBER(MATCH(UPPER(TRIM(Table2[[#This Row],[Status_Clean]])),{"CONTACTED","QUALIFIED","CONVERTED"},0)),1,0)</f>
        <v>0</v>
      </c>
      <c r="O879" cm="1">
        <f t="array" ref="O879">_xlfn.SWITCH(UPPER(TRIM(Table2[[#This Row],[Status_Clean]])),"NEW",1,"CONTACTED",2,"QUALIFIED",3,"CONVERTED",4,"LOST",5,99)</f>
        <v>1</v>
      </c>
      <c r="P879">
        <v>45113</v>
      </c>
      <c r="Q879" t="s">
        <v>7888</v>
      </c>
      <c r="R879" t="s">
        <v>7888</v>
      </c>
      <c r="S879">
        <v>45113</v>
      </c>
      <c r="T879" t="s">
        <v>7261</v>
      </c>
      <c r="U879">
        <v>45113</v>
      </c>
      <c r="V879" t="s">
        <v>7305</v>
      </c>
      <c r="W879" t="s">
        <v>7263</v>
      </c>
      <c r="X879" t="s">
        <v>7288</v>
      </c>
      <c r="Y879" t="s">
        <v>7285</v>
      </c>
      <c r="Z879" t="s">
        <v>2739</v>
      </c>
      <c r="AA879">
        <v>60.2</v>
      </c>
      <c r="AB879" t="str" cm="1">
        <f t="array" ref="AB879">_xlfn.LET(_xlpm.x,IFERROR(VALUE(Table2[[#This Row],[Response_Time_Hours]]),""),IF(_xlpm.x="","CHECK",_xlfn.IFS(_xlpm.x&lt;=1,"Immediate",_xlpm.x&lt;=6,"Fast",_xlpm.x&lt;=24,"Moderate",_xlpm.x&gt;24,"Delayed")))</f>
        <v>Delayed</v>
      </c>
      <c r="AC879">
        <v>21</v>
      </c>
      <c r="AD879" t="str" cm="1">
        <f t="array" ref="AD879">IF(Table2[[#This Row],[Interaction_Count_Final]]="","N/A",_xlfn.IFS(Table2[[#This Row],[Interaction_Count_Final]]&lt;=2,"Low",Table2[[#This Row],[Interaction_Count_Final]]&lt;=5,"Medium",Table2[[#This Row],[Interaction_Count_Final]]&gt;=6,"High",TRUE,"CHECK"))</f>
        <v>High</v>
      </c>
      <c r="AE879" t="s">
        <v>7266</v>
      </c>
      <c r="AF879" t="b">
        <v>1</v>
      </c>
      <c r="AG879" t="b">
        <v>1</v>
      </c>
      <c r="AH879">
        <v>1152</v>
      </c>
      <c r="AI879">
        <v>45113</v>
      </c>
      <c r="AJ879" t="b">
        <v>1</v>
      </c>
      <c r="AK879" t="e" cm="1">
        <f t="array" ref="AK879">_xlfn.LET(
  _xlpm.txt,TRIM(Raw_Data!F879),
  _xlpm.norm,SUBSTITUTE(SUBSTITUTE(_xlpm.txt,"-","/"),".","/"),
  _xlpm.p,_xlfn.TEXTSPLIT(_xlpm.norm,"/"),
  _xlpm.a,VALUE(INDEX(_xlpm.p,1)),
  _xlpm.b,VALUE(INDEX(_xlpm.p,2)),
  IF(AND(_xlpm.a&lt;=12,_xlpm.b&lt;=12),"REVIEW_AMBIGUOUS","OK")
)</f>
        <v>#REF!</v>
      </c>
    </row>
    <row r="880" spans="1:37">
      <c r="A880" t="s">
        <v>2740</v>
      </c>
      <c r="B880" t="s">
        <v>2740</v>
      </c>
      <c r="C880" t="b">
        <v>0</v>
      </c>
      <c r="D880" t="s">
        <v>7257</v>
      </c>
      <c r="E880" t="s">
        <v>8021</v>
      </c>
      <c r="F880" t="s">
        <v>8021</v>
      </c>
      <c r="G880" t="s">
        <v>7258</v>
      </c>
      <c r="H880" t="s">
        <v>263</v>
      </c>
      <c r="I880" t="s">
        <v>263</v>
      </c>
      <c r="J880" t="s">
        <v>263</v>
      </c>
      <c r="K880" t="s">
        <v>7259</v>
      </c>
      <c r="L880" t="s">
        <v>193</v>
      </c>
      <c r="M880">
        <f>IF(UPPER(TRIM(Table2[[#This Row],[Status_Clean]]))="CONVERTED",1,0)</f>
        <v>0</v>
      </c>
      <c r="N880">
        <f>IF(ISNUMBER(MATCH(UPPER(TRIM(Table2[[#This Row],[Status_Clean]])),{"CONTACTED","QUALIFIED","CONVERTED"},0)),1,0)</f>
        <v>0</v>
      </c>
      <c r="O880" cm="1">
        <f t="array" ref="O880">_xlfn.SWITCH(UPPER(TRIM(Table2[[#This Row],[Status_Clean]])),"NEW",1,"CONTACTED",2,"QUALIFIED",3,"CONVERTED",4,"LOST",5,99)</f>
        <v>1</v>
      </c>
      <c r="P880">
        <v>44989</v>
      </c>
      <c r="Q880" t="s">
        <v>7580</v>
      </c>
      <c r="R880" t="s">
        <v>7580</v>
      </c>
      <c r="S880">
        <v>44989</v>
      </c>
      <c r="T880" t="s">
        <v>7261</v>
      </c>
      <c r="U880">
        <v>44989</v>
      </c>
      <c r="V880" t="s">
        <v>7295</v>
      </c>
      <c r="W880" t="s">
        <v>7263</v>
      </c>
      <c r="X880" t="s">
        <v>7284</v>
      </c>
      <c r="Y880" t="s">
        <v>7278</v>
      </c>
      <c r="Z880">
        <v>24.3</v>
      </c>
      <c r="AA880">
        <v>24.3</v>
      </c>
      <c r="AB880" t="str" cm="1">
        <f t="array" ref="AB880">_xlfn.LET(_xlpm.x,IFERROR(VALUE(Table2[[#This Row],[Response_Time_Hours]]),""),IF(_xlpm.x="","CHECK",_xlfn.IFS(_xlpm.x&lt;=1,"Immediate",_xlpm.x&lt;=6,"Fast",_xlpm.x&lt;=24,"Moderate",_xlpm.x&gt;24,"Delayed")))</f>
        <v>Delayed</v>
      </c>
      <c r="AC880">
        <v>48</v>
      </c>
      <c r="AD880" t="str" cm="1">
        <f t="array" ref="AD880">IF(Table2[[#This Row],[Interaction_Count_Final]]="","N/A",_xlfn.IFS(Table2[[#This Row],[Interaction_Count_Final]]&lt;=2,"Low",Table2[[#This Row],[Interaction_Count_Final]]&lt;=5,"Medium",Table2[[#This Row],[Interaction_Count_Final]]&gt;=6,"High",TRUE,"CHECK"))</f>
        <v>High</v>
      </c>
      <c r="AE880" t="s">
        <v>7266</v>
      </c>
      <c r="AF880" t="b">
        <v>1</v>
      </c>
      <c r="AG880" t="b">
        <v>1</v>
      </c>
      <c r="AH880">
        <v>1156</v>
      </c>
      <c r="AI880">
        <v>44989</v>
      </c>
      <c r="AJ880" t="b">
        <v>1</v>
      </c>
      <c r="AK880" t="e" cm="1">
        <f t="array" ref="AK880">_xlfn.LET(
  _xlpm.txt,TRIM(Raw_Data!F880),
  _xlpm.norm,SUBSTITUTE(SUBSTITUTE(_xlpm.txt,"-","/"),".","/"),
  _xlpm.p,_xlfn.TEXTSPLIT(_xlpm.norm,"/"),
  _xlpm.a,VALUE(INDEX(_xlpm.p,1)),
  _xlpm.b,VALUE(INDEX(_xlpm.p,2)),
  IF(AND(_xlpm.a&lt;=12,_xlpm.b&lt;=12),"REVIEW_AMBIGUOUS","OK")
)</f>
        <v>#REF!</v>
      </c>
    </row>
    <row r="881" spans="1:37">
      <c r="A881" t="s">
        <v>2742</v>
      </c>
      <c r="B881" t="s">
        <v>2742</v>
      </c>
      <c r="C881" t="b">
        <v>0</v>
      </c>
      <c r="D881" t="s">
        <v>7257</v>
      </c>
      <c r="E881" t="s">
        <v>2743</v>
      </c>
      <c r="F881" t="s">
        <v>2743</v>
      </c>
      <c r="G881" t="s">
        <v>7258</v>
      </c>
      <c r="H881" t="s">
        <v>404</v>
      </c>
      <c r="I881" t="s">
        <v>404</v>
      </c>
      <c r="J881" t="s">
        <v>363</v>
      </c>
      <c r="K881" t="s">
        <v>7281</v>
      </c>
      <c r="L881" t="s">
        <v>125</v>
      </c>
      <c r="M881">
        <f>IF(UPPER(TRIM(Table2[[#This Row],[Status_Clean]]))="CONVERTED",1,0)</f>
        <v>0</v>
      </c>
      <c r="N881">
        <f>IF(ISNUMBER(MATCH(UPPER(TRIM(Table2[[#This Row],[Status_Clean]])),{"CONTACTED","QUALIFIED","CONVERTED"},0)),1,0)</f>
        <v>1</v>
      </c>
      <c r="O881" cm="1">
        <f t="array" ref="O881">_xlfn.SWITCH(UPPER(TRIM(Table2[[#This Row],[Status_Clean]])),"NEW",1,"CONTACTED",2,"QUALIFIED",3,"CONVERTED",4,"LOST",5,99)</f>
        <v>2</v>
      </c>
      <c r="P881" t="s">
        <v>2744</v>
      </c>
      <c r="Q881" t="s">
        <v>8022</v>
      </c>
      <c r="R881" t="s">
        <v>8022</v>
      </c>
      <c r="S881">
        <v>44978</v>
      </c>
      <c r="T881" t="s">
        <v>7261</v>
      </c>
      <c r="U881">
        <v>44978</v>
      </c>
      <c r="V881" t="s">
        <v>7283</v>
      </c>
      <c r="W881" t="s">
        <v>7263</v>
      </c>
      <c r="X881" t="s">
        <v>7284</v>
      </c>
      <c r="Y881" t="s">
        <v>7265</v>
      </c>
      <c r="Z881" t="s">
        <v>2745</v>
      </c>
      <c r="AA881">
        <v>8.1999999999999993</v>
      </c>
      <c r="AB881" t="str" cm="1">
        <f t="array" ref="AB881">_xlfn.LET(_xlpm.x,IFERROR(VALUE(Table2[[#This Row],[Response_Time_Hours]]),""),IF(_xlpm.x="","CHECK",_xlfn.IFS(_xlpm.x&lt;=1,"Immediate",_xlpm.x&lt;=6,"Fast",_xlpm.x&lt;=24,"Moderate",_xlpm.x&gt;24,"Delayed")))</f>
        <v>Moderate</v>
      </c>
      <c r="AC881">
        <v>13</v>
      </c>
      <c r="AD881" t="str" cm="1">
        <f t="array" ref="AD881">IF(Table2[[#This Row],[Interaction_Count_Final]]="","N/A",_xlfn.IFS(Table2[[#This Row],[Interaction_Count_Final]]&lt;=2,"Low",Table2[[#This Row],[Interaction_Count_Final]]&lt;=5,"Medium",Table2[[#This Row],[Interaction_Count_Final]]&gt;=6,"High",TRUE,"CHECK"))</f>
        <v>High</v>
      </c>
      <c r="AE881" t="s">
        <v>7289</v>
      </c>
      <c r="AF881" t="b">
        <v>1</v>
      </c>
      <c r="AG881" t="b">
        <v>1</v>
      </c>
      <c r="AH881">
        <v>1157</v>
      </c>
      <c r="AI881">
        <v>44978</v>
      </c>
      <c r="AJ881" t="b">
        <v>1</v>
      </c>
      <c r="AK881" t="str" cm="1">
        <f t="array" ref="AK881">_xlfn.LET(
  _xlpm.txt,TRIM(Raw_Data!F881),
  _xlpm.norm,SUBSTITUTE(SUBSTITUTE(_xlpm.txt,"-","/"),".","/"),
  _xlpm.p,_xlfn.TEXTSPLIT(_xlpm.norm,"/"),
  _xlpm.a,VALUE(INDEX(_xlpm.p,1)),
  _xlpm.b,VALUE(INDEX(_xlpm.p,2)),
  IF(AND(_xlpm.a&lt;=12,_xlpm.b&lt;=12),"REVIEW_AMBIGUOUS","OK")
)</f>
        <v>OK</v>
      </c>
    </row>
    <row r="882" spans="1:37">
      <c r="A882" t="s">
        <v>2746</v>
      </c>
      <c r="B882" t="s">
        <v>2746</v>
      </c>
      <c r="C882" t="b">
        <v>0</v>
      </c>
      <c r="D882" t="s">
        <v>7257</v>
      </c>
      <c r="E882" t="s">
        <v>2747</v>
      </c>
      <c r="F882" t="s">
        <v>2747</v>
      </c>
      <c r="G882" t="s">
        <v>7303</v>
      </c>
      <c r="H882" t="s">
        <v>235</v>
      </c>
      <c r="I882" t="s">
        <v>235</v>
      </c>
      <c r="J882" t="s">
        <v>123</v>
      </c>
      <c r="K882" t="s">
        <v>7259</v>
      </c>
      <c r="L882" t="s">
        <v>193</v>
      </c>
      <c r="M882">
        <f>IF(UPPER(TRIM(Table2[[#This Row],[Status_Clean]]))="CONVERTED",1,0)</f>
        <v>0</v>
      </c>
      <c r="N882">
        <f>IF(ISNUMBER(MATCH(UPPER(TRIM(Table2[[#This Row],[Status_Clean]])),{"CONTACTED","QUALIFIED","CONVERTED"},0)),1,0)</f>
        <v>0</v>
      </c>
      <c r="O882" cm="1">
        <f t="array" ref="O882">_xlfn.SWITCH(UPPER(TRIM(Table2[[#This Row],[Status_Clean]])),"NEW",1,"CONTACTED",2,"QUALIFIED",3,"CONVERTED",4,"LOST",5,99)</f>
        <v>1</v>
      </c>
      <c r="P882" t="s">
        <v>2748</v>
      </c>
      <c r="Q882" t="s">
        <v>8023</v>
      </c>
      <c r="R882" t="s">
        <v>8023</v>
      </c>
      <c r="S882">
        <v>45046</v>
      </c>
      <c r="T882" t="s">
        <v>7261</v>
      </c>
      <c r="U882">
        <v>45046</v>
      </c>
      <c r="V882" t="s">
        <v>7297</v>
      </c>
      <c r="W882" t="s">
        <v>7263</v>
      </c>
      <c r="X882" t="s">
        <v>7277</v>
      </c>
      <c r="Y882" t="s">
        <v>7293</v>
      </c>
      <c r="Z882" t="s">
        <v>1140</v>
      </c>
      <c r="AA882">
        <v>48</v>
      </c>
      <c r="AB882" t="str" cm="1">
        <f t="array" ref="AB882">_xlfn.LET(_xlpm.x,IFERROR(VALUE(Table2[[#This Row],[Response_Time_Hours]]),""),IF(_xlpm.x="","CHECK",_xlfn.IFS(_xlpm.x&lt;=1,"Immediate",_xlpm.x&lt;=6,"Fast",_xlpm.x&lt;=24,"Moderate",_xlpm.x&gt;24,"Delayed")))</f>
        <v>Delayed</v>
      </c>
      <c r="AC882">
        <v>38</v>
      </c>
      <c r="AD882" t="str" cm="1">
        <f t="array" ref="AD882">IF(Table2[[#This Row],[Interaction_Count_Final]]="","N/A",_xlfn.IFS(Table2[[#This Row],[Interaction_Count_Final]]&lt;=2,"Low",Table2[[#This Row],[Interaction_Count_Final]]&lt;=5,"Medium",Table2[[#This Row],[Interaction_Count_Final]]&gt;=6,"High",TRUE,"CHECK"))</f>
        <v>High</v>
      </c>
      <c r="AE882" t="s">
        <v>7266</v>
      </c>
      <c r="AF882" t="b">
        <v>1</v>
      </c>
      <c r="AG882" t="b">
        <v>1</v>
      </c>
      <c r="AH882">
        <v>1158</v>
      </c>
      <c r="AI882">
        <v>45046</v>
      </c>
      <c r="AJ882" t="b">
        <v>1</v>
      </c>
      <c r="AK882" t="str" cm="1">
        <f t="array" ref="AK882">_xlfn.LET(
  _xlpm.txt,TRIM(Raw_Data!F882),
  _xlpm.norm,SUBSTITUTE(SUBSTITUTE(_xlpm.txt,"-","/"),".","/"),
  _xlpm.p,_xlfn.TEXTSPLIT(_xlpm.norm,"/"),
  _xlpm.a,VALUE(INDEX(_xlpm.p,1)),
  _xlpm.b,VALUE(INDEX(_xlpm.p,2)),
  IF(AND(_xlpm.a&lt;=12,_xlpm.b&lt;=12),"REVIEW_AMBIGUOUS","OK")
)</f>
        <v>OK</v>
      </c>
    </row>
    <row r="883" spans="1:37">
      <c r="A883" t="s">
        <v>2749</v>
      </c>
      <c r="B883" t="s">
        <v>2749</v>
      </c>
      <c r="C883" t="b">
        <v>0</v>
      </c>
      <c r="D883" t="s">
        <v>7257</v>
      </c>
      <c r="E883" t="s">
        <v>2750</v>
      </c>
      <c r="F883" t="s">
        <v>2750</v>
      </c>
      <c r="G883" t="s">
        <v>7303</v>
      </c>
      <c r="H883" t="s">
        <v>454</v>
      </c>
      <c r="I883" t="s">
        <v>454</v>
      </c>
      <c r="J883" t="s">
        <v>7308</v>
      </c>
      <c r="K883" t="s">
        <v>173</v>
      </c>
      <c r="L883" t="s">
        <v>173</v>
      </c>
      <c r="M883">
        <f>IF(UPPER(TRIM(Table2[[#This Row],[Status_Clean]]))="CONVERTED",1,0)</f>
        <v>0</v>
      </c>
      <c r="N883">
        <f>IF(ISNUMBER(MATCH(UPPER(TRIM(Table2[[#This Row],[Status_Clean]])),{"CONTACTED","QUALIFIED","CONVERTED"},0)),1,0)</f>
        <v>0</v>
      </c>
      <c r="O883" cm="1">
        <f t="array" ref="O883">_xlfn.SWITCH(UPPER(TRIM(Table2[[#This Row],[Status_Clean]])),"NEW",1,"CONTACTED",2,"QUALIFIED",3,"CONVERTED",4,"LOST",5,99)</f>
        <v>5</v>
      </c>
      <c r="P883" t="s">
        <v>2751</v>
      </c>
      <c r="Q883" t="s">
        <v>8024</v>
      </c>
      <c r="R883" t="s">
        <v>8024</v>
      </c>
      <c r="S883">
        <v>45077</v>
      </c>
      <c r="T883" t="s">
        <v>7261</v>
      </c>
      <c r="U883">
        <v>45077</v>
      </c>
      <c r="V883" t="s">
        <v>7314</v>
      </c>
      <c r="W883" t="s">
        <v>7263</v>
      </c>
      <c r="X883" t="s">
        <v>7277</v>
      </c>
      <c r="Y883" t="s">
        <v>7272</v>
      </c>
      <c r="Z883" t="s">
        <v>2752</v>
      </c>
      <c r="AA883">
        <v>12.9</v>
      </c>
      <c r="AB883" t="str" cm="1">
        <f t="array" ref="AB883">_xlfn.LET(_xlpm.x,IFERROR(VALUE(Table2[[#This Row],[Response_Time_Hours]]),""),IF(_xlpm.x="","CHECK",_xlfn.IFS(_xlpm.x&lt;=1,"Immediate",_xlpm.x&lt;=6,"Fast",_xlpm.x&lt;=24,"Moderate",_xlpm.x&gt;24,"Delayed")))</f>
        <v>Moderate</v>
      </c>
      <c r="AC883">
        <v>13</v>
      </c>
      <c r="AD883" t="str" cm="1">
        <f t="array" ref="AD883">IF(Table2[[#This Row],[Interaction_Count_Final]]="","N/A",_xlfn.IFS(Table2[[#This Row],[Interaction_Count_Final]]&lt;=2,"Low",Table2[[#This Row],[Interaction_Count_Final]]&lt;=5,"Medium",Table2[[#This Row],[Interaction_Count_Final]]&gt;=6,"High",TRUE,"CHECK"))</f>
        <v>High</v>
      </c>
      <c r="AE883" t="s">
        <v>7273</v>
      </c>
      <c r="AF883" t="b">
        <v>1</v>
      </c>
      <c r="AG883" t="b">
        <v>1</v>
      </c>
      <c r="AH883">
        <v>1159</v>
      </c>
      <c r="AI883">
        <v>45077</v>
      </c>
      <c r="AJ883" t="b">
        <v>1</v>
      </c>
      <c r="AK883" t="str" cm="1">
        <f t="array" ref="AK883">_xlfn.LET(
  _xlpm.txt,TRIM(Raw_Data!F883),
  _xlpm.norm,SUBSTITUTE(SUBSTITUTE(_xlpm.txt,"-","/"),".","/"),
  _xlpm.p,_xlfn.TEXTSPLIT(_xlpm.norm,"/"),
  _xlpm.a,VALUE(INDEX(_xlpm.p,1)),
  _xlpm.b,VALUE(INDEX(_xlpm.p,2)),
  IF(AND(_xlpm.a&lt;=12,_xlpm.b&lt;=12),"REVIEW_AMBIGUOUS","OK")
)</f>
        <v>OK</v>
      </c>
    </row>
    <row r="884" spans="1:37">
      <c r="A884" t="s">
        <v>2753</v>
      </c>
      <c r="B884" t="s">
        <v>2753</v>
      </c>
      <c r="C884" t="b">
        <v>0</v>
      </c>
      <c r="D884" t="s">
        <v>7257</v>
      </c>
      <c r="E884" t="s">
        <v>2754</v>
      </c>
      <c r="F884" t="s">
        <v>2754</v>
      </c>
      <c r="G884" t="s">
        <v>7280</v>
      </c>
      <c r="H884" t="s">
        <v>600</v>
      </c>
      <c r="I884" t="s">
        <v>600</v>
      </c>
      <c r="J884" t="s">
        <v>254</v>
      </c>
      <c r="K884" t="s">
        <v>125</v>
      </c>
      <c r="L884" t="s">
        <v>125</v>
      </c>
      <c r="M884">
        <f>IF(UPPER(TRIM(Table2[[#This Row],[Status_Clean]]))="CONVERTED",1,0)</f>
        <v>0</v>
      </c>
      <c r="N884">
        <f>IF(ISNUMBER(MATCH(UPPER(TRIM(Table2[[#This Row],[Status_Clean]])),{"CONTACTED","QUALIFIED","CONVERTED"},0)),1,0)</f>
        <v>1</v>
      </c>
      <c r="O884" cm="1">
        <f t="array" ref="O884">_xlfn.SWITCH(UPPER(TRIM(Table2[[#This Row],[Status_Clean]])),"NEW",1,"CONTACTED",2,"QUALIFIED",3,"CONVERTED",4,"LOST",5,99)</f>
        <v>2</v>
      </c>
      <c r="P884">
        <v>45255</v>
      </c>
      <c r="Q884" t="s">
        <v>8025</v>
      </c>
      <c r="R884" t="s">
        <v>8025</v>
      </c>
      <c r="S884">
        <v>45255</v>
      </c>
      <c r="T884" t="s">
        <v>7261</v>
      </c>
      <c r="U884">
        <v>45255</v>
      </c>
      <c r="V884" t="s">
        <v>7300</v>
      </c>
      <c r="W884" t="s">
        <v>7263</v>
      </c>
      <c r="X884" t="s">
        <v>7264</v>
      </c>
      <c r="Y884" t="s">
        <v>7278</v>
      </c>
      <c r="Z884" t="s">
        <v>2755</v>
      </c>
      <c r="AA884">
        <v>29.2</v>
      </c>
      <c r="AB884" t="str" cm="1">
        <f t="array" ref="AB884">_xlfn.LET(_xlpm.x,IFERROR(VALUE(Table2[[#This Row],[Response_Time_Hours]]),""),IF(_xlpm.x="","CHECK",_xlfn.IFS(_xlpm.x&lt;=1,"Immediate",_xlpm.x&lt;=6,"Fast",_xlpm.x&lt;=24,"Moderate",_xlpm.x&gt;24,"Delayed")))</f>
        <v>Delayed</v>
      </c>
      <c r="AC884">
        <v>50</v>
      </c>
      <c r="AD884" t="str" cm="1">
        <f t="array" ref="AD884">IF(Table2[[#This Row],[Interaction_Count_Final]]="","N/A",_xlfn.IFS(Table2[[#This Row],[Interaction_Count_Final]]&lt;=2,"Low",Table2[[#This Row],[Interaction_Count_Final]]&lt;=5,"Medium",Table2[[#This Row],[Interaction_Count_Final]]&gt;=6,"High",TRUE,"CHECK"))</f>
        <v>High</v>
      </c>
      <c r="AE884" t="s">
        <v>7266</v>
      </c>
      <c r="AF884" t="b">
        <v>1</v>
      </c>
      <c r="AG884" t="b">
        <v>1</v>
      </c>
      <c r="AH884">
        <v>1160</v>
      </c>
      <c r="AI884">
        <v>45255</v>
      </c>
      <c r="AJ884" t="b">
        <v>1</v>
      </c>
      <c r="AK884" t="e" cm="1">
        <f t="array" ref="AK884">_xlfn.LET(
  _xlpm.txt,TRIM(Raw_Data!F884),
  _xlpm.norm,SUBSTITUTE(SUBSTITUTE(_xlpm.txt,"-","/"),".","/"),
  _xlpm.p,_xlfn.TEXTSPLIT(_xlpm.norm,"/"),
  _xlpm.a,VALUE(INDEX(_xlpm.p,1)),
  _xlpm.b,VALUE(INDEX(_xlpm.p,2)),
  IF(AND(_xlpm.a&lt;=12,_xlpm.b&lt;=12),"REVIEW_AMBIGUOUS","OK")
)</f>
        <v>#REF!</v>
      </c>
    </row>
    <row r="885" spans="1:37">
      <c r="A885" t="s">
        <v>2756</v>
      </c>
      <c r="B885" t="s">
        <v>2756</v>
      </c>
      <c r="C885" t="b">
        <v>0</v>
      </c>
      <c r="D885" t="s">
        <v>7257</v>
      </c>
      <c r="E885" t="s">
        <v>2757</v>
      </c>
      <c r="F885" t="s">
        <v>2757</v>
      </c>
      <c r="G885" t="s">
        <v>7258</v>
      </c>
      <c r="H885" t="s">
        <v>600</v>
      </c>
      <c r="I885" t="s">
        <v>600</v>
      </c>
      <c r="J885" t="s">
        <v>254</v>
      </c>
      <c r="K885" t="s">
        <v>125</v>
      </c>
      <c r="L885" t="s">
        <v>125</v>
      </c>
      <c r="M885">
        <f>IF(UPPER(TRIM(Table2[[#This Row],[Status_Clean]]))="CONVERTED",1,0)</f>
        <v>0</v>
      </c>
      <c r="N885">
        <f>IF(ISNUMBER(MATCH(UPPER(TRIM(Table2[[#This Row],[Status_Clean]])),{"CONTACTED","QUALIFIED","CONVERTED"},0)),1,0)</f>
        <v>1</v>
      </c>
      <c r="O885" cm="1">
        <f t="array" ref="O885">_xlfn.SWITCH(UPPER(TRIM(Table2[[#This Row],[Status_Clean]])),"NEW",1,"CONTACTED",2,"QUALIFIED",3,"CONVERTED",4,"LOST",5,99)</f>
        <v>2</v>
      </c>
      <c r="P885">
        <v>45330</v>
      </c>
      <c r="Q885" t="s">
        <v>7282</v>
      </c>
      <c r="R885" t="s">
        <v>7282</v>
      </c>
      <c r="S885">
        <v>45330</v>
      </c>
      <c r="T885" t="s">
        <v>7261</v>
      </c>
      <c r="U885">
        <v>45330</v>
      </c>
      <c r="V885" t="s">
        <v>7283</v>
      </c>
      <c r="W885" t="s">
        <v>7271</v>
      </c>
      <c r="X885" t="s">
        <v>7284</v>
      </c>
      <c r="Y885" t="s">
        <v>7285</v>
      </c>
      <c r="Z885" t="s">
        <v>2758</v>
      </c>
      <c r="AA885">
        <v>32.5</v>
      </c>
      <c r="AB885" t="str" cm="1">
        <f t="array" ref="AB885">_xlfn.LET(_xlpm.x,IFERROR(VALUE(Table2[[#This Row],[Response_Time_Hours]]),""),IF(_xlpm.x="","CHECK",_xlfn.IFS(_xlpm.x&lt;=1,"Immediate",_xlpm.x&lt;=6,"Fast",_xlpm.x&lt;=24,"Moderate",_xlpm.x&gt;24,"Delayed")))</f>
        <v>Delayed</v>
      </c>
      <c r="AC885">
        <v>41</v>
      </c>
      <c r="AD885" t="str" cm="1">
        <f t="array" ref="AD885">IF(Table2[[#This Row],[Interaction_Count_Final]]="","N/A",_xlfn.IFS(Table2[[#This Row],[Interaction_Count_Final]]&lt;=2,"Low",Table2[[#This Row],[Interaction_Count_Final]]&lt;=5,"Medium",Table2[[#This Row],[Interaction_Count_Final]]&gt;=6,"High",TRUE,"CHECK"))</f>
        <v>High</v>
      </c>
      <c r="AE885" t="s">
        <v>7273</v>
      </c>
      <c r="AF885" t="b">
        <v>1</v>
      </c>
      <c r="AG885" t="b">
        <v>1</v>
      </c>
      <c r="AH885">
        <v>1161</v>
      </c>
      <c r="AI885">
        <v>45330</v>
      </c>
      <c r="AJ885" t="b">
        <v>1</v>
      </c>
      <c r="AK885" t="e" cm="1">
        <f t="array" ref="AK885">_xlfn.LET(
  _xlpm.txt,TRIM(Raw_Data!F885),
  _xlpm.norm,SUBSTITUTE(SUBSTITUTE(_xlpm.txt,"-","/"),".","/"),
  _xlpm.p,_xlfn.TEXTSPLIT(_xlpm.norm,"/"),
  _xlpm.a,VALUE(INDEX(_xlpm.p,1)),
  _xlpm.b,VALUE(INDEX(_xlpm.p,2)),
  IF(AND(_xlpm.a&lt;=12,_xlpm.b&lt;=12),"REVIEW_AMBIGUOUS","OK")
)</f>
        <v>#REF!</v>
      </c>
    </row>
    <row r="886" spans="1:37">
      <c r="A886" t="s">
        <v>2759</v>
      </c>
      <c r="B886" t="s">
        <v>2759</v>
      </c>
      <c r="C886" t="b">
        <v>0</v>
      </c>
      <c r="D886" t="s">
        <v>7257</v>
      </c>
      <c r="E886" t="s">
        <v>2760</v>
      </c>
      <c r="F886" t="s">
        <v>2760</v>
      </c>
      <c r="G886" t="s">
        <v>7303</v>
      </c>
      <c r="H886" t="s">
        <v>374</v>
      </c>
      <c r="I886" t="s">
        <v>374</v>
      </c>
      <c r="J886" t="s">
        <v>7308</v>
      </c>
      <c r="K886" t="s">
        <v>250</v>
      </c>
      <c r="L886" t="s">
        <v>250</v>
      </c>
      <c r="M886">
        <f>IF(UPPER(TRIM(Table2[[#This Row],[Status_Clean]]))="CONVERTED",1,0)</f>
        <v>1</v>
      </c>
      <c r="N886">
        <f>IF(ISNUMBER(MATCH(UPPER(TRIM(Table2[[#This Row],[Status_Clean]])),{"CONTACTED","QUALIFIED","CONVERTED"},0)),1,0)</f>
        <v>1</v>
      </c>
      <c r="O886" cm="1">
        <f t="array" ref="O886">_xlfn.SWITCH(UPPER(TRIM(Table2[[#This Row],[Status_Clean]])),"NEW",1,"CONTACTED",2,"QUALIFIED",3,"CONVERTED",4,"LOST",5,99)</f>
        <v>4</v>
      </c>
      <c r="P886" t="s">
        <v>2761</v>
      </c>
      <c r="Q886" t="s">
        <v>7369</v>
      </c>
      <c r="R886" t="s">
        <v>7369</v>
      </c>
      <c r="S886">
        <v>45162</v>
      </c>
      <c r="T886" t="s">
        <v>7261</v>
      </c>
      <c r="U886">
        <v>45162</v>
      </c>
      <c r="V886" t="s">
        <v>7310</v>
      </c>
      <c r="W886" t="s">
        <v>7263</v>
      </c>
      <c r="X886" t="s">
        <v>7288</v>
      </c>
      <c r="Y886" t="s">
        <v>7285</v>
      </c>
      <c r="Z886" t="s">
        <v>637</v>
      </c>
      <c r="AA886">
        <v>7.1999999999999993</v>
      </c>
      <c r="AB886" t="str" cm="1">
        <f t="array" ref="AB886">_xlfn.LET(_xlpm.x,IFERROR(VALUE(Table2[[#This Row],[Response_Time_Hours]]),""),IF(_xlpm.x="","CHECK",_xlfn.IFS(_xlpm.x&lt;=1,"Immediate",_xlpm.x&lt;=6,"Fast",_xlpm.x&lt;=24,"Moderate",_xlpm.x&gt;24,"Delayed")))</f>
        <v>Moderate</v>
      </c>
      <c r="AC886">
        <v>22</v>
      </c>
      <c r="AD886" t="str" cm="1">
        <f t="array" ref="AD886">IF(Table2[[#This Row],[Interaction_Count_Final]]="","N/A",_xlfn.IFS(Table2[[#This Row],[Interaction_Count_Final]]&lt;=2,"Low",Table2[[#This Row],[Interaction_Count_Final]]&lt;=5,"Medium",Table2[[#This Row],[Interaction_Count_Final]]&gt;=6,"High",TRUE,"CHECK"))</f>
        <v>High</v>
      </c>
      <c r="AE886" t="s">
        <v>7266</v>
      </c>
      <c r="AF886" t="b">
        <v>1</v>
      </c>
      <c r="AG886" t="b">
        <v>1</v>
      </c>
      <c r="AH886">
        <v>1162</v>
      </c>
      <c r="AI886">
        <v>45162</v>
      </c>
      <c r="AJ886" t="b">
        <v>1</v>
      </c>
      <c r="AK886" t="str" cm="1">
        <f t="array" ref="AK886">_xlfn.LET(
  _xlpm.txt,TRIM(Raw_Data!F886),
  _xlpm.norm,SUBSTITUTE(SUBSTITUTE(_xlpm.txt,"-","/"),".","/"),
  _xlpm.p,_xlfn.TEXTSPLIT(_xlpm.norm,"/"),
  _xlpm.a,VALUE(INDEX(_xlpm.p,1)),
  _xlpm.b,VALUE(INDEX(_xlpm.p,2)),
  IF(AND(_xlpm.a&lt;=12,_xlpm.b&lt;=12),"REVIEW_AMBIGUOUS","OK")
)</f>
        <v>OK</v>
      </c>
    </row>
    <row r="887" spans="1:37">
      <c r="A887" t="s">
        <v>2762</v>
      </c>
      <c r="B887" t="s">
        <v>2762</v>
      </c>
      <c r="C887" t="b">
        <v>0</v>
      </c>
      <c r="D887" t="s">
        <v>7257</v>
      </c>
      <c r="E887" t="s">
        <v>8026</v>
      </c>
      <c r="F887" t="s">
        <v>8026</v>
      </c>
      <c r="G887" t="s">
        <v>7268</v>
      </c>
      <c r="H887" t="s">
        <v>1876</v>
      </c>
      <c r="I887" t="s">
        <v>1876</v>
      </c>
      <c r="J887" t="s">
        <v>69</v>
      </c>
      <c r="K887" t="s">
        <v>193</v>
      </c>
      <c r="L887" t="s">
        <v>193</v>
      </c>
      <c r="M887">
        <f>IF(UPPER(TRIM(Table2[[#This Row],[Status_Clean]]))="CONVERTED",1,0)</f>
        <v>0</v>
      </c>
      <c r="N887">
        <f>IF(ISNUMBER(MATCH(UPPER(TRIM(Table2[[#This Row],[Status_Clean]])),{"CONTACTED","QUALIFIED","CONVERTED"},0)),1,0)</f>
        <v>0</v>
      </c>
      <c r="O887" cm="1">
        <f t="array" ref="O887">_xlfn.SWITCH(UPPER(TRIM(Table2[[#This Row],[Status_Clean]])),"NEW",1,"CONTACTED",2,"QUALIFIED",3,"CONVERTED",4,"LOST",5,99)</f>
        <v>1</v>
      </c>
      <c r="P887" t="s">
        <v>2764</v>
      </c>
      <c r="Q887" t="s">
        <v>8027</v>
      </c>
      <c r="R887" t="s">
        <v>8027</v>
      </c>
      <c r="S887">
        <v>45254</v>
      </c>
      <c r="T887" t="s">
        <v>7261</v>
      </c>
      <c r="U887">
        <v>45254</v>
      </c>
      <c r="V887" t="s">
        <v>7300</v>
      </c>
      <c r="W887" t="s">
        <v>7263</v>
      </c>
      <c r="X887" t="s">
        <v>7264</v>
      </c>
      <c r="Y887" t="s">
        <v>7312</v>
      </c>
      <c r="Z887" t="s">
        <v>2765</v>
      </c>
      <c r="AA887">
        <v>39.1</v>
      </c>
      <c r="AB887" t="str" cm="1">
        <f t="array" ref="AB887">_xlfn.LET(_xlpm.x,IFERROR(VALUE(Table2[[#This Row],[Response_Time_Hours]]),""),IF(_xlpm.x="","CHECK",_xlfn.IFS(_xlpm.x&lt;=1,"Immediate",_xlpm.x&lt;=6,"Fast",_xlpm.x&lt;=24,"Moderate",_xlpm.x&gt;24,"Delayed")))</f>
        <v>Delayed</v>
      </c>
      <c r="AC887">
        <v>45</v>
      </c>
      <c r="AD887" t="str" cm="1">
        <f t="array" ref="AD887">IF(Table2[[#This Row],[Interaction_Count_Final]]="","N/A",_xlfn.IFS(Table2[[#This Row],[Interaction_Count_Final]]&lt;=2,"Low",Table2[[#This Row],[Interaction_Count_Final]]&lt;=5,"Medium",Table2[[#This Row],[Interaction_Count_Final]]&gt;=6,"High",TRUE,"CHECK"))</f>
        <v>High</v>
      </c>
      <c r="AE887" t="s">
        <v>7266</v>
      </c>
      <c r="AF887" t="b">
        <v>1</v>
      </c>
      <c r="AG887" t="b">
        <v>1</v>
      </c>
      <c r="AH887">
        <v>1163</v>
      </c>
      <c r="AI887">
        <v>45254</v>
      </c>
      <c r="AJ887" t="b">
        <v>1</v>
      </c>
      <c r="AK887" t="str" cm="1">
        <f t="array" ref="AK887">_xlfn.LET(
  _xlpm.txt,TRIM(Raw_Data!F887),
  _xlpm.norm,SUBSTITUTE(SUBSTITUTE(_xlpm.txt,"-","/"),".","/"),
  _xlpm.p,_xlfn.TEXTSPLIT(_xlpm.norm,"/"),
  _xlpm.a,VALUE(INDEX(_xlpm.p,1)),
  _xlpm.b,VALUE(INDEX(_xlpm.p,2)),
  IF(AND(_xlpm.a&lt;=12,_xlpm.b&lt;=12),"REVIEW_AMBIGUOUS","OK")
)</f>
        <v>OK</v>
      </c>
    </row>
    <row r="888" spans="1:37">
      <c r="A888" t="s">
        <v>2766</v>
      </c>
      <c r="B888" t="s">
        <v>2766</v>
      </c>
      <c r="C888" t="b">
        <v>0</v>
      </c>
      <c r="D888" t="s">
        <v>7257</v>
      </c>
      <c r="E888" t="s">
        <v>2767</v>
      </c>
      <c r="F888" t="s">
        <v>2767</v>
      </c>
      <c r="G888" t="s">
        <v>7268</v>
      </c>
      <c r="H888" t="s">
        <v>7413</v>
      </c>
      <c r="I888" t="s">
        <v>7413</v>
      </c>
      <c r="J888" t="s">
        <v>123</v>
      </c>
      <c r="K888" t="s">
        <v>125</v>
      </c>
      <c r="L888" t="s">
        <v>125</v>
      </c>
      <c r="M888">
        <f>IF(UPPER(TRIM(Table2[[#This Row],[Status_Clean]]))="CONVERTED",1,0)</f>
        <v>0</v>
      </c>
      <c r="N888">
        <f>IF(ISNUMBER(MATCH(UPPER(TRIM(Table2[[#This Row],[Status_Clean]])),{"CONTACTED","QUALIFIED","CONVERTED"},0)),1,0)</f>
        <v>1</v>
      </c>
      <c r="O888" cm="1">
        <f t="array" ref="O888">_xlfn.SWITCH(UPPER(TRIM(Table2[[#This Row],[Status_Clean]])),"NEW",1,"CONTACTED",2,"QUALIFIED",3,"CONVERTED",4,"LOST",5,99)</f>
        <v>2</v>
      </c>
      <c r="P888" t="s">
        <v>2768</v>
      </c>
      <c r="Q888" t="s">
        <v>8028</v>
      </c>
      <c r="R888" t="s">
        <v>8028</v>
      </c>
      <c r="S888">
        <v>45055</v>
      </c>
      <c r="T888" t="s">
        <v>7261</v>
      </c>
      <c r="U888">
        <v>45055</v>
      </c>
      <c r="V888" t="s">
        <v>7314</v>
      </c>
      <c r="W888" t="s">
        <v>7263</v>
      </c>
      <c r="X888" t="s">
        <v>7277</v>
      </c>
      <c r="Y888" t="s">
        <v>7265</v>
      </c>
      <c r="Z888">
        <v>31</v>
      </c>
      <c r="AA888">
        <v>31</v>
      </c>
      <c r="AB888" t="str" cm="1">
        <f t="array" ref="AB888">_xlfn.LET(_xlpm.x,IFERROR(VALUE(Table2[[#This Row],[Response_Time_Hours]]),""),IF(_xlpm.x="","CHECK",_xlfn.IFS(_xlpm.x&lt;=1,"Immediate",_xlpm.x&lt;=6,"Fast",_xlpm.x&lt;=24,"Moderate",_xlpm.x&gt;24,"Delayed")))</f>
        <v>Delayed</v>
      </c>
      <c r="AC888">
        <v>28</v>
      </c>
      <c r="AD888" t="str" cm="1">
        <f t="array" ref="AD888">IF(Table2[[#This Row],[Interaction_Count_Final]]="","N/A",_xlfn.IFS(Table2[[#This Row],[Interaction_Count_Final]]&lt;=2,"Low",Table2[[#This Row],[Interaction_Count_Final]]&lt;=5,"Medium",Table2[[#This Row],[Interaction_Count_Final]]&gt;=6,"High",TRUE,"CHECK"))</f>
        <v>High</v>
      </c>
      <c r="AE888" t="s">
        <v>7266</v>
      </c>
      <c r="AF888" t="b">
        <v>1</v>
      </c>
      <c r="AG888" t="b">
        <v>1</v>
      </c>
      <c r="AH888">
        <v>1164</v>
      </c>
      <c r="AI888">
        <v>45055</v>
      </c>
      <c r="AJ888" t="b">
        <v>1</v>
      </c>
      <c r="AK888" t="str" cm="1">
        <f t="array" ref="AK888">_xlfn.LET(
  _xlpm.txt,TRIM(Raw_Data!F888),
  _xlpm.norm,SUBSTITUTE(SUBSTITUTE(_xlpm.txt,"-","/"),".","/"),
  _xlpm.p,_xlfn.TEXTSPLIT(_xlpm.norm,"/"),
  _xlpm.a,VALUE(INDEX(_xlpm.p,1)),
  _xlpm.b,VALUE(INDEX(_xlpm.p,2)),
  IF(AND(_xlpm.a&lt;=12,_xlpm.b&lt;=12),"REVIEW_AMBIGUOUS","OK")
)</f>
        <v>REVIEW_AMBIGUOUS</v>
      </c>
    </row>
    <row r="889" spans="1:37">
      <c r="A889" t="s">
        <v>2769</v>
      </c>
      <c r="B889" t="s">
        <v>2769</v>
      </c>
      <c r="C889" t="b">
        <v>0</v>
      </c>
      <c r="D889" t="s">
        <v>7257</v>
      </c>
      <c r="E889" t="s">
        <v>2770</v>
      </c>
      <c r="F889" t="s">
        <v>2770</v>
      </c>
      <c r="G889" t="s">
        <v>7303</v>
      </c>
      <c r="H889" t="s">
        <v>123</v>
      </c>
      <c r="I889" t="s">
        <v>123</v>
      </c>
      <c r="J889" t="s">
        <v>123</v>
      </c>
      <c r="K889" t="s">
        <v>193</v>
      </c>
      <c r="L889" t="s">
        <v>193</v>
      </c>
      <c r="M889">
        <f>IF(UPPER(TRIM(Table2[[#This Row],[Status_Clean]]))="CONVERTED",1,0)</f>
        <v>0</v>
      </c>
      <c r="N889">
        <f>IF(ISNUMBER(MATCH(UPPER(TRIM(Table2[[#This Row],[Status_Clean]])),{"CONTACTED","QUALIFIED","CONVERTED"},0)),1,0)</f>
        <v>0</v>
      </c>
      <c r="O889" cm="1">
        <f t="array" ref="O889">_xlfn.SWITCH(UPPER(TRIM(Table2[[#This Row],[Status_Clean]])),"NEW",1,"CONTACTED",2,"QUALIFIED",3,"CONVERTED",4,"LOST",5,99)</f>
        <v>1</v>
      </c>
      <c r="P889">
        <v>45193</v>
      </c>
      <c r="Q889" t="s">
        <v>7394</v>
      </c>
      <c r="R889" t="s">
        <v>7394</v>
      </c>
      <c r="S889">
        <v>45193</v>
      </c>
      <c r="T889" t="s">
        <v>7261</v>
      </c>
      <c r="U889">
        <v>45193</v>
      </c>
      <c r="V889" t="s">
        <v>7287</v>
      </c>
      <c r="W889" t="s">
        <v>7263</v>
      </c>
      <c r="X889" t="s">
        <v>7288</v>
      </c>
      <c r="Y889" t="s">
        <v>7293</v>
      </c>
      <c r="Z889" t="s">
        <v>72</v>
      </c>
      <c r="AA889">
        <v>62.400000000000006</v>
      </c>
      <c r="AB889" t="str" cm="1">
        <f t="array" ref="AB889">_xlfn.LET(_xlpm.x,IFERROR(VALUE(Table2[[#This Row],[Response_Time_Hours]]),""),IF(_xlpm.x="","CHECK",_xlfn.IFS(_xlpm.x&lt;=1,"Immediate",_xlpm.x&lt;=6,"Fast",_xlpm.x&lt;=24,"Moderate",_xlpm.x&gt;24,"Delayed")))</f>
        <v>Delayed</v>
      </c>
      <c r="AC889">
        <v>16</v>
      </c>
      <c r="AD889" t="str" cm="1">
        <f t="array" ref="AD889">IF(Table2[[#This Row],[Interaction_Count_Final]]="","N/A",_xlfn.IFS(Table2[[#This Row],[Interaction_Count_Final]]&lt;=2,"Low",Table2[[#This Row],[Interaction_Count_Final]]&lt;=5,"Medium",Table2[[#This Row],[Interaction_Count_Final]]&gt;=6,"High",TRUE,"CHECK"))</f>
        <v>High</v>
      </c>
      <c r="AE889" t="s">
        <v>7266</v>
      </c>
      <c r="AF889" t="b">
        <v>1</v>
      </c>
      <c r="AG889" t="b">
        <v>1</v>
      </c>
      <c r="AH889">
        <v>1165</v>
      </c>
      <c r="AI889">
        <v>45193</v>
      </c>
      <c r="AJ889" t="b">
        <v>1</v>
      </c>
      <c r="AK889" t="e" cm="1">
        <f t="array" ref="AK889">_xlfn.LET(
  _xlpm.txt,TRIM(Raw_Data!F889),
  _xlpm.norm,SUBSTITUTE(SUBSTITUTE(_xlpm.txt,"-","/"),".","/"),
  _xlpm.p,_xlfn.TEXTSPLIT(_xlpm.norm,"/"),
  _xlpm.a,VALUE(INDEX(_xlpm.p,1)),
  _xlpm.b,VALUE(INDEX(_xlpm.p,2)),
  IF(AND(_xlpm.a&lt;=12,_xlpm.b&lt;=12),"REVIEW_AMBIGUOUS","OK")
)</f>
        <v>#REF!</v>
      </c>
    </row>
    <row r="890" spans="1:37">
      <c r="A890" t="s">
        <v>2771</v>
      </c>
      <c r="B890" t="s">
        <v>2771</v>
      </c>
      <c r="C890" t="b">
        <v>0</v>
      </c>
      <c r="D890" t="s">
        <v>7257</v>
      </c>
      <c r="E890" t="s">
        <v>2772</v>
      </c>
      <c r="F890" t="s">
        <v>2772</v>
      </c>
      <c r="G890" t="s">
        <v>7258</v>
      </c>
      <c r="H890" t="s">
        <v>311</v>
      </c>
      <c r="I890" t="s">
        <v>311</v>
      </c>
      <c r="J890" t="s">
        <v>311</v>
      </c>
      <c r="K890" t="s">
        <v>71</v>
      </c>
      <c r="L890" t="s">
        <v>71</v>
      </c>
      <c r="M890">
        <f>IF(UPPER(TRIM(Table2[[#This Row],[Status_Clean]]))="CONVERTED",1,0)</f>
        <v>0</v>
      </c>
      <c r="N890">
        <f>IF(ISNUMBER(MATCH(UPPER(TRIM(Table2[[#This Row],[Status_Clean]])),{"CONTACTED","QUALIFIED","CONVERTED"},0)),1,0)</f>
        <v>1</v>
      </c>
      <c r="O890" cm="1">
        <f t="array" ref="O890">_xlfn.SWITCH(UPPER(TRIM(Table2[[#This Row],[Status_Clean]])),"NEW",1,"CONTACTED",2,"QUALIFIED",3,"CONVERTED",4,"LOST",5,99)</f>
        <v>3</v>
      </c>
      <c r="P890" t="s">
        <v>2773</v>
      </c>
      <c r="Q890" t="s">
        <v>7448</v>
      </c>
      <c r="R890" t="s">
        <v>7448</v>
      </c>
      <c r="S890">
        <v>45639</v>
      </c>
      <c r="T890" t="s">
        <v>7261</v>
      </c>
      <c r="U890">
        <v>45639</v>
      </c>
      <c r="V890" t="s">
        <v>7262</v>
      </c>
      <c r="W890" t="s">
        <v>7271</v>
      </c>
      <c r="X890" t="s">
        <v>7264</v>
      </c>
      <c r="Y890" t="s">
        <v>7312</v>
      </c>
      <c r="Z890">
        <v>25</v>
      </c>
      <c r="AA890">
        <v>25</v>
      </c>
      <c r="AB890" t="str" cm="1">
        <f t="array" ref="AB890">_xlfn.LET(_xlpm.x,IFERROR(VALUE(Table2[[#This Row],[Response_Time_Hours]]),""),IF(_xlpm.x="","CHECK",_xlfn.IFS(_xlpm.x&lt;=1,"Immediate",_xlpm.x&lt;=6,"Fast",_xlpm.x&lt;=24,"Moderate",_xlpm.x&gt;24,"Delayed")))</f>
        <v>Delayed</v>
      </c>
      <c r="AC890">
        <v>41</v>
      </c>
      <c r="AD890" t="str" cm="1">
        <f t="array" ref="AD890">IF(Table2[[#This Row],[Interaction_Count_Final]]="","N/A",_xlfn.IFS(Table2[[#This Row],[Interaction_Count_Final]]&lt;=2,"Low",Table2[[#This Row],[Interaction_Count_Final]]&lt;=5,"Medium",Table2[[#This Row],[Interaction_Count_Final]]&gt;=6,"High",TRUE,"CHECK"))</f>
        <v>High</v>
      </c>
      <c r="AE890" t="s">
        <v>7266</v>
      </c>
      <c r="AF890" t="b">
        <v>1</v>
      </c>
      <c r="AG890" t="b">
        <v>1</v>
      </c>
      <c r="AH890">
        <v>1166</v>
      </c>
      <c r="AI890">
        <v>45639</v>
      </c>
      <c r="AJ890" t="b">
        <v>1</v>
      </c>
      <c r="AK890" t="str" cm="1">
        <f t="array" ref="AK890">_xlfn.LET(
  _xlpm.txt,TRIM(Raw_Data!F890),
  _xlpm.norm,SUBSTITUTE(SUBSTITUTE(_xlpm.txt,"-","/"),".","/"),
  _xlpm.p,_xlfn.TEXTSPLIT(_xlpm.norm,"/"),
  _xlpm.a,VALUE(INDEX(_xlpm.p,1)),
  _xlpm.b,VALUE(INDEX(_xlpm.p,2)),
  IF(AND(_xlpm.a&lt;=12,_xlpm.b&lt;=12),"REVIEW_AMBIGUOUS","OK")
)</f>
        <v>OK</v>
      </c>
    </row>
    <row r="891" spans="1:37">
      <c r="A891" t="s">
        <v>2774</v>
      </c>
      <c r="B891" t="s">
        <v>2774</v>
      </c>
      <c r="C891" t="b">
        <v>1</v>
      </c>
      <c r="D891" t="s">
        <v>7257</v>
      </c>
      <c r="E891" t="s">
        <v>2775</v>
      </c>
      <c r="F891" t="s">
        <v>2775</v>
      </c>
      <c r="G891" t="s">
        <v>7303</v>
      </c>
      <c r="H891" t="s">
        <v>363</v>
      </c>
      <c r="I891" t="s">
        <v>363</v>
      </c>
      <c r="J891" t="s">
        <v>363</v>
      </c>
      <c r="K891" t="s">
        <v>193</v>
      </c>
      <c r="L891" t="s">
        <v>193</v>
      </c>
      <c r="M891">
        <f>IF(UPPER(TRIM(Table2[[#This Row],[Status_Clean]]))="CONVERTED",1,0)</f>
        <v>0</v>
      </c>
      <c r="N891">
        <f>IF(ISNUMBER(MATCH(UPPER(TRIM(Table2[[#This Row],[Status_Clean]])),{"CONTACTED","QUALIFIED","CONVERTED"},0)),1,0)</f>
        <v>0</v>
      </c>
      <c r="O891" cm="1">
        <f t="array" ref="O891">_xlfn.SWITCH(UPPER(TRIM(Table2[[#This Row],[Status_Clean]])),"NEW",1,"CONTACTED",2,"QUALIFIED",3,"CONVERTED",4,"LOST",5,99)</f>
        <v>1</v>
      </c>
      <c r="P891" t="s">
        <v>1890</v>
      </c>
      <c r="Q891" t="s">
        <v>7822</v>
      </c>
      <c r="R891" t="s">
        <v>7822</v>
      </c>
      <c r="S891">
        <v>45589</v>
      </c>
      <c r="T891" t="s">
        <v>7261</v>
      </c>
      <c r="U891">
        <v>45589</v>
      </c>
      <c r="V891" t="s">
        <v>7270</v>
      </c>
      <c r="W891" t="s">
        <v>7271</v>
      </c>
      <c r="X891" t="s">
        <v>7264</v>
      </c>
      <c r="Y891" t="s">
        <v>7285</v>
      </c>
      <c r="Z891" t="s">
        <v>2776</v>
      </c>
      <c r="AA891">
        <v>8</v>
      </c>
      <c r="AB891" t="str" cm="1">
        <f t="array" ref="AB891">_xlfn.LET(_xlpm.x,IFERROR(VALUE(Table2[[#This Row],[Response_Time_Hours]]),""),IF(_xlpm.x="","CHECK",_xlfn.IFS(_xlpm.x&lt;=1,"Immediate",_xlpm.x&lt;=6,"Fast",_xlpm.x&lt;=24,"Moderate",_xlpm.x&gt;24,"Delayed")))</f>
        <v>Moderate</v>
      </c>
      <c r="AC891">
        <v>22</v>
      </c>
      <c r="AD891" t="str" cm="1">
        <f t="array" ref="AD891">IF(Table2[[#This Row],[Interaction_Count_Final]]="","N/A",_xlfn.IFS(Table2[[#This Row],[Interaction_Count_Final]]&lt;=2,"Low",Table2[[#This Row],[Interaction_Count_Final]]&lt;=5,"Medium",Table2[[#This Row],[Interaction_Count_Final]]&gt;=6,"High",TRUE,"CHECK"))</f>
        <v>High</v>
      </c>
      <c r="AE891" t="s">
        <v>7266</v>
      </c>
      <c r="AF891" t="b">
        <v>1</v>
      </c>
      <c r="AG891" t="b">
        <v>1</v>
      </c>
      <c r="AH891">
        <v>1167</v>
      </c>
      <c r="AI891">
        <v>45589</v>
      </c>
      <c r="AJ891" t="b">
        <v>1</v>
      </c>
      <c r="AK891" t="e" cm="1">
        <f t="array" ref="AK891">_xlfn.LET(
  _xlpm.txt,TRIM(Raw_Data!F891),
  _xlpm.norm,SUBSTITUTE(SUBSTITUTE(_xlpm.txt,"-","/"),".","/"),
  _xlpm.p,_xlfn.TEXTSPLIT(_xlpm.norm,"/"),
  _xlpm.a,VALUE(INDEX(_xlpm.p,1)),
  _xlpm.b,VALUE(INDEX(_xlpm.p,2)),
  IF(AND(_xlpm.a&lt;=12,_xlpm.b&lt;=12),"REVIEW_AMBIGUOUS","OK")
)</f>
        <v>#REF!</v>
      </c>
    </row>
    <row r="892" spans="1:37">
      <c r="A892" t="s">
        <v>2777</v>
      </c>
      <c r="B892" t="s">
        <v>2777</v>
      </c>
      <c r="C892" t="b">
        <v>0</v>
      </c>
      <c r="D892" t="s">
        <v>7257</v>
      </c>
      <c r="E892" t="s">
        <v>2778</v>
      </c>
      <c r="F892" t="s">
        <v>2778</v>
      </c>
      <c r="G892" t="s">
        <v>7268</v>
      </c>
      <c r="H892" t="s">
        <v>1876</v>
      </c>
      <c r="I892" t="s">
        <v>1876</v>
      </c>
      <c r="J892" t="s">
        <v>69</v>
      </c>
      <c r="K892" t="s">
        <v>71</v>
      </c>
      <c r="L892" t="s">
        <v>71</v>
      </c>
      <c r="M892">
        <f>IF(UPPER(TRIM(Table2[[#This Row],[Status_Clean]]))="CONVERTED",1,0)</f>
        <v>0</v>
      </c>
      <c r="N892">
        <f>IF(ISNUMBER(MATCH(UPPER(TRIM(Table2[[#This Row],[Status_Clean]])),{"CONTACTED","QUALIFIED","CONVERTED"},0)),1,0)</f>
        <v>1</v>
      </c>
      <c r="O892" cm="1">
        <f t="array" ref="O892">_xlfn.SWITCH(UPPER(TRIM(Table2[[#This Row],[Status_Clean]])),"NEW",1,"CONTACTED",2,"QUALIFIED",3,"CONVERTED",4,"LOST",5,99)</f>
        <v>3</v>
      </c>
      <c r="P892">
        <v>45488</v>
      </c>
      <c r="Q892" t="s">
        <v>8029</v>
      </c>
      <c r="R892" t="s">
        <v>8029</v>
      </c>
      <c r="S892">
        <v>45488</v>
      </c>
      <c r="T892" t="s">
        <v>7261</v>
      </c>
      <c r="U892">
        <v>45488</v>
      </c>
      <c r="V892" t="s">
        <v>7305</v>
      </c>
      <c r="W892" t="s">
        <v>7271</v>
      </c>
      <c r="X892" t="s">
        <v>7288</v>
      </c>
      <c r="Y892" t="s">
        <v>7298</v>
      </c>
      <c r="Z892" t="s">
        <v>2339</v>
      </c>
      <c r="AA892">
        <v>10.5</v>
      </c>
      <c r="AB892" t="str" cm="1">
        <f t="array" ref="AB892">_xlfn.LET(_xlpm.x,IFERROR(VALUE(Table2[[#This Row],[Response_Time_Hours]]),""),IF(_xlpm.x="","CHECK",_xlfn.IFS(_xlpm.x&lt;=1,"Immediate",_xlpm.x&lt;=6,"Fast",_xlpm.x&lt;=24,"Moderate",_xlpm.x&gt;24,"Delayed")))</f>
        <v>Moderate</v>
      </c>
      <c r="AC892">
        <v>11</v>
      </c>
      <c r="AD892" t="str" cm="1">
        <f t="array" ref="AD892">IF(Table2[[#This Row],[Interaction_Count_Final]]="","N/A",_xlfn.IFS(Table2[[#This Row],[Interaction_Count_Final]]&lt;=2,"Low",Table2[[#This Row],[Interaction_Count_Final]]&lt;=5,"Medium",Table2[[#This Row],[Interaction_Count_Final]]&gt;=6,"High",TRUE,"CHECK"))</f>
        <v>High</v>
      </c>
      <c r="AE892" t="s">
        <v>7266</v>
      </c>
      <c r="AF892" t="b">
        <v>1</v>
      </c>
      <c r="AG892" t="b">
        <v>1</v>
      </c>
      <c r="AH892">
        <v>1168</v>
      </c>
      <c r="AI892">
        <v>45488</v>
      </c>
      <c r="AJ892" t="b">
        <v>1</v>
      </c>
      <c r="AK892" t="e" cm="1">
        <f t="array" ref="AK892">_xlfn.LET(
  _xlpm.txt,TRIM(Raw_Data!F892),
  _xlpm.norm,SUBSTITUTE(SUBSTITUTE(_xlpm.txt,"-","/"),".","/"),
  _xlpm.p,_xlfn.TEXTSPLIT(_xlpm.norm,"/"),
  _xlpm.a,VALUE(INDEX(_xlpm.p,1)),
  _xlpm.b,VALUE(INDEX(_xlpm.p,2)),
  IF(AND(_xlpm.a&lt;=12,_xlpm.b&lt;=12),"REVIEW_AMBIGUOUS","OK")
)</f>
        <v>#REF!</v>
      </c>
    </row>
    <row r="893" spans="1:37">
      <c r="A893" t="s">
        <v>2779</v>
      </c>
      <c r="B893" t="s">
        <v>2779</v>
      </c>
      <c r="C893" t="b">
        <v>0</v>
      </c>
      <c r="D893" t="s">
        <v>7257</v>
      </c>
      <c r="E893" t="s">
        <v>2780</v>
      </c>
      <c r="F893" t="s">
        <v>2780</v>
      </c>
      <c r="G893" t="s">
        <v>7268</v>
      </c>
      <c r="H893" t="s">
        <v>123</v>
      </c>
      <c r="I893" t="s">
        <v>123</v>
      </c>
      <c r="J893" t="s">
        <v>123</v>
      </c>
      <c r="K893" t="s">
        <v>71</v>
      </c>
      <c r="L893" t="s">
        <v>71</v>
      </c>
      <c r="M893">
        <f>IF(UPPER(TRIM(Table2[[#This Row],[Status_Clean]]))="CONVERTED",1,0)</f>
        <v>0</v>
      </c>
      <c r="N893">
        <f>IF(ISNUMBER(MATCH(UPPER(TRIM(Table2[[#This Row],[Status_Clean]])),{"CONTACTED","QUALIFIED","CONVERTED"},0)),1,0)</f>
        <v>1</v>
      </c>
      <c r="O893" cm="1">
        <f t="array" ref="O893">_xlfn.SWITCH(UPPER(TRIM(Table2[[#This Row],[Status_Clean]])),"NEW",1,"CONTACTED",2,"QUALIFIED",3,"CONVERTED",4,"LOST",5,99)</f>
        <v>3</v>
      </c>
      <c r="P893">
        <v>45180</v>
      </c>
      <c r="Q893" t="s">
        <v>8030</v>
      </c>
      <c r="R893" t="s">
        <v>8030</v>
      </c>
      <c r="S893">
        <v>45180</v>
      </c>
      <c r="T893" t="s">
        <v>7261</v>
      </c>
      <c r="U893">
        <v>45180</v>
      </c>
      <c r="V893" t="s">
        <v>7287</v>
      </c>
      <c r="W893" t="s">
        <v>7263</v>
      </c>
      <c r="X893" t="s">
        <v>7288</v>
      </c>
      <c r="Y893" t="s">
        <v>7298</v>
      </c>
      <c r="Z893">
        <v>6</v>
      </c>
      <c r="AA893">
        <v>6</v>
      </c>
      <c r="AB893" t="str" cm="1">
        <f t="array" ref="AB893">_xlfn.LET(_xlpm.x,IFERROR(VALUE(Table2[[#This Row],[Response_Time_Hours]]),""),IF(_xlpm.x="","CHECK",_xlfn.IFS(_xlpm.x&lt;=1,"Immediate",_xlpm.x&lt;=6,"Fast",_xlpm.x&lt;=24,"Moderate",_xlpm.x&gt;24,"Delayed")))</f>
        <v>Fast</v>
      </c>
      <c r="AC893" t="s">
        <v>232</v>
      </c>
      <c r="AD893" t="str" cm="1">
        <f t="array" ref="AD893">IF(Table2[[#This Row],[Interaction_Count_Final]]="","N/A",_xlfn.IFS(Table2[[#This Row],[Interaction_Count_Final]]&lt;=2,"Low",Table2[[#This Row],[Interaction_Count_Final]]&lt;=5,"Medium",Table2[[#This Row],[Interaction_Count_Final]]&gt;=6,"High",TRUE,"CHECK"))</f>
        <v>High</v>
      </c>
      <c r="AE893" t="s">
        <v>7266</v>
      </c>
      <c r="AF893" t="b">
        <v>1</v>
      </c>
      <c r="AG893" t="b">
        <v>1</v>
      </c>
      <c r="AH893">
        <v>1169</v>
      </c>
      <c r="AI893">
        <v>45180</v>
      </c>
      <c r="AJ893" t="b">
        <v>1</v>
      </c>
      <c r="AK893" t="e" cm="1">
        <f t="array" ref="AK893">_xlfn.LET(
  _xlpm.txt,TRIM(Raw_Data!F893),
  _xlpm.norm,SUBSTITUTE(SUBSTITUTE(_xlpm.txt,"-","/"),".","/"),
  _xlpm.p,_xlfn.TEXTSPLIT(_xlpm.norm,"/"),
  _xlpm.a,VALUE(INDEX(_xlpm.p,1)),
  _xlpm.b,VALUE(INDEX(_xlpm.p,2)),
  IF(AND(_xlpm.a&lt;=12,_xlpm.b&lt;=12),"REVIEW_AMBIGUOUS","OK")
)</f>
        <v>#REF!</v>
      </c>
    </row>
    <row r="894" spans="1:37">
      <c r="A894" t="s">
        <v>2781</v>
      </c>
      <c r="B894" t="s">
        <v>2781</v>
      </c>
      <c r="C894" t="b">
        <v>0</v>
      </c>
      <c r="D894" t="s">
        <v>7257</v>
      </c>
      <c r="E894" t="s">
        <v>8031</v>
      </c>
      <c r="F894" t="s">
        <v>8031</v>
      </c>
      <c r="G894" t="s">
        <v>7258</v>
      </c>
      <c r="H894" t="s">
        <v>69</v>
      </c>
      <c r="I894" t="s">
        <v>69</v>
      </c>
      <c r="J894" t="s">
        <v>69</v>
      </c>
      <c r="K894" t="s">
        <v>193</v>
      </c>
      <c r="L894" t="s">
        <v>193</v>
      </c>
      <c r="M894">
        <f>IF(UPPER(TRIM(Table2[[#This Row],[Status_Clean]]))="CONVERTED",1,0)</f>
        <v>0</v>
      </c>
      <c r="N894">
        <f>IF(ISNUMBER(MATCH(UPPER(TRIM(Table2[[#This Row],[Status_Clean]])),{"CONTACTED","QUALIFIED","CONVERTED"},0)),1,0)</f>
        <v>0</v>
      </c>
      <c r="O894" cm="1">
        <f t="array" ref="O894">_xlfn.SWITCH(UPPER(TRIM(Table2[[#This Row],[Status_Clean]])),"NEW",1,"CONTACTED",2,"QUALIFIED",3,"CONVERTED",4,"LOST",5,99)</f>
        <v>1</v>
      </c>
      <c r="P894" t="s">
        <v>1669</v>
      </c>
      <c r="Q894" t="s">
        <v>7752</v>
      </c>
      <c r="R894" t="s">
        <v>7752</v>
      </c>
      <c r="S894">
        <v>44964</v>
      </c>
      <c r="T894" t="s">
        <v>7261</v>
      </c>
      <c r="U894">
        <v>44964</v>
      </c>
      <c r="V894" t="s">
        <v>7283</v>
      </c>
      <c r="W894" t="s">
        <v>7263</v>
      </c>
      <c r="X894" t="s">
        <v>7284</v>
      </c>
      <c r="Y894" t="s">
        <v>7265</v>
      </c>
      <c r="Z894" t="s">
        <v>2783</v>
      </c>
      <c r="AA894">
        <v>38.799999999999997</v>
      </c>
      <c r="AB894" t="str" cm="1">
        <f t="array" ref="AB894">_xlfn.LET(_xlpm.x,IFERROR(VALUE(Table2[[#This Row],[Response_Time_Hours]]),""),IF(_xlpm.x="","CHECK",_xlfn.IFS(_xlpm.x&lt;=1,"Immediate",_xlpm.x&lt;=6,"Fast",_xlpm.x&lt;=24,"Moderate",_xlpm.x&gt;24,"Delayed")))</f>
        <v>Delayed</v>
      </c>
      <c r="AC894">
        <v>41</v>
      </c>
      <c r="AD894" t="str" cm="1">
        <f t="array" ref="AD894">IF(Table2[[#This Row],[Interaction_Count_Final]]="","N/A",_xlfn.IFS(Table2[[#This Row],[Interaction_Count_Final]]&lt;=2,"Low",Table2[[#This Row],[Interaction_Count_Final]]&lt;=5,"Medium",Table2[[#This Row],[Interaction_Count_Final]]&gt;=6,"High",TRUE,"CHECK"))</f>
        <v>High</v>
      </c>
      <c r="AE894" t="s">
        <v>7273</v>
      </c>
      <c r="AF894" t="b">
        <v>1</v>
      </c>
      <c r="AG894" t="b">
        <v>1</v>
      </c>
      <c r="AH894">
        <v>1170</v>
      </c>
      <c r="AI894">
        <v>44964</v>
      </c>
      <c r="AJ894" t="b">
        <v>1</v>
      </c>
      <c r="AK894" t="e" cm="1">
        <f t="array" ref="AK894">_xlfn.LET(
  _xlpm.txt,TRIM(Raw_Data!F894),
  _xlpm.norm,SUBSTITUTE(SUBSTITUTE(_xlpm.txt,"-","/"),".","/"),
  _xlpm.p,_xlfn.TEXTSPLIT(_xlpm.norm,"/"),
  _xlpm.a,VALUE(INDEX(_xlpm.p,1)),
  _xlpm.b,VALUE(INDEX(_xlpm.p,2)),
  IF(AND(_xlpm.a&lt;=12,_xlpm.b&lt;=12),"REVIEW_AMBIGUOUS","OK")
)</f>
        <v>#REF!</v>
      </c>
    </row>
    <row r="895" spans="1:37">
      <c r="A895" t="s">
        <v>2784</v>
      </c>
      <c r="B895" t="s">
        <v>2784</v>
      </c>
      <c r="C895" t="b">
        <v>0</v>
      </c>
      <c r="D895" t="s">
        <v>7257</v>
      </c>
      <c r="E895" t="s">
        <v>2785</v>
      </c>
      <c r="F895" t="s">
        <v>2785</v>
      </c>
      <c r="G895" t="s">
        <v>7258</v>
      </c>
      <c r="H895" t="s">
        <v>469</v>
      </c>
      <c r="I895" t="s">
        <v>469</v>
      </c>
      <c r="J895" t="s">
        <v>469</v>
      </c>
      <c r="K895" t="s">
        <v>71</v>
      </c>
      <c r="L895" t="s">
        <v>71</v>
      </c>
      <c r="M895">
        <f>IF(UPPER(TRIM(Table2[[#This Row],[Status_Clean]]))="CONVERTED",1,0)</f>
        <v>0</v>
      </c>
      <c r="N895">
        <f>IF(ISNUMBER(MATCH(UPPER(TRIM(Table2[[#This Row],[Status_Clean]])),{"CONTACTED","QUALIFIED","CONVERTED"},0)),1,0)</f>
        <v>1</v>
      </c>
      <c r="O895" cm="1">
        <f t="array" ref="O895">_xlfn.SWITCH(UPPER(TRIM(Table2[[#This Row],[Status_Clean]])),"NEW",1,"CONTACTED",2,"QUALIFIED",3,"CONVERTED",4,"LOST",5,99)</f>
        <v>3</v>
      </c>
      <c r="P895">
        <v>45424</v>
      </c>
      <c r="Q895" t="s">
        <v>7891</v>
      </c>
      <c r="R895" t="s">
        <v>7891</v>
      </c>
      <c r="S895">
        <v>45424</v>
      </c>
      <c r="T895" t="s">
        <v>7261</v>
      </c>
      <c r="U895">
        <v>45424</v>
      </c>
      <c r="V895" t="s">
        <v>7314</v>
      </c>
      <c r="W895" t="s">
        <v>7271</v>
      </c>
      <c r="X895" t="s">
        <v>7277</v>
      </c>
      <c r="Y895" t="s">
        <v>7293</v>
      </c>
      <c r="Z895">
        <v>41.5</v>
      </c>
      <c r="AA895">
        <v>41.5</v>
      </c>
      <c r="AB895" t="str" cm="1">
        <f t="array" ref="AB895">_xlfn.LET(_xlpm.x,IFERROR(VALUE(Table2[[#This Row],[Response_Time_Hours]]),""),IF(_xlpm.x="","CHECK",_xlfn.IFS(_xlpm.x&lt;=1,"Immediate",_xlpm.x&lt;=6,"Fast",_xlpm.x&lt;=24,"Moderate",_xlpm.x&gt;24,"Delayed")))</f>
        <v>Delayed</v>
      </c>
      <c r="AC895">
        <v>7</v>
      </c>
      <c r="AD895" t="str" cm="1">
        <f t="array" ref="AD895">IF(Table2[[#This Row],[Interaction_Count_Final]]="","N/A",_xlfn.IFS(Table2[[#This Row],[Interaction_Count_Final]]&lt;=2,"Low",Table2[[#This Row],[Interaction_Count_Final]]&lt;=5,"Medium",Table2[[#This Row],[Interaction_Count_Final]]&gt;=6,"High",TRUE,"CHECK"))</f>
        <v>High</v>
      </c>
      <c r="AE895" t="s">
        <v>7266</v>
      </c>
      <c r="AF895" t="b">
        <v>1</v>
      </c>
      <c r="AG895" t="b">
        <v>1</v>
      </c>
      <c r="AH895">
        <v>1171</v>
      </c>
      <c r="AI895">
        <v>45424</v>
      </c>
      <c r="AJ895" t="b">
        <v>1</v>
      </c>
      <c r="AK895" t="e" cm="1">
        <f t="array" ref="AK895">_xlfn.LET(
  _xlpm.txt,TRIM(Raw_Data!F895),
  _xlpm.norm,SUBSTITUTE(SUBSTITUTE(_xlpm.txt,"-","/"),".","/"),
  _xlpm.p,_xlfn.TEXTSPLIT(_xlpm.norm,"/"),
  _xlpm.a,VALUE(INDEX(_xlpm.p,1)),
  _xlpm.b,VALUE(INDEX(_xlpm.p,2)),
  IF(AND(_xlpm.a&lt;=12,_xlpm.b&lt;=12),"REVIEW_AMBIGUOUS","OK")
)</f>
        <v>#REF!</v>
      </c>
    </row>
    <row r="896" spans="1:37">
      <c r="A896" t="s">
        <v>2786</v>
      </c>
      <c r="B896" t="s">
        <v>2786</v>
      </c>
      <c r="C896" t="b">
        <v>0</v>
      </c>
      <c r="D896" t="s">
        <v>7257</v>
      </c>
      <c r="E896" t="s">
        <v>2787</v>
      </c>
      <c r="F896" t="s">
        <v>2787</v>
      </c>
      <c r="G896" t="s">
        <v>7258</v>
      </c>
      <c r="H896" t="s">
        <v>469</v>
      </c>
      <c r="I896" t="s">
        <v>469</v>
      </c>
      <c r="J896" t="s">
        <v>469</v>
      </c>
      <c r="K896" t="s">
        <v>193</v>
      </c>
      <c r="L896" t="s">
        <v>193</v>
      </c>
      <c r="M896">
        <f>IF(UPPER(TRIM(Table2[[#This Row],[Status_Clean]]))="CONVERTED",1,0)</f>
        <v>0</v>
      </c>
      <c r="N896">
        <f>IF(ISNUMBER(MATCH(UPPER(TRIM(Table2[[#This Row],[Status_Clean]])),{"CONTACTED","QUALIFIED","CONVERTED"},0)),1,0)</f>
        <v>0</v>
      </c>
      <c r="O896" cm="1">
        <f t="array" ref="O896">_xlfn.SWITCH(UPPER(TRIM(Table2[[#This Row],[Status_Clean]])),"NEW",1,"CONTACTED",2,"QUALIFIED",3,"CONVERTED",4,"LOST",5,99)</f>
        <v>1</v>
      </c>
      <c r="P896" t="s">
        <v>2788</v>
      </c>
      <c r="Q896" t="s">
        <v>2788</v>
      </c>
      <c r="R896" t="s">
        <v>2788</v>
      </c>
      <c r="S896">
        <v>45428</v>
      </c>
      <c r="T896" t="s">
        <v>7261</v>
      </c>
      <c r="U896">
        <v>45428</v>
      </c>
      <c r="V896" t="s">
        <v>7314</v>
      </c>
      <c r="W896" t="s">
        <v>7271</v>
      </c>
      <c r="X896" t="s">
        <v>7277</v>
      </c>
      <c r="Y896" t="s">
        <v>7285</v>
      </c>
      <c r="Z896" t="s">
        <v>287</v>
      </c>
      <c r="AA896">
        <v>60</v>
      </c>
      <c r="AB896" t="str" cm="1">
        <f t="array" ref="AB896">_xlfn.LET(_xlpm.x,IFERROR(VALUE(Table2[[#This Row],[Response_Time_Hours]]),""),IF(_xlpm.x="","CHECK",_xlfn.IFS(_xlpm.x&lt;=1,"Immediate",_xlpm.x&lt;=6,"Fast",_xlpm.x&lt;=24,"Moderate",_xlpm.x&gt;24,"Delayed")))</f>
        <v>Delayed</v>
      </c>
      <c r="AC896">
        <v>12</v>
      </c>
      <c r="AD896" t="str" cm="1">
        <f t="array" ref="AD896">IF(Table2[[#This Row],[Interaction_Count_Final]]="","N/A",_xlfn.IFS(Table2[[#This Row],[Interaction_Count_Final]]&lt;=2,"Low",Table2[[#This Row],[Interaction_Count_Final]]&lt;=5,"Medium",Table2[[#This Row],[Interaction_Count_Final]]&gt;=6,"High",TRUE,"CHECK"))</f>
        <v>High</v>
      </c>
      <c r="AE896" t="s">
        <v>7273</v>
      </c>
      <c r="AF896" t="b">
        <v>1</v>
      </c>
      <c r="AG896" t="b">
        <v>1</v>
      </c>
      <c r="AH896">
        <v>1172</v>
      </c>
      <c r="AI896">
        <v>45428</v>
      </c>
      <c r="AJ896" t="b">
        <v>1</v>
      </c>
      <c r="AK896" t="str" cm="1">
        <f t="array" ref="AK896">_xlfn.LET(
  _xlpm.txt,TRIM(Raw_Data!F896),
  _xlpm.norm,SUBSTITUTE(SUBSTITUTE(_xlpm.txt,"-","/"),".","/"),
  _xlpm.p,_xlfn.TEXTSPLIT(_xlpm.norm,"/"),
  _xlpm.a,VALUE(INDEX(_xlpm.p,1)),
  _xlpm.b,VALUE(INDEX(_xlpm.p,2)),
  IF(AND(_xlpm.a&lt;=12,_xlpm.b&lt;=12),"REVIEW_AMBIGUOUS","OK")
)</f>
        <v>OK</v>
      </c>
    </row>
    <row r="897" spans="1:37">
      <c r="A897" t="s">
        <v>2789</v>
      </c>
      <c r="B897" t="s">
        <v>2789</v>
      </c>
      <c r="C897" t="b">
        <v>0</v>
      </c>
      <c r="D897" t="s">
        <v>7257</v>
      </c>
      <c r="E897" t="s">
        <v>2790</v>
      </c>
      <c r="F897" t="s">
        <v>2790</v>
      </c>
      <c r="G897" t="s">
        <v>7303</v>
      </c>
      <c r="H897" t="s">
        <v>1356</v>
      </c>
      <c r="I897" t="s">
        <v>1356</v>
      </c>
      <c r="J897" t="s">
        <v>1356</v>
      </c>
      <c r="K897" t="s">
        <v>7370</v>
      </c>
      <c r="L897" t="s">
        <v>250</v>
      </c>
      <c r="M897">
        <f>IF(UPPER(TRIM(Table2[[#This Row],[Status_Clean]]))="CONVERTED",1,0)</f>
        <v>1</v>
      </c>
      <c r="N897">
        <f>IF(ISNUMBER(MATCH(UPPER(TRIM(Table2[[#This Row],[Status_Clean]])),{"CONTACTED","QUALIFIED","CONVERTED"},0)),1,0)</f>
        <v>1</v>
      </c>
      <c r="O897" cm="1">
        <f t="array" ref="O897">_xlfn.SWITCH(UPPER(TRIM(Table2[[#This Row],[Status_Clean]])),"NEW",1,"CONTACTED",2,"QUALIFIED",3,"CONVERTED",4,"LOST",5,99)</f>
        <v>4</v>
      </c>
      <c r="P897">
        <v>45016</v>
      </c>
      <c r="Q897" t="s">
        <v>8032</v>
      </c>
      <c r="R897" t="s">
        <v>8032</v>
      </c>
      <c r="S897">
        <v>45016</v>
      </c>
      <c r="T897" t="s">
        <v>7261</v>
      </c>
      <c r="U897">
        <v>45016</v>
      </c>
      <c r="V897" t="s">
        <v>7295</v>
      </c>
      <c r="W897" t="s">
        <v>7263</v>
      </c>
      <c r="X897" t="s">
        <v>7284</v>
      </c>
      <c r="Y897" t="s">
        <v>7312</v>
      </c>
      <c r="Z897">
        <v>44</v>
      </c>
      <c r="AA897">
        <v>44</v>
      </c>
      <c r="AB897" t="str" cm="1">
        <f t="array" ref="AB897">_xlfn.LET(_xlpm.x,IFERROR(VALUE(Table2[[#This Row],[Response_Time_Hours]]),""),IF(_xlpm.x="","CHECK",_xlfn.IFS(_xlpm.x&lt;=1,"Immediate",_xlpm.x&lt;=6,"Fast",_xlpm.x&lt;=24,"Moderate",_xlpm.x&gt;24,"Delayed")))</f>
        <v>Delayed</v>
      </c>
      <c r="AC897">
        <v>10</v>
      </c>
      <c r="AD897" t="str" cm="1">
        <f t="array" ref="AD897">IF(Table2[[#This Row],[Interaction_Count_Final]]="","N/A",_xlfn.IFS(Table2[[#This Row],[Interaction_Count_Final]]&lt;=2,"Low",Table2[[#This Row],[Interaction_Count_Final]]&lt;=5,"Medium",Table2[[#This Row],[Interaction_Count_Final]]&gt;=6,"High",TRUE,"CHECK"))</f>
        <v>High</v>
      </c>
      <c r="AE897" t="s">
        <v>7266</v>
      </c>
      <c r="AF897" t="b">
        <v>1</v>
      </c>
      <c r="AG897" t="b">
        <v>1</v>
      </c>
      <c r="AH897">
        <v>1173</v>
      </c>
      <c r="AI897">
        <v>45016</v>
      </c>
      <c r="AJ897" t="b">
        <v>1</v>
      </c>
      <c r="AK897" t="e" cm="1">
        <f t="array" ref="AK897">_xlfn.LET(
  _xlpm.txt,TRIM(Raw_Data!F897),
  _xlpm.norm,SUBSTITUTE(SUBSTITUTE(_xlpm.txt,"-","/"),".","/"),
  _xlpm.p,_xlfn.TEXTSPLIT(_xlpm.norm,"/"),
  _xlpm.a,VALUE(INDEX(_xlpm.p,1)),
  _xlpm.b,VALUE(INDEX(_xlpm.p,2)),
  IF(AND(_xlpm.a&lt;=12,_xlpm.b&lt;=12),"REVIEW_AMBIGUOUS","OK")
)</f>
        <v>#REF!</v>
      </c>
    </row>
    <row r="898" spans="1:37">
      <c r="A898" t="s">
        <v>2791</v>
      </c>
      <c r="B898" t="s">
        <v>2791</v>
      </c>
      <c r="C898" t="b">
        <v>0</v>
      </c>
      <c r="D898" t="s">
        <v>7257</v>
      </c>
      <c r="E898" t="s">
        <v>2792</v>
      </c>
      <c r="F898" t="s">
        <v>2792</v>
      </c>
      <c r="G898" t="s">
        <v>7268</v>
      </c>
      <c r="H898" t="s">
        <v>447</v>
      </c>
      <c r="I898" t="s">
        <v>447</v>
      </c>
      <c r="J898" t="s">
        <v>447</v>
      </c>
      <c r="K898" t="s">
        <v>7368</v>
      </c>
      <c r="L898" t="s">
        <v>173</v>
      </c>
      <c r="M898">
        <f>IF(UPPER(TRIM(Table2[[#This Row],[Status_Clean]]))="CONVERTED",1,0)</f>
        <v>0</v>
      </c>
      <c r="N898">
        <f>IF(ISNUMBER(MATCH(UPPER(TRIM(Table2[[#This Row],[Status_Clean]])),{"CONTACTED","QUALIFIED","CONVERTED"},0)),1,0)</f>
        <v>0</v>
      </c>
      <c r="O898" cm="1">
        <f t="array" ref="O898">_xlfn.SWITCH(UPPER(TRIM(Table2[[#This Row],[Status_Clean]])),"NEW",1,"CONTACTED",2,"QUALIFIED",3,"CONVERTED",4,"LOST",5,99)</f>
        <v>5</v>
      </c>
      <c r="P898" t="s">
        <v>2793</v>
      </c>
      <c r="Q898" t="s">
        <v>8033</v>
      </c>
      <c r="R898" t="s">
        <v>8033</v>
      </c>
      <c r="S898">
        <v>45484</v>
      </c>
      <c r="T898" t="s">
        <v>7261</v>
      </c>
      <c r="U898">
        <v>45484</v>
      </c>
      <c r="V898" t="s">
        <v>7305</v>
      </c>
      <c r="W898" t="s">
        <v>7271</v>
      </c>
      <c r="X898" t="s">
        <v>7288</v>
      </c>
      <c r="Y898" t="s">
        <v>7285</v>
      </c>
      <c r="Z898">
        <v>27.5</v>
      </c>
      <c r="AA898">
        <v>27.5</v>
      </c>
      <c r="AB898" t="str" cm="1">
        <f t="array" ref="AB898">_xlfn.LET(_xlpm.x,IFERROR(VALUE(Table2[[#This Row],[Response_Time_Hours]]),""),IF(_xlpm.x="","CHECK",_xlfn.IFS(_xlpm.x&lt;=1,"Immediate",_xlpm.x&lt;=6,"Fast",_xlpm.x&lt;=24,"Moderate",_xlpm.x&gt;24,"Delayed")))</f>
        <v>Delayed</v>
      </c>
      <c r="AC898">
        <v>16</v>
      </c>
      <c r="AD898" t="str" cm="1">
        <f t="array" ref="AD898">IF(Table2[[#This Row],[Interaction_Count_Final]]="","N/A",_xlfn.IFS(Table2[[#This Row],[Interaction_Count_Final]]&lt;=2,"Low",Table2[[#This Row],[Interaction_Count_Final]]&lt;=5,"Medium",Table2[[#This Row],[Interaction_Count_Final]]&gt;=6,"High",TRUE,"CHECK"))</f>
        <v>High</v>
      </c>
      <c r="AE898" t="s">
        <v>7273</v>
      </c>
      <c r="AF898" t="b">
        <v>1</v>
      </c>
      <c r="AG898" t="b">
        <v>1</v>
      </c>
      <c r="AH898">
        <v>1174</v>
      </c>
      <c r="AI898">
        <v>45484</v>
      </c>
      <c r="AJ898" t="b">
        <v>1</v>
      </c>
      <c r="AK898" t="e" cm="1">
        <f t="array" ref="AK898">_xlfn.LET(
  _xlpm.txt,TRIM(Raw_Data!F898),
  _xlpm.norm,SUBSTITUTE(SUBSTITUTE(_xlpm.txt,"-","/"),".","/"),
  _xlpm.p,_xlfn.TEXTSPLIT(_xlpm.norm,"/"),
  _xlpm.a,VALUE(INDEX(_xlpm.p,1)),
  _xlpm.b,VALUE(INDEX(_xlpm.p,2)),
  IF(AND(_xlpm.a&lt;=12,_xlpm.b&lt;=12),"REVIEW_AMBIGUOUS","OK")
)</f>
        <v>#REF!</v>
      </c>
    </row>
    <row r="899" spans="1:37">
      <c r="A899" t="s">
        <v>2794</v>
      </c>
      <c r="B899" t="s">
        <v>2794</v>
      </c>
      <c r="C899" t="b">
        <v>0</v>
      </c>
      <c r="D899" t="s">
        <v>7257</v>
      </c>
      <c r="E899" t="s">
        <v>2795</v>
      </c>
      <c r="F899" t="s">
        <v>2795</v>
      </c>
      <c r="G899" t="s">
        <v>7274</v>
      </c>
      <c r="H899" t="s">
        <v>1356</v>
      </c>
      <c r="I899" t="s">
        <v>1356</v>
      </c>
      <c r="J899" t="s">
        <v>1356</v>
      </c>
      <c r="K899" t="s">
        <v>125</v>
      </c>
      <c r="L899" t="s">
        <v>125</v>
      </c>
      <c r="M899">
        <f>IF(UPPER(TRIM(Table2[[#This Row],[Status_Clean]]))="CONVERTED",1,0)</f>
        <v>0</v>
      </c>
      <c r="N899">
        <f>IF(ISNUMBER(MATCH(UPPER(TRIM(Table2[[#This Row],[Status_Clean]])),{"CONTACTED","QUALIFIED","CONVERTED"},0)),1,0)</f>
        <v>1</v>
      </c>
      <c r="O899" cm="1">
        <f t="array" ref="O899">_xlfn.SWITCH(UPPER(TRIM(Table2[[#This Row],[Status_Clean]])),"NEW",1,"CONTACTED",2,"QUALIFIED",3,"CONVERTED",4,"LOST",5,99)</f>
        <v>2</v>
      </c>
      <c r="P899" t="s">
        <v>2796</v>
      </c>
      <c r="Q899" t="s">
        <v>8034</v>
      </c>
      <c r="R899" t="s">
        <v>8034</v>
      </c>
      <c r="S899">
        <v>44949</v>
      </c>
      <c r="T899" t="s">
        <v>7261</v>
      </c>
      <c r="U899">
        <v>44949</v>
      </c>
      <c r="V899" t="s">
        <v>7317</v>
      </c>
      <c r="W899" t="s">
        <v>7263</v>
      </c>
      <c r="X899" t="s">
        <v>7284</v>
      </c>
      <c r="Y899" t="s">
        <v>7298</v>
      </c>
      <c r="Z899" t="s">
        <v>1095</v>
      </c>
      <c r="AA899">
        <v>52.800000000000004</v>
      </c>
      <c r="AB899" t="str" cm="1">
        <f t="array" ref="AB899">_xlfn.LET(_xlpm.x,IFERROR(VALUE(Table2[[#This Row],[Response_Time_Hours]]),""),IF(_xlpm.x="","CHECK",_xlfn.IFS(_xlpm.x&lt;=1,"Immediate",_xlpm.x&lt;=6,"Fast",_xlpm.x&lt;=24,"Moderate",_xlpm.x&gt;24,"Delayed")))</f>
        <v>Delayed</v>
      </c>
      <c r="AC899" t="s">
        <v>232</v>
      </c>
      <c r="AD899" t="str" cm="1">
        <f t="array" ref="AD899">IF(Table2[[#This Row],[Interaction_Count_Final]]="","N/A",_xlfn.IFS(Table2[[#This Row],[Interaction_Count_Final]]&lt;=2,"Low",Table2[[#This Row],[Interaction_Count_Final]]&lt;=5,"Medium",Table2[[#This Row],[Interaction_Count_Final]]&gt;=6,"High",TRUE,"CHECK"))</f>
        <v>High</v>
      </c>
      <c r="AE899" t="s">
        <v>7273</v>
      </c>
      <c r="AF899" t="b">
        <v>1</v>
      </c>
      <c r="AG899" t="b">
        <v>1</v>
      </c>
      <c r="AH899">
        <v>1175</v>
      </c>
      <c r="AI899">
        <v>44949</v>
      </c>
      <c r="AJ899" t="b">
        <v>1</v>
      </c>
      <c r="AK899" t="e" cm="1">
        <f t="array" ref="AK899">_xlfn.LET(
  _xlpm.txt,TRIM(Raw_Data!F899),
  _xlpm.norm,SUBSTITUTE(SUBSTITUTE(_xlpm.txt,"-","/"),".","/"),
  _xlpm.p,_xlfn.TEXTSPLIT(_xlpm.norm,"/"),
  _xlpm.a,VALUE(INDEX(_xlpm.p,1)),
  _xlpm.b,VALUE(INDEX(_xlpm.p,2)),
  IF(AND(_xlpm.a&lt;=12,_xlpm.b&lt;=12),"REVIEW_AMBIGUOUS","OK")
)</f>
        <v>#REF!</v>
      </c>
    </row>
    <row r="900" spans="1:37">
      <c r="A900" t="s">
        <v>2797</v>
      </c>
      <c r="B900" t="s">
        <v>2797</v>
      </c>
      <c r="C900" t="b">
        <v>1</v>
      </c>
      <c r="D900" t="s">
        <v>7257</v>
      </c>
      <c r="E900" t="s">
        <v>2798</v>
      </c>
      <c r="F900" t="s">
        <v>2798</v>
      </c>
      <c r="G900" t="s">
        <v>7268</v>
      </c>
      <c r="H900" t="s">
        <v>600</v>
      </c>
      <c r="I900" t="s">
        <v>600</v>
      </c>
      <c r="J900" t="s">
        <v>254</v>
      </c>
      <c r="K900" t="s">
        <v>7368</v>
      </c>
      <c r="L900" t="s">
        <v>173</v>
      </c>
      <c r="M900">
        <f>IF(UPPER(TRIM(Table2[[#This Row],[Status_Clean]]))="CONVERTED",1,0)</f>
        <v>0</v>
      </c>
      <c r="N900">
        <f>IF(ISNUMBER(MATCH(UPPER(TRIM(Table2[[#This Row],[Status_Clean]])),{"CONTACTED","QUALIFIED","CONVERTED"},0)),1,0)</f>
        <v>0</v>
      </c>
      <c r="O900" cm="1">
        <f t="array" ref="O900">_xlfn.SWITCH(UPPER(TRIM(Table2[[#This Row],[Status_Clean]])),"NEW",1,"CONTACTED",2,"QUALIFIED",3,"CONVERTED",4,"LOST",5,99)</f>
        <v>5</v>
      </c>
      <c r="P900" t="s">
        <v>2799</v>
      </c>
      <c r="Q900" t="s">
        <v>8035</v>
      </c>
      <c r="R900" t="s">
        <v>8035</v>
      </c>
      <c r="S900">
        <v>44939</v>
      </c>
      <c r="T900" t="s">
        <v>7261</v>
      </c>
      <c r="U900">
        <v>44939</v>
      </c>
      <c r="V900" t="s">
        <v>7317</v>
      </c>
      <c r="W900" t="s">
        <v>7263</v>
      </c>
      <c r="X900" t="s">
        <v>7284</v>
      </c>
      <c r="Y900" t="s">
        <v>7312</v>
      </c>
      <c r="Z900">
        <v>35.4</v>
      </c>
      <c r="AA900">
        <v>35.4</v>
      </c>
      <c r="AB900" t="str" cm="1">
        <f t="array" ref="AB900">_xlfn.LET(_xlpm.x,IFERROR(VALUE(Table2[[#This Row],[Response_Time_Hours]]),""),IF(_xlpm.x="","CHECK",_xlfn.IFS(_xlpm.x&lt;=1,"Immediate",_xlpm.x&lt;=6,"Fast",_xlpm.x&lt;=24,"Moderate",_xlpm.x&gt;24,"Delayed")))</f>
        <v>Delayed</v>
      </c>
      <c r="AC900">
        <v>36</v>
      </c>
      <c r="AD900" t="str" cm="1">
        <f t="array" ref="AD900">IF(Table2[[#This Row],[Interaction_Count_Final]]="","N/A",_xlfn.IFS(Table2[[#This Row],[Interaction_Count_Final]]&lt;=2,"Low",Table2[[#This Row],[Interaction_Count_Final]]&lt;=5,"Medium",Table2[[#This Row],[Interaction_Count_Final]]&gt;=6,"High",TRUE,"CHECK"))</f>
        <v>High</v>
      </c>
      <c r="AE900" t="s">
        <v>7266</v>
      </c>
      <c r="AF900" t="b">
        <v>1</v>
      </c>
      <c r="AG900" t="b">
        <v>1</v>
      </c>
      <c r="AH900">
        <v>1176</v>
      </c>
      <c r="AI900">
        <v>44939</v>
      </c>
      <c r="AJ900" t="b">
        <v>1</v>
      </c>
      <c r="AK900" t="str" cm="1">
        <f t="array" ref="AK900">_xlfn.LET(
  _xlpm.txt,TRIM(Raw_Data!F900),
  _xlpm.norm,SUBSTITUTE(SUBSTITUTE(_xlpm.txt,"-","/"),".","/"),
  _xlpm.p,_xlfn.TEXTSPLIT(_xlpm.norm,"/"),
  _xlpm.a,VALUE(INDEX(_xlpm.p,1)),
  _xlpm.b,VALUE(INDEX(_xlpm.p,2)),
  IF(AND(_xlpm.a&lt;=12,_xlpm.b&lt;=12),"REVIEW_AMBIGUOUS","OK")
)</f>
        <v>OK</v>
      </c>
    </row>
    <row r="901" spans="1:37">
      <c r="A901" t="s">
        <v>2800</v>
      </c>
      <c r="B901" t="s">
        <v>2800</v>
      </c>
      <c r="C901" t="b">
        <v>0</v>
      </c>
      <c r="D901" t="s">
        <v>7257</v>
      </c>
      <c r="E901" t="s">
        <v>2801</v>
      </c>
      <c r="F901" t="s">
        <v>2801</v>
      </c>
      <c r="G901" t="s">
        <v>7274</v>
      </c>
      <c r="H901" t="s">
        <v>222</v>
      </c>
      <c r="I901" t="s">
        <v>222</v>
      </c>
      <c r="J901" t="s">
        <v>222</v>
      </c>
      <c r="K901" t="s">
        <v>125</v>
      </c>
      <c r="L901" t="s">
        <v>125</v>
      </c>
      <c r="M901">
        <f>IF(UPPER(TRIM(Table2[[#This Row],[Status_Clean]]))="CONVERTED",1,0)</f>
        <v>0</v>
      </c>
      <c r="N901">
        <f>IF(ISNUMBER(MATCH(UPPER(TRIM(Table2[[#This Row],[Status_Clean]])),{"CONTACTED","QUALIFIED","CONVERTED"},0)),1,0)</f>
        <v>1</v>
      </c>
      <c r="O901" cm="1">
        <f t="array" ref="O901">_xlfn.SWITCH(UPPER(TRIM(Table2[[#This Row],[Status_Clean]])),"NEW",1,"CONTACTED",2,"QUALIFIED",3,"CONVERTED",4,"LOST",5,99)</f>
        <v>2</v>
      </c>
      <c r="P901" t="s">
        <v>2802</v>
      </c>
      <c r="Q901" t="s">
        <v>8036</v>
      </c>
      <c r="R901" t="s">
        <v>8036</v>
      </c>
      <c r="S901">
        <v>45101</v>
      </c>
      <c r="T901" t="s">
        <v>7261</v>
      </c>
      <c r="U901">
        <v>45101</v>
      </c>
      <c r="V901" t="s">
        <v>7276</v>
      </c>
      <c r="W901" t="s">
        <v>7263</v>
      </c>
      <c r="X901" t="s">
        <v>7277</v>
      </c>
      <c r="Y901" t="s">
        <v>7278</v>
      </c>
      <c r="Z901">
        <v>62.9</v>
      </c>
      <c r="AA901">
        <v>62.9</v>
      </c>
      <c r="AB901" t="str" cm="1">
        <f t="array" ref="AB901">_xlfn.LET(_xlpm.x,IFERROR(VALUE(Table2[[#This Row],[Response_Time_Hours]]),""),IF(_xlpm.x="","CHECK",_xlfn.IFS(_xlpm.x&lt;=1,"Immediate",_xlpm.x&lt;=6,"Fast",_xlpm.x&lt;=24,"Moderate",_xlpm.x&gt;24,"Delayed")))</f>
        <v>Delayed</v>
      </c>
      <c r="AC901">
        <v>30</v>
      </c>
      <c r="AD901" t="str" cm="1">
        <f t="array" ref="AD901">IF(Table2[[#This Row],[Interaction_Count_Final]]="","N/A",_xlfn.IFS(Table2[[#This Row],[Interaction_Count_Final]]&lt;=2,"Low",Table2[[#This Row],[Interaction_Count_Final]]&lt;=5,"Medium",Table2[[#This Row],[Interaction_Count_Final]]&gt;=6,"High",TRUE,"CHECK"))</f>
        <v>High</v>
      </c>
      <c r="AE901" t="s">
        <v>7266</v>
      </c>
      <c r="AF901" t="b">
        <v>1</v>
      </c>
      <c r="AG901" t="b">
        <v>1</v>
      </c>
      <c r="AH901">
        <v>1177</v>
      </c>
      <c r="AI901">
        <v>45101</v>
      </c>
      <c r="AJ901" t="b">
        <v>1</v>
      </c>
      <c r="AK901" t="e" cm="1">
        <f t="array" ref="AK901">_xlfn.LET(
  _xlpm.txt,TRIM(Raw_Data!F901),
  _xlpm.norm,SUBSTITUTE(SUBSTITUTE(_xlpm.txt,"-","/"),".","/"),
  _xlpm.p,_xlfn.TEXTSPLIT(_xlpm.norm,"/"),
  _xlpm.a,VALUE(INDEX(_xlpm.p,1)),
  _xlpm.b,VALUE(INDEX(_xlpm.p,2)),
  IF(AND(_xlpm.a&lt;=12,_xlpm.b&lt;=12),"REVIEW_AMBIGUOUS","OK")
)</f>
        <v>#REF!</v>
      </c>
    </row>
    <row r="902" spans="1:37">
      <c r="A902" t="s">
        <v>2803</v>
      </c>
      <c r="B902" t="s">
        <v>2803</v>
      </c>
      <c r="C902" t="b">
        <v>0</v>
      </c>
      <c r="D902" t="s">
        <v>7257</v>
      </c>
      <c r="E902" t="s">
        <v>2804</v>
      </c>
      <c r="F902" t="s">
        <v>2804</v>
      </c>
      <c r="G902" t="s">
        <v>7280</v>
      </c>
      <c r="H902" t="s">
        <v>1356</v>
      </c>
      <c r="I902" t="s">
        <v>1356</v>
      </c>
      <c r="J902" t="s">
        <v>1356</v>
      </c>
      <c r="K902" t="s">
        <v>7259</v>
      </c>
      <c r="L902" t="s">
        <v>193</v>
      </c>
      <c r="M902">
        <f>IF(UPPER(TRIM(Table2[[#This Row],[Status_Clean]]))="CONVERTED",1,0)</f>
        <v>0</v>
      </c>
      <c r="N902">
        <f>IF(ISNUMBER(MATCH(UPPER(TRIM(Table2[[#This Row],[Status_Clean]])),{"CONTACTED","QUALIFIED","CONVERTED"},0)),1,0)</f>
        <v>0</v>
      </c>
      <c r="O902" cm="1">
        <f t="array" ref="O902">_xlfn.SWITCH(UPPER(TRIM(Table2[[#This Row],[Status_Clean]])),"NEW",1,"CONTACTED",2,"QUALIFIED",3,"CONVERTED",4,"LOST",5,99)</f>
        <v>1</v>
      </c>
      <c r="P902" t="s">
        <v>2805</v>
      </c>
      <c r="Q902" t="s">
        <v>2805</v>
      </c>
      <c r="R902" t="s">
        <v>2805</v>
      </c>
      <c r="S902">
        <v>44948</v>
      </c>
      <c r="T902" t="s">
        <v>7261</v>
      </c>
      <c r="U902">
        <v>44948</v>
      </c>
      <c r="V902" t="s">
        <v>7317</v>
      </c>
      <c r="W902" t="s">
        <v>7263</v>
      </c>
      <c r="X902" t="s">
        <v>7284</v>
      </c>
      <c r="Y902" t="s">
        <v>7293</v>
      </c>
      <c r="Z902" t="s">
        <v>2806</v>
      </c>
      <c r="AA902">
        <v>0.5</v>
      </c>
      <c r="AB902" t="str" cm="1">
        <f t="array" ref="AB902">_xlfn.LET(_xlpm.x,IFERROR(VALUE(Table2[[#This Row],[Response_Time_Hours]]),""),IF(_xlpm.x="","CHECK",_xlfn.IFS(_xlpm.x&lt;=1,"Immediate",_xlpm.x&lt;=6,"Fast",_xlpm.x&lt;=24,"Moderate",_xlpm.x&gt;24,"Delayed")))</f>
        <v>Immediate</v>
      </c>
      <c r="AC902">
        <v>28</v>
      </c>
      <c r="AD902" t="str" cm="1">
        <f t="array" ref="AD902">IF(Table2[[#This Row],[Interaction_Count_Final]]="","N/A",_xlfn.IFS(Table2[[#This Row],[Interaction_Count_Final]]&lt;=2,"Low",Table2[[#This Row],[Interaction_Count_Final]]&lt;=5,"Medium",Table2[[#This Row],[Interaction_Count_Final]]&gt;=6,"High",TRUE,"CHECK"))</f>
        <v>High</v>
      </c>
      <c r="AE902" t="s">
        <v>7273</v>
      </c>
      <c r="AF902" t="b">
        <v>1</v>
      </c>
      <c r="AG902" t="b">
        <v>1</v>
      </c>
      <c r="AH902">
        <v>1179</v>
      </c>
      <c r="AI902">
        <v>44948</v>
      </c>
      <c r="AJ902" t="b">
        <v>1</v>
      </c>
      <c r="AK902" t="str" cm="1">
        <f t="array" ref="AK902">_xlfn.LET(
  _xlpm.txt,TRIM(Raw_Data!F902),
  _xlpm.norm,SUBSTITUTE(SUBSTITUTE(_xlpm.txt,"-","/"),".","/"),
  _xlpm.p,_xlfn.TEXTSPLIT(_xlpm.norm,"/"),
  _xlpm.a,VALUE(INDEX(_xlpm.p,1)),
  _xlpm.b,VALUE(INDEX(_xlpm.p,2)),
  IF(AND(_xlpm.a&lt;=12,_xlpm.b&lt;=12),"REVIEW_AMBIGUOUS","OK")
)</f>
        <v>OK</v>
      </c>
    </row>
    <row r="903" spans="1:37">
      <c r="A903" t="s">
        <v>2807</v>
      </c>
      <c r="B903" t="s">
        <v>2807</v>
      </c>
      <c r="C903" t="b">
        <v>1</v>
      </c>
      <c r="D903" t="s">
        <v>7257</v>
      </c>
      <c r="E903" t="s">
        <v>8037</v>
      </c>
      <c r="F903" t="s">
        <v>8037</v>
      </c>
      <c r="G903" t="s">
        <v>7303</v>
      </c>
      <c r="H903" t="s">
        <v>363</v>
      </c>
      <c r="I903" t="s">
        <v>363</v>
      </c>
      <c r="J903" t="s">
        <v>363</v>
      </c>
      <c r="K903" t="s">
        <v>7259</v>
      </c>
      <c r="L903" t="s">
        <v>193</v>
      </c>
      <c r="M903">
        <f>IF(UPPER(TRIM(Table2[[#This Row],[Status_Clean]]))="CONVERTED",1,0)</f>
        <v>0</v>
      </c>
      <c r="N903">
        <f>IF(ISNUMBER(MATCH(UPPER(TRIM(Table2[[#This Row],[Status_Clean]])),{"CONTACTED","QUALIFIED","CONVERTED"},0)),1,0)</f>
        <v>0</v>
      </c>
      <c r="O903" cm="1">
        <f t="array" ref="O903">_xlfn.SWITCH(UPPER(TRIM(Table2[[#This Row],[Status_Clean]])),"NEW",1,"CONTACTED",2,"QUALIFIED",3,"CONVERTED",4,"LOST",5,99)</f>
        <v>1</v>
      </c>
      <c r="P903" t="s">
        <v>2809</v>
      </c>
      <c r="Q903" t="s">
        <v>8038</v>
      </c>
      <c r="R903" t="s">
        <v>8038</v>
      </c>
      <c r="S903">
        <v>45606</v>
      </c>
      <c r="T903" t="s">
        <v>7261</v>
      </c>
      <c r="U903">
        <v>45606</v>
      </c>
      <c r="V903" t="s">
        <v>7300</v>
      </c>
      <c r="W903" t="s">
        <v>7271</v>
      </c>
      <c r="X903" t="s">
        <v>7264</v>
      </c>
      <c r="Y903" t="s">
        <v>7293</v>
      </c>
      <c r="Z903" t="s">
        <v>2810</v>
      </c>
      <c r="AA903">
        <v>34.4</v>
      </c>
      <c r="AB903" t="str" cm="1">
        <f t="array" ref="AB903">_xlfn.LET(_xlpm.x,IFERROR(VALUE(Table2[[#This Row],[Response_Time_Hours]]),""),IF(_xlpm.x="","CHECK",_xlfn.IFS(_xlpm.x&lt;=1,"Immediate",_xlpm.x&lt;=6,"Fast",_xlpm.x&lt;=24,"Moderate",_xlpm.x&gt;24,"Delayed")))</f>
        <v>Delayed</v>
      </c>
      <c r="AC903">
        <v>21</v>
      </c>
      <c r="AD903" t="str" cm="1">
        <f t="array" ref="AD903">IF(Table2[[#This Row],[Interaction_Count_Final]]="","N/A",_xlfn.IFS(Table2[[#This Row],[Interaction_Count_Final]]&lt;=2,"Low",Table2[[#This Row],[Interaction_Count_Final]]&lt;=5,"Medium",Table2[[#This Row],[Interaction_Count_Final]]&gt;=6,"High",TRUE,"CHECK"))</f>
        <v>High</v>
      </c>
      <c r="AE903" t="s">
        <v>7266</v>
      </c>
      <c r="AF903" t="b">
        <v>1</v>
      </c>
      <c r="AG903" t="b">
        <v>1</v>
      </c>
      <c r="AH903">
        <v>1181</v>
      </c>
      <c r="AI903">
        <v>45606</v>
      </c>
      <c r="AJ903" t="b">
        <v>1</v>
      </c>
      <c r="AK903" t="e" cm="1">
        <f t="array" ref="AK903">_xlfn.LET(
  _xlpm.txt,TRIM(Raw_Data!F903),
  _xlpm.norm,SUBSTITUTE(SUBSTITUTE(_xlpm.txt,"-","/"),".","/"),
  _xlpm.p,_xlfn.TEXTSPLIT(_xlpm.norm,"/"),
  _xlpm.a,VALUE(INDEX(_xlpm.p,1)),
  _xlpm.b,VALUE(INDEX(_xlpm.p,2)),
  IF(AND(_xlpm.a&lt;=12,_xlpm.b&lt;=12),"REVIEW_AMBIGUOUS","OK")
)</f>
        <v>#REF!</v>
      </c>
    </row>
    <row r="904" spans="1:37">
      <c r="A904" t="s">
        <v>2811</v>
      </c>
      <c r="B904" t="s">
        <v>2811</v>
      </c>
      <c r="C904" t="b">
        <v>0</v>
      </c>
      <c r="D904" t="s">
        <v>7257</v>
      </c>
      <c r="E904" t="s">
        <v>2812</v>
      </c>
      <c r="F904" t="s">
        <v>2812</v>
      </c>
      <c r="G904" t="s">
        <v>7280</v>
      </c>
      <c r="H904" t="s">
        <v>311</v>
      </c>
      <c r="I904" t="s">
        <v>311</v>
      </c>
      <c r="J904" t="s">
        <v>311</v>
      </c>
      <c r="K904" t="s">
        <v>71</v>
      </c>
      <c r="L904" t="s">
        <v>71</v>
      </c>
      <c r="M904">
        <f>IF(UPPER(TRIM(Table2[[#This Row],[Status_Clean]]))="CONVERTED",1,0)</f>
        <v>0</v>
      </c>
      <c r="N904">
        <f>IF(ISNUMBER(MATCH(UPPER(TRIM(Table2[[#This Row],[Status_Clean]])),{"CONTACTED","QUALIFIED","CONVERTED"},0)),1,0)</f>
        <v>1</v>
      </c>
      <c r="O904" cm="1">
        <f t="array" ref="O904">_xlfn.SWITCH(UPPER(TRIM(Table2[[#This Row],[Status_Clean]])),"NEW",1,"CONTACTED",2,"QUALIFIED",3,"CONVERTED",4,"LOST",5,99)</f>
        <v>3</v>
      </c>
      <c r="P904" t="s">
        <v>2813</v>
      </c>
      <c r="Q904" t="s">
        <v>8039</v>
      </c>
      <c r="R904" t="s">
        <v>8039</v>
      </c>
      <c r="S904">
        <v>45195</v>
      </c>
      <c r="T904" t="s">
        <v>7261</v>
      </c>
      <c r="U904">
        <v>45195</v>
      </c>
      <c r="V904" t="s">
        <v>7287</v>
      </c>
      <c r="W904" t="s">
        <v>7263</v>
      </c>
      <c r="X904" t="s">
        <v>7288</v>
      </c>
      <c r="Y904" t="s">
        <v>7265</v>
      </c>
      <c r="Z904">
        <v>23.2</v>
      </c>
      <c r="AA904">
        <v>23.2</v>
      </c>
      <c r="AB904" t="str" cm="1">
        <f t="array" ref="AB904">_xlfn.LET(_xlpm.x,IFERROR(VALUE(Table2[[#This Row],[Response_Time_Hours]]),""),IF(_xlpm.x="","CHECK",_xlfn.IFS(_xlpm.x&lt;=1,"Immediate",_xlpm.x&lt;=6,"Fast",_xlpm.x&lt;=24,"Moderate",_xlpm.x&gt;24,"Delayed")))</f>
        <v>Moderate</v>
      </c>
      <c r="AC904">
        <v>45</v>
      </c>
      <c r="AD904" t="str" cm="1">
        <f t="array" ref="AD904">IF(Table2[[#This Row],[Interaction_Count_Final]]="","N/A",_xlfn.IFS(Table2[[#This Row],[Interaction_Count_Final]]&lt;=2,"Low",Table2[[#This Row],[Interaction_Count_Final]]&lt;=5,"Medium",Table2[[#This Row],[Interaction_Count_Final]]&gt;=6,"High",TRUE,"CHECK"))</f>
        <v>High</v>
      </c>
      <c r="AE904" t="s">
        <v>7266</v>
      </c>
      <c r="AF904" t="b">
        <v>1</v>
      </c>
      <c r="AG904" t="b">
        <v>1</v>
      </c>
      <c r="AH904">
        <v>1183</v>
      </c>
      <c r="AI904">
        <v>45195</v>
      </c>
      <c r="AJ904" t="b">
        <v>1</v>
      </c>
      <c r="AK904" t="str" cm="1">
        <f t="array" ref="AK904">_xlfn.LET(
  _xlpm.txt,TRIM(Raw_Data!F904),
  _xlpm.norm,SUBSTITUTE(SUBSTITUTE(_xlpm.txt,"-","/"),".","/"),
  _xlpm.p,_xlfn.TEXTSPLIT(_xlpm.norm,"/"),
  _xlpm.a,VALUE(INDEX(_xlpm.p,1)),
  _xlpm.b,VALUE(INDEX(_xlpm.p,2)),
  IF(AND(_xlpm.a&lt;=12,_xlpm.b&lt;=12),"REVIEW_AMBIGUOUS","OK")
)</f>
        <v>OK</v>
      </c>
    </row>
    <row r="905" spans="1:37">
      <c r="A905" t="s">
        <v>2814</v>
      </c>
      <c r="B905" t="s">
        <v>2814</v>
      </c>
      <c r="C905" t="b">
        <v>1</v>
      </c>
      <c r="D905" t="s">
        <v>7257</v>
      </c>
      <c r="E905" t="s">
        <v>2815</v>
      </c>
      <c r="F905" t="s">
        <v>2815</v>
      </c>
      <c r="G905" t="s">
        <v>7258</v>
      </c>
      <c r="H905" t="s">
        <v>600</v>
      </c>
      <c r="I905" t="s">
        <v>600</v>
      </c>
      <c r="J905" t="s">
        <v>254</v>
      </c>
      <c r="K905" t="s">
        <v>193</v>
      </c>
      <c r="L905" t="s">
        <v>193</v>
      </c>
      <c r="M905">
        <f>IF(UPPER(TRIM(Table2[[#This Row],[Status_Clean]]))="CONVERTED",1,0)</f>
        <v>0</v>
      </c>
      <c r="N905">
        <f>IF(ISNUMBER(MATCH(UPPER(TRIM(Table2[[#This Row],[Status_Clean]])),{"CONTACTED","QUALIFIED","CONVERTED"},0)),1,0)</f>
        <v>0</v>
      </c>
      <c r="O905" cm="1">
        <f t="array" ref="O905">_xlfn.SWITCH(UPPER(TRIM(Table2[[#This Row],[Status_Clean]])),"NEW",1,"CONTACTED",2,"QUALIFIED",3,"CONVERTED",4,"LOST",5,99)</f>
        <v>1</v>
      </c>
      <c r="P905" t="s">
        <v>2816</v>
      </c>
      <c r="Q905" t="s">
        <v>2816</v>
      </c>
      <c r="R905" t="s">
        <v>2816</v>
      </c>
      <c r="S905">
        <v>44940</v>
      </c>
      <c r="T905" t="s">
        <v>7261</v>
      </c>
      <c r="U905">
        <v>44940</v>
      </c>
      <c r="V905" t="s">
        <v>7317</v>
      </c>
      <c r="W905" t="s">
        <v>7263</v>
      </c>
      <c r="X905" t="s">
        <v>7284</v>
      </c>
      <c r="Y905" t="s">
        <v>7278</v>
      </c>
      <c r="Z905">
        <v>59</v>
      </c>
      <c r="AA905">
        <v>59</v>
      </c>
      <c r="AB905" t="str" cm="1">
        <f t="array" ref="AB905">_xlfn.LET(_xlpm.x,IFERROR(VALUE(Table2[[#This Row],[Response_Time_Hours]]),""),IF(_xlpm.x="","CHECK",_xlfn.IFS(_xlpm.x&lt;=1,"Immediate",_xlpm.x&lt;=6,"Fast",_xlpm.x&lt;=24,"Moderate",_xlpm.x&gt;24,"Delayed")))</f>
        <v>Delayed</v>
      </c>
      <c r="AC905">
        <v>42</v>
      </c>
      <c r="AD905" t="str" cm="1">
        <f t="array" ref="AD905">IF(Table2[[#This Row],[Interaction_Count_Final]]="","N/A",_xlfn.IFS(Table2[[#This Row],[Interaction_Count_Final]]&lt;=2,"Low",Table2[[#This Row],[Interaction_Count_Final]]&lt;=5,"Medium",Table2[[#This Row],[Interaction_Count_Final]]&gt;=6,"High",TRUE,"CHECK"))</f>
        <v>High</v>
      </c>
      <c r="AE905" t="s">
        <v>7266</v>
      </c>
      <c r="AF905" t="b">
        <v>1</v>
      </c>
      <c r="AG905" t="b">
        <v>1</v>
      </c>
      <c r="AH905">
        <v>1184</v>
      </c>
      <c r="AI905">
        <v>44940</v>
      </c>
      <c r="AJ905" t="b">
        <v>1</v>
      </c>
      <c r="AK905" t="str" cm="1">
        <f t="array" ref="AK905">_xlfn.LET(
  _xlpm.txt,TRIM(Raw_Data!F905),
  _xlpm.norm,SUBSTITUTE(SUBSTITUTE(_xlpm.txt,"-","/"),".","/"),
  _xlpm.p,_xlfn.TEXTSPLIT(_xlpm.norm,"/"),
  _xlpm.a,VALUE(INDEX(_xlpm.p,1)),
  _xlpm.b,VALUE(INDEX(_xlpm.p,2)),
  IF(AND(_xlpm.a&lt;=12,_xlpm.b&lt;=12),"REVIEW_AMBIGUOUS","OK")
)</f>
        <v>OK</v>
      </c>
    </row>
    <row r="906" spans="1:37">
      <c r="A906" t="s">
        <v>2817</v>
      </c>
      <c r="B906" t="s">
        <v>2817</v>
      </c>
      <c r="C906" t="b">
        <v>0</v>
      </c>
      <c r="D906" t="s">
        <v>7257</v>
      </c>
      <c r="E906" t="s">
        <v>2818</v>
      </c>
      <c r="F906" t="s">
        <v>2818</v>
      </c>
      <c r="G906" t="s">
        <v>7280</v>
      </c>
      <c r="H906" t="s">
        <v>352</v>
      </c>
      <c r="I906" t="s">
        <v>352</v>
      </c>
      <c r="J906" t="s">
        <v>447</v>
      </c>
      <c r="K906" t="s">
        <v>193</v>
      </c>
      <c r="L906" t="s">
        <v>193</v>
      </c>
      <c r="M906">
        <f>IF(UPPER(TRIM(Table2[[#This Row],[Status_Clean]]))="CONVERTED",1,0)</f>
        <v>0</v>
      </c>
      <c r="N906">
        <f>IF(ISNUMBER(MATCH(UPPER(TRIM(Table2[[#This Row],[Status_Clean]])),{"CONTACTED","QUALIFIED","CONVERTED"},0)),1,0)</f>
        <v>0</v>
      </c>
      <c r="O906" cm="1">
        <f t="array" ref="O906">_xlfn.SWITCH(UPPER(TRIM(Table2[[#This Row],[Status_Clean]])),"NEW",1,"CONTACTED",2,"QUALIFIED",3,"CONVERTED",4,"LOST",5,99)</f>
        <v>1</v>
      </c>
      <c r="P906">
        <v>45343</v>
      </c>
      <c r="Q906" t="s">
        <v>7966</v>
      </c>
      <c r="R906" t="s">
        <v>7966</v>
      </c>
      <c r="S906">
        <v>45343</v>
      </c>
      <c r="T906" t="s">
        <v>7261</v>
      </c>
      <c r="U906">
        <v>45343</v>
      </c>
      <c r="V906" t="s">
        <v>7283</v>
      </c>
      <c r="W906" t="s">
        <v>7271</v>
      </c>
      <c r="X906" t="s">
        <v>7284</v>
      </c>
      <c r="Y906" t="s">
        <v>7272</v>
      </c>
      <c r="Z906">
        <v>14.8</v>
      </c>
      <c r="AA906">
        <v>14.8</v>
      </c>
      <c r="AB906" t="str" cm="1">
        <f t="array" ref="AB906">_xlfn.LET(_xlpm.x,IFERROR(VALUE(Table2[[#This Row],[Response_Time_Hours]]),""),IF(_xlpm.x="","CHECK",_xlfn.IFS(_xlpm.x&lt;=1,"Immediate",_xlpm.x&lt;=6,"Fast",_xlpm.x&lt;=24,"Moderate",_xlpm.x&gt;24,"Delayed")))</f>
        <v>Moderate</v>
      </c>
      <c r="AC906">
        <v>30</v>
      </c>
      <c r="AD906" t="str" cm="1">
        <f t="array" ref="AD906">IF(Table2[[#This Row],[Interaction_Count_Final]]="","N/A",_xlfn.IFS(Table2[[#This Row],[Interaction_Count_Final]]&lt;=2,"Low",Table2[[#This Row],[Interaction_Count_Final]]&lt;=5,"Medium",Table2[[#This Row],[Interaction_Count_Final]]&gt;=6,"High",TRUE,"CHECK"))</f>
        <v>High</v>
      </c>
      <c r="AE906" t="s">
        <v>7273</v>
      </c>
      <c r="AF906" t="b">
        <v>1</v>
      </c>
      <c r="AG906" t="b">
        <v>1</v>
      </c>
      <c r="AH906">
        <v>1185</v>
      </c>
      <c r="AI906">
        <v>45343</v>
      </c>
      <c r="AJ906" t="b">
        <v>1</v>
      </c>
      <c r="AK906" t="e" cm="1">
        <f t="array" ref="AK906">_xlfn.LET(
  _xlpm.txt,TRIM(Raw_Data!F906),
  _xlpm.norm,SUBSTITUTE(SUBSTITUTE(_xlpm.txt,"-","/"),".","/"),
  _xlpm.p,_xlfn.TEXTSPLIT(_xlpm.norm,"/"),
  _xlpm.a,VALUE(INDEX(_xlpm.p,1)),
  _xlpm.b,VALUE(INDEX(_xlpm.p,2)),
  IF(AND(_xlpm.a&lt;=12,_xlpm.b&lt;=12),"REVIEW_AMBIGUOUS","OK")
)</f>
        <v>#REF!</v>
      </c>
    </row>
    <row r="907" spans="1:37">
      <c r="A907" t="s">
        <v>2819</v>
      </c>
      <c r="B907" t="s">
        <v>2819</v>
      </c>
      <c r="C907" t="b">
        <v>0</v>
      </c>
      <c r="D907" t="s">
        <v>7257</v>
      </c>
      <c r="E907" t="s">
        <v>8040</v>
      </c>
      <c r="F907" t="s">
        <v>8040</v>
      </c>
      <c r="G907" t="s">
        <v>7274</v>
      </c>
      <c r="H907" t="s">
        <v>7535</v>
      </c>
      <c r="I907" t="s">
        <v>7535</v>
      </c>
      <c r="J907" t="s">
        <v>101</v>
      </c>
      <c r="K907" t="s">
        <v>125</v>
      </c>
      <c r="L907" t="s">
        <v>125</v>
      </c>
      <c r="M907">
        <f>IF(UPPER(TRIM(Table2[[#This Row],[Status_Clean]]))="CONVERTED",1,0)</f>
        <v>0</v>
      </c>
      <c r="N907">
        <f>IF(ISNUMBER(MATCH(UPPER(TRIM(Table2[[#This Row],[Status_Clean]])),{"CONTACTED","QUALIFIED","CONVERTED"},0)),1,0)</f>
        <v>1</v>
      </c>
      <c r="O907" cm="1">
        <f t="array" ref="O907">_xlfn.SWITCH(UPPER(TRIM(Table2[[#This Row],[Status_Clean]])),"NEW",1,"CONTACTED",2,"QUALIFIED",3,"CONVERTED",4,"LOST",5,99)</f>
        <v>2</v>
      </c>
      <c r="P907">
        <v>45492</v>
      </c>
      <c r="Q907" t="s">
        <v>8041</v>
      </c>
      <c r="R907" t="s">
        <v>8041</v>
      </c>
      <c r="S907">
        <v>45492</v>
      </c>
      <c r="T907" t="s">
        <v>7261</v>
      </c>
      <c r="U907">
        <v>45492</v>
      </c>
      <c r="V907" t="s">
        <v>7305</v>
      </c>
      <c r="W907" t="s">
        <v>7271</v>
      </c>
      <c r="X907" t="s">
        <v>7288</v>
      </c>
      <c r="Y907" t="s">
        <v>7312</v>
      </c>
      <c r="Z907">
        <v>22.5</v>
      </c>
      <c r="AA907">
        <v>22.5</v>
      </c>
      <c r="AB907" t="str" cm="1">
        <f t="array" ref="AB907">_xlfn.LET(_xlpm.x,IFERROR(VALUE(Table2[[#This Row],[Response_Time_Hours]]),""),IF(_xlpm.x="","CHECK",_xlfn.IFS(_xlpm.x&lt;=1,"Immediate",_xlpm.x&lt;=6,"Fast",_xlpm.x&lt;=24,"Moderate",_xlpm.x&gt;24,"Delayed")))</f>
        <v>Moderate</v>
      </c>
      <c r="AC907">
        <v>14</v>
      </c>
      <c r="AD907" t="str" cm="1">
        <f t="array" ref="AD907">IF(Table2[[#This Row],[Interaction_Count_Final]]="","N/A",_xlfn.IFS(Table2[[#This Row],[Interaction_Count_Final]]&lt;=2,"Low",Table2[[#This Row],[Interaction_Count_Final]]&lt;=5,"Medium",Table2[[#This Row],[Interaction_Count_Final]]&gt;=6,"High",TRUE,"CHECK"))</f>
        <v>High</v>
      </c>
      <c r="AE907" t="s">
        <v>7289</v>
      </c>
      <c r="AF907" t="b">
        <v>1</v>
      </c>
      <c r="AG907" t="b">
        <v>1</v>
      </c>
      <c r="AH907">
        <v>1188</v>
      </c>
      <c r="AI907">
        <v>45492</v>
      </c>
      <c r="AJ907" t="b">
        <v>1</v>
      </c>
      <c r="AK907" t="e" cm="1">
        <f t="array" ref="AK907">_xlfn.LET(
  _xlpm.txt,TRIM(Raw_Data!F907),
  _xlpm.norm,SUBSTITUTE(SUBSTITUTE(_xlpm.txt,"-","/"),".","/"),
  _xlpm.p,_xlfn.TEXTSPLIT(_xlpm.norm,"/"),
  _xlpm.a,VALUE(INDEX(_xlpm.p,1)),
  _xlpm.b,VALUE(INDEX(_xlpm.p,2)),
  IF(AND(_xlpm.a&lt;=12,_xlpm.b&lt;=12),"REVIEW_AMBIGUOUS","OK")
)</f>
        <v>#REF!</v>
      </c>
    </row>
    <row r="908" spans="1:37">
      <c r="A908" t="s">
        <v>2821</v>
      </c>
      <c r="B908" t="s">
        <v>2821</v>
      </c>
      <c r="C908" t="b">
        <v>0</v>
      </c>
      <c r="D908" t="s">
        <v>7257</v>
      </c>
      <c r="E908" t="s">
        <v>8042</v>
      </c>
      <c r="F908" t="s">
        <v>8042</v>
      </c>
      <c r="G908" t="s">
        <v>7268</v>
      </c>
      <c r="H908" t="s">
        <v>7396</v>
      </c>
      <c r="I908" t="s">
        <v>7396</v>
      </c>
      <c r="J908" t="s">
        <v>469</v>
      </c>
      <c r="K908" t="s">
        <v>125</v>
      </c>
      <c r="L908" t="s">
        <v>125</v>
      </c>
      <c r="M908">
        <f>IF(UPPER(TRIM(Table2[[#This Row],[Status_Clean]]))="CONVERTED",1,0)</f>
        <v>0</v>
      </c>
      <c r="N908">
        <f>IF(ISNUMBER(MATCH(UPPER(TRIM(Table2[[#This Row],[Status_Clean]])),{"CONTACTED","QUALIFIED","CONVERTED"},0)),1,0)</f>
        <v>1</v>
      </c>
      <c r="O908" cm="1">
        <f t="array" ref="O908">_xlfn.SWITCH(UPPER(TRIM(Table2[[#This Row],[Status_Clean]])),"NEW",1,"CONTACTED",2,"QUALIFIED",3,"CONVERTED",4,"LOST",5,99)</f>
        <v>2</v>
      </c>
      <c r="P908">
        <v>45300</v>
      </c>
      <c r="Q908" t="s">
        <v>7636</v>
      </c>
      <c r="R908" t="s">
        <v>7636</v>
      </c>
      <c r="S908">
        <v>45300</v>
      </c>
      <c r="T908" t="s">
        <v>7261</v>
      </c>
      <c r="U908">
        <v>45300</v>
      </c>
      <c r="V908" t="s">
        <v>7317</v>
      </c>
      <c r="W908" t="s">
        <v>7271</v>
      </c>
      <c r="X908" t="s">
        <v>7284</v>
      </c>
      <c r="Y908" t="s">
        <v>7265</v>
      </c>
      <c r="Z908">
        <v>49</v>
      </c>
      <c r="AA908">
        <v>49</v>
      </c>
      <c r="AB908" t="str" cm="1">
        <f t="array" ref="AB908">_xlfn.LET(_xlpm.x,IFERROR(VALUE(Table2[[#This Row],[Response_Time_Hours]]),""),IF(_xlpm.x="","CHECK",_xlfn.IFS(_xlpm.x&lt;=1,"Immediate",_xlpm.x&lt;=6,"Fast",_xlpm.x&lt;=24,"Moderate",_xlpm.x&gt;24,"Delayed")))</f>
        <v>Delayed</v>
      </c>
      <c r="AC908">
        <v>18</v>
      </c>
      <c r="AD908" t="str" cm="1">
        <f t="array" ref="AD908">IF(Table2[[#This Row],[Interaction_Count_Final]]="","N/A",_xlfn.IFS(Table2[[#This Row],[Interaction_Count_Final]]&lt;=2,"Low",Table2[[#This Row],[Interaction_Count_Final]]&lt;=5,"Medium",Table2[[#This Row],[Interaction_Count_Final]]&gt;=6,"High",TRUE,"CHECK"))</f>
        <v>High</v>
      </c>
      <c r="AE908" t="s">
        <v>7266</v>
      </c>
      <c r="AF908" t="b">
        <v>1</v>
      </c>
      <c r="AG908" t="b">
        <v>1</v>
      </c>
      <c r="AH908">
        <v>1189</v>
      </c>
      <c r="AI908">
        <v>45300</v>
      </c>
      <c r="AJ908" t="b">
        <v>1</v>
      </c>
      <c r="AK908" t="e" cm="1">
        <f t="array" ref="AK908">_xlfn.LET(
  _xlpm.txt,TRIM(Raw_Data!F908),
  _xlpm.norm,SUBSTITUTE(SUBSTITUTE(_xlpm.txt,"-","/"),".","/"),
  _xlpm.p,_xlfn.TEXTSPLIT(_xlpm.norm,"/"),
  _xlpm.a,VALUE(INDEX(_xlpm.p,1)),
  _xlpm.b,VALUE(INDEX(_xlpm.p,2)),
  IF(AND(_xlpm.a&lt;=12,_xlpm.b&lt;=12),"REVIEW_AMBIGUOUS","OK")
)</f>
        <v>#REF!</v>
      </c>
    </row>
    <row r="909" spans="1:37">
      <c r="A909" t="s">
        <v>2823</v>
      </c>
      <c r="B909" t="s">
        <v>2823</v>
      </c>
      <c r="C909" t="b">
        <v>0</v>
      </c>
      <c r="D909" t="s">
        <v>7257</v>
      </c>
      <c r="E909" t="s">
        <v>2824</v>
      </c>
      <c r="F909" t="s">
        <v>2824</v>
      </c>
      <c r="G909" t="s">
        <v>7258</v>
      </c>
      <c r="H909" t="s">
        <v>156</v>
      </c>
      <c r="I909" t="s">
        <v>156</v>
      </c>
      <c r="J909" t="s">
        <v>69</v>
      </c>
      <c r="K909" t="s">
        <v>193</v>
      </c>
      <c r="L909" t="s">
        <v>193</v>
      </c>
      <c r="M909">
        <f>IF(UPPER(TRIM(Table2[[#This Row],[Status_Clean]]))="CONVERTED",1,0)</f>
        <v>0</v>
      </c>
      <c r="N909">
        <f>IF(ISNUMBER(MATCH(UPPER(TRIM(Table2[[#This Row],[Status_Clean]])),{"CONTACTED","QUALIFIED","CONVERTED"},0)),1,0)</f>
        <v>0</v>
      </c>
      <c r="O909" cm="1">
        <f t="array" ref="O909">_xlfn.SWITCH(UPPER(TRIM(Table2[[#This Row],[Status_Clean]])),"NEW",1,"CONTACTED",2,"QUALIFIED",3,"CONVERTED",4,"LOST",5,99)</f>
        <v>1</v>
      </c>
      <c r="P909">
        <v>45212</v>
      </c>
      <c r="Q909" t="s">
        <v>8043</v>
      </c>
      <c r="R909" t="s">
        <v>8043</v>
      </c>
      <c r="S909">
        <v>45212</v>
      </c>
      <c r="T909" t="s">
        <v>7261</v>
      </c>
      <c r="U909">
        <v>45212</v>
      </c>
      <c r="V909" t="s">
        <v>7270</v>
      </c>
      <c r="W909" t="s">
        <v>7263</v>
      </c>
      <c r="X909" t="s">
        <v>7264</v>
      </c>
      <c r="Y909" t="s">
        <v>7312</v>
      </c>
      <c r="Z909" t="s">
        <v>2825</v>
      </c>
      <c r="AA909">
        <v>13.5</v>
      </c>
      <c r="AB909" t="str" cm="1">
        <f t="array" ref="AB909">_xlfn.LET(_xlpm.x,IFERROR(VALUE(Table2[[#This Row],[Response_Time_Hours]]),""),IF(_xlpm.x="","CHECK",_xlfn.IFS(_xlpm.x&lt;=1,"Immediate",_xlpm.x&lt;=6,"Fast",_xlpm.x&lt;=24,"Moderate",_xlpm.x&gt;24,"Delayed")))</f>
        <v>Moderate</v>
      </c>
      <c r="AC909">
        <v>32</v>
      </c>
      <c r="AD909" t="str" cm="1">
        <f t="array" ref="AD909">IF(Table2[[#This Row],[Interaction_Count_Final]]="","N/A",_xlfn.IFS(Table2[[#This Row],[Interaction_Count_Final]]&lt;=2,"Low",Table2[[#This Row],[Interaction_Count_Final]]&lt;=5,"Medium",Table2[[#This Row],[Interaction_Count_Final]]&gt;=6,"High",TRUE,"CHECK"))</f>
        <v>High</v>
      </c>
      <c r="AE909" t="s">
        <v>7266</v>
      </c>
      <c r="AF909" t="b">
        <v>1</v>
      </c>
      <c r="AG909" t="b">
        <v>1</v>
      </c>
      <c r="AH909">
        <v>1191</v>
      </c>
      <c r="AI909">
        <v>45212</v>
      </c>
      <c r="AJ909" t="b">
        <v>1</v>
      </c>
      <c r="AK909" t="e" cm="1">
        <f t="array" ref="AK909">_xlfn.LET(
  _xlpm.txt,TRIM(Raw_Data!F909),
  _xlpm.norm,SUBSTITUTE(SUBSTITUTE(_xlpm.txt,"-","/"),".","/"),
  _xlpm.p,_xlfn.TEXTSPLIT(_xlpm.norm,"/"),
  _xlpm.a,VALUE(INDEX(_xlpm.p,1)),
  _xlpm.b,VALUE(INDEX(_xlpm.p,2)),
  IF(AND(_xlpm.a&lt;=12,_xlpm.b&lt;=12),"REVIEW_AMBIGUOUS","OK")
)</f>
        <v>#REF!</v>
      </c>
    </row>
    <row r="910" spans="1:37">
      <c r="A910" t="s">
        <v>2826</v>
      </c>
      <c r="B910" t="s">
        <v>2826</v>
      </c>
      <c r="C910" t="b">
        <v>0</v>
      </c>
      <c r="D910" t="s">
        <v>7257</v>
      </c>
      <c r="E910" t="s">
        <v>2827</v>
      </c>
      <c r="F910" t="s">
        <v>2827</v>
      </c>
      <c r="G910" t="s">
        <v>7274</v>
      </c>
      <c r="H910" t="s">
        <v>447</v>
      </c>
      <c r="I910" t="s">
        <v>447</v>
      </c>
      <c r="J910" t="s">
        <v>447</v>
      </c>
      <c r="K910" t="s">
        <v>193</v>
      </c>
      <c r="L910" t="s">
        <v>193</v>
      </c>
      <c r="M910">
        <f>IF(UPPER(TRIM(Table2[[#This Row],[Status_Clean]]))="CONVERTED",1,0)</f>
        <v>0</v>
      </c>
      <c r="N910">
        <f>IF(ISNUMBER(MATCH(UPPER(TRIM(Table2[[#This Row],[Status_Clean]])),{"CONTACTED","QUALIFIED","CONVERTED"},0)),1,0)</f>
        <v>0</v>
      </c>
      <c r="O910" cm="1">
        <f t="array" ref="O910">_xlfn.SWITCH(UPPER(TRIM(Table2[[#This Row],[Status_Clean]])),"NEW",1,"CONTACTED",2,"QUALIFIED",3,"CONVERTED",4,"LOST",5,99)</f>
        <v>1</v>
      </c>
      <c r="P910" t="s">
        <v>2828</v>
      </c>
      <c r="Q910" t="s">
        <v>8044</v>
      </c>
      <c r="R910" t="s">
        <v>8044</v>
      </c>
      <c r="S910">
        <v>44970</v>
      </c>
      <c r="T910" t="s">
        <v>7261</v>
      </c>
      <c r="U910">
        <v>44970</v>
      </c>
      <c r="V910" t="s">
        <v>7283</v>
      </c>
      <c r="W910" t="s">
        <v>7263</v>
      </c>
      <c r="X910" t="s">
        <v>7284</v>
      </c>
      <c r="Y910" t="s">
        <v>7298</v>
      </c>
      <c r="Z910" t="s">
        <v>2829</v>
      </c>
      <c r="AA910">
        <v>66</v>
      </c>
      <c r="AB910" t="str" cm="1">
        <f t="array" ref="AB910">_xlfn.LET(_xlpm.x,IFERROR(VALUE(Table2[[#This Row],[Response_Time_Hours]]),""),IF(_xlpm.x="","CHECK",_xlfn.IFS(_xlpm.x&lt;=1,"Immediate",_xlpm.x&lt;=6,"Fast",_xlpm.x&lt;=24,"Moderate",_xlpm.x&gt;24,"Delayed")))</f>
        <v>Delayed</v>
      </c>
      <c r="AC910">
        <v>34</v>
      </c>
      <c r="AD910" t="str" cm="1">
        <f t="array" ref="AD910">IF(Table2[[#This Row],[Interaction_Count_Final]]="","N/A",_xlfn.IFS(Table2[[#This Row],[Interaction_Count_Final]]&lt;=2,"Low",Table2[[#This Row],[Interaction_Count_Final]]&lt;=5,"Medium",Table2[[#This Row],[Interaction_Count_Final]]&gt;=6,"High",TRUE,"CHECK"))</f>
        <v>High</v>
      </c>
      <c r="AE910" t="s">
        <v>7266</v>
      </c>
      <c r="AF910" t="b">
        <v>1</v>
      </c>
      <c r="AG910" t="b">
        <v>1</v>
      </c>
      <c r="AH910">
        <v>1193</v>
      </c>
      <c r="AI910">
        <v>44970</v>
      </c>
      <c r="AJ910" t="b">
        <v>1</v>
      </c>
      <c r="AK910" t="e" cm="1">
        <f t="array" ref="AK910">_xlfn.LET(
  _xlpm.txt,TRIM(Raw_Data!F910),
  _xlpm.norm,SUBSTITUTE(SUBSTITUTE(_xlpm.txt,"-","/"),".","/"),
  _xlpm.p,_xlfn.TEXTSPLIT(_xlpm.norm,"/"),
  _xlpm.a,VALUE(INDEX(_xlpm.p,1)),
  _xlpm.b,VALUE(INDEX(_xlpm.p,2)),
  IF(AND(_xlpm.a&lt;=12,_xlpm.b&lt;=12),"REVIEW_AMBIGUOUS","OK")
)</f>
        <v>#REF!</v>
      </c>
    </row>
    <row r="911" spans="1:37">
      <c r="A911" t="s">
        <v>2830</v>
      </c>
      <c r="B911" t="s">
        <v>2830</v>
      </c>
      <c r="C911" t="b">
        <v>0</v>
      </c>
      <c r="D911" t="s">
        <v>7257</v>
      </c>
      <c r="E911" t="s">
        <v>2831</v>
      </c>
      <c r="F911" t="s">
        <v>2831</v>
      </c>
      <c r="G911" t="s">
        <v>7268</v>
      </c>
      <c r="H911" t="s">
        <v>123</v>
      </c>
      <c r="I911" t="s">
        <v>123</v>
      </c>
      <c r="J911" t="s">
        <v>123</v>
      </c>
      <c r="K911" t="s">
        <v>193</v>
      </c>
      <c r="L911" t="s">
        <v>193</v>
      </c>
      <c r="M911">
        <f>IF(UPPER(TRIM(Table2[[#This Row],[Status_Clean]]))="CONVERTED",1,0)</f>
        <v>0</v>
      </c>
      <c r="N911">
        <f>IF(ISNUMBER(MATCH(UPPER(TRIM(Table2[[#This Row],[Status_Clean]])),{"CONTACTED","QUALIFIED","CONVERTED"},0)),1,0)</f>
        <v>0</v>
      </c>
      <c r="O911" cm="1">
        <f t="array" ref="O911">_xlfn.SWITCH(UPPER(TRIM(Table2[[#This Row],[Status_Clean]])),"NEW",1,"CONTACTED",2,"QUALIFIED",3,"CONVERTED",4,"LOST",5,99)</f>
        <v>1</v>
      </c>
      <c r="P911">
        <v>44939</v>
      </c>
      <c r="Q911" t="s">
        <v>8035</v>
      </c>
      <c r="R911" t="s">
        <v>8035</v>
      </c>
      <c r="S911">
        <v>44939</v>
      </c>
      <c r="T911" t="s">
        <v>7261</v>
      </c>
      <c r="U911">
        <v>44939</v>
      </c>
      <c r="V911" t="s">
        <v>7317</v>
      </c>
      <c r="W911" t="s">
        <v>7263</v>
      </c>
      <c r="X911" t="s">
        <v>7284</v>
      </c>
      <c r="Y911" t="s">
        <v>7312</v>
      </c>
      <c r="Z911" t="s">
        <v>412</v>
      </c>
      <c r="AA911">
        <v>27.9</v>
      </c>
      <c r="AB911" t="str" cm="1">
        <f t="array" ref="AB911">_xlfn.LET(_xlpm.x,IFERROR(VALUE(Table2[[#This Row],[Response_Time_Hours]]),""),IF(_xlpm.x="","CHECK",_xlfn.IFS(_xlpm.x&lt;=1,"Immediate",_xlpm.x&lt;=6,"Fast",_xlpm.x&lt;=24,"Moderate",_xlpm.x&gt;24,"Delayed")))</f>
        <v>Delayed</v>
      </c>
      <c r="AC911">
        <v>3</v>
      </c>
      <c r="AD911" t="str" cm="1">
        <f t="array" ref="AD911">IF(Table2[[#This Row],[Interaction_Count_Final]]="","N/A",_xlfn.IFS(Table2[[#This Row],[Interaction_Count_Final]]&lt;=2,"Low",Table2[[#This Row],[Interaction_Count_Final]]&lt;=5,"Medium",Table2[[#This Row],[Interaction_Count_Final]]&gt;=6,"High",TRUE,"CHECK"))</f>
        <v>Medium</v>
      </c>
      <c r="AE911" t="s">
        <v>7289</v>
      </c>
      <c r="AF911" t="b">
        <v>1</v>
      </c>
      <c r="AG911" t="b">
        <v>1</v>
      </c>
      <c r="AH911">
        <v>1194</v>
      </c>
      <c r="AI911">
        <v>44939</v>
      </c>
      <c r="AJ911" t="b">
        <v>1</v>
      </c>
      <c r="AK911" t="e" cm="1">
        <f t="array" ref="AK911">_xlfn.LET(
  _xlpm.txt,TRIM(Raw_Data!F911),
  _xlpm.norm,SUBSTITUTE(SUBSTITUTE(_xlpm.txt,"-","/"),".","/"),
  _xlpm.p,_xlfn.TEXTSPLIT(_xlpm.norm,"/"),
  _xlpm.a,VALUE(INDEX(_xlpm.p,1)),
  _xlpm.b,VALUE(INDEX(_xlpm.p,2)),
  IF(AND(_xlpm.a&lt;=12,_xlpm.b&lt;=12),"REVIEW_AMBIGUOUS","OK")
)</f>
        <v>#REF!</v>
      </c>
    </row>
    <row r="912" spans="1:37">
      <c r="A912" t="s">
        <v>2832</v>
      </c>
      <c r="B912" t="s">
        <v>2832</v>
      </c>
      <c r="C912" t="b">
        <v>0</v>
      </c>
      <c r="D912" t="s">
        <v>7257</v>
      </c>
      <c r="E912" t="s">
        <v>8045</v>
      </c>
      <c r="F912" t="s">
        <v>8045</v>
      </c>
      <c r="G912" t="s">
        <v>7303</v>
      </c>
      <c r="H912" t="s">
        <v>106</v>
      </c>
      <c r="I912" t="s">
        <v>106</v>
      </c>
      <c r="J912" t="s">
        <v>106</v>
      </c>
      <c r="K912" t="s">
        <v>71</v>
      </c>
      <c r="L912" t="s">
        <v>71</v>
      </c>
      <c r="M912">
        <f>IF(UPPER(TRIM(Table2[[#This Row],[Status_Clean]]))="CONVERTED",1,0)</f>
        <v>0</v>
      </c>
      <c r="N912">
        <f>IF(ISNUMBER(MATCH(UPPER(TRIM(Table2[[#This Row],[Status_Clean]])),{"CONTACTED","QUALIFIED","CONVERTED"},0)),1,0)</f>
        <v>1</v>
      </c>
      <c r="O912" cm="1">
        <f t="array" ref="O912">_xlfn.SWITCH(UPPER(TRIM(Table2[[#This Row],[Status_Clean]])),"NEW",1,"CONTACTED",2,"QUALIFIED",3,"CONVERTED",4,"LOST",5,99)</f>
        <v>3</v>
      </c>
      <c r="P912">
        <v>45216</v>
      </c>
      <c r="Q912" t="s">
        <v>8046</v>
      </c>
      <c r="R912" t="s">
        <v>8046</v>
      </c>
      <c r="S912">
        <v>45216</v>
      </c>
      <c r="T912" t="s">
        <v>7261</v>
      </c>
      <c r="U912">
        <v>45216</v>
      </c>
      <c r="V912" t="s">
        <v>7270</v>
      </c>
      <c r="W912" t="s">
        <v>7263</v>
      </c>
      <c r="X912" t="s">
        <v>7264</v>
      </c>
      <c r="Y912" t="s">
        <v>7265</v>
      </c>
      <c r="Z912" t="s">
        <v>2834</v>
      </c>
      <c r="AA912">
        <v>28.7</v>
      </c>
      <c r="AB912" t="str" cm="1">
        <f t="array" ref="AB912">_xlfn.LET(_xlpm.x,IFERROR(VALUE(Table2[[#This Row],[Response_Time_Hours]]),""),IF(_xlpm.x="","CHECK",_xlfn.IFS(_xlpm.x&lt;=1,"Immediate",_xlpm.x&lt;=6,"Fast",_xlpm.x&lt;=24,"Moderate",_xlpm.x&gt;24,"Delayed")))</f>
        <v>Delayed</v>
      </c>
      <c r="AC912">
        <v>38</v>
      </c>
      <c r="AD912" t="str" cm="1">
        <f t="array" ref="AD912">IF(Table2[[#This Row],[Interaction_Count_Final]]="","N/A",_xlfn.IFS(Table2[[#This Row],[Interaction_Count_Final]]&lt;=2,"Low",Table2[[#This Row],[Interaction_Count_Final]]&lt;=5,"Medium",Table2[[#This Row],[Interaction_Count_Final]]&gt;=6,"High",TRUE,"CHECK"))</f>
        <v>High</v>
      </c>
      <c r="AE912" t="s">
        <v>7266</v>
      </c>
      <c r="AF912" t="b">
        <v>1</v>
      </c>
      <c r="AG912" t="b">
        <v>1</v>
      </c>
      <c r="AH912">
        <v>1195</v>
      </c>
      <c r="AI912">
        <v>45216</v>
      </c>
      <c r="AJ912" t="b">
        <v>1</v>
      </c>
      <c r="AK912" t="e" cm="1">
        <f t="array" ref="AK912">_xlfn.LET(
  _xlpm.txt,TRIM(Raw_Data!F912),
  _xlpm.norm,SUBSTITUTE(SUBSTITUTE(_xlpm.txt,"-","/"),".","/"),
  _xlpm.p,_xlfn.TEXTSPLIT(_xlpm.norm,"/"),
  _xlpm.a,VALUE(INDEX(_xlpm.p,1)),
  _xlpm.b,VALUE(INDEX(_xlpm.p,2)),
  IF(AND(_xlpm.a&lt;=12,_xlpm.b&lt;=12),"REVIEW_AMBIGUOUS","OK")
)</f>
        <v>#REF!</v>
      </c>
    </row>
    <row r="913" spans="1:37">
      <c r="A913" t="s">
        <v>2835</v>
      </c>
      <c r="B913" t="s">
        <v>2835</v>
      </c>
      <c r="C913" t="b">
        <v>1</v>
      </c>
      <c r="D913" t="s">
        <v>7257</v>
      </c>
      <c r="E913" t="s">
        <v>2836</v>
      </c>
      <c r="F913" t="s">
        <v>2836</v>
      </c>
      <c r="G913" t="s">
        <v>7268</v>
      </c>
      <c r="H913" t="s">
        <v>469</v>
      </c>
      <c r="I913" t="s">
        <v>469</v>
      </c>
      <c r="J913" t="s">
        <v>469</v>
      </c>
      <c r="K913" t="s">
        <v>193</v>
      </c>
      <c r="L913" t="s">
        <v>193</v>
      </c>
      <c r="M913">
        <f>IF(UPPER(TRIM(Table2[[#This Row],[Status_Clean]]))="CONVERTED",1,0)</f>
        <v>0</v>
      </c>
      <c r="N913">
        <f>IF(ISNUMBER(MATCH(UPPER(TRIM(Table2[[#This Row],[Status_Clean]])),{"CONTACTED","QUALIFIED","CONVERTED"},0)),1,0)</f>
        <v>0</v>
      </c>
      <c r="O913" cm="1">
        <f t="array" ref="O913">_xlfn.SWITCH(UPPER(TRIM(Table2[[#This Row],[Status_Clean]])),"NEW",1,"CONTACTED",2,"QUALIFIED",3,"CONVERTED",4,"LOST",5,99)</f>
        <v>1</v>
      </c>
      <c r="P913">
        <v>45062</v>
      </c>
      <c r="Q913" t="s">
        <v>7403</v>
      </c>
      <c r="R913" t="s">
        <v>7403</v>
      </c>
      <c r="S913">
        <v>45062</v>
      </c>
      <c r="T913" t="s">
        <v>7261</v>
      </c>
      <c r="U913">
        <v>45062</v>
      </c>
      <c r="V913" t="s">
        <v>7314</v>
      </c>
      <c r="W913" t="s">
        <v>7263</v>
      </c>
      <c r="X913" t="s">
        <v>7277</v>
      </c>
      <c r="Y913" t="s">
        <v>7265</v>
      </c>
      <c r="Z913">
        <v>35.4</v>
      </c>
      <c r="AA913">
        <v>35.4</v>
      </c>
      <c r="AB913" t="str" cm="1">
        <f t="array" ref="AB913">_xlfn.LET(_xlpm.x,IFERROR(VALUE(Table2[[#This Row],[Response_Time_Hours]]),""),IF(_xlpm.x="","CHECK",_xlfn.IFS(_xlpm.x&lt;=1,"Immediate",_xlpm.x&lt;=6,"Fast",_xlpm.x&lt;=24,"Moderate",_xlpm.x&gt;24,"Delayed")))</f>
        <v>Delayed</v>
      </c>
      <c r="AC913">
        <v>23</v>
      </c>
      <c r="AD913" t="str" cm="1">
        <f t="array" ref="AD913">IF(Table2[[#This Row],[Interaction_Count_Final]]="","N/A",_xlfn.IFS(Table2[[#This Row],[Interaction_Count_Final]]&lt;=2,"Low",Table2[[#This Row],[Interaction_Count_Final]]&lt;=5,"Medium",Table2[[#This Row],[Interaction_Count_Final]]&gt;=6,"High",TRUE,"CHECK"))</f>
        <v>High</v>
      </c>
      <c r="AE913" t="s">
        <v>7289</v>
      </c>
      <c r="AF913" t="b">
        <v>1</v>
      </c>
      <c r="AG913" t="b">
        <v>1</v>
      </c>
      <c r="AH913">
        <v>1196</v>
      </c>
      <c r="AI913">
        <v>45062</v>
      </c>
      <c r="AJ913" t="b">
        <v>1</v>
      </c>
      <c r="AK913" t="e" cm="1">
        <f t="array" ref="AK913">_xlfn.LET(
  _xlpm.txt,TRIM(Raw_Data!F913),
  _xlpm.norm,SUBSTITUTE(SUBSTITUTE(_xlpm.txt,"-","/"),".","/"),
  _xlpm.p,_xlfn.TEXTSPLIT(_xlpm.norm,"/"),
  _xlpm.a,VALUE(INDEX(_xlpm.p,1)),
  _xlpm.b,VALUE(INDEX(_xlpm.p,2)),
  IF(AND(_xlpm.a&lt;=12,_xlpm.b&lt;=12),"REVIEW_AMBIGUOUS","OK")
)</f>
        <v>#REF!</v>
      </c>
    </row>
    <row r="914" spans="1:37">
      <c r="A914" t="s">
        <v>2837</v>
      </c>
      <c r="B914" t="s">
        <v>2837</v>
      </c>
      <c r="C914" t="b">
        <v>0</v>
      </c>
      <c r="D914" t="s">
        <v>7257</v>
      </c>
      <c r="E914" t="s">
        <v>2838</v>
      </c>
      <c r="F914" t="s">
        <v>2838</v>
      </c>
      <c r="G914" t="s">
        <v>7280</v>
      </c>
      <c r="H914" t="s">
        <v>758</v>
      </c>
      <c r="I914" t="s">
        <v>758</v>
      </c>
      <c r="J914" t="s">
        <v>469</v>
      </c>
      <c r="K914" t="s">
        <v>173</v>
      </c>
      <c r="L914" t="s">
        <v>173</v>
      </c>
      <c r="M914">
        <f>IF(UPPER(TRIM(Table2[[#This Row],[Status_Clean]]))="CONVERTED",1,0)</f>
        <v>0</v>
      </c>
      <c r="N914">
        <f>IF(ISNUMBER(MATCH(UPPER(TRIM(Table2[[#This Row],[Status_Clean]])),{"CONTACTED","QUALIFIED","CONVERTED"},0)),1,0)</f>
        <v>0</v>
      </c>
      <c r="O914" cm="1">
        <f t="array" ref="O914">_xlfn.SWITCH(UPPER(TRIM(Table2[[#This Row],[Status_Clean]])),"NEW",1,"CONTACTED",2,"QUALIFIED",3,"CONVERTED",4,"LOST",5,99)</f>
        <v>5</v>
      </c>
      <c r="P914" t="s">
        <v>2839</v>
      </c>
      <c r="Q914" t="s">
        <v>8047</v>
      </c>
      <c r="R914" t="s">
        <v>8047</v>
      </c>
      <c r="S914">
        <v>45138</v>
      </c>
      <c r="T914" t="s">
        <v>7261</v>
      </c>
      <c r="U914">
        <v>45138</v>
      </c>
      <c r="V914" t="s">
        <v>7305</v>
      </c>
      <c r="W914" t="s">
        <v>7263</v>
      </c>
      <c r="X914" t="s">
        <v>7288</v>
      </c>
      <c r="Y914" t="s">
        <v>7298</v>
      </c>
      <c r="Z914" t="s">
        <v>2657</v>
      </c>
      <c r="AA914">
        <v>52</v>
      </c>
      <c r="AB914" t="str" cm="1">
        <f t="array" ref="AB914">_xlfn.LET(_xlpm.x,IFERROR(VALUE(Table2[[#This Row],[Response_Time_Hours]]),""),IF(_xlpm.x="","CHECK",_xlfn.IFS(_xlpm.x&lt;=1,"Immediate",_xlpm.x&lt;=6,"Fast",_xlpm.x&lt;=24,"Moderate",_xlpm.x&gt;24,"Delayed")))</f>
        <v>Delayed</v>
      </c>
      <c r="AC914">
        <v>39</v>
      </c>
      <c r="AD914" t="str" cm="1">
        <f t="array" ref="AD914">IF(Table2[[#This Row],[Interaction_Count_Final]]="","N/A",_xlfn.IFS(Table2[[#This Row],[Interaction_Count_Final]]&lt;=2,"Low",Table2[[#This Row],[Interaction_Count_Final]]&lt;=5,"Medium",Table2[[#This Row],[Interaction_Count_Final]]&gt;=6,"High",TRUE,"CHECK"))</f>
        <v>High</v>
      </c>
      <c r="AE914" t="s">
        <v>7266</v>
      </c>
      <c r="AF914" t="b">
        <v>1</v>
      </c>
      <c r="AG914" t="b">
        <v>1</v>
      </c>
      <c r="AH914">
        <v>1198</v>
      </c>
      <c r="AI914">
        <v>45138</v>
      </c>
      <c r="AJ914" t="b">
        <v>1</v>
      </c>
      <c r="AK914" t="str" cm="1">
        <f t="array" ref="AK914">_xlfn.LET(
  _xlpm.txt,TRIM(Raw_Data!F914),
  _xlpm.norm,SUBSTITUTE(SUBSTITUTE(_xlpm.txt,"-","/"),".","/"),
  _xlpm.p,_xlfn.TEXTSPLIT(_xlpm.norm,"/"),
  _xlpm.a,VALUE(INDEX(_xlpm.p,1)),
  _xlpm.b,VALUE(INDEX(_xlpm.p,2)),
  IF(AND(_xlpm.a&lt;=12,_xlpm.b&lt;=12),"REVIEW_AMBIGUOUS","OK")
)</f>
        <v>OK</v>
      </c>
    </row>
    <row r="915" spans="1:37">
      <c r="A915" t="s">
        <v>2840</v>
      </c>
      <c r="B915" t="s">
        <v>2840</v>
      </c>
      <c r="C915" t="b">
        <v>0</v>
      </c>
      <c r="D915" t="s">
        <v>7257</v>
      </c>
      <c r="E915" t="s">
        <v>2841</v>
      </c>
      <c r="F915" t="s">
        <v>2841</v>
      </c>
      <c r="G915" t="s">
        <v>7303</v>
      </c>
      <c r="H915" t="s">
        <v>469</v>
      </c>
      <c r="I915" t="s">
        <v>469</v>
      </c>
      <c r="J915" t="s">
        <v>469</v>
      </c>
      <c r="K915" t="s">
        <v>193</v>
      </c>
      <c r="L915" t="s">
        <v>193</v>
      </c>
      <c r="M915">
        <f>IF(UPPER(TRIM(Table2[[#This Row],[Status_Clean]]))="CONVERTED",1,0)</f>
        <v>0</v>
      </c>
      <c r="N915">
        <f>IF(ISNUMBER(MATCH(UPPER(TRIM(Table2[[#This Row],[Status_Clean]])),{"CONTACTED","QUALIFIED","CONVERTED"},0)),1,0)</f>
        <v>0</v>
      </c>
      <c r="O915" cm="1">
        <f t="array" ref="O915">_xlfn.SWITCH(UPPER(TRIM(Table2[[#This Row],[Status_Clean]])),"NEW",1,"CONTACTED",2,"QUALIFIED",3,"CONVERTED",4,"LOST",5,99)</f>
        <v>1</v>
      </c>
      <c r="P915">
        <v>45572</v>
      </c>
      <c r="Q915" t="s">
        <v>7446</v>
      </c>
      <c r="R915" t="s">
        <v>7446</v>
      </c>
      <c r="S915">
        <v>45572</v>
      </c>
      <c r="T915" t="s">
        <v>7261</v>
      </c>
      <c r="U915">
        <v>45572</v>
      </c>
      <c r="V915" t="s">
        <v>7270</v>
      </c>
      <c r="W915" t="s">
        <v>7271</v>
      </c>
      <c r="X915" t="s">
        <v>7264</v>
      </c>
      <c r="Y915" t="s">
        <v>7298</v>
      </c>
      <c r="Z915">
        <v>57</v>
      </c>
      <c r="AA915">
        <v>57</v>
      </c>
      <c r="AB915" t="str" cm="1">
        <f t="array" ref="AB915">_xlfn.LET(_xlpm.x,IFERROR(VALUE(Table2[[#This Row],[Response_Time_Hours]]),""),IF(_xlpm.x="","CHECK",_xlfn.IFS(_xlpm.x&lt;=1,"Immediate",_xlpm.x&lt;=6,"Fast",_xlpm.x&lt;=24,"Moderate",_xlpm.x&gt;24,"Delayed")))</f>
        <v>Delayed</v>
      </c>
      <c r="AC915">
        <v>17</v>
      </c>
      <c r="AD915" t="str" cm="1">
        <f t="array" ref="AD915">IF(Table2[[#This Row],[Interaction_Count_Final]]="","N/A",_xlfn.IFS(Table2[[#This Row],[Interaction_Count_Final]]&lt;=2,"Low",Table2[[#This Row],[Interaction_Count_Final]]&lt;=5,"Medium",Table2[[#This Row],[Interaction_Count_Final]]&gt;=6,"High",TRUE,"CHECK"))</f>
        <v>High</v>
      </c>
      <c r="AE915" t="s">
        <v>7266</v>
      </c>
      <c r="AF915" t="b">
        <v>1</v>
      </c>
      <c r="AG915" t="b">
        <v>1</v>
      </c>
      <c r="AH915">
        <v>1199</v>
      </c>
      <c r="AI915">
        <v>45572</v>
      </c>
      <c r="AJ915" t="b">
        <v>1</v>
      </c>
      <c r="AK915" t="e" cm="1">
        <f t="array" ref="AK915">_xlfn.LET(
  _xlpm.txt,TRIM(Raw_Data!F915),
  _xlpm.norm,SUBSTITUTE(SUBSTITUTE(_xlpm.txt,"-","/"),".","/"),
  _xlpm.p,_xlfn.TEXTSPLIT(_xlpm.norm,"/"),
  _xlpm.a,VALUE(INDEX(_xlpm.p,1)),
  _xlpm.b,VALUE(INDEX(_xlpm.p,2)),
  IF(AND(_xlpm.a&lt;=12,_xlpm.b&lt;=12),"REVIEW_AMBIGUOUS","OK")
)</f>
        <v>#REF!</v>
      </c>
    </row>
    <row r="916" spans="1:37">
      <c r="A916" t="s">
        <v>2842</v>
      </c>
      <c r="B916" t="s">
        <v>2842</v>
      </c>
      <c r="C916" t="b">
        <v>0</v>
      </c>
      <c r="D916" t="s">
        <v>7257</v>
      </c>
      <c r="E916" t="s">
        <v>2843</v>
      </c>
      <c r="F916" t="s">
        <v>2843</v>
      </c>
      <c r="G916" t="s">
        <v>7303</v>
      </c>
      <c r="H916" t="s">
        <v>473</v>
      </c>
      <c r="I916" t="s">
        <v>473</v>
      </c>
      <c r="J916" t="s">
        <v>473</v>
      </c>
      <c r="K916" t="s">
        <v>71</v>
      </c>
      <c r="L916" t="s">
        <v>71</v>
      </c>
      <c r="M916">
        <f>IF(UPPER(TRIM(Table2[[#This Row],[Status_Clean]]))="CONVERTED",1,0)</f>
        <v>0</v>
      </c>
      <c r="N916">
        <f>IF(ISNUMBER(MATCH(UPPER(TRIM(Table2[[#This Row],[Status_Clean]])),{"CONTACTED","QUALIFIED","CONVERTED"},0)),1,0)</f>
        <v>1</v>
      </c>
      <c r="O916" cm="1">
        <f t="array" ref="O916">_xlfn.SWITCH(UPPER(TRIM(Table2[[#This Row],[Status_Clean]])),"NEW",1,"CONTACTED",2,"QUALIFIED",3,"CONVERTED",4,"LOST",5,99)</f>
        <v>3</v>
      </c>
      <c r="P916">
        <v>45391</v>
      </c>
      <c r="Q916" t="s">
        <v>7958</v>
      </c>
      <c r="R916" t="s">
        <v>7958</v>
      </c>
      <c r="S916">
        <v>45391</v>
      </c>
      <c r="T916" t="s">
        <v>7261</v>
      </c>
      <c r="U916">
        <v>45391</v>
      </c>
      <c r="V916" t="s">
        <v>7297</v>
      </c>
      <c r="W916" t="s">
        <v>7271</v>
      </c>
      <c r="X916" t="s">
        <v>7277</v>
      </c>
      <c r="Y916" t="s">
        <v>7265</v>
      </c>
      <c r="Z916" t="s">
        <v>1606</v>
      </c>
      <c r="AA916">
        <v>55.7</v>
      </c>
      <c r="AB916" t="str" cm="1">
        <f t="array" ref="AB916">_xlfn.LET(_xlpm.x,IFERROR(VALUE(Table2[[#This Row],[Response_Time_Hours]]),""),IF(_xlpm.x="","CHECK",_xlfn.IFS(_xlpm.x&lt;=1,"Immediate",_xlpm.x&lt;=6,"Fast",_xlpm.x&lt;=24,"Moderate",_xlpm.x&gt;24,"Delayed")))</f>
        <v>Delayed</v>
      </c>
      <c r="AC916">
        <v>42</v>
      </c>
      <c r="AD916" t="str" cm="1">
        <f t="array" ref="AD916">IF(Table2[[#This Row],[Interaction_Count_Final]]="","N/A",_xlfn.IFS(Table2[[#This Row],[Interaction_Count_Final]]&lt;=2,"Low",Table2[[#This Row],[Interaction_Count_Final]]&lt;=5,"Medium",Table2[[#This Row],[Interaction_Count_Final]]&gt;=6,"High",TRUE,"CHECK"))</f>
        <v>High</v>
      </c>
      <c r="AE916" t="s">
        <v>7273</v>
      </c>
      <c r="AF916" t="b">
        <v>1</v>
      </c>
      <c r="AG916" t="b">
        <v>1</v>
      </c>
      <c r="AH916">
        <v>1200</v>
      </c>
      <c r="AI916">
        <v>45391</v>
      </c>
      <c r="AJ916" t="b">
        <v>1</v>
      </c>
      <c r="AK916" t="e" cm="1">
        <f t="array" ref="AK916">_xlfn.LET(
  _xlpm.txt,TRIM(Raw_Data!F916),
  _xlpm.norm,SUBSTITUTE(SUBSTITUTE(_xlpm.txt,"-","/"),".","/"),
  _xlpm.p,_xlfn.TEXTSPLIT(_xlpm.norm,"/"),
  _xlpm.a,VALUE(INDEX(_xlpm.p,1)),
  _xlpm.b,VALUE(INDEX(_xlpm.p,2)),
  IF(AND(_xlpm.a&lt;=12,_xlpm.b&lt;=12),"REVIEW_AMBIGUOUS","OK")
)</f>
        <v>#REF!</v>
      </c>
    </row>
    <row r="917" spans="1:37">
      <c r="A917" t="s">
        <v>2844</v>
      </c>
      <c r="B917" t="s">
        <v>2844</v>
      </c>
      <c r="C917" t="b">
        <v>0</v>
      </c>
      <c r="D917" t="s">
        <v>7257</v>
      </c>
      <c r="E917" t="s">
        <v>2845</v>
      </c>
      <c r="F917" t="s">
        <v>2845</v>
      </c>
      <c r="G917" t="s">
        <v>7280</v>
      </c>
      <c r="H917" t="s">
        <v>469</v>
      </c>
      <c r="I917" t="s">
        <v>469</v>
      </c>
      <c r="J917" t="s">
        <v>469</v>
      </c>
      <c r="K917" t="s">
        <v>193</v>
      </c>
      <c r="L917" t="s">
        <v>193</v>
      </c>
      <c r="M917">
        <f>IF(UPPER(TRIM(Table2[[#This Row],[Status_Clean]]))="CONVERTED",1,0)</f>
        <v>0</v>
      </c>
      <c r="N917">
        <f>IF(ISNUMBER(MATCH(UPPER(TRIM(Table2[[#This Row],[Status_Clean]])),{"CONTACTED","QUALIFIED","CONVERTED"},0)),1,0)</f>
        <v>0</v>
      </c>
      <c r="O917" cm="1">
        <f t="array" ref="O917">_xlfn.SWITCH(UPPER(TRIM(Table2[[#This Row],[Status_Clean]])),"NEW",1,"CONTACTED",2,"QUALIFIED",3,"CONVERTED",4,"LOST",5,99)</f>
        <v>1</v>
      </c>
      <c r="P917">
        <v>45359</v>
      </c>
      <c r="Q917" t="s">
        <v>8048</v>
      </c>
      <c r="R917" t="s">
        <v>8048</v>
      </c>
      <c r="S917">
        <v>45359</v>
      </c>
      <c r="T917" t="s">
        <v>7261</v>
      </c>
      <c r="U917">
        <v>45359</v>
      </c>
      <c r="V917" t="s">
        <v>7295</v>
      </c>
      <c r="W917" t="s">
        <v>7271</v>
      </c>
      <c r="X917" t="s">
        <v>7284</v>
      </c>
      <c r="Y917" t="s">
        <v>7312</v>
      </c>
      <c r="Z917" t="s">
        <v>2846</v>
      </c>
      <c r="AA917">
        <v>53.3</v>
      </c>
      <c r="AB917" t="str" cm="1">
        <f t="array" ref="AB917">_xlfn.LET(_xlpm.x,IFERROR(VALUE(Table2[[#This Row],[Response_Time_Hours]]),""),IF(_xlpm.x="","CHECK",_xlfn.IFS(_xlpm.x&lt;=1,"Immediate",_xlpm.x&lt;=6,"Fast",_xlpm.x&lt;=24,"Moderate",_xlpm.x&gt;24,"Delayed")))</f>
        <v>Delayed</v>
      </c>
      <c r="AC917">
        <v>31</v>
      </c>
      <c r="AD917" t="str" cm="1">
        <f t="array" ref="AD917">IF(Table2[[#This Row],[Interaction_Count_Final]]="","N/A",_xlfn.IFS(Table2[[#This Row],[Interaction_Count_Final]]&lt;=2,"Low",Table2[[#This Row],[Interaction_Count_Final]]&lt;=5,"Medium",Table2[[#This Row],[Interaction_Count_Final]]&gt;=6,"High",TRUE,"CHECK"))</f>
        <v>High</v>
      </c>
      <c r="AE917" t="s">
        <v>7266</v>
      </c>
      <c r="AF917" t="b">
        <v>1</v>
      </c>
      <c r="AG917" t="b">
        <v>1</v>
      </c>
      <c r="AH917">
        <v>1201</v>
      </c>
      <c r="AI917">
        <v>45359</v>
      </c>
      <c r="AJ917" t="b">
        <v>1</v>
      </c>
      <c r="AK917" t="e" cm="1">
        <f t="array" ref="AK917">_xlfn.LET(
  _xlpm.txt,TRIM(Raw_Data!F917),
  _xlpm.norm,SUBSTITUTE(SUBSTITUTE(_xlpm.txt,"-","/"),".","/"),
  _xlpm.p,_xlfn.TEXTSPLIT(_xlpm.norm,"/"),
  _xlpm.a,VALUE(INDEX(_xlpm.p,1)),
  _xlpm.b,VALUE(INDEX(_xlpm.p,2)),
  IF(AND(_xlpm.a&lt;=12,_xlpm.b&lt;=12),"REVIEW_AMBIGUOUS","OK")
)</f>
        <v>#REF!</v>
      </c>
    </row>
    <row r="918" spans="1:37">
      <c r="A918" t="s">
        <v>2847</v>
      </c>
      <c r="B918" t="s">
        <v>2847</v>
      </c>
      <c r="C918" t="b">
        <v>0</v>
      </c>
      <c r="D918" t="s">
        <v>7257</v>
      </c>
      <c r="E918" t="s">
        <v>2848</v>
      </c>
      <c r="F918" t="s">
        <v>2848</v>
      </c>
      <c r="G918" t="s">
        <v>7258</v>
      </c>
      <c r="H918" t="s">
        <v>758</v>
      </c>
      <c r="I918" t="s">
        <v>758</v>
      </c>
      <c r="J918" t="s">
        <v>469</v>
      </c>
      <c r="K918" t="s">
        <v>193</v>
      </c>
      <c r="L918" t="s">
        <v>193</v>
      </c>
      <c r="M918">
        <f>IF(UPPER(TRIM(Table2[[#This Row],[Status_Clean]]))="CONVERTED",1,0)</f>
        <v>0</v>
      </c>
      <c r="N918">
        <f>IF(ISNUMBER(MATCH(UPPER(TRIM(Table2[[#This Row],[Status_Clean]])),{"CONTACTED","QUALIFIED","CONVERTED"},0)),1,0)</f>
        <v>0</v>
      </c>
      <c r="O918" cm="1">
        <f t="array" ref="O918">_xlfn.SWITCH(UPPER(TRIM(Table2[[#This Row],[Status_Clean]])),"NEW",1,"CONTACTED",2,"QUALIFIED",3,"CONVERTED",4,"LOST",5,99)</f>
        <v>1</v>
      </c>
      <c r="P918" t="s">
        <v>2849</v>
      </c>
      <c r="Q918" t="s">
        <v>8049</v>
      </c>
      <c r="R918" t="s">
        <v>8049</v>
      </c>
      <c r="S918">
        <v>44943</v>
      </c>
      <c r="T918" t="s">
        <v>7261</v>
      </c>
      <c r="U918">
        <v>44943</v>
      </c>
      <c r="V918" t="s">
        <v>7317</v>
      </c>
      <c r="W918" t="s">
        <v>7263</v>
      </c>
      <c r="X918" t="s">
        <v>7284</v>
      </c>
      <c r="Y918" t="s">
        <v>7265</v>
      </c>
      <c r="Z918">
        <v>65</v>
      </c>
      <c r="AA918">
        <v>65</v>
      </c>
      <c r="AB918" t="str" cm="1">
        <f t="array" ref="AB918">_xlfn.LET(_xlpm.x,IFERROR(VALUE(Table2[[#This Row],[Response_Time_Hours]]),""),IF(_xlpm.x="","CHECK",_xlfn.IFS(_xlpm.x&lt;=1,"Immediate",_xlpm.x&lt;=6,"Fast",_xlpm.x&lt;=24,"Moderate",_xlpm.x&gt;24,"Delayed")))</f>
        <v>Delayed</v>
      </c>
      <c r="AC918">
        <v>19</v>
      </c>
      <c r="AD918" t="str" cm="1">
        <f t="array" ref="AD918">IF(Table2[[#This Row],[Interaction_Count_Final]]="","N/A",_xlfn.IFS(Table2[[#This Row],[Interaction_Count_Final]]&lt;=2,"Low",Table2[[#This Row],[Interaction_Count_Final]]&lt;=5,"Medium",Table2[[#This Row],[Interaction_Count_Final]]&gt;=6,"High",TRUE,"CHECK"))</f>
        <v>High</v>
      </c>
      <c r="AE918" t="s">
        <v>7266</v>
      </c>
      <c r="AF918" t="b">
        <v>1</v>
      </c>
      <c r="AG918" t="b">
        <v>1</v>
      </c>
      <c r="AH918">
        <v>1202</v>
      </c>
      <c r="AI918">
        <v>44943</v>
      </c>
      <c r="AJ918" t="b">
        <v>1</v>
      </c>
      <c r="AK918" t="str" cm="1">
        <f t="array" ref="AK918">_xlfn.LET(
  _xlpm.txt,TRIM(Raw_Data!F918),
  _xlpm.norm,SUBSTITUTE(SUBSTITUTE(_xlpm.txt,"-","/"),".","/"),
  _xlpm.p,_xlfn.TEXTSPLIT(_xlpm.norm,"/"),
  _xlpm.a,VALUE(INDEX(_xlpm.p,1)),
  _xlpm.b,VALUE(INDEX(_xlpm.p,2)),
  IF(AND(_xlpm.a&lt;=12,_xlpm.b&lt;=12),"REVIEW_AMBIGUOUS","OK")
)</f>
        <v>OK</v>
      </c>
    </row>
    <row r="919" spans="1:37">
      <c r="A919" t="s">
        <v>2850</v>
      </c>
      <c r="B919" t="s">
        <v>2850</v>
      </c>
      <c r="C919" t="b">
        <v>0</v>
      </c>
      <c r="D919" t="s">
        <v>7257</v>
      </c>
      <c r="E919" t="s">
        <v>2851</v>
      </c>
      <c r="F919" t="s">
        <v>2851</v>
      </c>
      <c r="G919" t="s">
        <v>7303</v>
      </c>
      <c r="H919" t="s">
        <v>363</v>
      </c>
      <c r="I919" t="s">
        <v>363</v>
      </c>
      <c r="J919" t="s">
        <v>363</v>
      </c>
      <c r="K919" t="s">
        <v>7319</v>
      </c>
      <c r="L919" t="s">
        <v>71</v>
      </c>
      <c r="M919">
        <f>IF(UPPER(TRIM(Table2[[#This Row],[Status_Clean]]))="CONVERTED",1,0)</f>
        <v>0</v>
      </c>
      <c r="N919">
        <f>IF(ISNUMBER(MATCH(UPPER(TRIM(Table2[[#This Row],[Status_Clean]])),{"CONTACTED","QUALIFIED","CONVERTED"},0)),1,0)</f>
        <v>1</v>
      </c>
      <c r="O919" cm="1">
        <f t="array" ref="O919">_xlfn.SWITCH(UPPER(TRIM(Table2[[#This Row],[Status_Clean]])),"NEW",1,"CONTACTED",2,"QUALIFIED",3,"CONVERTED",4,"LOST",5,99)</f>
        <v>3</v>
      </c>
      <c r="P919">
        <v>45018</v>
      </c>
      <c r="Q919" t="s">
        <v>7451</v>
      </c>
      <c r="R919" t="s">
        <v>7451</v>
      </c>
      <c r="S919">
        <v>45018</v>
      </c>
      <c r="T919" t="s">
        <v>7261</v>
      </c>
      <c r="U919">
        <v>45018</v>
      </c>
      <c r="V919" t="s">
        <v>7297</v>
      </c>
      <c r="W919" t="s">
        <v>7263</v>
      </c>
      <c r="X919" t="s">
        <v>7277</v>
      </c>
      <c r="Y919" t="s">
        <v>7293</v>
      </c>
      <c r="Z919">
        <v>56</v>
      </c>
      <c r="AA919">
        <v>56</v>
      </c>
      <c r="AB919" t="str" cm="1">
        <f t="array" ref="AB919">_xlfn.LET(_xlpm.x,IFERROR(VALUE(Table2[[#This Row],[Response_Time_Hours]]),""),IF(_xlpm.x="","CHECK",_xlfn.IFS(_xlpm.x&lt;=1,"Immediate",_xlpm.x&lt;=6,"Fast",_xlpm.x&lt;=24,"Moderate",_xlpm.x&gt;24,"Delayed")))</f>
        <v>Delayed</v>
      </c>
      <c r="AC919">
        <v>48</v>
      </c>
      <c r="AD919" t="str" cm="1">
        <f t="array" ref="AD919">IF(Table2[[#This Row],[Interaction_Count_Final]]="","N/A",_xlfn.IFS(Table2[[#This Row],[Interaction_Count_Final]]&lt;=2,"Low",Table2[[#This Row],[Interaction_Count_Final]]&lt;=5,"Medium",Table2[[#This Row],[Interaction_Count_Final]]&gt;=6,"High",TRUE,"CHECK"))</f>
        <v>High</v>
      </c>
      <c r="AE919" t="s">
        <v>7289</v>
      </c>
      <c r="AF919" t="b">
        <v>1</v>
      </c>
      <c r="AG919" t="b">
        <v>1</v>
      </c>
      <c r="AH919">
        <v>1203</v>
      </c>
      <c r="AI919">
        <v>45018</v>
      </c>
      <c r="AJ919" t="b">
        <v>1</v>
      </c>
      <c r="AK919" t="e" cm="1">
        <f t="array" ref="AK919">_xlfn.LET(
  _xlpm.txt,TRIM(Raw_Data!F919),
  _xlpm.norm,SUBSTITUTE(SUBSTITUTE(_xlpm.txt,"-","/"),".","/"),
  _xlpm.p,_xlfn.TEXTSPLIT(_xlpm.norm,"/"),
  _xlpm.a,VALUE(INDEX(_xlpm.p,1)),
  _xlpm.b,VALUE(INDEX(_xlpm.p,2)),
  IF(AND(_xlpm.a&lt;=12,_xlpm.b&lt;=12),"REVIEW_AMBIGUOUS","OK")
)</f>
        <v>#REF!</v>
      </c>
    </row>
    <row r="920" spans="1:37">
      <c r="A920" t="s">
        <v>2852</v>
      </c>
      <c r="B920" t="s">
        <v>2852</v>
      </c>
      <c r="C920" t="b">
        <v>0</v>
      </c>
      <c r="D920" t="s">
        <v>7257</v>
      </c>
      <c r="E920" t="s">
        <v>2853</v>
      </c>
      <c r="F920" t="s">
        <v>2853</v>
      </c>
      <c r="G920" t="s">
        <v>7268</v>
      </c>
      <c r="H920" t="s">
        <v>404</v>
      </c>
      <c r="I920" t="s">
        <v>404</v>
      </c>
      <c r="J920" t="s">
        <v>363</v>
      </c>
      <c r="K920" t="s">
        <v>193</v>
      </c>
      <c r="L920" t="s">
        <v>193</v>
      </c>
      <c r="M920">
        <f>IF(UPPER(TRIM(Table2[[#This Row],[Status_Clean]]))="CONVERTED",1,0)</f>
        <v>0</v>
      </c>
      <c r="N920">
        <f>IF(ISNUMBER(MATCH(UPPER(TRIM(Table2[[#This Row],[Status_Clean]])),{"CONTACTED","QUALIFIED","CONVERTED"},0)),1,0)</f>
        <v>0</v>
      </c>
      <c r="O920" cm="1">
        <f t="array" ref="O920">_xlfn.SWITCH(UPPER(TRIM(Table2[[#This Row],[Status_Clean]])),"NEW",1,"CONTACTED",2,"QUALIFIED",3,"CONVERTED",4,"LOST",5,99)</f>
        <v>1</v>
      </c>
      <c r="P920">
        <v>45507</v>
      </c>
      <c r="Q920" t="s">
        <v>8050</v>
      </c>
      <c r="R920" t="s">
        <v>8050</v>
      </c>
      <c r="S920">
        <v>45507</v>
      </c>
      <c r="T920" t="s">
        <v>7261</v>
      </c>
      <c r="U920">
        <v>45507</v>
      </c>
      <c r="V920" t="s">
        <v>7310</v>
      </c>
      <c r="W920" t="s">
        <v>7271</v>
      </c>
      <c r="X920" t="s">
        <v>7288</v>
      </c>
      <c r="Y920" t="s">
        <v>7278</v>
      </c>
      <c r="Z920" t="s">
        <v>2854</v>
      </c>
      <c r="AA920">
        <v>34.1</v>
      </c>
      <c r="AB920" t="str" cm="1">
        <f t="array" ref="AB920">_xlfn.LET(_xlpm.x,IFERROR(VALUE(Table2[[#This Row],[Response_Time_Hours]]),""),IF(_xlpm.x="","CHECK",_xlfn.IFS(_xlpm.x&lt;=1,"Immediate",_xlpm.x&lt;=6,"Fast",_xlpm.x&lt;=24,"Moderate",_xlpm.x&gt;24,"Delayed")))</f>
        <v>Delayed</v>
      </c>
      <c r="AC920">
        <v>38</v>
      </c>
      <c r="AD920" t="str" cm="1">
        <f t="array" ref="AD920">IF(Table2[[#This Row],[Interaction_Count_Final]]="","N/A",_xlfn.IFS(Table2[[#This Row],[Interaction_Count_Final]]&lt;=2,"Low",Table2[[#This Row],[Interaction_Count_Final]]&lt;=5,"Medium",Table2[[#This Row],[Interaction_Count_Final]]&gt;=6,"High",TRUE,"CHECK"))</f>
        <v>High</v>
      </c>
      <c r="AE920" t="s">
        <v>7266</v>
      </c>
      <c r="AF920" t="b">
        <v>1</v>
      </c>
      <c r="AG920" t="b">
        <v>1</v>
      </c>
      <c r="AH920">
        <v>1204</v>
      </c>
      <c r="AI920">
        <v>45507</v>
      </c>
      <c r="AJ920" t="b">
        <v>1</v>
      </c>
      <c r="AK920" t="e" cm="1">
        <f t="array" ref="AK920">_xlfn.LET(
  _xlpm.txt,TRIM(Raw_Data!F920),
  _xlpm.norm,SUBSTITUTE(SUBSTITUTE(_xlpm.txt,"-","/"),".","/"),
  _xlpm.p,_xlfn.TEXTSPLIT(_xlpm.norm,"/"),
  _xlpm.a,VALUE(INDEX(_xlpm.p,1)),
  _xlpm.b,VALUE(INDEX(_xlpm.p,2)),
  IF(AND(_xlpm.a&lt;=12,_xlpm.b&lt;=12),"REVIEW_AMBIGUOUS","OK")
)</f>
        <v>#REF!</v>
      </c>
    </row>
    <row r="921" spans="1:37">
      <c r="A921" t="s">
        <v>2855</v>
      </c>
      <c r="B921" t="s">
        <v>2855</v>
      </c>
      <c r="C921" t="b">
        <v>0</v>
      </c>
      <c r="D921" t="s">
        <v>7257</v>
      </c>
      <c r="E921" t="s">
        <v>2856</v>
      </c>
      <c r="F921" t="s">
        <v>2856</v>
      </c>
      <c r="G921" t="s">
        <v>7268</v>
      </c>
      <c r="H921" t="s">
        <v>248</v>
      </c>
      <c r="I921" t="s">
        <v>248</v>
      </c>
      <c r="J921" t="s">
        <v>1356</v>
      </c>
      <c r="K921" t="s">
        <v>193</v>
      </c>
      <c r="L921" t="s">
        <v>193</v>
      </c>
      <c r="M921">
        <f>IF(UPPER(TRIM(Table2[[#This Row],[Status_Clean]]))="CONVERTED",1,0)</f>
        <v>0</v>
      </c>
      <c r="N921">
        <f>IF(ISNUMBER(MATCH(UPPER(TRIM(Table2[[#This Row],[Status_Clean]])),{"CONTACTED","QUALIFIED","CONVERTED"},0)),1,0)</f>
        <v>0</v>
      </c>
      <c r="O921" cm="1">
        <f t="array" ref="O921">_xlfn.SWITCH(UPPER(TRIM(Table2[[#This Row],[Status_Clean]])),"NEW",1,"CONTACTED",2,"QUALIFIED",3,"CONVERTED",4,"LOST",5,99)</f>
        <v>1</v>
      </c>
      <c r="P921" t="s">
        <v>2857</v>
      </c>
      <c r="Q921" t="s">
        <v>8051</v>
      </c>
      <c r="R921" t="s">
        <v>8051</v>
      </c>
      <c r="S921">
        <v>45630</v>
      </c>
      <c r="T921" t="s">
        <v>7261</v>
      </c>
      <c r="U921">
        <v>45630</v>
      </c>
      <c r="V921" t="s">
        <v>7262</v>
      </c>
      <c r="W921" t="s">
        <v>7271</v>
      </c>
      <c r="X921" t="s">
        <v>7264</v>
      </c>
      <c r="Y921" t="s">
        <v>7272</v>
      </c>
      <c r="Z921" t="s">
        <v>2858</v>
      </c>
      <c r="AA921">
        <v>60.1</v>
      </c>
      <c r="AB921" t="str" cm="1">
        <f t="array" ref="AB921">_xlfn.LET(_xlpm.x,IFERROR(VALUE(Table2[[#This Row],[Response_Time_Hours]]),""),IF(_xlpm.x="","CHECK",_xlfn.IFS(_xlpm.x&lt;=1,"Immediate",_xlpm.x&lt;=6,"Fast",_xlpm.x&lt;=24,"Moderate",_xlpm.x&gt;24,"Delayed")))</f>
        <v>Delayed</v>
      </c>
      <c r="AC921">
        <v>1</v>
      </c>
      <c r="AD921" t="str" cm="1">
        <f t="array" ref="AD921">IF(Table2[[#This Row],[Interaction_Count_Final]]="","N/A",_xlfn.IFS(Table2[[#This Row],[Interaction_Count_Final]]&lt;=2,"Low",Table2[[#This Row],[Interaction_Count_Final]]&lt;=5,"Medium",Table2[[#This Row],[Interaction_Count_Final]]&gt;=6,"High",TRUE,"CHECK"))</f>
        <v>Low</v>
      </c>
      <c r="AE921" t="s">
        <v>7289</v>
      </c>
      <c r="AF921" t="b">
        <v>1</v>
      </c>
      <c r="AG921" t="b">
        <v>1</v>
      </c>
      <c r="AH921">
        <v>1205</v>
      </c>
      <c r="AI921">
        <v>45630</v>
      </c>
      <c r="AJ921" t="b">
        <v>1</v>
      </c>
      <c r="AK921" t="e" cm="1">
        <f t="array" ref="AK921">_xlfn.LET(
  _xlpm.txt,TRIM(Raw_Data!F921),
  _xlpm.norm,SUBSTITUTE(SUBSTITUTE(_xlpm.txt,"-","/"),".","/"),
  _xlpm.p,_xlfn.TEXTSPLIT(_xlpm.norm,"/"),
  _xlpm.a,VALUE(INDEX(_xlpm.p,1)),
  _xlpm.b,VALUE(INDEX(_xlpm.p,2)),
  IF(AND(_xlpm.a&lt;=12,_xlpm.b&lt;=12),"REVIEW_AMBIGUOUS","OK")
)</f>
        <v>#REF!</v>
      </c>
    </row>
    <row r="922" spans="1:37">
      <c r="A922" t="s">
        <v>2859</v>
      </c>
      <c r="B922" t="s">
        <v>2859</v>
      </c>
      <c r="C922" t="b">
        <v>0</v>
      </c>
      <c r="D922" t="s">
        <v>7257</v>
      </c>
      <c r="E922" t="s">
        <v>8052</v>
      </c>
      <c r="F922" t="s">
        <v>8052</v>
      </c>
      <c r="G922" t="s">
        <v>7274</v>
      </c>
      <c r="H922" t="s">
        <v>469</v>
      </c>
      <c r="I922" t="s">
        <v>469</v>
      </c>
      <c r="J922" t="s">
        <v>469</v>
      </c>
      <c r="K922" t="s">
        <v>71</v>
      </c>
      <c r="L922" t="s">
        <v>71</v>
      </c>
      <c r="M922">
        <f>IF(UPPER(TRIM(Table2[[#This Row],[Status_Clean]]))="CONVERTED",1,0)</f>
        <v>0</v>
      </c>
      <c r="N922">
        <f>IF(ISNUMBER(MATCH(UPPER(TRIM(Table2[[#This Row],[Status_Clean]])),{"CONTACTED","QUALIFIED","CONVERTED"},0)),1,0)</f>
        <v>1</v>
      </c>
      <c r="O922" cm="1">
        <f t="array" ref="O922">_xlfn.SWITCH(UPPER(TRIM(Table2[[#This Row],[Status_Clean]])),"NEW",1,"CONTACTED",2,"QUALIFIED",3,"CONVERTED",4,"LOST",5,99)</f>
        <v>3</v>
      </c>
      <c r="P922">
        <v>45527</v>
      </c>
      <c r="Q922" t="s">
        <v>7503</v>
      </c>
      <c r="R922" t="s">
        <v>7503</v>
      </c>
      <c r="S922">
        <v>45527</v>
      </c>
      <c r="T922" t="s">
        <v>7261</v>
      </c>
      <c r="U922">
        <v>45527</v>
      </c>
      <c r="V922" t="s">
        <v>7310</v>
      </c>
      <c r="W922" t="s">
        <v>7271</v>
      </c>
      <c r="X922" t="s">
        <v>7288</v>
      </c>
      <c r="Y922" t="s">
        <v>7312</v>
      </c>
      <c r="Z922" t="s">
        <v>1936</v>
      </c>
      <c r="AA922">
        <v>22.1</v>
      </c>
      <c r="AB922" t="str" cm="1">
        <f t="array" ref="AB922">_xlfn.LET(_xlpm.x,IFERROR(VALUE(Table2[[#This Row],[Response_Time_Hours]]),""),IF(_xlpm.x="","CHECK",_xlfn.IFS(_xlpm.x&lt;=1,"Immediate",_xlpm.x&lt;=6,"Fast",_xlpm.x&lt;=24,"Moderate",_xlpm.x&gt;24,"Delayed")))</f>
        <v>Moderate</v>
      </c>
      <c r="AC922">
        <v>48</v>
      </c>
      <c r="AD922" t="str" cm="1">
        <f t="array" ref="AD922">IF(Table2[[#This Row],[Interaction_Count_Final]]="","N/A",_xlfn.IFS(Table2[[#This Row],[Interaction_Count_Final]]&lt;=2,"Low",Table2[[#This Row],[Interaction_Count_Final]]&lt;=5,"Medium",Table2[[#This Row],[Interaction_Count_Final]]&gt;=6,"High",TRUE,"CHECK"))</f>
        <v>High</v>
      </c>
      <c r="AE922" t="s">
        <v>7273</v>
      </c>
      <c r="AF922" t="b">
        <v>1</v>
      </c>
      <c r="AG922" t="b">
        <v>1</v>
      </c>
      <c r="AH922">
        <v>1206</v>
      </c>
      <c r="AI922">
        <v>45527</v>
      </c>
      <c r="AJ922" t="b">
        <v>1</v>
      </c>
      <c r="AK922" t="e" cm="1">
        <f t="array" ref="AK922">_xlfn.LET(
  _xlpm.txt,TRIM(Raw_Data!F922),
  _xlpm.norm,SUBSTITUTE(SUBSTITUTE(_xlpm.txt,"-","/"),".","/"),
  _xlpm.p,_xlfn.TEXTSPLIT(_xlpm.norm,"/"),
  _xlpm.a,VALUE(INDEX(_xlpm.p,1)),
  _xlpm.b,VALUE(INDEX(_xlpm.p,2)),
  IF(AND(_xlpm.a&lt;=12,_xlpm.b&lt;=12),"REVIEW_AMBIGUOUS","OK")
)</f>
        <v>#REF!</v>
      </c>
    </row>
    <row r="923" spans="1:37">
      <c r="A923" t="s">
        <v>2861</v>
      </c>
      <c r="B923" t="s">
        <v>2861</v>
      </c>
      <c r="C923" t="b">
        <v>0</v>
      </c>
      <c r="D923" t="s">
        <v>7257</v>
      </c>
      <c r="E923" t="s">
        <v>2862</v>
      </c>
      <c r="F923" t="s">
        <v>2862</v>
      </c>
      <c r="G923" t="s">
        <v>7280</v>
      </c>
      <c r="H923" t="s">
        <v>1356</v>
      </c>
      <c r="I923" t="s">
        <v>1356</v>
      </c>
      <c r="J923" t="s">
        <v>1356</v>
      </c>
      <c r="K923" t="s">
        <v>193</v>
      </c>
      <c r="L923" t="s">
        <v>193</v>
      </c>
      <c r="M923">
        <f>IF(UPPER(TRIM(Table2[[#This Row],[Status_Clean]]))="CONVERTED",1,0)</f>
        <v>0</v>
      </c>
      <c r="N923">
        <f>IF(ISNUMBER(MATCH(UPPER(TRIM(Table2[[#This Row],[Status_Clean]])),{"CONTACTED","QUALIFIED","CONVERTED"},0)),1,0)</f>
        <v>0</v>
      </c>
      <c r="O923" cm="1">
        <f t="array" ref="O923">_xlfn.SWITCH(UPPER(TRIM(Table2[[#This Row],[Status_Clean]])),"NEW",1,"CONTACTED",2,"QUALIFIED",3,"CONVERTED",4,"LOST",5,99)</f>
        <v>1</v>
      </c>
      <c r="P923">
        <v>45577</v>
      </c>
      <c r="Q923" t="s">
        <v>7737</v>
      </c>
      <c r="R923" t="s">
        <v>7737</v>
      </c>
      <c r="S923">
        <v>45577</v>
      </c>
      <c r="T923" t="s">
        <v>7261</v>
      </c>
      <c r="U923">
        <v>45577</v>
      </c>
      <c r="V923" t="s">
        <v>7270</v>
      </c>
      <c r="W923" t="s">
        <v>7271</v>
      </c>
      <c r="X923" t="s">
        <v>7264</v>
      </c>
      <c r="Y923" t="s">
        <v>7278</v>
      </c>
      <c r="Z923">
        <v>20.100000000000001</v>
      </c>
      <c r="AA923">
        <v>20.100000000000001</v>
      </c>
      <c r="AB923" t="str" cm="1">
        <f t="array" ref="AB923">_xlfn.LET(_xlpm.x,IFERROR(VALUE(Table2[[#This Row],[Response_Time_Hours]]),""),IF(_xlpm.x="","CHECK",_xlfn.IFS(_xlpm.x&lt;=1,"Immediate",_xlpm.x&lt;=6,"Fast",_xlpm.x&lt;=24,"Moderate",_xlpm.x&gt;24,"Delayed")))</f>
        <v>Moderate</v>
      </c>
      <c r="AC923">
        <v>46</v>
      </c>
      <c r="AD923" t="str" cm="1">
        <f t="array" ref="AD923">IF(Table2[[#This Row],[Interaction_Count_Final]]="","N/A",_xlfn.IFS(Table2[[#This Row],[Interaction_Count_Final]]&lt;=2,"Low",Table2[[#This Row],[Interaction_Count_Final]]&lt;=5,"Medium",Table2[[#This Row],[Interaction_Count_Final]]&gt;=6,"High",TRUE,"CHECK"))</f>
        <v>High</v>
      </c>
      <c r="AE923" t="s">
        <v>7266</v>
      </c>
      <c r="AF923" t="b">
        <v>1</v>
      </c>
      <c r="AG923" t="b">
        <v>1</v>
      </c>
      <c r="AH923">
        <v>1207</v>
      </c>
      <c r="AI923">
        <v>45577</v>
      </c>
      <c r="AJ923" t="b">
        <v>1</v>
      </c>
      <c r="AK923" t="e" cm="1">
        <f t="array" ref="AK923">_xlfn.LET(
  _xlpm.txt,TRIM(Raw_Data!F923),
  _xlpm.norm,SUBSTITUTE(SUBSTITUTE(_xlpm.txt,"-","/"),".","/"),
  _xlpm.p,_xlfn.TEXTSPLIT(_xlpm.norm,"/"),
  _xlpm.a,VALUE(INDEX(_xlpm.p,1)),
  _xlpm.b,VALUE(INDEX(_xlpm.p,2)),
  IF(AND(_xlpm.a&lt;=12,_xlpm.b&lt;=12),"REVIEW_AMBIGUOUS","OK")
)</f>
        <v>#REF!</v>
      </c>
    </row>
    <row r="924" spans="1:37">
      <c r="A924" t="s">
        <v>2863</v>
      </c>
      <c r="B924" t="s">
        <v>2863</v>
      </c>
      <c r="C924" t="b">
        <v>0</v>
      </c>
      <c r="D924" t="s">
        <v>7257</v>
      </c>
      <c r="E924" t="s">
        <v>2864</v>
      </c>
      <c r="F924" t="s">
        <v>2864</v>
      </c>
      <c r="G924" t="s">
        <v>7274</v>
      </c>
      <c r="H924" t="s">
        <v>473</v>
      </c>
      <c r="I924" t="s">
        <v>473</v>
      </c>
      <c r="J924" t="s">
        <v>473</v>
      </c>
      <c r="K924" t="s">
        <v>7259</v>
      </c>
      <c r="L924" t="s">
        <v>193</v>
      </c>
      <c r="M924">
        <f>IF(UPPER(TRIM(Table2[[#This Row],[Status_Clean]]))="CONVERTED",1,0)</f>
        <v>0</v>
      </c>
      <c r="N924">
        <f>IF(ISNUMBER(MATCH(UPPER(TRIM(Table2[[#This Row],[Status_Clean]])),{"CONTACTED","QUALIFIED","CONVERTED"},0)),1,0)</f>
        <v>0</v>
      </c>
      <c r="O924" cm="1">
        <f t="array" ref="O924">_xlfn.SWITCH(UPPER(TRIM(Table2[[#This Row],[Status_Clean]])),"NEW",1,"CONTACTED",2,"QUALIFIED",3,"CONVERTED",4,"LOST",5,99)</f>
        <v>1</v>
      </c>
      <c r="P924" t="s">
        <v>2865</v>
      </c>
      <c r="Q924" t="s">
        <v>8053</v>
      </c>
      <c r="R924" t="s">
        <v>8053</v>
      </c>
      <c r="S924">
        <v>45617</v>
      </c>
      <c r="T924" t="s">
        <v>7261</v>
      </c>
      <c r="U924">
        <v>45617</v>
      </c>
      <c r="V924" t="s">
        <v>7300</v>
      </c>
      <c r="W924" t="s">
        <v>7271</v>
      </c>
      <c r="X924" t="s">
        <v>7264</v>
      </c>
      <c r="Y924" t="s">
        <v>7285</v>
      </c>
      <c r="Z924" t="s">
        <v>1719</v>
      </c>
      <c r="AA924">
        <v>48.7</v>
      </c>
      <c r="AB924" t="str" cm="1">
        <f t="array" ref="AB924">_xlfn.LET(_xlpm.x,IFERROR(VALUE(Table2[[#This Row],[Response_Time_Hours]]),""),IF(_xlpm.x="","CHECK",_xlfn.IFS(_xlpm.x&lt;=1,"Immediate",_xlpm.x&lt;=6,"Fast",_xlpm.x&lt;=24,"Moderate",_xlpm.x&gt;24,"Delayed")))</f>
        <v>Delayed</v>
      </c>
      <c r="AC924">
        <v>24</v>
      </c>
      <c r="AD924" t="str" cm="1">
        <f t="array" ref="AD924">IF(Table2[[#This Row],[Interaction_Count_Final]]="","N/A",_xlfn.IFS(Table2[[#This Row],[Interaction_Count_Final]]&lt;=2,"Low",Table2[[#This Row],[Interaction_Count_Final]]&lt;=5,"Medium",Table2[[#This Row],[Interaction_Count_Final]]&gt;=6,"High",TRUE,"CHECK"))</f>
        <v>High</v>
      </c>
      <c r="AE924" t="s">
        <v>7273</v>
      </c>
      <c r="AF924" t="b">
        <v>1</v>
      </c>
      <c r="AG924" t="b">
        <v>1</v>
      </c>
      <c r="AH924">
        <v>1208</v>
      </c>
      <c r="AI924">
        <v>45617</v>
      </c>
      <c r="AJ924" t="b">
        <v>1</v>
      </c>
      <c r="AK924" t="str" cm="1">
        <f t="array" ref="AK924">_xlfn.LET(
  _xlpm.txt,TRIM(Raw_Data!F924),
  _xlpm.norm,SUBSTITUTE(SUBSTITUTE(_xlpm.txt,"-","/"),".","/"),
  _xlpm.p,_xlfn.TEXTSPLIT(_xlpm.norm,"/"),
  _xlpm.a,VALUE(INDEX(_xlpm.p,1)),
  _xlpm.b,VALUE(INDEX(_xlpm.p,2)),
  IF(AND(_xlpm.a&lt;=12,_xlpm.b&lt;=12),"REVIEW_AMBIGUOUS","OK")
)</f>
        <v>OK</v>
      </c>
    </row>
    <row r="925" spans="1:37">
      <c r="A925" t="s">
        <v>2866</v>
      </c>
      <c r="B925" t="s">
        <v>2866</v>
      </c>
      <c r="C925" t="b">
        <v>0</v>
      </c>
      <c r="D925" t="s">
        <v>7257</v>
      </c>
      <c r="E925" t="s">
        <v>2867</v>
      </c>
      <c r="F925" t="s">
        <v>2867</v>
      </c>
      <c r="G925" t="s">
        <v>7303</v>
      </c>
      <c r="H925" t="s">
        <v>469</v>
      </c>
      <c r="I925" t="s">
        <v>469</v>
      </c>
      <c r="J925" t="s">
        <v>469</v>
      </c>
      <c r="K925" t="s">
        <v>193</v>
      </c>
      <c r="L925" t="s">
        <v>193</v>
      </c>
      <c r="M925">
        <f>IF(UPPER(TRIM(Table2[[#This Row],[Status_Clean]]))="CONVERTED",1,0)</f>
        <v>0</v>
      </c>
      <c r="N925">
        <f>IF(ISNUMBER(MATCH(UPPER(TRIM(Table2[[#This Row],[Status_Clean]])),{"CONTACTED","QUALIFIED","CONVERTED"},0)),1,0)</f>
        <v>0</v>
      </c>
      <c r="O925" cm="1">
        <f t="array" ref="O925">_xlfn.SWITCH(UPPER(TRIM(Table2[[#This Row],[Status_Clean]])),"NEW",1,"CONTACTED",2,"QUALIFIED",3,"CONVERTED",4,"LOST",5,99)</f>
        <v>1</v>
      </c>
      <c r="P925">
        <v>45242</v>
      </c>
      <c r="Q925" t="s">
        <v>8054</v>
      </c>
      <c r="R925" t="s">
        <v>8054</v>
      </c>
      <c r="S925">
        <v>45242</v>
      </c>
      <c r="T925" t="s">
        <v>7261</v>
      </c>
      <c r="U925">
        <v>45242</v>
      </c>
      <c r="V925" t="s">
        <v>7300</v>
      </c>
      <c r="W925" t="s">
        <v>7263</v>
      </c>
      <c r="X925" t="s">
        <v>7264</v>
      </c>
      <c r="Y925" t="s">
        <v>7293</v>
      </c>
      <c r="Z925">
        <v>43.5</v>
      </c>
      <c r="AA925">
        <v>43.5</v>
      </c>
      <c r="AB925" t="str" cm="1">
        <f t="array" ref="AB925">_xlfn.LET(_xlpm.x,IFERROR(VALUE(Table2[[#This Row],[Response_Time_Hours]]),""),IF(_xlpm.x="","CHECK",_xlfn.IFS(_xlpm.x&lt;=1,"Immediate",_xlpm.x&lt;=6,"Fast",_xlpm.x&lt;=24,"Moderate",_xlpm.x&gt;24,"Delayed")))</f>
        <v>Delayed</v>
      </c>
      <c r="AC925">
        <v>35</v>
      </c>
      <c r="AD925" t="str" cm="1">
        <f t="array" ref="AD925">IF(Table2[[#This Row],[Interaction_Count_Final]]="","N/A",_xlfn.IFS(Table2[[#This Row],[Interaction_Count_Final]]&lt;=2,"Low",Table2[[#This Row],[Interaction_Count_Final]]&lt;=5,"Medium",Table2[[#This Row],[Interaction_Count_Final]]&gt;=6,"High",TRUE,"CHECK"))</f>
        <v>High</v>
      </c>
      <c r="AE925" t="s">
        <v>7266</v>
      </c>
      <c r="AF925" t="b">
        <v>1</v>
      </c>
      <c r="AG925" t="b">
        <v>1</v>
      </c>
      <c r="AH925">
        <v>1209</v>
      </c>
      <c r="AI925">
        <v>45242</v>
      </c>
      <c r="AJ925" t="b">
        <v>1</v>
      </c>
      <c r="AK925" t="e" cm="1">
        <f t="array" ref="AK925">_xlfn.LET(
  _xlpm.txt,TRIM(Raw_Data!F925),
  _xlpm.norm,SUBSTITUTE(SUBSTITUTE(_xlpm.txt,"-","/"),".","/"),
  _xlpm.p,_xlfn.TEXTSPLIT(_xlpm.norm,"/"),
  _xlpm.a,VALUE(INDEX(_xlpm.p,1)),
  _xlpm.b,VALUE(INDEX(_xlpm.p,2)),
  IF(AND(_xlpm.a&lt;=12,_xlpm.b&lt;=12),"REVIEW_AMBIGUOUS","OK")
)</f>
        <v>#REF!</v>
      </c>
    </row>
    <row r="926" spans="1:37">
      <c r="A926" t="s">
        <v>2868</v>
      </c>
      <c r="B926" t="s">
        <v>2868</v>
      </c>
      <c r="C926" t="b">
        <v>0</v>
      </c>
      <c r="D926" t="s">
        <v>7257</v>
      </c>
      <c r="E926" t="s">
        <v>2869</v>
      </c>
      <c r="F926" t="s">
        <v>2869</v>
      </c>
      <c r="G926" t="s">
        <v>7303</v>
      </c>
      <c r="H926" t="s">
        <v>337</v>
      </c>
      <c r="I926" t="s">
        <v>337</v>
      </c>
      <c r="J926" t="s">
        <v>101</v>
      </c>
      <c r="K926" t="s">
        <v>7301</v>
      </c>
      <c r="L926" t="s">
        <v>125</v>
      </c>
      <c r="M926">
        <f>IF(UPPER(TRIM(Table2[[#This Row],[Status_Clean]]))="CONVERTED",1,0)</f>
        <v>0</v>
      </c>
      <c r="N926">
        <f>IF(ISNUMBER(MATCH(UPPER(TRIM(Table2[[#This Row],[Status_Clean]])),{"CONTACTED","QUALIFIED","CONVERTED"},0)),1,0)</f>
        <v>1</v>
      </c>
      <c r="O926" cm="1">
        <f t="array" ref="O926">_xlfn.SWITCH(UPPER(TRIM(Table2[[#This Row],[Status_Clean]])),"NEW",1,"CONTACTED",2,"QUALIFIED",3,"CONVERTED",4,"LOST",5,99)</f>
        <v>2</v>
      </c>
      <c r="P926" t="s">
        <v>1505</v>
      </c>
      <c r="Q926" t="s">
        <v>1505</v>
      </c>
      <c r="R926" t="s">
        <v>1505</v>
      </c>
      <c r="S926">
        <v>45625</v>
      </c>
      <c r="T926" t="s">
        <v>7261</v>
      </c>
      <c r="U926">
        <v>45625</v>
      </c>
      <c r="V926" t="s">
        <v>7300</v>
      </c>
      <c r="W926" t="s">
        <v>7271</v>
      </c>
      <c r="X926" t="s">
        <v>7264</v>
      </c>
      <c r="Y926" t="s">
        <v>7312</v>
      </c>
      <c r="Z926">
        <v>71</v>
      </c>
      <c r="AA926">
        <v>71</v>
      </c>
      <c r="AB926" t="str" cm="1">
        <f t="array" ref="AB926">_xlfn.LET(_xlpm.x,IFERROR(VALUE(Table2[[#This Row],[Response_Time_Hours]]),""),IF(_xlpm.x="","CHECK",_xlfn.IFS(_xlpm.x&lt;=1,"Immediate",_xlpm.x&lt;=6,"Fast",_xlpm.x&lt;=24,"Moderate",_xlpm.x&gt;24,"Delayed")))</f>
        <v>Delayed</v>
      </c>
      <c r="AC926">
        <v>35</v>
      </c>
      <c r="AD926" t="str" cm="1">
        <f t="array" ref="AD926">IF(Table2[[#This Row],[Interaction_Count_Final]]="","N/A",_xlfn.IFS(Table2[[#This Row],[Interaction_Count_Final]]&lt;=2,"Low",Table2[[#This Row],[Interaction_Count_Final]]&lt;=5,"Medium",Table2[[#This Row],[Interaction_Count_Final]]&gt;=6,"High",TRUE,"CHECK"))</f>
        <v>High</v>
      </c>
      <c r="AE926" t="s">
        <v>7289</v>
      </c>
      <c r="AF926" t="b">
        <v>1</v>
      </c>
      <c r="AG926" t="b">
        <v>1</v>
      </c>
      <c r="AH926">
        <v>1210</v>
      </c>
      <c r="AI926">
        <v>45625</v>
      </c>
      <c r="AJ926" t="b">
        <v>1</v>
      </c>
      <c r="AK926" t="str" cm="1">
        <f t="array" ref="AK926">_xlfn.LET(
  _xlpm.txt,TRIM(Raw_Data!F926),
  _xlpm.norm,SUBSTITUTE(SUBSTITUTE(_xlpm.txt,"-","/"),".","/"),
  _xlpm.p,_xlfn.TEXTSPLIT(_xlpm.norm,"/"),
  _xlpm.a,VALUE(INDEX(_xlpm.p,1)),
  _xlpm.b,VALUE(INDEX(_xlpm.p,2)),
  IF(AND(_xlpm.a&lt;=12,_xlpm.b&lt;=12),"REVIEW_AMBIGUOUS","OK")
)</f>
        <v>OK</v>
      </c>
    </row>
    <row r="927" spans="1:37">
      <c r="A927" t="s">
        <v>2870</v>
      </c>
      <c r="B927" t="s">
        <v>2870</v>
      </c>
      <c r="C927" t="b">
        <v>0</v>
      </c>
      <c r="D927" t="s">
        <v>7257</v>
      </c>
      <c r="E927" t="s">
        <v>2871</v>
      </c>
      <c r="F927" t="s">
        <v>2871</v>
      </c>
      <c r="G927" t="s">
        <v>7268</v>
      </c>
      <c r="H927" t="s">
        <v>342</v>
      </c>
      <c r="I927" t="s">
        <v>342</v>
      </c>
      <c r="J927" t="s">
        <v>254</v>
      </c>
      <c r="K927" t="s">
        <v>71</v>
      </c>
      <c r="L927" t="s">
        <v>71</v>
      </c>
      <c r="M927">
        <f>IF(UPPER(TRIM(Table2[[#This Row],[Status_Clean]]))="CONVERTED",1,0)</f>
        <v>0</v>
      </c>
      <c r="N927">
        <f>IF(ISNUMBER(MATCH(UPPER(TRIM(Table2[[#This Row],[Status_Clean]])),{"CONTACTED","QUALIFIED","CONVERTED"},0)),1,0)</f>
        <v>1</v>
      </c>
      <c r="O927" cm="1">
        <f t="array" ref="O927">_xlfn.SWITCH(UPPER(TRIM(Table2[[#This Row],[Status_Clean]])),"NEW",1,"CONTACTED",2,"QUALIFIED",3,"CONVERTED",4,"LOST",5,99)</f>
        <v>3</v>
      </c>
      <c r="P927">
        <v>45429</v>
      </c>
      <c r="Q927" t="s">
        <v>7613</v>
      </c>
      <c r="R927" t="s">
        <v>7613</v>
      </c>
      <c r="S927">
        <v>45429</v>
      </c>
      <c r="T927" t="s">
        <v>7261</v>
      </c>
      <c r="U927">
        <v>45429</v>
      </c>
      <c r="V927" t="s">
        <v>7314</v>
      </c>
      <c r="W927" t="s">
        <v>7271</v>
      </c>
      <c r="X927" t="s">
        <v>7277</v>
      </c>
      <c r="Y927" t="s">
        <v>7312</v>
      </c>
      <c r="Z927" t="s">
        <v>887</v>
      </c>
      <c r="AA927">
        <v>26.400000000000002</v>
      </c>
      <c r="AB927" t="str" cm="1">
        <f t="array" ref="AB927">_xlfn.LET(_xlpm.x,IFERROR(VALUE(Table2[[#This Row],[Response_Time_Hours]]),""),IF(_xlpm.x="","CHECK",_xlfn.IFS(_xlpm.x&lt;=1,"Immediate",_xlpm.x&lt;=6,"Fast",_xlpm.x&lt;=24,"Moderate",_xlpm.x&gt;24,"Delayed")))</f>
        <v>Delayed</v>
      </c>
      <c r="AC927">
        <v>34</v>
      </c>
      <c r="AD927" t="str" cm="1">
        <f t="array" ref="AD927">IF(Table2[[#This Row],[Interaction_Count_Final]]="","N/A",_xlfn.IFS(Table2[[#This Row],[Interaction_Count_Final]]&lt;=2,"Low",Table2[[#This Row],[Interaction_Count_Final]]&lt;=5,"Medium",Table2[[#This Row],[Interaction_Count_Final]]&gt;=6,"High",TRUE,"CHECK"))</f>
        <v>High</v>
      </c>
      <c r="AE927" t="s">
        <v>7266</v>
      </c>
      <c r="AF927" t="b">
        <v>1</v>
      </c>
      <c r="AG927" t="b">
        <v>1</v>
      </c>
      <c r="AH927">
        <v>1211</v>
      </c>
      <c r="AI927">
        <v>45429</v>
      </c>
      <c r="AJ927" t="b">
        <v>1</v>
      </c>
      <c r="AK927" t="e" cm="1">
        <f t="array" ref="AK927">_xlfn.LET(
  _xlpm.txt,TRIM(Raw_Data!F927),
  _xlpm.norm,SUBSTITUTE(SUBSTITUTE(_xlpm.txt,"-","/"),".","/"),
  _xlpm.p,_xlfn.TEXTSPLIT(_xlpm.norm,"/"),
  _xlpm.a,VALUE(INDEX(_xlpm.p,1)),
  _xlpm.b,VALUE(INDEX(_xlpm.p,2)),
  IF(AND(_xlpm.a&lt;=12,_xlpm.b&lt;=12),"REVIEW_AMBIGUOUS","OK")
)</f>
        <v>#REF!</v>
      </c>
    </row>
    <row r="928" spans="1:37">
      <c r="A928" t="s">
        <v>2872</v>
      </c>
      <c r="B928" t="s">
        <v>2872</v>
      </c>
      <c r="C928" t="b">
        <v>0</v>
      </c>
      <c r="D928" t="s">
        <v>7257</v>
      </c>
      <c r="E928" t="s">
        <v>2873</v>
      </c>
      <c r="F928" t="s">
        <v>2873</v>
      </c>
      <c r="G928" t="s">
        <v>7274</v>
      </c>
      <c r="H928" t="s">
        <v>585</v>
      </c>
      <c r="I928" t="s">
        <v>585</v>
      </c>
      <c r="J928" t="s">
        <v>222</v>
      </c>
      <c r="K928" t="s">
        <v>7319</v>
      </c>
      <c r="L928" t="s">
        <v>71</v>
      </c>
      <c r="M928">
        <f>IF(UPPER(TRIM(Table2[[#This Row],[Status_Clean]]))="CONVERTED",1,0)</f>
        <v>0</v>
      </c>
      <c r="N928">
        <f>IF(ISNUMBER(MATCH(UPPER(TRIM(Table2[[#This Row],[Status_Clean]])),{"CONTACTED","QUALIFIED","CONVERTED"},0)),1,0)</f>
        <v>1</v>
      </c>
      <c r="O928" cm="1">
        <f t="array" ref="O928">_xlfn.SWITCH(UPPER(TRIM(Table2[[#This Row],[Status_Clean]])),"NEW",1,"CONTACTED",2,"QUALIFIED",3,"CONVERTED",4,"LOST",5,99)</f>
        <v>3</v>
      </c>
      <c r="P928">
        <v>45258</v>
      </c>
      <c r="Q928" t="s">
        <v>8055</v>
      </c>
      <c r="R928" t="s">
        <v>8055</v>
      </c>
      <c r="S928">
        <v>45258</v>
      </c>
      <c r="T928" t="s">
        <v>7261</v>
      </c>
      <c r="U928">
        <v>45258</v>
      </c>
      <c r="V928" t="s">
        <v>7300</v>
      </c>
      <c r="W928" t="s">
        <v>7263</v>
      </c>
      <c r="X928" t="s">
        <v>7264</v>
      </c>
      <c r="Y928" t="s">
        <v>7265</v>
      </c>
      <c r="Z928">
        <v>29</v>
      </c>
      <c r="AA928">
        <v>29</v>
      </c>
      <c r="AB928" t="str" cm="1">
        <f t="array" ref="AB928">_xlfn.LET(_xlpm.x,IFERROR(VALUE(Table2[[#This Row],[Response_Time_Hours]]),""),IF(_xlpm.x="","CHECK",_xlfn.IFS(_xlpm.x&lt;=1,"Immediate",_xlpm.x&lt;=6,"Fast",_xlpm.x&lt;=24,"Moderate",_xlpm.x&gt;24,"Delayed")))</f>
        <v>Delayed</v>
      </c>
      <c r="AC928">
        <v>15</v>
      </c>
      <c r="AD928" t="str" cm="1">
        <f t="array" ref="AD928">IF(Table2[[#This Row],[Interaction_Count_Final]]="","N/A",_xlfn.IFS(Table2[[#This Row],[Interaction_Count_Final]]&lt;=2,"Low",Table2[[#This Row],[Interaction_Count_Final]]&lt;=5,"Medium",Table2[[#This Row],[Interaction_Count_Final]]&gt;=6,"High",TRUE,"CHECK"))</f>
        <v>High</v>
      </c>
      <c r="AE928" t="s">
        <v>7273</v>
      </c>
      <c r="AF928" t="b">
        <v>1</v>
      </c>
      <c r="AG928" t="b">
        <v>1</v>
      </c>
      <c r="AH928">
        <v>1212</v>
      </c>
      <c r="AI928">
        <v>45258</v>
      </c>
      <c r="AJ928" t="b">
        <v>1</v>
      </c>
      <c r="AK928" t="e" cm="1">
        <f t="array" ref="AK928">_xlfn.LET(
  _xlpm.txt,TRIM(Raw_Data!F928),
  _xlpm.norm,SUBSTITUTE(SUBSTITUTE(_xlpm.txt,"-","/"),".","/"),
  _xlpm.p,_xlfn.TEXTSPLIT(_xlpm.norm,"/"),
  _xlpm.a,VALUE(INDEX(_xlpm.p,1)),
  _xlpm.b,VALUE(INDEX(_xlpm.p,2)),
  IF(AND(_xlpm.a&lt;=12,_xlpm.b&lt;=12),"REVIEW_AMBIGUOUS","OK")
)</f>
        <v>#REF!</v>
      </c>
    </row>
    <row r="929" spans="1:37">
      <c r="A929" t="s">
        <v>2874</v>
      </c>
      <c r="B929" t="s">
        <v>2874</v>
      </c>
      <c r="C929" t="b">
        <v>1</v>
      </c>
      <c r="D929" t="s">
        <v>7257</v>
      </c>
      <c r="E929" t="s">
        <v>2875</v>
      </c>
      <c r="F929" t="s">
        <v>2875</v>
      </c>
      <c r="G929" t="s">
        <v>7268</v>
      </c>
      <c r="H929" t="s">
        <v>600</v>
      </c>
      <c r="I929" t="s">
        <v>600</v>
      </c>
      <c r="J929" t="s">
        <v>254</v>
      </c>
      <c r="K929" t="s">
        <v>193</v>
      </c>
      <c r="L929" t="s">
        <v>193</v>
      </c>
      <c r="M929">
        <f>IF(UPPER(TRIM(Table2[[#This Row],[Status_Clean]]))="CONVERTED",1,0)</f>
        <v>0</v>
      </c>
      <c r="N929">
        <f>IF(ISNUMBER(MATCH(UPPER(TRIM(Table2[[#This Row],[Status_Clean]])),{"CONTACTED","QUALIFIED","CONVERTED"},0)),1,0)</f>
        <v>0</v>
      </c>
      <c r="O929" cm="1">
        <f t="array" ref="O929">_xlfn.SWITCH(UPPER(TRIM(Table2[[#This Row],[Status_Clean]])),"NEW",1,"CONTACTED",2,"QUALIFIED",3,"CONVERTED",4,"LOST",5,99)</f>
        <v>1</v>
      </c>
      <c r="P929">
        <v>45436</v>
      </c>
      <c r="Q929" t="s">
        <v>8056</v>
      </c>
      <c r="R929" t="s">
        <v>8056</v>
      </c>
      <c r="S929">
        <v>45436</v>
      </c>
      <c r="T929" t="s">
        <v>7261</v>
      </c>
      <c r="U929">
        <v>45436</v>
      </c>
      <c r="V929" t="s">
        <v>7314</v>
      </c>
      <c r="W929" t="s">
        <v>7271</v>
      </c>
      <c r="X929" t="s">
        <v>7277</v>
      </c>
      <c r="Y929" t="s">
        <v>7312</v>
      </c>
      <c r="Z929">
        <v>34</v>
      </c>
      <c r="AA929">
        <v>34</v>
      </c>
      <c r="AB929" t="str" cm="1">
        <f t="array" ref="AB929">_xlfn.LET(_xlpm.x,IFERROR(VALUE(Table2[[#This Row],[Response_Time_Hours]]),""),IF(_xlpm.x="","CHECK",_xlfn.IFS(_xlpm.x&lt;=1,"Immediate",_xlpm.x&lt;=6,"Fast",_xlpm.x&lt;=24,"Moderate",_xlpm.x&gt;24,"Delayed")))</f>
        <v>Delayed</v>
      </c>
      <c r="AC929">
        <v>3</v>
      </c>
      <c r="AD929" t="str" cm="1">
        <f t="array" ref="AD929">IF(Table2[[#This Row],[Interaction_Count_Final]]="","N/A",_xlfn.IFS(Table2[[#This Row],[Interaction_Count_Final]]&lt;=2,"Low",Table2[[#This Row],[Interaction_Count_Final]]&lt;=5,"Medium",Table2[[#This Row],[Interaction_Count_Final]]&gt;=6,"High",TRUE,"CHECK"))</f>
        <v>Medium</v>
      </c>
      <c r="AE929" t="s">
        <v>7266</v>
      </c>
      <c r="AF929" t="b">
        <v>1</v>
      </c>
      <c r="AG929" t="b">
        <v>1</v>
      </c>
      <c r="AH929">
        <v>1213</v>
      </c>
      <c r="AI929">
        <v>45436</v>
      </c>
      <c r="AJ929" t="b">
        <v>1</v>
      </c>
      <c r="AK929" t="e" cm="1">
        <f t="array" ref="AK929">_xlfn.LET(
  _xlpm.txt,TRIM(Raw_Data!F929),
  _xlpm.norm,SUBSTITUTE(SUBSTITUTE(_xlpm.txt,"-","/"),".","/"),
  _xlpm.p,_xlfn.TEXTSPLIT(_xlpm.norm,"/"),
  _xlpm.a,VALUE(INDEX(_xlpm.p,1)),
  _xlpm.b,VALUE(INDEX(_xlpm.p,2)),
  IF(AND(_xlpm.a&lt;=12,_xlpm.b&lt;=12),"REVIEW_AMBIGUOUS","OK")
)</f>
        <v>#REF!</v>
      </c>
    </row>
    <row r="930" spans="1:37">
      <c r="A930" t="s">
        <v>2876</v>
      </c>
      <c r="B930" t="s">
        <v>2876</v>
      </c>
      <c r="C930" t="b">
        <v>0</v>
      </c>
      <c r="D930" t="s">
        <v>7257</v>
      </c>
      <c r="E930" t="s">
        <v>2877</v>
      </c>
      <c r="F930" t="s">
        <v>2877</v>
      </c>
      <c r="G930" t="s">
        <v>7268</v>
      </c>
      <c r="H930" t="s">
        <v>69</v>
      </c>
      <c r="I930" t="s">
        <v>69</v>
      </c>
      <c r="J930" t="s">
        <v>69</v>
      </c>
      <c r="K930" t="s">
        <v>193</v>
      </c>
      <c r="L930" t="s">
        <v>193</v>
      </c>
      <c r="M930">
        <f>IF(UPPER(TRIM(Table2[[#This Row],[Status_Clean]]))="CONVERTED",1,0)</f>
        <v>0</v>
      </c>
      <c r="N930">
        <f>IF(ISNUMBER(MATCH(UPPER(TRIM(Table2[[#This Row],[Status_Clean]])),{"CONTACTED","QUALIFIED","CONVERTED"},0)),1,0)</f>
        <v>0</v>
      </c>
      <c r="O930" cm="1">
        <f t="array" ref="O930">_xlfn.SWITCH(UPPER(TRIM(Table2[[#This Row],[Status_Clean]])),"NEW",1,"CONTACTED",2,"QUALIFIED",3,"CONVERTED",4,"LOST",5,99)</f>
        <v>1</v>
      </c>
      <c r="P930" t="s">
        <v>2690</v>
      </c>
      <c r="Q930" t="s">
        <v>8009</v>
      </c>
      <c r="R930" t="s">
        <v>8009</v>
      </c>
      <c r="S930">
        <v>45066</v>
      </c>
      <c r="T930" t="s">
        <v>7261</v>
      </c>
      <c r="U930">
        <v>45066</v>
      </c>
      <c r="V930" t="s">
        <v>7314</v>
      </c>
      <c r="W930" t="s">
        <v>7263</v>
      </c>
      <c r="X930" t="s">
        <v>7277</v>
      </c>
      <c r="Y930" t="s">
        <v>7278</v>
      </c>
      <c r="Z930" t="s">
        <v>1742</v>
      </c>
      <c r="AA930">
        <v>32.6</v>
      </c>
      <c r="AB930" t="str" cm="1">
        <f t="array" ref="AB930">_xlfn.LET(_xlpm.x,IFERROR(VALUE(Table2[[#This Row],[Response_Time_Hours]]),""),IF(_xlpm.x="","CHECK",_xlfn.IFS(_xlpm.x&lt;=1,"Immediate",_xlpm.x&lt;=6,"Fast",_xlpm.x&lt;=24,"Moderate",_xlpm.x&gt;24,"Delayed")))</f>
        <v>Delayed</v>
      </c>
      <c r="AC930">
        <v>35</v>
      </c>
      <c r="AD930" t="str" cm="1">
        <f t="array" ref="AD930">IF(Table2[[#This Row],[Interaction_Count_Final]]="","N/A",_xlfn.IFS(Table2[[#This Row],[Interaction_Count_Final]]&lt;=2,"Low",Table2[[#This Row],[Interaction_Count_Final]]&lt;=5,"Medium",Table2[[#This Row],[Interaction_Count_Final]]&gt;=6,"High",TRUE,"CHECK"))</f>
        <v>High</v>
      </c>
      <c r="AE930" t="s">
        <v>7266</v>
      </c>
      <c r="AF930" t="b">
        <v>1</v>
      </c>
      <c r="AG930" t="b">
        <v>1</v>
      </c>
      <c r="AH930">
        <v>1214</v>
      </c>
      <c r="AI930">
        <v>45066</v>
      </c>
      <c r="AJ930" t="b">
        <v>1</v>
      </c>
      <c r="AK930" t="str" cm="1">
        <f t="array" ref="AK930">_xlfn.LET(
  _xlpm.txt,TRIM(Raw_Data!F930),
  _xlpm.norm,SUBSTITUTE(SUBSTITUTE(_xlpm.txt,"-","/"),".","/"),
  _xlpm.p,_xlfn.TEXTSPLIT(_xlpm.norm,"/"),
  _xlpm.a,VALUE(INDEX(_xlpm.p,1)),
  _xlpm.b,VALUE(INDEX(_xlpm.p,2)),
  IF(AND(_xlpm.a&lt;=12,_xlpm.b&lt;=12),"REVIEW_AMBIGUOUS","OK")
)</f>
        <v>OK</v>
      </c>
    </row>
    <row r="931" spans="1:37">
      <c r="A931" t="s">
        <v>2878</v>
      </c>
      <c r="B931" t="s">
        <v>2878</v>
      </c>
      <c r="C931" t="b">
        <v>0</v>
      </c>
      <c r="D931" t="s">
        <v>7257</v>
      </c>
      <c r="E931" t="s">
        <v>2879</v>
      </c>
      <c r="F931" t="s">
        <v>2879</v>
      </c>
      <c r="G931" t="s">
        <v>7280</v>
      </c>
      <c r="H931" t="s">
        <v>469</v>
      </c>
      <c r="I931" t="s">
        <v>469</v>
      </c>
      <c r="J931" t="s">
        <v>469</v>
      </c>
      <c r="K931" t="s">
        <v>125</v>
      </c>
      <c r="L931" t="s">
        <v>125</v>
      </c>
      <c r="M931">
        <f>IF(UPPER(TRIM(Table2[[#This Row],[Status_Clean]]))="CONVERTED",1,0)</f>
        <v>0</v>
      </c>
      <c r="N931">
        <f>IF(ISNUMBER(MATCH(UPPER(TRIM(Table2[[#This Row],[Status_Clean]])),{"CONTACTED","QUALIFIED","CONVERTED"},0)),1,0)</f>
        <v>1</v>
      </c>
      <c r="O931" cm="1">
        <f t="array" ref="O931">_xlfn.SWITCH(UPPER(TRIM(Table2[[#This Row],[Status_Clean]])),"NEW",1,"CONTACTED",2,"QUALIFIED",3,"CONVERTED",4,"LOST",5,99)</f>
        <v>2</v>
      </c>
      <c r="P931" t="s">
        <v>2880</v>
      </c>
      <c r="Q931" t="s">
        <v>7629</v>
      </c>
      <c r="R931" t="s">
        <v>7629</v>
      </c>
      <c r="S931">
        <v>45330</v>
      </c>
      <c r="T931" t="s">
        <v>7261</v>
      </c>
      <c r="U931">
        <v>45330</v>
      </c>
      <c r="V931" t="s">
        <v>7283</v>
      </c>
      <c r="W931" t="s">
        <v>7271</v>
      </c>
      <c r="X931" t="s">
        <v>7284</v>
      </c>
      <c r="Y931" t="s">
        <v>7285</v>
      </c>
      <c r="Z931" t="s">
        <v>2456</v>
      </c>
      <c r="AA931">
        <v>41.4</v>
      </c>
      <c r="AB931" t="str" cm="1">
        <f t="array" ref="AB931">_xlfn.LET(_xlpm.x,IFERROR(VALUE(Table2[[#This Row],[Response_Time_Hours]]),""),IF(_xlpm.x="","CHECK",_xlfn.IFS(_xlpm.x&lt;=1,"Immediate",_xlpm.x&lt;=6,"Fast",_xlpm.x&lt;=24,"Moderate",_xlpm.x&gt;24,"Delayed")))</f>
        <v>Delayed</v>
      </c>
      <c r="AC931">
        <v>24</v>
      </c>
      <c r="AD931" t="str" cm="1">
        <f t="array" ref="AD931">IF(Table2[[#This Row],[Interaction_Count_Final]]="","N/A",_xlfn.IFS(Table2[[#This Row],[Interaction_Count_Final]]&lt;=2,"Low",Table2[[#This Row],[Interaction_Count_Final]]&lt;=5,"Medium",Table2[[#This Row],[Interaction_Count_Final]]&gt;=6,"High",TRUE,"CHECK"))</f>
        <v>High</v>
      </c>
      <c r="AE931" t="s">
        <v>7266</v>
      </c>
      <c r="AF931" t="b">
        <v>1</v>
      </c>
      <c r="AG931" t="b">
        <v>1</v>
      </c>
      <c r="AH931">
        <v>1215</v>
      </c>
      <c r="AI931">
        <v>45330</v>
      </c>
      <c r="AJ931" t="b">
        <v>1</v>
      </c>
      <c r="AK931" t="str" cm="1">
        <f t="array" ref="AK931">_xlfn.LET(
  _xlpm.txt,TRIM(Raw_Data!F931),
  _xlpm.norm,SUBSTITUTE(SUBSTITUTE(_xlpm.txt,"-","/"),".","/"),
  _xlpm.p,_xlfn.TEXTSPLIT(_xlpm.norm,"/"),
  _xlpm.a,VALUE(INDEX(_xlpm.p,1)),
  _xlpm.b,VALUE(INDEX(_xlpm.p,2)),
  IF(AND(_xlpm.a&lt;=12,_xlpm.b&lt;=12),"REVIEW_AMBIGUOUS","OK")
)</f>
        <v>REVIEW_AMBIGUOUS</v>
      </c>
    </row>
    <row r="932" spans="1:37">
      <c r="A932" t="s">
        <v>2881</v>
      </c>
      <c r="B932" t="s">
        <v>2881</v>
      </c>
      <c r="C932" t="b">
        <v>0</v>
      </c>
      <c r="D932" t="s">
        <v>7257</v>
      </c>
      <c r="E932" t="s">
        <v>2882</v>
      </c>
      <c r="F932" t="s">
        <v>2882</v>
      </c>
      <c r="G932" t="s">
        <v>7268</v>
      </c>
      <c r="H932" t="s">
        <v>222</v>
      </c>
      <c r="I932" t="s">
        <v>222</v>
      </c>
      <c r="J932" t="s">
        <v>222</v>
      </c>
      <c r="K932" t="s">
        <v>125</v>
      </c>
      <c r="L932" t="s">
        <v>125</v>
      </c>
      <c r="M932">
        <f>IF(UPPER(TRIM(Table2[[#This Row],[Status_Clean]]))="CONVERTED",1,0)</f>
        <v>0</v>
      </c>
      <c r="N932">
        <f>IF(ISNUMBER(MATCH(UPPER(TRIM(Table2[[#This Row],[Status_Clean]])),{"CONTACTED","QUALIFIED","CONVERTED"},0)),1,0)</f>
        <v>1</v>
      </c>
      <c r="O932" cm="1">
        <f t="array" ref="O932">_xlfn.SWITCH(UPPER(TRIM(Table2[[#This Row],[Status_Clean]])),"NEW",1,"CONTACTED",2,"QUALIFIED",3,"CONVERTED",4,"LOST",5,99)</f>
        <v>2</v>
      </c>
      <c r="P932">
        <v>45414</v>
      </c>
      <c r="Q932" t="s">
        <v>7544</v>
      </c>
      <c r="R932" t="s">
        <v>7544</v>
      </c>
      <c r="S932">
        <v>45414</v>
      </c>
      <c r="T932" t="s">
        <v>7261</v>
      </c>
      <c r="U932">
        <v>45414</v>
      </c>
      <c r="V932" t="s">
        <v>7314</v>
      </c>
      <c r="W932" t="s">
        <v>7271</v>
      </c>
      <c r="X932" t="s">
        <v>7277</v>
      </c>
      <c r="Y932" t="s">
        <v>7285</v>
      </c>
      <c r="Z932" t="s">
        <v>2883</v>
      </c>
      <c r="AA932">
        <v>30.1</v>
      </c>
      <c r="AB932" t="str" cm="1">
        <f t="array" ref="AB932">_xlfn.LET(_xlpm.x,IFERROR(VALUE(Table2[[#This Row],[Response_Time_Hours]]),""),IF(_xlpm.x="","CHECK",_xlfn.IFS(_xlpm.x&lt;=1,"Immediate",_xlpm.x&lt;=6,"Fast",_xlpm.x&lt;=24,"Moderate",_xlpm.x&gt;24,"Delayed")))</f>
        <v>Delayed</v>
      </c>
      <c r="AC932">
        <v>5</v>
      </c>
      <c r="AD932" t="str" cm="1">
        <f t="array" ref="AD932">IF(Table2[[#This Row],[Interaction_Count_Final]]="","N/A",_xlfn.IFS(Table2[[#This Row],[Interaction_Count_Final]]&lt;=2,"Low",Table2[[#This Row],[Interaction_Count_Final]]&lt;=5,"Medium",Table2[[#This Row],[Interaction_Count_Final]]&gt;=6,"High",TRUE,"CHECK"))</f>
        <v>Medium</v>
      </c>
      <c r="AE932" t="s">
        <v>7273</v>
      </c>
      <c r="AF932" t="b">
        <v>1</v>
      </c>
      <c r="AG932" t="b">
        <v>1</v>
      </c>
      <c r="AH932">
        <v>1216</v>
      </c>
      <c r="AI932">
        <v>45414</v>
      </c>
      <c r="AJ932" t="b">
        <v>1</v>
      </c>
      <c r="AK932" t="e" cm="1">
        <f t="array" ref="AK932">_xlfn.LET(
  _xlpm.txt,TRIM(Raw_Data!F932),
  _xlpm.norm,SUBSTITUTE(SUBSTITUTE(_xlpm.txt,"-","/"),".","/"),
  _xlpm.p,_xlfn.TEXTSPLIT(_xlpm.norm,"/"),
  _xlpm.a,VALUE(INDEX(_xlpm.p,1)),
  _xlpm.b,VALUE(INDEX(_xlpm.p,2)),
  IF(AND(_xlpm.a&lt;=12,_xlpm.b&lt;=12),"REVIEW_AMBIGUOUS","OK")
)</f>
        <v>#REF!</v>
      </c>
    </row>
    <row r="933" spans="1:37">
      <c r="A933" t="s">
        <v>2884</v>
      </c>
      <c r="B933" t="s">
        <v>2884</v>
      </c>
      <c r="C933" t="b">
        <v>1</v>
      </c>
      <c r="D933" t="s">
        <v>7257</v>
      </c>
      <c r="E933" t="s">
        <v>2885</v>
      </c>
      <c r="F933" t="s">
        <v>2885</v>
      </c>
      <c r="G933" t="s">
        <v>7258</v>
      </c>
      <c r="H933" t="s">
        <v>106</v>
      </c>
      <c r="I933" t="s">
        <v>106</v>
      </c>
      <c r="J933" t="s">
        <v>106</v>
      </c>
      <c r="K933" t="s">
        <v>193</v>
      </c>
      <c r="L933" t="s">
        <v>193</v>
      </c>
      <c r="M933">
        <f>IF(UPPER(TRIM(Table2[[#This Row],[Status_Clean]]))="CONVERTED",1,0)</f>
        <v>0</v>
      </c>
      <c r="N933">
        <f>IF(ISNUMBER(MATCH(UPPER(TRIM(Table2[[#This Row],[Status_Clean]])),{"CONTACTED","QUALIFIED","CONVERTED"},0)),1,0)</f>
        <v>0</v>
      </c>
      <c r="O933" cm="1">
        <f t="array" ref="O933">_xlfn.SWITCH(UPPER(TRIM(Table2[[#This Row],[Status_Clean]])),"NEW",1,"CONTACTED",2,"QUALIFIED",3,"CONVERTED",4,"LOST",5,99)</f>
        <v>1</v>
      </c>
      <c r="P933">
        <v>45234</v>
      </c>
      <c r="Q933" t="s">
        <v>7884</v>
      </c>
      <c r="R933" t="s">
        <v>7884</v>
      </c>
      <c r="S933">
        <v>45234</v>
      </c>
      <c r="T933" t="s">
        <v>7261</v>
      </c>
      <c r="U933">
        <v>45234</v>
      </c>
      <c r="V933" t="s">
        <v>7300</v>
      </c>
      <c r="W933" t="s">
        <v>7263</v>
      </c>
      <c r="X933" t="s">
        <v>7264</v>
      </c>
      <c r="Y933" t="s">
        <v>7278</v>
      </c>
      <c r="Z933">
        <v>69.099999999999994</v>
      </c>
      <c r="AA933">
        <v>69.099999999999994</v>
      </c>
      <c r="AB933" t="str" cm="1">
        <f t="array" ref="AB933">_xlfn.LET(_xlpm.x,IFERROR(VALUE(Table2[[#This Row],[Response_Time_Hours]]),""),IF(_xlpm.x="","CHECK",_xlfn.IFS(_xlpm.x&lt;=1,"Immediate",_xlpm.x&lt;=6,"Fast",_xlpm.x&lt;=24,"Moderate",_xlpm.x&gt;24,"Delayed")))</f>
        <v>Delayed</v>
      </c>
      <c r="AC933">
        <v>22</v>
      </c>
      <c r="AD933" t="str" cm="1">
        <f t="array" ref="AD933">IF(Table2[[#This Row],[Interaction_Count_Final]]="","N/A",_xlfn.IFS(Table2[[#This Row],[Interaction_Count_Final]]&lt;=2,"Low",Table2[[#This Row],[Interaction_Count_Final]]&lt;=5,"Medium",Table2[[#This Row],[Interaction_Count_Final]]&gt;=6,"High",TRUE,"CHECK"))</f>
        <v>High</v>
      </c>
      <c r="AE933" t="s">
        <v>7266</v>
      </c>
      <c r="AF933" t="b">
        <v>1</v>
      </c>
      <c r="AG933" t="b">
        <v>1</v>
      </c>
      <c r="AH933">
        <v>1217</v>
      </c>
      <c r="AI933">
        <v>45234</v>
      </c>
      <c r="AJ933" t="b">
        <v>1</v>
      </c>
      <c r="AK933" t="e" cm="1">
        <f t="array" ref="AK933">_xlfn.LET(
  _xlpm.txt,TRIM(Raw_Data!F933),
  _xlpm.norm,SUBSTITUTE(SUBSTITUTE(_xlpm.txt,"-","/"),".","/"),
  _xlpm.p,_xlfn.TEXTSPLIT(_xlpm.norm,"/"),
  _xlpm.a,VALUE(INDEX(_xlpm.p,1)),
  _xlpm.b,VALUE(INDEX(_xlpm.p,2)),
  IF(AND(_xlpm.a&lt;=12,_xlpm.b&lt;=12),"REVIEW_AMBIGUOUS","OK")
)</f>
        <v>#REF!</v>
      </c>
    </row>
    <row r="934" spans="1:37">
      <c r="A934" t="s">
        <v>2886</v>
      </c>
      <c r="B934" t="s">
        <v>2886</v>
      </c>
      <c r="C934" t="b">
        <v>0</v>
      </c>
      <c r="D934" t="s">
        <v>7257</v>
      </c>
      <c r="E934" t="s">
        <v>2887</v>
      </c>
      <c r="F934" t="s">
        <v>2887</v>
      </c>
      <c r="G934" t="s">
        <v>7258</v>
      </c>
      <c r="H934" t="s">
        <v>222</v>
      </c>
      <c r="I934" t="s">
        <v>222</v>
      </c>
      <c r="J934" t="s">
        <v>222</v>
      </c>
      <c r="K934" t="s">
        <v>250</v>
      </c>
      <c r="L934" t="s">
        <v>250</v>
      </c>
      <c r="M934">
        <f>IF(UPPER(TRIM(Table2[[#This Row],[Status_Clean]]))="CONVERTED",1,0)</f>
        <v>1</v>
      </c>
      <c r="N934">
        <f>IF(ISNUMBER(MATCH(UPPER(TRIM(Table2[[#This Row],[Status_Clean]])),{"CONTACTED","QUALIFIED","CONVERTED"},0)),1,0)</f>
        <v>1</v>
      </c>
      <c r="O934" cm="1">
        <f t="array" ref="O934">_xlfn.SWITCH(UPPER(TRIM(Table2[[#This Row],[Status_Clean]])),"NEW",1,"CONTACTED",2,"QUALIFIED",3,"CONVERTED",4,"LOST",5,99)</f>
        <v>4</v>
      </c>
      <c r="P934">
        <v>45538</v>
      </c>
      <c r="Q934" t="s">
        <v>7516</v>
      </c>
      <c r="R934" t="s">
        <v>7516</v>
      </c>
      <c r="S934">
        <v>45538</v>
      </c>
      <c r="T934" t="s">
        <v>7261</v>
      </c>
      <c r="U934">
        <v>45538</v>
      </c>
      <c r="V934" t="s">
        <v>7287</v>
      </c>
      <c r="W934" t="s">
        <v>7271</v>
      </c>
      <c r="X934" t="s">
        <v>7288</v>
      </c>
      <c r="Y934" t="s">
        <v>7265</v>
      </c>
      <c r="Z934" t="s">
        <v>2745</v>
      </c>
      <c r="AA934">
        <v>8.1999999999999993</v>
      </c>
      <c r="AB934" t="str" cm="1">
        <f t="array" ref="AB934">_xlfn.LET(_xlpm.x,IFERROR(VALUE(Table2[[#This Row],[Response_Time_Hours]]),""),IF(_xlpm.x="","CHECK",_xlfn.IFS(_xlpm.x&lt;=1,"Immediate",_xlpm.x&lt;=6,"Fast",_xlpm.x&lt;=24,"Moderate",_xlpm.x&gt;24,"Delayed")))</f>
        <v>Moderate</v>
      </c>
      <c r="AC934">
        <v>37</v>
      </c>
      <c r="AD934" t="str" cm="1">
        <f t="array" ref="AD934">IF(Table2[[#This Row],[Interaction_Count_Final]]="","N/A",_xlfn.IFS(Table2[[#This Row],[Interaction_Count_Final]]&lt;=2,"Low",Table2[[#This Row],[Interaction_Count_Final]]&lt;=5,"Medium",Table2[[#This Row],[Interaction_Count_Final]]&gt;=6,"High",TRUE,"CHECK"))</f>
        <v>High</v>
      </c>
      <c r="AE934" t="s">
        <v>7273</v>
      </c>
      <c r="AF934" t="b">
        <v>1</v>
      </c>
      <c r="AG934" t="b">
        <v>1</v>
      </c>
      <c r="AH934">
        <v>1219</v>
      </c>
      <c r="AI934">
        <v>45538</v>
      </c>
      <c r="AJ934" t="b">
        <v>1</v>
      </c>
      <c r="AK934" t="e" cm="1">
        <f t="array" ref="AK934">_xlfn.LET(
  _xlpm.txt,TRIM(Raw_Data!F934),
  _xlpm.norm,SUBSTITUTE(SUBSTITUTE(_xlpm.txt,"-","/"),".","/"),
  _xlpm.p,_xlfn.TEXTSPLIT(_xlpm.norm,"/"),
  _xlpm.a,VALUE(INDEX(_xlpm.p,1)),
  _xlpm.b,VALUE(INDEX(_xlpm.p,2)),
  IF(AND(_xlpm.a&lt;=12,_xlpm.b&lt;=12),"REVIEW_AMBIGUOUS","OK")
)</f>
        <v>#REF!</v>
      </c>
    </row>
    <row r="935" spans="1:37">
      <c r="A935" t="s">
        <v>2888</v>
      </c>
      <c r="B935" t="s">
        <v>2888</v>
      </c>
      <c r="C935" t="b">
        <v>0</v>
      </c>
      <c r="D935" t="s">
        <v>7257</v>
      </c>
      <c r="E935" t="s">
        <v>2889</v>
      </c>
      <c r="F935" t="s">
        <v>2889</v>
      </c>
      <c r="G935" t="s">
        <v>7303</v>
      </c>
      <c r="H935" t="s">
        <v>792</v>
      </c>
      <c r="I935" t="s">
        <v>792</v>
      </c>
      <c r="J935" t="s">
        <v>792</v>
      </c>
      <c r="K935" t="s">
        <v>7281</v>
      </c>
      <c r="L935" t="s">
        <v>125</v>
      </c>
      <c r="M935">
        <f>IF(UPPER(TRIM(Table2[[#This Row],[Status_Clean]]))="CONVERTED",1,0)</f>
        <v>0</v>
      </c>
      <c r="N935">
        <f>IF(ISNUMBER(MATCH(UPPER(TRIM(Table2[[#This Row],[Status_Clean]])),{"CONTACTED","QUALIFIED","CONVERTED"},0)),1,0)</f>
        <v>1</v>
      </c>
      <c r="O935" cm="1">
        <f t="array" ref="O935">_xlfn.SWITCH(UPPER(TRIM(Table2[[#This Row],[Status_Clean]])),"NEW",1,"CONTACTED",2,"QUALIFIED",3,"CONVERTED",4,"LOST",5,99)</f>
        <v>2</v>
      </c>
      <c r="P935" t="s">
        <v>2890</v>
      </c>
      <c r="Q935" t="s">
        <v>8057</v>
      </c>
      <c r="R935" t="s">
        <v>8057</v>
      </c>
      <c r="S935">
        <v>45161</v>
      </c>
      <c r="T935" t="s">
        <v>7261</v>
      </c>
      <c r="U935">
        <v>45161</v>
      </c>
      <c r="V935" t="s">
        <v>7310</v>
      </c>
      <c r="W935" t="s">
        <v>7263</v>
      </c>
      <c r="X935" t="s">
        <v>7288</v>
      </c>
      <c r="Y935" t="s">
        <v>7272</v>
      </c>
      <c r="Z935" t="s">
        <v>637</v>
      </c>
      <c r="AA935">
        <v>7.1999999999999993</v>
      </c>
      <c r="AB935" t="str" cm="1">
        <f t="array" ref="AB935">_xlfn.LET(_xlpm.x,IFERROR(VALUE(Table2[[#This Row],[Response_Time_Hours]]),""),IF(_xlpm.x="","CHECK",_xlfn.IFS(_xlpm.x&lt;=1,"Immediate",_xlpm.x&lt;=6,"Fast",_xlpm.x&lt;=24,"Moderate",_xlpm.x&gt;24,"Delayed")))</f>
        <v>Moderate</v>
      </c>
      <c r="AC935">
        <v>23</v>
      </c>
      <c r="AD935" t="str" cm="1">
        <f t="array" ref="AD935">IF(Table2[[#This Row],[Interaction_Count_Final]]="","N/A",_xlfn.IFS(Table2[[#This Row],[Interaction_Count_Final]]&lt;=2,"Low",Table2[[#This Row],[Interaction_Count_Final]]&lt;=5,"Medium",Table2[[#This Row],[Interaction_Count_Final]]&gt;=6,"High",TRUE,"CHECK"))</f>
        <v>High</v>
      </c>
      <c r="AE935" t="s">
        <v>7289</v>
      </c>
      <c r="AF935" t="b">
        <v>1</v>
      </c>
      <c r="AG935" t="b">
        <v>1</v>
      </c>
      <c r="AH935">
        <v>1220</v>
      </c>
      <c r="AI935">
        <v>45161</v>
      </c>
      <c r="AJ935" t="b">
        <v>1</v>
      </c>
      <c r="AK935" t="str" cm="1">
        <f t="array" ref="AK935">_xlfn.LET(
  _xlpm.txt,TRIM(Raw_Data!F935),
  _xlpm.norm,SUBSTITUTE(SUBSTITUTE(_xlpm.txt,"-","/"),".","/"),
  _xlpm.p,_xlfn.TEXTSPLIT(_xlpm.norm,"/"),
  _xlpm.a,VALUE(INDEX(_xlpm.p,1)),
  _xlpm.b,VALUE(INDEX(_xlpm.p,2)),
  IF(AND(_xlpm.a&lt;=12,_xlpm.b&lt;=12),"REVIEW_AMBIGUOUS","OK")
)</f>
        <v>OK</v>
      </c>
    </row>
    <row r="936" spans="1:37">
      <c r="A936" t="s">
        <v>2891</v>
      </c>
      <c r="B936" t="s">
        <v>2891</v>
      </c>
      <c r="C936" t="b">
        <v>0</v>
      </c>
      <c r="D936" t="s">
        <v>7257</v>
      </c>
      <c r="E936" t="s">
        <v>2892</v>
      </c>
      <c r="F936" t="s">
        <v>2892</v>
      </c>
      <c r="G936" t="s">
        <v>7303</v>
      </c>
      <c r="H936" t="s">
        <v>222</v>
      </c>
      <c r="I936" t="s">
        <v>222</v>
      </c>
      <c r="J936" t="s">
        <v>222</v>
      </c>
      <c r="K936" t="s">
        <v>173</v>
      </c>
      <c r="L936" t="s">
        <v>173</v>
      </c>
      <c r="M936">
        <f>IF(UPPER(TRIM(Table2[[#This Row],[Status_Clean]]))="CONVERTED",1,0)</f>
        <v>0</v>
      </c>
      <c r="N936">
        <f>IF(ISNUMBER(MATCH(UPPER(TRIM(Table2[[#This Row],[Status_Clean]])),{"CONTACTED","QUALIFIED","CONVERTED"},0)),1,0)</f>
        <v>0</v>
      </c>
      <c r="O936" cm="1">
        <f t="array" ref="O936">_xlfn.SWITCH(UPPER(TRIM(Table2[[#This Row],[Status_Clean]])),"NEW",1,"CONTACTED",2,"QUALIFIED",3,"CONVERTED",4,"LOST",5,99)</f>
        <v>5</v>
      </c>
      <c r="P936" t="s">
        <v>2751</v>
      </c>
      <c r="Q936" t="s">
        <v>8024</v>
      </c>
      <c r="R936" t="s">
        <v>8024</v>
      </c>
      <c r="S936">
        <v>45077</v>
      </c>
      <c r="T936" t="s">
        <v>7261</v>
      </c>
      <c r="U936">
        <v>45077</v>
      </c>
      <c r="V936" t="s">
        <v>7314</v>
      </c>
      <c r="W936" t="s">
        <v>7263</v>
      </c>
      <c r="X936" t="s">
        <v>7277</v>
      </c>
      <c r="Y936" t="s">
        <v>7272</v>
      </c>
      <c r="Z936">
        <v>53</v>
      </c>
      <c r="AA936">
        <v>53</v>
      </c>
      <c r="AB936" t="str" cm="1">
        <f t="array" ref="AB936">_xlfn.LET(_xlpm.x,IFERROR(VALUE(Table2[[#This Row],[Response_Time_Hours]]),""),IF(_xlpm.x="","CHECK",_xlfn.IFS(_xlpm.x&lt;=1,"Immediate",_xlpm.x&lt;=6,"Fast",_xlpm.x&lt;=24,"Moderate",_xlpm.x&gt;24,"Delayed")))</f>
        <v>Delayed</v>
      </c>
      <c r="AC936">
        <v>3</v>
      </c>
      <c r="AD936" t="str" cm="1">
        <f t="array" ref="AD936">IF(Table2[[#This Row],[Interaction_Count_Final]]="","N/A",_xlfn.IFS(Table2[[#This Row],[Interaction_Count_Final]]&lt;=2,"Low",Table2[[#This Row],[Interaction_Count_Final]]&lt;=5,"Medium",Table2[[#This Row],[Interaction_Count_Final]]&gt;=6,"High",TRUE,"CHECK"))</f>
        <v>Medium</v>
      </c>
      <c r="AE936" t="s">
        <v>7273</v>
      </c>
      <c r="AF936" t="b">
        <v>1</v>
      </c>
      <c r="AG936" t="b">
        <v>1</v>
      </c>
      <c r="AH936">
        <v>1221</v>
      </c>
      <c r="AI936">
        <v>45077</v>
      </c>
      <c r="AJ936" t="b">
        <v>1</v>
      </c>
      <c r="AK936" t="str" cm="1">
        <f t="array" ref="AK936">_xlfn.LET(
  _xlpm.txt,TRIM(Raw_Data!F936),
  _xlpm.norm,SUBSTITUTE(SUBSTITUTE(_xlpm.txt,"-","/"),".","/"),
  _xlpm.p,_xlfn.TEXTSPLIT(_xlpm.norm,"/"),
  _xlpm.a,VALUE(INDEX(_xlpm.p,1)),
  _xlpm.b,VALUE(INDEX(_xlpm.p,2)),
  IF(AND(_xlpm.a&lt;=12,_xlpm.b&lt;=12),"REVIEW_AMBIGUOUS","OK")
)</f>
        <v>OK</v>
      </c>
    </row>
    <row r="937" spans="1:37">
      <c r="A937" t="s">
        <v>2893</v>
      </c>
      <c r="B937" t="s">
        <v>2893</v>
      </c>
      <c r="C937" t="b">
        <v>0</v>
      </c>
      <c r="D937" t="s">
        <v>7257</v>
      </c>
      <c r="E937" t="s">
        <v>2894</v>
      </c>
      <c r="F937" t="s">
        <v>2894</v>
      </c>
      <c r="G937" t="s">
        <v>7258</v>
      </c>
      <c r="H937" t="s">
        <v>69</v>
      </c>
      <c r="I937" t="s">
        <v>69</v>
      </c>
      <c r="J937" t="s">
        <v>69</v>
      </c>
      <c r="K937" t="s">
        <v>7370</v>
      </c>
      <c r="L937" t="s">
        <v>250</v>
      </c>
      <c r="M937">
        <f>IF(UPPER(TRIM(Table2[[#This Row],[Status_Clean]]))="CONVERTED",1,0)</f>
        <v>1</v>
      </c>
      <c r="N937">
        <f>IF(ISNUMBER(MATCH(UPPER(TRIM(Table2[[#This Row],[Status_Clean]])),{"CONTACTED","QUALIFIED","CONVERTED"},0)),1,0)</f>
        <v>1</v>
      </c>
      <c r="O937" cm="1">
        <f t="array" ref="O937">_xlfn.SWITCH(UPPER(TRIM(Table2[[#This Row],[Status_Clean]])),"NEW",1,"CONTACTED",2,"QUALIFIED",3,"CONVERTED",4,"LOST",5,99)</f>
        <v>4</v>
      </c>
      <c r="P937">
        <v>45601</v>
      </c>
      <c r="Q937" t="s">
        <v>7849</v>
      </c>
      <c r="R937" t="s">
        <v>7849</v>
      </c>
      <c r="S937">
        <v>45601</v>
      </c>
      <c r="T937" t="s">
        <v>7261</v>
      </c>
      <c r="U937">
        <v>45601</v>
      </c>
      <c r="V937" t="s">
        <v>7300</v>
      </c>
      <c r="W937" t="s">
        <v>7271</v>
      </c>
      <c r="X937" t="s">
        <v>7264</v>
      </c>
      <c r="Y937" t="s">
        <v>7265</v>
      </c>
      <c r="Z937" t="s">
        <v>183</v>
      </c>
      <c r="AA937">
        <v>8.5</v>
      </c>
      <c r="AB937" t="str" cm="1">
        <f t="array" ref="AB937">_xlfn.LET(_xlpm.x,IFERROR(VALUE(Table2[[#This Row],[Response_Time_Hours]]),""),IF(_xlpm.x="","CHECK",_xlfn.IFS(_xlpm.x&lt;=1,"Immediate",_xlpm.x&lt;=6,"Fast",_xlpm.x&lt;=24,"Moderate",_xlpm.x&gt;24,"Delayed")))</f>
        <v>Moderate</v>
      </c>
      <c r="AC937">
        <v>8</v>
      </c>
      <c r="AD937" t="str" cm="1">
        <f t="array" ref="AD937">IF(Table2[[#This Row],[Interaction_Count_Final]]="","N/A",_xlfn.IFS(Table2[[#This Row],[Interaction_Count_Final]]&lt;=2,"Low",Table2[[#This Row],[Interaction_Count_Final]]&lt;=5,"Medium",Table2[[#This Row],[Interaction_Count_Final]]&gt;=6,"High",TRUE,"CHECK"))</f>
        <v>High</v>
      </c>
      <c r="AE937" t="s">
        <v>7273</v>
      </c>
      <c r="AF937" t="b">
        <v>1</v>
      </c>
      <c r="AG937" t="b">
        <v>1</v>
      </c>
      <c r="AH937">
        <v>1222</v>
      </c>
      <c r="AI937">
        <v>45601</v>
      </c>
      <c r="AJ937" t="b">
        <v>1</v>
      </c>
      <c r="AK937" t="e" cm="1">
        <f t="array" ref="AK937">_xlfn.LET(
  _xlpm.txt,TRIM(Raw_Data!F937),
  _xlpm.norm,SUBSTITUTE(SUBSTITUTE(_xlpm.txt,"-","/"),".","/"),
  _xlpm.p,_xlfn.TEXTSPLIT(_xlpm.norm,"/"),
  _xlpm.a,VALUE(INDEX(_xlpm.p,1)),
  _xlpm.b,VALUE(INDEX(_xlpm.p,2)),
  IF(AND(_xlpm.a&lt;=12,_xlpm.b&lt;=12),"REVIEW_AMBIGUOUS","OK")
)</f>
        <v>#REF!</v>
      </c>
    </row>
    <row r="938" spans="1:37">
      <c r="A938" t="s">
        <v>2895</v>
      </c>
      <c r="B938" t="s">
        <v>2895</v>
      </c>
      <c r="C938" t="b">
        <v>0</v>
      </c>
      <c r="D938" t="s">
        <v>7257</v>
      </c>
      <c r="E938" t="s">
        <v>2896</v>
      </c>
      <c r="F938" t="s">
        <v>2896</v>
      </c>
      <c r="G938" t="s">
        <v>7280</v>
      </c>
      <c r="H938" t="s">
        <v>106</v>
      </c>
      <c r="I938" t="s">
        <v>106</v>
      </c>
      <c r="J938" t="s">
        <v>106</v>
      </c>
      <c r="K938" t="s">
        <v>250</v>
      </c>
      <c r="L938" t="s">
        <v>250</v>
      </c>
      <c r="M938">
        <f>IF(UPPER(TRIM(Table2[[#This Row],[Status_Clean]]))="CONVERTED",1,0)</f>
        <v>1</v>
      </c>
      <c r="N938">
        <f>IF(ISNUMBER(MATCH(UPPER(TRIM(Table2[[#This Row],[Status_Clean]])),{"CONTACTED","QUALIFIED","CONVERTED"},0)),1,0)</f>
        <v>1</v>
      </c>
      <c r="O938" cm="1">
        <f t="array" ref="O938">_xlfn.SWITCH(UPPER(TRIM(Table2[[#This Row],[Status_Clean]])),"NEW",1,"CONTACTED",2,"QUALIFIED",3,"CONVERTED",4,"LOST",5,99)</f>
        <v>4</v>
      </c>
      <c r="P938">
        <v>45074</v>
      </c>
      <c r="Q938" t="s">
        <v>8058</v>
      </c>
      <c r="R938" t="s">
        <v>8058</v>
      </c>
      <c r="S938">
        <v>45074</v>
      </c>
      <c r="T938" t="s">
        <v>7261</v>
      </c>
      <c r="U938">
        <v>45074</v>
      </c>
      <c r="V938" t="s">
        <v>7314</v>
      </c>
      <c r="W938" t="s">
        <v>7263</v>
      </c>
      <c r="X938" t="s">
        <v>7277</v>
      </c>
      <c r="Y938" t="s">
        <v>7293</v>
      </c>
      <c r="Z938" t="s">
        <v>2897</v>
      </c>
      <c r="AA938">
        <v>7.2</v>
      </c>
      <c r="AB938" t="str" cm="1">
        <f t="array" ref="AB938">_xlfn.LET(_xlpm.x,IFERROR(VALUE(Table2[[#This Row],[Response_Time_Hours]]),""),IF(_xlpm.x="","CHECK",_xlfn.IFS(_xlpm.x&lt;=1,"Immediate",_xlpm.x&lt;=6,"Fast",_xlpm.x&lt;=24,"Moderate",_xlpm.x&gt;24,"Delayed")))</f>
        <v>Moderate</v>
      </c>
      <c r="AC938">
        <v>15</v>
      </c>
      <c r="AD938" t="str" cm="1">
        <f t="array" ref="AD938">IF(Table2[[#This Row],[Interaction_Count_Final]]="","N/A",_xlfn.IFS(Table2[[#This Row],[Interaction_Count_Final]]&lt;=2,"Low",Table2[[#This Row],[Interaction_Count_Final]]&lt;=5,"Medium",Table2[[#This Row],[Interaction_Count_Final]]&gt;=6,"High",TRUE,"CHECK"))</f>
        <v>High</v>
      </c>
      <c r="AE938" t="s">
        <v>7289</v>
      </c>
      <c r="AF938" t="b">
        <v>1</v>
      </c>
      <c r="AG938" t="b">
        <v>1</v>
      </c>
      <c r="AH938">
        <v>1223</v>
      </c>
      <c r="AI938">
        <v>45074</v>
      </c>
      <c r="AJ938" t="b">
        <v>1</v>
      </c>
      <c r="AK938" t="e" cm="1">
        <f t="array" ref="AK938">_xlfn.LET(
  _xlpm.txt,TRIM(Raw_Data!F938),
  _xlpm.norm,SUBSTITUTE(SUBSTITUTE(_xlpm.txt,"-","/"),".","/"),
  _xlpm.p,_xlfn.TEXTSPLIT(_xlpm.norm,"/"),
  _xlpm.a,VALUE(INDEX(_xlpm.p,1)),
  _xlpm.b,VALUE(INDEX(_xlpm.p,2)),
  IF(AND(_xlpm.a&lt;=12,_xlpm.b&lt;=12),"REVIEW_AMBIGUOUS","OK")
)</f>
        <v>#REF!</v>
      </c>
    </row>
    <row r="939" spans="1:37">
      <c r="A939" t="s">
        <v>2898</v>
      </c>
      <c r="B939" t="s">
        <v>2898</v>
      </c>
      <c r="C939" t="b">
        <v>0</v>
      </c>
      <c r="D939" t="s">
        <v>7257</v>
      </c>
      <c r="E939" t="s">
        <v>8059</v>
      </c>
      <c r="F939" t="s">
        <v>8059</v>
      </c>
      <c r="G939" t="s">
        <v>7268</v>
      </c>
      <c r="H939" t="s">
        <v>359</v>
      </c>
      <c r="I939" t="s">
        <v>359</v>
      </c>
      <c r="J939" t="s">
        <v>473</v>
      </c>
      <c r="K939" t="s">
        <v>125</v>
      </c>
      <c r="L939" t="s">
        <v>125</v>
      </c>
      <c r="M939">
        <f>IF(UPPER(TRIM(Table2[[#This Row],[Status_Clean]]))="CONVERTED",1,0)</f>
        <v>0</v>
      </c>
      <c r="N939">
        <f>IF(ISNUMBER(MATCH(UPPER(TRIM(Table2[[#This Row],[Status_Clean]])),{"CONTACTED","QUALIFIED","CONVERTED"},0)),1,0)</f>
        <v>1</v>
      </c>
      <c r="O939" cm="1">
        <f t="array" ref="O939">_xlfn.SWITCH(UPPER(TRIM(Table2[[#This Row],[Status_Clean]])),"NEW",1,"CONTACTED",2,"QUALIFIED",3,"CONVERTED",4,"LOST",5,99)</f>
        <v>2</v>
      </c>
      <c r="P939">
        <v>45487</v>
      </c>
      <c r="Q939" t="s">
        <v>8060</v>
      </c>
      <c r="R939" t="s">
        <v>8060</v>
      </c>
      <c r="S939">
        <v>45487</v>
      </c>
      <c r="T939" t="s">
        <v>7261</v>
      </c>
      <c r="U939">
        <v>45487</v>
      </c>
      <c r="V939" t="s">
        <v>7305</v>
      </c>
      <c r="W939" t="s">
        <v>7271</v>
      </c>
      <c r="X939" t="s">
        <v>7288</v>
      </c>
      <c r="Y939" t="s">
        <v>7293</v>
      </c>
      <c r="Z939">
        <v>55</v>
      </c>
      <c r="AA939">
        <v>55</v>
      </c>
      <c r="AB939" t="str" cm="1">
        <f t="array" ref="AB939">_xlfn.LET(_xlpm.x,IFERROR(VALUE(Table2[[#This Row],[Response_Time_Hours]]),""),IF(_xlpm.x="","CHECK",_xlfn.IFS(_xlpm.x&lt;=1,"Immediate",_xlpm.x&lt;=6,"Fast",_xlpm.x&lt;=24,"Moderate",_xlpm.x&gt;24,"Delayed")))</f>
        <v>Delayed</v>
      </c>
      <c r="AC939">
        <v>41</v>
      </c>
      <c r="AD939" t="str" cm="1">
        <f t="array" ref="AD939">IF(Table2[[#This Row],[Interaction_Count_Final]]="","N/A",_xlfn.IFS(Table2[[#This Row],[Interaction_Count_Final]]&lt;=2,"Low",Table2[[#This Row],[Interaction_Count_Final]]&lt;=5,"Medium",Table2[[#This Row],[Interaction_Count_Final]]&gt;=6,"High",TRUE,"CHECK"))</f>
        <v>High</v>
      </c>
      <c r="AE939" t="s">
        <v>7266</v>
      </c>
      <c r="AF939" t="b">
        <v>1</v>
      </c>
      <c r="AG939" t="b">
        <v>1</v>
      </c>
      <c r="AH939">
        <v>1224</v>
      </c>
      <c r="AI939">
        <v>45487</v>
      </c>
      <c r="AJ939" t="b">
        <v>1</v>
      </c>
      <c r="AK939" t="e" cm="1">
        <f t="array" ref="AK939">_xlfn.LET(
  _xlpm.txt,TRIM(Raw_Data!F939),
  _xlpm.norm,SUBSTITUTE(SUBSTITUTE(_xlpm.txt,"-","/"),".","/"),
  _xlpm.p,_xlfn.TEXTSPLIT(_xlpm.norm,"/"),
  _xlpm.a,VALUE(INDEX(_xlpm.p,1)),
  _xlpm.b,VALUE(INDEX(_xlpm.p,2)),
  IF(AND(_xlpm.a&lt;=12,_xlpm.b&lt;=12),"REVIEW_AMBIGUOUS","OK")
)</f>
        <v>#REF!</v>
      </c>
    </row>
    <row r="940" spans="1:37">
      <c r="A940" t="s">
        <v>2900</v>
      </c>
      <c r="B940" t="s">
        <v>2900</v>
      </c>
      <c r="C940" t="b">
        <v>0</v>
      </c>
      <c r="D940" t="s">
        <v>7257</v>
      </c>
      <c r="E940" t="s">
        <v>2901</v>
      </c>
      <c r="F940" t="s">
        <v>2901</v>
      </c>
      <c r="G940" t="s">
        <v>7274</v>
      </c>
      <c r="H940" t="s">
        <v>454</v>
      </c>
      <c r="I940" t="s">
        <v>454</v>
      </c>
      <c r="J940" t="s">
        <v>7308</v>
      </c>
      <c r="K940" t="s">
        <v>193</v>
      </c>
      <c r="L940" t="s">
        <v>193</v>
      </c>
      <c r="M940">
        <f>IF(UPPER(TRIM(Table2[[#This Row],[Status_Clean]]))="CONVERTED",1,0)</f>
        <v>0</v>
      </c>
      <c r="N940">
        <f>IF(ISNUMBER(MATCH(UPPER(TRIM(Table2[[#This Row],[Status_Clean]])),{"CONTACTED","QUALIFIED","CONVERTED"},0)),1,0)</f>
        <v>0</v>
      </c>
      <c r="O940" cm="1">
        <f t="array" ref="O940">_xlfn.SWITCH(UPPER(TRIM(Table2[[#This Row],[Status_Clean]])),"NEW",1,"CONTACTED",2,"QUALIFIED",3,"CONVERTED",4,"LOST",5,99)</f>
        <v>1</v>
      </c>
      <c r="P940">
        <v>45579</v>
      </c>
      <c r="Q940" t="s">
        <v>8061</v>
      </c>
      <c r="R940" t="s">
        <v>8061</v>
      </c>
      <c r="S940">
        <v>45579</v>
      </c>
      <c r="T940" t="s">
        <v>7261</v>
      </c>
      <c r="U940">
        <v>45579</v>
      </c>
      <c r="V940" t="s">
        <v>7270</v>
      </c>
      <c r="W940" t="s">
        <v>7271</v>
      </c>
      <c r="X940" t="s">
        <v>7264</v>
      </c>
      <c r="Y940" t="s">
        <v>7298</v>
      </c>
      <c r="Z940" t="s">
        <v>2902</v>
      </c>
      <c r="AA940">
        <v>10.8</v>
      </c>
      <c r="AB940" t="str" cm="1">
        <f t="array" ref="AB940">_xlfn.LET(_xlpm.x,IFERROR(VALUE(Table2[[#This Row],[Response_Time_Hours]]),""),IF(_xlpm.x="","CHECK",_xlfn.IFS(_xlpm.x&lt;=1,"Immediate",_xlpm.x&lt;=6,"Fast",_xlpm.x&lt;=24,"Moderate",_xlpm.x&gt;24,"Delayed")))</f>
        <v>Moderate</v>
      </c>
      <c r="AC940">
        <v>5</v>
      </c>
      <c r="AD940" t="str" cm="1">
        <f t="array" ref="AD940">IF(Table2[[#This Row],[Interaction_Count_Final]]="","N/A",_xlfn.IFS(Table2[[#This Row],[Interaction_Count_Final]]&lt;=2,"Low",Table2[[#This Row],[Interaction_Count_Final]]&lt;=5,"Medium",Table2[[#This Row],[Interaction_Count_Final]]&gt;=6,"High",TRUE,"CHECK"))</f>
        <v>Medium</v>
      </c>
      <c r="AE940" t="s">
        <v>7266</v>
      </c>
      <c r="AF940" t="b">
        <v>1</v>
      </c>
      <c r="AG940" t="b">
        <v>1</v>
      </c>
      <c r="AH940">
        <v>1227</v>
      </c>
      <c r="AI940">
        <v>45579</v>
      </c>
      <c r="AJ940" t="b">
        <v>1</v>
      </c>
      <c r="AK940" t="e" cm="1">
        <f t="array" ref="AK940">_xlfn.LET(
  _xlpm.txt,TRIM(Raw_Data!F940),
  _xlpm.norm,SUBSTITUTE(SUBSTITUTE(_xlpm.txt,"-","/"),".","/"),
  _xlpm.p,_xlfn.TEXTSPLIT(_xlpm.norm,"/"),
  _xlpm.a,VALUE(INDEX(_xlpm.p,1)),
  _xlpm.b,VALUE(INDEX(_xlpm.p,2)),
  IF(AND(_xlpm.a&lt;=12,_xlpm.b&lt;=12),"REVIEW_AMBIGUOUS","OK")
)</f>
        <v>#REF!</v>
      </c>
    </row>
    <row r="941" spans="1:37">
      <c r="A941" t="s">
        <v>2903</v>
      </c>
      <c r="B941" t="s">
        <v>2903</v>
      </c>
      <c r="C941" t="b">
        <v>0</v>
      </c>
      <c r="D941" t="s">
        <v>7257</v>
      </c>
      <c r="E941" t="s">
        <v>2904</v>
      </c>
      <c r="F941" t="s">
        <v>2904</v>
      </c>
      <c r="G941" t="s">
        <v>7258</v>
      </c>
      <c r="H941" t="s">
        <v>69</v>
      </c>
      <c r="I941" t="s">
        <v>69</v>
      </c>
      <c r="J941" t="s">
        <v>69</v>
      </c>
      <c r="K941" t="s">
        <v>193</v>
      </c>
      <c r="L941" t="s">
        <v>193</v>
      </c>
      <c r="M941">
        <f>IF(UPPER(TRIM(Table2[[#This Row],[Status_Clean]]))="CONVERTED",1,0)</f>
        <v>0</v>
      </c>
      <c r="N941">
        <f>IF(ISNUMBER(MATCH(UPPER(TRIM(Table2[[#This Row],[Status_Clean]])),{"CONTACTED","QUALIFIED","CONVERTED"},0)),1,0)</f>
        <v>0</v>
      </c>
      <c r="O941" cm="1">
        <f t="array" ref="O941">_xlfn.SWITCH(UPPER(TRIM(Table2[[#This Row],[Status_Clean]])),"NEW",1,"CONTACTED",2,"QUALIFIED",3,"CONVERTED",4,"LOST",5,99)</f>
        <v>1</v>
      </c>
      <c r="P941" t="s">
        <v>2905</v>
      </c>
      <c r="Q941" t="s">
        <v>8062</v>
      </c>
      <c r="R941" t="s">
        <v>8062</v>
      </c>
      <c r="S941">
        <v>44997</v>
      </c>
      <c r="T941" t="s">
        <v>7261</v>
      </c>
      <c r="U941">
        <v>44997</v>
      </c>
      <c r="V941" t="s">
        <v>7295</v>
      </c>
      <c r="W941" t="s">
        <v>7263</v>
      </c>
      <c r="X941" t="s">
        <v>7284</v>
      </c>
      <c r="Y941" t="s">
        <v>7293</v>
      </c>
      <c r="Z941" t="s">
        <v>2906</v>
      </c>
      <c r="AA941">
        <v>9.3000000000000007</v>
      </c>
      <c r="AB941" t="str" cm="1">
        <f t="array" ref="AB941">_xlfn.LET(_xlpm.x,IFERROR(VALUE(Table2[[#This Row],[Response_Time_Hours]]),""),IF(_xlpm.x="","CHECK",_xlfn.IFS(_xlpm.x&lt;=1,"Immediate",_xlpm.x&lt;=6,"Fast",_xlpm.x&lt;=24,"Moderate",_xlpm.x&gt;24,"Delayed")))</f>
        <v>Moderate</v>
      </c>
      <c r="AC941">
        <v>2</v>
      </c>
      <c r="AD941" t="str" cm="1">
        <f t="array" ref="AD941">IF(Table2[[#This Row],[Interaction_Count_Final]]="","N/A",_xlfn.IFS(Table2[[#This Row],[Interaction_Count_Final]]&lt;=2,"Low",Table2[[#This Row],[Interaction_Count_Final]]&lt;=5,"Medium",Table2[[#This Row],[Interaction_Count_Final]]&gt;=6,"High",TRUE,"CHECK"))</f>
        <v>Low</v>
      </c>
      <c r="AE941" t="s">
        <v>7289</v>
      </c>
      <c r="AF941" t="b">
        <v>1</v>
      </c>
      <c r="AG941" t="b">
        <v>1</v>
      </c>
      <c r="AH941">
        <v>1228</v>
      </c>
      <c r="AI941">
        <v>44997</v>
      </c>
      <c r="AJ941" t="b">
        <v>1</v>
      </c>
      <c r="AK941" t="str" cm="1">
        <f t="array" ref="AK941">_xlfn.LET(
  _xlpm.txt,TRIM(Raw_Data!F941),
  _xlpm.norm,SUBSTITUTE(SUBSTITUTE(_xlpm.txt,"-","/"),".","/"),
  _xlpm.p,_xlfn.TEXTSPLIT(_xlpm.norm,"/"),
  _xlpm.a,VALUE(INDEX(_xlpm.p,1)),
  _xlpm.b,VALUE(INDEX(_xlpm.p,2)),
  IF(AND(_xlpm.a&lt;=12,_xlpm.b&lt;=12),"REVIEW_AMBIGUOUS","OK")
)</f>
        <v>REVIEW_AMBIGUOUS</v>
      </c>
    </row>
    <row r="942" spans="1:37">
      <c r="A942" t="s">
        <v>2907</v>
      </c>
      <c r="B942" t="s">
        <v>2907</v>
      </c>
      <c r="C942" t="b">
        <v>0</v>
      </c>
      <c r="D942" t="s">
        <v>7257</v>
      </c>
      <c r="E942" t="s">
        <v>2908</v>
      </c>
      <c r="F942" t="s">
        <v>2908</v>
      </c>
      <c r="G942" t="s">
        <v>7303</v>
      </c>
      <c r="H942" t="s">
        <v>311</v>
      </c>
      <c r="I942" t="s">
        <v>311</v>
      </c>
      <c r="J942" t="s">
        <v>311</v>
      </c>
      <c r="K942" t="s">
        <v>193</v>
      </c>
      <c r="L942" t="s">
        <v>193</v>
      </c>
      <c r="M942">
        <f>IF(UPPER(TRIM(Table2[[#This Row],[Status_Clean]]))="CONVERTED",1,0)</f>
        <v>0</v>
      </c>
      <c r="N942">
        <f>IF(ISNUMBER(MATCH(UPPER(TRIM(Table2[[#This Row],[Status_Clean]])),{"CONTACTED","QUALIFIED","CONVERTED"},0)),1,0)</f>
        <v>0</v>
      </c>
      <c r="O942" cm="1">
        <f t="array" ref="O942">_xlfn.SWITCH(UPPER(TRIM(Table2[[#This Row],[Status_Clean]])),"NEW",1,"CONTACTED",2,"QUALIFIED",3,"CONVERTED",4,"LOST",5,99)</f>
        <v>1</v>
      </c>
      <c r="P942">
        <v>45335</v>
      </c>
      <c r="Q942" t="s">
        <v>8063</v>
      </c>
      <c r="R942" t="s">
        <v>8063</v>
      </c>
      <c r="S942">
        <v>45335</v>
      </c>
      <c r="T942" t="s">
        <v>7261</v>
      </c>
      <c r="U942">
        <v>45335</v>
      </c>
      <c r="V942" t="s">
        <v>7283</v>
      </c>
      <c r="W942" t="s">
        <v>7271</v>
      </c>
      <c r="X942" t="s">
        <v>7284</v>
      </c>
      <c r="Y942" t="s">
        <v>7265</v>
      </c>
      <c r="Z942">
        <v>42.7</v>
      </c>
      <c r="AA942">
        <v>42.7</v>
      </c>
      <c r="AB942" t="str" cm="1">
        <f t="array" ref="AB942">_xlfn.LET(_xlpm.x,IFERROR(VALUE(Table2[[#This Row],[Response_Time_Hours]]),""),IF(_xlpm.x="","CHECK",_xlfn.IFS(_xlpm.x&lt;=1,"Immediate",_xlpm.x&lt;=6,"Fast",_xlpm.x&lt;=24,"Moderate",_xlpm.x&gt;24,"Delayed")))</f>
        <v>Delayed</v>
      </c>
      <c r="AC942">
        <v>12</v>
      </c>
      <c r="AD942" t="str" cm="1">
        <f t="array" ref="AD942">IF(Table2[[#This Row],[Interaction_Count_Final]]="","N/A",_xlfn.IFS(Table2[[#This Row],[Interaction_Count_Final]]&lt;=2,"Low",Table2[[#This Row],[Interaction_Count_Final]]&lt;=5,"Medium",Table2[[#This Row],[Interaction_Count_Final]]&gt;=6,"High",TRUE,"CHECK"))</f>
        <v>High</v>
      </c>
      <c r="AE942" t="s">
        <v>7289</v>
      </c>
      <c r="AF942" t="b">
        <v>1</v>
      </c>
      <c r="AG942" t="b">
        <v>1</v>
      </c>
      <c r="AH942">
        <v>1229</v>
      </c>
      <c r="AI942">
        <v>45335</v>
      </c>
      <c r="AJ942" t="b">
        <v>1</v>
      </c>
      <c r="AK942" t="e" cm="1">
        <f t="array" ref="AK942">_xlfn.LET(
  _xlpm.txt,TRIM(Raw_Data!F942),
  _xlpm.norm,SUBSTITUTE(SUBSTITUTE(_xlpm.txt,"-","/"),".","/"),
  _xlpm.p,_xlfn.TEXTSPLIT(_xlpm.norm,"/"),
  _xlpm.a,VALUE(INDEX(_xlpm.p,1)),
  _xlpm.b,VALUE(INDEX(_xlpm.p,2)),
  IF(AND(_xlpm.a&lt;=12,_xlpm.b&lt;=12),"REVIEW_AMBIGUOUS","OK")
)</f>
        <v>#REF!</v>
      </c>
    </row>
    <row r="943" spans="1:37">
      <c r="A943" t="s">
        <v>2909</v>
      </c>
      <c r="B943" t="s">
        <v>2909</v>
      </c>
      <c r="C943" t="b">
        <v>0</v>
      </c>
      <c r="D943" t="s">
        <v>7257</v>
      </c>
      <c r="E943" t="s">
        <v>2910</v>
      </c>
      <c r="F943" t="s">
        <v>2910</v>
      </c>
      <c r="G943" t="s">
        <v>7280</v>
      </c>
      <c r="H943" t="s">
        <v>397</v>
      </c>
      <c r="I943" t="s">
        <v>397</v>
      </c>
      <c r="J943" t="s">
        <v>792</v>
      </c>
      <c r="K943" t="s">
        <v>250</v>
      </c>
      <c r="L943" t="s">
        <v>250</v>
      </c>
      <c r="M943">
        <f>IF(UPPER(TRIM(Table2[[#This Row],[Status_Clean]]))="CONVERTED",1,0)</f>
        <v>1</v>
      </c>
      <c r="N943">
        <f>IF(ISNUMBER(MATCH(UPPER(TRIM(Table2[[#This Row],[Status_Clean]])),{"CONTACTED","QUALIFIED","CONVERTED"},0)),1,0)</f>
        <v>1</v>
      </c>
      <c r="O943" cm="1">
        <f t="array" ref="O943">_xlfn.SWITCH(UPPER(TRIM(Table2[[#This Row],[Status_Clean]])),"NEW",1,"CONTACTED",2,"QUALIFIED",3,"CONVERTED",4,"LOST",5,99)</f>
        <v>4</v>
      </c>
      <c r="P943" t="s">
        <v>2911</v>
      </c>
      <c r="Q943" t="s">
        <v>2911</v>
      </c>
      <c r="R943" t="s">
        <v>2911</v>
      </c>
      <c r="S943">
        <v>45151</v>
      </c>
      <c r="T943" t="s">
        <v>7261</v>
      </c>
      <c r="U943">
        <v>45151</v>
      </c>
      <c r="V943" t="s">
        <v>7310</v>
      </c>
      <c r="W943" t="s">
        <v>7263</v>
      </c>
      <c r="X943" t="s">
        <v>7288</v>
      </c>
      <c r="Y943" t="s">
        <v>7293</v>
      </c>
      <c r="Z943" t="s">
        <v>589</v>
      </c>
      <c r="AA943">
        <v>36</v>
      </c>
      <c r="AB943" t="str" cm="1">
        <f t="array" ref="AB943">_xlfn.LET(_xlpm.x,IFERROR(VALUE(Table2[[#This Row],[Response_Time_Hours]]),""),IF(_xlpm.x="","CHECK",_xlfn.IFS(_xlpm.x&lt;=1,"Immediate",_xlpm.x&lt;=6,"Fast",_xlpm.x&lt;=24,"Moderate",_xlpm.x&gt;24,"Delayed")))</f>
        <v>Delayed</v>
      </c>
      <c r="AC943">
        <v>12</v>
      </c>
      <c r="AD943" t="str" cm="1">
        <f t="array" ref="AD943">IF(Table2[[#This Row],[Interaction_Count_Final]]="","N/A",_xlfn.IFS(Table2[[#This Row],[Interaction_Count_Final]]&lt;=2,"Low",Table2[[#This Row],[Interaction_Count_Final]]&lt;=5,"Medium",Table2[[#This Row],[Interaction_Count_Final]]&gt;=6,"High",TRUE,"CHECK"))</f>
        <v>High</v>
      </c>
      <c r="AE943" t="s">
        <v>7289</v>
      </c>
      <c r="AF943" t="b">
        <v>1</v>
      </c>
      <c r="AG943" t="b">
        <v>1</v>
      </c>
      <c r="AH943">
        <v>1230</v>
      </c>
      <c r="AI943">
        <v>45151</v>
      </c>
      <c r="AJ943" t="b">
        <v>1</v>
      </c>
      <c r="AK943" t="str" cm="1">
        <f t="array" ref="AK943">_xlfn.LET(
  _xlpm.txt,TRIM(Raw_Data!F943),
  _xlpm.norm,SUBSTITUTE(SUBSTITUTE(_xlpm.txt,"-","/"),".","/"),
  _xlpm.p,_xlfn.TEXTSPLIT(_xlpm.norm,"/"),
  _xlpm.a,VALUE(INDEX(_xlpm.p,1)),
  _xlpm.b,VALUE(INDEX(_xlpm.p,2)),
  IF(AND(_xlpm.a&lt;=12,_xlpm.b&lt;=12),"REVIEW_AMBIGUOUS","OK")
)</f>
        <v>OK</v>
      </c>
    </row>
    <row r="944" spans="1:37">
      <c r="A944" t="s">
        <v>2912</v>
      </c>
      <c r="B944" t="s">
        <v>2912</v>
      </c>
      <c r="C944" t="b">
        <v>0</v>
      </c>
      <c r="D944" t="s">
        <v>7257</v>
      </c>
      <c r="E944" t="s">
        <v>8064</v>
      </c>
      <c r="F944" t="s">
        <v>8064</v>
      </c>
      <c r="G944" t="s">
        <v>7268</v>
      </c>
      <c r="H944" t="s">
        <v>1356</v>
      </c>
      <c r="I944" t="s">
        <v>1356</v>
      </c>
      <c r="J944" t="s">
        <v>1356</v>
      </c>
      <c r="K944" t="s">
        <v>125</v>
      </c>
      <c r="L944" t="s">
        <v>125</v>
      </c>
      <c r="M944">
        <f>IF(UPPER(TRIM(Table2[[#This Row],[Status_Clean]]))="CONVERTED",1,0)</f>
        <v>0</v>
      </c>
      <c r="N944">
        <f>IF(ISNUMBER(MATCH(UPPER(TRIM(Table2[[#This Row],[Status_Clean]])),{"CONTACTED","QUALIFIED","CONVERTED"},0)),1,0)</f>
        <v>1</v>
      </c>
      <c r="O944" cm="1">
        <f t="array" ref="O944">_xlfn.SWITCH(UPPER(TRIM(Table2[[#This Row],[Status_Clean]])),"NEW",1,"CONTACTED",2,"QUALIFIED",3,"CONVERTED",4,"LOST",5,99)</f>
        <v>2</v>
      </c>
      <c r="P944">
        <v>45050</v>
      </c>
      <c r="Q944" t="s">
        <v>8065</v>
      </c>
      <c r="R944" t="s">
        <v>8065</v>
      </c>
      <c r="S944">
        <v>45050</v>
      </c>
      <c r="T944" t="s">
        <v>7261</v>
      </c>
      <c r="U944">
        <v>45050</v>
      </c>
      <c r="V944" t="s">
        <v>7314</v>
      </c>
      <c r="W944" t="s">
        <v>7263</v>
      </c>
      <c r="X944" t="s">
        <v>7277</v>
      </c>
      <c r="Y944" t="s">
        <v>7285</v>
      </c>
      <c r="Z944" t="s">
        <v>2621</v>
      </c>
      <c r="AA944">
        <v>19.8</v>
      </c>
      <c r="AB944" t="str" cm="1">
        <f t="array" ref="AB944">_xlfn.LET(_xlpm.x,IFERROR(VALUE(Table2[[#This Row],[Response_Time_Hours]]),""),IF(_xlpm.x="","CHECK",_xlfn.IFS(_xlpm.x&lt;=1,"Immediate",_xlpm.x&lt;=6,"Fast",_xlpm.x&lt;=24,"Moderate",_xlpm.x&gt;24,"Delayed")))</f>
        <v>Moderate</v>
      </c>
      <c r="AC944">
        <v>41</v>
      </c>
      <c r="AD944" t="str" cm="1">
        <f t="array" ref="AD944">IF(Table2[[#This Row],[Interaction_Count_Final]]="","N/A",_xlfn.IFS(Table2[[#This Row],[Interaction_Count_Final]]&lt;=2,"Low",Table2[[#This Row],[Interaction_Count_Final]]&lt;=5,"Medium",Table2[[#This Row],[Interaction_Count_Final]]&gt;=6,"High",TRUE,"CHECK"))</f>
        <v>High</v>
      </c>
      <c r="AE944" t="s">
        <v>7289</v>
      </c>
      <c r="AF944" t="b">
        <v>1</v>
      </c>
      <c r="AG944" t="b">
        <v>1</v>
      </c>
      <c r="AH944">
        <v>1231</v>
      </c>
      <c r="AI944">
        <v>45050</v>
      </c>
      <c r="AJ944" t="b">
        <v>1</v>
      </c>
      <c r="AK944" t="e" cm="1">
        <f t="array" ref="AK944">_xlfn.LET(
  _xlpm.txt,TRIM(Raw_Data!F944),
  _xlpm.norm,SUBSTITUTE(SUBSTITUTE(_xlpm.txt,"-","/"),".","/"),
  _xlpm.p,_xlfn.TEXTSPLIT(_xlpm.norm,"/"),
  _xlpm.a,VALUE(INDEX(_xlpm.p,1)),
  _xlpm.b,VALUE(INDEX(_xlpm.p,2)),
  IF(AND(_xlpm.a&lt;=12,_xlpm.b&lt;=12),"REVIEW_AMBIGUOUS","OK")
)</f>
        <v>#REF!</v>
      </c>
    </row>
    <row r="945" spans="1:37">
      <c r="A945" t="s">
        <v>2914</v>
      </c>
      <c r="B945" t="s">
        <v>2914</v>
      </c>
      <c r="C945" t="b">
        <v>0</v>
      </c>
      <c r="D945" t="s">
        <v>7257</v>
      </c>
      <c r="E945" t="s">
        <v>2915</v>
      </c>
      <c r="F945" t="s">
        <v>2915</v>
      </c>
      <c r="G945" t="s">
        <v>7280</v>
      </c>
      <c r="H945" t="s">
        <v>654</v>
      </c>
      <c r="I945" t="s">
        <v>654</v>
      </c>
      <c r="J945" t="s">
        <v>254</v>
      </c>
      <c r="K945" t="s">
        <v>125</v>
      </c>
      <c r="L945" t="s">
        <v>125</v>
      </c>
      <c r="M945">
        <f>IF(UPPER(TRIM(Table2[[#This Row],[Status_Clean]]))="CONVERTED",1,0)</f>
        <v>0</v>
      </c>
      <c r="N945">
        <f>IF(ISNUMBER(MATCH(UPPER(TRIM(Table2[[#This Row],[Status_Clean]])),{"CONTACTED","QUALIFIED","CONVERTED"},0)),1,0)</f>
        <v>1</v>
      </c>
      <c r="O945" cm="1">
        <f t="array" ref="O945">_xlfn.SWITCH(UPPER(TRIM(Table2[[#This Row],[Status_Clean]])),"NEW",1,"CONTACTED",2,"QUALIFIED",3,"CONVERTED",4,"LOST",5,99)</f>
        <v>2</v>
      </c>
      <c r="P945">
        <v>45252</v>
      </c>
      <c r="Q945" t="s">
        <v>8066</v>
      </c>
      <c r="R945" t="s">
        <v>8066</v>
      </c>
      <c r="S945">
        <v>45252</v>
      </c>
      <c r="T945" t="s">
        <v>7261</v>
      </c>
      <c r="U945">
        <v>45252</v>
      </c>
      <c r="V945" t="s">
        <v>7300</v>
      </c>
      <c r="W945" t="s">
        <v>7263</v>
      </c>
      <c r="X945" t="s">
        <v>7264</v>
      </c>
      <c r="Y945" t="s">
        <v>7272</v>
      </c>
      <c r="Z945" t="s">
        <v>2916</v>
      </c>
      <c r="AA945">
        <v>41.5</v>
      </c>
      <c r="AB945" t="str" cm="1">
        <f t="array" ref="AB945">_xlfn.LET(_xlpm.x,IFERROR(VALUE(Table2[[#This Row],[Response_Time_Hours]]),""),IF(_xlpm.x="","CHECK",_xlfn.IFS(_xlpm.x&lt;=1,"Immediate",_xlpm.x&lt;=6,"Fast",_xlpm.x&lt;=24,"Moderate",_xlpm.x&gt;24,"Delayed")))</f>
        <v>Delayed</v>
      </c>
      <c r="AC945">
        <v>13</v>
      </c>
      <c r="AD945" t="str" cm="1">
        <f t="array" ref="AD945">IF(Table2[[#This Row],[Interaction_Count_Final]]="","N/A",_xlfn.IFS(Table2[[#This Row],[Interaction_Count_Final]]&lt;=2,"Low",Table2[[#This Row],[Interaction_Count_Final]]&lt;=5,"Medium",Table2[[#This Row],[Interaction_Count_Final]]&gt;=6,"High",TRUE,"CHECK"))</f>
        <v>High</v>
      </c>
      <c r="AE945" t="s">
        <v>7273</v>
      </c>
      <c r="AF945" t="b">
        <v>1</v>
      </c>
      <c r="AG945" t="b">
        <v>1</v>
      </c>
      <c r="AH945">
        <v>1232</v>
      </c>
      <c r="AI945">
        <v>45252</v>
      </c>
      <c r="AJ945" t="b">
        <v>1</v>
      </c>
      <c r="AK945" t="e" cm="1">
        <f t="array" ref="AK945">_xlfn.LET(
  _xlpm.txt,TRIM(Raw_Data!F945),
  _xlpm.norm,SUBSTITUTE(SUBSTITUTE(_xlpm.txt,"-","/"),".","/"),
  _xlpm.p,_xlfn.TEXTSPLIT(_xlpm.norm,"/"),
  _xlpm.a,VALUE(INDEX(_xlpm.p,1)),
  _xlpm.b,VALUE(INDEX(_xlpm.p,2)),
  IF(AND(_xlpm.a&lt;=12,_xlpm.b&lt;=12),"REVIEW_AMBIGUOUS","OK")
)</f>
        <v>#REF!</v>
      </c>
    </row>
    <row r="946" spans="1:37">
      <c r="A946" t="s">
        <v>2917</v>
      </c>
      <c r="B946" t="s">
        <v>2917</v>
      </c>
      <c r="C946" t="b">
        <v>0</v>
      </c>
      <c r="D946" t="s">
        <v>7257</v>
      </c>
      <c r="E946" t="s">
        <v>2918</v>
      </c>
      <c r="F946" t="s">
        <v>2918</v>
      </c>
      <c r="G946" t="s">
        <v>7280</v>
      </c>
      <c r="H946" t="s">
        <v>101</v>
      </c>
      <c r="I946" t="s">
        <v>101</v>
      </c>
      <c r="J946" t="s">
        <v>101</v>
      </c>
      <c r="K946" t="s">
        <v>125</v>
      </c>
      <c r="L946" t="s">
        <v>125</v>
      </c>
      <c r="M946">
        <f>IF(UPPER(TRIM(Table2[[#This Row],[Status_Clean]]))="CONVERTED",1,0)</f>
        <v>0</v>
      </c>
      <c r="N946">
        <f>IF(ISNUMBER(MATCH(UPPER(TRIM(Table2[[#This Row],[Status_Clean]])),{"CONTACTED","QUALIFIED","CONVERTED"},0)),1,0)</f>
        <v>1</v>
      </c>
      <c r="O946" cm="1">
        <f t="array" ref="O946">_xlfn.SWITCH(UPPER(TRIM(Table2[[#This Row],[Status_Clean]])),"NEW",1,"CONTACTED",2,"QUALIFIED",3,"CONVERTED",4,"LOST",5,99)</f>
        <v>2</v>
      </c>
      <c r="P946" t="s">
        <v>2919</v>
      </c>
      <c r="Q946" t="s">
        <v>8067</v>
      </c>
      <c r="R946" t="s">
        <v>8067</v>
      </c>
      <c r="S946">
        <v>45479</v>
      </c>
      <c r="T946" t="s">
        <v>7261</v>
      </c>
      <c r="U946">
        <v>45479</v>
      </c>
      <c r="V946" t="s">
        <v>7305</v>
      </c>
      <c r="W946" t="s">
        <v>7271</v>
      </c>
      <c r="X946" t="s">
        <v>7288</v>
      </c>
      <c r="Y946" t="s">
        <v>7278</v>
      </c>
      <c r="Z946" t="s">
        <v>1365</v>
      </c>
      <c r="AA946">
        <v>7.9</v>
      </c>
      <c r="AB946" t="str" cm="1">
        <f t="array" ref="AB946">_xlfn.LET(_xlpm.x,IFERROR(VALUE(Table2[[#This Row],[Response_Time_Hours]]),""),IF(_xlpm.x="","CHECK",_xlfn.IFS(_xlpm.x&lt;=1,"Immediate",_xlpm.x&lt;=6,"Fast",_xlpm.x&lt;=24,"Moderate",_xlpm.x&gt;24,"Delayed")))</f>
        <v>Moderate</v>
      </c>
      <c r="AC946">
        <v>38</v>
      </c>
      <c r="AD946" t="str" cm="1">
        <f t="array" ref="AD946">IF(Table2[[#This Row],[Interaction_Count_Final]]="","N/A",_xlfn.IFS(Table2[[#This Row],[Interaction_Count_Final]]&lt;=2,"Low",Table2[[#This Row],[Interaction_Count_Final]]&lt;=5,"Medium",Table2[[#This Row],[Interaction_Count_Final]]&gt;=6,"High",TRUE,"CHECK"))</f>
        <v>High</v>
      </c>
      <c r="AE946" t="s">
        <v>7266</v>
      </c>
      <c r="AF946" t="b">
        <v>1</v>
      </c>
      <c r="AG946" t="b">
        <v>1</v>
      </c>
      <c r="AH946">
        <v>1233</v>
      </c>
      <c r="AI946">
        <v>45479</v>
      </c>
      <c r="AJ946" t="b">
        <v>1</v>
      </c>
      <c r="AK946" t="str" cm="1">
        <f t="array" ref="AK946">_xlfn.LET(
  _xlpm.txt,TRIM(Raw_Data!F946),
  _xlpm.norm,SUBSTITUTE(SUBSTITUTE(_xlpm.txt,"-","/"),".","/"),
  _xlpm.p,_xlfn.TEXTSPLIT(_xlpm.norm,"/"),
  _xlpm.a,VALUE(INDEX(_xlpm.p,1)),
  _xlpm.b,VALUE(INDEX(_xlpm.p,2)),
  IF(AND(_xlpm.a&lt;=12,_xlpm.b&lt;=12),"REVIEW_AMBIGUOUS","OK")
)</f>
        <v>REVIEW_AMBIGUOUS</v>
      </c>
    </row>
    <row r="947" spans="1:37">
      <c r="A947" t="s">
        <v>2920</v>
      </c>
      <c r="B947" t="s">
        <v>2920</v>
      </c>
      <c r="C947" t="b">
        <v>0</v>
      </c>
      <c r="D947" t="s">
        <v>7257</v>
      </c>
      <c r="E947" t="s">
        <v>2921</v>
      </c>
      <c r="F947" t="s">
        <v>2921</v>
      </c>
      <c r="G947" t="s">
        <v>7303</v>
      </c>
      <c r="H947" t="s">
        <v>101</v>
      </c>
      <c r="I947" t="s">
        <v>101</v>
      </c>
      <c r="J947" t="s">
        <v>101</v>
      </c>
      <c r="K947" t="s">
        <v>125</v>
      </c>
      <c r="L947" t="s">
        <v>125</v>
      </c>
      <c r="M947">
        <f>IF(UPPER(TRIM(Table2[[#This Row],[Status_Clean]]))="CONVERTED",1,0)</f>
        <v>0</v>
      </c>
      <c r="N947">
        <f>IF(ISNUMBER(MATCH(UPPER(TRIM(Table2[[#This Row],[Status_Clean]])),{"CONTACTED","QUALIFIED","CONVERTED"},0)),1,0)</f>
        <v>1</v>
      </c>
      <c r="O947" cm="1">
        <f t="array" ref="O947">_xlfn.SWITCH(UPPER(TRIM(Table2[[#This Row],[Status_Clean]])),"NEW",1,"CONTACTED",2,"QUALIFIED",3,"CONVERTED",4,"LOST",5,99)</f>
        <v>2</v>
      </c>
      <c r="P947" t="s">
        <v>2922</v>
      </c>
      <c r="Q947" t="s">
        <v>2922</v>
      </c>
      <c r="R947" t="s">
        <v>2922</v>
      </c>
      <c r="S947">
        <v>45288</v>
      </c>
      <c r="T947" t="s">
        <v>7261</v>
      </c>
      <c r="U947">
        <v>45288</v>
      </c>
      <c r="V947" t="s">
        <v>7262</v>
      </c>
      <c r="W947" t="s">
        <v>7263</v>
      </c>
      <c r="X947" t="s">
        <v>7264</v>
      </c>
      <c r="Y947" t="s">
        <v>7285</v>
      </c>
      <c r="Z947" t="s">
        <v>474</v>
      </c>
      <c r="AA947">
        <v>50.400000000000006</v>
      </c>
      <c r="AB947" t="str" cm="1">
        <f t="array" ref="AB947">_xlfn.LET(_xlpm.x,IFERROR(VALUE(Table2[[#This Row],[Response_Time_Hours]]),""),IF(_xlpm.x="","CHECK",_xlfn.IFS(_xlpm.x&lt;=1,"Immediate",_xlpm.x&lt;=6,"Fast",_xlpm.x&lt;=24,"Moderate",_xlpm.x&gt;24,"Delayed")))</f>
        <v>Delayed</v>
      </c>
      <c r="AC947">
        <v>47</v>
      </c>
      <c r="AD947" t="str" cm="1">
        <f t="array" ref="AD947">IF(Table2[[#This Row],[Interaction_Count_Final]]="","N/A",_xlfn.IFS(Table2[[#This Row],[Interaction_Count_Final]]&lt;=2,"Low",Table2[[#This Row],[Interaction_Count_Final]]&lt;=5,"Medium",Table2[[#This Row],[Interaction_Count_Final]]&gt;=6,"High",TRUE,"CHECK"))</f>
        <v>High</v>
      </c>
      <c r="AE947" t="s">
        <v>7289</v>
      </c>
      <c r="AF947" t="b">
        <v>1</v>
      </c>
      <c r="AG947" t="b">
        <v>1</v>
      </c>
      <c r="AH947">
        <v>1234</v>
      </c>
      <c r="AI947">
        <v>45288</v>
      </c>
      <c r="AJ947" t="b">
        <v>1</v>
      </c>
      <c r="AK947" t="str" cm="1">
        <f t="array" ref="AK947">_xlfn.LET(
  _xlpm.txt,TRIM(Raw_Data!F947),
  _xlpm.norm,SUBSTITUTE(SUBSTITUTE(_xlpm.txt,"-","/"),".","/"),
  _xlpm.p,_xlfn.TEXTSPLIT(_xlpm.norm,"/"),
  _xlpm.a,VALUE(INDEX(_xlpm.p,1)),
  _xlpm.b,VALUE(INDEX(_xlpm.p,2)),
  IF(AND(_xlpm.a&lt;=12,_xlpm.b&lt;=12),"REVIEW_AMBIGUOUS","OK")
)</f>
        <v>OK</v>
      </c>
    </row>
    <row r="948" spans="1:37">
      <c r="A948" t="s">
        <v>2923</v>
      </c>
      <c r="B948" t="s">
        <v>2923</v>
      </c>
      <c r="C948" t="b">
        <v>0</v>
      </c>
      <c r="D948" t="s">
        <v>7257</v>
      </c>
      <c r="E948" t="s">
        <v>2924</v>
      </c>
      <c r="F948" t="s">
        <v>2924</v>
      </c>
      <c r="G948" t="s">
        <v>7303</v>
      </c>
      <c r="H948" t="s">
        <v>473</v>
      </c>
      <c r="I948" t="s">
        <v>473</v>
      </c>
      <c r="J948" t="s">
        <v>473</v>
      </c>
      <c r="K948" t="s">
        <v>125</v>
      </c>
      <c r="L948" t="s">
        <v>125</v>
      </c>
      <c r="M948">
        <f>IF(UPPER(TRIM(Table2[[#This Row],[Status_Clean]]))="CONVERTED",1,0)</f>
        <v>0</v>
      </c>
      <c r="N948">
        <f>IF(ISNUMBER(MATCH(UPPER(TRIM(Table2[[#This Row],[Status_Clean]])),{"CONTACTED","QUALIFIED","CONVERTED"},0)),1,0)</f>
        <v>1</v>
      </c>
      <c r="O948" cm="1">
        <f t="array" ref="O948">_xlfn.SWITCH(UPPER(TRIM(Table2[[#This Row],[Status_Clean]])),"NEW",1,"CONTACTED",2,"QUALIFIED",3,"CONVERTED",4,"LOST",5,99)</f>
        <v>2</v>
      </c>
      <c r="P948">
        <v>45200</v>
      </c>
      <c r="Q948" t="s">
        <v>7292</v>
      </c>
      <c r="R948" t="s">
        <v>7292</v>
      </c>
      <c r="S948">
        <v>45200</v>
      </c>
      <c r="T948" t="s">
        <v>7261</v>
      </c>
      <c r="U948">
        <v>45200</v>
      </c>
      <c r="V948" t="s">
        <v>7270</v>
      </c>
      <c r="W948" t="s">
        <v>7263</v>
      </c>
      <c r="X948" t="s">
        <v>7264</v>
      </c>
      <c r="Y948" t="s">
        <v>7293</v>
      </c>
      <c r="Z948">
        <v>2</v>
      </c>
      <c r="AA948">
        <v>2</v>
      </c>
      <c r="AB948" t="str" cm="1">
        <f t="array" ref="AB948">_xlfn.LET(_xlpm.x,IFERROR(VALUE(Table2[[#This Row],[Response_Time_Hours]]),""),IF(_xlpm.x="","CHECK",_xlfn.IFS(_xlpm.x&lt;=1,"Immediate",_xlpm.x&lt;=6,"Fast",_xlpm.x&lt;=24,"Moderate",_xlpm.x&gt;24,"Delayed")))</f>
        <v>Fast</v>
      </c>
      <c r="AC948">
        <v>43</v>
      </c>
      <c r="AD948" t="str" cm="1">
        <f t="array" ref="AD948">IF(Table2[[#This Row],[Interaction_Count_Final]]="","N/A",_xlfn.IFS(Table2[[#This Row],[Interaction_Count_Final]]&lt;=2,"Low",Table2[[#This Row],[Interaction_Count_Final]]&lt;=5,"Medium",Table2[[#This Row],[Interaction_Count_Final]]&gt;=6,"High",TRUE,"CHECK"))</f>
        <v>High</v>
      </c>
      <c r="AE948" t="s">
        <v>7273</v>
      </c>
      <c r="AF948" t="b">
        <v>1</v>
      </c>
      <c r="AG948" t="b">
        <v>1</v>
      </c>
      <c r="AH948">
        <v>1237</v>
      </c>
      <c r="AI948">
        <v>45200</v>
      </c>
      <c r="AJ948" t="b">
        <v>1</v>
      </c>
      <c r="AK948" t="e" cm="1">
        <f t="array" ref="AK948">_xlfn.LET(
  _xlpm.txt,TRIM(Raw_Data!F948),
  _xlpm.norm,SUBSTITUTE(SUBSTITUTE(_xlpm.txt,"-","/"),".","/"),
  _xlpm.p,_xlfn.TEXTSPLIT(_xlpm.norm,"/"),
  _xlpm.a,VALUE(INDEX(_xlpm.p,1)),
  _xlpm.b,VALUE(INDEX(_xlpm.p,2)),
  IF(AND(_xlpm.a&lt;=12,_xlpm.b&lt;=12),"REVIEW_AMBIGUOUS","OK")
)</f>
        <v>#REF!</v>
      </c>
    </row>
    <row r="949" spans="1:37">
      <c r="A949" t="s">
        <v>2925</v>
      </c>
      <c r="B949" t="s">
        <v>2925</v>
      </c>
      <c r="C949" t="b">
        <v>0</v>
      </c>
      <c r="D949" t="s">
        <v>7257</v>
      </c>
      <c r="E949" t="s">
        <v>2926</v>
      </c>
      <c r="F949" t="s">
        <v>2926</v>
      </c>
      <c r="G949" t="s">
        <v>7280</v>
      </c>
      <c r="H949" t="s">
        <v>363</v>
      </c>
      <c r="I949" t="s">
        <v>363</v>
      </c>
      <c r="J949" t="s">
        <v>363</v>
      </c>
      <c r="K949" t="s">
        <v>125</v>
      </c>
      <c r="L949" t="s">
        <v>125</v>
      </c>
      <c r="M949">
        <f>IF(UPPER(TRIM(Table2[[#This Row],[Status_Clean]]))="CONVERTED",1,0)</f>
        <v>0</v>
      </c>
      <c r="N949">
        <f>IF(ISNUMBER(MATCH(UPPER(TRIM(Table2[[#This Row],[Status_Clean]])),{"CONTACTED","QUALIFIED","CONVERTED"},0)),1,0)</f>
        <v>1</v>
      </c>
      <c r="O949" cm="1">
        <f t="array" ref="O949">_xlfn.SWITCH(UPPER(TRIM(Table2[[#This Row],[Status_Clean]])),"NEW",1,"CONTACTED",2,"QUALIFIED",3,"CONVERTED",4,"LOST",5,99)</f>
        <v>2</v>
      </c>
      <c r="P949">
        <v>45510</v>
      </c>
      <c r="Q949" t="s">
        <v>7545</v>
      </c>
      <c r="R949" t="s">
        <v>7545</v>
      </c>
      <c r="S949">
        <v>45510</v>
      </c>
      <c r="T949" t="s">
        <v>7261</v>
      </c>
      <c r="U949">
        <v>45510</v>
      </c>
      <c r="V949" t="s">
        <v>7310</v>
      </c>
      <c r="W949" t="s">
        <v>7271</v>
      </c>
      <c r="X949" t="s">
        <v>7288</v>
      </c>
      <c r="Y949" t="s">
        <v>7265</v>
      </c>
      <c r="Z949" t="s">
        <v>1565</v>
      </c>
      <c r="AA949">
        <v>39</v>
      </c>
      <c r="AB949" t="str" cm="1">
        <f t="array" ref="AB949">_xlfn.LET(_xlpm.x,IFERROR(VALUE(Table2[[#This Row],[Response_Time_Hours]]),""),IF(_xlpm.x="","CHECK",_xlfn.IFS(_xlpm.x&lt;=1,"Immediate",_xlpm.x&lt;=6,"Fast",_xlpm.x&lt;=24,"Moderate",_xlpm.x&gt;24,"Delayed")))</f>
        <v>Delayed</v>
      </c>
      <c r="AC949">
        <v>19</v>
      </c>
      <c r="AD949" t="str" cm="1">
        <f t="array" ref="AD949">IF(Table2[[#This Row],[Interaction_Count_Final]]="","N/A",_xlfn.IFS(Table2[[#This Row],[Interaction_Count_Final]]&lt;=2,"Low",Table2[[#This Row],[Interaction_Count_Final]]&lt;=5,"Medium",Table2[[#This Row],[Interaction_Count_Final]]&gt;=6,"High",TRUE,"CHECK"))</f>
        <v>High</v>
      </c>
      <c r="AE949" t="s">
        <v>7289</v>
      </c>
      <c r="AF949" t="b">
        <v>1</v>
      </c>
      <c r="AG949" t="b">
        <v>1</v>
      </c>
      <c r="AH949">
        <v>1238</v>
      </c>
      <c r="AI949">
        <v>45510</v>
      </c>
      <c r="AJ949" t="b">
        <v>1</v>
      </c>
      <c r="AK949" t="e" cm="1">
        <f t="array" ref="AK949">_xlfn.LET(
  _xlpm.txt,TRIM(Raw_Data!F949),
  _xlpm.norm,SUBSTITUTE(SUBSTITUTE(_xlpm.txt,"-","/"),".","/"),
  _xlpm.p,_xlfn.TEXTSPLIT(_xlpm.norm,"/"),
  _xlpm.a,VALUE(INDEX(_xlpm.p,1)),
  _xlpm.b,VALUE(INDEX(_xlpm.p,2)),
  IF(AND(_xlpm.a&lt;=12,_xlpm.b&lt;=12),"REVIEW_AMBIGUOUS","OK")
)</f>
        <v>#REF!</v>
      </c>
    </row>
    <row r="950" spans="1:37">
      <c r="A950" t="s">
        <v>2927</v>
      </c>
      <c r="B950" t="s">
        <v>2927</v>
      </c>
      <c r="C950" t="b">
        <v>0</v>
      </c>
      <c r="D950" t="s">
        <v>7257</v>
      </c>
      <c r="E950" t="s">
        <v>2928</v>
      </c>
      <c r="F950" t="s">
        <v>2928</v>
      </c>
      <c r="G950" t="s">
        <v>7268</v>
      </c>
      <c r="H950" t="s">
        <v>7535</v>
      </c>
      <c r="I950" t="s">
        <v>7535</v>
      </c>
      <c r="J950" t="s">
        <v>101</v>
      </c>
      <c r="K950" t="s">
        <v>173</v>
      </c>
      <c r="L950" t="s">
        <v>173</v>
      </c>
      <c r="M950">
        <f>IF(UPPER(TRIM(Table2[[#This Row],[Status_Clean]]))="CONVERTED",1,0)</f>
        <v>0</v>
      </c>
      <c r="N950">
        <f>IF(ISNUMBER(MATCH(UPPER(TRIM(Table2[[#This Row],[Status_Clean]])),{"CONTACTED","QUALIFIED","CONVERTED"},0)),1,0)</f>
        <v>0</v>
      </c>
      <c r="O950" cm="1">
        <f t="array" ref="O950">_xlfn.SWITCH(UPPER(TRIM(Table2[[#This Row],[Status_Clean]])),"NEW",1,"CONTACTED",2,"QUALIFIED",3,"CONVERTED",4,"LOST",5,99)</f>
        <v>5</v>
      </c>
      <c r="P950" t="s">
        <v>2929</v>
      </c>
      <c r="Q950" t="s">
        <v>8068</v>
      </c>
      <c r="R950" t="s">
        <v>8068</v>
      </c>
      <c r="S950">
        <v>45354</v>
      </c>
      <c r="T950" t="s">
        <v>7261</v>
      </c>
      <c r="U950">
        <v>45354</v>
      </c>
      <c r="V950" t="s">
        <v>7295</v>
      </c>
      <c r="W950" t="s">
        <v>7271</v>
      </c>
      <c r="X950" t="s">
        <v>7284</v>
      </c>
      <c r="Y950" t="s">
        <v>7293</v>
      </c>
      <c r="Z950">
        <v>56.8</v>
      </c>
      <c r="AA950">
        <v>56.8</v>
      </c>
      <c r="AB950" t="str" cm="1">
        <f t="array" ref="AB950">_xlfn.LET(_xlpm.x,IFERROR(VALUE(Table2[[#This Row],[Response_Time_Hours]]),""),IF(_xlpm.x="","CHECK",_xlfn.IFS(_xlpm.x&lt;=1,"Immediate",_xlpm.x&lt;=6,"Fast",_xlpm.x&lt;=24,"Moderate",_xlpm.x&gt;24,"Delayed")))</f>
        <v>Delayed</v>
      </c>
      <c r="AC950">
        <v>16</v>
      </c>
      <c r="AD950" t="str" cm="1">
        <f t="array" ref="AD950">IF(Table2[[#This Row],[Interaction_Count_Final]]="","N/A",_xlfn.IFS(Table2[[#This Row],[Interaction_Count_Final]]&lt;=2,"Low",Table2[[#This Row],[Interaction_Count_Final]]&lt;=5,"Medium",Table2[[#This Row],[Interaction_Count_Final]]&gt;=6,"High",TRUE,"CHECK"))</f>
        <v>High</v>
      </c>
      <c r="AE950" t="s">
        <v>7266</v>
      </c>
      <c r="AF950" t="b">
        <v>1</v>
      </c>
      <c r="AG950" t="b">
        <v>1</v>
      </c>
      <c r="AH950">
        <v>1239</v>
      </c>
      <c r="AI950">
        <v>45354</v>
      </c>
      <c r="AJ950" t="b">
        <v>1</v>
      </c>
      <c r="AK950" t="e" cm="1">
        <f t="array" ref="AK950">_xlfn.LET(
  _xlpm.txt,TRIM(Raw_Data!F950),
  _xlpm.norm,SUBSTITUTE(SUBSTITUTE(_xlpm.txt,"-","/"),".","/"),
  _xlpm.p,_xlfn.TEXTSPLIT(_xlpm.norm,"/"),
  _xlpm.a,VALUE(INDEX(_xlpm.p,1)),
  _xlpm.b,VALUE(INDEX(_xlpm.p,2)),
  IF(AND(_xlpm.a&lt;=12,_xlpm.b&lt;=12),"REVIEW_AMBIGUOUS","OK")
)</f>
        <v>#REF!</v>
      </c>
    </row>
    <row r="951" spans="1:37">
      <c r="A951" t="s">
        <v>2930</v>
      </c>
      <c r="B951" t="s">
        <v>2930</v>
      </c>
      <c r="C951" t="b">
        <v>0</v>
      </c>
      <c r="D951" t="s">
        <v>7257</v>
      </c>
      <c r="E951" t="s">
        <v>8069</v>
      </c>
      <c r="F951" t="s">
        <v>8069</v>
      </c>
      <c r="G951" t="s">
        <v>7274</v>
      </c>
      <c r="H951" t="s">
        <v>254</v>
      </c>
      <c r="I951" t="s">
        <v>254</v>
      </c>
      <c r="J951" t="s">
        <v>254</v>
      </c>
      <c r="K951" t="s">
        <v>71</v>
      </c>
      <c r="L951" t="s">
        <v>71</v>
      </c>
      <c r="M951">
        <f>IF(UPPER(TRIM(Table2[[#This Row],[Status_Clean]]))="CONVERTED",1,0)</f>
        <v>0</v>
      </c>
      <c r="N951">
        <f>IF(ISNUMBER(MATCH(UPPER(TRIM(Table2[[#This Row],[Status_Clean]])),{"CONTACTED","QUALIFIED","CONVERTED"},0)),1,0)</f>
        <v>1</v>
      </c>
      <c r="O951" cm="1">
        <f t="array" ref="O951">_xlfn.SWITCH(UPPER(TRIM(Table2[[#This Row],[Status_Clean]])),"NEW",1,"CONTACTED",2,"QUALIFIED",3,"CONVERTED",4,"LOST",5,99)</f>
        <v>3</v>
      </c>
      <c r="P951">
        <v>45269</v>
      </c>
      <c r="Q951" t="s">
        <v>7804</v>
      </c>
      <c r="R951" t="s">
        <v>7804</v>
      </c>
      <c r="S951">
        <v>45269</v>
      </c>
      <c r="T951" t="s">
        <v>7261</v>
      </c>
      <c r="U951">
        <v>45269</v>
      </c>
      <c r="V951" t="s">
        <v>7262</v>
      </c>
      <c r="W951" t="s">
        <v>7263</v>
      </c>
      <c r="X951" t="s">
        <v>7264</v>
      </c>
      <c r="Y951" t="s">
        <v>7278</v>
      </c>
      <c r="Z951" t="s">
        <v>138</v>
      </c>
      <c r="AA951">
        <v>33.599999999999994</v>
      </c>
      <c r="AB951" t="str" cm="1">
        <f t="array" ref="AB951">_xlfn.LET(_xlpm.x,IFERROR(VALUE(Table2[[#This Row],[Response_Time_Hours]]),""),IF(_xlpm.x="","CHECK",_xlfn.IFS(_xlpm.x&lt;=1,"Immediate",_xlpm.x&lt;=6,"Fast",_xlpm.x&lt;=24,"Moderate",_xlpm.x&gt;24,"Delayed")))</f>
        <v>Delayed</v>
      </c>
      <c r="AC951">
        <v>1</v>
      </c>
      <c r="AD951" t="str" cm="1">
        <f t="array" ref="AD951">IF(Table2[[#This Row],[Interaction_Count_Final]]="","N/A",_xlfn.IFS(Table2[[#This Row],[Interaction_Count_Final]]&lt;=2,"Low",Table2[[#This Row],[Interaction_Count_Final]]&lt;=5,"Medium",Table2[[#This Row],[Interaction_Count_Final]]&gt;=6,"High",TRUE,"CHECK"))</f>
        <v>Low</v>
      </c>
      <c r="AE951" t="s">
        <v>7266</v>
      </c>
      <c r="AF951" t="b">
        <v>1</v>
      </c>
      <c r="AG951" t="b">
        <v>1</v>
      </c>
      <c r="AH951">
        <v>1240</v>
      </c>
      <c r="AI951">
        <v>45269</v>
      </c>
      <c r="AJ951" t="b">
        <v>1</v>
      </c>
      <c r="AK951" t="e" cm="1">
        <f t="array" ref="AK951">_xlfn.LET(
  _xlpm.txt,TRIM(Raw_Data!F951),
  _xlpm.norm,SUBSTITUTE(SUBSTITUTE(_xlpm.txt,"-","/"),".","/"),
  _xlpm.p,_xlfn.TEXTSPLIT(_xlpm.norm,"/"),
  _xlpm.a,VALUE(INDEX(_xlpm.p,1)),
  _xlpm.b,VALUE(INDEX(_xlpm.p,2)),
  IF(AND(_xlpm.a&lt;=12,_xlpm.b&lt;=12),"REVIEW_AMBIGUOUS","OK")
)</f>
        <v>#REF!</v>
      </c>
    </row>
    <row r="952" spans="1:37">
      <c r="A952" t="s">
        <v>2932</v>
      </c>
      <c r="B952" t="s">
        <v>2932</v>
      </c>
      <c r="C952" t="b">
        <v>0</v>
      </c>
      <c r="D952" t="s">
        <v>7257</v>
      </c>
      <c r="E952" t="s">
        <v>8070</v>
      </c>
      <c r="F952" t="s">
        <v>8070</v>
      </c>
      <c r="G952" t="s">
        <v>7280</v>
      </c>
      <c r="H952" t="s">
        <v>7535</v>
      </c>
      <c r="I952" t="s">
        <v>7535</v>
      </c>
      <c r="J952" t="s">
        <v>101</v>
      </c>
      <c r="K952" t="s">
        <v>193</v>
      </c>
      <c r="L952" t="s">
        <v>193</v>
      </c>
      <c r="M952">
        <f>IF(UPPER(TRIM(Table2[[#This Row],[Status_Clean]]))="CONVERTED",1,0)</f>
        <v>0</v>
      </c>
      <c r="N952">
        <f>IF(ISNUMBER(MATCH(UPPER(TRIM(Table2[[#This Row],[Status_Clean]])),{"CONTACTED","QUALIFIED","CONVERTED"},0)),1,0)</f>
        <v>0</v>
      </c>
      <c r="O952" cm="1">
        <f t="array" ref="O952">_xlfn.SWITCH(UPPER(TRIM(Table2[[#This Row],[Status_Clean]])),"NEW",1,"CONTACTED",2,"QUALIFIED",3,"CONVERTED",4,"LOST",5,99)</f>
        <v>1</v>
      </c>
      <c r="P952">
        <v>45570</v>
      </c>
      <c r="Q952" t="s">
        <v>7725</v>
      </c>
      <c r="R952" t="s">
        <v>7725</v>
      </c>
      <c r="S952">
        <v>45570</v>
      </c>
      <c r="T952" t="s">
        <v>7261</v>
      </c>
      <c r="U952">
        <v>45570</v>
      </c>
      <c r="V952" t="s">
        <v>7270</v>
      </c>
      <c r="W952" t="s">
        <v>7271</v>
      </c>
      <c r="X952" t="s">
        <v>7264</v>
      </c>
      <c r="Y952" t="s">
        <v>7278</v>
      </c>
      <c r="Z952">
        <v>0</v>
      </c>
      <c r="AA952">
        <v>0</v>
      </c>
      <c r="AB952" t="str" cm="1">
        <f t="array" ref="AB952">_xlfn.LET(_xlpm.x,IFERROR(VALUE(Table2[[#This Row],[Response_Time_Hours]]),""),IF(_xlpm.x="","CHECK",_xlfn.IFS(_xlpm.x&lt;=1,"Immediate",_xlpm.x&lt;=6,"Fast",_xlpm.x&lt;=24,"Moderate",_xlpm.x&gt;24,"Delayed")))</f>
        <v>Immediate</v>
      </c>
      <c r="AC952">
        <v>18</v>
      </c>
      <c r="AD952" t="str" cm="1">
        <f t="array" ref="AD952">IF(Table2[[#This Row],[Interaction_Count_Final]]="","N/A",_xlfn.IFS(Table2[[#This Row],[Interaction_Count_Final]]&lt;=2,"Low",Table2[[#This Row],[Interaction_Count_Final]]&lt;=5,"Medium",Table2[[#This Row],[Interaction_Count_Final]]&gt;=6,"High",TRUE,"CHECK"))</f>
        <v>High</v>
      </c>
      <c r="AE952" t="s">
        <v>7289</v>
      </c>
      <c r="AF952" t="b">
        <v>1</v>
      </c>
      <c r="AG952" t="b">
        <v>1</v>
      </c>
      <c r="AH952">
        <v>1241</v>
      </c>
      <c r="AI952">
        <v>45570</v>
      </c>
      <c r="AJ952" t="b">
        <v>1</v>
      </c>
      <c r="AK952" t="e" cm="1">
        <f t="array" ref="AK952">_xlfn.LET(
  _xlpm.txt,TRIM(Raw_Data!F952),
  _xlpm.norm,SUBSTITUTE(SUBSTITUTE(_xlpm.txt,"-","/"),".","/"),
  _xlpm.p,_xlfn.TEXTSPLIT(_xlpm.norm,"/"),
  _xlpm.a,VALUE(INDEX(_xlpm.p,1)),
  _xlpm.b,VALUE(INDEX(_xlpm.p,2)),
  IF(AND(_xlpm.a&lt;=12,_xlpm.b&lt;=12),"REVIEW_AMBIGUOUS","OK")
)</f>
        <v>#REF!</v>
      </c>
    </row>
    <row r="953" spans="1:37">
      <c r="A953" t="s">
        <v>2934</v>
      </c>
      <c r="B953" t="s">
        <v>2934</v>
      </c>
      <c r="C953" t="b">
        <v>0</v>
      </c>
      <c r="D953" t="s">
        <v>7257</v>
      </c>
      <c r="E953" t="s">
        <v>2935</v>
      </c>
      <c r="F953" t="s">
        <v>2935</v>
      </c>
      <c r="G953" t="s">
        <v>7268</v>
      </c>
      <c r="H953" t="s">
        <v>7413</v>
      </c>
      <c r="I953" t="s">
        <v>7413</v>
      </c>
      <c r="J953" t="s">
        <v>123</v>
      </c>
      <c r="K953" t="s">
        <v>71</v>
      </c>
      <c r="L953" t="s">
        <v>71</v>
      </c>
      <c r="M953">
        <f>IF(UPPER(TRIM(Table2[[#This Row],[Status_Clean]]))="CONVERTED",1,0)</f>
        <v>0</v>
      </c>
      <c r="N953">
        <f>IF(ISNUMBER(MATCH(UPPER(TRIM(Table2[[#This Row],[Status_Clean]])),{"CONTACTED","QUALIFIED","CONVERTED"},0)),1,0)</f>
        <v>1</v>
      </c>
      <c r="O953" cm="1">
        <f t="array" ref="O953">_xlfn.SWITCH(UPPER(TRIM(Table2[[#This Row],[Status_Clean]])),"NEW",1,"CONTACTED",2,"QUALIFIED",3,"CONVERTED",4,"LOST",5,99)</f>
        <v>3</v>
      </c>
      <c r="P953">
        <v>45566</v>
      </c>
      <c r="Q953" t="s">
        <v>8071</v>
      </c>
      <c r="R953" t="s">
        <v>8071</v>
      </c>
      <c r="S953">
        <v>45566</v>
      </c>
      <c r="T953" t="s">
        <v>7261</v>
      </c>
      <c r="U953">
        <v>45566</v>
      </c>
      <c r="V953" t="s">
        <v>7270</v>
      </c>
      <c r="W953" t="s">
        <v>7271</v>
      </c>
      <c r="X953" t="s">
        <v>7264</v>
      </c>
      <c r="Y953" t="s">
        <v>7265</v>
      </c>
      <c r="Z953" t="s">
        <v>2936</v>
      </c>
      <c r="AA953">
        <v>22.1</v>
      </c>
      <c r="AB953" t="str" cm="1">
        <f t="array" ref="AB953">_xlfn.LET(_xlpm.x,IFERROR(VALUE(Table2[[#This Row],[Response_Time_Hours]]),""),IF(_xlpm.x="","CHECK",_xlfn.IFS(_xlpm.x&lt;=1,"Immediate",_xlpm.x&lt;=6,"Fast",_xlpm.x&lt;=24,"Moderate",_xlpm.x&gt;24,"Delayed")))</f>
        <v>Moderate</v>
      </c>
      <c r="AC953">
        <v>25</v>
      </c>
      <c r="AD953" t="str" cm="1">
        <f t="array" ref="AD953">IF(Table2[[#This Row],[Interaction_Count_Final]]="","N/A",_xlfn.IFS(Table2[[#This Row],[Interaction_Count_Final]]&lt;=2,"Low",Table2[[#This Row],[Interaction_Count_Final]]&lt;=5,"Medium",Table2[[#This Row],[Interaction_Count_Final]]&gt;=6,"High",TRUE,"CHECK"))</f>
        <v>High</v>
      </c>
      <c r="AE953" t="s">
        <v>7266</v>
      </c>
      <c r="AF953" t="b">
        <v>1</v>
      </c>
      <c r="AG953" t="b">
        <v>1</v>
      </c>
      <c r="AH953">
        <v>1242</v>
      </c>
      <c r="AI953">
        <v>45566</v>
      </c>
      <c r="AJ953" t="b">
        <v>1</v>
      </c>
      <c r="AK953" t="e" cm="1">
        <f t="array" ref="AK953">_xlfn.LET(
  _xlpm.txt,TRIM(Raw_Data!F953),
  _xlpm.norm,SUBSTITUTE(SUBSTITUTE(_xlpm.txt,"-","/"),".","/"),
  _xlpm.p,_xlfn.TEXTSPLIT(_xlpm.norm,"/"),
  _xlpm.a,VALUE(INDEX(_xlpm.p,1)),
  _xlpm.b,VALUE(INDEX(_xlpm.p,2)),
  IF(AND(_xlpm.a&lt;=12,_xlpm.b&lt;=12),"REVIEW_AMBIGUOUS","OK")
)</f>
        <v>#REF!</v>
      </c>
    </row>
    <row r="954" spans="1:37">
      <c r="A954" t="s">
        <v>2937</v>
      </c>
      <c r="B954" t="s">
        <v>2937</v>
      </c>
      <c r="C954" t="b">
        <v>0</v>
      </c>
      <c r="D954" t="s">
        <v>7257</v>
      </c>
      <c r="E954" t="s">
        <v>2938</v>
      </c>
      <c r="F954" t="s">
        <v>2938</v>
      </c>
      <c r="G954" t="s">
        <v>7258</v>
      </c>
      <c r="H954" t="s">
        <v>473</v>
      </c>
      <c r="I954" t="s">
        <v>473</v>
      </c>
      <c r="J954" t="s">
        <v>473</v>
      </c>
      <c r="K954" t="s">
        <v>7368</v>
      </c>
      <c r="L954" t="s">
        <v>173</v>
      </c>
      <c r="M954">
        <f>IF(UPPER(TRIM(Table2[[#This Row],[Status_Clean]]))="CONVERTED",1,0)</f>
        <v>0</v>
      </c>
      <c r="N954">
        <f>IF(ISNUMBER(MATCH(UPPER(TRIM(Table2[[#This Row],[Status_Clean]])),{"CONTACTED","QUALIFIED","CONVERTED"},0)),1,0)</f>
        <v>0</v>
      </c>
      <c r="O954" cm="1">
        <f t="array" ref="O954">_xlfn.SWITCH(UPPER(TRIM(Table2[[#This Row],[Status_Clean]])),"NEW",1,"CONTACTED",2,"QUALIFIED",3,"CONVERTED",4,"LOST",5,99)</f>
        <v>5</v>
      </c>
      <c r="P954">
        <v>45531</v>
      </c>
      <c r="Q954" t="s">
        <v>8072</v>
      </c>
      <c r="R954" t="s">
        <v>8072</v>
      </c>
      <c r="S954">
        <v>45531</v>
      </c>
      <c r="T954" t="s">
        <v>7261</v>
      </c>
      <c r="U954">
        <v>45531</v>
      </c>
      <c r="V954" t="s">
        <v>7310</v>
      </c>
      <c r="W954" t="s">
        <v>7271</v>
      </c>
      <c r="X954" t="s">
        <v>7288</v>
      </c>
      <c r="Y954" t="s">
        <v>7265</v>
      </c>
      <c r="Z954" t="s">
        <v>2939</v>
      </c>
      <c r="AA954">
        <v>51.8</v>
      </c>
      <c r="AB954" t="str" cm="1">
        <f t="array" ref="AB954">_xlfn.LET(_xlpm.x,IFERROR(VALUE(Table2[[#This Row],[Response_Time_Hours]]),""),IF(_xlpm.x="","CHECK",_xlfn.IFS(_xlpm.x&lt;=1,"Immediate",_xlpm.x&lt;=6,"Fast",_xlpm.x&lt;=24,"Moderate",_xlpm.x&gt;24,"Delayed")))</f>
        <v>Delayed</v>
      </c>
      <c r="AC954" t="s">
        <v>232</v>
      </c>
      <c r="AD954" t="str" cm="1">
        <f t="array" ref="AD954">IF(Table2[[#This Row],[Interaction_Count_Final]]="","N/A",_xlfn.IFS(Table2[[#This Row],[Interaction_Count_Final]]&lt;=2,"Low",Table2[[#This Row],[Interaction_Count_Final]]&lt;=5,"Medium",Table2[[#This Row],[Interaction_Count_Final]]&gt;=6,"High",TRUE,"CHECK"))</f>
        <v>High</v>
      </c>
      <c r="AE954" t="s">
        <v>7266</v>
      </c>
      <c r="AF954" t="b">
        <v>1</v>
      </c>
      <c r="AG954" t="b">
        <v>1</v>
      </c>
      <c r="AH954">
        <v>1243</v>
      </c>
      <c r="AI954">
        <v>45531</v>
      </c>
      <c r="AJ954" t="b">
        <v>1</v>
      </c>
      <c r="AK954" t="e" cm="1">
        <f t="array" ref="AK954">_xlfn.LET(
  _xlpm.txt,TRIM(Raw_Data!F954),
  _xlpm.norm,SUBSTITUTE(SUBSTITUTE(_xlpm.txt,"-","/"),".","/"),
  _xlpm.p,_xlfn.TEXTSPLIT(_xlpm.norm,"/"),
  _xlpm.a,VALUE(INDEX(_xlpm.p,1)),
  _xlpm.b,VALUE(INDEX(_xlpm.p,2)),
  IF(AND(_xlpm.a&lt;=12,_xlpm.b&lt;=12),"REVIEW_AMBIGUOUS","OK")
)</f>
        <v>#REF!</v>
      </c>
    </row>
    <row r="955" spans="1:37">
      <c r="A955" t="s">
        <v>2940</v>
      </c>
      <c r="B955" t="s">
        <v>2940</v>
      </c>
      <c r="C955" t="b">
        <v>0</v>
      </c>
      <c r="D955" t="s">
        <v>7257</v>
      </c>
      <c r="E955" t="s">
        <v>8073</v>
      </c>
      <c r="F955" t="s">
        <v>8073</v>
      </c>
      <c r="G955" t="s">
        <v>7280</v>
      </c>
      <c r="H955" t="s">
        <v>106</v>
      </c>
      <c r="I955" t="s">
        <v>106</v>
      </c>
      <c r="J955" t="s">
        <v>106</v>
      </c>
      <c r="K955" t="s">
        <v>193</v>
      </c>
      <c r="L955" t="s">
        <v>193</v>
      </c>
      <c r="M955">
        <f>IF(UPPER(TRIM(Table2[[#This Row],[Status_Clean]]))="CONVERTED",1,0)</f>
        <v>0</v>
      </c>
      <c r="N955">
        <f>IF(ISNUMBER(MATCH(UPPER(TRIM(Table2[[#This Row],[Status_Clean]])),{"CONTACTED","QUALIFIED","CONVERTED"},0)),1,0)</f>
        <v>0</v>
      </c>
      <c r="O955" cm="1">
        <f t="array" ref="O955">_xlfn.SWITCH(UPPER(TRIM(Table2[[#This Row],[Status_Clean]])),"NEW",1,"CONTACTED",2,"QUALIFIED",3,"CONVERTED",4,"LOST",5,99)</f>
        <v>1</v>
      </c>
      <c r="P955" t="s">
        <v>2197</v>
      </c>
      <c r="Q955" t="s">
        <v>2197</v>
      </c>
      <c r="R955" t="s">
        <v>2197</v>
      </c>
      <c r="S955">
        <v>44978</v>
      </c>
      <c r="T955" t="s">
        <v>7261</v>
      </c>
      <c r="U955">
        <v>44978</v>
      </c>
      <c r="V955" t="s">
        <v>7283</v>
      </c>
      <c r="W955" t="s">
        <v>7263</v>
      </c>
      <c r="X955" t="s">
        <v>7284</v>
      </c>
      <c r="Y955" t="s">
        <v>7265</v>
      </c>
      <c r="Z955" t="s">
        <v>2942</v>
      </c>
      <c r="AA955">
        <v>32.9</v>
      </c>
      <c r="AB955" t="str" cm="1">
        <f t="array" ref="AB955">_xlfn.LET(_xlpm.x,IFERROR(VALUE(Table2[[#This Row],[Response_Time_Hours]]),""),IF(_xlpm.x="","CHECK",_xlfn.IFS(_xlpm.x&lt;=1,"Immediate",_xlpm.x&lt;=6,"Fast",_xlpm.x&lt;=24,"Moderate",_xlpm.x&gt;24,"Delayed")))</f>
        <v>Delayed</v>
      </c>
      <c r="AC955">
        <v>28</v>
      </c>
      <c r="AD955" t="str" cm="1">
        <f t="array" ref="AD955">IF(Table2[[#This Row],[Interaction_Count_Final]]="","N/A",_xlfn.IFS(Table2[[#This Row],[Interaction_Count_Final]]&lt;=2,"Low",Table2[[#This Row],[Interaction_Count_Final]]&lt;=5,"Medium",Table2[[#This Row],[Interaction_Count_Final]]&gt;=6,"High",TRUE,"CHECK"))</f>
        <v>High</v>
      </c>
      <c r="AE955" t="s">
        <v>7289</v>
      </c>
      <c r="AF955" t="b">
        <v>1</v>
      </c>
      <c r="AG955" t="b">
        <v>1</v>
      </c>
      <c r="AH955">
        <v>1244</v>
      </c>
      <c r="AI955">
        <v>44978</v>
      </c>
      <c r="AJ955" t="b">
        <v>1</v>
      </c>
      <c r="AK955" t="str" cm="1">
        <f t="array" ref="AK955">_xlfn.LET(
  _xlpm.txt,TRIM(Raw_Data!F955),
  _xlpm.norm,SUBSTITUTE(SUBSTITUTE(_xlpm.txt,"-","/"),".","/"),
  _xlpm.p,_xlfn.TEXTSPLIT(_xlpm.norm,"/"),
  _xlpm.a,VALUE(INDEX(_xlpm.p,1)),
  _xlpm.b,VALUE(INDEX(_xlpm.p,2)),
  IF(AND(_xlpm.a&lt;=12,_xlpm.b&lt;=12),"REVIEW_AMBIGUOUS","OK")
)</f>
        <v>OK</v>
      </c>
    </row>
    <row r="956" spans="1:37">
      <c r="A956" t="s">
        <v>2943</v>
      </c>
      <c r="B956" t="s">
        <v>2943</v>
      </c>
      <c r="C956" t="b">
        <v>0</v>
      </c>
      <c r="D956" t="s">
        <v>7257</v>
      </c>
      <c r="E956" t="s">
        <v>2944</v>
      </c>
      <c r="F956" t="s">
        <v>2944</v>
      </c>
      <c r="G956" t="s">
        <v>7274</v>
      </c>
      <c r="H956" t="s">
        <v>337</v>
      </c>
      <c r="I956" t="s">
        <v>337</v>
      </c>
      <c r="J956" t="s">
        <v>101</v>
      </c>
      <c r="K956" t="s">
        <v>193</v>
      </c>
      <c r="L956" t="s">
        <v>193</v>
      </c>
      <c r="M956">
        <f>IF(UPPER(TRIM(Table2[[#This Row],[Status_Clean]]))="CONVERTED",1,0)</f>
        <v>0</v>
      </c>
      <c r="N956">
        <f>IF(ISNUMBER(MATCH(UPPER(TRIM(Table2[[#This Row],[Status_Clean]])),{"CONTACTED","QUALIFIED","CONVERTED"},0)),1,0)</f>
        <v>0</v>
      </c>
      <c r="O956" cm="1">
        <f t="array" ref="O956">_xlfn.SWITCH(UPPER(TRIM(Table2[[#This Row],[Status_Clean]])),"NEW",1,"CONTACTED",2,"QUALIFIED",3,"CONVERTED",4,"LOST",5,99)</f>
        <v>1</v>
      </c>
      <c r="P956" t="s">
        <v>2945</v>
      </c>
      <c r="Q956" t="s">
        <v>7958</v>
      </c>
      <c r="R956" t="s">
        <v>7958</v>
      </c>
      <c r="S956">
        <v>45539</v>
      </c>
      <c r="T956" t="s">
        <v>7261</v>
      </c>
      <c r="U956">
        <v>45539</v>
      </c>
      <c r="V956" t="s">
        <v>7287</v>
      </c>
      <c r="W956" t="s">
        <v>7271</v>
      </c>
      <c r="X956" t="s">
        <v>7288</v>
      </c>
      <c r="Y956" t="s">
        <v>7272</v>
      </c>
      <c r="Z956" t="s">
        <v>846</v>
      </c>
      <c r="AA956">
        <v>8.6</v>
      </c>
      <c r="AB956" t="str" cm="1">
        <f t="array" ref="AB956">_xlfn.LET(_xlpm.x,IFERROR(VALUE(Table2[[#This Row],[Response_Time_Hours]]),""),IF(_xlpm.x="","CHECK",_xlfn.IFS(_xlpm.x&lt;=1,"Immediate",_xlpm.x&lt;=6,"Fast",_xlpm.x&lt;=24,"Moderate",_xlpm.x&gt;24,"Delayed")))</f>
        <v>Moderate</v>
      </c>
      <c r="AC956">
        <v>11</v>
      </c>
      <c r="AD956" t="str" cm="1">
        <f t="array" ref="AD956">IF(Table2[[#This Row],[Interaction_Count_Final]]="","N/A",_xlfn.IFS(Table2[[#This Row],[Interaction_Count_Final]]&lt;=2,"Low",Table2[[#This Row],[Interaction_Count_Final]]&lt;=5,"Medium",Table2[[#This Row],[Interaction_Count_Final]]&gt;=6,"High",TRUE,"CHECK"))</f>
        <v>High</v>
      </c>
      <c r="AE956" t="s">
        <v>7273</v>
      </c>
      <c r="AF956" t="b">
        <v>1</v>
      </c>
      <c r="AG956" t="b">
        <v>1</v>
      </c>
      <c r="AH956">
        <v>1245</v>
      </c>
      <c r="AI956">
        <v>45539</v>
      </c>
      <c r="AJ956" t="b">
        <v>1</v>
      </c>
      <c r="AK956" t="str" cm="1">
        <f t="array" ref="AK956">_xlfn.LET(
  _xlpm.txt,TRIM(Raw_Data!F956),
  _xlpm.norm,SUBSTITUTE(SUBSTITUTE(_xlpm.txt,"-","/"),".","/"),
  _xlpm.p,_xlfn.TEXTSPLIT(_xlpm.norm,"/"),
  _xlpm.a,VALUE(INDEX(_xlpm.p,1)),
  _xlpm.b,VALUE(INDEX(_xlpm.p,2)),
  IF(AND(_xlpm.a&lt;=12,_xlpm.b&lt;=12),"REVIEW_AMBIGUOUS","OK")
)</f>
        <v>REVIEW_AMBIGUOUS</v>
      </c>
    </row>
    <row r="957" spans="1:37">
      <c r="A957" t="s">
        <v>2946</v>
      </c>
      <c r="B957" t="s">
        <v>2946</v>
      </c>
      <c r="C957" t="b">
        <v>0</v>
      </c>
      <c r="D957" t="s">
        <v>7257</v>
      </c>
      <c r="E957" t="s">
        <v>2947</v>
      </c>
      <c r="F957" t="s">
        <v>2947</v>
      </c>
      <c r="G957" t="s">
        <v>7258</v>
      </c>
      <c r="H957" t="s">
        <v>397</v>
      </c>
      <c r="I957" t="s">
        <v>397</v>
      </c>
      <c r="J957" t="s">
        <v>792</v>
      </c>
      <c r="K957" t="s">
        <v>7370</v>
      </c>
      <c r="L957" t="s">
        <v>250</v>
      </c>
      <c r="M957">
        <f>IF(UPPER(TRIM(Table2[[#This Row],[Status_Clean]]))="CONVERTED",1,0)</f>
        <v>1</v>
      </c>
      <c r="N957">
        <f>IF(ISNUMBER(MATCH(UPPER(TRIM(Table2[[#This Row],[Status_Clean]])),{"CONTACTED","QUALIFIED","CONVERTED"},0)),1,0)</f>
        <v>1</v>
      </c>
      <c r="O957" cm="1">
        <f t="array" ref="O957">_xlfn.SWITCH(UPPER(TRIM(Table2[[#This Row],[Status_Clean]])),"NEW",1,"CONTACTED",2,"QUALIFIED",3,"CONVERTED",4,"LOST",5,99)</f>
        <v>4</v>
      </c>
      <c r="P957" t="s">
        <v>2948</v>
      </c>
      <c r="Q957" t="s">
        <v>2948</v>
      </c>
      <c r="R957" t="s">
        <v>2948</v>
      </c>
      <c r="S957">
        <v>45412</v>
      </c>
      <c r="T957" t="s">
        <v>7261</v>
      </c>
      <c r="U957">
        <v>45412</v>
      </c>
      <c r="V957" t="s">
        <v>7297</v>
      </c>
      <c r="W957" t="s">
        <v>7271</v>
      </c>
      <c r="X957" t="s">
        <v>7277</v>
      </c>
      <c r="Y957" t="s">
        <v>7265</v>
      </c>
      <c r="Z957" t="s">
        <v>2702</v>
      </c>
      <c r="AA957">
        <v>72</v>
      </c>
      <c r="AB957" t="str" cm="1">
        <f t="array" ref="AB957">_xlfn.LET(_xlpm.x,IFERROR(VALUE(Table2[[#This Row],[Response_Time_Hours]]),""),IF(_xlpm.x="","CHECK",_xlfn.IFS(_xlpm.x&lt;=1,"Immediate",_xlpm.x&lt;=6,"Fast",_xlpm.x&lt;=24,"Moderate",_xlpm.x&gt;24,"Delayed")))</f>
        <v>Delayed</v>
      </c>
      <c r="AC957">
        <v>16</v>
      </c>
      <c r="AD957" t="str" cm="1">
        <f t="array" ref="AD957">IF(Table2[[#This Row],[Interaction_Count_Final]]="","N/A",_xlfn.IFS(Table2[[#This Row],[Interaction_Count_Final]]&lt;=2,"Low",Table2[[#This Row],[Interaction_Count_Final]]&lt;=5,"Medium",Table2[[#This Row],[Interaction_Count_Final]]&gt;=6,"High",TRUE,"CHECK"))</f>
        <v>High</v>
      </c>
      <c r="AE957" t="s">
        <v>7266</v>
      </c>
      <c r="AF957" t="b">
        <v>1</v>
      </c>
      <c r="AG957" t="b">
        <v>1</v>
      </c>
      <c r="AH957">
        <v>1246</v>
      </c>
      <c r="AI957">
        <v>45412</v>
      </c>
      <c r="AJ957" t="b">
        <v>1</v>
      </c>
      <c r="AK957" t="str" cm="1">
        <f t="array" ref="AK957">_xlfn.LET(
  _xlpm.txt,TRIM(Raw_Data!F957),
  _xlpm.norm,SUBSTITUTE(SUBSTITUTE(_xlpm.txt,"-","/"),".","/"),
  _xlpm.p,_xlfn.TEXTSPLIT(_xlpm.norm,"/"),
  _xlpm.a,VALUE(INDEX(_xlpm.p,1)),
  _xlpm.b,VALUE(INDEX(_xlpm.p,2)),
  IF(AND(_xlpm.a&lt;=12,_xlpm.b&lt;=12),"REVIEW_AMBIGUOUS","OK")
)</f>
        <v>OK</v>
      </c>
    </row>
    <row r="958" spans="1:37">
      <c r="A958" t="s">
        <v>2949</v>
      </c>
      <c r="B958" t="s">
        <v>2949</v>
      </c>
      <c r="C958" t="b">
        <v>0</v>
      </c>
      <c r="D958" t="s">
        <v>7257</v>
      </c>
      <c r="E958" t="s">
        <v>2950</v>
      </c>
      <c r="F958" t="s">
        <v>2950</v>
      </c>
      <c r="G958" t="s">
        <v>7258</v>
      </c>
      <c r="H958" t="s">
        <v>600</v>
      </c>
      <c r="I958" t="s">
        <v>600</v>
      </c>
      <c r="J958" t="s">
        <v>254</v>
      </c>
      <c r="K958" t="s">
        <v>193</v>
      </c>
      <c r="L958" t="s">
        <v>193</v>
      </c>
      <c r="M958">
        <f>IF(UPPER(TRIM(Table2[[#This Row],[Status_Clean]]))="CONVERTED",1,0)</f>
        <v>0</v>
      </c>
      <c r="N958">
        <f>IF(ISNUMBER(MATCH(UPPER(TRIM(Table2[[#This Row],[Status_Clean]])),{"CONTACTED","QUALIFIED","CONVERTED"},0)),1,0)</f>
        <v>0</v>
      </c>
      <c r="O958" cm="1">
        <f t="array" ref="O958">_xlfn.SWITCH(UPPER(TRIM(Table2[[#This Row],[Status_Clean]])),"NEW",1,"CONTACTED",2,"QUALIFIED",3,"CONVERTED",4,"LOST",5,99)</f>
        <v>1</v>
      </c>
      <c r="P958" t="s">
        <v>2951</v>
      </c>
      <c r="Q958" t="s">
        <v>8074</v>
      </c>
      <c r="R958" t="s">
        <v>8074</v>
      </c>
      <c r="S958">
        <v>45095</v>
      </c>
      <c r="T958" t="s">
        <v>7261</v>
      </c>
      <c r="U958">
        <v>45095</v>
      </c>
      <c r="V958" t="s">
        <v>7276</v>
      </c>
      <c r="W958" t="s">
        <v>7263</v>
      </c>
      <c r="X958" t="s">
        <v>7277</v>
      </c>
      <c r="Y958" t="s">
        <v>7293</v>
      </c>
      <c r="Z958">
        <v>1</v>
      </c>
      <c r="AA958">
        <v>1</v>
      </c>
      <c r="AB958" t="str" cm="1">
        <f t="array" ref="AB958">_xlfn.LET(_xlpm.x,IFERROR(VALUE(Table2[[#This Row],[Response_Time_Hours]]),""),IF(_xlpm.x="","CHECK",_xlfn.IFS(_xlpm.x&lt;=1,"Immediate",_xlpm.x&lt;=6,"Fast",_xlpm.x&lt;=24,"Moderate",_xlpm.x&gt;24,"Delayed")))</f>
        <v>Immediate</v>
      </c>
      <c r="AC958">
        <v>19</v>
      </c>
      <c r="AD958" t="str" cm="1">
        <f t="array" ref="AD958">IF(Table2[[#This Row],[Interaction_Count_Final]]="","N/A",_xlfn.IFS(Table2[[#This Row],[Interaction_Count_Final]]&lt;=2,"Low",Table2[[#This Row],[Interaction_Count_Final]]&lt;=5,"Medium",Table2[[#This Row],[Interaction_Count_Final]]&gt;=6,"High",TRUE,"CHECK"))</f>
        <v>High</v>
      </c>
      <c r="AE958" t="s">
        <v>7273</v>
      </c>
      <c r="AF958" t="b">
        <v>1</v>
      </c>
      <c r="AG958" t="b">
        <v>1</v>
      </c>
      <c r="AH958">
        <v>1247</v>
      </c>
      <c r="AI958">
        <v>45095</v>
      </c>
      <c r="AJ958" t="b">
        <v>1</v>
      </c>
      <c r="AK958" t="e" cm="1">
        <f t="array" ref="AK958">_xlfn.LET(
  _xlpm.txt,TRIM(Raw_Data!F958),
  _xlpm.norm,SUBSTITUTE(SUBSTITUTE(_xlpm.txt,"-","/"),".","/"),
  _xlpm.p,_xlfn.TEXTSPLIT(_xlpm.norm,"/"),
  _xlpm.a,VALUE(INDEX(_xlpm.p,1)),
  _xlpm.b,VALUE(INDEX(_xlpm.p,2)),
  IF(AND(_xlpm.a&lt;=12,_xlpm.b&lt;=12),"REVIEW_AMBIGUOUS","OK")
)</f>
        <v>#REF!</v>
      </c>
    </row>
    <row r="959" spans="1:37">
      <c r="A959" t="s">
        <v>2952</v>
      </c>
      <c r="B959" t="s">
        <v>2952</v>
      </c>
      <c r="C959" t="b">
        <v>0</v>
      </c>
      <c r="D959" t="s">
        <v>7257</v>
      </c>
      <c r="E959" t="s">
        <v>2953</v>
      </c>
      <c r="F959" t="s">
        <v>2953</v>
      </c>
      <c r="G959" t="s">
        <v>7268</v>
      </c>
      <c r="H959" t="s">
        <v>69</v>
      </c>
      <c r="I959" t="s">
        <v>69</v>
      </c>
      <c r="J959" t="s">
        <v>69</v>
      </c>
      <c r="K959" t="s">
        <v>71</v>
      </c>
      <c r="L959" t="s">
        <v>71</v>
      </c>
      <c r="M959">
        <f>IF(UPPER(TRIM(Table2[[#This Row],[Status_Clean]]))="CONVERTED",1,0)</f>
        <v>0</v>
      </c>
      <c r="N959">
        <f>IF(ISNUMBER(MATCH(UPPER(TRIM(Table2[[#This Row],[Status_Clean]])),{"CONTACTED","QUALIFIED","CONVERTED"},0)),1,0)</f>
        <v>1</v>
      </c>
      <c r="O959" cm="1">
        <f t="array" ref="O959">_xlfn.SWITCH(UPPER(TRIM(Table2[[#This Row],[Status_Clean]])),"NEW",1,"CONTACTED",2,"QUALIFIED",3,"CONVERTED",4,"LOST",5,99)</f>
        <v>3</v>
      </c>
      <c r="P959">
        <v>45322</v>
      </c>
      <c r="Q959" t="s">
        <v>8075</v>
      </c>
      <c r="R959" t="s">
        <v>8075</v>
      </c>
      <c r="S959">
        <v>45322</v>
      </c>
      <c r="T959" t="s">
        <v>7261</v>
      </c>
      <c r="U959">
        <v>45322</v>
      </c>
      <c r="V959" t="s">
        <v>7317</v>
      </c>
      <c r="W959" t="s">
        <v>7271</v>
      </c>
      <c r="X959" t="s">
        <v>7284</v>
      </c>
      <c r="Y959" t="s">
        <v>7272</v>
      </c>
      <c r="Z959">
        <v>23</v>
      </c>
      <c r="AA959">
        <v>23</v>
      </c>
      <c r="AB959" t="str" cm="1">
        <f t="array" ref="AB959">_xlfn.LET(_xlpm.x,IFERROR(VALUE(Table2[[#This Row],[Response_Time_Hours]]),""),IF(_xlpm.x="","CHECK",_xlfn.IFS(_xlpm.x&lt;=1,"Immediate",_xlpm.x&lt;=6,"Fast",_xlpm.x&lt;=24,"Moderate",_xlpm.x&gt;24,"Delayed")))</f>
        <v>Moderate</v>
      </c>
      <c r="AC959">
        <v>12</v>
      </c>
      <c r="AD959" t="str" cm="1">
        <f t="array" ref="AD959">IF(Table2[[#This Row],[Interaction_Count_Final]]="","N/A",_xlfn.IFS(Table2[[#This Row],[Interaction_Count_Final]]&lt;=2,"Low",Table2[[#This Row],[Interaction_Count_Final]]&lt;=5,"Medium",Table2[[#This Row],[Interaction_Count_Final]]&gt;=6,"High",TRUE,"CHECK"))</f>
        <v>High</v>
      </c>
      <c r="AE959" t="s">
        <v>7289</v>
      </c>
      <c r="AF959" t="b">
        <v>1</v>
      </c>
      <c r="AG959" t="b">
        <v>1</v>
      </c>
      <c r="AH959">
        <v>1248</v>
      </c>
      <c r="AI959">
        <v>45322</v>
      </c>
      <c r="AJ959" t="b">
        <v>1</v>
      </c>
      <c r="AK959" t="e" cm="1">
        <f t="array" ref="AK959">_xlfn.LET(
  _xlpm.txt,TRIM(Raw_Data!F959),
  _xlpm.norm,SUBSTITUTE(SUBSTITUTE(_xlpm.txt,"-","/"),".","/"),
  _xlpm.p,_xlfn.TEXTSPLIT(_xlpm.norm,"/"),
  _xlpm.a,VALUE(INDEX(_xlpm.p,1)),
  _xlpm.b,VALUE(INDEX(_xlpm.p,2)),
  IF(AND(_xlpm.a&lt;=12,_xlpm.b&lt;=12),"REVIEW_AMBIGUOUS","OK")
)</f>
        <v>#REF!</v>
      </c>
    </row>
    <row r="960" spans="1:37">
      <c r="A960" t="s">
        <v>2954</v>
      </c>
      <c r="B960" t="s">
        <v>2954</v>
      </c>
      <c r="C960" t="b">
        <v>0</v>
      </c>
      <c r="D960" t="s">
        <v>7257</v>
      </c>
      <c r="E960" t="s">
        <v>2955</v>
      </c>
      <c r="F960" t="s">
        <v>2955</v>
      </c>
      <c r="G960" t="s">
        <v>7274</v>
      </c>
      <c r="H960" t="s">
        <v>792</v>
      </c>
      <c r="I960" t="s">
        <v>792</v>
      </c>
      <c r="J960" t="s">
        <v>792</v>
      </c>
      <c r="K960" t="s">
        <v>71</v>
      </c>
      <c r="L960" t="s">
        <v>71</v>
      </c>
      <c r="M960">
        <f>IF(UPPER(TRIM(Table2[[#This Row],[Status_Clean]]))="CONVERTED",1,0)</f>
        <v>0</v>
      </c>
      <c r="N960">
        <f>IF(ISNUMBER(MATCH(UPPER(TRIM(Table2[[#This Row],[Status_Clean]])),{"CONTACTED","QUALIFIED","CONVERTED"},0)),1,0)</f>
        <v>1</v>
      </c>
      <c r="O960" cm="1">
        <f t="array" ref="O960">_xlfn.SWITCH(UPPER(TRIM(Table2[[#This Row],[Status_Clean]])),"NEW",1,"CONTACTED",2,"QUALIFIED",3,"CONVERTED",4,"LOST",5,99)</f>
        <v>3</v>
      </c>
      <c r="P960">
        <v>45468</v>
      </c>
      <c r="Q960" t="s">
        <v>7579</v>
      </c>
      <c r="R960" t="s">
        <v>7579</v>
      </c>
      <c r="S960">
        <v>45468</v>
      </c>
      <c r="T960" t="s">
        <v>7261</v>
      </c>
      <c r="U960">
        <v>45468</v>
      </c>
      <c r="V960" t="s">
        <v>7276</v>
      </c>
      <c r="W960" t="s">
        <v>7271</v>
      </c>
      <c r="X960" t="s">
        <v>7277</v>
      </c>
      <c r="Y960" t="s">
        <v>7265</v>
      </c>
      <c r="Z960">
        <v>21</v>
      </c>
      <c r="AA960">
        <v>21</v>
      </c>
      <c r="AB960" t="str" cm="1">
        <f t="array" ref="AB960">_xlfn.LET(_xlpm.x,IFERROR(VALUE(Table2[[#This Row],[Response_Time_Hours]]),""),IF(_xlpm.x="","CHECK",_xlfn.IFS(_xlpm.x&lt;=1,"Immediate",_xlpm.x&lt;=6,"Fast",_xlpm.x&lt;=24,"Moderate",_xlpm.x&gt;24,"Delayed")))</f>
        <v>Moderate</v>
      </c>
      <c r="AC960">
        <v>9</v>
      </c>
      <c r="AD960" t="str" cm="1">
        <f t="array" ref="AD960">IF(Table2[[#This Row],[Interaction_Count_Final]]="","N/A",_xlfn.IFS(Table2[[#This Row],[Interaction_Count_Final]]&lt;=2,"Low",Table2[[#This Row],[Interaction_Count_Final]]&lt;=5,"Medium",Table2[[#This Row],[Interaction_Count_Final]]&gt;=6,"High",TRUE,"CHECK"))</f>
        <v>High</v>
      </c>
      <c r="AE960" t="s">
        <v>7266</v>
      </c>
      <c r="AF960" t="b">
        <v>1</v>
      </c>
      <c r="AG960" t="b">
        <v>1</v>
      </c>
      <c r="AH960">
        <v>1249</v>
      </c>
      <c r="AI960">
        <v>45468</v>
      </c>
      <c r="AJ960" t="b">
        <v>1</v>
      </c>
      <c r="AK960" t="e" cm="1">
        <f t="array" ref="AK960">_xlfn.LET(
  _xlpm.txt,TRIM(Raw_Data!F960),
  _xlpm.norm,SUBSTITUTE(SUBSTITUTE(_xlpm.txt,"-","/"),".","/"),
  _xlpm.p,_xlfn.TEXTSPLIT(_xlpm.norm,"/"),
  _xlpm.a,VALUE(INDEX(_xlpm.p,1)),
  _xlpm.b,VALUE(INDEX(_xlpm.p,2)),
  IF(AND(_xlpm.a&lt;=12,_xlpm.b&lt;=12),"REVIEW_AMBIGUOUS","OK")
)</f>
        <v>#REF!</v>
      </c>
    </row>
    <row r="961" spans="1:37">
      <c r="A961" t="s">
        <v>2956</v>
      </c>
      <c r="B961" t="s">
        <v>2956</v>
      </c>
      <c r="C961" t="b">
        <v>0</v>
      </c>
      <c r="D961" t="s">
        <v>7257</v>
      </c>
      <c r="E961" t="s">
        <v>2957</v>
      </c>
      <c r="F961" t="s">
        <v>2957</v>
      </c>
      <c r="G961" t="s">
        <v>7280</v>
      </c>
      <c r="H961" t="s">
        <v>106</v>
      </c>
      <c r="I961" t="s">
        <v>106</v>
      </c>
      <c r="J961" t="s">
        <v>106</v>
      </c>
      <c r="K961" t="s">
        <v>7365</v>
      </c>
      <c r="L961" t="s">
        <v>250</v>
      </c>
      <c r="M961">
        <f>IF(UPPER(TRIM(Table2[[#This Row],[Status_Clean]]))="CONVERTED",1,0)</f>
        <v>1</v>
      </c>
      <c r="N961">
        <f>IF(ISNUMBER(MATCH(UPPER(TRIM(Table2[[#This Row],[Status_Clean]])),{"CONTACTED","QUALIFIED","CONVERTED"},0)),1,0)</f>
        <v>1</v>
      </c>
      <c r="O961" cm="1">
        <f t="array" ref="O961">_xlfn.SWITCH(UPPER(TRIM(Table2[[#This Row],[Status_Clean]])),"NEW",1,"CONTACTED",2,"QUALIFIED",3,"CONVERTED",4,"LOST",5,99)</f>
        <v>4</v>
      </c>
      <c r="P961" t="s">
        <v>2958</v>
      </c>
      <c r="Q961" t="s">
        <v>8076</v>
      </c>
      <c r="R961" t="s">
        <v>8076</v>
      </c>
      <c r="S961">
        <v>45396</v>
      </c>
      <c r="T961" t="s">
        <v>7261</v>
      </c>
      <c r="U961">
        <v>45396</v>
      </c>
      <c r="V961" t="s">
        <v>7297</v>
      </c>
      <c r="W961" t="s">
        <v>7271</v>
      </c>
      <c r="X961" t="s">
        <v>7277</v>
      </c>
      <c r="Y961" t="s">
        <v>7293</v>
      </c>
      <c r="Z961" t="s">
        <v>2959</v>
      </c>
      <c r="AA961">
        <v>19.100000000000001</v>
      </c>
      <c r="AB961" t="str" cm="1">
        <f t="array" ref="AB961">_xlfn.LET(_xlpm.x,IFERROR(VALUE(Table2[[#This Row],[Response_Time_Hours]]),""),IF(_xlpm.x="","CHECK",_xlfn.IFS(_xlpm.x&lt;=1,"Immediate",_xlpm.x&lt;=6,"Fast",_xlpm.x&lt;=24,"Moderate",_xlpm.x&gt;24,"Delayed")))</f>
        <v>Moderate</v>
      </c>
      <c r="AC961">
        <v>22</v>
      </c>
      <c r="AD961" t="str" cm="1">
        <f t="array" ref="AD961">IF(Table2[[#This Row],[Interaction_Count_Final]]="","N/A",_xlfn.IFS(Table2[[#This Row],[Interaction_Count_Final]]&lt;=2,"Low",Table2[[#This Row],[Interaction_Count_Final]]&lt;=5,"Medium",Table2[[#This Row],[Interaction_Count_Final]]&gt;=6,"High",TRUE,"CHECK"))</f>
        <v>High</v>
      </c>
      <c r="AE961" t="s">
        <v>7273</v>
      </c>
      <c r="AF961" t="b">
        <v>1</v>
      </c>
      <c r="AG961" t="b">
        <v>1</v>
      </c>
      <c r="AH961">
        <v>1250</v>
      </c>
      <c r="AI961">
        <v>45396</v>
      </c>
      <c r="AJ961" t="b">
        <v>1</v>
      </c>
      <c r="AK961" t="str" cm="1">
        <f t="array" ref="AK961">_xlfn.LET(
  _xlpm.txt,TRIM(Raw_Data!F961),
  _xlpm.norm,SUBSTITUTE(SUBSTITUTE(_xlpm.txt,"-","/"),".","/"),
  _xlpm.p,_xlfn.TEXTSPLIT(_xlpm.norm,"/"),
  _xlpm.a,VALUE(INDEX(_xlpm.p,1)),
  _xlpm.b,VALUE(INDEX(_xlpm.p,2)),
  IF(AND(_xlpm.a&lt;=12,_xlpm.b&lt;=12),"REVIEW_AMBIGUOUS","OK")
)</f>
        <v>OK</v>
      </c>
    </row>
    <row r="962" spans="1:37">
      <c r="A962" t="s">
        <v>2960</v>
      </c>
      <c r="B962" t="s">
        <v>2960</v>
      </c>
      <c r="C962" t="b">
        <v>1</v>
      </c>
      <c r="D962" t="s">
        <v>7257</v>
      </c>
      <c r="E962" t="s">
        <v>8077</v>
      </c>
      <c r="F962" t="s">
        <v>8077</v>
      </c>
      <c r="G962" t="s">
        <v>7268</v>
      </c>
      <c r="H962" t="s">
        <v>374</v>
      </c>
      <c r="I962" t="s">
        <v>374</v>
      </c>
      <c r="J962" t="s">
        <v>7308</v>
      </c>
      <c r="K962" t="s">
        <v>7281</v>
      </c>
      <c r="L962" t="s">
        <v>125</v>
      </c>
      <c r="M962">
        <f>IF(UPPER(TRIM(Table2[[#This Row],[Status_Clean]]))="CONVERTED",1,0)</f>
        <v>0</v>
      </c>
      <c r="N962">
        <f>IF(ISNUMBER(MATCH(UPPER(TRIM(Table2[[#This Row],[Status_Clean]])),{"CONTACTED","QUALIFIED","CONVERTED"},0)),1,0)</f>
        <v>1</v>
      </c>
      <c r="O962" cm="1">
        <f t="array" ref="O962">_xlfn.SWITCH(UPPER(TRIM(Table2[[#This Row],[Status_Clean]])),"NEW",1,"CONTACTED",2,"QUALIFIED",3,"CONVERTED",4,"LOST",5,99)</f>
        <v>2</v>
      </c>
      <c r="P962">
        <v>44928</v>
      </c>
      <c r="Q962" t="s">
        <v>8078</v>
      </c>
      <c r="R962" t="s">
        <v>8078</v>
      </c>
      <c r="S962">
        <v>44928</v>
      </c>
      <c r="T962" t="s">
        <v>7261</v>
      </c>
      <c r="U962">
        <v>44928</v>
      </c>
      <c r="V962" t="s">
        <v>7317</v>
      </c>
      <c r="W962" t="s">
        <v>7263</v>
      </c>
      <c r="X962" t="s">
        <v>7284</v>
      </c>
      <c r="Y962" t="s">
        <v>7298</v>
      </c>
      <c r="Z962">
        <v>53</v>
      </c>
      <c r="AA962">
        <v>53</v>
      </c>
      <c r="AB962" t="str" cm="1">
        <f t="array" ref="AB962">_xlfn.LET(_xlpm.x,IFERROR(VALUE(Table2[[#This Row],[Response_Time_Hours]]),""),IF(_xlpm.x="","CHECK",_xlfn.IFS(_xlpm.x&lt;=1,"Immediate",_xlpm.x&lt;=6,"Fast",_xlpm.x&lt;=24,"Moderate",_xlpm.x&gt;24,"Delayed")))</f>
        <v>Delayed</v>
      </c>
      <c r="AC962">
        <v>6</v>
      </c>
      <c r="AD962" t="str" cm="1">
        <f t="array" ref="AD962">IF(Table2[[#This Row],[Interaction_Count_Final]]="","N/A",_xlfn.IFS(Table2[[#This Row],[Interaction_Count_Final]]&lt;=2,"Low",Table2[[#This Row],[Interaction_Count_Final]]&lt;=5,"Medium",Table2[[#This Row],[Interaction_Count_Final]]&gt;=6,"High",TRUE,"CHECK"))</f>
        <v>High</v>
      </c>
      <c r="AE962" t="s">
        <v>7266</v>
      </c>
      <c r="AF962" t="b">
        <v>1</v>
      </c>
      <c r="AG962" t="b">
        <v>1</v>
      </c>
      <c r="AH962">
        <v>1251</v>
      </c>
      <c r="AI962">
        <v>44928</v>
      </c>
      <c r="AJ962" t="b">
        <v>1</v>
      </c>
      <c r="AK962" t="e" cm="1">
        <f t="array" ref="AK962">_xlfn.LET(
  _xlpm.txt,TRIM(Raw_Data!F962),
  _xlpm.norm,SUBSTITUTE(SUBSTITUTE(_xlpm.txt,"-","/"),".","/"),
  _xlpm.p,_xlfn.TEXTSPLIT(_xlpm.norm,"/"),
  _xlpm.a,VALUE(INDEX(_xlpm.p,1)),
  _xlpm.b,VALUE(INDEX(_xlpm.p,2)),
  IF(AND(_xlpm.a&lt;=12,_xlpm.b&lt;=12),"REVIEW_AMBIGUOUS","OK")
)</f>
        <v>#REF!</v>
      </c>
    </row>
    <row r="963" spans="1:37">
      <c r="A963" t="s">
        <v>2962</v>
      </c>
      <c r="B963" t="s">
        <v>2962</v>
      </c>
      <c r="C963" t="b">
        <v>0</v>
      </c>
      <c r="D963" t="s">
        <v>7257</v>
      </c>
      <c r="E963" t="s">
        <v>2963</v>
      </c>
      <c r="F963" t="s">
        <v>2963</v>
      </c>
      <c r="G963" t="s">
        <v>7303</v>
      </c>
      <c r="H963" t="s">
        <v>680</v>
      </c>
      <c r="I963" t="s">
        <v>680</v>
      </c>
      <c r="J963" t="s">
        <v>263</v>
      </c>
      <c r="K963" t="s">
        <v>7281</v>
      </c>
      <c r="L963" t="s">
        <v>125</v>
      </c>
      <c r="M963">
        <f>IF(UPPER(TRIM(Table2[[#This Row],[Status_Clean]]))="CONVERTED",1,0)</f>
        <v>0</v>
      </c>
      <c r="N963">
        <f>IF(ISNUMBER(MATCH(UPPER(TRIM(Table2[[#This Row],[Status_Clean]])),{"CONTACTED","QUALIFIED","CONVERTED"},0)),1,0)</f>
        <v>1</v>
      </c>
      <c r="O963" cm="1">
        <f t="array" ref="O963">_xlfn.SWITCH(UPPER(TRIM(Table2[[#This Row],[Status_Clean]])),"NEW",1,"CONTACTED",2,"QUALIFIED",3,"CONVERTED",4,"LOST",5,99)</f>
        <v>2</v>
      </c>
      <c r="P963">
        <v>45280</v>
      </c>
      <c r="Q963" t="s">
        <v>8079</v>
      </c>
      <c r="R963" t="s">
        <v>8079</v>
      </c>
      <c r="S963">
        <v>45280</v>
      </c>
      <c r="T963" t="s">
        <v>7261</v>
      </c>
      <c r="U963">
        <v>45280</v>
      </c>
      <c r="V963" t="s">
        <v>7262</v>
      </c>
      <c r="W963" t="s">
        <v>7263</v>
      </c>
      <c r="X963" t="s">
        <v>7264</v>
      </c>
      <c r="Y963" t="s">
        <v>7272</v>
      </c>
      <c r="Z963" t="s">
        <v>138</v>
      </c>
      <c r="AA963">
        <v>33.599999999999994</v>
      </c>
      <c r="AB963" t="str" cm="1">
        <f t="array" ref="AB963">_xlfn.LET(_xlpm.x,IFERROR(VALUE(Table2[[#This Row],[Response_Time_Hours]]),""),IF(_xlpm.x="","CHECK",_xlfn.IFS(_xlpm.x&lt;=1,"Immediate",_xlpm.x&lt;=6,"Fast",_xlpm.x&lt;=24,"Moderate",_xlpm.x&gt;24,"Delayed")))</f>
        <v>Delayed</v>
      </c>
      <c r="AC963">
        <v>43</v>
      </c>
      <c r="AD963" t="str" cm="1">
        <f t="array" ref="AD963">IF(Table2[[#This Row],[Interaction_Count_Final]]="","N/A",_xlfn.IFS(Table2[[#This Row],[Interaction_Count_Final]]&lt;=2,"Low",Table2[[#This Row],[Interaction_Count_Final]]&lt;=5,"Medium",Table2[[#This Row],[Interaction_Count_Final]]&gt;=6,"High",TRUE,"CHECK"))</f>
        <v>High</v>
      </c>
      <c r="AE963" t="s">
        <v>7266</v>
      </c>
      <c r="AF963" t="b">
        <v>1</v>
      </c>
      <c r="AG963" t="b">
        <v>1</v>
      </c>
      <c r="AH963">
        <v>1252</v>
      </c>
      <c r="AI963">
        <v>45280</v>
      </c>
      <c r="AJ963" t="b">
        <v>1</v>
      </c>
      <c r="AK963" t="e" cm="1">
        <f t="array" ref="AK963">_xlfn.LET(
  _xlpm.txt,TRIM(Raw_Data!F963),
  _xlpm.norm,SUBSTITUTE(SUBSTITUTE(_xlpm.txt,"-","/"),".","/"),
  _xlpm.p,_xlfn.TEXTSPLIT(_xlpm.norm,"/"),
  _xlpm.a,VALUE(INDEX(_xlpm.p,1)),
  _xlpm.b,VALUE(INDEX(_xlpm.p,2)),
  IF(AND(_xlpm.a&lt;=12,_xlpm.b&lt;=12),"REVIEW_AMBIGUOUS","OK")
)</f>
        <v>#REF!</v>
      </c>
    </row>
    <row r="964" spans="1:37">
      <c r="A964" t="s">
        <v>2964</v>
      </c>
      <c r="B964" t="s">
        <v>2964</v>
      </c>
      <c r="C964" t="b">
        <v>0</v>
      </c>
      <c r="D964" t="s">
        <v>7257</v>
      </c>
      <c r="E964" t="s">
        <v>8080</v>
      </c>
      <c r="F964" t="s">
        <v>8080</v>
      </c>
      <c r="G964" t="s">
        <v>7274</v>
      </c>
      <c r="H964" t="s">
        <v>792</v>
      </c>
      <c r="I964" t="s">
        <v>792</v>
      </c>
      <c r="J964" t="s">
        <v>792</v>
      </c>
      <c r="K964" t="s">
        <v>193</v>
      </c>
      <c r="L964" t="s">
        <v>193</v>
      </c>
      <c r="M964">
        <f>IF(UPPER(TRIM(Table2[[#This Row],[Status_Clean]]))="CONVERTED",1,0)</f>
        <v>0</v>
      </c>
      <c r="N964">
        <f>IF(ISNUMBER(MATCH(UPPER(TRIM(Table2[[#This Row],[Status_Clean]])),{"CONTACTED","QUALIFIED","CONVERTED"},0)),1,0)</f>
        <v>0</v>
      </c>
      <c r="O964" cm="1">
        <f t="array" ref="O964">_xlfn.SWITCH(UPPER(TRIM(Table2[[#This Row],[Status_Clean]])),"NEW",1,"CONTACTED",2,"QUALIFIED",3,"CONVERTED",4,"LOST",5,99)</f>
        <v>1</v>
      </c>
      <c r="P964" t="s">
        <v>2966</v>
      </c>
      <c r="Q964" t="s">
        <v>8081</v>
      </c>
      <c r="R964" t="s">
        <v>8081</v>
      </c>
      <c r="S964">
        <v>45467</v>
      </c>
      <c r="T964" t="s">
        <v>7261</v>
      </c>
      <c r="U964">
        <v>45467</v>
      </c>
      <c r="V964" t="s">
        <v>7276</v>
      </c>
      <c r="W964" t="s">
        <v>7271</v>
      </c>
      <c r="X964" t="s">
        <v>7277</v>
      </c>
      <c r="Y964" t="s">
        <v>7298</v>
      </c>
      <c r="Z964">
        <v>36</v>
      </c>
      <c r="AA964">
        <v>36</v>
      </c>
      <c r="AB964" t="str" cm="1">
        <f t="array" ref="AB964">_xlfn.LET(_xlpm.x,IFERROR(VALUE(Table2[[#This Row],[Response_Time_Hours]]),""),IF(_xlpm.x="","CHECK",_xlfn.IFS(_xlpm.x&lt;=1,"Immediate",_xlpm.x&lt;=6,"Fast",_xlpm.x&lt;=24,"Moderate",_xlpm.x&gt;24,"Delayed")))</f>
        <v>Delayed</v>
      </c>
      <c r="AC964">
        <v>42</v>
      </c>
      <c r="AD964" t="str" cm="1">
        <f t="array" ref="AD964">IF(Table2[[#This Row],[Interaction_Count_Final]]="","N/A",_xlfn.IFS(Table2[[#This Row],[Interaction_Count_Final]]&lt;=2,"Low",Table2[[#This Row],[Interaction_Count_Final]]&lt;=5,"Medium",Table2[[#This Row],[Interaction_Count_Final]]&gt;=6,"High",TRUE,"CHECK"))</f>
        <v>High</v>
      </c>
      <c r="AE964" t="s">
        <v>7266</v>
      </c>
      <c r="AF964" t="b">
        <v>1</v>
      </c>
      <c r="AG964" t="b">
        <v>1</v>
      </c>
      <c r="AH964">
        <v>1253</v>
      </c>
      <c r="AI964">
        <v>45467</v>
      </c>
      <c r="AJ964" t="b">
        <v>1</v>
      </c>
      <c r="AK964" t="e" cm="1">
        <f t="array" ref="AK964">_xlfn.LET(
  _xlpm.txt,TRIM(Raw_Data!F964),
  _xlpm.norm,SUBSTITUTE(SUBSTITUTE(_xlpm.txt,"-","/"),".","/"),
  _xlpm.p,_xlfn.TEXTSPLIT(_xlpm.norm,"/"),
  _xlpm.a,VALUE(INDEX(_xlpm.p,1)),
  _xlpm.b,VALUE(INDEX(_xlpm.p,2)),
  IF(AND(_xlpm.a&lt;=12,_xlpm.b&lt;=12),"REVIEW_AMBIGUOUS","OK")
)</f>
        <v>#REF!</v>
      </c>
    </row>
    <row r="965" spans="1:37">
      <c r="A965" t="s">
        <v>2967</v>
      </c>
      <c r="B965" t="s">
        <v>2967</v>
      </c>
      <c r="C965" t="b">
        <v>0</v>
      </c>
      <c r="D965" t="s">
        <v>7257</v>
      </c>
      <c r="E965" t="s">
        <v>2968</v>
      </c>
      <c r="F965" t="s">
        <v>2968</v>
      </c>
      <c r="G965" t="s">
        <v>7303</v>
      </c>
      <c r="H965" t="s">
        <v>106</v>
      </c>
      <c r="I965" t="s">
        <v>106</v>
      </c>
      <c r="J965" t="s">
        <v>106</v>
      </c>
      <c r="K965" t="s">
        <v>250</v>
      </c>
      <c r="L965" t="s">
        <v>250</v>
      </c>
      <c r="M965">
        <f>IF(UPPER(TRIM(Table2[[#This Row],[Status_Clean]]))="CONVERTED",1,0)</f>
        <v>1</v>
      </c>
      <c r="N965">
        <f>IF(ISNUMBER(MATCH(UPPER(TRIM(Table2[[#This Row],[Status_Clean]])),{"CONTACTED","QUALIFIED","CONVERTED"},0)),1,0)</f>
        <v>1</v>
      </c>
      <c r="O965" cm="1">
        <f t="array" ref="O965">_xlfn.SWITCH(UPPER(TRIM(Table2[[#This Row],[Status_Clean]])),"NEW",1,"CONTACTED",2,"QUALIFIED",3,"CONVERTED",4,"LOST",5,99)</f>
        <v>4</v>
      </c>
      <c r="P965">
        <v>45264</v>
      </c>
      <c r="Q965" t="s">
        <v>8082</v>
      </c>
      <c r="R965" t="s">
        <v>8082</v>
      </c>
      <c r="S965">
        <v>45264</v>
      </c>
      <c r="T965" t="s">
        <v>7261</v>
      </c>
      <c r="U965">
        <v>45264</v>
      </c>
      <c r="V965" t="s">
        <v>7262</v>
      </c>
      <c r="W965" t="s">
        <v>7263</v>
      </c>
      <c r="X965" t="s">
        <v>7264</v>
      </c>
      <c r="Y965" t="s">
        <v>7298</v>
      </c>
      <c r="Z965">
        <v>6.9</v>
      </c>
      <c r="AA965">
        <v>6.9</v>
      </c>
      <c r="AB965" t="str" cm="1">
        <f t="array" ref="AB965">_xlfn.LET(_xlpm.x,IFERROR(VALUE(Table2[[#This Row],[Response_Time_Hours]]),""),IF(_xlpm.x="","CHECK",_xlfn.IFS(_xlpm.x&lt;=1,"Immediate",_xlpm.x&lt;=6,"Fast",_xlpm.x&lt;=24,"Moderate",_xlpm.x&gt;24,"Delayed")))</f>
        <v>Moderate</v>
      </c>
      <c r="AC965">
        <v>27</v>
      </c>
      <c r="AD965" t="str" cm="1">
        <f t="array" ref="AD965">IF(Table2[[#This Row],[Interaction_Count_Final]]="","N/A",_xlfn.IFS(Table2[[#This Row],[Interaction_Count_Final]]&lt;=2,"Low",Table2[[#This Row],[Interaction_Count_Final]]&lt;=5,"Medium",Table2[[#This Row],[Interaction_Count_Final]]&gt;=6,"High",TRUE,"CHECK"))</f>
        <v>High</v>
      </c>
      <c r="AE965" t="s">
        <v>7289</v>
      </c>
      <c r="AF965" t="b">
        <v>1</v>
      </c>
      <c r="AG965" t="b">
        <v>1</v>
      </c>
      <c r="AH965">
        <v>1254</v>
      </c>
      <c r="AI965">
        <v>45264</v>
      </c>
      <c r="AJ965" t="b">
        <v>1</v>
      </c>
      <c r="AK965" t="e" cm="1">
        <f t="array" ref="AK965">_xlfn.LET(
  _xlpm.txt,TRIM(Raw_Data!F965),
  _xlpm.norm,SUBSTITUTE(SUBSTITUTE(_xlpm.txt,"-","/"),".","/"),
  _xlpm.p,_xlfn.TEXTSPLIT(_xlpm.norm,"/"),
  _xlpm.a,VALUE(INDEX(_xlpm.p,1)),
  _xlpm.b,VALUE(INDEX(_xlpm.p,2)),
  IF(AND(_xlpm.a&lt;=12,_xlpm.b&lt;=12),"REVIEW_AMBIGUOUS","OK")
)</f>
        <v>#REF!</v>
      </c>
    </row>
    <row r="966" spans="1:37">
      <c r="A966" t="s">
        <v>2969</v>
      </c>
      <c r="B966" t="s">
        <v>2969</v>
      </c>
      <c r="C966" t="b">
        <v>1</v>
      </c>
      <c r="D966" t="s">
        <v>7257</v>
      </c>
      <c r="E966" t="s">
        <v>2970</v>
      </c>
      <c r="F966" t="s">
        <v>2970</v>
      </c>
      <c r="G966" t="s">
        <v>7268</v>
      </c>
      <c r="H966" t="s">
        <v>457</v>
      </c>
      <c r="I966" t="s">
        <v>457</v>
      </c>
      <c r="J966" t="s">
        <v>792</v>
      </c>
      <c r="K966" t="s">
        <v>250</v>
      </c>
      <c r="L966" t="s">
        <v>250</v>
      </c>
      <c r="M966">
        <f>IF(UPPER(TRIM(Table2[[#This Row],[Status_Clean]]))="CONVERTED",1,0)</f>
        <v>1</v>
      </c>
      <c r="N966">
        <f>IF(ISNUMBER(MATCH(UPPER(TRIM(Table2[[#This Row],[Status_Clean]])),{"CONTACTED","QUALIFIED","CONVERTED"},0)),1,0)</f>
        <v>1</v>
      </c>
      <c r="O966" cm="1">
        <f t="array" ref="O966">_xlfn.SWITCH(UPPER(TRIM(Table2[[#This Row],[Status_Clean]])),"NEW",1,"CONTACTED",2,"QUALIFIED",3,"CONVERTED",4,"LOST",5,99)</f>
        <v>4</v>
      </c>
      <c r="P966">
        <v>45219</v>
      </c>
      <c r="Q966" t="s">
        <v>8083</v>
      </c>
      <c r="R966" t="s">
        <v>8083</v>
      </c>
      <c r="S966">
        <v>45219</v>
      </c>
      <c r="T966" t="s">
        <v>7261</v>
      </c>
      <c r="U966">
        <v>45219</v>
      </c>
      <c r="V966" t="s">
        <v>7270</v>
      </c>
      <c r="W966" t="s">
        <v>7263</v>
      </c>
      <c r="X966" t="s">
        <v>7264</v>
      </c>
      <c r="Y966" t="s">
        <v>7312</v>
      </c>
      <c r="Z966" t="s">
        <v>1201</v>
      </c>
      <c r="AA966">
        <v>27.9</v>
      </c>
      <c r="AB966" t="str" cm="1">
        <f t="array" ref="AB966">_xlfn.LET(_xlpm.x,IFERROR(VALUE(Table2[[#This Row],[Response_Time_Hours]]),""),IF(_xlpm.x="","CHECK",_xlfn.IFS(_xlpm.x&lt;=1,"Immediate",_xlpm.x&lt;=6,"Fast",_xlpm.x&lt;=24,"Moderate",_xlpm.x&gt;24,"Delayed")))</f>
        <v>Delayed</v>
      </c>
      <c r="AC966">
        <v>31</v>
      </c>
      <c r="AD966" t="str" cm="1">
        <f t="array" ref="AD966">IF(Table2[[#This Row],[Interaction_Count_Final]]="","N/A",_xlfn.IFS(Table2[[#This Row],[Interaction_Count_Final]]&lt;=2,"Low",Table2[[#This Row],[Interaction_Count_Final]]&lt;=5,"Medium",Table2[[#This Row],[Interaction_Count_Final]]&gt;=6,"High",TRUE,"CHECK"))</f>
        <v>High</v>
      </c>
      <c r="AE966" t="s">
        <v>7266</v>
      </c>
      <c r="AF966" t="b">
        <v>1</v>
      </c>
      <c r="AG966" t="b">
        <v>1</v>
      </c>
      <c r="AH966">
        <v>1255</v>
      </c>
      <c r="AI966">
        <v>45219</v>
      </c>
      <c r="AJ966" t="b">
        <v>1</v>
      </c>
      <c r="AK966" t="e" cm="1">
        <f t="array" ref="AK966">_xlfn.LET(
  _xlpm.txt,TRIM(Raw_Data!F966),
  _xlpm.norm,SUBSTITUTE(SUBSTITUTE(_xlpm.txt,"-","/"),".","/"),
  _xlpm.p,_xlfn.TEXTSPLIT(_xlpm.norm,"/"),
  _xlpm.a,VALUE(INDEX(_xlpm.p,1)),
  _xlpm.b,VALUE(INDEX(_xlpm.p,2)),
  IF(AND(_xlpm.a&lt;=12,_xlpm.b&lt;=12),"REVIEW_AMBIGUOUS","OK")
)</f>
        <v>#REF!</v>
      </c>
    </row>
    <row r="967" spans="1:37">
      <c r="A967" t="s">
        <v>2971</v>
      </c>
      <c r="B967" t="s">
        <v>2971</v>
      </c>
      <c r="C967" t="b">
        <v>0</v>
      </c>
      <c r="D967" t="s">
        <v>7257</v>
      </c>
      <c r="E967" t="s">
        <v>2972</v>
      </c>
      <c r="F967" t="s">
        <v>2972</v>
      </c>
      <c r="G967" t="s">
        <v>7303</v>
      </c>
      <c r="H967" t="s">
        <v>806</v>
      </c>
      <c r="I967" t="s">
        <v>806</v>
      </c>
      <c r="J967" t="s">
        <v>69</v>
      </c>
      <c r="K967" t="s">
        <v>250</v>
      </c>
      <c r="L967" t="s">
        <v>250</v>
      </c>
      <c r="M967">
        <f>IF(UPPER(TRIM(Table2[[#This Row],[Status_Clean]]))="CONVERTED",1,0)</f>
        <v>1</v>
      </c>
      <c r="N967">
        <f>IF(ISNUMBER(MATCH(UPPER(TRIM(Table2[[#This Row],[Status_Clean]])),{"CONTACTED","QUALIFIED","CONVERTED"},0)),1,0)</f>
        <v>1</v>
      </c>
      <c r="O967" cm="1">
        <f t="array" ref="O967">_xlfn.SWITCH(UPPER(TRIM(Table2[[#This Row],[Status_Clean]])),"NEW",1,"CONTACTED",2,"QUALIFIED",3,"CONVERTED",4,"LOST",5,99)</f>
        <v>4</v>
      </c>
      <c r="P967">
        <v>45552</v>
      </c>
      <c r="Q967" t="s">
        <v>7761</v>
      </c>
      <c r="R967" t="s">
        <v>7761</v>
      </c>
      <c r="S967">
        <v>45552</v>
      </c>
      <c r="T967" t="s">
        <v>7261</v>
      </c>
      <c r="U967">
        <v>45552</v>
      </c>
      <c r="V967" t="s">
        <v>7287</v>
      </c>
      <c r="W967" t="s">
        <v>7271</v>
      </c>
      <c r="X967" t="s">
        <v>7288</v>
      </c>
      <c r="Y967" t="s">
        <v>7265</v>
      </c>
      <c r="Z967">
        <v>59</v>
      </c>
      <c r="AA967">
        <v>59</v>
      </c>
      <c r="AB967" t="str" cm="1">
        <f t="array" ref="AB967">_xlfn.LET(_xlpm.x,IFERROR(VALUE(Table2[[#This Row],[Response_Time_Hours]]),""),IF(_xlpm.x="","CHECK",_xlfn.IFS(_xlpm.x&lt;=1,"Immediate",_xlpm.x&lt;=6,"Fast",_xlpm.x&lt;=24,"Moderate",_xlpm.x&gt;24,"Delayed")))</f>
        <v>Delayed</v>
      </c>
      <c r="AC967">
        <v>39</v>
      </c>
      <c r="AD967" t="str" cm="1">
        <f t="array" ref="AD967">IF(Table2[[#This Row],[Interaction_Count_Final]]="","N/A",_xlfn.IFS(Table2[[#This Row],[Interaction_Count_Final]]&lt;=2,"Low",Table2[[#This Row],[Interaction_Count_Final]]&lt;=5,"Medium",Table2[[#This Row],[Interaction_Count_Final]]&gt;=6,"High",TRUE,"CHECK"))</f>
        <v>High</v>
      </c>
      <c r="AE967" t="s">
        <v>7273</v>
      </c>
      <c r="AF967" t="b">
        <v>1</v>
      </c>
      <c r="AG967" t="b">
        <v>1</v>
      </c>
      <c r="AH967">
        <v>1256</v>
      </c>
      <c r="AI967">
        <v>45552</v>
      </c>
      <c r="AJ967" t="b">
        <v>1</v>
      </c>
      <c r="AK967" t="e" cm="1">
        <f t="array" ref="AK967">_xlfn.LET(
  _xlpm.txt,TRIM(Raw_Data!F967),
  _xlpm.norm,SUBSTITUTE(SUBSTITUTE(_xlpm.txt,"-","/"),".","/"),
  _xlpm.p,_xlfn.TEXTSPLIT(_xlpm.norm,"/"),
  _xlpm.a,VALUE(INDEX(_xlpm.p,1)),
  _xlpm.b,VALUE(INDEX(_xlpm.p,2)),
  IF(AND(_xlpm.a&lt;=12,_xlpm.b&lt;=12),"REVIEW_AMBIGUOUS","OK")
)</f>
        <v>#REF!</v>
      </c>
    </row>
    <row r="968" spans="1:37">
      <c r="A968" t="s">
        <v>2973</v>
      </c>
      <c r="B968" t="s">
        <v>2973</v>
      </c>
      <c r="C968" t="b">
        <v>0</v>
      </c>
      <c r="D968" t="s">
        <v>7257</v>
      </c>
      <c r="E968" t="s">
        <v>8084</v>
      </c>
      <c r="F968" t="s">
        <v>8084</v>
      </c>
      <c r="G968" t="s">
        <v>7303</v>
      </c>
      <c r="H968" t="s">
        <v>311</v>
      </c>
      <c r="I968" t="s">
        <v>311</v>
      </c>
      <c r="J968" t="s">
        <v>311</v>
      </c>
      <c r="K968" t="s">
        <v>71</v>
      </c>
      <c r="L968" t="s">
        <v>71</v>
      </c>
      <c r="M968">
        <f>IF(UPPER(TRIM(Table2[[#This Row],[Status_Clean]]))="CONVERTED",1,0)</f>
        <v>0</v>
      </c>
      <c r="N968">
        <f>IF(ISNUMBER(MATCH(UPPER(TRIM(Table2[[#This Row],[Status_Clean]])),{"CONTACTED","QUALIFIED","CONVERTED"},0)),1,0)</f>
        <v>1</v>
      </c>
      <c r="O968" cm="1">
        <f t="array" ref="O968">_xlfn.SWITCH(UPPER(TRIM(Table2[[#This Row],[Status_Clean]])),"NEW",1,"CONTACTED",2,"QUALIFIED",3,"CONVERTED",4,"LOST",5,99)</f>
        <v>3</v>
      </c>
      <c r="P968" t="s">
        <v>1388</v>
      </c>
      <c r="Q968" t="s">
        <v>7685</v>
      </c>
      <c r="R968" t="s">
        <v>7685</v>
      </c>
      <c r="S968">
        <v>45384</v>
      </c>
      <c r="T968" t="s">
        <v>7261</v>
      </c>
      <c r="U968">
        <v>45384</v>
      </c>
      <c r="V968" t="s">
        <v>7297</v>
      </c>
      <c r="W968" t="s">
        <v>7271</v>
      </c>
      <c r="X968" t="s">
        <v>7277</v>
      </c>
      <c r="Y968" t="s">
        <v>7265</v>
      </c>
      <c r="Z968" t="s">
        <v>2975</v>
      </c>
      <c r="AA968">
        <v>32.299999999999997</v>
      </c>
      <c r="AB968" t="str" cm="1">
        <f t="array" ref="AB968">_xlfn.LET(_xlpm.x,IFERROR(VALUE(Table2[[#This Row],[Response_Time_Hours]]),""),IF(_xlpm.x="","CHECK",_xlfn.IFS(_xlpm.x&lt;=1,"Immediate",_xlpm.x&lt;=6,"Fast",_xlpm.x&lt;=24,"Moderate",_xlpm.x&gt;24,"Delayed")))</f>
        <v>Delayed</v>
      </c>
      <c r="AC968">
        <v>18</v>
      </c>
      <c r="AD968" t="str" cm="1">
        <f t="array" ref="AD968">IF(Table2[[#This Row],[Interaction_Count_Final]]="","N/A",_xlfn.IFS(Table2[[#This Row],[Interaction_Count_Final]]&lt;=2,"Low",Table2[[#This Row],[Interaction_Count_Final]]&lt;=5,"Medium",Table2[[#This Row],[Interaction_Count_Final]]&gt;=6,"High",TRUE,"CHECK"))</f>
        <v>High</v>
      </c>
      <c r="AE968" t="s">
        <v>7266</v>
      </c>
      <c r="AF968" t="b">
        <v>1</v>
      </c>
      <c r="AG968" t="b">
        <v>1</v>
      </c>
      <c r="AH968">
        <v>1257</v>
      </c>
      <c r="AI968">
        <v>45384</v>
      </c>
      <c r="AJ968" t="b">
        <v>1</v>
      </c>
      <c r="AK968" t="e" cm="1">
        <f t="array" ref="AK968">_xlfn.LET(
  _xlpm.txt,TRIM(Raw_Data!F968),
  _xlpm.norm,SUBSTITUTE(SUBSTITUTE(_xlpm.txt,"-","/"),".","/"),
  _xlpm.p,_xlfn.TEXTSPLIT(_xlpm.norm,"/"),
  _xlpm.a,VALUE(INDEX(_xlpm.p,1)),
  _xlpm.b,VALUE(INDEX(_xlpm.p,2)),
  IF(AND(_xlpm.a&lt;=12,_xlpm.b&lt;=12),"REVIEW_AMBIGUOUS","OK")
)</f>
        <v>#REF!</v>
      </c>
    </row>
    <row r="969" spans="1:37">
      <c r="A969" t="s">
        <v>2976</v>
      </c>
      <c r="B969" t="s">
        <v>2976</v>
      </c>
      <c r="C969" t="b">
        <v>0</v>
      </c>
      <c r="D969" t="s">
        <v>7257</v>
      </c>
      <c r="E969" t="s">
        <v>2977</v>
      </c>
      <c r="F969" t="s">
        <v>2977</v>
      </c>
      <c r="G969" t="s">
        <v>7280</v>
      </c>
      <c r="H969" t="s">
        <v>792</v>
      </c>
      <c r="I969" t="s">
        <v>792</v>
      </c>
      <c r="J969" t="s">
        <v>792</v>
      </c>
      <c r="K969" t="s">
        <v>193</v>
      </c>
      <c r="L969" t="s">
        <v>193</v>
      </c>
      <c r="M969">
        <f>IF(UPPER(TRIM(Table2[[#This Row],[Status_Clean]]))="CONVERTED",1,0)</f>
        <v>0</v>
      </c>
      <c r="N969">
        <f>IF(ISNUMBER(MATCH(UPPER(TRIM(Table2[[#This Row],[Status_Clean]])),{"CONTACTED","QUALIFIED","CONVERTED"},0)),1,0)</f>
        <v>0</v>
      </c>
      <c r="O969" cm="1">
        <f t="array" ref="O969">_xlfn.SWITCH(UPPER(TRIM(Table2[[#This Row],[Status_Clean]])),"NEW",1,"CONTACTED",2,"QUALIFIED",3,"CONVERTED",4,"LOST",5,99)</f>
        <v>1</v>
      </c>
      <c r="P969">
        <v>45248</v>
      </c>
      <c r="Q969" t="s">
        <v>8085</v>
      </c>
      <c r="R969" t="s">
        <v>8085</v>
      </c>
      <c r="S969">
        <v>45248</v>
      </c>
      <c r="T969" t="s">
        <v>7261</v>
      </c>
      <c r="U969">
        <v>45248</v>
      </c>
      <c r="V969" t="s">
        <v>7300</v>
      </c>
      <c r="W969" t="s">
        <v>7263</v>
      </c>
      <c r="X969" t="s">
        <v>7264</v>
      </c>
      <c r="Y969" t="s">
        <v>7278</v>
      </c>
      <c r="Z969" t="s">
        <v>857</v>
      </c>
      <c r="AA969">
        <v>9.6000000000000014</v>
      </c>
      <c r="AB969" t="str" cm="1">
        <f t="array" ref="AB969">_xlfn.LET(_xlpm.x,IFERROR(VALUE(Table2[[#This Row],[Response_Time_Hours]]),""),IF(_xlpm.x="","CHECK",_xlfn.IFS(_xlpm.x&lt;=1,"Immediate",_xlpm.x&lt;=6,"Fast",_xlpm.x&lt;=24,"Moderate",_xlpm.x&gt;24,"Delayed")))</f>
        <v>Moderate</v>
      </c>
      <c r="AC969">
        <v>4</v>
      </c>
      <c r="AD969" t="str" cm="1">
        <f t="array" ref="AD969">IF(Table2[[#This Row],[Interaction_Count_Final]]="","N/A",_xlfn.IFS(Table2[[#This Row],[Interaction_Count_Final]]&lt;=2,"Low",Table2[[#This Row],[Interaction_Count_Final]]&lt;=5,"Medium",Table2[[#This Row],[Interaction_Count_Final]]&gt;=6,"High",TRUE,"CHECK"))</f>
        <v>Medium</v>
      </c>
      <c r="AE969" t="s">
        <v>7266</v>
      </c>
      <c r="AF969" t="b">
        <v>1</v>
      </c>
      <c r="AG969" t="b">
        <v>1</v>
      </c>
      <c r="AH969">
        <v>1258</v>
      </c>
      <c r="AI969">
        <v>45248</v>
      </c>
      <c r="AJ969" t="b">
        <v>1</v>
      </c>
      <c r="AK969" t="e" cm="1">
        <f t="array" ref="AK969">_xlfn.LET(
  _xlpm.txt,TRIM(Raw_Data!F969),
  _xlpm.norm,SUBSTITUTE(SUBSTITUTE(_xlpm.txt,"-","/"),".","/"),
  _xlpm.p,_xlfn.TEXTSPLIT(_xlpm.norm,"/"),
  _xlpm.a,VALUE(INDEX(_xlpm.p,1)),
  _xlpm.b,VALUE(INDEX(_xlpm.p,2)),
  IF(AND(_xlpm.a&lt;=12,_xlpm.b&lt;=12),"REVIEW_AMBIGUOUS","OK")
)</f>
        <v>#REF!</v>
      </c>
    </row>
    <row r="970" spans="1:37">
      <c r="A970" t="s">
        <v>2978</v>
      </c>
      <c r="B970" t="s">
        <v>2978</v>
      </c>
      <c r="C970" t="b">
        <v>0</v>
      </c>
      <c r="D970" t="s">
        <v>7257</v>
      </c>
      <c r="E970" t="s">
        <v>8086</v>
      </c>
      <c r="F970" t="s">
        <v>8086</v>
      </c>
      <c r="G970" t="s">
        <v>7274</v>
      </c>
      <c r="H970" t="s">
        <v>556</v>
      </c>
      <c r="I970" t="s">
        <v>556</v>
      </c>
      <c r="J970" t="s">
        <v>106</v>
      </c>
      <c r="K970" t="s">
        <v>125</v>
      </c>
      <c r="L970" t="s">
        <v>125</v>
      </c>
      <c r="M970">
        <f>IF(UPPER(TRIM(Table2[[#This Row],[Status_Clean]]))="CONVERTED",1,0)</f>
        <v>0</v>
      </c>
      <c r="N970">
        <f>IF(ISNUMBER(MATCH(UPPER(TRIM(Table2[[#This Row],[Status_Clean]])),{"CONTACTED","QUALIFIED","CONVERTED"},0)),1,0)</f>
        <v>1</v>
      </c>
      <c r="O970" cm="1">
        <f t="array" ref="O970">_xlfn.SWITCH(UPPER(TRIM(Table2[[#This Row],[Status_Clean]])),"NEW",1,"CONTACTED",2,"QUALIFIED",3,"CONVERTED",4,"LOST",5,99)</f>
        <v>2</v>
      </c>
      <c r="P970">
        <v>45047</v>
      </c>
      <c r="Q970" t="s">
        <v>8087</v>
      </c>
      <c r="R970" t="s">
        <v>8087</v>
      </c>
      <c r="S970">
        <v>45047</v>
      </c>
      <c r="T970" t="s">
        <v>7261</v>
      </c>
      <c r="U970">
        <v>45047</v>
      </c>
      <c r="V970" t="s">
        <v>7314</v>
      </c>
      <c r="W970" t="s">
        <v>7263</v>
      </c>
      <c r="X970" t="s">
        <v>7277</v>
      </c>
      <c r="Y970" t="s">
        <v>7298</v>
      </c>
      <c r="Z970" t="s">
        <v>2980</v>
      </c>
      <c r="AA970">
        <v>30.8</v>
      </c>
      <c r="AB970" t="str" cm="1">
        <f t="array" ref="AB970">_xlfn.LET(_xlpm.x,IFERROR(VALUE(Table2[[#This Row],[Response_Time_Hours]]),""),IF(_xlpm.x="","CHECK",_xlfn.IFS(_xlpm.x&lt;=1,"Immediate",_xlpm.x&lt;=6,"Fast",_xlpm.x&lt;=24,"Moderate",_xlpm.x&gt;24,"Delayed")))</f>
        <v>Delayed</v>
      </c>
      <c r="AC970">
        <v>46</v>
      </c>
      <c r="AD970" t="str" cm="1">
        <f t="array" ref="AD970">IF(Table2[[#This Row],[Interaction_Count_Final]]="","N/A",_xlfn.IFS(Table2[[#This Row],[Interaction_Count_Final]]&lt;=2,"Low",Table2[[#This Row],[Interaction_Count_Final]]&lt;=5,"Medium",Table2[[#This Row],[Interaction_Count_Final]]&gt;=6,"High",TRUE,"CHECK"))</f>
        <v>High</v>
      </c>
      <c r="AE970" t="s">
        <v>7289</v>
      </c>
      <c r="AF970" t="b">
        <v>1</v>
      </c>
      <c r="AG970" t="b">
        <v>1</v>
      </c>
      <c r="AH970">
        <v>1261</v>
      </c>
      <c r="AI970">
        <v>45047</v>
      </c>
      <c r="AJ970" t="b">
        <v>1</v>
      </c>
      <c r="AK970" t="e" cm="1">
        <f t="array" ref="AK970">_xlfn.LET(
  _xlpm.txt,TRIM(Raw_Data!F970),
  _xlpm.norm,SUBSTITUTE(SUBSTITUTE(_xlpm.txt,"-","/"),".","/"),
  _xlpm.p,_xlfn.TEXTSPLIT(_xlpm.norm,"/"),
  _xlpm.a,VALUE(INDEX(_xlpm.p,1)),
  _xlpm.b,VALUE(INDEX(_xlpm.p,2)),
  IF(AND(_xlpm.a&lt;=12,_xlpm.b&lt;=12),"REVIEW_AMBIGUOUS","OK")
)</f>
        <v>#REF!</v>
      </c>
    </row>
    <row r="971" spans="1:37">
      <c r="A971" t="s">
        <v>2981</v>
      </c>
      <c r="B971" t="s">
        <v>2981</v>
      </c>
      <c r="C971" t="b">
        <v>1</v>
      </c>
      <c r="D971" t="s">
        <v>7257</v>
      </c>
      <c r="E971" t="s">
        <v>2982</v>
      </c>
      <c r="F971" t="s">
        <v>2982</v>
      </c>
      <c r="G971" t="s">
        <v>7258</v>
      </c>
      <c r="H971" t="s">
        <v>1356</v>
      </c>
      <c r="I971" t="s">
        <v>1356</v>
      </c>
      <c r="J971" t="s">
        <v>1356</v>
      </c>
      <c r="K971" t="s">
        <v>193</v>
      </c>
      <c r="L971" t="s">
        <v>193</v>
      </c>
      <c r="M971">
        <f>IF(UPPER(TRIM(Table2[[#This Row],[Status_Clean]]))="CONVERTED",1,0)</f>
        <v>0</v>
      </c>
      <c r="N971">
        <f>IF(ISNUMBER(MATCH(UPPER(TRIM(Table2[[#This Row],[Status_Clean]])),{"CONTACTED","QUALIFIED","CONVERTED"},0)),1,0)</f>
        <v>0</v>
      </c>
      <c r="O971" cm="1">
        <f t="array" ref="O971">_xlfn.SWITCH(UPPER(TRIM(Table2[[#This Row],[Status_Clean]])),"NEW",1,"CONTACTED",2,"QUALIFIED",3,"CONVERTED",4,"LOST",5,99)</f>
        <v>1</v>
      </c>
      <c r="P971" t="s">
        <v>2983</v>
      </c>
      <c r="Q971" t="s">
        <v>8088</v>
      </c>
      <c r="R971" t="s">
        <v>8088</v>
      </c>
      <c r="S971">
        <v>45641</v>
      </c>
      <c r="T971" t="s">
        <v>7261</v>
      </c>
      <c r="U971">
        <v>45641</v>
      </c>
      <c r="V971" t="s">
        <v>7262</v>
      </c>
      <c r="W971" t="s">
        <v>7271</v>
      </c>
      <c r="X971" t="s">
        <v>7264</v>
      </c>
      <c r="Y971" t="s">
        <v>7293</v>
      </c>
      <c r="Z971" t="s">
        <v>474</v>
      </c>
      <c r="AA971">
        <v>50.400000000000006</v>
      </c>
      <c r="AB971" t="str" cm="1">
        <f t="array" ref="AB971">_xlfn.LET(_xlpm.x,IFERROR(VALUE(Table2[[#This Row],[Response_Time_Hours]]),""),IF(_xlpm.x="","CHECK",_xlfn.IFS(_xlpm.x&lt;=1,"Immediate",_xlpm.x&lt;=6,"Fast",_xlpm.x&lt;=24,"Moderate",_xlpm.x&gt;24,"Delayed")))</f>
        <v>Delayed</v>
      </c>
      <c r="AC971">
        <v>6</v>
      </c>
      <c r="AD971" t="str" cm="1">
        <f t="array" ref="AD971">IF(Table2[[#This Row],[Interaction_Count_Final]]="","N/A",_xlfn.IFS(Table2[[#This Row],[Interaction_Count_Final]]&lt;=2,"Low",Table2[[#This Row],[Interaction_Count_Final]]&lt;=5,"Medium",Table2[[#This Row],[Interaction_Count_Final]]&gt;=6,"High",TRUE,"CHECK"))</f>
        <v>High</v>
      </c>
      <c r="AE971" t="s">
        <v>7266</v>
      </c>
      <c r="AF971" t="b">
        <v>1</v>
      </c>
      <c r="AG971" t="b">
        <v>1</v>
      </c>
      <c r="AH971">
        <v>1262</v>
      </c>
      <c r="AI971">
        <v>45641</v>
      </c>
      <c r="AJ971" t="b">
        <v>1</v>
      </c>
      <c r="AK971" t="str" cm="1">
        <f t="array" ref="AK971">_xlfn.LET(
  _xlpm.txt,TRIM(Raw_Data!F971),
  _xlpm.norm,SUBSTITUTE(SUBSTITUTE(_xlpm.txt,"-","/"),".","/"),
  _xlpm.p,_xlfn.TEXTSPLIT(_xlpm.norm,"/"),
  _xlpm.a,VALUE(INDEX(_xlpm.p,1)),
  _xlpm.b,VALUE(INDEX(_xlpm.p,2)),
  IF(AND(_xlpm.a&lt;=12,_xlpm.b&lt;=12),"REVIEW_AMBIGUOUS","OK")
)</f>
        <v>OK</v>
      </c>
    </row>
    <row r="972" spans="1:37">
      <c r="A972" t="s">
        <v>2984</v>
      </c>
      <c r="B972" t="s">
        <v>2984</v>
      </c>
      <c r="C972" t="b">
        <v>0</v>
      </c>
      <c r="D972" t="s">
        <v>7257</v>
      </c>
      <c r="E972" t="s">
        <v>2985</v>
      </c>
      <c r="F972" t="s">
        <v>2985</v>
      </c>
      <c r="G972" t="s">
        <v>7268</v>
      </c>
      <c r="H972" t="s">
        <v>1356</v>
      </c>
      <c r="I972" t="s">
        <v>1356</v>
      </c>
      <c r="J972" t="s">
        <v>1356</v>
      </c>
      <c r="K972" t="s">
        <v>71</v>
      </c>
      <c r="L972" t="s">
        <v>71</v>
      </c>
      <c r="M972">
        <f>IF(UPPER(TRIM(Table2[[#This Row],[Status_Clean]]))="CONVERTED",1,0)</f>
        <v>0</v>
      </c>
      <c r="N972">
        <f>IF(ISNUMBER(MATCH(UPPER(TRIM(Table2[[#This Row],[Status_Clean]])),{"CONTACTED","QUALIFIED","CONVERTED"},0)),1,0)</f>
        <v>1</v>
      </c>
      <c r="O972" cm="1">
        <f t="array" ref="O972">_xlfn.SWITCH(UPPER(TRIM(Table2[[#This Row],[Status_Clean]])),"NEW",1,"CONTACTED",2,"QUALIFIED",3,"CONVERTED",4,"LOST",5,99)</f>
        <v>3</v>
      </c>
      <c r="P972" t="s">
        <v>2986</v>
      </c>
      <c r="Q972" t="s">
        <v>7388</v>
      </c>
      <c r="R972" t="s">
        <v>7388</v>
      </c>
      <c r="S972">
        <v>45601</v>
      </c>
      <c r="T972" t="s">
        <v>7261</v>
      </c>
      <c r="U972">
        <v>45601</v>
      </c>
      <c r="V972" t="s">
        <v>7300</v>
      </c>
      <c r="W972" t="s">
        <v>7271</v>
      </c>
      <c r="X972" t="s">
        <v>7264</v>
      </c>
      <c r="Y972" t="s">
        <v>7265</v>
      </c>
      <c r="Z972" t="s">
        <v>1855</v>
      </c>
      <c r="AA972">
        <v>50.3</v>
      </c>
      <c r="AB972" t="str" cm="1">
        <f t="array" ref="AB972">_xlfn.LET(_xlpm.x,IFERROR(VALUE(Table2[[#This Row],[Response_Time_Hours]]),""),IF(_xlpm.x="","CHECK",_xlfn.IFS(_xlpm.x&lt;=1,"Immediate",_xlpm.x&lt;=6,"Fast",_xlpm.x&lt;=24,"Moderate",_xlpm.x&gt;24,"Delayed")))</f>
        <v>Delayed</v>
      </c>
      <c r="AC972">
        <v>35</v>
      </c>
      <c r="AD972" t="str" cm="1">
        <f t="array" ref="AD972">IF(Table2[[#This Row],[Interaction_Count_Final]]="","N/A",_xlfn.IFS(Table2[[#This Row],[Interaction_Count_Final]]&lt;=2,"Low",Table2[[#This Row],[Interaction_Count_Final]]&lt;=5,"Medium",Table2[[#This Row],[Interaction_Count_Final]]&gt;=6,"High",TRUE,"CHECK"))</f>
        <v>High</v>
      </c>
      <c r="AE972" t="s">
        <v>7273</v>
      </c>
      <c r="AF972" t="b">
        <v>1</v>
      </c>
      <c r="AG972" t="b">
        <v>1</v>
      </c>
      <c r="AH972">
        <v>1263</v>
      </c>
      <c r="AI972">
        <v>45601</v>
      </c>
      <c r="AJ972" t="b">
        <v>1</v>
      </c>
      <c r="AK972" t="str" cm="1">
        <f t="array" ref="AK972">_xlfn.LET(
  _xlpm.txt,TRIM(Raw_Data!F972),
  _xlpm.norm,SUBSTITUTE(SUBSTITUTE(_xlpm.txt,"-","/"),".","/"),
  _xlpm.p,_xlfn.TEXTSPLIT(_xlpm.norm,"/"),
  _xlpm.a,VALUE(INDEX(_xlpm.p,1)),
  _xlpm.b,VALUE(INDEX(_xlpm.p,2)),
  IF(AND(_xlpm.a&lt;=12,_xlpm.b&lt;=12),"REVIEW_AMBIGUOUS","OK")
)</f>
        <v>REVIEW_AMBIGUOUS</v>
      </c>
    </row>
    <row r="973" spans="1:37">
      <c r="A973" t="s">
        <v>2987</v>
      </c>
      <c r="B973" t="s">
        <v>2987</v>
      </c>
      <c r="C973" t="b">
        <v>0</v>
      </c>
      <c r="D973" t="s">
        <v>7257</v>
      </c>
      <c r="E973" t="s">
        <v>2988</v>
      </c>
      <c r="F973" t="s">
        <v>2988</v>
      </c>
      <c r="G973" t="s">
        <v>7303</v>
      </c>
      <c r="H973" t="s">
        <v>254</v>
      </c>
      <c r="I973" t="s">
        <v>254</v>
      </c>
      <c r="J973" t="s">
        <v>254</v>
      </c>
      <c r="K973" t="s">
        <v>193</v>
      </c>
      <c r="L973" t="s">
        <v>193</v>
      </c>
      <c r="M973">
        <f>IF(UPPER(TRIM(Table2[[#This Row],[Status_Clean]]))="CONVERTED",1,0)</f>
        <v>0</v>
      </c>
      <c r="N973">
        <f>IF(ISNUMBER(MATCH(UPPER(TRIM(Table2[[#This Row],[Status_Clean]])),{"CONTACTED","QUALIFIED","CONVERTED"},0)),1,0)</f>
        <v>0</v>
      </c>
      <c r="O973" cm="1">
        <f t="array" ref="O973">_xlfn.SWITCH(UPPER(TRIM(Table2[[#This Row],[Status_Clean]])),"NEW",1,"CONTACTED",2,"QUALIFIED",3,"CONVERTED",4,"LOST",5,99)</f>
        <v>1</v>
      </c>
      <c r="P973">
        <v>45350</v>
      </c>
      <c r="Q973" t="s">
        <v>8089</v>
      </c>
      <c r="R973" t="s">
        <v>8089</v>
      </c>
      <c r="S973">
        <v>45350</v>
      </c>
      <c r="T973" t="s">
        <v>7261</v>
      </c>
      <c r="U973">
        <v>45350</v>
      </c>
      <c r="V973" t="s">
        <v>7283</v>
      </c>
      <c r="W973" t="s">
        <v>7271</v>
      </c>
      <c r="X973" t="s">
        <v>7284</v>
      </c>
      <c r="Y973" t="s">
        <v>7272</v>
      </c>
      <c r="Z973" t="s">
        <v>2989</v>
      </c>
      <c r="AA973">
        <v>45</v>
      </c>
      <c r="AB973" t="str" cm="1">
        <f t="array" ref="AB973">_xlfn.LET(_xlpm.x,IFERROR(VALUE(Table2[[#This Row],[Response_Time_Hours]]),""),IF(_xlpm.x="","CHECK",_xlfn.IFS(_xlpm.x&lt;=1,"Immediate",_xlpm.x&lt;=6,"Fast",_xlpm.x&lt;=24,"Moderate",_xlpm.x&gt;24,"Delayed")))</f>
        <v>Delayed</v>
      </c>
      <c r="AC973">
        <v>49</v>
      </c>
      <c r="AD973" t="str" cm="1">
        <f t="array" ref="AD973">IF(Table2[[#This Row],[Interaction_Count_Final]]="","N/A",_xlfn.IFS(Table2[[#This Row],[Interaction_Count_Final]]&lt;=2,"Low",Table2[[#This Row],[Interaction_Count_Final]]&lt;=5,"Medium",Table2[[#This Row],[Interaction_Count_Final]]&gt;=6,"High",TRUE,"CHECK"))</f>
        <v>High</v>
      </c>
      <c r="AE973" t="s">
        <v>7273</v>
      </c>
      <c r="AF973" t="b">
        <v>1</v>
      </c>
      <c r="AG973" t="b">
        <v>1</v>
      </c>
      <c r="AH973">
        <v>1264</v>
      </c>
      <c r="AI973">
        <v>45350</v>
      </c>
      <c r="AJ973" t="b">
        <v>1</v>
      </c>
      <c r="AK973" t="e" cm="1">
        <f t="array" ref="AK973">_xlfn.LET(
  _xlpm.txt,TRIM(Raw_Data!F973),
  _xlpm.norm,SUBSTITUTE(SUBSTITUTE(_xlpm.txt,"-","/"),".","/"),
  _xlpm.p,_xlfn.TEXTSPLIT(_xlpm.norm,"/"),
  _xlpm.a,VALUE(INDEX(_xlpm.p,1)),
  _xlpm.b,VALUE(INDEX(_xlpm.p,2)),
  IF(AND(_xlpm.a&lt;=12,_xlpm.b&lt;=12),"REVIEW_AMBIGUOUS","OK")
)</f>
        <v>#REF!</v>
      </c>
    </row>
    <row r="974" spans="1:37">
      <c r="A974" t="s">
        <v>2990</v>
      </c>
      <c r="B974" t="s">
        <v>2990</v>
      </c>
      <c r="C974" t="b">
        <v>1</v>
      </c>
      <c r="D974" t="s">
        <v>7257</v>
      </c>
      <c r="E974" t="s">
        <v>2991</v>
      </c>
      <c r="F974" t="s">
        <v>2991</v>
      </c>
      <c r="G974" t="s">
        <v>7268</v>
      </c>
      <c r="H974" t="s">
        <v>106</v>
      </c>
      <c r="I974" t="s">
        <v>106</v>
      </c>
      <c r="J974" t="s">
        <v>106</v>
      </c>
      <c r="K974" t="s">
        <v>7368</v>
      </c>
      <c r="L974" t="s">
        <v>173</v>
      </c>
      <c r="M974">
        <f>IF(UPPER(TRIM(Table2[[#This Row],[Status_Clean]]))="CONVERTED",1,0)</f>
        <v>0</v>
      </c>
      <c r="N974">
        <f>IF(ISNUMBER(MATCH(UPPER(TRIM(Table2[[#This Row],[Status_Clean]])),{"CONTACTED","QUALIFIED","CONVERTED"},0)),1,0)</f>
        <v>0</v>
      </c>
      <c r="O974" cm="1">
        <f t="array" ref="O974">_xlfn.SWITCH(UPPER(TRIM(Table2[[#This Row],[Status_Clean]])),"NEW",1,"CONTACTED",2,"QUALIFIED",3,"CONVERTED",4,"LOST",5,99)</f>
        <v>5</v>
      </c>
      <c r="P974">
        <v>45513</v>
      </c>
      <c r="Q974" t="s">
        <v>7757</v>
      </c>
      <c r="R974" t="s">
        <v>7757</v>
      </c>
      <c r="S974">
        <v>45513</v>
      </c>
      <c r="T974" t="s">
        <v>7261</v>
      </c>
      <c r="U974">
        <v>45513</v>
      </c>
      <c r="V974" t="s">
        <v>7310</v>
      </c>
      <c r="W974" t="s">
        <v>7271</v>
      </c>
      <c r="X974" t="s">
        <v>7288</v>
      </c>
      <c r="Y974" t="s">
        <v>7312</v>
      </c>
      <c r="Z974">
        <v>41.9</v>
      </c>
      <c r="AA974">
        <v>41.9</v>
      </c>
      <c r="AB974" t="str" cm="1">
        <f t="array" ref="AB974">_xlfn.LET(_xlpm.x,IFERROR(VALUE(Table2[[#This Row],[Response_Time_Hours]]),""),IF(_xlpm.x="","CHECK",_xlfn.IFS(_xlpm.x&lt;=1,"Immediate",_xlpm.x&lt;=6,"Fast",_xlpm.x&lt;=24,"Moderate",_xlpm.x&gt;24,"Delayed")))</f>
        <v>Delayed</v>
      </c>
      <c r="AC974">
        <v>20</v>
      </c>
      <c r="AD974" t="str" cm="1">
        <f t="array" ref="AD974">IF(Table2[[#This Row],[Interaction_Count_Final]]="","N/A",_xlfn.IFS(Table2[[#This Row],[Interaction_Count_Final]]&lt;=2,"Low",Table2[[#This Row],[Interaction_Count_Final]]&lt;=5,"Medium",Table2[[#This Row],[Interaction_Count_Final]]&gt;=6,"High",TRUE,"CHECK"))</f>
        <v>High</v>
      </c>
      <c r="AE974" t="s">
        <v>7273</v>
      </c>
      <c r="AF974" t="b">
        <v>1</v>
      </c>
      <c r="AG974" t="b">
        <v>1</v>
      </c>
      <c r="AH974">
        <v>1265</v>
      </c>
      <c r="AI974">
        <v>45513</v>
      </c>
      <c r="AJ974" t="b">
        <v>1</v>
      </c>
      <c r="AK974" t="e" cm="1">
        <f t="array" ref="AK974">_xlfn.LET(
  _xlpm.txt,TRIM(Raw_Data!F974),
  _xlpm.norm,SUBSTITUTE(SUBSTITUTE(_xlpm.txt,"-","/"),".","/"),
  _xlpm.p,_xlfn.TEXTSPLIT(_xlpm.norm,"/"),
  _xlpm.a,VALUE(INDEX(_xlpm.p,1)),
  _xlpm.b,VALUE(INDEX(_xlpm.p,2)),
  IF(AND(_xlpm.a&lt;=12,_xlpm.b&lt;=12),"REVIEW_AMBIGUOUS","OK")
)</f>
        <v>#REF!</v>
      </c>
    </row>
    <row r="975" spans="1:37">
      <c r="A975" t="s">
        <v>2992</v>
      </c>
      <c r="B975" t="s">
        <v>2992</v>
      </c>
      <c r="C975" t="b">
        <v>0</v>
      </c>
      <c r="D975" t="s">
        <v>7257</v>
      </c>
      <c r="E975" t="s">
        <v>2993</v>
      </c>
      <c r="F975" t="s">
        <v>2993</v>
      </c>
      <c r="G975" t="s">
        <v>7274</v>
      </c>
      <c r="H975" t="s">
        <v>222</v>
      </c>
      <c r="I975" t="s">
        <v>222</v>
      </c>
      <c r="J975" t="s">
        <v>222</v>
      </c>
      <c r="K975" t="s">
        <v>125</v>
      </c>
      <c r="L975" t="s">
        <v>125</v>
      </c>
      <c r="M975">
        <f>IF(UPPER(TRIM(Table2[[#This Row],[Status_Clean]]))="CONVERTED",1,0)</f>
        <v>0</v>
      </c>
      <c r="N975">
        <f>IF(ISNUMBER(MATCH(UPPER(TRIM(Table2[[#This Row],[Status_Clean]])),{"CONTACTED","QUALIFIED","CONVERTED"},0)),1,0)</f>
        <v>1</v>
      </c>
      <c r="O975" cm="1">
        <f t="array" ref="O975">_xlfn.SWITCH(UPPER(TRIM(Table2[[#This Row],[Status_Clean]])),"NEW",1,"CONTACTED",2,"QUALIFIED",3,"CONVERTED",4,"LOST",5,99)</f>
        <v>2</v>
      </c>
      <c r="P975" t="s">
        <v>2994</v>
      </c>
      <c r="Q975" t="s">
        <v>8090</v>
      </c>
      <c r="R975" t="s">
        <v>8090</v>
      </c>
      <c r="S975">
        <v>45319</v>
      </c>
      <c r="T975" t="s">
        <v>7261</v>
      </c>
      <c r="U975">
        <v>45319</v>
      </c>
      <c r="V975" t="s">
        <v>7317</v>
      </c>
      <c r="W975" t="s">
        <v>7271</v>
      </c>
      <c r="X975" t="s">
        <v>7284</v>
      </c>
      <c r="Y975" t="s">
        <v>7293</v>
      </c>
      <c r="Z975">
        <v>32.1</v>
      </c>
      <c r="AA975">
        <v>32.1</v>
      </c>
      <c r="AB975" t="str" cm="1">
        <f t="array" ref="AB975">_xlfn.LET(_xlpm.x,IFERROR(VALUE(Table2[[#This Row],[Response_Time_Hours]]),""),IF(_xlpm.x="","CHECK",_xlfn.IFS(_xlpm.x&lt;=1,"Immediate",_xlpm.x&lt;=6,"Fast",_xlpm.x&lt;=24,"Moderate",_xlpm.x&gt;24,"Delayed")))</f>
        <v>Delayed</v>
      </c>
      <c r="AC975">
        <v>18</v>
      </c>
      <c r="AD975" t="str" cm="1">
        <f t="array" ref="AD975">IF(Table2[[#This Row],[Interaction_Count_Final]]="","N/A",_xlfn.IFS(Table2[[#This Row],[Interaction_Count_Final]]&lt;=2,"Low",Table2[[#This Row],[Interaction_Count_Final]]&lt;=5,"Medium",Table2[[#This Row],[Interaction_Count_Final]]&gt;=6,"High",TRUE,"CHECK"))</f>
        <v>High</v>
      </c>
      <c r="AE975" t="s">
        <v>7289</v>
      </c>
      <c r="AF975" t="b">
        <v>1</v>
      </c>
      <c r="AG975" t="b">
        <v>1</v>
      </c>
      <c r="AH975">
        <v>1266</v>
      </c>
      <c r="AI975">
        <v>45319</v>
      </c>
      <c r="AJ975" t="b">
        <v>1</v>
      </c>
      <c r="AK975" t="str" cm="1">
        <f t="array" ref="AK975">_xlfn.LET(
  _xlpm.txt,TRIM(Raw_Data!F975),
  _xlpm.norm,SUBSTITUTE(SUBSTITUTE(_xlpm.txt,"-","/"),".","/"),
  _xlpm.p,_xlfn.TEXTSPLIT(_xlpm.norm,"/"),
  _xlpm.a,VALUE(INDEX(_xlpm.p,1)),
  _xlpm.b,VALUE(INDEX(_xlpm.p,2)),
  IF(AND(_xlpm.a&lt;=12,_xlpm.b&lt;=12),"REVIEW_AMBIGUOUS","OK")
)</f>
        <v>OK</v>
      </c>
    </row>
    <row r="976" spans="1:37">
      <c r="A976" t="s">
        <v>2996</v>
      </c>
      <c r="B976" t="s">
        <v>2996</v>
      </c>
      <c r="C976" t="b">
        <v>0</v>
      </c>
      <c r="D976" t="s">
        <v>7257</v>
      </c>
      <c r="E976" t="s">
        <v>8091</v>
      </c>
      <c r="F976" t="s">
        <v>8091</v>
      </c>
      <c r="G976" t="s">
        <v>7274</v>
      </c>
      <c r="H976" t="s">
        <v>263</v>
      </c>
      <c r="I976" t="s">
        <v>263</v>
      </c>
      <c r="J976" t="s">
        <v>263</v>
      </c>
      <c r="K976" t="s">
        <v>7281</v>
      </c>
      <c r="L976" t="s">
        <v>125</v>
      </c>
      <c r="M976">
        <f>IF(UPPER(TRIM(Table2[[#This Row],[Status_Clean]]))="CONVERTED",1,0)</f>
        <v>0</v>
      </c>
      <c r="N976">
        <f>IF(ISNUMBER(MATCH(UPPER(TRIM(Table2[[#This Row],[Status_Clean]])),{"CONTACTED","QUALIFIED","CONVERTED"},0)),1,0)</f>
        <v>1</v>
      </c>
      <c r="O976" cm="1">
        <f t="array" ref="O976">_xlfn.SWITCH(UPPER(TRIM(Table2[[#This Row],[Status_Clean]])),"NEW",1,"CONTACTED",2,"QUALIFIED",3,"CONVERTED",4,"LOST",5,99)</f>
        <v>2</v>
      </c>
      <c r="P976" t="s">
        <v>2998</v>
      </c>
      <c r="Q976" t="s">
        <v>2998</v>
      </c>
      <c r="R976" t="s">
        <v>2998</v>
      </c>
      <c r="S976">
        <v>45250</v>
      </c>
      <c r="T976" t="s">
        <v>7261</v>
      </c>
      <c r="U976">
        <v>45250</v>
      </c>
      <c r="V976" t="s">
        <v>7300</v>
      </c>
      <c r="W976" t="s">
        <v>7263</v>
      </c>
      <c r="X976" t="s">
        <v>7264</v>
      </c>
      <c r="Y976" t="s">
        <v>7298</v>
      </c>
      <c r="Z976" t="s">
        <v>2999</v>
      </c>
      <c r="AA976">
        <v>39.299999999999997</v>
      </c>
      <c r="AB976" t="str" cm="1">
        <f t="array" ref="AB976">_xlfn.LET(_xlpm.x,IFERROR(VALUE(Table2[[#This Row],[Response_Time_Hours]]),""),IF(_xlpm.x="","CHECK",_xlfn.IFS(_xlpm.x&lt;=1,"Immediate",_xlpm.x&lt;=6,"Fast",_xlpm.x&lt;=24,"Moderate",_xlpm.x&gt;24,"Delayed")))</f>
        <v>Delayed</v>
      </c>
      <c r="AC976">
        <v>7</v>
      </c>
      <c r="AD976" t="str" cm="1">
        <f t="array" ref="AD976">IF(Table2[[#This Row],[Interaction_Count_Final]]="","N/A",_xlfn.IFS(Table2[[#This Row],[Interaction_Count_Final]]&lt;=2,"Low",Table2[[#This Row],[Interaction_Count_Final]]&lt;=5,"Medium",Table2[[#This Row],[Interaction_Count_Final]]&gt;=6,"High",TRUE,"CHECK"))</f>
        <v>High</v>
      </c>
      <c r="AE976" t="s">
        <v>7266</v>
      </c>
      <c r="AF976" t="b">
        <v>1</v>
      </c>
      <c r="AG976" t="b">
        <v>1</v>
      </c>
      <c r="AH976">
        <v>1268</v>
      </c>
      <c r="AI976">
        <v>45250</v>
      </c>
      <c r="AJ976" t="b">
        <v>1</v>
      </c>
      <c r="AK976" t="str" cm="1">
        <f t="array" ref="AK976">_xlfn.LET(
  _xlpm.txt,TRIM(Raw_Data!F976),
  _xlpm.norm,SUBSTITUTE(SUBSTITUTE(_xlpm.txt,"-","/"),".","/"),
  _xlpm.p,_xlfn.TEXTSPLIT(_xlpm.norm,"/"),
  _xlpm.a,VALUE(INDEX(_xlpm.p,1)),
  _xlpm.b,VALUE(INDEX(_xlpm.p,2)),
  IF(AND(_xlpm.a&lt;=12,_xlpm.b&lt;=12),"REVIEW_AMBIGUOUS","OK")
)</f>
        <v>OK</v>
      </c>
    </row>
    <row r="977" spans="1:37">
      <c r="A977" t="s">
        <v>3000</v>
      </c>
      <c r="B977" t="s">
        <v>3000</v>
      </c>
      <c r="C977" t="b">
        <v>0</v>
      </c>
      <c r="D977" t="s">
        <v>7257</v>
      </c>
      <c r="E977" t="s">
        <v>3001</v>
      </c>
      <c r="F977" t="s">
        <v>3001</v>
      </c>
      <c r="G977" t="s">
        <v>7258</v>
      </c>
      <c r="H977" t="s">
        <v>106</v>
      </c>
      <c r="I977" t="s">
        <v>106</v>
      </c>
      <c r="J977" t="s">
        <v>106</v>
      </c>
      <c r="K977" t="s">
        <v>250</v>
      </c>
      <c r="L977" t="s">
        <v>250</v>
      </c>
      <c r="M977">
        <f>IF(UPPER(TRIM(Table2[[#This Row],[Status_Clean]]))="CONVERTED",1,0)</f>
        <v>1</v>
      </c>
      <c r="N977">
        <f>IF(ISNUMBER(MATCH(UPPER(TRIM(Table2[[#This Row],[Status_Clean]])),{"CONTACTED","QUALIFIED","CONVERTED"},0)),1,0)</f>
        <v>1</v>
      </c>
      <c r="O977" cm="1">
        <f t="array" ref="O977">_xlfn.SWITCH(UPPER(TRIM(Table2[[#This Row],[Status_Clean]])),"NEW",1,"CONTACTED",2,"QUALIFIED",3,"CONVERTED",4,"LOST",5,99)</f>
        <v>4</v>
      </c>
      <c r="P977">
        <v>45580</v>
      </c>
      <c r="Q977" t="s">
        <v>8092</v>
      </c>
      <c r="R977" t="s">
        <v>8092</v>
      </c>
      <c r="S977">
        <v>45580</v>
      </c>
      <c r="T977" t="s">
        <v>7261</v>
      </c>
      <c r="U977">
        <v>45580</v>
      </c>
      <c r="V977" t="s">
        <v>7270</v>
      </c>
      <c r="W977" t="s">
        <v>7271</v>
      </c>
      <c r="X977" t="s">
        <v>7264</v>
      </c>
      <c r="Y977" t="s">
        <v>7265</v>
      </c>
      <c r="Z977" t="s">
        <v>251</v>
      </c>
      <c r="AA977">
        <v>43.2</v>
      </c>
      <c r="AB977" t="str" cm="1">
        <f t="array" ref="AB977">_xlfn.LET(_xlpm.x,IFERROR(VALUE(Table2[[#This Row],[Response_Time_Hours]]),""),IF(_xlpm.x="","CHECK",_xlfn.IFS(_xlpm.x&lt;=1,"Immediate",_xlpm.x&lt;=6,"Fast",_xlpm.x&lt;=24,"Moderate",_xlpm.x&gt;24,"Delayed")))</f>
        <v>Delayed</v>
      </c>
      <c r="AC977">
        <v>49</v>
      </c>
      <c r="AD977" t="str" cm="1">
        <f t="array" ref="AD977">IF(Table2[[#This Row],[Interaction_Count_Final]]="","N/A",_xlfn.IFS(Table2[[#This Row],[Interaction_Count_Final]]&lt;=2,"Low",Table2[[#This Row],[Interaction_Count_Final]]&lt;=5,"Medium",Table2[[#This Row],[Interaction_Count_Final]]&gt;=6,"High",TRUE,"CHECK"))</f>
        <v>High</v>
      </c>
      <c r="AE977" t="s">
        <v>7273</v>
      </c>
      <c r="AF977" t="b">
        <v>1</v>
      </c>
      <c r="AG977" t="b">
        <v>1</v>
      </c>
      <c r="AH977">
        <v>1269</v>
      </c>
      <c r="AI977">
        <v>45580</v>
      </c>
      <c r="AJ977" t="b">
        <v>1</v>
      </c>
      <c r="AK977" t="e" cm="1">
        <f t="array" ref="AK977">_xlfn.LET(
  _xlpm.txt,TRIM(Raw_Data!F977),
  _xlpm.norm,SUBSTITUTE(SUBSTITUTE(_xlpm.txt,"-","/"),".","/"),
  _xlpm.p,_xlfn.TEXTSPLIT(_xlpm.norm,"/"),
  _xlpm.a,VALUE(INDEX(_xlpm.p,1)),
  _xlpm.b,VALUE(INDEX(_xlpm.p,2)),
  IF(AND(_xlpm.a&lt;=12,_xlpm.b&lt;=12),"REVIEW_AMBIGUOUS","OK")
)</f>
        <v>#REF!</v>
      </c>
    </row>
    <row r="978" spans="1:37">
      <c r="A978" t="s">
        <v>3002</v>
      </c>
      <c r="B978" t="s">
        <v>3002</v>
      </c>
      <c r="C978" t="b">
        <v>0</v>
      </c>
      <c r="D978" t="s">
        <v>7257</v>
      </c>
      <c r="E978" t="s">
        <v>8093</v>
      </c>
      <c r="F978" t="s">
        <v>8093</v>
      </c>
      <c r="G978" t="s">
        <v>7268</v>
      </c>
      <c r="H978" t="s">
        <v>69</v>
      </c>
      <c r="I978" t="s">
        <v>69</v>
      </c>
      <c r="J978" t="s">
        <v>69</v>
      </c>
      <c r="K978" t="s">
        <v>250</v>
      </c>
      <c r="L978" t="s">
        <v>250</v>
      </c>
      <c r="M978">
        <f>IF(UPPER(TRIM(Table2[[#This Row],[Status_Clean]]))="CONVERTED",1,0)</f>
        <v>1</v>
      </c>
      <c r="N978">
        <f>IF(ISNUMBER(MATCH(UPPER(TRIM(Table2[[#This Row],[Status_Clean]])),{"CONTACTED","QUALIFIED","CONVERTED"},0)),1,0)</f>
        <v>1</v>
      </c>
      <c r="O978" cm="1">
        <f t="array" ref="O978">_xlfn.SWITCH(UPPER(TRIM(Table2[[#This Row],[Status_Clean]])),"NEW",1,"CONTACTED",2,"QUALIFIED",3,"CONVERTED",4,"LOST",5,99)</f>
        <v>4</v>
      </c>
      <c r="P978">
        <v>44992</v>
      </c>
      <c r="Q978" t="s">
        <v>7561</v>
      </c>
      <c r="R978" t="s">
        <v>7561</v>
      </c>
      <c r="S978">
        <v>44992</v>
      </c>
      <c r="T978" t="s">
        <v>7261</v>
      </c>
      <c r="U978">
        <v>44992</v>
      </c>
      <c r="V978" t="s">
        <v>7295</v>
      </c>
      <c r="W978" t="s">
        <v>7263</v>
      </c>
      <c r="X978" t="s">
        <v>7284</v>
      </c>
      <c r="Y978" t="s">
        <v>7265</v>
      </c>
      <c r="Z978">
        <v>54</v>
      </c>
      <c r="AA978">
        <v>54</v>
      </c>
      <c r="AB978" t="str" cm="1">
        <f t="array" ref="AB978">_xlfn.LET(_xlpm.x,IFERROR(VALUE(Table2[[#This Row],[Response_Time_Hours]]),""),IF(_xlpm.x="","CHECK",_xlfn.IFS(_xlpm.x&lt;=1,"Immediate",_xlpm.x&lt;=6,"Fast",_xlpm.x&lt;=24,"Moderate",_xlpm.x&gt;24,"Delayed")))</f>
        <v>Delayed</v>
      </c>
      <c r="AC978">
        <v>35</v>
      </c>
      <c r="AD978" t="str" cm="1">
        <f t="array" ref="AD978">IF(Table2[[#This Row],[Interaction_Count_Final]]="","N/A",_xlfn.IFS(Table2[[#This Row],[Interaction_Count_Final]]&lt;=2,"Low",Table2[[#This Row],[Interaction_Count_Final]]&lt;=5,"Medium",Table2[[#This Row],[Interaction_Count_Final]]&gt;=6,"High",TRUE,"CHECK"))</f>
        <v>High</v>
      </c>
      <c r="AE978" t="s">
        <v>7273</v>
      </c>
      <c r="AF978" t="b">
        <v>1</v>
      </c>
      <c r="AG978" t="b">
        <v>1</v>
      </c>
      <c r="AH978">
        <v>1270</v>
      </c>
      <c r="AI978">
        <v>44992</v>
      </c>
      <c r="AJ978" t="b">
        <v>1</v>
      </c>
      <c r="AK978" t="e" cm="1">
        <f t="array" ref="AK978">_xlfn.LET(
  _xlpm.txt,TRIM(Raw_Data!F978),
  _xlpm.norm,SUBSTITUTE(SUBSTITUTE(_xlpm.txt,"-","/"),".","/"),
  _xlpm.p,_xlfn.TEXTSPLIT(_xlpm.norm,"/"),
  _xlpm.a,VALUE(INDEX(_xlpm.p,1)),
  _xlpm.b,VALUE(INDEX(_xlpm.p,2)),
  IF(AND(_xlpm.a&lt;=12,_xlpm.b&lt;=12),"REVIEW_AMBIGUOUS","OK")
)</f>
        <v>#REF!</v>
      </c>
    </row>
    <row r="979" spans="1:37">
      <c r="A979" t="s">
        <v>3004</v>
      </c>
      <c r="B979" t="s">
        <v>3004</v>
      </c>
      <c r="C979" t="b">
        <v>0</v>
      </c>
      <c r="D979" t="s">
        <v>7257</v>
      </c>
      <c r="E979" t="s">
        <v>3005</v>
      </c>
      <c r="F979" t="s">
        <v>3005</v>
      </c>
      <c r="G979" t="s">
        <v>7280</v>
      </c>
      <c r="H979" t="s">
        <v>222</v>
      </c>
      <c r="I979" t="s">
        <v>222</v>
      </c>
      <c r="J979" t="s">
        <v>222</v>
      </c>
      <c r="K979" t="s">
        <v>7281</v>
      </c>
      <c r="L979" t="s">
        <v>125</v>
      </c>
      <c r="M979">
        <f>IF(UPPER(TRIM(Table2[[#This Row],[Status_Clean]]))="CONVERTED",1,0)</f>
        <v>0</v>
      </c>
      <c r="N979">
        <f>IF(ISNUMBER(MATCH(UPPER(TRIM(Table2[[#This Row],[Status_Clean]])),{"CONTACTED","QUALIFIED","CONVERTED"},0)),1,0)</f>
        <v>1</v>
      </c>
      <c r="O979" cm="1">
        <f t="array" ref="O979">_xlfn.SWITCH(UPPER(TRIM(Table2[[#This Row],[Status_Clean]])),"NEW",1,"CONTACTED",2,"QUALIFIED",3,"CONVERTED",4,"LOST",5,99)</f>
        <v>2</v>
      </c>
      <c r="P979" t="s">
        <v>3006</v>
      </c>
      <c r="Q979" t="s">
        <v>3006</v>
      </c>
      <c r="R979" t="s">
        <v>3006</v>
      </c>
      <c r="S979">
        <v>45282</v>
      </c>
      <c r="T979" t="s">
        <v>7261</v>
      </c>
      <c r="U979">
        <v>45282</v>
      </c>
      <c r="V979" t="s">
        <v>7262</v>
      </c>
      <c r="W979" t="s">
        <v>7263</v>
      </c>
      <c r="X979" t="s">
        <v>7264</v>
      </c>
      <c r="Y979" t="s">
        <v>7312</v>
      </c>
      <c r="Z979" t="s">
        <v>3007</v>
      </c>
      <c r="AA979">
        <v>58.4</v>
      </c>
      <c r="AB979" t="str" cm="1">
        <f t="array" ref="AB979">_xlfn.LET(_xlpm.x,IFERROR(VALUE(Table2[[#This Row],[Response_Time_Hours]]),""),IF(_xlpm.x="","CHECK",_xlfn.IFS(_xlpm.x&lt;=1,"Immediate",_xlpm.x&lt;=6,"Fast",_xlpm.x&lt;=24,"Moderate",_xlpm.x&gt;24,"Delayed")))</f>
        <v>Delayed</v>
      </c>
      <c r="AC979">
        <v>12</v>
      </c>
      <c r="AD979" t="str" cm="1">
        <f t="array" ref="AD979">IF(Table2[[#This Row],[Interaction_Count_Final]]="","N/A",_xlfn.IFS(Table2[[#This Row],[Interaction_Count_Final]]&lt;=2,"Low",Table2[[#This Row],[Interaction_Count_Final]]&lt;=5,"Medium",Table2[[#This Row],[Interaction_Count_Final]]&gt;=6,"High",TRUE,"CHECK"))</f>
        <v>High</v>
      </c>
      <c r="AE979" t="s">
        <v>7266</v>
      </c>
      <c r="AF979" t="b">
        <v>1</v>
      </c>
      <c r="AG979" t="b">
        <v>1</v>
      </c>
      <c r="AH979">
        <v>1271</v>
      </c>
      <c r="AI979">
        <v>45282</v>
      </c>
      <c r="AJ979" t="b">
        <v>1</v>
      </c>
      <c r="AK979" t="str" cm="1">
        <f t="array" ref="AK979">_xlfn.LET(
  _xlpm.txt,TRIM(Raw_Data!F979),
  _xlpm.norm,SUBSTITUTE(SUBSTITUTE(_xlpm.txt,"-","/"),".","/"),
  _xlpm.p,_xlfn.TEXTSPLIT(_xlpm.norm,"/"),
  _xlpm.a,VALUE(INDEX(_xlpm.p,1)),
  _xlpm.b,VALUE(INDEX(_xlpm.p,2)),
  IF(AND(_xlpm.a&lt;=12,_xlpm.b&lt;=12),"REVIEW_AMBIGUOUS","OK")
)</f>
        <v>OK</v>
      </c>
    </row>
    <row r="980" spans="1:37">
      <c r="A980" t="s">
        <v>3008</v>
      </c>
      <c r="B980" t="s">
        <v>3008</v>
      </c>
      <c r="C980" t="b">
        <v>1</v>
      </c>
      <c r="D980" t="s">
        <v>7257</v>
      </c>
      <c r="E980" t="s">
        <v>3009</v>
      </c>
      <c r="F980" t="s">
        <v>3009</v>
      </c>
      <c r="G980" t="s">
        <v>7303</v>
      </c>
      <c r="H980" t="s">
        <v>469</v>
      </c>
      <c r="I980" t="s">
        <v>469</v>
      </c>
      <c r="J980" t="s">
        <v>469</v>
      </c>
      <c r="K980" t="s">
        <v>193</v>
      </c>
      <c r="L980" t="s">
        <v>193</v>
      </c>
      <c r="M980">
        <f>IF(UPPER(TRIM(Table2[[#This Row],[Status_Clean]]))="CONVERTED",1,0)</f>
        <v>0</v>
      </c>
      <c r="N980">
        <f>IF(ISNUMBER(MATCH(UPPER(TRIM(Table2[[#This Row],[Status_Clean]])),{"CONTACTED","QUALIFIED","CONVERTED"},0)),1,0)</f>
        <v>0</v>
      </c>
      <c r="O980" cm="1">
        <f t="array" ref="O980">_xlfn.SWITCH(UPPER(TRIM(Table2[[#This Row],[Status_Clean]])),"NEW",1,"CONTACTED",2,"QUALIFIED",3,"CONVERTED",4,"LOST",5,99)</f>
        <v>1</v>
      </c>
      <c r="P980">
        <v>45339</v>
      </c>
      <c r="Q980" t="s">
        <v>7926</v>
      </c>
      <c r="R980" t="s">
        <v>7926</v>
      </c>
      <c r="S980">
        <v>45339</v>
      </c>
      <c r="T980" t="s">
        <v>7261</v>
      </c>
      <c r="U980">
        <v>45339</v>
      </c>
      <c r="V980" t="s">
        <v>7283</v>
      </c>
      <c r="W980" t="s">
        <v>7271</v>
      </c>
      <c r="X980" t="s">
        <v>7284</v>
      </c>
      <c r="Y980" t="s">
        <v>7278</v>
      </c>
      <c r="Z980">
        <v>21.2</v>
      </c>
      <c r="AA980">
        <v>21.2</v>
      </c>
      <c r="AB980" t="str" cm="1">
        <f t="array" ref="AB980">_xlfn.LET(_xlpm.x,IFERROR(VALUE(Table2[[#This Row],[Response_Time_Hours]]),""),IF(_xlpm.x="","CHECK",_xlfn.IFS(_xlpm.x&lt;=1,"Immediate",_xlpm.x&lt;=6,"Fast",_xlpm.x&lt;=24,"Moderate",_xlpm.x&gt;24,"Delayed")))</f>
        <v>Moderate</v>
      </c>
      <c r="AC980">
        <v>43</v>
      </c>
      <c r="AD980" t="str" cm="1">
        <f t="array" ref="AD980">IF(Table2[[#This Row],[Interaction_Count_Final]]="","N/A",_xlfn.IFS(Table2[[#This Row],[Interaction_Count_Final]]&lt;=2,"Low",Table2[[#This Row],[Interaction_Count_Final]]&lt;=5,"Medium",Table2[[#This Row],[Interaction_Count_Final]]&gt;=6,"High",TRUE,"CHECK"))</f>
        <v>High</v>
      </c>
      <c r="AE980" t="s">
        <v>7266</v>
      </c>
      <c r="AF980" t="b">
        <v>1</v>
      </c>
      <c r="AG980" t="b">
        <v>1</v>
      </c>
      <c r="AH980">
        <v>1272</v>
      </c>
      <c r="AI980">
        <v>45339</v>
      </c>
      <c r="AJ980" t="b">
        <v>1</v>
      </c>
      <c r="AK980" t="e" cm="1">
        <f t="array" ref="AK980">_xlfn.LET(
  _xlpm.txt,TRIM(Raw_Data!F980),
  _xlpm.norm,SUBSTITUTE(SUBSTITUTE(_xlpm.txt,"-","/"),".","/"),
  _xlpm.p,_xlfn.TEXTSPLIT(_xlpm.norm,"/"),
  _xlpm.a,VALUE(INDEX(_xlpm.p,1)),
  _xlpm.b,VALUE(INDEX(_xlpm.p,2)),
  IF(AND(_xlpm.a&lt;=12,_xlpm.b&lt;=12),"REVIEW_AMBIGUOUS","OK")
)</f>
        <v>#REF!</v>
      </c>
    </row>
    <row r="981" spans="1:37">
      <c r="A981" t="s">
        <v>3010</v>
      </c>
      <c r="B981" t="s">
        <v>3010</v>
      </c>
      <c r="C981" t="b">
        <v>0</v>
      </c>
      <c r="D981" t="s">
        <v>7257</v>
      </c>
      <c r="E981" t="s">
        <v>3011</v>
      </c>
      <c r="F981" t="s">
        <v>3011</v>
      </c>
      <c r="G981" t="s">
        <v>7258</v>
      </c>
      <c r="H981" t="s">
        <v>363</v>
      </c>
      <c r="I981" t="s">
        <v>363</v>
      </c>
      <c r="J981" t="s">
        <v>363</v>
      </c>
      <c r="K981" t="s">
        <v>125</v>
      </c>
      <c r="L981" t="s">
        <v>125</v>
      </c>
      <c r="M981">
        <f>IF(UPPER(TRIM(Table2[[#This Row],[Status_Clean]]))="CONVERTED",1,0)</f>
        <v>0</v>
      </c>
      <c r="N981">
        <f>IF(ISNUMBER(MATCH(UPPER(TRIM(Table2[[#This Row],[Status_Clean]])),{"CONTACTED","QUALIFIED","CONVERTED"},0)),1,0)</f>
        <v>1</v>
      </c>
      <c r="O981" cm="1">
        <f t="array" ref="O981">_xlfn.SWITCH(UPPER(TRIM(Table2[[#This Row],[Status_Clean]])),"NEW",1,"CONTACTED",2,"QUALIFIED",3,"CONVERTED",4,"LOST",5,99)</f>
        <v>2</v>
      </c>
      <c r="P981">
        <v>45555</v>
      </c>
      <c r="Q981" t="s">
        <v>7902</v>
      </c>
      <c r="R981" t="s">
        <v>7902</v>
      </c>
      <c r="S981">
        <v>45555</v>
      </c>
      <c r="T981" t="s">
        <v>7261</v>
      </c>
      <c r="U981">
        <v>45555</v>
      </c>
      <c r="V981" t="s">
        <v>7287</v>
      </c>
      <c r="W981" t="s">
        <v>7271</v>
      </c>
      <c r="X981" t="s">
        <v>7288</v>
      </c>
      <c r="Y981" t="s">
        <v>7312</v>
      </c>
      <c r="Z981" t="s">
        <v>637</v>
      </c>
      <c r="AA981">
        <v>7.1999999999999993</v>
      </c>
      <c r="AB981" t="str" cm="1">
        <f t="array" ref="AB981">_xlfn.LET(_xlpm.x,IFERROR(VALUE(Table2[[#This Row],[Response_Time_Hours]]),""),IF(_xlpm.x="","CHECK",_xlfn.IFS(_xlpm.x&lt;=1,"Immediate",_xlpm.x&lt;=6,"Fast",_xlpm.x&lt;=24,"Moderate",_xlpm.x&gt;24,"Delayed")))</f>
        <v>Moderate</v>
      </c>
      <c r="AC981">
        <v>30</v>
      </c>
      <c r="AD981" t="str" cm="1">
        <f t="array" ref="AD981">IF(Table2[[#This Row],[Interaction_Count_Final]]="","N/A",_xlfn.IFS(Table2[[#This Row],[Interaction_Count_Final]]&lt;=2,"Low",Table2[[#This Row],[Interaction_Count_Final]]&lt;=5,"Medium",Table2[[#This Row],[Interaction_Count_Final]]&gt;=6,"High",TRUE,"CHECK"))</f>
        <v>High</v>
      </c>
      <c r="AE981" t="s">
        <v>7266</v>
      </c>
      <c r="AF981" t="b">
        <v>1</v>
      </c>
      <c r="AG981" t="b">
        <v>1</v>
      </c>
      <c r="AH981">
        <v>1273</v>
      </c>
      <c r="AI981">
        <v>45555</v>
      </c>
      <c r="AJ981" t="b">
        <v>1</v>
      </c>
      <c r="AK981" t="e" cm="1">
        <f t="array" ref="AK981">_xlfn.LET(
  _xlpm.txt,TRIM(Raw_Data!F981),
  _xlpm.norm,SUBSTITUTE(SUBSTITUTE(_xlpm.txt,"-","/"),".","/"),
  _xlpm.p,_xlfn.TEXTSPLIT(_xlpm.norm,"/"),
  _xlpm.a,VALUE(INDEX(_xlpm.p,1)),
  _xlpm.b,VALUE(INDEX(_xlpm.p,2)),
  IF(AND(_xlpm.a&lt;=12,_xlpm.b&lt;=12),"REVIEW_AMBIGUOUS","OK")
)</f>
        <v>#REF!</v>
      </c>
    </row>
    <row r="982" spans="1:37">
      <c r="A982" t="s">
        <v>3012</v>
      </c>
      <c r="B982" t="s">
        <v>3012</v>
      </c>
      <c r="C982" t="b">
        <v>0</v>
      </c>
      <c r="D982" t="s">
        <v>7257</v>
      </c>
      <c r="E982" t="s">
        <v>3013</v>
      </c>
      <c r="F982" t="s">
        <v>3013</v>
      </c>
      <c r="G982" t="s">
        <v>7303</v>
      </c>
      <c r="H982" t="s">
        <v>654</v>
      </c>
      <c r="I982" t="s">
        <v>654</v>
      </c>
      <c r="J982" t="s">
        <v>254</v>
      </c>
      <c r="K982" t="s">
        <v>71</v>
      </c>
      <c r="L982" t="s">
        <v>71</v>
      </c>
      <c r="M982">
        <f>IF(UPPER(TRIM(Table2[[#This Row],[Status_Clean]]))="CONVERTED",1,0)</f>
        <v>0</v>
      </c>
      <c r="N982">
        <f>IF(ISNUMBER(MATCH(UPPER(TRIM(Table2[[#This Row],[Status_Clean]])),{"CONTACTED","QUALIFIED","CONVERTED"},0)),1,0)</f>
        <v>1</v>
      </c>
      <c r="O982" cm="1">
        <f t="array" ref="O982">_xlfn.SWITCH(UPPER(TRIM(Table2[[#This Row],[Status_Clean]])),"NEW",1,"CONTACTED",2,"QUALIFIED",3,"CONVERTED",4,"LOST",5,99)</f>
        <v>3</v>
      </c>
      <c r="P982">
        <v>44928</v>
      </c>
      <c r="Q982" t="s">
        <v>8078</v>
      </c>
      <c r="R982" t="s">
        <v>8078</v>
      </c>
      <c r="S982">
        <v>44928</v>
      </c>
      <c r="T982" t="s">
        <v>7261</v>
      </c>
      <c r="U982">
        <v>44928</v>
      </c>
      <c r="V982" t="s">
        <v>7317</v>
      </c>
      <c r="W982" t="s">
        <v>7263</v>
      </c>
      <c r="X982" t="s">
        <v>7284</v>
      </c>
      <c r="Y982" t="s">
        <v>7298</v>
      </c>
      <c r="Z982" t="s">
        <v>732</v>
      </c>
      <c r="AA982">
        <v>67.199999999999989</v>
      </c>
      <c r="AB982" t="str" cm="1">
        <f t="array" ref="AB982">_xlfn.LET(_xlpm.x,IFERROR(VALUE(Table2[[#This Row],[Response_Time_Hours]]),""),IF(_xlpm.x="","CHECK",_xlfn.IFS(_xlpm.x&lt;=1,"Immediate",_xlpm.x&lt;=6,"Fast",_xlpm.x&lt;=24,"Moderate",_xlpm.x&gt;24,"Delayed")))</f>
        <v>Delayed</v>
      </c>
      <c r="AC982">
        <v>50</v>
      </c>
      <c r="AD982" t="str" cm="1">
        <f t="array" ref="AD982">IF(Table2[[#This Row],[Interaction_Count_Final]]="","N/A",_xlfn.IFS(Table2[[#This Row],[Interaction_Count_Final]]&lt;=2,"Low",Table2[[#This Row],[Interaction_Count_Final]]&lt;=5,"Medium",Table2[[#This Row],[Interaction_Count_Final]]&gt;=6,"High",TRUE,"CHECK"))</f>
        <v>High</v>
      </c>
      <c r="AE982" t="s">
        <v>7289</v>
      </c>
      <c r="AF982" t="b">
        <v>1</v>
      </c>
      <c r="AG982" t="b">
        <v>1</v>
      </c>
      <c r="AH982">
        <v>1277</v>
      </c>
      <c r="AI982">
        <v>44928</v>
      </c>
      <c r="AJ982" t="b">
        <v>1</v>
      </c>
      <c r="AK982" t="e" cm="1">
        <f t="array" ref="AK982">_xlfn.LET(
  _xlpm.txt,TRIM(Raw_Data!F982),
  _xlpm.norm,SUBSTITUTE(SUBSTITUTE(_xlpm.txt,"-","/"),".","/"),
  _xlpm.p,_xlfn.TEXTSPLIT(_xlpm.norm,"/"),
  _xlpm.a,VALUE(INDEX(_xlpm.p,1)),
  _xlpm.b,VALUE(INDEX(_xlpm.p,2)),
  IF(AND(_xlpm.a&lt;=12,_xlpm.b&lt;=12),"REVIEW_AMBIGUOUS","OK")
)</f>
        <v>#REF!</v>
      </c>
    </row>
    <row r="983" spans="1:37">
      <c r="A983" t="s">
        <v>3014</v>
      </c>
      <c r="B983" t="s">
        <v>3014</v>
      </c>
      <c r="C983" t="b">
        <v>0</v>
      </c>
      <c r="D983" t="s">
        <v>7257</v>
      </c>
      <c r="E983" t="s">
        <v>3015</v>
      </c>
      <c r="F983" t="s">
        <v>3015</v>
      </c>
      <c r="G983" t="s">
        <v>7268</v>
      </c>
      <c r="H983" t="s">
        <v>7588</v>
      </c>
      <c r="I983" t="s">
        <v>7588</v>
      </c>
      <c r="J983" t="s">
        <v>263</v>
      </c>
      <c r="K983" t="s">
        <v>193</v>
      </c>
      <c r="L983" t="s">
        <v>193</v>
      </c>
      <c r="M983">
        <f>IF(UPPER(TRIM(Table2[[#This Row],[Status_Clean]]))="CONVERTED",1,0)</f>
        <v>0</v>
      </c>
      <c r="N983">
        <f>IF(ISNUMBER(MATCH(UPPER(TRIM(Table2[[#This Row],[Status_Clean]])),{"CONTACTED","QUALIFIED","CONVERTED"},0)),1,0)</f>
        <v>0</v>
      </c>
      <c r="O983" cm="1">
        <f t="array" ref="O983">_xlfn.SWITCH(UPPER(TRIM(Table2[[#This Row],[Status_Clean]])),"NEW",1,"CONTACTED",2,"QUALIFIED",3,"CONVERTED",4,"LOST",5,99)</f>
        <v>1</v>
      </c>
      <c r="P983" t="s">
        <v>3016</v>
      </c>
      <c r="Q983" t="s">
        <v>3016</v>
      </c>
      <c r="R983" t="s">
        <v>3016</v>
      </c>
      <c r="S983">
        <v>45502</v>
      </c>
      <c r="T983" t="s">
        <v>7261</v>
      </c>
      <c r="U983">
        <v>45502</v>
      </c>
      <c r="V983" t="s">
        <v>7305</v>
      </c>
      <c r="W983" t="s">
        <v>7271</v>
      </c>
      <c r="X983" t="s">
        <v>7288</v>
      </c>
      <c r="Y983" t="s">
        <v>7298</v>
      </c>
      <c r="Z983" t="s">
        <v>3017</v>
      </c>
      <c r="AA983">
        <v>53.5</v>
      </c>
      <c r="AB983" t="str" cm="1">
        <f t="array" ref="AB983">_xlfn.LET(_xlpm.x,IFERROR(VALUE(Table2[[#This Row],[Response_Time_Hours]]),""),IF(_xlpm.x="","CHECK",_xlfn.IFS(_xlpm.x&lt;=1,"Immediate",_xlpm.x&lt;=6,"Fast",_xlpm.x&lt;=24,"Moderate",_xlpm.x&gt;24,"Delayed")))</f>
        <v>Delayed</v>
      </c>
      <c r="AC983">
        <v>43</v>
      </c>
      <c r="AD983" t="str" cm="1">
        <f t="array" ref="AD983">IF(Table2[[#This Row],[Interaction_Count_Final]]="","N/A",_xlfn.IFS(Table2[[#This Row],[Interaction_Count_Final]]&lt;=2,"Low",Table2[[#This Row],[Interaction_Count_Final]]&lt;=5,"Medium",Table2[[#This Row],[Interaction_Count_Final]]&gt;=6,"High",TRUE,"CHECK"))</f>
        <v>High</v>
      </c>
      <c r="AE983" t="s">
        <v>7266</v>
      </c>
      <c r="AF983" t="b">
        <v>1</v>
      </c>
      <c r="AG983" t="b">
        <v>1</v>
      </c>
      <c r="AH983">
        <v>1278</v>
      </c>
      <c r="AI983">
        <v>45502</v>
      </c>
      <c r="AJ983" t="b">
        <v>1</v>
      </c>
      <c r="AK983" t="str" cm="1">
        <f t="array" ref="AK983">_xlfn.LET(
  _xlpm.txt,TRIM(Raw_Data!F983),
  _xlpm.norm,SUBSTITUTE(SUBSTITUTE(_xlpm.txt,"-","/"),".","/"),
  _xlpm.p,_xlfn.TEXTSPLIT(_xlpm.norm,"/"),
  _xlpm.a,VALUE(INDEX(_xlpm.p,1)),
  _xlpm.b,VALUE(INDEX(_xlpm.p,2)),
  IF(AND(_xlpm.a&lt;=12,_xlpm.b&lt;=12),"REVIEW_AMBIGUOUS","OK")
)</f>
        <v>OK</v>
      </c>
    </row>
    <row r="984" spans="1:37">
      <c r="A984" t="s">
        <v>3018</v>
      </c>
      <c r="B984" t="s">
        <v>3018</v>
      </c>
      <c r="C984" t="b">
        <v>0</v>
      </c>
      <c r="D984" t="s">
        <v>7257</v>
      </c>
      <c r="E984" t="s">
        <v>3019</v>
      </c>
      <c r="F984" t="s">
        <v>3019</v>
      </c>
      <c r="G984" t="s">
        <v>7268</v>
      </c>
      <c r="H984" t="s">
        <v>363</v>
      </c>
      <c r="I984" t="s">
        <v>363</v>
      </c>
      <c r="J984" t="s">
        <v>363</v>
      </c>
      <c r="K984" t="s">
        <v>7259</v>
      </c>
      <c r="L984" t="s">
        <v>193</v>
      </c>
      <c r="M984">
        <f>IF(UPPER(TRIM(Table2[[#This Row],[Status_Clean]]))="CONVERTED",1,0)</f>
        <v>0</v>
      </c>
      <c r="N984">
        <f>IF(ISNUMBER(MATCH(UPPER(TRIM(Table2[[#This Row],[Status_Clean]])),{"CONTACTED","QUALIFIED","CONVERTED"},0)),1,0)</f>
        <v>0</v>
      </c>
      <c r="O984" cm="1">
        <f t="array" ref="O984">_xlfn.SWITCH(UPPER(TRIM(Table2[[#This Row],[Status_Clean]])),"NEW",1,"CONTACTED",2,"QUALIFIED",3,"CONVERTED",4,"LOST",5,99)</f>
        <v>1</v>
      </c>
      <c r="P984" t="s">
        <v>3020</v>
      </c>
      <c r="Q984" t="s">
        <v>7603</v>
      </c>
      <c r="R984" t="s">
        <v>7603</v>
      </c>
      <c r="S984">
        <v>45616</v>
      </c>
      <c r="T984" t="s">
        <v>7261</v>
      </c>
      <c r="U984">
        <v>45616</v>
      </c>
      <c r="V984" t="s">
        <v>7300</v>
      </c>
      <c r="W984" t="s">
        <v>7271</v>
      </c>
      <c r="X984" t="s">
        <v>7264</v>
      </c>
      <c r="Y984" t="s">
        <v>7272</v>
      </c>
      <c r="Z984" t="s">
        <v>3021</v>
      </c>
      <c r="AA984">
        <v>15</v>
      </c>
      <c r="AB984" t="str" cm="1">
        <f t="array" ref="AB984">_xlfn.LET(_xlpm.x,IFERROR(VALUE(Table2[[#This Row],[Response_Time_Hours]]),""),IF(_xlpm.x="","CHECK",_xlfn.IFS(_xlpm.x&lt;=1,"Immediate",_xlpm.x&lt;=6,"Fast",_xlpm.x&lt;=24,"Moderate",_xlpm.x&gt;24,"Delayed")))</f>
        <v>Moderate</v>
      </c>
      <c r="AC984">
        <v>32</v>
      </c>
      <c r="AD984" t="str" cm="1">
        <f t="array" ref="AD984">IF(Table2[[#This Row],[Interaction_Count_Final]]="","N/A",_xlfn.IFS(Table2[[#This Row],[Interaction_Count_Final]]&lt;=2,"Low",Table2[[#This Row],[Interaction_Count_Final]]&lt;=5,"Medium",Table2[[#This Row],[Interaction_Count_Final]]&gt;=6,"High",TRUE,"CHECK"))</f>
        <v>High</v>
      </c>
      <c r="AE984" t="s">
        <v>7266</v>
      </c>
      <c r="AF984" t="b">
        <v>1</v>
      </c>
      <c r="AG984" t="b">
        <v>1</v>
      </c>
      <c r="AH984">
        <v>1279</v>
      </c>
      <c r="AI984">
        <v>45616</v>
      </c>
      <c r="AJ984" t="b">
        <v>1</v>
      </c>
      <c r="AK984" t="str" cm="1">
        <f t="array" ref="AK984">_xlfn.LET(
  _xlpm.txt,TRIM(Raw_Data!F984),
  _xlpm.norm,SUBSTITUTE(SUBSTITUTE(_xlpm.txt,"-","/"),".","/"),
  _xlpm.p,_xlfn.TEXTSPLIT(_xlpm.norm,"/"),
  _xlpm.a,VALUE(INDEX(_xlpm.p,1)),
  _xlpm.b,VALUE(INDEX(_xlpm.p,2)),
  IF(AND(_xlpm.a&lt;=12,_xlpm.b&lt;=12),"REVIEW_AMBIGUOUS","OK")
)</f>
        <v>OK</v>
      </c>
    </row>
    <row r="985" spans="1:37">
      <c r="A985" t="s">
        <v>3022</v>
      </c>
      <c r="B985" t="s">
        <v>3022</v>
      </c>
      <c r="C985" t="b">
        <v>0</v>
      </c>
      <c r="D985" t="s">
        <v>7257</v>
      </c>
      <c r="E985" t="s">
        <v>3023</v>
      </c>
      <c r="F985" t="s">
        <v>3023</v>
      </c>
      <c r="G985" t="s">
        <v>7280</v>
      </c>
      <c r="H985" t="s">
        <v>123</v>
      </c>
      <c r="I985" t="s">
        <v>123</v>
      </c>
      <c r="J985" t="s">
        <v>123</v>
      </c>
      <c r="K985" t="s">
        <v>193</v>
      </c>
      <c r="L985" t="s">
        <v>193</v>
      </c>
      <c r="M985">
        <f>IF(UPPER(TRIM(Table2[[#This Row],[Status_Clean]]))="CONVERTED",1,0)</f>
        <v>0</v>
      </c>
      <c r="N985">
        <f>IF(ISNUMBER(MATCH(UPPER(TRIM(Table2[[#This Row],[Status_Clean]])),{"CONTACTED","QUALIFIED","CONVERTED"},0)),1,0)</f>
        <v>0</v>
      </c>
      <c r="O985" cm="1">
        <f t="array" ref="O985">_xlfn.SWITCH(UPPER(TRIM(Table2[[#This Row],[Status_Clean]])),"NEW",1,"CONTACTED",2,"QUALIFIED",3,"CONVERTED",4,"LOST",5,99)</f>
        <v>1</v>
      </c>
      <c r="P985">
        <v>44946</v>
      </c>
      <c r="Q985" t="s">
        <v>8094</v>
      </c>
      <c r="R985" t="s">
        <v>8094</v>
      </c>
      <c r="S985">
        <v>44946</v>
      </c>
      <c r="T985" t="s">
        <v>7261</v>
      </c>
      <c r="U985">
        <v>44946</v>
      </c>
      <c r="V985" t="s">
        <v>7317</v>
      </c>
      <c r="W985" t="s">
        <v>7263</v>
      </c>
      <c r="X985" t="s">
        <v>7284</v>
      </c>
      <c r="Y985" t="s">
        <v>7312</v>
      </c>
      <c r="Z985" t="s">
        <v>3024</v>
      </c>
      <c r="AA985">
        <v>11.3</v>
      </c>
      <c r="AB985" t="str" cm="1">
        <f t="array" ref="AB985">_xlfn.LET(_xlpm.x,IFERROR(VALUE(Table2[[#This Row],[Response_Time_Hours]]),""),IF(_xlpm.x="","CHECK",_xlfn.IFS(_xlpm.x&lt;=1,"Immediate",_xlpm.x&lt;=6,"Fast",_xlpm.x&lt;=24,"Moderate",_xlpm.x&gt;24,"Delayed")))</f>
        <v>Moderate</v>
      </c>
      <c r="AC985">
        <v>50</v>
      </c>
      <c r="AD985" t="str" cm="1">
        <f t="array" ref="AD985">IF(Table2[[#This Row],[Interaction_Count_Final]]="","N/A",_xlfn.IFS(Table2[[#This Row],[Interaction_Count_Final]]&lt;=2,"Low",Table2[[#This Row],[Interaction_Count_Final]]&lt;=5,"Medium",Table2[[#This Row],[Interaction_Count_Final]]&gt;=6,"High",TRUE,"CHECK"))</f>
        <v>High</v>
      </c>
      <c r="AE985" t="s">
        <v>7266</v>
      </c>
      <c r="AF985" t="b">
        <v>1</v>
      </c>
      <c r="AG985" t="b">
        <v>1</v>
      </c>
      <c r="AH985">
        <v>1280</v>
      </c>
      <c r="AI985">
        <v>44946</v>
      </c>
      <c r="AJ985" t="b">
        <v>1</v>
      </c>
      <c r="AK985" t="e" cm="1">
        <f t="array" ref="AK985">_xlfn.LET(
  _xlpm.txt,TRIM(Raw_Data!F985),
  _xlpm.norm,SUBSTITUTE(SUBSTITUTE(_xlpm.txt,"-","/"),".","/"),
  _xlpm.p,_xlfn.TEXTSPLIT(_xlpm.norm,"/"),
  _xlpm.a,VALUE(INDEX(_xlpm.p,1)),
  _xlpm.b,VALUE(INDEX(_xlpm.p,2)),
  IF(AND(_xlpm.a&lt;=12,_xlpm.b&lt;=12),"REVIEW_AMBIGUOUS","OK")
)</f>
        <v>#REF!</v>
      </c>
    </row>
    <row r="986" spans="1:37">
      <c r="A986" t="s">
        <v>3025</v>
      </c>
      <c r="B986" t="s">
        <v>3025</v>
      </c>
      <c r="C986" t="b">
        <v>0</v>
      </c>
      <c r="D986" t="s">
        <v>7257</v>
      </c>
      <c r="E986" t="s">
        <v>3026</v>
      </c>
      <c r="F986" t="s">
        <v>3026</v>
      </c>
      <c r="G986" t="s">
        <v>7303</v>
      </c>
      <c r="H986" t="s">
        <v>352</v>
      </c>
      <c r="I986" t="s">
        <v>352</v>
      </c>
      <c r="J986" t="s">
        <v>447</v>
      </c>
      <c r="K986" t="s">
        <v>71</v>
      </c>
      <c r="L986" t="s">
        <v>71</v>
      </c>
      <c r="M986">
        <f>IF(UPPER(TRIM(Table2[[#This Row],[Status_Clean]]))="CONVERTED",1,0)</f>
        <v>0</v>
      </c>
      <c r="N986">
        <f>IF(ISNUMBER(MATCH(UPPER(TRIM(Table2[[#This Row],[Status_Clean]])),{"CONTACTED","QUALIFIED","CONVERTED"},0)),1,0)</f>
        <v>1</v>
      </c>
      <c r="O986" cm="1">
        <f t="array" ref="O986">_xlfn.SWITCH(UPPER(TRIM(Table2[[#This Row],[Status_Clean]])),"NEW",1,"CONTACTED",2,"QUALIFIED",3,"CONVERTED",4,"LOST",5,99)</f>
        <v>3</v>
      </c>
      <c r="P986" t="s">
        <v>3027</v>
      </c>
      <c r="Q986" t="s">
        <v>8095</v>
      </c>
      <c r="R986" t="s">
        <v>8095</v>
      </c>
      <c r="S986">
        <v>45556</v>
      </c>
      <c r="T986" t="s">
        <v>7261</v>
      </c>
      <c r="U986">
        <v>45556</v>
      </c>
      <c r="V986" t="s">
        <v>7287</v>
      </c>
      <c r="W986" t="s">
        <v>7271</v>
      </c>
      <c r="X986" t="s">
        <v>7288</v>
      </c>
      <c r="Y986" t="s">
        <v>7278</v>
      </c>
      <c r="Z986" t="s">
        <v>3028</v>
      </c>
      <c r="AA986">
        <v>8.9</v>
      </c>
      <c r="AB986" t="str" cm="1">
        <f t="array" ref="AB986">_xlfn.LET(_xlpm.x,IFERROR(VALUE(Table2[[#This Row],[Response_Time_Hours]]),""),IF(_xlpm.x="","CHECK",_xlfn.IFS(_xlpm.x&lt;=1,"Immediate",_xlpm.x&lt;=6,"Fast",_xlpm.x&lt;=24,"Moderate",_xlpm.x&gt;24,"Delayed")))</f>
        <v>Moderate</v>
      </c>
      <c r="AC986">
        <v>24</v>
      </c>
      <c r="AD986" t="str" cm="1">
        <f t="array" ref="AD986">IF(Table2[[#This Row],[Interaction_Count_Final]]="","N/A",_xlfn.IFS(Table2[[#This Row],[Interaction_Count_Final]]&lt;=2,"Low",Table2[[#This Row],[Interaction_Count_Final]]&lt;=5,"Medium",Table2[[#This Row],[Interaction_Count_Final]]&gt;=6,"High",TRUE,"CHECK"))</f>
        <v>High</v>
      </c>
      <c r="AE986" t="s">
        <v>7273</v>
      </c>
      <c r="AF986" t="b">
        <v>1</v>
      </c>
      <c r="AG986" t="b">
        <v>1</v>
      </c>
      <c r="AH986">
        <v>1281</v>
      </c>
      <c r="AI986">
        <v>45556</v>
      </c>
      <c r="AJ986" t="b">
        <v>1</v>
      </c>
      <c r="AK986" t="str" cm="1">
        <f t="array" ref="AK986">_xlfn.LET(
  _xlpm.txt,TRIM(Raw_Data!F986),
  _xlpm.norm,SUBSTITUTE(SUBSTITUTE(_xlpm.txt,"-","/"),".","/"),
  _xlpm.p,_xlfn.TEXTSPLIT(_xlpm.norm,"/"),
  _xlpm.a,VALUE(INDEX(_xlpm.p,1)),
  _xlpm.b,VALUE(INDEX(_xlpm.p,2)),
  IF(AND(_xlpm.a&lt;=12,_xlpm.b&lt;=12),"REVIEW_AMBIGUOUS","OK")
)</f>
        <v>OK</v>
      </c>
    </row>
    <row r="987" spans="1:37">
      <c r="A987" t="s">
        <v>3029</v>
      </c>
      <c r="B987" t="s">
        <v>3029</v>
      </c>
      <c r="C987" t="b">
        <v>0</v>
      </c>
      <c r="D987" t="s">
        <v>7257</v>
      </c>
      <c r="E987" t="s">
        <v>3030</v>
      </c>
      <c r="F987" t="s">
        <v>3030</v>
      </c>
      <c r="G987" t="s">
        <v>7280</v>
      </c>
      <c r="H987" t="s">
        <v>1356</v>
      </c>
      <c r="I987" t="s">
        <v>1356</v>
      </c>
      <c r="J987" t="s">
        <v>1356</v>
      </c>
      <c r="K987" t="s">
        <v>173</v>
      </c>
      <c r="L987" t="s">
        <v>173</v>
      </c>
      <c r="M987">
        <f>IF(UPPER(TRIM(Table2[[#This Row],[Status_Clean]]))="CONVERTED",1,0)</f>
        <v>0</v>
      </c>
      <c r="N987">
        <f>IF(ISNUMBER(MATCH(UPPER(TRIM(Table2[[#This Row],[Status_Clean]])),{"CONTACTED","QUALIFIED","CONVERTED"},0)),1,0)</f>
        <v>0</v>
      </c>
      <c r="O987" cm="1">
        <f t="array" ref="O987">_xlfn.SWITCH(UPPER(TRIM(Table2[[#This Row],[Status_Clean]])),"NEW",1,"CONTACTED",2,"QUALIFIED",3,"CONVERTED",4,"LOST",5,99)</f>
        <v>5</v>
      </c>
      <c r="P987" t="s">
        <v>3031</v>
      </c>
      <c r="Q987" t="s">
        <v>8096</v>
      </c>
      <c r="R987" t="s">
        <v>8096</v>
      </c>
      <c r="S987">
        <v>45550</v>
      </c>
      <c r="T987" t="s">
        <v>7261</v>
      </c>
      <c r="U987">
        <v>45550</v>
      </c>
      <c r="V987" t="s">
        <v>7287</v>
      </c>
      <c r="W987" t="s">
        <v>7271</v>
      </c>
      <c r="X987" t="s">
        <v>7288</v>
      </c>
      <c r="Y987" t="s">
        <v>7293</v>
      </c>
      <c r="Z987" t="s">
        <v>3032</v>
      </c>
      <c r="AA987">
        <v>19.5</v>
      </c>
      <c r="AB987" t="str" cm="1">
        <f t="array" ref="AB987">_xlfn.LET(_xlpm.x,IFERROR(VALUE(Table2[[#This Row],[Response_Time_Hours]]),""),IF(_xlpm.x="","CHECK",_xlfn.IFS(_xlpm.x&lt;=1,"Immediate",_xlpm.x&lt;=6,"Fast",_xlpm.x&lt;=24,"Moderate",_xlpm.x&gt;24,"Delayed")))</f>
        <v>Moderate</v>
      </c>
      <c r="AC987">
        <v>31</v>
      </c>
      <c r="AD987" t="str" cm="1">
        <f t="array" ref="AD987">IF(Table2[[#This Row],[Interaction_Count_Final]]="","N/A",_xlfn.IFS(Table2[[#This Row],[Interaction_Count_Final]]&lt;=2,"Low",Table2[[#This Row],[Interaction_Count_Final]]&lt;=5,"Medium",Table2[[#This Row],[Interaction_Count_Final]]&gt;=6,"High",TRUE,"CHECK"))</f>
        <v>High</v>
      </c>
      <c r="AE987" t="s">
        <v>7266</v>
      </c>
      <c r="AF987" t="b">
        <v>1</v>
      </c>
      <c r="AG987" t="b">
        <v>1</v>
      </c>
      <c r="AH987">
        <v>1282</v>
      </c>
      <c r="AI987">
        <v>45550</v>
      </c>
      <c r="AJ987" t="b">
        <v>1</v>
      </c>
      <c r="AK987" t="e" cm="1">
        <f t="array" ref="AK987">_xlfn.LET(
  _xlpm.txt,TRIM(Raw_Data!F987),
  _xlpm.norm,SUBSTITUTE(SUBSTITUTE(_xlpm.txt,"-","/"),".","/"),
  _xlpm.p,_xlfn.TEXTSPLIT(_xlpm.norm,"/"),
  _xlpm.a,VALUE(INDEX(_xlpm.p,1)),
  _xlpm.b,VALUE(INDEX(_xlpm.p,2)),
  IF(AND(_xlpm.a&lt;=12,_xlpm.b&lt;=12),"REVIEW_AMBIGUOUS","OK")
)</f>
        <v>#REF!</v>
      </c>
    </row>
    <row r="988" spans="1:37">
      <c r="A988" t="s">
        <v>3033</v>
      </c>
      <c r="B988" t="s">
        <v>3033</v>
      </c>
      <c r="C988" t="b">
        <v>1</v>
      </c>
      <c r="D988" t="s">
        <v>7257</v>
      </c>
      <c r="E988" t="s">
        <v>3034</v>
      </c>
      <c r="F988" t="s">
        <v>3034</v>
      </c>
      <c r="G988" t="s">
        <v>7274</v>
      </c>
      <c r="H988" t="s">
        <v>337</v>
      </c>
      <c r="I988" t="s">
        <v>337</v>
      </c>
      <c r="J988" t="s">
        <v>101</v>
      </c>
      <c r="K988" t="s">
        <v>173</v>
      </c>
      <c r="L988" t="s">
        <v>173</v>
      </c>
      <c r="M988">
        <f>IF(UPPER(TRIM(Table2[[#This Row],[Status_Clean]]))="CONVERTED",1,0)</f>
        <v>0</v>
      </c>
      <c r="N988">
        <f>IF(ISNUMBER(MATCH(UPPER(TRIM(Table2[[#This Row],[Status_Clean]])),{"CONTACTED","QUALIFIED","CONVERTED"},0)),1,0)</f>
        <v>0</v>
      </c>
      <c r="O988" cm="1">
        <f t="array" ref="O988">_xlfn.SWITCH(UPPER(TRIM(Table2[[#This Row],[Status_Clean]])),"NEW",1,"CONTACTED",2,"QUALIFIED",3,"CONVERTED",4,"LOST",5,99)</f>
        <v>5</v>
      </c>
      <c r="P988">
        <v>45097</v>
      </c>
      <c r="Q988" t="s">
        <v>7673</v>
      </c>
      <c r="R988" t="s">
        <v>7673</v>
      </c>
      <c r="S988">
        <v>45097</v>
      </c>
      <c r="T988" t="s">
        <v>7261</v>
      </c>
      <c r="U988">
        <v>45097</v>
      </c>
      <c r="V988" t="s">
        <v>7276</v>
      </c>
      <c r="W988" t="s">
        <v>7263</v>
      </c>
      <c r="X988" t="s">
        <v>7277</v>
      </c>
      <c r="Y988" t="s">
        <v>7265</v>
      </c>
      <c r="Z988" t="s">
        <v>1610</v>
      </c>
      <c r="AA988">
        <v>47.3</v>
      </c>
      <c r="AB988" t="str" cm="1">
        <f t="array" ref="AB988">_xlfn.LET(_xlpm.x,IFERROR(VALUE(Table2[[#This Row],[Response_Time_Hours]]),""),IF(_xlpm.x="","CHECK",_xlfn.IFS(_xlpm.x&lt;=1,"Immediate",_xlpm.x&lt;=6,"Fast",_xlpm.x&lt;=24,"Moderate",_xlpm.x&gt;24,"Delayed")))</f>
        <v>Delayed</v>
      </c>
      <c r="AC988">
        <v>15</v>
      </c>
      <c r="AD988" t="str" cm="1">
        <f t="array" ref="AD988">IF(Table2[[#This Row],[Interaction_Count_Final]]="","N/A",_xlfn.IFS(Table2[[#This Row],[Interaction_Count_Final]]&lt;=2,"Low",Table2[[#This Row],[Interaction_Count_Final]]&lt;=5,"Medium",Table2[[#This Row],[Interaction_Count_Final]]&gt;=6,"High",TRUE,"CHECK"))</f>
        <v>High</v>
      </c>
      <c r="AE988" t="s">
        <v>7273</v>
      </c>
      <c r="AF988" t="b">
        <v>1</v>
      </c>
      <c r="AG988" t="b">
        <v>1</v>
      </c>
      <c r="AH988">
        <v>1283</v>
      </c>
      <c r="AI988">
        <v>45097</v>
      </c>
      <c r="AJ988" t="b">
        <v>1</v>
      </c>
      <c r="AK988" t="e" cm="1">
        <f t="array" ref="AK988">_xlfn.LET(
  _xlpm.txt,TRIM(Raw_Data!F988),
  _xlpm.norm,SUBSTITUTE(SUBSTITUTE(_xlpm.txt,"-","/"),".","/"),
  _xlpm.p,_xlfn.TEXTSPLIT(_xlpm.norm,"/"),
  _xlpm.a,VALUE(INDEX(_xlpm.p,1)),
  _xlpm.b,VALUE(INDEX(_xlpm.p,2)),
  IF(AND(_xlpm.a&lt;=12,_xlpm.b&lt;=12),"REVIEW_AMBIGUOUS","OK")
)</f>
        <v>#REF!</v>
      </c>
    </row>
    <row r="989" spans="1:37">
      <c r="A989" t="s">
        <v>3035</v>
      </c>
      <c r="B989" t="s">
        <v>3035</v>
      </c>
      <c r="C989" t="b">
        <v>0</v>
      </c>
      <c r="D989" t="s">
        <v>7257</v>
      </c>
      <c r="E989" t="s">
        <v>3036</v>
      </c>
      <c r="F989" t="s">
        <v>3036</v>
      </c>
      <c r="G989" t="s">
        <v>7274</v>
      </c>
      <c r="H989" t="s">
        <v>311</v>
      </c>
      <c r="I989" t="s">
        <v>311</v>
      </c>
      <c r="J989" t="s">
        <v>311</v>
      </c>
      <c r="K989" t="s">
        <v>7365</v>
      </c>
      <c r="L989" t="s">
        <v>250</v>
      </c>
      <c r="M989">
        <f>IF(UPPER(TRIM(Table2[[#This Row],[Status_Clean]]))="CONVERTED",1,0)</f>
        <v>1</v>
      </c>
      <c r="N989">
        <f>IF(ISNUMBER(MATCH(UPPER(TRIM(Table2[[#This Row],[Status_Clean]])),{"CONTACTED","QUALIFIED","CONVERTED"},0)),1,0)</f>
        <v>1</v>
      </c>
      <c r="O989" cm="1">
        <f t="array" ref="O989">_xlfn.SWITCH(UPPER(TRIM(Table2[[#This Row],[Status_Clean]])),"NEW",1,"CONTACTED",2,"QUALIFIED",3,"CONVERTED",4,"LOST",5,99)</f>
        <v>4</v>
      </c>
      <c r="P989">
        <v>45522</v>
      </c>
      <c r="Q989" t="s">
        <v>8097</v>
      </c>
      <c r="R989" t="s">
        <v>8097</v>
      </c>
      <c r="S989">
        <v>45522</v>
      </c>
      <c r="T989" t="s">
        <v>7261</v>
      </c>
      <c r="U989">
        <v>45522</v>
      </c>
      <c r="V989" t="s">
        <v>7310</v>
      </c>
      <c r="W989" t="s">
        <v>7271</v>
      </c>
      <c r="X989" t="s">
        <v>7288</v>
      </c>
      <c r="Y989" t="s">
        <v>7293</v>
      </c>
      <c r="Z989">
        <v>52</v>
      </c>
      <c r="AA989">
        <v>52</v>
      </c>
      <c r="AB989" t="str" cm="1">
        <f t="array" ref="AB989">_xlfn.LET(_xlpm.x,IFERROR(VALUE(Table2[[#This Row],[Response_Time_Hours]]),""),IF(_xlpm.x="","CHECK",_xlfn.IFS(_xlpm.x&lt;=1,"Immediate",_xlpm.x&lt;=6,"Fast",_xlpm.x&lt;=24,"Moderate",_xlpm.x&gt;24,"Delayed")))</f>
        <v>Delayed</v>
      </c>
      <c r="AC989">
        <v>41</v>
      </c>
      <c r="AD989" t="str" cm="1">
        <f t="array" ref="AD989">IF(Table2[[#This Row],[Interaction_Count_Final]]="","N/A",_xlfn.IFS(Table2[[#This Row],[Interaction_Count_Final]]&lt;=2,"Low",Table2[[#This Row],[Interaction_Count_Final]]&lt;=5,"Medium",Table2[[#This Row],[Interaction_Count_Final]]&gt;=6,"High",TRUE,"CHECK"))</f>
        <v>High</v>
      </c>
      <c r="AE989" t="s">
        <v>7266</v>
      </c>
      <c r="AF989" t="b">
        <v>1</v>
      </c>
      <c r="AG989" t="b">
        <v>1</v>
      </c>
      <c r="AH989">
        <v>1284</v>
      </c>
      <c r="AI989">
        <v>45522</v>
      </c>
      <c r="AJ989" t="b">
        <v>1</v>
      </c>
      <c r="AK989" t="e" cm="1">
        <f t="array" ref="AK989">_xlfn.LET(
  _xlpm.txt,TRIM(Raw_Data!F989),
  _xlpm.norm,SUBSTITUTE(SUBSTITUTE(_xlpm.txt,"-","/"),".","/"),
  _xlpm.p,_xlfn.TEXTSPLIT(_xlpm.norm,"/"),
  _xlpm.a,VALUE(INDEX(_xlpm.p,1)),
  _xlpm.b,VALUE(INDEX(_xlpm.p,2)),
  IF(AND(_xlpm.a&lt;=12,_xlpm.b&lt;=12),"REVIEW_AMBIGUOUS","OK")
)</f>
        <v>#REF!</v>
      </c>
    </row>
    <row r="990" spans="1:37">
      <c r="A990" t="s">
        <v>3037</v>
      </c>
      <c r="B990" t="s">
        <v>3037</v>
      </c>
      <c r="C990" t="b">
        <v>1</v>
      </c>
      <c r="D990" t="s">
        <v>7257</v>
      </c>
      <c r="E990" t="s">
        <v>3038</v>
      </c>
      <c r="F990" t="s">
        <v>3038</v>
      </c>
      <c r="G990" t="s">
        <v>7258</v>
      </c>
      <c r="H990" t="s">
        <v>359</v>
      </c>
      <c r="I990" t="s">
        <v>359</v>
      </c>
      <c r="J990" t="s">
        <v>473</v>
      </c>
      <c r="K990" t="s">
        <v>250</v>
      </c>
      <c r="L990" t="s">
        <v>250</v>
      </c>
      <c r="M990">
        <f>IF(UPPER(TRIM(Table2[[#This Row],[Status_Clean]]))="CONVERTED",1,0)</f>
        <v>1</v>
      </c>
      <c r="N990">
        <f>IF(ISNUMBER(MATCH(UPPER(TRIM(Table2[[#This Row],[Status_Clean]])),{"CONTACTED","QUALIFIED","CONVERTED"},0)),1,0)</f>
        <v>1</v>
      </c>
      <c r="O990" cm="1">
        <f t="array" ref="O990">_xlfn.SWITCH(UPPER(TRIM(Table2[[#This Row],[Status_Clean]])),"NEW",1,"CONTACTED",2,"QUALIFIED",3,"CONVERTED",4,"LOST",5,99)</f>
        <v>4</v>
      </c>
      <c r="P990">
        <v>45112</v>
      </c>
      <c r="Q990" t="s">
        <v>8098</v>
      </c>
      <c r="R990" t="s">
        <v>8098</v>
      </c>
      <c r="S990">
        <v>45112</v>
      </c>
      <c r="T990" t="s">
        <v>7261</v>
      </c>
      <c r="U990">
        <v>45112</v>
      </c>
      <c r="V990" t="s">
        <v>7305</v>
      </c>
      <c r="W990" t="s">
        <v>7263</v>
      </c>
      <c r="X990" t="s">
        <v>7288</v>
      </c>
      <c r="Y990" t="s">
        <v>7272</v>
      </c>
      <c r="Z990" t="s">
        <v>223</v>
      </c>
      <c r="AA990">
        <v>69.599999999999994</v>
      </c>
      <c r="AB990" t="str" cm="1">
        <f t="array" ref="AB990">_xlfn.LET(_xlpm.x,IFERROR(VALUE(Table2[[#This Row],[Response_Time_Hours]]),""),IF(_xlpm.x="","CHECK",_xlfn.IFS(_xlpm.x&lt;=1,"Immediate",_xlpm.x&lt;=6,"Fast",_xlpm.x&lt;=24,"Moderate",_xlpm.x&gt;24,"Delayed")))</f>
        <v>Delayed</v>
      </c>
      <c r="AC990">
        <v>26</v>
      </c>
      <c r="AD990" t="str" cm="1">
        <f t="array" ref="AD990">IF(Table2[[#This Row],[Interaction_Count_Final]]="","N/A",_xlfn.IFS(Table2[[#This Row],[Interaction_Count_Final]]&lt;=2,"Low",Table2[[#This Row],[Interaction_Count_Final]]&lt;=5,"Medium",Table2[[#This Row],[Interaction_Count_Final]]&gt;=6,"High",TRUE,"CHECK"))</f>
        <v>High</v>
      </c>
      <c r="AE990" t="s">
        <v>7266</v>
      </c>
      <c r="AF990" t="b">
        <v>1</v>
      </c>
      <c r="AG990" t="b">
        <v>1</v>
      </c>
      <c r="AH990">
        <v>1285</v>
      </c>
      <c r="AI990">
        <v>45112</v>
      </c>
      <c r="AJ990" t="b">
        <v>1</v>
      </c>
      <c r="AK990" t="e" cm="1">
        <f t="array" ref="AK990">_xlfn.LET(
  _xlpm.txt,TRIM(Raw_Data!F990),
  _xlpm.norm,SUBSTITUTE(SUBSTITUTE(_xlpm.txt,"-","/"),".","/"),
  _xlpm.p,_xlfn.TEXTSPLIT(_xlpm.norm,"/"),
  _xlpm.a,VALUE(INDEX(_xlpm.p,1)),
  _xlpm.b,VALUE(INDEX(_xlpm.p,2)),
  IF(AND(_xlpm.a&lt;=12,_xlpm.b&lt;=12),"REVIEW_AMBIGUOUS","OK")
)</f>
        <v>#REF!</v>
      </c>
    </row>
    <row r="991" spans="1:37">
      <c r="A991" t="s">
        <v>3039</v>
      </c>
      <c r="B991" t="s">
        <v>3039</v>
      </c>
      <c r="C991" t="b">
        <v>0</v>
      </c>
      <c r="D991" t="s">
        <v>7257</v>
      </c>
      <c r="E991" t="s">
        <v>3040</v>
      </c>
      <c r="F991" t="s">
        <v>3040</v>
      </c>
      <c r="G991" t="s">
        <v>7280</v>
      </c>
      <c r="H991" t="s">
        <v>1356</v>
      </c>
      <c r="I991" t="s">
        <v>1356</v>
      </c>
      <c r="J991" t="s">
        <v>1356</v>
      </c>
      <c r="K991" t="s">
        <v>250</v>
      </c>
      <c r="L991" t="s">
        <v>250</v>
      </c>
      <c r="M991">
        <f>IF(UPPER(TRIM(Table2[[#This Row],[Status_Clean]]))="CONVERTED",1,0)</f>
        <v>1</v>
      </c>
      <c r="N991">
        <f>IF(ISNUMBER(MATCH(UPPER(TRIM(Table2[[#This Row],[Status_Clean]])),{"CONTACTED","QUALIFIED","CONVERTED"},0)),1,0)</f>
        <v>1</v>
      </c>
      <c r="O991" cm="1">
        <f t="array" ref="O991">_xlfn.SWITCH(UPPER(TRIM(Table2[[#This Row],[Status_Clean]])),"NEW",1,"CONTACTED",2,"QUALIFIED",3,"CONVERTED",4,"LOST",5,99)</f>
        <v>4</v>
      </c>
      <c r="P991">
        <v>44967</v>
      </c>
      <c r="Q991" t="s">
        <v>8099</v>
      </c>
      <c r="R991" t="s">
        <v>8099</v>
      </c>
      <c r="S991">
        <v>44967</v>
      </c>
      <c r="T991" t="s">
        <v>7261</v>
      </c>
      <c r="U991">
        <v>44967</v>
      </c>
      <c r="V991" t="s">
        <v>7283</v>
      </c>
      <c r="W991" t="s">
        <v>7263</v>
      </c>
      <c r="X991" t="s">
        <v>7284</v>
      </c>
      <c r="Y991" t="s">
        <v>7312</v>
      </c>
      <c r="Z991" t="s">
        <v>3041</v>
      </c>
      <c r="AA991">
        <v>37.200000000000003</v>
      </c>
      <c r="AB991" t="str" cm="1">
        <f t="array" ref="AB991">_xlfn.LET(_xlpm.x,IFERROR(VALUE(Table2[[#This Row],[Response_Time_Hours]]),""),IF(_xlpm.x="","CHECK",_xlfn.IFS(_xlpm.x&lt;=1,"Immediate",_xlpm.x&lt;=6,"Fast",_xlpm.x&lt;=24,"Moderate",_xlpm.x&gt;24,"Delayed")))</f>
        <v>Delayed</v>
      </c>
      <c r="AC991">
        <v>21</v>
      </c>
      <c r="AD991" t="str" cm="1">
        <f t="array" ref="AD991">IF(Table2[[#This Row],[Interaction_Count_Final]]="","N/A",_xlfn.IFS(Table2[[#This Row],[Interaction_Count_Final]]&lt;=2,"Low",Table2[[#This Row],[Interaction_Count_Final]]&lt;=5,"Medium",Table2[[#This Row],[Interaction_Count_Final]]&gt;=6,"High",TRUE,"CHECK"))</f>
        <v>High</v>
      </c>
      <c r="AE991" t="s">
        <v>7273</v>
      </c>
      <c r="AF991" t="b">
        <v>1</v>
      </c>
      <c r="AG991" t="b">
        <v>1</v>
      </c>
      <c r="AH991">
        <v>1286</v>
      </c>
      <c r="AI991">
        <v>44967</v>
      </c>
      <c r="AJ991" t="b">
        <v>1</v>
      </c>
      <c r="AK991" t="e" cm="1">
        <f t="array" ref="AK991">_xlfn.LET(
  _xlpm.txt,TRIM(Raw_Data!F991),
  _xlpm.norm,SUBSTITUTE(SUBSTITUTE(_xlpm.txt,"-","/"),".","/"),
  _xlpm.p,_xlfn.TEXTSPLIT(_xlpm.norm,"/"),
  _xlpm.a,VALUE(INDEX(_xlpm.p,1)),
  _xlpm.b,VALUE(INDEX(_xlpm.p,2)),
  IF(AND(_xlpm.a&lt;=12,_xlpm.b&lt;=12),"REVIEW_AMBIGUOUS","OK")
)</f>
        <v>#REF!</v>
      </c>
    </row>
    <row r="992" spans="1:37">
      <c r="A992" t="s">
        <v>3042</v>
      </c>
      <c r="B992" t="s">
        <v>3042</v>
      </c>
      <c r="C992" t="b">
        <v>0</v>
      </c>
      <c r="D992" t="s">
        <v>7257</v>
      </c>
      <c r="E992" t="s">
        <v>8100</v>
      </c>
      <c r="F992" t="s">
        <v>8100</v>
      </c>
      <c r="G992" t="s">
        <v>7280</v>
      </c>
      <c r="H992" t="s">
        <v>69</v>
      </c>
      <c r="I992" t="s">
        <v>69</v>
      </c>
      <c r="J992" t="s">
        <v>69</v>
      </c>
      <c r="K992" t="s">
        <v>7301</v>
      </c>
      <c r="L992" t="s">
        <v>125</v>
      </c>
      <c r="M992">
        <f>IF(UPPER(TRIM(Table2[[#This Row],[Status_Clean]]))="CONVERTED",1,0)</f>
        <v>0</v>
      </c>
      <c r="N992">
        <f>IF(ISNUMBER(MATCH(UPPER(TRIM(Table2[[#This Row],[Status_Clean]])),{"CONTACTED","QUALIFIED","CONVERTED"},0)),1,0)</f>
        <v>1</v>
      </c>
      <c r="O992" cm="1">
        <f t="array" ref="O992">_xlfn.SWITCH(UPPER(TRIM(Table2[[#This Row],[Status_Clean]])),"NEW",1,"CONTACTED",2,"QUALIFIED",3,"CONVERTED",4,"LOST",5,99)</f>
        <v>2</v>
      </c>
      <c r="P992">
        <v>45086</v>
      </c>
      <c r="Q992" t="s">
        <v>7991</v>
      </c>
      <c r="R992" t="s">
        <v>7991</v>
      </c>
      <c r="S992">
        <v>45086</v>
      </c>
      <c r="T992" t="s">
        <v>7261</v>
      </c>
      <c r="U992">
        <v>45086</v>
      </c>
      <c r="V992" t="s">
        <v>7276</v>
      </c>
      <c r="W992" t="s">
        <v>7263</v>
      </c>
      <c r="X992" t="s">
        <v>7277</v>
      </c>
      <c r="Y992" t="s">
        <v>7312</v>
      </c>
      <c r="Z992">
        <v>55</v>
      </c>
      <c r="AA992">
        <v>55</v>
      </c>
      <c r="AB992" t="str" cm="1">
        <f t="array" ref="AB992">_xlfn.LET(_xlpm.x,IFERROR(VALUE(Table2[[#This Row],[Response_Time_Hours]]),""),IF(_xlpm.x="","CHECK",_xlfn.IFS(_xlpm.x&lt;=1,"Immediate",_xlpm.x&lt;=6,"Fast",_xlpm.x&lt;=24,"Moderate",_xlpm.x&gt;24,"Delayed")))</f>
        <v>Delayed</v>
      </c>
      <c r="AC992">
        <v>5</v>
      </c>
      <c r="AD992" t="str" cm="1">
        <f t="array" ref="AD992">IF(Table2[[#This Row],[Interaction_Count_Final]]="","N/A",_xlfn.IFS(Table2[[#This Row],[Interaction_Count_Final]]&lt;=2,"Low",Table2[[#This Row],[Interaction_Count_Final]]&lt;=5,"Medium",Table2[[#This Row],[Interaction_Count_Final]]&gt;=6,"High",TRUE,"CHECK"))</f>
        <v>Medium</v>
      </c>
      <c r="AE992" t="s">
        <v>7273</v>
      </c>
      <c r="AF992" t="b">
        <v>1</v>
      </c>
      <c r="AG992" t="b">
        <v>1</v>
      </c>
      <c r="AH992">
        <v>1287</v>
      </c>
      <c r="AI992">
        <v>45086</v>
      </c>
      <c r="AJ992" t="b">
        <v>1</v>
      </c>
      <c r="AK992" t="e" cm="1">
        <f t="array" ref="AK992">_xlfn.LET(
  _xlpm.txt,TRIM(Raw_Data!F992),
  _xlpm.norm,SUBSTITUTE(SUBSTITUTE(_xlpm.txt,"-","/"),".","/"),
  _xlpm.p,_xlfn.TEXTSPLIT(_xlpm.norm,"/"),
  _xlpm.a,VALUE(INDEX(_xlpm.p,1)),
  _xlpm.b,VALUE(INDEX(_xlpm.p,2)),
  IF(AND(_xlpm.a&lt;=12,_xlpm.b&lt;=12),"REVIEW_AMBIGUOUS","OK")
)</f>
        <v>#REF!</v>
      </c>
    </row>
    <row r="993" spans="1:37">
      <c r="A993" t="s">
        <v>3044</v>
      </c>
      <c r="B993" t="s">
        <v>3044</v>
      </c>
      <c r="C993" t="b">
        <v>0</v>
      </c>
      <c r="D993" t="s">
        <v>7257</v>
      </c>
      <c r="E993" t="s">
        <v>3045</v>
      </c>
      <c r="F993" t="s">
        <v>3045</v>
      </c>
      <c r="G993" t="s">
        <v>7274</v>
      </c>
      <c r="H993" t="s">
        <v>538</v>
      </c>
      <c r="I993" t="s">
        <v>538</v>
      </c>
      <c r="J993" t="s">
        <v>123</v>
      </c>
      <c r="K993" t="s">
        <v>71</v>
      </c>
      <c r="L993" t="s">
        <v>71</v>
      </c>
      <c r="M993">
        <f>IF(UPPER(TRIM(Table2[[#This Row],[Status_Clean]]))="CONVERTED",1,0)</f>
        <v>0</v>
      </c>
      <c r="N993">
        <f>IF(ISNUMBER(MATCH(UPPER(TRIM(Table2[[#This Row],[Status_Clean]])),{"CONTACTED","QUALIFIED","CONVERTED"},0)),1,0)</f>
        <v>1</v>
      </c>
      <c r="O993" cm="1">
        <f t="array" ref="O993">_xlfn.SWITCH(UPPER(TRIM(Table2[[#This Row],[Status_Clean]])),"NEW",1,"CONTACTED",2,"QUALIFIED",3,"CONVERTED",4,"LOST",5,99)</f>
        <v>3</v>
      </c>
      <c r="P993" t="s">
        <v>124</v>
      </c>
      <c r="Q993" t="s">
        <v>7304</v>
      </c>
      <c r="R993" t="s">
        <v>7304</v>
      </c>
      <c r="S993">
        <v>45476</v>
      </c>
      <c r="T993" t="s">
        <v>7261</v>
      </c>
      <c r="U993">
        <v>45476</v>
      </c>
      <c r="V993" t="s">
        <v>7305</v>
      </c>
      <c r="W993" t="s">
        <v>7271</v>
      </c>
      <c r="X993" t="s">
        <v>7288</v>
      </c>
      <c r="Y993" t="s">
        <v>7272</v>
      </c>
      <c r="Z993" t="s">
        <v>3046</v>
      </c>
      <c r="AA993">
        <v>46</v>
      </c>
      <c r="AB993" t="str" cm="1">
        <f t="array" ref="AB993">_xlfn.LET(_xlpm.x,IFERROR(VALUE(Table2[[#This Row],[Response_Time_Hours]]),""),IF(_xlpm.x="","CHECK",_xlfn.IFS(_xlpm.x&lt;=1,"Immediate",_xlpm.x&lt;=6,"Fast",_xlpm.x&lt;=24,"Moderate",_xlpm.x&gt;24,"Delayed")))</f>
        <v>Delayed</v>
      </c>
      <c r="AC993">
        <v>32</v>
      </c>
      <c r="AD993" t="str" cm="1">
        <f t="array" ref="AD993">IF(Table2[[#This Row],[Interaction_Count_Final]]="","N/A",_xlfn.IFS(Table2[[#This Row],[Interaction_Count_Final]]&lt;=2,"Low",Table2[[#This Row],[Interaction_Count_Final]]&lt;=5,"Medium",Table2[[#This Row],[Interaction_Count_Final]]&gt;=6,"High",TRUE,"CHECK"))</f>
        <v>High</v>
      </c>
      <c r="AE993" t="s">
        <v>7266</v>
      </c>
      <c r="AF993" t="b">
        <v>1</v>
      </c>
      <c r="AG993" t="b">
        <v>1</v>
      </c>
      <c r="AH993">
        <v>1289</v>
      </c>
      <c r="AI993">
        <v>45476</v>
      </c>
      <c r="AJ993" t="b">
        <v>1</v>
      </c>
      <c r="AK993" t="str" cm="1">
        <f t="array" ref="AK993">_xlfn.LET(
  _xlpm.txt,TRIM(Raw_Data!F993),
  _xlpm.norm,SUBSTITUTE(SUBSTITUTE(_xlpm.txt,"-","/"),".","/"),
  _xlpm.p,_xlfn.TEXTSPLIT(_xlpm.norm,"/"),
  _xlpm.a,VALUE(INDEX(_xlpm.p,1)),
  _xlpm.b,VALUE(INDEX(_xlpm.p,2)),
  IF(AND(_xlpm.a&lt;=12,_xlpm.b&lt;=12),"REVIEW_AMBIGUOUS","OK")
)</f>
        <v>REVIEW_AMBIGUOUS</v>
      </c>
    </row>
    <row r="994" spans="1:37">
      <c r="A994" t="s">
        <v>3047</v>
      </c>
      <c r="B994" t="s">
        <v>3047</v>
      </c>
      <c r="C994" t="b">
        <v>0</v>
      </c>
      <c r="D994" t="s">
        <v>7257</v>
      </c>
      <c r="E994" t="s">
        <v>3048</v>
      </c>
      <c r="F994" t="s">
        <v>3048</v>
      </c>
      <c r="G994" t="s">
        <v>7268</v>
      </c>
      <c r="H994" t="s">
        <v>1035</v>
      </c>
      <c r="I994" t="s">
        <v>1035</v>
      </c>
      <c r="J994" t="s">
        <v>311</v>
      </c>
      <c r="K994" t="s">
        <v>250</v>
      </c>
      <c r="L994" t="s">
        <v>250</v>
      </c>
      <c r="M994">
        <f>IF(UPPER(TRIM(Table2[[#This Row],[Status_Clean]]))="CONVERTED",1,0)</f>
        <v>1</v>
      </c>
      <c r="N994">
        <f>IF(ISNUMBER(MATCH(UPPER(TRIM(Table2[[#This Row],[Status_Clean]])),{"CONTACTED","QUALIFIED","CONVERTED"},0)),1,0)</f>
        <v>1</v>
      </c>
      <c r="O994" cm="1">
        <f t="array" ref="O994">_xlfn.SWITCH(UPPER(TRIM(Table2[[#This Row],[Status_Clean]])),"NEW",1,"CONTACTED",2,"QUALIFIED",3,"CONVERTED",4,"LOST",5,99)</f>
        <v>4</v>
      </c>
      <c r="P994">
        <v>45022</v>
      </c>
      <c r="Q994" t="s">
        <v>7627</v>
      </c>
      <c r="R994" t="s">
        <v>7627</v>
      </c>
      <c r="S994">
        <v>45022</v>
      </c>
      <c r="T994" t="s">
        <v>7261</v>
      </c>
      <c r="U994">
        <v>45022</v>
      </c>
      <c r="V994" t="s">
        <v>7297</v>
      </c>
      <c r="W994" t="s">
        <v>7263</v>
      </c>
      <c r="X994" t="s">
        <v>7277</v>
      </c>
      <c r="Y994" t="s">
        <v>7285</v>
      </c>
      <c r="Z994" t="s">
        <v>3049</v>
      </c>
      <c r="AA994">
        <v>40.799999999999997</v>
      </c>
      <c r="AB994" t="str" cm="1">
        <f t="array" ref="AB994">_xlfn.LET(_xlpm.x,IFERROR(VALUE(Table2[[#This Row],[Response_Time_Hours]]),""),IF(_xlpm.x="","CHECK",_xlfn.IFS(_xlpm.x&lt;=1,"Immediate",_xlpm.x&lt;=6,"Fast",_xlpm.x&lt;=24,"Moderate",_xlpm.x&gt;24,"Delayed")))</f>
        <v>Delayed</v>
      </c>
      <c r="AC994">
        <v>6</v>
      </c>
      <c r="AD994" t="str" cm="1">
        <f t="array" ref="AD994">IF(Table2[[#This Row],[Interaction_Count_Final]]="","N/A",_xlfn.IFS(Table2[[#This Row],[Interaction_Count_Final]]&lt;=2,"Low",Table2[[#This Row],[Interaction_Count_Final]]&lt;=5,"Medium",Table2[[#This Row],[Interaction_Count_Final]]&gt;=6,"High",TRUE,"CHECK"))</f>
        <v>High</v>
      </c>
      <c r="AE994" t="s">
        <v>7273</v>
      </c>
      <c r="AF994" t="b">
        <v>1</v>
      </c>
      <c r="AG994" t="b">
        <v>1</v>
      </c>
      <c r="AH994">
        <v>1290</v>
      </c>
      <c r="AI994">
        <v>45022</v>
      </c>
      <c r="AJ994" t="b">
        <v>1</v>
      </c>
      <c r="AK994" t="e" cm="1">
        <f t="array" ref="AK994">_xlfn.LET(
  _xlpm.txt,TRIM(Raw_Data!F994),
  _xlpm.norm,SUBSTITUTE(SUBSTITUTE(_xlpm.txt,"-","/"),".","/"),
  _xlpm.p,_xlfn.TEXTSPLIT(_xlpm.norm,"/"),
  _xlpm.a,VALUE(INDEX(_xlpm.p,1)),
  _xlpm.b,VALUE(INDEX(_xlpm.p,2)),
  IF(AND(_xlpm.a&lt;=12,_xlpm.b&lt;=12),"REVIEW_AMBIGUOUS","OK")
)</f>
        <v>#REF!</v>
      </c>
    </row>
    <row r="995" spans="1:37">
      <c r="A995" t="s">
        <v>3050</v>
      </c>
      <c r="B995" t="s">
        <v>3050</v>
      </c>
      <c r="C995" t="b">
        <v>1</v>
      </c>
      <c r="D995" t="s">
        <v>7257</v>
      </c>
      <c r="E995" t="s">
        <v>3051</v>
      </c>
      <c r="F995" t="s">
        <v>3051</v>
      </c>
      <c r="G995" t="s">
        <v>7280</v>
      </c>
      <c r="H995" t="s">
        <v>363</v>
      </c>
      <c r="I995" t="s">
        <v>363</v>
      </c>
      <c r="J995" t="s">
        <v>363</v>
      </c>
      <c r="K995" t="s">
        <v>7301</v>
      </c>
      <c r="L995" t="s">
        <v>125</v>
      </c>
      <c r="M995">
        <f>IF(UPPER(TRIM(Table2[[#This Row],[Status_Clean]]))="CONVERTED",1,0)</f>
        <v>0</v>
      </c>
      <c r="N995">
        <f>IF(ISNUMBER(MATCH(UPPER(TRIM(Table2[[#This Row],[Status_Clean]])),{"CONTACTED","QUALIFIED","CONVERTED"},0)),1,0)</f>
        <v>1</v>
      </c>
      <c r="O995" cm="1">
        <f t="array" ref="O995">_xlfn.SWITCH(UPPER(TRIM(Table2[[#This Row],[Status_Clean]])),"NEW",1,"CONTACTED",2,"QUALIFIED",3,"CONVERTED",4,"LOST",5,99)</f>
        <v>2</v>
      </c>
      <c r="P995" t="s">
        <v>3052</v>
      </c>
      <c r="Q995" t="s">
        <v>8101</v>
      </c>
      <c r="R995" t="s">
        <v>8101</v>
      </c>
      <c r="S995">
        <v>45029</v>
      </c>
      <c r="T995" t="s">
        <v>7261</v>
      </c>
      <c r="U995">
        <v>45029</v>
      </c>
      <c r="V995" t="s">
        <v>7297</v>
      </c>
      <c r="W995" t="s">
        <v>7263</v>
      </c>
      <c r="X995" t="s">
        <v>7277</v>
      </c>
      <c r="Y995" t="s">
        <v>7285</v>
      </c>
      <c r="Z995" t="s">
        <v>287</v>
      </c>
      <c r="AA995">
        <v>60</v>
      </c>
      <c r="AB995" t="str" cm="1">
        <f t="array" ref="AB995">_xlfn.LET(_xlpm.x,IFERROR(VALUE(Table2[[#This Row],[Response_Time_Hours]]),""),IF(_xlpm.x="","CHECK",_xlfn.IFS(_xlpm.x&lt;=1,"Immediate",_xlpm.x&lt;=6,"Fast",_xlpm.x&lt;=24,"Moderate",_xlpm.x&gt;24,"Delayed")))</f>
        <v>Delayed</v>
      </c>
      <c r="AC995">
        <v>32</v>
      </c>
      <c r="AD995" t="str" cm="1">
        <f t="array" ref="AD995">IF(Table2[[#This Row],[Interaction_Count_Final]]="","N/A",_xlfn.IFS(Table2[[#This Row],[Interaction_Count_Final]]&lt;=2,"Low",Table2[[#This Row],[Interaction_Count_Final]]&lt;=5,"Medium",Table2[[#This Row],[Interaction_Count_Final]]&gt;=6,"High",TRUE,"CHECK"))</f>
        <v>High</v>
      </c>
      <c r="AE995" t="s">
        <v>7289</v>
      </c>
      <c r="AF995" t="b">
        <v>1</v>
      </c>
      <c r="AG995" t="b">
        <v>1</v>
      </c>
      <c r="AH995">
        <v>1291</v>
      </c>
      <c r="AI995">
        <v>45029</v>
      </c>
      <c r="AJ995" t="b">
        <v>1</v>
      </c>
      <c r="AK995" t="str" cm="1">
        <f t="array" ref="AK995">_xlfn.LET(
  _xlpm.txt,TRIM(Raw_Data!F995),
  _xlpm.norm,SUBSTITUTE(SUBSTITUTE(_xlpm.txt,"-","/"),".","/"),
  _xlpm.p,_xlfn.TEXTSPLIT(_xlpm.norm,"/"),
  _xlpm.a,VALUE(INDEX(_xlpm.p,1)),
  _xlpm.b,VALUE(INDEX(_xlpm.p,2)),
  IF(AND(_xlpm.a&lt;=12,_xlpm.b&lt;=12),"REVIEW_AMBIGUOUS","OK")
)</f>
        <v>OK</v>
      </c>
    </row>
    <row r="996" spans="1:37">
      <c r="A996" t="s">
        <v>3053</v>
      </c>
      <c r="B996" t="s">
        <v>3053</v>
      </c>
      <c r="C996" t="b">
        <v>0</v>
      </c>
      <c r="D996" t="s">
        <v>7257</v>
      </c>
      <c r="E996" t="s">
        <v>3054</v>
      </c>
      <c r="F996" t="s">
        <v>3054</v>
      </c>
      <c r="G996" t="s">
        <v>7258</v>
      </c>
      <c r="H996" t="s">
        <v>123</v>
      </c>
      <c r="I996" t="s">
        <v>123</v>
      </c>
      <c r="J996" t="s">
        <v>123</v>
      </c>
      <c r="K996" t="s">
        <v>173</v>
      </c>
      <c r="L996" t="s">
        <v>173</v>
      </c>
      <c r="M996">
        <f>IF(UPPER(TRIM(Table2[[#This Row],[Status_Clean]]))="CONVERTED",1,0)</f>
        <v>0</v>
      </c>
      <c r="N996">
        <f>IF(ISNUMBER(MATCH(UPPER(TRIM(Table2[[#This Row],[Status_Clean]])),{"CONTACTED","QUALIFIED","CONVERTED"},0)),1,0)</f>
        <v>0</v>
      </c>
      <c r="O996" cm="1">
        <f t="array" ref="O996">_xlfn.SWITCH(UPPER(TRIM(Table2[[#This Row],[Status_Clean]])),"NEW",1,"CONTACTED",2,"QUALIFIED",3,"CONVERTED",4,"LOST",5,99)</f>
        <v>5</v>
      </c>
      <c r="P996">
        <v>45191</v>
      </c>
      <c r="Q996" t="s">
        <v>7706</v>
      </c>
      <c r="R996" t="s">
        <v>7706</v>
      </c>
      <c r="S996">
        <v>45191</v>
      </c>
      <c r="T996" t="s">
        <v>7261</v>
      </c>
      <c r="U996">
        <v>45191</v>
      </c>
      <c r="V996" t="s">
        <v>7287</v>
      </c>
      <c r="W996" t="s">
        <v>7263</v>
      </c>
      <c r="X996" t="s">
        <v>7288</v>
      </c>
      <c r="Y996" t="s">
        <v>7312</v>
      </c>
      <c r="Z996" t="s">
        <v>188</v>
      </c>
      <c r="AA996">
        <v>16.799999999999997</v>
      </c>
      <c r="AB996" t="str" cm="1">
        <f t="array" ref="AB996">_xlfn.LET(_xlpm.x,IFERROR(VALUE(Table2[[#This Row],[Response_Time_Hours]]),""),IF(_xlpm.x="","CHECK",_xlfn.IFS(_xlpm.x&lt;=1,"Immediate",_xlpm.x&lt;=6,"Fast",_xlpm.x&lt;=24,"Moderate",_xlpm.x&gt;24,"Delayed")))</f>
        <v>Moderate</v>
      </c>
      <c r="AC996">
        <v>18</v>
      </c>
      <c r="AD996" t="str" cm="1">
        <f t="array" ref="AD996">IF(Table2[[#This Row],[Interaction_Count_Final]]="","N/A",_xlfn.IFS(Table2[[#This Row],[Interaction_Count_Final]]&lt;=2,"Low",Table2[[#This Row],[Interaction_Count_Final]]&lt;=5,"Medium",Table2[[#This Row],[Interaction_Count_Final]]&gt;=6,"High",TRUE,"CHECK"))</f>
        <v>High</v>
      </c>
      <c r="AE996" t="s">
        <v>7273</v>
      </c>
      <c r="AF996" t="b">
        <v>1</v>
      </c>
      <c r="AG996" t="b">
        <v>1</v>
      </c>
      <c r="AH996">
        <v>1292</v>
      </c>
      <c r="AI996">
        <v>45191</v>
      </c>
      <c r="AJ996" t="b">
        <v>1</v>
      </c>
      <c r="AK996" t="e" cm="1">
        <f t="array" ref="AK996">_xlfn.LET(
  _xlpm.txt,TRIM(Raw_Data!F996),
  _xlpm.norm,SUBSTITUTE(SUBSTITUTE(_xlpm.txt,"-","/"),".","/"),
  _xlpm.p,_xlfn.TEXTSPLIT(_xlpm.norm,"/"),
  _xlpm.a,VALUE(INDEX(_xlpm.p,1)),
  _xlpm.b,VALUE(INDEX(_xlpm.p,2)),
  IF(AND(_xlpm.a&lt;=12,_xlpm.b&lt;=12),"REVIEW_AMBIGUOUS","OK")
)</f>
        <v>#REF!</v>
      </c>
    </row>
    <row r="997" spans="1:37">
      <c r="A997" t="s">
        <v>3055</v>
      </c>
      <c r="B997" t="s">
        <v>3055</v>
      </c>
      <c r="C997" t="b">
        <v>0</v>
      </c>
      <c r="D997" t="s">
        <v>7257</v>
      </c>
      <c r="E997" t="s">
        <v>8102</v>
      </c>
      <c r="F997" t="s">
        <v>8102</v>
      </c>
      <c r="G997" t="s">
        <v>7274</v>
      </c>
      <c r="H997" t="s">
        <v>600</v>
      </c>
      <c r="I997" t="s">
        <v>600</v>
      </c>
      <c r="J997" t="s">
        <v>254</v>
      </c>
      <c r="K997" t="s">
        <v>193</v>
      </c>
      <c r="L997" t="s">
        <v>193</v>
      </c>
      <c r="M997">
        <f>IF(UPPER(TRIM(Table2[[#This Row],[Status_Clean]]))="CONVERTED",1,0)</f>
        <v>0</v>
      </c>
      <c r="N997">
        <f>IF(ISNUMBER(MATCH(UPPER(TRIM(Table2[[#This Row],[Status_Clean]])),{"CONTACTED","QUALIFIED","CONVERTED"},0)),1,0)</f>
        <v>0</v>
      </c>
      <c r="O997" cm="1">
        <f t="array" ref="O997">_xlfn.SWITCH(UPPER(TRIM(Table2[[#This Row],[Status_Clean]])),"NEW",1,"CONTACTED",2,"QUALIFIED",3,"CONVERTED",4,"LOST",5,99)</f>
        <v>1</v>
      </c>
      <c r="P997">
        <v>45134</v>
      </c>
      <c r="Q997" t="s">
        <v>7917</v>
      </c>
      <c r="R997" t="s">
        <v>7917</v>
      </c>
      <c r="S997">
        <v>45134</v>
      </c>
      <c r="T997" t="s">
        <v>7261</v>
      </c>
      <c r="U997">
        <v>45134</v>
      </c>
      <c r="V997" t="s">
        <v>7305</v>
      </c>
      <c r="W997" t="s">
        <v>7263</v>
      </c>
      <c r="X997" t="s">
        <v>7288</v>
      </c>
      <c r="Y997" t="s">
        <v>7285</v>
      </c>
      <c r="Z997">
        <v>32</v>
      </c>
      <c r="AA997">
        <v>32</v>
      </c>
      <c r="AB997" t="str" cm="1">
        <f t="array" ref="AB997">_xlfn.LET(_xlpm.x,IFERROR(VALUE(Table2[[#This Row],[Response_Time_Hours]]),""),IF(_xlpm.x="","CHECK",_xlfn.IFS(_xlpm.x&lt;=1,"Immediate",_xlpm.x&lt;=6,"Fast",_xlpm.x&lt;=24,"Moderate",_xlpm.x&gt;24,"Delayed")))</f>
        <v>Delayed</v>
      </c>
      <c r="AC997">
        <v>38</v>
      </c>
      <c r="AD997" t="str" cm="1">
        <f t="array" ref="AD997">IF(Table2[[#This Row],[Interaction_Count_Final]]="","N/A",_xlfn.IFS(Table2[[#This Row],[Interaction_Count_Final]]&lt;=2,"Low",Table2[[#This Row],[Interaction_Count_Final]]&lt;=5,"Medium",Table2[[#This Row],[Interaction_Count_Final]]&gt;=6,"High",TRUE,"CHECK"))</f>
        <v>High</v>
      </c>
      <c r="AE997" t="s">
        <v>7266</v>
      </c>
      <c r="AF997" t="b">
        <v>1</v>
      </c>
      <c r="AG997" t="b">
        <v>1</v>
      </c>
      <c r="AH997">
        <v>1293</v>
      </c>
      <c r="AI997">
        <v>45134</v>
      </c>
      <c r="AJ997" t="b">
        <v>1</v>
      </c>
      <c r="AK997" t="e" cm="1">
        <f t="array" ref="AK997">_xlfn.LET(
  _xlpm.txt,TRIM(Raw_Data!F997),
  _xlpm.norm,SUBSTITUTE(SUBSTITUTE(_xlpm.txt,"-","/"),".","/"),
  _xlpm.p,_xlfn.TEXTSPLIT(_xlpm.norm,"/"),
  _xlpm.a,VALUE(INDEX(_xlpm.p,1)),
  _xlpm.b,VALUE(INDEX(_xlpm.p,2)),
  IF(AND(_xlpm.a&lt;=12,_xlpm.b&lt;=12),"REVIEW_AMBIGUOUS","OK")
)</f>
        <v>#REF!</v>
      </c>
    </row>
    <row r="998" spans="1:37">
      <c r="A998" t="s">
        <v>3057</v>
      </c>
      <c r="B998" t="s">
        <v>3057</v>
      </c>
      <c r="C998" t="b">
        <v>0</v>
      </c>
      <c r="D998" t="s">
        <v>7257</v>
      </c>
      <c r="E998" t="s">
        <v>3058</v>
      </c>
      <c r="F998" t="s">
        <v>3058</v>
      </c>
      <c r="G998" t="s">
        <v>7258</v>
      </c>
      <c r="H998" t="s">
        <v>311</v>
      </c>
      <c r="I998" t="s">
        <v>311</v>
      </c>
      <c r="J998" t="s">
        <v>311</v>
      </c>
      <c r="K998" t="s">
        <v>125</v>
      </c>
      <c r="L998" t="s">
        <v>125</v>
      </c>
      <c r="M998">
        <f>IF(UPPER(TRIM(Table2[[#This Row],[Status_Clean]]))="CONVERTED",1,0)</f>
        <v>0</v>
      </c>
      <c r="N998">
        <f>IF(ISNUMBER(MATCH(UPPER(TRIM(Table2[[#This Row],[Status_Clean]])),{"CONTACTED","QUALIFIED","CONVERTED"},0)),1,0)</f>
        <v>1</v>
      </c>
      <c r="O998" cm="1">
        <f t="array" ref="O998">_xlfn.SWITCH(UPPER(TRIM(Table2[[#This Row],[Status_Clean]])),"NEW",1,"CONTACTED",2,"QUALIFIED",3,"CONVERTED",4,"LOST",5,99)</f>
        <v>2</v>
      </c>
      <c r="P998" t="s">
        <v>3059</v>
      </c>
      <c r="Q998" t="s">
        <v>3059</v>
      </c>
      <c r="R998" t="s">
        <v>3059</v>
      </c>
      <c r="S998">
        <v>45493</v>
      </c>
      <c r="T998" t="s">
        <v>7261</v>
      </c>
      <c r="U998">
        <v>45493</v>
      </c>
      <c r="V998" t="s">
        <v>7305</v>
      </c>
      <c r="W998" t="s">
        <v>7271</v>
      </c>
      <c r="X998" t="s">
        <v>7288</v>
      </c>
      <c r="Y998" t="s">
        <v>7278</v>
      </c>
      <c r="Z998" t="s">
        <v>3060</v>
      </c>
      <c r="AA998">
        <v>42.6</v>
      </c>
      <c r="AB998" t="str" cm="1">
        <f t="array" ref="AB998">_xlfn.LET(_xlpm.x,IFERROR(VALUE(Table2[[#This Row],[Response_Time_Hours]]),""),IF(_xlpm.x="","CHECK",_xlfn.IFS(_xlpm.x&lt;=1,"Immediate",_xlpm.x&lt;=6,"Fast",_xlpm.x&lt;=24,"Moderate",_xlpm.x&gt;24,"Delayed")))</f>
        <v>Delayed</v>
      </c>
      <c r="AC998">
        <v>41</v>
      </c>
      <c r="AD998" t="str" cm="1">
        <f t="array" ref="AD998">IF(Table2[[#This Row],[Interaction_Count_Final]]="","N/A",_xlfn.IFS(Table2[[#This Row],[Interaction_Count_Final]]&lt;=2,"Low",Table2[[#This Row],[Interaction_Count_Final]]&lt;=5,"Medium",Table2[[#This Row],[Interaction_Count_Final]]&gt;=6,"High",TRUE,"CHECK"))</f>
        <v>High</v>
      </c>
      <c r="AE998" t="s">
        <v>7273</v>
      </c>
      <c r="AF998" t="b">
        <v>1</v>
      </c>
      <c r="AG998" t="b">
        <v>1</v>
      </c>
      <c r="AH998">
        <v>1294</v>
      </c>
      <c r="AI998">
        <v>45493</v>
      </c>
      <c r="AJ998" t="b">
        <v>1</v>
      </c>
      <c r="AK998" t="str" cm="1">
        <f t="array" ref="AK998">_xlfn.LET(
  _xlpm.txt,TRIM(Raw_Data!F998),
  _xlpm.norm,SUBSTITUTE(SUBSTITUTE(_xlpm.txt,"-","/"),".","/"),
  _xlpm.p,_xlfn.TEXTSPLIT(_xlpm.norm,"/"),
  _xlpm.a,VALUE(INDEX(_xlpm.p,1)),
  _xlpm.b,VALUE(INDEX(_xlpm.p,2)),
  IF(AND(_xlpm.a&lt;=12,_xlpm.b&lt;=12),"REVIEW_AMBIGUOUS","OK")
)</f>
        <v>OK</v>
      </c>
    </row>
    <row r="999" spans="1:37">
      <c r="A999" t="s">
        <v>3061</v>
      </c>
      <c r="B999" t="s">
        <v>3061</v>
      </c>
      <c r="C999" t="b">
        <v>0</v>
      </c>
      <c r="D999" t="s">
        <v>7257</v>
      </c>
      <c r="E999" t="s">
        <v>3062</v>
      </c>
      <c r="F999" t="s">
        <v>3062</v>
      </c>
      <c r="G999" t="s">
        <v>7258</v>
      </c>
      <c r="H999" t="s">
        <v>7588</v>
      </c>
      <c r="I999" t="s">
        <v>7588</v>
      </c>
      <c r="J999" t="s">
        <v>263</v>
      </c>
      <c r="K999" t="s">
        <v>125</v>
      </c>
      <c r="L999" t="s">
        <v>125</v>
      </c>
      <c r="M999">
        <f>IF(UPPER(TRIM(Table2[[#This Row],[Status_Clean]]))="CONVERTED",1,0)</f>
        <v>0</v>
      </c>
      <c r="N999">
        <f>IF(ISNUMBER(MATCH(UPPER(TRIM(Table2[[#This Row],[Status_Clean]])),{"CONTACTED","QUALIFIED","CONVERTED"},0)),1,0)</f>
        <v>1</v>
      </c>
      <c r="O999" cm="1">
        <f t="array" ref="O999">_xlfn.SWITCH(UPPER(TRIM(Table2[[#This Row],[Status_Clean]])),"NEW",1,"CONTACTED",2,"QUALIFIED",3,"CONVERTED",4,"LOST",5,99)</f>
        <v>2</v>
      </c>
      <c r="P999">
        <v>45558</v>
      </c>
      <c r="Q999" t="s">
        <v>7640</v>
      </c>
      <c r="R999" t="s">
        <v>7640</v>
      </c>
      <c r="S999">
        <v>45558</v>
      </c>
      <c r="T999" t="s">
        <v>7261</v>
      </c>
      <c r="U999">
        <v>45558</v>
      </c>
      <c r="V999" t="s">
        <v>7287</v>
      </c>
      <c r="W999" t="s">
        <v>7271</v>
      </c>
      <c r="X999" t="s">
        <v>7288</v>
      </c>
      <c r="Y999" t="s">
        <v>7298</v>
      </c>
      <c r="Z999">
        <v>43</v>
      </c>
      <c r="AA999">
        <v>43</v>
      </c>
      <c r="AB999" t="str" cm="1">
        <f t="array" ref="AB999">_xlfn.LET(_xlpm.x,IFERROR(VALUE(Table2[[#This Row],[Response_Time_Hours]]),""),IF(_xlpm.x="","CHECK",_xlfn.IFS(_xlpm.x&lt;=1,"Immediate",_xlpm.x&lt;=6,"Fast",_xlpm.x&lt;=24,"Moderate",_xlpm.x&gt;24,"Delayed")))</f>
        <v>Delayed</v>
      </c>
      <c r="AC999">
        <v>41</v>
      </c>
      <c r="AD999" t="str" cm="1">
        <f t="array" ref="AD999">IF(Table2[[#This Row],[Interaction_Count_Final]]="","N/A",_xlfn.IFS(Table2[[#This Row],[Interaction_Count_Final]]&lt;=2,"Low",Table2[[#This Row],[Interaction_Count_Final]]&lt;=5,"Medium",Table2[[#This Row],[Interaction_Count_Final]]&gt;=6,"High",TRUE,"CHECK"))</f>
        <v>High</v>
      </c>
      <c r="AE999" t="s">
        <v>7266</v>
      </c>
      <c r="AF999" t="b">
        <v>1</v>
      </c>
      <c r="AG999" t="b">
        <v>1</v>
      </c>
      <c r="AH999">
        <v>1295</v>
      </c>
      <c r="AI999">
        <v>45558</v>
      </c>
      <c r="AJ999" t="b">
        <v>1</v>
      </c>
      <c r="AK999" t="e" cm="1">
        <f t="array" ref="AK999">_xlfn.LET(
  _xlpm.txt,TRIM(Raw_Data!F999),
  _xlpm.norm,SUBSTITUTE(SUBSTITUTE(_xlpm.txt,"-","/"),".","/"),
  _xlpm.p,_xlfn.TEXTSPLIT(_xlpm.norm,"/"),
  _xlpm.a,VALUE(INDEX(_xlpm.p,1)),
  _xlpm.b,VALUE(INDEX(_xlpm.p,2)),
  IF(AND(_xlpm.a&lt;=12,_xlpm.b&lt;=12),"REVIEW_AMBIGUOUS","OK")
)</f>
        <v>#REF!</v>
      </c>
    </row>
    <row r="1000" spans="1:37">
      <c r="A1000" t="s">
        <v>3063</v>
      </c>
      <c r="B1000" t="s">
        <v>3063</v>
      </c>
      <c r="C1000" t="b">
        <v>0</v>
      </c>
      <c r="D1000" t="s">
        <v>7257</v>
      </c>
      <c r="E1000" t="s">
        <v>3064</v>
      </c>
      <c r="F1000" t="s">
        <v>3064</v>
      </c>
      <c r="G1000" t="s">
        <v>7274</v>
      </c>
      <c r="H1000" t="s">
        <v>7413</v>
      </c>
      <c r="I1000" t="s">
        <v>7413</v>
      </c>
      <c r="J1000" t="s">
        <v>123</v>
      </c>
      <c r="K1000" t="s">
        <v>250</v>
      </c>
      <c r="L1000" t="s">
        <v>250</v>
      </c>
      <c r="M1000">
        <f>IF(UPPER(TRIM(Table2[[#This Row],[Status_Clean]]))="CONVERTED",1,0)</f>
        <v>1</v>
      </c>
      <c r="N1000">
        <f>IF(ISNUMBER(MATCH(UPPER(TRIM(Table2[[#This Row],[Status_Clean]])),{"CONTACTED","QUALIFIED","CONVERTED"},0)),1,0)</f>
        <v>1</v>
      </c>
      <c r="O1000" cm="1">
        <f t="array" ref="O1000">_xlfn.SWITCH(UPPER(TRIM(Table2[[#This Row],[Status_Clean]])),"NEW",1,"CONTACTED",2,"QUALIFIED",3,"CONVERTED",4,"LOST",5,99)</f>
        <v>4</v>
      </c>
      <c r="P1000" t="s">
        <v>3065</v>
      </c>
      <c r="Q1000" t="s">
        <v>7801</v>
      </c>
      <c r="R1000" t="s">
        <v>7801</v>
      </c>
      <c r="S1000">
        <v>45254</v>
      </c>
      <c r="T1000" t="s">
        <v>7261</v>
      </c>
      <c r="U1000">
        <v>45254</v>
      </c>
      <c r="V1000" t="s">
        <v>7300</v>
      </c>
      <c r="W1000" t="s">
        <v>7263</v>
      </c>
      <c r="X1000" t="s">
        <v>7264</v>
      </c>
      <c r="Y1000" t="s">
        <v>7312</v>
      </c>
      <c r="Z1000">
        <v>26.1</v>
      </c>
      <c r="AA1000">
        <v>26.1</v>
      </c>
      <c r="AB1000" t="str" cm="1">
        <f t="array" ref="AB1000">_xlfn.LET(_xlpm.x,IFERROR(VALUE(Table2[[#This Row],[Response_Time_Hours]]),""),IF(_xlpm.x="","CHECK",_xlfn.IFS(_xlpm.x&lt;=1,"Immediate",_xlpm.x&lt;=6,"Fast",_xlpm.x&lt;=24,"Moderate",_xlpm.x&gt;24,"Delayed")))</f>
        <v>Delayed</v>
      </c>
      <c r="AC1000">
        <v>27</v>
      </c>
      <c r="AD1000" t="str" cm="1">
        <f t="array" ref="AD1000">IF(Table2[[#This Row],[Interaction_Count_Final]]="","N/A",_xlfn.IFS(Table2[[#This Row],[Interaction_Count_Final]]&lt;=2,"Low",Table2[[#This Row],[Interaction_Count_Final]]&lt;=5,"Medium",Table2[[#This Row],[Interaction_Count_Final]]&gt;=6,"High",TRUE,"CHECK"))</f>
        <v>High</v>
      </c>
      <c r="AE1000" t="s">
        <v>7273</v>
      </c>
      <c r="AF1000" t="b">
        <v>1</v>
      </c>
      <c r="AG1000" t="b">
        <v>1</v>
      </c>
      <c r="AH1000">
        <v>1296</v>
      </c>
      <c r="AI1000">
        <v>45254</v>
      </c>
      <c r="AJ1000" t="b">
        <v>1</v>
      </c>
      <c r="AK1000" t="str" cm="1">
        <f t="array" ref="AK1000">_xlfn.LET(
  _xlpm.txt,TRIM(Raw_Data!F1000),
  _xlpm.norm,SUBSTITUTE(SUBSTITUTE(_xlpm.txt,"-","/"),".","/"),
  _xlpm.p,_xlfn.TEXTSPLIT(_xlpm.norm,"/"),
  _xlpm.a,VALUE(INDEX(_xlpm.p,1)),
  _xlpm.b,VALUE(INDEX(_xlpm.p,2)),
  IF(AND(_xlpm.a&lt;=12,_xlpm.b&lt;=12),"REVIEW_AMBIGUOUS","OK")
)</f>
        <v>OK</v>
      </c>
    </row>
    <row r="1001" spans="1:37">
      <c r="A1001" t="s">
        <v>3066</v>
      </c>
      <c r="B1001" t="s">
        <v>3066</v>
      </c>
      <c r="C1001" t="b">
        <v>0</v>
      </c>
      <c r="D1001" t="s">
        <v>7257</v>
      </c>
      <c r="E1001" t="s">
        <v>3067</v>
      </c>
      <c r="F1001" t="s">
        <v>3067</v>
      </c>
      <c r="G1001" t="s">
        <v>7268</v>
      </c>
      <c r="H1001" t="s">
        <v>1356</v>
      </c>
      <c r="I1001" t="s">
        <v>1356</v>
      </c>
      <c r="J1001" t="s">
        <v>1356</v>
      </c>
      <c r="K1001" t="s">
        <v>7368</v>
      </c>
      <c r="L1001" t="s">
        <v>173</v>
      </c>
      <c r="M1001">
        <f>IF(UPPER(TRIM(Table2[[#This Row],[Status_Clean]]))="CONVERTED",1,0)</f>
        <v>0</v>
      </c>
      <c r="N1001">
        <f>IF(ISNUMBER(MATCH(UPPER(TRIM(Table2[[#This Row],[Status_Clean]])),{"CONTACTED","QUALIFIED","CONVERTED"},0)),1,0)</f>
        <v>0</v>
      </c>
      <c r="O1001" cm="1">
        <f t="array" ref="O1001">_xlfn.SWITCH(UPPER(TRIM(Table2[[#This Row],[Status_Clean]])),"NEW",1,"CONTACTED",2,"QUALIFIED",3,"CONVERTED",4,"LOST",5,99)</f>
        <v>5</v>
      </c>
      <c r="P1001">
        <v>45103</v>
      </c>
      <c r="Q1001" t="s">
        <v>8103</v>
      </c>
      <c r="R1001" t="s">
        <v>8103</v>
      </c>
      <c r="S1001">
        <v>45103</v>
      </c>
      <c r="T1001" t="s">
        <v>7261</v>
      </c>
      <c r="U1001">
        <v>45103</v>
      </c>
      <c r="V1001" t="s">
        <v>7276</v>
      </c>
      <c r="W1001" t="s">
        <v>7263</v>
      </c>
      <c r="X1001" t="s">
        <v>7277</v>
      </c>
      <c r="Y1001" t="s">
        <v>7298</v>
      </c>
      <c r="Z1001" t="s">
        <v>3068</v>
      </c>
      <c r="AA1001">
        <v>49.9</v>
      </c>
      <c r="AB1001" t="str" cm="1">
        <f t="array" ref="AB1001">_xlfn.LET(_xlpm.x,IFERROR(VALUE(Table2[[#This Row],[Response_Time_Hours]]),""),IF(_xlpm.x="","CHECK",_xlfn.IFS(_xlpm.x&lt;=1,"Immediate",_xlpm.x&lt;=6,"Fast",_xlpm.x&lt;=24,"Moderate",_xlpm.x&gt;24,"Delayed")))</f>
        <v>Delayed</v>
      </c>
      <c r="AC1001">
        <v>6</v>
      </c>
      <c r="AD1001" t="str" cm="1">
        <f t="array" ref="AD1001">IF(Table2[[#This Row],[Interaction_Count_Final]]="","N/A",_xlfn.IFS(Table2[[#This Row],[Interaction_Count_Final]]&lt;=2,"Low",Table2[[#This Row],[Interaction_Count_Final]]&lt;=5,"Medium",Table2[[#This Row],[Interaction_Count_Final]]&gt;=6,"High",TRUE,"CHECK"))</f>
        <v>High</v>
      </c>
      <c r="AE1001" t="s">
        <v>7266</v>
      </c>
      <c r="AF1001" t="b">
        <v>1</v>
      </c>
      <c r="AG1001" t="b">
        <v>1</v>
      </c>
      <c r="AH1001">
        <v>1297</v>
      </c>
      <c r="AI1001">
        <v>45103</v>
      </c>
      <c r="AJ1001" t="b">
        <v>1</v>
      </c>
      <c r="AK1001" t="e" cm="1">
        <f t="array" ref="AK1001">_xlfn.LET(
  _xlpm.txt,TRIM(Raw_Data!F1001),
  _xlpm.norm,SUBSTITUTE(SUBSTITUTE(_xlpm.txt,"-","/"),".","/"),
  _xlpm.p,_xlfn.TEXTSPLIT(_xlpm.norm,"/"),
  _xlpm.a,VALUE(INDEX(_xlpm.p,1)),
  _xlpm.b,VALUE(INDEX(_xlpm.p,2)),
  IF(AND(_xlpm.a&lt;=12,_xlpm.b&lt;=12),"REVIEW_AMBIGUOUS","OK")
)</f>
        <v>#REF!</v>
      </c>
    </row>
    <row r="1002" spans="1:37">
      <c r="A1002" t="s">
        <v>3069</v>
      </c>
      <c r="B1002" t="s">
        <v>3069</v>
      </c>
      <c r="C1002" t="b">
        <v>0</v>
      </c>
      <c r="D1002" t="s">
        <v>7257</v>
      </c>
      <c r="E1002" t="s">
        <v>3070</v>
      </c>
      <c r="F1002" t="s">
        <v>3070</v>
      </c>
      <c r="G1002" t="s">
        <v>7274</v>
      </c>
      <c r="H1002" t="s">
        <v>222</v>
      </c>
      <c r="I1002" t="s">
        <v>222</v>
      </c>
      <c r="J1002" t="s">
        <v>222</v>
      </c>
      <c r="K1002" t="s">
        <v>250</v>
      </c>
      <c r="L1002" t="s">
        <v>250</v>
      </c>
      <c r="M1002">
        <f>IF(UPPER(TRIM(Table2[[#This Row],[Status_Clean]]))="CONVERTED",1,0)</f>
        <v>1</v>
      </c>
      <c r="N1002">
        <f>IF(ISNUMBER(MATCH(UPPER(TRIM(Table2[[#This Row],[Status_Clean]])),{"CONTACTED","QUALIFIED","CONVERTED"},0)),1,0)</f>
        <v>1</v>
      </c>
      <c r="O1002" cm="1">
        <f t="array" ref="O1002">_xlfn.SWITCH(UPPER(TRIM(Table2[[#This Row],[Status_Clean]])),"NEW",1,"CONTACTED",2,"QUALIFIED",3,"CONVERTED",4,"LOST",5,99)</f>
        <v>4</v>
      </c>
      <c r="P1002" t="s">
        <v>3071</v>
      </c>
      <c r="Q1002" t="s">
        <v>8104</v>
      </c>
      <c r="R1002" t="s">
        <v>8104</v>
      </c>
      <c r="S1002">
        <v>44996</v>
      </c>
      <c r="T1002" t="s">
        <v>7261</v>
      </c>
      <c r="U1002">
        <v>44996</v>
      </c>
      <c r="V1002" t="s">
        <v>7295</v>
      </c>
      <c r="W1002" t="s">
        <v>7263</v>
      </c>
      <c r="X1002" t="s">
        <v>7284</v>
      </c>
      <c r="Y1002" t="s">
        <v>7278</v>
      </c>
      <c r="Z1002" t="s">
        <v>3072</v>
      </c>
      <c r="AA1002">
        <v>21.4</v>
      </c>
      <c r="AB1002" t="str" cm="1">
        <f t="array" ref="AB1002">_xlfn.LET(_xlpm.x,IFERROR(VALUE(Table2[[#This Row],[Response_Time_Hours]]),""),IF(_xlpm.x="","CHECK",_xlfn.IFS(_xlpm.x&lt;=1,"Immediate",_xlpm.x&lt;=6,"Fast",_xlpm.x&lt;=24,"Moderate",_xlpm.x&gt;24,"Delayed")))</f>
        <v>Moderate</v>
      </c>
      <c r="AC1002">
        <v>18</v>
      </c>
      <c r="AD1002" t="str" cm="1">
        <f t="array" ref="AD1002">IF(Table2[[#This Row],[Interaction_Count_Final]]="","N/A",_xlfn.IFS(Table2[[#This Row],[Interaction_Count_Final]]&lt;=2,"Low",Table2[[#This Row],[Interaction_Count_Final]]&lt;=5,"Medium",Table2[[#This Row],[Interaction_Count_Final]]&gt;=6,"High",TRUE,"CHECK"))</f>
        <v>High</v>
      </c>
      <c r="AE1002" t="s">
        <v>7289</v>
      </c>
      <c r="AF1002" t="b">
        <v>1</v>
      </c>
      <c r="AG1002" t="b">
        <v>1</v>
      </c>
      <c r="AH1002">
        <v>1298</v>
      </c>
      <c r="AI1002">
        <v>44996</v>
      </c>
      <c r="AJ1002" t="b">
        <v>1</v>
      </c>
      <c r="AK1002" t="e" cm="1">
        <f t="array" ref="AK1002">_xlfn.LET(
  _xlpm.txt,TRIM(Raw_Data!F1002),
  _xlpm.norm,SUBSTITUTE(SUBSTITUTE(_xlpm.txt,"-","/"),".","/"),
  _xlpm.p,_xlfn.TEXTSPLIT(_xlpm.norm,"/"),
  _xlpm.a,VALUE(INDEX(_xlpm.p,1)),
  _xlpm.b,VALUE(INDEX(_xlpm.p,2)),
  IF(AND(_xlpm.a&lt;=12,_xlpm.b&lt;=12),"REVIEW_AMBIGUOUS","OK")
)</f>
        <v>#REF!</v>
      </c>
    </row>
    <row r="1003" spans="1:37">
      <c r="A1003" t="s">
        <v>3073</v>
      </c>
      <c r="B1003" t="s">
        <v>3073</v>
      </c>
      <c r="C1003" t="b">
        <v>0</v>
      </c>
      <c r="D1003" t="s">
        <v>7257</v>
      </c>
      <c r="E1003" t="s">
        <v>3074</v>
      </c>
      <c r="F1003" t="s">
        <v>3074</v>
      </c>
      <c r="G1003" t="s">
        <v>7303</v>
      </c>
      <c r="H1003" t="s">
        <v>7485</v>
      </c>
      <c r="I1003" t="s">
        <v>7485</v>
      </c>
      <c r="J1003" t="s">
        <v>123</v>
      </c>
      <c r="K1003" t="s">
        <v>125</v>
      </c>
      <c r="L1003" t="s">
        <v>125</v>
      </c>
      <c r="M1003">
        <f>IF(UPPER(TRIM(Table2[[#This Row],[Status_Clean]]))="CONVERTED",1,0)</f>
        <v>0</v>
      </c>
      <c r="N1003">
        <f>IF(ISNUMBER(MATCH(UPPER(TRIM(Table2[[#This Row],[Status_Clean]])),{"CONTACTED","QUALIFIED","CONVERTED"},0)),1,0)</f>
        <v>1</v>
      </c>
      <c r="O1003" cm="1">
        <f t="array" ref="O1003">_xlfn.SWITCH(UPPER(TRIM(Table2[[#This Row],[Status_Clean]])),"NEW",1,"CONTACTED",2,"QUALIFIED",3,"CONVERTED",4,"LOST",5,99)</f>
        <v>2</v>
      </c>
      <c r="P1003">
        <v>45214</v>
      </c>
      <c r="Q1003" t="s">
        <v>7496</v>
      </c>
      <c r="R1003" t="s">
        <v>7496</v>
      </c>
      <c r="S1003">
        <v>45214</v>
      </c>
      <c r="T1003" t="s">
        <v>7261</v>
      </c>
      <c r="U1003">
        <v>45214</v>
      </c>
      <c r="V1003" t="s">
        <v>7270</v>
      </c>
      <c r="W1003" t="s">
        <v>7263</v>
      </c>
      <c r="X1003" t="s">
        <v>7264</v>
      </c>
      <c r="Y1003" t="s">
        <v>7293</v>
      </c>
      <c r="Z1003" t="s">
        <v>3075</v>
      </c>
      <c r="AA1003">
        <v>44.5</v>
      </c>
      <c r="AB1003" t="str" cm="1">
        <f t="array" ref="AB1003">_xlfn.LET(_xlpm.x,IFERROR(VALUE(Table2[[#This Row],[Response_Time_Hours]]),""),IF(_xlpm.x="","CHECK",_xlfn.IFS(_xlpm.x&lt;=1,"Immediate",_xlpm.x&lt;=6,"Fast",_xlpm.x&lt;=24,"Moderate",_xlpm.x&gt;24,"Delayed")))</f>
        <v>Delayed</v>
      </c>
      <c r="AC1003">
        <v>26</v>
      </c>
      <c r="AD1003" t="str" cm="1">
        <f t="array" ref="AD1003">IF(Table2[[#This Row],[Interaction_Count_Final]]="","N/A",_xlfn.IFS(Table2[[#This Row],[Interaction_Count_Final]]&lt;=2,"Low",Table2[[#This Row],[Interaction_Count_Final]]&lt;=5,"Medium",Table2[[#This Row],[Interaction_Count_Final]]&gt;=6,"High",TRUE,"CHECK"))</f>
        <v>High</v>
      </c>
      <c r="AE1003" t="s">
        <v>7273</v>
      </c>
      <c r="AF1003" t="b">
        <v>1</v>
      </c>
      <c r="AG1003" t="b">
        <v>1</v>
      </c>
      <c r="AH1003">
        <v>1299</v>
      </c>
      <c r="AI1003">
        <v>45214</v>
      </c>
      <c r="AJ1003" t="b">
        <v>1</v>
      </c>
      <c r="AK1003" t="e" cm="1">
        <f t="array" ref="AK1003">_xlfn.LET(
  _xlpm.txt,TRIM(Raw_Data!F1003),
  _xlpm.norm,SUBSTITUTE(SUBSTITUTE(_xlpm.txt,"-","/"),".","/"),
  _xlpm.p,_xlfn.TEXTSPLIT(_xlpm.norm,"/"),
  _xlpm.a,VALUE(INDEX(_xlpm.p,1)),
  _xlpm.b,VALUE(INDEX(_xlpm.p,2)),
  IF(AND(_xlpm.a&lt;=12,_xlpm.b&lt;=12),"REVIEW_AMBIGUOUS","OK")
)</f>
        <v>#REF!</v>
      </c>
    </row>
    <row r="1004" spans="1:37">
      <c r="A1004" t="s">
        <v>3076</v>
      </c>
      <c r="B1004" t="s">
        <v>3076</v>
      </c>
      <c r="C1004" t="b">
        <v>0</v>
      </c>
      <c r="D1004" t="s">
        <v>7257</v>
      </c>
      <c r="E1004" t="s">
        <v>3077</v>
      </c>
      <c r="F1004" t="s">
        <v>3077</v>
      </c>
      <c r="G1004" t="s">
        <v>7268</v>
      </c>
      <c r="H1004" t="s">
        <v>1356</v>
      </c>
      <c r="I1004" t="s">
        <v>1356</v>
      </c>
      <c r="J1004" t="s">
        <v>1356</v>
      </c>
      <c r="K1004" t="s">
        <v>71</v>
      </c>
      <c r="L1004" t="s">
        <v>71</v>
      </c>
      <c r="M1004">
        <f>IF(UPPER(TRIM(Table2[[#This Row],[Status_Clean]]))="CONVERTED",1,0)</f>
        <v>0</v>
      </c>
      <c r="N1004">
        <f>IF(ISNUMBER(MATCH(UPPER(TRIM(Table2[[#This Row],[Status_Clean]])),{"CONTACTED","QUALIFIED","CONVERTED"},0)),1,0)</f>
        <v>1</v>
      </c>
      <c r="O1004" cm="1">
        <f t="array" ref="O1004">_xlfn.SWITCH(UPPER(TRIM(Table2[[#This Row],[Status_Clean]])),"NEW",1,"CONTACTED",2,"QUALIFIED",3,"CONVERTED",4,"LOST",5,99)</f>
        <v>3</v>
      </c>
      <c r="P1004">
        <v>45118</v>
      </c>
      <c r="Q1004" t="s">
        <v>7375</v>
      </c>
      <c r="R1004" t="s">
        <v>7375</v>
      </c>
      <c r="S1004">
        <v>45118</v>
      </c>
      <c r="T1004" t="s">
        <v>7261</v>
      </c>
      <c r="U1004">
        <v>45118</v>
      </c>
      <c r="V1004" t="s">
        <v>7305</v>
      </c>
      <c r="W1004" t="s">
        <v>7263</v>
      </c>
      <c r="X1004" t="s">
        <v>7288</v>
      </c>
      <c r="Y1004" t="s">
        <v>7265</v>
      </c>
      <c r="Z1004" t="s">
        <v>2674</v>
      </c>
      <c r="AA1004">
        <v>38.5</v>
      </c>
      <c r="AB1004" t="str" cm="1">
        <f t="array" ref="AB1004">_xlfn.LET(_xlpm.x,IFERROR(VALUE(Table2[[#This Row],[Response_Time_Hours]]),""),IF(_xlpm.x="","CHECK",_xlfn.IFS(_xlpm.x&lt;=1,"Immediate",_xlpm.x&lt;=6,"Fast",_xlpm.x&lt;=24,"Moderate",_xlpm.x&gt;24,"Delayed")))</f>
        <v>Delayed</v>
      </c>
      <c r="AC1004">
        <v>13</v>
      </c>
      <c r="AD1004" t="str" cm="1">
        <f t="array" ref="AD1004">IF(Table2[[#This Row],[Interaction_Count_Final]]="","N/A",_xlfn.IFS(Table2[[#This Row],[Interaction_Count_Final]]&lt;=2,"Low",Table2[[#This Row],[Interaction_Count_Final]]&lt;=5,"Medium",Table2[[#This Row],[Interaction_Count_Final]]&gt;=6,"High",TRUE,"CHECK"))</f>
        <v>High</v>
      </c>
      <c r="AE1004" t="s">
        <v>7289</v>
      </c>
      <c r="AF1004" t="b">
        <v>1</v>
      </c>
      <c r="AG1004" t="b">
        <v>1</v>
      </c>
      <c r="AH1004">
        <v>1300</v>
      </c>
      <c r="AI1004">
        <v>45118</v>
      </c>
      <c r="AJ1004" t="b">
        <v>1</v>
      </c>
      <c r="AK1004" t="e" cm="1">
        <f t="array" ref="AK1004">_xlfn.LET(
  _xlpm.txt,TRIM(Raw_Data!F1004),
  _xlpm.norm,SUBSTITUTE(SUBSTITUTE(_xlpm.txt,"-","/"),".","/"),
  _xlpm.p,_xlfn.TEXTSPLIT(_xlpm.norm,"/"),
  _xlpm.a,VALUE(INDEX(_xlpm.p,1)),
  _xlpm.b,VALUE(INDEX(_xlpm.p,2)),
  IF(AND(_xlpm.a&lt;=12,_xlpm.b&lt;=12),"REVIEW_AMBIGUOUS","OK")
)</f>
        <v>#REF!</v>
      </c>
    </row>
    <row r="1005" spans="1:37">
      <c r="A1005" t="s">
        <v>3078</v>
      </c>
      <c r="B1005" t="s">
        <v>3078</v>
      </c>
      <c r="C1005" t="b">
        <v>0</v>
      </c>
      <c r="D1005" t="s">
        <v>7257</v>
      </c>
      <c r="E1005" t="s">
        <v>3079</v>
      </c>
      <c r="F1005" t="s">
        <v>3079</v>
      </c>
      <c r="G1005" t="s">
        <v>7303</v>
      </c>
      <c r="H1005" t="s">
        <v>600</v>
      </c>
      <c r="I1005" t="s">
        <v>600</v>
      </c>
      <c r="J1005" t="s">
        <v>254</v>
      </c>
      <c r="K1005" t="s">
        <v>7259</v>
      </c>
      <c r="L1005" t="s">
        <v>193</v>
      </c>
      <c r="M1005">
        <f>IF(UPPER(TRIM(Table2[[#This Row],[Status_Clean]]))="CONVERTED",1,0)</f>
        <v>0</v>
      </c>
      <c r="N1005">
        <f>IF(ISNUMBER(MATCH(UPPER(TRIM(Table2[[#This Row],[Status_Clean]])),{"CONTACTED","QUALIFIED","CONVERTED"},0)),1,0)</f>
        <v>0</v>
      </c>
      <c r="O1005" cm="1">
        <f t="array" ref="O1005">_xlfn.SWITCH(UPPER(TRIM(Table2[[#This Row],[Status_Clean]])),"NEW",1,"CONTACTED",2,"QUALIFIED",3,"CONVERTED",4,"LOST",5,99)</f>
        <v>1</v>
      </c>
      <c r="P1005">
        <v>45318</v>
      </c>
      <c r="Q1005" t="s">
        <v>7463</v>
      </c>
      <c r="R1005" t="s">
        <v>7463</v>
      </c>
      <c r="S1005">
        <v>45318</v>
      </c>
      <c r="T1005" t="s">
        <v>7261</v>
      </c>
      <c r="U1005">
        <v>45318</v>
      </c>
      <c r="V1005" t="s">
        <v>7317</v>
      </c>
      <c r="W1005" t="s">
        <v>7271</v>
      </c>
      <c r="X1005" t="s">
        <v>7284</v>
      </c>
      <c r="Y1005" t="s">
        <v>7278</v>
      </c>
      <c r="Z1005" t="s">
        <v>2355</v>
      </c>
      <c r="AA1005">
        <v>71.7</v>
      </c>
      <c r="AB1005" t="str" cm="1">
        <f t="array" ref="AB1005">_xlfn.LET(_xlpm.x,IFERROR(VALUE(Table2[[#This Row],[Response_Time_Hours]]),""),IF(_xlpm.x="","CHECK",_xlfn.IFS(_xlpm.x&lt;=1,"Immediate",_xlpm.x&lt;=6,"Fast",_xlpm.x&lt;=24,"Moderate",_xlpm.x&gt;24,"Delayed")))</f>
        <v>Delayed</v>
      </c>
      <c r="AC1005">
        <v>34</v>
      </c>
      <c r="AD1005" t="str" cm="1">
        <f t="array" ref="AD1005">IF(Table2[[#This Row],[Interaction_Count_Final]]="","N/A",_xlfn.IFS(Table2[[#This Row],[Interaction_Count_Final]]&lt;=2,"Low",Table2[[#This Row],[Interaction_Count_Final]]&lt;=5,"Medium",Table2[[#This Row],[Interaction_Count_Final]]&gt;=6,"High",TRUE,"CHECK"))</f>
        <v>High</v>
      </c>
      <c r="AE1005" t="s">
        <v>7266</v>
      </c>
      <c r="AF1005" t="b">
        <v>1</v>
      </c>
      <c r="AG1005" t="b">
        <v>1</v>
      </c>
      <c r="AH1005">
        <v>1301</v>
      </c>
      <c r="AI1005">
        <v>45318</v>
      </c>
      <c r="AJ1005" t="b">
        <v>1</v>
      </c>
      <c r="AK1005" t="e" cm="1">
        <f t="array" ref="AK1005">_xlfn.LET(
  _xlpm.txt,TRIM(Raw_Data!F1005),
  _xlpm.norm,SUBSTITUTE(SUBSTITUTE(_xlpm.txt,"-","/"),".","/"),
  _xlpm.p,_xlfn.TEXTSPLIT(_xlpm.norm,"/"),
  _xlpm.a,VALUE(INDEX(_xlpm.p,1)),
  _xlpm.b,VALUE(INDEX(_xlpm.p,2)),
  IF(AND(_xlpm.a&lt;=12,_xlpm.b&lt;=12),"REVIEW_AMBIGUOUS","OK")
)</f>
        <v>#REF!</v>
      </c>
    </row>
    <row r="1006" spans="1:37">
      <c r="A1006" t="s">
        <v>3080</v>
      </c>
      <c r="B1006" t="s">
        <v>3080</v>
      </c>
      <c r="C1006" t="b">
        <v>0</v>
      </c>
      <c r="D1006" t="s">
        <v>7257</v>
      </c>
      <c r="E1006" t="s">
        <v>3081</v>
      </c>
      <c r="F1006" t="s">
        <v>3081</v>
      </c>
      <c r="G1006" t="s">
        <v>7258</v>
      </c>
      <c r="H1006" t="s">
        <v>397</v>
      </c>
      <c r="I1006" t="s">
        <v>397</v>
      </c>
      <c r="J1006" t="s">
        <v>792</v>
      </c>
      <c r="K1006" t="s">
        <v>250</v>
      </c>
      <c r="L1006" t="s">
        <v>250</v>
      </c>
      <c r="M1006">
        <f>IF(UPPER(TRIM(Table2[[#This Row],[Status_Clean]]))="CONVERTED",1,0)</f>
        <v>1</v>
      </c>
      <c r="N1006">
        <f>IF(ISNUMBER(MATCH(UPPER(TRIM(Table2[[#This Row],[Status_Clean]])),{"CONTACTED","QUALIFIED","CONVERTED"},0)),1,0)</f>
        <v>1</v>
      </c>
      <c r="O1006" cm="1">
        <f t="array" ref="O1006">_xlfn.SWITCH(UPPER(TRIM(Table2[[#This Row],[Status_Clean]])),"NEW",1,"CONTACTED",2,"QUALIFIED",3,"CONVERTED",4,"LOST",5,99)</f>
        <v>4</v>
      </c>
      <c r="P1006">
        <v>45200</v>
      </c>
      <c r="Q1006" t="s">
        <v>7292</v>
      </c>
      <c r="R1006" t="s">
        <v>7292</v>
      </c>
      <c r="S1006">
        <v>45200</v>
      </c>
      <c r="T1006" t="s">
        <v>7261</v>
      </c>
      <c r="U1006">
        <v>45200</v>
      </c>
      <c r="V1006" t="s">
        <v>7270</v>
      </c>
      <c r="W1006" t="s">
        <v>7263</v>
      </c>
      <c r="X1006" t="s">
        <v>7264</v>
      </c>
      <c r="Y1006" t="s">
        <v>7293</v>
      </c>
      <c r="Z1006" t="s">
        <v>194</v>
      </c>
      <c r="AA1006">
        <v>2.4000000000000004</v>
      </c>
      <c r="AB1006" t="str" cm="1">
        <f t="array" ref="AB1006">_xlfn.LET(_xlpm.x,IFERROR(VALUE(Table2[[#This Row],[Response_Time_Hours]]),""),IF(_xlpm.x="","CHECK",_xlfn.IFS(_xlpm.x&lt;=1,"Immediate",_xlpm.x&lt;=6,"Fast",_xlpm.x&lt;=24,"Moderate",_xlpm.x&gt;24,"Delayed")))</f>
        <v>Fast</v>
      </c>
      <c r="AC1006">
        <v>15</v>
      </c>
      <c r="AD1006" t="str" cm="1">
        <f t="array" ref="AD1006">IF(Table2[[#This Row],[Interaction_Count_Final]]="","N/A",_xlfn.IFS(Table2[[#This Row],[Interaction_Count_Final]]&lt;=2,"Low",Table2[[#This Row],[Interaction_Count_Final]]&lt;=5,"Medium",Table2[[#This Row],[Interaction_Count_Final]]&gt;=6,"High",TRUE,"CHECK"))</f>
        <v>High</v>
      </c>
      <c r="AE1006" t="s">
        <v>7289</v>
      </c>
      <c r="AF1006" t="b">
        <v>1</v>
      </c>
      <c r="AG1006" t="b">
        <v>1</v>
      </c>
      <c r="AH1006">
        <v>1304</v>
      </c>
      <c r="AI1006">
        <v>45200</v>
      </c>
      <c r="AJ1006" t="b">
        <v>1</v>
      </c>
      <c r="AK1006" t="e" cm="1">
        <f t="array" ref="AK1006">_xlfn.LET(
  _xlpm.txt,TRIM(Raw_Data!F1006),
  _xlpm.norm,SUBSTITUTE(SUBSTITUTE(_xlpm.txt,"-","/"),".","/"),
  _xlpm.p,_xlfn.TEXTSPLIT(_xlpm.norm,"/"),
  _xlpm.a,VALUE(INDEX(_xlpm.p,1)),
  _xlpm.b,VALUE(INDEX(_xlpm.p,2)),
  IF(AND(_xlpm.a&lt;=12,_xlpm.b&lt;=12),"REVIEW_AMBIGUOUS","OK")
)</f>
        <v>#REF!</v>
      </c>
    </row>
    <row r="1007" spans="1:37">
      <c r="A1007" t="s">
        <v>3082</v>
      </c>
      <c r="B1007" t="s">
        <v>3082</v>
      </c>
      <c r="C1007" t="b">
        <v>0</v>
      </c>
      <c r="D1007" t="s">
        <v>7257</v>
      </c>
      <c r="E1007" t="s">
        <v>3083</v>
      </c>
      <c r="F1007" t="s">
        <v>3083</v>
      </c>
      <c r="G1007" t="s">
        <v>7268</v>
      </c>
      <c r="H1007" t="s">
        <v>469</v>
      </c>
      <c r="I1007" t="s">
        <v>469</v>
      </c>
      <c r="J1007" t="s">
        <v>469</v>
      </c>
      <c r="K1007" t="s">
        <v>125</v>
      </c>
      <c r="L1007" t="s">
        <v>125</v>
      </c>
      <c r="M1007">
        <f>IF(UPPER(TRIM(Table2[[#This Row],[Status_Clean]]))="CONVERTED",1,0)</f>
        <v>0</v>
      </c>
      <c r="N1007">
        <f>IF(ISNUMBER(MATCH(UPPER(TRIM(Table2[[#This Row],[Status_Clean]])),{"CONTACTED","QUALIFIED","CONVERTED"},0)),1,0)</f>
        <v>1</v>
      </c>
      <c r="O1007" cm="1">
        <f t="array" ref="O1007">_xlfn.SWITCH(UPPER(TRIM(Table2[[#This Row],[Status_Clean]])),"NEW",1,"CONTACTED",2,"QUALIFIED",3,"CONVERTED",4,"LOST",5,99)</f>
        <v>2</v>
      </c>
      <c r="P1007" t="s">
        <v>3084</v>
      </c>
      <c r="Q1007" t="s">
        <v>8105</v>
      </c>
      <c r="R1007" t="s">
        <v>8105</v>
      </c>
      <c r="S1007">
        <v>45506</v>
      </c>
      <c r="T1007" t="s">
        <v>7261</v>
      </c>
      <c r="U1007">
        <v>45506</v>
      </c>
      <c r="V1007" t="s">
        <v>7310</v>
      </c>
      <c r="W1007" t="s">
        <v>7271</v>
      </c>
      <c r="X1007" t="s">
        <v>7288</v>
      </c>
      <c r="Y1007" t="s">
        <v>7312</v>
      </c>
      <c r="Z1007" t="s">
        <v>108</v>
      </c>
      <c r="AA1007">
        <v>14.399999999999999</v>
      </c>
      <c r="AB1007" t="str" cm="1">
        <f t="array" ref="AB1007">_xlfn.LET(_xlpm.x,IFERROR(VALUE(Table2[[#This Row],[Response_Time_Hours]]),""),IF(_xlpm.x="","CHECK",_xlfn.IFS(_xlpm.x&lt;=1,"Immediate",_xlpm.x&lt;=6,"Fast",_xlpm.x&lt;=24,"Moderate",_xlpm.x&gt;24,"Delayed")))</f>
        <v>Moderate</v>
      </c>
      <c r="AC1007">
        <v>21</v>
      </c>
      <c r="AD1007" t="str" cm="1">
        <f t="array" ref="AD1007">IF(Table2[[#This Row],[Interaction_Count_Final]]="","N/A",_xlfn.IFS(Table2[[#This Row],[Interaction_Count_Final]]&lt;=2,"Low",Table2[[#This Row],[Interaction_Count_Final]]&lt;=5,"Medium",Table2[[#This Row],[Interaction_Count_Final]]&gt;=6,"High",TRUE,"CHECK"))</f>
        <v>High</v>
      </c>
      <c r="AE1007" t="s">
        <v>7273</v>
      </c>
      <c r="AF1007" t="b">
        <v>1</v>
      </c>
      <c r="AG1007" t="b">
        <v>1</v>
      </c>
      <c r="AH1007">
        <v>1305</v>
      </c>
      <c r="AI1007">
        <v>45506</v>
      </c>
      <c r="AJ1007" t="b">
        <v>1</v>
      </c>
      <c r="AK1007" t="e" cm="1">
        <f t="array" ref="AK1007">_xlfn.LET(
  _xlpm.txt,TRIM(Raw_Data!F1007),
  _xlpm.norm,SUBSTITUTE(SUBSTITUTE(_xlpm.txt,"-","/"),".","/"),
  _xlpm.p,_xlfn.TEXTSPLIT(_xlpm.norm,"/"),
  _xlpm.a,VALUE(INDEX(_xlpm.p,1)),
  _xlpm.b,VALUE(INDEX(_xlpm.p,2)),
  IF(AND(_xlpm.a&lt;=12,_xlpm.b&lt;=12),"REVIEW_AMBIGUOUS","OK")
)</f>
        <v>#REF!</v>
      </c>
    </row>
    <row r="1008" spans="1:37">
      <c r="A1008" t="s">
        <v>3085</v>
      </c>
      <c r="B1008" t="s">
        <v>3085</v>
      </c>
      <c r="C1008" t="b">
        <v>0</v>
      </c>
      <c r="D1008" t="s">
        <v>7257</v>
      </c>
      <c r="E1008" t="s">
        <v>3086</v>
      </c>
      <c r="F1008" t="s">
        <v>3086</v>
      </c>
      <c r="G1008" t="s">
        <v>7280</v>
      </c>
      <c r="H1008" t="s">
        <v>222</v>
      </c>
      <c r="I1008" t="s">
        <v>222</v>
      </c>
      <c r="J1008" t="s">
        <v>222</v>
      </c>
      <c r="K1008" t="s">
        <v>250</v>
      </c>
      <c r="L1008" t="s">
        <v>250</v>
      </c>
      <c r="M1008">
        <f>IF(UPPER(TRIM(Table2[[#This Row],[Status_Clean]]))="CONVERTED",1,0)</f>
        <v>1</v>
      </c>
      <c r="N1008">
        <f>IF(ISNUMBER(MATCH(UPPER(TRIM(Table2[[#This Row],[Status_Clean]])),{"CONTACTED","QUALIFIED","CONVERTED"},0)),1,0)</f>
        <v>1</v>
      </c>
      <c r="O1008" cm="1">
        <f t="array" ref="O1008">_xlfn.SWITCH(UPPER(TRIM(Table2[[#This Row],[Status_Clean]])),"NEW",1,"CONTACTED",2,"QUALIFIED",3,"CONVERTED",4,"LOST",5,99)</f>
        <v>4</v>
      </c>
      <c r="P1008" t="s">
        <v>3087</v>
      </c>
      <c r="Q1008" t="s">
        <v>8106</v>
      </c>
      <c r="R1008" t="s">
        <v>8106</v>
      </c>
      <c r="S1008">
        <v>45596</v>
      </c>
      <c r="T1008" t="s">
        <v>7261</v>
      </c>
      <c r="U1008">
        <v>45596</v>
      </c>
      <c r="V1008" t="s">
        <v>7270</v>
      </c>
      <c r="W1008" t="s">
        <v>7271</v>
      </c>
      <c r="X1008" t="s">
        <v>7264</v>
      </c>
      <c r="Y1008" t="s">
        <v>7285</v>
      </c>
      <c r="Z1008" t="s">
        <v>3088</v>
      </c>
      <c r="AA1008">
        <v>19</v>
      </c>
      <c r="AB1008" t="str" cm="1">
        <f t="array" ref="AB1008">_xlfn.LET(_xlpm.x,IFERROR(VALUE(Table2[[#This Row],[Response_Time_Hours]]),""),IF(_xlpm.x="","CHECK",_xlfn.IFS(_xlpm.x&lt;=1,"Immediate",_xlpm.x&lt;=6,"Fast",_xlpm.x&lt;=24,"Moderate",_xlpm.x&gt;24,"Delayed")))</f>
        <v>Moderate</v>
      </c>
      <c r="AC1008">
        <v>6</v>
      </c>
      <c r="AD1008" t="str" cm="1">
        <f t="array" ref="AD1008">IF(Table2[[#This Row],[Interaction_Count_Final]]="","N/A",_xlfn.IFS(Table2[[#This Row],[Interaction_Count_Final]]&lt;=2,"Low",Table2[[#This Row],[Interaction_Count_Final]]&lt;=5,"Medium",Table2[[#This Row],[Interaction_Count_Final]]&gt;=6,"High",TRUE,"CHECK"))</f>
        <v>High</v>
      </c>
      <c r="AE1008" t="s">
        <v>7289</v>
      </c>
      <c r="AF1008" t="b">
        <v>1</v>
      </c>
      <c r="AG1008" t="b">
        <v>1</v>
      </c>
      <c r="AH1008">
        <v>1306</v>
      </c>
      <c r="AI1008">
        <v>45596</v>
      </c>
      <c r="AJ1008" t="b">
        <v>1</v>
      </c>
      <c r="AK1008" t="e" cm="1">
        <f t="array" ref="AK1008">_xlfn.LET(
  _xlpm.txt,TRIM(Raw_Data!F1008),
  _xlpm.norm,SUBSTITUTE(SUBSTITUTE(_xlpm.txt,"-","/"),".","/"),
  _xlpm.p,_xlfn.TEXTSPLIT(_xlpm.norm,"/"),
  _xlpm.a,VALUE(INDEX(_xlpm.p,1)),
  _xlpm.b,VALUE(INDEX(_xlpm.p,2)),
  IF(AND(_xlpm.a&lt;=12,_xlpm.b&lt;=12),"REVIEW_AMBIGUOUS","OK")
)</f>
        <v>#REF!</v>
      </c>
    </row>
    <row r="1009" spans="1:37">
      <c r="A1009" t="s">
        <v>3089</v>
      </c>
      <c r="B1009" t="s">
        <v>3089</v>
      </c>
      <c r="C1009" t="b">
        <v>0</v>
      </c>
      <c r="D1009" t="s">
        <v>7257</v>
      </c>
      <c r="E1009" t="s">
        <v>8107</v>
      </c>
      <c r="F1009" t="s">
        <v>8107</v>
      </c>
      <c r="G1009" t="s">
        <v>7258</v>
      </c>
      <c r="H1009" t="s">
        <v>222</v>
      </c>
      <c r="I1009" t="s">
        <v>222</v>
      </c>
      <c r="J1009" t="s">
        <v>222</v>
      </c>
      <c r="K1009" t="s">
        <v>71</v>
      </c>
      <c r="L1009" t="s">
        <v>71</v>
      </c>
      <c r="M1009">
        <f>IF(UPPER(TRIM(Table2[[#This Row],[Status_Clean]]))="CONVERTED",1,0)</f>
        <v>0</v>
      </c>
      <c r="N1009">
        <f>IF(ISNUMBER(MATCH(UPPER(TRIM(Table2[[#This Row],[Status_Clean]])),{"CONTACTED","QUALIFIED","CONVERTED"},0)),1,0)</f>
        <v>1</v>
      </c>
      <c r="O1009" cm="1">
        <f t="array" ref="O1009">_xlfn.SWITCH(UPPER(TRIM(Table2[[#This Row],[Status_Clean]])),"NEW",1,"CONTACTED",2,"QUALIFIED",3,"CONVERTED",4,"LOST",5,99)</f>
        <v>3</v>
      </c>
      <c r="P1009" t="s">
        <v>3091</v>
      </c>
      <c r="Q1009" t="s">
        <v>8108</v>
      </c>
      <c r="R1009" t="s">
        <v>8108</v>
      </c>
      <c r="S1009">
        <v>45368</v>
      </c>
      <c r="T1009" t="s">
        <v>7261</v>
      </c>
      <c r="U1009">
        <v>45368</v>
      </c>
      <c r="V1009" t="s">
        <v>7295</v>
      </c>
      <c r="W1009" t="s">
        <v>7271</v>
      </c>
      <c r="X1009" t="s">
        <v>7284</v>
      </c>
      <c r="Y1009" t="s">
        <v>7293</v>
      </c>
      <c r="Z1009">
        <v>64</v>
      </c>
      <c r="AA1009">
        <v>64</v>
      </c>
      <c r="AB1009" t="str" cm="1">
        <f t="array" ref="AB1009">_xlfn.LET(_xlpm.x,IFERROR(VALUE(Table2[[#This Row],[Response_Time_Hours]]),""),IF(_xlpm.x="","CHECK",_xlfn.IFS(_xlpm.x&lt;=1,"Immediate",_xlpm.x&lt;=6,"Fast",_xlpm.x&lt;=24,"Moderate",_xlpm.x&gt;24,"Delayed")))</f>
        <v>Delayed</v>
      </c>
      <c r="AC1009">
        <v>9</v>
      </c>
      <c r="AD1009" t="str" cm="1">
        <f t="array" ref="AD1009">IF(Table2[[#This Row],[Interaction_Count_Final]]="","N/A",_xlfn.IFS(Table2[[#This Row],[Interaction_Count_Final]]&lt;=2,"Low",Table2[[#This Row],[Interaction_Count_Final]]&lt;=5,"Medium",Table2[[#This Row],[Interaction_Count_Final]]&gt;=6,"High",TRUE,"CHECK"))</f>
        <v>High</v>
      </c>
      <c r="AE1009" t="s">
        <v>7266</v>
      </c>
      <c r="AF1009" t="b">
        <v>1</v>
      </c>
      <c r="AG1009" t="b">
        <v>1</v>
      </c>
      <c r="AH1009">
        <v>1308</v>
      </c>
      <c r="AI1009">
        <v>45368</v>
      </c>
      <c r="AJ1009" t="b">
        <v>1</v>
      </c>
      <c r="AK1009" t="str" cm="1">
        <f t="array" ref="AK1009">_xlfn.LET(
  _xlpm.txt,TRIM(Raw_Data!F1009),
  _xlpm.norm,SUBSTITUTE(SUBSTITUTE(_xlpm.txt,"-","/"),".","/"),
  _xlpm.p,_xlfn.TEXTSPLIT(_xlpm.norm,"/"),
  _xlpm.a,VALUE(INDEX(_xlpm.p,1)),
  _xlpm.b,VALUE(INDEX(_xlpm.p,2)),
  IF(AND(_xlpm.a&lt;=12,_xlpm.b&lt;=12),"REVIEW_AMBIGUOUS","OK")
)</f>
        <v>OK</v>
      </c>
    </row>
    <row r="1010" spans="1:37">
      <c r="A1010" t="s">
        <v>3092</v>
      </c>
      <c r="B1010" t="s">
        <v>3092</v>
      </c>
      <c r="C1010" t="b">
        <v>0</v>
      </c>
      <c r="D1010" t="s">
        <v>7257</v>
      </c>
      <c r="E1010" t="s">
        <v>3093</v>
      </c>
      <c r="F1010" t="s">
        <v>3093</v>
      </c>
      <c r="G1010" t="s">
        <v>7303</v>
      </c>
      <c r="H1010" t="s">
        <v>397</v>
      </c>
      <c r="I1010" t="s">
        <v>397</v>
      </c>
      <c r="J1010" t="s">
        <v>792</v>
      </c>
      <c r="K1010" t="s">
        <v>7259</v>
      </c>
      <c r="L1010" t="s">
        <v>193</v>
      </c>
      <c r="M1010">
        <f>IF(UPPER(TRIM(Table2[[#This Row],[Status_Clean]]))="CONVERTED",1,0)</f>
        <v>0</v>
      </c>
      <c r="N1010">
        <f>IF(ISNUMBER(MATCH(UPPER(TRIM(Table2[[#This Row],[Status_Clean]])),{"CONTACTED","QUALIFIED","CONVERTED"},0)),1,0)</f>
        <v>0</v>
      </c>
      <c r="O1010" cm="1">
        <f t="array" ref="O1010">_xlfn.SWITCH(UPPER(TRIM(Table2[[#This Row],[Status_Clean]])),"NEW",1,"CONTACTED",2,"QUALIFIED",3,"CONVERTED",4,"LOST",5,99)</f>
        <v>1</v>
      </c>
      <c r="P1010">
        <v>45171</v>
      </c>
      <c r="Q1010" t="s">
        <v>7906</v>
      </c>
      <c r="R1010" t="s">
        <v>7906</v>
      </c>
      <c r="S1010">
        <v>45171</v>
      </c>
      <c r="T1010" t="s">
        <v>7261</v>
      </c>
      <c r="U1010">
        <v>45171</v>
      </c>
      <c r="V1010" t="s">
        <v>7287</v>
      </c>
      <c r="W1010" t="s">
        <v>7263</v>
      </c>
      <c r="X1010" t="s">
        <v>7288</v>
      </c>
      <c r="Y1010" t="s">
        <v>7278</v>
      </c>
      <c r="Z1010" t="s">
        <v>857</v>
      </c>
      <c r="AA1010">
        <v>9.6000000000000014</v>
      </c>
      <c r="AB1010" t="str" cm="1">
        <f t="array" ref="AB1010">_xlfn.LET(_xlpm.x,IFERROR(VALUE(Table2[[#This Row],[Response_Time_Hours]]),""),IF(_xlpm.x="","CHECK",_xlfn.IFS(_xlpm.x&lt;=1,"Immediate",_xlpm.x&lt;=6,"Fast",_xlpm.x&lt;=24,"Moderate",_xlpm.x&gt;24,"Delayed")))</f>
        <v>Moderate</v>
      </c>
      <c r="AC1010">
        <v>1</v>
      </c>
      <c r="AD1010" t="str" cm="1">
        <f t="array" ref="AD1010">IF(Table2[[#This Row],[Interaction_Count_Final]]="","N/A",_xlfn.IFS(Table2[[#This Row],[Interaction_Count_Final]]&lt;=2,"Low",Table2[[#This Row],[Interaction_Count_Final]]&lt;=5,"Medium",Table2[[#This Row],[Interaction_Count_Final]]&gt;=6,"High",TRUE,"CHECK"))</f>
        <v>Low</v>
      </c>
      <c r="AE1010" t="s">
        <v>7273</v>
      </c>
      <c r="AF1010" t="b">
        <v>1</v>
      </c>
      <c r="AG1010" t="b">
        <v>1</v>
      </c>
      <c r="AH1010">
        <v>1309</v>
      </c>
      <c r="AI1010">
        <v>45171</v>
      </c>
      <c r="AJ1010" t="b">
        <v>1</v>
      </c>
      <c r="AK1010" t="e" cm="1">
        <f t="array" ref="AK1010">_xlfn.LET(
  _xlpm.txt,TRIM(Raw_Data!F1010),
  _xlpm.norm,SUBSTITUTE(SUBSTITUTE(_xlpm.txt,"-","/"),".","/"),
  _xlpm.p,_xlfn.TEXTSPLIT(_xlpm.norm,"/"),
  _xlpm.a,VALUE(INDEX(_xlpm.p,1)),
  _xlpm.b,VALUE(INDEX(_xlpm.p,2)),
  IF(AND(_xlpm.a&lt;=12,_xlpm.b&lt;=12),"REVIEW_AMBIGUOUS","OK")
)</f>
        <v>#REF!</v>
      </c>
    </row>
    <row r="1011" spans="1:37">
      <c r="A1011" t="s">
        <v>3094</v>
      </c>
      <c r="B1011" t="s">
        <v>3094</v>
      </c>
      <c r="C1011" t="b">
        <v>1</v>
      </c>
      <c r="D1011" t="s">
        <v>7257</v>
      </c>
      <c r="E1011" t="s">
        <v>3095</v>
      </c>
      <c r="F1011" t="s">
        <v>3095</v>
      </c>
      <c r="G1011" t="s">
        <v>7268</v>
      </c>
      <c r="H1011" t="s">
        <v>556</v>
      </c>
      <c r="I1011" t="s">
        <v>556</v>
      </c>
      <c r="J1011" t="s">
        <v>106</v>
      </c>
      <c r="K1011" t="s">
        <v>7281</v>
      </c>
      <c r="L1011" t="s">
        <v>125</v>
      </c>
      <c r="M1011">
        <f>IF(UPPER(TRIM(Table2[[#This Row],[Status_Clean]]))="CONVERTED",1,0)</f>
        <v>0</v>
      </c>
      <c r="N1011">
        <f>IF(ISNUMBER(MATCH(UPPER(TRIM(Table2[[#This Row],[Status_Clean]])),{"CONTACTED","QUALIFIED","CONVERTED"},0)),1,0)</f>
        <v>1</v>
      </c>
      <c r="O1011" cm="1">
        <f t="array" ref="O1011">_xlfn.SWITCH(UPPER(TRIM(Table2[[#This Row],[Status_Clean]])),"NEW",1,"CONTACTED",2,"QUALIFIED",3,"CONVERTED",4,"LOST",5,99)</f>
        <v>2</v>
      </c>
      <c r="P1011">
        <v>45593</v>
      </c>
      <c r="Q1011" t="s">
        <v>7377</v>
      </c>
      <c r="R1011" t="s">
        <v>7377</v>
      </c>
      <c r="S1011">
        <v>45593</v>
      </c>
      <c r="T1011" t="s">
        <v>7261</v>
      </c>
      <c r="U1011">
        <v>45593</v>
      </c>
      <c r="V1011" t="s">
        <v>7270</v>
      </c>
      <c r="W1011" t="s">
        <v>7271</v>
      </c>
      <c r="X1011" t="s">
        <v>7264</v>
      </c>
      <c r="Y1011" t="s">
        <v>7298</v>
      </c>
      <c r="Z1011">
        <v>41</v>
      </c>
      <c r="AA1011">
        <v>41</v>
      </c>
      <c r="AB1011" t="str" cm="1">
        <f t="array" ref="AB1011">_xlfn.LET(_xlpm.x,IFERROR(VALUE(Table2[[#This Row],[Response_Time_Hours]]),""),IF(_xlpm.x="","CHECK",_xlfn.IFS(_xlpm.x&lt;=1,"Immediate",_xlpm.x&lt;=6,"Fast",_xlpm.x&lt;=24,"Moderate",_xlpm.x&gt;24,"Delayed")))</f>
        <v>Delayed</v>
      </c>
      <c r="AC1011">
        <v>10</v>
      </c>
      <c r="AD1011" t="str" cm="1">
        <f t="array" ref="AD1011">IF(Table2[[#This Row],[Interaction_Count_Final]]="","N/A",_xlfn.IFS(Table2[[#This Row],[Interaction_Count_Final]]&lt;=2,"Low",Table2[[#This Row],[Interaction_Count_Final]]&lt;=5,"Medium",Table2[[#This Row],[Interaction_Count_Final]]&gt;=6,"High",TRUE,"CHECK"))</f>
        <v>High</v>
      </c>
      <c r="AE1011" t="s">
        <v>7273</v>
      </c>
      <c r="AF1011" t="b">
        <v>1</v>
      </c>
      <c r="AG1011" t="b">
        <v>1</v>
      </c>
      <c r="AH1011">
        <v>1310</v>
      </c>
      <c r="AI1011">
        <v>45593</v>
      </c>
      <c r="AJ1011" t="b">
        <v>1</v>
      </c>
      <c r="AK1011" t="e" cm="1">
        <f t="array" ref="AK1011">_xlfn.LET(
  _xlpm.txt,TRIM(Raw_Data!F1011),
  _xlpm.norm,SUBSTITUTE(SUBSTITUTE(_xlpm.txt,"-","/"),".","/"),
  _xlpm.p,_xlfn.TEXTSPLIT(_xlpm.norm,"/"),
  _xlpm.a,VALUE(INDEX(_xlpm.p,1)),
  _xlpm.b,VALUE(INDEX(_xlpm.p,2)),
  IF(AND(_xlpm.a&lt;=12,_xlpm.b&lt;=12),"REVIEW_AMBIGUOUS","OK")
)</f>
        <v>#REF!</v>
      </c>
    </row>
    <row r="1012" spans="1:37">
      <c r="A1012" t="s">
        <v>3096</v>
      </c>
      <c r="B1012" t="s">
        <v>3096</v>
      </c>
      <c r="C1012" t="b">
        <v>0</v>
      </c>
      <c r="D1012" t="s">
        <v>7257</v>
      </c>
      <c r="E1012" t="s">
        <v>3097</v>
      </c>
      <c r="F1012" t="s">
        <v>3097</v>
      </c>
      <c r="G1012" t="s">
        <v>7274</v>
      </c>
      <c r="H1012" t="s">
        <v>106</v>
      </c>
      <c r="I1012" t="s">
        <v>106</v>
      </c>
      <c r="J1012" t="s">
        <v>106</v>
      </c>
      <c r="K1012" t="s">
        <v>125</v>
      </c>
      <c r="L1012" t="s">
        <v>125</v>
      </c>
      <c r="M1012">
        <f>IF(UPPER(TRIM(Table2[[#This Row],[Status_Clean]]))="CONVERTED",1,0)</f>
        <v>0</v>
      </c>
      <c r="N1012">
        <f>IF(ISNUMBER(MATCH(UPPER(TRIM(Table2[[#This Row],[Status_Clean]])),{"CONTACTED","QUALIFIED","CONVERTED"},0)),1,0)</f>
        <v>1</v>
      </c>
      <c r="O1012" cm="1">
        <f t="array" ref="O1012">_xlfn.SWITCH(UPPER(TRIM(Table2[[#This Row],[Status_Clean]])),"NEW",1,"CONTACTED",2,"QUALIFIED",3,"CONVERTED",4,"LOST",5,99)</f>
        <v>2</v>
      </c>
      <c r="P1012">
        <v>45362</v>
      </c>
      <c r="Q1012" t="s">
        <v>8109</v>
      </c>
      <c r="R1012" t="s">
        <v>8109</v>
      </c>
      <c r="S1012">
        <v>45362</v>
      </c>
      <c r="T1012" t="s">
        <v>7261</v>
      </c>
      <c r="U1012">
        <v>45362</v>
      </c>
      <c r="V1012" t="s">
        <v>7295</v>
      </c>
      <c r="W1012" t="s">
        <v>7271</v>
      </c>
      <c r="X1012" t="s">
        <v>7284</v>
      </c>
      <c r="Y1012" t="s">
        <v>7298</v>
      </c>
      <c r="Z1012" t="s">
        <v>3098</v>
      </c>
      <c r="AA1012">
        <v>40</v>
      </c>
      <c r="AB1012" t="str" cm="1">
        <f t="array" ref="AB1012">_xlfn.LET(_xlpm.x,IFERROR(VALUE(Table2[[#This Row],[Response_Time_Hours]]),""),IF(_xlpm.x="","CHECK",_xlfn.IFS(_xlpm.x&lt;=1,"Immediate",_xlpm.x&lt;=6,"Fast",_xlpm.x&lt;=24,"Moderate",_xlpm.x&gt;24,"Delayed")))</f>
        <v>Delayed</v>
      </c>
      <c r="AC1012">
        <v>15</v>
      </c>
      <c r="AD1012" t="str" cm="1">
        <f t="array" ref="AD1012">IF(Table2[[#This Row],[Interaction_Count_Final]]="","N/A",_xlfn.IFS(Table2[[#This Row],[Interaction_Count_Final]]&lt;=2,"Low",Table2[[#This Row],[Interaction_Count_Final]]&lt;=5,"Medium",Table2[[#This Row],[Interaction_Count_Final]]&gt;=6,"High",TRUE,"CHECK"))</f>
        <v>High</v>
      </c>
      <c r="AE1012" t="s">
        <v>7289</v>
      </c>
      <c r="AF1012" t="b">
        <v>1</v>
      </c>
      <c r="AG1012" t="b">
        <v>1</v>
      </c>
      <c r="AH1012">
        <v>1311</v>
      </c>
      <c r="AI1012">
        <v>45362</v>
      </c>
      <c r="AJ1012" t="b">
        <v>1</v>
      </c>
      <c r="AK1012" t="e" cm="1">
        <f t="array" ref="AK1012">_xlfn.LET(
  _xlpm.txt,TRIM(Raw_Data!F1012),
  _xlpm.norm,SUBSTITUTE(SUBSTITUTE(_xlpm.txt,"-","/"),".","/"),
  _xlpm.p,_xlfn.TEXTSPLIT(_xlpm.norm,"/"),
  _xlpm.a,VALUE(INDEX(_xlpm.p,1)),
  _xlpm.b,VALUE(INDEX(_xlpm.p,2)),
  IF(AND(_xlpm.a&lt;=12,_xlpm.b&lt;=12),"REVIEW_AMBIGUOUS","OK")
)</f>
        <v>#REF!</v>
      </c>
    </row>
    <row r="1013" spans="1:37">
      <c r="A1013" t="s">
        <v>3099</v>
      </c>
      <c r="B1013" t="s">
        <v>3099</v>
      </c>
      <c r="C1013" t="b">
        <v>0</v>
      </c>
      <c r="D1013" t="s">
        <v>7257</v>
      </c>
      <c r="E1013" t="s">
        <v>3100</v>
      </c>
      <c r="F1013" t="s">
        <v>3100</v>
      </c>
      <c r="G1013" t="s">
        <v>7258</v>
      </c>
      <c r="H1013" t="s">
        <v>222</v>
      </c>
      <c r="I1013" t="s">
        <v>222</v>
      </c>
      <c r="J1013" t="s">
        <v>222</v>
      </c>
      <c r="K1013" t="s">
        <v>7368</v>
      </c>
      <c r="L1013" t="s">
        <v>173</v>
      </c>
      <c r="M1013">
        <f>IF(UPPER(TRIM(Table2[[#This Row],[Status_Clean]]))="CONVERTED",1,0)</f>
        <v>0</v>
      </c>
      <c r="N1013">
        <f>IF(ISNUMBER(MATCH(UPPER(TRIM(Table2[[#This Row],[Status_Clean]])),{"CONTACTED","QUALIFIED","CONVERTED"},0)),1,0)</f>
        <v>0</v>
      </c>
      <c r="O1013" cm="1">
        <f t="array" ref="O1013">_xlfn.SWITCH(UPPER(TRIM(Table2[[#This Row],[Status_Clean]])),"NEW",1,"CONTACTED",2,"QUALIFIED",3,"CONVERTED",4,"LOST",5,99)</f>
        <v>5</v>
      </c>
      <c r="P1013" t="s">
        <v>3101</v>
      </c>
      <c r="Q1013" t="s">
        <v>8110</v>
      </c>
      <c r="R1013" t="s">
        <v>8110</v>
      </c>
      <c r="S1013">
        <v>45365</v>
      </c>
      <c r="T1013" t="s">
        <v>7261</v>
      </c>
      <c r="U1013">
        <v>45365</v>
      </c>
      <c r="V1013" t="s">
        <v>7295</v>
      </c>
      <c r="W1013" t="s">
        <v>7271</v>
      </c>
      <c r="X1013" t="s">
        <v>7284</v>
      </c>
      <c r="Y1013" t="s">
        <v>7285</v>
      </c>
      <c r="Z1013">
        <v>3</v>
      </c>
      <c r="AA1013">
        <v>3</v>
      </c>
      <c r="AB1013" t="str" cm="1">
        <f t="array" ref="AB1013">_xlfn.LET(_xlpm.x,IFERROR(VALUE(Table2[[#This Row],[Response_Time_Hours]]),""),IF(_xlpm.x="","CHECK",_xlfn.IFS(_xlpm.x&lt;=1,"Immediate",_xlpm.x&lt;=6,"Fast",_xlpm.x&lt;=24,"Moderate",_xlpm.x&gt;24,"Delayed")))</f>
        <v>Fast</v>
      </c>
      <c r="AC1013">
        <v>48</v>
      </c>
      <c r="AD1013" t="str" cm="1">
        <f t="array" ref="AD1013">IF(Table2[[#This Row],[Interaction_Count_Final]]="","N/A",_xlfn.IFS(Table2[[#This Row],[Interaction_Count_Final]]&lt;=2,"Low",Table2[[#This Row],[Interaction_Count_Final]]&lt;=5,"Medium",Table2[[#This Row],[Interaction_Count_Final]]&gt;=6,"High",TRUE,"CHECK"))</f>
        <v>High</v>
      </c>
      <c r="AE1013" t="s">
        <v>7273</v>
      </c>
      <c r="AF1013" t="b">
        <v>1</v>
      </c>
      <c r="AG1013" t="b">
        <v>1</v>
      </c>
      <c r="AH1013">
        <v>1312</v>
      </c>
      <c r="AI1013">
        <v>45365</v>
      </c>
      <c r="AJ1013" t="b">
        <v>1</v>
      </c>
      <c r="AK1013" t="e" cm="1">
        <f t="array" ref="AK1013">_xlfn.LET(
  _xlpm.txt,TRIM(Raw_Data!F1013),
  _xlpm.norm,SUBSTITUTE(SUBSTITUTE(_xlpm.txt,"-","/"),".","/"),
  _xlpm.p,_xlfn.TEXTSPLIT(_xlpm.norm,"/"),
  _xlpm.a,VALUE(INDEX(_xlpm.p,1)),
  _xlpm.b,VALUE(INDEX(_xlpm.p,2)),
  IF(AND(_xlpm.a&lt;=12,_xlpm.b&lt;=12),"REVIEW_AMBIGUOUS","OK")
)</f>
        <v>#REF!</v>
      </c>
    </row>
    <row r="1014" spans="1:37">
      <c r="A1014" t="s">
        <v>3102</v>
      </c>
      <c r="B1014" t="s">
        <v>3102</v>
      </c>
      <c r="C1014" t="b">
        <v>0</v>
      </c>
      <c r="D1014" t="s">
        <v>7257</v>
      </c>
      <c r="E1014" t="s">
        <v>3103</v>
      </c>
      <c r="F1014" t="s">
        <v>3103</v>
      </c>
      <c r="G1014" t="s">
        <v>7274</v>
      </c>
      <c r="H1014" t="s">
        <v>1725</v>
      </c>
      <c r="I1014" t="s">
        <v>1725</v>
      </c>
      <c r="J1014" t="s">
        <v>1356</v>
      </c>
      <c r="K1014" t="s">
        <v>193</v>
      </c>
      <c r="L1014" t="s">
        <v>193</v>
      </c>
      <c r="M1014">
        <f>IF(UPPER(TRIM(Table2[[#This Row],[Status_Clean]]))="CONVERTED",1,0)</f>
        <v>0</v>
      </c>
      <c r="N1014">
        <f>IF(ISNUMBER(MATCH(UPPER(TRIM(Table2[[#This Row],[Status_Clean]])),{"CONTACTED","QUALIFIED","CONVERTED"},0)),1,0)</f>
        <v>0</v>
      </c>
      <c r="O1014" cm="1">
        <f t="array" ref="O1014">_xlfn.SWITCH(UPPER(TRIM(Table2[[#This Row],[Status_Clean]])),"NEW",1,"CONTACTED",2,"QUALIFIED",3,"CONVERTED",4,"LOST",5,99)</f>
        <v>1</v>
      </c>
      <c r="P1014" t="s">
        <v>3104</v>
      </c>
      <c r="Q1014" t="s">
        <v>8111</v>
      </c>
      <c r="R1014" t="s">
        <v>8111</v>
      </c>
      <c r="S1014">
        <v>45546</v>
      </c>
      <c r="T1014" t="s">
        <v>7261</v>
      </c>
      <c r="U1014">
        <v>45546</v>
      </c>
      <c r="V1014" t="s">
        <v>7287</v>
      </c>
      <c r="W1014" t="s">
        <v>7271</v>
      </c>
      <c r="X1014" t="s">
        <v>7288</v>
      </c>
      <c r="Y1014" t="s">
        <v>7272</v>
      </c>
      <c r="Z1014" t="s">
        <v>3105</v>
      </c>
      <c r="AA1014">
        <v>40.799999999999997</v>
      </c>
      <c r="AB1014" t="str" cm="1">
        <f t="array" ref="AB1014">_xlfn.LET(_xlpm.x,IFERROR(VALUE(Table2[[#This Row],[Response_Time_Hours]]),""),IF(_xlpm.x="","CHECK",_xlfn.IFS(_xlpm.x&lt;=1,"Immediate",_xlpm.x&lt;=6,"Fast",_xlpm.x&lt;=24,"Moderate",_xlpm.x&gt;24,"Delayed")))</f>
        <v>Delayed</v>
      </c>
      <c r="AC1014">
        <v>2</v>
      </c>
      <c r="AD1014" t="str" cm="1">
        <f t="array" ref="AD1014">IF(Table2[[#This Row],[Interaction_Count_Final]]="","N/A",_xlfn.IFS(Table2[[#This Row],[Interaction_Count_Final]]&lt;=2,"Low",Table2[[#This Row],[Interaction_Count_Final]]&lt;=5,"Medium",Table2[[#This Row],[Interaction_Count_Final]]&gt;=6,"High",TRUE,"CHECK"))</f>
        <v>Low</v>
      </c>
      <c r="AE1014" t="s">
        <v>7273</v>
      </c>
      <c r="AF1014" t="b">
        <v>1</v>
      </c>
      <c r="AG1014" t="b">
        <v>1</v>
      </c>
      <c r="AH1014">
        <v>1313</v>
      </c>
      <c r="AI1014">
        <v>45546</v>
      </c>
      <c r="AJ1014" t="b">
        <v>1</v>
      </c>
      <c r="AK1014" t="e" cm="1">
        <f t="array" ref="AK1014">_xlfn.LET(
  _xlpm.txt,TRIM(Raw_Data!F1014),
  _xlpm.norm,SUBSTITUTE(SUBSTITUTE(_xlpm.txt,"-","/"),".","/"),
  _xlpm.p,_xlfn.TEXTSPLIT(_xlpm.norm,"/"),
  _xlpm.a,VALUE(INDEX(_xlpm.p,1)),
  _xlpm.b,VALUE(INDEX(_xlpm.p,2)),
  IF(AND(_xlpm.a&lt;=12,_xlpm.b&lt;=12),"REVIEW_AMBIGUOUS","OK")
)</f>
        <v>#REF!</v>
      </c>
    </row>
    <row r="1015" spans="1:37">
      <c r="A1015" t="s">
        <v>3106</v>
      </c>
      <c r="B1015" t="s">
        <v>3106</v>
      </c>
      <c r="C1015" t="b">
        <v>0</v>
      </c>
      <c r="D1015" t="s">
        <v>7257</v>
      </c>
      <c r="E1015" t="s">
        <v>3107</v>
      </c>
      <c r="F1015" t="s">
        <v>3107</v>
      </c>
      <c r="G1015" t="s">
        <v>7258</v>
      </c>
      <c r="H1015" t="s">
        <v>352</v>
      </c>
      <c r="I1015" t="s">
        <v>352</v>
      </c>
      <c r="J1015" t="s">
        <v>447</v>
      </c>
      <c r="K1015" t="s">
        <v>71</v>
      </c>
      <c r="L1015" t="s">
        <v>71</v>
      </c>
      <c r="M1015">
        <f>IF(UPPER(TRIM(Table2[[#This Row],[Status_Clean]]))="CONVERTED",1,0)</f>
        <v>0</v>
      </c>
      <c r="N1015">
        <f>IF(ISNUMBER(MATCH(UPPER(TRIM(Table2[[#This Row],[Status_Clean]])),{"CONTACTED","QUALIFIED","CONVERTED"},0)),1,0)</f>
        <v>1</v>
      </c>
      <c r="O1015" cm="1">
        <f t="array" ref="O1015">_xlfn.SWITCH(UPPER(TRIM(Table2[[#This Row],[Status_Clean]])),"NEW",1,"CONTACTED",2,"QUALIFIED",3,"CONVERTED",4,"LOST",5,99)</f>
        <v>3</v>
      </c>
      <c r="P1015" t="s">
        <v>3108</v>
      </c>
      <c r="Q1015" t="s">
        <v>8112</v>
      </c>
      <c r="R1015" t="s">
        <v>8112</v>
      </c>
      <c r="S1015">
        <v>45402</v>
      </c>
      <c r="T1015" t="s">
        <v>7261</v>
      </c>
      <c r="U1015">
        <v>45402</v>
      </c>
      <c r="V1015" t="s">
        <v>7297</v>
      </c>
      <c r="W1015" t="s">
        <v>7271</v>
      </c>
      <c r="X1015" t="s">
        <v>7277</v>
      </c>
      <c r="Y1015" t="s">
        <v>7278</v>
      </c>
      <c r="Z1015">
        <v>30.7</v>
      </c>
      <c r="AA1015">
        <v>30.7</v>
      </c>
      <c r="AB1015" t="str" cm="1">
        <f t="array" ref="AB1015">_xlfn.LET(_xlpm.x,IFERROR(VALUE(Table2[[#This Row],[Response_Time_Hours]]),""),IF(_xlpm.x="","CHECK",_xlfn.IFS(_xlpm.x&lt;=1,"Immediate",_xlpm.x&lt;=6,"Fast",_xlpm.x&lt;=24,"Moderate",_xlpm.x&gt;24,"Delayed")))</f>
        <v>Delayed</v>
      </c>
      <c r="AC1015">
        <v>18</v>
      </c>
      <c r="AD1015" t="str" cm="1">
        <f t="array" ref="AD1015">IF(Table2[[#This Row],[Interaction_Count_Final]]="","N/A",_xlfn.IFS(Table2[[#This Row],[Interaction_Count_Final]]&lt;=2,"Low",Table2[[#This Row],[Interaction_Count_Final]]&lt;=5,"Medium",Table2[[#This Row],[Interaction_Count_Final]]&gt;=6,"High",TRUE,"CHECK"))</f>
        <v>High</v>
      </c>
      <c r="AE1015" t="s">
        <v>7266</v>
      </c>
      <c r="AF1015" t="b">
        <v>1</v>
      </c>
      <c r="AG1015" t="b">
        <v>1</v>
      </c>
      <c r="AH1015">
        <v>1314</v>
      </c>
      <c r="AI1015">
        <v>45402</v>
      </c>
      <c r="AJ1015" t="b">
        <v>1</v>
      </c>
      <c r="AK1015" t="str" cm="1">
        <f t="array" ref="AK1015">_xlfn.LET(
  _xlpm.txt,TRIM(Raw_Data!F1015),
  _xlpm.norm,SUBSTITUTE(SUBSTITUTE(_xlpm.txt,"-","/"),".","/"),
  _xlpm.p,_xlfn.TEXTSPLIT(_xlpm.norm,"/"),
  _xlpm.a,VALUE(INDEX(_xlpm.p,1)),
  _xlpm.b,VALUE(INDEX(_xlpm.p,2)),
  IF(AND(_xlpm.a&lt;=12,_xlpm.b&lt;=12),"REVIEW_AMBIGUOUS","OK")
)</f>
        <v>OK</v>
      </c>
    </row>
    <row r="1016" spans="1:37">
      <c r="A1016" t="s">
        <v>3109</v>
      </c>
      <c r="B1016" t="s">
        <v>3109</v>
      </c>
      <c r="C1016" t="b">
        <v>0</v>
      </c>
      <c r="D1016" t="s">
        <v>7257</v>
      </c>
      <c r="E1016" t="s">
        <v>8113</v>
      </c>
      <c r="F1016" t="s">
        <v>8113</v>
      </c>
      <c r="G1016" t="s">
        <v>7268</v>
      </c>
      <c r="H1016" t="s">
        <v>447</v>
      </c>
      <c r="I1016" t="s">
        <v>447</v>
      </c>
      <c r="J1016" t="s">
        <v>447</v>
      </c>
      <c r="K1016" t="s">
        <v>7281</v>
      </c>
      <c r="L1016" t="s">
        <v>125</v>
      </c>
      <c r="M1016">
        <f>IF(UPPER(TRIM(Table2[[#This Row],[Status_Clean]]))="CONVERTED",1,0)</f>
        <v>0</v>
      </c>
      <c r="N1016">
        <f>IF(ISNUMBER(MATCH(UPPER(TRIM(Table2[[#This Row],[Status_Clean]])),{"CONTACTED","QUALIFIED","CONVERTED"},0)),1,0)</f>
        <v>1</v>
      </c>
      <c r="O1016" cm="1">
        <f t="array" ref="O1016">_xlfn.SWITCH(UPPER(TRIM(Table2[[#This Row],[Status_Clean]])),"NEW",1,"CONTACTED",2,"QUALIFIED",3,"CONVERTED",4,"LOST",5,99)</f>
        <v>2</v>
      </c>
      <c r="P1016">
        <v>45061</v>
      </c>
      <c r="Q1016" t="s">
        <v>8114</v>
      </c>
      <c r="R1016" t="s">
        <v>8114</v>
      </c>
      <c r="S1016">
        <v>45061</v>
      </c>
      <c r="T1016" t="s">
        <v>7261</v>
      </c>
      <c r="U1016">
        <v>45061</v>
      </c>
      <c r="V1016" t="s">
        <v>7314</v>
      </c>
      <c r="W1016" t="s">
        <v>7263</v>
      </c>
      <c r="X1016" t="s">
        <v>7277</v>
      </c>
      <c r="Y1016" t="s">
        <v>7298</v>
      </c>
      <c r="Z1016" t="s">
        <v>3111</v>
      </c>
      <c r="AA1016">
        <v>17.5</v>
      </c>
      <c r="AB1016" t="str" cm="1">
        <f t="array" ref="AB1016">_xlfn.LET(_xlpm.x,IFERROR(VALUE(Table2[[#This Row],[Response_Time_Hours]]),""),IF(_xlpm.x="","CHECK",_xlfn.IFS(_xlpm.x&lt;=1,"Immediate",_xlpm.x&lt;=6,"Fast",_xlpm.x&lt;=24,"Moderate",_xlpm.x&gt;24,"Delayed")))</f>
        <v>Moderate</v>
      </c>
      <c r="AC1016">
        <v>3</v>
      </c>
      <c r="AD1016" t="str" cm="1">
        <f t="array" ref="AD1016">IF(Table2[[#This Row],[Interaction_Count_Final]]="","N/A",_xlfn.IFS(Table2[[#This Row],[Interaction_Count_Final]]&lt;=2,"Low",Table2[[#This Row],[Interaction_Count_Final]]&lt;=5,"Medium",Table2[[#This Row],[Interaction_Count_Final]]&gt;=6,"High",TRUE,"CHECK"))</f>
        <v>Medium</v>
      </c>
      <c r="AE1016" t="s">
        <v>7266</v>
      </c>
      <c r="AF1016" t="b">
        <v>1</v>
      </c>
      <c r="AG1016" t="b">
        <v>1</v>
      </c>
      <c r="AH1016">
        <v>1315</v>
      </c>
      <c r="AI1016">
        <v>45061</v>
      </c>
      <c r="AJ1016" t="b">
        <v>1</v>
      </c>
      <c r="AK1016" t="e" cm="1">
        <f t="array" ref="AK1016">_xlfn.LET(
  _xlpm.txt,TRIM(Raw_Data!F1016),
  _xlpm.norm,SUBSTITUTE(SUBSTITUTE(_xlpm.txt,"-","/"),".","/"),
  _xlpm.p,_xlfn.TEXTSPLIT(_xlpm.norm,"/"),
  _xlpm.a,VALUE(INDEX(_xlpm.p,1)),
  _xlpm.b,VALUE(INDEX(_xlpm.p,2)),
  IF(AND(_xlpm.a&lt;=12,_xlpm.b&lt;=12),"REVIEW_AMBIGUOUS","OK")
)</f>
        <v>#REF!</v>
      </c>
    </row>
    <row r="1017" spans="1:37">
      <c r="A1017" t="s">
        <v>3112</v>
      </c>
      <c r="B1017" t="s">
        <v>3112</v>
      </c>
      <c r="C1017" t="b">
        <v>0</v>
      </c>
      <c r="D1017" t="s">
        <v>7257</v>
      </c>
      <c r="E1017" t="s">
        <v>3113</v>
      </c>
      <c r="F1017" t="s">
        <v>3113</v>
      </c>
      <c r="G1017" t="s">
        <v>7280</v>
      </c>
      <c r="H1017" t="s">
        <v>263</v>
      </c>
      <c r="I1017" t="s">
        <v>263</v>
      </c>
      <c r="J1017" t="s">
        <v>263</v>
      </c>
      <c r="K1017" t="s">
        <v>125</v>
      </c>
      <c r="L1017" t="s">
        <v>125</v>
      </c>
      <c r="M1017">
        <f>IF(UPPER(TRIM(Table2[[#This Row],[Status_Clean]]))="CONVERTED",1,0)</f>
        <v>0</v>
      </c>
      <c r="N1017">
        <f>IF(ISNUMBER(MATCH(UPPER(TRIM(Table2[[#This Row],[Status_Clean]])),{"CONTACTED","QUALIFIED","CONVERTED"},0)),1,0)</f>
        <v>1</v>
      </c>
      <c r="O1017" cm="1">
        <f t="array" ref="O1017">_xlfn.SWITCH(UPPER(TRIM(Table2[[#This Row],[Status_Clean]])),"NEW",1,"CONTACTED",2,"QUALIFIED",3,"CONVERTED",4,"LOST",5,99)</f>
        <v>2</v>
      </c>
      <c r="P1017" t="s">
        <v>3114</v>
      </c>
      <c r="Q1017" t="s">
        <v>8115</v>
      </c>
      <c r="R1017" t="s">
        <v>8115</v>
      </c>
      <c r="S1017">
        <v>45501</v>
      </c>
      <c r="T1017" t="s">
        <v>7261</v>
      </c>
      <c r="U1017">
        <v>45501</v>
      </c>
      <c r="V1017" t="s">
        <v>7305</v>
      </c>
      <c r="W1017" t="s">
        <v>7271</v>
      </c>
      <c r="X1017" t="s">
        <v>7288</v>
      </c>
      <c r="Y1017" t="s">
        <v>7293</v>
      </c>
      <c r="Z1017">
        <v>51</v>
      </c>
      <c r="AA1017">
        <v>51</v>
      </c>
      <c r="AB1017" t="str" cm="1">
        <f t="array" ref="AB1017">_xlfn.LET(_xlpm.x,IFERROR(VALUE(Table2[[#This Row],[Response_Time_Hours]]),""),IF(_xlpm.x="","CHECK",_xlfn.IFS(_xlpm.x&lt;=1,"Immediate",_xlpm.x&lt;=6,"Fast",_xlpm.x&lt;=24,"Moderate",_xlpm.x&gt;24,"Delayed")))</f>
        <v>Delayed</v>
      </c>
      <c r="AC1017">
        <v>25</v>
      </c>
      <c r="AD1017" t="str" cm="1">
        <f t="array" ref="AD1017">IF(Table2[[#This Row],[Interaction_Count_Final]]="","N/A",_xlfn.IFS(Table2[[#This Row],[Interaction_Count_Final]]&lt;=2,"Low",Table2[[#This Row],[Interaction_Count_Final]]&lt;=5,"Medium",Table2[[#This Row],[Interaction_Count_Final]]&gt;=6,"High",TRUE,"CHECK"))</f>
        <v>High</v>
      </c>
      <c r="AE1017" t="s">
        <v>7266</v>
      </c>
      <c r="AF1017" t="b">
        <v>1</v>
      </c>
      <c r="AG1017" t="b">
        <v>1</v>
      </c>
      <c r="AH1017">
        <v>1316</v>
      </c>
      <c r="AI1017">
        <v>45501</v>
      </c>
      <c r="AJ1017" t="b">
        <v>1</v>
      </c>
      <c r="AK1017" t="e" cm="1">
        <f t="array" ref="AK1017">_xlfn.LET(
  _xlpm.txt,TRIM(Raw_Data!F1017),
  _xlpm.norm,SUBSTITUTE(SUBSTITUTE(_xlpm.txt,"-","/"),".","/"),
  _xlpm.p,_xlfn.TEXTSPLIT(_xlpm.norm,"/"),
  _xlpm.a,VALUE(INDEX(_xlpm.p,1)),
  _xlpm.b,VALUE(INDEX(_xlpm.p,2)),
  IF(AND(_xlpm.a&lt;=12,_xlpm.b&lt;=12),"REVIEW_AMBIGUOUS","OK")
)</f>
        <v>#REF!</v>
      </c>
    </row>
    <row r="1018" spans="1:37">
      <c r="A1018" t="s">
        <v>3115</v>
      </c>
      <c r="B1018" t="s">
        <v>3115</v>
      </c>
      <c r="C1018" t="b">
        <v>0</v>
      </c>
      <c r="D1018" t="s">
        <v>7257</v>
      </c>
      <c r="E1018" t="s">
        <v>3116</v>
      </c>
      <c r="F1018" t="s">
        <v>3116</v>
      </c>
      <c r="G1018" t="s">
        <v>7274</v>
      </c>
      <c r="H1018" t="s">
        <v>1876</v>
      </c>
      <c r="I1018" t="s">
        <v>1876</v>
      </c>
      <c r="J1018" t="s">
        <v>69</v>
      </c>
      <c r="K1018" t="s">
        <v>125</v>
      </c>
      <c r="L1018" t="s">
        <v>125</v>
      </c>
      <c r="M1018">
        <f>IF(UPPER(TRIM(Table2[[#This Row],[Status_Clean]]))="CONVERTED",1,0)</f>
        <v>0</v>
      </c>
      <c r="N1018">
        <f>IF(ISNUMBER(MATCH(UPPER(TRIM(Table2[[#This Row],[Status_Clean]])),{"CONTACTED","QUALIFIED","CONVERTED"},0)),1,0)</f>
        <v>1</v>
      </c>
      <c r="O1018" cm="1">
        <f t="array" ref="O1018">_xlfn.SWITCH(UPPER(TRIM(Table2[[#This Row],[Status_Clean]])),"NEW",1,"CONTACTED",2,"QUALIFIED",3,"CONVERTED",4,"LOST",5,99)</f>
        <v>2</v>
      </c>
      <c r="P1018" t="s">
        <v>3117</v>
      </c>
      <c r="Q1018" t="s">
        <v>8116</v>
      </c>
      <c r="R1018" t="s">
        <v>8116</v>
      </c>
      <c r="S1018">
        <v>45382</v>
      </c>
      <c r="T1018" t="s">
        <v>7261</v>
      </c>
      <c r="U1018">
        <v>45382</v>
      </c>
      <c r="V1018" t="s">
        <v>7295</v>
      </c>
      <c r="W1018" t="s">
        <v>7271</v>
      </c>
      <c r="X1018" t="s">
        <v>7284</v>
      </c>
      <c r="Y1018" t="s">
        <v>7293</v>
      </c>
      <c r="Z1018" t="s">
        <v>3118</v>
      </c>
      <c r="AA1018">
        <v>62.3</v>
      </c>
      <c r="AB1018" t="str" cm="1">
        <f t="array" ref="AB1018">_xlfn.LET(_xlpm.x,IFERROR(VALUE(Table2[[#This Row],[Response_Time_Hours]]),""),IF(_xlpm.x="","CHECK",_xlfn.IFS(_xlpm.x&lt;=1,"Immediate",_xlpm.x&lt;=6,"Fast",_xlpm.x&lt;=24,"Moderate",_xlpm.x&gt;24,"Delayed")))</f>
        <v>Delayed</v>
      </c>
      <c r="AC1018">
        <v>8</v>
      </c>
      <c r="AD1018" t="str" cm="1">
        <f t="array" ref="AD1018">IF(Table2[[#This Row],[Interaction_Count_Final]]="","N/A",_xlfn.IFS(Table2[[#This Row],[Interaction_Count_Final]]&lt;=2,"Low",Table2[[#This Row],[Interaction_Count_Final]]&lt;=5,"Medium",Table2[[#This Row],[Interaction_Count_Final]]&gt;=6,"High",TRUE,"CHECK"))</f>
        <v>High</v>
      </c>
      <c r="AE1018" t="s">
        <v>7266</v>
      </c>
      <c r="AF1018" t="b">
        <v>1</v>
      </c>
      <c r="AG1018" t="b">
        <v>1</v>
      </c>
      <c r="AH1018">
        <v>1317</v>
      </c>
      <c r="AI1018">
        <v>45382</v>
      </c>
      <c r="AJ1018" t="b">
        <v>1</v>
      </c>
      <c r="AK1018" t="e" cm="1">
        <f t="array" ref="AK1018">_xlfn.LET(
  _xlpm.txt,TRIM(Raw_Data!F1018),
  _xlpm.norm,SUBSTITUTE(SUBSTITUTE(_xlpm.txt,"-","/"),".","/"),
  _xlpm.p,_xlfn.TEXTSPLIT(_xlpm.norm,"/"),
  _xlpm.a,VALUE(INDEX(_xlpm.p,1)),
  _xlpm.b,VALUE(INDEX(_xlpm.p,2)),
  IF(AND(_xlpm.a&lt;=12,_xlpm.b&lt;=12),"REVIEW_AMBIGUOUS","OK")
)</f>
        <v>#REF!</v>
      </c>
    </row>
    <row r="1019" spans="1:37">
      <c r="A1019" t="s">
        <v>3119</v>
      </c>
      <c r="B1019" t="s">
        <v>3119</v>
      </c>
      <c r="C1019" t="b">
        <v>0</v>
      </c>
      <c r="D1019" t="s">
        <v>7257</v>
      </c>
      <c r="E1019" t="s">
        <v>3120</v>
      </c>
      <c r="F1019" t="s">
        <v>3120</v>
      </c>
      <c r="G1019" t="s">
        <v>7274</v>
      </c>
      <c r="H1019" t="s">
        <v>147</v>
      </c>
      <c r="I1019" t="s">
        <v>147</v>
      </c>
      <c r="J1019" t="s">
        <v>7308</v>
      </c>
      <c r="K1019" t="s">
        <v>125</v>
      </c>
      <c r="L1019" t="s">
        <v>125</v>
      </c>
      <c r="M1019">
        <f>IF(UPPER(TRIM(Table2[[#This Row],[Status_Clean]]))="CONVERTED",1,0)</f>
        <v>0</v>
      </c>
      <c r="N1019">
        <f>IF(ISNUMBER(MATCH(UPPER(TRIM(Table2[[#This Row],[Status_Clean]])),{"CONTACTED","QUALIFIED","CONVERTED"},0)),1,0)</f>
        <v>1</v>
      </c>
      <c r="O1019" cm="1">
        <f t="array" ref="O1019">_xlfn.SWITCH(UPPER(TRIM(Table2[[#This Row],[Status_Clean]])),"NEW",1,"CONTACTED",2,"QUALIFIED",3,"CONVERTED",4,"LOST",5,99)</f>
        <v>2</v>
      </c>
      <c r="P1019">
        <v>45404</v>
      </c>
      <c r="Q1019" t="s">
        <v>8117</v>
      </c>
      <c r="R1019" t="s">
        <v>8117</v>
      </c>
      <c r="S1019">
        <v>45404</v>
      </c>
      <c r="T1019" t="s">
        <v>7261</v>
      </c>
      <c r="U1019">
        <v>45404</v>
      </c>
      <c r="V1019" t="s">
        <v>7297</v>
      </c>
      <c r="W1019" t="s">
        <v>7271</v>
      </c>
      <c r="X1019" t="s">
        <v>7277</v>
      </c>
      <c r="Y1019" t="s">
        <v>7298</v>
      </c>
      <c r="Z1019">
        <v>45</v>
      </c>
      <c r="AA1019">
        <v>45</v>
      </c>
      <c r="AB1019" t="str" cm="1">
        <f t="array" ref="AB1019">_xlfn.LET(_xlpm.x,IFERROR(VALUE(Table2[[#This Row],[Response_Time_Hours]]),""),IF(_xlpm.x="","CHECK",_xlfn.IFS(_xlpm.x&lt;=1,"Immediate",_xlpm.x&lt;=6,"Fast",_xlpm.x&lt;=24,"Moderate",_xlpm.x&gt;24,"Delayed")))</f>
        <v>Delayed</v>
      </c>
      <c r="AC1019">
        <v>32</v>
      </c>
      <c r="AD1019" t="str" cm="1">
        <f t="array" ref="AD1019">IF(Table2[[#This Row],[Interaction_Count_Final]]="","N/A",_xlfn.IFS(Table2[[#This Row],[Interaction_Count_Final]]&lt;=2,"Low",Table2[[#This Row],[Interaction_Count_Final]]&lt;=5,"Medium",Table2[[#This Row],[Interaction_Count_Final]]&gt;=6,"High",TRUE,"CHECK"))</f>
        <v>High</v>
      </c>
      <c r="AE1019" t="s">
        <v>7266</v>
      </c>
      <c r="AF1019" t="b">
        <v>1</v>
      </c>
      <c r="AG1019" t="b">
        <v>1</v>
      </c>
      <c r="AH1019">
        <v>1320</v>
      </c>
      <c r="AI1019">
        <v>45404</v>
      </c>
      <c r="AJ1019" t="b">
        <v>1</v>
      </c>
      <c r="AK1019" t="e" cm="1">
        <f t="array" ref="AK1019">_xlfn.LET(
  _xlpm.txt,TRIM(Raw_Data!F1019),
  _xlpm.norm,SUBSTITUTE(SUBSTITUTE(_xlpm.txt,"-","/"),".","/"),
  _xlpm.p,_xlfn.TEXTSPLIT(_xlpm.norm,"/"),
  _xlpm.a,VALUE(INDEX(_xlpm.p,1)),
  _xlpm.b,VALUE(INDEX(_xlpm.p,2)),
  IF(AND(_xlpm.a&lt;=12,_xlpm.b&lt;=12),"REVIEW_AMBIGUOUS","OK")
)</f>
        <v>#REF!</v>
      </c>
    </row>
    <row r="1020" spans="1:37">
      <c r="A1020" t="s">
        <v>3121</v>
      </c>
      <c r="B1020" t="s">
        <v>3121</v>
      </c>
      <c r="C1020" t="b">
        <v>0</v>
      </c>
      <c r="D1020" t="s">
        <v>7257</v>
      </c>
      <c r="E1020" t="s">
        <v>8118</v>
      </c>
      <c r="F1020" t="s">
        <v>8118</v>
      </c>
      <c r="G1020" t="s">
        <v>7258</v>
      </c>
      <c r="H1020" t="s">
        <v>222</v>
      </c>
      <c r="I1020" t="s">
        <v>222</v>
      </c>
      <c r="J1020" t="s">
        <v>222</v>
      </c>
      <c r="K1020" t="s">
        <v>7259</v>
      </c>
      <c r="L1020" t="s">
        <v>193</v>
      </c>
      <c r="M1020">
        <f>IF(UPPER(TRIM(Table2[[#This Row],[Status_Clean]]))="CONVERTED",1,0)</f>
        <v>0</v>
      </c>
      <c r="N1020">
        <f>IF(ISNUMBER(MATCH(UPPER(TRIM(Table2[[#This Row],[Status_Clean]])),{"CONTACTED","QUALIFIED","CONVERTED"},0)),1,0)</f>
        <v>0</v>
      </c>
      <c r="O1020" cm="1">
        <f t="array" ref="O1020">_xlfn.SWITCH(UPPER(TRIM(Table2[[#This Row],[Status_Clean]])),"NEW",1,"CONTACTED",2,"QUALIFIED",3,"CONVERTED",4,"LOST",5,99)</f>
        <v>1</v>
      </c>
      <c r="P1020">
        <v>45520</v>
      </c>
      <c r="Q1020" t="s">
        <v>8119</v>
      </c>
      <c r="R1020" t="s">
        <v>8119</v>
      </c>
      <c r="S1020">
        <v>45520</v>
      </c>
      <c r="T1020" t="s">
        <v>7261</v>
      </c>
      <c r="U1020">
        <v>45520</v>
      </c>
      <c r="V1020" t="s">
        <v>7310</v>
      </c>
      <c r="W1020" t="s">
        <v>7271</v>
      </c>
      <c r="X1020" t="s">
        <v>7288</v>
      </c>
      <c r="Y1020" t="s">
        <v>7312</v>
      </c>
      <c r="Z1020" t="s">
        <v>72</v>
      </c>
      <c r="AA1020">
        <v>62.400000000000006</v>
      </c>
      <c r="AB1020" t="str" cm="1">
        <f t="array" ref="AB1020">_xlfn.LET(_xlpm.x,IFERROR(VALUE(Table2[[#This Row],[Response_Time_Hours]]),""),IF(_xlpm.x="","CHECK",_xlfn.IFS(_xlpm.x&lt;=1,"Immediate",_xlpm.x&lt;=6,"Fast",_xlpm.x&lt;=24,"Moderate",_xlpm.x&gt;24,"Delayed")))</f>
        <v>Delayed</v>
      </c>
      <c r="AC1020">
        <v>43</v>
      </c>
      <c r="AD1020" t="str" cm="1">
        <f t="array" ref="AD1020">IF(Table2[[#This Row],[Interaction_Count_Final]]="","N/A",_xlfn.IFS(Table2[[#This Row],[Interaction_Count_Final]]&lt;=2,"Low",Table2[[#This Row],[Interaction_Count_Final]]&lt;=5,"Medium",Table2[[#This Row],[Interaction_Count_Final]]&gt;=6,"High",TRUE,"CHECK"))</f>
        <v>High</v>
      </c>
      <c r="AE1020" t="s">
        <v>7289</v>
      </c>
      <c r="AF1020" t="b">
        <v>1</v>
      </c>
      <c r="AG1020" t="b">
        <v>1</v>
      </c>
      <c r="AH1020">
        <v>1321</v>
      </c>
      <c r="AI1020">
        <v>45520</v>
      </c>
      <c r="AJ1020" t="b">
        <v>1</v>
      </c>
      <c r="AK1020" t="e" cm="1">
        <f t="array" ref="AK1020">_xlfn.LET(
  _xlpm.txt,TRIM(Raw_Data!F1020),
  _xlpm.norm,SUBSTITUTE(SUBSTITUTE(_xlpm.txt,"-","/"),".","/"),
  _xlpm.p,_xlfn.TEXTSPLIT(_xlpm.norm,"/"),
  _xlpm.a,VALUE(INDEX(_xlpm.p,1)),
  _xlpm.b,VALUE(INDEX(_xlpm.p,2)),
  IF(AND(_xlpm.a&lt;=12,_xlpm.b&lt;=12),"REVIEW_AMBIGUOUS","OK")
)</f>
        <v>#REF!</v>
      </c>
    </row>
    <row r="1021" spans="1:37">
      <c r="A1021" t="s">
        <v>3123</v>
      </c>
      <c r="B1021" t="s">
        <v>3123</v>
      </c>
      <c r="C1021" t="b">
        <v>0</v>
      </c>
      <c r="D1021" t="s">
        <v>7257</v>
      </c>
      <c r="E1021" t="s">
        <v>3124</v>
      </c>
      <c r="F1021" t="s">
        <v>3124</v>
      </c>
      <c r="G1021" t="s">
        <v>7303</v>
      </c>
      <c r="H1021" t="s">
        <v>311</v>
      </c>
      <c r="I1021" t="s">
        <v>311</v>
      </c>
      <c r="J1021" t="s">
        <v>311</v>
      </c>
      <c r="K1021" t="s">
        <v>7319</v>
      </c>
      <c r="L1021" t="s">
        <v>71</v>
      </c>
      <c r="M1021">
        <f>IF(UPPER(TRIM(Table2[[#This Row],[Status_Clean]]))="CONVERTED",1,0)</f>
        <v>0</v>
      </c>
      <c r="N1021">
        <f>IF(ISNUMBER(MATCH(UPPER(TRIM(Table2[[#This Row],[Status_Clean]])),{"CONTACTED","QUALIFIED","CONVERTED"},0)),1,0)</f>
        <v>1</v>
      </c>
      <c r="O1021" cm="1">
        <f t="array" ref="O1021">_xlfn.SWITCH(UPPER(TRIM(Table2[[#This Row],[Status_Clean]])),"NEW",1,"CONTACTED",2,"QUALIFIED",3,"CONVERTED",4,"LOST",5,99)</f>
        <v>3</v>
      </c>
      <c r="P1021" t="s">
        <v>3125</v>
      </c>
      <c r="Q1021" t="s">
        <v>8120</v>
      </c>
      <c r="R1021" t="s">
        <v>8120</v>
      </c>
      <c r="S1021">
        <v>45338</v>
      </c>
      <c r="T1021" t="s">
        <v>7261</v>
      </c>
      <c r="U1021">
        <v>45338</v>
      </c>
      <c r="V1021" t="s">
        <v>7283</v>
      </c>
      <c r="W1021" t="s">
        <v>7271</v>
      </c>
      <c r="X1021" t="s">
        <v>7284</v>
      </c>
      <c r="Y1021" t="s">
        <v>7312</v>
      </c>
      <c r="Z1021">
        <v>69.5</v>
      </c>
      <c r="AA1021">
        <v>69.5</v>
      </c>
      <c r="AB1021" t="str" cm="1">
        <f t="array" ref="AB1021">_xlfn.LET(_xlpm.x,IFERROR(VALUE(Table2[[#This Row],[Response_Time_Hours]]),""),IF(_xlpm.x="","CHECK",_xlfn.IFS(_xlpm.x&lt;=1,"Immediate",_xlpm.x&lt;=6,"Fast",_xlpm.x&lt;=24,"Moderate",_xlpm.x&gt;24,"Delayed")))</f>
        <v>Delayed</v>
      </c>
      <c r="AC1021">
        <v>4</v>
      </c>
      <c r="AD1021" t="str" cm="1">
        <f t="array" ref="AD1021">IF(Table2[[#This Row],[Interaction_Count_Final]]="","N/A",_xlfn.IFS(Table2[[#This Row],[Interaction_Count_Final]]&lt;=2,"Low",Table2[[#This Row],[Interaction_Count_Final]]&lt;=5,"Medium",Table2[[#This Row],[Interaction_Count_Final]]&gt;=6,"High",TRUE,"CHECK"))</f>
        <v>Medium</v>
      </c>
      <c r="AE1021" t="s">
        <v>7266</v>
      </c>
      <c r="AF1021" t="b">
        <v>1</v>
      </c>
      <c r="AG1021" t="b">
        <v>1</v>
      </c>
      <c r="AH1021">
        <v>1322</v>
      </c>
      <c r="AI1021">
        <v>45338</v>
      </c>
      <c r="AJ1021" t="b">
        <v>1</v>
      </c>
      <c r="AK1021" t="e" cm="1">
        <f t="array" ref="AK1021">_xlfn.LET(
  _xlpm.txt,TRIM(Raw_Data!F1021),
  _xlpm.norm,SUBSTITUTE(SUBSTITUTE(_xlpm.txt,"-","/"),".","/"),
  _xlpm.p,_xlfn.TEXTSPLIT(_xlpm.norm,"/"),
  _xlpm.a,VALUE(INDEX(_xlpm.p,1)),
  _xlpm.b,VALUE(INDEX(_xlpm.p,2)),
  IF(AND(_xlpm.a&lt;=12,_xlpm.b&lt;=12),"REVIEW_AMBIGUOUS","OK")
)</f>
        <v>#REF!</v>
      </c>
    </row>
    <row r="1022" spans="1:37">
      <c r="A1022" t="s">
        <v>3126</v>
      </c>
      <c r="B1022" t="s">
        <v>3126</v>
      </c>
      <c r="C1022" t="b">
        <v>1</v>
      </c>
      <c r="D1022" t="s">
        <v>7257</v>
      </c>
      <c r="E1022" t="s">
        <v>3127</v>
      </c>
      <c r="F1022" t="s">
        <v>3127</v>
      </c>
      <c r="G1022" t="s">
        <v>7268</v>
      </c>
      <c r="H1022" t="s">
        <v>447</v>
      </c>
      <c r="I1022" t="s">
        <v>447</v>
      </c>
      <c r="J1022" t="s">
        <v>447</v>
      </c>
      <c r="K1022" t="s">
        <v>7301</v>
      </c>
      <c r="L1022" t="s">
        <v>125</v>
      </c>
      <c r="M1022">
        <f>IF(UPPER(TRIM(Table2[[#This Row],[Status_Clean]]))="CONVERTED",1,0)</f>
        <v>0</v>
      </c>
      <c r="N1022">
        <f>IF(ISNUMBER(MATCH(UPPER(TRIM(Table2[[#This Row],[Status_Clean]])),{"CONTACTED","QUALIFIED","CONVERTED"},0)),1,0)</f>
        <v>1</v>
      </c>
      <c r="O1022" cm="1">
        <f t="array" ref="O1022">_xlfn.SWITCH(UPPER(TRIM(Table2[[#This Row],[Status_Clean]])),"NEW",1,"CONTACTED",2,"QUALIFIED",3,"CONVERTED",4,"LOST",5,99)</f>
        <v>2</v>
      </c>
      <c r="P1022" t="s">
        <v>3128</v>
      </c>
      <c r="Q1022" t="s">
        <v>8121</v>
      </c>
      <c r="R1022" t="s">
        <v>8121</v>
      </c>
      <c r="S1022">
        <v>45005</v>
      </c>
      <c r="T1022" t="s">
        <v>7261</v>
      </c>
      <c r="U1022">
        <v>45005</v>
      </c>
      <c r="V1022" t="s">
        <v>7295</v>
      </c>
      <c r="W1022" t="s">
        <v>7263</v>
      </c>
      <c r="X1022" t="s">
        <v>7284</v>
      </c>
      <c r="Y1022" t="s">
        <v>7298</v>
      </c>
      <c r="Z1022" t="s">
        <v>3129</v>
      </c>
      <c r="AA1022">
        <v>55</v>
      </c>
      <c r="AB1022" t="str" cm="1">
        <f t="array" ref="AB1022">_xlfn.LET(_xlpm.x,IFERROR(VALUE(Table2[[#This Row],[Response_Time_Hours]]),""),IF(_xlpm.x="","CHECK",_xlfn.IFS(_xlpm.x&lt;=1,"Immediate",_xlpm.x&lt;=6,"Fast",_xlpm.x&lt;=24,"Moderate",_xlpm.x&gt;24,"Delayed")))</f>
        <v>Delayed</v>
      </c>
      <c r="AC1022">
        <v>1</v>
      </c>
      <c r="AD1022" t="str" cm="1">
        <f t="array" ref="AD1022">IF(Table2[[#This Row],[Interaction_Count_Final]]="","N/A",_xlfn.IFS(Table2[[#This Row],[Interaction_Count_Final]]&lt;=2,"Low",Table2[[#This Row],[Interaction_Count_Final]]&lt;=5,"Medium",Table2[[#This Row],[Interaction_Count_Final]]&gt;=6,"High",TRUE,"CHECK"))</f>
        <v>Low</v>
      </c>
      <c r="AE1022" t="s">
        <v>7266</v>
      </c>
      <c r="AF1022" t="b">
        <v>1</v>
      </c>
      <c r="AG1022" t="b">
        <v>1</v>
      </c>
      <c r="AH1022">
        <v>1323</v>
      </c>
      <c r="AI1022">
        <v>45005</v>
      </c>
      <c r="AJ1022" t="b">
        <v>1</v>
      </c>
      <c r="AK1022" t="str" cm="1">
        <f t="array" ref="AK1022">_xlfn.LET(
  _xlpm.txt,TRIM(Raw_Data!F1022),
  _xlpm.norm,SUBSTITUTE(SUBSTITUTE(_xlpm.txt,"-","/"),".","/"),
  _xlpm.p,_xlfn.TEXTSPLIT(_xlpm.norm,"/"),
  _xlpm.a,VALUE(INDEX(_xlpm.p,1)),
  _xlpm.b,VALUE(INDEX(_xlpm.p,2)),
  IF(AND(_xlpm.a&lt;=12,_xlpm.b&lt;=12),"REVIEW_AMBIGUOUS","OK")
)</f>
        <v>OK</v>
      </c>
    </row>
    <row r="1023" spans="1:37">
      <c r="A1023" t="s">
        <v>3130</v>
      </c>
      <c r="B1023" t="s">
        <v>3130</v>
      </c>
      <c r="C1023" t="b">
        <v>0</v>
      </c>
      <c r="D1023" t="s">
        <v>7257</v>
      </c>
      <c r="E1023" t="s">
        <v>3131</v>
      </c>
      <c r="F1023" t="s">
        <v>3131</v>
      </c>
      <c r="G1023" t="s">
        <v>7258</v>
      </c>
      <c r="H1023" t="s">
        <v>1356</v>
      </c>
      <c r="I1023" t="s">
        <v>1356</v>
      </c>
      <c r="J1023" t="s">
        <v>1356</v>
      </c>
      <c r="K1023" t="s">
        <v>71</v>
      </c>
      <c r="L1023" t="s">
        <v>71</v>
      </c>
      <c r="M1023">
        <f>IF(UPPER(TRIM(Table2[[#This Row],[Status_Clean]]))="CONVERTED",1,0)</f>
        <v>0</v>
      </c>
      <c r="N1023">
        <f>IF(ISNUMBER(MATCH(UPPER(TRIM(Table2[[#This Row],[Status_Clean]])),{"CONTACTED","QUALIFIED","CONVERTED"},0)),1,0)</f>
        <v>1</v>
      </c>
      <c r="O1023" cm="1">
        <f t="array" ref="O1023">_xlfn.SWITCH(UPPER(TRIM(Table2[[#This Row],[Status_Clean]])),"NEW",1,"CONTACTED",2,"QUALIFIED",3,"CONVERTED",4,"LOST",5,99)</f>
        <v>3</v>
      </c>
      <c r="P1023">
        <v>45498</v>
      </c>
      <c r="Q1023" t="s">
        <v>8122</v>
      </c>
      <c r="R1023" t="s">
        <v>8122</v>
      </c>
      <c r="S1023">
        <v>45498</v>
      </c>
      <c r="T1023" t="s">
        <v>7261</v>
      </c>
      <c r="U1023">
        <v>45498</v>
      </c>
      <c r="V1023" t="s">
        <v>7305</v>
      </c>
      <c r="W1023" t="s">
        <v>7271</v>
      </c>
      <c r="X1023" t="s">
        <v>7288</v>
      </c>
      <c r="Y1023" t="s">
        <v>7285</v>
      </c>
      <c r="Z1023">
        <v>38</v>
      </c>
      <c r="AA1023">
        <v>38</v>
      </c>
      <c r="AB1023" t="str" cm="1">
        <f t="array" ref="AB1023">_xlfn.LET(_xlpm.x,IFERROR(VALUE(Table2[[#This Row],[Response_Time_Hours]]),""),IF(_xlpm.x="","CHECK",_xlfn.IFS(_xlpm.x&lt;=1,"Immediate",_xlpm.x&lt;=6,"Fast",_xlpm.x&lt;=24,"Moderate",_xlpm.x&gt;24,"Delayed")))</f>
        <v>Delayed</v>
      </c>
      <c r="AC1023">
        <v>46</v>
      </c>
      <c r="AD1023" t="str" cm="1">
        <f t="array" ref="AD1023">IF(Table2[[#This Row],[Interaction_Count_Final]]="","N/A",_xlfn.IFS(Table2[[#This Row],[Interaction_Count_Final]]&lt;=2,"Low",Table2[[#This Row],[Interaction_Count_Final]]&lt;=5,"Medium",Table2[[#This Row],[Interaction_Count_Final]]&gt;=6,"High",TRUE,"CHECK"))</f>
        <v>High</v>
      </c>
      <c r="AE1023" t="s">
        <v>7266</v>
      </c>
      <c r="AF1023" t="b">
        <v>1</v>
      </c>
      <c r="AG1023" t="b">
        <v>1</v>
      </c>
      <c r="AH1023">
        <v>1324</v>
      </c>
      <c r="AI1023">
        <v>45498</v>
      </c>
      <c r="AJ1023" t="b">
        <v>1</v>
      </c>
      <c r="AK1023" t="e" cm="1">
        <f t="array" ref="AK1023">_xlfn.LET(
  _xlpm.txt,TRIM(Raw_Data!F1023),
  _xlpm.norm,SUBSTITUTE(SUBSTITUTE(_xlpm.txt,"-","/"),".","/"),
  _xlpm.p,_xlfn.TEXTSPLIT(_xlpm.norm,"/"),
  _xlpm.a,VALUE(INDEX(_xlpm.p,1)),
  _xlpm.b,VALUE(INDEX(_xlpm.p,2)),
  IF(AND(_xlpm.a&lt;=12,_xlpm.b&lt;=12),"REVIEW_AMBIGUOUS","OK")
)</f>
        <v>#REF!</v>
      </c>
    </row>
    <row r="1024" spans="1:37">
      <c r="A1024" t="s">
        <v>3132</v>
      </c>
      <c r="B1024" t="s">
        <v>3132</v>
      </c>
      <c r="C1024" t="b">
        <v>0</v>
      </c>
      <c r="D1024" t="s">
        <v>7257</v>
      </c>
      <c r="E1024" t="s">
        <v>3133</v>
      </c>
      <c r="F1024" t="s">
        <v>3133</v>
      </c>
      <c r="G1024" t="s">
        <v>7303</v>
      </c>
      <c r="H1024" t="s">
        <v>473</v>
      </c>
      <c r="I1024" t="s">
        <v>473</v>
      </c>
      <c r="J1024" t="s">
        <v>473</v>
      </c>
      <c r="K1024" t="s">
        <v>193</v>
      </c>
      <c r="L1024" t="s">
        <v>193</v>
      </c>
      <c r="M1024">
        <f>IF(UPPER(TRIM(Table2[[#This Row],[Status_Clean]]))="CONVERTED",1,0)</f>
        <v>0</v>
      </c>
      <c r="N1024">
        <f>IF(ISNUMBER(MATCH(UPPER(TRIM(Table2[[#This Row],[Status_Clean]])),{"CONTACTED","QUALIFIED","CONVERTED"},0)),1,0)</f>
        <v>0</v>
      </c>
      <c r="O1024" cm="1">
        <f t="array" ref="O1024">_xlfn.SWITCH(UPPER(TRIM(Table2[[#This Row],[Status_Clean]])),"NEW",1,"CONTACTED",2,"QUALIFIED",3,"CONVERTED",4,"LOST",5,99)</f>
        <v>1</v>
      </c>
      <c r="P1024" t="s">
        <v>3134</v>
      </c>
      <c r="Q1024" t="s">
        <v>8123</v>
      </c>
      <c r="R1024" t="s">
        <v>8123</v>
      </c>
      <c r="S1024">
        <v>45098</v>
      </c>
      <c r="T1024" t="s">
        <v>7261</v>
      </c>
      <c r="U1024">
        <v>45098</v>
      </c>
      <c r="V1024" t="s">
        <v>7276</v>
      </c>
      <c r="W1024" t="s">
        <v>7263</v>
      </c>
      <c r="X1024" t="s">
        <v>7277</v>
      </c>
      <c r="Y1024" t="s">
        <v>7272</v>
      </c>
      <c r="Z1024" t="s">
        <v>3135</v>
      </c>
      <c r="AA1024">
        <v>30.5</v>
      </c>
      <c r="AB1024" t="str" cm="1">
        <f t="array" ref="AB1024">_xlfn.LET(_xlpm.x,IFERROR(VALUE(Table2[[#This Row],[Response_Time_Hours]]),""),IF(_xlpm.x="","CHECK",_xlfn.IFS(_xlpm.x&lt;=1,"Immediate",_xlpm.x&lt;=6,"Fast",_xlpm.x&lt;=24,"Moderate",_xlpm.x&gt;24,"Delayed")))</f>
        <v>Delayed</v>
      </c>
      <c r="AC1024">
        <v>45</v>
      </c>
      <c r="AD1024" t="str" cm="1">
        <f t="array" ref="AD1024">IF(Table2[[#This Row],[Interaction_Count_Final]]="","N/A",_xlfn.IFS(Table2[[#This Row],[Interaction_Count_Final]]&lt;=2,"Low",Table2[[#This Row],[Interaction_Count_Final]]&lt;=5,"Medium",Table2[[#This Row],[Interaction_Count_Final]]&gt;=6,"High",TRUE,"CHECK"))</f>
        <v>High</v>
      </c>
      <c r="AE1024" t="s">
        <v>7273</v>
      </c>
      <c r="AF1024" t="b">
        <v>1</v>
      </c>
      <c r="AG1024" t="b">
        <v>1</v>
      </c>
      <c r="AH1024">
        <v>1325</v>
      </c>
      <c r="AI1024">
        <v>45098</v>
      </c>
      <c r="AJ1024" t="b">
        <v>1</v>
      </c>
      <c r="AK1024" t="e" cm="1">
        <f t="array" ref="AK1024">_xlfn.LET(
  _xlpm.txt,TRIM(Raw_Data!F1024),
  _xlpm.norm,SUBSTITUTE(SUBSTITUTE(_xlpm.txt,"-","/"),".","/"),
  _xlpm.p,_xlfn.TEXTSPLIT(_xlpm.norm,"/"),
  _xlpm.a,VALUE(INDEX(_xlpm.p,1)),
  _xlpm.b,VALUE(INDEX(_xlpm.p,2)),
  IF(AND(_xlpm.a&lt;=12,_xlpm.b&lt;=12),"REVIEW_AMBIGUOUS","OK")
)</f>
        <v>#REF!</v>
      </c>
    </row>
    <row r="1025" spans="1:37">
      <c r="A1025" t="s">
        <v>3136</v>
      </c>
      <c r="B1025" t="s">
        <v>3136</v>
      </c>
      <c r="C1025" t="b">
        <v>0</v>
      </c>
      <c r="D1025" t="s">
        <v>7257</v>
      </c>
      <c r="E1025" t="s">
        <v>3137</v>
      </c>
      <c r="F1025" t="s">
        <v>3137</v>
      </c>
      <c r="G1025" t="s">
        <v>7268</v>
      </c>
      <c r="H1025" t="s">
        <v>469</v>
      </c>
      <c r="I1025" t="s">
        <v>469</v>
      </c>
      <c r="J1025" t="s">
        <v>469</v>
      </c>
      <c r="K1025" t="s">
        <v>7319</v>
      </c>
      <c r="L1025" t="s">
        <v>71</v>
      </c>
      <c r="M1025">
        <f>IF(UPPER(TRIM(Table2[[#This Row],[Status_Clean]]))="CONVERTED",1,0)</f>
        <v>0</v>
      </c>
      <c r="N1025">
        <f>IF(ISNUMBER(MATCH(UPPER(TRIM(Table2[[#This Row],[Status_Clean]])),{"CONTACTED","QUALIFIED","CONVERTED"},0)),1,0)</f>
        <v>1</v>
      </c>
      <c r="O1025" cm="1">
        <f t="array" ref="O1025">_xlfn.SWITCH(UPPER(TRIM(Table2[[#This Row],[Status_Clean]])),"NEW",1,"CONTACTED",2,"QUALIFIED",3,"CONVERTED",4,"LOST",5,99)</f>
        <v>3</v>
      </c>
      <c r="P1025" t="s">
        <v>3138</v>
      </c>
      <c r="Q1025" t="s">
        <v>8124</v>
      </c>
      <c r="R1025" t="s">
        <v>8124</v>
      </c>
      <c r="S1025">
        <v>45042</v>
      </c>
      <c r="T1025" t="s">
        <v>7261</v>
      </c>
      <c r="U1025">
        <v>45042</v>
      </c>
      <c r="V1025" t="s">
        <v>7297</v>
      </c>
      <c r="W1025" t="s">
        <v>7263</v>
      </c>
      <c r="X1025" t="s">
        <v>7277</v>
      </c>
      <c r="Y1025" t="s">
        <v>7272</v>
      </c>
      <c r="Z1025">
        <v>2</v>
      </c>
      <c r="AA1025">
        <v>2</v>
      </c>
      <c r="AB1025" t="str" cm="1">
        <f t="array" ref="AB1025">_xlfn.LET(_xlpm.x,IFERROR(VALUE(Table2[[#This Row],[Response_Time_Hours]]),""),IF(_xlpm.x="","CHECK",_xlfn.IFS(_xlpm.x&lt;=1,"Immediate",_xlpm.x&lt;=6,"Fast",_xlpm.x&lt;=24,"Moderate",_xlpm.x&gt;24,"Delayed")))</f>
        <v>Fast</v>
      </c>
      <c r="AC1025">
        <v>24</v>
      </c>
      <c r="AD1025" t="str" cm="1">
        <f t="array" ref="AD1025">IF(Table2[[#This Row],[Interaction_Count_Final]]="","N/A",_xlfn.IFS(Table2[[#This Row],[Interaction_Count_Final]]&lt;=2,"Low",Table2[[#This Row],[Interaction_Count_Final]]&lt;=5,"Medium",Table2[[#This Row],[Interaction_Count_Final]]&gt;=6,"High",TRUE,"CHECK"))</f>
        <v>High</v>
      </c>
      <c r="AE1025" t="s">
        <v>7266</v>
      </c>
      <c r="AF1025" t="b">
        <v>1</v>
      </c>
      <c r="AG1025" t="b">
        <v>1</v>
      </c>
      <c r="AH1025">
        <v>1326</v>
      </c>
      <c r="AI1025">
        <v>45042</v>
      </c>
      <c r="AJ1025" t="b">
        <v>1</v>
      </c>
      <c r="AK1025" t="e" cm="1">
        <f t="array" ref="AK1025">_xlfn.LET(
  _xlpm.txt,TRIM(Raw_Data!F1025),
  _xlpm.norm,SUBSTITUTE(SUBSTITUTE(_xlpm.txt,"-","/"),".","/"),
  _xlpm.p,_xlfn.TEXTSPLIT(_xlpm.norm,"/"),
  _xlpm.a,VALUE(INDEX(_xlpm.p,1)),
  _xlpm.b,VALUE(INDEX(_xlpm.p,2)),
  IF(AND(_xlpm.a&lt;=12,_xlpm.b&lt;=12),"REVIEW_AMBIGUOUS","OK")
)</f>
        <v>#REF!</v>
      </c>
    </row>
    <row r="1026" spans="1:37">
      <c r="A1026" t="s">
        <v>3139</v>
      </c>
      <c r="B1026" t="s">
        <v>3139</v>
      </c>
      <c r="C1026" t="b">
        <v>0</v>
      </c>
      <c r="D1026" t="s">
        <v>7257</v>
      </c>
      <c r="E1026" t="s">
        <v>3140</v>
      </c>
      <c r="F1026" t="s">
        <v>3140</v>
      </c>
      <c r="G1026" t="s">
        <v>7303</v>
      </c>
      <c r="H1026" t="s">
        <v>352</v>
      </c>
      <c r="I1026" t="s">
        <v>352</v>
      </c>
      <c r="J1026" t="s">
        <v>447</v>
      </c>
      <c r="K1026" t="s">
        <v>125</v>
      </c>
      <c r="L1026" t="s">
        <v>125</v>
      </c>
      <c r="M1026">
        <f>IF(UPPER(TRIM(Table2[[#This Row],[Status_Clean]]))="CONVERTED",1,0)</f>
        <v>0</v>
      </c>
      <c r="N1026">
        <f>IF(ISNUMBER(MATCH(UPPER(TRIM(Table2[[#This Row],[Status_Clean]])),{"CONTACTED","QUALIFIED","CONVERTED"},0)),1,0)</f>
        <v>1</v>
      </c>
      <c r="O1026" cm="1">
        <f t="array" ref="O1026">_xlfn.SWITCH(UPPER(TRIM(Table2[[#This Row],[Status_Clean]])),"NEW",1,"CONTACTED",2,"QUALIFIED",3,"CONVERTED",4,"LOST",5,99)</f>
        <v>2</v>
      </c>
      <c r="P1026">
        <v>45022</v>
      </c>
      <c r="Q1026" t="s">
        <v>7627</v>
      </c>
      <c r="R1026" t="s">
        <v>7627</v>
      </c>
      <c r="S1026">
        <v>45022</v>
      </c>
      <c r="T1026" t="s">
        <v>7261</v>
      </c>
      <c r="U1026">
        <v>45022</v>
      </c>
      <c r="V1026" t="s">
        <v>7297</v>
      </c>
      <c r="W1026" t="s">
        <v>7263</v>
      </c>
      <c r="X1026" t="s">
        <v>7277</v>
      </c>
      <c r="Y1026" t="s">
        <v>7285</v>
      </c>
      <c r="Z1026">
        <v>48</v>
      </c>
      <c r="AA1026">
        <v>48</v>
      </c>
      <c r="AB1026" t="str" cm="1">
        <f t="array" ref="AB1026">_xlfn.LET(_xlpm.x,IFERROR(VALUE(Table2[[#This Row],[Response_Time_Hours]]),""),IF(_xlpm.x="","CHECK",_xlfn.IFS(_xlpm.x&lt;=1,"Immediate",_xlpm.x&lt;=6,"Fast",_xlpm.x&lt;=24,"Moderate",_xlpm.x&gt;24,"Delayed")))</f>
        <v>Delayed</v>
      </c>
      <c r="AC1026">
        <v>26</v>
      </c>
      <c r="AD1026" t="str" cm="1">
        <f t="array" ref="AD1026">IF(Table2[[#This Row],[Interaction_Count_Final]]="","N/A",_xlfn.IFS(Table2[[#This Row],[Interaction_Count_Final]]&lt;=2,"Low",Table2[[#This Row],[Interaction_Count_Final]]&lt;=5,"Medium",Table2[[#This Row],[Interaction_Count_Final]]&gt;=6,"High",TRUE,"CHECK"))</f>
        <v>High</v>
      </c>
      <c r="AE1026" t="s">
        <v>7266</v>
      </c>
      <c r="AF1026" t="b">
        <v>1</v>
      </c>
      <c r="AG1026" t="b">
        <v>1</v>
      </c>
      <c r="AH1026">
        <v>1327</v>
      </c>
      <c r="AI1026">
        <v>45022</v>
      </c>
      <c r="AJ1026" t="b">
        <v>1</v>
      </c>
      <c r="AK1026" t="e" cm="1">
        <f t="array" ref="AK1026">_xlfn.LET(
  _xlpm.txt,TRIM(Raw_Data!F1026),
  _xlpm.norm,SUBSTITUTE(SUBSTITUTE(_xlpm.txt,"-","/"),".","/"),
  _xlpm.p,_xlfn.TEXTSPLIT(_xlpm.norm,"/"),
  _xlpm.a,VALUE(INDEX(_xlpm.p,1)),
  _xlpm.b,VALUE(INDEX(_xlpm.p,2)),
  IF(AND(_xlpm.a&lt;=12,_xlpm.b&lt;=12),"REVIEW_AMBIGUOUS","OK")
)</f>
        <v>#REF!</v>
      </c>
    </row>
    <row r="1027" spans="1:37">
      <c r="A1027" t="s">
        <v>3141</v>
      </c>
      <c r="B1027" t="s">
        <v>3141</v>
      </c>
      <c r="C1027" t="b">
        <v>0</v>
      </c>
      <c r="D1027" t="s">
        <v>7257</v>
      </c>
      <c r="E1027" t="s">
        <v>3142</v>
      </c>
      <c r="F1027" t="s">
        <v>3142</v>
      </c>
      <c r="G1027" t="s">
        <v>7258</v>
      </c>
      <c r="H1027" t="s">
        <v>1356</v>
      </c>
      <c r="I1027" t="s">
        <v>1356</v>
      </c>
      <c r="J1027" t="s">
        <v>1356</v>
      </c>
      <c r="K1027" t="s">
        <v>125</v>
      </c>
      <c r="L1027" t="s">
        <v>125</v>
      </c>
      <c r="M1027">
        <f>IF(UPPER(TRIM(Table2[[#This Row],[Status_Clean]]))="CONVERTED",1,0)</f>
        <v>0</v>
      </c>
      <c r="N1027">
        <f>IF(ISNUMBER(MATCH(UPPER(TRIM(Table2[[#This Row],[Status_Clean]])),{"CONTACTED","QUALIFIED","CONVERTED"},0)),1,0)</f>
        <v>1</v>
      </c>
      <c r="O1027" cm="1">
        <f t="array" ref="O1027">_xlfn.SWITCH(UPPER(TRIM(Table2[[#This Row],[Status_Clean]])),"NEW",1,"CONTACTED",2,"QUALIFIED",3,"CONVERTED",4,"LOST",5,99)</f>
        <v>2</v>
      </c>
      <c r="P1027" t="s">
        <v>3143</v>
      </c>
      <c r="Q1027" t="s">
        <v>7725</v>
      </c>
      <c r="R1027" t="s">
        <v>7725</v>
      </c>
      <c r="S1027">
        <v>45422</v>
      </c>
      <c r="T1027" t="s">
        <v>7261</v>
      </c>
      <c r="U1027">
        <v>45422</v>
      </c>
      <c r="V1027" t="s">
        <v>7314</v>
      </c>
      <c r="W1027" t="s">
        <v>7271</v>
      </c>
      <c r="X1027" t="s">
        <v>7277</v>
      </c>
      <c r="Y1027" t="s">
        <v>7312</v>
      </c>
      <c r="Z1027" t="s">
        <v>3144</v>
      </c>
      <c r="AA1027">
        <v>56.4</v>
      </c>
      <c r="AB1027" t="str" cm="1">
        <f t="array" ref="AB1027">_xlfn.LET(_xlpm.x,IFERROR(VALUE(Table2[[#This Row],[Response_Time_Hours]]),""),IF(_xlpm.x="","CHECK",_xlfn.IFS(_xlpm.x&lt;=1,"Immediate",_xlpm.x&lt;=6,"Fast",_xlpm.x&lt;=24,"Moderate",_xlpm.x&gt;24,"Delayed")))</f>
        <v>Delayed</v>
      </c>
      <c r="AC1027">
        <v>34</v>
      </c>
      <c r="AD1027" t="str" cm="1">
        <f t="array" ref="AD1027">IF(Table2[[#This Row],[Interaction_Count_Final]]="","N/A",_xlfn.IFS(Table2[[#This Row],[Interaction_Count_Final]]&lt;=2,"Low",Table2[[#This Row],[Interaction_Count_Final]]&lt;=5,"Medium",Table2[[#This Row],[Interaction_Count_Final]]&gt;=6,"High",TRUE,"CHECK"))</f>
        <v>High</v>
      </c>
      <c r="AE1027" t="s">
        <v>7289</v>
      </c>
      <c r="AF1027" t="b">
        <v>1</v>
      </c>
      <c r="AG1027" t="b">
        <v>1</v>
      </c>
      <c r="AH1027">
        <v>1328</v>
      </c>
      <c r="AI1027">
        <v>45422</v>
      </c>
      <c r="AJ1027" t="b">
        <v>1</v>
      </c>
      <c r="AK1027" t="str" cm="1">
        <f t="array" ref="AK1027">_xlfn.LET(
  _xlpm.txt,TRIM(Raw_Data!F1027),
  _xlpm.norm,SUBSTITUTE(SUBSTITUTE(_xlpm.txt,"-","/"),".","/"),
  _xlpm.p,_xlfn.TEXTSPLIT(_xlpm.norm,"/"),
  _xlpm.a,VALUE(INDEX(_xlpm.p,1)),
  _xlpm.b,VALUE(INDEX(_xlpm.p,2)),
  IF(AND(_xlpm.a&lt;=12,_xlpm.b&lt;=12),"REVIEW_AMBIGUOUS","OK")
)</f>
        <v>REVIEW_AMBIGUOUS</v>
      </c>
    </row>
    <row r="1028" spans="1:37">
      <c r="A1028" t="s">
        <v>3145</v>
      </c>
      <c r="B1028" t="s">
        <v>3145</v>
      </c>
      <c r="C1028" t="b">
        <v>0</v>
      </c>
      <c r="D1028" t="s">
        <v>7257</v>
      </c>
      <c r="E1028" t="s">
        <v>8125</v>
      </c>
      <c r="F1028" t="s">
        <v>8125</v>
      </c>
      <c r="G1028" t="s">
        <v>7258</v>
      </c>
      <c r="H1028" t="s">
        <v>106</v>
      </c>
      <c r="I1028" t="s">
        <v>106</v>
      </c>
      <c r="J1028" t="s">
        <v>106</v>
      </c>
      <c r="K1028" t="s">
        <v>7368</v>
      </c>
      <c r="L1028" t="s">
        <v>173</v>
      </c>
      <c r="M1028">
        <f>IF(UPPER(TRIM(Table2[[#This Row],[Status_Clean]]))="CONVERTED",1,0)</f>
        <v>0</v>
      </c>
      <c r="N1028">
        <f>IF(ISNUMBER(MATCH(UPPER(TRIM(Table2[[#This Row],[Status_Clean]])),{"CONTACTED","QUALIFIED","CONVERTED"},0)),1,0)</f>
        <v>0</v>
      </c>
      <c r="O1028" cm="1">
        <f t="array" ref="O1028">_xlfn.SWITCH(UPPER(TRIM(Table2[[#This Row],[Status_Clean]])),"NEW",1,"CONTACTED",2,"QUALIFIED",3,"CONVERTED",4,"LOST",5,99)</f>
        <v>5</v>
      </c>
      <c r="P1028">
        <v>45449</v>
      </c>
      <c r="Q1028" t="s">
        <v>8126</v>
      </c>
      <c r="R1028" t="s">
        <v>8126</v>
      </c>
      <c r="S1028">
        <v>45449</v>
      </c>
      <c r="T1028" t="s">
        <v>7261</v>
      </c>
      <c r="U1028">
        <v>45449</v>
      </c>
      <c r="V1028" t="s">
        <v>7276</v>
      </c>
      <c r="W1028" t="s">
        <v>7271</v>
      </c>
      <c r="X1028" t="s">
        <v>7277</v>
      </c>
      <c r="Y1028" t="s">
        <v>7285</v>
      </c>
      <c r="Z1028">
        <v>20</v>
      </c>
      <c r="AA1028">
        <v>20</v>
      </c>
      <c r="AB1028" t="str" cm="1">
        <f t="array" ref="AB1028">_xlfn.LET(_xlpm.x,IFERROR(VALUE(Table2[[#This Row],[Response_Time_Hours]]),""),IF(_xlpm.x="","CHECK",_xlfn.IFS(_xlpm.x&lt;=1,"Immediate",_xlpm.x&lt;=6,"Fast",_xlpm.x&lt;=24,"Moderate",_xlpm.x&gt;24,"Delayed")))</f>
        <v>Moderate</v>
      </c>
      <c r="AC1028">
        <v>38</v>
      </c>
      <c r="AD1028" t="str" cm="1">
        <f t="array" ref="AD1028">IF(Table2[[#This Row],[Interaction_Count_Final]]="","N/A",_xlfn.IFS(Table2[[#This Row],[Interaction_Count_Final]]&lt;=2,"Low",Table2[[#This Row],[Interaction_Count_Final]]&lt;=5,"Medium",Table2[[#This Row],[Interaction_Count_Final]]&gt;=6,"High",TRUE,"CHECK"))</f>
        <v>High</v>
      </c>
      <c r="AE1028" t="s">
        <v>7266</v>
      </c>
      <c r="AF1028" t="b">
        <v>1</v>
      </c>
      <c r="AG1028" t="b">
        <v>1</v>
      </c>
      <c r="AH1028">
        <v>1329</v>
      </c>
      <c r="AI1028">
        <v>45449</v>
      </c>
      <c r="AJ1028" t="b">
        <v>1</v>
      </c>
      <c r="AK1028" t="e" cm="1">
        <f t="array" ref="AK1028">_xlfn.LET(
  _xlpm.txt,TRIM(Raw_Data!F1028),
  _xlpm.norm,SUBSTITUTE(SUBSTITUTE(_xlpm.txt,"-","/"),".","/"),
  _xlpm.p,_xlfn.TEXTSPLIT(_xlpm.norm,"/"),
  _xlpm.a,VALUE(INDEX(_xlpm.p,1)),
  _xlpm.b,VALUE(INDEX(_xlpm.p,2)),
  IF(AND(_xlpm.a&lt;=12,_xlpm.b&lt;=12),"REVIEW_AMBIGUOUS","OK")
)</f>
        <v>#REF!</v>
      </c>
    </row>
    <row r="1029" spans="1:37">
      <c r="A1029" t="s">
        <v>3147</v>
      </c>
      <c r="B1029" t="s">
        <v>3147</v>
      </c>
      <c r="C1029" t="b">
        <v>0</v>
      </c>
      <c r="D1029" t="s">
        <v>7257</v>
      </c>
      <c r="E1029" t="s">
        <v>3148</v>
      </c>
      <c r="F1029" t="s">
        <v>3148</v>
      </c>
      <c r="G1029" t="s">
        <v>7280</v>
      </c>
      <c r="H1029" t="s">
        <v>359</v>
      </c>
      <c r="I1029" t="s">
        <v>359</v>
      </c>
      <c r="J1029" t="s">
        <v>473</v>
      </c>
      <c r="K1029" t="s">
        <v>125</v>
      </c>
      <c r="L1029" t="s">
        <v>125</v>
      </c>
      <c r="M1029">
        <f>IF(UPPER(TRIM(Table2[[#This Row],[Status_Clean]]))="CONVERTED",1,0)</f>
        <v>0</v>
      </c>
      <c r="N1029">
        <f>IF(ISNUMBER(MATCH(UPPER(TRIM(Table2[[#This Row],[Status_Clean]])),{"CONTACTED","QUALIFIED","CONVERTED"},0)),1,0)</f>
        <v>1</v>
      </c>
      <c r="O1029" cm="1">
        <f t="array" ref="O1029">_xlfn.SWITCH(UPPER(TRIM(Table2[[#This Row],[Status_Clean]])),"NEW",1,"CONTACTED",2,"QUALIFIED",3,"CONVERTED",4,"LOST",5,99)</f>
        <v>2</v>
      </c>
      <c r="P1029">
        <v>45599</v>
      </c>
      <c r="Q1029" t="s">
        <v>8127</v>
      </c>
      <c r="R1029" t="s">
        <v>8127</v>
      </c>
      <c r="S1029">
        <v>45599</v>
      </c>
      <c r="T1029" t="s">
        <v>7261</v>
      </c>
      <c r="U1029">
        <v>45599</v>
      </c>
      <c r="V1029" t="s">
        <v>7300</v>
      </c>
      <c r="W1029" t="s">
        <v>7271</v>
      </c>
      <c r="X1029" t="s">
        <v>7264</v>
      </c>
      <c r="Y1029" t="s">
        <v>7293</v>
      </c>
      <c r="Z1029">
        <v>45.3</v>
      </c>
      <c r="AA1029">
        <v>45.3</v>
      </c>
      <c r="AB1029" t="str" cm="1">
        <f t="array" ref="AB1029">_xlfn.LET(_xlpm.x,IFERROR(VALUE(Table2[[#This Row],[Response_Time_Hours]]),""),IF(_xlpm.x="","CHECK",_xlfn.IFS(_xlpm.x&lt;=1,"Immediate",_xlpm.x&lt;=6,"Fast",_xlpm.x&lt;=24,"Moderate",_xlpm.x&gt;24,"Delayed")))</f>
        <v>Delayed</v>
      </c>
      <c r="AC1029">
        <v>8</v>
      </c>
      <c r="AD1029" t="str" cm="1">
        <f t="array" ref="AD1029">IF(Table2[[#This Row],[Interaction_Count_Final]]="","N/A",_xlfn.IFS(Table2[[#This Row],[Interaction_Count_Final]]&lt;=2,"Low",Table2[[#This Row],[Interaction_Count_Final]]&lt;=5,"Medium",Table2[[#This Row],[Interaction_Count_Final]]&gt;=6,"High",TRUE,"CHECK"))</f>
        <v>High</v>
      </c>
      <c r="AE1029" t="s">
        <v>7273</v>
      </c>
      <c r="AF1029" t="b">
        <v>1</v>
      </c>
      <c r="AG1029" t="b">
        <v>1</v>
      </c>
      <c r="AH1029">
        <v>1330</v>
      </c>
      <c r="AI1029">
        <v>45599</v>
      </c>
      <c r="AJ1029" t="b">
        <v>1</v>
      </c>
      <c r="AK1029" t="e" cm="1">
        <f t="array" ref="AK1029">_xlfn.LET(
  _xlpm.txt,TRIM(Raw_Data!F1029),
  _xlpm.norm,SUBSTITUTE(SUBSTITUTE(_xlpm.txt,"-","/"),".","/"),
  _xlpm.p,_xlfn.TEXTSPLIT(_xlpm.norm,"/"),
  _xlpm.a,VALUE(INDEX(_xlpm.p,1)),
  _xlpm.b,VALUE(INDEX(_xlpm.p,2)),
  IF(AND(_xlpm.a&lt;=12,_xlpm.b&lt;=12),"REVIEW_AMBIGUOUS","OK")
)</f>
        <v>#REF!</v>
      </c>
    </row>
    <row r="1030" spans="1:37">
      <c r="A1030" t="s">
        <v>3149</v>
      </c>
      <c r="B1030" t="s">
        <v>3149</v>
      </c>
      <c r="C1030" t="b">
        <v>0</v>
      </c>
      <c r="D1030" t="s">
        <v>7257</v>
      </c>
      <c r="E1030" t="s">
        <v>3150</v>
      </c>
      <c r="F1030" t="s">
        <v>3150</v>
      </c>
      <c r="G1030" t="s">
        <v>7268</v>
      </c>
      <c r="H1030" t="s">
        <v>311</v>
      </c>
      <c r="I1030" t="s">
        <v>311</v>
      </c>
      <c r="J1030" t="s">
        <v>311</v>
      </c>
      <c r="K1030" t="s">
        <v>173</v>
      </c>
      <c r="L1030" t="s">
        <v>173</v>
      </c>
      <c r="M1030">
        <f>IF(UPPER(TRIM(Table2[[#This Row],[Status_Clean]]))="CONVERTED",1,0)</f>
        <v>0</v>
      </c>
      <c r="N1030">
        <f>IF(ISNUMBER(MATCH(UPPER(TRIM(Table2[[#This Row],[Status_Clean]])),{"CONTACTED","QUALIFIED","CONVERTED"},0)),1,0)</f>
        <v>0</v>
      </c>
      <c r="O1030" cm="1">
        <f t="array" ref="O1030">_xlfn.SWITCH(UPPER(TRIM(Table2[[#This Row],[Status_Clean]])),"NEW",1,"CONTACTED",2,"QUALIFIED",3,"CONVERTED",4,"LOST",5,99)</f>
        <v>5</v>
      </c>
      <c r="P1030" t="s">
        <v>3151</v>
      </c>
      <c r="Q1030" t="s">
        <v>8128</v>
      </c>
      <c r="R1030" t="s">
        <v>8128</v>
      </c>
      <c r="S1030">
        <v>45229</v>
      </c>
      <c r="T1030" t="s">
        <v>7261</v>
      </c>
      <c r="U1030">
        <v>45229</v>
      </c>
      <c r="V1030" t="s">
        <v>7270</v>
      </c>
      <c r="W1030" t="s">
        <v>7263</v>
      </c>
      <c r="X1030" t="s">
        <v>7264</v>
      </c>
      <c r="Y1030" t="s">
        <v>7298</v>
      </c>
      <c r="Z1030">
        <v>8</v>
      </c>
      <c r="AA1030">
        <v>8</v>
      </c>
      <c r="AB1030" t="str" cm="1">
        <f t="array" ref="AB1030">_xlfn.LET(_xlpm.x,IFERROR(VALUE(Table2[[#This Row],[Response_Time_Hours]]),""),IF(_xlpm.x="","CHECK",_xlfn.IFS(_xlpm.x&lt;=1,"Immediate",_xlpm.x&lt;=6,"Fast",_xlpm.x&lt;=24,"Moderate",_xlpm.x&gt;24,"Delayed")))</f>
        <v>Moderate</v>
      </c>
      <c r="AC1030">
        <v>20</v>
      </c>
      <c r="AD1030" t="str" cm="1">
        <f t="array" ref="AD1030">IF(Table2[[#This Row],[Interaction_Count_Final]]="","N/A",_xlfn.IFS(Table2[[#This Row],[Interaction_Count_Final]]&lt;=2,"Low",Table2[[#This Row],[Interaction_Count_Final]]&lt;=5,"Medium",Table2[[#This Row],[Interaction_Count_Final]]&gt;=6,"High",TRUE,"CHECK"))</f>
        <v>High</v>
      </c>
      <c r="AE1030" t="s">
        <v>7266</v>
      </c>
      <c r="AF1030" t="b">
        <v>1</v>
      </c>
      <c r="AG1030" t="b">
        <v>1</v>
      </c>
      <c r="AH1030">
        <v>1331</v>
      </c>
      <c r="AI1030">
        <v>45229</v>
      </c>
      <c r="AJ1030" t="b">
        <v>1</v>
      </c>
      <c r="AK1030" t="e" cm="1">
        <f t="array" ref="AK1030">_xlfn.LET(
  _xlpm.txt,TRIM(Raw_Data!F1030),
  _xlpm.norm,SUBSTITUTE(SUBSTITUTE(_xlpm.txt,"-","/"),".","/"),
  _xlpm.p,_xlfn.TEXTSPLIT(_xlpm.norm,"/"),
  _xlpm.a,VALUE(INDEX(_xlpm.p,1)),
  _xlpm.b,VALUE(INDEX(_xlpm.p,2)),
  IF(AND(_xlpm.a&lt;=12,_xlpm.b&lt;=12),"REVIEW_AMBIGUOUS","OK")
)</f>
        <v>#REF!</v>
      </c>
    </row>
    <row r="1031" spans="1:37">
      <c r="A1031" t="s">
        <v>3152</v>
      </c>
      <c r="B1031" t="s">
        <v>3152</v>
      </c>
      <c r="C1031" t="b">
        <v>0</v>
      </c>
      <c r="D1031" t="s">
        <v>7257</v>
      </c>
      <c r="E1031" t="s">
        <v>3153</v>
      </c>
      <c r="F1031" t="s">
        <v>3153</v>
      </c>
      <c r="G1031" t="s">
        <v>7258</v>
      </c>
      <c r="H1031" t="s">
        <v>404</v>
      </c>
      <c r="I1031" t="s">
        <v>404</v>
      </c>
      <c r="J1031" t="s">
        <v>363</v>
      </c>
      <c r="K1031" t="s">
        <v>173</v>
      </c>
      <c r="L1031" t="s">
        <v>173</v>
      </c>
      <c r="M1031">
        <f>IF(UPPER(TRIM(Table2[[#This Row],[Status_Clean]]))="CONVERTED",1,0)</f>
        <v>0</v>
      </c>
      <c r="N1031">
        <f>IF(ISNUMBER(MATCH(UPPER(TRIM(Table2[[#This Row],[Status_Clean]])),{"CONTACTED","QUALIFIED","CONVERTED"},0)),1,0)</f>
        <v>0</v>
      </c>
      <c r="O1031" cm="1">
        <f t="array" ref="O1031">_xlfn.SWITCH(UPPER(TRIM(Table2[[#This Row],[Status_Clean]])),"NEW",1,"CONTACTED",2,"QUALIFIED",3,"CONVERTED",4,"LOST",5,99)</f>
        <v>5</v>
      </c>
      <c r="P1031">
        <v>44960</v>
      </c>
      <c r="Q1031" t="s">
        <v>7696</v>
      </c>
      <c r="R1031" t="s">
        <v>7696</v>
      </c>
      <c r="S1031">
        <v>44960</v>
      </c>
      <c r="T1031" t="s">
        <v>7261</v>
      </c>
      <c r="U1031">
        <v>44960</v>
      </c>
      <c r="V1031" t="s">
        <v>7283</v>
      </c>
      <c r="W1031" t="s">
        <v>7263</v>
      </c>
      <c r="X1031" t="s">
        <v>7284</v>
      </c>
      <c r="Y1031" t="s">
        <v>7312</v>
      </c>
      <c r="Z1031" t="s">
        <v>3154</v>
      </c>
      <c r="AA1031">
        <v>43.1</v>
      </c>
      <c r="AB1031" t="str" cm="1">
        <f t="array" ref="AB1031">_xlfn.LET(_xlpm.x,IFERROR(VALUE(Table2[[#This Row],[Response_Time_Hours]]),""),IF(_xlpm.x="","CHECK",_xlfn.IFS(_xlpm.x&lt;=1,"Immediate",_xlpm.x&lt;=6,"Fast",_xlpm.x&lt;=24,"Moderate",_xlpm.x&gt;24,"Delayed")))</f>
        <v>Delayed</v>
      </c>
      <c r="AC1031">
        <v>49</v>
      </c>
      <c r="AD1031" t="str" cm="1">
        <f t="array" ref="AD1031">IF(Table2[[#This Row],[Interaction_Count_Final]]="","N/A",_xlfn.IFS(Table2[[#This Row],[Interaction_Count_Final]]&lt;=2,"Low",Table2[[#This Row],[Interaction_Count_Final]]&lt;=5,"Medium",Table2[[#This Row],[Interaction_Count_Final]]&gt;=6,"High",TRUE,"CHECK"))</f>
        <v>High</v>
      </c>
      <c r="AE1031" t="s">
        <v>7266</v>
      </c>
      <c r="AF1031" t="b">
        <v>1</v>
      </c>
      <c r="AG1031" t="b">
        <v>1</v>
      </c>
      <c r="AH1031">
        <v>1332</v>
      </c>
      <c r="AI1031">
        <v>44960</v>
      </c>
      <c r="AJ1031" t="b">
        <v>1</v>
      </c>
      <c r="AK1031" t="e" cm="1">
        <f t="array" ref="AK1031">_xlfn.LET(
  _xlpm.txt,TRIM(Raw_Data!F1031),
  _xlpm.norm,SUBSTITUTE(SUBSTITUTE(_xlpm.txt,"-","/"),".","/"),
  _xlpm.p,_xlfn.TEXTSPLIT(_xlpm.norm,"/"),
  _xlpm.a,VALUE(INDEX(_xlpm.p,1)),
  _xlpm.b,VALUE(INDEX(_xlpm.p,2)),
  IF(AND(_xlpm.a&lt;=12,_xlpm.b&lt;=12),"REVIEW_AMBIGUOUS","OK")
)</f>
        <v>#REF!</v>
      </c>
    </row>
    <row r="1032" spans="1:37">
      <c r="A1032" t="s">
        <v>3155</v>
      </c>
      <c r="B1032" t="s">
        <v>3155</v>
      </c>
      <c r="C1032" t="b">
        <v>0</v>
      </c>
      <c r="D1032" t="s">
        <v>7257</v>
      </c>
      <c r="E1032" t="s">
        <v>3156</v>
      </c>
      <c r="F1032" t="s">
        <v>3156</v>
      </c>
      <c r="G1032" t="s">
        <v>7280</v>
      </c>
      <c r="H1032" t="s">
        <v>296</v>
      </c>
      <c r="I1032" t="s">
        <v>296</v>
      </c>
      <c r="J1032" t="s">
        <v>263</v>
      </c>
      <c r="K1032" t="s">
        <v>125</v>
      </c>
      <c r="L1032" t="s">
        <v>125</v>
      </c>
      <c r="M1032">
        <f>IF(UPPER(TRIM(Table2[[#This Row],[Status_Clean]]))="CONVERTED",1,0)</f>
        <v>0</v>
      </c>
      <c r="N1032">
        <f>IF(ISNUMBER(MATCH(UPPER(TRIM(Table2[[#This Row],[Status_Clean]])),{"CONTACTED","QUALIFIED","CONVERTED"},0)),1,0)</f>
        <v>1</v>
      </c>
      <c r="O1032" cm="1">
        <f t="array" ref="O1032">_xlfn.SWITCH(UPPER(TRIM(Table2[[#This Row],[Status_Clean]])),"NEW",1,"CONTACTED",2,"QUALIFIED",3,"CONVERTED",4,"LOST",5,99)</f>
        <v>2</v>
      </c>
      <c r="P1032">
        <v>45364</v>
      </c>
      <c r="Q1032" t="s">
        <v>8129</v>
      </c>
      <c r="R1032" t="s">
        <v>8129</v>
      </c>
      <c r="S1032">
        <v>45364</v>
      </c>
      <c r="T1032" t="s">
        <v>7261</v>
      </c>
      <c r="U1032">
        <v>45364</v>
      </c>
      <c r="V1032" t="s">
        <v>7295</v>
      </c>
      <c r="W1032" t="s">
        <v>7271</v>
      </c>
      <c r="X1032" t="s">
        <v>7284</v>
      </c>
      <c r="Y1032" t="s">
        <v>7272</v>
      </c>
      <c r="Z1032" t="s">
        <v>3157</v>
      </c>
      <c r="AA1032">
        <v>38.700000000000003</v>
      </c>
      <c r="AB1032" t="str" cm="1">
        <f t="array" ref="AB1032">_xlfn.LET(_xlpm.x,IFERROR(VALUE(Table2[[#This Row],[Response_Time_Hours]]),""),IF(_xlpm.x="","CHECK",_xlfn.IFS(_xlpm.x&lt;=1,"Immediate",_xlpm.x&lt;=6,"Fast",_xlpm.x&lt;=24,"Moderate",_xlpm.x&gt;24,"Delayed")))</f>
        <v>Delayed</v>
      </c>
      <c r="AC1032">
        <v>36</v>
      </c>
      <c r="AD1032" t="str" cm="1">
        <f t="array" ref="AD1032">IF(Table2[[#This Row],[Interaction_Count_Final]]="","N/A",_xlfn.IFS(Table2[[#This Row],[Interaction_Count_Final]]&lt;=2,"Low",Table2[[#This Row],[Interaction_Count_Final]]&lt;=5,"Medium",Table2[[#This Row],[Interaction_Count_Final]]&gt;=6,"High",TRUE,"CHECK"))</f>
        <v>High</v>
      </c>
      <c r="AE1032" t="s">
        <v>7266</v>
      </c>
      <c r="AF1032" t="b">
        <v>1</v>
      </c>
      <c r="AG1032" t="b">
        <v>1</v>
      </c>
      <c r="AH1032">
        <v>1333</v>
      </c>
      <c r="AI1032">
        <v>45364</v>
      </c>
      <c r="AJ1032" t="b">
        <v>1</v>
      </c>
      <c r="AK1032" t="e" cm="1">
        <f t="array" ref="AK1032">_xlfn.LET(
  _xlpm.txt,TRIM(Raw_Data!F1032),
  _xlpm.norm,SUBSTITUTE(SUBSTITUTE(_xlpm.txt,"-","/"),".","/"),
  _xlpm.p,_xlfn.TEXTSPLIT(_xlpm.norm,"/"),
  _xlpm.a,VALUE(INDEX(_xlpm.p,1)),
  _xlpm.b,VALUE(INDEX(_xlpm.p,2)),
  IF(AND(_xlpm.a&lt;=12,_xlpm.b&lt;=12),"REVIEW_AMBIGUOUS","OK")
)</f>
        <v>#REF!</v>
      </c>
    </row>
    <row r="1033" spans="1:37">
      <c r="A1033" t="s">
        <v>3158</v>
      </c>
      <c r="B1033" t="s">
        <v>3158</v>
      </c>
      <c r="C1033" t="b">
        <v>0</v>
      </c>
      <c r="D1033" t="s">
        <v>7257</v>
      </c>
      <c r="E1033" t="s">
        <v>3159</v>
      </c>
      <c r="F1033" t="s">
        <v>3159</v>
      </c>
      <c r="G1033" t="s">
        <v>7268</v>
      </c>
      <c r="H1033" t="s">
        <v>7413</v>
      </c>
      <c r="I1033" t="s">
        <v>7413</v>
      </c>
      <c r="J1033" t="s">
        <v>123</v>
      </c>
      <c r="K1033" t="s">
        <v>7301</v>
      </c>
      <c r="L1033" t="s">
        <v>125</v>
      </c>
      <c r="M1033">
        <f>IF(UPPER(TRIM(Table2[[#This Row],[Status_Clean]]))="CONVERTED",1,0)</f>
        <v>0</v>
      </c>
      <c r="N1033">
        <f>IF(ISNUMBER(MATCH(UPPER(TRIM(Table2[[#This Row],[Status_Clean]])),{"CONTACTED","QUALIFIED","CONVERTED"},0)),1,0)</f>
        <v>1</v>
      </c>
      <c r="O1033" cm="1">
        <f t="array" ref="O1033">_xlfn.SWITCH(UPPER(TRIM(Table2[[#This Row],[Status_Clean]])),"NEW",1,"CONTACTED",2,"QUALIFIED",3,"CONVERTED",4,"LOST",5,99)</f>
        <v>2</v>
      </c>
      <c r="P1033">
        <v>45575</v>
      </c>
      <c r="Q1033" t="s">
        <v>7439</v>
      </c>
      <c r="R1033" t="s">
        <v>7439</v>
      </c>
      <c r="S1033">
        <v>45575</v>
      </c>
      <c r="T1033" t="s">
        <v>7261</v>
      </c>
      <c r="U1033">
        <v>45575</v>
      </c>
      <c r="V1033" t="s">
        <v>7270</v>
      </c>
      <c r="W1033" t="s">
        <v>7271</v>
      </c>
      <c r="X1033" t="s">
        <v>7264</v>
      </c>
      <c r="Y1033" t="s">
        <v>7285</v>
      </c>
      <c r="Z1033">
        <v>58</v>
      </c>
      <c r="AA1033">
        <v>58</v>
      </c>
      <c r="AB1033" t="str" cm="1">
        <f t="array" ref="AB1033">_xlfn.LET(_xlpm.x,IFERROR(VALUE(Table2[[#This Row],[Response_Time_Hours]]),""),IF(_xlpm.x="","CHECK",_xlfn.IFS(_xlpm.x&lt;=1,"Immediate",_xlpm.x&lt;=6,"Fast",_xlpm.x&lt;=24,"Moderate",_xlpm.x&gt;24,"Delayed")))</f>
        <v>Delayed</v>
      </c>
      <c r="AC1033">
        <v>35</v>
      </c>
      <c r="AD1033" t="str" cm="1">
        <f t="array" ref="AD1033">IF(Table2[[#This Row],[Interaction_Count_Final]]="","N/A",_xlfn.IFS(Table2[[#This Row],[Interaction_Count_Final]]&lt;=2,"Low",Table2[[#This Row],[Interaction_Count_Final]]&lt;=5,"Medium",Table2[[#This Row],[Interaction_Count_Final]]&gt;=6,"High",TRUE,"CHECK"))</f>
        <v>High</v>
      </c>
      <c r="AE1033" t="s">
        <v>7266</v>
      </c>
      <c r="AF1033" t="b">
        <v>1</v>
      </c>
      <c r="AG1033" t="b">
        <v>1</v>
      </c>
      <c r="AH1033">
        <v>1335</v>
      </c>
      <c r="AI1033">
        <v>45575</v>
      </c>
      <c r="AJ1033" t="b">
        <v>1</v>
      </c>
      <c r="AK1033" t="e" cm="1">
        <f t="array" ref="AK1033">_xlfn.LET(
  _xlpm.txt,TRIM(Raw_Data!F1033),
  _xlpm.norm,SUBSTITUTE(SUBSTITUTE(_xlpm.txt,"-","/"),".","/"),
  _xlpm.p,_xlfn.TEXTSPLIT(_xlpm.norm,"/"),
  _xlpm.a,VALUE(INDEX(_xlpm.p,1)),
  _xlpm.b,VALUE(INDEX(_xlpm.p,2)),
  IF(AND(_xlpm.a&lt;=12,_xlpm.b&lt;=12),"REVIEW_AMBIGUOUS","OK")
)</f>
        <v>#REF!</v>
      </c>
    </row>
    <row r="1034" spans="1:37">
      <c r="A1034" t="s">
        <v>3160</v>
      </c>
      <c r="B1034" t="s">
        <v>3160</v>
      </c>
      <c r="C1034" t="b">
        <v>0</v>
      </c>
      <c r="D1034" t="s">
        <v>7257</v>
      </c>
      <c r="E1034" t="s">
        <v>3161</v>
      </c>
      <c r="F1034" t="s">
        <v>3161</v>
      </c>
      <c r="G1034" t="s">
        <v>7280</v>
      </c>
      <c r="H1034" t="s">
        <v>374</v>
      </c>
      <c r="I1034" t="s">
        <v>374</v>
      </c>
      <c r="J1034" t="s">
        <v>7308</v>
      </c>
      <c r="K1034" t="s">
        <v>71</v>
      </c>
      <c r="L1034" t="s">
        <v>71</v>
      </c>
      <c r="M1034">
        <f>IF(UPPER(TRIM(Table2[[#This Row],[Status_Clean]]))="CONVERTED",1,0)</f>
        <v>0</v>
      </c>
      <c r="N1034">
        <f>IF(ISNUMBER(MATCH(UPPER(TRIM(Table2[[#This Row],[Status_Clean]])),{"CONTACTED","QUALIFIED","CONVERTED"},0)),1,0)</f>
        <v>1</v>
      </c>
      <c r="O1034" cm="1">
        <f t="array" ref="O1034">_xlfn.SWITCH(UPPER(TRIM(Table2[[#This Row],[Status_Clean]])),"NEW",1,"CONTACTED",2,"QUALIFIED",3,"CONVERTED",4,"LOST",5,99)</f>
        <v>3</v>
      </c>
      <c r="P1034">
        <v>45006</v>
      </c>
      <c r="Q1034" t="s">
        <v>7404</v>
      </c>
      <c r="R1034" t="s">
        <v>7404</v>
      </c>
      <c r="S1034">
        <v>45006</v>
      </c>
      <c r="T1034" t="s">
        <v>7261</v>
      </c>
      <c r="U1034">
        <v>45006</v>
      </c>
      <c r="V1034" t="s">
        <v>7295</v>
      </c>
      <c r="W1034" t="s">
        <v>7263</v>
      </c>
      <c r="X1034" t="s">
        <v>7284</v>
      </c>
      <c r="Y1034" t="s">
        <v>7265</v>
      </c>
      <c r="Z1034">
        <v>45</v>
      </c>
      <c r="AA1034">
        <v>45</v>
      </c>
      <c r="AB1034" t="str" cm="1">
        <f t="array" ref="AB1034">_xlfn.LET(_xlpm.x,IFERROR(VALUE(Table2[[#This Row],[Response_Time_Hours]]),""),IF(_xlpm.x="","CHECK",_xlfn.IFS(_xlpm.x&lt;=1,"Immediate",_xlpm.x&lt;=6,"Fast",_xlpm.x&lt;=24,"Moderate",_xlpm.x&gt;24,"Delayed")))</f>
        <v>Delayed</v>
      </c>
      <c r="AC1034">
        <v>47</v>
      </c>
      <c r="AD1034" t="str" cm="1">
        <f t="array" ref="AD1034">IF(Table2[[#This Row],[Interaction_Count_Final]]="","N/A",_xlfn.IFS(Table2[[#This Row],[Interaction_Count_Final]]&lt;=2,"Low",Table2[[#This Row],[Interaction_Count_Final]]&lt;=5,"Medium",Table2[[#This Row],[Interaction_Count_Final]]&gt;=6,"High",TRUE,"CHECK"))</f>
        <v>High</v>
      </c>
      <c r="AE1034" t="s">
        <v>7289</v>
      </c>
      <c r="AF1034" t="b">
        <v>1</v>
      </c>
      <c r="AG1034" t="b">
        <v>1</v>
      </c>
      <c r="AH1034">
        <v>1336</v>
      </c>
      <c r="AI1034">
        <v>45006</v>
      </c>
      <c r="AJ1034" t="b">
        <v>1</v>
      </c>
      <c r="AK1034" t="e" cm="1">
        <f t="array" ref="AK1034">_xlfn.LET(
  _xlpm.txt,TRIM(Raw_Data!F1034),
  _xlpm.norm,SUBSTITUTE(SUBSTITUTE(_xlpm.txt,"-","/"),".","/"),
  _xlpm.p,_xlfn.TEXTSPLIT(_xlpm.norm,"/"),
  _xlpm.a,VALUE(INDEX(_xlpm.p,1)),
  _xlpm.b,VALUE(INDEX(_xlpm.p,2)),
  IF(AND(_xlpm.a&lt;=12,_xlpm.b&lt;=12),"REVIEW_AMBIGUOUS","OK")
)</f>
        <v>#REF!</v>
      </c>
    </row>
    <row r="1035" spans="1:37">
      <c r="A1035" t="s">
        <v>3162</v>
      </c>
      <c r="B1035" t="s">
        <v>3162</v>
      </c>
      <c r="C1035" t="b">
        <v>1</v>
      </c>
      <c r="D1035" t="s">
        <v>7257</v>
      </c>
      <c r="E1035" t="s">
        <v>3163</v>
      </c>
      <c r="F1035" t="s">
        <v>3163</v>
      </c>
      <c r="G1035" t="s">
        <v>7274</v>
      </c>
      <c r="H1035" t="s">
        <v>69</v>
      </c>
      <c r="I1035" t="s">
        <v>69</v>
      </c>
      <c r="J1035" t="s">
        <v>69</v>
      </c>
      <c r="K1035" t="s">
        <v>7301</v>
      </c>
      <c r="L1035" t="s">
        <v>125</v>
      </c>
      <c r="M1035">
        <f>IF(UPPER(TRIM(Table2[[#This Row],[Status_Clean]]))="CONVERTED",1,0)</f>
        <v>0</v>
      </c>
      <c r="N1035">
        <f>IF(ISNUMBER(MATCH(UPPER(TRIM(Table2[[#This Row],[Status_Clean]])),{"CONTACTED","QUALIFIED","CONVERTED"},0)),1,0)</f>
        <v>1</v>
      </c>
      <c r="O1035" cm="1">
        <f t="array" ref="O1035">_xlfn.SWITCH(UPPER(TRIM(Table2[[#This Row],[Status_Clean]])),"NEW",1,"CONTACTED",2,"QUALIFIED",3,"CONVERTED",4,"LOST",5,99)</f>
        <v>2</v>
      </c>
      <c r="P1035">
        <v>45321</v>
      </c>
      <c r="Q1035" t="s">
        <v>7455</v>
      </c>
      <c r="R1035" t="s">
        <v>7455</v>
      </c>
      <c r="S1035">
        <v>45321</v>
      </c>
      <c r="T1035" t="s">
        <v>7261</v>
      </c>
      <c r="U1035">
        <v>45321</v>
      </c>
      <c r="V1035" t="s">
        <v>7317</v>
      </c>
      <c r="W1035" t="s">
        <v>7271</v>
      </c>
      <c r="X1035" t="s">
        <v>7284</v>
      </c>
      <c r="Y1035" t="s">
        <v>7265</v>
      </c>
      <c r="Z1035" t="s">
        <v>3164</v>
      </c>
      <c r="AA1035">
        <v>43.9</v>
      </c>
      <c r="AB1035" t="str" cm="1">
        <f t="array" ref="AB1035">_xlfn.LET(_xlpm.x,IFERROR(VALUE(Table2[[#This Row],[Response_Time_Hours]]),""),IF(_xlpm.x="","CHECK",_xlfn.IFS(_xlpm.x&lt;=1,"Immediate",_xlpm.x&lt;=6,"Fast",_xlpm.x&lt;=24,"Moderate",_xlpm.x&gt;24,"Delayed")))</f>
        <v>Delayed</v>
      </c>
      <c r="AC1035">
        <v>11</v>
      </c>
      <c r="AD1035" t="str" cm="1">
        <f t="array" ref="AD1035">IF(Table2[[#This Row],[Interaction_Count_Final]]="","N/A",_xlfn.IFS(Table2[[#This Row],[Interaction_Count_Final]]&lt;=2,"Low",Table2[[#This Row],[Interaction_Count_Final]]&lt;=5,"Medium",Table2[[#This Row],[Interaction_Count_Final]]&gt;=6,"High",TRUE,"CHECK"))</f>
        <v>High</v>
      </c>
      <c r="AE1035" t="s">
        <v>7289</v>
      </c>
      <c r="AF1035" t="b">
        <v>1</v>
      </c>
      <c r="AG1035" t="b">
        <v>1</v>
      </c>
      <c r="AH1035">
        <v>1337</v>
      </c>
      <c r="AI1035">
        <v>45321</v>
      </c>
      <c r="AJ1035" t="b">
        <v>1</v>
      </c>
      <c r="AK1035" t="e" cm="1">
        <f t="array" ref="AK1035">_xlfn.LET(
  _xlpm.txt,TRIM(Raw_Data!F1035),
  _xlpm.norm,SUBSTITUTE(SUBSTITUTE(_xlpm.txt,"-","/"),".","/"),
  _xlpm.p,_xlfn.TEXTSPLIT(_xlpm.norm,"/"),
  _xlpm.a,VALUE(INDEX(_xlpm.p,1)),
  _xlpm.b,VALUE(INDEX(_xlpm.p,2)),
  IF(AND(_xlpm.a&lt;=12,_xlpm.b&lt;=12),"REVIEW_AMBIGUOUS","OK")
)</f>
        <v>#REF!</v>
      </c>
    </row>
    <row r="1036" spans="1:37">
      <c r="A1036" t="s">
        <v>3165</v>
      </c>
      <c r="B1036" t="s">
        <v>3165</v>
      </c>
      <c r="C1036" t="b">
        <v>0</v>
      </c>
      <c r="D1036" t="s">
        <v>7257</v>
      </c>
      <c r="E1036" t="s">
        <v>3166</v>
      </c>
      <c r="F1036" t="s">
        <v>3166</v>
      </c>
      <c r="G1036" t="s">
        <v>7280</v>
      </c>
      <c r="H1036" t="s">
        <v>311</v>
      </c>
      <c r="I1036" t="s">
        <v>311</v>
      </c>
      <c r="J1036" t="s">
        <v>311</v>
      </c>
      <c r="K1036" t="s">
        <v>193</v>
      </c>
      <c r="L1036" t="s">
        <v>193</v>
      </c>
      <c r="M1036">
        <f>IF(UPPER(TRIM(Table2[[#This Row],[Status_Clean]]))="CONVERTED",1,0)</f>
        <v>0</v>
      </c>
      <c r="N1036">
        <f>IF(ISNUMBER(MATCH(UPPER(TRIM(Table2[[#This Row],[Status_Clean]])),{"CONTACTED","QUALIFIED","CONVERTED"},0)),1,0)</f>
        <v>0</v>
      </c>
      <c r="O1036" cm="1">
        <f t="array" ref="O1036">_xlfn.SWITCH(UPPER(TRIM(Table2[[#This Row],[Status_Clean]])),"NEW",1,"CONTACTED",2,"QUALIFIED",3,"CONVERTED",4,"LOST",5,99)</f>
        <v>1</v>
      </c>
      <c r="P1036">
        <v>45481</v>
      </c>
      <c r="Q1036" t="s">
        <v>7332</v>
      </c>
      <c r="R1036" t="s">
        <v>7332</v>
      </c>
      <c r="S1036">
        <v>45481</v>
      </c>
      <c r="T1036" t="s">
        <v>7261</v>
      </c>
      <c r="U1036">
        <v>45481</v>
      </c>
      <c r="V1036" t="s">
        <v>7305</v>
      </c>
      <c r="W1036" t="s">
        <v>7271</v>
      </c>
      <c r="X1036" t="s">
        <v>7288</v>
      </c>
      <c r="Y1036" t="s">
        <v>7298</v>
      </c>
      <c r="Z1036" t="s">
        <v>3129</v>
      </c>
      <c r="AA1036">
        <v>55</v>
      </c>
      <c r="AB1036" t="str" cm="1">
        <f t="array" ref="AB1036">_xlfn.LET(_xlpm.x,IFERROR(VALUE(Table2[[#This Row],[Response_Time_Hours]]),""),IF(_xlpm.x="","CHECK",_xlfn.IFS(_xlpm.x&lt;=1,"Immediate",_xlpm.x&lt;=6,"Fast",_xlpm.x&lt;=24,"Moderate",_xlpm.x&gt;24,"Delayed")))</f>
        <v>Delayed</v>
      </c>
      <c r="AC1036">
        <v>48</v>
      </c>
      <c r="AD1036" t="str" cm="1">
        <f t="array" ref="AD1036">IF(Table2[[#This Row],[Interaction_Count_Final]]="","N/A",_xlfn.IFS(Table2[[#This Row],[Interaction_Count_Final]]&lt;=2,"Low",Table2[[#This Row],[Interaction_Count_Final]]&lt;=5,"Medium",Table2[[#This Row],[Interaction_Count_Final]]&gt;=6,"High",TRUE,"CHECK"))</f>
        <v>High</v>
      </c>
      <c r="AE1036" t="s">
        <v>7289</v>
      </c>
      <c r="AF1036" t="b">
        <v>1</v>
      </c>
      <c r="AG1036" t="b">
        <v>1</v>
      </c>
      <c r="AH1036">
        <v>1338</v>
      </c>
      <c r="AI1036">
        <v>45481</v>
      </c>
      <c r="AJ1036" t="b">
        <v>1</v>
      </c>
      <c r="AK1036" t="e" cm="1">
        <f t="array" ref="AK1036">_xlfn.LET(
  _xlpm.txt,TRIM(Raw_Data!F1036),
  _xlpm.norm,SUBSTITUTE(SUBSTITUTE(_xlpm.txt,"-","/"),".","/"),
  _xlpm.p,_xlfn.TEXTSPLIT(_xlpm.norm,"/"),
  _xlpm.a,VALUE(INDEX(_xlpm.p,1)),
  _xlpm.b,VALUE(INDEX(_xlpm.p,2)),
  IF(AND(_xlpm.a&lt;=12,_xlpm.b&lt;=12),"REVIEW_AMBIGUOUS","OK")
)</f>
        <v>#REF!</v>
      </c>
    </row>
    <row r="1037" spans="1:37">
      <c r="A1037" t="s">
        <v>3167</v>
      </c>
      <c r="B1037" t="s">
        <v>3167</v>
      </c>
      <c r="C1037" t="b">
        <v>0</v>
      </c>
      <c r="D1037" t="s">
        <v>7257</v>
      </c>
      <c r="E1037" t="s">
        <v>8130</v>
      </c>
      <c r="F1037" t="s">
        <v>8130</v>
      </c>
      <c r="G1037" t="s">
        <v>7274</v>
      </c>
      <c r="H1037" t="s">
        <v>600</v>
      </c>
      <c r="I1037" t="s">
        <v>600</v>
      </c>
      <c r="J1037" t="s">
        <v>254</v>
      </c>
      <c r="K1037" t="s">
        <v>173</v>
      </c>
      <c r="L1037" t="s">
        <v>173</v>
      </c>
      <c r="M1037">
        <f>IF(UPPER(TRIM(Table2[[#This Row],[Status_Clean]]))="CONVERTED",1,0)</f>
        <v>0</v>
      </c>
      <c r="N1037">
        <f>IF(ISNUMBER(MATCH(UPPER(TRIM(Table2[[#This Row],[Status_Clean]])),{"CONTACTED","QUALIFIED","CONVERTED"},0)),1,0)</f>
        <v>0</v>
      </c>
      <c r="O1037" cm="1">
        <f t="array" ref="O1037">_xlfn.SWITCH(UPPER(TRIM(Table2[[#This Row],[Status_Clean]])),"NEW",1,"CONTACTED",2,"QUALIFIED",3,"CONVERTED",4,"LOST",5,99)</f>
        <v>5</v>
      </c>
      <c r="P1037">
        <v>44980</v>
      </c>
      <c r="Q1037" t="s">
        <v>7517</v>
      </c>
      <c r="R1037" t="s">
        <v>7517</v>
      </c>
      <c r="S1037">
        <v>44980</v>
      </c>
      <c r="T1037" t="s">
        <v>7261</v>
      </c>
      <c r="U1037">
        <v>44980</v>
      </c>
      <c r="V1037" t="s">
        <v>7283</v>
      </c>
      <c r="W1037" t="s">
        <v>7263</v>
      </c>
      <c r="X1037" t="s">
        <v>7284</v>
      </c>
      <c r="Y1037" t="s">
        <v>7285</v>
      </c>
      <c r="Z1037" t="s">
        <v>1287</v>
      </c>
      <c r="AA1037">
        <v>64.800000000000011</v>
      </c>
      <c r="AB1037" t="str" cm="1">
        <f t="array" ref="AB1037">_xlfn.LET(_xlpm.x,IFERROR(VALUE(Table2[[#This Row],[Response_Time_Hours]]),""),IF(_xlpm.x="","CHECK",_xlfn.IFS(_xlpm.x&lt;=1,"Immediate",_xlpm.x&lt;=6,"Fast",_xlpm.x&lt;=24,"Moderate",_xlpm.x&gt;24,"Delayed")))</f>
        <v>Delayed</v>
      </c>
      <c r="AC1037">
        <v>39</v>
      </c>
      <c r="AD1037" t="str" cm="1">
        <f t="array" ref="AD1037">IF(Table2[[#This Row],[Interaction_Count_Final]]="","N/A",_xlfn.IFS(Table2[[#This Row],[Interaction_Count_Final]]&lt;=2,"Low",Table2[[#This Row],[Interaction_Count_Final]]&lt;=5,"Medium",Table2[[#This Row],[Interaction_Count_Final]]&gt;=6,"High",TRUE,"CHECK"))</f>
        <v>High</v>
      </c>
      <c r="AE1037" t="s">
        <v>7266</v>
      </c>
      <c r="AF1037" t="b">
        <v>1</v>
      </c>
      <c r="AG1037" t="b">
        <v>1</v>
      </c>
      <c r="AH1037">
        <v>1339</v>
      </c>
      <c r="AI1037">
        <v>44980</v>
      </c>
      <c r="AJ1037" t="b">
        <v>1</v>
      </c>
      <c r="AK1037" t="e" cm="1">
        <f t="array" ref="AK1037">_xlfn.LET(
  _xlpm.txt,TRIM(Raw_Data!F1037),
  _xlpm.norm,SUBSTITUTE(SUBSTITUTE(_xlpm.txt,"-","/"),".","/"),
  _xlpm.p,_xlfn.TEXTSPLIT(_xlpm.norm,"/"),
  _xlpm.a,VALUE(INDEX(_xlpm.p,1)),
  _xlpm.b,VALUE(INDEX(_xlpm.p,2)),
  IF(AND(_xlpm.a&lt;=12,_xlpm.b&lt;=12),"REVIEW_AMBIGUOUS","OK")
)</f>
        <v>#REF!</v>
      </c>
    </row>
    <row r="1038" spans="1:37">
      <c r="A1038" t="s">
        <v>3169</v>
      </c>
      <c r="B1038" t="s">
        <v>3169</v>
      </c>
      <c r="C1038" t="b">
        <v>0</v>
      </c>
      <c r="D1038" t="s">
        <v>7257</v>
      </c>
      <c r="E1038" t="s">
        <v>3170</v>
      </c>
      <c r="F1038" t="s">
        <v>3170</v>
      </c>
      <c r="G1038" t="s">
        <v>7268</v>
      </c>
      <c r="H1038" t="s">
        <v>222</v>
      </c>
      <c r="I1038" t="s">
        <v>222</v>
      </c>
      <c r="J1038" t="s">
        <v>222</v>
      </c>
      <c r="K1038" t="s">
        <v>125</v>
      </c>
      <c r="L1038" t="s">
        <v>125</v>
      </c>
      <c r="M1038">
        <f>IF(UPPER(TRIM(Table2[[#This Row],[Status_Clean]]))="CONVERTED",1,0)</f>
        <v>0</v>
      </c>
      <c r="N1038">
        <f>IF(ISNUMBER(MATCH(UPPER(TRIM(Table2[[#This Row],[Status_Clean]])),{"CONTACTED","QUALIFIED","CONVERTED"},0)),1,0)</f>
        <v>1</v>
      </c>
      <c r="O1038" cm="1">
        <f t="array" ref="O1038">_xlfn.SWITCH(UPPER(TRIM(Table2[[#This Row],[Status_Clean]])),"NEW",1,"CONTACTED",2,"QUALIFIED",3,"CONVERTED",4,"LOST",5,99)</f>
        <v>2</v>
      </c>
      <c r="P1038">
        <v>45140</v>
      </c>
      <c r="Q1038" t="s">
        <v>7491</v>
      </c>
      <c r="R1038" t="s">
        <v>7491</v>
      </c>
      <c r="S1038">
        <v>45140</v>
      </c>
      <c r="T1038" t="s">
        <v>7261</v>
      </c>
      <c r="U1038">
        <v>45140</v>
      </c>
      <c r="V1038" t="s">
        <v>7310</v>
      </c>
      <c r="W1038" t="s">
        <v>7263</v>
      </c>
      <c r="X1038" t="s">
        <v>7288</v>
      </c>
      <c r="Y1038" t="s">
        <v>7272</v>
      </c>
      <c r="Z1038" t="s">
        <v>3171</v>
      </c>
      <c r="AA1038">
        <v>21.7</v>
      </c>
      <c r="AB1038" t="str" cm="1">
        <f t="array" ref="AB1038">_xlfn.LET(_xlpm.x,IFERROR(VALUE(Table2[[#This Row],[Response_Time_Hours]]),""),IF(_xlpm.x="","CHECK",_xlfn.IFS(_xlpm.x&lt;=1,"Immediate",_xlpm.x&lt;=6,"Fast",_xlpm.x&lt;=24,"Moderate",_xlpm.x&gt;24,"Delayed")))</f>
        <v>Moderate</v>
      </c>
      <c r="AC1038">
        <v>12</v>
      </c>
      <c r="AD1038" t="str" cm="1">
        <f t="array" ref="AD1038">IF(Table2[[#This Row],[Interaction_Count_Final]]="","N/A",_xlfn.IFS(Table2[[#This Row],[Interaction_Count_Final]]&lt;=2,"Low",Table2[[#This Row],[Interaction_Count_Final]]&lt;=5,"Medium",Table2[[#This Row],[Interaction_Count_Final]]&gt;=6,"High",TRUE,"CHECK"))</f>
        <v>High</v>
      </c>
      <c r="AE1038" t="s">
        <v>7273</v>
      </c>
      <c r="AF1038" t="b">
        <v>1</v>
      </c>
      <c r="AG1038" t="b">
        <v>1</v>
      </c>
      <c r="AH1038">
        <v>1341</v>
      </c>
      <c r="AI1038">
        <v>45140</v>
      </c>
      <c r="AJ1038" t="b">
        <v>1</v>
      </c>
      <c r="AK1038" t="e" cm="1">
        <f t="array" ref="AK1038">_xlfn.LET(
  _xlpm.txt,TRIM(Raw_Data!F1038),
  _xlpm.norm,SUBSTITUTE(SUBSTITUTE(_xlpm.txt,"-","/"),".","/"),
  _xlpm.p,_xlfn.TEXTSPLIT(_xlpm.norm,"/"),
  _xlpm.a,VALUE(INDEX(_xlpm.p,1)),
  _xlpm.b,VALUE(INDEX(_xlpm.p,2)),
  IF(AND(_xlpm.a&lt;=12,_xlpm.b&lt;=12),"REVIEW_AMBIGUOUS","OK")
)</f>
        <v>#REF!</v>
      </c>
    </row>
    <row r="1039" spans="1:37">
      <c r="A1039" t="s">
        <v>3172</v>
      </c>
      <c r="B1039" t="s">
        <v>3172</v>
      </c>
      <c r="C1039" t="b">
        <v>0</v>
      </c>
      <c r="D1039" t="s">
        <v>7257</v>
      </c>
      <c r="E1039" t="s">
        <v>3173</v>
      </c>
      <c r="F1039" t="s">
        <v>3173</v>
      </c>
      <c r="G1039" t="s">
        <v>7274</v>
      </c>
      <c r="H1039" t="s">
        <v>359</v>
      </c>
      <c r="I1039" t="s">
        <v>359</v>
      </c>
      <c r="J1039" t="s">
        <v>473</v>
      </c>
      <c r="K1039" t="s">
        <v>7281</v>
      </c>
      <c r="L1039" t="s">
        <v>125</v>
      </c>
      <c r="M1039">
        <f>IF(UPPER(TRIM(Table2[[#This Row],[Status_Clean]]))="CONVERTED",1,0)</f>
        <v>0</v>
      </c>
      <c r="N1039">
        <f>IF(ISNUMBER(MATCH(UPPER(TRIM(Table2[[#This Row],[Status_Clean]])),{"CONTACTED","QUALIFIED","CONVERTED"},0)),1,0)</f>
        <v>1</v>
      </c>
      <c r="O1039" cm="1">
        <f t="array" ref="O1039">_xlfn.SWITCH(UPPER(TRIM(Table2[[#This Row],[Status_Clean]])),"NEW",1,"CONTACTED",2,"QUALIFIED",3,"CONVERTED",4,"LOST",5,99)</f>
        <v>2</v>
      </c>
      <c r="P1039">
        <v>45187</v>
      </c>
      <c r="Q1039" t="s">
        <v>7933</v>
      </c>
      <c r="R1039" t="s">
        <v>7933</v>
      </c>
      <c r="S1039">
        <v>45187</v>
      </c>
      <c r="T1039" t="s">
        <v>7261</v>
      </c>
      <c r="U1039">
        <v>45187</v>
      </c>
      <c r="V1039" t="s">
        <v>7287</v>
      </c>
      <c r="W1039" t="s">
        <v>7263</v>
      </c>
      <c r="X1039" t="s">
        <v>7288</v>
      </c>
      <c r="Y1039" t="s">
        <v>7298</v>
      </c>
      <c r="Z1039" t="s">
        <v>2250</v>
      </c>
      <c r="AA1039">
        <v>58.3</v>
      </c>
      <c r="AB1039" t="str" cm="1">
        <f t="array" ref="AB1039">_xlfn.LET(_xlpm.x,IFERROR(VALUE(Table2[[#This Row],[Response_Time_Hours]]),""),IF(_xlpm.x="","CHECK",_xlfn.IFS(_xlpm.x&lt;=1,"Immediate",_xlpm.x&lt;=6,"Fast",_xlpm.x&lt;=24,"Moderate",_xlpm.x&gt;24,"Delayed")))</f>
        <v>Delayed</v>
      </c>
      <c r="AC1039">
        <v>16</v>
      </c>
      <c r="AD1039" t="str" cm="1">
        <f t="array" ref="AD1039">IF(Table2[[#This Row],[Interaction_Count_Final]]="","N/A",_xlfn.IFS(Table2[[#This Row],[Interaction_Count_Final]]&lt;=2,"Low",Table2[[#This Row],[Interaction_Count_Final]]&lt;=5,"Medium",Table2[[#This Row],[Interaction_Count_Final]]&gt;=6,"High",TRUE,"CHECK"))</f>
        <v>High</v>
      </c>
      <c r="AE1039" t="s">
        <v>7266</v>
      </c>
      <c r="AF1039" t="b">
        <v>1</v>
      </c>
      <c r="AG1039" t="b">
        <v>1</v>
      </c>
      <c r="AH1039">
        <v>1342</v>
      </c>
      <c r="AI1039">
        <v>45187</v>
      </c>
      <c r="AJ1039" t="b">
        <v>1</v>
      </c>
      <c r="AK1039" t="e" cm="1">
        <f t="array" ref="AK1039">_xlfn.LET(
  _xlpm.txt,TRIM(Raw_Data!F1039),
  _xlpm.norm,SUBSTITUTE(SUBSTITUTE(_xlpm.txt,"-","/"),".","/"),
  _xlpm.p,_xlfn.TEXTSPLIT(_xlpm.norm,"/"),
  _xlpm.a,VALUE(INDEX(_xlpm.p,1)),
  _xlpm.b,VALUE(INDEX(_xlpm.p,2)),
  IF(AND(_xlpm.a&lt;=12,_xlpm.b&lt;=12),"REVIEW_AMBIGUOUS","OK")
)</f>
        <v>#REF!</v>
      </c>
    </row>
    <row r="1040" spans="1:37">
      <c r="A1040" t="s">
        <v>3174</v>
      </c>
      <c r="B1040" t="s">
        <v>3174</v>
      </c>
      <c r="C1040" t="b">
        <v>0</v>
      </c>
      <c r="D1040" t="s">
        <v>7257</v>
      </c>
      <c r="E1040" t="s">
        <v>3175</v>
      </c>
      <c r="F1040" t="s">
        <v>3175</v>
      </c>
      <c r="G1040" t="s">
        <v>7274</v>
      </c>
      <c r="H1040" t="s">
        <v>447</v>
      </c>
      <c r="I1040" t="s">
        <v>447</v>
      </c>
      <c r="J1040" t="s">
        <v>447</v>
      </c>
      <c r="K1040" t="s">
        <v>7281</v>
      </c>
      <c r="L1040" t="s">
        <v>125</v>
      </c>
      <c r="M1040">
        <f>IF(UPPER(TRIM(Table2[[#This Row],[Status_Clean]]))="CONVERTED",1,0)</f>
        <v>0</v>
      </c>
      <c r="N1040">
        <f>IF(ISNUMBER(MATCH(UPPER(TRIM(Table2[[#This Row],[Status_Clean]])),{"CONTACTED","QUALIFIED","CONVERTED"},0)),1,0)</f>
        <v>1</v>
      </c>
      <c r="O1040" cm="1">
        <f t="array" ref="O1040">_xlfn.SWITCH(UPPER(TRIM(Table2[[#This Row],[Status_Clean]])),"NEW",1,"CONTACTED",2,"QUALIFIED",3,"CONVERTED",4,"LOST",5,99)</f>
        <v>2</v>
      </c>
      <c r="P1040">
        <v>45178</v>
      </c>
      <c r="Q1040" t="s">
        <v>7329</v>
      </c>
      <c r="R1040" t="s">
        <v>7329</v>
      </c>
      <c r="S1040">
        <v>45178</v>
      </c>
      <c r="T1040" t="s">
        <v>7261</v>
      </c>
      <c r="U1040">
        <v>45178</v>
      </c>
      <c r="V1040" t="s">
        <v>7287</v>
      </c>
      <c r="W1040" t="s">
        <v>7263</v>
      </c>
      <c r="X1040" t="s">
        <v>7288</v>
      </c>
      <c r="Y1040" t="s">
        <v>7278</v>
      </c>
      <c r="Z1040">
        <v>15.9</v>
      </c>
      <c r="AA1040">
        <v>15.9</v>
      </c>
      <c r="AB1040" t="str" cm="1">
        <f t="array" ref="AB1040">_xlfn.LET(_xlpm.x,IFERROR(VALUE(Table2[[#This Row],[Response_Time_Hours]]),""),IF(_xlpm.x="","CHECK",_xlfn.IFS(_xlpm.x&lt;=1,"Immediate",_xlpm.x&lt;=6,"Fast",_xlpm.x&lt;=24,"Moderate",_xlpm.x&gt;24,"Delayed")))</f>
        <v>Moderate</v>
      </c>
      <c r="AC1040">
        <v>2</v>
      </c>
      <c r="AD1040" t="str" cm="1">
        <f t="array" ref="AD1040">IF(Table2[[#This Row],[Interaction_Count_Final]]="","N/A",_xlfn.IFS(Table2[[#This Row],[Interaction_Count_Final]]&lt;=2,"Low",Table2[[#This Row],[Interaction_Count_Final]]&lt;=5,"Medium",Table2[[#This Row],[Interaction_Count_Final]]&gt;=6,"High",TRUE,"CHECK"))</f>
        <v>Low</v>
      </c>
      <c r="AE1040" t="s">
        <v>7266</v>
      </c>
      <c r="AF1040" t="b">
        <v>1</v>
      </c>
      <c r="AG1040" t="b">
        <v>1</v>
      </c>
      <c r="AH1040">
        <v>1343</v>
      </c>
      <c r="AI1040">
        <v>45178</v>
      </c>
      <c r="AJ1040" t="b">
        <v>1</v>
      </c>
      <c r="AK1040" t="e" cm="1">
        <f t="array" ref="AK1040">_xlfn.LET(
  _xlpm.txt,TRIM(Raw_Data!F1040),
  _xlpm.norm,SUBSTITUTE(SUBSTITUTE(_xlpm.txt,"-","/"),".","/"),
  _xlpm.p,_xlfn.TEXTSPLIT(_xlpm.norm,"/"),
  _xlpm.a,VALUE(INDEX(_xlpm.p,1)),
  _xlpm.b,VALUE(INDEX(_xlpm.p,2)),
  IF(AND(_xlpm.a&lt;=12,_xlpm.b&lt;=12),"REVIEW_AMBIGUOUS","OK")
)</f>
        <v>#REF!</v>
      </c>
    </row>
    <row r="1041" spans="1:37">
      <c r="A1041" t="s">
        <v>3176</v>
      </c>
      <c r="B1041" t="s">
        <v>3176</v>
      </c>
      <c r="C1041" t="b">
        <v>0</v>
      </c>
      <c r="D1041" t="s">
        <v>7257</v>
      </c>
      <c r="E1041" t="s">
        <v>8131</v>
      </c>
      <c r="F1041" t="s">
        <v>8131</v>
      </c>
      <c r="G1041" t="s">
        <v>7303</v>
      </c>
      <c r="H1041" t="s">
        <v>7535</v>
      </c>
      <c r="I1041" t="s">
        <v>7535</v>
      </c>
      <c r="J1041" t="s">
        <v>101</v>
      </c>
      <c r="K1041" t="s">
        <v>193</v>
      </c>
      <c r="L1041" t="s">
        <v>193</v>
      </c>
      <c r="M1041">
        <f>IF(UPPER(TRIM(Table2[[#This Row],[Status_Clean]]))="CONVERTED",1,0)</f>
        <v>0</v>
      </c>
      <c r="N1041">
        <f>IF(ISNUMBER(MATCH(UPPER(TRIM(Table2[[#This Row],[Status_Clean]])),{"CONTACTED","QUALIFIED","CONVERTED"},0)),1,0)</f>
        <v>0</v>
      </c>
      <c r="O1041" cm="1">
        <f t="array" ref="O1041">_xlfn.SWITCH(UPPER(TRIM(Table2[[#This Row],[Status_Clean]])),"NEW",1,"CONTACTED",2,"QUALIFIED",3,"CONVERTED",4,"LOST",5,99)</f>
        <v>1</v>
      </c>
      <c r="P1041" t="s">
        <v>1420</v>
      </c>
      <c r="Q1041" t="s">
        <v>7690</v>
      </c>
      <c r="R1041" t="s">
        <v>7690</v>
      </c>
      <c r="S1041">
        <v>45289</v>
      </c>
      <c r="T1041" t="s">
        <v>7261</v>
      </c>
      <c r="U1041">
        <v>45289</v>
      </c>
      <c r="V1041" t="s">
        <v>7262</v>
      </c>
      <c r="W1041" t="s">
        <v>7263</v>
      </c>
      <c r="X1041" t="s">
        <v>7264</v>
      </c>
      <c r="Y1041" t="s">
        <v>7312</v>
      </c>
      <c r="Z1041">
        <v>7</v>
      </c>
      <c r="AA1041">
        <v>7</v>
      </c>
      <c r="AB1041" t="str" cm="1">
        <f t="array" ref="AB1041">_xlfn.LET(_xlpm.x,IFERROR(VALUE(Table2[[#This Row],[Response_Time_Hours]]),""),IF(_xlpm.x="","CHECK",_xlfn.IFS(_xlpm.x&lt;=1,"Immediate",_xlpm.x&lt;=6,"Fast",_xlpm.x&lt;=24,"Moderate",_xlpm.x&gt;24,"Delayed")))</f>
        <v>Moderate</v>
      </c>
      <c r="AC1041">
        <v>19</v>
      </c>
      <c r="AD1041" t="str" cm="1">
        <f t="array" ref="AD1041">IF(Table2[[#This Row],[Interaction_Count_Final]]="","N/A",_xlfn.IFS(Table2[[#This Row],[Interaction_Count_Final]]&lt;=2,"Low",Table2[[#This Row],[Interaction_Count_Final]]&lt;=5,"Medium",Table2[[#This Row],[Interaction_Count_Final]]&gt;=6,"High",TRUE,"CHECK"))</f>
        <v>High</v>
      </c>
      <c r="AE1041" t="s">
        <v>7273</v>
      </c>
      <c r="AF1041" t="b">
        <v>1</v>
      </c>
      <c r="AG1041" t="b">
        <v>1</v>
      </c>
      <c r="AH1041">
        <v>1344</v>
      </c>
      <c r="AI1041">
        <v>45289</v>
      </c>
      <c r="AJ1041" t="b">
        <v>1</v>
      </c>
      <c r="AK1041" t="e" cm="1">
        <f t="array" ref="AK1041">_xlfn.LET(
  _xlpm.txt,TRIM(Raw_Data!F1041),
  _xlpm.norm,SUBSTITUTE(SUBSTITUTE(_xlpm.txt,"-","/"),".","/"),
  _xlpm.p,_xlfn.TEXTSPLIT(_xlpm.norm,"/"),
  _xlpm.a,VALUE(INDEX(_xlpm.p,1)),
  _xlpm.b,VALUE(INDEX(_xlpm.p,2)),
  IF(AND(_xlpm.a&lt;=12,_xlpm.b&lt;=12),"REVIEW_AMBIGUOUS","OK")
)</f>
        <v>#REF!</v>
      </c>
    </row>
    <row r="1042" spans="1:37">
      <c r="A1042" t="s">
        <v>3178</v>
      </c>
      <c r="B1042" t="s">
        <v>3178</v>
      </c>
      <c r="C1042" t="b">
        <v>1</v>
      </c>
      <c r="D1042" t="s">
        <v>7257</v>
      </c>
      <c r="E1042" t="s">
        <v>3179</v>
      </c>
      <c r="F1042" t="s">
        <v>3179</v>
      </c>
      <c r="G1042" t="s">
        <v>7274</v>
      </c>
      <c r="H1042" t="s">
        <v>473</v>
      </c>
      <c r="I1042" t="s">
        <v>473</v>
      </c>
      <c r="J1042" t="s">
        <v>473</v>
      </c>
      <c r="K1042" t="s">
        <v>7370</v>
      </c>
      <c r="L1042" t="s">
        <v>250</v>
      </c>
      <c r="M1042">
        <f>IF(UPPER(TRIM(Table2[[#This Row],[Status_Clean]]))="CONVERTED",1,0)</f>
        <v>1</v>
      </c>
      <c r="N1042">
        <f>IF(ISNUMBER(MATCH(UPPER(TRIM(Table2[[#This Row],[Status_Clean]])),{"CONTACTED","QUALIFIED","CONVERTED"},0)),1,0)</f>
        <v>1</v>
      </c>
      <c r="O1042" cm="1">
        <f t="array" ref="O1042">_xlfn.SWITCH(UPPER(TRIM(Table2[[#This Row],[Status_Clean]])),"NEW",1,"CONTACTED",2,"QUALIFIED",3,"CONVERTED",4,"LOST",5,99)</f>
        <v>4</v>
      </c>
      <c r="P1042">
        <v>45224</v>
      </c>
      <c r="Q1042" t="s">
        <v>8132</v>
      </c>
      <c r="R1042" t="s">
        <v>8132</v>
      </c>
      <c r="S1042">
        <v>45224</v>
      </c>
      <c r="T1042" t="s">
        <v>7261</v>
      </c>
      <c r="U1042">
        <v>45224</v>
      </c>
      <c r="V1042" t="s">
        <v>7270</v>
      </c>
      <c r="W1042" t="s">
        <v>7263</v>
      </c>
      <c r="X1042" t="s">
        <v>7264</v>
      </c>
      <c r="Y1042" t="s">
        <v>7272</v>
      </c>
      <c r="Z1042" t="s">
        <v>3180</v>
      </c>
      <c r="AA1042">
        <v>8.3000000000000007</v>
      </c>
      <c r="AB1042" t="str" cm="1">
        <f t="array" ref="AB1042">_xlfn.LET(_xlpm.x,IFERROR(VALUE(Table2[[#This Row],[Response_Time_Hours]]),""),IF(_xlpm.x="","CHECK",_xlfn.IFS(_xlpm.x&lt;=1,"Immediate",_xlpm.x&lt;=6,"Fast",_xlpm.x&lt;=24,"Moderate",_xlpm.x&gt;24,"Delayed")))</f>
        <v>Moderate</v>
      </c>
      <c r="AC1042">
        <v>33</v>
      </c>
      <c r="AD1042" t="str" cm="1">
        <f t="array" ref="AD1042">IF(Table2[[#This Row],[Interaction_Count_Final]]="","N/A",_xlfn.IFS(Table2[[#This Row],[Interaction_Count_Final]]&lt;=2,"Low",Table2[[#This Row],[Interaction_Count_Final]]&lt;=5,"Medium",Table2[[#This Row],[Interaction_Count_Final]]&gt;=6,"High",TRUE,"CHECK"))</f>
        <v>High</v>
      </c>
      <c r="AE1042" t="s">
        <v>7273</v>
      </c>
      <c r="AF1042" t="b">
        <v>1</v>
      </c>
      <c r="AG1042" t="b">
        <v>1</v>
      </c>
      <c r="AH1042">
        <v>1345</v>
      </c>
      <c r="AI1042">
        <v>45224</v>
      </c>
      <c r="AJ1042" t="b">
        <v>1</v>
      </c>
      <c r="AK1042" t="e" cm="1">
        <f t="array" ref="AK1042">_xlfn.LET(
  _xlpm.txt,TRIM(Raw_Data!F1042),
  _xlpm.norm,SUBSTITUTE(SUBSTITUTE(_xlpm.txt,"-","/"),".","/"),
  _xlpm.p,_xlfn.TEXTSPLIT(_xlpm.norm,"/"),
  _xlpm.a,VALUE(INDEX(_xlpm.p,1)),
  _xlpm.b,VALUE(INDEX(_xlpm.p,2)),
  IF(AND(_xlpm.a&lt;=12,_xlpm.b&lt;=12),"REVIEW_AMBIGUOUS","OK")
)</f>
        <v>#REF!</v>
      </c>
    </row>
    <row r="1043" spans="1:37">
      <c r="A1043" t="s">
        <v>3181</v>
      </c>
      <c r="B1043" t="s">
        <v>3181</v>
      </c>
      <c r="C1043" t="b">
        <v>0</v>
      </c>
      <c r="D1043" t="s">
        <v>7257</v>
      </c>
      <c r="E1043" t="s">
        <v>3182</v>
      </c>
      <c r="F1043" t="s">
        <v>3182</v>
      </c>
      <c r="G1043" t="s">
        <v>7258</v>
      </c>
      <c r="H1043" t="s">
        <v>311</v>
      </c>
      <c r="I1043" t="s">
        <v>311</v>
      </c>
      <c r="J1043" t="s">
        <v>311</v>
      </c>
      <c r="K1043" t="s">
        <v>71</v>
      </c>
      <c r="L1043" t="s">
        <v>71</v>
      </c>
      <c r="M1043">
        <f>IF(UPPER(TRIM(Table2[[#This Row],[Status_Clean]]))="CONVERTED",1,0)</f>
        <v>0</v>
      </c>
      <c r="N1043">
        <f>IF(ISNUMBER(MATCH(UPPER(TRIM(Table2[[#This Row],[Status_Clean]])),{"CONTACTED","QUALIFIED","CONVERTED"},0)),1,0)</f>
        <v>1</v>
      </c>
      <c r="O1043" cm="1">
        <f t="array" ref="O1043">_xlfn.SWITCH(UPPER(TRIM(Table2[[#This Row],[Status_Clean]])),"NEW",1,"CONTACTED",2,"QUALIFIED",3,"CONVERTED",4,"LOST",5,99)</f>
        <v>3</v>
      </c>
      <c r="P1043">
        <v>45292</v>
      </c>
      <c r="Q1043" t="s">
        <v>7674</v>
      </c>
      <c r="R1043" t="s">
        <v>7674</v>
      </c>
      <c r="S1043">
        <v>45292</v>
      </c>
      <c r="T1043" t="s">
        <v>7261</v>
      </c>
      <c r="U1043">
        <v>45292</v>
      </c>
      <c r="V1043" t="s">
        <v>7317</v>
      </c>
      <c r="W1043" t="s">
        <v>7271</v>
      </c>
      <c r="X1043" t="s">
        <v>7284</v>
      </c>
      <c r="Y1043" t="s">
        <v>7298</v>
      </c>
      <c r="Z1043" t="s">
        <v>637</v>
      </c>
      <c r="AA1043">
        <v>7.1999999999999993</v>
      </c>
      <c r="AB1043" t="str" cm="1">
        <f t="array" ref="AB1043">_xlfn.LET(_xlpm.x,IFERROR(VALUE(Table2[[#This Row],[Response_Time_Hours]]),""),IF(_xlpm.x="","CHECK",_xlfn.IFS(_xlpm.x&lt;=1,"Immediate",_xlpm.x&lt;=6,"Fast",_xlpm.x&lt;=24,"Moderate",_xlpm.x&gt;24,"Delayed")))</f>
        <v>Moderate</v>
      </c>
      <c r="AC1043" t="s">
        <v>232</v>
      </c>
      <c r="AD1043" t="str" cm="1">
        <f t="array" ref="AD1043">IF(Table2[[#This Row],[Interaction_Count_Final]]="","N/A",_xlfn.IFS(Table2[[#This Row],[Interaction_Count_Final]]&lt;=2,"Low",Table2[[#This Row],[Interaction_Count_Final]]&lt;=5,"Medium",Table2[[#This Row],[Interaction_Count_Final]]&gt;=6,"High",TRUE,"CHECK"))</f>
        <v>High</v>
      </c>
      <c r="AE1043" t="s">
        <v>7266</v>
      </c>
      <c r="AF1043" t="b">
        <v>1</v>
      </c>
      <c r="AG1043" t="b">
        <v>1</v>
      </c>
      <c r="AH1043">
        <v>1346</v>
      </c>
      <c r="AI1043">
        <v>45292</v>
      </c>
      <c r="AJ1043" t="b">
        <v>1</v>
      </c>
      <c r="AK1043" t="e" cm="1">
        <f t="array" ref="AK1043">_xlfn.LET(
  _xlpm.txt,TRIM(Raw_Data!F1043),
  _xlpm.norm,SUBSTITUTE(SUBSTITUTE(_xlpm.txt,"-","/"),".","/"),
  _xlpm.p,_xlfn.TEXTSPLIT(_xlpm.norm,"/"),
  _xlpm.a,VALUE(INDEX(_xlpm.p,1)),
  _xlpm.b,VALUE(INDEX(_xlpm.p,2)),
  IF(AND(_xlpm.a&lt;=12,_xlpm.b&lt;=12),"REVIEW_AMBIGUOUS","OK")
)</f>
        <v>#REF!</v>
      </c>
    </row>
    <row r="1044" spans="1:37">
      <c r="A1044" t="s">
        <v>3183</v>
      </c>
      <c r="B1044" t="s">
        <v>3183</v>
      </c>
      <c r="C1044" t="b">
        <v>0</v>
      </c>
      <c r="D1044" t="s">
        <v>7257</v>
      </c>
      <c r="E1044" t="s">
        <v>3184</v>
      </c>
      <c r="F1044" t="s">
        <v>3184</v>
      </c>
      <c r="G1044" t="s">
        <v>7268</v>
      </c>
      <c r="H1044" t="s">
        <v>473</v>
      </c>
      <c r="I1044" t="s">
        <v>473</v>
      </c>
      <c r="J1044" t="s">
        <v>473</v>
      </c>
      <c r="K1044" t="s">
        <v>193</v>
      </c>
      <c r="L1044" t="s">
        <v>193</v>
      </c>
      <c r="M1044">
        <f>IF(UPPER(TRIM(Table2[[#This Row],[Status_Clean]]))="CONVERTED",1,0)</f>
        <v>0</v>
      </c>
      <c r="N1044">
        <f>IF(ISNUMBER(MATCH(UPPER(TRIM(Table2[[#This Row],[Status_Clean]])),{"CONTACTED","QUALIFIED","CONVERTED"},0)),1,0)</f>
        <v>0</v>
      </c>
      <c r="O1044" cm="1">
        <f t="array" ref="O1044">_xlfn.SWITCH(UPPER(TRIM(Table2[[#This Row],[Status_Clean]])),"NEW",1,"CONTACTED",2,"QUALIFIED",3,"CONVERTED",4,"LOST",5,99)</f>
        <v>1</v>
      </c>
      <c r="P1044">
        <v>45115</v>
      </c>
      <c r="Q1044" t="s">
        <v>8133</v>
      </c>
      <c r="R1044" t="s">
        <v>8133</v>
      </c>
      <c r="S1044">
        <v>45115</v>
      </c>
      <c r="T1044" t="s">
        <v>7261</v>
      </c>
      <c r="U1044">
        <v>45115</v>
      </c>
      <c r="V1044" t="s">
        <v>7305</v>
      </c>
      <c r="W1044" t="s">
        <v>7263</v>
      </c>
      <c r="X1044" t="s">
        <v>7288</v>
      </c>
      <c r="Y1044" t="s">
        <v>7278</v>
      </c>
      <c r="Z1044" t="s">
        <v>440</v>
      </c>
      <c r="AA1044">
        <v>24.2</v>
      </c>
      <c r="AB1044" t="str" cm="1">
        <f t="array" ref="AB1044">_xlfn.LET(_xlpm.x,IFERROR(VALUE(Table2[[#This Row],[Response_Time_Hours]]),""),IF(_xlpm.x="","CHECK",_xlfn.IFS(_xlpm.x&lt;=1,"Immediate",_xlpm.x&lt;=6,"Fast",_xlpm.x&lt;=24,"Moderate",_xlpm.x&gt;24,"Delayed")))</f>
        <v>Delayed</v>
      </c>
      <c r="AC1044">
        <v>42</v>
      </c>
      <c r="AD1044" t="str" cm="1">
        <f t="array" ref="AD1044">IF(Table2[[#This Row],[Interaction_Count_Final]]="","N/A",_xlfn.IFS(Table2[[#This Row],[Interaction_Count_Final]]&lt;=2,"Low",Table2[[#This Row],[Interaction_Count_Final]]&lt;=5,"Medium",Table2[[#This Row],[Interaction_Count_Final]]&gt;=6,"High",TRUE,"CHECK"))</f>
        <v>High</v>
      </c>
      <c r="AE1044" t="s">
        <v>7266</v>
      </c>
      <c r="AF1044" t="b">
        <v>1</v>
      </c>
      <c r="AG1044" t="b">
        <v>1</v>
      </c>
      <c r="AH1044">
        <v>1347</v>
      </c>
      <c r="AI1044">
        <v>45115</v>
      </c>
      <c r="AJ1044" t="b">
        <v>1</v>
      </c>
      <c r="AK1044" t="e" cm="1">
        <f t="array" ref="AK1044">_xlfn.LET(
  _xlpm.txt,TRIM(Raw_Data!F1044),
  _xlpm.norm,SUBSTITUTE(SUBSTITUTE(_xlpm.txt,"-","/"),".","/"),
  _xlpm.p,_xlfn.TEXTSPLIT(_xlpm.norm,"/"),
  _xlpm.a,VALUE(INDEX(_xlpm.p,1)),
  _xlpm.b,VALUE(INDEX(_xlpm.p,2)),
  IF(AND(_xlpm.a&lt;=12,_xlpm.b&lt;=12),"REVIEW_AMBIGUOUS","OK")
)</f>
        <v>#REF!</v>
      </c>
    </row>
    <row r="1045" spans="1:37">
      <c r="A1045" t="s">
        <v>3185</v>
      </c>
      <c r="B1045" t="s">
        <v>3185</v>
      </c>
      <c r="C1045" t="b">
        <v>1</v>
      </c>
      <c r="D1045" t="s">
        <v>7257</v>
      </c>
      <c r="E1045" t="s">
        <v>3186</v>
      </c>
      <c r="F1045" t="s">
        <v>3186</v>
      </c>
      <c r="G1045" t="s">
        <v>7268</v>
      </c>
      <c r="H1045" t="s">
        <v>1356</v>
      </c>
      <c r="I1045" t="s">
        <v>1356</v>
      </c>
      <c r="J1045" t="s">
        <v>1356</v>
      </c>
      <c r="K1045" t="s">
        <v>7259</v>
      </c>
      <c r="L1045" t="s">
        <v>193</v>
      </c>
      <c r="M1045">
        <f>IF(UPPER(TRIM(Table2[[#This Row],[Status_Clean]]))="CONVERTED",1,0)</f>
        <v>0</v>
      </c>
      <c r="N1045">
        <f>IF(ISNUMBER(MATCH(UPPER(TRIM(Table2[[#This Row],[Status_Clean]])),{"CONTACTED","QUALIFIED","CONVERTED"},0)),1,0)</f>
        <v>0</v>
      </c>
      <c r="O1045" cm="1">
        <f t="array" ref="O1045">_xlfn.SWITCH(UPPER(TRIM(Table2[[#This Row],[Status_Clean]])),"NEW",1,"CONTACTED",2,"QUALIFIED",3,"CONVERTED",4,"LOST",5,99)</f>
        <v>1</v>
      </c>
      <c r="P1045" t="s">
        <v>3187</v>
      </c>
      <c r="Q1045" t="s">
        <v>8134</v>
      </c>
      <c r="R1045" t="s">
        <v>8134</v>
      </c>
      <c r="S1045">
        <v>45650</v>
      </c>
      <c r="T1045" t="s">
        <v>7261</v>
      </c>
      <c r="U1045">
        <v>45650</v>
      </c>
      <c r="V1045" t="s">
        <v>7262</v>
      </c>
      <c r="W1045" t="s">
        <v>7271</v>
      </c>
      <c r="X1045" t="s">
        <v>7264</v>
      </c>
      <c r="Y1045" t="s">
        <v>7265</v>
      </c>
      <c r="Z1045" t="s">
        <v>3188</v>
      </c>
      <c r="AA1045">
        <v>44.8</v>
      </c>
      <c r="AB1045" t="str" cm="1">
        <f t="array" ref="AB1045">_xlfn.LET(_xlpm.x,IFERROR(VALUE(Table2[[#This Row],[Response_Time_Hours]]),""),IF(_xlpm.x="","CHECK",_xlfn.IFS(_xlpm.x&lt;=1,"Immediate",_xlpm.x&lt;=6,"Fast",_xlpm.x&lt;=24,"Moderate",_xlpm.x&gt;24,"Delayed")))</f>
        <v>Delayed</v>
      </c>
      <c r="AC1045">
        <v>1</v>
      </c>
      <c r="AD1045" t="str" cm="1">
        <f t="array" ref="AD1045">IF(Table2[[#This Row],[Interaction_Count_Final]]="","N/A",_xlfn.IFS(Table2[[#This Row],[Interaction_Count_Final]]&lt;=2,"Low",Table2[[#This Row],[Interaction_Count_Final]]&lt;=5,"Medium",Table2[[#This Row],[Interaction_Count_Final]]&gt;=6,"High",TRUE,"CHECK"))</f>
        <v>Low</v>
      </c>
      <c r="AE1045" t="s">
        <v>7266</v>
      </c>
      <c r="AF1045" t="b">
        <v>1</v>
      </c>
      <c r="AG1045" t="b">
        <v>1</v>
      </c>
      <c r="AH1045">
        <v>1348</v>
      </c>
      <c r="AI1045">
        <v>45650</v>
      </c>
      <c r="AJ1045" t="b">
        <v>1</v>
      </c>
      <c r="AK1045" t="e" cm="1">
        <f t="array" ref="AK1045">_xlfn.LET(
  _xlpm.txt,TRIM(Raw_Data!F1045),
  _xlpm.norm,SUBSTITUTE(SUBSTITUTE(_xlpm.txt,"-","/"),".","/"),
  _xlpm.p,_xlfn.TEXTSPLIT(_xlpm.norm,"/"),
  _xlpm.a,VALUE(INDEX(_xlpm.p,1)),
  _xlpm.b,VALUE(INDEX(_xlpm.p,2)),
  IF(AND(_xlpm.a&lt;=12,_xlpm.b&lt;=12),"REVIEW_AMBIGUOUS","OK")
)</f>
        <v>#REF!</v>
      </c>
    </row>
    <row r="1046" spans="1:37">
      <c r="A1046" t="s">
        <v>3189</v>
      </c>
      <c r="B1046" t="s">
        <v>3189</v>
      </c>
      <c r="C1046" t="b">
        <v>0</v>
      </c>
      <c r="D1046" t="s">
        <v>7257</v>
      </c>
      <c r="E1046" t="s">
        <v>3190</v>
      </c>
      <c r="F1046" t="s">
        <v>3190</v>
      </c>
      <c r="G1046" t="s">
        <v>7274</v>
      </c>
      <c r="H1046" t="s">
        <v>123</v>
      </c>
      <c r="I1046" t="s">
        <v>123</v>
      </c>
      <c r="J1046" t="s">
        <v>123</v>
      </c>
      <c r="K1046" t="s">
        <v>173</v>
      </c>
      <c r="L1046" t="s">
        <v>173</v>
      </c>
      <c r="M1046">
        <f>IF(UPPER(TRIM(Table2[[#This Row],[Status_Clean]]))="CONVERTED",1,0)</f>
        <v>0</v>
      </c>
      <c r="N1046">
        <f>IF(ISNUMBER(MATCH(UPPER(TRIM(Table2[[#This Row],[Status_Clean]])),{"CONTACTED","QUALIFIED","CONVERTED"},0)),1,0)</f>
        <v>0</v>
      </c>
      <c r="O1046" cm="1">
        <f t="array" ref="O1046">_xlfn.SWITCH(UPPER(TRIM(Table2[[#This Row],[Status_Clean]])),"NEW",1,"CONTACTED",2,"QUALIFIED",3,"CONVERTED",4,"LOST",5,99)</f>
        <v>5</v>
      </c>
      <c r="P1046" t="s">
        <v>2705</v>
      </c>
      <c r="Q1046" t="s">
        <v>8012</v>
      </c>
      <c r="R1046" t="s">
        <v>8012</v>
      </c>
      <c r="S1046">
        <v>44932</v>
      </c>
      <c r="T1046" t="s">
        <v>7261</v>
      </c>
      <c r="U1046">
        <v>44932</v>
      </c>
      <c r="V1046" t="s">
        <v>7317</v>
      </c>
      <c r="W1046" t="s">
        <v>7263</v>
      </c>
      <c r="X1046" t="s">
        <v>7284</v>
      </c>
      <c r="Y1046" t="s">
        <v>7312</v>
      </c>
      <c r="Z1046" t="s">
        <v>108</v>
      </c>
      <c r="AA1046">
        <v>14.399999999999999</v>
      </c>
      <c r="AB1046" t="str" cm="1">
        <f t="array" ref="AB1046">_xlfn.LET(_xlpm.x,IFERROR(VALUE(Table2[[#This Row],[Response_Time_Hours]]),""),IF(_xlpm.x="","CHECK",_xlfn.IFS(_xlpm.x&lt;=1,"Immediate",_xlpm.x&lt;=6,"Fast",_xlpm.x&lt;=24,"Moderate",_xlpm.x&gt;24,"Delayed")))</f>
        <v>Moderate</v>
      </c>
      <c r="AC1046">
        <v>39</v>
      </c>
      <c r="AD1046" t="str" cm="1">
        <f t="array" ref="AD1046">IF(Table2[[#This Row],[Interaction_Count_Final]]="","N/A",_xlfn.IFS(Table2[[#This Row],[Interaction_Count_Final]]&lt;=2,"Low",Table2[[#This Row],[Interaction_Count_Final]]&lt;=5,"Medium",Table2[[#This Row],[Interaction_Count_Final]]&gt;=6,"High",TRUE,"CHECK"))</f>
        <v>High</v>
      </c>
      <c r="AE1046" t="s">
        <v>7289</v>
      </c>
      <c r="AF1046" t="b">
        <v>1</v>
      </c>
      <c r="AG1046" t="b">
        <v>1</v>
      </c>
      <c r="AH1046">
        <v>1350</v>
      </c>
      <c r="AI1046">
        <v>44932</v>
      </c>
      <c r="AJ1046" t="b">
        <v>1</v>
      </c>
      <c r="AK1046" t="e" cm="1">
        <f t="array" ref="AK1046">_xlfn.LET(
  _xlpm.txt,TRIM(Raw_Data!F1046),
  _xlpm.norm,SUBSTITUTE(SUBSTITUTE(_xlpm.txt,"-","/"),".","/"),
  _xlpm.p,_xlfn.TEXTSPLIT(_xlpm.norm,"/"),
  _xlpm.a,VALUE(INDEX(_xlpm.p,1)),
  _xlpm.b,VALUE(INDEX(_xlpm.p,2)),
  IF(AND(_xlpm.a&lt;=12,_xlpm.b&lt;=12),"REVIEW_AMBIGUOUS","OK")
)</f>
        <v>#REF!</v>
      </c>
    </row>
    <row r="1047" spans="1:37">
      <c r="A1047" t="s">
        <v>3191</v>
      </c>
      <c r="B1047" t="s">
        <v>3191</v>
      </c>
      <c r="C1047" t="b">
        <v>0</v>
      </c>
      <c r="D1047" t="s">
        <v>7257</v>
      </c>
      <c r="E1047" t="s">
        <v>3192</v>
      </c>
      <c r="F1047" t="s">
        <v>3192</v>
      </c>
      <c r="G1047" t="s">
        <v>7268</v>
      </c>
      <c r="H1047" t="s">
        <v>1876</v>
      </c>
      <c r="I1047" t="s">
        <v>1876</v>
      </c>
      <c r="J1047" t="s">
        <v>69</v>
      </c>
      <c r="K1047" t="s">
        <v>125</v>
      </c>
      <c r="L1047" t="s">
        <v>125</v>
      </c>
      <c r="M1047">
        <f>IF(UPPER(TRIM(Table2[[#This Row],[Status_Clean]]))="CONVERTED",1,0)</f>
        <v>0</v>
      </c>
      <c r="N1047">
        <f>IF(ISNUMBER(MATCH(UPPER(TRIM(Table2[[#This Row],[Status_Clean]])),{"CONTACTED","QUALIFIED","CONVERTED"},0)),1,0)</f>
        <v>1</v>
      </c>
      <c r="O1047" cm="1">
        <f t="array" ref="O1047">_xlfn.SWITCH(UPPER(TRIM(Table2[[#This Row],[Status_Clean]])),"NEW",1,"CONTACTED",2,"QUALIFIED",3,"CONVERTED",4,"LOST",5,99)</f>
        <v>2</v>
      </c>
      <c r="P1047">
        <v>44954</v>
      </c>
      <c r="Q1047" t="s">
        <v>7904</v>
      </c>
      <c r="R1047" t="s">
        <v>7904</v>
      </c>
      <c r="S1047">
        <v>44954</v>
      </c>
      <c r="T1047" t="s">
        <v>7261</v>
      </c>
      <c r="U1047">
        <v>44954</v>
      </c>
      <c r="V1047" t="s">
        <v>7317</v>
      </c>
      <c r="W1047" t="s">
        <v>7263</v>
      </c>
      <c r="X1047" t="s">
        <v>7284</v>
      </c>
      <c r="Y1047" t="s">
        <v>7278</v>
      </c>
      <c r="Z1047" t="s">
        <v>3193</v>
      </c>
      <c r="AA1047">
        <v>44.6</v>
      </c>
      <c r="AB1047" t="str" cm="1">
        <f t="array" ref="AB1047">_xlfn.LET(_xlpm.x,IFERROR(VALUE(Table2[[#This Row],[Response_Time_Hours]]),""),IF(_xlpm.x="","CHECK",_xlfn.IFS(_xlpm.x&lt;=1,"Immediate",_xlpm.x&lt;=6,"Fast",_xlpm.x&lt;=24,"Moderate",_xlpm.x&gt;24,"Delayed")))</f>
        <v>Delayed</v>
      </c>
      <c r="AC1047">
        <v>38</v>
      </c>
      <c r="AD1047" t="str" cm="1">
        <f t="array" ref="AD1047">IF(Table2[[#This Row],[Interaction_Count_Final]]="","N/A",_xlfn.IFS(Table2[[#This Row],[Interaction_Count_Final]]&lt;=2,"Low",Table2[[#This Row],[Interaction_Count_Final]]&lt;=5,"Medium",Table2[[#This Row],[Interaction_Count_Final]]&gt;=6,"High",TRUE,"CHECK"))</f>
        <v>High</v>
      </c>
      <c r="AE1047" t="s">
        <v>7266</v>
      </c>
      <c r="AF1047" t="b">
        <v>1</v>
      </c>
      <c r="AG1047" t="b">
        <v>1</v>
      </c>
      <c r="AH1047">
        <v>1352</v>
      </c>
      <c r="AI1047">
        <v>44954</v>
      </c>
      <c r="AJ1047" t="b">
        <v>1</v>
      </c>
      <c r="AK1047" t="e" cm="1">
        <f t="array" ref="AK1047">_xlfn.LET(
  _xlpm.txt,TRIM(Raw_Data!F1047),
  _xlpm.norm,SUBSTITUTE(SUBSTITUTE(_xlpm.txt,"-","/"),".","/"),
  _xlpm.p,_xlfn.TEXTSPLIT(_xlpm.norm,"/"),
  _xlpm.a,VALUE(INDEX(_xlpm.p,1)),
  _xlpm.b,VALUE(INDEX(_xlpm.p,2)),
  IF(AND(_xlpm.a&lt;=12,_xlpm.b&lt;=12),"REVIEW_AMBIGUOUS","OK")
)</f>
        <v>#REF!</v>
      </c>
    </row>
    <row r="1048" spans="1:37">
      <c r="A1048" t="s">
        <v>3194</v>
      </c>
      <c r="B1048" t="s">
        <v>3194</v>
      </c>
      <c r="C1048" t="b">
        <v>0</v>
      </c>
      <c r="D1048" t="s">
        <v>7257</v>
      </c>
      <c r="E1048" t="s">
        <v>3195</v>
      </c>
      <c r="F1048" t="s">
        <v>3195</v>
      </c>
      <c r="G1048" t="s">
        <v>7258</v>
      </c>
      <c r="H1048" t="s">
        <v>337</v>
      </c>
      <c r="I1048" t="s">
        <v>337</v>
      </c>
      <c r="J1048" t="s">
        <v>101</v>
      </c>
      <c r="K1048" t="s">
        <v>7370</v>
      </c>
      <c r="L1048" t="s">
        <v>250</v>
      </c>
      <c r="M1048">
        <f>IF(UPPER(TRIM(Table2[[#This Row],[Status_Clean]]))="CONVERTED",1,0)</f>
        <v>1</v>
      </c>
      <c r="N1048">
        <f>IF(ISNUMBER(MATCH(UPPER(TRIM(Table2[[#This Row],[Status_Clean]])),{"CONTACTED","QUALIFIED","CONVERTED"},0)),1,0)</f>
        <v>1</v>
      </c>
      <c r="O1048" cm="1">
        <f t="array" ref="O1048">_xlfn.SWITCH(UPPER(TRIM(Table2[[#This Row],[Status_Clean]])),"NEW",1,"CONTACTED",2,"QUALIFIED",3,"CONVERTED",4,"LOST",5,99)</f>
        <v>4</v>
      </c>
      <c r="P1048" t="s">
        <v>3196</v>
      </c>
      <c r="Q1048" t="s">
        <v>7477</v>
      </c>
      <c r="R1048" t="s">
        <v>7477</v>
      </c>
      <c r="S1048">
        <v>45584</v>
      </c>
      <c r="T1048" t="s">
        <v>7261</v>
      </c>
      <c r="U1048">
        <v>45584</v>
      </c>
      <c r="V1048" t="s">
        <v>7270</v>
      </c>
      <c r="W1048" t="s">
        <v>7271</v>
      </c>
      <c r="X1048" t="s">
        <v>7264</v>
      </c>
      <c r="Y1048" t="s">
        <v>7278</v>
      </c>
      <c r="Z1048">
        <v>60</v>
      </c>
      <c r="AA1048">
        <v>60</v>
      </c>
      <c r="AB1048" t="str" cm="1">
        <f t="array" ref="AB1048">_xlfn.LET(_xlpm.x,IFERROR(VALUE(Table2[[#This Row],[Response_Time_Hours]]),""),IF(_xlpm.x="","CHECK",_xlfn.IFS(_xlpm.x&lt;=1,"Immediate",_xlpm.x&lt;=6,"Fast",_xlpm.x&lt;=24,"Moderate",_xlpm.x&gt;24,"Delayed")))</f>
        <v>Delayed</v>
      </c>
      <c r="AC1048">
        <v>38</v>
      </c>
      <c r="AD1048" t="str" cm="1">
        <f t="array" ref="AD1048">IF(Table2[[#This Row],[Interaction_Count_Final]]="","N/A",_xlfn.IFS(Table2[[#This Row],[Interaction_Count_Final]]&lt;=2,"Low",Table2[[#This Row],[Interaction_Count_Final]]&lt;=5,"Medium",Table2[[#This Row],[Interaction_Count_Final]]&gt;=6,"High",TRUE,"CHECK"))</f>
        <v>High</v>
      </c>
      <c r="AE1048" t="s">
        <v>7273</v>
      </c>
      <c r="AF1048" t="b">
        <v>1</v>
      </c>
      <c r="AG1048" t="b">
        <v>1</v>
      </c>
      <c r="AH1048">
        <v>1353</v>
      </c>
      <c r="AI1048">
        <v>45584</v>
      </c>
      <c r="AJ1048" t="b">
        <v>1</v>
      </c>
      <c r="AK1048" t="str" cm="1">
        <f t="array" ref="AK1048">_xlfn.LET(
  _xlpm.txt,TRIM(Raw_Data!F1048),
  _xlpm.norm,SUBSTITUTE(SUBSTITUTE(_xlpm.txt,"-","/"),".","/"),
  _xlpm.p,_xlfn.TEXTSPLIT(_xlpm.norm,"/"),
  _xlpm.a,VALUE(INDEX(_xlpm.p,1)),
  _xlpm.b,VALUE(INDEX(_xlpm.p,2)),
  IF(AND(_xlpm.a&lt;=12,_xlpm.b&lt;=12),"REVIEW_AMBIGUOUS","OK")
)</f>
        <v>OK</v>
      </c>
    </row>
    <row r="1049" spans="1:37">
      <c r="A1049" t="s">
        <v>3197</v>
      </c>
      <c r="B1049" t="s">
        <v>3197</v>
      </c>
      <c r="C1049" t="b">
        <v>0</v>
      </c>
      <c r="D1049" t="s">
        <v>7257</v>
      </c>
      <c r="E1049" t="s">
        <v>3198</v>
      </c>
      <c r="F1049" t="s">
        <v>3198</v>
      </c>
      <c r="G1049" t="s">
        <v>7280</v>
      </c>
      <c r="H1049" t="s">
        <v>792</v>
      </c>
      <c r="I1049" t="s">
        <v>792</v>
      </c>
      <c r="J1049" t="s">
        <v>792</v>
      </c>
      <c r="K1049" t="s">
        <v>193</v>
      </c>
      <c r="L1049" t="s">
        <v>193</v>
      </c>
      <c r="M1049">
        <f>IF(UPPER(TRIM(Table2[[#This Row],[Status_Clean]]))="CONVERTED",1,0)</f>
        <v>0</v>
      </c>
      <c r="N1049">
        <f>IF(ISNUMBER(MATCH(UPPER(TRIM(Table2[[#This Row],[Status_Clean]])),{"CONTACTED","QUALIFIED","CONVERTED"},0)),1,0)</f>
        <v>0</v>
      </c>
      <c r="O1049" cm="1">
        <f t="array" ref="O1049">_xlfn.SWITCH(UPPER(TRIM(Table2[[#This Row],[Status_Clean]])),"NEW",1,"CONTACTED",2,"QUALIFIED",3,"CONVERTED",4,"LOST",5,99)</f>
        <v>1</v>
      </c>
      <c r="P1049" t="s">
        <v>3199</v>
      </c>
      <c r="Q1049" t="s">
        <v>8135</v>
      </c>
      <c r="R1049" t="s">
        <v>8135</v>
      </c>
      <c r="S1049">
        <v>44953</v>
      </c>
      <c r="T1049" t="s">
        <v>7261</v>
      </c>
      <c r="U1049">
        <v>44953</v>
      </c>
      <c r="V1049" t="s">
        <v>7317</v>
      </c>
      <c r="W1049" t="s">
        <v>7263</v>
      </c>
      <c r="X1049" t="s">
        <v>7284</v>
      </c>
      <c r="Y1049" t="s">
        <v>7312</v>
      </c>
      <c r="Z1049">
        <v>6.9</v>
      </c>
      <c r="AA1049">
        <v>6.9</v>
      </c>
      <c r="AB1049" t="str" cm="1">
        <f t="array" ref="AB1049">_xlfn.LET(_xlpm.x,IFERROR(VALUE(Table2[[#This Row],[Response_Time_Hours]]),""),IF(_xlpm.x="","CHECK",_xlfn.IFS(_xlpm.x&lt;=1,"Immediate",_xlpm.x&lt;=6,"Fast",_xlpm.x&lt;=24,"Moderate",_xlpm.x&gt;24,"Delayed")))</f>
        <v>Moderate</v>
      </c>
      <c r="AC1049">
        <v>11</v>
      </c>
      <c r="AD1049" t="str" cm="1">
        <f t="array" ref="AD1049">IF(Table2[[#This Row],[Interaction_Count_Final]]="","N/A",_xlfn.IFS(Table2[[#This Row],[Interaction_Count_Final]]&lt;=2,"Low",Table2[[#This Row],[Interaction_Count_Final]]&lt;=5,"Medium",Table2[[#This Row],[Interaction_Count_Final]]&gt;=6,"High",TRUE,"CHECK"))</f>
        <v>High</v>
      </c>
      <c r="AE1049" t="s">
        <v>7289</v>
      </c>
      <c r="AF1049" t="b">
        <v>1</v>
      </c>
      <c r="AG1049" t="b">
        <v>1</v>
      </c>
      <c r="AH1049">
        <v>1354</v>
      </c>
      <c r="AI1049">
        <v>44953</v>
      </c>
      <c r="AJ1049" t="b">
        <v>1</v>
      </c>
      <c r="AK1049" t="str" cm="1">
        <f t="array" ref="AK1049">_xlfn.LET(
  _xlpm.txt,TRIM(Raw_Data!F1049),
  _xlpm.norm,SUBSTITUTE(SUBSTITUTE(_xlpm.txt,"-","/"),".","/"),
  _xlpm.p,_xlfn.TEXTSPLIT(_xlpm.norm,"/"),
  _xlpm.a,VALUE(INDEX(_xlpm.p,1)),
  _xlpm.b,VALUE(INDEX(_xlpm.p,2)),
  IF(AND(_xlpm.a&lt;=12,_xlpm.b&lt;=12),"REVIEW_AMBIGUOUS","OK")
)</f>
        <v>OK</v>
      </c>
    </row>
    <row r="1050" spans="1:37">
      <c r="A1050" t="s">
        <v>3200</v>
      </c>
      <c r="B1050" t="s">
        <v>3200</v>
      </c>
      <c r="C1050" t="b">
        <v>0</v>
      </c>
      <c r="D1050" t="s">
        <v>7257</v>
      </c>
      <c r="E1050" t="s">
        <v>3201</v>
      </c>
      <c r="F1050" t="s">
        <v>3201</v>
      </c>
      <c r="G1050" t="s">
        <v>7274</v>
      </c>
      <c r="H1050" t="s">
        <v>248</v>
      </c>
      <c r="I1050" t="s">
        <v>248</v>
      </c>
      <c r="J1050" t="s">
        <v>1356</v>
      </c>
      <c r="K1050" t="s">
        <v>125</v>
      </c>
      <c r="L1050" t="s">
        <v>125</v>
      </c>
      <c r="M1050">
        <f>IF(UPPER(TRIM(Table2[[#This Row],[Status_Clean]]))="CONVERTED",1,0)</f>
        <v>0</v>
      </c>
      <c r="N1050">
        <f>IF(ISNUMBER(MATCH(UPPER(TRIM(Table2[[#This Row],[Status_Clean]])),{"CONTACTED","QUALIFIED","CONVERTED"},0)),1,0)</f>
        <v>1</v>
      </c>
      <c r="O1050" cm="1">
        <f t="array" ref="O1050">_xlfn.SWITCH(UPPER(TRIM(Table2[[#This Row],[Status_Clean]])),"NEW",1,"CONTACTED",2,"QUALIFIED",3,"CONVERTED",4,"LOST",5,99)</f>
        <v>2</v>
      </c>
      <c r="P1050">
        <v>45071</v>
      </c>
      <c r="Q1050" t="s">
        <v>7569</v>
      </c>
      <c r="R1050" t="s">
        <v>7569</v>
      </c>
      <c r="S1050">
        <v>45071</v>
      </c>
      <c r="T1050" t="s">
        <v>7261</v>
      </c>
      <c r="U1050">
        <v>45071</v>
      </c>
      <c r="V1050" t="s">
        <v>7314</v>
      </c>
      <c r="W1050" t="s">
        <v>7263</v>
      </c>
      <c r="X1050" t="s">
        <v>7277</v>
      </c>
      <c r="Y1050" t="s">
        <v>7285</v>
      </c>
      <c r="Z1050">
        <v>33</v>
      </c>
      <c r="AA1050">
        <v>33</v>
      </c>
      <c r="AB1050" t="str" cm="1">
        <f t="array" ref="AB1050">_xlfn.LET(_xlpm.x,IFERROR(VALUE(Table2[[#This Row],[Response_Time_Hours]]),""),IF(_xlpm.x="","CHECK",_xlfn.IFS(_xlpm.x&lt;=1,"Immediate",_xlpm.x&lt;=6,"Fast",_xlpm.x&lt;=24,"Moderate",_xlpm.x&gt;24,"Delayed")))</f>
        <v>Delayed</v>
      </c>
      <c r="AC1050">
        <v>12</v>
      </c>
      <c r="AD1050" t="str" cm="1">
        <f t="array" ref="AD1050">IF(Table2[[#This Row],[Interaction_Count_Final]]="","N/A",_xlfn.IFS(Table2[[#This Row],[Interaction_Count_Final]]&lt;=2,"Low",Table2[[#This Row],[Interaction_Count_Final]]&lt;=5,"Medium",Table2[[#This Row],[Interaction_Count_Final]]&gt;=6,"High",TRUE,"CHECK"))</f>
        <v>High</v>
      </c>
      <c r="AE1050" t="s">
        <v>7266</v>
      </c>
      <c r="AF1050" t="b">
        <v>1</v>
      </c>
      <c r="AG1050" t="b">
        <v>1</v>
      </c>
      <c r="AH1050">
        <v>1355</v>
      </c>
      <c r="AI1050">
        <v>45071</v>
      </c>
      <c r="AJ1050" t="b">
        <v>1</v>
      </c>
      <c r="AK1050" t="e" cm="1">
        <f t="array" ref="AK1050">_xlfn.LET(
  _xlpm.txt,TRIM(Raw_Data!F1050),
  _xlpm.norm,SUBSTITUTE(SUBSTITUTE(_xlpm.txt,"-","/"),".","/"),
  _xlpm.p,_xlfn.TEXTSPLIT(_xlpm.norm,"/"),
  _xlpm.a,VALUE(INDEX(_xlpm.p,1)),
  _xlpm.b,VALUE(INDEX(_xlpm.p,2)),
  IF(AND(_xlpm.a&lt;=12,_xlpm.b&lt;=12),"REVIEW_AMBIGUOUS","OK")
)</f>
        <v>#REF!</v>
      </c>
    </row>
    <row r="1051" spans="1:37">
      <c r="A1051" t="s">
        <v>3202</v>
      </c>
      <c r="B1051" t="s">
        <v>3202</v>
      </c>
      <c r="C1051" t="b">
        <v>0</v>
      </c>
      <c r="D1051" t="s">
        <v>7257</v>
      </c>
      <c r="E1051" t="s">
        <v>8136</v>
      </c>
      <c r="F1051" t="s">
        <v>8136</v>
      </c>
      <c r="G1051" t="s">
        <v>7258</v>
      </c>
      <c r="H1051" t="s">
        <v>585</v>
      </c>
      <c r="I1051" t="s">
        <v>585</v>
      </c>
      <c r="J1051" t="s">
        <v>222</v>
      </c>
      <c r="K1051" t="s">
        <v>193</v>
      </c>
      <c r="L1051" t="s">
        <v>193</v>
      </c>
      <c r="M1051">
        <f>IF(UPPER(TRIM(Table2[[#This Row],[Status_Clean]]))="CONVERTED",1,0)</f>
        <v>0</v>
      </c>
      <c r="N1051">
        <f>IF(ISNUMBER(MATCH(UPPER(TRIM(Table2[[#This Row],[Status_Clean]])),{"CONTACTED","QUALIFIED","CONVERTED"},0)),1,0)</f>
        <v>0</v>
      </c>
      <c r="O1051" cm="1">
        <f t="array" ref="O1051">_xlfn.SWITCH(UPPER(TRIM(Table2[[#This Row],[Status_Clean]])),"NEW",1,"CONTACTED",2,"QUALIFIED",3,"CONVERTED",4,"LOST",5,99)</f>
        <v>1</v>
      </c>
      <c r="P1051">
        <v>45140</v>
      </c>
      <c r="Q1051" t="s">
        <v>7491</v>
      </c>
      <c r="R1051" t="s">
        <v>7491</v>
      </c>
      <c r="S1051">
        <v>45140</v>
      </c>
      <c r="T1051" t="s">
        <v>7261</v>
      </c>
      <c r="U1051">
        <v>45140</v>
      </c>
      <c r="V1051" t="s">
        <v>7310</v>
      </c>
      <c r="W1051" t="s">
        <v>7263</v>
      </c>
      <c r="X1051" t="s">
        <v>7288</v>
      </c>
      <c r="Y1051" t="s">
        <v>7272</v>
      </c>
      <c r="Z1051" t="s">
        <v>3204</v>
      </c>
      <c r="AA1051">
        <v>51.2</v>
      </c>
      <c r="AB1051" t="str" cm="1">
        <f t="array" ref="AB1051">_xlfn.LET(_xlpm.x,IFERROR(VALUE(Table2[[#This Row],[Response_Time_Hours]]),""),IF(_xlpm.x="","CHECK",_xlfn.IFS(_xlpm.x&lt;=1,"Immediate",_xlpm.x&lt;=6,"Fast",_xlpm.x&lt;=24,"Moderate",_xlpm.x&gt;24,"Delayed")))</f>
        <v>Delayed</v>
      </c>
      <c r="AC1051">
        <v>2</v>
      </c>
      <c r="AD1051" t="str" cm="1">
        <f t="array" ref="AD1051">IF(Table2[[#This Row],[Interaction_Count_Final]]="","N/A",_xlfn.IFS(Table2[[#This Row],[Interaction_Count_Final]]&lt;=2,"Low",Table2[[#This Row],[Interaction_Count_Final]]&lt;=5,"Medium",Table2[[#This Row],[Interaction_Count_Final]]&gt;=6,"High",TRUE,"CHECK"))</f>
        <v>Low</v>
      </c>
      <c r="AE1051" t="s">
        <v>7266</v>
      </c>
      <c r="AF1051" t="b">
        <v>1</v>
      </c>
      <c r="AG1051" t="b">
        <v>1</v>
      </c>
      <c r="AH1051">
        <v>1356</v>
      </c>
      <c r="AI1051">
        <v>45140</v>
      </c>
      <c r="AJ1051" t="b">
        <v>1</v>
      </c>
      <c r="AK1051" t="e" cm="1">
        <f t="array" ref="AK1051">_xlfn.LET(
  _xlpm.txt,TRIM(Raw_Data!F1051),
  _xlpm.norm,SUBSTITUTE(SUBSTITUTE(_xlpm.txt,"-","/"),".","/"),
  _xlpm.p,_xlfn.TEXTSPLIT(_xlpm.norm,"/"),
  _xlpm.a,VALUE(INDEX(_xlpm.p,1)),
  _xlpm.b,VALUE(INDEX(_xlpm.p,2)),
  IF(AND(_xlpm.a&lt;=12,_xlpm.b&lt;=12),"REVIEW_AMBIGUOUS","OK")
)</f>
        <v>#REF!</v>
      </c>
    </row>
    <row r="1052" spans="1:37">
      <c r="A1052" t="s">
        <v>3205</v>
      </c>
      <c r="B1052" t="s">
        <v>3205</v>
      </c>
      <c r="C1052" t="b">
        <v>0</v>
      </c>
      <c r="D1052" t="s">
        <v>7257</v>
      </c>
      <c r="E1052" t="s">
        <v>3206</v>
      </c>
      <c r="F1052" t="s">
        <v>3206</v>
      </c>
      <c r="G1052" t="s">
        <v>7280</v>
      </c>
      <c r="H1052" t="s">
        <v>101</v>
      </c>
      <c r="I1052" t="s">
        <v>101</v>
      </c>
      <c r="J1052" t="s">
        <v>101</v>
      </c>
      <c r="K1052" t="s">
        <v>250</v>
      </c>
      <c r="L1052" t="s">
        <v>250</v>
      </c>
      <c r="M1052">
        <f>IF(UPPER(TRIM(Table2[[#This Row],[Status_Clean]]))="CONVERTED",1,0)</f>
        <v>1</v>
      </c>
      <c r="N1052">
        <f>IF(ISNUMBER(MATCH(UPPER(TRIM(Table2[[#This Row],[Status_Clean]])),{"CONTACTED","QUALIFIED","CONVERTED"},0)),1,0)</f>
        <v>1</v>
      </c>
      <c r="O1052" cm="1">
        <f t="array" ref="O1052">_xlfn.SWITCH(UPPER(TRIM(Table2[[#This Row],[Status_Clean]])),"NEW",1,"CONTACTED",2,"QUALIFIED",3,"CONVERTED",4,"LOST",5,99)</f>
        <v>4</v>
      </c>
      <c r="P1052" t="s">
        <v>3207</v>
      </c>
      <c r="Q1052" t="s">
        <v>8137</v>
      </c>
      <c r="R1052" t="s">
        <v>8137</v>
      </c>
      <c r="S1052">
        <v>45615</v>
      </c>
      <c r="T1052" t="s">
        <v>7261</v>
      </c>
      <c r="U1052">
        <v>45615</v>
      </c>
      <c r="V1052" t="s">
        <v>7300</v>
      </c>
      <c r="W1052" t="s">
        <v>7271</v>
      </c>
      <c r="X1052" t="s">
        <v>7264</v>
      </c>
      <c r="Y1052" t="s">
        <v>7265</v>
      </c>
      <c r="Z1052" t="s">
        <v>424</v>
      </c>
      <c r="AA1052">
        <v>46.7</v>
      </c>
      <c r="AB1052" t="str" cm="1">
        <f t="array" ref="AB1052">_xlfn.LET(_xlpm.x,IFERROR(VALUE(Table2[[#This Row],[Response_Time_Hours]]),""),IF(_xlpm.x="","CHECK",_xlfn.IFS(_xlpm.x&lt;=1,"Immediate",_xlpm.x&lt;=6,"Fast",_xlpm.x&lt;=24,"Moderate",_xlpm.x&gt;24,"Delayed")))</f>
        <v>Delayed</v>
      </c>
      <c r="AC1052">
        <v>6</v>
      </c>
      <c r="AD1052" t="str" cm="1">
        <f t="array" ref="AD1052">IF(Table2[[#This Row],[Interaction_Count_Final]]="","N/A",_xlfn.IFS(Table2[[#This Row],[Interaction_Count_Final]]&lt;=2,"Low",Table2[[#This Row],[Interaction_Count_Final]]&lt;=5,"Medium",Table2[[#This Row],[Interaction_Count_Final]]&gt;=6,"High",TRUE,"CHECK"))</f>
        <v>High</v>
      </c>
      <c r="AE1052" t="s">
        <v>7266</v>
      </c>
      <c r="AF1052" t="b">
        <v>1</v>
      </c>
      <c r="AG1052" t="b">
        <v>1</v>
      </c>
      <c r="AH1052">
        <v>1357</v>
      </c>
      <c r="AI1052">
        <v>45615</v>
      </c>
      <c r="AJ1052" t="b">
        <v>1</v>
      </c>
      <c r="AK1052" t="str" cm="1">
        <f t="array" ref="AK1052">_xlfn.LET(
  _xlpm.txt,TRIM(Raw_Data!F1052),
  _xlpm.norm,SUBSTITUTE(SUBSTITUTE(_xlpm.txt,"-","/"),".","/"),
  _xlpm.p,_xlfn.TEXTSPLIT(_xlpm.norm,"/"),
  _xlpm.a,VALUE(INDEX(_xlpm.p,1)),
  _xlpm.b,VALUE(INDEX(_xlpm.p,2)),
  IF(AND(_xlpm.a&lt;=12,_xlpm.b&lt;=12),"REVIEW_AMBIGUOUS","OK")
)</f>
        <v>OK</v>
      </c>
    </row>
    <row r="1053" spans="1:37">
      <c r="A1053" t="s">
        <v>3208</v>
      </c>
      <c r="B1053" t="s">
        <v>3208</v>
      </c>
      <c r="C1053" t="b">
        <v>1</v>
      </c>
      <c r="D1053" t="s">
        <v>7257</v>
      </c>
      <c r="E1053" t="s">
        <v>3209</v>
      </c>
      <c r="F1053" t="s">
        <v>3209</v>
      </c>
      <c r="G1053" t="s">
        <v>7303</v>
      </c>
      <c r="H1053" t="s">
        <v>283</v>
      </c>
      <c r="I1053" t="s">
        <v>283</v>
      </c>
      <c r="J1053" t="s">
        <v>263</v>
      </c>
      <c r="K1053" t="s">
        <v>193</v>
      </c>
      <c r="L1053" t="s">
        <v>193</v>
      </c>
      <c r="M1053">
        <f>IF(UPPER(TRIM(Table2[[#This Row],[Status_Clean]]))="CONVERTED",1,0)</f>
        <v>0</v>
      </c>
      <c r="N1053">
        <f>IF(ISNUMBER(MATCH(UPPER(TRIM(Table2[[#This Row],[Status_Clean]])),{"CONTACTED","QUALIFIED","CONVERTED"},0)),1,0)</f>
        <v>0</v>
      </c>
      <c r="O1053" cm="1">
        <f t="array" ref="O1053">_xlfn.SWITCH(UPPER(TRIM(Table2[[#This Row],[Status_Clean]])),"NEW",1,"CONTACTED",2,"QUALIFIED",3,"CONVERTED",4,"LOST",5,99)</f>
        <v>1</v>
      </c>
      <c r="P1053" t="s">
        <v>3210</v>
      </c>
      <c r="Q1053" t="s">
        <v>8138</v>
      </c>
      <c r="R1053" t="s">
        <v>8138</v>
      </c>
      <c r="S1053">
        <v>45646</v>
      </c>
      <c r="T1053" t="s">
        <v>7261</v>
      </c>
      <c r="U1053">
        <v>45646</v>
      </c>
      <c r="V1053" t="s">
        <v>7262</v>
      </c>
      <c r="W1053" t="s">
        <v>7271</v>
      </c>
      <c r="X1053" t="s">
        <v>7264</v>
      </c>
      <c r="Y1053" t="s">
        <v>7312</v>
      </c>
      <c r="Z1053" t="s">
        <v>3211</v>
      </c>
      <c r="AA1053">
        <v>54.6</v>
      </c>
      <c r="AB1053" t="str" cm="1">
        <f t="array" ref="AB1053">_xlfn.LET(_xlpm.x,IFERROR(VALUE(Table2[[#This Row],[Response_Time_Hours]]),""),IF(_xlpm.x="","CHECK",_xlfn.IFS(_xlpm.x&lt;=1,"Immediate",_xlpm.x&lt;=6,"Fast",_xlpm.x&lt;=24,"Moderate",_xlpm.x&gt;24,"Delayed")))</f>
        <v>Delayed</v>
      </c>
      <c r="AC1053">
        <v>41</v>
      </c>
      <c r="AD1053" t="str" cm="1">
        <f t="array" ref="AD1053">IF(Table2[[#This Row],[Interaction_Count_Final]]="","N/A",_xlfn.IFS(Table2[[#This Row],[Interaction_Count_Final]]&lt;=2,"Low",Table2[[#This Row],[Interaction_Count_Final]]&lt;=5,"Medium",Table2[[#This Row],[Interaction_Count_Final]]&gt;=6,"High",TRUE,"CHECK"))</f>
        <v>High</v>
      </c>
      <c r="AE1053" t="s">
        <v>7266</v>
      </c>
      <c r="AF1053" t="b">
        <v>1</v>
      </c>
      <c r="AG1053" t="b">
        <v>1</v>
      </c>
      <c r="AH1053">
        <v>1358</v>
      </c>
      <c r="AI1053">
        <v>45646</v>
      </c>
      <c r="AJ1053" t="b">
        <v>1</v>
      </c>
      <c r="AK1053" t="str" cm="1">
        <f t="array" ref="AK1053">_xlfn.LET(
  _xlpm.txt,TRIM(Raw_Data!F1053),
  _xlpm.norm,SUBSTITUTE(SUBSTITUTE(_xlpm.txt,"-","/"),".","/"),
  _xlpm.p,_xlfn.TEXTSPLIT(_xlpm.norm,"/"),
  _xlpm.a,VALUE(INDEX(_xlpm.p,1)),
  _xlpm.b,VALUE(INDEX(_xlpm.p,2)),
  IF(AND(_xlpm.a&lt;=12,_xlpm.b&lt;=12),"REVIEW_AMBIGUOUS","OK")
)</f>
        <v>OK</v>
      </c>
    </row>
    <row r="1054" spans="1:37">
      <c r="A1054" t="s">
        <v>3212</v>
      </c>
      <c r="B1054" t="s">
        <v>3212</v>
      </c>
      <c r="C1054" t="b">
        <v>0</v>
      </c>
      <c r="D1054" t="s">
        <v>7257</v>
      </c>
      <c r="E1054" t="s">
        <v>3213</v>
      </c>
      <c r="F1054" t="s">
        <v>3213</v>
      </c>
      <c r="G1054" t="s">
        <v>7274</v>
      </c>
      <c r="H1054" t="s">
        <v>106</v>
      </c>
      <c r="I1054" t="s">
        <v>106</v>
      </c>
      <c r="J1054" t="s">
        <v>106</v>
      </c>
      <c r="K1054" t="s">
        <v>125</v>
      </c>
      <c r="L1054" t="s">
        <v>125</v>
      </c>
      <c r="M1054">
        <f>IF(UPPER(TRIM(Table2[[#This Row],[Status_Clean]]))="CONVERTED",1,0)</f>
        <v>0</v>
      </c>
      <c r="N1054">
        <f>IF(ISNUMBER(MATCH(UPPER(TRIM(Table2[[#This Row],[Status_Clean]])),{"CONTACTED","QUALIFIED","CONVERTED"},0)),1,0)</f>
        <v>1</v>
      </c>
      <c r="O1054" cm="1">
        <f t="array" ref="O1054">_xlfn.SWITCH(UPPER(TRIM(Table2[[#This Row],[Status_Clean]])),"NEW",1,"CONTACTED",2,"QUALIFIED",3,"CONVERTED",4,"LOST",5,99)</f>
        <v>2</v>
      </c>
      <c r="P1054">
        <v>45550</v>
      </c>
      <c r="Q1054" t="s">
        <v>8139</v>
      </c>
      <c r="R1054" t="s">
        <v>8139</v>
      </c>
      <c r="S1054">
        <v>45550</v>
      </c>
      <c r="T1054" t="s">
        <v>7261</v>
      </c>
      <c r="U1054">
        <v>45550</v>
      </c>
      <c r="V1054" t="s">
        <v>7287</v>
      </c>
      <c r="W1054" t="s">
        <v>7271</v>
      </c>
      <c r="X1054" t="s">
        <v>7288</v>
      </c>
      <c r="Y1054" t="s">
        <v>7293</v>
      </c>
      <c r="Z1054" t="s">
        <v>3214</v>
      </c>
      <c r="AA1054">
        <v>12.2</v>
      </c>
      <c r="AB1054" t="str" cm="1">
        <f t="array" ref="AB1054">_xlfn.LET(_xlpm.x,IFERROR(VALUE(Table2[[#This Row],[Response_Time_Hours]]),""),IF(_xlpm.x="","CHECK",_xlfn.IFS(_xlpm.x&lt;=1,"Immediate",_xlpm.x&lt;=6,"Fast",_xlpm.x&lt;=24,"Moderate",_xlpm.x&gt;24,"Delayed")))</f>
        <v>Moderate</v>
      </c>
      <c r="AC1054">
        <v>41</v>
      </c>
      <c r="AD1054" t="str" cm="1">
        <f t="array" ref="AD1054">IF(Table2[[#This Row],[Interaction_Count_Final]]="","N/A",_xlfn.IFS(Table2[[#This Row],[Interaction_Count_Final]]&lt;=2,"Low",Table2[[#This Row],[Interaction_Count_Final]]&lt;=5,"Medium",Table2[[#This Row],[Interaction_Count_Final]]&gt;=6,"High",TRUE,"CHECK"))</f>
        <v>High</v>
      </c>
      <c r="AE1054" t="s">
        <v>7266</v>
      </c>
      <c r="AF1054" t="b">
        <v>1</v>
      </c>
      <c r="AG1054" t="b">
        <v>1</v>
      </c>
      <c r="AH1054">
        <v>1359</v>
      </c>
      <c r="AI1054">
        <v>45550</v>
      </c>
      <c r="AJ1054" t="b">
        <v>1</v>
      </c>
      <c r="AK1054" t="e" cm="1">
        <f t="array" ref="AK1054">_xlfn.LET(
  _xlpm.txt,TRIM(Raw_Data!F1054),
  _xlpm.norm,SUBSTITUTE(SUBSTITUTE(_xlpm.txt,"-","/"),".","/"),
  _xlpm.p,_xlfn.TEXTSPLIT(_xlpm.norm,"/"),
  _xlpm.a,VALUE(INDEX(_xlpm.p,1)),
  _xlpm.b,VALUE(INDEX(_xlpm.p,2)),
  IF(AND(_xlpm.a&lt;=12,_xlpm.b&lt;=12),"REVIEW_AMBIGUOUS","OK")
)</f>
        <v>#REF!</v>
      </c>
    </row>
    <row r="1055" spans="1:37">
      <c r="A1055" t="s">
        <v>3215</v>
      </c>
      <c r="B1055" t="s">
        <v>3215</v>
      </c>
      <c r="C1055" t="b">
        <v>0</v>
      </c>
      <c r="D1055" t="s">
        <v>7257</v>
      </c>
      <c r="E1055" t="s">
        <v>8140</v>
      </c>
      <c r="F1055" t="s">
        <v>8140</v>
      </c>
      <c r="G1055" t="s">
        <v>7303</v>
      </c>
      <c r="H1055" t="s">
        <v>222</v>
      </c>
      <c r="I1055" t="s">
        <v>222</v>
      </c>
      <c r="J1055" t="s">
        <v>222</v>
      </c>
      <c r="K1055" t="s">
        <v>71</v>
      </c>
      <c r="L1055" t="s">
        <v>71</v>
      </c>
      <c r="M1055">
        <f>IF(UPPER(TRIM(Table2[[#This Row],[Status_Clean]]))="CONVERTED",1,0)</f>
        <v>0</v>
      </c>
      <c r="N1055">
        <f>IF(ISNUMBER(MATCH(UPPER(TRIM(Table2[[#This Row],[Status_Clean]])),{"CONTACTED","QUALIFIED","CONVERTED"},0)),1,0)</f>
        <v>1</v>
      </c>
      <c r="O1055" cm="1">
        <f t="array" ref="O1055">_xlfn.SWITCH(UPPER(TRIM(Table2[[#This Row],[Status_Clean]])),"NEW",1,"CONTACTED",2,"QUALIFIED",3,"CONVERTED",4,"LOST",5,99)</f>
        <v>3</v>
      </c>
      <c r="P1055">
        <v>45602</v>
      </c>
      <c r="Q1055" t="s">
        <v>7876</v>
      </c>
      <c r="R1055" t="s">
        <v>7876</v>
      </c>
      <c r="S1055">
        <v>45602</v>
      </c>
      <c r="T1055" t="s">
        <v>7261</v>
      </c>
      <c r="U1055">
        <v>45602</v>
      </c>
      <c r="V1055" t="s">
        <v>7300</v>
      </c>
      <c r="W1055" t="s">
        <v>7271</v>
      </c>
      <c r="X1055" t="s">
        <v>7264</v>
      </c>
      <c r="Y1055" t="s">
        <v>7272</v>
      </c>
      <c r="Z1055" t="s">
        <v>330</v>
      </c>
      <c r="AA1055">
        <v>31.200000000000003</v>
      </c>
      <c r="AB1055" t="str" cm="1">
        <f t="array" ref="AB1055">_xlfn.LET(_xlpm.x,IFERROR(VALUE(Table2[[#This Row],[Response_Time_Hours]]),""),IF(_xlpm.x="","CHECK",_xlfn.IFS(_xlpm.x&lt;=1,"Immediate",_xlpm.x&lt;=6,"Fast",_xlpm.x&lt;=24,"Moderate",_xlpm.x&gt;24,"Delayed")))</f>
        <v>Delayed</v>
      </c>
      <c r="AC1055">
        <v>5</v>
      </c>
      <c r="AD1055" t="str" cm="1">
        <f t="array" ref="AD1055">IF(Table2[[#This Row],[Interaction_Count_Final]]="","N/A",_xlfn.IFS(Table2[[#This Row],[Interaction_Count_Final]]&lt;=2,"Low",Table2[[#This Row],[Interaction_Count_Final]]&lt;=5,"Medium",Table2[[#This Row],[Interaction_Count_Final]]&gt;=6,"High",TRUE,"CHECK"))</f>
        <v>Medium</v>
      </c>
      <c r="AE1055" t="s">
        <v>7266</v>
      </c>
      <c r="AF1055" t="b">
        <v>1</v>
      </c>
      <c r="AG1055" t="b">
        <v>1</v>
      </c>
      <c r="AH1055">
        <v>1360</v>
      </c>
      <c r="AI1055">
        <v>45602</v>
      </c>
      <c r="AJ1055" t="b">
        <v>1</v>
      </c>
      <c r="AK1055" t="e" cm="1">
        <f t="array" ref="AK1055">_xlfn.LET(
  _xlpm.txt,TRIM(Raw_Data!F1055),
  _xlpm.norm,SUBSTITUTE(SUBSTITUTE(_xlpm.txt,"-","/"),".","/"),
  _xlpm.p,_xlfn.TEXTSPLIT(_xlpm.norm,"/"),
  _xlpm.a,VALUE(INDEX(_xlpm.p,1)),
  _xlpm.b,VALUE(INDEX(_xlpm.p,2)),
  IF(AND(_xlpm.a&lt;=12,_xlpm.b&lt;=12),"REVIEW_AMBIGUOUS","OK")
)</f>
        <v>#REF!</v>
      </c>
    </row>
    <row r="1056" spans="1:37">
      <c r="A1056" t="s">
        <v>3217</v>
      </c>
      <c r="B1056" t="s">
        <v>3217</v>
      </c>
      <c r="C1056" t="b">
        <v>0</v>
      </c>
      <c r="D1056" t="s">
        <v>7257</v>
      </c>
      <c r="E1056" t="s">
        <v>3218</v>
      </c>
      <c r="F1056" t="s">
        <v>3218</v>
      </c>
      <c r="G1056" t="s">
        <v>7258</v>
      </c>
      <c r="H1056" t="s">
        <v>147</v>
      </c>
      <c r="I1056" t="s">
        <v>147</v>
      </c>
      <c r="J1056" t="s">
        <v>7308</v>
      </c>
      <c r="K1056" t="s">
        <v>193</v>
      </c>
      <c r="L1056" t="s">
        <v>193</v>
      </c>
      <c r="M1056">
        <f>IF(UPPER(TRIM(Table2[[#This Row],[Status_Clean]]))="CONVERTED",1,0)</f>
        <v>0</v>
      </c>
      <c r="N1056">
        <f>IF(ISNUMBER(MATCH(UPPER(TRIM(Table2[[#This Row],[Status_Clean]])),{"CONTACTED","QUALIFIED","CONVERTED"},0)),1,0)</f>
        <v>0</v>
      </c>
      <c r="O1056" cm="1">
        <f t="array" ref="O1056">_xlfn.SWITCH(UPPER(TRIM(Table2[[#This Row],[Status_Clean]])),"NEW",1,"CONTACTED",2,"QUALIFIED",3,"CONVERTED",4,"LOST",5,99)</f>
        <v>1</v>
      </c>
      <c r="P1056" t="s">
        <v>2628</v>
      </c>
      <c r="Q1056" t="s">
        <v>7995</v>
      </c>
      <c r="R1056" t="s">
        <v>7995</v>
      </c>
      <c r="S1056">
        <v>44930</v>
      </c>
      <c r="T1056" t="s">
        <v>7261</v>
      </c>
      <c r="U1056">
        <v>44930</v>
      </c>
      <c r="V1056" t="s">
        <v>7317</v>
      </c>
      <c r="W1056" t="s">
        <v>7263</v>
      </c>
      <c r="X1056" t="s">
        <v>7284</v>
      </c>
      <c r="Y1056" t="s">
        <v>7272</v>
      </c>
      <c r="Z1056">
        <v>22.9</v>
      </c>
      <c r="AA1056">
        <v>22.9</v>
      </c>
      <c r="AB1056" t="str" cm="1">
        <f t="array" ref="AB1056">_xlfn.LET(_xlpm.x,IFERROR(VALUE(Table2[[#This Row],[Response_Time_Hours]]),""),IF(_xlpm.x="","CHECK",_xlfn.IFS(_xlpm.x&lt;=1,"Immediate",_xlpm.x&lt;=6,"Fast",_xlpm.x&lt;=24,"Moderate",_xlpm.x&gt;24,"Delayed")))</f>
        <v>Moderate</v>
      </c>
      <c r="AC1056">
        <v>16</v>
      </c>
      <c r="AD1056" t="str" cm="1">
        <f t="array" ref="AD1056">IF(Table2[[#This Row],[Interaction_Count_Final]]="","N/A",_xlfn.IFS(Table2[[#This Row],[Interaction_Count_Final]]&lt;=2,"Low",Table2[[#This Row],[Interaction_Count_Final]]&lt;=5,"Medium",Table2[[#This Row],[Interaction_Count_Final]]&gt;=6,"High",TRUE,"CHECK"))</f>
        <v>High</v>
      </c>
      <c r="AE1056" t="s">
        <v>7266</v>
      </c>
      <c r="AF1056" t="b">
        <v>1</v>
      </c>
      <c r="AG1056" t="b">
        <v>1</v>
      </c>
      <c r="AH1056">
        <v>1361</v>
      </c>
      <c r="AI1056">
        <v>44930</v>
      </c>
      <c r="AJ1056" t="b">
        <v>1</v>
      </c>
      <c r="AK1056" t="e" cm="1">
        <f t="array" ref="AK1056">_xlfn.LET(
  _xlpm.txt,TRIM(Raw_Data!F1056),
  _xlpm.norm,SUBSTITUTE(SUBSTITUTE(_xlpm.txt,"-","/"),".","/"),
  _xlpm.p,_xlfn.TEXTSPLIT(_xlpm.norm,"/"),
  _xlpm.a,VALUE(INDEX(_xlpm.p,1)),
  _xlpm.b,VALUE(INDEX(_xlpm.p,2)),
  IF(AND(_xlpm.a&lt;=12,_xlpm.b&lt;=12),"REVIEW_AMBIGUOUS","OK")
)</f>
        <v>#REF!</v>
      </c>
    </row>
    <row r="1057" spans="1:37">
      <c r="A1057" t="s">
        <v>3219</v>
      </c>
      <c r="B1057" t="s">
        <v>3219</v>
      </c>
      <c r="C1057" t="b">
        <v>0</v>
      </c>
      <c r="D1057" t="s">
        <v>7257</v>
      </c>
      <c r="E1057" t="s">
        <v>8141</v>
      </c>
      <c r="F1057" t="s">
        <v>8141</v>
      </c>
      <c r="G1057" t="s">
        <v>7268</v>
      </c>
      <c r="H1057" t="s">
        <v>283</v>
      </c>
      <c r="I1057" t="s">
        <v>283</v>
      </c>
      <c r="J1057" t="s">
        <v>263</v>
      </c>
      <c r="K1057" t="s">
        <v>193</v>
      </c>
      <c r="L1057" t="s">
        <v>193</v>
      </c>
      <c r="M1057">
        <f>IF(UPPER(TRIM(Table2[[#This Row],[Status_Clean]]))="CONVERTED",1,0)</f>
        <v>0</v>
      </c>
      <c r="N1057">
        <f>IF(ISNUMBER(MATCH(UPPER(TRIM(Table2[[#This Row],[Status_Clean]])),{"CONTACTED","QUALIFIED","CONVERTED"},0)),1,0)</f>
        <v>0</v>
      </c>
      <c r="O1057" cm="1">
        <f t="array" ref="O1057">_xlfn.SWITCH(UPPER(TRIM(Table2[[#This Row],[Status_Clean]])),"NEW",1,"CONTACTED",2,"QUALIFIED",3,"CONVERTED",4,"LOST",5,99)</f>
        <v>1</v>
      </c>
      <c r="P1057">
        <v>45420</v>
      </c>
      <c r="Q1057" t="s">
        <v>7740</v>
      </c>
      <c r="R1057" t="s">
        <v>7740</v>
      </c>
      <c r="S1057">
        <v>45420</v>
      </c>
      <c r="T1057" t="s">
        <v>7261</v>
      </c>
      <c r="U1057">
        <v>45420</v>
      </c>
      <c r="V1057" t="s">
        <v>7314</v>
      </c>
      <c r="W1057" t="s">
        <v>7271</v>
      </c>
      <c r="X1057" t="s">
        <v>7277</v>
      </c>
      <c r="Y1057" t="s">
        <v>7272</v>
      </c>
      <c r="Z1057" t="s">
        <v>3221</v>
      </c>
      <c r="AA1057">
        <v>9.6999999999999993</v>
      </c>
      <c r="AB1057" t="str" cm="1">
        <f t="array" ref="AB1057">_xlfn.LET(_xlpm.x,IFERROR(VALUE(Table2[[#This Row],[Response_Time_Hours]]),""),IF(_xlpm.x="","CHECK",_xlfn.IFS(_xlpm.x&lt;=1,"Immediate",_xlpm.x&lt;=6,"Fast",_xlpm.x&lt;=24,"Moderate",_xlpm.x&gt;24,"Delayed")))</f>
        <v>Moderate</v>
      </c>
      <c r="AC1057">
        <v>18</v>
      </c>
      <c r="AD1057" t="str" cm="1">
        <f t="array" ref="AD1057">IF(Table2[[#This Row],[Interaction_Count_Final]]="","N/A",_xlfn.IFS(Table2[[#This Row],[Interaction_Count_Final]]&lt;=2,"Low",Table2[[#This Row],[Interaction_Count_Final]]&lt;=5,"Medium",Table2[[#This Row],[Interaction_Count_Final]]&gt;=6,"High",TRUE,"CHECK"))</f>
        <v>High</v>
      </c>
      <c r="AE1057" t="s">
        <v>7266</v>
      </c>
      <c r="AF1057" t="b">
        <v>1</v>
      </c>
      <c r="AG1057" t="b">
        <v>1</v>
      </c>
      <c r="AH1057">
        <v>1362</v>
      </c>
      <c r="AI1057">
        <v>45420</v>
      </c>
      <c r="AJ1057" t="b">
        <v>1</v>
      </c>
      <c r="AK1057" t="e" cm="1">
        <f t="array" ref="AK1057">_xlfn.LET(
  _xlpm.txt,TRIM(Raw_Data!F1057),
  _xlpm.norm,SUBSTITUTE(SUBSTITUTE(_xlpm.txt,"-","/"),".","/"),
  _xlpm.p,_xlfn.TEXTSPLIT(_xlpm.norm,"/"),
  _xlpm.a,VALUE(INDEX(_xlpm.p,1)),
  _xlpm.b,VALUE(INDEX(_xlpm.p,2)),
  IF(AND(_xlpm.a&lt;=12,_xlpm.b&lt;=12),"REVIEW_AMBIGUOUS","OK")
)</f>
        <v>#REF!</v>
      </c>
    </row>
    <row r="1058" spans="1:37">
      <c r="A1058" t="s">
        <v>3222</v>
      </c>
      <c r="B1058" t="s">
        <v>3222</v>
      </c>
      <c r="C1058" t="b">
        <v>0</v>
      </c>
      <c r="D1058" t="s">
        <v>7257</v>
      </c>
      <c r="E1058" t="s">
        <v>8142</v>
      </c>
      <c r="F1058" t="s">
        <v>8142</v>
      </c>
      <c r="G1058" t="s">
        <v>7280</v>
      </c>
      <c r="H1058" t="s">
        <v>106</v>
      </c>
      <c r="I1058" t="s">
        <v>106</v>
      </c>
      <c r="J1058" t="s">
        <v>106</v>
      </c>
      <c r="K1058" t="s">
        <v>7502</v>
      </c>
      <c r="L1058" t="s">
        <v>71</v>
      </c>
      <c r="M1058">
        <f>IF(UPPER(TRIM(Table2[[#This Row],[Status_Clean]]))="CONVERTED",1,0)</f>
        <v>0</v>
      </c>
      <c r="N1058">
        <f>IF(ISNUMBER(MATCH(UPPER(TRIM(Table2[[#This Row],[Status_Clean]])),{"CONTACTED","QUALIFIED","CONVERTED"},0)),1,0)</f>
        <v>1</v>
      </c>
      <c r="O1058" cm="1">
        <f t="array" ref="O1058">_xlfn.SWITCH(UPPER(TRIM(Table2[[#This Row],[Status_Clean]])),"NEW",1,"CONTACTED",2,"QUALIFIED",3,"CONVERTED",4,"LOST",5,99)</f>
        <v>3</v>
      </c>
      <c r="P1058">
        <v>45292</v>
      </c>
      <c r="Q1058" t="s">
        <v>7674</v>
      </c>
      <c r="R1058" t="s">
        <v>7674</v>
      </c>
      <c r="S1058">
        <v>45292</v>
      </c>
      <c r="T1058" t="s">
        <v>7261</v>
      </c>
      <c r="U1058">
        <v>45292</v>
      </c>
      <c r="V1058" t="s">
        <v>7317</v>
      </c>
      <c r="W1058" t="s">
        <v>7271</v>
      </c>
      <c r="X1058" t="s">
        <v>7284</v>
      </c>
      <c r="Y1058" t="s">
        <v>7298</v>
      </c>
      <c r="Z1058">
        <v>35</v>
      </c>
      <c r="AA1058">
        <v>35</v>
      </c>
      <c r="AB1058" t="str" cm="1">
        <f t="array" ref="AB1058">_xlfn.LET(_xlpm.x,IFERROR(VALUE(Table2[[#This Row],[Response_Time_Hours]]),""),IF(_xlpm.x="","CHECK",_xlfn.IFS(_xlpm.x&lt;=1,"Immediate",_xlpm.x&lt;=6,"Fast",_xlpm.x&lt;=24,"Moderate",_xlpm.x&gt;24,"Delayed")))</f>
        <v>Delayed</v>
      </c>
      <c r="AC1058">
        <v>40</v>
      </c>
      <c r="AD1058" t="str" cm="1">
        <f t="array" ref="AD1058">IF(Table2[[#This Row],[Interaction_Count_Final]]="","N/A",_xlfn.IFS(Table2[[#This Row],[Interaction_Count_Final]]&lt;=2,"Low",Table2[[#This Row],[Interaction_Count_Final]]&lt;=5,"Medium",Table2[[#This Row],[Interaction_Count_Final]]&gt;=6,"High",TRUE,"CHECK"))</f>
        <v>High</v>
      </c>
      <c r="AE1058" t="s">
        <v>7266</v>
      </c>
      <c r="AF1058" t="b">
        <v>1</v>
      </c>
      <c r="AG1058" t="b">
        <v>1</v>
      </c>
      <c r="AH1058">
        <v>1363</v>
      </c>
      <c r="AI1058">
        <v>45292</v>
      </c>
      <c r="AJ1058" t="b">
        <v>1</v>
      </c>
      <c r="AK1058" t="e" cm="1">
        <f t="array" ref="AK1058">_xlfn.LET(
  _xlpm.txt,TRIM(Raw_Data!F1058),
  _xlpm.norm,SUBSTITUTE(SUBSTITUTE(_xlpm.txt,"-","/"),".","/"),
  _xlpm.p,_xlfn.TEXTSPLIT(_xlpm.norm,"/"),
  _xlpm.a,VALUE(INDEX(_xlpm.p,1)),
  _xlpm.b,VALUE(INDEX(_xlpm.p,2)),
  IF(AND(_xlpm.a&lt;=12,_xlpm.b&lt;=12),"REVIEW_AMBIGUOUS","OK")
)</f>
        <v>#REF!</v>
      </c>
    </row>
    <row r="1059" spans="1:37">
      <c r="A1059" t="s">
        <v>3224</v>
      </c>
      <c r="B1059" t="s">
        <v>3224</v>
      </c>
      <c r="C1059" t="b">
        <v>0</v>
      </c>
      <c r="D1059" t="s">
        <v>7257</v>
      </c>
      <c r="E1059" t="s">
        <v>8143</v>
      </c>
      <c r="F1059" t="s">
        <v>8143</v>
      </c>
      <c r="G1059" t="s">
        <v>7303</v>
      </c>
      <c r="H1059" t="s">
        <v>792</v>
      </c>
      <c r="I1059" t="s">
        <v>792</v>
      </c>
      <c r="J1059" t="s">
        <v>792</v>
      </c>
      <c r="K1059" t="s">
        <v>250</v>
      </c>
      <c r="L1059" t="s">
        <v>250</v>
      </c>
      <c r="M1059">
        <f>IF(UPPER(TRIM(Table2[[#This Row],[Status_Clean]]))="CONVERTED",1,0)</f>
        <v>1</v>
      </c>
      <c r="N1059">
        <f>IF(ISNUMBER(MATCH(UPPER(TRIM(Table2[[#This Row],[Status_Clean]])),{"CONTACTED","QUALIFIED","CONVERTED"},0)),1,0)</f>
        <v>1</v>
      </c>
      <c r="O1059" cm="1">
        <f t="array" ref="O1059">_xlfn.SWITCH(UPPER(TRIM(Table2[[#This Row],[Status_Clean]])),"NEW",1,"CONTACTED",2,"QUALIFIED",3,"CONVERTED",4,"LOST",5,99)</f>
        <v>4</v>
      </c>
      <c r="P1059">
        <v>45398</v>
      </c>
      <c r="Q1059" t="s">
        <v>7717</v>
      </c>
      <c r="R1059" t="s">
        <v>7717</v>
      </c>
      <c r="S1059">
        <v>45398</v>
      </c>
      <c r="T1059" t="s">
        <v>7261</v>
      </c>
      <c r="U1059">
        <v>45398</v>
      </c>
      <c r="V1059" t="s">
        <v>7297</v>
      </c>
      <c r="W1059" t="s">
        <v>7271</v>
      </c>
      <c r="X1059" t="s">
        <v>7277</v>
      </c>
      <c r="Y1059" t="s">
        <v>7265</v>
      </c>
      <c r="Z1059">
        <v>44.3</v>
      </c>
      <c r="AA1059">
        <v>44.3</v>
      </c>
      <c r="AB1059" t="str" cm="1">
        <f t="array" ref="AB1059">_xlfn.LET(_xlpm.x,IFERROR(VALUE(Table2[[#This Row],[Response_Time_Hours]]),""),IF(_xlpm.x="","CHECK",_xlfn.IFS(_xlpm.x&lt;=1,"Immediate",_xlpm.x&lt;=6,"Fast",_xlpm.x&lt;=24,"Moderate",_xlpm.x&gt;24,"Delayed")))</f>
        <v>Delayed</v>
      </c>
      <c r="AC1059">
        <v>13</v>
      </c>
      <c r="AD1059" t="str" cm="1">
        <f t="array" ref="AD1059">IF(Table2[[#This Row],[Interaction_Count_Final]]="","N/A",_xlfn.IFS(Table2[[#This Row],[Interaction_Count_Final]]&lt;=2,"Low",Table2[[#This Row],[Interaction_Count_Final]]&lt;=5,"Medium",Table2[[#This Row],[Interaction_Count_Final]]&gt;=6,"High",TRUE,"CHECK"))</f>
        <v>High</v>
      </c>
      <c r="AE1059" t="s">
        <v>7273</v>
      </c>
      <c r="AF1059" t="b">
        <v>1</v>
      </c>
      <c r="AG1059" t="b">
        <v>1</v>
      </c>
      <c r="AH1059">
        <v>1364</v>
      </c>
      <c r="AI1059">
        <v>45398</v>
      </c>
      <c r="AJ1059" t="b">
        <v>1</v>
      </c>
      <c r="AK1059" t="e" cm="1">
        <f t="array" ref="AK1059">_xlfn.LET(
  _xlpm.txt,TRIM(Raw_Data!F1059),
  _xlpm.norm,SUBSTITUTE(SUBSTITUTE(_xlpm.txt,"-","/"),".","/"),
  _xlpm.p,_xlfn.TEXTSPLIT(_xlpm.norm,"/"),
  _xlpm.a,VALUE(INDEX(_xlpm.p,1)),
  _xlpm.b,VALUE(INDEX(_xlpm.p,2)),
  IF(AND(_xlpm.a&lt;=12,_xlpm.b&lt;=12),"REVIEW_AMBIGUOUS","OK")
)</f>
        <v>#REF!</v>
      </c>
    </row>
    <row r="1060" spans="1:37">
      <c r="A1060" t="s">
        <v>3226</v>
      </c>
      <c r="B1060" t="s">
        <v>3226</v>
      </c>
      <c r="C1060" t="b">
        <v>0</v>
      </c>
      <c r="D1060" t="s">
        <v>7257</v>
      </c>
      <c r="E1060" t="s">
        <v>3227</v>
      </c>
      <c r="F1060" t="s">
        <v>3227</v>
      </c>
      <c r="G1060" t="s">
        <v>7268</v>
      </c>
      <c r="H1060" t="s">
        <v>263</v>
      </c>
      <c r="I1060" t="s">
        <v>263</v>
      </c>
      <c r="J1060" t="s">
        <v>263</v>
      </c>
      <c r="K1060" t="s">
        <v>71</v>
      </c>
      <c r="L1060" t="s">
        <v>71</v>
      </c>
      <c r="M1060">
        <f>IF(UPPER(TRIM(Table2[[#This Row],[Status_Clean]]))="CONVERTED",1,0)</f>
        <v>0</v>
      </c>
      <c r="N1060">
        <f>IF(ISNUMBER(MATCH(UPPER(TRIM(Table2[[#This Row],[Status_Clean]])),{"CONTACTED","QUALIFIED","CONVERTED"},0)),1,0)</f>
        <v>1</v>
      </c>
      <c r="O1060" cm="1">
        <f t="array" ref="O1060">_xlfn.SWITCH(UPPER(TRIM(Table2[[#This Row],[Status_Clean]])),"NEW",1,"CONTACTED",2,"QUALIFIED",3,"CONVERTED",4,"LOST",5,99)</f>
        <v>3</v>
      </c>
      <c r="P1060" t="s">
        <v>3228</v>
      </c>
      <c r="Q1060" t="s">
        <v>3228</v>
      </c>
      <c r="R1060" t="s">
        <v>3228</v>
      </c>
      <c r="S1060">
        <v>45640</v>
      </c>
      <c r="T1060" t="s">
        <v>7261</v>
      </c>
      <c r="U1060">
        <v>45640</v>
      </c>
      <c r="V1060" t="s">
        <v>7262</v>
      </c>
      <c r="W1060" t="s">
        <v>7271</v>
      </c>
      <c r="X1060" t="s">
        <v>7264</v>
      </c>
      <c r="Y1060" t="s">
        <v>7278</v>
      </c>
      <c r="Z1060">
        <v>17.5</v>
      </c>
      <c r="AA1060">
        <v>17.5</v>
      </c>
      <c r="AB1060" t="str" cm="1">
        <f t="array" ref="AB1060">_xlfn.LET(_xlpm.x,IFERROR(VALUE(Table2[[#This Row],[Response_Time_Hours]]),""),IF(_xlpm.x="","CHECK",_xlfn.IFS(_xlpm.x&lt;=1,"Immediate",_xlpm.x&lt;=6,"Fast",_xlpm.x&lt;=24,"Moderate",_xlpm.x&gt;24,"Delayed")))</f>
        <v>Moderate</v>
      </c>
      <c r="AC1060">
        <v>36</v>
      </c>
      <c r="AD1060" t="str" cm="1">
        <f t="array" ref="AD1060">IF(Table2[[#This Row],[Interaction_Count_Final]]="","N/A",_xlfn.IFS(Table2[[#This Row],[Interaction_Count_Final]]&lt;=2,"Low",Table2[[#This Row],[Interaction_Count_Final]]&lt;=5,"Medium",Table2[[#This Row],[Interaction_Count_Final]]&gt;=6,"High",TRUE,"CHECK"))</f>
        <v>High</v>
      </c>
      <c r="AE1060" t="s">
        <v>7273</v>
      </c>
      <c r="AF1060" t="b">
        <v>1</v>
      </c>
      <c r="AG1060" t="b">
        <v>1</v>
      </c>
      <c r="AH1060">
        <v>1365</v>
      </c>
      <c r="AI1060">
        <v>45640</v>
      </c>
      <c r="AJ1060" t="b">
        <v>1</v>
      </c>
      <c r="AK1060" t="str" cm="1">
        <f t="array" ref="AK1060">_xlfn.LET(
  _xlpm.txt,TRIM(Raw_Data!F1060),
  _xlpm.norm,SUBSTITUTE(SUBSTITUTE(_xlpm.txt,"-","/"),".","/"),
  _xlpm.p,_xlfn.TEXTSPLIT(_xlpm.norm,"/"),
  _xlpm.a,VALUE(INDEX(_xlpm.p,1)),
  _xlpm.b,VALUE(INDEX(_xlpm.p,2)),
  IF(AND(_xlpm.a&lt;=12,_xlpm.b&lt;=12),"REVIEW_AMBIGUOUS","OK")
)</f>
        <v>OK</v>
      </c>
    </row>
    <row r="1061" spans="1:37">
      <c r="A1061" t="s">
        <v>3229</v>
      </c>
      <c r="B1061" t="s">
        <v>3229</v>
      </c>
      <c r="C1061" t="b">
        <v>0</v>
      </c>
      <c r="D1061" t="s">
        <v>7257</v>
      </c>
      <c r="E1061" t="s">
        <v>3230</v>
      </c>
      <c r="F1061" t="s">
        <v>3230</v>
      </c>
      <c r="G1061" t="s">
        <v>7280</v>
      </c>
      <c r="H1061" t="s">
        <v>263</v>
      </c>
      <c r="I1061" t="s">
        <v>263</v>
      </c>
      <c r="J1061" t="s">
        <v>263</v>
      </c>
      <c r="K1061" t="s">
        <v>7365</v>
      </c>
      <c r="L1061" t="s">
        <v>250</v>
      </c>
      <c r="M1061">
        <f>IF(UPPER(TRIM(Table2[[#This Row],[Status_Clean]]))="CONVERTED",1,0)</f>
        <v>1</v>
      </c>
      <c r="N1061">
        <f>IF(ISNUMBER(MATCH(UPPER(TRIM(Table2[[#This Row],[Status_Clean]])),{"CONTACTED","QUALIFIED","CONVERTED"},0)),1,0)</f>
        <v>1</v>
      </c>
      <c r="O1061" cm="1">
        <f t="array" ref="O1061">_xlfn.SWITCH(UPPER(TRIM(Table2[[#This Row],[Status_Clean]])),"NEW",1,"CONTACTED",2,"QUALIFIED",3,"CONVERTED",4,"LOST",5,99)</f>
        <v>4</v>
      </c>
      <c r="P1061" t="s">
        <v>3231</v>
      </c>
      <c r="Q1061" t="s">
        <v>3231</v>
      </c>
      <c r="R1061" t="s">
        <v>3231</v>
      </c>
      <c r="S1061">
        <v>45565</v>
      </c>
      <c r="T1061" t="s">
        <v>7261</v>
      </c>
      <c r="U1061">
        <v>45565</v>
      </c>
      <c r="V1061" t="s">
        <v>7287</v>
      </c>
      <c r="W1061" t="s">
        <v>7271</v>
      </c>
      <c r="X1061" t="s">
        <v>7288</v>
      </c>
      <c r="Y1061" t="s">
        <v>7298</v>
      </c>
      <c r="Z1061" t="s">
        <v>3232</v>
      </c>
      <c r="AA1061">
        <v>1.7</v>
      </c>
      <c r="AB1061" t="str" cm="1">
        <f t="array" ref="AB1061">_xlfn.LET(_xlpm.x,IFERROR(VALUE(Table2[[#This Row],[Response_Time_Hours]]),""),IF(_xlpm.x="","CHECK",_xlfn.IFS(_xlpm.x&lt;=1,"Immediate",_xlpm.x&lt;=6,"Fast",_xlpm.x&lt;=24,"Moderate",_xlpm.x&gt;24,"Delayed")))</f>
        <v>Fast</v>
      </c>
      <c r="AC1061">
        <v>3</v>
      </c>
      <c r="AD1061" t="str" cm="1">
        <f t="array" ref="AD1061">IF(Table2[[#This Row],[Interaction_Count_Final]]="","N/A",_xlfn.IFS(Table2[[#This Row],[Interaction_Count_Final]]&lt;=2,"Low",Table2[[#This Row],[Interaction_Count_Final]]&lt;=5,"Medium",Table2[[#This Row],[Interaction_Count_Final]]&gt;=6,"High",TRUE,"CHECK"))</f>
        <v>Medium</v>
      </c>
      <c r="AE1061" t="s">
        <v>7289</v>
      </c>
      <c r="AF1061" t="b">
        <v>1</v>
      </c>
      <c r="AG1061" t="b">
        <v>1</v>
      </c>
      <c r="AH1061">
        <v>1366</v>
      </c>
      <c r="AI1061">
        <v>45565</v>
      </c>
      <c r="AJ1061" t="b">
        <v>1</v>
      </c>
      <c r="AK1061" t="str" cm="1">
        <f t="array" ref="AK1061">_xlfn.LET(
  _xlpm.txt,TRIM(Raw_Data!F1061),
  _xlpm.norm,SUBSTITUTE(SUBSTITUTE(_xlpm.txt,"-","/"),".","/"),
  _xlpm.p,_xlfn.TEXTSPLIT(_xlpm.norm,"/"),
  _xlpm.a,VALUE(INDEX(_xlpm.p,1)),
  _xlpm.b,VALUE(INDEX(_xlpm.p,2)),
  IF(AND(_xlpm.a&lt;=12,_xlpm.b&lt;=12),"REVIEW_AMBIGUOUS","OK")
)</f>
        <v>OK</v>
      </c>
    </row>
    <row r="1062" spans="1:37">
      <c r="A1062" t="s">
        <v>3233</v>
      </c>
      <c r="B1062" t="s">
        <v>3233</v>
      </c>
      <c r="C1062" t="b">
        <v>0</v>
      </c>
      <c r="D1062" t="s">
        <v>7257</v>
      </c>
      <c r="E1062" t="s">
        <v>3234</v>
      </c>
      <c r="F1062" t="s">
        <v>3234</v>
      </c>
      <c r="G1062" t="s">
        <v>7303</v>
      </c>
      <c r="H1062" t="s">
        <v>222</v>
      </c>
      <c r="I1062" t="s">
        <v>222</v>
      </c>
      <c r="J1062" t="s">
        <v>222</v>
      </c>
      <c r="K1062" t="s">
        <v>7259</v>
      </c>
      <c r="L1062" t="s">
        <v>193</v>
      </c>
      <c r="M1062">
        <f>IF(UPPER(TRIM(Table2[[#This Row],[Status_Clean]]))="CONVERTED",1,0)</f>
        <v>0</v>
      </c>
      <c r="N1062">
        <f>IF(ISNUMBER(MATCH(UPPER(TRIM(Table2[[#This Row],[Status_Clean]])),{"CONTACTED","QUALIFIED","CONVERTED"},0)),1,0)</f>
        <v>0</v>
      </c>
      <c r="O1062" cm="1">
        <f t="array" ref="O1062">_xlfn.SWITCH(UPPER(TRIM(Table2[[#This Row],[Status_Clean]])),"NEW",1,"CONTACTED",2,"QUALIFIED",3,"CONVERTED",4,"LOST",5,99)</f>
        <v>1</v>
      </c>
      <c r="P1062" t="s">
        <v>3235</v>
      </c>
      <c r="Q1062" t="s">
        <v>3235</v>
      </c>
      <c r="R1062" t="s">
        <v>3235</v>
      </c>
      <c r="S1062">
        <v>45345</v>
      </c>
      <c r="T1062" t="s">
        <v>7261</v>
      </c>
      <c r="U1062">
        <v>45345</v>
      </c>
      <c r="V1062" t="s">
        <v>7283</v>
      </c>
      <c r="W1062" t="s">
        <v>7271</v>
      </c>
      <c r="X1062" t="s">
        <v>7284</v>
      </c>
      <c r="Y1062" t="s">
        <v>7312</v>
      </c>
      <c r="Z1062">
        <v>53.7</v>
      </c>
      <c r="AA1062">
        <v>53.7</v>
      </c>
      <c r="AB1062" t="str" cm="1">
        <f t="array" ref="AB1062">_xlfn.LET(_xlpm.x,IFERROR(VALUE(Table2[[#This Row],[Response_Time_Hours]]),""),IF(_xlpm.x="","CHECK",_xlfn.IFS(_xlpm.x&lt;=1,"Immediate",_xlpm.x&lt;=6,"Fast",_xlpm.x&lt;=24,"Moderate",_xlpm.x&gt;24,"Delayed")))</f>
        <v>Delayed</v>
      </c>
      <c r="AC1062">
        <v>8</v>
      </c>
      <c r="AD1062" t="str" cm="1">
        <f t="array" ref="AD1062">IF(Table2[[#This Row],[Interaction_Count_Final]]="","N/A",_xlfn.IFS(Table2[[#This Row],[Interaction_Count_Final]]&lt;=2,"Low",Table2[[#This Row],[Interaction_Count_Final]]&lt;=5,"Medium",Table2[[#This Row],[Interaction_Count_Final]]&gt;=6,"High",TRUE,"CHECK"))</f>
        <v>High</v>
      </c>
      <c r="AE1062" t="s">
        <v>7289</v>
      </c>
      <c r="AF1062" t="b">
        <v>1</v>
      </c>
      <c r="AG1062" t="b">
        <v>1</v>
      </c>
      <c r="AH1062">
        <v>1368</v>
      </c>
      <c r="AI1062">
        <v>45345</v>
      </c>
      <c r="AJ1062" t="b">
        <v>1</v>
      </c>
      <c r="AK1062" t="str" cm="1">
        <f t="array" ref="AK1062">_xlfn.LET(
  _xlpm.txt,TRIM(Raw_Data!F1062),
  _xlpm.norm,SUBSTITUTE(SUBSTITUTE(_xlpm.txt,"-","/"),".","/"),
  _xlpm.p,_xlfn.TEXTSPLIT(_xlpm.norm,"/"),
  _xlpm.a,VALUE(INDEX(_xlpm.p,1)),
  _xlpm.b,VALUE(INDEX(_xlpm.p,2)),
  IF(AND(_xlpm.a&lt;=12,_xlpm.b&lt;=12),"REVIEW_AMBIGUOUS","OK")
)</f>
        <v>OK</v>
      </c>
    </row>
    <row r="1063" spans="1:37">
      <c r="A1063" t="s">
        <v>3236</v>
      </c>
      <c r="B1063" t="s">
        <v>3236</v>
      </c>
      <c r="C1063" t="b">
        <v>0</v>
      </c>
      <c r="D1063" t="s">
        <v>7257</v>
      </c>
      <c r="E1063" t="s">
        <v>8144</v>
      </c>
      <c r="F1063" t="s">
        <v>8144</v>
      </c>
      <c r="G1063" t="s">
        <v>7258</v>
      </c>
      <c r="H1063" t="s">
        <v>792</v>
      </c>
      <c r="I1063" t="s">
        <v>792</v>
      </c>
      <c r="J1063" t="s">
        <v>792</v>
      </c>
      <c r="K1063" t="s">
        <v>7502</v>
      </c>
      <c r="L1063" t="s">
        <v>71</v>
      </c>
      <c r="M1063">
        <f>IF(UPPER(TRIM(Table2[[#This Row],[Status_Clean]]))="CONVERTED",1,0)</f>
        <v>0</v>
      </c>
      <c r="N1063">
        <f>IF(ISNUMBER(MATCH(UPPER(TRIM(Table2[[#This Row],[Status_Clean]])),{"CONTACTED","QUALIFIED","CONVERTED"},0)),1,0)</f>
        <v>1</v>
      </c>
      <c r="O1063" cm="1">
        <f t="array" ref="O1063">_xlfn.SWITCH(UPPER(TRIM(Table2[[#This Row],[Status_Clean]])),"NEW",1,"CONTACTED",2,"QUALIFIED",3,"CONVERTED",4,"LOST",5,99)</f>
        <v>3</v>
      </c>
      <c r="P1063">
        <v>45540</v>
      </c>
      <c r="Q1063" t="s">
        <v>8145</v>
      </c>
      <c r="R1063" t="s">
        <v>8145</v>
      </c>
      <c r="S1063">
        <v>45540</v>
      </c>
      <c r="T1063" t="s">
        <v>7261</v>
      </c>
      <c r="U1063">
        <v>45540</v>
      </c>
      <c r="V1063" t="s">
        <v>7287</v>
      </c>
      <c r="W1063" t="s">
        <v>7271</v>
      </c>
      <c r="X1063" t="s">
        <v>7288</v>
      </c>
      <c r="Y1063" t="s">
        <v>7285</v>
      </c>
      <c r="Z1063" t="s">
        <v>3238</v>
      </c>
      <c r="AA1063">
        <v>4.9000000000000004</v>
      </c>
      <c r="AB1063" t="str" cm="1">
        <f t="array" ref="AB1063">_xlfn.LET(_xlpm.x,IFERROR(VALUE(Table2[[#This Row],[Response_Time_Hours]]),""),IF(_xlpm.x="","CHECK",_xlfn.IFS(_xlpm.x&lt;=1,"Immediate",_xlpm.x&lt;=6,"Fast",_xlpm.x&lt;=24,"Moderate",_xlpm.x&gt;24,"Delayed")))</f>
        <v>Fast</v>
      </c>
      <c r="AC1063">
        <v>24</v>
      </c>
      <c r="AD1063" t="str" cm="1">
        <f t="array" ref="AD1063">IF(Table2[[#This Row],[Interaction_Count_Final]]="","N/A",_xlfn.IFS(Table2[[#This Row],[Interaction_Count_Final]]&lt;=2,"Low",Table2[[#This Row],[Interaction_Count_Final]]&lt;=5,"Medium",Table2[[#This Row],[Interaction_Count_Final]]&gt;=6,"High",TRUE,"CHECK"))</f>
        <v>High</v>
      </c>
      <c r="AE1063" t="s">
        <v>7266</v>
      </c>
      <c r="AF1063" t="b">
        <v>1</v>
      </c>
      <c r="AG1063" t="b">
        <v>1</v>
      </c>
      <c r="AH1063">
        <v>1371</v>
      </c>
      <c r="AI1063">
        <v>45540</v>
      </c>
      <c r="AJ1063" t="b">
        <v>1</v>
      </c>
      <c r="AK1063" t="e" cm="1">
        <f t="array" ref="AK1063">_xlfn.LET(
  _xlpm.txt,TRIM(Raw_Data!F1063),
  _xlpm.norm,SUBSTITUTE(SUBSTITUTE(_xlpm.txt,"-","/"),".","/"),
  _xlpm.p,_xlfn.TEXTSPLIT(_xlpm.norm,"/"),
  _xlpm.a,VALUE(INDEX(_xlpm.p,1)),
  _xlpm.b,VALUE(INDEX(_xlpm.p,2)),
  IF(AND(_xlpm.a&lt;=12,_xlpm.b&lt;=12),"REVIEW_AMBIGUOUS","OK")
)</f>
        <v>#REF!</v>
      </c>
    </row>
    <row r="1064" spans="1:37">
      <c r="A1064" t="s">
        <v>3239</v>
      </c>
      <c r="B1064" t="s">
        <v>3239</v>
      </c>
      <c r="C1064" t="b">
        <v>1</v>
      </c>
      <c r="D1064" t="s">
        <v>7257</v>
      </c>
      <c r="E1064" t="s">
        <v>3240</v>
      </c>
      <c r="F1064" t="s">
        <v>3240</v>
      </c>
      <c r="G1064" t="s">
        <v>7268</v>
      </c>
      <c r="H1064" t="s">
        <v>469</v>
      </c>
      <c r="I1064" t="s">
        <v>469</v>
      </c>
      <c r="J1064" t="s">
        <v>469</v>
      </c>
      <c r="K1064" t="s">
        <v>7365</v>
      </c>
      <c r="L1064" t="s">
        <v>250</v>
      </c>
      <c r="M1064">
        <f>IF(UPPER(TRIM(Table2[[#This Row],[Status_Clean]]))="CONVERTED",1,0)</f>
        <v>1</v>
      </c>
      <c r="N1064">
        <f>IF(ISNUMBER(MATCH(UPPER(TRIM(Table2[[#This Row],[Status_Clean]])),{"CONTACTED","QUALIFIED","CONVERTED"},0)),1,0)</f>
        <v>1</v>
      </c>
      <c r="O1064" cm="1">
        <f t="array" ref="O1064">_xlfn.SWITCH(UPPER(TRIM(Table2[[#This Row],[Status_Clean]])),"NEW",1,"CONTACTED",2,"QUALIFIED",3,"CONVERTED",4,"LOST",5,99)</f>
        <v>4</v>
      </c>
      <c r="P1064">
        <v>45452</v>
      </c>
      <c r="Q1064" t="s">
        <v>8146</v>
      </c>
      <c r="R1064" t="s">
        <v>8146</v>
      </c>
      <c r="S1064">
        <v>45452</v>
      </c>
      <c r="T1064" t="s">
        <v>7261</v>
      </c>
      <c r="U1064">
        <v>45452</v>
      </c>
      <c r="V1064" t="s">
        <v>7276</v>
      </c>
      <c r="W1064" t="s">
        <v>7271</v>
      </c>
      <c r="X1064" t="s">
        <v>7277</v>
      </c>
      <c r="Y1064" t="s">
        <v>7293</v>
      </c>
      <c r="Z1064" t="s">
        <v>3241</v>
      </c>
      <c r="AA1064">
        <v>49.3</v>
      </c>
      <c r="AB1064" t="str" cm="1">
        <f t="array" ref="AB1064">_xlfn.LET(_xlpm.x,IFERROR(VALUE(Table2[[#This Row],[Response_Time_Hours]]),""),IF(_xlpm.x="","CHECK",_xlfn.IFS(_xlpm.x&lt;=1,"Immediate",_xlpm.x&lt;=6,"Fast",_xlpm.x&lt;=24,"Moderate",_xlpm.x&gt;24,"Delayed")))</f>
        <v>Delayed</v>
      </c>
      <c r="AC1064">
        <v>42</v>
      </c>
      <c r="AD1064" t="str" cm="1">
        <f t="array" ref="AD1064">IF(Table2[[#This Row],[Interaction_Count_Final]]="","N/A",_xlfn.IFS(Table2[[#This Row],[Interaction_Count_Final]]&lt;=2,"Low",Table2[[#This Row],[Interaction_Count_Final]]&lt;=5,"Medium",Table2[[#This Row],[Interaction_Count_Final]]&gt;=6,"High",TRUE,"CHECK"))</f>
        <v>High</v>
      </c>
      <c r="AE1064" t="s">
        <v>7289</v>
      </c>
      <c r="AF1064" t="b">
        <v>1</v>
      </c>
      <c r="AG1064" t="b">
        <v>1</v>
      </c>
      <c r="AH1064">
        <v>1372</v>
      </c>
      <c r="AI1064">
        <v>45452</v>
      </c>
      <c r="AJ1064" t="b">
        <v>1</v>
      </c>
      <c r="AK1064" t="e" cm="1">
        <f t="array" ref="AK1064">_xlfn.LET(
  _xlpm.txt,TRIM(Raw_Data!F1064),
  _xlpm.norm,SUBSTITUTE(SUBSTITUTE(_xlpm.txt,"-","/"),".","/"),
  _xlpm.p,_xlfn.TEXTSPLIT(_xlpm.norm,"/"),
  _xlpm.a,VALUE(INDEX(_xlpm.p,1)),
  _xlpm.b,VALUE(INDEX(_xlpm.p,2)),
  IF(AND(_xlpm.a&lt;=12,_xlpm.b&lt;=12),"REVIEW_AMBIGUOUS","OK")
)</f>
        <v>#REF!</v>
      </c>
    </row>
    <row r="1065" spans="1:37">
      <c r="A1065" t="s">
        <v>3242</v>
      </c>
      <c r="B1065" t="s">
        <v>3242</v>
      </c>
      <c r="C1065" t="b">
        <v>0</v>
      </c>
      <c r="D1065" t="s">
        <v>7257</v>
      </c>
      <c r="E1065" t="s">
        <v>8147</v>
      </c>
      <c r="F1065" t="s">
        <v>8147</v>
      </c>
      <c r="G1065" t="s">
        <v>7280</v>
      </c>
      <c r="H1065" t="s">
        <v>1035</v>
      </c>
      <c r="I1065" t="s">
        <v>1035</v>
      </c>
      <c r="J1065" t="s">
        <v>311</v>
      </c>
      <c r="K1065" t="s">
        <v>125</v>
      </c>
      <c r="L1065" t="s">
        <v>125</v>
      </c>
      <c r="M1065">
        <f>IF(UPPER(TRIM(Table2[[#This Row],[Status_Clean]]))="CONVERTED",1,0)</f>
        <v>0</v>
      </c>
      <c r="N1065">
        <f>IF(ISNUMBER(MATCH(UPPER(TRIM(Table2[[#This Row],[Status_Clean]])),{"CONTACTED","QUALIFIED","CONVERTED"},0)),1,0)</f>
        <v>1</v>
      </c>
      <c r="O1065" cm="1">
        <f t="array" ref="O1065">_xlfn.SWITCH(UPPER(TRIM(Table2[[#This Row],[Status_Clean]])),"NEW",1,"CONTACTED",2,"QUALIFIED",3,"CONVERTED",4,"LOST",5,99)</f>
        <v>2</v>
      </c>
      <c r="P1065">
        <v>45122</v>
      </c>
      <c r="Q1065" t="s">
        <v>8148</v>
      </c>
      <c r="R1065" t="s">
        <v>8148</v>
      </c>
      <c r="S1065">
        <v>45122</v>
      </c>
      <c r="T1065" t="s">
        <v>7261</v>
      </c>
      <c r="U1065">
        <v>45122</v>
      </c>
      <c r="V1065" t="s">
        <v>7305</v>
      </c>
      <c r="W1065" t="s">
        <v>7263</v>
      </c>
      <c r="X1065" t="s">
        <v>7288</v>
      </c>
      <c r="Y1065" t="s">
        <v>7278</v>
      </c>
      <c r="Z1065" t="s">
        <v>3244</v>
      </c>
      <c r="AA1065">
        <v>4</v>
      </c>
      <c r="AB1065" t="str" cm="1">
        <f t="array" ref="AB1065">_xlfn.LET(_xlpm.x,IFERROR(VALUE(Table2[[#This Row],[Response_Time_Hours]]),""),IF(_xlpm.x="","CHECK",_xlfn.IFS(_xlpm.x&lt;=1,"Immediate",_xlpm.x&lt;=6,"Fast",_xlpm.x&lt;=24,"Moderate",_xlpm.x&gt;24,"Delayed")))</f>
        <v>Fast</v>
      </c>
      <c r="AC1065">
        <v>38</v>
      </c>
      <c r="AD1065" t="str" cm="1">
        <f t="array" ref="AD1065">IF(Table2[[#This Row],[Interaction_Count_Final]]="","N/A",_xlfn.IFS(Table2[[#This Row],[Interaction_Count_Final]]&lt;=2,"Low",Table2[[#This Row],[Interaction_Count_Final]]&lt;=5,"Medium",Table2[[#This Row],[Interaction_Count_Final]]&gt;=6,"High",TRUE,"CHECK"))</f>
        <v>High</v>
      </c>
      <c r="AE1065" t="s">
        <v>7266</v>
      </c>
      <c r="AF1065" t="b">
        <v>1</v>
      </c>
      <c r="AG1065" t="b">
        <v>1</v>
      </c>
      <c r="AH1065">
        <v>1373</v>
      </c>
      <c r="AI1065">
        <v>45122</v>
      </c>
      <c r="AJ1065" t="b">
        <v>1</v>
      </c>
      <c r="AK1065" t="e" cm="1">
        <f t="array" ref="AK1065">_xlfn.LET(
  _xlpm.txt,TRIM(Raw_Data!F1065),
  _xlpm.norm,SUBSTITUTE(SUBSTITUTE(_xlpm.txt,"-","/"),".","/"),
  _xlpm.p,_xlfn.TEXTSPLIT(_xlpm.norm,"/"),
  _xlpm.a,VALUE(INDEX(_xlpm.p,1)),
  _xlpm.b,VALUE(INDEX(_xlpm.p,2)),
  IF(AND(_xlpm.a&lt;=12,_xlpm.b&lt;=12),"REVIEW_AMBIGUOUS","OK")
)</f>
        <v>#REF!</v>
      </c>
    </row>
    <row r="1066" spans="1:37">
      <c r="A1066" t="s">
        <v>3245</v>
      </c>
      <c r="B1066" t="s">
        <v>3245</v>
      </c>
      <c r="C1066" t="b">
        <v>0</v>
      </c>
      <c r="D1066" t="s">
        <v>7257</v>
      </c>
      <c r="E1066" t="s">
        <v>3246</v>
      </c>
      <c r="F1066" t="s">
        <v>3246</v>
      </c>
      <c r="G1066" t="s">
        <v>7268</v>
      </c>
      <c r="H1066" t="s">
        <v>69</v>
      </c>
      <c r="I1066" t="s">
        <v>69</v>
      </c>
      <c r="J1066" t="s">
        <v>69</v>
      </c>
      <c r="K1066" t="s">
        <v>7301</v>
      </c>
      <c r="L1066" t="s">
        <v>125</v>
      </c>
      <c r="M1066">
        <f>IF(UPPER(TRIM(Table2[[#This Row],[Status_Clean]]))="CONVERTED",1,0)</f>
        <v>0</v>
      </c>
      <c r="N1066">
        <f>IF(ISNUMBER(MATCH(UPPER(TRIM(Table2[[#This Row],[Status_Clean]])),{"CONTACTED","QUALIFIED","CONVERTED"},0)),1,0)</f>
        <v>1</v>
      </c>
      <c r="O1066" cm="1">
        <f t="array" ref="O1066">_xlfn.SWITCH(UPPER(TRIM(Table2[[#This Row],[Status_Clean]])),"NEW",1,"CONTACTED",2,"QUALIFIED",3,"CONVERTED",4,"LOST",5,99)</f>
        <v>2</v>
      </c>
      <c r="P1066">
        <v>45168</v>
      </c>
      <c r="Q1066" t="s">
        <v>7646</v>
      </c>
      <c r="R1066" t="s">
        <v>7646</v>
      </c>
      <c r="S1066">
        <v>45168</v>
      </c>
      <c r="T1066" t="s">
        <v>7261</v>
      </c>
      <c r="U1066">
        <v>45168</v>
      </c>
      <c r="V1066" t="s">
        <v>7310</v>
      </c>
      <c r="W1066" t="s">
        <v>7263</v>
      </c>
      <c r="X1066" t="s">
        <v>7288</v>
      </c>
      <c r="Y1066" t="s">
        <v>7272</v>
      </c>
      <c r="Z1066">
        <v>18</v>
      </c>
      <c r="AA1066">
        <v>18</v>
      </c>
      <c r="AB1066" t="str" cm="1">
        <f t="array" ref="AB1066">_xlfn.LET(_xlpm.x,IFERROR(VALUE(Table2[[#This Row],[Response_Time_Hours]]),""),IF(_xlpm.x="","CHECK",_xlfn.IFS(_xlpm.x&lt;=1,"Immediate",_xlpm.x&lt;=6,"Fast",_xlpm.x&lt;=24,"Moderate",_xlpm.x&gt;24,"Delayed")))</f>
        <v>Moderate</v>
      </c>
      <c r="AC1066">
        <v>50</v>
      </c>
      <c r="AD1066" t="str" cm="1">
        <f t="array" ref="AD1066">IF(Table2[[#This Row],[Interaction_Count_Final]]="","N/A",_xlfn.IFS(Table2[[#This Row],[Interaction_Count_Final]]&lt;=2,"Low",Table2[[#This Row],[Interaction_Count_Final]]&lt;=5,"Medium",Table2[[#This Row],[Interaction_Count_Final]]&gt;=6,"High",TRUE,"CHECK"))</f>
        <v>High</v>
      </c>
      <c r="AE1066" t="s">
        <v>7289</v>
      </c>
      <c r="AF1066" t="b">
        <v>1</v>
      </c>
      <c r="AG1066" t="b">
        <v>1</v>
      </c>
      <c r="AH1066">
        <v>1374</v>
      </c>
      <c r="AI1066">
        <v>45168</v>
      </c>
      <c r="AJ1066" t="b">
        <v>1</v>
      </c>
      <c r="AK1066" t="e" cm="1">
        <f t="array" ref="AK1066">_xlfn.LET(
  _xlpm.txt,TRIM(Raw_Data!F1066),
  _xlpm.norm,SUBSTITUTE(SUBSTITUTE(_xlpm.txt,"-","/"),".","/"),
  _xlpm.p,_xlfn.TEXTSPLIT(_xlpm.norm,"/"),
  _xlpm.a,VALUE(INDEX(_xlpm.p,1)),
  _xlpm.b,VALUE(INDEX(_xlpm.p,2)),
  IF(AND(_xlpm.a&lt;=12,_xlpm.b&lt;=12),"REVIEW_AMBIGUOUS","OK")
)</f>
        <v>#REF!</v>
      </c>
    </row>
    <row r="1067" spans="1:37">
      <c r="A1067" t="s">
        <v>3247</v>
      </c>
      <c r="B1067" t="s">
        <v>3247</v>
      </c>
      <c r="C1067" t="b">
        <v>1</v>
      </c>
      <c r="D1067" t="s">
        <v>7257</v>
      </c>
      <c r="E1067" t="s">
        <v>3248</v>
      </c>
      <c r="F1067" t="s">
        <v>3248</v>
      </c>
      <c r="G1067" t="s">
        <v>7258</v>
      </c>
      <c r="H1067" t="s">
        <v>254</v>
      </c>
      <c r="I1067" t="s">
        <v>254</v>
      </c>
      <c r="J1067" t="s">
        <v>254</v>
      </c>
      <c r="K1067" t="s">
        <v>125</v>
      </c>
      <c r="L1067" t="s">
        <v>125</v>
      </c>
      <c r="M1067">
        <f>IF(UPPER(TRIM(Table2[[#This Row],[Status_Clean]]))="CONVERTED",1,0)</f>
        <v>0</v>
      </c>
      <c r="N1067">
        <f>IF(ISNUMBER(MATCH(UPPER(TRIM(Table2[[#This Row],[Status_Clean]])),{"CONTACTED","QUALIFIED","CONVERTED"},0)),1,0)</f>
        <v>1</v>
      </c>
      <c r="O1067" cm="1">
        <f t="array" ref="O1067">_xlfn.SWITCH(UPPER(TRIM(Table2[[#This Row],[Status_Clean]])),"NEW",1,"CONTACTED",2,"QUALIFIED",3,"CONVERTED",4,"LOST",5,99)</f>
        <v>2</v>
      </c>
      <c r="P1067">
        <v>44973</v>
      </c>
      <c r="Q1067" t="s">
        <v>7436</v>
      </c>
      <c r="R1067" t="s">
        <v>7436</v>
      </c>
      <c r="S1067">
        <v>44973</v>
      </c>
      <c r="T1067" t="s">
        <v>7261</v>
      </c>
      <c r="U1067">
        <v>44973</v>
      </c>
      <c r="V1067" t="s">
        <v>7283</v>
      </c>
      <c r="W1067" t="s">
        <v>7263</v>
      </c>
      <c r="X1067" t="s">
        <v>7284</v>
      </c>
      <c r="Y1067" t="s">
        <v>7285</v>
      </c>
      <c r="Z1067">
        <v>56.8</v>
      </c>
      <c r="AA1067">
        <v>56.8</v>
      </c>
      <c r="AB1067" t="str" cm="1">
        <f t="array" ref="AB1067">_xlfn.LET(_xlpm.x,IFERROR(VALUE(Table2[[#This Row],[Response_Time_Hours]]),""),IF(_xlpm.x="","CHECK",_xlfn.IFS(_xlpm.x&lt;=1,"Immediate",_xlpm.x&lt;=6,"Fast",_xlpm.x&lt;=24,"Moderate",_xlpm.x&gt;24,"Delayed")))</f>
        <v>Delayed</v>
      </c>
      <c r="AC1067">
        <v>11</v>
      </c>
      <c r="AD1067" t="str" cm="1">
        <f t="array" ref="AD1067">IF(Table2[[#This Row],[Interaction_Count_Final]]="","N/A",_xlfn.IFS(Table2[[#This Row],[Interaction_Count_Final]]&lt;=2,"Low",Table2[[#This Row],[Interaction_Count_Final]]&lt;=5,"Medium",Table2[[#This Row],[Interaction_Count_Final]]&gt;=6,"High",TRUE,"CHECK"))</f>
        <v>High</v>
      </c>
      <c r="AE1067" t="s">
        <v>7273</v>
      </c>
      <c r="AF1067" t="b">
        <v>1</v>
      </c>
      <c r="AG1067" t="b">
        <v>1</v>
      </c>
      <c r="AH1067">
        <v>1376</v>
      </c>
      <c r="AI1067">
        <v>44973</v>
      </c>
      <c r="AJ1067" t="b">
        <v>1</v>
      </c>
      <c r="AK1067" t="e" cm="1">
        <f t="array" ref="AK1067">_xlfn.LET(
  _xlpm.txt,TRIM(Raw_Data!F1067),
  _xlpm.norm,SUBSTITUTE(SUBSTITUTE(_xlpm.txt,"-","/"),".","/"),
  _xlpm.p,_xlfn.TEXTSPLIT(_xlpm.norm,"/"),
  _xlpm.a,VALUE(INDEX(_xlpm.p,1)),
  _xlpm.b,VALUE(INDEX(_xlpm.p,2)),
  IF(AND(_xlpm.a&lt;=12,_xlpm.b&lt;=12),"REVIEW_AMBIGUOUS","OK")
)</f>
        <v>#REF!</v>
      </c>
    </row>
    <row r="1068" spans="1:37">
      <c r="A1068" t="s">
        <v>3249</v>
      </c>
      <c r="B1068" t="s">
        <v>3249</v>
      </c>
      <c r="C1068" t="b">
        <v>0</v>
      </c>
      <c r="D1068" t="s">
        <v>7257</v>
      </c>
      <c r="E1068" t="s">
        <v>3250</v>
      </c>
      <c r="F1068" t="s">
        <v>3250</v>
      </c>
      <c r="G1068" t="s">
        <v>7268</v>
      </c>
      <c r="H1068" t="s">
        <v>101</v>
      </c>
      <c r="I1068" t="s">
        <v>101</v>
      </c>
      <c r="J1068" t="s">
        <v>101</v>
      </c>
      <c r="K1068" t="s">
        <v>125</v>
      </c>
      <c r="L1068" t="s">
        <v>125</v>
      </c>
      <c r="M1068">
        <f>IF(UPPER(TRIM(Table2[[#This Row],[Status_Clean]]))="CONVERTED",1,0)</f>
        <v>0</v>
      </c>
      <c r="N1068">
        <f>IF(ISNUMBER(MATCH(UPPER(TRIM(Table2[[#This Row],[Status_Clean]])),{"CONTACTED","QUALIFIED","CONVERTED"},0)),1,0)</f>
        <v>1</v>
      </c>
      <c r="O1068" cm="1">
        <f t="array" ref="O1068">_xlfn.SWITCH(UPPER(TRIM(Table2[[#This Row],[Status_Clean]])),"NEW",1,"CONTACTED",2,"QUALIFIED",3,"CONVERTED",4,"LOST",5,99)</f>
        <v>2</v>
      </c>
      <c r="P1068" t="s">
        <v>3251</v>
      </c>
      <c r="Q1068" t="s">
        <v>8149</v>
      </c>
      <c r="R1068" t="s">
        <v>8149</v>
      </c>
      <c r="S1068">
        <v>44945</v>
      </c>
      <c r="T1068" t="s">
        <v>7261</v>
      </c>
      <c r="U1068">
        <v>44945</v>
      </c>
      <c r="V1068" t="s">
        <v>7317</v>
      </c>
      <c r="W1068" t="s">
        <v>7263</v>
      </c>
      <c r="X1068" t="s">
        <v>7284</v>
      </c>
      <c r="Y1068" t="s">
        <v>7285</v>
      </c>
      <c r="Z1068" t="s">
        <v>474</v>
      </c>
      <c r="AA1068">
        <v>50.400000000000006</v>
      </c>
      <c r="AB1068" t="str" cm="1">
        <f t="array" ref="AB1068">_xlfn.LET(_xlpm.x,IFERROR(VALUE(Table2[[#This Row],[Response_Time_Hours]]),""),IF(_xlpm.x="","CHECK",_xlfn.IFS(_xlpm.x&lt;=1,"Immediate",_xlpm.x&lt;=6,"Fast",_xlpm.x&lt;=24,"Moderate",_xlpm.x&gt;24,"Delayed")))</f>
        <v>Delayed</v>
      </c>
      <c r="AC1068">
        <v>18</v>
      </c>
      <c r="AD1068" t="str" cm="1">
        <f t="array" ref="AD1068">IF(Table2[[#This Row],[Interaction_Count_Final]]="","N/A",_xlfn.IFS(Table2[[#This Row],[Interaction_Count_Final]]&lt;=2,"Low",Table2[[#This Row],[Interaction_Count_Final]]&lt;=5,"Medium",Table2[[#This Row],[Interaction_Count_Final]]&gt;=6,"High",TRUE,"CHECK"))</f>
        <v>High</v>
      </c>
      <c r="AE1068" t="s">
        <v>7266</v>
      </c>
      <c r="AF1068" t="b">
        <v>1</v>
      </c>
      <c r="AG1068" t="b">
        <v>1</v>
      </c>
      <c r="AH1068">
        <v>1379</v>
      </c>
      <c r="AI1068">
        <v>44945</v>
      </c>
      <c r="AJ1068" t="b">
        <v>1</v>
      </c>
      <c r="AK1068" t="str" cm="1">
        <f t="array" ref="AK1068">_xlfn.LET(
  _xlpm.txt,TRIM(Raw_Data!F1068),
  _xlpm.norm,SUBSTITUTE(SUBSTITUTE(_xlpm.txt,"-","/"),".","/"),
  _xlpm.p,_xlfn.TEXTSPLIT(_xlpm.norm,"/"),
  _xlpm.a,VALUE(INDEX(_xlpm.p,1)),
  _xlpm.b,VALUE(INDEX(_xlpm.p,2)),
  IF(AND(_xlpm.a&lt;=12,_xlpm.b&lt;=12),"REVIEW_AMBIGUOUS","OK")
)</f>
        <v>OK</v>
      </c>
    </row>
    <row r="1069" spans="1:37">
      <c r="A1069" t="s">
        <v>3252</v>
      </c>
      <c r="B1069" t="s">
        <v>3252</v>
      </c>
      <c r="C1069" t="b">
        <v>0</v>
      </c>
      <c r="D1069" t="s">
        <v>7257</v>
      </c>
      <c r="E1069" t="s">
        <v>3253</v>
      </c>
      <c r="F1069" t="s">
        <v>3253</v>
      </c>
      <c r="G1069" t="s">
        <v>7258</v>
      </c>
      <c r="H1069" t="s">
        <v>235</v>
      </c>
      <c r="I1069" t="s">
        <v>235</v>
      </c>
      <c r="J1069" t="s">
        <v>123</v>
      </c>
      <c r="K1069" t="s">
        <v>125</v>
      </c>
      <c r="L1069" t="s">
        <v>125</v>
      </c>
      <c r="M1069">
        <f>IF(UPPER(TRIM(Table2[[#This Row],[Status_Clean]]))="CONVERTED",1,0)</f>
        <v>0</v>
      </c>
      <c r="N1069">
        <f>IF(ISNUMBER(MATCH(UPPER(TRIM(Table2[[#This Row],[Status_Clean]])),{"CONTACTED","QUALIFIED","CONVERTED"},0)),1,0)</f>
        <v>1</v>
      </c>
      <c r="O1069" cm="1">
        <f t="array" ref="O1069">_xlfn.SWITCH(UPPER(TRIM(Table2[[#This Row],[Status_Clean]])),"NEW",1,"CONTACTED",2,"QUALIFIED",3,"CONVERTED",4,"LOST",5,99)</f>
        <v>2</v>
      </c>
      <c r="P1069" t="s">
        <v>3254</v>
      </c>
      <c r="Q1069" t="s">
        <v>8150</v>
      </c>
      <c r="R1069" t="s">
        <v>8150</v>
      </c>
      <c r="S1069">
        <v>45523</v>
      </c>
      <c r="T1069" t="s">
        <v>7261</v>
      </c>
      <c r="U1069">
        <v>45523</v>
      </c>
      <c r="V1069" t="s">
        <v>7310</v>
      </c>
      <c r="W1069" t="s">
        <v>7271</v>
      </c>
      <c r="X1069" t="s">
        <v>7288</v>
      </c>
      <c r="Y1069" t="s">
        <v>7298</v>
      </c>
      <c r="Z1069">
        <v>40.299999999999997</v>
      </c>
      <c r="AA1069">
        <v>40.299999999999997</v>
      </c>
      <c r="AB1069" t="str" cm="1">
        <f t="array" ref="AB1069">_xlfn.LET(_xlpm.x,IFERROR(VALUE(Table2[[#This Row],[Response_Time_Hours]]),""),IF(_xlpm.x="","CHECK",_xlfn.IFS(_xlpm.x&lt;=1,"Immediate",_xlpm.x&lt;=6,"Fast",_xlpm.x&lt;=24,"Moderate",_xlpm.x&gt;24,"Delayed")))</f>
        <v>Delayed</v>
      </c>
      <c r="AC1069">
        <v>20</v>
      </c>
      <c r="AD1069" t="str" cm="1">
        <f t="array" ref="AD1069">IF(Table2[[#This Row],[Interaction_Count_Final]]="","N/A",_xlfn.IFS(Table2[[#This Row],[Interaction_Count_Final]]&lt;=2,"Low",Table2[[#This Row],[Interaction_Count_Final]]&lt;=5,"Medium",Table2[[#This Row],[Interaction_Count_Final]]&gt;=6,"High",TRUE,"CHECK"))</f>
        <v>High</v>
      </c>
      <c r="AE1069" t="s">
        <v>7266</v>
      </c>
      <c r="AF1069" t="b">
        <v>1</v>
      </c>
      <c r="AG1069" t="b">
        <v>1</v>
      </c>
      <c r="AH1069">
        <v>1381</v>
      </c>
      <c r="AI1069">
        <v>45523</v>
      </c>
      <c r="AJ1069" t="b">
        <v>1</v>
      </c>
      <c r="AK1069" t="str" cm="1">
        <f t="array" ref="AK1069">_xlfn.LET(
  _xlpm.txt,TRIM(Raw_Data!F1069),
  _xlpm.norm,SUBSTITUTE(SUBSTITUTE(_xlpm.txt,"-","/"),".","/"),
  _xlpm.p,_xlfn.TEXTSPLIT(_xlpm.norm,"/"),
  _xlpm.a,VALUE(INDEX(_xlpm.p,1)),
  _xlpm.b,VALUE(INDEX(_xlpm.p,2)),
  IF(AND(_xlpm.a&lt;=12,_xlpm.b&lt;=12),"REVIEW_AMBIGUOUS","OK")
)</f>
        <v>OK</v>
      </c>
    </row>
    <row r="1070" spans="1:37">
      <c r="A1070" t="s">
        <v>3255</v>
      </c>
      <c r="B1070" t="s">
        <v>3255</v>
      </c>
      <c r="C1070" t="b">
        <v>0</v>
      </c>
      <c r="D1070" t="s">
        <v>7257</v>
      </c>
      <c r="E1070" t="s">
        <v>3256</v>
      </c>
      <c r="F1070" t="s">
        <v>3256</v>
      </c>
      <c r="G1070" t="s">
        <v>7268</v>
      </c>
      <c r="H1070" t="s">
        <v>556</v>
      </c>
      <c r="I1070" t="s">
        <v>556</v>
      </c>
      <c r="J1070" t="s">
        <v>106</v>
      </c>
      <c r="K1070" t="s">
        <v>193</v>
      </c>
      <c r="L1070" t="s">
        <v>193</v>
      </c>
      <c r="M1070">
        <f>IF(UPPER(TRIM(Table2[[#This Row],[Status_Clean]]))="CONVERTED",1,0)</f>
        <v>0</v>
      </c>
      <c r="N1070">
        <f>IF(ISNUMBER(MATCH(UPPER(TRIM(Table2[[#This Row],[Status_Clean]])),{"CONTACTED","QUALIFIED","CONVERTED"},0)),1,0)</f>
        <v>0</v>
      </c>
      <c r="O1070" cm="1">
        <f t="array" ref="O1070">_xlfn.SWITCH(UPPER(TRIM(Table2[[#This Row],[Status_Clean]])),"NEW",1,"CONTACTED",2,"QUALIFIED",3,"CONVERTED",4,"LOST",5,99)</f>
        <v>1</v>
      </c>
      <c r="P1070">
        <v>45417</v>
      </c>
      <c r="Q1070" t="s">
        <v>7850</v>
      </c>
      <c r="R1070" t="s">
        <v>7850</v>
      </c>
      <c r="S1070">
        <v>45417</v>
      </c>
      <c r="T1070" t="s">
        <v>7261</v>
      </c>
      <c r="U1070">
        <v>45417</v>
      </c>
      <c r="V1070" t="s">
        <v>7314</v>
      </c>
      <c r="W1070" t="s">
        <v>7271</v>
      </c>
      <c r="X1070" t="s">
        <v>7277</v>
      </c>
      <c r="Y1070" t="s">
        <v>7293</v>
      </c>
      <c r="Z1070" t="s">
        <v>2388</v>
      </c>
      <c r="AA1070">
        <v>69.8</v>
      </c>
      <c r="AB1070" t="str" cm="1">
        <f t="array" ref="AB1070">_xlfn.LET(_xlpm.x,IFERROR(VALUE(Table2[[#This Row],[Response_Time_Hours]]),""),IF(_xlpm.x="","CHECK",_xlfn.IFS(_xlpm.x&lt;=1,"Immediate",_xlpm.x&lt;=6,"Fast",_xlpm.x&lt;=24,"Moderate",_xlpm.x&gt;24,"Delayed")))</f>
        <v>Delayed</v>
      </c>
      <c r="AC1070">
        <v>41</v>
      </c>
      <c r="AD1070" t="str" cm="1">
        <f t="array" ref="AD1070">IF(Table2[[#This Row],[Interaction_Count_Final]]="","N/A",_xlfn.IFS(Table2[[#This Row],[Interaction_Count_Final]]&lt;=2,"Low",Table2[[#This Row],[Interaction_Count_Final]]&lt;=5,"Medium",Table2[[#This Row],[Interaction_Count_Final]]&gt;=6,"High",TRUE,"CHECK"))</f>
        <v>High</v>
      </c>
      <c r="AE1070" t="s">
        <v>7266</v>
      </c>
      <c r="AF1070" t="b">
        <v>1</v>
      </c>
      <c r="AG1070" t="b">
        <v>1</v>
      </c>
      <c r="AH1070">
        <v>1382</v>
      </c>
      <c r="AI1070">
        <v>45417</v>
      </c>
      <c r="AJ1070" t="b">
        <v>1</v>
      </c>
      <c r="AK1070" t="e" cm="1">
        <f t="array" ref="AK1070">_xlfn.LET(
  _xlpm.txt,TRIM(Raw_Data!F1070),
  _xlpm.norm,SUBSTITUTE(SUBSTITUTE(_xlpm.txt,"-","/"),".","/"),
  _xlpm.p,_xlfn.TEXTSPLIT(_xlpm.norm,"/"),
  _xlpm.a,VALUE(INDEX(_xlpm.p,1)),
  _xlpm.b,VALUE(INDEX(_xlpm.p,2)),
  IF(AND(_xlpm.a&lt;=12,_xlpm.b&lt;=12),"REVIEW_AMBIGUOUS","OK")
)</f>
        <v>#REF!</v>
      </c>
    </row>
    <row r="1071" spans="1:37">
      <c r="A1071" t="s">
        <v>3257</v>
      </c>
      <c r="B1071" t="s">
        <v>3257</v>
      </c>
      <c r="C1071" t="b">
        <v>0</v>
      </c>
      <c r="D1071" t="s">
        <v>7257</v>
      </c>
      <c r="E1071" t="s">
        <v>8151</v>
      </c>
      <c r="F1071" t="s">
        <v>8151</v>
      </c>
      <c r="G1071" t="s">
        <v>7280</v>
      </c>
      <c r="H1071" t="s">
        <v>1165</v>
      </c>
      <c r="I1071" t="s">
        <v>1165</v>
      </c>
      <c r="J1071" t="s">
        <v>101</v>
      </c>
      <c r="K1071" t="s">
        <v>173</v>
      </c>
      <c r="L1071" t="s">
        <v>173</v>
      </c>
      <c r="M1071">
        <f>IF(UPPER(TRIM(Table2[[#This Row],[Status_Clean]]))="CONVERTED",1,0)</f>
        <v>0</v>
      </c>
      <c r="N1071">
        <f>IF(ISNUMBER(MATCH(UPPER(TRIM(Table2[[#This Row],[Status_Clean]])),{"CONTACTED","QUALIFIED","CONVERTED"},0)),1,0)</f>
        <v>0</v>
      </c>
      <c r="O1071" cm="1">
        <f t="array" ref="O1071">_xlfn.SWITCH(UPPER(TRIM(Table2[[#This Row],[Status_Clean]])),"NEW",1,"CONTACTED",2,"QUALIFIED",3,"CONVERTED",4,"LOST",5,99)</f>
        <v>5</v>
      </c>
      <c r="P1071" t="s">
        <v>3259</v>
      </c>
      <c r="Q1071" t="s">
        <v>8152</v>
      </c>
      <c r="R1071" t="s">
        <v>8152</v>
      </c>
      <c r="S1071">
        <v>45381</v>
      </c>
      <c r="T1071" t="s">
        <v>7261</v>
      </c>
      <c r="U1071">
        <v>45381</v>
      </c>
      <c r="V1071" t="s">
        <v>7295</v>
      </c>
      <c r="W1071" t="s">
        <v>7271</v>
      </c>
      <c r="X1071" t="s">
        <v>7284</v>
      </c>
      <c r="Y1071" t="s">
        <v>7278</v>
      </c>
      <c r="Z1071">
        <v>7</v>
      </c>
      <c r="AA1071">
        <v>7</v>
      </c>
      <c r="AB1071" t="str" cm="1">
        <f t="array" ref="AB1071">_xlfn.LET(_xlpm.x,IFERROR(VALUE(Table2[[#This Row],[Response_Time_Hours]]),""),IF(_xlpm.x="","CHECK",_xlfn.IFS(_xlpm.x&lt;=1,"Immediate",_xlpm.x&lt;=6,"Fast",_xlpm.x&lt;=24,"Moderate",_xlpm.x&gt;24,"Delayed")))</f>
        <v>Moderate</v>
      </c>
      <c r="AC1071">
        <v>42</v>
      </c>
      <c r="AD1071" t="str" cm="1">
        <f t="array" ref="AD1071">IF(Table2[[#This Row],[Interaction_Count_Final]]="","N/A",_xlfn.IFS(Table2[[#This Row],[Interaction_Count_Final]]&lt;=2,"Low",Table2[[#This Row],[Interaction_Count_Final]]&lt;=5,"Medium",Table2[[#This Row],[Interaction_Count_Final]]&gt;=6,"High",TRUE,"CHECK"))</f>
        <v>High</v>
      </c>
      <c r="AE1071" t="s">
        <v>7266</v>
      </c>
      <c r="AF1071" t="b">
        <v>1</v>
      </c>
      <c r="AG1071" t="b">
        <v>1</v>
      </c>
      <c r="AH1071">
        <v>1383</v>
      </c>
      <c r="AI1071">
        <v>45381</v>
      </c>
      <c r="AJ1071" t="b">
        <v>1</v>
      </c>
      <c r="AK1071" t="str" cm="1">
        <f t="array" ref="AK1071">_xlfn.LET(
  _xlpm.txt,TRIM(Raw_Data!F1071),
  _xlpm.norm,SUBSTITUTE(SUBSTITUTE(_xlpm.txt,"-","/"),".","/"),
  _xlpm.p,_xlfn.TEXTSPLIT(_xlpm.norm,"/"),
  _xlpm.a,VALUE(INDEX(_xlpm.p,1)),
  _xlpm.b,VALUE(INDEX(_xlpm.p,2)),
  IF(AND(_xlpm.a&lt;=12,_xlpm.b&lt;=12),"REVIEW_AMBIGUOUS","OK")
)</f>
        <v>OK</v>
      </c>
    </row>
    <row r="1072" spans="1:37">
      <c r="A1072" t="s">
        <v>3260</v>
      </c>
      <c r="B1072" t="s">
        <v>3260</v>
      </c>
      <c r="C1072" t="b">
        <v>0</v>
      </c>
      <c r="D1072" t="s">
        <v>7257</v>
      </c>
      <c r="E1072" t="s">
        <v>3261</v>
      </c>
      <c r="F1072" t="s">
        <v>3261</v>
      </c>
      <c r="G1072" t="s">
        <v>7274</v>
      </c>
      <c r="H1072" t="s">
        <v>254</v>
      </c>
      <c r="I1072" t="s">
        <v>254</v>
      </c>
      <c r="J1072" t="s">
        <v>254</v>
      </c>
      <c r="K1072" t="s">
        <v>173</v>
      </c>
      <c r="L1072" t="s">
        <v>173</v>
      </c>
      <c r="M1072">
        <f>IF(UPPER(TRIM(Table2[[#This Row],[Status_Clean]]))="CONVERTED",1,0)</f>
        <v>0</v>
      </c>
      <c r="N1072">
        <f>IF(ISNUMBER(MATCH(UPPER(TRIM(Table2[[#This Row],[Status_Clean]])),{"CONTACTED","QUALIFIED","CONVERTED"},0)),1,0)</f>
        <v>0</v>
      </c>
      <c r="O1072" cm="1">
        <f t="array" ref="O1072">_xlfn.SWITCH(UPPER(TRIM(Table2[[#This Row],[Status_Clean]])),"NEW",1,"CONTACTED",2,"QUALIFIED",3,"CONVERTED",4,"LOST",5,99)</f>
        <v>5</v>
      </c>
      <c r="P1072">
        <v>45571</v>
      </c>
      <c r="Q1072" t="s">
        <v>7863</v>
      </c>
      <c r="R1072" t="s">
        <v>7863</v>
      </c>
      <c r="S1072">
        <v>45571</v>
      </c>
      <c r="T1072" t="s">
        <v>7261</v>
      </c>
      <c r="U1072">
        <v>45571</v>
      </c>
      <c r="V1072" t="s">
        <v>7270</v>
      </c>
      <c r="W1072" t="s">
        <v>7271</v>
      </c>
      <c r="X1072" t="s">
        <v>7264</v>
      </c>
      <c r="Y1072" t="s">
        <v>7293</v>
      </c>
      <c r="Z1072" t="s">
        <v>174</v>
      </c>
      <c r="AA1072">
        <v>19.200000000000003</v>
      </c>
      <c r="AB1072" t="str" cm="1">
        <f t="array" ref="AB1072">_xlfn.LET(_xlpm.x,IFERROR(VALUE(Table2[[#This Row],[Response_Time_Hours]]),""),IF(_xlpm.x="","CHECK",_xlfn.IFS(_xlpm.x&lt;=1,"Immediate",_xlpm.x&lt;=6,"Fast",_xlpm.x&lt;=24,"Moderate",_xlpm.x&gt;24,"Delayed")))</f>
        <v>Moderate</v>
      </c>
      <c r="AC1072">
        <v>18</v>
      </c>
      <c r="AD1072" t="str" cm="1">
        <f t="array" ref="AD1072">IF(Table2[[#This Row],[Interaction_Count_Final]]="","N/A",_xlfn.IFS(Table2[[#This Row],[Interaction_Count_Final]]&lt;=2,"Low",Table2[[#This Row],[Interaction_Count_Final]]&lt;=5,"Medium",Table2[[#This Row],[Interaction_Count_Final]]&gt;=6,"High",TRUE,"CHECK"))</f>
        <v>High</v>
      </c>
      <c r="AE1072" t="s">
        <v>7266</v>
      </c>
      <c r="AF1072" t="b">
        <v>1</v>
      </c>
      <c r="AG1072" t="b">
        <v>1</v>
      </c>
      <c r="AH1072">
        <v>1384</v>
      </c>
      <c r="AI1072">
        <v>45571</v>
      </c>
      <c r="AJ1072" t="b">
        <v>1</v>
      </c>
      <c r="AK1072" t="e" cm="1">
        <f t="array" ref="AK1072">_xlfn.LET(
  _xlpm.txt,TRIM(Raw_Data!F1072),
  _xlpm.norm,SUBSTITUTE(SUBSTITUTE(_xlpm.txt,"-","/"),".","/"),
  _xlpm.p,_xlfn.TEXTSPLIT(_xlpm.norm,"/"),
  _xlpm.a,VALUE(INDEX(_xlpm.p,1)),
  _xlpm.b,VALUE(INDEX(_xlpm.p,2)),
  IF(AND(_xlpm.a&lt;=12,_xlpm.b&lt;=12),"REVIEW_AMBIGUOUS","OK")
)</f>
        <v>#REF!</v>
      </c>
    </row>
    <row r="1073" spans="1:37">
      <c r="A1073" t="s">
        <v>3262</v>
      </c>
      <c r="B1073" t="s">
        <v>3262</v>
      </c>
      <c r="C1073" t="b">
        <v>0</v>
      </c>
      <c r="D1073" t="s">
        <v>7257</v>
      </c>
      <c r="E1073" t="s">
        <v>8153</v>
      </c>
      <c r="F1073" t="s">
        <v>8153</v>
      </c>
      <c r="G1073" t="s">
        <v>7274</v>
      </c>
      <c r="H1073" t="s">
        <v>560</v>
      </c>
      <c r="I1073" t="s">
        <v>560</v>
      </c>
      <c r="J1073" t="s">
        <v>469</v>
      </c>
      <c r="K1073" t="s">
        <v>193</v>
      </c>
      <c r="L1073" t="s">
        <v>193</v>
      </c>
      <c r="M1073">
        <f>IF(UPPER(TRIM(Table2[[#This Row],[Status_Clean]]))="CONVERTED",1,0)</f>
        <v>0</v>
      </c>
      <c r="N1073">
        <f>IF(ISNUMBER(MATCH(UPPER(TRIM(Table2[[#This Row],[Status_Clean]])),{"CONTACTED","QUALIFIED","CONVERTED"},0)),1,0)</f>
        <v>0</v>
      </c>
      <c r="O1073" cm="1">
        <f t="array" ref="O1073">_xlfn.SWITCH(UPPER(TRIM(Table2[[#This Row],[Status_Clean]])),"NEW",1,"CONTACTED",2,"QUALIFIED",3,"CONVERTED",4,"LOST",5,99)</f>
        <v>1</v>
      </c>
      <c r="P1073">
        <v>45614</v>
      </c>
      <c r="Q1073" t="s">
        <v>7941</v>
      </c>
      <c r="R1073" t="s">
        <v>7941</v>
      </c>
      <c r="S1073">
        <v>45614</v>
      </c>
      <c r="T1073" t="s">
        <v>7261</v>
      </c>
      <c r="U1073">
        <v>45614</v>
      </c>
      <c r="V1073" t="s">
        <v>7300</v>
      </c>
      <c r="W1073" t="s">
        <v>7271</v>
      </c>
      <c r="X1073" t="s">
        <v>7264</v>
      </c>
      <c r="Y1073" t="s">
        <v>7298</v>
      </c>
      <c r="Z1073" t="s">
        <v>3264</v>
      </c>
      <c r="AA1073">
        <v>17</v>
      </c>
      <c r="AB1073" t="str" cm="1">
        <f t="array" ref="AB1073">_xlfn.LET(_xlpm.x,IFERROR(VALUE(Table2[[#This Row],[Response_Time_Hours]]),""),IF(_xlpm.x="","CHECK",_xlfn.IFS(_xlpm.x&lt;=1,"Immediate",_xlpm.x&lt;=6,"Fast",_xlpm.x&lt;=24,"Moderate",_xlpm.x&gt;24,"Delayed")))</f>
        <v>Moderate</v>
      </c>
      <c r="AC1073">
        <v>47</v>
      </c>
      <c r="AD1073" t="str" cm="1">
        <f t="array" ref="AD1073">IF(Table2[[#This Row],[Interaction_Count_Final]]="","N/A",_xlfn.IFS(Table2[[#This Row],[Interaction_Count_Final]]&lt;=2,"Low",Table2[[#This Row],[Interaction_Count_Final]]&lt;=5,"Medium",Table2[[#This Row],[Interaction_Count_Final]]&gt;=6,"High",TRUE,"CHECK"))</f>
        <v>High</v>
      </c>
      <c r="AE1073" t="s">
        <v>7266</v>
      </c>
      <c r="AF1073" t="b">
        <v>1</v>
      </c>
      <c r="AG1073" t="b">
        <v>1</v>
      </c>
      <c r="AH1073">
        <v>1385</v>
      </c>
      <c r="AI1073">
        <v>45614</v>
      </c>
      <c r="AJ1073" t="b">
        <v>1</v>
      </c>
      <c r="AK1073" t="e" cm="1">
        <f t="array" ref="AK1073">_xlfn.LET(
  _xlpm.txt,TRIM(Raw_Data!F1073),
  _xlpm.norm,SUBSTITUTE(SUBSTITUTE(_xlpm.txt,"-","/"),".","/"),
  _xlpm.p,_xlfn.TEXTSPLIT(_xlpm.norm,"/"),
  _xlpm.a,VALUE(INDEX(_xlpm.p,1)),
  _xlpm.b,VALUE(INDEX(_xlpm.p,2)),
  IF(AND(_xlpm.a&lt;=12,_xlpm.b&lt;=12),"REVIEW_AMBIGUOUS","OK")
)</f>
        <v>#REF!</v>
      </c>
    </row>
    <row r="1074" spans="1:37">
      <c r="A1074" t="s">
        <v>3265</v>
      </c>
      <c r="B1074" t="s">
        <v>3265</v>
      </c>
      <c r="C1074" t="b">
        <v>0</v>
      </c>
      <c r="D1074" t="s">
        <v>7257</v>
      </c>
      <c r="E1074" t="s">
        <v>8154</v>
      </c>
      <c r="F1074" t="s">
        <v>8154</v>
      </c>
      <c r="G1074" t="s">
        <v>7274</v>
      </c>
      <c r="H1074" t="s">
        <v>454</v>
      </c>
      <c r="I1074" t="s">
        <v>454</v>
      </c>
      <c r="J1074" t="s">
        <v>7308</v>
      </c>
      <c r="K1074" t="s">
        <v>125</v>
      </c>
      <c r="L1074" t="s">
        <v>125</v>
      </c>
      <c r="M1074">
        <f>IF(UPPER(TRIM(Table2[[#This Row],[Status_Clean]]))="CONVERTED",1,0)</f>
        <v>0</v>
      </c>
      <c r="N1074">
        <f>IF(ISNUMBER(MATCH(UPPER(TRIM(Table2[[#This Row],[Status_Clean]])),{"CONTACTED","QUALIFIED","CONVERTED"},0)),1,0)</f>
        <v>1</v>
      </c>
      <c r="O1074" cm="1">
        <f t="array" ref="O1074">_xlfn.SWITCH(UPPER(TRIM(Table2[[#This Row],[Status_Clean]])),"NEW",1,"CONTACTED",2,"QUALIFIED",3,"CONVERTED",4,"LOST",5,99)</f>
        <v>2</v>
      </c>
      <c r="P1074" t="s">
        <v>3267</v>
      </c>
      <c r="Q1074" t="s">
        <v>8155</v>
      </c>
      <c r="R1074" t="s">
        <v>8155</v>
      </c>
      <c r="S1074">
        <v>45583</v>
      </c>
      <c r="T1074" t="s">
        <v>7261</v>
      </c>
      <c r="U1074">
        <v>45583</v>
      </c>
      <c r="V1074" t="s">
        <v>7270</v>
      </c>
      <c r="W1074" t="s">
        <v>7271</v>
      </c>
      <c r="X1074" t="s">
        <v>7264</v>
      </c>
      <c r="Y1074" t="s">
        <v>7312</v>
      </c>
      <c r="Z1074" t="s">
        <v>330</v>
      </c>
      <c r="AA1074">
        <v>31.200000000000003</v>
      </c>
      <c r="AB1074" t="str" cm="1">
        <f t="array" ref="AB1074">_xlfn.LET(_xlpm.x,IFERROR(VALUE(Table2[[#This Row],[Response_Time_Hours]]),""),IF(_xlpm.x="","CHECK",_xlfn.IFS(_xlpm.x&lt;=1,"Immediate",_xlpm.x&lt;=6,"Fast",_xlpm.x&lt;=24,"Moderate",_xlpm.x&gt;24,"Delayed")))</f>
        <v>Delayed</v>
      </c>
      <c r="AC1074">
        <v>2</v>
      </c>
      <c r="AD1074" t="str" cm="1">
        <f t="array" ref="AD1074">IF(Table2[[#This Row],[Interaction_Count_Final]]="","N/A",_xlfn.IFS(Table2[[#This Row],[Interaction_Count_Final]]&lt;=2,"Low",Table2[[#This Row],[Interaction_Count_Final]]&lt;=5,"Medium",Table2[[#This Row],[Interaction_Count_Final]]&gt;=6,"High",TRUE,"CHECK"))</f>
        <v>Low</v>
      </c>
      <c r="AE1074" t="s">
        <v>7289</v>
      </c>
      <c r="AF1074" t="b">
        <v>1</v>
      </c>
      <c r="AG1074" t="b">
        <v>1</v>
      </c>
      <c r="AH1074">
        <v>1386</v>
      </c>
      <c r="AI1074">
        <v>45583</v>
      </c>
      <c r="AJ1074" t="b">
        <v>1</v>
      </c>
      <c r="AK1074" t="str" cm="1">
        <f t="array" ref="AK1074">_xlfn.LET(
  _xlpm.txt,TRIM(Raw_Data!F1074),
  _xlpm.norm,SUBSTITUTE(SUBSTITUTE(_xlpm.txt,"-","/"),".","/"),
  _xlpm.p,_xlfn.TEXTSPLIT(_xlpm.norm,"/"),
  _xlpm.a,VALUE(INDEX(_xlpm.p,1)),
  _xlpm.b,VALUE(INDEX(_xlpm.p,2)),
  IF(AND(_xlpm.a&lt;=12,_xlpm.b&lt;=12),"REVIEW_AMBIGUOUS","OK")
)</f>
        <v>OK</v>
      </c>
    </row>
    <row r="1075" spans="1:37">
      <c r="A1075" t="s">
        <v>3268</v>
      </c>
      <c r="B1075" t="s">
        <v>3268</v>
      </c>
      <c r="C1075" t="b">
        <v>0</v>
      </c>
      <c r="D1075" t="s">
        <v>7257</v>
      </c>
      <c r="E1075" t="s">
        <v>8156</v>
      </c>
      <c r="F1075" t="s">
        <v>8156</v>
      </c>
      <c r="G1075" t="s">
        <v>7274</v>
      </c>
      <c r="H1075" t="s">
        <v>69</v>
      </c>
      <c r="I1075" t="s">
        <v>69</v>
      </c>
      <c r="J1075" t="s">
        <v>69</v>
      </c>
      <c r="K1075" t="s">
        <v>193</v>
      </c>
      <c r="L1075" t="s">
        <v>193</v>
      </c>
      <c r="M1075">
        <f>IF(UPPER(TRIM(Table2[[#This Row],[Status_Clean]]))="CONVERTED",1,0)</f>
        <v>0</v>
      </c>
      <c r="N1075">
        <f>IF(ISNUMBER(MATCH(UPPER(TRIM(Table2[[#This Row],[Status_Clean]])),{"CONTACTED","QUALIFIED","CONVERTED"},0)),1,0)</f>
        <v>0</v>
      </c>
      <c r="O1075" cm="1">
        <f t="array" ref="O1075">_xlfn.SWITCH(UPPER(TRIM(Table2[[#This Row],[Status_Clean]])),"NEW",1,"CONTACTED",2,"QUALIFIED",3,"CONVERTED",4,"LOST",5,99)</f>
        <v>1</v>
      </c>
      <c r="P1075">
        <v>45051</v>
      </c>
      <c r="Q1075" t="s">
        <v>8157</v>
      </c>
      <c r="R1075" t="s">
        <v>8157</v>
      </c>
      <c r="S1075">
        <v>45051</v>
      </c>
      <c r="T1075" t="s">
        <v>7261</v>
      </c>
      <c r="U1075">
        <v>45051</v>
      </c>
      <c r="V1075" t="s">
        <v>7314</v>
      </c>
      <c r="W1075" t="s">
        <v>7263</v>
      </c>
      <c r="X1075" t="s">
        <v>7277</v>
      </c>
      <c r="Y1075" t="s">
        <v>7312</v>
      </c>
      <c r="Z1075" t="s">
        <v>1281</v>
      </c>
      <c r="AA1075">
        <v>9.8000000000000007</v>
      </c>
      <c r="AB1075" t="str" cm="1">
        <f t="array" ref="AB1075">_xlfn.LET(_xlpm.x,IFERROR(VALUE(Table2[[#This Row],[Response_Time_Hours]]),""),IF(_xlpm.x="","CHECK",_xlfn.IFS(_xlpm.x&lt;=1,"Immediate",_xlpm.x&lt;=6,"Fast",_xlpm.x&lt;=24,"Moderate",_xlpm.x&gt;24,"Delayed")))</f>
        <v>Moderate</v>
      </c>
      <c r="AC1075">
        <v>41</v>
      </c>
      <c r="AD1075" t="str" cm="1">
        <f t="array" ref="AD1075">IF(Table2[[#This Row],[Interaction_Count_Final]]="","N/A",_xlfn.IFS(Table2[[#This Row],[Interaction_Count_Final]]&lt;=2,"Low",Table2[[#This Row],[Interaction_Count_Final]]&lt;=5,"Medium",Table2[[#This Row],[Interaction_Count_Final]]&gt;=6,"High",TRUE,"CHECK"))</f>
        <v>High</v>
      </c>
      <c r="AE1075" t="s">
        <v>7289</v>
      </c>
      <c r="AF1075" t="b">
        <v>1</v>
      </c>
      <c r="AG1075" t="b">
        <v>1</v>
      </c>
      <c r="AH1075">
        <v>1387</v>
      </c>
      <c r="AI1075">
        <v>45051</v>
      </c>
      <c r="AJ1075" t="b">
        <v>1</v>
      </c>
      <c r="AK1075" t="e" cm="1">
        <f t="array" ref="AK1075">_xlfn.LET(
  _xlpm.txt,TRIM(Raw_Data!F1075),
  _xlpm.norm,SUBSTITUTE(SUBSTITUTE(_xlpm.txt,"-","/"),".","/"),
  _xlpm.p,_xlfn.TEXTSPLIT(_xlpm.norm,"/"),
  _xlpm.a,VALUE(INDEX(_xlpm.p,1)),
  _xlpm.b,VALUE(INDEX(_xlpm.p,2)),
  IF(AND(_xlpm.a&lt;=12,_xlpm.b&lt;=12),"REVIEW_AMBIGUOUS","OK")
)</f>
        <v>#REF!</v>
      </c>
    </row>
    <row r="1076" spans="1:37">
      <c r="A1076" t="s">
        <v>3270</v>
      </c>
      <c r="B1076" t="s">
        <v>3270</v>
      </c>
      <c r="C1076" t="b">
        <v>0</v>
      </c>
      <c r="D1076" t="s">
        <v>7257</v>
      </c>
      <c r="E1076" t="s">
        <v>3271</v>
      </c>
      <c r="F1076" t="s">
        <v>3271</v>
      </c>
      <c r="G1076" t="s">
        <v>7258</v>
      </c>
      <c r="H1076" t="s">
        <v>106</v>
      </c>
      <c r="I1076" t="s">
        <v>106</v>
      </c>
      <c r="J1076" t="s">
        <v>106</v>
      </c>
      <c r="K1076" t="s">
        <v>173</v>
      </c>
      <c r="L1076" t="s">
        <v>173</v>
      </c>
      <c r="M1076">
        <f>IF(UPPER(TRIM(Table2[[#This Row],[Status_Clean]]))="CONVERTED",1,0)</f>
        <v>0</v>
      </c>
      <c r="N1076">
        <f>IF(ISNUMBER(MATCH(UPPER(TRIM(Table2[[#This Row],[Status_Clean]])),{"CONTACTED","QUALIFIED","CONVERTED"},0)),1,0)</f>
        <v>0</v>
      </c>
      <c r="O1076" cm="1">
        <f t="array" ref="O1076">_xlfn.SWITCH(UPPER(TRIM(Table2[[#This Row],[Status_Clean]])),"NEW",1,"CONTACTED",2,"QUALIFIED",3,"CONVERTED",4,"LOST",5,99)</f>
        <v>5</v>
      </c>
      <c r="P1076">
        <v>45529</v>
      </c>
      <c r="Q1076" t="s">
        <v>8158</v>
      </c>
      <c r="R1076" t="s">
        <v>8158</v>
      </c>
      <c r="S1076">
        <v>45529</v>
      </c>
      <c r="T1076" t="s">
        <v>7261</v>
      </c>
      <c r="U1076">
        <v>45529</v>
      </c>
      <c r="V1076" t="s">
        <v>7310</v>
      </c>
      <c r="W1076" t="s">
        <v>7271</v>
      </c>
      <c r="X1076" t="s">
        <v>7288</v>
      </c>
      <c r="Y1076" t="s">
        <v>7293</v>
      </c>
      <c r="Z1076" t="s">
        <v>3272</v>
      </c>
      <c r="AA1076">
        <v>41.3</v>
      </c>
      <c r="AB1076" t="str" cm="1">
        <f t="array" ref="AB1076">_xlfn.LET(_xlpm.x,IFERROR(VALUE(Table2[[#This Row],[Response_Time_Hours]]),""),IF(_xlpm.x="","CHECK",_xlfn.IFS(_xlpm.x&lt;=1,"Immediate",_xlpm.x&lt;=6,"Fast",_xlpm.x&lt;=24,"Moderate",_xlpm.x&gt;24,"Delayed")))</f>
        <v>Delayed</v>
      </c>
      <c r="AC1076">
        <v>32</v>
      </c>
      <c r="AD1076" t="str" cm="1">
        <f t="array" ref="AD1076">IF(Table2[[#This Row],[Interaction_Count_Final]]="","N/A",_xlfn.IFS(Table2[[#This Row],[Interaction_Count_Final]]&lt;=2,"Low",Table2[[#This Row],[Interaction_Count_Final]]&lt;=5,"Medium",Table2[[#This Row],[Interaction_Count_Final]]&gt;=6,"High",TRUE,"CHECK"))</f>
        <v>High</v>
      </c>
      <c r="AE1076" t="s">
        <v>7266</v>
      </c>
      <c r="AF1076" t="b">
        <v>1</v>
      </c>
      <c r="AG1076" t="b">
        <v>1</v>
      </c>
      <c r="AH1076">
        <v>1388</v>
      </c>
      <c r="AI1076">
        <v>45529</v>
      </c>
      <c r="AJ1076" t="b">
        <v>1</v>
      </c>
      <c r="AK1076" t="e" cm="1">
        <f t="array" ref="AK1076">_xlfn.LET(
  _xlpm.txt,TRIM(Raw_Data!F1076),
  _xlpm.norm,SUBSTITUTE(SUBSTITUTE(_xlpm.txt,"-","/"),".","/"),
  _xlpm.p,_xlfn.TEXTSPLIT(_xlpm.norm,"/"),
  _xlpm.a,VALUE(INDEX(_xlpm.p,1)),
  _xlpm.b,VALUE(INDEX(_xlpm.p,2)),
  IF(AND(_xlpm.a&lt;=12,_xlpm.b&lt;=12),"REVIEW_AMBIGUOUS","OK")
)</f>
        <v>#REF!</v>
      </c>
    </row>
    <row r="1077" spans="1:37">
      <c r="A1077" t="s">
        <v>3273</v>
      </c>
      <c r="B1077" t="s">
        <v>3273</v>
      </c>
      <c r="C1077" t="b">
        <v>0</v>
      </c>
      <c r="D1077" t="s">
        <v>7257</v>
      </c>
      <c r="E1077" t="s">
        <v>3274</v>
      </c>
      <c r="F1077" t="s">
        <v>3274</v>
      </c>
      <c r="G1077" t="s">
        <v>7258</v>
      </c>
      <c r="H1077" t="s">
        <v>69</v>
      </c>
      <c r="I1077" t="s">
        <v>69</v>
      </c>
      <c r="J1077" t="s">
        <v>69</v>
      </c>
      <c r="K1077" t="s">
        <v>7319</v>
      </c>
      <c r="L1077" t="s">
        <v>71</v>
      </c>
      <c r="M1077">
        <f>IF(UPPER(TRIM(Table2[[#This Row],[Status_Clean]]))="CONVERTED",1,0)</f>
        <v>0</v>
      </c>
      <c r="N1077">
        <f>IF(ISNUMBER(MATCH(UPPER(TRIM(Table2[[#This Row],[Status_Clean]])),{"CONTACTED","QUALIFIED","CONVERTED"},0)),1,0)</f>
        <v>1</v>
      </c>
      <c r="O1077" cm="1">
        <f t="array" ref="O1077">_xlfn.SWITCH(UPPER(TRIM(Table2[[#This Row],[Status_Clean]])),"NEW",1,"CONTACTED",2,"QUALIFIED",3,"CONVERTED",4,"LOST",5,99)</f>
        <v>3</v>
      </c>
      <c r="P1077">
        <v>45039</v>
      </c>
      <c r="Q1077" t="s">
        <v>7430</v>
      </c>
      <c r="R1077" t="s">
        <v>7430</v>
      </c>
      <c r="S1077">
        <v>45039</v>
      </c>
      <c r="T1077" t="s">
        <v>7261</v>
      </c>
      <c r="U1077">
        <v>45039</v>
      </c>
      <c r="V1077" t="s">
        <v>7297</v>
      </c>
      <c r="W1077" t="s">
        <v>7263</v>
      </c>
      <c r="X1077" t="s">
        <v>7277</v>
      </c>
      <c r="Y1077" t="s">
        <v>7293</v>
      </c>
      <c r="Z1077" t="s">
        <v>474</v>
      </c>
      <c r="AA1077">
        <v>50.400000000000006</v>
      </c>
      <c r="AB1077" t="str" cm="1">
        <f t="array" ref="AB1077">_xlfn.LET(_xlpm.x,IFERROR(VALUE(Table2[[#This Row],[Response_Time_Hours]]),""),IF(_xlpm.x="","CHECK",_xlfn.IFS(_xlpm.x&lt;=1,"Immediate",_xlpm.x&lt;=6,"Fast",_xlpm.x&lt;=24,"Moderate",_xlpm.x&gt;24,"Delayed")))</f>
        <v>Delayed</v>
      </c>
      <c r="AC1077" t="s">
        <v>232</v>
      </c>
      <c r="AD1077" t="str" cm="1">
        <f t="array" ref="AD1077">IF(Table2[[#This Row],[Interaction_Count_Final]]="","N/A",_xlfn.IFS(Table2[[#This Row],[Interaction_Count_Final]]&lt;=2,"Low",Table2[[#This Row],[Interaction_Count_Final]]&lt;=5,"Medium",Table2[[#This Row],[Interaction_Count_Final]]&gt;=6,"High",TRUE,"CHECK"))</f>
        <v>High</v>
      </c>
      <c r="AE1077" t="s">
        <v>7266</v>
      </c>
      <c r="AF1077" t="b">
        <v>1</v>
      </c>
      <c r="AG1077" t="b">
        <v>1</v>
      </c>
      <c r="AH1077">
        <v>1389</v>
      </c>
      <c r="AI1077">
        <v>45039</v>
      </c>
      <c r="AJ1077" t="b">
        <v>1</v>
      </c>
      <c r="AK1077" t="e" cm="1">
        <f t="array" ref="AK1077">_xlfn.LET(
  _xlpm.txt,TRIM(Raw_Data!F1077),
  _xlpm.norm,SUBSTITUTE(SUBSTITUTE(_xlpm.txt,"-","/"),".","/"),
  _xlpm.p,_xlfn.TEXTSPLIT(_xlpm.norm,"/"),
  _xlpm.a,VALUE(INDEX(_xlpm.p,1)),
  _xlpm.b,VALUE(INDEX(_xlpm.p,2)),
  IF(AND(_xlpm.a&lt;=12,_xlpm.b&lt;=12),"REVIEW_AMBIGUOUS","OK")
)</f>
        <v>#REF!</v>
      </c>
    </row>
    <row r="1078" spans="1:37">
      <c r="A1078" t="s">
        <v>3275</v>
      </c>
      <c r="B1078" t="s">
        <v>3275</v>
      </c>
      <c r="C1078" t="b">
        <v>0</v>
      </c>
      <c r="D1078" t="s">
        <v>7257</v>
      </c>
      <c r="E1078" t="s">
        <v>3276</v>
      </c>
      <c r="F1078" t="s">
        <v>3276</v>
      </c>
      <c r="G1078" t="s">
        <v>7303</v>
      </c>
      <c r="H1078" t="s">
        <v>363</v>
      </c>
      <c r="I1078" t="s">
        <v>363</v>
      </c>
      <c r="J1078" t="s">
        <v>363</v>
      </c>
      <c r="K1078" t="s">
        <v>7502</v>
      </c>
      <c r="L1078" t="s">
        <v>71</v>
      </c>
      <c r="M1078">
        <f>IF(UPPER(TRIM(Table2[[#This Row],[Status_Clean]]))="CONVERTED",1,0)</f>
        <v>0</v>
      </c>
      <c r="N1078">
        <f>IF(ISNUMBER(MATCH(UPPER(TRIM(Table2[[#This Row],[Status_Clean]])),{"CONTACTED","QUALIFIED","CONVERTED"},0)),1,0)</f>
        <v>1</v>
      </c>
      <c r="O1078" cm="1">
        <f t="array" ref="O1078">_xlfn.SWITCH(UPPER(TRIM(Table2[[#This Row],[Status_Clean]])),"NEW",1,"CONTACTED",2,"QUALIFIED",3,"CONVERTED",4,"LOST",5,99)</f>
        <v>3</v>
      </c>
      <c r="P1078" t="s">
        <v>3277</v>
      </c>
      <c r="Q1078" t="s">
        <v>3277</v>
      </c>
      <c r="R1078" t="s">
        <v>3277</v>
      </c>
      <c r="S1078">
        <v>45073</v>
      </c>
      <c r="T1078" t="s">
        <v>7261</v>
      </c>
      <c r="U1078">
        <v>45073</v>
      </c>
      <c r="V1078" t="s">
        <v>7314</v>
      </c>
      <c r="W1078" t="s">
        <v>7263</v>
      </c>
      <c r="X1078" t="s">
        <v>7277</v>
      </c>
      <c r="Y1078" t="s">
        <v>7278</v>
      </c>
      <c r="Z1078" t="s">
        <v>3278</v>
      </c>
      <c r="AA1078">
        <v>29</v>
      </c>
      <c r="AB1078" t="str" cm="1">
        <f t="array" ref="AB1078">_xlfn.LET(_xlpm.x,IFERROR(VALUE(Table2[[#This Row],[Response_Time_Hours]]),""),IF(_xlpm.x="","CHECK",_xlfn.IFS(_xlpm.x&lt;=1,"Immediate",_xlpm.x&lt;=6,"Fast",_xlpm.x&lt;=24,"Moderate",_xlpm.x&gt;24,"Delayed")))</f>
        <v>Delayed</v>
      </c>
      <c r="AC1078">
        <v>4</v>
      </c>
      <c r="AD1078" t="str" cm="1">
        <f t="array" ref="AD1078">IF(Table2[[#This Row],[Interaction_Count_Final]]="","N/A",_xlfn.IFS(Table2[[#This Row],[Interaction_Count_Final]]&lt;=2,"Low",Table2[[#This Row],[Interaction_Count_Final]]&lt;=5,"Medium",Table2[[#This Row],[Interaction_Count_Final]]&gt;=6,"High",TRUE,"CHECK"))</f>
        <v>Medium</v>
      </c>
      <c r="AE1078" t="s">
        <v>7289</v>
      </c>
      <c r="AF1078" t="b">
        <v>1</v>
      </c>
      <c r="AG1078" t="b">
        <v>1</v>
      </c>
      <c r="AH1078">
        <v>1390</v>
      </c>
      <c r="AI1078">
        <v>45073</v>
      </c>
      <c r="AJ1078" t="b">
        <v>1</v>
      </c>
      <c r="AK1078" t="str" cm="1">
        <f t="array" ref="AK1078">_xlfn.LET(
  _xlpm.txt,TRIM(Raw_Data!F1078),
  _xlpm.norm,SUBSTITUTE(SUBSTITUTE(_xlpm.txt,"-","/"),".","/"),
  _xlpm.p,_xlfn.TEXTSPLIT(_xlpm.norm,"/"),
  _xlpm.a,VALUE(INDEX(_xlpm.p,1)),
  _xlpm.b,VALUE(INDEX(_xlpm.p,2)),
  IF(AND(_xlpm.a&lt;=12,_xlpm.b&lt;=12),"REVIEW_AMBIGUOUS","OK")
)</f>
        <v>OK</v>
      </c>
    </row>
    <row r="1079" spans="1:37">
      <c r="A1079" t="s">
        <v>3279</v>
      </c>
      <c r="B1079" t="s">
        <v>3279</v>
      </c>
      <c r="C1079" t="b">
        <v>0</v>
      </c>
      <c r="D1079" t="s">
        <v>7257</v>
      </c>
      <c r="E1079" t="s">
        <v>3280</v>
      </c>
      <c r="F1079" t="s">
        <v>3280</v>
      </c>
      <c r="G1079" t="s">
        <v>7303</v>
      </c>
      <c r="H1079" t="s">
        <v>1035</v>
      </c>
      <c r="I1079" t="s">
        <v>1035</v>
      </c>
      <c r="J1079" t="s">
        <v>311</v>
      </c>
      <c r="K1079" t="s">
        <v>71</v>
      </c>
      <c r="L1079" t="s">
        <v>71</v>
      </c>
      <c r="M1079">
        <f>IF(UPPER(TRIM(Table2[[#This Row],[Status_Clean]]))="CONVERTED",1,0)</f>
        <v>0</v>
      </c>
      <c r="N1079">
        <f>IF(ISNUMBER(MATCH(UPPER(TRIM(Table2[[#This Row],[Status_Clean]])),{"CONTACTED","QUALIFIED","CONVERTED"},0)),1,0)</f>
        <v>1</v>
      </c>
      <c r="O1079" cm="1">
        <f t="array" ref="O1079">_xlfn.SWITCH(UPPER(TRIM(Table2[[#This Row],[Status_Clean]])),"NEW",1,"CONTACTED",2,"QUALIFIED",3,"CONVERTED",4,"LOST",5,99)</f>
        <v>3</v>
      </c>
      <c r="P1079">
        <v>45637</v>
      </c>
      <c r="Q1079" t="s">
        <v>7474</v>
      </c>
      <c r="R1079" t="s">
        <v>7474</v>
      </c>
      <c r="S1079">
        <v>45637</v>
      </c>
      <c r="T1079" t="s">
        <v>7261</v>
      </c>
      <c r="U1079">
        <v>45637</v>
      </c>
      <c r="V1079" t="s">
        <v>7262</v>
      </c>
      <c r="W1079" t="s">
        <v>7271</v>
      </c>
      <c r="X1079" t="s">
        <v>7264</v>
      </c>
      <c r="Y1079" t="s">
        <v>7272</v>
      </c>
      <c r="Z1079" t="s">
        <v>589</v>
      </c>
      <c r="AA1079">
        <v>36</v>
      </c>
      <c r="AB1079" t="str" cm="1">
        <f t="array" ref="AB1079">_xlfn.LET(_xlpm.x,IFERROR(VALUE(Table2[[#This Row],[Response_Time_Hours]]),""),IF(_xlpm.x="","CHECK",_xlfn.IFS(_xlpm.x&lt;=1,"Immediate",_xlpm.x&lt;=6,"Fast",_xlpm.x&lt;=24,"Moderate",_xlpm.x&gt;24,"Delayed")))</f>
        <v>Delayed</v>
      </c>
      <c r="AC1079">
        <v>5</v>
      </c>
      <c r="AD1079" t="str" cm="1">
        <f t="array" ref="AD1079">IF(Table2[[#This Row],[Interaction_Count_Final]]="","N/A",_xlfn.IFS(Table2[[#This Row],[Interaction_Count_Final]]&lt;=2,"Low",Table2[[#This Row],[Interaction_Count_Final]]&lt;=5,"Medium",Table2[[#This Row],[Interaction_Count_Final]]&gt;=6,"High",TRUE,"CHECK"))</f>
        <v>Medium</v>
      </c>
      <c r="AE1079" t="s">
        <v>7289</v>
      </c>
      <c r="AF1079" t="b">
        <v>1</v>
      </c>
      <c r="AG1079" t="b">
        <v>1</v>
      </c>
      <c r="AH1079">
        <v>1391</v>
      </c>
      <c r="AI1079">
        <v>45637</v>
      </c>
      <c r="AJ1079" t="b">
        <v>1</v>
      </c>
      <c r="AK1079" t="e" cm="1">
        <f t="array" ref="AK1079">_xlfn.LET(
  _xlpm.txt,TRIM(Raw_Data!F1079),
  _xlpm.norm,SUBSTITUTE(SUBSTITUTE(_xlpm.txt,"-","/"),".","/"),
  _xlpm.p,_xlfn.TEXTSPLIT(_xlpm.norm,"/"),
  _xlpm.a,VALUE(INDEX(_xlpm.p,1)),
  _xlpm.b,VALUE(INDEX(_xlpm.p,2)),
  IF(AND(_xlpm.a&lt;=12,_xlpm.b&lt;=12),"REVIEW_AMBIGUOUS","OK")
)</f>
        <v>#REF!</v>
      </c>
    </row>
    <row r="1080" spans="1:37">
      <c r="A1080" t="s">
        <v>3281</v>
      </c>
      <c r="B1080" t="s">
        <v>3281</v>
      </c>
      <c r="C1080" t="b">
        <v>0</v>
      </c>
      <c r="D1080" t="s">
        <v>7257</v>
      </c>
      <c r="E1080" t="s">
        <v>3282</v>
      </c>
      <c r="F1080" t="s">
        <v>3282</v>
      </c>
      <c r="G1080" t="s">
        <v>7280</v>
      </c>
      <c r="H1080" t="s">
        <v>337</v>
      </c>
      <c r="I1080" t="s">
        <v>337</v>
      </c>
      <c r="J1080" t="s">
        <v>101</v>
      </c>
      <c r="K1080" t="s">
        <v>7319</v>
      </c>
      <c r="L1080" t="s">
        <v>71</v>
      </c>
      <c r="M1080">
        <f>IF(UPPER(TRIM(Table2[[#This Row],[Status_Clean]]))="CONVERTED",1,0)</f>
        <v>0</v>
      </c>
      <c r="N1080">
        <f>IF(ISNUMBER(MATCH(UPPER(TRIM(Table2[[#This Row],[Status_Clean]])),{"CONTACTED","QUALIFIED","CONVERTED"},0)),1,0)</f>
        <v>1</v>
      </c>
      <c r="O1080" cm="1">
        <f t="array" ref="O1080">_xlfn.SWITCH(UPPER(TRIM(Table2[[#This Row],[Status_Clean]])),"NEW",1,"CONTACTED",2,"QUALIFIED",3,"CONVERTED",4,"LOST",5,99)</f>
        <v>3</v>
      </c>
      <c r="P1080">
        <v>45386</v>
      </c>
      <c r="Q1080" t="s">
        <v>8159</v>
      </c>
      <c r="R1080" t="s">
        <v>8159</v>
      </c>
      <c r="S1080">
        <v>45386</v>
      </c>
      <c r="T1080" t="s">
        <v>7261</v>
      </c>
      <c r="U1080">
        <v>45386</v>
      </c>
      <c r="V1080" t="s">
        <v>7297</v>
      </c>
      <c r="W1080" t="s">
        <v>7271</v>
      </c>
      <c r="X1080" t="s">
        <v>7277</v>
      </c>
      <c r="Y1080" t="s">
        <v>7285</v>
      </c>
      <c r="Z1080" t="s">
        <v>2883</v>
      </c>
      <c r="AA1080">
        <v>30.1</v>
      </c>
      <c r="AB1080" t="str" cm="1">
        <f t="array" ref="AB1080">_xlfn.LET(_xlpm.x,IFERROR(VALUE(Table2[[#This Row],[Response_Time_Hours]]),""),IF(_xlpm.x="","CHECK",_xlfn.IFS(_xlpm.x&lt;=1,"Immediate",_xlpm.x&lt;=6,"Fast",_xlpm.x&lt;=24,"Moderate",_xlpm.x&gt;24,"Delayed")))</f>
        <v>Delayed</v>
      </c>
      <c r="AC1080">
        <v>39</v>
      </c>
      <c r="AD1080" t="str" cm="1">
        <f t="array" ref="AD1080">IF(Table2[[#This Row],[Interaction_Count_Final]]="","N/A",_xlfn.IFS(Table2[[#This Row],[Interaction_Count_Final]]&lt;=2,"Low",Table2[[#This Row],[Interaction_Count_Final]]&lt;=5,"Medium",Table2[[#This Row],[Interaction_Count_Final]]&gt;=6,"High",TRUE,"CHECK"))</f>
        <v>High</v>
      </c>
      <c r="AE1080" t="s">
        <v>7273</v>
      </c>
      <c r="AF1080" t="b">
        <v>1</v>
      </c>
      <c r="AG1080" t="b">
        <v>1</v>
      </c>
      <c r="AH1080">
        <v>1392</v>
      </c>
      <c r="AI1080">
        <v>45386</v>
      </c>
      <c r="AJ1080" t="b">
        <v>1</v>
      </c>
      <c r="AK1080" t="e" cm="1">
        <f t="array" ref="AK1080">_xlfn.LET(
  _xlpm.txt,TRIM(Raw_Data!F1080),
  _xlpm.norm,SUBSTITUTE(SUBSTITUTE(_xlpm.txt,"-","/"),".","/"),
  _xlpm.p,_xlfn.TEXTSPLIT(_xlpm.norm,"/"),
  _xlpm.a,VALUE(INDEX(_xlpm.p,1)),
  _xlpm.b,VALUE(INDEX(_xlpm.p,2)),
  IF(AND(_xlpm.a&lt;=12,_xlpm.b&lt;=12),"REVIEW_AMBIGUOUS","OK")
)</f>
        <v>#REF!</v>
      </c>
    </row>
    <row r="1081" spans="1:37">
      <c r="A1081" t="s">
        <v>3283</v>
      </c>
      <c r="B1081" t="s">
        <v>3283</v>
      </c>
      <c r="C1081" t="b">
        <v>0</v>
      </c>
      <c r="D1081" t="s">
        <v>7257</v>
      </c>
      <c r="E1081" t="s">
        <v>3284</v>
      </c>
      <c r="F1081" t="s">
        <v>3284</v>
      </c>
      <c r="G1081" t="s">
        <v>7268</v>
      </c>
      <c r="H1081" t="s">
        <v>263</v>
      </c>
      <c r="I1081" t="s">
        <v>263</v>
      </c>
      <c r="J1081" t="s">
        <v>263</v>
      </c>
      <c r="K1081" t="s">
        <v>193</v>
      </c>
      <c r="L1081" t="s">
        <v>193</v>
      </c>
      <c r="M1081">
        <f>IF(UPPER(TRIM(Table2[[#This Row],[Status_Clean]]))="CONVERTED",1,0)</f>
        <v>0</v>
      </c>
      <c r="N1081">
        <f>IF(ISNUMBER(MATCH(UPPER(TRIM(Table2[[#This Row],[Status_Clean]])),{"CONTACTED","QUALIFIED","CONVERTED"},0)),1,0)</f>
        <v>0</v>
      </c>
      <c r="O1081" cm="1">
        <f t="array" ref="O1081">_xlfn.SWITCH(UPPER(TRIM(Table2[[#This Row],[Status_Clean]])),"NEW",1,"CONTACTED",2,"QUALIFIED",3,"CONVERTED",4,"LOST",5,99)</f>
        <v>1</v>
      </c>
      <c r="P1081">
        <v>45088</v>
      </c>
      <c r="Q1081" t="s">
        <v>7994</v>
      </c>
      <c r="R1081" t="s">
        <v>7994</v>
      </c>
      <c r="S1081">
        <v>45088</v>
      </c>
      <c r="T1081" t="s">
        <v>7261</v>
      </c>
      <c r="U1081">
        <v>45088</v>
      </c>
      <c r="V1081" t="s">
        <v>7276</v>
      </c>
      <c r="W1081" t="s">
        <v>7263</v>
      </c>
      <c r="X1081" t="s">
        <v>7277</v>
      </c>
      <c r="Y1081" t="s">
        <v>7293</v>
      </c>
      <c r="Z1081" t="s">
        <v>3285</v>
      </c>
      <c r="AA1081">
        <v>14.4</v>
      </c>
      <c r="AB1081" t="str" cm="1">
        <f t="array" ref="AB1081">_xlfn.LET(_xlpm.x,IFERROR(VALUE(Table2[[#This Row],[Response_Time_Hours]]),""),IF(_xlpm.x="","CHECK",_xlfn.IFS(_xlpm.x&lt;=1,"Immediate",_xlpm.x&lt;=6,"Fast",_xlpm.x&lt;=24,"Moderate",_xlpm.x&gt;24,"Delayed")))</f>
        <v>Moderate</v>
      </c>
      <c r="AC1081">
        <v>17</v>
      </c>
      <c r="AD1081" t="str" cm="1">
        <f t="array" ref="AD1081">IF(Table2[[#This Row],[Interaction_Count_Final]]="","N/A",_xlfn.IFS(Table2[[#This Row],[Interaction_Count_Final]]&lt;=2,"Low",Table2[[#This Row],[Interaction_Count_Final]]&lt;=5,"Medium",Table2[[#This Row],[Interaction_Count_Final]]&gt;=6,"High",TRUE,"CHECK"))</f>
        <v>High</v>
      </c>
      <c r="AE1081" t="s">
        <v>7289</v>
      </c>
      <c r="AF1081" t="b">
        <v>1</v>
      </c>
      <c r="AG1081" t="b">
        <v>1</v>
      </c>
      <c r="AH1081">
        <v>1393</v>
      </c>
      <c r="AI1081">
        <v>45088</v>
      </c>
      <c r="AJ1081" t="b">
        <v>1</v>
      </c>
      <c r="AK1081" t="e" cm="1">
        <f t="array" ref="AK1081">_xlfn.LET(
  _xlpm.txt,TRIM(Raw_Data!F1081),
  _xlpm.norm,SUBSTITUTE(SUBSTITUTE(_xlpm.txt,"-","/"),".","/"),
  _xlpm.p,_xlfn.TEXTSPLIT(_xlpm.norm,"/"),
  _xlpm.a,VALUE(INDEX(_xlpm.p,1)),
  _xlpm.b,VALUE(INDEX(_xlpm.p,2)),
  IF(AND(_xlpm.a&lt;=12,_xlpm.b&lt;=12),"REVIEW_AMBIGUOUS","OK")
)</f>
        <v>#REF!</v>
      </c>
    </row>
    <row r="1082" spans="1:37">
      <c r="A1082" t="s">
        <v>3286</v>
      </c>
      <c r="B1082" t="s">
        <v>3286</v>
      </c>
      <c r="C1082" t="b">
        <v>0</v>
      </c>
      <c r="D1082" t="s">
        <v>7257</v>
      </c>
      <c r="E1082" t="s">
        <v>3287</v>
      </c>
      <c r="F1082" t="s">
        <v>3287</v>
      </c>
      <c r="G1082" t="s">
        <v>7280</v>
      </c>
      <c r="H1082" t="s">
        <v>147</v>
      </c>
      <c r="I1082" t="s">
        <v>147</v>
      </c>
      <c r="J1082" t="s">
        <v>7308</v>
      </c>
      <c r="K1082" t="s">
        <v>250</v>
      </c>
      <c r="L1082" t="s">
        <v>250</v>
      </c>
      <c r="M1082">
        <f>IF(UPPER(TRIM(Table2[[#This Row],[Status_Clean]]))="CONVERTED",1,0)</f>
        <v>1</v>
      </c>
      <c r="N1082">
        <f>IF(ISNUMBER(MATCH(UPPER(TRIM(Table2[[#This Row],[Status_Clean]])),{"CONTACTED","QUALIFIED","CONVERTED"},0)),1,0)</f>
        <v>1</v>
      </c>
      <c r="O1082" cm="1">
        <f t="array" ref="O1082">_xlfn.SWITCH(UPPER(TRIM(Table2[[#This Row],[Status_Clean]])),"NEW",1,"CONTACTED",2,"QUALIFIED",3,"CONVERTED",4,"LOST",5,99)</f>
        <v>4</v>
      </c>
      <c r="P1082">
        <v>45584</v>
      </c>
      <c r="Q1082" t="s">
        <v>7477</v>
      </c>
      <c r="R1082" t="s">
        <v>7477</v>
      </c>
      <c r="S1082">
        <v>45584</v>
      </c>
      <c r="T1082" t="s">
        <v>7261</v>
      </c>
      <c r="U1082">
        <v>45584</v>
      </c>
      <c r="V1082" t="s">
        <v>7270</v>
      </c>
      <c r="W1082" t="s">
        <v>7271</v>
      </c>
      <c r="X1082" t="s">
        <v>7264</v>
      </c>
      <c r="Y1082" t="s">
        <v>7278</v>
      </c>
      <c r="Z1082">
        <v>14.5</v>
      </c>
      <c r="AA1082">
        <v>14.5</v>
      </c>
      <c r="AB1082" t="str" cm="1">
        <f t="array" ref="AB1082">_xlfn.LET(_xlpm.x,IFERROR(VALUE(Table2[[#This Row],[Response_Time_Hours]]),""),IF(_xlpm.x="","CHECK",_xlfn.IFS(_xlpm.x&lt;=1,"Immediate",_xlpm.x&lt;=6,"Fast",_xlpm.x&lt;=24,"Moderate",_xlpm.x&gt;24,"Delayed")))</f>
        <v>Moderate</v>
      </c>
      <c r="AC1082">
        <v>10</v>
      </c>
      <c r="AD1082" t="str" cm="1">
        <f t="array" ref="AD1082">IF(Table2[[#This Row],[Interaction_Count_Final]]="","N/A",_xlfn.IFS(Table2[[#This Row],[Interaction_Count_Final]]&lt;=2,"Low",Table2[[#This Row],[Interaction_Count_Final]]&lt;=5,"Medium",Table2[[#This Row],[Interaction_Count_Final]]&gt;=6,"High",TRUE,"CHECK"))</f>
        <v>High</v>
      </c>
      <c r="AE1082" t="s">
        <v>7273</v>
      </c>
      <c r="AF1082" t="b">
        <v>1</v>
      </c>
      <c r="AG1082" t="b">
        <v>1</v>
      </c>
      <c r="AH1082">
        <v>1394</v>
      </c>
      <c r="AI1082">
        <v>45584</v>
      </c>
      <c r="AJ1082" t="b">
        <v>1</v>
      </c>
      <c r="AK1082" t="e" cm="1">
        <f t="array" ref="AK1082">_xlfn.LET(
  _xlpm.txt,TRIM(Raw_Data!F1082),
  _xlpm.norm,SUBSTITUTE(SUBSTITUTE(_xlpm.txt,"-","/"),".","/"),
  _xlpm.p,_xlfn.TEXTSPLIT(_xlpm.norm,"/"),
  _xlpm.a,VALUE(INDEX(_xlpm.p,1)),
  _xlpm.b,VALUE(INDEX(_xlpm.p,2)),
  IF(AND(_xlpm.a&lt;=12,_xlpm.b&lt;=12),"REVIEW_AMBIGUOUS","OK")
)</f>
        <v>#REF!</v>
      </c>
    </row>
    <row r="1083" spans="1:37">
      <c r="A1083" t="s">
        <v>3288</v>
      </c>
      <c r="B1083" t="s">
        <v>3288</v>
      </c>
      <c r="C1083" t="b">
        <v>0</v>
      </c>
      <c r="D1083" t="s">
        <v>7257</v>
      </c>
      <c r="E1083" t="s">
        <v>3289</v>
      </c>
      <c r="F1083" t="s">
        <v>3289</v>
      </c>
      <c r="G1083" t="s">
        <v>7258</v>
      </c>
      <c r="H1083" t="s">
        <v>222</v>
      </c>
      <c r="I1083" t="s">
        <v>222</v>
      </c>
      <c r="J1083" t="s">
        <v>222</v>
      </c>
      <c r="K1083" t="s">
        <v>193</v>
      </c>
      <c r="L1083" t="s">
        <v>193</v>
      </c>
      <c r="M1083">
        <f>IF(UPPER(TRIM(Table2[[#This Row],[Status_Clean]]))="CONVERTED",1,0)</f>
        <v>0</v>
      </c>
      <c r="N1083">
        <f>IF(ISNUMBER(MATCH(UPPER(TRIM(Table2[[#This Row],[Status_Clean]])),{"CONTACTED","QUALIFIED","CONVERTED"},0)),1,0)</f>
        <v>0</v>
      </c>
      <c r="O1083" cm="1">
        <f t="array" ref="O1083">_xlfn.SWITCH(UPPER(TRIM(Table2[[#This Row],[Status_Clean]])),"NEW",1,"CONTACTED",2,"QUALIFIED",3,"CONVERTED",4,"LOST",5,99)</f>
        <v>1</v>
      </c>
      <c r="P1083" t="s">
        <v>3290</v>
      </c>
      <c r="Q1083" t="s">
        <v>7416</v>
      </c>
      <c r="R1083" t="s">
        <v>7416</v>
      </c>
      <c r="S1083">
        <v>45573</v>
      </c>
      <c r="T1083" t="s">
        <v>7261</v>
      </c>
      <c r="U1083">
        <v>45573</v>
      </c>
      <c r="V1083" t="s">
        <v>7270</v>
      </c>
      <c r="W1083" t="s">
        <v>7271</v>
      </c>
      <c r="X1083" t="s">
        <v>7264</v>
      </c>
      <c r="Y1083" t="s">
        <v>7265</v>
      </c>
      <c r="Z1083">
        <v>56.2</v>
      </c>
      <c r="AA1083">
        <v>56.2</v>
      </c>
      <c r="AB1083" t="str" cm="1">
        <f t="array" ref="AB1083">_xlfn.LET(_xlpm.x,IFERROR(VALUE(Table2[[#This Row],[Response_Time_Hours]]),""),IF(_xlpm.x="","CHECK",_xlfn.IFS(_xlpm.x&lt;=1,"Immediate",_xlpm.x&lt;=6,"Fast",_xlpm.x&lt;=24,"Moderate",_xlpm.x&gt;24,"Delayed")))</f>
        <v>Delayed</v>
      </c>
      <c r="AC1083">
        <v>7</v>
      </c>
      <c r="AD1083" t="str" cm="1">
        <f t="array" ref="AD1083">IF(Table2[[#This Row],[Interaction_Count_Final]]="","N/A",_xlfn.IFS(Table2[[#This Row],[Interaction_Count_Final]]&lt;=2,"Low",Table2[[#This Row],[Interaction_Count_Final]]&lt;=5,"Medium",Table2[[#This Row],[Interaction_Count_Final]]&gt;=6,"High",TRUE,"CHECK"))</f>
        <v>High</v>
      </c>
      <c r="AE1083" t="s">
        <v>7273</v>
      </c>
      <c r="AF1083" t="b">
        <v>1</v>
      </c>
      <c r="AG1083" t="b">
        <v>1</v>
      </c>
      <c r="AH1083">
        <v>1396</v>
      </c>
      <c r="AI1083">
        <v>45573</v>
      </c>
      <c r="AJ1083" t="b">
        <v>1</v>
      </c>
      <c r="AK1083" t="str" cm="1">
        <f t="array" ref="AK1083">_xlfn.LET(
  _xlpm.txt,TRIM(Raw_Data!F1083),
  _xlpm.norm,SUBSTITUTE(SUBSTITUTE(_xlpm.txt,"-","/"),".","/"),
  _xlpm.p,_xlfn.TEXTSPLIT(_xlpm.norm,"/"),
  _xlpm.a,VALUE(INDEX(_xlpm.p,1)),
  _xlpm.b,VALUE(INDEX(_xlpm.p,2)),
  IF(AND(_xlpm.a&lt;=12,_xlpm.b&lt;=12),"REVIEW_AMBIGUOUS","OK")
)</f>
        <v>REVIEW_AMBIGUOUS</v>
      </c>
    </row>
    <row r="1084" spans="1:37">
      <c r="A1084" t="s">
        <v>3291</v>
      </c>
      <c r="B1084" t="s">
        <v>3291</v>
      </c>
      <c r="C1084" t="b">
        <v>1</v>
      </c>
      <c r="D1084" t="s">
        <v>7257</v>
      </c>
      <c r="E1084" t="s">
        <v>3292</v>
      </c>
      <c r="F1084" t="s">
        <v>3292</v>
      </c>
      <c r="G1084" t="s">
        <v>7280</v>
      </c>
      <c r="H1084" t="s">
        <v>397</v>
      </c>
      <c r="I1084" t="s">
        <v>397</v>
      </c>
      <c r="J1084" t="s">
        <v>792</v>
      </c>
      <c r="K1084" t="s">
        <v>250</v>
      </c>
      <c r="L1084" t="s">
        <v>250</v>
      </c>
      <c r="M1084">
        <f>IF(UPPER(TRIM(Table2[[#This Row],[Status_Clean]]))="CONVERTED",1,0)</f>
        <v>1</v>
      </c>
      <c r="N1084">
        <f>IF(ISNUMBER(MATCH(UPPER(TRIM(Table2[[#This Row],[Status_Clean]])),{"CONTACTED","QUALIFIED","CONVERTED"},0)),1,0)</f>
        <v>1</v>
      </c>
      <c r="O1084" cm="1">
        <f t="array" ref="O1084">_xlfn.SWITCH(UPPER(TRIM(Table2[[#This Row],[Status_Clean]])),"NEW",1,"CONTACTED",2,"QUALIFIED",3,"CONVERTED",4,"LOST",5,99)</f>
        <v>4</v>
      </c>
      <c r="P1084">
        <v>45544</v>
      </c>
      <c r="Q1084" t="s">
        <v>7922</v>
      </c>
      <c r="R1084" t="s">
        <v>7922</v>
      </c>
      <c r="S1084">
        <v>45544</v>
      </c>
      <c r="T1084" t="s">
        <v>7261</v>
      </c>
      <c r="U1084">
        <v>45544</v>
      </c>
      <c r="V1084" t="s">
        <v>7287</v>
      </c>
      <c r="W1084" t="s">
        <v>7271</v>
      </c>
      <c r="X1084" t="s">
        <v>7288</v>
      </c>
      <c r="Y1084" t="s">
        <v>7298</v>
      </c>
      <c r="Z1084" t="s">
        <v>3293</v>
      </c>
      <c r="AA1084">
        <v>21.5</v>
      </c>
      <c r="AB1084" t="str" cm="1">
        <f t="array" ref="AB1084">_xlfn.LET(_xlpm.x,IFERROR(VALUE(Table2[[#This Row],[Response_Time_Hours]]),""),IF(_xlpm.x="","CHECK",_xlfn.IFS(_xlpm.x&lt;=1,"Immediate",_xlpm.x&lt;=6,"Fast",_xlpm.x&lt;=24,"Moderate",_xlpm.x&gt;24,"Delayed")))</f>
        <v>Moderate</v>
      </c>
      <c r="AC1084">
        <v>5</v>
      </c>
      <c r="AD1084" t="str" cm="1">
        <f t="array" ref="AD1084">IF(Table2[[#This Row],[Interaction_Count_Final]]="","N/A",_xlfn.IFS(Table2[[#This Row],[Interaction_Count_Final]]&lt;=2,"Low",Table2[[#This Row],[Interaction_Count_Final]]&lt;=5,"Medium",Table2[[#This Row],[Interaction_Count_Final]]&gt;=6,"High",TRUE,"CHECK"))</f>
        <v>Medium</v>
      </c>
      <c r="AE1084" t="s">
        <v>7289</v>
      </c>
      <c r="AF1084" t="b">
        <v>1</v>
      </c>
      <c r="AG1084" t="b">
        <v>1</v>
      </c>
      <c r="AH1084">
        <v>1397</v>
      </c>
      <c r="AI1084">
        <v>45544</v>
      </c>
      <c r="AJ1084" t="b">
        <v>1</v>
      </c>
      <c r="AK1084" t="e" cm="1">
        <f t="array" ref="AK1084">_xlfn.LET(
  _xlpm.txt,TRIM(Raw_Data!F1084),
  _xlpm.norm,SUBSTITUTE(SUBSTITUTE(_xlpm.txt,"-","/"),".","/"),
  _xlpm.p,_xlfn.TEXTSPLIT(_xlpm.norm,"/"),
  _xlpm.a,VALUE(INDEX(_xlpm.p,1)),
  _xlpm.b,VALUE(INDEX(_xlpm.p,2)),
  IF(AND(_xlpm.a&lt;=12,_xlpm.b&lt;=12),"REVIEW_AMBIGUOUS","OK")
)</f>
        <v>#REF!</v>
      </c>
    </row>
    <row r="1085" spans="1:37">
      <c r="A1085" t="s">
        <v>3294</v>
      </c>
      <c r="B1085" t="s">
        <v>3294</v>
      </c>
      <c r="C1085" t="b">
        <v>0</v>
      </c>
      <c r="D1085" t="s">
        <v>7257</v>
      </c>
      <c r="E1085" t="s">
        <v>3295</v>
      </c>
      <c r="F1085" t="s">
        <v>3295</v>
      </c>
      <c r="G1085" t="s">
        <v>7258</v>
      </c>
      <c r="H1085" t="s">
        <v>296</v>
      </c>
      <c r="I1085" t="s">
        <v>296</v>
      </c>
      <c r="J1085" t="s">
        <v>263</v>
      </c>
      <c r="K1085" t="s">
        <v>193</v>
      </c>
      <c r="L1085" t="s">
        <v>193</v>
      </c>
      <c r="M1085">
        <f>IF(UPPER(TRIM(Table2[[#This Row],[Status_Clean]]))="CONVERTED",1,0)</f>
        <v>0</v>
      </c>
      <c r="N1085">
        <f>IF(ISNUMBER(MATCH(UPPER(TRIM(Table2[[#This Row],[Status_Clean]])),{"CONTACTED","QUALIFIED","CONVERTED"},0)),1,0)</f>
        <v>0</v>
      </c>
      <c r="O1085" cm="1">
        <f t="array" ref="O1085">_xlfn.SWITCH(UPPER(TRIM(Table2[[#This Row],[Status_Clean]])),"NEW",1,"CONTACTED",2,"QUALIFIED",3,"CONVERTED",4,"LOST",5,99)</f>
        <v>1</v>
      </c>
      <c r="P1085">
        <v>45492</v>
      </c>
      <c r="Q1085" t="s">
        <v>8041</v>
      </c>
      <c r="R1085" t="s">
        <v>8041</v>
      </c>
      <c r="S1085">
        <v>45492</v>
      </c>
      <c r="T1085" t="s">
        <v>7261</v>
      </c>
      <c r="U1085">
        <v>45492</v>
      </c>
      <c r="V1085" t="s">
        <v>7305</v>
      </c>
      <c r="W1085" t="s">
        <v>7271</v>
      </c>
      <c r="X1085" t="s">
        <v>7288</v>
      </c>
      <c r="Y1085" t="s">
        <v>7312</v>
      </c>
      <c r="Z1085">
        <v>11.6</v>
      </c>
      <c r="AA1085">
        <v>11.6</v>
      </c>
      <c r="AB1085" t="str" cm="1">
        <f t="array" ref="AB1085">_xlfn.LET(_xlpm.x,IFERROR(VALUE(Table2[[#This Row],[Response_Time_Hours]]),""),IF(_xlpm.x="","CHECK",_xlfn.IFS(_xlpm.x&lt;=1,"Immediate",_xlpm.x&lt;=6,"Fast",_xlpm.x&lt;=24,"Moderate",_xlpm.x&gt;24,"Delayed")))</f>
        <v>Moderate</v>
      </c>
      <c r="AC1085">
        <v>31</v>
      </c>
      <c r="AD1085" t="str" cm="1">
        <f t="array" ref="AD1085">IF(Table2[[#This Row],[Interaction_Count_Final]]="","N/A",_xlfn.IFS(Table2[[#This Row],[Interaction_Count_Final]]&lt;=2,"Low",Table2[[#This Row],[Interaction_Count_Final]]&lt;=5,"Medium",Table2[[#This Row],[Interaction_Count_Final]]&gt;=6,"High",TRUE,"CHECK"))</f>
        <v>High</v>
      </c>
      <c r="AE1085" t="s">
        <v>7266</v>
      </c>
      <c r="AF1085" t="b">
        <v>1</v>
      </c>
      <c r="AG1085" t="b">
        <v>1</v>
      </c>
      <c r="AH1085">
        <v>1399</v>
      </c>
      <c r="AI1085">
        <v>45492</v>
      </c>
      <c r="AJ1085" t="b">
        <v>1</v>
      </c>
      <c r="AK1085" t="e" cm="1">
        <f t="array" ref="AK1085">_xlfn.LET(
  _xlpm.txt,TRIM(Raw_Data!F1085),
  _xlpm.norm,SUBSTITUTE(SUBSTITUTE(_xlpm.txt,"-","/"),".","/"),
  _xlpm.p,_xlfn.TEXTSPLIT(_xlpm.norm,"/"),
  _xlpm.a,VALUE(INDEX(_xlpm.p,1)),
  _xlpm.b,VALUE(INDEX(_xlpm.p,2)),
  IF(AND(_xlpm.a&lt;=12,_xlpm.b&lt;=12),"REVIEW_AMBIGUOUS","OK")
)</f>
        <v>#REF!</v>
      </c>
    </row>
    <row r="1086" spans="1:37">
      <c r="A1086" t="s">
        <v>3296</v>
      </c>
      <c r="B1086" t="s">
        <v>3296</v>
      </c>
      <c r="C1086" t="b">
        <v>0</v>
      </c>
      <c r="D1086" t="s">
        <v>7257</v>
      </c>
      <c r="E1086" t="s">
        <v>3297</v>
      </c>
      <c r="F1086" t="s">
        <v>3297</v>
      </c>
      <c r="G1086" t="s">
        <v>7268</v>
      </c>
      <c r="H1086" t="s">
        <v>374</v>
      </c>
      <c r="I1086" t="s">
        <v>374</v>
      </c>
      <c r="J1086" t="s">
        <v>7308</v>
      </c>
      <c r="K1086" t="s">
        <v>7368</v>
      </c>
      <c r="L1086" t="s">
        <v>173</v>
      </c>
      <c r="M1086">
        <f>IF(UPPER(TRIM(Table2[[#This Row],[Status_Clean]]))="CONVERTED",1,0)</f>
        <v>0</v>
      </c>
      <c r="N1086">
        <f>IF(ISNUMBER(MATCH(UPPER(TRIM(Table2[[#This Row],[Status_Clean]])),{"CONTACTED","QUALIFIED","CONVERTED"},0)),1,0)</f>
        <v>0</v>
      </c>
      <c r="O1086" cm="1">
        <f t="array" ref="O1086">_xlfn.SWITCH(UPPER(TRIM(Table2[[#This Row],[Status_Clean]])),"NEW",1,"CONTACTED",2,"QUALIFIED",3,"CONVERTED",4,"LOST",5,99)</f>
        <v>5</v>
      </c>
      <c r="P1086">
        <v>45334</v>
      </c>
      <c r="Q1086" t="s">
        <v>7356</v>
      </c>
      <c r="R1086" t="s">
        <v>7356</v>
      </c>
      <c r="S1086">
        <v>45334</v>
      </c>
      <c r="T1086" t="s">
        <v>7261</v>
      </c>
      <c r="U1086">
        <v>45334</v>
      </c>
      <c r="V1086" t="s">
        <v>7283</v>
      </c>
      <c r="W1086" t="s">
        <v>7271</v>
      </c>
      <c r="X1086" t="s">
        <v>7284</v>
      </c>
      <c r="Y1086" t="s">
        <v>7298</v>
      </c>
      <c r="Z1086">
        <v>18</v>
      </c>
      <c r="AA1086">
        <v>18</v>
      </c>
      <c r="AB1086" t="str" cm="1">
        <f t="array" ref="AB1086">_xlfn.LET(_xlpm.x,IFERROR(VALUE(Table2[[#This Row],[Response_Time_Hours]]),""),IF(_xlpm.x="","CHECK",_xlfn.IFS(_xlpm.x&lt;=1,"Immediate",_xlpm.x&lt;=6,"Fast",_xlpm.x&lt;=24,"Moderate",_xlpm.x&gt;24,"Delayed")))</f>
        <v>Moderate</v>
      </c>
      <c r="AC1086">
        <v>19</v>
      </c>
      <c r="AD1086" t="str" cm="1">
        <f t="array" ref="AD1086">IF(Table2[[#This Row],[Interaction_Count_Final]]="","N/A",_xlfn.IFS(Table2[[#This Row],[Interaction_Count_Final]]&lt;=2,"Low",Table2[[#This Row],[Interaction_Count_Final]]&lt;=5,"Medium",Table2[[#This Row],[Interaction_Count_Final]]&gt;=6,"High",TRUE,"CHECK"))</f>
        <v>High</v>
      </c>
      <c r="AE1086" t="s">
        <v>7273</v>
      </c>
      <c r="AF1086" t="b">
        <v>1</v>
      </c>
      <c r="AG1086" t="b">
        <v>1</v>
      </c>
      <c r="AH1086">
        <v>1400</v>
      </c>
      <c r="AI1086">
        <v>45334</v>
      </c>
      <c r="AJ1086" t="b">
        <v>1</v>
      </c>
      <c r="AK1086" t="e" cm="1">
        <f t="array" ref="AK1086">_xlfn.LET(
  _xlpm.txt,TRIM(Raw_Data!F1086),
  _xlpm.norm,SUBSTITUTE(SUBSTITUTE(_xlpm.txt,"-","/"),".","/"),
  _xlpm.p,_xlfn.TEXTSPLIT(_xlpm.norm,"/"),
  _xlpm.a,VALUE(INDEX(_xlpm.p,1)),
  _xlpm.b,VALUE(INDEX(_xlpm.p,2)),
  IF(AND(_xlpm.a&lt;=12,_xlpm.b&lt;=12),"REVIEW_AMBIGUOUS","OK")
)</f>
        <v>#REF!</v>
      </c>
    </row>
    <row r="1087" spans="1:37">
      <c r="A1087" t="s">
        <v>3299</v>
      </c>
      <c r="B1087" t="s">
        <v>3299</v>
      </c>
      <c r="C1087" t="b">
        <v>0</v>
      </c>
      <c r="D1087" t="s">
        <v>7257</v>
      </c>
      <c r="E1087" t="s">
        <v>3300</v>
      </c>
      <c r="F1087" t="s">
        <v>3300</v>
      </c>
      <c r="G1087" t="s">
        <v>7280</v>
      </c>
      <c r="H1087" t="s">
        <v>404</v>
      </c>
      <c r="I1087" t="s">
        <v>404</v>
      </c>
      <c r="J1087" t="s">
        <v>363</v>
      </c>
      <c r="K1087" t="s">
        <v>7502</v>
      </c>
      <c r="L1087" t="s">
        <v>71</v>
      </c>
      <c r="M1087">
        <f>IF(UPPER(TRIM(Table2[[#This Row],[Status_Clean]]))="CONVERTED",1,0)</f>
        <v>0</v>
      </c>
      <c r="N1087">
        <f>IF(ISNUMBER(MATCH(UPPER(TRIM(Table2[[#This Row],[Status_Clean]])),{"CONTACTED","QUALIFIED","CONVERTED"},0)),1,0)</f>
        <v>1</v>
      </c>
      <c r="O1087" cm="1">
        <f t="array" ref="O1087">_xlfn.SWITCH(UPPER(TRIM(Table2[[#This Row],[Status_Clean]])),"NEW",1,"CONTACTED",2,"QUALIFIED",3,"CONVERTED",4,"LOST",5,99)</f>
        <v>3</v>
      </c>
      <c r="P1087">
        <v>44929</v>
      </c>
      <c r="Q1087" t="s">
        <v>7961</v>
      </c>
      <c r="R1087" t="s">
        <v>7961</v>
      </c>
      <c r="S1087">
        <v>44929</v>
      </c>
      <c r="T1087" t="s">
        <v>7261</v>
      </c>
      <c r="U1087">
        <v>44929</v>
      </c>
      <c r="V1087" t="s">
        <v>7317</v>
      </c>
      <c r="W1087" t="s">
        <v>7263</v>
      </c>
      <c r="X1087" t="s">
        <v>7284</v>
      </c>
      <c r="Y1087" t="s">
        <v>7265</v>
      </c>
      <c r="Z1087">
        <v>57.2</v>
      </c>
      <c r="AA1087">
        <v>57.2</v>
      </c>
      <c r="AB1087" t="str" cm="1">
        <f t="array" ref="AB1087">_xlfn.LET(_xlpm.x,IFERROR(VALUE(Table2[[#This Row],[Response_Time_Hours]]),""),IF(_xlpm.x="","CHECK",_xlfn.IFS(_xlpm.x&lt;=1,"Immediate",_xlpm.x&lt;=6,"Fast",_xlpm.x&lt;=24,"Moderate",_xlpm.x&gt;24,"Delayed")))</f>
        <v>Delayed</v>
      </c>
      <c r="AC1087">
        <v>36</v>
      </c>
      <c r="AD1087" t="str" cm="1">
        <f t="array" ref="AD1087">IF(Table2[[#This Row],[Interaction_Count_Final]]="","N/A",_xlfn.IFS(Table2[[#This Row],[Interaction_Count_Final]]&lt;=2,"Low",Table2[[#This Row],[Interaction_Count_Final]]&lt;=5,"Medium",Table2[[#This Row],[Interaction_Count_Final]]&gt;=6,"High",TRUE,"CHECK"))</f>
        <v>High</v>
      </c>
      <c r="AE1087" t="s">
        <v>7266</v>
      </c>
      <c r="AF1087" t="b">
        <v>1</v>
      </c>
      <c r="AG1087" t="b">
        <v>1</v>
      </c>
      <c r="AH1087">
        <v>1401</v>
      </c>
      <c r="AI1087">
        <v>44929</v>
      </c>
      <c r="AJ1087" t="b">
        <v>1</v>
      </c>
      <c r="AK1087" t="e" cm="1">
        <f t="array" ref="AK1087">_xlfn.LET(
  _xlpm.txt,TRIM(Raw_Data!F1087),
  _xlpm.norm,SUBSTITUTE(SUBSTITUTE(_xlpm.txt,"-","/"),".","/"),
  _xlpm.p,_xlfn.TEXTSPLIT(_xlpm.norm,"/"),
  _xlpm.a,VALUE(INDEX(_xlpm.p,1)),
  _xlpm.b,VALUE(INDEX(_xlpm.p,2)),
  IF(AND(_xlpm.a&lt;=12,_xlpm.b&lt;=12),"REVIEW_AMBIGUOUS","OK")
)</f>
        <v>#REF!</v>
      </c>
    </row>
    <row r="1088" spans="1:37">
      <c r="A1088" t="s">
        <v>3301</v>
      </c>
      <c r="B1088" t="s">
        <v>3301</v>
      </c>
      <c r="C1088" t="b">
        <v>0</v>
      </c>
      <c r="D1088" t="s">
        <v>7257</v>
      </c>
      <c r="E1088" t="s">
        <v>3302</v>
      </c>
      <c r="F1088" t="s">
        <v>3302</v>
      </c>
      <c r="G1088" t="s">
        <v>7274</v>
      </c>
      <c r="H1088" t="s">
        <v>147</v>
      </c>
      <c r="I1088" t="s">
        <v>147</v>
      </c>
      <c r="J1088" t="s">
        <v>7308</v>
      </c>
      <c r="K1088" t="s">
        <v>71</v>
      </c>
      <c r="L1088" t="s">
        <v>71</v>
      </c>
      <c r="M1088">
        <f>IF(UPPER(TRIM(Table2[[#This Row],[Status_Clean]]))="CONVERTED",1,0)</f>
        <v>0</v>
      </c>
      <c r="N1088">
        <f>IF(ISNUMBER(MATCH(UPPER(TRIM(Table2[[#This Row],[Status_Clean]])),{"CONTACTED","QUALIFIED","CONVERTED"},0)),1,0)</f>
        <v>1</v>
      </c>
      <c r="O1088" cm="1">
        <f t="array" ref="O1088">_xlfn.SWITCH(UPPER(TRIM(Table2[[#This Row],[Status_Clean]])),"NEW",1,"CONTACTED",2,"QUALIFIED",3,"CONVERTED",4,"LOST",5,99)</f>
        <v>3</v>
      </c>
      <c r="P1088">
        <v>45588</v>
      </c>
      <c r="Q1088" t="s">
        <v>8160</v>
      </c>
      <c r="R1088" t="s">
        <v>8160</v>
      </c>
      <c r="S1088">
        <v>45588</v>
      </c>
      <c r="T1088" t="s">
        <v>7261</v>
      </c>
      <c r="U1088">
        <v>45588</v>
      </c>
      <c r="V1088" t="s">
        <v>7270</v>
      </c>
      <c r="W1088" t="s">
        <v>7271</v>
      </c>
      <c r="X1088" t="s">
        <v>7264</v>
      </c>
      <c r="Y1088" t="s">
        <v>7272</v>
      </c>
      <c r="Z1088" t="s">
        <v>637</v>
      </c>
      <c r="AA1088">
        <v>7.1999999999999993</v>
      </c>
      <c r="AB1088" t="str" cm="1">
        <f t="array" ref="AB1088">_xlfn.LET(_xlpm.x,IFERROR(VALUE(Table2[[#This Row],[Response_Time_Hours]]),""),IF(_xlpm.x="","CHECK",_xlfn.IFS(_xlpm.x&lt;=1,"Immediate",_xlpm.x&lt;=6,"Fast",_xlpm.x&lt;=24,"Moderate",_xlpm.x&gt;24,"Delayed")))</f>
        <v>Moderate</v>
      </c>
      <c r="AC1088">
        <v>47</v>
      </c>
      <c r="AD1088" t="str" cm="1">
        <f t="array" ref="AD1088">IF(Table2[[#This Row],[Interaction_Count_Final]]="","N/A",_xlfn.IFS(Table2[[#This Row],[Interaction_Count_Final]]&lt;=2,"Low",Table2[[#This Row],[Interaction_Count_Final]]&lt;=5,"Medium",Table2[[#This Row],[Interaction_Count_Final]]&gt;=6,"High",TRUE,"CHECK"))</f>
        <v>High</v>
      </c>
      <c r="AE1088" t="s">
        <v>7266</v>
      </c>
      <c r="AF1088" t="b">
        <v>1</v>
      </c>
      <c r="AG1088" t="b">
        <v>1</v>
      </c>
      <c r="AH1088">
        <v>1402</v>
      </c>
      <c r="AI1088">
        <v>45588</v>
      </c>
      <c r="AJ1088" t="b">
        <v>1</v>
      </c>
      <c r="AK1088" t="e" cm="1">
        <f t="array" ref="AK1088">_xlfn.LET(
  _xlpm.txt,TRIM(Raw_Data!F1088),
  _xlpm.norm,SUBSTITUTE(SUBSTITUTE(_xlpm.txt,"-","/"),".","/"),
  _xlpm.p,_xlfn.TEXTSPLIT(_xlpm.norm,"/"),
  _xlpm.a,VALUE(INDEX(_xlpm.p,1)),
  _xlpm.b,VALUE(INDEX(_xlpm.p,2)),
  IF(AND(_xlpm.a&lt;=12,_xlpm.b&lt;=12),"REVIEW_AMBIGUOUS","OK")
)</f>
        <v>#REF!</v>
      </c>
    </row>
    <row r="1089" spans="1:37">
      <c r="A1089" t="s">
        <v>3303</v>
      </c>
      <c r="B1089" t="s">
        <v>3303</v>
      </c>
      <c r="C1089" t="b">
        <v>0</v>
      </c>
      <c r="D1089" t="s">
        <v>7257</v>
      </c>
      <c r="E1089" t="s">
        <v>8161</v>
      </c>
      <c r="F1089" t="s">
        <v>8161</v>
      </c>
      <c r="G1089" t="s">
        <v>7280</v>
      </c>
      <c r="H1089" t="s">
        <v>106</v>
      </c>
      <c r="I1089" t="s">
        <v>106</v>
      </c>
      <c r="J1089" t="s">
        <v>106</v>
      </c>
      <c r="K1089" t="s">
        <v>250</v>
      </c>
      <c r="L1089" t="s">
        <v>250</v>
      </c>
      <c r="M1089">
        <f>IF(UPPER(TRIM(Table2[[#This Row],[Status_Clean]]))="CONVERTED",1,0)</f>
        <v>1</v>
      </c>
      <c r="N1089">
        <f>IF(ISNUMBER(MATCH(UPPER(TRIM(Table2[[#This Row],[Status_Clean]])),{"CONTACTED","QUALIFIED","CONVERTED"},0)),1,0)</f>
        <v>1</v>
      </c>
      <c r="O1089" cm="1">
        <f t="array" ref="O1089">_xlfn.SWITCH(UPPER(TRIM(Table2[[#This Row],[Status_Clean]])),"NEW",1,"CONTACTED",2,"QUALIFIED",3,"CONVERTED",4,"LOST",5,99)</f>
        <v>4</v>
      </c>
      <c r="P1089">
        <v>45050</v>
      </c>
      <c r="Q1089" t="s">
        <v>8065</v>
      </c>
      <c r="R1089" t="s">
        <v>8065</v>
      </c>
      <c r="S1089">
        <v>45050</v>
      </c>
      <c r="T1089" t="s">
        <v>7261</v>
      </c>
      <c r="U1089">
        <v>45050</v>
      </c>
      <c r="V1089" t="s">
        <v>7314</v>
      </c>
      <c r="W1089" t="s">
        <v>7263</v>
      </c>
      <c r="X1089" t="s">
        <v>7277</v>
      </c>
      <c r="Y1089" t="s">
        <v>7285</v>
      </c>
      <c r="Z1089">
        <v>7</v>
      </c>
      <c r="AA1089">
        <v>7</v>
      </c>
      <c r="AB1089" t="str" cm="1">
        <f t="array" ref="AB1089">_xlfn.LET(_xlpm.x,IFERROR(VALUE(Table2[[#This Row],[Response_Time_Hours]]),""),IF(_xlpm.x="","CHECK",_xlfn.IFS(_xlpm.x&lt;=1,"Immediate",_xlpm.x&lt;=6,"Fast",_xlpm.x&lt;=24,"Moderate",_xlpm.x&gt;24,"Delayed")))</f>
        <v>Moderate</v>
      </c>
      <c r="AC1089">
        <v>10</v>
      </c>
      <c r="AD1089" t="str" cm="1">
        <f t="array" ref="AD1089">IF(Table2[[#This Row],[Interaction_Count_Final]]="","N/A",_xlfn.IFS(Table2[[#This Row],[Interaction_Count_Final]]&lt;=2,"Low",Table2[[#This Row],[Interaction_Count_Final]]&lt;=5,"Medium",Table2[[#This Row],[Interaction_Count_Final]]&gt;=6,"High",TRUE,"CHECK"))</f>
        <v>High</v>
      </c>
      <c r="AE1089" t="s">
        <v>7273</v>
      </c>
      <c r="AF1089" t="b">
        <v>1</v>
      </c>
      <c r="AG1089" t="b">
        <v>1</v>
      </c>
      <c r="AH1089">
        <v>1403</v>
      </c>
      <c r="AI1089">
        <v>45050</v>
      </c>
      <c r="AJ1089" t="b">
        <v>1</v>
      </c>
      <c r="AK1089" t="e" cm="1">
        <f t="array" ref="AK1089">_xlfn.LET(
  _xlpm.txt,TRIM(Raw_Data!F1089),
  _xlpm.norm,SUBSTITUTE(SUBSTITUTE(_xlpm.txt,"-","/"),".","/"),
  _xlpm.p,_xlfn.TEXTSPLIT(_xlpm.norm,"/"),
  _xlpm.a,VALUE(INDEX(_xlpm.p,1)),
  _xlpm.b,VALUE(INDEX(_xlpm.p,2)),
  IF(AND(_xlpm.a&lt;=12,_xlpm.b&lt;=12),"REVIEW_AMBIGUOUS","OK")
)</f>
        <v>#REF!</v>
      </c>
    </row>
    <row r="1090" spans="1:37">
      <c r="A1090" t="s">
        <v>3305</v>
      </c>
      <c r="B1090" t="s">
        <v>3305</v>
      </c>
      <c r="C1090" t="b">
        <v>1</v>
      </c>
      <c r="D1090" t="s">
        <v>7257</v>
      </c>
      <c r="E1090" t="s">
        <v>3306</v>
      </c>
      <c r="F1090" t="s">
        <v>3306</v>
      </c>
      <c r="G1090" t="s">
        <v>7268</v>
      </c>
      <c r="H1090" t="s">
        <v>156</v>
      </c>
      <c r="I1090" t="s">
        <v>156</v>
      </c>
      <c r="J1090" t="s">
        <v>69</v>
      </c>
      <c r="K1090" t="s">
        <v>173</v>
      </c>
      <c r="L1090" t="s">
        <v>173</v>
      </c>
      <c r="M1090">
        <f>IF(UPPER(TRIM(Table2[[#This Row],[Status_Clean]]))="CONVERTED",1,0)</f>
        <v>0</v>
      </c>
      <c r="N1090">
        <f>IF(ISNUMBER(MATCH(UPPER(TRIM(Table2[[#This Row],[Status_Clean]])),{"CONTACTED","QUALIFIED","CONVERTED"},0)),1,0)</f>
        <v>0</v>
      </c>
      <c r="O1090" cm="1">
        <f t="array" ref="O1090">_xlfn.SWITCH(UPPER(TRIM(Table2[[#This Row],[Status_Clean]])),"NEW",1,"CONTACTED",2,"QUALIFIED",3,"CONVERTED",4,"LOST",5,99)</f>
        <v>5</v>
      </c>
      <c r="P1090" t="s">
        <v>3307</v>
      </c>
      <c r="Q1090" t="s">
        <v>8162</v>
      </c>
      <c r="R1090" t="s">
        <v>8162</v>
      </c>
      <c r="S1090">
        <v>45408</v>
      </c>
      <c r="T1090" t="s">
        <v>7261</v>
      </c>
      <c r="U1090">
        <v>45408</v>
      </c>
      <c r="V1090" t="s">
        <v>7297</v>
      </c>
      <c r="W1090" t="s">
        <v>7271</v>
      </c>
      <c r="X1090" t="s">
        <v>7277</v>
      </c>
      <c r="Y1090" t="s">
        <v>7312</v>
      </c>
      <c r="Z1090" t="s">
        <v>3308</v>
      </c>
      <c r="AA1090">
        <v>53.5</v>
      </c>
      <c r="AB1090" t="str" cm="1">
        <f t="array" ref="AB1090">_xlfn.LET(_xlpm.x,IFERROR(VALUE(Table2[[#This Row],[Response_Time_Hours]]),""),IF(_xlpm.x="","CHECK",_xlfn.IFS(_xlpm.x&lt;=1,"Immediate",_xlpm.x&lt;=6,"Fast",_xlpm.x&lt;=24,"Moderate",_xlpm.x&gt;24,"Delayed")))</f>
        <v>Delayed</v>
      </c>
      <c r="AC1090">
        <v>11</v>
      </c>
      <c r="AD1090" t="str" cm="1">
        <f t="array" ref="AD1090">IF(Table2[[#This Row],[Interaction_Count_Final]]="","N/A",_xlfn.IFS(Table2[[#This Row],[Interaction_Count_Final]]&lt;=2,"Low",Table2[[#This Row],[Interaction_Count_Final]]&lt;=5,"Medium",Table2[[#This Row],[Interaction_Count_Final]]&gt;=6,"High",TRUE,"CHECK"))</f>
        <v>High</v>
      </c>
      <c r="AE1090" t="s">
        <v>7266</v>
      </c>
      <c r="AF1090" t="b">
        <v>1</v>
      </c>
      <c r="AG1090" t="b">
        <v>1</v>
      </c>
      <c r="AH1090">
        <v>1404</v>
      </c>
      <c r="AI1090">
        <v>45408</v>
      </c>
      <c r="AJ1090" t="b">
        <v>1</v>
      </c>
      <c r="AK1090" t="str" cm="1">
        <f t="array" ref="AK1090">_xlfn.LET(
  _xlpm.txt,TRIM(Raw_Data!F1090),
  _xlpm.norm,SUBSTITUTE(SUBSTITUTE(_xlpm.txt,"-","/"),".","/"),
  _xlpm.p,_xlfn.TEXTSPLIT(_xlpm.norm,"/"),
  _xlpm.a,VALUE(INDEX(_xlpm.p,1)),
  _xlpm.b,VALUE(INDEX(_xlpm.p,2)),
  IF(AND(_xlpm.a&lt;=12,_xlpm.b&lt;=12),"REVIEW_AMBIGUOUS","OK")
)</f>
        <v>OK</v>
      </c>
    </row>
    <row r="1091" spans="1:37">
      <c r="A1091" t="s">
        <v>3309</v>
      </c>
      <c r="B1091" t="s">
        <v>3309</v>
      </c>
      <c r="C1091" t="b">
        <v>0</v>
      </c>
      <c r="D1091" t="s">
        <v>7257</v>
      </c>
      <c r="E1091" t="s">
        <v>3310</v>
      </c>
      <c r="F1091" t="s">
        <v>3310</v>
      </c>
      <c r="G1091" t="s">
        <v>7274</v>
      </c>
      <c r="H1091" t="s">
        <v>374</v>
      </c>
      <c r="I1091" t="s">
        <v>374</v>
      </c>
      <c r="J1091" t="s">
        <v>7308</v>
      </c>
      <c r="K1091" t="s">
        <v>7502</v>
      </c>
      <c r="L1091" t="s">
        <v>71</v>
      </c>
      <c r="M1091">
        <f>IF(UPPER(TRIM(Table2[[#This Row],[Status_Clean]]))="CONVERTED",1,0)</f>
        <v>0</v>
      </c>
      <c r="N1091">
        <f>IF(ISNUMBER(MATCH(UPPER(TRIM(Table2[[#This Row],[Status_Clean]])),{"CONTACTED","QUALIFIED","CONVERTED"},0)),1,0)</f>
        <v>1</v>
      </c>
      <c r="O1091" cm="1">
        <f t="array" ref="O1091">_xlfn.SWITCH(UPPER(TRIM(Table2[[#This Row],[Status_Clean]])),"NEW",1,"CONTACTED",2,"QUALIFIED",3,"CONVERTED",4,"LOST",5,99)</f>
        <v>3</v>
      </c>
      <c r="P1091" t="s">
        <v>3311</v>
      </c>
      <c r="Q1091" t="s">
        <v>8163</v>
      </c>
      <c r="R1091" t="s">
        <v>8163</v>
      </c>
      <c r="S1091">
        <v>45503</v>
      </c>
      <c r="T1091" t="s">
        <v>7261</v>
      </c>
      <c r="U1091">
        <v>45503</v>
      </c>
      <c r="V1091" t="s">
        <v>7305</v>
      </c>
      <c r="W1091" t="s">
        <v>7271</v>
      </c>
      <c r="X1091" t="s">
        <v>7288</v>
      </c>
      <c r="Y1091" t="s">
        <v>7265</v>
      </c>
      <c r="Z1091" t="s">
        <v>3312</v>
      </c>
      <c r="AA1091">
        <v>35.4</v>
      </c>
      <c r="AB1091" t="str" cm="1">
        <f t="array" ref="AB1091">_xlfn.LET(_xlpm.x,IFERROR(VALUE(Table2[[#This Row],[Response_Time_Hours]]),""),IF(_xlpm.x="","CHECK",_xlfn.IFS(_xlpm.x&lt;=1,"Immediate",_xlpm.x&lt;=6,"Fast",_xlpm.x&lt;=24,"Moderate",_xlpm.x&gt;24,"Delayed")))</f>
        <v>Delayed</v>
      </c>
      <c r="AC1091">
        <v>48</v>
      </c>
      <c r="AD1091" t="str" cm="1">
        <f t="array" ref="AD1091">IF(Table2[[#This Row],[Interaction_Count_Final]]="","N/A",_xlfn.IFS(Table2[[#This Row],[Interaction_Count_Final]]&lt;=2,"Low",Table2[[#This Row],[Interaction_Count_Final]]&lt;=5,"Medium",Table2[[#This Row],[Interaction_Count_Final]]&gt;=6,"High",TRUE,"CHECK"))</f>
        <v>High</v>
      </c>
      <c r="AE1091" t="s">
        <v>7266</v>
      </c>
      <c r="AF1091" t="b">
        <v>1</v>
      </c>
      <c r="AG1091" t="b">
        <v>1</v>
      </c>
      <c r="AH1091">
        <v>1407</v>
      </c>
      <c r="AI1091">
        <v>45503</v>
      </c>
      <c r="AJ1091" t="b">
        <v>1</v>
      </c>
      <c r="AK1091" t="e" cm="1">
        <f t="array" ref="AK1091">_xlfn.LET(
  _xlpm.txt,TRIM(Raw_Data!F1091),
  _xlpm.norm,SUBSTITUTE(SUBSTITUTE(_xlpm.txt,"-","/"),".","/"),
  _xlpm.p,_xlfn.TEXTSPLIT(_xlpm.norm,"/"),
  _xlpm.a,VALUE(INDEX(_xlpm.p,1)),
  _xlpm.b,VALUE(INDEX(_xlpm.p,2)),
  IF(AND(_xlpm.a&lt;=12,_xlpm.b&lt;=12),"REVIEW_AMBIGUOUS","OK")
)</f>
        <v>#REF!</v>
      </c>
    </row>
    <row r="1092" spans="1:37">
      <c r="A1092" t="s">
        <v>3313</v>
      </c>
      <c r="B1092" t="s">
        <v>3313</v>
      </c>
      <c r="C1092" t="b">
        <v>0</v>
      </c>
      <c r="D1092" t="s">
        <v>7257</v>
      </c>
      <c r="E1092" t="s">
        <v>3314</v>
      </c>
      <c r="F1092" t="s">
        <v>3314</v>
      </c>
      <c r="G1092" t="s">
        <v>7303</v>
      </c>
      <c r="H1092" t="s">
        <v>1356</v>
      </c>
      <c r="I1092" t="s">
        <v>1356</v>
      </c>
      <c r="J1092" t="s">
        <v>1356</v>
      </c>
      <c r="K1092" t="s">
        <v>7365</v>
      </c>
      <c r="L1092" t="s">
        <v>250</v>
      </c>
      <c r="M1092">
        <f>IF(UPPER(TRIM(Table2[[#This Row],[Status_Clean]]))="CONVERTED",1,0)</f>
        <v>1</v>
      </c>
      <c r="N1092">
        <f>IF(ISNUMBER(MATCH(UPPER(TRIM(Table2[[#This Row],[Status_Clean]])),{"CONTACTED","QUALIFIED","CONVERTED"},0)),1,0)</f>
        <v>1</v>
      </c>
      <c r="O1092" cm="1">
        <f t="array" ref="O1092">_xlfn.SWITCH(UPPER(TRIM(Table2[[#This Row],[Status_Clean]])),"NEW",1,"CONTACTED",2,"QUALIFIED",3,"CONVERTED",4,"LOST",5,99)</f>
        <v>4</v>
      </c>
      <c r="P1092">
        <v>45165</v>
      </c>
      <c r="Q1092" t="s">
        <v>8164</v>
      </c>
      <c r="R1092" t="s">
        <v>8164</v>
      </c>
      <c r="S1092">
        <v>45165</v>
      </c>
      <c r="T1092" t="s">
        <v>7261</v>
      </c>
      <c r="U1092">
        <v>45165</v>
      </c>
      <c r="V1092" t="s">
        <v>7310</v>
      </c>
      <c r="W1092" t="s">
        <v>7263</v>
      </c>
      <c r="X1092" t="s">
        <v>7288</v>
      </c>
      <c r="Y1092" t="s">
        <v>7293</v>
      </c>
      <c r="Z1092" t="s">
        <v>1095</v>
      </c>
      <c r="AA1092">
        <v>52.800000000000004</v>
      </c>
      <c r="AB1092" t="str" cm="1">
        <f t="array" ref="AB1092">_xlfn.LET(_xlpm.x,IFERROR(VALUE(Table2[[#This Row],[Response_Time_Hours]]),""),IF(_xlpm.x="","CHECK",_xlfn.IFS(_xlpm.x&lt;=1,"Immediate",_xlpm.x&lt;=6,"Fast",_xlpm.x&lt;=24,"Moderate",_xlpm.x&gt;24,"Delayed")))</f>
        <v>Delayed</v>
      </c>
      <c r="AC1092">
        <v>25</v>
      </c>
      <c r="AD1092" t="str" cm="1">
        <f t="array" ref="AD1092">IF(Table2[[#This Row],[Interaction_Count_Final]]="","N/A",_xlfn.IFS(Table2[[#This Row],[Interaction_Count_Final]]&lt;=2,"Low",Table2[[#This Row],[Interaction_Count_Final]]&lt;=5,"Medium",Table2[[#This Row],[Interaction_Count_Final]]&gt;=6,"High",TRUE,"CHECK"))</f>
        <v>High</v>
      </c>
      <c r="AE1092" t="s">
        <v>7266</v>
      </c>
      <c r="AF1092" t="b">
        <v>1</v>
      </c>
      <c r="AG1092" t="b">
        <v>1</v>
      </c>
      <c r="AH1092">
        <v>1409</v>
      </c>
      <c r="AI1092">
        <v>45165</v>
      </c>
      <c r="AJ1092" t="b">
        <v>1</v>
      </c>
      <c r="AK1092" t="e" cm="1">
        <f t="array" ref="AK1092">_xlfn.LET(
  _xlpm.txt,TRIM(Raw_Data!F1092),
  _xlpm.norm,SUBSTITUTE(SUBSTITUTE(_xlpm.txt,"-","/"),".","/"),
  _xlpm.p,_xlfn.TEXTSPLIT(_xlpm.norm,"/"),
  _xlpm.a,VALUE(INDEX(_xlpm.p,1)),
  _xlpm.b,VALUE(INDEX(_xlpm.p,2)),
  IF(AND(_xlpm.a&lt;=12,_xlpm.b&lt;=12),"REVIEW_AMBIGUOUS","OK")
)</f>
        <v>#REF!</v>
      </c>
    </row>
    <row r="1093" spans="1:37">
      <c r="A1093" t="s">
        <v>3315</v>
      </c>
      <c r="B1093" t="s">
        <v>3315</v>
      </c>
      <c r="C1093" t="b">
        <v>0</v>
      </c>
      <c r="D1093" t="s">
        <v>7257</v>
      </c>
      <c r="E1093" t="s">
        <v>3316</v>
      </c>
      <c r="F1093" t="s">
        <v>3316</v>
      </c>
      <c r="G1093" t="s">
        <v>7258</v>
      </c>
      <c r="H1093" t="s">
        <v>363</v>
      </c>
      <c r="I1093" t="s">
        <v>363</v>
      </c>
      <c r="J1093" t="s">
        <v>363</v>
      </c>
      <c r="K1093" t="s">
        <v>193</v>
      </c>
      <c r="L1093" t="s">
        <v>193</v>
      </c>
      <c r="M1093">
        <f>IF(UPPER(TRIM(Table2[[#This Row],[Status_Clean]]))="CONVERTED",1,0)</f>
        <v>0</v>
      </c>
      <c r="N1093">
        <f>IF(ISNUMBER(MATCH(UPPER(TRIM(Table2[[#This Row],[Status_Clean]])),{"CONTACTED","QUALIFIED","CONVERTED"},0)),1,0)</f>
        <v>0</v>
      </c>
      <c r="O1093" cm="1">
        <f t="array" ref="O1093">_xlfn.SWITCH(UPPER(TRIM(Table2[[#This Row],[Status_Clean]])),"NEW",1,"CONTACTED",2,"QUALIFIED",3,"CONVERTED",4,"LOST",5,99)</f>
        <v>1</v>
      </c>
      <c r="P1093" t="s">
        <v>3317</v>
      </c>
      <c r="Q1093" t="s">
        <v>8165</v>
      </c>
      <c r="R1093" t="s">
        <v>8165</v>
      </c>
      <c r="S1093">
        <v>45491</v>
      </c>
      <c r="T1093" t="s">
        <v>7261</v>
      </c>
      <c r="U1093">
        <v>45491</v>
      </c>
      <c r="V1093" t="s">
        <v>7305</v>
      </c>
      <c r="W1093" t="s">
        <v>7271</v>
      </c>
      <c r="X1093" t="s">
        <v>7288</v>
      </c>
      <c r="Y1093" t="s">
        <v>7285</v>
      </c>
      <c r="Z1093" t="s">
        <v>3318</v>
      </c>
      <c r="AA1093">
        <v>68.5</v>
      </c>
      <c r="AB1093" t="str" cm="1">
        <f t="array" ref="AB1093">_xlfn.LET(_xlpm.x,IFERROR(VALUE(Table2[[#This Row],[Response_Time_Hours]]),""),IF(_xlpm.x="","CHECK",_xlfn.IFS(_xlpm.x&lt;=1,"Immediate",_xlpm.x&lt;=6,"Fast",_xlpm.x&lt;=24,"Moderate",_xlpm.x&gt;24,"Delayed")))</f>
        <v>Delayed</v>
      </c>
      <c r="AC1093">
        <v>30</v>
      </c>
      <c r="AD1093" t="str" cm="1">
        <f t="array" ref="AD1093">IF(Table2[[#This Row],[Interaction_Count_Final]]="","N/A",_xlfn.IFS(Table2[[#This Row],[Interaction_Count_Final]]&lt;=2,"Low",Table2[[#This Row],[Interaction_Count_Final]]&lt;=5,"Medium",Table2[[#This Row],[Interaction_Count_Final]]&gt;=6,"High",TRUE,"CHECK"))</f>
        <v>High</v>
      </c>
      <c r="AE1093" t="s">
        <v>7273</v>
      </c>
      <c r="AF1093" t="b">
        <v>1</v>
      </c>
      <c r="AG1093" t="b">
        <v>1</v>
      </c>
      <c r="AH1093">
        <v>1410</v>
      </c>
      <c r="AI1093">
        <v>45491</v>
      </c>
      <c r="AJ1093" t="b">
        <v>1</v>
      </c>
      <c r="AK1093" t="e" cm="1">
        <f t="array" ref="AK1093">_xlfn.LET(
  _xlpm.txt,TRIM(Raw_Data!F1093),
  _xlpm.norm,SUBSTITUTE(SUBSTITUTE(_xlpm.txt,"-","/"),".","/"),
  _xlpm.p,_xlfn.TEXTSPLIT(_xlpm.norm,"/"),
  _xlpm.a,VALUE(INDEX(_xlpm.p,1)),
  _xlpm.b,VALUE(INDEX(_xlpm.p,2)),
  IF(AND(_xlpm.a&lt;=12,_xlpm.b&lt;=12),"REVIEW_AMBIGUOUS","OK")
)</f>
        <v>#REF!</v>
      </c>
    </row>
    <row r="1094" spans="1:37">
      <c r="A1094" t="s">
        <v>3319</v>
      </c>
      <c r="B1094" t="s">
        <v>3319</v>
      </c>
      <c r="C1094" t="b">
        <v>0</v>
      </c>
      <c r="D1094" t="s">
        <v>7257</v>
      </c>
      <c r="E1094" t="s">
        <v>3320</v>
      </c>
      <c r="F1094" t="s">
        <v>3320</v>
      </c>
      <c r="G1094" t="s">
        <v>7303</v>
      </c>
      <c r="H1094" t="s">
        <v>792</v>
      </c>
      <c r="I1094" t="s">
        <v>792</v>
      </c>
      <c r="J1094" t="s">
        <v>792</v>
      </c>
      <c r="K1094" t="s">
        <v>125</v>
      </c>
      <c r="L1094" t="s">
        <v>125</v>
      </c>
      <c r="M1094">
        <f>IF(UPPER(TRIM(Table2[[#This Row],[Status_Clean]]))="CONVERTED",1,0)</f>
        <v>0</v>
      </c>
      <c r="N1094">
        <f>IF(ISNUMBER(MATCH(UPPER(TRIM(Table2[[#This Row],[Status_Clean]])),{"CONTACTED","QUALIFIED","CONVERTED"},0)),1,0)</f>
        <v>1</v>
      </c>
      <c r="O1094" cm="1">
        <f t="array" ref="O1094">_xlfn.SWITCH(UPPER(TRIM(Table2[[#This Row],[Status_Clean]])),"NEW",1,"CONTACTED",2,"QUALIFIED",3,"CONVERTED",4,"LOST",5,99)</f>
        <v>2</v>
      </c>
      <c r="P1094">
        <v>45595</v>
      </c>
      <c r="Q1094" t="s">
        <v>7584</v>
      </c>
      <c r="R1094" t="s">
        <v>7584</v>
      </c>
      <c r="S1094">
        <v>45595</v>
      </c>
      <c r="T1094" t="s">
        <v>7261</v>
      </c>
      <c r="U1094">
        <v>45595</v>
      </c>
      <c r="V1094" t="s">
        <v>7270</v>
      </c>
      <c r="W1094" t="s">
        <v>7271</v>
      </c>
      <c r="X1094" t="s">
        <v>7264</v>
      </c>
      <c r="Y1094" t="s">
        <v>7272</v>
      </c>
      <c r="Z1094" t="s">
        <v>3321</v>
      </c>
      <c r="AA1094">
        <v>1</v>
      </c>
      <c r="AB1094" t="str" cm="1">
        <f t="array" ref="AB1094">_xlfn.LET(_xlpm.x,IFERROR(VALUE(Table2[[#This Row],[Response_Time_Hours]]),""),IF(_xlpm.x="","CHECK",_xlfn.IFS(_xlpm.x&lt;=1,"Immediate",_xlpm.x&lt;=6,"Fast",_xlpm.x&lt;=24,"Moderate",_xlpm.x&gt;24,"Delayed")))</f>
        <v>Immediate</v>
      </c>
      <c r="AC1094" t="s">
        <v>232</v>
      </c>
      <c r="AD1094" t="str" cm="1">
        <f t="array" ref="AD1094">IF(Table2[[#This Row],[Interaction_Count_Final]]="","N/A",_xlfn.IFS(Table2[[#This Row],[Interaction_Count_Final]]&lt;=2,"Low",Table2[[#This Row],[Interaction_Count_Final]]&lt;=5,"Medium",Table2[[#This Row],[Interaction_Count_Final]]&gt;=6,"High",TRUE,"CHECK"))</f>
        <v>High</v>
      </c>
      <c r="AE1094" t="s">
        <v>7273</v>
      </c>
      <c r="AF1094" t="b">
        <v>1</v>
      </c>
      <c r="AG1094" t="b">
        <v>1</v>
      </c>
      <c r="AH1094">
        <v>1411</v>
      </c>
      <c r="AI1094">
        <v>45595</v>
      </c>
      <c r="AJ1094" t="b">
        <v>1</v>
      </c>
      <c r="AK1094" t="e" cm="1">
        <f t="array" ref="AK1094">_xlfn.LET(
  _xlpm.txt,TRIM(Raw_Data!F1094),
  _xlpm.norm,SUBSTITUTE(SUBSTITUTE(_xlpm.txt,"-","/"),".","/"),
  _xlpm.p,_xlfn.TEXTSPLIT(_xlpm.norm,"/"),
  _xlpm.a,VALUE(INDEX(_xlpm.p,1)),
  _xlpm.b,VALUE(INDEX(_xlpm.p,2)),
  IF(AND(_xlpm.a&lt;=12,_xlpm.b&lt;=12),"REVIEW_AMBIGUOUS","OK")
)</f>
        <v>#REF!</v>
      </c>
    </row>
    <row r="1095" spans="1:37">
      <c r="A1095" t="s">
        <v>3322</v>
      </c>
      <c r="B1095" t="s">
        <v>3322</v>
      </c>
      <c r="C1095" t="b">
        <v>1</v>
      </c>
      <c r="D1095" t="s">
        <v>7257</v>
      </c>
      <c r="E1095" t="s">
        <v>3323</v>
      </c>
      <c r="F1095" t="s">
        <v>3323</v>
      </c>
      <c r="G1095" t="s">
        <v>7258</v>
      </c>
      <c r="H1095" t="s">
        <v>263</v>
      </c>
      <c r="I1095" t="s">
        <v>263</v>
      </c>
      <c r="J1095" t="s">
        <v>263</v>
      </c>
      <c r="K1095" t="s">
        <v>7370</v>
      </c>
      <c r="L1095" t="s">
        <v>250</v>
      </c>
      <c r="M1095">
        <f>IF(UPPER(TRIM(Table2[[#This Row],[Status_Clean]]))="CONVERTED",1,0)</f>
        <v>1</v>
      </c>
      <c r="N1095">
        <f>IF(ISNUMBER(MATCH(UPPER(TRIM(Table2[[#This Row],[Status_Clean]])),{"CONTACTED","QUALIFIED","CONVERTED"},0)),1,0)</f>
        <v>1</v>
      </c>
      <c r="O1095" cm="1">
        <f t="array" ref="O1095">_xlfn.SWITCH(UPPER(TRIM(Table2[[#This Row],[Status_Clean]])),"NEW",1,"CONTACTED",2,"QUALIFIED",3,"CONVERTED",4,"LOST",5,99)</f>
        <v>4</v>
      </c>
      <c r="P1095">
        <v>45641</v>
      </c>
      <c r="Q1095" t="s">
        <v>7481</v>
      </c>
      <c r="R1095" t="s">
        <v>7481</v>
      </c>
      <c r="S1095">
        <v>45641</v>
      </c>
      <c r="T1095" t="s">
        <v>7261</v>
      </c>
      <c r="U1095">
        <v>45641</v>
      </c>
      <c r="V1095" t="s">
        <v>7262</v>
      </c>
      <c r="W1095" t="s">
        <v>7271</v>
      </c>
      <c r="X1095" t="s">
        <v>7264</v>
      </c>
      <c r="Y1095" t="s">
        <v>7293</v>
      </c>
      <c r="Z1095">
        <v>49</v>
      </c>
      <c r="AA1095">
        <v>49</v>
      </c>
      <c r="AB1095" t="str" cm="1">
        <f t="array" ref="AB1095">_xlfn.LET(_xlpm.x,IFERROR(VALUE(Table2[[#This Row],[Response_Time_Hours]]),""),IF(_xlpm.x="","CHECK",_xlfn.IFS(_xlpm.x&lt;=1,"Immediate",_xlpm.x&lt;=6,"Fast",_xlpm.x&lt;=24,"Moderate",_xlpm.x&gt;24,"Delayed")))</f>
        <v>Delayed</v>
      </c>
      <c r="AC1095" t="s">
        <v>232</v>
      </c>
      <c r="AD1095" t="str" cm="1">
        <f t="array" ref="AD1095">IF(Table2[[#This Row],[Interaction_Count_Final]]="","N/A",_xlfn.IFS(Table2[[#This Row],[Interaction_Count_Final]]&lt;=2,"Low",Table2[[#This Row],[Interaction_Count_Final]]&lt;=5,"Medium",Table2[[#This Row],[Interaction_Count_Final]]&gt;=6,"High",TRUE,"CHECK"))</f>
        <v>High</v>
      </c>
      <c r="AE1095" t="s">
        <v>7266</v>
      </c>
      <c r="AF1095" t="b">
        <v>1</v>
      </c>
      <c r="AG1095" t="b">
        <v>1</v>
      </c>
      <c r="AH1095">
        <v>1412</v>
      </c>
      <c r="AI1095">
        <v>45641</v>
      </c>
      <c r="AJ1095" t="b">
        <v>1</v>
      </c>
      <c r="AK1095" t="e" cm="1">
        <f t="array" ref="AK1095">_xlfn.LET(
  _xlpm.txt,TRIM(Raw_Data!F1095),
  _xlpm.norm,SUBSTITUTE(SUBSTITUTE(_xlpm.txt,"-","/"),".","/"),
  _xlpm.p,_xlfn.TEXTSPLIT(_xlpm.norm,"/"),
  _xlpm.a,VALUE(INDEX(_xlpm.p,1)),
  _xlpm.b,VALUE(INDEX(_xlpm.p,2)),
  IF(AND(_xlpm.a&lt;=12,_xlpm.b&lt;=12),"REVIEW_AMBIGUOUS","OK")
)</f>
        <v>#REF!</v>
      </c>
    </row>
    <row r="1096" spans="1:37">
      <c r="A1096" t="s">
        <v>3324</v>
      </c>
      <c r="B1096" t="s">
        <v>3324</v>
      </c>
      <c r="C1096" t="b">
        <v>0</v>
      </c>
      <c r="D1096" t="s">
        <v>7257</v>
      </c>
      <c r="E1096" t="s">
        <v>8166</v>
      </c>
      <c r="F1096" t="s">
        <v>8166</v>
      </c>
      <c r="G1096" t="s">
        <v>7303</v>
      </c>
      <c r="H1096" t="s">
        <v>106</v>
      </c>
      <c r="I1096" t="s">
        <v>106</v>
      </c>
      <c r="J1096" t="s">
        <v>106</v>
      </c>
      <c r="K1096" t="s">
        <v>193</v>
      </c>
      <c r="L1096" t="s">
        <v>193</v>
      </c>
      <c r="M1096">
        <f>IF(UPPER(TRIM(Table2[[#This Row],[Status_Clean]]))="CONVERTED",1,0)</f>
        <v>0</v>
      </c>
      <c r="N1096">
        <f>IF(ISNUMBER(MATCH(UPPER(TRIM(Table2[[#This Row],[Status_Clean]])),{"CONTACTED","QUALIFIED","CONVERTED"},0)),1,0)</f>
        <v>0</v>
      </c>
      <c r="O1096" cm="1">
        <f t="array" ref="O1096">_xlfn.SWITCH(UPPER(TRIM(Table2[[#This Row],[Status_Clean]])),"NEW",1,"CONTACTED",2,"QUALIFIED",3,"CONVERTED",4,"LOST",5,99)</f>
        <v>1</v>
      </c>
      <c r="P1096">
        <v>45177</v>
      </c>
      <c r="Q1096" t="s">
        <v>7830</v>
      </c>
      <c r="R1096" t="s">
        <v>7830</v>
      </c>
      <c r="S1096">
        <v>45177</v>
      </c>
      <c r="T1096" t="s">
        <v>7261</v>
      </c>
      <c r="U1096">
        <v>45177</v>
      </c>
      <c r="V1096" t="s">
        <v>7287</v>
      </c>
      <c r="W1096" t="s">
        <v>7263</v>
      </c>
      <c r="X1096" t="s">
        <v>7288</v>
      </c>
      <c r="Y1096" t="s">
        <v>7312</v>
      </c>
      <c r="Z1096" t="s">
        <v>3326</v>
      </c>
      <c r="AA1096">
        <v>22.5</v>
      </c>
      <c r="AB1096" t="str" cm="1">
        <f t="array" ref="AB1096">_xlfn.LET(_xlpm.x,IFERROR(VALUE(Table2[[#This Row],[Response_Time_Hours]]),""),IF(_xlpm.x="","CHECK",_xlfn.IFS(_xlpm.x&lt;=1,"Immediate",_xlpm.x&lt;=6,"Fast",_xlpm.x&lt;=24,"Moderate",_xlpm.x&gt;24,"Delayed")))</f>
        <v>Moderate</v>
      </c>
      <c r="AC1096">
        <v>6</v>
      </c>
      <c r="AD1096" t="str" cm="1">
        <f t="array" ref="AD1096">IF(Table2[[#This Row],[Interaction_Count_Final]]="","N/A",_xlfn.IFS(Table2[[#This Row],[Interaction_Count_Final]]&lt;=2,"Low",Table2[[#This Row],[Interaction_Count_Final]]&lt;=5,"Medium",Table2[[#This Row],[Interaction_Count_Final]]&gt;=6,"High",TRUE,"CHECK"))</f>
        <v>High</v>
      </c>
      <c r="AE1096" t="s">
        <v>7266</v>
      </c>
      <c r="AF1096" t="b">
        <v>1</v>
      </c>
      <c r="AG1096" t="b">
        <v>1</v>
      </c>
      <c r="AH1096">
        <v>1413</v>
      </c>
      <c r="AI1096">
        <v>45177</v>
      </c>
      <c r="AJ1096" t="b">
        <v>1</v>
      </c>
      <c r="AK1096" t="e" cm="1">
        <f t="array" ref="AK1096">_xlfn.LET(
  _xlpm.txt,TRIM(Raw_Data!F1096),
  _xlpm.norm,SUBSTITUTE(SUBSTITUTE(_xlpm.txt,"-","/"),".","/"),
  _xlpm.p,_xlfn.TEXTSPLIT(_xlpm.norm,"/"),
  _xlpm.a,VALUE(INDEX(_xlpm.p,1)),
  _xlpm.b,VALUE(INDEX(_xlpm.p,2)),
  IF(AND(_xlpm.a&lt;=12,_xlpm.b&lt;=12),"REVIEW_AMBIGUOUS","OK")
)</f>
        <v>#REF!</v>
      </c>
    </row>
    <row r="1097" spans="1:37">
      <c r="A1097" t="s">
        <v>3327</v>
      </c>
      <c r="B1097" t="s">
        <v>3327</v>
      </c>
      <c r="C1097" t="b">
        <v>0</v>
      </c>
      <c r="D1097" t="s">
        <v>7257</v>
      </c>
      <c r="E1097" t="s">
        <v>3328</v>
      </c>
      <c r="F1097" t="s">
        <v>3328</v>
      </c>
      <c r="G1097" t="s">
        <v>7268</v>
      </c>
      <c r="H1097" t="s">
        <v>654</v>
      </c>
      <c r="I1097" t="s">
        <v>654</v>
      </c>
      <c r="J1097" t="s">
        <v>254</v>
      </c>
      <c r="K1097" t="s">
        <v>193</v>
      </c>
      <c r="L1097" t="s">
        <v>193</v>
      </c>
      <c r="M1097">
        <f>IF(UPPER(TRIM(Table2[[#This Row],[Status_Clean]]))="CONVERTED",1,0)</f>
        <v>0</v>
      </c>
      <c r="N1097">
        <f>IF(ISNUMBER(MATCH(UPPER(TRIM(Table2[[#This Row],[Status_Clean]])),{"CONTACTED","QUALIFIED","CONVERTED"},0)),1,0)</f>
        <v>0</v>
      </c>
      <c r="O1097" cm="1">
        <f t="array" ref="O1097">_xlfn.SWITCH(UPPER(TRIM(Table2[[#This Row],[Status_Clean]])),"NEW",1,"CONTACTED",2,"QUALIFIED",3,"CONVERTED",4,"LOST",5,99)</f>
        <v>1</v>
      </c>
      <c r="P1097" t="s">
        <v>3329</v>
      </c>
      <c r="Q1097" t="s">
        <v>8167</v>
      </c>
      <c r="R1097" t="s">
        <v>8167</v>
      </c>
      <c r="S1097">
        <v>45536</v>
      </c>
      <c r="T1097" t="s">
        <v>7261</v>
      </c>
      <c r="U1097">
        <v>45536</v>
      </c>
      <c r="V1097" t="s">
        <v>7287</v>
      </c>
      <c r="W1097" t="s">
        <v>7271</v>
      </c>
      <c r="X1097" t="s">
        <v>7288</v>
      </c>
      <c r="Y1097" t="s">
        <v>7293</v>
      </c>
      <c r="Z1097">
        <v>24</v>
      </c>
      <c r="AA1097">
        <v>24</v>
      </c>
      <c r="AB1097" t="str" cm="1">
        <f t="array" ref="AB1097">_xlfn.LET(_xlpm.x,IFERROR(VALUE(Table2[[#This Row],[Response_Time_Hours]]),""),IF(_xlpm.x="","CHECK",_xlfn.IFS(_xlpm.x&lt;=1,"Immediate",_xlpm.x&lt;=6,"Fast",_xlpm.x&lt;=24,"Moderate",_xlpm.x&gt;24,"Delayed")))</f>
        <v>Moderate</v>
      </c>
      <c r="AC1097">
        <v>1</v>
      </c>
      <c r="AD1097" t="str" cm="1">
        <f t="array" ref="AD1097">IF(Table2[[#This Row],[Interaction_Count_Final]]="","N/A",_xlfn.IFS(Table2[[#This Row],[Interaction_Count_Final]]&lt;=2,"Low",Table2[[#This Row],[Interaction_Count_Final]]&lt;=5,"Medium",Table2[[#This Row],[Interaction_Count_Final]]&gt;=6,"High",TRUE,"CHECK"))</f>
        <v>Low</v>
      </c>
      <c r="AE1097" t="s">
        <v>7266</v>
      </c>
      <c r="AF1097" t="b">
        <v>1</v>
      </c>
      <c r="AG1097" t="b">
        <v>1</v>
      </c>
      <c r="AH1097">
        <v>1414</v>
      </c>
      <c r="AI1097">
        <v>45536</v>
      </c>
      <c r="AJ1097" t="b">
        <v>1</v>
      </c>
      <c r="AK1097" t="e" cm="1">
        <f t="array" ref="AK1097">_xlfn.LET(
  _xlpm.txt,TRIM(Raw_Data!F1097),
  _xlpm.norm,SUBSTITUTE(SUBSTITUTE(_xlpm.txt,"-","/"),".","/"),
  _xlpm.p,_xlfn.TEXTSPLIT(_xlpm.norm,"/"),
  _xlpm.a,VALUE(INDEX(_xlpm.p,1)),
  _xlpm.b,VALUE(INDEX(_xlpm.p,2)),
  IF(AND(_xlpm.a&lt;=12,_xlpm.b&lt;=12),"REVIEW_AMBIGUOUS","OK")
)</f>
        <v>#REF!</v>
      </c>
    </row>
    <row r="1098" spans="1:37">
      <c r="A1098" t="s">
        <v>3330</v>
      </c>
      <c r="B1098" t="s">
        <v>3330</v>
      </c>
      <c r="C1098" t="b">
        <v>0</v>
      </c>
      <c r="D1098" t="s">
        <v>7257</v>
      </c>
      <c r="E1098" t="s">
        <v>3331</v>
      </c>
      <c r="F1098" t="s">
        <v>3331</v>
      </c>
      <c r="G1098" t="s">
        <v>7258</v>
      </c>
      <c r="H1098" t="s">
        <v>469</v>
      </c>
      <c r="I1098" t="s">
        <v>469</v>
      </c>
      <c r="J1098" t="s">
        <v>469</v>
      </c>
      <c r="K1098" t="s">
        <v>250</v>
      </c>
      <c r="L1098" t="s">
        <v>250</v>
      </c>
      <c r="M1098">
        <f>IF(UPPER(TRIM(Table2[[#This Row],[Status_Clean]]))="CONVERTED",1,0)</f>
        <v>1</v>
      </c>
      <c r="N1098">
        <f>IF(ISNUMBER(MATCH(UPPER(TRIM(Table2[[#This Row],[Status_Clean]])),{"CONTACTED","QUALIFIED","CONVERTED"},0)),1,0)</f>
        <v>1</v>
      </c>
      <c r="O1098" cm="1">
        <f t="array" ref="O1098">_xlfn.SWITCH(UPPER(TRIM(Table2[[#This Row],[Status_Clean]])),"NEW",1,"CONTACTED",2,"QUALIFIED",3,"CONVERTED",4,"LOST",5,99)</f>
        <v>4</v>
      </c>
      <c r="P1098" t="s">
        <v>3332</v>
      </c>
      <c r="Q1098" t="s">
        <v>7472</v>
      </c>
      <c r="R1098" t="s">
        <v>7472</v>
      </c>
      <c r="S1098">
        <v>44992</v>
      </c>
      <c r="T1098" t="s">
        <v>7261</v>
      </c>
      <c r="U1098">
        <v>44992</v>
      </c>
      <c r="V1098" t="s">
        <v>7295</v>
      </c>
      <c r="W1098" t="s">
        <v>7263</v>
      </c>
      <c r="X1098" t="s">
        <v>7284</v>
      </c>
      <c r="Y1098" t="s">
        <v>7265</v>
      </c>
      <c r="Z1098">
        <v>42</v>
      </c>
      <c r="AA1098">
        <v>42</v>
      </c>
      <c r="AB1098" t="str" cm="1">
        <f t="array" ref="AB1098">_xlfn.LET(_xlpm.x,IFERROR(VALUE(Table2[[#This Row],[Response_Time_Hours]]),""),IF(_xlpm.x="","CHECK",_xlfn.IFS(_xlpm.x&lt;=1,"Immediate",_xlpm.x&lt;=6,"Fast",_xlpm.x&lt;=24,"Moderate",_xlpm.x&gt;24,"Delayed")))</f>
        <v>Delayed</v>
      </c>
      <c r="AC1098">
        <v>21</v>
      </c>
      <c r="AD1098" t="str" cm="1">
        <f t="array" ref="AD1098">IF(Table2[[#This Row],[Interaction_Count_Final]]="","N/A",_xlfn.IFS(Table2[[#This Row],[Interaction_Count_Final]]&lt;=2,"Low",Table2[[#This Row],[Interaction_Count_Final]]&lt;=5,"Medium",Table2[[#This Row],[Interaction_Count_Final]]&gt;=6,"High",TRUE,"CHECK"))</f>
        <v>High</v>
      </c>
      <c r="AE1098" t="s">
        <v>7289</v>
      </c>
      <c r="AF1098" t="b">
        <v>1</v>
      </c>
      <c r="AG1098" t="b">
        <v>1</v>
      </c>
      <c r="AH1098">
        <v>1416</v>
      </c>
      <c r="AI1098">
        <v>44992</v>
      </c>
      <c r="AJ1098" t="b">
        <v>1</v>
      </c>
      <c r="AK1098" t="str" cm="1">
        <f t="array" ref="AK1098">_xlfn.LET(
  _xlpm.txt,TRIM(Raw_Data!F1098),
  _xlpm.norm,SUBSTITUTE(SUBSTITUTE(_xlpm.txt,"-","/"),".","/"),
  _xlpm.p,_xlfn.TEXTSPLIT(_xlpm.norm,"/"),
  _xlpm.a,VALUE(INDEX(_xlpm.p,1)),
  _xlpm.b,VALUE(INDEX(_xlpm.p,2)),
  IF(AND(_xlpm.a&lt;=12,_xlpm.b&lt;=12),"REVIEW_AMBIGUOUS","OK")
)</f>
        <v>REVIEW_AMBIGUOUS</v>
      </c>
    </row>
    <row r="1099" spans="1:37">
      <c r="A1099" t="s">
        <v>3333</v>
      </c>
      <c r="B1099" t="s">
        <v>3333</v>
      </c>
      <c r="C1099" t="b">
        <v>0</v>
      </c>
      <c r="D1099" t="s">
        <v>7257</v>
      </c>
      <c r="E1099" t="s">
        <v>3334</v>
      </c>
      <c r="F1099" t="s">
        <v>3334</v>
      </c>
      <c r="G1099" t="s">
        <v>7258</v>
      </c>
      <c r="H1099" t="s">
        <v>101</v>
      </c>
      <c r="I1099" t="s">
        <v>101</v>
      </c>
      <c r="J1099" t="s">
        <v>101</v>
      </c>
      <c r="K1099" t="s">
        <v>193</v>
      </c>
      <c r="L1099" t="s">
        <v>193</v>
      </c>
      <c r="M1099">
        <f>IF(UPPER(TRIM(Table2[[#This Row],[Status_Clean]]))="CONVERTED",1,0)</f>
        <v>0</v>
      </c>
      <c r="N1099">
        <f>IF(ISNUMBER(MATCH(UPPER(TRIM(Table2[[#This Row],[Status_Clean]])),{"CONTACTED","QUALIFIED","CONVERTED"},0)),1,0)</f>
        <v>0</v>
      </c>
      <c r="O1099" cm="1">
        <f t="array" ref="O1099">_xlfn.SWITCH(UPPER(TRIM(Table2[[#This Row],[Status_Clean]])),"NEW",1,"CONTACTED",2,"QUALIFIED",3,"CONVERTED",4,"LOST",5,99)</f>
        <v>1</v>
      </c>
      <c r="P1099">
        <v>45173</v>
      </c>
      <c r="Q1099" t="s">
        <v>7541</v>
      </c>
      <c r="R1099" t="s">
        <v>7541</v>
      </c>
      <c r="S1099">
        <v>45173</v>
      </c>
      <c r="T1099" t="s">
        <v>7261</v>
      </c>
      <c r="U1099">
        <v>45173</v>
      </c>
      <c r="V1099" t="s">
        <v>7287</v>
      </c>
      <c r="W1099" t="s">
        <v>7263</v>
      </c>
      <c r="X1099" t="s">
        <v>7288</v>
      </c>
      <c r="Y1099" t="s">
        <v>7298</v>
      </c>
      <c r="Z1099">
        <v>13.3</v>
      </c>
      <c r="AA1099">
        <v>13.3</v>
      </c>
      <c r="AB1099" t="str" cm="1">
        <f t="array" ref="AB1099">_xlfn.LET(_xlpm.x,IFERROR(VALUE(Table2[[#This Row],[Response_Time_Hours]]),""),IF(_xlpm.x="","CHECK",_xlfn.IFS(_xlpm.x&lt;=1,"Immediate",_xlpm.x&lt;=6,"Fast",_xlpm.x&lt;=24,"Moderate",_xlpm.x&gt;24,"Delayed")))</f>
        <v>Moderate</v>
      </c>
      <c r="AC1099">
        <v>32</v>
      </c>
      <c r="AD1099" t="str" cm="1">
        <f t="array" ref="AD1099">IF(Table2[[#This Row],[Interaction_Count_Final]]="","N/A",_xlfn.IFS(Table2[[#This Row],[Interaction_Count_Final]]&lt;=2,"Low",Table2[[#This Row],[Interaction_Count_Final]]&lt;=5,"Medium",Table2[[#This Row],[Interaction_Count_Final]]&gt;=6,"High",TRUE,"CHECK"))</f>
        <v>High</v>
      </c>
      <c r="AE1099" t="s">
        <v>7266</v>
      </c>
      <c r="AF1099" t="b">
        <v>1</v>
      </c>
      <c r="AG1099" t="b">
        <v>1</v>
      </c>
      <c r="AH1099">
        <v>1417</v>
      </c>
      <c r="AI1099">
        <v>45173</v>
      </c>
      <c r="AJ1099" t="b">
        <v>1</v>
      </c>
      <c r="AK1099" t="e" cm="1">
        <f t="array" ref="AK1099">_xlfn.LET(
  _xlpm.txt,TRIM(Raw_Data!F1099),
  _xlpm.norm,SUBSTITUTE(SUBSTITUTE(_xlpm.txt,"-","/"),".","/"),
  _xlpm.p,_xlfn.TEXTSPLIT(_xlpm.norm,"/"),
  _xlpm.a,VALUE(INDEX(_xlpm.p,1)),
  _xlpm.b,VALUE(INDEX(_xlpm.p,2)),
  IF(AND(_xlpm.a&lt;=12,_xlpm.b&lt;=12),"REVIEW_AMBIGUOUS","OK")
)</f>
        <v>#REF!</v>
      </c>
    </row>
    <row r="1100" spans="1:37">
      <c r="A1100" t="s">
        <v>3335</v>
      </c>
      <c r="B1100" t="s">
        <v>3335</v>
      </c>
      <c r="C1100" t="b">
        <v>0</v>
      </c>
      <c r="D1100" t="s">
        <v>7257</v>
      </c>
      <c r="E1100" t="s">
        <v>8168</v>
      </c>
      <c r="F1100" t="s">
        <v>8168</v>
      </c>
      <c r="G1100" t="s">
        <v>7274</v>
      </c>
      <c r="H1100" t="s">
        <v>106</v>
      </c>
      <c r="I1100" t="s">
        <v>106</v>
      </c>
      <c r="J1100" t="s">
        <v>106</v>
      </c>
      <c r="K1100" t="s">
        <v>125</v>
      </c>
      <c r="L1100" t="s">
        <v>125</v>
      </c>
      <c r="M1100">
        <f>IF(UPPER(TRIM(Table2[[#This Row],[Status_Clean]]))="CONVERTED",1,0)</f>
        <v>0</v>
      </c>
      <c r="N1100">
        <f>IF(ISNUMBER(MATCH(UPPER(TRIM(Table2[[#This Row],[Status_Clean]])),{"CONTACTED","QUALIFIED","CONVERTED"},0)),1,0)</f>
        <v>1</v>
      </c>
      <c r="O1100" cm="1">
        <f t="array" ref="O1100">_xlfn.SWITCH(UPPER(TRIM(Table2[[#This Row],[Status_Clean]])),"NEW",1,"CONTACTED",2,"QUALIFIED",3,"CONVERTED",4,"LOST",5,99)</f>
        <v>2</v>
      </c>
      <c r="P1100" t="s">
        <v>3337</v>
      </c>
      <c r="Q1100" t="s">
        <v>7937</v>
      </c>
      <c r="R1100" t="s">
        <v>7937</v>
      </c>
      <c r="S1100">
        <v>45180</v>
      </c>
      <c r="T1100" t="s">
        <v>7261</v>
      </c>
      <c r="U1100">
        <v>45180</v>
      </c>
      <c r="V1100" t="s">
        <v>7287</v>
      </c>
      <c r="W1100" t="s">
        <v>7263</v>
      </c>
      <c r="X1100" t="s">
        <v>7288</v>
      </c>
      <c r="Y1100" t="s">
        <v>7298</v>
      </c>
      <c r="Z1100" t="s">
        <v>108</v>
      </c>
      <c r="AA1100">
        <v>14.399999999999999</v>
      </c>
      <c r="AB1100" t="str" cm="1">
        <f t="array" ref="AB1100">_xlfn.LET(_xlpm.x,IFERROR(VALUE(Table2[[#This Row],[Response_Time_Hours]]),""),IF(_xlpm.x="","CHECK",_xlfn.IFS(_xlpm.x&lt;=1,"Immediate",_xlpm.x&lt;=6,"Fast",_xlpm.x&lt;=24,"Moderate",_xlpm.x&gt;24,"Delayed")))</f>
        <v>Moderate</v>
      </c>
      <c r="AC1100">
        <v>35</v>
      </c>
      <c r="AD1100" t="str" cm="1">
        <f t="array" ref="AD1100">IF(Table2[[#This Row],[Interaction_Count_Final]]="","N/A",_xlfn.IFS(Table2[[#This Row],[Interaction_Count_Final]]&lt;=2,"Low",Table2[[#This Row],[Interaction_Count_Final]]&lt;=5,"Medium",Table2[[#This Row],[Interaction_Count_Final]]&gt;=6,"High",TRUE,"CHECK"))</f>
        <v>High</v>
      </c>
      <c r="AE1100" t="s">
        <v>7266</v>
      </c>
      <c r="AF1100" t="b">
        <v>1</v>
      </c>
      <c r="AG1100" t="b">
        <v>1</v>
      </c>
      <c r="AH1100">
        <v>1418</v>
      </c>
      <c r="AI1100">
        <v>45180</v>
      </c>
      <c r="AJ1100" t="b">
        <v>1</v>
      </c>
      <c r="AK1100" t="str" cm="1">
        <f t="array" ref="AK1100">_xlfn.LET(
  _xlpm.txt,TRIM(Raw_Data!F1100),
  _xlpm.norm,SUBSTITUTE(SUBSTITUTE(_xlpm.txt,"-","/"),".","/"),
  _xlpm.p,_xlfn.TEXTSPLIT(_xlpm.norm,"/"),
  _xlpm.a,VALUE(INDEX(_xlpm.p,1)),
  _xlpm.b,VALUE(INDEX(_xlpm.p,2)),
  IF(AND(_xlpm.a&lt;=12,_xlpm.b&lt;=12),"REVIEW_AMBIGUOUS","OK")
)</f>
        <v>REVIEW_AMBIGUOUS</v>
      </c>
    </row>
    <row r="1101" spans="1:37">
      <c r="A1101" t="s">
        <v>3338</v>
      </c>
      <c r="B1101" t="s">
        <v>3338</v>
      </c>
      <c r="C1101" t="b">
        <v>0</v>
      </c>
      <c r="D1101" t="s">
        <v>7257</v>
      </c>
      <c r="E1101" t="s">
        <v>3339</v>
      </c>
      <c r="F1101" t="s">
        <v>3339</v>
      </c>
      <c r="G1101" t="s">
        <v>7268</v>
      </c>
      <c r="H1101" t="s">
        <v>106</v>
      </c>
      <c r="I1101" t="s">
        <v>106</v>
      </c>
      <c r="J1101" t="s">
        <v>106</v>
      </c>
      <c r="K1101" t="s">
        <v>193</v>
      </c>
      <c r="L1101" t="s">
        <v>193</v>
      </c>
      <c r="M1101">
        <f>IF(UPPER(TRIM(Table2[[#This Row],[Status_Clean]]))="CONVERTED",1,0)</f>
        <v>0</v>
      </c>
      <c r="N1101">
        <f>IF(ISNUMBER(MATCH(UPPER(TRIM(Table2[[#This Row],[Status_Clean]])),{"CONTACTED","QUALIFIED","CONVERTED"},0)),1,0)</f>
        <v>0</v>
      </c>
      <c r="O1101" cm="1">
        <f t="array" ref="O1101">_xlfn.SWITCH(UPPER(TRIM(Table2[[#This Row],[Status_Clean]])),"NEW",1,"CONTACTED",2,"QUALIFIED",3,"CONVERTED",4,"LOST",5,99)</f>
        <v>1</v>
      </c>
      <c r="P1101" t="s">
        <v>3340</v>
      </c>
      <c r="Q1101" t="s">
        <v>8169</v>
      </c>
      <c r="R1101" t="s">
        <v>8169</v>
      </c>
      <c r="S1101">
        <v>45232</v>
      </c>
      <c r="T1101" t="s">
        <v>7261</v>
      </c>
      <c r="U1101">
        <v>45232</v>
      </c>
      <c r="V1101" t="s">
        <v>7300</v>
      </c>
      <c r="W1101" t="s">
        <v>7263</v>
      </c>
      <c r="X1101" t="s">
        <v>7264</v>
      </c>
      <c r="Y1101" t="s">
        <v>7285</v>
      </c>
      <c r="Z1101" t="s">
        <v>3341</v>
      </c>
      <c r="AA1101">
        <v>30</v>
      </c>
      <c r="AB1101" t="str" cm="1">
        <f t="array" ref="AB1101">_xlfn.LET(_xlpm.x,IFERROR(VALUE(Table2[[#This Row],[Response_Time_Hours]]),""),IF(_xlpm.x="","CHECK",_xlfn.IFS(_xlpm.x&lt;=1,"Immediate",_xlpm.x&lt;=6,"Fast",_xlpm.x&lt;=24,"Moderate",_xlpm.x&gt;24,"Delayed")))</f>
        <v>Delayed</v>
      </c>
      <c r="AC1101">
        <v>8</v>
      </c>
      <c r="AD1101" t="str" cm="1">
        <f t="array" ref="AD1101">IF(Table2[[#This Row],[Interaction_Count_Final]]="","N/A",_xlfn.IFS(Table2[[#This Row],[Interaction_Count_Final]]&lt;=2,"Low",Table2[[#This Row],[Interaction_Count_Final]]&lt;=5,"Medium",Table2[[#This Row],[Interaction_Count_Final]]&gt;=6,"High",TRUE,"CHECK"))</f>
        <v>High</v>
      </c>
      <c r="AE1101" t="s">
        <v>7266</v>
      </c>
      <c r="AF1101" t="b">
        <v>1</v>
      </c>
      <c r="AG1101" t="b">
        <v>1</v>
      </c>
      <c r="AH1101">
        <v>1419</v>
      </c>
      <c r="AI1101">
        <v>45232</v>
      </c>
      <c r="AJ1101" t="b">
        <v>1</v>
      </c>
      <c r="AK1101" t="e" cm="1">
        <f t="array" ref="AK1101">_xlfn.LET(
  _xlpm.txt,TRIM(Raw_Data!F1101),
  _xlpm.norm,SUBSTITUTE(SUBSTITUTE(_xlpm.txt,"-","/"),".","/"),
  _xlpm.p,_xlfn.TEXTSPLIT(_xlpm.norm,"/"),
  _xlpm.a,VALUE(INDEX(_xlpm.p,1)),
  _xlpm.b,VALUE(INDEX(_xlpm.p,2)),
  IF(AND(_xlpm.a&lt;=12,_xlpm.b&lt;=12),"REVIEW_AMBIGUOUS","OK")
)</f>
        <v>#REF!</v>
      </c>
    </row>
    <row r="1102" spans="1:37">
      <c r="A1102" t="s">
        <v>3342</v>
      </c>
      <c r="B1102" t="s">
        <v>3342</v>
      </c>
      <c r="C1102" t="b">
        <v>0</v>
      </c>
      <c r="D1102" t="s">
        <v>7257</v>
      </c>
      <c r="E1102" t="s">
        <v>3343</v>
      </c>
      <c r="F1102" t="s">
        <v>3343</v>
      </c>
      <c r="G1102" t="s">
        <v>7280</v>
      </c>
      <c r="H1102" t="s">
        <v>222</v>
      </c>
      <c r="I1102" t="s">
        <v>222</v>
      </c>
      <c r="J1102" t="s">
        <v>222</v>
      </c>
      <c r="K1102" t="s">
        <v>250</v>
      </c>
      <c r="L1102" t="s">
        <v>250</v>
      </c>
      <c r="M1102">
        <f>IF(UPPER(TRIM(Table2[[#This Row],[Status_Clean]]))="CONVERTED",1,0)</f>
        <v>1</v>
      </c>
      <c r="N1102">
        <f>IF(ISNUMBER(MATCH(UPPER(TRIM(Table2[[#This Row],[Status_Clean]])),{"CONTACTED","QUALIFIED","CONVERTED"},0)),1,0)</f>
        <v>1</v>
      </c>
      <c r="O1102" cm="1">
        <f t="array" ref="O1102">_xlfn.SWITCH(UPPER(TRIM(Table2[[#This Row],[Status_Clean]])),"NEW",1,"CONTACTED",2,"QUALIFIED",3,"CONVERTED",4,"LOST",5,99)</f>
        <v>4</v>
      </c>
      <c r="P1102" t="s">
        <v>3344</v>
      </c>
      <c r="Q1102" t="s">
        <v>8170</v>
      </c>
      <c r="R1102" t="s">
        <v>8170</v>
      </c>
      <c r="S1102">
        <v>45009</v>
      </c>
      <c r="T1102" t="s">
        <v>7261</v>
      </c>
      <c r="U1102">
        <v>45009</v>
      </c>
      <c r="V1102" t="s">
        <v>7295</v>
      </c>
      <c r="W1102" t="s">
        <v>7263</v>
      </c>
      <c r="X1102" t="s">
        <v>7284</v>
      </c>
      <c r="Y1102" t="s">
        <v>7312</v>
      </c>
      <c r="Z1102" t="s">
        <v>3345</v>
      </c>
      <c r="AA1102">
        <v>67.599999999999994</v>
      </c>
      <c r="AB1102" t="str" cm="1">
        <f t="array" ref="AB1102">_xlfn.LET(_xlpm.x,IFERROR(VALUE(Table2[[#This Row],[Response_Time_Hours]]),""),IF(_xlpm.x="","CHECK",_xlfn.IFS(_xlpm.x&lt;=1,"Immediate",_xlpm.x&lt;=6,"Fast",_xlpm.x&lt;=24,"Moderate",_xlpm.x&gt;24,"Delayed")))</f>
        <v>Delayed</v>
      </c>
      <c r="AC1102">
        <v>31</v>
      </c>
      <c r="AD1102" t="str" cm="1">
        <f t="array" ref="AD1102">IF(Table2[[#This Row],[Interaction_Count_Final]]="","N/A",_xlfn.IFS(Table2[[#This Row],[Interaction_Count_Final]]&lt;=2,"Low",Table2[[#This Row],[Interaction_Count_Final]]&lt;=5,"Medium",Table2[[#This Row],[Interaction_Count_Final]]&gt;=6,"High",TRUE,"CHECK"))</f>
        <v>High</v>
      </c>
      <c r="AE1102" t="s">
        <v>7289</v>
      </c>
      <c r="AF1102" t="b">
        <v>1</v>
      </c>
      <c r="AG1102" t="b">
        <v>1</v>
      </c>
      <c r="AH1102">
        <v>1421</v>
      </c>
      <c r="AI1102">
        <v>45009</v>
      </c>
      <c r="AJ1102" t="b">
        <v>1</v>
      </c>
      <c r="AK1102" t="str" cm="1">
        <f t="array" ref="AK1102">_xlfn.LET(
  _xlpm.txt,TRIM(Raw_Data!F1102),
  _xlpm.norm,SUBSTITUTE(SUBSTITUTE(_xlpm.txt,"-","/"),".","/"),
  _xlpm.p,_xlfn.TEXTSPLIT(_xlpm.norm,"/"),
  _xlpm.a,VALUE(INDEX(_xlpm.p,1)),
  _xlpm.b,VALUE(INDEX(_xlpm.p,2)),
  IF(AND(_xlpm.a&lt;=12,_xlpm.b&lt;=12),"REVIEW_AMBIGUOUS","OK")
)</f>
        <v>OK</v>
      </c>
    </row>
    <row r="1103" spans="1:37">
      <c r="A1103" t="s">
        <v>3346</v>
      </c>
      <c r="B1103" t="s">
        <v>3346</v>
      </c>
      <c r="C1103" t="b">
        <v>1</v>
      </c>
      <c r="D1103" t="s">
        <v>7257</v>
      </c>
      <c r="E1103" t="s">
        <v>8171</v>
      </c>
      <c r="F1103" t="s">
        <v>8171</v>
      </c>
      <c r="G1103" t="s">
        <v>7303</v>
      </c>
      <c r="H1103" t="s">
        <v>283</v>
      </c>
      <c r="I1103" t="s">
        <v>283</v>
      </c>
      <c r="J1103" t="s">
        <v>263</v>
      </c>
      <c r="K1103" t="s">
        <v>71</v>
      </c>
      <c r="L1103" t="s">
        <v>71</v>
      </c>
      <c r="M1103">
        <f>IF(UPPER(TRIM(Table2[[#This Row],[Status_Clean]]))="CONVERTED",1,0)</f>
        <v>0</v>
      </c>
      <c r="N1103">
        <f>IF(ISNUMBER(MATCH(UPPER(TRIM(Table2[[#This Row],[Status_Clean]])),{"CONTACTED","QUALIFIED","CONVERTED"},0)),1,0)</f>
        <v>1</v>
      </c>
      <c r="O1103" cm="1">
        <f t="array" ref="O1103">_xlfn.SWITCH(UPPER(TRIM(Table2[[#This Row],[Status_Clean]])),"NEW",1,"CONTACTED",2,"QUALIFIED",3,"CONVERTED",4,"LOST",5,99)</f>
        <v>3</v>
      </c>
      <c r="P1103" t="s">
        <v>3348</v>
      </c>
      <c r="Q1103" t="s">
        <v>8172</v>
      </c>
      <c r="R1103" t="s">
        <v>8172</v>
      </c>
      <c r="S1103">
        <v>45392</v>
      </c>
      <c r="T1103" t="s">
        <v>7261</v>
      </c>
      <c r="U1103">
        <v>45392</v>
      </c>
      <c r="V1103" t="s">
        <v>7297</v>
      </c>
      <c r="W1103" t="s">
        <v>7271</v>
      </c>
      <c r="X1103" t="s">
        <v>7277</v>
      </c>
      <c r="Y1103" t="s">
        <v>7272</v>
      </c>
      <c r="Z1103" t="s">
        <v>623</v>
      </c>
      <c r="AA1103">
        <v>43.7</v>
      </c>
      <c r="AB1103" t="str" cm="1">
        <f t="array" ref="AB1103">_xlfn.LET(_xlpm.x,IFERROR(VALUE(Table2[[#This Row],[Response_Time_Hours]]),""),IF(_xlpm.x="","CHECK",_xlfn.IFS(_xlpm.x&lt;=1,"Immediate",_xlpm.x&lt;=6,"Fast",_xlpm.x&lt;=24,"Moderate",_xlpm.x&gt;24,"Delayed")))</f>
        <v>Delayed</v>
      </c>
      <c r="AC1103">
        <v>10</v>
      </c>
      <c r="AD1103" t="str" cm="1">
        <f t="array" ref="AD1103">IF(Table2[[#This Row],[Interaction_Count_Final]]="","N/A",_xlfn.IFS(Table2[[#This Row],[Interaction_Count_Final]]&lt;=2,"Low",Table2[[#This Row],[Interaction_Count_Final]]&lt;=5,"Medium",Table2[[#This Row],[Interaction_Count_Final]]&gt;=6,"High",TRUE,"CHECK"))</f>
        <v>High</v>
      </c>
      <c r="AE1103" t="s">
        <v>7289</v>
      </c>
      <c r="AF1103" t="b">
        <v>1</v>
      </c>
      <c r="AG1103" t="b">
        <v>1</v>
      </c>
      <c r="AH1103">
        <v>1423</v>
      </c>
      <c r="AI1103">
        <v>45392</v>
      </c>
      <c r="AJ1103" t="b">
        <v>1</v>
      </c>
      <c r="AK1103" t="e" cm="1">
        <f t="array" ref="AK1103">_xlfn.LET(
  _xlpm.txt,TRIM(Raw_Data!F1103),
  _xlpm.norm,SUBSTITUTE(SUBSTITUTE(_xlpm.txt,"-","/"),".","/"),
  _xlpm.p,_xlfn.TEXTSPLIT(_xlpm.norm,"/"),
  _xlpm.a,VALUE(INDEX(_xlpm.p,1)),
  _xlpm.b,VALUE(INDEX(_xlpm.p,2)),
  IF(AND(_xlpm.a&lt;=12,_xlpm.b&lt;=12),"REVIEW_AMBIGUOUS","OK")
)</f>
        <v>#REF!</v>
      </c>
    </row>
    <row r="1104" spans="1:37">
      <c r="A1104" t="s">
        <v>3350</v>
      </c>
      <c r="B1104" t="s">
        <v>3350</v>
      </c>
      <c r="C1104" t="b">
        <v>0</v>
      </c>
      <c r="D1104" t="s">
        <v>7257</v>
      </c>
      <c r="E1104" t="s">
        <v>3351</v>
      </c>
      <c r="F1104" t="s">
        <v>3351</v>
      </c>
      <c r="G1104" t="s">
        <v>7268</v>
      </c>
      <c r="H1104" t="s">
        <v>7485</v>
      </c>
      <c r="I1104" t="s">
        <v>7485</v>
      </c>
      <c r="J1104" t="s">
        <v>123</v>
      </c>
      <c r="K1104" t="s">
        <v>193</v>
      </c>
      <c r="L1104" t="s">
        <v>193</v>
      </c>
      <c r="M1104">
        <f>IF(UPPER(TRIM(Table2[[#This Row],[Status_Clean]]))="CONVERTED",1,0)</f>
        <v>0</v>
      </c>
      <c r="N1104">
        <f>IF(ISNUMBER(MATCH(UPPER(TRIM(Table2[[#This Row],[Status_Clean]])),{"CONTACTED","QUALIFIED","CONVERTED"},0)),1,0)</f>
        <v>0</v>
      </c>
      <c r="O1104" cm="1">
        <f t="array" ref="O1104">_xlfn.SWITCH(UPPER(TRIM(Table2[[#This Row],[Status_Clean]])),"NEW",1,"CONTACTED",2,"QUALIFIED",3,"CONVERTED",4,"LOST",5,99)</f>
        <v>1</v>
      </c>
      <c r="P1104" t="s">
        <v>3352</v>
      </c>
      <c r="Q1104" t="s">
        <v>8173</v>
      </c>
      <c r="R1104" t="s">
        <v>8173</v>
      </c>
      <c r="S1104">
        <v>45106</v>
      </c>
      <c r="T1104" t="s">
        <v>7261</v>
      </c>
      <c r="U1104">
        <v>45106</v>
      </c>
      <c r="V1104" t="s">
        <v>7276</v>
      </c>
      <c r="W1104" t="s">
        <v>7263</v>
      </c>
      <c r="X1104" t="s">
        <v>7277</v>
      </c>
      <c r="Y1104" t="s">
        <v>7285</v>
      </c>
      <c r="Z1104" t="s">
        <v>3353</v>
      </c>
      <c r="AA1104">
        <v>15.6</v>
      </c>
      <c r="AB1104" t="str" cm="1">
        <f t="array" ref="AB1104">_xlfn.LET(_xlpm.x,IFERROR(VALUE(Table2[[#This Row],[Response_Time_Hours]]),""),IF(_xlpm.x="","CHECK",_xlfn.IFS(_xlpm.x&lt;=1,"Immediate",_xlpm.x&lt;=6,"Fast",_xlpm.x&lt;=24,"Moderate",_xlpm.x&gt;24,"Delayed")))</f>
        <v>Moderate</v>
      </c>
      <c r="AC1104">
        <v>28</v>
      </c>
      <c r="AD1104" t="str" cm="1">
        <f t="array" ref="AD1104">IF(Table2[[#This Row],[Interaction_Count_Final]]="","N/A",_xlfn.IFS(Table2[[#This Row],[Interaction_Count_Final]]&lt;=2,"Low",Table2[[#This Row],[Interaction_Count_Final]]&lt;=5,"Medium",Table2[[#This Row],[Interaction_Count_Final]]&gt;=6,"High",TRUE,"CHECK"))</f>
        <v>High</v>
      </c>
      <c r="AE1104" t="s">
        <v>7266</v>
      </c>
      <c r="AF1104" t="b">
        <v>1</v>
      </c>
      <c r="AG1104" t="b">
        <v>1</v>
      </c>
      <c r="AH1104">
        <v>1424</v>
      </c>
      <c r="AI1104">
        <v>45106</v>
      </c>
      <c r="AJ1104" t="b">
        <v>1</v>
      </c>
      <c r="AK1104" t="e" cm="1">
        <f t="array" ref="AK1104">_xlfn.LET(
  _xlpm.txt,TRIM(Raw_Data!F1104),
  _xlpm.norm,SUBSTITUTE(SUBSTITUTE(_xlpm.txt,"-","/"),".","/"),
  _xlpm.p,_xlfn.TEXTSPLIT(_xlpm.norm,"/"),
  _xlpm.a,VALUE(INDEX(_xlpm.p,1)),
  _xlpm.b,VALUE(INDEX(_xlpm.p,2)),
  IF(AND(_xlpm.a&lt;=12,_xlpm.b&lt;=12),"REVIEW_AMBIGUOUS","OK")
)</f>
        <v>#REF!</v>
      </c>
    </row>
    <row r="1105" spans="1:37">
      <c r="A1105" t="s">
        <v>3354</v>
      </c>
      <c r="B1105" t="s">
        <v>3354</v>
      </c>
      <c r="C1105" t="b">
        <v>0</v>
      </c>
      <c r="D1105" t="s">
        <v>7257</v>
      </c>
      <c r="E1105" t="s">
        <v>3355</v>
      </c>
      <c r="F1105" t="s">
        <v>3355</v>
      </c>
      <c r="G1105" t="s">
        <v>7268</v>
      </c>
      <c r="H1105" t="s">
        <v>447</v>
      </c>
      <c r="I1105" t="s">
        <v>447</v>
      </c>
      <c r="J1105" t="s">
        <v>447</v>
      </c>
      <c r="K1105" t="s">
        <v>7259</v>
      </c>
      <c r="L1105" t="s">
        <v>193</v>
      </c>
      <c r="M1105">
        <f>IF(UPPER(TRIM(Table2[[#This Row],[Status_Clean]]))="CONVERTED",1,0)</f>
        <v>0</v>
      </c>
      <c r="N1105">
        <f>IF(ISNUMBER(MATCH(UPPER(TRIM(Table2[[#This Row],[Status_Clean]])),{"CONTACTED","QUALIFIED","CONVERTED"},0)),1,0)</f>
        <v>0</v>
      </c>
      <c r="O1105" cm="1">
        <f t="array" ref="O1105">_xlfn.SWITCH(UPPER(TRIM(Table2[[#This Row],[Status_Clean]])),"NEW",1,"CONTACTED",2,"QUALIFIED",3,"CONVERTED",4,"LOST",5,99)</f>
        <v>1</v>
      </c>
      <c r="P1105">
        <v>45467</v>
      </c>
      <c r="Q1105" t="s">
        <v>7574</v>
      </c>
      <c r="R1105" t="s">
        <v>7574</v>
      </c>
      <c r="S1105">
        <v>45467</v>
      </c>
      <c r="T1105" t="s">
        <v>7261</v>
      </c>
      <c r="U1105">
        <v>45467</v>
      </c>
      <c r="V1105" t="s">
        <v>7276</v>
      </c>
      <c r="W1105" t="s">
        <v>7271</v>
      </c>
      <c r="X1105" t="s">
        <v>7277</v>
      </c>
      <c r="Y1105" t="s">
        <v>7298</v>
      </c>
      <c r="Z1105" t="s">
        <v>3356</v>
      </c>
      <c r="AA1105">
        <v>64</v>
      </c>
      <c r="AB1105" t="str" cm="1">
        <f t="array" ref="AB1105">_xlfn.LET(_xlpm.x,IFERROR(VALUE(Table2[[#This Row],[Response_Time_Hours]]),""),IF(_xlpm.x="","CHECK",_xlfn.IFS(_xlpm.x&lt;=1,"Immediate",_xlpm.x&lt;=6,"Fast",_xlpm.x&lt;=24,"Moderate",_xlpm.x&gt;24,"Delayed")))</f>
        <v>Delayed</v>
      </c>
      <c r="AC1105">
        <v>5</v>
      </c>
      <c r="AD1105" t="str" cm="1">
        <f t="array" ref="AD1105">IF(Table2[[#This Row],[Interaction_Count_Final]]="","N/A",_xlfn.IFS(Table2[[#This Row],[Interaction_Count_Final]]&lt;=2,"Low",Table2[[#This Row],[Interaction_Count_Final]]&lt;=5,"Medium",Table2[[#This Row],[Interaction_Count_Final]]&gt;=6,"High",TRUE,"CHECK"))</f>
        <v>Medium</v>
      </c>
      <c r="AE1105" t="s">
        <v>7273</v>
      </c>
      <c r="AF1105" t="b">
        <v>1</v>
      </c>
      <c r="AG1105" t="b">
        <v>1</v>
      </c>
      <c r="AH1105">
        <v>1425</v>
      </c>
      <c r="AI1105">
        <v>45467</v>
      </c>
      <c r="AJ1105" t="b">
        <v>1</v>
      </c>
      <c r="AK1105" t="e" cm="1">
        <f t="array" ref="AK1105">_xlfn.LET(
  _xlpm.txt,TRIM(Raw_Data!F1105),
  _xlpm.norm,SUBSTITUTE(SUBSTITUTE(_xlpm.txt,"-","/"),".","/"),
  _xlpm.p,_xlfn.TEXTSPLIT(_xlpm.norm,"/"),
  _xlpm.a,VALUE(INDEX(_xlpm.p,1)),
  _xlpm.b,VALUE(INDEX(_xlpm.p,2)),
  IF(AND(_xlpm.a&lt;=12,_xlpm.b&lt;=12),"REVIEW_AMBIGUOUS","OK")
)</f>
        <v>#REF!</v>
      </c>
    </row>
    <row r="1106" spans="1:37">
      <c r="A1106" t="s">
        <v>3357</v>
      </c>
      <c r="B1106" t="s">
        <v>3357</v>
      </c>
      <c r="C1106" t="b">
        <v>1</v>
      </c>
      <c r="D1106" t="s">
        <v>7257</v>
      </c>
      <c r="E1106" t="s">
        <v>3358</v>
      </c>
      <c r="F1106" t="s">
        <v>3358</v>
      </c>
      <c r="G1106" t="s">
        <v>7258</v>
      </c>
      <c r="H1106" t="s">
        <v>123</v>
      </c>
      <c r="I1106" t="s">
        <v>123</v>
      </c>
      <c r="J1106" t="s">
        <v>123</v>
      </c>
      <c r="K1106" t="s">
        <v>193</v>
      </c>
      <c r="L1106" t="s">
        <v>193</v>
      </c>
      <c r="M1106">
        <f>IF(UPPER(TRIM(Table2[[#This Row],[Status_Clean]]))="CONVERTED",1,0)</f>
        <v>0</v>
      </c>
      <c r="N1106">
        <f>IF(ISNUMBER(MATCH(UPPER(TRIM(Table2[[#This Row],[Status_Clean]])),{"CONTACTED","QUALIFIED","CONVERTED"},0)),1,0)</f>
        <v>0</v>
      </c>
      <c r="O1106" cm="1">
        <f t="array" ref="O1106">_xlfn.SWITCH(UPPER(TRIM(Table2[[#This Row],[Status_Clean]])),"NEW",1,"CONTACTED",2,"QUALIFIED",3,"CONVERTED",4,"LOST",5,99)</f>
        <v>1</v>
      </c>
      <c r="P1106">
        <v>45072</v>
      </c>
      <c r="Q1106" t="s">
        <v>8174</v>
      </c>
      <c r="R1106" t="s">
        <v>8174</v>
      </c>
      <c r="S1106">
        <v>45072</v>
      </c>
      <c r="T1106" t="s">
        <v>7261</v>
      </c>
      <c r="U1106">
        <v>45072</v>
      </c>
      <c r="V1106" t="s">
        <v>7314</v>
      </c>
      <c r="W1106" t="s">
        <v>7263</v>
      </c>
      <c r="X1106" t="s">
        <v>7277</v>
      </c>
      <c r="Y1106" t="s">
        <v>7312</v>
      </c>
      <c r="Z1106" t="s">
        <v>3359</v>
      </c>
      <c r="AA1106">
        <v>44.2</v>
      </c>
      <c r="AB1106" t="str" cm="1">
        <f t="array" ref="AB1106">_xlfn.LET(_xlpm.x,IFERROR(VALUE(Table2[[#This Row],[Response_Time_Hours]]),""),IF(_xlpm.x="","CHECK",_xlfn.IFS(_xlpm.x&lt;=1,"Immediate",_xlpm.x&lt;=6,"Fast",_xlpm.x&lt;=24,"Moderate",_xlpm.x&gt;24,"Delayed")))</f>
        <v>Delayed</v>
      </c>
      <c r="AC1106">
        <v>9</v>
      </c>
      <c r="AD1106" t="str" cm="1">
        <f t="array" ref="AD1106">IF(Table2[[#This Row],[Interaction_Count_Final]]="","N/A",_xlfn.IFS(Table2[[#This Row],[Interaction_Count_Final]]&lt;=2,"Low",Table2[[#This Row],[Interaction_Count_Final]]&lt;=5,"Medium",Table2[[#This Row],[Interaction_Count_Final]]&gt;=6,"High",TRUE,"CHECK"))</f>
        <v>High</v>
      </c>
      <c r="AE1106" t="s">
        <v>7266</v>
      </c>
      <c r="AF1106" t="b">
        <v>1</v>
      </c>
      <c r="AG1106" t="b">
        <v>1</v>
      </c>
      <c r="AH1106">
        <v>1426</v>
      </c>
      <c r="AI1106">
        <v>45072</v>
      </c>
      <c r="AJ1106" t="b">
        <v>1</v>
      </c>
      <c r="AK1106" t="e" cm="1">
        <f t="array" ref="AK1106">_xlfn.LET(
  _xlpm.txt,TRIM(Raw_Data!F1106),
  _xlpm.norm,SUBSTITUTE(SUBSTITUTE(_xlpm.txt,"-","/"),".","/"),
  _xlpm.p,_xlfn.TEXTSPLIT(_xlpm.norm,"/"),
  _xlpm.a,VALUE(INDEX(_xlpm.p,1)),
  _xlpm.b,VALUE(INDEX(_xlpm.p,2)),
  IF(AND(_xlpm.a&lt;=12,_xlpm.b&lt;=12),"REVIEW_AMBIGUOUS","OK")
)</f>
        <v>#REF!</v>
      </c>
    </row>
    <row r="1107" spans="1:37">
      <c r="A1107" t="s">
        <v>3360</v>
      </c>
      <c r="B1107" t="s">
        <v>3360</v>
      </c>
      <c r="C1107" t="b">
        <v>0</v>
      </c>
      <c r="D1107" t="s">
        <v>7257</v>
      </c>
      <c r="E1107" t="s">
        <v>3361</v>
      </c>
      <c r="F1107" t="s">
        <v>3361</v>
      </c>
      <c r="G1107" t="s">
        <v>7303</v>
      </c>
      <c r="H1107" t="s">
        <v>156</v>
      </c>
      <c r="I1107" t="s">
        <v>156</v>
      </c>
      <c r="J1107" t="s">
        <v>69</v>
      </c>
      <c r="K1107" t="s">
        <v>7301</v>
      </c>
      <c r="L1107" t="s">
        <v>125</v>
      </c>
      <c r="M1107">
        <f>IF(UPPER(TRIM(Table2[[#This Row],[Status_Clean]]))="CONVERTED",1,0)</f>
        <v>0</v>
      </c>
      <c r="N1107">
        <f>IF(ISNUMBER(MATCH(UPPER(TRIM(Table2[[#This Row],[Status_Clean]])),{"CONTACTED","QUALIFIED","CONVERTED"},0)),1,0)</f>
        <v>1</v>
      </c>
      <c r="O1107" cm="1">
        <f t="array" ref="O1107">_xlfn.SWITCH(UPPER(TRIM(Table2[[#This Row],[Status_Clean]])),"NEW",1,"CONTACTED",2,"QUALIFIED",3,"CONVERTED",4,"LOST",5,99)</f>
        <v>2</v>
      </c>
      <c r="P1107" t="s">
        <v>3362</v>
      </c>
      <c r="Q1107" t="s">
        <v>8175</v>
      </c>
      <c r="R1107" t="s">
        <v>8175</v>
      </c>
      <c r="S1107">
        <v>44947</v>
      </c>
      <c r="T1107" t="s">
        <v>7261</v>
      </c>
      <c r="U1107">
        <v>44947</v>
      </c>
      <c r="V1107" t="s">
        <v>7317</v>
      </c>
      <c r="W1107" t="s">
        <v>7263</v>
      </c>
      <c r="X1107" t="s">
        <v>7284</v>
      </c>
      <c r="Y1107" t="s">
        <v>7278</v>
      </c>
      <c r="Z1107" t="s">
        <v>217</v>
      </c>
      <c r="AA1107">
        <v>21.6</v>
      </c>
      <c r="AB1107" t="str" cm="1">
        <f t="array" ref="AB1107">_xlfn.LET(_xlpm.x,IFERROR(VALUE(Table2[[#This Row],[Response_Time_Hours]]),""),IF(_xlpm.x="","CHECK",_xlfn.IFS(_xlpm.x&lt;=1,"Immediate",_xlpm.x&lt;=6,"Fast",_xlpm.x&lt;=24,"Moderate",_xlpm.x&gt;24,"Delayed")))</f>
        <v>Moderate</v>
      </c>
      <c r="AC1107">
        <v>44</v>
      </c>
      <c r="AD1107" t="str" cm="1">
        <f t="array" ref="AD1107">IF(Table2[[#This Row],[Interaction_Count_Final]]="","N/A",_xlfn.IFS(Table2[[#This Row],[Interaction_Count_Final]]&lt;=2,"Low",Table2[[#This Row],[Interaction_Count_Final]]&lt;=5,"Medium",Table2[[#This Row],[Interaction_Count_Final]]&gt;=6,"High",TRUE,"CHECK"))</f>
        <v>High</v>
      </c>
      <c r="AE1107" t="s">
        <v>7266</v>
      </c>
      <c r="AF1107" t="b">
        <v>1</v>
      </c>
      <c r="AG1107" t="b">
        <v>1</v>
      </c>
      <c r="AH1107">
        <v>1427</v>
      </c>
      <c r="AI1107">
        <v>44947</v>
      </c>
      <c r="AJ1107" t="b">
        <v>1</v>
      </c>
      <c r="AK1107" t="str" cm="1">
        <f t="array" ref="AK1107">_xlfn.LET(
  _xlpm.txt,TRIM(Raw_Data!F1107),
  _xlpm.norm,SUBSTITUTE(SUBSTITUTE(_xlpm.txt,"-","/"),".","/"),
  _xlpm.p,_xlfn.TEXTSPLIT(_xlpm.norm,"/"),
  _xlpm.a,VALUE(INDEX(_xlpm.p,1)),
  _xlpm.b,VALUE(INDEX(_xlpm.p,2)),
  IF(AND(_xlpm.a&lt;=12,_xlpm.b&lt;=12),"REVIEW_AMBIGUOUS","OK")
)</f>
        <v>OK</v>
      </c>
    </row>
    <row r="1108" spans="1:37">
      <c r="A1108" t="s">
        <v>3363</v>
      </c>
      <c r="B1108" t="s">
        <v>3363</v>
      </c>
      <c r="C1108" t="b">
        <v>1</v>
      </c>
      <c r="D1108" t="s">
        <v>7257</v>
      </c>
      <c r="E1108" t="s">
        <v>3364</v>
      </c>
      <c r="F1108" t="s">
        <v>3364</v>
      </c>
      <c r="G1108" t="s">
        <v>7280</v>
      </c>
      <c r="H1108" t="s">
        <v>222</v>
      </c>
      <c r="I1108" t="s">
        <v>222</v>
      </c>
      <c r="J1108" t="s">
        <v>222</v>
      </c>
      <c r="K1108" t="s">
        <v>125</v>
      </c>
      <c r="L1108" t="s">
        <v>125</v>
      </c>
      <c r="M1108">
        <f>IF(UPPER(TRIM(Table2[[#This Row],[Status_Clean]]))="CONVERTED",1,0)</f>
        <v>0</v>
      </c>
      <c r="N1108">
        <f>IF(ISNUMBER(MATCH(UPPER(TRIM(Table2[[#This Row],[Status_Clean]])),{"CONTACTED","QUALIFIED","CONVERTED"},0)),1,0)</f>
        <v>1</v>
      </c>
      <c r="O1108" cm="1">
        <f t="array" ref="O1108">_xlfn.SWITCH(UPPER(TRIM(Table2[[#This Row],[Status_Clean]])),"NEW",1,"CONTACTED",2,"QUALIFIED",3,"CONVERTED",4,"LOST",5,99)</f>
        <v>2</v>
      </c>
      <c r="P1108">
        <v>45600</v>
      </c>
      <c r="Q1108" t="s">
        <v>7512</v>
      </c>
      <c r="R1108" t="s">
        <v>7512</v>
      </c>
      <c r="S1108">
        <v>45600</v>
      </c>
      <c r="T1108" t="s">
        <v>7261</v>
      </c>
      <c r="U1108">
        <v>45600</v>
      </c>
      <c r="V1108" t="s">
        <v>7300</v>
      </c>
      <c r="W1108" t="s">
        <v>7271</v>
      </c>
      <c r="X1108" t="s">
        <v>7264</v>
      </c>
      <c r="Y1108" t="s">
        <v>7298</v>
      </c>
      <c r="Z1108" t="s">
        <v>3365</v>
      </c>
      <c r="AA1108">
        <v>21.7</v>
      </c>
      <c r="AB1108" t="str" cm="1">
        <f t="array" ref="AB1108">_xlfn.LET(_xlpm.x,IFERROR(VALUE(Table2[[#This Row],[Response_Time_Hours]]),""),IF(_xlpm.x="","CHECK",_xlfn.IFS(_xlpm.x&lt;=1,"Immediate",_xlpm.x&lt;=6,"Fast",_xlpm.x&lt;=24,"Moderate",_xlpm.x&gt;24,"Delayed")))</f>
        <v>Moderate</v>
      </c>
      <c r="AC1108">
        <v>11</v>
      </c>
      <c r="AD1108" t="str" cm="1">
        <f t="array" ref="AD1108">IF(Table2[[#This Row],[Interaction_Count_Final]]="","N/A",_xlfn.IFS(Table2[[#This Row],[Interaction_Count_Final]]&lt;=2,"Low",Table2[[#This Row],[Interaction_Count_Final]]&lt;=5,"Medium",Table2[[#This Row],[Interaction_Count_Final]]&gt;=6,"High",TRUE,"CHECK"))</f>
        <v>High</v>
      </c>
      <c r="AE1108" t="s">
        <v>7289</v>
      </c>
      <c r="AF1108" t="b">
        <v>1</v>
      </c>
      <c r="AG1108" t="b">
        <v>1</v>
      </c>
      <c r="AH1108">
        <v>1428</v>
      </c>
      <c r="AI1108">
        <v>45600</v>
      </c>
      <c r="AJ1108" t="b">
        <v>1</v>
      </c>
      <c r="AK1108" t="e" cm="1">
        <f t="array" ref="AK1108">_xlfn.LET(
  _xlpm.txt,TRIM(Raw_Data!F1108),
  _xlpm.norm,SUBSTITUTE(SUBSTITUTE(_xlpm.txt,"-","/"),".","/"),
  _xlpm.p,_xlfn.TEXTSPLIT(_xlpm.norm,"/"),
  _xlpm.a,VALUE(INDEX(_xlpm.p,1)),
  _xlpm.b,VALUE(INDEX(_xlpm.p,2)),
  IF(AND(_xlpm.a&lt;=12,_xlpm.b&lt;=12),"REVIEW_AMBIGUOUS","OK")
)</f>
        <v>#REF!</v>
      </c>
    </row>
    <row r="1109" spans="1:37">
      <c r="A1109" t="s">
        <v>3366</v>
      </c>
      <c r="B1109" t="s">
        <v>3366</v>
      </c>
      <c r="C1109" t="b">
        <v>0</v>
      </c>
      <c r="D1109" t="s">
        <v>7257</v>
      </c>
      <c r="E1109" t="s">
        <v>3367</v>
      </c>
      <c r="F1109" t="s">
        <v>3367</v>
      </c>
      <c r="G1109" t="s">
        <v>7258</v>
      </c>
      <c r="H1109" t="s">
        <v>654</v>
      </c>
      <c r="I1109" t="s">
        <v>654</v>
      </c>
      <c r="J1109" t="s">
        <v>254</v>
      </c>
      <c r="K1109" t="s">
        <v>173</v>
      </c>
      <c r="L1109" t="s">
        <v>173</v>
      </c>
      <c r="M1109">
        <f>IF(UPPER(TRIM(Table2[[#This Row],[Status_Clean]]))="CONVERTED",1,0)</f>
        <v>0</v>
      </c>
      <c r="N1109">
        <f>IF(ISNUMBER(MATCH(UPPER(TRIM(Table2[[#This Row],[Status_Clean]])),{"CONTACTED","QUALIFIED","CONVERTED"},0)),1,0)</f>
        <v>0</v>
      </c>
      <c r="O1109" cm="1">
        <f t="array" ref="O1109">_xlfn.SWITCH(UPPER(TRIM(Table2[[#This Row],[Status_Clean]])),"NEW",1,"CONTACTED",2,"QUALIFIED",3,"CONVERTED",4,"LOST",5,99)</f>
        <v>5</v>
      </c>
      <c r="P1109" t="s">
        <v>3368</v>
      </c>
      <c r="Q1109" t="s">
        <v>8176</v>
      </c>
      <c r="R1109" t="s">
        <v>8176</v>
      </c>
      <c r="S1109">
        <v>45259</v>
      </c>
      <c r="T1109" t="s">
        <v>7261</v>
      </c>
      <c r="U1109">
        <v>45259</v>
      </c>
      <c r="V1109" t="s">
        <v>7300</v>
      </c>
      <c r="W1109" t="s">
        <v>7263</v>
      </c>
      <c r="X1109" t="s">
        <v>7264</v>
      </c>
      <c r="Y1109" t="s">
        <v>7272</v>
      </c>
      <c r="Z1109" t="s">
        <v>217</v>
      </c>
      <c r="AA1109">
        <v>21.6</v>
      </c>
      <c r="AB1109" t="str" cm="1">
        <f t="array" ref="AB1109">_xlfn.LET(_xlpm.x,IFERROR(VALUE(Table2[[#This Row],[Response_Time_Hours]]),""),IF(_xlpm.x="","CHECK",_xlfn.IFS(_xlpm.x&lt;=1,"Immediate",_xlpm.x&lt;=6,"Fast",_xlpm.x&lt;=24,"Moderate",_xlpm.x&gt;24,"Delayed")))</f>
        <v>Moderate</v>
      </c>
      <c r="AC1109">
        <v>7</v>
      </c>
      <c r="AD1109" t="str" cm="1">
        <f t="array" ref="AD1109">IF(Table2[[#This Row],[Interaction_Count_Final]]="","N/A",_xlfn.IFS(Table2[[#This Row],[Interaction_Count_Final]]&lt;=2,"Low",Table2[[#This Row],[Interaction_Count_Final]]&lt;=5,"Medium",Table2[[#This Row],[Interaction_Count_Final]]&gt;=6,"High",TRUE,"CHECK"))</f>
        <v>High</v>
      </c>
      <c r="AE1109" t="s">
        <v>7266</v>
      </c>
      <c r="AF1109" t="b">
        <v>1</v>
      </c>
      <c r="AG1109" t="b">
        <v>1</v>
      </c>
      <c r="AH1109">
        <v>1429</v>
      </c>
      <c r="AI1109">
        <v>45259</v>
      </c>
      <c r="AJ1109" t="b">
        <v>1</v>
      </c>
      <c r="AK1109" t="e" cm="1">
        <f t="array" ref="AK1109">_xlfn.LET(
  _xlpm.txt,TRIM(Raw_Data!F1109),
  _xlpm.norm,SUBSTITUTE(SUBSTITUTE(_xlpm.txt,"-","/"),".","/"),
  _xlpm.p,_xlfn.TEXTSPLIT(_xlpm.norm,"/"),
  _xlpm.a,VALUE(INDEX(_xlpm.p,1)),
  _xlpm.b,VALUE(INDEX(_xlpm.p,2)),
  IF(AND(_xlpm.a&lt;=12,_xlpm.b&lt;=12),"REVIEW_AMBIGUOUS","OK")
)</f>
        <v>#REF!</v>
      </c>
    </row>
    <row r="1110" spans="1:37">
      <c r="A1110" t="s">
        <v>3369</v>
      </c>
      <c r="B1110" t="s">
        <v>3369</v>
      </c>
      <c r="C1110" t="b">
        <v>0</v>
      </c>
      <c r="D1110" t="s">
        <v>7257</v>
      </c>
      <c r="E1110" t="s">
        <v>3370</v>
      </c>
      <c r="F1110" t="s">
        <v>3370</v>
      </c>
      <c r="G1110" t="s">
        <v>7280</v>
      </c>
      <c r="H1110" t="s">
        <v>352</v>
      </c>
      <c r="I1110" t="s">
        <v>352</v>
      </c>
      <c r="J1110" t="s">
        <v>447</v>
      </c>
      <c r="K1110" t="s">
        <v>250</v>
      </c>
      <c r="L1110" t="s">
        <v>250</v>
      </c>
      <c r="M1110">
        <f>IF(UPPER(TRIM(Table2[[#This Row],[Status_Clean]]))="CONVERTED",1,0)</f>
        <v>1</v>
      </c>
      <c r="N1110">
        <f>IF(ISNUMBER(MATCH(UPPER(TRIM(Table2[[#This Row],[Status_Clean]])),{"CONTACTED","QUALIFIED","CONVERTED"},0)),1,0)</f>
        <v>1</v>
      </c>
      <c r="O1110" cm="1">
        <f t="array" ref="O1110">_xlfn.SWITCH(UPPER(TRIM(Table2[[#This Row],[Status_Clean]])),"NEW",1,"CONTACTED",2,"QUALIFIED",3,"CONVERTED",4,"LOST",5,99)</f>
        <v>4</v>
      </c>
      <c r="P1110" t="s">
        <v>3371</v>
      </c>
      <c r="Q1110" t="s">
        <v>8177</v>
      </c>
      <c r="R1110" t="s">
        <v>8177</v>
      </c>
      <c r="S1110">
        <v>45213</v>
      </c>
      <c r="T1110" t="s">
        <v>7261</v>
      </c>
      <c r="U1110">
        <v>45213</v>
      </c>
      <c r="V1110" t="s">
        <v>7270</v>
      </c>
      <c r="W1110" t="s">
        <v>7263</v>
      </c>
      <c r="X1110" t="s">
        <v>7264</v>
      </c>
      <c r="Y1110" t="s">
        <v>7278</v>
      </c>
      <c r="Z1110" t="s">
        <v>3372</v>
      </c>
      <c r="AA1110">
        <v>10.6</v>
      </c>
      <c r="AB1110" t="str" cm="1">
        <f t="array" ref="AB1110">_xlfn.LET(_xlpm.x,IFERROR(VALUE(Table2[[#This Row],[Response_Time_Hours]]),""),IF(_xlpm.x="","CHECK",_xlfn.IFS(_xlpm.x&lt;=1,"Immediate",_xlpm.x&lt;=6,"Fast",_xlpm.x&lt;=24,"Moderate",_xlpm.x&gt;24,"Delayed")))</f>
        <v>Moderate</v>
      </c>
      <c r="AC1110" t="s">
        <v>232</v>
      </c>
      <c r="AD1110" t="str" cm="1">
        <f t="array" ref="AD1110">IF(Table2[[#This Row],[Interaction_Count_Final]]="","N/A",_xlfn.IFS(Table2[[#This Row],[Interaction_Count_Final]]&lt;=2,"Low",Table2[[#This Row],[Interaction_Count_Final]]&lt;=5,"Medium",Table2[[#This Row],[Interaction_Count_Final]]&gt;=6,"High",TRUE,"CHECK"))</f>
        <v>High</v>
      </c>
      <c r="AE1110" t="s">
        <v>7273</v>
      </c>
      <c r="AF1110" t="b">
        <v>1</v>
      </c>
      <c r="AG1110" t="b">
        <v>1</v>
      </c>
      <c r="AH1110">
        <v>1430</v>
      </c>
      <c r="AI1110">
        <v>45213</v>
      </c>
      <c r="AJ1110" t="b">
        <v>1</v>
      </c>
      <c r="AK1110" t="e" cm="1">
        <f t="array" ref="AK1110">_xlfn.LET(
  _xlpm.txt,TRIM(Raw_Data!F1110),
  _xlpm.norm,SUBSTITUTE(SUBSTITUTE(_xlpm.txt,"-","/"),".","/"),
  _xlpm.p,_xlfn.TEXTSPLIT(_xlpm.norm,"/"),
  _xlpm.a,VALUE(INDEX(_xlpm.p,1)),
  _xlpm.b,VALUE(INDEX(_xlpm.p,2)),
  IF(AND(_xlpm.a&lt;=12,_xlpm.b&lt;=12),"REVIEW_AMBIGUOUS","OK")
)</f>
        <v>#REF!</v>
      </c>
    </row>
    <row r="1111" spans="1:37">
      <c r="A1111" t="s">
        <v>3373</v>
      </c>
      <c r="B1111" t="s">
        <v>3373</v>
      </c>
      <c r="C1111" t="b">
        <v>1</v>
      </c>
      <c r="D1111" t="s">
        <v>7257</v>
      </c>
      <c r="E1111" t="s">
        <v>3374</v>
      </c>
      <c r="F1111" t="s">
        <v>3374</v>
      </c>
      <c r="G1111" t="s">
        <v>7280</v>
      </c>
      <c r="H1111" t="s">
        <v>600</v>
      </c>
      <c r="I1111" t="s">
        <v>600</v>
      </c>
      <c r="J1111" t="s">
        <v>254</v>
      </c>
      <c r="K1111" t="s">
        <v>125</v>
      </c>
      <c r="L1111" t="s">
        <v>125</v>
      </c>
      <c r="M1111">
        <f>IF(UPPER(TRIM(Table2[[#This Row],[Status_Clean]]))="CONVERTED",1,0)</f>
        <v>0</v>
      </c>
      <c r="N1111">
        <f>IF(ISNUMBER(MATCH(UPPER(TRIM(Table2[[#This Row],[Status_Clean]])),{"CONTACTED","QUALIFIED","CONVERTED"},0)),1,0)</f>
        <v>1</v>
      </c>
      <c r="O1111" cm="1">
        <f t="array" ref="O1111">_xlfn.SWITCH(UPPER(TRIM(Table2[[#This Row],[Status_Clean]])),"NEW",1,"CONTACTED",2,"QUALIFIED",3,"CONVERTED",4,"LOST",5,99)</f>
        <v>2</v>
      </c>
      <c r="P1111">
        <v>45470</v>
      </c>
      <c r="Q1111" t="s">
        <v>7802</v>
      </c>
      <c r="R1111" t="s">
        <v>7802</v>
      </c>
      <c r="S1111">
        <v>45470</v>
      </c>
      <c r="T1111" t="s">
        <v>7261</v>
      </c>
      <c r="U1111">
        <v>45470</v>
      </c>
      <c r="V1111" t="s">
        <v>7276</v>
      </c>
      <c r="W1111" t="s">
        <v>7271</v>
      </c>
      <c r="X1111" t="s">
        <v>7277</v>
      </c>
      <c r="Y1111" t="s">
        <v>7285</v>
      </c>
      <c r="Z1111">
        <v>61.3</v>
      </c>
      <c r="AA1111">
        <v>61.3</v>
      </c>
      <c r="AB1111" t="str" cm="1">
        <f t="array" ref="AB1111">_xlfn.LET(_xlpm.x,IFERROR(VALUE(Table2[[#This Row],[Response_Time_Hours]]),""),IF(_xlpm.x="","CHECK",_xlfn.IFS(_xlpm.x&lt;=1,"Immediate",_xlpm.x&lt;=6,"Fast",_xlpm.x&lt;=24,"Moderate",_xlpm.x&gt;24,"Delayed")))</f>
        <v>Delayed</v>
      </c>
      <c r="AC1111">
        <v>42</v>
      </c>
      <c r="AD1111" t="str" cm="1">
        <f t="array" ref="AD1111">IF(Table2[[#This Row],[Interaction_Count_Final]]="","N/A",_xlfn.IFS(Table2[[#This Row],[Interaction_Count_Final]]&lt;=2,"Low",Table2[[#This Row],[Interaction_Count_Final]]&lt;=5,"Medium",Table2[[#This Row],[Interaction_Count_Final]]&gt;=6,"High",TRUE,"CHECK"))</f>
        <v>High</v>
      </c>
      <c r="AE1111" t="s">
        <v>7289</v>
      </c>
      <c r="AF1111" t="b">
        <v>1</v>
      </c>
      <c r="AG1111" t="b">
        <v>1</v>
      </c>
      <c r="AH1111">
        <v>1431</v>
      </c>
      <c r="AI1111">
        <v>45470</v>
      </c>
      <c r="AJ1111" t="b">
        <v>1</v>
      </c>
      <c r="AK1111" t="e" cm="1">
        <f t="array" ref="AK1111">_xlfn.LET(
  _xlpm.txt,TRIM(Raw_Data!F1111),
  _xlpm.norm,SUBSTITUTE(SUBSTITUTE(_xlpm.txt,"-","/"),".","/"),
  _xlpm.p,_xlfn.TEXTSPLIT(_xlpm.norm,"/"),
  _xlpm.a,VALUE(INDEX(_xlpm.p,1)),
  _xlpm.b,VALUE(INDEX(_xlpm.p,2)),
  IF(AND(_xlpm.a&lt;=12,_xlpm.b&lt;=12),"REVIEW_AMBIGUOUS","OK")
)</f>
        <v>#REF!</v>
      </c>
    </row>
    <row r="1112" spans="1:37">
      <c r="A1112" t="s">
        <v>3375</v>
      </c>
      <c r="B1112" t="s">
        <v>3375</v>
      </c>
      <c r="C1112" t="b">
        <v>0</v>
      </c>
      <c r="D1112" t="s">
        <v>7257</v>
      </c>
      <c r="E1112" t="s">
        <v>3376</v>
      </c>
      <c r="F1112" t="s">
        <v>3376</v>
      </c>
      <c r="G1112" t="s">
        <v>7274</v>
      </c>
      <c r="H1112" t="s">
        <v>1035</v>
      </c>
      <c r="I1112" t="s">
        <v>1035</v>
      </c>
      <c r="J1112" t="s">
        <v>311</v>
      </c>
      <c r="K1112" t="s">
        <v>173</v>
      </c>
      <c r="L1112" t="s">
        <v>173</v>
      </c>
      <c r="M1112">
        <f>IF(UPPER(TRIM(Table2[[#This Row],[Status_Clean]]))="CONVERTED",1,0)</f>
        <v>0</v>
      </c>
      <c r="N1112">
        <f>IF(ISNUMBER(MATCH(UPPER(TRIM(Table2[[#This Row],[Status_Clean]])),{"CONTACTED","QUALIFIED","CONVERTED"},0)),1,0)</f>
        <v>0</v>
      </c>
      <c r="O1112" cm="1">
        <f t="array" ref="O1112">_xlfn.SWITCH(UPPER(TRIM(Table2[[#This Row],[Status_Clean]])),"NEW",1,"CONTACTED",2,"QUALIFIED",3,"CONVERTED",4,"LOST",5,99)</f>
        <v>5</v>
      </c>
      <c r="P1112">
        <v>45158</v>
      </c>
      <c r="Q1112" t="s">
        <v>7691</v>
      </c>
      <c r="R1112" t="s">
        <v>7691</v>
      </c>
      <c r="S1112">
        <v>45158</v>
      </c>
      <c r="T1112" t="s">
        <v>7261</v>
      </c>
      <c r="U1112">
        <v>45158</v>
      </c>
      <c r="V1112" t="s">
        <v>7310</v>
      </c>
      <c r="W1112" t="s">
        <v>7263</v>
      </c>
      <c r="X1112" t="s">
        <v>7288</v>
      </c>
      <c r="Y1112" t="s">
        <v>7293</v>
      </c>
      <c r="Z1112">
        <v>66</v>
      </c>
      <c r="AA1112">
        <v>66</v>
      </c>
      <c r="AB1112" t="str" cm="1">
        <f t="array" ref="AB1112">_xlfn.LET(_xlpm.x,IFERROR(VALUE(Table2[[#This Row],[Response_Time_Hours]]),""),IF(_xlpm.x="","CHECK",_xlfn.IFS(_xlpm.x&lt;=1,"Immediate",_xlpm.x&lt;=6,"Fast",_xlpm.x&lt;=24,"Moderate",_xlpm.x&gt;24,"Delayed")))</f>
        <v>Delayed</v>
      </c>
      <c r="AC1112">
        <v>27</v>
      </c>
      <c r="AD1112" t="str" cm="1">
        <f t="array" ref="AD1112">IF(Table2[[#This Row],[Interaction_Count_Final]]="","N/A",_xlfn.IFS(Table2[[#This Row],[Interaction_Count_Final]]&lt;=2,"Low",Table2[[#This Row],[Interaction_Count_Final]]&lt;=5,"Medium",Table2[[#This Row],[Interaction_Count_Final]]&gt;=6,"High",TRUE,"CHECK"))</f>
        <v>High</v>
      </c>
      <c r="AE1112" t="s">
        <v>7273</v>
      </c>
      <c r="AF1112" t="b">
        <v>1</v>
      </c>
      <c r="AG1112" t="b">
        <v>1</v>
      </c>
      <c r="AH1112">
        <v>1432</v>
      </c>
      <c r="AI1112">
        <v>45158</v>
      </c>
      <c r="AJ1112" t="b">
        <v>1</v>
      </c>
      <c r="AK1112" t="e" cm="1">
        <f t="array" ref="AK1112">_xlfn.LET(
  _xlpm.txt,TRIM(Raw_Data!F1112),
  _xlpm.norm,SUBSTITUTE(SUBSTITUTE(_xlpm.txt,"-","/"),".","/"),
  _xlpm.p,_xlfn.TEXTSPLIT(_xlpm.norm,"/"),
  _xlpm.a,VALUE(INDEX(_xlpm.p,1)),
  _xlpm.b,VALUE(INDEX(_xlpm.p,2)),
  IF(AND(_xlpm.a&lt;=12,_xlpm.b&lt;=12),"REVIEW_AMBIGUOUS","OK")
)</f>
        <v>#REF!</v>
      </c>
    </row>
    <row r="1113" spans="1:37">
      <c r="A1113" t="s">
        <v>3377</v>
      </c>
      <c r="B1113" t="s">
        <v>3377</v>
      </c>
      <c r="C1113" t="b">
        <v>0</v>
      </c>
      <c r="D1113" t="s">
        <v>7257</v>
      </c>
      <c r="E1113" t="s">
        <v>3378</v>
      </c>
      <c r="F1113" t="s">
        <v>3378</v>
      </c>
      <c r="G1113" t="s">
        <v>7303</v>
      </c>
      <c r="H1113" t="s">
        <v>363</v>
      </c>
      <c r="I1113" t="s">
        <v>363</v>
      </c>
      <c r="J1113" t="s">
        <v>363</v>
      </c>
      <c r="K1113" t="s">
        <v>7502</v>
      </c>
      <c r="L1113" t="s">
        <v>71</v>
      </c>
      <c r="M1113">
        <f>IF(UPPER(TRIM(Table2[[#This Row],[Status_Clean]]))="CONVERTED",1,0)</f>
        <v>0</v>
      </c>
      <c r="N1113">
        <f>IF(ISNUMBER(MATCH(UPPER(TRIM(Table2[[#This Row],[Status_Clean]])),{"CONTACTED","QUALIFIED","CONVERTED"},0)),1,0)</f>
        <v>1</v>
      </c>
      <c r="O1113" cm="1">
        <f t="array" ref="O1113">_xlfn.SWITCH(UPPER(TRIM(Table2[[#This Row],[Status_Clean]])),"NEW",1,"CONTACTED",2,"QUALIFIED",3,"CONVERTED",4,"LOST",5,99)</f>
        <v>3</v>
      </c>
      <c r="P1113">
        <v>44950</v>
      </c>
      <c r="Q1113" t="s">
        <v>7985</v>
      </c>
      <c r="R1113" t="s">
        <v>7985</v>
      </c>
      <c r="S1113">
        <v>44950</v>
      </c>
      <c r="T1113" t="s">
        <v>7261</v>
      </c>
      <c r="U1113">
        <v>44950</v>
      </c>
      <c r="V1113" t="s">
        <v>7317</v>
      </c>
      <c r="W1113" t="s">
        <v>7263</v>
      </c>
      <c r="X1113" t="s">
        <v>7284</v>
      </c>
      <c r="Y1113" t="s">
        <v>7265</v>
      </c>
      <c r="Z1113">
        <v>57</v>
      </c>
      <c r="AA1113">
        <v>57</v>
      </c>
      <c r="AB1113" t="str" cm="1">
        <f t="array" ref="AB1113">_xlfn.LET(_xlpm.x,IFERROR(VALUE(Table2[[#This Row],[Response_Time_Hours]]),""),IF(_xlpm.x="","CHECK",_xlfn.IFS(_xlpm.x&lt;=1,"Immediate",_xlpm.x&lt;=6,"Fast",_xlpm.x&lt;=24,"Moderate",_xlpm.x&gt;24,"Delayed")))</f>
        <v>Delayed</v>
      </c>
      <c r="AC1113">
        <v>12</v>
      </c>
      <c r="AD1113" t="str" cm="1">
        <f t="array" ref="AD1113">IF(Table2[[#This Row],[Interaction_Count_Final]]="","N/A",_xlfn.IFS(Table2[[#This Row],[Interaction_Count_Final]]&lt;=2,"Low",Table2[[#This Row],[Interaction_Count_Final]]&lt;=5,"Medium",Table2[[#This Row],[Interaction_Count_Final]]&gt;=6,"High",TRUE,"CHECK"))</f>
        <v>High</v>
      </c>
      <c r="AE1113" t="s">
        <v>7266</v>
      </c>
      <c r="AF1113" t="b">
        <v>1</v>
      </c>
      <c r="AG1113" t="b">
        <v>1</v>
      </c>
      <c r="AH1113">
        <v>1433</v>
      </c>
      <c r="AI1113">
        <v>44950</v>
      </c>
      <c r="AJ1113" t="b">
        <v>1</v>
      </c>
      <c r="AK1113" t="e" cm="1">
        <f t="array" ref="AK1113">_xlfn.LET(
  _xlpm.txt,TRIM(Raw_Data!F1113),
  _xlpm.norm,SUBSTITUTE(SUBSTITUTE(_xlpm.txt,"-","/"),".","/"),
  _xlpm.p,_xlfn.TEXTSPLIT(_xlpm.norm,"/"),
  _xlpm.a,VALUE(INDEX(_xlpm.p,1)),
  _xlpm.b,VALUE(INDEX(_xlpm.p,2)),
  IF(AND(_xlpm.a&lt;=12,_xlpm.b&lt;=12),"REVIEW_AMBIGUOUS","OK")
)</f>
        <v>#REF!</v>
      </c>
    </row>
    <row r="1114" spans="1:37">
      <c r="A1114" t="s">
        <v>3379</v>
      </c>
      <c r="B1114" t="s">
        <v>3379</v>
      </c>
      <c r="C1114" t="b">
        <v>0</v>
      </c>
      <c r="D1114" t="s">
        <v>7257</v>
      </c>
      <c r="E1114" t="s">
        <v>3380</v>
      </c>
      <c r="F1114" t="s">
        <v>3380</v>
      </c>
      <c r="G1114" t="s">
        <v>7274</v>
      </c>
      <c r="H1114" t="s">
        <v>254</v>
      </c>
      <c r="I1114" t="s">
        <v>254</v>
      </c>
      <c r="J1114" t="s">
        <v>254</v>
      </c>
      <c r="K1114" t="s">
        <v>193</v>
      </c>
      <c r="L1114" t="s">
        <v>193</v>
      </c>
      <c r="M1114">
        <f>IF(UPPER(TRIM(Table2[[#This Row],[Status_Clean]]))="CONVERTED",1,0)</f>
        <v>0</v>
      </c>
      <c r="N1114">
        <f>IF(ISNUMBER(MATCH(UPPER(TRIM(Table2[[#This Row],[Status_Clean]])),{"CONTACTED","QUALIFIED","CONVERTED"},0)),1,0)</f>
        <v>0</v>
      </c>
      <c r="O1114" cm="1">
        <f t="array" ref="O1114">_xlfn.SWITCH(UPPER(TRIM(Table2[[#This Row],[Status_Clean]])),"NEW",1,"CONTACTED",2,"QUALIFIED",3,"CONVERTED",4,"LOST",5,99)</f>
        <v>1</v>
      </c>
      <c r="P1114" t="s">
        <v>1337</v>
      </c>
      <c r="Q1114" t="s">
        <v>7671</v>
      </c>
      <c r="R1114" t="s">
        <v>7671</v>
      </c>
      <c r="S1114">
        <v>44955</v>
      </c>
      <c r="T1114" t="s">
        <v>7261</v>
      </c>
      <c r="U1114">
        <v>44955</v>
      </c>
      <c r="V1114" t="s">
        <v>7317</v>
      </c>
      <c r="W1114" t="s">
        <v>7263</v>
      </c>
      <c r="X1114" t="s">
        <v>7284</v>
      </c>
      <c r="Y1114" t="s">
        <v>7293</v>
      </c>
      <c r="Z1114" t="s">
        <v>223</v>
      </c>
      <c r="AA1114">
        <v>69.599999999999994</v>
      </c>
      <c r="AB1114" t="str" cm="1">
        <f t="array" ref="AB1114">_xlfn.LET(_xlpm.x,IFERROR(VALUE(Table2[[#This Row],[Response_Time_Hours]]),""),IF(_xlpm.x="","CHECK",_xlfn.IFS(_xlpm.x&lt;=1,"Immediate",_xlpm.x&lt;=6,"Fast",_xlpm.x&lt;=24,"Moderate",_xlpm.x&gt;24,"Delayed")))</f>
        <v>Delayed</v>
      </c>
      <c r="AC1114">
        <v>12</v>
      </c>
      <c r="AD1114" t="str" cm="1">
        <f t="array" ref="AD1114">IF(Table2[[#This Row],[Interaction_Count_Final]]="","N/A",_xlfn.IFS(Table2[[#This Row],[Interaction_Count_Final]]&lt;=2,"Low",Table2[[#This Row],[Interaction_Count_Final]]&lt;=5,"Medium",Table2[[#This Row],[Interaction_Count_Final]]&gt;=6,"High",TRUE,"CHECK"))</f>
        <v>High</v>
      </c>
      <c r="AE1114" t="s">
        <v>7273</v>
      </c>
      <c r="AF1114" t="b">
        <v>1</v>
      </c>
      <c r="AG1114" t="b">
        <v>1</v>
      </c>
      <c r="AH1114">
        <v>1434</v>
      </c>
      <c r="AI1114">
        <v>44955</v>
      </c>
      <c r="AJ1114" t="b">
        <v>1</v>
      </c>
      <c r="AK1114" t="str" cm="1">
        <f t="array" ref="AK1114">_xlfn.LET(
  _xlpm.txt,TRIM(Raw_Data!F1114),
  _xlpm.norm,SUBSTITUTE(SUBSTITUTE(_xlpm.txt,"-","/"),".","/"),
  _xlpm.p,_xlfn.TEXTSPLIT(_xlpm.norm,"/"),
  _xlpm.a,VALUE(INDEX(_xlpm.p,1)),
  _xlpm.b,VALUE(INDEX(_xlpm.p,2)),
  IF(AND(_xlpm.a&lt;=12,_xlpm.b&lt;=12),"REVIEW_AMBIGUOUS","OK")
)</f>
        <v>OK</v>
      </c>
    </row>
    <row r="1115" spans="1:37">
      <c r="A1115" t="s">
        <v>3381</v>
      </c>
      <c r="B1115" t="s">
        <v>3381</v>
      </c>
      <c r="C1115" t="b">
        <v>0</v>
      </c>
      <c r="D1115" t="s">
        <v>7257</v>
      </c>
      <c r="E1115" t="s">
        <v>3382</v>
      </c>
      <c r="F1115" t="s">
        <v>3382</v>
      </c>
      <c r="G1115" t="s">
        <v>7303</v>
      </c>
      <c r="H1115" t="s">
        <v>359</v>
      </c>
      <c r="I1115" t="s">
        <v>359</v>
      </c>
      <c r="J1115" t="s">
        <v>473</v>
      </c>
      <c r="K1115" t="s">
        <v>7319</v>
      </c>
      <c r="L1115" t="s">
        <v>71</v>
      </c>
      <c r="M1115">
        <f>IF(UPPER(TRIM(Table2[[#This Row],[Status_Clean]]))="CONVERTED",1,0)</f>
        <v>0</v>
      </c>
      <c r="N1115">
        <f>IF(ISNUMBER(MATCH(UPPER(TRIM(Table2[[#This Row],[Status_Clean]])),{"CONTACTED","QUALIFIED","CONVERTED"},0)),1,0)</f>
        <v>1</v>
      </c>
      <c r="O1115" cm="1">
        <f t="array" ref="O1115">_xlfn.SWITCH(UPPER(TRIM(Table2[[#This Row],[Status_Clean]])),"NEW",1,"CONTACTED",2,"QUALIFIED",3,"CONVERTED",4,"LOST",5,99)</f>
        <v>3</v>
      </c>
      <c r="P1115" t="s">
        <v>3383</v>
      </c>
      <c r="Q1115" t="s">
        <v>8178</v>
      </c>
      <c r="R1115" t="s">
        <v>8178</v>
      </c>
      <c r="S1115">
        <v>45611</v>
      </c>
      <c r="T1115" t="s">
        <v>7261</v>
      </c>
      <c r="U1115">
        <v>45611</v>
      </c>
      <c r="V1115" t="s">
        <v>7300</v>
      </c>
      <c r="W1115" t="s">
        <v>7271</v>
      </c>
      <c r="X1115" t="s">
        <v>7264</v>
      </c>
      <c r="Y1115" t="s">
        <v>7312</v>
      </c>
      <c r="Z1115" t="s">
        <v>3384</v>
      </c>
      <c r="AA1115">
        <v>33.1</v>
      </c>
      <c r="AB1115" t="str" cm="1">
        <f t="array" ref="AB1115">_xlfn.LET(_xlpm.x,IFERROR(VALUE(Table2[[#This Row],[Response_Time_Hours]]),""),IF(_xlpm.x="","CHECK",_xlfn.IFS(_xlpm.x&lt;=1,"Immediate",_xlpm.x&lt;=6,"Fast",_xlpm.x&lt;=24,"Moderate",_xlpm.x&gt;24,"Delayed")))</f>
        <v>Delayed</v>
      </c>
      <c r="AC1115">
        <v>2</v>
      </c>
      <c r="AD1115" t="str" cm="1">
        <f t="array" ref="AD1115">IF(Table2[[#This Row],[Interaction_Count_Final]]="","N/A",_xlfn.IFS(Table2[[#This Row],[Interaction_Count_Final]]&lt;=2,"Low",Table2[[#This Row],[Interaction_Count_Final]]&lt;=5,"Medium",Table2[[#This Row],[Interaction_Count_Final]]&gt;=6,"High",TRUE,"CHECK"))</f>
        <v>Low</v>
      </c>
      <c r="AE1115" t="s">
        <v>7266</v>
      </c>
      <c r="AF1115" t="b">
        <v>1</v>
      </c>
      <c r="AG1115" t="b">
        <v>1</v>
      </c>
      <c r="AH1115">
        <v>1435</v>
      </c>
      <c r="AI1115">
        <v>45611</v>
      </c>
      <c r="AJ1115" t="b">
        <v>1</v>
      </c>
      <c r="AK1115" t="e" cm="1">
        <f t="array" ref="AK1115">_xlfn.LET(
  _xlpm.txt,TRIM(Raw_Data!F1115),
  _xlpm.norm,SUBSTITUTE(SUBSTITUTE(_xlpm.txt,"-","/"),".","/"),
  _xlpm.p,_xlfn.TEXTSPLIT(_xlpm.norm,"/"),
  _xlpm.a,VALUE(INDEX(_xlpm.p,1)),
  _xlpm.b,VALUE(INDEX(_xlpm.p,2)),
  IF(AND(_xlpm.a&lt;=12,_xlpm.b&lt;=12),"REVIEW_AMBIGUOUS","OK")
)</f>
        <v>#REF!</v>
      </c>
    </row>
    <row r="1116" spans="1:37">
      <c r="A1116" t="s">
        <v>3385</v>
      </c>
      <c r="B1116" t="s">
        <v>3385</v>
      </c>
      <c r="C1116" t="b">
        <v>0</v>
      </c>
      <c r="D1116" t="s">
        <v>7257</v>
      </c>
      <c r="E1116" t="s">
        <v>3386</v>
      </c>
      <c r="F1116" t="s">
        <v>3386</v>
      </c>
      <c r="G1116" t="s">
        <v>7303</v>
      </c>
      <c r="H1116" t="s">
        <v>1035</v>
      </c>
      <c r="I1116" t="s">
        <v>1035</v>
      </c>
      <c r="J1116" t="s">
        <v>311</v>
      </c>
      <c r="K1116" t="s">
        <v>7502</v>
      </c>
      <c r="L1116" t="s">
        <v>71</v>
      </c>
      <c r="M1116">
        <f>IF(UPPER(TRIM(Table2[[#This Row],[Status_Clean]]))="CONVERTED",1,0)</f>
        <v>0</v>
      </c>
      <c r="N1116">
        <f>IF(ISNUMBER(MATCH(UPPER(TRIM(Table2[[#This Row],[Status_Clean]])),{"CONTACTED","QUALIFIED","CONVERTED"},0)),1,0)</f>
        <v>1</v>
      </c>
      <c r="O1116" cm="1">
        <f t="array" ref="O1116">_xlfn.SWITCH(UPPER(TRIM(Table2[[#This Row],[Status_Clean]])),"NEW",1,"CONTACTED",2,"QUALIFIED",3,"CONVERTED",4,"LOST",5,99)</f>
        <v>3</v>
      </c>
      <c r="P1116">
        <v>45210</v>
      </c>
      <c r="Q1116" t="s">
        <v>7651</v>
      </c>
      <c r="R1116" t="s">
        <v>7651</v>
      </c>
      <c r="S1116">
        <v>45210</v>
      </c>
      <c r="T1116" t="s">
        <v>7261</v>
      </c>
      <c r="U1116">
        <v>45210</v>
      </c>
      <c r="V1116" t="s">
        <v>7270</v>
      </c>
      <c r="W1116" t="s">
        <v>7263</v>
      </c>
      <c r="X1116" t="s">
        <v>7264</v>
      </c>
      <c r="Y1116" t="s">
        <v>7272</v>
      </c>
      <c r="Z1116" t="s">
        <v>3387</v>
      </c>
      <c r="AA1116">
        <v>52.6</v>
      </c>
      <c r="AB1116" t="str" cm="1">
        <f t="array" ref="AB1116">_xlfn.LET(_xlpm.x,IFERROR(VALUE(Table2[[#This Row],[Response_Time_Hours]]),""),IF(_xlpm.x="","CHECK",_xlfn.IFS(_xlpm.x&lt;=1,"Immediate",_xlpm.x&lt;=6,"Fast",_xlpm.x&lt;=24,"Moderate",_xlpm.x&gt;24,"Delayed")))</f>
        <v>Delayed</v>
      </c>
      <c r="AC1116">
        <v>14</v>
      </c>
      <c r="AD1116" t="str" cm="1">
        <f t="array" ref="AD1116">IF(Table2[[#This Row],[Interaction_Count_Final]]="","N/A",_xlfn.IFS(Table2[[#This Row],[Interaction_Count_Final]]&lt;=2,"Low",Table2[[#This Row],[Interaction_Count_Final]]&lt;=5,"Medium",Table2[[#This Row],[Interaction_Count_Final]]&gt;=6,"High",TRUE,"CHECK"))</f>
        <v>High</v>
      </c>
      <c r="AE1116" t="s">
        <v>7266</v>
      </c>
      <c r="AF1116" t="b">
        <v>1</v>
      </c>
      <c r="AG1116" t="b">
        <v>1</v>
      </c>
      <c r="AH1116">
        <v>1436</v>
      </c>
      <c r="AI1116">
        <v>45210</v>
      </c>
      <c r="AJ1116" t="b">
        <v>1</v>
      </c>
      <c r="AK1116" t="e" cm="1">
        <f t="array" ref="AK1116">_xlfn.LET(
  _xlpm.txt,TRIM(Raw_Data!F1116),
  _xlpm.norm,SUBSTITUTE(SUBSTITUTE(_xlpm.txt,"-","/"),".","/"),
  _xlpm.p,_xlfn.TEXTSPLIT(_xlpm.norm,"/"),
  _xlpm.a,VALUE(INDEX(_xlpm.p,1)),
  _xlpm.b,VALUE(INDEX(_xlpm.p,2)),
  IF(AND(_xlpm.a&lt;=12,_xlpm.b&lt;=12),"REVIEW_AMBIGUOUS","OK")
)</f>
        <v>#REF!</v>
      </c>
    </row>
    <row r="1117" spans="1:37">
      <c r="A1117" t="s">
        <v>3388</v>
      </c>
      <c r="B1117" t="s">
        <v>3388</v>
      </c>
      <c r="C1117" t="b">
        <v>0</v>
      </c>
      <c r="D1117" t="s">
        <v>7257</v>
      </c>
      <c r="E1117" t="s">
        <v>3389</v>
      </c>
      <c r="F1117" t="s">
        <v>3389</v>
      </c>
      <c r="G1117" t="s">
        <v>7303</v>
      </c>
      <c r="H1117" t="s">
        <v>404</v>
      </c>
      <c r="I1117" t="s">
        <v>404</v>
      </c>
      <c r="J1117" t="s">
        <v>363</v>
      </c>
      <c r="K1117" t="s">
        <v>250</v>
      </c>
      <c r="L1117" t="s">
        <v>250</v>
      </c>
      <c r="M1117">
        <f>IF(UPPER(TRIM(Table2[[#This Row],[Status_Clean]]))="CONVERTED",1,0)</f>
        <v>1</v>
      </c>
      <c r="N1117">
        <f>IF(ISNUMBER(MATCH(UPPER(TRIM(Table2[[#This Row],[Status_Clean]])),{"CONTACTED","QUALIFIED","CONVERTED"},0)),1,0)</f>
        <v>1</v>
      </c>
      <c r="O1117" cm="1">
        <f t="array" ref="O1117">_xlfn.SWITCH(UPPER(TRIM(Table2[[#This Row],[Status_Clean]])),"NEW",1,"CONTACTED",2,"QUALIFIED",3,"CONVERTED",4,"LOST",5,99)</f>
        <v>4</v>
      </c>
      <c r="P1117">
        <v>45049</v>
      </c>
      <c r="Q1117" t="s">
        <v>7880</v>
      </c>
      <c r="R1117" t="s">
        <v>7880</v>
      </c>
      <c r="S1117">
        <v>45049</v>
      </c>
      <c r="T1117" t="s">
        <v>7261</v>
      </c>
      <c r="U1117">
        <v>45049</v>
      </c>
      <c r="V1117" t="s">
        <v>7314</v>
      </c>
      <c r="W1117" t="s">
        <v>7263</v>
      </c>
      <c r="X1117" t="s">
        <v>7277</v>
      </c>
      <c r="Y1117" t="s">
        <v>7272</v>
      </c>
      <c r="Z1117">
        <v>40.799999999999997</v>
      </c>
      <c r="AA1117">
        <v>40.799999999999997</v>
      </c>
      <c r="AB1117" t="str" cm="1">
        <f t="array" ref="AB1117">_xlfn.LET(_xlpm.x,IFERROR(VALUE(Table2[[#This Row],[Response_Time_Hours]]),""),IF(_xlpm.x="","CHECK",_xlfn.IFS(_xlpm.x&lt;=1,"Immediate",_xlpm.x&lt;=6,"Fast",_xlpm.x&lt;=24,"Moderate",_xlpm.x&gt;24,"Delayed")))</f>
        <v>Delayed</v>
      </c>
      <c r="AC1117">
        <v>2</v>
      </c>
      <c r="AD1117" t="str" cm="1">
        <f t="array" ref="AD1117">IF(Table2[[#This Row],[Interaction_Count_Final]]="","N/A",_xlfn.IFS(Table2[[#This Row],[Interaction_Count_Final]]&lt;=2,"Low",Table2[[#This Row],[Interaction_Count_Final]]&lt;=5,"Medium",Table2[[#This Row],[Interaction_Count_Final]]&gt;=6,"High",TRUE,"CHECK"))</f>
        <v>Low</v>
      </c>
      <c r="AE1117" t="s">
        <v>7289</v>
      </c>
      <c r="AF1117" t="b">
        <v>1</v>
      </c>
      <c r="AG1117" t="b">
        <v>1</v>
      </c>
      <c r="AH1117">
        <v>1438</v>
      </c>
      <c r="AI1117">
        <v>45049</v>
      </c>
      <c r="AJ1117" t="b">
        <v>1</v>
      </c>
      <c r="AK1117" t="e" cm="1">
        <f t="array" ref="AK1117">_xlfn.LET(
  _xlpm.txt,TRIM(Raw_Data!F1117),
  _xlpm.norm,SUBSTITUTE(SUBSTITUTE(_xlpm.txt,"-","/"),".","/"),
  _xlpm.p,_xlfn.TEXTSPLIT(_xlpm.norm,"/"),
  _xlpm.a,VALUE(INDEX(_xlpm.p,1)),
  _xlpm.b,VALUE(INDEX(_xlpm.p,2)),
  IF(AND(_xlpm.a&lt;=12,_xlpm.b&lt;=12),"REVIEW_AMBIGUOUS","OK")
)</f>
        <v>#REF!</v>
      </c>
    </row>
    <row r="1118" spans="1:37">
      <c r="A1118" t="s">
        <v>3390</v>
      </c>
      <c r="B1118" t="s">
        <v>3390</v>
      </c>
      <c r="C1118" t="b">
        <v>0</v>
      </c>
      <c r="D1118" t="s">
        <v>7257</v>
      </c>
      <c r="E1118" t="s">
        <v>3391</v>
      </c>
      <c r="F1118" t="s">
        <v>3391</v>
      </c>
      <c r="G1118" t="s">
        <v>7303</v>
      </c>
      <c r="H1118" t="s">
        <v>585</v>
      </c>
      <c r="I1118" t="s">
        <v>585</v>
      </c>
      <c r="J1118" t="s">
        <v>222</v>
      </c>
      <c r="K1118" t="s">
        <v>193</v>
      </c>
      <c r="L1118" t="s">
        <v>193</v>
      </c>
      <c r="M1118">
        <f>IF(UPPER(TRIM(Table2[[#This Row],[Status_Clean]]))="CONVERTED",1,0)</f>
        <v>0</v>
      </c>
      <c r="N1118">
        <f>IF(ISNUMBER(MATCH(UPPER(TRIM(Table2[[#This Row],[Status_Clean]])),{"CONTACTED","QUALIFIED","CONVERTED"},0)),1,0)</f>
        <v>0</v>
      </c>
      <c r="O1118" cm="1">
        <f t="array" ref="O1118">_xlfn.SWITCH(UPPER(TRIM(Table2[[#This Row],[Status_Clean]])),"NEW",1,"CONTACTED",2,"QUALIFIED",3,"CONVERTED",4,"LOST",5,99)</f>
        <v>1</v>
      </c>
      <c r="P1118">
        <v>45418</v>
      </c>
      <c r="Q1118" t="s">
        <v>7897</v>
      </c>
      <c r="R1118" t="s">
        <v>7897</v>
      </c>
      <c r="S1118">
        <v>45418</v>
      </c>
      <c r="T1118" t="s">
        <v>7261</v>
      </c>
      <c r="U1118">
        <v>45418</v>
      </c>
      <c r="V1118" t="s">
        <v>7314</v>
      </c>
      <c r="W1118" t="s">
        <v>7271</v>
      </c>
      <c r="X1118" t="s">
        <v>7277</v>
      </c>
      <c r="Y1118" t="s">
        <v>7298</v>
      </c>
      <c r="Z1118">
        <v>58.1</v>
      </c>
      <c r="AA1118">
        <v>58.1</v>
      </c>
      <c r="AB1118" t="str" cm="1">
        <f t="array" ref="AB1118">_xlfn.LET(_xlpm.x,IFERROR(VALUE(Table2[[#This Row],[Response_Time_Hours]]),""),IF(_xlpm.x="","CHECK",_xlfn.IFS(_xlpm.x&lt;=1,"Immediate",_xlpm.x&lt;=6,"Fast",_xlpm.x&lt;=24,"Moderate",_xlpm.x&gt;24,"Delayed")))</f>
        <v>Delayed</v>
      </c>
      <c r="AC1118">
        <v>12</v>
      </c>
      <c r="AD1118" t="str" cm="1">
        <f t="array" ref="AD1118">IF(Table2[[#This Row],[Interaction_Count_Final]]="","N/A",_xlfn.IFS(Table2[[#This Row],[Interaction_Count_Final]]&lt;=2,"Low",Table2[[#This Row],[Interaction_Count_Final]]&lt;=5,"Medium",Table2[[#This Row],[Interaction_Count_Final]]&gt;=6,"High",TRUE,"CHECK"))</f>
        <v>High</v>
      </c>
      <c r="AE1118" t="s">
        <v>7273</v>
      </c>
      <c r="AF1118" t="b">
        <v>1</v>
      </c>
      <c r="AG1118" t="b">
        <v>1</v>
      </c>
      <c r="AH1118">
        <v>1439</v>
      </c>
      <c r="AI1118">
        <v>45418</v>
      </c>
      <c r="AJ1118" t="b">
        <v>1</v>
      </c>
      <c r="AK1118" t="e" cm="1">
        <f t="array" ref="AK1118">_xlfn.LET(
  _xlpm.txt,TRIM(Raw_Data!F1118),
  _xlpm.norm,SUBSTITUTE(SUBSTITUTE(_xlpm.txt,"-","/"),".","/"),
  _xlpm.p,_xlfn.TEXTSPLIT(_xlpm.norm,"/"),
  _xlpm.a,VALUE(INDEX(_xlpm.p,1)),
  _xlpm.b,VALUE(INDEX(_xlpm.p,2)),
  IF(AND(_xlpm.a&lt;=12,_xlpm.b&lt;=12),"REVIEW_AMBIGUOUS","OK")
)</f>
        <v>#REF!</v>
      </c>
    </row>
    <row r="1119" spans="1:37">
      <c r="A1119" t="s">
        <v>3392</v>
      </c>
      <c r="B1119" t="s">
        <v>3392</v>
      </c>
      <c r="C1119" t="b">
        <v>0</v>
      </c>
      <c r="D1119" t="s">
        <v>7257</v>
      </c>
      <c r="E1119" t="s">
        <v>3393</v>
      </c>
      <c r="F1119" t="s">
        <v>3393</v>
      </c>
      <c r="G1119" t="s">
        <v>7303</v>
      </c>
      <c r="H1119" t="s">
        <v>1035</v>
      </c>
      <c r="I1119" t="s">
        <v>1035</v>
      </c>
      <c r="J1119" t="s">
        <v>311</v>
      </c>
      <c r="K1119" t="s">
        <v>193</v>
      </c>
      <c r="L1119" t="s">
        <v>193</v>
      </c>
      <c r="M1119">
        <f>IF(UPPER(TRIM(Table2[[#This Row],[Status_Clean]]))="CONVERTED",1,0)</f>
        <v>0</v>
      </c>
      <c r="N1119">
        <f>IF(ISNUMBER(MATCH(UPPER(TRIM(Table2[[#This Row],[Status_Clean]])),{"CONTACTED","QUALIFIED","CONVERTED"},0)),1,0)</f>
        <v>0</v>
      </c>
      <c r="O1119" cm="1">
        <f t="array" ref="O1119">_xlfn.SWITCH(UPPER(TRIM(Table2[[#This Row],[Status_Clean]])),"NEW",1,"CONTACTED",2,"QUALIFIED",3,"CONVERTED",4,"LOST",5,99)</f>
        <v>1</v>
      </c>
      <c r="P1119">
        <v>45626</v>
      </c>
      <c r="Q1119" t="s">
        <v>8179</v>
      </c>
      <c r="R1119" t="s">
        <v>8179</v>
      </c>
      <c r="S1119">
        <v>45626</v>
      </c>
      <c r="T1119" t="s">
        <v>7261</v>
      </c>
      <c r="U1119">
        <v>45626</v>
      </c>
      <c r="V1119" t="s">
        <v>7300</v>
      </c>
      <c r="W1119" t="s">
        <v>7271</v>
      </c>
      <c r="X1119" t="s">
        <v>7264</v>
      </c>
      <c r="Y1119" t="s">
        <v>7278</v>
      </c>
      <c r="Z1119" t="s">
        <v>3394</v>
      </c>
      <c r="AA1119">
        <v>49.8</v>
      </c>
      <c r="AB1119" t="str" cm="1">
        <f t="array" ref="AB1119">_xlfn.LET(_xlpm.x,IFERROR(VALUE(Table2[[#This Row],[Response_Time_Hours]]),""),IF(_xlpm.x="","CHECK",_xlfn.IFS(_xlpm.x&lt;=1,"Immediate",_xlpm.x&lt;=6,"Fast",_xlpm.x&lt;=24,"Moderate",_xlpm.x&gt;24,"Delayed")))</f>
        <v>Delayed</v>
      </c>
      <c r="AC1119">
        <v>24</v>
      </c>
      <c r="AD1119" t="str" cm="1">
        <f t="array" ref="AD1119">IF(Table2[[#This Row],[Interaction_Count_Final]]="","N/A",_xlfn.IFS(Table2[[#This Row],[Interaction_Count_Final]]&lt;=2,"Low",Table2[[#This Row],[Interaction_Count_Final]]&lt;=5,"Medium",Table2[[#This Row],[Interaction_Count_Final]]&gt;=6,"High",TRUE,"CHECK"))</f>
        <v>High</v>
      </c>
      <c r="AE1119" t="s">
        <v>7266</v>
      </c>
      <c r="AF1119" t="b">
        <v>1</v>
      </c>
      <c r="AG1119" t="b">
        <v>1</v>
      </c>
      <c r="AH1119">
        <v>1440</v>
      </c>
      <c r="AI1119">
        <v>45626</v>
      </c>
      <c r="AJ1119" t="b">
        <v>1</v>
      </c>
      <c r="AK1119" t="e" cm="1">
        <f t="array" ref="AK1119">_xlfn.LET(
  _xlpm.txt,TRIM(Raw_Data!F1119),
  _xlpm.norm,SUBSTITUTE(SUBSTITUTE(_xlpm.txt,"-","/"),".","/"),
  _xlpm.p,_xlfn.TEXTSPLIT(_xlpm.norm,"/"),
  _xlpm.a,VALUE(INDEX(_xlpm.p,1)),
  _xlpm.b,VALUE(INDEX(_xlpm.p,2)),
  IF(AND(_xlpm.a&lt;=12,_xlpm.b&lt;=12),"REVIEW_AMBIGUOUS","OK")
)</f>
        <v>#REF!</v>
      </c>
    </row>
    <row r="1120" spans="1:37">
      <c r="A1120" t="s">
        <v>3395</v>
      </c>
      <c r="B1120" t="s">
        <v>3395</v>
      </c>
      <c r="C1120" t="b">
        <v>0</v>
      </c>
      <c r="D1120" t="s">
        <v>7257</v>
      </c>
      <c r="E1120" t="s">
        <v>3396</v>
      </c>
      <c r="F1120" t="s">
        <v>3396</v>
      </c>
      <c r="G1120" t="s">
        <v>7268</v>
      </c>
      <c r="H1120" t="s">
        <v>263</v>
      </c>
      <c r="I1120" t="s">
        <v>263</v>
      </c>
      <c r="J1120" t="s">
        <v>263</v>
      </c>
      <c r="K1120" t="s">
        <v>71</v>
      </c>
      <c r="L1120" t="s">
        <v>71</v>
      </c>
      <c r="M1120">
        <f>IF(UPPER(TRIM(Table2[[#This Row],[Status_Clean]]))="CONVERTED",1,0)</f>
        <v>0</v>
      </c>
      <c r="N1120">
        <f>IF(ISNUMBER(MATCH(UPPER(TRIM(Table2[[#This Row],[Status_Clean]])),{"CONTACTED","QUALIFIED","CONVERTED"},0)),1,0)</f>
        <v>1</v>
      </c>
      <c r="O1120" cm="1">
        <f t="array" ref="O1120">_xlfn.SWITCH(UPPER(TRIM(Table2[[#This Row],[Status_Clean]])),"NEW",1,"CONTACTED",2,"QUALIFIED",3,"CONVERTED",4,"LOST",5,99)</f>
        <v>3</v>
      </c>
      <c r="P1120" t="s">
        <v>3397</v>
      </c>
      <c r="Q1120" t="s">
        <v>7981</v>
      </c>
      <c r="R1120" t="s">
        <v>7981</v>
      </c>
      <c r="S1120">
        <v>45306</v>
      </c>
      <c r="T1120" t="s">
        <v>7261</v>
      </c>
      <c r="U1120">
        <v>45306</v>
      </c>
      <c r="V1120" t="s">
        <v>7317</v>
      </c>
      <c r="W1120" t="s">
        <v>7271</v>
      </c>
      <c r="X1120" t="s">
        <v>7284</v>
      </c>
      <c r="Y1120" t="s">
        <v>7298</v>
      </c>
      <c r="Z1120">
        <v>34</v>
      </c>
      <c r="AA1120">
        <v>34</v>
      </c>
      <c r="AB1120" t="str" cm="1">
        <f t="array" ref="AB1120">_xlfn.LET(_xlpm.x,IFERROR(VALUE(Table2[[#This Row],[Response_Time_Hours]]),""),IF(_xlpm.x="","CHECK",_xlfn.IFS(_xlpm.x&lt;=1,"Immediate",_xlpm.x&lt;=6,"Fast",_xlpm.x&lt;=24,"Moderate",_xlpm.x&gt;24,"Delayed")))</f>
        <v>Delayed</v>
      </c>
      <c r="AC1120">
        <v>29</v>
      </c>
      <c r="AD1120" t="str" cm="1">
        <f t="array" ref="AD1120">IF(Table2[[#This Row],[Interaction_Count_Final]]="","N/A",_xlfn.IFS(Table2[[#This Row],[Interaction_Count_Final]]&lt;=2,"Low",Table2[[#This Row],[Interaction_Count_Final]]&lt;=5,"Medium",Table2[[#This Row],[Interaction_Count_Final]]&gt;=6,"High",TRUE,"CHECK"))</f>
        <v>High</v>
      </c>
      <c r="AE1120" t="s">
        <v>7266</v>
      </c>
      <c r="AF1120" t="b">
        <v>1</v>
      </c>
      <c r="AG1120" t="b">
        <v>1</v>
      </c>
      <c r="AH1120">
        <v>1441</v>
      </c>
      <c r="AI1120">
        <v>45306</v>
      </c>
      <c r="AJ1120" t="b">
        <v>1</v>
      </c>
      <c r="AK1120" t="str" cm="1">
        <f t="array" ref="AK1120">_xlfn.LET(
  _xlpm.txt,TRIM(Raw_Data!F1120),
  _xlpm.norm,SUBSTITUTE(SUBSTITUTE(_xlpm.txt,"-","/"),".","/"),
  _xlpm.p,_xlfn.TEXTSPLIT(_xlpm.norm,"/"),
  _xlpm.a,VALUE(INDEX(_xlpm.p,1)),
  _xlpm.b,VALUE(INDEX(_xlpm.p,2)),
  IF(AND(_xlpm.a&lt;=12,_xlpm.b&lt;=12),"REVIEW_AMBIGUOUS","OK")
)</f>
        <v>OK</v>
      </c>
    </row>
    <row r="1121" spans="1:37">
      <c r="A1121" t="s">
        <v>3398</v>
      </c>
      <c r="B1121" t="s">
        <v>3398</v>
      </c>
      <c r="C1121" t="b">
        <v>1</v>
      </c>
      <c r="D1121" t="s">
        <v>7257</v>
      </c>
      <c r="E1121" t="s">
        <v>8180</v>
      </c>
      <c r="F1121" t="s">
        <v>8180</v>
      </c>
      <c r="G1121" t="s">
        <v>7280</v>
      </c>
      <c r="H1121" t="s">
        <v>363</v>
      </c>
      <c r="I1121" t="s">
        <v>363</v>
      </c>
      <c r="J1121" t="s">
        <v>363</v>
      </c>
      <c r="K1121" t="s">
        <v>7370</v>
      </c>
      <c r="L1121" t="s">
        <v>250</v>
      </c>
      <c r="M1121">
        <f>IF(UPPER(TRIM(Table2[[#This Row],[Status_Clean]]))="CONVERTED",1,0)</f>
        <v>1</v>
      </c>
      <c r="N1121">
        <f>IF(ISNUMBER(MATCH(UPPER(TRIM(Table2[[#This Row],[Status_Clean]])),{"CONTACTED","QUALIFIED","CONVERTED"},0)),1,0)</f>
        <v>1</v>
      </c>
      <c r="O1121" cm="1">
        <f t="array" ref="O1121">_xlfn.SWITCH(UPPER(TRIM(Table2[[#This Row],[Status_Clean]])),"NEW",1,"CONTACTED",2,"QUALIFIED",3,"CONVERTED",4,"LOST",5,99)</f>
        <v>4</v>
      </c>
      <c r="P1121" t="s">
        <v>3400</v>
      </c>
      <c r="Q1121" t="s">
        <v>3400</v>
      </c>
      <c r="R1121" t="s">
        <v>3400</v>
      </c>
      <c r="S1121">
        <v>45164</v>
      </c>
      <c r="T1121" t="s">
        <v>7261</v>
      </c>
      <c r="U1121">
        <v>45164</v>
      </c>
      <c r="V1121" t="s">
        <v>7310</v>
      </c>
      <c r="W1121" t="s">
        <v>7263</v>
      </c>
      <c r="X1121" t="s">
        <v>7288</v>
      </c>
      <c r="Y1121" t="s">
        <v>7278</v>
      </c>
      <c r="Z1121" t="s">
        <v>3401</v>
      </c>
      <c r="AA1121">
        <v>19.600000000000001</v>
      </c>
      <c r="AB1121" t="str" cm="1">
        <f t="array" ref="AB1121">_xlfn.LET(_xlpm.x,IFERROR(VALUE(Table2[[#This Row],[Response_Time_Hours]]),""),IF(_xlpm.x="","CHECK",_xlfn.IFS(_xlpm.x&lt;=1,"Immediate",_xlpm.x&lt;=6,"Fast",_xlpm.x&lt;=24,"Moderate",_xlpm.x&gt;24,"Delayed")))</f>
        <v>Moderate</v>
      </c>
      <c r="AC1121">
        <v>17</v>
      </c>
      <c r="AD1121" t="str" cm="1">
        <f t="array" ref="AD1121">IF(Table2[[#This Row],[Interaction_Count_Final]]="","N/A",_xlfn.IFS(Table2[[#This Row],[Interaction_Count_Final]]&lt;=2,"Low",Table2[[#This Row],[Interaction_Count_Final]]&lt;=5,"Medium",Table2[[#This Row],[Interaction_Count_Final]]&gt;=6,"High",TRUE,"CHECK"))</f>
        <v>High</v>
      </c>
      <c r="AE1121" t="s">
        <v>7289</v>
      </c>
      <c r="AF1121" t="b">
        <v>1</v>
      </c>
      <c r="AG1121" t="b">
        <v>1</v>
      </c>
      <c r="AH1121">
        <v>1442</v>
      </c>
      <c r="AI1121">
        <v>45164</v>
      </c>
      <c r="AJ1121" t="b">
        <v>1</v>
      </c>
      <c r="AK1121" t="str" cm="1">
        <f t="array" ref="AK1121">_xlfn.LET(
  _xlpm.txt,TRIM(Raw_Data!F1121),
  _xlpm.norm,SUBSTITUTE(SUBSTITUTE(_xlpm.txt,"-","/"),".","/"),
  _xlpm.p,_xlfn.TEXTSPLIT(_xlpm.norm,"/"),
  _xlpm.a,VALUE(INDEX(_xlpm.p,1)),
  _xlpm.b,VALUE(INDEX(_xlpm.p,2)),
  IF(AND(_xlpm.a&lt;=12,_xlpm.b&lt;=12),"REVIEW_AMBIGUOUS","OK")
)</f>
        <v>OK</v>
      </c>
    </row>
    <row r="1122" spans="1:37">
      <c r="A1122" t="s">
        <v>3402</v>
      </c>
      <c r="B1122" t="s">
        <v>3402</v>
      </c>
      <c r="C1122" t="b">
        <v>0</v>
      </c>
      <c r="D1122" t="s">
        <v>7257</v>
      </c>
      <c r="E1122" t="s">
        <v>3403</v>
      </c>
      <c r="F1122" t="s">
        <v>3403</v>
      </c>
      <c r="G1122" t="s">
        <v>7280</v>
      </c>
      <c r="H1122" t="s">
        <v>106</v>
      </c>
      <c r="I1122" t="s">
        <v>106</v>
      </c>
      <c r="J1122" t="s">
        <v>106</v>
      </c>
      <c r="K1122" t="s">
        <v>250</v>
      </c>
      <c r="L1122" t="s">
        <v>250</v>
      </c>
      <c r="M1122">
        <f>IF(UPPER(TRIM(Table2[[#This Row],[Status_Clean]]))="CONVERTED",1,0)</f>
        <v>1</v>
      </c>
      <c r="N1122">
        <f>IF(ISNUMBER(MATCH(UPPER(TRIM(Table2[[#This Row],[Status_Clean]])),{"CONTACTED","QUALIFIED","CONVERTED"},0)),1,0)</f>
        <v>1</v>
      </c>
      <c r="O1122" cm="1">
        <f t="array" ref="O1122">_xlfn.SWITCH(UPPER(TRIM(Table2[[#This Row],[Status_Clean]])),"NEW",1,"CONTACTED",2,"QUALIFIED",3,"CONVERTED",4,"LOST",5,99)</f>
        <v>4</v>
      </c>
      <c r="P1122">
        <v>45024</v>
      </c>
      <c r="Q1122" t="s">
        <v>7343</v>
      </c>
      <c r="R1122" t="s">
        <v>7343</v>
      </c>
      <c r="S1122">
        <v>45024</v>
      </c>
      <c r="T1122" t="s">
        <v>7261</v>
      </c>
      <c r="U1122">
        <v>45024</v>
      </c>
      <c r="V1122" t="s">
        <v>7297</v>
      </c>
      <c r="W1122" t="s">
        <v>7263</v>
      </c>
      <c r="X1122" t="s">
        <v>7277</v>
      </c>
      <c r="Y1122" t="s">
        <v>7278</v>
      </c>
      <c r="Z1122">
        <v>19</v>
      </c>
      <c r="AA1122">
        <v>19</v>
      </c>
      <c r="AB1122" t="str" cm="1">
        <f t="array" ref="AB1122">_xlfn.LET(_xlpm.x,IFERROR(VALUE(Table2[[#This Row],[Response_Time_Hours]]),""),IF(_xlpm.x="","CHECK",_xlfn.IFS(_xlpm.x&lt;=1,"Immediate",_xlpm.x&lt;=6,"Fast",_xlpm.x&lt;=24,"Moderate",_xlpm.x&gt;24,"Delayed")))</f>
        <v>Moderate</v>
      </c>
      <c r="AC1122">
        <v>26</v>
      </c>
      <c r="AD1122" t="str" cm="1">
        <f t="array" ref="AD1122">IF(Table2[[#This Row],[Interaction_Count_Final]]="","N/A",_xlfn.IFS(Table2[[#This Row],[Interaction_Count_Final]]&lt;=2,"Low",Table2[[#This Row],[Interaction_Count_Final]]&lt;=5,"Medium",Table2[[#This Row],[Interaction_Count_Final]]&gt;=6,"High",TRUE,"CHECK"))</f>
        <v>High</v>
      </c>
      <c r="AE1122" t="s">
        <v>7266</v>
      </c>
      <c r="AF1122" t="b">
        <v>1</v>
      </c>
      <c r="AG1122" t="b">
        <v>1</v>
      </c>
      <c r="AH1122">
        <v>1443</v>
      </c>
      <c r="AI1122">
        <v>45024</v>
      </c>
      <c r="AJ1122" t="b">
        <v>1</v>
      </c>
      <c r="AK1122" t="e" cm="1">
        <f t="array" ref="AK1122">_xlfn.LET(
  _xlpm.txt,TRIM(Raw_Data!F1122),
  _xlpm.norm,SUBSTITUTE(SUBSTITUTE(_xlpm.txt,"-","/"),".","/"),
  _xlpm.p,_xlfn.TEXTSPLIT(_xlpm.norm,"/"),
  _xlpm.a,VALUE(INDEX(_xlpm.p,1)),
  _xlpm.b,VALUE(INDEX(_xlpm.p,2)),
  IF(AND(_xlpm.a&lt;=12,_xlpm.b&lt;=12),"REVIEW_AMBIGUOUS","OK")
)</f>
        <v>#REF!</v>
      </c>
    </row>
    <row r="1123" spans="1:37">
      <c r="A1123" t="s">
        <v>3404</v>
      </c>
      <c r="B1123" t="s">
        <v>3404</v>
      </c>
      <c r="C1123" t="b">
        <v>1</v>
      </c>
      <c r="D1123" t="s">
        <v>7257</v>
      </c>
      <c r="E1123" t="s">
        <v>8181</v>
      </c>
      <c r="F1123" t="s">
        <v>8181</v>
      </c>
      <c r="G1123" t="s">
        <v>7303</v>
      </c>
      <c r="H1123" t="s">
        <v>654</v>
      </c>
      <c r="I1123" t="s">
        <v>654</v>
      </c>
      <c r="J1123" t="s">
        <v>254</v>
      </c>
      <c r="K1123" t="s">
        <v>71</v>
      </c>
      <c r="L1123" t="s">
        <v>71</v>
      </c>
      <c r="M1123">
        <f>IF(UPPER(TRIM(Table2[[#This Row],[Status_Clean]]))="CONVERTED",1,0)</f>
        <v>0</v>
      </c>
      <c r="N1123">
        <f>IF(ISNUMBER(MATCH(UPPER(TRIM(Table2[[#This Row],[Status_Clean]])),{"CONTACTED","QUALIFIED","CONVERTED"},0)),1,0)</f>
        <v>1</v>
      </c>
      <c r="O1123" cm="1">
        <f t="array" ref="O1123">_xlfn.SWITCH(UPPER(TRIM(Table2[[#This Row],[Status_Clean]])),"NEW",1,"CONTACTED",2,"QUALIFIED",3,"CONVERTED",4,"LOST",5,99)</f>
        <v>3</v>
      </c>
      <c r="P1123">
        <v>45148</v>
      </c>
      <c r="Q1123" t="s">
        <v>7695</v>
      </c>
      <c r="R1123" t="s">
        <v>7695</v>
      </c>
      <c r="S1123">
        <v>45148</v>
      </c>
      <c r="T1123" t="s">
        <v>7261</v>
      </c>
      <c r="U1123">
        <v>45148</v>
      </c>
      <c r="V1123" t="s">
        <v>7310</v>
      </c>
      <c r="W1123" t="s">
        <v>7263</v>
      </c>
      <c r="X1123" t="s">
        <v>7288</v>
      </c>
      <c r="Y1123" t="s">
        <v>7285</v>
      </c>
      <c r="Z1123">
        <v>12</v>
      </c>
      <c r="AA1123">
        <v>12</v>
      </c>
      <c r="AB1123" t="str" cm="1">
        <f t="array" ref="AB1123">_xlfn.LET(_xlpm.x,IFERROR(VALUE(Table2[[#This Row],[Response_Time_Hours]]),""),IF(_xlpm.x="","CHECK",_xlfn.IFS(_xlpm.x&lt;=1,"Immediate",_xlpm.x&lt;=6,"Fast",_xlpm.x&lt;=24,"Moderate",_xlpm.x&gt;24,"Delayed")))</f>
        <v>Moderate</v>
      </c>
      <c r="AC1123">
        <v>38</v>
      </c>
      <c r="AD1123" t="str" cm="1">
        <f t="array" ref="AD1123">IF(Table2[[#This Row],[Interaction_Count_Final]]="","N/A",_xlfn.IFS(Table2[[#This Row],[Interaction_Count_Final]]&lt;=2,"Low",Table2[[#This Row],[Interaction_Count_Final]]&lt;=5,"Medium",Table2[[#This Row],[Interaction_Count_Final]]&gt;=6,"High",TRUE,"CHECK"))</f>
        <v>High</v>
      </c>
      <c r="AE1123" t="s">
        <v>7273</v>
      </c>
      <c r="AF1123" t="b">
        <v>1</v>
      </c>
      <c r="AG1123" t="b">
        <v>1</v>
      </c>
      <c r="AH1123">
        <v>1444</v>
      </c>
      <c r="AI1123">
        <v>45148</v>
      </c>
      <c r="AJ1123" t="b">
        <v>1</v>
      </c>
      <c r="AK1123" t="e" cm="1">
        <f t="array" ref="AK1123">_xlfn.LET(
  _xlpm.txt,TRIM(Raw_Data!F1123),
  _xlpm.norm,SUBSTITUTE(SUBSTITUTE(_xlpm.txt,"-","/"),".","/"),
  _xlpm.p,_xlfn.TEXTSPLIT(_xlpm.norm,"/"),
  _xlpm.a,VALUE(INDEX(_xlpm.p,1)),
  _xlpm.b,VALUE(INDEX(_xlpm.p,2)),
  IF(AND(_xlpm.a&lt;=12,_xlpm.b&lt;=12),"REVIEW_AMBIGUOUS","OK")
)</f>
        <v>#REF!</v>
      </c>
    </row>
    <row r="1124" spans="1:37">
      <c r="A1124" t="s">
        <v>3406</v>
      </c>
      <c r="B1124" t="s">
        <v>3406</v>
      </c>
      <c r="C1124" t="b">
        <v>0</v>
      </c>
      <c r="D1124" t="s">
        <v>7257</v>
      </c>
      <c r="E1124" t="s">
        <v>3407</v>
      </c>
      <c r="F1124" t="s">
        <v>3407</v>
      </c>
      <c r="G1124" t="s">
        <v>7258</v>
      </c>
      <c r="H1124" t="s">
        <v>222</v>
      </c>
      <c r="I1124" t="s">
        <v>222</v>
      </c>
      <c r="J1124" t="s">
        <v>222</v>
      </c>
      <c r="K1124" t="s">
        <v>193</v>
      </c>
      <c r="L1124" t="s">
        <v>193</v>
      </c>
      <c r="M1124">
        <f>IF(UPPER(TRIM(Table2[[#This Row],[Status_Clean]]))="CONVERTED",1,0)</f>
        <v>0</v>
      </c>
      <c r="N1124">
        <f>IF(ISNUMBER(MATCH(UPPER(TRIM(Table2[[#This Row],[Status_Clean]])),{"CONTACTED","QUALIFIED","CONVERTED"},0)),1,0)</f>
        <v>0</v>
      </c>
      <c r="O1124" cm="1">
        <f t="array" ref="O1124">_xlfn.SWITCH(UPPER(TRIM(Table2[[#This Row],[Status_Clean]])),"NEW",1,"CONTACTED",2,"QUALIFIED",3,"CONVERTED",4,"LOST",5,99)</f>
        <v>1</v>
      </c>
      <c r="P1124" t="s">
        <v>3408</v>
      </c>
      <c r="Q1124" t="s">
        <v>8182</v>
      </c>
      <c r="R1124" t="s">
        <v>8182</v>
      </c>
      <c r="S1124">
        <v>45401</v>
      </c>
      <c r="T1124" t="s">
        <v>7261</v>
      </c>
      <c r="U1124">
        <v>45401</v>
      </c>
      <c r="V1124" t="s">
        <v>7297</v>
      </c>
      <c r="W1124" t="s">
        <v>7271</v>
      </c>
      <c r="X1124" t="s">
        <v>7277</v>
      </c>
      <c r="Y1124" t="s">
        <v>7312</v>
      </c>
      <c r="Z1124" t="s">
        <v>3409</v>
      </c>
      <c r="AA1124">
        <v>44.5</v>
      </c>
      <c r="AB1124" t="str" cm="1">
        <f t="array" ref="AB1124">_xlfn.LET(_xlpm.x,IFERROR(VALUE(Table2[[#This Row],[Response_Time_Hours]]),""),IF(_xlpm.x="","CHECK",_xlfn.IFS(_xlpm.x&lt;=1,"Immediate",_xlpm.x&lt;=6,"Fast",_xlpm.x&lt;=24,"Moderate",_xlpm.x&gt;24,"Delayed")))</f>
        <v>Delayed</v>
      </c>
      <c r="AC1124">
        <v>7</v>
      </c>
      <c r="AD1124" t="str" cm="1">
        <f t="array" ref="AD1124">IF(Table2[[#This Row],[Interaction_Count_Final]]="","N/A",_xlfn.IFS(Table2[[#This Row],[Interaction_Count_Final]]&lt;=2,"Low",Table2[[#This Row],[Interaction_Count_Final]]&lt;=5,"Medium",Table2[[#This Row],[Interaction_Count_Final]]&gt;=6,"High",TRUE,"CHECK"))</f>
        <v>High</v>
      </c>
      <c r="AE1124" t="s">
        <v>7266</v>
      </c>
      <c r="AF1124" t="b">
        <v>1</v>
      </c>
      <c r="AG1124" t="b">
        <v>1</v>
      </c>
      <c r="AH1124">
        <v>1445</v>
      </c>
      <c r="AI1124">
        <v>45401</v>
      </c>
      <c r="AJ1124" t="b">
        <v>1</v>
      </c>
      <c r="AK1124" t="str" cm="1">
        <f t="array" ref="AK1124">_xlfn.LET(
  _xlpm.txt,TRIM(Raw_Data!F1124),
  _xlpm.norm,SUBSTITUTE(SUBSTITUTE(_xlpm.txt,"-","/"),".","/"),
  _xlpm.p,_xlfn.TEXTSPLIT(_xlpm.norm,"/"),
  _xlpm.a,VALUE(INDEX(_xlpm.p,1)),
  _xlpm.b,VALUE(INDEX(_xlpm.p,2)),
  IF(AND(_xlpm.a&lt;=12,_xlpm.b&lt;=12),"REVIEW_AMBIGUOUS","OK")
)</f>
        <v>OK</v>
      </c>
    </row>
    <row r="1125" spans="1:37">
      <c r="A1125" t="s">
        <v>3410</v>
      </c>
      <c r="B1125" t="s">
        <v>3410</v>
      </c>
      <c r="C1125" t="b">
        <v>0</v>
      </c>
      <c r="D1125" t="s">
        <v>7257</v>
      </c>
      <c r="E1125" t="s">
        <v>3411</v>
      </c>
      <c r="F1125" t="s">
        <v>3411</v>
      </c>
      <c r="G1125" t="s">
        <v>7268</v>
      </c>
      <c r="H1125" t="s">
        <v>296</v>
      </c>
      <c r="I1125" t="s">
        <v>296</v>
      </c>
      <c r="J1125" t="s">
        <v>263</v>
      </c>
      <c r="K1125" t="s">
        <v>7365</v>
      </c>
      <c r="L1125" t="s">
        <v>250</v>
      </c>
      <c r="M1125">
        <f>IF(UPPER(TRIM(Table2[[#This Row],[Status_Clean]]))="CONVERTED",1,0)</f>
        <v>1</v>
      </c>
      <c r="N1125">
        <f>IF(ISNUMBER(MATCH(UPPER(TRIM(Table2[[#This Row],[Status_Clean]])),{"CONTACTED","QUALIFIED","CONVERTED"},0)),1,0)</f>
        <v>1</v>
      </c>
      <c r="O1125" cm="1">
        <f t="array" ref="O1125">_xlfn.SWITCH(UPPER(TRIM(Table2[[#This Row],[Status_Clean]])),"NEW",1,"CONTACTED",2,"QUALIFIED",3,"CONVERTED",4,"LOST",5,99)</f>
        <v>4</v>
      </c>
      <c r="P1125">
        <v>45376</v>
      </c>
      <c r="Q1125" t="s">
        <v>7708</v>
      </c>
      <c r="R1125" t="s">
        <v>7708</v>
      </c>
      <c r="S1125">
        <v>45376</v>
      </c>
      <c r="T1125" t="s">
        <v>7261</v>
      </c>
      <c r="U1125">
        <v>45376</v>
      </c>
      <c r="V1125" t="s">
        <v>7295</v>
      </c>
      <c r="W1125" t="s">
        <v>7271</v>
      </c>
      <c r="X1125" t="s">
        <v>7284</v>
      </c>
      <c r="Y1125" t="s">
        <v>7298</v>
      </c>
      <c r="Z1125">
        <v>46.6</v>
      </c>
      <c r="AA1125">
        <v>46.6</v>
      </c>
      <c r="AB1125" t="str" cm="1">
        <f t="array" ref="AB1125">_xlfn.LET(_xlpm.x,IFERROR(VALUE(Table2[[#This Row],[Response_Time_Hours]]),""),IF(_xlpm.x="","CHECK",_xlfn.IFS(_xlpm.x&lt;=1,"Immediate",_xlpm.x&lt;=6,"Fast",_xlpm.x&lt;=24,"Moderate",_xlpm.x&gt;24,"Delayed")))</f>
        <v>Delayed</v>
      </c>
      <c r="AC1125">
        <v>6</v>
      </c>
      <c r="AD1125" t="str" cm="1">
        <f t="array" ref="AD1125">IF(Table2[[#This Row],[Interaction_Count_Final]]="","N/A",_xlfn.IFS(Table2[[#This Row],[Interaction_Count_Final]]&lt;=2,"Low",Table2[[#This Row],[Interaction_Count_Final]]&lt;=5,"Medium",Table2[[#This Row],[Interaction_Count_Final]]&gt;=6,"High",TRUE,"CHECK"))</f>
        <v>High</v>
      </c>
      <c r="AE1125" t="s">
        <v>7273</v>
      </c>
      <c r="AF1125" t="b">
        <v>1</v>
      </c>
      <c r="AG1125" t="b">
        <v>1</v>
      </c>
      <c r="AH1125">
        <v>1446</v>
      </c>
      <c r="AI1125">
        <v>45376</v>
      </c>
      <c r="AJ1125" t="b">
        <v>1</v>
      </c>
      <c r="AK1125" t="e" cm="1">
        <f t="array" ref="AK1125">_xlfn.LET(
  _xlpm.txt,TRIM(Raw_Data!F1125),
  _xlpm.norm,SUBSTITUTE(SUBSTITUTE(_xlpm.txt,"-","/"),".","/"),
  _xlpm.p,_xlfn.TEXTSPLIT(_xlpm.norm,"/"),
  _xlpm.a,VALUE(INDEX(_xlpm.p,1)),
  _xlpm.b,VALUE(INDEX(_xlpm.p,2)),
  IF(AND(_xlpm.a&lt;=12,_xlpm.b&lt;=12),"REVIEW_AMBIGUOUS","OK")
)</f>
        <v>#REF!</v>
      </c>
    </row>
    <row r="1126" spans="1:37">
      <c r="A1126" t="s">
        <v>3412</v>
      </c>
      <c r="B1126" t="s">
        <v>3412</v>
      </c>
      <c r="C1126" t="b">
        <v>0</v>
      </c>
      <c r="D1126" t="s">
        <v>7257</v>
      </c>
      <c r="E1126" t="s">
        <v>3413</v>
      </c>
      <c r="F1126" t="s">
        <v>3413</v>
      </c>
      <c r="G1126" t="s">
        <v>7258</v>
      </c>
      <c r="H1126" t="s">
        <v>469</v>
      </c>
      <c r="I1126" t="s">
        <v>469</v>
      </c>
      <c r="J1126" t="s">
        <v>469</v>
      </c>
      <c r="K1126" t="s">
        <v>193</v>
      </c>
      <c r="L1126" t="s">
        <v>193</v>
      </c>
      <c r="M1126">
        <f>IF(UPPER(TRIM(Table2[[#This Row],[Status_Clean]]))="CONVERTED",1,0)</f>
        <v>0</v>
      </c>
      <c r="N1126">
        <f>IF(ISNUMBER(MATCH(UPPER(TRIM(Table2[[#This Row],[Status_Clean]])),{"CONTACTED","QUALIFIED","CONVERTED"},0)),1,0)</f>
        <v>0</v>
      </c>
      <c r="O1126" cm="1">
        <f t="array" ref="O1126">_xlfn.SWITCH(UPPER(TRIM(Table2[[#This Row],[Status_Clean]])),"NEW",1,"CONTACTED",2,"QUALIFIED",3,"CONVERTED",4,"LOST",5,99)</f>
        <v>1</v>
      </c>
      <c r="P1126" t="s">
        <v>3414</v>
      </c>
      <c r="Q1126" t="s">
        <v>7504</v>
      </c>
      <c r="R1126" t="s">
        <v>7504</v>
      </c>
      <c r="S1126">
        <v>45524</v>
      </c>
      <c r="T1126" t="s">
        <v>7261</v>
      </c>
      <c r="U1126">
        <v>45524</v>
      </c>
      <c r="V1126" t="s">
        <v>7310</v>
      </c>
      <c r="W1126" t="s">
        <v>7271</v>
      </c>
      <c r="X1126" t="s">
        <v>7288</v>
      </c>
      <c r="Y1126" t="s">
        <v>7265</v>
      </c>
      <c r="Z1126" t="s">
        <v>72</v>
      </c>
      <c r="AA1126">
        <v>62.400000000000006</v>
      </c>
      <c r="AB1126" t="str" cm="1">
        <f t="array" ref="AB1126">_xlfn.LET(_xlpm.x,IFERROR(VALUE(Table2[[#This Row],[Response_Time_Hours]]),""),IF(_xlpm.x="","CHECK",_xlfn.IFS(_xlpm.x&lt;=1,"Immediate",_xlpm.x&lt;=6,"Fast",_xlpm.x&lt;=24,"Moderate",_xlpm.x&gt;24,"Delayed")))</f>
        <v>Delayed</v>
      </c>
      <c r="AC1126">
        <v>27</v>
      </c>
      <c r="AD1126" t="str" cm="1">
        <f t="array" ref="AD1126">IF(Table2[[#This Row],[Interaction_Count_Final]]="","N/A",_xlfn.IFS(Table2[[#This Row],[Interaction_Count_Final]]&lt;=2,"Low",Table2[[#This Row],[Interaction_Count_Final]]&lt;=5,"Medium",Table2[[#This Row],[Interaction_Count_Final]]&gt;=6,"High",TRUE,"CHECK"))</f>
        <v>High</v>
      </c>
      <c r="AE1126" t="s">
        <v>7289</v>
      </c>
      <c r="AF1126" t="b">
        <v>1</v>
      </c>
      <c r="AG1126" t="b">
        <v>1</v>
      </c>
      <c r="AH1126">
        <v>1447</v>
      </c>
      <c r="AI1126">
        <v>45524</v>
      </c>
      <c r="AJ1126" t="b">
        <v>1</v>
      </c>
      <c r="AK1126" t="str" cm="1">
        <f t="array" ref="AK1126">_xlfn.LET(
  _xlpm.txt,TRIM(Raw_Data!F1126),
  _xlpm.norm,SUBSTITUTE(SUBSTITUTE(_xlpm.txt,"-","/"),".","/"),
  _xlpm.p,_xlfn.TEXTSPLIT(_xlpm.norm,"/"),
  _xlpm.a,VALUE(INDEX(_xlpm.p,1)),
  _xlpm.b,VALUE(INDEX(_xlpm.p,2)),
  IF(AND(_xlpm.a&lt;=12,_xlpm.b&lt;=12),"REVIEW_AMBIGUOUS","OK")
)</f>
        <v>OK</v>
      </c>
    </row>
    <row r="1127" spans="1:37">
      <c r="A1127" t="s">
        <v>3415</v>
      </c>
      <c r="B1127" t="s">
        <v>3415</v>
      </c>
      <c r="C1127" t="b">
        <v>0</v>
      </c>
      <c r="D1127" t="s">
        <v>7257</v>
      </c>
      <c r="E1127" t="s">
        <v>3416</v>
      </c>
      <c r="F1127" t="s">
        <v>3416</v>
      </c>
      <c r="G1127" t="s">
        <v>7280</v>
      </c>
      <c r="H1127" t="s">
        <v>404</v>
      </c>
      <c r="I1127" t="s">
        <v>404</v>
      </c>
      <c r="J1127" t="s">
        <v>363</v>
      </c>
      <c r="K1127" t="s">
        <v>173</v>
      </c>
      <c r="L1127" t="s">
        <v>173</v>
      </c>
      <c r="M1127">
        <f>IF(UPPER(TRIM(Table2[[#This Row],[Status_Clean]]))="CONVERTED",1,0)</f>
        <v>0</v>
      </c>
      <c r="N1127">
        <f>IF(ISNUMBER(MATCH(UPPER(TRIM(Table2[[#This Row],[Status_Clean]])),{"CONTACTED","QUALIFIED","CONVERTED"},0)),1,0)</f>
        <v>0</v>
      </c>
      <c r="O1127" cm="1">
        <f t="array" ref="O1127">_xlfn.SWITCH(UPPER(TRIM(Table2[[#This Row],[Status_Clean]])),"NEW",1,"CONTACTED",2,"QUALIFIED",3,"CONVERTED",4,"LOST",5,99)</f>
        <v>5</v>
      </c>
      <c r="P1127" t="s">
        <v>3417</v>
      </c>
      <c r="Q1127" t="s">
        <v>8183</v>
      </c>
      <c r="R1127" t="s">
        <v>8183</v>
      </c>
      <c r="S1127">
        <v>45240</v>
      </c>
      <c r="T1127" t="s">
        <v>7261</v>
      </c>
      <c r="U1127">
        <v>45240</v>
      </c>
      <c r="V1127" t="s">
        <v>7300</v>
      </c>
      <c r="W1127" t="s">
        <v>7263</v>
      </c>
      <c r="X1127" t="s">
        <v>7264</v>
      </c>
      <c r="Y1127" t="s">
        <v>7312</v>
      </c>
      <c r="Z1127" t="s">
        <v>3418</v>
      </c>
      <c r="AA1127">
        <v>32.799999999999997</v>
      </c>
      <c r="AB1127" t="str" cm="1">
        <f t="array" ref="AB1127">_xlfn.LET(_xlpm.x,IFERROR(VALUE(Table2[[#This Row],[Response_Time_Hours]]),""),IF(_xlpm.x="","CHECK",_xlfn.IFS(_xlpm.x&lt;=1,"Immediate",_xlpm.x&lt;=6,"Fast",_xlpm.x&lt;=24,"Moderate",_xlpm.x&gt;24,"Delayed")))</f>
        <v>Delayed</v>
      </c>
      <c r="AC1127">
        <v>18</v>
      </c>
      <c r="AD1127" t="str" cm="1">
        <f t="array" ref="AD1127">IF(Table2[[#This Row],[Interaction_Count_Final]]="","N/A",_xlfn.IFS(Table2[[#This Row],[Interaction_Count_Final]]&lt;=2,"Low",Table2[[#This Row],[Interaction_Count_Final]]&lt;=5,"Medium",Table2[[#This Row],[Interaction_Count_Final]]&gt;=6,"High",TRUE,"CHECK"))</f>
        <v>High</v>
      </c>
      <c r="AE1127" t="s">
        <v>7273</v>
      </c>
      <c r="AF1127" t="b">
        <v>1</v>
      </c>
      <c r="AG1127" t="b">
        <v>1</v>
      </c>
      <c r="AH1127">
        <v>1448</v>
      </c>
      <c r="AI1127">
        <v>45240</v>
      </c>
      <c r="AJ1127" t="b">
        <v>1</v>
      </c>
      <c r="AK1127" t="e" cm="1">
        <f t="array" ref="AK1127">_xlfn.LET(
  _xlpm.txt,TRIM(Raw_Data!F1127),
  _xlpm.norm,SUBSTITUTE(SUBSTITUTE(_xlpm.txt,"-","/"),".","/"),
  _xlpm.p,_xlfn.TEXTSPLIT(_xlpm.norm,"/"),
  _xlpm.a,VALUE(INDEX(_xlpm.p,1)),
  _xlpm.b,VALUE(INDEX(_xlpm.p,2)),
  IF(AND(_xlpm.a&lt;=12,_xlpm.b&lt;=12),"REVIEW_AMBIGUOUS","OK")
)</f>
        <v>#REF!</v>
      </c>
    </row>
    <row r="1128" spans="1:37">
      <c r="A1128" t="s">
        <v>3419</v>
      </c>
      <c r="B1128" t="s">
        <v>3419</v>
      </c>
      <c r="C1128" t="b">
        <v>0</v>
      </c>
      <c r="D1128" t="s">
        <v>7257</v>
      </c>
      <c r="E1128" t="s">
        <v>3420</v>
      </c>
      <c r="F1128" t="s">
        <v>3420</v>
      </c>
      <c r="G1128" t="s">
        <v>7268</v>
      </c>
      <c r="H1128" t="s">
        <v>311</v>
      </c>
      <c r="I1128" t="s">
        <v>311</v>
      </c>
      <c r="J1128" t="s">
        <v>311</v>
      </c>
      <c r="K1128" t="s">
        <v>193</v>
      </c>
      <c r="L1128" t="s">
        <v>193</v>
      </c>
      <c r="M1128">
        <f>IF(UPPER(TRIM(Table2[[#This Row],[Status_Clean]]))="CONVERTED",1,0)</f>
        <v>0</v>
      </c>
      <c r="N1128">
        <f>IF(ISNUMBER(MATCH(UPPER(TRIM(Table2[[#This Row],[Status_Clean]])),{"CONTACTED","QUALIFIED","CONVERTED"},0)),1,0)</f>
        <v>0</v>
      </c>
      <c r="O1128" cm="1">
        <f t="array" ref="O1128">_xlfn.SWITCH(UPPER(TRIM(Table2[[#This Row],[Status_Clean]])),"NEW",1,"CONTACTED",2,"QUALIFIED",3,"CONVERTED",4,"LOST",5,99)</f>
        <v>1</v>
      </c>
      <c r="P1128" t="s">
        <v>2555</v>
      </c>
      <c r="Q1128" t="s">
        <v>7982</v>
      </c>
      <c r="R1128" t="s">
        <v>7982</v>
      </c>
      <c r="S1128">
        <v>45179</v>
      </c>
      <c r="T1128" t="s">
        <v>7261</v>
      </c>
      <c r="U1128">
        <v>45179</v>
      </c>
      <c r="V1128" t="s">
        <v>7287</v>
      </c>
      <c r="W1128" t="s">
        <v>7263</v>
      </c>
      <c r="X1128" t="s">
        <v>7288</v>
      </c>
      <c r="Y1128" t="s">
        <v>7293</v>
      </c>
      <c r="Z1128" t="s">
        <v>3421</v>
      </c>
      <c r="AA1128">
        <v>20.5</v>
      </c>
      <c r="AB1128" t="str" cm="1">
        <f t="array" ref="AB1128">_xlfn.LET(_xlpm.x,IFERROR(VALUE(Table2[[#This Row],[Response_Time_Hours]]),""),IF(_xlpm.x="","CHECK",_xlfn.IFS(_xlpm.x&lt;=1,"Immediate",_xlpm.x&lt;=6,"Fast",_xlpm.x&lt;=24,"Moderate",_xlpm.x&gt;24,"Delayed")))</f>
        <v>Moderate</v>
      </c>
      <c r="AC1128">
        <v>9</v>
      </c>
      <c r="AD1128" t="str" cm="1">
        <f t="array" ref="AD1128">IF(Table2[[#This Row],[Interaction_Count_Final]]="","N/A",_xlfn.IFS(Table2[[#This Row],[Interaction_Count_Final]]&lt;=2,"Low",Table2[[#This Row],[Interaction_Count_Final]]&lt;=5,"Medium",Table2[[#This Row],[Interaction_Count_Final]]&gt;=6,"High",TRUE,"CHECK"))</f>
        <v>High</v>
      </c>
      <c r="AE1128" t="s">
        <v>7273</v>
      </c>
      <c r="AF1128" t="b">
        <v>1</v>
      </c>
      <c r="AG1128" t="b">
        <v>1</v>
      </c>
      <c r="AH1128">
        <v>1449</v>
      </c>
      <c r="AI1128">
        <v>45179</v>
      </c>
      <c r="AJ1128" t="b">
        <v>1</v>
      </c>
      <c r="AK1128" t="str" cm="1">
        <f t="array" ref="AK1128">_xlfn.LET(
  _xlpm.txt,TRIM(Raw_Data!F1128),
  _xlpm.norm,SUBSTITUTE(SUBSTITUTE(_xlpm.txt,"-","/"),".","/"),
  _xlpm.p,_xlfn.TEXTSPLIT(_xlpm.norm,"/"),
  _xlpm.a,VALUE(INDEX(_xlpm.p,1)),
  _xlpm.b,VALUE(INDEX(_xlpm.p,2)),
  IF(AND(_xlpm.a&lt;=12,_xlpm.b&lt;=12),"REVIEW_AMBIGUOUS","OK")
)</f>
        <v>REVIEW_AMBIGUOUS</v>
      </c>
    </row>
    <row r="1129" spans="1:37">
      <c r="A1129" t="s">
        <v>3422</v>
      </c>
      <c r="B1129" t="s">
        <v>3422</v>
      </c>
      <c r="C1129" t="b">
        <v>0</v>
      </c>
      <c r="D1129" t="s">
        <v>7257</v>
      </c>
      <c r="E1129" t="s">
        <v>3423</v>
      </c>
      <c r="F1129" t="s">
        <v>3423</v>
      </c>
      <c r="G1129" t="s">
        <v>7268</v>
      </c>
      <c r="H1129" t="s">
        <v>680</v>
      </c>
      <c r="I1129" t="s">
        <v>680</v>
      </c>
      <c r="J1129" t="s">
        <v>263</v>
      </c>
      <c r="K1129" t="s">
        <v>193</v>
      </c>
      <c r="L1129" t="s">
        <v>193</v>
      </c>
      <c r="M1129">
        <f>IF(UPPER(TRIM(Table2[[#This Row],[Status_Clean]]))="CONVERTED",1,0)</f>
        <v>0</v>
      </c>
      <c r="N1129">
        <f>IF(ISNUMBER(MATCH(UPPER(TRIM(Table2[[#This Row],[Status_Clean]])),{"CONTACTED","QUALIFIED","CONVERTED"},0)),1,0)</f>
        <v>0</v>
      </c>
      <c r="O1129" cm="1">
        <f t="array" ref="O1129">_xlfn.SWITCH(UPPER(TRIM(Table2[[#This Row],[Status_Clean]])),"NEW",1,"CONTACTED",2,"QUALIFIED",3,"CONVERTED",4,"LOST",5,99)</f>
        <v>1</v>
      </c>
      <c r="P1129" t="s">
        <v>3424</v>
      </c>
      <c r="Q1129" t="s">
        <v>8184</v>
      </c>
      <c r="R1129" t="s">
        <v>8184</v>
      </c>
      <c r="S1129">
        <v>45070</v>
      </c>
      <c r="T1129" t="s">
        <v>7261</v>
      </c>
      <c r="U1129">
        <v>45070</v>
      </c>
      <c r="V1129" t="s">
        <v>7314</v>
      </c>
      <c r="W1129" t="s">
        <v>7263</v>
      </c>
      <c r="X1129" t="s">
        <v>7277</v>
      </c>
      <c r="Y1129" t="s">
        <v>7272</v>
      </c>
      <c r="Z1129">
        <v>18.399999999999999</v>
      </c>
      <c r="AA1129">
        <v>18.399999999999999</v>
      </c>
      <c r="AB1129" t="str" cm="1">
        <f t="array" ref="AB1129">_xlfn.LET(_xlpm.x,IFERROR(VALUE(Table2[[#This Row],[Response_Time_Hours]]),""),IF(_xlpm.x="","CHECK",_xlfn.IFS(_xlpm.x&lt;=1,"Immediate",_xlpm.x&lt;=6,"Fast",_xlpm.x&lt;=24,"Moderate",_xlpm.x&gt;24,"Delayed")))</f>
        <v>Moderate</v>
      </c>
      <c r="AC1129">
        <v>36</v>
      </c>
      <c r="AD1129" t="str" cm="1">
        <f t="array" ref="AD1129">IF(Table2[[#This Row],[Interaction_Count_Final]]="","N/A",_xlfn.IFS(Table2[[#This Row],[Interaction_Count_Final]]&lt;=2,"Low",Table2[[#This Row],[Interaction_Count_Final]]&lt;=5,"Medium",Table2[[#This Row],[Interaction_Count_Final]]&gt;=6,"High",TRUE,"CHECK"))</f>
        <v>High</v>
      </c>
      <c r="AE1129" t="s">
        <v>7266</v>
      </c>
      <c r="AF1129" t="b">
        <v>1</v>
      </c>
      <c r="AG1129" t="b">
        <v>1</v>
      </c>
      <c r="AH1129">
        <v>1450</v>
      </c>
      <c r="AI1129">
        <v>45070</v>
      </c>
      <c r="AJ1129" t="b">
        <v>1</v>
      </c>
      <c r="AK1129" t="e" cm="1">
        <f t="array" ref="AK1129">_xlfn.LET(
  _xlpm.txt,TRIM(Raw_Data!F1129),
  _xlpm.norm,SUBSTITUTE(SUBSTITUTE(_xlpm.txt,"-","/"),".","/"),
  _xlpm.p,_xlfn.TEXTSPLIT(_xlpm.norm,"/"),
  _xlpm.a,VALUE(INDEX(_xlpm.p,1)),
  _xlpm.b,VALUE(INDEX(_xlpm.p,2)),
  IF(AND(_xlpm.a&lt;=12,_xlpm.b&lt;=12),"REVIEW_AMBIGUOUS","OK")
)</f>
        <v>#REF!</v>
      </c>
    </row>
    <row r="1130" spans="1:37">
      <c r="A1130" t="s">
        <v>3425</v>
      </c>
      <c r="B1130" t="s">
        <v>3425</v>
      </c>
      <c r="C1130" t="b">
        <v>1</v>
      </c>
      <c r="D1130" t="s">
        <v>7257</v>
      </c>
      <c r="E1130" t="s">
        <v>3426</v>
      </c>
      <c r="F1130" t="s">
        <v>3426</v>
      </c>
      <c r="G1130" t="s">
        <v>7303</v>
      </c>
      <c r="H1130" t="s">
        <v>106</v>
      </c>
      <c r="I1130" t="s">
        <v>106</v>
      </c>
      <c r="J1130" t="s">
        <v>106</v>
      </c>
      <c r="K1130" t="s">
        <v>173</v>
      </c>
      <c r="L1130" t="s">
        <v>173</v>
      </c>
      <c r="M1130">
        <f>IF(UPPER(TRIM(Table2[[#This Row],[Status_Clean]]))="CONVERTED",1,0)</f>
        <v>0</v>
      </c>
      <c r="N1130">
        <f>IF(ISNUMBER(MATCH(UPPER(TRIM(Table2[[#This Row],[Status_Clean]])),{"CONTACTED","QUALIFIED","CONVERTED"},0)),1,0)</f>
        <v>0</v>
      </c>
      <c r="O1130" cm="1">
        <f t="array" ref="O1130">_xlfn.SWITCH(UPPER(TRIM(Table2[[#This Row],[Status_Clean]])),"NEW",1,"CONTACTED",2,"QUALIFIED",3,"CONVERTED",4,"LOST",5,99)</f>
        <v>5</v>
      </c>
      <c r="P1130" t="s">
        <v>3427</v>
      </c>
      <c r="Q1130" t="s">
        <v>7474</v>
      </c>
      <c r="R1130" t="s">
        <v>7474</v>
      </c>
      <c r="S1130">
        <v>45608</v>
      </c>
      <c r="T1130" t="s">
        <v>7261</v>
      </c>
      <c r="U1130">
        <v>45608</v>
      </c>
      <c r="V1130" t="s">
        <v>7300</v>
      </c>
      <c r="W1130" t="s">
        <v>7271</v>
      </c>
      <c r="X1130" t="s">
        <v>7264</v>
      </c>
      <c r="Y1130" t="s">
        <v>7265</v>
      </c>
      <c r="Z1130" t="s">
        <v>3428</v>
      </c>
      <c r="AA1130">
        <v>53.5</v>
      </c>
      <c r="AB1130" t="str" cm="1">
        <f t="array" ref="AB1130">_xlfn.LET(_xlpm.x,IFERROR(VALUE(Table2[[#This Row],[Response_Time_Hours]]),""),IF(_xlpm.x="","CHECK",_xlfn.IFS(_xlpm.x&lt;=1,"Immediate",_xlpm.x&lt;=6,"Fast",_xlpm.x&lt;=24,"Moderate",_xlpm.x&gt;24,"Delayed")))</f>
        <v>Delayed</v>
      </c>
      <c r="AC1130">
        <v>41</v>
      </c>
      <c r="AD1130" t="str" cm="1">
        <f t="array" ref="AD1130">IF(Table2[[#This Row],[Interaction_Count_Final]]="","N/A",_xlfn.IFS(Table2[[#This Row],[Interaction_Count_Final]]&lt;=2,"Low",Table2[[#This Row],[Interaction_Count_Final]]&lt;=5,"Medium",Table2[[#This Row],[Interaction_Count_Final]]&gt;=6,"High",TRUE,"CHECK"))</f>
        <v>High</v>
      </c>
      <c r="AE1130" t="s">
        <v>7273</v>
      </c>
      <c r="AF1130" t="b">
        <v>1</v>
      </c>
      <c r="AG1130" t="b">
        <v>1</v>
      </c>
      <c r="AH1130">
        <v>1451</v>
      </c>
      <c r="AI1130">
        <v>45608</v>
      </c>
      <c r="AJ1130" t="b">
        <v>1</v>
      </c>
      <c r="AK1130" t="str" cm="1">
        <f t="array" ref="AK1130">_xlfn.LET(
  _xlpm.txt,TRIM(Raw_Data!F1130),
  _xlpm.norm,SUBSTITUTE(SUBSTITUTE(_xlpm.txt,"-","/"),".","/"),
  _xlpm.p,_xlfn.TEXTSPLIT(_xlpm.norm,"/"),
  _xlpm.a,VALUE(INDEX(_xlpm.p,1)),
  _xlpm.b,VALUE(INDEX(_xlpm.p,2)),
  IF(AND(_xlpm.a&lt;=12,_xlpm.b&lt;=12),"REVIEW_AMBIGUOUS","OK")
)</f>
        <v>REVIEW_AMBIGUOUS</v>
      </c>
    </row>
    <row r="1131" spans="1:37">
      <c r="A1131" t="s">
        <v>3429</v>
      </c>
      <c r="B1131" t="s">
        <v>3429</v>
      </c>
      <c r="C1131" t="b">
        <v>0</v>
      </c>
      <c r="D1131" t="s">
        <v>7257</v>
      </c>
      <c r="E1131" t="s">
        <v>3430</v>
      </c>
      <c r="F1131" t="s">
        <v>3430</v>
      </c>
      <c r="G1131" t="s">
        <v>7280</v>
      </c>
      <c r="H1131" t="s">
        <v>337</v>
      </c>
      <c r="I1131" t="s">
        <v>337</v>
      </c>
      <c r="J1131" t="s">
        <v>101</v>
      </c>
      <c r="K1131" t="s">
        <v>193</v>
      </c>
      <c r="L1131" t="s">
        <v>193</v>
      </c>
      <c r="M1131">
        <f>IF(UPPER(TRIM(Table2[[#This Row],[Status_Clean]]))="CONVERTED",1,0)</f>
        <v>0</v>
      </c>
      <c r="N1131">
        <f>IF(ISNUMBER(MATCH(UPPER(TRIM(Table2[[#This Row],[Status_Clean]])),{"CONTACTED","QUALIFIED","CONVERTED"},0)),1,0)</f>
        <v>0</v>
      </c>
      <c r="O1131" cm="1">
        <f t="array" ref="O1131">_xlfn.SWITCH(UPPER(TRIM(Table2[[#This Row],[Status_Clean]])),"NEW",1,"CONTACTED",2,"QUALIFIED",3,"CONVERTED",4,"LOST",5,99)</f>
        <v>1</v>
      </c>
      <c r="P1131">
        <v>45075</v>
      </c>
      <c r="Q1131" t="s">
        <v>8185</v>
      </c>
      <c r="R1131" t="s">
        <v>8185</v>
      </c>
      <c r="S1131">
        <v>45075</v>
      </c>
      <c r="T1131" t="s">
        <v>7261</v>
      </c>
      <c r="U1131">
        <v>45075</v>
      </c>
      <c r="V1131" t="s">
        <v>7314</v>
      </c>
      <c r="W1131" t="s">
        <v>7263</v>
      </c>
      <c r="X1131" t="s">
        <v>7277</v>
      </c>
      <c r="Y1131" t="s">
        <v>7298</v>
      </c>
      <c r="Z1131">
        <v>49</v>
      </c>
      <c r="AA1131">
        <v>49</v>
      </c>
      <c r="AB1131" t="str" cm="1">
        <f t="array" ref="AB1131">_xlfn.LET(_xlpm.x,IFERROR(VALUE(Table2[[#This Row],[Response_Time_Hours]]),""),IF(_xlpm.x="","CHECK",_xlfn.IFS(_xlpm.x&lt;=1,"Immediate",_xlpm.x&lt;=6,"Fast",_xlpm.x&lt;=24,"Moderate",_xlpm.x&gt;24,"Delayed")))</f>
        <v>Delayed</v>
      </c>
      <c r="AC1131">
        <v>30</v>
      </c>
      <c r="AD1131" t="str" cm="1">
        <f t="array" ref="AD1131">IF(Table2[[#This Row],[Interaction_Count_Final]]="","N/A",_xlfn.IFS(Table2[[#This Row],[Interaction_Count_Final]]&lt;=2,"Low",Table2[[#This Row],[Interaction_Count_Final]]&lt;=5,"Medium",Table2[[#This Row],[Interaction_Count_Final]]&gt;=6,"High",TRUE,"CHECK"))</f>
        <v>High</v>
      </c>
      <c r="AE1131" t="s">
        <v>7266</v>
      </c>
      <c r="AF1131" t="b">
        <v>1</v>
      </c>
      <c r="AG1131" t="b">
        <v>1</v>
      </c>
      <c r="AH1131">
        <v>1452</v>
      </c>
      <c r="AI1131">
        <v>45075</v>
      </c>
      <c r="AJ1131" t="b">
        <v>1</v>
      </c>
      <c r="AK1131" t="e" cm="1">
        <f t="array" ref="AK1131">_xlfn.LET(
  _xlpm.txt,TRIM(Raw_Data!F1131),
  _xlpm.norm,SUBSTITUTE(SUBSTITUTE(_xlpm.txt,"-","/"),".","/"),
  _xlpm.p,_xlfn.TEXTSPLIT(_xlpm.norm,"/"),
  _xlpm.a,VALUE(INDEX(_xlpm.p,1)),
  _xlpm.b,VALUE(INDEX(_xlpm.p,2)),
  IF(AND(_xlpm.a&lt;=12,_xlpm.b&lt;=12),"REVIEW_AMBIGUOUS","OK")
)</f>
        <v>#REF!</v>
      </c>
    </row>
    <row r="1132" spans="1:37">
      <c r="A1132" t="s">
        <v>3431</v>
      </c>
      <c r="B1132" t="s">
        <v>3431</v>
      </c>
      <c r="C1132" t="b">
        <v>0</v>
      </c>
      <c r="D1132" t="s">
        <v>7257</v>
      </c>
      <c r="E1132" t="s">
        <v>3432</v>
      </c>
      <c r="F1132" t="s">
        <v>3432</v>
      </c>
      <c r="G1132" t="s">
        <v>7258</v>
      </c>
      <c r="H1132" t="s">
        <v>263</v>
      </c>
      <c r="I1132" t="s">
        <v>263</v>
      </c>
      <c r="J1132" t="s">
        <v>263</v>
      </c>
      <c r="K1132" t="s">
        <v>125</v>
      </c>
      <c r="L1132" t="s">
        <v>125</v>
      </c>
      <c r="M1132">
        <f>IF(UPPER(TRIM(Table2[[#This Row],[Status_Clean]]))="CONVERTED",1,0)</f>
        <v>0</v>
      </c>
      <c r="N1132">
        <f>IF(ISNUMBER(MATCH(UPPER(TRIM(Table2[[#This Row],[Status_Clean]])),{"CONTACTED","QUALIFIED","CONVERTED"},0)),1,0)</f>
        <v>1</v>
      </c>
      <c r="O1132" cm="1">
        <f t="array" ref="O1132">_xlfn.SWITCH(UPPER(TRIM(Table2[[#This Row],[Status_Clean]])),"NEW",1,"CONTACTED",2,"QUALIFIED",3,"CONVERTED",4,"LOST",5,99)</f>
        <v>2</v>
      </c>
      <c r="P1132" t="s">
        <v>3433</v>
      </c>
      <c r="Q1132" t="s">
        <v>8158</v>
      </c>
      <c r="R1132" t="s">
        <v>8158</v>
      </c>
      <c r="S1132">
        <v>45529</v>
      </c>
      <c r="T1132" t="s">
        <v>7261</v>
      </c>
      <c r="U1132">
        <v>45529</v>
      </c>
      <c r="V1132" t="s">
        <v>7310</v>
      </c>
      <c r="W1132" t="s">
        <v>7271</v>
      </c>
      <c r="X1132" t="s">
        <v>7288</v>
      </c>
      <c r="Y1132" t="s">
        <v>7293</v>
      </c>
      <c r="Z1132" t="s">
        <v>637</v>
      </c>
      <c r="AA1132">
        <v>7.1999999999999993</v>
      </c>
      <c r="AB1132" t="str" cm="1">
        <f t="array" ref="AB1132">_xlfn.LET(_xlpm.x,IFERROR(VALUE(Table2[[#This Row],[Response_Time_Hours]]),""),IF(_xlpm.x="","CHECK",_xlfn.IFS(_xlpm.x&lt;=1,"Immediate",_xlpm.x&lt;=6,"Fast",_xlpm.x&lt;=24,"Moderate",_xlpm.x&gt;24,"Delayed")))</f>
        <v>Moderate</v>
      </c>
      <c r="AC1132">
        <v>1</v>
      </c>
      <c r="AD1132" t="str" cm="1">
        <f t="array" ref="AD1132">IF(Table2[[#This Row],[Interaction_Count_Final]]="","N/A",_xlfn.IFS(Table2[[#This Row],[Interaction_Count_Final]]&lt;=2,"Low",Table2[[#This Row],[Interaction_Count_Final]]&lt;=5,"Medium",Table2[[#This Row],[Interaction_Count_Final]]&gt;=6,"High",TRUE,"CHECK"))</f>
        <v>Low</v>
      </c>
      <c r="AE1132" t="s">
        <v>7266</v>
      </c>
      <c r="AF1132" t="b">
        <v>1</v>
      </c>
      <c r="AG1132" t="b">
        <v>1</v>
      </c>
      <c r="AH1132">
        <v>1453</v>
      </c>
      <c r="AI1132">
        <v>45529</v>
      </c>
      <c r="AJ1132" t="b">
        <v>1</v>
      </c>
      <c r="AK1132" t="str" cm="1">
        <f t="array" ref="AK1132">_xlfn.LET(
  _xlpm.txt,TRIM(Raw_Data!F1132),
  _xlpm.norm,SUBSTITUTE(SUBSTITUTE(_xlpm.txt,"-","/"),".","/"),
  _xlpm.p,_xlfn.TEXTSPLIT(_xlpm.norm,"/"),
  _xlpm.a,VALUE(INDEX(_xlpm.p,1)),
  _xlpm.b,VALUE(INDEX(_xlpm.p,2)),
  IF(AND(_xlpm.a&lt;=12,_xlpm.b&lt;=12),"REVIEW_AMBIGUOUS","OK")
)</f>
        <v>OK</v>
      </c>
    </row>
    <row r="1133" spans="1:37">
      <c r="A1133" t="s">
        <v>3434</v>
      </c>
      <c r="B1133" t="s">
        <v>3434</v>
      </c>
      <c r="C1133" t="b">
        <v>0</v>
      </c>
      <c r="D1133" t="s">
        <v>7257</v>
      </c>
      <c r="E1133" t="s">
        <v>8186</v>
      </c>
      <c r="F1133" t="s">
        <v>8186</v>
      </c>
      <c r="G1133" t="s">
        <v>7258</v>
      </c>
      <c r="H1133" t="s">
        <v>556</v>
      </c>
      <c r="I1133" t="s">
        <v>556</v>
      </c>
      <c r="J1133" t="s">
        <v>106</v>
      </c>
      <c r="K1133" t="s">
        <v>125</v>
      </c>
      <c r="L1133" t="s">
        <v>125</v>
      </c>
      <c r="M1133">
        <f>IF(UPPER(TRIM(Table2[[#This Row],[Status_Clean]]))="CONVERTED",1,0)</f>
        <v>0</v>
      </c>
      <c r="N1133">
        <f>IF(ISNUMBER(MATCH(UPPER(TRIM(Table2[[#This Row],[Status_Clean]])),{"CONTACTED","QUALIFIED","CONVERTED"},0)),1,0)</f>
        <v>1</v>
      </c>
      <c r="O1133" cm="1">
        <f t="array" ref="O1133">_xlfn.SWITCH(UPPER(TRIM(Table2[[#This Row],[Status_Clean]])),"NEW",1,"CONTACTED",2,"QUALIFIED",3,"CONVERTED",4,"LOST",5,99)</f>
        <v>2</v>
      </c>
      <c r="P1133" t="s">
        <v>3436</v>
      </c>
      <c r="Q1133" t="s">
        <v>8187</v>
      </c>
      <c r="R1133" t="s">
        <v>8187</v>
      </c>
      <c r="S1133">
        <v>45319</v>
      </c>
      <c r="T1133" t="s">
        <v>7261</v>
      </c>
      <c r="U1133">
        <v>45319</v>
      </c>
      <c r="V1133" t="s">
        <v>7317</v>
      </c>
      <c r="W1133" t="s">
        <v>7271</v>
      </c>
      <c r="X1133" t="s">
        <v>7284</v>
      </c>
      <c r="Y1133" t="s">
        <v>7293</v>
      </c>
      <c r="Z1133">
        <v>40.700000000000003</v>
      </c>
      <c r="AA1133">
        <v>40.700000000000003</v>
      </c>
      <c r="AB1133" t="str" cm="1">
        <f t="array" ref="AB1133">_xlfn.LET(_xlpm.x,IFERROR(VALUE(Table2[[#This Row],[Response_Time_Hours]]),""),IF(_xlpm.x="","CHECK",_xlfn.IFS(_xlpm.x&lt;=1,"Immediate",_xlpm.x&lt;=6,"Fast",_xlpm.x&lt;=24,"Moderate",_xlpm.x&gt;24,"Delayed")))</f>
        <v>Delayed</v>
      </c>
      <c r="AC1133">
        <v>49</v>
      </c>
      <c r="AD1133" t="str" cm="1">
        <f t="array" ref="AD1133">IF(Table2[[#This Row],[Interaction_Count_Final]]="","N/A",_xlfn.IFS(Table2[[#This Row],[Interaction_Count_Final]]&lt;=2,"Low",Table2[[#This Row],[Interaction_Count_Final]]&lt;=5,"Medium",Table2[[#This Row],[Interaction_Count_Final]]&gt;=6,"High",TRUE,"CHECK"))</f>
        <v>High</v>
      </c>
      <c r="AE1133" t="s">
        <v>7266</v>
      </c>
      <c r="AF1133" t="b">
        <v>1</v>
      </c>
      <c r="AG1133" t="b">
        <v>1</v>
      </c>
      <c r="AH1133">
        <v>1455</v>
      </c>
      <c r="AI1133">
        <v>45319</v>
      </c>
      <c r="AJ1133" t="b">
        <v>1</v>
      </c>
      <c r="AK1133" t="e" cm="1">
        <f t="array" ref="AK1133">_xlfn.LET(
  _xlpm.txt,TRIM(Raw_Data!F1133),
  _xlpm.norm,SUBSTITUTE(SUBSTITUTE(_xlpm.txt,"-","/"),".","/"),
  _xlpm.p,_xlfn.TEXTSPLIT(_xlpm.norm,"/"),
  _xlpm.a,VALUE(INDEX(_xlpm.p,1)),
  _xlpm.b,VALUE(INDEX(_xlpm.p,2)),
  IF(AND(_xlpm.a&lt;=12,_xlpm.b&lt;=12),"REVIEW_AMBIGUOUS","OK")
)</f>
        <v>#REF!</v>
      </c>
    </row>
    <row r="1134" spans="1:37">
      <c r="A1134" t="s">
        <v>3437</v>
      </c>
      <c r="B1134" t="s">
        <v>3437</v>
      </c>
      <c r="C1134" t="b">
        <v>0</v>
      </c>
      <c r="D1134" t="s">
        <v>7257</v>
      </c>
      <c r="E1134" t="s">
        <v>8188</v>
      </c>
      <c r="F1134" t="s">
        <v>8188</v>
      </c>
      <c r="G1134" t="s">
        <v>7274</v>
      </c>
      <c r="H1134" t="s">
        <v>473</v>
      </c>
      <c r="I1134" t="s">
        <v>473</v>
      </c>
      <c r="J1134" t="s">
        <v>473</v>
      </c>
      <c r="K1134" t="s">
        <v>71</v>
      </c>
      <c r="L1134" t="s">
        <v>71</v>
      </c>
      <c r="M1134">
        <f>IF(UPPER(TRIM(Table2[[#This Row],[Status_Clean]]))="CONVERTED",1,0)</f>
        <v>0</v>
      </c>
      <c r="N1134">
        <f>IF(ISNUMBER(MATCH(UPPER(TRIM(Table2[[#This Row],[Status_Clean]])),{"CONTACTED","QUALIFIED","CONVERTED"},0)),1,0)</f>
        <v>1</v>
      </c>
      <c r="O1134" cm="1">
        <f t="array" ref="O1134">_xlfn.SWITCH(UPPER(TRIM(Table2[[#This Row],[Status_Clean]])),"NEW",1,"CONTACTED",2,"QUALIFIED",3,"CONVERTED",4,"LOST",5,99)</f>
        <v>3</v>
      </c>
      <c r="P1134" t="s">
        <v>3439</v>
      </c>
      <c r="Q1134" t="s">
        <v>8189</v>
      </c>
      <c r="R1134" t="s">
        <v>8189</v>
      </c>
      <c r="S1134">
        <v>45155</v>
      </c>
      <c r="T1134" t="s">
        <v>7261</v>
      </c>
      <c r="U1134">
        <v>45155</v>
      </c>
      <c r="V1134" t="s">
        <v>7310</v>
      </c>
      <c r="W1134" t="s">
        <v>7263</v>
      </c>
      <c r="X1134" t="s">
        <v>7288</v>
      </c>
      <c r="Y1134" t="s">
        <v>7285</v>
      </c>
      <c r="Z1134" t="s">
        <v>217</v>
      </c>
      <c r="AA1134">
        <v>21.6</v>
      </c>
      <c r="AB1134" t="str" cm="1">
        <f t="array" ref="AB1134">_xlfn.LET(_xlpm.x,IFERROR(VALUE(Table2[[#This Row],[Response_Time_Hours]]),""),IF(_xlpm.x="","CHECK",_xlfn.IFS(_xlpm.x&lt;=1,"Immediate",_xlpm.x&lt;=6,"Fast",_xlpm.x&lt;=24,"Moderate",_xlpm.x&gt;24,"Delayed")))</f>
        <v>Moderate</v>
      </c>
      <c r="AC1134">
        <v>12</v>
      </c>
      <c r="AD1134" t="str" cm="1">
        <f t="array" ref="AD1134">IF(Table2[[#This Row],[Interaction_Count_Final]]="","N/A",_xlfn.IFS(Table2[[#This Row],[Interaction_Count_Final]]&lt;=2,"Low",Table2[[#This Row],[Interaction_Count_Final]]&lt;=5,"Medium",Table2[[#This Row],[Interaction_Count_Final]]&gt;=6,"High",TRUE,"CHECK"))</f>
        <v>High</v>
      </c>
      <c r="AE1134" t="s">
        <v>7273</v>
      </c>
      <c r="AF1134" t="b">
        <v>1</v>
      </c>
      <c r="AG1134" t="b">
        <v>1</v>
      </c>
      <c r="AH1134">
        <v>1456</v>
      </c>
      <c r="AI1134">
        <v>45155</v>
      </c>
      <c r="AJ1134" t="b">
        <v>1</v>
      </c>
      <c r="AK1134" t="e" cm="1">
        <f t="array" ref="AK1134">_xlfn.LET(
  _xlpm.txt,TRIM(Raw_Data!F1134),
  _xlpm.norm,SUBSTITUTE(SUBSTITUTE(_xlpm.txt,"-","/"),".","/"),
  _xlpm.p,_xlfn.TEXTSPLIT(_xlpm.norm,"/"),
  _xlpm.a,VALUE(INDEX(_xlpm.p,1)),
  _xlpm.b,VALUE(INDEX(_xlpm.p,2)),
  IF(AND(_xlpm.a&lt;=12,_xlpm.b&lt;=12),"REVIEW_AMBIGUOUS","OK")
)</f>
        <v>#REF!</v>
      </c>
    </row>
    <row r="1135" spans="1:37">
      <c r="A1135" t="s">
        <v>3440</v>
      </c>
      <c r="B1135" t="s">
        <v>3440</v>
      </c>
      <c r="C1135" t="b">
        <v>0</v>
      </c>
      <c r="D1135" t="s">
        <v>7257</v>
      </c>
      <c r="E1135" t="s">
        <v>3441</v>
      </c>
      <c r="F1135" t="s">
        <v>3441</v>
      </c>
      <c r="G1135" t="s">
        <v>7303</v>
      </c>
      <c r="H1135" t="s">
        <v>1356</v>
      </c>
      <c r="I1135" t="s">
        <v>1356</v>
      </c>
      <c r="J1135" t="s">
        <v>1356</v>
      </c>
      <c r="K1135" t="s">
        <v>7502</v>
      </c>
      <c r="L1135" t="s">
        <v>71</v>
      </c>
      <c r="M1135">
        <f>IF(UPPER(TRIM(Table2[[#This Row],[Status_Clean]]))="CONVERTED",1,0)</f>
        <v>0</v>
      </c>
      <c r="N1135">
        <f>IF(ISNUMBER(MATCH(UPPER(TRIM(Table2[[#This Row],[Status_Clean]])),{"CONTACTED","QUALIFIED","CONVERTED"},0)),1,0)</f>
        <v>1</v>
      </c>
      <c r="O1135" cm="1">
        <f t="array" ref="O1135">_xlfn.SWITCH(UPPER(TRIM(Table2[[#This Row],[Status_Clean]])),"NEW",1,"CONTACTED",2,"QUALIFIED",3,"CONVERTED",4,"LOST",5,99)</f>
        <v>3</v>
      </c>
      <c r="P1135" t="s">
        <v>2040</v>
      </c>
      <c r="Q1135" t="s">
        <v>7870</v>
      </c>
      <c r="R1135" t="s">
        <v>7870</v>
      </c>
      <c r="S1135">
        <v>45377</v>
      </c>
      <c r="T1135" t="s">
        <v>7261</v>
      </c>
      <c r="U1135">
        <v>45377</v>
      </c>
      <c r="V1135" t="s">
        <v>7295</v>
      </c>
      <c r="W1135" t="s">
        <v>7271</v>
      </c>
      <c r="X1135" t="s">
        <v>7284</v>
      </c>
      <c r="Y1135" t="s">
        <v>7265</v>
      </c>
      <c r="Z1135" t="s">
        <v>1751</v>
      </c>
      <c r="AA1135">
        <v>55.4</v>
      </c>
      <c r="AB1135" t="str" cm="1">
        <f t="array" ref="AB1135">_xlfn.LET(_xlpm.x,IFERROR(VALUE(Table2[[#This Row],[Response_Time_Hours]]),""),IF(_xlpm.x="","CHECK",_xlfn.IFS(_xlpm.x&lt;=1,"Immediate",_xlpm.x&lt;=6,"Fast",_xlpm.x&lt;=24,"Moderate",_xlpm.x&gt;24,"Delayed")))</f>
        <v>Delayed</v>
      </c>
      <c r="AC1135">
        <v>12</v>
      </c>
      <c r="AD1135" t="str" cm="1">
        <f t="array" ref="AD1135">IF(Table2[[#This Row],[Interaction_Count_Final]]="","N/A",_xlfn.IFS(Table2[[#This Row],[Interaction_Count_Final]]&lt;=2,"Low",Table2[[#This Row],[Interaction_Count_Final]]&lt;=5,"Medium",Table2[[#This Row],[Interaction_Count_Final]]&gt;=6,"High",TRUE,"CHECK"))</f>
        <v>High</v>
      </c>
      <c r="AE1135" t="s">
        <v>7266</v>
      </c>
      <c r="AF1135" t="b">
        <v>1</v>
      </c>
      <c r="AG1135" t="b">
        <v>1</v>
      </c>
      <c r="AH1135">
        <v>1457</v>
      </c>
      <c r="AI1135">
        <v>45377</v>
      </c>
      <c r="AJ1135" t="b">
        <v>1</v>
      </c>
      <c r="AK1135" t="str" cm="1">
        <f t="array" ref="AK1135">_xlfn.LET(
  _xlpm.txt,TRIM(Raw_Data!F1135),
  _xlpm.norm,SUBSTITUTE(SUBSTITUTE(_xlpm.txt,"-","/"),".","/"),
  _xlpm.p,_xlfn.TEXTSPLIT(_xlpm.norm,"/"),
  _xlpm.a,VALUE(INDEX(_xlpm.p,1)),
  _xlpm.b,VALUE(INDEX(_xlpm.p,2)),
  IF(AND(_xlpm.a&lt;=12,_xlpm.b&lt;=12),"REVIEW_AMBIGUOUS","OK")
)</f>
        <v>OK</v>
      </c>
    </row>
    <row r="1136" spans="1:37">
      <c r="A1136" t="s">
        <v>3442</v>
      </c>
      <c r="B1136" t="s">
        <v>3442</v>
      </c>
      <c r="C1136" t="b">
        <v>1</v>
      </c>
      <c r="D1136" t="s">
        <v>7257</v>
      </c>
      <c r="E1136" t="s">
        <v>3443</v>
      </c>
      <c r="F1136" t="s">
        <v>3443</v>
      </c>
      <c r="G1136" t="s">
        <v>7258</v>
      </c>
      <c r="H1136" t="s">
        <v>106</v>
      </c>
      <c r="I1136" t="s">
        <v>106</v>
      </c>
      <c r="J1136" t="s">
        <v>106</v>
      </c>
      <c r="K1136" t="s">
        <v>71</v>
      </c>
      <c r="L1136" t="s">
        <v>71</v>
      </c>
      <c r="M1136">
        <f>IF(UPPER(TRIM(Table2[[#This Row],[Status_Clean]]))="CONVERTED",1,0)</f>
        <v>0</v>
      </c>
      <c r="N1136">
        <f>IF(ISNUMBER(MATCH(UPPER(TRIM(Table2[[#This Row],[Status_Clean]])),{"CONTACTED","QUALIFIED","CONVERTED"},0)),1,0)</f>
        <v>1</v>
      </c>
      <c r="O1136" cm="1">
        <f t="array" ref="O1136">_xlfn.SWITCH(UPPER(TRIM(Table2[[#This Row],[Status_Clean]])),"NEW",1,"CONTACTED",2,"QUALIFIED",3,"CONVERTED",4,"LOST",5,99)</f>
        <v>3</v>
      </c>
      <c r="P1136" t="s">
        <v>3444</v>
      </c>
      <c r="Q1136" t="s">
        <v>8190</v>
      </c>
      <c r="R1136" t="s">
        <v>8190</v>
      </c>
      <c r="S1136">
        <v>45439</v>
      </c>
      <c r="T1136" t="s">
        <v>7261</v>
      </c>
      <c r="U1136">
        <v>45439</v>
      </c>
      <c r="V1136" t="s">
        <v>7314</v>
      </c>
      <c r="W1136" t="s">
        <v>7271</v>
      </c>
      <c r="X1136" t="s">
        <v>7277</v>
      </c>
      <c r="Y1136" t="s">
        <v>7298</v>
      </c>
      <c r="Z1136" t="s">
        <v>330</v>
      </c>
      <c r="AA1136">
        <v>31.200000000000003</v>
      </c>
      <c r="AB1136" t="str" cm="1">
        <f t="array" ref="AB1136">_xlfn.LET(_xlpm.x,IFERROR(VALUE(Table2[[#This Row],[Response_Time_Hours]]),""),IF(_xlpm.x="","CHECK",_xlfn.IFS(_xlpm.x&lt;=1,"Immediate",_xlpm.x&lt;=6,"Fast",_xlpm.x&lt;=24,"Moderate",_xlpm.x&gt;24,"Delayed")))</f>
        <v>Delayed</v>
      </c>
      <c r="AC1136">
        <v>7</v>
      </c>
      <c r="AD1136" t="str" cm="1">
        <f t="array" ref="AD1136">IF(Table2[[#This Row],[Interaction_Count_Final]]="","N/A",_xlfn.IFS(Table2[[#This Row],[Interaction_Count_Final]]&lt;=2,"Low",Table2[[#This Row],[Interaction_Count_Final]]&lt;=5,"Medium",Table2[[#This Row],[Interaction_Count_Final]]&gt;=6,"High",TRUE,"CHECK"))</f>
        <v>High</v>
      </c>
      <c r="AE1136" t="s">
        <v>7273</v>
      </c>
      <c r="AF1136" t="b">
        <v>1</v>
      </c>
      <c r="AG1136" t="b">
        <v>1</v>
      </c>
      <c r="AH1136">
        <v>1459</v>
      </c>
      <c r="AI1136">
        <v>45439</v>
      </c>
      <c r="AJ1136" t="b">
        <v>1</v>
      </c>
      <c r="AK1136" t="e" cm="1">
        <f t="array" ref="AK1136">_xlfn.LET(
  _xlpm.txt,TRIM(Raw_Data!F1136),
  _xlpm.norm,SUBSTITUTE(SUBSTITUTE(_xlpm.txt,"-","/"),".","/"),
  _xlpm.p,_xlfn.TEXTSPLIT(_xlpm.norm,"/"),
  _xlpm.a,VALUE(INDEX(_xlpm.p,1)),
  _xlpm.b,VALUE(INDEX(_xlpm.p,2)),
  IF(AND(_xlpm.a&lt;=12,_xlpm.b&lt;=12),"REVIEW_AMBIGUOUS","OK")
)</f>
        <v>#REF!</v>
      </c>
    </row>
    <row r="1137" spans="1:37">
      <c r="A1137" t="s">
        <v>3445</v>
      </c>
      <c r="B1137" t="s">
        <v>3445</v>
      </c>
      <c r="C1137" t="b">
        <v>0</v>
      </c>
      <c r="D1137" t="s">
        <v>7257</v>
      </c>
      <c r="E1137" t="s">
        <v>8191</v>
      </c>
      <c r="F1137" t="s">
        <v>8191</v>
      </c>
      <c r="G1137" t="s">
        <v>7268</v>
      </c>
      <c r="H1137" t="s">
        <v>7396</v>
      </c>
      <c r="I1137" t="s">
        <v>7396</v>
      </c>
      <c r="J1137" t="s">
        <v>469</v>
      </c>
      <c r="K1137" t="s">
        <v>71</v>
      </c>
      <c r="L1137" t="s">
        <v>71</v>
      </c>
      <c r="M1137">
        <f>IF(UPPER(TRIM(Table2[[#This Row],[Status_Clean]]))="CONVERTED",1,0)</f>
        <v>0</v>
      </c>
      <c r="N1137">
        <f>IF(ISNUMBER(MATCH(UPPER(TRIM(Table2[[#This Row],[Status_Clean]])),{"CONTACTED","QUALIFIED","CONVERTED"},0)),1,0)</f>
        <v>1</v>
      </c>
      <c r="O1137" cm="1">
        <f t="array" ref="O1137">_xlfn.SWITCH(UPPER(TRIM(Table2[[#This Row],[Status_Clean]])),"NEW",1,"CONTACTED",2,"QUALIFIED",3,"CONVERTED",4,"LOST",5,99)</f>
        <v>3</v>
      </c>
      <c r="P1137" t="s">
        <v>3447</v>
      </c>
      <c r="Q1137" t="s">
        <v>8192</v>
      </c>
      <c r="R1137" t="s">
        <v>8192</v>
      </c>
      <c r="S1137">
        <v>45498</v>
      </c>
      <c r="T1137" t="s">
        <v>7261</v>
      </c>
      <c r="U1137">
        <v>45498</v>
      </c>
      <c r="V1137" t="s">
        <v>7305</v>
      </c>
      <c r="W1137" t="s">
        <v>7271</v>
      </c>
      <c r="X1137" t="s">
        <v>7288</v>
      </c>
      <c r="Y1137" t="s">
        <v>7285</v>
      </c>
      <c r="Z1137" t="s">
        <v>3448</v>
      </c>
      <c r="AA1137">
        <v>65.599999999999994</v>
      </c>
      <c r="AB1137" t="str" cm="1">
        <f t="array" ref="AB1137">_xlfn.LET(_xlpm.x,IFERROR(VALUE(Table2[[#This Row],[Response_Time_Hours]]),""),IF(_xlpm.x="","CHECK",_xlfn.IFS(_xlpm.x&lt;=1,"Immediate",_xlpm.x&lt;=6,"Fast",_xlpm.x&lt;=24,"Moderate",_xlpm.x&gt;24,"Delayed")))</f>
        <v>Delayed</v>
      </c>
      <c r="AC1137">
        <v>41</v>
      </c>
      <c r="AD1137" t="str" cm="1">
        <f t="array" ref="AD1137">IF(Table2[[#This Row],[Interaction_Count_Final]]="","N/A",_xlfn.IFS(Table2[[#This Row],[Interaction_Count_Final]]&lt;=2,"Low",Table2[[#This Row],[Interaction_Count_Final]]&lt;=5,"Medium",Table2[[#This Row],[Interaction_Count_Final]]&gt;=6,"High",TRUE,"CHECK"))</f>
        <v>High</v>
      </c>
      <c r="AE1137" t="s">
        <v>7266</v>
      </c>
      <c r="AF1137" t="b">
        <v>1</v>
      </c>
      <c r="AG1137" t="b">
        <v>1</v>
      </c>
      <c r="AH1137">
        <v>1460</v>
      </c>
      <c r="AI1137">
        <v>45498</v>
      </c>
      <c r="AJ1137" t="b">
        <v>1</v>
      </c>
      <c r="AK1137" t="str" cm="1">
        <f t="array" ref="AK1137">_xlfn.LET(
  _xlpm.txt,TRIM(Raw_Data!F1137),
  _xlpm.norm,SUBSTITUTE(SUBSTITUTE(_xlpm.txt,"-","/"),".","/"),
  _xlpm.p,_xlfn.TEXTSPLIT(_xlpm.norm,"/"),
  _xlpm.a,VALUE(INDEX(_xlpm.p,1)),
  _xlpm.b,VALUE(INDEX(_xlpm.p,2)),
  IF(AND(_xlpm.a&lt;=12,_xlpm.b&lt;=12),"REVIEW_AMBIGUOUS","OK")
)</f>
        <v>OK</v>
      </c>
    </row>
    <row r="1138" spans="1:37">
      <c r="A1138" t="s">
        <v>3449</v>
      </c>
      <c r="B1138" t="s">
        <v>3449</v>
      </c>
      <c r="C1138" t="b">
        <v>0</v>
      </c>
      <c r="D1138" t="s">
        <v>7257</v>
      </c>
      <c r="E1138" t="s">
        <v>3450</v>
      </c>
      <c r="F1138" t="s">
        <v>3450</v>
      </c>
      <c r="G1138" t="s">
        <v>7280</v>
      </c>
      <c r="H1138" t="s">
        <v>473</v>
      </c>
      <c r="I1138" t="s">
        <v>473</v>
      </c>
      <c r="J1138" t="s">
        <v>473</v>
      </c>
      <c r="K1138" t="s">
        <v>125</v>
      </c>
      <c r="L1138" t="s">
        <v>125</v>
      </c>
      <c r="M1138">
        <f>IF(UPPER(TRIM(Table2[[#This Row],[Status_Clean]]))="CONVERTED",1,0)</f>
        <v>0</v>
      </c>
      <c r="N1138">
        <f>IF(ISNUMBER(MATCH(UPPER(TRIM(Table2[[#This Row],[Status_Clean]])),{"CONTACTED","QUALIFIED","CONVERTED"},0)),1,0)</f>
        <v>1</v>
      </c>
      <c r="O1138" cm="1">
        <f t="array" ref="O1138">_xlfn.SWITCH(UPPER(TRIM(Table2[[#This Row],[Status_Clean]])),"NEW",1,"CONTACTED",2,"QUALIFIED",3,"CONVERTED",4,"LOST",5,99)</f>
        <v>2</v>
      </c>
      <c r="P1138" t="s">
        <v>192</v>
      </c>
      <c r="Q1138" t="s">
        <v>7328</v>
      </c>
      <c r="R1138" t="s">
        <v>7328</v>
      </c>
      <c r="S1138">
        <v>45094</v>
      </c>
      <c r="T1138" t="s">
        <v>7261</v>
      </c>
      <c r="U1138">
        <v>45094</v>
      </c>
      <c r="V1138" t="s">
        <v>7276</v>
      </c>
      <c r="W1138" t="s">
        <v>7263</v>
      </c>
      <c r="X1138" t="s">
        <v>7277</v>
      </c>
      <c r="Y1138" t="s">
        <v>7278</v>
      </c>
      <c r="Z1138">
        <v>48</v>
      </c>
      <c r="AA1138">
        <v>48</v>
      </c>
      <c r="AB1138" t="str" cm="1">
        <f t="array" ref="AB1138">_xlfn.LET(_xlpm.x,IFERROR(VALUE(Table2[[#This Row],[Response_Time_Hours]]),""),IF(_xlpm.x="","CHECK",_xlfn.IFS(_xlpm.x&lt;=1,"Immediate",_xlpm.x&lt;=6,"Fast",_xlpm.x&lt;=24,"Moderate",_xlpm.x&gt;24,"Delayed")))</f>
        <v>Delayed</v>
      </c>
      <c r="AC1138">
        <v>14</v>
      </c>
      <c r="AD1138" t="str" cm="1">
        <f t="array" ref="AD1138">IF(Table2[[#This Row],[Interaction_Count_Final]]="","N/A",_xlfn.IFS(Table2[[#This Row],[Interaction_Count_Final]]&lt;=2,"Low",Table2[[#This Row],[Interaction_Count_Final]]&lt;=5,"Medium",Table2[[#This Row],[Interaction_Count_Final]]&gt;=6,"High",TRUE,"CHECK"))</f>
        <v>High</v>
      </c>
      <c r="AE1138" t="s">
        <v>7273</v>
      </c>
      <c r="AF1138" t="b">
        <v>1</v>
      </c>
      <c r="AG1138" t="b">
        <v>1</v>
      </c>
      <c r="AH1138">
        <v>1462</v>
      </c>
      <c r="AI1138">
        <v>45094</v>
      </c>
      <c r="AJ1138" t="b">
        <v>1</v>
      </c>
      <c r="AK1138" t="e" cm="1">
        <f t="array" ref="AK1138">_xlfn.LET(
  _xlpm.txt,TRIM(Raw_Data!F1138),
  _xlpm.norm,SUBSTITUTE(SUBSTITUTE(_xlpm.txt,"-","/"),".","/"),
  _xlpm.p,_xlfn.TEXTSPLIT(_xlpm.norm,"/"),
  _xlpm.a,VALUE(INDEX(_xlpm.p,1)),
  _xlpm.b,VALUE(INDEX(_xlpm.p,2)),
  IF(AND(_xlpm.a&lt;=12,_xlpm.b&lt;=12),"REVIEW_AMBIGUOUS","OK")
)</f>
        <v>#REF!</v>
      </c>
    </row>
    <row r="1139" spans="1:37">
      <c r="A1139" t="s">
        <v>3451</v>
      </c>
      <c r="B1139" t="s">
        <v>3451</v>
      </c>
      <c r="C1139" t="b">
        <v>0</v>
      </c>
      <c r="D1139" t="s">
        <v>7257</v>
      </c>
      <c r="E1139" t="s">
        <v>3452</v>
      </c>
      <c r="F1139" t="s">
        <v>3452</v>
      </c>
      <c r="G1139" t="s">
        <v>7268</v>
      </c>
      <c r="H1139" t="s">
        <v>69</v>
      </c>
      <c r="I1139" t="s">
        <v>69</v>
      </c>
      <c r="J1139" t="s">
        <v>69</v>
      </c>
      <c r="K1139" t="s">
        <v>125</v>
      </c>
      <c r="L1139" t="s">
        <v>125</v>
      </c>
      <c r="M1139">
        <f>IF(UPPER(TRIM(Table2[[#This Row],[Status_Clean]]))="CONVERTED",1,0)</f>
        <v>0</v>
      </c>
      <c r="N1139">
        <f>IF(ISNUMBER(MATCH(UPPER(TRIM(Table2[[#This Row],[Status_Clean]])),{"CONTACTED","QUALIFIED","CONVERTED"},0)),1,0)</f>
        <v>1</v>
      </c>
      <c r="O1139" cm="1">
        <f t="array" ref="O1139">_xlfn.SWITCH(UPPER(TRIM(Table2[[#This Row],[Status_Clean]])),"NEW",1,"CONTACTED",2,"QUALIFIED",3,"CONVERTED",4,"LOST",5,99)</f>
        <v>2</v>
      </c>
      <c r="P1139">
        <v>45392</v>
      </c>
      <c r="Q1139" t="s">
        <v>7427</v>
      </c>
      <c r="R1139" t="s">
        <v>7427</v>
      </c>
      <c r="S1139">
        <v>45392</v>
      </c>
      <c r="T1139" t="s">
        <v>7261</v>
      </c>
      <c r="U1139">
        <v>45392</v>
      </c>
      <c r="V1139" t="s">
        <v>7297</v>
      </c>
      <c r="W1139" t="s">
        <v>7271</v>
      </c>
      <c r="X1139" t="s">
        <v>7277</v>
      </c>
      <c r="Y1139" t="s">
        <v>7272</v>
      </c>
      <c r="Z1139" t="s">
        <v>3453</v>
      </c>
      <c r="AA1139">
        <v>10.9</v>
      </c>
      <c r="AB1139" t="str" cm="1">
        <f t="array" ref="AB1139">_xlfn.LET(_xlpm.x,IFERROR(VALUE(Table2[[#This Row],[Response_Time_Hours]]),""),IF(_xlpm.x="","CHECK",_xlfn.IFS(_xlpm.x&lt;=1,"Immediate",_xlpm.x&lt;=6,"Fast",_xlpm.x&lt;=24,"Moderate",_xlpm.x&gt;24,"Delayed")))</f>
        <v>Moderate</v>
      </c>
      <c r="AC1139">
        <v>3</v>
      </c>
      <c r="AD1139" t="str" cm="1">
        <f t="array" ref="AD1139">IF(Table2[[#This Row],[Interaction_Count_Final]]="","N/A",_xlfn.IFS(Table2[[#This Row],[Interaction_Count_Final]]&lt;=2,"Low",Table2[[#This Row],[Interaction_Count_Final]]&lt;=5,"Medium",Table2[[#This Row],[Interaction_Count_Final]]&gt;=6,"High",TRUE,"CHECK"))</f>
        <v>Medium</v>
      </c>
      <c r="AE1139" t="s">
        <v>7266</v>
      </c>
      <c r="AF1139" t="b">
        <v>1</v>
      </c>
      <c r="AG1139" t="b">
        <v>1</v>
      </c>
      <c r="AH1139">
        <v>1464</v>
      </c>
      <c r="AI1139">
        <v>45392</v>
      </c>
      <c r="AJ1139" t="b">
        <v>1</v>
      </c>
      <c r="AK1139" t="e" cm="1">
        <f t="array" ref="AK1139">_xlfn.LET(
  _xlpm.txt,TRIM(Raw_Data!F1139),
  _xlpm.norm,SUBSTITUTE(SUBSTITUTE(_xlpm.txt,"-","/"),".","/"),
  _xlpm.p,_xlfn.TEXTSPLIT(_xlpm.norm,"/"),
  _xlpm.a,VALUE(INDEX(_xlpm.p,1)),
  _xlpm.b,VALUE(INDEX(_xlpm.p,2)),
  IF(AND(_xlpm.a&lt;=12,_xlpm.b&lt;=12),"REVIEW_AMBIGUOUS","OK")
)</f>
        <v>#REF!</v>
      </c>
    </row>
    <row r="1140" spans="1:37">
      <c r="A1140" t="s">
        <v>3454</v>
      </c>
      <c r="B1140" t="s">
        <v>3454</v>
      </c>
      <c r="C1140" t="b">
        <v>0</v>
      </c>
      <c r="D1140" t="s">
        <v>7257</v>
      </c>
      <c r="E1140" t="s">
        <v>3455</v>
      </c>
      <c r="F1140" t="s">
        <v>3455</v>
      </c>
      <c r="G1140" t="s">
        <v>7280</v>
      </c>
      <c r="H1140" t="s">
        <v>600</v>
      </c>
      <c r="I1140" t="s">
        <v>600</v>
      </c>
      <c r="J1140" t="s">
        <v>254</v>
      </c>
      <c r="K1140" t="s">
        <v>125</v>
      </c>
      <c r="L1140" t="s">
        <v>125</v>
      </c>
      <c r="M1140">
        <f>IF(UPPER(TRIM(Table2[[#This Row],[Status_Clean]]))="CONVERTED",1,0)</f>
        <v>0</v>
      </c>
      <c r="N1140">
        <f>IF(ISNUMBER(MATCH(UPPER(TRIM(Table2[[#This Row],[Status_Clean]])),{"CONTACTED","QUALIFIED","CONVERTED"},0)),1,0)</f>
        <v>1</v>
      </c>
      <c r="O1140" cm="1">
        <f t="array" ref="O1140">_xlfn.SWITCH(UPPER(TRIM(Table2[[#This Row],[Status_Clean]])),"NEW",1,"CONTACTED",2,"QUALIFIED",3,"CONVERTED",4,"LOST",5,99)</f>
        <v>2</v>
      </c>
      <c r="P1140">
        <v>45569</v>
      </c>
      <c r="Q1140" t="s">
        <v>7433</v>
      </c>
      <c r="R1140" t="s">
        <v>7433</v>
      </c>
      <c r="S1140">
        <v>45569</v>
      </c>
      <c r="T1140" t="s">
        <v>7261</v>
      </c>
      <c r="U1140">
        <v>45569</v>
      </c>
      <c r="V1140" t="s">
        <v>7270</v>
      </c>
      <c r="W1140" t="s">
        <v>7271</v>
      </c>
      <c r="X1140" t="s">
        <v>7264</v>
      </c>
      <c r="Y1140" t="s">
        <v>7312</v>
      </c>
      <c r="Z1140" t="s">
        <v>3456</v>
      </c>
      <c r="AA1140">
        <v>8.8000000000000007</v>
      </c>
      <c r="AB1140" t="str" cm="1">
        <f t="array" ref="AB1140">_xlfn.LET(_xlpm.x,IFERROR(VALUE(Table2[[#This Row],[Response_Time_Hours]]),""),IF(_xlpm.x="","CHECK",_xlfn.IFS(_xlpm.x&lt;=1,"Immediate",_xlpm.x&lt;=6,"Fast",_xlpm.x&lt;=24,"Moderate",_xlpm.x&gt;24,"Delayed")))</f>
        <v>Moderate</v>
      </c>
      <c r="AC1140">
        <v>1</v>
      </c>
      <c r="AD1140" t="str" cm="1">
        <f t="array" ref="AD1140">IF(Table2[[#This Row],[Interaction_Count_Final]]="","N/A",_xlfn.IFS(Table2[[#This Row],[Interaction_Count_Final]]&lt;=2,"Low",Table2[[#This Row],[Interaction_Count_Final]]&lt;=5,"Medium",Table2[[#This Row],[Interaction_Count_Final]]&gt;=6,"High",TRUE,"CHECK"))</f>
        <v>Low</v>
      </c>
      <c r="AE1140" t="s">
        <v>7266</v>
      </c>
      <c r="AF1140" t="b">
        <v>1</v>
      </c>
      <c r="AG1140" t="b">
        <v>1</v>
      </c>
      <c r="AH1140">
        <v>1465</v>
      </c>
      <c r="AI1140">
        <v>45569</v>
      </c>
      <c r="AJ1140" t="b">
        <v>1</v>
      </c>
      <c r="AK1140" t="e" cm="1">
        <f t="array" ref="AK1140">_xlfn.LET(
  _xlpm.txt,TRIM(Raw_Data!F1140),
  _xlpm.norm,SUBSTITUTE(SUBSTITUTE(_xlpm.txt,"-","/"),".","/"),
  _xlpm.p,_xlfn.TEXTSPLIT(_xlpm.norm,"/"),
  _xlpm.a,VALUE(INDEX(_xlpm.p,1)),
  _xlpm.b,VALUE(INDEX(_xlpm.p,2)),
  IF(AND(_xlpm.a&lt;=12,_xlpm.b&lt;=12),"REVIEW_AMBIGUOUS","OK")
)</f>
        <v>#REF!</v>
      </c>
    </row>
    <row r="1141" spans="1:37">
      <c r="A1141" t="s">
        <v>3457</v>
      </c>
      <c r="B1141" t="s">
        <v>3457</v>
      </c>
      <c r="C1141" t="b">
        <v>0</v>
      </c>
      <c r="D1141" t="s">
        <v>7257</v>
      </c>
      <c r="E1141" t="s">
        <v>3458</v>
      </c>
      <c r="F1141" t="s">
        <v>3458</v>
      </c>
      <c r="G1141" t="s">
        <v>7258</v>
      </c>
      <c r="H1141" t="s">
        <v>363</v>
      </c>
      <c r="I1141" t="s">
        <v>363</v>
      </c>
      <c r="J1141" t="s">
        <v>363</v>
      </c>
      <c r="K1141" t="s">
        <v>125</v>
      </c>
      <c r="L1141" t="s">
        <v>125</v>
      </c>
      <c r="M1141">
        <f>IF(UPPER(TRIM(Table2[[#This Row],[Status_Clean]]))="CONVERTED",1,0)</f>
        <v>0</v>
      </c>
      <c r="N1141">
        <f>IF(ISNUMBER(MATCH(UPPER(TRIM(Table2[[#This Row],[Status_Clean]])),{"CONTACTED","QUALIFIED","CONVERTED"},0)),1,0)</f>
        <v>1</v>
      </c>
      <c r="O1141" cm="1">
        <f t="array" ref="O1141">_xlfn.SWITCH(UPPER(TRIM(Table2[[#This Row],[Status_Clean]])),"NEW",1,"CONTACTED",2,"QUALIFIED",3,"CONVERTED",4,"LOST",5,99)</f>
        <v>2</v>
      </c>
      <c r="P1141" t="s">
        <v>3459</v>
      </c>
      <c r="Q1141" t="s">
        <v>8193</v>
      </c>
      <c r="R1141" t="s">
        <v>8193</v>
      </c>
      <c r="S1141">
        <v>45211</v>
      </c>
      <c r="T1141" t="s">
        <v>7261</v>
      </c>
      <c r="U1141">
        <v>45211</v>
      </c>
      <c r="V1141" t="s">
        <v>7270</v>
      </c>
      <c r="W1141" t="s">
        <v>7263</v>
      </c>
      <c r="X1141" t="s">
        <v>7264</v>
      </c>
      <c r="Y1141" t="s">
        <v>7285</v>
      </c>
      <c r="Z1141" t="s">
        <v>2106</v>
      </c>
      <c r="AA1141">
        <v>24</v>
      </c>
      <c r="AB1141" t="str" cm="1">
        <f t="array" ref="AB1141">_xlfn.LET(_xlpm.x,IFERROR(VALUE(Table2[[#This Row],[Response_Time_Hours]]),""),IF(_xlpm.x="","CHECK",_xlfn.IFS(_xlpm.x&lt;=1,"Immediate",_xlpm.x&lt;=6,"Fast",_xlpm.x&lt;=24,"Moderate",_xlpm.x&gt;24,"Delayed")))</f>
        <v>Moderate</v>
      </c>
      <c r="AC1141">
        <v>17</v>
      </c>
      <c r="AD1141" t="str" cm="1">
        <f t="array" ref="AD1141">IF(Table2[[#This Row],[Interaction_Count_Final]]="","N/A",_xlfn.IFS(Table2[[#This Row],[Interaction_Count_Final]]&lt;=2,"Low",Table2[[#This Row],[Interaction_Count_Final]]&lt;=5,"Medium",Table2[[#This Row],[Interaction_Count_Final]]&gt;=6,"High",TRUE,"CHECK"))</f>
        <v>High</v>
      </c>
      <c r="AE1141" t="s">
        <v>7273</v>
      </c>
      <c r="AF1141" t="b">
        <v>1</v>
      </c>
      <c r="AG1141" t="b">
        <v>1</v>
      </c>
      <c r="AH1141">
        <v>1466</v>
      </c>
      <c r="AI1141">
        <v>45211</v>
      </c>
      <c r="AJ1141" t="b">
        <v>1</v>
      </c>
      <c r="AK1141" t="e" cm="1">
        <f t="array" ref="AK1141">_xlfn.LET(
  _xlpm.txt,TRIM(Raw_Data!F1141),
  _xlpm.norm,SUBSTITUTE(SUBSTITUTE(_xlpm.txt,"-","/"),".","/"),
  _xlpm.p,_xlfn.TEXTSPLIT(_xlpm.norm,"/"),
  _xlpm.a,VALUE(INDEX(_xlpm.p,1)),
  _xlpm.b,VALUE(INDEX(_xlpm.p,2)),
  IF(AND(_xlpm.a&lt;=12,_xlpm.b&lt;=12),"REVIEW_AMBIGUOUS","OK")
)</f>
        <v>#REF!</v>
      </c>
    </row>
    <row r="1142" spans="1:37">
      <c r="A1142" t="s">
        <v>3460</v>
      </c>
      <c r="B1142" t="s">
        <v>3460</v>
      </c>
      <c r="C1142" t="b">
        <v>0</v>
      </c>
      <c r="D1142" t="s">
        <v>7257</v>
      </c>
      <c r="E1142" t="s">
        <v>3461</v>
      </c>
      <c r="F1142" t="s">
        <v>3461</v>
      </c>
      <c r="G1142" t="s">
        <v>7303</v>
      </c>
      <c r="H1142" t="s">
        <v>359</v>
      </c>
      <c r="I1142" t="s">
        <v>359</v>
      </c>
      <c r="J1142" t="s">
        <v>473</v>
      </c>
      <c r="K1142" t="s">
        <v>193</v>
      </c>
      <c r="L1142" t="s">
        <v>193</v>
      </c>
      <c r="M1142">
        <f>IF(UPPER(TRIM(Table2[[#This Row],[Status_Clean]]))="CONVERTED",1,0)</f>
        <v>0</v>
      </c>
      <c r="N1142">
        <f>IF(ISNUMBER(MATCH(UPPER(TRIM(Table2[[#This Row],[Status_Clean]])),{"CONTACTED","QUALIFIED","CONVERTED"},0)),1,0)</f>
        <v>0</v>
      </c>
      <c r="O1142" cm="1">
        <f t="array" ref="O1142">_xlfn.SWITCH(UPPER(TRIM(Table2[[#This Row],[Status_Clean]])),"NEW",1,"CONTACTED",2,"QUALIFIED",3,"CONVERTED",4,"LOST",5,99)</f>
        <v>1</v>
      </c>
      <c r="P1142" t="s">
        <v>3462</v>
      </c>
      <c r="Q1142" t="s">
        <v>8194</v>
      </c>
      <c r="R1142" t="s">
        <v>8194</v>
      </c>
      <c r="S1142">
        <v>45153</v>
      </c>
      <c r="T1142" t="s">
        <v>7261</v>
      </c>
      <c r="U1142">
        <v>45153</v>
      </c>
      <c r="V1142" t="s">
        <v>7310</v>
      </c>
      <c r="W1142" t="s">
        <v>7263</v>
      </c>
      <c r="X1142" t="s">
        <v>7288</v>
      </c>
      <c r="Y1142" t="s">
        <v>7265</v>
      </c>
      <c r="Z1142">
        <v>39.9</v>
      </c>
      <c r="AA1142">
        <v>39.9</v>
      </c>
      <c r="AB1142" t="str" cm="1">
        <f t="array" ref="AB1142">_xlfn.LET(_xlpm.x,IFERROR(VALUE(Table2[[#This Row],[Response_Time_Hours]]),""),IF(_xlpm.x="","CHECK",_xlfn.IFS(_xlpm.x&lt;=1,"Immediate",_xlpm.x&lt;=6,"Fast",_xlpm.x&lt;=24,"Moderate",_xlpm.x&gt;24,"Delayed")))</f>
        <v>Delayed</v>
      </c>
      <c r="AC1142">
        <v>19</v>
      </c>
      <c r="AD1142" t="str" cm="1">
        <f t="array" ref="AD1142">IF(Table2[[#This Row],[Interaction_Count_Final]]="","N/A",_xlfn.IFS(Table2[[#This Row],[Interaction_Count_Final]]&lt;=2,"Low",Table2[[#This Row],[Interaction_Count_Final]]&lt;=5,"Medium",Table2[[#This Row],[Interaction_Count_Final]]&gt;=6,"High",TRUE,"CHECK"))</f>
        <v>High</v>
      </c>
      <c r="AE1142" t="s">
        <v>7266</v>
      </c>
      <c r="AF1142" t="b">
        <v>1</v>
      </c>
      <c r="AG1142" t="b">
        <v>1</v>
      </c>
      <c r="AH1142">
        <v>1467</v>
      </c>
      <c r="AI1142">
        <v>45153</v>
      </c>
      <c r="AJ1142" t="b">
        <v>1</v>
      </c>
      <c r="AK1142" t="str" cm="1">
        <f t="array" ref="AK1142">_xlfn.LET(
  _xlpm.txt,TRIM(Raw_Data!F1142),
  _xlpm.norm,SUBSTITUTE(SUBSTITUTE(_xlpm.txt,"-","/"),".","/"),
  _xlpm.p,_xlfn.TEXTSPLIT(_xlpm.norm,"/"),
  _xlpm.a,VALUE(INDEX(_xlpm.p,1)),
  _xlpm.b,VALUE(INDEX(_xlpm.p,2)),
  IF(AND(_xlpm.a&lt;=12,_xlpm.b&lt;=12),"REVIEW_AMBIGUOUS","OK")
)</f>
        <v>OK</v>
      </c>
    </row>
    <row r="1143" spans="1:37">
      <c r="A1143" t="s">
        <v>3463</v>
      </c>
      <c r="B1143" t="s">
        <v>3463</v>
      </c>
      <c r="C1143" t="b">
        <v>0</v>
      </c>
      <c r="D1143" t="s">
        <v>7257</v>
      </c>
      <c r="E1143" t="s">
        <v>3464</v>
      </c>
      <c r="F1143" t="s">
        <v>3464</v>
      </c>
      <c r="G1143" t="s">
        <v>7268</v>
      </c>
      <c r="H1143" t="s">
        <v>7535</v>
      </c>
      <c r="I1143" t="s">
        <v>7535</v>
      </c>
      <c r="J1143" t="s">
        <v>101</v>
      </c>
      <c r="K1143" t="s">
        <v>7259</v>
      </c>
      <c r="L1143" t="s">
        <v>193</v>
      </c>
      <c r="M1143">
        <f>IF(UPPER(TRIM(Table2[[#This Row],[Status_Clean]]))="CONVERTED",1,0)</f>
        <v>0</v>
      </c>
      <c r="N1143">
        <f>IF(ISNUMBER(MATCH(UPPER(TRIM(Table2[[#This Row],[Status_Clean]])),{"CONTACTED","QUALIFIED","CONVERTED"},0)),1,0)</f>
        <v>0</v>
      </c>
      <c r="O1143" cm="1">
        <f t="array" ref="O1143">_xlfn.SWITCH(UPPER(TRIM(Table2[[#This Row],[Status_Clean]])),"NEW",1,"CONTACTED",2,"QUALIFIED",3,"CONVERTED",4,"LOST",5,99)</f>
        <v>1</v>
      </c>
      <c r="P1143">
        <v>45365</v>
      </c>
      <c r="Q1143" t="s">
        <v>7914</v>
      </c>
      <c r="R1143" t="s">
        <v>7914</v>
      </c>
      <c r="S1143">
        <v>45365</v>
      </c>
      <c r="T1143" t="s">
        <v>7261</v>
      </c>
      <c r="U1143">
        <v>45365</v>
      </c>
      <c r="V1143" t="s">
        <v>7295</v>
      </c>
      <c r="W1143" t="s">
        <v>7271</v>
      </c>
      <c r="X1143" t="s">
        <v>7284</v>
      </c>
      <c r="Y1143" t="s">
        <v>7285</v>
      </c>
      <c r="Z1143" t="s">
        <v>3465</v>
      </c>
      <c r="AA1143">
        <v>24.9</v>
      </c>
      <c r="AB1143" t="str" cm="1">
        <f t="array" ref="AB1143">_xlfn.LET(_xlpm.x,IFERROR(VALUE(Table2[[#This Row],[Response_Time_Hours]]),""),IF(_xlpm.x="","CHECK",_xlfn.IFS(_xlpm.x&lt;=1,"Immediate",_xlpm.x&lt;=6,"Fast",_xlpm.x&lt;=24,"Moderate",_xlpm.x&gt;24,"Delayed")))</f>
        <v>Delayed</v>
      </c>
      <c r="AC1143">
        <v>7</v>
      </c>
      <c r="AD1143" t="str" cm="1">
        <f t="array" ref="AD1143">IF(Table2[[#This Row],[Interaction_Count_Final]]="","N/A",_xlfn.IFS(Table2[[#This Row],[Interaction_Count_Final]]&lt;=2,"Low",Table2[[#This Row],[Interaction_Count_Final]]&lt;=5,"Medium",Table2[[#This Row],[Interaction_Count_Final]]&gt;=6,"High",TRUE,"CHECK"))</f>
        <v>High</v>
      </c>
      <c r="AE1143" t="s">
        <v>7273</v>
      </c>
      <c r="AF1143" t="b">
        <v>1</v>
      </c>
      <c r="AG1143" t="b">
        <v>1</v>
      </c>
      <c r="AH1143">
        <v>1468</v>
      </c>
      <c r="AI1143">
        <v>45365</v>
      </c>
      <c r="AJ1143" t="b">
        <v>1</v>
      </c>
      <c r="AK1143" t="e" cm="1">
        <f t="array" ref="AK1143">_xlfn.LET(
  _xlpm.txt,TRIM(Raw_Data!F1143),
  _xlpm.norm,SUBSTITUTE(SUBSTITUTE(_xlpm.txt,"-","/"),".","/"),
  _xlpm.p,_xlfn.TEXTSPLIT(_xlpm.norm,"/"),
  _xlpm.a,VALUE(INDEX(_xlpm.p,1)),
  _xlpm.b,VALUE(INDEX(_xlpm.p,2)),
  IF(AND(_xlpm.a&lt;=12,_xlpm.b&lt;=12),"REVIEW_AMBIGUOUS","OK")
)</f>
        <v>#REF!</v>
      </c>
    </row>
    <row r="1144" spans="1:37">
      <c r="A1144" t="s">
        <v>3466</v>
      </c>
      <c r="B1144" t="s">
        <v>3466</v>
      </c>
      <c r="C1144" t="b">
        <v>0</v>
      </c>
      <c r="D1144" t="s">
        <v>7257</v>
      </c>
      <c r="E1144" t="s">
        <v>3467</v>
      </c>
      <c r="F1144" t="s">
        <v>3467</v>
      </c>
      <c r="G1144" t="s">
        <v>7274</v>
      </c>
      <c r="H1144" t="s">
        <v>123</v>
      </c>
      <c r="I1144" t="s">
        <v>123</v>
      </c>
      <c r="J1144" t="s">
        <v>123</v>
      </c>
      <c r="K1144" t="s">
        <v>7365</v>
      </c>
      <c r="L1144" t="s">
        <v>250</v>
      </c>
      <c r="M1144">
        <f>IF(UPPER(TRIM(Table2[[#This Row],[Status_Clean]]))="CONVERTED",1,0)</f>
        <v>1</v>
      </c>
      <c r="N1144">
        <f>IF(ISNUMBER(MATCH(UPPER(TRIM(Table2[[#This Row],[Status_Clean]])),{"CONTACTED","QUALIFIED","CONVERTED"},0)),1,0)</f>
        <v>1</v>
      </c>
      <c r="O1144" cm="1">
        <f t="array" ref="O1144">_xlfn.SWITCH(UPPER(TRIM(Table2[[#This Row],[Status_Clean]])),"NEW",1,"CONTACTED",2,"QUALIFIED",3,"CONVERTED",4,"LOST",5,99)</f>
        <v>4</v>
      </c>
      <c r="P1144" t="s">
        <v>3468</v>
      </c>
      <c r="Q1144" t="s">
        <v>8195</v>
      </c>
      <c r="R1144" t="s">
        <v>8195</v>
      </c>
      <c r="S1144">
        <v>45403</v>
      </c>
      <c r="T1144" t="s">
        <v>7261</v>
      </c>
      <c r="U1144">
        <v>45403</v>
      </c>
      <c r="V1144" t="s">
        <v>7297</v>
      </c>
      <c r="W1144" t="s">
        <v>7271</v>
      </c>
      <c r="X1144" t="s">
        <v>7277</v>
      </c>
      <c r="Y1144" t="s">
        <v>7293</v>
      </c>
      <c r="Z1144" t="s">
        <v>330</v>
      </c>
      <c r="AA1144">
        <v>31.200000000000003</v>
      </c>
      <c r="AB1144" t="str" cm="1">
        <f t="array" ref="AB1144">_xlfn.LET(_xlpm.x,IFERROR(VALUE(Table2[[#This Row],[Response_Time_Hours]]),""),IF(_xlpm.x="","CHECK",_xlfn.IFS(_xlpm.x&lt;=1,"Immediate",_xlpm.x&lt;=6,"Fast",_xlpm.x&lt;=24,"Moderate",_xlpm.x&gt;24,"Delayed")))</f>
        <v>Delayed</v>
      </c>
      <c r="AC1144">
        <v>33</v>
      </c>
      <c r="AD1144" t="str" cm="1">
        <f t="array" ref="AD1144">IF(Table2[[#This Row],[Interaction_Count_Final]]="","N/A",_xlfn.IFS(Table2[[#This Row],[Interaction_Count_Final]]&lt;=2,"Low",Table2[[#This Row],[Interaction_Count_Final]]&lt;=5,"Medium",Table2[[#This Row],[Interaction_Count_Final]]&gt;=6,"High",TRUE,"CHECK"))</f>
        <v>High</v>
      </c>
      <c r="AE1144" t="s">
        <v>7273</v>
      </c>
      <c r="AF1144" t="b">
        <v>1</v>
      </c>
      <c r="AG1144" t="b">
        <v>1</v>
      </c>
      <c r="AH1144">
        <v>1471</v>
      </c>
      <c r="AI1144">
        <v>45403</v>
      </c>
      <c r="AJ1144" t="b">
        <v>1</v>
      </c>
      <c r="AK1144" t="e" cm="1">
        <f t="array" ref="AK1144">_xlfn.LET(
  _xlpm.txt,TRIM(Raw_Data!F1144),
  _xlpm.norm,SUBSTITUTE(SUBSTITUTE(_xlpm.txt,"-","/"),".","/"),
  _xlpm.p,_xlfn.TEXTSPLIT(_xlpm.norm,"/"),
  _xlpm.a,VALUE(INDEX(_xlpm.p,1)),
  _xlpm.b,VALUE(INDEX(_xlpm.p,2)),
  IF(AND(_xlpm.a&lt;=12,_xlpm.b&lt;=12),"REVIEW_AMBIGUOUS","OK")
)</f>
        <v>#REF!</v>
      </c>
    </row>
    <row r="1145" spans="1:37">
      <c r="A1145" t="s">
        <v>3469</v>
      </c>
      <c r="B1145" t="s">
        <v>3469</v>
      </c>
      <c r="C1145" t="b">
        <v>0</v>
      </c>
      <c r="D1145" t="s">
        <v>7257</v>
      </c>
      <c r="E1145" t="s">
        <v>3470</v>
      </c>
      <c r="F1145" t="s">
        <v>3470</v>
      </c>
      <c r="G1145" t="s">
        <v>7258</v>
      </c>
      <c r="H1145" t="s">
        <v>222</v>
      </c>
      <c r="I1145" t="s">
        <v>222</v>
      </c>
      <c r="J1145" t="s">
        <v>222</v>
      </c>
      <c r="K1145" t="s">
        <v>125</v>
      </c>
      <c r="L1145" t="s">
        <v>125</v>
      </c>
      <c r="M1145">
        <f>IF(UPPER(TRIM(Table2[[#This Row],[Status_Clean]]))="CONVERTED",1,0)</f>
        <v>0</v>
      </c>
      <c r="N1145">
        <f>IF(ISNUMBER(MATCH(UPPER(TRIM(Table2[[#This Row],[Status_Clean]])),{"CONTACTED","QUALIFIED","CONVERTED"},0)),1,0)</f>
        <v>1</v>
      </c>
      <c r="O1145" cm="1">
        <f t="array" ref="O1145">_xlfn.SWITCH(UPPER(TRIM(Table2[[#This Row],[Status_Clean]])),"NEW",1,"CONTACTED",2,"QUALIFIED",3,"CONVERTED",4,"LOST",5,99)</f>
        <v>2</v>
      </c>
      <c r="P1145">
        <v>44975</v>
      </c>
      <c r="Q1145" t="s">
        <v>7618</v>
      </c>
      <c r="R1145" t="s">
        <v>7618</v>
      </c>
      <c r="S1145">
        <v>44975</v>
      </c>
      <c r="T1145" t="s">
        <v>7261</v>
      </c>
      <c r="U1145">
        <v>44975</v>
      </c>
      <c r="V1145" t="s">
        <v>7283</v>
      </c>
      <c r="W1145" t="s">
        <v>7263</v>
      </c>
      <c r="X1145" t="s">
        <v>7284</v>
      </c>
      <c r="Y1145" t="s">
        <v>7278</v>
      </c>
      <c r="Z1145" t="s">
        <v>1482</v>
      </c>
      <c r="AA1145">
        <v>22.2</v>
      </c>
      <c r="AB1145" t="str" cm="1">
        <f t="array" ref="AB1145">_xlfn.LET(_xlpm.x,IFERROR(VALUE(Table2[[#This Row],[Response_Time_Hours]]),""),IF(_xlpm.x="","CHECK",_xlfn.IFS(_xlpm.x&lt;=1,"Immediate",_xlpm.x&lt;=6,"Fast",_xlpm.x&lt;=24,"Moderate",_xlpm.x&gt;24,"Delayed")))</f>
        <v>Moderate</v>
      </c>
      <c r="AC1145">
        <v>39</v>
      </c>
      <c r="AD1145" t="str" cm="1">
        <f t="array" ref="AD1145">IF(Table2[[#This Row],[Interaction_Count_Final]]="","N/A",_xlfn.IFS(Table2[[#This Row],[Interaction_Count_Final]]&lt;=2,"Low",Table2[[#This Row],[Interaction_Count_Final]]&lt;=5,"Medium",Table2[[#This Row],[Interaction_Count_Final]]&gt;=6,"High",TRUE,"CHECK"))</f>
        <v>High</v>
      </c>
      <c r="AE1145" t="s">
        <v>7289</v>
      </c>
      <c r="AF1145" t="b">
        <v>1</v>
      </c>
      <c r="AG1145" t="b">
        <v>1</v>
      </c>
      <c r="AH1145">
        <v>1472</v>
      </c>
      <c r="AI1145">
        <v>44975</v>
      </c>
      <c r="AJ1145" t="b">
        <v>1</v>
      </c>
      <c r="AK1145" t="e" cm="1">
        <f t="array" ref="AK1145">_xlfn.LET(
  _xlpm.txt,TRIM(Raw_Data!F1145),
  _xlpm.norm,SUBSTITUTE(SUBSTITUTE(_xlpm.txt,"-","/"),".","/"),
  _xlpm.p,_xlfn.TEXTSPLIT(_xlpm.norm,"/"),
  _xlpm.a,VALUE(INDEX(_xlpm.p,1)),
  _xlpm.b,VALUE(INDEX(_xlpm.p,2)),
  IF(AND(_xlpm.a&lt;=12,_xlpm.b&lt;=12),"REVIEW_AMBIGUOUS","OK")
)</f>
        <v>#REF!</v>
      </c>
    </row>
    <row r="1146" spans="1:37">
      <c r="A1146" t="s">
        <v>3471</v>
      </c>
      <c r="B1146" t="s">
        <v>3471</v>
      </c>
      <c r="C1146" t="b">
        <v>0</v>
      </c>
      <c r="D1146" t="s">
        <v>7257</v>
      </c>
      <c r="E1146" t="s">
        <v>3472</v>
      </c>
      <c r="F1146" t="s">
        <v>3472</v>
      </c>
      <c r="G1146" t="s">
        <v>7258</v>
      </c>
      <c r="H1146" t="s">
        <v>101</v>
      </c>
      <c r="I1146" t="s">
        <v>101</v>
      </c>
      <c r="J1146" t="s">
        <v>101</v>
      </c>
      <c r="K1146" t="s">
        <v>250</v>
      </c>
      <c r="L1146" t="s">
        <v>250</v>
      </c>
      <c r="M1146">
        <f>IF(UPPER(TRIM(Table2[[#This Row],[Status_Clean]]))="CONVERTED",1,0)</f>
        <v>1</v>
      </c>
      <c r="N1146">
        <f>IF(ISNUMBER(MATCH(UPPER(TRIM(Table2[[#This Row],[Status_Clean]])),{"CONTACTED","QUALIFIED","CONVERTED"},0)),1,0)</f>
        <v>1</v>
      </c>
      <c r="O1146" cm="1">
        <f t="array" ref="O1146">_xlfn.SWITCH(UPPER(TRIM(Table2[[#This Row],[Status_Clean]])),"NEW",1,"CONTACTED",2,"QUALIFIED",3,"CONVERTED",4,"LOST",5,99)</f>
        <v>4</v>
      </c>
      <c r="P1146">
        <v>45630</v>
      </c>
      <c r="Q1146" t="s">
        <v>7845</v>
      </c>
      <c r="R1146" t="s">
        <v>7845</v>
      </c>
      <c r="S1146">
        <v>45630</v>
      </c>
      <c r="T1146" t="s">
        <v>7261</v>
      </c>
      <c r="U1146">
        <v>45630</v>
      </c>
      <c r="V1146" t="s">
        <v>7262</v>
      </c>
      <c r="W1146" t="s">
        <v>7271</v>
      </c>
      <c r="X1146" t="s">
        <v>7264</v>
      </c>
      <c r="Y1146" t="s">
        <v>7272</v>
      </c>
      <c r="Z1146">
        <v>37</v>
      </c>
      <c r="AA1146">
        <v>37</v>
      </c>
      <c r="AB1146" t="str" cm="1">
        <f t="array" ref="AB1146">_xlfn.LET(_xlpm.x,IFERROR(VALUE(Table2[[#This Row],[Response_Time_Hours]]),""),IF(_xlpm.x="","CHECK",_xlfn.IFS(_xlpm.x&lt;=1,"Immediate",_xlpm.x&lt;=6,"Fast",_xlpm.x&lt;=24,"Moderate",_xlpm.x&gt;24,"Delayed")))</f>
        <v>Delayed</v>
      </c>
      <c r="AC1146">
        <v>33</v>
      </c>
      <c r="AD1146" t="str" cm="1">
        <f t="array" ref="AD1146">IF(Table2[[#This Row],[Interaction_Count_Final]]="","N/A",_xlfn.IFS(Table2[[#This Row],[Interaction_Count_Final]]&lt;=2,"Low",Table2[[#This Row],[Interaction_Count_Final]]&lt;=5,"Medium",Table2[[#This Row],[Interaction_Count_Final]]&gt;=6,"High",TRUE,"CHECK"))</f>
        <v>High</v>
      </c>
      <c r="AE1146" t="s">
        <v>7266</v>
      </c>
      <c r="AF1146" t="b">
        <v>1</v>
      </c>
      <c r="AG1146" t="b">
        <v>1</v>
      </c>
      <c r="AH1146">
        <v>1473</v>
      </c>
      <c r="AI1146">
        <v>45630</v>
      </c>
      <c r="AJ1146" t="b">
        <v>1</v>
      </c>
      <c r="AK1146" t="e" cm="1">
        <f t="array" ref="AK1146">_xlfn.LET(
  _xlpm.txt,TRIM(Raw_Data!F1146),
  _xlpm.norm,SUBSTITUTE(SUBSTITUTE(_xlpm.txt,"-","/"),".","/"),
  _xlpm.p,_xlfn.TEXTSPLIT(_xlpm.norm,"/"),
  _xlpm.a,VALUE(INDEX(_xlpm.p,1)),
  _xlpm.b,VALUE(INDEX(_xlpm.p,2)),
  IF(AND(_xlpm.a&lt;=12,_xlpm.b&lt;=12),"REVIEW_AMBIGUOUS","OK")
)</f>
        <v>#REF!</v>
      </c>
    </row>
    <row r="1147" spans="1:37">
      <c r="A1147" t="s">
        <v>3473</v>
      </c>
      <c r="B1147" t="s">
        <v>3473</v>
      </c>
      <c r="C1147" t="b">
        <v>1</v>
      </c>
      <c r="D1147" t="s">
        <v>7257</v>
      </c>
      <c r="E1147" t="s">
        <v>3474</v>
      </c>
      <c r="F1147" t="s">
        <v>3474</v>
      </c>
      <c r="G1147" t="s">
        <v>7268</v>
      </c>
      <c r="H1147" t="s">
        <v>792</v>
      </c>
      <c r="I1147" t="s">
        <v>792</v>
      </c>
      <c r="J1147" t="s">
        <v>792</v>
      </c>
      <c r="K1147" t="s">
        <v>250</v>
      </c>
      <c r="L1147" t="s">
        <v>250</v>
      </c>
      <c r="M1147">
        <f>IF(UPPER(TRIM(Table2[[#This Row],[Status_Clean]]))="CONVERTED",1,0)</f>
        <v>1</v>
      </c>
      <c r="N1147">
        <f>IF(ISNUMBER(MATCH(UPPER(TRIM(Table2[[#This Row],[Status_Clean]])),{"CONTACTED","QUALIFIED","CONVERTED"},0)),1,0)</f>
        <v>1</v>
      </c>
      <c r="O1147" cm="1">
        <f t="array" ref="O1147">_xlfn.SWITCH(UPPER(TRIM(Table2[[#This Row],[Status_Clean]])),"NEW",1,"CONTACTED",2,"QUALIFIED",3,"CONVERTED",4,"LOST",5,99)</f>
        <v>4</v>
      </c>
      <c r="P1147">
        <v>45012</v>
      </c>
      <c r="Q1147" t="s">
        <v>8196</v>
      </c>
      <c r="R1147" t="s">
        <v>8196</v>
      </c>
      <c r="S1147">
        <v>45012</v>
      </c>
      <c r="T1147" t="s">
        <v>7261</v>
      </c>
      <c r="U1147">
        <v>45012</v>
      </c>
      <c r="V1147" t="s">
        <v>7295</v>
      </c>
      <c r="W1147" t="s">
        <v>7263</v>
      </c>
      <c r="X1147" t="s">
        <v>7284</v>
      </c>
      <c r="Y1147" t="s">
        <v>7298</v>
      </c>
      <c r="Z1147" t="s">
        <v>3475</v>
      </c>
      <c r="AA1147">
        <v>13.1</v>
      </c>
      <c r="AB1147" t="str" cm="1">
        <f t="array" ref="AB1147">_xlfn.LET(_xlpm.x,IFERROR(VALUE(Table2[[#This Row],[Response_Time_Hours]]),""),IF(_xlpm.x="","CHECK",_xlfn.IFS(_xlpm.x&lt;=1,"Immediate",_xlpm.x&lt;=6,"Fast",_xlpm.x&lt;=24,"Moderate",_xlpm.x&gt;24,"Delayed")))</f>
        <v>Moderate</v>
      </c>
      <c r="AC1147">
        <v>17</v>
      </c>
      <c r="AD1147" t="str" cm="1">
        <f t="array" ref="AD1147">IF(Table2[[#This Row],[Interaction_Count_Final]]="","N/A",_xlfn.IFS(Table2[[#This Row],[Interaction_Count_Final]]&lt;=2,"Low",Table2[[#This Row],[Interaction_Count_Final]]&lt;=5,"Medium",Table2[[#This Row],[Interaction_Count_Final]]&gt;=6,"High",TRUE,"CHECK"))</f>
        <v>High</v>
      </c>
      <c r="AE1147" t="s">
        <v>7289</v>
      </c>
      <c r="AF1147" t="b">
        <v>1</v>
      </c>
      <c r="AG1147" t="b">
        <v>1</v>
      </c>
      <c r="AH1147">
        <v>1474</v>
      </c>
      <c r="AI1147">
        <v>45012</v>
      </c>
      <c r="AJ1147" t="b">
        <v>1</v>
      </c>
      <c r="AK1147" t="e" cm="1">
        <f t="array" ref="AK1147">_xlfn.LET(
  _xlpm.txt,TRIM(Raw_Data!F1147),
  _xlpm.norm,SUBSTITUTE(SUBSTITUTE(_xlpm.txt,"-","/"),".","/"),
  _xlpm.p,_xlfn.TEXTSPLIT(_xlpm.norm,"/"),
  _xlpm.a,VALUE(INDEX(_xlpm.p,1)),
  _xlpm.b,VALUE(INDEX(_xlpm.p,2)),
  IF(AND(_xlpm.a&lt;=12,_xlpm.b&lt;=12),"REVIEW_AMBIGUOUS","OK")
)</f>
        <v>#REF!</v>
      </c>
    </row>
    <row r="1148" spans="1:37">
      <c r="A1148" t="s">
        <v>3476</v>
      </c>
      <c r="B1148" t="s">
        <v>3476</v>
      </c>
      <c r="C1148" t="b">
        <v>1</v>
      </c>
      <c r="D1148" t="s">
        <v>7257</v>
      </c>
      <c r="E1148" t="s">
        <v>3477</v>
      </c>
      <c r="F1148" t="s">
        <v>3477</v>
      </c>
      <c r="G1148" t="s">
        <v>7303</v>
      </c>
      <c r="H1148" t="s">
        <v>1356</v>
      </c>
      <c r="I1148" t="s">
        <v>1356</v>
      </c>
      <c r="J1148" t="s">
        <v>1356</v>
      </c>
      <c r="K1148" t="s">
        <v>7281</v>
      </c>
      <c r="L1148" t="s">
        <v>125</v>
      </c>
      <c r="M1148">
        <f>IF(UPPER(TRIM(Table2[[#This Row],[Status_Clean]]))="CONVERTED",1,0)</f>
        <v>0</v>
      </c>
      <c r="N1148">
        <f>IF(ISNUMBER(MATCH(UPPER(TRIM(Table2[[#This Row],[Status_Clean]])),{"CONTACTED","QUALIFIED","CONVERTED"},0)),1,0)</f>
        <v>1</v>
      </c>
      <c r="O1148" cm="1">
        <f t="array" ref="O1148">_xlfn.SWITCH(UPPER(TRIM(Table2[[#This Row],[Status_Clean]])),"NEW",1,"CONTACTED",2,"QUALIFIED",3,"CONVERTED",4,"LOST",5,99)</f>
        <v>2</v>
      </c>
      <c r="P1148">
        <v>45437</v>
      </c>
      <c r="Q1148" t="s">
        <v>8197</v>
      </c>
      <c r="R1148" t="s">
        <v>8197</v>
      </c>
      <c r="S1148">
        <v>45437</v>
      </c>
      <c r="T1148" t="s">
        <v>7261</v>
      </c>
      <c r="U1148">
        <v>45437</v>
      </c>
      <c r="V1148" t="s">
        <v>7314</v>
      </c>
      <c r="W1148" t="s">
        <v>7271</v>
      </c>
      <c r="X1148" t="s">
        <v>7277</v>
      </c>
      <c r="Y1148" t="s">
        <v>7278</v>
      </c>
      <c r="Z1148" t="s">
        <v>3478</v>
      </c>
      <c r="AA1148">
        <v>1.2</v>
      </c>
      <c r="AB1148" t="str" cm="1">
        <f t="array" ref="AB1148">_xlfn.LET(_xlpm.x,IFERROR(VALUE(Table2[[#This Row],[Response_Time_Hours]]),""),IF(_xlpm.x="","CHECK",_xlfn.IFS(_xlpm.x&lt;=1,"Immediate",_xlpm.x&lt;=6,"Fast",_xlpm.x&lt;=24,"Moderate",_xlpm.x&gt;24,"Delayed")))</f>
        <v>Fast</v>
      </c>
      <c r="AC1148">
        <v>16</v>
      </c>
      <c r="AD1148" t="str" cm="1">
        <f t="array" ref="AD1148">IF(Table2[[#This Row],[Interaction_Count_Final]]="","N/A",_xlfn.IFS(Table2[[#This Row],[Interaction_Count_Final]]&lt;=2,"Low",Table2[[#This Row],[Interaction_Count_Final]]&lt;=5,"Medium",Table2[[#This Row],[Interaction_Count_Final]]&gt;=6,"High",TRUE,"CHECK"))</f>
        <v>High</v>
      </c>
      <c r="AE1148" t="s">
        <v>7266</v>
      </c>
      <c r="AF1148" t="b">
        <v>1</v>
      </c>
      <c r="AG1148" t="b">
        <v>1</v>
      </c>
      <c r="AH1148">
        <v>1475</v>
      </c>
      <c r="AI1148">
        <v>45437</v>
      </c>
      <c r="AJ1148" t="b">
        <v>1</v>
      </c>
      <c r="AK1148" t="e" cm="1">
        <f t="array" ref="AK1148">_xlfn.LET(
  _xlpm.txt,TRIM(Raw_Data!F1148),
  _xlpm.norm,SUBSTITUTE(SUBSTITUTE(_xlpm.txt,"-","/"),".","/"),
  _xlpm.p,_xlfn.TEXTSPLIT(_xlpm.norm,"/"),
  _xlpm.a,VALUE(INDEX(_xlpm.p,1)),
  _xlpm.b,VALUE(INDEX(_xlpm.p,2)),
  IF(AND(_xlpm.a&lt;=12,_xlpm.b&lt;=12),"REVIEW_AMBIGUOUS","OK")
)</f>
        <v>#REF!</v>
      </c>
    </row>
    <row r="1149" spans="1:37">
      <c r="A1149" t="s">
        <v>3479</v>
      </c>
      <c r="B1149" t="s">
        <v>3479</v>
      </c>
      <c r="C1149" t="b">
        <v>0</v>
      </c>
      <c r="D1149" t="s">
        <v>7257</v>
      </c>
      <c r="E1149" t="s">
        <v>3480</v>
      </c>
      <c r="F1149" t="s">
        <v>3480</v>
      </c>
      <c r="G1149" t="s">
        <v>7268</v>
      </c>
      <c r="H1149" t="s">
        <v>123</v>
      </c>
      <c r="I1149" t="s">
        <v>123</v>
      </c>
      <c r="J1149" t="s">
        <v>123</v>
      </c>
      <c r="K1149" t="s">
        <v>173</v>
      </c>
      <c r="L1149" t="s">
        <v>173</v>
      </c>
      <c r="M1149">
        <f>IF(UPPER(TRIM(Table2[[#This Row],[Status_Clean]]))="CONVERTED",1,0)</f>
        <v>0</v>
      </c>
      <c r="N1149">
        <f>IF(ISNUMBER(MATCH(UPPER(TRIM(Table2[[#This Row],[Status_Clean]])),{"CONTACTED","QUALIFIED","CONVERTED"},0)),1,0)</f>
        <v>0</v>
      </c>
      <c r="O1149" cm="1">
        <f t="array" ref="O1149">_xlfn.SWITCH(UPPER(TRIM(Table2[[#This Row],[Status_Clean]])),"NEW",1,"CONTACTED",2,"QUALIFIED",3,"CONVERTED",4,"LOST",5,99)</f>
        <v>5</v>
      </c>
      <c r="P1149">
        <v>44995</v>
      </c>
      <c r="Q1149" t="s">
        <v>7428</v>
      </c>
      <c r="R1149" t="s">
        <v>7428</v>
      </c>
      <c r="S1149">
        <v>44995</v>
      </c>
      <c r="T1149" t="s">
        <v>7261</v>
      </c>
      <c r="U1149">
        <v>44995</v>
      </c>
      <c r="V1149" t="s">
        <v>7295</v>
      </c>
      <c r="W1149" t="s">
        <v>7263</v>
      </c>
      <c r="X1149" t="s">
        <v>7284</v>
      </c>
      <c r="Y1149" t="s">
        <v>7312</v>
      </c>
      <c r="Z1149" t="s">
        <v>3481</v>
      </c>
      <c r="AA1149">
        <v>3.7</v>
      </c>
      <c r="AB1149" t="str" cm="1">
        <f t="array" ref="AB1149">_xlfn.LET(_xlpm.x,IFERROR(VALUE(Table2[[#This Row],[Response_Time_Hours]]),""),IF(_xlpm.x="","CHECK",_xlfn.IFS(_xlpm.x&lt;=1,"Immediate",_xlpm.x&lt;=6,"Fast",_xlpm.x&lt;=24,"Moderate",_xlpm.x&gt;24,"Delayed")))</f>
        <v>Fast</v>
      </c>
      <c r="AC1149">
        <v>11</v>
      </c>
      <c r="AD1149" t="str" cm="1">
        <f t="array" ref="AD1149">IF(Table2[[#This Row],[Interaction_Count_Final]]="","N/A",_xlfn.IFS(Table2[[#This Row],[Interaction_Count_Final]]&lt;=2,"Low",Table2[[#This Row],[Interaction_Count_Final]]&lt;=5,"Medium",Table2[[#This Row],[Interaction_Count_Final]]&gt;=6,"High",TRUE,"CHECK"))</f>
        <v>High</v>
      </c>
      <c r="AE1149" t="s">
        <v>7273</v>
      </c>
      <c r="AF1149" t="b">
        <v>1</v>
      </c>
      <c r="AG1149" t="b">
        <v>1</v>
      </c>
      <c r="AH1149">
        <v>1477</v>
      </c>
      <c r="AI1149">
        <v>44995</v>
      </c>
      <c r="AJ1149" t="b">
        <v>1</v>
      </c>
      <c r="AK1149" t="e" cm="1">
        <f t="array" ref="AK1149">_xlfn.LET(
  _xlpm.txt,TRIM(Raw_Data!F1149),
  _xlpm.norm,SUBSTITUTE(SUBSTITUTE(_xlpm.txt,"-","/"),".","/"),
  _xlpm.p,_xlfn.TEXTSPLIT(_xlpm.norm,"/"),
  _xlpm.a,VALUE(INDEX(_xlpm.p,1)),
  _xlpm.b,VALUE(INDEX(_xlpm.p,2)),
  IF(AND(_xlpm.a&lt;=12,_xlpm.b&lt;=12),"REVIEW_AMBIGUOUS","OK")
)</f>
        <v>#REF!</v>
      </c>
    </row>
    <row r="1150" spans="1:37">
      <c r="A1150" t="s">
        <v>3483</v>
      </c>
      <c r="B1150" t="s">
        <v>3483</v>
      </c>
      <c r="C1150" t="b">
        <v>0</v>
      </c>
      <c r="D1150" t="s">
        <v>7257</v>
      </c>
      <c r="E1150" t="s">
        <v>3484</v>
      </c>
      <c r="F1150" t="s">
        <v>3484</v>
      </c>
      <c r="G1150" t="s">
        <v>7303</v>
      </c>
      <c r="H1150" t="s">
        <v>85</v>
      </c>
      <c r="I1150" t="s">
        <v>85</v>
      </c>
      <c r="J1150" t="s">
        <v>469</v>
      </c>
      <c r="K1150" t="s">
        <v>7281</v>
      </c>
      <c r="L1150" t="s">
        <v>125</v>
      </c>
      <c r="M1150">
        <f>IF(UPPER(TRIM(Table2[[#This Row],[Status_Clean]]))="CONVERTED",1,0)</f>
        <v>0</v>
      </c>
      <c r="N1150">
        <f>IF(ISNUMBER(MATCH(UPPER(TRIM(Table2[[#This Row],[Status_Clean]])),{"CONTACTED","QUALIFIED","CONVERTED"},0)),1,0)</f>
        <v>1</v>
      </c>
      <c r="O1150" cm="1">
        <f t="array" ref="O1150">_xlfn.SWITCH(UPPER(TRIM(Table2[[#This Row],[Status_Clean]])),"NEW",1,"CONTACTED",2,"QUALIFIED",3,"CONVERTED",4,"LOST",5,99)</f>
        <v>2</v>
      </c>
      <c r="P1150" t="s">
        <v>3485</v>
      </c>
      <c r="Q1150" t="s">
        <v>8198</v>
      </c>
      <c r="R1150" t="s">
        <v>8198</v>
      </c>
      <c r="S1150">
        <v>44929</v>
      </c>
      <c r="T1150" t="s">
        <v>7261</v>
      </c>
      <c r="U1150">
        <v>44929</v>
      </c>
      <c r="V1150" t="s">
        <v>7317</v>
      </c>
      <c r="W1150" t="s">
        <v>7263</v>
      </c>
      <c r="X1150" t="s">
        <v>7284</v>
      </c>
      <c r="Y1150" t="s">
        <v>7265</v>
      </c>
      <c r="Z1150" t="s">
        <v>3486</v>
      </c>
      <c r="AA1150">
        <v>56.6</v>
      </c>
      <c r="AB1150" t="str" cm="1">
        <f t="array" ref="AB1150">_xlfn.LET(_xlpm.x,IFERROR(VALUE(Table2[[#This Row],[Response_Time_Hours]]),""),IF(_xlpm.x="","CHECK",_xlfn.IFS(_xlpm.x&lt;=1,"Immediate",_xlpm.x&lt;=6,"Fast",_xlpm.x&lt;=24,"Moderate",_xlpm.x&gt;24,"Delayed")))</f>
        <v>Delayed</v>
      </c>
      <c r="AC1150">
        <v>47</v>
      </c>
      <c r="AD1150" t="str" cm="1">
        <f t="array" ref="AD1150">IF(Table2[[#This Row],[Interaction_Count_Final]]="","N/A",_xlfn.IFS(Table2[[#This Row],[Interaction_Count_Final]]&lt;=2,"Low",Table2[[#This Row],[Interaction_Count_Final]]&lt;=5,"Medium",Table2[[#This Row],[Interaction_Count_Final]]&gt;=6,"High",TRUE,"CHECK"))</f>
        <v>High</v>
      </c>
      <c r="AE1150" t="s">
        <v>7289</v>
      </c>
      <c r="AF1150" t="b">
        <v>1</v>
      </c>
      <c r="AG1150" t="b">
        <v>1</v>
      </c>
      <c r="AH1150">
        <v>1478</v>
      </c>
      <c r="AI1150">
        <v>44929</v>
      </c>
      <c r="AJ1150" t="b">
        <v>1</v>
      </c>
      <c r="AK1150" t="e" cm="1">
        <f t="array" ref="AK1150">_xlfn.LET(
  _xlpm.txt,TRIM(Raw_Data!F1150),
  _xlpm.norm,SUBSTITUTE(SUBSTITUTE(_xlpm.txt,"-","/"),".","/"),
  _xlpm.p,_xlfn.TEXTSPLIT(_xlpm.norm,"/"),
  _xlpm.a,VALUE(INDEX(_xlpm.p,1)),
  _xlpm.b,VALUE(INDEX(_xlpm.p,2)),
  IF(AND(_xlpm.a&lt;=12,_xlpm.b&lt;=12),"REVIEW_AMBIGUOUS","OK")
)</f>
        <v>#REF!</v>
      </c>
    </row>
    <row r="1151" spans="1:37">
      <c r="A1151" t="s">
        <v>3487</v>
      </c>
      <c r="B1151" t="s">
        <v>3487</v>
      </c>
      <c r="C1151" t="b">
        <v>0</v>
      </c>
      <c r="D1151" t="s">
        <v>7257</v>
      </c>
      <c r="E1151" t="s">
        <v>3488</v>
      </c>
      <c r="F1151" t="s">
        <v>3488</v>
      </c>
      <c r="G1151" t="s">
        <v>7303</v>
      </c>
      <c r="H1151" t="s">
        <v>454</v>
      </c>
      <c r="I1151" t="s">
        <v>454</v>
      </c>
      <c r="J1151" t="s">
        <v>7308</v>
      </c>
      <c r="K1151" t="s">
        <v>250</v>
      </c>
      <c r="L1151" t="s">
        <v>250</v>
      </c>
      <c r="M1151">
        <f>IF(UPPER(TRIM(Table2[[#This Row],[Status_Clean]]))="CONVERTED",1,0)</f>
        <v>1</v>
      </c>
      <c r="N1151">
        <f>IF(ISNUMBER(MATCH(UPPER(TRIM(Table2[[#This Row],[Status_Clean]])),{"CONTACTED","QUALIFIED","CONVERTED"},0)),1,0)</f>
        <v>1</v>
      </c>
      <c r="O1151" cm="1">
        <f t="array" ref="O1151">_xlfn.SWITCH(UPPER(TRIM(Table2[[#This Row],[Status_Clean]])),"NEW",1,"CONTACTED",2,"QUALIFIED",3,"CONVERTED",4,"LOST",5,99)</f>
        <v>4</v>
      </c>
      <c r="P1151">
        <v>45445</v>
      </c>
      <c r="Q1151" t="s">
        <v>8199</v>
      </c>
      <c r="R1151" t="s">
        <v>8199</v>
      </c>
      <c r="S1151">
        <v>45445</v>
      </c>
      <c r="T1151" t="s">
        <v>7261</v>
      </c>
      <c r="U1151">
        <v>45445</v>
      </c>
      <c r="V1151" t="s">
        <v>7276</v>
      </c>
      <c r="W1151" t="s">
        <v>7271</v>
      </c>
      <c r="X1151" t="s">
        <v>7277</v>
      </c>
      <c r="Y1151" t="s">
        <v>7293</v>
      </c>
      <c r="Z1151" t="s">
        <v>786</v>
      </c>
      <c r="AA1151">
        <v>68.3</v>
      </c>
      <c r="AB1151" t="str" cm="1">
        <f t="array" ref="AB1151">_xlfn.LET(_xlpm.x,IFERROR(VALUE(Table2[[#This Row],[Response_Time_Hours]]),""),IF(_xlpm.x="","CHECK",_xlfn.IFS(_xlpm.x&lt;=1,"Immediate",_xlpm.x&lt;=6,"Fast",_xlpm.x&lt;=24,"Moderate",_xlpm.x&gt;24,"Delayed")))</f>
        <v>Delayed</v>
      </c>
      <c r="AC1151">
        <v>2</v>
      </c>
      <c r="AD1151" t="str" cm="1">
        <f t="array" ref="AD1151">IF(Table2[[#This Row],[Interaction_Count_Final]]="","N/A",_xlfn.IFS(Table2[[#This Row],[Interaction_Count_Final]]&lt;=2,"Low",Table2[[#This Row],[Interaction_Count_Final]]&lt;=5,"Medium",Table2[[#This Row],[Interaction_Count_Final]]&gt;=6,"High",TRUE,"CHECK"))</f>
        <v>Low</v>
      </c>
      <c r="AE1151" t="s">
        <v>7266</v>
      </c>
      <c r="AF1151" t="b">
        <v>1</v>
      </c>
      <c r="AG1151" t="b">
        <v>1</v>
      </c>
      <c r="AH1151">
        <v>1479</v>
      </c>
      <c r="AI1151">
        <v>45445</v>
      </c>
      <c r="AJ1151" t="b">
        <v>1</v>
      </c>
      <c r="AK1151" t="e" cm="1">
        <f t="array" ref="AK1151">_xlfn.LET(
  _xlpm.txt,TRIM(Raw_Data!F1151),
  _xlpm.norm,SUBSTITUTE(SUBSTITUTE(_xlpm.txt,"-","/"),".","/"),
  _xlpm.p,_xlfn.TEXTSPLIT(_xlpm.norm,"/"),
  _xlpm.a,VALUE(INDEX(_xlpm.p,1)),
  _xlpm.b,VALUE(INDEX(_xlpm.p,2)),
  IF(AND(_xlpm.a&lt;=12,_xlpm.b&lt;=12),"REVIEW_AMBIGUOUS","OK")
)</f>
        <v>#REF!</v>
      </c>
    </row>
    <row r="1152" spans="1:37">
      <c r="A1152" t="s">
        <v>3489</v>
      </c>
      <c r="B1152" t="s">
        <v>3489</v>
      </c>
      <c r="C1152" t="b">
        <v>0</v>
      </c>
      <c r="D1152" t="s">
        <v>7257</v>
      </c>
      <c r="E1152" t="s">
        <v>8200</v>
      </c>
      <c r="F1152" t="s">
        <v>8200</v>
      </c>
      <c r="G1152" t="s">
        <v>7258</v>
      </c>
      <c r="H1152" t="s">
        <v>363</v>
      </c>
      <c r="I1152" t="s">
        <v>363</v>
      </c>
      <c r="J1152" t="s">
        <v>363</v>
      </c>
      <c r="K1152" t="s">
        <v>125</v>
      </c>
      <c r="L1152" t="s">
        <v>125</v>
      </c>
      <c r="M1152">
        <f>IF(UPPER(TRIM(Table2[[#This Row],[Status_Clean]]))="CONVERTED",1,0)</f>
        <v>0</v>
      </c>
      <c r="N1152">
        <f>IF(ISNUMBER(MATCH(UPPER(TRIM(Table2[[#This Row],[Status_Clean]])),{"CONTACTED","QUALIFIED","CONVERTED"},0)),1,0)</f>
        <v>1</v>
      </c>
      <c r="O1152" cm="1">
        <f t="array" ref="O1152">_xlfn.SWITCH(UPPER(TRIM(Table2[[#This Row],[Status_Clean]])),"NEW",1,"CONTACTED",2,"QUALIFIED",3,"CONVERTED",4,"LOST",5,99)</f>
        <v>2</v>
      </c>
      <c r="P1152">
        <v>45630</v>
      </c>
      <c r="Q1152" t="s">
        <v>7845</v>
      </c>
      <c r="R1152" t="s">
        <v>7845</v>
      </c>
      <c r="S1152">
        <v>45630</v>
      </c>
      <c r="T1152" t="s">
        <v>7261</v>
      </c>
      <c r="U1152">
        <v>45630</v>
      </c>
      <c r="V1152" t="s">
        <v>7262</v>
      </c>
      <c r="W1152" t="s">
        <v>7271</v>
      </c>
      <c r="X1152" t="s">
        <v>7264</v>
      </c>
      <c r="Y1152" t="s">
        <v>7272</v>
      </c>
      <c r="Z1152">
        <v>30.4</v>
      </c>
      <c r="AA1152">
        <v>30.4</v>
      </c>
      <c r="AB1152" t="str" cm="1">
        <f t="array" ref="AB1152">_xlfn.LET(_xlpm.x,IFERROR(VALUE(Table2[[#This Row],[Response_Time_Hours]]),""),IF(_xlpm.x="","CHECK",_xlfn.IFS(_xlpm.x&lt;=1,"Immediate",_xlpm.x&lt;=6,"Fast",_xlpm.x&lt;=24,"Moderate",_xlpm.x&gt;24,"Delayed")))</f>
        <v>Delayed</v>
      </c>
      <c r="AC1152">
        <v>21</v>
      </c>
      <c r="AD1152" t="str" cm="1">
        <f t="array" ref="AD1152">IF(Table2[[#This Row],[Interaction_Count_Final]]="","N/A",_xlfn.IFS(Table2[[#This Row],[Interaction_Count_Final]]&lt;=2,"Low",Table2[[#This Row],[Interaction_Count_Final]]&lt;=5,"Medium",Table2[[#This Row],[Interaction_Count_Final]]&gt;=6,"High",TRUE,"CHECK"))</f>
        <v>High</v>
      </c>
      <c r="AE1152" t="s">
        <v>7266</v>
      </c>
      <c r="AF1152" t="b">
        <v>1</v>
      </c>
      <c r="AG1152" t="b">
        <v>1</v>
      </c>
      <c r="AH1152">
        <v>1481</v>
      </c>
      <c r="AI1152">
        <v>45630</v>
      </c>
      <c r="AJ1152" t="b">
        <v>1</v>
      </c>
      <c r="AK1152" t="e" cm="1">
        <f t="array" ref="AK1152">_xlfn.LET(
  _xlpm.txt,TRIM(Raw_Data!F1152),
  _xlpm.norm,SUBSTITUTE(SUBSTITUTE(_xlpm.txt,"-","/"),".","/"),
  _xlpm.p,_xlfn.TEXTSPLIT(_xlpm.norm,"/"),
  _xlpm.a,VALUE(INDEX(_xlpm.p,1)),
  _xlpm.b,VALUE(INDEX(_xlpm.p,2)),
  IF(AND(_xlpm.a&lt;=12,_xlpm.b&lt;=12),"REVIEW_AMBIGUOUS","OK")
)</f>
        <v>#REF!</v>
      </c>
    </row>
    <row r="1153" spans="1:37">
      <c r="A1153" t="s">
        <v>3491</v>
      </c>
      <c r="B1153" t="s">
        <v>3491</v>
      </c>
      <c r="C1153" t="b">
        <v>0</v>
      </c>
      <c r="D1153" t="s">
        <v>7257</v>
      </c>
      <c r="E1153" t="s">
        <v>3492</v>
      </c>
      <c r="F1153" t="s">
        <v>3492</v>
      </c>
      <c r="G1153" t="s">
        <v>7280</v>
      </c>
      <c r="H1153" t="s">
        <v>235</v>
      </c>
      <c r="I1153" t="s">
        <v>235</v>
      </c>
      <c r="J1153" t="s">
        <v>123</v>
      </c>
      <c r="K1153" t="s">
        <v>193</v>
      </c>
      <c r="L1153" t="s">
        <v>193</v>
      </c>
      <c r="M1153">
        <f>IF(UPPER(TRIM(Table2[[#This Row],[Status_Clean]]))="CONVERTED",1,0)</f>
        <v>0</v>
      </c>
      <c r="N1153">
        <f>IF(ISNUMBER(MATCH(UPPER(TRIM(Table2[[#This Row],[Status_Clean]])),{"CONTACTED","QUALIFIED","CONVERTED"},0)),1,0)</f>
        <v>0</v>
      </c>
      <c r="O1153" cm="1">
        <f t="array" ref="O1153">_xlfn.SWITCH(UPPER(TRIM(Table2[[#This Row],[Status_Clean]])),"NEW",1,"CONTACTED",2,"QUALIFIED",3,"CONVERTED",4,"LOST",5,99)</f>
        <v>1</v>
      </c>
      <c r="P1153">
        <v>45651</v>
      </c>
      <c r="Q1153" t="s">
        <v>8201</v>
      </c>
      <c r="R1153" t="s">
        <v>8201</v>
      </c>
      <c r="S1153">
        <v>45651</v>
      </c>
      <c r="T1153" t="s">
        <v>7261</v>
      </c>
      <c r="U1153">
        <v>45651</v>
      </c>
      <c r="V1153" t="s">
        <v>7262</v>
      </c>
      <c r="W1153" t="s">
        <v>7271</v>
      </c>
      <c r="X1153" t="s">
        <v>7264</v>
      </c>
      <c r="Y1153" t="s">
        <v>7272</v>
      </c>
      <c r="Z1153">
        <v>62</v>
      </c>
      <c r="AA1153">
        <v>62</v>
      </c>
      <c r="AB1153" t="str" cm="1">
        <f t="array" ref="AB1153">_xlfn.LET(_xlpm.x,IFERROR(VALUE(Table2[[#This Row],[Response_Time_Hours]]),""),IF(_xlpm.x="","CHECK",_xlfn.IFS(_xlpm.x&lt;=1,"Immediate",_xlpm.x&lt;=6,"Fast",_xlpm.x&lt;=24,"Moderate",_xlpm.x&gt;24,"Delayed")))</f>
        <v>Delayed</v>
      </c>
      <c r="AC1153">
        <v>18</v>
      </c>
      <c r="AD1153" t="str" cm="1">
        <f t="array" ref="AD1153">IF(Table2[[#This Row],[Interaction_Count_Final]]="","N/A",_xlfn.IFS(Table2[[#This Row],[Interaction_Count_Final]]&lt;=2,"Low",Table2[[#This Row],[Interaction_Count_Final]]&lt;=5,"Medium",Table2[[#This Row],[Interaction_Count_Final]]&gt;=6,"High",TRUE,"CHECK"))</f>
        <v>High</v>
      </c>
      <c r="AE1153" t="s">
        <v>7273</v>
      </c>
      <c r="AF1153" t="b">
        <v>1</v>
      </c>
      <c r="AG1153" t="b">
        <v>1</v>
      </c>
      <c r="AH1153">
        <v>1482</v>
      </c>
      <c r="AI1153">
        <v>45651</v>
      </c>
      <c r="AJ1153" t="b">
        <v>1</v>
      </c>
      <c r="AK1153" t="e" cm="1">
        <f t="array" ref="AK1153">_xlfn.LET(
  _xlpm.txt,TRIM(Raw_Data!F1153),
  _xlpm.norm,SUBSTITUTE(SUBSTITUTE(_xlpm.txt,"-","/"),".","/"),
  _xlpm.p,_xlfn.TEXTSPLIT(_xlpm.norm,"/"),
  _xlpm.a,VALUE(INDEX(_xlpm.p,1)),
  _xlpm.b,VALUE(INDEX(_xlpm.p,2)),
  IF(AND(_xlpm.a&lt;=12,_xlpm.b&lt;=12),"REVIEW_AMBIGUOUS","OK")
)</f>
        <v>#REF!</v>
      </c>
    </row>
    <row r="1154" spans="1:37">
      <c r="A1154" t="s">
        <v>3493</v>
      </c>
      <c r="B1154" t="s">
        <v>3493</v>
      </c>
      <c r="C1154" t="b">
        <v>0</v>
      </c>
      <c r="D1154" t="s">
        <v>7257</v>
      </c>
      <c r="E1154" t="s">
        <v>3494</v>
      </c>
      <c r="F1154" t="s">
        <v>3494</v>
      </c>
      <c r="G1154" t="s">
        <v>7303</v>
      </c>
      <c r="H1154" t="s">
        <v>147</v>
      </c>
      <c r="I1154" t="s">
        <v>147</v>
      </c>
      <c r="J1154" t="s">
        <v>7308</v>
      </c>
      <c r="K1154" t="s">
        <v>71</v>
      </c>
      <c r="L1154" t="s">
        <v>71</v>
      </c>
      <c r="M1154">
        <f>IF(UPPER(TRIM(Table2[[#This Row],[Status_Clean]]))="CONVERTED",1,0)</f>
        <v>0</v>
      </c>
      <c r="N1154">
        <f>IF(ISNUMBER(MATCH(UPPER(TRIM(Table2[[#This Row],[Status_Clean]])),{"CONTACTED","QUALIFIED","CONVERTED"},0)),1,0)</f>
        <v>1</v>
      </c>
      <c r="O1154" cm="1">
        <f t="array" ref="O1154">_xlfn.SWITCH(UPPER(TRIM(Table2[[#This Row],[Status_Clean]])),"NEW",1,"CONTACTED",2,"QUALIFIED",3,"CONVERTED",4,"LOST",5,99)</f>
        <v>3</v>
      </c>
      <c r="P1154" t="s">
        <v>3495</v>
      </c>
      <c r="Q1154" t="s">
        <v>3495</v>
      </c>
      <c r="R1154" t="s">
        <v>3495</v>
      </c>
      <c r="S1154">
        <v>45433</v>
      </c>
      <c r="T1154" t="s">
        <v>7261</v>
      </c>
      <c r="U1154">
        <v>45433</v>
      </c>
      <c r="V1154" t="s">
        <v>7314</v>
      </c>
      <c r="W1154" t="s">
        <v>7271</v>
      </c>
      <c r="X1154" t="s">
        <v>7277</v>
      </c>
      <c r="Y1154" t="s">
        <v>7265</v>
      </c>
      <c r="Z1154" t="s">
        <v>3496</v>
      </c>
      <c r="AA1154">
        <v>4.7</v>
      </c>
      <c r="AB1154" t="str" cm="1">
        <f t="array" ref="AB1154">_xlfn.LET(_xlpm.x,IFERROR(VALUE(Table2[[#This Row],[Response_Time_Hours]]),""),IF(_xlpm.x="","CHECK",_xlfn.IFS(_xlpm.x&lt;=1,"Immediate",_xlpm.x&lt;=6,"Fast",_xlpm.x&lt;=24,"Moderate",_xlpm.x&gt;24,"Delayed")))</f>
        <v>Fast</v>
      </c>
      <c r="AC1154">
        <v>46</v>
      </c>
      <c r="AD1154" t="str" cm="1">
        <f t="array" ref="AD1154">IF(Table2[[#This Row],[Interaction_Count_Final]]="","N/A",_xlfn.IFS(Table2[[#This Row],[Interaction_Count_Final]]&lt;=2,"Low",Table2[[#This Row],[Interaction_Count_Final]]&lt;=5,"Medium",Table2[[#This Row],[Interaction_Count_Final]]&gt;=6,"High",TRUE,"CHECK"))</f>
        <v>High</v>
      </c>
      <c r="AE1154" t="s">
        <v>7289</v>
      </c>
      <c r="AF1154" t="b">
        <v>1</v>
      </c>
      <c r="AG1154" t="b">
        <v>1</v>
      </c>
      <c r="AH1154">
        <v>1483</v>
      </c>
      <c r="AI1154">
        <v>45433</v>
      </c>
      <c r="AJ1154" t="b">
        <v>1</v>
      </c>
      <c r="AK1154" t="str" cm="1">
        <f t="array" ref="AK1154">_xlfn.LET(
  _xlpm.txt,TRIM(Raw_Data!F1154),
  _xlpm.norm,SUBSTITUTE(SUBSTITUTE(_xlpm.txt,"-","/"),".","/"),
  _xlpm.p,_xlfn.TEXTSPLIT(_xlpm.norm,"/"),
  _xlpm.a,VALUE(INDEX(_xlpm.p,1)),
  _xlpm.b,VALUE(INDEX(_xlpm.p,2)),
  IF(AND(_xlpm.a&lt;=12,_xlpm.b&lt;=12),"REVIEW_AMBIGUOUS","OK")
)</f>
        <v>OK</v>
      </c>
    </row>
    <row r="1155" spans="1:37">
      <c r="A1155" t="s">
        <v>3497</v>
      </c>
      <c r="B1155" t="s">
        <v>3497</v>
      </c>
      <c r="C1155" t="b">
        <v>0</v>
      </c>
      <c r="D1155" t="s">
        <v>7257</v>
      </c>
      <c r="E1155" t="s">
        <v>3498</v>
      </c>
      <c r="F1155" t="s">
        <v>3498</v>
      </c>
      <c r="G1155" t="s">
        <v>7303</v>
      </c>
      <c r="H1155" t="s">
        <v>69</v>
      </c>
      <c r="I1155" t="s">
        <v>69</v>
      </c>
      <c r="J1155" t="s">
        <v>69</v>
      </c>
      <c r="K1155" t="s">
        <v>193</v>
      </c>
      <c r="L1155" t="s">
        <v>193</v>
      </c>
      <c r="M1155">
        <f>IF(UPPER(TRIM(Table2[[#This Row],[Status_Clean]]))="CONVERTED",1,0)</f>
        <v>0</v>
      </c>
      <c r="N1155">
        <f>IF(ISNUMBER(MATCH(UPPER(TRIM(Table2[[#This Row],[Status_Clean]])),{"CONTACTED","QUALIFIED","CONVERTED"},0)),1,0)</f>
        <v>0</v>
      </c>
      <c r="O1155" cm="1">
        <f t="array" ref="O1155">_xlfn.SWITCH(UPPER(TRIM(Table2[[#This Row],[Status_Clean]])),"NEW",1,"CONTACTED",2,"QUALIFIED",3,"CONVERTED",4,"LOST",5,99)</f>
        <v>1</v>
      </c>
      <c r="P1155">
        <v>45587</v>
      </c>
      <c r="Q1155" t="s">
        <v>7662</v>
      </c>
      <c r="R1155" t="s">
        <v>7662</v>
      </c>
      <c r="S1155">
        <v>45587</v>
      </c>
      <c r="T1155" t="s">
        <v>7261</v>
      </c>
      <c r="U1155">
        <v>45587</v>
      </c>
      <c r="V1155" t="s">
        <v>7270</v>
      </c>
      <c r="W1155" t="s">
        <v>7271</v>
      </c>
      <c r="X1155" t="s">
        <v>7264</v>
      </c>
      <c r="Y1155" t="s">
        <v>7265</v>
      </c>
      <c r="Z1155">
        <v>28.2</v>
      </c>
      <c r="AA1155">
        <v>28.2</v>
      </c>
      <c r="AB1155" t="str" cm="1">
        <f t="array" ref="AB1155">_xlfn.LET(_xlpm.x,IFERROR(VALUE(Table2[[#This Row],[Response_Time_Hours]]),""),IF(_xlpm.x="","CHECK",_xlfn.IFS(_xlpm.x&lt;=1,"Immediate",_xlpm.x&lt;=6,"Fast",_xlpm.x&lt;=24,"Moderate",_xlpm.x&gt;24,"Delayed")))</f>
        <v>Delayed</v>
      </c>
      <c r="AC1155">
        <v>50</v>
      </c>
      <c r="AD1155" t="str" cm="1">
        <f t="array" ref="AD1155">IF(Table2[[#This Row],[Interaction_Count_Final]]="","N/A",_xlfn.IFS(Table2[[#This Row],[Interaction_Count_Final]]&lt;=2,"Low",Table2[[#This Row],[Interaction_Count_Final]]&lt;=5,"Medium",Table2[[#This Row],[Interaction_Count_Final]]&gt;=6,"High",TRUE,"CHECK"))</f>
        <v>High</v>
      </c>
      <c r="AE1155" t="s">
        <v>7273</v>
      </c>
      <c r="AF1155" t="b">
        <v>1</v>
      </c>
      <c r="AG1155" t="b">
        <v>1</v>
      </c>
      <c r="AH1155">
        <v>1485</v>
      </c>
      <c r="AI1155">
        <v>45587</v>
      </c>
      <c r="AJ1155" t="b">
        <v>1</v>
      </c>
      <c r="AK1155" t="e" cm="1">
        <f t="array" ref="AK1155">_xlfn.LET(
  _xlpm.txt,TRIM(Raw_Data!F1155),
  _xlpm.norm,SUBSTITUTE(SUBSTITUTE(_xlpm.txt,"-","/"),".","/"),
  _xlpm.p,_xlfn.TEXTSPLIT(_xlpm.norm,"/"),
  _xlpm.a,VALUE(INDEX(_xlpm.p,1)),
  _xlpm.b,VALUE(INDEX(_xlpm.p,2)),
  IF(AND(_xlpm.a&lt;=12,_xlpm.b&lt;=12),"REVIEW_AMBIGUOUS","OK")
)</f>
        <v>#REF!</v>
      </c>
    </row>
    <row r="1156" spans="1:37">
      <c r="A1156" t="s">
        <v>3499</v>
      </c>
      <c r="B1156" t="s">
        <v>3499</v>
      </c>
      <c r="C1156" t="b">
        <v>0</v>
      </c>
      <c r="D1156" t="s">
        <v>7257</v>
      </c>
      <c r="E1156" t="s">
        <v>3500</v>
      </c>
      <c r="F1156" t="s">
        <v>3500</v>
      </c>
      <c r="G1156" t="s">
        <v>7274</v>
      </c>
      <c r="H1156" t="s">
        <v>447</v>
      </c>
      <c r="I1156" t="s">
        <v>447</v>
      </c>
      <c r="J1156" t="s">
        <v>447</v>
      </c>
      <c r="K1156" t="s">
        <v>7259</v>
      </c>
      <c r="L1156" t="s">
        <v>193</v>
      </c>
      <c r="M1156">
        <f>IF(UPPER(TRIM(Table2[[#This Row],[Status_Clean]]))="CONVERTED",1,0)</f>
        <v>0</v>
      </c>
      <c r="N1156">
        <f>IF(ISNUMBER(MATCH(UPPER(TRIM(Table2[[#This Row],[Status_Clean]])),{"CONTACTED","QUALIFIED","CONVERTED"},0)),1,0)</f>
        <v>0</v>
      </c>
      <c r="O1156" cm="1">
        <f t="array" ref="O1156">_xlfn.SWITCH(UPPER(TRIM(Table2[[#This Row],[Status_Clean]])),"NEW",1,"CONTACTED",2,"QUALIFIED",3,"CONVERTED",4,"LOST",5,99)</f>
        <v>1</v>
      </c>
      <c r="P1156">
        <v>45501</v>
      </c>
      <c r="Q1156" t="s">
        <v>8202</v>
      </c>
      <c r="R1156" t="s">
        <v>8202</v>
      </c>
      <c r="S1156">
        <v>45501</v>
      </c>
      <c r="T1156" t="s">
        <v>7261</v>
      </c>
      <c r="U1156">
        <v>45501</v>
      </c>
      <c r="V1156" t="s">
        <v>7305</v>
      </c>
      <c r="W1156" t="s">
        <v>7271</v>
      </c>
      <c r="X1156" t="s">
        <v>7288</v>
      </c>
      <c r="Y1156" t="s">
        <v>7293</v>
      </c>
      <c r="Z1156" t="s">
        <v>3501</v>
      </c>
      <c r="AA1156">
        <v>41.9</v>
      </c>
      <c r="AB1156" t="str" cm="1">
        <f t="array" ref="AB1156">_xlfn.LET(_xlpm.x,IFERROR(VALUE(Table2[[#This Row],[Response_Time_Hours]]),""),IF(_xlpm.x="","CHECK",_xlfn.IFS(_xlpm.x&lt;=1,"Immediate",_xlpm.x&lt;=6,"Fast",_xlpm.x&lt;=24,"Moderate",_xlpm.x&gt;24,"Delayed")))</f>
        <v>Delayed</v>
      </c>
      <c r="AC1156">
        <v>47</v>
      </c>
      <c r="AD1156" t="str" cm="1">
        <f t="array" ref="AD1156">IF(Table2[[#This Row],[Interaction_Count_Final]]="","N/A",_xlfn.IFS(Table2[[#This Row],[Interaction_Count_Final]]&lt;=2,"Low",Table2[[#This Row],[Interaction_Count_Final]]&lt;=5,"Medium",Table2[[#This Row],[Interaction_Count_Final]]&gt;=6,"High",TRUE,"CHECK"))</f>
        <v>High</v>
      </c>
      <c r="AE1156" t="s">
        <v>7273</v>
      </c>
      <c r="AF1156" t="b">
        <v>1</v>
      </c>
      <c r="AG1156" t="b">
        <v>1</v>
      </c>
      <c r="AH1156">
        <v>1486</v>
      </c>
      <c r="AI1156">
        <v>45501</v>
      </c>
      <c r="AJ1156" t="b">
        <v>1</v>
      </c>
      <c r="AK1156" t="e" cm="1">
        <f t="array" ref="AK1156">_xlfn.LET(
  _xlpm.txt,TRIM(Raw_Data!F1156),
  _xlpm.norm,SUBSTITUTE(SUBSTITUTE(_xlpm.txt,"-","/"),".","/"),
  _xlpm.p,_xlfn.TEXTSPLIT(_xlpm.norm,"/"),
  _xlpm.a,VALUE(INDEX(_xlpm.p,1)),
  _xlpm.b,VALUE(INDEX(_xlpm.p,2)),
  IF(AND(_xlpm.a&lt;=12,_xlpm.b&lt;=12),"REVIEW_AMBIGUOUS","OK")
)</f>
        <v>#REF!</v>
      </c>
    </row>
    <row r="1157" spans="1:37">
      <c r="A1157" t="s">
        <v>3502</v>
      </c>
      <c r="B1157" t="s">
        <v>3502</v>
      </c>
      <c r="C1157" t="b">
        <v>1</v>
      </c>
      <c r="D1157" t="s">
        <v>7257</v>
      </c>
      <c r="E1157" t="s">
        <v>3503</v>
      </c>
      <c r="F1157" t="s">
        <v>3503</v>
      </c>
      <c r="G1157" t="s">
        <v>7303</v>
      </c>
      <c r="H1157" t="s">
        <v>654</v>
      </c>
      <c r="I1157" t="s">
        <v>654</v>
      </c>
      <c r="J1157" t="s">
        <v>254</v>
      </c>
      <c r="K1157" t="s">
        <v>7319</v>
      </c>
      <c r="L1157" t="s">
        <v>71</v>
      </c>
      <c r="M1157">
        <f>IF(UPPER(TRIM(Table2[[#This Row],[Status_Clean]]))="CONVERTED",1,0)</f>
        <v>0</v>
      </c>
      <c r="N1157">
        <f>IF(ISNUMBER(MATCH(UPPER(TRIM(Table2[[#This Row],[Status_Clean]])),{"CONTACTED","QUALIFIED","CONVERTED"},0)),1,0)</f>
        <v>1</v>
      </c>
      <c r="O1157" cm="1">
        <f t="array" ref="O1157">_xlfn.SWITCH(UPPER(TRIM(Table2[[#This Row],[Status_Clean]])),"NEW",1,"CONTACTED",2,"QUALIFIED",3,"CONVERTED",4,"LOST",5,99)</f>
        <v>3</v>
      </c>
      <c r="P1157" t="s">
        <v>3504</v>
      </c>
      <c r="Q1157" t="s">
        <v>8203</v>
      </c>
      <c r="R1157" t="s">
        <v>8203</v>
      </c>
      <c r="S1157">
        <v>45498</v>
      </c>
      <c r="T1157" t="s">
        <v>7261</v>
      </c>
      <c r="U1157">
        <v>45498</v>
      </c>
      <c r="V1157" t="s">
        <v>7305</v>
      </c>
      <c r="W1157" t="s">
        <v>7271</v>
      </c>
      <c r="X1157" t="s">
        <v>7288</v>
      </c>
      <c r="Y1157" t="s">
        <v>7285</v>
      </c>
      <c r="Z1157" t="s">
        <v>3505</v>
      </c>
      <c r="AA1157">
        <v>46.2</v>
      </c>
      <c r="AB1157" t="str" cm="1">
        <f t="array" ref="AB1157">_xlfn.LET(_xlpm.x,IFERROR(VALUE(Table2[[#This Row],[Response_Time_Hours]]),""),IF(_xlpm.x="","CHECK",_xlfn.IFS(_xlpm.x&lt;=1,"Immediate",_xlpm.x&lt;=6,"Fast",_xlpm.x&lt;=24,"Moderate",_xlpm.x&gt;24,"Delayed")))</f>
        <v>Delayed</v>
      </c>
      <c r="AC1157">
        <v>45</v>
      </c>
      <c r="AD1157" t="str" cm="1">
        <f t="array" ref="AD1157">IF(Table2[[#This Row],[Interaction_Count_Final]]="","N/A",_xlfn.IFS(Table2[[#This Row],[Interaction_Count_Final]]&lt;=2,"Low",Table2[[#This Row],[Interaction_Count_Final]]&lt;=5,"Medium",Table2[[#This Row],[Interaction_Count_Final]]&gt;=6,"High",TRUE,"CHECK"))</f>
        <v>High</v>
      </c>
      <c r="AE1157" t="s">
        <v>7266</v>
      </c>
      <c r="AF1157" t="b">
        <v>1</v>
      </c>
      <c r="AG1157" t="b">
        <v>1</v>
      </c>
      <c r="AH1157">
        <v>1487</v>
      </c>
      <c r="AI1157">
        <v>45498</v>
      </c>
      <c r="AJ1157" t="b">
        <v>1</v>
      </c>
      <c r="AK1157" t="e" cm="1">
        <f t="array" ref="AK1157">_xlfn.LET(
  _xlpm.txt,TRIM(Raw_Data!F1157),
  _xlpm.norm,SUBSTITUTE(SUBSTITUTE(_xlpm.txt,"-","/"),".","/"),
  _xlpm.p,_xlfn.TEXTSPLIT(_xlpm.norm,"/"),
  _xlpm.a,VALUE(INDEX(_xlpm.p,1)),
  _xlpm.b,VALUE(INDEX(_xlpm.p,2)),
  IF(AND(_xlpm.a&lt;=12,_xlpm.b&lt;=12),"REVIEW_AMBIGUOUS","OK")
)</f>
        <v>#REF!</v>
      </c>
    </row>
    <row r="1158" spans="1:37">
      <c r="A1158" t="s">
        <v>3506</v>
      </c>
      <c r="B1158" t="s">
        <v>3506</v>
      </c>
      <c r="C1158" t="b">
        <v>1</v>
      </c>
      <c r="D1158" t="s">
        <v>7257</v>
      </c>
      <c r="E1158" t="s">
        <v>3507</v>
      </c>
      <c r="F1158" t="s">
        <v>3507</v>
      </c>
      <c r="G1158" t="s">
        <v>7280</v>
      </c>
      <c r="H1158" t="s">
        <v>106</v>
      </c>
      <c r="I1158" t="s">
        <v>106</v>
      </c>
      <c r="J1158" t="s">
        <v>106</v>
      </c>
      <c r="K1158" t="s">
        <v>173</v>
      </c>
      <c r="L1158" t="s">
        <v>173</v>
      </c>
      <c r="M1158">
        <f>IF(UPPER(TRIM(Table2[[#This Row],[Status_Clean]]))="CONVERTED",1,0)</f>
        <v>0</v>
      </c>
      <c r="N1158">
        <f>IF(ISNUMBER(MATCH(UPPER(TRIM(Table2[[#This Row],[Status_Clean]])),{"CONTACTED","QUALIFIED","CONVERTED"},0)),1,0)</f>
        <v>0</v>
      </c>
      <c r="O1158" cm="1">
        <f t="array" ref="O1158">_xlfn.SWITCH(UPPER(TRIM(Table2[[#This Row],[Status_Clean]])),"NEW",1,"CONTACTED",2,"QUALIFIED",3,"CONVERTED",4,"LOST",5,99)</f>
        <v>5</v>
      </c>
      <c r="P1158" t="s">
        <v>3508</v>
      </c>
      <c r="Q1158" t="s">
        <v>8204</v>
      </c>
      <c r="R1158" t="s">
        <v>8204</v>
      </c>
      <c r="S1158">
        <v>45143</v>
      </c>
      <c r="T1158" t="s">
        <v>7261</v>
      </c>
      <c r="U1158">
        <v>45143</v>
      </c>
      <c r="V1158" t="s">
        <v>7310</v>
      </c>
      <c r="W1158" t="s">
        <v>7263</v>
      </c>
      <c r="X1158" t="s">
        <v>7288</v>
      </c>
      <c r="Y1158" t="s">
        <v>7278</v>
      </c>
      <c r="Z1158" t="s">
        <v>3509</v>
      </c>
      <c r="AA1158">
        <v>10.7</v>
      </c>
      <c r="AB1158" t="str" cm="1">
        <f t="array" ref="AB1158">_xlfn.LET(_xlpm.x,IFERROR(VALUE(Table2[[#This Row],[Response_Time_Hours]]),""),IF(_xlpm.x="","CHECK",_xlfn.IFS(_xlpm.x&lt;=1,"Immediate",_xlpm.x&lt;=6,"Fast",_xlpm.x&lt;=24,"Moderate",_xlpm.x&gt;24,"Delayed")))</f>
        <v>Moderate</v>
      </c>
      <c r="AC1158">
        <v>17</v>
      </c>
      <c r="AD1158" t="str" cm="1">
        <f t="array" ref="AD1158">IF(Table2[[#This Row],[Interaction_Count_Final]]="","N/A",_xlfn.IFS(Table2[[#This Row],[Interaction_Count_Final]]&lt;=2,"Low",Table2[[#This Row],[Interaction_Count_Final]]&lt;=5,"Medium",Table2[[#This Row],[Interaction_Count_Final]]&gt;=6,"High",TRUE,"CHECK"))</f>
        <v>High</v>
      </c>
      <c r="AE1158" t="s">
        <v>7266</v>
      </c>
      <c r="AF1158" t="b">
        <v>1</v>
      </c>
      <c r="AG1158" t="b">
        <v>1</v>
      </c>
      <c r="AH1158">
        <v>1488</v>
      </c>
      <c r="AI1158">
        <v>45143</v>
      </c>
      <c r="AJ1158" t="b">
        <v>1</v>
      </c>
      <c r="AK1158" t="e" cm="1">
        <f t="array" ref="AK1158">_xlfn.LET(
  _xlpm.txt,TRIM(Raw_Data!F1158),
  _xlpm.norm,SUBSTITUTE(SUBSTITUTE(_xlpm.txt,"-","/"),".","/"),
  _xlpm.p,_xlfn.TEXTSPLIT(_xlpm.norm,"/"),
  _xlpm.a,VALUE(INDEX(_xlpm.p,1)),
  _xlpm.b,VALUE(INDEX(_xlpm.p,2)),
  IF(AND(_xlpm.a&lt;=12,_xlpm.b&lt;=12),"REVIEW_AMBIGUOUS","OK")
)</f>
        <v>#REF!</v>
      </c>
    </row>
    <row r="1159" spans="1:37">
      <c r="A1159" t="s">
        <v>3510</v>
      </c>
      <c r="B1159" t="s">
        <v>3510</v>
      </c>
      <c r="C1159" t="b">
        <v>0</v>
      </c>
      <c r="D1159" t="s">
        <v>7257</v>
      </c>
      <c r="E1159" t="s">
        <v>8205</v>
      </c>
      <c r="F1159" t="s">
        <v>8205</v>
      </c>
      <c r="G1159" t="s">
        <v>7303</v>
      </c>
      <c r="H1159" t="s">
        <v>337</v>
      </c>
      <c r="I1159" t="s">
        <v>337</v>
      </c>
      <c r="J1159" t="s">
        <v>101</v>
      </c>
      <c r="K1159" t="s">
        <v>7502</v>
      </c>
      <c r="L1159" t="s">
        <v>71</v>
      </c>
      <c r="M1159">
        <f>IF(UPPER(TRIM(Table2[[#This Row],[Status_Clean]]))="CONVERTED",1,0)</f>
        <v>0</v>
      </c>
      <c r="N1159">
        <f>IF(ISNUMBER(MATCH(UPPER(TRIM(Table2[[#This Row],[Status_Clean]])),{"CONTACTED","QUALIFIED","CONVERTED"},0)),1,0)</f>
        <v>1</v>
      </c>
      <c r="O1159" cm="1">
        <f t="array" ref="O1159">_xlfn.SWITCH(UPPER(TRIM(Table2[[#This Row],[Status_Clean]])),"NEW",1,"CONTACTED",2,"QUALIFIED",3,"CONVERTED",4,"LOST",5,99)</f>
        <v>3</v>
      </c>
      <c r="P1159" t="s">
        <v>1811</v>
      </c>
      <c r="Q1159" t="s">
        <v>1811</v>
      </c>
      <c r="R1159" t="s">
        <v>1811</v>
      </c>
      <c r="S1159">
        <v>45554</v>
      </c>
      <c r="T1159" t="s">
        <v>7261</v>
      </c>
      <c r="U1159">
        <v>45554</v>
      </c>
      <c r="V1159" t="s">
        <v>7287</v>
      </c>
      <c r="W1159" t="s">
        <v>7271</v>
      </c>
      <c r="X1159" t="s">
        <v>7288</v>
      </c>
      <c r="Y1159" t="s">
        <v>7285</v>
      </c>
      <c r="Z1159" t="s">
        <v>2362</v>
      </c>
      <c r="AA1159">
        <v>15.5</v>
      </c>
      <c r="AB1159" t="str" cm="1">
        <f t="array" ref="AB1159">_xlfn.LET(_xlpm.x,IFERROR(VALUE(Table2[[#This Row],[Response_Time_Hours]]),""),IF(_xlpm.x="","CHECK",_xlfn.IFS(_xlpm.x&lt;=1,"Immediate",_xlpm.x&lt;=6,"Fast",_xlpm.x&lt;=24,"Moderate",_xlpm.x&gt;24,"Delayed")))</f>
        <v>Moderate</v>
      </c>
      <c r="AC1159">
        <v>50</v>
      </c>
      <c r="AD1159" t="str" cm="1">
        <f t="array" ref="AD1159">IF(Table2[[#This Row],[Interaction_Count_Final]]="","N/A",_xlfn.IFS(Table2[[#This Row],[Interaction_Count_Final]]&lt;=2,"Low",Table2[[#This Row],[Interaction_Count_Final]]&lt;=5,"Medium",Table2[[#This Row],[Interaction_Count_Final]]&gt;=6,"High",TRUE,"CHECK"))</f>
        <v>High</v>
      </c>
      <c r="AE1159" t="s">
        <v>7266</v>
      </c>
      <c r="AF1159" t="b">
        <v>1</v>
      </c>
      <c r="AG1159" t="b">
        <v>1</v>
      </c>
      <c r="AH1159">
        <v>1489</v>
      </c>
      <c r="AI1159">
        <v>45554</v>
      </c>
      <c r="AJ1159" t="b">
        <v>1</v>
      </c>
      <c r="AK1159" t="str" cm="1">
        <f t="array" ref="AK1159">_xlfn.LET(
  _xlpm.txt,TRIM(Raw_Data!F1159),
  _xlpm.norm,SUBSTITUTE(SUBSTITUTE(_xlpm.txt,"-","/"),".","/"),
  _xlpm.p,_xlfn.TEXTSPLIT(_xlpm.norm,"/"),
  _xlpm.a,VALUE(INDEX(_xlpm.p,1)),
  _xlpm.b,VALUE(INDEX(_xlpm.p,2)),
  IF(AND(_xlpm.a&lt;=12,_xlpm.b&lt;=12),"REVIEW_AMBIGUOUS","OK")
)</f>
        <v>OK</v>
      </c>
    </row>
    <row r="1160" spans="1:37">
      <c r="A1160" t="s">
        <v>3512</v>
      </c>
      <c r="B1160" t="s">
        <v>3512</v>
      </c>
      <c r="C1160" t="b">
        <v>1</v>
      </c>
      <c r="D1160" t="s">
        <v>7257</v>
      </c>
      <c r="E1160" t="s">
        <v>3513</v>
      </c>
      <c r="F1160" t="s">
        <v>3513</v>
      </c>
      <c r="G1160" t="s">
        <v>7303</v>
      </c>
      <c r="H1160" t="s">
        <v>101</v>
      </c>
      <c r="I1160" t="s">
        <v>101</v>
      </c>
      <c r="J1160" t="s">
        <v>101</v>
      </c>
      <c r="K1160" t="s">
        <v>193</v>
      </c>
      <c r="L1160" t="s">
        <v>193</v>
      </c>
      <c r="M1160">
        <f>IF(UPPER(TRIM(Table2[[#This Row],[Status_Clean]]))="CONVERTED",1,0)</f>
        <v>0</v>
      </c>
      <c r="N1160">
        <f>IF(ISNUMBER(MATCH(UPPER(TRIM(Table2[[#This Row],[Status_Clean]])),{"CONTACTED","QUALIFIED","CONVERTED"},0)),1,0)</f>
        <v>0</v>
      </c>
      <c r="O1160" cm="1">
        <f t="array" ref="O1160">_xlfn.SWITCH(UPPER(TRIM(Table2[[#This Row],[Status_Clean]])),"NEW",1,"CONTACTED",2,"QUALIFIED",3,"CONVERTED",4,"LOST",5,99)</f>
        <v>1</v>
      </c>
      <c r="P1160" t="s">
        <v>3514</v>
      </c>
      <c r="Q1160" t="s">
        <v>8206</v>
      </c>
      <c r="R1160" t="s">
        <v>8206</v>
      </c>
      <c r="S1160">
        <v>44985</v>
      </c>
      <c r="T1160" t="s">
        <v>7261</v>
      </c>
      <c r="U1160">
        <v>44985</v>
      </c>
      <c r="V1160" t="s">
        <v>7283</v>
      </c>
      <c r="W1160" t="s">
        <v>7263</v>
      </c>
      <c r="X1160" t="s">
        <v>7284</v>
      </c>
      <c r="Y1160" t="s">
        <v>7265</v>
      </c>
      <c r="Z1160" t="s">
        <v>3515</v>
      </c>
      <c r="AA1160">
        <v>71.5</v>
      </c>
      <c r="AB1160" t="str" cm="1">
        <f t="array" ref="AB1160">_xlfn.LET(_xlpm.x,IFERROR(VALUE(Table2[[#This Row],[Response_Time_Hours]]),""),IF(_xlpm.x="","CHECK",_xlfn.IFS(_xlpm.x&lt;=1,"Immediate",_xlpm.x&lt;=6,"Fast",_xlpm.x&lt;=24,"Moderate",_xlpm.x&gt;24,"Delayed")))</f>
        <v>Delayed</v>
      </c>
      <c r="AC1160">
        <v>42</v>
      </c>
      <c r="AD1160" t="str" cm="1">
        <f t="array" ref="AD1160">IF(Table2[[#This Row],[Interaction_Count_Final]]="","N/A",_xlfn.IFS(Table2[[#This Row],[Interaction_Count_Final]]&lt;=2,"Low",Table2[[#This Row],[Interaction_Count_Final]]&lt;=5,"Medium",Table2[[#This Row],[Interaction_Count_Final]]&gt;=6,"High",TRUE,"CHECK"))</f>
        <v>High</v>
      </c>
      <c r="AE1160" t="s">
        <v>7266</v>
      </c>
      <c r="AF1160" t="b">
        <v>1</v>
      </c>
      <c r="AG1160" t="b">
        <v>1</v>
      </c>
      <c r="AH1160">
        <v>1492</v>
      </c>
      <c r="AI1160">
        <v>44985</v>
      </c>
      <c r="AJ1160" t="b">
        <v>1</v>
      </c>
      <c r="AK1160" t="e" cm="1">
        <f t="array" ref="AK1160">_xlfn.LET(
  _xlpm.txt,TRIM(Raw_Data!F1160),
  _xlpm.norm,SUBSTITUTE(SUBSTITUTE(_xlpm.txt,"-","/"),".","/"),
  _xlpm.p,_xlfn.TEXTSPLIT(_xlpm.norm,"/"),
  _xlpm.a,VALUE(INDEX(_xlpm.p,1)),
  _xlpm.b,VALUE(INDEX(_xlpm.p,2)),
  IF(AND(_xlpm.a&lt;=12,_xlpm.b&lt;=12),"REVIEW_AMBIGUOUS","OK")
)</f>
        <v>#REF!</v>
      </c>
    </row>
    <row r="1161" spans="1:37">
      <c r="A1161" t="s">
        <v>3516</v>
      </c>
      <c r="B1161" t="s">
        <v>3516</v>
      </c>
      <c r="C1161" t="b">
        <v>0</v>
      </c>
      <c r="D1161" t="s">
        <v>7257</v>
      </c>
      <c r="E1161" t="s">
        <v>3517</v>
      </c>
      <c r="F1161" t="s">
        <v>3517</v>
      </c>
      <c r="G1161" t="s">
        <v>7258</v>
      </c>
      <c r="H1161" t="s">
        <v>538</v>
      </c>
      <c r="I1161" t="s">
        <v>538</v>
      </c>
      <c r="J1161" t="s">
        <v>123</v>
      </c>
      <c r="K1161" t="s">
        <v>125</v>
      </c>
      <c r="L1161" t="s">
        <v>125</v>
      </c>
      <c r="M1161">
        <f>IF(UPPER(TRIM(Table2[[#This Row],[Status_Clean]]))="CONVERTED",1,0)</f>
        <v>0</v>
      </c>
      <c r="N1161">
        <f>IF(ISNUMBER(MATCH(UPPER(TRIM(Table2[[#This Row],[Status_Clean]])),{"CONTACTED","QUALIFIED","CONVERTED"},0)),1,0)</f>
        <v>1</v>
      </c>
      <c r="O1161" cm="1">
        <f t="array" ref="O1161">_xlfn.SWITCH(UPPER(TRIM(Table2[[#This Row],[Status_Clean]])),"NEW",1,"CONTACTED",2,"QUALIFIED",3,"CONVERTED",4,"LOST",5,99)</f>
        <v>2</v>
      </c>
      <c r="P1161" t="s">
        <v>3518</v>
      </c>
      <c r="Q1161" t="s">
        <v>7434</v>
      </c>
      <c r="R1161" t="s">
        <v>7434</v>
      </c>
      <c r="S1161">
        <v>45515</v>
      </c>
      <c r="T1161" t="s">
        <v>7261</v>
      </c>
      <c r="U1161">
        <v>45515</v>
      </c>
      <c r="V1161" t="s">
        <v>7310</v>
      </c>
      <c r="W1161" t="s">
        <v>7271</v>
      </c>
      <c r="X1161" t="s">
        <v>7288</v>
      </c>
      <c r="Y1161" t="s">
        <v>7293</v>
      </c>
      <c r="Z1161">
        <v>66.8</v>
      </c>
      <c r="AA1161">
        <v>66.8</v>
      </c>
      <c r="AB1161" t="str" cm="1">
        <f t="array" ref="AB1161">_xlfn.LET(_xlpm.x,IFERROR(VALUE(Table2[[#This Row],[Response_Time_Hours]]),""),IF(_xlpm.x="","CHECK",_xlfn.IFS(_xlpm.x&lt;=1,"Immediate",_xlpm.x&lt;=6,"Fast",_xlpm.x&lt;=24,"Moderate",_xlpm.x&gt;24,"Delayed")))</f>
        <v>Delayed</v>
      </c>
      <c r="AC1161">
        <v>14</v>
      </c>
      <c r="AD1161" t="str" cm="1">
        <f t="array" ref="AD1161">IF(Table2[[#This Row],[Interaction_Count_Final]]="","N/A",_xlfn.IFS(Table2[[#This Row],[Interaction_Count_Final]]&lt;=2,"Low",Table2[[#This Row],[Interaction_Count_Final]]&lt;=5,"Medium",Table2[[#This Row],[Interaction_Count_Final]]&gt;=6,"High",TRUE,"CHECK"))</f>
        <v>High</v>
      </c>
      <c r="AE1161" t="s">
        <v>7266</v>
      </c>
      <c r="AF1161" t="b">
        <v>1</v>
      </c>
      <c r="AG1161" t="b">
        <v>1</v>
      </c>
      <c r="AH1161">
        <v>1493</v>
      </c>
      <c r="AI1161">
        <v>45515</v>
      </c>
      <c r="AJ1161" t="b">
        <v>1</v>
      </c>
      <c r="AK1161" t="str" cm="1">
        <f t="array" ref="AK1161">_xlfn.LET(
  _xlpm.txt,TRIM(Raw_Data!F1161),
  _xlpm.norm,SUBSTITUTE(SUBSTITUTE(_xlpm.txt,"-","/"),".","/"),
  _xlpm.p,_xlfn.TEXTSPLIT(_xlpm.norm,"/"),
  _xlpm.a,VALUE(INDEX(_xlpm.p,1)),
  _xlpm.b,VALUE(INDEX(_xlpm.p,2)),
  IF(AND(_xlpm.a&lt;=12,_xlpm.b&lt;=12),"REVIEW_AMBIGUOUS","OK")
)</f>
        <v>REVIEW_AMBIGUOUS</v>
      </c>
    </row>
    <row r="1162" spans="1:37">
      <c r="A1162" t="s">
        <v>3519</v>
      </c>
      <c r="B1162" t="s">
        <v>3519</v>
      </c>
      <c r="C1162" t="b">
        <v>0</v>
      </c>
      <c r="D1162" t="s">
        <v>7257</v>
      </c>
      <c r="E1162" t="s">
        <v>3520</v>
      </c>
      <c r="F1162" t="s">
        <v>3520</v>
      </c>
      <c r="G1162" t="s">
        <v>7274</v>
      </c>
      <c r="H1162" t="s">
        <v>447</v>
      </c>
      <c r="I1162" t="s">
        <v>447</v>
      </c>
      <c r="J1162" t="s">
        <v>447</v>
      </c>
      <c r="K1162" t="s">
        <v>125</v>
      </c>
      <c r="L1162" t="s">
        <v>125</v>
      </c>
      <c r="M1162">
        <f>IF(UPPER(TRIM(Table2[[#This Row],[Status_Clean]]))="CONVERTED",1,0)</f>
        <v>0</v>
      </c>
      <c r="N1162">
        <f>IF(ISNUMBER(MATCH(UPPER(TRIM(Table2[[#This Row],[Status_Clean]])),{"CONTACTED","QUALIFIED","CONVERTED"},0)),1,0)</f>
        <v>1</v>
      </c>
      <c r="O1162" cm="1">
        <f t="array" ref="O1162">_xlfn.SWITCH(UPPER(TRIM(Table2[[#This Row],[Status_Clean]])),"NEW",1,"CONTACTED",2,"QUALIFIED",3,"CONVERTED",4,"LOST",5,99)</f>
        <v>2</v>
      </c>
      <c r="P1162" t="s">
        <v>3521</v>
      </c>
      <c r="Q1162" t="s">
        <v>8207</v>
      </c>
      <c r="R1162" t="s">
        <v>8207</v>
      </c>
      <c r="S1162">
        <v>45549</v>
      </c>
      <c r="T1162" t="s">
        <v>7261</v>
      </c>
      <c r="U1162">
        <v>45549</v>
      </c>
      <c r="V1162" t="s">
        <v>7287</v>
      </c>
      <c r="W1162" t="s">
        <v>7271</v>
      </c>
      <c r="X1162" t="s">
        <v>7288</v>
      </c>
      <c r="Y1162" t="s">
        <v>7278</v>
      </c>
      <c r="Z1162">
        <v>54</v>
      </c>
      <c r="AA1162">
        <v>54</v>
      </c>
      <c r="AB1162" t="str" cm="1">
        <f t="array" ref="AB1162">_xlfn.LET(_xlpm.x,IFERROR(VALUE(Table2[[#This Row],[Response_Time_Hours]]),""),IF(_xlpm.x="","CHECK",_xlfn.IFS(_xlpm.x&lt;=1,"Immediate",_xlpm.x&lt;=6,"Fast",_xlpm.x&lt;=24,"Moderate",_xlpm.x&gt;24,"Delayed")))</f>
        <v>Delayed</v>
      </c>
      <c r="AC1162">
        <v>7</v>
      </c>
      <c r="AD1162" t="str" cm="1">
        <f t="array" ref="AD1162">IF(Table2[[#This Row],[Interaction_Count_Final]]="","N/A",_xlfn.IFS(Table2[[#This Row],[Interaction_Count_Final]]&lt;=2,"Low",Table2[[#This Row],[Interaction_Count_Final]]&lt;=5,"Medium",Table2[[#This Row],[Interaction_Count_Final]]&gt;=6,"High",TRUE,"CHECK"))</f>
        <v>High</v>
      </c>
      <c r="AE1162" t="s">
        <v>7266</v>
      </c>
      <c r="AF1162" t="b">
        <v>1</v>
      </c>
      <c r="AG1162" t="b">
        <v>1</v>
      </c>
      <c r="AH1162">
        <v>1494</v>
      </c>
      <c r="AI1162">
        <v>45549</v>
      </c>
      <c r="AJ1162" t="b">
        <v>1</v>
      </c>
      <c r="AK1162" t="str" cm="1">
        <f t="array" ref="AK1162">_xlfn.LET(
  _xlpm.txt,TRIM(Raw_Data!F1162),
  _xlpm.norm,SUBSTITUTE(SUBSTITUTE(_xlpm.txt,"-","/"),".","/"),
  _xlpm.p,_xlfn.TEXTSPLIT(_xlpm.norm,"/"),
  _xlpm.a,VALUE(INDEX(_xlpm.p,1)),
  _xlpm.b,VALUE(INDEX(_xlpm.p,2)),
  IF(AND(_xlpm.a&lt;=12,_xlpm.b&lt;=12),"REVIEW_AMBIGUOUS","OK")
)</f>
        <v>OK</v>
      </c>
    </row>
    <row r="1163" spans="1:37">
      <c r="A1163" t="s">
        <v>3522</v>
      </c>
      <c r="B1163" t="s">
        <v>3522</v>
      </c>
      <c r="C1163" t="b">
        <v>1</v>
      </c>
      <c r="D1163" t="s">
        <v>7257</v>
      </c>
      <c r="E1163" t="s">
        <v>3523</v>
      </c>
      <c r="F1163" t="s">
        <v>3523</v>
      </c>
      <c r="G1163" t="s">
        <v>7268</v>
      </c>
      <c r="H1163" t="s">
        <v>106</v>
      </c>
      <c r="I1163" t="s">
        <v>106</v>
      </c>
      <c r="J1163" t="s">
        <v>106</v>
      </c>
      <c r="K1163" t="s">
        <v>193</v>
      </c>
      <c r="L1163" t="s">
        <v>193</v>
      </c>
      <c r="M1163">
        <f>IF(UPPER(TRIM(Table2[[#This Row],[Status_Clean]]))="CONVERTED",1,0)</f>
        <v>0</v>
      </c>
      <c r="N1163">
        <f>IF(ISNUMBER(MATCH(UPPER(TRIM(Table2[[#This Row],[Status_Clean]])),{"CONTACTED","QUALIFIED","CONVERTED"},0)),1,0)</f>
        <v>0</v>
      </c>
      <c r="O1163" cm="1">
        <f t="array" ref="O1163">_xlfn.SWITCH(UPPER(TRIM(Table2[[#This Row],[Status_Clean]])),"NEW",1,"CONTACTED",2,"QUALIFIED",3,"CONVERTED",4,"LOST",5,99)</f>
        <v>1</v>
      </c>
      <c r="P1163">
        <v>45136</v>
      </c>
      <c r="Q1163" t="s">
        <v>8208</v>
      </c>
      <c r="R1163" t="s">
        <v>8208</v>
      </c>
      <c r="S1163">
        <v>45136</v>
      </c>
      <c r="T1163" t="s">
        <v>7261</v>
      </c>
      <c r="U1163">
        <v>45136</v>
      </c>
      <c r="V1163" t="s">
        <v>7305</v>
      </c>
      <c r="W1163" t="s">
        <v>7263</v>
      </c>
      <c r="X1163" t="s">
        <v>7288</v>
      </c>
      <c r="Y1163" t="s">
        <v>7278</v>
      </c>
      <c r="Z1163" t="s">
        <v>3524</v>
      </c>
      <c r="AA1163">
        <v>24</v>
      </c>
      <c r="AB1163" t="str" cm="1">
        <f t="array" ref="AB1163">_xlfn.LET(_xlpm.x,IFERROR(VALUE(Table2[[#This Row],[Response_Time_Hours]]),""),IF(_xlpm.x="","CHECK",_xlfn.IFS(_xlpm.x&lt;=1,"Immediate",_xlpm.x&lt;=6,"Fast",_xlpm.x&lt;=24,"Moderate",_xlpm.x&gt;24,"Delayed")))</f>
        <v>Moderate</v>
      </c>
      <c r="AC1163">
        <v>9</v>
      </c>
      <c r="AD1163" t="str" cm="1">
        <f t="array" ref="AD1163">IF(Table2[[#This Row],[Interaction_Count_Final]]="","N/A",_xlfn.IFS(Table2[[#This Row],[Interaction_Count_Final]]&lt;=2,"Low",Table2[[#This Row],[Interaction_Count_Final]]&lt;=5,"Medium",Table2[[#This Row],[Interaction_Count_Final]]&gt;=6,"High",TRUE,"CHECK"))</f>
        <v>High</v>
      </c>
      <c r="AE1163" t="s">
        <v>7266</v>
      </c>
      <c r="AF1163" t="b">
        <v>1</v>
      </c>
      <c r="AG1163" t="b">
        <v>1</v>
      </c>
      <c r="AH1163">
        <v>1495</v>
      </c>
      <c r="AI1163">
        <v>45136</v>
      </c>
      <c r="AJ1163" t="b">
        <v>1</v>
      </c>
      <c r="AK1163" t="e" cm="1">
        <f t="array" ref="AK1163">_xlfn.LET(
  _xlpm.txt,TRIM(Raw_Data!F1163),
  _xlpm.norm,SUBSTITUTE(SUBSTITUTE(_xlpm.txt,"-","/"),".","/"),
  _xlpm.p,_xlfn.TEXTSPLIT(_xlpm.norm,"/"),
  _xlpm.a,VALUE(INDEX(_xlpm.p,1)),
  _xlpm.b,VALUE(INDEX(_xlpm.p,2)),
  IF(AND(_xlpm.a&lt;=12,_xlpm.b&lt;=12),"REVIEW_AMBIGUOUS","OK")
)</f>
        <v>#REF!</v>
      </c>
    </row>
    <row r="1164" spans="1:37">
      <c r="A1164" t="s">
        <v>3525</v>
      </c>
      <c r="B1164" t="s">
        <v>3525</v>
      </c>
      <c r="C1164" t="b">
        <v>0</v>
      </c>
      <c r="D1164" t="s">
        <v>7257</v>
      </c>
      <c r="E1164" t="s">
        <v>3526</v>
      </c>
      <c r="F1164" t="s">
        <v>3526</v>
      </c>
      <c r="G1164" t="s">
        <v>7274</v>
      </c>
      <c r="H1164" t="s">
        <v>123</v>
      </c>
      <c r="I1164" t="s">
        <v>123</v>
      </c>
      <c r="J1164" t="s">
        <v>123</v>
      </c>
      <c r="K1164" t="s">
        <v>250</v>
      </c>
      <c r="L1164" t="s">
        <v>250</v>
      </c>
      <c r="M1164">
        <f>IF(UPPER(TRIM(Table2[[#This Row],[Status_Clean]]))="CONVERTED",1,0)</f>
        <v>1</v>
      </c>
      <c r="N1164">
        <f>IF(ISNUMBER(MATCH(UPPER(TRIM(Table2[[#This Row],[Status_Clean]])),{"CONTACTED","QUALIFIED","CONVERTED"},0)),1,0)</f>
        <v>1</v>
      </c>
      <c r="O1164" cm="1">
        <f t="array" ref="O1164">_xlfn.SWITCH(UPPER(TRIM(Table2[[#This Row],[Status_Clean]])),"NEW",1,"CONTACTED",2,"QUALIFIED",3,"CONVERTED",4,"LOST",5,99)</f>
        <v>4</v>
      </c>
      <c r="P1164" t="s">
        <v>3527</v>
      </c>
      <c r="Q1164" t="s">
        <v>8209</v>
      </c>
      <c r="R1164" t="s">
        <v>8209</v>
      </c>
      <c r="S1164">
        <v>45448</v>
      </c>
      <c r="T1164" t="s">
        <v>7261</v>
      </c>
      <c r="U1164">
        <v>45448</v>
      </c>
      <c r="V1164" t="s">
        <v>7276</v>
      </c>
      <c r="W1164" t="s">
        <v>7271</v>
      </c>
      <c r="X1164" t="s">
        <v>7277</v>
      </c>
      <c r="Y1164" t="s">
        <v>7272</v>
      </c>
      <c r="Z1164">
        <v>3</v>
      </c>
      <c r="AA1164">
        <v>3</v>
      </c>
      <c r="AB1164" t="str" cm="1">
        <f t="array" ref="AB1164">_xlfn.LET(_xlpm.x,IFERROR(VALUE(Table2[[#This Row],[Response_Time_Hours]]),""),IF(_xlpm.x="","CHECK",_xlfn.IFS(_xlpm.x&lt;=1,"Immediate",_xlpm.x&lt;=6,"Fast",_xlpm.x&lt;=24,"Moderate",_xlpm.x&gt;24,"Delayed")))</f>
        <v>Fast</v>
      </c>
      <c r="AC1164">
        <v>50</v>
      </c>
      <c r="AD1164" t="str" cm="1">
        <f t="array" ref="AD1164">IF(Table2[[#This Row],[Interaction_Count_Final]]="","N/A",_xlfn.IFS(Table2[[#This Row],[Interaction_Count_Final]]&lt;=2,"Low",Table2[[#This Row],[Interaction_Count_Final]]&lt;=5,"Medium",Table2[[#This Row],[Interaction_Count_Final]]&gt;=6,"High",TRUE,"CHECK"))</f>
        <v>High</v>
      </c>
      <c r="AE1164" t="s">
        <v>7266</v>
      </c>
      <c r="AF1164" t="b">
        <v>1</v>
      </c>
      <c r="AG1164" t="b">
        <v>1</v>
      </c>
      <c r="AH1164">
        <v>1496</v>
      </c>
      <c r="AI1164">
        <v>45448</v>
      </c>
      <c r="AJ1164" t="b">
        <v>1</v>
      </c>
      <c r="AK1164" t="e" cm="1">
        <f t="array" ref="AK1164">_xlfn.LET(
  _xlpm.txt,TRIM(Raw_Data!F1164),
  _xlpm.norm,SUBSTITUTE(SUBSTITUTE(_xlpm.txt,"-","/"),".","/"),
  _xlpm.p,_xlfn.TEXTSPLIT(_xlpm.norm,"/"),
  _xlpm.a,VALUE(INDEX(_xlpm.p,1)),
  _xlpm.b,VALUE(INDEX(_xlpm.p,2)),
  IF(AND(_xlpm.a&lt;=12,_xlpm.b&lt;=12),"REVIEW_AMBIGUOUS","OK")
)</f>
        <v>#REF!</v>
      </c>
    </row>
    <row r="1165" spans="1:37">
      <c r="A1165" t="s">
        <v>3528</v>
      </c>
      <c r="B1165" t="s">
        <v>3528</v>
      </c>
      <c r="C1165" t="b">
        <v>1</v>
      </c>
      <c r="D1165" t="s">
        <v>7257</v>
      </c>
      <c r="E1165" t="s">
        <v>8210</v>
      </c>
      <c r="F1165" t="s">
        <v>8210</v>
      </c>
      <c r="G1165" t="s">
        <v>7303</v>
      </c>
      <c r="H1165" t="s">
        <v>248</v>
      </c>
      <c r="I1165" t="s">
        <v>248</v>
      </c>
      <c r="J1165" t="s">
        <v>1356</v>
      </c>
      <c r="K1165" t="s">
        <v>71</v>
      </c>
      <c r="L1165" t="s">
        <v>71</v>
      </c>
      <c r="M1165">
        <f>IF(UPPER(TRIM(Table2[[#This Row],[Status_Clean]]))="CONVERTED",1,0)</f>
        <v>0</v>
      </c>
      <c r="N1165">
        <f>IF(ISNUMBER(MATCH(UPPER(TRIM(Table2[[#This Row],[Status_Clean]])),{"CONTACTED","QUALIFIED","CONVERTED"},0)),1,0)</f>
        <v>1</v>
      </c>
      <c r="O1165" cm="1">
        <f t="array" ref="O1165">_xlfn.SWITCH(UPPER(TRIM(Table2[[#This Row],[Status_Clean]])),"NEW",1,"CONTACTED",2,"QUALIFIED",3,"CONVERTED",4,"LOST",5,99)</f>
        <v>3</v>
      </c>
      <c r="P1165" t="s">
        <v>3530</v>
      </c>
      <c r="Q1165" t="s">
        <v>3530</v>
      </c>
      <c r="R1165" t="s">
        <v>3530</v>
      </c>
      <c r="S1165">
        <v>45091</v>
      </c>
      <c r="T1165" t="s">
        <v>7261</v>
      </c>
      <c r="U1165">
        <v>45091</v>
      </c>
      <c r="V1165" t="s">
        <v>7276</v>
      </c>
      <c r="W1165" t="s">
        <v>7263</v>
      </c>
      <c r="X1165" t="s">
        <v>7277</v>
      </c>
      <c r="Y1165" t="s">
        <v>7272</v>
      </c>
      <c r="Z1165">
        <v>60</v>
      </c>
      <c r="AA1165">
        <v>60</v>
      </c>
      <c r="AB1165" t="str" cm="1">
        <f t="array" ref="AB1165">_xlfn.LET(_xlpm.x,IFERROR(VALUE(Table2[[#This Row],[Response_Time_Hours]]),""),IF(_xlpm.x="","CHECK",_xlfn.IFS(_xlpm.x&lt;=1,"Immediate",_xlpm.x&lt;=6,"Fast",_xlpm.x&lt;=24,"Moderate",_xlpm.x&gt;24,"Delayed")))</f>
        <v>Delayed</v>
      </c>
      <c r="AC1165">
        <v>14</v>
      </c>
      <c r="AD1165" t="str" cm="1">
        <f t="array" ref="AD1165">IF(Table2[[#This Row],[Interaction_Count_Final]]="","N/A",_xlfn.IFS(Table2[[#This Row],[Interaction_Count_Final]]&lt;=2,"Low",Table2[[#This Row],[Interaction_Count_Final]]&lt;=5,"Medium",Table2[[#This Row],[Interaction_Count_Final]]&gt;=6,"High",TRUE,"CHECK"))</f>
        <v>High</v>
      </c>
      <c r="AE1165" t="s">
        <v>7266</v>
      </c>
      <c r="AF1165" t="b">
        <v>1</v>
      </c>
      <c r="AG1165" t="b">
        <v>1</v>
      </c>
      <c r="AH1165">
        <v>1497</v>
      </c>
      <c r="AI1165">
        <v>45091</v>
      </c>
      <c r="AJ1165" t="b">
        <v>1</v>
      </c>
      <c r="AK1165" t="str" cm="1">
        <f t="array" ref="AK1165">_xlfn.LET(
  _xlpm.txt,TRIM(Raw_Data!F1165),
  _xlpm.norm,SUBSTITUTE(SUBSTITUTE(_xlpm.txt,"-","/"),".","/"),
  _xlpm.p,_xlfn.TEXTSPLIT(_xlpm.norm,"/"),
  _xlpm.a,VALUE(INDEX(_xlpm.p,1)),
  _xlpm.b,VALUE(INDEX(_xlpm.p,2)),
  IF(AND(_xlpm.a&lt;=12,_xlpm.b&lt;=12),"REVIEW_AMBIGUOUS","OK")
)</f>
        <v>OK</v>
      </c>
    </row>
    <row r="1166" spans="1:37">
      <c r="A1166" t="s">
        <v>3531</v>
      </c>
      <c r="B1166" t="s">
        <v>3531</v>
      </c>
      <c r="C1166" t="b">
        <v>0</v>
      </c>
      <c r="D1166" t="s">
        <v>7257</v>
      </c>
      <c r="E1166" t="s">
        <v>3532</v>
      </c>
      <c r="F1166" t="s">
        <v>3532</v>
      </c>
      <c r="G1166" t="s">
        <v>7268</v>
      </c>
      <c r="H1166" t="s">
        <v>7588</v>
      </c>
      <c r="I1166" t="s">
        <v>7588</v>
      </c>
      <c r="J1166" t="s">
        <v>263</v>
      </c>
      <c r="K1166" t="s">
        <v>7281</v>
      </c>
      <c r="L1166" t="s">
        <v>125</v>
      </c>
      <c r="M1166">
        <f>IF(UPPER(TRIM(Table2[[#This Row],[Status_Clean]]))="CONVERTED",1,0)</f>
        <v>0</v>
      </c>
      <c r="N1166">
        <f>IF(ISNUMBER(MATCH(UPPER(TRIM(Table2[[#This Row],[Status_Clean]])),{"CONTACTED","QUALIFIED","CONVERTED"},0)),1,0)</f>
        <v>1</v>
      </c>
      <c r="O1166" cm="1">
        <f t="array" ref="O1166">_xlfn.SWITCH(UPPER(TRIM(Table2[[#This Row],[Status_Clean]])),"NEW",1,"CONTACTED",2,"QUALIFIED",3,"CONVERTED",4,"LOST",5,99)</f>
        <v>2</v>
      </c>
      <c r="P1166">
        <v>45655</v>
      </c>
      <c r="Q1166" t="s">
        <v>8211</v>
      </c>
      <c r="R1166" t="s">
        <v>8211</v>
      </c>
      <c r="S1166">
        <v>45655</v>
      </c>
      <c r="T1166" t="s">
        <v>7261</v>
      </c>
      <c r="U1166">
        <v>45655</v>
      </c>
      <c r="V1166" t="s">
        <v>7262</v>
      </c>
      <c r="W1166" t="s">
        <v>7271</v>
      </c>
      <c r="X1166" t="s">
        <v>7264</v>
      </c>
      <c r="Y1166" t="s">
        <v>7293</v>
      </c>
      <c r="Z1166" t="s">
        <v>3533</v>
      </c>
      <c r="AA1166">
        <v>4.7</v>
      </c>
      <c r="AB1166" t="str" cm="1">
        <f t="array" ref="AB1166">_xlfn.LET(_xlpm.x,IFERROR(VALUE(Table2[[#This Row],[Response_Time_Hours]]),""),IF(_xlpm.x="","CHECK",_xlfn.IFS(_xlpm.x&lt;=1,"Immediate",_xlpm.x&lt;=6,"Fast",_xlpm.x&lt;=24,"Moderate",_xlpm.x&gt;24,"Delayed")))</f>
        <v>Fast</v>
      </c>
      <c r="AC1166">
        <v>1</v>
      </c>
      <c r="AD1166" t="str" cm="1">
        <f t="array" ref="AD1166">IF(Table2[[#This Row],[Interaction_Count_Final]]="","N/A",_xlfn.IFS(Table2[[#This Row],[Interaction_Count_Final]]&lt;=2,"Low",Table2[[#This Row],[Interaction_Count_Final]]&lt;=5,"Medium",Table2[[#This Row],[Interaction_Count_Final]]&gt;=6,"High",TRUE,"CHECK"))</f>
        <v>Low</v>
      </c>
      <c r="AE1166" t="s">
        <v>7289</v>
      </c>
      <c r="AF1166" t="b">
        <v>1</v>
      </c>
      <c r="AG1166" t="b">
        <v>1</v>
      </c>
      <c r="AH1166">
        <v>1498</v>
      </c>
      <c r="AI1166">
        <v>45655</v>
      </c>
      <c r="AJ1166" t="b">
        <v>1</v>
      </c>
      <c r="AK1166" t="e" cm="1">
        <f t="array" ref="AK1166">_xlfn.LET(
  _xlpm.txt,TRIM(Raw_Data!F1166),
  _xlpm.norm,SUBSTITUTE(SUBSTITUTE(_xlpm.txt,"-","/"),".","/"),
  _xlpm.p,_xlfn.TEXTSPLIT(_xlpm.norm,"/"),
  _xlpm.a,VALUE(INDEX(_xlpm.p,1)),
  _xlpm.b,VALUE(INDEX(_xlpm.p,2)),
  IF(AND(_xlpm.a&lt;=12,_xlpm.b&lt;=12),"REVIEW_AMBIGUOUS","OK")
)</f>
        <v>#REF!</v>
      </c>
    </row>
    <row r="1167" spans="1:37">
      <c r="A1167" t="s">
        <v>3534</v>
      </c>
      <c r="B1167" t="s">
        <v>3534</v>
      </c>
      <c r="C1167" t="b">
        <v>0</v>
      </c>
      <c r="D1167" t="s">
        <v>7257</v>
      </c>
      <c r="E1167" t="s">
        <v>3535</v>
      </c>
      <c r="F1167" t="s">
        <v>3535</v>
      </c>
      <c r="G1167" t="s">
        <v>7268</v>
      </c>
      <c r="H1167" t="s">
        <v>1356</v>
      </c>
      <c r="I1167" t="s">
        <v>1356</v>
      </c>
      <c r="J1167" t="s">
        <v>1356</v>
      </c>
      <c r="K1167" t="s">
        <v>71</v>
      </c>
      <c r="L1167" t="s">
        <v>71</v>
      </c>
      <c r="M1167">
        <f>IF(UPPER(TRIM(Table2[[#This Row],[Status_Clean]]))="CONVERTED",1,0)</f>
        <v>0</v>
      </c>
      <c r="N1167">
        <f>IF(ISNUMBER(MATCH(UPPER(TRIM(Table2[[#This Row],[Status_Clean]])),{"CONTACTED","QUALIFIED","CONVERTED"},0)),1,0)</f>
        <v>1</v>
      </c>
      <c r="O1167" cm="1">
        <f t="array" ref="O1167">_xlfn.SWITCH(UPPER(TRIM(Table2[[#This Row],[Status_Clean]])),"NEW",1,"CONTACTED",2,"QUALIFIED",3,"CONVERTED",4,"LOST",5,99)</f>
        <v>3</v>
      </c>
      <c r="P1167" t="s">
        <v>3536</v>
      </c>
      <c r="Q1167" t="s">
        <v>8212</v>
      </c>
      <c r="R1167" t="s">
        <v>8212</v>
      </c>
      <c r="S1167">
        <v>45486</v>
      </c>
      <c r="T1167" t="s">
        <v>7261</v>
      </c>
      <c r="U1167">
        <v>45486</v>
      </c>
      <c r="V1167" t="s">
        <v>7305</v>
      </c>
      <c r="W1167" t="s">
        <v>7271</v>
      </c>
      <c r="X1167" t="s">
        <v>7288</v>
      </c>
      <c r="Y1167" t="s">
        <v>7278</v>
      </c>
      <c r="Z1167" t="s">
        <v>3537</v>
      </c>
      <c r="AA1167">
        <v>60</v>
      </c>
      <c r="AB1167" t="str" cm="1">
        <f t="array" ref="AB1167">_xlfn.LET(_xlpm.x,IFERROR(VALUE(Table2[[#This Row],[Response_Time_Hours]]),""),IF(_xlpm.x="","CHECK",_xlfn.IFS(_xlpm.x&lt;=1,"Immediate",_xlpm.x&lt;=6,"Fast",_xlpm.x&lt;=24,"Moderate",_xlpm.x&gt;24,"Delayed")))</f>
        <v>Delayed</v>
      </c>
      <c r="AC1167">
        <v>45</v>
      </c>
      <c r="AD1167" t="str" cm="1">
        <f t="array" ref="AD1167">IF(Table2[[#This Row],[Interaction_Count_Final]]="","N/A",_xlfn.IFS(Table2[[#This Row],[Interaction_Count_Final]]&lt;=2,"Low",Table2[[#This Row],[Interaction_Count_Final]]&lt;=5,"Medium",Table2[[#This Row],[Interaction_Count_Final]]&gt;=6,"High",TRUE,"CHECK"))</f>
        <v>High</v>
      </c>
      <c r="AE1167" t="s">
        <v>7266</v>
      </c>
      <c r="AF1167" t="b">
        <v>1</v>
      </c>
      <c r="AG1167" t="b">
        <v>1</v>
      </c>
      <c r="AH1167">
        <v>1499</v>
      </c>
      <c r="AI1167">
        <v>45486</v>
      </c>
      <c r="AJ1167" t="b">
        <v>1</v>
      </c>
      <c r="AK1167" t="str" cm="1">
        <f t="array" ref="AK1167">_xlfn.LET(
  _xlpm.txt,TRIM(Raw_Data!F1167),
  _xlpm.norm,SUBSTITUTE(SUBSTITUTE(_xlpm.txt,"-","/"),".","/"),
  _xlpm.p,_xlfn.TEXTSPLIT(_xlpm.norm,"/"),
  _xlpm.a,VALUE(INDEX(_xlpm.p,1)),
  _xlpm.b,VALUE(INDEX(_xlpm.p,2)),
  IF(AND(_xlpm.a&lt;=12,_xlpm.b&lt;=12),"REVIEW_AMBIGUOUS","OK")
)</f>
        <v>OK</v>
      </c>
    </row>
    <row r="1168" spans="1:37">
      <c r="A1168" t="s">
        <v>3538</v>
      </c>
      <c r="B1168" t="s">
        <v>3538</v>
      </c>
      <c r="C1168" t="b">
        <v>0</v>
      </c>
      <c r="D1168" t="s">
        <v>7257</v>
      </c>
      <c r="E1168" t="s">
        <v>3539</v>
      </c>
      <c r="F1168" t="s">
        <v>3539</v>
      </c>
      <c r="G1168" t="s">
        <v>7280</v>
      </c>
      <c r="H1168" t="s">
        <v>222</v>
      </c>
      <c r="I1168" t="s">
        <v>222</v>
      </c>
      <c r="J1168" t="s">
        <v>222</v>
      </c>
      <c r="K1168" t="s">
        <v>250</v>
      </c>
      <c r="L1168" t="s">
        <v>250</v>
      </c>
      <c r="M1168">
        <f>IF(UPPER(TRIM(Table2[[#This Row],[Status_Clean]]))="CONVERTED",1,0)</f>
        <v>1</v>
      </c>
      <c r="N1168">
        <f>IF(ISNUMBER(MATCH(UPPER(TRIM(Table2[[#This Row],[Status_Clean]])),{"CONTACTED","QUALIFIED","CONVERTED"},0)),1,0)</f>
        <v>1</v>
      </c>
      <c r="O1168" cm="1">
        <f t="array" ref="O1168">_xlfn.SWITCH(UPPER(TRIM(Table2[[#This Row],[Status_Clean]])),"NEW",1,"CONTACTED",2,"QUALIFIED",3,"CONVERTED",4,"LOST",5,99)</f>
        <v>4</v>
      </c>
      <c r="P1168" t="s">
        <v>3540</v>
      </c>
      <c r="Q1168" t="s">
        <v>3540</v>
      </c>
      <c r="R1168" t="s">
        <v>3540</v>
      </c>
      <c r="S1168">
        <v>45563</v>
      </c>
      <c r="T1168" t="s">
        <v>7261</v>
      </c>
      <c r="U1168">
        <v>45563</v>
      </c>
      <c r="V1168" t="s">
        <v>7287</v>
      </c>
      <c r="W1168" t="s">
        <v>7271</v>
      </c>
      <c r="X1168" t="s">
        <v>7288</v>
      </c>
      <c r="Y1168" t="s">
        <v>7278</v>
      </c>
      <c r="Z1168" t="s">
        <v>3541</v>
      </c>
      <c r="AA1168">
        <v>27.1</v>
      </c>
      <c r="AB1168" t="str" cm="1">
        <f t="array" ref="AB1168">_xlfn.LET(_xlpm.x,IFERROR(VALUE(Table2[[#This Row],[Response_Time_Hours]]),""),IF(_xlpm.x="","CHECK",_xlfn.IFS(_xlpm.x&lt;=1,"Immediate",_xlpm.x&lt;=6,"Fast",_xlpm.x&lt;=24,"Moderate",_xlpm.x&gt;24,"Delayed")))</f>
        <v>Delayed</v>
      </c>
      <c r="AC1168">
        <v>26</v>
      </c>
      <c r="AD1168" t="str" cm="1">
        <f t="array" ref="AD1168">IF(Table2[[#This Row],[Interaction_Count_Final]]="","N/A",_xlfn.IFS(Table2[[#This Row],[Interaction_Count_Final]]&lt;=2,"Low",Table2[[#This Row],[Interaction_Count_Final]]&lt;=5,"Medium",Table2[[#This Row],[Interaction_Count_Final]]&gt;=6,"High",TRUE,"CHECK"))</f>
        <v>High</v>
      </c>
      <c r="AE1168" t="s">
        <v>7266</v>
      </c>
      <c r="AF1168" t="b">
        <v>1</v>
      </c>
      <c r="AG1168" t="b">
        <v>1</v>
      </c>
      <c r="AH1168">
        <v>1501</v>
      </c>
      <c r="AI1168">
        <v>45563</v>
      </c>
      <c r="AJ1168" t="b">
        <v>1</v>
      </c>
      <c r="AK1168" t="str" cm="1">
        <f t="array" ref="AK1168">_xlfn.LET(
  _xlpm.txt,TRIM(Raw_Data!F1168),
  _xlpm.norm,SUBSTITUTE(SUBSTITUTE(_xlpm.txt,"-","/"),".","/"),
  _xlpm.p,_xlfn.TEXTSPLIT(_xlpm.norm,"/"),
  _xlpm.a,VALUE(INDEX(_xlpm.p,1)),
  _xlpm.b,VALUE(INDEX(_xlpm.p,2)),
  IF(AND(_xlpm.a&lt;=12,_xlpm.b&lt;=12),"REVIEW_AMBIGUOUS","OK")
)</f>
        <v>OK</v>
      </c>
    </row>
    <row r="1169" spans="1:37">
      <c r="A1169" t="s">
        <v>3542</v>
      </c>
      <c r="B1169" t="s">
        <v>3542</v>
      </c>
      <c r="C1169" t="b">
        <v>1</v>
      </c>
      <c r="D1169" t="s">
        <v>7257</v>
      </c>
      <c r="E1169" t="s">
        <v>8213</v>
      </c>
      <c r="F1169" t="s">
        <v>8213</v>
      </c>
      <c r="G1169" t="s">
        <v>7268</v>
      </c>
      <c r="H1169" t="s">
        <v>363</v>
      </c>
      <c r="I1169" t="s">
        <v>363</v>
      </c>
      <c r="J1169" t="s">
        <v>363</v>
      </c>
      <c r="K1169" t="s">
        <v>193</v>
      </c>
      <c r="L1169" t="s">
        <v>193</v>
      </c>
      <c r="M1169">
        <f>IF(UPPER(TRIM(Table2[[#This Row],[Status_Clean]]))="CONVERTED",1,0)</f>
        <v>0</v>
      </c>
      <c r="N1169">
        <f>IF(ISNUMBER(MATCH(UPPER(TRIM(Table2[[#This Row],[Status_Clean]])),{"CONTACTED","QUALIFIED","CONVERTED"},0)),1,0)</f>
        <v>0</v>
      </c>
      <c r="O1169" cm="1">
        <f t="array" ref="O1169">_xlfn.SWITCH(UPPER(TRIM(Table2[[#This Row],[Status_Clean]])),"NEW",1,"CONTACTED",2,"QUALIFIED",3,"CONVERTED",4,"LOST",5,99)</f>
        <v>1</v>
      </c>
      <c r="P1169">
        <v>45126</v>
      </c>
      <c r="Q1169" t="s">
        <v>8214</v>
      </c>
      <c r="R1169" t="s">
        <v>8214</v>
      </c>
      <c r="S1169">
        <v>45126</v>
      </c>
      <c r="T1169" t="s">
        <v>7261</v>
      </c>
      <c r="U1169">
        <v>45126</v>
      </c>
      <c r="V1169" t="s">
        <v>7305</v>
      </c>
      <c r="W1169" t="s">
        <v>7263</v>
      </c>
      <c r="X1169" t="s">
        <v>7288</v>
      </c>
      <c r="Y1169" t="s">
        <v>7272</v>
      </c>
      <c r="Z1169">
        <v>15</v>
      </c>
      <c r="AA1169">
        <v>15</v>
      </c>
      <c r="AB1169" t="str" cm="1">
        <f t="array" ref="AB1169">_xlfn.LET(_xlpm.x,IFERROR(VALUE(Table2[[#This Row],[Response_Time_Hours]]),""),IF(_xlpm.x="","CHECK",_xlfn.IFS(_xlpm.x&lt;=1,"Immediate",_xlpm.x&lt;=6,"Fast",_xlpm.x&lt;=24,"Moderate",_xlpm.x&gt;24,"Delayed")))</f>
        <v>Moderate</v>
      </c>
      <c r="AC1169">
        <v>31</v>
      </c>
      <c r="AD1169" t="str" cm="1">
        <f t="array" ref="AD1169">IF(Table2[[#This Row],[Interaction_Count_Final]]="","N/A",_xlfn.IFS(Table2[[#This Row],[Interaction_Count_Final]]&lt;=2,"Low",Table2[[#This Row],[Interaction_Count_Final]]&lt;=5,"Medium",Table2[[#This Row],[Interaction_Count_Final]]&gt;=6,"High",TRUE,"CHECK"))</f>
        <v>High</v>
      </c>
      <c r="AE1169" t="s">
        <v>7266</v>
      </c>
      <c r="AF1169" t="b">
        <v>1</v>
      </c>
      <c r="AG1169" t="b">
        <v>1</v>
      </c>
      <c r="AH1169">
        <v>1502</v>
      </c>
      <c r="AI1169">
        <v>45126</v>
      </c>
      <c r="AJ1169" t="b">
        <v>1</v>
      </c>
      <c r="AK1169" t="e" cm="1">
        <f t="array" ref="AK1169">_xlfn.LET(
  _xlpm.txt,TRIM(Raw_Data!F1169),
  _xlpm.norm,SUBSTITUTE(SUBSTITUTE(_xlpm.txt,"-","/"),".","/"),
  _xlpm.p,_xlfn.TEXTSPLIT(_xlpm.norm,"/"),
  _xlpm.a,VALUE(INDEX(_xlpm.p,1)),
  _xlpm.b,VALUE(INDEX(_xlpm.p,2)),
  IF(AND(_xlpm.a&lt;=12,_xlpm.b&lt;=12),"REVIEW_AMBIGUOUS","OK")
)</f>
        <v>#REF!</v>
      </c>
    </row>
    <row r="1170" spans="1:37">
      <c r="A1170" t="s">
        <v>3544</v>
      </c>
      <c r="B1170" t="s">
        <v>3544</v>
      </c>
      <c r="C1170" t="b">
        <v>0</v>
      </c>
      <c r="D1170" t="s">
        <v>7257</v>
      </c>
      <c r="E1170" t="s">
        <v>3545</v>
      </c>
      <c r="F1170" t="s">
        <v>3545</v>
      </c>
      <c r="G1170" t="s">
        <v>7268</v>
      </c>
      <c r="H1170" t="s">
        <v>758</v>
      </c>
      <c r="I1170" t="s">
        <v>758</v>
      </c>
      <c r="J1170" t="s">
        <v>469</v>
      </c>
      <c r="K1170" t="s">
        <v>125</v>
      </c>
      <c r="L1170" t="s">
        <v>125</v>
      </c>
      <c r="M1170">
        <f>IF(UPPER(TRIM(Table2[[#This Row],[Status_Clean]]))="CONVERTED",1,0)</f>
        <v>0</v>
      </c>
      <c r="N1170">
        <f>IF(ISNUMBER(MATCH(UPPER(TRIM(Table2[[#This Row],[Status_Clean]])),{"CONTACTED","QUALIFIED","CONVERTED"},0)),1,0)</f>
        <v>1</v>
      </c>
      <c r="O1170" cm="1">
        <f t="array" ref="O1170">_xlfn.SWITCH(UPPER(TRIM(Table2[[#This Row],[Status_Clean]])),"NEW",1,"CONTACTED",2,"QUALIFIED",3,"CONVERTED",4,"LOST",5,99)</f>
        <v>2</v>
      </c>
      <c r="P1170">
        <v>45040</v>
      </c>
      <c r="Q1170" t="s">
        <v>7495</v>
      </c>
      <c r="R1170" t="s">
        <v>7495</v>
      </c>
      <c r="S1170">
        <v>45040</v>
      </c>
      <c r="T1170" t="s">
        <v>7261</v>
      </c>
      <c r="U1170">
        <v>45040</v>
      </c>
      <c r="V1170" t="s">
        <v>7297</v>
      </c>
      <c r="W1170" t="s">
        <v>7263</v>
      </c>
      <c r="X1170" t="s">
        <v>7277</v>
      </c>
      <c r="Y1170" t="s">
        <v>7298</v>
      </c>
      <c r="Z1170" t="s">
        <v>3546</v>
      </c>
      <c r="AA1170">
        <v>16.5</v>
      </c>
      <c r="AB1170" t="str" cm="1">
        <f t="array" ref="AB1170">_xlfn.LET(_xlpm.x,IFERROR(VALUE(Table2[[#This Row],[Response_Time_Hours]]),""),IF(_xlpm.x="","CHECK",_xlfn.IFS(_xlpm.x&lt;=1,"Immediate",_xlpm.x&lt;=6,"Fast",_xlpm.x&lt;=24,"Moderate",_xlpm.x&gt;24,"Delayed")))</f>
        <v>Moderate</v>
      </c>
      <c r="AC1170">
        <v>44</v>
      </c>
      <c r="AD1170" t="str" cm="1">
        <f t="array" ref="AD1170">IF(Table2[[#This Row],[Interaction_Count_Final]]="","N/A",_xlfn.IFS(Table2[[#This Row],[Interaction_Count_Final]]&lt;=2,"Low",Table2[[#This Row],[Interaction_Count_Final]]&lt;=5,"Medium",Table2[[#This Row],[Interaction_Count_Final]]&gt;=6,"High",TRUE,"CHECK"))</f>
        <v>High</v>
      </c>
      <c r="AE1170" t="s">
        <v>7289</v>
      </c>
      <c r="AF1170" t="b">
        <v>1</v>
      </c>
      <c r="AG1170" t="b">
        <v>1</v>
      </c>
      <c r="AH1170">
        <v>1503</v>
      </c>
      <c r="AI1170">
        <v>45040</v>
      </c>
      <c r="AJ1170" t="b">
        <v>1</v>
      </c>
      <c r="AK1170" t="e" cm="1">
        <f t="array" ref="AK1170">_xlfn.LET(
  _xlpm.txt,TRIM(Raw_Data!F1170),
  _xlpm.norm,SUBSTITUTE(SUBSTITUTE(_xlpm.txt,"-","/"),".","/"),
  _xlpm.p,_xlfn.TEXTSPLIT(_xlpm.norm,"/"),
  _xlpm.a,VALUE(INDEX(_xlpm.p,1)),
  _xlpm.b,VALUE(INDEX(_xlpm.p,2)),
  IF(AND(_xlpm.a&lt;=12,_xlpm.b&lt;=12),"REVIEW_AMBIGUOUS","OK")
)</f>
        <v>#REF!</v>
      </c>
    </row>
    <row r="1171" spans="1:37">
      <c r="A1171" t="s">
        <v>3547</v>
      </c>
      <c r="B1171" t="s">
        <v>3547</v>
      </c>
      <c r="C1171" t="b">
        <v>0</v>
      </c>
      <c r="D1171" t="s">
        <v>7257</v>
      </c>
      <c r="E1171" t="s">
        <v>3548</v>
      </c>
      <c r="F1171" t="s">
        <v>3548</v>
      </c>
      <c r="G1171" t="s">
        <v>7280</v>
      </c>
      <c r="H1171" t="s">
        <v>469</v>
      </c>
      <c r="I1171" t="s">
        <v>469</v>
      </c>
      <c r="J1171" t="s">
        <v>469</v>
      </c>
      <c r="K1171" t="s">
        <v>7301</v>
      </c>
      <c r="L1171" t="s">
        <v>125</v>
      </c>
      <c r="M1171">
        <f>IF(UPPER(TRIM(Table2[[#This Row],[Status_Clean]]))="CONVERTED",1,0)</f>
        <v>0</v>
      </c>
      <c r="N1171">
        <f>IF(ISNUMBER(MATCH(UPPER(TRIM(Table2[[#This Row],[Status_Clean]])),{"CONTACTED","QUALIFIED","CONVERTED"},0)),1,0)</f>
        <v>1</v>
      </c>
      <c r="O1171" cm="1">
        <f t="array" ref="O1171">_xlfn.SWITCH(UPPER(TRIM(Table2[[#This Row],[Status_Clean]])),"NEW",1,"CONTACTED",2,"QUALIFIED",3,"CONVERTED",4,"LOST",5,99)</f>
        <v>2</v>
      </c>
      <c r="P1171">
        <v>45603</v>
      </c>
      <c r="Q1171" t="s">
        <v>7358</v>
      </c>
      <c r="R1171" t="s">
        <v>7358</v>
      </c>
      <c r="S1171">
        <v>45603</v>
      </c>
      <c r="T1171" t="s">
        <v>7261</v>
      </c>
      <c r="U1171">
        <v>45603</v>
      </c>
      <c r="V1171" t="s">
        <v>7300</v>
      </c>
      <c r="W1171" t="s">
        <v>7271</v>
      </c>
      <c r="X1171" t="s">
        <v>7264</v>
      </c>
      <c r="Y1171" t="s">
        <v>7285</v>
      </c>
      <c r="Z1171" t="s">
        <v>3549</v>
      </c>
      <c r="AA1171">
        <v>66</v>
      </c>
      <c r="AB1171" t="str" cm="1">
        <f t="array" ref="AB1171">_xlfn.LET(_xlpm.x,IFERROR(VALUE(Table2[[#This Row],[Response_Time_Hours]]),""),IF(_xlpm.x="","CHECK",_xlfn.IFS(_xlpm.x&lt;=1,"Immediate",_xlpm.x&lt;=6,"Fast",_xlpm.x&lt;=24,"Moderate",_xlpm.x&gt;24,"Delayed")))</f>
        <v>Delayed</v>
      </c>
      <c r="AC1171">
        <v>15</v>
      </c>
      <c r="AD1171" t="str" cm="1">
        <f t="array" ref="AD1171">IF(Table2[[#This Row],[Interaction_Count_Final]]="","N/A",_xlfn.IFS(Table2[[#This Row],[Interaction_Count_Final]]&lt;=2,"Low",Table2[[#This Row],[Interaction_Count_Final]]&lt;=5,"Medium",Table2[[#This Row],[Interaction_Count_Final]]&gt;=6,"High",TRUE,"CHECK"))</f>
        <v>High</v>
      </c>
      <c r="AE1171" t="s">
        <v>7266</v>
      </c>
      <c r="AF1171" t="b">
        <v>1</v>
      </c>
      <c r="AG1171" t="b">
        <v>1</v>
      </c>
      <c r="AH1171">
        <v>1504</v>
      </c>
      <c r="AI1171">
        <v>45603</v>
      </c>
      <c r="AJ1171" t="b">
        <v>1</v>
      </c>
      <c r="AK1171" t="e" cm="1">
        <f t="array" ref="AK1171">_xlfn.LET(
  _xlpm.txt,TRIM(Raw_Data!F1171),
  _xlpm.norm,SUBSTITUTE(SUBSTITUTE(_xlpm.txt,"-","/"),".","/"),
  _xlpm.p,_xlfn.TEXTSPLIT(_xlpm.norm,"/"),
  _xlpm.a,VALUE(INDEX(_xlpm.p,1)),
  _xlpm.b,VALUE(INDEX(_xlpm.p,2)),
  IF(AND(_xlpm.a&lt;=12,_xlpm.b&lt;=12),"REVIEW_AMBIGUOUS","OK")
)</f>
        <v>#REF!</v>
      </c>
    </row>
    <row r="1172" spans="1:37">
      <c r="A1172" t="s">
        <v>3550</v>
      </c>
      <c r="B1172" t="s">
        <v>3550</v>
      </c>
      <c r="C1172" t="b">
        <v>0</v>
      </c>
      <c r="D1172" t="s">
        <v>7257</v>
      </c>
      <c r="E1172" t="s">
        <v>3551</v>
      </c>
      <c r="F1172" t="s">
        <v>3551</v>
      </c>
      <c r="G1172" t="s">
        <v>7268</v>
      </c>
      <c r="H1172" t="s">
        <v>469</v>
      </c>
      <c r="I1172" t="s">
        <v>469</v>
      </c>
      <c r="J1172" t="s">
        <v>469</v>
      </c>
      <c r="K1172" t="s">
        <v>125</v>
      </c>
      <c r="L1172" t="s">
        <v>125</v>
      </c>
      <c r="M1172">
        <f>IF(UPPER(TRIM(Table2[[#This Row],[Status_Clean]]))="CONVERTED",1,0)</f>
        <v>0</v>
      </c>
      <c r="N1172">
        <f>IF(ISNUMBER(MATCH(UPPER(TRIM(Table2[[#This Row],[Status_Clean]])),{"CONTACTED","QUALIFIED","CONVERTED"},0)),1,0)</f>
        <v>1</v>
      </c>
      <c r="O1172" cm="1">
        <f t="array" ref="O1172">_xlfn.SWITCH(UPPER(TRIM(Table2[[#This Row],[Status_Clean]])),"NEW",1,"CONTACTED",2,"QUALIFIED",3,"CONVERTED",4,"LOST",5,99)</f>
        <v>2</v>
      </c>
      <c r="P1172">
        <v>45082</v>
      </c>
      <c r="Q1172" t="s">
        <v>7341</v>
      </c>
      <c r="R1172" t="s">
        <v>7341</v>
      </c>
      <c r="S1172">
        <v>45082</v>
      </c>
      <c r="T1172" t="s">
        <v>7261</v>
      </c>
      <c r="U1172">
        <v>45082</v>
      </c>
      <c r="V1172" t="s">
        <v>7276</v>
      </c>
      <c r="W1172" t="s">
        <v>7263</v>
      </c>
      <c r="X1172" t="s">
        <v>7277</v>
      </c>
      <c r="Y1172" t="s">
        <v>7298</v>
      </c>
      <c r="Z1172" t="s">
        <v>108</v>
      </c>
      <c r="AA1172">
        <v>14.399999999999999</v>
      </c>
      <c r="AB1172" t="str" cm="1">
        <f t="array" ref="AB1172">_xlfn.LET(_xlpm.x,IFERROR(VALUE(Table2[[#This Row],[Response_Time_Hours]]),""),IF(_xlpm.x="","CHECK",_xlfn.IFS(_xlpm.x&lt;=1,"Immediate",_xlpm.x&lt;=6,"Fast",_xlpm.x&lt;=24,"Moderate",_xlpm.x&gt;24,"Delayed")))</f>
        <v>Moderate</v>
      </c>
      <c r="AC1172">
        <v>44</v>
      </c>
      <c r="AD1172" t="str" cm="1">
        <f t="array" ref="AD1172">IF(Table2[[#This Row],[Interaction_Count_Final]]="","N/A",_xlfn.IFS(Table2[[#This Row],[Interaction_Count_Final]]&lt;=2,"Low",Table2[[#This Row],[Interaction_Count_Final]]&lt;=5,"Medium",Table2[[#This Row],[Interaction_Count_Final]]&gt;=6,"High",TRUE,"CHECK"))</f>
        <v>High</v>
      </c>
      <c r="AE1172" t="s">
        <v>7273</v>
      </c>
      <c r="AF1172" t="b">
        <v>1</v>
      </c>
      <c r="AG1172" t="b">
        <v>1</v>
      </c>
      <c r="AH1172">
        <v>1505</v>
      </c>
      <c r="AI1172">
        <v>45082</v>
      </c>
      <c r="AJ1172" t="b">
        <v>1</v>
      </c>
      <c r="AK1172" t="e" cm="1">
        <f t="array" ref="AK1172">_xlfn.LET(
  _xlpm.txt,TRIM(Raw_Data!F1172),
  _xlpm.norm,SUBSTITUTE(SUBSTITUTE(_xlpm.txt,"-","/"),".","/"),
  _xlpm.p,_xlfn.TEXTSPLIT(_xlpm.norm,"/"),
  _xlpm.a,VALUE(INDEX(_xlpm.p,1)),
  _xlpm.b,VALUE(INDEX(_xlpm.p,2)),
  IF(AND(_xlpm.a&lt;=12,_xlpm.b&lt;=12),"REVIEW_AMBIGUOUS","OK")
)</f>
        <v>#REF!</v>
      </c>
    </row>
    <row r="1173" spans="1:37">
      <c r="A1173" t="s">
        <v>3552</v>
      </c>
      <c r="B1173" t="s">
        <v>3552</v>
      </c>
      <c r="C1173" t="b">
        <v>0</v>
      </c>
      <c r="D1173" t="s">
        <v>7257</v>
      </c>
      <c r="E1173" t="s">
        <v>8215</v>
      </c>
      <c r="F1173" t="s">
        <v>8215</v>
      </c>
      <c r="G1173" t="s">
        <v>7280</v>
      </c>
      <c r="H1173" t="s">
        <v>311</v>
      </c>
      <c r="I1173" t="s">
        <v>311</v>
      </c>
      <c r="J1173" t="s">
        <v>311</v>
      </c>
      <c r="K1173" t="s">
        <v>7259</v>
      </c>
      <c r="L1173" t="s">
        <v>193</v>
      </c>
      <c r="M1173">
        <f>IF(UPPER(TRIM(Table2[[#This Row],[Status_Clean]]))="CONVERTED",1,0)</f>
        <v>0</v>
      </c>
      <c r="N1173">
        <f>IF(ISNUMBER(MATCH(UPPER(TRIM(Table2[[#This Row],[Status_Clean]])),{"CONTACTED","QUALIFIED","CONVERTED"},0)),1,0)</f>
        <v>0</v>
      </c>
      <c r="O1173" cm="1">
        <f t="array" ref="O1173">_xlfn.SWITCH(UPPER(TRIM(Table2[[#This Row],[Status_Clean]])),"NEW",1,"CONTACTED",2,"QUALIFIED",3,"CONVERTED",4,"LOST",5,99)</f>
        <v>1</v>
      </c>
      <c r="P1173" t="s">
        <v>2448</v>
      </c>
      <c r="Q1173" t="s">
        <v>7963</v>
      </c>
      <c r="R1173" t="s">
        <v>7963</v>
      </c>
      <c r="S1173">
        <v>45463</v>
      </c>
      <c r="T1173" t="s">
        <v>7261</v>
      </c>
      <c r="U1173">
        <v>45463</v>
      </c>
      <c r="V1173" t="s">
        <v>7276</v>
      </c>
      <c r="W1173" t="s">
        <v>7271</v>
      </c>
      <c r="X1173" t="s">
        <v>7277</v>
      </c>
      <c r="Y1173" t="s">
        <v>7285</v>
      </c>
      <c r="Z1173" t="s">
        <v>188</v>
      </c>
      <c r="AA1173">
        <v>16.799999999999997</v>
      </c>
      <c r="AB1173" t="str" cm="1">
        <f t="array" ref="AB1173">_xlfn.LET(_xlpm.x,IFERROR(VALUE(Table2[[#This Row],[Response_Time_Hours]]),""),IF(_xlpm.x="","CHECK",_xlfn.IFS(_xlpm.x&lt;=1,"Immediate",_xlpm.x&lt;=6,"Fast",_xlpm.x&lt;=24,"Moderate",_xlpm.x&gt;24,"Delayed")))</f>
        <v>Moderate</v>
      </c>
      <c r="AC1173">
        <v>8</v>
      </c>
      <c r="AD1173" t="str" cm="1">
        <f t="array" ref="AD1173">IF(Table2[[#This Row],[Interaction_Count_Final]]="","N/A",_xlfn.IFS(Table2[[#This Row],[Interaction_Count_Final]]&lt;=2,"Low",Table2[[#This Row],[Interaction_Count_Final]]&lt;=5,"Medium",Table2[[#This Row],[Interaction_Count_Final]]&gt;=6,"High",TRUE,"CHECK"))</f>
        <v>High</v>
      </c>
      <c r="AE1173" t="s">
        <v>7266</v>
      </c>
      <c r="AF1173" t="b">
        <v>1</v>
      </c>
      <c r="AG1173" t="b">
        <v>1</v>
      </c>
      <c r="AH1173">
        <v>1506</v>
      </c>
      <c r="AI1173">
        <v>45463</v>
      </c>
      <c r="AJ1173" t="b">
        <v>1</v>
      </c>
      <c r="AK1173" t="e" cm="1">
        <f t="array" ref="AK1173">_xlfn.LET(
  _xlpm.txt,TRIM(Raw_Data!F1173),
  _xlpm.norm,SUBSTITUTE(SUBSTITUTE(_xlpm.txt,"-","/"),".","/"),
  _xlpm.p,_xlfn.TEXTSPLIT(_xlpm.norm,"/"),
  _xlpm.a,VALUE(INDEX(_xlpm.p,1)),
  _xlpm.b,VALUE(INDEX(_xlpm.p,2)),
  IF(AND(_xlpm.a&lt;=12,_xlpm.b&lt;=12),"REVIEW_AMBIGUOUS","OK")
)</f>
        <v>#REF!</v>
      </c>
    </row>
    <row r="1174" spans="1:37">
      <c r="A1174" t="s">
        <v>3554</v>
      </c>
      <c r="B1174" t="s">
        <v>3554</v>
      </c>
      <c r="C1174" t="b">
        <v>0</v>
      </c>
      <c r="D1174" t="s">
        <v>7257</v>
      </c>
      <c r="E1174" t="s">
        <v>3555</v>
      </c>
      <c r="F1174" t="s">
        <v>3555</v>
      </c>
      <c r="G1174" t="s">
        <v>7268</v>
      </c>
      <c r="H1174" t="s">
        <v>337</v>
      </c>
      <c r="I1174" t="s">
        <v>337</v>
      </c>
      <c r="J1174" t="s">
        <v>101</v>
      </c>
      <c r="K1174" t="s">
        <v>193</v>
      </c>
      <c r="L1174" t="s">
        <v>193</v>
      </c>
      <c r="M1174">
        <f>IF(UPPER(TRIM(Table2[[#This Row],[Status_Clean]]))="CONVERTED",1,0)</f>
        <v>0</v>
      </c>
      <c r="N1174">
        <f>IF(ISNUMBER(MATCH(UPPER(TRIM(Table2[[#This Row],[Status_Clean]])),{"CONTACTED","QUALIFIED","CONVERTED"},0)),1,0)</f>
        <v>0</v>
      </c>
      <c r="O1174" cm="1">
        <f t="array" ref="O1174">_xlfn.SWITCH(UPPER(TRIM(Table2[[#This Row],[Status_Clean]])),"NEW",1,"CONTACTED",2,"QUALIFIED",3,"CONVERTED",4,"LOST",5,99)</f>
        <v>1</v>
      </c>
      <c r="P1174">
        <v>45080</v>
      </c>
      <c r="Q1174" t="s">
        <v>8216</v>
      </c>
      <c r="R1174" t="s">
        <v>8216</v>
      </c>
      <c r="S1174">
        <v>45080</v>
      </c>
      <c r="T1174" t="s">
        <v>7261</v>
      </c>
      <c r="U1174">
        <v>45080</v>
      </c>
      <c r="V1174" t="s">
        <v>7276</v>
      </c>
      <c r="W1174" t="s">
        <v>7263</v>
      </c>
      <c r="X1174" t="s">
        <v>7277</v>
      </c>
      <c r="Y1174" t="s">
        <v>7278</v>
      </c>
      <c r="Z1174" t="s">
        <v>144</v>
      </c>
      <c r="AA1174">
        <v>57.599999999999994</v>
      </c>
      <c r="AB1174" t="str" cm="1">
        <f t="array" ref="AB1174">_xlfn.LET(_xlpm.x,IFERROR(VALUE(Table2[[#This Row],[Response_Time_Hours]]),""),IF(_xlpm.x="","CHECK",_xlfn.IFS(_xlpm.x&lt;=1,"Immediate",_xlpm.x&lt;=6,"Fast",_xlpm.x&lt;=24,"Moderate",_xlpm.x&gt;24,"Delayed")))</f>
        <v>Delayed</v>
      </c>
      <c r="AC1174">
        <v>22</v>
      </c>
      <c r="AD1174" t="str" cm="1">
        <f t="array" ref="AD1174">IF(Table2[[#This Row],[Interaction_Count_Final]]="","N/A",_xlfn.IFS(Table2[[#This Row],[Interaction_Count_Final]]&lt;=2,"Low",Table2[[#This Row],[Interaction_Count_Final]]&lt;=5,"Medium",Table2[[#This Row],[Interaction_Count_Final]]&gt;=6,"High",TRUE,"CHECK"))</f>
        <v>High</v>
      </c>
      <c r="AE1174" t="s">
        <v>7266</v>
      </c>
      <c r="AF1174" t="b">
        <v>1</v>
      </c>
      <c r="AG1174" t="b">
        <v>1</v>
      </c>
      <c r="AH1174">
        <v>1507</v>
      </c>
      <c r="AI1174">
        <v>45080</v>
      </c>
      <c r="AJ1174" t="b">
        <v>1</v>
      </c>
      <c r="AK1174" t="e" cm="1">
        <f t="array" ref="AK1174">_xlfn.LET(
  _xlpm.txt,TRIM(Raw_Data!F1174),
  _xlpm.norm,SUBSTITUTE(SUBSTITUTE(_xlpm.txt,"-","/"),".","/"),
  _xlpm.p,_xlfn.TEXTSPLIT(_xlpm.norm,"/"),
  _xlpm.a,VALUE(INDEX(_xlpm.p,1)),
  _xlpm.b,VALUE(INDEX(_xlpm.p,2)),
  IF(AND(_xlpm.a&lt;=12,_xlpm.b&lt;=12),"REVIEW_AMBIGUOUS","OK")
)</f>
        <v>#REF!</v>
      </c>
    </row>
    <row r="1175" spans="1:37">
      <c r="A1175" t="s">
        <v>3556</v>
      </c>
      <c r="B1175" t="s">
        <v>3556</v>
      </c>
      <c r="C1175" t="b">
        <v>0</v>
      </c>
      <c r="D1175" t="s">
        <v>7257</v>
      </c>
      <c r="E1175" t="s">
        <v>3557</v>
      </c>
      <c r="F1175" t="s">
        <v>3557</v>
      </c>
      <c r="G1175" t="s">
        <v>7258</v>
      </c>
      <c r="H1175" t="s">
        <v>1356</v>
      </c>
      <c r="I1175" t="s">
        <v>1356</v>
      </c>
      <c r="J1175" t="s">
        <v>1356</v>
      </c>
      <c r="K1175" t="s">
        <v>193</v>
      </c>
      <c r="L1175" t="s">
        <v>193</v>
      </c>
      <c r="M1175">
        <f>IF(UPPER(TRIM(Table2[[#This Row],[Status_Clean]]))="CONVERTED",1,0)</f>
        <v>0</v>
      </c>
      <c r="N1175">
        <f>IF(ISNUMBER(MATCH(UPPER(TRIM(Table2[[#This Row],[Status_Clean]])),{"CONTACTED","QUALIFIED","CONVERTED"},0)),1,0)</f>
        <v>0</v>
      </c>
      <c r="O1175" cm="1">
        <f t="array" ref="O1175">_xlfn.SWITCH(UPPER(TRIM(Table2[[#This Row],[Status_Clean]])),"NEW",1,"CONTACTED",2,"QUALIFIED",3,"CONVERTED",4,"LOST",5,99)</f>
        <v>1</v>
      </c>
      <c r="P1175" t="s">
        <v>3558</v>
      </c>
      <c r="Q1175" t="s">
        <v>8217</v>
      </c>
      <c r="R1175" t="s">
        <v>8217</v>
      </c>
      <c r="S1175">
        <v>45564</v>
      </c>
      <c r="T1175" t="s">
        <v>7261</v>
      </c>
      <c r="U1175">
        <v>45564</v>
      </c>
      <c r="V1175" t="s">
        <v>7287</v>
      </c>
      <c r="W1175" t="s">
        <v>7271</v>
      </c>
      <c r="X1175" t="s">
        <v>7288</v>
      </c>
      <c r="Y1175" t="s">
        <v>7293</v>
      </c>
      <c r="Z1175" t="s">
        <v>2186</v>
      </c>
      <c r="AA1175">
        <v>12</v>
      </c>
      <c r="AB1175" t="str" cm="1">
        <f t="array" ref="AB1175">_xlfn.LET(_xlpm.x,IFERROR(VALUE(Table2[[#This Row],[Response_Time_Hours]]),""),IF(_xlpm.x="","CHECK",_xlfn.IFS(_xlpm.x&lt;=1,"Immediate",_xlpm.x&lt;=6,"Fast",_xlpm.x&lt;=24,"Moderate",_xlpm.x&gt;24,"Delayed")))</f>
        <v>Moderate</v>
      </c>
      <c r="AC1175">
        <v>5</v>
      </c>
      <c r="AD1175" t="str" cm="1">
        <f t="array" ref="AD1175">IF(Table2[[#This Row],[Interaction_Count_Final]]="","N/A",_xlfn.IFS(Table2[[#This Row],[Interaction_Count_Final]]&lt;=2,"Low",Table2[[#This Row],[Interaction_Count_Final]]&lt;=5,"Medium",Table2[[#This Row],[Interaction_Count_Final]]&gt;=6,"High",TRUE,"CHECK"))</f>
        <v>Medium</v>
      </c>
      <c r="AE1175" t="s">
        <v>7273</v>
      </c>
      <c r="AF1175" t="b">
        <v>1</v>
      </c>
      <c r="AG1175" t="b">
        <v>1</v>
      </c>
      <c r="AH1175">
        <v>1509</v>
      </c>
      <c r="AI1175">
        <v>45564</v>
      </c>
      <c r="AJ1175" t="b">
        <v>1</v>
      </c>
      <c r="AK1175" t="str" cm="1">
        <f t="array" ref="AK1175">_xlfn.LET(
  _xlpm.txt,TRIM(Raw_Data!F1175),
  _xlpm.norm,SUBSTITUTE(SUBSTITUTE(_xlpm.txt,"-","/"),".","/"),
  _xlpm.p,_xlfn.TEXTSPLIT(_xlpm.norm,"/"),
  _xlpm.a,VALUE(INDEX(_xlpm.p,1)),
  _xlpm.b,VALUE(INDEX(_xlpm.p,2)),
  IF(AND(_xlpm.a&lt;=12,_xlpm.b&lt;=12),"REVIEW_AMBIGUOUS","OK")
)</f>
        <v>OK</v>
      </c>
    </row>
    <row r="1176" spans="1:37">
      <c r="A1176" t="s">
        <v>3559</v>
      </c>
      <c r="B1176" t="s">
        <v>3559</v>
      </c>
      <c r="C1176" t="b">
        <v>1</v>
      </c>
      <c r="D1176" t="s">
        <v>7257</v>
      </c>
      <c r="E1176" t="s">
        <v>3560</v>
      </c>
      <c r="F1176" t="s">
        <v>3560</v>
      </c>
      <c r="G1176" t="s">
        <v>7258</v>
      </c>
      <c r="H1176" t="s">
        <v>342</v>
      </c>
      <c r="I1176" t="s">
        <v>342</v>
      </c>
      <c r="J1176" t="s">
        <v>254</v>
      </c>
      <c r="K1176" t="s">
        <v>173</v>
      </c>
      <c r="L1176" t="s">
        <v>173</v>
      </c>
      <c r="M1176">
        <f>IF(UPPER(TRIM(Table2[[#This Row],[Status_Clean]]))="CONVERTED",1,0)</f>
        <v>0</v>
      </c>
      <c r="N1176">
        <f>IF(ISNUMBER(MATCH(UPPER(TRIM(Table2[[#This Row],[Status_Clean]])),{"CONTACTED","QUALIFIED","CONVERTED"},0)),1,0)</f>
        <v>0</v>
      </c>
      <c r="O1176" cm="1">
        <f t="array" ref="O1176">_xlfn.SWITCH(UPPER(TRIM(Table2[[#This Row],[Status_Clean]])),"NEW",1,"CONTACTED",2,"QUALIFIED",3,"CONVERTED",4,"LOST",5,99)</f>
        <v>5</v>
      </c>
      <c r="P1176">
        <v>45655</v>
      </c>
      <c r="Q1176" t="s">
        <v>8211</v>
      </c>
      <c r="R1176" t="s">
        <v>8211</v>
      </c>
      <c r="S1176">
        <v>45655</v>
      </c>
      <c r="T1176" t="s">
        <v>7261</v>
      </c>
      <c r="U1176">
        <v>45655</v>
      </c>
      <c r="V1176" t="s">
        <v>7262</v>
      </c>
      <c r="W1176" t="s">
        <v>7271</v>
      </c>
      <c r="X1176" t="s">
        <v>7264</v>
      </c>
      <c r="Y1176" t="s">
        <v>7293</v>
      </c>
      <c r="Z1176" t="s">
        <v>3561</v>
      </c>
      <c r="AA1176">
        <v>46.3</v>
      </c>
      <c r="AB1176" t="str" cm="1">
        <f t="array" ref="AB1176">_xlfn.LET(_xlpm.x,IFERROR(VALUE(Table2[[#This Row],[Response_Time_Hours]]),""),IF(_xlpm.x="","CHECK",_xlfn.IFS(_xlpm.x&lt;=1,"Immediate",_xlpm.x&lt;=6,"Fast",_xlpm.x&lt;=24,"Moderate",_xlpm.x&gt;24,"Delayed")))</f>
        <v>Delayed</v>
      </c>
      <c r="AC1176">
        <v>1</v>
      </c>
      <c r="AD1176" t="str" cm="1">
        <f t="array" ref="AD1176">IF(Table2[[#This Row],[Interaction_Count_Final]]="","N/A",_xlfn.IFS(Table2[[#This Row],[Interaction_Count_Final]]&lt;=2,"Low",Table2[[#This Row],[Interaction_Count_Final]]&lt;=5,"Medium",Table2[[#This Row],[Interaction_Count_Final]]&gt;=6,"High",TRUE,"CHECK"))</f>
        <v>Low</v>
      </c>
      <c r="AE1176" t="s">
        <v>7289</v>
      </c>
      <c r="AF1176" t="b">
        <v>1</v>
      </c>
      <c r="AG1176" t="b">
        <v>1</v>
      </c>
      <c r="AH1176">
        <v>1510</v>
      </c>
      <c r="AI1176">
        <v>45655</v>
      </c>
      <c r="AJ1176" t="b">
        <v>1</v>
      </c>
      <c r="AK1176" t="e" cm="1">
        <f t="array" ref="AK1176">_xlfn.LET(
  _xlpm.txt,TRIM(Raw_Data!F1176),
  _xlpm.norm,SUBSTITUTE(SUBSTITUTE(_xlpm.txt,"-","/"),".","/"),
  _xlpm.p,_xlfn.TEXTSPLIT(_xlpm.norm,"/"),
  _xlpm.a,VALUE(INDEX(_xlpm.p,1)),
  _xlpm.b,VALUE(INDEX(_xlpm.p,2)),
  IF(AND(_xlpm.a&lt;=12,_xlpm.b&lt;=12),"REVIEW_AMBIGUOUS","OK")
)</f>
        <v>#REF!</v>
      </c>
    </row>
    <row r="1177" spans="1:37">
      <c r="A1177" t="s">
        <v>3562</v>
      </c>
      <c r="B1177" t="s">
        <v>3562</v>
      </c>
      <c r="C1177" t="b">
        <v>0</v>
      </c>
      <c r="D1177" t="s">
        <v>7257</v>
      </c>
      <c r="E1177" t="s">
        <v>3563</v>
      </c>
      <c r="F1177" t="s">
        <v>3563</v>
      </c>
      <c r="G1177" t="s">
        <v>7274</v>
      </c>
      <c r="H1177" t="s">
        <v>457</v>
      </c>
      <c r="I1177" t="s">
        <v>457</v>
      </c>
      <c r="J1177" t="s">
        <v>792</v>
      </c>
      <c r="K1177" t="s">
        <v>125</v>
      </c>
      <c r="L1177" t="s">
        <v>125</v>
      </c>
      <c r="M1177">
        <f>IF(UPPER(TRIM(Table2[[#This Row],[Status_Clean]]))="CONVERTED",1,0)</f>
        <v>0</v>
      </c>
      <c r="N1177">
        <f>IF(ISNUMBER(MATCH(UPPER(TRIM(Table2[[#This Row],[Status_Clean]])),{"CONTACTED","QUALIFIED","CONVERTED"},0)),1,0)</f>
        <v>1</v>
      </c>
      <c r="O1177" cm="1">
        <f t="array" ref="O1177">_xlfn.SWITCH(UPPER(TRIM(Table2[[#This Row],[Status_Clean]])),"NEW",1,"CONTACTED",2,"QUALIFIED",3,"CONVERTED",4,"LOST",5,99)</f>
        <v>2</v>
      </c>
      <c r="P1177">
        <v>45167</v>
      </c>
      <c r="Q1177" t="s">
        <v>7393</v>
      </c>
      <c r="R1177" t="s">
        <v>7393</v>
      </c>
      <c r="S1177">
        <v>45167</v>
      </c>
      <c r="T1177" t="s">
        <v>7261</v>
      </c>
      <c r="U1177">
        <v>45167</v>
      </c>
      <c r="V1177" t="s">
        <v>7310</v>
      </c>
      <c r="W1177" t="s">
        <v>7263</v>
      </c>
      <c r="X1177" t="s">
        <v>7288</v>
      </c>
      <c r="Y1177" t="s">
        <v>7265</v>
      </c>
      <c r="Z1177" t="s">
        <v>287</v>
      </c>
      <c r="AA1177">
        <v>60</v>
      </c>
      <c r="AB1177" t="str" cm="1">
        <f t="array" ref="AB1177">_xlfn.LET(_xlpm.x,IFERROR(VALUE(Table2[[#This Row],[Response_Time_Hours]]),""),IF(_xlpm.x="","CHECK",_xlfn.IFS(_xlpm.x&lt;=1,"Immediate",_xlpm.x&lt;=6,"Fast",_xlpm.x&lt;=24,"Moderate",_xlpm.x&gt;24,"Delayed")))</f>
        <v>Delayed</v>
      </c>
      <c r="AC1177">
        <v>26</v>
      </c>
      <c r="AD1177" t="str" cm="1">
        <f t="array" ref="AD1177">IF(Table2[[#This Row],[Interaction_Count_Final]]="","N/A",_xlfn.IFS(Table2[[#This Row],[Interaction_Count_Final]]&lt;=2,"Low",Table2[[#This Row],[Interaction_Count_Final]]&lt;=5,"Medium",Table2[[#This Row],[Interaction_Count_Final]]&gt;=6,"High",TRUE,"CHECK"))</f>
        <v>High</v>
      </c>
      <c r="AE1177" t="s">
        <v>7273</v>
      </c>
      <c r="AF1177" t="b">
        <v>1</v>
      </c>
      <c r="AG1177" t="b">
        <v>1</v>
      </c>
      <c r="AH1177">
        <v>1511</v>
      </c>
      <c r="AI1177">
        <v>45167</v>
      </c>
      <c r="AJ1177" t="b">
        <v>1</v>
      </c>
      <c r="AK1177" t="e" cm="1">
        <f t="array" ref="AK1177">_xlfn.LET(
  _xlpm.txt,TRIM(Raw_Data!F1177),
  _xlpm.norm,SUBSTITUTE(SUBSTITUTE(_xlpm.txt,"-","/"),".","/"),
  _xlpm.p,_xlfn.TEXTSPLIT(_xlpm.norm,"/"),
  _xlpm.a,VALUE(INDEX(_xlpm.p,1)),
  _xlpm.b,VALUE(INDEX(_xlpm.p,2)),
  IF(AND(_xlpm.a&lt;=12,_xlpm.b&lt;=12),"REVIEW_AMBIGUOUS","OK")
)</f>
        <v>#REF!</v>
      </c>
    </row>
    <row r="1178" spans="1:37">
      <c r="A1178" t="s">
        <v>3564</v>
      </c>
      <c r="B1178" t="s">
        <v>3564</v>
      </c>
      <c r="C1178" t="b">
        <v>0</v>
      </c>
      <c r="D1178" t="s">
        <v>7257</v>
      </c>
      <c r="E1178" t="s">
        <v>3565</v>
      </c>
      <c r="F1178" t="s">
        <v>3565</v>
      </c>
      <c r="G1178" t="s">
        <v>7258</v>
      </c>
      <c r="H1178" t="s">
        <v>123</v>
      </c>
      <c r="I1178" t="s">
        <v>123</v>
      </c>
      <c r="J1178" t="s">
        <v>123</v>
      </c>
      <c r="K1178" t="s">
        <v>250</v>
      </c>
      <c r="L1178" t="s">
        <v>250</v>
      </c>
      <c r="M1178">
        <f>IF(UPPER(TRIM(Table2[[#This Row],[Status_Clean]]))="CONVERTED",1,0)</f>
        <v>1</v>
      </c>
      <c r="N1178">
        <f>IF(ISNUMBER(MATCH(UPPER(TRIM(Table2[[#This Row],[Status_Clean]])),{"CONTACTED","QUALIFIED","CONVERTED"},0)),1,0)</f>
        <v>1</v>
      </c>
      <c r="O1178" cm="1">
        <f t="array" ref="O1178">_xlfn.SWITCH(UPPER(TRIM(Table2[[#This Row],[Status_Clean]])),"NEW",1,"CONTACTED",2,"QUALIFIED",3,"CONVERTED",4,"LOST",5,99)</f>
        <v>4</v>
      </c>
      <c r="P1178">
        <v>45555</v>
      </c>
      <c r="Q1178" t="s">
        <v>7902</v>
      </c>
      <c r="R1178" t="s">
        <v>7902</v>
      </c>
      <c r="S1178">
        <v>45555</v>
      </c>
      <c r="T1178" t="s">
        <v>7261</v>
      </c>
      <c r="U1178">
        <v>45555</v>
      </c>
      <c r="V1178" t="s">
        <v>7287</v>
      </c>
      <c r="W1178" t="s">
        <v>7271</v>
      </c>
      <c r="X1178" t="s">
        <v>7288</v>
      </c>
      <c r="Y1178" t="s">
        <v>7312</v>
      </c>
      <c r="Z1178" t="s">
        <v>3566</v>
      </c>
      <c r="AA1178">
        <v>51.8</v>
      </c>
      <c r="AB1178" t="str" cm="1">
        <f t="array" ref="AB1178">_xlfn.LET(_xlpm.x,IFERROR(VALUE(Table2[[#This Row],[Response_Time_Hours]]),""),IF(_xlpm.x="","CHECK",_xlfn.IFS(_xlpm.x&lt;=1,"Immediate",_xlpm.x&lt;=6,"Fast",_xlpm.x&lt;=24,"Moderate",_xlpm.x&gt;24,"Delayed")))</f>
        <v>Delayed</v>
      </c>
      <c r="AC1178">
        <v>5</v>
      </c>
      <c r="AD1178" t="str" cm="1">
        <f t="array" ref="AD1178">IF(Table2[[#This Row],[Interaction_Count_Final]]="","N/A",_xlfn.IFS(Table2[[#This Row],[Interaction_Count_Final]]&lt;=2,"Low",Table2[[#This Row],[Interaction_Count_Final]]&lt;=5,"Medium",Table2[[#This Row],[Interaction_Count_Final]]&gt;=6,"High",TRUE,"CHECK"))</f>
        <v>Medium</v>
      </c>
      <c r="AE1178" t="s">
        <v>7266</v>
      </c>
      <c r="AF1178" t="b">
        <v>1</v>
      </c>
      <c r="AG1178" t="b">
        <v>1</v>
      </c>
      <c r="AH1178">
        <v>1512</v>
      </c>
      <c r="AI1178">
        <v>45555</v>
      </c>
      <c r="AJ1178" t="b">
        <v>1</v>
      </c>
      <c r="AK1178" t="e" cm="1">
        <f t="array" ref="AK1178">_xlfn.LET(
  _xlpm.txt,TRIM(Raw_Data!F1178),
  _xlpm.norm,SUBSTITUTE(SUBSTITUTE(_xlpm.txt,"-","/"),".","/"),
  _xlpm.p,_xlfn.TEXTSPLIT(_xlpm.norm,"/"),
  _xlpm.a,VALUE(INDEX(_xlpm.p,1)),
  _xlpm.b,VALUE(INDEX(_xlpm.p,2)),
  IF(AND(_xlpm.a&lt;=12,_xlpm.b&lt;=12),"REVIEW_AMBIGUOUS","OK")
)</f>
        <v>#REF!</v>
      </c>
    </row>
    <row r="1179" spans="1:37">
      <c r="A1179" t="s">
        <v>3567</v>
      </c>
      <c r="B1179" t="s">
        <v>3567</v>
      </c>
      <c r="C1179" t="b">
        <v>0</v>
      </c>
      <c r="D1179" t="s">
        <v>7257</v>
      </c>
      <c r="E1179" t="s">
        <v>3568</v>
      </c>
      <c r="F1179" t="s">
        <v>3568</v>
      </c>
      <c r="G1179" t="s">
        <v>7258</v>
      </c>
      <c r="H1179" t="s">
        <v>404</v>
      </c>
      <c r="I1179" t="s">
        <v>404</v>
      </c>
      <c r="J1179" t="s">
        <v>363</v>
      </c>
      <c r="K1179" t="s">
        <v>173</v>
      </c>
      <c r="L1179" t="s">
        <v>173</v>
      </c>
      <c r="M1179">
        <f>IF(UPPER(TRIM(Table2[[#This Row],[Status_Clean]]))="CONVERTED",1,0)</f>
        <v>0</v>
      </c>
      <c r="N1179">
        <f>IF(ISNUMBER(MATCH(UPPER(TRIM(Table2[[#This Row],[Status_Clean]])),{"CONTACTED","QUALIFIED","CONVERTED"},0)),1,0)</f>
        <v>0</v>
      </c>
      <c r="O1179" cm="1">
        <f t="array" ref="O1179">_xlfn.SWITCH(UPPER(TRIM(Table2[[#This Row],[Status_Clean]])),"NEW",1,"CONTACTED",2,"QUALIFIED",3,"CONVERTED",4,"LOST",5,99)</f>
        <v>5</v>
      </c>
      <c r="P1179" t="s">
        <v>3329</v>
      </c>
      <c r="Q1179" t="s">
        <v>8167</v>
      </c>
      <c r="R1179" t="s">
        <v>8167</v>
      </c>
      <c r="S1179">
        <v>45536</v>
      </c>
      <c r="T1179" t="s">
        <v>7261</v>
      </c>
      <c r="U1179">
        <v>45536</v>
      </c>
      <c r="V1179" t="s">
        <v>7287</v>
      </c>
      <c r="W1179" t="s">
        <v>7271</v>
      </c>
      <c r="X1179" t="s">
        <v>7288</v>
      </c>
      <c r="Y1179" t="s">
        <v>7293</v>
      </c>
      <c r="Z1179" t="s">
        <v>3569</v>
      </c>
      <c r="AA1179">
        <v>2.6</v>
      </c>
      <c r="AB1179" t="str" cm="1">
        <f t="array" ref="AB1179">_xlfn.LET(_xlpm.x,IFERROR(VALUE(Table2[[#This Row],[Response_Time_Hours]]),""),IF(_xlpm.x="","CHECK",_xlfn.IFS(_xlpm.x&lt;=1,"Immediate",_xlpm.x&lt;=6,"Fast",_xlpm.x&lt;=24,"Moderate",_xlpm.x&gt;24,"Delayed")))</f>
        <v>Fast</v>
      </c>
      <c r="AC1179">
        <v>29</v>
      </c>
      <c r="AD1179" t="str" cm="1">
        <f t="array" ref="AD1179">IF(Table2[[#This Row],[Interaction_Count_Final]]="","N/A",_xlfn.IFS(Table2[[#This Row],[Interaction_Count_Final]]&lt;=2,"Low",Table2[[#This Row],[Interaction_Count_Final]]&lt;=5,"Medium",Table2[[#This Row],[Interaction_Count_Final]]&gt;=6,"High",TRUE,"CHECK"))</f>
        <v>High</v>
      </c>
      <c r="AE1179" t="s">
        <v>7289</v>
      </c>
      <c r="AF1179" t="b">
        <v>1</v>
      </c>
      <c r="AG1179" t="b">
        <v>1</v>
      </c>
      <c r="AH1179">
        <v>1513</v>
      </c>
      <c r="AI1179">
        <v>45536</v>
      </c>
      <c r="AJ1179" t="b">
        <v>1</v>
      </c>
      <c r="AK1179" t="e" cm="1">
        <f t="array" ref="AK1179">_xlfn.LET(
  _xlpm.txt,TRIM(Raw_Data!F1179),
  _xlpm.norm,SUBSTITUTE(SUBSTITUTE(_xlpm.txt,"-","/"),".","/"),
  _xlpm.p,_xlfn.TEXTSPLIT(_xlpm.norm,"/"),
  _xlpm.a,VALUE(INDEX(_xlpm.p,1)),
  _xlpm.b,VALUE(INDEX(_xlpm.p,2)),
  IF(AND(_xlpm.a&lt;=12,_xlpm.b&lt;=12),"REVIEW_AMBIGUOUS","OK")
)</f>
        <v>#REF!</v>
      </c>
    </row>
    <row r="1180" spans="1:37">
      <c r="A1180" t="s">
        <v>3570</v>
      </c>
      <c r="B1180" t="s">
        <v>3570</v>
      </c>
      <c r="C1180" t="b">
        <v>0</v>
      </c>
      <c r="D1180" t="s">
        <v>7257</v>
      </c>
      <c r="E1180" t="s">
        <v>3571</v>
      </c>
      <c r="F1180" t="s">
        <v>3571</v>
      </c>
      <c r="G1180" t="s">
        <v>7268</v>
      </c>
      <c r="H1180" t="s">
        <v>235</v>
      </c>
      <c r="I1180" t="s">
        <v>235</v>
      </c>
      <c r="J1180" t="s">
        <v>123</v>
      </c>
      <c r="K1180" t="s">
        <v>193</v>
      </c>
      <c r="L1180" t="s">
        <v>193</v>
      </c>
      <c r="M1180">
        <f>IF(UPPER(TRIM(Table2[[#This Row],[Status_Clean]]))="CONVERTED",1,0)</f>
        <v>0</v>
      </c>
      <c r="N1180">
        <f>IF(ISNUMBER(MATCH(UPPER(TRIM(Table2[[#This Row],[Status_Clean]])),{"CONTACTED","QUALIFIED","CONVERTED"},0)),1,0)</f>
        <v>0</v>
      </c>
      <c r="O1180" cm="1">
        <f t="array" ref="O1180">_xlfn.SWITCH(UPPER(TRIM(Table2[[#This Row],[Status_Clean]])),"NEW",1,"CONTACTED",2,"QUALIFIED",3,"CONVERTED",4,"LOST",5,99)</f>
        <v>1</v>
      </c>
      <c r="P1180">
        <v>45184</v>
      </c>
      <c r="Q1180" t="s">
        <v>7350</v>
      </c>
      <c r="R1180" t="s">
        <v>7350</v>
      </c>
      <c r="S1180">
        <v>45184</v>
      </c>
      <c r="T1180" t="s">
        <v>7261</v>
      </c>
      <c r="U1180">
        <v>45184</v>
      </c>
      <c r="V1180" t="s">
        <v>7287</v>
      </c>
      <c r="W1180" t="s">
        <v>7263</v>
      </c>
      <c r="X1180" t="s">
        <v>7288</v>
      </c>
      <c r="Y1180" t="s">
        <v>7312</v>
      </c>
      <c r="Z1180" t="s">
        <v>3572</v>
      </c>
      <c r="AA1180">
        <v>14</v>
      </c>
      <c r="AB1180" t="str" cm="1">
        <f t="array" ref="AB1180">_xlfn.LET(_xlpm.x,IFERROR(VALUE(Table2[[#This Row],[Response_Time_Hours]]),""),IF(_xlpm.x="","CHECK",_xlfn.IFS(_xlpm.x&lt;=1,"Immediate",_xlpm.x&lt;=6,"Fast",_xlpm.x&lt;=24,"Moderate",_xlpm.x&gt;24,"Delayed")))</f>
        <v>Moderate</v>
      </c>
      <c r="AC1180">
        <v>19</v>
      </c>
      <c r="AD1180" t="str" cm="1">
        <f t="array" ref="AD1180">IF(Table2[[#This Row],[Interaction_Count_Final]]="","N/A",_xlfn.IFS(Table2[[#This Row],[Interaction_Count_Final]]&lt;=2,"Low",Table2[[#This Row],[Interaction_Count_Final]]&lt;=5,"Medium",Table2[[#This Row],[Interaction_Count_Final]]&gt;=6,"High",TRUE,"CHECK"))</f>
        <v>High</v>
      </c>
      <c r="AE1180" t="s">
        <v>7273</v>
      </c>
      <c r="AF1180" t="b">
        <v>1</v>
      </c>
      <c r="AG1180" t="b">
        <v>1</v>
      </c>
      <c r="AH1180">
        <v>1514</v>
      </c>
      <c r="AI1180">
        <v>45184</v>
      </c>
      <c r="AJ1180" t="b">
        <v>1</v>
      </c>
      <c r="AK1180" t="e" cm="1">
        <f t="array" ref="AK1180">_xlfn.LET(
  _xlpm.txt,TRIM(Raw_Data!F1180),
  _xlpm.norm,SUBSTITUTE(SUBSTITUTE(_xlpm.txt,"-","/"),".","/"),
  _xlpm.p,_xlfn.TEXTSPLIT(_xlpm.norm,"/"),
  _xlpm.a,VALUE(INDEX(_xlpm.p,1)),
  _xlpm.b,VALUE(INDEX(_xlpm.p,2)),
  IF(AND(_xlpm.a&lt;=12,_xlpm.b&lt;=12),"REVIEW_AMBIGUOUS","OK")
)</f>
        <v>#REF!</v>
      </c>
    </row>
    <row r="1181" spans="1:37">
      <c r="A1181" t="s">
        <v>3573</v>
      </c>
      <c r="B1181" t="s">
        <v>3573</v>
      </c>
      <c r="C1181" t="b">
        <v>0</v>
      </c>
      <c r="D1181" t="s">
        <v>7257</v>
      </c>
      <c r="E1181" t="s">
        <v>3574</v>
      </c>
      <c r="F1181" t="s">
        <v>3574</v>
      </c>
      <c r="G1181" t="s">
        <v>7268</v>
      </c>
      <c r="H1181" t="s">
        <v>363</v>
      </c>
      <c r="I1181" t="s">
        <v>363</v>
      </c>
      <c r="J1181" t="s">
        <v>363</v>
      </c>
      <c r="K1181" t="s">
        <v>7502</v>
      </c>
      <c r="L1181" t="s">
        <v>71</v>
      </c>
      <c r="M1181">
        <f>IF(UPPER(TRIM(Table2[[#This Row],[Status_Clean]]))="CONVERTED",1,0)</f>
        <v>0</v>
      </c>
      <c r="N1181">
        <f>IF(ISNUMBER(MATCH(UPPER(TRIM(Table2[[#This Row],[Status_Clean]])),{"CONTACTED","QUALIFIED","CONVERTED"},0)),1,0)</f>
        <v>1</v>
      </c>
      <c r="O1181" cm="1">
        <f t="array" ref="O1181">_xlfn.SWITCH(UPPER(TRIM(Table2[[#This Row],[Status_Clean]])),"NEW",1,"CONTACTED",2,"QUALIFIED",3,"CONVERTED",4,"LOST",5,99)</f>
        <v>3</v>
      </c>
      <c r="P1181" t="s">
        <v>3575</v>
      </c>
      <c r="Q1181" t="s">
        <v>7451</v>
      </c>
      <c r="R1181" t="s">
        <v>7451</v>
      </c>
      <c r="S1181">
        <v>44961</v>
      </c>
      <c r="T1181" t="s">
        <v>7261</v>
      </c>
      <c r="U1181">
        <v>44961</v>
      </c>
      <c r="V1181" t="s">
        <v>7283</v>
      </c>
      <c r="W1181" t="s">
        <v>7263</v>
      </c>
      <c r="X1181" t="s">
        <v>7284</v>
      </c>
      <c r="Y1181" t="s">
        <v>7278</v>
      </c>
      <c r="Z1181" t="s">
        <v>2186</v>
      </c>
      <c r="AA1181">
        <v>12</v>
      </c>
      <c r="AB1181" t="str" cm="1">
        <f t="array" ref="AB1181">_xlfn.LET(_xlpm.x,IFERROR(VALUE(Table2[[#This Row],[Response_Time_Hours]]),""),IF(_xlpm.x="","CHECK",_xlfn.IFS(_xlpm.x&lt;=1,"Immediate",_xlpm.x&lt;=6,"Fast",_xlpm.x&lt;=24,"Moderate",_xlpm.x&gt;24,"Delayed")))</f>
        <v>Moderate</v>
      </c>
      <c r="AC1181">
        <v>6</v>
      </c>
      <c r="AD1181" t="str" cm="1">
        <f t="array" ref="AD1181">IF(Table2[[#This Row],[Interaction_Count_Final]]="","N/A",_xlfn.IFS(Table2[[#This Row],[Interaction_Count_Final]]&lt;=2,"Low",Table2[[#This Row],[Interaction_Count_Final]]&lt;=5,"Medium",Table2[[#This Row],[Interaction_Count_Final]]&gt;=6,"High",TRUE,"CHECK"))</f>
        <v>High</v>
      </c>
      <c r="AE1181" t="s">
        <v>7266</v>
      </c>
      <c r="AF1181" t="b">
        <v>1</v>
      </c>
      <c r="AG1181" t="b">
        <v>1</v>
      </c>
      <c r="AH1181">
        <v>1515</v>
      </c>
      <c r="AI1181">
        <v>44961</v>
      </c>
      <c r="AJ1181" t="b">
        <v>1</v>
      </c>
      <c r="AK1181" t="str" cm="1">
        <f t="array" ref="AK1181">_xlfn.LET(
  _xlpm.txt,TRIM(Raw_Data!F1181),
  _xlpm.norm,SUBSTITUTE(SUBSTITUTE(_xlpm.txt,"-","/"),".","/"),
  _xlpm.p,_xlfn.TEXTSPLIT(_xlpm.norm,"/"),
  _xlpm.a,VALUE(INDEX(_xlpm.p,1)),
  _xlpm.b,VALUE(INDEX(_xlpm.p,2)),
  IF(AND(_xlpm.a&lt;=12,_xlpm.b&lt;=12),"REVIEW_AMBIGUOUS","OK")
)</f>
        <v>REVIEW_AMBIGUOUS</v>
      </c>
    </row>
    <row r="1182" spans="1:37">
      <c r="A1182" t="s">
        <v>3576</v>
      </c>
      <c r="B1182" t="s">
        <v>3576</v>
      </c>
      <c r="C1182" t="b">
        <v>0</v>
      </c>
      <c r="D1182" t="s">
        <v>7257</v>
      </c>
      <c r="E1182" t="s">
        <v>3577</v>
      </c>
      <c r="F1182" t="s">
        <v>3577</v>
      </c>
      <c r="G1182" t="s">
        <v>7268</v>
      </c>
      <c r="H1182" t="s">
        <v>311</v>
      </c>
      <c r="I1182" t="s">
        <v>311</v>
      </c>
      <c r="J1182" t="s">
        <v>311</v>
      </c>
      <c r="K1182" t="s">
        <v>125</v>
      </c>
      <c r="L1182" t="s">
        <v>125</v>
      </c>
      <c r="M1182">
        <f>IF(UPPER(TRIM(Table2[[#This Row],[Status_Clean]]))="CONVERTED",1,0)</f>
        <v>0</v>
      </c>
      <c r="N1182">
        <f>IF(ISNUMBER(MATCH(UPPER(TRIM(Table2[[#This Row],[Status_Clean]])),{"CONTACTED","QUALIFIED","CONVERTED"},0)),1,0)</f>
        <v>1</v>
      </c>
      <c r="O1182" cm="1">
        <f t="array" ref="O1182">_xlfn.SWITCH(UPPER(TRIM(Table2[[#This Row],[Status_Clean]])),"NEW",1,"CONTACTED",2,"QUALIFIED",3,"CONVERTED",4,"LOST",5,99)</f>
        <v>2</v>
      </c>
      <c r="P1182" t="s">
        <v>3578</v>
      </c>
      <c r="Q1182" t="s">
        <v>8218</v>
      </c>
      <c r="R1182" t="s">
        <v>8218</v>
      </c>
      <c r="S1182">
        <v>44945</v>
      </c>
      <c r="T1182" t="s">
        <v>7261</v>
      </c>
      <c r="U1182">
        <v>44945</v>
      </c>
      <c r="V1182" t="s">
        <v>7317</v>
      </c>
      <c r="W1182" t="s">
        <v>7263</v>
      </c>
      <c r="X1182" t="s">
        <v>7284</v>
      </c>
      <c r="Y1182" t="s">
        <v>7285</v>
      </c>
      <c r="Z1182" t="s">
        <v>2362</v>
      </c>
      <c r="AA1182">
        <v>15.5</v>
      </c>
      <c r="AB1182" t="str" cm="1">
        <f t="array" ref="AB1182">_xlfn.LET(_xlpm.x,IFERROR(VALUE(Table2[[#This Row],[Response_Time_Hours]]),""),IF(_xlpm.x="","CHECK",_xlfn.IFS(_xlpm.x&lt;=1,"Immediate",_xlpm.x&lt;=6,"Fast",_xlpm.x&lt;=24,"Moderate",_xlpm.x&gt;24,"Delayed")))</f>
        <v>Moderate</v>
      </c>
      <c r="AC1182">
        <v>21</v>
      </c>
      <c r="AD1182" t="str" cm="1">
        <f t="array" ref="AD1182">IF(Table2[[#This Row],[Interaction_Count_Final]]="","N/A",_xlfn.IFS(Table2[[#This Row],[Interaction_Count_Final]]&lt;=2,"Low",Table2[[#This Row],[Interaction_Count_Final]]&lt;=5,"Medium",Table2[[#This Row],[Interaction_Count_Final]]&gt;=6,"High",TRUE,"CHECK"))</f>
        <v>High</v>
      </c>
      <c r="AE1182" t="s">
        <v>7289</v>
      </c>
      <c r="AF1182" t="b">
        <v>1</v>
      </c>
      <c r="AG1182" t="b">
        <v>1</v>
      </c>
      <c r="AH1182">
        <v>1516</v>
      </c>
      <c r="AI1182">
        <v>44945</v>
      </c>
      <c r="AJ1182" t="b">
        <v>1</v>
      </c>
      <c r="AK1182" t="str" cm="1">
        <f t="array" ref="AK1182">_xlfn.LET(
  _xlpm.txt,TRIM(Raw_Data!F1182),
  _xlpm.norm,SUBSTITUTE(SUBSTITUTE(_xlpm.txt,"-","/"),".","/"),
  _xlpm.p,_xlfn.TEXTSPLIT(_xlpm.norm,"/"),
  _xlpm.a,VALUE(INDEX(_xlpm.p,1)),
  _xlpm.b,VALUE(INDEX(_xlpm.p,2)),
  IF(AND(_xlpm.a&lt;=12,_xlpm.b&lt;=12),"REVIEW_AMBIGUOUS","OK")
)</f>
        <v>OK</v>
      </c>
    </row>
    <row r="1183" spans="1:37">
      <c r="A1183" t="s">
        <v>3579</v>
      </c>
      <c r="B1183" t="s">
        <v>3579</v>
      </c>
      <c r="C1183" t="b">
        <v>0</v>
      </c>
      <c r="D1183" t="s">
        <v>7257</v>
      </c>
      <c r="E1183" t="s">
        <v>3580</v>
      </c>
      <c r="F1183" t="s">
        <v>3580</v>
      </c>
      <c r="G1183" t="s">
        <v>7303</v>
      </c>
      <c r="H1183" t="s">
        <v>263</v>
      </c>
      <c r="I1183" t="s">
        <v>263</v>
      </c>
      <c r="J1183" t="s">
        <v>263</v>
      </c>
      <c r="K1183" t="s">
        <v>250</v>
      </c>
      <c r="L1183" t="s">
        <v>250</v>
      </c>
      <c r="M1183">
        <f>IF(UPPER(TRIM(Table2[[#This Row],[Status_Clean]]))="CONVERTED",1,0)</f>
        <v>1</v>
      </c>
      <c r="N1183">
        <f>IF(ISNUMBER(MATCH(UPPER(TRIM(Table2[[#This Row],[Status_Clean]])),{"CONTACTED","QUALIFIED","CONVERTED"},0)),1,0)</f>
        <v>1</v>
      </c>
      <c r="O1183" cm="1">
        <f t="array" ref="O1183">_xlfn.SWITCH(UPPER(TRIM(Table2[[#This Row],[Status_Clean]])),"NEW",1,"CONTACTED",2,"QUALIFIED",3,"CONVERTED",4,"LOST",5,99)</f>
        <v>4</v>
      </c>
      <c r="P1183">
        <v>44954</v>
      </c>
      <c r="Q1183" t="s">
        <v>7904</v>
      </c>
      <c r="R1183" t="s">
        <v>7904</v>
      </c>
      <c r="S1183">
        <v>44954</v>
      </c>
      <c r="T1183" t="s">
        <v>7261</v>
      </c>
      <c r="U1183">
        <v>44954</v>
      </c>
      <c r="V1183" t="s">
        <v>7317</v>
      </c>
      <c r="W1183" t="s">
        <v>7263</v>
      </c>
      <c r="X1183" t="s">
        <v>7284</v>
      </c>
      <c r="Y1183" t="s">
        <v>7278</v>
      </c>
      <c r="Z1183" t="s">
        <v>3581</v>
      </c>
      <c r="AA1183">
        <v>9.3000000000000007</v>
      </c>
      <c r="AB1183" t="str" cm="1">
        <f t="array" ref="AB1183">_xlfn.LET(_xlpm.x,IFERROR(VALUE(Table2[[#This Row],[Response_Time_Hours]]),""),IF(_xlpm.x="","CHECK",_xlfn.IFS(_xlpm.x&lt;=1,"Immediate",_xlpm.x&lt;=6,"Fast",_xlpm.x&lt;=24,"Moderate",_xlpm.x&gt;24,"Delayed")))</f>
        <v>Moderate</v>
      </c>
      <c r="AC1183">
        <v>4</v>
      </c>
      <c r="AD1183" t="str" cm="1">
        <f t="array" ref="AD1183">IF(Table2[[#This Row],[Interaction_Count_Final]]="","N/A",_xlfn.IFS(Table2[[#This Row],[Interaction_Count_Final]]&lt;=2,"Low",Table2[[#This Row],[Interaction_Count_Final]]&lt;=5,"Medium",Table2[[#This Row],[Interaction_Count_Final]]&gt;=6,"High",TRUE,"CHECK"))</f>
        <v>Medium</v>
      </c>
      <c r="AE1183" t="s">
        <v>7266</v>
      </c>
      <c r="AF1183" t="b">
        <v>1</v>
      </c>
      <c r="AG1183" t="b">
        <v>1</v>
      </c>
      <c r="AH1183">
        <v>1517</v>
      </c>
      <c r="AI1183">
        <v>44954</v>
      </c>
      <c r="AJ1183" t="b">
        <v>1</v>
      </c>
      <c r="AK1183" t="e" cm="1">
        <f t="array" ref="AK1183">_xlfn.LET(
  _xlpm.txt,TRIM(Raw_Data!F1183),
  _xlpm.norm,SUBSTITUTE(SUBSTITUTE(_xlpm.txt,"-","/"),".","/"),
  _xlpm.p,_xlfn.TEXTSPLIT(_xlpm.norm,"/"),
  _xlpm.a,VALUE(INDEX(_xlpm.p,1)),
  _xlpm.b,VALUE(INDEX(_xlpm.p,2)),
  IF(AND(_xlpm.a&lt;=12,_xlpm.b&lt;=12),"REVIEW_AMBIGUOUS","OK")
)</f>
        <v>#REF!</v>
      </c>
    </row>
    <row r="1184" spans="1:37">
      <c r="A1184" t="s">
        <v>3582</v>
      </c>
      <c r="B1184" t="s">
        <v>3582</v>
      </c>
      <c r="C1184" t="b">
        <v>0</v>
      </c>
      <c r="D1184" t="s">
        <v>7257</v>
      </c>
      <c r="E1184" t="s">
        <v>3583</v>
      </c>
      <c r="F1184" t="s">
        <v>3583</v>
      </c>
      <c r="G1184" t="s">
        <v>7280</v>
      </c>
      <c r="H1184" t="s">
        <v>222</v>
      </c>
      <c r="I1184" t="s">
        <v>222</v>
      </c>
      <c r="J1184" t="s">
        <v>222</v>
      </c>
      <c r="K1184" t="s">
        <v>173</v>
      </c>
      <c r="L1184" t="s">
        <v>173</v>
      </c>
      <c r="M1184">
        <f>IF(UPPER(TRIM(Table2[[#This Row],[Status_Clean]]))="CONVERTED",1,0)</f>
        <v>0</v>
      </c>
      <c r="N1184">
        <f>IF(ISNUMBER(MATCH(UPPER(TRIM(Table2[[#This Row],[Status_Clean]])),{"CONTACTED","QUALIFIED","CONVERTED"},0)),1,0)</f>
        <v>0</v>
      </c>
      <c r="O1184" cm="1">
        <f t="array" ref="O1184">_xlfn.SWITCH(UPPER(TRIM(Table2[[#This Row],[Status_Clean]])),"NEW",1,"CONTACTED",2,"QUALIFIED",3,"CONVERTED",4,"LOST",5,99)</f>
        <v>5</v>
      </c>
      <c r="P1184">
        <v>45430</v>
      </c>
      <c r="Q1184" t="s">
        <v>8219</v>
      </c>
      <c r="R1184" t="s">
        <v>8219</v>
      </c>
      <c r="S1184">
        <v>45430</v>
      </c>
      <c r="T1184" t="s">
        <v>7261</v>
      </c>
      <c r="U1184">
        <v>45430</v>
      </c>
      <c r="V1184" t="s">
        <v>7314</v>
      </c>
      <c r="W1184" t="s">
        <v>7271</v>
      </c>
      <c r="X1184" t="s">
        <v>7277</v>
      </c>
      <c r="Y1184" t="s">
        <v>7278</v>
      </c>
      <c r="Z1184" t="s">
        <v>3584</v>
      </c>
      <c r="AA1184">
        <v>7.8</v>
      </c>
      <c r="AB1184" t="str" cm="1">
        <f t="array" ref="AB1184">_xlfn.LET(_xlpm.x,IFERROR(VALUE(Table2[[#This Row],[Response_Time_Hours]]),""),IF(_xlpm.x="","CHECK",_xlfn.IFS(_xlpm.x&lt;=1,"Immediate",_xlpm.x&lt;=6,"Fast",_xlpm.x&lt;=24,"Moderate",_xlpm.x&gt;24,"Delayed")))</f>
        <v>Moderate</v>
      </c>
      <c r="AC1184">
        <v>40</v>
      </c>
      <c r="AD1184" t="str" cm="1">
        <f t="array" ref="AD1184">IF(Table2[[#This Row],[Interaction_Count_Final]]="","N/A",_xlfn.IFS(Table2[[#This Row],[Interaction_Count_Final]]&lt;=2,"Low",Table2[[#This Row],[Interaction_Count_Final]]&lt;=5,"Medium",Table2[[#This Row],[Interaction_Count_Final]]&gt;=6,"High",TRUE,"CHECK"))</f>
        <v>High</v>
      </c>
      <c r="AE1184" t="s">
        <v>7266</v>
      </c>
      <c r="AF1184" t="b">
        <v>1</v>
      </c>
      <c r="AG1184" t="b">
        <v>1</v>
      </c>
      <c r="AH1184">
        <v>1519</v>
      </c>
      <c r="AI1184">
        <v>45430</v>
      </c>
      <c r="AJ1184" t="b">
        <v>1</v>
      </c>
      <c r="AK1184" t="e" cm="1">
        <f t="array" ref="AK1184">_xlfn.LET(
  _xlpm.txt,TRIM(Raw_Data!F1184),
  _xlpm.norm,SUBSTITUTE(SUBSTITUTE(_xlpm.txt,"-","/"),".","/"),
  _xlpm.p,_xlfn.TEXTSPLIT(_xlpm.norm,"/"),
  _xlpm.a,VALUE(INDEX(_xlpm.p,1)),
  _xlpm.b,VALUE(INDEX(_xlpm.p,2)),
  IF(AND(_xlpm.a&lt;=12,_xlpm.b&lt;=12),"REVIEW_AMBIGUOUS","OK")
)</f>
        <v>#REF!</v>
      </c>
    </row>
    <row r="1185" spans="1:37">
      <c r="A1185" t="s">
        <v>3585</v>
      </c>
      <c r="B1185" t="s">
        <v>3585</v>
      </c>
      <c r="C1185" t="b">
        <v>1</v>
      </c>
      <c r="D1185" t="s">
        <v>7257</v>
      </c>
      <c r="E1185" t="s">
        <v>8220</v>
      </c>
      <c r="F1185" t="s">
        <v>8220</v>
      </c>
      <c r="G1185" t="s">
        <v>7268</v>
      </c>
      <c r="H1185" t="s">
        <v>404</v>
      </c>
      <c r="I1185" t="s">
        <v>404</v>
      </c>
      <c r="J1185" t="s">
        <v>363</v>
      </c>
      <c r="K1185" t="s">
        <v>125</v>
      </c>
      <c r="L1185" t="s">
        <v>125</v>
      </c>
      <c r="M1185">
        <f>IF(UPPER(TRIM(Table2[[#This Row],[Status_Clean]]))="CONVERTED",1,0)</f>
        <v>0</v>
      </c>
      <c r="N1185">
        <f>IF(ISNUMBER(MATCH(UPPER(TRIM(Table2[[#This Row],[Status_Clean]])),{"CONTACTED","QUALIFIED","CONVERTED"},0)),1,0)</f>
        <v>1</v>
      </c>
      <c r="O1185" cm="1">
        <f t="array" ref="O1185">_xlfn.SWITCH(UPPER(TRIM(Table2[[#This Row],[Status_Clean]])),"NEW",1,"CONTACTED",2,"QUALIFIED",3,"CONVERTED",4,"LOST",5,99)</f>
        <v>2</v>
      </c>
      <c r="P1185">
        <v>45549</v>
      </c>
      <c r="Q1185" t="s">
        <v>8207</v>
      </c>
      <c r="R1185" t="s">
        <v>8207</v>
      </c>
      <c r="S1185">
        <v>45549</v>
      </c>
      <c r="T1185" t="s">
        <v>7261</v>
      </c>
      <c r="U1185">
        <v>45549</v>
      </c>
      <c r="V1185" t="s">
        <v>7287</v>
      </c>
      <c r="W1185" t="s">
        <v>7271</v>
      </c>
      <c r="X1185" t="s">
        <v>7288</v>
      </c>
      <c r="Y1185" t="s">
        <v>7278</v>
      </c>
      <c r="Z1185">
        <v>3</v>
      </c>
      <c r="AA1185">
        <v>3</v>
      </c>
      <c r="AB1185" t="str" cm="1">
        <f t="array" ref="AB1185">_xlfn.LET(_xlpm.x,IFERROR(VALUE(Table2[[#This Row],[Response_Time_Hours]]),""),IF(_xlpm.x="","CHECK",_xlfn.IFS(_xlpm.x&lt;=1,"Immediate",_xlpm.x&lt;=6,"Fast",_xlpm.x&lt;=24,"Moderate",_xlpm.x&gt;24,"Delayed")))</f>
        <v>Fast</v>
      </c>
      <c r="AC1185">
        <v>12</v>
      </c>
      <c r="AD1185" t="str" cm="1">
        <f t="array" ref="AD1185">IF(Table2[[#This Row],[Interaction_Count_Final]]="","N/A",_xlfn.IFS(Table2[[#This Row],[Interaction_Count_Final]]&lt;=2,"Low",Table2[[#This Row],[Interaction_Count_Final]]&lt;=5,"Medium",Table2[[#This Row],[Interaction_Count_Final]]&gt;=6,"High",TRUE,"CHECK"))</f>
        <v>High</v>
      </c>
      <c r="AE1185" t="s">
        <v>7289</v>
      </c>
      <c r="AF1185" t="b">
        <v>1</v>
      </c>
      <c r="AG1185" t="b">
        <v>1</v>
      </c>
      <c r="AH1185">
        <v>1520</v>
      </c>
      <c r="AI1185">
        <v>45549</v>
      </c>
      <c r="AJ1185" t="b">
        <v>1</v>
      </c>
      <c r="AK1185" t="e" cm="1">
        <f t="array" ref="AK1185">_xlfn.LET(
  _xlpm.txt,TRIM(Raw_Data!F1185),
  _xlpm.norm,SUBSTITUTE(SUBSTITUTE(_xlpm.txt,"-","/"),".","/"),
  _xlpm.p,_xlfn.TEXTSPLIT(_xlpm.norm,"/"),
  _xlpm.a,VALUE(INDEX(_xlpm.p,1)),
  _xlpm.b,VALUE(INDEX(_xlpm.p,2)),
  IF(AND(_xlpm.a&lt;=12,_xlpm.b&lt;=12),"REVIEW_AMBIGUOUS","OK")
)</f>
        <v>#REF!</v>
      </c>
    </row>
    <row r="1186" spans="1:37">
      <c r="A1186" t="s">
        <v>3587</v>
      </c>
      <c r="B1186" t="s">
        <v>3587</v>
      </c>
      <c r="C1186" t="b">
        <v>1</v>
      </c>
      <c r="D1186" t="s">
        <v>7257</v>
      </c>
      <c r="E1186" t="s">
        <v>8221</v>
      </c>
      <c r="F1186" t="s">
        <v>8221</v>
      </c>
      <c r="G1186" t="s">
        <v>7274</v>
      </c>
      <c r="H1186" t="s">
        <v>222</v>
      </c>
      <c r="I1186" t="s">
        <v>222</v>
      </c>
      <c r="J1186" t="s">
        <v>222</v>
      </c>
      <c r="K1186" t="s">
        <v>173</v>
      </c>
      <c r="L1186" t="s">
        <v>173</v>
      </c>
      <c r="M1186">
        <f>IF(UPPER(TRIM(Table2[[#This Row],[Status_Clean]]))="CONVERTED",1,0)</f>
        <v>0</v>
      </c>
      <c r="N1186">
        <f>IF(ISNUMBER(MATCH(UPPER(TRIM(Table2[[#This Row],[Status_Clean]])),{"CONTACTED","QUALIFIED","CONVERTED"},0)),1,0)</f>
        <v>0</v>
      </c>
      <c r="O1186" cm="1">
        <f t="array" ref="O1186">_xlfn.SWITCH(UPPER(TRIM(Table2[[#This Row],[Status_Clean]])),"NEW",1,"CONTACTED",2,"QUALIFIED",3,"CONVERTED",4,"LOST",5,99)</f>
        <v>5</v>
      </c>
      <c r="P1186" t="s">
        <v>3589</v>
      </c>
      <c r="Q1186" t="s">
        <v>8222</v>
      </c>
      <c r="R1186" t="s">
        <v>8222</v>
      </c>
      <c r="S1186">
        <v>45054</v>
      </c>
      <c r="T1186" t="s">
        <v>7261</v>
      </c>
      <c r="U1186">
        <v>45054</v>
      </c>
      <c r="V1186" t="s">
        <v>7314</v>
      </c>
      <c r="W1186" t="s">
        <v>7263</v>
      </c>
      <c r="X1186" t="s">
        <v>7277</v>
      </c>
      <c r="Y1186" t="s">
        <v>7298</v>
      </c>
      <c r="Z1186" t="s">
        <v>3285</v>
      </c>
      <c r="AA1186">
        <v>14.4</v>
      </c>
      <c r="AB1186" t="str" cm="1">
        <f t="array" ref="AB1186">_xlfn.LET(_xlpm.x,IFERROR(VALUE(Table2[[#This Row],[Response_Time_Hours]]),""),IF(_xlpm.x="","CHECK",_xlfn.IFS(_xlpm.x&lt;=1,"Immediate",_xlpm.x&lt;=6,"Fast",_xlpm.x&lt;=24,"Moderate",_xlpm.x&gt;24,"Delayed")))</f>
        <v>Moderate</v>
      </c>
      <c r="AC1186">
        <v>50</v>
      </c>
      <c r="AD1186" t="str" cm="1">
        <f t="array" ref="AD1186">IF(Table2[[#This Row],[Interaction_Count_Final]]="","N/A",_xlfn.IFS(Table2[[#This Row],[Interaction_Count_Final]]&lt;=2,"Low",Table2[[#This Row],[Interaction_Count_Final]]&lt;=5,"Medium",Table2[[#This Row],[Interaction_Count_Final]]&gt;=6,"High",TRUE,"CHECK"))</f>
        <v>High</v>
      </c>
      <c r="AE1186" t="s">
        <v>7289</v>
      </c>
      <c r="AF1186" t="b">
        <v>1</v>
      </c>
      <c r="AG1186" t="b">
        <v>1</v>
      </c>
      <c r="AH1186">
        <v>1522</v>
      </c>
      <c r="AI1186">
        <v>45054</v>
      </c>
      <c r="AJ1186" t="b">
        <v>1</v>
      </c>
      <c r="AK1186" t="e" cm="1">
        <f t="array" ref="AK1186">_xlfn.LET(
  _xlpm.txt,TRIM(Raw_Data!F1186),
  _xlpm.norm,SUBSTITUTE(SUBSTITUTE(_xlpm.txt,"-","/"),".","/"),
  _xlpm.p,_xlfn.TEXTSPLIT(_xlpm.norm,"/"),
  _xlpm.a,VALUE(INDEX(_xlpm.p,1)),
  _xlpm.b,VALUE(INDEX(_xlpm.p,2)),
  IF(AND(_xlpm.a&lt;=12,_xlpm.b&lt;=12),"REVIEW_AMBIGUOUS","OK")
)</f>
        <v>#REF!</v>
      </c>
    </row>
    <row r="1187" spans="1:37">
      <c r="A1187" t="s">
        <v>3590</v>
      </c>
      <c r="B1187" t="s">
        <v>3590</v>
      </c>
      <c r="C1187" t="b">
        <v>0</v>
      </c>
      <c r="D1187" t="s">
        <v>7257</v>
      </c>
      <c r="E1187" t="s">
        <v>3591</v>
      </c>
      <c r="F1187" t="s">
        <v>3591</v>
      </c>
      <c r="G1187" t="s">
        <v>7258</v>
      </c>
      <c r="H1187" t="s">
        <v>585</v>
      </c>
      <c r="I1187" t="s">
        <v>585</v>
      </c>
      <c r="J1187" t="s">
        <v>222</v>
      </c>
      <c r="K1187" t="s">
        <v>125</v>
      </c>
      <c r="L1187" t="s">
        <v>125</v>
      </c>
      <c r="M1187">
        <f>IF(UPPER(TRIM(Table2[[#This Row],[Status_Clean]]))="CONVERTED",1,0)</f>
        <v>0</v>
      </c>
      <c r="N1187">
        <f>IF(ISNUMBER(MATCH(UPPER(TRIM(Table2[[#This Row],[Status_Clean]])),{"CONTACTED","QUALIFIED","CONVERTED"},0)),1,0)</f>
        <v>1</v>
      </c>
      <c r="O1187" cm="1">
        <f t="array" ref="O1187">_xlfn.SWITCH(UPPER(TRIM(Table2[[#This Row],[Status_Clean]])),"NEW",1,"CONTACTED",2,"QUALIFIED",3,"CONVERTED",4,"LOST",5,99)</f>
        <v>2</v>
      </c>
      <c r="P1187">
        <v>45295</v>
      </c>
      <c r="Q1187" t="s">
        <v>8223</v>
      </c>
      <c r="R1187" t="s">
        <v>8223</v>
      </c>
      <c r="S1187">
        <v>45295</v>
      </c>
      <c r="T1187" t="s">
        <v>7261</v>
      </c>
      <c r="U1187">
        <v>45295</v>
      </c>
      <c r="V1187" t="s">
        <v>7317</v>
      </c>
      <c r="W1187" t="s">
        <v>7271</v>
      </c>
      <c r="X1187" t="s">
        <v>7284</v>
      </c>
      <c r="Y1187" t="s">
        <v>7285</v>
      </c>
      <c r="Z1187" t="s">
        <v>3592</v>
      </c>
      <c r="AA1187">
        <v>60.9</v>
      </c>
      <c r="AB1187" t="str" cm="1">
        <f t="array" ref="AB1187">_xlfn.LET(_xlpm.x,IFERROR(VALUE(Table2[[#This Row],[Response_Time_Hours]]),""),IF(_xlpm.x="","CHECK",_xlfn.IFS(_xlpm.x&lt;=1,"Immediate",_xlpm.x&lt;=6,"Fast",_xlpm.x&lt;=24,"Moderate",_xlpm.x&gt;24,"Delayed")))</f>
        <v>Delayed</v>
      </c>
      <c r="AC1187">
        <v>8</v>
      </c>
      <c r="AD1187" t="str" cm="1">
        <f t="array" ref="AD1187">IF(Table2[[#This Row],[Interaction_Count_Final]]="","N/A",_xlfn.IFS(Table2[[#This Row],[Interaction_Count_Final]]&lt;=2,"Low",Table2[[#This Row],[Interaction_Count_Final]]&lt;=5,"Medium",Table2[[#This Row],[Interaction_Count_Final]]&gt;=6,"High",TRUE,"CHECK"))</f>
        <v>High</v>
      </c>
      <c r="AE1187" t="s">
        <v>7273</v>
      </c>
      <c r="AF1187" t="b">
        <v>1</v>
      </c>
      <c r="AG1187" t="b">
        <v>1</v>
      </c>
      <c r="AH1187">
        <v>1524</v>
      </c>
      <c r="AI1187">
        <v>45295</v>
      </c>
      <c r="AJ1187" t="b">
        <v>1</v>
      </c>
      <c r="AK1187" t="e" cm="1">
        <f t="array" ref="AK1187">_xlfn.LET(
  _xlpm.txt,TRIM(Raw_Data!F1187),
  _xlpm.norm,SUBSTITUTE(SUBSTITUTE(_xlpm.txt,"-","/"),".","/"),
  _xlpm.p,_xlfn.TEXTSPLIT(_xlpm.norm,"/"),
  _xlpm.a,VALUE(INDEX(_xlpm.p,1)),
  _xlpm.b,VALUE(INDEX(_xlpm.p,2)),
  IF(AND(_xlpm.a&lt;=12,_xlpm.b&lt;=12),"REVIEW_AMBIGUOUS","OK")
)</f>
        <v>#REF!</v>
      </c>
    </row>
    <row r="1188" spans="1:37">
      <c r="A1188" t="s">
        <v>3593</v>
      </c>
      <c r="B1188" t="s">
        <v>3593</v>
      </c>
      <c r="C1188" t="b">
        <v>0</v>
      </c>
      <c r="D1188" t="s">
        <v>7257</v>
      </c>
      <c r="E1188" t="s">
        <v>3594</v>
      </c>
      <c r="F1188" t="s">
        <v>3594</v>
      </c>
      <c r="G1188" t="s">
        <v>7258</v>
      </c>
      <c r="H1188" t="s">
        <v>123</v>
      </c>
      <c r="I1188" t="s">
        <v>123</v>
      </c>
      <c r="J1188" t="s">
        <v>123</v>
      </c>
      <c r="K1188" t="s">
        <v>193</v>
      </c>
      <c r="L1188" t="s">
        <v>193</v>
      </c>
      <c r="M1188">
        <f>IF(UPPER(TRIM(Table2[[#This Row],[Status_Clean]]))="CONVERTED",1,0)</f>
        <v>0</v>
      </c>
      <c r="N1188">
        <f>IF(ISNUMBER(MATCH(UPPER(TRIM(Table2[[#This Row],[Status_Clean]])),{"CONTACTED","QUALIFIED","CONVERTED"},0)),1,0)</f>
        <v>0</v>
      </c>
      <c r="O1188" cm="1">
        <f t="array" ref="O1188">_xlfn.SWITCH(UPPER(TRIM(Table2[[#This Row],[Status_Clean]])),"NEW",1,"CONTACTED",2,"QUALIFIED",3,"CONVERTED",4,"LOST",5,99)</f>
        <v>1</v>
      </c>
      <c r="P1188">
        <v>45007</v>
      </c>
      <c r="Q1188" t="s">
        <v>7920</v>
      </c>
      <c r="R1188" t="s">
        <v>7920</v>
      </c>
      <c r="S1188">
        <v>45007</v>
      </c>
      <c r="T1188" t="s">
        <v>7261</v>
      </c>
      <c r="U1188">
        <v>45007</v>
      </c>
      <c r="V1188" t="s">
        <v>7295</v>
      </c>
      <c r="W1188" t="s">
        <v>7263</v>
      </c>
      <c r="X1188" t="s">
        <v>7284</v>
      </c>
      <c r="Y1188" t="s">
        <v>7272</v>
      </c>
      <c r="Z1188">
        <v>22</v>
      </c>
      <c r="AA1188">
        <v>22</v>
      </c>
      <c r="AB1188" t="str" cm="1">
        <f t="array" ref="AB1188">_xlfn.LET(_xlpm.x,IFERROR(VALUE(Table2[[#This Row],[Response_Time_Hours]]),""),IF(_xlpm.x="","CHECK",_xlfn.IFS(_xlpm.x&lt;=1,"Immediate",_xlpm.x&lt;=6,"Fast",_xlpm.x&lt;=24,"Moderate",_xlpm.x&gt;24,"Delayed")))</f>
        <v>Moderate</v>
      </c>
      <c r="AC1188" t="s">
        <v>232</v>
      </c>
      <c r="AD1188" t="str" cm="1">
        <f t="array" ref="AD1188">IF(Table2[[#This Row],[Interaction_Count_Final]]="","N/A",_xlfn.IFS(Table2[[#This Row],[Interaction_Count_Final]]&lt;=2,"Low",Table2[[#This Row],[Interaction_Count_Final]]&lt;=5,"Medium",Table2[[#This Row],[Interaction_Count_Final]]&gt;=6,"High",TRUE,"CHECK"))</f>
        <v>High</v>
      </c>
      <c r="AE1188" t="s">
        <v>7266</v>
      </c>
      <c r="AF1188" t="b">
        <v>1</v>
      </c>
      <c r="AG1188" t="b">
        <v>1</v>
      </c>
      <c r="AH1188">
        <v>1525</v>
      </c>
      <c r="AI1188">
        <v>45007</v>
      </c>
      <c r="AJ1188" t="b">
        <v>1</v>
      </c>
      <c r="AK1188" t="e" cm="1">
        <f t="array" ref="AK1188">_xlfn.LET(
  _xlpm.txt,TRIM(Raw_Data!F1188),
  _xlpm.norm,SUBSTITUTE(SUBSTITUTE(_xlpm.txt,"-","/"),".","/"),
  _xlpm.p,_xlfn.TEXTSPLIT(_xlpm.norm,"/"),
  _xlpm.a,VALUE(INDEX(_xlpm.p,1)),
  _xlpm.b,VALUE(INDEX(_xlpm.p,2)),
  IF(AND(_xlpm.a&lt;=12,_xlpm.b&lt;=12),"REVIEW_AMBIGUOUS","OK")
)</f>
        <v>#REF!</v>
      </c>
    </row>
    <row r="1189" spans="1:37">
      <c r="A1189" t="s">
        <v>3595</v>
      </c>
      <c r="B1189" t="s">
        <v>3595</v>
      </c>
      <c r="C1189" t="b">
        <v>0</v>
      </c>
      <c r="D1189" t="s">
        <v>7257</v>
      </c>
      <c r="E1189" t="s">
        <v>3596</v>
      </c>
      <c r="F1189" t="s">
        <v>3596</v>
      </c>
      <c r="G1189" t="s">
        <v>7303</v>
      </c>
      <c r="H1189" t="s">
        <v>147</v>
      </c>
      <c r="I1189" t="s">
        <v>147</v>
      </c>
      <c r="J1189" t="s">
        <v>7308</v>
      </c>
      <c r="K1189" t="s">
        <v>7281</v>
      </c>
      <c r="L1189" t="s">
        <v>125</v>
      </c>
      <c r="M1189">
        <f>IF(UPPER(TRIM(Table2[[#This Row],[Status_Clean]]))="CONVERTED",1,0)</f>
        <v>0</v>
      </c>
      <c r="N1189">
        <f>IF(ISNUMBER(MATCH(UPPER(TRIM(Table2[[#This Row],[Status_Clean]])),{"CONTACTED","QUALIFIED","CONVERTED"},0)),1,0)</f>
        <v>1</v>
      </c>
      <c r="O1189" cm="1">
        <f t="array" ref="O1189">_xlfn.SWITCH(UPPER(TRIM(Table2[[#This Row],[Status_Clean]])),"NEW",1,"CONTACTED",2,"QUALIFIED",3,"CONVERTED",4,"LOST",5,99)</f>
        <v>2</v>
      </c>
      <c r="P1189">
        <v>44985</v>
      </c>
      <c r="Q1189" t="s">
        <v>8224</v>
      </c>
      <c r="R1189" t="s">
        <v>8224</v>
      </c>
      <c r="S1189">
        <v>44985</v>
      </c>
      <c r="T1189" t="s">
        <v>7261</v>
      </c>
      <c r="U1189">
        <v>44985</v>
      </c>
      <c r="V1189" t="s">
        <v>7283</v>
      </c>
      <c r="W1189" t="s">
        <v>7263</v>
      </c>
      <c r="X1189" t="s">
        <v>7284</v>
      </c>
      <c r="Y1189" t="s">
        <v>7265</v>
      </c>
      <c r="Z1189">
        <v>40.5</v>
      </c>
      <c r="AA1189">
        <v>40.5</v>
      </c>
      <c r="AB1189" t="str" cm="1">
        <f t="array" ref="AB1189">_xlfn.LET(_xlpm.x,IFERROR(VALUE(Table2[[#This Row],[Response_Time_Hours]]),""),IF(_xlpm.x="","CHECK",_xlfn.IFS(_xlpm.x&lt;=1,"Immediate",_xlpm.x&lt;=6,"Fast",_xlpm.x&lt;=24,"Moderate",_xlpm.x&gt;24,"Delayed")))</f>
        <v>Delayed</v>
      </c>
      <c r="AC1189">
        <v>13</v>
      </c>
      <c r="AD1189" t="str" cm="1">
        <f t="array" ref="AD1189">IF(Table2[[#This Row],[Interaction_Count_Final]]="","N/A",_xlfn.IFS(Table2[[#This Row],[Interaction_Count_Final]]&lt;=2,"Low",Table2[[#This Row],[Interaction_Count_Final]]&lt;=5,"Medium",Table2[[#This Row],[Interaction_Count_Final]]&gt;=6,"High",TRUE,"CHECK"))</f>
        <v>High</v>
      </c>
      <c r="AE1189" t="s">
        <v>7273</v>
      </c>
      <c r="AF1189" t="b">
        <v>1</v>
      </c>
      <c r="AG1189" t="b">
        <v>1</v>
      </c>
      <c r="AH1189">
        <v>1526</v>
      </c>
      <c r="AI1189">
        <v>44985</v>
      </c>
      <c r="AJ1189" t="b">
        <v>1</v>
      </c>
      <c r="AK1189" t="e" cm="1">
        <f t="array" ref="AK1189">_xlfn.LET(
  _xlpm.txt,TRIM(Raw_Data!F1189),
  _xlpm.norm,SUBSTITUTE(SUBSTITUTE(_xlpm.txt,"-","/"),".","/"),
  _xlpm.p,_xlfn.TEXTSPLIT(_xlpm.norm,"/"),
  _xlpm.a,VALUE(INDEX(_xlpm.p,1)),
  _xlpm.b,VALUE(INDEX(_xlpm.p,2)),
  IF(AND(_xlpm.a&lt;=12,_xlpm.b&lt;=12),"REVIEW_AMBIGUOUS","OK")
)</f>
        <v>#REF!</v>
      </c>
    </row>
    <row r="1190" spans="1:37">
      <c r="A1190" t="s">
        <v>3597</v>
      </c>
      <c r="B1190" t="s">
        <v>3597</v>
      </c>
      <c r="C1190" t="b">
        <v>0</v>
      </c>
      <c r="D1190" t="s">
        <v>7257</v>
      </c>
      <c r="E1190" t="s">
        <v>3598</v>
      </c>
      <c r="F1190" t="s">
        <v>3598</v>
      </c>
      <c r="G1190" t="s">
        <v>7303</v>
      </c>
      <c r="H1190" t="s">
        <v>374</v>
      </c>
      <c r="I1190" t="s">
        <v>374</v>
      </c>
      <c r="J1190" t="s">
        <v>7308</v>
      </c>
      <c r="K1190" t="s">
        <v>193</v>
      </c>
      <c r="L1190" t="s">
        <v>193</v>
      </c>
      <c r="M1190">
        <f>IF(UPPER(TRIM(Table2[[#This Row],[Status_Clean]]))="CONVERTED",1,0)</f>
        <v>0</v>
      </c>
      <c r="N1190">
        <f>IF(ISNUMBER(MATCH(UPPER(TRIM(Table2[[#This Row],[Status_Clean]])),{"CONTACTED","QUALIFIED","CONVERTED"},0)),1,0)</f>
        <v>0</v>
      </c>
      <c r="O1190" cm="1">
        <f t="array" ref="O1190">_xlfn.SWITCH(UPPER(TRIM(Table2[[#This Row],[Status_Clean]])),"NEW",1,"CONTACTED",2,"QUALIFIED",3,"CONVERTED",4,"LOST",5,99)</f>
        <v>1</v>
      </c>
      <c r="P1190">
        <v>45225</v>
      </c>
      <c r="Q1190" t="s">
        <v>8225</v>
      </c>
      <c r="R1190" t="s">
        <v>8225</v>
      </c>
      <c r="S1190">
        <v>45225</v>
      </c>
      <c r="T1190" t="s">
        <v>7261</v>
      </c>
      <c r="U1190">
        <v>45225</v>
      </c>
      <c r="V1190" t="s">
        <v>7270</v>
      </c>
      <c r="W1190" t="s">
        <v>7263</v>
      </c>
      <c r="X1190" t="s">
        <v>7264</v>
      </c>
      <c r="Y1190" t="s">
        <v>7285</v>
      </c>
      <c r="Z1190" t="s">
        <v>1412</v>
      </c>
      <c r="AA1190">
        <v>15.4</v>
      </c>
      <c r="AB1190" t="str" cm="1">
        <f t="array" ref="AB1190">_xlfn.LET(_xlpm.x,IFERROR(VALUE(Table2[[#This Row],[Response_Time_Hours]]),""),IF(_xlpm.x="","CHECK",_xlfn.IFS(_xlpm.x&lt;=1,"Immediate",_xlpm.x&lt;=6,"Fast",_xlpm.x&lt;=24,"Moderate",_xlpm.x&gt;24,"Delayed")))</f>
        <v>Moderate</v>
      </c>
      <c r="AC1190">
        <v>34</v>
      </c>
      <c r="AD1190" t="str" cm="1">
        <f t="array" ref="AD1190">IF(Table2[[#This Row],[Interaction_Count_Final]]="","N/A",_xlfn.IFS(Table2[[#This Row],[Interaction_Count_Final]]&lt;=2,"Low",Table2[[#This Row],[Interaction_Count_Final]]&lt;=5,"Medium",Table2[[#This Row],[Interaction_Count_Final]]&gt;=6,"High",TRUE,"CHECK"))</f>
        <v>High</v>
      </c>
      <c r="AE1190" t="s">
        <v>7273</v>
      </c>
      <c r="AF1190" t="b">
        <v>1</v>
      </c>
      <c r="AG1190" t="b">
        <v>1</v>
      </c>
      <c r="AH1190">
        <v>1528</v>
      </c>
      <c r="AI1190">
        <v>45225</v>
      </c>
      <c r="AJ1190" t="b">
        <v>1</v>
      </c>
      <c r="AK1190" t="e" cm="1">
        <f t="array" ref="AK1190">_xlfn.LET(
  _xlpm.txt,TRIM(Raw_Data!F1190),
  _xlpm.norm,SUBSTITUTE(SUBSTITUTE(_xlpm.txt,"-","/"),".","/"),
  _xlpm.p,_xlfn.TEXTSPLIT(_xlpm.norm,"/"),
  _xlpm.a,VALUE(INDEX(_xlpm.p,1)),
  _xlpm.b,VALUE(INDEX(_xlpm.p,2)),
  IF(AND(_xlpm.a&lt;=12,_xlpm.b&lt;=12),"REVIEW_AMBIGUOUS","OK")
)</f>
        <v>#REF!</v>
      </c>
    </row>
    <row r="1191" spans="1:37">
      <c r="A1191" t="s">
        <v>3599</v>
      </c>
      <c r="B1191" t="s">
        <v>3599</v>
      </c>
      <c r="C1191" t="b">
        <v>0</v>
      </c>
      <c r="D1191" t="s">
        <v>7257</v>
      </c>
      <c r="E1191" t="s">
        <v>3600</v>
      </c>
      <c r="F1191" t="s">
        <v>3600</v>
      </c>
      <c r="G1191" t="s">
        <v>7303</v>
      </c>
      <c r="H1191" t="s">
        <v>1165</v>
      </c>
      <c r="I1191" t="s">
        <v>1165</v>
      </c>
      <c r="J1191" t="s">
        <v>101</v>
      </c>
      <c r="K1191" t="s">
        <v>125</v>
      </c>
      <c r="L1191" t="s">
        <v>125</v>
      </c>
      <c r="M1191">
        <f>IF(UPPER(TRIM(Table2[[#This Row],[Status_Clean]]))="CONVERTED",1,0)</f>
        <v>0</v>
      </c>
      <c r="N1191">
        <f>IF(ISNUMBER(MATCH(UPPER(TRIM(Table2[[#This Row],[Status_Clean]])),{"CONTACTED","QUALIFIED","CONVERTED"},0)),1,0)</f>
        <v>1</v>
      </c>
      <c r="O1191" cm="1">
        <f t="array" ref="O1191">_xlfn.SWITCH(UPPER(TRIM(Table2[[#This Row],[Status_Clean]])),"NEW",1,"CONTACTED",2,"QUALIFIED",3,"CONVERTED",4,"LOST",5,99)</f>
        <v>2</v>
      </c>
      <c r="P1191">
        <v>45376</v>
      </c>
      <c r="Q1191" t="s">
        <v>7708</v>
      </c>
      <c r="R1191" t="s">
        <v>7708</v>
      </c>
      <c r="S1191">
        <v>45376</v>
      </c>
      <c r="T1191" t="s">
        <v>7261</v>
      </c>
      <c r="U1191">
        <v>45376</v>
      </c>
      <c r="V1191" t="s">
        <v>7295</v>
      </c>
      <c r="W1191" t="s">
        <v>7271</v>
      </c>
      <c r="X1191" t="s">
        <v>7284</v>
      </c>
      <c r="Y1191" t="s">
        <v>7298</v>
      </c>
      <c r="Z1191">
        <v>29</v>
      </c>
      <c r="AA1191">
        <v>29</v>
      </c>
      <c r="AB1191" t="str" cm="1">
        <f t="array" ref="AB1191">_xlfn.LET(_xlpm.x,IFERROR(VALUE(Table2[[#This Row],[Response_Time_Hours]]),""),IF(_xlpm.x="","CHECK",_xlfn.IFS(_xlpm.x&lt;=1,"Immediate",_xlpm.x&lt;=6,"Fast",_xlpm.x&lt;=24,"Moderate",_xlpm.x&gt;24,"Delayed")))</f>
        <v>Delayed</v>
      </c>
      <c r="AC1191">
        <v>23</v>
      </c>
      <c r="AD1191" t="str" cm="1">
        <f t="array" ref="AD1191">IF(Table2[[#This Row],[Interaction_Count_Final]]="","N/A",_xlfn.IFS(Table2[[#This Row],[Interaction_Count_Final]]&lt;=2,"Low",Table2[[#This Row],[Interaction_Count_Final]]&lt;=5,"Medium",Table2[[#This Row],[Interaction_Count_Final]]&gt;=6,"High",TRUE,"CHECK"))</f>
        <v>High</v>
      </c>
      <c r="AE1191" t="s">
        <v>7289</v>
      </c>
      <c r="AF1191" t="b">
        <v>1</v>
      </c>
      <c r="AG1191" t="b">
        <v>1</v>
      </c>
      <c r="AH1191">
        <v>1529</v>
      </c>
      <c r="AI1191">
        <v>45376</v>
      </c>
      <c r="AJ1191" t="b">
        <v>1</v>
      </c>
      <c r="AK1191" t="e" cm="1">
        <f t="array" ref="AK1191">_xlfn.LET(
  _xlpm.txt,TRIM(Raw_Data!F1191),
  _xlpm.norm,SUBSTITUTE(SUBSTITUTE(_xlpm.txt,"-","/"),".","/"),
  _xlpm.p,_xlfn.TEXTSPLIT(_xlpm.norm,"/"),
  _xlpm.a,VALUE(INDEX(_xlpm.p,1)),
  _xlpm.b,VALUE(INDEX(_xlpm.p,2)),
  IF(AND(_xlpm.a&lt;=12,_xlpm.b&lt;=12),"REVIEW_AMBIGUOUS","OK")
)</f>
        <v>#REF!</v>
      </c>
    </row>
    <row r="1192" spans="1:37">
      <c r="A1192" t="s">
        <v>3601</v>
      </c>
      <c r="B1192" t="s">
        <v>3601</v>
      </c>
      <c r="C1192" t="b">
        <v>0</v>
      </c>
      <c r="D1192" t="s">
        <v>7257</v>
      </c>
      <c r="E1192" t="s">
        <v>3602</v>
      </c>
      <c r="F1192" t="s">
        <v>3602</v>
      </c>
      <c r="G1192" t="s">
        <v>7280</v>
      </c>
      <c r="H1192" t="s">
        <v>454</v>
      </c>
      <c r="I1192" t="s">
        <v>454</v>
      </c>
      <c r="J1192" t="s">
        <v>7308</v>
      </c>
      <c r="K1192" t="s">
        <v>71</v>
      </c>
      <c r="L1192" t="s">
        <v>71</v>
      </c>
      <c r="M1192">
        <f>IF(UPPER(TRIM(Table2[[#This Row],[Status_Clean]]))="CONVERTED",1,0)</f>
        <v>0</v>
      </c>
      <c r="N1192">
        <f>IF(ISNUMBER(MATCH(UPPER(TRIM(Table2[[#This Row],[Status_Clean]])),{"CONTACTED","QUALIFIED","CONVERTED"},0)),1,0)</f>
        <v>1</v>
      </c>
      <c r="O1192" cm="1">
        <f t="array" ref="O1192">_xlfn.SWITCH(UPPER(TRIM(Table2[[#This Row],[Status_Clean]])),"NEW",1,"CONTACTED",2,"QUALIFIED",3,"CONVERTED",4,"LOST",5,99)</f>
        <v>3</v>
      </c>
      <c r="P1192" t="s">
        <v>3603</v>
      </c>
      <c r="Q1192" t="s">
        <v>8226</v>
      </c>
      <c r="R1192" t="s">
        <v>8226</v>
      </c>
      <c r="S1192">
        <v>45277</v>
      </c>
      <c r="T1192" t="s">
        <v>7261</v>
      </c>
      <c r="U1192">
        <v>45277</v>
      </c>
      <c r="V1192" t="s">
        <v>7262</v>
      </c>
      <c r="W1192" t="s">
        <v>7263</v>
      </c>
      <c r="X1192" t="s">
        <v>7264</v>
      </c>
      <c r="Y1192" t="s">
        <v>7293</v>
      </c>
      <c r="Z1192" t="s">
        <v>3321</v>
      </c>
      <c r="AA1192">
        <v>1</v>
      </c>
      <c r="AB1192" t="str" cm="1">
        <f t="array" ref="AB1192">_xlfn.LET(_xlpm.x,IFERROR(VALUE(Table2[[#This Row],[Response_Time_Hours]]),""),IF(_xlpm.x="","CHECK",_xlfn.IFS(_xlpm.x&lt;=1,"Immediate",_xlpm.x&lt;=6,"Fast",_xlpm.x&lt;=24,"Moderate",_xlpm.x&gt;24,"Delayed")))</f>
        <v>Immediate</v>
      </c>
      <c r="AC1192">
        <v>4</v>
      </c>
      <c r="AD1192" t="str" cm="1">
        <f t="array" ref="AD1192">IF(Table2[[#This Row],[Interaction_Count_Final]]="","N/A",_xlfn.IFS(Table2[[#This Row],[Interaction_Count_Final]]&lt;=2,"Low",Table2[[#This Row],[Interaction_Count_Final]]&lt;=5,"Medium",Table2[[#This Row],[Interaction_Count_Final]]&gt;=6,"High",TRUE,"CHECK"))</f>
        <v>Medium</v>
      </c>
      <c r="AE1192" t="s">
        <v>7266</v>
      </c>
      <c r="AF1192" t="b">
        <v>1</v>
      </c>
      <c r="AG1192" t="b">
        <v>1</v>
      </c>
      <c r="AH1192">
        <v>1531</v>
      </c>
      <c r="AI1192">
        <v>45277</v>
      </c>
      <c r="AJ1192" t="b">
        <v>1</v>
      </c>
      <c r="AK1192" t="str" cm="1">
        <f t="array" ref="AK1192">_xlfn.LET(
  _xlpm.txt,TRIM(Raw_Data!F1192),
  _xlpm.norm,SUBSTITUTE(SUBSTITUTE(_xlpm.txt,"-","/"),".","/"),
  _xlpm.p,_xlfn.TEXTSPLIT(_xlpm.norm,"/"),
  _xlpm.a,VALUE(INDEX(_xlpm.p,1)),
  _xlpm.b,VALUE(INDEX(_xlpm.p,2)),
  IF(AND(_xlpm.a&lt;=12,_xlpm.b&lt;=12),"REVIEW_AMBIGUOUS","OK")
)</f>
        <v>OK</v>
      </c>
    </row>
    <row r="1193" spans="1:37">
      <c r="A1193" t="s">
        <v>3604</v>
      </c>
      <c r="B1193" t="s">
        <v>3604</v>
      </c>
      <c r="C1193" t="b">
        <v>0</v>
      </c>
      <c r="D1193" t="s">
        <v>7257</v>
      </c>
      <c r="E1193" t="s">
        <v>8227</v>
      </c>
      <c r="F1193" t="s">
        <v>8227</v>
      </c>
      <c r="G1193" t="s">
        <v>7274</v>
      </c>
      <c r="H1193" t="s">
        <v>235</v>
      </c>
      <c r="I1193" t="s">
        <v>235</v>
      </c>
      <c r="J1193" t="s">
        <v>123</v>
      </c>
      <c r="K1193" t="s">
        <v>7301</v>
      </c>
      <c r="L1193" t="s">
        <v>125</v>
      </c>
      <c r="M1193">
        <f>IF(UPPER(TRIM(Table2[[#This Row],[Status_Clean]]))="CONVERTED",1,0)</f>
        <v>0</v>
      </c>
      <c r="N1193">
        <f>IF(ISNUMBER(MATCH(UPPER(TRIM(Table2[[#This Row],[Status_Clean]])),{"CONTACTED","QUALIFIED","CONVERTED"},0)),1,0)</f>
        <v>1</v>
      </c>
      <c r="O1193" cm="1">
        <f t="array" ref="O1193">_xlfn.SWITCH(UPPER(TRIM(Table2[[#This Row],[Status_Clean]])),"NEW",1,"CONTACTED",2,"QUALIFIED",3,"CONVERTED",4,"LOST",5,99)</f>
        <v>2</v>
      </c>
      <c r="P1193" t="s">
        <v>3606</v>
      </c>
      <c r="Q1193" t="s">
        <v>8228</v>
      </c>
      <c r="R1193" t="s">
        <v>8228</v>
      </c>
      <c r="S1193">
        <v>45411</v>
      </c>
      <c r="T1193" t="s">
        <v>7261</v>
      </c>
      <c r="U1193">
        <v>45411</v>
      </c>
      <c r="V1193" t="s">
        <v>7297</v>
      </c>
      <c r="W1193" t="s">
        <v>7271</v>
      </c>
      <c r="X1193" t="s">
        <v>7277</v>
      </c>
      <c r="Y1193" t="s">
        <v>7298</v>
      </c>
      <c r="Z1193">
        <v>25</v>
      </c>
      <c r="AA1193">
        <v>25</v>
      </c>
      <c r="AB1193" t="str" cm="1">
        <f t="array" ref="AB1193">_xlfn.LET(_xlpm.x,IFERROR(VALUE(Table2[[#This Row],[Response_Time_Hours]]),""),IF(_xlpm.x="","CHECK",_xlfn.IFS(_xlpm.x&lt;=1,"Immediate",_xlpm.x&lt;=6,"Fast",_xlpm.x&lt;=24,"Moderate",_xlpm.x&gt;24,"Delayed")))</f>
        <v>Delayed</v>
      </c>
      <c r="AC1193">
        <v>11</v>
      </c>
      <c r="AD1193" t="str" cm="1">
        <f t="array" ref="AD1193">IF(Table2[[#This Row],[Interaction_Count_Final]]="","N/A",_xlfn.IFS(Table2[[#This Row],[Interaction_Count_Final]]&lt;=2,"Low",Table2[[#This Row],[Interaction_Count_Final]]&lt;=5,"Medium",Table2[[#This Row],[Interaction_Count_Final]]&gt;=6,"High",TRUE,"CHECK"))</f>
        <v>High</v>
      </c>
      <c r="AE1193" t="s">
        <v>7266</v>
      </c>
      <c r="AF1193" t="b">
        <v>1</v>
      </c>
      <c r="AG1193" t="b">
        <v>1</v>
      </c>
      <c r="AH1193">
        <v>1533</v>
      </c>
      <c r="AI1193">
        <v>45411</v>
      </c>
      <c r="AJ1193" t="b">
        <v>1</v>
      </c>
      <c r="AK1193" t="str" cm="1">
        <f t="array" ref="AK1193">_xlfn.LET(
  _xlpm.txt,TRIM(Raw_Data!F1193),
  _xlpm.norm,SUBSTITUTE(SUBSTITUTE(_xlpm.txt,"-","/"),".","/"),
  _xlpm.p,_xlfn.TEXTSPLIT(_xlpm.norm,"/"),
  _xlpm.a,VALUE(INDEX(_xlpm.p,1)),
  _xlpm.b,VALUE(INDEX(_xlpm.p,2)),
  IF(AND(_xlpm.a&lt;=12,_xlpm.b&lt;=12),"REVIEW_AMBIGUOUS","OK")
)</f>
        <v>OK</v>
      </c>
    </row>
    <row r="1194" spans="1:37">
      <c r="A1194" t="s">
        <v>3607</v>
      </c>
      <c r="B1194" t="s">
        <v>3607</v>
      </c>
      <c r="C1194" t="b">
        <v>0</v>
      </c>
      <c r="D1194" t="s">
        <v>7257</v>
      </c>
      <c r="E1194" t="s">
        <v>3608</v>
      </c>
      <c r="F1194" t="s">
        <v>3608</v>
      </c>
      <c r="G1194" t="s">
        <v>7268</v>
      </c>
      <c r="H1194" t="s">
        <v>352</v>
      </c>
      <c r="I1194" t="s">
        <v>352</v>
      </c>
      <c r="J1194" t="s">
        <v>447</v>
      </c>
      <c r="K1194" t="s">
        <v>125</v>
      </c>
      <c r="L1194" t="s">
        <v>125</v>
      </c>
      <c r="M1194">
        <f>IF(UPPER(TRIM(Table2[[#This Row],[Status_Clean]]))="CONVERTED",1,0)</f>
        <v>0</v>
      </c>
      <c r="N1194">
        <f>IF(ISNUMBER(MATCH(UPPER(TRIM(Table2[[#This Row],[Status_Clean]])),{"CONTACTED","QUALIFIED","CONVERTED"},0)),1,0)</f>
        <v>1</v>
      </c>
      <c r="O1194" cm="1">
        <f t="array" ref="O1194">_xlfn.SWITCH(UPPER(TRIM(Table2[[#This Row],[Status_Clean]])),"NEW",1,"CONTACTED",2,"QUALIFIED",3,"CONVERTED",4,"LOST",5,99)</f>
        <v>2</v>
      </c>
      <c r="P1194">
        <v>45378</v>
      </c>
      <c r="Q1194" t="s">
        <v>7518</v>
      </c>
      <c r="R1194" t="s">
        <v>7518</v>
      </c>
      <c r="S1194">
        <v>45378</v>
      </c>
      <c r="T1194" t="s">
        <v>7261</v>
      </c>
      <c r="U1194">
        <v>45378</v>
      </c>
      <c r="V1194" t="s">
        <v>7295</v>
      </c>
      <c r="W1194" t="s">
        <v>7271</v>
      </c>
      <c r="X1194" t="s">
        <v>7284</v>
      </c>
      <c r="Y1194" t="s">
        <v>7272</v>
      </c>
      <c r="Z1194">
        <v>69</v>
      </c>
      <c r="AA1194">
        <v>69</v>
      </c>
      <c r="AB1194" t="str" cm="1">
        <f t="array" ref="AB1194">_xlfn.LET(_xlpm.x,IFERROR(VALUE(Table2[[#This Row],[Response_Time_Hours]]),""),IF(_xlpm.x="","CHECK",_xlfn.IFS(_xlpm.x&lt;=1,"Immediate",_xlpm.x&lt;=6,"Fast",_xlpm.x&lt;=24,"Moderate",_xlpm.x&gt;24,"Delayed")))</f>
        <v>Delayed</v>
      </c>
      <c r="AC1194">
        <v>22</v>
      </c>
      <c r="AD1194" t="str" cm="1">
        <f t="array" ref="AD1194">IF(Table2[[#This Row],[Interaction_Count_Final]]="","N/A",_xlfn.IFS(Table2[[#This Row],[Interaction_Count_Final]]&lt;=2,"Low",Table2[[#This Row],[Interaction_Count_Final]]&lt;=5,"Medium",Table2[[#This Row],[Interaction_Count_Final]]&gt;=6,"High",TRUE,"CHECK"))</f>
        <v>High</v>
      </c>
      <c r="AE1194" t="s">
        <v>7273</v>
      </c>
      <c r="AF1194" t="b">
        <v>1</v>
      </c>
      <c r="AG1194" t="b">
        <v>1</v>
      </c>
      <c r="AH1194">
        <v>1534</v>
      </c>
      <c r="AI1194">
        <v>45378</v>
      </c>
      <c r="AJ1194" t="b">
        <v>1</v>
      </c>
      <c r="AK1194" t="e" cm="1">
        <f t="array" ref="AK1194">_xlfn.LET(
  _xlpm.txt,TRIM(Raw_Data!F1194),
  _xlpm.norm,SUBSTITUTE(SUBSTITUTE(_xlpm.txt,"-","/"),".","/"),
  _xlpm.p,_xlfn.TEXTSPLIT(_xlpm.norm,"/"),
  _xlpm.a,VALUE(INDEX(_xlpm.p,1)),
  _xlpm.b,VALUE(INDEX(_xlpm.p,2)),
  IF(AND(_xlpm.a&lt;=12,_xlpm.b&lt;=12),"REVIEW_AMBIGUOUS","OK")
)</f>
        <v>#REF!</v>
      </c>
    </row>
    <row r="1195" spans="1:37">
      <c r="A1195" t="s">
        <v>3609</v>
      </c>
      <c r="B1195" t="s">
        <v>3609</v>
      </c>
      <c r="C1195" t="b">
        <v>0</v>
      </c>
      <c r="D1195" t="s">
        <v>7257</v>
      </c>
      <c r="E1195" t="s">
        <v>3610</v>
      </c>
      <c r="F1195" t="s">
        <v>3610</v>
      </c>
      <c r="G1195" t="s">
        <v>7258</v>
      </c>
      <c r="H1195" t="s">
        <v>7485</v>
      </c>
      <c r="I1195" t="s">
        <v>7485</v>
      </c>
      <c r="J1195" t="s">
        <v>123</v>
      </c>
      <c r="K1195" t="s">
        <v>193</v>
      </c>
      <c r="L1195" t="s">
        <v>193</v>
      </c>
      <c r="M1195">
        <f>IF(UPPER(TRIM(Table2[[#This Row],[Status_Clean]]))="CONVERTED",1,0)</f>
        <v>0</v>
      </c>
      <c r="N1195">
        <f>IF(ISNUMBER(MATCH(UPPER(TRIM(Table2[[#This Row],[Status_Clean]])),{"CONTACTED","QUALIFIED","CONVERTED"},0)),1,0)</f>
        <v>0</v>
      </c>
      <c r="O1195" cm="1">
        <f t="array" ref="O1195">_xlfn.SWITCH(UPPER(TRIM(Table2[[#This Row],[Status_Clean]])),"NEW",1,"CONTACTED",2,"QUALIFIED",3,"CONVERTED",4,"LOST",5,99)</f>
        <v>1</v>
      </c>
      <c r="P1195">
        <v>45313</v>
      </c>
      <c r="Q1195" t="s">
        <v>7861</v>
      </c>
      <c r="R1195" t="s">
        <v>7861</v>
      </c>
      <c r="S1195">
        <v>45313</v>
      </c>
      <c r="T1195" t="s">
        <v>7261</v>
      </c>
      <c r="U1195">
        <v>45313</v>
      </c>
      <c r="V1195" t="s">
        <v>7317</v>
      </c>
      <c r="W1195" t="s">
        <v>7271</v>
      </c>
      <c r="X1195" t="s">
        <v>7284</v>
      </c>
      <c r="Y1195" t="s">
        <v>7298</v>
      </c>
      <c r="Z1195" t="s">
        <v>3611</v>
      </c>
      <c r="AA1195">
        <v>25.4</v>
      </c>
      <c r="AB1195" t="str" cm="1">
        <f t="array" ref="AB1195">_xlfn.LET(_xlpm.x,IFERROR(VALUE(Table2[[#This Row],[Response_Time_Hours]]),""),IF(_xlpm.x="","CHECK",_xlfn.IFS(_xlpm.x&lt;=1,"Immediate",_xlpm.x&lt;=6,"Fast",_xlpm.x&lt;=24,"Moderate",_xlpm.x&gt;24,"Delayed")))</f>
        <v>Delayed</v>
      </c>
      <c r="AC1195">
        <v>5</v>
      </c>
      <c r="AD1195" t="str" cm="1">
        <f t="array" ref="AD1195">IF(Table2[[#This Row],[Interaction_Count_Final]]="","N/A",_xlfn.IFS(Table2[[#This Row],[Interaction_Count_Final]]&lt;=2,"Low",Table2[[#This Row],[Interaction_Count_Final]]&lt;=5,"Medium",Table2[[#This Row],[Interaction_Count_Final]]&gt;=6,"High",TRUE,"CHECK"))</f>
        <v>Medium</v>
      </c>
      <c r="AE1195" t="s">
        <v>7266</v>
      </c>
      <c r="AF1195" t="b">
        <v>1</v>
      </c>
      <c r="AG1195" t="b">
        <v>1</v>
      </c>
      <c r="AH1195">
        <v>1535</v>
      </c>
      <c r="AI1195">
        <v>45313</v>
      </c>
      <c r="AJ1195" t="b">
        <v>1</v>
      </c>
      <c r="AK1195" t="e" cm="1">
        <f t="array" ref="AK1195">_xlfn.LET(
  _xlpm.txt,TRIM(Raw_Data!F1195),
  _xlpm.norm,SUBSTITUTE(SUBSTITUTE(_xlpm.txt,"-","/"),".","/"),
  _xlpm.p,_xlfn.TEXTSPLIT(_xlpm.norm,"/"),
  _xlpm.a,VALUE(INDEX(_xlpm.p,1)),
  _xlpm.b,VALUE(INDEX(_xlpm.p,2)),
  IF(AND(_xlpm.a&lt;=12,_xlpm.b&lt;=12),"REVIEW_AMBIGUOUS","OK")
)</f>
        <v>#REF!</v>
      </c>
    </row>
    <row r="1196" spans="1:37">
      <c r="A1196" t="s">
        <v>3612</v>
      </c>
      <c r="B1196" t="s">
        <v>3612</v>
      </c>
      <c r="C1196" t="b">
        <v>0</v>
      </c>
      <c r="D1196" t="s">
        <v>7257</v>
      </c>
      <c r="E1196" t="s">
        <v>3613</v>
      </c>
      <c r="F1196" t="s">
        <v>3613</v>
      </c>
      <c r="G1196" t="s">
        <v>7258</v>
      </c>
      <c r="H1196" t="s">
        <v>69</v>
      </c>
      <c r="I1196" t="s">
        <v>69</v>
      </c>
      <c r="J1196" t="s">
        <v>69</v>
      </c>
      <c r="K1196" t="s">
        <v>125</v>
      </c>
      <c r="L1196" t="s">
        <v>125</v>
      </c>
      <c r="M1196">
        <f>IF(UPPER(TRIM(Table2[[#This Row],[Status_Clean]]))="CONVERTED",1,0)</f>
        <v>0</v>
      </c>
      <c r="N1196">
        <f>IF(ISNUMBER(MATCH(UPPER(TRIM(Table2[[#This Row],[Status_Clean]])),{"CONTACTED","QUALIFIED","CONVERTED"},0)),1,0)</f>
        <v>1</v>
      </c>
      <c r="O1196" cm="1">
        <f t="array" ref="O1196">_xlfn.SWITCH(UPPER(TRIM(Table2[[#This Row],[Status_Clean]])),"NEW",1,"CONTACTED",2,"QUALIFIED",3,"CONVERTED",4,"LOST",5,99)</f>
        <v>2</v>
      </c>
      <c r="P1196" t="s">
        <v>3614</v>
      </c>
      <c r="Q1196" t="s">
        <v>3614</v>
      </c>
      <c r="R1196" t="s">
        <v>3614</v>
      </c>
      <c r="S1196">
        <v>45443</v>
      </c>
      <c r="T1196" t="s">
        <v>7261</v>
      </c>
      <c r="U1196">
        <v>45443</v>
      </c>
      <c r="V1196" t="s">
        <v>7314</v>
      </c>
      <c r="W1196" t="s">
        <v>7271</v>
      </c>
      <c r="X1196" t="s">
        <v>7277</v>
      </c>
      <c r="Y1196" t="s">
        <v>7312</v>
      </c>
      <c r="Z1196" t="s">
        <v>3615</v>
      </c>
      <c r="AA1196">
        <v>22.9</v>
      </c>
      <c r="AB1196" t="str" cm="1">
        <f t="array" ref="AB1196">_xlfn.LET(_xlpm.x,IFERROR(VALUE(Table2[[#This Row],[Response_Time_Hours]]),""),IF(_xlpm.x="","CHECK",_xlfn.IFS(_xlpm.x&lt;=1,"Immediate",_xlpm.x&lt;=6,"Fast",_xlpm.x&lt;=24,"Moderate",_xlpm.x&gt;24,"Delayed")))</f>
        <v>Moderate</v>
      </c>
      <c r="AC1196">
        <v>40</v>
      </c>
      <c r="AD1196" t="str" cm="1">
        <f t="array" ref="AD1196">IF(Table2[[#This Row],[Interaction_Count_Final]]="","N/A",_xlfn.IFS(Table2[[#This Row],[Interaction_Count_Final]]&lt;=2,"Low",Table2[[#This Row],[Interaction_Count_Final]]&lt;=5,"Medium",Table2[[#This Row],[Interaction_Count_Final]]&gt;=6,"High",TRUE,"CHECK"))</f>
        <v>High</v>
      </c>
      <c r="AE1196" t="s">
        <v>7273</v>
      </c>
      <c r="AF1196" t="b">
        <v>1</v>
      </c>
      <c r="AG1196" t="b">
        <v>1</v>
      </c>
      <c r="AH1196">
        <v>1537</v>
      </c>
      <c r="AI1196">
        <v>45443</v>
      </c>
      <c r="AJ1196" t="b">
        <v>1</v>
      </c>
      <c r="AK1196" t="str" cm="1">
        <f t="array" ref="AK1196">_xlfn.LET(
  _xlpm.txt,TRIM(Raw_Data!F1196),
  _xlpm.norm,SUBSTITUTE(SUBSTITUTE(_xlpm.txt,"-","/"),".","/"),
  _xlpm.p,_xlfn.TEXTSPLIT(_xlpm.norm,"/"),
  _xlpm.a,VALUE(INDEX(_xlpm.p,1)),
  _xlpm.b,VALUE(INDEX(_xlpm.p,2)),
  IF(AND(_xlpm.a&lt;=12,_xlpm.b&lt;=12),"REVIEW_AMBIGUOUS","OK")
)</f>
        <v>OK</v>
      </c>
    </row>
    <row r="1197" spans="1:37">
      <c r="A1197" t="s">
        <v>3616</v>
      </c>
      <c r="B1197" t="s">
        <v>3616</v>
      </c>
      <c r="C1197" t="b">
        <v>0</v>
      </c>
      <c r="D1197" t="s">
        <v>7257</v>
      </c>
      <c r="E1197" t="s">
        <v>3617</v>
      </c>
      <c r="F1197" t="s">
        <v>3617</v>
      </c>
      <c r="G1197" t="s">
        <v>7303</v>
      </c>
      <c r="H1197" t="s">
        <v>85</v>
      </c>
      <c r="I1197" t="s">
        <v>85</v>
      </c>
      <c r="J1197" t="s">
        <v>469</v>
      </c>
      <c r="K1197" t="s">
        <v>125</v>
      </c>
      <c r="L1197" t="s">
        <v>125</v>
      </c>
      <c r="M1197">
        <f>IF(UPPER(TRIM(Table2[[#This Row],[Status_Clean]]))="CONVERTED",1,0)</f>
        <v>0</v>
      </c>
      <c r="N1197">
        <f>IF(ISNUMBER(MATCH(UPPER(TRIM(Table2[[#This Row],[Status_Clean]])),{"CONTACTED","QUALIFIED","CONVERTED"},0)),1,0)</f>
        <v>1</v>
      </c>
      <c r="O1197" cm="1">
        <f t="array" ref="O1197">_xlfn.SWITCH(UPPER(TRIM(Table2[[#This Row],[Status_Clean]])),"NEW",1,"CONTACTED",2,"QUALIFIED",3,"CONVERTED",4,"LOST",5,99)</f>
        <v>2</v>
      </c>
      <c r="P1197">
        <v>45547</v>
      </c>
      <c r="Q1197" t="s">
        <v>7967</v>
      </c>
      <c r="R1197" t="s">
        <v>7967</v>
      </c>
      <c r="S1197">
        <v>45547</v>
      </c>
      <c r="T1197" t="s">
        <v>7261</v>
      </c>
      <c r="U1197">
        <v>45547</v>
      </c>
      <c r="V1197" t="s">
        <v>7287</v>
      </c>
      <c r="W1197" t="s">
        <v>7271</v>
      </c>
      <c r="X1197" t="s">
        <v>7288</v>
      </c>
      <c r="Y1197" t="s">
        <v>7285</v>
      </c>
      <c r="Z1197" t="s">
        <v>3618</v>
      </c>
      <c r="AA1197">
        <v>52.9</v>
      </c>
      <c r="AB1197" t="str" cm="1">
        <f t="array" ref="AB1197">_xlfn.LET(_xlpm.x,IFERROR(VALUE(Table2[[#This Row],[Response_Time_Hours]]),""),IF(_xlpm.x="","CHECK",_xlfn.IFS(_xlpm.x&lt;=1,"Immediate",_xlpm.x&lt;=6,"Fast",_xlpm.x&lt;=24,"Moderate",_xlpm.x&gt;24,"Delayed")))</f>
        <v>Delayed</v>
      </c>
      <c r="AC1197">
        <v>49</v>
      </c>
      <c r="AD1197" t="str" cm="1">
        <f t="array" ref="AD1197">IF(Table2[[#This Row],[Interaction_Count_Final]]="","N/A",_xlfn.IFS(Table2[[#This Row],[Interaction_Count_Final]]&lt;=2,"Low",Table2[[#This Row],[Interaction_Count_Final]]&lt;=5,"Medium",Table2[[#This Row],[Interaction_Count_Final]]&gt;=6,"High",TRUE,"CHECK"))</f>
        <v>High</v>
      </c>
      <c r="AE1197" t="s">
        <v>7266</v>
      </c>
      <c r="AF1197" t="b">
        <v>1</v>
      </c>
      <c r="AG1197" t="b">
        <v>1</v>
      </c>
      <c r="AH1197">
        <v>1538</v>
      </c>
      <c r="AI1197">
        <v>45547</v>
      </c>
      <c r="AJ1197" t="b">
        <v>1</v>
      </c>
      <c r="AK1197" t="e" cm="1">
        <f t="array" ref="AK1197">_xlfn.LET(
  _xlpm.txt,TRIM(Raw_Data!F1197),
  _xlpm.norm,SUBSTITUTE(SUBSTITUTE(_xlpm.txt,"-","/"),".","/"),
  _xlpm.p,_xlfn.TEXTSPLIT(_xlpm.norm,"/"),
  _xlpm.a,VALUE(INDEX(_xlpm.p,1)),
  _xlpm.b,VALUE(INDEX(_xlpm.p,2)),
  IF(AND(_xlpm.a&lt;=12,_xlpm.b&lt;=12),"REVIEW_AMBIGUOUS","OK")
)</f>
        <v>#REF!</v>
      </c>
    </row>
    <row r="1198" spans="1:37">
      <c r="A1198" t="s">
        <v>3619</v>
      </c>
      <c r="B1198" t="s">
        <v>3619</v>
      </c>
      <c r="C1198" t="b">
        <v>0</v>
      </c>
      <c r="D1198" t="s">
        <v>7257</v>
      </c>
      <c r="E1198" t="s">
        <v>3620</v>
      </c>
      <c r="F1198" t="s">
        <v>3620</v>
      </c>
      <c r="G1198" t="s">
        <v>7274</v>
      </c>
      <c r="H1198" t="s">
        <v>1165</v>
      </c>
      <c r="I1198" t="s">
        <v>1165</v>
      </c>
      <c r="J1198" t="s">
        <v>101</v>
      </c>
      <c r="K1198" t="s">
        <v>7259</v>
      </c>
      <c r="L1198" t="s">
        <v>193</v>
      </c>
      <c r="M1198">
        <f>IF(UPPER(TRIM(Table2[[#This Row],[Status_Clean]]))="CONVERTED",1,0)</f>
        <v>0</v>
      </c>
      <c r="N1198">
        <f>IF(ISNUMBER(MATCH(UPPER(TRIM(Table2[[#This Row],[Status_Clean]])),{"CONTACTED","QUALIFIED","CONVERTED"},0)),1,0)</f>
        <v>0</v>
      </c>
      <c r="O1198" cm="1">
        <f t="array" ref="O1198">_xlfn.SWITCH(UPPER(TRIM(Table2[[#This Row],[Status_Clean]])),"NEW",1,"CONTACTED",2,"QUALIFIED",3,"CONVERTED",4,"LOST",5,99)</f>
        <v>1</v>
      </c>
      <c r="P1198">
        <v>44947</v>
      </c>
      <c r="Q1198" t="s">
        <v>8229</v>
      </c>
      <c r="R1198" t="s">
        <v>8229</v>
      </c>
      <c r="S1198">
        <v>44947</v>
      </c>
      <c r="T1198" t="s">
        <v>7261</v>
      </c>
      <c r="U1198">
        <v>44947</v>
      </c>
      <c r="V1198" t="s">
        <v>7317</v>
      </c>
      <c r="W1198" t="s">
        <v>7263</v>
      </c>
      <c r="X1198" t="s">
        <v>7284</v>
      </c>
      <c r="Y1198" t="s">
        <v>7278</v>
      </c>
      <c r="Z1198" t="s">
        <v>72</v>
      </c>
      <c r="AA1198">
        <v>62.400000000000006</v>
      </c>
      <c r="AB1198" t="str" cm="1">
        <f t="array" ref="AB1198">_xlfn.LET(_xlpm.x,IFERROR(VALUE(Table2[[#This Row],[Response_Time_Hours]]),""),IF(_xlpm.x="","CHECK",_xlfn.IFS(_xlpm.x&lt;=1,"Immediate",_xlpm.x&lt;=6,"Fast",_xlpm.x&lt;=24,"Moderate",_xlpm.x&gt;24,"Delayed")))</f>
        <v>Delayed</v>
      </c>
      <c r="AC1198">
        <v>27</v>
      </c>
      <c r="AD1198" t="str" cm="1">
        <f t="array" ref="AD1198">IF(Table2[[#This Row],[Interaction_Count_Final]]="","N/A",_xlfn.IFS(Table2[[#This Row],[Interaction_Count_Final]]&lt;=2,"Low",Table2[[#This Row],[Interaction_Count_Final]]&lt;=5,"Medium",Table2[[#This Row],[Interaction_Count_Final]]&gt;=6,"High",TRUE,"CHECK"))</f>
        <v>High</v>
      </c>
      <c r="AE1198" t="s">
        <v>7273</v>
      </c>
      <c r="AF1198" t="b">
        <v>1</v>
      </c>
      <c r="AG1198" t="b">
        <v>1</v>
      </c>
      <c r="AH1198">
        <v>1539</v>
      </c>
      <c r="AI1198">
        <v>44947</v>
      </c>
      <c r="AJ1198" t="b">
        <v>1</v>
      </c>
      <c r="AK1198" t="e" cm="1">
        <f t="array" ref="AK1198">_xlfn.LET(
  _xlpm.txt,TRIM(Raw_Data!F1198),
  _xlpm.norm,SUBSTITUTE(SUBSTITUTE(_xlpm.txt,"-","/"),".","/"),
  _xlpm.p,_xlfn.TEXTSPLIT(_xlpm.norm,"/"),
  _xlpm.a,VALUE(INDEX(_xlpm.p,1)),
  _xlpm.b,VALUE(INDEX(_xlpm.p,2)),
  IF(AND(_xlpm.a&lt;=12,_xlpm.b&lt;=12),"REVIEW_AMBIGUOUS","OK")
)</f>
        <v>#REF!</v>
      </c>
    </row>
    <row r="1199" spans="1:37">
      <c r="A1199" t="s">
        <v>3621</v>
      </c>
      <c r="B1199" t="s">
        <v>3621</v>
      </c>
      <c r="C1199" t="b">
        <v>0</v>
      </c>
      <c r="D1199" t="s">
        <v>7257</v>
      </c>
      <c r="E1199" t="s">
        <v>3622</v>
      </c>
      <c r="F1199" t="s">
        <v>3622</v>
      </c>
      <c r="G1199" t="s">
        <v>7274</v>
      </c>
      <c r="H1199" t="s">
        <v>7588</v>
      </c>
      <c r="I1199" t="s">
        <v>7588</v>
      </c>
      <c r="J1199" t="s">
        <v>263</v>
      </c>
      <c r="K1199" t="s">
        <v>71</v>
      </c>
      <c r="L1199" t="s">
        <v>71</v>
      </c>
      <c r="M1199">
        <f>IF(UPPER(TRIM(Table2[[#This Row],[Status_Clean]]))="CONVERTED",1,0)</f>
        <v>0</v>
      </c>
      <c r="N1199">
        <f>IF(ISNUMBER(MATCH(UPPER(TRIM(Table2[[#This Row],[Status_Clean]])),{"CONTACTED","QUALIFIED","CONVERTED"},0)),1,0)</f>
        <v>1</v>
      </c>
      <c r="O1199" cm="1">
        <f t="array" ref="O1199">_xlfn.SWITCH(UPPER(TRIM(Table2[[#This Row],[Status_Clean]])),"NEW",1,"CONTACTED",2,"QUALIFIED",3,"CONVERTED",4,"LOST",5,99)</f>
        <v>3</v>
      </c>
      <c r="P1199">
        <v>45361</v>
      </c>
      <c r="Q1199" t="s">
        <v>8230</v>
      </c>
      <c r="R1199" t="s">
        <v>8230</v>
      </c>
      <c r="S1199">
        <v>45361</v>
      </c>
      <c r="T1199" t="s">
        <v>7261</v>
      </c>
      <c r="U1199">
        <v>45361</v>
      </c>
      <c r="V1199" t="s">
        <v>7295</v>
      </c>
      <c r="W1199" t="s">
        <v>7271</v>
      </c>
      <c r="X1199" t="s">
        <v>7284</v>
      </c>
      <c r="Y1199" t="s">
        <v>7293</v>
      </c>
      <c r="Z1199">
        <v>61</v>
      </c>
      <c r="AA1199">
        <v>61</v>
      </c>
      <c r="AB1199" t="str" cm="1">
        <f t="array" ref="AB1199">_xlfn.LET(_xlpm.x,IFERROR(VALUE(Table2[[#This Row],[Response_Time_Hours]]),""),IF(_xlpm.x="","CHECK",_xlfn.IFS(_xlpm.x&lt;=1,"Immediate",_xlpm.x&lt;=6,"Fast",_xlpm.x&lt;=24,"Moderate",_xlpm.x&gt;24,"Delayed")))</f>
        <v>Delayed</v>
      </c>
      <c r="AC1199">
        <v>19</v>
      </c>
      <c r="AD1199" t="str" cm="1">
        <f t="array" ref="AD1199">IF(Table2[[#This Row],[Interaction_Count_Final]]="","N/A",_xlfn.IFS(Table2[[#This Row],[Interaction_Count_Final]]&lt;=2,"Low",Table2[[#This Row],[Interaction_Count_Final]]&lt;=5,"Medium",Table2[[#This Row],[Interaction_Count_Final]]&gt;=6,"High",TRUE,"CHECK"))</f>
        <v>High</v>
      </c>
      <c r="AE1199" t="s">
        <v>7273</v>
      </c>
      <c r="AF1199" t="b">
        <v>1</v>
      </c>
      <c r="AG1199" t="b">
        <v>1</v>
      </c>
      <c r="AH1199">
        <v>1540</v>
      </c>
      <c r="AI1199">
        <v>45361</v>
      </c>
      <c r="AJ1199" t="b">
        <v>1</v>
      </c>
      <c r="AK1199" t="e" cm="1">
        <f t="array" ref="AK1199">_xlfn.LET(
  _xlpm.txt,TRIM(Raw_Data!F1199),
  _xlpm.norm,SUBSTITUTE(SUBSTITUTE(_xlpm.txt,"-","/"),".","/"),
  _xlpm.p,_xlfn.TEXTSPLIT(_xlpm.norm,"/"),
  _xlpm.a,VALUE(INDEX(_xlpm.p,1)),
  _xlpm.b,VALUE(INDEX(_xlpm.p,2)),
  IF(AND(_xlpm.a&lt;=12,_xlpm.b&lt;=12),"REVIEW_AMBIGUOUS","OK")
)</f>
        <v>#REF!</v>
      </c>
    </row>
    <row r="1200" spans="1:37">
      <c r="A1200" t="s">
        <v>3623</v>
      </c>
      <c r="B1200" t="s">
        <v>3623</v>
      </c>
      <c r="C1200" t="b">
        <v>0</v>
      </c>
      <c r="D1200" t="s">
        <v>7257</v>
      </c>
      <c r="E1200" t="s">
        <v>3624</v>
      </c>
      <c r="F1200" t="s">
        <v>3624</v>
      </c>
      <c r="G1200" t="s">
        <v>7280</v>
      </c>
      <c r="H1200" t="s">
        <v>1165</v>
      </c>
      <c r="I1200" t="s">
        <v>1165</v>
      </c>
      <c r="J1200" t="s">
        <v>101</v>
      </c>
      <c r="K1200" t="s">
        <v>125</v>
      </c>
      <c r="L1200" t="s">
        <v>125</v>
      </c>
      <c r="M1200">
        <f>IF(UPPER(TRIM(Table2[[#This Row],[Status_Clean]]))="CONVERTED",1,0)</f>
        <v>0</v>
      </c>
      <c r="N1200">
        <f>IF(ISNUMBER(MATCH(UPPER(TRIM(Table2[[#This Row],[Status_Clean]])),{"CONTACTED","QUALIFIED","CONVERTED"},0)),1,0)</f>
        <v>1</v>
      </c>
      <c r="O1200" cm="1">
        <f t="array" ref="O1200">_xlfn.SWITCH(UPPER(TRIM(Table2[[#This Row],[Status_Clean]])),"NEW",1,"CONTACTED",2,"QUALIFIED",3,"CONVERTED",4,"LOST",5,99)</f>
        <v>2</v>
      </c>
      <c r="P1200">
        <v>44936</v>
      </c>
      <c r="Q1200" t="s">
        <v>7490</v>
      </c>
      <c r="R1200" t="s">
        <v>7490</v>
      </c>
      <c r="S1200">
        <v>44936</v>
      </c>
      <c r="T1200" t="s">
        <v>7261</v>
      </c>
      <c r="U1200">
        <v>44936</v>
      </c>
      <c r="V1200" t="s">
        <v>7317</v>
      </c>
      <c r="W1200" t="s">
        <v>7263</v>
      </c>
      <c r="X1200" t="s">
        <v>7284</v>
      </c>
      <c r="Y1200" t="s">
        <v>7265</v>
      </c>
      <c r="Z1200" t="s">
        <v>3625</v>
      </c>
      <c r="AA1200">
        <v>22.9</v>
      </c>
      <c r="AB1200" t="str" cm="1">
        <f t="array" ref="AB1200">_xlfn.LET(_xlpm.x,IFERROR(VALUE(Table2[[#This Row],[Response_Time_Hours]]),""),IF(_xlpm.x="","CHECK",_xlfn.IFS(_xlpm.x&lt;=1,"Immediate",_xlpm.x&lt;=6,"Fast",_xlpm.x&lt;=24,"Moderate",_xlpm.x&gt;24,"Delayed")))</f>
        <v>Moderate</v>
      </c>
      <c r="AC1200">
        <v>21</v>
      </c>
      <c r="AD1200" t="str" cm="1">
        <f t="array" ref="AD1200">IF(Table2[[#This Row],[Interaction_Count_Final]]="","N/A",_xlfn.IFS(Table2[[#This Row],[Interaction_Count_Final]]&lt;=2,"Low",Table2[[#This Row],[Interaction_Count_Final]]&lt;=5,"Medium",Table2[[#This Row],[Interaction_Count_Final]]&gt;=6,"High",TRUE,"CHECK"))</f>
        <v>High</v>
      </c>
      <c r="AE1200" t="s">
        <v>7289</v>
      </c>
      <c r="AF1200" t="b">
        <v>1</v>
      </c>
      <c r="AG1200" t="b">
        <v>1</v>
      </c>
      <c r="AH1200">
        <v>1541</v>
      </c>
      <c r="AI1200">
        <v>44936</v>
      </c>
      <c r="AJ1200" t="b">
        <v>1</v>
      </c>
      <c r="AK1200" t="e" cm="1">
        <f t="array" ref="AK1200">_xlfn.LET(
  _xlpm.txt,TRIM(Raw_Data!F1200),
  _xlpm.norm,SUBSTITUTE(SUBSTITUTE(_xlpm.txt,"-","/"),".","/"),
  _xlpm.p,_xlfn.TEXTSPLIT(_xlpm.norm,"/"),
  _xlpm.a,VALUE(INDEX(_xlpm.p,1)),
  _xlpm.b,VALUE(INDEX(_xlpm.p,2)),
  IF(AND(_xlpm.a&lt;=12,_xlpm.b&lt;=12),"REVIEW_AMBIGUOUS","OK")
)</f>
        <v>#REF!</v>
      </c>
    </row>
    <row r="1201" spans="1:37">
      <c r="A1201" t="s">
        <v>3626</v>
      </c>
      <c r="B1201" t="s">
        <v>3626</v>
      </c>
      <c r="C1201" t="b">
        <v>0</v>
      </c>
      <c r="D1201" t="s">
        <v>7257</v>
      </c>
      <c r="E1201" t="s">
        <v>3627</v>
      </c>
      <c r="F1201" t="s">
        <v>3627</v>
      </c>
      <c r="G1201" t="s">
        <v>7258</v>
      </c>
      <c r="H1201" t="s">
        <v>1356</v>
      </c>
      <c r="I1201" t="s">
        <v>1356</v>
      </c>
      <c r="J1201" t="s">
        <v>1356</v>
      </c>
      <c r="K1201" t="s">
        <v>71</v>
      </c>
      <c r="L1201" t="s">
        <v>71</v>
      </c>
      <c r="M1201">
        <f>IF(UPPER(TRIM(Table2[[#This Row],[Status_Clean]]))="CONVERTED",1,0)</f>
        <v>0</v>
      </c>
      <c r="N1201">
        <f>IF(ISNUMBER(MATCH(UPPER(TRIM(Table2[[#This Row],[Status_Clean]])),{"CONTACTED","QUALIFIED","CONVERTED"},0)),1,0)</f>
        <v>1</v>
      </c>
      <c r="O1201" cm="1">
        <f t="array" ref="O1201">_xlfn.SWITCH(UPPER(TRIM(Table2[[#This Row],[Status_Clean]])),"NEW",1,"CONTACTED",2,"QUALIFIED",3,"CONVERTED",4,"LOST",5,99)</f>
        <v>3</v>
      </c>
      <c r="P1201" t="s">
        <v>563</v>
      </c>
      <c r="Q1201" t="s">
        <v>563</v>
      </c>
      <c r="R1201" t="s">
        <v>563</v>
      </c>
      <c r="S1201">
        <v>45009</v>
      </c>
      <c r="T1201" t="s">
        <v>7261</v>
      </c>
      <c r="U1201">
        <v>45009</v>
      </c>
      <c r="V1201" t="s">
        <v>7295</v>
      </c>
      <c r="W1201" t="s">
        <v>7263</v>
      </c>
      <c r="X1201" t="s">
        <v>7284</v>
      </c>
      <c r="Y1201" t="s">
        <v>7312</v>
      </c>
      <c r="Z1201" t="s">
        <v>223</v>
      </c>
      <c r="AA1201">
        <v>69.599999999999994</v>
      </c>
      <c r="AB1201" t="str" cm="1">
        <f t="array" ref="AB1201">_xlfn.LET(_xlpm.x,IFERROR(VALUE(Table2[[#This Row],[Response_Time_Hours]]),""),IF(_xlpm.x="","CHECK",_xlfn.IFS(_xlpm.x&lt;=1,"Immediate",_xlpm.x&lt;=6,"Fast",_xlpm.x&lt;=24,"Moderate",_xlpm.x&gt;24,"Delayed")))</f>
        <v>Delayed</v>
      </c>
      <c r="AC1201">
        <v>41</v>
      </c>
      <c r="AD1201" t="str" cm="1">
        <f t="array" ref="AD1201">IF(Table2[[#This Row],[Interaction_Count_Final]]="","N/A",_xlfn.IFS(Table2[[#This Row],[Interaction_Count_Final]]&lt;=2,"Low",Table2[[#This Row],[Interaction_Count_Final]]&lt;=5,"Medium",Table2[[#This Row],[Interaction_Count_Final]]&gt;=6,"High",TRUE,"CHECK"))</f>
        <v>High</v>
      </c>
      <c r="AE1201" t="s">
        <v>7266</v>
      </c>
      <c r="AF1201" t="b">
        <v>1</v>
      </c>
      <c r="AG1201" t="b">
        <v>1</v>
      </c>
      <c r="AH1201">
        <v>1542</v>
      </c>
      <c r="AI1201">
        <v>45009</v>
      </c>
      <c r="AJ1201" t="b">
        <v>1</v>
      </c>
      <c r="AK1201" t="str" cm="1">
        <f t="array" ref="AK1201">_xlfn.LET(
  _xlpm.txt,TRIM(Raw_Data!F1201),
  _xlpm.norm,SUBSTITUTE(SUBSTITUTE(_xlpm.txt,"-","/"),".","/"),
  _xlpm.p,_xlfn.TEXTSPLIT(_xlpm.norm,"/"),
  _xlpm.a,VALUE(INDEX(_xlpm.p,1)),
  _xlpm.b,VALUE(INDEX(_xlpm.p,2)),
  IF(AND(_xlpm.a&lt;=12,_xlpm.b&lt;=12),"REVIEW_AMBIGUOUS","OK")
)</f>
        <v>OK</v>
      </c>
    </row>
    <row r="1202" spans="1:37">
      <c r="A1202" t="s">
        <v>3628</v>
      </c>
      <c r="B1202" t="s">
        <v>3628</v>
      </c>
      <c r="C1202" t="b">
        <v>0</v>
      </c>
      <c r="D1202" t="s">
        <v>7257</v>
      </c>
      <c r="E1202" t="s">
        <v>8231</v>
      </c>
      <c r="F1202" t="s">
        <v>8231</v>
      </c>
      <c r="G1202" t="s">
        <v>7274</v>
      </c>
      <c r="H1202" t="s">
        <v>538</v>
      </c>
      <c r="I1202" t="s">
        <v>538</v>
      </c>
      <c r="J1202" t="s">
        <v>123</v>
      </c>
      <c r="K1202" t="s">
        <v>7502</v>
      </c>
      <c r="L1202" t="s">
        <v>71</v>
      </c>
      <c r="M1202">
        <f>IF(UPPER(TRIM(Table2[[#This Row],[Status_Clean]]))="CONVERTED",1,0)</f>
        <v>0</v>
      </c>
      <c r="N1202">
        <f>IF(ISNUMBER(MATCH(UPPER(TRIM(Table2[[#This Row],[Status_Clean]])),{"CONTACTED","QUALIFIED","CONVERTED"},0)),1,0)</f>
        <v>1</v>
      </c>
      <c r="O1202" cm="1">
        <f t="array" ref="O1202">_xlfn.SWITCH(UPPER(TRIM(Table2[[#This Row],[Status_Clean]])),"NEW",1,"CONTACTED",2,"QUALIFIED",3,"CONVERTED",4,"LOST",5,99)</f>
        <v>3</v>
      </c>
      <c r="P1202">
        <v>45200</v>
      </c>
      <c r="Q1202" t="s">
        <v>7292</v>
      </c>
      <c r="R1202" t="s">
        <v>7292</v>
      </c>
      <c r="S1202">
        <v>45200</v>
      </c>
      <c r="T1202" t="s">
        <v>7261</v>
      </c>
      <c r="U1202">
        <v>45200</v>
      </c>
      <c r="V1202" t="s">
        <v>7270</v>
      </c>
      <c r="W1202" t="s">
        <v>7263</v>
      </c>
      <c r="X1202" t="s">
        <v>7264</v>
      </c>
      <c r="Y1202" t="s">
        <v>7293</v>
      </c>
      <c r="Z1202" t="s">
        <v>3630</v>
      </c>
      <c r="AA1202">
        <v>9.6999999999999993</v>
      </c>
      <c r="AB1202" t="str" cm="1">
        <f t="array" ref="AB1202">_xlfn.LET(_xlpm.x,IFERROR(VALUE(Table2[[#This Row],[Response_Time_Hours]]),""),IF(_xlpm.x="","CHECK",_xlfn.IFS(_xlpm.x&lt;=1,"Immediate",_xlpm.x&lt;=6,"Fast",_xlpm.x&lt;=24,"Moderate",_xlpm.x&gt;24,"Delayed")))</f>
        <v>Moderate</v>
      </c>
      <c r="AC1202">
        <v>8</v>
      </c>
      <c r="AD1202" t="str" cm="1">
        <f t="array" ref="AD1202">IF(Table2[[#This Row],[Interaction_Count_Final]]="","N/A",_xlfn.IFS(Table2[[#This Row],[Interaction_Count_Final]]&lt;=2,"Low",Table2[[#This Row],[Interaction_Count_Final]]&lt;=5,"Medium",Table2[[#This Row],[Interaction_Count_Final]]&gt;=6,"High",TRUE,"CHECK"))</f>
        <v>High</v>
      </c>
      <c r="AE1202" t="s">
        <v>7273</v>
      </c>
      <c r="AF1202" t="b">
        <v>1</v>
      </c>
      <c r="AG1202" t="b">
        <v>1</v>
      </c>
      <c r="AH1202">
        <v>1543</v>
      </c>
      <c r="AI1202">
        <v>45200</v>
      </c>
      <c r="AJ1202" t="b">
        <v>1</v>
      </c>
      <c r="AK1202" t="e" cm="1">
        <f t="array" ref="AK1202">_xlfn.LET(
  _xlpm.txt,TRIM(Raw_Data!F1202),
  _xlpm.norm,SUBSTITUTE(SUBSTITUTE(_xlpm.txt,"-","/"),".","/"),
  _xlpm.p,_xlfn.TEXTSPLIT(_xlpm.norm,"/"),
  _xlpm.a,VALUE(INDEX(_xlpm.p,1)),
  _xlpm.b,VALUE(INDEX(_xlpm.p,2)),
  IF(AND(_xlpm.a&lt;=12,_xlpm.b&lt;=12),"REVIEW_AMBIGUOUS","OK")
)</f>
        <v>#REF!</v>
      </c>
    </row>
    <row r="1203" spans="1:37">
      <c r="A1203" t="s">
        <v>3631</v>
      </c>
      <c r="B1203" t="s">
        <v>3631</v>
      </c>
      <c r="C1203" t="b">
        <v>0</v>
      </c>
      <c r="D1203" t="s">
        <v>7257</v>
      </c>
      <c r="E1203" t="s">
        <v>3632</v>
      </c>
      <c r="F1203" t="s">
        <v>3632</v>
      </c>
      <c r="G1203" t="s">
        <v>7258</v>
      </c>
      <c r="H1203" t="s">
        <v>106</v>
      </c>
      <c r="I1203" t="s">
        <v>106</v>
      </c>
      <c r="J1203" t="s">
        <v>106</v>
      </c>
      <c r="K1203" t="s">
        <v>125</v>
      </c>
      <c r="L1203" t="s">
        <v>125</v>
      </c>
      <c r="M1203">
        <f>IF(UPPER(TRIM(Table2[[#This Row],[Status_Clean]]))="CONVERTED",1,0)</f>
        <v>0</v>
      </c>
      <c r="N1203">
        <f>IF(ISNUMBER(MATCH(UPPER(TRIM(Table2[[#This Row],[Status_Clean]])),{"CONTACTED","QUALIFIED","CONVERTED"},0)),1,0)</f>
        <v>1</v>
      </c>
      <c r="O1203" cm="1">
        <f t="array" ref="O1203">_xlfn.SWITCH(UPPER(TRIM(Table2[[#This Row],[Status_Clean]])),"NEW",1,"CONTACTED",2,"QUALIFIED",3,"CONVERTED",4,"LOST",5,99)</f>
        <v>2</v>
      </c>
      <c r="P1203">
        <v>45071</v>
      </c>
      <c r="Q1203" t="s">
        <v>7569</v>
      </c>
      <c r="R1203" t="s">
        <v>7569</v>
      </c>
      <c r="S1203">
        <v>45071</v>
      </c>
      <c r="T1203" t="s">
        <v>7261</v>
      </c>
      <c r="U1203">
        <v>45071</v>
      </c>
      <c r="V1203" t="s">
        <v>7314</v>
      </c>
      <c r="W1203" t="s">
        <v>7263</v>
      </c>
      <c r="X1203" t="s">
        <v>7277</v>
      </c>
      <c r="Y1203" t="s">
        <v>7285</v>
      </c>
      <c r="Z1203">
        <v>35</v>
      </c>
      <c r="AA1203">
        <v>35</v>
      </c>
      <c r="AB1203" t="str" cm="1">
        <f t="array" ref="AB1203">_xlfn.LET(_xlpm.x,IFERROR(VALUE(Table2[[#This Row],[Response_Time_Hours]]),""),IF(_xlpm.x="","CHECK",_xlfn.IFS(_xlpm.x&lt;=1,"Immediate",_xlpm.x&lt;=6,"Fast",_xlpm.x&lt;=24,"Moderate",_xlpm.x&gt;24,"Delayed")))</f>
        <v>Delayed</v>
      </c>
      <c r="AC1203">
        <v>23</v>
      </c>
      <c r="AD1203" t="str" cm="1">
        <f t="array" ref="AD1203">IF(Table2[[#This Row],[Interaction_Count_Final]]="","N/A",_xlfn.IFS(Table2[[#This Row],[Interaction_Count_Final]]&lt;=2,"Low",Table2[[#This Row],[Interaction_Count_Final]]&lt;=5,"Medium",Table2[[#This Row],[Interaction_Count_Final]]&gt;=6,"High",TRUE,"CHECK"))</f>
        <v>High</v>
      </c>
      <c r="AE1203" t="s">
        <v>7273</v>
      </c>
      <c r="AF1203" t="b">
        <v>1</v>
      </c>
      <c r="AG1203" t="b">
        <v>1</v>
      </c>
      <c r="AH1203">
        <v>1544</v>
      </c>
      <c r="AI1203">
        <v>45071</v>
      </c>
      <c r="AJ1203" t="b">
        <v>1</v>
      </c>
      <c r="AK1203" t="e" cm="1">
        <f t="array" ref="AK1203">_xlfn.LET(
  _xlpm.txt,TRIM(Raw_Data!F1203),
  _xlpm.norm,SUBSTITUTE(SUBSTITUTE(_xlpm.txt,"-","/"),".","/"),
  _xlpm.p,_xlfn.TEXTSPLIT(_xlpm.norm,"/"),
  _xlpm.a,VALUE(INDEX(_xlpm.p,1)),
  _xlpm.b,VALUE(INDEX(_xlpm.p,2)),
  IF(AND(_xlpm.a&lt;=12,_xlpm.b&lt;=12),"REVIEW_AMBIGUOUS","OK")
)</f>
        <v>#REF!</v>
      </c>
    </row>
    <row r="1204" spans="1:37">
      <c r="A1204" t="s">
        <v>3633</v>
      </c>
      <c r="B1204" t="s">
        <v>3633</v>
      </c>
      <c r="C1204" t="b">
        <v>0</v>
      </c>
      <c r="D1204" t="s">
        <v>7257</v>
      </c>
      <c r="E1204" t="s">
        <v>3634</v>
      </c>
      <c r="F1204" t="s">
        <v>3634</v>
      </c>
      <c r="G1204" t="s">
        <v>7280</v>
      </c>
      <c r="H1204" t="s">
        <v>311</v>
      </c>
      <c r="I1204" t="s">
        <v>311</v>
      </c>
      <c r="J1204" t="s">
        <v>311</v>
      </c>
      <c r="K1204" t="s">
        <v>250</v>
      </c>
      <c r="L1204" t="s">
        <v>250</v>
      </c>
      <c r="M1204">
        <f>IF(UPPER(TRIM(Table2[[#This Row],[Status_Clean]]))="CONVERTED",1,0)</f>
        <v>1</v>
      </c>
      <c r="N1204">
        <f>IF(ISNUMBER(MATCH(UPPER(TRIM(Table2[[#This Row],[Status_Clean]])),{"CONTACTED","QUALIFIED","CONVERTED"},0)),1,0)</f>
        <v>1</v>
      </c>
      <c r="O1204" cm="1">
        <f t="array" ref="O1204">_xlfn.SWITCH(UPPER(TRIM(Table2[[#This Row],[Status_Clean]])),"NEW",1,"CONTACTED",2,"QUALIFIED",3,"CONVERTED",4,"LOST",5,99)</f>
        <v>4</v>
      </c>
      <c r="P1204" t="s">
        <v>3635</v>
      </c>
      <c r="Q1204" t="s">
        <v>8232</v>
      </c>
      <c r="R1204" t="s">
        <v>8232</v>
      </c>
      <c r="S1204">
        <v>45045</v>
      </c>
      <c r="T1204" t="s">
        <v>7261</v>
      </c>
      <c r="U1204">
        <v>45045</v>
      </c>
      <c r="V1204" t="s">
        <v>7297</v>
      </c>
      <c r="W1204" t="s">
        <v>7263</v>
      </c>
      <c r="X1204" t="s">
        <v>7277</v>
      </c>
      <c r="Y1204" t="s">
        <v>7278</v>
      </c>
      <c r="Z1204" t="s">
        <v>3636</v>
      </c>
      <c r="AA1204">
        <v>21.4</v>
      </c>
      <c r="AB1204" t="str" cm="1">
        <f t="array" ref="AB1204">_xlfn.LET(_xlpm.x,IFERROR(VALUE(Table2[[#This Row],[Response_Time_Hours]]),""),IF(_xlpm.x="","CHECK",_xlfn.IFS(_xlpm.x&lt;=1,"Immediate",_xlpm.x&lt;=6,"Fast",_xlpm.x&lt;=24,"Moderate",_xlpm.x&gt;24,"Delayed")))</f>
        <v>Moderate</v>
      </c>
      <c r="AC1204">
        <v>47</v>
      </c>
      <c r="AD1204" t="str" cm="1">
        <f t="array" ref="AD1204">IF(Table2[[#This Row],[Interaction_Count_Final]]="","N/A",_xlfn.IFS(Table2[[#This Row],[Interaction_Count_Final]]&lt;=2,"Low",Table2[[#This Row],[Interaction_Count_Final]]&lt;=5,"Medium",Table2[[#This Row],[Interaction_Count_Final]]&gt;=6,"High",TRUE,"CHECK"))</f>
        <v>High</v>
      </c>
      <c r="AE1204" t="s">
        <v>7266</v>
      </c>
      <c r="AF1204" t="b">
        <v>1</v>
      </c>
      <c r="AG1204" t="b">
        <v>1</v>
      </c>
      <c r="AH1204">
        <v>1545</v>
      </c>
      <c r="AI1204">
        <v>45045</v>
      </c>
      <c r="AJ1204" t="b">
        <v>1</v>
      </c>
      <c r="AK1204" t="str" cm="1">
        <f t="array" ref="AK1204">_xlfn.LET(
  _xlpm.txt,TRIM(Raw_Data!F1204),
  _xlpm.norm,SUBSTITUTE(SUBSTITUTE(_xlpm.txt,"-","/"),".","/"),
  _xlpm.p,_xlfn.TEXTSPLIT(_xlpm.norm,"/"),
  _xlpm.a,VALUE(INDEX(_xlpm.p,1)),
  _xlpm.b,VALUE(INDEX(_xlpm.p,2)),
  IF(AND(_xlpm.a&lt;=12,_xlpm.b&lt;=12),"REVIEW_AMBIGUOUS","OK")
)</f>
        <v>OK</v>
      </c>
    </row>
    <row r="1205" spans="1:37">
      <c r="A1205" t="s">
        <v>3637</v>
      </c>
      <c r="B1205" t="s">
        <v>3637</v>
      </c>
      <c r="C1205" t="b">
        <v>0</v>
      </c>
      <c r="D1205" t="s">
        <v>7257</v>
      </c>
      <c r="E1205" t="s">
        <v>3638</v>
      </c>
      <c r="F1205" t="s">
        <v>3638</v>
      </c>
      <c r="G1205" t="s">
        <v>7303</v>
      </c>
      <c r="H1205" t="s">
        <v>792</v>
      </c>
      <c r="I1205" t="s">
        <v>792</v>
      </c>
      <c r="J1205" t="s">
        <v>792</v>
      </c>
      <c r="K1205" t="s">
        <v>250</v>
      </c>
      <c r="L1205" t="s">
        <v>250</v>
      </c>
      <c r="M1205">
        <f>IF(UPPER(TRIM(Table2[[#This Row],[Status_Clean]]))="CONVERTED",1,0)</f>
        <v>1</v>
      </c>
      <c r="N1205">
        <f>IF(ISNUMBER(MATCH(UPPER(TRIM(Table2[[#This Row],[Status_Clean]])),{"CONTACTED","QUALIFIED","CONVERTED"},0)),1,0)</f>
        <v>1</v>
      </c>
      <c r="O1205" cm="1">
        <f t="array" ref="O1205">_xlfn.SWITCH(UPPER(TRIM(Table2[[#This Row],[Status_Clean]])),"NEW",1,"CONTACTED",2,"QUALIFIED",3,"CONVERTED",4,"LOST",5,99)</f>
        <v>4</v>
      </c>
      <c r="P1205" t="s">
        <v>3639</v>
      </c>
      <c r="Q1205" t="s">
        <v>8233</v>
      </c>
      <c r="R1205" t="s">
        <v>8233</v>
      </c>
      <c r="S1205">
        <v>44955</v>
      </c>
      <c r="T1205" t="s">
        <v>7261</v>
      </c>
      <c r="U1205">
        <v>44955</v>
      </c>
      <c r="V1205" t="s">
        <v>7317</v>
      </c>
      <c r="W1205" t="s">
        <v>7263</v>
      </c>
      <c r="X1205" t="s">
        <v>7284</v>
      </c>
      <c r="Y1205" t="s">
        <v>7293</v>
      </c>
      <c r="Z1205">
        <v>68.5</v>
      </c>
      <c r="AA1205">
        <v>68.5</v>
      </c>
      <c r="AB1205" t="str" cm="1">
        <f t="array" ref="AB1205">_xlfn.LET(_xlpm.x,IFERROR(VALUE(Table2[[#This Row],[Response_Time_Hours]]),""),IF(_xlpm.x="","CHECK",_xlfn.IFS(_xlpm.x&lt;=1,"Immediate",_xlpm.x&lt;=6,"Fast",_xlpm.x&lt;=24,"Moderate",_xlpm.x&gt;24,"Delayed")))</f>
        <v>Delayed</v>
      </c>
      <c r="AC1205">
        <v>33</v>
      </c>
      <c r="AD1205" t="str" cm="1">
        <f t="array" ref="AD1205">IF(Table2[[#This Row],[Interaction_Count_Final]]="","N/A",_xlfn.IFS(Table2[[#This Row],[Interaction_Count_Final]]&lt;=2,"Low",Table2[[#This Row],[Interaction_Count_Final]]&lt;=5,"Medium",Table2[[#This Row],[Interaction_Count_Final]]&gt;=6,"High",TRUE,"CHECK"))</f>
        <v>High</v>
      </c>
      <c r="AE1205" t="s">
        <v>7266</v>
      </c>
      <c r="AF1205" t="b">
        <v>1</v>
      </c>
      <c r="AG1205" t="b">
        <v>1</v>
      </c>
      <c r="AH1205">
        <v>1546</v>
      </c>
      <c r="AI1205">
        <v>44955</v>
      </c>
      <c r="AJ1205" t="b">
        <v>1</v>
      </c>
      <c r="AK1205" t="str" cm="1">
        <f t="array" ref="AK1205">_xlfn.LET(
  _xlpm.txt,TRIM(Raw_Data!F1205),
  _xlpm.norm,SUBSTITUTE(SUBSTITUTE(_xlpm.txt,"-","/"),".","/"),
  _xlpm.p,_xlfn.TEXTSPLIT(_xlpm.norm,"/"),
  _xlpm.a,VALUE(INDEX(_xlpm.p,1)),
  _xlpm.b,VALUE(INDEX(_xlpm.p,2)),
  IF(AND(_xlpm.a&lt;=12,_xlpm.b&lt;=12),"REVIEW_AMBIGUOUS","OK")
)</f>
        <v>OK</v>
      </c>
    </row>
    <row r="1206" spans="1:37">
      <c r="A1206" t="s">
        <v>3640</v>
      </c>
      <c r="B1206" t="s">
        <v>3640</v>
      </c>
      <c r="C1206" t="b">
        <v>0</v>
      </c>
      <c r="D1206" t="s">
        <v>7257</v>
      </c>
      <c r="E1206" t="s">
        <v>3641</v>
      </c>
      <c r="F1206" t="s">
        <v>3641</v>
      </c>
      <c r="G1206" t="s">
        <v>7303</v>
      </c>
      <c r="H1206" t="s">
        <v>792</v>
      </c>
      <c r="I1206" t="s">
        <v>792</v>
      </c>
      <c r="J1206" t="s">
        <v>792</v>
      </c>
      <c r="K1206" t="s">
        <v>7368</v>
      </c>
      <c r="L1206" t="s">
        <v>173</v>
      </c>
      <c r="M1206">
        <f>IF(UPPER(TRIM(Table2[[#This Row],[Status_Clean]]))="CONVERTED",1,0)</f>
        <v>0</v>
      </c>
      <c r="N1206">
        <f>IF(ISNUMBER(MATCH(UPPER(TRIM(Table2[[#This Row],[Status_Clean]])),{"CONTACTED","QUALIFIED","CONVERTED"},0)),1,0)</f>
        <v>0</v>
      </c>
      <c r="O1206" cm="1">
        <f t="array" ref="O1206">_xlfn.SWITCH(UPPER(TRIM(Table2[[#This Row],[Status_Clean]])),"NEW",1,"CONTACTED",2,"QUALIFIED",3,"CONVERTED",4,"LOST",5,99)</f>
        <v>5</v>
      </c>
      <c r="P1206">
        <v>45201</v>
      </c>
      <c r="Q1206" t="s">
        <v>8234</v>
      </c>
      <c r="R1206" t="s">
        <v>8234</v>
      </c>
      <c r="S1206">
        <v>45201</v>
      </c>
      <c r="T1206" t="s">
        <v>7261</v>
      </c>
      <c r="U1206">
        <v>45201</v>
      </c>
      <c r="V1206" t="s">
        <v>7270</v>
      </c>
      <c r="W1206" t="s">
        <v>7263</v>
      </c>
      <c r="X1206" t="s">
        <v>7264</v>
      </c>
      <c r="Y1206" t="s">
        <v>7298</v>
      </c>
      <c r="Z1206" t="s">
        <v>3642</v>
      </c>
      <c r="AA1206">
        <v>24.2</v>
      </c>
      <c r="AB1206" t="str" cm="1">
        <f t="array" ref="AB1206">_xlfn.LET(_xlpm.x,IFERROR(VALUE(Table2[[#This Row],[Response_Time_Hours]]),""),IF(_xlpm.x="","CHECK",_xlfn.IFS(_xlpm.x&lt;=1,"Immediate",_xlpm.x&lt;=6,"Fast",_xlpm.x&lt;=24,"Moderate",_xlpm.x&gt;24,"Delayed")))</f>
        <v>Delayed</v>
      </c>
      <c r="AC1206">
        <v>46</v>
      </c>
      <c r="AD1206" t="str" cm="1">
        <f t="array" ref="AD1206">IF(Table2[[#This Row],[Interaction_Count_Final]]="","N/A",_xlfn.IFS(Table2[[#This Row],[Interaction_Count_Final]]&lt;=2,"Low",Table2[[#This Row],[Interaction_Count_Final]]&lt;=5,"Medium",Table2[[#This Row],[Interaction_Count_Final]]&gt;=6,"High",TRUE,"CHECK"))</f>
        <v>High</v>
      </c>
      <c r="AE1206" t="s">
        <v>7273</v>
      </c>
      <c r="AF1206" t="b">
        <v>1</v>
      </c>
      <c r="AG1206" t="b">
        <v>1</v>
      </c>
      <c r="AH1206">
        <v>1548</v>
      </c>
      <c r="AI1206">
        <v>45201</v>
      </c>
      <c r="AJ1206" t="b">
        <v>1</v>
      </c>
      <c r="AK1206" t="e" cm="1">
        <f t="array" ref="AK1206">_xlfn.LET(
  _xlpm.txt,TRIM(Raw_Data!F1206),
  _xlpm.norm,SUBSTITUTE(SUBSTITUTE(_xlpm.txt,"-","/"),".","/"),
  _xlpm.p,_xlfn.TEXTSPLIT(_xlpm.norm,"/"),
  _xlpm.a,VALUE(INDEX(_xlpm.p,1)),
  _xlpm.b,VALUE(INDEX(_xlpm.p,2)),
  IF(AND(_xlpm.a&lt;=12,_xlpm.b&lt;=12),"REVIEW_AMBIGUOUS","OK")
)</f>
        <v>#REF!</v>
      </c>
    </row>
    <row r="1207" spans="1:37">
      <c r="A1207" t="s">
        <v>3643</v>
      </c>
      <c r="B1207" t="s">
        <v>3643</v>
      </c>
      <c r="C1207" t="b">
        <v>0</v>
      </c>
      <c r="D1207" t="s">
        <v>7257</v>
      </c>
      <c r="E1207" t="s">
        <v>3644</v>
      </c>
      <c r="F1207" t="s">
        <v>3644</v>
      </c>
      <c r="G1207" t="s">
        <v>7274</v>
      </c>
      <c r="H1207" t="s">
        <v>222</v>
      </c>
      <c r="I1207" t="s">
        <v>222</v>
      </c>
      <c r="J1207" t="s">
        <v>222</v>
      </c>
      <c r="K1207" t="s">
        <v>71</v>
      </c>
      <c r="L1207" t="s">
        <v>71</v>
      </c>
      <c r="M1207">
        <f>IF(UPPER(TRIM(Table2[[#This Row],[Status_Clean]]))="CONVERTED",1,0)</f>
        <v>0</v>
      </c>
      <c r="N1207">
        <f>IF(ISNUMBER(MATCH(UPPER(TRIM(Table2[[#This Row],[Status_Clean]])),{"CONTACTED","QUALIFIED","CONVERTED"},0)),1,0)</f>
        <v>1</v>
      </c>
      <c r="O1207" cm="1">
        <f t="array" ref="O1207">_xlfn.SWITCH(UPPER(TRIM(Table2[[#This Row],[Status_Clean]])),"NEW",1,"CONTACTED",2,"QUALIFIED",3,"CONVERTED",4,"LOST",5,99)</f>
        <v>3</v>
      </c>
      <c r="P1207" t="s">
        <v>3645</v>
      </c>
      <c r="Q1207" t="s">
        <v>8235</v>
      </c>
      <c r="R1207" t="s">
        <v>8235</v>
      </c>
      <c r="S1207">
        <v>45273</v>
      </c>
      <c r="T1207" t="s">
        <v>7261</v>
      </c>
      <c r="U1207">
        <v>45273</v>
      </c>
      <c r="V1207" t="s">
        <v>7262</v>
      </c>
      <c r="W1207" t="s">
        <v>7263</v>
      </c>
      <c r="X1207" t="s">
        <v>7264</v>
      </c>
      <c r="Y1207" t="s">
        <v>7272</v>
      </c>
      <c r="Z1207" t="s">
        <v>857</v>
      </c>
      <c r="AA1207">
        <v>9.6000000000000014</v>
      </c>
      <c r="AB1207" t="str" cm="1">
        <f t="array" ref="AB1207">_xlfn.LET(_xlpm.x,IFERROR(VALUE(Table2[[#This Row],[Response_Time_Hours]]),""),IF(_xlpm.x="","CHECK",_xlfn.IFS(_xlpm.x&lt;=1,"Immediate",_xlpm.x&lt;=6,"Fast",_xlpm.x&lt;=24,"Moderate",_xlpm.x&gt;24,"Delayed")))</f>
        <v>Moderate</v>
      </c>
      <c r="AC1207">
        <v>2</v>
      </c>
      <c r="AD1207" t="str" cm="1">
        <f t="array" ref="AD1207">IF(Table2[[#This Row],[Interaction_Count_Final]]="","N/A",_xlfn.IFS(Table2[[#This Row],[Interaction_Count_Final]]&lt;=2,"Low",Table2[[#This Row],[Interaction_Count_Final]]&lt;=5,"Medium",Table2[[#This Row],[Interaction_Count_Final]]&gt;=6,"High",TRUE,"CHECK"))</f>
        <v>Low</v>
      </c>
      <c r="AE1207" t="s">
        <v>7266</v>
      </c>
      <c r="AF1207" t="b">
        <v>1</v>
      </c>
      <c r="AG1207" t="b">
        <v>1</v>
      </c>
      <c r="AH1207">
        <v>1549</v>
      </c>
      <c r="AI1207">
        <v>45273</v>
      </c>
      <c r="AJ1207" t="b">
        <v>1</v>
      </c>
      <c r="AK1207" t="str" cm="1">
        <f t="array" ref="AK1207">_xlfn.LET(
  _xlpm.txt,TRIM(Raw_Data!F1207),
  _xlpm.norm,SUBSTITUTE(SUBSTITUTE(_xlpm.txt,"-","/"),".","/"),
  _xlpm.p,_xlfn.TEXTSPLIT(_xlpm.norm,"/"),
  _xlpm.a,VALUE(INDEX(_xlpm.p,1)),
  _xlpm.b,VALUE(INDEX(_xlpm.p,2)),
  IF(AND(_xlpm.a&lt;=12,_xlpm.b&lt;=12),"REVIEW_AMBIGUOUS","OK")
)</f>
        <v>OK</v>
      </c>
    </row>
    <row r="1208" spans="1:37">
      <c r="A1208" t="s">
        <v>3646</v>
      </c>
      <c r="B1208" t="s">
        <v>3646</v>
      </c>
      <c r="C1208" t="b">
        <v>0</v>
      </c>
      <c r="D1208" t="s">
        <v>7257</v>
      </c>
      <c r="E1208" t="s">
        <v>3647</v>
      </c>
      <c r="F1208" t="s">
        <v>3647</v>
      </c>
      <c r="G1208" t="s">
        <v>7268</v>
      </c>
      <c r="H1208" t="s">
        <v>311</v>
      </c>
      <c r="I1208" t="s">
        <v>311</v>
      </c>
      <c r="J1208" t="s">
        <v>311</v>
      </c>
      <c r="K1208" t="s">
        <v>193</v>
      </c>
      <c r="L1208" t="s">
        <v>193</v>
      </c>
      <c r="M1208">
        <f>IF(UPPER(TRIM(Table2[[#This Row],[Status_Clean]]))="CONVERTED",1,0)</f>
        <v>0</v>
      </c>
      <c r="N1208">
        <f>IF(ISNUMBER(MATCH(UPPER(TRIM(Table2[[#This Row],[Status_Clean]])),{"CONTACTED","QUALIFIED","CONVERTED"},0)),1,0)</f>
        <v>0</v>
      </c>
      <c r="O1208" cm="1">
        <f t="array" ref="O1208">_xlfn.SWITCH(UPPER(TRIM(Table2[[#This Row],[Status_Clean]])),"NEW",1,"CONTACTED",2,"QUALIFIED",3,"CONVERTED",4,"LOST",5,99)</f>
        <v>1</v>
      </c>
      <c r="P1208">
        <v>44979</v>
      </c>
      <c r="Q1208" t="s">
        <v>7595</v>
      </c>
      <c r="R1208" t="s">
        <v>7595</v>
      </c>
      <c r="S1208">
        <v>44979</v>
      </c>
      <c r="T1208" t="s">
        <v>7261</v>
      </c>
      <c r="U1208">
        <v>44979</v>
      </c>
      <c r="V1208" t="s">
        <v>7283</v>
      </c>
      <c r="W1208" t="s">
        <v>7263</v>
      </c>
      <c r="X1208" t="s">
        <v>7284</v>
      </c>
      <c r="Y1208" t="s">
        <v>7272</v>
      </c>
      <c r="Z1208" t="s">
        <v>1018</v>
      </c>
      <c r="AA1208">
        <v>46.5</v>
      </c>
      <c r="AB1208" t="str" cm="1">
        <f t="array" ref="AB1208">_xlfn.LET(_xlpm.x,IFERROR(VALUE(Table2[[#This Row],[Response_Time_Hours]]),""),IF(_xlpm.x="","CHECK",_xlfn.IFS(_xlpm.x&lt;=1,"Immediate",_xlpm.x&lt;=6,"Fast",_xlpm.x&lt;=24,"Moderate",_xlpm.x&gt;24,"Delayed")))</f>
        <v>Delayed</v>
      </c>
      <c r="AC1208">
        <v>15</v>
      </c>
      <c r="AD1208" t="str" cm="1">
        <f t="array" ref="AD1208">IF(Table2[[#This Row],[Interaction_Count_Final]]="","N/A",_xlfn.IFS(Table2[[#This Row],[Interaction_Count_Final]]&lt;=2,"Low",Table2[[#This Row],[Interaction_Count_Final]]&lt;=5,"Medium",Table2[[#This Row],[Interaction_Count_Final]]&gt;=6,"High",TRUE,"CHECK"))</f>
        <v>High</v>
      </c>
      <c r="AE1208" t="s">
        <v>7266</v>
      </c>
      <c r="AF1208" t="b">
        <v>1</v>
      </c>
      <c r="AG1208" t="b">
        <v>1</v>
      </c>
      <c r="AH1208">
        <v>1550</v>
      </c>
      <c r="AI1208">
        <v>44979</v>
      </c>
      <c r="AJ1208" t="b">
        <v>1</v>
      </c>
      <c r="AK1208" t="e" cm="1">
        <f t="array" ref="AK1208">_xlfn.LET(
  _xlpm.txt,TRIM(Raw_Data!F1208),
  _xlpm.norm,SUBSTITUTE(SUBSTITUTE(_xlpm.txt,"-","/"),".","/"),
  _xlpm.p,_xlfn.TEXTSPLIT(_xlpm.norm,"/"),
  _xlpm.a,VALUE(INDEX(_xlpm.p,1)),
  _xlpm.b,VALUE(INDEX(_xlpm.p,2)),
  IF(AND(_xlpm.a&lt;=12,_xlpm.b&lt;=12),"REVIEW_AMBIGUOUS","OK")
)</f>
        <v>#REF!</v>
      </c>
    </row>
    <row r="1209" spans="1:37">
      <c r="A1209" t="s">
        <v>3648</v>
      </c>
      <c r="B1209" t="s">
        <v>3648</v>
      </c>
      <c r="C1209" t="b">
        <v>0</v>
      </c>
      <c r="D1209" t="s">
        <v>7257</v>
      </c>
      <c r="E1209" t="s">
        <v>3649</v>
      </c>
      <c r="F1209" t="s">
        <v>3649</v>
      </c>
      <c r="G1209" t="s">
        <v>7268</v>
      </c>
      <c r="H1209" t="s">
        <v>311</v>
      </c>
      <c r="I1209" t="s">
        <v>311</v>
      </c>
      <c r="J1209" t="s">
        <v>311</v>
      </c>
      <c r="K1209" t="s">
        <v>71</v>
      </c>
      <c r="L1209" t="s">
        <v>71</v>
      </c>
      <c r="M1209">
        <f>IF(UPPER(TRIM(Table2[[#This Row],[Status_Clean]]))="CONVERTED",1,0)</f>
        <v>0</v>
      </c>
      <c r="N1209">
        <f>IF(ISNUMBER(MATCH(UPPER(TRIM(Table2[[#This Row],[Status_Clean]])),{"CONTACTED","QUALIFIED","CONVERTED"},0)),1,0)</f>
        <v>1</v>
      </c>
      <c r="O1209" cm="1">
        <f t="array" ref="O1209">_xlfn.SWITCH(UPPER(TRIM(Table2[[#This Row],[Status_Clean]])),"NEW",1,"CONTACTED",2,"QUALIFIED",3,"CONVERTED",4,"LOST",5,99)</f>
        <v>3</v>
      </c>
      <c r="P1209" t="s">
        <v>3650</v>
      </c>
      <c r="Q1209" t="s">
        <v>8236</v>
      </c>
      <c r="R1209" t="s">
        <v>8236</v>
      </c>
      <c r="S1209">
        <v>45426</v>
      </c>
      <c r="T1209" t="s">
        <v>7261</v>
      </c>
      <c r="U1209">
        <v>45426</v>
      </c>
      <c r="V1209" t="s">
        <v>7314</v>
      </c>
      <c r="W1209" t="s">
        <v>7271</v>
      </c>
      <c r="X1209" t="s">
        <v>7277</v>
      </c>
      <c r="Y1209" t="s">
        <v>7265</v>
      </c>
      <c r="Z1209" t="s">
        <v>194</v>
      </c>
      <c r="AA1209">
        <v>2.4000000000000004</v>
      </c>
      <c r="AB1209" t="str" cm="1">
        <f t="array" ref="AB1209">_xlfn.LET(_xlpm.x,IFERROR(VALUE(Table2[[#This Row],[Response_Time_Hours]]),""),IF(_xlpm.x="","CHECK",_xlfn.IFS(_xlpm.x&lt;=1,"Immediate",_xlpm.x&lt;=6,"Fast",_xlpm.x&lt;=24,"Moderate",_xlpm.x&gt;24,"Delayed")))</f>
        <v>Fast</v>
      </c>
      <c r="AC1209">
        <v>50</v>
      </c>
      <c r="AD1209" t="str" cm="1">
        <f t="array" ref="AD1209">IF(Table2[[#This Row],[Interaction_Count_Final]]="","N/A",_xlfn.IFS(Table2[[#This Row],[Interaction_Count_Final]]&lt;=2,"Low",Table2[[#This Row],[Interaction_Count_Final]]&lt;=5,"Medium",Table2[[#This Row],[Interaction_Count_Final]]&gt;=6,"High",TRUE,"CHECK"))</f>
        <v>High</v>
      </c>
      <c r="AE1209" t="s">
        <v>7273</v>
      </c>
      <c r="AF1209" t="b">
        <v>1</v>
      </c>
      <c r="AG1209" t="b">
        <v>1</v>
      </c>
      <c r="AH1209">
        <v>1551</v>
      </c>
      <c r="AI1209">
        <v>45426</v>
      </c>
      <c r="AJ1209" t="b">
        <v>1</v>
      </c>
      <c r="AK1209" t="str" cm="1">
        <f t="array" ref="AK1209">_xlfn.LET(
  _xlpm.txt,TRIM(Raw_Data!F1209),
  _xlpm.norm,SUBSTITUTE(SUBSTITUTE(_xlpm.txt,"-","/"),".","/"),
  _xlpm.p,_xlfn.TEXTSPLIT(_xlpm.norm,"/"),
  _xlpm.a,VALUE(INDEX(_xlpm.p,1)),
  _xlpm.b,VALUE(INDEX(_xlpm.p,2)),
  IF(AND(_xlpm.a&lt;=12,_xlpm.b&lt;=12),"REVIEW_AMBIGUOUS","OK")
)</f>
        <v>OK</v>
      </c>
    </row>
    <row r="1210" spans="1:37">
      <c r="A1210" t="s">
        <v>3651</v>
      </c>
      <c r="B1210" t="s">
        <v>3651</v>
      </c>
      <c r="C1210" t="b">
        <v>0</v>
      </c>
      <c r="D1210" t="s">
        <v>7257</v>
      </c>
      <c r="E1210" t="s">
        <v>3652</v>
      </c>
      <c r="F1210" t="s">
        <v>3652</v>
      </c>
      <c r="G1210" t="s">
        <v>7274</v>
      </c>
      <c r="H1210" t="s">
        <v>101</v>
      </c>
      <c r="I1210" t="s">
        <v>101</v>
      </c>
      <c r="J1210" t="s">
        <v>101</v>
      </c>
      <c r="K1210" t="s">
        <v>173</v>
      </c>
      <c r="L1210" t="s">
        <v>173</v>
      </c>
      <c r="M1210">
        <f>IF(UPPER(TRIM(Table2[[#This Row],[Status_Clean]]))="CONVERTED",1,0)</f>
        <v>0</v>
      </c>
      <c r="N1210">
        <f>IF(ISNUMBER(MATCH(UPPER(TRIM(Table2[[#This Row],[Status_Clean]])),{"CONTACTED","QUALIFIED","CONVERTED"},0)),1,0)</f>
        <v>0</v>
      </c>
      <c r="O1210" cm="1">
        <f t="array" ref="O1210">_xlfn.SWITCH(UPPER(TRIM(Table2[[#This Row],[Status_Clean]])),"NEW",1,"CONTACTED",2,"QUALIFIED",3,"CONVERTED",4,"LOST",5,99)</f>
        <v>5</v>
      </c>
      <c r="P1210">
        <v>44946</v>
      </c>
      <c r="Q1210" t="s">
        <v>8094</v>
      </c>
      <c r="R1210" t="s">
        <v>8094</v>
      </c>
      <c r="S1210">
        <v>44946</v>
      </c>
      <c r="T1210" t="s">
        <v>7261</v>
      </c>
      <c r="U1210">
        <v>44946</v>
      </c>
      <c r="V1210" t="s">
        <v>7317</v>
      </c>
      <c r="W1210" t="s">
        <v>7263</v>
      </c>
      <c r="X1210" t="s">
        <v>7284</v>
      </c>
      <c r="Y1210" t="s">
        <v>7312</v>
      </c>
      <c r="Z1210">
        <v>12</v>
      </c>
      <c r="AA1210">
        <v>12</v>
      </c>
      <c r="AB1210" t="str" cm="1">
        <f t="array" ref="AB1210">_xlfn.LET(_xlpm.x,IFERROR(VALUE(Table2[[#This Row],[Response_Time_Hours]]),""),IF(_xlpm.x="","CHECK",_xlfn.IFS(_xlpm.x&lt;=1,"Immediate",_xlpm.x&lt;=6,"Fast",_xlpm.x&lt;=24,"Moderate",_xlpm.x&gt;24,"Delayed")))</f>
        <v>Moderate</v>
      </c>
      <c r="AC1210">
        <v>19</v>
      </c>
      <c r="AD1210" t="str" cm="1">
        <f t="array" ref="AD1210">IF(Table2[[#This Row],[Interaction_Count_Final]]="","N/A",_xlfn.IFS(Table2[[#This Row],[Interaction_Count_Final]]&lt;=2,"Low",Table2[[#This Row],[Interaction_Count_Final]]&lt;=5,"Medium",Table2[[#This Row],[Interaction_Count_Final]]&gt;=6,"High",TRUE,"CHECK"))</f>
        <v>High</v>
      </c>
      <c r="AE1210" t="s">
        <v>7273</v>
      </c>
      <c r="AF1210" t="b">
        <v>1</v>
      </c>
      <c r="AG1210" t="b">
        <v>1</v>
      </c>
      <c r="AH1210">
        <v>1552</v>
      </c>
      <c r="AI1210">
        <v>44946</v>
      </c>
      <c r="AJ1210" t="b">
        <v>1</v>
      </c>
      <c r="AK1210" t="e" cm="1">
        <f t="array" ref="AK1210">_xlfn.LET(
  _xlpm.txt,TRIM(Raw_Data!F1210),
  _xlpm.norm,SUBSTITUTE(SUBSTITUTE(_xlpm.txt,"-","/"),".","/"),
  _xlpm.p,_xlfn.TEXTSPLIT(_xlpm.norm,"/"),
  _xlpm.a,VALUE(INDEX(_xlpm.p,1)),
  _xlpm.b,VALUE(INDEX(_xlpm.p,2)),
  IF(AND(_xlpm.a&lt;=12,_xlpm.b&lt;=12),"REVIEW_AMBIGUOUS","OK")
)</f>
        <v>#REF!</v>
      </c>
    </row>
    <row r="1211" spans="1:37">
      <c r="A1211" t="s">
        <v>3653</v>
      </c>
      <c r="B1211" t="s">
        <v>3653</v>
      </c>
      <c r="C1211" t="b">
        <v>0</v>
      </c>
      <c r="D1211" t="s">
        <v>7257</v>
      </c>
      <c r="E1211" t="s">
        <v>3654</v>
      </c>
      <c r="F1211" t="s">
        <v>3654</v>
      </c>
      <c r="G1211" t="s">
        <v>7258</v>
      </c>
      <c r="H1211" t="s">
        <v>263</v>
      </c>
      <c r="I1211" t="s">
        <v>263</v>
      </c>
      <c r="J1211" t="s">
        <v>263</v>
      </c>
      <c r="K1211" t="s">
        <v>125</v>
      </c>
      <c r="L1211" t="s">
        <v>125</v>
      </c>
      <c r="M1211">
        <f>IF(UPPER(TRIM(Table2[[#This Row],[Status_Clean]]))="CONVERTED",1,0)</f>
        <v>0</v>
      </c>
      <c r="N1211">
        <f>IF(ISNUMBER(MATCH(UPPER(TRIM(Table2[[#This Row],[Status_Clean]])),{"CONTACTED","QUALIFIED","CONVERTED"},0)),1,0)</f>
        <v>1</v>
      </c>
      <c r="O1211" cm="1">
        <f t="array" ref="O1211">_xlfn.SWITCH(UPPER(TRIM(Table2[[#This Row],[Status_Clean]])),"NEW",1,"CONTACTED",2,"QUALIFIED",3,"CONVERTED",4,"LOST",5,99)</f>
        <v>2</v>
      </c>
      <c r="P1211" t="s">
        <v>3655</v>
      </c>
      <c r="Q1211" t="s">
        <v>8237</v>
      </c>
      <c r="R1211" t="s">
        <v>8237</v>
      </c>
      <c r="S1211">
        <v>45146</v>
      </c>
      <c r="T1211" t="s">
        <v>7261</v>
      </c>
      <c r="U1211">
        <v>45146</v>
      </c>
      <c r="V1211" t="s">
        <v>7310</v>
      </c>
      <c r="W1211" t="s">
        <v>7263</v>
      </c>
      <c r="X1211" t="s">
        <v>7288</v>
      </c>
      <c r="Y1211" t="s">
        <v>7265</v>
      </c>
      <c r="Z1211" t="s">
        <v>1742</v>
      </c>
      <c r="AA1211">
        <v>32.6</v>
      </c>
      <c r="AB1211" t="str" cm="1">
        <f t="array" ref="AB1211">_xlfn.LET(_xlpm.x,IFERROR(VALUE(Table2[[#This Row],[Response_Time_Hours]]),""),IF(_xlpm.x="","CHECK",_xlfn.IFS(_xlpm.x&lt;=1,"Immediate",_xlpm.x&lt;=6,"Fast",_xlpm.x&lt;=24,"Moderate",_xlpm.x&gt;24,"Delayed")))</f>
        <v>Delayed</v>
      </c>
      <c r="AC1211">
        <v>46</v>
      </c>
      <c r="AD1211" t="str" cm="1">
        <f t="array" ref="AD1211">IF(Table2[[#This Row],[Interaction_Count_Final]]="","N/A",_xlfn.IFS(Table2[[#This Row],[Interaction_Count_Final]]&lt;=2,"Low",Table2[[#This Row],[Interaction_Count_Final]]&lt;=5,"Medium",Table2[[#This Row],[Interaction_Count_Final]]&gt;=6,"High",TRUE,"CHECK"))</f>
        <v>High</v>
      </c>
      <c r="AE1211" t="s">
        <v>7273</v>
      </c>
      <c r="AF1211" t="b">
        <v>1</v>
      </c>
      <c r="AG1211" t="b">
        <v>1</v>
      </c>
      <c r="AH1211">
        <v>1553</v>
      </c>
      <c r="AI1211">
        <v>45146</v>
      </c>
      <c r="AJ1211" t="b">
        <v>1</v>
      </c>
      <c r="AK1211" t="e" cm="1">
        <f t="array" ref="AK1211">_xlfn.LET(
  _xlpm.txt,TRIM(Raw_Data!F1211),
  _xlpm.norm,SUBSTITUTE(SUBSTITUTE(_xlpm.txt,"-","/"),".","/"),
  _xlpm.p,_xlfn.TEXTSPLIT(_xlpm.norm,"/"),
  _xlpm.a,VALUE(INDEX(_xlpm.p,1)),
  _xlpm.b,VALUE(INDEX(_xlpm.p,2)),
  IF(AND(_xlpm.a&lt;=12,_xlpm.b&lt;=12),"REVIEW_AMBIGUOUS","OK")
)</f>
        <v>#REF!</v>
      </c>
    </row>
    <row r="1212" spans="1:37">
      <c r="A1212" t="s">
        <v>3656</v>
      </c>
      <c r="B1212" t="s">
        <v>3656</v>
      </c>
      <c r="C1212" t="b">
        <v>0</v>
      </c>
      <c r="D1212" t="s">
        <v>7257</v>
      </c>
      <c r="E1212" t="s">
        <v>8238</v>
      </c>
      <c r="F1212" t="s">
        <v>8238</v>
      </c>
      <c r="G1212" t="s">
        <v>7268</v>
      </c>
      <c r="H1212" t="s">
        <v>311</v>
      </c>
      <c r="I1212" t="s">
        <v>311</v>
      </c>
      <c r="J1212" t="s">
        <v>311</v>
      </c>
      <c r="K1212" t="s">
        <v>7281</v>
      </c>
      <c r="L1212" t="s">
        <v>125</v>
      </c>
      <c r="M1212">
        <f>IF(UPPER(TRIM(Table2[[#This Row],[Status_Clean]]))="CONVERTED",1,0)</f>
        <v>0</v>
      </c>
      <c r="N1212">
        <f>IF(ISNUMBER(MATCH(UPPER(TRIM(Table2[[#This Row],[Status_Clean]])),{"CONTACTED","QUALIFIED","CONVERTED"},0)),1,0)</f>
        <v>1</v>
      </c>
      <c r="O1212" cm="1">
        <f t="array" ref="O1212">_xlfn.SWITCH(UPPER(TRIM(Table2[[#This Row],[Status_Clean]])),"NEW",1,"CONTACTED",2,"QUALIFIED",3,"CONVERTED",4,"LOST",5,99)</f>
        <v>2</v>
      </c>
      <c r="P1212">
        <v>45127</v>
      </c>
      <c r="Q1212" t="s">
        <v>7323</v>
      </c>
      <c r="R1212" t="s">
        <v>7323</v>
      </c>
      <c r="S1212">
        <v>45127</v>
      </c>
      <c r="T1212" t="s">
        <v>7261</v>
      </c>
      <c r="U1212">
        <v>45127</v>
      </c>
      <c r="V1212" t="s">
        <v>7305</v>
      </c>
      <c r="W1212" t="s">
        <v>7263</v>
      </c>
      <c r="X1212" t="s">
        <v>7288</v>
      </c>
      <c r="Y1212" t="s">
        <v>7285</v>
      </c>
      <c r="Z1212" t="s">
        <v>2433</v>
      </c>
      <c r="AA1212">
        <v>24.5</v>
      </c>
      <c r="AB1212" t="str" cm="1">
        <f t="array" ref="AB1212">_xlfn.LET(_xlpm.x,IFERROR(VALUE(Table2[[#This Row],[Response_Time_Hours]]),""),IF(_xlpm.x="","CHECK",_xlfn.IFS(_xlpm.x&lt;=1,"Immediate",_xlpm.x&lt;=6,"Fast",_xlpm.x&lt;=24,"Moderate",_xlpm.x&gt;24,"Delayed")))</f>
        <v>Delayed</v>
      </c>
      <c r="AC1212">
        <v>35</v>
      </c>
      <c r="AD1212" t="str" cm="1">
        <f t="array" ref="AD1212">IF(Table2[[#This Row],[Interaction_Count_Final]]="","N/A",_xlfn.IFS(Table2[[#This Row],[Interaction_Count_Final]]&lt;=2,"Low",Table2[[#This Row],[Interaction_Count_Final]]&lt;=5,"Medium",Table2[[#This Row],[Interaction_Count_Final]]&gt;=6,"High",TRUE,"CHECK"))</f>
        <v>High</v>
      </c>
      <c r="AE1212" t="s">
        <v>7266</v>
      </c>
      <c r="AF1212" t="b">
        <v>1</v>
      </c>
      <c r="AG1212" t="b">
        <v>1</v>
      </c>
      <c r="AH1212">
        <v>1554</v>
      </c>
      <c r="AI1212">
        <v>45127</v>
      </c>
      <c r="AJ1212" t="b">
        <v>1</v>
      </c>
      <c r="AK1212" t="e" cm="1">
        <f t="array" ref="AK1212">_xlfn.LET(
  _xlpm.txt,TRIM(Raw_Data!F1212),
  _xlpm.norm,SUBSTITUTE(SUBSTITUTE(_xlpm.txt,"-","/"),".","/"),
  _xlpm.p,_xlfn.TEXTSPLIT(_xlpm.norm,"/"),
  _xlpm.a,VALUE(INDEX(_xlpm.p,1)),
  _xlpm.b,VALUE(INDEX(_xlpm.p,2)),
  IF(AND(_xlpm.a&lt;=12,_xlpm.b&lt;=12),"REVIEW_AMBIGUOUS","OK")
)</f>
        <v>#REF!</v>
      </c>
    </row>
    <row r="1213" spans="1:37">
      <c r="A1213" t="s">
        <v>3658</v>
      </c>
      <c r="B1213" t="s">
        <v>3658</v>
      </c>
      <c r="C1213" t="b">
        <v>0</v>
      </c>
      <c r="D1213" t="s">
        <v>7257</v>
      </c>
      <c r="E1213" t="s">
        <v>3659</v>
      </c>
      <c r="F1213" t="s">
        <v>3659</v>
      </c>
      <c r="G1213" t="s">
        <v>7268</v>
      </c>
      <c r="H1213" t="s">
        <v>101</v>
      </c>
      <c r="I1213" t="s">
        <v>101</v>
      </c>
      <c r="J1213" t="s">
        <v>101</v>
      </c>
      <c r="K1213" t="s">
        <v>71</v>
      </c>
      <c r="L1213" t="s">
        <v>71</v>
      </c>
      <c r="M1213">
        <f>IF(UPPER(TRIM(Table2[[#This Row],[Status_Clean]]))="CONVERTED",1,0)</f>
        <v>0</v>
      </c>
      <c r="N1213">
        <f>IF(ISNUMBER(MATCH(UPPER(TRIM(Table2[[#This Row],[Status_Clean]])),{"CONTACTED","QUALIFIED","CONVERTED"},0)),1,0)</f>
        <v>1</v>
      </c>
      <c r="O1213" cm="1">
        <f t="array" ref="O1213">_xlfn.SWITCH(UPPER(TRIM(Table2[[#This Row],[Status_Clean]])),"NEW",1,"CONTACTED",2,"QUALIFIED",3,"CONVERTED",4,"LOST",5,99)</f>
        <v>3</v>
      </c>
      <c r="P1213" t="s">
        <v>3660</v>
      </c>
      <c r="Q1213" t="s">
        <v>7869</v>
      </c>
      <c r="R1213" t="s">
        <v>7869</v>
      </c>
      <c r="S1213">
        <v>45379</v>
      </c>
      <c r="T1213" t="s">
        <v>7261</v>
      </c>
      <c r="U1213">
        <v>45379</v>
      </c>
      <c r="V1213" t="s">
        <v>7295</v>
      </c>
      <c r="W1213" t="s">
        <v>7271</v>
      </c>
      <c r="X1213" t="s">
        <v>7284</v>
      </c>
      <c r="Y1213" t="s">
        <v>7285</v>
      </c>
      <c r="Z1213">
        <v>34</v>
      </c>
      <c r="AA1213">
        <v>34</v>
      </c>
      <c r="AB1213" t="str" cm="1">
        <f t="array" ref="AB1213">_xlfn.LET(_xlpm.x,IFERROR(VALUE(Table2[[#This Row],[Response_Time_Hours]]),""),IF(_xlpm.x="","CHECK",_xlfn.IFS(_xlpm.x&lt;=1,"Immediate",_xlpm.x&lt;=6,"Fast",_xlpm.x&lt;=24,"Moderate",_xlpm.x&gt;24,"Delayed")))</f>
        <v>Delayed</v>
      </c>
      <c r="AC1213">
        <v>6</v>
      </c>
      <c r="AD1213" t="str" cm="1">
        <f t="array" ref="AD1213">IF(Table2[[#This Row],[Interaction_Count_Final]]="","N/A",_xlfn.IFS(Table2[[#This Row],[Interaction_Count_Final]]&lt;=2,"Low",Table2[[#This Row],[Interaction_Count_Final]]&lt;=5,"Medium",Table2[[#This Row],[Interaction_Count_Final]]&gt;=6,"High",TRUE,"CHECK"))</f>
        <v>High</v>
      </c>
      <c r="AE1213" t="s">
        <v>7273</v>
      </c>
      <c r="AF1213" t="b">
        <v>1</v>
      </c>
      <c r="AG1213" t="b">
        <v>1</v>
      </c>
      <c r="AH1213">
        <v>1555</v>
      </c>
      <c r="AI1213">
        <v>45379</v>
      </c>
      <c r="AJ1213" t="b">
        <v>1</v>
      </c>
      <c r="AK1213" t="str" cm="1">
        <f t="array" ref="AK1213">_xlfn.LET(
  _xlpm.txt,TRIM(Raw_Data!F1213),
  _xlpm.norm,SUBSTITUTE(SUBSTITUTE(_xlpm.txt,"-","/"),".","/"),
  _xlpm.p,_xlfn.TEXTSPLIT(_xlpm.norm,"/"),
  _xlpm.a,VALUE(INDEX(_xlpm.p,1)),
  _xlpm.b,VALUE(INDEX(_xlpm.p,2)),
  IF(AND(_xlpm.a&lt;=12,_xlpm.b&lt;=12),"REVIEW_AMBIGUOUS","OK")
)</f>
        <v>OK</v>
      </c>
    </row>
    <row r="1214" spans="1:37">
      <c r="A1214" t="s">
        <v>3661</v>
      </c>
      <c r="B1214" t="s">
        <v>3661</v>
      </c>
      <c r="C1214" t="b">
        <v>0</v>
      </c>
      <c r="D1214" t="s">
        <v>7257</v>
      </c>
      <c r="E1214" t="s">
        <v>3662</v>
      </c>
      <c r="F1214" t="s">
        <v>3662</v>
      </c>
      <c r="G1214" t="s">
        <v>7268</v>
      </c>
      <c r="H1214" t="s">
        <v>222</v>
      </c>
      <c r="I1214" t="s">
        <v>222</v>
      </c>
      <c r="J1214" t="s">
        <v>222</v>
      </c>
      <c r="K1214" t="s">
        <v>173</v>
      </c>
      <c r="L1214" t="s">
        <v>173</v>
      </c>
      <c r="M1214">
        <f>IF(UPPER(TRIM(Table2[[#This Row],[Status_Clean]]))="CONVERTED",1,0)</f>
        <v>0</v>
      </c>
      <c r="N1214">
        <f>IF(ISNUMBER(MATCH(UPPER(TRIM(Table2[[#This Row],[Status_Clean]])),{"CONTACTED","QUALIFIED","CONVERTED"},0)),1,0)</f>
        <v>0</v>
      </c>
      <c r="O1214" cm="1">
        <f t="array" ref="O1214">_xlfn.SWITCH(UPPER(TRIM(Table2[[#This Row],[Status_Clean]])),"NEW",1,"CONTACTED",2,"QUALIFIED",3,"CONVERTED",4,"LOST",5,99)</f>
        <v>5</v>
      </c>
      <c r="P1214" t="s">
        <v>3663</v>
      </c>
      <c r="Q1214" t="s">
        <v>3663</v>
      </c>
      <c r="R1214" t="s">
        <v>3663</v>
      </c>
      <c r="S1214">
        <v>45372</v>
      </c>
      <c r="T1214" t="s">
        <v>7261</v>
      </c>
      <c r="U1214">
        <v>45372</v>
      </c>
      <c r="V1214" t="s">
        <v>7295</v>
      </c>
      <c r="W1214" t="s">
        <v>7271</v>
      </c>
      <c r="X1214" t="s">
        <v>7284</v>
      </c>
      <c r="Y1214" t="s">
        <v>7285</v>
      </c>
      <c r="Z1214">
        <v>39.1</v>
      </c>
      <c r="AA1214">
        <v>39.1</v>
      </c>
      <c r="AB1214" t="str" cm="1">
        <f t="array" ref="AB1214">_xlfn.LET(_xlpm.x,IFERROR(VALUE(Table2[[#This Row],[Response_Time_Hours]]),""),IF(_xlpm.x="","CHECK",_xlfn.IFS(_xlpm.x&lt;=1,"Immediate",_xlpm.x&lt;=6,"Fast",_xlpm.x&lt;=24,"Moderate",_xlpm.x&gt;24,"Delayed")))</f>
        <v>Delayed</v>
      </c>
      <c r="AC1214">
        <v>24</v>
      </c>
      <c r="AD1214" t="str" cm="1">
        <f t="array" ref="AD1214">IF(Table2[[#This Row],[Interaction_Count_Final]]="","N/A",_xlfn.IFS(Table2[[#This Row],[Interaction_Count_Final]]&lt;=2,"Low",Table2[[#This Row],[Interaction_Count_Final]]&lt;=5,"Medium",Table2[[#This Row],[Interaction_Count_Final]]&gt;=6,"High",TRUE,"CHECK"))</f>
        <v>High</v>
      </c>
      <c r="AE1214" t="s">
        <v>7289</v>
      </c>
      <c r="AF1214" t="b">
        <v>1</v>
      </c>
      <c r="AG1214" t="b">
        <v>1</v>
      </c>
      <c r="AH1214">
        <v>1556</v>
      </c>
      <c r="AI1214">
        <v>45372</v>
      </c>
      <c r="AJ1214" t="b">
        <v>1</v>
      </c>
      <c r="AK1214" t="str" cm="1">
        <f t="array" ref="AK1214">_xlfn.LET(
  _xlpm.txt,TRIM(Raw_Data!F1214),
  _xlpm.norm,SUBSTITUTE(SUBSTITUTE(_xlpm.txt,"-","/"),".","/"),
  _xlpm.p,_xlfn.TEXTSPLIT(_xlpm.norm,"/"),
  _xlpm.a,VALUE(INDEX(_xlpm.p,1)),
  _xlpm.b,VALUE(INDEX(_xlpm.p,2)),
  IF(AND(_xlpm.a&lt;=12,_xlpm.b&lt;=12),"REVIEW_AMBIGUOUS","OK")
)</f>
        <v>OK</v>
      </c>
    </row>
    <row r="1215" spans="1:37">
      <c r="A1215" t="s">
        <v>3664</v>
      </c>
      <c r="B1215" t="s">
        <v>3664</v>
      </c>
      <c r="C1215" t="b">
        <v>0</v>
      </c>
      <c r="D1215" t="s">
        <v>7257</v>
      </c>
      <c r="E1215" t="s">
        <v>3665</v>
      </c>
      <c r="F1215" t="s">
        <v>3665</v>
      </c>
      <c r="G1215" t="s">
        <v>7274</v>
      </c>
      <c r="H1215" t="s">
        <v>296</v>
      </c>
      <c r="I1215" t="s">
        <v>296</v>
      </c>
      <c r="J1215" t="s">
        <v>263</v>
      </c>
      <c r="K1215" t="s">
        <v>7259</v>
      </c>
      <c r="L1215" t="s">
        <v>193</v>
      </c>
      <c r="M1215">
        <f>IF(UPPER(TRIM(Table2[[#This Row],[Status_Clean]]))="CONVERTED",1,0)</f>
        <v>0</v>
      </c>
      <c r="N1215">
        <f>IF(ISNUMBER(MATCH(UPPER(TRIM(Table2[[#This Row],[Status_Clean]])),{"CONTACTED","QUALIFIED","CONVERTED"},0)),1,0)</f>
        <v>0</v>
      </c>
      <c r="O1215" cm="1">
        <f t="array" ref="O1215">_xlfn.SWITCH(UPPER(TRIM(Table2[[#This Row],[Status_Clean]])),"NEW",1,"CONTACTED",2,"QUALIFIED",3,"CONVERTED",4,"LOST",5,99)</f>
        <v>1</v>
      </c>
      <c r="P1215">
        <v>44988</v>
      </c>
      <c r="Q1215" t="s">
        <v>7607</v>
      </c>
      <c r="R1215" t="s">
        <v>7607</v>
      </c>
      <c r="S1215">
        <v>44988</v>
      </c>
      <c r="T1215" t="s">
        <v>7261</v>
      </c>
      <c r="U1215">
        <v>44988</v>
      </c>
      <c r="V1215" t="s">
        <v>7295</v>
      </c>
      <c r="W1215" t="s">
        <v>7263</v>
      </c>
      <c r="X1215" t="s">
        <v>7284</v>
      </c>
      <c r="Y1215" t="s">
        <v>7312</v>
      </c>
      <c r="Z1215">
        <v>11</v>
      </c>
      <c r="AA1215">
        <v>11</v>
      </c>
      <c r="AB1215" t="str" cm="1">
        <f t="array" ref="AB1215">_xlfn.LET(_xlpm.x,IFERROR(VALUE(Table2[[#This Row],[Response_Time_Hours]]),""),IF(_xlpm.x="","CHECK",_xlfn.IFS(_xlpm.x&lt;=1,"Immediate",_xlpm.x&lt;=6,"Fast",_xlpm.x&lt;=24,"Moderate",_xlpm.x&gt;24,"Delayed")))</f>
        <v>Moderate</v>
      </c>
      <c r="AC1215">
        <v>5</v>
      </c>
      <c r="AD1215" t="str" cm="1">
        <f t="array" ref="AD1215">IF(Table2[[#This Row],[Interaction_Count_Final]]="","N/A",_xlfn.IFS(Table2[[#This Row],[Interaction_Count_Final]]&lt;=2,"Low",Table2[[#This Row],[Interaction_Count_Final]]&lt;=5,"Medium",Table2[[#This Row],[Interaction_Count_Final]]&gt;=6,"High",TRUE,"CHECK"))</f>
        <v>Medium</v>
      </c>
      <c r="AE1215" t="s">
        <v>7266</v>
      </c>
      <c r="AF1215" t="b">
        <v>1</v>
      </c>
      <c r="AG1215" t="b">
        <v>1</v>
      </c>
      <c r="AH1215">
        <v>1557</v>
      </c>
      <c r="AI1215">
        <v>44988</v>
      </c>
      <c r="AJ1215" t="b">
        <v>1</v>
      </c>
      <c r="AK1215" t="e" cm="1">
        <f t="array" ref="AK1215">_xlfn.LET(
  _xlpm.txt,TRIM(Raw_Data!F1215),
  _xlpm.norm,SUBSTITUTE(SUBSTITUTE(_xlpm.txt,"-","/"),".","/"),
  _xlpm.p,_xlfn.TEXTSPLIT(_xlpm.norm,"/"),
  _xlpm.a,VALUE(INDEX(_xlpm.p,1)),
  _xlpm.b,VALUE(INDEX(_xlpm.p,2)),
  IF(AND(_xlpm.a&lt;=12,_xlpm.b&lt;=12),"REVIEW_AMBIGUOUS","OK")
)</f>
        <v>#REF!</v>
      </c>
    </row>
    <row r="1216" spans="1:37">
      <c r="A1216" t="s">
        <v>3666</v>
      </c>
      <c r="B1216" t="s">
        <v>3666</v>
      </c>
      <c r="C1216" t="b">
        <v>1</v>
      </c>
      <c r="D1216" t="s">
        <v>7257</v>
      </c>
      <c r="E1216" t="s">
        <v>3667</v>
      </c>
      <c r="F1216" t="s">
        <v>3667</v>
      </c>
      <c r="G1216" t="s">
        <v>7303</v>
      </c>
      <c r="H1216" t="s">
        <v>283</v>
      </c>
      <c r="I1216" t="s">
        <v>283</v>
      </c>
      <c r="J1216" t="s">
        <v>263</v>
      </c>
      <c r="K1216" t="s">
        <v>71</v>
      </c>
      <c r="L1216" t="s">
        <v>71</v>
      </c>
      <c r="M1216">
        <f>IF(UPPER(TRIM(Table2[[#This Row],[Status_Clean]]))="CONVERTED",1,0)</f>
        <v>0</v>
      </c>
      <c r="N1216">
        <f>IF(ISNUMBER(MATCH(UPPER(TRIM(Table2[[#This Row],[Status_Clean]])),{"CONTACTED","QUALIFIED","CONVERTED"},0)),1,0)</f>
        <v>1</v>
      </c>
      <c r="O1216" cm="1">
        <f t="array" ref="O1216">_xlfn.SWITCH(UPPER(TRIM(Table2[[#This Row],[Status_Clean]])),"NEW",1,"CONTACTED",2,"QUALIFIED",3,"CONVERTED",4,"LOST",5,99)</f>
        <v>3</v>
      </c>
      <c r="P1216" t="s">
        <v>3668</v>
      </c>
      <c r="Q1216" t="s">
        <v>7796</v>
      </c>
      <c r="R1216" t="s">
        <v>7796</v>
      </c>
      <c r="S1216">
        <v>44943</v>
      </c>
      <c r="T1216" t="s">
        <v>7261</v>
      </c>
      <c r="U1216">
        <v>44943</v>
      </c>
      <c r="V1216" t="s">
        <v>7317</v>
      </c>
      <c r="W1216" t="s">
        <v>7263</v>
      </c>
      <c r="X1216" t="s">
        <v>7284</v>
      </c>
      <c r="Y1216" t="s">
        <v>7265</v>
      </c>
      <c r="Z1216" t="s">
        <v>474</v>
      </c>
      <c r="AA1216">
        <v>50.400000000000006</v>
      </c>
      <c r="AB1216" t="str" cm="1">
        <f t="array" ref="AB1216">_xlfn.LET(_xlpm.x,IFERROR(VALUE(Table2[[#This Row],[Response_Time_Hours]]),""),IF(_xlpm.x="","CHECK",_xlfn.IFS(_xlpm.x&lt;=1,"Immediate",_xlpm.x&lt;=6,"Fast",_xlpm.x&lt;=24,"Moderate",_xlpm.x&gt;24,"Delayed")))</f>
        <v>Delayed</v>
      </c>
      <c r="AC1216">
        <v>2</v>
      </c>
      <c r="AD1216" t="str" cm="1">
        <f t="array" ref="AD1216">IF(Table2[[#This Row],[Interaction_Count_Final]]="","N/A",_xlfn.IFS(Table2[[#This Row],[Interaction_Count_Final]]&lt;=2,"Low",Table2[[#This Row],[Interaction_Count_Final]]&lt;=5,"Medium",Table2[[#This Row],[Interaction_Count_Final]]&gt;=6,"High",TRUE,"CHECK"))</f>
        <v>Low</v>
      </c>
      <c r="AE1216" t="s">
        <v>7266</v>
      </c>
      <c r="AF1216" t="b">
        <v>1</v>
      </c>
      <c r="AG1216" t="b">
        <v>1</v>
      </c>
      <c r="AH1216">
        <v>1558</v>
      </c>
      <c r="AI1216">
        <v>44943</v>
      </c>
      <c r="AJ1216" t="b">
        <v>1</v>
      </c>
      <c r="AK1216" t="str" cm="1">
        <f t="array" ref="AK1216">_xlfn.LET(
  _xlpm.txt,TRIM(Raw_Data!F1216),
  _xlpm.norm,SUBSTITUTE(SUBSTITUTE(_xlpm.txt,"-","/"),".","/"),
  _xlpm.p,_xlfn.TEXTSPLIT(_xlpm.norm,"/"),
  _xlpm.a,VALUE(INDEX(_xlpm.p,1)),
  _xlpm.b,VALUE(INDEX(_xlpm.p,2)),
  IF(AND(_xlpm.a&lt;=12,_xlpm.b&lt;=12),"REVIEW_AMBIGUOUS","OK")
)</f>
        <v>OK</v>
      </c>
    </row>
    <row r="1217" spans="1:37">
      <c r="A1217" t="s">
        <v>3669</v>
      </c>
      <c r="B1217" t="s">
        <v>3669</v>
      </c>
      <c r="C1217" t="b">
        <v>1</v>
      </c>
      <c r="D1217" t="s">
        <v>7257</v>
      </c>
      <c r="E1217" t="s">
        <v>3670</v>
      </c>
      <c r="F1217" t="s">
        <v>3670</v>
      </c>
      <c r="G1217" t="s">
        <v>7274</v>
      </c>
      <c r="H1217" t="s">
        <v>792</v>
      </c>
      <c r="I1217" t="s">
        <v>792</v>
      </c>
      <c r="J1217" t="s">
        <v>792</v>
      </c>
      <c r="K1217" t="s">
        <v>125</v>
      </c>
      <c r="L1217" t="s">
        <v>125</v>
      </c>
      <c r="M1217">
        <f>IF(UPPER(TRIM(Table2[[#This Row],[Status_Clean]]))="CONVERTED",1,0)</f>
        <v>0</v>
      </c>
      <c r="N1217">
        <f>IF(ISNUMBER(MATCH(UPPER(TRIM(Table2[[#This Row],[Status_Clean]])),{"CONTACTED","QUALIFIED","CONVERTED"},0)),1,0)</f>
        <v>1</v>
      </c>
      <c r="O1217" cm="1">
        <f t="array" ref="O1217">_xlfn.SWITCH(UPPER(TRIM(Table2[[#This Row],[Status_Clean]])),"NEW",1,"CONTACTED",2,"QUALIFIED",3,"CONVERTED",4,"LOST",5,99)</f>
        <v>2</v>
      </c>
      <c r="P1217">
        <v>45368</v>
      </c>
      <c r="Q1217" t="s">
        <v>8108</v>
      </c>
      <c r="R1217" t="s">
        <v>8108</v>
      </c>
      <c r="S1217">
        <v>45368</v>
      </c>
      <c r="T1217" t="s">
        <v>7261</v>
      </c>
      <c r="U1217">
        <v>45368</v>
      </c>
      <c r="V1217" t="s">
        <v>7295</v>
      </c>
      <c r="W1217" t="s">
        <v>7271</v>
      </c>
      <c r="X1217" t="s">
        <v>7284</v>
      </c>
      <c r="Y1217" t="s">
        <v>7293</v>
      </c>
      <c r="Z1217" t="s">
        <v>3671</v>
      </c>
      <c r="AA1217">
        <v>26.5</v>
      </c>
      <c r="AB1217" t="str" cm="1">
        <f t="array" ref="AB1217">_xlfn.LET(_xlpm.x,IFERROR(VALUE(Table2[[#This Row],[Response_Time_Hours]]),""),IF(_xlpm.x="","CHECK",_xlfn.IFS(_xlpm.x&lt;=1,"Immediate",_xlpm.x&lt;=6,"Fast",_xlpm.x&lt;=24,"Moderate",_xlpm.x&gt;24,"Delayed")))</f>
        <v>Delayed</v>
      </c>
      <c r="AC1217">
        <v>43</v>
      </c>
      <c r="AD1217" t="str" cm="1">
        <f t="array" ref="AD1217">IF(Table2[[#This Row],[Interaction_Count_Final]]="","N/A",_xlfn.IFS(Table2[[#This Row],[Interaction_Count_Final]]&lt;=2,"Low",Table2[[#This Row],[Interaction_Count_Final]]&lt;=5,"Medium",Table2[[#This Row],[Interaction_Count_Final]]&gt;=6,"High",TRUE,"CHECK"))</f>
        <v>High</v>
      </c>
      <c r="AE1217" t="s">
        <v>7266</v>
      </c>
      <c r="AF1217" t="b">
        <v>1</v>
      </c>
      <c r="AG1217" t="b">
        <v>1</v>
      </c>
      <c r="AH1217">
        <v>1560</v>
      </c>
      <c r="AI1217">
        <v>45368</v>
      </c>
      <c r="AJ1217" t="b">
        <v>1</v>
      </c>
      <c r="AK1217" t="e" cm="1">
        <f t="array" ref="AK1217">_xlfn.LET(
  _xlpm.txt,TRIM(Raw_Data!F1217),
  _xlpm.norm,SUBSTITUTE(SUBSTITUTE(_xlpm.txt,"-","/"),".","/"),
  _xlpm.p,_xlfn.TEXTSPLIT(_xlpm.norm,"/"),
  _xlpm.a,VALUE(INDEX(_xlpm.p,1)),
  _xlpm.b,VALUE(INDEX(_xlpm.p,2)),
  IF(AND(_xlpm.a&lt;=12,_xlpm.b&lt;=12),"REVIEW_AMBIGUOUS","OK")
)</f>
        <v>#REF!</v>
      </c>
    </row>
    <row r="1218" spans="1:37">
      <c r="A1218" t="s">
        <v>3672</v>
      </c>
      <c r="B1218" t="s">
        <v>3672</v>
      </c>
      <c r="C1218" t="b">
        <v>0</v>
      </c>
      <c r="D1218" t="s">
        <v>7257</v>
      </c>
      <c r="E1218" t="s">
        <v>3673</v>
      </c>
      <c r="F1218" t="s">
        <v>3673</v>
      </c>
      <c r="G1218" t="s">
        <v>7303</v>
      </c>
      <c r="H1218" t="s">
        <v>538</v>
      </c>
      <c r="I1218" t="s">
        <v>538</v>
      </c>
      <c r="J1218" t="s">
        <v>123</v>
      </c>
      <c r="K1218" t="s">
        <v>71</v>
      </c>
      <c r="L1218" t="s">
        <v>71</v>
      </c>
      <c r="M1218">
        <f>IF(UPPER(TRIM(Table2[[#This Row],[Status_Clean]]))="CONVERTED",1,0)</f>
        <v>0</v>
      </c>
      <c r="N1218">
        <f>IF(ISNUMBER(MATCH(UPPER(TRIM(Table2[[#This Row],[Status_Clean]])),{"CONTACTED","QUALIFIED","CONVERTED"},0)),1,0)</f>
        <v>1</v>
      </c>
      <c r="O1218" cm="1">
        <f t="array" ref="O1218">_xlfn.SWITCH(UPPER(TRIM(Table2[[#This Row],[Status_Clean]])),"NEW",1,"CONTACTED",2,"QUALIFIED",3,"CONVERTED",4,"LOST",5,99)</f>
        <v>3</v>
      </c>
      <c r="P1218">
        <v>44976</v>
      </c>
      <c r="Q1218" t="s">
        <v>8239</v>
      </c>
      <c r="R1218" t="s">
        <v>8239</v>
      </c>
      <c r="S1218">
        <v>44976</v>
      </c>
      <c r="T1218" t="s">
        <v>7261</v>
      </c>
      <c r="U1218">
        <v>44976</v>
      </c>
      <c r="V1218" t="s">
        <v>7283</v>
      </c>
      <c r="W1218" t="s">
        <v>7263</v>
      </c>
      <c r="X1218" t="s">
        <v>7284</v>
      </c>
      <c r="Y1218" t="s">
        <v>7293</v>
      </c>
      <c r="Z1218">
        <v>15.3</v>
      </c>
      <c r="AA1218">
        <v>15.3</v>
      </c>
      <c r="AB1218" t="str" cm="1">
        <f t="array" ref="AB1218">_xlfn.LET(_xlpm.x,IFERROR(VALUE(Table2[[#This Row],[Response_Time_Hours]]),""),IF(_xlpm.x="","CHECK",_xlfn.IFS(_xlpm.x&lt;=1,"Immediate",_xlpm.x&lt;=6,"Fast",_xlpm.x&lt;=24,"Moderate",_xlpm.x&gt;24,"Delayed")))</f>
        <v>Moderate</v>
      </c>
      <c r="AC1218">
        <v>45</v>
      </c>
      <c r="AD1218" t="str" cm="1">
        <f t="array" ref="AD1218">IF(Table2[[#This Row],[Interaction_Count_Final]]="","N/A",_xlfn.IFS(Table2[[#This Row],[Interaction_Count_Final]]&lt;=2,"Low",Table2[[#This Row],[Interaction_Count_Final]]&lt;=5,"Medium",Table2[[#This Row],[Interaction_Count_Final]]&gt;=6,"High",TRUE,"CHECK"))</f>
        <v>High</v>
      </c>
      <c r="AE1218" t="s">
        <v>7289</v>
      </c>
      <c r="AF1218" t="b">
        <v>1</v>
      </c>
      <c r="AG1218" t="b">
        <v>1</v>
      </c>
      <c r="AH1218">
        <v>1563</v>
      </c>
      <c r="AI1218">
        <v>44976</v>
      </c>
      <c r="AJ1218" t="b">
        <v>1</v>
      </c>
      <c r="AK1218" t="e" cm="1">
        <f t="array" ref="AK1218">_xlfn.LET(
  _xlpm.txt,TRIM(Raw_Data!F1218),
  _xlpm.norm,SUBSTITUTE(SUBSTITUTE(_xlpm.txt,"-","/"),".","/"),
  _xlpm.p,_xlfn.TEXTSPLIT(_xlpm.norm,"/"),
  _xlpm.a,VALUE(INDEX(_xlpm.p,1)),
  _xlpm.b,VALUE(INDEX(_xlpm.p,2)),
  IF(AND(_xlpm.a&lt;=12,_xlpm.b&lt;=12),"REVIEW_AMBIGUOUS","OK")
)</f>
        <v>#REF!</v>
      </c>
    </row>
    <row r="1219" spans="1:37">
      <c r="A1219" t="s">
        <v>3674</v>
      </c>
      <c r="B1219" t="s">
        <v>3674</v>
      </c>
      <c r="C1219" t="b">
        <v>0</v>
      </c>
      <c r="D1219" t="s">
        <v>7257</v>
      </c>
      <c r="E1219" t="s">
        <v>8240</v>
      </c>
      <c r="F1219" t="s">
        <v>8240</v>
      </c>
      <c r="G1219" t="s">
        <v>7274</v>
      </c>
      <c r="H1219" t="s">
        <v>469</v>
      </c>
      <c r="I1219" t="s">
        <v>469</v>
      </c>
      <c r="J1219" t="s">
        <v>469</v>
      </c>
      <c r="K1219" t="s">
        <v>7281</v>
      </c>
      <c r="L1219" t="s">
        <v>125</v>
      </c>
      <c r="M1219">
        <f>IF(UPPER(TRIM(Table2[[#This Row],[Status_Clean]]))="CONVERTED",1,0)</f>
        <v>0</v>
      </c>
      <c r="N1219">
        <f>IF(ISNUMBER(MATCH(UPPER(TRIM(Table2[[#This Row],[Status_Clean]])),{"CONTACTED","QUALIFIED","CONVERTED"},0)),1,0)</f>
        <v>1</v>
      </c>
      <c r="O1219" cm="1">
        <f t="array" ref="O1219">_xlfn.SWITCH(UPPER(TRIM(Table2[[#This Row],[Status_Clean]])),"NEW",1,"CONTACTED",2,"QUALIFIED",3,"CONVERTED",4,"LOST",5,99)</f>
        <v>2</v>
      </c>
      <c r="P1219">
        <v>45356</v>
      </c>
      <c r="Q1219" t="s">
        <v>7626</v>
      </c>
      <c r="R1219" t="s">
        <v>7626</v>
      </c>
      <c r="S1219">
        <v>45356</v>
      </c>
      <c r="T1219" t="s">
        <v>7261</v>
      </c>
      <c r="U1219">
        <v>45356</v>
      </c>
      <c r="V1219" t="s">
        <v>7295</v>
      </c>
      <c r="W1219" t="s">
        <v>7271</v>
      </c>
      <c r="X1219" t="s">
        <v>7284</v>
      </c>
      <c r="Y1219" t="s">
        <v>7265</v>
      </c>
      <c r="Z1219">
        <v>36.9</v>
      </c>
      <c r="AA1219">
        <v>36.9</v>
      </c>
      <c r="AB1219" t="str" cm="1">
        <f t="array" ref="AB1219">_xlfn.LET(_xlpm.x,IFERROR(VALUE(Table2[[#This Row],[Response_Time_Hours]]),""),IF(_xlpm.x="","CHECK",_xlfn.IFS(_xlpm.x&lt;=1,"Immediate",_xlpm.x&lt;=6,"Fast",_xlpm.x&lt;=24,"Moderate",_xlpm.x&gt;24,"Delayed")))</f>
        <v>Delayed</v>
      </c>
      <c r="AC1219">
        <v>17</v>
      </c>
      <c r="AD1219" t="str" cm="1">
        <f t="array" ref="AD1219">IF(Table2[[#This Row],[Interaction_Count_Final]]="","N/A",_xlfn.IFS(Table2[[#This Row],[Interaction_Count_Final]]&lt;=2,"Low",Table2[[#This Row],[Interaction_Count_Final]]&lt;=5,"Medium",Table2[[#This Row],[Interaction_Count_Final]]&gt;=6,"High",TRUE,"CHECK"))</f>
        <v>High</v>
      </c>
      <c r="AE1219" t="s">
        <v>7289</v>
      </c>
      <c r="AF1219" t="b">
        <v>1</v>
      </c>
      <c r="AG1219" t="b">
        <v>1</v>
      </c>
      <c r="AH1219">
        <v>1564</v>
      </c>
      <c r="AI1219">
        <v>45356</v>
      </c>
      <c r="AJ1219" t="b">
        <v>1</v>
      </c>
      <c r="AK1219" t="e" cm="1">
        <f t="array" ref="AK1219">_xlfn.LET(
  _xlpm.txt,TRIM(Raw_Data!F1219),
  _xlpm.norm,SUBSTITUTE(SUBSTITUTE(_xlpm.txt,"-","/"),".","/"),
  _xlpm.p,_xlfn.TEXTSPLIT(_xlpm.norm,"/"),
  _xlpm.a,VALUE(INDEX(_xlpm.p,1)),
  _xlpm.b,VALUE(INDEX(_xlpm.p,2)),
  IF(AND(_xlpm.a&lt;=12,_xlpm.b&lt;=12),"REVIEW_AMBIGUOUS","OK")
)</f>
        <v>#REF!</v>
      </c>
    </row>
    <row r="1220" spans="1:37">
      <c r="A1220" t="s">
        <v>3676</v>
      </c>
      <c r="B1220" t="s">
        <v>3676</v>
      </c>
      <c r="C1220" t="b">
        <v>1</v>
      </c>
      <c r="D1220" t="s">
        <v>7257</v>
      </c>
      <c r="E1220" t="s">
        <v>3677</v>
      </c>
      <c r="F1220" t="s">
        <v>3677</v>
      </c>
      <c r="G1220" t="s">
        <v>7274</v>
      </c>
      <c r="H1220" t="s">
        <v>447</v>
      </c>
      <c r="I1220" t="s">
        <v>447</v>
      </c>
      <c r="J1220" t="s">
        <v>447</v>
      </c>
      <c r="K1220" t="s">
        <v>7259</v>
      </c>
      <c r="L1220" t="s">
        <v>193</v>
      </c>
      <c r="M1220">
        <f>IF(UPPER(TRIM(Table2[[#This Row],[Status_Clean]]))="CONVERTED",1,0)</f>
        <v>0</v>
      </c>
      <c r="N1220">
        <f>IF(ISNUMBER(MATCH(UPPER(TRIM(Table2[[#This Row],[Status_Clean]])),{"CONTACTED","QUALIFIED","CONVERTED"},0)),1,0)</f>
        <v>0</v>
      </c>
      <c r="O1220" cm="1">
        <f t="array" ref="O1220">_xlfn.SWITCH(UPPER(TRIM(Table2[[#This Row],[Status_Clean]])),"NEW",1,"CONTACTED",2,"QUALIFIED",3,"CONVERTED",4,"LOST",5,99)</f>
        <v>1</v>
      </c>
      <c r="P1220" t="s">
        <v>3678</v>
      </c>
      <c r="Q1220" t="s">
        <v>3678</v>
      </c>
      <c r="R1220" t="s">
        <v>3678</v>
      </c>
      <c r="S1220">
        <v>45062</v>
      </c>
      <c r="T1220" t="s">
        <v>7261</v>
      </c>
      <c r="U1220">
        <v>45062</v>
      </c>
      <c r="V1220" t="s">
        <v>7314</v>
      </c>
      <c r="W1220" t="s">
        <v>7263</v>
      </c>
      <c r="X1220" t="s">
        <v>7277</v>
      </c>
      <c r="Y1220" t="s">
        <v>7265</v>
      </c>
      <c r="Z1220" t="s">
        <v>3679</v>
      </c>
      <c r="AA1220">
        <v>21</v>
      </c>
      <c r="AB1220" t="str" cm="1">
        <f t="array" ref="AB1220">_xlfn.LET(_xlpm.x,IFERROR(VALUE(Table2[[#This Row],[Response_Time_Hours]]),""),IF(_xlpm.x="","CHECK",_xlfn.IFS(_xlpm.x&lt;=1,"Immediate",_xlpm.x&lt;=6,"Fast",_xlpm.x&lt;=24,"Moderate",_xlpm.x&gt;24,"Delayed")))</f>
        <v>Moderate</v>
      </c>
      <c r="AC1220">
        <v>21</v>
      </c>
      <c r="AD1220" t="str" cm="1">
        <f t="array" ref="AD1220">IF(Table2[[#This Row],[Interaction_Count_Final]]="","N/A",_xlfn.IFS(Table2[[#This Row],[Interaction_Count_Final]]&lt;=2,"Low",Table2[[#This Row],[Interaction_Count_Final]]&lt;=5,"Medium",Table2[[#This Row],[Interaction_Count_Final]]&gt;=6,"High",TRUE,"CHECK"))</f>
        <v>High</v>
      </c>
      <c r="AE1220" t="s">
        <v>7273</v>
      </c>
      <c r="AF1220" t="b">
        <v>1</v>
      </c>
      <c r="AG1220" t="b">
        <v>1</v>
      </c>
      <c r="AH1220">
        <v>1565</v>
      </c>
      <c r="AI1220">
        <v>45062</v>
      </c>
      <c r="AJ1220" t="b">
        <v>1</v>
      </c>
      <c r="AK1220" t="str" cm="1">
        <f t="array" ref="AK1220">_xlfn.LET(
  _xlpm.txt,TRIM(Raw_Data!F1220),
  _xlpm.norm,SUBSTITUTE(SUBSTITUTE(_xlpm.txt,"-","/"),".","/"),
  _xlpm.p,_xlfn.TEXTSPLIT(_xlpm.norm,"/"),
  _xlpm.a,VALUE(INDEX(_xlpm.p,1)),
  _xlpm.b,VALUE(INDEX(_xlpm.p,2)),
  IF(AND(_xlpm.a&lt;=12,_xlpm.b&lt;=12),"REVIEW_AMBIGUOUS","OK")
)</f>
        <v>OK</v>
      </c>
    </row>
    <row r="1221" spans="1:37">
      <c r="A1221" t="s">
        <v>3680</v>
      </c>
      <c r="B1221" t="s">
        <v>3680</v>
      </c>
      <c r="C1221" t="b">
        <v>0</v>
      </c>
      <c r="D1221" t="s">
        <v>7257</v>
      </c>
      <c r="E1221" t="s">
        <v>8241</v>
      </c>
      <c r="F1221" t="s">
        <v>8241</v>
      </c>
      <c r="G1221" t="s">
        <v>7258</v>
      </c>
      <c r="H1221" t="s">
        <v>123</v>
      </c>
      <c r="I1221" t="s">
        <v>123</v>
      </c>
      <c r="J1221" t="s">
        <v>123</v>
      </c>
      <c r="K1221" t="s">
        <v>193</v>
      </c>
      <c r="L1221" t="s">
        <v>193</v>
      </c>
      <c r="M1221">
        <f>IF(UPPER(TRIM(Table2[[#This Row],[Status_Clean]]))="CONVERTED",1,0)</f>
        <v>0</v>
      </c>
      <c r="N1221">
        <f>IF(ISNUMBER(MATCH(UPPER(TRIM(Table2[[#This Row],[Status_Clean]])),{"CONTACTED","QUALIFIED","CONVERTED"},0)),1,0)</f>
        <v>0</v>
      </c>
      <c r="O1221" cm="1">
        <f t="array" ref="O1221">_xlfn.SWITCH(UPPER(TRIM(Table2[[#This Row],[Status_Clean]])),"NEW",1,"CONTACTED",2,"QUALIFIED",3,"CONVERTED",4,"LOST",5,99)</f>
        <v>1</v>
      </c>
      <c r="P1221">
        <v>45162</v>
      </c>
      <c r="Q1221" t="s">
        <v>7369</v>
      </c>
      <c r="R1221" t="s">
        <v>7369</v>
      </c>
      <c r="S1221">
        <v>45162</v>
      </c>
      <c r="T1221" t="s">
        <v>7261</v>
      </c>
      <c r="U1221">
        <v>45162</v>
      </c>
      <c r="V1221" t="s">
        <v>7310</v>
      </c>
      <c r="W1221" t="s">
        <v>7263</v>
      </c>
      <c r="X1221" t="s">
        <v>7288</v>
      </c>
      <c r="Y1221" t="s">
        <v>7285</v>
      </c>
      <c r="Z1221" t="s">
        <v>470</v>
      </c>
      <c r="AA1221">
        <v>40.200000000000003</v>
      </c>
      <c r="AB1221" t="str" cm="1">
        <f t="array" ref="AB1221">_xlfn.LET(_xlpm.x,IFERROR(VALUE(Table2[[#This Row],[Response_Time_Hours]]),""),IF(_xlpm.x="","CHECK",_xlfn.IFS(_xlpm.x&lt;=1,"Immediate",_xlpm.x&lt;=6,"Fast",_xlpm.x&lt;=24,"Moderate",_xlpm.x&gt;24,"Delayed")))</f>
        <v>Delayed</v>
      </c>
      <c r="AC1221">
        <v>13</v>
      </c>
      <c r="AD1221" t="str" cm="1">
        <f t="array" ref="AD1221">IF(Table2[[#This Row],[Interaction_Count_Final]]="","N/A",_xlfn.IFS(Table2[[#This Row],[Interaction_Count_Final]]&lt;=2,"Low",Table2[[#This Row],[Interaction_Count_Final]]&lt;=5,"Medium",Table2[[#This Row],[Interaction_Count_Final]]&gt;=6,"High",TRUE,"CHECK"))</f>
        <v>High</v>
      </c>
      <c r="AE1221" t="s">
        <v>7289</v>
      </c>
      <c r="AF1221" t="b">
        <v>1</v>
      </c>
      <c r="AG1221" t="b">
        <v>1</v>
      </c>
      <c r="AH1221">
        <v>1566</v>
      </c>
      <c r="AI1221">
        <v>45162</v>
      </c>
      <c r="AJ1221" t="b">
        <v>1</v>
      </c>
      <c r="AK1221" t="e" cm="1">
        <f t="array" ref="AK1221">_xlfn.LET(
  _xlpm.txt,TRIM(Raw_Data!F1221),
  _xlpm.norm,SUBSTITUTE(SUBSTITUTE(_xlpm.txt,"-","/"),".","/"),
  _xlpm.p,_xlfn.TEXTSPLIT(_xlpm.norm,"/"),
  _xlpm.a,VALUE(INDEX(_xlpm.p,1)),
  _xlpm.b,VALUE(INDEX(_xlpm.p,2)),
  IF(AND(_xlpm.a&lt;=12,_xlpm.b&lt;=12),"REVIEW_AMBIGUOUS","OK")
)</f>
        <v>#REF!</v>
      </c>
    </row>
    <row r="1222" spans="1:37">
      <c r="A1222" t="s">
        <v>3682</v>
      </c>
      <c r="B1222" t="s">
        <v>3682</v>
      </c>
      <c r="C1222" t="b">
        <v>0</v>
      </c>
      <c r="D1222" t="s">
        <v>7257</v>
      </c>
      <c r="E1222" t="s">
        <v>3683</v>
      </c>
      <c r="F1222" t="s">
        <v>3683</v>
      </c>
      <c r="G1222" t="s">
        <v>7274</v>
      </c>
      <c r="H1222" t="s">
        <v>374</v>
      </c>
      <c r="I1222" t="s">
        <v>374</v>
      </c>
      <c r="J1222" t="s">
        <v>7308</v>
      </c>
      <c r="K1222" t="s">
        <v>7502</v>
      </c>
      <c r="L1222" t="s">
        <v>71</v>
      </c>
      <c r="M1222">
        <f>IF(UPPER(TRIM(Table2[[#This Row],[Status_Clean]]))="CONVERTED",1,0)</f>
        <v>0</v>
      </c>
      <c r="N1222">
        <f>IF(ISNUMBER(MATCH(UPPER(TRIM(Table2[[#This Row],[Status_Clean]])),{"CONTACTED","QUALIFIED","CONVERTED"},0)),1,0)</f>
        <v>1</v>
      </c>
      <c r="O1222" cm="1">
        <f t="array" ref="O1222">_xlfn.SWITCH(UPPER(TRIM(Table2[[#This Row],[Status_Clean]])),"NEW",1,"CONTACTED",2,"QUALIFIED",3,"CONVERTED",4,"LOST",5,99)</f>
        <v>3</v>
      </c>
      <c r="P1222">
        <v>45461</v>
      </c>
      <c r="Q1222" t="s">
        <v>7466</v>
      </c>
      <c r="R1222" t="s">
        <v>7466</v>
      </c>
      <c r="S1222">
        <v>45461</v>
      </c>
      <c r="T1222" t="s">
        <v>7261</v>
      </c>
      <c r="U1222">
        <v>45461</v>
      </c>
      <c r="V1222" t="s">
        <v>7276</v>
      </c>
      <c r="W1222" t="s">
        <v>7271</v>
      </c>
      <c r="X1222" t="s">
        <v>7277</v>
      </c>
      <c r="Y1222" t="s">
        <v>7265</v>
      </c>
      <c r="Z1222" t="s">
        <v>3684</v>
      </c>
      <c r="AA1222">
        <v>35.5</v>
      </c>
      <c r="AB1222" t="str" cm="1">
        <f t="array" ref="AB1222">_xlfn.LET(_xlpm.x,IFERROR(VALUE(Table2[[#This Row],[Response_Time_Hours]]),""),IF(_xlpm.x="","CHECK",_xlfn.IFS(_xlpm.x&lt;=1,"Immediate",_xlpm.x&lt;=6,"Fast",_xlpm.x&lt;=24,"Moderate",_xlpm.x&gt;24,"Delayed")))</f>
        <v>Delayed</v>
      </c>
      <c r="AC1222">
        <v>47</v>
      </c>
      <c r="AD1222" t="str" cm="1">
        <f t="array" ref="AD1222">IF(Table2[[#This Row],[Interaction_Count_Final]]="","N/A",_xlfn.IFS(Table2[[#This Row],[Interaction_Count_Final]]&lt;=2,"Low",Table2[[#This Row],[Interaction_Count_Final]]&lt;=5,"Medium",Table2[[#This Row],[Interaction_Count_Final]]&gt;=6,"High",TRUE,"CHECK"))</f>
        <v>High</v>
      </c>
      <c r="AE1222" t="s">
        <v>7266</v>
      </c>
      <c r="AF1222" t="b">
        <v>1</v>
      </c>
      <c r="AG1222" t="b">
        <v>1</v>
      </c>
      <c r="AH1222">
        <v>1567</v>
      </c>
      <c r="AI1222">
        <v>45461</v>
      </c>
      <c r="AJ1222" t="b">
        <v>1</v>
      </c>
      <c r="AK1222" t="e" cm="1">
        <f t="array" ref="AK1222">_xlfn.LET(
  _xlpm.txt,TRIM(Raw_Data!F1222),
  _xlpm.norm,SUBSTITUTE(SUBSTITUTE(_xlpm.txt,"-","/"),".","/"),
  _xlpm.p,_xlfn.TEXTSPLIT(_xlpm.norm,"/"),
  _xlpm.a,VALUE(INDEX(_xlpm.p,1)),
  _xlpm.b,VALUE(INDEX(_xlpm.p,2)),
  IF(AND(_xlpm.a&lt;=12,_xlpm.b&lt;=12),"REVIEW_AMBIGUOUS","OK")
)</f>
        <v>#REF!</v>
      </c>
    </row>
    <row r="1223" spans="1:37">
      <c r="A1223" t="s">
        <v>3685</v>
      </c>
      <c r="B1223" t="s">
        <v>3685</v>
      </c>
      <c r="C1223" t="b">
        <v>0</v>
      </c>
      <c r="D1223" t="s">
        <v>7257</v>
      </c>
      <c r="E1223" t="s">
        <v>3686</v>
      </c>
      <c r="F1223" t="s">
        <v>3686</v>
      </c>
      <c r="G1223" t="s">
        <v>7303</v>
      </c>
      <c r="H1223" t="s">
        <v>222</v>
      </c>
      <c r="I1223" t="s">
        <v>222</v>
      </c>
      <c r="J1223" t="s">
        <v>222</v>
      </c>
      <c r="K1223" t="s">
        <v>71</v>
      </c>
      <c r="L1223" t="s">
        <v>71</v>
      </c>
      <c r="M1223">
        <f>IF(UPPER(TRIM(Table2[[#This Row],[Status_Clean]]))="CONVERTED",1,0)</f>
        <v>0</v>
      </c>
      <c r="N1223">
        <f>IF(ISNUMBER(MATCH(UPPER(TRIM(Table2[[#This Row],[Status_Clean]])),{"CONTACTED","QUALIFIED","CONVERTED"},0)),1,0)</f>
        <v>1</v>
      </c>
      <c r="O1223" cm="1">
        <f t="array" ref="O1223">_xlfn.SWITCH(UPPER(TRIM(Table2[[#This Row],[Status_Clean]])),"NEW",1,"CONTACTED",2,"QUALIFIED",3,"CONVERTED",4,"LOST",5,99)</f>
        <v>3</v>
      </c>
      <c r="P1223">
        <v>45491</v>
      </c>
      <c r="Q1223" t="s">
        <v>8242</v>
      </c>
      <c r="R1223" t="s">
        <v>8242</v>
      </c>
      <c r="S1223">
        <v>45491</v>
      </c>
      <c r="T1223" t="s">
        <v>7261</v>
      </c>
      <c r="U1223">
        <v>45491</v>
      </c>
      <c r="V1223" t="s">
        <v>7305</v>
      </c>
      <c r="W1223" t="s">
        <v>7271</v>
      </c>
      <c r="X1223" t="s">
        <v>7288</v>
      </c>
      <c r="Y1223" t="s">
        <v>7285</v>
      </c>
      <c r="Z1223">
        <v>21</v>
      </c>
      <c r="AA1223">
        <v>21</v>
      </c>
      <c r="AB1223" t="str" cm="1">
        <f t="array" ref="AB1223">_xlfn.LET(_xlpm.x,IFERROR(VALUE(Table2[[#This Row],[Response_Time_Hours]]),""),IF(_xlpm.x="","CHECK",_xlfn.IFS(_xlpm.x&lt;=1,"Immediate",_xlpm.x&lt;=6,"Fast",_xlpm.x&lt;=24,"Moderate",_xlpm.x&gt;24,"Delayed")))</f>
        <v>Moderate</v>
      </c>
      <c r="AC1223">
        <v>25</v>
      </c>
      <c r="AD1223" t="str" cm="1">
        <f t="array" ref="AD1223">IF(Table2[[#This Row],[Interaction_Count_Final]]="","N/A",_xlfn.IFS(Table2[[#This Row],[Interaction_Count_Final]]&lt;=2,"Low",Table2[[#This Row],[Interaction_Count_Final]]&lt;=5,"Medium",Table2[[#This Row],[Interaction_Count_Final]]&gt;=6,"High",TRUE,"CHECK"))</f>
        <v>High</v>
      </c>
      <c r="AE1223" t="s">
        <v>7266</v>
      </c>
      <c r="AF1223" t="b">
        <v>1</v>
      </c>
      <c r="AG1223" t="b">
        <v>1</v>
      </c>
      <c r="AH1223">
        <v>1568</v>
      </c>
      <c r="AI1223">
        <v>45491</v>
      </c>
      <c r="AJ1223" t="b">
        <v>1</v>
      </c>
      <c r="AK1223" t="e" cm="1">
        <f t="array" ref="AK1223">_xlfn.LET(
  _xlpm.txt,TRIM(Raw_Data!F1223),
  _xlpm.norm,SUBSTITUTE(SUBSTITUTE(_xlpm.txt,"-","/"),".","/"),
  _xlpm.p,_xlfn.TEXTSPLIT(_xlpm.norm,"/"),
  _xlpm.a,VALUE(INDEX(_xlpm.p,1)),
  _xlpm.b,VALUE(INDEX(_xlpm.p,2)),
  IF(AND(_xlpm.a&lt;=12,_xlpm.b&lt;=12),"REVIEW_AMBIGUOUS","OK")
)</f>
        <v>#REF!</v>
      </c>
    </row>
    <row r="1224" spans="1:37">
      <c r="A1224" t="s">
        <v>3687</v>
      </c>
      <c r="B1224" t="s">
        <v>3687</v>
      </c>
      <c r="C1224" t="b">
        <v>0</v>
      </c>
      <c r="D1224" t="s">
        <v>7257</v>
      </c>
      <c r="E1224" t="s">
        <v>3688</v>
      </c>
      <c r="F1224" t="s">
        <v>3688</v>
      </c>
      <c r="G1224" t="s">
        <v>7303</v>
      </c>
      <c r="H1224" t="s">
        <v>254</v>
      </c>
      <c r="I1224" t="s">
        <v>254</v>
      </c>
      <c r="J1224" t="s">
        <v>254</v>
      </c>
      <c r="K1224" t="s">
        <v>193</v>
      </c>
      <c r="L1224" t="s">
        <v>193</v>
      </c>
      <c r="M1224">
        <f>IF(UPPER(TRIM(Table2[[#This Row],[Status_Clean]]))="CONVERTED",1,0)</f>
        <v>0</v>
      </c>
      <c r="N1224">
        <f>IF(ISNUMBER(MATCH(UPPER(TRIM(Table2[[#This Row],[Status_Clean]])),{"CONTACTED","QUALIFIED","CONVERTED"},0)),1,0)</f>
        <v>0</v>
      </c>
      <c r="O1224" cm="1">
        <f t="array" ref="O1224">_xlfn.SWITCH(UPPER(TRIM(Table2[[#This Row],[Status_Clean]])),"NEW",1,"CONTACTED",2,"QUALIFIED",3,"CONVERTED",4,"LOST",5,99)</f>
        <v>1</v>
      </c>
      <c r="P1224" t="s">
        <v>3689</v>
      </c>
      <c r="Q1224" t="s">
        <v>8243</v>
      </c>
      <c r="R1224" t="s">
        <v>8243</v>
      </c>
      <c r="S1224">
        <v>45495</v>
      </c>
      <c r="T1224" t="s">
        <v>7261</v>
      </c>
      <c r="U1224">
        <v>45495</v>
      </c>
      <c r="V1224" t="s">
        <v>7305</v>
      </c>
      <c r="W1224" t="s">
        <v>7271</v>
      </c>
      <c r="X1224" t="s">
        <v>7288</v>
      </c>
      <c r="Y1224" t="s">
        <v>7298</v>
      </c>
      <c r="Z1224" t="s">
        <v>223</v>
      </c>
      <c r="AA1224">
        <v>69.599999999999994</v>
      </c>
      <c r="AB1224" t="str" cm="1">
        <f t="array" ref="AB1224">_xlfn.LET(_xlpm.x,IFERROR(VALUE(Table2[[#This Row],[Response_Time_Hours]]),""),IF(_xlpm.x="","CHECK",_xlfn.IFS(_xlpm.x&lt;=1,"Immediate",_xlpm.x&lt;=6,"Fast",_xlpm.x&lt;=24,"Moderate",_xlpm.x&gt;24,"Delayed")))</f>
        <v>Delayed</v>
      </c>
      <c r="AC1224">
        <v>11</v>
      </c>
      <c r="AD1224" t="str" cm="1">
        <f t="array" ref="AD1224">IF(Table2[[#This Row],[Interaction_Count_Final]]="","N/A",_xlfn.IFS(Table2[[#This Row],[Interaction_Count_Final]]&lt;=2,"Low",Table2[[#This Row],[Interaction_Count_Final]]&lt;=5,"Medium",Table2[[#This Row],[Interaction_Count_Final]]&gt;=6,"High",TRUE,"CHECK"))</f>
        <v>High</v>
      </c>
      <c r="AE1224" t="s">
        <v>7289</v>
      </c>
      <c r="AF1224" t="b">
        <v>1</v>
      </c>
      <c r="AG1224" t="b">
        <v>1</v>
      </c>
      <c r="AH1224">
        <v>1569</v>
      </c>
      <c r="AI1224">
        <v>45495</v>
      </c>
      <c r="AJ1224" t="b">
        <v>1</v>
      </c>
      <c r="AK1224" t="str" cm="1">
        <f t="array" ref="AK1224">_xlfn.LET(
  _xlpm.txt,TRIM(Raw_Data!F1224),
  _xlpm.norm,SUBSTITUTE(SUBSTITUTE(_xlpm.txt,"-","/"),".","/"),
  _xlpm.p,_xlfn.TEXTSPLIT(_xlpm.norm,"/"),
  _xlpm.a,VALUE(INDEX(_xlpm.p,1)),
  _xlpm.b,VALUE(INDEX(_xlpm.p,2)),
  IF(AND(_xlpm.a&lt;=12,_xlpm.b&lt;=12),"REVIEW_AMBIGUOUS","OK")
)</f>
        <v>OK</v>
      </c>
    </row>
    <row r="1225" spans="1:37">
      <c r="A1225" t="s">
        <v>3690</v>
      </c>
      <c r="B1225" t="s">
        <v>3690</v>
      </c>
      <c r="C1225" t="b">
        <v>0</v>
      </c>
      <c r="D1225" t="s">
        <v>7257</v>
      </c>
      <c r="E1225" t="s">
        <v>3691</v>
      </c>
      <c r="F1225" t="s">
        <v>3691</v>
      </c>
      <c r="G1225" t="s">
        <v>7258</v>
      </c>
      <c r="H1225" t="s">
        <v>1356</v>
      </c>
      <c r="I1225" t="s">
        <v>1356</v>
      </c>
      <c r="J1225" t="s">
        <v>1356</v>
      </c>
      <c r="K1225" t="s">
        <v>193</v>
      </c>
      <c r="L1225" t="s">
        <v>193</v>
      </c>
      <c r="M1225">
        <f>IF(UPPER(TRIM(Table2[[#This Row],[Status_Clean]]))="CONVERTED",1,0)</f>
        <v>0</v>
      </c>
      <c r="N1225">
        <f>IF(ISNUMBER(MATCH(UPPER(TRIM(Table2[[#This Row],[Status_Clean]])),{"CONTACTED","QUALIFIED","CONVERTED"},0)),1,0)</f>
        <v>0</v>
      </c>
      <c r="O1225" cm="1">
        <f t="array" ref="O1225">_xlfn.SWITCH(UPPER(TRIM(Table2[[#This Row],[Status_Clean]])),"NEW",1,"CONTACTED",2,"QUALIFIED",3,"CONVERTED",4,"LOST",5,99)</f>
        <v>1</v>
      </c>
      <c r="P1225" t="s">
        <v>3692</v>
      </c>
      <c r="Q1225" t="s">
        <v>8244</v>
      </c>
      <c r="R1225" t="s">
        <v>8244</v>
      </c>
      <c r="S1225">
        <v>45623</v>
      </c>
      <c r="T1225" t="s">
        <v>7261</v>
      </c>
      <c r="U1225">
        <v>45623</v>
      </c>
      <c r="V1225" t="s">
        <v>7300</v>
      </c>
      <c r="W1225" t="s">
        <v>7271</v>
      </c>
      <c r="X1225" t="s">
        <v>7264</v>
      </c>
      <c r="Y1225" t="s">
        <v>7272</v>
      </c>
      <c r="Z1225" t="s">
        <v>3693</v>
      </c>
      <c r="AA1225">
        <v>14.4</v>
      </c>
      <c r="AB1225" t="str" cm="1">
        <f t="array" ref="AB1225">_xlfn.LET(_xlpm.x,IFERROR(VALUE(Table2[[#This Row],[Response_Time_Hours]]),""),IF(_xlpm.x="","CHECK",_xlfn.IFS(_xlpm.x&lt;=1,"Immediate",_xlpm.x&lt;=6,"Fast",_xlpm.x&lt;=24,"Moderate",_xlpm.x&gt;24,"Delayed")))</f>
        <v>Moderate</v>
      </c>
      <c r="AC1225">
        <v>44</v>
      </c>
      <c r="AD1225" t="str" cm="1">
        <f t="array" ref="AD1225">IF(Table2[[#This Row],[Interaction_Count_Final]]="","N/A",_xlfn.IFS(Table2[[#This Row],[Interaction_Count_Final]]&lt;=2,"Low",Table2[[#This Row],[Interaction_Count_Final]]&lt;=5,"Medium",Table2[[#This Row],[Interaction_Count_Final]]&gt;=6,"High",TRUE,"CHECK"))</f>
        <v>High</v>
      </c>
      <c r="AE1225" t="s">
        <v>7266</v>
      </c>
      <c r="AF1225" t="b">
        <v>1</v>
      </c>
      <c r="AG1225" t="b">
        <v>1</v>
      </c>
      <c r="AH1225">
        <v>1570</v>
      </c>
      <c r="AI1225">
        <v>45623</v>
      </c>
      <c r="AJ1225" t="b">
        <v>1</v>
      </c>
      <c r="AK1225" t="str" cm="1">
        <f t="array" ref="AK1225">_xlfn.LET(
  _xlpm.txt,TRIM(Raw_Data!F1225),
  _xlpm.norm,SUBSTITUTE(SUBSTITUTE(_xlpm.txt,"-","/"),".","/"),
  _xlpm.p,_xlfn.TEXTSPLIT(_xlpm.norm,"/"),
  _xlpm.a,VALUE(INDEX(_xlpm.p,1)),
  _xlpm.b,VALUE(INDEX(_xlpm.p,2)),
  IF(AND(_xlpm.a&lt;=12,_xlpm.b&lt;=12),"REVIEW_AMBIGUOUS","OK")
)</f>
        <v>OK</v>
      </c>
    </row>
    <row r="1226" spans="1:37">
      <c r="A1226" t="s">
        <v>3694</v>
      </c>
      <c r="B1226" t="s">
        <v>3694</v>
      </c>
      <c r="C1226" t="b">
        <v>0</v>
      </c>
      <c r="D1226" t="s">
        <v>7257</v>
      </c>
      <c r="E1226" t="s">
        <v>3695</v>
      </c>
      <c r="F1226" t="s">
        <v>3695</v>
      </c>
      <c r="G1226" t="s">
        <v>7303</v>
      </c>
      <c r="H1226" t="s">
        <v>101</v>
      </c>
      <c r="I1226" t="s">
        <v>101</v>
      </c>
      <c r="J1226" t="s">
        <v>101</v>
      </c>
      <c r="K1226" t="s">
        <v>125</v>
      </c>
      <c r="L1226" t="s">
        <v>125</v>
      </c>
      <c r="M1226">
        <f>IF(UPPER(TRIM(Table2[[#This Row],[Status_Clean]]))="CONVERTED",1,0)</f>
        <v>0</v>
      </c>
      <c r="N1226">
        <f>IF(ISNUMBER(MATCH(UPPER(TRIM(Table2[[#This Row],[Status_Clean]])),{"CONTACTED","QUALIFIED","CONVERTED"},0)),1,0)</f>
        <v>1</v>
      </c>
      <c r="O1226" cm="1">
        <f t="array" ref="O1226">_xlfn.SWITCH(UPPER(TRIM(Table2[[#This Row],[Status_Clean]])),"NEW",1,"CONTACTED",2,"QUALIFIED",3,"CONVERTED",4,"LOST",5,99)</f>
        <v>2</v>
      </c>
      <c r="P1226" t="s">
        <v>1769</v>
      </c>
      <c r="Q1226" t="s">
        <v>1769</v>
      </c>
      <c r="R1226" t="s">
        <v>1769</v>
      </c>
      <c r="S1226">
        <v>45223</v>
      </c>
      <c r="T1226" t="s">
        <v>7261</v>
      </c>
      <c r="U1226">
        <v>45223</v>
      </c>
      <c r="V1226" t="s">
        <v>7270</v>
      </c>
      <c r="W1226" t="s">
        <v>7263</v>
      </c>
      <c r="X1226" t="s">
        <v>7264</v>
      </c>
      <c r="Y1226" t="s">
        <v>7265</v>
      </c>
      <c r="Z1226">
        <v>37</v>
      </c>
      <c r="AA1226">
        <v>37</v>
      </c>
      <c r="AB1226" t="str" cm="1">
        <f t="array" ref="AB1226">_xlfn.LET(_xlpm.x,IFERROR(VALUE(Table2[[#This Row],[Response_Time_Hours]]),""),IF(_xlpm.x="","CHECK",_xlfn.IFS(_xlpm.x&lt;=1,"Immediate",_xlpm.x&lt;=6,"Fast",_xlpm.x&lt;=24,"Moderate",_xlpm.x&gt;24,"Delayed")))</f>
        <v>Delayed</v>
      </c>
      <c r="AC1226">
        <v>7</v>
      </c>
      <c r="AD1226" t="str" cm="1">
        <f t="array" ref="AD1226">IF(Table2[[#This Row],[Interaction_Count_Final]]="","N/A",_xlfn.IFS(Table2[[#This Row],[Interaction_Count_Final]]&lt;=2,"Low",Table2[[#This Row],[Interaction_Count_Final]]&lt;=5,"Medium",Table2[[#This Row],[Interaction_Count_Final]]&gt;=6,"High",TRUE,"CHECK"))</f>
        <v>High</v>
      </c>
      <c r="AE1226" t="s">
        <v>7289</v>
      </c>
      <c r="AF1226" t="b">
        <v>1</v>
      </c>
      <c r="AG1226" t="b">
        <v>1</v>
      </c>
      <c r="AH1226">
        <v>1571</v>
      </c>
      <c r="AI1226">
        <v>45223</v>
      </c>
      <c r="AJ1226" t="b">
        <v>1</v>
      </c>
      <c r="AK1226" t="str" cm="1">
        <f t="array" ref="AK1226">_xlfn.LET(
  _xlpm.txt,TRIM(Raw_Data!F1226),
  _xlpm.norm,SUBSTITUTE(SUBSTITUTE(_xlpm.txt,"-","/"),".","/"),
  _xlpm.p,_xlfn.TEXTSPLIT(_xlpm.norm,"/"),
  _xlpm.a,VALUE(INDEX(_xlpm.p,1)),
  _xlpm.b,VALUE(INDEX(_xlpm.p,2)),
  IF(AND(_xlpm.a&lt;=12,_xlpm.b&lt;=12),"REVIEW_AMBIGUOUS","OK")
)</f>
        <v>OK</v>
      </c>
    </row>
    <row r="1227" spans="1:37">
      <c r="A1227" t="s">
        <v>3696</v>
      </c>
      <c r="B1227" t="s">
        <v>3696</v>
      </c>
      <c r="C1227" t="b">
        <v>0</v>
      </c>
      <c r="D1227" t="s">
        <v>7257</v>
      </c>
      <c r="E1227" t="s">
        <v>8245</v>
      </c>
      <c r="F1227" t="s">
        <v>8245</v>
      </c>
      <c r="G1227" t="s">
        <v>7303</v>
      </c>
      <c r="H1227" t="s">
        <v>363</v>
      </c>
      <c r="I1227" t="s">
        <v>363</v>
      </c>
      <c r="J1227" t="s">
        <v>363</v>
      </c>
      <c r="K1227" t="s">
        <v>193</v>
      </c>
      <c r="L1227" t="s">
        <v>193</v>
      </c>
      <c r="M1227">
        <f>IF(UPPER(TRIM(Table2[[#This Row],[Status_Clean]]))="CONVERTED",1,0)</f>
        <v>0</v>
      </c>
      <c r="N1227">
        <f>IF(ISNUMBER(MATCH(UPPER(TRIM(Table2[[#This Row],[Status_Clean]])),{"CONTACTED","QUALIFIED","CONVERTED"},0)),1,0)</f>
        <v>0</v>
      </c>
      <c r="O1227" cm="1">
        <f t="array" ref="O1227">_xlfn.SWITCH(UPPER(TRIM(Table2[[#This Row],[Status_Clean]])),"NEW",1,"CONTACTED",2,"QUALIFIED",3,"CONVERTED",4,"LOST",5,99)</f>
        <v>1</v>
      </c>
      <c r="P1227">
        <v>45139</v>
      </c>
      <c r="Q1227" t="s">
        <v>8246</v>
      </c>
      <c r="R1227" t="s">
        <v>8246</v>
      </c>
      <c r="S1227">
        <v>45139</v>
      </c>
      <c r="T1227" t="s">
        <v>7261</v>
      </c>
      <c r="U1227">
        <v>45139</v>
      </c>
      <c r="V1227" t="s">
        <v>7310</v>
      </c>
      <c r="W1227" t="s">
        <v>7263</v>
      </c>
      <c r="X1227" t="s">
        <v>7288</v>
      </c>
      <c r="Y1227" t="s">
        <v>7265</v>
      </c>
      <c r="Z1227">
        <v>4.7</v>
      </c>
      <c r="AA1227">
        <v>4.7</v>
      </c>
      <c r="AB1227" t="str" cm="1">
        <f t="array" ref="AB1227">_xlfn.LET(_xlpm.x,IFERROR(VALUE(Table2[[#This Row],[Response_Time_Hours]]),""),IF(_xlpm.x="","CHECK",_xlfn.IFS(_xlpm.x&lt;=1,"Immediate",_xlpm.x&lt;=6,"Fast",_xlpm.x&lt;=24,"Moderate",_xlpm.x&gt;24,"Delayed")))</f>
        <v>Fast</v>
      </c>
      <c r="AC1227">
        <v>3</v>
      </c>
      <c r="AD1227" t="str" cm="1">
        <f t="array" ref="AD1227">IF(Table2[[#This Row],[Interaction_Count_Final]]="","N/A",_xlfn.IFS(Table2[[#This Row],[Interaction_Count_Final]]&lt;=2,"Low",Table2[[#This Row],[Interaction_Count_Final]]&lt;=5,"Medium",Table2[[#This Row],[Interaction_Count_Final]]&gt;=6,"High",TRUE,"CHECK"))</f>
        <v>Medium</v>
      </c>
      <c r="AE1227" t="s">
        <v>7266</v>
      </c>
      <c r="AF1227" t="b">
        <v>1</v>
      </c>
      <c r="AG1227" t="b">
        <v>1</v>
      </c>
      <c r="AH1227">
        <v>1572</v>
      </c>
      <c r="AI1227">
        <v>45139</v>
      </c>
      <c r="AJ1227" t="b">
        <v>1</v>
      </c>
      <c r="AK1227" t="e" cm="1">
        <f t="array" ref="AK1227">_xlfn.LET(
  _xlpm.txt,TRIM(Raw_Data!F1227),
  _xlpm.norm,SUBSTITUTE(SUBSTITUTE(_xlpm.txt,"-","/"),".","/"),
  _xlpm.p,_xlfn.TEXTSPLIT(_xlpm.norm,"/"),
  _xlpm.a,VALUE(INDEX(_xlpm.p,1)),
  _xlpm.b,VALUE(INDEX(_xlpm.p,2)),
  IF(AND(_xlpm.a&lt;=12,_xlpm.b&lt;=12),"REVIEW_AMBIGUOUS","OK")
)</f>
        <v>#REF!</v>
      </c>
    </row>
    <row r="1228" spans="1:37">
      <c r="A1228" t="s">
        <v>3698</v>
      </c>
      <c r="B1228" t="s">
        <v>3698</v>
      </c>
      <c r="C1228" t="b">
        <v>1</v>
      </c>
      <c r="D1228" t="s">
        <v>7257</v>
      </c>
      <c r="E1228" t="s">
        <v>3699</v>
      </c>
      <c r="F1228" t="s">
        <v>3699</v>
      </c>
      <c r="G1228" t="s">
        <v>7274</v>
      </c>
      <c r="H1228" t="s">
        <v>1165</v>
      </c>
      <c r="I1228" t="s">
        <v>1165</v>
      </c>
      <c r="J1228" t="s">
        <v>101</v>
      </c>
      <c r="K1228" t="s">
        <v>125</v>
      </c>
      <c r="L1228" t="s">
        <v>125</v>
      </c>
      <c r="M1228">
        <f>IF(UPPER(TRIM(Table2[[#This Row],[Status_Clean]]))="CONVERTED",1,0)</f>
        <v>0</v>
      </c>
      <c r="N1228">
        <f>IF(ISNUMBER(MATCH(UPPER(TRIM(Table2[[#This Row],[Status_Clean]])),{"CONTACTED","QUALIFIED","CONVERTED"},0)),1,0)</f>
        <v>1</v>
      </c>
      <c r="O1228" cm="1">
        <f t="array" ref="O1228">_xlfn.SWITCH(UPPER(TRIM(Table2[[#This Row],[Status_Clean]])),"NEW",1,"CONTACTED",2,"QUALIFIED",3,"CONVERTED",4,"LOST",5,99)</f>
        <v>2</v>
      </c>
      <c r="P1228">
        <v>45493</v>
      </c>
      <c r="Q1228" t="s">
        <v>7479</v>
      </c>
      <c r="R1228" t="s">
        <v>7479</v>
      </c>
      <c r="S1228">
        <v>45493</v>
      </c>
      <c r="T1228" t="s">
        <v>7261</v>
      </c>
      <c r="U1228">
        <v>45493</v>
      </c>
      <c r="V1228" t="s">
        <v>7305</v>
      </c>
      <c r="W1228" t="s">
        <v>7271</v>
      </c>
      <c r="X1228" t="s">
        <v>7288</v>
      </c>
      <c r="Y1228" t="s">
        <v>7278</v>
      </c>
      <c r="Z1228">
        <v>20</v>
      </c>
      <c r="AA1228">
        <v>20</v>
      </c>
      <c r="AB1228" t="str" cm="1">
        <f t="array" ref="AB1228">_xlfn.LET(_xlpm.x,IFERROR(VALUE(Table2[[#This Row],[Response_Time_Hours]]),""),IF(_xlpm.x="","CHECK",_xlfn.IFS(_xlpm.x&lt;=1,"Immediate",_xlpm.x&lt;=6,"Fast",_xlpm.x&lt;=24,"Moderate",_xlpm.x&gt;24,"Delayed")))</f>
        <v>Moderate</v>
      </c>
      <c r="AC1228">
        <v>28</v>
      </c>
      <c r="AD1228" t="str" cm="1">
        <f t="array" ref="AD1228">IF(Table2[[#This Row],[Interaction_Count_Final]]="","N/A",_xlfn.IFS(Table2[[#This Row],[Interaction_Count_Final]]&lt;=2,"Low",Table2[[#This Row],[Interaction_Count_Final]]&lt;=5,"Medium",Table2[[#This Row],[Interaction_Count_Final]]&gt;=6,"High",TRUE,"CHECK"))</f>
        <v>High</v>
      </c>
      <c r="AE1228" t="s">
        <v>7266</v>
      </c>
      <c r="AF1228" t="b">
        <v>1</v>
      </c>
      <c r="AG1228" t="b">
        <v>1</v>
      </c>
      <c r="AH1228">
        <v>1573</v>
      </c>
      <c r="AI1228">
        <v>45493</v>
      </c>
      <c r="AJ1228" t="b">
        <v>1</v>
      </c>
      <c r="AK1228" t="e" cm="1">
        <f t="array" ref="AK1228">_xlfn.LET(
  _xlpm.txt,TRIM(Raw_Data!F1228),
  _xlpm.norm,SUBSTITUTE(SUBSTITUTE(_xlpm.txt,"-","/"),".","/"),
  _xlpm.p,_xlfn.TEXTSPLIT(_xlpm.norm,"/"),
  _xlpm.a,VALUE(INDEX(_xlpm.p,1)),
  _xlpm.b,VALUE(INDEX(_xlpm.p,2)),
  IF(AND(_xlpm.a&lt;=12,_xlpm.b&lt;=12),"REVIEW_AMBIGUOUS","OK")
)</f>
        <v>#REF!</v>
      </c>
    </row>
    <row r="1229" spans="1:37">
      <c r="A1229" t="s">
        <v>3700</v>
      </c>
      <c r="B1229" t="s">
        <v>3700</v>
      </c>
      <c r="C1229" t="b">
        <v>0</v>
      </c>
      <c r="D1229" t="s">
        <v>7257</v>
      </c>
      <c r="E1229" t="s">
        <v>3701</v>
      </c>
      <c r="F1229" t="s">
        <v>3701</v>
      </c>
      <c r="G1229" t="s">
        <v>7303</v>
      </c>
      <c r="H1229" t="s">
        <v>359</v>
      </c>
      <c r="I1229" t="s">
        <v>359</v>
      </c>
      <c r="J1229" t="s">
        <v>473</v>
      </c>
      <c r="K1229" t="s">
        <v>7281</v>
      </c>
      <c r="L1229" t="s">
        <v>125</v>
      </c>
      <c r="M1229">
        <f>IF(UPPER(TRIM(Table2[[#This Row],[Status_Clean]]))="CONVERTED",1,0)</f>
        <v>0</v>
      </c>
      <c r="N1229">
        <f>IF(ISNUMBER(MATCH(UPPER(TRIM(Table2[[#This Row],[Status_Clean]])),{"CONTACTED","QUALIFIED","CONVERTED"},0)),1,0)</f>
        <v>1</v>
      </c>
      <c r="O1229" cm="1">
        <f t="array" ref="O1229">_xlfn.SWITCH(UPPER(TRIM(Table2[[#This Row],[Status_Clean]])),"NEW",1,"CONTACTED",2,"QUALIFIED",3,"CONVERTED",4,"LOST",5,99)</f>
        <v>2</v>
      </c>
      <c r="P1229">
        <v>44963</v>
      </c>
      <c r="Q1229" t="s">
        <v>8247</v>
      </c>
      <c r="R1229" t="s">
        <v>8247</v>
      </c>
      <c r="S1229">
        <v>44963</v>
      </c>
      <c r="T1229" t="s">
        <v>7261</v>
      </c>
      <c r="U1229">
        <v>44963</v>
      </c>
      <c r="V1229" t="s">
        <v>7283</v>
      </c>
      <c r="W1229" t="s">
        <v>7263</v>
      </c>
      <c r="X1229" t="s">
        <v>7284</v>
      </c>
      <c r="Y1229" t="s">
        <v>7298</v>
      </c>
      <c r="Z1229" t="s">
        <v>3702</v>
      </c>
      <c r="AA1229">
        <v>39</v>
      </c>
      <c r="AB1229" t="str" cm="1">
        <f t="array" ref="AB1229">_xlfn.LET(_xlpm.x,IFERROR(VALUE(Table2[[#This Row],[Response_Time_Hours]]),""),IF(_xlpm.x="","CHECK",_xlfn.IFS(_xlpm.x&lt;=1,"Immediate",_xlpm.x&lt;=6,"Fast",_xlpm.x&lt;=24,"Moderate",_xlpm.x&gt;24,"Delayed")))</f>
        <v>Delayed</v>
      </c>
      <c r="AC1229">
        <v>20</v>
      </c>
      <c r="AD1229" t="str" cm="1">
        <f t="array" ref="AD1229">IF(Table2[[#This Row],[Interaction_Count_Final]]="","N/A",_xlfn.IFS(Table2[[#This Row],[Interaction_Count_Final]]&lt;=2,"Low",Table2[[#This Row],[Interaction_Count_Final]]&lt;=5,"Medium",Table2[[#This Row],[Interaction_Count_Final]]&gt;=6,"High",TRUE,"CHECK"))</f>
        <v>High</v>
      </c>
      <c r="AE1229" t="s">
        <v>7266</v>
      </c>
      <c r="AF1229" t="b">
        <v>1</v>
      </c>
      <c r="AG1229" t="b">
        <v>1</v>
      </c>
      <c r="AH1229">
        <v>1574</v>
      </c>
      <c r="AI1229">
        <v>44963</v>
      </c>
      <c r="AJ1229" t="b">
        <v>1</v>
      </c>
      <c r="AK1229" t="e" cm="1">
        <f t="array" ref="AK1229">_xlfn.LET(
  _xlpm.txt,TRIM(Raw_Data!F1229),
  _xlpm.norm,SUBSTITUTE(SUBSTITUTE(_xlpm.txt,"-","/"),".","/"),
  _xlpm.p,_xlfn.TEXTSPLIT(_xlpm.norm,"/"),
  _xlpm.a,VALUE(INDEX(_xlpm.p,1)),
  _xlpm.b,VALUE(INDEX(_xlpm.p,2)),
  IF(AND(_xlpm.a&lt;=12,_xlpm.b&lt;=12),"REVIEW_AMBIGUOUS","OK")
)</f>
        <v>#REF!</v>
      </c>
    </row>
    <row r="1230" spans="1:37">
      <c r="A1230" t="s">
        <v>3703</v>
      </c>
      <c r="B1230" t="s">
        <v>3703</v>
      </c>
      <c r="C1230" t="b">
        <v>0</v>
      </c>
      <c r="D1230" t="s">
        <v>7257</v>
      </c>
      <c r="E1230" t="s">
        <v>3704</v>
      </c>
      <c r="F1230" t="s">
        <v>3704</v>
      </c>
      <c r="G1230" t="s">
        <v>7303</v>
      </c>
      <c r="H1230" t="s">
        <v>1356</v>
      </c>
      <c r="I1230" t="s">
        <v>1356</v>
      </c>
      <c r="J1230" t="s">
        <v>1356</v>
      </c>
      <c r="K1230" t="s">
        <v>71</v>
      </c>
      <c r="L1230" t="s">
        <v>71</v>
      </c>
      <c r="M1230">
        <f>IF(UPPER(TRIM(Table2[[#This Row],[Status_Clean]]))="CONVERTED",1,0)</f>
        <v>0</v>
      </c>
      <c r="N1230">
        <f>IF(ISNUMBER(MATCH(UPPER(TRIM(Table2[[#This Row],[Status_Clean]])),{"CONTACTED","QUALIFIED","CONVERTED"},0)),1,0)</f>
        <v>1</v>
      </c>
      <c r="O1230" cm="1">
        <f t="array" ref="O1230">_xlfn.SWITCH(UPPER(TRIM(Table2[[#This Row],[Status_Clean]])),"NEW",1,"CONTACTED",2,"QUALIFIED",3,"CONVERTED",4,"LOST",5,99)</f>
        <v>3</v>
      </c>
      <c r="P1230">
        <v>45113</v>
      </c>
      <c r="Q1230" t="s">
        <v>7888</v>
      </c>
      <c r="R1230" t="s">
        <v>7888</v>
      </c>
      <c r="S1230">
        <v>45113</v>
      </c>
      <c r="T1230" t="s">
        <v>7261</v>
      </c>
      <c r="U1230">
        <v>45113</v>
      </c>
      <c r="V1230" t="s">
        <v>7305</v>
      </c>
      <c r="W1230" t="s">
        <v>7263</v>
      </c>
      <c r="X1230" t="s">
        <v>7288</v>
      </c>
      <c r="Y1230" t="s">
        <v>7285</v>
      </c>
      <c r="Z1230" t="s">
        <v>2702</v>
      </c>
      <c r="AA1230">
        <v>72</v>
      </c>
      <c r="AB1230" t="str" cm="1">
        <f t="array" ref="AB1230">_xlfn.LET(_xlpm.x,IFERROR(VALUE(Table2[[#This Row],[Response_Time_Hours]]),""),IF(_xlpm.x="","CHECK",_xlfn.IFS(_xlpm.x&lt;=1,"Immediate",_xlpm.x&lt;=6,"Fast",_xlpm.x&lt;=24,"Moderate",_xlpm.x&gt;24,"Delayed")))</f>
        <v>Delayed</v>
      </c>
      <c r="AC1230">
        <v>26</v>
      </c>
      <c r="AD1230" t="str" cm="1">
        <f t="array" ref="AD1230">IF(Table2[[#This Row],[Interaction_Count_Final]]="","N/A",_xlfn.IFS(Table2[[#This Row],[Interaction_Count_Final]]&lt;=2,"Low",Table2[[#This Row],[Interaction_Count_Final]]&lt;=5,"Medium",Table2[[#This Row],[Interaction_Count_Final]]&gt;=6,"High",TRUE,"CHECK"))</f>
        <v>High</v>
      </c>
      <c r="AE1230" t="s">
        <v>7273</v>
      </c>
      <c r="AF1230" t="b">
        <v>1</v>
      </c>
      <c r="AG1230" t="b">
        <v>1</v>
      </c>
      <c r="AH1230">
        <v>1575</v>
      </c>
      <c r="AI1230">
        <v>45113</v>
      </c>
      <c r="AJ1230" t="b">
        <v>1</v>
      </c>
      <c r="AK1230" t="e" cm="1">
        <f t="array" ref="AK1230">_xlfn.LET(
  _xlpm.txt,TRIM(Raw_Data!F1230),
  _xlpm.norm,SUBSTITUTE(SUBSTITUTE(_xlpm.txt,"-","/"),".","/"),
  _xlpm.p,_xlfn.TEXTSPLIT(_xlpm.norm,"/"),
  _xlpm.a,VALUE(INDEX(_xlpm.p,1)),
  _xlpm.b,VALUE(INDEX(_xlpm.p,2)),
  IF(AND(_xlpm.a&lt;=12,_xlpm.b&lt;=12),"REVIEW_AMBIGUOUS","OK")
)</f>
        <v>#REF!</v>
      </c>
    </row>
    <row r="1231" spans="1:37">
      <c r="A1231" t="s">
        <v>3705</v>
      </c>
      <c r="B1231" t="s">
        <v>3705</v>
      </c>
      <c r="C1231" t="b">
        <v>0</v>
      </c>
      <c r="D1231" t="s">
        <v>7257</v>
      </c>
      <c r="E1231" t="s">
        <v>3706</v>
      </c>
      <c r="F1231" t="s">
        <v>3706</v>
      </c>
      <c r="G1231" t="s">
        <v>7268</v>
      </c>
      <c r="H1231" t="s">
        <v>363</v>
      </c>
      <c r="I1231" t="s">
        <v>363</v>
      </c>
      <c r="J1231" t="s">
        <v>363</v>
      </c>
      <c r="K1231" t="s">
        <v>125</v>
      </c>
      <c r="L1231" t="s">
        <v>125</v>
      </c>
      <c r="M1231">
        <f>IF(UPPER(TRIM(Table2[[#This Row],[Status_Clean]]))="CONVERTED",1,0)</f>
        <v>0</v>
      </c>
      <c r="N1231">
        <f>IF(ISNUMBER(MATCH(UPPER(TRIM(Table2[[#This Row],[Status_Clean]])),{"CONTACTED","QUALIFIED","CONVERTED"},0)),1,0)</f>
        <v>1</v>
      </c>
      <c r="O1231" cm="1">
        <f t="array" ref="O1231">_xlfn.SWITCH(UPPER(TRIM(Table2[[#This Row],[Status_Clean]])),"NEW",1,"CONTACTED",2,"QUALIFIED",3,"CONVERTED",4,"LOST",5,99)</f>
        <v>2</v>
      </c>
      <c r="P1231">
        <v>45322</v>
      </c>
      <c r="Q1231" t="s">
        <v>8075</v>
      </c>
      <c r="R1231" t="s">
        <v>8075</v>
      </c>
      <c r="S1231">
        <v>45322</v>
      </c>
      <c r="T1231" t="s">
        <v>7261</v>
      </c>
      <c r="U1231">
        <v>45322</v>
      </c>
      <c r="V1231" t="s">
        <v>7317</v>
      </c>
      <c r="W1231" t="s">
        <v>7271</v>
      </c>
      <c r="X1231" t="s">
        <v>7284</v>
      </c>
      <c r="Y1231" t="s">
        <v>7272</v>
      </c>
      <c r="Z1231" t="s">
        <v>857</v>
      </c>
      <c r="AA1231">
        <v>9.6000000000000014</v>
      </c>
      <c r="AB1231" t="str" cm="1">
        <f t="array" ref="AB1231">_xlfn.LET(_xlpm.x,IFERROR(VALUE(Table2[[#This Row],[Response_Time_Hours]]),""),IF(_xlpm.x="","CHECK",_xlfn.IFS(_xlpm.x&lt;=1,"Immediate",_xlpm.x&lt;=6,"Fast",_xlpm.x&lt;=24,"Moderate",_xlpm.x&gt;24,"Delayed")))</f>
        <v>Moderate</v>
      </c>
      <c r="AC1231">
        <v>7</v>
      </c>
      <c r="AD1231" t="str" cm="1">
        <f t="array" ref="AD1231">IF(Table2[[#This Row],[Interaction_Count_Final]]="","N/A",_xlfn.IFS(Table2[[#This Row],[Interaction_Count_Final]]&lt;=2,"Low",Table2[[#This Row],[Interaction_Count_Final]]&lt;=5,"Medium",Table2[[#This Row],[Interaction_Count_Final]]&gt;=6,"High",TRUE,"CHECK"))</f>
        <v>High</v>
      </c>
      <c r="AE1231" t="s">
        <v>7266</v>
      </c>
      <c r="AF1231" t="b">
        <v>1</v>
      </c>
      <c r="AG1231" t="b">
        <v>1</v>
      </c>
      <c r="AH1231">
        <v>1577</v>
      </c>
      <c r="AI1231">
        <v>45322</v>
      </c>
      <c r="AJ1231" t="b">
        <v>1</v>
      </c>
      <c r="AK1231" t="e" cm="1">
        <f t="array" ref="AK1231">_xlfn.LET(
  _xlpm.txt,TRIM(Raw_Data!F1231),
  _xlpm.norm,SUBSTITUTE(SUBSTITUTE(_xlpm.txt,"-","/"),".","/"),
  _xlpm.p,_xlfn.TEXTSPLIT(_xlpm.norm,"/"),
  _xlpm.a,VALUE(INDEX(_xlpm.p,1)),
  _xlpm.b,VALUE(INDEX(_xlpm.p,2)),
  IF(AND(_xlpm.a&lt;=12,_xlpm.b&lt;=12),"REVIEW_AMBIGUOUS","OK")
)</f>
        <v>#REF!</v>
      </c>
    </row>
    <row r="1232" spans="1:37">
      <c r="A1232" t="s">
        <v>3707</v>
      </c>
      <c r="B1232" t="s">
        <v>3707</v>
      </c>
      <c r="C1232" t="b">
        <v>0</v>
      </c>
      <c r="D1232" t="s">
        <v>7257</v>
      </c>
      <c r="E1232" t="s">
        <v>3708</v>
      </c>
      <c r="F1232" t="s">
        <v>3708</v>
      </c>
      <c r="G1232" t="s">
        <v>7303</v>
      </c>
      <c r="H1232" t="s">
        <v>235</v>
      </c>
      <c r="I1232" t="s">
        <v>235</v>
      </c>
      <c r="J1232" t="s">
        <v>123</v>
      </c>
      <c r="K1232" t="s">
        <v>7301</v>
      </c>
      <c r="L1232" t="s">
        <v>125</v>
      </c>
      <c r="M1232">
        <f>IF(UPPER(TRIM(Table2[[#This Row],[Status_Clean]]))="CONVERTED",1,0)</f>
        <v>0</v>
      </c>
      <c r="N1232">
        <f>IF(ISNUMBER(MATCH(UPPER(TRIM(Table2[[#This Row],[Status_Clean]])),{"CONTACTED","QUALIFIED","CONVERTED"},0)),1,0)</f>
        <v>1</v>
      </c>
      <c r="O1232" cm="1">
        <f t="array" ref="O1232">_xlfn.SWITCH(UPPER(TRIM(Table2[[#This Row],[Status_Clean]])),"NEW",1,"CONTACTED",2,"QUALIFIED",3,"CONVERTED",4,"LOST",5,99)</f>
        <v>2</v>
      </c>
      <c r="P1232" t="s">
        <v>3709</v>
      </c>
      <c r="Q1232" t="s">
        <v>8248</v>
      </c>
      <c r="R1232" t="s">
        <v>8248</v>
      </c>
      <c r="S1232">
        <v>44998</v>
      </c>
      <c r="T1232" t="s">
        <v>7261</v>
      </c>
      <c r="U1232">
        <v>44998</v>
      </c>
      <c r="V1232" t="s">
        <v>7295</v>
      </c>
      <c r="W1232" t="s">
        <v>7263</v>
      </c>
      <c r="X1232" t="s">
        <v>7284</v>
      </c>
      <c r="Y1232" t="s">
        <v>7298</v>
      </c>
      <c r="Z1232" t="s">
        <v>3710</v>
      </c>
      <c r="AA1232">
        <v>21.1</v>
      </c>
      <c r="AB1232" t="str" cm="1">
        <f t="array" ref="AB1232">_xlfn.LET(_xlpm.x,IFERROR(VALUE(Table2[[#This Row],[Response_Time_Hours]]),""),IF(_xlpm.x="","CHECK",_xlfn.IFS(_xlpm.x&lt;=1,"Immediate",_xlpm.x&lt;=6,"Fast",_xlpm.x&lt;=24,"Moderate",_xlpm.x&gt;24,"Delayed")))</f>
        <v>Moderate</v>
      </c>
      <c r="AC1232">
        <v>24</v>
      </c>
      <c r="AD1232" t="str" cm="1">
        <f t="array" ref="AD1232">IF(Table2[[#This Row],[Interaction_Count_Final]]="","N/A",_xlfn.IFS(Table2[[#This Row],[Interaction_Count_Final]]&lt;=2,"Low",Table2[[#This Row],[Interaction_Count_Final]]&lt;=5,"Medium",Table2[[#This Row],[Interaction_Count_Final]]&gt;=6,"High",TRUE,"CHECK"))</f>
        <v>High</v>
      </c>
      <c r="AE1232" t="s">
        <v>7266</v>
      </c>
      <c r="AF1232" t="b">
        <v>1</v>
      </c>
      <c r="AG1232" t="b">
        <v>1</v>
      </c>
      <c r="AH1232">
        <v>1578</v>
      </c>
      <c r="AI1232">
        <v>44998</v>
      </c>
      <c r="AJ1232" t="b">
        <v>1</v>
      </c>
      <c r="AK1232" t="e" cm="1">
        <f t="array" ref="AK1232">_xlfn.LET(
  _xlpm.txt,TRIM(Raw_Data!F1232),
  _xlpm.norm,SUBSTITUTE(SUBSTITUTE(_xlpm.txt,"-","/"),".","/"),
  _xlpm.p,_xlfn.TEXTSPLIT(_xlpm.norm,"/"),
  _xlpm.a,VALUE(INDEX(_xlpm.p,1)),
  _xlpm.b,VALUE(INDEX(_xlpm.p,2)),
  IF(AND(_xlpm.a&lt;=12,_xlpm.b&lt;=12),"REVIEW_AMBIGUOUS","OK")
)</f>
        <v>#REF!</v>
      </c>
    </row>
    <row r="1233" spans="1:37">
      <c r="A1233" t="s">
        <v>3711</v>
      </c>
      <c r="B1233" t="s">
        <v>3711</v>
      </c>
      <c r="C1233" t="b">
        <v>0</v>
      </c>
      <c r="D1233" t="s">
        <v>7257</v>
      </c>
      <c r="E1233" t="s">
        <v>3712</v>
      </c>
      <c r="F1233" t="s">
        <v>3712</v>
      </c>
      <c r="G1233" t="s">
        <v>7274</v>
      </c>
      <c r="H1233" t="s">
        <v>758</v>
      </c>
      <c r="I1233" t="s">
        <v>758</v>
      </c>
      <c r="J1233" t="s">
        <v>469</v>
      </c>
      <c r="K1233" t="s">
        <v>193</v>
      </c>
      <c r="L1233" t="s">
        <v>193</v>
      </c>
      <c r="M1233">
        <f>IF(UPPER(TRIM(Table2[[#This Row],[Status_Clean]]))="CONVERTED",1,0)</f>
        <v>0</v>
      </c>
      <c r="N1233">
        <f>IF(ISNUMBER(MATCH(UPPER(TRIM(Table2[[#This Row],[Status_Clean]])),{"CONTACTED","QUALIFIED","CONVERTED"},0)),1,0)</f>
        <v>0</v>
      </c>
      <c r="O1233" cm="1">
        <f t="array" ref="O1233">_xlfn.SWITCH(UPPER(TRIM(Table2[[#This Row],[Status_Clean]])),"NEW",1,"CONTACTED",2,"QUALIFIED",3,"CONVERTED",4,"LOST",5,99)</f>
        <v>1</v>
      </c>
      <c r="P1233">
        <v>45557</v>
      </c>
      <c r="Q1233" t="s">
        <v>7970</v>
      </c>
      <c r="R1233" t="s">
        <v>7970</v>
      </c>
      <c r="S1233">
        <v>45557</v>
      </c>
      <c r="T1233" t="s">
        <v>7261</v>
      </c>
      <c r="U1233">
        <v>45557</v>
      </c>
      <c r="V1233" t="s">
        <v>7287</v>
      </c>
      <c r="W1233" t="s">
        <v>7271</v>
      </c>
      <c r="X1233" t="s">
        <v>7288</v>
      </c>
      <c r="Y1233" t="s">
        <v>7293</v>
      </c>
      <c r="Z1233" t="s">
        <v>188</v>
      </c>
      <c r="AA1233">
        <v>16.799999999999997</v>
      </c>
      <c r="AB1233" t="str" cm="1">
        <f t="array" ref="AB1233">_xlfn.LET(_xlpm.x,IFERROR(VALUE(Table2[[#This Row],[Response_Time_Hours]]),""),IF(_xlpm.x="","CHECK",_xlfn.IFS(_xlpm.x&lt;=1,"Immediate",_xlpm.x&lt;=6,"Fast",_xlpm.x&lt;=24,"Moderate",_xlpm.x&gt;24,"Delayed")))</f>
        <v>Moderate</v>
      </c>
      <c r="AC1233">
        <v>30</v>
      </c>
      <c r="AD1233" t="str" cm="1">
        <f t="array" ref="AD1233">IF(Table2[[#This Row],[Interaction_Count_Final]]="","N/A",_xlfn.IFS(Table2[[#This Row],[Interaction_Count_Final]]&lt;=2,"Low",Table2[[#This Row],[Interaction_Count_Final]]&lt;=5,"Medium",Table2[[#This Row],[Interaction_Count_Final]]&gt;=6,"High",TRUE,"CHECK"))</f>
        <v>High</v>
      </c>
      <c r="AE1233" t="s">
        <v>7266</v>
      </c>
      <c r="AF1233" t="b">
        <v>1</v>
      </c>
      <c r="AG1233" t="b">
        <v>1</v>
      </c>
      <c r="AH1233">
        <v>1579</v>
      </c>
      <c r="AI1233">
        <v>45557</v>
      </c>
      <c r="AJ1233" t="b">
        <v>1</v>
      </c>
      <c r="AK1233" t="e" cm="1">
        <f t="array" ref="AK1233">_xlfn.LET(
  _xlpm.txt,TRIM(Raw_Data!F1233),
  _xlpm.norm,SUBSTITUTE(SUBSTITUTE(_xlpm.txt,"-","/"),".","/"),
  _xlpm.p,_xlfn.TEXTSPLIT(_xlpm.norm,"/"),
  _xlpm.a,VALUE(INDEX(_xlpm.p,1)),
  _xlpm.b,VALUE(INDEX(_xlpm.p,2)),
  IF(AND(_xlpm.a&lt;=12,_xlpm.b&lt;=12),"REVIEW_AMBIGUOUS","OK")
)</f>
        <v>#REF!</v>
      </c>
    </row>
    <row r="1234" spans="1:37">
      <c r="A1234" t="s">
        <v>3713</v>
      </c>
      <c r="B1234" t="s">
        <v>3713</v>
      </c>
      <c r="C1234" t="b">
        <v>0</v>
      </c>
      <c r="D1234" t="s">
        <v>7257</v>
      </c>
      <c r="E1234" t="s">
        <v>3714</v>
      </c>
      <c r="F1234" t="s">
        <v>3714</v>
      </c>
      <c r="G1234" t="s">
        <v>7280</v>
      </c>
      <c r="H1234" t="s">
        <v>397</v>
      </c>
      <c r="I1234" t="s">
        <v>397</v>
      </c>
      <c r="J1234" t="s">
        <v>792</v>
      </c>
      <c r="K1234" t="s">
        <v>71</v>
      </c>
      <c r="L1234" t="s">
        <v>71</v>
      </c>
      <c r="M1234">
        <f>IF(UPPER(TRIM(Table2[[#This Row],[Status_Clean]]))="CONVERTED",1,0)</f>
        <v>0</v>
      </c>
      <c r="N1234">
        <f>IF(ISNUMBER(MATCH(UPPER(TRIM(Table2[[#This Row],[Status_Clean]])),{"CONTACTED","QUALIFIED","CONVERTED"},0)),1,0)</f>
        <v>1</v>
      </c>
      <c r="O1234" cm="1">
        <f t="array" ref="O1234">_xlfn.SWITCH(UPPER(TRIM(Table2[[#This Row],[Status_Clean]])),"NEW",1,"CONTACTED",2,"QUALIFIED",3,"CONVERTED",4,"LOST",5,99)</f>
        <v>3</v>
      </c>
      <c r="P1234" t="s">
        <v>3715</v>
      </c>
      <c r="Q1234" t="s">
        <v>8157</v>
      </c>
      <c r="R1234" t="s">
        <v>8157</v>
      </c>
      <c r="S1234">
        <v>45051</v>
      </c>
      <c r="T1234" t="s">
        <v>7261</v>
      </c>
      <c r="U1234">
        <v>45051</v>
      </c>
      <c r="V1234" t="s">
        <v>7314</v>
      </c>
      <c r="W1234" t="s">
        <v>7263</v>
      </c>
      <c r="X1234" t="s">
        <v>7277</v>
      </c>
      <c r="Y1234" t="s">
        <v>7312</v>
      </c>
      <c r="Z1234" t="s">
        <v>3716</v>
      </c>
      <c r="AA1234">
        <v>52.9</v>
      </c>
      <c r="AB1234" t="str" cm="1">
        <f t="array" ref="AB1234">_xlfn.LET(_xlpm.x,IFERROR(VALUE(Table2[[#This Row],[Response_Time_Hours]]),""),IF(_xlpm.x="","CHECK",_xlfn.IFS(_xlpm.x&lt;=1,"Immediate",_xlpm.x&lt;=6,"Fast",_xlpm.x&lt;=24,"Moderate",_xlpm.x&gt;24,"Delayed")))</f>
        <v>Delayed</v>
      </c>
      <c r="AC1234">
        <v>1</v>
      </c>
      <c r="AD1234" t="str" cm="1">
        <f t="array" ref="AD1234">IF(Table2[[#This Row],[Interaction_Count_Final]]="","N/A",_xlfn.IFS(Table2[[#This Row],[Interaction_Count_Final]]&lt;=2,"Low",Table2[[#This Row],[Interaction_Count_Final]]&lt;=5,"Medium",Table2[[#This Row],[Interaction_Count_Final]]&gt;=6,"High",TRUE,"CHECK"))</f>
        <v>Low</v>
      </c>
      <c r="AE1234" t="s">
        <v>7266</v>
      </c>
      <c r="AF1234" t="b">
        <v>1</v>
      </c>
      <c r="AG1234" t="b">
        <v>1</v>
      </c>
      <c r="AH1234">
        <v>1580</v>
      </c>
      <c r="AI1234">
        <v>45051</v>
      </c>
      <c r="AJ1234" t="b">
        <v>1</v>
      </c>
      <c r="AK1234" t="str" cm="1">
        <f t="array" ref="AK1234">_xlfn.LET(
  _xlpm.txt,TRIM(Raw_Data!F1234),
  _xlpm.norm,SUBSTITUTE(SUBSTITUTE(_xlpm.txt,"-","/"),".","/"),
  _xlpm.p,_xlfn.TEXTSPLIT(_xlpm.norm,"/"),
  _xlpm.a,VALUE(INDEX(_xlpm.p,1)),
  _xlpm.b,VALUE(INDEX(_xlpm.p,2)),
  IF(AND(_xlpm.a&lt;=12,_xlpm.b&lt;=12),"REVIEW_AMBIGUOUS","OK")
)</f>
        <v>REVIEW_AMBIGUOUS</v>
      </c>
    </row>
    <row r="1235" spans="1:37">
      <c r="A1235" t="s">
        <v>3717</v>
      </c>
      <c r="B1235" t="s">
        <v>3717</v>
      </c>
      <c r="C1235" t="b">
        <v>0</v>
      </c>
      <c r="D1235" t="s">
        <v>7257</v>
      </c>
      <c r="E1235" t="s">
        <v>3718</v>
      </c>
      <c r="F1235" t="s">
        <v>3718</v>
      </c>
      <c r="G1235" t="s">
        <v>7303</v>
      </c>
      <c r="H1235" t="s">
        <v>758</v>
      </c>
      <c r="I1235" t="s">
        <v>758</v>
      </c>
      <c r="J1235" t="s">
        <v>469</v>
      </c>
      <c r="K1235" t="s">
        <v>7502</v>
      </c>
      <c r="L1235" t="s">
        <v>71</v>
      </c>
      <c r="M1235">
        <f>IF(UPPER(TRIM(Table2[[#This Row],[Status_Clean]]))="CONVERTED",1,0)</f>
        <v>0</v>
      </c>
      <c r="N1235">
        <f>IF(ISNUMBER(MATCH(UPPER(TRIM(Table2[[#This Row],[Status_Clean]])),{"CONTACTED","QUALIFIED","CONVERTED"},0)),1,0)</f>
        <v>1</v>
      </c>
      <c r="O1235" cm="1">
        <f t="array" ref="O1235">_xlfn.SWITCH(UPPER(TRIM(Table2[[#This Row],[Status_Clean]])),"NEW",1,"CONTACTED",2,"QUALIFIED",3,"CONVERTED",4,"LOST",5,99)</f>
        <v>3</v>
      </c>
      <c r="P1235">
        <v>45500</v>
      </c>
      <c r="Q1235" t="s">
        <v>7476</v>
      </c>
      <c r="R1235" t="s">
        <v>7476</v>
      </c>
      <c r="S1235">
        <v>45500</v>
      </c>
      <c r="T1235" t="s">
        <v>7261</v>
      </c>
      <c r="U1235">
        <v>45500</v>
      </c>
      <c r="V1235" t="s">
        <v>7305</v>
      </c>
      <c r="W1235" t="s">
        <v>7271</v>
      </c>
      <c r="X1235" t="s">
        <v>7288</v>
      </c>
      <c r="Y1235" t="s">
        <v>7278</v>
      </c>
      <c r="Z1235">
        <v>71</v>
      </c>
      <c r="AA1235">
        <v>71</v>
      </c>
      <c r="AB1235" t="str" cm="1">
        <f t="array" ref="AB1235">_xlfn.LET(_xlpm.x,IFERROR(VALUE(Table2[[#This Row],[Response_Time_Hours]]),""),IF(_xlpm.x="","CHECK",_xlfn.IFS(_xlpm.x&lt;=1,"Immediate",_xlpm.x&lt;=6,"Fast",_xlpm.x&lt;=24,"Moderate",_xlpm.x&gt;24,"Delayed")))</f>
        <v>Delayed</v>
      </c>
      <c r="AC1235">
        <v>12</v>
      </c>
      <c r="AD1235" t="str" cm="1">
        <f t="array" ref="AD1235">IF(Table2[[#This Row],[Interaction_Count_Final]]="","N/A",_xlfn.IFS(Table2[[#This Row],[Interaction_Count_Final]]&lt;=2,"Low",Table2[[#This Row],[Interaction_Count_Final]]&lt;=5,"Medium",Table2[[#This Row],[Interaction_Count_Final]]&gt;=6,"High",TRUE,"CHECK"))</f>
        <v>High</v>
      </c>
      <c r="AE1235" t="s">
        <v>7289</v>
      </c>
      <c r="AF1235" t="b">
        <v>1</v>
      </c>
      <c r="AG1235" t="b">
        <v>1</v>
      </c>
      <c r="AH1235">
        <v>1581</v>
      </c>
      <c r="AI1235">
        <v>45500</v>
      </c>
      <c r="AJ1235" t="b">
        <v>1</v>
      </c>
      <c r="AK1235" t="e" cm="1">
        <f t="array" ref="AK1235">_xlfn.LET(
  _xlpm.txt,TRIM(Raw_Data!F1235),
  _xlpm.norm,SUBSTITUTE(SUBSTITUTE(_xlpm.txt,"-","/"),".","/"),
  _xlpm.p,_xlfn.TEXTSPLIT(_xlpm.norm,"/"),
  _xlpm.a,VALUE(INDEX(_xlpm.p,1)),
  _xlpm.b,VALUE(INDEX(_xlpm.p,2)),
  IF(AND(_xlpm.a&lt;=12,_xlpm.b&lt;=12),"REVIEW_AMBIGUOUS","OK")
)</f>
        <v>#REF!</v>
      </c>
    </row>
    <row r="1236" spans="1:37">
      <c r="A1236" t="s">
        <v>3719</v>
      </c>
      <c r="B1236" t="s">
        <v>3719</v>
      </c>
      <c r="C1236" t="b">
        <v>0</v>
      </c>
      <c r="D1236" t="s">
        <v>7257</v>
      </c>
      <c r="E1236" t="s">
        <v>3720</v>
      </c>
      <c r="F1236" t="s">
        <v>3720</v>
      </c>
      <c r="G1236" t="s">
        <v>7258</v>
      </c>
      <c r="H1236" t="s">
        <v>147</v>
      </c>
      <c r="I1236" t="s">
        <v>147</v>
      </c>
      <c r="J1236" t="s">
        <v>7308</v>
      </c>
      <c r="K1236" t="s">
        <v>7281</v>
      </c>
      <c r="L1236" t="s">
        <v>125</v>
      </c>
      <c r="M1236">
        <f>IF(UPPER(TRIM(Table2[[#This Row],[Status_Clean]]))="CONVERTED",1,0)</f>
        <v>0</v>
      </c>
      <c r="N1236">
        <f>IF(ISNUMBER(MATCH(UPPER(TRIM(Table2[[#This Row],[Status_Clean]])),{"CONTACTED","QUALIFIED","CONVERTED"},0)),1,0)</f>
        <v>1</v>
      </c>
      <c r="O1236" cm="1">
        <f t="array" ref="O1236">_xlfn.SWITCH(UPPER(TRIM(Table2[[#This Row],[Status_Clean]])),"NEW",1,"CONTACTED",2,"QUALIFIED",3,"CONVERTED",4,"LOST",5,99)</f>
        <v>2</v>
      </c>
      <c r="P1236" t="s">
        <v>3721</v>
      </c>
      <c r="Q1236" t="s">
        <v>3721</v>
      </c>
      <c r="R1236" t="s">
        <v>3721</v>
      </c>
      <c r="S1236">
        <v>45557</v>
      </c>
      <c r="T1236" t="s">
        <v>7261</v>
      </c>
      <c r="U1236">
        <v>45557</v>
      </c>
      <c r="V1236" t="s">
        <v>7287</v>
      </c>
      <c r="W1236" t="s">
        <v>7271</v>
      </c>
      <c r="X1236" t="s">
        <v>7288</v>
      </c>
      <c r="Y1236" t="s">
        <v>7293</v>
      </c>
      <c r="Z1236" t="s">
        <v>3722</v>
      </c>
      <c r="AA1236">
        <v>0.5</v>
      </c>
      <c r="AB1236" t="str" cm="1">
        <f t="array" ref="AB1236">_xlfn.LET(_xlpm.x,IFERROR(VALUE(Table2[[#This Row],[Response_Time_Hours]]),""),IF(_xlpm.x="","CHECK",_xlfn.IFS(_xlpm.x&lt;=1,"Immediate",_xlpm.x&lt;=6,"Fast",_xlpm.x&lt;=24,"Moderate",_xlpm.x&gt;24,"Delayed")))</f>
        <v>Immediate</v>
      </c>
      <c r="AC1236">
        <v>38</v>
      </c>
      <c r="AD1236" t="str" cm="1">
        <f t="array" ref="AD1236">IF(Table2[[#This Row],[Interaction_Count_Final]]="","N/A",_xlfn.IFS(Table2[[#This Row],[Interaction_Count_Final]]&lt;=2,"Low",Table2[[#This Row],[Interaction_Count_Final]]&lt;=5,"Medium",Table2[[#This Row],[Interaction_Count_Final]]&gt;=6,"High",TRUE,"CHECK"))</f>
        <v>High</v>
      </c>
      <c r="AE1236" t="s">
        <v>7273</v>
      </c>
      <c r="AF1236" t="b">
        <v>1</v>
      </c>
      <c r="AG1236" t="b">
        <v>1</v>
      </c>
      <c r="AH1236">
        <v>1582</v>
      </c>
      <c r="AI1236">
        <v>45557</v>
      </c>
      <c r="AJ1236" t="b">
        <v>1</v>
      </c>
      <c r="AK1236" t="str" cm="1">
        <f t="array" ref="AK1236">_xlfn.LET(
  _xlpm.txt,TRIM(Raw_Data!F1236),
  _xlpm.norm,SUBSTITUTE(SUBSTITUTE(_xlpm.txt,"-","/"),".","/"),
  _xlpm.p,_xlfn.TEXTSPLIT(_xlpm.norm,"/"),
  _xlpm.a,VALUE(INDEX(_xlpm.p,1)),
  _xlpm.b,VALUE(INDEX(_xlpm.p,2)),
  IF(AND(_xlpm.a&lt;=12,_xlpm.b&lt;=12),"REVIEW_AMBIGUOUS","OK")
)</f>
        <v>OK</v>
      </c>
    </row>
    <row r="1237" spans="1:37">
      <c r="A1237" t="s">
        <v>3723</v>
      </c>
      <c r="B1237" t="s">
        <v>3723</v>
      </c>
      <c r="C1237" t="b">
        <v>0</v>
      </c>
      <c r="D1237" t="s">
        <v>7257</v>
      </c>
      <c r="E1237" t="s">
        <v>8249</v>
      </c>
      <c r="F1237" t="s">
        <v>8249</v>
      </c>
      <c r="G1237" t="s">
        <v>7303</v>
      </c>
      <c r="H1237" t="s">
        <v>222</v>
      </c>
      <c r="I1237" t="s">
        <v>222</v>
      </c>
      <c r="J1237" t="s">
        <v>222</v>
      </c>
      <c r="K1237" t="s">
        <v>7301</v>
      </c>
      <c r="L1237" t="s">
        <v>125</v>
      </c>
      <c r="M1237">
        <f>IF(UPPER(TRIM(Table2[[#This Row],[Status_Clean]]))="CONVERTED",1,0)</f>
        <v>0</v>
      </c>
      <c r="N1237">
        <f>IF(ISNUMBER(MATCH(UPPER(TRIM(Table2[[#This Row],[Status_Clean]])),{"CONTACTED","QUALIFIED","CONVERTED"},0)),1,0)</f>
        <v>1</v>
      </c>
      <c r="O1237" cm="1">
        <f t="array" ref="O1237">_xlfn.SWITCH(UPPER(TRIM(Table2[[#This Row],[Status_Clean]])),"NEW",1,"CONTACTED",2,"QUALIFIED",3,"CONVERTED",4,"LOST",5,99)</f>
        <v>2</v>
      </c>
      <c r="P1237">
        <v>45272</v>
      </c>
      <c r="Q1237" t="s">
        <v>7260</v>
      </c>
      <c r="R1237" t="s">
        <v>7260</v>
      </c>
      <c r="S1237">
        <v>45272</v>
      </c>
      <c r="T1237" t="s">
        <v>7261</v>
      </c>
      <c r="U1237">
        <v>45272</v>
      </c>
      <c r="V1237" t="s">
        <v>7262</v>
      </c>
      <c r="W1237" t="s">
        <v>7263</v>
      </c>
      <c r="X1237" t="s">
        <v>7264</v>
      </c>
      <c r="Y1237" t="s">
        <v>7265</v>
      </c>
      <c r="Z1237">
        <v>49.3</v>
      </c>
      <c r="AA1237">
        <v>49.3</v>
      </c>
      <c r="AB1237" t="str" cm="1">
        <f t="array" ref="AB1237">_xlfn.LET(_xlpm.x,IFERROR(VALUE(Table2[[#This Row],[Response_Time_Hours]]),""),IF(_xlpm.x="","CHECK",_xlfn.IFS(_xlpm.x&lt;=1,"Immediate",_xlpm.x&lt;=6,"Fast",_xlpm.x&lt;=24,"Moderate",_xlpm.x&gt;24,"Delayed")))</f>
        <v>Delayed</v>
      </c>
      <c r="AC1237">
        <v>26</v>
      </c>
      <c r="AD1237" t="str" cm="1">
        <f t="array" ref="AD1237">IF(Table2[[#This Row],[Interaction_Count_Final]]="","N/A",_xlfn.IFS(Table2[[#This Row],[Interaction_Count_Final]]&lt;=2,"Low",Table2[[#This Row],[Interaction_Count_Final]]&lt;=5,"Medium",Table2[[#This Row],[Interaction_Count_Final]]&gt;=6,"High",TRUE,"CHECK"))</f>
        <v>High</v>
      </c>
      <c r="AE1237" t="s">
        <v>7273</v>
      </c>
      <c r="AF1237" t="b">
        <v>1</v>
      </c>
      <c r="AG1237" t="b">
        <v>1</v>
      </c>
      <c r="AH1237">
        <v>1583</v>
      </c>
      <c r="AI1237">
        <v>45272</v>
      </c>
      <c r="AJ1237" t="b">
        <v>1</v>
      </c>
      <c r="AK1237" t="e" cm="1">
        <f t="array" ref="AK1237">_xlfn.LET(
  _xlpm.txt,TRIM(Raw_Data!F1237),
  _xlpm.norm,SUBSTITUTE(SUBSTITUTE(_xlpm.txt,"-","/"),".","/"),
  _xlpm.p,_xlfn.TEXTSPLIT(_xlpm.norm,"/"),
  _xlpm.a,VALUE(INDEX(_xlpm.p,1)),
  _xlpm.b,VALUE(INDEX(_xlpm.p,2)),
  IF(AND(_xlpm.a&lt;=12,_xlpm.b&lt;=12),"REVIEW_AMBIGUOUS","OK")
)</f>
        <v>#REF!</v>
      </c>
    </row>
    <row r="1238" spans="1:37">
      <c r="A1238" t="s">
        <v>3725</v>
      </c>
      <c r="B1238" t="s">
        <v>3725</v>
      </c>
      <c r="C1238" t="b">
        <v>0</v>
      </c>
      <c r="D1238" t="s">
        <v>7257</v>
      </c>
      <c r="E1238" t="s">
        <v>3726</v>
      </c>
      <c r="F1238" t="s">
        <v>3726</v>
      </c>
      <c r="G1238" t="s">
        <v>7280</v>
      </c>
      <c r="H1238" t="s">
        <v>311</v>
      </c>
      <c r="I1238" t="s">
        <v>311</v>
      </c>
      <c r="J1238" t="s">
        <v>311</v>
      </c>
      <c r="K1238" t="s">
        <v>173</v>
      </c>
      <c r="L1238" t="s">
        <v>173</v>
      </c>
      <c r="M1238">
        <f>IF(UPPER(TRIM(Table2[[#This Row],[Status_Clean]]))="CONVERTED",1,0)</f>
        <v>0</v>
      </c>
      <c r="N1238">
        <f>IF(ISNUMBER(MATCH(UPPER(TRIM(Table2[[#This Row],[Status_Clean]])),{"CONTACTED","QUALIFIED","CONVERTED"},0)),1,0)</f>
        <v>0</v>
      </c>
      <c r="O1238" cm="1">
        <f t="array" ref="O1238">_xlfn.SWITCH(UPPER(TRIM(Table2[[#This Row],[Status_Clean]])),"NEW",1,"CONTACTED",2,"QUALIFIED",3,"CONVERTED",4,"LOST",5,99)</f>
        <v>5</v>
      </c>
      <c r="P1238" t="s">
        <v>3727</v>
      </c>
      <c r="Q1238" t="s">
        <v>8250</v>
      </c>
      <c r="R1238" t="s">
        <v>8250</v>
      </c>
      <c r="S1238">
        <v>44965</v>
      </c>
      <c r="T1238" t="s">
        <v>7261</v>
      </c>
      <c r="U1238">
        <v>44965</v>
      </c>
      <c r="V1238" t="s">
        <v>7283</v>
      </c>
      <c r="W1238" t="s">
        <v>7263</v>
      </c>
      <c r="X1238" t="s">
        <v>7284</v>
      </c>
      <c r="Y1238" t="s">
        <v>7272</v>
      </c>
      <c r="Z1238" t="s">
        <v>3728</v>
      </c>
      <c r="AA1238">
        <v>31</v>
      </c>
      <c r="AB1238" t="str" cm="1">
        <f t="array" ref="AB1238">_xlfn.LET(_xlpm.x,IFERROR(VALUE(Table2[[#This Row],[Response_Time_Hours]]),""),IF(_xlpm.x="","CHECK",_xlfn.IFS(_xlpm.x&lt;=1,"Immediate",_xlpm.x&lt;=6,"Fast",_xlpm.x&lt;=24,"Moderate",_xlpm.x&gt;24,"Delayed")))</f>
        <v>Delayed</v>
      </c>
      <c r="AC1238">
        <v>29</v>
      </c>
      <c r="AD1238" t="str" cm="1">
        <f t="array" ref="AD1238">IF(Table2[[#This Row],[Interaction_Count_Final]]="","N/A",_xlfn.IFS(Table2[[#This Row],[Interaction_Count_Final]]&lt;=2,"Low",Table2[[#This Row],[Interaction_Count_Final]]&lt;=5,"Medium",Table2[[#This Row],[Interaction_Count_Final]]&gt;=6,"High",TRUE,"CHECK"))</f>
        <v>High</v>
      </c>
      <c r="AE1238" t="s">
        <v>7289</v>
      </c>
      <c r="AF1238" t="b">
        <v>1</v>
      </c>
      <c r="AG1238" t="b">
        <v>1</v>
      </c>
      <c r="AH1238">
        <v>1584</v>
      </c>
      <c r="AI1238">
        <v>44965</v>
      </c>
      <c r="AJ1238" t="b">
        <v>1</v>
      </c>
      <c r="AK1238" t="e" cm="1">
        <f t="array" ref="AK1238">_xlfn.LET(
  _xlpm.txt,TRIM(Raw_Data!F1238),
  _xlpm.norm,SUBSTITUTE(SUBSTITUTE(_xlpm.txt,"-","/"),".","/"),
  _xlpm.p,_xlfn.TEXTSPLIT(_xlpm.norm,"/"),
  _xlpm.a,VALUE(INDEX(_xlpm.p,1)),
  _xlpm.b,VALUE(INDEX(_xlpm.p,2)),
  IF(AND(_xlpm.a&lt;=12,_xlpm.b&lt;=12),"REVIEW_AMBIGUOUS","OK")
)</f>
        <v>#REF!</v>
      </c>
    </row>
    <row r="1239" spans="1:37">
      <c r="A1239" t="s">
        <v>3729</v>
      </c>
      <c r="B1239" t="s">
        <v>3729</v>
      </c>
      <c r="C1239" t="b">
        <v>0</v>
      </c>
      <c r="D1239" t="s">
        <v>7257</v>
      </c>
      <c r="E1239" t="s">
        <v>8251</v>
      </c>
      <c r="F1239" t="s">
        <v>8251</v>
      </c>
      <c r="G1239" t="s">
        <v>7268</v>
      </c>
      <c r="H1239" t="s">
        <v>156</v>
      </c>
      <c r="I1239" t="s">
        <v>156</v>
      </c>
      <c r="J1239" t="s">
        <v>69</v>
      </c>
      <c r="K1239" t="s">
        <v>7259</v>
      </c>
      <c r="L1239" t="s">
        <v>193</v>
      </c>
      <c r="M1239">
        <f>IF(UPPER(TRIM(Table2[[#This Row],[Status_Clean]]))="CONVERTED",1,0)</f>
        <v>0</v>
      </c>
      <c r="N1239">
        <f>IF(ISNUMBER(MATCH(UPPER(TRIM(Table2[[#This Row],[Status_Clean]])),{"CONTACTED","QUALIFIED","CONVERTED"},0)),1,0)</f>
        <v>0</v>
      </c>
      <c r="O1239" cm="1">
        <f t="array" ref="O1239">_xlfn.SWITCH(UPPER(TRIM(Table2[[#This Row],[Status_Clean]])),"NEW",1,"CONTACTED",2,"QUALIFIED",3,"CONVERTED",4,"LOST",5,99)</f>
        <v>1</v>
      </c>
      <c r="P1239">
        <v>45361</v>
      </c>
      <c r="Q1239" t="s">
        <v>8230</v>
      </c>
      <c r="R1239" t="s">
        <v>8230</v>
      </c>
      <c r="S1239">
        <v>45361</v>
      </c>
      <c r="T1239" t="s">
        <v>7261</v>
      </c>
      <c r="U1239">
        <v>45361</v>
      </c>
      <c r="V1239" t="s">
        <v>7295</v>
      </c>
      <c r="W1239" t="s">
        <v>7271</v>
      </c>
      <c r="X1239" t="s">
        <v>7284</v>
      </c>
      <c r="Y1239" t="s">
        <v>7293</v>
      </c>
      <c r="Z1239" t="s">
        <v>3731</v>
      </c>
      <c r="AA1239">
        <v>37.6</v>
      </c>
      <c r="AB1239" t="str" cm="1">
        <f t="array" ref="AB1239">_xlfn.LET(_xlpm.x,IFERROR(VALUE(Table2[[#This Row],[Response_Time_Hours]]),""),IF(_xlpm.x="","CHECK",_xlfn.IFS(_xlpm.x&lt;=1,"Immediate",_xlpm.x&lt;=6,"Fast",_xlpm.x&lt;=24,"Moderate",_xlpm.x&gt;24,"Delayed")))</f>
        <v>Delayed</v>
      </c>
      <c r="AC1239">
        <v>9</v>
      </c>
      <c r="AD1239" t="str" cm="1">
        <f t="array" ref="AD1239">IF(Table2[[#This Row],[Interaction_Count_Final]]="","N/A",_xlfn.IFS(Table2[[#This Row],[Interaction_Count_Final]]&lt;=2,"Low",Table2[[#This Row],[Interaction_Count_Final]]&lt;=5,"Medium",Table2[[#This Row],[Interaction_Count_Final]]&gt;=6,"High",TRUE,"CHECK"))</f>
        <v>High</v>
      </c>
      <c r="AE1239" t="s">
        <v>7289</v>
      </c>
      <c r="AF1239" t="b">
        <v>1</v>
      </c>
      <c r="AG1239" t="b">
        <v>1</v>
      </c>
      <c r="AH1239">
        <v>1585</v>
      </c>
      <c r="AI1239">
        <v>45361</v>
      </c>
      <c r="AJ1239" t="b">
        <v>1</v>
      </c>
      <c r="AK1239" t="e" cm="1">
        <f t="array" ref="AK1239">_xlfn.LET(
  _xlpm.txt,TRIM(Raw_Data!F1239),
  _xlpm.norm,SUBSTITUTE(SUBSTITUTE(_xlpm.txt,"-","/"),".","/"),
  _xlpm.p,_xlfn.TEXTSPLIT(_xlpm.norm,"/"),
  _xlpm.a,VALUE(INDEX(_xlpm.p,1)),
  _xlpm.b,VALUE(INDEX(_xlpm.p,2)),
  IF(AND(_xlpm.a&lt;=12,_xlpm.b&lt;=12),"REVIEW_AMBIGUOUS","OK")
)</f>
        <v>#REF!</v>
      </c>
    </row>
    <row r="1240" spans="1:37">
      <c r="A1240" t="s">
        <v>3732</v>
      </c>
      <c r="B1240" t="s">
        <v>3732</v>
      </c>
      <c r="C1240" t="b">
        <v>1</v>
      </c>
      <c r="D1240" t="s">
        <v>7257</v>
      </c>
      <c r="E1240" t="s">
        <v>3733</v>
      </c>
      <c r="F1240" t="s">
        <v>3733</v>
      </c>
      <c r="G1240" t="s">
        <v>7258</v>
      </c>
      <c r="H1240" t="s">
        <v>473</v>
      </c>
      <c r="I1240" t="s">
        <v>473</v>
      </c>
      <c r="J1240" t="s">
        <v>473</v>
      </c>
      <c r="K1240" t="s">
        <v>193</v>
      </c>
      <c r="L1240" t="s">
        <v>193</v>
      </c>
      <c r="M1240">
        <f>IF(UPPER(TRIM(Table2[[#This Row],[Status_Clean]]))="CONVERTED",1,0)</f>
        <v>0</v>
      </c>
      <c r="N1240">
        <f>IF(ISNUMBER(MATCH(UPPER(TRIM(Table2[[#This Row],[Status_Clean]])),{"CONTACTED","QUALIFIED","CONVERTED"},0)),1,0)</f>
        <v>0</v>
      </c>
      <c r="O1240" cm="1">
        <f t="array" ref="O1240">_xlfn.SWITCH(UPPER(TRIM(Table2[[#This Row],[Status_Clean]])),"NEW",1,"CONTACTED",2,"QUALIFIED",3,"CONVERTED",4,"LOST",5,99)</f>
        <v>1</v>
      </c>
      <c r="P1240" t="s">
        <v>3734</v>
      </c>
      <c r="Q1240" t="s">
        <v>3734</v>
      </c>
      <c r="R1240" t="s">
        <v>3734</v>
      </c>
      <c r="S1240">
        <v>45371</v>
      </c>
      <c r="T1240" t="s">
        <v>7261</v>
      </c>
      <c r="U1240">
        <v>45371</v>
      </c>
      <c r="V1240" t="s">
        <v>7295</v>
      </c>
      <c r="W1240" t="s">
        <v>7271</v>
      </c>
      <c r="X1240" t="s">
        <v>7284</v>
      </c>
      <c r="Y1240" t="s">
        <v>7272</v>
      </c>
      <c r="Z1240">
        <v>58.7</v>
      </c>
      <c r="AA1240">
        <v>58.7</v>
      </c>
      <c r="AB1240" t="str" cm="1">
        <f t="array" ref="AB1240">_xlfn.LET(_xlpm.x,IFERROR(VALUE(Table2[[#This Row],[Response_Time_Hours]]),""),IF(_xlpm.x="","CHECK",_xlfn.IFS(_xlpm.x&lt;=1,"Immediate",_xlpm.x&lt;=6,"Fast",_xlpm.x&lt;=24,"Moderate",_xlpm.x&gt;24,"Delayed")))</f>
        <v>Delayed</v>
      </c>
      <c r="AC1240">
        <v>16</v>
      </c>
      <c r="AD1240" t="str" cm="1">
        <f t="array" ref="AD1240">IF(Table2[[#This Row],[Interaction_Count_Final]]="","N/A",_xlfn.IFS(Table2[[#This Row],[Interaction_Count_Final]]&lt;=2,"Low",Table2[[#This Row],[Interaction_Count_Final]]&lt;=5,"Medium",Table2[[#This Row],[Interaction_Count_Final]]&gt;=6,"High",TRUE,"CHECK"))</f>
        <v>High</v>
      </c>
      <c r="AE1240" t="s">
        <v>7266</v>
      </c>
      <c r="AF1240" t="b">
        <v>1</v>
      </c>
      <c r="AG1240" t="b">
        <v>1</v>
      </c>
      <c r="AH1240">
        <v>1586</v>
      </c>
      <c r="AI1240">
        <v>45371</v>
      </c>
      <c r="AJ1240" t="b">
        <v>1</v>
      </c>
      <c r="AK1240" t="str" cm="1">
        <f t="array" ref="AK1240">_xlfn.LET(
  _xlpm.txt,TRIM(Raw_Data!F1240),
  _xlpm.norm,SUBSTITUTE(SUBSTITUTE(_xlpm.txt,"-","/"),".","/"),
  _xlpm.p,_xlfn.TEXTSPLIT(_xlpm.norm,"/"),
  _xlpm.a,VALUE(INDEX(_xlpm.p,1)),
  _xlpm.b,VALUE(INDEX(_xlpm.p,2)),
  IF(AND(_xlpm.a&lt;=12,_xlpm.b&lt;=12),"REVIEW_AMBIGUOUS","OK")
)</f>
        <v>OK</v>
      </c>
    </row>
    <row r="1241" spans="1:37">
      <c r="A1241" t="s">
        <v>3735</v>
      </c>
      <c r="B1241" t="s">
        <v>3735</v>
      </c>
      <c r="C1241" t="b">
        <v>0</v>
      </c>
      <c r="D1241" t="s">
        <v>7257</v>
      </c>
      <c r="E1241" t="s">
        <v>8252</v>
      </c>
      <c r="F1241" t="s">
        <v>8252</v>
      </c>
      <c r="G1241" t="s">
        <v>7280</v>
      </c>
      <c r="H1241" t="s">
        <v>311</v>
      </c>
      <c r="I1241" t="s">
        <v>311</v>
      </c>
      <c r="J1241" t="s">
        <v>311</v>
      </c>
      <c r="K1241" t="s">
        <v>7368</v>
      </c>
      <c r="L1241" t="s">
        <v>173</v>
      </c>
      <c r="M1241">
        <f>IF(UPPER(TRIM(Table2[[#This Row],[Status_Clean]]))="CONVERTED",1,0)</f>
        <v>0</v>
      </c>
      <c r="N1241">
        <f>IF(ISNUMBER(MATCH(UPPER(TRIM(Table2[[#This Row],[Status_Clean]])),{"CONTACTED","QUALIFIED","CONVERTED"},0)),1,0)</f>
        <v>0</v>
      </c>
      <c r="O1241" cm="1">
        <f t="array" ref="O1241">_xlfn.SWITCH(UPPER(TRIM(Table2[[#This Row],[Status_Clean]])),"NEW",1,"CONTACTED",2,"QUALIFIED",3,"CONVERTED",4,"LOST",5,99)</f>
        <v>5</v>
      </c>
      <c r="P1241" t="s">
        <v>3737</v>
      </c>
      <c r="Q1241" t="s">
        <v>8253</v>
      </c>
      <c r="R1241" t="s">
        <v>8253</v>
      </c>
      <c r="S1241">
        <v>45033</v>
      </c>
      <c r="T1241" t="s">
        <v>7261</v>
      </c>
      <c r="U1241">
        <v>45033</v>
      </c>
      <c r="V1241" t="s">
        <v>7297</v>
      </c>
      <c r="W1241" t="s">
        <v>7263</v>
      </c>
      <c r="X1241" t="s">
        <v>7277</v>
      </c>
      <c r="Y1241" t="s">
        <v>7298</v>
      </c>
      <c r="Z1241">
        <v>15.4</v>
      </c>
      <c r="AA1241">
        <v>15.4</v>
      </c>
      <c r="AB1241" t="str" cm="1">
        <f t="array" ref="AB1241">_xlfn.LET(_xlpm.x,IFERROR(VALUE(Table2[[#This Row],[Response_Time_Hours]]),""),IF(_xlpm.x="","CHECK",_xlfn.IFS(_xlpm.x&lt;=1,"Immediate",_xlpm.x&lt;=6,"Fast",_xlpm.x&lt;=24,"Moderate",_xlpm.x&gt;24,"Delayed")))</f>
        <v>Moderate</v>
      </c>
      <c r="AC1241">
        <v>6</v>
      </c>
      <c r="AD1241" t="str" cm="1">
        <f t="array" ref="AD1241">IF(Table2[[#This Row],[Interaction_Count_Final]]="","N/A",_xlfn.IFS(Table2[[#This Row],[Interaction_Count_Final]]&lt;=2,"Low",Table2[[#This Row],[Interaction_Count_Final]]&lt;=5,"Medium",Table2[[#This Row],[Interaction_Count_Final]]&gt;=6,"High",TRUE,"CHECK"))</f>
        <v>High</v>
      </c>
      <c r="AE1241" t="s">
        <v>7273</v>
      </c>
      <c r="AF1241" t="b">
        <v>1</v>
      </c>
      <c r="AG1241" t="b">
        <v>1</v>
      </c>
      <c r="AH1241">
        <v>1587</v>
      </c>
      <c r="AI1241">
        <v>45033</v>
      </c>
      <c r="AJ1241" t="b">
        <v>1</v>
      </c>
      <c r="AK1241" t="e" cm="1">
        <f t="array" ref="AK1241">_xlfn.LET(
  _xlpm.txt,TRIM(Raw_Data!F1241),
  _xlpm.norm,SUBSTITUTE(SUBSTITUTE(_xlpm.txt,"-","/"),".","/"),
  _xlpm.p,_xlfn.TEXTSPLIT(_xlpm.norm,"/"),
  _xlpm.a,VALUE(INDEX(_xlpm.p,1)),
  _xlpm.b,VALUE(INDEX(_xlpm.p,2)),
  IF(AND(_xlpm.a&lt;=12,_xlpm.b&lt;=12),"REVIEW_AMBIGUOUS","OK")
)</f>
        <v>#REF!</v>
      </c>
    </row>
    <row r="1242" spans="1:37">
      <c r="A1242" t="s">
        <v>3738</v>
      </c>
      <c r="B1242" t="s">
        <v>3738</v>
      </c>
      <c r="C1242" t="b">
        <v>0</v>
      </c>
      <c r="D1242" t="s">
        <v>7257</v>
      </c>
      <c r="E1242" t="s">
        <v>3739</v>
      </c>
      <c r="F1242" t="s">
        <v>3739</v>
      </c>
      <c r="G1242" t="s">
        <v>7268</v>
      </c>
      <c r="H1242" t="s">
        <v>792</v>
      </c>
      <c r="I1242" t="s">
        <v>792</v>
      </c>
      <c r="J1242" t="s">
        <v>792</v>
      </c>
      <c r="K1242" t="s">
        <v>193</v>
      </c>
      <c r="L1242" t="s">
        <v>193</v>
      </c>
      <c r="M1242">
        <f>IF(UPPER(TRIM(Table2[[#This Row],[Status_Clean]]))="CONVERTED",1,0)</f>
        <v>0</v>
      </c>
      <c r="N1242">
        <f>IF(ISNUMBER(MATCH(UPPER(TRIM(Table2[[#This Row],[Status_Clean]])),{"CONTACTED","QUALIFIED","CONVERTED"},0)),1,0)</f>
        <v>0</v>
      </c>
      <c r="O1242" cm="1">
        <f t="array" ref="O1242">_xlfn.SWITCH(UPPER(TRIM(Table2[[#This Row],[Status_Clean]])),"NEW",1,"CONTACTED",2,"QUALIFIED",3,"CONVERTED",4,"LOST",5,99)</f>
        <v>1</v>
      </c>
      <c r="P1242">
        <v>45552</v>
      </c>
      <c r="Q1242" t="s">
        <v>7761</v>
      </c>
      <c r="R1242" t="s">
        <v>7761</v>
      </c>
      <c r="S1242">
        <v>45552</v>
      </c>
      <c r="T1242" t="s">
        <v>7261</v>
      </c>
      <c r="U1242">
        <v>45552</v>
      </c>
      <c r="V1242" t="s">
        <v>7287</v>
      </c>
      <c r="W1242" t="s">
        <v>7271</v>
      </c>
      <c r="X1242" t="s">
        <v>7288</v>
      </c>
      <c r="Y1242" t="s">
        <v>7265</v>
      </c>
      <c r="Z1242">
        <v>49</v>
      </c>
      <c r="AA1242">
        <v>49</v>
      </c>
      <c r="AB1242" t="str" cm="1">
        <f t="array" ref="AB1242">_xlfn.LET(_xlpm.x,IFERROR(VALUE(Table2[[#This Row],[Response_Time_Hours]]),""),IF(_xlpm.x="","CHECK",_xlfn.IFS(_xlpm.x&lt;=1,"Immediate",_xlpm.x&lt;=6,"Fast",_xlpm.x&lt;=24,"Moderate",_xlpm.x&gt;24,"Delayed")))</f>
        <v>Delayed</v>
      </c>
      <c r="AC1242">
        <v>39</v>
      </c>
      <c r="AD1242" t="str" cm="1">
        <f t="array" ref="AD1242">IF(Table2[[#This Row],[Interaction_Count_Final]]="","N/A",_xlfn.IFS(Table2[[#This Row],[Interaction_Count_Final]]&lt;=2,"Low",Table2[[#This Row],[Interaction_Count_Final]]&lt;=5,"Medium",Table2[[#This Row],[Interaction_Count_Final]]&gt;=6,"High",TRUE,"CHECK"))</f>
        <v>High</v>
      </c>
      <c r="AE1242" t="s">
        <v>7266</v>
      </c>
      <c r="AF1242" t="b">
        <v>1</v>
      </c>
      <c r="AG1242" t="b">
        <v>1</v>
      </c>
      <c r="AH1242">
        <v>1588</v>
      </c>
      <c r="AI1242">
        <v>45552</v>
      </c>
      <c r="AJ1242" t="b">
        <v>1</v>
      </c>
      <c r="AK1242" t="e" cm="1">
        <f t="array" ref="AK1242">_xlfn.LET(
  _xlpm.txt,TRIM(Raw_Data!F1242),
  _xlpm.norm,SUBSTITUTE(SUBSTITUTE(_xlpm.txt,"-","/"),".","/"),
  _xlpm.p,_xlfn.TEXTSPLIT(_xlpm.norm,"/"),
  _xlpm.a,VALUE(INDEX(_xlpm.p,1)),
  _xlpm.b,VALUE(INDEX(_xlpm.p,2)),
  IF(AND(_xlpm.a&lt;=12,_xlpm.b&lt;=12),"REVIEW_AMBIGUOUS","OK")
)</f>
        <v>#REF!</v>
      </c>
    </row>
    <row r="1243" spans="1:37">
      <c r="A1243" t="s">
        <v>3740</v>
      </c>
      <c r="B1243" t="s">
        <v>3740</v>
      </c>
      <c r="C1243" t="b">
        <v>1</v>
      </c>
      <c r="D1243" t="s">
        <v>7257</v>
      </c>
      <c r="E1243" t="s">
        <v>3741</v>
      </c>
      <c r="F1243" t="s">
        <v>3741</v>
      </c>
      <c r="G1243" t="s">
        <v>7258</v>
      </c>
      <c r="H1243" t="s">
        <v>106</v>
      </c>
      <c r="I1243" t="s">
        <v>106</v>
      </c>
      <c r="J1243" t="s">
        <v>106</v>
      </c>
      <c r="K1243" t="s">
        <v>250</v>
      </c>
      <c r="L1243" t="s">
        <v>250</v>
      </c>
      <c r="M1243">
        <f>IF(UPPER(TRIM(Table2[[#This Row],[Status_Clean]]))="CONVERTED",1,0)</f>
        <v>1</v>
      </c>
      <c r="N1243">
        <f>IF(ISNUMBER(MATCH(UPPER(TRIM(Table2[[#This Row],[Status_Clean]])),{"CONTACTED","QUALIFIED","CONVERTED"},0)),1,0)</f>
        <v>1</v>
      </c>
      <c r="O1243" cm="1">
        <f t="array" ref="O1243">_xlfn.SWITCH(UPPER(TRIM(Table2[[#This Row],[Status_Clean]])),"NEW",1,"CONTACTED",2,"QUALIFIED",3,"CONVERTED",4,"LOST",5,99)</f>
        <v>4</v>
      </c>
      <c r="P1243" t="s">
        <v>3742</v>
      </c>
      <c r="Q1243" t="s">
        <v>8254</v>
      </c>
      <c r="R1243" t="s">
        <v>8254</v>
      </c>
      <c r="S1243">
        <v>45593</v>
      </c>
      <c r="T1243" t="s">
        <v>7261</v>
      </c>
      <c r="U1243">
        <v>45593</v>
      </c>
      <c r="V1243" t="s">
        <v>7270</v>
      </c>
      <c r="W1243" t="s">
        <v>7271</v>
      </c>
      <c r="X1243" t="s">
        <v>7264</v>
      </c>
      <c r="Y1243" t="s">
        <v>7298</v>
      </c>
      <c r="Z1243" t="s">
        <v>3318</v>
      </c>
      <c r="AA1243">
        <v>68.5</v>
      </c>
      <c r="AB1243" t="str" cm="1">
        <f t="array" ref="AB1243">_xlfn.LET(_xlpm.x,IFERROR(VALUE(Table2[[#This Row],[Response_Time_Hours]]),""),IF(_xlpm.x="","CHECK",_xlfn.IFS(_xlpm.x&lt;=1,"Immediate",_xlpm.x&lt;=6,"Fast",_xlpm.x&lt;=24,"Moderate",_xlpm.x&gt;24,"Delayed")))</f>
        <v>Delayed</v>
      </c>
      <c r="AC1243">
        <v>21</v>
      </c>
      <c r="AD1243" t="str" cm="1">
        <f t="array" ref="AD1243">IF(Table2[[#This Row],[Interaction_Count_Final]]="","N/A",_xlfn.IFS(Table2[[#This Row],[Interaction_Count_Final]]&lt;=2,"Low",Table2[[#This Row],[Interaction_Count_Final]]&lt;=5,"Medium",Table2[[#This Row],[Interaction_Count_Final]]&gt;=6,"High",TRUE,"CHECK"))</f>
        <v>High</v>
      </c>
      <c r="AE1243" t="s">
        <v>7266</v>
      </c>
      <c r="AF1243" t="b">
        <v>1</v>
      </c>
      <c r="AG1243" t="b">
        <v>1</v>
      </c>
      <c r="AH1243">
        <v>1591</v>
      </c>
      <c r="AI1243">
        <v>45593</v>
      </c>
      <c r="AJ1243" t="b">
        <v>1</v>
      </c>
      <c r="AK1243" t="e" cm="1">
        <f t="array" ref="AK1243">_xlfn.LET(
  _xlpm.txt,TRIM(Raw_Data!F1243),
  _xlpm.norm,SUBSTITUTE(SUBSTITUTE(_xlpm.txt,"-","/"),".","/"),
  _xlpm.p,_xlfn.TEXTSPLIT(_xlpm.norm,"/"),
  _xlpm.a,VALUE(INDEX(_xlpm.p,1)),
  _xlpm.b,VALUE(INDEX(_xlpm.p,2)),
  IF(AND(_xlpm.a&lt;=12,_xlpm.b&lt;=12),"REVIEW_AMBIGUOUS","OK")
)</f>
        <v>#REF!</v>
      </c>
    </row>
    <row r="1244" spans="1:37">
      <c r="A1244" t="s">
        <v>3743</v>
      </c>
      <c r="B1244" t="s">
        <v>3743</v>
      </c>
      <c r="C1244" t="b">
        <v>0</v>
      </c>
      <c r="D1244" t="s">
        <v>7257</v>
      </c>
      <c r="E1244" t="s">
        <v>3744</v>
      </c>
      <c r="F1244" t="s">
        <v>3744</v>
      </c>
      <c r="G1244" t="s">
        <v>7280</v>
      </c>
      <c r="H1244" t="s">
        <v>222</v>
      </c>
      <c r="I1244" t="s">
        <v>222</v>
      </c>
      <c r="J1244" t="s">
        <v>222</v>
      </c>
      <c r="K1244" t="s">
        <v>250</v>
      </c>
      <c r="L1244" t="s">
        <v>250</v>
      </c>
      <c r="M1244">
        <f>IF(UPPER(TRIM(Table2[[#This Row],[Status_Clean]]))="CONVERTED",1,0)</f>
        <v>1</v>
      </c>
      <c r="N1244">
        <f>IF(ISNUMBER(MATCH(UPPER(TRIM(Table2[[#This Row],[Status_Clean]])),{"CONTACTED","QUALIFIED","CONVERTED"},0)),1,0)</f>
        <v>1</v>
      </c>
      <c r="O1244" cm="1">
        <f t="array" ref="O1244">_xlfn.SWITCH(UPPER(TRIM(Table2[[#This Row],[Status_Clean]])),"NEW",1,"CONTACTED",2,"QUALIFIED",3,"CONVERTED",4,"LOST",5,99)</f>
        <v>4</v>
      </c>
      <c r="P1244" t="s">
        <v>3745</v>
      </c>
      <c r="Q1244" t="s">
        <v>7547</v>
      </c>
      <c r="R1244" t="s">
        <v>7547</v>
      </c>
      <c r="S1244">
        <v>45481</v>
      </c>
      <c r="T1244" t="s">
        <v>7261</v>
      </c>
      <c r="U1244">
        <v>45481</v>
      </c>
      <c r="V1244" t="s">
        <v>7305</v>
      </c>
      <c r="W1244" t="s">
        <v>7271</v>
      </c>
      <c r="X1244" t="s">
        <v>7288</v>
      </c>
      <c r="Y1244" t="s">
        <v>7298</v>
      </c>
      <c r="Z1244" t="s">
        <v>3746</v>
      </c>
      <c r="AA1244">
        <v>55.4</v>
      </c>
      <c r="AB1244" t="str" cm="1">
        <f t="array" ref="AB1244">_xlfn.LET(_xlpm.x,IFERROR(VALUE(Table2[[#This Row],[Response_Time_Hours]]),""),IF(_xlpm.x="","CHECK",_xlfn.IFS(_xlpm.x&lt;=1,"Immediate",_xlpm.x&lt;=6,"Fast",_xlpm.x&lt;=24,"Moderate",_xlpm.x&gt;24,"Delayed")))</f>
        <v>Delayed</v>
      </c>
      <c r="AC1244">
        <v>33</v>
      </c>
      <c r="AD1244" t="str" cm="1">
        <f t="array" ref="AD1244">IF(Table2[[#This Row],[Interaction_Count_Final]]="","N/A",_xlfn.IFS(Table2[[#This Row],[Interaction_Count_Final]]&lt;=2,"Low",Table2[[#This Row],[Interaction_Count_Final]]&lt;=5,"Medium",Table2[[#This Row],[Interaction_Count_Final]]&gt;=6,"High",TRUE,"CHECK"))</f>
        <v>High</v>
      </c>
      <c r="AE1244" t="s">
        <v>7266</v>
      </c>
      <c r="AF1244" t="b">
        <v>1</v>
      </c>
      <c r="AG1244" t="b">
        <v>1</v>
      </c>
      <c r="AH1244">
        <v>1593</v>
      </c>
      <c r="AI1244">
        <v>45481</v>
      </c>
      <c r="AJ1244" t="b">
        <v>1</v>
      </c>
      <c r="AK1244" t="str" cm="1">
        <f t="array" ref="AK1244">_xlfn.LET(
  _xlpm.txt,TRIM(Raw_Data!F1244),
  _xlpm.norm,SUBSTITUTE(SUBSTITUTE(_xlpm.txt,"-","/"),".","/"),
  _xlpm.p,_xlfn.TEXTSPLIT(_xlpm.norm,"/"),
  _xlpm.a,VALUE(INDEX(_xlpm.p,1)),
  _xlpm.b,VALUE(INDEX(_xlpm.p,2)),
  IF(AND(_xlpm.a&lt;=12,_xlpm.b&lt;=12),"REVIEW_AMBIGUOUS","OK")
)</f>
        <v>REVIEW_AMBIGUOUS</v>
      </c>
    </row>
    <row r="1245" spans="1:37">
      <c r="A1245" t="s">
        <v>3747</v>
      </c>
      <c r="B1245" t="s">
        <v>3747</v>
      </c>
      <c r="C1245" t="b">
        <v>0</v>
      </c>
      <c r="D1245" t="s">
        <v>7257</v>
      </c>
      <c r="E1245" t="s">
        <v>3748</v>
      </c>
      <c r="F1245" t="s">
        <v>3748</v>
      </c>
      <c r="G1245" t="s">
        <v>7268</v>
      </c>
      <c r="H1245" t="s">
        <v>469</v>
      </c>
      <c r="I1245" t="s">
        <v>469</v>
      </c>
      <c r="J1245" t="s">
        <v>469</v>
      </c>
      <c r="K1245" t="s">
        <v>125</v>
      </c>
      <c r="L1245" t="s">
        <v>125</v>
      </c>
      <c r="M1245">
        <f>IF(UPPER(TRIM(Table2[[#This Row],[Status_Clean]]))="CONVERTED",1,0)</f>
        <v>0</v>
      </c>
      <c r="N1245">
        <f>IF(ISNUMBER(MATCH(UPPER(TRIM(Table2[[#This Row],[Status_Clean]])),{"CONTACTED","QUALIFIED","CONVERTED"},0)),1,0)</f>
        <v>1</v>
      </c>
      <c r="O1245" cm="1">
        <f t="array" ref="O1245">_xlfn.SWITCH(UPPER(TRIM(Table2[[#This Row],[Status_Clean]])),"NEW",1,"CONTACTED",2,"QUALIFIED",3,"CONVERTED",4,"LOST",5,99)</f>
        <v>2</v>
      </c>
      <c r="P1245">
        <v>45027</v>
      </c>
      <c r="Q1245" t="s">
        <v>7500</v>
      </c>
      <c r="R1245" t="s">
        <v>7500</v>
      </c>
      <c r="S1245">
        <v>45027</v>
      </c>
      <c r="T1245" t="s">
        <v>7261</v>
      </c>
      <c r="U1245">
        <v>45027</v>
      </c>
      <c r="V1245" t="s">
        <v>7297</v>
      </c>
      <c r="W1245" t="s">
        <v>7263</v>
      </c>
      <c r="X1245" t="s">
        <v>7277</v>
      </c>
      <c r="Y1245" t="s">
        <v>7265</v>
      </c>
      <c r="Z1245" t="s">
        <v>3749</v>
      </c>
      <c r="AA1245">
        <v>56.8</v>
      </c>
      <c r="AB1245" t="str" cm="1">
        <f t="array" ref="AB1245">_xlfn.LET(_xlpm.x,IFERROR(VALUE(Table2[[#This Row],[Response_Time_Hours]]),""),IF(_xlpm.x="","CHECK",_xlfn.IFS(_xlpm.x&lt;=1,"Immediate",_xlpm.x&lt;=6,"Fast",_xlpm.x&lt;=24,"Moderate",_xlpm.x&gt;24,"Delayed")))</f>
        <v>Delayed</v>
      </c>
      <c r="AC1245">
        <v>30</v>
      </c>
      <c r="AD1245" t="str" cm="1">
        <f t="array" ref="AD1245">IF(Table2[[#This Row],[Interaction_Count_Final]]="","N/A",_xlfn.IFS(Table2[[#This Row],[Interaction_Count_Final]]&lt;=2,"Low",Table2[[#This Row],[Interaction_Count_Final]]&lt;=5,"Medium",Table2[[#This Row],[Interaction_Count_Final]]&gt;=6,"High",TRUE,"CHECK"))</f>
        <v>High</v>
      </c>
      <c r="AE1245" t="s">
        <v>7266</v>
      </c>
      <c r="AF1245" t="b">
        <v>1</v>
      </c>
      <c r="AG1245" t="b">
        <v>1</v>
      </c>
      <c r="AH1245">
        <v>1595</v>
      </c>
      <c r="AI1245">
        <v>45027</v>
      </c>
      <c r="AJ1245" t="b">
        <v>1</v>
      </c>
      <c r="AK1245" t="e" cm="1">
        <f t="array" ref="AK1245">_xlfn.LET(
  _xlpm.txt,TRIM(Raw_Data!F1245),
  _xlpm.norm,SUBSTITUTE(SUBSTITUTE(_xlpm.txt,"-","/"),".","/"),
  _xlpm.p,_xlfn.TEXTSPLIT(_xlpm.norm,"/"),
  _xlpm.a,VALUE(INDEX(_xlpm.p,1)),
  _xlpm.b,VALUE(INDEX(_xlpm.p,2)),
  IF(AND(_xlpm.a&lt;=12,_xlpm.b&lt;=12),"REVIEW_AMBIGUOUS","OK")
)</f>
        <v>#REF!</v>
      </c>
    </row>
    <row r="1246" spans="1:37">
      <c r="A1246" t="s">
        <v>3750</v>
      </c>
      <c r="B1246" t="s">
        <v>3750</v>
      </c>
      <c r="C1246" t="b">
        <v>0</v>
      </c>
      <c r="D1246" t="s">
        <v>7257</v>
      </c>
      <c r="E1246" t="s">
        <v>3751</v>
      </c>
      <c r="F1246" t="s">
        <v>3751</v>
      </c>
      <c r="G1246" t="s">
        <v>7258</v>
      </c>
      <c r="H1246" t="s">
        <v>283</v>
      </c>
      <c r="I1246" t="s">
        <v>283</v>
      </c>
      <c r="J1246" t="s">
        <v>263</v>
      </c>
      <c r="K1246" t="s">
        <v>250</v>
      </c>
      <c r="L1246" t="s">
        <v>250</v>
      </c>
      <c r="M1246">
        <f>IF(UPPER(TRIM(Table2[[#This Row],[Status_Clean]]))="CONVERTED",1,0)</f>
        <v>1</v>
      </c>
      <c r="N1246">
        <f>IF(ISNUMBER(MATCH(UPPER(TRIM(Table2[[#This Row],[Status_Clean]])),{"CONTACTED","QUALIFIED","CONVERTED"},0)),1,0)</f>
        <v>1</v>
      </c>
      <c r="O1246" cm="1">
        <f t="array" ref="O1246">_xlfn.SWITCH(UPPER(TRIM(Table2[[#This Row],[Status_Clean]])),"NEW",1,"CONTACTED",2,"QUALIFIED",3,"CONVERTED",4,"LOST",5,99)</f>
        <v>4</v>
      </c>
      <c r="P1246">
        <v>45204</v>
      </c>
      <c r="Q1246" t="s">
        <v>8255</v>
      </c>
      <c r="R1246" t="s">
        <v>8255</v>
      </c>
      <c r="S1246">
        <v>45204</v>
      </c>
      <c r="T1246" t="s">
        <v>7261</v>
      </c>
      <c r="U1246">
        <v>45204</v>
      </c>
      <c r="V1246" t="s">
        <v>7270</v>
      </c>
      <c r="W1246" t="s">
        <v>7263</v>
      </c>
      <c r="X1246" t="s">
        <v>7264</v>
      </c>
      <c r="Y1246" t="s">
        <v>7285</v>
      </c>
      <c r="Z1246" t="s">
        <v>2186</v>
      </c>
      <c r="AA1246">
        <v>12</v>
      </c>
      <c r="AB1246" t="str" cm="1">
        <f t="array" ref="AB1246">_xlfn.LET(_xlpm.x,IFERROR(VALUE(Table2[[#This Row],[Response_Time_Hours]]),""),IF(_xlpm.x="","CHECK",_xlfn.IFS(_xlpm.x&lt;=1,"Immediate",_xlpm.x&lt;=6,"Fast",_xlpm.x&lt;=24,"Moderate",_xlpm.x&gt;24,"Delayed")))</f>
        <v>Moderate</v>
      </c>
      <c r="AC1246">
        <v>11</v>
      </c>
      <c r="AD1246" t="str" cm="1">
        <f t="array" ref="AD1246">IF(Table2[[#This Row],[Interaction_Count_Final]]="","N/A",_xlfn.IFS(Table2[[#This Row],[Interaction_Count_Final]]&lt;=2,"Low",Table2[[#This Row],[Interaction_Count_Final]]&lt;=5,"Medium",Table2[[#This Row],[Interaction_Count_Final]]&gt;=6,"High",TRUE,"CHECK"))</f>
        <v>High</v>
      </c>
      <c r="AE1246" t="s">
        <v>7273</v>
      </c>
      <c r="AF1246" t="b">
        <v>1</v>
      </c>
      <c r="AG1246" t="b">
        <v>1</v>
      </c>
      <c r="AH1246">
        <v>1596</v>
      </c>
      <c r="AI1246">
        <v>45204</v>
      </c>
      <c r="AJ1246" t="b">
        <v>1</v>
      </c>
      <c r="AK1246" t="e" cm="1">
        <f t="array" ref="AK1246">_xlfn.LET(
  _xlpm.txt,TRIM(Raw_Data!F1246),
  _xlpm.norm,SUBSTITUTE(SUBSTITUTE(_xlpm.txt,"-","/"),".","/"),
  _xlpm.p,_xlfn.TEXTSPLIT(_xlpm.norm,"/"),
  _xlpm.a,VALUE(INDEX(_xlpm.p,1)),
  _xlpm.b,VALUE(INDEX(_xlpm.p,2)),
  IF(AND(_xlpm.a&lt;=12,_xlpm.b&lt;=12),"REVIEW_AMBIGUOUS","OK")
)</f>
        <v>#REF!</v>
      </c>
    </row>
    <row r="1247" spans="1:37">
      <c r="A1247" t="s">
        <v>3752</v>
      </c>
      <c r="B1247" t="s">
        <v>3752</v>
      </c>
      <c r="C1247" t="b">
        <v>1</v>
      </c>
      <c r="D1247" t="s">
        <v>7257</v>
      </c>
      <c r="E1247" t="s">
        <v>8256</v>
      </c>
      <c r="F1247" t="s">
        <v>8256</v>
      </c>
      <c r="G1247" t="s">
        <v>7258</v>
      </c>
      <c r="H1247" t="s">
        <v>447</v>
      </c>
      <c r="I1247" t="s">
        <v>447</v>
      </c>
      <c r="J1247" t="s">
        <v>447</v>
      </c>
      <c r="K1247" t="s">
        <v>193</v>
      </c>
      <c r="L1247" t="s">
        <v>193</v>
      </c>
      <c r="M1247">
        <f>IF(UPPER(TRIM(Table2[[#This Row],[Status_Clean]]))="CONVERTED",1,0)</f>
        <v>0</v>
      </c>
      <c r="N1247">
        <f>IF(ISNUMBER(MATCH(UPPER(TRIM(Table2[[#This Row],[Status_Clean]])),{"CONTACTED","QUALIFIED","CONVERTED"},0)),1,0)</f>
        <v>0</v>
      </c>
      <c r="O1247" cm="1">
        <f t="array" ref="O1247">_xlfn.SWITCH(UPPER(TRIM(Table2[[#This Row],[Status_Clean]])),"NEW",1,"CONTACTED",2,"QUALIFIED",3,"CONVERTED",4,"LOST",5,99)</f>
        <v>1</v>
      </c>
      <c r="P1247">
        <v>45643</v>
      </c>
      <c r="Q1247" t="s">
        <v>8257</v>
      </c>
      <c r="R1247" t="s">
        <v>8257</v>
      </c>
      <c r="S1247">
        <v>45643</v>
      </c>
      <c r="T1247" t="s">
        <v>7261</v>
      </c>
      <c r="U1247">
        <v>45643</v>
      </c>
      <c r="V1247" t="s">
        <v>7262</v>
      </c>
      <c r="W1247" t="s">
        <v>7271</v>
      </c>
      <c r="X1247" t="s">
        <v>7264</v>
      </c>
      <c r="Y1247" t="s">
        <v>7265</v>
      </c>
      <c r="Z1247">
        <v>24</v>
      </c>
      <c r="AA1247">
        <v>24</v>
      </c>
      <c r="AB1247" t="str" cm="1">
        <f t="array" ref="AB1247">_xlfn.LET(_xlpm.x,IFERROR(VALUE(Table2[[#This Row],[Response_Time_Hours]]),""),IF(_xlpm.x="","CHECK",_xlfn.IFS(_xlpm.x&lt;=1,"Immediate",_xlpm.x&lt;=6,"Fast",_xlpm.x&lt;=24,"Moderate",_xlpm.x&gt;24,"Delayed")))</f>
        <v>Moderate</v>
      </c>
      <c r="AC1247">
        <v>23</v>
      </c>
      <c r="AD1247" t="str" cm="1">
        <f t="array" ref="AD1247">IF(Table2[[#This Row],[Interaction_Count_Final]]="","N/A",_xlfn.IFS(Table2[[#This Row],[Interaction_Count_Final]]&lt;=2,"Low",Table2[[#This Row],[Interaction_Count_Final]]&lt;=5,"Medium",Table2[[#This Row],[Interaction_Count_Final]]&gt;=6,"High",TRUE,"CHECK"))</f>
        <v>High</v>
      </c>
      <c r="AE1247" t="s">
        <v>7273</v>
      </c>
      <c r="AF1247" t="b">
        <v>1</v>
      </c>
      <c r="AG1247" t="b">
        <v>1</v>
      </c>
      <c r="AH1247">
        <v>1598</v>
      </c>
      <c r="AI1247">
        <v>45643</v>
      </c>
      <c r="AJ1247" t="b">
        <v>1</v>
      </c>
      <c r="AK1247" t="e" cm="1">
        <f t="array" ref="AK1247">_xlfn.LET(
  _xlpm.txt,TRIM(Raw_Data!F1247),
  _xlpm.norm,SUBSTITUTE(SUBSTITUTE(_xlpm.txt,"-","/"),".","/"),
  _xlpm.p,_xlfn.TEXTSPLIT(_xlpm.norm,"/"),
  _xlpm.a,VALUE(INDEX(_xlpm.p,1)),
  _xlpm.b,VALUE(INDEX(_xlpm.p,2)),
  IF(AND(_xlpm.a&lt;=12,_xlpm.b&lt;=12),"REVIEW_AMBIGUOUS","OK")
)</f>
        <v>#REF!</v>
      </c>
    </row>
    <row r="1248" spans="1:37">
      <c r="A1248" t="s">
        <v>3754</v>
      </c>
      <c r="B1248" t="s">
        <v>3754</v>
      </c>
      <c r="C1248" t="b">
        <v>0</v>
      </c>
      <c r="D1248" t="s">
        <v>7257</v>
      </c>
      <c r="E1248" t="s">
        <v>3755</v>
      </c>
      <c r="F1248" t="s">
        <v>3755</v>
      </c>
      <c r="G1248" t="s">
        <v>7258</v>
      </c>
      <c r="H1248" t="s">
        <v>222</v>
      </c>
      <c r="I1248" t="s">
        <v>222</v>
      </c>
      <c r="J1248" t="s">
        <v>222</v>
      </c>
      <c r="K1248" t="s">
        <v>193</v>
      </c>
      <c r="L1248" t="s">
        <v>193</v>
      </c>
      <c r="M1248">
        <f>IF(UPPER(TRIM(Table2[[#This Row],[Status_Clean]]))="CONVERTED",1,0)</f>
        <v>0</v>
      </c>
      <c r="N1248">
        <f>IF(ISNUMBER(MATCH(UPPER(TRIM(Table2[[#This Row],[Status_Clean]])),{"CONTACTED","QUALIFIED","CONVERTED"},0)),1,0)</f>
        <v>0</v>
      </c>
      <c r="O1248" cm="1">
        <f t="array" ref="O1248">_xlfn.SWITCH(UPPER(TRIM(Table2[[#This Row],[Status_Clean]])),"NEW",1,"CONTACTED",2,"QUALIFIED",3,"CONVERTED",4,"LOST",5,99)</f>
        <v>1</v>
      </c>
      <c r="P1248">
        <v>45574</v>
      </c>
      <c r="Q1248" t="s">
        <v>7269</v>
      </c>
      <c r="R1248" t="s">
        <v>7269</v>
      </c>
      <c r="S1248">
        <v>45574</v>
      </c>
      <c r="T1248" t="s">
        <v>7261</v>
      </c>
      <c r="U1248">
        <v>45574</v>
      </c>
      <c r="V1248" t="s">
        <v>7270</v>
      </c>
      <c r="W1248" t="s">
        <v>7271</v>
      </c>
      <c r="X1248" t="s">
        <v>7264</v>
      </c>
      <c r="Y1248" t="s">
        <v>7272</v>
      </c>
      <c r="Z1248">
        <v>51</v>
      </c>
      <c r="AA1248">
        <v>51</v>
      </c>
      <c r="AB1248" t="str" cm="1">
        <f t="array" ref="AB1248">_xlfn.LET(_xlpm.x,IFERROR(VALUE(Table2[[#This Row],[Response_Time_Hours]]),""),IF(_xlpm.x="","CHECK",_xlfn.IFS(_xlpm.x&lt;=1,"Immediate",_xlpm.x&lt;=6,"Fast",_xlpm.x&lt;=24,"Moderate",_xlpm.x&gt;24,"Delayed")))</f>
        <v>Delayed</v>
      </c>
      <c r="AC1248">
        <v>44</v>
      </c>
      <c r="AD1248" t="str" cm="1">
        <f t="array" ref="AD1248">IF(Table2[[#This Row],[Interaction_Count_Final]]="","N/A",_xlfn.IFS(Table2[[#This Row],[Interaction_Count_Final]]&lt;=2,"Low",Table2[[#This Row],[Interaction_Count_Final]]&lt;=5,"Medium",Table2[[#This Row],[Interaction_Count_Final]]&gt;=6,"High",TRUE,"CHECK"))</f>
        <v>High</v>
      </c>
      <c r="AE1248" t="s">
        <v>7266</v>
      </c>
      <c r="AF1248" t="b">
        <v>1</v>
      </c>
      <c r="AG1248" t="b">
        <v>1</v>
      </c>
      <c r="AH1248">
        <v>1599</v>
      </c>
      <c r="AI1248">
        <v>45574</v>
      </c>
      <c r="AJ1248" t="b">
        <v>1</v>
      </c>
      <c r="AK1248" t="e" cm="1">
        <f t="array" ref="AK1248">_xlfn.LET(
  _xlpm.txt,TRIM(Raw_Data!F1248),
  _xlpm.norm,SUBSTITUTE(SUBSTITUTE(_xlpm.txt,"-","/"),".","/"),
  _xlpm.p,_xlfn.TEXTSPLIT(_xlpm.norm,"/"),
  _xlpm.a,VALUE(INDEX(_xlpm.p,1)),
  _xlpm.b,VALUE(INDEX(_xlpm.p,2)),
  IF(AND(_xlpm.a&lt;=12,_xlpm.b&lt;=12),"REVIEW_AMBIGUOUS","OK")
)</f>
        <v>#REF!</v>
      </c>
    </row>
    <row r="1249" spans="1:37">
      <c r="A1249" t="s">
        <v>3756</v>
      </c>
      <c r="B1249" t="s">
        <v>3756</v>
      </c>
      <c r="C1249" t="b">
        <v>0</v>
      </c>
      <c r="D1249" t="s">
        <v>7257</v>
      </c>
      <c r="E1249" t="s">
        <v>3757</v>
      </c>
      <c r="F1249" t="s">
        <v>3757</v>
      </c>
      <c r="G1249" t="s">
        <v>7258</v>
      </c>
      <c r="H1249" t="s">
        <v>106</v>
      </c>
      <c r="I1249" t="s">
        <v>106</v>
      </c>
      <c r="J1249" t="s">
        <v>106</v>
      </c>
      <c r="K1249" t="s">
        <v>125</v>
      </c>
      <c r="L1249" t="s">
        <v>125</v>
      </c>
      <c r="M1249">
        <f>IF(UPPER(TRIM(Table2[[#This Row],[Status_Clean]]))="CONVERTED",1,0)</f>
        <v>0</v>
      </c>
      <c r="N1249">
        <f>IF(ISNUMBER(MATCH(UPPER(TRIM(Table2[[#This Row],[Status_Clean]])),{"CONTACTED","QUALIFIED","CONVERTED"},0)),1,0)</f>
        <v>1</v>
      </c>
      <c r="O1249" cm="1">
        <f t="array" ref="O1249">_xlfn.SWITCH(UPPER(TRIM(Table2[[#This Row],[Status_Clean]])),"NEW",1,"CONTACTED",2,"QUALIFIED",3,"CONVERTED",4,"LOST",5,99)</f>
        <v>2</v>
      </c>
      <c r="P1249">
        <v>44928</v>
      </c>
      <c r="Q1249" t="s">
        <v>8078</v>
      </c>
      <c r="R1249" t="s">
        <v>8078</v>
      </c>
      <c r="S1249">
        <v>44928</v>
      </c>
      <c r="T1249" t="s">
        <v>7261</v>
      </c>
      <c r="U1249">
        <v>44928</v>
      </c>
      <c r="V1249" t="s">
        <v>7317</v>
      </c>
      <c r="W1249" t="s">
        <v>7263</v>
      </c>
      <c r="X1249" t="s">
        <v>7284</v>
      </c>
      <c r="Y1249" t="s">
        <v>7298</v>
      </c>
      <c r="Z1249" t="s">
        <v>478</v>
      </c>
      <c r="AA1249">
        <v>33.700000000000003</v>
      </c>
      <c r="AB1249" t="str" cm="1">
        <f t="array" ref="AB1249">_xlfn.LET(_xlpm.x,IFERROR(VALUE(Table2[[#This Row],[Response_Time_Hours]]),""),IF(_xlpm.x="","CHECK",_xlfn.IFS(_xlpm.x&lt;=1,"Immediate",_xlpm.x&lt;=6,"Fast",_xlpm.x&lt;=24,"Moderate",_xlpm.x&gt;24,"Delayed")))</f>
        <v>Delayed</v>
      </c>
      <c r="AC1249">
        <v>43</v>
      </c>
      <c r="AD1249" t="str" cm="1">
        <f t="array" ref="AD1249">IF(Table2[[#This Row],[Interaction_Count_Final]]="","N/A",_xlfn.IFS(Table2[[#This Row],[Interaction_Count_Final]]&lt;=2,"Low",Table2[[#This Row],[Interaction_Count_Final]]&lt;=5,"Medium",Table2[[#This Row],[Interaction_Count_Final]]&gt;=6,"High",TRUE,"CHECK"))</f>
        <v>High</v>
      </c>
      <c r="AE1249" t="s">
        <v>7289</v>
      </c>
      <c r="AF1249" t="b">
        <v>1</v>
      </c>
      <c r="AG1249" t="b">
        <v>1</v>
      </c>
      <c r="AH1249">
        <v>1600</v>
      </c>
      <c r="AI1249">
        <v>44928</v>
      </c>
      <c r="AJ1249" t="b">
        <v>1</v>
      </c>
      <c r="AK1249" t="e" cm="1">
        <f t="array" ref="AK1249">_xlfn.LET(
  _xlpm.txt,TRIM(Raw_Data!F1249),
  _xlpm.norm,SUBSTITUTE(SUBSTITUTE(_xlpm.txt,"-","/"),".","/"),
  _xlpm.p,_xlfn.TEXTSPLIT(_xlpm.norm,"/"),
  _xlpm.a,VALUE(INDEX(_xlpm.p,1)),
  _xlpm.b,VALUE(INDEX(_xlpm.p,2)),
  IF(AND(_xlpm.a&lt;=12,_xlpm.b&lt;=12),"REVIEW_AMBIGUOUS","OK")
)</f>
        <v>#REF!</v>
      </c>
    </row>
    <row r="1250" spans="1:37">
      <c r="A1250" t="s">
        <v>3758</v>
      </c>
      <c r="B1250" t="s">
        <v>3758</v>
      </c>
      <c r="C1250" t="b">
        <v>1</v>
      </c>
      <c r="D1250" t="s">
        <v>7257</v>
      </c>
      <c r="E1250" t="s">
        <v>3759</v>
      </c>
      <c r="F1250" t="s">
        <v>3759</v>
      </c>
      <c r="G1250" t="s">
        <v>7268</v>
      </c>
      <c r="H1250" t="s">
        <v>454</v>
      </c>
      <c r="I1250" t="s">
        <v>454</v>
      </c>
      <c r="J1250" t="s">
        <v>7308</v>
      </c>
      <c r="K1250" t="s">
        <v>71</v>
      </c>
      <c r="L1250" t="s">
        <v>71</v>
      </c>
      <c r="M1250">
        <f>IF(UPPER(TRIM(Table2[[#This Row],[Status_Clean]]))="CONVERTED",1,0)</f>
        <v>0</v>
      </c>
      <c r="N1250">
        <f>IF(ISNUMBER(MATCH(UPPER(TRIM(Table2[[#This Row],[Status_Clean]])),{"CONTACTED","QUALIFIED","CONVERTED"},0)),1,0)</f>
        <v>1</v>
      </c>
      <c r="O1250" cm="1">
        <f t="array" ref="O1250">_xlfn.SWITCH(UPPER(TRIM(Table2[[#This Row],[Status_Clean]])),"NEW",1,"CONTACTED",2,"QUALIFIED",3,"CONVERTED",4,"LOST",5,99)</f>
        <v>3</v>
      </c>
      <c r="P1250" t="s">
        <v>3760</v>
      </c>
      <c r="Q1250" t="s">
        <v>8258</v>
      </c>
      <c r="R1250" t="s">
        <v>8258</v>
      </c>
      <c r="S1250">
        <v>44994</v>
      </c>
      <c r="T1250" t="s">
        <v>7261</v>
      </c>
      <c r="U1250">
        <v>44994</v>
      </c>
      <c r="V1250" t="s">
        <v>7295</v>
      </c>
      <c r="W1250" t="s">
        <v>7263</v>
      </c>
      <c r="X1250" t="s">
        <v>7284</v>
      </c>
      <c r="Y1250" t="s">
        <v>7285</v>
      </c>
      <c r="Z1250" t="s">
        <v>3761</v>
      </c>
      <c r="AA1250">
        <v>66.7</v>
      </c>
      <c r="AB1250" t="str" cm="1">
        <f t="array" ref="AB1250">_xlfn.LET(_xlpm.x,IFERROR(VALUE(Table2[[#This Row],[Response_Time_Hours]]),""),IF(_xlpm.x="","CHECK",_xlfn.IFS(_xlpm.x&lt;=1,"Immediate",_xlpm.x&lt;=6,"Fast",_xlpm.x&lt;=24,"Moderate",_xlpm.x&gt;24,"Delayed")))</f>
        <v>Delayed</v>
      </c>
      <c r="AC1250">
        <v>44</v>
      </c>
      <c r="AD1250" t="str" cm="1">
        <f t="array" ref="AD1250">IF(Table2[[#This Row],[Interaction_Count_Final]]="","N/A",_xlfn.IFS(Table2[[#This Row],[Interaction_Count_Final]]&lt;=2,"Low",Table2[[#This Row],[Interaction_Count_Final]]&lt;=5,"Medium",Table2[[#This Row],[Interaction_Count_Final]]&gt;=6,"High",TRUE,"CHECK"))</f>
        <v>High</v>
      </c>
      <c r="AE1250" t="s">
        <v>7273</v>
      </c>
      <c r="AF1250" t="b">
        <v>1</v>
      </c>
      <c r="AG1250" t="b">
        <v>1</v>
      </c>
      <c r="AH1250">
        <v>1602</v>
      </c>
      <c r="AI1250">
        <v>44994</v>
      </c>
      <c r="AJ1250" t="b">
        <v>1</v>
      </c>
      <c r="AK1250" t="e" cm="1">
        <f t="array" ref="AK1250">_xlfn.LET(
  _xlpm.txt,TRIM(Raw_Data!F1250),
  _xlpm.norm,SUBSTITUTE(SUBSTITUTE(_xlpm.txt,"-","/"),".","/"),
  _xlpm.p,_xlfn.TEXTSPLIT(_xlpm.norm,"/"),
  _xlpm.a,VALUE(INDEX(_xlpm.p,1)),
  _xlpm.b,VALUE(INDEX(_xlpm.p,2)),
  IF(AND(_xlpm.a&lt;=12,_xlpm.b&lt;=12),"REVIEW_AMBIGUOUS","OK")
)</f>
        <v>#REF!</v>
      </c>
    </row>
    <row r="1251" spans="1:37">
      <c r="A1251" t="s">
        <v>3762</v>
      </c>
      <c r="B1251" t="s">
        <v>3762</v>
      </c>
      <c r="C1251" t="b">
        <v>1</v>
      </c>
      <c r="D1251" t="s">
        <v>7257</v>
      </c>
      <c r="E1251" t="s">
        <v>3763</v>
      </c>
      <c r="F1251" t="s">
        <v>3763</v>
      </c>
      <c r="G1251" t="s">
        <v>7258</v>
      </c>
      <c r="H1251" t="s">
        <v>1356</v>
      </c>
      <c r="I1251" t="s">
        <v>1356</v>
      </c>
      <c r="J1251" t="s">
        <v>1356</v>
      </c>
      <c r="K1251" t="s">
        <v>173</v>
      </c>
      <c r="L1251" t="s">
        <v>173</v>
      </c>
      <c r="M1251">
        <f>IF(UPPER(TRIM(Table2[[#This Row],[Status_Clean]]))="CONVERTED",1,0)</f>
        <v>0</v>
      </c>
      <c r="N1251">
        <f>IF(ISNUMBER(MATCH(UPPER(TRIM(Table2[[#This Row],[Status_Clean]])),{"CONTACTED","QUALIFIED","CONVERTED"},0)),1,0)</f>
        <v>0</v>
      </c>
      <c r="O1251" cm="1">
        <f t="array" ref="O1251">_xlfn.SWITCH(UPPER(TRIM(Table2[[#This Row],[Status_Clean]])),"NEW",1,"CONTACTED",2,"QUALIFIED",3,"CONVERTED",4,"LOST",5,99)</f>
        <v>5</v>
      </c>
      <c r="P1251">
        <v>45465</v>
      </c>
      <c r="Q1251" t="s">
        <v>7275</v>
      </c>
      <c r="R1251" t="s">
        <v>7275</v>
      </c>
      <c r="S1251">
        <v>45465</v>
      </c>
      <c r="T1251" t="s">
        <v>7261</v>
      </c>
      <c r="U1251">
        <v>45465</v>
      </c>
      <c r="V1251" t="s">
        <v>7276</v>
      </c>
      <c r="W1251" t="s">
        <v>7271</v>
      </c>
      <c r="X1251" t="s">
        <v>7277</v>
      </c>
      <c r="Y1251" t="s">
        <v>7278</v>
      </c>
      <c r="Z1251" t="s">
        <v>108</v>
      </c>
      <c r="AA1251">
        <v>14.399999999999999</v>
      </c>
      <c r="AB1251" t="str" cm="1">
        <f t="array" ref="AB1251">_xlfn.LET(_xlpm.x,IFERROR(VALUE(Table2[[#This Row],[Response_Time_Hours]]),""),IF(_xlpm.x="","CHECK",_xlfn.IFS(_xlpm.x&lt;=1,"Immediate",_xlpm.x&lt;=6,"Fast",_xlpm.x&lt;=24,"Moderate",_xlpm.x&gt;24,"Delayed")))</f>
        <v>Moderate</v>
      </c>
      <c r="AC1251">
        <v>42</v>
      </c>
      <c r="AD1251" t="str" cm="1">
        <f t="array" ref="AD1251">IF(Table2[[#This Row],[Interaction_Count_Final]]="","N/A",_xlfn.IFS(Table2[[#This Row],[Interaction_Count_Final]]&lt;=2,"Low",Table2[[#This Row],[Interaction_Count_Final]]&lt;=5,"Medium",Table2[[#This Row],[Interaction_Count_Final]]&gt;=6,"High",TRUE,"CHECK"))</f>
        <v>High</v>
      </c>
      <c r="AE1251" t="s">
        <v>7266</v>
      </c>
      <c r="AF1251" t="b">
        <v>1</v>
      </c>
      <c r="AG1251" t="b">
        <v>1</v>
      </c>
      <c r="AH1251">
        <v>1603</v>
      </c>
      <c r="AI1251">
        <v>45465</v>
      </c>
      <c r="AJ1251" t="b">
        <v>1</v>
      </c>
      <c r="AK1251" t="e" cm="1">
        <f t="array" ref="AK1251">_xlfn.LET(
  _xlpm.txt,TRIM(Raw_Data!F1251),
  _xlpm.norm,SUBSTITUTE(SUBSTITUTE(_xlpm.txt,"-","/"),".","/"),
  _xlpm.p,_xlfn.TEXTSPLIT(_xlpm.norm,"/"),
  _xlpm.a,VALUE(INDEX(_xlpm.p,1)),
  _xlpm.b,VALUE(INDEX(_xlpm.p,2)),
  IF(AND(_xlpm.a&lt;=12,_xlpm.b&lt;=12),"REVIEW_AMBIGUOUS","OK")
)</f>
        <v>#REF!</v>
      </c>
    </row>
    <row r="1252" spans="1:37">
      <c r="A1252" t="s">
        <v>3764</v>
      </c>
      <c r="B1252" t="s">
        <v>3764</v>
      </c>
      <c r="C1252" t="b">
        <v>0</v>
      </c>
      <c r="D1252" t="s">
        <v>7257</v>
      </c>
      <c r="E1252" t="s">
        <v>3765</v>
      </c>
      <c r="F1252" t="s">
        <v>3765</v>
      </c>
      <c r="G1252" t="s">
        <v>7280</v>
      </c>
      <c r="H1252" t="s">
        <v>311</v>
      </c>
      <c r="I1252" t="s">
        <v>311</v>
      </c>
      <c r="J1252" t="s">
        <v>311</v>
      </c>
      <c r="K1252" t="s">
        <v>125</v>
      </c>
      <c r="L1252" t="s">
        <v>125</v>
      </c>
      <c r="M1252">
        <f>IF(UPPER(TRIM(Table2[[#This Row],[Status_Clean]]))="CONVERTED",1,0)</f>
        <v>0</v>
      </c>
      <c r="N1252">
        <f>IF(ISNUMBER(MATCH(UPPER(TRIM(Table2[[#This Row],[Status_Clean]])),{"CONTACTED","QUALIFIED","CONVERTED"},0)),1,0)</f>
        <v>1</v>
      </c>
      <c r="O1252" cm="1">
        <f t="array" ref="O1252">_xlfn.SWITCH(UPPER(TRIM(Table2[[#This Row],[Status_Clean]])),"NEW",1,"CONTACTED",2,"QUALIFIED",3,"CONVERTED",4,"LOST",5,99)</f>
        <v>2</v>
      </c>
      <c r="P1252">
        <v>44960</v>
      </c>
      <c r="Q1252" t="s">
        <v>7696</v>
      </c>
      <c r="R1252" t="s">
        <v>7696</v>
      </c>
      <c r="S1252">
        <v>44960</v>
      </c>
      <c r="T1252" t="s">
        <v>7261</v>
      </c>
      <c r="U1252">
        <v>44960</v>
      </c>
      <c r="V1252" t="s">
        <v>7283</v>
      </c>
      <c r="W1252" t="s">
        <v>7263</v>
      </c>
      <c r="X1252" t="s">
        <v>7284</v>
      </c>
      <c r="Y1252" t="s">
        <v>7312</v>
      </c>
      <c r="Z1252" t="s">
        <v>3766</v>
      </c>
      <c r="AA1252">
        <v>50.8</v>
      </c>
      <c r="AB1252" t="str" cm="1">
        <f t="array" ref="AB1252">_xlfn.LET(_xlpm.x,IFERROR(VALUE(Table2[[#This Row],[Response_Time_Hours]]),""),IF(_xlpm.x="","CHECK",_xlfn.IFS(_xlpm.x&lt;=1,"Immediate",_xlpm.x&lt;=6,"Fast",_xlpm.x&lt;=24,"Moderate",_xlpm.x&gt;24,"Delayed")))</f>
        <v>Delayed</v>
      </c>
      <c r="AC1252" t="s">
        <v>232</v>
      </c>
      <c r="AD1252" t="str" cm="1">
        <f t="array" ref="AD1252">IF(Table2[[#This Row],[Interaction_Count_Final]]="","N/A",_xlfn.IFS(Table2[[#This Row],[Interaction_Count_Final]]&lt;=2,"Low",Table2[[#This Row],[Interaction_Count_Final]]&lt;=5,"Medium",Table2[[#This Row],[Interaction_Count_Final]]&gt;=6,"High",TRUE,"CHECK"))</f>
        <v>High</v>
      </c>
      <c r="AE1252" t="s">
        <v>7266</v>
      </c>
      <c r="AF1252" t="b">
        <v>1</v>
      </c>
      <c r="AG1252" t="b">
        <v>1</v>
      </c>
      <c r="AH1252">
        <v>1604</v>
      </c>
      <c r="AI1252">
        <v>44960</v>
      </c>
      <c r="AJ1252" t="b">
        <v>1</v>
      </c>
      <c r="AK1252" t="e" cm="1">
        <f t="array" ref="AK1252">_xlfn.LET(
  _xlpm.txt,TRIM(Raw_Data!F1252),
  _xlpm.norm,SUBSTITUTE(SUBSTITUTE(_xlpm.txt,"-","/"),".","/"),
  _xlpm.p,_xlfn.TEXTSPLIT(_xlpm.norm,"/"),
  _xlpm.a,VALUE(INDEX(_xlpm.p,1)),
  _xlpm.b,VALUE(INDEX(_xlpm.p,2)),
  IF(AND(_xlpm.a&lt;=12,_xlpm.b&lt;=12),"REVIEW_AMBIGUOUS","OK")
)</f>
        <v>#REF!</v>
      </c>
    </row>
    <row r="1253" spans="1:37">
      <c r="A1253" t="s">
        <v>3767</v>
      </c>
      <c r="B1253" t="s">
        <v>3767</v>
      </c>
      <c r="C1253" t="b">
        <v>1</v>
      </c>
      <c r="D1253" t="s">
        <v>7257</v>
      </c>
      <c r="E1253" t="s">
        <v>3768</v>
      </c>
      <c r="F1253" t="s">
        <v>3768</v>
      </c>
      <c r="G1253" t="s">
        <v>7258</v>
      </c>
      <c r="H1253" t="s">
        <v>311</v>
      </c>
      <c r="I1253" t="s">
        <v>311</v>
      </c>
      <c r="J1253" t="s">
        <v>311</v>
      </c>
      <c r="K1253" t="s">
        <v>71</v>
      </c>
      <c r="L1253" t="s">
        <v>71</v>
      </c>
      <c r="M1253">
        <f>IF(UPPER(TRIM(Table2[[#This Row],[Status_Clean]]))="CONVERTED",1,0)</f>
        <v>0</v>
      </c>
      <c r="N1253">
        <f>IF(ISNUMBER(MATCH(UPPER(TRIM(Table2[[#This Row],[Status_Clean]])),{"CONTACTED","QUALIFIED","CONVERTED"},0)),1,0)</f>
        <v>1</v>
      </c>
      <c r="O1253" cm="1">
        <f t="array" ref="O1253">_xlfn.SWITCH(UPPER(TRIM(Table2[[#This Row],[Status_Clean]])),"NEW",1,"CONTACTED",2,"QUALIFIED",3,"CONVERTED",4,"LOST",5,99)</f>
        <v>3</v>
      </c>
      <c r="P1253" t="s">
        <v>2570</v>
      </c>
      <c r="Q1253" t="s">
        <v>7986</v>
      </c>
      <c r="R1253" t="s">
        <v>7986</v>
      </c>
      <c r="S1253">
        <v>45654</v>
      </c>
      <c r="T1253" t="s">
        <v>7261</v>
      </c>
      <c r="U1253">
        <v>45654</v>
      </c>
      <c r="V1253" t="s">
        <v>7262</v>
      </c>
      <c r="W1253" t="s">
        <v>7271</v>
      </c>
      <c r="X1253" t="s">
        <v>7264</v>
      </c>
      <c r="Y1253" t="s">
        <v>7278</v>
      </c>
      <c r="Z1253">
        <v>46.3</v>
      </c>
      <c r="AA1253">
        <v>46.3</v>
      </c>
      <c r="AB1253" t="str" cm="1">
        <f t="array" ref="AB1253">_xlfn.LET(_xlpm.x,IFERROR(VALUE(Table2[[#This Row],[Response_Time_Hours]]),""),IF(_xlpm.x="","CHECK",_xlfn.IFS(_xlpm.x&lt;=1,"Immediate",_xlpm.x&lt;=6,"Fast",_xlpm.x&lt;=24,"Moderate",_xlpm.x&gt;24,"Delayed")))</f>
        <v>Delayed</v>
      </c>
      <c r="AC1253" t="s">
        <v>232</v>
      </c>
      <c r="AD1253" t="str" cm="1">
        <f t="array" ref="AD1253">IF(Table2[[#This Row],[Interaction_Count_Final]]="","N/A",_xlfn.IFS(Table2[[#This Row],[Interaction_Count_Final]]&lt;=2,"Low",Table2[[#This Row],[Interaction_Count_Final]]&lt;=5,"Medium",Table2[[#This Row],[Interaction_Count_Final]]&gt;=6,"High",TRUE,"CHECK"))</f>
        <v>High</v>
      </c>
      <c r="AE1253" t="s">
        <v>7266</v>
      </c>
      <c r="AF1253" t="b">
        <v>1</v>
      </c>
      <c r="AG1253" t="b">
        <v>1</v>
      </c>
      <c r="AH1253">
        <v>1605</v>
      </c>
      <c r="AI1253">
        <v>45654</v>
      </c>
      <c r="AJ1253" t="b">
        <v>1</v>
      </c>
      <c r="AK1253" t="str" cm="1">
        <f t="array" ref="AK1253">_xlfn.LET(
  _xlpm.txt,TRIM(Raw_Data!F1253),
  _xlpm.norm,SUBSTITUTE(SUBSTITUTE(_xlpm.txt,"-","/"),".","/"),
  _xlpm.p,_xlfn.TEXTSPLIT(_xlpm.norm,"/"),
  _xlpm.a,VALUE(INDEX(_xlpm.p,1)),
  _xlpm.b,VALUE(INDEX(_xlpm.p,2)),
  IF(AND(_xlpm.a&lt;=12,_xlpm.b&lt;=12),"REVIEW_AMBIGUOUS","OK")
)</f>
        <v>OK</v>
      </c>
    </row>
    <row r="1254" spans="1:37">
      <c r="A1254" t="s">
        <v>3769</v>
      </c>
      <c r="B1254" t="s">
        <v>3769</v>
      </c>
      <c r="C1254" t="b">
        <v>0</v>
      </c>
      <c r="D1254" t="s">
        <v>7257</v>
      </c>
      <c r="E1254" t="s">
        <v>3770</v>
      </c>
      <c r="F1254" t="s">
        <v>3770</v>
      </c>
      <c r="G1254" t="s">
        <v>7274</v>
      </c>
      <c r="H1254" t="s">
        <v>447</v>
      </c>
      <c r="I1254" t="s">
        <v>447</v>
      </c>
      <c r="J1254" t="s">
        <v>447</v>
      </c>
      <c r="K1254" t="s">
        <v>71</v>
      </c>
      <c r="L1254" t="s">
        <v>71</v>
      </c>
      <c r="M1254">
        <f>IF(UPPER(TRIM(Table2[[#This Row],[Status_Clean]]))="CONVERTED",1,0)</f>
        <v>0</v>
      </c>
      <c r="N1254">
        <f>IF(ISNUMBER(MATCH(UPPER(TRIM(Table2[[#This Row],[Status_Clean]])),{"CONTACTED","QUALIFIED","CONVERTED"},0)),1,0)</f>
        <v>1</v>
      </c>
      <c r="O1254" cm="1">
        <f t="array" ref="O1254">_xlfn.SWITCH(UPPER(TRIM(Table2[[#This Row],[Status_Clean]])),"NEW",1,"CONTACTED",2,"QUALIFIED",3,"CONVERTED",4,"LOST",5,99)</f>
        <v>3</v>
      </c>
      <c r="P1254">
        <v>45166</v>
      </c>
      <c r="Q1254" t="s">
        <v>8259</v>
      </c>
      <c r="R1254" t="s">
        <v>8259</v>
      </c>
      <c r="S1254">
        <v>45166</v>
      </c>
      <c r="T1254" t="s">
        <v>7261</v>
      </c>
      <c r="U1254">
        <v>45166</v>
      </c>
      <c r="V1254" t="s">
        <v>7310</v>
      </c>
      <c r="W1254" t="s">
        <v>7263</v>
      </c>
      <c r="X1254" t="s">
        <v>7288</v>
      </c>
      <c r="Y1254" t="s">
        <v>7298</v>
      </c>
      <c r="Z1254" t="s">
        <v>3771</v>
      </c>
      <c r="AA1254">
        <v>59.7</v>
      </c>
      <c r="AB1254" t="str" cm="1">
        <f t="array" ref="AB1254">_xlfn.LET(_xlpm.x,IFERROR(VALUE(Table2[[#This Row],[Response_Time_Hours]]),""),IF(_xlpm.x="","CHECK",_xlfn.IFS(_xlpm.x&lt;=1,"Immediate",_xlpm.x&lt;=6,"Fast",_xlpm.x&lt;=24,"Moderate",_xlpm.x&gt;24,"Delayed")))</f>
        <v>Delayed</v>
      </c>
      <c r="AC1254">
        <v>30</v>
      </c>
      <c r="AD1254" t="str" cm="1">
        <f t="array" ref="AD1254">IF(Table2[[#This Row],[Interaction_Count_Final]]="","N/A",_xlfn.IFS(Table2[[#This Row],[Interaction_Count_Final]]&lt;=2,"Low",Table2[[#This Row],[Interaction_Count_Final]]&lt;=5,"Medium",Table2[[#This Row],[Interaction_Count_Final]]&gt;=6,"High",TRUE,"CHECK"))</f>
        <v>High</v>
      </c>
      <c r="AE1254" t="s">
        <v>7266</v>
      </c>
      <c r="AF1254" t="b">
        <v>1</v>
      </c>
      <c r="AG1254" t="b">
        <v>1</v>
      </c>
      <c r="AH1254">
        <v>1606</v>
      </c>
      <c r="AI1254">
        <v>45166</v>
      </c>
      <c r="AJ1254" t="b">
        <v>1</v>
      </c>
      <c r="AK1254" t="e" cm="1">
        <f t="array" ref="AK1254">_xlfn.LET(
  _xlpm.txt,TRIM(Raw_Data!F1254),
  _xlpm.norm,SUBSTITUTE(SUBSTITUTE(_xlpm.txt,"-","/"),".","/"),
  _xlpm.p,_xlfn.TEXTSPLIT(_xlpm.norm,"/"),
  _xlpm.a,VALUE(INDEX(_xlpm.p,1)),
  _xlpm.b,VALUE(INDEX(_xlpm.p,2)),
  IF(AND(_xlpm.a&lt;=12,_xlpm.b&lt;=12),"REVIEW_AMBIGUOUS","OK")
)</f>
        <v>#REF!</v>
      </c>
    </row>
    <row r="1255" spans="1:37">
      <c r="A1255" t="s">
        <v>3772</v>
      </c>
      <c r="B1255" t="s">
        <v>3772</v>
      </c>
      <c r="C1255" t="b">
        <v>0</v>
      </c>
      <c r="D1255" t="s">
        <v>7257</v>
      </c>
      <c r="E1255" t="s">
        <v>3773</v>
      </c>
      <c r="F1255" t="s">
        <v>3773</v>
      </c>
      <c r="G1255" t="s">
        <v>7280</v>
      </c>
      <c r="H1255" t="s">
        <v>222</v>
      </c>
      <c r="I1255" t="s">
        <v>222</v>
      </c>
      <c r="J1255" t="s">
        <v>222</v>
      </c>
      <c r="K1255" t="s">
        <v>71</v>
      </c>
      <c r="L1255" t="s">
        <v>71</v>
      </c>
      <c r="M1255">
        <f>IF(UPPER(TRIM(Table2[[#This Row],[Status_Clean]]))="CONVERTED",1,0)</f>
        <v>0</v>
      </c>
      <c r="N1255">
        <f>IF(ISNUMBER(MATCH(UPPER(TRIM(Table2[[#This Row],[Status_Clean]])),{"CONTACTED","QUALIFIED","CONVERTED"},0)),1,0)</f>
        <v>1</v>
      </c>
      <c r="O1255" cm="1">
        <f t="array" ref="O1255">_xlfn.SWITCH(UPPER(TRIM(Table2[[#This Row],[Status_Clean]])),"NEW",1,"CONTACTED",2,"QUALIFIED",3,"CONVERTED",4,"LOST",5,99)</f>
        <v>3</v>
      </c>
      <c r="P1255">
        <v>45206</v>
      </c>
      <c r="Q1255" t="s">
        <v>7909</v>
      </c>
      <c r="R1255" t="s">
        <v>7909</v>
      </c>
      <c r="S1255">
        <v>45206</v>
      </c>
      <c r="T1255" t="s">
        <v>7261</v>
      </c>
      <c r="U1255">
        <v>45206</v>
      </c>
      <c r="V1255" t="s">
        <v>7270</v>
      </c>
      <c r="W1255" t="s">
        <v>7263</v>
      </c>
      <c r="X1255" t="s">
        <v>7264</v>
      </c>
      <c r="Y1255" t="s">
        <v>7278</v>
      </c>
      <c r="Z1255">
        <v>0</v>
      </c>
      <c r="AA1255">
        <v>0</v>
      </c>
      <c r="AB1255" t="str" cm="1">
        <f t="array" ref="AB1255">_xlfn.LET(_xlpm.x,IFERROR(VALUE(Table2[[#This Row],[Response_Time_Hours]]),""),IF(_xlpm.x="","CHECK",_xlfn.IFS(_xlpm.x&lt;=1,"Immediate",_xlpm.x&lt;=6,"Fast",_xlpm.x&lt;=24,"Moderate",_xlpm.x&gt;24,"Delayed")))</f>
        <v>Immediate</v>
      </c>
      <c r="AC1255">
        <v>4</v>
      </c>
      <c r="AD1255" t="str" cm="1">
        <f t="array" ref="AD1255">IF(Table2[[#This Row],[Interaction_Count_Final]]="","N/A",_xlfn.IFS(Table2[[#This Row],[Interaction_Count_Final]]&lt;=2,"Low",Table2[[#This Row],[Interaction_Count_Final]]&lt;=5,"Medium",Table2[[#This Row],[Interaction_Count_Final]]&gt;=6,"High",TRUE,"CHECK"))</f>
        <v>Medium</v>
      </c>
      <c r="AE1255" t="s">
        <v>7266</v>
      </c>
      <c r="AF1255" t="b">
        <v>1</v>
      </c>
      <c r="AG1255" t="b">
        <v>1</v>
      </c>
      <c r="AH1255">
        <v>1608</v>
      </c>
      <c r="AI1255">
        <v>45206</v>
      </c>
      <c r="AJ1255" t="b">
        <v>1</v>
      </c>
      <c r="AK1255" t="e" cm="1">
        <f t="array" ref="AK1255">_xlfn.LET(
  _xlpm.txt,TRIM(Raw_Data!F1255),
  _xlpm.norm,SUBSTITUTE(SUBSTITUTE(_xlpm.txt,"-","/"),".","/"),
  _xlpm.p,_xlfn.TEXTSPLIT(_xlpm.norm,"/"),
  _xlpm.a,VALUE(INDEX(_xlpm.p,1)),
  _xlpm.b,VALUE(INDEX(_xlpm.p,2)),
  IF(AND(_xlpm.a&lt;=12,_xlpm.b&lt;=12),"REVIEW_AMBIGUOUS","OK")
)</f>
        <v>#REF!</v>
      </c>
    </row>
    <row r="1256" spans="1:37">
      <c r="A1256" t="s">
        <v>3774</v>
      </c>
      <c r="B1256" t="s">
        <v>3774</v>
      </c>
      <c r="C1256" t="b">
        <v>1</v>
      </c>
      <c r="D1256" t="s">
        <v>7257</v>
      </c>
      <c r="E1256" t="s">
        <v>3775</v>
      </c>
      <c r="F1256" t="s">
        <v>3775</v>
      </c>
      <c r="G1256" t="s">
        <v>7274</v>
      </c>
      <c r="H1256" t="s">
        <v>311</v>
      </c>
      <c r="I1256" t="s">
        <v>311</v>
      </c>
      <c r="J1256" t="s">
        <v>311</v>
      </c>
      <c r="K1256" t="s">
        <v>7301</v>
      </c>
      <c r="L1256" t="s">
        <v>125</v>
      </c>
      <c r="M1256">
        <f>IF(UPPER(TRIM(Table2[[#This Row],[Status_Clean]]))="CONVERTED",1,0)</f>
        <v>0</v>
      </c>
      <c r="N1256">
        <f>IF(ISNUMBER(MATCH(UPPER(TRIM(Table2[[#This Row],[Status_Clean]])),{"CONTACTED","QUALIFIED","CONVERTED"},0)),1,0)</f>
        <v>1</v>
      </c>
      <c r="O1256" cm="1">
        <f t="array" ref="O1256">_xlfn.SWITCH(UPPER(TRIM(Table2[[#This Row],[Status_Clean]])),"NEW",1,"CONTACTED",2,"QUALIFIED",3,"CONVERTED",4,"LOST",5,99)</f>
        <v>2</v>
      </c>
      <c r="P1256">
        <v>45155</v>
      </c>
      <c r="Q1256" t="s">
        <v>8260</v>
      </c>
      <c r="R1256" t="s">
        <v>8260</v>
      </c>
      <c r="S1256">
        <v>45155</v>
      </c>
      <c r="T1256" t="s">
        <v>7261</v>
      </c>
      <c r="U1256">
        <v>45155</v>
      </c>
      <c r="V1256" t="s">
        <v>7310</v>
      </c>
      <c r="W1256" t="s">
        <v>7263</v>
      </c>
      <c r="X1256" t="s">
        <v>7288</v>
      </c>
      <c r="Y1256" t="s">
        <v>7285</v>
      </c>
      <c r="Z1256" t="s">
        <v>3776</v>
      </c>
      <c r="AA1256">
        <v>9</v>
      </c>
      <c r="AB1256" t="str" cm="1">
        <f t="array" ref="AB1256">_xlfn.LET(_xlpm.x,IFERROR(VALUE(Table2[[#This Row],[Response_Time_Hours]]),""),IF(_xlpm.x="","CHECK",_xlfn.IFS(_xlpm.x&lt;=1,"Immediate",_xlpm.x&lt;=6,"Fast",_xlpm.x&lt;=24,"Moderate",_xlpm.x&gt;24,"Delayed")))</f>
        <v>Moderate</v>
      </c>
      <c r="AC1256">
        <v>36</v>
      </c>
      <c r="AD1256" t="str" cm="1">
        <f t="array" ref="AD1256">IF(Table2[[#This Row],[Interaction_Count_Final]]="","N/A",_xlfn.IFS(Table2[[#This Row],[Interaction_Count_Final]]&lt;=2,"Low",Table2[[#This Row],[Interaction_Count_Final]]&lt;=5,"Medium",Table2[[#This Row],[Interaction_Count_Final]]&gt;=6,"High",TRUE,"CHECK"))</f>
        <v>High</v>
      </c>
      <c r="AE1256" t="s">
        <v>7289</v>
      </c>
      <c r="AF1256" t="b">
        <v>1</v>
      </c>
      <c r="AG1256" t="b">
        <v>1</v>
      </c>
      <c r="AH1256">
        <v>1610</v>
      </c>
      <c r="AI1256">
        <v>45155</v>
      </c>
      <c r="AJ1256" t="b">
        <v>1</v>
      </c>
      <c r="AK1256" t="e" cm="1">
        <f t="array" ref="AK1256">_xlfn.LET(
  _xlpm.txt,TRIM(Raw_Data!F1256),
  _xlpm.norm,SUBSTITUTE(SUBSTITUTE(_xlpm.txt,"-","/"),".","/"),
  _xlpm.p,_xlfn.TEXTSPLIT(_xlpm.norm,"/"),
  _xlpm.a,VALUE(INDEX(_xlpm.p,1)),
  _xlpm.b,VALUE(INDEX(_xlpm.p,2)),
  IF(AND(_xlpm.a&lt;=12,_xlpm.b&lt;=12),"REVIEW_AMBIGUOUS","OK")
)</f>
        <v>#REF!</v>
      </c>
    </row>
    <row r="1257" spans="1:37">
      <c r="A1257" t="s">
        <v>3777</v>
      </c>
      <c r="B1257" t="s">
        <v>3777</v>
      </c>
      <c r="C1257" t="b">
        <v>0</v>
      </c>
      <c r="D1257" t="s">
        <v>7257</v>
      </c>
      <c r="E1257" t="s">
        <v>3778</v>
      </c>
      <c r="F1257" t="s">
        <v>3778</v>
      </c>
      <c r="G1257" t="s">
        <v>7268</v>
      </c>
      <c r="H1257" t="s">
        <v>457</v>
      </c>
      <c r="I1257" t="s">
        <v>457</v>
      </c>
      <c r="J1257" t="s">
        <v>792</v>
      </c>
      <c r="K1257" t="s">
        <v>250</v>
      </c>
      <c r="L1257" t="s">
        <v>250</v>
      </c>
      <c r="M1257">
        <f>IF(UPPER(TRIM(Table2[[#This Row],[Status_Clean]]))="CONVERTED",1,0)</f>
        <v>1</v>
      </c>
      <c r="N1257">
        <f>IF(ISNUMBER(MATCH(UPPER(TRIM(Table2[[#This Row],[Status_Clean]])),{"CONTACTED","QUALIFIED","CONVERTED"},0)),1,0)</f>
        <v>1</v>
      </c>
      <c r="O1257" cm="1">
        <f t="array" ref="O1257">_xlfn.SWITCH(UPPER(TRIM(Table2[[#This Row],[Status_Clean]])),"NEW",1,"CONTACTED",2,"QUALIFIED",3,"CONVERTED",4,"LOST",5,99)</f>
        <v>4</v>
      </c>
      <c r="P1257">
        <v>45340</v>
      </c>
      <c r="Q1257" t="s">
        <v>8261</v>
      </c>
      <c r="R1257" t="s">
        <v>8261</v>
      </c>
      <c r="S1257">
        <v>45340</v>
      </c>
      <c r="T1257" t="s">
        <v>7261</v>
      </c>
      <c r="U1257">
        <v>45340</v>
      </c>
      <c r="V1257" t="s">
        <v>7283</v>
      </c>
      <c r="W1257" t="s">
        <v>7271</v>
      </c>
      <c r="X1257" t="s">
        <v>7284</v>
      </c>
      <c r="Y1257" t="s">
        <v>7293</v>
      </c>
      <c r="Z1257" t="s">
        <v>2106</v>
      </c>
      <c r="AA1257">
        <v>24</v>
      </c>
      <c r="AB1257" t="str" cm="1">
        <f t="array" ref="AB1257">_xlfn.LET(_xlpm.x,IFERROR(VALUE(Table2[[#This Row],[Response_Time_Hours]]),""),IF(_xlpm.x="","CHECK",_xlfn.IFS(_xlpm.x&lt;=1,"Immediate",_xlpm.x&lt;=6,"Fast",_xlpm.x&lt;=24,"Moderate",_xlpm.x&gt;24,"Delayed")))</f>
        <v>Moderate</v>
      </c>
      <c r="AC1257">
        <v>24</v>
      </c>
      <c r="AD1257" t="str" cm="1">
        <f t="array" ref="AD1257">IF(Table2[[#This Row],[Interaction_Count_Final]]="","N/A",_xlfn.IFS(Table2[[#This Row],[Interaction_Count_Final]]&lt;=2,"Low",Table2[[#This Row],[Interaction_Count_Final]]&lt;=5,"Medium",Table2[[#This Row],[Interaction_Count_Final]]&gt;=6,"High",TRUE,"CHECK"))</f>
        <v>High</v>
      </c>
      <c r="AE1257" t="s">
        <v>7273</v>
      </c>
      <c r="AF1257" t="b">
        <v>1</v>
      </c>
      <c r="AG1257" t="b">
        <v>1</v>
      </c>
      <c r="AH1257">
        <v>1611</v>
      </c>
      <c r="AI1257">
        <v>45340</v>
      </c>
      <c r="AJ1257" t="b">
        <v>1</v>
      </c>
      <c r="AK1257" t="e" cm="1">
        <f t="array" ref="AK1257">_xlfn.LET(
  _xlpm.txt,TRIM(Raw_Data!F1257),
  _xlpm.norm,SUBSTITUTE(SUBSTITUTE(_xlpm.txt,"-","/"),".","/"),
  _xlpm.p,_xlfn.TEXTSPLIT(_xlpm.norm,"/"),
  _xlpm.a,VALUE(INDEX(_xlpm.p,1)),
  _xlpm.b,VALUE(INDEX(_xlpm.p,2)),
  IF(AND(_xlpm.a&lt;=12,_xlpm.b&lt;=12),"REVIEW_AMBIGUOUS","OK")
)</f>
        <v>#REF!</v>
      </c>
    </row>
    <row r="1258" spans="1:37">
      <c r="A1258" t="s">
        <v>3779</v>
      </c>
      <c r="B1258" t="s">
        <v>3779</v>
      </c>
      <c r="C1258" t="b">
        <v>0</v>
      </c>
      <c r="D1258" t="s">
        <v>7257</v>
      </c>
      <c r="E1258" t="s">
        <v>3780</v>
      </c>
      <c r="F1258" t="s">
        <v>3780</v>
      </c>
      <c r="G1258" t="s">
        <v>7258</v>
      </c>
      <c r="H1258" t="s">
        <v>556</v>
      </c>
      <c r="I1258" t="s">
        <v>556</v>
      </c>
      <c r="J1258" t="s">
        <v>106</v>
      </c>
      <c r="K1258" t="s">
        <v>7319</v>
      </c>
      <c r="L1258" t="s">
        <v>71</v>
      </c>
      <c r="M1258">
        <f>IF(UPPER(TRIM(Table2[[#This Row],[Status_Clean]]))="CONVERTED",1,0)</f>
        <v>0</v>
      </c>
      <c r="N1258">
        <f>IF(ISNUMBER(MATCH(UPPER(TRIM(Table2[[#This Row],[Status_Clean]])),{"CONTACTED","QUALIFIED","CONVERTED"},0)),1,0)</f>
        <v>1</v>
      </c>
      <c r="O1258" cm="1">
        <f t="array" ref="O1258">_xlfn.SWITCH(UPPER(TRIM(Table2[[#This Row],[Status_Clean]])),"NEW",1,"CONTACTED",2,"QUALIFIED",3,"CONVERTED",4,"LOST",5,99)</f>
        <v>3</v>
      </c>
      <c r="P1258">
        <v>45235</v>
      </c>
      <c r="Q1258" t="s">
        <v>8000</v>
      </c>
      <c r="R1258" t="s">
        <v>8000</v>
      </c>
      <c r="S1258">
        <v>45235</v>
      </c>
      <c r="T1258" t="s">
        <v>7261</v>
      </c>
      <c r="U1258">
        <v>45235</v>
      </c>
      <c r="V1258" t="s">
        <v>7300</v>
      </c>
      <c r="W1258" t="s">
        <v>7263</v>
      </c>
      <c r="X1258" t="s">
        <v>7264</v>
      </c>
      <c r="Y1258" t="s">
        <v>7293</v>
      </c>
      <c r="Z1258" t="s">
        <v>174</v>
      </c>
      <c r="AA1258">
        <v>19.200000000000003</v>
      </c>
      <c r="AB1258" t="str" cm="1">
        <f t="array" ref="AB1258">_xlfn.LET(_xlpm.x,IFERROR(VALUE(Table2[[#This Row],[Response_Time_Hours]]),""),IF(_xlpm.x="","CHECK",_xlfn.IFS(_xlpm.x&lt;=1,"Immediate",_xlpm.x&lt;=6,"Fast",_xlpm.x&lt;=24,"Moderate",_xlpm.x&gt;24,"Delayed")))</f>
        <v>Moderate</v>
      </c>
      <c r="AC1258">
        <v>30</v>
      </c>
      <c r="AD1258" t="str" cm="1">
        <f t="array" ref="AD1258">IF(Table2[[#This Row],[Interaction_Count_Final]]="","N/A",_xlfn.IFS(Table2[[#This Row],[Interaction_Count_Final]]&lt;=2,"Low",Table2[[#This Row],[Interaction_Count_Final]]&lt;=5,"Medium",Table2[[#This Row],[Interaction_Count_Final]]&gt;=6,"High",TRUE,"CHECK"))</f>
        <v>High</v>
      </c>
      <c r="AE1258" t="s">
        <v>7289</v>
      </c>
      <c r="AF1258" t="b">
        <v>1</v>
      </c>
      <c r="AG1258" t="b">
        <v>1</v>
      </c>
      <c r="AH1258">
        <v>1612</v>
      </c>
      <c r="AI1258">
        <v>45235</v>
      </c>
      <c r="AJ1258" t="b">
        <v>1</v>
      </c>
      <c r="AK1258" t="e" cm="1">
        <f t="array" ref="AK1258">_xlfn.LET(
  _xlpm.txt,TRIM(Raw_Data!F1258),
  _xlpm.norm,SUBSTITUTE(SUBSTITUTE(_xlpm.txt,"-","/"),".","/"),
  _xlpm.p,_xlfn.TEXTSPLIT(_xlpm.norm,"/"),
  _xlpm.a,VALUE(INDEX(_xlpm.p,1)),
  _xlpm.b,VALUE(INDEX(_xlpm.p,2)),
  IF(AND(_xlpm.a&lt;=12,_xlpm.b&lt;=12),"REVIEW_AMBIGUOUS","OK")
)</f>
        <v>#REF!</v>
      </c>
    </row>
    <row r="1259" spans="1:37">
      <c r="A1259" t="s">
        <v>3781</v>
      </c>
      <c r="B1259" t="s">
        <v>3781</v>
      </c>
      <c r="C1259" t="b">
        <v>0</v>
      </c>
      <c r="D1259" t="s">
        <v>7257</v>
      </c>
      <c r="E1259" t="s">
        <v>3782</v>
      </c>
      <c r="F1259" t="s">
        <v>3782</v>
      </c>
      <c r="G1259" t="s">
        <v>7303</v>
      </c>
      <c r="H1259" t="s">
        <v>1876</v>
      </c>
      <c r="I1259" t="s">
        <v>1876</v>
      </c>
      <c r="J1259" t="s">
        <v>69</v>
      </c>
      <c r="K1259" t="s">
        <v>125</v>
      </c>
      <c r="L1259" t="s">
        <v>125</v>
      </c>
      <c r="M1259">
        <f>IF(UPPER(TRIM(Table2[[#This Row],[Status_Clean]]))="CONVERTED",1,0)</f>
        <v>0</v>
      </c>
      <c r="N1259">
        <f>IF(ISNUMBER(MATCH(UPPER(TRIM(Table2[[#This Row],[Status_Clean]])),{"CONTACTED","QUALIFIED","CONVERTED"},0)),1,0)</f>
        <v>1</v>
      </c>
      <c r="O1259" cm="1">
        <f t="array" ref="O1259">_xlfn.SWITCH(UPPER(TRIM(Table2[[#This Row],[Status_Clean]])),"NEW",1,"CONTACTED",2,"QUALIFIED",3,"CONVERTED",4,"LOST",5,99)</f>
        <v>2</v>
      </c>
      <c r="P1259" t="s">
        <v>3783</v>
      </c>
      <c r="Q1259" t="s">
        <v>3783</v>
      </c>
      <c r="R1259" t="s">
        <v>3783</v>
      </c>
      <c r="S1259">
        <v>45308</v>
      </c>
      <c r="T1259" t="s">
        <v>7261</v>
      </c>
      <c r="U1259">
        <v>45308</v>
      </c>
      <c r="V1259" t="s">
        <v>7317</v>
      </c>
      <c r="W1259" t="s">
        <v>7271</v>
      </c>
      <c r="X1259" t="s">
        <v>7284</v>
      </c>
      <c r="Y1259" t="s">
        <v>7272</v>
      </c>
      <c r="Z1259">
        <v>46.2</v>
      </c>
      <c r="AA1259">
        <v>46.2</v>
      </c>
      <c r="AB1259" t="str" cm="1">
        <f t="array" ref="AB1259">_xlfn.LET(_xlpm.x,IFERROR(VALUE(Table2[[#This Row],[Response_Time_Hours]]),""),IF(_xlpm.x="","CHECK",_xlfn.IFS(_xlpm.x&lt;=1,"Immediate",_xlpm.x&lt;=6,"Fast",_xlpm.x&lt;=24,"Moderate",_xlpm.x&gt;24,"Delayed")))</f>
        <v>Delayed</v>
      </c>
      <c r="AC1259">
        <v>1</v>
      </c>
      <c r="AD1259" t="str" cm="1">
        <f t="array" ref="AD1259">IF(Table2[[#This Row],[Interaction_Count_Final]]="","N/A",_xlfn.IFS(Table2[[#This Row],[Interaction_Count_Final]]&lt;=2,"Low",Table2[[#This Row],[Interaction_Count_Final]]&lt;=5,"Medium",Table2[[#This Row],[Interaction_Count_Final]]&gt;=6,"High",TRUE,"CHECK"))</f>
        <v>Low</v>
      </c>
      <c r="AE1259" t="s">
        <v>7273</v>
      </c>
      <c r="AF1259" t="b">
        <v>1</v>
      </c>
      <c r="AG1259" t="b">
        <v>1</v>
      </c>
      <c r="AH1259">
        <v>1613</v>
      </c>
      <c r="AI1259">
        <v>45308</v>
      </c>
      <c r="AJ1259" t="b">
        <v>1</v>
      </c>
      <c r="AK1259" t="str" cm="1">
        <f t="array" ref="AK1259">_xlfn.LET(
  _xlpm.txt,TRIM(Raw_Data!F1259),
  _xlpm.norm,SUBSTITUTE(SUBSTITUTE(_xlpm.txt,"-","/"),".","/"),
  _xlpm.p,_xlfn.TEXTSPLIT(_xlpm.norm,"/"),
  _xlpm.a,VALUE(INDEX(_xlpm.p,1)),
  _xlpm.b,VALUE(INDEX(_xlpm.p,2)),
  IF(AND(_xlpm.a&lt;=12,_xlpm.b&lt;=12),"REVIEW_AMBIGUOUS","OK")
)</f>
        <v>OK</v>
      </c>
    </row>
    <row r="1260" spans="1:37">
      <c r="A1260" t="s">
        <v>3784</v>
      </c>
      <c r="B1260" t="s">
        <v>3784</v>
      </c>
      <c r="C1260" t="b">
        <v>0</v>
      </c>
      <c r="D1260" t="s">
        <v>7257</v>
      </c>
      <c r="E1260" t="s">
        <v>8262</v>
      </c>
      <c r="F1260" t="s">
        <v>8262</v>
      </c>
      <c r="G1260" t="s">
        <v>7280</v>
      </c>
      <c r="H1260" t="s">
        <v>311</v>
      </c>
      <c r="I1260" t="s">
        <v>311</v>
      </c>
      <c r="J1260" t="s">
        <v>311</v>
      </c>
      <c r="K1260" t="s">
        <v>250</v>
      </c>
      <c r="L1260" t="s">
        <v>250</v>
      </c>
      <c r="M1260">
        <f>IF(UPPER(TRIM(Table2[[#This Row],[Status_Clean]]))="CONVERTED",1,0)</f>
        <v>1</v>
      </c>
      <c r="N1260">
        <f>IF(ISNUMBER(MATCH(UPPER(TRIM(Table2[[#This Row],[Status_Clean]])),{"CONTACTED","QUALIFIED","CONVERTED"},0)),1,0)</f>
        <v>1</v>
      </c>
      <c r="O1260" cm="1">
        <f t="array" ref="O1260">_xlfn.SWITCH(UPPER(TRIM(Table2[[#This Row],[Status_Clean]])),"NEW",1,"CONTACTED",2,"QUALIFIED",3,"CONVERTED",4,"LOST",5,99)</f>
        <v>4</v>
      </c>
      <c r="P1260">
        <v>45204</v>
      </c>
      <c r="Q1260" t="s">
        <v>8255</v>
      </c>
      <c r="R1260" t="s">
        <v>8255</v>
      </c>
      <c r="S1260">
        <v>45204</v>
      </c>
      <c r="T1260" t="s">
        <v>7261</v>
      </c>
      <c r="U1260">
        <v>45204</v>
      </c>
      <c r="V1260" t="s">
        <v>7270</v>
      </c>
      <c r="W1260" t="s">
        <v>7263</v>
      </c>
      <c r="X1260" t="s">
        <v>7264</v>
      </c>
      <c r="Y1260" t="s">
        <v>7285</v>
      </c>
      <c r="Z1260" t="s">
        <v>174</v>
      </c>
      <c r="AA1260">
        <v>19.200000000000003</v>
      </c>
      <c r="AB1260" t="str" cm="1">
        <f t="array" ref="AB1260">_xlfn.LET(_xlpm.x,IFERROR(VALUE(Table2[[#This Row],[Response_Time_Hours]]),""),IF(_xlpm.x="","CHECK",_xlfn.IFS(_xlpm.x&lt;=1,"Immediate",_xlpm.x&lt;=6,"Fast",_xlpm.x&lt;=24,"Moderate",_xlpm.x&gt;24,"Delayed")))</f>
        <v>Moderate</v>
      </c>
      <c r="AC1260">
        <v>17</v>
      </c>
      <c r="AD1260" t="str" cm="1">
        <f t="array" ref="AD1260">IF(Table2[[#This Row],[Interaction_Count_Final]]="","N/A",_xlfn.IFS(Table2[[#This Row],[Interaction_Count_Final]]&lt;=2,"Low",Table2[[#This Row],[Interaction_Count_Final]]&lt;=5,"Medium",Table2[[#This Row],[Interaction_Count_Final]]&gt;=6,"High",TRUE,"CHECK"))</f>
        <v>High</v>
      </c>
      <c r="AE1260" t="s">
        <v>7289</v>
      </c>
      <c r="AF1260" t="b">
        <v>1</v>
      </c>
      <c r="AG1260" t="b">
        <v>1</v>
      </c>
      <c r="AH1260">
        <v>1615</v>
      </c>
      <c r="AI1260">
        <v>45204</v>
      </c>
      <c r="AJ1260" t="b">
        <v>1</v>
      </c>
      <c r="AK1260" t="e" cm="1">
        <f t="array" ref="AK1260">_xlfn.LET(
  _xlpm.txt,TRIM(Raw_Data!F1260),
  _xlpm.norm,SUBSTITUTE(SUBSTITUTE(_xlpm.txt,"-","/"),".","/"),
  _xlpm.p,_xlfn.TEXTSPLIT(_xlpm.norm,"/"),
  _xlpm.a,VALUE(INDEX(_xlpm.p,1)),
  _xlpm.b,VALUE(INDEX(_xlpm.p,2)),
  IF(AND(_xlpm.a&lt;=12,_xlpm.b&lt;=12),"REVIEW_AMBIGUOUS","OK")
)</f>
        <v>#REF!</v>
      </c>
    </row>
    <row r="1261" spans="1:37">
      <c r="A1261" t="s">
        <v>3786</v>
      </c>
      <c r="B1261" t="s">
        <v>3786</v>
      </c>
      <c r="C1261" t="b">
        <v>0</v>
      </c>
      <c r="D1261" t="s">
        <v>7257</v>
      </c>
      <c r="E1261" t="s">
        <v>3787</v>
      </c>
      <c r="F1261" t="s">
        <v>3787</v>
      </c>
      <c r="G1261" t="s">
        <v>7274</v>
      </c>
      <c r="H1261" t="s">
        <v>69</v>
      </c>
      <c r="I1261" t="s">
        <v>69</v>
      </c>
      <c r="J1261" t="s">
        <v>69</v>
      </c>
      <c r="K1261" t="s">
        <v>250</v>
      </c>
      <c r="L1261" t="s">
        <v>250</v>
      </c>
      <c r="M1261">
        <f>IF(UPPER(TRIM(Table2[[#This Row],[Status_Clean]]))="CONVERTED",1,0)</f>
        <v>1</v>
      </c>
      <c r="N1261">
        <f>IF(ISNUMBER(MATCH(UPPER(TRIM(Table2[[#This Row],[Status_Clean]])),{"CONTACTED","QUALIFIED","CONVERTED"},0)),1,0)</f>
        <v>1</v>
      </c>
      <c r="O1261" cm="1">
        <f t="array" ref="O1261">_xlfn.SWITCH(UPPER(TRIM(Table2[[#This Row],[Status_Clean]])),"NEW",1,"CONTACTED",2,"QUALIFIED",3,"CONVERTED",4,"LOST",5,99)</f>
        <v>4</v>
      </c>
      <c r="P1261">
        <v>44983</v>
      </c>
      <c r="Q1261" t="s">
        <v>8263</v>
      </c>
      <c r="R1261" t="s">
        <v>8263</v>
      </c>
      <c r="S1261">
        <v>44983</v>
      </c>
      <c r="T1261" t="s">
        <v>7261</v>
      </c>
      <c r="U1261">
        <v>44983</v>
      </c>
      <c r="V1261" t="s">
        <v>7283</v>
      </c>
      <c r="W1261" t="s">
        <v>7263</v>
      </c>
      <c r="X1261" t="s">
        <v>7284</v>
      </c>
      <c r="Y1261" t="s">
        <v>7293</v>
      </c>
      <c r="Z1261" t="s">
        <v>1201</v>
      </c>
      <c r="AA1261">
        <v>27.9</v>
      </c>
      <c r="AB1261" t="str" cm="1">
        <f t="array" ref="AB1261">_xlfn.LET(_xlpm.x,IFERROR(VALUE(Table2[[#This Row],[Response_Time_Hours]]),""),IF(_xlpm.x="","CHECK",_xlfn.IFS(_xlpm.x&lt;=1,"Immediate",_xlpm.x&lt;=6,"Fast",_xlpm.x&lt;=24,"Moderate",_xlpm.x&gt;24,"Delayed")))</f>
        <v>Delayed</v>
      </c>
      <c r="AC1261">
        <v>24</v>
      </c>
      <c r="AD1261" t="str" cm="1">
        <f t="array" ref="AD1261">IF(Table2[[#This Row],[Interaction_Count_Final]]="","N/A",_xlfn.IFS(Table2[[#This Row],[Interaction_Count_Final]]&lt;=2,"Low",Table2[[#This Row],[Interaction_Count_Final]]&lt;=5,"Medium",Table2[[#This Row],[Interaction_Count_Final]]&gt;=6,"High",TRUE,"CHECK"))</f>
        <v>High</v>
      </c>
      <c r="AE1261" t="s">
        <v>7289</v>
      </c>
      <c r="AF1261" t="b">
        <v>1</v>
      </c>
      <c r="AG1261" t="b">
        <v>1</v>
      </c>
      <c r="AH1261">
        <v>1616</v>
      </c>
      <c r="AI1261">
        <v>44983</v>
      </c>
      <c r="AJ1261" t="b">
        <v>1</v>
      </c>
      <c r="AK1261" t="e" cm="1">
        <f t="array" ref="AK1261">_xlfn.LET(
  _xlpm.txt,TRIM(Raw_Data!F1261),
  _xlpm.norm,SUBSTITUTE(SUBSTITUTE(_xlpm.txt,"-","/"),".","/"),
  _xlpm.p,_xlfn.TEXTSPLIT(_xlpm.norm,"/"),
  _xlpm.a,VALUE(INDEX(_xlpm.p,1)),
  _xlpm.b,VALUE(INDEX(_xlpm.p,2)),
  IF(AND(_xlpm.a&lt;=12,_xlpm.b&lt;=12),"REVIEW_AMBIGUOUS","OK")
)</f>
        <v>#REF!</v>
      </c>
    </row>
    <row r="1262" spans="1:37">
      <c r="A1262" t="s">
        <v>3788</v>
      </c>
      <c r="B1262" t="s">
        <v>3788</v>
      </c>
      <c r="C1262" t="b">
        <v>0</v>
      </c>
      <c r="D1262" t="s">
        <v>7257</v>
      </c>
      <c r="E1262" t="s">
        <v>3789</v>
      </c>
      <c r="F1262" t="s">
        <v>3789</v>
      </c>
      <c r="G1262" t="s">
        <v>7280</v>
      </c>
      <c r="H1262" t="s">
        <v>792</v>
      </c>
      <c r="I1262" t="s">
        <v>792</v>
      </c>
      <c r="J1262" t="s">
        <v>792</v>
      </c>
      <c r="K1262" t="s">
        <v>193</v>
      </c>
      <c r="L1262" t="s">
        <v>193</v>
      </c>
      <c r="M1262">
        <f>IF(UPPER(TRIM(Table2[[#This Row],[Status_Clean]]))="CONVERTED",1,0)</f>
        <v>0</v>
      </c>
      <c r="N1262">
        <f>IF(ISNUMBER(MATCH(UPPER(TRIM(Table2[[#This Row],[Status_Clean]])),{"CONTACTED","QUALIFIED","CONVERTED"},0)),1,0)</f>
        <v>0</v>
      </c>
      <c r="O1262" cm="1">
        <f t="array" ref="O1262">_xlfn.SWITCH(UPPER(TRIM(Table2[[#This Row],[Status_Clean]])),"NEW",1,"CONTACTED",2,"QUALIFIED",3,"CONVERTED",4,"LOST",5,99)</f>
        <v>1</v>
      </c>
      <c r="P1262">
        <v>45000</v>
      </c>
      <c r="Q1262" t="s">
        <v>8264</v>
      </c>
      <c r="R1262" t="s">
        <v>8264</v>
      </c>
      <c r="S1262">
        <v>45000</v>
      </c>
      <c r="T1262" t="s">
        <v>7261</v>
      </c>
      <c r="U1262">
        <v>45000</v>
      </c>
      <c r="V1262" t="s">
        <v>7295</v>
      </c>
      <c r="W1262" t="s">
        <v>7263</v>
      </c>
      <c r="X1262" t="s">
        <v>7284</v>
      </c>
      <c r="Y1262" t="s">
        <v>7272</v>
      </c>
      <c r="Z1262" t="s">
        <v>3790</v>
      </c>
      <c r="AA1262">
        <v>14.5</v>
      </c>
      <c r="AB1262" t="str" cm="1">
        <f t="array" ref="AB1262">_xlfn.LET(_xlpm.x,IFERROR(VALUE(Table2[[#This Row],[Response_Time_Hours]]),""),IF(_xlpm.x="","CHECK",_xlfn.IFS(_xlpm.x&lt;=1,"Immediate",_xlpm.x&lt;=6,"Fast",_xlpm.x&lt;=24,"Moderate",_xlpm.x&gt;24,"Delayed")))</f>
        <v>Moderate</v>
      </c>
      <c r="AC1262">
        <v>1</v>
      </c>
      <c r="AD1262" t="str" cm="1">
        <f t="array" ref="AD1262">IF(Table2[[#This Row],[Interaction_Count_Final]]="","N/A",_xlfn.IFS(Table2[[#This Row],[Interaction_Count_Final]]&lt;=2,"Low",Table2[[#This Row],[Interaction_Count_Final]]&lt;=5,"Medium",Table2[[#This Row],[Interaction_Count_Final]]&gt;=6,"High",TRUE,"CHECK"))</f>
        <v>Low</v>
      </c>
      <c r="AE1262" t="s">
        <v>7273</v>
      </c>
      <c r="AF1262" t="b">
        <v>1</v>
      </c>
      <c r="AG1262" t="b">
        <v>1</v>
      </c>
      <c r="AH1262">
        <v>1618</v>
      </c>
      <c r="AI1262">
        <v>45000</v>
      </c>
      <c r="AJ1262" t="b">
        <v>1</v>
      </c>
      <c r="AK1262" t="e" cm="1">
        <f t="array" ref="AK1262">_xlfn.LET(
  _xlpm.txt,TRIM(Raw_Data!F1262),
  _xlpm.norm,SUBSTITUTE(SUBSTITUTE(_xlpm.txt,"-","/"),".","/"),
  _xlpm.p,_xlfn.TEXTSPLIT(_xlpm.norm,"/"),
  _xlpm.a,VALUE(INDEX(_xlpm.p,1)),
  _xlpm.b,VALUE(INDEX(_xlpm.p,2)),
  IF(AND(_xlpm.a&lt;=12,_xlpm.b&lt;=12),"REVIEW_AMBIGUOUS","OK")
)</f>
        <v>#REF!</v>
      </c>
    </row>
    <row r="1263" spans="1:37">
      <c r="A1263" t="s">
        <v>3791</v>
      </c>
      <c r="B1263" t="s">
        <v>3791</v>
      </c>
      <c r="C1263" t="b">
        <v>1</v>
      </c>
      <c r="D1263" t="s">
        <v>7257</v>
      </c>
      <c r="E1263" t="s">
        <v>3792</v>
      </c>
      <c r="F1263" t="s">
        <v>3792</v>
      </c>
      <c r="G1263" t="s">
        <v>7258</v>
      </c>
      <c r="H1263" t="s">
        <v>1035</v>
      </c>
      <c r="I1263" t="s">
        <v>1035</v>
      </c>
      <c r="J1263" t="s">
        <v>311</v>
      </c>
      <c r="K1263" t="s">
        <v>125</v>
      </c>
      <c r="L1263" t="s">
        <v>125</v>
      </c>
      <c r="M1263">
        <f>IF(UPPER(TRIM(Table2[[#This Row],[Status_Clean]]))="CONVERTED",1,0)</f>
        <v>0</v>
      </c>
      <c r="N1263">
        <f>IF(ISNUMBER(MATCH(UPPER(TRIM(Table2[[#This Row],[Status_Clean]])),{"CONTACTED","QUALIFIED","CONVERTED"},0)),1,0)</f>
        <v>1</v>
      </c>
      <c r="O1263" cm="1">
        <f t="array" ref="O1263">_xlfn.SWITCH(UPPER(TRIM(Table2[[#This Row],[Status_Clean]])),"NEW",1,"CONTACTED",2,"QUALIFIED",3,"CONVERTED",4,"LOST",5,99)</f>
        <v>2</v>
      </c>
      <c r="P1263" t="s">
        <v>3793</v>
      </c>
      <c r="Q1263" t="s">
        <v>8265</v>
      </c>
      <c r="R1263" t="s">
        <v>8265</v>
      </c>
      <c r="S1263">
        <v>45431</v>
      </c>
      <c r="T1263" t="s">
        <v>7261</v>
      </c>
      <c r="U1263">
        <v>45431</v>
      </c>
      <c r="V1263" t="s">
        <v>7314</v>
      </c>
      <c r="W1263" t="s">
        <v>7271</v>
      </c>
      <c r="X1263" t="s">
        <v>7277</v>
      </c>
      <c r="Y1263" t="s">
        <v>7293</v>
      </c>
      <c r="Z1263" t="s">
        <v>3794</v>
      </c>
      <c r="AA1263">
        <v>57.8</v>
      </c>
      <c r="AB1263" t="str" cm="1">
        <f t="array" ref="AB1263">_xlfn.LET(_xlpm.x,IFERROR(VALUE(Table2[[#This Row],[Response_Time_Hours]]),""),IF(_xlpm.x="","CHECK",_xlfn.IFS(_xlpm.x&lt;=1,"Immediate",_xlpm.x&lt;=6,"Fast",_xlpm.x&lt;=24,"Moderate",_xlpm.x&gt;24,"Delayed")))</f>
        <v>Delayed</v>
      </c>
      <c r="AC1263">
        <v>47</v>
      </c>
      <c r="AD1263" t="str" cm="1">
        <f t="array" ref="AD1263">IF(Table2[[#This Row],[Interaction_Count_Final]]="","N/A",_xlfn.IFS(Table2[[#This Row],[Interaction_Count_Final]]&lt;=2,"Low",Table2[[#This Row],[Interaction_Count_Final]]&lt;=5,"Medium",Table2[[#This Row],[Interaction_Count_Final]]&gt;=6,"High",TRUE,"CHECK"))</f>
        <v>High</v>
      </c>
      <c r="AE1263" t="s">
        <v>7273</v>
      </c>
      <c r="AF1263" t="b">
        <v>1</v>
      </c>
      <c r="AG1263" t="b">
        <v>1</v>
      </c>
      <c r="AH1263">
        <v>1619</v>
      </c>
      <c r="AI1263">
        <v>45431</v>
      </c>
      <c r="AJ1263" t="b">
        <v>1</v>
      </c>
      <c r="AK1263" t="str" cm="1">
        <f t="array" ref="AK1263">_xlfn.LET(
  _xlpm.txt,TRIM(Raw_Data!F1263),
  _xlpm.norm,SUBSTITUTE(SUBSTITUTE(_xlpm.txt,"-","/"),".","/"),
  _xlpm.p,_xlfn.TEXTSPLIT(_xlpm.norm,"/"),
  _xlpm.a,VALUE(INDEX(_xlpm.p,1)),
  _xlpm.b,VALUE(INDEX(_xlpm.p,2)),
  IF(AND(_xlpm.a&lt;=12,_xlpm.b&lt;=12),"REVIEW_AMBIGUOUS","OK")
)</f>
        <v>OK</v>
      </c>
    </row>
    <row r="1264" spans="1:37">
      <c r="A1264" t="s">
        <v>3795</v>
      </c>
      <c r="B1264" t="s">
        <v>3795</v>
      </c>
      <c r="C1264" t="b">
        <v>0</v>
      </c>
      <c r="D1264" t="s">
        <v>7257</v>
      </c>
      <c r="E1264" t="s">
        <v>3796</v>
      </c>
      <c r="F1264" t="s">
        <v>3796</v>
      </c>
      <c r="G1264" t="s">
        <v>7268</v>
      </c>
      <c r="H1264" t="s">
        <v>337</v>
      </c>
      <c r="I1264" t="s">
        <v>337</v>
      </c>
      <c r="J1264" t="s">
        <v>101</v>
      </c>
      <c r="K1264" t="s">
        <v>193</v>
      </c>
      <c r="L1264" t="s">
        <v>193</v>
      </c>
      <c r="M1264">
        <f>IF(UPPER(TRIM(Table2[[#This Row],[Status_Clean]]))="CONVERTED",1,0)</f>
        <v>0</v>
      </c>
      <c r="N1264">
        <f>IF(ISNUMBER(MATCH(UPPER(TRIM(Table2[[#This Row],[Status_Clean]])),{"CONTACTED","QUALIFIED","CONVERTED"},0)),1,0)</f>
        <v>0</v>
      </c>
      <c r="O1264" cm="1">
        <f t="array" ref="O1264">_xlfn.SWITCH(UPPER(TRIM(Table2[[#This Row],[Status_Clean]])),"NEW",1,"CONTACTED",2,"QUALIFIED",3,"CONVERTED",4,"LOST",5,99)</f>
        <v>1</v>
      </c>
      <c r="P1264">
        <v>45383</v>
      </c>
      <c r="Q1264" t="s">
        <v>7372</v>
      </c>
      <c r="R1264" t="s">
        <v>7372</v>
      </c>
      <c r="S1264">
        <v>45383</v>
      </c>
      <c r="T1264" t="s">
        <v>7261</v>
      </c>
      <c r="U1264">
        <v>45383</v>
      </c>
      <c r="V1264" t="s">
        <v>7297</v>
      </c>
      <c r="W1264" t="s">
        <v>7271</v>
      </c>
      <c r="X1264" t="s">
        <v>7277</v>
      </c>
      <c r="Y1264" t="s">
        <v>7298</v>
      </c>
      <c r="Z1264" t="s">
        <v>3797</v>
      </c>
      <c r="AA1264">
        <v>16.8</v>
      </c>
      <c r="AB1264" t="str" cm="1">
        <f t="array" ref="AB1264">_xlfn.LET(_xlpm.x,IFERROR(VALUE(Table2[[#This Row],[Response_Time_Hours]]),""),IF(_xlpm.x="","CHECK",_xlfn.IFS(_xlpm.x&lt;=1,"Immediate",_xlpm.x&lt;=6,"Fast",_xlpm.x&lt;=24,"Moderate",_xlpm.x&gt;24,"Delayed")))</f>
        <v>Moderate</v>
      </c>
      <c r="AC1264">
        <v>44</v>
      </c>
      <c r="AD1264" t="str" cm="1">
        <f t="array" ref="AD1264">IF(Table2[[#This Row],[Interaction_Count_Final]]="","N/A",_xlfn.IFS(Table2[[#This Row],[Interaction_Count_Final]]&lt;=2,"Low",Table2[[#This Row],[Interaction_Count_Final]]&lt;=5,"Medium",Table2[[#This Row],[Interaction_Count_Final]]&gt;=6,"High",TRUE,"CHECK"))</f>
        <v>High</v>
      </c>
      <c r="AE1264" t="s">
        <v>7289</v>
      </c>
      <c r="AF1264" t="b">
        <v>1</v>
      </c>
      <c r="AG1264" t="b">
        <v>1</v>
      </c>
      <c r="AH1264">
        <v>1620</v>
      </c>
      <c r="AI1264">
        <v>45383</v>
      </c>
      <c r="AJ1264" t="b">
        <v>1</v>
      </c>
      <c r="AK1264" t="e" cm="1">
        <f t="array" ref="AK1264">_xlfn.LET(
  _xlpm.txt,TRIM(Raw_Data!F1264),
  _xlpm.norm,SUBSTITUTE(SUBSTITUTE(_xlpm.txt,"-","/"),".","/"),
  _xlpm.p,_xlfn.TEXTSPLIT(_xlpm.norm,"/"),
  _xlpm.a,VALUE(INDEX(_xlpm.p,1)),
  _xlpm.b,VALUE(INDEX(_xlpm.p,2)),
  IF(AND(_xlpm.a&lt;=12,_xlpm.b&lt;=12),"REVIEW_AMBIGUOUS","OK")
)</f>
        <v>#REF!</v>
      </c>
    </row>
    <row r="1265" spans="1:37">
      <c r="A1265" t="s">
        <v>3798</v>
      </c>
      <c r="B1265" t="s">
        <v>3798</v>
      </c>
      <c r="C1265" t="b">
        <v>0</v>
      </c>
      <c r="D1265" t="s">
        <v>7257</v>
      </c>
      <c r="E1265" t="s">
        <v>3799</v>
      </c>
      <c r="F1265" t="s">
        <v>3799</v>
      </c>
      <c r="G1265" t="s">
        <v>7280</v>
      </c>
      <c r="H1265" t="s">
        <v>222</v>
      </c>
      <c r="I1265" t="s">
        <v>222</v>
      </c>
      <c r="J1265" t="s">
        <v>222</v>
      </c>
      <c r="K1265" t="s">
        <v>250</v>
      </c>
      <c r="L1265" t="s">
        <v>250</v>
      </c>
      <c r="M1265">
        <f>IF(UPPER(TRIM(Table2[[#This Row],[Status_Clean]]))="CONVERTED",1,0)</f>
        <v>1</v>
      </c>
      <c r="N1265">
        <f>IF(ISNUMBER(MATCH(UPPER(TRIM(Table2[[#This Row],[Status_Clean]])),{"CONTACTED","QUALIFIED","CONVERTED"},0)),1,0)</f>
        <v>1</v>
      </c>
      <c r="O1265" cm="1">
        <f t="array" ref="O1265">_xlfn.SWITCH(UPPER(TRIM(Table2[[#This Row],[Status_Clean]])),"NEW",1,"CONTACTED",2,"QUALIFIED",3,"CONVERTED",4,"LOST",5,99)</f>
        <v>4</v>
      </c>
      <c r="P1265">
        <v>45227</v>
      </c>
      <c r="Q1265" t="s">
        <v>8266</v>
      </c>
      <c r="R1265" t="s">
        <v>8266</v>
      </c>
      <c r="S1265">
        <v>45227</v>
      </c>
      <c r="T1265" t="s">
        <v>7261</v>
      </c>
      <c r="U1265">
        <v>45227</v>
      </c>
      <c r="V1265" t="s">
        <v>7270</v>
      </c>
      <c r="W1265" t="s">
        <v>7263</v>
      </c>
      <c r="X1265" t="s">
        <v>7264</v>
      </c>
      <c r="Y1265" t="s">
        <v>7278</v>
      </c>
      <c r="Z1265">
        <v>9</v>
      </c>
      <c r="AA1265">
        <v>9</v>
      </c>
      <c r="AB1265" t="str" cm="1">
        <f t="array" ref="AB1265">_xlfn.LET(_xlpm.x,IFERROR(VALUE(Table2[[#This Row],[Response_Time_Hours]]),""),IF(_xlpm.x="","CHECK",_xlfn.IFS(_xlpm.x&lt;=1,"Immediate",_xlpm.x&lt;=6,"Fast",_xlpm.x&lt;=24,"Moderate",_xlpm.x&gt;24,"Delayed")))</f>
        <v>Moderate</v>
      </c>
      <c r="AC1265">
        <v>1</v>
      </c>
      <c r="AD1265" t="str" cm="1">
        <f t="array" ref="AD1265">IF(Table2[[#This Row],[Interaction_Count_Final]]="","N/A",_xlfn.IFS(Table2[[#This Row],[Interaction_Count_Final]]&lt;=2,"Low",Table2[[#This Row],[Interaction_Count_Final]]&lt;=5,"Medium",Table2[[#This Row],[Interaction_Count_Final]]&gt;=6,"High",TRUE,"CHECK"))</f>
        <v>Low</v>
      </c>
      <c r="AE1265" t="s">
        <v>7273</v>
      </c>
      <c r="AF1265" t="b">
        <v>1</v>
      </c>
      <c r="AG1265" t="b">
        <v>1</v>
      </c>
      <c r="AH1265">
        <v>1622</v>
      </c>
      <c r="AI1265">
        <v>45227</v>
      </c>
      <c r="AJ1265" t="b">
        <v>1</v>
      </c>
      <c r="AK1265" t="e" cm="1">
        <f t="array" ref="AK1265">_xlfn.LET(
  _xlpm.txt,TRIM(Raw_Data!F1265),
  _xlpm.norm,SUBSTITUTE(SUBSTITUTE(_xlpm.txt,"-","/"),".","/"),
  _xlpm.p,_xlfn.TEXTSPLIT(_xlpm.norm,"/"),
  _xlpm.a,VALUE(INDEX(_xlpm.p,1)),
  _xlpm.b,VALUE(INDEX(_xlpm.p,2)),
  IF(AND(_xlpm.a&lt;=12,_xlpm.b&lt;=12),"REVIEW_AMBIGUOUS","OK")
)</f>
        <v>#REF!</v>
      </c>
    </row>
    <row r="1266" spans="1:37">
      <c r="A1266" t="s">
        <v>3800</v>
      </c>
      <c r="B1266" t="s">
        <v>3800</v>
      </c>
      <c r="C1266" t="b">
        <v>0</v>
      </c>
      <c r="D1266" t="s">
        <v>7257</v>
      </c>
      <c r="E1266" t="s">
        <v>3801</v>
      </c>
      <c r="F1266" t="s">
        <v>3801</v>
      </c>
      <c r="G1266" t="s">
        <v>7268</v>
      </c>
      <c r="H1266" t="s">
        <v>123</v>
      </c>
      <c r="I1266" t="s">
        <v>123</v>
      </c>
      <c r="J1266" t="s">
        <v>123</v>
      </c>
      <c r="K1266" t="s">
        <v>7281</v>
      </c>
      <c r="L1266" t="s">
        <v>125</v>
      </c>
      <c r="M1266">
        <f>IF(UPPER(TRIM(Table2[[#This Row],[Status_Clean]]))="CONVERTED",1,0)</f>
        <v>0</v>
      </c>
      <c r="N1266">
        <f>IF(ISNUMBER(MATCH(UPPER(TRIM(Table2[[#This Row],[Status_Clean]])),{"CONTACTED","QUALIFIED","CONVERTED"},0)),1,0)</f>
        <v>1</v>
      </c>
      <c r="O1266" cm="1">
        <f t="array" ref="O1266">_xlfn.SWITCH(UPPER(TRIM(Table2[[#This Row],[Status_Clean]])),"NEW",1,"CONTACTED",2,"QUALIFIED",3,"CONVERTED",4,"LOST",5,99)</f>
        <v>2</v>
      </c>
      <c r="P1266">
        <v>45294</v>
      </c>
      <c r="Q1266" t="s">
        <v>7807</v>
      </c>
      <c r="R1266" t="s">
        <v>7807</v>
      </c>
      <c r="S1266">
        <v>45294</v>
      </c>
      <c r="T1266" t="s">
        <v>7261</v>
      </c>
      <c r="U1266">
        <v>45294</v>
      </c>
      <c r="V1266" t="s">
        <v>7317</v>
      </c>
      <c r="W1266" t="s">
        <v>7271</v>
      </c>
      <c r="X1266" t="s">
        <v>7284</v>
      </c>
      <c r="Y1266" t="s">
        <v>7272</v>
      </c>
      <c r="Z1266">
        <v>39.299999999999997</v>
      </c>
      <c r="AA1266">
        <v>39.299999999999997</v>
      </c>
      <c r="AB1266" t="str" cm="1">
        <f t="array" ref="AB1266">_xlfn.LET(_xlpm.x,IFERROR(VALUE(Table2[[#This Row],[Response_Time_Hours]]),""),IF(_xlpm.x="","CHECK",_xlfn.IFS(_xlpm.x&lt;=1,"Immediate",_xlpm.x&lt;=6,"Fast",_xlpm.x&lt;=24,"Moderate",_xlpm.x&gt;24,"Delayed")))</f>
        <v>Delayed</v>
      </c>
      <c r="AC1266">
        <v>47</v>
      </c>
      <c r="AD1266" t="str" cm="1">
        <f t="array" ref="AD1266">IF(Table2[[#This Row],[Interaction_Count_Final]]="","N/A",_xlfn.IFS(Table2[[#This Row],[Interaction_Count_Final]]&lt;=2,"Low",Table2[[#This Row],[Interaction_Count_Final]]&lt;=5,"Medium",Table2[[#This Row],[Interaction_Count_Final]]&gt;=6,"High",TRUE,"CHECK"))</f>
        <v>High</v>
      </c>
      <c r="AE1266" t="s">
        <v>7273</v>
      </c>
      <c r="AF1266" t="b">
        <v>1</v>
      </c>
      <c r="AG1266" t="b">
        <v>1</v>
      </c>
      <c r="AH1266">
        <v>1623</v>
      </c>
      <c r="AI1266">
        <v>45294</v>
      </c>
      <c r="AJ1266" t="b">
        <v>1</v>
      </c>
      <c r="AK1266" t="e" cm="1">
        <f t="array" ref="AK1266">_xlfn.LET(
  _xlpm.txt,TRIM(Raw_Data!F1266),
  _xlpm.norm,SUBSTITUTE(SUBSTITUTE(_xlpm.txt,"-","/"),".","/"),
  _xlpm.p,_xlfn.TEXTSPLIT(_xlpm.norm,"/"),
  _xlpm.a,VALUE(INDEX(_xlpm.p,1)),
  _xlpm.b,VALUE(INDEX(_xlpm.p,2)),
  IF(AND(_xlpm.a&lt;=12,_xlpm.b&lt;=12),"REVIEW_AMBIGUOUS","OK")
)</f>
        <v>#REF!</v>
      </c>
    </row>
    <row r="1267" spans="1:37">
      <c r="A1267" t="s">
        <v>3802</v>
      </c>
      <c r="B1267" t="s">
        <v>3802</v>
      </c>
      <c r="C1267" t="b">
        <v>0</v>
      </c>
      <c r="D1267" t="s">
        <v>7257</v>
      </c>
      <c r="E1267" t="s">
        <v>3803</v>
      </c>
      <c r="F1267" t="s">
        <v>3803</v>
      </c>
      <c r="G1267" t="s">
        <v>7268</v>
      </c>
      <c r="H1267" t="s">
        <v>311</v>
      </c>
      <c r="I1267" t="s">
        <v>311</v>
      </c>
      <c r="J1267" t="s">
        <v>311</v>
      </c>
      <c r="K1267" t="s">
        <v>250</v>
      </c>
      <c r="L1267" t="s">
        <v>250</v>
      </c>
      <c r="M1267">
        <f>IF(UPPER(TRIM(Table2[[#This Row],[Status_Clean]]))="CONVERTED",1,0)</f>
        <v>1</v>
      </c>
      <c r="N1267">
        <f>IF(ISNUMBER(MATCH(UPPER(TRIM(Table2[[#This Row],[Status_Clean]])),{"CONTACTED","QUALIFIED","CONVERTED"},0)),1,0)</f>
        <v>1</v>
      </c>
      <c r="O1267" cm="1">
        <f t="array" ref="O1267">_xlfn.SWITCH(UPPER(TRIM(Table2[[#This Row],[Status_Clean]])),"NEW",1,"CONTACTED",2,"QUALIFIED",3,"CONVERTED",4,"LOST",5,99)</f>
        <v>4</v>
      </c>
      <c r="P1267" t="s">
        <v>3804</v>
      </c>
      <c r="Q1267" t="s">
        <v>8267</v>
      </c>
      <c r="R1267" t="s">
        <v>8267</v>
      </c>
      <c r="S1267">
        <v>45256</v>
      </c>
      <c r="T1267" t="s">
        <v>7261</v>
      </c>
      <c r="U1267">
        <v>45256</v>
      </c>
      <c r="V1267" t="s">
        <v>7300</v>
      </c>
      <c r="W1267" t="s">
        <v>7263</v>
      </c>
      <c r="X1267" t="s">
        <v>7264</v>
      </c>
      <c r="Y1267" t="s">
        <v>7293</v>
      </c>
      <c r="Z1267" t="s">
        <v>997</v>
      </c>
      <c r="AA1267">
        <v>5.6</v>
      </c>
      <c r="AB1267" t="str" cm="1">
        <f t="array" ref="AB1267">_xlfn.LET(_xlpm.x,IFERROR(VALUE(Table2[[#This Row],[Response_Time_Hours]]),""),IF(_xlpm.x="","CHECK",_xlfn.IFS(_xlpm.x&lt;=1,"Immediate",_xlpm.x&lt;=6,"Fast",_xlpm.x&lt;=24,"Moderate",_xlpm.x&gt;24,"Delayed")))</f>
        <v>Fast</v>
      </c>
      <c r="AC1267">
        <v>45</v>
      </c>
      <c r="AD1267" t="str" cm="1">
        <f t="array" ref="AD1267">IF(Table2[[#This Row],[Interaction_Count_Final]]="","N/A",_xlfn.IFS(Table2[[#This Row],[Interaction_Count_Final]]&lt;=2,"Low",Table2[[#This Row],[Interaction_Count_Final]]&lt;=5,"Medium",Table2[[#This Row],[Interaction_Count_Final]]&gt;=6,"High",TRUE,"CHECK"))</f>
        <v>High</v>
      </c>
      <c r="AE1267" t="s">
        <v>7266</v>
      </c>
      <c r="AF1267" t="b">
        <v>1</v>
      </c>
      <c r="AG1267" t="b">
        <v>1</v>
      </c>
      <c r="AH1267">
        <v>1624</v>
      </c>
      <c r="AI1267">
        <v>45256</v>
      </c>
      <c r="AJ1267" t="b">
        <v>1</v>
      </c>
      <c r="AK1267" t="str" cm="1">
        <f t="array" ref="AK1267">_xlfn.LET(
  _xlpm.txt,TRIM(Raw_Data!F1267),
  _xlpm.norm,SUBSTITUTE(SUBSTITUTE(_xlpm.txt,"-","/"),".","/"),
  _xlpm.p,_xlfn.TEXTSPLIT(_xlpm.norm,"/"),
  _xlpm.a,VALUE(INDEX(_xlpm.p,1)),
  _xlpm.b,VALUE(INDEX(_xlpm.p,2)),
  IF(AND(_xlpm.a&lt;=12,_xlpm.b&lt;=12),"REVIEW_AMBIGUOUS","OK")
)</f>
        <v>OK</v>
      </c>
    </row>
    <row r="1268" spans="1:37">
      <c r="A1268" t="s">
        <v>3805</v>
      </c>
      <c r="B1268" t="s">
        <v>3805</v>
      </c>
      <c r="C1268" t="b">
        <v>1</v>
      </c>
      <c r="D1268" t="s">
        <v>7257</v>
      </c>
      <c r="E1268" t="s">
        <v>3806</v>
      </c>
      <c r="F1268" t="s">
        <v>3806</v>
      </c>
      <c r="G1268" t="s">
        <v>7280</v>
      </c>
      <c r="H1268" t="s">
        <v>7485</v>
      </c>
      <c r="I1268" t="s">
        <v>7485</v>
      </c>
      <c r="J1268" t="s">
        <v>123</v>
      </c>
      <c r="K1268" t="s">
        <v>173</v>
      </c>
      <c r="L1268" t="s">
        <v>173</v>
      </c>
      <c r="M1268">
        <f>IF(UPPER(TRIM(Table2[[#This Row],[Status_Clean]]))="CONVERTED",1,0)</f>
        <v>0</v>
      </c>
      <c r="N1268">
        <f>IF(ISNUMBER(MATCH(UPPER(TRIM(Table2[[#This Row],[Status_Clean]])),{"CONTACTED","QUALIFIED","CONVERTED"},0)),1,0)</f>
        <v>0</v>
      </c>
      <c r="O1268" cm="1">
        <f t="array" ref="O1268">_xlfn.SWITCH(UPPER(TRIM(Table2[[#This Row],[Status_Clean]])),"NEW",1,"CONTACTED",2,"QUALIFIED",3,"CONVERTED",4,"LOST",5,99)</f>
        <v>5</v>
      </c>
      <c r="P1268">
        <v>45160</v>
      </c>
      <c r="Q1268" t="s">
        <v>7684</v>
      </c>
      <c r="R1268" t="s">
        <v>7684</v>
      </c>
      <c r="S1268">
        <v>45160</v>
      </c>
      <c r="T1268" t="s">
        <v>7261</v>
      </c>
      <c r="U1268">
        <v>45160</v>
      </c>
      <c r="V1268" t="s">
        <v>7310</v>
      </c>
      <c r="W1268" t="s">
        <v>7263</v>
      </c>
      <c r="X1268" t="s">
        <v>7288</v>
      </c>
      <c r="Y1268" t="s">
        <v>7265</v>
      </c>
      <c r="Z1268">
        <v>70.2</v>
      </c>
      <c r="AA1268">
        <v>70.2</v>
      </c>
      <c r="AB1268" t="str" cm="1">
        <f t="array" ref="AB1268">_xlfn.LET(_xlpm.x,IFERROR(VALUE(Table2[[#This Row],[Response_Time_Hours]]),""),IF(_xlpm.x="","CHECK",_xlfn.IFS(_xlpm.x&lt;=1,"Immediate",_xlpm.x&lt;=6,"Fast",_xlpm.x&lt;=24,"Moderate",_xlpm.x&gt;24,"Delayed")))</f>
        <v>Delayed</v>
      </c>
      <c r="AC1268">
        <v>23</v>
      </c>
      <c r="AD1268" t="str" cm="1">
        <f t="array" ref="AD1268">IF(Table2[[#This Row],[Interaction_Count_Final]]="","N/A",_xlfn.IFS(Table2[[#This Row],[Interaction_Count_Final]]&lt;=2,"Low",Table2[[#This Row],[Interaction_Count_Final]]&lt;=5,"Medium",Table2[[#This Row],[Interaction_Count_Final]]&gt;=6,"High",TRUE,"CHECK"))</f>
        <v>High</v>
      </c>
      <c r="AE1268" t="s">
        <v>7289</v>
      </c>
      <c r="AF1268" t="b">
        <v>1</v>
      </c>
      <c r="AG1268" t="b">
        <v>1</v>
      </c>
      <c r="AH1268">
        <v>1625</v>
      </c>
      <c r="AI1268">
        <v>45160</v>
      </c>
      <c r="AJ1268" t="b">
        <v>1</v>
      </c>
      <c r="AK1268" t="e" cm="1">
        <f t="array" ref="AK1268">_xlfn.LET(
  _xlpm.txt,TRIM(Raw_Data!F1268),
  _xlpm.norm,SUBSTITUTE(SUBSTITUTE(_xlpm.txt,"-","/"),".","/"),
  _xlpm.p,_xlfn.TEXTSPLIT(_xlpm.norm,"/"),
  _xlpm.a,VALUE(INDEX(_xlpm.p,1)),
  _xlpm.b,VALUE(INDEX(_xlpm.p,2)),
  IF(AND(_xlpm.a&lt;=12,_xlpm.b&lt;=12),"REVIEW_AMBIGUOUS","OK")
)</f>
        <v>#REF!</v>
      </c>
    </row>
    <row r="1269" spans="1:37">
      <c r="A1269" t="s">
        <v>3807</v>
      </c>
      <c r="B1269" t="s">
        <v>3807</v>
      </c>
      <c r="C1269" t="b">
        <v>0</v>
      </c>
      <c r="D1269" t="s">
        <v>7257</v>
      </c>
      <c r="E1269" t="s">
        <v>3808</v>
      </c>
      <c r="F1269" t="s">
        <v>3808</v>
      </c>
      <c r="G1269" t="s">
        <v>7268</v>
      </c>
      <c r="H1269" t="s">
        <v>792</v>
      </c>
      <c r="I1269" t="s">
        <v>792</v>
      </c>
      <c r="J1269" t="s">
        <v>792</v>
      </c>
      <c r="K1269" t="s">
        <v>193</v>
      </c>
      <c r="L1269" t="s">
        <v>193</v>
      </c>
      <c r="M1269">
        <f>IF(UPPER(TRIM(Table2[[#This Row],[Status_Clean]]))="CONVERTED",1,0)</f>
        <v>0</v>
      </c>
      <c r="N1269">
        <f>IF(ISNUMBER(MATCH(UPPER(TRIM(Table2[[#This Row],[Status_Clean]])),{"CONTACTED","QUALIFIED","CONVERTED"},0)),1,0)</f>
        <v>0</v>
      </c>
      <c r="O1269" cm="1">
        <f t="array" ref="O1269">_xlfn.SWITCH(UPPER(TRIM(Table2[[#This Row],[Status_Clean]])),"NEW",1,"CONTACTED",2,"QUALIFIED",3,"CONVERTED",4,"LOST",5,99)</f>
        <v>1</v>
      </c>
      <c r="P1269" t="s">
        <v>3809</v>
      </c>
      <c r="Q1269" t="s">
        <v>8268</v>
      </c>
      <c r="R1269" t="s">
        <v>8268</v>
      </c>
      <c r="S1269">
        <v>45655</v>
      </c>
      <c r="T1269" t="s">
        <v>7261</v>
      </c>
      <c r="U1269">
        <v>45655</v>
      </c>
      <c r="V1269" t="s">
        <v>7262</v>
      </c>
      <c r="W1269" t="s">
        <v>7271</v>
      </c>
      <c r="X1269" t="s">
        <v>7264</v>
      </c>
      <c r="Y1269" t="s">
        <v>7293</v>
      </c>
      <c r="Z1269" t="s">
        <v>3810</v>
      </c>
      <c r="AA1269">
        <v>57.3</v>
      </c>
      <c r="AB1269" t="str" cm="1">
        <f t="array" ref="AB1269">_xlfn.LET(_xlpm.x,IFERROR(VALUE(Table2[[#This Row],[Response_Time_Hours]]),""),IF(_xlpm.x="","CHECK",_xlfn.IFS(_xlpm.x&lt;=1,"Immediate",_xlpm.x&lt;=6,"Fast",_xlpm.x&lt;=24,"Moderate",_xlpm.x&gt;24,"Delayed")))</f>
        <v>Delayed</v>
      </c>
      <c r="AC1269">
        <v>45</v>
      </c>
      <c r="AD1269" t="str" cm="1">
        <f t="array" ref="AD1269">IF(Table2[[#This Row],[Interaction_Count_Final]]="","N/A",_xlfn.IFS(Table2[[#This Row],[Interaction_Count_Final]]&lt;=2,"Low",Table2[[#This Row],[Interaction_Count_Final]]&lt;=5,"Medium",Table2[[#This Row],[Interaction_Count_Final]]&gt;=6,"High",TRUE,"CHECK"))</f>
        <v>High</v>
      </c>
      <c r="AE1269" t="s">
        <v>7266</v>
      </c>
      <c r="AF1269" t="b">
        <v>1</v>
      </c>
      <c r="AG1269" t="b">
        <v>1</v>
      </c>
      <c r="AH1269">
        <v>1626</v>
      </c>
      <c r="AI1269">
        <v>45655</v>
      </c>
      <c r="AJ1269" t="b">
        <v>1</v>
      </c>
      <c r="AK1269" t="str" cm="1">
        <f t="array" ref="AK1269">_xlfn.LET(
  _xlpm.txt,TRIM(Raw_Data!F1269),
  _xlpm.norm,SUBSTITUTE(SUBSTITUTE(_xlpm.txt,"-","/"),".","/"),
  _xlpm.p,_xlfn.TEXTSPLIT(_xlpm.norm,"/"),
  _xlpm.a,VALUE(INDEX(_xlpm.p,1)),
  _xlpm.b,VALUE(INDEX(_xlpm.p,2)),
  IF(AND(_xlpm.a&lt;=12,_xlpm.b&lt;=12),"REVIEW_AMBIGUOUS","OK")
)</f>
        <v>OK</v>
      </c>
    </row>
    <row r="1270" spans="1:37">
      <c r="A1270" t="s">
        <v>3811</v>
      </c>
      <c r="B1270" t="s">
        <v>3811</v>
      </c>
      <c r="C1270" t="b">
        <v>0</v>
      </c>
      <c r="D1270" t="s">
        <v>7257</v>
      </c>
      <c r="E1270" t="s">
        <v>3812</v>
      </c>
      <c r="F1270" t="s">
        <v>3812</v>
      </c>
      <c r="G1270" t="s">
        <v>7280</v>
      </c>
      <c r="H1270" t="s">
        <v>106</v>
      </c>
      <c r="I1270" t="s">
        <v>106</v>
      </c>
      <c r="J1270" t="s">
        <v>106</v>
      </c>
      <c r="K1270" t="s">
        <v>125</v>
      </c>
      <c r="L1270" t="s">
        <v>125</v>
      </c>
      <c r="M1270">
        <f>IF(UPPER(TRIM(Table2[[#This Row],[Status_Clean]]))="CONVERTED",1,0)</f>
        <v>0</v>
      </c>
      <c r="N1270">
        <f>IF(ISNUMBER(MATCH(UPPER(TRIM(Table2[[#This Row],[Status_Clean]])),{"CONTACTED","QUALIFIED","CONVERTED"},0)),1,0)</f>
        <v>1</v>
      </c>
      <c r="O1270" cm="1">
        <f t="array" ref="O1270">_xlfn.SWITCH(UPPER(TRIM(Table2[[#This Row],[Status_Clean]])),"NEW",1,"CONTACTED",2,"QUALIFIED",3,"CONVERTED",4,"LOST",5,99)</f>
        <v>2</v>
      </c>
      <c r="P1270">
        <v>45032</v>
      </c>
      <c r="Q1270" t="s">
        <v>8269</v>
      </c>
      <c r="R1270" t="s">
        <v>8269</v>
      </c>
      <c r="S1270">
        <v>45032</v>
      </c>
      <c r="T1270" t="s">
        <v>7261</v>
      </c>
      <c r="U1270">
        <v>45032</v>
      </c>
      <c r="V1270" t="s">
        <v>7297</v>
      </c>
      <c r="W1270" t="s">
        <v>7263</v>
      </c>
      <c r="X1270" t="s">
        <v>7277</v>
      </c>
      <c r="Y1270" t="s">
        <v>7293</v>
      </c>
      <c r="Z1270" t="s">
        <v>3813</v>
      </c>
      <c r="AA1270">
        <v>10.3</v>
      </c>
      <c r="AB1270" t="str" cm="1">
        <f t="array" ref="AB1270">_xlfn.LET(_xlpm.x,IFERROR(VALUE(Table2[[#This Row],[Response_Time_Hours]]),""),IF(_xlpm.x="","CHECK",_xlfn.IFS(_xlpm.x&lt;=1,"Immediate",_xlpm.x&lt;=6,"Fast",_xlpm.x&lt;=24,"Moderate",_xlpm.x&gt;24,"Delayed")))</f>
        <v>Moderate</v>
      </c>
      <c r="AC1270">
        <v>44</v>
      </c>
      <c r="AD1270" t="str" cm="1">
        <f t="array" ref="AD1270">IF(Table2[[#This Row],[Interaction_Count_Final]]="","N/A",_xlfn.IFS(Table2[[#This Row],[Interaction_Count_Final]]&lt;=2,"Low",Table2[[#This Row],[Interaction_Count_Final]]&lt;=5,"Medium",Table2[[#This Row],[Interaction_Count_Final]]&gt;=6,"High",TRUE,"CHECK"))</f>
        <v>High</v>
      </c>
      <c r="AE1270" t="s">
        <v>7266</v>
      </c>
      <c r="AF1270" t="b">
        <v>1</v>
      </c>
      <c r="AG1270" t="b">
        <v>1</v>
      </c>
      <c r="AH1270">
        <v>1627</v>
      </c>
      <c r="AI1270">
        <v>45032</v>
      </c>
      <c r="AJ1270" t="b">
        <v>1</v>
      </c>
      <c r="AK1270" t="e" cm="1">
        <f t="array" ref="AK1270">_xlfn.LET(
  _xlpm.txt,TRIM(Raw_Data!F1270),
  _xlpm.norm,SUBSTITUTE(SUBSTITUTE(_xlpm.txt,"-","/"),".","/"),
  _xlpm.p,_xlfn.TEXTSPLIT(_xlpm.norm,"/"),
  _xlpm.a,VALUE(INDEX(_xlpm.p,1)),
  _xlpm.b,VALUE(INDEX(_xlpm.p,2)),
  IF(AND(_xlpm.a&lt;=12,_xlpm.b&lt;=12),"REVIEW_AMBIGUOUS","OK")
)</f>
        <v>#REF!</v>
      </c>
    </row>
    <row r="1271" spans="1:37">
      <c r="A1271" t="s">
        <v>3814</v>
      </c>
      <c r="B1271" t="s">
        <v>3814</v>
      </c>
      <c r="C1271" t="b">
        <v>0</v>
      </c>
      <c r="D1271" t="s">
        <v>7257</v>
      </c>
      <c r="E1271" t="s">
        <v>3815</v>
      </c>
      <c r="F1271" t="s">
        <v>3815</v>
      </c>
      <c r="G1271" t="s">
        <v>7268</v>
      </c>
      <c r="H1271" t="s">
        <v>447</v>
      </c>
      <c r="I1271" t="s">
        <v>447</v>
      </c>
      <c r="J1271" t="s">
        <v>447</v>
      </c>
      <c r="K1271" t="s">
        <v>193</v>
      </c>
      <c r="L1271" t="s">
        <v>193</v>
      </c>
      <c r="M1271">
        <f>IF(UPPER(TRIM(Table2[[#This Row],[Status_Clean]]))="CONVERTED",1,0)</f>
        <v>0</v>
      </c>
      <c r="N1271">
        <f>IF(ISNUMBER(MATCH(UPPER(TRIM(Table2[[#This Row],[Status_Clean]])),{"CONTACTED","QUALIFIED","CONVERTED"},0)),1,0)</f>
        <v>0</v>
      </c>
      <c r="O1271" cm="1">
        <f t="array" ref="O1271">_xlfn.SWITCH(UPPER(TRIM(Table2[[#This Row],[Status_Clean]])),"NEW",1,"CONTACTED",2,"QUALIFIED",3,"CONVERTED",4,"LOST",5,99)</f>
        <v>1</v>
      </c>
      <c r="P1271">
        <v>45327</v>
      </c>
      <c r="Q1271" t="s">
        <v>7469</v>
      </c>
      <c r="R1271" t="s">
        <v>7469</v>
      </c>
      <c r="S1271">
        <v>45327</v>
      </c>
      <c r="T1271" t="s">
        <v>7261</v>
      </c>
      <c r="U1271">
        <v>45327</v>
      </c>
      <c r="V1271" t="s">
        <v>7283</v>
      </c>
      <c r="W1271" t="s">
        <v>7271</v>
      </c>
      <c r="X1271" t="s">
        <v>7284</v>
      </c>
      <c r="Y1271" t="s">
        <v>7298</v>
      </c>
      <c r="Z1271" t="s">
        <v>3816</v>
      </c>
      <c r="AA1271">
        <v>32.5</v>
      </c>
      <c r="AB1271" t="str" cm="1">
        <f t="array" ref="AB1271">_xlfn.LET(_xlpm.x,IFERROR(VALUE(Table2[[#This Row],[Response_Time_Hours]]),""),IF(_xlpm.x="","CHECK",_xlfn.IFS(_xlpm.x&lt;=1,"Immediate",_xlpm.x&lt;=6,"Fast",_xlpm.x&lt;=24,"Moderate",_xlpm.x&gt;24,"Delayed")))</f>
        <v>Delayed</v>
      </c>
      <c r="AC1271">
        <v>20</v>
      </c>
      <c r="AD1271" t="str" cm="1">
        <f t="array" ref="AD1271">IF(Table2[[#This Row],[Interaction_Count_Final]]="","N/A",_xlfn.IFS(Table2[[#This Row],[Interaction_Count_Final]]&lt;=2,"Low",Table2[[#This Row],[Interaction_Count_Final]]&lt;=5,"Medium",Table2[[#This Row],[Interaction_Count_Final]]&gt;=6,"High",TRUE,"CHECK"))</f>
        <v>High</v>
      </c>
      <c r="AE1271" t="s">
        <v>7266</v>
      </c>
      <c r="AF1271" t="b">
        <v>1</v>
      </c>
      <c r="AG1271" t="b">
        <v>1</v>
      </c>
      <c r="AH1271">
        <v>1628</v>
      </c>
      <c r="AI1271">
        <v>45327</v>
      </c>
      <c r="AJ1271" t="b">
        <v>1</v>
      </c>
      <c r="AK1271" t="e" cm="1">
        <f t="array" ref="AK1271">_xlfn.LET(
  _xlpm.txt,TRIM(Raw_Data!F1271),
  _xlpm.norm,SUBSTITUTE(SUBSTITUTE(_xlpm.txt,"-","/"),".","/"),
  _xlpm.p,_xlfn.TEXTSPLIT(_xlpm.norm,"/"),
  _xlpm.a,VALUE(INDEX(_xlpm.p,1)),
  _xlpm.b,VALUE(INDEX(_xlpm.p,2)),
  IF(AND(_xlpm.a&lt;=12,_xlpm.b&lt;=12),"REVIEW_AMBIGUOUS","OK")
)</f>
        <v>#REF!</v>
      </c>
    </row>
    <row r="1272" spans="1:37">
      <c r="A1272" t="s">
        <v>3817</v>
      </c>
      <c r="B1272" t="s">
        <v>3817</v>
      </c>
      <c r="C1272" t="b">
        <v>1</v>
      </c>
      <c r="D1272" t="s">
        <v>7257</v>
      </c>
      <c r="E1272" t="s">
        <v>3818</v>
      </c>
      <c r="F1272" t="s">
        <v>3818</v>
      </c>
      <c r="G1272" t="s">
        <v>7303</v>
      </c>
      <c r="H1272" t="s">
        <v>222</v>
      </c>
      <c r="I1272" t="s">
        <v>222</v>
      </c>
      <c r="J1272" t="s">
        <v>222</v>
      </c>
      <c r="K1272" t="s">
        <v>71</v>
      </c>
      <c r="L1272" t="s">
        <v>71</v>
      </c>
      <c r="M1272">
        <f>IF(UPPER(TRIM(Table2[[#This Row],[Status_Clean]]))="CONVERTED",1,0)</f>
        <v>0</v>
      </c>
      <c r="N1272">
        <f>IF(ISNUMBER(MATCH(UPPER(TRIM(Table2[[#This Row],[Status_Clean]])),{"CONTACTED","QUALIFIED","CONVERTED"},0)),1,0)</f>
        <v>1</v>
      </c>
      <c r="O1272" cm="1">
        <f t="array" ref="O1272">_xlfn.SWITCH(UPPER(TRIM(Table2[[#This Row],[Status_Clean]])),"NEW",1,"CONTACTED",2,"QUALIFIED",3,"CONVERTED",4,"LOST",5,99)</f>
        <v>3</v>
      </c>
      <c r="P1272">
        <v>44995</v>
      </c>
      <c r="Q1272" t="s">
        <v>7428</v>
      </c>
      <c r="R1272" t="s">
        <v>7428</v>
      </c>
      <c r="S1272">
        <v>44995</v>
      </c>
      <c r="T1272" t="s">
        <v>7261</v>
      </c>
      <c r="U1272">
        <v>44995</v>
      </c>
      <c r="V1272" t="s">
        <v>7295</v>
      </c>
      <c r="W1272" t="s">
        <v>7263</v>
      </c>
      <c r="X1272" t="s">
        <v>7284</v>
      </c>
      <c r="Y1272" t="s">
        <v>7312</v>
      </c>
      <c r="Z1272" t="s">
        <v>3819</v>
      </c>
      <c r="AA1272">
        <v>52.6</v>
      </c>
      <c r="AB1272" t="str" cm="1">
        <f t="array" ref="AB1272">_xlfn.LET(_xlpm.x,IFERROR(VALUE(Table2[[#This Row],[Response_Time_Hours]]),""),IF(_xlpm.x="","CHECK",_xlfn.IFS(_xlpm.x&lt;=1,"Immediate",_xlpm.x&lt;=6,"Fast",_xlpm.x&lt;=24,"Moderate",_xlpm.x&gt;24,"Delayed")))</f>
        <v>Delayed</v>
      </c>
      <c r="AC1272">
        <v>26</v>
      </c>
      <c r="AD1272" t="str" cm="1">
        <f t="array" ref="AD1272">IF(Table2[[#This Row],[Interaction_Count_Final]]="","N/A",_xlfn.IFS(Table2[[#This Row],[Interaction_Count_Final]]&lt;=2,"Low",Table2[[#This Row],[Interaction_Count_Final]]&lt;=5,"Medium",Table2[[#This Row],[Interaction_Count_Final]]&gt;=6,"High",TRUE,"CHECK"))</f>
        <v>High</v>
      </c>
      <c r="AE1272" t="s">
        <v>7266</v>
      </c>
      <c r="AF1272" t="b">
        <v>1</v>
      </c>
      <c r="AG1272" t="b">
        <v>1</v>
      </c>
      <c r="AH1272">
        <v>1629</v>
      </c>
      <c r="AI1272">
        <v>44995</v>
      </c>
      <c r="AJ1272" t="b">
        <v>1</v>
      </c>
      <c r="AK1272" t="e" cm="1">
        <f t="array" ref="AK1272">_xlfn.LET(
  _xlpm.txt,TRIM(Raw_Data!F1272),
  _xlpm.norm,SUBSTITUTE(SUBSTITUTE(_xlpm.txt,"-","/"),".","/"),
  _xlpm.p,_xlfn.TEXTSPLIT(_xlpm.norm,"/"),
  _xlpm.a,VALUE(INDEX(_xlpm.p,1)),
  _xlpm.b,VALUE(INDEX(_xlpm.p,2)),
  IF(AND(_xlpm.a&lt;=12,_xlpm.b&lt;=12),"REVIEW_AMBIGUOUS","OK")
)</f>
        <v>#REF!</v>
      </c>
    </row>
    <row r="1273" spans="1:37">
      <c r="A1273" t="s">
        <v>3820</v>
      </c>
      <c r="B1273" t="s">
        <v>3820</v>
      </c>
      <c r="C1273" t="b">
        <v>0</v>
      </c>
      <c r="D1273" t="s">
        <v>7257</v>
      </c>
      <c r="E1273" t="s">
        <v>3821</v>
      </c>
      <c r="F1273" t="s">
        <v>3821</v>
      </c>
      <c r="G1273" t="s">
        <v>7268</v>
      </c>
      <c r="H1273" t="s">
        <v>473</v>
      </c>
      <c r="I1273" t="s">
        <v>473</v>
      </c>
      <c r="J1273" t="s">
        <v>473</v>
      </c>
      <c r="K1273" t="s">
        <v>7502</v>
      </c>
      <c r="L1273" t="s">
        <v>71</v>
      </c>
      <c r="M1273">
        <f>IF(UPPER(TRIM(Table2[[#This Row],[Status_Clean]]))="CONVERTED",1,0)</f>
        <v>0</v>
      </c>
      <c r="N1273">
        <f>IF(ISNUMBER(MATCH(UPPER(TRIM(Table2[[#This Row],[Status_Clean]])),{"CONTACTED","QUALIFIED","CONVERTED"},0)),1,0)</f>
        <v>1</v>
      </c>
      <c r="O1273" cm="1">
        <f t="array" ref="O1273">_xlfn.SWITCH(UPPER(TRIM(Table2[[#This Row],[Status_Clean]])),"NEW",1,"CONTACTED",2,"QUALIFIED",3,"CONVERTED",4,"LOST",5,99)</f>
        <v>3</v>
      </c>
      <c r="P1273" t="s">
        <v>3822</v>
      </c>
      <c r="Q1273" t="s">
        <v>3822</v>
      </c>
      <c r="R1273" t="s">
        <v>3822</v>
      </c>
      <c r="S1273">
        <v>45441</v>
      </c>
      <c r="T1273" t="s">
        <v>7261</v>
      </c>
      <c r="U1273">
        <v>45441</v>
      </c>
      <c r="V1273" t="s">
        <v>7314</v>
      </c>
      <c r="W1273" t="s">
        <v>7271</v>
      </c>
      <c r="X1273" t="s">
        <v>7277</v>
      </c>
      <c r="Y1273" t="s">
        <v>7272</v>
      </c>
      <c r="Z1273" t="s">
        <v>3549</v>
      </c>
      <c r="AA1273">
        <v>66</v>
      </c>
      <c r="AB1273" t="str" cm="1">
        <f t="array" ref="AB1273">_xlfn.LET(_xlpm.x,IFERROR(VALUE(Table2[[#This Row],[Response_Time_Hours]]),""),IF(_xlpm.x="","CHECK",_xlfn.IFS(_xlpm.x&lt;=1,"Immediate",_xlpm.x&lt;=6,"Fast",_xlpm.x&lt;=24,"Moderate",_xlpm.x&gt;24,"Delayed")))</f>
        <v>Delayed</v>
      </c>
      <c r="AC1273">
        <v>15</v>
      </c>
      <c r="AD1273" t="str" cm="1">
        <f t="array" ref="AD1273">IF(Table2[[#This Row],[Interaction_Count_Final]]="","N/A",_xlfn.IFS(Table2[[#This Row],[Interaction_Count_Final]]&lt;=2,"Low",Table2[[#This Row],[Interaction_Count_Final]]&lt;=5,"Medium",Table2[[#This Row],[Interaction_Count_Final]]&gt;=6,"High",TRUE,"CHECK"))</f>
        <v>High</v>
      </c>
      <c r="AE1273" t="s">
        <v>7266</v>
      </c>
      <c r="AF1273" t="b">
        <v>1</v>
      </c>
      <c r="AG1273" t="b">
        <v>1</v>
      </c>
      <c r="AH1273">
        <v>1630</v>
      </c>
      <c r="AI1273">
        <v>45441</v>
      </c>
      <c r="AJ1273" t="b">
        <v>1</v>
      </c>
      <c r="AK1273" t="str" cm="1">
        <f t="array" ref="AK1273">_xlfn.LET(
  _xlpm.txt,TRIM(Raw_Data!F1273),
  _xlpm.norm,SUBSTITUTE(SUBSTITUTE(_xlpm.txt,"-","/"),".","/"),
  _xlpm.p,_xlfn.TEXTSPLIT(_xlpm.norm,"/"),
  _xlpm.a,VALUE(INDEX(_xlpm.p,1)),
  _xlpm.b,VALUE(INDEX(_xlpm.p,2)),
  IF(AND(_xlpm.a&lt;=12,_xlpm.b&lt;=12),"REVIEW_AMBIGUOUS","OK")
)</f>
        <v>OK</v>
      </c>
    </row>
    <row r="1274" spans="1:37">
      <c r="A1274" t="s">
        <v>3823</v>
      </c>
      <c r="B1274" t="s">
        <v>3823</v>
      </c>
      <c r="C1274" t="b">
        <v>0</v>
      </c>
      <c r="D1274" t="s">
        <v>7257</v>
      </c>
      <c r="E1274" t="s">
        <v>8270</v>
      </c>
      <c r="F1274" t="s">
        <v>8270</v>
      </c>
      <c r="G1274" t="s">
        <v>7274</v>
      </c>
      <c r="H1274" t="s">
        <v>585</v>
      </c>
      <c r="I1274" t="s">
        <v>585</v>
      </c>
      <c r="J1274" t="s">
        <v>222</v>
      </c>
      <c r="K1274" t="s">
        <v>7281</v>
      </c>
      <c r="L1274" t="s">
        <v>125</v>
      </c>
      <c r="M1274">
        <f>IF(UPPER(TRIM(Table2[[#This Row],[Status_Clean]]))="CONVERTED",1,0)</f>
        <v>0</v>
      </c>
      <c r="N1274">
        <f>IF(ISNUMBER(MATCH(UPPER(TRIM(Table2[[#This Row],[Status_Clean]])),{"CONTACTED","QUALIFIED","CONVERTED"},0)),1,0)</f>
        <v>1</v>
      </c>
      <c r="O1274" cm="1">
        <f t="array" ref="O1274">_xlfn.SWITCH(UPPER(TRIM(Table2[[#This Row],[Status_Clean]])),"NEW",1,"CONTACTED",2,"QUALIFIED",3,"CONVERTED",4,"LOST",5,99)</f>
        <v>2</v>
      </c>
      <c r="P1274">
        <v>45470</v>
      </c>
      <c r="Q1274" t="s">
        <v>7802</v>
      </c>
      <c r="R1274" t="s">
        <v>7802</v>
      </c>
      <c r="S1274">
        <v>45470</v>
      </c>
      <c r="T1274" t="s">
        <v>7261</v>
      </c>
      <c r="U1274">
        <v>45470</v>
      </c>
      <c r="V1274" t="s">
        <v>7276</v>
      </c>
      <c r="W1274" t="s">
        <v>7271</v>
      </c>
      <c r="X1274" t="s">
        <v>7277</v>
      </c>
      <c r="Y1274" t="s">
        <v>7285</v>
      </c>
      <c r="Z1274" t="s">
        <v>174</v>
      </c>
      <c r="AA1274">
        <v>19.200000000000003</v>
      </c>
      <c r="AB1274" t="str" cm="1">
        <f t="array" ref="AB1274">_xlfn.LET(_xlpm.x,IFERROR(VALUE(Table2[[#This Row],[Response_Time_Hours]]),""),IF(_xlpm.x="","CHECK",_xlfn.IFS(_xlpm.x&lt;=1,"Immediate",_xlpm.x&lt;=6,"Fast",_xlpm.x&lt;=24,"Moderate",_xlpm.x&gt;24,"Delayed")))</f>
        <v>Moderate</v>
      </c>
      <c r="AC1274">
        <v>14</v>
      </c>
      <c r="AD1274" t="str" cm="1">
        <f t="array" ref="AD1274">IF(Table2[[#This Row],[Interaction_Count_Final]]="","N/A",_xlfn.IFS(Table2[[#This Row],[Interaction_Count_Final]]&lt;=2,"Low",Table2[[#This Row],[Interaction_Count_Final]]&lt;=5,"Medium",Table2[[#This Row],[Interaction_Count_Final]]&gt;=6,"High",TRUE,"CHECK"))</f>
        <v>High</v>
      </c>
      <c r="AE1274" t="s">
        <v>7289</v>
      </c>
      <c r="AF1274" t="b">
        <v>1</v>
      </c>
      <c r="AG1274" t="b">
        <v>1</v>
      </c>
      <c r="AH1274">
        <v>1631</v>
      </c>
      <c r="AI1274">
        <v>45470</v>
      </c>
      <c r="AJ1274" t="b">
        <v>1</v>
      </c>
      <c r="AK1274" t="e" cm="1">
        <f t="array" ref="AK1274">_xlfn.LET(
  _xlpm.txt,TRIM(Raw_Data!F1274),
  _xlpm.norm,SUBSTITUTE(SUBSTITUTE(_xlpm.txt,"-","/"),".","/"),
  _xlpm.p,_xlfn.TEXTSPLIT(_xlpm.norm,"/"),
  _xlpm.a,VALUE(INDEX(_xlpm.p,1)),
  _xlpm.b,VALUE(INDEX(_xlpm.p,2)),
  IF(AND(_xlpm.a&lt;=12,_xlpm.b&lt;=12),"REVIEW_AMBIGUOUS","OK")
)</f>
        <v>#REF!</v>
      </c>
    </row>
    <row r="1275" spans="1:37">
      <c r="A1275" t="s">
        <v>3825</v>
      </c>
      <c r="B1275" t="s">
        <v>3825</v>
      </c>
      <c r="C1275" t="b">
        <v>1</v>
      </c>
      <c r="D1275" t="s">
        <v>7257</v>
      </c>
      <c r="E1275" t="s">
        <v>3826</v>
      </c>
      <c r="F1275" t="s">
        <v>3826</v>
      </c>
      <c r="G1275" t="s">
        <v>7258</v>
      </c>
      <c r="H1275" t="s">
        <v>792</v>
      </c>
      <c r="I1275" t="s">
        <v>792</v>
      </c>
      <c r="J1275" t="s">
        <v>792</v>
      </c>
      <c r="K1275" t="s">
        <v>193</v>
      </c>
      <c r="L1275" t="s">
        <v>193</v>
      </c>
      <c r="M1275">
        <f>IF(UPPER(TRIM(Table2[[#This Row],[Status_Clean]]))="CONVERTED",1,0)</f>
        <v>0</v>
      </c>
      <c r="N1275">
        <f>IF(ISNUMBER(MATCH(UPPER(TRIM(Table2[[#This Row],[Status_Clean]])),{"CONTACTED","QUALIFIED","CONVERTED"},0)),1,0)</f>
        <v>0</v>
      </c>
      <c r="O1275" cm="1">
        <f t="array" ref="O1275">_xlfn.SWITCH(UPPER(TRIM(Table2[[#This Row],[Status_Clean]])),"NEW",1,"CONTACTED",2,"QUALIFIED",3,"CONVERTED",4,"LOST",5,99)</f>
        <v>1</v>
      </c>
      <c r="P1275">
        <v>45569</v>
      </c>
      <c r="Q1275" t="s">
        <v>7433</v>
      </c>
      <c r="R1275" t="s">
        <v>7433</v>
      </c>
      <c r="S1275">
        <v>45569</v>
      </c>
      <c r="T1275" t="s">
        <v>7261</v>
      </c>
      <c r="U1275">
        <v>45569</v>
      </c>
      <c r="V1275" t="s">
        <v>7270</v>
      </c>
      <c r="W1275" t="s">
        <v>7271</v>
      </c>
      <c r="X1275" t="s">
        <v>7264</v>
      </c>
      <c r="Y1275" t="s">
        <v>7312</v>
      </c>
      <c r="Z1275" t="s">
        <v>72</v>
      </c>
      <c r="AA1275">
        <v>62.400000000000006</v>
      </c>
      <c r="AB1275" t="str" cm="1">
        <f t="array" ref="AB1275">_xlfn.LET(_xlpm.x,IFERROR(VALUE(Table2[[#This Row],[Response_Time_Hours]]),""),IF(_xlpm.x="","CHECK",_xlfn.IFS(_xlpm.x&lt;=1,"Immediate",_xlpm.x&lt;=6,"Fast",_xlpm.x&lt;=24,"Moderate",_xlpm.x&gt;24,"Delayed")))</f>
        <v>Delayed</v>
      </c>
      <c r="AC1275">
        <v>37</v>
      </c>
      <c r="AD1275" t="str" cm="1">
        <f t="array" ref="AD1275">IF(Table2[[#This Row],[Interaction_Count_Final]]="","N/A",_xlfn.IFS(Table2[[#This Row],[Interaction_Count_Final]]&lt;=2,"Low",Table2[[#This Row],[Interaction_Count_Final]]&lt;=5,"Medium",Table2[[#This Row],[Interaction_Count_Final]]&gt;=6,"High",TRUE,"CHECK"))</f>
        <v>High</v>
      </c>
      <c r="AE1275" t="s">
        <v>7266</v>
      </c>
      <c r="AF1275" t="b">
        <v>1</v>
      </c>
      <c r="AG1275" t="b">
        <v>1</v>
      </c>
      <c r="AH1275">
        <v>1632</v>
      </c>
      <c r="AI1275">
        <v>45569</v>
      </c>
      <c r="AJ1275" t="b">
        <v>1</v>
      </c>
      <c r="AK1275" t="e" cm="1">
        <f t="array" ref="AK1275">_xlfn.LET(
  _xlpm.txt,TRIM(Raw_Data!F1275),
  _xlpm.norm,SUBSTITUTE(SUBSTITUTE(_xlpm.txt,"-","/"),".","/"),
  _xlpm.p,_xlfn.TEXTSPLIT(_xlpm.norm,"/"),
  _xlpm.a,VALUE(INDEX(_xlpm.p,1)),
  _xlpm.b,VALUE(INDEX(_xlpm.p,2)),
  IF(AND(_xlpm.a&lt;=12,_xlpm.b&lt;=12),"REVIEW_AMBIGUOUS","OK")
)</f>
        <v>#REF!</v>
      </c>
    </row>
    <row r="1276" spans="1:37">
      <c r="A1276" t="s">
        <v>3827</v>
      </c>
      <c r="B1276" t="s">
        <v>3827</v>
      </c>
      <c r="C1276" t="b">
        <v>0</v>
      </c>
      <c r="D1276" t="s">
        <v>7257</v>
      </c>
      <c r="E1276" t="s">
        <v>8271</v>
      </c>
      <c r="F1276" t="s">
        <v>8271</v>
      </c>
      <c r="G1276" t="s">
        <v>7303</v>
      </c>
      <c r="H1276" t="s">
        <v>374</v>
      </c>
      <c r="I1276" t="s">
        <v>374</v>
      </c>
      <c r="J1276" t="s">
        <v>7308</v>
      </c>
      <c r="K1276" t="s">
        <v>250</v>
      </c>
      <c r="L1276" t="s">
        <v>250</v>
      </c>
      <c r="M1276">
        <f>IF(UPPER(TRIM(Table2[[#This Row],[Status_Clean]]))="CONVERTED",1,0)</f>
        <v>1</v>
      </c>
      <c r="N1276">
        <f>IF(ISNUMBER(MATCH(UPPER(TRIM(Table2[[#This Row],[Status_Clean]])),{"CONTACTED","QUALIFIED","CONVERTED"},0)),1,0)</f>
        <v>1</v>
      </c>
      <c r="O1276" cm="1">
        <f t="array" ref="O1276">_xlfn.SWITCH(UPPER(TRIM(Table2[[#This Row],[Status_Clean]])),"NEW",1,"CONTACTED",2,"QUALIFIED",3,"CONVERTED",4,"LOST",5,99)</f>
        <v>4</v>
      </c>
      <c r="P1276">
        <v>45605</v>
      </c>
      <c r="Q1276" t="s">
        <v>7858</v>
      </c>
      <c r="R1276" t="s">
        <v>7858</v>
      </c>
      <c r="S1276">
        <v>45605</v>
      </c>
      <c r="T1276" t="s">
        <v>7261</v>
      </c>
      <c r="U1276">
        <v>45605</v>
      </c>
      <c r="V1276" t="s">
        <v>7300</v>
      </c>
      <c r="W1276" t="s">
        <v>7271</v>
      </c>
      <c r="X1276" t="s">
        <v>7264</v>
      </c>
      <c r="Y1276" t="s">
        <v>7278</v>
      </c>
      <c r="Z1276">
        <v>21</v>
      </c>
      <c r="AA1276">
        <v>21</v>
      </c>
      <c r="AB1276" t="str" cm="1">
        <f t="array" ref="AB1276">_xlfn.LET(_xlpm.x,IFERROR(VALUE(Table2[[#This Row],[Response_Time_Hours]]),""),IF(_xlpm.x="","CHECK",_xlfn.IFS(_xlpm.x&lt;=1,"Immediate",_xlpm.x&lt;=6,"Fast",_xlpm.x&lt;=24,"Moderate",_xlpm.x&gt;24,"Delayed")))</f>
        <v>Moderate</v>
      </c>
      <c r="AC1276">
        <v>25</v>
      </c>
      <c r="AD1276" t="str" cm="1">
        <f t="array" ref="AD1276">IF(Table2[[#This Row],[Interaction_Count_Final]]="","N/A",_xlfn.IFS(Table2[[#This Row],[Interaction_Count_Final]]&lt;=2,"Low",Table2[[#This Row],[Interaction_Count_Final]]&lt;=5,"Medium",Table2[[#This Row],[Interaction_Count_Final]]&gt;=6,"High",TRUE,"CHECK"))</f>
        <v>High</v>
      </c>
      <c r="AE1276" t="s">
        <v>7266</v>
      </c>
      <c r="AF1276" t="b">
        <v>1</v>
      </c>
      <c r="AG1276" t="b">
        <v>1</v>
      </c>
      <c r="AH1276">
        <v>1633</v>
      </c>
      <c r="AI1276">
        <v>45605</v>
      </c>
      <c r="AJ1276" t="b">
        <v>1</v>
      </c>
      <c r="AK1276" t="e" cm="1">
        <f t="array" ref="AK1276">_xlfn.LET(
  _xlpm.txt,TRIM(Raw_Data!F1276),
  _xlpm.norm,SUBSTITUTE(SUBSTITUTE(_xlpm.txt,"-","/"),".","/"),
  _xlpm.p,_xlfn.TEXTSPLIT(_xlpm.norm,"/"),
  _xlpm.a,VALUE(INDEX(_xlpm.p,1)),
  _xlpm.b,VALUE(INDEX(_xlpm.p,2)),
  IF(AND(_xlpm.a&lt;=12,_xlpm.b&lt;=12),"REVIEW_AMBIGUOUS","OK")
)</f>
        <v>#REF!</v>
      </c>
    </row>
    <row r="1277" spans="1:37">
      <c r="A1277" t="s">
        <v>3829</v>
      </c>
      <c r="B1277" t="s">
        <v>3829</v>
      </c>
      <c r="C1277" t="b">
        <v>0</v>
      </c>
      <c r="D1277" t="s">
        <v>7257</v>
      </c>
      <c r="E1277" t="s">
        <v>3830</v>
      </c>
      <c r="F1277" t="s">
        <v>3830</v>
      </c>
      <c r="G1277" t="s">
        <v>7258</v>
      </c>
      <c r="H1277" t="s">
        <v>447</v>
      </c>
      <c r="I1277" t="s">
        <v>447</v>
      </c>
      <c r="J1277" t="s">
        <v>447</v>
      </c>
      <c r="K1277" t="s">
        <v>71</v>
      </c>
      <c r="L1277" t="s">
        <v>71</v>
      </c>
      <c r="M1277">
        <f>IF(UPPER(TRIM(Table2[[#This Row],[Status_Clean]]))="CONVERTED",1,0)</f>
        <v>0</v>
      </c>
      <c r="N1277">
        <f>IF(ISNUMBER(MATCH(UPPER(TRIM(Table2[[#This Row],[Status_Clean]])),{"CONTACTED","QUALIFIED","CONVERTED"},0)),1,0)</f>
        <v>1</v>
      </c>
      <c r="O1277" cm="1">
        <f t="array" ref="O1277">_xlfn.SWITCH(UPPER(TRIM(Table2[[#This Row],[Status_Clean]])),"NEW",1,"CONTACTED",2,"QUALIFIED",3,"CONVERTED",4,"LOST",5,99)</f>
        <v>3</v>
      </c>
      <c r="P1277">
        <v>45311</v>
      </c>
      <c r="Q1277" t="s">
        <v>8272</v>
      </c>
      <c r="R1277" t="s">
        <v>8272</v>
      </c>
      <c r="S1277">
        <v>45311</v>
      </c>
      <c r="T1277" t="s">
        <v>7261</v>
      </c>
      <c r="U1277">
        <v>45311</v>
      </c>
      <c r="V1277" t="s">
        <v>7317</v>
      </c>
      <c r="W1277" t="s">
        <v>7271</v>
      </c>
      <c r="X1277" t="s">
        <v>7284</v>
      </c>
      <c r="Y1277" t="s">
        <v>7278</v>
      </c>
      <c r="Z1277" t="s">
        <v>3831</v>
      </c>
      <c r="AA1277">
        <v>13.8</v>
      </c>
      <c r="AB1277" t="str" cm="1">
        <f t="array" ref="AB1277">_xlfn.LET(_xlpm.x,IFERROR(VALUE(Table2[[#This Row],[Response_Time_Hours]]),""),IF(_xlpm.x="","CHECK",_xlfn.IFS(_xlpm.x&lt;=1,"Immediate",_xlpm.x&lt;=6,"Fast",_xlpm.x&lt;=24,"Moderate",_xlpm.x&gt;24,"Delayed")))</f>
        <v>Moderate</v>
      </c>
      <c r="AC1277">
        <v>8</v>
      </c>
      <c r="AD1277" t="str" cm="1">
        <f t="array" ref="AD1277">IF(Table2[[#This Row],[Interaction_Count_Final]]="","N/A",_xlfn.IFS(Table2[[#This Row],[Interaction_Count_Final]]&lt;=2,"Low",Table2[[#This Row],[Interaction_Count_Final]]&lt;=5,"Medium",Table2[[#This Row],[Interaction_Count_Final]]&gt;=6,"High",TRUE,"CHECK"))</f>
        <v>High</v>
      </c>
      <c r="AE1277" t="s">
        <v>7266</v>
      </c>
      <c r="AF1277" t="b">
        <v>1</v>
      </c>
      <c r="AG1277" t="b">
        <v>1</v>
      </c>
      <c r="AH1277">
        <v>1634</v>
      </c>
      <c r="AI1277">
        <v>45311</v>
      </c>
      <c r="AJ1277" t="b">
        <v>1</v>
      </c>
      <c r="AK1277" t="e" cm="1">
        <f t="array" ref="AK1277">_xlfn.LET(
  _xlpm.txt,TRIM(Raw_Data!F1277),
  _xlpm.norm,SUBSTITUTE(SUBSTITUTE(_xlpm.txt,"-","/"),".","/"),
  _xlpm.p,_xlfn.TEXTSPLIT(_xlpm.norm,"/"),
  _xlpm.a,VALUE(INDEX(_xlpm.p,1)),
  _xlpm.b,VALUE(INDEX(_xlpm.p,2)),
  IF(AND(_xlpm.a&lt;=12,_xlpm.b&lt;=12),"REVIEW_AMBIGUOUS","OK")
)</f>
        <v>#REF!</v>
      </c>
    </row>
    <row r="1278" spans="1:37">
      <c r="A1278" t="s">
        <v>3832</v>
      </c>
      <c r="B1278" t="s">
        <v>3832</v>
      </c>
      <c r="C1278" t="b">
        <v>0</v>
      </c>
      <c r="D1278" t="s">
        <v>7257</v>
      </c>
      <c r="E1278" t="s">
        <v>3833</v>
      </c>
      <c r="F1278" t="s">
        <v>3833</v>
      </c>
      <c r="G1278" t="s">
        <v>7274</v>
      </c>
      <c r="H1278" t="s">
        <v>363</v>
      </c>
      <c r="I1278" t="s">
        <v>363</v>
      </c>
      <c r="J1278" t="s">
        <v>363</v>
      </c>
      <c r="K1278" t="s">
        <v>125</v>
      </c>
      <c r="L1278" t="s">
        <v>125</v>
      </c>
      <c r="M1278">
        <f>IF(UPPER(TRIM(Table2[[#This Row],[Status_Clean]]))="CONVERTED",1,0)</f>
        <v>0</v>
      </c>
      <c r="N1278">
        <f>IF(ISNUMBER(MATCH(UPPER(TRIM(Table2[[#This Row],[Status_Clean]])),{"CONTACTED","QUALIFIED","CONVERTED"},0)),1,0)</f>
        <v>1</v>
      </c>
      <c r="O1278" cm="1">
        <f t="array" ref="O1278">_xlfn.SWITCH(UPPER(TRIM(Table2[[#This Row],[Status_Clean]])),"NEW",1,"CONTACTED",2,"QUALIFIED",3,"CONVERTED",4,"LOST",5,99)</f>
        <v>2</v>
      </c>
      <c r="P1278" t="s">
        <v>3834</v>
      </c>
      <c r="Q1278" t="s">
        <v>7590</v>
      </c>
      <c r="R1278" t="s">
        <v>7590</v>
      </c>
      <c r="S1278">
        <v>45342</v>
      </c>
      <c r="T1278" t="s">
        <v>7261</v>
      </c>
      <c r="U1278">
        <v>45342</v>
      </c>
      <c r="V1278" t="s">
        <v>7283</v>
      </c>
      <c r="W1278" t="s">
        <v>7271</v>
      </c>
      <c r="X1278" t="s">
        <v>7284</v>
      </c>
      <c r="Y1278" t="s">
        <v>7265</v>
      </c>
      <c r="Z1278" t="s">
        <v>3835</v>
      </c>
      <c r="AA1278">
        <v>47</v>
      </c>
      <c r="AB1278" t="str" cm="1">
        <f t="array" ref="AB1278">_xlfn.LET(_xlpm.x,IFERROR(VALUE(Table2[[#This Row],[Response_Time_Hours]]),""),IF(_xlpm.x="","CHECK",_xlfn.IFS(_xlpm.x&lt;=1,"Immediate",_xlpm.x&lt;=6,"Fast",_xlpm.x&lt;=24,"Moderate",_xlpm.x&gt;24,"Delayed")))</f>
        <v>Delayed</v>
      </c>
      <c r="AC1278">
        <v>47</v>
      </c>
      <c r="AD1278" t="str" cm="1">
        <f t="array" ref="AD1278">IF(Table2[[#This Row],[Interaction_Count_Final]]="","N/A",_xlfn.IFS(Table2[[#This Row],[Interaction_Count_Final]]&lt;=2,"Low",Table2[[#This Row],[Interaction_Count_Final]]&lt;=5,"Medium",Table2[[#This Row],[Interaction_Count_Final]]&gt;=6,"High",TRUE,"CHECK"))</f>
        <v>High</v>
      </c>
      <c r="AE1278" t="s">
        <v>7273</v>
      </c>
      <c r="AF1278" t="b">
        <v>1</v>
      </c>
      <c r="AG1278" t="b">
        <v>1</v>
      </c>
      <c r="AH1278">
        <v>1635</v>
      </c>
      <c r="AI1278">
        <v>45342</v>
      </c>
      <c r="AJ1278" t="b">
        <v>1</v>
      </c>
      <c r="AK1278" t="str" cm="1">
        <f t="array" ref="AK1278">_xlfn.LET(
  _xlpm.txt,TRIM(Raw_Data!F1278),
  _xlpm.norm,SUBSTITUTE(SUBSTITUTE(_xlpm.txt,"-","/"),".","/"),
  _xlpm.p,_xlfn.TEXTSPLIT(_xlpm.norm,"/"),
  _xlpm.a,VALUE(INDEX(_xlpm.p,1)),
  _xlpm.b,VALUE(INDEX(_xlpm.p,2)),
  IF(AND(_xlpm.a&lt;=12,_xlpm.b&lt;=12),"REVIEW_AMBIGUOUS","OK")
)</f>
        <v>OK</v>
      </c>
    </row>
    <row r="1279" spans="1:37">
      <c r="A1279" t="s">
        <v>3836</v>
      </c>
      <c r="B1279" t="s">
        <v>3836</v>
      </c>
      <c r="C1279" t="b">
        <v>0</v>
      </c>
      <c r="D1279" t="s">
        <v>7257</v>
      </c>
      <c r="E1279" t="s">
        <v>3837</v>
      </c>
      <c r="F1279" t="s">
        <v>3837</v>
      </c>
      <c r="G1279" t="s">
        <v>7268</v>
      </c>
      <c r="H1279" t="s">
        <v>473</v>
      </c>
      <c r="I1279" t="s">
        <v>473</v>
      </c>
      <c r="J1279" t="s">
        <v>473</v>
      </c>
      <c r="K1279" t="s">
        <v>125</v>
      </c>
      <c r="L1279" t="s">
        <v>125</v>
      </c>
      <c r="M1279">
        <f>IF(UPPER(TRIM(Table2[[#This Row],[Status_Clean]]))="CONVERTED",1,0)</f>
        <v>0</v>
      </c>
      <c r="N1279">
        <f>IF(ISNUMBER(MATCH(UPPER(TRIM(Table2[[#This Row],[Status_Clean]])),{"CONTACTED","QUALIFIED","CONVERTED"},0)),1,0)</f>
        <v>1</v>
      </c>
      <c r="O1279" cm="1">
        <f t="array" ref="O1279">_xlfn.SWITCH(UPPER(TRIM(Table2[[#This Row],[Status_Clean]])),"NEW",1,"CONTACTED",2,"QUALIFIED",3,"CONVERTED",4,"LOST",5,99)</f>
        <v>2</v>
      </c>
      <c r="P1279" t="s">
        <v>3838</v>
      </c>
      <c r="Q1279" t="s">
        <v>8273</v>
      </c>
      <c r="R1279" t="s">
        <v>8273</v>
      </c>
      <c r="S1279">
        <v>45530</v>
      </c>
      <c r="T1279" t="s">
        <v>7261</v>
      </c>
      <c r="U1279">
        <v>45530</v>
      </c>
      <c r="V1279" t="s">
        <v>7310</v>
      </c>
      <c r="W1279" t="s">
        <v>7271</v>
      </c>
      <c r="X1279" t="s">
        <v>7288</v>
      </c>
      <c r="Y1279" t="s">
        <v>7298</v>
      </c>
      <c r="Z1279" t="s">
        <v>3839</v>
      </c>
      <c r="AA1279">
        <v>34.6</v>
      </c>
      <c r="AB1279" t="str" cm="1">
        <f t="array" ref="AB1279">_xlfn.LET(_xlpm.x,IFERROR(VALUE(Table2[[#This Row],[Response_Time_Hours]]),""),IF(_xlpm.x="","CHECK",_xlfn.IFS(_xlpm.x&lt;=1,"Immediate",_xlpm.x&lt;=6,"Fast",_xlpm.x&lt;=24,"Moderate",_xlpm.x&gt;24,"Delayed")))</f>
        <v>Delayed</v>
      </c>
      <c r="AC1279">
        <v>6</v>
      </c>
      <c r="AD1279" t="str" cm="1">
        <f t="array" ref="AD1279">IF(Table2[[#This Row],[Interaction_Count_Final]]="","N/A",_xlfn.IFS(Table2[[#This Row],[Interaction_Count_Final]]&lt;=2,"Low",Table2[[#This Row],[Interaction_Count_Final]]&lt;=5,"Medium",Table2[[#This Row],[Interaction_Count_Final]]&gt;=6,"High",TRUE,"CHECK"))</f>
        <v>High</v>
      </c>
      <c r="AE1279" t="s">
        <v>7273</v>
      </c>
      <c r="AF1279" t="b">
        <v>1</v>
      </c>
      <c r="AG1279" t="b">
        <v>1</v>
      </c>
      <c r="AH1279">
        <v>1636</v>
      </c>
      <c r="AI1279">
        <v>45530</v>
      </c>
      <c r="AJ1279" t="b">
        <v>1</v>
      </c>
      <c r="AK1279" t="str" cm="1">
        <f t="array" ref="AK1279">_xlfn.LET(
  _xlpm.txt,TRIM(Raw_Data!F1279),
  _xlpm.norm,SUBSTITUTE(SUBSTITUTE(_xlpm.txt,"-","/"),".","/"),
  _xlpm.p,_xlfn.TEXTSPLIT(_xlpm.norm,"/"),
  _xlpm.a,VALUE(INDEX(_xlpm.p,1)),
  _xlpm.b,VALUE(INDEX(_xlpm.p,2)),
  IF(AND(_xlpm.a&lt;=12,_xlpm.b&lt;=12),"REVIEW_AMBIGUOUS","OK")
)</f>
        <v>OK</v>
      </c>
    </row>
    <row r="1280" spans="1:37">
      <c r="A1280" t="s">
        <v>3840</v>
      </c>
      <c r="B1280" t="s">
        <v>3840</v>
      </c>
      <c r="C1280" t="b">
        <v>0</v>
      </c>
      <c r="D1280" t="s">
        <v>7257</v>
      </c>
      <c r="E1280" t="s">
        <v>3841</v>
      </c>
      <c r="F1280" t="s">
        <v>3841</v>
      </c>
      <c r="G1280" t="s">
        <v>7280</v>
      </c>
      <c r="H1280" t="s">
        <v>374</v>
      </c>
      <c r="I1280" t="s">
        <v>374</v>
      </c>
      <c r="J1280" t="s">
        <v>7308</v>
      </c>
      <c r="K1280" t="s">
        <v>193</v>
      </c>
      <c r="L1280" t="s">
        <v>193</v>
      </c>
      <c r="M1280">
        <f>IF(UPPER(TRIM(Table2[[#This Row],[Status_Clean]]))="CONVERTED",1,0)</f>
        <v>0</v>
      </c>
      <c r="N1280">
        <f>IF(ISNUMBER(MATCH(UPPER(TRIM(Table2[[#This Row],[Status_Clean]])),{"CONTACTED","QUALIFIED","CONVERTED"},0)),1,0)</f>
        <v>0</v>
      </c>
      <c r="O1280" cm="1">
        <f t="array" ref="O1280">_xlfn.SWITCH(UPPER(TRIM(Table2[[#This Row],[Status_Clean]])),"NEW",1,"CONTACTED",2,"QUALIFIED",3,"CONVERTED",4,"LOST",5,99)</f>
        <v>1</v>
      </c>
      <c r="P1280">
        <v>45079</v>
      </c>
      <c r="Q1280" t="s">
        <v>8274</v>
      </c>
      <c r="R1280" t="s">
        <v>8274</v>
      </c>
      <c r="S1280">
        <v>45079</v>
      </c>
      <c r="T1280" t="s">
        <v>7261</v>
      </c>
      <c r="U1280">
        <v>45079</v>
      </c>
      <c r="V1280" t="s">
        <v>7276</v>
      </c>
      <c r="W1280" t="s">
        <v>7263</v>
      </c>
      <c r="X1280" t="s">
        <v>7277</v>
      </c>
      <c r="Y1280" t="s">
        <v>7312</v>
      </c>
      <c r="Z1280" t="s">
        <v>3842</v>
      </c>
      <c r="AA1280">
        <v>48</v>
      </c>
      <c r="AB1280" t="str" cm="1">
        <f t="array" ref="AB1280">_xlfn.LET(_xlpm.x,IFERROR(VALUE(Table2[[#This Row],[Response_Time_Hours]]),""),IF(_xlpm.x="","CHECK",_xlfn.IFS(_xlpm.x&lt;=1,"Immediate",_xlpm.x&lt;=6,"Fast",_xlpm.x&lt;=24,"Moderate",_xlpm.x&gt;24,"Delayed")))</f>
        <v>Delayed</v>
      </c>
      <c r="AC1280">
        <v>26</v>
      </c>
      <c r="AD1280" t="str" cm="1">
        <f t="array" ref="AD1280">IF(Table2[[#This Row],[Interaction_Count_Final]]="","N/A",_xlfn.IFS(Table2[[#This Row],[Interaction_Count_Final]]&lt;=2,"Low",Table2[[#This Row],[Interaction_Count_Final]]&lt;=5,"Medium",Table2[[#This Row],[Interaction_Count_Final]]&gt;=6,"High",TRUE,"CHECK"))</f>
        <v>High</v>
      </c>
      <c r="AE1280" t="s">
        <v>7273</v>
      </c>
      <c r="AF1280" t="b">
        <v>1</v>
      </c>
      <c r="AG1280" t="b">
        <v>1</v>
      </c>
      <c r="AH1280">
        <v>1637</v>
      </c>
      <c r="AI1280">
        <v>45079</v>
      </c>
      <c r="AJ1280" t="b">
        <v>1</v>
      </c>
      <c r="AK1280" t="e" cm="1">
        <f t="array" ref="AK1280">_xlfn.LET(
  _xlpm.txt,TRIM(Raw_Data!F1280),
  _xlpm.norm,SUBSTITUTE(SUBSTITUTE(_xlpm.txt,"-","/"),".","/"),
  _xlpm.p,_xlfn.TEXTSPLIT(_xlpm.norm,"/"),
  _xlpm.a,VALUE(INDEX(_xlpm.p,1)),
  _xlpm.b,VALUE(INDEX(_xlpm.p,2)),
  IF(AND(_xlpm.a&lt;=12,_xlpm.b&lt;=12),"REVIEW_AMBIGUOUS","OK")
)</f>
        <v>#REF!</v>
      </c>
    </row>
    <row r="1281" spans="1:37">
      <c r="A1281" t="s">
        <v>3843</v>
      </c>
      <c r="B1281" t="s">
        <v>3843</v>
      </c>
      <c r="C1281" t="b">
        <v>0</v>
      </c>
      <c r="D1281" t="s">
        <v>7257</v>
      </c>
      <c r="E1281" t="s">
        <v>3844</v>
      </c>
      <c r="F1281" t="s">
        <v>3844</v>
      </c>
      <c r="G1281" t="s">
        <v>7303</v>
      </c>
      <c r="H1281" t="s">
        <v>792</v>
      </c>
      <c r="I1281" t="s">
        <v>792</v>
      </c>
      <c r="J1281" t="s">
        <v>792</v>
      </c>
      <c r="K1281" t="s">
        <v>250</v>
      </c>
      <c r="L1281" t="s">
        <v>250</v>
      </c>
      <c r="M1281">
        <f>IF(UPPER(TRIM(Table2[[#This Row],[Status_Clean]]))="CONVERTED",1,0)</f>
        <v>1</v>
      </c>
      <c r="N1281">
        <f>IF(ISNUMBER(MATCH(UPPER(TRIM(Table2[[#This Row],[Status_Clean]])),{"CONTACTED","QUALIFIED","CONVERTED"},0)),1,0)</f>
        <v>1</v>
      </c>
      <c r="O1281" cm="1">
        <f t="array" ref="O1281">_xlfn.SWITCH(UPPER(TRIM(Table2[[#This Row],[Status_Clean]])),"NEW",1,"CONTACTED",2,"QUALIFIED",3,"CONVERTED",4,"LOST",5,99)</f>
        <v>4</v>
      </c>
      <c r="P1281">
        <v>45387</v>
      </c>
      <c r="Q1281" t="s">
        <v>8275</v>
      </c>
      <c r="R1281" t="s">
        <v>8275</v>
      </c>
      <c r="S1281">
        <v>45387</v>
      </c>
      <c r="T1281" t="s">
        <v>7261</v>
      </c>
      <c r="U1281">
        <v>45387</v>
      </c>
      <c r="V1281" t="s">
        <v>7297</v>
      </c>
      <c r="W1281" t="s">
        <v>7271</v>
      </c>
      <c r="X1281" t="s">
        <v>7277</v>
      </c>
      <c r="Y1281" t="s">
        <v>7312</v>
      </c>
      <c r="Z1281" t="s">
        <v>1133</v>
      </c>
      <c r="AA1281">
        <v>52.1</v>
      </c>
      <c r="AB1281" t="str" cm="1">
        <f t="array" ref="AB1281">_xlfn.LET(_xlpm.x,IFERROR(VALUE(Table2[[#This Row],[Response_Time_Hours]]),""),IF(_xlpm.x="","CHECK",_xlfn.IFS(_xlpm.x&lt;=1,"Immediate",_xlpm.x&lt;=6,"Fast",_xlpm.x&lt;=24,"Moderate",_xlpm.x&gt;24,"Delayed")))</f>
        <v>Delayed</v>
      </c>
      <c r="AC1281">
        <v>9</v>
      </c>
      <c r="AD1281" t="str" cm="1">
        <f t="array" ref="AD1281">IF(Table2[[#This Row],[Interaction_Count_Final]]="","N/A",_xlfn.IFS(Table2[[#This Row],[Interaction_Count_Final]]&lt;=2,"Low",Table2[[#This Row],[Interaction_Count_Final]]&lt;=5,"Medium",Table2[[#This Row],[Interaction_Count_Final]]&gt;=6,"High",TRUE,"CHECK"))</f>
        <v>High</v>
      </c>
      <c r="AE1281" t="s">
        <v>7289</v>
      </c>
      <c r="AF1281" t="b">
        <v>1</v>
      </c>
      <c r="AG1281" t="b">
        <v>1</v>
      </c>
      <c r="AH1281">
        <v>1638</v>
      </c>
      <c r="AI1281">
        <v>45387</v>
      </c>
      <c r="AJ1281" t="b">
        <v>1</v>
      </c>
      <c r="AK1281" t="e" cm="1">
        <f t="array" ref="AK1281">_xlfn.LET(
  _xlpm.txt,TRIM(Raw_Data!F1281),
  _xlpm.norm,SUBSTITUTE(SUBSTITUTE(_xlpm.txt,"-","/"),".","/"),
  _xlpm.p,_xlfn.TEXTSPLIT(_xlpm.norm,"/"),
  _xlpm.a,VALUE(INDEX(_xlpm.p,1)),
  _xlpm.b,VALUE(INDEX(_xlpm.p,2)),
  IF(AND(_xlpm.a&lt;=12,_xlpm.b&lt;=12),"REVIEW_AMBIGUOUS","OK")
)</f>
        <v>#REF!</v>
      </c>
    </row>
    <row r="1282" spans="1:37">
      <c r="A1282" t="s">
        <v>3845</v>
      </c>
      <c r="B1282" t="s">
        <v>3845</v>
      </c>
      <c r="C1282" t="b">
        <v>0</v>
      </c>
      <c r="D1282" t="s">
        <v>7257</v>
      </c>
      <c r="E1282" t="s">
        <v>3846</v>
      </c>
      <c r="F1282" t="s">
        <v>3846</v>
      </c>
      <c r="G1282" t="s">
        <v>7258</v>
      </c>
      <c r="H1282" t="s">
        <v>363</v>
      </c>
      <c r="I1282" t="s">
        <v>363</v>
      </c>
      <c r="J1282" t="s">
        <v>363</v>
      </c>
      <c r="K1282" t="s">
        <v>250</v>
      </c>
      <c r="L1282" t="s">
        <v>250</v>
      </c>
      <c r="M1282">
        <f>IF(UPPER(TRIM(Table2[[#This Row],[Status_Clean]]))="CONVERTED",1,0)</f>
        <v>1</v>
      </c>
      <c r="N1282">
        <f>IF(ISNUMBER(MATCH(UPPER(TRIM(Table2[[#This Row],[Status_Clean]])),{"CONTACTED","QUALIFIED","CONVERTED"},0)),1,0)</f>
        <v>1</v>
      </c>
      <c r="O1282" cm="1">
        <f t="array" ref="O1282">_xlfn.SWITCH(UPPER(TRIM(Table2[[#This Row],[Status_Clean]])),"NEW",1,"CONTACTED",2,"QUALIFIED",3,"CONVERTED",4,"LOST",5,99)</f>
        <v>4</v>
      </c>
      <c r="P1282">
        <v>45160</v>
      </c>
      <c r="Q1282" t="s">
        <v>7684</v>
      </c>
      <c r="R1282" t="s">
        <v>7684</v>
      </c>
      <c r="S1282">
        <v>45160</v>
      </c>
      <c r="T1282" t="s">
        <v>7261</v>
      </c>
      <c r="U1282">
        <v>45160</v>
      </c>
      <c r="V1282" t="s">
        <v>7310</v>
      </c>
      <c r="W1282" t="s">
        <v>7263</v>
      </c>
      <c r="X1282" t="s">
        <v>7288</v>
      </c>
      <c r="Y1282" t="s">
        <v>7265</v>
      </c>
      <c r="Z1282" t="s">
        <v>3847</v>
      </c>
      <c r="AA1282">
        <v>50.9</v>
      </c>
      <c r="AB1282" t="str" cm="1">
        <f t="array" ref="AB1282">_xlfn.LET(_xlpm.x,IFERROR(VALUE(Table2[[#This Row],[Response_Time_Hours]]),""),IF(_xlpm.x="","CHECK",_xlfn.IFS(_xlpm.x&lt;=1,"Immediate",_xlpm.x&lt;=6,"Fast",_xlpm.x&lt;=24,"Moderate",_xlpm.x&gt;24,"Delayed")))</f>
        <v>Delayed</v>
      </c>
      <c r="AC1282">
        <v>2</v>
      </c>
      <c r="AD1282" t="str" cm="1">
        <f t="array" ref="AD1282">IF(Table2[[#This Row],[Interaction_Count_Final]]="","N/A",_xlfn.IFS(Table2[[#This Row],[Interaction_Count_Final]]&lt;=2,"Low",Table2[[#This Row],[Interaction_Count_Final]]&lt;=5,"Medium",Table2[[#This Row],[Interaction_Count_Final]]&gt;=6,"High",TRUE,"CHECK"))</f>
        <v>Low</v>
      </c>
      <c r="AE1282" t="s">
        <v>7266</v>
      </c>
      <c r="AF1282" t="b">
        <v>1</v>
      </c>
      <c r="AG1282" t="b">
        <v>1</v>
      </c>
      <c r="AH1282">
        <v>1639</v>
      </c>
      <c r="AI1282">
        <v>45160</v>
      </c>
      <c r="AJ1282" t="b">
        <v>1</v>
      </c>
      <c r="AK1282" t="e" cm="1">
        <f t="array" ref="AK1282">_xlfn.LET(
  _xlpm.txt,TRIM(Raw_Data!F1282),
  _xlpm.norm,SUBSTITUTE(SUBSTITUTE(_xlpm.txt,"-","/"),".","/"),
  _xlpm.p,_xlfn.TEXTSPLIT(_xlpm.norm,"/"),
  _xlpm.a,VALUE(INDEX(_xlpm.p,1)),
  _xlpm.b,VALUE(INDEX(_xlpm.p,2)),
  IF(AND(_xlpm.a&lt;=12,_xlpm.b&lt;=12),"REVIEW_AMBIGUOUS","OK")
)</f>
        <v>#REF!</v>
      </c>
    </row>
    <row r="1283" spans="1:37">
      <c r="A1283" t="s">
        <v>3848</v>
      </c>
      <c r="B1283" t="s">
        <v>3848</v>
      </c>
      <c r="C1283" t="b">
        <v>0</v>
      </c>
      <c r="D1283" t="s">
        <v>7257</v>
      </c>
      <c r="E1283" t="s">
        <v>3849</v>
      </c>
      <c r="F1283" t="s">
        <v>3849</v>
      </c>
      <c r="G1283" t="s">
        <v>7303</v>
      </c>
      <c r="H1283" t="s">
        <v>374</v>
      </c>
      <c r="I1283" t="s">
        <v>374</v>
      </c>
      <c r="J1283" t="s">
        <v>7308</v>
      </c>
      <c r="K1283" t="s">
        <v>71</v>
      </c>
      <c r="L1283" t="s">
        <v>71</v>
      </c>
      <c r="M1283">
        <f>IF(UPPER(TRIM(Table2[[#This Row],[Status_Clean]]))="CONVERTED",1,0)</f>
        <v>0</v>
      </c>
      <c r="N1283">
        <f>IF(ISNUMBER(MATCH(UPPER(TRIM(Table2[[#This Row],[Status_Clean]])),{"CONTACTED","QUALIFIED","CONVERTED"},0)),1,0)</f>
        <v>1</v>
      </c>
      <c r="O1283" cm="1">
        <f t="array" ref="O1283">_xlfn.SWITCH(UPPER(TRIM(Table2[[#This Row],[Status_Clean]])),"NEW",1,"CONTACTED",2,"QUALIFIED",3,"CONVERTED",4,"LOST",5,99)</f>
        <v>3</v>
      </c>
      <c r="P1283">
        <v>45245</v>
      </c>
      <c r="Q1283" t="s">
        <v>7952</v>
      </c>
      <c r="R1283" t="s">
        <v>7952</v>
      </c>
      <c r="S1283">
        <v>45245</v>
      </c>
      <c r="T1283" t="s">
        <v>7261</v>
      </c>
      <c r="U1283">
        <v>45245</v>
      </c>
      <c r="V1283" t="s">
        <v>7300</v>
      </c>
      <c r="W1283" t="s">
        <v>7263</v>
      </c>
      <c r="X1283" t="s">
        <v>7264</v>
      </c>
      <c r="Y1283" t="s">
        <v>7272</v>
      </c>
      <c r="Z1283">
        <v>10</v>
      </c>
      <c r="AA1283">
        <v>10</v>
      </c>
      <c r="AB1283" t="str" cm="1">
        <f t="array" ref="AB1283">_xlfn.LET(_xlpm.x,IFERROR(VALUE(Table2[[#This Row],[Response_Time_Hours]]),""),IF(_xlpm.x="","CHECK",_xlfn.IFS(_xlpm.x&lt;=1,"Immediate",_xlpm.x&lt;=6,"Fast",_xlpm.x&lt;=24,"Moderate",_xlpm.x&gt;24,"Delayed")))</f>
        <v>Moderate</v>
      </c>
      <c r="AC1283">
        <v>11</v>
      </c>
      <c r="AD1283" t="str" cm="1">
        <f t="array" ref="AD1283">IF(Table2[[#This Row],[Interaction_Count_Final]]="","N/A",_xlfn.IFS(Table2[[#This Row],[Interaction_Count_Final]]&lt;=2,"Low",Table2[[#This Row],[Interaction_Count_Final]]&lt;=5,"Medium",Table2[[#This Row],[Interaction_Count_Final]]&gt;=6,"High",TRUE,"CHECK"))</f>
        <v>High</v>
      </c>
      <c r="AE1283" t="s">
        <v>7266</v>
      </c>
      <c r="AF1283" t="b">
        <v>1</v>
      </c>
      <c r="AG1283" t="b">
        <v>1</v>
      </c>
      <c r="AH1283">
        <v>1641</v>
      </c>
      <c r="AI1283">
        <v>45245</v>
      </c>
      <c r="AJ1283" t="b">
        <v>1</v>
      </c>
      <c r="AK1283" t="e" cm="1">
        <f t="array" ref="AK1283">_xlfn.LET(
  _xlpm.txt,TRIM(Raw_Data!F1283),
  _xlpm.norm,SUBSTITUTE(SUBSTITUTE(_xlpm.txt,"-","/"),".","/"),
  _xlpm.p,_xlfn.TEXTSPLIT(_xlpm.norm,"/"),
  _xlpm.a,VALUE(INDEX(_xlpm.p,1)),
  _xlpm.b,VALUE(INDEX(_xlpm.p,2)),
  IF(AND(_xlpm.a&lt;=12,_xlpm.b&lt;=12),"REVIEW_AMBIGUOUS","OK")
)</f>
        <v>#REF!</v>
      </c>
    </row>
    <row r="1284" spans="1:37">
      <c r="A1284" t="s">
        <v>3850</v>
      </c>
      <c r="B1284" t="s">
        <v>3850</v>
      </c>
      <c r="C1284" t="b">
        <v>0</v>
      </c>
      <c r="D1284" t="s">
        <v>7257</v>
      </c>
      <c r="E1284" t="s">
        <v>3851</v>
      </c>
      <c r="F1284" t="s">
        <v>3851</v>
      </c>
      <c r="G1284" t="s">
        <v>7258</v>
      </c>
      <c r="H1284" t="s">
        <v>311</v>
      </c>
      <c r="I1284" t="s">
        <v>311</v>
      </c>
      <c r="J1284" t="s">
        <v>311</v>
      </c>
      <c r="K1284" t="s">
        <v>7502</v>
      </c>
      <c r="L1284" t="s">
        <v>71</v>
      </c>
      <c r="M1284">
        <f>IF(UPPER(TRIM(Table2[[#This Row],[Status_Clean]]))="CONVERTED",1,0)</f>
        <v>0</v>
      </c>
      <c r="N1284">
        <f>IF(ISNUMBER(MATCH(UPPER(TRIM(Table2[[#This Row],[Status_Clean]])),{"CONTACTED","QUALIFIED","CONVERTED"},0)),1,0)</f>
        <v>1</v>
      </c>
      <c r="O1284" cm="1">
        <f t="array" ref="O1284">_xlfn.SWITCH(UPPER(TRIM(Table2[[#This Row],[Status_Clean]])),"NEW",1,"CONTACTED",2,"QUALIFIED",3,"CONVERTED",4,"LOST",5,99)</f>
        <v>3</v>
      </c>
      <c r="P1284" t="s">
        <v>3852</v>
      </c>
      <c r="Q1284" t="s">
        <v>3852</v>
      </c>
      <c r="R1284" t="s">
        <v>3852</v>
      </c>
      <c r="S1284">
        <v>44984</v>
      </c>
      <c r="T1284" t="s">
        <v>7261</v>
      </c>
      <c r="U1284">
        <v>44984</v>
      </c>
      <c r="V1284" t="s">
        <v>7283</v>
      </c>
      <c r="W1284" t="s">
        <v>7263</v>
      </c>
      <c r="X1284" t="s">
        <v>7284</v>
      </c>
      <c r="Y1284" t="s">
        <v>7298</v>
      </c>
      <c r="Z1284" t="s">
        <v>2106</v>
      </c>
      <c r="AA1284">
        <v>24</v>
      </c>
      <c r="AB1284" t="str" cm="1">
        <f t="array" ref="AB1284">_xlfn.LET(_xlpm.x,IFERROR(VALUE(Table2[[#This Row],[Response_Time_Hours]]),""),IF(_xlpm.x="","CHECK",_xlfn.IFS(_xlpm.x&lt;=1,"Immediate",_xlpm.x&lt;=6,"Fast",_xlpm.x&lt;=24,"Moderate",_xlpm.x&gt;24,"Delayed")))</f>
        <v>Moderate</v>
      </c>
      <c r="AC1284">
        <v>1</v>
      </c>
      <c r="AD1284" t="str" cm="1">
        <f t="array" ref="AD1284">IF(Table2[[#This Row],[Interaction_Count_Final]]="","N/A",_xlfn.IFS(Table2[[#This Row],[Interaction_Count_Final]]&lt;=2,"Low",Table2[[#This Row],[Interaction_Count_Final]]&lt;=5,"Medium",Table2[[#This Row],[Interaction_Count_Final]]&gt;=6,"High",TRUE,"CHECK"))</f>
        <v>Low</v>
      </c>
      <c r="AE1284" t="s">
        <v>7273</v>
      </c>
      <c r="AF1284" t="b">
        <v>1</v>
      </c>
      <c r="AG1284" t="b">
        <v>1</v>
      </c>
      <c r="AH1284">
        <v>1642</v>
      </c>
      <c r="AI1284">
        <v>44984</v>
      </c>
      <c r="AJ1284" t="b">
        <v>1</v>
      </c>
      <c r="AK1284" t="str" cm="1">
        <f t="array" ref="AK1284">_xlfn.LET(
  _xlpm.txt,TRIM(Raw_Data!F1284),
  _xlpm.norm,SUBSTITUTE(SUBSTITUTE(_xlpm.txt,"-","/"),".","/"),
  _xlpm.p,_xlfn.TEXTSPLIT(_xlpm.norm,"/"),
  _xlpm.a,VALUE(INDEX(_xlpm.p,1)),
  _xlpm.b,VALUE(INDEX(_xlpm.p,2)),
  IF(AND(_xlpm.a&lt;=12,_xlpm.b&lt;=12),"REVIEW_AMBIGUOUS","OK")
)</f>
        <v>OK</v>
      </c>
    </row>
    <row r="1285" spans="1:37">
      <c r="A1285" t="s">
        <v>3853</v>
      </c>
      <c r="B1285" t="s">
        <v>3853</v>
      </c>
      <c r="C1285" t="b">
        <v>0</v>
      </c>
      <c r="D1285" t="s">
        <v>7257</v>
      </c>
      <c r="E1285" t="s">
        <v>3854</v>
      </c>
      <c r="F1285" t="s">
        <v>3854</v>
      </c>
      <c r="G1285" t="s">
        <v>7274</v>
      </c>
      <c r="H1285" t="s">
        <v>263</v>
      </c>
      <c r="I1285" t="s">
        <v>263</v>
      </c>
      <c r="J1285" t="s">
        <v>263</v>
      </c>
      <c r="K1285" t="s">
        <v>125</v>
      </c>
      <c r="L1285" t="s">
        <v>125</v>
      </c>
      <c r="M1285">
        <f>IF(UPPER(TRIM(Table2[[#This Row],[Status_Clean]]))="CONVERTED",1,0)</f>
        <v>0</v>
      </c>
      <c r="N1285">
        <f>IF(ISNUMBER(MATCH(UPPER(TRIM(Table2[[#This Row],[Status_Clean]])),{"CONTACTED","QUALIFIED","CONVERTED"},0)),1,0)</f>
        <v>1</v>
      </c>
      <c r="O1285" cm="1">
        <f t="array" ref="O1285">_xlfn.SWITCH(UPPER(TRIM(Table2[[#This Row],[Status_Clean]])),"NEW",1,"CONTACTED",2,"QUALIFIED",3,"CONVERTED",4,"LOST",5,99)</f>
        <v>2</v>
      </c>
      <c r="P1285">
        <v>45078</v>
      </c>
      <c r="Q1285" t="s">
        <v>7622</v>
      </c>
      <c r="R1285" t="s">
        <v>7622</v>
      </c>
      <c r="S1285">
        <v>45078</v>
      </c>
      <c r="T1285" t="s">
        <v>7261</v>
      </c>
      <c r="U1285">
        <v>45078</v>
      </c>
      <c r="V1285" t="s">
        <v>7276</v>
      </c>
      <c r="W1285" t="s">
        <v>7263</v>
      </c>
      <c r="X1285" t="s">
        <v>7277</v>
      </c>
      <c r="Y1285" t="s">
        <v>7285</v>
      </c>
      <c r="Z1285" t="s">
        <v>2702</v>
      </c>
      <c r="AA1285">
        <v>72</v>
      </c>
      <c r="AB1285" t="str" cm="1">
        <f t="array" ref="AB1285">_xlfn.LET(_xlpm.x,IFERROR(VALUE(Table2[[#This Row],[Response_Time_Hours]]),""),IF(_xlpm.x="","CHECK",_xlfn.IFS(_xlpm.x&lt;=1,"Immediate",_xlpm.x&lt;=6,"Fast",_xlpm.x&lt;=24,"Moderate",_xlpm.x&gt;24,"Delayed")))</f>
        <v>Delayed</v>
      </c>
      <c r="AC1285">
        <v>12</v>
      </c>
      <c r="AD1285" t="str" cm="1">
        <f t="array" ref="AD1285">IF(Table2[[#This Row],[Interaction_Count_Final]]="","N/A",_xlfn.IFS(Table2[[#This Row],[Interaction_Count_Final]]&lt;=2,"Low",Table2[[#This Row],[Interaction_Count_Final]]&lt;=5,"Medium",Table2[[#This Row],[Interaction_Count_Final]]&gt;=6,"High",TRUE,"CHECK"))</f>
        <v>High</v>
      </c>
      <c r="AE1285" t="s">
        <v>7273</v>
      </c>
      <c r="AF1285" t="b">
        <v>1</v>
      </c>
      <c r="AG1285" t="b">
        <v>1</v>
      </c>
      <c r="AH1285">
        <v>1643</v>
      </c>
      <c r="AI1285">
        <v>45078</v>
      </c>
      <c r="AJ1285" t="b">
        <v>1</v>
      </c>
      <c r="AK1285" t="e" cm="1">
        <f t="array" ref="AK1285">_xlfn.LET(
  _xlpm.txt,TRIM(Raw_Data!F1285),
  _xlpm.norm,SUBSTITUTE(SUBSTITUTE(_xlpm.txt,"-","/"),".","/"),
  _xlpm.p,_xlfn.TEXTSPLIT(_xlpm.norm,"/"),
  _xlpm.a,VALUE(INDEX(_xlpm.p,1)),
  _xlpm.b,VALUE(INDEX(_xlpm.p,2)),
  IF(AND(_xlpm.a&lt;=12,_xlpm.b&lt;=12),"REVIEW_AMBIGUOUS","OK")
)</f>
        <v>#REF!</v>
      </c>
    </row>
    <row r="1286" spans="1:37">
      <c r="A1286" t="s">
        <v>3855</v>
      </c>
      <c r="B1286" t="s">
        <v>3855</v>
      </c>
      <c r="C1286" t="b">
        <v>1</v>
      </c>
      <c r="D1286" t="s">
        <v>7257</v>
      </c>
      <c r="E1286" t="s">
        <v>3856</v>
      </c>
      <c r="F1286" t="s">
        <v>3856</v>
      </c>
      <c r="G1286" t="s">
        <v>7268</v>
      </c>
      <c r="H1286" t="s">
        <v>473</v>
      </c>
      <c r="I1286" t="s">
        <v>473</v>
      </c>
      <c r="J1286" t="s">
        <v>473</v>
      </c>
      <c r="K1286" t="s">
        <v>7502</v>
      </c>
      <c r="L1286" t="s">
        <v>71</v>
      </c>
      <c r="M1286">
        <f>IF(UPPER(TRIM(Table2[[#This Row],[Status_Clean]]))="CONVERTED",1,0)</f>
        <v>0</v>
      </c>
      <c r="N1286">
        <f>IF(ISNUMBER(MATCH(UPPER(TRIM(Table2[[#This Row],[Status_Clean]])),{"CONTACTED","QUALIFIED","CONVERTED"},0)),1,0)</f>
        <v>1</v>
      </c>
      <c r="O1286" cm="1">
        <f t="array" ref="O1286">_xlfn.SWITCH(UPPER(TRIM(Table2[[#This Row],[Status_Clean]])),"NEW",1,"CONTACTED",2,"QUALIFIED",3,"CONVERTED",4,"LOST",5,99)</f>
        <v>3</v>
      </c>
      <c r="P1286">
        <v>45517</v>
      </c>
      <c r="Q1286" t="s">
        <v>7346</v>
      </c>
      <c r="R1286" t="s">
        <v>7346</v>
      </c>
      <c r="S1286">
        <v>45517</v>
      </c>
      <c r="T1286" t="s">
        <v>7261</v>
      </c>
      <c r="U1286">
        <v>45517</v>
      </c>
      <c r="V1286" t="s">
        <v>7310</v>
      </c>
      <c r="W1286" t="s">
        <v>7271</v>
      </c>
      <c r="X1286" t="s">
        <v>7288</v>
      </c>
      <c r="Y1286" t="s">
        <v>7265</v>
      </c>
      <c r="Z1286">
        <v>54.2</v>
      </c>
      <c r="AA1286">
        <v>54.2</v>
      </c>
      <c r="AB1286" t="str" cm="1">
        <f t="array" ref="AB1286">_xlfn.LET(_xlpm.x,IFERROR(VALUE(Table2[[#This Row],[Response_Time_Hours]]),""),IF(_xlpm.x="","CHECK",_xlfn.IFS(_xlpm.x&lt;=1,"Immediate",_xlpm.x&lt;=6,"Fast",_xlpm.x&lt;=24,"Moderate",_xlpm.x&gt;24,"Delayed")))</f>
        <v>Delayed</v>
      </c>
      <c r="AC1286">
        <v>42</v>
      </c>
      <c r="AD1286" t="str" cm="1">
        <f t="array" ref="AD1286">IF(Table2[[#This Row],[Interaction_Count_Final]]="","N/A",_xlfn.IFS(Table2[[#This Row],[Interaction_Count_Final]]&lt;=2,"Low",Table2[[#This Row],[Interaction_Count_Final]]&lt;=5,"Medium",Table2[[#This Row],[Interaction_Count_Final]]&gt;=6,"High",TRUE,"CHECK"))</f>
        <v>High</v>
      </c>
      <c r="AE1286" t="s">
        <v>7273</v>
      </c>
      <c r="AF1286" t="b">
        <v>1</v>
      </c>
      <c r="AG1286" t="b">
        <v>1</v>
      </c>
      <c r="AH1286">
        <v>1645</v>
      </c>
      <c r="AI1286">
        <v>45517</v>
      </c>
      <c r="AJ1286" t="b">
        <v>1</v>
      </c>
      <c r="AK1286" t="e" cm="1">
        <f t="array" ref="AK1286">_xlfn.LET(
  _xlpm.txt,TRIM(Raw_Data!F1286),
  _xlpm.norm,SUBSTITUTE(SUBSTITUTE(_xlpm.txt,"-","/"),".","/"),
  _xlpm.p,_xlfn.TEXTSPLIT(_xlpm.norm,"/"),
  _xlpm.a,VALUE(INDEX(_xlpm.p,1)),
  _xlpm.b,VALUE(INDEX(_xlpm.p,2)),
  IF(AND(_xlpm.a&lt;=12,_xlpm.b&lt;=12),"REVIEW_AMBIGUOUS","OK")
)</f>
        <v>#REF!</v>
      </c>
    </row>
    <row r="1287" spans="1:37">
      <c r="A1287" t="s">
        <v>3857</v>
      </c>
      <c r="B1287" t="s">
        <v>3857</v>
      </c>
      <c r="C1287" t="b">
        <v>1</v>
      </c>
      <c r="D1287" t="s">
        <v>7257</v>
      </c>
      <c r="E1287" t="s">
        <v>3858</v>
      </c>
      <c r="F1287" t="s">
        <v>3858</v>
      </c>
      <c r="G1287" t="s">
        <v>7268</v>
      </c>
      <c r="H1287" t="s">
        <v>792</v>
      </c>
      <c r="I1287" t="s">
        <v>792</v>
      </c>
      <c r="J1287" t="s">
        <v>792</v>
      </c>
      <c r="K1287" t="s">
        <v>7259</v>
      </c>
      <c r="L1287" t="s">
        <v>193</v>
      </c>
      <c r="M1287">
        <f>IF(UPPER(TRIM(Table2[[#This Row],[Status_Clean]]))="CONVERTED",1,0)</f>
        <v>0</v>
      </c>
      <c r="N1287">
        <f>IF(ISNUMBER(MATCH(UPPER(TRIM(Table2[[#This Row],[Status_Clean]])),{"CONTACTED","QUALIFIED","CONVERTED"},0)),1,0)</f>
        <v>0</v>
      </c>
      <c r="O1287" cm="1">
        <f t="array" ref="O1287">_xlfn.SWITCH(UPPER(TRIM(Table2[[#This Row],[Status_Clean]])),"NEW",1,"CONTACTED",2,"QUALIFIED",3,"CONVERTED",4,"LOST",5,99)</f>
        <v>1</v>
      </c>
      <c r="P1287">
        <v>45627</v>
      </c>
      <c r="Q1287" t="s">
        <v>8276</v>
      </c>
      <c r="R1287" t="s">
        <v>8276</v>
      </c>
      <c r="S1287">
        <v>45627</v>
      </c>
      <c r="T1287" t="s">
        <v>7261</v>
      </c>
      <c r="U1287">
        <v>45627</v>
      </c>
      <c r="V1287" t="s">
        <v>7262</v>
      </c>
      <c r="W1287" t="s">
        <v>7271</v>
      </c>
      <c r="X1287" t="s">
        <v>7264</v>
      </c>
      <c r="Y1287" t="s">
        <v>7293</v>
      </c>
      <c r="Z1287">
        <v>0.9</v>
      </c>
      <c r="AA1287">
        <v>0.9</v>
      </c>
      <c r="AB1287" t="str" cm="1">
        <f t="array" ref="AB1287">_xlfn.LET(_xlpm.x,IFERROR(VALUE(Table2[[#This Row],[Response_Time_Hours]]),""),IF(_xlpm.x="","CHECK",_xlfn.IFS(_xlpm.x&lt;=1,"Immediate",_xlpm.x&lt;=6,"Fast",_xlpm.x&lt;=24,"Moderate",_xlpm.x&gt;24,"Delayed")))</f>
        <v>Immediate</v>
      </c>
      <c r="AC1287">
        <v>31</v>
      </c>
      <c r="AD1287" t="str" cm="1">
        <f t="array" ref="AD1287">IF(Table2[[#This Row],[Interaction_Count_Final]]="","N/A",_xlfn.IFS(Table2[[#This Row],[Interaction_Count_Final]]&lt;=2,"Low",Table2[[#This Row],[Interaction_Count_Final]]&lt;=5,"Medium",Table2[[#This Row],[Interaction_Count_Final]]&gt;=6,"High",TRUE,"CHECK"))</f>
        <v>High</v>
      </c>
      <c r="AE1287" t="s">
        <v>7273</v>
      </c>
      <c r="AF1287" t="b">
        <v>1</v>
      </c>
      <c r="AG1287" t="b">
        <v>1</v>
      </c>
      <c r="AH1287">
        <v>1646</v>
      </c>
      <c r="AI1287">
        <v>45627</v>
      </c>
      <c r="AJ1287" t="b">
        <v>1</v>
      </c>
      <c r="AK1287" t="e" cm="1">
        <f t="array" ref="AK1287">_xlfn.LET(
  _xlpm.txt,TRIM(Raw_Data!F1287),
  _xlpm.norm,SUBSTITUTE(SUBSTITUTE(_xlpm.txt,"-","/"),".","/"),
  _xlpm.p,_xlfn.TEXTSPLIT(_xlpm.norm,"/"),
  _xlpm.a,VALUE(INDEX(_xlpm.p,1)),
  _xlpm.b,VALUE(INDEX(_xlpm.p,2)),
  IF(AND(_xlpm.a&lt;=12,_xlpm.b&lt;=12),"REVIEW_AMBIGUOUS","OK")
)</f>
        <v>#REF!</v>
      </c>
    </row>
    <row r="1288" spans="1:37">
      <c r="A1288" t="s">
        <v>3859</v>
      </c>
      <c r="B1288" t="s">
        <v>3859</v>
      </c>
      <c r="C1288" t="b">
        <v>0</v>
      </c>
      <c r="D1288" t="s">
        <v>7257</v>
      </c>
      <c r="E1288" t="s">
        <v>8277</v>
      </c>
      <c r="F1288" t="s">
        <v>8277</v>
      </c>
      <c r="G1288" t="s">
        <v>7268</v>
      </c>
      <c r="H1288" t="s">
        <v>792</v>
      </c>
      <c r="I1288" t="s">
        <v>792</v>
      </c>
      <c r="J1288" t="s">
        <v>792</v>
      </c>
      <c r="K1288" t="s">
        <v>7301</v>
      </c>
      <c r="L1288" t="s">
        <v>125</v>
      </c>
      <c r="M1288">
        <f>IF(UPPER(TRIM(Table2[[#This Row],[Status_Clean]]))="CONVERTED",1,0)</f>
        <v>0</v>
      </c>
      <c r="N1288">
        <f>IF(ISNUMBER(MATCH(UPPER(TRIM(Table2[[#This Row],[Status_Clean]])),{"CONTACTED","QUALIFIED","CONVERTED"},0)),1,0)</f>
        <v>1</v>
      </c>
      <c r="O1288" cm="1">
        <f t="array" ref="O1288">_xlfn.SWITCH(UPPER(TRIM(Table2[[#This Row],[Status_Clean]])),"NEW",1,"CONTACTED",2,"QUALIFIED",3,"CONVERTED",4,"LOST",5,99)</f>
        <v>2</v>
      </c>
      <c r="P1288">
        <v>45554</v>
      </c>
      <c r="Q1288" t="s">
        <v>7371</v>
      </c>
      <c r="R1288" t="s">
        <v>7371</v>
      </c>
      <c r="S1288">
        <v>45554</v>
      </c>
      <c r="T1288" t="s">
        <v>7261</v>
      </c>
      <c r="U1288">
        <v>45554</v>
      </c>
      <c r="V1288" t="s">
        <v>7287</v>
      </c>
      <c r="W1288" t="s">
        <v>7271</v>
      </c>
      <c r="X1288" t="s">
        <v>7288</v>
      </c>
      <c r="Y1288" t="s">
        <v>7285</v>
      </c>
      <c r="Z1288">
        <v>17.7</v>
      </c>
      <c r="AA1288">
        <v>17.7</v>
      </c>
      <c r="AB1288" t="str" cm="1">
        <f t="array" ref="AB1288">_xlfn.LET(_xlpm.x,IFERROR(VALUE(Table2[[#This Row],[Response_Time_Hours]]),""),IF(_xlpm.x="","CHECK",_xlfn.IFS(_xlpm.x&lt;=1,"Immediate",_xlpm.x&lt;=6,"Fast",_xlpm.x&lt;=24,"Moderate",_xlpm.x&gt;24,"Delayed")))</f>
        <v>Moderate</v>
      </c>
      <c r="AC1288">
        <v>24</v>
      </c>
      <c r="AD1288" t="str" cm="1">
        <f t="array" ref="AD1288">IF(Table2[[#This Row],[Interaction_Count_Final]]="","N/A",_xlfn.IFS(Table2[[#This Row],[Interaction_Count_Final]]&lt;=2,"Low",Table2[[#This Row],[Interaction_Count_Final]]&lt;=5,"Medium",Table2[[#This Row],[Interaction_Count_Final]]&gt;=6,"High",TRUE,"CHECK"))</f>
        <v>High</v>
      </c>
      <c r="AE1288" t="s">
        <v>7289</v>
      </c>
      <c r="AF1288" t="b">
        <v>1</v>
      </c>
      <c r="AG1288" t="b">
        <v>1</v>
      </c>
      <c r="AH1288">
        <v>1648</v>
      </c>
      <c r="AI1288">
        <v>45554</v>
      </c>
      <c r="AJ1288" t="b">
        <v>1</v>
      </c>
      <c r="AK1288" t="e" cm="1">
        <f t="array" ref="AK1288">_xlfn.LET(
  _xlpm.txt,TRIM(Raw_Data!F1288),
  _xlpm.norm,SUBSTITUTE(SUBSTITUTE(_xlpm.txt,"-","/"),".","/"),
  _xlpm.p,_xlfn.TEXTSPLIT(_xlpm.norm,"/"),
  _xlpm.a,VALUE(INDEX(_xlpm.p,1)),
  _xlpm.b,VALUE(INDEX(_xlpm.p,2)),
  IF(AND(_xlpm.a&lt;=12,_xlpm.b&lt;=12),"REVIEW_AMBIGUOUS","OK")
)</f>
        <v>#REF!</v>
      </c>
    </row>
    <row r="1289" spans="1:37">
      <c r="A1289" t="s">
        <v>3861</v>
      </c>
      <c r="B1289" t="s">
        <v>3861</v>
      </c>
      <c r="C1289" t="b">
        <v>0</v>
      </c>
      <c r="D1289" t="s">
        <v>7257</v>
      </c>
      <c r="E1289" t="s">
        <v>3862</v>
      </c>
      <c r="F1289" t="s">
        <v>3862</v>
      </c>
      <c r="G1289" t="s">
        <v>7274</v>
      </c>
      <c r="H1289" t="s">
        <v>337</v>
      </c>
      <c r="I1289" t="s">
        <v>337</v>
      </c>
      <c r="J1289" t="s">
        <v>101</v>
      </c>
      <c r="K1289" t="s">
        <v>193</v>
      </c>
      <c r="L1289" t="s">
        <v>193</v>
      </c>
      <c r="M1289">
        <f>IF(UPPER(TRIM(Table2[[#This Row],[Status_Clean]]))="CONVERTED",1,0)</f>
        <v>0</v>
      </c>
      <c r="N1289">
        <f>IF(ISNUMBER(MATCH(UPPER(TRIM(Table2[[#This Row],[Status_Clean]])),{"CONTACTED","QUALIFIED","CONVERTED"},0)),1,0)</f>
        <v>0</v>
      </c>
      <c r="O1289" cm="1">
        <f t="array" ref="O1289">_xlfn.SWITCH(UPPER(TRIM(Table2[[#This Row],[Status_Clean]])),"NEW",1,"CONTACTED",2,"QUALIFIED",3,"CONVERTED",4,"LOST",5,99)</f>
        <v>1</v>
      </c>
      <c r="P1289" t="s">
        <v>3863</v>
      </c>
      <c r="Q1289" t="s">
        <v>3863</v>
      </c>
      <c r="R1289" t="s">
        <v>3863</v>
      </c>
      <c r="S1289">
        <v>45379</v>
      </c>
      <c r="T1289" t="s">
        <v>7261</v>
      </c>
      <c r="U1289">
        <v>45379</v>
      </c>
      <c r="V1289" t="s">
        <v>7295</v>
      </c>
      <c r="W1289" t="s">
        <v>7271</v>
      </c>
      <c r="X1289" t="s">
        <v>7284</v>
      </c>
      <c r="Y1289" t="s">
        <v>7285</v>
      </c>
      <c r="Z1289">
        <v>69</v>
      </c>
      <c r="AA1289">
        <v>69</v>
      </c>
      <c r="AB1289" t="str" cm="1">
        <f t="array" ref="AB1289">_xlfn.LET(_xlpm.x,IFERROR(VALUE(Table2[[#This Row],[Response_Time_Hours]]),""),IF(_xlpm.x="","CHECK",_xlfn.IFS(_xlpm.x&lt;=1,"Immediate",_xlpm.x&lt;=6,"Fast",_xlpm.x&lt;=24,"Moderate",_xlpm.x&gt;24,"Delayed")))</f>
        <v>Delayed</v>
      </c>
      <c r="AC1289">
        <v>14</v>
      </c>
      <c r="AD1289" t="str" cm="1">
        <f t="array" ref="AD1289">IF(Table2[[#This Row],[Interaction_Count_Final]]="","N/A",_xlfn.IFS(Table2[[#This Row],[Interaction_Count_Final]]&lt;=2,"Low",Table2[[#This Row],[Interaction_Count_Final]]&lt;=5,"Medium",Table2[[#This Row],[Interaction_Count_Final]]&gt;=6,"High",TRUE,"CHECK"))</f>
        <v>High</v>
      </c>
      <c r="AE1289" t="s">
        <v>7273</v>
      </c>
      <c r="AF1289" t="b">
        <v>1</v>
      </c>
      <c r="AG1289" t="b">
        <v>1</v>
      </c>
      <c r="AH1289">
        <v>1649</v>
      </c>
      <c r="AI1289">
        <v>45379</v>
      </c>
      <c r="AJ1289" t="b">
        <v>1</v>
      </c>
      <c r="AK1289" t="str" cm="1">
        <f t="array" ref="AK1289">_xlfn.LET(
  _xlpm.txt,TRIM(Raw_Data!F1289),
  _xlpm.norm,SUBSTITUTE(SUBSTITUTE(_xlpm.txt,"-","/"),".","/"),
  _xlpm.p,_xlfn.TEXTSPLIT(_xlpm.norm,"/"),
  _xlpm.a,VALUE(INDEX(_xlpm.p,1)),
  _xlpm.b,VALUE(INDEX(_xlpm.p,2)),
  IF(AND(_xlpm.a&lt;=12,_xlpm.b&lt;=12),"REVIEW_AMBIGUOUS","OK")
)</f>
        <v>OK</v>
      </c>
    </row>
    <row r="1290" spans="1:37">
      <c r="A1290" t="s">
        <v>3864</v>
      </c>
      <c r="B1290" t="s">
        <v>3864</v>
      </c>
      <c r="C1290" t="b">
        <v>1</v>
      </c>
      <c r="D1290" t="s">
        <v>7257</v>
      </c>
      <c r="E1290" t="s">
        <v>3865</v>
      </c>
      <c r="F1290" t="s">
        <v>3865</v>
      </c>
      <c r="G1290" t="s">
        <v>7303</v>
      </c>
      <c r="H1290" t="s">
        <v>600</v>
      </c>
      <c r="I1290" t="s">
        <v>600</v>
      </c>
      <c r="J1290" t="s">
        <v>254</v>
      </c>
      <c r="K1290" t="s">
        <v>7281</v>
      </c>
      <c r="L1290" t="s">
        <v>125</v>
      </c>
      <c r="M1290">
        <f>IF(UPPER(TRIM(Table2[[#This Row],[Status_Clean]]))="CONVERTED",1,0)</f>
        <v>0</v>
      </c>
      <c r="N1290">
        <f>IF(ISNUMBER(MATCH(UPPER(TRIM(Table2[[#This Row],[Status_Clean]])),{"CONTACTED","QUALIFIED","CONVERTED"},0)),1,0)</f>
        <v>1</v>
      </c>
      <c r="O1290" cm="1">
        <f t="array" ref="O1290">_xlfn.SWITCH(UPPER(TRIM(Table2[[#This Row],[Status_Clean]])),"NEW",1,"CONTACTED",2,"QUALIFIED",3,"CONVERTED",4,"LOST",5,99)</f>
        <v>2</v>
      </c>
      <c r="P1290">
        <v>45513</v>
      </c>
      <c r="Q1290" t="s">
        <v>7757</v>
      </c>
      <c r="R1290" t="s">
        <v>7757</v>
      </c>
      <c r="S1290">
        <v>45513</v>
      </c>
      <c r="T1290" t="s">
        <v>7261</v>
      </c>
      <c r="U1290">
        <v>45513</v>
      </c>
      <c r="V1290" t="s">
        <v>7310</v>
      </c>
      <c r="W1290" t="s">
        <v>7271</v>
      </c>
      <c r="X1290" t="s">
        <v>7288</v>
      </c>
      <c r="Y1290" t="s">
        <v>7312</v>
      </c>
      <c r="Z1290" t="s">
        <v>3866</v>
      </c>
      <c r="AA1290">
        <v>17.7</v>
      </c>
      <c r="AB1290" t="str" cm="1">
        <f t="array" ref="AB1290">_xlfn.LET(_xlpm.x,IFERROR(VALUE(Table2[[#This Row],[Response_Time_Hours]]),""),IF(_xlpm.x="","CHECK",_xlfn.IFS(_xlpm.x&lt;=1,"Immediate",_xlpm.x&lt;=6,"Fast",_xlpm.x&lt;=24,"Moderate",_xlpm.x&gt;24,"Delayed")))</f>
        <v>Moderate</v>
      </c>
      <c r="AC1290" t="s">
        <v>232</v>
      </c>
      <c r="AD1290" t="str" cm="1">
        <f t="array" ref="AD1290">IF(Table2[[#This Row],[Interaction_Count_Final]]="","N/A",_xlfn.IFS(Table2[[#This Row],[Interaction_Count_Final]]&lt;=2,"Low",Table2[[#This Row],[Interaction_Count_Final]]&lt;=5,"Medium",Table2[[#This Row],[Interaction_Count_Final]]&gt;=6,"High",TRUE,"CHECK"))</f>
        <v>High</v>
      </c>
      <c r="AE1290" t="s">
        <v>7266</v>
      </c>
      <c r="AF1290" t="b">
        <v>1</v>
      </c>
      <c r="AG1290" t="b">
        <v>1</v>
      </c>
      <c r="AH1290">
        <v>1651</v>
      </c>
      <c r="AI1290">
        <v>45513</v>
      </c>
      <c r="AJ1290" t="b">
        <v>1</v>
      </c>
      <c r="AK1290" t="e" cm="1">
        <f t="array" ref="AK1290">_xlfn.LET(
  _xlpm.txt,TRIM(Raw_Data!F1290),
  _xlpm.norm,SUBSTITUTE(SUBSTITUTE(_xlpm.txt,"-","/"),".","/"),
  _xlpm.p,_xlfn.TEXTSPLIT(_xlpm.norm,"/"),
  _xlpm.a,VALUE(INDEX(_xlpm.p,1)),
  _xlpm.b,VALUE(INDEX(_xlpm.p,2)),
  IF(AND(_xlpm.a&lt;=12,_xlpm.b&lt;=12),"REVIEW_AMBIGUOUS","OK")
)</f>
        <v>#REF!</v>
      </c>
    </row>
    <row r="1291" spans="1:37">
      <c r="A1291" t="s">
        <v>3867</v>
      </c>
      <c r="B1291" t="s">
        <v>3867</v>
      </c>
      <c r="C1291" t="b">
        <v>0</v>
      </c>
      <c r="D1291" t="s">
        <v>7257</v>
      </c>
      <c r="E1291" t="s">
        <v>3868</v>
      </c>
      <c r="F1291" t="s">
        <v>3868</v>
      </c>
      <c r="G1291" t="s">
        <v>7274</v>
      </c>
      <c r="H1291" t="s">
        <v>600</v>
      </c>
      <c r="I1291" t="s">
        <v>600</v>
      </c>
      <c r="J1291" t="s">
        <v>254</v>
      </c>
      <c r="K1291" t="s">
        <v>71</v>
      </c>
      <c r="L1291" t="s">
        <v>71</v>
      </c>
      <c r="M1291">
        <f>IF(UPPER(TRIM(Table2[[#This Row],[Status_Clean]]))="CONVERTED",1,0)</f>
        <v>0</v>
      </c>
      <c r="N1291">
        <f>IF(ISNUMBER(MATCH(UPPER(TRIM(Table2[[#This Row],[Status_Clean]])),{"CONTACTED","QUALIFIED","CONVERTED"},0)),1,0)</f>
        <v>1</v>
      </c>
      <c r="O1291" cm="1">
        <f t="array" ref="O1291">_xlfn.SWITCH(UPPER(TRIM(Table2[[#This Row],[Status_Clean]])),"NEW",1,"CONTACTED",2,"QUALIFIED",3,"CONVERTED",4,"LOST",5,99)</f>
        <v>3</v>
      </c>
      <c r="P1291">
        <v>45529</v>
      </c>
      <c r="Q1291" t="s">
        <v>8158</v>
      </c>
      <c r="R1291" t="s">
        <v>8158</v>
      </c>
      <c r="S1291">
        <v>45529</v>
      </c>
      <c r="T1291" t="s">
        <v>7261</v>
      </c>
      <c r="U1291">
        <v>45529</v>
      </c>
      <c r="V1291" t="s">
        <v>7310</v>
      </c>
      <c r="W1291" t="s">
        <v>7271</v>
      </c>
      <c r="X1291" t="s">
        <v>7288</v>
      </c>
      <c r="Y1291" t="s">
        <v>7293</v>
      </c>
      <c r="Z1291" t="s">
        <v>3869</v>
      </c>
      <c r="AA1291">
        <v>49.9</v>
      </c>
      <c r="AB1291" t="str" cm="1">
        <f t="array" ref="AB1291">_xlfn.LET(_xlpm.x,IFERROR(VALUE(Table2[[#This Row],[Response_Time_Hours]]),""),IF(_xlpm.x="","CHECK",_xlfn.IFS(_xlpm.x&lt;=1,"Immediate",_xlpm.x&lt;=6,"Fast",_xlpm.x&lt;=24,"Moderate",_xlpm.x&gt;24,"Delayed")))</f>
        <v>Delayed</v>
      </c>
      <c r="AC1291">
        <v>45</v>
      </c>
      <c r="AD1291" t="str" cm="1">
        <f t="array" ref="AD1291">IF(Table2[[#This Row],[Interaction_Count_Final]]="","N/A",_xlfn.IFS(Table2[[#This Row],[Interaction_Count_Final]]&lt;=2,"Low",Table2[[#This Row],[Interaction_Count_Final]]&lt;=5,"Medium",Table2[[#This Row],[Interaction_Count_Final]]&gt;=6,"High",TRUE,"CHECK"))</f>
        <v>High</v>
      </c>
      <c r="AE1291" t="s">
        <v>7289</v>
      </c>
      <c r="AF1291" t="b">
        <v>1</v>
      </c>
      <c r="AG1291" t="b">
        <v>1</v>
      </c>
      <c r="AH1291">
        <v>1653</v>
      </c>
      <c r="AI1291">
        <v>45529</v>
      </c>
      <c r="AJ1291" t="b">
        <v>1</v>
      </c>
      <c r="AK1291" t="e" cm="1">
        <f t="array" ref="AK1291">_xlfn.LET(
  _xlpm.txt,TRIM(Raw_Data!F1291),
  _xlpm.norm,SUBSTITUTE(SUBSTITUTE(_xlpm.txt,"-","/"),".","/"),
  _xlpm.p,_xlfn.TEXTSPLIT(_xlpm.norm,"/"),
  _xlpm.a,VALUE(INDEX(_xlpm.p,1)),
  _xlpm.b,VALUE(INDEX(_xlpm.p,2)),
  IF(AND(_xlpm.a&lt;=12,_xlpm.b&lt;=12),"REVIEW_AMBIGUOUS","OK")
)</f>
        <v>#REF!</v>
      </c>
    </row>
    <row r="1292" spans="1:37">
      <c r="A1292" t="s">
        <v>3870</v>
      </c>
      <c r="B1292" t="s">
        <v>3870</v>
      </c>
      <c r="C1292" t="b">
        <v>0</v>
      </c>
      <c r="D1292" t="s">
        <v>7257</v>
      </c>
      <c r="E1292" t="s">
        <v>3871</v>
      </c>
      <c r="F1292" t="s">
        <v>3871</v>
      </c>
      <c r="G1292" t="s">
        <v>7258</v>
      </c>
      <c r="H1292" t="s">
        <v>359</v>
      </c>
      <c r="I1292" t="s">
        <v>359</v>
      </c>
      <c r="J1292" t="s">
        <v>473</v>
      </c>
      <c r="K1292" t="s">
        <v>71</v>
      </c>
      <c r="L1292" t="s">
        <v>71</v>
      </c>
      <c r="M1292">
        <f>IF(UPPER(TRIM(Table2[[#This Row],[Status_Clean]]))="CONVERTED",1,0)</f>
        <v>0</v>
      </c>
      <c r="N1292">
        <f>IF(ISNUMBER(MATCH(UPPER(TRIM(Table2[[#This Row],[Status_Clean]])),{"CONTACTED","QUALIFIED","CONVERTED"},0)),1,0)</f>
        <v>1</v>
      </c>
      <c r="O1292" cm="1">
        <f t="array" ref="O1292">_xlfn.SWITCH(UPPER(TRIM(Table2[[#This Row],[Status_Clean]])),"NEW",1,"CONTACTED",2,"QUALIFIED",3,"CONVERTED",4,"LOST",5,99)</f>
        <v>3</v>
      </c>
      <c r="P1292">
        <v>45407</v>
      </c>
      <c r="Q1292" t="s">
        <v>7467</v>
      </c>
      <c r="R1292" t="s">
        <v>7467</v>
      </c>
      <c r="S1292">
        <v>45407</v>
      </c>
      <c r="T1292" t="s">
        <v>7261</v>
      </c>
      <c r="U1292">
        <v>45407</v>
      </c>
      <c r="V1292" t="s">
        <v>7297</v>
      </c>
      <c r="W1292" t="s">
        <v>7271</v>
      </c>
      <c r="X1292" t="s">
        <v>7277</v>
      </c>
      <c r="Y1292" t="s">
        <v>7285</v>
      </c>
      <c r="Z1292">
        <v>18</v>
      </c>
      <c r="AA1292">
        <v>18</v>
      </c>
      <c r="AB1292" t="str" cm="1">
        <f t="array" ref="AB1292">_xlfn.LET(_xlpm.x,IFERROR(VALUE(Table2[[#This Row],[Response_Time_Hours]]),""),IF(_xlpm.x="","CHECK",_xlfn.IFS(_xlpm.x&lt;=1,"Immediate",_xlpm.x&lt;=6,"Fast",_xlpm.x&lt;=24,"Moderate",_xlpm.x&gt;24,"Delayed")))</f>
        <v>Moderate</v>
      </c>
      <c r="AC1292" t="s">
        <v>232</v>
      </c>
      <c r="AD1292" t="str" cm="1">
        <f t="array" ref="AD1292">IF(Table2[[#This Row],[Interaction_Count_Final]]="","N/A",_xlfn.IFS(Table2[[#This Row],[Interaction_Count_Final]]&lt;=2,"Low",Table2[[#This Row],[Interaction_Count_Final]]&lt;=5,"Medium",Table2[[#This Row],[Interaction_Count_Final]]&gt;=6,"High",TRUE,"CHECK"))</f>
        <v>High</v>
      </c>
      <c r="AE1292" t="s">
        <v>7273</v>
      </c>
      <c r="AF1292" t="b">
        <v>1</v>
      </c>
      <c r="AG1292" t="b">
        <v>1</v>
      </c>
      <c r="AH1292">
        <v>1654</v>
      </c>
      <c r="AI1292">
        <v>45407</v>
      </c>
      <c r="AJ1292" t="b">
        <v>1</v>
      </c>
      <c r="AK1292" t="e" cm="1">
        <f t="array" ref="AK1292">_xlfn.LET(
  _xlpm.txt,TRIM(Raw_Data!F1292),
  _xlpm.norm,SUBSTITUTE(SUBSTITUTE(_xlpm.txt,"-","/"),".","/"),
  _xlpm.p,_xlfn.TEXTSPLIT(_xlpm.norm,"/"),
  _xlpm.a,VALUE(INDEX(_xlpm.p,1)),
  _xlpm.b,VALUE(INDEX(_xlpm.p,2)),
  IF(AND(_xlpm.a&lt;=12,_xlpm.b&lt;=12),"REVIEW_AMBIGUOUS","OK")
)</f>
        <v>#REF!</v>
      </c>
    </row>
    <row r="1293" spans="1:37">
      <c r="A1293" t="s">
        <v>3872</v>
      </c>
      <c r="B1293" t="s">
        <v>3872</v>
      </c>
      <c r="C1293" t="b">
        <v>0</v>
      </c>
      <c r="D1293" t="s">
        <v>7257</v>
      </c>
      <c r="E1293" t="s">
        <v>3873</v>
      </c>
      <c r="F1293" t="s">
        <v>3873</v>
      </c>
      <c r="G1293" t="s">
        <v>7274</v>
      </c>
      <c r="H1293" t="s">
        <v>222</v>
      </c>
      <c r="I1293" t="s">
        <v>222</v>
      </c>
      <c r="J1293" t="s">
        <v>222</v>
      </c>
      <c r="K1293" t="s">
        <v>7319</v>
      </c>
      <c r="L1293" t="s">
        <v>71</v>
      </c>
      <c r="M1293">
        <f>IF(UPPER(TRIM(Table2[[#This Row],[Status_Clean]]))="CONVERTED",1,0)</f>
        <v>0</v>
      </c>
      <c r="N1293">
        <f>IF(ISNUMBER(MATCH(UPPER(TRIM(Table2[[#This Row],[Status_Clean]])),{"CONTACTED","QUALIFIED","CONVERTED"},0)),1,0)</f>
        <v>1</v>
      </c>
      <c r="O1293" cm="1">
        <f t="array" ref="O1293">_xlfn.SWITCH(UPPER(TRIM(Table2[[#This Row],[Status_Clean]])),"NEW",1,"CONTACTED",2,"QUALIFIED",3,"CONVERTED",4,"LOST",5,99)</f>
        <v>3</v>
      </c>
      <c r="P1293">
        <v>45011</v>
      </c>
      <c r="Q1293" t="s">
        <v>8278</v>
      </c>
      <c r="R1293" t="s">
        <v>8278</v>
      </c>
      <c r="S1293">
        <v>45011</v>
      </c>
      <c r="T1293" t="s">
        <v>7261</v>
      </c>
      <c r="U1293">
        <v>45011</v>
      </c>
      <c r="V1293" t="s">
        <v>7295</v>
      </c>
      <c r="W1293" t="s">
        <v>7263</v>
      </c>
      <c r="X1293" t="s">
        <v>7284</v>
      </c>
      <c r="Y1293" t="s">
        <v>7293</v>
      </c>
      <c r="Z1293" t="s">
        <v>521</v>
      </c>
      <c r="AA1293">
        <v>10.5</v>
      </c>
      <c r="AB1293" t="str" cm="1">
        <f t="array" ref="AB1293">_xlfn.LET(_xlpm.x,IFERROR(VALUE(Table2[[#This Row],[Response_Time_Hours]]),""),IF(_xlpm.x="","CHECK",_xlfn.IFS(_xlpm.x&lt;=1,"Immediate",_xlpm.x&lt;=6,"Fast",_xlpm.x&lt;=24,"Moderate",_xlpm.x&gt;24,"Delayed")))</f>
        <v>Moderate</v>
      </c>
      <c r="AC1293">
        <v>18</v>
      </c>
      <c r="AD1293" t="str" cm="1">
        <f t="array" ref="AD1293">IF(Table2[[#This Row],[Interaction_Count_Final]]="","N/A",_xlfn.IFS(Table2[[#This Row],[Interaction_Count_Final]]&lt;=2,"Low",Table2[[#This Row],[Interaction_Count_Final]]&lt;=5,"Medium",Table2[[#This Row],[Interaction_Count_Final]]&gt;=6,"High",TRUE,"CHECK"))</f>
        <v>High</v>
      </c>
      <c r="AE1293" t="s">
        <v>7273</v>
      </c>
      <c r="AF1293" t="b">
        <v>1</v>
      </c>
      <c r="AG1293" t="b">
        <v>1</v>
      </c>
      <c r="AH1293">
        <v>1655</v>
      </c>
      <c r="AI1293">
        <v>45011</v>
      </c>
      <c r="AJ1293" t="b">
        <v>1</v>
      </c>
      <c r="AK1293" t="e" cm="1">
        <f t="array" ref="AK1293">_xlfn.LET(
  _xlpm.txt,TRIM(Raw_Data!F1293),
  _xlpm.norm,SUBSTITUTE(SUBSTITUTE(_xlpm.txt,"-","/"),".","/"),
  _xlpm.p,_xlfn.TEXTSPLIT(_xlpm.norm,"/"),
  _xlpm.a,VALUE(INDEX(_xlpm.p,1)),
  _xlpm.b,VALUE(INDEX(_xlpm.p,2)),
  IF(AND(_xlpm.a&lt;=12,_xlpm.b&lt;=12),"REVIEW_AMBIGUOUS","OK")
)</f>
        <v>#REF!</v>
      </c>
    </row>
    <row r="1294" spans="1:37">
      <c r="A1294" t="s">
        <v>3874</v>
      </c>
      <c r="B1294" t="s">
        <v>3874</v>
      </c>
      <c r="C1294" t="b">
        <v>0</v>
      </c>
      <c r="D1294" t="s">
        <v>7257</v>
      </c>
      <c r="E1294" t="s">
        <v>3875</v>
      </c>
      <c r="F1294" t="s">
        <v>3875</v>
      </c>
      <c r="G1294" t="s">
        <v>7280</v>
      </c>
      <c r="H1294" t="s">
        <v>106</v>
      </c>
      <c r="I1294" t="s">
        <v>106</v>
      </c>
      <c r="J1294" t="s">
        <v>106</v>
      </c>
      <c r="K1294" t="s">
        <v>250</v>
      </c>
      <c r="L1294" t="s">
        <v>250</v>
      </c>
      <c r="M1294">
        <f>IF(UPPER(TRIM(Table2[[#This Row],[Status_Clean]]))="CONVERTED",1,0)</f>
        <v>1</v>
      </c>
      <c r="N1294">
        <f>IF(ISNUMBER(MATCH(UPPER(TRIM(Table2[[#This Row],[Status_Clean]])),{"CONTACTED","QUALIFIED","CONVERTED"},0)),1,0)</f>
        <v>1</v>
      </c>
      <c r="O1294" cm="1">
        <f t="array" ref="O1294">_xlfn.SWITCH(UPPER(TRIM(Table2[[#This Row],[Status_Clean]])),"NEW",1,"CONTACTED",2,"QUALIFIED",3,"CONVERTED",4,"LOST",5,99)</f>
        <v>4</v>
      </c>
      <c r="P1294" t="s">
        <v>3876</v>
      </c>
      <c r="Q1294" t="s">
        <v>8279</v>
      </c>
      <c r="R1294" t="s">
        <v>8279</v>
      </c>
      <c r="S1294">
        <v>45591</v>
      </c>
      <c r="T1294" t="s">
        <v>7261</v>
      </c>
      <c r="U1294">
        <v>45591</v>
      </c>
      <c r="V1294" t="s">
        <v>7270</v>
      </c>
      <c r="W1294" t="s">
        <v>7271</v>
      </c>
      <c r="X1294" t="s">
        <v>7264</v>
      </c>
      <c r="Y1294" t="s">
        <v>7278</v>
      </c>
      <c r="Z1294" t="s">
        <v>637</v>
      </c>
      <c r="AA1294">
        <v>7.1999999999999993</v>
      </c>
      <c r="AB1294" t="str" cm="1">
        <f t="array" ref="AB1294">_xlfn.LET(_xlpm.x,IFERROR(VALUE(Table2[[#This Row],[Response_Time_Hours]]),""),IF(_xlpm.x="","CHECK",_xlfn.IFS(_xlpm.x&lt;=1,"Immediate",_xlpm.x&lt;=6,"Fast",_xlpm.x&lt;=24,"Moderate",_xlpm.x&gt;24,"Delayed")))</f>
        <v>Moderate</v>
      </c>
      <c r="AC1294">
        <v>47</v>
      </c>
      <c r="AD1294" t="str" cm="1">
        <f t="array" ref="AD1294">IF(Table2[[#This Row],[Interaction_Count_Final]]="","N/A",_xlfn.IFS(Table2[[#This Row],[Interaction_Count_Final]]&lt;=2,"Low",Table2[[#This Row],[Interaction_Count_Final]]&lt;=5,"Medium",Table2[[#This Row],[Interaction_Count_Final]]&gt;=6,"High",TRUE,"CHECK"))</f>
        <v>High</v>
      </c>
      <c r="AE1294" t="s">
        <v>7289</v>
      </c>
      <c r="AF1294" t="b">
        <v>1</v>
      </c>
      <c r="AG1294" t="b">
        <v>1</v>
      </c>
      <c r="AH1294">
        <v>1656</v>
      </c>
      <c r="AI1294">
        <v>45591</v>
      </c>
      <c r="AJ1294" t="b">
        <v>1</v>
      </c>
      <c r="AK1294" t="e" cm="1">
        <f t="array" ref="AK1294">_xlfn.LET(
  _xlpm.txt,TRIM(Raw_Data!F1294),
  _xlpm.norm,SUBSTITUTE(SUBSTITUTE(_xlpm.txt,"-","/"),".","/"),
  _xlpm.p,_xlfn.TEXTSPLIT(_xlpm.norm,"/"),
  _xlpm.a,VALUE(INDEX(_xlpm.p,1)),
  _xlpm.b,VALUE(INDEX(_xlpm.p,2)),
  IF(AND(_xlpm.a&lt;=12,_xlpm.b&lt;=12),"REVIEW_AMBIGUOUS","OK")
)</f>
        <v>#REF!</v>
      </c>
    </row>
    <row r="1295" spans="1:37">
      <c r="A1295" t="s">
        <v>3877</v>
      </c>
      <c r="B1295" t="s">
        <v>3877</v>
      </c>
      <c r="C1295" t="b">
        <v>0</v>
      </c>
      <c r="D1295" t="s">
        <v>7257</v>
      </c>
      <c r="E1295" t="s">
        <v>8280</v>
      </c>
      <c r="F1295" t="s">
        <v>8280</v>
      </c>
      <c r="G1295" t="s">
        <v>7268</v>
      </c>
      <c r="H1295" t="s">
        <v>311</v>
      </c>
      <c r="I1295" t="s">
        <v>311</v>
      </c>
      <c r="J1295" t="s">
        <v>311</v>
      </c>
      <c r="K1295" t="s">
        <v>193</v>
      </c>
      <c r="L1295" t="s">
        <v>193</v>
      </c>
      <c r="M1295">
        <f>IF(UPPER(TRIM(Table2[[#This Row],[Status_Clean]]))="CONVERTED",1,0)</f>
        <v>0</v>
      </c>
      <c r="N1295">
        <f>IF(ISNUMBER(MATCH(UPPER(TRIM(Table2[[#This Row],[Status_Clean]])),{"CONTACTED","QUALIFIED","CONVERTED"},0)),1,0)</f>
        <v>0</v>
      </c>
      <c r="O1295" cm="1">
        <f t="array" ref="O1295">_xlfn.SWITCH(UPPER(TRIM(Table2[[#This Row],[Status_Clean]])),"NEW",1,"CONTACTED",2,"QUALIFIED",3,"CONVERTED",4,"LOST",5,99)</f>
        <v>1</v>
      </c>
      <c r="P1295">
        <v>45120</v>
      </c>
      <c r="Q1295" t="s">
        <v>7931</v>
      </c>
      <c r="R1295" t="s">
        <v>7931</v>
      </c>
      <c r="S1295">
        <v>45120</v>
      </c>
      <c r="T1295" t="s">
        <v>7261</v>
      </c>
      <c r="U1295">
        <v>45120</v>
      </c>
      <c r="V1295" t="s">
        <v>7305</v>
      </c>
      <c r="W1295" t="s">
        <v>7263</v>
      </c>
      <c r="X1295" t="s">
        <v>7288</v>
      </c>
      <c r="Y1295" t="s">
        <v>7285</v>
      </c>
      <c r="Z1295">
        <v>57</v>
      </c>
      <c r="AA1295">
        <v>57</v>
      </c>
      <c r="AB1295" t="str" cm="1">
        <f t="array" ref="AB1295">_xlfn.LET(_xlpm.x,IFERROR(VALUE(Table2[[#This Row],[Response_Time_Hours]]),""),IF(_xlpm.x="","CHECK",_xlfn.IFS(_xlpm.x&lt;=1,"Immediate",_xlpm.x&lt;=6,"Fast",_xlpm.x&lt;=24,"Moderate",_xlpm.x&gt;24,"Delayed")))</f>
        <v>Delayed</v>
      </c>
      <c r="AC1295">
        <v>8</v>
      </c>
      <c r="AD1295" t="str" cm="1">
        <f t="array" ref="AD1295">IF(Table2[[#This Row],[Interaction_Count_Final]]="","N/A",_xlfn.IFS(Table2[[#This Row],[Interaction_Count_Final]]&lt;=2,"Low",Table2[[#This Row],[Interaction_Count_Final]]&lt;=5,"Medium",Table2[[#This Row],[Interaction_Count_Final]]&gt;=6,"High",TRUE,"CHECK"))</f>
        <v>High</v>
      </c>
      <c r="AE1295" t="s">
        <v>7273</v>
      </c>
      <c r="AF1295" t="b">
        <v>1</v>
      </c>
      <c r="AG1295" t="b">
        <v>1</v>
      </c>
      <c r="AH1295">
        <v>1657</v>
      </c>
      <c r="AI1295">
        <v>45120</v>
      </c>
      <c r="AJ1295" t="b">
        <v>1</v>
      </c>
      <c r="AK1295" t="e" cm="1">
        <f t="array" ref="AK1295">_xlfn.LET(
  _xlpm.txt,TRIM(Raw_Data!F1295),
  _xlpm.norm,SUBSTITUTE(SUBSTITUTE(_xlpm.txt,"-","/"),".","/"),
  _xlpm.p,_xlfn.TEXTSPLIT(_xlpm.norm,"/"),
  _xlpm.a,VALUE(INDEX(_xlpm.p,1)),
  _xlpm.b,VALUE(INDEX(_xlpm.p,2)),
  IF(AND(_xlpm.a&lt;=12,_xlpm.b&lt;=12),"REVIEW_AMBIGUOUS","OK")
)</f>
        <v>#REF!</v>
      </c>
    </row>
    <row r="1296" spans="1:37">
      <c r="A1296" t="s">
        <v>3879</v>
      </c>
      <c r="B1296" t="s">
        <v>3879</v>
      </c>
      <c r="C1296" t="b">
        <v>0</v>
      </c>
      <c r="D1296" t="s">
        <v>7257</v>
      </c>
      <c r="E1296" t="s">
        <v>3880</v>
      </c>
      <c r="F1296" t="s">
        <v>3880</v>
      </c>
      <c r="G1296" t="s">
        <v>7268</v>
      </c>
      <c r="H1296" t="s">
        <v>363</v>
      </c>
      <c r="I1296" t="s">
        <v>363</v>
      </c>
      <c r="J1296" t="s">
        <v>363</v>
      </c>
      <c r="K1296" t="s">
        <v>125</v>
      </c>
      <c r="L1296" t="s">
        <v>125</v>
      </c>
      <c r="M1296">
        <f>IF(UPPER(TRIM(Table2[[#This Row],[Status_Clean]]))="CONVERTED",1,0)</f>
        <v>0</v>
      </c>
      <c r="N1296">
        <f>IF(ISNUMBER(MATCH(UPPER(TRIM(Table2[[#This Row],[Status_Clean]])),{"CONTACTED","QUALIFIED","CONVERTED"},0)),1,0)</f>
        <v>1</v>
      </c>
      <c r="O1296" cm="1">
        <f t="array" ref="O1296">_xlfn.SWITCH(UPPER(TRIM(Table2[[#This Row],[Status_Clean]])),"NEW",1,"CONTACTED",2,"QUALIFIED",3,"CONVERTED",4,"LOST",5,99)</f>
        <v>2</v>
      </c>
      <c r="P1296">
        <v>45273</v>
      </c>
      <c r="Q1296" t="s">
        <v>7453</v>
      </c>
      <c r="R1296" t="s">
        <v>7453</v>
      </c>
      <c r="S1296">
        <v>45273</v>
      </c>
      <c r="T1296" t="s">
        <v>7261</v>
      </c>
      <c r="U1296">
        <v>45273</v>
      </c>
      <c r="V1296" t="s">
        <v>7262</v>
      </c>
      <c r="W1296" t="s">
        <v>7263</v>
      </c>
      <c r="X1296" t="s">
        <v>7264</v>
      </c>
      <c r="Y1296" t="s">
        <v>7272</v>
      </c>
      <c r="Z1296" t="s">
        <v>3881</v>
      </c>
      <c r="AA1296">
        <v>26.9</v>
      </c>
      <c r="AB1296" t="str" cm="1">
        <f t="array" ref="AB1296">_xlfn.LET(_xlpm.x,IFERROR(VALUE(Table2[[#This Row],[Response_Time_Hours]]),""),IF(_xlpm.x="","CHECK",_xlfn.IFS(_xlpm.x&lt;=1,"Immediate",_xlpm.x&lt;=6,"Fast",_xlpm.x&lt;=24,"Moderate",_xlpm.x&gt;24,"Delayed")))</f>
        <v>Delayed</v>
      </c>
      <c r="AC1296">
        <v>34</v>
      </c>
      <c r="AD1296" t="str" cm="1">
        <f t="array" ref="AD1296">IF(Table2[[#This Row],[Interaction_Count_Final]]="","N/A",_xlfn.IFS(Table2[[#This Row],[Interaction_Count_Final]]&lt;=2,"Low",Table2[[#This Row],[Interaction_Count_Final]]&lt;=5,"Medium",Table2[[#This Row],[Interaction_Count_Final]]&gt;=6,"High",TRUE,"CHECK"))</f>
        <v>High</v>
      </c>
      <c r="AE1296" t="s">
        <v>7266</v>
      </c>
      <c r="AF1296" t="b">
        <v>1</v>
      </c>
      <c r="AG1296" t="b">
        <v>1</v>
      </c>
      <c r="AH1296">
        <v>1658</v>
      </c>
      <c r="AI1296">
        <v>45273</v>
      </c>
      <c r="AJ1296" t="b">
        <v>1</v>
      </c>
      <c r="AK1296" t="e" cm="1">
        <f t="array" ref="AK1296">_xlfn.LET(
  _xlpm.txt,TRIM(Raw_Data!F1296),
  _xlpm.norm,SUBSTITUTE(SUBSTITUTE(_xlpm.txt,"-","/"),".","/"),
  _xlpm.p,_xlfn.TEXTSPLIT(_xlpm.norm,"/"),
  _xlpm.a,VALUE(INDEX(_xlpm.p,1)),
  _xlpm.b,VALUE(INDEX(_xlpm.p,2)),
  IF(AND(_xlpm.a&lt;=12,_xlpm.b&lt;=12),"REVIEW_AMBIGUOUS","OK")
)</f>
        <v>#REF!</v>
      </c>
    </row>
    <row r="1297" spans="1:37">
      <c r="A1297" t="s">
        <v>3882</v>
      </c>
      <c r="B1297" t="s">
        <v>3882</v>
      </c>
      <c r="C1297" t="b">
        <v>0</v>
      </c>
      <c r="D1297" t="s">
        <v>7257</v>
      </c>
      <c r="E1297" t="s">
        <v>3883</v>
      </c>
      <c r="F1297" t="s">
        <v>3883</v>
      </c>
      <c r="G1297" t="s">
        <v>7268</v>
      </c>
      <c r="H1297" t="s">
        <v>1165</v>
      </c>
      <c r="I1297" t="s">
        <v>1165</v>
      </c>
      <c r="J1297" t="s">
        <v>101</v>
      </c>
      <c r="K1297" t="s">
        <v>125</v>
      </c>
      <c r="L1297" t="s">
        <v>125</v>
      </c>
      <c r="M1297">
        <f>IF(UPPER(TRIM(Table2[[#This Row],[Status_Clean]]))="CONVERTED",1,0)</f>
        <v>0</v>
      </c>
      <c r="N1297">
        <f>IF(ISNUMBER(MATCH(UPPER(TRIM(Table2[[#This Row],[Status_Clean]])),{"CONTACTED","QUALIFIED","CONVERTED"},0)),1,0)</f>
        <v>1</v>
      </c>
      <c r="O1297" cm="1">
        <f t="array" ref="O1297">_xlfn.SWITCH(UPPER(TRIM(Table2[[#This Row],[Status_Clean]])),"NEW",1,"CONTACTED",2,"QUALIFIED",3,"CONVERTED",4,"LOST",5,99)</f>
        <v>2</v>
      </c>
      <c r="P1297" t="s">
        <v>3884</v>
      </c>
      <c r="Q1297" t="s">
        <v>7906</v>
      </c>
      <c r="R1297" t="s">
        <v>7906</v>
      </c>
      <c r="S1297">
        <v>44966</v>
      </c>
      <c r="T1297" t="s">
        <v>7261</v>
      </c>
      <c r="U1297">
        <v>44966</v>
      </c>
      <c r="V1297" t="s">
        <v>7283</v>
      </c>
      <c r="W1297" t="s">
        <v>7263</v>
      </c>
      <c r="X1297" t="s">
        <v>7284</v>
      </c>
      <c r="Y1297" t="s">
        <v>7285</v>
      </c>
      <c r="Z1297" t="s">
        <v>857</v>
      </c>
      <c r="AA1297">
        <v>9.6000000000000014</v>
      </c>
      <c r="AB1297" t="str" cm="1">
        <f t="array" ref="AB1297">_xlfn.LET(_xlpm.x,IFERROR(VALUE(Table2[[#This Row],[Response_Time_Hours]]),""),IF(_xlpm.x="","CHECK",_xlfn.IFS(_xlpm.x&lt;=1,"Immediate",_xlpm.x&lt;=6,"Fast",_xlpm.x&lt;=24,"Moderate",_xlpm.x&gt;24,"Delayed")))</f>
        <v>Moderate</v>
      </c>
      <c r="AC1297">
        <v>26</v>
      </c>
      <c r="AD1297" t="str" cm="1">
        <f t="array" ref="AD1297">IF(Table2[[#This Row],[Interaction_Count_Final]]="","N/A",_xlfn.IFS(Table2[[#This Row],[Interaction_Count_Final]]&lt;=2,"Low",Table2[[#This Row],[Interaction_Count_Final]]&lt;=5,"Medium",Table2[[#This Row],[Interaction_Count_Final]]&gt;=6,"High",TRUE,"CHECK"))</f>
        <v>High</v>
      </c>
      <c r="AE1297" t="s">
        <v>7266</v>
      </c>
      <c r="AF1297" t="b">
        <v>1</v>
      </c>
      <c r="AG1297" t="b">
        <v>1</v>
      </c>
      <c r="AH1297">
        <v>1659</v>
      </c>
      <c r="AI1297">
        <v>44966</v>
      </c>
      <c r="AJ1297" t="b">
        <v>1</v>
      </c>
      <c r="AK1297" t="str" cm="1">
        <f t="array" ref="AK1297">_xlfn.LET(
  _xlpm.txt,TRIM(Raw_Data!F1297),
  _xlpm.norm,SUBSTITUTE(SUBSTITUTE(_xlpm.txt,"-","/"),".","/"),
  _xlpm.p,_xlfn.TEXTSPLIT(_xlpm.norm,"/"),
  _xlpm.a,VALUE(INDEX(_xlpm.p,1)),
  _xlpm.b,VALUE(INDEX(_xlpm.p,2)),
  IF(AND(_xlpm.a&lt;=12,_xlpm.b&lt;=12),"REVIEW_AMBIGUOUS","OK")
)</f>
        <v>REVIEW_AMBIGUOUS</v>
      </c>
    </row>
    <row r="1298" spans="1:37">
      <c r="A1298" t="s">
        <v>3885</v>
      </c>
      <c r="B1298" t="s">
        <v>3885</v>
      </c>
      <c r="C1298" t="b">
        <v>1</v>
      </c>
      <c r="D1298" t="s">
        <v>7257</v>
      </c>
      <c r="E1298" t="s">
        <v>3886</v>
      </c>
      <c r="F1298" t="s">
        <v>3886</v>
      </c>
      <c r="G1298" t="s">
        <v>7274</v>
      </c>
      <c r="H1298" t="s">
        <v>469</v>
      </c>
      <c r="I1298" t="s">
        <v>469</v>
      </c>
      <c r="J1298" t="s">
        <v>469</v>
      </c>
      <c r="K1298" t="s">
        <v>125</v>
      </c>
      <c r="L1298" t="s">
        <v>125</v>
      </c>
      <c r="M1298">
        <f>IF(UPPER(TRIM(Table2[[#This Row],[Status_Clean]]))="CONVERTED",1,0)</f>
        <v>0</v>
      </c>
      <c r="N1298">
        <f>IF(ISNUMBER(MATCH(UPPER(TRIM(Table2[[#This Row],[Status_Clean]])),{"CONTACTED","QUALIFIED","CONVERTED"},0)),1,0)</f>
        <v>1</v>
      </c>
      <c r="O1298" cm="1">
        <f t="array" ref="O1298">_xlfn.SWITCH(UPPER(TRIM(Table2[[#This Row],[Status_Clean]])),"NEW",1,"CONTACTED",2,"QUALIFIED",3,"CONVERTED",4,"LOST",5,99)</f>
        <v>2</v>
      </c>
      <c r="P1298" t="s">
        <v>3887</v>
      </c>
      <c r="Q1298" t="s">
        <v>3887</v>
      </c>
      <c r="R1298" t="s">
        <v>3887</v>
      </c>
      <c r="S1298">
        <v>45225</v>
      </c>
      <c r="T1298" t="s">
        <v>7261</v>
      </c>
      <c r="U1298">
        <v>45225</v>
      </c>
      <c r="V1298" t="s">
        <v>7270</v>
      </c>
      <c r="W1298" t="s">
        <v>7263</v>
      </c>
      <c r="X1298" t="s">
        <v>7264</v>
      </c>
      <c r="Y1298" t="s">
        <v>7285</v>
      </c>
      <c r="Z1298" t="s">
        <v>3888</v>
      </c>
      <c r="AA1298">
        <v>70.599999999999994</v>
      </c>
      <c r="AB1298" t="str" cm="1">
        <f t="array" ref="AB1298">_xlfn.LET(_xlpm.x,IFERROR(VALUE(Table2[[#This Row],[Response_Time_Hours]]),""),IF(_xlpm.x="","CHECK",_xlfn.IFS(_xlpm.x&lt;=1,"Immediate",_xlpm.x&lt;=6,"Fast",_xlpm.x&lt;=24,"Moderate",_xlpm.x&gt;24,"Delayed")))</f>
        <v>Delayed</v>
      </c>
      <c r="AC1298">
        <v>10</v>
      </c>
      <c r="AD1298" t="str" cm="1">
        <f t="array" ref="AD1298">IF(Table2[[#This Row],[Interaction_Count_Final]]="","N/A",_xlfn.IFS(Table2[[#This Row],[Interaction_Count_Final]]&lt;=2,"Low",Table2[[#This Row],[Interaction_Count_Final]]&lt;=5,"Medium",Table2[[#This Row],[Interaction_Count_Final]]&gt;=6,"High",TRUE,"CHECK"))</f>
        <v>High</v>
      </c>
      <c r="AE1298" t="s">
        <v>7266</v>
      </c>
      <c r="AF1298" t="b">
        <v>1</v>
      </c>
      <c r="AG1298" t="b">
        <v>1</v>
      </c>
      <c r="AH1298">
        <v>1660</v>
      </c>
      <c r="AI1298">
        <v>45225</v>
      </c>
      <c r="AJ1298" t="b">
        <v>1</v>
      </c>
      <c r="AK1298" t="str" cm="1">
        <f t="array" ref="AK1298">_xlfn.LET(
  _xlpm.txt,TRIM(Raw_Data!F1298),
  _xlpm.norm,SUBSTITUTE(SUBSTITUTE(_xlpm.txt,"-","/"),".","/"),
  _xlpm.p,_xlfn.TEXTSPLIT(_xlpm.norm,"/"),
  _xlpm.a,VALUE(INDEX(_xlpm.p,1)),
  _xlpm.b,VALUE(INDEX(_xlpm.p,2)),
  IF(AND(_xlpm.a&lt;=12,_xlpm.b&lt;=12),"REVIEW_AMBIGUOUS","OK")
)</f>
        <v>OK</v>
      </c>
    </row>
    <row r="1299" spans="1:37">
      <c r="A1299" t="s">
        <v>3889</v>
      </c>
      <c r="B1299" t="s">
        <v>3889</v>
      </c>
      <c r="C1299" t="b">
        <v>0</v>
      </c>
      <c r="D1299" t="s">
        <v>7257</v>
      </c>
      <c r="E1299" t="s">
        <v>3890</v>
      </c>
      <c r="F1299" t="s">
        <v>3890</v>
      </c>
      <c r="G1299" t="s">
        <v>7258</v>
      </c>
      <c r="H1299" t="s">
        <v>374</v>
      </c>
      <c r="I1299" t="s">
        <v>374</v>
      </c>
      <c r="J1299" t="s">
        <v>7308</v>
      </c>
      <c r="K1299" t="s">
        <v>71</v>
      </c>
      <c r="L1299" t="s">
        <v>71</v>
      </c>
      <c r="M1299">
        <f>IF(UPPER(TRIM(Table2[[#This Row],[Status_Clean]]))="CONVERTED",1,0)</f>
        <v>0</v>
      </c>
      <c r="N1299">
        <f>IF(ISNUMBER(MATCH(UPPER(TRIM(Table2[[#This Row],[Status_Clean]])),{"CONTACTED","QUALIFIED","CONVERTED"},0)),1,0)</f>
        <v>1</v>
      </c>
      <c r="O1299" cm="1">
        <f t="array" ref="O1299">_xlfn.SWITCH(UPPER(TRIM(Table2[[#This Row],[Status_Clean]])),"NEW",1,"CONTACTED",2,"QUALIFIED",3,"CONVERTED",4,"LOST",5,99)</f>
        <v>3</v>
      </c>
      <c r="P1299">
        <v>45349</v>
      </c>
      <c r="Q1299" t="s">
        <v>7728</v>
      </c>
      <c r="R1299" t="s">
        <v>7728</v>
      </c>
      <c r="S1299">
        <v>45349</v>
      </c>
      <c r="T1299" t="s">
        <v>7261</v>
      </c>
      <c r="U1299">
        <v>45349</v>
      </c>
      <c r="V1299" t="s">
        <v>7283</v>
      </c>
      <c r="W1299" t="s">
        <v>7271</v>
      </c>
      <c r="X1299" t="s">
        <v>7284</v>
      </c>
      <c r="Y1299" t="s">
        <v>7265</v>
      </c>
      <c r="Z1299" t="s">
        <v>1287</v>
      </c>
      <c r="AA1299">
        <v>64.800000000000011</v>
      </c>
      <c r="AB1299" t="str" cm="1">
        <f t="array" ref="AB1299">_xlfn.LET(_xlpm.x,IFERROR(VALUE(Table2[[#This Row],[Response_Time_Hours]]),""),IF(_xlpm.x="","CHECK",_xlfn.IFS(_xlpm.x&lt;=1,"Immediate",_xlpm.x&lt;=6,"Fast",_xlpm.x&lt;=24,"Moderate",_xlpm.x&gt;24,"Delayed")))</f>
        <v>Delayed</v>
      </c>
      <c r="AC1299">
        <v>7</v>
      </c>
      <c r="AD1299" t="str" cm="1">
        <f t="array" ref="AD1299">IF(Table2[[#This Row],[Interaction_Count_Final]]="","N/A",_xlfn.IFS(Table2[[#This Row],[Interaction_Count_Final]]&lt;=2,"Low",Table2[[#This Row],[Interaction_Count_Final]]&lt;=5,"Medium",Table2[[#This Row],[Interaction_Count_Final]]&gt;=6,"High",TRUE,"CHECK"))</f>
        <v>High</v>
      </c>
      <c r="AE1299" t="s">
        <v>7273</v>
      </c>
      <c r="AF1299" t="b">
        <v>1</v>
      </c>
      <c r="AG1299" t="b">
        <v>1</v>
      </c>
      <c r="AH1299">
        <v>1663</v>
      </c>
      <c r="AI1299">
        <v>45349</v>
      </c>
      <c r="AJ1299" t="b">
        <v>1</v>
      </c>
      <c r="AK1299" t="e" cm="1">
        <f t="array" ref="AK1299">_xlfn.LET(
  _xlpm.txt,TRIM(Raw_Data!F1299),
  _xlpm.norm,SUBSTITUTE(SUBSTITUTE(_xlpm.txt,"-","/"),".","/"),
  _xlpm.p,_xlfn.TEXTSPLIT(_xlpm.norm,"/"),
  _xlpm.a,VALUE(INDEX(_xlpm.p,1)),
  _xlpm.b,VALUE(INDEX(_xlpm.p,2)),
  IF(AND(_xlpm.a&lt;=12,_xlpm.b&lt;=12),"REVIEW_AMBIGUOUS","OK")
)</f>
        <v>#REF!</v>
      </c>
    </row>
    <row r="1300" spans="1:37">
      <c r="A1300" t="s">
        <v>3891</v>
      </c>
      <c r="B1300" t="s">
        <v>3891</v>
      </c>
      <c r="C1300" t="b">
        <v>0</v>
      </c>
      <c r="D1300" t="s">
        <v>7257</v>
      </c>
      <c r="E1300" t="s">
        <v>3892</v>
      </c>
      <c r="F1300" t="s">
        <v>3892</v>
      </c>
      <c r="G1300" t="s">
        <v>7303</v>
      </c>
      <c r="H1300" t="s">
        <v>447</v>
      </c>
      <c r="I1300" t="s">
        <v>447</v>
      </c>
      <c r="J1300" t="s">
        <v>447</v>
      </c>
      <c r="K1300" t="s">
        <v>173</v>
      </c>
      <c r="L1300" t="s">
        <v>173</v>
      </c>
      <c r="M1300">
        <f>IF(UPPER(TRIM(Table2[[#This Row],[Status_Clean]]))="CONVERTED",1,0)</f>
        <v>0</v>
      </c>
      <c r="N1300">
        <f>IF(ISNUMBER(MATCH(UPPER(TRIM(Table2[[#This Row],[Status_Clean]])),{"CONTACTED","QUALIFIED","CONVERTED"},0)),1,0)</f>
        <v>0</v>
      </c>
      <c r="O1300" cm="1">
        <f t="array" ref="O1300">_xlfn.SWITCH(UPPER(TRIM(Table2[[#This Row],[Status_Clean]])),"NEW",1,"CONTACTED",2,"QUALIFIED",3,"CONVERTED",4,"LOST",5,99)</f>
        <v>5</v>
      </c>
      <c r="P1300" t="s">
        <v>3737</v>
      </c>
      <c r="Q1300" t="s">
        <v>8253</v>
      </c>
      <c r="R1300" t="s">
        <v>8253</v>
      </c>
      <c r="S1300">
        <v>45033</v>
      </c>
      <c r="T1300" t="s">
        <v>7261</v>
      </c>
      <c r="U1300">
        <v>45033</v>
      </c>
      <c r="V1300" t="s">
        <v>7297</v>
      </c>
      <c r="W1300" t="s">
        <v>7263</v>
      </c>
      <c r="X1300" t="s">
        <v>7277</v>
      </c>
      <c r="Y1300" t="s">
        <v>7298</v>
      </c>
      <c r="Z1300">
        <v>57</v>
      </c>
      <c r="AA1300">
        <v>57</v>
      </c>
      <c r="AB1300" t="str" cm="1">
        <f t="array" ref="AB1300">_xlfn.LET(_xlpm.x,IFERROR(VALUE(Table2[[#This Row],[Response_Time_Hours]]),""),IF(_xlpm.x="","CHECK",_xlfn.IFS(_xlpm.x&lt;=1,"Immediate",_xlpm.x&lt;=6,"Fast",_xlpm.x&lt;=24,"Moderate",_xlpm.x&gt;24,"Delayed")))</f>
        <v>Delayed</v>
      </c>
      <c r="AC1300">
        <v>40</v>
      </c>
      <c r="AD1300" t="str" cm="1">
        <f t="array" ref="AD1300">IF(Table2[[#This Row],[Interaction_Count_Final]]="","N/A",_xlfn.IFS(Table2[[#This Row],[Interaction_Count_Final]]&lt;=2,"Low",Table2[[#This Row],[Interaction_Count_Final]]&lt;=5,"Medium",Table2[[#This Row],[Interaction_Count_Final]]&gt;=6,"High",TRUE,"CHECK"))</f>
        <v>High</v>
      </c>
      <c r="AE1300" t="s">
        <v>7266</v>
      </c>
      <c r="AF1300" t="b">
        <v>1</v>
      </c>
      <c r="AG1300" t="b">
        <v>1</v>
      </c>
      <c r="AH1300">
        <v>1664</v>
      </c>
      <c r="AI1300">
        <v>45033</v>
      </c>
      <c r="AJ1300" t="b">
        <v>1</v>
      </c>
      <c r="AK1300" t="e" cm="1">
        <f t="array" ref="AK1300">_xlfn.LET(
  _xlpm.txt,TRIM(Raw_Data!F1300),
  _xlpm.norm,SUBSTITUTE(SUBSTITUTE(_xlpm.txt,"-","/"),".","/"),
  _xlpm.p,_xlfn.TEXTSPLIT(_xlpm.norm,"/"),
  _xlpm.a,VALUE(INDEX(_xlpm.p,1)),
  _xlpm.b,VALUE(INDEX(_xlpm.p,2)),
  IF(AND(_xlpm.a&lt;=12,_xlpm.b&lt;=12),"REVIEW_AMBIGUOUS","OK")
)</f>
        <v>#REF!</v>
      </c>
    </row>
    <row r="1301" spans="1:37">
      <c r="A1301" t="s">
        <v>3893</v>
      </c>
      <c r="B1301" t="s">
        <v>3893</v>
      </c>
      <c r="C1301" t="b">
        <v>1</v>
      </c>
      <c r="D1301" t="s">
        <v>7257</v>
      </c>
      <c r="E1301" t="s">
        <v>3894</v>
      </c>
      <c r="F1301" t="s">
        <v>3894</v>
      </c>
      <c r="G1301" t="s">
        <v>7280</v>
      </c>
      <c r="H1301" t="s">
        <v>359</v>
      </c>
      <c r="I1301" t="s">
        <v>359</v>
      </c>
      <c r="J1301" t="s">
        <v>473</v>
      </c>
      <c r="K1301" t="s">
        <v>193</v>
      </c>
      <c r="L1301" t="s">
        <v>193</v>
      </c>
      <c r="M1301">
        <f>IF(UPPER(TRIM(Table2[[#This Row],[Status_Clean]]))="CONVERTED",1,0)</f>
        <v>0</v>
      </c>
      <c r="N1301">
        <f>IF(ISNUMBER(MATCH(UPPER(TRIM(Table2[[#This Row],[Status_Clean]])),{"CONTACTED","QUALIFIED","CONVERTED"},0)),1,0)</f>
        <v>0</v>
      </c>
      <c r="O1301" cm="1">
        <f t="array" ref="O1301">_xlfn.SWITCH(UPPER(TRIM(Table2[[#This Row],[Status_Clean]])),"NEW",1,"CONTACTED",2,"QUALIFIED",3,"CONVERTED",4,"LOST",5,99)</f>
        <v>1</v>
      </c>
      <c r="P1301">
        <v>45200</v>
      </c>
      <c r="Q1301" t="s">
        <v>7292</v>
      </c>
      <c r="R1301" t="s">
        <v>7292</v>
      </c>
      <c r="S1301">
        <v>45200</v>
      </c>
      <c r="T1301" t="s">
        <v>7261</v>
      </c>
      <c r="U1301">
        <v>45200</v>
      </c>
      <c r="V1301" t="s">
        <v>7270</v>
      </c>
      <c r="W1301" t="s">
        <v>7263</v>
      </c>
      <c r="X1301" t="s">
        <v>7264</v>
      </c>
      <c r="Y1301" t="s">
        <v>7293</v>
      </c>
      <c r="Z1301">
        <v>52</v>
      </c>
      <c r="AA1301">
        <v>52</v>
      </c>
      <c r="AB1301" t="str" cm="1">
        <f t="array" ref="AB1301">_xlfn.LET(_xlpm.x,IFERROR(VALUE(Table2[[#This Row],[Response_Time_Hours]]),""),IF(_xlpm.x="","CHECK",_xlfn.IFS(_xlpm.x&lt;=1,"Immediate",_xlpm.x&lt;=6,"Fast",_xlpm.x&lt;=24,"Moderate",_xlpm.x&gt;24,"Delayed")))</f>
        <v>Delayed</v>
      </c>
      <c r="AC1301">
        <v>21</v>
      </c>
      <c r="AD1301" t="str" cm="1">
        <f t="array" ref="AD1301">IF(Table2[[#This Row],[Interaction_Count_Final]]="","N/A",_xlfn.IFS(Table2[[#This Row],[Interaction_Count_Final]]&lt;=2,"Low",Table2[[#This Row],[Interaction_Count_Final]]&lt;=5,"Medium",Table2[[#This Row],[Interaction_Count_Final]]&gt;=6,"High",TRUE,"CHECK"))</f>
        <v>High</v>
      </c>
      <c r="AE1301" t="s">
        <v>7266</v>
      </c>
      <c r="AF1301" t="b">
        <v>1</v>
      </c>
      <c r="AG1301" t="b">
        <v>1</v>
      </c>
      <c r="AH1301">
        <v>1665</v>
      </c>
      <c r="AI1301">
        <v>45200</v>
      </c>
      <c r="AJ1301" t="b">
        <v>1</v>
      </c>
      <c r="AK1301" t="e" cm="1">
        <f t="array" ref="AK1301">_xlfn.LET(
  _xlpm.txt,TRIM(Raw_Data!F1301),
  _xlpm.norm,SUBSTITUTE(SUBSTITUTE(_xlpm.txt,"-","/"),".","/"),
  _xlpm.p,_xlfn.TEXTSPLIT(_xlpm.norm,"/"),
  _xlpm.a,VALUE(INDEX(_xlpm.p,1)),
  _xlpm.b,VALUE(INDEX(_xlpm.p,2)),
  IF(AND(_xlpm.a&lt;=12,_xlpm.b&lt;=12),"REVIEW_AMBIGUOUS","OK")
)</f>
        <v>#REF!</v>
      </c>
    </row>
    <row r="1302" spans="1:37">
      <c r="A1302" t="s">
        <v>3895</v>
      </c>
      <c r="B1302" t="s">
        <v>3895</v>
      </c>
      <c r="C1302" t="b">
        <v>0</v>
      </c>
      <c r="D1302" t="s">
        <v>7257</v>
      </c>
      <c r="E1302" t="s">
        <v>3896</v>
      </c>
      <c r="F1302" t="s">
        <v>3896</v>
      </c>
      <c r="G1302" t="s">
        <v>7280</v>
      </c>
      <c r="H1302" t="s">
        <v>374</v>
      </c>
      <c r="I1302" t="s">
        <v>374</v>
      </c>
      <c r="J1302" t="s">
        <v>7308</v>
      </c>
      <c r="K1302" t="s">
        <v>193</v>
      </c>
      <c r="L1302" t="s">
        <v>193</v>
      </c>
      <c r="M1302">
        <f>IF(UPPER(TRIM(Table2[[#This Row],[Status_Clean]]))="CONVERTED",1,0)</f>
        <v>0</v>
      </c>
      <c r="N1302">
        <f>IF(ISNUMBER(MATCH(UPPER(TRIM(Table2[[#This Row],[Status_Clean]])),{"CONTACTED","QUALIFIED","CONVERTED"},0)),1,0)</f>
        <v>0</v>
      </c>
      <c r="O1302" cm="1">
        <f t="array" ref="O1302">_xlfn.SWITCH(UPPER(TRIM(Table2[[#This Row],[Status_Clean]])),"NEW",1,"CONTACTED",2,"QUALIFIED",3,"CONVERTED",4,"LOST",5,99)</f>
        <v>1</v>
      </c>
      <c r="P1302">
        <v>45245</v>
      </c>
      <c r="Q1302" t="s">
        <v>7952</v>
      </c>
      <c r="R1302" t="s">
        <v>7952</v>
      </c>
      <c r="S1302">
        <v>45245</v>
      </c>
      <c r="T1302" t="s">
        <v>7261</v>
      </c>
      <c r="U1302">
        <v>45245</v>
      </c>
      <c r="V1302" t="s">
        <v>7300</v>
      </c>
      <c r="W1302" t="s">
        <v>7263</v>
      </c>
      <c r="X1302" t="s">
        <v>7264</v>
      </c>
      <c r="Y1302" t="s">
        <v>7272</v>
      </c>
      <c r="Z1302" t="s">
        <v>3897</v>
      </c>
      <c r="AA1302">
        <v>43.6</v>
      </c>
      <c r="AB1302" t="str" cm="1">
        <f t="array" ref="AB1302">_xlfn.LET(_xlpm.x,IFERROR(VALUE(Table2[[#This Row],[Response_Time_Hours]]),""),IF(_xlpm.x="","CHECK",_xlfn.IFS(_xlpm.x&lt;=1,"Immediate",_xlpm.x&lt;=6,"Fast",_xlpm.x&lt;=24,"Moderate",_xlpm.x&gt;24,"Delayed")))</f>
        <v>Delayed</v>
      </c>
      <c r="AC1302">
        <v>1</v>
      </c>
      <c r="AD1302" t="str" cm="1">
        <f t="array" ref="AD1302">IF(Table2[[#This Row],[Interaction_Count_Final]]="","N/A",_xlfn.IFS(Table2[[#This Row],[Interaction_Count_Final]]&lt;=2,"Low",Table2[[#This Row],[Interaction_Count_Final]]&lt;=5,"Medium",Table2[[#This Row],[Interaction_Count_Final]]&gt;=6,"High",TRUE,"CHECK"))</f>
        <v>Low</v>
      </c>
      <c r="AE1302" t="s">
        <v>7289</v>
      </c>
      <c r="AF1302" t="b">
        <v>1</v>
      </c>
      <c r="AG1302" t="b">
        <v>1</v>
      </c>
      <c r="AH1302">
        <v>1666</v>
      </c>
      <c r="AI1302">
        <v>45245</v>
      </c>
      <c r="AJ1302" t="b">
        <v>1</v>
      </c>
      <c r="AK1302" t="e" cm="1">
        <f t="array" ref="AK1302">_xlfn.LET(
  _xlpm.txt,TRIM(Raw_Data!F1302),
  _xlpm.norm,SUBSTITUTE(SUBSTITUTE(_xlpm.txt,"-","/"),".","/"),
  _xlpm.p,_xlfn.TEXTSPLIT(_xlpm.norm,"/"),
  _xlpm.a,VALUE(INDEX(_xlpm.p,1)),
  _xlpm.b,VALUE(INDEX(_xlpm.p,2)),
  IF(AND(_xlpm.a&lt;=12,_xlpm.b&lt;=12),"REVIEW_AMBIGUOUS","OK")
)</f>
        <v>#REF!</v>
      </c>
    </row>
    <row r="1303" spans="1:37">
      <c r="A1303" t="s">
        <v>3898</v>
      </c>
      <c r="B1303" t="s">
        <v>3898</v>
      </c>
      <c r="C1303" t="b">
        <v>0</v>
      </c>
      <c r="D1303" t="s">
        <v>7257</v>
      </c>
      <c r="E1303" t="s">
        <v>8281</v>
      </c>
      <c r="F1303" t="s">
        <v>8281</v>
      </c>
      <c r="G1303" t="s">
        <v>7268</v>
      </c>
      <c r="H1303" t="s">
        <v>101</v>
      </c>
      <c r="I1303" t="s">
        <v>101</v>
      </c>
      <c r="J1303" t="s">
        <v>101</v>
      </c>
      <c r="K1303" t="s">
        <v>125</v>
      </c>
      <c r="L1303" t="s">
        <v>125</v>
      </c>
      <c r="M1303">
        <f>IF(UPPER(TRIM(Table2[[#This Row],[Status_Clean]]))="CONVERTED",1,0)</f>
        <v>0</v>
      </c>
      <c r="N1303">
        <f>IF(ISNUMBER(MATCH(UPPER(TRIM(Table2[[#This Row],[Status_Clean]])),{"CONTACTED","QUALIFIED","CONVERTED"},0)),1,0)</f>
        <v>1</v>
      </c>
      <c r="O1303" cm="1">
        <f t="array" ref="O1303">_xlfn.SWITCH(UPPER(TRIM(Table2[[#This Row],[Status_Clean]])),"NEW",1,"CONTACTED",2,"QUALIFIED",3,"CONVERTED",4,"LOST",5,99)</f>
        <v>2</v>
      </c>
      <c r="P1303" t="s">
        <v>3900</v>
      </c>
      <c r="Q1303" t="s">
        <v>8282</v>
      </c>
      <c r="R1303" t="s">
        <v>8282</v>
      </c>
      <c r="S1303">
        <v>45477</v>
      </c>
      <c r="T1303" t="s">
        <v>7261</v>
      </c>
      <c r="U1303">
        <v>45477</v>
      </c>
      <c r="V1303" t="s">
        <v>7305</v>
      </c>
      <c r="W1303" t="s">
        <v>7271</v>
      </c>
      <c r="X1303" t="s">
        <v>7288</v>
      </c>
      <c r="Y1303" t="s">
        <v>7285</v>
      </c>
      <c r="Z1303">
        <v>43.3</v>
      </c>
      <c r="AA1303">
        <v>43.3</v>
      </c>
      <c r="AB1303" t="str" cm="1">
        <f t="array" ref="AB1303">_xlfn.LET(_xlpm.x,IFERROR(VALUE(Table2[[#This Row],[Response_Time_Hours]]),""),IF(_xlpm.x="","CHECK",_xlfn.IFS(_xlpm.x&lt;=1,"Immediate",_xlpm.x&lt;=6,"Fast",_xlpm.x&lt;=24,"Moderate",_xlpm.x&gt;24,"Delayed")))</f>
        <v>Delayed</v>
      </c>
      <c r="AC1303">
        <v>22</v>
      </c>
      <c r="AD1303" t="str" cm="1">
        <f t="array" ref="AD1303">IF(Table2[[#This Row],[Interaction_Count_Final]]="","N/A",_xlfn.IFS(Table2[[#This Row],[Interaction_Count_Final]]&lt;=2,"Low",Table2[[#This Row],[Interaction_Count_Final]]&lt;=5,"Medium",Table2[[#This Row],[Interaction_Count_Final]]&gt;=6,"High",TRUE,"CHECK"))</f>
        <v>High</v>
      </c>
      <c r="AE1303" t="s">
        <v>7289</v>
      </c>
      <c r="AF1303" t="b">
        <v>1</v>
      </c>
      <c r="AG1303" t="b">
        <v>1</v>
      </c>
      <c r="AH1303">
        <v>1667</v>
      </c>
      <c r="AI1303">
        <v>45477</v>
      </c>
      <c r="AJ1303" t="b">
        <v>1</v>
      </c>
      <c r="AK1303" t="e" cm="1">
        <f t="array" ref="AK1303">_xlfn.LET(
  _xlpm.txt,TRIM(Raw_Data!F1303),
  _xlpm.norm,SUBSTITUTE(SUBSTITUTE(_xlpm.txt,"-","/"),".","/"),
  _xlpm.p,_xlfn.TEXTSPLIT(_xlpm.norm,"/"),
  _xlpm.a,VALUE(INDEX(_xlpm.p,1)),
  _xlpm.b,VALUE(INDEX(_xlpm.p,2)),
  IF(AND(_xlpm.a&lt;=12,_xlpm.b&lt;=12),"REVIEW_AMBIGUOUS","OK")
)</f>
        <v>#REF!</v>
      </c>
    </row>
    <row r="1304" spans="1:37">
      <c r="A1304" t="s">
        <v>3901</v>
      </c>
      <c r="B1304" t="s">
        <v>3901</v>
      </c>
      <c r="C1304" t="b">
        <v>0</v>
      </c>
      <c r="D1304" t="s">
        <v>7257</v>
      </c>
      <c r="E1304" t="s">
        <v>3902</v>
      </c>
      <c r="F1304" t="s">
        <v>3902</v>
      </c>
      <c r="G1304" t="s">
        <v>7268</v>
      </c>
      <c r="H1304" t="s">
        <v>235</v>
      </c>
      <c r="I1304" t="s">
        <v>235</v>
      </c>
      <c r="J1304" t="s">
        <v>123</v>
      </c>
      <c r="K1304" t="s">
        <v>7370</v>
      </c>
      <c r="L1304" t="s">
        <v>250</v>
      </c>
      <c r="M1304">
        <f>IF(UPPER(TRIM(Table2[[#This Row],[Status_Clean]]))="CONVERTED",1,0)</f>
        <v>1</v>
      </c>
      <c r="N1304">
        <f>IF(ISNUMBER(MATCH(UPPER(TRIM(Table2[[#This Row],[Status_Clean]])),{"CONTACTED","QUALIFIED","CONVERTED"},0)),1,0)</f>
        <v>1</v>
      </c>
      <c r="O1304" cm="1">
        <f t="array" ref="O1304">_xlfn.SWITCH(UPPER(TRIM(Table2[[#This Row],[Status_Clean]])),"NEW",1,"CONTACTED",2,"QUALIFIED",3,"CONVERTED",4,"LOST",5,99)</f>
        <v>4</v>
      </c>
      <c r="P1304" t="s">
        <v>3903</v>
      </c>
      <c r="Q1304" t="s">
        <v>3903</v>
      </c>
      <c r="R1304" t="s">
        <v>3903</v>
      </c>
      <c r="S1304">
        <v>44983</v>
      </c>
      <c r="T1304" t="s">
        <v>7261</v>
      </c>
      <c r="U1304">
        <v>44983</v>
      </c>
      <c r="V1304" t="s">
        <v>7283</v>
      </c>
      <c r="W1304" t="s">
        <v>7263</v>
      </c>
      <c r="X1304" t="s">
        <v>7284</v>
      </c>
      <c r="Y1304" t="s">
        <v>7293</v>
      </c>
      <c r="Z1304" t="s">
        <v>637</v>
      </c>
      <c r="AA1304">
        <v>7.1999999999999993</v>
      </c>
      <c r="AB1304" t="str" cm="1">
        <f t="array" ref="AB1304">_xlfn.LET(_xlpm.x,IFERROR(VALUE(Table2[[#This Row],[Response_Time_Hours]]),""),IF(_xlpm.x="","CHECK",_xlfn.IFS(_xlpm.x&lt;=1,"Immediate",_xlpm.x&lt;=6,"Fast",_xlpm.x&lt;=24,"Moderate",_xlpm.x&gt;24,"Delayed")))</f>
        <v>Moderate</v>
      </c>
      <c r="AC1304">
        <v>19</v>
      </c>
      <c r="AD1304" t="str" cm="1">
        <f t="array" ref="AD1304">IF(Table2[[#This Row],[Interaction_Count_Final]]="","N/A",_xlfn.IFS(Table2[[#This Row],[Interaction_Count_Final]]&lt;=2,"Low",Table2[[#This Row],[Interaction_Count_Final]]&lt;=5,"Medium",Table2[[#This Row],[Interaction_Count_Final]]&gt;=6,"High",TRUE,"CHECK"))</f>
        <v>High</v>
      </c>
      <c r="AE1304" t="s">
        <v>7289</v>
      </c>
      <c r="AF1304" t="b">
        <v>1</v>
      </c>
      <c r="AG1304" t="b">
        <v>1</v>
      </c>
      <c r="AH1304">
        <v>1668</v>
      </c>
      <c r="AI1304">
        <v>44983</v>
      </c>
      <c r="AJ1304" t="b">
        <v>1</v>
      </c>
      <c r="AK1304" t="str" cm="1">
        <f t="array" ref="AK1304">_xlfn.LET(
  _xlpm.txt,TRIM(Raw_Data!F1304),
  _xlpm.norm,SUBSTITUTE(SUBSTITUTE(_xlpm.txt,"-","/"),".","/"),
  _xlpm.p,_xlfn.TEXTSPLIT(_xlpm.norm,"/"),
  _xlpm.a,VALUE(INDEX(_xlpm.p,1)),
  _xlpm.b,VALUE(INDEX(_xlpm.p,2)),
  IF(AND(_xlpm.a&lt;=12,_xlpm.b&lt;=12),"REVIEW_AMBIGUOUS","OK")
)</f>
        <v>OK</v>
      </c>
    </row>
    <row r="1305" spans="1:37">
      <c r="A1305" t="s">
        <v>3904</v>
      </c>
      <c r="B1305" t="s">
        <v>3904</v>
      </c>
      <c r="C1305" t="b">
        <v>0</v>
      </c>
      <c r="D1305" t="s">
        <v>7257</v>
      </c>
      <c r="E1305" t="s">
        <v>3905</v>
      </c>
      <c r="F1305" t="s">
        <v>3905</v>
      </c>
      <c r="G1305" t="s">
        <v>7303</v>
      </c>
      <c r="H1305" t="s">
        <v>69</v>
      </c>
      <c r="I1305" t="s">
        <v>69</v>
      </c>
      <c r="J1305" t="s">
        <v>69</v>
      </c>
      <c r="K1305" t="s">
        <v>250</v>
      </c>
      <c r="L1305" t="s">
        <v>250</v>
      </c>
      <c r="M1305">
        <f>IF(UPPER(TRIM(Table2[[#This Row],[Status_Clean]]))="CONVERTED",1,0)</f>
        <v>1</v>
      </c>
      <c r="N1305">
        <f>IF(ISNUMBER(MATCH(UPPER(TRIM(Table2[[#This Row],[Status_Clean]])),{"CONTACTED","QUALIFIED","CONVERTED"},0)),1,0)</f>
        <v>1</v>
      </c>
      <c r="O1305" cm="1">
        <f t="array" ref="O1305">_xlfn.SWITCH(UPPER(TRIM(Table2[[#This Row],[Status_Clean]])),"NEW",1,"CONTACTED",2,"QUALIFIED",3,"CONVERTED",4,"LOST",5,99)</f>
        <v>4</v>
      </c>
      <c r="P1305" t="s">
        <v>3906</v>
      </c>
      <c r="Q1305" t="s">
        <v>8283</v>
      </c>
      <c r="R1305" t="s">
        <v>8283</v>
      </c>
      <c r="S1305">
        <v>45179</v>
      </c>
      <c r="T1305" t="s">
        <v>7261</v>
      </c>
      <c r="U1305">
        <v>45179</v>
      </c>
      <c r="V1305" t="s">
        <v>7287</v>
      </c>
      <c r="W1305" t="s">
        <v>7263</v>
      </c>
      <c r="X1305" t="s">
        <v>7288</v>
      </c>
      <c r="Y1305" t="s">
        <v>7293</v>
      </c>
      <c r="Z1305" t="s">
        <v>1670</v>
      </c>
      <c r="AA1305">
        <v>67.5</v>
      </c>
      <c r="AB1305" t="str" cm="1">
        <f t="array" ref="AB1305">_xlfn.LET(_xlpm.x,IFERROR(VALUE(Table2[[#This Row],[Response_Time_Hours]]),""),IF(_xlpm.x="","CHECK",_xlfn.IFS(_xlpm.x&lt;=1,"Immediate",_xlpm.x&lt;=6,"Fast",_xlpm.x&lt;=24,"Moderate",_xlpm.x&gt;24,"Delayed")))</f>
        <v>Delayed</v>
      </c>
      <c r="AC1305">
        <v>49</v>
      </c>
      <c r="AD1305" t="str" cm="1">
        <f t="array" ref="AD1305">IF(Table2[[#This Row],[Interaction_Count_Final]]="","N/A",_xlfn.IFS(Table2[[#This Row],[Interaction_Count_Final]]&lt;=2,"Low",Table2[[#This Row],[Interaction_Count_Final]]&lt;=5,"Medium",Table2[[#This Row],[Interaction_Count_Final]]&gt;=6,"High",TRUE,"CHECK"))</f>
        <v>High</v>
      </c>
      <c r="AE1305" t="s">
        <v>7266</v>
      </c>
      <c r="AF1305" t="b">
        <v>1</v>
      </c>
      <c r="AG1305" t="b">
        <v>1</v>
      </c>
      <c r="AH1305">
        <v>1669</v>
      </c>
      <c r="AI1305">
        <v>45179</v>
      </c>
      <c r="AJ1305" t="b">
        <v>1</v>
      </c>
      <c r="AK1305" t="e" cm="1">
        <f t="array" ref="AK1305">_xlfn.LET(
  _xlpm.txt,TRIM(Raw_Data!F1305),
  _xlpm.norm,SUBSTITUTE(SUBSTITUTE(_xlpm.txt,"-","/"),".","/"),
  _xlpm.p,_xlfn.TEXTSPLIT(_xlpm.norm,"/"),
  _xlpm.a,VALUE(INDEX(_xlpm.p,1)),
  _xlpm.b,VALUE(INDEX(_xlpm.p,2)),
  IF(AND(_xlpm.a&lt;=12,_xlpm.b&lt;=12),"REVIEW_AMBIGUOUS","OK")
)</f>
        <v>#REF!</v>
      </c>
    </row>
    <row r="1306" spans="1:37">
      <c r="A1306" t="s">
        <v>3907</v>
      </c>
      <c r="B1306" t="s">
        <v>3907</v>
      </c>
      <c r="C1306" t="b">
        <v>0</v>
      </c>
      <c r="D1306" t="s">
        <v>7257</v>
      </c>
      <c r="E1306" t="s">
        <v>3908</v>
      </c>
      <c r="F1306" t="s">
        <v>3908</v>
      </c>
      <c r="G1306" t="s">
        <v>7258</v>
      </c>
      <c r="H1306" t="s">
        <v>123</v>
      </c>
      <c r="I1306" t="s">
        <v>123</v>
      </c>
      <c r="J1306" t="s">
        <v>123</v>
      </c>
      <c r="K1306" t="s">
        <v>7502</v>
      </c>
      <c r="L1306" t="s">
        <v>71</v>
      </c>
      <c r="M1306">
        <f>IF(UPPER(TRIM(Table2[[#This Row],[Status_Clean]]))="CONVERTED",1,0)</f>
        <v>0</v>
      </c>
      <c r="N1306">
        <f>IF(ISNUMBER(MATCH(UPPER(TRIM(Table2[[#This Row],[Status_Clean]])),{"CONTACTED","QUALIFIED","CONVERTED"},0)),1,0)</f>
        <v>1</v>
      </c>
      <c r="O1306" cm="1">
        <f t="array" ref="O1306">_xlfn.SWITCH(UPPER(TRIM(Table2[[#This Row],[Status_Clean]])),"NEW",1,"CONTACTED",2,"QUALIFIED",3,"CONVERTED",4,"LOST",5,99)</f>
        <v>3</v>
      </c>
      <c r="P1306">
        <v>45508</v>
      </c>
      <c r="Q1306" t="s">
        <v>7538</v>
      </c>
      <c r="R1306" t="s">
        <v>7538</v>
      </c>
      <c r="S1306">
        <v>45508</v>
      </c>
      <c r="T1306" t="s">
        <v>7261</v>
      </c>
      <c r="U1306">
        <v>45508</v>
      </c>
      <c r="V1306" t="s">
        <v>7310</v>
      </c>
      <c r="W1306" t="s">
        <v>7271</v>
      </c>
      <c r="X1306" t="s">
        <v>7288</v>
      </c>
      <c r="Y1306" t="s">
        <v>7293</v>
      </c>
      <c r="Z1306" t="s">
        <v>3909</v>
      </c>
      <c r="AA1306">
        <v>53.4</v>
      </c>
      <c r="AB1306" t="str" cm="1">
        <f t="array" ref="AB1306">_xlfn.LET(_xlpm.x,IFERROR(VALUE(Table2[[#This Row],[Response_Time_Hours]]),""),IF(_xlpm.x="","CHECK",_xlfn.IFS(_xlpm.x&lt;=1,"Immediate",_xlpm.x&lt;=6,"Fast",_xlpm.x&lt;=24,"Moderate",_xlpm.x&gt;24,"Delayed")))</f>
        <v>Delayed</v>
      </c>
      <c r="AC1306">
        <v>36</v>
      </c>
      <c r="AD1306" t="str" cm="1">
        <f t="array" ref="AD1306">IF(Table2[[#This Row],[Interaction_Count_Final]]="","N/A",_xlfn.IFS(Table2[[#This Row],[Interaction_Count_Final]]&lt;=2,"Low",Table2[[#This Row],[Interaction_Count_Final]]&lt;=5,"Medium",Table2[[#This Row],[Interaction_Count_Final]]&gt;=6,"High",TRUE,"CHECK"))</f>
        <v>High</v>
      </c>
      <c r="AE1306" t="s">
        <v>7266</v>
      </c>
      <c r="AF1306" t="b">
        <v>1</v>
      </c>
      <c r="AG1306" t="b">
        <v>1</v>
      </c>
      <c r="AH1306">
        <v>1670</v>
      </c>
      <c r="AI1306">
        <v>45508</v>
      </c>
      <c r="AJ1306" t="b">
        <v>1</v>
      </c>
      <c r="AK1306" t="e" cm="1">
        <f t="array" ref="AK1306">_xlfn.LET(
  _xlpm.txt,TRIM(Raw_Data!F1306),
  _xlpm.norm,SUBSTITUTE(SUBSTITUTE(_xlpm.txt,"-","/"),".","/"),
  _xlpm.p,_xlfn.TEXTSPLIT(_xlpm.norm,"/"),
  _xlpm.a,VALUE(INDEX(_xlpm.p,1)),
  _xlpm.b,VALUE(INDEX(_xlpm.p,2)),
  IF(AND(_xlpm.a&lt;=12,_xlpm.b&lt;=12),"REVIEW_AMBIGUOUS","OK")
)</f>
        <v>#REF!</v>
      </c>
    </row>
    <row r="1307" spans="1:37">
      <c r="A1307" t="s">
        <v>3910</v>
      </c>
      <c r="B1307" t="s">
        <v>3910</v>
      </c>
      <c r="C1307" t="b">
        <v>0</v>
      </c>
      <c r="D1307" t="s">
        <v>7257</v>
      </c>
      <c r="E1307" t="s">
        <v>8284</v>
      </c>
      <c r="F1307" t="s">
        <v>8284</v>
      </c>
      <c r="G1307" t="s">
        <v>7303</v>
      </c>
      <c r="H1307" t="s">
        <v>473</v>
      </c>
      <c r="I1307" t="s">
        <v>473</v>
      </c>
      <c r="J1307" t="s">
        <v>473</v>
      </c>
      <c r="K1307" t="s">
        <v>193</v>
      </c>
      <c r="L1307" t="s">
        <v>193</v>
      </c>
      <c r="M1307">
        <f>IF(UPPER(TRIM(Table2[[#This Row],[Status_Clean]]))="CONVERTED",1,0)</f>
        <v>0</v>
      </c>
      <c r="N1307">
        <f>IF(ISNUMBER(MATCH(UPPER(TRIM(Table2[[#This Row],[Status_Clean]])),{"CONTACTED","QUALIFIED","CONVERTED"},0)),1,0)</f>
        <v>0</v>
      </c>
      <c r="O1307" cm="1">
        <f t="array" ref="O1307">_xlfn.SWITCH(UPPER(TRIM(Table2[[#This Row],[Status_Clean]])),"NEW",1,"CONTACTED",2,"QUALIFIED",3,"CONVERTED",4,"LOST",5,99)</f>
        <v>1</v>
      </c>
      <c r="P1307" t="s">
        <v>3912</v>
      </c>
      <c r="Q1307" t="s">
        <v>8285</v>
      </c>
      <c r="R1307" t="s">
        <v>8285</v>
      </c>
      <c r="S1307">
        <v>45244</v>
      </c>
      <c r="T1307" t="s">
        <v>7261</v>
      </c>
      <c r="U1307">
        <v>45244</v>
      </c>
      <c r="V1307" t="s">
        <v>7300</v>
      </c>
      <c r="W1307" t="s">
        <v>7263</v>
      </c>
      <c r="X1307" t="s">
        <v>7264</v>
      </c>
      <c r="Y1307" t="s">
        <v>7265</v>
      </c>
      <c r="Z1307">
        <v>21</v>
      </c>
      <c r="AA1307">
        <v>21</v>
      </c>
      <c r="AB1307" t="str" cm="1">
        <f t="array" ref="AB1307">_xlfn.LET(_xlpm.x,IFERROR(VALUE(Table2[[#This Row],[Response_Time_Hours]]),""),IF(_xlpm.x="","CHECK",_xlfn.IFS(_xlpm.x&lt;=1,"Immediate",_xlpm.x&lt;=6,"Fast",_xlpm.x&lt;=24,"Moderate",_xlpm.x&gt;24,"Delayed")))</f>
        <v>Moderate</v>
      </c>
      <c r="AC1307">
        <v>27</v>
      </c>
      <c r="AD1307" t="str" cm="1">
        <f t="array" ref="AD1307">IF(Table2[[#This Row],[Interaction_Count_Final]]="","N/A",_xlfn.IFS(Table2[[#This Row],[Interaction_Count_Final]]&lt;=2,"Low",Table2[[#This Row],[Interaction_Count_Final]]&lt;=5,"Medium",Table2[[#This Row],[Interaction_Count_Final]]&gt;=6,"High",TRUE,"CHECK"))</f>
        <v>High</v>
      </c>
      <c r="AE1307" t="s">
        <v>7289</v>
      </c>
      <c r="AF1307" t="b">
        <v>1</v>
      </c>
      <c r="AG1307" t="b">
        <v>1</v>
      </c>
      <c r="AH1307">
        <v>1671</v>
      </c>
      <c r="AI1307">
        <v>45244</v>
      </c>
      <c r="AJ1307" t="b">
        <v>1</v>
      </c>
      <c r="AK1307" t="e" cm="1">
        <f t="array" ref="AK1307">_xlfn.LET(
  _xlpm.txt,TRIM(Raw_Data!F1307),
  _xlpm.norm,SUBSTITUTE(SUBSTITUTE(_xlpm.txt,"-","/"),".","/"),
  _xlpm.p,_xlfn.TEXTSPLIT(_xlpm.norm,"/"),
  _xlpm.a,VALUE(INDEX(_xlpm.p,1)),
  _xlpm.b,VALUE(INDEX(_xlpm.p,2)),
  IF(AND(_xlpm.a&lt;=12,_xlpm.b&lt;=12),"REVIEW_AMBIGUOUS","OK")
)</f>
        <v>#REF!</v>
      </c>
    </row>
    <row r="1308" spans="1:37">
      <c r="A1308" t="s">
        <v>3913</v>
      </c>
      <c r="B1308" t="s">
        <v>3913</v>
      </c>
      <c r="C1308" t="b">
        <v>0</v>
      </c>
      <c r="D1308" t="s">
        <v>7257</v>
      </c>
      <c r="E1308" t="s">
        <v>3914</v>
      </c>
      <c r="F1308" t="s">
        <v>3914</v>
      </c>
      <c r="G1308" t="s">
        <v>7303</v>
      </c>
      <c r="H1308" t="s">
        <v>7535</v>
      </c>
      <c r="I1308" t="s">
        <v>7535</v>
      </c>
      <c r="J1308" t="s">
        <v>101</v>
      </c>
      <c r="K1308" t="s">
        <v>125</v>
      </c>
      <c r="L1308" t="s">
        <v>125</v>
      </c>
      <c r="M1308">
        <f>IF(UPPER(TRIM(Table2[[#This Row],[Status_Clean]]))="CONVERTED",1,0)</f>
        <v>0</v>
      </c>
      <c r="N1308">
        <f>IF(ISNUMBER(MATCH(UPPER(TRIM(Table2[[#This Row],[Status_Clean]])),{"CONTACTED","QUALIFIED","CONVERTED"},0)),1,0)</f>
        <v>1</v>
      </c>
      <c r="O1308" cm="1">
        <f t="array" ref="O1308">_xlfn.SWITCH(UPPER(TRIM(Table2[[#This Row],[Status_Clean]])),"NEW",1,"CONTACTED",2,"QUALIFIED",3,"CONVERTED",4,"LOST",5,99)</f>
        <v>2</v>
      </c>
      <c r="P1308">
        <v>45628</v>
      </c>
      <c r="Q1308" t="s">
        <v>8286</v>
      </c>
      <c r="R1308" t="s">
        <v>8286</v>
      </c>
      <c r="S1308">
        <v>45628</v>
      </c>
      <c r="T1308" t="s">
        <v>7261</v>
      </c>
      <c r="U1308">
        <v>45628</v>
      </c>
      <c r="V1308" t="s">
        <v>7262</v>
      </c>
      <c r="W1308" t="s">
        <v>7271</v>
      </c>
      <c r="X1308" t="s">
        <v>7264</v>
      </c>
      <c r="Y1308" t="s">
        <v>7298</v>
      </c>
      <c r="Z1308" t="s">
        <v>3915</v>
      </c>
      <c r="AA1308">
        <v>33.9</v>
      </c>
      <c r="AB1308" t="str" cm="1">
        <f t="array" ref="AB1308">_xlfn.LET(_xlpm.x,IFERROR(VALUE(Table2[[#This Row],[Response_Time_Hours]]),""),IF(_xlpm.x="","CHECK",_xlfn.IFS(_xlpm.x&lt;=1,"Immediate",_xlpm.x&lt;=6,"Fast",_xlpm.x&lt;=24,"Moderate",_xlpm.x&gt;24,"Delayed")))</f>
        <v>Delayed</v>
      </c>
      <c r="AC1308">
        <v>36</v>
      </c>
      <c r="AD1308" t="str" cm="1">
        <f t="array" ref="AD1308">IF(Table2[[#This Row],[Interaction_Count_Final]]="","N/A",_xlfn.IFS(Table2[[#This Row],[Interaction_Count_Final]]&lt;=2,"Low",Table2[[#This Row],[Interaction_Count_Final]]&lt;=5,"Medium",Table2[[#This Row],[Interaction_Count_Final]]&gt;=6,"High",TRUE,"CHECK"))</f>
        <v>High</v>
      </c>
      <c r="AE1308" t="s">
        <v>7266</v>
      </c>
      <c r="AF1308" t="b">
        <v>1</v>
      </c>
      <c r="AG1308" t="b">
        <v>1</v>
      </c>
      <c r="AH1308">
        <v>1672</v>
      </c>
      <c r="AI1308">
        <v>45628</v>
      </c>
      <c r="AJ1308" t="b">
        <v>1</v>
      </c>
      <c r="AK1308" t="e" cm="1">
        <f t="array" ref="AK1308">_xlfn.LET(
  _xlpm.txt,TRIM(Raw_Data!F1308),
  _xlpm.norm,SUBSTITUTE(SUBSTITUTE(_xlpm.txt,"-","/"),".","/"),
  _xlpm.p,_xlfn.TEXTSPLIT(_xlpm.norm,"/"),
  _xlpm.a,VALUE(INDEX(_xlpm.p,1)),
  _xlpm.b,VALUE(INDEX(_xlpm.p,2)),
  IF(AND(_xlpm.a&lt;=12,_xlpm.b&lt;=12),"REVIEW_AMBIGUOUS","OK")
)</f>
        <v>#REF!</v>
      </c>
    </row>
    <row r="1309" spans="1:37">
      <c r="A1309" t="s">
        <v>3916</v>
      </c>
      <c r="B1309" t="s">
        <v>3916</v>
      </c>
      <c r="C1309" t="b">
        <v>0</v>
      </c>
      <c r="D1309" t="s">
        <v>7257</v>
      </c>
      <c r="E1309" t="s">
        <v>3917</v>
      </c>
      <c r="F1309" t="s">
        <v>3917</v>
      </c>
      <c r="G1309" t="s">
        <v>7303</v>
      </c>
      <c r="H1309" t="s">
        <v>1356</v>
      </c>
      <c r="I1309" t="s">
        <v>1356</v>
      </c>
      <c r="J1309" t="s">
        <v>1356</v>
      </c>
      <c r="K1309" t="s">
        <v>250</v>
      </c>
      <c r="L1309" t="s">
        <v>250</v>
      </c>
      <c r="M1309">
        <f>IF(UPPER(TRIM(Table2[[#This Row],[Status_Clean]]))="CONVERTED",1,0)</f>
        <v>1</v>
      </c>
      <c r="N1309">
        <f>IF(ISNUMBER(MATCH(UPPER(TRIM(Table2[[#This Row],[Status_Clean]])),{"CONTACTED","QUALIFIED","CONVERTED"},0)),1,0)</f>
        <v>1</v>
      </c>
      <c r="O1309" cm="1">
        <f t="array" ref="O1309">_xlfn.SWITCH(UPPER(TRIM(Table2[[#This Row],[Status_Clean]])),"NEW",1,"CONTACTED",2,"QUALIFIED",3,"CONVERTED",4,"LOST",5,99)</f>
        <v>4</v>
      </c>
      <c r="P1309">
        <v>45290</v>
      </c>
      <c r="Q1309" t="s">
        <v>8287</v>
      </c>
      <c r="R1309" t="s">
        <v>8287</v>
      </c>
      <c r="S1309">
        <v>45290</v>
      </c>
      <c r="T1309" t="s">
        <v>7261</v>
      </c>
      <c r="U1309">
        <v>45290</v>
      </c>
      <c r="V1309" t="s">
        <v>7262</v>
      </c>
      <c r="W1309" t="s">
        <v>7263</v>
      </c>
      <c r="X1309" t="s">
        <v>7264</v>
      </c>
      <c r="Y1309" t="s">
        <v>7278</v>
      </c>
      <c r="Z1309" t="s">
        <v>3918</v>
      </c>
      <c r="AA1309">
        <v>19.600000000000001</v>
      </c>
      <c r="AB1309" t="str" cm="1">
        <f t="array" ref="AB1309">_xlfn.LET(_xlpm.x,IFERROR(VALUE(Table2[[#This Row],[Response_Time_Hours]]),""),IF(_xlpm.x="","CHECK",_xlfn.IFS(_xlpm.x&lt;=1,"Immediate",_xlpm.x&lt;=6,"Fast",_xlpm.x&lt;=24,"Moderate",_xlpm.x&gt;24,"Delayed")))</f>
        <v>Moderate</v>
      </c>
      <c r="AC1309">
        <v>33</v>
      </c>
      <c r="AD1309" t="str" cm="1">
        <f t="array" ref="AD1309">IF(Table2[[#This Row],[Interaction_Count_Final]]="","N/A",_xlfn.IFS(Table2[[#This Row],[Interaction_Count_Final]]&lt;=2,"Low",Table2[[#This Row],[Interaction_Count_Final]]&lt;=5,"Medium",Table2[[#This Row],[Interaction_Count_Final]]&gt;=6,"High",TRUE,"CHECK"))</f>
        <v>High</v>
      </c>
      <c r="AE1309" t="s">
        <v>7273</v>
      </c>
      <c r="AF1309" t="b">
        <v>1</v>
      </c>
      <c r="AG1309" t="b">
        <v>1</v>
      </c>
      <c r="AH1309">
        <v>1674</v>
      </c>
      <c r="AI1309">
        <v>45290</v>
      </c>
      <c r="AJ1309" t="b">
        <v>1</v>
      </c>
      <c r="AK1309" t="e" cm="1">
        <f t="array" ref="AK1309">_xlfn.LET(
  _xlpm.txt,TRIM(Raw_Data!F1309),
  _xlpm.norm,SUBSTITUTE(SUBSTITUTE(_xlpm.txt,"-","/"),".","/"),
  _xlpm.p,_xlfn.TEXTSPLIT(_xlpm.norm,"/"),
  _xlpm.a,VALUE(INDEX(_xlpm.p,1)),
  _xlpm.b,VALUE(INDEX(_xlpm.p,2)),
  IF(AND(_xlpm.a&lt;=12,_xlpm.b&lt;=12),"REVIEW_AMBIGUOUS","OK")
)</f>
        <v>#REF!</v>
      </c>
    </row>
    <row r="1310" spans="1:37">
      <c r="A1310" t="s">
        <v>3919</v>
      </c>
      <c r="B1310" t="s">
        <v>3919</v>
      </c>
      <c r="C1310" t="b">
        <v>0</v>
      </c>
      <c r="D1310" t="s">
        <v>7257</v>
      </c>
      <c r="E1310" t="s">
        <v>3920</v>
      </c>
      <c r="F1310" t="s">
        <v>3920</v>
      </c>
      <c r="G1310" t="s">
        <v>7268</v>
      </c>
      <c r="H1310" t="s">
        <v>311</v>
      </c>
      <c r="I1310" t="s">
        <v>311</v>
      </c>
      <c r="J1310" t="s">
        <v>311</v>
      </c>
      <c r="K1310" t="s">
        <v>250</v>
      </c>
      <c r="L1310" t="s">
        <v>250</v>
      </c>
      <c r="M1310">
        <f>IF(UPPER(TRIM(Table2[[#This Row],[Status_Clean]]))="CONVERTED",1,0)</f>
        <v>1</v>
      </c>
      <c r="N1310">
        <f>IF(ISNUMBER(MATCH(UPPER(TRIM(Table2[[#This Row],[Status_Clean]])),{"CONTACTED","QUALIFIED","CONVERTED"},0)),1,0)</f>
        <v>1</v>
      </c>
      <c r="O1310" cm="1">
        <f t="array" ref="O1310">_xlfn.SWITCH(UPPER(TRIM(Table2[[#This Row],[Status_Clean]])),"NEW",1,"CONTACTED",2,"QUALIFIED",3,"CONVERTED",4,"LOST",5,99)</f>
        <v>4</v>
      </c>
      <c r="P1310">
        <v>45337</v>
      </c>
      <c r="Q1310" t="s">
        <v>7777</v>
      </c>
      <c r="R1310" t="s">
        <v>7777</v>
      </c>
      <c r="S1310">
        <v>45337</v>
      </c>
      <c r="T1310" t="s">
        <v>7261</v>
      </c>
      <c r="U1310">
        <v>45337</v>
      </c>
      <c r="V1310" t="s">
        <v>7283</v>
      </c>
      <c r="W1310" t="s">
        <v>7271</v>
      </c>
      <c r="X1310" t="s">
        <v>7284</v>
      </c>
      <c r="Y1310" t="s">
        <v>7285</v>
      </c>
      <c r="Z1310">
        <v>5.3</v>
      </c>
      <c r="AA1310">
        <v>5.3</v>
      </c>
      <c r="AB1310" t="str" cm="1">
        <f t="array" ref="AB1310">_xlfn.LET(_xlpm.x,IFERROR(VALUE(Table2[[#This Row],[Response_Time_Hours]]),""),IF(_xlpm.x="","CHECK",_xlfn.IFS(_xlpm.x&lt;=1,"Immediate",_xlpm.x&lt;=6,"Fast",_xlpm.x&lt;=24,"Moderate",_xlpm.x&gt;24,"Delayed")))</f>
        <v>Fast</v>
      </c>
      <c r="AC1310">
        <v>12</v>
      </c>
      <c r="AD1310" t="str" cm="1">
        <f t="array" ref="AD1310">IF(Table2[[#This Row],[Interaction_Count_Final]]="","N/A",_xlfn.IFS(Table2[[#This Row],[Interaction_Count_Final]]&lt;=2,"Low",Table2[[#This Row],[Interaction_Count_Final]]&lt;=5,"Medium",Table2[[#This Row],[Interaction_Count_Final]]&gt;=6,"High",TRUE,"CHECK"))</f>
        <v>High</v>
      </c>
      <c r="AE1310" t="s">
        <v>7266</v>
      </c>
      <c r="AF1310" t="b">
        <v>1</v>
      </c>
      <c r="AG1310" t="b">
        <v>1</v>
      </c>
      <c r="AH1310">
        <v>1675</v>
      </c>
      <c r="AI1310">
        <v>45337</v>
      </c>
      <c r="AJ1310" t="b">
        <v>1</v>
      </c>
      <c r="AK1310" t="e" cm="1">
        <f t="array" ref="AK1310">_xlfn.LET(
  _xlpm.txt,TRIM(Raw_Data!F1310),
  _xlpm.norm,SUBSTITUTE(SUBSTITUTE(_xlpm.txt,"-","/"),".","/"),
  _xlpm.p,_xlfn.TEXTSPLIT(_xlpm.norm,"/"),
  _xlpm.a,VALUE(INDEX(_xlpm.p,1)),
  _xlpm.b,VALUE(INDEX(_xlpm.p,2)),
  IF(AND(_xlpm.a&lt;=12,_xlpm.b&lt;=12),"REVIEW_AMBIGUOUS","OK")
)</f>
        <v>#REF!</v>
      </c>
    </row>
    <row r="1311" spans="1:37">
      <c r="A1311" t="s">
        <v>3921</v>
      </c>
      <c r="B1311" t="s">
        <v>3921</v>
      </c>
      <c r="C1311" t="b">
        <v>1</v>
      </c>
      <c r="D1311" t="s">
        <v>7257</v>
      </c>
      <c r="E1311" t="s">
        <v>3922</v>
      </c>
      <c r="F1311" t="s">
        <v>3922</v>
      </c>
      <c r="G1311" t="s">
        <v>7258</v>
      </c>
      <c r="H1311" t="s">
        <v>263</v>
      </c>
      <c r="I1311" t="s">
        <v>263</v>
      </c>
      <c r="J1311" t="s">
        <v>263</v>
      </c>
      <c r="K1311" t="s">
        <v>193</v>
      </c>
      <c r="L1311" t="s">
        <v>193</v>
      </c>
      <c r="M1311">
        <f>IF(UPPER(TRIM(Table2[[#This Row],[Status_Clean]]))="CONVERTED",1,0)</f>
        <v>0</v>
      </c>
      <c r="N1311">
        <f>IF(ISNUMBER(MATCH(UPPER(TRIM(Table2[[#This Row],[Status_Clean]])),{"CONTACTED","QUALIFIED","CONVERTED"},0)),1,0)</f>
        <v>0</v>
      </c>
      <c r="O1311" cm="1">
        <f t="array" ref="O1311">_xlfn.SWITCH(UPPER(TRIM(Table2[[#This Row],[Status_Clean]])),"NEW",1,"CONTACTED",2,"QUALIFIED",3,"CONVERTED",4,"LOST",5,99)</f>
        <v>1</v>
      </c>
      <c r="P1311">
        <v>45653</v>
      </c>
      <c r="Q1311" t="s">
        <v>8288</v>
      </c>
      <c r="R1311" t="s">
        <v>8288</v>
      </c>
      <c r="S1311">
        <v>45653</v>
      </c>
      <c r="T1311" t="s">
        <v>7261</v>
      </c>
      <c r="U1311">
        <v>45653</v>
      </c>
      <c r="V1311" t="s">
        <v>7262</v>
      </c>
      <c r="W1311" t="s">
        <v>7271</v>
      </c>
      <c r="X1311" t="s">
        <v>7264</v>
      </c>
      <c r="Y1311" t="s">
        <v>7312</v>
      </c>
      <c r="Z1311" t="s">
        <v>2959</v>
      </c>
      <c r="AA1311">
        <v>19.100000000000001</v>
      </c>
      <c r="AB1311" t="str" cm="1">
        <f t="array" ref="AB1311">_xlfn.LET(_xlpm.x,IFERROR(VALUE(Table2[[#This Row],[Response_Time_Hours]]),""),IF(_xlpm.x="","CHECK",_xlfn.IFS(_xlpm.x&lt;=1,"Immediate",_xlpm.x&lt;=6,"Fast",_xlpm.x&lt;=24,"Moderate",_xlpm.x&gt;24,"Delayed")))</f>
        <v>Moderate</v>
      </c>
      <c r="AC1311">
        <v>25</v>
      </c>
      <c r="AD1311" t="str" cm="1">
        <f t="array" ref="AD1311">IF(Table2[[#This Row],[Interaction_Count_Final]]="","N/A",_xlfn.IFS(Table2[[#This Row],[Interaction_Count_Final]]&lt;=2,"Low",Table2[[#This Row],[Interaction_Count_Final]]&lt;=5,"Medium",Table2[[#This Row],[Interaction_Count_Final]]&gt;=6,"High",TRUE,"CHECK"))</f>
        <v>High</v>
      </c>
      <c r="AE1311" t="s">
        <v>7273</v>
      </c>
      <c r="AF1311" t="b">
        <v>1</v>
      </c>
      <c r="AG1311" t="b">
        <v>1</v>
      </c>
      <c r="AH1311">
        <v>1677</v>
      </c>
      <c r="AI1311">
        <v>45653</v>
      </c>
      <c r="AJ1311" t="b">
        <v>1</v>
      </c>
      <c r="AK1311" t="e" cm="1">
        <f t="array" ref="AK1311">_xlfn.LET(
  _xlpm.txt,TRIM(Raw_Data!F1311),
  _xlpm.norm,SUBSTITUTE(SUBSTITUTE(_xlpm.txt,"-","/"),".","/"),
  _xlpm.p,_xlfn.TEXTSPLIT(_xlpm.norm,"/"),
  _xlpm.a,VALUE(INDEX(_xlpm.p,1)),
  _xlpm.b,VALUE(INDEX(_xlpm.p,2)),
  IF(AND(_xlpm.a&lt;=12,_xlpm.b&lt;=12),"REVIEW_AMBIGUOUS","OK")
)</f>
        <v>#REF!</v>
      </c>
    </row>
    <row r="1312" spans="1:37">
      <c r="A1312" t="s">
        <v>3923</v>
      </c>
      <c r="B1312" t="s">
        <v>3923</v>
      </c>
      <c r="C1312" t="b">
        <v>0</v>
      </c>
      <c r="D1312" t="s">
        <v>7257</v>
      </c>
      <c r="E1312" t="s">
        <v>3924</v>
      </c>
      <c r="F1312" t="s">
        <v>3924</v>
      </c>
      <c r="G1312" t="s">
        <v>7274</v>
      </c>
      <c r="H1312" t="s">
        <v>374</v>
      </c>
      <c r="I1312" t="s">
        <v>374</v>
      </c>
      <c r="J1312" t="s">
        <v>7308</v>
      </c>
      <c r="K1312" t="s">
        <v>193</v>
      </c>
      <c r="L1312" t="s">
        <v>193</v>
      </c>
      <c r="M1312">
        <f>IF(UPPER(TRIM(Table2[[#This Row],[Status_Clean]]))="CONVERTED",1,0)</f>
        <v>0</v>
      </c>
      <c r="N1312">
        <f>IF(ISNUMBER(MATCH(UPPER(TRIM(Table2[[#This Row],[Status_Clean]])),{"CONTACTED","QUALIFIED","CONVERTED"},0)),1,0)</f>
        <v>0</v>
      </c>
      <c r="O1312" cm="1">
        <f t="array" ref="O1312">_xlfn.SWITCH(UPPER(TRIM(Table2[[#This Row],[Status_Clean]])),"NEW",1,"CONTACTED",2,"QUALIFIED",3,"CONVERTED",4,"LOST",5,99)</f>
        <v>1</v>
      </c>
      <c r="P1312">
        <v>45595</v>
      </c>
      <c r="Q1312" t="s">
        <v>7584</v>
      </c>
      <c r="R1312" t="s">
        <v>7584</v>
      </c>
      <c r="S1312">
        <v>45595</v>
      </c>
      <c r="T1312" t="s">
        <v>7261</v>
      </c>
      <c r="U1312">
        <v>45595</v>
      </c>
      <c r="V1312" t="s">
        <v>7270</v>
      </c>
      <c r="W1312" t="s">
        <v>7271</v>
      </c>
      <c r="X1312" t="s">
        <v>7264</v>
      </c>
      <c r="Y1312" t="s">
        <v>7272</v>
      </c>
      <c r="Z1312" t="s">
        <v>3925</v>
      </c>
      <c r="AA1312">
        <v>47.7</v>
      </c>
      <c r="AB1312" t="str" cm="1">
        <f t="array" ref="AB1312">_xlfn.LET(_xlpm.x,IFERROR(VALUE(Table2[[#This Row],[Response_Time_Hours]]),""),IF(_xlpm.x="","CHECK",_xlfn.IFS(_xlpm.x&lt;=1,"Immediate",_xlpm.x&lt;=6,"Fast",_xlpm.x&lt;=24,"Moderate",_xlpm.x&gt;24,"Delayed")))</f>
        <v>Delayed</v>
      </c>
      <c r="AC1312">
        <v>29</v>
      </c>
      <c r="AD1312" t="str" cm="1">
        <f t="array" ref="AD1312">IF(Table2[[#This Row],[Interaction_Count_Final]]="","N/A",_xlfn.IFS(Table2[[#This Row],[Interaction_Count_Final]]&lt;=2,"Low",Table2[[#This Row],[Interaction_Count_Final]]&lt;=5,"Medium",Table2[[#This Row],[Interaction_Count_Final]]&gt;=6,"High",TRUE,"CHECK"))</f>
        <v>High</v>
      </c>
      <c r="AE1312" t="s">
        <v>7266</v>
      </c>
      <c r="AF1312" t="b">
        <v>1</v>
      </c>
      <c r="AG1312" t="b">
        <v>1</v>
      </c>
      <c r="AH1312">
        <v>1680</v>
      </c>
      <c r="AI1312">
        <v>45595</v>
      </c>
      <c r="AJ1312" t="b">
        <v>1</v>
      </c>
      <c r="AK1312" t="e" cm="1">
        <f t="array" ref="AK1312">_xlfn.LET(
  _xlpm.txt,TRIM(Raw_Data!F1312),
  _xlpm.norm,SUBSTITUTE(SUBSTITUTE(_xlpm.txt,"-","/"),".","/"),
  _xlpm.p,_xlfn.TEXTSPLIT(_xlpm.norm,"/"),
  _xlpm.a,VALUE(INDEX(_xlpm.p,1)),
  _xlpm.b,VALUE(INDEX(_xlpm.p,2)),
  IF(AND(_xlpm.a&lt;=12,_xlpm.b&lt;=12),"REVIEW_AMBIGUOUS","OK")
)</f>
        <v>#REF!</v>
      </c>
    </row>
    <row r="1313" spans="1:37">
      <c r="A1313" t="s">
        <v>3926</v>
      </c>
      <c r="B1313" t="s">
        <v>3926</v>
      </c>
      <c r="C1313" t="b">
        <v>0</v>
      </c>
      <c r="D1313" t="s">
        <v>7257</v>
      </c>
      <c r="E1313" t="s">
        <v>3927</v>
      </c>
      <c r="F1313" t="s">
        <v>3927</v>
      </c>
      <c r="G1313" t="s">
        <v>7303</v>
      </c>
      <c r="H1313" t="s">
        <v>254</v>
      </c>
      <c r="I1313" t="s">
        <v>254</v>
      </c>
      <c r="J1313" t="s">
        <v>254</v>
      </c>
      <c r="K1313" t="s">
        <v>7281</v>
      </c>
      <c r="L1313" t="s">
        <v>125</v>
      </c>
      <c r="M1313">
        <f>IF(UPPER(TRIM(Table2[[#This Row],[Status_Clean]]))="CONVERTED",1,0)</f>
        <v>0</v>
      </c>
      <c r="N1313">
        <f>IF(ISNUMBER(MATCH(UPPER(TRIM(Table2[[#This Row],[Status_Clean]])),{"CONTACTED","QUALIFIED","CONVERTED"},0)),1,0)</f>
        <v>1</v>
      </c>
      <c r="O1313" cm="1">
        <f t="array" ref="O1313">_xlfn.SWITCH(UPPER(TRIM(Table2[[#This Row],[Status_Clean]])),"NEW",1,"CONTACTED",2,"QUALIFIED",3,"CONVERTED",4,"LOST",5,99)</f>
        <v>2</v>
      </c>
      <c r="P1313" t="s">
        <v>3928</v>
      </c>
      <c r="Q1313" t="s">
        <v>8289</v>
      </c>
      <c r="R1313" t="s">
        <v>8289</v>
      </c>
      <c r="S1313">
        <v>45266</v>
      </c>
      <c r="T1313" t="s">
        <v>7261</v>
      </c>
      <c r="U1313">
        <v>45266</v>
      </c>
      <c r="V1313" t="s">
        <v>7262</v>
      </c>
      <c r="W1313" t="s">
        <v>7263</v>
      </c>
      <c r="X1313" t="s">
        <v>7264</v>
      </c>
      <c r="Y1313" t="s">
        <v>7272</v>
      </c>
      <c r="Z1313">
        <v>18</v>
      </c>
      <c r="AA1313">
        <v>18</v>
      </c>
      <c r="AB1313" t="str" cm="1">
        <f t="array" ref="AB1313">_xlfn.LET(_xlpm.x,IFERROR(VALUE(Table2[[#This Row],[Response_Time_Hours]]),""),IF(_xlpm.x="","CHECK",_xlfn.IFS(_xlpm.x&lt;=1,"Immediate",_xlpm.x&lt;=6,"Fast",_xlpm.x&lt;=24,"Moderate",_xlpm.x&gt;24,"Delayed")))</f>
        <v>Moderate</v>
      </c>
      <c r="AC1313">
        <v>50</v>
      </c>
      <c r="AD1313" t="str" cm="1">
        <f t="array" ref="AD1313">IF(Table2[[#This Row],[Interaction_Count_Final]]="","N/A",_xlfn.IFS(Table2[[#This Row],[Interaction_Count_Final]]&lt;=2,"Low",Table2[[#This Row],[Interaction_Count_Final]]&lt;=5,"Medium",Table2[[#This Row],[Interaction_Count_Final]]&gt;=6,"High",TRUE,"CHECK"))</f>
        <v>High</v>
      </c>
      <c r="AE1313" t="s">
        <v>7273</v>
      </c>
      <c r="AF1313" t="b">
        <v>1</v>
      </c>
      <c r="AG1313" t="b">
        <v>1</v>
      </c>
      <c r="AH1313">
        <v>1681</v>
      </c>
      <c r="AI1313">
        <v>45266</v>
      </c>
      <c r="AJ1313" t="b">
        <v>1</v>
      </c>
      <c r="AK1313" t="str" cm="1">
        <f t="array" ref="AK1313">_xlfn.LET(
  _xlpm.txt,TRIM(Raw_Data!F1313),
  _xlpm.norm,SUBSTITUTE(SUBSTITUTE(_xlpm.txt,"-","/"),".","/"),
  _xlpm.p,_xlfn.TEXTSPLIT(_xlpm.norm,"/"),
  _xlpm.a,VALUE(INDEX(_xlpm.p,1)),
  _xlpm.b,VALUE(INDEX(_xlpm.p,2)),
  IF(AND(_xlpm.a&lt;=12,_xlpm.b&lt;=12),"REVIEW_AMBIGUOUS","OK")
)</f>
        <v>REVIEW_AMBIGUOUS</v>
      </c>
    </row>
    <row r="1314" spans="1:37">
      <c r="A1314" t="s">
        <v>3929</v>
      </c>
      <c r="B1314" t="s">
        <v>3929</v>
      </c>
      <c r="C1314" t="b">
        <v>0</v>
      </c>
      <c r="D1314" t="s">
        <v>7257</v>
      </c>
      <c r="E1314" t="s">
        <v>3930</v>
      </c>
      <c r="F1314" t="s">
        <v>3930</v>
      </c>
      <c r="G1314" t="s">
        <v>7274</v>
      </c>
      <c r="H1314" t="s">
        <v>538</v>
      </c>
      <c r="I1314" t="s">
        <v>538</v>
      </c>
      <c r="J1314" t="s">
        <v>123</v>
      </c>
      <c r="K1314" t="s">
        <v>71</v>
      </c>
      <c r="L1314" t="s">
        <v>71</v>
      </c>
      <c r="M1314">
        <f>IF(UPPER(TRIM(Table2[[#This Row],[Status_Clean]]))="CONVERTED",1,0)</f>
        <v>0</v>
      </c>
      <c r="N1314">
        <f>IF(ISNUMBER(MATCH(UPPER(TRIM(Table2[[#This Row],[Status_Clean]])),{"CONTACTED","QUALIFIED","CONVERTED"},0)),1,0)</f>
        <v>1</v>
      </c>
      <c r="O1314" cm="1">
        <f t="array" ref="O1314">_xlfn.SWITCH(UPPER(TRIM(Table2[[#This Row],[Status_Clean]])),"NEW",1,"CONTACTED",2,"QUALIFIED",3,"CONVERTED",4,"LOST",5,99)</f>
        <v>3</v>
      </c>
      <c r="P1314">
        <v>45473</v>
      </c>
      <c r="Q1314" t="s">
        <v>7819</v>
      </c>
      <c r="R1314" t="s">
        <v>7819</v>
      </c>
      <c r="S1314">
        <v>45473</v>
      </c>
      <c r="T1314" t="s">
        <v>7261</v>
      </c>
      <c r="U1314">
        <v>45473</v>
      </c>
      <c r="V1314" t="s">
        <v>7276</v>
      </c>
      <c r="W1314" t="s">
        <v>7271</v>
      </c>
      <c r="X1314" t="s">
        <v>7277</v>
      </c>
      <c r="Y1314" t="s">
        <v>7293</v>
      </c>
      <c r="Z1314" t="s">
        <v>3931</v>
      </c>
      <c r="AA1314">
        <v>23.1</v>
      </c>
      <c r="AB1314" t="str" cm="1">
        <f t="array" ref="AB1314">_xlfn.LET(_xlpm.x,IFERROR(VALUE(Table2[[#This Row],[Response_Time_Hours]]),""),IF(_xlpm.x="","CHECK",_xlfn.IFS(_xlpm.x&lt;=1,"Immediate",_xlpm.x&lt;=6,"Fast",_xlpm.x&lt;=24,"Moderate",_xlpm.x&gt;24,"Delayed")))</f>
        <v>Moderate</v>
      </c>
      <c r="AC1314">
        <v>16</v>
      </c>
      <c r="AD1314" t="str" cm="1">
        <f t="array" ref="AD1314">IF(Table2[[#This Row],[Interaction_Count_Final]]="","N/A",_xlfn.IFS(Table2[[#This Row],[Interaction_Count_Final]]&lt;=2,"Low",Table2[[#This Row],[Interaction_Count_Final]]&lt;=5,"Medium",Table2[[#This Row],[Interaction_Count_Final]]&gt;=6,"High",TRUE,"CHECK"))</f>
        <v>High</v>
      </c>
      <c r="AE1314" t="s">
        <v>7273</v>
      </c>
      <c r="AF1314" t="b">
        <v>1</v>
      </c>
      <c r="AG1314" t="b">
        <v>1</v>
      </c>
      <c r="AH1314">
        <v>1682</v>
      </c>
      <c r="AI1314">
        <v>45473</v>
      </c>
      <c r="AJ1314" t="b">
        <v>1</v>
      </c>
      <c r="AK1314" t="e" cm="1">
        <f t="array" ref="AK1314">_xlfn.LET(
  _xlpm.txt,TRIM(Raw_Data!F1314),
  _xlpm.norm,SUBSTITUTE(SUBSTITUTE(_xlpm.txt,"-","/"),".","/"),
  _xlpm.p,_xlfn.TEXTSPLIT(_xlpm.norm,"/"),
  _xlpm.a,VALUE(INDEX(_xlpm.p,1)),
  _xlpm.b,VALUE(INDEX(_xlpm.p,2)),
  IF(AND(_xlpm.a&lt;=12,_xlpm.b&lt;=12),"REVIEW_AMBIGUOUS","OK")
)</f>
        <v>#REF!</v>
      </c>
    </row>
    <row r="1315" spans="1:37">
      <c r="A1315" t="s">
        <v>3932</v>
      </c>
      <c r="B1315" t="s">
        <v>3932</v>
      </c>
      <c r="C1315" t="b">
        <v>0</v>
      </c>
      <c r="D1315" t="s">
        <v>7257</v>
      </c>
      <c r="E1315" t="s">
        <v>3933</v>
      </c>
      <c r="F1315" t="s">
        <v>3933</v>
      </c>
      <c r="G1315" t="s">
        <v>7274</v>
      </c>
      <c r="H1315" t="s">
        <v>404</v>
      </c>
      <c r="I1315" t="s">
        <v>404</v>
      </c>
      <c r="J1315" t="s">
        <v>363</v>
      </c>
      <c r="K1315" t="s">
        <v>193</v>
      </c>
      <c r="L1315" t="s">
        <v>193</v>
      </c>
      <c r="M1315">
        <f>IF(UPPER(TRIM(Table2[[#This Row],[Status_Clean]]))="CONVERTED",1,0)</f>
        <v>0</v>
      </c>
      <c r="N1315">
        <f>IF(ISNUMBER(MATCH(UPPER(TRIM(Table2[[#This Row],[Status_Clean]])),{"CONTACTED","QUALIFIED","CONVERTED"},0)),1,0)</f>
        <v>0</v>
      </c>
      <c r="O1315" cm="1">
        <f t="array" ref="O1315">_xlfn.SWITCH(UPPER(TRIM(Table2[[#This Row],[Status_Clean]])),"NEW",1,"CONTACTED",2,"QUALIFIED",3,"CONVERTED",4,"LOST",5,99)</f>
        <v>1</v>
      </c>
      <c r="P1315" t="s">
        <v>3934</v>
      </c>
      <c r="Q1315" t="s">
        <v>7418</v>
      </c>
      <c r="R1315" t="s">
        <v>7418</v>
      </c>
      <c r="S1315">
        <v>45619</v>
      </c>
      <c r="T1315" t="s">
        <v>7261</v>
      </c>
      <c r="U1315">
        <v>45619</v>
      </c>
      <c r="V1315" t="s">
        <v>7300</v>
      </c>
      <c r="W1315" t="s">
        <v>7271</v>
      </c>
      <c r="X1315" t="s">
        <v>7264</v>
      </c>
      <c r="Y1315" t="s">
        <v>7278</v>
      </c>
      <c r="Z1315" t="s">
        <v>217</v>
      </c>
      <c r="AA1315">
        <v>21.6</v>
      </c>
      <c r="AB1315" t="str" cm="1">
        <f t="array" ref="AB1315">_xlfn.LET(_xlpm.x,IFERROR(VALUE(Table2[[#This Row],[Response_Time_Hours]]),""),IF(_xlpm.x="","CHECK",_xlfn.IFS(_xlpm.x&lt;=1,"Immediate",_xlpm.x&lt;=6,"Fast",_xlpm.x&lt;=24,"Moderate",_xlpm.x&gt;24,"Delayed")))</f>
        <v>Moderate</v>
      </c>
      <c r="AC1315">
        <v>38</v>
      </c>
      <c r="AD1315" t="str" cm="1">
        <f t="array" ref="AD1315">IF(Table2[[#This Row],[Interaction_Count_Final]]="","N/A",_xlfn.IFS(Table2[[#This Row],[Interaction_Count_Final]]&lt;=2,"Low",Table2[[#This Row],[Interaction_Count_Final]]&lt;=5,"Medium",Table2[[#This Row],[Interaction_Count_Final]]&gt;=6,"High",TRUE,"CHECK"))</f>
        <v>High</v>
      </c>
      <c r="AE1315" t="s">
        <v>7266</v>
      </c>
      <c r="AF1315" t="b">
        <v>1</v>
      </c>
      <c r="AG1315" t="b">
        <v>1</v>
      </c>
      <c r="AH1315">
        <v>1683</v>
      </c>
      <c r="AI1315">
        <v>45619</v>
      </c>
      <c r="AJ1315" t="b">
        <v>1</v>
      </c>
      <c r="AK1315" t="str" cm="1">
        <f t="array" ref="AK1315">_xlfn.LET(
  _xlpm.txt,TRIM(Raw_Data!F1315),
  _xlpm.norm,SUBSTITUTE(SUBSTITUTE(_xlpm.txt,"-","/"),".","/"),
  _xlpm.p,_xlfn.TEXTSPLIT(_xlpm.norm,"/"),
  _xlpm.a,VALUE(INDEX(_xlpm.p,1)),
  _xlpm.b,VALUE(INDEX(_xlpm.p,2)),
  IF(AND(_xlpm.a&lt;=12,_xlpm.b&lt;=12),"REVIEW_AMBIGUOUS","OK")
)</f>
        <v>OK</v>
      </c>
    </row>
    <row r="1316" spans="1:37">
      <c r="A1316" t="s">
        <v>3935</v>
      </c>
      <c r="B1316" t="s">
        <v>3935</v>
      </c>
      <c r="C1316" t="b">
        <v>0</v>
      </c>
      <c r="D1316" t="s">
        <v>7257</v>
      </c>
      <c r="E1316" t="s">
        <v>3936</v>
      </c>
      <c r="F1316" t="s">
        <v>3936</v>
      </c>
      <c r="G1316" t="s">
        <v>7280</v>
      </c>
      <c r="H1316" t="s">
        <v>222</v>
      </c>
      <c r="I1316" t="s">
        <v>222</v>
      </c>
      <c r="J1316" t="s">
        <v>222</v>
      </c>
      <c r="K1316" t="s">
        <v>71</v>
      </c>
      <c r="L1316" t="s">
        <v>71</v>
      </c>
      <c r="M1316">
        <f>IF(UPPER(TRIM(Table2[[#This Row],[Status_Clean]]))="CONVERTED",1,0)</f>
        <v>0</v>
      </c>
      <c r="N1316">
        <f>IF(ISNUMBER(MATCH(UPPER(TRIM(Table2[[#This Row],[Status_Clean]])),{"CONTACTED","QUALIFIED","CONVERTED"},0)),1,0)</f>
        <v>1</v>
      </c>
      <c r="O1316" cm="1">
        <f t="array" ref="O1316">_xlfn.SWITCH(UPPER(TRIM(Table2[[#This Row],[Status_Clean]])),"NEW",1,"CONTACTED",2,"QUALIFIED",3,"CONVERTED",4,"LOST",5,99)</f>
        <v>3</v>
      </c>
      <c r="P1316">
        <v>45423</v>
      </c>
      <c r="Q1316" t="s">
        <v>7388</v>
      </c>
      <c r="R1316" t="s">
        <v>7388</v>
      </c>
      <c r="S1316">
        <v>45423</v>
      </c>
      <c r="T1316" t="s">
        <v>7261</v>
      </c>
      <c r="U1316">
        <v>45423</v>
      </c>
      <c r="V1316" t="s">
        <v>7314</v>
      </c>
      <c r="W1316" t="s">
        <v>7271</v>
      </c>
      <c r="X1316" t="s">
        <v>7277</v>
      </c>
      <c r="Y1316" t="s">
        <v>7278</v>
      </c>
      <c r="Z1316">
        <v>43</v>
      </c>
      <c r="AA1316">
        <v>43</v>
      </c>
      <c r="AB1316" t="str" cm="1">
        <f t="array" ref="AB1316">_xlfn.LET(_xlpm.x,IFERROR(VALUE(Table2[[#This Row],[Response_Time_Hours]]),""),IF(_xlpm.x="","CHECK",_xlfn.IFS(_xlpm.x&lt;=1,"Immediate",_xlpm.x&lt;=6,"Fast",_xlpm.x&lt;=24,"Moderate",_xlpm.x&gt;24,"Delayed")))</f>
        <v>Delayed</v>
      </c>
      <c r="AC1316">
        <v>34</v>
      </c>
      <c r="AD1316" t="str" cm="1">
        <f t="array" ref="AD1316">IF(Table2[[#This Row],[Interaction_Count_Final]]="","N/A",_xlfn.IFS(Table2[[#This Row],[Interaction_Count_Final]]&lt;=2,"Low",Table2[[#This Row],[Interaction_Count_Final]]&lt;=5,"Medium",Table2[[#This Row],[Interaction_Count_Final]]&gt;=6,"High",TRUE,"CHECK"))</f>
        <v>High</v>
      </c>
      <c r="AE1316" t="s">
        <v>7289</v>
      </c>
      <c r="AF1316" t="b">
        <v>1</v>
      </c>
      <c r="AG1316" t="b">
        <v>1</v>
      </c>
      <c r="AH1316">
        <v>1685</v>
      </c>
      <c r="AI1316">
        <v>45423</v>
      </c>
      <c r="AJ1316" t="b">
        <v>1</v>
      </c>
      <c r="AK1316" t="e" cm="1">
        <f t="array" ref="AK1316">_xlfn.LET(
  _xlpm.txt,TRIM(Raw_Data!F1316),
  _xlpm.norm,SUBSTITUTE(SUBSTITUTE(_xlpm.txt,"-","/"),".","/"),
  _xlpm.p,_xlfn.TEXTSPLIT(_xlpm.norm,"/"),
  _xlpm.a,VALUE(INDEX(_xlpm.p,1)),
  _xlpm.b,VALUE(INDEX(_xlpm.p,2)),
  IF(AND(_xlpm.a&lt;=12,_xlpm.b&lt;=12),"REVIEW_AMBIGUOUS","OK")
)</f>
        <v>#REF!</v>
      </c>
    </row>
    <row r="1317" spans="1:37">
      <c r="A1317" t="s">
        <v>3937</v>
      </c>
      <c r="B1317" t="s">
        <v>3937</v>
      </c>
      <c r="C1317" t="b">
        <v>0</v>
      </c>
      <c r="D1317" t="s">
        <v>7257</v>
      </c>
      <c r="E1317" t="s">
        <v>8290</v>
      </c>
      <c r="F1317" t="s">
        <v>8290</v>
      </c>
      <c r="G1317" t="s">
        <v>7303</v>
      </c>
      <c r="H1317" t="s">
        <v>374</v>
      </c>
      <c r="I1317" t="s">
        <v>374</v>
      </c>
      <c r="J1317" t="s">
        <v>7308</v>
      </c>
      <c r="K1317" t="s">
        <v>193</v>
      </c>
      <c r="L1317" t="s">
        <v>193</v>
      </c>
      <c r="M1317">
        <f>IF(UPPER(TRIM(Table2[[#This Row],[Status_Clean]]))="CONVERTED",1,0)</f>
        <v>0</v>
      </c>
      <c r="N1317">
        <f>IF(ISNUMBER(MATCH(UPPER(TRIM(Table2[[#This Row],[Status_Clean]])),{"CONTACTED","QUALIFIED","CONVERTED"},0)),1,0)</f>
        <v>0</v>
      </c>
      <c r="O1317" cm="1">
        <f t="array" ref="O1317">_xlfn.SWITCH(UPPER(TRIM(Table2[[#This Row],[Status_Clean]])),"NEW",1,"CONTACTED",2,"QUALIFIED",3,"CONVERTED",4,"LOST",5,99)</f>
        <v>1</v>
      </c>
      <c r="P1317" t="s">
        <v>3939</v>
      </c>
      <c r="Q1317" t="s">
        <v>8291</v>
      </c>
      <c r="R1317" t="s">
        <v>8291</v>
      </c>
      <c r="S1317">
        <v>45065</v>
      </c>
      <c r="T1317" t="s">
        <v>7261</v>
      </c>
      <c r="U1317">
        <v>45065</v>
      </c>
      <c r="V1317" t="s">
        <v>7314</v>
      </c>
      <c r="W1317" t="s">
        <v>7263</v>
      </c>
      <c r="X1317" t="s">
        <v>7277</v>
      </c>
      <c r="Y1317" t="s">
        <v>7312</v>
      </c>
      <c r="Z1317" t="s">
        <v>3940</v>
      </c>
      <c r="AA1317">
        <v>27.6</v>
      </c>
      <c r="AB1317" t="str" cm="1">
        <f t="array" ref="AB1317">_xlfn.LET(_xlpm.x,IFERROR(VALUE(Table2[[#This Row],[Response_Time_Hours]]),""),IF(_xlpm.x="","CHECK",_xlfn.IFS(_xlpm.x&lt;=1,"Immediate",_xlpm.x&lt;=6,"Fast",_xlpm.x&lt;=24,"Moderate",_xlpm.x&gt;24,"Delayed")))</f>
        <v>Delayed</v>
      </c>
      <c r="AC1317">
        <v>22</v>
      </c>
      <c r="AD1317" t="str" cm="1">
        <f t="array" ref="AD1317">IF(Table2[[#This Row],[Interaction_Count_Final]]="","N/A",_xlfn.IFS(Table2[[#This Row],[Interaction_Count_Final]]&lt;=2,"Low",Table2[[#This Row],[Interaction_Count_Final]]&lt;=5,"Medium",Table2[[#This Row],[Interaction_Count_Final]]&gt;=6,"High",TRUE,"CHECK"))</f>
        <v>High</v>
      </c>
      <c r="AE1317" t="s">
        <v>7273</v>
      </c>
      <c r="AF1317" t="b">
        <v>1</v>
      </c>
      <c r="AG1317" t="b">
        <v>1</v>
      </c>
      <c r="AH1317">
        <v>1687</v>
      </c>
      <c r="AI1317">
        <v>45065</v>
      </c>
      <c r="AJ1317" t="b">
        <v>1</v>
      </c>
      <c r="AK1317" t="str" cm="1">
        <f t="array" ref="AK1317">_xlfn.LET(
  _xlpm.txt,TRIM(Raw_Data!F1317),
  _xlpm.norm,SUBSTITUTE(SUBSTITUTE(_xlpm.txt,"-","/"),".","/"),
  _xlpm.p,_xlfn.TEXTSPLIT(_xlpm.norm,"/"),
  _xlpm.a,VALUE(INDEX(_xlpm.p,1)),
  _xlpm.b,VALUE(INDEX(_xlpm.p,2)),
  IF(AND(_xlpm.a&lt;=12,_xlpm.b&lt;=12),"REVIEW_AMBIGUOUS","OK")
)</f>
        <v>OK</v>
      </c>
    </row>
    <row r="1318" spans="1:37">
      <c r="A1318" t="s">
        <v>3941</v>
      </c>
      <c r="B1318" t="s">
        <v>3941</v>
      </c>
      <c r="C1318" t="b">
        <v>0</v>
      </c>
      <c r="D1318" t="s">
        <v>7257</v>
      </c>
      <c r="E1318" t="s">
        <v>3942</v>
      </c>
      <c r="F1318" t="s">
        <v>3942</v>
      </c>
      <c r="G1318" t="s">
        <v>7303</v>
      </c>
      <c r="H1318" t="s">
        <v>7588</v>
      </c>
      <c r="I1318" t="s">
        <v>7588</v>
      </c>
      <c r="J1318" t="s">
        <v>263</v>
      </c>
      <c r="K1318" t="s">
        <v>173</v>
      </c>
      <c r="L1318" t="s">
        <v>173</v>
      </c>
      <c r="M1318">
        <f>IF(UPPER(TRIM(Table2[[#This Row],[Status_Clean]]))="CONVERTED",1,0)</f>
        <v>0</v>
      </c>
      <c r="N1318">
        <f>IF(ISNUMBER(MATCH(UPPER(TRIM(Table2[[#This Row],[Status_Clean]])),{"CONTACTED","QUALIFIED","CONVERTED"},0)),1,0)</f>
        <v>0</v>
      </c>
      <c r="O1318" cm="1">
        <f t="array" ref="O1318">_xlfn.SWITCH(UPPER(TRIM(Table2[[#This Row],[Status_Clean]])),"NEW",1,"CONTACTED",2,"QUALIFIED",3,"CONVERTED",4,"LOST",5,99)</f>
        <v>5</v>
      </c>
      <c r="P1318">
        <v>45102</v>
      </c>
      <c r="Q1318" t="s">
        <v>8292</v>
      </c>
      <c r="R1318" t="s">
        <v>8292</v>
      </c>
      <c r="S1318">
        <v>45102</v>
      </c>
      <c r="T1318" t="s">
        <v>7261</v>
      </c>
      <c r="U1318">
        <v>45102</v>
      </c>
      <c r="V1318" t="s">
        <v>7276</v>
      </c>
      <c r="W1318" t="s">
        <v>7263</v>
      </c>
      <c r="X1318" t="s">
        <v>7277</v>
      </c>
      <c r="Y1318" t="s">
        <v>7293</v>
      </c>
      <c r="Z1318" t="s">
        <v>732</v>
      </c>
      <c r="AA1318">
        <v>67.199999999999989</v>
      </c>
      <c r="AB1318" t="str" cm="1">
        <f t="array" ref="AB1318">_xlfn.LET(_xlpm.x,IFERROR(VALUE(Table2[[#This Row],[Response_Time_Hours]]),""),IF(_xlpm.x="","CHECK",_xlfn.IFS(_xlpm.x&lt;=1,"Immediate",_xlpm.x&lt;=6,"Fast",_xlpm.x&lt;=24,"Moderate",_xlpm.x&gt;24,"Delayed")))</f>
        <v>Delayed</v>
      </c>
      <c r="AC1318">
        <v>31</v>
      </c>
      <c r="AD1318" t="str" cm="1">
        <f t="array" ref="AD1318">IF(Table2[[#This Row],[Interaction_Count_Final]]="","N/A",_xlfn.IFS(Table2[[#This Row],[Interaction_Count_Final]]&lt;=2,"Low",Table2[[#This Row],[Interaction_Count_Final]]&lt;=5,"Medium",Table2[[#This Row],[Interaction_Count_Final]]&gt;=6,"High",TRUE,"CHECK"))</f>
        <v>High</v>
      </c>
      <c r="AE1318" t="s">
        <v>7289</v>
      </c>
      <c r="AF1318" t="b">
        <v>1</v>
      </c>
      <c r="AG1318" t="b">
        <v>1</v>
      </c>
      <c r="AH1318">
        <v>1688</v>
      </c>
      <c r="AI1318">
        <v>45102</v>
      </c>
      <c r="AJ1318" t="b">
        <v>1</v>
      </c>
      <c r="AK1318" t="e" cm="1">
        <f t="array" ref="AK1318">_xlfn.LET(
  _xlpm.txt,TRIM(Raw_Data!F1318),
  _xlpm.norm,SUBSTITUTE(SUBSTITUTE(_xlpm.txt,"-","/"),".","/"),
  _xlpm.p,_xlfn.TEXTSPLIT(_xlpm.norm,"/"),
  _xlpm.a,VALUE(INDEX(_xlpm.p,1)),
  _xlpm.b,VALUE(INDEX(_xlpm.p,2)),
  IF(AND(_xlpm.a&lt;=12,_xlpm.b&lt;=12),"REVIEW_AMBIGUOUS","OK")
)</f>
        <v>#REF!</v>
      </c>
    </row>
    <row r="1319" spans="1:37">
      <c r="A1319" t="s">
        <v>3943</v>
      </c>
      <c r="B1319" t="s">
        <v>3943</v>
      </c>
      <c r="C1319" t="b">
        <v>0</v>
      </c>
      <c r="D1319" t="s">
        <v>7257</v>
      </c>
      <c r="E1319" t="s">
        <v>3944</v>
      </c>
      <c r="F1319" t="s">
        <v>3944</v>
      </c>
      <c r="G1319" t="s">
        <v>7268</v>
      </c>
      <c r="H1319" t="s">
        <v>1356</v>
      </c>
      <c r="I1319" t="s">
        <v>1356</v>
      </c>
      <c r="J1319" t="s">
        <v>1356</v>
      </c>
      <c r="K1319" t="s">
        <v>125</v>
      </c>
      <c r="L1319" t="s">
        <v>125</v>
      </c>
      <c r="M1319">
        <f>IF(UPPER(TRIM(Table2[[#This Row],[Status_Clean]]))="CONVERTED",1,0)</f>
        <v>0</v>
      </c>
      <c r="N1319">
        <f>IF(ISNUMBER(MATCH(UPPER(TRIM(Table2[[#This Row],[Status_Clean]])),{"CONTACTED","QUALIFIED","CONVERTED"},0)),1,0)</f>
        <v>1</v>
      </c>
      <c r="O1319" cm="1">
        <f t="array" ref="O1319">_xlfn.SWITCH(UPPER(TRIM(Table2[[#This Row],[Status_Clean]])),"NEW",1,"CONTACTED",2,"QUALIFIED",3,"CONVERTED",4,"LOST",5,99)</f>
        <v>2</v>
      </c>
      <c r="P1319" t="s">
        <v>3945</v>
      </c>
      <c r="Q1319" t="s">
        <v>8293</v>
      </c>
      <c r="R1319" t="s">
        <v>8293</v>
      </c>
      <c r="S1319">
        <v>45639</v>
      </c>
      <c r="T1319" t="s">
        <v>7261</v>
      </c>
      <c r="U1319">
        <v>45639</v>
      </c>
      <c r="V1319" t="s">
        <v>7262</v>
      </c>
      <c r="W1319" t="s">
        <v>7271</v>
      </c>
      <c r="X1319" t="s">
        <v>7264</v>
      </c>
      <c r="Y1319" t="s">
        <v>7312</v>
      </c>
      <c r="Z1319" t="s">
        <v>3072</v>
      </c>
      <c r="AA1319">
        <v>21.4</v>
      </c>
      <c r="AB1319" t="str" cm="1">
        <f t="array" ref="AB1319">_xlfn.LET(_xlpm.x,IFERROR(VALUE(Table2[[#This Row],[Response_Time_Hours]]),""),IF(_xlpm.x="","CHECK",_xlfn.IFS(_xlpm.x&lt;=1,"Immediate",_xlpm.x&lt;=6,"Fast",_xlpm.x&lt;=24,"Moderate",_xlpm.x&gt;24,"Delayed")))</f>
        <v>Moderate</v>
      </c>
      <c r="AC1319">
        <v>6</v>
      </c>
      <c r="AD1319" t="str" cm="1">
        <f t="array" ref="AD1319">IF(Table2[[#This Row],[Interaction_Count_Final]]="","N/A",_xlfn.IFS(Table2[[#This Row],[Interaction_Count_Final]]&lt;=2,"Low",Table2[[#This Row],[Interaction_Count_Final]]&lt;=5,"Medium",Table2[[#This Row],[Interaction_Count_Final]]&gt;=6,"High",TRUE,"CHECK"))</f>
        <v>High</v>
      </c>
      <c r="AE1319" t="s">
        <v>7266</v>
      </c>
      <c r="AF1319" t="b">
        <v>1</v>
      </c>
      <c r="AG1319" t="b">
        <v>1</v>
      </c>
      <c r="AH1319">
        <v>1689</v>
      </c>
      <c r="AI1319">
        <v>45639</v>
      </c>
      <c r="AJ1319" t="b">
        <v>1</v>
      </c>
      <c r="AK1319" t="str" cm="1">
        <f t="array" ref="AK1319">_xlfn.LET(
  _xlpm.txt,TRIM(Raw_Data!F1319),
  _xlpm.norm,SUBSTITUTE(SUBSTITUTE(_xlpm.txt,"-","/"),".","/"),
  _xlpm.p,_xlfn.TEXTSPLIT(_xlpm.norm,"/"),
  _xlpm.a,VALUE(INDEX(_xlpm.p,1)),
  _xlpm.b,VALUE(INDEX(_xlpm.p,2)),
  IF(AND(_xlpm.a&lt;=12,_xlpm.b&lt;=12),"REVIEW_AMBIGUOUS","OK")
)</f>
        <v>OK</v>
      </c>
    </row>
    <row r="1320" spans="1:37">
      <c r="A1320" t="s">
        <v>3946</v>
      </c>
      <c r="B1320" t="s">
        <v>3946</v>
      </c>
      <c r="C1320" t="b">
        <v>1</v>
      </c>
      <c r="D1320" t="s">
        <v>7257</v>
      </c>
      <c r="E1320" t="s">
        <v>3947</v>
      </c>
      <c r="F1320" t="s">
        <v>3947</v>
      </c>
      <c r="G1320" t="s">
        <v>7268</v>
      </c>
      <c r="H1320" t="s">
        <v>473</v>
      </c>
      <c r="I1320" t="s">
        <v>473</v>
      </c>
      <c r="J1320" t="s">
        <v>473</v>
      </c>
      <c r="K1320" t="s">
        <v>125</v>
      </c>
      <c r="L1320" t="s">
        <v>125</v>
      </c>
      <c r="M1320">
        <f>IF(UPPER(TRIM(Table2[[#This Row],[Status_Clean]]))="CONVERTED",1,0)</f>
        <v>0</v>
      </c>
      <c r="N1320">
        <f>IF(ISNUMBER(MATCH(UPPER(TRIM(Table2[[#This Row],[Status_Clean]])),{"CONTACTED","QUALIFIED","CONVERTED"},0)),1,0)</f>
        <v>1</v>
      </c>
      <c r="O1320" cm="1">
        <f t="array" ref="O1320">_xlfn.SWITCH(UPPER(TRIM(Table2[[#This Row],[Status_Clean]])),"NEW",1,"CONTACTED",2,"QUALIFIED",3,"CONVERTED",4,"LOST",5,99)</f>
        <v>2</v>
      </c>
      <c r="P1320">
        <v>45297</v>
      </c>
      <c r="Q1320" t="s">
        <v>8294</v>
      </c>
      <c r="R1320" t="s">
        <v>8294</v>
      </c>
      <c r="S1320">
        <v>45297</v>
      </c>
      <c r="T1320" t="s">
        <v>7261</v>
      </c>
      <c r="U1320">
        <v>45297</v>
      </c>
      <c r="V1320" t="s">
        <v>7317</v>
      </c>
      <c r="W1320" t="s">
        <v>7271</v>
      </c>
      <c r="X1320" t="s">
        <v>7284</v>
      </c>
      <c r="Y1320" t="s">
        <v>7278</v>
      </c>
      <c r="Z1320">
        <v>35.9</v>
      </c>
      <c r="AA1320">
        <v>35.9</v>
      </c>
      <c r="AB1320" t="str" cm="1">
        <f t="array" ref="AB1320">_xlfn.LET(_xlpm.x,IFERROR(VALUE(Table2[[#This Row],[Response_Time_Hours]]),""),IF(_xlpm.x="","CHECK",_xlfn.IFS(_xlpm.x&lt;=1,"Immediate",_xlpm.x&lt;=6,"Fast",_xlpm.x&lt;=24,"Moderate",_xlpm.x&gt;24,"Delayed")))</f>
        <v>Delayed</v>
      </c>
      <c r="AC1320">
        <v>40</v>
      </c>
      <c r="AD1320" t="str" cm="1">
        <f t="array" ref="AD1320">IF(Table2[[#This Row],[Interaction_Count_Final]]="","N/A",_xlfn.IFS(Table2[[#This Row],[Interaction_Count_Final]]&lt;=2,"Low",Table2[[#This Row],[Interaction_Count_Final]]&lt;=5,"Medium",Table2[[#This Row],[Interaction_Count_Final]]&gt;=6,"High",TRUE,"CHECK"))</f>
        <v>High</v>
      </c>
      <c r="AE1320" t="s">
        <v>7289</v>
      </c>
      <c r="AF1320" t="b">
        <v>1</v>
      </c>
      <c r="AG1320" t="b">
        <v>1</v>
      </c>
      <c r="AH1320">
        <v>1690</v>
      </c>
      <c r="AI1320">
        <v>45297</v>
      </c>
      <c r="AJ1320" t="b">
        <v>1</v>
      </c>
      <c r="AK1320" t="e" cm="1">
        <f t="array" ref="AK1320">_xlfn.LET(
  _xlpm.txt,TRIM(Raw_Data!F1320),
  _xlpm.norm,SUBSTITUTE(SUBSTITUTE(_xlpm.txt,"-","/"),".","/"),
  _xlpm.p,_xlfn.TEXTSPLIT(_xlpm.norm,"/"),
  _xlpm.a,VALUE(INDEX(_xlpm.p,1)),
  _xlpm.b,VALUE(INDEX(_xlpm.p,2)),
  IF(AND(_xlpm.a&lt;=12,_xlpm.b&lt;=12),"REVIEW_AMBIGUOUS","OK")
)</f>
        <v>#REF!</v>
      </c>
    </row>
    <row r="1321" spans="1:37">
      <c r="A1321" t="s">
        <v>3948</v>
      </c>
      <c r="B1321" t="s">
        <v>3948</v>
      </c>
      <c r="C1321" t="b">
        <v>0</v>
      </c>
      <c r="D1321" t="s">
        <v>7257</v>
      </c>
      <c r="E1321" t="s">
        <v>8295</v>
      </c>
      <c r="F1321" t="s">
        <v>8295</v>
      </c>
      <c r="G1321" t="s">
        <v>7274</v>
      </c>
      <c r="H1321" t="s">
        <v>404</v>
      </c>
      <c r="I1321" t="s">
        <v>404</v>
      </c>
      <c r="J1321" t="s">
        <v>363</v>
      </c>
      <c r="K1321" t="s">
        <v>193</v>
      </c>
      <c r="L1321" t="s">
        <v>193</v>
      </c>
      <c r="M1321">
        <f>IF(UPPER(TRIM(Table2[[#This Row],[Status_Clean]]))="CONVERTED",1,0)</f>
        <v>0</v>
      </c>
      <c r="N1321">
        <f>IF(ISNUMBER(MATCH(UPPER(TRIM(Table2[[#This Row],[Status_Clean]])),{"CONTACTED","QUALIFIED","CONVERTED"},0)),1,0)</f>
        <v>0</v>
      </c>
      <c r="O1321" cm="1">
        <f t="array" ref="O1321">_xlfn.SWITCH(UPPER(TRIM(Table2[[#This Row],[Status_Clean]])),"NEW",1,"CONTACTED",2,"QUALIFIED",3,"CONVERTED",4,"LOST",5,99)</f>
        <v>1</v>
      </c>
      <c r="P1321">
        <v>45366</v>
      </c>
      <c r="Q1321" t="s">
        <v>7593</v>
      </c>
      <c r="R1321" t="s">
        <v>7593</v>
      </c>
      <c r="S1321">
        <v>45366</v>
      </c>
      <c r="T1321" t="s">
        <v>7261</v>
      </c>
      <c r="U1321">
        <v>45366</v>
      </c>
      <c r="V1321" t="s">
        <v>7295</v>
      </c>
      <c r="W1321" t="s">
        <v>7271</v>
      </c>
      <c r="X1321" t="s">
        <v>7284</v>
      </c>
      <c r="Y1321" t="s">
        <v>7312</v>
      </c>
      <c r="Z1321" t="s">
        <v>3950</v>
      </c>
      <c r="AA1321">
        <v>51.9</v>
      </c>
      <c r="AB1321" t="str" cm="1">
        <f t="array" ref="AB1321">_xlfn.LET(_xlpm.x,IFERROR(VALUE(Table2[[#This Row],[Response_Time_Hours]]),""),IF(_xlpm.x="","CHECK",_xlfn.IFS(_xlpm.x&lt;=1,"Immediate",_xlpm.x&lt;=6,"Fast",_xlpm.x&lt;=24,"Moderate",_xlpm.x&gt;24,"Delayed")))</f>
        <v>Delayed</v>
      </c>
      <c r="AC1321">
        <v>22</v>
      </c>
      <c r="AD1321" t="str" cm="1">
        <f t="array" ref="AD1321">IF(Table2[[#This Row],[Interaction_Count_Final]]="","N/A",_xlfn.IFS(Table2[[#This Row],[Interaction_Count_Final]]&lt;=2,"Low",Table2[[#This Row],[Interaction_Count_Final]]&lt;=5,"Medium",Table2[[#This Row],[Interaction_Count_Final]]&gt;=6,"High",TRUE,"CHECK"))</f>
        <v>High</v>
      </c>
      <c r="AE1321" t="s">
        <v>7289</v>
      </c>
      <c r="AF1321" t="b">
        <v>1</v>
      </c>
      <c r="AG1321" t="b">
        <v>1</v>
      </c>
      <c r="AH1321">
        <v>1691</v>
      </c>
      <c r="AI1321">
        <v>45366</v>
      </c>
      <c r="AJ1321" t="b">
        <v>1</v>
      </c>
      <c r="AK1321" t="e" cm="1">
        <f t="array" ref="AK1321">_xlfn.LET(
  _xlpm.txt,TRIM(Raw_Data!F1321),
  _xlpm.norm,SUBSTITUTE(SUBSTITUTE(_xlpm.txt,"-","/"),".","/"),
  _xlpm.p,_xlfn.TEXTSPLIT(_xlpm.norm,"/"),
  _xlpm.a,VALUE(INDEX(_xlpm.p,1)),
  _xlpm.b,VALUE(INDEX(_xlpm.p,2)),
  IF(AND(_xlpm.a&lt;=12,_xlpm.b&lt;=12),"REVIEW_AMBIGUOUS","OK")
)</f>
        <v>#REF!</v>
      </c>
    </row>
    <row r="1322" spans="1:37">
      <c r="A1322" t="s">
        <v>3951</v>
      </c>
      <c r="B1322" t="s">
        <v>3951</v>
      </c>
      <c r="C1322" t="b">
        <v>0</v>
      </c>
      <c r="D1322" t="s">
        <v>7257</v>
      </c>
      <c r="E1322" t="s">
        <v>3952</v>
      </c>
      <c r="F1322" t="s">
        <v>3952</v>
      </c>
      <c r="G1322" t="s">
        <v>7274</v>
      </c>
      <c r="H1322" t="s">
        <v>263</v>
      </c>
      <c r="I1322" t="s">
        <v>263</v>
      </c>
      <c r="J1322" t="s">
        <v>263</v>
      </c>
      <c r="K1322" t="s">
        <v>193</v>
      </c>
      <c r="L1322" t="s">
        <v>193</v>
      </c>
      <c r="M1322">
        <f>IF(UPPER(TRIM(Table2[[#This Row],[Status_Clean]]))="CONVERTED",1,0)</f>
        <v>0</v>
      </c>
      <c r="N1322">
        <f>IF(ISNUMBER(MATCH(UPPER(TRIM(Table2[[#This Row],[Status_Clean]])),{"CONTACTED","QUALIFIED","CONVERTED"},0)),1,0)</f>
        <v>0</v>
      </c>
      <c r="O1322" cm="1">
        <f t="array" ref="O1322">_xlfn.SWITCH(UPPER(TRIM(Table2[[#This Row],[Status_Clean]])),"NEW",1,"CONTACTED",2,"QUALIFIED",3,"CONVERTED",4,"LOST",5,99)</f>
        <v>1</v>
      </c>
      <c r="P1322">
        <v>45055</v>
      </c>
      <c r="Q1322" t="s">
        <v>8296</v>
      </c>
      <c r="R1322" t="s">
        <v>8296</v>
      </c>
      <c r="S1322">
        <v>45055</v>
      </c>
      <c r="T1322" t="s">
        <v>7261</v>
      </c>
      <c r="U1322">
        <v>45055</v>
      </c>
      <c r="V1322" t="s">
        <v>7314</v>
      </c>
      <c r="W1322" t="s">
        <v>7263</v>
      </c>
      <c r="X1322" t="s">
        <v>7277</v>
      </c>
      <c r="Y1322" t="s">
        <v>7265</v>
      </c>
      <c r="Z1322" t="s">
        <v>287</v>
      </c>
      <c r="AA1322">
        <v>60</v>
      </c>
      <c r="AB1322" t="str" cm="1">
        <f t="array" ref="AB1322">_xlfn.LET(_xlpm.x,IFERROR(VALUE(Table2[[#This Row],[Response_Time_Hours]]),""),IF(_xlpm.x="","CHECK",_xlfn.IFS(_xlpm.x&lt;=1,"Immediate",_xlpm.x&lt;=6,"Fast",_xlpm.x&lt;=24,"Moderate",_xlpm.x&gt;24,"Delayed")))</f>
        <v>Delayed</v>
      </c>
      <c r="AC1322">
        <v>50</v>
      </c>
      <c r="AD1322" t="str" cm="1">
        <f t="array" ref="AD1322">IF(Table2[[#This Row],[Interaction_Count_Final]]="","N/A",_xlfn.IFS(Table2[[#This Row],[Interaction_Count_Final]]&lt;=2,"Low",Table2[[#This Row],[Interaction_Count_Final]]&lt;=5,"Medium",Table2[[#This Row],[Interaction_Count_Final]]&gt;=6,"High",TRUE,"CHECK"))</f>
        <v>High</v>
      </c>
      <c r="AE1322" t="s">
        <v>7273</v>
      </c>
      <c r="AF1322" t="b">
        <v>1</v>
      </c>
      <c r="AG1322" t="b">
        <v>1</v>
      </c>
      <c r="AH1322">
        <v>1692</v>
      </c>
      <c r="AI1322">
        <v>45055</v>
      </c>
      <c r="AJ1322" t="b">
        <v>1</v>
      </c>
      <c r="AK1322" t="e" cm="1">
        <f t="array" ref="AK1322">_xlfn.LET(
  _xlpm.txt,TRIM(Raw_Data!F1322),
  _xlpm.norm,SUBSTITUTE(SUBSTITUTE(_xlpm.txt,"-","/"),".","/"),
  _xlpm.p,_xlfn.TEXTSPLIT(_xlpm.norm,"/"),
  _xlpm.a,VALUE(INDEX(_xlpm.p,1)),
  _xlpm.b,VALUE(INDEX(_xlpm.p,2)),
  IF(AND(_xlpm.a&lt;=12,_xlpm.b&lt;=12),"REVIEW_AMBIGUOUS","OK")
)</f>
        <v>#REF!</v>
      </c>
    </row>
    <row r="1323" spans="1:37">
      <c r="A1323" t="s">
        <v>3953</v>
      </c>
      <c r="B1323" t="s">
        <v>3953</v>
      </c>
      <c r="C1323" t="b">
        <v>1</v>
      </c>
      <c r="D1323" t="s">
        <v>7257</v>
      </c>
      <c r="E1323" t="s">
        <v>3954</v>
      </c>
      <c r="F1323" t="s">
        <v>3954</v>
      </c>
      <c r="G1323" t="s">
        <v>7280</v>
      </c>
      <c r="H1323" t="s">
        <v>1725</v>
      </c>
      <c r="I1323" t="s">
        <v>1725</v>
      </c>
      <c r="J1323" t="s">
        <v>1356</v>
      </c>
      <c r="K1323" t="s">
        <v>7301</v>
      </c>
      <c r="L1323" t="s">
        <v>125</v>
      </c>
      <c r="M1323">
        <f>IF(UPPER(TRIM(Table2[[#This Row],[Status_Clean]]))="CONVERTED",1,0)</f>
        <v>0</v>
      </c>
      <c r="N1323">
        <f>IF(ISNUMBER(MATCH(UPPER(TRIM(Table2[[#This Row],[Status_Clean]])),{"CONTACTED","QUALIFIED","CONVERTED"},0)),1,0)</f>
        <v>1</v>
      </c>
      <c r="O1323" cm="1">
        <f t="array" ref="O1323">_xlfn.SWITCH(UPPER(TRIM(Table2[[#This Row],[Status_Clean]])),"NEW",1,"CONTACTED",2,"QUALIFIED",3,"CONVERTED",4,"LOST",5,99)</f>
        <v>2</v>
      </c>
      <c r="P1323">
        <v>45579</v>
      </c>
      <c r="Q1323" t="s">
        <v>8061</v>
      </c>
      <c r="R1323" t="s">
        <v>8061</v>
      </c>
      <c r="S1323">
        <v>45579</v>
      </c>
      <c r="T1323" t="s">
        <v>7261</v>
      </c>
      <c r="U1323">
        <v>45579</v>
      </c>
      <c r="V1323" t="s">
        <v>7270</v>
      </c>
      <c r="W1323" t="s">
        <v>7271</v>
      </c>
      <c r="X1323" t="s">
        <v>7264</v>
      </c>
      <c r="Y1323" t="s">
        <v>7298</v>
      </c>
      <c r="Z1323" t="s">
        <v>138</v>
      </c>
      <c r="AA1323">
        <v>33.599999999999994</v>
      </c>
      <c r="AB1323" t="str" cm="1">
        <f t="array" ref="AB1323">_xlfn.LET(_xlpm.x,IFERROR(VALUE(Table2[[#This Row],[Response_Time_Hours]]),""),IF(_xlpm.x="","CHECK",_xlfn.IFS(_xlpm.x&lt;=1,"Immediate",_xlpm.x&lt;=6,"Fast",_xlpm.x&lt;=24,"Moderate",_xlpm.x&gt;24,"Delayed")))</f>
        <v>Delayed</v>
      </c>
      <c r="AC1323">
        <v>5</v>
      </c>
      <c r="AD1323" t="str" cm="1">
        <f t="array" ref="AD1323">IF(Table2[[#This Row],[Interaction_Count_Final]]="","N/A",_xlfn.IFS(Table2[[#This Row],[Interaction_Count_Final]]&lt;=2,"Low",Table2[[#This Row],[Interaction_Count_Final]]&lt;=5,"Medium",Table2[[#This Row],[Interaction_Count_Final]]&gt;=6,"High",TRUE,"CHECK"))</f>
        <v>Medium</v>
      </c>
      <c r="AE1323" t="s">
        <v>7266</v>
      </c>
      <c r="AF1323" t="b">
        <v>1</v>
      </c>
      <c r="AG1323" t="b">
        <v>1</v>
      </c>
      <c r="AH1323">
        <v>1693</v>
      </c>
      <c r="AI1323">
        <v>45579</v>
      </c>
      <c r="AJ1323" t="b">
        <v>1</v>
      </c>
      <c r="AK1323" t="e" cm="1">
        <f t="array" ref="AK1323">_xlfn.LET(
  _xlpm.txt,TRIM(Raw_Data!F1323),
  _xlpm.norm,SUBSTITUTE(SUBSTITUTE(_xlpm.txt,"-","/"),".","/"),
  _xlpm.p,_xlfn.TEXTSPLIT(_xlpm.norm,"/"),
  _xlpm.a,VALUE(INDEX(_xlpm.p,1)),
  _xlpm.b,VALUE(INDEX(_xlpm.p,2)),
  IF(AND(_xlpm.a&lt;=12,_xlpm.b&lt;=12),"REVIEW_AMBIGUOUS","OK")
)</f>
        <v>#REF!</v>
      </c>
    </row>
    <row r="1324" spans="1:37">
      <c r="A1324" t="s">
        <v>3955</v>
      </c>
      <c r="B1324" t="s">
        <v>3955</v>
      </c>
      <c r="C1324" t="b">
        <v>0</v>
      </c>
      <c r="D1324" t="s">
        <v>7257</v>
      </c>
      <c r="E1324" t="s">
        <v>3956</v>
      </c>
      <c r="F1324" t="s">
        <v>3956</v>
      </c>
      <c r="G1324" t="s">
        <v>7303</v>
      </c>
      <c r="H1324" t="s">
        <v>447</v>
      </c>
      <c r="I1324" t="s">
        <v>447</v>
      </c>
      <c r="J1324" t="s">
        <v>447</v>
      </c>
      <c r="K1324" t="s">
        <v>193</v>
      </c>
      <c r="L1324" t="s">
        <v>193</v>
      </c>
      <c r="M1324">
        <f>IF(UPPER(TRIM(Table2[[#This Row],[Status_Clean]]))="CONVERTED",1,0)</f>
        <v>0</v>
      </c>
      <c r="N1324">
        <f>IF(ISNUMBER(MATCH(UPPER(TRIM(Table2[[#This Row],[Status_Clean]])),{"CONTACTED","QUALIFIED","CONVERTED"},0)),1,0)</f>
        <v>0</v>
      </c>
      <c r="O1324" cm="1">
        <f t="array" ref="O1324">_xlfn.SWITCH(UPPER(TRIM(Table2[[#This Row],[Status_Clean]])),"NEW",1,"CONTACTED",2,"QUALIFIED",3,"CONVERTED",4,"LOST",5,99)</f>
        <v>1</v>
      </c>
      <c r="P1324">
        <v>45306</v>
      </c>
      <c r="Q1324" t="s">
        <v>7981</v>
      </c>
      <c r="R1324" t="s">
        <v>7981</v>
      </c>
      <c r="S1324">
        <v>45306</v>
      </c>
      <c r="T1324" t="s">
        <v>7261</v>
      </c>
      <c r="U1324">
        <v>45306</v>
      </c>
      <c r="V1324" t="s">
        <v>7317</v>
      </c>
      <c r="W1324" t="s">
        <v>7271</v>
      </c>
      <c r="X1324" t="s">
        <v>7284</v>
      </c>
      <c r="Y1324" t="s">
        <v>7298</v>
      </c>
      <c r="Z1324">
        <v>63.9</v>
      </c>
      <c r="AA1324">
        <v>63.9</v>
      </c>
      <c r="AB1324" t="str" cm="1">
        <f t="array" ref="AB1324">_xlfn.LET(_xlpm.x,IFERROR(VALUE(Table2[[#This Row],[Response_Time_Hours]]),""),IF(_xlpm.x="","CHECK",_xlfn.IFS(_xlpm.x&lt;=1,"Immediate",_xlpm.x&lt;=6,"Fast",_xlpm.x&lt;=24,"Moderate",_xlpm.x&gt;24,"Delayed")))</f>
        <v>Delayed</v>
      </c>
      <c r="AC1324">
        <v>28</v>
      </c>
      <c r="AD1324" t="str" cm="1">
        <f t="array" ref="AD1324">IF(Table2[[#This Row],[Interaction_Count_Final]]="","N/A",_xlfn.IFS(Table2[[#This Row],[Interaction_Count_Final]]&lt;=2,"Low",Table2[[#This Row],[Interaction_Count_Final]]&lt;=5,"Medium",Table2[[#This Row],[Interaction_Count_Final]]&gt;=6,"High",TRUE,"CHECK"))</f>
        <v>High</v>
      </c>
      <c r="AE1324" t="s">
        <v>7273</v>
      </c>
      <c r="AF1324" t="b">
        <v>1</v>
      </c>
      <c r="AG1324" t="b">
        <v>1</v>
      </c>
      <c r="AH1324">
        <v>1694</v>
      </c>
      <c r="AI1324">
        <v>45306</v>
      </c>
      <c r="AJ1324" t="b">
        <v>1</v>
      </c>
      <c r="AK1324" t="e" cm="1">
        <f t="array" ref="AK1324">_xlfn.LET(
  _xlpm.txt,TRIM(Raw_Data!F1324),
  _xlpm.norm,SUBSTITUTE(SUBSTITUTE(_xlpm.txt,"-","/"),".","/"),
  _xlpm.p,_xlfn.TEXTSPLIT(_xlpm.norm,"/"),
  _xlpm.a,VALUE(INDEX(_xlpm.p,1)),
  _xlpm.b,VALUE(INDEX(_xlpm.p,2)),
  IF(AND(_xlpm.a&lt;=12,_xlpm.b&lt;=12),"REVIEW_AMBIGUOUS","OK")
)</f>
        <v>#REF!</v>
      </c>
    </row>
    <row r="1325" spans="1:37">
      <c r="A1325" t="s">
        <v>3957</v>
      </c>
      <c r="B1325" t="s">
        <v>3957</v>
      </c>
      <c r="C1325" t="b">
        <v>0</v>
      </c>
      <c r="D1325" t="s">
        <v>7257</v>
      </c>
      <c r="E1325" t="s">
        <v>8297</v>
      </c>
      <c r="F1325" t="s">
        <v>8297</v>
      </c>
      <c r="G1325" t="s">
        <v>7274</v>
      </c>
      <c r="H1325" t="s">
        <v>263</v>
      </c>
      <c r="I1325" t="s">
        <v>263</v>
      </c>
      <c r="J1325" t="s">
        <v>263</v>
      </c>
      <c r="K1325" t="s">
        <v>193</v>
      </c>
      <c r="L1325" t="s">
        <v>193</v>
      </c>
      <c r="M1325">
        <f>IF(UPPER(TRIM(Table2[[#This Row],[Status_Clean]]))="CONVERTED",1,0)</f>
        <v>0</v>
      </c>
      <c r="N1325">
        <f>IF(ISNUMBER(MATCH(UPPER(TRIM(Table2[[#This Row],[Status_Clean]])),{"CONTACTED","QUALIFIED","CONVERTED"},0)),1,0)</f>
        <v>0</v>
      </c>
      <c r="O1325" cm="1">
        <f t="array" ref="O1325">_xlfn.SWITCH(UPPER(TRIM(Table2[[#This Row],[Status_Clean]])),"NEW",1,"CONTACTED",2,"QUALIFIED",3,"CONVERTED",4,"LOST",5,99)</f>
        <v>1</v>
      </c>
      <c r="P1325" t="s">
        <v>3959</v>
      </c>
      <c r="Q1325" t="s">
        <v>3959</v>
      </c>
      <c r="R1325" t="s">
        <v>3959</v>
      </c>
      <c r="S1325">
        <v>45040</v>
      </c>
      <c r="T1325" t="s">
        <v>7261</v>
      </c>
      <c r="U1325">
        <v>45040</v>
      </c>
      <c r="V1325" t="s">
        <v>7297</v>
      </c>
      <c r="W1325" t="s">
        <v>7263</v>
      </c>
      <c r="X1325" t="s">
        <v>7277</v>
      </c>
      <c r="Y1325" t="s">
        <v>7298</v>
      </c>
      <c r="Z1325">
        <v>55</v>
      </c>
      <c r="AA1325">
        <v>55</v>
      </c>
      <c r="AB1325" t="str" cm="1">
        <f t="array" ref="AB1325">_xlfn.LET(_xlpm.x,IFERROR(VALUE(Table2[[#This Row],[Response_Time_Hours]]),""),IF(_xlpm.x="","CHECK",_xlfn.IFS(_xlpm.x&lt;=1,"Immediate",_xlpm.x&lt;=6,"Fast",_xlpm.x&lt;=24,"Moderate",_xlpm.x&gt;24,"Delayed")))</f>
        <v>Delayed</v>
      </c>
      <c r="AC1325">
        <v>36</v>
      </c>
      <c r="AD1325" t="str" cm="1">
        <f t="array" ref="AD1325">IF(Table2[[#This Row],[Interaction_Count_Final]]="","N/A",_xlfn.IFS(Table2[[#This Row],[Interaction_Count_Final]]&lt;=2,"Low",Table2[[#This Row],[Interaction_Count_Final]]&lt;=5,"Medium",Table2[[#This Row],[Interaction_Count_Final]]&gt;=6,"High",TRUE,"CHECK"))</f>
        <v>High</v>
      </c>
      <c r="AE1325" t="s">
        <v>7289</v>
      </c>
      <c r="AF1325" t="b">
        <v>1</v>
      </c>
      <c r="AG1325" t="b">
        <v>1</v>
      </c>
      <c r="AH1325">
        <v>1695</v>
      </c>
      <c r="AI1325">
        <v>45040</v>
      </c>
      <c r="AJ1325" t="b">
        <v>1</v>
      </c>
      <c r="AK1325" t="str" cm="1">
        <f t="array" ref="AK1325">_xlfn.LET(
  _xlpm.txt,TRIM(Raw_Data!F1325),
  _xlpm.norm,SUBSTITUTE(SUBSTITUTE(_xlpm.txt,"-","/"),".","/"),
  _xlpm.p,_xlfn.TEXTSPLIT(_xlpm.norm,"/"),
  _xlpm.a,VALUE(INDEX(_xlpm.p,1)),
  _xlpm.b,VALUE(INDEX(_xlpm.p,2)),
  IF(AND(_xlpm.a&lt;=12,_xlpm.b&lt;=12),"REVIEW_AMBIGUOUS","OK")
)</f>
        <v>OK</v>
      </c>
    </row>
    <row r="1326" spans="1:37">
      <c r="A1326" t="s">
        <v>3960</v>
      </c>
      <c r="B1326" t="s">
        <v>3960</v>
      </c>
      <c r="C1326" t="b">
        <v>0</v>
      </c>
      <c r="D1326" t="s">
        <v>7257</v>
      </c>
      <c r="E1326" t="s">
        <v>3961</v>
      </c>
      <c r="F1326" t="s">
        <v>3961</v>
      </c>
      <c r="G1326" t="s">
        <v>7280</v>
      </c>
      <c r="H1326" t="s">
        <v>374</v>
      </c>
      <c r="I1326" t="s">
        <v>374</v>
      </c>
      <c r="J1326" t="s">
        <v>7308</v>
      </c>
      <c r="K1326" t="s">
        <v>193</v>
      </c>
      <c r="L1326" t="s">
        <v>193</v>
      </c>
      <c r="M1326">
        <f>IF(UPPER(TRIM(Table2[[#This Row],[Status_Clean]]))="CONVERTED",1,0)</f>
        <v>0</v>
      </c>
      <c r="N1326">
        <f>IF(ISNUMBER(MATCH(UPPER(TRIM(Table2[[#This Row],[Status_Clean]])),{"CONTACTED","QUALIFIED","CONVERTED"},0)),1,0)</f>
        <v>0</v>
      </c>
      <c r="O1326" cm="1">
        <f t="array" ref="O1326">_xlfn.SWITCH(UPPER(TRIM(Table2[[#This Row],[Status_Clean]])),"NEW",1,"CONTACTED",2,"QUALIFIED",3,"CONVERTED",4,"LOST",5,99)</f>
        <v>1</v>
      </c>
      <c r="P1326">
        <v>45332</v>
      </c>
      <c r="Q1326" t="s">
        <v>7600</v>
      </c>
      <c r="R1326" t="s">
        <v>7600</v>
      </c>
      <c r="S1326">
        <v>45332</v>
      </c>
      <c r="T1326" t="s">
        <v>7261</v>
      </c>
      <c r="U1326">
        <v>45332</v>
      </c>
      <c r="V1326" t="s">
        <v>7283</v>
      </c>
      <c r="W1326" t="s">
        <v>7271</v>
      </c>
      <c r="X1326" t="s">
        <v>7284</v>
      </c>
      <c r="Y1326" t="s">
        <v>7278</v>
      </c>
      <c r="Z1326" t="s">
        <v>3962</v>
      </c>
      <c r="AA1326">
        <v>65.099999999999994</v>
      </c>
      <c r="AB1326" t="str" cm="1">
        <f t="array" ref="AB1326">_xlfn.LET(_xlpm.x,IFERROR(VALUE(Table2[[#This Row],[Response_Time_Hours]]),""),IF(_xlpm.x="","CHECK",_xlfn.IFS(_xlpm.x&lt;=1,"Immediate",_xlpm.x&lt;=6,"Fast",_xlpm.x&lt;=24,"Moderate",_xlpm.x&gt;24,"Delayed")))</f>
        <v>Delayed</v>
      </c>
      <c r="AC1326">
        <v>30</v>
      </c>
      <c r="AD1326" t="str" cm="1">
        <f t="array" ref="AD1326">IF(Table2[[#This Row],[Interaction_Count_Final]]="","N/A",_xlfn.IFS(Table2[[#This Row],[Interaction_Count_Final]]&lt;=2,"Low",Table2[[#This Row],[Interaction_Count_Final]]&lt;=5,"Medium",Table2[[#This Row],[Interaction_Count_Final]]&gt;=6,"High",TRUE,"CHECK"))</f>
        <v>High</v>
      </c>
      <c r="AE1326" t="s">
        <v>7273</v>
      </c>
      <c r="AF1326" t="b">
        <v>1</v>
      </c>
      <c r="AG1326" t="b">
        <v>1</v>
      </c>
      <c r="AH1326">
        <v>1697</v>
      </c>
      <c r="AI1326">
        <v>45332</v>
      </c>
      <c r="AJ1326" t="b">
        <v>1</v>
      </c>
      <c r="AK1326" t="e" cm="1">
        <f t="array" ref="AK1326">_xlfn.LET(
  _xlpm.txt,TRIM(Raw_Data!F1326),
  _xlpm.norm,SUBSTITUTE(SUBSTITUTE(_xlpm.txt,"-","/"),".","/"),
  _xlpm.p,_xlfn.TEXTSPLIT(_xlpm.norm,"/"),
  _xlpm.a,VALUE(INDEX(_xlpm.p,1)),
  _xlpm.b,VALUE(INDEX(_xlpm.p,2)),
  IF(AND(_xlpm.a&lt;=12,_xlpm.b&lt;=12),"REVIEW_AMBIGUOUS","OK")
)</f>
        <v>#REF!</v>
      </c>
    </row>
    <row r="1327" spans="1:37">
      <c r="A1327" t="s">
        <v>3963</v>
      </c>
      <c r="B1327" t="s">
        <v>3963</v>
      </c>
      <c r="C1327" t="b">
        <v>0</v>
      </c>
      <c r="D1327" t="s">
        <v>7257</v>
      </c>
      <c r="E1327" t="s">
        <v>8298</v>
      </c>
      <c r="F1327" t="s">
        <v>8298</v>
      </c>
      <c r="G1327" t="s">
        <v>7280</v>
      </c>
      <c r="H1327" t="s">
        <v>123</v>
      </c>
      <c r="I1327" t="s">
        <v>123</v>
      </c>
      <c r="J1327" t="s">
        <v>123</v>
      </c>
      <c r="K1327" t="s">
        <v>250</v>
      </c>
      <c r="L1327" t="s">
        <v>250</v>
      </c>
      <c r="M1327">
        <f>IF(UPPER(TRIM(Table2[[#This Row],[Status_Clean]]))="CONVERTED",1,0)</f>
        <v>1</v>
      </c>
      <c r="N1327">
        <f>IF(ISNUMBER(MATCH(UPPER(TRIM(Table2[[#This Row],[Status_Clean]])),{"CONTACTED","QUALIFIED","CONVERTED"},0)),1,0)</f>
        <v>1</v>
      </c>
      <c r="O1327" cm="1">
        <f t="array" ref="O1327">_xlfn.SWITCH(UPPER(TRIM(Table2[[#This Row],[Status_Clean]])),"NEW",1,"CONTACTED",2,"QUALIFIED",3,"CONVERTED",4,"LOST",5,99)</f>
        <v>4</v>
      </c>
      <c r="P1327" t="s">
        <v>3965</v>
      </c>
      <c r="Q1327" t="s">
        <v>8299</v>
      </c>
      <c r="R1327" t="s">
        <v>8299</v>
      </c>
      <c r="S1327">
        <v>45159</v>
      </c>
      <c r="T1327" t="s">
        <v>7261</v>
      </c>
      <c r="U1327">
        <v>45159</v>
      </c>
      <c r="V1327" t="s">
        <v>7310</v>
      </c>
      <c r="W1327" t="s">
        <v>7263</v>
      </c>
      <c r="X1327" t="s">
        <v>7288</v>
      </c>
      <c r="Y1327" t="s">
        <v>7298</v>
      </c>
      <c r="Z1327" t="s">
        <v>209</v>
      </c>
      <c r="AA1327">
        <v>55.199999999999996</v>
      </c>
      <c r="AB1327" t="str" cm="1">
        <f t="array" ref="AB1327">_xlfn.LET(_xlpm.x,IFERROR(VALUE(Table2[[#This Row],[Response_Time_Hours]]),""),IF(_xlpm.x="","CHECK",_xlfn.IFS(_xlpm.x&lt;=1,"Immediate",_xlpm.x&lt;=6,"Fast",_xlpm.x&lt;=24,"Moderate",_xlpm.x&gt;24,"Delayed")))</f>
        <v>Delayed</v>
      </c>
      <c r="AC1327">
        <v>45</v>
      </c>
      <c r="AD1327" t="str" cm="1">
        <f t="array" ref="AD1327">IF(Table2[[#This Row],[Interaction_Count_Final]]="","N/A",_xlfn.IFS(Table2[[#This Row],[Interaction_Count_Final]]&lt;=2,"Low",Table2[[#This Row],[Interaction_Count_Final]]&lt;=5,"Medium",Table2[[#This Row],[Interaction_Count_Final]]&gt;=6,"High",TRUE,"CHECK"))</f>
        <v>High</v>
      </c>
      <c r="AE1327" t="s">
        <v>7266</v>
      </c>
      <c r="AF1327" t="b">
        <v>1</v>
      </c>
      <c r="AG1327" t="b">
        <v>1</v>
      </c>
      <c r="AH1327">
        <v>1698</v>
      </c>
      <c r="AI1327">
        <v>45159</v>
      </c>
      <c r="AJ1327" t="b">
        <v>1</v>
      </c>
      <c r="AK1327" t="str" cm="1">
        <f t="array" ref="AK1327">_xlfn.LET(
  _xlpm.txt,TRIM(Raw_Data!F1327),
  _xlpm.norm,SUBSTITUTE(SUBSTITUTE(_xlpm.txt,"-","/"),".","/"),
  _xlpm.p,_xlfn.TEXTSPLIT(_xlpm.norm,"/"),
  _xlpm.a,VALUE(INDEX(_xlpm.p,1)),
  _xlpm.b,VALUE(INDEX(_xlpm.p,2)),
  IF(AND(_xlpm.a&lt;=12,_xlpm.b&lt;=12),"REVIEW_AMBIGUOUS","OK")
)</f>
        <v>OK</v>
      </c>
    </row>
    <row r="1328" spans="1:37">
      <c r="A1328" t="s">
        <v>3966</v>
      </c>
      <c r="B1328" t="s">
        <v>3966</v>
      </c>
      <c r="C1328" t="b">
        <v>1</v>
      </c>
      <c r="D1328" t="s">
        <v>7257</v>
      </c>
      <c r="E1328" t="s">
        <v>3967</v>
      </c>
      <c r="F1328" t="s">
        <v>3967</v>
      </c>
      <c r="G1328" t="s">
        <v>7280</v>
      </c>
      <c r="H1328" t="s">
        <v>473</v>
      </c>
      <c r="I1328" t="s">
        <v>473</v>
      </c>
      <c r="J1328" t="s">
        <v>473</v>
      </c>
      <c r="K1328" t="s">
        <v>193</v>
      </c>
      <c r="L1328" t="s">
        <v>193</v>
      </c>
      <c r="M1328">
        <f>IF(UPPER(TRIM(Table2[[#This Row],[Status_Clean]]))="CONVERTED",1,0)</f>
        <v>0</v>
      </c>
      <c r="N1328">
        <f>IF(ISNUMBER(MATCH(UPPER(TRIM(Table2[[#This Row],[Status_Clean]])),{"CONTACTED","QUALIFIED","CONVERTED"},0)),1,0)</f>
        <v>0</v>
      </c>
      <c r="O1328" cm="1">
        <f t="array" ref="O1328">_xlfn.SWITCH(UPPER(TRIM(Table2[[#This Row],[Status_Clean]])),"NEW",1,"CONTACTED",2,"QUALIFIED",3,"CONVERTED",4,"LOST",5,99)</f>
        <v>1</v>
      </c>
      <c r="P1328">
        <v>45099</v>
      </c>
      <c r="Q1328" t="s">
        <v>8300</v>
      </c>
      <c r="R1328" t="s">
        <v>8300</v>
      </c>
      <c r="S1328">
        <v>45099</v>
      </c>
      <c r="T1328" t="s">
        <v>7261</v>
      </c>
      <c r="U1328">
        <v>45099</v>
      </c>
      <c r="V1328" t="s">
        <v>7276</v>
      </c>
      <c r="W1328" t="s">
        <v>7263</v>
      </c>
      <c r="X1328" t="s">
        <v>7277</v>
      </c>
      <c r="Y1328" t="s">
        <v>7285</v>
      </c>
      <c r="Z1328">
        <v>13.3</v>
      </c>
      <c r="AA1328">
        <v>13.3</v>
      </c>
      <c r="AB1328" t="str" cm="1">
        <f t="array" ref="AB1328">_xlfn.LET(_xlpm.x,IFERROR(VALUE(Table2[[#This Row],[Response_Time_Hours]]),""),IF(_xlpm.x="","CHECK",_xlfn.IFS(_xlpm.x&lt;=1,"Immediate",_xlpm.x&lt;=6,"Fast",_xlpm.x&lt;=24,"Moderate",_xlpm.x&gt;24,"Delayed")))</f>
        <v>Moderate</v>
      </c>
      <c r="AC1328">
        <v>33</v>
      </c>
      <c r="AD1328" t="str" cm="1">
        <f t="array" ref="AD1328">IF(Table2[[#This Row],[Interaction_Count_Final]]="","N/A",_xlfn.IFS(Table2[[#This Row],[Interaction_Count_Final]]&lt;=2,"Low",Table2[[#This Row],[Interaction_Count_Final]]&lt;=5,"Medium",Table2[[#This Row],[Interaction_Count_Final]]&gt;=6,"High",TRUE,"CHECK"))</f>
        <v>High</v>
      </c>
      <c r="AE1328" t="s">
        <v>7289</v>
      </c>
      <c r="AF1328" t="b">
        <v>1</v>
      </c>
      <c r="AG1328" t="b">
        <v>1</v>
      </c>
      <c r="AH1328">
        <v>1699</v>
      </c>
      <c r="AI1328">
        <v>45099</v>
      </c>
      <c r="AJ1328" t="b">
        <v>1</v>
      </c>
      <c r="AK1328" t="e" cm="1">
        <f t="array" ref="AK1328">_xlfn.LET(
  _xlpm.txt,TRIM(Raw_Data!F1328),
  _xlpm.norm,SUBSTITUTE(SUBSTITUTE(_xlpm.txt,"-","/"),".","/"),
  _xlpm.p,_xlfn.TEXTSPLIT(_xlpm.norm,"/"),
  _xlpm.a,VALUE(INDEX(_xlpm.p,1)),
  _xlpm.b,VALUE(INDEX(_xlpm.p,2)),
  IF(AND(_xlpm.a&lt;=12,_xlpm.b&lt;=12),"REVIEW_AMBIGUOUS","OK")
)</f>
        <v>#REF!</v>
      </c>
    </row>
    <row r="1329" spans="1:37">
      <c r="A1329" t="s">
        <v>3968</v>
      </c>
      <c r="B1329" t="s">
        <v>3968</v>
      </c>
      <c r="C1329" t="b">
        <v>0</v>
      </c>
      <c r="D1329" t="s">
        <v>7257</v>
      </c>
      <c r="E1329" t="s">
        <v>3969</v>
      </c>
      <c r="F1329" t="s">
        <v>3969</v>
      </c>
      <c r="G1329" t="s">
        <v>7268</v>
      </c>
      <c r="H1329" t="s">
        <v>473</v>
      </c>
      <c r="I1329" t="s">
        <v>473</v>
      </c>
      <c r="J1329" t="s">
        <v>473</v>
      </c>
      <c r="K1329" t="s">
        <v>7259</v>
      </c>
      <c r="L1329" t="s">
        <v>193</v>
      </c>
      <c r="M1329">
        <f>IF(UPPER(TRIM(Table2[[#This Row],[Status_Clean]]))="CONVERTED",1,0)</f>
        <v>0</v>
      </c>
      <c r="N1329">
        <f>IF(ISNUMBER(MATCH(UPPER(TRIM(Table2[[#This Row],[Status_Clean]])),{"CONTACTED","QUALIFIED","CONVERTED"},0)),1,0)</f>
        <v>0</v>
      </c>
      <c r="O1329" cm="1">
        <f t="array" ref="O1329">_xlfn.SWITCH(UPPER(TRIM(Table2[[#This Row],[Status_Clean]])),"NEW",1,"CONTACTED",2,"QUALIFIED",3,"CONVERTED",4,"LOST",5,99)</f>
        <v>1</v>
      </c>
      <c r="P1329">
        <v>44986</v>
      </c>
      <c r="Q1329" t="s">
        <v>7711</v>
      </c>
      <c r="R1329" t="s">
        <v>7711</v>
      </c>
      <c r="S1329">
        <v>44986</v>
      </c>
      <c r="T1329" t="s">
        <v>7261</v>
      </c>
      <c r="U1329">
        <v>44986</v>
      </c>
      <c r="V1329" t="s">
        <v>7295</v>
      </c>
      <c r="W1329" t="s">
        <v>7263</v>
      </c>
      <c r="X1329" t="s">
        <v>7284</v>
      </c>
      <c r="Y1329" t="s">
        <v>7272</v>
      </c>
      <c r="Z1329" t="s">
        <v>108</v>
      </c>
      <c r="AA1329">
        <v>14.399999999999999</v>
      </c>
      <c r="AB1329" t="str" cm="1">
        <f t="array" ref="AB1329">_xlfn.LET(_xlpm.x,IFERROR(VALUE(Table2[[#This Row],[Response_Time_Hours]]),""),IF(_xlpm.x="","CHECK",_xlfn.IFS(_xlpm.x&lt;=1,"Immediate",_xlpm.x&lt;=6,"Fast",_xlpm.x&lt;=24,"Moderate",_xlpm.x&gt;24,"Delayed")))</f>
        <v>Moderate</v>
      </c>
      <c r="AC1329">
        <v>38</v>
      </c>
      <c r="AD1329" t="str" cm="1">
        <f t="array" ref="AD1329">IF(Table2[[#This Row],[Interaction_Count_Final]]="","N/A",_xlfn.IFS(Table2[[#This Row],[Interaction_Count_Final]]&lt;=2,"Low",Table2[[#This Row],[Interaction_Count_Final]]&lt;=5,"Medium",Table2[[#This Row],[Interaction_Count_Final]]&gt;=6,"High",TRUE,"CHECK"))</f>
        <v>High</v>
      </c>
      <c r="AE1329" t="s">
        <v>7266</v>
      </c>
      <c r="AF1329" t="b">
        <v>1</v>
      </c>
      <c r="AG1329" t="b">
        <v>1</v>
      </c>
      <c r="AH1329">
        <v>1700</v>
      </c>
      <c r="AI1329">
        <v>44986</v>
      </c>
      <c r="AJ1329" t="b">
        <v>1</v>
      </c>
      <c r="AK1329" t="e" cm="1">
        <f t="array" ref="AK1329">_xlfn.LET(
  _xlpm.txt,TRIM(Raw_Data!F1329),
  _xlpm.norm,SUBSTITUTE(SUBSTITUTE(_xlpm.txt,"-","/"),".","/"),
  _xlpm.p,_xlfn.TEXTSPLIT(_xlpm.norm,"/"),
  _xlpm.a,VALUE(INDEX(_xlpm.p,1)),
  _xlpm.b,VALUE(INDEX(_xlpm.p,2)),
  IF(AND(_xlpm.a&lt;=12,_xlpm.b&lt;=12),"REVIEW_AMBIGUOUS","OK")
)</f>
        <v>#REF!</v>
      </c>
    </row>
    <row r="1330" spans="1:37">
      <c r="A1330" t="s">
        <v>3970</v>
      </c>
      <c r="B1330" t="s">
        <v>3970</v>
      </c>
      <c r="C1330" t="b">
        <v>0</v>
      </c>
      <c r="D1330" t="s">
        <v>7257</v>
      </c>
      <c r="E1330" t="s">
        <v>3971</v>
      </c>
      <c r="F1330" t="s">
        <v>3971</v>
      </c>
      <c r="G1330" t="s">
        <v>7268</v>
      </c>
      <c r="H1330" t="s">
        <v>263</v>
      </c>
      <c r="I1330" t="s">
        <v>263</v>
      </c>
      <c r="J1330" t="s">
        <v>263</v>
      </c>
      <c r="K1330" t="s">
        <v>193</v>
      </c>
      <c r="L1330" t="s">
        <v>193</v>
      </c>
      <c r="M1330">
        <f>IF(UPPER(TRIM(Table2[[#This Row],[Status_Clean]]))="CONVERTED",1,0)</f>
        <v>0</v>
      </c>
      <c r="N1330">
        <f>IF(ISNUMBER(MATCH(UPPER(TRIM(Table2[[#This Row],[Status_Clean]])),{"CONTACTED","QUALIFIED","CONVERTED"},0)),1,0)</f>
        <v>0</v>
      </c>
      <c r="O1330" cm="1">
        <f t="array" ref="O1330">_xlfn.SWITCH(UPPER(TRIM(Table2[[#This Row],[Status_Clean]])),"NEW",1,"CONTACTED",2,"QUALIFIED",3,"CONVERTED",4,"LOST",5,99)</f>
        <v>1</v>
      </c>
      <c r="P1330">
        <v>45175</v>
      </c>
      <c r="Q1330" t="s">
        <v>7745</v>
      </c>
      <c r="R1330" t="s">
        <v>7745</v>
      </c>
      <c r="S1330">
        <v>45175</v>
      </c>
      <c r="T1330" t="s">
        <v>7261</v>
      </c>
      <c r="U1330">
        <v>45175</v>
      </c>
      <c r="V1330" t="s">
        <v>7287</v>
      </c>
      <c r="W1330" t="s">
        <v>7263</v>
      </c>
      <c r="X1330" t="s">
        <v>7288</v>
      </c>
      <c r="Y1330" t="s">
        <v>7272</v>
      </c>
      <c r="Z1330">
        <v>54</v>
      </c>
      <c r="AA1330">
        <v>54</v>
      </c>
      <c r="AB1330" t="str" cm="1">
        <f t="array" ref="AB1330">_xlfn.LET(_xlpm.x,IFERROR(VALUE(Table2[[#This Row],[Response_Time_Hours]]),""),IF(_xlpm.x="","CHECK",_xlfn.IFS(_xlpm.x&lt;=1,"Immediate",_xlpm.x&lt;=6,"Fast",_xlpm.x&lt;=24,"Moderate",_xlpm.x&gt;24,"Delayed")))</f>
        <v>Delayed</v>
      </c>
      <c r="AC1330">
        <v>29</v>
      </c>
      <c r="AD1330" t="str" cm="1">
        <f t="array" ref="AD1330">IF(Table2[[#This Row],[Interaction_Count_Final]]="","N/A",_xlfn.IFS(Table2[[#This Row],[Interaction_Count_Final]]&lt;=2,"Low",Table2[[#This Row],[Interaction_Count_Final]]&lt;=5,"Medium",Table2[[#This Row],[Interaction_Count_Final]]&gt;=6,"High",TRUE,"CHECK"))</f>
        <v>High</v>
      </c>
      <c r="AE1330" t="s">
        <v>7266</v>
      </c>
      <c r="AF1330" t="b">
        <v>1</v>
      </c>
      <c r="AG1330" t="b">
        <v>1</v>
      </c>
      <c r="AH1330">
        <v>1701</v>
      </c>
      <c r="AI1330">
        <v>45175</v>
      </c>
      <c r="AJ1330" t="b">
        <v>1</v>
      </c>
      <c r="AK1330" t="e" cm="1">
        <f t="array" ref="AK1330">_xlfn.LET(
  _xlpm.txt,TRIM(Raw_Data!F1330),
  _xlpm.norm,SUBSTITUTE(SUBSTITUTE(_xlpm.txt,"-","/"),".","/"),
  _xlpm.p,_xlfn.TEXTSPLIT(_xlpm.norm,"/"),
  _xlpm.a,VALUE(INDEX(_xlpm.p,1)),
  _xlpm.b,VALUE(INDEX(_xlpm.p,2)),
  IF(AND(_xlpm.a&lt;=12,_xlpm.b&lt;=12),"REVIEW_AMBIGUOUS","OK")
)</f>
        <v>#REF!</v>
      </c>
    </row>
    <row r="1331" spans="1:37">
      <c r="A1331" t="s">
        <v>3972</v>
      </c>
      <c r="B1331" t="s">
        <v>3972</v>
      </c>
      <c r="C1331" t="b">
        <v>0</v>
      </c>
      <c r="D1331" t="s">
        <v>7257</v>
      </c>
      <c r="E1331" t="s">
        <v>3973</v>
      </c>
      <c r="F1331" t="s">
        <v>3973</v>
      </c>
      <c r="G1331" t="s">
        <v>7268</v>
      </c>
      <c r="H1331" t="s">
        <v>311</v>
      </c>
      <c r="I1331" t="s">
        <v>311</v>
      </c>
      <c r="J1331" t="s">
        <v>311</v>
      </c>
      <c r="K1331" t="s">
        <v>71</v>
      </c>
      <c r="L1331" t="s">
        <v>71</v>
      </c>
      <c r="M1331">
        <f>IF(UPPER(TRIM(Table2[[#This Row],[Status_Clean]]))="CONVERTED",1,0)</f>
        <v>0</v>
      </c>
      <c r="N1331">
        <f>IF(ISNUMBER(MATCH(UPPER(TRIM(Table2[[#This Row],[Status_Clean]])),{"CONTACTED","QUALIFIED","CONVERTED"},0)),1,0)</f>
        <v>1</v>
      </c>
      <c r="O1331" cm="1">
        <f t="array" ref="O1331">_xlfn.SWITCH(UPPER(TRIM(Table2[[#This Row],[Status_Clean]])),"NEW",1,"CONTACTED",2,"QUALIFIED",3,"CONVERTED",4,"LOST",5,99)</f>
        <v>3</v>
      </c>
      <c r="P1331">
        <v>45184</v>
      </c>
      <c r="Q1331" t="s">
        <v>7350</v>
      </c>
      <c r="R1331" t="s">
        <v>7350</v>
      </c>
      <c r="S1331">
        <v>45184</v>
      </c>
      <c r="T1331" t="s">
        <v>7261</v>
      </c>
      <c r="U1331">
        <v>45184</v>
      </c>
      <c r="V1331" t="s">
        <v>7287</v>
      </c>
      <c r="W1331" t="s">
        <v>7263</v>
      </c>
      <c r="X1331" t="s">
        <v>7288</v>
      </c>
      <c r="Y1331" t="s">
        <v>7312</v>
      </c>
      <c r="Z1331" t="s">
        <v>474</v>
      </c>
      <c r="AA1331">
        <v>50.400000000000006</v>
      </c>
      <c r="AB1331" t="str" cm="1">
        <f t="array" ref="AB1331">_xlfn.LET(_xlpm.x,IFERROR(VALUE(Table2[[#This Row],[Response_Time_Hours]]),""),IF(_xlpm.x="","CHECK",_xlfn.IFS(_xlpm.x&lt;=1,"Immediate",_xlpm.x&lt;=6,"Fast",_xlpm.x&lt;=24,"Moderate",_xlpm.x&gt;24,"Delayed")))</f>
        <v>Delayed</v>
      </c>
      <c r="AC1331">
        <v>50</v>
      </c>
      <c r="AD1331" t="str" cm="1">
        <f t="array" ref="AD1331">IF(Table2[[#This Row],[Interaction_Count_Final]]="","N/A",_xlfn.IFS(Table2[[#This Row],[Interaction_Count_Final]]&lt;=2,"Low",Table2[[#This Row],[Interaction_Count_Final]]&lt;=5,"Medium",Table2[[#This Row],[Interaction_Count_Final]]&gt;=6,"High",TRUE,"CHECK"))</f>
        <v>High</v>
      </c>
      <c r="AE1331" t="s">
        <v>7273</v>
      </c>
      <c r="AF1331" t="b">
        <v>1</v>
      </c>
      <c r="AG1331" t="b">
        <v>1</v>
      </c>
      <c r="AH1331">
        <v>1702</v>
      </c>
      <c r="AI1331">
        <v>45184</v>
      </c>
      <c r="AJ1331" t="b">
        <v>1</v>
      </c>
      <c r="AK1331" t="e" cm="1">
        <f t="array" ref="AK1331">_xlfn.LET(
  _xlpm.txt,TRIM(Raw_Data!F1331),
  _xlpm.norm,SUBSTITUTE(SUBSTITUTE(_xlpm.txt,"-","/"),".","/"),
  _xlpm.p,_xlfn.TEXTSPLIT(_xlpm.norm,"/"),
  _xlpm.a,VALUE(INDEX(_xlpm.p,1)),
  _xlpm.b,VALUE(INDEX(_xlpm.p,2)),
  IF(AND(_xlpm.a&lt;=12,_xlpm.b&lt;=12),"REVIEW_AMBIGUOUS","OK")
)</f>
        <v>#REF!</v>
      </c>
    </row>
    <row r="1332" spans="1:37">
      <c r="A1332" t="s">
        <v>3974</v>
      </c>
      <c r="B1332" t="s">
        <v>3974</v>
      </c>
      <c r="C1332" t="b">
        <v>0</v>
      </c>
      <c r="D1332" t="s">
        <v>7257</v>
      </c>
      <c r="E1332" t="s">
        <v>3975</v>
      </c>
      <c r="F1332" t="s">
        <v>3975</v>
      </c>
      <c r="G1332" t="s">
        <v>7258</v>
      </c>
      <c r="H1332" t="s">
        <v>447</v>
      </c>
      <c r="I1332" t="s">
        <v>447</v>
      </c>
      <c r="J1332" t="s">
        <v>447</v>
      </c>
      <c r="K1332" t="s">
        <v>71</v>
      </c>
      <c r="L1332" t="s">
        <v>71</v>
      </c>
      <c r="M1332">
        <f>IF(UPPER(TRIM(Table2[[#This Row],[Status_Clean]]))="CONVERTED",1,0)</f>
        <v>0</v>
      </c>
      <c r="N1332">
        <f>IF(ISNUMBER(MATCH(UPPER(TRIM(Table2[[#This Row],[Status_Clean]])),{"CONTACTED","QUALIFIED","CONVERTED"},0)),1,0)</f>
        <v>1</v>
      </c>
      <c r="O1332" cm="1">
        <f t="array" ref="O1332">_xlfn.SWITCH(UPPER(TRIM(Table2[[#This Row],[Status_Clean]])),"NEW",1,"CONTACTED",2,"QUALIFIED",3,"CONVERTED",4,"LOST",5,99)</f>
        <v>3</v>
      </c>
      <c r="P1332">
        <v>44944</v>
      </c>
      <c r="Q1332" t="s">
        <v>8301</v>
      </c>
      <c r="R1332" t="s">
        <v>8301</v>
      </c>
      <c r="S1332">
        <v>44944</v>
      </c>
      <c r="T1332" t="s">
        <v>7261</v>
      </c>
      <c r="U1332">
        <v>44944</v>
      </c>
      <c r="V1332" t="s">
        <v>7317</v>
      </c>
      <c r="W1332" t="s">
        <v>7263</v>
      </c>
      <c r="X1332" t="s">
        <v>7284</v>
      </c>
      <c r="Y1332" t="s">
        <v>7272</v>
      </c>
      <c r="Z1332" t="s">
        <v>3976</v>
      </c>
      <c r="AA1332">
        <v>38.1</v>
      </c>
      <c r="AB1332" t="str" cm="1">
        <f t="array" ref="AB1332">_xlfn.LET(_xlpm.x,IFERROR(VALUE(Table2[[#This Row],[Response_Time_Hours]]),""),IF(_xlpm.x="","CHECK",_xlfn.IFS(_xlpm.x&lt;=1,"Immediate",_xlpm.x&lt;=6,"Fast",_xlpm.x&lt;=24,"Moderate",_xlpm.x&gt;24,"Delayed")))</f>
        <v>Delayed</v>
      </c>
      <c r="AC1332">
        <v>34</v>
      </c>
      <c r="AD1332" t="str" cm="1">
        <f t="array" ref="AD1332">IF(Table2[[#This Row],[Interaction_Count_Final]]="","N/A",_xlfn.IFS(Table2[[#This Row],[Interaction_Count_Final]]&lt;=2,"Low",Table2[[#This Row],[Interaction_Count_Final]]&lt;=5,"Medium",Table2[[#This Row],[Interaction_Count_Final]]&gt;=6,"High",TRUE,"CHECK"))</f>
        <v>High</v>
      </c>
      <c r="AE1332" t="s">
        <v>7273</v>
      </c>
      <c r="AF1332" t="b">
        <v>1</v>
      </c>
      <c r="AG1332" t="b">
        <v>1</v>
      </c>
      <c r="AH1332">
        <v>1703</v>
      </c>
      <c r="AI1332">
        <v>44944</v>
      </c>
      <c r="AJ1332" t="b">
        <v>1</v>
      </c>
      <c r="AK1332" t="e" cm="1">
        <f t="array" ref="AK1332">_xlfn.LET(
  _xlpm.txt,TRIM(Raw_Data!F1332),
  _xlpm.norm,SUBSTITUTE(SUBSTITUTE(_xlpm.txt,"-","/"),".","/"),
  _xlpm.p,_xlfn.TEXTSPLIT(_xlpm.norm,"/"),
  _xlpm.a,VALUE(INDEX(_xlpm.p,1)),
  _xlpm.b,VALUE(INDEX(_xlpm.p,2)),
  IF(AND(_xlpm.a&lt;=12,_xlpm.b&lt;=12),"REVIEW_AMBIGUOUS","OK")
)</f>
        <v>#REF!</v>
      </c>
    </row>
    <row r="1333" spans="1:37">
      <c r="A1333" t="s">
        <v>3977</v>
      </c>
      <c r="B1333" t="s">
        <v>3977</v>
      </c>
      <c r="C1333" t="b">
        <v>0</v>
      </c>
      <c r="D1333" t="s">
        <v>7257</v>
      </c>
      <c r="E1333" t="s">
        <v>3978</v>
      </c>
      <c r="F1333" t="s">
        <v>3978</v>
      </c>
      <c r="G1333" t="s">
        <v>7258</v>
      </c>
      <c r="H1333" t="s">
        <v>363</v>
      </c>
      <c r="I1333" t="s">
        <v>363</v>
      </c>
      <c r="J1333" t="s">
        <v>363</v>
      </c>
      <c r="K1333" t="s">
        <v>7370</v>
      </c>
      <c r="L1333" t="s">
        <v>250</v>
      </c>
      <c r="M1333">
        <f>IF(UPPER(TRIM(Table2[[#This Row],[Status_Clean]]))="CONVERTED",1,0)</f>
        <v>1</v>
      </c>
      <c r="N1333">
        <f>IF(ISNUMBER(MATCH(UPPER(TRIM(Table2[[#This Row],[Status_Clean]])),{"CONTACTED","QUALIFIED","CONVERTED"},0)),1,0)</f>
        <v>1</v>
      </c>
      <c r="O1333" cm="1">
        <f t="array" ref="O1333">_xlfn.SWITCH(UPPER(TRIM(Table2[[#This Row],[Status_Clean]])),"NEW",1,"CONTACTED",2,"QUALIFIED",3,"CONVERTED",4,"LOST",5,99)</f>
        <v>4</v>
      </c>
      <c r="P1333">
        <v>45497</v>
      </c>
      <c r="Q1333" t="s">
        <v>7395</v>
      </c>
      <c r="R1333" t="s">
        <v>7395</v>
      </c>
      <c r="S1333">
        <v>45497</v>
      </c>
      <c r="T1333" t="s">
        <v>7261</v>
      </c>
      <c r="U1333">
        <v>45497</v>
      </c>
      <c r="V1333" t="s">
        <v>7305</v>
      </c>
      <c r="W1333" t="s">
        <v>7271</v>
      </c>
      <c r="X1333" t="s">
        <v>7288</v>
      </c>
      <c r="Y1333" t="s">
        <v>7272</v>
      </c>
      <c r="Z1333" t="s">
        <v>2215</v>
      </c>
      <c r="AA1333">
        <v>36</v>
      </c>
      <c r="AB1333" t="str" cm="1">
        <f t="array" ref="AB1333">_xlfn.LET(_xlpm.x,IFERROR(VALUE(Table2[[#This Row],[Response_Time_Hours]]),""),IF(_xlpm.x="","CHECK",_xlfn.IFS(_xlpm.x&lt;=1,"Immediate",_xlpm.x&lt;=6,"Fast",_xlpm.x&lt;=24,"Moderate",_xlpm.x&gt;24,"Delayed")))</f>
        <v>Delayed</v>
      </c>
      <c r="AC1333">
        <v>36</v>
      </c>
      <c r="AD1333" t="str" cm="1">
        <f t="array" ref="AD1333">IF(Table2[[#This Row],[Interaction_Count_Final]]="","N/A",_xlfn.IFS(Table2[[#This Row],[Interaction_Count_Final]]&lt;=2,"Low",Table2[[#This Row],[Interaction_Count_Final]]&lt;=5,"Medium",Table2[[#This Row],[Interaction_Count_Final]]&gt;=6,"High",TRUE,"CHECK"))</f>
        <v>High</v>
      </c>
      <c r="AE1333" t="s">
        <v>7266</v>
      </c>
      <c r="AF1333" t="b">
        <v>1</v>
      </c>
      <c r="AG1333" t="b">
        <v>1</v>
      </c>
      <c r="AH1333">
        <v>1704</v>
      </c>
      <c r="AI1333">
        <v>45497</v>
      </c>
      <c r="AJ1333" t="b">
        <v>1</v>
      </c>
      <c r="AK1333" t="e" cm="1">
        <f t="array" ref="AK1333">_xlfn.LET(
  _xlpm.txt,TRIM(Raw_Data!F1333),
  _xlpm.norm,SUBSTITUTE(SUBSTITUTE(_xlpm.txt,"-","/"),".","/"),
  _xlpm.p,_xlfn.TEXTSPLIT(_xlpm.norm,"/"),
  _xlpm.a,VALUE(INDEX(_xlpm.p,1)),
  _xlpm.b,VALUE(INDEX(_xlpm.p,2)),
  IF(AND(_xlpm.a&lt;=12,_xlpm.b&lt;=12),"REVIEW_AMBIGUOUS","OK")
)</f>
        <v>#REF!</v>
      </c>
    </row>
    <row r="1334" spans="1:37">
      <c r="A1334" t="s">
        <v>3979</v>
      </c>
      <c r="B1334" t="s">
        <v>3979</v>
      </c>
      <c r="C1334" t="b">
        <v>1</v>
      </c>
      <c r="D1334" t="s">
        <v>7257</v>
      </c>
      <c r="E1334" t="s">
        <v>3980</v>
      </c>
      <c r="F1334" t="s">
        <v>3980</v>
      </c>
      <c r="G1334" t="s">
        <v>7268</v>
      </c>
      <c r="H1334" t="s">
        <v>469</v>
      </c>
      <c r="I1334" t="s">
        <v>469</v>
      </c>
      <c r="J1334" t="s">
        <v>469</v>
      </c>
      <c r="K1334" t="s">
        <v>125</v>
      </c>
      <c r="L1334" t="s">
        <v>125</v>
      </c>
      <c r="M1334">
        <f>IF(UPPER(TRIM(Table2[[#This Row],[Status_Clean]]))="CONVERTED",1,0)</f>
        <v>0</v>
      </c>
      <c r="N1334">
        <f>IF(ISNUMBER(MATCH(UPPER(TRIM(Table2[[#This Row],[Status_Clean]])),{"CONTACTED","QUALIFIED","CONVERTED"},0)),1,0)</f>
        <v>1</v>
      </c>
      <c r="O1334" cm="1">
        <f t="array" ref="O1334">_xlfn.SWITCH(UPPER(TRIM(Table2[[#This Row],[Status_Clean]])),"NEW",1,"CONTACTED",2,"QUALIFIED",3,"CONVERTED",4,"LOST",5,99)</f>
        <v>2</v>
      </c>
      <c r="P1334">
        <v>45540</v>
      </c>
      <c r="Q1334" t="s">
        <v>8145</v>
      </c>
      <c r="R1334" t="s">
        <v>8145</v>
      </c>
      <c r="S1334">
        <v>45540</v>
      </c>
      <c r="T1334" t="s">
        <v>7261</v>
      </c>
      <c r="U1334">
        <v>45540</v>
      </c>
      <c r="V1334" t="s">
        <v>7287</v>
      </c>
      <c r="W1334" t="s">
        <v>7271</v>
      </c>
      <c r="X1334" t="s">
        <v>7288</v>
      </c>
      <c r="Y1334" t="s">
        <v>7285</v>
      </c>
      <c r="Z1334">
        <v>52</v>
      </c>
      <c r="AA1334">
        <v>52</v>
      </c>
      <c r="AB1334" t="str" cm="1">
        <f t="array" ref="AB1334">_xlfn.LET(_xlpm.x,IFERROR(VALUE(Table2[[#This Row],[Response_Time_Hours]]),""),IF(_xlpm.x="","CHECK",_xlfn.IFS(_xlpm.x&lt;=1,"Immediate",_xlpm.x&lt;=6,"Fast",_xlpm.x&lt;=24,"Moderate",_xlpm.x&gt;24,"Delayed")))</f>
        <v>Delayed</v>
      </c>
      <c r="AC1334">
        <v>24</v>
      </c>
      <c r="AD1334" t="str" cm="1">
        <f t="array" ref="AD1334">IF(Table2[[#This Row],[Interaction_Count_Final]]="","N/A",_xlfn.IFS(Table2[[#This Row],[Interaction_Count_Final]]&lt;=2,"Low",Table2[[#This Row],[Interaction_Count_Final]]&lt;=5,"Medium",Table2[[#This Row],[Interaction_Count_Final]]&gt;=6,"High",TRUE,"CHECK"))</f>
        <v>High</v>
      </c>
      <c r="AE1334" t="s">
        <v>7273</v>
      </c>
      <c r="AF1334" t="b">
        <v>1</v>
      </c>
      <c r="AG1334" t="b">
        <v>1</v>
      </c>
      <c r="AH1334">
        <v>1705</v>
      </c>
      <c r="AI1334">
        <v>45540</v>
      </c>
      <c r="AJ1334" t="b">
        <v>1</v>
      </c>
      <c r="AK1334" t="e" cm="1">
        <f t="array" ref="AK1334">_xlfn.LET(
  _xlpm.txt,TRIM(Raw_Data!F1334),
  _xlpm.norm,SUBSTITUTE(SUBSTITUTE(_xlpm.txt,"-","/"),".","/"),
  _xlpm.p,_xlfn.TEXTSPLIT(_xlpm.norm,"/"),
  _xlpm.a,VALUE(INDEX(_xlpm.p,1)),
  _xlpm.b,VALUE(INDEX(_xlpm.p,2)),
  IF(AND(_xlpm.a&lt;=12,_xlpm.b&lt;=12),"REVIEW_AMBIGUOUS","OK")
)</f>
        <v>#REF!</v>
      </c>
    </row>
    <row r="1335" spans="1:37">
      <c r="A1335" t="s">
        <v>3981</v>
      </c>
      <c r="B1335" t="s">
        <v>3981</v>
      </c>
      <c r="C1335" t="b">
        <v>0</v>
      </c>
      <c r="D1335" t="s">
        <v>7257</v>
      </c>
      <c r="E1335" t="s">
        <v>3982</v>
      </c>
      <c r="F1335" t="s">
        <v>3982</v>
      </c>
      <c r="G1335" t="s">
        <v>7303</v>
      </c>
      <c r="H1335" t="s">
        <v>222</v>
      </c>
      <c r="I1335" t="s">
        <v>222</v>
      </c>
      <c r="J1335" t="s">
        <v>222</v>
      </c>
      <c r="K1335" t="s">
        <v>125</v>
      </c>
      <c r="L1335" t="s">
        <v>125</v>
      </c>
      <c r="M1335">
        <f>IF(UPPER(TRIM(Table2[[#This Row],[Status_Clean]]))="CONVERTED",1,0)</f>
        <v>0</v>
      </c>
      <c r="N1335">
        <f>IF(ISNUMBER(MATCH(UPPER(TRIM(Table2[[#This Row],[Status_Clean]])),{"CONTACTED","QUALIFIED","CONVERTED"},0)),1,0)</f>
        <v>1</v>
      </c>
      <c r="O1335" cm="1">
        <f t="array" ref="O1335">_xlfn.SWITCH(UPPER(TRIM(Table2[[#This Row],[Status_Clean]])),"NEW",1,"CONTACTED",2,"QUALIFIED",3,"CONVERTED",4,"LOST",5,99)</f>
        <v>2</v>
      </c>
      <c r="P1335">
        <v>45370</v>
      </c>
      <c r="Q1335" t="s">
        <v>7570</v>
      </c>
      <c r="R1335" t="s">
        <v>7570</v>
      </c>
      <c r="S1335">
        <v>45370</v>
      </c>
      <c r="T1335" t="s">
        <v>7261</v>
      </c>
      <c r="U1335">
        <v>45370</v>
      </c>
      <c r="V1335" t="s">
        <v>7295</v>
      </c>
      <c r="W1335" t="s">
        <v>7271</v>
      </c>
      <c r="X1335" t="s">
        <v>7284</v>
      </c>
      <c r="Y1335" t="s">
        <v>7265</v>
      </c>
      <c r="Z1335" t="s">
        <v>2106</v>
      </c>
      <c r="AA1335">
        <v>24</v>
      </c>
      <c r="AB1335" t="str" cm="1">
        <f t="array" ref="AB1335">_xlfn.LET(_xlpm.x,IFERROR(VALUE(Table2[[#This Row],[Response_Time_Hours]]),""),IF(_xlpm.x="","CHECK",_xlfn.IFS(_xlpm.x&lt;=1,"Immediate",_xlpm.x&lt;=6,"Fast",_xlpm.x&lt;=24,"Moderate",_xlpm.x&gt;24,"Delayed")))</f>
        <v>Moderate</v>
      </c>
      <c r="AC1335">
        <v>45</v>
      </c>
      <c r="AD1335" t="str" cm="1">
        <f t="array" ref="AD1335">IF(Table2[[#This Row],[Interaction_Count_Final]]="","N/A",_xlfn.IFS(Table2[[#This Row],[Interaction_Count_Final]]&lt;=2,"Low",Table2[[#This Row],[Interaction_Count_Final]]&lt;=5,"Medium",Table2[[#This Row],[Interaction_Count_Final]]&gt;=6,"High",TRUE,"CHECK"))</f>
        <v>High</v>
      </c>
      <c r="AE1335" t="s">
        <v>7273</v>
      </c>
      <c r="AF1335" t="b">
        <v>1</v>
      </c>
      <c r="AG1335" t="b">
        <v>1</v>
      </c>
      <c r="AH1335">
        <v>1706</v>
      </c>
      <c r="AI1335">
        <v>45370</v>
      </c>
      <c r="AJ1335" t="b">
        <v>1</v>
      </c>
      <c r="AK1335" t="e" cm="1">
        <f t="array" ref="AK1335">_xlfn.LET(
  _xlpm.txt,TRIM(Raw_Data!F1335),
  _xlpm.norm,SUBSTITUTE(SUBSTITUTE(_xlpm.txt,"-","/"),".","/"),
  _xlpm.p,_xlfn.TEXTSPLIT(_xlpm.norm,"/"),
  _xlpm.a,VALUE(INDEX(_xlpm.p,1)),
  _xlpm.b,VALUE(INDEX(_xlpm.p,2)),
  IF(AND(_xlpm.a&lt;=12,_xlpm.b&lt;=12),"REVIEW_AMBIGUOUS","OK")
)</f>
        <v>#REF!</v>
      </c>
    </row>
    <row r="1336" spans="1:37">
      <c r="A1336" t="s">
        <v>3983</v>
      </c>
      <c r="B1336" t="s">
        <v>3983</v>
      </c>
      <c r="C1336" t="b">
        <v>0</v>
      </c>
      <c r="D1336" t="s">
        <v>7257</v>
      </c>
      <c r="E1336" t="s">
        <v>3984</v>
      </c>
      <c r="F1336" t="s">
        <v>3984</v>
      </c>
      <c r="G1336" t="s">
        <v>7268</v>
      </c>
      <c r="H1336" t="s">
        <v>473</v>
      </c>
      <c r="I1336" t="s">
        <v>473</v>
      </c>
      <c r="J1336" t="s">
        <v>473</v>
      </c>
      <c r="K1336" t="s">
        <v>173</v>
      </c>
      <c r="L1336" t="s">
        <v>173</v>
      </c>
      <c r="M1336">
        <f>IF(UPPER(TRIM(Table2[[#This Row],[Status_Clean]]))="CONVERTED",1,0)</f>
        <v>0</v>
      </c>
      <c r="N1336">
        <f>IF(ISNUMBER(MATCH(UPPER(TRIM(Table2[[#This Row],[Status_Clean]])),{"CONTACTED","QUALIFIED","CONVERTED"},0)),1,0)</f>
        <v>0</v>
      </c>
      <c r="O1336" cm="1">
        <f t="array" ref="O1336">_xlfn.SWITCH(UPPER(TRIM(Table2[[#This Row],[Status_Clean]])),"NEW",1,"CONTACTED",2,"QUALIFIED",3,"CONVERTED",4,"LOST",5,99)</f>
        <v>5</v>
      </c>
      <c r="P1336">
        <v>44953</v>
      </c>
      <c r="Q1336" t="s">
        <v>8135</v>
      </c>
      <c r="R1336" t="s">
        <v>8135</v>
      </c>
      <c r="S1336">
        <v>44953</v>
      </c>
      <c r="T1336" t="s">
        <v>7261</v>
      </c>
      <c r="U1336">
        <v>44953</v>
      </c>
      <c r="V1336" t="s">
        <v>7317</v>
      </c>
      <c r="W1336" t="s">
        <v>7263</v>
      </c>
      <c r="X1336" t="s">
        <v>7284</v>
      </c>
      <c r="Y1336" t="s">
        <v>7312</v>
      </c>
      <c r="Z1336">
        <v>63.6</v>
      </c>
      <c r="AA1336">
        <v>63.6</v>
      </c>
      <c r="AB1336" t="str" cm="1">
        <f t="array" ref="AB1336">_xlfn.LET(_xlpm.x,IFERROR(VALUE(Table2[[#This Row],[Response_Time_Hours]]),""),IF(_xlpm.x="","CHECK",_xlfn.IFS(_xlpm.x&lt;=1,"Immediate",_xlpm.x&lt;=6,"Fast",_xlpm.x&lt;=24,"Moderate",_xlpm.x&gt;24,"Delayed")))</f>
        <v>Delayed</v>
      </c>
      <c r="AC1336">
        <v>20</v>
      </c>
      <c r="AD1336" t="str" cm="1">
        <f t="array" ref="AD1336">IF(Table2[[#This Row],[Interaction_Count_Final]]="","N/A",_xlfn.IFS(Table2[[#This Row],[Interaction_Count_Final]]&lt;=2,"Low",Table2[[#This Row],[Interaction_Count_Final]]&lt;=5,"Medium",Table2[[#This Row],[Interaction_Count_Final]]&gt;=6,"High",TRUE,"CHECK"))</f>
        <v>High</v>
      </c>
      <c r="AE1336" t="s">
        <v>7289</v>
      </c>
      <c r="AF1336" t="b">
        <v>1</v>
      </c>
      <c r="AG1336" t="b">
        <v>1</v>
      </c>
      <c r="AH1336">
        <v>1707</v>
      </c>
      <c r="AI1336">
        <v>44953</v>
      </c>
      <c r="AJ1336" t="b">
        <v>1</v>
      </c>
      <c r="AK1336" t="e" cm="1">
        <f t="array" ref="AK1336">_xlfn.LET(
  _xlpm.txt,TRIM(Raw_Data!F1336),
  _xlpm.norm,SUBSTITUTE(SUBSTITUTE(_xlpm.txt,"-","/"),".","/"),
  _xlpm.p,_xlfn.TEXTSPLIT(_xlpm.norm,"/"),
  _xlpm.a,VALUE(INDEX(_xlpm.p,1)),
  _xlpm.b,VALUE(INDEX(_xlpm.p,2)),
  IF(AND(_xlpm.a&lt;=12,_xlpm.b&lt;=12),"REVIEW_AMBIGUOUS","OK")
)</f>
        <v>#REF!</v>
      </c>
    </row>
    <row r="1337" spans="1:37">
      <c r="A1337" t="s">
        <v>3985</v>
      </c>
      <c r="B1337" t="s">
        <v>3985</v>
      </c>
      <c r="C1337" t="b">
        <v>0</v>
      </c>
      <c r="D1337" t="s">
        <v>7257</v>
      </c>
      <c r="E1337" t="s">
        <v>3986</v>
      </c>
      <c r="F1337" t="s">
        <v>3986</v>
      </c>
      <c r="G1337" t="s">
        <v>7258</v>
      </c>
      <c r="H1337" t="s">
        <v>1035</v>
      </c>
      <c r="I1337" t="s">
        <v>1035</v>
      </c>
      <c r="J1337" t="s">
        <v>311</v>
      </c>
      <c r="K1337" t="s">
        <v>7368</v>
      </c>
      <c r="L1337" t="s">
        <v>173</v>
      </c>
      <c r="M1337">
        <f>IF(UPPER(TRIM(Table2[[#This Row],[Status_Clean]]))="CONVERTED",1,0)</f>
        <v>0</v>
      </c>
      <c r="N1337">
        <f>IF(ISNUMBER(MATCH(UPPER(TRIM(Table2[[#This Row],[Status_Clean]])),{"CONTACTED","QUALIFIED","CONVERTED"},0)),1,0)</f>
        <v>0</v>
      </c>
      <c r="O1337" cm="1">
        <f t="array" ref="O1337">_xlfn.SWITCH(UPPER(TRIM(Table2[[#This Row],[Status_Clean]])),"NEW",1,"CONTACTED",2,"QUALIFIED",3,"CONVERTED",4,"LOST",5,99)</f>
        <v>5</v>
      </c>
      <c r="P1337">
        <v>45636</v>
      </c>
      <c r="Q1337" t="s">
        <v>8302</v>
      </c>
      <c r="R1337" t="s">
        <v>8302</v>
      </c>
      <c r="S1337">
        <v>45636</v>
      </c>
      <c r="T1337" t="s">
        <v>7261</v>
      </c>
      <c r="U1337">
        <v>45636</v>
      </c>
      <c r="V1337" t="s">
        <v>7262</v>
      </c>
      <c r="W1337" t="s">
        <v>7271</v>
      </c>
      <c r="X1337" t="s">
        <v>7264</v>
      </c>
      <c r="Y1337" t="s">
        <v>7265</v>
      </c>
      <c r="Z1337" t="s">
        <v>3987</v>
      </c>
      <c r="AA1337">
        <v>58.3</v>
      </c>
      <c r="AB1337" t="str" cm="1">
        <f t="array" ref="AB1337">_xlfn.LET(_xlpm.x,IFERROR(VALUE(Table2[[#This Row],[Response_Time_Hours]]),""),IF(_xlpm.x="","CHECK",_xlfn.IFS(_xlpm.x&lt;=1,"Immediate",_xlpm.x&lt;=6,"Fast",_xlpm.x&lt;=24,"Moderate",_xlpm.x&gt;24,"Delayed")))</f>
        <v>Delayed</v>
      </c>
      <c r="AC1337">
        <v>45</v>
      </c>
      <c r="AD1337" t="str" cm="1">
        <f t="array" ref="AD1337">IF(Table2[[#This Row],[Interaction_Count_Final]]="","N/A",_xlfn.IFS(Table2[[#This Row],[Interaction_Count_Final]]&lt;=2,"Low",Table2[[#This Row],[Interaction_Count_Final]]&lt;=5,"Medium",Table2[[#This Row],[Interaction_Count_Final]]&gt;=6,"High",TRUE,"CHECK"))</f>
        <v>High</v>
      </c>
      <c r="AE1337" t="s">
        <v>7266</v>
      </c>
      <c r="AF1337" t="b">
        <v>1</v>
      </c>
      <c r="AG1337" t="b">
        <v>1</v>
      </c>
      <c r="AH1337">
        <v>1708</v>
      </c>
      <c r="AI1337">
        <v>45636</v>
      </c>
      <c r="AJ1337" t="b">
        <v>1</v>
      </c>
      <c r="AK1337" t="e" cm="1">
        <f t="array" ref="AK1337">_xlfn.LET(
  _xlpm.txt,TRIM(Raw_Data!F1337),
  _xlpm.norm,SUBSTITUTE(SUBSTITUTE(_xlpm.txt,"-","/"),".","/"),
  _xlpm.p,_xlfn.TEXTSPLIT(_xlpm.norm,"/"),
  _xlpm.a,VALUE(INDEX(_xlpm.p,1)),
  _xlpm.b,VALUE(INDEX(_xlpm.p,2)),
  IF(AND(_xlpm.a&lt;=12,_xlpm.b&lt;=12),"REVIEW_AMBIGUOUS","OK")
)</f>
        <v>#REF!</v>
      </c>
    </row>
    <row r="1338" spans="1:37">
      <c r="A1338" t="s">
        <v>3988</v>
      </c>
      <c r="B1338" t="s">
        <v>3988</v>
      </c>
      <c r="C1338" t="b">
        <v>0</v>
      </c>
      <c r="D1338" t="s">
        <v>7257</v>
      </c>
      <c r="E1338" t="s">
        <v>8303</v>
      </c>
      <c r="F1338" t="s">
        <v>8303</v>
      </c>
      <c r="G1338" t="s">
        <v>7303</v>
      </c>
      <c r="H1338" t="s">
        <v>374</v>
      </c>
      <c r="I1338" t="s">
        <v>374</v>
      </c>
      <c r="J1338" t="s">
        <v>7308</v>
      </c>
      <c r="K1338" t="s">
        <v>125</v>
      </c>
      <c r="L1338" t="s">
        <v>125</v>
      </c>
      <c r="M1338">
        <f>IF(UPPER(TRIM(Table2[[#This Row],[Status_Clean]]))="CONVERTED",1,0)</f>
        <v>0</v>
      </c>
      <c r="N1338">
        <f>IF(ISNUMBER(MATCH(UPPER(TRIM(Table2[[#This Row],[Status_Clean]])),{"CONTACTED","QUALIFIED","CONVERTED"},0)),1,0)</f>
        <v>1</v>
      </c>
      <c r="O1338" cm="1">
        <f t="array" ref="O1338">_xlfn.SWITCH(UPPER(TRIM(Table2[[#This Row],[Status_Clean]])),"NEW",1,"CONTACTED",2,"QUALIFIED",3,"CONVERTED",4,"LOST",5,99)</f>
        <v>2</v>
      </c>
      <c r="P1338">
        <v>45303</v>
      </c>
      <c r="Q1338" t="s">
        <v>8304</v>
      </c>
      <c r="R1338" t="s">
        <v>8304</v>
      </c>
      <c r="S1338">
        <v>45303</v>
      </c>
      <c r="T1338" t="s">
        <v>7261</v>
      </c>
      <c r="U1338">
        <v>45303</v>
      </c>
      <c r="V1338" t="s">
        <v>7317</v>
      </c>
      <c r="W1338" t="s">
        <v>7271</v>
      </c>
      <c r="X1338" t="s">
        <v>7284</v>
      </c>
      <c r="Y1338" t="s">
        <v>7312</v>
      </c>
      <c r="Z1338" t="s">
        <v>138</v>
      </c>
      <c r="AA1338">
        <v>33.599999999999994</v>
      </c>
      <c r="AB1338" t="str" cm="1">
        <f t="array" ref="AB1338">_xlfn.LET(_xlpm.x,IFERROR(VALUE(Table2[[#This Row],[Response_Time_Hours]]),""),IF(_xlpm.x="","CHECK",_xlfn.IFS(_xlpm.x&lt;=1,"Immediate",_xlpm.x&lt;=6,"Fast",_xlpm.x&lt;=24,"Moderate",_xlpm.x&gt;24,"Delayed")))</f>
        <v>Delayed</v>
      </c>
      <c r="AC1338">
        <v>6</v>
      </c>
      <c r="AD1338" t="str" cm="1">
        <f t="array" ref="AD1338">IF(Table2[[#This Row],[Interaction_Count_Final]]="","N/A",_xlfn.IFS(Table2[[#This Row],[Interaction_Count_Final]]&lt;=2,"Low",Table2[[#This Row],[Interaction_Count_Final]]&lt;=5,"Medium",Table2[[#This Row],[Interaction_Count_Final]]&gt;=6,"High",TRUE,"CHECK"))</f>
        <v>High</v>
      </c>
      <c r="AE1338" t="s">
        <v>7266</v>
      </c>
      <c r="AF1338" t="b">
        <v>1</v>
      </c>
      <c r="AG1338" t="b">
        <v>1</v>
      </c>
      <c r="AH1338">
        <v>1709</v>
      </c>
      <c r="AI1338">
        <v>45303</v>
      </c>
      <c r="AJ1338" t="b">
        <v>1</v>
      </c>
      <c r="AK1338" t="e" cm="1">
        <f t="array" ref="AK1338">_xlfn.LET(
  _xlpm.txt,TRIM(Raw_Data!F1338),
  _xlpm.norm,SUBSTITUTE(SUBSTITUTE(_xlpm.txt,"-","/"),".","/"),
  _xlpm.p,_xlfn.TEXTSPLIT(_xlpm.norm,"/"),
  _xlpm.a,VALUE(INDEX(_xlpm.p,1)),
  _xlpm.b,VALUE(INDEX(_xlpm.p,2)),
  IF(AND(_xlpm.a&lt;=12,_xlpm.b&lt;=12),"REVIEW_AMBIGUOUS","OK")
)</f>
        <v>#REF!</v>
      </c>
    </row>
    <row r="1339" spans="1:37">
      <c r="A1339" t="s">
        <v>3990</v>
      </c>
      <c r="B1339" t="s">
        <v>3990</v>
      </c>
      <c r="C1339" t="b">
        <v>1</v>
      </c>
      <c r="D1339" t="s">
        <v>7257</v>
      </c>
      <c r="E1339" t="s">
        <v>3991</v>
      </c>
      <c r="F1339" t="s">
        <v>3991</v>
      </c>
      <c r="G1339" t="s">
        <v>7258</v>
      </c>
      <c r="H1339" t="s">
        <v>101</v>
      </c>
      <c r="I1339" t="s">
        <v>101</v>
      </c>
      <c r="J1339" t="s">
        <v>101</v>
      </c>
      <c r="K1339" t="s">
        <v>193</v>
      </c>
      <c r="L1339" t="s">
        <v>193</v>
      </c>
      <c r="M1339">
        <f>IF(UPPER(TRIM(Table2[[#This Row],[Status_Clean]]))="CONVERTED",1,0)</f>
        <v>0</v>
      </c>
      <c r="N1339">
        <f>IF(ISNUMBER(MATCH(UPPER(TRIM(Table2[[#This Row],[Status_Clean]])),{"CONTACTED","QUALIFIED","CONVERTED"},0)),1,0)</f>
        <v>0</v>
      </c>
      <c r="O1339" cm="1">
        <f t="array" ref="O1339">_xlfn.SWITCH(UPPER(TRIM(Table2[[#This Row],[Status_Clean]])),"NEW",1,"CONTACTED",2,"QUALIFIED",3,"CONVERTED",4,"LOST",5,99)</f>
        <v>1</v>
      </c>
      <c r="P1339" t="s">
        <v>423</v>
      </c>
      <c r="Q1339" t="s">
        <v>7401</v>
      </c>
      <c r="R1339" t="s">
        <v>7401</v>
      </c>
      <c r="S1339">
        <v>45542</v>
      </c>
      <c r="T1339" t="s">
        <v>7261</v>
      </c>
      <c r="U1339">
        <v>45542</v>
      </c>
      <c r="V1339" t="s">
        <v>7287</v>
      </c>
      <c r="W1339" t="s">
        <v>7271</v>
      </c>
      <c r="X1339" t="s">
        <v>7288</v>
      </c>
      <c r="Y1339" t="s">
        <v>7278</v>
      </c>
      <c r="Z1339" t="s">
        <v>2191</v>
      </c>
      <c r="AA1339">
        <v>20.6</v>
      </c>
      <c r="AB1339" t="str" cm="1">
        <f t="array" ref="AB1339">_xlfn.LET(_xlpm.x,IFERROR(VALUE(Table2[[#This Row],[Response_Time_Hours]]),""),IF(_xlpm.x="","CHECK",_xlfn.IFS(_xlpm.x&lt;=1,"Immediate",_xlpm.x&lt;=6,"Fast",_xlpm.x&lt;=24,"Moderate",_xlpm.x&gt;24,"Delayed")))</f>
        <v>Moderate</v>
      </c>
      <c r="AC1339">
        <v>38</v>
      </c>
      <c r="AD1339" t="str" cm="1">
        <f t="array" ref="AD1339">IF(Table2[[#This Row],[Interaction_Count_Final]]="","N/A",_xlfn.IFS(Table2[[#This Row],[Interaction_Count_Final]]&lt;=2,"Low",Table2[[#This Row],[Interaction_Count_Final]]&lt;=5,"Medium",Table2[[#This Row],[Interaction_Count_Final]]&gt;=6,"High",TRUE,"CHECK"))</f>
        <v>High</v>
      </c>
      <c r="AE1339" t="s">
        <v>7273</v>
      </c>
      <c r="AF1339" t="b">
        <v>1</v>
      </c>
      <c r="AG1339" t="b">
        <v>1</v>
      </c>
      <c r="AH1339">
        <v>1710</v>
      </c>
      <c r="AI1339">
        <v>45542</v>
      </c>
      <c r="AJ1339" t="b">
        <v>1</v>
      </c>
      <c r="AK1339" t="str" cm="1">
        <f t="array" ref="AK1339">_xlfn.LET(
  _xlpm.txt,TRIM(Raw_Data!F1339),
  _xlpm.norm,SUBSTITUTE(SUBSTITUTE(_xlpm.txt,"-","/"),".","/"),
  _xlpm.p,_xlfn.TEXTSPLIT(_xlpm.norm,"/"),
  _xlpm.a,VALUE(INDEX(_xlpm.p,1)),
  _xlpm.b,VALUE(INDEX(_xlpm.p,2)),
  IF(AND(_xlpm.a&lt;=12,_xlpm.b&lt;=12),"REVIEW_AMBIGUOUS","OK")
)</f>
        <v>REVIEW_AMBIGUOUS</v>
      </c>
    </row>
    <row r="1340" spans="1:37">
      <c r="A1340" t="s">
        <v>3992</v>
      </c>
      <c r="B1340" t="s">
        <v>3992</v>
      </c>
      <c r="C1340" t="b">
        <v>1</v>
      </c>
      <c r="D1340" t="s">
        <v>7257</v>
      </c>
      <c r="E1340" t="s">
        <v>8305</v>
      </c>
      <c r="F1340" t="s">
        <v>8305</v>
      </c>
      <c r="G1340" t="s">
        <v>7274</v>
      </c>
      <c r="H1340" t="s">
        <v>156</v>
      </c>
      <c r="I1340" t="s">
        <v>156</v>
      </c>
      <c r="J1340" t="s">
        <v>69</v>
      </c>
      <c r="K1340" t="s">
        <v>7259</v>
      </c>
      <c r="L1340" t="s">
        <v>193</v>
      </c>
      <c r="M1340">
        <f>IF(UPPER(TRIM(Table2[[#This Row],[Status_Clean]]))="CONVERTED",1,0)</f>
        <v>0</v>
      </c>
      <c r="N1340">
        <f>IF(ISNUMBER(MATCH(UPPER(TRIM(Table2[[#This Row],[Status_Clean]])),{"CONTACTED","QUALIFIED","CONVERTED"},0)),1,0)</f>
        <v>0</v>
      </c>
      <c r="O1340" cm="1">
        <f t="array" ref="O1340">_xlfn.SWITCH(UPPER(TRIM(Table2[[#This Row],[Status_Clean]])),"NEW",1,"CONTACTED",2,"QUALIFIED",3,"CONVERTED",4,"LOST",5,99)</f>
        <v>1</v>
      </c>
      <c r="P1340">
        <v>44967</v>
      </c>
      <c r="Q1340" t="s">
        <v>8099</v>
      </c>
      <c r="R1340" t="s">
        <v>8099</v>
      </c>
      <c r="S1340">
        <v>44967</v>
      </c>
      <c r="T1340" t="s">
        <v>7261</v>
      </c>
      <c r="U1340">
        <v>44967</v>
      </c>
      <c r="V1340" t="s">
        <v>7283</v>
      </c>
      <c r="W1340" t="s">
        <v>7263</v>
      </c>
      <c r="X1340" t="s">
        <v>7284</v>
      </c>
      <c r="Y1340" t="s">
        <v>7312</v>
      </c>
      <c r="Z1340" t="s">
        <v>3994</v>
      </c>
      <c r="AA1340">
        <v>25</v>
      </c>
      <c r="AB1340" t="str" cm="1">
        <f t="array" ref="AB1340">_xlfn.LET(_xlpm.x,IFERROR(VALUE(Table2[[#This Row],[Response_Time_Hours]]),""),IF(_xlpm.x="","CHECK",_xlfn.IFS(_xlpm.x&lt;=1,"Immediate",_xlpm.x&lt;=6,"Fast",_xlpm.x&lt;=24,"Moderate",_xlpm.x&gt;24,"Delayed")))</f>
        <v>Delayed</v>
      </c>
      <c r="AC1340">
        <v>37</v>
      </c>
      <c r="AD1340" t="str" cm="1">
        <f t="array" ref="AD1340">IF(Table2[[#This Row],[Interaction_Count_Final]]="","N/A",_xlfn.IFS(Table2[[#This Row],[Interaction_Count_Final]]&lt;=2,"Low",Table2[[#This Row],[Interaction_Count_Final]]&lt;=5,"Medium",Table2[[#This Row],[Interaction_Count_Final]]&gt;=6,"High",TRUE,"CHECK"))</f>
        <v>High</v>
      </c>
      <c r="AE1340" t="s">
        <v>7266</v>
      </c>
      <c r="AF1340" t="b">
        <v>1</v>
      </c>
      <c r="AG1340" t="b">
        <v>1</v>
      </c>
      <c r="AH1340">
        <v>1711</v>
      </c>
      <c r="AI1340">
        <v>44967</v>
      </c>
      <c r="AJ1340" t="b">
        <v>1</v>
      </c>
      <c r="AK1340" t="e" cm="1">
        <f t="array" ref="AK1340">_xlfn.LET(
  _xlpm.txt,TRIM(Raw_Data!F1340),
  _xlpm.norm,SUBSTITUTE(SUBSTITUTE(_xlpm.txt,"-","/"),".","/"),
  _xlpm.p,_xlfn.TEXTSPLIT(_xlpm.norm,"/"),
  _xlpm.a,VALUE(INDEX(_xlpm.p,1)),
  _xlpm.b,VALUE(INDEX(_xlpm.p,2)),
  IF(AND(_xlpm.a&lt;=12,_xlpm.b&lt;=12),"REVIEW_AMBIGUOUS","OK")
)</f>
        <v>#REF!</v>
      </c>
    </row>
    <row r="1341" spans="1:37">
      <c r="A1341" t="s">
        <v>3995</v>
      </c>
      <c r="B1341" t="s">
        <v>3995</v>
      </c>
      <c r="C1341" t="b">
        <v>0</v>
      </c>
      <c r="D1341" t="s">
        <v>7257</v>
      </c>
      <c r="E1341" t="s">
        <v>3996</v>
      </c>
      <c r="F1341" t="s">
        <v>3996</v>
      </c>
      <c r="G1341" t="s">
        <v>7274</v>
      </c>
      <c r="H1341" t="s">
        <v>123</v>
      </c>
      <c r="I1341" t="s">
        <v>123</v>
      </c>
      <c r="J1341" t="s">
        <v>123</v>
      </c>
      <c r="K1341" t="s">
        <v>193</v>
      </c>
      <c r="L1341" t="s">
        <v>193</v>
      </c>
      <c r="M1341">
        <f>IF(UPPER(TRIM(Table2[[#This Row],[Status_Clean]]))="CONVERTED",1,0)</f>
        <v>0</v>
      </c>
      <c r="N1341">
        <f>IF(ISNUMBER(MATCH(UPPER(TRIM(Table2[[#This Row],[Status_Clean]])),{"CONTACTED","QUALIFIED","CONVERTED"},0)),1,0)</f>
        <v>0</v>
      </c>
      <c r="O1341" cm="1">
        <f t="array" ref="O1341">_xlfn.SWITCH(UPPER(TRIM(Table2[[#This Row],[Status_Clean]])),"NEW",1,"CONTACTED",2,"QUALIFIED",3,"CONVERTED",4,"LOST",5,99)</f>
        <v>1</v>
      </c>
      <c r="P1341">
        <v>45295</v>
      </c>
      <c r="Q1341" t="s">
        <v>8223</v>
      </c>
      <c r="R1341" t="s">
        <v>8223</v>
      </c>
      <c r="S1341">
        <v>45295</v>
      </c>
      <c r="T1341" t="s">
        <v>7261</v>
      </c>
      <c r="U1341">
        <v>45295</v>
      </c>
      <c r="V1341" t="s">
        <v>7317</v>
      </c>
      <c r="W1341" t="s">
        <v>7271</v>
      </c>
      <c r="X1341" t="s">
        <v>7284</v>
      </c>
      <c r="Y1341" t="s">
        <v>7285</v>
      </c>
      <c r="Z1341" t="s">
        <v>3997</v>
      </c>
      <c r="AA1341">
        <v>56.7</v>
      </c>
      <c r="AB1341" t="str" cm="1">
        <f t="array" ref="AB1341">_xlfn.LET(_xlpm.x,IFERROR(VALUE(Table2[[#This Row],[Response_Time_Hours]]),""),IF(_xlpm.x="","CHECK",_xlfn.IFS(_xlpm.x&lt;=1,"Immediate",_xlpm.x&lt;=6,"Fast",_xlpm.x&lt;=24,"Moderate",_xlpm.x&gt;24,"Delayed")))</f>
        <v>Delayed</v>
      </c>
      <c r="AC1341">
        <v>6</v>
      </c>
      <c r="AD1341" t="str" cm="1">
        <f t="array" ref="AD1341">IF(Table2[[#This Row],[Interaction_Count_Final]]="","N/A",_xlfn.IFS(Table2[[#This Row],[Interaction_Count_Final]]&lt;=2,"Low",Table2[[#This Row],[Interaction_Count_Final]]&lt;=5,"Medium",Table2[[#This Row],[Interaction_Count_Final]]&gt;=6,"High",TRUE,"CHECK"))</f>
        <v>High</v>
      </c>
      <c r="AE1341" t="s">
        <v>7266</v>
      </c>
      <c r="AF1341" t="b">
        <v>1</v>
      </c>
      <c r="AG1341" t="b">
        <v>1</v>
      </c>
      <c r="AH1341">
        <v>1712</v>
      </c>
      <c r="AI1341">
        <v>45295</v>
      </c>
      <c r="AJ1341" t="b">
        <v>1</v>
      </c>
      <c r="AK1341" t="e" cm="1">
        <f t="array" ref="AK1341">_xlfn.LET(
  _xlpm.txt,TRIM(Raw_Data!F1341),
  _xlpm.norm,SUBSTITUTE(SUBSTITUTE(_xlpm.txt,"-","/"),".","/"),
  _xlpm.p,_xlfn.TEXTSPLIT(_xlpm.norm,"/"),
  _xlpm.a,VALUE(INDEX(_xlpm.p,1)),
  _xlpm.b,VALUE(INDEX(_xlpm.p,2)),
  IF(AND(_xlpm.a&lt;=12,_xlpm.b&lt;=12),"REVIEW_AMBIGUOUS","OK")
)</f>
        <v>#REF!</v>
      </c>
    </row>
    <row r="1342" spans="1:37">
      <c r="A1342" t="s">
        <v>3998</v>
      </c>
      <c r="B1342" t="s">
        <v>3998</v>
      </c>
      <c r="C1342" t="b">
        <v>1</v>
      </c>
      <c r="D1342" t="s">
        <v>7257</v>
      </c>
      <c r="E1342" t="s">
        <v>3999</v>
      </c>
      <c r="F1342" t="s">
        <v>3999</v>
      </c>
      <c r="G1342" t="s">
        <v>7258</v>
      </c>
      <c r="H1342" t="s">
        <v>352</v>
      </c>
      <c r="I1342" t="s">
        <v>352</v>
      </c>
      <c r="J1342" t="s">
        <v>447</v>
      </c>
      <c r="K1342" t="s">
        <v>173</v>
      </c>
      <c r="L1342" t="s">
        <v>173</v>
      </c>
      <c r="M1342">
        <f>IF(UPPER(TRIM(Table2[[#This Row],[Status_Clean]]))="CONVERTED",1,0)</f>
        <v>0</v>
      </c>
      <c r="N1342">
        <f>IF(ISNUMBER(MATCH(UPPER(TRIM(Table2[[#This Row],[Status_Clean]])),{"CONTACTED","QUALIFIED","CONVERTED"},0)),1,0)</f>
        <v>0</v>
      </c>
      <c r="O1342" cm="1">
        <f t="array" ref="O1342">_xlfn.SWITCH(UPPER(TRIM(Table2[[#This Row],[Status_Clean]])),"NEW",1,"CONTACTED",2,"QUALIFIED",3,"CONVERTED",4,"LOST",5,99)</f>
        <v>5</v>
      </c>
      <c r="P1342" t="s">
        <v>4000</v>
      </c>
      <c r="Q1342" t="s">
        <v>8306</v>
      </c>
      <c r="R1342" t="s">
        <v>8306</v>
      </c>
      <c r="S1342">
        <v>45124</v>
      </c>
      <c r="T1342" t="s">
        <v>7261</v>
      </c>
      <c r="U1342">
        <v>45124</v>
      </c>
      <c r="V1342" t="s">
        <v>7305</v>
      </c>
      <c r="W1342" t="s">
        <v>7263</v>
      </c>
      <c r="X1342" t="s">
        <v>7288</v>
      </c>
      <c r="Y1342" t="s">
        <v>7298</v>
      </c>
      <c r="Z1342" t="s">
        <v>732</v>
      </c>
      <c r="AA1342">
        <v>67.199999999999989</v>
      </c>
      <c r="AB1342" t="str" cm="1">
        <f t="array" ref="AB1342">_xlfn.LET(_xlpm.x,IFERROR(VALUE(Table2[[#This Row],[Response_Time_Hours]]),""),IF(_xlpm.x="","CHECK",_xlfn.IFS(_xlpm.x&lt;=1,"Immediate",_xlpm.x&lt;=6,"Fast",_xlpm.x&lt;=24,"Moderate",_xlpm.x&gt;24,"Delayed")))</f>
        <v>Delayed</v>
      </c>
      <c r="AC1342">
        <v>47</v>
      </c>
      <c r="AD1342" t="str" cm="1">
        <f t="array" ref="AD1342">IF(Table2[[#This Row],[Interaction_Count_Final]]="","N/A",_xlfn.IFS(Table2[[#This Row],[Interaction_Count_Final]]&lt;=2,"Low",Table2[[#This Row],[Interaction_Count_Final]]&lt;=5,"Medium",Table2[[#This Row],[Interaction_Count_Final]]&gt;=6,"High",TRUE,"CHECK"))</f>
        <v>High</v>
      </c>
      <c r="AE1342" t="s">
        <v>7289</v>
      </c>
      <c r="AF1342" t="b">
        <v>1</v>
      </c>
      <c r="AG1342" t="b">
        <v>1</v>
      </c>
      <c r="AH1342">
        <v>1713</v>
      </c>
      <c r="AI1342">
        <v>45124</v>
      </c>
      <c r="AJ1342" t="b">
        <v>1</v>
      </c>
      <c r="AK1342" t="str" cm="1">
        <f t="array" ref="AK1342">_xlfn.LET(
  _xlpm.txt,TRIM(Raw_Data!F1342),
  _xlpm.norm,SUBSTITUTE(SUBSTITUTE(_xlpm.txt,"-","/"),".","/"),
  _xlpm.p,_xlfn.TEXTSPLIT(_xlpm.norm,"/"),
  _xlpm.a,VALUE(INDEX(_xlpm.p,1)),
  _xlpm.b,VALUE(INDEX(_xlpm.p,2)),
  IF(AND(_xlpm.a&lt;=12,_xlpm.b&lt;=12),"REVIEW_AMBIGUOUS","OK")
)</f>
        <v>OK</v>
      </c>
    </row>
    <row r="1343" spans="1:37">
      <c r="A1343" t="s">
        <v>4001</v>
      </c>
      <c r="B1343" t="s">
        <v>4001</v>
      </c>
      <c r="C1343" t="b">
        <v>0</v>
      </c>
      <c r="D1343" t="s">
        <v>7257</v>
      </c>
      <c r="E1343" t="s">
        <v>8307</v>
      </c>
      <c r="F1343" t="s">
        <v>8307</v>
      </c>
      <c r="G1343" t="s">
        <v>7280</v>
      </c>
      <c r="H1343" t="s">
        <v>359</v>
      </c>
      <c r="I1343" t="s">
        <v>359</v>
      </c>
      <c r="J1343" t="s">
        <v>473</v>
      </c>
      <c r="K1343" t="s">
        <v>125</v>
      </c>
      <c r="L1343" t="s">
        <v>125</v>
      </c>
      <c r="M1343">
        <f>IF(UPPER(TRIM(Table2[[#This Row],[Status_Clean]]))="CONVERTED",1,0)</f>
        <v>0</v>
      </c>
      <c r="N1343">
        <f>IF(ISNUMBER(MATCH(UPPER(TRIM(Table2[[#This Row],[Status_Clean]])),{"CONTACTED","QUALIFIED","CONVERTED"},0)),1,0)</f>
        <v>1</v>
      </c>
      <c r="O1343" cm="1">
        <f t="array" ref="O1343">_xlfn.SWITCH(UPPER(TRIM(Table2[[#This Row],[Status_Clean]])),"NEW",1,"CONTACTED",2,"QUALIFIED",3,"CONVERTED",4,"LOST",5,99)</f>
        <v>2</v>
      </c>
      <c r="P1343" t="s">
        <v>4003</v>
      </c>
      <c r="Q1343" t="s">
        <v>8308</v>
      </c>
      <c r="R1343" t="s">
        <v>8308</v>
      </c>
      <c r="S1343">
        <v>45336</v>
      </c>
      <c r="T1343" t="s">
        <v>7261</v>
      </c>
      <c r="U1343">
        <v>45336</v>
      </c>
      <c r="V1343" t="s">
        <v>7283</v>
      </c>
      <c r="W1343" t="s">
        <v>7271</v>
      </c>
      <c r="X1343" t="s">
        <v>7284</v>
      </c>
      <c r="Y1343" t="s">
        <v>7272</v>
      </c>
      <c r="Z1343" t="s">
        <v>4004</v>
      </c>
      <c r="AA1343">
        <v>60.3</v>
      </c>
      <c r="AB1343" t="str" cm="1">
        <f t="array" ref="AB1343">_xlfn.LET(_xlpm.x,IFERROR(VALUE(Table2[[#This Row],[Response_Time_Hours]]),""),IF(_xlpm.x="","CHECK",_xlfn.IFS(_xlpm.x&lt;=1,"Immediate",_xlpm.x&lt;=6,"Fast",_xlpm.x&lt;=24,"Moderate",_xlpm.x&gt;24,"Delayed")))</f>
        <v>Delayed</v>
      </c>
      <c r="AC1343">
        <v>42</v>
      </c>
      <c r="AD1343" t="str" cm="1">
        <f t="array" ref="AD1343">IF(Table2[[#This Row],[Interaction_Count_Final]]="","N/A",_xlfn.IFS(Table2[[#This Row],[Interaction_Count_Final]]&lt;=2,"Low",Table2[[#This Row],[Interaction_Count_Final]]&lt;=5,"Medium",Table2[[#This Row],[Interaction_Count_Final]]&gt;=6,"High",TRUE,"CHECK"))</f>
        <v>High</v>
      </c>
      <c r="AE1343" t="s">
        <v>7266</v>
      </c>
      <c r="AF1343" t="b">
        <v>1</v>
      </c>
      <c r="AG1343" t="b">
        <v>1</v>
      </c>
      <c r="AH1343">
        <v>1714</v>
      </c>
      <c r="AI1343">
        <v>45336</v>
      </c>
      <c r="AJ1343" t="b">
        <v>1</v>
      </c>
      <c r="AK1343" t="str" cm="1">
        <f t="array" ref="AK1343">_xlfn.LET(
  _xlpm.txt,TRIM(Raw_Data!F1343),
  _xlpm.norm,SUBSTITUTE(SUBSTITUTE(_xlpm.txt,"-","/"),".","/"),
  _xlpm.p,_xlfn.TEXTSPLIT(_xlpm.norm,"/"),
  _xlpm.a,VALUE(INDEX(_xlpm.p,1)),
  _xlpm.b,VALUE(INDEX(_xlpm.p,2)),
  IF(AND(_xlpm.a&lt;=12,_xlpm.b&lt;=12),"REVIEW_AMBIGUOUS","OK")
)</f>
        <v>OK</v>
      </c>
    </row>
    <row r="1344" spans="1:37">
      <c r="A1344" t="s">
        <v>4005</v>
      </c>
      <c r="B1344" t="s">
        <v>4005</v>
      </c>
      <c r="C1344" t="b">
        <v>0</v>
      </c>
      <c r="D1344" t="s">
        <v>7257</v>
      </c>
      <c r="E1344" t="s">
        <v>4006</v>
      </c>
      <c r="F1344" t="s">
        <v>4006</v>
      </c>
      <c r="G1344" t="s">
        <v>7303</v>
      </c>
      <c r="H1344" t="s">
        <v>374</v>
      </c>
      <c r="I1344" t="s">
        <v>374</v>
      </c>
      <c r="J1344" t="s">
        <v>7308</v>
      </c>
      <c r="K1344" t="s">
        <v>250</v>
      </c>
      <c r="L1344" t="s">
        <v>250</v>
      </c>
      <c r="M1344">
        <f>IF(UPPER(TRIM(Table2[[#This Row],[Status_Clean]]))="CONVERTED",1,0)</f>
        <v>1</v>
      </c>
      <c r="N1344">
        <f>IF(ISNUMBER(MATCH(UPPER(TRIM(Table2[[#This Row],[Status_Clean]])),{"CONTACTED","QUALIFIED","CONVERTED"},0)),1,0)</f>
        <v>1</v>
      </c>
      <c r="O1344" cm="1">
        <f t="array" ref="O1344">_xlfn.SWITCH(UPPER(TRIM(Table2[[#This Row],[Status_Clean]])),"NEW",1,"CONTACTED",2,"QUALIFIED",3,"CONVERTED",4,"LOST",5,99)</f>
        <v>4</v>
      </c>
      <c r="P1344">
        <v>45388</v>
      </c>
      <c r="Q1344" t="s">
        <v>7892</v>
      </c>
      <c r="R1344" t="s">
        <v>7892</v>
      </c>
      <c r="S1344">
        <v>45388</v>
      </c>
      <c r="T1344" t="s">
        <v>7261</v>
      </c>
      <c r="U1344">
        <v>45388</v>
      </c>
      <c r="V1344" t="s">
        <v>7297</v>
      </c>
      <c r="W1344" t="s">
        <v>7271</v>
      </c>
      <c r="X1344" t="s">
        <v>7277</v>
      </c>
      <c r="Y1344" t="s">
        <v>7278</v>
      </c>
      <c r="Z1344">
        <v>36</v>
      </c>
      <c r="AA1344">
        <v>36</v>
      </c>
      <c r="AB1344" t="str" cm="1">
        <f t="array" ref="AB1344">_xlfn.LET(_xlpm.x,IFERROR(VALUE(Table2[[#This Row],[Response_Time_Hours]]),""),IF(_xlpm.x="","CHECK",_xlfn.IFS(_xlpm.x&lt;=1,"Immediate",_xlpm.x&lt;=6,"Fast",_xlpm.x&lt;=24,"Moderate",_xlpm.x&gt;24,"Delayed")))</f>
        <v>Delayed</v>
      </c>
      <c r="AC1344">
        <v>22</v>
      </c>
      <c r="AD1344" t="str" cm="1">
        <f t="array" ref="AD1344">IF(Table2[[#This Row],[Interaction_Count_Final]]="","N/A",_xlfn.IFS(Table2[[#This Row],[Interaction_Count_Final]]&lt;=2,"Low",Table2[[#This Row],[Interaction_Count_Final]]&lt;=5,"Medium",Table2[[#This Row],[Interaction_Count_Final]]&gt;=6,"High",TRUE,"CHECK"))</f>
        <v>High</v>
      </c>
      <c r="AE1344" t="s">
        <v>7266</v>
      </c>
      <c r="AF1344" t="b">
        <v>1</v>
      </c>
      <c r="AG1344" t="b">
        <v>1</v>
      </c>
      <c r="AH1344">
        <v>1715</v>
      </c>
      <c r="AI1344">
        <v>45388</v>
      </c>
      <c r="AJ1344" t="b">
        <v>1</v>
      </c>
      <c r="AK1344" t="e" cm="1">
        <f t="array" ref="AK1344">_xlfn.LET(
  _xlpm.txt,TRIM(Raw_Data!F1344),
  _xlpm.norm,SUBSTITUTE(SUBSTITUTE(_xlpm.txt,"-","/"),".","/"),
  _xlpm.p,_xlfn.TEXTSPLIT(_xlpm.norm,"/"),
  _xlpm.a,VALUE(INDEX(_xlpm.p,1)),
  _xlpm.b,VALUE(INDEX(_xlpm.p,2)),
  IF(AND(_xlpm.a&lt;=12,_xlpm.b&lt;=12),"REVIEW_AMBIGUOUS","OK")
)</f>
        <v>#REF!</v>
      </c>
    </row>
    <row r="1345" spans="1:37">
      <c r="A1345" t="s">
        <v>4007</v>
      </c>
      <c r="B1345" t="s">
        <v>4007</v>
      </c>
      <c r="C1345" t="b">
        <v>0</v>
      </c>
      <c r="D1345" t="s">
        <v>7257</v>
      </c>
      <c r="E1345" t="s">
        <v>4008</v>
      </c>
      <c r="F1345" t="s">
        <v>4008</v>
      </c>
      <c r="G1345" t="s">
        <v>7303</v>
      </c>
      <c r="H1345" t="s">
        <v>404</v>
      </c>
      <c r="I1345" t="s">
        <v>404</v>
      </c>
      <c r="J1345" t="s">
        <v>363</v>
      </c>
      <c r="K1345" t="s">
        <v>71</v>
      </c>
      <c r="L1345" t="s">
        <v>71</v>
      </c>
      <c r="M1345">
        <f>IF(UPPER(TRIM(Table2[[#This Row],[Status_Clean]]))="CONVERTED",1,0)</f>
        <v>0</v>
      </c>
      <c r="N1345">
        <f>IF(ISNUMBER(MATCH(UPPER(TRIM(Table2[[#This Row],[Status_Clean]])),{"CONTACTED","QUALIFIED","CONVERTED"},0)),1,0)</f>
        <v>1</v>
      </c>
      <c r="O1345" cm="1">
        <f t="array" ref="O1345">_xlfn.SWITCH(UPPER(TRIM(Table2[[#This Row],[Status_Clean]])),"NEW",1,"CONTACTED",2,"QUALIFIED",3,"CONVERTED",4,"LOST",5,99)</f>
        <v>3</v>
      </c>
      <c r="P1345">
        <v>45298</v>
      </c>
      <c r="Q1345" t="s">
        <v>7415</v>
      </c>
      <c r="R1345" t="s">
        <v>7415</v>
      </c>
      <c r="S1345">
        <v>45298</v>
      </c>
      <c r="T1345" t="s">
        <v>7261</v>
      </c>
      <c r="U1345">
        <v>45298</v>
      </c>
      <c r="V1345" t="s">
        <v>7317</v>
      </c>
      <c r="W1345" t="s">
        <v>7271</v>
      </c>
      <c r="X1345" t="s">
        <v>7284</v>
      </c>
      <c r="Y1345" t="s">
        <v>7293</v>
      </c>
      <c r="Z1345" t="s">
        <v>4009</v>
      </c>
      <c r="AA1345">
        <v>12.4</v>
      </c>
      <c r="AB1345" t="str" cm="1">
        <f t="array" ref="AB1345">_xlfn.LET(_xlpm.x,IFERROR(VALUE(Table2[[#This Row],[Response_Time_Hours]]),""),IF(_xlpm.x="","CHECK",_xlfn.IFS(_xlpm.x&lt;=1,"Immediate",_xlpm.x&lt;=6,"Fast",_xlpm.x&lt;=24,"Moderate",_xlpm.x&gt;24,"Delayed")))</f>
        <v>Moderate</v>
      </c>
      <c r="AC1345">
        <v>11</v>
      </c>
      <c r="AD1345" t="str" cm="1">
        <f t="array" ref="AD1345">IF(Table2[[#This Row],[Interaction_Count_Final]]="","N/A",_xlfn.IFS(Table2[[#This Row],[Interaction_Count_Final]]&lt;=2,"Low",Table2[[#This Row],[Interaction_Count_Final]]&lt;=5,"Medium",Table2[[#This Row],[Interaction_Count_Final]]&gt;=6,"High",TRUE,"CHECK"))</f>
        <v>High</v>
      </c>
      <c r="AE1345" t="s">
        <v>7266</v>
      </c>
      <c r="AF1345" t="b">
        <v>1</v>
      </c>
      <c r="AG1345" t="b">
        <v>1</v>
      </c>
      <c r="AH1345">
        <v>1717</v>
      </c>
      <c r="AI1345">
        <v>45298</v>
      </c>
      <c r="AJ1345" t="b">
        <v>1</v>
      </c>
      <c r="AK1345" t="e" cm="1">
        <f t="array" ref="AK1345">_xlfn.LET(
  _xlpm.txt,TRIM(Raw_Data!F1345),
  _xlpm.norm,SUBSTITUTE(SUBSTITUTE(_xlpm.txt,"-","/"),".","/"),
  _xlpm.p,_xlfn.TEXTSPLIT(_xlpm.norm,"/"),
  _xlpm.a,VALUE(INDEX(_xlpm.p,1)),
  _xlpm.b,VALUE(INDEX(_xlpm.p,2)),
  IF(AND(_xlpm.a&lt;=12,_xlpm.b&lt;=12),"REVIEW_AMBIGUOUS","OK")
)</f>
        <v>#REF!</v>
      </c>
    </row>
    <row r="1346" spans="1:37">
      <c r="A1346" t="s">
        <v>4010</v>
      </c>
      <c r="B1346" t="s">
        <v>4010</v>
      </c>
      <c r="C1346" t="b">
        <v>0</v>
      </c>
      <c r="D1346" t="s">
        <v>7257</v>
      </c>
      <c r="E1346" t="s">
        <v>4011</v>
      </c>
      <c r="F1346" t="s">
        <v>4011</v>
      </c>
      <c r="G1346" t="s">
        <v>7268</v>
      </c>
      <c r="H1346" t="s">
        <v>469</v>
      </c>
      <c r="I1346" t="s">
        <v>469</v>
      </c>
      <c r="J1346" t="s">
        <v>469</v>
      </c>
      <c r="K1346" t="s">
        <v>193</v>
      </c>
      <c r="L1346" t="s">
        <v>193</v>
      </c>
      <c r="M1346">
        <f>IF(UPPER(TRIM(Table2[[#This Row],[Status_Clean]]))="CONVERTED",1,0)</f>
        <v>0</v>
      </c>
      <c r="N1346">
        <f>IF(ISNUMBER(MATCH(UPPER(TRIM(Table2[[#This Row],[Status_Clean]])),{"CONTACTED","QUALIFIED","CONVERTED"},0)),1,0)</f>
        <v>0</v>
      </c>
      <c r="O1346" cm="1">
        <f t="array" ref="O1346">_xlfn.SWITCH(UPPER(TRIM(Table2[[#This Row],[Status_Clean]])),"NEW",1,"CONTACTED",2,"QUALIFIED",3,"CONVERTED",4,"LOST",5,99)</f>
        <v>1</v>
      </c>
      <c r="P1346">
        <v>45652</v>
      </c>
      <c r="Q1346" t="s">
        <v>7573</v>
      </c>
      <c r="R1346" t="s">
        <v>7573</v>
      </c>
      <c r="S1346">
        <v>45652</v>
      </c>
      <c r="T1346" t="s">
        <v>7261</v>
      </c>
      <c r="U1346">
        <v>45652</v>
      </c>
      <c r="V1346" t="s">
        <v>7262</v>
      </c>
      <c r="W1346" t="s">
        <v>7271</v>
      </c>
      <c r="X1346" t="s">
        <v>7264</v>
      </c>
      <c r="Y1346" t="s">
        <v>7285</v>
      </c>
      <c r="Z1346" t="s">
        <v>4012</v>
      </c>
      <c r="AA1346">
        <v>3.4</v>
      </c>
      <c r="AB1346" t="str" cm="1">
        <f t="array" ref="AB1346">_xlfn.LET(_xlpm.x,IFERROR(VALUE(Table2[[#This Row],[Response_Time_Hours]]),""),IF(_xlpm.x="","CHECK",_xlfn.IFS(_xlpm.x&lt;=1,"Immediate",_xlpm.x&lt;=6,"Fast",_xlpm.x&lt;=24,"Moderate",_xlpm.x&gt;24,"Delayed")))</f>
        <v>Fast</v>
      </c>
      <c r="AC1346">
        <v>29</v>
      </c>
      <c r="AD1346" t="str" cm="1">
        <f t="array" ref="AD1346">IF(Table2[[#This Row],[Interaction_Count_Final]]="","N/A",_xlfn.IFS(Table2[[#This Row],[Interaction_Count_Final]]&lt;=2,"Low",Table2[[#This Row],[Interaction_Count_Final]]&lt;=5,"Medium",Table2[[#This Row],[Interaction_Count_Final]]&gt;=6,"High",TRUE,"CHECK"))</f>
        <v>High</v>
      </c>
      <c r="AE1346" t="s">
        <v>7273</v>
      </c>
      <c r="AF1346" t="b">
        <v>1</v>
      </c>
      <c r="AG1346" t="b">
        <v>1</v>
      </c>
      <c r="AH1346">
        <v>1718</v>
      </c>
      <c r="AI1346">
        <v>45652</v>
      </c>
      <c r="AJ1346" t="b">
        <v>1</v>
      </c>
      <c r="AK1346" t="e" cm="1">
        <f t="array" ref="AK1346">_xlfn.LET(
  _xlpm.txt,TRIM(Raw_Data!F1346),
  _xlpm.norm,SUBSTITUTE(SUBSTITUTE(_xlpm.txt,"-","/"),".","/"),
  _xlpm.p,_xlfn.TEXTSPLIT(_xlpm.norm,"/"),
  _xlpm.a,VALUE(INDEX(_xlpm.p,1)),
  _xlpm.b,VALUE(INDEX(_xlpm.p,2)),
  IF(AND(_xlpm.a&lt;=12,_xlpm.b&lt;=12),"REVIEW_AMBIGUOUS","OK")
)</f>
        <v>#REF!</v>
      </c>
    </row>
    <row r="1347" spans="1:37">
      <c r="A1347" t="s">
        <v>4013</v>
      </c>
      <c r="B1347" t="s">
        <v>4013</v>
      </c>
      <c r="C1347" t="b">
        <v>1</v>
      </c>
      <c r="D1347" t="s">
        <v>7257</v>
      </c>
      <c r="E1347" t="s">
        <v>4014</v>
      </c>
      <c r="F1347" t="s">
        <v>4014</v>
      </c>
      <c r="G1347" t="s">
        <v>7280</v>
      </c>
      <c r="H1347" t="s">
        <v>374</v>
      </c>
      <c r="I1347" t="s">
        <v>374</v>
      </c>
      <c r="J1347" t="s">
        <v>7308</v>
      </c>
      <c r="K1347" t="s">
        <v>125</v>
      </c>
      <c r="L1347" t="s">
        <v>125</v>
      </c>
      <c r="M1347">
        <f>IF(UPPER(TRIM(Table2[[#This Row],[Status_Clean]]))="CONVERTED",1,0)</f>
        <v>0</v>
      </c>
      <c r="N1347">
        <f>IF(ISNUMBER(MATCH(UPPER(TRIM(Table2[[#This Row],[Status_Clean]])),{"CONTACTED","QUALIFIED","CONVERTED"},0)),1,0)</f>
        <v>1</v>
      </c>
      <c r="O1347" cm="1">
        <f t="array" ref="O1347">_xlfn.SWITCH(UPPER(TRIM(Table2[[#This Row],[Status_Clean]])),"NEW",1,"CONTACTED",2,"QUALIFIED",3,"CONVERTED",4,"LOST",5,99)</f>
        <v>2</v>
      </c>
      <c r="P1347" t="s">
        <v>2693</v>
      </c>
      <c r="Q1347" t="s">
        <v>2693</v>
      </c>
      <c r="R1347" t="s">
        <v>2693</v>
      </c>
      <c r="S1347">
        <v>44982</v>
      </c>
      <c r="T1347" t="s">
        <v>7261</v>
      </c>
      <c r="U1347">
        <v>44982</v>
      </c>
      <c r="V1347" t="s">
        <v>7283</v>
      </c>
      <c r="W1347" t="s">
        <v>7263</v>
      </c>
      <c r="X1347" t="s">
        <v>7284</v>
      </c>
      <c r="Y1347" t="s">
        <v>7278</v>
      </c>
      <c r="Z1347" t="s">
        <v>4015</v>
      </c>
      <c r="AA1347">
        <v>39.1</v>
      </c>
      <c r="AB1347" t="str" cm="1">
        <f t="array" ref="AB1347">_xlfn.LET(_xlpm.x,IFERROR(VALUE(Table2[[#This Row],[Response_Time_Hours]]),""),IF(_xlpm.x="","CHECK",_xlfn.IFS(_xlpm.x&lt;=1,"Immediate",_xlpm.x&lt;=6,"Fast",_xlpm.x&lt;=24,"Moderate",_xlpm.x&gt;24,"Delayed")))</f>
        <v>Delayed</v>
      </c>
      <c r="AC1347">
        <v>45</v>
      </c>
      <c r="AD1347" t="str" cm="1">
        <f t="array" ref="AD1347">IF(Table2[[#This Row],[Interaction_Count_Final]]="","N/A",_xlfn.IFS(Table2[[#This Row],[Interaction_Count_Final]]&lt;=2,"Low",Table2[[#This Row],[Interaction_Count_Final]]&lt;=5,"Medium",Table2[[#This Row],[Interaction_Count_Final]]&gt;=6,"High",TRUE,"CHECK"))</f>
        <v>High</v>
      </c>
      <c r="AE1347" t="s">
        <v>7266</v>
      </c>
      <c r="AF1347" t="b">
        <v>1</v>
      </c>
      <c r="AG1347" t="b">
        <v>1</v>
      </c>
      <c r="AH1347">
        <v>1719</v>
      </c>
      <c r="AI1347">
        <v>44982</v>
      </c>
      <c r="AJ1347" t="b">
        <v>1</v>
      </c>
      <c r="AK1347" t="str" cm="1">
        <f t="array" ref="AK1347">_xlfn.LET(
  _xlpm.txt,TRIM(Raw_Data!F1347),
  _xlpm.norm,SUBSTITUTE(SUBSTITUTE(_xlpm.txt,"-","/"),".","/"),
  _xlpm.p,_xlfn.TEXTSPLIT(_xlpm.norm,"/"),
  _xlpm.a,VALUE(INDEX(_xlpm.p,1)),
  _xlpm.b,VALUE(INDEX(_xlpm.p,2)),
  IF(AND(_xlpm.a&lt;=12,_xlpm.b&lt;=12),"REVIEW_AMBIGUOUS","OK")
)</f>
        <v>OK</v>
      </c>
    </row>
    <row r="1348" spans="1:37">
      <c r="A1348" t="s">
        <v>4016</v>
      </c>
      <c r="B1348" t="s">
        <v>4016</v>
      </c>
      <c r="C1348" t="b">
        <v>0</v>
      </c>
      <c r="D1348" t="s">
        <v>7257</v>
      </c>
      <c r="E1348" t="s">
        <v>4017</v>
      </c>
      <c r="F1348" t="s">
        <v>4017</v>
      </c>
      <c r="G1348" t="s">
        <v>7280</v>
      </c>
      <c r="H1348" t="s">
        <v>263</v>
      </c>
      <c r="I1348" t="s">
        <v>263</v>
      </c>
      <c r="J1348" t="s">
        <v>263</v>
      </c>
      <c r="K1348" t="s">
        <v>125</v>
      </c>
      <c r="L1348" t="s">
        <v>125</v>
      </c>
      <c r="M1348">
        <f>IF(UPPER(TRIM(Table2[[#This Row],[Status_Clean]]))="CONVERTED",1,0)</f>
        <v>0</v>
      </c>
      <c r="N1348">
        <f>IF(ISNUMBER(MATCH(UPPER(TRIM(Table2[[#This Row],[Status_Clean]])),{"CONTACTED","QUALIFIED","CONVERTED"},0)),1,0)</f>
        <v>1</v>
      </c>
      <c r="O1348" cm="1">
        <f t="array" ref="O1348">_xlfn.SWITCH(UPPER(TRIM(Table2[[#This Row],[Status_Clean]])),"NEW",1,"CONTACTED",2,"QUALIFIED",3,"CONVERTED",4,"LOST",5,99)</f>
        <v>2</v>
      </c>
      <c r="P1348">
        <v>45560</v>
      </c>
      <c r="Q1348" t="s">
        <v>8309</v>
      </c>
      <c r="R1348" t="s">
        <v>8309</v>
      </c>
      <c r="S1348">
        <v>45560</v>
      </c>
      <c r="T1348" t="s">
        <v>7261</v>
      </c>
      <c r="U1348">
        <v>45560</v>
      </c>
      <c r="V1348" t="s">
        <v>7287</v>
      </c>
      <c r="W1348" t="s">
        <v>7271</v>
      </c>
      <c r="X1348" t="s">
        <v>7288</v>
      </c>
      <c r="Y1348" t="s">
        <v>7272</v>
      </c>
      <c r="Z1348">
        <v>6.6</v>
      </c>
      <c r="AA1348">
        <v>6.6</v>
      </c>
      <c r="AB1348" t="str" cm="1">
        <f t="array" ref="AB1348">_xlfn.LET(_xlpm.x,IFERROR(VALUE(Table2[[#This Row],[Response_Time_Hours]]),""),IF(_xlpm.x="","CHECK",_xlfn.IFS(_xlpm.x&lt;=1,"Immediate",_xlpm.x&lt;=6,"Fast",_xlpm.x&lt;=24,"Moderate",_xlpm.x&gt;24,"Delayed")))</f>
        <v>Moderate</v>
      </c>
      <c r="AC1348">
        <v>5</v>
      </c>
      <c r="AD1348" t="str" cm="1">
        <f t="array" ref="AD1348">IF(Table2[[#This Row],[Interaction_Count_Final]]="","N/A",_xlfn.IFS(Table2[[#This Row],[Interaction_Count_Final]]&lt;=2,"Low",Table2[[#This Row],[Interaction_Count_Final]]&lt;=5,"Medium",Table2[[#This Row],[Interaction_Count_Final]]&gt;=6,"High",TRUE,"CHECK"))</f>
        <v>Medium</v>
      </c>
      <c r="AE1348" t="s">
        <v>7273</v>
      </c>
      <c r="AF1348" t="b">
        <v>1</v>
      </c>
      <c r="AG1348" t="b">
        <v>1</v>
      </c>
      <c r="AH1348">
        <v>1720</v>
      </c>
      <c r="AI1348">
        <v>45560</v>
      </c>
      <c r="AJ1348" t="b">
        <v>1</v>
      </c>
      <c r="AK1348" t="e" cm="1">
        <f t="array" ref="AK1348">_xlfn.LET(
  _xlpm.txt,TRIM(Raw_Data!F1348),
  _xlpm.norm,SUBSTITUTE(SUBSTITUTE(_xlpm.txt,"-","/"),".","/"),
  _xlpm.p,_xlfn.TEXTSPLIT(_xlpm.norm,"/"),
  _xlpm.a,VALUE(INDEX(_xlpm.p,1)),
  _xlpm.b,VALUE(INDEX(_xlpm.p,2)),
  IF(AND(_xlpm.a&lt;=12,_xlpm.b&lt;=12),"REVIEW_AMBIGUOUS","OK")
)</f>
        <v>#REF!</v>
      </c>
    </row>
    <row r="1349" spans="1:37">
      <c r="A1349" t="s">
        <v>4018</v>
      </c>
      <c r="B1349" t="s">
        <v>4018</v>
      </c>
      <c r="C1349" t="b">
        <v>0</v>
      </c>
      <c r="D1349" t="s">
        <v>7257</v>
      </c>
      <c r="E1349" t="s">
        <v>4019</v>
      </c>
      <c r="F1349" t="s">
        <v>4019</v>
      </c>
      <c r="G1349" t="s">
        <v>7303</v>
      </c>
      <c r="H1349" t="s">
        <v>363</v>
      </c>
      <c r="I1349" t="s">
        <v>363</v>
      </c>
      <c r="J1349" t="s">
        <v>363</v>
      </c>
      <c r="K1349" t="s">
        <v>125</v>
      </c>
      <c r="L1349" t="s">
        <v>125</v>
      </c>
      <c r="M1349">
        <f>IF(UPPER(TRIM(Table2[[#This Row],[Status_Clean]]))="CONVERTED",1,0)</f>
        <v>0</v>
      </c>
      <c r="N1349">
        <f>IF(ISNUMBER(MATCH(UPPER(TRIM(Table2[[#This Row],[Status_Clean]])),{"CONTACTED","QUALIFIED","CONVERTED"},0)),1,0)</f>
        <v>1</v>
      </c>
      <c r="O1349" cm="1">
        <f t="array" ref="O1349">_xlfn.SWITCH(UPPER(TRIM(Table2[[#This Row],[Status_Clean]])),"NEW",1,"CONTACTED",2,"QUALIFIED",3,"CONVERTED",4,"LOST",5,99)</f>
        <v>2</v>
      </c>
      <c r="P1349">
        <v>44994</v>
      </c>
      <c r="Q1349" t="s">
        <v>8310</v>
      </c>
      <c r="R1349" t="s">
        <v>8310</v>
      </c>
      <c r="S1349">
        <v>44994</v>
      </c>
      <c r="T1349" t="s">
        <v>7261</v>
      </c>
      <c r="U1349">
        <v>44994</v>
      </c>
      <c r="V1349" t="s">
        <v>7295</v>
      </c>
      <c r="W1349" t="s">
        <v>7263</v>
      </c>
      <c r="X1349" t="s">
        <v>7284</v>
      </c>
      <c r="Y1349" t="s">
        <v>7285</v>
      </c>
      <c r="Z1349" t="s">
        <v>4020</v>
      </c>
      <c r="AA1349">
        <v>24.7</v>
      </c>
      <c r="AB1349" t="str" cm="1">
        <f t="array" ref="AB1349">_xlfn.LET(_xlpm.x,IFERROR(VALUE(Table2[[#This Row],[Response_Time_Hours]]),""),IF(_xlpm.x="","CHECK",_xlfn.IFS(_xlpm.x&lt;=1,"Immediate",_xlpm.x&lt;=6,"Fast",_xlpm.x&lt;=24,"Moderate",_xlpm.x&gt;24,"Delayed")))</f>
        <v>Delayed</v>
      </c>
      <c r="AC1349">
        <v>11</v>
      </c>
      <c r="AD1349" t="str" cm="1">
        <f t="array" ref="AD1349">IF(Table2[[#This Row],[Interaction_Count_Final]]="","N/A",_xlfn.IFS(Table2[[#This Row],[Interaction_Count_Final]]&lt;=2,"Low",Table2[[#This Row],[Interaction_Count_Final]]&lt;=5,"Medium",Table2[[#This Row],[Interaction_Count_Final]]&gt;=6,"High",TRUE,"CHECK"))</f>
        <v>High</v>
      </c>
      <c r="AE1349" t="s">
        <v>7289</v>
      </c>
      <c r="AF1349" t="b">
        <v>1</v>
      </c>
      <c r="AG1349" t="b">
        <v>1</v>
      </c>
      <c r="AH1349">
        <v>1721</v>
      </c>
      <c r="AI1349">
        <v>44994</v>
      </c>
      <c r="AJ1349" t="b">
        <v>1</v>
      </c>
      <c r="AK1349" t="e" cm="1">
        <f t="array" ref="AK1349">_xlfn.LET(
  _xlpm.txt,TRIM(Raw_Data!F1349),
  _xlpm.norm,SUBSTITUTE(SUBSTITUTE(_xlpm.txt,"-","/"),".","/"),
  _xlpm.p,_xlfn.TEXTSPLIT(_xlpm.norm,"/"),
  _xlpm.a,VALUE(INDEX(_xlpm.p,1)),
  _xlpm.b,VALUE(INDEX(_xlpm.p,2)),
  IF(AND(_xlpm.a&lt;=12,_xlpm.b&lt;=12),"REVIEW_AMBIGUOUS","OK")
)</f>
        <v>#REF!</v>
      </c>
    </row>
    <row r="1350" spans="1:37">
      <c r="A1350" t="s">
        <v>4021</v>
      </c>
      <c r="B1350" t="s">
        <v>4021</v>
      </c>
      <c r="C1350" t="b">
        <v>1</v>
      </c>
      <c r="D1350" t="s">
        <v>7257</v>
      </c>
      <c r="E1350" t="s">
        <v>8311</v>
      </c>
      <c r="F1350" t="s">
        <v>8311</v>
      </c>
      <c r="G1350" t="s">
        <v>7268</v>
      </c>
      <c r="H1350" t="s">
        <v>123</v>
      </c>
      <c r="I1350" t="s">
        <v>123</v>
      </c>
      <c r="J1350" t="s">
        <v>123</v>
      </c>
      <c r="K1350" t="s">
        <v>193</v>
      </c>
      <c r="L1350" t="s">
        <v>193</v>
      </c>
      <c r="M1350">
        <f>IF(UPPER(TRIM(Table2[[#This Row],[Status_Clean]]))="CONVERTED",1,0)</f>
        <v>0</v>
      </c>
      <c r="N1350">
        <f>IF(ISNUMBER(MATCH(UPPER(TRIM(Table2[[#This Row],[Status_Clean]])),{"CONTACTED","QUALIFIED","CONVERTED"},0)),1,0)</f>
        <v>0</v>
      </c>
      <c r="O1350" cm="1">
        <f t="array" ref="O1350">_xlfn.SWITCH(UPPER(TRIM(Table2[[#This Row],[Status_Clean]])),"NEW",1,"CONTACTED",2,"QUALIFIED",3,"CONVERTED",4,"LOST",5,99)</f>
        <v>1</v>
      </c>
      <c r="P1350" t="s">
        <v>4023</v>
      </c>
      <c r="Q1350" t="s">
        <v>8312</v>
      </c>
      <c r="R1350" t="s">
        <v>8312</v>
      </c>
      <c r="S1350">
        <v>45149</v>
      </c>
      <c r="T1350" t="s">
        <v>7261</v>
      </c>
      <c r="U1350">
        <v>45149</v>
      </c>
      <c r="V1350" t="s">
        <v>7310</v>
      </c>
      <c r="W1350" t="s">
        <v>7263</v>
      </c>
      <c r="X1350" t="s">
        <v>7288</v>
      </c>
      <c r="Y1350" t="s">
        <v>7312</v>
      </c>
      <c r="Z1350" t="s">
        <v>803</v>
      </c>
      <c r="AA1350">
        <v>63.9</v>
      </c>
      <c r="AB1350" t="str" cm="1">
        <f t="array" ref="AB1350">_xlfn.LET(_xlpm.x,IFERROR(VALUE(Table2[[#This Row],[Response_Time_Hours]]),""),IF(_xlpm.x="","CHECK",_xlfn.IFS(_xlpm.x&lt;=1,"Immediate",_xlpm.x&lt;=6,"Fast",_xlpm.x&lt;=24,"Moderate",_xlpm.x&gt;24,"Delayed")))</f>
        <v>Delayed</v>
      </c>
      <c r="AC1350">
        <v>24</v>
      </c>
      <c r="AD1350" t="str" cm="1">
        <f t="array" ref="AD1350">IF(Table2[[#This Row],[Interaction_Count_Final]]="","N/A",_xlfn.IFS(Table2[[#This Row],[Interaction_Count_Final]]&lt;=2,"Low",Table2[[#This Row],[Interaction_Count_Final]]&lt;=5,"Medium",Table2[[#This Row],[Interaction_Count_Final]]&gt;=6,"High",TRUE,"CHECK"))</f>
        <v>High</v>
      </c>
      <c r="AE1350" t="s">
        <v>7289</v>
      </c>
      <c r="AF1350" t="b">
        <v>1</v>
      </c>
      <c r="AG1350" t="b">
        <v>1</v>
      </c>
      <c r="AH1350">
        <v>1722</v>
      </c>
      <c r="AI1350">
        <v>45149</v>
      </c>
      <c r="AJ1350" t="b">
        <v>1</v>
      </c>
      <c r="AK1350" t="str" cm="1">
        <f t="array" ref="AK1350">_xlfn.LET(
  _xlpm.txt,TRIM(Raw_Data!F1350),
  _xlpm.norm,SUBSTITUTE(SUBSTITUTE(_xlpm.txt,"-","/"),".","/"),
  _xlpm.p,_xlfn.TEXTSPLIT(_xlpm.norm,"/"),
  _xlpm.a,VALUE(INDEX(_xlpm.p,1)),
  _xlpm.b,VALUE(INDEX(_xlpm.p,2)),
  IF(AND(_xlpm.a&lt;=12,_xlpm.b&lt;=12),"REVIEW_AMBIGUOUS","OK")
)</f>
        <v>REVIEW_AMBIGUOUS</v>
      </c>
    </row>
    <row r="1351" spans="1:37">
      <c r="A1351" t="s">
        <v>4024</v>
      </c>
      <c r="B1351" t="s">
        <v>4024</v>
      </c>
      <c r="C1351" t="b">
        <v>0</v>
      </c>
      <c r="D1351" t="s">
        <v>7257</v>
      </c>
      <c r="E1351" t="s">
        <v>4025</v>
      </c>
      <c r="F1351" t="s">
        <v>4025</v>
      </c>
      <c r="G1351" t="s">
        <v>7258</v>
      </c>
      <c r="H1351" t="s">
        <v>311</v>
      </c>
      <c r="I1351" t="s">
        <v>311</v>
      </c>
      <c r="J1351" t="s">
        <v>311</v>
      </c>
      <c r="K1351" t="s">
        <v>193</v>
      </c>
      <c r="L1351" t="s">
        <v>193</v>
      </c>
      <c r="M1351">
        <f>IF(UPPER(TRIM(Table2[[#This Row],[Status_Clean]]))="CONVERTED",1,0)</f>
        <v>0</v>
      </c>
      <c r="N1351">
        <f>IF(ISNUMBER(MATCH(UPPER(TRIM(Table2[[#This Row],[Status_Clean]])),{"CONTACTED","QUALIFIED","CONVERTED"},0)),1,0)</f>
        <v>0</v>
      </c>
      <c r="O1351" cm="1">
        <f t="array" ref="O1351">_xlfn.SWITCH(UPPER(TRIM(Table2[[#This Row],[Status_Clean]])),"NEW",1,"CONTACTED",2,"QUALIFIED",3,"CONVERTED",4,"LOST",5,99)</f>
        <v>1</v>
      </c>
      <c r="P1351">
        <v>45642</v>
      </c>
      <c r="Q1351" t="s">
        <v>8313</v>
      </c>
      <c r="R1351" t="s">
        <v>8313</v>
      </c>
      <c r="S1351">
        <v>45642</v>
      </c>
      <c r="T1351" t="s">
        <v>7261</v>
      </c>
      <c r="U1351">
        <v>45642</v>
      </c>
      <c r="V1351" t="s">
        <v>7262</v>
      </c>
      <c r="W1351" t="s">
        <v>7271</v>
      </c>
      <c r="X1351" t="s">
        <v>7264</v>
      </c>
      <c r="Y1351" t="s">
        <v>7298</v>
      </c>
      <c r="Z1351" t="s">
        <v>287</v>
      </c>
      <c r="AA1351">
        <v>60</v>
      </c>
      <c r="AB1351" t="str" cm="1">
        <f t="array" ref="AB1351">_xlfn.LET(_xlpm.x,IFERROR(VALUE(Table2[[#This Row],[Response_Time_Hours]]),""),IF(_xlpm.x="","CHECK",_xlfn.IFS(_xlpm.x&lt;=1,"Immediate",_xlpm.x&lt;=6,"Fast",_xlpm.x&lt;=24,"Moderate",_xlpm.x&gt;24,"Delayed")))</f>
        <v>Delayed</v>
      </c>
      <c r="AC1351">
        <v>20</v>
      </c>
      <c r="AD1351" t="str" cm="1">
        <f t="array" ref="AD1351">IF(Table2[[#This Row],[Interaction_Count_Final]]="","N/A",_xlfn.IFS(Table2[[#This Row],[Interaction_Count_Final]]&lt;=2,"Low",Table2[[#This Row],[Interaction_Count_Final]]&lt;=5,"Medium",Table2[[#This Row],[Interaction_Count_Final]]&gt;=6,"High",TRUE,"CHECK"))</f>
        <v>High</v>
      </c>
      <c r="AE1351" t="s">
        <v>7289</v>
      </c>
      <c r="AF1351" t="b">
        <v>1</v>
      </c>
      <c r="AG1351" t="b">
        <v>1</v>
      </c>
      <c r="AH1351">
        <v>1723</v>
      </c>
      <c r="AI1351">
        <v>45642</v>
      </c>
      <c r="AJ1351" t="b">
        <v>1</v>
      </c>
      <c r="AK1351" t="e" cm="1">
        <f t="array" ref="AK1351">_xlfn.LET(
  _xlpm.txt,TRIM(Raw_Data!F1351),
  _xlpm.norm,SUBSTITUTE(SUBSTITUTE(_xlpm.txt,"-","/"),".","/"),
  _xlpm.p,_xlfn.TEXTSPLIT(_xlpm.norm,"/"),
  _xlpm.a,VALUE(INDEX(_xlpm.p,1)),
  _xlpm.b,VALUE(INDEX(_xlpm.p,2)),
  IF(AND(_xlpm.a&lt;=12,_xlpm.b&lt;=12),"REVIEW_AMBIGUOUS","OK")
)</f>
        <v>#REF!</v>
      </c>
    </row>
    <row r="1352" spans="1:37">
      <c r="A1352" t="s">
        <v>4026</v>
      </c>
      <c r="B1352" t="s">
        <v>4026</v>
      </c>
      <c r="C1352" t="b">
        <v>0</v>
      </c>
      <c r="D1352" t="s">
        <v>7257</v>
      </c>
      <c r="E1352" t="s">
        <v>4027</v>
      </c>
      <c r="F1352" t="s">
        <v>4027</v>
      </c>
      <c r="G1352" t="s">
        <v>7274</v>
      </c>
      <c r="H1352" t="s">
        <v>222</v>
      </c>
      <c r="I1352" t="s">
        <v>222</v>
      </c>
      <c r="J1352" t="s">
        <v>222</v>
      </c>
      <c r="K1352" t="s">
        <v>125</v>
      </c>
      <c r="L1352" t="s">
        <v>125</v>
      </c>
      <c r="M1352">
        <f>IF(UPPER(TRIM(Table2[[#This Row],[Status_Clean]]))="CONVERTED",1,0)</f>
        <v>0</v>
      </c>
      <c r="N1352">
        <f>IF(ISNUMBER(MATCH(UPPER(TRIM(Table2[[#This Row],[Status_Clean]])),{"CONTACTED","QUALIFIED","CONVERTED"},0)),1,0)</f>
        <v>1</v>
      </c>
      <c r="O1352" cm="1">
        <f t="array" ref="O1352">_xlfn.SWITCH(UPPER(TRIM(Table2[[#This Row],[Status_Clean]])),"NEW",1,"CONTACTED",2,"QUALIFIED",3,"CONVERTED",4,"LOST",5,99)</f>
        <v>2</v>
      </c>
      <c r="P1352" t="s">
        <v>2628</v>
      </c>
      <c r="Q1352" t="s">
        <v>7995</v>
      </c>
      <c r="R1352" t="s">
        <v>7995</v>
      </c>
      <c r="S1352">
        <v>44930</v>
      </c>
      <c r="T1352" t="s">
        <v>7261</v>
      </c>
      <c r="U1352">
        <v>44930</v>
      </c>
      <c r="V1352" t="s">
        <v>7317</v>
      </c>
      <c r="W1352" t="s">
        <v>7263</v>
      </c>
      <c r="X1352" t="s">
        <v>7284</v>
      </c>
      <c r="Y1352" t="s">
        <v>7272</v>
      </c>
      <c r="Z1352" t="s">
        <v>3496</v>
      </c>
      <c r="AA1352">
        <v>4.7</v>
      </c>
      <c r="AB1352" t="str" cm="1">
        <f t="array" ref="AB1352">_xlfn.LET(_xlpm.x,IFERROR(VALUE(Table2[[#This Row],[Response_Time_Hours]]),""),IF(_xlpm.x="","CHECK",_xlfn.IFS(_xlpm.x&lt;=1,"Immediate",_xlpm.x&lt;=6,"Fast",_xlpm.x&lt;=24,"Moderate",_xlpm.x&gt;24,"Delayed")))</f>
        <v>Fast</v>
      </c>
      <c r="AC1352">
        <v>49</v>
      </c>
      <c r="AD1352" t="str" cm="1">
        <f t="array" ref="AD1352">IF(Table2[[#This Row],[Interaction_Count_Final]]="","N/A",_xlfn.IFS(Table2[[#This Row],[Interaction_Count_Final]]&lt;=2,"Low",Table2[[#This Row],[Interaction_Count_Final]]&lt;=5,"Medium",Table2[[#This Row],[Interaction_Count_Final]]&gt;=6,"High",TRUE,"CHECK"))</f>
        <v>High</v>
      </c>
      <c r="AE1352" t="s">
        <v>7289</v>
      </c>
      <c r="AF1352" t="b">
        <v>1</v>
      </c>
      <c r="AG1352" t="b">
        <v>1</v>
      </c>
      <c r="AH1352">
        <v>1724</v>
      </c>
      <c r="AI1352">
        <v>44930</v>
      </c>
      <c r="AJ1352" t="b">
        <v>1</v>
      </c>
      <c r="AK1352" t="e" cm="1">
        <f t="array" ref="AK1352">_xlfn.LET(
  _xlpm.txt,TRIM(Raw_Data!F1352),
  _xlpm.norm,SUBSTITUTE(SUBSTITUTE(_xlpm.txt,"-","/"),".","/"),
  _xlpm.p,_xlfn.TEXTSPLIT(_xlpm.norm,"/"),
  _xlpm.a,VALUE(INDEX(_xlpm.p,1)),
  _xlpm.b,VALUE(INDEX(_xlpm.p,2)),
  IF(AND(_xlpm.a&lt;=12,_xlpm.b&lt;=12),"REVIEW_AMBIGUOUS","OK")
)</f>
        <v>#REF!</v>
      </c>
    </row>
    <row r="1353" spans="1:37">
      <c r="A1353" t="s">
        <v>4028</v>
      </c>
      <c r="B1353" t="s">
        <v>4028</v>
      </c>
      <c r="C1353" t="b">
        <v>1</v>
      </c>
      <c r="D1353" t="s">
        <v>7257</v>
      </c>
      <c r="E1353" t="s">
        <v>8314</v>
      </c>
      <c r="F1353" t="s">
        <v>8314</v>
      </c>
      <c r="G1353" t="s">
        <v>7268</v>
      </c>
      <c r="H1353" t="s">
        <v>473</v>
      </c>
      <c r="I1353" t="s">
        <v>473</v>
      </c>
      <c r="J1353" t="s">
        <v>473</v>
      </c>
      <c r="K1353" t="s">
        <v>173</v>
      </c>
      <c r="L1353" t="s">
        <v>173</v>
      </c>
      <c r="M1353">
        <f>IF(UPPER(TRIM(Table2[[#This Row],[Status_Clean]]))="CONVERTED",1,0)</f>
        <v>0</v>
      </c>
      <c r="N1353">
        <f>IF(ISNUMBER(MATCH(UPPER(TRIM(Table2[[#This Row],[Status_Clean]])),{"CONTACTED","QUALIFIED","CONVERTED"},0)),1,0)</f>
        <v>0</v>
      </c>
      <c r="O1353" cm="1">
        <f t="array" ref="O1353">_xlfn.SWITCH(UPPER(TRIM(Table2[[#This Row],[Status_Clean]])),"NEW",1,"CONTACTED",2,"QUALIFIED",3,"CONVERTED",4,"LOST",5,99)</f>
        <v>5</v>
      </c>
      <c r="P1353">
        <v>45588</v>
      </c>
      <c r="Q1353" t="s">
        <v>8160</v>
      </c>
      <c r="R1353" t="s">
        <v>8160</v>
      </c>
      <c r="S1353">
        <v>45588</v>
      </c>
      <c r="T1353" t="s">
        <v>7261</v>
      </c>
      <c r="U1353">
        <v>45588</v>
      </c>
      <c r="V1353" t="s">
        <v>7270</v>
      </c>
      <c r="W1353" t="s">
        <v>7271</v>
      </c>
      <c r="X1353" t="s">
        <v>7264</v>
      </c>
      <c r="Y1353" t="s">
        <v>7272</v>
      </c>
      <c r="Z1353">
        <v>1</v>
      </c>
      <c r="AA1353">
        <v>1</v>
      </c>
      <c r="AB1353" t="str" cm="1">
        <f t="array" ref="AB1353">_xlfn.LET(_xlpm.x,IFERROR(VALUE(Table2[[#This Row],[Response_Time_Hours]]),""),IF(_xlpm.x="","CHECK",_xlfn.IFS(_xlpm.x&lt;=1,"Immediate",_xlpm.x&lt;=6,"Fast",_xlpm.x&lt;=24,"Moderate",_xlpm.x&gt;24,"Delayed")))</f>
        <v>Immediate</v>
      </c>
      <c r="AC1353">
        <v>43</v>
      </c>
      <c r="AD1353" t="str" cm="1">
        <f t="array" ref="AD1353">IF(Table2[[#This Row],[Interaction_Count_Final]]="","N/A",_xlfn.IFS(Table2[[#This Row],[Interaction_Count_Final]]&lt;=2,"Low",Table2[[#This Row],[Interaction_Count_Final]]&lt;=5,"Medium",Table2[[#This Row],[Interaction_Count_Final]]&gt;=6,"High",TRUE,"CHECK"))</f>
        <v>High</v>
      </c>
      <c r="AE1353" t="s">
        <v>7266</v>
      </c>
      <c r="AF1353" t="b">
        <v>1</v>
      </c>
      <c r="AG1353" t="b">
        <v>1</v>
      </c>
      <c r="AH1353">
        <v>1725</v>
      </c>
      <c r="AI1353">
        <v>45588</v>
      </c>
      <c r="AJ1353" t="b">
        <v>1</v>
      </c>
      <c r="AK1353" t="e" cm="1">
        <f t="array" ref="AK1353">_xlfn.LET(
  _xlpm.txt,TRIM(Raw_Data!F1353),
  _xlpm.norm,SUBSTITUTE(SUBSTITUTE(_xlpm.txt,"-","/"),".","/"),
  _xlpm.p,_xlfn.TEXTSPLIT(_xlpm.norm,"/"),
  _xlpm.a,VALUE(INDEX(_xlpm.p,1)),
  _xlpm.b,VALUE(INDEX(_xlpm.p,2)),
  IF(AND(_xlpm.a&lt;=12,_xlpm.b&lt;=12),"REVIEW_AMBIGUOUS","OK")
)</f>
        <v>#REF!</v>
      </c>
    </row>
    <row r="1354" spans="1:37">
      <c r="A1354" t="s">
        <v>4030</v>
      </c>
      <c r="B1354" t="s">
        <v>4030</v>
      </c>
      <c r="C1354" t="b">
        <v>1</v>
      </c>
      <c r="D1354" t="s">
        <v>7257</v>
      </c>
      <c r="E1354" t="s">
        <v>4031</v>
      </c>
      <c r="F1354" t="s">
        <v>4031</v>
      </c>
      <c r="G1354" t="s">
        <v>7274</v>
      </c>
      <c r="H1354" t="s">
        <v>359</v>
      </c>
      <c r="I1354" t="s">
        <v>359</v>
      </c>
      <c r="J1354" t="s">
        <v>473</v>
      </c>
      <c r="K1354" t="s">
        <v>7502</v>
      </c>
      <c r="L1354" t="s">
        <v>71</v>
      </c>
      <c r="M1354">
        <f>IF(UPPER(TRIM(Table2[[#This Row],[Status_Clean]]))="CONVERTED",1,0)</f>
        <v>0</v>
      </c>
      <c r="N1354">
        <f>IF(ISNUMBER(MATCH(UPPER(TRIM(Table2[[#This Row],[Status_Clean]])),{"CONTACTED","QUALIFIED","CONVERTED"},0)),1,0)</f>
        <v>1</v>
      </c>
      <c r="O1354" cm="1">
        <f t="array" ref="O1354">_xlfn.SWITCH(UPPER(TRIM(Table2[[#This Row],[Status_Clean]])),"NEW",1,"CONTACTED",2,"QUALIFIED",3,"CONVERTED",4,"LOST",5,99)</f>
        <v>3</v>
      </c>
      <c r="P1354" t="s">
        <v>4032</v>
      </c>
      <c r="Q1354" t="s">
        <v>8315</v>
      </c>
      <c r="R1354" t="s">
        <v>8315</v>
      </c>
      <c r="S1354">
        <v>45539</v>
      </c>
      <c r="T1354" t="s">
        <v>7261</v>
      </c>
      <c r="U1354">
        <v>45539</v>
      </c>
      <c r="V1354" t="s">
        <v>7287</v>
      </c>
      <c r="W1354" t="s">
        <v>7271</v>
      </c>
      <c r="X1354" t="s">
        <v>7288</v>
      </c>
      <c r="Y1354" t="s">
        <v>7272</v>
      </c>
      <c r="Z1354">
        <v>18</v>
      </c>
      <c r="AA1354">
        <v>18</v>
      </c>
      <c r="AB1354" t="str" cm="1">
        <f t="array" ref="AB1354">_xlfn.LET(_xlpm.x,IFERROR(VALUE(Table2[[#This Row],[Response_Time_Hours]]),""),IF(_xlpm.x="","CHECK",_xlfn.IFS(_xlpm.x&lt;=1,"Immediate",_xlpm.x&lt;=6,"Fast",_xlpm.x&lt;=24,"Moderate",_xlpm.x&gt;24,"Delayed")))</f>
        <v>Moderate</v>
      </c>
      <c r="AC1354">
        <v>44</v>
      </c>
      <c r="AD1354" t="str" cm="1">
        <f t="array" ref="AD1354">IF(Table2[[#This Row],[Interaction_Count_Final]]="","N/A",_xlfn.IFS(Table2[[#This Row],[Interaction_Count_Final]]&lt;=2,"Low",Table2[[#This Row],[Interaction_Count_Final]]&lt;=5,"Medium",Table2[[#This Row],[Interaction_Count_Final]]&gt;=6,"High",TRUE,"CHECK"))</f>
        <v>High</v>
      </c>
      <c r="AE1354" t="s">
        <v>7273</v>
      </c>
      <c r="AF1354" t="b">
        <v>1</v>
      </c>
      <c r="AG1354" t="b">
        <v>1</v>
      </c>
      <c r="AH1354">
        <v>1726</v>
      </c>
      <c r="AI1354">
        <v>45539</v>
      </c>
      <c r="AJ1354" t="b">
        <v>1</v>
      </c>
      <c r="AK1354" t="e" cm="1">
        <f t="array" ref="AK1354">_xlfn.LET(
  _xlpm.txt,TRIM(Raw_Data!F1354),
  _xlpm.norm,SUBSTITUTE(SUBSTITUTE(_xlpm.txt,"-","/"),".","/"),
  _xlpm.p,_xlfn.TEXTSPLIT(_xlpm.norm,"/"),
  _xlpm.a,VALUE(INDEX(_xlpm.p,1)),
  _xlpm.b,VALUE(INDEX(_xlpm.p,2)),
  IF(AND(_xlpm.a&lt;=12,_xlpm.b&lt;=12),"REVIEW_AMBIGUOUS","OK")
)</f>
        <v>#REF!</v>
      </c>
    </row>
    <row r="1355" spans="1:37">
      <c r="A1355" t="s">
        <v>4033</v>
      </c>
      <c r="B1355" t="s">
        <v>4033</v>
      </c>
      <c r="C1355" t="b">
        <v>0</v>
      </c>
      <c r="D1355" t="s">
        <v>7257</v>
      </c>
      <c r="E1355" t="s">
        <v>4034</v>
      </c>
      <c r="F1355" t="s">
        <v>4034</v>
      </c>
      <c r="G1355" t="s">
        <v>7268</v>
      </c>
      <c r="H1355" t="s">
        <v>363</v>
      </c>
      <c r="I1355" t="s">
        <v>363</v>
      </c>
      <c r="J1355" t="s">
        <v>363</v>
      </c>
      <c r="K1355" t="s">
        <v>193</v>
      </c>
      <c r="L1355" t="s">
        <v>193</v>
      </c>
      <c r="M1355">
        <f>IF(UPPER(TRIM(Table2[[#This Row],[Status_Clean]]))="CONVERTED",1,0)</f>
        <v>0</v>
      </c>
      <c r="N1355">
        <f>IF(ISNUMBER(MATCH(UPPER(TRIM(Table2[[#This Row],[Status_Clean]])),{"CONTACTED","QUALIFIED","CONVERTED"},0)),1,0)</f>
        <v>0</v>
      </c>
      <c r="O1355" cm="1">
        <f t="array" ref="O1355">_xlfn.SWITCH(UPPER(TRIM(Table2[[#This Row],[Status_Clean]])),"NEW",1,"CONTACTED",2,"QUALIFIED",3,"CONVERTED",4,"LOST",5,99)</f>
        <v>1</v>
      </c>
      <c r="P1355">
        <v>45360</v>
      </c>
      <c r="Q1355" t="s">
        <v>7659</v>
      </c>
      <c r="R1355" t="s">
        <v>7659</v>
      </c>
      <c r="S1355">
        <v>45360</v>
      </c>
      <c r="T1355" t="s">
        <v>7261</v>
      </c>
      <c r="U1355">
        <v>45360</v>
      </c>
      <c r="V1355" t="s">
        <v>7295</v>
      </c>
      <c r="W1355" t="s">
        <v>7271</v>
      </c>
      <c r="X1355" t="s">
        <v>7284</v>
      </c>
      <c r="Y1355" t="s">
        <v>7278</v>
      </c>
      <c r="Z1355" t="s">
        <v>4035</v>
      </c>
      <c r="AA1355">
        <v>15.8</v>
      </c>
      <c r="AB1355" t="str" cm="1">
        <f t="array" ref="AB1355">_xlfn.LET(_xlpm.x,IFERROR(VALUE(Table2[[#This Row],[Response_Time_Hours]]),""),IF(_xlpm.x="","CHECK",_xlfn.IFS(_xlpm.x&lt;=1,"Immediate",_xlpm.x&lt;=6,"Fast",_xlpm.x&lt;=24,"Moderate",_xlpm.x&gt;24,"Delayed")))</f>
        <v>Moderate</v>
      </c>
      <c r="AC1355">
        <v>17</v>
      </c>
      <c r="AD1355" t="str" cm="1">
        <f t="array" ref="AD1355">IF(Table2[[#This Row],[Interaction_Count_Final]]="","N/A",_xlfn.IFS(Table2[[#This Row],[Interaction_Count_Final]]&lt;=2,"Low",Table2[[#This Row],[Interaction_Count_Final]]&lt;=5,"Medium",Table2[[#This Row],[Interaction_Count_Final]]&gt;=6,"High",TRUE,"CHECK"))</f>
        <v>High</v>
      </c>
      <c r="AE1355" t="s">
        <v>7266</v>
      </c>
      <c r="AF1355" t="b">
        <v>1</v>
      </c>
      <c r="AG1355" t="b">
        <v>1</v>
      </c>
      <c r="AH1355">
        <v>1727</v>
      </c>
      <c r="AI1355">
        <v>45360</v>
      </c>
      <c r="AJ1355" t="b">
        <v>1</v>
      </c>
      <c r="AK1355" t="e" cm="1">
        <f t="array" ref="AK1355">_xlfn.LET(
  _xlpm.txt,TRIM(Raw_Data!F1355),
  _xlpm.norm,SUBSTITUTE(SUBSTITUTE(_xlpm.txt,"-","/"),".","/"),
  _xlpm.p,_xlfn.TEXTSPLIT(_xlpm.norm,"/"),
  _xlpm.a,VALUE(INDEX(_xlpm.p,1)),
  _xlpm.b,VALUE(INDEX(_xlpm.p,2)),
  IF(AND(_xlpm.a&lt;=12,_xlpm.b&lt;=12),"REVIEW_AMBIGUOUS","OK")
)</f>
        <v>#REF!</v>
      </c>
    </row>
    <row r="1356" spans="1:37">
      <c r="A1356" t="s">
        <v>4036</v>
      </c>
      <c r="B1356" t="s">
        <v>4036</v>
      </c>
      <c r="C1356" t="b">
        <v>1</v>
      </c>
      <c r="D1356" t="s">
        <v>7257</v>
      </c>
      <c r="E1356" t="s">
        <v>4037</v>
      </c>
      <c r="F1356" t="s">
        <v>4037</v>
      </c>
      <c r="G1356" t="s">
        <v>7258</v>
      </c>
      <c r="H1356" t="s">
        <v>363</v>
      </c>
      <c r="I1356" t="s">
        <v>363</v>
      </c>
      <c r="J1356" t="s">
        <v>363</v>
      </c>
      <c r="K1356" t="s">
        <v>125</v>
      </c>
      <c r="L1356" t="s">
        <v>125</v>
      </c>
      <c r="M1356">
        <f>IF(UPPER(TRIM(Table2[[#This Row],[Status_Clean]]))="CONVERTED",1,0)</f>
        <v>0</v>
      </c>
      <c r="N1356">
        <f>IF(ISNUMBER(MATCH(UPPER(TRIM(Table2[[#This Row],[Status_Clean]])),{"CONTACTED","QUALIFIED","CONVERTED"},0)),1,0)</f>
        <v>1</v>
      </c>
      <c r="O1356" cm="1">
        <f t="array" ref="O1356">_xlfn.SWITCH(UPPER(TRIM(Table2[[#This Row],[Status_Clean]])),"NEW",1,"CONTACTED",2,"QUALIFIED",3,"CONVERTED",4,"LOST",5,99)</f>
        <v>2</v>
      </c>
      <c r="P1356" t="s">
        <v>4038</v>
      </c>
      <c r="Q1356" t="s">
        <v>8316</v>
      </c>
      <c r="R1356" t="s">
        <v>8316</v>
      </c>
      <c r="S1356">
        <v>45013</v>
      </c>
      <c r="T1356" t="s">
        <v>7261</v>
      </c>
      <c r="U1356">
        <v>45013</v>
      </c>
      <c r="V1356" t="s">
        <v>7295</v>
      </c>
      <c r="W1356" t="s">
        <v>7263</v>
      </c>
      <c r="X1356" t="s">
        <v>7284</v>
      </c>
      <c r="Y1356" t="s">
        <v>7265</v>
      </c>
      <c r="Z1356" t="s">
        <v>4039</v>
      </c>
      <c r="AA1356">
        <v>69.599999999999994</v>
      </c>
      <c r="AB1356" t="str" cm="1">
        <f t="array" ref="AB1356">_xlfn.LET(_xlpm.x,IFERROR(VALUE(Table2[[#This Row],[Response_Time_Hours]]),""),IF(_xlpm.x="","CHECK",_xlfn.IFS(_xlpm.x&lt;=1,"Immediate",_xlpm.x&lt;=6,"Fast",_xlpm.x&lt;=24,"Moderate",_xlpm.x&gt;24,"Delayed")))</f>
        <v>Delayed</v>
      </c>
      <c r="AC1356">
        <v>43</v>
      </c>
      <c r="AD1356" t="str" cm="1">
        <f t="array" ref="AD1356">IF(Table2[[#This Row],[Interaction_Count_Final]]="","N/A",_xlfn.IFS(Table2[[#This Row],[Interaction_Count_Final]]&lt;=2,"Low",Table2[[#This Row],[Interaction_Count_Final]]&lt;=5,"Medium",Table2[[#This Row],[Interaction_Count_Final]]&gt;=6,"High",TRUE,"CHECK"))</f>
        <v>High</v>
      </c>
      <c r="AE1356" t="s">
        <v>7266</v>
      </c>
      <c r="AF1356" t="b">
        <v>1</v>
      </c>
      <c r="AG1356" t="b">
        <v>1</v>
      </c>
      <c r="AH1356">
        <v>1728</v>
      </c>
      <c r="AI1356">
        <v>45013</v>
      </c>
      <c r="AJ1356" t="b">
        <v>1</v>
      </c>
      <c r="AK1356" t="str" cm="1">
        <f t="array" ref="AK1356">_xlfn.LET(
  _xlpm.txt,TRIM(Raw_Data!F1356),
  _xlpm.norm,SUBSTITUTE(SUBSTITUTE(_xlpm.txt,"-","/"),".","/"),
  _xlpm.p,_xlfn.TEXTSPLIT(_xlpm.norm,"/"),
  _xlpm.a,VALUE(INDEX(_xlpm.p,1)),
  _xlpm.b,VALUE(INDEX(_xlpm.p,2)),
  IF(AND(_xlpm.a&lt;=12,_xlpm.b&lt;=12),"REVIEW_AMBIGUOUS","OK")
)</f>
        <v>OK</v>
      </c>
    </row>
    <row r="1357" spans="1:37">
      <c r="A1357" t="s">
        <v>4040</v>
      </c>
      <c r="B1357" t="s">
        <v>4040</v>
      </c>
      <c r="C1357" t="b">
        <v>1</v>
      </c>
      <c r="D1357" t="s">
        <v>7257</v>
      </c>
      <c r="E1357" t="s">
        <v>4041</v>
      </c>
      <c r="F1357" t="s">
        <v>4041</v>
      </c>
      <c r="G1357" t="s">
        <v>7274</v>
      </c>
      <c r="H1357" t="s">
        <v>106</v>
      </c>
      <c r="I1357" t="s">
        <v>106</v>
      </c>
      <c r="J1357" t="s">
        <v>106</v>
      </c>
      <c r="K1357" t="s">
        <v>193</v>
      </c>
      <c r="L1357" t="s">
        <v>193</v>
      </c>
      <c r="M1357">
        <f>IF(UPPER(TRIM(Table2[[#This Row],[Status_Clean]]))="CONVERTED",1,0)</f>
        <v>0</v>
      </c>
      <c r="N1357">
        <f>IF(ISNUMBER(MATCH(UPPER(TRIM(Table2[[#This Row],[Status_Clean]])),{"CONTACTED","QUALIFIED","CONVERTED"},0)),1,0)</f>
        <v>0</v>
      </c>
      <c r="O1357" cm="1">
        <f t="array" ref="O1357">_xlfn.SWITCH(UPPER(TRIM(Table2[[#This Row],[Status_Clean]])),"NEW",1,"CONTACTED",2,"QUALIFIED",3,"CONVERTED",4,"LOST",5,99)</f>
        <v>1</v>
      </c>
      <c r="P1357">
        <v>45381</v>
      </c>
      <c r="Q1357" t="s">
        <v>8152</v>
      </c>
      <c r="R1357" t="s">
        <v>8152</v>
      </c>
      <c r="S1357">
        <v>45381</v>
      </c>
      <c r="T1357" t="s">
        <v>7261</v>
      </c>
      <c r="U1357">
        <v>45381</v>
      </c>
      <c r="V1357" t="s">
        <v>7295</v>
      </c>
      <c r="W1357" t="s">
        <v>7271</v>
      </c>
      <c r="X1357" t="s">
        <v>7284</v>
      </c>
      <c r="Y1357" t="s">
        <v>7278</v>
      </c>
      <c r="Z1357">
        <v>46.5</v>
      </c>
      <c r="AA1357">
        <v>46.5</v>
      </c>
      <c r="AB1357" t="str" cm="1">
        <f t="array" ref="AB1357">_xlfn.LET(_xlpm.x,IFERROR(VALUE(Table2[[#This Row],[Response_Time_Hours]]),""),IF(_xlpm.x="","CHECK",_xlfn.IFS(_xlpm.x&lt;=1,"Immediate",_xlpm.x&lt;=6,"Fast",_xlpm.x&lt;=24,"Moderate",_xlpm.x&gt;24,"Delayed")))</f>
        <v>Delayed</v>
      </c>
      <c r="AC1357">
        <v>27</v>
      </c>
      <c r="AD1357" t="str" cm="1">
        <f t="array" ref="AD1357">IF(Table2[[#This Row],[Interaction_Count_Final]]="","N/A",_xlfn.IFS(Table2[[#This Row],[Interaction_Count_Final]]&lt;=2,"Low",Table2[[#This Row],[Interaction_Count_Final]]&lt;=5,"Medium",Table2[[#This Row],[Interaction_Count_Final]]&gt;=6,"High",TRUE,"CHECK"))</f>
        <v>High</v>
      </c>
      <c r="AE1357" t="s">
        <v>7273</v>
      </c>
      <c r="AF1357" t="b">
        <v>1</v>
      </c>
      <c r="AG1357" t="b">
        <v>1</v>
      </c>
      <c r="AH1357">
        <v>1729</v>
      </c>
      <c r="AI1357">
        <v>45381</v>
      </c>
      <c r="AJ1357" t="b">
        <v>1</v>
      </c>
      <c r="AK1357" t="e" cm="1">
        <f t="array" ref="AK1357">_xlfn.LET(
  _xlpm.txt,TRIM(Raw_Data!F1357),
  _xlpm.norm,SUBSTITUTE(SUBSTITUTE(_xlpm.txt,"-","/"),".","/"),
  _xlpm.p,_xlfn.TEXTSPLIT(_xlpm.norm,"/"),
  _xlpm.a,VALUE(INDEX(_xlpm.p,1)),
  _xlpm.b,VALUE(INDEX(_xlpm.p,2)),
  IF(AND(_xlpm.a&lt;=12,_xlpm.b&lt;=12),"REVIEW_AMBIGUOUS","OK")
)</f>
        <v>#REF!</v>
      </c>
    </row>
    <row r="1358" spans="1:37">
      <c r="A1358" t="s">
        <v>4042</v>
      </c>
      <c r="B1358" t="s">
        <v>4042</v>
      </c>
      <c r="C1358" t="b">
        <v>0</v>
      </c>
      <c r="D1358" t="s">
        <v>7257</v>
      </c>
      <c r="E1358" t="s">
        <v>4043</v>
      </c>
      <c r="F1358" t="s">
        <v>4043</v>
      </c>
      <c r="G1358" t="s">
        <v>7258</v>
      </c>
      <c r="H1358" t="s">
        <v>106</v>
      </c>
      <c r="I1358" t="s">
        <v>106</v>
      </c>
      <c r="J1358" t="s">
        <v>106</v>
      </c>
      <c r="K1358" t="s">
        <v>173</v>
      </c>
      <c r="L1358" t="s">
        <v>173</v>
      </c>
      <c r="M1358">
        <f>IF(UPPER(TRIM(Table2[[#This Row],[Status_Clean]]))="CONVERTED",1,0)</f>
        <v>0</v>
      </c>
      <c r="N1358">
        <f>IF(ISNUMBER(MATCH(UPPER(TRIM(Table2[[#This Row],[Status_Clean]])),{"CONTACTED","QUALIFIED","CONVERTED"},0)),1,0)</f>
        <v>0</v>
      </c>
      <c r="O1358" cm="1">
        <f t="array" ref="O1358">_xlfn.SWITCH(UPPER(TRIM(Table2[[#This Row],[Status_Clean]])),"NEW",1,"CONTACTED",2,"QUALIFIED",3,"CONVERTED",4,"LOST",5,99)</f>
        <v>5</v>
      </c>
      <c r="P1358">
        <v>45091</v>
      </c>
      <c r="Q1358" t="s">
        <v>8317</v>
      </c>
      <c r="R1358" t="s">
        <v>8317</v>
      </c>
      <c r="S1358">
        <v>45091</v>
      </c>
      <c r="T1358" t="s">
        <v>7261</v>
      </c>
      <c r="U1358">
        <v>45091</v>
      </c>
      <c r="V1358" t="s">
        <v>7276</v>
      </c>
      <c r="W1358" t="s">
        <v>7263</v>
      </c>
      <c r="X1358" t="s">
        <v>7277</v>
      </c>
      <c r="Y1358" t="s">
        <v>7272</v>
      </c>
      <c r="Z1358" t="s">
        <v>4044</v>
      </c>
      <c r="AA1358">
        <v>16.3</v>
      </c>
      <c r="AB1358" t="str" cm="1">
        <f t="array" ref="AB1358">_xlfn.LET(_xlpm.x,IFERROR(VALUE(Table2[[#This Row],[Response_Time_Hours]]),""),IF(_xlpm.x="","CHECK",_xlfn.IFS(_xlpm.x&lt;=1,"Immediate",_xlpm.x&lt;=6,"Fast",_xlpm.x&lt;=24,"Moderate",_xlpm.x&gt;24,"Delayed")))</f>
        <v>Moderate</v>
      </c>
      <c r="AC1358">
        <v>43</v>
      </c>
      <c r="AD1358" t="str" cm="1">
        <f t="array" ref="AD1358">IF(Table2[[#This Row],[Interaction_Count_Final]]="","N/A",_xlfn.IFS(Table2[[#This Row],[Interaction_Count_Final]]&lt;=2,"Low",Table2[[#This Row],[Interaction_Count_Final]]&lt;=5,"Medium",Table2[[#This Row],[Interaction_Count_Final]]&gt;=6,"High",TRUE,"CHECK"))</f>
        <v>High</v>
      </c>
      <c r="AE1358" t="s">
        <v>7266</v>
      </c>
      <c r="AF1358" t="b">
        <v>1</v>
      </c>
      <c r="AG1358" t="b">
        <v>1</v>
      </c>
      <c r="AH1358">
        <v>1730</v>
      </c>
      <c r="AI1358">
        <v>45091</v>
      </c>
      <c r="AJ1358" t="b">
        <v>1</v>
      </c>
      <c r="AK1358" t="e" cm="1">
        <f t="array" ref="AK1358">_xlfn.LET(
  _xlpm.txt,TRIM(Raw_Data!F1358),
  _xlpm.norm,SUBSTITUTE(SUBSTITUTE(_xlpm.txt,"-","/"),".","/"),
  _xlpm.p,_xlfn.TEXTSPLIT(_xlpm.norm,"/"),
  _xlpm.a,VALUE(INDEX(_xlpm.p,1)),
  _xlpm.b,VALUE(INDEX(_xlpm.p,2)),
  IF(AND(_xlpm.a&lt;=12,_xlpm.b&lt;=12),"REVIEW_AMBIGUOUS","OK")
)</f>
        <v>#REF!</v>
      </c>
    </row>
    <row r="1359" spans="1:37">
      <c r="A1359" t="s">
        <v>4045</v>
      </c>
      <c r="B1359" t="s">
        <v>4045</v>
      </c>
      <c r="C1359" t="b">
        <v>1</v>
      </c>
      <c r="D1359" t="s">
        <v>7257</v>
      </c>
      <c r="E1359" t="s">
        <v>4046</v>
      </c>
      <c r="F1359" t="s">
        <v>4046</v>
      </c>
      <c r="G1359" t="s">
        <v>7303</v>
      </c>
      <c r="H1359" t="s">
        <v>374</v>
      </c>
      <c r="I1359" t="s">
        <v>374</v>
      </c>
      <c r="J1359" t="s">
        <v>7308</v>
      </c>
      <c r="K1359" t="s">
        <v>173</v>
      </c>
      <c r="L1359" t="s">
        <v>173</v>
      </c>
      <c r="M1359">
        <f>IF(UPPER(TRIM(Table2[[#This Row],[Status_Clean]]))="CONVERTED",1,0)</f>
        <v>0</v>
      </c>
      <c r="N1359">
        <f>IF(ISNUMBER(MATCH(UPPER(TRIM(Table2[[#This Row],[Status_Clean]])),{"CONTACTED","QUALIFIED","CONVERTED"},0)),1,0)</f>
        <v>0</v>
      </c>
      <c r="O1359" cm="1">
        <f t="array" ref="O1359">_xlfn.SWITCH(UPPER(TRIM(Table2[[#This Row],[Status_Clean]])),"NEW",1,"CONTACTED",2,"QUALIFIED",3,"CONVERTED",4,"LOST",5,99)</f>
        <v>5</v>
      </c>
      <c r="P1359">
        <v>45083</v>
      </c>
      <c r="Q1359" t="s">
        <v>7610</v>
      </c>
      <c r="R1359" t="s">
        <v>7610</v>
      </c>
      <c r="S1359">
        <v>45083</v>
      </c>
      <c r="T1359" t="s">
        <v>7261</v>
      </c>
      <c r="U1359">
        <v>45083</v>
      </c>
      <c r="V1359" t="s">
        <v>7276</v>
      </c>
      <c r="W1359" t="s">
        <v>7263</v>
      </c>
      <c r="X1359" t="s">
        <v>7277</v>
      </c>
      <c r="Y1359" t="s">
        <v>7265</v>
      </c>
      <c r="Z1359" t="s">
        <v>4047</v>
      </c>
      <c r="AA1359">
        <v>61.3</v>
      </c>
      <c r="AB1359" t="str" cm="1">
        <f t="array" ref="AB1359">_xlfn.LET(_xlpm.x,IFERROR(VALUE(Table2[[#This Row],[Response_Time_Hours]]),""),IF(_xlpm.x="","CHECK",_xlfn.IFS(_xlpm.x&lt;=1,"Immediate",_xlpm.x&lt;=6,"Fast",_xlpm.x&lt;=24,"Moderate",_xlpm.x&gt;24,"Delayed")))</f>
        <v>Delayed</v>
      </c>
      <c r="AC1359">
        <v>29</v>
      </c>
      <c r="AD1359" t="str" cm="1">
        <f t="array" ref="AD1359">IF(Table2[[#This Row],[Interaction_Count_Final]]="","N/A",_xlfn.IFS(Table2[[#This Row],[Interaction_Count_Final]]&lt;=2,"Low",Table2[[#This Row],[Interaction_Count_Final]]&lt;=5,"Medium",Table2[[#This Row],[Interaction_Count_Final]]&gt;=6,"High",TRUE,"CHECK"))</f>
        <v>High</v>
      </c>
      <c r="AE1359" t="s">
        <v>7289</v>
      </c>
      <c r="AF1359" t="b">
        <v>1</v>
      </c>
      <c r="AG1359" t="b">
        <v>1</v>
      </c>
      <c r="AH1359">
        <v>1731</v>
      </c>
      <c r="AI1359">
        <v>45083</v>
      </c>
      <c r="AJ1359" t="b">
        <v>1</v>
      </c>
      <c r="AK1359" t="e" cm="1">
        <f t="array" ref="AK1359">_xlfn.LET(
  _xlpm.txt,TRIM(Raw_Data!F1359),
  _xlpm.norm,SUBSTITUTE(SUBSTITUTE(_xlpm.txt,"-","/"),".","/"),
  _xlpm.p,_xlfn.TEXTSPLIT(_xlpm.norm,"/"),
  _xlpm.a,VALUE(INDEX(_xlpm.p,1)),
  _xlpm.b,VALUE(INDEX(_xlpm.p,2)),
  IF(AND(_xlpm.a&lt;=12,_xlpm.b&lt;=12),"REVIEW_AMBIGUOUS","OK")
)</f>
        <v>#REF!</v>
      </c>
    </row>
    <row r="1360" spans="1:37">
      <c r="A1360" t="s">
        <v>4048</v>
      </c>
      <c r="B1360" t="s">
        <v>4048</v>
      </c>
      <c r="C1360" t="b">
        <v>0</v>
      </c>
      <c r="D1360" t="s">
        <v>7257</v>
      </c>
      <c r="E1360" t="s">
        <v>4049</v>
      </c>
      <c r="F1360" t="s">
        <v>4049</v>
      </c>
      <c r="G1360" t="s">
        <v>7303</v>
      </c>
      <c r="H1360" t="s">
        <v>101</v>
      </c>
      <c r="I1360" t="s">
        <v>101</v>
      </c>
      <c r="J1360" t="s">
        <v>101</v>
      </c>
      <c r="K1360" t="s">
        <v>71</v>
      </c>
      <c r="L1360" t="s">
        <v>71</v>
      </c>
      <c r="M1360">
        <f>IF(UPPER(TRIM(Table2[[#This Row],[Status_Clean]]))="CONVERTED",1,0)</f>
        <v>0</v>
      </c>
      <c r="N1360">
        <f>IF(ISNUMBER(MATCH(UPPER(TRIM(Table2[[#This Row],[Status_Clean]])),{"CONTACTED","QUALIFIED","CONVERTED"},0)),1,0)</f>
        <v>1</v>
      </c>
      <c r="O1360" cm="1">
        <f t="array" ref="O1360">_xlfn.SWITCH(UPPER(TRIM(Table2[[#This Row],[Status_Clean]])),"NEW",1,"CONTACTED",2,"QUALIFIED",3,"CONVERTED",4,"LOST",5,99)</f>
        <v>3</v>
      </c>
      <c r="P1360">
        <v>45202</v>
      </c>
      <c r="Q1360" t="s">
        <v>8318</v>
      </c>
      <c r="R1360" t="s">
        <v>8318</v>
      </c>
      <c r="S1360">
        <v>45202</v>
      </c>
      <c r="T1360" t="s">
        <v>7261</v>
      </c>
      <c r="U1360">
        <v>45202</v>
      </c>
      <c r="V1360" t="s">
        <v>7270</v>
      </c>
      <c r="W1360" t="s">
        <v>7263</v>
      </c>
      <c r="X1360" t="s">
        <v>7264</v>
      </c>
      <c r="Y1360" t="s">
        <v>7265</v>
      </c>
      <c r="Z1360" t="s">
        <v>209</v>
      </c>
      <c r="AA1360">
        <v>55.199999999999996</v>
      </c>
      <c r="AB1360" t="str" cm="1">
        <f t="array" ref="AB1360">_xlfn.LET(_xlpm.x,IFERROR(VALUE(Table2[[#This Row],[Response_Time_Hours]]),""),IF(_xlpm.x="","CHECK",_xlfn.IFS(_xlpm.x&lt;=1,"Immediate",_xlpm.x&lt;=6,"Fast",_xlpm.x&lt;=24,"Moderate",_xlpm.x&gt;24,"Delayed")))</f>
        <v>Delayed</v>
      </c>
      <c r="AC1360">
        <v>33</v>
      </c>
      <c r="AD1360" t="str" cm="1">
        <f t="array" ref="AD1360">IF(Table2[[#This Row],[Interaction_Count_Final]]="","N/A",_xlfn.IFS(Table2[[#This Row],[Interaction_Count_Final]]&lt;=2,"Low",Table2[[#This Row],[Interaction_Count_Final]]&lt;=5,"Medium",Table2[[#This Row],[Interaction_Count_Final]]&gt;=6,"High",TRUE,"CHECK"))</f>
        <v>High</v>
      </c>
      <c r="AE1360" t="s">
        <v>7273</v>
      </c>
      <c r="AF1360" t="b">
        <v>1</v>
      </c>
      <c r="AG1360" t="b">
        <v>1</v>
      </c>
      <c r="AH1360">
        <v>1732</v>
      </c>
      <c r="AI1360">
        <v>45202</v>
      </c>
      <c r="AJ1360" t="b">
        <v>1</v>
      </c>
      <c r="AK1360" t="e" cm="1">
        <f t="array" ref="AK1360">_xlfn.LET(
  _xlpm.txt,TRIM(Raw_Data!F1360),
  _xlpm.norm,SUBSTITUTE(SUBSTITUTE(_xlpm.txt,"-","/"),".","/"),
  _xlpm.p,_xlfn.TEXTSPLIT(_xlpm.norm,"/"),
  _xlpm.a,VALUE(INDEX(_xlpm.p,1)),
  _xlpm.b,VALUE(INDEX(_xlpm.p,2)),
  IF(AND(_xlpm.a&lt;=12,_xlpm.b&lt;=12),"REVIEW_AMBIGUOUS","OK")
)</f>
        <v>#REF!</v>
      </c>
    </row>
    <row r="1361" spans="1:37">
      <c r="A1361" t="s">
        <v>4050</v>
      </c>
      <c r="B1361" t="s">
        <v>4050</v>
      </c>
      <c r="C1361" t="b">
        <v>0</v>
      </c>
      <c r="D1361" t="s">
        <v>7257</v>
      </c>
      <c r="E1361" t="s">
        <v>4051</v>
      </c>
      <c r="F1361" t="s">
        <v>4051</v>
      </c>
      <c r="G1361" t="s">
        <v>7258</v>
      </c>
      <c r="H1361" t="s">
        <v>363</v>
      </c>
      <c r="I1361" t="s">
        <v>363</v>
      </c>
      <c r="J1361" t="s">
        <v>363</v>
      </c>
      <c r="K1361" t="s">
        <v>193</v>
      </c>
      <c r="L1361" t="s">
        <v>193</v>
      </c>
      <c r="M1361">
        <f>IF(UPPER(TRIM(Table2[[#This Row],[Status_Clean]]))="CONVERTED",1,0)</f>
        <v>0</v>
      </c>
      <c r="N1361">
        <f>IF(ISNUMBER(MATCH(UPPER(TRIM(Table2[[#This Row],[Status_Clean]])),{"CONTACTED","QUALIFIED","CONVERTED"},0)),1,0)</f>
        <v>0</v>
      </c>
      <c r="O1361" cm="1">
        <f t="array" ref="O1361">_xlfn.SWITCH(UPPER(TRIM(Table2[[#This Row],[Status_Clean]])),"NEW",1,"CONTACTED",2,"QUALIFIED",3,"CONVERTED",4,"LOST",5,99)</f>
        <v>1</v>
      </c>
      <c r="P1361">
        <v>45187</v>
      </c>
      <c r="Q1361" t="s">
        <v>7933</v>
      </c>
      <c r="R1361" t="s">
        <v>7933</v>
      </c>
      <c r="S1361">
        <v>45187</v>
      </c>
      <c r="T1361" t="s">
        <v>7261</v>
      </c>
      <c r="U1361">
        <v>45187</v>
      </c>
      <c r="V1361" t="s">
        <v>7287</v>
      </c>
      <c r="W1361" t="s">
        <v>7263</v>
      </c>
      <c r="X1361" t="s">
        <v>7288</v>
      </c>
      <c r="Y1361" t="s">
        <v>7298</v>
      </c>
      <c r="Z1361" t="s">
        <v>4052</v>
      </c>
      <c r="AA1361">
        <v>7.9</v>
      </c>
      <c r="AB1361" t="str" cm="1">
        <f t="array" ref="AB1361">_xlfn.LET(_xlpm.x,IFERROR(VALUE(Table2[[#This Row],[Response_Time_Hours]]),""),IF(_xlpm.x="","CHECK",_xlfn.IFS(_xlpm.x&lt;=1,"Immediate",_xlpm.x&lt;=6,"Fast",_xlpm.x&lt;=24,"Moderate",_xlpm.x&gt;24,"Delayed")))</f>
        <v>Moderate</v>
      </c>
      <c r="AC1361">
        <v>17</v>
      </c>
      <c r="AD1361" t="str" cm="1">
        <f t="array" ref="AD1361">IF(Table2[[#This Row],[Interaction_Count_Final]]="","N/A",_xlfn.IFS(Table2[[#This Row],[Interaction_Count_Final]]&lt;=2,"Low",Table2[[#This Row],[Interaction_Count_Final]]&lt;=5,"Medium",Table2[[#This Row],[Interaction_Count_Final]]&gt;=6,"High",TRUE,"CHECK"))</f>
        <v>High</v>
      </c>
      <c r="AE1361" t="s">
        <v>7289</v>
      </c>
      <c r="AF1361" t="b">
        <v>1</v>
      </c>
      <c r="AG1361" t="b">
        <v>1</v>
      </c>
      <c r="AH1361">
        <v>1733</v>
      </c>
      <c r="AI1361">
        <v>45187</v>
      </c>
      <c r="AJ1361" t="b">
        <v>1</v>
      </c>
      <c r="AK1361" t="e" cm="1">
        <f t="array" ref="AK1361">_xlfn.LET(
  _xlpm.txt,TRIM(Raw_Data!F1361),
  _xlpm.norm,SUBSTITUTE(SUBSTITUTE(_xlpm.txt,"-","/"),".","/"),
  _xlpm.p,_xlfn.TEXTSPLIT(_xlpm.norm,"/"),
  _xlpm.a,VALUE(INDEX(_xlpm.p,1)),
  _xlpm.b,VALUE(INDEX(_xlpm.p,2)),
  IF(AND(_xlpm.a&lt;=12,_xlpm.b&lt;=12),"REVIEW_AMBIGUOUS","OK")
)</f>
        <v>#REF!</v>
      </c>
    </row>
    <row r="1362" spans="1:37">
      <c r="A1362" t="s">
        <v>4053</v>
      </c>
      <c r="B1362" t="s">
        <v>4053</v>
      </c>
      <c r="C1362" t="b">
        <v>1</v>
      </c>
      <c r="D1362" t="s">
        <v>7257</v>
      </c>
      <c r="E1362" t="s">
        <v>4054</v>
      </c>
      <c r="F1362" t="s">
        <v>4054</v>
      </c>
      <c r="G1362" t="s">
        <v>7303</v>
      </c>
      <c r="H1362" t="s">
        <v>311</v>
      </c>
      <c r="I1362" t="s">
        <v>311</v>
      </c>
      <c r="J1362" t="s">
        <v>311</v>
      </c>
      <c r="K1362" t="s">
        <v>250</v>
      </c>
      <c r="L1362" t="s">
        <v>250</v>
      </c>
      <c r="M1362">
        <f>IF(UPPER(TRIM(Table2[[#This Row],[Status_Clean]]))="CONVERTED",1,0)</f>
        <v>1</v>
      </c>
      <c r="N1362">
        <f>IF(ISNUMBER(MATCH(UPPER(TRIM(Table2[[#This Row],[Status_Clean]])),{"CONTACTED","QUALIFIED","CONVERTED"},0)),1,0)</f>
        <v>1</v>
      </c>
      <c r="O1362" cm="1">
        <f t="array" ref="O1362">_xlfn.SWITCH(UPPER(TRIM(Table2[[#This Row],[Status_Clean]])),"NEW",1,"CONTACTED",2,"QUALIFIED",3,"CONVERTED",4,"LOST",5,99)</f>
        <v>4</v>
      </c>
      <c r="P1362">
        <v>45073</v>
      </c>
      <c r="Q1362" t="s">
        <v>7533</v>
      </c>
      <c r="R1362" t="s">
        <v>7533</v>
      </c>
      <c r="S1362">
        <v>45073</v>
      </c>
      <c r="T1362" t="s">
        <v>7261</v>
      </c>
      <c r="U1362">
        <v>45073</v>
      </c>
      <c r="V1362" t="s">
        <v>7314</v>
      </c>
      <c r="W1362" t="s">
        <v>7263</v>
      </c>
      <c r="X1362" t="s">
        <v>7277</v>
      </c>
      <c r="Y1362" t="s">
        <v>7278</v>
      </c>
      <c r="Z1362" t="s">
        <v>3244</v>
      </c>
      <c r="AA1362">
        <v>4</v>
      </c>
      <c r="AB1362" t="str" cm="1">
        <f t="array" ref="AB1362">_xlfn.LET(_xlpm.x,IFERROR(VALUE(Table2[[#This Row],[Response_Time_Hours]]),""),IF(_xlpm.x="","CHECK",_xlfn.IFS(_xlpm.x&lt;=1,"Immediate",_xlpm.x&lt;=6,"Fast",_xlpm.x&lt;=24,"Moderate",_xlpm.x&gt;24,"Delayed")))</f>
        <v>Fast</v>
      </c>
      <c r="AC1362">
        <v>14</v>
      </c>
      <c r="AD1362" t="str" cm="1">
        <f t="array" ref="AD1362">IF(Table2[[#This Row],[Interaction_Count_Final]]="","N/A",_xlfn.IFS(Table2[[#This Row],[Interaction_Count_Final]]&lt;=2,"Low",Table2[[#This Row],[Interaction_Count_Final]]&lt;=5,"Medium",Table2[[#This Row],[Interaction_Count_Final]]&gt;=6,"High",TRUE,"CHECK"))</f>
        <v>High</v>
      </c>
      <c r="AE1362" t="s">
        <v>7289</v>
      </c>
      <c r="AF1362" t="b">
        <v>1</v>
      </c>
      <c r="AG1362" t="b">
        <v>1</v>
      </c>
      <c r="AH1362">
        <v>1737</v>
      </c>
      <c r="AI1362">
        <v>45073</v>
      </c>
      <c r="AJ1362" t="b">
        <v>1</v>
      </c>
      <c r="AK1362" t="e" cm="1">
        <f t="array" ref="AK1362">_xlfn.LET(
  _xlpm.txt,TRIM(Raw_Data!F1362),
  _xlpm.norm,SUBSTITUTE(SUBSTITUTE(_xlpm.txt,"-","/"),".","/"),
  _xlpm.p,_xlfn.TEXTSPLIT(_xlpm.norm,"/"),
  _xlpm.a,VALUE(INDEX(_xlpm.p,1)),
  _xlpm.b,VALUE(INDEX(_xlpm.p,2)),
  IF(AND(_xlpm.a&lt;=12,_xlpm.b&lt;=12),"REVIEW_AMBIGUOUS","OK")
)</f>
        <v>#REF!</v>
      </c>
    </row>
    <row r="1363" spans="1:37">
      <c r="A1363" t="s">
        <v>4055</v>
      </c>
      <c r="B1363" t="s">
        <v>4055</v>
      </c>
      <c r="C1363" t="b">
        <v>0</v>
      </c>
      <c r="D1363" t="s">
        <v>7257</v>
      </c>
      <c r="E1363" t="s">
        <v>4056</v>
      </c>
      <c r="F1363" t="s">
        <v>4056</v>
      </c>
      <c r="G1363" t="s">
        <v>7258</v>
      </c>
      <c r="H1363" t="s">
        <v>473</v>
      </c>
      <c r="I1363" t="s">
        <v>473</v>
      </c>
      <c r="J1363" t="s">
        <v>473</v>
      </c>
      <c r="K1363" t="s">
        <v>173</v>
      </c>
      <c r="L1363" t="s">
        <v>173</v>
      </c>
      <c r="M1363">
        <f>IF(UPPER(TRIM(Table2[[#This Row],[Status_Clean]]))="CONVERTED",1,0)</f>
        <v>0</v>
      </c>
      <c r="N1363">
        <f>IF(ISNUMBER(MATCH(UPPER(TRIM(Table2[[#This Row],[Status_Clean]])),{"CONTACTED","QUALIFIED","CONVERTED"},0)),1,0)</f>
        <v>0</v>
      </c>
      <c r="O1363" cm="1">
        <f t="array" ref="O1363">_xlfn.SWITCH(UPPER(TRIM(Table2[[#This Row],[Status_Clean]])),"NEW",1,"CONTACTED",2,"QUALIFIED",3,"CONVERTED",4,"LOST",5,99)</f>
        <v>5</v>
      </c>
      <c r="P1363" t="s">
        <v>4057</v>
      </c>
      <c r="Q1363" t="s">
        <v>8319</v>
      </c>
      <c r="R1363" t="s">
        <v>8319</v>
      </c>
      <c r="S1363">
        <v>45343</v>
      </c>
      <c r="T1363" t="s">
        <v>7261</v>
      </c>
      <c r="U1363">
        <v>45343</v>
      </c>
      <c r="V1363" t="s">
        <v>7283</v>
      </c>
      <c r="W1363" t="s">
        <v>7271</v>
      </c>
      <c r="X1363" t="s">
        <v>7284</v>
      </c>
      <c r="Y1363" t="s">
        <v>7272</v>
      </c>
      <c r="Z1363" t="s">
        <v>4058</v>
      </c>
      <c r="AA1363">
        <v>1.6</v>
      </c>
      <c r="AB1363" t="str" cm="1">
        <f t="array" ref="AB1363">_xlfn.LET(_xlpm.x,IFERROR(VALUE(Table2[[#This Row],[Response_Time_Hours]]),""),IF(_xlpm.x="","CHECK",_xlfn.IFS(_xlpm.x&lt;=1,"Immediate",_xlpm.x&lt;=6,"Fast",_xlpm.x&lt;=24,"Moderate",_xlpm.x&gt;24,"Delayed")))</f>
        <v>Fast</v>
      </c>
      <c r="AC1363">
        <v>7</v>
      </c>
      <c r="AD1363" t="str" cm="1">
        <f t="array" ref="AD1363">IF(Table2[[#This Row],[Interaction_Count_Final]]="","N/A",_xlfn.IFS(Table2[[#This Row],[Interaction_Count_Final]]&lt;=2,"Low",Table2[[#This Row],[Interaction_Count_Final]]&lt;=5,"Medium",Table2[[#This Row],[Interaction_Count_Final]]&gt;=6,"High",TRUE,"CHECK"))</f>
        <v>High</v>
      </c>
      <c r="AE1363" t="s">
        <v>7273</v>
      </c>
      <c r="AF1363" t="b">
        <v>1</v>
      </c>
      <c r="AG1363" t="b">
        <v>1</v>
      </c>
      <c r="AH1363">
        <v>1738</v>
      </c>
      <c r="AI1363">
        <v>45343</v>
      </c>
      <c r="AJ1363" t="b">
        <v>1</v>
      </c>
      <c r="AK1363" t="str" cm="1">
        <f t="array" ref="AK1363">_xlfn.LET(
  _xlpm.txt,TRIM(Raw_Data!F1363),
  _xlpm.norm,SUBSTITUTE(SUBSTITUTE(_xlpm.txt,"-","/"),".","/"),
  _xlpm.p,_xlfn.TEXTSPLIT(_xlpm.norm,"/"),
  _xlpm.a,VALUE(INDEX(_xlpm.p,1)),
  _xlpm.b,VALUE(INDEX(_xlpm.p,2)),
  IF(AND(_xlpm.a&lt;=12,_xlpm.b&lt;=12),"REVIEW_AMBIGUOUS","OK")
)</f>
        <v>OK</v>
      </c>
    </row>
    <row r="1364" spans="1:37">
      <c r="A1364" t="s">
        <v>4059</v>
      </c>
      <c r="B1364" t="s">
        <v>4059</v>
      </c>
      <c r="C1364" t="b">
        <v>0</v>
      </c>
      <c r="D1364" t="s">
        <v>7257</v>
      </c>
      <c r="E1364" t="s">
        <v>8320</v>
      </c>
      <c r="F1364" t="s">
        <v>8320</v>
      </c>
      <c r="G1364" t="s">
        <v>7268</v>
      </c>
      <c r="H1364" t="s">
        <v>1356</v>
      </c>
      <c r="I1364" t="s">
        <v>1356</v>
      </c>
      <c r="J1364" t="s">
        <v>1356</v>
      </c>
      <c r="K1364" t="s">
        <v>125</v>
      </c>
      <c r="L1364" t="s">
        <v>125</v>
      </c>
      <c r="M1364">
        <f>IF(UPPER(TRIM(Table2[[#This Row],[Status_Clean]]))="CONVERTED",1,0)</f>
        <v>0</v>
      </c>
      <c r="N1364">
        <f>IF(ISNUMBER(MATCH(UPPER(TRIM(Table2[[#This Row],[Status_Clean]])),{"CONTACTED","QUALIFIED","CONVERTED"},0)),1,0)</f>
        <v>1</v>
      </c>
      <c r="O1364" cm="1">
        <f t="array" ref="O1364">_xlfn.SWITCH(UPPER(TRIM(Table2[[#This Row],[Status_Clean]])),"NEW",1,"CONTACTED",2,"QUALIFIED",3,"CONVERTED",4,"LOST",5,99)</f>
        <v>2</v>
      </c>
      <c r="P1364" t="s">
        <v>439</v>
      </c>
      <c r="Q1364" t="s">
        <v>439</v>
      </c>
      <c r="R1364" t="s">
        <v>439</v>
      </c>
      <c r="S1364">
        <v>45161</v>
      </c>
      <c r="T1364" t="s">
        <v>7261</v>
      </c>
      <c r="U1364">
        <v>45161</v>
      </c>
      <c r="V1364" t="s">
        <v>7310</v>
      </c>
      <c r="W1364" t="s">
        <v>7263</v>
      </c>
      <c r="X1364" t="s">
        <v>7288</v>
      </c>
      <c r="Y1364" t="s">
        <v>7272</v>
      </c>
      <c r="Z1364" t="s">
        <v>4061</v>
      </c>
      <c r="AA1364">
        <v>34.700000000000003</v>
      </c>
      <c r="AB1364" t="str" cm="1">
        <f t="array" ref="AB1364">_xlfn.LET(_xlpm.x,IFERROR(VALUE(Table2[[#This Row],[Response_Time_Hours]]),""),IF(_xlpm.x="","CHECK",_xlfn.IFS(_xlpm.x&lt;=1,"Immediate",_xlpm.x&lt;=6,"Fast",_xlpm.x&lt;=24,"Moderate",_xlpm.x&gt;24,"Delayed")))</f>
        <v>Delayed</v>
      </c>
      <c r="AC1364">
        <v>38</v>
      </c>
      <c r="AD1364" t="str" cm="1">
        <f t="array" ref="AD1364">IF(Table2[[#This Row],[Interaction_Count_Final]]="","N/A",_xlfn.IFS(Table2[[#This Row],[Interaction_Count_Final]]&lt;=2,"Low",Table2[[#This Row],[Interaction_Count_Final]]&lt;=5,"Medium",Table2[[#This Row],[Interaction_Count_Final]]&gt;=6,"High",TRUE,"CHECK"))</f>
        <v>High</v>
      </c>
      <c r="AE1364" t="s">
        <v>7266</v>
      </c>
      <c r="AF1364" t="b">
        <v>1</v>
      </c>
      <c r="AG1364" t="b">
        <v>1</v>
      </c>
      <c r="AH1364">
        <v>1739</v>
      </c>
      <c r="AI1364">
        <v>45161</v>
      </c>
      <c r="AJ1364" t="b">
        <v>1</v>
      </c>
      <c r="AK1364" t="str" cm="1">
        <f t="array" ref="AK1364">_xlfn.LET(
  _xlpm.txt,TRIM(Raw_Data!F1364),
  _xlpm.norm,SUBSTITUTE(SUBSTITUTE(_xlpm.txt,"-","/"),".","/"),
  _xlpm.p,_xlfn.TEXTSPLIT(_xlpm.norm,"/"),
  _xlpm.a,VALUE(INDEX(_xlpm.p,1)),
  _xlpm.b,VALUE(INDEX(_xlpm.p,2)),
  IF(AND(_xlpm.a&lt;=12,_xlpm.b&lt;=12),"REVIEW_AMBIGUOUS","OK")
)</f>
        <v>OK</v>
      </c>
    </row>
    <row r="1365" spans="1:37">
      <c r="A1365" t="s">
        <v>4062</v>
      </c>
      <c r="B1365" t="s">
        <v>4062</v>
      </c>
      <c r="C1365" t="b">
        <v>1</v>
      </c>
      <c r="D1365" t="s">
        <v>7257</v>
      </c>
      <c r="E1365" t="s">
        <v>4063</v>
      </c>
      <c r="F1365" t="s">
        <v>4063</v>
      </c>
      <c r="G1365" t="s">
        <v>7280</v>
      </c>
      <c r="H1365" t="s">
        <v>363</v>
      </c>
      <c r="I1365" t="s">
        <v>363</v>
      </c>
      <c r="J1365" t="s">
        <v>363</v>
      </c>
      <c r="K1365" t="s">
        <v>7319</v>
      </c>
      <c r="L1365" t="s">
        <v>71</v>
      </c>
      <c r="M1365">
        <f>IF(UPPER(TRIM(Table2[[#This Row],[Status_Clean]]))="CONVERTED",1,0)</f>
        <v>0</v>
      </c>
      <c r="N1365">
        <f>IF(ISNUMBER(MATCH(UPPER(TRIM(Table2[[#This Row],[Status_Clean]])),{"CONTACTED","QUALIFIED","CONVERTED"},0)),1,0)</f>
        <v>1</v>
      </c>
      <c r="O1365" cm="1">
        <f t="array" ref="O1365">_xlfn.SWITCH(UPPER(TRIM(Table2[[#This Row],[Status_Clean]])),"NEW",1,"CONTACTED",2,"QUALIFIED",3,"CONVERTED",4,"LOST",5,99)</f>
        <v>3</v>
      </c>
      <c r="P1365">
        <v>45141</v>
      </c>
      <c r="Q1365" t="s">
        <v>8321</v>
      </c>
      <c r="R1365" t="s">
        <v>8321</v>
      </c>
      <c r="S1365">
        <v>45141</v>
      </c>
      <c r="T1365" t="s">
        <v>7261</v>
      </c>
      <c r="U1365">
        <v>45141</v>
      </c>
      <c r="V1365" t="s">
        <v>7310</v>
      </c>
      <c r="W1365" t="s">
        <v>7263</v>
      </c>
      <c r="X1365" t="s">
        <v>7288</v>
      </c>
      <c r="Y1365" t="s">
        <v>7285</v>
      </c>
      <c r="Z1365" t="s">
        <v>3611</v>
      </c>
      <c r="AA1365">
        <v>25.4</v>
      </c>
      <c r="AB1365" t="str" cm="1">
        <f t="array" ref="AB1365">_xlfn.LET(_xlpm.x,IFERROR(VALUE(Table2[[#This Row],[Response_Time_Hours]]),""),IF(_xlpm.x="","CHECK",_xlfn.IFS(_xlpm.x&lt;=1,"Immediate",_xlpm.x&lt;=6,"Fast",_xlpm.x&lt;=24,"Moderate",_xlpm.x&gt;24,"Delayed")))</f>
        <v>Delayed</v>
      </c>
      <c r="AC1365">
        <v>6</v>
      </c>
      <c r="AD1365" t="str" cm="1">
        <f t="array" ref="AD1365">IF(Table2[[#This Row],[Interaction_Count_Final]]="","N/A",_xlfn.IFS(Table2[[#This Row],[Interaction_Count_Final]]&lt;=2,"Low",Table2[[#This Row],[Interaction_Count_Final]]&lt;=5,"Medium",Table2[[#This Row],[Interaction_Count_Final]]&gt;=6,"High",TRUE,"CHECK"))</f>
        <v>High</v>
      </c>
      <c r="AE1365" t="s">
        <v>7266</v>
      </c>
      <c r="AF1365" t="b">
        <v>1</v>
      </c>
      <c r="AG1365" t="b">
        <v>1</v>
      </c>
      <c r="AH1365">
        <v>1740</v>
      </c>
      <c r="AI1365">
        <v>45141</v>
      </c>
      <c r="AJ1365" t="b">
        <v>1</v>
      </c>
      <c r="AK1365" t="e" cm="1">
        <f t="array" ref="AK1365">_xlfn.LET(
  _xlpm.txt,TRIM(Raw_Data!F1365),
  _xlpm.norm,SUBSTITUTE(SUBSTITUTE(_xlpm.txt,"-","/"),".","/"),
  _xlpm.p,_xlfn.TEXTSPLIT(_xlpm.norm,"/"),
  _xlpm.a,VALUE(INDEX(_xlpm.p,1)),
  _xlpm.b,VALUE(INDEX(_xlpm.p,2)),
  IF(AND(_xlpm.a&lt;=12,_xlpm.b&lt;=12),"REVIEW_AMBIGUOUS","OK")
)</f>
        <v>#REF!</v>
      </c>
    </row>
    <row r="1366" spans="1:37">
      <c r="A1366" t="s">
        <v>4064</v>
      </c>
      <c r="B1366" t="s">
        <v>4064</v>
      </c>
      <c r="C1366" t="b">
        <v>0</v>
      </c>
      <c r="D1366" t="s">
        <v>7257</v>
      </c>
      <c r="E1366" t="s">
        <v>4065</v>
      </c>
      <c r="F1366" t="s">
        <v>4065</v>
      </c>
      <c r="G1366" t="s">
        <v>7258</v>
      </c>
      <c r="H1366" t="s">
        <v>1356</v>
      </c>
      <c r="I1366" t="s">
        <v>1356</v>
      </c>
      <c r="J1366" t="s">
        <v>1356</v>
      </c>
      <c r="K1366" t="s">
        <v>125</v>
      </c>
      <c r="L1366" t="s">
        <v>125</v>
      </c>
      <c r="M1366">
        <f>IF(UPPER(TRIM(Table2[[#This Row],[Status_Clean]]))="CONVERTED",1,0)</f>
        <v>0</v>
      </c>
      <c r="N1366">
        <f>IF(ISNUMBER(MATCH(UPPER(TRIM(Table2[[#This Row],[Status_Clean]])),{"CONTACTED","QUALIFIED","CONVERTED"},0)),1,0)</f>
        <v>1</v>
      </c>
      <c r="O1366" cm="1">
        <f t="array" ref="O1366">_xlfn.SWITCH(UPPER(TRIM(Table2[[#This Row],[Status_Clean]])),"NEW",1,"CONTACTED",2,"QUALIFIED",3,"CONVERTED",4,"LOST",5,99)</f>
        <v>2</v>
      </c>
      <c r="P1366" t="s">
        <v>4066</v>
      </c>
      <c r="Q1366" t="s">
        <v>8322</v>
      </c>
      <c r="R1366" t="s">
        <v>8322</v>
      </c>
      <c r="S1366">
        <v>44961</v>
      </c>
      <c r="T1366" t="s">
        <v>7261</v>
      </c>
      <c r="U1366">
        <v>44961</v>
      </c>
      <c r="V1366" t="s">
        <v>7283</v>
      </c>
      <c r="W1366" t="s">
        <v>7263</v>
      </c>
      <c r="X1366" t="s">
        <v>7284</v>
      </c>
      <c r="Y1366" t="s">
        <v>7278</v>
      </c>
      <c r="Z1366" t="s">
        <v>4067</v>
      </c>
      <c r="AA1366">
        <v>52.4</v>
      </c>
      <c r="AB1366" t="str" cm="1">
        <f t="array" ref="AB1366">_xlfn.LET(_xlpm.x,IFERROR(VALUE(Table2[[#This Row],[Response_Time_Hours]]),""),IF(_xlpm.x="","CHECK",_xlfn.IFS(_xlpm.x&lt;=1,"Immediate",_xlpm.x&lt;=6,"Fast",_xlpm.x&lt;=24,"Moderate",_xlpm.x&gt;24,"Delayed")))</f>
        <v>Delayed</v>
      </c>
      <c r="AC1366">
        <v>19</v>
      </c>
      <c r="AD1366" t="str" cm="1">
        <f t="array" ref="AD1366">IF(Table2[[#This Row],[Interaction_Count_Final]]="","N/A",_xlfn.IFS(Table2[[#This Row],[Interaction_Count_Final]]&lt;=2,"Low",Table2[[#This Row],[Interaction_Count_Final]]&lt;=5,"Medium",Table2[[#This Row],[Interaction_Count_Final]]&gt;=6,"High",TRUE,"CHECK"))</f>
        <v>High</v>
      </c>
      <c r="AE1366" t="s">
        <v>7266</v>
      </c>
      <c r="AF1366" t="b">
        <v>1</v>
      </c>
      <c r="AG1366" t="b">
        <v>1</v>
      </c>
      <c r="AH1366">
        <v>1741</v>
      </c>
      <c r="AI1366">
        <v>44961</v>
      </c>
      <c r="AJ1366" t="b">
        <v>1</v>
      </c>
      <c r="AK1366" t="e" cm="1">
        <f t="array" ref="AK1366">_xlfn.LET(
  _xlpm.txt,TRIM(Raw_Data!F1366),
  _xlpm.norm,SUBSTITUTE(SUBSTITUTE(_xlpm.txt,"-","/"),".","/"),
  _xlpm.p,_xlfn.TEXTSPLIT(_xlpm.norm,"/"),
  _xlpm.a,VALUE(INDEX(_xlpm.p,1)),
  _xlpm.b,VALUE(INDEX(_xlpm.p,2)),
  IF(AND(_xlpm.a&lt;=12,_xlpm.b&lt;=12),"REVIEW_AMBIGUOUS","OK")
)</f>
        <v>#REF!</v>
      </c>
    </row>
    <row r="1367" spans="1:37">
      <c r="A1367" t="s">
        <v>4068</v>
      </c>
      <c r="B1367" t="s">
        <v>4068</v>
      </c>
      <c r="C1367" t="b">
        <v>0</v>
      </c>
      <c r="D1367" t="s">
        <v>7257</v>
      </c>
      <c r="E1367" t="s">
        <v>4069</v>
      </c>
      <c r="F1367" t="s">
        <v>4069</v>
      </c>
      <c r="G1367" t="s">
        <v>7303</v>
      </c>
      <c r="H1367" t="s">
        <v>69</v>
      </c>
      <c r="I1367" t="s">
        <v>69</v>
      </c>
      <c r="J1367" t="s">
        <v>69</v>
      </c>
      <c r="K1367" t="s">
        <v>7281</v>
      </c>
      <c r="L1367" t="s">
        <v>125</v>
      </c>
      <c r="M1367">
        <f>IF(UPPER(TRIM(Table2[[#This Row],[Status_Clean]]))="CONVERTED",1,0)</f>
        <v>0</v>
      </c>
      <c r="N1367">
        <f>IF(ISNUMBER(MATCH(UPPER(TRIM(Table2[[#This Row],[Status_Clean]])),{"CONTACTED","QUALIFIED","CONVERTED"},0)),1,0)</f>
        <v>1</v>
      </c>
      <c r="O1367" cm="1">
        <f t="array" ref="O1367">_xlfn.SWITCH(UPPER(TRIM(Table2[[#This Row],[Status_Clean]])),"NEW",1,"CONTACTED",2,"QUALIFIED",3,"CONVERTED",4,"LOST",5,99)</f>
        <v>2</v>
      </c>
      <c r="P1367" t="s">
        <v>4070</v>
      </c>
      <c r="Q1367" t="s">
        <v>8323</v>
      </c>
      <c r="R1367" t="s">
        <v>8323</v>
      </c>
      <c r="S1367">
        <v>45230</v>
      </c>
      <c r="T1367" t="s">
        <v>7261</v>
      </c>
      <c r="U1367">
        <v>45230</v>
      </c>
      <c r="V1367" t="s">
        <v>7270</v>
      </c>
      <c r="W1367" t="s">
        <v>7263</v>
      </c>
      <c r="X1367" t="s">
        <v>7264</v>
      </c>
      <c r="Y1367" t="s">
        <v>7265</v>
      </c>
      <c r="Z1367">
        <v>62</v>
      </c>
      <c r="AA1367">
        <v>62</v>
      </c>
      <c r="AB1367" t="str" cm="1">
        <f t="array" ref="AB1367">_xlfn.LET(_xlpm.x,IFERROR(VALUE(Table2[[#This Row],[Response_Time_Hours]]),""),IF(_xlpm.x="","CHECK",_xlfn.IFS(_xlpm.x&lt;=1,"Immediate",_xlpm.x&lt;=6,"Fast",_xlpm.x&lt;=24,"Moderate",_xlpm.x&gt;24,"Delayed")))</f>
        <v>Delayed</v>
      </c>
      <c r="AC1367">
        <v>14</v>
      </c>
      <c r="AD1367" t="str" cm="1">
        <f t="array" ref="AD1367">IF(Table2[[#This Row],[Interaction_Count_Final]]="","N/A",_xlfn.IFS(Table2[[#This Row],[Interaction_Count_Final]]&lt;=2,"Low",Table2[[#This Row],[Interaction_Count_Final]]&lt;=5,"Medium",Table2[[#This Row],[Interaction_Count_Final]]&gt;=6,"High",TRUE,"CHECK"))</f>
        <v>High</v>
      </c>
      <c r="AE1367" t="s">
        <v>7266</v>
      </c>
      <c r="AF1367" t="b">
        <v>1</v>
      </c>
      <c r="AG1367" t="b">
        <v>1</v>
      </c>
      <c r="AH1367">
        <v>1742</v>
      </c>
      <c r="AI1367">
        <v>45230</v>
      </c>
      <c r="AJ1367" t="b">
        <v>1</v>
      </c>
      <c r="AK1367" t="str" cm="1">
        <f t="array" ref="AK1367">_xlfn.LET(
  _xlpm.txt,TRIM(Raw_Data!F1367),
  _xlpm.norm,SUBSTITUTE(SUBSTITUTE(_xlpm.txt,"-","/"),".","/"),
  _xlpm.p,_xlfn.TEXTSPLIT(_xlpm.norm,"/"),
  _xlpm.a,VALUE(INDEX(_xlpm.p,1)),
  _xlpm.b,VALUE(INDEX(_xlpm.p,2)),
  IF(AND(_xlpm.a&lt;=12,_xlpm.b&lt;=12),"REVIEW_AMBIGUOUS","OK")
)</f>
        <v>OK</v>
      </c>
    </row>
    <row r="1368" spans="1:37">
      <c r="A1368" t="s">
        <v>4071</v>
      </c>
      <c r="B1368" t="s">
        <v>4071</v>
      </c>
      <c r="C1368" t="b">
        <v>0</v>
      </c>
      <c r="D1368" t="s">
        <v>7257</v>
      </c>
      <c r="E1368" t="s">
        <v>4072</v>
      </c>
      <c r="F1368" t="s">
        <v>4072</v>
      </c>
      <c r="G1368" t="s">
        <v>7280</v>
      </c>
      <c r="H1368" t="s">
        <v>106</v>
      </c>
      <c r="I1368" t="s">
        <v>106</v>
      </c>
      <c r="J1368" t="s">
        <v>106</v>
      </c>
      <c r="K1368" t="s">
        <v>193</v>
      </c>
      <c r="L1368" t="s">
        <v>193</v>
      </c>
      <c r="M1368">
        <f>IF(UPPER(TRIM(Table2[[#This Row],[Status_Clean]]))="CONVERTED",1,0)</f>
        <v>0</v>
      </c>
      <c r="N1368">
        <f>IF(ISNUMBER(MATCH(UPPER(TRIM(Table2[[#This Row],[Status_Clean]])),{"CONTACTED","QUALIFIED","CONVERTED"},0)),1,0)</f>
        <v>0</v>
      </c>
      <c r="O1368" cm="1">
        <f t="array" ref="O1368">_xlfn.SWITCH(UPPER(TRIM(Table2[[#This Row],[Status_Clean]])),"NEW",1,"CONTACTED",2,"QUALIFIED",3,"CONVERTED",4,"LOST",5,99)</f>
        <v>1</v>
      </c>
      <c r="P1368" t="s">
        <v>4073</v>
      </c>
      <c r="Q1368" t="s">
        <v>8324</v>
      </c>
      <c r="R1368" t="s">
        <v>8324</v>
      </c>
      <c r="S1368">
        <v>45066</v>
      </c>
      <c r="T1368" t="s">
        <v>7261</v>
      </c>
      <c r="U1368">
        <v>45066</v>
      </c>
      <c r="V1368" t="s">
        <v>7314</v>
      </c>
      <c r="W1368" t="s">
        <v>7263</v>
      </c>
      <c r="X1368" t="s">
        <v>7277</v>
      </c>
      <c r="Y1368" t="s">
        <v>7278</v>
      </c>
      <c r="Z1368" t="s">
        <v>4074</v>
      </c>
      <c r="AA1368">
        <v>46.1</v>
      </c>
      <c r="AB1368" t="str" cm="1">
        <f t="array" ref="AB1368">_xlfn.LET(_xlpm.x,IFERROR(VALUE(Table2[[#This Row],[Response_Time_Hours]]),""),IF(_xlpm.x="","CHECK",_xlfn.IFS(_xlpm.x&lt;=1,"Immediate",_xlpm.x&lt;=6,"Fast",_xlpm.x&lt;=24,"Moderate",_xlpm.x&gt;24,"Delayed")))</f>
        <v>Delayed</v>
      </c>
      <c r="AC1368">
        <v>11</v>
      </c>
      <c r="AD1368" t="str" cm="1">
        <f t="array" ref="AD1368">IF(Table2[[#This Row],[Interaction_Count_Final]]="","N/A",_xlfn.IFS(Table2[[#This Row],[Interaction_Count_Final]]&lt;=2,"Low",Table2[[#This Row],[Interaction_Count_Final]]&lt;=5,"Medium",Table2[[#This Row],[Interaction_Count_Final]]&gt;=6,"High",TRUE,"CHECK"))</f>
        <v>High</v>
      </c>
      <c r="AE1368" t="s">
        <v>7273</v>
      </c>
      <c r="AF1368" t="b">
        <v>1</v>
      </c>
      <c r="AG1368" t="b">
        <v>1</v>
      </c>
      <c r="AH1368">
        <v>1743</v>
      </c>
      <c r="AI1368">
        <v>45066</v>
      </c>
      <c r="AJ1368" t="b">
        <v>1</v>
      </c>
      <c r="AK1368" t="str" cm="1">
        <f t="array" ref="AK1368">_xlfn.LET(
  _xlpm.txt,TRIM(Raw_Data!F1368),
  _xlpm.norm,SUBSTITUTE(SUBSTITUTE(_xlpm.txt,"-","/"),".","/"),
  _xlpm.p,_xlfn.TEXTSPLIT(_xlpm.norm,"/"),
  _xlpm.a,VALUE(INDEX(_xlpm.p,1)),
  _xlpm.b,VALUE(INDEX(_xlpm.p,2)),
  IF(AND(_xlpm.a&lt;=12,_xlpm.b&lt;=12),"REVIEW_AMBIGUOUS","OK")
)</f>
        <v>OK</v>
      </c>
    </row>
    <row r="1369" spans="1:37">
      <c r="A1369" t="s">
        <v>4075</v>
      </c>
      <c r="B1369" t="s">
        <v>4075</v>
      </c>
      <c r="C1369" t="b">
        <v>0</v>
      </c>
      <c r="D1369" t="s">
        <v>7257</v>
      </c>
      <c r="E1369" t="s">
        <v>4076</v>
      </c>
      <c r="F1369" t="s">
        <v>4076</v>
      </c>
      <c r="G1369" t="s">
        <v>7303</v>
      </c>
      <c r="H1369" t="s">
        <v>792</v>
      </c>
      <c r="I1369" t="s">
        <v>792</v>
      </c>
      <c r="J1369" t="s">
        <v>792</v>
      </c>
      <c r="K1369" t="s">
        <v>125</v>
      </c>
      <c r="L1369" t="s">
        <v>125</v>
      </c>
      <c r="M1369">
        <f>IF(UPPER(TRIM(Table2[[#This Row],[Status_Clean]]))="CONVERTED",1,0)</f>
        <v>0</v>
      </c>
      <c r="N1369">
        <f>IF(ISNUMBER(MATCH(UPPER(TRIM(Table2[[#This Row],[Status_Clean]])),{"CONTACTED","QUALIFIED","CONVERTED"},0)),1,0)</f>
        <v>1</v>
      </c>
      <c r="O1369" cm="1">
        <f t="array" ref="O1369">_xlfn.SWITCH(UPPER(TRIM(Table2[[#This Row],[Status_Clean]])),"NEW",1,"CONTACTED",2,"QUALIFIED",3,"CONVERTED",4,"LOST",5,99)</f>
        <v>2</v>
      </c>
      <c r="P1369" t="s">
        <v>4077</v>
      </c>
      <c r="Q1369" t="s">
        <v>8325</v>
      </c>
      <c r="R1369" t="s">
        <v>8325</v>
      </c>
      <c r="S1369">
        <v>45414</v>
      </c>
      <c r="T1369" t="s">
        <v>7261</v>
      </c>
      <c r="U1369">
        <v>45414</v>
      </c>
      <c r="V1369" t="s">
        <v>7314</v>
      </c>
      <c r="W1369" t="s">
        <v>7271</v>
      </c>
      <c r="X1369" t="s">
        <v>7277</v>
      </c>
      <c r="Y1369" t="s">
        <v>7285</v>
      </c>
      <c r="Z1369">
        <v>10.5</v>
      </c>
      <c r="AA1369">
        <v>10.5</v>
      </c>
      <c r="AB1369" t="str" cm="1">
        <f t="array" ref="AB1369">_xlfn.LET(_xlpm.x,IFERROR(VALUE(Table2[[#This Row],[Response_Time_Hours]]),""),IF(_xlpm.x="","CHECK",_xlfn.IFS(_xlpm.x&lt;=1,"Immediate",_xlpm.x&lt;=6,"Fast",_xlpm.x&lt;=24,"Moderate",_xlpm.x&gt;24,"Delayed")))</f>
        <v>Moderate</v>
      </c>
      <c r="AC1369">
        <v>4</v>
      </c>
      <c r="AD1369" t="str" cm="1">
        <f t="array" ref="AD1369">IF(Table2[[#This Row],[Interaction_Count_Final]]="","N/A",_xlfn.IFS(Table2[[#This Row],[Interaction_Count_Final]]&lt;=2,"Low",Table2[[#This Row],[Interaction_Count_Final]]&lt;=5,"Medium",Table2[[#This Row],[Interaction_Count_Final]]&gt;=6,"High",TRUE,"CHECK"))</f>
        <v>Medium</v>
      </c>
      <c r="AE1369" t="s">
        <v>7266</v>
      </c>
      <c r="AF1369" t="b">
        <v>1</v>
      </c>
      <c r="AG1369" t="b">
        <v>1</v>
      </c>
      <c r="AH1369">
        <v>1744</v>
      </c>
      <c r="AI1369">
        <v>45414</v>
      </c>
      <c r="AJ1369" t="b">
        <v>1</v>
      </c>
      <c r="AK1369" t="e" cm="1">
        <f t="array" ref="AK1369">_xlfn.LET(
  _xlpm.txt,TRIM(Raw_Data!F1369),
  _xlpm.norm,SUBSTITUTE(SUBSTITUTE(_xlpm.txt,"-","/"),".","/"),
  _xlpm.p,_xlfn.TEXTSPLIT(_xlpm.norm,"/"),
  _xlpm.a,VALUE(INDEX(_xlpm.p,1)),
  _xlpm.b,VALUE(INDEX(_xlpm.p,2)),
  IF(AND(_xlpm.a&lt;=12,_xlpm.b&lt;=12),"REVIEW_AMBIGUOUS","OK")
)</f>
        <v>#REF!</v>
      </c>
    </row>
    <row r="1370" spans="1:37">
      <c r="A1370" t="s">
        <v>4078</v>
      </c>
      <c r="B1370" t="s">
        <v>4078</v>
      </c>
      <c r="C1370" t="b">
        <v>0</v>
      </c>
      <c r="D1370" t="s">
        <v>7257</v>
      </c>
      <c r="E1370" t="s">
        <v>4079</v>
      </c>
      <c r="F1370" t="s">
        <v>4079</v>
      </c>
      <c r="G1370" t="s">
        <v>7303</v>
      </c>
      <c r="H1370" t="s">
        <v>311</v>
      </c>
      <c r="I1370" t="s">
        <v>311</v>
      </c>
      <c r="J1370" t="s">
        <v>311</v>
      </c>
      <c r="K1370" t="s">
        <v>250</v>
      </c>
      <c r="L1370" t="s">
        <v>250</v>
      </c>
      <c r="M1370">
        <f>IF(UPPER(TRIM(Table2[[#This Row],[Status_Clean]]))="CONVERTED",1,0)</f>
        <v>1</v>
      </c>
      <c r="N1370">
        <f>IF(ISNUMBER(MATCH(UPPER(TRIM(Table2[[#This Row],[Status_Clean]])),{"CONTACTED","QUALIFIED","CONVERTED"},0)),1,0)</f>
        <v>1</v>
      </c>
      <c r="O1370" cm="1">
        <f t="array" ref="O1370">_xlfn.SWITCH(UPPER(TRIM(Table2[[#This Row],[Status_Clean]])),"NEW",1,"CONTACTED",2,"QUALIFIED",3,"CONVERTED",4,"LOST",5,99)</f>
        <v>4</v>
      </c>
      <c r="P1370">
        <v>45428</v>
      </c>
      <c r="Q1370" t="s">
        <v>8326</v>
      </c>
      <c r="R1370" t="s">
        <v>8326</v>
      </c>
      <c r="S1370">
        <v>45428</v>
      </c>
      <c r="T1370" t="s">
        <v>7261</v>
      </c>
      <c r="U1370">
        <v>45428</v>
      </c>
      <c r="V1370" t="s">
        <v>7314</v>
      </c>
      <c r="W1370" t="s">
        <v>7271</v>
      </c>
      <c r="X1370" t="s">
        <v>7277</v>
      </c>
      <c r="Y1370" t="s">
        <v>7285</v>
      </c>
      <c r="Z1370">
        <v>31.1</v>
      </c>
      <c r="AA1370">
        <v>31.1</v>
      </c>
      <c r="AB1370" t="str" cm="1">
        <f t="array" ref="AB1370">_xlfn.LET(_xlpm.x,IFERROR(VALUE(Table2[[#This Row],[Response_Time_Hours]]),""),IF(_xlpm.x="","CHECK",_xlfn.IFS(_xlpm.x&lt;=1,"Immediate",_xlpm.x&lt;=6,"Fast",_xlpm.x&lt;=24,"Moderate",_xlpm.x&gt;24,"Delayed")))</f>
        <v>Delayed</v>
      </c>
      <c r="AC1370">
        <v>25</v>
      </c>
      <c r="AD1370" t="str" cm="1">
        <f t="array" ref="AD1370">IF(Table2[[#This Row],[Interaction_Count_Final]]="","N/A",_xlfn.IFS(Table2[[#This Row],[Interaction_Count_Final]]&lt;=2,"Low",Table2[[#This Row],[Interaction_Count_Final]]&lt;=5,"Medium",Table2[[#This Row],[Interaction_Count_Final]]&gt;=6,"High",TRUE,"CHECK"))</f>
        <v>High</v>
      </c>
      <c r="AE1370" t="s">
        <v>7273</v>
      </c>
      <c r="AF1370" t="b">
        <v>1</v>
      </c>
      <c r="AG1370" t="b">
        <v>1</v>
      </c>
      <c r="AH1370">
        <v>1745</v>
      </c>
      <c r="AI1370">
        <v>45428</v>
      </c>
      <c r="AJ1370" t="b">
        <v>1</v>
      </c>
      <c r="AK1370" t="e" cm="1">
        <f t="array" ref="AK1370">_xlfn.LET(
  _xlpm.txt,TRIM(Raw_Data!F1370),
  _xlpm.norm,SUBSTITUTE(SUBSTITUTE(_xlpm.txt,"-","/"),".","/"),
  _xlpm.p,_xlfn.TEXTSPLIT(_xlpm.norm,"/"),
  _xlpm.a,VALUE(INDEX(_xlpm.p,1)),
  _xlpm.b,VALUE(INDEX(_xlpm.p,2)),
  IF(AND(_xlpm.a&lt;=12,_xlpm.b&lt;=12),"REVIEW_AMBIGUOUS","OK")
)</f>
        <v>#REF!</v>
      </c>
    </row>
    <row r="1371" spans="1:37">
      <c r="A1371" t="s">
        <v>4080</v>
      </c>
      <c r="B1371" t="s">
        <v>4080</v>
      </c>
      <c r="C1371" t="b">
        <v>0</v>
      </c>
      <c r="D1371" t="s">
        <v>7257</v>
      </c>
      <c r="E1371" t="s">
        <v>4081</v>
      </c>
      <c r="F1371" t="s">
        <v>4081</v>
      </c>
      <c r="G1371" t="s">
        <v>7303</v>
      </c>
      <c r="H1371" t="s">
        <v>69</v>
      </c>
      <c r="I1371" t="s">
        <v>69</v>
      </c>
      <c r="J1371" t="s">
        <v>69</v>
      </c>
      <c r="K1371" t="s">
        <v>7370</v>
      </c>
      <c r="L1371" t="s">
        <v>250</v>
      </c>
      <c r="M1371">
        <f>IF(UPPER(TRIM(Table2[[#This Row],[Status_Clean]]))="CONVERTED",1,0)</f>
        <v>1</v>
      </c>
      <c r="N1371">
        <f>IF(ISNUMBER(MATCH(UPPER(TRIM(Table2[[#This Row],[Status_Clean]])),{"CONTACTED","QUALIFIED","CONVERTED"},0)),1,0)</f>
        <v>1</v>
      </c>
      <c r="O1371" cm="1">
        <f t="array" ref="O1371">_xlfn.SWITCH(UPPER(TRIM(Table2[[#This Row],[Status_Clean]])),"NEW",1,"CONTACTED",2,"QUALIFIED",3,"CONVERTED",4,"LOST",5,99)</f>
        <v>4</v>
      </c>
      <c r="P1371">
        <v>45072</v>
      </c>
      <c r="Q1371" t="s">
        <v>8174</v>
      </c>
      <c r="R1371" t="s">
        <v>8174</v>
      </c>
      <c r="S1371">
        <v>45072</v>
      </c>
      <c r="T1371" t="s">
        <v>7261</v>
      </c>
      <c r="U1371">
        <v>45072</v>
      </c>
      <c r="V1371" t="s">
        <v>7314</v>
      </c>
      <c r="W1371" t="s">
        <v>7263</v>
      </c>
      <c r="X1371" t="s">
        <v>7277</v>
      </c>
      <c r="Y1371" t="s">
        <v>7312</v>
      </c>
      <c r="Z1371">
        <v>67</v>
      </c>
      <c r="AA1371">
        <v>67</v>
      </c>
      <c r="AB1371" t="str" cm="1">
        <f t="array" ref="AB1371">_xlfn.LET(_xlpm.x,IFERROR(VALUE(Table2[[#This Row],[Response_Time_Hours]]),""),IF(_xlpm.x="","CHECK",_xlfn.IFS(_xlpm.x&lt;=1,"Immediate",_xlpm.x&lt;=6,"Fast",_xlpm.x&lt;=24,"Moderate",_xlpm.x&gt;24,"Delayed")))</f>
        <v>Delayed</v>
      </c>
      <c r="AC1371">
        <v>44</v>
      </c>
      <c r="AD1371" t="str" cm="1">
        <f t="array" ref="AD1371">IF(Table2[[#This Row],[Interaction_Count_Final]]="","N/A",_xlfn.IFS(Table2[[#This Row],[Interaction_Count_Final]]&lt;=2,"Low",Table2[[#This Row],[Interaction_Count_Final]]&lt;=5,"Medium",Table2[[#This Row],[Interaction_Count_Final]]&gt;=6,"High",TRUE,"CHECK"))</f>
        <v>High</v>
      </c>
      <c r="AE1371" t="s">
        <v>7273</v>
      </c>
      <c r="AF1371" t="b">
        <v>1</v>
      </c>
      <c r="AG1371" t="b">
        <v>1</v>
      </c>
      <c r="AH1371">
        <v>1746</v>
      </c>
      <c r="AI1371">
        <v>45072</v>
      </c>
      <c r="AJ1371" t="b">
        <v>1</v>
      </c>
      <c r="AK1371" t="e" cm="1">
        <f t="array" ref="AK1371">_xlfn.LET(
  _xlpm.txt,TRIM(Raw_Data!F1371),
  _xlpm.norm,SUBSTITUTE(SUBSTITUTE(_xlpm.txt,"-","/"),".","/"),
  _xlpm.p,_xlfn.TEXTSPLIT(_xlpm.norm,"/"),
  _xlpm.a,VALUE(INDEX(_xlpm.p,1)),
  _xlpm.b,VALUE(INDEX(_xlpm.p,2)),
  IF(AND(_xlpm.a&lt;=12,_xlpm.b&lt;=12),"REVIEW_AMBIGUOUS","OK")
)</f>
        <v>#REF!</v>
      </c>
    </row>
    <row r="1372" spans="1:37">
      <c r="A1372" t="s">
        <v>4082</v>
      </c>
      <c r="B1372" t="s">
        <v>4082</v>
      </c>
      <c r="C1372" t="b">
        <v>0</v>
      </c>
      <c r="D1372" t="s">
        <v>7257</v>
      </c>
      <c r="E1372" t="s">
        <v>4083</v>
      </c>
      <c r="F1372" t="s">
        <v>4083</v>
      </c>
      <c r="G1372" t="s">
        <v>7258</v>
      </c>
      <c r="H1372" t="s">
        <v>254</v>
      </c>
      <c r="I1372" t="s">
        <v>254</v>
      </c>
      <c r="J1372" t="s">
        <v>254</v>
      </c>
      <c r="K1372" t="s">
        <v>71</v>
      </c>
      <c r="L1372" t="s">
        <v>71</v>
      </c>
      <c r="M1372">
        <f>IF(UPPER(TRIM(Table2[[#This Row],[Status_Clean]]))="CONVERTED",1,0)</f>
        <v>0</v>
      </c>
      <c r="N1372">
        <f>IF(ISNUMBER(MATCH(UPPER(TRIM(Table2[[#This Row],[Status_Clean]])),{"CONTACTED","QUALIFIED","CONVERTED"},0)),1,0)</f>
        <v>1</v>
      </c>
      <c r="O1372" cm="1">
        <f t="array" ref="O1372">_xlfn.SWITCH(UPPER(TRIM(Table2[[#This Row],[Status_Clean]])),"NEW",1,"CONTACTED",2,"QUALIFIED",3,"CONVERTED",4,"LOST",5,99)</f>
        <v>3</v>
      </c>
      <c r="P1372" t="s">
        <v>4084</v>
      </c>
      <c r="Q1372" t="s">
        <v>7802</v>
      </c>
      <c r="R1372" t="s">
        <v>7802</v>
      </c>
      <c r="S1372">
        <v>45470</v>
      </c>
      <c r="T1372" t="s">
        <v>7261</v>
      </c>
      <c r="U1372">
        <v>45470</v>
      </c>
      <c r="V1372" t="s">
        <v>7276</v>
      </c>
      <c r="W1372" t="s">
        <v>7271</v>
      </c>
      <c r="X1372" t="s">
        <v>7277</v>
      </c>
      <c r="Y1372" t="s">
        <v>7285</v>
      </c>
      <c r="Z1372">
        <v>25</v>
      </c>
      <c r="AA1372">
        <v>25</v>
      </c>
      <c r="AB1372" t="str" cm="1">
        <f t="array" ref="AB1372">_xlfn.LET(_xlpm.x,IFERROR(VALUE(Table2[[#This Row],[Response_Time_Hours]]),""),IF(_xlpm.x="","CHECK",_xlfn.IFS(_xlpm.x&lt;=1,"Immediate",_xlpm.x&lt;=6,"Fast",_xlpm.x&lt;=24,"Moderate",_xlpm.x&gt;24,"Delayed")))</f>
        <v>Delayed</v>
      </c>
      <c r="AC1372">
        <v>40</v>
      </c>
      <c r="AD1372" t="str" cm="1">
        <f t="array" ref="AD1372">IF(Table2[[#This Row],[Interaction_Count_Final]]="","N/A",_xlfn.IFS(Table2[[#This Row],[Interaction_Count_Final]]&lt;=2,"Low",Table2[[#This Row],[Interaction_Count_Final]]&lt;=5,"Medium",Table2[[#This Row],[Interaction_Count_Final]]&gt;=6,"High",TRUE,"CHECK"))</f>
        <v>High</v>
      </c>
      <c r="AE1372" t="s">
        <v>7266</v>
      </c>
      <c r="AF1372" t="b">
        <v>1</v>
      </c>
      <c r="AG1372" t="b">
        <v>1</v>
      </c>
      <c r="AH1372">
        <v>1747</v>
      </c>
      <c r="AI1372">
        <v>45470</v>
      </c>
      <c r="AJ1372" t="b">
        <v>1</v>
      </c>
      <c r="AK1372" t="str" cm="1">
        <f t="array" ref="AK1372">_xlfn.LET(
  _xlpm.txt,TRIM(Raw_Data!F1372),
  _xlpm.norm,SUBSTITUTE(SUBSTITUTE(_xlpm.txt,"-","/"),".","/"),
  _xlpm.p,_xlfn.TEXTSPLIT(_xlpm.norm,"/"),
  _xlpm.a,VALUE(INDEX(_xlpm.p,1)),
  _xlpm.b,VALUE(INDEX(_xlpm.p,2)),
  IF(AND(_xlpm.a&lt;=12,_xlpm.b&lt;=12),"REVIEW_AMBIGUOUS","OK")
)</f>
        <v>OK</v>
      </c>
    </row>
    <row r="1373" spans="1:37">
      <c r="A1373" t="s">
        <v>4085</v>
      </c>
      <c r="B1373" t="s">
        <v>4085</v>
      </c>
      <c r="C1373" t="b">
        <v>0</v>
      </c>
      <c r="D1373" t="s">
        <v>7257</v>
      </c>
      <c r="E1373" t="s">
        <v>4086</v>
      </c>
      <c r="F1373" t="s">
        <v>4086</v>
      </c>
      <c r="G1373" t="s">
        <v>7303</v>
      </c>
      <c r="H1373" t="s">
        <v>123</v>
      </c>
      <c r="I1373" t="s">
        <v>123</v>
      </c>
      <c r="J1373" t="s">
        <v>123</v>
      </c>
      <c r="K1373" t="s">
        <v>250</v>
      </c>
      <c r="L1373" t="s">
        <v>250</v>
      </c>
      <c r="M1373">
        <f>IF(UPPER(TRIM(Table2[[#This Row],[Status_Clean]]))="CONVERTED",1,0)</f>
        <v>1</v>
      </c>
      <c r="N1373">
        <f>IF(ISNUMBER(MATCH(UPPER(TRIM(Table2[[#This Row],[Status_Clean]])),{"CONTACTED","QUALIFIED","CONVERTED"},0)),1,0)</f>
        <v>1</v>
      </c>
      <c r="O1373" cm="1">
        <f t="array" ref="O1373">_xlfn.SWITCH(UPPER(TRIM(Table2[[#This Row],[Status_Clean]])),"NEW",1,"CONTACTED",2,"QUALIFIED",3,"CONVERTED",4,"LOST",5,99)</f>
        <v>4</v>
      </c>
      <c r="P1373">
        <v>45431</v>
      </c>
      <c r="Q1373" t="s">
        <v>7857</v>
      </c>
      <c r="R1373" t="s">
        <v>7857</v>
      </c>
      <c r="S1373">
        <v>45431</v>
      </c>
      <c r="T1373" t="s">
        <v>7261</v>
      </c>
      <c r="U1373">
        <v>45431</v>
      </c>
      <c r="V1373" t="s">
        <v>7314</v>
      </c>
      <c r="W1373" t="s">
        <v>7271</v>
      </c>
      <c r="X1373" t="s">
        <v>7277</v>
      </c>
      <c r="Y1373" t="s">
        <v>7293</v>
      </c>
      <c r="Z1373" t="s">
        <v>4087</v>
      </c>
      <c r="AA1373">
        <v>28.8</v>
      </c>
      <c r="AB1373" t="str" cm="1">
        <f t="array" ref="AB1373">_xlfn.LET(_xlpm.x,IFERROR(VALUE(Table2[[#This Row],[Response_Time_Hours]]),""),IF(_xlpm.x="","CHECK",_xlfn.IFS(_xlpm.x&lt;=1,"Immediate",_xlpm.x&lt;=6,"Fast",_xlpm.x&lt;=24,"Moderate",_xlpm.x&gt;24,"Delayed")))</f>
        <v>Delayed</v>
      </c>
      <c r="AC1373">
        <v>32</v>
      </c>
      <c r="AD1373" t="str" cm="1">
        <f t="array" ref="AD1373">IF(Table2[[#This Row],[Interaction_Count_Final]]="","N/A",_xlfn.IFS(Table2[[#This Row],[Interaction_Count_Final]]&lt;=2,"Low",Table2[[#This Row],[Interaction_Count_Final]]&lt;=5,"Medium",Table2[[#This Row],[Interaction_Count_Final]]&gt;=6,"High",TRUE,"CHECK"))</f>
        <v>High</v>
      </c>
      <c r="AE1373" t="s">
        <v>7273</v>
      </c>
      <c r="AF1373" t="b">
        <v>1</v>
      </c>
      <c r="AG1373" t="b">
        <v>1</v>
      </c>
      <c r="AH1373">
        <v>1748</v>
      </c>
      <c r="AI1373">
        <v>45431</v>
      </c>
      <c r="AJ1373" t="b">
        <v>1</v>
      </c>
      <c r="AK1373" t="e" cm="1">
        <f t="array" ref="AK1373">_xlfn.LET(
  _xlpm.txt,TRIM(Raw_Data!F1373),
  _xlpm.norm,SUBSTITUTE(SUBSTITUTE(_xlpm.txt,"-","/"),".","/"),
  _xlpm.p,_xlfn.TEXTSPLIT(_xlpm.norm,"/"),
  _xlpm.a,VALUE(INDEX(_xlpm.p,1)),
  _xlpm.b,VALUE(INDEX(_xlpm.p,2)),
  IF(AND(_xlpm.a&lt;=12,_xlpm.b&lt;=12),"REVIEW_AMBIGUOUS","OK")
)</f>
        <v>#REF!</v>
      </c>
    </row>
    <row r="1374" spans="1:37">
      <c r="A1374" t="s">
        <v>4088</v>
      </c>
      <c r="B1374" t="s">
        <v>4088</v>
      </c>
      <c r="C1374" t="b">
        <v>0</v>
      </c>
      <c r="D1374" t="s">
        <v>7257</v>
      </c>
      <c r="E1374" t="s">
        <v>4089</v>
      </c>
      <c r="F1374" t="s">
        <v>4089</v>
      </c>
      <c r="G1374" t="s">
        <v>7258</v>
      </c>
      <c r="H1374" t="s">
        <v>147</v>
      </c>
      <c r="I1374" t="s">
        <v>147</v>
      </c>
      <c r="J1374" t="s">
        <v>7308</v>
      </c>
      <c r="K1374" t="s">
        <v>125</v>
      </c>
      <c r="L1374" t="s">
        <v>125</v>
      </c>
      <c r="M1374">
        <f>IF(UPPER(TRIM(Table2[[#This Row],[Status_Clean]]))="CONVERTED",1,0)</f>
        <v>0</v>
      </c>
      <c r="N1374">
        <f>IF(ISNUMBER(MATCH(UPPER(TRIM(Table2[[#This Row],[Status_Clean]])),{"CONTACTED","QUALIFIED","CONVERTED"},0)),1,0)</f>
        <v>1</v>
      </c>
      <c r="O1374" cm="1">
        <f t="array" ref="O1374">_xlfn.SWITCH(UPPER(TRIM(Table2[[#This Row],[Status_Clean]])),"NEW",1,"CONTACTED",2,"QUALIFIED",3,"CONVERTED",4,"LOST",5,99)</f>
        <v>2</v>
      </c>
      <c r="P1374">
        <v>45413</v>
      </c>
      <c r="Q1374" t="s">
        <v>7852</v>
      </c>
      <c r="R1374" t="s">
        <v>7852</v>
      </c>
      <c r="S1374">
        <v>45413</v>
      </c>
      <c r="T1374" t="s">
        <v>7261</v>
      </c>
      <c r="U1374">
        <v>45413</v>
      </c>
      <c r="V1374" t="s">
        <v>7314</v>
      </c>
      <c r="W1374" t="s">
        <v>7271</v>
      </c>
      <c r="X1374" t="s">
        <v>7277</v>
      </c>
      <c r="Y1374" t="s">
        <v>7272</v>
      </c>
      <c r="Z1374" t="s">
        <v>4090</v>
      </c>
      <c r="AA1374">
        <v>27.1</v>
      </c>
      <c r="AB1374" t="str" cm="1">
        <f t="array" ref="AB1374">_xlfn.LET(_xlpm.x,IFERROR(VALUE(Table2[[#This Row],[Response_Time_Hours]]),""),IF(_xlpm.x="","CHECK",_xlfn.IFS(_xlpm.x&lt;=1,"Immediate",_xlpm.x&lt;=6,"Fast",_xlpm.x&lt;=24,"Moderate",_xlpm.x&gt;24,"Delayed")))</f>
        <v>Delayed</v>
      </c>
      <c r="AC1374">
        <v>3</v>
      </c>
      <c r="AD1374" t="str" cm="1">
        <f t="array" ref="AD1374">IF(Table2[[#This Row],[Interaction_Count_Final]]="","N/A",_xlfn.IFS(Table2[[#This Row],[Interaction_Count_Final]]&lt;=2,"Low",Table2[[#This Row],[Interaction_Count_Final]]&lt;=5,"Medium",Table2[[#This Row],[Interaction_Count_Final]]&gt;=6,"High",TRUE,"CHECK"))</f>
        <v>Medium</v>
      </c>
      <c r="AE1374" t="s">
        <v>7289</v>
      </c>
      <c r="AF1374" t="b">
        <v>1</v>
      </c>
      <c r="AG1374" t="b">
        <v>1</v>
      </c>
      <c r="AH1374">
        <v>1749</v>
      </c>
      <c r="AI1374">
        <v>45413</v>
      </c>
      <c r="AJ1374" t="b">
        <v>1</v>
      </c>
      <c r="AK1374" t="e" cm="1">
        <f t="array" ref="AK1374">_xlfn.LET(
  _xlpm.txt,TRIM(Raw_Data!F1374),
  _xlpm.norm,SUBSTITUTE(SUBSTITUTE(_xlpm.txt,"-","/"),".","/"),
  _xlpm.p,_xlfn.TEXTSPLIT(_xlpm.norm,"/"),
  _xlpm.a,VALUE(INDEX(_xlpm.p,1)),
  _xlpm.b,VALUE(INDEX(_xlpm.p,2)),
  IF(AND(_xlpm.a&lt;=12,_xlpm.b&lt;=12),"REVIEW_AMBIGUOUS","OK")
)</f>
        <v>#REF!</v>
      </c>
    </row>
    <row r="1375" spans="1:37">
      <c r="A1375" t="s">
        <v>4091</v>
      </c>
      <c r="B1375" t="s">
        <v>4091</v>
      </c>
      <c r="C1375" t="b">
        <v>0</v>
      </c>
      <c r="D1375" t="s">
        <v>7257</v>
      </c>
      <c r="E1375" t="s">
        <v>8327</v>
      </c>
      <c r="F1375" t="s">
        <v>8327</v>
      </c>
      <c r="G1375" t="s">
        <v>7258</v>
      </c>
      <c r="H1375" t="s">
        <v>447</v>
      </c>
      <c r="I1375" t="s">
        <v>447</v>
      </c>
      <c r="J1375" t="s">
        <v>447</v>
      </c>
      <c r="K1375" t="s">
        <v>193</v>
      </c>
      <c r="L1375" t="s">
        <v>193</v>
      </c>
      <c r="M1375">
        <f>IF(UPPER(TRIM(Table2[[#This Row],[Status_Clean]]))="CONVERTED",1,0)</f>
        <v>0</v>
      </c>
      <c r="N1375">
        <f>IF(ISNUMBER(MATCH(UPPER(TRIM(Table2[[#This Row],[Status_Clean]])),{"CONTACTED","QUALIFIED","CONVERTED"},0)),1,0)</f>
        <v>0</v>
      </c>
      <c r="O1375" cm="1">
        <f t="array" ref="O1375">_xlfn.SWITCH(UPPER(TRIM(Table2[[#This Row],[Status_Clean]])),"NEW",1,"CONTACTED",2,"QUALIFIED",3,"CONVERTED",4,"LOST",5,99)</f>
        <v>1</v>
      </c>
      <c r="P1375" t="s">
        <v>4093</v>
      </c>
      <c r="Q1375" t="s">
        <v>8328</v>
      </c>
      <c r="R1375" t="s">
        <v>8328</v>
      </c>
      <c r="S1375">
        <v>45380</v>
      </c>
      <c r="T1375" t="s">
        <v>7261</v>
      </c>
      <c r="U1375">
        <v>45380</v>
      </c>
      <c r="V1375" t="s">
        <v>7295</v>
      </c>
      <c r="W1375" t="s">
        <v>7271</v>
      </c>
      <c r="X1375" t="s">
        <v>7284</v>
      </c>
      <c r="Y1375" t="s">
        <v>7312</v>
      </c>
      <c r="Z1375" t="s">
        <v>4094</v>
      </c>
      <c r="AA1375">
        <v>66.8</v>
      </c>
      <c r="AB1375" t="str" cm="1">
        <f t="array" ref="AB1375">_xlfn.LET(_xlpm.x,IFERROR(VALUE(Table2[[#This Row],[Response_Time_Hours]]),""),IF(_xlpm.x="","CHECK",_xlfn.IFS(_xlpm.x&lt;=1,"Immediate",_xlpm.x&lt;=6,"Fast",_xlpm.x&lt;=24,"Moderate",_xlpm.x&gt;24,"Delayed")))</f>
        <v>Delayed</v>
      </c>
      <c r="AC1375">
        <v>49</v>
      </c>
      <c r="AD1375" t="str" cm="1">
        <f t="array" ref="AD1375">IF(Table2[[#This Row],[Interaction_Count_Final]]="","N/A",_xlfn.IFS(Table2[[#This Row],[Interaction_Count_Final]]&lt;=2,"Low",Table2[[#This Row],[Interaction_Count_Final]]&lt;=5,"Medium",Table2[[#This Row],[Interaction_Count_Final]]&gt;=6,"High",TRUE,"CHECK"))</f>
        <v>High</v>
      </c>
      <c r="AE1375" t="s">
        <v>7266</v>
      </c>
      <c r="AF1375" t="b">
        <v>1</v>
      </c>
      <c r="AG1375" t="b">
        <v>1</v>
      </c>
      <c r="AH1375">
        <v>1750</v>
      </c>
      <c r="AI1375">
        <v>45380</v>
      </c>
      <c r="AJ1375" t="b">
        <v>1</v>
      </c>
      <c r="AK1375" t="e" cm="1">
        <f t="array" ref="AK1375">_xlfn.LET(
  _xlpm.txt,TRIM(Raw_Data!F1375),
  _xlpm.norm,SUBSTITUTE(SUBSTITUTE(_xlpm.txt,"-","/"),".","/"),
  _xlpm.p,_xlfn.TEXTSPLIT(_xlpm.norm,"/"),
  _xlpm.a,VALUE(INDEX(_xlpm.p,1)),
  _xlpm.b,VALUE(INDEX(_xlpm.p,2)),
  IF(AND(_xlpm.a&lt;=12,_xlpm.b&lt;=12),"REVIEW_AMBIGUOUS","OK")
)</f>
        <v>#REF!</v>
      </c>
    </row>
    <row r="1376" spans="1:37">
      <c r="A1376" t="s">
        <v>4095</v>
      </c>
      <c r="B1376" t="s">
        <v>4095</v>
      </c>
      <c r="C1376" t="b">
        <v>0</v>
      </c>
      <c r="D1376" t="s">
        <v>7257</v>
      </c>
      <c r="E1376" t="s">
        <v>4096</v>
      </c>
      <c r="F1376" t="s">
        <v>4096</v>
      </c>
      <c r="G1376" t="s">
        <v>7274</v>
      </c>
      <c r="H1376" t="s">
        <v>1356</v>
      </c>
      <c r="I1376" t="s">
        <v>1356</v>
      </c>
      <c r="J1376" t="s">
        <v>1356</v>
      </c>
      <c r="K1376" t="s">
        <v>71</v>
      </c>
      <c r="L1376" t="s">
        <v>71</v>
      </c>
      <c r="M1376">
        <f>IF(UPPER(TRIM(Table2[[#This Row],[Status_Clean]]))="CONVERTED",1,0)</f>
        <v>0</v>
      </c>
      <c r="N1376">
        <f>IF(ISNUMBER(MATCH(UPPER(TRIM(Table2[[#This Row],[Status_Clean]])),{"CONTACTED","QUALIFIED","CONVERTED"},0)),1,0)</f>
        <v>1</v>
      </c>
      <c r="O1376" cm="1">
        <f t="array" ref="O1376">_xlfn.SWITCH(UPPER(TRIM(Table2[[#This Row],[Status_Clean]])),"NEW",1,"CONTACTED",2,"QUALIFIED",3,"CONVERTED",4,"LOST",5,99)</f>
        <v>3</v>
      </c>
      <c r="P1376">
        <v>44966</v>
      </c>
      <c r="Q1376" t="s">
        <v>7919</v>
      </c>
      <c r="R1376" t="s">
        <v>7919</v>
      </c>
      <c r="S1376">
        <v>44966</v>
      </c>
      <c r="T1376" t="s">
        <v>7261</v>
      </c>
      <c r="U1376">
        <v>44966</v>
      </c>
      <c r="V1376" t="s">
        <v>7283</v>
      </c>
      <c r="W1376" t="s">
        <v>7263</v>
      </c>
      <c r="X1376" t="s">
        <v>7284</v>
      </c>
      <c r="Y1376" t="s">
        <v>7285</v>
      </c>
      <c r="Z1376" t="s">
        <v>4097</v>
      </c>
      <c r="AA1376">
        <v>18.7</v>
      </c>
      <c r="AB1376" t="str" cm="1">
        <f t="array" ref="AB1376">_xlfn.LET(_xlpm.x,IFERROR(VALUE(Table2[[#This Row],[Response_Time_Hours]]),""),IF(_xlpm.x="","CHECK",_xlfn.IFS(_xlpm.x&lt;=1,"Immediate",_xlpm.x&lt;=6,"Fast",_xlpm.x&lt;=24,"Moderate",_xlpm.x&gt;24,"Delayed")))</f>
        <v>Moderate</v>
      </c>
      <c r="AC1376">
        <v>4</v>
      </c>
      <c r="AD1376" t="str" cm="1">
        <f t="array" ref="AD1376">IF(Table2[[#This Row],[Interaction_Count_Final]]="","N/A",_xlfn.IFS(Table2[[#This Row],[Interaction_Count_Final]]&lt;=2,"Low",Table2[[#This Row],[Interaction_Count_Final]]&lt;=5,"Medium",Table2[[#This Row],[Interaction_Count_Final]]&gt;=6,"High",TRUE,"CHECK"))</f>
        <v>Medium</v>
      </c>
      <c r="AE1376" t="s">
        <v>7273</v>
      </c>
      <c r="AF1376" t="b">
        <v>1</v>
      </c>
      <c r="AG1376" t="b">
        <v>1</v>
      </c>
      <c r="AH1376">
        <v>1751</v>
      </c>
      <c r="AI1376">
        <v>44966</v>
      </c>
      <c r="AJ1376" t="b">
        <v>1</v>
      </c>
      <c r="AK1376" t="e" cm="1">
        <f t="array" ref="AK1376">_xlfn.LET(
  _xlpm.txt,TRIM(Raw_Data!F1376),
  _xlpm.norm,SUBSTITUTE(SUBSTITUTE(_xlpm.txt,"-","/"),".","/"),
  _xlpm.p,_xlfn.TEXTSPLIT(_xlpm.norm,"/"),
  _xlpm.a,VALUE(INDEX(_xlpm.p,1)),
  _xlpm.b,VALUE(INDEX(_xlpm.p,2)),
  IF(AND(_xlpm.a&lt;=12,_xlpm.b&lt;=12),"REVIEW_AMBIGUOUS","OK")
)</f>
        <v>#REF!</v>
      </c>
    </row>
    <row r="1377" spans="1:37">
      <c r="A1377" t="s">
        <v>4098</v>
      </c>
      <c r="B1377" t="s">
        <v>4098</v>
      </c>
      <c r="C1377" t="b">
        <v>0</v>
      </c>
      <c r="D1377" t="s">
        <v>7257</v>
      </c>
      <c r="E1377" t="s">
        <v>4099</v>
      </c>
      <c r="F1377" t="s">
        <v>4099</v>
      </c>
      <c r="G1377" t="s">
        <v>7274</v>
      </c>
      <c r="H1377" t="s">
        <v>473</v>
      </c>
      <c r="I1377" t="s">
        <v>473</v>
      </c>
      <c r="J1377" t="s">
        <v>473</v>
      </c>
      <c r="K1377" t="s">
        <v>71</v>
      </c>
      <c r="L1377" t="s">
        <v>71</v>
      </c>
      <c r="M1377">
        <f>IF(UPPER(TRIM(Table2[[#This Row],[Status_Clean]]))="CONVERTED",1,0)</f>
        <v>0</v>
      </c>
      <c r="N1377">
        <f>IF(ISNUMBER(MATCH(UPPER(TRIM(Table2[[#This Row],[Status_Clean]])),{"CONTACTED","QUALIFIED","CONVERTED"},0)),1,0)</f>
        <v>1</v>
      </c>
      <c r="O1377" cm="1">
        <f t="array" ref="O1377">_xlfn.SWITCH(UPPER(TRIM(Table2[[#This Row],[Status_Clean]])),"NEW",1,"CONTACTED",2,"QUALIFIED",3,"CONVERTED",4,"LOST",5,99)</f>
        <v>3</v>
      </c>
      <c r="P1377">
        <v>45475</v>
      </c>
      <c r="Q1377" t="s">
        <v>7473</v>
      </c>
      <c r="R1377" t="s">
        <v>7473</v>
      </c>
      <c r="S1377">
        <v>45475</v>
      </c>
      <c r="T1377" t="s">
        <v>7261</v>
      </c>
      <c r="U1377">
        <v>45475</v>
      </c>
      <c r="V1377" t="s">
        <v>7305</v>
      </c>
      <c r="W1377" t="s">
        <v>7271</v>
      </c>
      <c r="X1377" t="s">
        <v>7288</v>
      </c>
      <c r="Y1377" t="s">
        <v>7265</v>
      </c>
      <c r="Z1377">
        <v>23</v>
      </c>
      <c r="AA1377">
        <v>23</v>
      </c>
      <c r="AB1377" t="str" cm="1">
        <f t="array" ref="AB1377">_xlfn.LET(_xlpm.x,IFERROR(VALUE(Table2[[#This Row],[Response_Time_Hours]]),""),IF(_xlpm.x="","CHECK",_xlfn.IFS(_xlpm.x&lt;=1,"Immediate",_xlpm.x&lt;=6,"Fast",_xlpm.x&lt;=24,"Moderate",_xlpm.x&gt;24,"Delayed")))</f>
        <v>Moderate</v>
      </c>
      <c r="AC1377">
        <v>21</v>
      </c>
      <c r="AD1377" t="str" cm="1">
        <f t="array" ref="AD1377">IF(Table2[[#This Row],[Interaction_Count_Final]]="","N/A",_xlfn.IFS(Table2[[#This Row],[Interaction_Count_Final]]&lt;=2,"Low",Table2[[#This Row],[Interaction_Count_Final]]&lt;=5,"Medium",Table2[[#This Row],[Interaction_Count_Final]]&gt;=6,"High",TRUE,"CHECK"))</f>
        <v>High</v>
      </c>
      <c r="AE1377" t="s">
        <v>7266</v>
      </c>
      <c r="AF1377" t="b">
        <v>1</v>
      </c>
      <c r="AG1377" t="b">
        <v>1</v>
      </c>
      <c r="AH1377">
        <v>1752</v>
      </c>
      <c r="AI1377">
        <v>45475</v>
      </c>
      <c r="AJ1377" t="b">
        <v>1</v>
      </c>
      <c r="AK1377" t="e" cm="1">
        <f t="array" ref="AK1377">_xlfn.LET(
  _xlpm.txt,TRIM(Raw_Data!F1377),
  _xlpm.norm,SUBSTITUTE(SUBSTITUTE(_xlpm.txt,"-","/"),".","/"),
  _xlpm.p,_xlfn.TEXTSPLIT(_xlpm.norm,"/"),
  _xlpm.a,VALUE(INDEX(_xlpm.p,1)),
  _xlpm.b,VALUE(INDEX(_xlpm.p,2)),
  IF(AND(_xlpm.a&lt;=12,_xlpm.b&lt;=12),"REVIEW_AMBIGUOUS","OK")
)</f>
        <v>#REF!</v>
      </c>
    </row>
    <row r="1378" spans="1:37">
      <c r="A1378" t="s">
        <v>4100</v>
      </c>
      <c r="B1378" t="s">
        <v>4100</v>
      </c>
      <c r="C1378" t="b">
        <v>0</v>
      </c>
      <c r="D1378" t="s">
        <v>7257</v>
      </c>
      <c r="E1378" t="s">
        <v>4101</v>
      </c>
      <c r="F1378" t="s">
        <v>4101</v>
      </c>
      <c r="G1378" t="s">
        <v>7274</v>
      </c>
      <c r="H1378" t="s">
        <v>222</v>
      </c>
      <c r="I1378" t="s">
        <v>222</v>
      </c>
      <c r="J1378" t="s">
        <v>222</v>
      </c>
      <c r="K1378" t="s">
        <v>193</v>
      </c>
      <c r="L1378" t="s">
        <v>193</v>
      </c>
      <c r="M1378">
        <f>IF(UPPER(TRIM(Table2[[#This Row],[Status_Clean]]))="CONVERTED",1,0)</f>
        <v>0</v>
      </c>
      <c r="N1378">
        <f>IF(ISNUMBER(MATCH(UPPER(TRIM(Table2[[#This Row],[Status_Clean]])),{"CONTACTED","QUALIFIED","CONVERTED"},0)),1,0)</f>
        <v>0</v>
      </c>
      <c r="O1378" cm="1">
        <f t="array" ref="O1378">_xlfn.SWITCH(UPPER(TRIM(Table2[[#This Row],[Status_Clean]])),"NEW",1,"CONTACTED",2,"QUALIFIED",3,"CONVERTED",4,"LOST",5,99)</f>
        <v>1</v>
      </c>
      <c r="P1378">
        <v>44938</v>
      </c>
      <c r="Q1378" t="s">
        <v>7316</v>
      </c>
      <c r="R1378" t="s">
        <v>7316</v>
      </c>
      <c r="S1378">
        <v>44938</v>
      </c>
      <c r="T1378" t="s">
        <v>7261</v>
      </c>
      <c r="U1378">
        <v>44938</v>
      </c>
      <c r="V1378" t="s">
        <v>7317</v>
      </c>
      <c r="W1378" t="s">
        <v>7263</v>
      </c>
      <c r="X1378" t="s">
        <v>7284</v>
      </c>
      <c r="Y1378" t="s">
        <v>7285</v>
      </c>
      <c r="Z1378" t="s">
        <v>4102</v>
      </c>
      <c r="AA1378">
        <v>63.3</v>
      </c>
      <c r="AB1378" t="str" cm="1">
        <f t="array" ref="AB1378">_xlfn.LET(_xlpm.x,IFERROR(VALUE(Table2[[#This Row],[Response_Time_Hours]]),""),IF(_xlpm.x="","CHECK",_xlfn.IFS(_xlpm.x&lt;=1,"Immediate",_xlpm.x&lt;=6,"Fast",_xlpm.x&lt;=24,"Moderate",_xlpm.x&gt;24,"Delayed")))</f>
        <v>Delayed</v>
      </c>
      <c r="AC1378">
        <v>30</v>
      </c>
      <c r="AD1378" t="str" cm="1">
        <f t="array" ref="AD1378">IF(Table2[[#This Row],[Interaction_Count_Final]]="","N/A",_xlfn.IFS(Table2[[#This Row],[Interaction_Count_Final]]&lt;=2,"Low",Table2[[#This Row],[Interaction_Count_Final]]&lt;=5,"Medium",Table2[[#This Row],[Interaction_Count_Final]]&gt;=6,"High",TRUE,"CHECK"))</f>
        <v>High</v>
      </c>
      <c r="AE1378" t="s">
        <v>7266</v>
      </c>
      <c r="AF1378" t="b">
        <v>1</v>
      </c>
      <c r="AG1378" t="b">
        <v>1</v>
      </c>
      <c r="AH1378">
        <v>1753</v>
      </c>
      <c r="AI1378">
        <v>44938</v>
      </c>
      <c r="AJ1378" t="b">
        <v>1</v>
      </c>
      <c r="AK1378" t="e" cm="1">
        <f t="array" ref="AK1378">_xlfn.LET(
  _xlpm.txt,TRIM(Raw_Data!F1378),
  _xlpm.norm,SUBSTITUTE(SUBSTITUTE(_xlpm.txt,"-","/"),".","/"),
  _xlpm.p,_xlfn.TEXTSPLIT(_xlpm.norm,"/"),
  _xlpm.a,VALUE(INDEX(_xlpm.p,1)),
  _xlpm.b,VALUE(INDEX(_xlpm.p,2)),
  IF(AND(_xlpm.a&lt;=12,_xlpm.b&lt;=12),"REVIEW_AMBIGUOUS","OK")
)</f>
        <v>#REF!</v>
      </c>
    </row>
    <row r="1379" spans="1:37">
      <c r="A1379" t="s">
        <v>4103</v>
      </c>
      <c r="B1379" t="s">
        <v>4103</v>
      </c>
      <c r="C1379" t="b">
        <v>0</v>
      </c>
      <c r="D1379" t="s">
        <v>7257</v>
      </c>
      <c r="E1379" t="s">
        <v>4104</v>
      </c>
      <c r="F1379" t="s">
        <v>4104</v>
      </c>
      <c r="G1379" t="s">
        <v>7303</v>
      </c>
      <c r="H1379" t="s">
        <v>600</v>
      </c>
      <c r="I1379" t="s">
        <v>600</v>
      </c>
      <c r="J1379" t="s">
        <v>254</v>
      </c>
      <c r="K1379" t="s">
        <v>193</v>
      </c>
      <c r="L1379" t="s">
        <v>193</v>
      </c>
      <c r="M1379">
        <f>IF(UPPER(TRIM(Table2[[#This Row],[Status_Clean]]))="CONVERTED",1,0)</f>
        <v>0</v>
      </c>
      <c r="N1379">
        <f>IF(ISNUMBER(MATCH(UPPER(TRIM(Table2[[#This Row],[Status_Clean]])),{"CONTACTED","QUALIFIED","CONVERTED"},0)),1,0)</f>
        <v>0</v>
      </c>
      <c r="O1379" cm="1">
        <f t="array" ref="O1379">_xlfn.SWITCH(UPPER(TRIM(Table2[[#This Row],[Status_Clean]])),"NEW",1,"CONTACTED",2,"QUALIFIED",3,"CONVERTED",4,"LOST",5,99)</f>
        <v>1</v>
      </c>
      <c r="P1379">
        <v>45628</v>
      </c>
      <c r="Q1379" t="s">
        <v>8286</v>
      </c>
      <c r="R1379" t="s">
        <v>8286</v>
      </c>
      <c r="S1379">
        <v>45628</v>
      </c>
      <c r="T1379" t="s">
        <v>7261</v>
      </c>
      <c r="U1379">
        <v>45628</v>
      </c>
      <c r="V1379" t="s">
        <v>7262</v>
      </c>
      <c r="W1379" t="s">
        <v>7271</v>
      </c>
      <c r="X1379" t="s">
        <v>7264</v>
      </c>
      <c r="Y1379" t="s">
        <v>7298</v>
      </c>
      <c r="Z1379">
        <v>51</v>
      </c>
      <c r="AA1379">
        <v>51</v>
      </c>
      <c r="AB1379" t="str" cm="1">
        <f t="array" ref="AB1379">_xlfn.LET(_xlpm.x,IFERROR(VALUE(Table2[[#This Row],[Response_Time_Hours]]),""),IF(_xlpm.x="","CHECK",_xlfn.IFS(_xlpm.x&lt;=1,"Immediate",_xlpm.x&lt;=6,"Fast",_xlpm.x&lt;=24,"Moderate",_xlpm.x&gt;24,"Delayed")))</f>
        <v>Delayed</v>
      </c>
      <c r="AC1379">
        <v>17</v>
      </c>
      <c r="AD1379" t="str" cm="1">
        <f t="array" ref="AD1379">IF(Table2[[#This Row],[Interaction_Count_Final]]="","N/A",_xlfn.IFS(Table2[[#This Row],[Interaction_Count_Final]]&lt;=2,"Low",Table2[[#This Row],[Interaction_Count_Final]]&lt;=5,"Medium",Table2[[#This Row],[Interaction_Count_Final]]&gt;=6,"High",TRUE,"CHECK"))</f>
        <v>High</v>
      </c>
      <c r="AE1379" t="s">
        <v>7266</v>
      </c>
      <c r="AF1379" t="b">
        <v>1</v>
      </c>
      <c r="AG1379" t="b">
        <v>1</v>
      </c>
      <c r="AH1379">
        <v>1754</v>
      </c>
      <c r="AI1379">
        <v>45628</v>
      </c>
      <c r="AJ1379" t="b">
        <v>1</v>
      </c>
      <c r="AK1379" t="e" cm="1">
        <f t="array" ref="AK1379">_xlfn.LET(
  _xlpm.txt,TRIM(Raw_Data!F1379),
  _xlpm.norm,SUBSTITUTE(SUBSTITUTE(_xlpm.txt,"-","/"),".","/"),
  _xlpm.p,_xlfn.TEXTSPLIT(_xlpm.norm,"/"),
  _xlpm.a,VALUE(INDEX(_xlpm.p,1)),
  _xlpm.b,VALUE(INDEX(_xlpm.p,2)),
  IF(AND(_xlpm.a&lt;=12,_xlpm.b&lt;=12),"REVIEW_AMBIGUOUS","OK")
)</f>
        <v>#REF!</v>
      </c>
    </row>
    <row r="1380" spans="1:37">
      <c r="A1380" t="s">
        <v>4105</v>
      </c>
      <c r="B1380" t="s">
        <v>4105</v>
      </c>
      <c r="C1380" t="b">
        <v>0</v>
      </c>
      <c r="D1380" t="s">
        <v>7257</v>
      </c>
      <c r="E1380" t="s">
        <v>4106</v>
      </c>
      <c r="F1380" t="s">
        <v>4106</v>
      </c>
      <c r="G1380" t="s">
        <v>7268</v>
      </c>
      <c r="H1380" t="s">
        <v>352</v>
      </c>
      <c r="I1380" t="s">
        <v>352</v>
      </c>
      <c r="J1380" t="s">
        <v>447</v>
      </c>
      <c r="K1380" t="s">
        <v>125</v>
      </c>
      <c r="L1380" t="s">
        <v>125</v>
      </c>
      <c r="M1380">
        <f>IF(UPPER(TRIM(Table2[[#This Row],[Status_Clean]]))="CONVERTED",1,0)</f>
        <v>0</v>
      </c>
      <c r="N1380">
        <f>IF(ISNUMBER(MATCH(UPPER(TRIM(Table2[[#This Row],[Status_Clean]])),{"CONTACTED","QUALIFIED","CONVERTED"},0)),1,0)</f>
        <v>1</v>
      </c>
      <c r="O1380" cm="1">
        <f t="array" ref="O1380">_xlfn.SWITCH(UPPER(TRIM(Table2[[#This Row],[Status_Clean]])),"NEW",1,"CONTACTED",2,"QUALIFIED",3,"CONVERTED",4,"LOST",5,99)</f>
        <v>2</v>
      </c>
      <c r="P1380">
        <v>45522</v>
      </c>
      <c r="Q1380" t="s">
        <v>8097</v>
      </c>
      <c r="R1380" t="s">
        <v>8097</v>
      </c>
      <c r="S1380">
        <v>45522</v>
      </c>
      <c r="T1380" t="s">
        <v>7261</v>
      </c>
      <c r="U1380">
        <v>45522</v>
      </c>
      <c r="V1380" t="s">
        <v>7310</v>
      </c>
      <c r="W1380" t="s">
        <v>7271</v>
      </c>
      <c r="X1380" t="s">
        <v>7288</v>
      </c>
      <c r="Y1380" t="s">
        <v>7293</v>
      </c>
      <c r="Z1380" t="s">
        <v>4107</v>
      </c>
      <c r="AA1380">
        <v>6.6</v>
      </c>
      <c r="AB1380" t="str" cm="1">
        <f t="array" ref="AB1380">_xlfn.LET(_xlpm.x,IFERROR(VALUE(Table2[[#This Row],[Response_Time_Hours]]),""),IF(_xlpm.x="","CHECK",_xlfn.IFS(_xlpm.x&lt;=1,"Immediate",_xlpm.x&lt;=6,"Fast",_xlpm.x&lt;=24,"Moderate",_xlpm.x&gt;24,"Delayed")))</f>
        <v>Moderate</v>
      </c>
      <c r="AC1380">
        <v>20</v>
      </c>
      <c r="AD1380" t="str" cm="1">
        <f t="array" ref="AD1380">IF(Table2[[#This Row],[Interaction_Count_Final]]="","N/A",_xlfn.IFS(Table2[[#This Row],[Interaction_Count_Final]]&lt;=2,"Low",Table2[[#This Row],[Interaction_Count_Final]]&lt;=5,"Medium",Table2[[#This Row],[Interaction_Count_Final]]&gt;=6,"High",TRUE,"CHECK"))</f>
        <v>High</v>
      </c>
      <c r="AE1380" t="s">
        <v>7266</v>
      </c>
      <c r="AF1380" t="b">
        <v>1</v>
      </c>
      <c r="AG1380" t="b">
        <v>1</v>
      </c>
      <c r="AH1380">
        <v>1756</v>
      </c>
      <c r="AI1380">
        <v>45522</v>
      </c>
      <c r="AJ1380" t="b">
        <v>1</v>
      </c>
      <c r="AK1380" t="e" cm="1">
        <f t="array" ref="AK1380">_xlfn.LET(
  _xlpm.txt,TRIM(Raw_Data!F1380),
  _xlpm.norm,SUBSTITUTE(SUBSTITUTE(_xlpm.txt,"-","/"),".","/"),
  _xlpm.p,_xlfn.TEXTSPLIT(_xlpm.norm,"/"),
  _xlpm.a,VALUE(INDEX(_xlpm.p,1)),
  _xlpm.b,VALUE(INDEX(_xlpm.p,2)),
  IF(AND(_xlpm.a&lt;=12,_xlpm.b&lt;=12),"REVIEW_AMBIGUOUS","OK")
)</f>
        <v>#REF!</v>
      </c>
    </row>
    <row r="1381" spans="1:37">
      <c r="A1381" t="s">
        <v>4108</v>
      </c>
      <c r="B1381" t="s">
        <v>4108</v>
      </c>
      <c r="C1381" t="b">
        <v>1</v>
      </c>
      <c r="D1381" t="s">
        <v>7257</v>
      </c>
      <c r="E1381" t="s">
        <v>4109</v>
      </c>
      <c r="F1381" t="s">
        <v>4109</v>
      </c>
      <c r="G1381" t="s">
        <v>7303</v>
      </c>
      <c r="H1381" t="s">
        <v>473</v>
      </c>
      <c r="I1381" t="s">
        <v>473</v>
      </c>
      <c r="J1381" t="s">
        <v>473</v>
      </c>
      <c r="K1381" t="s">
        <v>193</v>
      </c>
      <c r="L1381" t="s">
        <v>193</v>
      </c>
      <c r="M1381">
        <f>IF(UPPER(TRIM(Table2[[#This Row],[Status_Clean]]))="CONVERTED",1,0)</f>
        <v>0</v>
      </c>
      <c r="N1381">
        <f>IF(ISNUMBER(MATCH(UPPER(TRIM(Table2[[#This Row],[Status_Clean]])),{"CONTACTED","QUALIFIED","CONVERTED"},0)),1,0)</f>
        <v>0</v>
      </c>
      <c r="O1381" cm="1">
        <f t="array" ref="O1381">_xlfn.SWITCH(UPPER(TRIM(Table2[[#This Row],[Status_Clean]])),"NEW",1,"CONTACTED",2,"QUALIFIED",3,"CONVERTED",4,"LOST",5,99)</f>
        <v>1</v>
      </c>
      <c r="P1381" t="s">
        <v>4110</v>
      </c>
      <c r="Q1381" t="s">
        <v>7934</v>
      </c>
      <c r="R1381" t="s">
        <v>7934</v>
      </c>
      <c r="S1381">
        <v>45082</v>
      </c>
      <c r="T1381" t="s">
        <v>7261</v>
      </c>
      <c r="U1381">
        <v>45082</v>
      </c>
      <c r="V1381" t="s">
        <v>7276</v>
      </c>
      <c r="W1381" t="s">
        <v>7263</v>
      </c>
      <c r="X1381" t="s">
        <v>7277</v>
      </c>
      <c r="Y1381" t="s">
        <v>7298</v>
      </c>
      <c r="Z1381">
        <v>59.5</v>
      </c>
      <c r="AA1381">
        <v>59.5</v>
      </c>
      <c r="AB1381" t="str" cm="1">
        <f t="array" ref="AB1381">_xlfn.LET(_xlpm.x,IFERROR(VALUE(Table2[[#This Row],[Response_Time_Hours]]),""),IF(_xlpm.x="","CHECK",_xlfn.IFS(_xlpm.x&lt;=1,"Immediate",_xlpm.x&lt;=6,"Fast",_xlpm.x&lt;=24,"Moderate",_xlpm.x&gt;24,"Delayed")))</f>
        <v>Delayed</v>
      </c>
      <c r="AC1381">
        <v>2</v>
      </c>
      <c r="AD1381" t="str" cm="1">
        <f t="array" ref="AD1381">IF(Table2[[#This Row],[Interaction_Count_Final]]="","N/A",_xlfn.IFS(Table2[[#This Row],[Interaction_Count_Final]]&lt;=2,"Low",Table2[[#This Row],[Interaction_Count_Final]]&lt;=5,"Medium",Table2[[#This Row],[Interaction_Count_Final]]&gt;=6,"High",TRUE,"CHECK"))</f>
        <v>Low</v>
      </c>
      <c r="AE1381" t="s">
        <v>7273</v>
      </c>
      <c r="AF1381" t="b">
        <v>1</v>
      </c>
      <c r="AG1381" t="b">
        <v>1</v>
      </c>
      <c r="AH1381">
        <v>1757</v>
      </c>
      <c r="AI1381">
        <v>45082</v>
      </c>
      <c r="AJ1381" t="b">
        <v>1</v>
      </c>
      <c r="AK1381" t="str" cm="1">
        <f t="array" ref="AK1381">_xlfn.LET(
  _xlpm.txt,TRIM(Raw_Data!F1381),
  _xlpm.norm,SUBSTITUTE(SUBSTITUTE(_xlpm.txt,"-","/"),".","/"),
  _xlpm.p,_xlfn.TEXTSPLIT(_xlpm.norm,"/"),
  _xlpm.a,VALUE(INDEX(_xlpm.p,1)),
  _xlpm.b,VALUE(INDEX(_xlpm.p,2)),
  IF(AND(_xlpm.a&lt;=12,_xlpm.b&lt;=12),"REVIEW_AMBIGUOUS","OK")
)</f>
        <v>REVIEW_AMBIGUOUS</v>
      </c>
    </row>
    <row r="1382" spans="1:37">
      <c r="A1382" t="s">
        <v>4111</v>
      </c>
      <c r="B1382" t="s">
        <v>4111</v>
      </c>
      <c r="C1382" t="b">
        <v>0</v>
      </c>
      <c r="D1382" t="s">
        <v>7257</v>
      </c>
      <c r="E1382" t="s">
        <v>4112</v>
      </c>
      <c r="F1382" t="s">
        <v>4112</v>
      </c>
      <c r="G1382" t="s">
        <v>7303</v>
      </c>
      <c r="H1382" t="s">
        <v>1165</v>
      </c>
      <c r="I1382" t="s">
        <v>1165</v>
      </c>
      <c r="J1382" t="s">
        <v>101</v>
      </c>
      <c r="K1382" t="s">
        <v>193</v>
      </c>
      <c r="L1382" t="s">
        <v>193</v>
      </c>
      <c r="M1382">
        <f>IF(UPPER(TRIM(Table2[[#This Row],[Status_Clean]]))="CONVERTED",1,0)</f>
        <v>0</v>
      </c>
      <c r="N1382">
        <f>IF(ISNUMBER(MATCH(UPPER(TRIM(Table2[[#This Row],[Status_Clean]])),{"CONTACTED","QUALIFIED","CONVERTED"},0)),1,0)</f>
        <v>0</v>
      </c>
      <c r="O1382" cm="1">
        <f t="array" ref="O1382">_xlfn.SWITCH(UPPER(TRIM(Table2[[#This Row],[Status_Clean]])),"NEW",1,"CONTACTED",2,"QUALIFIED",3,"CONVERTED",4,"LOST",5,99)</f>
        <v>1</v>
      </c>
      <c r="P1382" t="s">
        <v>4113</v>
      </c>
      <c r="Q1382" t="s">
        <v>8329</v>
      </c>
      <c r="R1382" t="s">
        <v>8329</v>
      </c>
      <c r="S1382">
        <v>45376</v>
      </c>
      <c r="T1382" t="s">
        <v>7261</v>
      </c>
      <c r="U1382">
        <v>45376</v>
      </c>
      <c r="V1382" t="s">
        <v>7295</v>
      </c>
      <c r="W1382" t="s">
        <v>7271</v>
      </c>
      <c r="X1382" t="s">
        <v>7284</v>
      </c>
      <c r="Y1382" t="s">
        <v>7298</v>
      </c>
      <c r="Z1382" t="s">
        <v>2106</v>
      </c>
      <c r="AA1382">
        <v>24</v>
      </c>
      <c r="AB1382" t="str" cm="1">
        <f t="array" ref="AB1382">_xlfn.LET(_xlpm.x,IFERROR(VALUE(Table2[[#This Row],[Response_Time_Hours]]),""),IF(_xlpm.x="","CHECK",_xlfn.IFS(_xlpm.x&lt;=1,"Immediate",_xlpm.x&lt;=6,"Fast",_xlpm.x&lt;=24,"Moderate",_xlpm.x&gt;24,"Delayed")))</f>
        <v>Moderate</v>
      </c>
      <c r="AC1382">
        <v>3</v>
      </c>
      <c r="AD1382" t="str" cm="1">
        <f t="array" ref="AD1382">IF(Table2[[#This Row],[Interaction_Count_Final]]="","N/A",_xlfn.IFS(Table2[[#This Row],[Interaction_Count_Final]]&lt;=2,"Low",Table2[[#This Row],[Interaction_Count_Final]]&lt;=5,"Medium",Table2[[#This Row],[Interaction_Count_Final]]&gt;=6,"High",TRUE,"CHECK"))</f>
        <v>Medium</v>
      </c>
      <c r="AE1382" t="s">
        <v>7273</v>
      </c>
      <c r="AF1382" t="b">
        <v>1</v>
      </c>
      <c r="AG1382" t="b">
        <v>1</v>
      </c>
      <c r="AH1382">
        <v>1758</v>
      </c>
      <c r="AI1382">
        <v>45376</v>
      </c>
      <c r="AJ1382" t="b">
        <v>1</v>
      </c>
      <c r="AK1382" t="str" cm="1">
        <f t="array" ref="AK1382">_xlfn.LET(
  _xlpm.txt,TRIM(Raw_Data!F1382),
  _xlpm.norm,SUBSTITUTE(SUBSTITUTE(_xlpm.txt,"-","/"),".","/"),
  _xlpm.p,_xlfn.TEXTSPLIT(_xlpm.norm,"/"),
  _xlpm.a,VALUE(INDEX(_xlpm.p,1)),
  _xlpm.b,VALUE(INDEX(_xlpm.p,2)),
  IF(AND(_xlpm.a&lt;=12,_xlpm.b&lt;=12),"REVIEW_AMBIGUOUS","OK")
)</f>
        <v>OK</v>
      </c>
    </row>
    <row r="1383" spans="1:37">
      <c r="A1383" t="s">
        <v>4114</v>
      </c>
      <c r="B1383" t="s">
        <v>4114</v>
      </c>
      <c r="C1383" t="b">
        <v>1</v>
      </c>
      <c r="D1383" t="s">
        <v>7257</v>
      </c>
      <c r="E1383" t="s">
        <v>4115</v>
      </c>
      <c r="F1383" t="s">
        <v>4115</v>
      </c>
      <c r="G1383" t="s">
        <v>7274</v>
      </c>
      <c r="H1383" t="s">
        <v>404</v>
      </c>
      <c r="I1383" t="s">
        <v>404</v>
      </c>
      <c r="J1383" t="s">
        <v>363</v>
      </c>
      <c r="K1383" t="s">
        <v>7259</v>
      </c>
      <c r="L1383" t="s">
        <v>193</v>
      </c>
      <c r="M1383">
        <f>IF(UPPER(TRIM(Table2[[#This Row],[Status_Clean]]))="CONVERTED",1,0)</f>
        <v>0</v>
      </c>
      <c r="N1383">
        <f>IF(ISNUMBER(MATCH(UPPER(TRIM(Table2[[#This Row],[Status_Clean]])),{"CONTACTED","QUALIFIED","CONVERTED"},0)),1,0)</f>
        <v>0</v>
      </c>
      <c r="O1383" cm="1">
        <f t="array" ref="O1383">_xlfn.SWITCH(UPPER(TRIM(Table2[[#This Row],[Status_Clean]])),"NEW",1,"CONTACTED",2,"QUALIFIED",3,"CONVERTED",4,"LOST",5,99)</f>
        <v>1</v>
      </c>
      <c r="P1383">
        <v>45084</v>
      </c>
      <c r="Q1383" t="s">
        <v>8330</v>
      </c>
      <c r="R1383" t="s">
        <v>8330</v>
      </c>
      <c r="S1383">
        <v>45084</v>
      </c>
      <c r="T1383" t="s">
        <v>7261</v>
      </c>
      <c r="U1383">
        <v>45084</v>
      </c>
      <c r="V1383" t="s">
        <v>7276</v>
      </c>
      <c r="W1383" t="s">
        <v>7263</v>
      </c>
      <c r="X1383" t="s">
        <v>7277</v>
      </c>
      <c r="Y1383" t="s">
        <v>7272</v>
      </c>
      <c r="Z1383" t="s">
        <v>3994</v>
      </c>
      <c r="AA1383">
        <v>25</v>
      </c>
      <c r="AB1383" t="str" cm="1">
        <f t="array" ref="AB1383">_xlfn.LET(_xlpm.x,IFERROR(VALUE(Table2[[#This Row],[Response_Time_Hours]]),""),IF(_xlpm.x="","CHECK",_xlfn.IFS(_xlpm.x&lt;=1,"Immediate",_xlpm.x&lt;=6,"Fast",_xlpm.x&lt;=24,"Moderate",_xlpm.x&gt;24,"Delayed")))</f>
        <v>Delayed</v>
      </c>
      <c r="AC1383">
        <v>5</v>
      </c>
      <c r="AD1383" t="str" cm="1">
        <f t="array" ref="AD1383">IF(Table2[[#This Row],[Interaction_Count_Final]]="","N/A",_xlfn.IFS(Table2[[#This Row],[Interaction_Count_Final]]&lt;=2,"Low",Table2[[#This Row],[Interaction_Count_Final]]&lt;=5,"Medium",Table2[[#This Row],[Interaction_Count_Final]]&gt;=6,"High",TRUE,"CHECK"))</f>
        <v>Medium</v>
      </c>
      <c r="AE1383" t="s">
        <v>7273</v>
      </c>
      <c r="AF1383" t="b">
        <v>1</v>
      </c>
      <c r="AG1383" t="b">
        <v>1</v>
      </c>
      <c r="AH1383">
        <v>1759</v>
      </c>
      <c r="AI1383">
        <v>45084</v>
      </c>
      <c r="AJ1383" t="b">
        <v>1</v>
      </c>
      <c r="AK1383" t="e" cm="1">
        <f t="array" ref="AK1383">_xlfn.LET(
  _xlpm.txt,TRIM(Raw_Data!F1383),
  _xlpm.norm,SUBSTITUTE(SUBSTITUTE(_xlpm.txt,"-","/"),".","/"),
  _xlpm.p,_xlfn.TEXTSPLIT(_xlpm.norm,"/"),
  _xlpm.a,VALUE(INDEX(_xlpm.p,1)),
  _xlpm.b,VALUE(INDEX(_xlpm.p,2)),
  IF(AND(_xlpm.a&lt;=12,_xlpm.b&lt;=12),"REVIEW_AMBIGUOUS","OK")
)</f>
        <v>#REF!</v>
      </c>
    </row>
    <row r="1384" spans="1:37">
      <c r="A1384" t="s">
        <v>4116</v>
      </c>
      <c r="B1384" t="s">
        <v>4116</v>
      </c>
      <c r="C1384" t="b">
        <v>0</v>
      </c>
      <c r="D1384" t="s">
        <v>7257</v>
      </c>
      <c r="E1384" t="s">
        <v>4117</v>
      </c>
      <c r="F1384" t="s">
        <v>4117</v>
      </c>
      <c r="G1384" t="s">
        <v>7274</v>
      </c>
      <c r="H1384" t="s">
        <v>758</v>
      </c>
      <c r="I1384" t="s">
        <v>758</v>
      </c>
      <c r="J1384" t="s">
        <v>469</v>
      </c>
      <c r="K1384" t="s">
        <v>7319</v>
      </c>
      <c r="L1384" t="s">
        <v>71</v>
      </c>
      <c r="M1384">
        <f>IF(UPPER(TRIM(Table2[[#This Row],[Status_Clean]]))="CONVERTED",1,0)</f>
        <v>0</v>
      </c>
      <c r="N1384">
        <f>IF(ISNUMBER(MATCH(UPPER(TRIM(Table2[[#This Row],[Status_Clean]])),{"CONTACTED","QUALIFIED","CONVERTED"},0)),1,0)</f>
        <v>1</v>
      </c>
      <c r="O1384" cm="1">
        <f t="array" ref="O1384">_xlfn.SWITCH(UPPER(TRIM(Table2[[#This Row],[Status_Clean]])),"NEW",1,"CONTACTED",2,"QUALIFIED",3,"CONVERTED",4,"LOST",5,99)</f>
        <v>3</v>
      </c>
      <c r="P1384">
        <v>45308</v>
      </c>
      <c r="Q1384" t="s">
        <v>8331</v>
      </c>
      <c r="R1384" t="s">
        <v>8331</v>
      </c>
      <c r="S1384">
        <v>45308</v>
      </c>
      <c r="T1384" t="s">
        <v>7261</v>
      </c>
      <c r="U1384">
        <v>45308</v>
      </c>
      <c r="V1384" t="s">
        <v>7317</v>
      </c>
      <c r="W1384" t="s">
        <v>7271</v>
      </c>
      <c r="X1384" t="s">
        <v>7284</v>
      </c>
      <c r="Y1384" t="s">
        <v>7272</v>
      </c>
      <c r="Z1384">
        <v>55</v>
      </c>
      <c r="AA1384">
        <v>55</v>
      </c>
      <c r="AB1384" t="str" cm="1">
        <f t="array" ref="AB1384">_xlfn.LET(_xlpm.x,IFERROR(VALUE(Table2[[#This Row],[Response_Time_Hours]]),""),IF(_xlpm.x="","CHECK",_xlfn.IFS(_xlpm.x&lt;=1,"Immediate",_xlpm.x&lt;=6,"Fast",_xlpm.x&lt;=24,"Moderate",_xlpm.x&gt;24,"Delayed")))</f>
        <v>Delayed</v>
      </c>
      <c r="AC1384">
        <v>23</v>
      </c>
      <c r="AD1384" t="str" cm="1">
        <f t="array" ref="AD1384">IF(Table2[[#This Row],[Interaction_Count_Final]]="","N/A",_xlfn.IFS(Table2[[#This Row],[Interaction_Count_Final]]&lt;=2,"Low",Table2[[#This Row],[Interaction_Count_Final]]&lt;=5,"Medium",Table2[[#This Row],[Interaction_Count_Final]]&gt;=6,"High",TRUE,"CHECK"))</f>
        <v>High</v>
      </c>
      <c r="AE1384" t="s">
        <v>7273</v>
      </c>
      <c r="AF1384" t="b">
        <v>1</v>
      </c>
      <c r="AG1384" t="b">
        <v>1</v>
      </c>
      <c r="AH1384">
        <v>1760</v>
      </c>
      <c r="AI1384">
        <v>45308</v>
      </c>
      <c r="AJ1384" t="b">
        <v>1</v>
      </c>
      <c r="AK1384" t="e" cm="1">
        <f t="array" ref="AK1384">_xlfn.LET(
  _xlpm.txt,TRIM(Raw_Data!F1384),
  _xlpm.norm,SUBSTITUTE(SUBSTITUTE(_xlpm.txt,"-","/"),".","/"),
  _xlpm.p,_xlfn.TEXTSPLIT(_xlpm.norm,"/"),
  _xlpm.a,VALUE(INDEX(_xlpm.p,1)),
  _xlpm.b,VALUE(INDEX(_xlpm.p,2)),
  IF(AND(_xlpm.a&lt;=12,_xlpm.b&lt;=12),"REVIEW_AMBIGUOUS","OK")
)</f>
        <v>#REF!</v>
      </c>
    </row>
    <row r="1385" spans="1:37">
      <c r="A1385" t="s">
        <v>4118</v>
      </c>
      <c r="B1385" t="s">
        <v>4118</v>
      </c>
      <c r="C1385" t="b">
        <v>1</v>
      </c>
      <c r="D1385" t="s">
        <v>7257</v>
      </c>
      <c r="E1385" t="s">
        <v>4119</v>
      </c>
      <c r="F1385" t="s">
        <v>4119</v>
      </c>
      <c r="G1385" t="s">
        <v>7258</v>
      </c>
      <c r="H1385" t="s">
        <v>69</v>
      </c>
      <c r="I1385" t="s">
        <v>69</v>
      </c>
      <c r="J1385" t="s">
        <v>69</v>
      </c>
      <c r="K1385" t="s">
        <v>173</v>
      </c>
      <c r="L1385" t="s">
        <v>173</v>
      </c>
      <c r="M1385">
        <f>IF(UPPER(TRIM(Table2[[#This Row],[Status_Clean]]))="CONVERTED",1,0)</f>
        <v>0</v>
      </c>
      <c r="N1385">
        <f>IF(ISNUMBER(MATCH(UPPER(TRIM(Table2[[#This Row],[Status_Clean]])),{"CONTACTED","QUALIFIED","CONVERTED"},0)),1,0)</f>
        <v>0</v>
      </c>
      <c r="O1385" cm="1">
        <f t="array" ref="O1385">_xlfn.SWITCH(UPPER(TRIM(Table2[[#This Row],[Status_Clean]])),"NEW",1,"CONTACTED",2,"QUALIFIED",3,"CONVERTED",4,"LOST",5,99)</f>
        <v>5</v>
      </c>
      <c r="P1385">
        <v>45397</v>
      </c>
      <c r="Q1385" t="s">
        <v>7976</v>
      </c>
      <c r="R1385" t="s">
        <v>7976</v>
      </c>
      <c r="S1385">
        <v>45397</v>
      </c>
      <c r="T1385" t="s">
        <v>7261</v>
      </c>
      <c r="U1385">
        <v>45397</v>
      </c>
      <c r="V1385" t="s">
        <v>7297</v>
      </c>
      <c r="W1385" t="s">
        <v>7271</v>
      </c>
      <c r="X1385" t="s">
        <v>7277</v>
      </c>
      <c r="Y1385" t="s">
        <v>7298</v>
      </c>
      <c r="Z1385" t="s">
        <v>4120</v>
      </c>
      <c r="AA1385">
        <v>22.5</v>
      </c>
      <c r="AB1385" t="str" cm="1">
        <f t="array" ref="AB1385">_xlfn.LET(_xlpm.x,IFERROR(VALUE(Table2[[#This Row],[Response_Time_Hours]]),""),IF(_xlpm.x="","CHECK",_xlfn.IFS(_xlpm.x&lt;=1,"Immediate",_xlpm.x&lt;=6,"Fast",_xlpm.x&lt;=24,"Moderate",_xlpm.x&gt;24,"Delayed")))</f>
        <v>Moderate</v>
      </c>
      <c r="AC1385">
        <v>38</v>
      </c>
      <c r="AD1385" t="str" cm="1">
        <f t="array" ref="AD1385">IF(Table2[[#This Row],[Interaction_Count_Final]]="","N/A",_xlfn.IFS(Table2[[#This Row],[Interaction_Count_Final]]&lt;=2,"Low",Table2[[#This Row],[Interaction_Count_Final]]&lt;=5,"Medium",Table2[[#This Row],[Interaction_Count_Final]]&gt;=6,"High",TRUE,"CHECK"))</f>
        <v>High</v>
      </c>
      <c r="AE1385" t="s">
        <v>7266</v>
      </c>
      <c r="AF1385" t="b">
        <v>1</v>
      </c>
      <c r="AG1385" t="b">
        <v>1</v>
      </c>
      <c r="AH1385">
        <v>1761</v>
      </c>
      <c r="AI1385">
        <v>45397</v>
      </c>
      <c r="AJ1385" t="b">
        <v>1</v>
      </c>
      <c r="AK1385" t="e" cm="1">
        <f t="array" ref="AK1385">_xlfn.LET(
  _xlpm.txt,TRIM(Raw_Data!F1385),
  _xlpm.norm,SUBSTITUTE(SUBSTITUTE(_xlpm.txt,"-","/"),".","/"),
  _xlpm.p,_xlfn.TEXTSPLIT(_xlpm.norm,"/"),
  _xlpm.a,VALUE(INDEX(_xlpm.p,1)),
  _xlpm.b,VALUE(INDEX(_xlpm.p,2)),
  IF(AND(_xlpm.a&lt;=12,_xlpm.b&lt;=12),"REVIEW_AMBIGUOUS","OK")
)</f>
        <v>#REF!</v>
      </c>
    </row>
    <row r="1386" spans="1:37">
      <c r="A1386" t="s">
        <v>4121</v>
      </c>
      <c r="B1386" t="s">
        <v>4121</v>
      </c>
      <c r="C1386" t="b">
        <v>0</v>
      </c>
      <c r="D1386" t="s">
        <v>7257</v>
      </c>
      <c r="E1386" t="s">
        <v>4122</v>
      </c>
      <c r="F1386" t="s">
        <v>4122</v>
      </c>
      <c r="G1386" t="s">
        <v>7303</v>
      </c>
      <c r="H1386" t="s">
        <v>248</v>
      </c>
      <c r="I1386" t="s">
        <v>248</v>
      </c>
      <c r="J1386" t="s">
        <v>1356</v>
      </c>
      <c r="K1386" t="s">
        <v>71</v>
      </c>
      <c r="L1386" t="s">
        <v>71</v>
      </c>
      <c r="M1386">
        <f>IF(UPPER(TRIM(Table2[[#This Row],[Status_Clean]]))="CONVERTED",1,0)</f>
        <v>0</v>
      </c>
      <c r="N1386">
        <f>IF(ISNUMBER(MATCH(UPPER(TRIM(Table2[[#This Row],[Status_Clean]])),{"CONTACTED","QUALIFIED","CONVERTED"},0)),1,0)</f>
        <v>1</v>
      </c>
      <c r="O1386" cm="1">
        <f t="array" ref="O1386">_xlfn.SWITCH(UPPER(TRIM(Table2[[#This Row],[Status_Clean]])),"NEW",1,"CONTACTED",2,"QUALIFIED",3,"CONVERTED",4,"LOST",5,99)</f>
        <v>3</v>
      </c>
      <c r="P1386">
        <v>45509</v>
      </c>
      <c r="Q1386" t="s">
        <v>8332</v>
      </c>
      <c r="R1386" t="s">
        <v>8332</v>
      </c>
      <c r="S1386">
        <v>45509</v>
      </c>
      <c r="T1386" t="s">
        <v>7261</v>
      </c>
      <c r="U1386">
        <v>45509</v>
      </c>
      <c r="V1386" t="s">
        <v>7310</v>
      </c>
      <c r="W1386" t="s">
        <v>7271</v>
      </c>
      <c r="X1386" t="s">
        <v>7288</v>
      </c>
      <c r="Y1386" t="s">
        <v>7298</v>
      </c>
      <c r="Z1386" t="s">
        <v>4123</v>
      </c>
      <c r="AA1386">
        <v>58</v>
      </c>
      <c r="AB1386" t="str" cm="1">
        <f t="array" ref="AB1386">_xlfn.LET(_xlpm.x,IFERROR(VALUE(Table2[[#This Row],[Response_Time_Hours]]),""),IF(_xlpm.x="","CHECK",_xlfn.IFS(_xlpm.x&lt;=1,"Immediate",_xlpm.x&lt;=6,"Fast",_xlpm.x&lt;=24,"Moderate",_xlpm.x&gt;24,"Delayed")))</f>
        <v>Delayed</v>
      </c>
      <c r="AC1386">
        <v>10</v>
      </c>
      <c r="AD1386" t="str" cm="1">
        <f t="array" ref="AD1386">IF(Table2[[#This Row],[Interaction_Count_Final]]="","N/A",_xlfn.IFS(Table2[[#This Row],[Interaction_Count_Final]]&lt;=2,"Low",Table2[[#This Row],[Interaction_Count_Final]]&lt;=5,"Medium",Table2[[#This Row],[Interaction_Count_Final]]&gt;=6,"High",TRUE,"CHECK"))</f>
        <v>High</v>
      </c>
      <c r="AE1386" t="s">
        <v>7266</v>
      </c>
      <c r="AF1386" t="b">
        <v>1</v>
      </c>
      <c r="AG1386" t="b">
        <v>1</v>
      </c>
      <c r="AH1386">
        <v>1763</v>
      </c>
      <c r="AI1386">
        <v>45509</v>
      </c>
      <c r="AJ1386" t="b">
        <v>1</v>
      </c>
      <c r="AK1386" t="e" cm="1">
        <f t="array" ref="AK1386">_xlfn.LET(
  _xlpm.txt,TRIM(Raw_Data!F1386),
  _xlpm.norm,SUBSTITUTE(SUBSTITUTE(_xlpm.txt,"-","/"),".","/"),
  _xlpm.p,_xlfn.TEXTSPLIT(_xlpm.norm,"/"),
  _xlpm.a,VALUE(INDEX(_xlpm.p,1)),
  _xlpm.b,VALUE(INDEX(_xlpm.p,2)),
  IF(AND(_xlpm.a&lt;=12,_xlpm.b&lt;=12),"REVIEW_AMBIGUOUS","OK")
)</f>
        <v>#REF!</v>
      </c>
    </row>
    <row r="1387" spans="1:37">
      <c r="A1387" t="s">
        <v>4124</v>
      </c>
      <c r="B1387" t="s">
        <v>4124</v>
      </c>
      <c r="C1387" t="b">
        <v>0</v>
      </c>
      <c r="D1387" t="s">
        <v>7257</v>
      </c>
      <c r="E1387" t="s">
        <v>4125</v>
      </c>
      <c r="F1387" t="s">
        <v>4125</v>
      </c>
      <c r="G1387" t="s">
        <v>7280</v>
      </c>
      <c r="H1387" t="s">
        <v>806</v>
      </c>
      <c r="I1387" t="s">
        <v>806</v>
      </c>
      <c r="J1387" t="s">
        <v>69</v>
      </c>
      <c r="K1387" t="s">
        <v>173</v>
      </c>
      <c r="L1387" t="s">
        <v>173</v>
      </c>
      <c r="M1387">
        <f>IF(UPPER(TRIM(Table2[[#This Row],[Status_Clean]]))="CONVERTED",1,0)</f>
        <v>0</v>
      </c>
      <c r="N1387">
        <f>IF(ISNUMBER(MATCH(UPPER(TRIM(Table2[[#This Row],[Status_Clean]])),{"CONTACTED","QUALIFIED","CONVERTED"},0)),1,0)</f>
        <v>0</v>
      </c>
      <c r="O1387" cm="1">
        <f t="array" ref="O1387">_xlfn.SWITCH(UPPER(TRIM(Table2[[#This Row],[Status_Clean]])),"NEW",1,"CONTACTED",2,"QUALIFIED",3,"CONVERTED",4,"LOST",5,99)</f>
        <v>5</v>
      </c>
      <c r="P1387">
        <v>45196</v>
      </c>
      <c r="Q1387" t="s">
        <v>8333</v>
      </c>
      <c r="R1387" t="s">
        <v>8333</v>
      </c>
      <c r="S1387">
        <v>45196</v>
      </c>
      <c r="T1387" t="s">
        <v>7261</v>
      </c>
      <c r="U1387">
        <v>45196</v>
      </c>
      <c r="V1387" t="s">
        <v>7287</v>
      </c>
      <c r="W1387" t="s">
        <v>7263</v>
      </c>
      <c r="X1387" t="s">
        <v>7288</v>
      </c>
      <c r="Y1387" t="s">
        <v>7272</v>
      </c>
      <c r="Z1387" t="s">
        <v>1412</v>
      </c>
      <c r="AA1387">
        <v>15.4</v>
      </c>
      <c r="AB1387" t="str" cm="1">
        <f t="array" ref="AB1387">_xlfn.LET(_xlpm.x,IFERROR(VALUE(Table2[[#This Row],[Response_Time_Hours]]),""),IF(_xlpm.x="","CHECK",_xlfn.IFS(_xlpm.x&lt;=1,"Immediate",_xlpm.x&lt;=6,"Fast",_xlpm.x&lt;=24,"Moderate",_xlpm.x&gt;24,"Delayed")))</f>
        <v>Moderate</v>
      </c>
      <c r="AC1387">
        <v>8</v>
      </c>
      <c r="AD1387" t="str" cm="1">
        <f t="array" ref="AD1387">IF(Table2[[#This Row],[Interaction_Count_Final]]="","N/A",_xlfn.IFS(Table2[[#This Row],[Interaction_Count_Final]]&lt;=2,"Low",Table2[[#This Row],[Interaction_Count_Final]]&lt;=5,"Medium",Table2[[#This Row],[Interaction_Count_Final]]&gt;=6,"High",TRUE,"CHECK"))</f>
        <v>High</v>
      </c>
      <c r="AE1387" t="s">
        <v>7266</v>
      </c>
      <c r="AF1387" t="b">
        <v>1</v>
      </c>
      <c r="AG1387" t="b">
        <v>1</v>
      </c>
      <c r="AH1387">
        <v>1764</v>
      </c>
      <c r="AI1387">
        <v>45196</v>
      </c>
      <c r="AJ1387" t="b">
        <v>1</v>
      </c>
      <c r="AK1387" t="e" cm="1">
        <f t="array" ref="AK1387">_xlfn.LET(
  _xlpm.txt,TRIM(Raw_Data!F1387),
  _xlpm.norm,SUBSTITUTE(SUBSTITUTE(_xlpm.txt,"-","/"),".","/"),
  _xlpm.p,_xlfn.TEXTSPLIT(_xlpm.norm,"/"),
  _xlpm.a,VALUE(INDEX(_xlpm.p,1)),
  _xlpm.b,VALUE(INDEX(_xlpm.p,2)),
  IF(AND(_xlpm.a&lt;=12,_xlpm.b&lt;=12),"REVIEW_AMBIGUOUS","OK")
)</f>
        <v>#REF!</v>
      </c>
    </row>
    <row r="1388" spans="1:37">
      <c r="A1388" t="s">
        <v>4126</v>
      </c>
      <c r="B1388" t="s">
        <v>4126</v>
      </c>
      <c r="C1388" t="b">
        <v>0</v>
      </c>
      <c r="D1388" t="s">
        <v>7257</v>
      </c>
      <c r="E1388" t="s">
        <v>4127</v>
      </c>
      <c r="F1388" t="s">
        <v>4127</v>
      </c>
      <c r="G1388" t="s">
        <v>7268</v>
      </c>
      <c r="H1388" t="s">
        <v>106</v>
      </c>
      <c r="I1388" t="s">
        <v>106</v>
      </c>
      <c r="J1388" t="s">
        <v>106</v>
      </c>
      <c r="K1388" t="s">
        <v>7281</v>
      </c>
      <c r="L1388" t="s">
        <v>125</v>
      </c>
      <c r="M1388">
        <f>IF(UPPER(TRIM(Table2[[#This Row],[Status_Clean]]))="CONVERTED",1,0)</f>
        <v>0</v>
      </c>
      <c r="N1388">
        <f>IF(ISNUMBER(MATCH(UPPER(TRIM(Table2[[#This Row],[Status_Clean]])),{"CONTACTED","QUALIFIED","CONVERTED"},0)),1,0)</f>
        <v>1</v>
      </c>
      <c r="O1388" cm="1">
        <f t="array" ref="O1388">_xlfn.SWITCH(UPPER(TRIM(Table2[[#This Row],[Status_Clean]])),"NEW",1,"CONTACTED",2,"QUALIFIED",3,"CONVERTED",4,"LOST",5,99)</f>
        <v>2</v>
      </c>
      <c r="P1388" t="s">
        <v>2584</v>
      </c>
      <c r="Q1388" t="s">
        <v>2584</v>
      </c>
      <c r="R1388" t="s">
        <v>2584</v>
      </c>
      <c r="S1388">
        <v>45650</v>
      </c>
      <c r="T1388" t="s">
        <v>7261</v>
      </c>
      <c r="U1388">
        <v>45650</v>
      </c>
      <c r="V1388" t="s">
        <v>7262</v>
      </c>
      <c r="W1388" t="s">
        <v>7271</v>
      </c>
      <c r="X1388" t="s">
        <v>7264</v>
      </c>
      <c r="Y1388" t="s">
        <v>7265</v>
      </c>
      <c r="Z1388" t="s">
        <v>2106</v>
      </c>
      <c r="AA1388">
        <v>24</v>
      </c>
      <c r="AB1388" t="str" cm="1">
        <f t="array" ref="AB1388">_xlfn.LET(_xlpm.x,IFERROR(VALUE(Table2[[#This Row],[Response_Time_Hours]]),""),IF(_xlpm.x="","CHECK",_xlfn.IFS(_xlpm.x&lt;=1,"Immediate",_xlpm.x&lt;=6,"Fast",_xlpm.x&lt;=24,"Moderate",_xlpm.x&gt;24,"Delayed")))</f>
        <v>Moderate</v>
      </c>
      <c r="AC1388">
        <v>40</v>
      </c>
      <c r="AD1388" t="str" cm="1">
        <f t="array" ref="AD1388">IF(Table2[[#This Row],[Interaction_Count_Final]]="","N/A",_xlfn.IFS(Table2[[#This Row],[Interaction_Count_Final]]&lt;=2,"Low",Table2[[#This Row],[Interaction_Count_Final]]&lt;=5,"Medium",Table2[[#This Row],[Interaction_Count_Final]]&gt;=6,"High",TRUE,"CHECK"))</f>
        <v>High</v>
      </c>
      <c r="AE1388" t="s">
        <v>7266</v>
      </c>
      <c r="AF1388" t="b">
        <v>1</v>
      </c>
      <c r="AG1388" t="b">
        <v>1</v>
      </c>
      <c r="AH1388">
        <v>1765</v>
      </c>
      <c r="AI1388">
        <v>45650</v>
      </c>
      <c r="AJ1388" t="b">
        <v>1</v>
      </c>
      <c r="AK1388" t="str" cm="1">
        <f t="array" ref="AK1388">_xlfn.LET(
  _xlpm.txt,TRIM(Raw_Data!F1388),
  _xlpm.norm,SUBSTITUTE(SUBSTITUTE(_xlpm.txt,"-","/"),".","/"),
  _xlpm.p,_xlfn.TEXTSPLIT(_xlpm.norm,"/"),
  _xlpm.a,VALUE(INDEX(_xlpm.p,1)),
  _xlpm.b,VALUE(INDEX(_xlpm.p,2)),
  IF(AND(_xlpm.a&lt;=12,_xlpm.b&lt;=12),"REVIEW_AMBIGUOUS","OK")
)</f>
        <v>OK</v>
      </c>
    </row>
    <row r="1389" spans="1:37">
      <c r="A1389" t="s">
        <v>4128</v>
      </c>
      <c r="B1389" t="s">
        <v>4128</v>
      </c>
      <c r="C1389" t="b">
        <v>0</v>
      </c>
      <c r="D1389" t="s">
        <v>7257</v>
      </c>
      <c r="E1389" t="s">
        <v>4129</v>
      </c>
      <c r="F1389" t="s">
        <v>4129</v>
      </c>
      <c r="G1389" t="s">
        <v>7268</v>
      </c>
      <c r="H1389" t="s">
        <v>235</v>
      </c>
      <c r="I1389" t="s">
        <v>235</v>
      </c>
      <c r="J1389" t="s">
        <v>123</v>
      </c>
      <c r="K1389" t="s">
        <v>7301</v>
      </c>
      <c r="L1389" t="s">
        <v>125</v>
      </c>
      <c r="M1389">
        <f>IF(UPPER(TRIM(Table2[[#This Row],[Status_Clean]]))="CONVERTED",1,0)</f>
        <v>0</v>
      </c>
      <c r="N1389">
        <f>IF(ISNUMBER(MATCH(UPPER(TRIM(Table2[[#This Row],[Status_Clean]])),{"CONTACTED","QUALIFIED","CONVERTED"},0)),1,0)</f>
        <v>1</v>
      </c>
      <c r="O1389" cm="1">
        <f t="array" ref="O1389">_xlfn.SWITCH(UPPER(TRIM(Table2[[#This Row],[Status_Clean]])),"NEW",1,"CONTACTED",2,"QUALIFIED",3,"CONVERTED",4,"LOST",5,99)</f>
        <v>2</v>
      </c>
      <c r="P1389">
        <v>45629</v>
      </c>
      <c r="Q1389" t="s">
        <v>7781</v>
      </c>
      <c r="R1389" t="s">
        <v>7781</v>
      </c>
      <c r="S1389">
        <v>45629</v>
      </c>
      <c r="T1389" t="s">
        <v>7261</v>
      </c>
      <c r="U1389">
        <v>45629</v>
      </c>
      <c r="V1389" t="s">
        <v>7262</v>
      </c>
      <c r="W1389" t="s">
        <v>7271</v>
      </c>
      <c r="X1389" t="s">
        <v>7264</v>
      </c>
      <c r="Y1389" t="s">
        <v>7265</v>
      </c>
      <c r="Z1389">
        <v>41.2</v>
      </c>
      <c r="AA1389">
        <v>41.2</v>
      </c>
      <c r="AB1389" t="str" cm="1">
        <f t="array" ref="AB1389">_xlfn.LET(_xlpm.x,IFERROR(VALUE(Table2[[#This Row],[Response_Time_Hours]]),""),IF(_xlpm.x="","CHECK",_xlfn.IFS(_xlpm.x&lt;=1,"Immediate",_xlpm.x&lt;=6,"Fast",_xlpm.x&lt;=24,"Moderate",_xlpm.x&gt;24,"Delayed")))</f>
        <v>Delayed</v>
      </c>
      <c r="AC1389">
        <v>13</v>
      </c>
      <c r="AD1389" t="str" cm="1">
        <f t="array" ref="AD1389">IF(Table2[[#This Row],[Interaction_Count_Final]]="","N/A",_xlfn.IFS(Table2[[#This Row],[Interaction_Count_Final]]&lt;=2,"Low",Table2[[#This Row],[Interaction_Count_Final]]&lt;=5,"Medium",Table2[[#This Row],[Interaction_Count_Final]]&gt;=6,"High",TRUE,"CHECK"))</f>
        <v>High</v>
      </c>
      <c r="AE1389" t="s">
        <v>7266</v>
      </c>
      <c r="AF1389" t="b">
        <v>1</v>
      </c>
      <c r="AG1389" t="b">
        <v>1</v>
      </c>
      <c r="AH1389">
        <v>1766</v>
      </c>
      <c r="AI1389">
        <v>45629</v>
      </c>
      <c r="AJ1389" t="b">
        <v>1</v>
      </c>
      <c r="AK1389" t="e" cm="1">
        <f t="array" ref="AK1389">_xlfn.LET(
  _xlpm.txt,TRIM(Raw_Data!F1389),
  _xlpm.norm,SUBSTITUTE(SUBSTITUTE(_xlpm.txt,"-","/"),".","/"),
  _xlpm.p,_xlfn.TEXTSPLIT(_xlpm.norm,"/"),
  _xlpm.a,VALUE(INDEX(_xlpm.p,1)),
  _xlpm.b,VALUE(INDEX(_xlpm.p,2)),
  IF(AND(_xlpm.a&lt;=12,_xlpm.b&lt;=12),"REVIEW_AMBIGUOUS","OK")
)</f>
        <v>#REF!</v>
      </c>
    </row>
    <row r="1390" spans="1:37">
      <c r="A1390" t="s">
        <v>4130</v>
      </c>
      <c r="B1390" t="s">
        <v>4130</v>
      </c>
      <c r="C1390" t="b">
        <v>0</v>
      </c>
      <c r="D1390" t="s">
        <v>7257</v>
      </c>
      <c r="E1390" t="s">
        <v>4131</v>
      </c>
      <c r="F1390" t="s">
        <v>4131</v>
      </c>
      <c r="G1390" t="s">
        <v>7268</v>
      </c>
      <c r="H1390" t="s">
        <v>806</v>
      </c>
      <c r="I1390" t="s">
        <v>806</v>
      </c>
      <c r="J1390" t="s">
        <v>69</v>
      </c>
      <c r="K1390" t="s">
        <v>193</v>
      </c>
      <c r="L1390" t="s">
        <v>193</v>
      </c>
      <c r="M1390">
        <f>IF(UPPER(TRIM(Table2[[#This Row],[Status_Clean]]))="CONVERTED",1,0)</f>
        <v>0</v>
      </c>
      <c r="N1390">
        <f>IF(ISNUMBER(MATCH(UPPER(TRIM(Table2[[#This Row],[Status_Clean]])),{"CONTACTED","QUALIFIED","CONVERTED"},0)),1,0)</f>
        <v>0</v>
      </c>
      <c r="O1390" cm="1">
        <f t="array" ref="O1390">_xlfn.SWITCH(UPPER(TRIM(Table2[[#This Row],[Status_Clean]])),"NEW",1,"CONTACTED",2,"QUALIFIED",3,"CONVERTED",4,"LOST",5,99)</f>
        <v>1</v>
      </c>
      <c r="P1390" t="s">
        <v>435</v>
      </c>
      <c r="Q1390" t="s">
        <v>7405</v>
      </c>
      <c r="R1390" t="s">
        <v>7405</v>
      </c>
      <c r="S1390">
        <v>45556</v>
      </c>
      <c r="T1390" t="s">
        <v>7261</v>
      </c>
      <c r="U1390">
        <v>45556</v>
      </c>
      <c r="V1390" t="s">
        <v>7287</v>
      </c>
      <c r="W1390" t="s">
        <v>7271</v>
      </c>
      <c r="X1390" t="s">
        <v>7288</v>
      </c>
      <c r="Y1390" t="s">
        <v>7278</v>
      </c>
      <c r="Z1390" t="s">
        <v>251</v>
      </c>
      <c r="AA1390">
        <v>43.2</v>
      </c>
      <c r="AB1390" t="str" cm="1">
        <f t="array" ref="AB1390">_xlfn.LET(_xlpm.x,IFERROR(VALUE(Table2[[#This Row],[Response_Time_Hours]]),""),IF(_xlpm.x="","CHECK",_xlfn.IFS(_xlpm.x&lt;=1,"Immediate",_xlpm.x&lt;=6,"Fast",_xlpm.x&lt;=24,"Moderate",_xlpm.x&gt;24,"Delayed")))</f>
        <v>Delayed</v>
      </c>
      <c r="AC1390">
        <v>18</v>
      </c>
      <c r="AD1390" t="str" cm="1">
        <f t="array" ref="AD1390">IF(Table2[[#This Row],[Interaction_Count_Final]]="","N/A",_xlfn.IFS(Table2[[#This Row],[Interaction_Count_Final]]&lt;=2,"Low",Table2[[#This Row],[Interaction_Count_Final]]&lt;=5,"Medium",Table2[[#This Row],[Interaction_Count_Final]]&gt;=6,"High",TRUE,"CHECK"))</f>
        <v>High</v>
      </c>
      <c r="AE1390" t="s">
        <v>7289</v>
      </c>
      <c r="AF1390" t="b">
        <v>1</v>
      </c>
      <c r="AG1390" t="b">
        <v>1</v>
      </c>
      <c r="AH1390">
        <v>1767</v>
      </c>
      <c r="AI1390">
        <v>45556</v>
      </c>
      <c r="AJ1390" t="b">
        <v>1</v>
      </c>
      <c r="AK1390" t="str" cm="1">
        <f t="array" ref="AK1390">_xlfn.LET(
  _xlpm.txt,TRIM(Raw_Data!F1390),
  _xlpm.norm,SUBSTITUTE(SUBSTITUTE(_xlpm.txt,"-","/"),".","/"),
  _xlpm.p,_xlfn.TEXTSPLIT(_xlpm.norm,"/"),
  _xlpm.a,VALUE(INDEX(_xlpm.p,1)),
  _xlpm.b,VALUE(INDEX(_xlpm.p,2)),
  IF(AND(_xlpm.a&lt;=12,_xlpm.b&lt;=12),"REVIEW_AMBIGUOUS","OK")
)</f>
        <v>OK</v>
      </c>
    </row>
    <row r="1391" spans="1:37">
      <c r="A1391" t="s">
        <v>4132</v>
      </c>
      <c r="B1391" t="s">
        <v>4132</v>
      </c>
      <c r="C1391" t="b">
        <v>0</v>
      </c>
      <c r="D1391" t="s">
        <v>7257</v>
      </c>
      <c r="E1391" t="s">
        <v>4133</v>
      </c>
      <c r="F1391" t="s">
        <v>4133</v>
      </c>
      <c r="G1391" t="s">
        <v>7274</v>
      </c>
      <c r="H1391" t="s">
        <v>235</v>
      </c>
      <c r="I1391" t="s">
        <v>235</v>
      </c>
      <c r="J1391" t="s">
        <v>123</v>
      </c>
      <c r="K1391" t="s">
        <v>71</v>
      </c>
      <c r="L1391" t="s">
        <v>71</v>
      </c>
      <c r="M1391">
        <f>IF(UPPER(TRIM(Table2[[#This Row],[Status_Clean]]))="CONVERTED",1,0)</f>
        <v>0</v>
      </c>
      <c r="N1391">
        <f>IF(ISNUMBER(MATCH(UPPER(TRIM(Table2[[#This Row],[Status_Clean]])),{"CONTACTED","QUALIFIED","CONVERTED"},0)),1,0)</f>
        <v>1</v>
      </c>
      <c r="O1391" cm="1">
        <f t="array" ref="O1391">_xlfn.SWITCH(UPPER(TRIM(Table2[[#This Row],[Status_Clean]])),"NEW",1,"CONTACTED",2,"QUALIFIED",3,"CONVERTED",4,"LOST",5,99)</f>
        <v>3</v>
      </c>
      <c r="P1391" t="s">
        <v>2709</v>
      </c>
      <c r="Q1391" t="s">
        <v>7892</v>
      </c>
      <c r="R1391" t="s">
        <v>7892</v>
      </c>
      <c r="S1391">
        <v>45447</v>
      </c>
      <c r="T1391" t="s">
        <v>7261</v>
      </c>
      <c r="U1391">
        <v>45447</v>
      </c>
      <c r="V1391" t="s">
        <v>7276</v>
      </c>
      <c r="W1391" t="s">
        <v>7271</v>
      </c>
      <c r="X1391" t="s">
        <v>7277</v>
      </c>
      <c r="Y1391" t="s">
        <v>7265</v>
      </c>
      <c r="Z1391" t="s">
        <v>4134</v>
      </c>
      <c r="AA1391">
        <v>10.1</v>
      </c>
      <c r="AB1391" t="str" cm="1">
        <f t="array" ref="AB1391">_xlfn.LET(_xlpm.x,IFERROR(VALUE(Table2[[#This Row],[Response_Time_Hours]]),""),IF(_xlpm.x="","CHECK",_xlfn.IFS(_xlpm.x&lt;=1,"Immediate",_xlpm.x&lt;=6,"Fast",_xlpm.x&lt;=24,"Moderate",_xlpm.x&gt;24,"Delayed")))</f>
        <v>Moderate</v>
      </c>
      <c r="AC1391">
        <v>5</v>
      </c>
      <c r="AD1391" t="str" cm="1">
        <f t="array" ref="AD1391">IF(Table2[[#This Row],[Interaction_Count_Final]]="","N/A",_xlfn.IFS(Table2[[#This Row],[Interaction_Count_Final]]&lt;=2,"Low",Table2[[#This Row],[Interaction_Count_Final]]&lt;=5,"Medium",Table2[[#This Row],[Interaction_Count_Final]]&gt;=6,"High",TRUE,"CHECK"))</f>
        <v>Medium</v>
      </c>
      <c r="AE1391" t="s">
        <v>7273</v>
      </c>
      <c r="AF1391" t="b">
        <v>1</v>
      </c>
      <c r="AG1391" t="b">
        <v>1</v>
      </c>
      <c r="AH1391">
        <v>1769</v>
      </c>
      <c r="AI1391">
        <v>45447</v>
      </c>
      <c r="AJ1391" t="b">
        <v>1</v>
      </c>
      <c r="AK1391" t="str" cm="1">
        <f t="array" ref="AK1391">_xlfn.LET(
  _xlpm.txt,TRIM(Raw_Data!F1391),
  _xlpm.norm,SUBSTITUTE(SUBSTITUTE(_xlpm.txt,"-","/"),".","/"),
  _xlpm.p,_xlfn.TEXTSPLIT(_xlpm.norm,"/"),
  _xlpm.a,VALUE(INDEX(_xlpm.p,1)),
  _xlpm.b,VALUE(INDEX(_xlpm.p,2)),
  IF(AND(_xlpm.a&lt;=12,_xlpm.b&lt;=12),"REVIEW_AMBIGUOUS","OK")
)</f>
        <v>REVIEW_AMBIGUOUS</v>
      </c>
    </row>
    <row r="1392" spans="1:37">
      <c r="A1392" t="s">
        <v>4135</v>
      </c>
      <c r="B1392" t="s">
        <v>4135</v>
      </c>
      <c r="C1392" t="b">
        <v>0</v>
      </c>
      <c r="D1392" t="s">
        <v>7257</v>
      </c>
      <c r="E1392" t="s">
        <v>4136</v>
      </c>
      <c r="F1392" t="s">
        <v>4136</v>
      </c>
      <c r="G1392" t="s">
        <v>7274</v>
      </c>
      <c r="H1392" t="s">
        <v>469</v>
      </c>
      <c r="I1392" t="s">
        <v>469</v>
      </c>
      <c r="J1392" t="s">
        <v>469</v>
      </c>
      <c r="K1392" t="s">
        <v>125</v>
      </c>
      <c r="L1392" t="s">
        <v>125</v>
      </c>
      <c r="M1392">
        <f>IF(UPPER(TRIM(Table2[[#This Row],[Status_Clean]]))="CONVERTED",1,0)</f>
        <v>0</v>
      </c>
      <c r="N1392">
        <f>IF(ISNUMBER(MATCH(UPPER(TRIM(Table2[[#This Row],[Status_Clean]])),{"CONTACTED","QUALIFIED","CONVERTED"},0)),1,0)</f>
        <v>1</v>
      </c>
      <c r="O1392" cm="1">
        <f t="array" ref="O1392">_xlfn.SWITCH(UPPER(TRIM(Table2[[#This Row],[Status_Clean]])),"NEW",1,"CONTACTED",2,"QUALIFIED",3,"CONVERTED",4,"LOST",5,99)</f>
        <v>2</v>
      </c>
      <c r="P1392">
        <v>45024</v>
      </c>
      <c r="Q1392" t="s">
        <v>7343</v>
      </c>
      <c r="R1392" t="s">
        <v>7343</v>
      </c>
      <c r="S1392">
        <v>45024</v>
      </c>
      <c r="T1392" t="s">
        <v>7261</v>
      </c>
      <c r="U1392">
        <v>45024</v>
      </c>
      <c r="V1392" t="s">
        <v>7297</v>
      </c>
      <c r="W1392" t="s">
        <v>7263</v>
      </c>
      <c r="X1392" t="s">
        <v>7277</v>
      </c>
      <c r="Y1392" t="s">
        <v>7278</v>
      </c>
      <c r="Z1392" t="s">
        <v>4137</v>
      </c>
      <c r="AA1392">
        <v>19.899999999999999</v>
      </c>
      <c r="AB1392" t="str" cm="1">
        <f t="array" ref="AB1392">_xlfn.LET(_xlpm.x,IFERROR(VALUE(Table2[[#This Row],[Response_Time_Hours]]),""),IF(_xlpm.x="","CHECK",_xlfn.IFS(_xlpm.x&lt;=1,"Immediate",_xlpm.x&lt;=6,"Fast",_xlpm.x&lt;=24,"Moderate",_xlpm.x&gt;24,"Delayed")))</f>
        <v>Moderate</v>
      </c>
      <c r="AC1392">
        <v>2</v>
      </c>
      <c r="AD1392" t="str" cm="1">
        <f t="array" ref="AD1392">IF(Table2[[#This Row],[Interaction_Count_Final]]="","N/A",_xlfn.IFS(Table2[[#This Row],[Interaction_Count_Final]]&lt;=2,"Low",Table2[[#This Row],[Interaction_Count_Final]]&lt;=5,"Medium",Table2[[#This Row],[Interaction_Count_Final]]&gt;=6,"High",TRUE,"CHECK"))</f>
        <v>Low</v>
      </c>
      <c r="AE1392" t="s">
        <v>7266</v>
      </c>
      <c r="AF1392" t="b">
        <v>1</v>
      </c>
      <c r="AG1392" t="b">
        <v>1</v>
      </c>
      <c r="AH1392">
        <v>1770</v>
      </c>
      <c r="AI1392">
        <v>45024</v>
      </c>
      <c r="AJ1392" t="b">
        <v>1</v>
      </c>
      <c r="AK1392" t="e" cm="1">
        <f t="array" ref="AK1392">_xlfn.LET(
  _xlpm.txt,TRIM(Raw_Data!F1392),
  _xlpm.norm,SUBSTITUTE(SUBSTITUTE(_xlpm.txt,"-","/"),".","/"),
  _xlpm.p,_xlfn.TEXTSPLIT(_xlpm.norm,"/"),
  _xlpm.a,VALUE(INDEX(_xlpm.p,1)),
  _xlpm.b,VALUE(INDEX(_xlpm.p,2)),
  IF(AND(_xlpm.a&lt;=12,_xlpm.b&lt;=12),"REVIEW_AMBIGUOUS","OK")
)</f>
        <v>#REF!</v>
      </c>
    </row>
    <row r="1393" spans="1:37">
      <c r="A1393" t="s">
        <v>4138</v>
      </c>
      <c r="B1393" t="s">
        <v>4138</v>
      </c>
      <c r="C1393" t="b">
        <v>1</v>
      </c>
      <c r="D1393" t="s">
        <v>7257</v>
      </c>
      <c r="E1393" t="s">
        <v>4139</v>
      </c>
      <c r="F1393" t="s">
        <v>4139</v>
      </c>
      <c r="G1393" t="s">
        <v>7280</v>
      </c>
      <c r="H1393" t="s">
        <v>1356</v>
      </c>
      <c r="I1393" t="s">
        <v>1356</v>
      </c>
      <c r="J1393" t="s">
        <v>1356</v>
      </c>
      <c r="K1393" t="s">
        <v>125</v>
      </c>
      <c r="L1393" t="s">
        <v>125</v>
      </c>
      <c r="M1393">
        <f>IF(UPPER(TRIM(Table2[[#This Row],[Status_Clean]]))="CONVERTED",1,0)</f>
        <v>0</v>
      </c>
      <c r="N1393">
        <f>IF(ISNUMBER(MATCH(UPPER(TRIM(Table2[[#This Row],[Status_Clean]])),{"CONTACTED","QUALIFIED","CONVERTED"},0)),1,0)</f>
        <v>1</v>
      </c>
      <c r="O1393" cm="1">
        <f t="array" ref="O1393">_xlfn.SWITCH(UPPER(TRIM(Table2[[#This Row],[Status_Clean]])),"NEW",1,"CONTACTED",2,"QUALIFIED",3,"CONVERTED",4,"LOST",5,99)</f>
        <v>2</v>
      </c>
      <c r="P1393">
        <v>45201</v>
      </c>
      <c r="Q1393" t="s">
        <v>8234</v>
      </c>
      <c r="R1393" t="s">
        <v>8234</v>
      </c>
      <c r="S1393">
        <v>45201</v>
      </c>
      <c r="T1393" t="s">
        <v>7261</v>
      </c>
      <c r="U1393">
        <v>45201</v>
      </c>
      <c r="V1393" t="s">
        <v>7270</v>
      </c>
      <c r="W1393" t="s">
        <v>7263</v>
      </c>
      <c r="X1393" t="s">
        <v>7264</v>
      </c>
      <c r="Y1393" t="s">
        <v>7298</v>
      </c>
      <c r="Z1393" t="s">
        <v>209</v>
      </c>
      <c r="AA1393">
        <v>55.199999999999996</v>
      </c>
      <c r="AB1393" t="str" cm="1">
        <f t="array" ref="AB1393">_xlfn.LET(_xlpm.x,IFERROR(VALUE(Table2[[#This Row],[Response_Time_Hours]]),""),IF(_xlpm.x="","CHECK",_xlfn.IFS(_xlpm.x&lt;=1,"Immediate",_xlpm.x&lt;=6,"Fast",_xlpm.x&lt;=24,"Moderate",_xlpm.x&gt;24,"Delayed")))</f>
        <v>Delayed</v>
      </c>
      <c r="AC1393">
        <v>49</v>
      </c>
      <c r="AD1393" t="str" cm="1">
        <f t="array" ref="AD1393">IF(Table2[[#This Row],[Interaction_Count_Final]]="","N/A",_xlfn.IFS(Table2[[#This Row],[Interaction_Count_Final]]&lt;=2,"Low",Table2[[#This Row],[Interaction_Count_Final]]&lt;=5,"Medium",Table2[[#This Row],[Interaction_Count_Final]]&gt;=6,"High",TRUE,"CHECK"))</f>
        <v>High</v>
      </c>
      <c r="AE1393" t="s">
        <v>7266</v>
      </c>
      <c r="AF1393" t="b">
        <v>1</v>
      </c>
      <c r="AG1393" t="b">
        <v>1</v>
      </c>
      <c r="AH1393">
        <v>1771</v>
      </c>
      <c r="AI1393">
        <v>45201</v>
      </c>
      <c r="AJ1393" t="b">
        <v>1</v>
      </c>
      <c r="AK1393" t="e" cm="1">
        <f t="array" ref="AK1393">_xlfn.LET(
  _xlpm.txt,TRIM(Raw_Data!F1393),
  _xlpm.norm,SUBSTITUTE(SUBSTITUTE(_xlpm.txt,"-","/"),".","/"),
  _xlpm.p,_xlfn.TEXTSPLIT(_xlpm.norm,"/"),
  _xlpm.a,VALUE(INDEX(_xlpm.p,1)),
  _xlpm.b,VALUE(INDEX(_xlpm.p,2)),
  IF(AND(_xlpm.a&lt;=12,_xlpm.b&lt;=12),"REVIEW_AMBIGUOUS","OK")
)</f>
        <v>#REF!</v>
      </c>
    </row>
    <row r="1394" spans="1:37">
      <c r="A1394" t="s">
        <v>4140</v>
      </c>
      <c r="B1394" t="s">
        <v>4140</v>
      </c>
      <c r="C1394" t="b">
        <v>0</v>
      </c>
      <c r="D1394" t="s">
        <v>7257</v>
      </c>
      <c r="E1394" t="s">
        <v>4141</v>
      </c>
      <c r="F1394" t="s">
        <v>4141</v>
      </c>
      <c r="G1394" t="s">
        <v>7258</v>
      </c>
      <c r="H1394" t="s">
        <v>106</v>
      </c>
      <c r="I1394" t="s">
        <v>106</v>
      </c>
      <c r="J1394" t="s">
        <v>106</v>
      </c>
      <c r="K1394" t="s">
        <v>193</v>
      </c>
      <c r="L1394" t="s">
        <v>193</v>
      </c>
      <c r="M1394">
        <f>IF(UPPER(TRIM(Table2[[#This Row],[Status_Clean]]))="CONVERTED",1,0)</f>
        <v>0</v>
      </c>
      <c r="N1394">
        <f>IF(ISNUMBER(MATCH(UPPER(TRIM(Table2[[#This Row],[Status_Clean]])),{"CONTACTED","QUALIFIED","CONVERTED"},0)),1,0)</f>
        <v>0</v>
      </c>
      <c r="O1394" cm="1">
        <f t="array" ref="O1394">_xlfn.SWITCH(UPPER(TRIM(Table2[[#This Row],[Status_Clean]])),"NEW",1,"CONTACTED",2,"QUALIFIED",3,"CONVERTED",4,"LOST",5,99)</f>
        <v>1</v>
      </c>
      <c r="P1394">
        <v>45386</v>
      </c>
      <c r="Q1394" t="s">
        <v>8159</v>
      </c>
      <c r="R1394" t="s">
        <v>8159</v>
      </c>
      <c r="S1394">
        <v>45386</v>
      </c>
      <c r="T1394" t="s">
        <v>7261</v>
      </c>
      <c r="U1394">
        <v>45386</v>
      </c>
      <c r="V1394" t="s">
        <v>7297</v>
      </c>
      <c r="W1394" t="s">
        <v>7271</v>
      </c>
      <c r="X1394" t="s">
        <v>7277</v>
      </c>
      <c r="Y1394" t="s">
        <v>7285</v>
      </c>
      <c r="Z1394" t="s">
        <v>3702</v>
      </c>
      <c r="AA1394">
        <v>39</v>
      </c>
      <c r="AB1394" t="str" cm="1">
        <f t="array" ref="AB1394">_xlfn.LET(_xlpm.x,IFERROR(VALUE(Table2[[#This Row],[Response_Time_Hours]]),""),IF(_xlpm.x="","CHECK",_xlfn.IFS(_xlpm.x&lt;=1,"Immediate",_xlpm.x&lt;=6,"Fast",_xlpm.x&lt;=24,"Moderate",_xlpm.x&gt;24,"Delayed")))</f>
        <v>Delayed</v>
      </c>
      <c r="AC1394">
        <v>49</v>
      </c>
      <c r="AD1394" t="str" cm="1">
        <f t="array" ref="AD1394">IF(Table2[[#This Row],[Interaction_Count_Final]]="","N/A",_xlfn.IFS(Table2[[#This Row],[Interaction_Count_Final]]&lt;=2,"Low",Table2[[#This Row],[Interaction_Count_Final]]&lt;=5,"Medium",Table2[[#This Row],[Interaction_Count_Final]]&gt;=6,"High",TRUE,"CHECK"))</f>
        <v>High</v>
      </c>
      <c r="AE1394" t="s">
        <v>7266</v>
      </c>
      <c r="AF1394" t="b">
        <v>1</v>
      </c>
      <c r="AG1394" t="b">
        <v>1</v>
      </c>
      <c r="AH1394">
        <v>1772</v>
      </c>
      <c r="AI1394">
        <v>45386</v>
      </c>
      <c r="AJ1394" t="b">
        <v>1</v>
      </c>
      <c r="AK1394" t="e" cm="1">
        <f t="array" ref="AK1394">_xlfn.LET(
  _xlpm.txt,TRIM(Raw_Data!F1394),
  _xlpm.norm,SUBSTITUTE(SUBSTITUTE(_xlpm.txt,"-","/"),".","/"),
  _xlpm.p,_xlfn.TEXTSPLIT(_xlpm.norm,"/"),
  _xlpm.a,VALUE(INDEX(_xlpm.p,1)),
  _xlpm.b,VALUE(INDEX(_xlpm.p,2)),
  IF(AND(_xlpm.a&lt;=12,_xlpm.b&lt;=12),"REVIEW_AMBIGUOUS","OK")
)</f>
        <v>#REF!</v>
      </c>
    </row>
    <row r="1395" spans="1:37">
      <c r="A1395" t="s">
        <v>4142</v>
      </c>
      <c r="B1395" t="s">
        <v>4142</v>
      </c>
      <c r="C1395" t="b">
        <v>1</v>
      </c>
      <c r="D1395" t="s">
        <v>7257</v>
      </c>
      <c r="E1395" t="s">
        <v>8334</v>
      </c>
      <c r="F1395" t="s">
        <v>8334</v>
      </c>
      <c r="G1395" t="s">
        <v>7268</v>
      </c>
      <c r="H1395" t="s">
        <v>600</v>
      </c>
      <c r="I1395" t="s">
        <v>600</v>
      </c>
      <c r="J1395" t="s">
        <v>254</v>
      </c>
      <c r="K1395" t="s">
        <v>7365</v>
      </c>
      <c r="L1395" t="s">
        <v>250</v>
      </c>
      <c r="M1395">
        <f>IF(UPPER(TRIM(Table2[[#This Row],[Status_Clean]]))="CONVERTED",1,0)</f>
        <v>1</v>
      </c>
      <c r="N1395">
        <f>IF(ISNUMBER(MATCH(UPPER(TRIM(Table2[[#This Row],[Status_Clean]])),{"CONTACTED","QUALIFIED","CONVERTED"},0)),1,0)</f>
        <v>1</v>
      </c>
      <c r="O1395" cm="1">
        <f t="array" ref="O1395">_xlfn.SWITCH(UPPER(TRIM(Table2[[#This Row],[Status_Clean]])),"NEW",1,"CONTACTED",2,"QUALIFIED",3,"CONVERTED",4,"LOST",5,99)</f>
        <v>4</v>
      </c>
      <c r="P1395">
        <v>44972</v>
      </c>
      <c r="Q1395" t="s">
        <v>8335</v>
      </c>
      <c r="R1395" t="s">
        <v>8335</v>
      </c>
      <c r="S1395">
        <v>44972</v>
      </c>
      <c r="T1395" t="s">
        <v>7261</v>
      </c>
      <c r="U1395">
        <v>44972</v>
      </c>
      <c r="V1395" t="s">
        <v>7283</v>
      </c>
      <c r="W1395" t="s">
        <v>7263</v>
      </c>
      <c r="X1395" t="s">
        <v>7284</v>
      </c>
      <c r="Y1395" t="s">
        <v>7272</v>
      </c>
      <c r="Z1395" t="s">
        <v>4144</v>
      </c>
      <c r="AA1395">
        <v>24.8</v>
      </c>
      <c r="AB1395" t="str" cm="1">
        <f t="array" ref="AB1395">_xlfn.LET(_xlpm.x,IFERROR(VALUE(Table2[[#This Row],[Response_Time_Hours]]),""),IF(_xlpm.x="","CHECK",_xlfn.IFS(_xlpm.x&lt;=1,"Immediate",_xlpm.x&lt;=6,"Fast",_xlpm.x&lt;=24,"Moderate",_xlpm.x&gt;24,"Delayed")))</f>
        <v>Delayed</v>
      </c>
      <c r="AC1395">
        <v>49</v>
      </c>
      <c r="AD1395" t="str" cm="1">
        <f t="array" ref="AD1395">IF(Table2[[#This Row],[Interaction_Count_Final]]="","N/A",_xlfn.IFS(Table2[[#This Row],[Interaction_Count_Final]]&lt;=2,"Low",Table2[[#This Row],[Interaction_Count_Final]]&lt;=5,"Medium",Table2[[#This Row],[Interaction_Count_Final]]&gt;=6,"High",TRUE,"CHECK"))</f>
        <v>High</v>
      </c>
      <c r="AE1395" t="s">
        <v>7289</v>
      </c>
      <c r="AF1395" t="b">
        <v>1</v>
      </c>
      <c r="AG1395" t="b">
        <v>1</v>
      </c>
      <c r="AH1395">
        <v>1773</v>
      </c>
      <c r="AI1395">
        <v>44972</v>
      </c>
      <c r="AJ1395" t="b">
        <v>1</v>
      </c>
      <c r="AK1395" t="e" cm="1">
        <f t="array" ref="AK1395">_xlfn.LET(
  _xlpm.txt,TRIM(Raw_Data!F1395),
  _xlpm.norm,SUBSTITUTE(SUBSTITUTE(_xlpm.txt,"-","/"),".","/"),
  _xlpm.p,_xlfn.TEXTSPLIT(_xlpm.norm,"/"),
  _xlpm.a,VALUE(INDEX(_xlpm.p,1)),
  _xlpm.b,VALUE(INDEX(_xlpm.p,2)),
  IF(AND(_xlpm.a&lt;=12,_xlpm.b&lt;=12),"REVIEW_AMBIGUOUS","OK")
)</f>
        <v>#REF!</v>
      </c>
    </row>
    <row r="1396" spans="1:37">
      <c r="A1396" t="s">
        <v>4145</v>
      </c>
      <c r="B1396" t="s">
        <v>4145</v>
      </c>
      <c r="C1396" t="b">
        <v>0</v>
      </c>
      <c r="D1396" t="s">
        <v>7257</v>
      </c>
      <c r="E1396" t="s">
        <v>4146</v>
      </c>
      <c r="F1396" t="s">
        <v>4146</v>
      </c>
      <c r="G1396" t="s">
        <v>7274</v>
      </c>
      <c r="H1396" t="s">
        <v>1356</v>
      </c>
      <c r="I1396" t="s">
        <v>1356</v>
      </c>
      <c r="J1396" t="s">
        <v>1356</v>
      </c>
      <c r="K1396" t="s">
        <v>7370</v>
      </c>
      <c r="L1396" t="s">
        <v>250</v>
      </c>
      <c r="M1396">
        <f>IF(UPPER(TRIM(Table2[[#This Row],[Status_Clean]]))="CONVERTED",1,0)</f>
        <v>1</v>
      </c>
      <c r="N1396">
        <f>IF(ISNUMBER(MATCH(UPPER(TRIM(Table2[[#This Row],[Status_Clean]])),{"CONTACTED","QUALIFIED","CONVERTED"},0)),1,0)</f>
        <v>1</v>
      </c>
      <c r="O1396" cm="1">
        <f t="array" ref="O1396">_xlfn.SWITCH(UPPER(TRIM(Table2[[#This Row],[Status_Clean]])),"NEW",1,"CONTACTED",2,"QUALIFIED",3,"CONVERTED",4,"LOST",5,99)</f>
        <v>4</v>
      </c>
      <c r="P1396">
        <v>45024</v>
      </c>
      <c r="Q1396" t="s">
        <v>7343</v>
      </c>
      <c r="R1396" t="s">
        <v>7343</v>
      </c>
      <c r="S1396">
        <v>45024</v>
      </c>
      <c r="T1396" t="s">
        <v>7261</v>
      </c>
      <c r="U1396">
        <v>45024</v>
      </c>
      <c r="V1396" t="s">
        <v>7297</v>
      </c>
      <c r="W1396" t="s">
        <v>7263</v>
      </c>
      <c r="X1396" t="s">
        <v>7277</v>
      </c>
      <c r="Y1396" t="s">
        <v>7278</v>
      </c>
      <c r="Z1396" t="s">
        <v>4147</v>
      </c>
      <c r="AA1396">
        <v>23.2</v>
      </c>
      <c r="AB1396" t="str" cm="1">
        <f t="array" ref="AB1396">_xlfn.LET(_xlpm.x,IFERROR(VALUE(Table2[[#This Row],[Response_Time_Hours]]),""),IF(_xlpm.x="","CHECK",_xlfn.IFS(_xlpm.x&lt;=1,"Immediate",_xlpm.x&lt;=6,"Fast",_xlpm.x&lt;=24,"Moderate",_xlpm.x&gt;24,"Delayed")))</f>
        <v>Moderate</v>
      </c>
      <c r="AC1396">
        <v>28</v>
      </c>
      <c r="AD1396" t="str" cm="1">
        <f t="array" ref="AD1396">IF(Table2[[#This Row],[Interaction_Count_Final]]="","N/A",_xlfn.IFS(Table2[[#This Row],[Interaction_Count_Final]]&lt;=2,"Low",Table2[[#This Row],[Interaction_Count_Final]]&lt;=5,"Medium",Table2[[#This Row],[Interaction_Count_Final]]&gt;=6,"High",TRUE,"CHECK"))</f>
        <v>High</v>
      </c>
      <c r="AE1396" t="s">
        <v>7289</v>
      </c>
      <c r="AF1396" t="b">
        <v>1</v>
      </c>
      <c r="AG1396" t="b">
        <v>1</v>
      </c>
      <c r="AH1396">
        <v>1774</v>
      </c>
      <c r="AI1396">
        <v>45024</v>
      </c>
      <c r="AJ1396" t="b">
        <v>1</v>
      </c>
      <c r="AK1396" t="e" cm="1">
        <f t="array" ref="AK1396">_xlfn.LET(
  _xlpm.txt,TRIM(Raw_Data!F1396),
  _xlpm.norm,SUBSTITUTE(SUBSTITUTE(_xlpm.txt,"-","/"),".","/"),
  _xlpm.p,_xlfn.TEXTSPLIT(_xlpm.norm,"/"),
  _xlpm.a,VALUE(INDEX(_xlpm.p,1)),
  _xlpm.b,VALUE(INDEX(_xlpm.p,2)),
  IF(AND(_xlpm.a&lt;=12,_xlpm.b&lt;=12),"REVIEW_AMBIGUOUS","OK")
)</f>
        <v>#REF!</v>
      </c>
    </row>
    <row r="1397" spans="1:37">
      <c r="A1397" t="s">
        <v>4148</v>
      </c>
      <c r="B1397" t="s">
        <v>4148</v>
      </c>
      <c r="C1397" t="b">
        <v>0</v>
      </c>
      <c r="D1397" t="s">
        <v>7257</v>
      </c>
      <c r="E1397" t="s">
        <v>4149</v>
      </c>
      <c r="F1397" t="s">
        <v>4149</v>
      </c>
      <c r="G1397" t="s">
        <v>7280</v>
      </c>
      <c r="H1397" t="s">
        <v>447</v>
      </c>
      <c r="I1397" t="s">
        <v>447</v>
      </c>
      <c r="J1397" t="s">
        <v>447</v>
      </c>
      <c r="K1397" t="s">
        <v>193</v>
      </c>
      <c r="L1397" t="s">
        <v>193</v>
      </c>
      <c r="M1397">
        <f>IF(UPPER(TRIM(Table2[[#This Row],[Status_Clean]]))="CONVERTED",1,0)</f>
        <v>0</v>
      </c>
      <c r="N1397">
        <f>IF(ISNUMBER(MATCH(UPPER(TRIM(Table2[[#This Row],[Status_Clean]])),{"CONTACTED","QUALIFIED","CONVERTED"},0)),1,0)</f>
        <v>0</v>
      </c>
      <c r="O1397" cm="1">
        <f t="array" ref="O1397">_xlfn.SWITCH(UPPER(TRIM(Table2[[#This Row],[Status_Clean]])),"NEW",1,"CONTACTED",2,"QUALIFIED",3,"CONVERTED",4,"LOST",5,99)</f>
        <v>1</v>
      </c>
      <c r="P1397">
        <v>44979</v>
      </c>
      <c r="Q1397" t="s">
        <v>7595</v>
      </c>
      <c r="R1397" t="s">
        <v>7595</v>
      </c>
      <c r="S1397">
        <v>44979</v>
      </c>
      <c r="T1397" t="s">
        <v>7261</v>
      </c>
      <c r="U1397">
        <v>44979</v>
      </c>
      <c r="V1397" t="s">
        <v>7283</v>
      </c>
      <c r="W1397" t="s">
        <v>7263</v>
      </c>
      <c r="X1397" t="s">
        <v>7284</v>
      </c>
      <c r="Y1397" t="s">
        <v>7272</v>
      </c>
      <c r="Z1397" t="s">
        <v>4150</v>
      </c>
      <c r="AA1397">
        <v>53.8</v>
      </c>
      <c r="AB1397" t="str" cm="1">
        <f t="array" ref="AB1397">_xlfn.LET(_xlpm.x,IFERROR(VALUE(Table2[[#This Row],[Response_Time_Hours]]),""),IF(_xlpm.x="","CHECK",_xlfn.IFS(_xlpm.x&lt;=1,"Immediate",_xlpm.x&lt;=6,"Fast",_xlpm.x&lt;=24,"Moderate",_xlpm.x&gt;24,"Delayed")))</f>
        <v>Delayed</v>
      </c>
      <c r="AC1397">
        <v>39</v>
      </c>
      <c r="AD1397" t="str" cm="1">
        <f t="array" ref="AD1397">IF(Table2[[#This Row],[Interaction_Count_Final]]="","N/A",_xlfn.IFS(Table2[[#This Row],[Interaction_Count_Final]]&lt;=2,"Low",Table2[[#This Row],[Interaction_Count_Final]]&lt;=5,"Medium",Table2[[#This Row],[Interaction_Count_Final]]&gt;=6,"High",TRUE,"CHECK"))</f>
        <v>High</v>
      </c>
      <c r="AE1397" t="s">
        <v>7266</v>
      </c>
      <c r="AF1397" t="b">
        <v>1</v>
      </c>
      <c r="AG1397" t="b">
        <v>1</v>
      </c>
      <c r="AH1397">
        <v>1775</v>
      </c>
      <c r="AI1397">
        <v>44979</v>
      </c>
      <c r="AJ1397" t="b">
        <v>1</v>
      </c>
      <c r="AK1397" t="e" cm="1">
        <f t="array" ref="AK1397">_xlfn.LET(
  _xlpm.txt,TRIM(Raw_Data!F1397),
  _xlpm.norm,SUBSTITUTE(SUBSTITUTE(_xlpm.txt,"-","/"),".","/"),
  _xlpm.p,_xlfn.TEXTSPLIT(_xlpm.norm,"/"),
  _xlpm.a,VALUE(INDEX(_xlpm.p,1)),
  _xlpm.b,VALUE(INDEX(_xlpm.p,2)),
  IF(AND(_xlpm.a&lt;=12,_xlpm.b&lt;=12),"REVIEW_AMBIGUOUS","OK")
)</f>
        <v>#REF!</v>
      </c>
    </row>
    <row r="1398" spans="1:37">
      <c r="A1398" t="s">
        <v>4151</v>
      </c>
      <c r="B1398" t="s">
        <v>4151</v>
      </c>
      <c r="C1398" t="b">
        <v>0</v>
      </c>
      <c r="D1398" t="s">
        <v>7257</v>
      </c>
      <c r="E1398" t="s">
        <v>4152</v>
      </c>
      <c r="F1398" t="s">
        <v>4152</v>
      </c>
      <c r="G1398" t="s">
        <v>7280</v>
      </c>
      <c r="H1398" t="s">
        <v>447</v>
      </c>
      <c r="I1398" t="s">
        <v>447</v>
      </c>
      <c r="J1398" t="s">
        <v>447</v>
      </c>
      <c r="K1398" t="s">
        <v>193</v>
      </c>
      <c r="L1398" t="s">
        <v>193</v>
      </c>
      <c r="M1398">
        <f>IF(UPPER(TRIM(Table2[[#This Row],[Status_Clean]]))="CONVERTED",1,0)</f>
        <v>0</v>
      </c>
      <c r="N1398">
        <f>IF(ISNUMBER(MATCH(UPPER(TRIM(Table2[[#This Row],[Status_Clean]])),{"CONTACTED","QUALIFIED","CONVERTED"},0)),1,0)</f>
        <v>0</v>
      </c>
      <c r="O1398" cm="1">
        <f t="array" ref="O1398">_xlfn.SWITCH(UPPER(TRIM(Table2[[#This Row],[Status_Clean]])),"NEW",1,"CONTACTED",2,"QUALIFIED",3,"CONVERTED",4,"LOST",5,99)</f>
        <v>1</v>
      </c>
      <c r="P1398" t="s">
        <v>4153</v>
      </c>
      <c r="Q1398" t="s">
        <v>8336</v>
      </c>
      <c r="R1398" t="s">
        <v>8336</v>
      </c>
      <c r="S1398">
        <v>45036</v>
      </c>
      <c r="T1398" t="s">
        <v>7261</v>
      </c>
      <c r="U1398">
        <v>45036</v>
      </c>
      <c r="V1398" t="s">
        <v>7297</v>
      </c>
      <c r="W1398" t="s">
        <v>7263</v>
      </c>
      <c r="X1398" t="s">
        <v>7277</v>
      </c>
      <c r="Y1398" t="s">
        <v>7285</v>
      </c>
      <c r="Z1398" t="s">
        <v>4154</v>
      </c>
      <c r="AA1398">
        <v>39.6</v>
      </c>
      <c r="AB1398" t="str" cm="1">
        <f t="array" ref="AB1398">_xlfn.LET(_xlpm.x,IFERROR(VALUE(Table2[[#This Row],[Response_Time_Hours]]),""),IF(_xlpm.x="","CHECK",_xlfn.IFS(_xlpm.x&lt;=1,"Immediate",_xlpm.x&lt;=6,"Fast",_xlpm.x&lt;=24,"Moderate",_xlpm.x&gt;24,"Delayed")))</f>
        <v>Delayed</v>
      </c>
      <c r="AC1398">
        <v>27</v>
      </c>
      <c r="AD1398" t="str" cm="1">
        <f t="array" ref="AD1398">IF(Table2[[#This Row],[Interaction_Count_Final]]="","N/A",_xlfn.IFS(Table2[[#This Row],[Interaction_Count_Final]]&lt;=2,"Low",Table2[[#This Row],[Interaction_Count_Final]]&lt;=5,"Medium",Table2[[#This Row],[Interaction_Count_Final]]&gt;=6,"High",TRUE,"CHECK"))</f>
        <v>High</v>
      </c>
      <c r="AE1398" t="s">
        <v>7273</v>
      </c>
      <c r="AF1398" t="b">
        <v>1</v>
      </c>
      <c r="AG1398" t="b">
        <v>1</v>
      </c>
      <c r="AH1398">
        <v>1776</v>
      </c>
      <c r="AI1398">
        <v>45036</v>
      </c>
      <c r="AJ1398" t="b">
        <v>1</v>
      </c>
      <c r="AK1398" t="str" cm="1">
        <f t="array" ref="AK1398">_xlfn.LET(
  _xlpm.txt,TRIM(Raw_Data!F1398),
  _xlpm.norm,SUBSTITUTE(SUBSTITUTE(_xlpm.txt,"-","/"),".","/"),
  _xlpm.p,_xlfn.TEXTSPLIT(_xlpm.norm,"/"),
  _xlpm.a,VALUE(INDEX(_xlpm.p,1)),
  _xlpm.b,VALUE(INDEX(_xlpm.p,2)),
  IF(AND(_xlpm.a&lt;=12,_xlpm.b&lt;=12),"REVIEW_AMBIGUOUS","OK")
)</f>
        <v>OK</v>
      </c>
    </row>
    <row r="1399" spans="1:37">
      <c r="A1399" t="s">
        <v>4155</v>
      </c>
      <c r="B1399" t="s">
        <v>4155</v>
      </c>
      <c r="C1399" t="b">
        <v>0</v>
      </c>
      <c r="D1399" t="s">
        <v>7257</v>
      </c>
      <c r="E1399" t="s">
        <v>4156</v>
      </c>
      <c r="F1399" t="s">
        <v>4156</v>
      </c>
      <c r="G1399" t="s">
        <v>7258</v>
      </c>
      <c r="H1399" t="s">
        <v>374</v>
      </c>
      <c r="I1399" t="s">
        <v>374</v>
      </c>
      <c r="J1399" t="s">
        <v>7308</v>
      </c>
      <c r="K1399" t="s">
        <v>125</v>
      </c>
      <c r="L1399" t="s">
        <v>125</v>
      </c>
      <c r="M1399">
        <f>IF(UPPER(TRIM(Table2[[#This Row],[Status_Clean]]))="CONVERTED",1,0)</f>
        <v>0</v>
      </c>
      <c r="N1399">
        <f>IF(ISNUMBER(MATCH(UPPER(TRIM(Table2[[#This Row],[Status_Clean]])),{"CONTACTED","QUALIFIED","CONVERTED"},0)),1,0)</f>
        <v>1</v>
      </c>
      <c r="O1399" cm="1">
        <f t="array" ref="O1399">_xlfn.SWITCH(UPPER(TRIM(Table2[[#This Row],[Status_Clean]])),"NEW",1,"CONTACTED",2,"QUALIFIED",3,"CONVERTED",4,"LOST",5,99)</f>
        <v>2</v>
      </c>
      <c r="P1399">
        <v>45381</v>
      </c>
      <c r="Q1399" t="s">
        <v>8152</v>
      </c>
      <c r="R1399" t="s">
        <v>8152</v>
      </c>
      <c r="S1399">
        <v>45381</v>
      </c>
      <c r="T1399" t="s">
        <v>7261</v>
      </c>
      <c r="U1399">
        <v>45381</v>
      </c>
      <c r="V1399" t="s">
        <v>7295</v>
      </c>
      <c r="W1399" t="s">
        <v>7271</v>
      </c>
      <c r="X1399" t="s">
        <v>7284</v>
      </c>
      <c r="Y1399" t="s">
        <v>7278</v>
      </c>
      <c r="Z1399" t="s">
        <v>4157</v>
      </c>
      <c r="AA1399">
        <v>7.8</v>
      </c>
      <c r="AB1399" t="str" cm="1">
        <f t="array" ref="AB1399">_xlfn.LET(_xlpm.x,IFERROR(VALUE(Table2[[#This Row],[Response_Time_Hours]]),""),IF(_xlpm.x="","CHECK",_xlfn.IFS(_xlpm.x&lt;=1,"Immediate",_xlpm.x&lt;=6,"Fast",_xlpm.x&lt;=24,"Moderate",_xlpm.x&gt;24,"Delayed")))</f>
        <v>Moderate</v>
      </c>
      <c r="AC1399">
        <v>29</v>
      </c>
      <c r="AD1399" t="str" cm="1">
        <f t="array" ref="AD1399">IF(Table2[[#This Row],[Interaction_Count_Final]]="","N/A",_xlfn.IFS(Table2[[#This Row],[Interaction_Count_Final]]&lt;=2,"Low",Table2[[#This Row],[Interaction_Count_Final]]&lt;=5,"Medium",Table2[[#This Row],[Interaction_Count_Final]]&gt;=6,"High",TRUE,"CHECK"))</f>
        <v>High</v>
      </c>
      <c r="AE1399" t="s">
        <v>7273</v>
      </c>
      <c r="AF1399" t="b">
        <v>1</v>
      </c>
      <c r="AG1399" t="b">
        <v>1</v>
      </c>
      <c r="AH1399">
        <v>1777</v>
      </c>
      <c r="AI1399">
        <v>45381</v>
      </c>
      <c r="AJ1399" t="b">
        <v>1</v>
      </c>
      <c r="AK1399" t="e" cm="1">
        <f t="array" ref="AK1399">_xlfn.LET(
  _xlpm.txt,TRIM(Raw_Data!F1399),
  _xlpm.norm,SUBSTITUTE(SUBSTITUTE(_xlpm.txt,"-","/"),".","/"),
  _xlpm.p,_xlfn.TEXTSPLIT(_xlpm.norm,"/"),
  _xlpm.a,VALUE(INDEX(_xlpm.p,1)),
  _xlpm.b,VALUE(INDEX(_xlpm.p,2)),
  IF(AND(_xlpm.a&lt;=12,_xlpm.b&lt;=12),"REVIEW_AMBIGUOUS","OK")
)</f>
        <v>#REF!</v>
      </c>
    </row>
    <row r="1400" spans="1:37">
      <c r="A1400" t="s">
        <v>4158</v>
      </c>
      <c r="B1400" t="s">
        <v>4158</v>
      </c>
      <c r="C1400" t="b">
        <v>0</v>
      </c>
      <c r="D1400" t="s">
        <v>7257</v>
      </c>
      <c r="E1400" t="s">
        <v>8337</v>
      </c>
      <c r="F1400" t="s">
        <v>8337</v>
      </c>
      <c r="G1400" t="s">
        <v>7274</v>
      </c>
      <c r="H1400" t="s">
        <v>806</v>
      </c>
      <c r="I1400" t="s">
        <v>806</v>
      </c>
      <c r="J1400" t="s">
        <v>69</v>
      </c>
      <c r="K1400" t="s">
        <v>193</v>
      </c>
      <c r="L1400" t="s">
        <v>193</v>
      </c>
      <c r="M1400">
        <f>IF(UPPER(TRIM(Table2[[#This Row],[Status_Clean]]))="CONVERTED",1,0)</f>
        <v>0</v>
      </c>
      <c r="N1400">
        <f>IF(ISNUMBER(MATCH(UPPER(TRIM(Table2[[#This Row],[Status_Clean]])),{"CONTACTED","QUALIFIED","CONVERTED"},0)),1,0)</f>
        <v>0</v>
      </c>
      <c r="O1400" cm="1">
        <f t="array" ref="O1400">_xlfn.SWITCH(UPPER(TRIM(Table2[[#This Row],[Status_Clean]])),"NEW",1,"CONTACTED",2,"QUALIFIED",3,"CONVERTED",4,"LOST",5,99)</f>
        <v>1</v>
      </c>
      <c r="P1400">
        <v>44930</v>
      </c>
      <c r="Q1400" t="s">
        <v>8338</v>
      </c>
      <c r="R1400" t="s">
        <v>8338</v>
      </c>
      <c r="S1400">
        <v>44930</v>
      </c>
      <c r="T1400" t="s">
        <v>7261</v>
      </c>
      <c r="U1400">
        <v>44930</v>
      </c>
      <c r="V1400" t="s">
        <v>7317</v>
      </c>
      <c r="W1400" t="s">
        <v>7263</v>
      </c>
      <c r="X1400" t="s">
        <v>7284</v>
      </c>
      <c r="Y1400" t="s">
        <v>7272</v>
      </c>
      <c r="Z1400">
        <v>64.7</v>
      </c>
      <c r="AA1400">
        <v>64.7</v>
      </c>
      <c r="AB1400" t="str" cm="1">
        <f t="array" ref="AB1400">_xlfn.LET(_xlpm.x,IFERROR(VALUE(Table2[[#This Row],[Response_Time_Hours]]),""),IF(_xlpm.x="","CHECK",_xlfn.IFS(_xlpm.x&lt;=1,"Immediate",_xlpm.x&lt;=6,"Fast",_xlpm.x&lt;=24,"Moderate",_xlpm.x&gt;24,"Delayed")))</f>
        <v>Delayed</v>
      </c>
      <c r="AC1400">
        <v>7</v>
      </c>
      <c r="AD1400" t="str" cm="1">
        <f t="array" ref="AD1400">IF(Table2[[#This Row],[Interaction_Count_Final]]="","N/A",_xlfn.IFS(Table2[[#This Row],[Interaction_Count_Final]]&lt;=2,"Low",Table2[[#This Row],[Interaction_Count_Final]]&lt;=5,"Medium",Table2[[#This Row],[Interaction_Count_Final]]&gt;=6,"High",TRUE,"CHECK"))</f>
        <v>High</v>
      </c>
      <c r="AE1400" t="s">
        <v>7289</v>
      </c>
      <c r="AF1400" t="b">
        <v>1</v>
      </c>
      <c r="AG1400" t="b">
        <v>1</v>
      </c>
      <c r="AH1400">
        <v>1778</v>
      </c>
      <c r="AI1400">
        <v>44930</v>
      </c>
      <c r="AJ1400" t="b">
        <v>1</v>
      </c>
      <c r="AK1400" t="e" cm="1">
        <f t="array" ref="AK1400">_xlfn.LET(
  _xlpm.txt,TRIM(Raw_Data!F1400),
  _xlpm.norm,SUBSTITUTE(SUBSTITUTE(_xlpm.txt,"-","/"),".","/"),
  _xlpm.p,_xlfn.TEXTSPLIT(_xlpm.norm,"/"),
  _xlpm.a,VALUE(INDEX(_xlpm.p,1)),
  _xlpm.b,VALUE(INDEX(_xlpm.p,2)),
  IF(AND(_xlpm.a&lt;=12,_xlpm.b&lt;=12),"REVIEW_AMBIGUOUS","OK")
)</f>
        <v>#REF!</v>
      </c>
    </row>
    <row r="1401" spans="1:37">
      <c r="A1401" t="s">
        <v>4160</v>
      </c>
      <c r="B1401" t="s">
        <v>4160</v>
      </c>
      <c r="C1401" t="b">
        <v>1</v>
      </c>
      <c r="D1401" t="s">
        <v>7257</v>
      </c>
      <c r="E1401" t="s">
        <v>4161</v>
      </c>
      <c r="F1401" t="s">
        <v>4161</v>
      </c>
      <c r="G1401" t="s">
        <v>7274</v>
      </c>
      <c r="H1401" t="s">
        <v>123</v>
      </c>
      <c r="I1401" t="s">
        <v>123</v>
      </c>
      <c r="J1401" t="s">
        <v>123</v>
      </c>
      <c r="K1401" t="s">
        <v>250</v>
      </c>
      <c r="L1401" t="s">
        <v>250</v>
      </c>
      <c r="M1401">
        <f>IF(UPPER(TRIM(Table2[[#This Row],[Status_Clean]]))="CONVERTED",1,0)</f>
        <v>1</v>
      </c>
      <c r="N1401">
        <f>IF(ISNUMBER(MATCH(UPPER(TRIM(Table2[[#This Row],[Status_Clean]])),{"CONTACTED","QUALIFIED","CONVERTED"},0)),1,0)</f>
        <v>1</v>
      </c>
      <c r="O1401" cm="1">
        <f t="array" ref="O1401">_xlfn.SWITCH(UPPER(TRIM(Table2[[#This Row],[Status_Clean]])),"NEW",1,"CONTACTED",2,"QUALIFIED",3,"CONVERTED",4,"LOST",5,99)</f>
        <v>4</v>
      </c>
      <c r="P1401" t="s">
        <v>4162</v>
      </c>
      <c r="Q1401" t="s">
        <v>8339</v>
      </c>
      <c r="R1401" t="s">
        <v>8339</v>
      </c>
      <c r="S1401">
        <v>45644</v>
      </c>
      <c r="T1401" t="s">
        <v>7261</v>
      </c>
      <c r="U1401">
        <v>45644</v>
      </c>
      <c r="V1401" t="s">
        <v>7262</v>
      </c>
      <c r="W1401" t="s">
        <v>7271</v>
      </c>
      <c r="X1401" t="s">
        <v>7264</v>
      </c>
      <c r="Y1401" t="s">
        <v>7272</v>
      </c>
      <c r="Z1401">
        <v>54.3</v>
      </c>
      <c r="AA1401">
        <v>54.3</v>
      </c>
      <c r="AB1401" t="str" cm="1">
        <f t="array" ref="AB1401">_xlfn.LET(_xlpm.x,IFERROR(VALUE(Table2[[#This Row],[Response_Time_Hours]]),""),IF(_xlpm.x="","CHECK",_xlfn.IFS(_xlpm.x&lt;=1,"Immediate",_xlpm.x&lt;=6,"Fast",_xlpm.x&lt;=24,"Moderate",_xlpm.x&gt;24,"Delayed")))</f>
        <v>Delayed</v>
      </c>
      <c r="AC1401">
        <v>38</v>
      </c>
      <c r="AD1401" t="str" cm="1">
        <f t="array" ref="AD1401">IF(Table2[[#This Row],[Interaction_Count_Final]]="","N/A",_xlfn.IFS(Table2[[#This Row],[Interaction_Count_Final]]&lt;=2,"Low",Table2[[#This Row],[Interaction_Count_Final]]&lt;=5,"Medium",Table2[[#This Row],[Interaction_Count_Final]]&gt;=6,"High",TRUE,"CHECK"))</f>
        <v>High</v>
      </c>
      <c r="AE1401" t="s">
        <v>7289</v>
      </c>
      <c r="AF1401" t="b">
        <v>1</v>
      </c>
      <c r="AG1401" t="b">
        <v>1</v>
      </c>
      <c r="AH1401">
        <v>1779</v>
      </c>
      <c r="AI1401">
        <v>45644</v>
      </c>
      <c r="AJ1401" t="b">
        <v>1</v>
      </c>
      <c r="AK1401" t="str" cm="1">
        <f t="array" ref="AK1401">_xlfn.LET(
  _xlpm.txt,TRIM(Raw_Data!F1401),
  _xlpm.norm,SUBSTITUTE(SUBSTITUTE(_xlpm.txt,"-","/"),".","/"),
  _xlpm.p,_xlfn.TEXTSPLIT(_xlpm.norm,"/"),
  _xlpm.a,VALUE(INDEX(_xlpm.p,1)),
  _xlpm.b,VALUE(INDEX(_xlpm.p,2)),
  IF(AND(_xlpm.a&lt;=12,_xlpm.b&lt;=12),"REVIEW_AMBIGUOUS","OK")
)</f>
        <v>OK</v>
      </c>
    </row>
    <row r="1402" spans="1:37">
      <c r="A1402" t="s">
        <v>4163</v>
      </c>
      <c r="B1402" t="s">
        <v>4163</v>
      </c>
      <c r="C1402" t="b">
        <v>0</v>
      </c>
      <c r="D1402" t="s">
        <v>7257</v>
      </c>
      <c r="E1402" t="s">
        <v>4164</v>
      </c>
      <c r="F1402" t="s">
        <v>4164</v>
      </c>
      <c r="G1402" t="s">
        <v>7274</v>
      </c>
      <c r="H1402" t="s">
        <v>469</v>
      </c>
      <c r="I1402" t="s">
        <v>469</v>
      </c>
      <c r="J1402" t="s">
        <v>469</v>
      </c>
      <c r="K1402" t="s">
        <v>7301</v>
      </c>
      <c r="L1402" t="s">
        <v>125</v>
      </c>
      <c r="M1402">
        <f>IF(UPPER(TRIM(Table2[[#This Row],[Status_Clean]]))="CONVERTED",1,0)</f>
        <v>0</v>
      </c>
      <c r="N1402">
        <f>IF(ISNUMBER(MATCH(UPPER(TRIM(Table2[[#This Row],[Status_Clean]])),{"CONTACTED","QUALIFIED","CONVERTED"},0)),1,0)</f>
        <v>1</v>
      </c>
      <c r="O1402" cm="1">
        <f t="array" ref="O1402">_xlfn.SWITCH(UPPER(TRIM(Table2[[#This Row],[Status_Clean]])),"NEW",1,"CONTACTED",2,"QUALIFIED",3,"CONVERTED",4,"LOST",5,99)</f>
        <v>2</v>
      </c>
      <c r="P1402">
        <v>45514</v>
      </c>
      <c r="Q1402" t="s">
        <v>7416</v>
      </c>
      <c r="R1402" t="s">
        <v>7416</v>
      </c>
      <c r="S1402">
        <v>45514</v>
      </c>
      <c r="T1402" t="s">
        <v>7261</v>
      </c>
      <c r="U1402">
        <v>45514</v>
      </c>
      <c r="V1402" t="s">
        <v>7310</v>
      </c>
      <c r="W1402" t="s">
        <v>7271</v>
      </c>
      <c r="X1402" t="s">
        <v>7288</v>
      </c>
      <c r="Y1402" t="s">
        <v>7278</v>
      </c>
      <c r="Z1402" t="s">
        <v>4165</v>
      </c>
      <c r="AA1402">
        <v>50.6</v>
      </c>
      <c r="AB1402" t="str" cm="1">
        <f t="array" ref="AB1402">_xlfn.LET(_xlpm.x,IFERROR(VALUE(Table2[[#This Row],[Response_Time_Hours]]),""),IF(_xlpm.x="","CHECK",_xlfn.IFS(_xlpm.x&lt;=1,"Immediate",_xlpm.x&lt;=6,"Fast",_xlpm.x&lt;=24,"Moderate",_xlpm.x&gt;24,"Delayed")))</f>
        <v>Delayed</v>
      </c>
      <c r="AC1402">
        <v>21</v>
      </c>
      <c r="AD1402" t="str" cm="1">
        <f t="array" ref="AD1402">IF(Table2[[#This Row],[Interaction_Count_Final]]="","N/A",_xlfn.IFS(Table2[[#This Row],[Interaction_Count_Final]]&lt;=2,"Low",Table2[[#This Row],[Interaction_Count_Final]]&lt;=5,"Medium",Table2[[#This Row],[Interaction_Count_Final]]&gt;=6,"High",TRUE,"CHECK"))</f>
        <v>High</v>
      </c>
      <c r="AE1402" t="s">
        <v>7266</v>
      </c>
      <c r="AF1402" t="b">
        <v>1</v>
      </c>
      <c r="AG1402" t="b">
        <v>1</v>
      </c>
      <c r="AH1402">
        <v>1780</v>
      </c>
      <c r="AI1402">
        <v>45514</v>
      </c>
      <c r="AJ1402" t="b">
        <v>1</v>
      </c>
      <c r="AK1402" t="e" cm="1">
        <f t="array" ref="AK1402">_xlfn.LET(
  _xlpm.txt,TRIM(Raw_Data!F1402),
  _xlpm.norm,SUBSTITUTE(SUBSTITUTE(_xlpm.txt,"-","/"),".","/"),
  _xlpm.p,_xlfn.TEXTSPLIT(_xlpm.norm,"/"),
  _xlpm.a,VALUE(INDEX(_xlpm.p,1)),
  _xlpm.b,VALUE(INDEX(_xlpm.p,2)),
  IF(AND(_xlpm.a&lt;=12,_xlpm.b&lt;=12),"REVIEW_AMBIGUOUS","OK")
)</f>
        <v>#REF!</v>
      </c>
    </row>
    <row r="1403" spans="1:37">
      <c r="A1403" t="s">
        <v>4166</v>
      </c>
      <c r="B1403" t="s">
        <v>4166</v>
      </c>
      <c r="C1403" t="b">
        <v>0</v>
      </c>
      <c r="D1403" t="s">
        <v>7257</v>
      </c>
      <c r="E1403" t="s">
        <v>4167</v>
      </c>
      <c r="F1403" t="s">
        <v>4167</v>
      </c>
      <c r="G1403" t="s">
        <v>7268</v>
      </c>
      <c r="H1403" t="s">
        <v>359</v>
      </c>
      <c r="I1403" t="s">
        <v>359</v>
      </c>
      <c r="J1403" t="s">
        <v>473</v>
      </c>
      <c r="K1403" t="s">
        <v>250</v>
      </c>
      <c r="L1403" t="s">
        <v>250</v>
      </c>
      <c r="M1403">
        <f>IF(UPPER(TRIM(Table2[[#This Row],[Status_Clean]]))="CONVERTED",1,0)</f>
        <v>1</v>
      </c>
      <c r="N1403">
        <f>IF(ISNUMBER(MATCH(UPPER(TRIM(Table2[[#This Row],[Status_Clean]])),{"CONTACTED","QUALIFIED","CONVERTED"},0)),1,0)</f>
        <v>1</v>
      </c>
      <c r="O1403" cm="1">
        <f t="array" ref="O1403">_xlfn.SWITCH(UPPER(TRIM(Table2[[#This Row],[Status_Clean]])),"NEW",1,"CONTACTED",2,"QUALIFIED",3,"CONVERTED",4,"LOST",5,99)</f>
        <v>4</v>
      </c>
      <c r="P1403">
        <v>45287</v>
      </c>
      <c r="Q1403" t="s">
        <v>7908</v>
      </c>
      <c r="R1403" t="s">
        <v>7908</v>
      </c>
      <c r="S1403">
        <v>45287</v>
      </c>
      <c r="T1403" t="s">
        <v>7261</v>
      </c>
      <c r="U1403">
        <v>45287</v>
      </c>
      <c r="V1403" t="s">
        <v>7262</v>
      </c>
      <c r="W1403" t="s">
        <v>7263</v>
      </c>
      <c r="X1403" t="s">
        <v>7264</v>
      </c>
      <c r="Y1403" t="s">
        <v>7272</v>
      </c>
      <c r="Z1403" t="s">
        <v>4168</v>
      </c>
      <c r="AA1403">
        <v>37.9</v>
      </c>
      <c r="AB1403" t="str" cm="1">
        <f t="array" ref="AB1403">_xlfn.LET(_xlpm.x,IFERROR(VALUE(Table2[[#This Row],[Response_Time_Hours]]),""),IF(_xlpm.x="","CHECK",_xlfn.IFS(_xlpm.x&lt;=1,"Immediate",_xlpm.x&lt;=6,"Fast",_xlpm.x&lt;=24,"Moderate",_xlpm.x&gt;24,"Delayed")))</f>
        <v>Delayed</v>
      </c>
      <c r="AC1403">
        <v>12</v>
      </c>
      <c r="AD1403" t="str" cm="1">
        <f t="array" ref="AD1403">IF(Table2[[#This Row],[Interaction_Count_Final]]="","N/A",_xlfn.IFS(Table2[[#This Row],[Interaction_Count_Final]]&lt;=2,"Low",Table2[[#This Row],[Interaction_Count_Final]]&lt;=5,"Medium",Table2[[#This Row],[Interaction_Count_Final]]&gt;=6,"High",TRUE,"CHECK"))</f>
        <v>High</v>
      </c>
      <c r="AE1403" t="s">
        <v>7266</v>
      </c>
      <c r="AF1403" t="b">
        <v>1</v>
      </c>
      <c r="AG1403" t="b">
        <v>1</v>
      </c>
      <c r="AH1403">
        <v>1781</v>
      </c>
      <c r="AI1403">
        <v>45287</v>
      </c>
      <c r="AJ1403" t="b">
        <v>1</v>
      </c>
      <c r="AK1403" t="e" cm="1">
        <f t="array" ref="AK1403">_xlfn.LET(
  _xlpm.txt,TRIM(Raw_Data!F1403),
  _xlpm.norm,SUBSTITUTE(SUBSTITUTE(_xlpm.txt,"-","/"),".","/"),
  _xlpm.p,_xlfn.TEXTSPLIT(_xlpm.norm,"/"),
  _xlpm.a,VALUE(INDEX(_xlpm.p,1)),
  _xlpm.b,VALUE(INDEX(_xlpm.p,2)),
  IF(AND(_xlpm.a&lt;=12,_xlpm.b&lt;=12),"REVIEW_AMBIGUOUS","OK")
)</f>
        <v>#REF!</v>
      </c>
    </row>
    <row r="1404" spans="1:37">
      <c r="A1404" t="s">
        <v>4169</v>
      </c>
      <c r="B1404" t="s">
        <v>4169</v>
      </c>
      <c r="C1404" t="b">
        <v>0</v>
      </c>
      <c r="D1404" t="s">
        <v>7257</v>
      </c>
      <c r="E1404" t="s">
        <v>8340</v>
      </c>
      <c r="F1404" t="s">
        <v>8340</v>
      </c>
      <c r="G1404" t="s">
        <v>7280</v>
      </c>
      <c r="H1404" t="s">
        <v>248</v>
      </c>
      <c r="I1404" t="s">
        <v>248</v>
      </c>
      <c r="J1404" t="s">
        <v>1356</v>
      </c>
      <c r="K1404" t="s">
        <v>71</v>
      </c>
      <c r="L1404" t="s">
        <v>71</v>
      </c>
      <c r="M1404">
        <f>IF(UPPER(TRIM(Table2[[#This Row],[Status_Clean]]))="CONVERTED",1,0)</f>
        <v>0</v>
      </c>
      <c r="N1404">
        <f>IF(ISNUMBER(MATCH(UPPER(TRIM(Table2[[#This Row],[Status_Clean]])),{"CONTACTED","QUALIFIED","CONVERTED"},0)),1,0)</f>
        <v>1</v>
      </c>
      <c r="O1404" cm="1">
        <f t="array" ref="O1404">_xlfn.SWITCH(UPPER(TRIM(Table2[[#This Row],[Status_Clean]])),"NEW",1,"CONTACTED",2,"QUALIFIED",3,"CONVERTED",4,"LOST",5,99)</f>
        <v>3</v>
      </c>
      <c r="P1404">
        <v>45211</v>
      </c>
      <c r="Q1404" t="s">
        <v>7592</v>
      </c>
      <c r="R1404" t="s">
        <v>7592</v>
      </c>
      <c r="S1404">
        <v>45211</v>
      </c>
      <c r="T1404" t="s">
        <v>7261</v>
      </c>
      <c r="U1404">
        <v>45211</v>
      </c>
      <c r="V1404" t="s">
        <v>7270</v>
      </c>
      <c r="W1404" t="s">
        <v>7263</v>
      </c>
      <c r="X1404" t="s">
        <v>7264</v>
      </c>
      <c r="Y1404" t="s">
        <v>7285</v>
      </c>
      <c r="Z1404" t="s">
        <v>4171</v>
      </c>
      <c r="AA1404">
        <v>69.400000000000006</v>
      </c>
      <c r="AB1404" t="str" cm="1">
        <f t="array" ref="AB1404">_xlfn.LET(_xlpm.x,IFERROR(VALUE(Table2[[#This Row],[Response_Time_Hours]]),""),IF(_xlpm.x="","CHECK",_xlfn.IFS(_xlpm.x&lt;=1,"Immediate",_xlpm.x&lt;=6,"Fast",_xlpm.x&lt;=24,"Moderate",_xlpm.x&gt;24,"Delayed")))</f>
        <v>Delayed</v>
      </c>
      <c r="AC1404">
        <v>4</v>
      </c>
      <c r="AD1404" t="str" cm="1">
        <f t="array" ref="AD1404">IF(Table2[[#This Row],[Interaction_Count_Final]]="","N/A",_xlfn.IFS(Table2[[#This Row],[Interaction_Count_Final]]&lt;=2,"Low",Table2[[#This Row],[Interaction_Count_Final]]&lt;=5,"Medium",Table2[[#This Row],[Interaction_Count_Final]]&gt;=6,"High",TRUE,"CHECK"))</f>
        <v>Medium</v>
      </c>
      <c r="AE1404" t="s">
        <v>7266</v>
      </c>
      <c r="AF1404" t="b">
        <v>1</v>
      </c>
      <c r="AG1404" t="b">
        <v>1</v>
      </c>
      <c r="AH1404">
        <v>1782</v>
      </c>
      <c r="AI1404">
        <v>45211</v>
      </c>
      <c r="AJ1404" t="b">
        <v>1</v>
      </c>
      <c r="AK1404" t="e" cm="1">
        <f t="array" ref="AK1404">_xlfn.LET(
  _xlpm.txt,TRIM(Raw_Data!F1404),
  _xlpm.norm,SUBSTITUTE(SUBSTITUTE(_xlpm.txt,"-","/"),".","/"),
  _xlpm.p,_xlfn.TEXTSPLIT(_xlpm.norm,"/"),
  _xlpm.a,VALUE(INDEX(_xlpm.p,1)),
  _xlpm.b,VALUE(INDEX(_xlpm.p,2)),
  IF(AND(_xlpm.a&lt;=12,_xlpm.b&lt;=12),"REVIEW_AMBIGUOUS","OK")
)</f>
        <v>#REF!</v>
      </c>
    </row>
    <row r="1405" spans="1:37">
      <c r="A1405" t="s">
        <v>4172</v>
      </c>
      <c r="B1405" t="s">
        <v>4172</v>
      </c>
      <c r="C1405" t="b">
        <v>1</v>
      </c>
      <c r="D1405" t="s">
        <v>7257</v>
      </c>
      <c r="E1405" t="s">
        <v>8341</v>
      </c>
      <c r="F1405" t="s">
        <v>8341</v>
      </c>
      <c r="G1405" t="s">
        <v>7280</v>
      </c>
      <c r="H1405" t="s">
        <v>457</v>
      </c>
      <c r="I1405" t="s">
        <v>457</v>
      </c>
      <c r="J1405" t="s">
        <v>792</v>
      </c>
      <c r="K1405" t="s">
        <v>71</v>
      </c>
      <c r="L1405" t="s">
        <v>71</v>
      </c>
      <c r="M1405">
        <f>IF(UPPER(TRIM(Table2[[#This Row],[Status_Clean]]))="CONVERTED",1,0)</f>
        <v>0</v>
      </c>
      <c r="N1405">
        <f>IF(ISNUMBER(MATCH(UPPER(TRIM(Table2[[#This Row],[Status_Clean]])),{"CONTACTED","QUALIFIED","CONVERTED"},0)),1,0)</f>
        <v>1</v>
      </c>
      <c r="O1405" cm="1">
        <f t="array" ref="O1405">_xlfn.SWITCH(UPPER(TRIM(Table2[[#This Row],[Status_Clean]])),"NEW",1,"CONTACTED",2,"QUALIFIED",3,"CONVERTED",4,"LOST",5,99)</f>
        <v>3</v>
      </c>
      <c r="P1405">
        <v>45318</v>
      </c>
      <c r="Q1405" t="s">
        <v>7463</v>
      </c>
      <c r="R1405" t="s">
        <v>7463</v>
      </c>
      <c r="S1405">
        <v>45318</v>
      </c>
      <c r="T1405" t="s">
        <v>7261</v>
      </c>
      <c r="U1405">
        <v>45318</v>
      </c>
      <c r="V1405" t="s">
        <v>7317</v>
      </c>
      <c r="W1405" t="s">
        <v>7271</v>
      </c>
      <c r="X1405" t="s">
        <v>7284</v>
      </c>
      <c r="Y1405" t="s">
        <v>7278</v>
      </c>
      <c r="Z1405" t="s">
        <v>223</v>
      </c>
      <c r="AA1405">
        <v>69.599999999999994</v>
      </c>
      <c r="AB1405" t="str" cm="1">
        <f t="array" ref="AB1405">_xlfn.LET(_xlpm.x,IFERROR(VALUE(Table2[[#This Row],[Response_Time_Hours]]),""),IF(_xlpm.x="","CHECK",_xlfn.IFS(_xlpm.x&lt;=1,"Immediate",_xlpm.x&lt;=6,"Fast",_xlpm.x&lt;=24,"Moderate",_xlpm.x&gt;24,"Delayed")))</f>
        <v>Delayed</v>
      </c>
      <c r="AC1405">
        <v>32</v>
      </c>
      <c r="AD1405" t="str" cm="1">
        <f t="array" ref="AD1405">IF(Table2[[#This Row],[Interaction_Count_Final]]="","N/A",_xlfn.IFS(Table2[[#This Row],[Interaction_Count_Final]]&lt;=2,"Low",Table2[[#This Row],[Interaction_Count_Final]]&lt;=5,"Medium",Table2[[#This Row],[Interaction_Count_Final]]&gt;=6,"High",TRUE,"CHECK"))</f>
        <v>High</v>
      </c>
      <c r="AE1405" t="s">
        <v>7289</v>
      </c>
      <c r="AF1405" t="b">
        <v>1</v>
      </c>
      <c r="AG1405" t="b">
        <v>1</v>
      </c>
      <c r="AH1405">
        <v>1783</v>
      </c>
      <c r="AI1405">
        <v>45318</v>
      </c>
      <c r="AJ1405" t="b">
        <v>1</v>
      </c>
      <c r="AK1405" t="e" cm="1">
        <f t="array" ref="AK1405">_xlfn.LET(
  _xlpm.txt,TRIM(Raw_Data!F1405),
  _xlpm.norm,SUBSTITUTE(SUBSTITUTE(_xlpm.txt,"-","/"),".","/"),
  _xlpm.p,_xlfn.TEXTSPLIT(_xlpm.norm,"/"),
  _xlpm.a,VALUE(INDEX(_xlpm.p,1)),
  _xlpm.b,VALUE(INDEX(_xlpm.p,2)),
  IF(AND(_xlpm.a&lt;=12,_xlpm.b&lt;=12),"REVIEW_AMBIGUOUS","OK")
)</f>
        <v>#REF!</v>
      </c>
    </row>
    <row r="1406" spans="1:37">
      <c r="A1406" t="s">
        <v>4174</v>
      </c>
      <c r="B1406" t="s">
        <v>4174</v>
      </c>
      <c r="C1406" t="b">
        <v>0</v>
      </c>
      <c r="D1406" t="s">
        <v>7257</v>
      </c>
      <c r="E1406" t="s">
        <v>4175</v>
      </c>
      <c r="F1406" t="s">
        <v>4175</v>
      </c>
      <c r="G1406" t="s">
        <v>7268</v>
      </c>
      <c r="H1406" t="s">
        <v>600</v>
      </c>
      <c r="I1406" t="s">
        <v>600</v>
      </c>
      <c r="J1406" t="s">
        <v>254</v>
      </c>
      <c r="K1406" t="s">
        <v>71</v>
      </c>
      <c r="L1406" t="s">
        <v>71</v>
      </c>
      <c r="M1406">
        <f>IF(UPPER(TRIM(Table2[[#This Row],[Status_Clean]]))="CONVERTED",1,0)</f>
        <v>0</v>
      </c>
      <c r="N1406">
        <f>IF(ISNUMBER(MATCH(UPPER(TRIM(Table2[[#This Row],[Status_Clean]])),{"CONTACTED","QUALIFIED","CONVERTED"},0)),1,0)</f>
        <v>1</v>
      </c>
      <c r="O1406" cm="1">
        <f t="array" ref="O1406">_xlfn.SWITCH(UPPER(TRIM(Table2[[#This Row],[Status_Clean]])),"NEW",1,"CONTACTED",2,"QUALIFIED",3,"CONVERTED",4,"LOST",5,99)</f>
        <v>3</v>
      </c>
      <c r="P1406">
        <v>45225</v>
      </c>
      <c r="Q1406" t="s">
        <v>8225</v>
      </c>
      <c r="R1406" t="s">
        <v>8225</v>
      </c>
      <c r="S1406">
        <v>45225</v>
      </c>
      <c r="T1406" t="s">
        <v>7261</v>
      </c>
      <c r="U1406">
        <v>45225</v>
      </c>
      <c r="V1406" t="s">
        <v>7270</v>
      </c>
      <c r="W1406" t="s">
        <v>7263</v>
      </c>
      <c r="X1406" t="s">
        <v>7264</v>
      </c>
      <c r="Y1406" t="s">
        <v>7285</v>
      </c>
      <c r="Z1406" t="s">
        <v>4094</v>
      </c>
      <c r="AA1406">
        <v>66.8</v>
      </c>
      <c r="AB1406" t="str" cm="1">
        <f t="array" ref="AB1406">_xlfn.LET(_xlpm.x,IFERROR(VALUE(Table2[[#This Row],[Response_Time_Hours]]),""),IF(_xlpm.x="","CHECK",_xlfn.IFS(_xlpm.x&lt;=1,"Immediate",_xlpm.x&lt;=6,"Fast",_xlpm.x&lt;=24,"Moderate",_xlpm.x&gt;24,"Delayed")))</f>
        <v>Delayed</v>
      </c>
      <c r="AC1406">
        <v>4</v>
      </c>
      <c r="AD1406" t="str" cm="1">
        <f t="array" ref="AD1406">IF(Table2[[#This Row],[Interaction_Count_Final]]="","N/A",_xlfn.IFS(Table2[[#This Row],[Interaction_Count_Final]]&lt;=2,"Low",Table2[[#This Row],[Interaction_Count_Final]]&lt;=5,"Medium",Table2[[#This Row],[Interaction_Count_Final]]&gt;=6,"High",TRUE,"CHECK"))</f>
        <v>Medium</v>
      </c>
      <c r="AE1406" t="s">
        <v>7289</v>
      </c>
      <c r="AF1406" t="b">
        <v>1</v>
      </c>
      <c r="AG1406" t="b">
        <v>1</v>
      </c>
      <c r="AH1406">
        <v>1784</v>
      </c>
      <c r="AI1406">
        <v>45225</v>
      </c>
      <c r="AJ1406" t="b">
        <v>1</v>
      </c>
      <c r="AK1406" t="e" cm="1">
        <f t="array" ref="AK1406">_xlfn.LET(
  _xlpm.txt,TRIM(Raw_Data!F1406),
  _xlpm.norm,SUBSTITUTE(SUBSTITUTE(_xlpm.txt,"-","/"),".","/"),
  _xlpm.p,_xlfn.TEXTSPLIT(_xlpm.norm,"/"),
  _xlpm.a,VALUE(INDEX(_xlpm.p,1)),
  _xlpm.b,VALUE(INDEX(_xlpm.p,2)),
  IF(AND(_xlpm.a&lt;=12,_xlpm.b&lt;=12),"REVIEW_AMBIGUOUS","OK")
)</f>
        <v>#REF!</v>
      </c>
    </row>
    <row r="1407" spans="1:37">
      <c r="A1407" t="s">
        <v>4176</v>
      </c>
      <c r="B1407" t="s">
        <v>4176</v>
      </c>
      <c r="C1407" t="b">
        <v>0</v>
      </c>
      <c r="D1407" t="s">
        <v>7257</v>
      </c>
      <c r="E1407" t="s">
        <v>8342</v>
      </c>
      <c r="F1407" t="s">
        <v>8342</v>
      </c>
      <c r="G1407" t="s">
        <v>7258</v>
      </c>
      <c r="H1407" t="s">
        <v>235</v>
      </c>
      <c r="I1407" t="s">
        <v>235</v>
      </c>
      <c r="J1407" t="s">
        <v>123</v>
      </c>
      <c r="K1407" t="s">
        <v>193</v>
      </c>
      <c r="L1407" t="s">
        <v>193</v>
      </c>
      <c r="M1407">
        <f>IF(UPPER(TRIM(Table2[[#This Row],[Status_Clean]]))="CONVERTED",1,0)</f>
        <v>0</v>
      </c>
      <c r="N1407">
        <f>IF(ISNUMBER(MATCH(UPPER(TRIM(Table2[[#This Row],[Status_Clean]])),{"CONTACTED","QUALIFIED","CONVERTED"},0)),1,0)</f>
        <v>0</v>
      </c>
      <c r="O1407" cm="1">
        <f t="array" ref="O1407">_xlfn.SWITCH(UPPER(TRIM(Table2[[#This Row],[Status_Clean]])),"NEW",1,"CONTACTED",2,"QUALIFIED",3,"CONVERTED",4,"LOST",5,99)</f>
        <v>1</v>
      </c>
      <c r="P1407">
        <v>45081</v>
      </c>
      <c r="Q1407" t="s">
        <v>7497</v>
      </c>
      <c r="R1407" t="s">
        <v>7497</v>
      </c>
      <c r="S1407">
        <v>45081</v>
      </c>
      <c r="T1407" t="s">
        <v>7261</v>
      </c>
      <c r="U1407">
        <v>45081</v>
      </c>
      <c r="V1407" t="s">
        <v>7276</v>
      </c>
      <c r="W1407" t="s">
        <v>7263</v>
      </c>
      <c r="X1407" t="s">
        <v>7277</v>
      </c>
      <c r="Y1407" t="s">
        <v>7293</v>
      </c>
      <c r="Z1407" t="s">
        <v>2106</v>
      </c>
      <c r="AA1407">
        <v>24</v>
      </c>
      <c r="AB1407" t="str" cm="1">
        <f t="array" ref="AB1407">_xlfn.LET(_xlpm.x,IFERROR(VALUE(Table2[[#This Row],[Response_Time_Hours]]),""),IF(_xlpm.x="","CHECK",_xlfn.IFS(_xlpm.x&lt;=1,"Immediate",_xlpm.x&lt;=6,"Fast",_xlpm.x&lt;=24,"Moderate",_xlpm.x&gt;24,"Delayed")))</f>
        <v>Moderate</v>
      </c>
      <c r="AC1407">
        <v>38</v>
      </c>
      <c r="AD1407" t="str" cm="1">
        <f t="array" ref="AD1407">IF(Table2[[#This Row],[Interaction_Count_Final]]="","N/A",_xlfn.IFS(Table2[[#This Row],[Interaction_Count_Final]]&lt;=2,"Low",Table2[[#This Row],[Interaction_Count_Final]]&lt;=5,"Medium",Table2[[#This Row],[Interaction_Count_Final]]&gt;=6,"High",TRUE,"CHECK"))</f>
        <v>High</v>
      </c>
      <c r="AE1407" t="s">
        <v>7266</v>
      </c>
      <c r="AF1407" t="b">
        <v>1</v>
      </c>
      <c r="AG1407" t="b">
        <v>1</v>
      </c>
      <c r="AH1407">
        <v>1785</v>
      </c>
      <c r="AI1407">
        <v>45081</v>
      </c>
      <c r="AJ1407" t="b">
        <v>1</v>
      </c>
      <c r="AK1407" t="e" cm="1">
        <f t="array" ref="AK1407">_xlfn.LET(
  _xlpm.txt,TRIM(Raw_Data!F1407),
  _xlpm.norm,SUBSTITUTE(SUBSTITUTE(_xlpm.txt,"-","/"),".","/"),
  _xlpm.p,_xlfn.TEXTSPLIT(_xlpm.norm,"/"),
  _xlpm.a,VALUE(INDEX(_xlpm.p,1)),
  _xlpm.b,VALUE(INDEX(_xlpm.p,2)),
  IF(AND(_xlpm.a&lt;=12,_xlpm.b&lt;=12),"REVIEW_AMBIGUOUS","OK")
)</f>
        <v>#REF!</v>
      </c>
    </row>
    <row r="1408" spans="1:37">
      <c r="A1408" t="s">
        <v>4178</v>
      </c>
      <c r="B1408" t="s">
        <v>4178</v>
      </c>
      <c r="C1408" t="b">
        <v>0</v>
      </c>
      <c r="D1408" t="s">
        <v>7257</v>
      </c>
      <c r="E1408" t="s">
        <v>4179</v>
      </c>
      <c r="F1408" t="s">
        <v>4179</v>
      </c>
      <c r="G1408" t="s">
        <v>7274</v>
      </c>
      <c r="H1408" t="s">
        <v>359</v>
      </c>
      <c r="I1408" t="s">
        <v>359</v>
      </c>
      <c r="J1408" t="s">
        <v>473</v>
      </c>
      <c r="K1408" t="s">
        <v>71</v>
      </c>
      <c r="L1408" t="s">
        <v>71</v>
      </c>
      <c r="M1408">
        <f>IF(UPPER(TRIM(Table2[[#This Row],[Status_Clean]]))="CONVERTED",1,0)</f>
        <v>0</v>
      </c>
      <c r="N1408">
        <f>IF(ISNUMBER(MATCH(UPPER(TRIM(Table2[[#This Row],[Status_Clean]])),{"CONTACTED","QUALIFIED","CONVERTED"},0)),1,0)</f>
        <v>1</v>
      </c>
      <c r="O1408" cm="1">
        <f t="array" ref="O1408">_xlfn.SWITCH(UPPER(TRIM(Table2[[#This Row],[Status_Clean]])),"NEW",1,"CONTACTED",2,"QUALIFIED",3,"CONVERTED",4,"LOST",5,99)</f>
        <v>3</v>
      </c>
      <c r="P1408" t="s">
        <v>4180</v>
      </c>
      <c r="Q1408" t="s">
        <v>8129</v>
      </c>
      <c r="R1408" t="s">
        <v>8129</v>
      </c>
      <c r="S1408">
        <v>45364</v>
      </c>
      <c r="T1408" t="s">
        <v>7261</v>
      </c>
      <c r="U1408">
        <v>45364</v>
      </c>
      <c r="V1408" t="s">
        <v>7295</v>
      </c>
      <c r="W1408" t="s">
        <v>7271</v>
      </c>
      <c r="X1408" t="s">
        <v>7284</v>
      </c>
      <c r="Y1408" t="s">
        <v>7272</v>
      </c>
      <c r="Z1408" t="s">
        <v>4181</v>
      </c>
      <c r="AA1408">
        <v>36.9</v>
      </c>
      <c r="AB1408" t="str" cm="1">
        <f t="array" ref="AB1408">_xlfn.LET(_xlpm.x,IFERROR(VALUE(Table2[[#This Row],[Response_Time_Hours]]),""),IF(_xlpm.x="","CHECK",_xlfn.IFS(_xlpm.x&lt;=1,"Immediate",_xlpm.x&lt;=6,"Fast",_xlpm.x&lt;=24,"Moderate",_xlpm.x&gt;24,"Delayed")))</f>
        <v>Delayed</v>
      </c>
      <c r="AC1408">
        <v>9</v>
      </c>
      <c r="AD1408" t="str" cm="1">
        <f t="array" ref="AD1408">IF(Table2[[#This Row],[Interaction_Count_Final]]="","N/A",_xlfn.IFS(Table2[[#This Row],[Interaction_Count_Final]]&lt;=2,"Low",Table2[[#This Row],[Interaction_Count_Final]]&lt;=5,"Medium",Table2[[#This Row],[Interaction_Count_Final]]&gt;=6,"High",TRUE,"CHECK"))</f>
        <v>High</v>
      </c>
      <c r="AE1408" t="s">
        <v>7266</v>
      </c>
      <c r="AF1408" t="b">
        <v>1</v>
      </c>
      <c r="AG1408" t="b">
        <v>1</v>
      </c>
      <c r="AH1408">
        <v>1786</v>
      </c>
      <c r="AI1408">
        <v>45364</v>
      </c>
      <c r="AJ1408" t="b">
        <v>1</v>
      </c>
      <c r="AK1408" t="str" cm="1">
        <f t="array" ref="AK1408">_xlfn.LET(
  _xlpm.txt,TRIM(Raw_Data!F1408),
  _xlpm.norm,SUBSTITUTE(SUBSTITUTE(_xlpm.txt,"-","/"),".","/"),
  _xlpm.p,_xlfn.TEXTSPLIT(_xlpm.norm,"/"),
  _xlpm.a,VALUE(INDEX(_xlpm.p,1)),
  _xlpm.b,VALUE(INDEX(_xlpm.p,2)),
  IF(AND(_xlpm.a&lt;=12,_xlpm.b&lt;=12),"REVIEW_AMBIGUOUS","OK")
)</f>
        <v>OK</v>
      </c>
    </row>
    <row r="1409" spans="1:37">
      <c r="A1409" t="s">
        <v>4182</v>
      </c>
      <c r="B1409" t="s">
        <v>4182</v>
      </c>
      <c r="C1409" t="b">
        <v>0</v>
      </c>
      <c r="D1409" t="s">
        <v>7257</v>
      </c>
      <c r="E1409" t="s">
        <v>4183</v>
      </c>
      <c r="F1409" t="s">
        <v>4183</v>
      </c>
      <c r="G1409" t="s">
        <v>7303</v>
      </c>
      <c r="H1409" t="s">
        <v>680</v>
      </c>
      <c r="I1409" t="s">
        <v>680</v>
      </c>
      <c r="J1409" t="s">
        <v>263</v>
      </c>
      <c r="K1409" t="s">
        <v>250</v>
      </c>
      <c r="L1409" t="s">
        <v>250</v>
      </c>
      <c r="M1409">
        <f>IF(UPPER(TRIM(Table2[[#This Row],[Status_Clean]]))="CONVERTED",1,0)</f>
        <v>1</v>
      </c>
      <c r="N1409">
        <f>IF(ISNUMBER(MATCH(UPPER(TRIM(Table2[[#This Row],[Status_Clean]])),{"CONTACTED","QUALIFIED","CONVERTED"},0)),1,0)</f>
        <v>1</v>
      </c>
      <c r="O1409" cm="1">
        <f t="array" ref="O1409">_xlfn.SWITCH(UPPER(TRIM(Table2[[#This Row],[Status_Clean]])),"NEW",1,"CONTACTED",2,"QUALIFIED",3,"CONVERTED",4,"LOST",5,99)</f>
        <v>4</v>
      </c>
      <c r="P1409">
        <v>45636</v>
      </c>
      <c r="Q1409" t="s">
        <v>8302</v>
      </c>
      <c r="R1409" t="s">
        <v>8302</v>
      </c>
      <c r="S1409">
        <v>45636</v>
      </c>
      <c r="T1409" t="s">
        <v>7261</v>
      </c>
      <c r="U1409">
        <v>45636</v>
      </c>
      <c r="V1409" t="s">
        <v>7262</v>
      </c>
      <c r="W1409" t="s">
        <v>7271</v>
      </c>
      <c r="X1409" t="s">
        <v>7264</v>
      </c>
      <c r="Y1409" t="s">
        <v>7265</v>
      </c>
      <c r="Z1409" t="s">
        <v>4035</v>
      </c>
      <c r="AA1409">
        <v>15.8</v>
      </c>
      <c r="AB1409" t="str" cm="1">
        <f t="array" ref="AB1409">_xlfn.LET(_xlpm.x,IFERROR(VALUE(Table2[[#This Row],[Response_Time_Hours]]),""),IF(_xlpm.x="","CHECK",_xlfn.IFS(_xlpm.x&lt;=1,"Immediate",_xlpm.x&lt;=6,"Fast",_xlpm.x&lt;=24,"Moderate",_xlpm.x&gt;24,"Delayed")))</f>
        <v>Moderate</v>
      </c>
      <c r="AC1409">
        <v>19</v>
      </c>
      <c r="AD1409" t="str" cm="1">
        <f t="array" ref="AD1409">IF(Table2[[#This Row],[Interaction_Count_Final]]="","N/A",_xlfn.IFS(Table2[[#This Row],[Interaction_Count_Final]]&lt;=2,"Low",Table2[[#This Row],[Interaction_Count_Final]]&lt;=5,"Medium",Table2[[#This Row],[Interaction_Count_Final]]&gt;=6,"High",TRUE,"CHECK"))</f>
        <v>High</v>
      </c>
      <c r="AE1409" t="s">
        <v>7266</v>
      </c>
      <c r="AF1409" t="b">
        <v>1</v>
      </c>
      <c r="AG1409" t="b">
        <v>1</v>
      </c>
      <c r="AH1409">
        <v>1787</v>
      </c>
      <c r="AI1409">
        <v>45636</v>
      </c>
      <c r="AJ1409" t="b">
        <v>1</v>
      </c>
      <c r="AK1409" t="e" cm="1">
        <f t="array" ref="AK1409">_xlfn.LET(
  _xlpm.txt,TRIM(Raw_Data!F1409),
  _xlpm.norm,SUBSTITUTE(SUBSTITUTE(_xlpm.txt,"-","/"),".","/"),
  _xlpm.p,_xlfn.TEXTSPLIT(_xlpm.norm,"/"),
  _xlpm.a,VALUE(INDEX(_xlpm.p,1)),
  _xlpm.b,VALUE(INDEX(_xlpm.p,2)),
  IF(AND(_xlpm.a&lt;=12,_xlpm.b&lt;=12),"REVIEW_AMBIGUOUS","OK")
)</f>
        <v>#REF!</v>
      </c>
    </row>
    <row r="1410" spans="1:37">
      <c r="A1410" t="s">
        <v>4184</v>
      </c>
      <c r="B1410" t="s">
        <v>4184</v>
      </c>
      <c r="C1410" t="b">
        <v>1</v>
      </c>
      <c r="D1410" t="s">
        <v>7257</v>
      </c>
      <c r="E1410" t="s">
        <v>4185</v>
      </c>
      <c r="F1410" t="s">
        <v>4185</v>
      </c>
      <c r="G1410" t="s">
        <v>7280</v>
      </c>
      <c r="H1410" t="s">
        <v>106</v>
      </c>
      <c r="I1410" t="s">
        <v>106</v>
      </c>
      <c r="J1410" t="s">
        <v>106</v>
      </c>
      <c r="K1410" t="s">
        <v>7259</v>
      </c>
      <c r="L1410" t="s">
        <v>193</v>
      </c>
      <c r="M1410">
        <f>IF(UPPER(TRIM(Table2[[#This Row],[Status_Clean]]))="CONVERTED",1,0)</f>
        <v>0</v>
      </c>
      <c r="N1410">
        <f>IF(ISNUMBER(MATCH(UPPER(TRIM(Table2[[#This Row],[Status_Clean]])),{"CONTACTED","QUALIFIED","CONVERTED"},0)),1,0)</f>
        <v>0</v>
      </c>
      <c r="O1410" cm="1">
        <f t="array" ref="O1410">_xlfn.SWITCH(UPPER(TRIM(Table2[[#This Row],[Status_Clean]])),"NEW",1,"CONTACTED",2,"QUALIFIED",3,"CONVERTED",4,"LOST",5,99)</f>
        <v>1</v>
      </c>
      <c r="P1410">
        <v>45631</v>
      </c>
      <c r="Q1410" t="s">
        <v>7657</v>
      </c>
      <c r="R1410" t="s">
        <v>7657</v>
      </c>
      <c r="S1410">
        <v>45631</v>
      </c>
      <c r="T1410" t="s">
        <v>7261</v>
      </c>
      <c r="U1410">
        <v>45631</v>
      </c>
      <c r="V1410" t="s">
        <v>7262</v>
      </c>
      <c r="W1410" t="s">
        <v>7271</v>
      </c>
      <c r="X1410" t="s">
        <v>7264</v>
      </c>
      <c r="Y1410" t="s">
        <v>7285</v>
      </c>
      <c r="Z1410" t="s">
        <v>2402</v>
      </c>
      <c r="AA1410">
        <v>5.5</v>
      </c>
      <c r="AB1410" t="str" cm="1">
        <f t="array" ref="AB1410">_xlfn.LET(_xlpm.x,IFERROR(VALUE(Table2[[#This Row],[Response_Time_Hours]]),""),IF(_xlpm.x="","CHECK",_xlfn.IFS(_xlpm.x&lt;=1,"Immediate",_xlpm.x&lt;=6,"Fast",_xlpm.x&lt;=24,"Moderate",_xlpm.x&gt;24,"Delayed")))</f>
        <v>Fast</v>
      </c>
      <c r="AC1410">
        <v>30</v>
      </c>
      <c r="AD1410" t="str" cm="1">
        <f t="array" ref="AD1410">IF(Table2[[#This Row],[Interaction_Count_Final]]="","N/A",_xlfn.IFS(Table2[[#This Row],[Interaction_Count_Final]]&lt;=2,"Low",Table2[[#This Row],[Interaction_Count_Final]]&lt;=5,"Medium",Table2[[#This Row],[Interaction_Count_Final]]&gt;=6,"High",TRUE,"CHECK"))</f>
        <v>High</v>
      </c>
      <c r="AE1410" t="s">
        <v>7273</v>
      </c>
      <c r="AF1410" t="b">
        <v>1</v>
      </c>
      <c r="AG1410" t="b">
        <v>1</v>
      </c>
      <c r="AH1410">
        <v>1788</v>
      </c>
      <c r="AI1410">
        <v>45631</v>
      </c>
      <c r="AJ1410" t="b">
        <v>1</v>
      </c>
      <c r="AK1410" t="e" cm="1">
        <f t="array" ref="AK1410">_xlfn.LET(
  _xlpm.txt,TRIM(Raw_Data!F1410),
  _xlpm.norm,SUBSTITUTE(SUBSTITUTE(_xlpm.txt,"-","/"),".","/"),
  _xlpm.p,_xlfn.TEXTSPLIT(_xlpm.norm,"/"),
  _xlpm.a,VALUE(INDEX(_xlpm.p,1)),
  _xlpm.b,VALUE(INDEX(_xlpm.p,2)),
  IF(AND(_xlpm.a&lt;=12,_xlpm.b&lt;=12),"REVIEW_AMBIGUOUS","OK")
)</f>
        <v>#REF!</v>
      </c>
    </row>
    <row r="1411" spans="1:37">
      <c r="A1411" t="s">
        <v>4186</v>
      </c>
      <c r="B1411" t="s">
        <v>4186</v>
      </c>
      <c r="C1411" t="b">
        <v>0</v>
      </c>
      <c r="D1411" t="s">
        <v>7257</v>
      </c>
      <c r="E1411" t="s">
        <v>4187</v>
      </c>
      <c r="F1411" t="s">
        <v>4187</v>
      </c>
      <c r="G1411" t="s">
        <v>7303</v>
      </c>
      <c r="H1411" t="s">
        <v>311</v>
      </c>
      <c r="I1411" t="s">
        <v>311</v>
      </c>
      <c r="J1411" t="s">
        <v>311</v>
      </c>
      <c r="K1411" t="s">
        <v>7281</v>
      </c>
      <c r="L1411" t="s">
        <v>125</v>
      </c>
      <c r="M1411">
        <f>IF(UPPER(TRIM(Table2[[#This Row],[Status_Clean]]))="CONVERTED",1,0)</f>
        <v>0</v>
      </c>
      <c r="N1411">
        <f>IF(ISNUMBER(MATCH(UPPER(TRIM(Table2[[#This Row],[Status_Clean]])),{"CONTACTED","QUALIFIED","CONVERTED"},0)),1,0)</f>
        <v>1</v>
      </c>
      <c r="O1411" cm="1">
        <f t="array" ref="O1411">_xlfn.SWITCH(UPPER(TRIM(Table2[[#This Row],[Status_Clean]])),"NEW",1,"CONTACTED",2,"QUALIFIED",3,"CONVERTED",4,"LOST",5,99)</f>
        <v>2</v>
      </c>
      <c r="P1411">
        <v>45529</v>
      </c>
      <c r="Q1411" t="s">
        <v>8158</v>
      </c>
      <c r="R1411" t="s">
        <v>8158</v>
      </c>
      <c r="S1411">
        <v>45529</v>
      </c>
      <c r="T1411" t="s">
        <v>7261</v>
      </c>
      <c r="U1411">
        <v>45529</v>
      </c>
      <c r="V1411" t="s">
        <v>7310</v>
      </c>
      <c r="W1411" t="s">
        <v>7271</v>
      </c>
      <c r="X1411" t="s">
        <v>7288</v>
      </c>
      <c r="Y1411" t="s">
        <v>7293</v>
      </c>
      <c r="Z1411" t="s">
        <v>4188</v>
      </c>
      <c r="AA1411">
        <v>17.3</v>
      </c>
      <c r="AB1411" t="str" cm="1">
        <f t="array" ref="AB1411">_xlfn.LET(_xlpm.x,IFERROR(VALUE(Table2[[#This Row],[Response_Time_Hours]]),""),IF(_xlpm.x="","CHECK",_xlfn.IFS(_xlpm.x&lt;=1,"Immediate",_xlpm.x&lt;=6,"Fast",_xlpm.x&lt;=24,"Moderate",_xlpm.x&gt;24,"Delayed")))</f>
        <v>Moderate</v>
      </c>
      <c r="AC1411">
        <v>11</v>
      </c>
      <c r="AD1411" t="str" cm="1">
        <f t="array" ref="AD1411">IF(Table2[[#This Row],[Interaction_Count_Final]]="","N/A",_xlfn.IFS(Table2[[#This Row],[Interaction_Count_Final]]&lt;=2,"Low",Table2[[#This Row],[Interaction_Count_Final]]&lt;=5,"Medium",Table2[[#This Row],[Interaction_Count_Final]]&gt;=6,"High",TRUE,"CHECK"))</f>
        <v>High</v>
      </c>
      <c r="AE1411" t="s">
        <v>7266</v>
      </c>
      <c r="AF1411" t="b">
        <v>1</v>
      </c>
      <c r="AG1411" t="b">
        <v>1</v>
      </c>
      <c r="AH1411">
        <v>1789</v>
      </c>
      <c r="AI1411">
        <v>45529</v>
      </c>
      <c r="AJ1411" t="b">
        <v>1</v>
      </c>
      <c r="AK1411" t="e" cm="1">
        <f t="array" ref="AK1411">_xlfn.LET(
  _xlpm.txt,TRIM(Raw_Data!F1411),
  _xlpm.norm,SUBSTITUTE(SUBSTITUTE(_xlpm.txt,"-","/"),".","/"),
  _xlpm.p,_xlfn.TEXTSPLIT(_xlpm.norm,"/"),
  _xlpm.a,VALUE(INDEX(_xlpm.p,1)),
  _xlpm.b,VALUE(INDEX(_xlpm.p,2)),
  IF(AND(_xlpm.a&lt;=12,_xlpm.b&lt;=12),"REVIEW_AMBIGUOUS","OK")
)</f>
        <v>#REF!</v>
      </c>
    </row>
    <row r="1412" spans="1:37">
      <c r="A1412" t="s">
        <v>4189</v>
      </c>
      <c r="B1412" t="s">
        <v>4189</v>
      </c>
      <c r="C1412" t="b">
        <v>0</v>
      </c>
      <c r="D1412" t="s">
        <v>7257</v>
      </c>
      <c r="E1412" t="s">
        <v>4190</v>
      </c>
      <c r="F1412" t="s">
        <v>4190</v>
      </c>
      <c r="G1412" t="s">
        <v>7303</v>
      </c>
      <c r="H1412" t="s">
        <v>374</v>
      </c>
      <c r="I1412" t="s">
        <v>374</v>
      </c>
      <c r="J1412" t="s">
        <v>7308</v>
      </c>
      <c r="K1412" t="s">
        <v>71</v>
      </c>
      <c r="L1412" t="s">
        <v>71</v>
      </c>
      <c r="M1412">
        <f>IF(UPPER(TRIM(Table2[[#This Row],[Status_Clean]]))="CONVERTED",1,0)</f>
        <v>0</v>
      </c>
      <c r="N1412">
        <f>IF(ISNUMBER(MATCH(UPPER(TRIM(Table2[[#This Row],[Status_Clean]])),{"CONTACTED","QUALIFIED","CONVERTED"},0)),1,0)</f>
        <v>1</v>
      </c>
      <c r="O1412" cm="1">
        <f t="array" ref="O1412">_xlfn.SWITCH(UPPER(TRIM(Table2[[#This Row],[Status_Clean]])),"NEW",1,"CONTACTED",2,"QUALIFIED",3,"CONVERTED",4,"LOST",5,99)</f>
        <v>3</v>
      </c>
      <c r="P1412">
        <v>45032</v>
      </c>
      <c r="Q1412" t="s">
        <v>8269</v>
      </c>
      <c r="R1412" t="s">
        <v>8269</v>
      </c>
      <c r="S1412">
        <v>45032</v>
      </c>
      <c r="T1412" t="s">
        <v>7261</v>
      </c>
      <c r="U1412">
        <v>45032</v>
      </c>
      <c r="V1412" t="s">
        <v>7297</v>
      </c>
      <c r="W1412" t="s">
        <v>7263</v>
      </c>
      <c r="X1412" t="s">
        <v>7277</v>
      </c>
      <c r="Y1412" t="s">
        <v>7293</v>
      </c>
      <c r="Z1412" t="s">
        <v>4191</v>
      </c>
      <c r="AA1412">
        <v>34.700000000000003</v>
      </c>
      <c r="AB1412" t="str" cm="1">
        <f t="array" ref="AB1412">_xlfn.LET(_xlpm.x,IFERROR(VALUE(Table2[[#This Row],[Response_Time_Hours]]),""),IF(_xlpm.x="","CHECK",_xlfn.IFS(_xlpm.x&lt;=1,"Immediate",_xlpm.x&lt;=6,"Fast",_xlpm.x&lt;=24,"Moderate",_xlpm.x&gt;24,"Delayed")))</f>
        <v>Delayed</v>
      </c>
      <c r="AC1412">
        <v>4</v>
      </c>
      <c r="AD1412" t="str" cm="1">
        <f t="array" ref="AD1412">IF(Table2[[#This Row],[Interaction_Count_Final]]="","N/A",_xlfn.IFS(Table2[[#This Row],[Interaction_Count_Final]]&lt;=2,"Low",Table2[[#This Row],[Interaction_Count_Final]]&lt;=5,"Medium",Table2[[#This Row],[Interaction_Count_Final]]&gt;=6,"High",TRUE,"CHECK"))</f>
        <v>Medium</v>
      </c>
      <c r="AE1412" t="s">
        <v>7266</v>
      </c>
      <c r="AF1412" t="b">
        <v>1</v>
      </c>
      <c r="AG1412" t="b">
        <v>1</v>
      </c>
      <c r="AH1412">
        <v>1790</v>
      </c>
      <c r="AI1412">
        <v>45032</v>
      </c>
      <c r="AJ1412" t="b">
        <v>1</v>
      </c>
      <c r="AK1412" t="e" cm="1">
        <f t="array" ref="AK1412">_xlfn.LET(
  _xlpm.txt,TRIM(Raw_Data!F1412),
  _xlpm.norm,SUBSTITUTE(SUBSTITUTE(_xlpm.txt,"-","/"),".","/"),
  _xlpm.p,_xlfn.TEXTSPLIT(_xlpm.norm,"/"),
  _xlpm.a,VALUE(INDEX(_xlpm.p,1)),
  _xlpm.b,VALUE(INDEX(_xlpm.p,2)),
  IF(AND(_xlpm.a&lt;=12,_xlpm.b&lt;=12),"REVIEW_AMBIGUOUS","OK")
)</f>
        <v>#REF!</v>
      </c>
    </row>
    <row r="1413" spans="1:37">
      <c r="A1413" t="s">
        <v>4192</v>
      </c>
      <c r="B1413" t="s">
        <v>4192</v>
      </c>
      <c r="C1413" t="b">
        <v>1</v>
      </c>
      <c r="D1413" t="s">
        <v>7257</v>
      </c>
      <c r="E1413" t="s">
        <v>4193</v>
      </c>
      <c r="F1413" t="s">
        <v>4193</v>
      </c>
      <c r="G1413" t="s">
        <v>7274</v>
      </c>
      <c r="H1413" t="s">
        <v>585</v>
      </c>
      <c r="I1413" t="s">
        <v>585</v>
      </c>
      <c r="J1413" t="s">
        <v>222</v>
      </c>
      <c r="K1413" t="s">
        <v>125</v>
      </c>
      <c r="L1413" t="s">
        <v>125</v>
      </c>
      <c r="M1413">
        <f>IF(UPPER(TRIM(Table2[[#This Row],[Status_Clean]]))="CONVERTED",1,0)</f>
        <v>0</v>
      </c>
      <c r="N1413">
        <f>IF(ISNUMBER(MATCH(UPPER(TRIM(Table2[[#This Row],[Status_Clean]])),{"CONTACTED","QUALIFIED","CONVERTED"},0)),1,0)</f>
        <v>1</v>
      </c>
      <c r="O1413" cm="1">
        <f t="array" ref="O1413">_xlfn.SWITCH(UPPER(TRIM(Table2[[#This Row],[Status_Clean]])),"NEW",1,"CONTACTED",2,"QUALIFIED",3,"CONVERTED",4,"LOST",5,99)</f>
        <v>2</v>
      </c>
      <c r="P1413">
        <v>45143</v>
      </c>
      <c r="Q1413" t="s">
        <v>8343</v>
      </c>
      <c r="R1413" t="s">
        <v>8343</v>
      </c>
      <c r="S1413">
        <v>45143</v>
      </c>
      <c r="T1413" t="s">
        <v>7261</v>
      </c>
      <c r="U1413">
        <v>45143</v>
      </c>
      <c r="V1413" t="s">
        <v>7310</v>
      </c>
      <c r="W1413" t="s">
        <v>7263</v>
      </c>
      <c r="X1413" t="s">
        <v>7288</v>
      </c>
      <c r="Y1413" t="s">
        <v>7278</v>
      </c>
      <c r="Z1413">
        <v>57</v>
      </c>
      <c r="AA1413">
        <v>57</v>
      </c>
      <c r="AB1413" t="str" cm="1">
        <f t="array" ref="AB1413">_xlfn.LET(_xlpm.x,IFERROR(VALUE(Table2[[#This Row],[Response_Time_Hours]]),""),IF(_xlpm.x="","CHECK",_xlfn.IFS(_xlpm.x&lt;=1,"Immediate",_xlpm.x&lt;=6,"Fast",_xlpm.x&lt;=24,"Moderate",_xlpm.x&gt;24,"Delayed")))</f>
        <v>Delayed</v>
      </c>
      <c r="AC1413">
        <v>19</v>
      </c>
      <c r="AD1413" t="str" cm="1">
        <f t="array" ref="AD1413">IF(Table2[[#This Row],[Interaction_Count_Final]]="","N/A",_xlfn.IFS(Table2[[#This Row],[Interaction_Count_Final]]&lt;=2,"Low",Table2[[#This Row],[Interaction_Count_Final]]&lt;=5,"Medium",Table2[[#This Row],[Interaction_Count_Final]]&gt;=6,"High",TRUE,"CHECK"))</f>
        <v>High</v>
      </c>
      <c r="AE1413" t="s">
        <v>7289</v>
      </c>
      <c r="AF1413" t="b">
        <v>1</v>
      </c>
      <c r="AG1413" t="b">
        <v>1</v>
      </c>
      <c r="AH1413">
        <v>1791</v>
      </c>
      <c r="AI1413">
        <v>45143</v>
      </c>
      <c r="AJ1413" t="b">
        <v>1</v>
      </c>
      <c r="AK1413" t="e" cm="1">
        <f t="array" ref="AK1413">_xlfn.LET(
  _xlpm.txt,TRIM(Raw_Data!F1413),
  _xlpm.norm,SUBSTITUTE(SUBSTITUTE(_xlpm.txt,"-","/"),".","/"),
  _xlpm.p,_xlfn.TEXTSPLIT(_xlpm.norm,"/"),
  _xlpm.a,VALUE(INDEX(_xlpm.p,1)),
  _xlpm.b,VALUE(INDEX(_xlpm.p,2)),
  IF(AND(_xlpm.a&lt;=12,_xlpm.b&lt;=12),"REVIEW_AMBIGUOUS","OK")
)</f>
        <v>#REF!</v>
      </c>
    </row>
    <row r="1414" spans="1:37">
      <c r="A1414" t="s">
        <v>4194</v>
      </c>
      <c r="B1414" t="s">
        <v>4194</v>
      </c>
      <c r="C1414" t="b">
        <v>0</v>
      </c>
      <c r="D1414" t="s">
        <v>7257</v>
      </c>
      <c r="E1414" t="s">
        <v>4195</v>
      </c>
      <c r="F1414" t="s">
        <v>4195</v>
      </c>
      <c r="G1414" t="s">
        <v>7268</v>
      </c>
      <c r="H1414" t="s">
        <v>106</v>
      </c>
      <c r="I1414" t="s">
        <v>106</v>
      </c>
      <c r="J1414" t="s">
        <v>106</v>
      </c>
      <c r="K1414" t="s">
        <v>250</v>
      </c>
      <c r="L1414" t="s">
        <v>250</v>
      </c>
      <c r="M1414">
        <f>IF(UPPER(TRIM(Table2[[#This Row],[Status_Clean]]))="CONVERTED",1,0)</f>
        <v>1</v>
      </c>
      <c r="N1414">
        <f>IF(ISNUMBER(MATCH(UPPER(TRIM(Table2[[#This Row],[Status_Clean]])),{"CONTACTED","QUALIFIED","CONVERTED"},0)),1,0)</f>
        <v>1</v>
      </c>
      <c r="O1414" cm="1">
        <f t="array" ref="O1414">_xlfn.SWITCH(UPPER(TRIM(Table2[[#This Row],[Status_Clean]])),"NEW",1,"CONTACTED",2,"QUALIFIED",3,"CONVERTED",4,"LOST",5,99)</f>
        <v>4</v>
      </c>
      <c r="P1414" t="s">
        <v>4196</v>
      </c>
      <c r="Q1414" t="s">
        <v>4196</v>
      </c>
      <c r="R1414" t="s">
        <v>4196</v>
      </c>
      <c r="S1414">
        <v>44979</v>
      </c>
      <c r="T1414" t="s">
        <v>7261</v>
      </c>
      <c r="U1414">
        <v>44979</v>
      </c>
      <c r="V1414" t="s">
        <v>7283</v>
      </c>
      <c r="W1414" t="s">
        <v>7263</v>
      </c>
      <c r="X1414" t="s">
        <v>7284</v>
      </c>
      <c r="Y1414" t="s">
        <v>7272</v>
      </c>
      <c r="Z1414" t="s">
        <v>4197</v>
      </c>
      <c r="AA1414">
        <v>8.1</v>
      </c>
      <c r="AB1414" t="str" cm="1">
        <f t="array" ref="AB1414">_xlfn.LET(_xlpm.x,IFERROR(VALUE(Table2[[#This Row],[Response_Time_Hours]]),""),IF(_xlpm.x="","CHECK",_xlfn.IFS(_xlpm.x&lt;=1,"Immediate",_xlpm.x&lt;=6,"Fast",_xlpm.x&lt;=24,"Moderate",_xlpm.x&gt;24,"Delayed")))</f>
        <v>Moderate</v>
      </c>
      <c r="AC1414">
        <v>15</v>
      </c>
      <c r="AD1414" t="str" cm="1">
        <f t="array" ref="AD1414">IF(Table2[[#This Row],[Interaction_Count_Final]]="","N/A",_xlfn.IFS(Table2[[#This Row],[Interaction_Count_Final]]&lt;=2,"Low",Table2[[#This Row],[Interaction_Count_Final]]&lt;=5,"Medium",Table2[[#This Row],[Interaction_Count_Final]]&gt;=6,"High",TRUE,"CHECK"))</f>
        <v>High</v>
      </c>
      <c r="AE1414" t="s">
        <v>7273</v>
      </c>
      <c r="AF1414" t="b">
        <v>1</v>
      </c>
      <c r="AG1414" t="b">
        <v>1</v>
      </c>
      <c r="AH1414">
        <v>1792</v>
      </c>
      <c r="AI1414">
        <v>44979</v>
      </c>
      <c r="AJ1414" t="b">
        <v>1</v>
      </c>
      <c r="AK1414" t="str" cm="1">
        <f t="array" ref="AK1414">_xlfn.LET(
  _xlpm.txt,TRIM(Raw_Data!F1414),
  _xlpm.norm,SUBSTITUTE(SUBSTITUTE(_xlpm.txt,"-","/"),".","/"),
  _xlpm.p,_xlfn.TEXTSPLIT(_xlpm.norm,"/"),
  _xlpm.a,VALUE(INDEX(_xlpm.p,1)),
  _xlpm.b,VALUE(INDEX(_xlpm.p,2)),
  IF(AND(_xlpm.a&lt;=12,_xlpm.b&lt;=12),"REVIEW_AMBIGUOUS","OK")
)</f>
        <v>OK</v>
      </c>
    </row>
    <row r="1415" spans="1:37">
      <c r="A1415" t="s">
        <v>4198</v>
      </c>
      <c r="B1415" t="s">
        <v>4198</v>
      </c>
      <c r="C1415" t="b">
        <v>0</v>
      </c>
      <c r="D1415" t="s">
        <v>7257</v>
      </c>
      <c r="E1415" t="s">
        <v>4199</v>
      </c>
      <c r="F1415" t="s">
        <v>4199</v>
      </c>
      <c r="G1415" t="s">
        <v>7274</v>
      </c>
      <c r="H1415" t="s">
        <v>404</v>
      </c>
      <c r="I1415" t="s">
        <v>404</v>
      </c>
      <c r="J1415" t="s">
        <v>363</v>
      </c>
      <c r="K1415" t="s">
        <v>193</v>
      </c>
      <c r="L1415" t="s">
        <v>193</v>
      </c>
      <c r="M1415">
        <f>IF(UPPER(TRIM(Table2[[#This Row],[Status_Clean]]))="CONVERTED",1,0)</f>
        <v>0</v>
      </c>
      <c r="N1415">
        <f>IF(ISNUMBER(MATCH(UPPER(TRIM(Table2[[#This Row],[Status_Clean]])),{"CONTACTED","QUALIFIED","CONVERTED"},0)),1,0)</f>
        <v>0</v>
      </c>
      <c r="O1415" cm="1">
        <f t="array" ref="O1415">_xlfn.SWITCH(UPPER(TRIM(Table2[[#This Row],[Status_Clean]])),"NEW",1,"CONTACTED",2,"QUALIFIED",3,"CONVERTED",4,"LOST",5,99)</f>
        <v>1</v>
      </c>
      <c r="P1415">
        <v>45051</v>
      </c>
      <c r="Q1415" t="s">
        <v>8157</v>
      </c>
      <c r="R1415" t="s">
        <v>8157</v>
      </c>
      <c r="S1415">
        <v>45051</v>
      </c>
      <c r="T1415" t="s">
        <v>7261</v>
      </c>
      <c r="U1415">
        <v>45051</v>
      </c>
      <c r="V1415" t="s">
        <v>7314</v>
      </c>
      <c r="W1415" t="s">
        <v>7263</v>
      </c>
      <c r="X1415" t="s">
        <v>7277</v>
      </c>
      <c r="Y1415" t="s">
        <v>7312</v>
      </c>
      <c r="Z1415" t="s">
        <v>4200</v>
      </c>
      <c r="AA1415">
        <v>36.6</v>
      </c>
      <c r="AB1415" t="str" cm="1">
        <f t="array" ref="AB1415">_xlfn.LET(_xlpm.x,IFERROR(VALUE(Table2[[#This Row],[Response_Time_Hours]]),""),IF(_xlpm.x="","CHECK",_xlfn.IFS(_xlpm.x&lt;=1,"Immediate",_xlpm.x&lt;=6,"Fast",_xlpm.x&lt;=24,"Moderate",_xlpm.x&gt;24,"Delayed")))</f>
        <v>Delayed</v>
      </c>
      <c r="AC1415">
        <v>11</v>
      </c>
      <c r="AD1415" t="str" cm="1">
        <f t="array" ref="AD1415">IF(Table2[[#This Row],[Interaction_Count_Final]]="","N/A",_xlfn.IFS(Table2[[#This Row],[Interaction_Count_Final]]&lt;=2,"Low",Table2[[#This Row],[Interaction_Count_Final]]&lt;=5,"Medium",Table2[[#This Row],[Interaction_Count_Final]]&gt;=6,"High",TRUE,"CHECK"))</f>
        <v>High</v>
      </c>
      <c r="AE1415" t="s">
        <v>7266</v>
      </c>
      <c r="AF1415" t="b">
        <v>1</v>
      </c>
      <c r="AG1415" t="b">
        <v>1</v>
      </c>
      <c r="AH1415">
        <v>1793</v>
      </c>
      <c r="AI1415">
        <v>45051</v>
      </c>
      <c r="AJ1415" t="b">
        <v>1</v>
      </c>
      <c r="AK1415" t="e" cm="1">
        <f t="array" ref="AK1415">_xlfn.LET(
  _xlpm.txt,TRIM(Raw_Data!F1415),
  _xlpm.norm,SUBSTITUTE(SUBSTITUTE(_xlpm.txt,"-","/"),".","/"),
  _xlpm.p,_xlfn.TEXTSPLIT(_xlpm.norm,"/"),
  _xlpm.a,VALUE(INDEX(_xlpm.p,1)),
  _xlpm.b,VALUE(INDEX(_xlpm.p,2)),
  IF(AND(_xlpm.a&lt;=12,_xlpm.b&lt;=12),"REVIEW_AMBIGUOUS","OK")
)</f>
        <v>#REF!</v>
      </c>
    </row>
    <row r="1416" spans="1:37">
      <c r="A1416" t="s">
        <v>4201</v>
      </c>
      <c r="B1416" t="s">
        <v>4201</v>
      </c>
      <c r="C1416" t="b">
        <v>0</v>
      </c>
      <c r="D1416" t="s">
        <v>7257</v>
      </c>
      <c r="E1416" t="s">
        <v>4202</v>
      </c>
      <c r="F1416" t="s">
        <v>4202</v>
      </c>
      <c r="G1416" t="s">
        <v>7268</v>
      </c>
      <c r="H1416" t="s">
        <v>374</v>
      </c>
      <c r="I1416" t="s">
        <v>374</v>
      </c>
      <c r="J1416" t="s">
        <v>7308</v>
      </c>
      <c r="K1416" t="s">
        <v>125</v>
      </c>
      <c r="L1416" t="s">
        <v>125</v>
      </c>
      <c r="M1416">
        <f>IF(UPPER(TRIM(Table2[[#This Row],[Status_Clean]]))="CONVERTED",1,0)</f>
        <v>0</v>
      </c>
      <c r="N1416">
        <f>IF(ISNUMBER(MATCH(UPPER(TRIM(Table2[[#This Row],[Status_Clean]])),{"CONTACTED","QUALIFIED","CONVERTED"},0)),1,0)</f>
        <v>1</v>
      </c>
      <c r="O1416" cm="1">
        <f t="array" ref="O1416">_xlfn.SWITCH(UPPER(TRIM(Table2[[#This Row],[Status_Clean]])),"NEW",1,"CONTACTED",2,"QUALIFIED",3,"CONVERTED",4,"LOST",5,99)</f>
        <v>2</v>
      </c>
      <c r="P1416">
        <v>45043</v>
      </c>
      <c r="Q1416" t="s">
        <v>8344</v>
      </c>
      <c r="R1416" t="s">
        <v>8344</v>
      </c>
      <c r="S1416">
        <v>45043</v>
      </c>
      <c r="T1416" t="s">
        <v>7261</v>
      </c>
      <c r="U1416">
        <v>45043</v>
      </c>
      <c r="V1416" t="s">
        <v>7297</v>
      </c>
      <c r="W1416" t="s">
        <v>7263</v>
      </c>
      <c r="X1416" t="s">
        <v>7277</v>
      </c>
      <c r="Y1416" t="s">
        <v>7285</v>
      </c>
      <c r="Z1416" t="s">
        <v>174</v>
      </c>
      <c r="AA1416">
        <v>19.200000000000003</v>
      </c>
      <c r="AB1416" t="str" cm="1">
        <f t="array" ref="AB1416">_xlfn.LET(_xlpm.x,IFERROR(VALUE(Table2[[#This Row],[Response_Time_Hours]]),""),IF(_xlpm.x="","CHECK",_xlfn.IFS(_xlpm.x&lt;=1,"Immediate",_xlpm.x&lt;=6,"Fast",_xlpm.x&lt;=24,"Moderate",_xlpm.x&gt;24,"Delayed")))</f>
        <v>Moderate</v>
      </c>
      <c r="AC1416">
        <v>6</v>
      </c>
      <c r="AD1416" t="str" cm="1">
        <f t="array" ref="AD1416">IF(Table2[[#This Row],[Interaction_Count_Final]]="","N/A",_xlfn.IFS(Table2[[#This Row],[Interaction_Count_Final]]&lt;=2,"Low",Table2[[#This Row],[Interaction_Count_Final]]&lt;=5,"Medium",Table2[[#This Row],[Interaction_Count_Final]]&gt;=6,"High",TRUE,"CHECK"))</f>
        <v>High</v>
      </c>
      <c r="AE1416" t="s">
        <v>7266</v>
      </c>
      <c r="AF1416" t="b">
        <v>1</v>
      </c>
      <c r="AG1416" t="b">
        <v>1</v>
      </c>
      <c r="AH1416">
        <v>1794</v>
      </c>
      <c r="AI1416">
        <v>45043</v>
      </c>
      <c r="AJ1416" t="b">
        <v>1</v>
      </c>
      <c r="AK1416" t="e" cm="1">
        <f t="array" ref="AK1416">_xlfn.LET(
  _xlpm.txt,TRIM(Raw_Data!F1416),
  _xlpm.norm,SUBSTITUTE(SUBSTITUTE(_xlpm.txt,"-","/"),".","/"),
  _xlpm.p,_xlfn.TEXTSPLIT(_xlpm.norm,"/"),
  _xlpm.a,VALUE(INDEX(_xlpm.p,1)),
  _xlpm.b,VALUE(INDEX(_xlpm.p,2)),
  IF(AND(_xlpm.a&lt;=12,_xlpm.b&lt;=12),"REVIEW_AMBIGUOUS","OK")
)</f>
        <v>#REF!</v>
      </c>
    </row>
    <row r="1417" spans="1:37">
      <c r="A1417" t="s">
        <v>4203</v>
      </c>
      <c r="B1417" t="s">
        <v>4203</v>
      </c>
      <c r="C1417" t="b">
        <v>0</v>
      </c>
      <c r="D1417" t="s">
        <v>7257</v>
      </c>
      <c r="E1417" t="s">
        <v>4204</v>
      </c>
      <c r="F1417" t="s">
        <v>4204</v>
      </c>
      <c r="G1417" t="s">
        <v>7280</v>
      </c>
      <c r="H1417" t="s">
        <v>585</v>
      </c>
      <c r="I1417" t="s">
        <v>585</v>
      </c>
      <c r="J1417" t="s">
        <v>222</v>
      </c>
      <c r="K1417" t="s">
        <v>193</v>
      </c>
      <c r="L1417" t="s">
        <v>193</v>
      </c>
      <c r="M1417">
        <f>IF(UPPER(TRIM(Table2[[#This Row],[Status_Clean]]))="CONVERTED",1,0)</f>
        <v>0</v>
      </c>
      <c r="N1417">
        <f>IF(ISNUMBER(MATCH(UPPER(TRIM(Table2[[#This Row],[Status_Clean]])),{"CONTACTED","QUALIFIED","CONVERTED"},0)),1,0)</f>
        <v>0</v>
      </c>
      <c r="O1417" cm="1">
        <f t="array" ref="O1417">_xlfn.SWITCH(UPPER(TRIM(Table2[[#This Row],[Status_Clean]])),"NEW",1,"CONTACTED",2,"QUALIFIED",3,"CONVERTED",4,"LOST",5,99)</f>
        <v>1</v>
      </c>
      <c r="P1417">
        <v>44997</v>
      </c>
      <c r="Q1417" t="s">
        <v>7294</v>
      </c>
      <c r="R1417" t="s">
        <v>7294</v>
      </c>
      <c r="S1417">
        <v>44997</v>
      </c>
      <c r="T1417" t="s">
        <v>7261</v>
      </c>
      <c r="U1417">
        <v>44997</v>
      </c>
      <c r="V1417" t="s">
        <v>7295</v>
      </c>
      <c r="W1417" t="s">
        <v>7263</v>
      </c>
      <c r="X1417" t="s">
        <v>7284</v>
      </c>
      <c r="Y1417" t="s">
        <v>7293</v>
      </c>
      <c r="Z1417" t="s">
        <v>4205</v>
      </c>
      <c r="AA1417">
        <v>48.9</v>
      </c>
      <c r="AB1417" t="str" cm="1">
        <f t="array" ref="AB1417">_xlfn.LET(_xlpm.x,IFERROR(VALUE(Table2[[#This Row],[Response_Time_Hours]]),""),IF(_xlpm.x="","CHECK",_xlfn.IFS(_xlpm.x&lt;=1,"Immediate",_xlpm.x&lt;=6,"Fast",_xlpm.x&lt;=24,"Moderate",_xlpm.x&gt;24,"Delayed")))</f>
        <v>Delayed</v>
      </c>
      <c r="AC1417">
        <v>43</v>
      </c>
      <c r="AD1417" t="str" cm="1">
        <f t="array" ref="AD1417">IF(Table2[[#This Row],[Interaction_Count_Final]]="","N/A",_xlfn.IFS(Table2[[#This Row],[Interaction_Count_Final]]&lt;=2,"Low",Table2[[#This Row],[Interaction_Count_Final]]&lt;=5,"Medium",Table2[[#This Row],[Interaction_Count_Final]]&gt;=6,"High",TRUE,"CHECK"))</f>
        <v>High</v>
      </c>
      <c r="AE1417" t="s">
        <v>7273</v>
      </c>
      <c r="AF1417" t="b">
        <v>1</v>
      </c>
      <c r="AG1417" t="b">
        <v>1</v>
      </c>
      <c r="AH1417">
        <v>1795</v>
      </c>
      <c r="AI1417">
        <v>44997</v>
      </c>
      <c r="AJ1417" t="b">
        <v>1</v>
      </c>
      <c r="AK1417" t="e" cm="1">
        <f t="array" ref="AK1417">_xlfn.LET(
  _xlpm.txt,TRIM(Raw_Data!F1417),
  _xlpm.norm,SUBSTITUTE(SUBSTITUTE(_xlpm.txt,"-","/"),".","/"),
  _xlpm.p,_xlfn.TEXTSPLIT(_xlpm.norm,"/"),
  _xlpm.a,VALUE(INDEX(_xlpm.p,1)),
  _xlpm.b,VALUE(INDEX(_xlpm.p,2)),
  IF(AND(_xlpm.a&lt;=12,_xlpm.b&lt;=12),"REVIEW_AMBIGUOUS","OK")
)</f>
        <v>#REF!</v>
      </c>
    </row>
    <row r="1418" spans="1:37">
      <c r="A1418" t="s">
        <v>4206</v>
      </c>
      <c r="B1418" t="s">
        <v>4206</v>
      </c>
      <c r="C1418" t="b">
        <v>1</v>
      </c>
      <c r="D1418" t="s">
        <v>7257</v>
      </c>
      <c r="E1418" t="s">
        <v>8345</v>
      </c>
      <c r="F1418" t="s">
        <v>8345</v>
      </c>
      <c r="G1418" t="s">
        <v>7274</v>
      </c>
      <c r="H1418" t="s">
        <v>1725</v>
      </c>
      <c r="I1418" t="s">
        <v>1725</v>
      </c>
      <c r="J1418" t="s">
        <v>1356</v>
      </c>
      <c r="K1418" t="s">
        <v>71</v>
      </c>
      <c r="L1418" t="s">
        <v>71</v>
      </c>
      <c r="M1418">
        <f>IF(UPPER(TRIM(Table2[[#This Row],[Status_Clean]]))="CONVERTED",1,0)</f>
        <v>0</v>
      </c>
      <c r="N1418">
        <f>IF(ISNUMBER(MATCH(UPPER(TRIM(Table2[[#This Row],[Status_Clean]])),{"CONTACTED","QUALIFIED","CONVERTED"},0)),1,0)</f>
        <v>1</v>
      </c>
      <c r="O1418" cm="1">
        <f t="array" ref="O1418">_xlfn.SWITCH(UPPER(TRIM(Table2[[#This Row],[Status_Clean]])),"NEW",1,"CONTACTED",2,"QUALIFIED",3,"CONVERTED",4,"LOST",5,99)</f>
        <v>3</v>
      </c>
      <c r="P1418">
        <v>45352</v>
      </c>
      <c r="Q1418" t="s">
        <v>7648</v>
      </c>
      <c r="R1418" t="s">
        <v>7648</v>
      </c>
      <c r="S1418">
        <v>45352</v>
      </c>
      <c r="T1418" t="s">
        <v>7261</v>
      </c>
      <c r="U1418">
        <v>45352</v>
      </c>
      <c r="V1418" t="s">
        <v>7295</v>
      </c>
      <c r="W1418" t="s">
        <v>7271</v>
      </c>
      <c r="X1418" t="s">
        <v>7284</v>
      </c>
      <c r="Y1418" t="s">
        <v>7312</v>
      </c>
      <c r="Z1418" t="s">
        <v>4208</v>
      </c>
      <c r="AA1418">
        <v>12.3</v>
      </c>
      <c r="AB1418" t="str" cm="1">
        <f t="array" ref="AB1418">_xlfn.LET(_xlpm.x,IFERROR(VALUE(Table2[[#This Row],[Response_Time_Hours]]),""),IF(_xlpm.x="","CHECK",_xlfn.IFS(_xlpm.x&lt;=1,"Immediate",_xlpm.x&lt;=6,"Fast",_xlpm.x&lt;=24,"Moderate",_xlpm.x&gt;24,"Delayed")))</f>
        <v>Moderate</v>
      </c>
      <c r="AC1418">
        <v>3</v>
      </c>
      <c r="AD1418" t="str" cm="1">
        <f t="array" ref="AD1418">IF(Table2[[#This Row],[Interaction_Count_Final]]="","N/A",_xlfn.IFS(Table2[[#This Row],[Interaction_Count_Final]]&lt;=2,"Low",Table2[[#This Row],[Interaction_Count_Final]]&lt;=5,"Medium",Table2[[#This Row],[Interaction_Count_Final]]&gt;=6,"High",TRUE,"CHECK"))</f>
        <v>Medium</v>
      </c>
      <c r="AE1418" t="s">
        <v>7273</v>
      </c>
      <c r="AF1418" t="b">
        <v>1</v>
      </c>
      <c r="AG1418" t="b">
        <v>1</v>
      </c>
      <c r="AH1418">
        <v>1796</v>
      </c>
      <c r="AI1418">
        <v>45352</v>
      </c>
      <c r="AJ1418" t="b">
        <v>1</v>
      </c>
      <c r="AK1418" t="e" cm="1">
        <f t="array" ref="AK1418">_xlfn.LET(
  _xlpm.txt,TRIM(Raw_Data!F1418),
  _xlpm.norm,SUBSTITUTE(SUBSTITUTE(_xlpm.txt,"-","/"),".","/"),
  _xlpm.p,_xlfn.TEXTSPLIT(_xlpm.norm,"/"),
  _xlpm.a,VALUE(INDEX(_xlpm.p,1)),
  _xlpm.b,VALUE(INDEX(_xlpm.p,2)),
  IF(AND(_xlpm.a&lt;=12,_xlpm.b&lt;=12),"REVIEW_AMBIGUOUS","OK")
)</f>
        <v>#REF!</v>
      </c>
    </row>
    <row r="1419" spans="1:37">
      <c r="A1419" t="s">
        <v>4209</v>
      </c>
      <c r="B1419" t="s">
        <v>4209</v>
      </c>
      <c r="C1419" t="b">
        <v>0</v>
      </c>
      <c r="D1419" t="s">
        <v>7257</v>
      </c>
      <c r="E1419" t="s">
        <v>8346</v>
      </c>
      <c r="F1419" t="s">
        <v>8346</v>
      </c>
      <c r="G1419" t="s">
        <v>7258</v>
      </c>
      <c r="H1419" t="s">
        <v>556</v>
      </c>
      <c r="I1419" t="s">
        <v>556</v>
      </c>
      <c r="J1419" t="s">
        <v>106</v>
      </c>
      <c r="K1419" t="s">
        <v>173</v>
      </c>
      <c r="L1419" t="s">
        <v>173</v>
      </c>
      <c r="M1419">
        <f>IF(UPPER(TRIM(Table2[[#This Row],[Status_Clean]]))="CONVERTED",1,0)</f>
        <v>0</v>
      </c>
      <c r="N1419">
        <f>IF(ISNUMBER(MATCH(UPPER(TRIM(Table2[[#This Row],[Status_Clean]])),{"CONTACTED","QUALIFIED","CONVERTED"},0)),1,0)</f>
        <v>0</v>
      </c>
      <c r="O1419" cm="1">
        <f t="array" ref="O1419">_xlfn.SWITCH(UPPER(TRIM(Table2[[#This Row],[Status_Clean]])),"NEW",1,"CONTACTED",2,"QUALIFIED",3,"CONVERTED",4,"LOST",5,99)</f>
        <v>5</v>
      </c>
      <c r="P1419">
        <v>45119</v>
      </c>
      <c r="Q1419" t="s">
        <v>7987</v>
      </c>
      <c r="R1419" t="s">
        <v>7987</v>
      </c>
      <c r="S1419">
        <v>45119</v>
      </c>
      <c r="T1419" t="s">
        <v>7261</v>
      </c>
      <c r="U1419">
        <v>45119</v>
      </c>
      <c r="V1419" t="s">
        <v>7305</v>
      </c>
      <c r="W1419" t="s">
        <v>7263</v>
      </c>
      <c r="X1419" t="s">
        <v>7288</v>
      </c>
      <c r="Y1419" t="s">
        <v>7272</v>
      </c>
      <c r="Z1419" t="s">
        <v>887</v>
      </c>
      <c r="AA1419">
        <v>26.400000000000002</v>
      </c>
      <c r="AB1419" t="str" cm="1">
        <f t="array" ref="AB1419">_xlfn.LET(_xlpm.x,IFERROR(VALUE(Table2[[#This Row],[Response_Time_Hours]]),""),IF(_xlpm.x="","CHECK",_xlfn.IFS(_xlpm.x&lt;=1,"Immediate",_xlpm.x&lt;=6,"Fast",_xlpm.x&lt;=24,"Moderate",_xlpm.x&gt;24,"Delayed")))</f>
        <v>Delayed</v>
      </c>
      <c r="AC1419">
        <v>32</v>
      </c>
      <c r="AD1419" t="str" cm="1">
        <f t="array" ref="AD1419">IF(Table2[[#This Row],[Interaction_Count_Final]]="","N/A",_xlfn.IFS(Table2[[#This Row],[Interaction_Count_Final]]&lt;=2,"Low",Table2[[#This Row],[Interaction_Count_Final]]&lt;=5,"Medium",Table2[[#This Row],[Interaction_Count_Final]]&gt;=6,"High",TRUE,"CHECK"))</f>
        <v>High</v>
      </c>
      <c r="AE1419" t="s">
        <v>7273</v>
      </c>
      <c r="AF1419" t="b">
        <v>1</v>
      </c>
      <c r="AG1419" t="b">
        <v>1</v>
      </c>
      <c r="AH1419">
        <v>1797</v>
      </c>
      <c r="AI1419">
        <v>45119</v>
      </c>
      <c r="AJ1419" t="b">
        <v>1</v>
      </c>
      <c r="AK1419" t="e" cm="1">
        <f t="array" ref="AK1419">_xlfn.LET(
  _xlpm.txt,TRIM(Raw_Data!F1419),
  _xlpm.norm,SUBSTITUTE(SUBSTITUTE(_xlpm.txt,"-","/"),".","/"),
  _xlpm.p,_xlfn.TEXTSPLIT(_xlpm.norm,"/"),
  _xlpm.a,VALUE(INDEX(_xlpm.p,1)),
  _xlpm.b,VALUE(INDEX(_xlpm.p,2)),
  IF(AND(_xlpm.a&lt;=12,_xlpm.b&lt;=12),"REVIEW_AMBIGUOUS","OK")
)</f>
        <v>#REF!</v>
      </c>
    </row>
    <row r="1420" spans="1:37">
      <c r="A1420" t="s">
        <v>4211</v>
      </c>
      <c r="B1420" t="s">
        <v>4211</v>
      </c>
      <c r="C1420" t="b">
        <v>0</v>
      </c>
      <c r="D1420" t="s">
        <v>7257</v>
      </c>
      <c r="E1420" t="s">
        <v>4212</v>
      </c>
      <c r="F1420" t="s">
        <v>4212</v>
      </c>
      <c r="G1420" t="s">
        <v>7274</v>
      </c>
      <c r="H1420" t="s">
        <v>222</v>
      </c>
      <c r="I1420" t="s">
        <v>222</v>
      </c>
      <c r="J1420" t="s">
        <v>222</v>
      </c>
      <c r="K1420" t="s">
        <v>193</v>
      </c>
      <c r="L1420" t="s">
        <v>193</v>
      </c>
      <c r="M1420">
        <f>IF(UPPER(TRIM(Table2[[#This Row],[Status_Clean]]))="CONVERTED",1,0)</f>
        <v>0</v>
      </c>
      <c r="N1420">
        <f>IF(ISNUMBER(MATCH(UPPER(TRIM(Table2[[#This Row],[Status_Clean]])),{"CONTACTED","QUALIFIED","CONVERTED"},0)),1,0)</f>
        <v>0</v>
      </c>
      <c r="O1420" cm="1">
        <f t="array" ref="O1420">_xlfn.SWITCH(UPPER(TRIM(Table2[[#This Row],[Status_Clean]])),"NEW",1,"CONTACTED",2,"QUALIFIED",3,"CONVERTED",4,"LOST",5,99)</f>
        <v>1</v>
      </c>
      <c r="P1420" t="s">
        <v>4213</v>
      </c>
      <c r="Q1420" t="s">
        <v>8029</v>
      </c>
      <c r="R1420" t="s">
        <v>8029</v>
      </c>
      <c r="S1420">
        <v>45488</v>
      </c>
      <c r="T1420" t="s">
        <v>7261</v>
      </c>
      <c r="U1420">
        <v>45488</v>
      </c>
      <c r="V1420" t="s">
        <v>7305</v>
      </c>
      <c r="W1420" t="s">
        <v>7271</v>
      </c>
      <c r="X1420" t="s">
        <v>7288</v>
      </c>
      <c r="Y1420" t="s">
        <v>7298</v>
      </c>
      <c r="Z1420" t="s">
        <v>4214</v>
      </c>
      <c r="AA1420">
        <v>63.6</v>
      </c>
      <c r="AB1420" t="str" cm="1">
        <f t="array" ref="AB1420">_xlfn.LET(_xlpm.x,IFERROR(VALUE(Table2[[#This Row],[Response_Time_Hours]]),""),IF(_xlpm.x="","CHECK",_xlfn.IFS(_xlpm.x&lt;=1,"Immediate",_xlpm.x&lt;=6,"Fast",_xlpm.x&lt;=24,"Moderate",_xlpm.x&gt;24,"Delayed")))</f>
        <v>Delayed</v>
      </c>
      <c r="AC1420">
        <v>24</v>
      </c>
      <c r="AD1420" t="str" cm="1">
        <f t="array" ref="AD1420">IF(Table2[[#This Row],[Interaction_Count_Final]]="","N/A",_xlfn.IFS(Table2[[#This Row],[Interaction_Count_Final]]&lt;=2,"Low",Table2[[#This Row],[Interaction_Count_Final]]&lt;=5,"Medium",Table2[[#This Row],[Interaction_Count_Final]]&gt;=6,"High",TRUE,"CHECK"))</f>
        <v>High</v>
      </c>
      <c r="AE1420" t="s">
        <v>7273</v>
      </c>
      <c r="AF1420" t="b">
        <v>1</v>
      </c>
      <c r="AG1420" t="b">
        <v>1</v>
      </c>
      <c r="AH1420">
        <v>1798</v>
      </c>
      <c r="AI1420">
        <v>45488</v>
      </c>
      <c r="AJ1420" t="b">
        <v>1</v>
      </c>
      <c r="AK1420" t="str" cm="1">
        <f t="array" ref="AK1420">_xlfn.LET(
  _xlpm.txt,TRIM(Raw_Data!F1420),
  _xlpm.norm,SUBSTITUTE(SUBSTITUTE(_xlpm.txt,"-","/"),".","/"),
  _xlpm.p,_xlfn.TEXTSPLIT(_xlpm.norm,"/"),
  _xlpm.a,VALUE(INDEX(_xlpm.p,1)),
  _xlpm.b,VALUE(INDEX(_xlpm.p,2)),
  IF(AND(_xlpm.a&lt;=12,_xlpm.b&lt;=12),"REVIEW_AMBIGUOUS","OK")
)</f>
        <v>OK</v>
      </c>
    </row>
    <row r="1421" spans="1:37">
      <c r="A1421" t="s">
        <v>4215</v>
      </c>
      <c r="B1421" t="s">
        <v>4215</v>
      </c>
      <c r="C1421" t="b">
        <v>0</v>
      </c>
      <c r="D1421" t="s">
        <v>7257</v>
      </c>
      <c r="E1421" t="s">
        <v>4216</v>
      </c>
      <c r="F1421" t="s">
        <v>4216</v>
      </c>
      <c r="G1421" t="s">
        <v>7274</v>
      </c>
      <c r="H1421" t="s">
        <v>69</v>
      </c>
      <c r="I1421" t="s">
        <v>69</v>
      </c>
      <c r="J1421" t="s">
        <v>69</v>
      </c>
      <c r="K1421" t="s">
        <v>7301</v>
      </c>
      <c r="L1421" t="s">
        <v>125</v>
      </c>
      <c r="M1421">
        <f>IF(UPPER(TRIM(Table2[[#This Row],[Status_Clean]]))="CONVERTED",1,0)</f>
        <v>0</v>
      </c>
      <c r="N1421">
        <f>IF(ISNUMBER(MATCH(UPPER(TRIM(Table2[[#This Row],[Status_Clean]])),{"CONTACTED","QUALIFIED","CONVERTED"},0)),1,0)</f>
        <v>1</v>
      </c>
      <c r="O1421" cm="1">
        <f t="array" ref="O1421">_xlfn.SWITCH(UPPER(TRIM(Table2[[#This Row],[Status_Clean]])),"NEW",1,"CONTACTED",2,"QUALIFIED",3,"CONVERTED",4,"LOST",5,99)</f>
        <v>2</v>
      </c>
      <c r="P1421">
        <v>45197</v>
      </c>
      <c r="Q1421" t="s">
        <v>8347</v>
      </c>
      <c r="R1421" t="s">
        <v>8347</v>
      </c>
      <c r="S1421">
        <v>45197</v>
      </c>
      <c r="T1421" t="s">
        <v>7261</v>
      </c>
      <c r="U1421">
        <v>45197</v>
      </c>
      <c r="V1421" t="s">
        <v>7287</v>
      </c>
      <c r="W1421" t="s">
        <v>7263</v>
      </c>
      <c r="X1421" t="s">
        <v>7288</v>
      </c>
      <c r="Y1421" t="s">
        <v>7285</v>
      </c>
      <c r="Z1421">
        <v>10.9</v>
      </c>
      <c r="AA1421">
        <v>10.9</v>
      </c>
      <c r="AB1421" t="str" cm="1">
        <f t="array" ref="AB1421">_xlfn.LET(_xlpm.x,IFERROR(VALUE(Table2[[#This Row],[Response_Time_Hours]]),""),IF(_xlpm.x="","CHECK",_xlfn.IFS(_xlpm.x&lt;=1,"Immediate",_xlpm.x&lt;=6,"Fast",_xlpm.x&lt;=24,"Moderate",_xlpm.x&gt;24,"Delayed")))</f>
        <v>Moderate</v>
      </c>
      <c r="AC1421">
        <v>29</v>
      </c>
      <c r="AD1421" t="str" cm="1">
        <f t="array" ref="AD1421">IF(Table2[[#This Row],[Interaction_Count_Final]]="","N/A",_xlfn.IFS(Table2[[#This Row],[Interaction_Count_Final]]&lt;=2,"Low",Table2[[#This Row],[Interaction_Count_Final]]&lt;=5,"Medium",Table2[[#This Row],[Interaction_Count_Final]]&gt;=6,"High",TRUE,"CHECK"))</f>
        <v>High</v>
      </c>
      <c r="AE1421" t="s">
        <v>7289</v>
      </c>
      <c r="AF1421" t="b">
        <v>1</v>
      </c>
      <c r="AG1421" t="b">
        <v>1</v>
      </c>
      <c r="AH1421">
        <v>1799</v>
      </c>
      <c r="AI1421">
        <v>45197</v>
      </c>
      <c r="AJ1421" t="b">
        <v>1</v>
      </c>
      <c r="AK1421" t="e" cm="1">
        <f t="array" ref="AK1421">_xlfn.LET(
  _xlpm.txt,TRIM(Raw_Data!F1421),
  _xlpm.norm,SUBSTITUTE(SUBSTITUTE(_xlpm.txt,"-","/"),".","/"),
  _xlpm.p,_xlfn.TEXTSPLIT(_xlpm.norm,"/"),
  _xlpm.a,VALUE(INDEX(_xlpm.p,1)),
  _xlpm.b,VALUE(INDEX(_xlpm.p,2)),
  IF(AND(_xlpm.a&lt;=12,_xlpm.b&lt;=12),"REVIEW_AMBIGUOUS","OK")
)</f>
        <v>#REF!</v>
      </c>
    </row>
    <row r="1422" spans="1:37">
      <c r="A1422" t="s">
        <v>4217</v>
      </c>
      <c r="B1422" t="s">
        <v>4217</v>
      </c>
      <c r="C1422" t="b">
        <v>0</v>
      </c>
      <c r="D1422" t="s">
        <v>7257</v>
      </c>
      <c r="E1422" t="s">
        <v>4218</v>
      </c>
      <c r="F1422" t="s">
        <v>4218</v>
      </c>
      <c r="G1422" t="s">
        <v>7280</v>
      </c>
      <c r="H1422" t="s">
        <v>585</v>
      </c>
      <c r="I1422" t="s">
        <v>585</v>
      </c>
      <c r="J1422" t="s">
        <v>222</v>
      </c>
      <c r="K1422" t="s">
        <v>250</v>
      </c>
      <c r="L1422" t="s">
        <v>250</v>
      </c>
      <c r="M1422">
        <f>IF(UPPER(TRIM(Table2[[#This Row],[Status_Clean]]))="CONVERTED",1,0)</f>
        <v>1</v>
      </c>
      <c r="N1422">
        <f>IF(ISNUMBER(MATCH(UPPER(TRIM(Table2[[#This Row],[Status_Clean]])),{"CONTACTED","QUALIFIED","CONVERTED"},0)),1,0)</f>
        <v>1</v>
      </c>
      <c r="O1422" cm="1">
        <f t="array" ref="O1422">_xlfn.SWITCH(UPPER(TRIM(Table2[[#This Row],[Status_Clean]])),"NEW",1,"CONTACTED",2,"QUALIFIED",3,"CONVERTED",4,"LOST",5,99)</f>
        <v>4</v>
      </c>
      <c r="P1422">
        <v>45532</v>
      </c>
      <c r="Q1422" t="s">
        <v>7916</v>
      </c>
      <c r="R1422" t="s">
        <v>7916</v>
      </c>
      <c r="S1422">
        <v>45532</v>
      </c>
      <c r="T1422" t="s">
        <v>7261</v>
      </c>
      <c r="U1422">
        <v>45532</v>
      </c>
      <c r="V1422" t="s">
        <v>7310</v>
      </c>
      <c r="W1422" t="s">
        <v>7271</v>
      </c>
      <c r="X1422" t="s">
        <v>7288</v>
      </c>
      <c r="Y1422" t="s">
        <v>7272</v>
      </c>
      <c r="Z1422" t="s">
        <v>1095</v>
      </c>
      <c r="AA1422">
        <v>52.800000000000004</v>
      </c>
      <c r="AB1422" t="str" cm="1">
        <f t="array" ref="AB1422">_xlfn.LET(_xlpm.x,IFERROR(VALUE(Table2[[#This Row],[Response_Time_Hours]]),""),IF(_xlpm.x="","CHECK",_xlfn.IFS(_xlpm.x&lt;=1,"Immediate",_xlpm.x&lt;=6,"Fast",_xlpm.x&lt;=24,"Moderate",_xlpm.x&gt;24,"Delayed")))</f>
        <v>Delayed</v>
      </c>
      <c r="AC1422">
        <v>28</v>
      </c>
      <c r="AD1422" t="str" cm="1">
        <f t="array" ref="AD1422">IF(Table2[[#This Row],[Interaction_Count_Final]]="","N/A",_xlfn.IFS(Table2[[#This Row],[Interaction_Count_Final]]&lt;=2,"Low",Table2[[#This Row],[Interaction_Count_Final]]&lt;=5,"Medium",Table2[[#This Row],[Interaction_Count_Final]]&gt;=6,"High",TRUE,"CHECK"))</f>
        <v>High</v>
      </c>
      <c r="AE1422" t="s">
        <v>7289</v>
      </c>
      <c r="AF1422" t="b">
        <v>1</v>
      </c>
      <c r="AG1422" t="b">
        <v>1</v>
      </c>
      <c r="AH1422">
        <v>1800</v>
      </c>
      <c r="AI1422">
        <v>45532</v>
      </c>
      <c r="AJ1422" t="b">
        <v>1</v>
      </c>
      <c r="AK1422" t="e" cm="1">
        <f t="array" ref="AK1422">_xlfn.LET(
  _xlpm.txt,TRIM(Raw_Data!F1422),
  _xlpm.norm,SUBSTITUTE(SUBSTITUTE(_xlpm.txt,"-","/"),".","/"),
  _xlpm.p,_xlfn.TEXTSPLIT(_xlpm.norm,"/"),
  _xlpm.a,VALUE(INDEX(_xlpm.p,1)),
  _xlpm.b,VALUE(INDEX(_xlpm.p,2)),
  IF(AND(_xlpm.a&lt;=12,_xlpm.b&lt;=12),"REVIEW_AMBIGUOUS","OK")
)</f>
        <v>#REF!</v>
      </c>
    </row>
    <row r="1423" spans="1:37">
      <c r="A1423" t="s">
        <v>4219</v>
      </c>
      <c r="B1423" t="s">
        <v>4219</v>
      </c>
      <c r="C1423" t="b">
        <v>0</v>
      </c>
      <c r="D1423" t="s">
        <v>7257</v>
      </c>
      <c r="E1423" t="s">
        <v>4220</v>
      </c>
      <c r="F1423" t="s">
        <v>4220</v>
      </c>
      <c r="G1423" t="s">
        <v>7303</v>
      </c>
      <c r="H1423" t="s">
        <v>235</v>
      </c>
      <c r="I1423" t="s">
        <v>235</v>
      </c>
      <c r="J1423" t="s">
        <v>123</v>
      </c>
      <c r="K1423" t="s">
        <v>125</v>
      </c>
      <c r="L1423" t="s">
        <v>125</v>
      </c>
      <c r="M1423">
        <f>IF(UPPER(TRIM(Table2[[#This Row],[Status_Clean]]))="CONVERTED",1,0)</f>
        <v>0</v>
      </c>
      <c r="N1423">
        <f>IF(ISNUMBER(MATCH(UPPER(TRIM(Table2[[#This Row],[Status_Clean]])),{"CONTACTED","QUALIFIED","CONVERTED"},0)),1,0)</f>
        <v>1</v>
      </c>
      <c r="O1423" cm="1">
        <f t="array" ref="O1423">_xlfn.SWITCH(UPPER(TRIM(Table2[[#This Row],[Status_Clean]])),"NEW",1,"CONTACTED",2,"QUALIFIED",3,"CONVERTED",4,"LOST",5,99)</f>
        <v>2</v>
      </c>
      <c r="P1423">
        <v>45278</v>
      </c>
      <c r="Q1423" t="s">
        <v>7997</v>
      </c>
      <c r="R1423" t="s">
        <v>7997</v>
      </c>
      <c r="S1423">
        <v>45278</v>
      </c>
      <c r="T1423" t="s">
        <v>7261</v>
      </c>
      <c r="U1423">
        <v>45278</v>
      </c>
      <c r="V1423" t="s">
        <v>7262</v>
      </c>
      <c r="W1423" t="s">
        <v>7263</v>
      </c>
      <c r="X1423" t="s">
        <v>7264</v>
      </c>
      <c r="Y1423" t="s">
        <v>7298</v>
      </c>
      <c r="Z1423">
        <v>43.4</v>
      </c>
      <c r="AA1423">
        <v>43.4</v>
      </c>
      <c r="AB1423" t="str" cm="1">
        <f t="array" ref="AB1423">_xlfn.LET(_xlpm.x,IFERROR(VALUE(Table2[[#This Row],[Response_Time_Hours]]),""),IF(_xlpm.x="","CHECK",_xlfn.IFS(_xlpm.x&lt;=1,"Immediate",_xlpm.x&lt;=6,"Fast",_xlpm.x&lt;=24,"Moderate",_xlpm.x&gt;24,"Delayed")))</f>
        <v>Delayed</v>
      </c>
      <c r="AC1423">
        <v>48</v>
      </c>
      <c r="AD1423" t="str" cm="1">
        <f t="array" ref="AD1423">IF(Table2[[#This Row],[Interaction_Count_Final]]="","N/A",_xlfn.IFS(Table2[[#This Row],[Interaction_Count_Final]]&lt;=2,"Low",Table2[[#This Row],[Interaction_Count_Final]]&lt;=5,"Medium",Table2[[#This Row],[Interaction_Count_Final]]&gt;=6,"High",TRUE,"CHECK"))</f>
        <v>High</v>
      </c>
      <c r="AE1423" t="s">
        <v>7266</v>
      </c>
      <c r="AF1423" t="b">
        <v>1</v>
      </c>
      <c r="AG1423" t="b">
        <v>1</v>
      </c>
      <c r="AH1423">
        <v>1801</v>
      </c>
      <c r="AI1423">
        <v>45278</v>
      </c>
      <c r="AJ1423" t="b">
        <v>1</v>
      </c>
      <c r="AK1423" t="e" cm="1">
        <f t="array" ref="AK1423">_xlfn.LET(
  _xlpm.txt,TRIM(Raw_Data!F1423),
  _xlpm.norm,SUBSTITUTE(SUBSTITUTE(_xlpm.txt,"-","/"),".","/"),
  _xlpm.p,_xlfn.TEXTSPLIT(_xlpm.norm,"/"),
  _xlpm.a,VALUE(INDEX(_xlpm.p,1)),
  _xlpm.b,VALUE(INDEX(_xlpm.p,2)),
  IF(AND(_xlpm.a&lt;=12,_xlpm.b&lt;=12),"REVIEW_AMBIGUOUS","OK")
)</f>
        <v>#REF!</v>
      </c>
    </row>
    <row r="1424" spans="1:37">
      <c r="A1424" t="s">
        <v>4221</v>
      </c>
      <c r="B1424" t="s">
        <v>4221</v>
      </c>
      <c r="C1424" t="b">
        <v>1</v>
      </c>
      <c r="D1424" t="s">
        <v>7257</v>
      </c>
      <c r="E1424" t="s">
        <v>4222</v>
      </c>
      <c r="F1424" t="s">
        <v>4222</v>
      </c>
      <c r="G1424" t="s">
        <v>7303</v>
      </c>
      <c r="H1424" t="s">
        <v>473</v>
      </c>
      <c r="I1424" t="s">
        <v>473</v>
      </c>
      <c r="J1424" t="s">
        <v>473</v>
      </c>
      <c r="K1424" t="s">
        <v>7301</v>
      </c>
      <c r="L1424" t="s">
        <v>125</v>
      </c>
      <c r="M1424">
        <f>IF(UPPER(TRIM(Table2[[#This Row],[Status_Clean]]))="CONVERTED",1,0)</f>
        <v>0</v>
      </c>
      <c r="N1424">
        <f>IF(ISNUMBER(MATCH(UPPER(TRIM(Table2[[#This Row],[Status_Clean]])),{"CONTACTED","QUALIFIED","CONVERTED"},0)),1,0)</f>
        <v>1</v>
      </c>
      <c r="O1424" cm="1">
        <f t="array" ref="O1424">_xlfn.SWITCH(UPPER(TRIM(Table2[[#This Row],[Status_Clean]])),"NEW",1,"CONTACTED",2,"QUALIFIED",3,"CONVERTED",4,"LOST",5,99)</f>
        <v>2</v>
      </c>
      <c r="P1424" t="s">
        <v>4223</v>
      </c>
      <c r="Q1424" t="s">
        <v>8348</v>
      </c>
      <c r="R1424" t="s">
        <v>8348</v>
      </c>
      <c r="S1424">
        <v>45055</v>
      </c>
      <c r="T1424" t="s">
        <v>7261</v>
      </c>
      <c r="U1424">
        <v>45055</v>
      </c>
      <c r="V1424" t="s">
        <v>7314</v>
      </c>
      <c r="W1424" t="s">
        <v>7263</v>
      </c>
      <c r="X1424" t="s">
        <v>7277</v>
      </c>
      <c r="Y1424" t="s">
        <v>7265</v>
      </c>
      <c r="Z1424" t="s">
        <v>4224</v>
      </c>
      <c r="AA1424">
        <v>71.8</v>
      </c>
      <c r="AB1424" t="str" cm="1">
        <f t="array" ref="AB1424">_xlfn.LET(_xlpm.x,IFERROR(VALUE(Table2[[#This Row],[Response_Time_Hours]]),""),IF(_xlpm.x="","CHECK",_xlfn.IFS(_xlpm.x&lt;=1,"Immediate",_xlpm.x&lt;=6,"Fast",_xlpm.x&lt;=24,"Moderate",_xlpm.x&gt;24,"Delayed")))</f>
        <v>Delayed</v>
      </c>
      <c r="AC1424">
        <v>2</v>
      </c>
      <c r="AD1424" t="str" cm="1">
        <f t="array" ref="AD1424">IF(Table2[[#This Row],[Interaction_Count_Final]]="","N/A",_xlfn.IFS(Table2[[#This Row],[Interaction_Count_Final]]&lt;=2,"Low",Table2[[#This Row],[Interaction_Count_Final]]&lt;=5,"Medium",Table2[[#This Row],[Interaction_Count_Final]]&gt;=6,"High",TRUE,"CHECK"))</f>
        <v>Low</v>
      </c>
      <c r="AE1424" t="s">
        <v>7266</v>
      </c>
      <c r="AF1424" t="b">
        <v>1</v>
      </c>
      <c r="AG1424" t="b">
        <v>1</v>
      </c>
      <c r="AH1424">
        <v>1802</v>
      </c>
      <c r="AI1424">
        <v>45055</v>
      </c>
      <c r="AJ1424" t="b">
        <v>1</v>
      </c>
      <c r="AK1424" t="e" cm="1">
        <f t="array" ref="AK1424">_xlfn.LET(
  _xlpm.txt,TRIM(Raw_Data!F1424),
  _xlpm.norm,SUBSTITUTE(SUBSTITUTE(_xlpm.txt,"-","/"),".","/"),
  _xlpm.p,_xlfn.TEXTSPLIT(_xlpm.norm,"/"),
  _xlpm.a,VALUE(INDEX(_xlpm.p,1)),
  _xlpm.b,VALUE(INDEX(_xlpm.p,2)),
  IF(AND(_xlpm.a&lt;=12,_xlpm.b&lt;=12),"REVIEW_AMBIGUOUS","OK")
)</f>
        <v>#REF!</v>
      </c>
    </row>
    <row r="1425" spans="1:37">
      <c r="A1425" t="s">
        <v>4225</v>
      </c>
      <c r="B1425" t="s">
        <v>4225</v>
      </c>
      <c r="C1425" t="b">
        <v>0</v>
      </c>
      <c r="D1425" t="s">
        <v>7257</v>
      </c>
      <c r="E1425" t="s">
        <v>4226</v>
      </c>
      <c r="F1425" t="s">
        <v>4226</v>
      </c>
      <c r="G1425" t="s">
        <v>7280</v>
      </c>
      <c r="H1425" t="s">
        <v>447</v>
      </c>
      <c r="I1425" t="s">
        <v>447</v>
      </c>
      <c r="J1425" t="s">
        <v>447</v>
      </c>
      <c r="K1425" t="s">
        <v>7502</v>
      </c>
      <c r="L1425" t="s">
        <v>71</v>
      </c>
      <c r="M1425">
        <f>IF(UPPER(TRIM(Table2[[#This Row],[Status_Clean]]))="CONVERTED",1,0)</f>
        <v>0</v>
      </c>
      <c r="N1425">
        <f>IF(ISNUMBER(MATCH(UPPER(TRIM(Table2[[#This Row],[Status_Clean]])),{"CONTACTED","QUALIFIED","CONVERTED"},0)),1,0)</f>
        <v>1</v>
      </c>
      <c r="O1425" cm="1">
        <f t="array" ref="O1425">_xlfn.SWITCH(UPPER(TRIM(Table2[[#This Row],[Status_Clean]])),"NEW",1,"CONTACTED",2,"QUALIFIED",3,"CONVERTED",4,"LOST",5,99)</f>
        <v>3</v>
      </c>
      <c r="P1425" t="s">
        <v>2735</v>
      </c>
      <c r="Q1425" t="s">
        <v>2735</v>
      </c>
      <c r="R1425" t="s">
        <v>2735</v>
      </c>
      <c r="S1425">
        <v>45313</v>
      </c>
      <c r="T1425" t="s">
        <v>7261</v>
      </c>
      <c r="U1425">
        <v>45313</v>
      </c>
      <c r="V1425" t="s">
        <v>7317</v>
      </c>
      <c r="W1425" t="s">
        <v>7271</v>
      </c>
      <c r="X1425" t="s">
        <v>7284</v>
      </c>
      <c r="Y1425" t="s">
        <v>7298</v>
      </c>
      <c r="Z1425" t="s">
        <v>4227</v>
      </c>
      <c r="AA1425">
        <v>66.099999999999994</v>
      </c>
      <c r="AB1425" t="str" cm="1">
        <f t="array" ref="AB1425">_xlfn.LET(_xlpm.x,IFERROR(VALUE(Table2[[#This Row],[Response_Time_Hours]]),""),IF(_xlpm.x="","CHECK",_xlfn.IFS(_xlpm.x&lt;=1,"Immediate",_xlpm.x&lt;=6,"Fast",_xlpm.x&lt;=24,"Moderate",_xlpm.x&gt;24,"Delayed")))</f>
        <v>Delayed</v>
      </c>
      <c r="AC1425">
        <v>42</v>
      </c>
      <c r="AD1425" t="str" cm="1">
        <f t="array" ref="AD1425">IF(Table2[[#This Row],[Interaction_Count_Final]]="","N/A",_xlfn.IFS(Table2[[#This Row],[Interaction_Count_Final]]&lt;=2,"Low",Table2[[#This Row],[Interaction_Count_Final]]&lt;=5,"Medium",Table2[[#This Row],[Interaction_Count_Final]]&gt;=6,"High",TRUE,"CHECK"))</f>
        <v>High</v>
      </c>
      <c r="AE1425" t="s">
        <v>7266</v>
      </c>
      <c r="AF1425" t="b">
        <v>1</v>
      </c>
      <c r="AG1425" t="b">
        <v>1</v>
      </c>
      <c r="AH1425">
        <v>1803</v>
      </c>
      <c r="AI1425">
        <v>45313</v>
      </c>
      <c r="AJ1425" t="b">
        <v>1</v>
      </c>
      <c r="AK1425" t="str" cm="1">
        <f t="array" ref="AK1425">_xlfn.LET(
  _xlpm.txt,TRIM(Raw_Data!F1425),
  _xlpm.norm,SUBSTITUTE(SUBSTITUTE(_xlpm.txt,"-","/"),".","/"),
  _xlpm.p,_xlfn.TEXTSPLIT(_xlpm.norm,"/"),
  _xlpm.a,VALUE(INDEX(_xlpm.p,1)),
  _xlpm.b,VALUE(INDEX(_xlpm.p,2)),
  IF(AND(_xlpm.a&lt;=12,_xlpm.b&lt;=12),"REVIEW_AMBIGUOUS","OK")
)</f>
        <v>OK</v>
      </c>
    </row>
    <row r="1426" spans="1:37">
      <c r="A1426" t="s">
        <v>4228</v>
      </c>
      <c r="B1426" t="s">
        <v>4228</v>
      </c>
      <c r="C1426" t="b">
        <v>0</v>
      </c>
      <c r="D1426" t="s">
        <v>7257</v>
      </c>
      <c r="E1426" t="s">
        <v>4229</v>
      </c>
      <c r="F1426" t="s">
        <v>4229</v>
      </c>
      <c r="G1426" t="s">
        <v>7303</v>
      </c>
      <c r="H1426" t="s">
        <v>359</v>
      </c>
      <c r="I1426" t="s">
        <v>359</v>
      </c>
      <c r="J1426" t="s">
        <v>473</v>
      </c>
      <c r="K1426" t="s">
        <v>250</v>
      </c>
      <c r="L1426" t="s">
        <v>250</v>
      </c>
      <c r="M1426">
        <f>IF(UPPER(TRIM(Table2[[#This Row],[Status_Clean]]))="CONVERTED",1,0)</f>
        <v>1</v>
      </c>
      <c r="N1426">
        <f>IF(ISNUMBER(MATCH(UPPER(TRIM(Table2[[#This Row],[Status_Clean]])),{"CONTACTED","QUALIFIED","CONVERTED"},0)),1,0)</f>
        <v>1</v>
      </c>
      <c r="O1426" cm="1">
        <f t="array" ref="O1426">_xlfn.SWITCH(UPPER(TRIM(Table2[[#This Row],[Status_Clean]])),"NEW",1,"CONTACTED",2,"QUALIFIED",3,"CONVERTED",4,"LOST",5,99)</f>
        <v>4</v>
      </c>
      <c r="P1426" t="s">
        <v>4230</v>
      </c>
      <c r="Q1426" t="s">
        <v>8085</v>
      </c>
      <c r="R1426" t="s">
        <v>8085</v>
      </c>
      <c r="S1426">
        <v>45248</v>
      </c>
      <c r="T1426" t="s">
        <v>7261</v>
      </c>
      <c r="U1426">
        <v>45248</v>
      </c>
      <c r="V1426" t="s">
        <v>7300</v>
      </c>
      <c r="W1426" t="s">
        <v>7263</v>
      </c>
      <c r="X1426" t="s">
        <v>7264</v>
      </c>
      <c r="Y1426" t="s">
        <v>7278</v>
      </c>
      <c r="Z1426" t="s">
        <v>4231</v>
      </c>
      <c r="AA1426">
        <v>21.9</v>
      </c>
      <c r="AB1426" t="str" cm="1">
        <f t="array" ref="AB1426">_xlfn.LET(_xlpm.x,IFERROR(VALUE(Table2[[#This Row],[Response_Time_Hours]]),""),IF(_xlpm.x="","CHECK",_xlfn.IFS(_xlpm.x&lt;=1,"Immediate",_xlpm.x&lt;=6,"Fast",_xlpm.x&lt;=24,"Moderate",_xlpm.x&gt;24,"Delayed")))</f>
        <v>Moderate</v>
      </c>
      <c r="AC1426">
        <v>41</v>
      </c>
      <c r="AD1426" t="str" cm="1">
        <f t="array" ref="AD1426">IF(Table2[[#This Row],[Interaction_Count_Final]]="","N/A",_xlfn.IFS(Table2[[#This Row],[Interaction_Count_Final]]&lt;=2,"Low",Table2[[#This Row],[Interaction_Count_Final]]&lt;=5,"Medium",Table2[[#This Row],[Interaction_Count_Final]]&gt;=6,"High",TRUE,"CHECK"))</f>
        <v>High</v>
      </c>
      <c r="AE1426" t="s">
        <v>7289</v>
      </c>
      <c r="AF1426" t="b">
        <v>1</v>
      </c>
      <c r="AG1426" t="b">
        <v>1</v>
      </c>
      <c r="AH1426">
        <v>1804</v>
      </c>
      <c r="AI1426">
        <v>45248</v>
      </c>
      <c r="AJ1426" t="b">
        <v>1</v>
      </c>
      <c r="AK1426" t="str" cm="1">
        <f t="array" ref="AK1426">_xlfn.LET(
  _xlpm.txt,TRIM(Raw_Data!F1426),
  _xlpm.norm,SUBSTITUTE(SUBSTITUTE(_xlpm.txt,"-","/"),".","/"),
  _xlpm.p,_xlfn.TEXTSPLIT(_xlpm.norm,"/"),
  _xlpm.a,VALUE(INDEX(_xlpm.p,1)),
  _xlpm.b,VALUE(INDEX(_xlpm.p,2)),
  IF(AND(_xlpm.a&lt;=12,_xlpm.b&lt;=12),"REVIEW_AMBIGUOUS","OK")
)</f>
        <v>OK</v>
      </c>
    </row>
    <row r="1427" spans="1:37">
      <c r="A1427" t="s">
        <v>4232</v>
      </c>
      <c r="B1427" t="s">
        <v>4232</v>
      </c>
      <c r="C1427" t="b">
        <v>0</v>
      </c>
      <c r="D1427" t="s">
        <v>7257</v>
      </c>
      <c r="E1427" t="s">
        <v>4233</v>
      </c>
      <c r="F1427" t="s">
        <v>4233</v>
      </c>
      <c r="G1427" t="s">
        <v>7280</v>
      </c>
      <c r="H1427" t="s">
        <v>147</v>
      </c>
      <c r="I1427" t="s">
        <v>147</v>
      </c>
      <c r="J1427" t="s">
        <v>7308</v>
      </c>
      <c r="K1427" t="s">
        <v>7368</v>
      </c>
      <c r="L1427" t="s">
        <v>173</v>
      </c>
      <c r="M1427">
        <f>IF(UPPER(TRIM(Table2[[#This Row],[Status_Clean]]))="CONVERTED",1,0)</f>
        <v>0</v>
      </c>
      <c r="N1427">
        <f>IF(ISNUMBER(MATCH(UPPER(TRIM(Table2[[#This Row],[Status_Clean]])),{"CONTACTED","QUALIFIED","CONVERTED"},0)),1,0)</f>
        <v>0</v>
      </c>
      <c r="O1427" cm="1">
        <f t="array" ref="O1427">_xlfn.SWITCH(UPPER(TRIM(Table2[[#This Row],[Status_Clean]])),"NEW",1,"CONTACTED",2,"QUALIFIED",3,"CONVERTED",4,"LOST",5,99)</f>
        <v>5</v>
      </c>
      <c r="P1427">
        <v>45234</v>
      </c>
      <c r="Q1427" t="s">
        <v>7884</v>
      </c>
      <c r="R1427" t="s">
        <v>7884</v>
      </c>
      <c r="S1427">
        <v>45234</v>
      </c>
      <c r="T1427" t="s">
        <v>7261</v>
      </c>
      <c r="U1427">
        <v>45234</v>
      </c>
      <c r="V1427" t="s">
        <v>7300</v>
      </c>
      <c r="W1427" t="s">
        <v>7263</v>
      </c>
      <c r="X1427" t="s">
        <v>7264</v>
      </c>
      <c r="Y1427" t="s">
        <v>7278</v>
      </c>
      <c r="Z1427">
        <v>45.8</v>
      </c>
      <c r="AA1427">
        <v>45.8</v>
      </c>
      <c r="AB1427" t="str" cm="1">
        <f t="array" ref="AB1427">_xlfn.LET(_xlpm.x,IFERROR(VALUE(Table2[[#This Row],[Response_Time_Hours]]),""),IF(_xlpm.x="","CHECK",_xlfn.IFS(_xlpm.x&lt;=1,"Immediate",_xlpm.x&lt;=6,"Fast",_xlpm.x&lt;=24,"Moderate",_xlpm.x&gt;24,"Delayed")))</f>
        <v>Delayed</v>
      </c>
      <c r="AC1427">
        <v>12</v>
      </c>
      <c r="AD1427" t="str" cm="1">
        <f t="array" ref="AD1427">IF(Table2[[#This Row],[Interaction_Count_Final]]="","N/A",_xlfn.IFS(Table2[[#This Row],[Interaction_Count_Final]]&lt;=2,"Low",Table2[[#This Row],[Interaction_Count_Final]]&lt;=5,"Medium",Table2[[#This Row],[Interaction_Count_Final]]&gt;=6,"High",TRUE,"CHECK"))</f>
        <v>High</v>
      </c>
      <c r="AE1427" t="s">
        <v>7273</v>
      </c>
      <c r="AF1427" t="b">
        <v>1</v>
      </c>
      <c r="AG1427" t="b">
        <v>1</v>
      </c>
      <c r="AH1427">
        <v>1805</v>
      </c>
      <c r="AI1427">
        <v>45234</v>
      </c>
      <c r="AJ1427" t="b">
        <v>1</v>
      </c>
      <c r="AK1427" t="e" cm="1">
        <f t="array" ref="AK1427">_xlfn.LET(
  _xlpm.txt,TRIM(Raw_Data!F1427),
  _xlpm.norm,SUBSTITUTE(SUBSTITUTE(_xlpm.txt,"-","/"),".","/"),
  _xlpm.p,_xlfn.TEXTSPLIT(_xlpm.norm,"/"),
  _xlpm.a,VALUE(INDEX(_xlpm.p,1)),
  _xlpm.b,VALUE(INDEX(_xlpm.p,2)),
  IF(AND(_xlpm.a&lt;=12,_xlpm.b&lt;=12),"REVIEW_AMBIGUOUS","OK")
)</f>
        <v>#REF!</v>
      </c>
    </row>
    <row r="1428" spans="1:37">
      <c r="A1428" t="s">
        <v>4234</v>
      </c>
      <c r="B1428" t="s">
        <v>4234</v>
      </c>
      <c r="C1428" t="b">
        <v>0</v>
      </c>
      <c r="D1428" t="s">
        <v>7257</v>
      </c>
      <c r="E1428" t="s">
        <v>4235</v>
      </c>
      <c r="F1428" t="s">
        <v>4235</v>
      </c>
      <c r="G1428" t="s">
        <v>7258</v>
      </c>
      <c r="H1428" t="s">
        <v>254</v>
      </c>
      <c r="I1428" t="s">
        <v>254</v>
      </c>
      <c r="J1428" t="s">
        <v>254</v>
      </c>
      <c r="K1428" t="s">
        <v>193</v>
      </c>
      <c r="L1428" t="s">
        <v>193</v>
      </c>
      <c r="M1428">
        <f>IF(UPPER(TRIM(Table2[[#This Row],[Status_Clean]]))="CONVERTED",1,0)</f>
        <v>0</v>
      </c>
      <c r="N1428">
        <f>IF(ISNUMBER(MATCH(UPPER(TRIM(Table2[[#This Row],[Status_Clean]])),{"CONTACTED","QUALIFIED","CONVERTED"},0)),1,0)</f>
        <v>0</v>
      </c>
      <c r="O1428" cm="1">
        <f t="array" ref="O1428">_xlfn.SWITCH(UPPER(TRIM(Table2[[#This Row],[Status_Clean]])),"NEW",1,"CONTACTED",2,"QUALIFIED",3,"CONVERTED",4,"LOST",5,99)</f>
        <v>1</v>
      </c>
      <c r="P1428">
        <v>45594</v>
      </c>
      <c r="Q1428" t="s">
        <v>7483</v>
      </c>
      <c r="R1428" t="s">
        <v>7483</v>
      </c>
      <c r="S1428">
        <v>45594</v>
      </c>
      <c r="T1428" t="s">
        <v>7261</v>
      </c>
      <c r="U1428">
        <v>45594</v>
      </c>
      <c r="V1428" t="s">
        <v>7270</v>
      </c>
      <c r="W1428" t="s">
        <v>7271</v>
      </c>
      <c r="X1428" t="s">
        <v>7264</v>
      </c>
      <c r="Y1428" t="s">
        <v>7265</v>
      </c>
      <c r="Z1428">
        <v>61</v>
      </c>
      <c r="AA1428">
        <v>61</v>
      </c>
      <c r="AB1428" t="str" cm="1">
        <f t="array" ref="AB1428">_xlfn.LET(_xlpm.x,IFERROR(VALUE(Table2[[#This Row],[Response_Time_Hours]]),""),IF(_xlpm.x="","CHECK",_xlfn.IFS(_xlpm.x&lt;=1,"Immediate",_xlpm.x&lt;=6,"Fast",_xlpm.x&lt;=24,"Moderate",_xlpm.x&gt;24,"Delayed")))</f>
        <v>Delayed</v>
      </c>
      <c r="AC1428">
        <v>28</v>
      </c>
      <c r="AD1428" t="str" cm="1">
        <f t="array" ref="AD1428">IF(Table2[[#This Row],[Interaction_Count_Final]]="","N/A",_xlfn.IFS(Table2[[#This Row],[Interaction_Count_Final]]&lt;=2,"Low",Table2[[#This Row],[Interaction_Count_Final]]&lt;=5,"Medium",Table2[[#This Row],[Interaction_Count_Final]]&gt;=6,"High",TRUE,"CHECK"))</f>
        <v>High</v>
      </c>
      <c r="AE1428" t="s">
        <v>7266</v>
      </c>
      <c r="AF1428" t="b">
        <v>1</v>
      </c>
      <c r="AG1428" t="b">
        <v>1</v>
      </c>
      <c r="AH1428">
        <v>1806</v>
      </c>
      <c r="AI1428">
        <v>45594</v>
      </c>
      <c r="AJ1428" t="b">
        <v>1</v>
      </c>
      <c r="AK1428" t="e" cm="1">
        <f t="array" ref="AK1428">_xlfn.LET(
  _xlpm.txt,TRIM(Raw_Data!F1428),
  _xlpm.norm,SUBSTITUTE(SUBSTITUTE(_xlpm.txt,"-","/"),".","/"),
  _xlpm.p,_xlfn.TEXTSPLIT(_xlpm.norm,"/"),
  _xlpm.a,VALUE(INDEX(_xlpm.p,1)),
  _xlpm.b,VALUE(INDEX(_xlpm.p,2)),
  IF(AND(_xlpm.a&lt;=12,_xlpm.b&lt;=12),"REVIEW_AMBIGUOUS","OK")
)</f>
        <v>#REF!</v>
      </c>
    </row>
    <row r="1429" spans="1:37">
      <c r="A1429" t="s">
        <v>4236</v>
      </c>
      <c r="B1429" t="s">
        <v>4236</v>
      </c>
      <c r="C1429" t="b">
        <v>0</v>
      </c>
      <c r="D1429" t="s">
        <v>7257</v>
      </c>
      <c r="E1429" t="s">
        <v>4237</v>
      </c>
      <c r="F1429" t="s">
        <v>4237</v>
      </c>
      <c r="G1429" t="s">
        <v>7280</v>
      </c>
      <c r="H1429" t="s">
        <v>454</v>
      </c>
      <c r="I1429" t="s">
        <v>454</v>
      </c>
      <c r="J1429" t="s">
        <v>7308</v>
      </c>
      <c r="K1429" t="s">
        <v>250</v>
      </c>
      <c r="L1429" t="s">
        <v>250</v>
      </c>
      <c r="M1429">
        <f>IF(UPPER(TRIM(Table2[[#This Row],[Status_Clean]]))="CONVERTED",1,0)</f>
        <v>1</v>
      </c>
      <c r="N1429">
        <f>IF(ISNUMBER(MATCH(UPPER(TRIM(Table2[[#This Row],[Status_Clean]])),{"CONTACTED","QUALIFIED","CONVERTED"},0)),1,0)</f>
        <v>1</v>
      </c>
      <c r="O1429" cm="1">
        <f t="array" ref="O1429">_xlfn.SWITCH(UPPER(TRIM(Table2[[#This Row],[Status_Clean]])),"NEW",1,"CONTACTED",2,"QUALIFIED",3,"CONVERTED",4,"LOST",5,99)</f>
        <v>4</v>
      </c>
      <c r="P1429">
        <v>45297</v>
      </c>
      <c r="Q1429" t="s">
        <v>8294</v>
      </c>
      <c r="R1429" t="s">
        <v>8294</v>
      </c>
      <c r="S1429">
        <v>45297</v>
      </c>
      <c r="T1429" t="s">
        <v>7261</v>
      </c>
      <c r="U1429">
        <v>45297</v>
      </c>
      <c r="V1429" t="s">
        <v>7317</v>
      </c>
      <c r="W1429" t="s">
        <v>7271</v>
      </c>
      <c r="X1429" t="s">
        <v>7284</v>
      </c>
      <c r="Y1429" t="s">
        <v>7278</v>
      </c>
      <c r="Z1429" t="s">
        <v>857</v>
      </c>
      <c r="AA1429">
        <v>9.6000000000000014</v>
      </c>
      <c r="AB1429" t="str" cm="1">
        <f t="array" ref="AB1429">_xlfn.LET(_xlpm.x,IFERROR(VALUE(Table2[[#This Row],[Response_Time_Hours]]),""),IF(_xlpm.x="","CHECK",_xlfn.IFS(_xlpm.x&lt;=1,"Immediate",_xlpm.x&lt;=6,"Fast",_xlpm.x&lt;=24,"Moderate",_xlpm.x&gt;24,"Delayed")))</f>
        <v>Moderate</v>
      </c>
      <c r="AC1429">
        <v>19</v>
      </c>
      <c r="AD1429" t="str" cm="1">
        <f t="array" ref="AD1429">IF(Table2[[#This Row],[Interaction_Count_Final]]="","N/A",_xlfn.IFS(Table2[[#This Row],[Interaction_Count_Final]]&lt;=2,"Low",Table2[[#This Row],[Interaction_Count_Final]]&lt;=5,"Medium",Table2[[#This Row],[Interaction_Count_Final]]&gt;=6,"High",TRUE,"CHECK"))</f>
        <v>High</v>
      </c>
      <c r="AE1429" t="s">
        <v>7266</v>
      </c>
      <c r="AF1429" t="b">
        <v>1</v>
      </c>
      <c r="AG1429" t="b">
        <v>1</v>
      </c>
      <c r="AH1429">
        <v>1807</v>
      </c>
      <c r="AI1429">
        <v>45297</v>
      </c>
      <c r="AJ1429" t="b">
        <v>1</v>
      </c>
      <c r="AK1429" t="e" cm="1">
        <f t="array" ref="AK1429">_xlfn.LET(
  _xlpm.txt,TRIM(Raw_Data!F1429),
  _xlpm.norm,SUBSTITUTE(SUBSTITUTE(_xlpm.txt,"-","/"),".","/"),
  _xlpm.p,_xlfn.TEXTSPLIT(_xlpm.norm,"/"),
  _xlpm.a,VALUE(INDEX(_xlpm.p,1)),
  _xlpm.b,VALUE(INDEX(_xlpm.p,2)),
  IF(AND(_xlpm.a&lt;=12,_xlpm.b&lt;=12),"REVIEW_AMBIGUOUS","OK")
)</f>
        <v>#REF!</v>
      </c>
    </row>
    <row r="1430" spans="1:37">
      <c r="A1430" t="s">
        <v>4238</v>
      </c>
      <c r="B1430" t="s">
        <v>4238</v>
      </c>
      <c r="C1430" t="b">
        <v>0</v>
      </c>
      <c r="D1430" t="s">
        <v>7257</v>
      </c>
      <c r="E1430" t="s">
        <v>4239</v>
      </c>
      <c r="F1430" t="s">
        <v>4239</v>
      </c>
      <c r="G1430" t="s">
        <v>7303</v>
      </c>
      <c r="H1430" t="s">
        <v>311</v>
      </c>
      <c r="I1430" t="s">
        <v>311</v>
      </c>
      <c r="J1430" t="s">
        <v>311</v>
      </c>
      <c r="K1430" t="s">
        <v>125</v>
      </c>
      <c r="L1430" t="s">
        <v>125</v>
      </c>
      <c r="M1430">
        <f>IF(UPPER(TRIM(Table2[[#This Row],[Status_Clean]]))="CONVERTED",1,0)</f>
        <v>0</v>
      </c>
      <c r="N1430">
        <f>IF(ISNUMBER(MATCH(UPPER(TRIM(Table2[[#This Row],[Status_Clean]])),{"CONTACTED","QUALIFIED","CONVERTED"},0)),1,0)</f>
        <v>1</v>
      </c>
      <c r="O1430" cm="1">
        <f t="array" ref="O1430">_xlfn.SWITCH(UPPER(TRIM(Table2[[#This Row],[Status_Clean]])),"NEW",1,"CONTACTED",2,"QUALIFIED",3,"CONVERTED",4,"LOST",5,99)</f>
        <v>2</v>
      </c>
      <c r="P1430">
        <v>45498</v>
      </c>
      <c r="Q1430" t="s">
        <v>8122</v>
      </c>
      <c r="R1430" t="s">
        <v>8122</v>
      </c>
      <c r="S1430">
        <v>45498</v>
      </c>
      <c r="T1430" t="s">
        <v>7261</v>
      </c>
      <c r="U1430">
        <v>45498</v>
      </c>
      <c r="V1430" t="s">
        <v>7305</v>
      </c>
      <c r="W1430" t="s">
        <v>7271</v>
      </c>
      <c r="X1430" t="s">
        <v>7288</v>
      </c>
      <c r="Y1430" t="s">
        <v>7285</v>
      </c>
      <c r="Z1430" t="s">
        <v>4240</v>
      </c>
      <c r="AA1430">
        <v>63</v>
      </c>
      <c r="AB1430" t="str" cm="1">
        <f t="array" ref="AB1430">_xlfn.LET(_xlpm.x,IFERROR(VALUE(Table2[[#This Row],[Response_Time_Hours]]),""),IF(_xlpm.x="","CHECK",_xlfn.IFS(_xlpm.x&lt;=1,"Immediate",_xlpm.x&lt;=6,"Fast",_xlpm.x&lt;=24,"Moderate",_xlpm.x&gt;24,"Delayed")))</f>
        <v>Delayed</v>
      </c>
      <c r="AC1430">
        <v>1</v>
      </c>
      <c r="AD1430" t="str" cm="1">
        <f t="array" ref="AD1430">IF(Table2[[#This Row],[Interaction_Count_Final]]="","N/A",_xlfn.IFS(Table2[[#This Row],[Interaction_Count_Final]]&lt;=2,"Low",Table2[[#This Row],[Interaction_Count_Final]]&lt;=5,"Medium",Table2[[#This Row],[Interaction_Count_Final]]&gt;=6,"High",TRUE,"CHECK"))</f>
        <v>Low</v>
      </c>
      <c r="AE1430" t="s">
        <v>7266</v>
      </c>
      <c r="AF1430" t="b">
        <v>1</v>
      </c>
      <c r="AG1430" t="b">
        <v>1</v>
      </c>
      <c r="AH1430">
        <v>1809</v>
      </c>
      <c r="AI1430">
        <v>45498</v>
      </c>
      <c r="AJ1430" t="b">
        <v>1</v>
      </c>
      <c r="AK1430" t="e" cm="1">
        <f t="array" ref="AK1430">_xlfn.LET(
  _xlpm.txt,TRIM(Raw_Data!F1430),
  _xlpm.norm,SUBSTITUTE(SUBSTITUTE(_xlpm.txt,"-","/"),".","/"),
  _xlpm.p,_xlfn.TEXTSPLIT(_xlpm.norm,"/"),
  _xlpm.a,VALUE(INDEX(_xlpm.p,1)),
  _xlpm.b,VALUE(INDEX(_xlpm.p,2)),
  IF(AND(_xlpm.a&lt;=12,_xlpm.b&lt;=12),"REVIEW_AMBIGUOUS","OK")
)</f>
        <v>#REF!</v>
      </c>
    </row>
    <row r="1431" spans="1:37">
      <c r="A1431" t="s">
        <v>4241</v>
      </c>
      <c r="B1431" t="s">
        <v>4241</v>
      </c>
      <c r="C1431" t="b">
        <v>0</v>
      </c>
      <c r="D1431" t="s">
        <v>7257</v>
      </c>
      <c r="E1431" t="s">
        <v>4242</v>
      </c>
      <c r="F1431" t="s">
        <v>4242</v>
      </c>
      <c r="G1431" t="s">
        <v>7303</v>
      </c>
      <c r="H1431" t="s">
        <v>7396</v>
      </c>
      <c r="I1431" t="s">
        <v>7396</v>
      </c>
      <c r="J1431" t="s">
        <v>469</v>
      </c>
      <c r="K1431" t="s">
        <v>250</v>
      </c>
      <c r="L1431" t="s">
        <v>250</v>
      </c>
      <c r="M1431">
        <f>IF(UPPER(TRIM(Table2[[#This Row],[Status_Clean]]))="CONVERTED",1,0)</f>
        <v>1</v>
      </c>
      <c r="N1431">
        <f>IF(ISNUMBER(MATCH(UPPER(TRIM(Table2[[#This Row],[Status_Clean]])),{"CONTACTED","QUALIFIED","CONVERTED"},0)),1,0)</f>
        <v>1</v>
      </c>
      <c r="O1431" cm="1">
        <f t="array" ref="O1431">_xlfn.SWITCH(UPPER(TRIM(Table2[[#This Row],[Status_Clean]])),"NEW",1,"CONTACTED",2,"QUALIFIED",3,"CONVERTED",4,"LOST",5,99)</f>
        <v>4</v>
      </c>
      <c r="P1431">
        <v>45327</v>
      </c>
      <c r="Q1431" t="s">
        <v>7469</v>
      </c>
      <c r="R1431" t="s">
        <v>7469</v>
      </c>
      <c r="S1431">
        <v>45327</v>
      </c>
      <c r="T1431" t="s">
        <v>7261</v>
      </c>
      <c r="U1431">
        <v>45327</v>
      </c>
      <c r="V1431" t="s">
        <v>7283</v>
      </c>
      <c r="W1431" t="s">
        <v>7271</v>
      </c>
      <c r="X1431" t="s">
        <v>7284</v>
      </c>
      <c r="Y1431" t="s">
        <v>7298</v>
      </c>
      <c r="Z1431" t="s">
        <v>1715</v>
      </c>
      <c r="AA1431">
        <v>40.799999999999997</v>
      </c>
      <c r="AB1431" t="str" cm="1">
        <f t="array" ref="AB1431">_xlfn.LET(_xlpm.x,IFERROR(VALUE(Table2[[#This Row],[Response_Time_Hours]]),""),IF(_xlpm.x="","CHECK",_xlfn.IFS(_xlpm.x&lt;=1,"Immediate",_xlpm.x&lt;=6,"Fast",_xlpm.x&lt;=24,"Moderate",_xlpm.x&gt;24,"Delayed")))</f>
        <v>Delayed</v>
      </c>
      <c r="AC1431">
        <v>22</v>
      </c>
      <c r="AD1431" t="str" cm="1">
        <f t="array" ref="AD1431">IF(Table2[[#This Row],[Interaction_Count_Final]]="","N/A",_xlfn.IFS(Table2[[#This Row],[Interaction_Count_Final]]&lt;=2,"Low",Table2[[#This Row],[Interaction_Count_Final]]&lt;=5,"Medium",Table2[[#This Row],[Interaction_Count_Final]]&gt;=6,"High",TRUE,"CHECK"))</f>
        <v>High</v>
      </c>
      <c r="AE1431" t="s">
        <v>7266</v>
      </c>
      <c r="AF1431" t="b">
        <v>1</v>
      </c>
      <c r="AG1431" t="b">
        <v>1</v>
      </c>
      <c r="AH1431">
        <v>1811</v>
      </c>
      <c r="AI1431">
        <v>45327</v>
      </c>
      <c r="AJ1431" t="b">
        <v>1</v>
      </c>
      <c r="AK1431" t="e" cm="1">
        <f t="array" ref="AK1431">_xlfn.LET(
  _xlpm.txt,TRIM(Raw_Data!F1431),
  _xlpm.norm,SUBSTITUTE(SUBSTITUTE(_xlpm.txt,"-","/"),".","/"),
  _xlpm.p,_xlfn.TEXTSPLIT(_xlpm.norm,"/"),
  _xlpm.a,VALUE(INDEX(_xlpm.p,1)),
  _xlpm.b,VALUE(INDEX(_xlpm.p,2)),
  IF(AND(_xlpm.a&lt;=12,_xlpm.b&lt;=12),"REVIEW_AMBIGUOUS","OK")
)</f>
        <v>#REF!</v>
      </c>
    </row>
    <row r="1432" spans="1:37">
      <c r="A1432" t="s">
        <v>4243</v>
      </c>
      <c r="B1432" t="s">
        <v>4243</v>
      </c>
      <c r="C1432" t="b">
        <v>0</v>
      </c>
      <c r="D1432" t="s">
        <v>7257</v>
      </c>
      <c r="E1432" t="s">
        <v>4244</v>
      </c>
      <c r="F1432" t="s">
        <v>4244</v>
      </c>
      <c r="G1432" t="s">
        <v>7274</v>
      </c>
      <c r="H1432" t="s">
        <v>469</v>
      </c>
      <c r="I1432" t="s">
        <v>469</v>
      </c>
      <c r="J1432" t="s">
        <v>469</v>
      </c>
      <c r="K1432" t="s">
        <v>7319</v>
      </c>
      <c r="L1432" t="s">
        <v>71</v>
      </c>
      <c r="M1432">
        <f>IF(UPPER(TRIM(Table2[[#This Row],[Status_Clean]]))="CONVERTED",1,0)</f>
        <v>0</v>
      </c>
      <c r="N1432">
        <f>IF(ISNUMBER(MATCH(UPPER(TRIM(Table2[[#This Row],[Status_Clean]])),{"CONTACTED","QUALIFIED","CONVERTED"},0)),1,0)</f>
        <v>1</v>
      </c>
      <c r="O1432" cm="1">
        <f t="array" ref="O1432">_xlfn.SWITCH(UPPER(TRIM(Table2[[#This Row],[Status_Clean]])),"NEW",1,"CONTACTED",2,"QUALIFIED",3,"CONVERTED",4,"LOST",5,99)</f>
        <v>3</v>
      </c>
      <c r="P1432" t="s">
        <v>4245</v>
      </c>
      <c r="Q1432" t="s">
        <v>8349</v>
      </c>
      <c r="R1432" t="s">
        <v>8349</v>
      </c>
      <c r="S1432">
        <v>45556</v>
      </c>
      <c r="T1432" t="s">
        <v>7261</v>
      </c>
      <c r="U1432">
        <v>45556</v>
      </c>
      <c r="V1432" t="s">
        <v>7287</v>
      </c>
      <c r="W1432" t="s">
        <v>7271</v>
      </c>
      <c r="X1432" t="s">
        <v>7288</v>
      </c>
      <c r="Y1432" t="s">
        <v>7278</v>
      </c>
      <c r="Z1432" t="s">
        <v>4246</v>
      </c>
      <c r="AA1432">
        <v>45.9</v>
      </c>
      <c r="AB1432" t="str" cm="1">
        <f t="array" ref="AB1432">_xlfn.LET(_xlpm.x,IFERROR(VALUE(Table2[[#This Row],[Response_Time_Hours]]),""),IF(_xlpm.x="","CHECK",_xlfn.IFS(_xlpm.x&lt;=1,"Immediate",_xlpm.x&lt;=6,"Fast",_xlpm.x&lt;=24,"Moderate",_xlpm.x&gt;24,"Delayed")))</f>
        <v>Delayed</v>
      </c>
      <c r="AC1432">
        <v>19</v>
      </c>
      <c r="AD1432" t="str" cm="1">
        <f t="array" ref="AD1432">IF(Table2[[#This Row],[Interaction_Count_Final]]="","N/A",_xlfn.IFS(Table2[[#This Row],[Interaction_Count_Final]]&lt;=2,"Low",Table2[[#This Row],[Interaction_Count_Final]]&lt;=5,"Medium",Table2[[#This Row],[Interaction_Count_Final]]&gt;=6,"High",TRUE,"CHECK"))</f>
        <v>High</v>
      </c>
      <c r="AE1432" t="s">
        <v>7266</v>
      </c>
      <c r="AF1432" t="b">
        <v>1</v>
      </c>
      <c r="AG1432" t="b">
        <v>1</v>
      </c>
      <c r="AH1432">
        <v>1812</v>
      </c>
      <c r="AI1432">
        <v>45556</v>
      </c>
      <c r="AJ1432" t="b">
        <v>1</v>
      </c>
      <c r="AK1432" t="e" cm="1">
        <f t="array" ref="AK1432">_xlfn.LET(
  _xlpm.txt,TRIM(Raw_Data!F1432),
  _xlpm.norm,SUBSTITUTE(SUBSTITUTE(_xlpm.txt,"-","/"),".","/"),
  _xlpm.p,_xlfn.TEXTSPLIT(_xlpm.norm,"/"),
  _xlpm.a,VALUE(INDEX(_xlpm.p,1)),
  _xlpm.b,VALUE(INDEX(_xlpm.p,2)),
  IF(AND(_xlpm.a&lt;=12,_xlpm.b&lt;=12),"REVIEW_AMBIGUOUS","OK")
)</f>
        <v>#REF!</v>
      </c>
    </row>
    <row r="1433" spans="1:37">
      <c r="A1433" t="s">
        <v>4247</v>
      </c>
      <c r="B1433" t="s">
        <v>4247</v>
      </c>
      <c r="C1433" t="b">
        <v>0</v>
      </c>
      <c r="D1433" t="s">
        <v>7257</v>
      </c>
      <c r="E1433" t="s">
        <v>4248</v>
      </c>
      <c r="F1433" t="s">
        <v>4248</v>
      </c>
      <c r="G1433" t="s">
        <v>7274</v>
      </c>
      <c r="H1433" t="s">
        <v>101</v>
      </c>
      <c r="I1433" t="s">
        <v>101</v>
      </c>
      <c r="J1433" t="s">
        <v>101</v>
      </c>
      <c r="K1433" t="s">
        <v>7281</v>
      </c>
      <c r="L1433" t="s">
        <v>125</v>
      </c>
      <c r="M1433">
        <f>IF(UPPER(TRIM(Table2[[#This Row],[Status_Clean]]))="CONVERTED",1,0)</f>
        <v>0</v>
      </c>
      <c r="N1433">
        <f>IF(ISNUMBER(MATCH(UPPER(TRIM(Table2[[#This Row],[Status_Clean]])),{"CONTACTED","QUALIFIED","CONVERTED"},0)),1,0)</f>
        <v>1</v>
      </c>
      <c r="O1433" cm="1">
        <f t="array" ref="O1433">_xlfn.SWITCH(UPPER(TRIM(Table2[[#This Row],[Status_Clean]])),"NEW",1,"CONTACTED",2,"QUALIFIED",3,"CONVERTED",4,"LOST",5,99)</f>
        <v>2</v>
      </c>
      <c r="P1433" t="s">
        <v>4249</v>
      </c>
      <c r="Q1433" t="s">
        <v>8350</v>
      </c>
      <c r="R1433" t="s">
        <v>8350</v>
      </c>
      <c r="S1433">
        <v>45656</v>
      </c>
      <c r="T1433" t="s">
        <v>7261</v>
      </c>
      <c r="U1433">
        <v>45656</v>
      </c>
      <c r="V1433" t="s">
        <v>7262</v>
      </c>
      <c r="W1433" t="s">
        <v>7271</v>
      </c>
      <c r="X1433" t="s">
        <v>7264</v>
      </c>
      <c r="Y1433" t="s">
        <v>7298</v>
      </c>
      <c r="Z1433">
        <v>63</v>
      </c>
      <c r="AA1433">
        <v>63</v>
      </c>
      <c r="AB1433" t="str" cm="1">
        <f t="array" ref="AB1433">_xlfn.LET(_xlpm.x,IFERROR(VALUE(Table2[[#This Row],[Response_Time_Hours]]),""),IF(_xlpm.x="","CHECK",_xlfn.IFS(_xlpm.x&lt;=1,"Immediate",_xlpm.x&lt;=6,"Fast",_xlpm.x&lt;=24,"Moderate",_xlpm.x&gt;24,"Delayed")))</f>
        <v>Delayed</v>
      </c>
      <c r="AC1433">
        <v>2</v>
      </c>
      <c r="AD1433" t="str" cm="1">
        <f t="array" ref="AD1433">IF(Table2[[#This Row],[Interaction_Count_Final]]="","N/A",_xlfn.IFS(Table2[[#This Row],[Interaction_Count_Final]]&lt;=2,"Low",Table2[[#This Row],[Interaction_Count_Final]]&lt;=5,"Medium",Table2[[#This Row],[Interaction_Count_Final]]&gt;=6,"High",TRUE,"CHECK"))</f>
        <v>Low</v>
      </c>
      <c r="AE1433" t="s">
        <v>7289</v>
      </c>
      <c r="AF1433" t="b">
        <v>1</v>
      </c>
      <c r="AG1433" t="b">
        <v>1</v>
      </c>
      <c r="AH1433">
        <v>1813</v>
      </c>
      <c r="AI1433">
        <v>45656</v>
      </c>
      <c r="AJ1433" t="b">
        <v>1</v>
      </c>
      <c r="AK1433" t="e" cm="1">
        <f t="array" ref="AK1433">_xlfn.LET(
  _xlpm.txt,TRIM(Raw_Data!F1433),
  _xlpm.norm,SUBSTITUTE(SUBSTITUTE(_xlpm.txt,"-","/"),".","/"),
  _xlpm.p,_xlfn.TEXTSPLIT(_xlpm.norm,"/"),
  _xlpm.a,VALUE(INDEX(_xlpm.p,1)),
  _xlpm.b,VALUE(INDEX(_xlpm.p,2)),
  IF(AND(_xlpm.a&lt;=12,_xlpm.b&lt;=12),"REVIEW_AMBIGUOUS","OK")
)</f>
        <v>#REF!</v>
      </c>
    </row>
    <row r="1434" spans="1:37">
      <c r="A1434" t="s">
        <v>4250</v>
      </c>
      <c r="B1434" t="s">
        <v>4250</v>
      </c>
      <c r="C1434" t="b">
        <v>1</v>
      </c>
      <c r="D1434" t="s">
        <v>7257</v>
      </c>
      <c r="E1434" t="s">
        <v>4251</v>
      </c>
      <c r="F1434" t="s">
        <v>4251</v>
      </c>
      <c r="G1434" t="s">
        <v>7303</v>
      </c>
      <c r="H1434" t="s">
        <v>263</v>
      </c>
      <c r="I1434" t="s">
        <v>263</v>
      </c>
      <c r="J1434" t="s">
        <v>263</v>
      </c>
      <c r="K1434" t="s">
        <v>125</v>
      </c>
      <c r="L1434" t="s">
        <v>125</v>
      </c>
      <c r="M1434">
        <f>IF(UPPER(TRIM(Table2[[#This Row],[Status_Clean]]))="CONVERTED",1,0)</f>
        <v>0</v>
      </c>
      <c r="N1434">
        <f>IF(ISNUMBER(MATCH(UPPER(TRIM(Table2[[#This Row],[Status_Clean]])),{"CONTACTED","QUALIFIED","CONVERTED"},0)),1,0)</f>
        <v>1</v>
      </c>
      <c r="O1434" cm="1">
        <f t="array" ref="O1434">_xlfn.SWITCH(UPPER(TRIM(Table2[[#This Row],[Status_Clean]])),"NEW",1,"CONTACTED",2,"QUALIFIED",3,"CONVERTED",4,"LOST",5,99)</f>
        <v>2</v>
      </c>
      <c r="P1434" t="s">
        <v>4252</v>
      </c>
      <c r="Q1434" t="s">
        <v>8351</v>
      </c>
      <c r="R1434" t="s">
        <v>8351</v>
      </c>
      <c r="S1434">
        <v>45469</v>
      </c>
      <c r="T1434" t="s">
        <v>7261</v>
      </c>
      <c r="U1434">
        <v>45469</v>
      </c>
      <c r="V1434" t="s">
        <v>7276</v>
      </c>
      <c r="W1434" t="s">
        <v>7271</v>
      </c>
      <c r="X1434" t="s">
        <v>7277</v>
      </c>
      <c r="Y1434" t="s">
        <v>7272</v>
      </c>
      <c r="Z1434" t="s">
        <v>4253</v>
      </c>
      <c r="AA1434">
        <v>42.4</v>
      </c>
      <c r="AB1434" t="str" cm="1">
        <f t="array" ref="AB1434">_xlfn.LET(_xlpm.x,IFERROR(VALUE(Table2[[#This Row],[Response_Time_Hours]]),""),IF(_xlpm.x="","CHECK",_xlfn.IFS(_xlpm.x&lt;=1,"Immediate",_xlpm.x&lt;=6,"Fast",_xlpm.x&lt;=24,"Moderate",_xlpm.x&gt;24,"Delayed")))</f>
        <v>Delayed</v>
      </c>
      <c r="AC1434">
        <v>47</v>
      </c>
      <c r="AD1434" t="str" cm="1">
        <f t="array" ref="AD1434">IF(Table2[[#This Row],[Interaction_Count_Final]]="","N/A",_xlfn.IFS(Table2[[#This Row],[Interaction_Count_Final]]&lt;=2,"Low",Table2[[#This Row],[Interaction_Count_Final]]&lt;=5,"Medium",Table2[[#This Row],[Interaction_Count_Final]]&gt;=6,"High",TRUE,"CHECK"))</f>
        <v>High</v>
      </c>
      <c r="AE1434" t="s">
        <v>7266</v>
      </c>
      <c r="AF1434" t="b">
        <v>1</v>
      </c>
      <c r="AG1434" t="b">
        <v>1</v>
      </c>
      <c r="AH1434">
        <v>1814</v>
      </c>
      <c r="AI1434">
        <v>45469</v>
      </c>
      <c r="AJ1434" t="b">
        <v>1</v>
      </c>
      <c r="AK1434" t="str" cm="1">
        <f t="array" ref="AK1434">_xlfn.LET(
  _xlpm.txt,TRIM(Raw_Data!F1434),
  _xlpm.norm,SUBSTITUTE(SUBSTITUTE(_xlpm.txt,"-","/"),".","/"),
  _xlpm.p,_xlfn.TEXTSPLIT(_xlpm.norm,"/"),
  _xlpm.a,VALUE(INDEX(_xlpm.p,1)),
  _xlpm.b,VALUE(INDEX(_xlpm.p,2)),
  IF(AND(_xlpm.a&lt;=12,_xlpm.b&lt;=12),"REVIEW_AMBIGUOUS","OK")
)</f>
        <v>OK</v>
      </c>
    </row>
    <row r="1435" spans="1:37">
      <c r="A1435" t="s">
        <v>4254</v>
      </c>
      <c r="B1435" t="s">
        <v>4254</v>
      </c>
      <c r="C1435" t="b">
        <v>0</v>
      </c>
      <c r="D1435" t="s">
        <v>7257</v>
      </c>
      <c r="E1435" t="s">
        <v>4255</v>
      </c>
      <c r="F1435" t="s">
        <v>4255</v>
      </c>
      <c r="G1435" t="s">
        <v>7280</v>
      </c>
      <c r="H1435" t="s">
        <v>1356</v>
      </c>
      <c r="I1435" t="s">
        <v>1356</v>
      </c>
      <c r="J1435" t="s">
        <v>1356</v>
      </c>
      <c r="K1435" t="s">
        <v>71</v>
      </c>
      <c r="L1435" t="s">
        <v>71</v>
      </c>
      <c r="M1435">
        <f>IF(UPPER(TRIM(Table2[[#This Row],[Status_Clean]]))="CONVERTED",1,0)</f>
        <v>0</v>
      </c>
      <c r="N1435">
        <f>IF(ISNUMBER(MATCH(UPPER(TRIM(Table2[[#This Row],[Status_Clean]])),{"CONTACTED","QUALIFIED","CONVERTED"},0)),1,0)</f>
        <v>1</v>
      </c>
      <c r="O1435" cm="1">
        <f t="array" ref="O1435">_xlfn.SWITCH(UPPER(TRIM(Table2[[#This Row],[Status_Clean]])),"NEW",1,"CONTACTED",2,"QUALIFIED",3,"CONVERTED",4,"LOST",5,99)</f>
        <v>3</v>
      </c>
      <c r="P1435">
        <v>45286</v>
      </c>
      <c r="Q1435" t="s">
        <v>7509</v>
      </c>
      <c r="R1435" t="s">
        <v>7509</v>
      </c>
      <c r="S1435">
        <v>45286</v>
      </c>
      <c r="T1435" t="s">
        <v>7261</v>
      </c>
      <c r="U1435">
        <v>45286</v>
      </c>
      <c r="V1435" t="s">
        <v>7262</v>
      </c>
      <c r="W1435" t="s">
        <v>7263</v>
      </c>
      <c r="X1435" t="s">
        <v>7264</v>
      </c>
      <c r="Y1435" t="s">
        <v>7265</v>
      </c>
      <c r="Z1435" t="s">
        <v>1958</v>
      </c>
      <c r="AA1435">
        <v>51</v>
      </c>
      <c r="AB1435" t="str" cm="1">
        <f t="array" ref="AB1435">_xlfn.LET(_xlpm.x,IFERROR(VALUE(Table2[[#This Row],[Response_Time_Hours]]),""),IF(_xlpm.x="","CHECK",_xlfn.IFS(_xlpm.x&lt;=1,"Immediate",_xlpm.x&lt;=6,"Fast",_xlpm.x&lt;=24,"Moderate",_xlpm.x&gt;24,"Delayed")))</f>
        <v>Delayed</v>
      </c>
      <c r="AC1435">
        <v>21</v>
      </c>
      <c r="AD1435" t="str" cm="1">
        <f t="array" ref="AD1435">IF(Table2[[#This Row],[Interaction_Count_Final]]="","N/A",_xlfn.IFS(Table2[[#This Row],[Interaction_Count_Final]]&lt;=2,"Low",Table2[[#This Row],[Interaction_Count_Final]]&lt;=5,"Medium",Table2[[#This Row],[Interaction_Count_Final]]&gt;=6,"High",TRUE,"CHECK"))</f>
        <v>High</v>
      </c>
      <c r="AE1435" t="s">
        <v>7266</v>
      </c>
      <c r="AF1435" t="b">
        <v>1</v>
      </c>
      <c r="AG1435" t="b">
        <v>1</v>
      </c>
      <c r="AH1435">
        <v>1815</v>
      </c>
      <c r="AI1435">
        <v>45286</v>
      </c>
      <c r="AJ1435" t="b">
        <v>1</v>
      </c>
      <c r="AK1435" t="e" cm="1">
        <f t="array" ref="AK1435">_xlfn.LET(
  _xlpm.txt,TRIM(Raw_Data!F1435),
  _xlpm.norm,SUBSTITUTE(SUBSTITUTE(_xlpm.txt,"-","/"),".","/"),
  _xlpm.p,_xlfn.TEXTSPLIT(_xlpm.norm,"/"),
  _xlpm.a,VALUE(INDEX(_xlpm.p,1)),
  _xlpm.b,VALUE(INDEX(_xlpm.p,2)),
  IF(AND(_xlpm.a&lt;=12,_xlpm.b&lt;=12),"REVIEW_AMBIGUOUS","OK")
)</f>
        <v>#REF!</v>
      </c>
    </row>
    <row r="1436" spans="1:37">
      <c r="A1436" t="s">
        <v>4256</v>
      </c>
      <c r="B1436" t="s">
        <v>4256</v>
      </c>
      <c r="C1436" t="b">
        <v>0</v>
      </c>
      <c r="D1436" t="s">
        <v>7257</v>
      </c>
      <c r="E1436" t="s">
        <v>4257</v>
      </c>
      <c r="F1436" t="s">
        <v>4257</v>
      </c>
      <c r="G1436" t="s">
        <v>7268</v>
      </c>
      <c r="H1436" t="s">
        <v>600</v>
      </c>
      <c r="I1436" t="s">
        <v>600</v>
      </c>
      <c r="J1436" t="s">
        <v>254</v>
      </c>
      <c r="K1436" t="s">
        <v>193</v>
      </c>
      <c r="L1436" t="s">
        <v>193</v>
      </c>
      <c r="M1436">
        <f>IF(UPPER(TRIM(Table2[[#This Row],[Status_Clean]]))="CONVERTED",1,0)</f>
        <v>0</v>
      </c>
      <c r="N1436">
        <f>IF(ISNUMBER(MATCH(UPPER(TRIM(Table2[[#This Row],[Status_Clean]])),{"CONTACTED","QUALIFIED","CONVERTED"},0)),1,0)</f>
        <v>0</v>
      </c>
      <c r="O1436" cm="1">
        <f t="array" ref="O1436">_xlfn.SWITCH(UPPER(TRIM(Table2[[#This Row],[Status_Clean]])),"NEW",1,"CONTACTED",2,"QUALIFIED",3,"CONVERTED",4,"LOST",5,99)</f>
        <v>1</v>
      </c>
      <c r="P1436">
        <v>45606</v>
      </c>
      <c r="Q1436" t="s">
        <v>7765</v>
      </c>
      <c r="R1436" t="s">
        <v>7765</v>
      </c>
      <c r="S1436">
        <v>45606</v>
      </c>
      <c r="T1436" t="s">
        <v>7261</v>
      </c>
      <c r="U1436">
        <v>45606</v>
      </c>
      <c r="V1436" t="s">
        <v>7300</v>
      </c>
      <c r="W1436" t="s">
        <v>7271</v>
      </c>
      <c r="X1436" t="s">
        <v>7264</v>
      </c>
      <c r="Y1436" t="s">
        <v>7293</v>
      </c>
      <c r="Z1436">
        <v>34.6</v>
      </c>
      <c r="AA1436">
        <v>34.6</v>
      </c>
      <c r="AB1436" t="str" cm="1">
        <f t="array" ref="AB1436">_xlfn.LET(_xlpm.x,IFERROR(VALUE(Table2[[#This Row],[Response_Time_Hours]]),""),IF(_xlpm.x="","CHECK",_xlfn.IFS(_xlpm.x&lt;=1,"Immediate",_xlpm.x&lt;=6,"Fast",_xlpm.x&lt;=24,"Moderate",_xlpm.x&gt;24,"Delayed")))</f>
        <v>Delayed</v>
      </c>
      <c r="AC1436">
        <v>2</v>
      </c>
      <c r="AD1436" t="str" cm="1">
        <f t="array" ref="AD1436">IF(Table2[[#This Row],[Interaction_Count_Final]]="","N/A",_xlfn.IFS(Table2[[#This Row],[Interaction_Count_Final]]&lt;=2,"Low",Table2[[#This Row],[Interaction_Count_Final]]&lt;=5,"Medium",Table2[[#This Row],[Interaction_Count_Final]]&gt;=6,"High",TRUE,"CHECK"))</f>
        <v>Low</v>
      </c>
      <c r="AE1436" t="s">
        <v>7266</v>
      </c>
      <c r="AF1436" t="b">
        <v>1</v>
      </c>
      <c r="AG1436" t="b">
        <v>1</v>
      </c>
      <c r="AH1436">
        <v>1817</v>
      </c>
      <c r="AI1436">
        <v>45606</v>
      </c>
      <c r="AJ1436" t="b">
        <v>1</v>
      </c>
      <c r="AK1436" t="e" cm="1">
        <f t="array" ref="AK1436">_xlfn.LET(
  _xlpm.txt,TRIM(Raw_Data!F1436),
  _xlpm.norm,SUBSTITUTE(SUBSTITUTE(_xlpm.txt,"-","/"),".","/"),
  _xlpm.p,_xlfn.TEXTSPLIT(_xlpm.norm,"/"),
  _xlpm.a,VALUE(INDEX(_xlpm.p,1)),
  _xlpm.b,VALUE(INDEX(_xlpm.p,2)),
  IF(AND(_xlpm.a&lt;=12,_xlpm.b&lt;=12),"REVIEW_AMBIGUOUS","OK")
)</f>
        <v>#REF!</v>
      </c>
    </row>
    <row r="1437" spans="1:37">
      <c r="A1437" t="s">
        <v>4258</v>
      </c>
      <c r="B1437" t="s">
        <v>4258</v>
      </c>
      <c r="C1437" t="b">
        <v>0</v>
      </c>
      <c r="D1437" t="s">
        <v>7257</v>
      </c>
      <c r="E1437" t="s">
        <v>4259</v>
      </c>
      <c r="F1437" t="s">
        <v>4259</v>
      </c>
      <c r="G1437" t="s">
        <v>7303</v>
      </c>
      <c r="H1437" t="s">
        <v>680</v>
      </c>
      <c r="I1437" t="s">
        <v>680</v>
      </c>
      <c r="J1437" t="s">
        <v>263</v>
      </c>
      <c r="K1437" t="s">
        <v>7502</v>
      </c>
      <c r="L1437" t="s">
        <v>71</v>
      </c>
      <c r="M1437">
        <f>IF(UPPER(TRIM(Table2[[#This Row],[Status_Clean]]))="CONVERTED",1,0)</f>
        <v>0</v>
      </c>
      <c r="N1437">
        <f>IF(ISNUMBER(MATCH(UPPER(TRIM(Table2[[#This Row],[Status_Clean]])),{"CONTACTED","QUALIFIED","CONVERTED"},0)),1,0)</f>
        <v>1</v>
      </c>
      <c r="O1437" cm="1">
        <f t="array" ref="O1437">_xlfn.SWITCH(UPPER(TRIM(Table2[[#This Row],[Status_Clean]])),"NEW",1,"CONTACTED",2,"QUALIFIED",3,"CONVERTED",4,"LOST",5,99)</f>
        <v>3</v>
      </c>
      <c r="P1437">
        <v>45615</v>
      </c>
      <c r="Q1437" t="s">
        <v>8352</v>
      </c>
      <c r="R1437" t="s">
        <v>8352</v>
      </c>
      <c r="S1437">
        <v>45615</v>
      </c>
      <c r="T1437" t="s">
        <v>7261</v>
      </c>
      <c r="U1437">
        <v>45615</v>
      </c>
      <c r="V1437" t="s">
        <v>7300</v>
      </c>
      <c r="W1437" t="s">
        <v>7271</v>
      </c>
      <c r="X1437" t="s">
        <v>7264</v>
      </c>
      <c r="Y1437" t="s">
        <v>7265</v>
      </c>
      <c r="Z1437" t="s">
        <v>217</v>
      </c>
      <c r="AA1437">
        <v>21.6</v>
      </c>
      <c r="AB1437" t="str" cm="1">
        <f t="array" ref="AB1437">_xlfn.LET(_xlpm.x,IFERROR(VALUE(Table2[[#This Row],[Response_Time_Hours]]),""),IF(_xlpm.x="","CHECK",_xlfn.IFS(_xlpm.x&lt;=1,"Immediate",_xlpm.x&lt;=6,"Fast",_xlpm.x&lt;=24,"Moderate",_xlpm.x&gt;24,"Delayed")))</f>
        <v>Moderate</v>
      </c>
      <c r="AC1437">
        <v>33</v>
      </c>
      <c r="AD1437" t="str" cm="1">
        <f t="array" ref="AD1437">IF(Table2[[#This Row],[Interaction_Count_Final]]="","N/A",_xlfn.IFS(Table2[[#This Row],[Interaction_Count_Final]]&lt;=2,"Low",Table2[[#This Row],[Interaction_Count_Final]]&lt;=5,"Medium",Table2[[#This Row],[Interaction_Count_Final]]&gt;=6,"High",TRUE,"CHECK"))</f>
        <v>High</v>
      </c>
      <c r="AE1437" t="s">
        <v>7266</v>
      </c>
      <c r="AF1437" t="b">
        <v>1</v>
      </c>
      <c r="AG1437" t="b">
        <v>1</v>
      </c>
      <c r="AH1437">
        <v>1818</v>
      </c>
      <c r="AI1437">
        <v>45615</v>
      </c>
      <c r="AJ1437" t="b">
        <v>1</v>
      </c>
      <c r="AK1437" t="e" cm="1">
        <f t="array" ref="AK1437">_xlfn.LET(
  _xlpm.txt,TRIM(Raw_Data!F1437),
  _xlpm.norm,SUBSTITUTE(SUBSTITUTE(_xlpm.txt,"-","/"),".","/"),
  _xlpm.p,_xlfn.TEXTSPLIT(_xlpm.norm,"/"),
  _xlpm.a,VALUE(INDEX(_xlpm.p,1)),
  _xlpm.b,VALUE(INDEX(_xlpm.p,2)),
  IF(AND(_xlpm.a&lt;=12,_xlpm.b&lt;=12),"REVIEW_AMBIGUOUS","OK")
)</f>
        <v>#REF!</v>
      </c>
    </row>
    <row r="1438" spans="1:37">
      <c r="A1438" t="s">
        <v>4260</v>
      </c>
      <c r="B1438" t="s">
        <v>4260</v>
      </c>
      <c r="C1438" t="b">
        <v>1</v>
      </c>
      <c r="D1438" t="s">
        <v>7257</v>
      </c>
      <c r="E1438" t="s">
        <v>4261</v>
      </c>
      <c r="F1438" t="s">
        <v>4261</v>
      </c>
      <c r="G1438" t="s">
        <v>7303</v>
      </c>
      <c r="H1438" t="s">
        <v>792</v>
      </c>
      <c r="I1438" t="s">
        <v>792</v>
      </c>
      <c r="J1438" t="s">
        <v>792</v>
      </c>
      <c r="K1438" t="s">
        <v>250</v>
      </c>
      <c r="L1438" t="s">
        <v>250</v>
      </c>
      <c r="M1438">
        <f>IF(UPPER(TRIM(Table2[[#This Row],[Status_Clean]]))="CONVERTED",1,0)</f>
        <v>1</v>
      </c>
      <c r="N1438">
        <f>IF(ISNUMBER(MATCH(UPPER(TRIM(Table2[[#This Row],[Status_Clean]])),{"CONTACTED","QUALIFIED","CONVERTED"},0)),1,0)</f>
        <v>1</v>
      </c>
      <c r="O1438" cm="1">
        <f t="array" ref="O1438">_xlfn.SWITCH(UPPER(TRIM(Table2[[#This Row],[Status_Clean]])),"NEW",1,"CONTACTED",2,"QUALIFIED",3,"CONVERTED",4,"LOST",5,99)</f>
        <v>4</v>
      </c>
      <c r="P1438">
        <v>45025</v>
      </c>
      <c r="Q1438" t="s">
        <v>7399</v>
      </c>
      <c r="R1438" t="s">
        <v>7399</v>
      </c>
      <c r="S1438">
        <v>45025</v>
      </c>
      <c r="T1438" t="s">
        <v>7261</v>
      </c>
      <c r="U1438">
        <v>45025</v>
      </c>
      <c r="V1438" t="s">
        <v>7297</v>
      </c>
      <c r="W1438" t="s">
        <v>7263</v>
      </c>
      <c r="X1438" t="s">
        <v>7277</v>
      </c>
      <c r="Y1438" t="s">
        <v>7293</v>
      </c>
      <c r="Z1438" t="s">
        <v>174</v>
      </c>
      <c r="AA1438">
        <v>19.200000000000003</v>
      </c>
      <c r="AB1438" t="str" cm="1">
        <f t="array" ref="AB1438">_xlfn.LET(_xlpm.x,IFERROR(VALUE(Table2[[#This Row],[Response_Time_Hours]]),""),IF(_xlpm.x="","CHECK",_xlfn.IFS(_xlpm.x&lt;=1,"Immediate",_xlpm.x&lt;=6,"Fast",_xlpm.x&lt;=24,"Moderate",_xlpm.x&gt;24,"Delayed")))</f>
        <v>Moderate</v>
      </c>
      <c r="AC1438">
        <v>12</v>
      </c>
      <c r="AD1438" t="str" cm="1">
        <f t="array" ref="AD1438">IF(Table2[[#This Row],[Interaction_Count_Final]]="","N/A",_xlfn.IFS(Table2[[#This Row],[Interaction_Count_Final]]&lt;=2,"Low",Table2[[#This Row],[Interaction_Count_Final]]&lt;=5,"Medium",Table2[[#This Row],[Interaction_Count_Final]]&gt;=6,"High",TRUE,"CHECK"))</f>
        <v>High</v>
      </c>
      <c r="AE1438" t="s">
        <v>7266</v>
      </c>
      <c r="AF1438" t="b">
        <v>1</v>
      </c>
      <c r="AG1438" t="b">
        <v>1</v>
      </c>
      <c r="AH1438">
        <v>1819</v>
      </c>
      <c r="AI1438">
        <v>45025</v>
      </c>
      <c r="AJ1438" t="b">
        <v>1</v>
      </c>
      <c r="AK1438" t="e" cm="1">
        <f t="array" ref="AK1438">_xlfn.LET(
  _xlpm.txt,TRIM(Raw_Data!F1438),
  _xlpm.norm,SUBSTITUTE(SUBSTITUTE(_xlpm.txt,"-","/"),".","/"),
  _xlpm.p,_xlfn.TEXTSPLIT(_xlpm.norm,"/"),
  _xlpm.a,VALUE(INDEX(_xlpm.p,1)),
  _xlpm.b,VALUE(INDEX(_xlpm.p,2)),
  IF(AND(_xlpm.a&lt;=12,_xlpm.b&lt;=12),"REVIEW_AMBIGUOUS","OK")
)</f>
        <v>#REF!</v>
      </c>
    </row>
    <row r="1439" spans="1:37">
      <c r="A1439" t="s">
        <v>4262</v>
      </c>
      <c r="B1439" t="s">
        <v>4262</v>
      </c>
      <c r="C1439" t="b">
        <v>1</v>
      </c>
      <c r="D1439" t="s">
        <v>7257</v>
      </c>
      <c r="E1439" t="s">
        <v>4263</v>
      </c>
      <c r="F1439" t="s">
        <v>4263</v>
      </c>
      <c r="G1439" t="s">
        <v>7274</v>
      </c>
      <c r="H1439" t="s">
        <v>69</v>
      </c>
      <c r="I1439" t="s">
        <v>69</v>
      </c>
      <c r="J1439" t="s">
        <v>69</v>
      </c>
      <c r="K1439" t="s">
        <v>71</v>
      </c>
      <c r="L1439" t="s">
        <v>71</v>
      </c>
      <c r="M1439">
        <f>IF(UPPER(TRIM(Table2[[#This Row],[Status_Clean]]))="CONVERTED",1,0)</f>
        <v>0</v>
      </c>
      <c r="N1439">
        <f>IF(ISNUMBER(MATCH(UPPER(TRIM(Table2[[#This Row],[Status_Clean]])),{"CONTACTED","QUALIFIED","CONVERTED"},0)),1,0)</f>
        <v>1</v>
      </c>
      <c r="O1439" cm="1">
        <f t="array" ref="O1439">_xlfn.SWITCH(UPPER(TRIM(Table2[[#This Row],[Status_Clean]])),"NEW",1,"CONTACTED",2,"QUALIFIED",3,"CONVERTED",4,"LOST",5,99)</f>
        <v>3</v>
      </c>
      <c r="P1439">
        <v>45519</v>
      </c>
      <c r="Q1439" t="s">
        <v>7528</v>
      </c>
      <c r="R1439" t="s">
        <v>7528</v>
      </c>
      <c r="S1439">
        <v>45519</v>
      </c>
      <c r="T1439" t="s">
        <v>7261</v>
      </c>
      <c r="U1439">
        <v>45519</v>
      </c>
      <c r="V1439" t="s">
        <v>7310</v>
      </c>
      <c r="W1439" t="s">
        <v>7271</v>
      </c>
      <c r="X1439" t="s">
        <v>7288</v>
      </c>
      <c r="Y1439" t="s">
        <v>7285</v>
      </c>
      <c r="Z1439" t="s">
        <v>4264</v>
      </c>
      <c r="AA1439">
        <v>18.399999999999999</v>
      </c>
      <c r="AB1439" t="str" cm="1">
        <f t="array" ref="AB1439">_xlfn.LET(_xlpm.x,IFERROR(VALUE(Table2[[#This Row],[Response_Time_Hours]]),""),IF(_xlpm.x="","CHECK",_xlfn.IFS(_xlpm.x&lt;=1,"Immediate",_xlpm.x&lt;=6,"Fast",_xlpm.x&lt;=24,"Moderate",_xlpm.x&gt;24,"Delayed")))</f>
        <v>Moderate</v>
      </c>
      <c r="AC1439">
        <v>20</v>
      </c>
      <c r="AD1439" t="str" cm="1">
        <f t="array" ref="AD1439">IF(Table2[[#This Row],[Interaction_Count_Final]]="","N/A",_xlfn.IFS(Table2[[#This Row],[Interaction_Count_Final]]&lt;=2,"Low",Table2[[#This Row],[Interaction_Count_Final]]&lt;=5,"Medium",Table2[[#This Row],[Interaction_Count_Final]]&gt;=6,"High",TRUE,"CHECK"))</f>
        <v>High</v>
      </c>
      <c r="AE1439" t="s">
        <v>7273</v>
      </c>
      <c r="AF1439" t="b">
        <v>1</v>
      </c>
      <c r="AG1439" t="b">
        <v>1</v>
      </c>
      <c r="AH1439">
        <v>1820</v>
      </c>
      <c r="AI1439">
        <v>45519</v>
      </c>
      <c r="AJ1439" t="b">
        <v>1</v>
      </c>
      <c r="AK1439" t="e" cm="1">
        <f t="array" ref="AK1439">_xlfn.LET(
  _xlpm.txt,TRIM(Raw_Data!F1439),
  _xlpm.norm,SUBSTITUTE(SUBSTITUTE(_xlpm.txt,"-","/"),".","/"),
  _xlpm.p,_xlfn.TEXTSPLIT(_xlpm.norm,"/"),
  _xlpm.a,VALUE(INDEX(_xlpm.p,1)),
  _xlpm.b,VALUE(INDEX(_xlpm.p,2)),
  IF(AND(_xlpm.a&lt;=12,_xlpm.b&lt;=12),"REVIEW_AMBIGUOUS","OK")
)</f>
        <v>#REF!</v>
      </c>
    </row>
    <row r="1440" spans="1:37">
      <c r="A1440" t="s">
        <v>4265</v>
      </c>
      <c r="B1440" t="s">
        <v>4265</v>
      </c>
      <c r="C1440" t="b">
        <v>0</v>
      </c>
      <c r="D1440" t="s">
        <v>7257</v>
      </c>
      <c r="E1440" t="s">
        <v>8353</v>
      </c>
      <c r="F1440" t="s">
        <v>8353</v>
      </c>
      <c r="G1440" t="s">
        <v>7268</v>
      </c>
      <c r="H1440" t="s">
        <v>156</v>
      </c>
      <c r="I1440" t="s">
        <v>156</v>
      </c>
      <c r="J1440" t="s">
        <v>69</v>
      </c>
      <c r="K1440" t="s">
        <v>7259</v>
      </c>
      <c r="L1440" t="s">
        <v>193</v>
      </c>
      <c r="M1440">
        <f>IF(UPPER(TRIM(Table2[[#This Row],[Status_Clean]]))="CONVERTED",1,0)</f>
        <v>0</v>
      </c>
      <c r="N1440">
        <f>IF(ISNUMBER(MATCH(UPPER(TRIM(Table2[[#This Row],[Status_Clean]])),{"CONTACTED","QUALIFIED","CONVERTED"},0)),1,0)</f>
        <v>0</v>
      </c>
      <c r="O1440" cm="1">
        <f t="array" ref="O1440">_xlfn.SWITCH(UPPER(TRIM(Table2[[#This Row],[Status_Clean]])),"NEW",1,"CONTACTED",2,"QUALIFIED",3,"CONVERTED",4,"LOST",5,99)</f>
        <v>1</v>
      </c>
      <c r="P1440" t="s">
        <v>4267</v>
      </c>
      <c r="Q1440" t="s">
        <v>7617</v>
      </c>
      <c r="R1440" t="s">
        <v>7617</v>
      </c>
      <c r="S1440">
        <v>45387</v>
      </c>
      <c r="T1440" t="s">
        <v>7261</v>
      </c>
      <c r="U1440">
        <v>45387</v>
      </c>
      <c r="V1440" t="s">
        <v>7297</v>
      </c>
      <c r="W1440" t="s">
        <v>7271</v>
      </c>
      <c r="X1440" t="s">
        <v>7277</v>
      </c>
      <c r="Y1440" t="s">
        <v>7312</v>
      </c>
      <c r="Z1440">
        <v>59</v>
      </c>
      <c r="AA1440">
        <v>59</v>
      </c>
      <c r="AB1440" t="str" cm="1">
        <f t="array" ref="AB1440">_xlfn.LET(_xlpm.x,IFERROR(VALUE(Table2[[#This Row],[Response_Time_Hours]]),""),IF(_xlpm.x="","CHECK",_xlfn.IFS(_xlpm.x&lt;=1,"Immediate",_xlpm.x&lt;=6,"Fast",_xlpm.x&lt;=24,"Moderate",_xlpm.x&gt;24,"Delayed")))</f>
        <v>Delayed</v>
      </c>
      <c r="AC1440">
        <v>22</v>
      </c>
      <c r="AD1440" t="str" cm="1">
        <f t="array" ref="AD1440">IF(Table2[[#This Row],[Interaction_Count_Final]]="","N/A",_xlfn.IFS(Table2[[#This Row],[Interaction_Count_Final]]&lt;=2,"Low",Table2[[#This Row],[Interaction_Count_Final]]&lt;=5,"Medium",Table2[[#This Row],[Interaction_Count_Final]]&gt;=6,"High",TRUE,"CHECK"))</f>
        <v>High</v>
      </c>
      <c r="AE1440" t="s">
        <v>7266</v>
      </c>
      <c r="AF1440" t="b">
        <v>1</v>
      </c>
      <c r="AG1440" t="b">
        <v>1</v>
      </c>
      <c r="AH1440">
        <v>1821</v>
      </c>
      <c r="AI1440">
        <v>45387</v>
      </c>
      <c r="AJ1440" t="b">
        <v>1</v>
      </c>
      <c r="AK1440" t="str" cm="1">
        <f t="array" ref="AK1440">_xlfn.LET(
  _xlpm.txt,TRIM(Raw_Data!F1440),
  _xlpm.norm,SUBSTITUTE(SUBSTITUTE(_xlpm.txt,"-","/"),".","/"),
  _xlpm.p,_xlfn.TEXTSPLIT(_xlpm.norm,"/"),
  _xlpm.a,VALUE(INDEX(_xlpm.p,1)),
  _xlpm.b,VALUE(INDEX(_xlpm.p,2)),
  IF(AND(_xlpm.a&lt;=12,_xlpm.b&lt;=12),"REVIEW_AMBIGUOUS","OK")
)</f>
        <v>REVIEW_AMBIGUOUS</v>
      </c>
    </row>
    <row r="1441" spans="1:37">
      <c r="A1441" t="s">
        <v>4268</v>
      </c>
      <c r="B1441" t="s">
        <v>4268</v>
      </c>
      <c r="C1441" t="b">
        <v>1</v>
      </c>
      <c r="D1441" t="s">
        <v>7257</v>
      </c>
      <c r="E1441" t="s">
        <v>4269</v>
      </c>
      <c r="F1441" t="s">
        <v>4269</v>
      </c>
      <c r="G1441" t="s">
        <v>7303</v>
      </c>
      <c r="H1441" t="s">
        <v>397</v>
      </c>
      <c r="I1441" t="s">
        <v>397</v>
      </c>
      <c r="J1441" t="s">
        <v>792</v>
      </c>
      <c r="K1441" t="s">
        <v>7368</v>
      </c>
      <c r="L1441" t="s">
        <v>173</v>
      </c>
      <c r="M1441">
        <f>IF(UPPER(TRIM(Table2[[#This Row],[Status_Clean]]))="CONVERTED",1,0)</f>
        <v>0</v>
      </c>
      <c r="N1441">
        <f>IF(ISNUMBER(MATCH(UPPER(TRIM(Table2[[#This Row],[Status_Clean]])),{"CONTACTED","QUALIFIED","CONVERTED"},0)),1,0)</f>
        <v>0</v>
      </c>
      <c r="O1441" cm="1">
        <f t="array" ref="O1441">_xlfn.SWITCH(UPPER(TRIM(Table2[[#This Row],[Status_Clean]])),"NEW",1,"CONTACTED",2,"QUALIFIED",3,"CONVERTED",4,"LOST",5,99)</f>
        <v>5</v>
      </c>
      <c r="P1441">
        <v>45127</v>
      </c>
      <c r="Q1441" t="s">
        <v>7323</v>
      </c>
      <c r="R1441" t="s">
        <v>7323</v>
      </c>
      <c r="S1441">
        <v>45127</v>
      </c>
      <c r="T1441" t="s">
        <v>7261</v>
      </c>
      <c r="U1441">
        <v>45127</v>
      </c>
      <c r="V1441" t="s">
        <v>7305</v>
      </c>
      <c r="W1441" t="s">
        <v>7263</v>
      </c>
      <c r="X1441" t="s">
        <v>7288</v>
      </c>
      <c r="Y1441" t="s">
        <v>7285</v>
      </c>
      <c r="Z1441" t="s">
        <v>4270</v>
      </c>
      <c r="AA1441">
        <v>3.9</v>
      </c>
      <c r="AB1441" t="str" cm="1">
        <f t="array" ref="AB1441">_xlfn.LET(_xlpm.x,IFERROR(VALUE(Table2[[#This Row],[Response_Time_Hours]]),""),IF(_xlpm.x="","CHECK",_xlfn.IFS(_xlpm.x&lt;=1,"Immediate",_xlpm.x&lt;=6,"Fast",_xlpm.x&lt;=24,"Moderate",_xlpm.x&gt;24,"Delayed")))</f>
        <v>Fast</v>
      </c>
      <c r="AC1441">
        <v>11</v>
      </c>
      <c r="AD1441" t="str" cm="1">
        <f t="array" ref="AD1441">IF(Table2[[#This Row],[Interaction_Count_Final]]="","N/A",_xlfn.IFS(Table2[[#This Row],[Interaction_Count_Final]]&lt;=2,"Low",Table2[[#This Row],[Interaction_Count_Final]]&lt;=5,"Medium",Table2[[#This Row],[Interaction_Count_Final]]&gt;=6,"High",TRUE,"CHECK"))</f>
        <v>High</v>
      </c>
      <c r="AE1441" t="s">
        <v>7289</v>
      </c>
      <c r="AF1441" t="b">
        <v>1</v>
      </c>
      <c r="AG1441" t="b">
        <v>1</v>
      </c>
      <c r="AH1441">
        <v>1822</v>
      </c>
      <c r="AI1441">
        <v>45127</v>
      </c>
      <c r="AJ1441" t="b">
        <v>1</v>
      </c>
      <c r="AK1441" t="e" cm="1">
        <f t="array" ref="AK1441">_xlfn.LET(
  _xlpm.txt,TRIM(Raw_Data!F1441),
  _xlpm.norm,SUBSTITUTE(SUBSTITUTE(_xlpm.txt,"-","/"),".","/"),
  _xlpm.p,_xlfn.TEXTSPLIT(_xlpm.norm,"/"),
  _xlpm.a,VALUE(INDEX(_xlpm.p,1)),
  _xlpm.b,VALUE(INDEX(_xlpm.p,2)),
  IF(AND(_xlpm.a&lt;=12,_xlpm.b&lt;=12),"REVIEW_AMBIGUOUS","OK")
)</f>
        <v>#REF!</v>
      </c>
    </row>
    <row r="1442" spans="1:37">
      <c r="A1442" t="s">
        <v>4271</v>
      </c>
      <c r="B1442" t="s">
        <v>4271</v>
      </c>
      <c r="C1442" t="b">
        <v>1</v>
      </c>
      <c r="D1442" t="s">
        <v>7257</v>
      </c>
      <c r="E1442" t="s">
        <v>4272</v>
      </c>
      <c r="F1442" t="s">
        <v>4272</v>
      </c>
      <c r="G1442" t="s">
        <v>7303</v>
      </c>
      <c r="H1442" t="s">
        <v>337</v>
      </c>
      <c r="I1442" t="s">
        <v>337</v>
      </c>
      <c r="J1442" t="s">
        <v>101</v>
      </c>
      <c r="K1442" t="s">
        <v>7368</v>
      </c>
      <c r="L1442" t="s">
        <v>173</v>
      </c>
      <c r="M1442">
        <f>IF(UPPER(TRIM(Table2[[#This Row],[Status_Clean]]))="CONVERTED",1,0)</f>
        <v>0</v>
      </c>
      <c r="N1442">
        <f>IF(ISNUMBER(MATCH(UPPER(TRIM(Table2[[#This Row],[Status_Clean]])),{"CONTACTED","QUALIFIED","CONVERTED"},0)),1,0)</f>
        <v>0</v>
      </c>
      <c r="O1442" cm="1">
        <f t="array" ref="O1442">_xlfn.SWITCH(UPPER(TRIM(Table2[[#This Row],[Status_Clean]])),"NEW",1,"CONTACTED",2,"QUALIFIED",3,"CONVERTED",4,"LOST",5,99)</f>
        <v>5</v>
      </c>
      <c r="P1442">
        <v>44966</v>
      </c>
      <c r="Q1442" t="s">
        <v>7919</v>
      </c>
      <c r="R1442" t="s">
        <v>7919</v>
      </c>
      <c r="S1442">
        <v>44966</v>
      </c>
      <c r="T1442" t="s">
        <v>7261</v>
      </c>
      <c r="U1442">
        <v>44966</v>
      </c>
      <c r="V1442" t="s">
        <v>7283</v>
      </c>
      <c r="W1442" t="s">
        <v>7263</v>
      </c>
      <c r="X1442" t="s">
        <v>7284</v>
      </c>
      <c r="Y1442" t="s">
        <v>7285</v>
      </c>
      <c r="Z1442" t="s">
        <v>4273</v>
      </c>
      <c r="AA1442">
        <v>17.2</v>
      </c>
      <c r="AB1442" t="str" cm="1">
        <f t="array" ref="AB1442">_xlfn.LET(_xlpm.x,IFERROR(VALUE(Table2[[#This Row],[Response_Time_Hours]]),""),IF(_xlpm.x="","CHECK",_xlfn.IFS(_xlpm.x&lt;=1,"Immediate",_xlpm.x&lt;=6,"Fast",_xlpm.x&lt;=24,"Moderate",_xlpm.x&gt;24,"Delayed")))</f>
        <v>Moderate</v>
      </c>
      <c r="AC1442">
        <v>5</v>
      </c>
      <c r="AD1442" t="str" cm="1">
        <f t="array" ref="AD1442">IF(Table2[[#This Row],[Interaction_Count_Final]]="","N/A",_xlfn.IFS(Table2[[#This Row],[Interaction_Count_Final]]&lt;=2,"Low",Table2[[#This Row],[Interaction_Count_Final]]&lt;=5,"Medium",Table2[[#This Row],[Interaction_Count_Final]]&gt;=6,"High",TRUE,"CHECK"))</f>
        <v>Medium</v>
      </c>
      <c r="AE1442" t="s">
        <v>7273</v>
      </c>
      <c r="AF1442" t="b">
        <v>1</v>
      </c>
      <c r="AG1442" t="b">
        <v>1</v>
      </c>
      <c r="AH1442">
        <v>1823</v>
      </c>
      <c r="AI1442">
        <v>44966</v>
      </c>
      <c r="AJ1442" t="b">
        <v>1</v>
      </c>
      <c r="AK1442" t="e" cm="1">
        <f t="array" ref="AK1442">_xlfn.LET(
  _xlpm.txt,TRIM(Raw_Data!F1442),
  _xlpm.norm,SUBSTITUTE(SUBSTITUTE(_xlpm.txt,"-","/"),".","/"),
  _xlpm.p,_xlfn.TEXTSPLIT(_xlpm.norm,"/"),
  _xlpm.a,VALUE(INDEX(_xlpm.p,1)),
  _xlpm.b,VALUE(INDEX(_xlpm.p,2)),
  IF(AND(_xlpm.a&lt;=12,_xlpm.b&lt;=12),"REVIEW_AMBIGUOUS","OK")
)</f>
        <v>#REF!</v>
      </c>
    </row>
    <row r="1443" spans="1:37">
      <c r="A1443" t="s">
        <v>4274</v>
      </c>
      <c r="B1443" t="s">
        <v>4274</v>
      </c>
      <c r="C1443" t="b">
        <v>0</v>
      </c>
      <c r="D1443" t="s">
        <v>7257</v>
      </c>
      <c r="E1443" t="s">
        <v>4275</v>
      </c>
      <c r="F1443" t="s">
        <v>4275</v>
      </c>
      <c r="G1443" t="s">
        <v>7280</v>
      </c>
      <c r="H1443" t="s">
        <v>248</v>
      </c>
      <c r="I1443" t="s">
        <v>248</v>
      </c>
      <c r="J1443" t="s">
        <v>1356</v>
      </c>
      <c r="K1443" t="s">
        <v>7368</v>
      </c>
      <c r="L1443" t="s">
        <v>173</v>
      </c>
      <c r="M1443">
        <f>IF(UPPER(TRIM(Table2[[#This Row],[Status_Clean]]))="CONVERTED",1,0)</f>
        <v>0</v>
      </c>
      <c r="N1443">
        <f>IF(ISNUMBER(MATCH(UPPER(TRIM(Table2[[#This Row],[Status_Clean]])),{"CONTACTED","QUALIFIED","CONVERTED"},0)),1,0)</f>
        <v>0</v>
      </c>
      <c r="O1443" cm="1">
        <f t="array" ref="O1443">_xlfn.SWITCH(UPPER(TRIM(Table2[[#This Row],[Status_Clean]])),"NEW",1,"CONTACTED",2,"QUALIFIED",3,"CONVERTED",4,"LOST",5,99)</f>
        <v>5</v>
      </c>
      <c r="P1443">
        <v>45509</v>
      </c>
      <c r="Q1443" t="s">
        <v>8332</v>
      </c>
      <c r="R1443" t="s">
        <v>8332</v>
      </c>
      <c r="S1443">
        <v>45509</v>
      </c>
      <c r="T1443" t="s">
        <v>7261</v>
      </c>
      <c r="U1443">
        <v>45509</v>
      </c>
      <c r="V1443" t="s">
        <v>7310</v>
      </c>
      <c r="W1443" t="s">
        <v>7271</v>
      </c>
      <c r="X1443" t="s">
        <v>7288</v>
      </c>
      <c r="Y1443" t="s">
        <v>7298</v>
      </c>
      <c r="Z1443" t="s">
        <v>4276</v>
      </c>
      <c r="AA1443">
        <v>51.2</v>
      </c>
      <c r="AB1443" t="str" cm="1">
        <f t="array" ref="AB1443">_xlfn.LET(_xlpm.x,IFERROR(VALUE(Table2[[#This Row],[Response_Time_Hours]]),""),IF(_xlpm.x="","CHECK",_xlfn.IFS(_xlpm.x&lt;=1,"Immediate",_xlpm.x&lt;=6,"Fast",_xlpm.x&lt;=24,"Moderate",_xlpm.x&gt;24,"Delayed")))</f>
        <v>Delayed</v>
      </c>
      <c r="AC1443">
        <v>15</v>
      </c>
      <c r="AD1443" t="str" cm="1">
        <f t="array" ref="AD1443">IF(Table2[[#This Row],[Interaction_Count_Final]]="","N/A",_xlfn.IFS(Table2[[#This Row],[Interaction_Count_Final]]&lt;=2,"Low",Table2[[#This Row],[Interaction_Count_Final]]&lt;=5,"Medium",Table2[[#This Row],[Interaction_Count_Final]]&gt;=6,"High",TRUE,"CHECK"))</f>
        <v>High</v>
      </c>
      <c r="AE1443" t="s">
        <v>7273</v>
      </c>
      <c r="AF1443" t="b">
        <v>1</v>
      </c>
      <c r="AG1443" t="b">
        <v>1</v>
      </c>
      <c r="AH1443">
        <v>1824</v>
      </c>
      <c r="AI1443">
        <v>45509</v>
      </c>
      <c r="AJ1443" t="b">
        <v>1</v>
      </c>
      <c r="AK1443" t="e" cm="1">
        <f t="array" ref="AK1443">_xlfn.LET(
  _xlpm.txt,TRIM(Raw_Data!F1443),
  _xlpm.norm,SUBSTITUTE(SUBSTITUTE(_xlpm.txt,"-","/"),".","/"),
  _xlpm.p,_xlfn.TEXTSPLIT(_xlpm.norm,"/"),
  _xlpm.a,VALUE(INDEX(_xlpm.p,1)),
  _xlpm.b,VALUE(INDEX(_xlpm.p,2)),
  IF(AND(_xlpm.a&lt;=12,_xlpm.b&lt;=12),"REVIEW_AMBIGUOUS","OK")
)</f>
        <v>#REF!</v>
      </c>
    </row>
    <row r="1444" spans="1:37">
      <c r="A1444" t="s">
        <v>4277</v>
      </c>
      <c r="B1444" t="s">
        <v>4277</v>
      </c>
      <c r="C1444" t="b">
        <v>0</v>
      </c>
      <c r="D1444" t="s">
        <v>7257</v>
      </c>
      <c r="E1444" t="s">
        <v>4278</v>
      </c>
      <c r="F1444" t="s">
        <v>4278</v>
      </c>
      <c r="G1444" t="s">
        <v>7268</v>
      </c>
      <c r="H1444" t="s">
        <v>397</v>
      </c>
      <c r="I1444" t="s">
        <v>397</v>
      </c>
      <c r="J1444" t="s">
        <v>792</v>
      </c>
      <c r="K1444" t="s">
        <v>173</v>
      </c>
      <c r="L1444" t="s">
        <v>173</v>
      </c>
      <c r="M1444">
        <f>IF(UPPER(TRIM(Table2[[#This Row],[Status_Clean]]))="CONVERTED",1,0)</f>
        <v>0</v>
      </c>
      <c r="N1444">
        <f>IF(ISNUMBER(MATCH(UPPER(TRIM(Table2[[#This Row],[Status_Clean]])),{"CONTACTED","QUALIFIED","CONVERTED"},0)),1,0)</f>
        <v>0</v>
      </c>
      <c r="O1444" cm="1">
        <f t="array" ref="O1444">_xlfn.SWITCH(UPPER(TRIM(Table2[[#This Row],[Status_Clean]])),"NEW",1,"CONTACTED",2,"QUALIFIED",3,"CONVERTED",4,"LOST",5,99)</f>
        <v>5</v>
      </c>
      <c r="P1444">
        <v>45422</v>
      </c>
      <c r="Q1444" t="s">
        <v>7498</v>
      </c>
      <c r="R1444" t="s">
        <v>7498</v>
      </c>
      <c r="S1444">
        <v>45422</v>
      </c>
      <c r="T1444" t="s">
        <v>7261</v>
      </c>
      <c r="U1444">
        <v>45422</v>
      </c>
      <c r="V1444" t="s">
        <v>7314</v>
      </c>
      <c r="W1444" t="s">
        <v>7271</v>
      </c>
      <c r="X1444" t="s">
        <v>7277</v>
      </c>
      <c r="Y1444" t="s">
        <v>7312</v>
      </c>
      <c r="Z1444">
        <v>36</v>
      </c>
      <c r="AA1444">
        <v>36</v>
      </c>
      <c r="AB1444" t="str" cm="1">
        <f t="array" ref="AB1444">_xlfn.LET(_xlpm.x,IFERROR(VALUE(Table2[[#This Row],[Response_Time_Hours]]),""),IF(_xlpm.x="","CHECK",_xlfn.IFS(_xlpm.x&lt;=1,"Immediate",_xlpm.x&lt;=6,"Fast",_xlpm.x&lt;=24,"Moderate",_xlpm.x&gt;24,"Delayed")))</f>
        <v>Delayed</v>
      </c>
      <c r="AC1444" t="s">
        <v>232</v>
      </c>
      <c r="AD1444" t="str" cm="1">
        <f t="array" ref="AD1444">IF(Table2[[#This Row],[Interaction_Count_Final]]="","N/A",_xlfn.IFS(Table2[[#This Row],[Interaction_Count_Final]]&lt;=2,"Low",Table2[[#This Row],[Interaction_Count_Final]]&lt;=5,"Medium",Table2[[#This Row],[Interaction_Count_Final]]&gt;=6,"High",TRUE,"CHECK"))</f>
        <v>High</v>
      </c>
      <c r="AE1444" t="s">
        <v>7273</v>
      </c>
      <c r="AF1444" t="b">
        <v>1</v>
      </c>
      <c r="AG1444" t="b">
        <v>1</v>
      </c>
      <c r="AH1444">
        <v>1825</v>
      </c>
      <c r="AI1444">
        <v>45422</v>
      </c>
      <c r="AJ1444" t="b">
        <v>1</v>
      </c>
      <c r="AK1444" t="e" cm="1">
        <f t="array" ref="AK1444">_xlfn.LET(
  _xlpm.txt,TRIM(Raw_Data!F1444),
  _xlpm.norm,SUBSTITUTE(SUBSTITUTE(_xlpm.txt,"-","/"),".","/"),
  _xlpm.p,_xlfn.TEXTSPLIT(_xlpm.norm,"/"),
  _xlpm.a,VALUE(INDEX(_xlpm.p,1)),
  _xlpm.b,VALUE(INDEX(_xlpm.p,2)),
  IF(AND(_xlpm.a&lt;=12,_xlpm.b&lt;=12),"REVIEW_AMBIGUOUS","OK")
)</f>
        <v>#REF!</v>
      </c>
    </row>
    <row r="1445" spans="1:37">
      <c r="A1445" t="s">
        <v>4279</v>
      </c>
      <c r="B1445" t="s">
        <v>4279</v>
      </c>
      <c r="C1445" t="b">
        <v>1</v>
      </c>
      <c r="D1445" t="s">
        <v>7257</v>
      </c>
      <c r="E1445" t="s">
        <v>4280</v>
      </c>
      <c r="F1445" t="s">
        <v>4280</v>
      </c>
      <c r="G1445" t="s">
        <v>7258</v>
      </c>
      <c r="H1445" t="s">
        <v>101</v>
      </c>
      <c r="I1445" t="s">
        <v>101</v>
      </c>
      <c r="J1445" t="s">
        <v>101</v>
      </c>
      <c r="K1445" t="s">
        <v>71</v>
      </c>
      <c r="L1445" t="s">
        <v>71</v>
      </c>
      <c r="M1445">
        <f>IF(UPPER(TRIM(Table2[[#This Row],[Status_Clean]]))="CONVERTED",1,0)</f>
        <v>0</v>
      </c>
      <c r="N1445">
        <f>IF(ISNUMBER(MATCH(UPPER(TRIM(Table2[[#This Row],[Status_Clean]])),{"CONTACTED","QUALIFIED","CONVERTED"},0)),1,0)</f>
        <v>1</v>
      </c>
      <c r="O1445" cm="1">
        <f t="array" ref="O1445">_xlfn.SWITCH(UPPER(TRIM(Table2[[#This Row],[Status_Clean]])),"NEW",1,"CONTACTED",2,"QUALIFIED",3,"CONVERTED",4,"LOST",5,99)</f>
        <v>3</v>
      </c>
      <c r="P1445">
        <v>44999</v>
      </c>
      <c r="Q1445" t="s">
        <v>7753</v>
      </c>
      <c r="R1445" t="s">
        <v>7753</v>
      </c>
      <c r="S1445">
        <v>44999</v>
      </c>
      <c r="T1445" t="s">
        <v>7261</v>
      </c>
      <c r="U1445">
        <v>44999</v>
      </c>
      <c r="V1445" t="s">
        <v>7295</v>
      </c>
      <c r="W1445" t="s">
        <v>7263</v>
      </c>
      <c r="X1445" t="s">
        <v>7284</v>
      </c>
      <c r="Y1445" t="s">
        <v>7265</v>
      </c>
      <c r="Z1445" t="s">
        <v>1489</v>
      </c>
      <c r="AA1445">
        <v>18.899999999999999</v>
      </c>
      <c r="AB1445" t="str" cm="1">
        <f t="array" ref="AB1445">_xlfn.LET(_xlpm.x,IFERROR(VALUE(Table2[[#This Row],[Response_Time_Hours]]),""),IF(_xlpm.x="","CHECK",_xlfn.IFS(_xlpm.x&lt;=1,"Immediate",_xlpm.x&lt;=6,"Fast",_xlpm.x&lt;=24,"Moderate",_xlpm.x&gt;24,"Delayed")))</f>
        <v>Moderate</v>
      </c>
      <c r="AC1445">
        <v>49</v>
      </c>
      <c r="AD1445" t="str" cm="1">
        <f t="array" ref="AD1445">IF(Table2[[#This Row],[Interaction_Count_Final]]="","N/A",_xlfn.IFS(Table2[[#This Row],[Interaction_Count_Final]]&lt;=2,"Low",Table2[[#This Row],[Interaction_Count_Final]]&lt;=5,"Medium",Table2[[#This Row],[Interaction_Count_Final]]&gt;=6,"High",TRUE,"CHECK"))</f>
        <v>High</v>
      </c>
      <c r="AE1445" t="s">
        <v>7289</v>
      </c>
      <c r="AF1445" t="b">
        <v>1</v>
      </c>
      <c r="AG1445" t="b">
        <v>1</v>
      </c>
      <c r="AH1445">
        <v>1826</v>
      </c>
      <c r="AI1445">
        <v>44999</v>
      </c>
      <c r="AJ1445" t="b">
        <v>1</v>
      </c>
      <c r="AK1445" t="e" cm="1">
        <f t="array" ref="AK1445">_xlfn.LET(
  _xlpm.txt,TRIM(Raw_Data!F1445),
  _xlpm.norm,SUBSTITUTE(SUBSTITUTE(_xlpm.txt,"-","/"),".","/"),
  _xlpm.p,_xlfn.TEXTSPLIT(_xlpm.norm,"/"),
  _xlpm.a,VALUE(INDEX(_xlpm.p,1)),
  _xlpm.b,VALUE(INDEX(_xlpm.p,2)),
  IF(AND(_xlpm.a&lt;=12,_xlpm.b&lt;=12),"REVIEW_AMBIGUOUS","OK")
)</f>
        <v>#REF!</v>
      </c>
    </row>
    <row r="1446" spans="1:37">
      <c r="A1446" t="s">
        <v>4281</v>
      </c>
      <c r="B1446" t="s">
        <v>4281</v>
      </c>
      <c r="C1446" t="b">
        <v>0</v>
      </c>
      <c r="D1446" t="s">
        <v>7257</v>
      </c>
      <c r="E1446" t="s">
        <v>4282</v>
      </c>
      <c r="F1446" t="s">
        <v>4282</v>
      </c>
      <c r="G1446" t="s">
        <v>7274</v>
      </c>
      <c r="H1446" t="s">
        <v>7413</v>
      </c>
      <c r="I1446" t="s">
        <v>7413</v>
      </c>
      <c r="J1446" t="s">
        <v>123</v>
      </c>
      <c r="K1446" t="s">
        <v>193</v>
      </c>
      <c r="L1446" t="s">
        <v>193</v>
      </c>
      <c r="M1446">
        <f>IF(UPPER(TRIM(Table2[[#This Row],[Status_Clean]]))="CONVERTED",1,0)</f>
        <v>0</v>
      </c>
      <c r="N1446">
        <f>IF(ISNUMBER(MATCH(UPPER(TRIM(Table2[[#This Row],[Status_Clean]])),{"CONTACTED","QUALIFIED","CONVERTED"},0)),1,0)</f>
        <v>0</v>
      </c>
      <c r="O1446" cm="1">
        <f t="array" ref="O1446">_xlfn.SWITCH(UPPER(TRIM(Table2[[#This Row],[Status_Clean]])),"NEW",1,"CONTACTED",2,"QUALIFIED",3,"CONVERTED",4,"LOST",5,99)</f>
        <v>1</v>
      </c>
      <c r="P1446">
        <v>45290</v>
      </c>
      <c r="Q1446" t="s">
        <v>8287</v>
      </c>
      <c r="R1446" t="s">
        <v>8287</v>
      </c>
      <c r="S1446">
        <v>45290</v>
      </c>
      <c r="T1446" t="s">
        <v>7261</v>
      </c>
      <c r="U1446">
        <v>45290</v>
      </c>
      <c r="V1446" t="s">
        <v>7262</v>
      </c>
      <c r="W1446" t="s">
        <v>7263</v>
      </c>
      <c r="X1446" t="s">
        <v>7264</v>
      </c>
      <c r="Y1446" t="s">
        <v>7278</v>
      </c>
      <c r="Z1446" t="s">
        <v>209</v>
      </c>
      <c r="AA1446">
        <v>55.199999999999996</v>
      </c>
      <c r="AB1446" t="str" cm="1">
        <f t="array" ref="AB1446">_xlfn.LET(_xlpm.x,IFERROR(VALUE(Table2[[#This Row],[Response_Time_Hours]]),""),IF(_xlpm.x="","CHECK",_xlfn.IFS(_xlpm.x&lt;=1,"Immediate",_xlpm.x&lt;=6,"Fast",_xlpm.x&lt;=24,"Moderate",_xlpm.x&gt;24,"Delayed")))</f>
        <v>Delayed</v>
      </c>
      <c r="AC1446">
        <v>23</v>
      </c>
      <c r="AD1446" t="str" cm="1">
        <f t="array" ref="AD1446">IF(Table2[[#This Row],[Interaction_Count_Final]]="","N/A",_xlfn.IFS(Table2[[#This Row],[Interaction_Count_Final]]&lt;=2,"Low",Table2[[#This Row],[Interaction_Count_Final]]&lt;=5,"Medium",Table2[[#This Row],[Interaction_Count_Final]]&gt;=6,"High",TRUE,"CHECK"))</f>
        <v>High</v>
      </c>
      <c r="AE1446" t="s">
        <v>7266</v>
      </c>
      <c r="AF1446" t="b">
        <v>1</v>
      </c>
      <c r="AG1446" t="b">
        <v>1</v>
      </c>
      <c r="AH1446">
        <v>1827</v>
      </c>
      <c r="AI1446">
        <v>45290</v>
      </c>
      <c r="AJ1446" t="b">
        <v>1</v>
      </c>
      <c r="AK1446" t="e" cm="1">
        <f t="array" ref="AK1446">_xlfn.LET(
  _xlpm.txt,TRIM(Raw_Data!F1446),
  _xlpm.norm,SUBSTITUTE(SUBSTITUTE(_xlpm.txt,"-","/"),".","/"),
  _xlpm.p,_xlfn.TEXTSPLIT(_xlpm.norm,"/"),
  _xlpm.a,VALUE(INDEX(_xlpm.p,1)),
  _xlpm.b,VALUE(INDEX(_xlpm.p,2)),
  IF(AND(_xlpm.a&lt;=12,_xlpm.b&lt;=12),"REVIEW_AMBIGUOUS","OK")
)</f>
        <v>#REF!</v>
      </c>
    </row>
    <row r="1447" spans="1:37">
      <c r="A1447" t="s">
        <v>4283</v>
      </c>
      <c r="B1447" t="s">
        <v>4283</v>
      </c>
      <c r="C1447" t="b">
        <v>0</v>
      </c>
      <c r="D1447" t="s">
        <v>7257</v>
      </c>
      <c r="E1447" t="s">
        <v>4284</v>
      </c>
      <c r="F1447" t="s">
        <v>4284</v>
      </c>
      <c r="G1447" t="s">
        <v>7303</v>
      </c>
      <c r="H1447" t="s">
        <v>473</v>
      </c>
      <c r="I1447" t="s">
        <v>473</v>
      </c>
      <c r="J1447" t="s">
        <v>473</v>
      </c>
      <c r="K1447" t="s">
        <v>193</v>
      </c>
      <c r="L1447" t="s">
        <v>193</v>
      </c>
      <c r="M1447">
        <f>IF(UPPER(TRIM(Table2[[#This Row],[Status_Clean]]))="CONVERTED",1,0)</f>
        <v>0</v>
      </c>
      <c r="N1447">
        <f>IF(ISNUMBER(MATCH(UPPER(TRIM(Table2[[#This Row],[Status_Clean]])),{"CONTACTED","QUALIFIED","CONVERTED"},0)),1,0)</f>
        <v>0</v>
      </c>
      <c r="O1447" cm="1">
        <f t="array" ref="O1447">_xlfn.SWITCH(UPPER(TRIM(Table2[[#This Row],[Status_Clean]])),"NEW",1,"CONTACTED",2,"QUALIFIED",3,"CONVERTED",4,"LOST",5,99)</f>
        <v>1</v>
      </c>
      <c r="P1447">
        <v>44981</v>
      </c>
      <c r="Q1447" t="s">
        <v>7596</v>
      </c>
      <c r="R1447" t="s">
        <v>7596</v>
      </c>
      <c r="S1447">
        <v>44981</v>
      </c>
      <c r="T1447" t="s">
        <v>7261</v>
      </c>
      <c r="U1447">
        <v>44981</v>
      </c>
      <c r="V1447" t="s">
        <v>7283</v>
      </c>
      <c r="W1447" t="s">
        <v>7263</v>
      </c>
      <c r="X1447" t="s">
        <v>7284</v>
      </c>
      <c r="Y1447" t="s">
        <v>7312</v>
      </c>
      <c r="Z1447" t="s">
        <v>1778</v>
      </c>
      <c r="AA1447">
        <v>69.099999999999994</v>
      </c>
      <c r="AB1447" t="str" cm="1">
        <f t="array" ref="AB1447">_xlfn.LET(_xlpm.x,IFERROR(VALUE(Table2[[#This Row],[Response_Time_Hours]]),""),IF(_xlpm.x="","CHECK",_xlfn.IFS(_xlpm.x&lt;=1,"Immediate",_xlpm.x&lt;=6,"Fast",_xlpm.x&lt;=24,"Moderate",_xlpm.x&gt;24,"Delayed")))</f>
        <v>Delayed</v>
      </c>
      <c r="AC1447">
        <v>42</v>
      </c>
      <c r="AD1447" t="str" cm="1">
        <f t="array" ref="AD1447">IF(Table2[[#This Row],[Interaction_Count_Final]]="","N/A",_xlfn.IFS(Table2[[#This Row],[Interaction_Count_Final]]&lt;=2,"Low",Table2[[#This Row],[Interaction_Count_Final]]&lt;=5,"Medium",Table2[[#This Row],[Interaction_Count_Final]]&gt;=6,"High",TRUE,"CHECK"))</f>
        <v>High</v>
      </c>
      <c r="AE1447" t="s">
        <v>7266</v>
      </c>
      <c r="AF1447" t="b">
        <v>1</v>
      </c>
      <c r="AG1447" t="b">
        <v>1</v>
      </c>
      <c r="AH1447">
        <v>1828</v>
      </c>
      <c r="AI1447">
        <v>44981</v>
      </c>
      <c r="AJ1447" t="b">
        <v>1</v>
      </c>
      <c r="AK1447" t="e" cm="1">
        <f t="array" ref="AK1447">_xlfn.LET(
  _xlpm.txt,TRIM(Raw_Data!F1447),
  _xlpm.norm,SUBSTITUTE(SUBSTITUTE(_xlpm.txt,"-","/"),".","/"),
  _xlpm.p,_xlfn.TEXTSPLIT(_xlpm.norm,"/"),
  _xlpm.a,VALUE(INDEX(_xlpm.p,1)),
  _xlpm.b,VALUE(INDEX(_xlpm.p,2)),
  IF(AND(_xlpm.a&lt;=12,_xlpm.b&lt;=12),"REVIEW_AMBIGUOUS","OK")
)</f>
        <v>#REF!</v>
      </c>
    </row>
    <row r="1448" spans="1:37">
      <c r="A1448" t="s">
        <v>4285</v>
      </c>
      <c r="B1448" t="s">
        <v>4285</v>
      </c>
      <c r="C1448" t="b">
        <v>0</v>
      </c>
      <c r="D1448" t="s">
        <v>7257</v>
      </c>
      <c r="E1448" t="s">
        <v>4286</v>
      </c>
      <c r="F1448" t="s">
        <v>4286</v>
      </c>
      <c r="G1448" t="s">
        <v>7280</v>
      </c>
      <c r="H1448" t="s">
        <v>469</v>
      </c>
      <c r="I1448" t="s">
        <v>469</v>
      </c>
      <c r="J1448" t="s">
        <v>469</v>
      </c>
      <c r="K1448" t="s">
        <v>193</v>
      </c>
      <c r="L1448" t="s">
        <v>193</v>
      </c>
      <c r="M1448">
        <f>IF(UPPER(TRIM(Table2[[#This Row],[Status_Clean]]))="CONVERTED",1,0)</f>
        <v>0</v>
      </c>
      <c r="N1448">
        <f>IF(ISNUMBER(MATCH(UPPER(TRIM(Table2[[#This Row],[Status_Clean]])),{"CONTACTED","QUALIFIED","CONVERTED"},0)),1,0)</f>
        <v>0</v>
      </c>
      <c r="O1448" cm="1">
        <f t="array" ref="O1448">_xlfn.SWITCH(UPPER(TRIM(Table2[[#This Row],[Status_Clean]])),"NEW",1,"CONTACTED",2,"QUALIFIED",3,"CONVERTED",4,"LOST",5,99)</f>
        <v>1</v>
      </c>
      <c r="P1448">
        <v>45293</v>
      </c>
      <c r="Q1448" t="s">
        <v>7582</v>
      </c>
      <c r="R1448" t="s">
        <v>7582</v>
      </c>
      <c r="S1448">
        <v>45293</v>
      </c>
      <c r="T1448" t="s">
        <v>7261</v>
      </c>
      <c r="U1448">
        <v>45293</v>
      </c>
      <c r="V1448" t="s">
        <v>7317</v>
      </c>
      <c r="W1448" t="s">
        <v>7271</v>
      </c>
      <c r="X1448" t="s">
        <v>7284</v>
      </c>
      <c r="Y1448" t="s">
        <v>7265</v>
      </c>
      <c r="Z1448" t="s">
        <v>1287</v>
      </c>
      <c r="AA1448">
        <v>64.800000000000011</v>
      </c>
      <c r="AB1448" t="str" cm="1">
        <f t="array" ref="AB1448">_xlfn.LET(_xlpm.x,IFERROR(VALUE(Table2[[#This Row],[Response_Time_Hours]]),""),IF(_xlpm.x="","CHECK",_xlfn.IFS(_xlpm.x&lt;=1,"Immediate",_xlpm.x&lt;=6,"Fast",_xlpm.x&lt;=24,"Moderate",_xlpm.x&gt;24,"Delayed")))</f>
        <v>Delayed</v>
      </c>
      <c r="AC1448">
        <v>45</v>
      </c>
      <c r="AD1448" t="str" cm="1">
        <f t="array" ref="AD1448">IF(Table2[[#This Row],[Interaction_Count_Final]]="","N/A",_xlfn.IFS(Table2[[#This Row],[Interaction_Count_Final]]&lt;=2,"Low",Table2[[#This Row],[Interaction_Count_Final]]&lt;=5,"Medium",Table2[[#This Row],[Interaction_Count_Final]]&gt;=6,"High",TRUE,"CHECK"))</f>
        <v>High</v>
      </c>
      <c r="AE1448" t="s">
        <v>7273</v>
      </c>
      <c r="AF1448" t="b">
        <v>1</v>
      </c>
      <c r="AG1448" t="b">
        <v>1</v>
      </c>
      <c r="AH1448">
        <v>1829</v>
      </c>
      <c r="AI1448">
        <v>45293</v>
      </c>
      <c r="AJ1448" t="b">
        <v>1</v>
      </c>
      <c r="AK1448" t="e" cm="1">
        <f t="array" ref="AK1448">_xlfn.LET(
  _xlpm.txt,TRIM(Raw_Data!F1448),
  _xlpm.norm,SUBSTITUTE(SUBSTITUTE(_xlpm.txt,"-","/"),".","/"),
  _xlpm.p,_xlfn.TEXTSPLIT(_xlpm.norm,"/"),
  _xlpm.a,VALUE(INDEX(_xlpm.p,1)),
  _xlpm.b,VALUE(INDEX(_xlpm.p,2)),
  IF(AND(_xlpm.a&lt;=12,_xlpm.b&lt;=12),"REVIEW_AMBIGUOUS","OK")
)</f>
        <v>#REF!</v>
      </c>
    </row>
    <row r="1449" spans="1:37">
      <c r="A1449" t="s">
        <v>4287</v>
      </c>
      <c r="B1449" t="s">
        <v>4287</v>
      </c>
      <c r="C1449" t="b">
        <v>0</v>
      </c>
      <c r="D1449" t="s">
        <v>7257</v>
      </c>
      <c r="E1449" t="s">
        <v>4288</v>
      </c>
      <c r="F1449" t="s">
        <v>4288</v>
      </c>
      <c r="G1449" t="s">
        <v>7274</v>
      </c>
      <c r="H1449" t="s">
        <v>447</v>
      </c>
      <c r="I1449" t="s">
        <v>447</v>
      </c>
      <c r="J1449" t="s">
        <v>447</v>
      </c>
      <c r="K1449" t="s">
        <v>7319</v>
      </c>
      <c r="L1449" t="s">
        <v>71</v>
      </c>
      <c r="M1449">
        <f>IF(UPPER(TRIM(Table2[[#This Row],[Status_Clean]]))="CONVERTED",1,0)</f>
        <v>0</v>
      </c>
      <c r="N1449">
        <f>IF(ISNUMBER(MATCH(UPPER(TRIM(Table2[[#This Row],[Status_Clean]])),{"CONTACTED","QUALIFIED","CONVERTED"},0)),1,0)</f>
        <v>1</v>
      </c>
      <c r="O1449" cm="1">
        <f t="array" ref="O1449">_xlfn.SWITCH(UPPER(TRIM(Table2[[#This Row],[Status_Clean]])),"NEW",1,"CONTACTED",2,"QUALIFIED",3,"CONVERTED",4,"LOST",5,99)</f>
        <v>3</v>
      </c>
      <c r="P1449" t="s">
        <v>4289</v>
      </c>
      <c r="Q1449" t="s">
        <v>8354</v>
      </c>
      <c r="R1449" t="s">
        <v>8354</v>
      </c>
      <c r="S1449">
        <v>45130</v>
      </c>
      <c r="T1449" t="s">
        <v>7261</v>
      </c>
      <c r="U1449">
        <v>45130</v>
      </c>
      <c r="V1449" t="s">
        <v>7305</v>
      </c>
      <c r="W1449" t="s">
        <v>7263</v>
      </c>
      <c r="X1449" t="s">
        <v>7288</v>
      </c>
      <c r="Y1449" t="s">
        <v>7293</v>
      </c>
      <c r="Z1449">
        <v>7</v>
      </c>
      <c r="AA1449">
        <v>7</v>
      </c>
      <c r="AB1449" t="str" cm="1">
        <f t="array" ref="AB1449">_xlfn.LET(_xlpm.x,IFERROR(VALUE(Table2[[#This Row],[Response_Time_Hours]]),""),IF(_xlpm.x="","CHECK",_xlfn.IFS(_xlpm.x&lt;=1,"Immediate",_xlpm.x&lt;=6,"Fast",_xlpm.x&lt;=24,"Moderate",_xlpm.x&gt;24,"Delayed")))</f>
        <v>Moderate</v>
      </c>
      <c r="AC1449">
        <v>12</v>
      </c>
      <c r="AD1449" t="str" cm="1">
        <f t="array" ref="AD1449">IF(Table2[[#This Row],[Interaction_Count_Final]]="","N/A",_xlfn.IFS(Table2[[#This Row],[Interaction_Count_Final]]&lt;=2,"Low",Table2[[#This Row],[Interaction_Count_Final]]&lt;=5,"Medium",Table2[[#This Row],[Interaction_Count_Final]]&gt;=6,"High",TRUE,"CHECK"))</f>
        <v>High</v>
      </c>
      <c r="AE1449" t="s">
        <v>7289</v>
      </c>
      <c r="AF1449" t="b">
        <v>1</v>
      </c>
      <c r="AG1449" t="b">
        <v>1</v>
      </c>
      <c r="AH1449">
        <v>1830</v>
      </c>
      <c r="AI1449">
        <v>45130</v>
      </c>
      <c r="AJ1449" t="b">
        <v>1</v>
      </c>
      <c r="AK1449" t="str" cm="1">
        <f t="array" ref="AK1449">_xlfn.LET(
  _xlpm.txt,TRIM(Raw_Data!F1449),
  _xlpm.norm,SUBSTITUTE(SUBSTITUTE(_xlpm.txt,"-","/"),".","/"),
  _xlpm.p,_xlfn.TEXTSPLIT(_xlpm.norm,"/"),
  _xlpm.a,VALUE(INDEX(_xlpm.p,1)),
  _xlpm.b,VALUE(INDEX(_xlpm.p,2)),
  IF(AND(_xlpm.a&lt;=12,_xlpm.b&lt;=12),"REVIEW_AMBIGUOUS","OK")
)</f>
        <v>OK</v>
      </c>
    </row>
    <row r="1450" spans="1:37">
      <c r="A1450" t="s">
        <v>4290</v>
      </c>
      <c r="B1450" t="s">
        <v>4290</v>
      </c>
      <c r="C1450" t="b">
        <v>0</v>
      </c>
      <c r="D1450" t="s">
        <v>7257</v>
      </c>
      <c r="E1450" t="s">
        <v>4291</v>
      </c>
      <c r="F1450" t="s">
        <v>4291</v>
      </c>
      <c r="G1450" t="s">
        <v>7274</v>
      </c>
      <c r="H1450" t="s">
        <v>374</v>
      </c>
      <c r="I1450" t="s">
        <v>374</v>
      </c>
      <c r="J1450" t="s">
        <v>7308</v>
      </c>
      <c r="K1450" t="s">
        <v>7259</v>
      </c>
      <c r="L1450" t="s">
        <v>193</v>
      </c>
      <c r="M1450">
        <f>IF(UPPER(TRIM(Table2[[#This Row],[Status_Clean]]))="CONVERTED",1,0)</f>
        <v>0</v>
      </c>
      <c r="N1450">
        <f>IF(ISNUMBER(MATCH(UPPER(TRIM(Table2[[#This Row],[Status_Clean]])),{"CONTACTED","QUALIFIED","CONVERTED"},0)),1,0)</f>
        <v>0</v>
      </c>
      <c r="O1450" cm="1">
        <f t="array" ref="O1450">_xlfn.SWITCH(UPPER(TRIM(Table2[[#This Row],[Status_Clean]])),"NEW",1,"CONTACTED",2,"QUALIFIED",3,"CONVERTED",4,"LOST",5,99)</f>
        <v>1</v>
      </c>
      <c r="P1450">
        <v>45480</v>
      </c>
      <c r="Q1450" t="s">
        <v>8355</v>
      </c>
      <c r="R1450" t="s">
        <v>8355</v>
      </c>
      <c r="S1450">
        <v>45480</v>
      </c>
      <c r="T1450" t="s">
        <v>7261</v>
      </c>
      <c r="U1450">
        <v>45480</v>
      </c>
      <c r="V1450" t="s">
        <v>7305</v>
      </c>
      <c r="W1450" t="s">
        <v>7271</v>
      </c>
      <c r="X1450" t="s">
        <v>7288</v>
      </c>
      <c r="Y1450" t="s">
        <v>7293</v>
      </c>
      <c r="Z1450">
        <v>22</v>
      </c>
      <c r="AA1450">
        <v>22</v>
      </c>
      <c r="AB1450" t="str" cm="1">
        <f t="array" ref="AB1450">_xlfn.LET(_xlpm.x,IFERROR(VALUE(Table2[[#This Row],[Response_Time_Hours]]),""),IF(_xlpm.x="","CHECK",_xlfn.IFS(_xlpm.x&lt;=1,"Immediate",_xlpm.x&lt;=6,"Fast",_xlpm.x&lt;=24,"Moderate",_xlpm.x&gt;24,"Delayed")))</f>
        <v>Moderate</v>
      </c>
      <c r="AC1450">
        <v>37</v>
      </c>
      <c r="AD1450" t="str" cm="1">
        <f t="array" ref="AD1450">IF(Table2[[#This Row],[Interaction_Count_Final]]="","N/A",_xlfn.IFS(Table2[[#This Row],[Interaction_Count_Final]]&lt;=2,"Low",Table2[[#This Row],[Interaction_Count_Final]]&lt;=5,"Medium",Table2[[#This Row],[Interaction_Count_Final]]&gt;=6,"High",TRUE,"CHECK"))</f>
        <v>High</v>
      </c>
      <c r="AE1450" t="s">
        <v>7289</v>
      </c>
      <c r="AF1450" t="b">
        <v>1</v>
      </c>
      <c r="AG1450" t="b">
        <v>1</v>
      </c>
      <c r="AH1450">
        <v>1831</v>
      </c>
      <c r="AI1450">
        <v>45480</v>
      </c>
      <c r="AJ1450" t="b">
        <v>1</v>
      </c>
      <c r="AK1450" t="e" cm="1">
        <f t="array" ref="AK1450">_xlfn.LET(
  _xlpm.txt,TRIM(Raw_Data!F1450),
  _xlpm.norm,SUBSTITUTE(SUBSTITUTE(_xlpm.txt,"-","/"),".","/"),
  _xlpm.p,_xlfn.TEXTSPLIT(_xlpm.norm,"/"),
  _xlpm.a,VALUE(INDEX(_xlpm.p,1)),
  _xlpm.b,VALUE(INDEX(_xlpm.p,2)),
  IF(AND(_xlpm.a&lt;=12,_xlpm.b&lt;=12),"REVIEW_AMBIGUOUS","OK")
)</f>
        <v>#REF!</v>
      </c>
    </row>
    <row r="1451" spans="1:37">
      <c r="A1451" t="s">
        <v>4292</v>
      </c>
      <c r="B1451" t="s">
        <v>4292</v>
      </c>
      <c r="C1451" t="b">
        <v>0</v>
      </c>
      <c r="D1451" t="s">
        <v>7257</v>
      </c>
      <c r="E1451" t="s">
        <v>4293</v>
      </c>
      <c r="F1451" t="s">
        <v>4293</v>
      </c>
      <c r="G1451" t="s">
        <v>7268</v>
      </c>
      <c r="H1451" t="s">
        <v>374</v>
      </c>
      <c r="I1451" t="s">
        <v>374</v>
      </c>
      <c r="J1451" t="s">
        <v>7308</v>
      </c>
      <c r="K1451" t="s">
        <v>7365</v>
      </c>
      <c r="L1451" t="s">
        <v>250</v>
      </c>
      <c r="M1451">
        <f>IF(UPPER(TRIM(Table2[[#This Row],[Status_Clean]]))="CONVERTED",1,0)</f>
        <v>1</v>
      </c>
      <c r="N1451">
        <f>IF(ISNUMBER(MATCH(UPPER(TRIM(Table2[[#This Row],[Status_Clean]])),{"CONTACTED","QUALIFIED","CONVERTED"},0)),1,0)</f>
        <v>1</v>
      </c>
      <c r="O1451" cm="1">
        <f t="array" ref="O1451">_xlfn.SWITCH(UPPER(TRIM(Table2[[#This Row],[Status_Clean]])),"NEW",1,"CONTACTED",2,"QUALIFIED",3,"CONVERTED",4,"LOST",5,99)</f>
        <v>4</v>
      </c>
      <c r="P1451">
        <v>45005</v>
      </c>
      <c r="Q1451" t="s">
        <v>8356</v>
      </c>
      <c r="R1451" t="s">
        <v>8356</v>
      </c>
      <c r="S1451">
        <v>45005</v>
      </c>
      <c r="T1451" t="s">
        <v>7261</v>
      </c>
      <c r="U1451">
        <v>45005</v>
      </c>
      <c r="V1451" t="s">
        <v>7295</v>
      </c>
      <c r="W1451" t="s">
        <v>7263</v>
      </c>
      <c r="X1451" t="s">
        <v>7284</v>
      </c>
      <c r="Y1451" t="s">
        <v>7298</v>
      </c>
      <c r="Z1451" t="s">
        <v>2451</v>
      </c>
      <c r="AA1451">
        <v>67.5</v>
      </c>
      <c r="AB1451" t="str" cm="1">
        <f t="array" ref="AB1451">_xlfn.LET(_xlpm.x,IFERROR(VALUE(Table2[[#This Row],[Response_Time_Hours]]),""),IF(_xlpm.x="","CHECK",_xlfn.IFS(_xlpm.x&lt;=1,"Immediate",_xlpm.x&lt;=6,"Fast",_xlpm.x&lt;=24,"Moderate",_xlpm.x&gt;24,"Delayed")))</f>
        <v>Delayed</v>
      </c>
      <c r="AC1451" t="s">
        <v>232</v>
      </c>
      <c r="AD1451" t="str" cm="1">
        <f t="array" ref="AD1451">IF(Table2[[#This Row],[Interaction_Count_Final]]="","N/A",_xlfn.IFS(Table2[[#This Row],[Interaction_Count_Final]]&lt;=2,"Low",Table2[[#This Row],[Interaction_Count_Final]]&lt;=5,"Medium",Table2[[#This Row],[Interaction_Count_Final]]&gt;=6,"High",TRUE,"CHECK"))</f>
        <v>High</v>
      </c>
      <c r="AE1451" t="s">
        <v>7289</v>
      </c>
      <c r="AF1451" t="b">
        <v>1</v>
      </c>
      <c r="AG1451" t="b">
        <v>1</v>
      </c>
      <c r="AH1451">
        <v>1833</v>
      </c>
      <c r="AI1451">
        <v>45005</v>
      </c>
      <c r="AJ1451" t="b">
        <v>1</v>
      </c>
      <c r="AK1451" t="e" cm="1">
        <f t="array" ref="AK1451">_xlfn.LET(
  _xlpm.txt,TRIM(Raw_Data!F1451),
  _xlpm.norm,SUBSTITUTE(SUBSTITUTE(_xlpm.txt,"-","/"),".","/"),
  _xlpm.p,_xlfn.TEXTSPLIT(_xlpm.norm,"/"),
  _xlpm.a,VALUE(INDEX(_xlpm.p,1)),
  _xlpm.b,VALUE(INDEX(_xlpm.p,2)),
  IF(AND(_xlpm.a&lt;=12,_xlpm.b&lt;=12),"REVIEW_AMBIGUOUS","OK")
)</f>
        <v>#REF!</v>
      </c>
    </row>
    <row r="1452" spans="1:37">
      <c r="A1452" t="s">
        <v>4294</v>
      </c>
      <c r="B1452" t="s">
        <v>4294</v>
      </c>
      <c r="C1452" t="b">
        <v>0</v>
      </c>
      <c r="D1452" t="s">
        <v>7257</v>
      </c>
      <c r="E1452" t="s">
        <v>4295</v>
      </c>
      <c r="F1452" t="s">
        <v>4295</v>
      </c>
      <c r="G1452" t="s">
        <v>7303</v>
      </c>
      <c r="H1452" t="s">
        <v>585</v>
      </c>
      <c r="I1452" t="s">
        <v>585</v>
      </c>
      <c r="J1452" t="s">
        <v>222</v>
      </c>
      <c r="K1452" t="s">
        <v>125</v>
      </c>
      <c r="L1452" t="s">
        <v>125</v>
      </c>
      <c r="M1452">
        <f>IF(UPPER(TRIM(Table2[[#This Row],[Status_Clean]]))="CONVERTED",1,0)</f>
        <v>0</v>
      </c>
      <c r="N1452">
        <f>IF(ISNUMBER(MATCH(UPPER(TRIM(Table2[[#This Row],[Status_Clean]])),{"CONTACTED","QUALIFIED","CONVERTED"},0)),1,0)</f>
        <v>1</v>
      </c>
      <c r="O1452" cm="1">
        <f t="array" ref="O1452">_xlfn.SWITCH(UPPER(TRIM(Table2[[#This Row],[Status_Clean]])),"NEW",1,"CONTACTED",2,"QUALIFIED",3,"CONVERTED",4,"LOST",5,99)</f>
        <v>2</v>
      </c>
      <c r="P1452" t="s">
        <v>4296</v>
      </c>
      <c r="Q1452" t="s">
        <v>8357</v>
      </c>
      <c r="R1452" t="s">
        <v>8357</v>
      </c>
      <c r="S1452">
        <v>45443</v>
      </c>
      <c r="T1452" t="s">
        <v>7261</v>
      </c>
      <c r="U1452">
        <v>45443</v>
      </c>
      <c r="V1452" t="s">
        <v>7314</v>
      </c>
      <c r="W1452" t="s">
        <v>7271</v>
      </c>
      <c r="X1452" t="s">
        <v>7277</v>
      </c>
      <c r="Y1452" t="s">
        <v>7312</v>
      </c>
      <c r="Z1452" t="s">
        <v>4297</v>
      </c>
      <c r="AA1452">
        <v>66</v>
      </c>
      <c r="AB1452" t="str" cm="1">
        <f t="array" ref="AB1452">_xlfn.LET(_xlpm.x,IFERROR(VALUE(Table2[[#This Row],[Response_Time_Hours]]),""),IF(_xlpm.x="","CHECK",_xlfn.IFS(_xlpm.x&lt;=1,"Immediate",_xlpm.x&lt;=6,"Fast",_xlpm.x&lt;=24,"Moderate",_xlpm.x&gt;24,"Delayed")))</f>
        <v>Delayed</v>
      </c>
      <c r="AC1452">
        <v>22</v>
      </c>
      <c r="AD1452" t="str" cm="1">
        <f t="array" ref="AD1452">IF(Table2[[#This Row],[Interaction_Count_Final]]="","N/A",_xlfn.IFS(Table2[[#This Row],[Interaction_Count_Final]]&lt;=2,"Low",Table2[[#This Row],[Interaction_Count_Final]]&lt;=5,"Medium",Table2[[#This Row],[Interaction_Count_Final]]&gt;=6,"High",TRUE,"CHECK"))</f>
        <v>High</v>
      </c>
      <c r="AE1452" t="s">
        <v>7289</v>
      </c>
      <c r="AF1452" t="b">
        <v>1</v>
      </c>
      <c r="AG1452" t="b">
        <v>1</v>
      </c>
      <c r="AH1452">
        <v>1835</v>
      </c>
      <c r="AI1452">
        <v>45443</v>
      </c>
      <c r="AJ1452" t="b">
        <v>1</v>
      </c>
      <c r="AK1452" t="e" cm="1">
        <f t="array" ref="AK1452">_xlfn.LET(
  _xlpm.txt,TRIM(Raw_Data!F1452),
  _xlpm.norm,SUBSTITUTE(SUBSTITUTE(_xlpm.txt,"-","/"),".","/"),
  _xlpm.p,_xlfn.TEXTSPLIT(_xlpm.norm,"/"),
  _xlpm.a,VALUE(INDEX(_xlpm.p,1)),
  _xlpm.b,VALUE(INDEX(_xlpm.p,2)),
  IF(AND(_xlpm.a&lt;=12,_xlpm.b&lt;=12),"REVIEW_AMBIGUOUS","OK")
)</f>
        <v>#REF!</v>
      </c>
    </row>
    <row r="1453" spans="1:37">
      <c r="A1453" t="s">
        <v>4298</v>
      </c>
      <c r="B1453" t="s">
        <v>4298</v>
      </c>
      <c r="C1453" t="b">
        <v>1</v>
      </c>
      <c r="D1453" t="s">
        <v>7257</v>
      </c>
      <c r="E1453" t="s">
        <v>4299</v>
      </c>
      <c r="F1453" t="s">
        <v>4299</v>
      </c>
      <c r="G1453" t="s">
        <v>7280</v>
      </c>
      <c r="H1453" t="s">
        <v>363</v>
      </c>
      <c r="I1453" t="s">
        <v>363</v>
      </c>
      <c r="J1453" t="s">
        <v>363</v>
      </c>
      <c r="K1453" t="s">
        <v>71</v>
      </c>
      <c r="L1453" t="s">
        <v>71</v>
      </c>
      <c r="M1453">
        <f>IF(UPPER(TRIM(Table2[[#This Row],[Status_Clean]]))="CONVERTED",1,0)</f>
        <v>0</v>
      </c>
      <c r="N1453">
        <f>IF(ISNUMBER(MATCH(UPPER(TRIM(Table2[[#This Row],[Status_Clean]])),{"CONTACTED","QUALIFIED","CONVERTED"},0)),1,0)</f>
        <v>1</v>
      </c>
      <c r="O1453" cm="1">
        <f t="array" ref="O1453">_xlfn.SWITCH(UPPER(TRIM(Table2[[#This Row],[Status_Clean]])),"NEW",1,"CONTACTED",2,"QUALIFIED",3,"CONVERTED",4,"LOST",5,99)</f>
        <v>3</v>
      </c>
      <c r="P1453" t="s">
        <v>4300</v>
      </c>
      <c r="Q1453" t="s">
        <v>7780</v>
      </c>
      <c r="R1453" t="s">
        <v>7780</v>
      </c>
      <c r="S1453">
        <v>45516</v>
      </c>
      <c r="T1453" t="s">
        <v>7261</v>
      </c>
      <c r="U1453">
        <v>45516</v>
      </c>
      <c r="V1453" t="s">
        <v>7310</v>
      </c>
      <c r="W1453" t="s">
        <v>7271</v>
      </c>
      <c r="X1453" t="s">
        <v>7288</v>
      </c>
      <c r="Y1453" t="s">
        <v>7298</v>
      </c>
      <c r="Z1453">
        <v>32.5</v>
      </c>
      <c r="AA1453">
        <v>32.5</v>
      </c>
      <c r="AB1453" t="str" cm="1">
        <f t="array" ref="AB1453">_xlfn.LET(_xlpm.x,IFERROR(VALUE(Table2[[#This Row],[Response_Time_Hours]]),""),IF(_xlpm.x="","CHECK",_xlfn.IFS(_xlpm.x&lt;=1,"Immediate",_xlpm.x&lt;=6,"Fast",_xlpm.x&lt;=24,"Moderate",_xlpm.x&gt;24,"Delayed")))</f>
        <v>Delayed</v>
      </c>
      <c r="AC1453">
        <v>15</v>
      </c>
      <c r="AD1453" t="str" cm="1">
        <f t="array" ref="AD1453">IF(Table2[[#This Row],[Interaction_Count_Final]]="","N/A",_xlfn.IFS(Table2[[#This Row],[Interaction_Count_Final]]&lt;=2,"Low",Table2[[#This Row],[Interaction_Count_Final]]&lt;=5,"Medium",Table2[[#This Row],[Interaction_Count_Final]]&gt;=6,"High",TRUE,"CHECK"))</f>
        <v>High</v>
      </c>
      <c r="AE1453" t="s">
        <v>7266</v>
      </c>
      <c r="AF1453" t="b">
        <v>1</v>
      </c>
      <c r="AG1453" t="b">
        <v>1</v>
      </c>
      <c r="AH1453">
        <v>1836</v>
      </c>
      <c r="AI1453">
        <v>45516</v>
      </c>
      <c r="AJ1453" t="b">
        <v>1</v>
      </c>
      <c r="AK1453" t="str" cm="1">
        <f t="array" ref="AK1453">_xlfn.LET(
  _xlpm.txt,TRIM(Raw_Data!F1453),
  _xlpm.norm,SUBSTITUTE(SUBSTITUTE(_xlpm.txt,"-","/"),".","/"),
  _xlpm.p,_xlfn.TEXTSPLIT(_xlpm.norm,"/"),
  _xlpm.a,VALUE(INDEX(_xlpm.p,1)),
  _xlpm.b,VALUE(INDEX(_xlpm.p,2)),
  IF(AND(_xlpm.a&lt;=12,_xlpm.b&lt;=12),"REVIEW_AMBIGUOUS","OK")
)</f>
        <v>REVIEW_AMBIGUOUS</v>
      </c>
    </row>
    <row r="1454" spans="1:37">
      <c r="A1454" t="s">
        <v>4301</v>
      </c>
      <c r="B1454" t="s">
        <v>4301</v>
      </c>
      <c r="C1454" t="b">
        <v>0</v>
      </c>
      <c r="D1454" t="s">
        <v>7257</v>
      </c>
      <c r="E1454" t="s">
        <v>4302</v>
      </c>
      <c r="F1454" t="s">
        <v>4302</v>
      </c>
      <c r="G1454" t="s">
        <v>7303</v>
      </c>
      <c r="H1454" t="s">
        <v>457</v>
      </c>
      <c r="I1454" t="s">
        <v>457</v>
      </c>
      <c r="J1454" t="s">
        <v>792</v>
      </c>
      <c r="K1454" t="s">
        <v>193</v>
      </c>
      <c r="L1454" t="s">
        <v>193</v>
      </c>
      <c r="M1454">
        <f>IF(UPPER(TRIM(Table2[[#This Row],[Status_Clean]]))="CONVERTED",1,0)</f>
        <v>0</v>
      </c>
      <c r="N1454">
        <f>IF(ISNUMBER(MATCH(UPPER(TRIM(Table2[[#This Row],[Status_Clean]])),{"CONTACTED","QUALIFIED","CONVERTED"},0)),1,0)</f>
        <v>0</v>
      </c>
      <c r="O1454" cm="1">
        <f t="array" ref="O1454">_xlfn.SWITCH(UPPER(TRIM(Table2[[#This Row],[Status_Clean]])),"NEW",1,"CONTACTED",2,"QUALIFIED",3,"CONVERTED",4,"LOST",5,99)</f>
        <v>1</v>
      </c>
      <c r="P1454">
        <v>45045</v>
      </c>
      <c r="Q1454" t="s">
        <v>8358</v>
      </c>
      <c r="R1454" t="s">
        <v>8358</v>
      </c>
      <c r="S1454">
        <v>45045</v>
      </c>
      <c r="T1454" t="s">
        <v>7261</v>
      </c>
      <c r="U1454">
        <v>45045</v>
      </c>
      <c r="V1454" t="s">
        <v>7297</v>
      </c>
      <c r="W1454" t="s">
        <v>7263</v>
      </c>
      <c r="X1454" t="s">
        <v>7277</v>
      </c>
      <c r="Y1454" t="s">
        <v>7278</v>
      </c>
      <c r="Z1454" t="s">
        <v>223</v>
      </c>
      <c r="AA1454">
        <v>69.599999999999994</v>
      </c>
      <c r="AB1454" t="str" cm="1">
        <f t="array" ref="AB1454">_xlfn.LET(_xlpm.x,IFERROR(VALUE(Table2[[#This Row],[Response_Time_Hours]]),""),IF(_xlpm.x="","CHECK",_xlfn.IFS(_xlpm.x&lt;=1,"Immediate",_xlpm.x&lt;=6,"Fast",_xlpm.x&lt;=24,"Moderate",_xlpm.x&gt;24,"Delayed")))</f>
        <v>Delayed</v>
      </c>
      <c r="AC1454">
        <v>20</v>
      </c>
      <c r="AD1454" t="str" cm="1">
        <f t="array" ref="AD1454">IF(Table2[[#This Row],[Interaction_Count_Final]]="","N/A",_xlfn.IFS(Table2[[#This Row],[Interaction_Count_Final]]&lt;=2,"Low",Table2[[#This Row],[Interaction_Count_Final]]&lt;=5,"Medium",Table2[[#This Row],[Interaction_Count_Final]]&gt;=6,"High",TRUE,"CHECK"))</f>
        <v>High</v>
      </c>
      <c r="AE1454" t="s">
        <v>7273</v>
      </c>
      <c r="AF1454" t="b">
        <v>1</v>
      </c>
      <c r="AG1454" t="b">
        <v>1</v>
      </c>
      <c r="AH1454">
        <v>1837</v>
      </c>
      <c r="AI1454">
        <v>45045</v>
      </c>
      <c r="AJ1454" t="b">
        <v>1</v>
      </c>
      <c r="AK1454" t="e" cm="1">
        <f t="array" ref="AK1454">_xlfn.LET(
  _xlpm.txt,TRIM(Raw_Data!F1454),
  _xlpm.norm,SUBSTITUTE(SUBSTITUTE(_xlpm.txt,"-","/"),".","/"),
  _xlpm.p,_xlfn.TEXTSPLIT(_xlpm.norm,"/"),
  _xlpm.a,VALUE(INDEX(_xlpm.p,1)),
  _xlpm.b,VALUE(INDEX(_xlpm.p,2)),
  IF(AND(_xlpm.a&lt;=12,_xlpm.b&lt;=12),"REVIEW_AMBIGUOUS","OK")
)</f>
        <v>#REF!</v>
      </c>
    </row>
    <row r="1455" spans="1:37">
      <c r="A1455" t="s">
        <v>4303</v>
      </c>
      <c r="B1455" t="s">
        <v>4303</v>
      </c>
      <c r="C1455" t="b">
        <v>0</v>
      </c>
      <c r="D1455" t="s">
        <v>7257</v>
      </c>
      <c r="E1455" t="s">
        <v>4304</v>
      </c>
      <c r="F1455" t="s">
        <v>4304</v>
      </c>
      <c r="G1455" t="s">
        <v>7268</v>
      </c>
      <c r="H1455" t="s">
        <v>222</v>
      </c>
      <c r="I1455" t="s">
        <v>222</v>
      </c>
      <c r="J1455" t="s">
        <v>222</v>
      </c>
      <c r="K1455" t="s">
        <v>125</v>
      </c>
      <c r="L1455" t="s">
        <v>125</v>
      </c>
      <c r="M1455">
        <f>IF(UPPER(TRIM(Table2[[#This Row],[Status_Clean]]))="CONVERTED",1,0)</f>
        <v>0</v>
      </c>
      <c r="N1455">
        <f>IF(ISNUMBER(MATCH(UPPER(TRIM(Table2[[#This Row],[Status_Clean]])),{"CONTACTED","QUALIFIED","CONVERTED"},0)),1,0)</f>
        <v>1</v>
      </c>
      <c r="O1455" cm="1">
        <f t="array" ref="O1455">_xlfn.SWITCH(UPPER(TRIM(Table2[[#This Row],[Status_Clean]])),"NEW",1,"CONTACTED",2,"QUALIFIED",3,"CONVERTED",4,"LOST",5,99)</f>
        <v>2</v>
      </c>
      <c r="P1455">
        <v>45339</v>
      </c>
      <c r="Q1455" t="s">
        <v>7926</v>
      </c>
      <c r="R1455" t="s">
        <v>7926</v>
      </c>
      <c r="S1455">
        <v>45339</v>
      </c>
      <c r="T1455" t="s">
        <v>7261</v>
      </c>
      <c r="U1455">
        <v>45339</v>
      </c>
      <c r="V1455" t="s">
        <v>7283</v>
      </c>
      <c r="W1455" t="s">
        <v>7271</v>
      </c>
      <c r="X1455" t="s">
        <v>7284</v>
      </c>
      <c r="Y1455" t="s">
        <v>7278</v>
      </c>
      <c r="Z1455" t="s">
        <v>4305</v>
      </c>
      <c r="AA1455">
        <v>40</v>
      </c>
      <c r="AB1455" t="str" cm="1">
        <f t="array" ref="AB1455">_xlfn.LET(_xlpm.x,IFERROR(VALUE(Table2[[#This Row],[Response_Time_Hours]]),""),IF(_xlpm.x="","CHECK",_xlfn.IFS(_xlpm.x&lt;=1,"Immediate",_xlpm.x&lt;=6,"Fast",_xlpm.x&lt;=24,"Moderate",_xlpm.x&gt;24,"Delayed")))</f>
        <v>Delayed</v>
      </c>
      <c r="AC1455">
        <v>24</v>
      </c>
      <c r="AD1455" t="str" cm="1">
        <f t="array" ref="AD1455">IF(Table2[[#This Row],[Interaction_Count_Final]]="","N/A",_xlfn.IFS(Table2[[#This Row],[Interaction_Count_Final]]&lt;=2,"Low",Table2[[#This Row],[Interaction_Count_Final]]&lt;=5,"Medium",Table2[[#This Row],[Interaction_Count_Final]]&gt;=6,"High",TRUE,"CHECK"))</f>
        <v>High</v>
      </c>
      <c r="AE1455" t="s">
        <v>7273</v>
      </c>
      <c r="AF1455" t="b">
        <v>1</v>
      </c>
      <c r="AG1455" t="b">
        <v>1</v>
      </c>
      <c r="AH1455">
        <v>1838</v>
      </c>
      <c r="AI1455">
        <v>45339</v>
      </c>
      <c r="AJ1455" t="b">
        <v>1</v>
      </c>
      <c r="AK1455" t="e" cm="1">
        <f t="array" ref="AK1455">_xlfn.LET(
  _xlpm.txt,TRIM(Raw_Data!F1455),
  _xlpm.norm,SUBSTITUTE(SUBSTITUTE(_xlpm.txt,"-","/"),".","/"),
  _xlpm.p,_xlfn.TEXTSPLIT(_xlpm.norm,"/"),
  _xlpm.a,VALUE(INDEX(_xlpm.p,1)),
  _xlpm.b,VALUE(INDEX(_xlpm.p,2)),
  IF(AND(_xlpm.a&lt;=12,_xlpm.b&lt;=12),"REVIEW_AMBIGUOUS","OK")
)</f>
        <v>#REF!</v>
      </c>
    </row>
    <row r="1456" spans="1:37">
      <c r="A1456" t="s">
        <v>4306</v>
      </c>
      <c r="B1456" t="s">
        <v>4306</v>
      </c>
      <c r="C1456" t="b">
        <v>1</v>
      </c>
      <c r="D1456" t="s">
        <v>7257</v>
      </c>
      <c r="E1456" t="s">
        <v>4307</v>
      </c>
      <c r="F1456" t="s">
        <v>4307</v>
      </c>
      <c r="G1456" t="s">
        <v>7303</v>
      </c>
      <c r="H1456" t="s">
        <v>363</v>
      </c>
      <c r="I1456" t="s">
        <v>363</v>
      </c>
      <c r="J1456" t="s">
        <v>363</v>
      </c>
      <c r="K1456" t="s">
        <v>7281</v>
      </c>
      <c r="L1456" t="s">
        <v>125</v>
      </c>
      <c r="M1456">
        <f>IF(UPPER(TRIM(Table2[[#This Row],[Status_Clean]]))="CONVERTED",1,0)</f>
        <v>0</v>
      </c>
      <c r="N1456">
        <f>IF(ISNUMBER(MATCH(UPPER(TRIM(Table2[[#This Row],[Status_Clean]])),{"CONTACTED","QUALIFIED","CONVERTED"},0)),1,0)</f>
        <v>1</v>
      </c>
      <c r="O1456" cm="1">
        <f t="array" ref="O1456">_xlfn.SWITCH(UPPER(TRIM(Table2[[#This Row],[Status_Clean]])),"NEW",1,"CONTACTED",2,"QUALIFIED",3,"CONVERTED",4,"LOST",5,99)</f>
        <v>2</v>
      </c>
      <c r="P1456" t="s">
        <v>4308</v>
      </c>
      <c r="Q1456" t="s">
        <v>8359</v>
      </c>
      <c r="R1456" t="s">
        <v>8359</v>
      </c>
      <c r="S1456">
        <v>45285</v>
      </c>
      <c r="T1456" t="s">
        <v>7261</v>
      </c>
      <c r="U1456">
        <v>45285</v>
      </c>
      <c r="V1456" t="s">
        <v>7262</v>
      </c>
      <c r="W1456" t="s">
        <v>7263</v>
      </c>
      <c r="X1456" t="s">
        <v>7264</v>
      </c>
      <c r="Y1456" t="s">
        <v>7298</v>
      </c>
      <c r="Z1456" t="s">
        <v>4309</v>
      </c>
      <c r="AA1456">
        <v>53.9</v>
      </c>
      <c r="AB1456" t="str" cm="1">
        <f t="array" ref="AB1456">_xlfn.LET(_xlpm.x,IFERROR(VALUE(Table2[[#This Row],[Response_Time_Hours]]),""),IF(_xlpm.x="","CHECK",_xlfn.IFS(_xlpm.x&lt;=1,"Immediate",_xlpm.x&lt;=6,"Fast",_xlpm.x&lt;=24,"Moderate",_xlpm.x&gt;24,"Delayed")))</f>
        <v>Delayed</v>
      </c>
      <c r="AC1456">
        <v>18</v>
      </c>
      <c r="AD1456" t="str" cm="1">
        <f t="array" ref="AD1456">IF(Table2[[#This Row],[Interaction_Count_Final]]="","N/A",_xlfn.IFS(Table2[[#This Row],[Interaction_Count_Final]]&lt;=2,"Low",Table2[[#This Row],[Interaction_Count_Final]]&lt;=5,"Medium",Table2[[#This Row],[Interaction_Count_Final]]&gt;=6,"High",TRUE,"CHECK"))</f>
        <v>High</v>
      </c>
      <c r="AE1456" t="s">
        <v>7266</v>
      </c>
      <c r="AF1456" t="b">
        <v>1</v>
      </c>
      <c r="AG1456" t="b">
        <v>1</v>
      </c>
      <c r="AH1456">
        <v>1839</v>
      </c>
      <c r="AI1456">
        <v>45285</v>
      </c>
      <c r="AJ1456" t="b">
        <v>1</v>
      </c>
      <c r="AK1456" t="str" cm="1">
        <f t="array" ref="AK1456">_xlfn.LET(
  _xlpm.txt,TRIM(Raw_Data!F1456),
  _xlpm.norm,SUBSTITUTE(SUBSTITUTE(_xlpm.txt,"-","/"),".","/"),
  _xlpm.p,_xlfn.TEXTSPLIT(_xlpm.norm,"/"),
  _xlpm.a,VALUE(INDEX(_xlpm.p,1)),
  _xlpm.b,VALUE(INDEX(_xlpm.p,2)),
  IF(AND(_xlpm.a&lt;=12,_xlpm.b&lt;=12),"REVIEW_AMBIGUOUS","OK")
)</f>
        <v>OK</v>
      </c>
    </row>
    <row r="1457" spans="1:37">
      <c r="A1457" t="s">
        <v>4310</v>
      </c>
      <c r="B1457" t="s">
        <v>4310</v>
      </c>
      <c r="C1457" t="b">
        <v>1</v>
      </c>
      <c r="D1457" t="s">
        <v>7257</v>
      </c>
      <c r="E1457" t="s">
        <v>4311</v>
      </c>
      <c r="F1457" t="s">
        <v>4311</v>
      </c>
      <c r="G1457" t="s">
        <v>7303</v>
      </c>
      <c r="H1457" t="s">
        <v>469</v>
      </c>
      <c r="I1457" t="s">
        <v>469</v>
      </c>
      <c r="J1457" t="s">
        <v>469</v>
      </c>
      <c r="K1457" t="s">
        <v>7368</v>
      </c>
      <c r="L1457" t="s">
        <v>173</v>
      </c>
      <c r="M1457">
        <f>IF(UPPER(TRIM(Table2[[#This Row],[Status_Clean]]))="CONVERTED",1,0)</f>
        <v>0</v>
      </c>
      <c r="N1457">
        <f>IF(ISNUMBER(MATCH(UPPER(TRIM(Table2[[#This Row],[Status_Clean]])),{"CONTACTED","QUALIFIED","CONVERTED"},0)),1,0)</f>
        <v>0</v>
      </c>
      <c r="O1457" cm="1">
        <f t="array" ref="O1457">_xlfn.SWITCH(UPPER(TRIM(Table2[[#This Row],[Status_Clean]])),"NEW",1,"CONTACTED",2,"QUALIFIED",3,"CONVERTED",4,"LOST",5,99)</f>
        <v>5</v>
      </c>
      <c r="P1457" t="s">
        <v>4312</v>
      </c>
      <c r="Q1457" t="s">
        <v>4312</v>
      </c>
      <c r="R1457" t="s">
        <v>4312</v>
      </c>
      <c r="S1457">
        <v>45305</v>
      </c>
      <c r="T1457" t="s">
        <v>7261</v>
      </c>
      <c r="U1457">
        <v>45305</v>
      </c>
      <c r="V1457" t="s">
        <v>7317</v>
      </c>
      <c r="W1457" t="s">
        <v>7271</v>
      </c>
      <c r="X1457" t="s">
        <v>7284</v>
      </c>
      <c r="Y1457" t="s">
        <v>7293</v>
      </c>
      <c r="Z1457" t="s">
        <v>4313</v>
      </c>
      <c r="AA1457">
        <v>42.6</v>
      </c>
      <c r="AB1457" t="str" cm="1">
        <f t="array" ref="AB1457">_xlfn.LET(_xlpm.x,IFERROR(VALUE(Table2[[#This Row],[Response_Time_Hours]]),""),IF(_xlpm.x="","CHECK",_xlfn.IFS(_xlpm.x&lt;=1,"Immediate",_xlpm.x&lt;=6,"Fast",_xlpm.x&lt;=24,"Moderate",_xlpm.x&gt;24,"Delayed")))</f>
        <v>Delayed</v>
      </c>
      <c r="AC1457">
        <v>22</v>
      </c>
      <c r="AD1457" t="str" cm="1">
        <f t="array" ref="AD1457">IF(Table2[[#This Row],[Interaction_Count_Final]]="","N/A",_xlfn.IFS(Table2[[#This Row],[Interaction_Count_Final]]&lt;=2,"Low",Table2[[#This Row],[Interaction_Count_Final]]&lt;=5,"Medium",Table2[[#This Row],[Interaction_Count_Final]]&gt;=6,"High",TRUE,"CHECK"))</f>
        <v>High</v>
      </c>
      <c r="AE1457" t="s">
        <v>7266</v>
      </c>
      <c r="AF1457" t="b">
        <v>1</v>
      </c>
      <c r="AG1457" t="b">
        <v>1</v>
      </c>
      <c r="AH1457">
        <v>1840</v>
      </c>
      <c r="AI1457">
        <v>45305</v>
      </c>
      <c r="AJ1457" t="b">
        <v>1</v>
      </c>
      <c r="AK1457" t="str" cm="1">
        <f t="array" ref="AK1457">_xlfn.LET(
  _xlpm.txt,TRIM(Raw_Data!F1457),
  _xlpm.norm,SUBSTITUTE(SUBSTITUTE(_xlpm.txt,"-","/"),".","/"),
  _xlpm.p,_xlfn.TEXTSPLIT(_xlpm.norm,"/"),
  _xlpm.a,VALUE(INDEX(_xlpm.p,1)),
  _xlpm.b,VALUE(INDEX(_xlpm.p,2)),
  IF(AND(_xlpm.a&lt;=12,_xlpm.b&lt;=12),"REVIEW_AMBIGUOUS","OK")
)</f>
        <v>OK</v>
      </c>
    </row>
    <row r="1458" spans="1:37">
      <c r="A1458" t="s">
        <v>4314</v>
      </c>
      <c r="B1458" t="s">
        <v>4314</v>
      </c>
      <c r="C1458" t="b">
        <v>1</v>
      </c>
      <c r="D1458" t="s">
        <v>7257</v>
      </c>
      <c r="E1458" t="s">
        <v>4315</v>
      </c>
      <c r="F1458" t="s">
        <v>4315</v>
      </c>
      <c r="G1458" t="s">
        <v>7274</v>
      </c>
      <c r="H1458" t="s">
        <v>363</v>
      </c>
      <c r="I1458" t="s">
        <v>363</v>
      </c>
      <c r="J1458" t="s">
        <v>363</v>
      </c>
      <c r="K1458" t="s">
        <v>7502</v>
      </c>
      <c r="L1458" t="s">
        <v>71</v>
      </c>
      <c r="M1458">
        <f>IF(UPPER(TRIM(Table2[[#This Row],[Status_Clean]]))="CONVERTED",1,0)</f>
        <v>0</v>
      </c>
      <c r="N1458">
        <f>IF(ISNUMBER(MATCH(UPPER(TRIM(Table2[[#This Row],[Status_Clean]])),{"CONTACTED","QUALIFIED","CONVERTED"},0)),1,0)</f>
        <v>1</v>
      </c>
      <c r="O1458" cm="1">
        <f t="array" ref="O1458">_xlfn.SWITCH(UPPER(TRIM(Table2[[#This Row],[Status_Clean]])),"NEW",1,"CONTACTED",2,"QUALIFIED",3,"CONVERTED",4,"LOST",5,99)</f>
        <v>3</v>
      </c>
      <c r="P1458" t="s">
        <v>812</v>
      </c>
      <c r="Q1458" t="s">
        <v>7524</v>
      </c>
      <c r="R1458" t="s">
        <v>7524</v>
      </c>
      <c r="S1458">
        <v>45489</v>
      </c>
      <c r="T1458" t="s">
        <v>7261</v>
      </c>
      <c r="U1458">
        <v>45489</v>
      </c>
      <c r="V1458" t="s">
        <v>7305</v>
      </c>
      <c r="W1458" t="s">
        <v>7271</v>
      </c>
      <c r="X1458" t="s">
        <v>7288</v>
      </c>
      <c r="Y1458" t="s">
        <v>7265</v>
      </c>
      <c r="Z1458" t="s">
        <v>72</v>
      </c>
      <c r="AA1458">
        <v>62.400000000000006</v>
      </c>
      <c r="AB1458" t="str" cm="1">
        <f t="array" ref="AB1458">_xlfn.LET(_xlpm.x,IFERROR(VALUE(Table2[[#This Row],[Response_Time_Hours]]),""),IF(_xlpm.x="","CHECK",_xlfn.IFS(_xlpm.x&lt;=1,"Immediate",_xlpm.x&lt;=6,"Fast",_xlpm.x&lt;=24,"Moderate",_xlpm.x&gt;24,"Delayed")))</f>
        <v>Delayed</v>
      </c>
      <c r="AC1458">
        <v>24</v>
      </c>
      <c r="AD1458" t="str" cm="1">
        <f t="array" ref="AD1458">IF(Table2[[#This Row],[Interaction_Count_Final]]="","N/A",_xlfn.IFS(Table2[[#This Row],[Interaction_Count_Final]]&lt;=2,"Low",Table2[[#This Row],[Interaction_Count_Final]]&lt;=5,"Medium",Table2[[#This Row],[Interaction_Count_Final]]&gt;=6,"High",TRUE,"CHECK"))</f>
        <v>High</v>
      </c>
      <c r="AE1458" t="s">
        <v>7289</v>
      </c>
      <c r="AF1458" t="b">
        <v>1</v>
      </c>
      <c r="AG1458" t="b">
        <v>1</v>
      </c>
      <c r="AH1458">
        <v>1841</v>
      </c>
      <c r="AI1458">
        <v>45489</v>
      </c>
      <c r="AJ1458" t="b">
        <v>1</v>
      </c>
      <c r="AK1458" t="str" cm="1">
        <f t="array" ref="AK1458">_xlfn.LET(
  _xlpm.txt,TRIM(Raw_Data!F1458),
  _xlpm.norm,SUBSTITUTE(SUBSTITUTE(_xlpm.txt,"-","/"),".","/"),
  _xlpm.p,_xlfn.TEXTSPLIT(_xlpm.norm,"/"),
  _xlpm.a,VALUE(INDEX(_xlpm.p,1)),
  _xlpm.b,VALUE(INDEX(_xlpm.p,2)),
  IF(AND(_xlpm.a&lt;=12,_xlpm.b&lt;=12),"REVIEW_AMBIGUOUS","OK")
)</f>
        <v>OK</v>
      </c>
    </row>
    <row r="1459" spans="1:37">
      <c r="A1459" t="s">
        <v>4316</v>
      </c>
      <c r="B1459" t="s">
        <v>4316</v>
      </c>
      <c r="C1459" t="b">
        <v>1</v>
      </c>
      <c r="D1459" t="s">
        <v>7257</v>
      </c>
      <c r="E1459" t="s">
        <v>4317</v>
      </c>
      <c r="F1459" t="s">
        <v>4317</v>
      </c>
      <c r="G1459" t="s">
        <v>7268</v>
      </c>
      <c r="H1459" t="s">
        <v>363</v>
      </c>
      <c r="I1459" t="s">
        <v>363</v>
      </c>
      <c r="J1459" t="s">
        <v>363</v>
      </c>
      <c r="K1459" t="s">
        <v>193</v>
      </c>
      <c r="L1459" t="s">
        <v>193</v>
      </c>
      <c r="M1459">
        <f>IF(UPPER(TRIM(Table2[[#This Row],[Status_Clean]]))="CONVERTED",1,0)</f>
        <v>0</v>
      </c>
      <c r="N1459">
        <f>IF(ISNUMBER(MATCH(UPPER(TRIM(Table2[[#This Row],[Status_Clean]])),{"CONTACTED","QUALIFIED","CONVERTED"},0)),1,0)</f>
        <v>0</v>
      </c>
      <c r="O1459" cm="1">
        <f t="array" ref="O1459">_xlfn.SWITCH(UPPER(TRIM(Table2[[#This Row],[Status_Clean]])),"NEW",1,"CONTACTED",2,"QUALIFIED",3,"CONVERTED",4,"LOST",5,99)</f>
        <v>1</v>
      </c>
      <c r="P1459">
        <v>45023</v>
      </c>
      <c r="Q1459" t="s">
        <v>7921</v>
      </c>
      <c r="R1459" t="s">
        <v>7921</v>
      </c>
      <c r="S1459">
        <v>45023</v>
      </c>
      <c r="T1459" t="s">
        <v>7261</v>
      </c>
      <c r="U1459">
        <v>45023</v>
      </c>
      <c r="V1459" t="s">
        <v>7297</v>
      </c>
      <c r="W1459" t="s">
        <v>7263</v>
      </c>
      <c r="X1459" t="s">
        <v>7277</v>
      </c>
      <c r="Y1459" t="s">
        <v>7312</v>
      </c>
      <c r="Z1459" t="s">
        <v>1647</v>
      </c>
      <c r="AA1459">
        <v>8.9</v>
      </c>
      <c r="AB1459" t="str" cm="1">
        <f t="array" ref="AB1459">_xlfn.LET(_xlpm.x,IFERROR(VALUE(Table2[[#This Row],[Response_Time_Hours]]),""),IF(_xlpm.x="","CHECK",_xlfn.IFS(_xlpm.x&lt;=1,"Immediate",_xlpm.x&lt;=6,"Fast",_xlpm.x&lt;=24,"Moderate",_xlpm.x&gt;24,"Delayed")))</f>
        <v>Moderate</v>
      </c>
      <c r="AC1459">
        <v>42</v>
      </c>
      <c r="AD1459" t="str" cm="1">
        <f t="array" ref="AD1459">IF(Table2[[#This Row],[Interaction_Count_Final]]="","N/A",_xlfn.IFS(Table2[[#This Row],[Interaction_Count_Final]]&lt;=2,"Low",Table2[[#This Row],[Interaction_Count_Final]]&lt;=5,"Medium",Table2[[#This Row],[Interaction_Count_Final]]&gt;=6,"High",TRUE,"CHECK"))</f>
        <v>High</v>
      </c>
      <c r="AE1459" t="s">
        <v>7273</v>
      </c>
      <c r="AF1459" t="b">
        <v>1</v>
      </c>
      <c r="AG1459" t="b">
        <v>1</v>
      </c>
      <c r="AH1459">
        <v>1842</v>
      </c>
      <c r="AI1459">
        <v>45023</v>
      </c>
      <c r="AJ1459" t="b">
        <v>1</v>
      </c>
      <c r="AK1459" t="e" cm="1">
        <f t="array" ref="AK1459">_xlfn.LET(
  _xlpm.txt,TRIM(Raw_Data!F1459),
  _xlpm.norm,SUBSTITUTE(SUBSTITUTE(_xlpm.txt,"-","/"),".","/"),
  _xlpm.p,_xlfn.TEXTSPLIT(_xlpm.norm,"/"),
  _xlpm.a,VALUE(INDEX(_xlpm.p,1)),
  _xlpm.b,VALUE(INDEX(_xlpm.p,2)),
  IF(AND(_xlpm.a&lt;=12,_xlpm.b&lt;=12),"REVIEW_AMBIGUOUS","OK")
)</f>
        <v>#REF!</v>
      </c>
    </row>
    <row r="1460" spans="1:37">
      <c r="A1460" t="s">
        <v>4318</v>
      </c>
      <c r="B1460" t="s">
        <v>4318</v>
      </c>
      <c r="C1460" t="b">
        <v>0</v>
      </c>
      <c r="D1460" t="s">
        <v>7257</v>
      </c>
      <c r="E1460" t="s">
        <v>4319</v>
      </c>
      <c r="F1460" t="s">
        <v>4319</v>
      </c>
      <c r="G1460" t="s">
        <v>7258</v>
      </c>
      <c r="H1460" t="s">
        <v>374</v>
      </c>
      <c r="I1460" t="s">
        <v>374</v>
      </c>
      <c r="J1460" t="s">
        <v>7308</v>
      </c>
      <c r="K1460" t="s">
        <v>193</v>
      </c>
      <c r="L1460" t="s">
        <v>193</v>
      </c>
      <c r="M1460">
        <f>IF(UPPER(TRIM(Table2[[#This Row],[Status_Clean]]))="CONVERTED",1,0)</f>
        <v>0</v>
      </c>
      <c r="N1460">
        <f>IF(ISNUMBER(MATCH(UPPER(TRIM(Table2[[#This Row],[Status_Clean]])),{"CONTACTED","QUALIFIED","CONVERTED"},0)),1,0)</f>
        <v>0</v>
      </c>
      <c r="O1460" cm="1">
        <f t="array" ref="O1460">_xlfn.SWITCH(UPPER(TRIM(Table2[[#This Row],[Status_Clean]])),"NEW",1,"CONTACTED",2,"QUALIFIED",3,"CONVERTED",4,"LOST",5,99)</f>
        <v>1</v>
      </c>
      <c r="P1460" t="s">
        <v>4320</v>
      </c>
      <c r="Q1460" t="s">
        <v>8360</v>
      </c>
      <c r="R1460" t="s">
        <v>8360</v>
      </c>
      <c r="S1460">
        <v>45223</v>
      </c>
      <c r="T1460" t="s">
        <v>7261</v>
      </c>
      <c r="U1460">
        <v>45223</v>
      </c>
      <c r="V1460" t="s">
        <v>7270</v>
      </c>
      <c r="W1460" t="s">
        <v>7263</v>
      </c>
      <c r="X1460" t="s">
        <v>7264</v>
      </c>
      <c r="Y1460" t="s">
        <v>7265</v>
      </c>
      <c r="Z1460">
        <v>33</v>
      </c>
      <c r="AA1460">
        <v>33</v>
      </c>
      <c r="AB1460" t="str" cm="1">
        <f t="array" ref="AB1460">_xlfn.LET(_xlpm.x,IFERROR(VALUE(Table2[[#This Row],[Response_Time_Hours]]),""),IF(_xlpm.x="","CHECK",_xlfn.IFS(_xlpm.x&lt;=1,"Immediate",_xlpm.x&lt;=6,"Fast",_xlpm.x&lt;=24,"Moderate",_xlpm.x&gt;24,"Delayed")))</f>
        <v>Delayed</v>
      </c>
      <c r="AC1460">
        <v>9</v>
      </c>
      <c r="AD1460" t="str" cm="1">
        <f t="array" ref="AD1460">IF(Table2[[#This Row],[Interaction_Count_Final]]="","N/A",_xlfn.IFS(Table2[[#This Row],[Interaction_Count_Final]]&lt;=2,"Low",Table2[[#This Row],[Interaction_Count_Final]]&lt;=5,"Medium",Table2[[#This Row],[Interaction_Count_Final]]&gt;=6,"High",TRUE,"CHECK"))</f>
        <v>High</v>
      </c>
      <c r="AE1460" t="s">
        <v>7273</v>
      </c>
      <c r="AF1460" t="b">
        <v>1</v>
      </c>
      <c r="AG1460" t="b">
        <v>1</v>
      </c>
      <c r="AH1460">
        <v>1843</v>
      </c>
      <c r="AI1460">
        <v>45223</v>
      </c>
      <c r="AJ1460" t="b">
        <v>1</v>
      </c>
      <c r="AK1460" t="str" cm="1">
        <f t="array" ref="AK1460">_xlfn.LET(
  _xlpm.txt,TRIM(Raw_Data!F1460),
  _xlpm.norm,SUBSTITUTE(SUBSTITUTE(_xlpm.txt,"-","/"),".","/"),
  _xlpm.p,_xlfn.TEXTSPLIT(_xlpm.norm,"/"),
  _xlpm.a,VALUE(INDEX(_xlpm.p,1)),
  _xlpm.b,VALUE(INDEX(_xlpm.p,2)),
  IF(AND(_xlpm.a&lt;=12,_xlpm.b&lt;=12),"REVIEW_AMBIGUOUS","OK")
)</f>
        <v>OK</v>
      </c>
    </row>
    <row r="1461" spans="1:37">
      <c r="A1461" t="s">
        <v>4321</v>
      </c>
      <c r="B1461" t="s">
        <v>4321</v>
      </c>
      <c r="C1461" t="b">
        <v>0</v>
      </c>
      <c r="D1461" t="s">
        <v>7257</v>
      </c>
      <c r="E1461" t="s">
        <v>4322</v>
      </c>
      <c r="F1461" t="s">
        <v>4322</v>
      </c>
      <c r="G1461" t="s">
        <v>7303</v>
      </c>
      <c r="H1461" t="s">
        <v>469</v>
      </c>
      <c r="I1461" t="s">
        <v>469</v>
      </c>
      <c r="J1461" t="s">
        <v>469</v>
      </c>
      <c r="K1461" t="s">
        <v>71</v>
      </c>
      <c r="L1461" t="s">
        <v>71</v>
      </c>
      <c r="M1461">
        <f>IF(UPPER(TRIM(Table2[[#This Row],[Status_Clean]]))="CONVERTED",1,0)</f>
        <v>0</v>
      </c>
      <c r="N1461">
        <f>IF(ISNUMBER(MATCH(UPPER(TRIM(Table2[[#This Row],[Status_Clean]])),{"CONTACTED","QUALIFIED","CONVERTED"},0)),1,0)</f>
        <v>1</v>
      </c>
      <c r="O1461" cm="1">
        <f t="array" ref="O1461">_xlfn.SWITCH(UPPER(TRIM(Table2[[#This Row],[Status_Clean]])),"NEW",1,"CONTACTED",2,"QUALIFIED",3,"CONVERTED",4,"LOST",5,99)</f>
        <v>3</v>
      </c>
      <c r="P1461" t="s">
        <v>4323</v>
      </c>
      <c r="Q1461" t="s">
        <v>7610</v>
      </c>
      <c r="R1461" t="s">
        <v>7610</v>
      </c>
      <c r="S1461">
        <v>45083</v>
      </c>
      <c r="T1461" t="s">
        <v>7261</v>
      </c>
      <c r="U1461">
        <v>45083</v>
      </c>
      <c r="V1461" t="s">
        <v>7276</v>
      </c>
      <c r="W1461" t="s">
        <v>7263</v>
      </c>
      <c r="X1461" t="s">
        <v>7277</v>
      </c>
      <c r="Y1461" t="s">
        <v>7265</v>
      </c>
      <c r="Z1461">
        <v>27</v>
      </c>
      <c r="AA1461">
        <v>27</v>
      </c>
      <c r="AB1461" t="str" cm="1">
        <f t="array" ref="AB1461">_xlfn.LET(_xlpm.x,IFERROR(VALUE(Table2[[#This Row],[Response_Time_Hours]]),""),IF(_xlpm.x="","CHECK",_xlfn.IFS(_xlpm.x&lt;=1,"Immediate",_xlpm.x&lt;=6,"Fast",_xlpm.x&lt;=24,"Moderate",_xlpm.x&gt;24,"Delayed")))</f>
        <v>Delayed</v>
      </c>
      <c r="AC1461">
        <v>31</v>
      </c>
      <c r="AD1461" t="str" cm="1">
        <f t="array" ref="AD1461">IF(Table2[[#This Row],[Interaction_Count_Final]]="","N/A",_xlfn.IFS(Table2[[#This Row],[Interaction_Count_Final]]&lt;=2,"Low",Table2[[#This Row],[Interaction_Count_Final]]&lt;=5,"Medium",Table2[[#This Row],[Interaction_Count_Final]]&gt;=6,"High",TRUE,"CHECK"))</f>
        <v>High</v>
      </c>
      <c r="AE1461" t="s">
        <v>7273</v>
      </c>
      <c r="AF1461" t="b">
        <v>1</v>
      </c>
      <c r="AG1461" t="b">
        <v>1</v>
      </c>
      <c r="AH1461">
        <v>1845</v>
      </c>
      <c r="AI1461">
        <v>45083</v>
      </c>
      <c r="AJ1461" t="b">
        <v>1</v>
      </c>
      <c r="AK1461" t="str" cm="1">
        <f t="array" ref="AK1461">_xlfn.LET(
  _xlpm.txt,TRIM(Raw_Data!F1461),
  _xlpm.norm,SUBSTITUTE(SUBSTITUTE(_xlpm.txt,"-","/"),".","/"),
  _xlpm.p,_xlfn.TEXTSPLIT(_xlpm.norm,"/"),
  _xlpm.a,VALUE(INDEX(_xlpm.p,1)),
  _xlpm.b,VALUE(INDEX(_xlpm.p,2)),
  IF(AND(_xlpm.a&lt;=12,_xlpm.b&lt;=12),"REVIEW_AMBIGUOUS","OK")
)</f>
        <v>REVIEW_AMBIGUOUS</v>
      </c>
    </row>
    <row r="1462" spans="1:37">
      <c r="A1462" t="s">
        <v>4324</v>
      </c>
      <c r="B1462" t="s">
        <v>4324</v>
      </c>
      <c r="C1462" t="b">
        <v>0</v>
      </c>
      <c r="D1462" t="s">
        <v>7257</v>
      </c>
      <c r="E1462" t="s">
        <v>4325</v>
      </c>
      <c r="F1462" t="s">
        <v>4325</v>
      </c>
      <c r="G1462" t="s">
        <v>7303</v>
      </c>
      <c r="H1462" t="s">
        <v>101</v>
      </c>
      <c r="I1462" t="s">
        <v>101</v>
      </c>
      <c r="J1462" t="s">
        <v>101</v>
      </c>
      <c r="K1462" t="s">
        <v>193</v>
      </c>
      <c r="L1462" t="s">
        <v>193</v>
      </c>
      <c r="M1462">
        <f>IF(UPPER(TRIM(Table2[[#This Row],[Status_Clean]]))="CONVERTED",1,0)</f>
        <v>0</v>
      </c>
      <c r="N1462">
        <f>IF(ISNUMBER(MATCH(UPPER(TRIM(Table2[[#This Row],[Status_Clean]])),{"CONTACTED","QUALIFIED","CONVERTED"},0)),1,0)</f>
        <v>0</v>
      </c>
      <c r="O1462" cm="1">
        <f t="array" ref="O1462">_xlfn.SWITCH(UPPER(TRIM(Table2[[#This Row],[Status_Clean]])),"NEW",1,"CONTACTED",2,"QUALIFIED",3,"CONVERTED",4,"LOST",5,99)</f>
        <v>1</v>
      </c>
      <c r="P1462" t="s">
        <v>4326</v>
      </c>
      <c r="Q1462" t="s">
        <v>8361</v>
      </c>
      <c r="R1462" t="s">
        <v>8361</v>
      </c>
      <c r="S1462">
        <v>45576</v>
      </c>
      <c r="T1462" t="s">
        <v>7261</v>
      </c>
      <c r="U1462">
        <v>45576</v>
      </c>
      <c r="V1462" t="s">
        <v>7270</v>
      </c>
      <c r="W1462" t="s">
        <v>7271</v>
      </c>
      <c r="X1462" t="s">
        <v>7264</v>
      </c>
      <c r="Y1462" t="s">
        <v>7312</v>
      </c>
      <c r="Z1462">
        <v>35</v>
      </c>
      <c r="AA1462">
        <v>35</v>
      </c>
      <c r="AB1462" t="str" cm="1">
        <f t="array" ref="AB1462">_xlfn.LET(_xlpm.x,IFERROR(VALUE(Table2[[#This Row],[Response_Time_Hours]]),""),IF(_xlpm.x="","CHECK",_xlfn.IFS(_xlpm.x&lt;=1,"Immediate",_xlpm.x&lt;=6,"Fast",_xlpm.x&lt;=24,"Moderate",_xlpm.x&gt;24,"Delayed")))</f>
        <v>Delayed</v>
      </c>
      <c r="AC1462">
        <v>27</v>
      </c>
      <c r="AD1462" t="str" cm="1">
        <f t="array" ref="AD1462">IF(Table2[[#This Row],[Interaction_Count_Final]]="","N/A",_xlfn.IFS(Table2[[#This Row],[Interaction_Count_Final]]&lt;=2,"Low",Table2[[#This Row],[Interaction_Count_Final]]&lt;=5,"Medium",Table2[[#This Row],[Interaction_Count_Final]]&gt;=6,"High",TRUE,"CHECK"))</f>
        <v>High</v>
      </c>
      <c r="AE1462" t="s">
        <v>7266</v>
      </c>
      <c r="AF1462" t="b">
        <v>1</v>
      </c>
      <c r="AG1462" t="b">
        <v>1</v>
      </c>
      <c r="AH1462">
        <v>1846</v>
      </c>
      <c r="AI1462">
        <v>45576</v>
      </c>
      <c r="AJ1462" t="b">
        <v>1</v>
      </c>
      <c r="AK1462" t="e" cm="1">
        <f t="array" ref="AK1462">_xlfn.LET(
  _xlpm.txt,TRIM(Raw_Data!F1462),
  _xlpm.norm,SUBSTITUTE(SUBSTITUTE(_xlpm.txt,"-","/"),".","/"),
  _xlpm.p,_xlfn.TEXTSPLIT(_xlpm.norm,"/"),
  _xlpm.a,VALUE(INDEX(_xlpm.p,1)),
  _xlpm.b,VALUE(INDEX(_xlpm.p,2)),
  IF(AND(_xlpm.a&lt;=12,_xlpm.b&lt;=12),"REVIEW_AMBIGUOUS","OK")
)</f>
        <v>#REF!</v>
      </c>
    </row>
    <row r="1463" spans="1:37">
      <c r="A1463" t="s">
        <v>4327</v>
      </c>
      <c r="B1463" t="s">
        <v>4327</v>
      </c>
      <c r="C1463" t="b">
        <v>0</v>
      </c>
      <c r="D1463" t="s">
        <v>7257</v>
      </c>
      <c r="E1463" t="s">
        <v>4328</v>
      </c>
      <c r="F1463" t="s">
        <v>4328</v>
      </c>
      <c r="G1463" t="s">
        <v>7258</v>
      </c>
      <c r="H1463" t="s">
        <v>311</v>
      </c>
      <c r="I1463" t="s">
        <v>311</v>
      </c>
      <c r="J1463" t="s">
        <v>311</v>
      </c>
      <c r="K1463" t="s">
        <v>125</v>
      </c>
      <c r="L1463" t="s">
        <v>125</v>
      </c>
      <c r="M1463">
        <f>IF(UPPER(TRIM(Table2[[#This Row],[Status_Clean]]))="CONVERTED",1,0)</f>
        <v>0</v>
      </c>
      <c r="N1463">
        <f>IF(ISNUMBER(MATCH(UPPER(TRIM(Table2[[#This Row],[Status_Clean]])),{"CONTACTED","QUALIFIED","CONVERTED"},0)),1,0)</f>
        <v>1</v>
      </c>
      <c r="O1463" cm="1">
        <f t="array" ref="O1463">_xlfn.SWITCH(UPPER(TRIM(Table2[[#This Row],[Status_Clean]])),"NEW",1,"CONTACTED",2,"QUALIFIED",3,"CONVERTED",4,"LOST",5,99)</f>
        <v>2</v>
      </c>
      <c r="P1463" t="s">
        <v>4329</v>
      </c>
      <c r="Q1463" t="s">
        <v>8362</v>
      </c>
      <c r="R1463" t="s">
        <v>8362</v>
      </c>
      <c r="S1463">
        <v>44941</v>
      </c>
      <c r="T1463" t="s">
        <v>7261</v>
      </c>
      <c r="U1463">
        <v>44941</v>
      </c>
      <c r="V1463" t="s">
        <v>7317</v>
      </c>
      <c r="W1463" t="s">
        <v>7263</v>
      </c>
      <c r="X1463" t="s">
        <v>7284</v>
      </c>
      <c r="Y1463" t="s">
        <v>7293</v>
      </c>
      <c r="Z1463" t="s">
        <v>4330</v>
      </c>
      <c r="AA1463">
        <v>15.3</v>
      </c>
      <c r="AB1463" t="str" cm="1">
        <f t="array" ref="AB1463">_xlfn.LET(_xlpm.x,IFERROR(VALUE(Table2[[#This Row],[Response_Time_Hours]]),""),IF(_xlpm.x="","CHECK",_xlfn.IFS(_xlpm.x&lt;=1,"Immediate",_xlpm.x&lt;=6,"Fast",_xlpm.x&lt;=24,"Moderate",_xlpm.x&gt;24,"Delayed")))</f>
        <v>Moderate</v>
      </c>
      <c r="AC1463">
        <v>50</v>
      </c>
      <c r="AD1463" t="str" cm="1">
        <f t="array" ref="AD1463">IF(Table2[[#This Row],[Interaction_Count_Final]]="","N/A",_xlfn.IFS(Table2[[#This Row],[Interaction_Count_Final]]&lt;=2,"Low",Table2[[#This Row],[Interaction_Count_Final]]&lt;=5,"Medium",Table2[[#This Row],[Interaction_Count_Final]]&gt;=6,"High",TRUE,"CHECK"))</f>
        <v>High</v>
      </c>
      <c r="AE1463" t="s">
        <v>7273</v>
      </c>
      <c r="AF1463" t="b">
        <v>1</v>
      </c>
      <c r="AG1463" t="b">
        <v>1</v>
      </c>
      <c r="AH1463">
        <v>1847</v>
      </c>
      <c r="AI1463">
        <v>44941</v>
      </c>
      <c r="AJ1463" t="b">
        <v>1</v>
      </c>
      <c r="AK1463" t="str" cm="1">
        <f t="array" ref="AK1463">_xlfn.LET(
  _xlpm.txt,TRIM(Raw_Data!F1463),
  _xlpm.norm,SUBSTITUTE(SUBSTITUTE(_xlpm.txt,"-","/"),".","/"),
  _xlpm.p,_xlfn.TEXTSPLIT(_xlpm.norm,"/"),
  _xlpm.a,VALUE(INDEX(_xlpm.p,1)),
  _xlpm.b,VALUE(INDEX(_xlpm.p,2)),
  IF(AND(_xlpm.a&lt;=12,_xlpm.b&lt;=12),"REVIEW_AMBIGUOUS","OK")
)</f>
        <v>OK</v>
      </c>
    </row>
    <row r="1464" spans="1:37">
      <c r="A1464" t="s">
        <v>4331</v>
      </c>
      <c r="B1464" t="s">
        <v>4331</v>
      </c>
      <c r="C1464" t="b">
        <v>0</v>
      </c>
      <c r="D1464" t="s">
        <v>7257</v>
      </c>
      <c r="E1464" t="s">
        <v>4332</v>
      </c>
      <c r="F1464" t="s">
        <v>4332</v>
      </c>
      <c r="G1464" t="s">
        <v>7258</v>
      </c>
      <c r="H1464" t="s">
        <v>1356</v>
      </c>
      <c r="I1464" t="s">
        <v>1356</v>
      </c>
      <c r="J1464" t="s">
        <v>1356</v>
      </c>
      <c r="K1464" t="s">
        <v>125</v>
      </c>
      <c r="L1464" t="s">
        <v>125</v>
      </c>
      <c r="M1464">
        <f>IF(UPPER(TRIM(Table2[[#This Row],[Status_Clean]]))="CONVERTED",1,0)</f>
        <v>0</v>
      </c>
      <c r="N1464">
        <f>IF(ISNUMBER(MATCH(UPPER(TRIM(Table2[[#This Row],[Status_Clean]])),{"CONTACTED","QUALIFIED","CONVERTED"},0)),1,0)</f>
        <v>1</v>
      </c>
      <c r="O1464" cm="1">
        <f t="array" ref="O1464">_xlfn.SWITCH(UPPER(TRIM(Table2[[#This Row],[Status_Clean]])),"NEW",1,"CONTACTED",2,"QUALIFIED",3,"CONVERTED",4,"LOST",5,99)</f>
        <v>2</v>
      </c>
      <c r="P1464" t="s">
        <v>4333</v>
      </c>
      <c r="Q1464" t="s">
        <v>8363</v>
      </c>
      <c r="R1464" t="s">
        <v>8363</v>
      </c>
      <c r="S1464">
        <v>44983</v>
      </c>
      <c r="T1464" t="s">
        <v>7261</v>
      </c>
      <c r="U1464">
        <v>44983</v>
      </c>
      <c r="V1464" t="s">
        <v>7283</v>
      </c>
      <c r="W1464" t="s">
        <v>7263</v>
      </c>
      <c r="X1464" t="s">
        <v>7284</v>
      </c>
      <c r="Y1464" t="s">
        <v>7293</v>
      </c>
      <c r="Z1464" t="s">
        <v>4334</v>
      </c>
      <c r="AA1464">
        <v>27.8</v>
      </c>
      <c r="AB1464" t="str" cm="1">
        <f t="array" ref="AB1464">_xlfn.LET(_xlpm.x,IFERROR(VALUE(Table2[[#This Row],[Response_Time_Hours]]),""),IF(_xlpm.x="","CHECK",_xlfn.IFS(_xlpm.x&lt;=1,"Immediate",_xlpm.x&lt;=6,"Fast",_xlpm.x&lt;=24,"Moderate",_xlpm.x&gt;24,"Delayed")))</f>
        <v>Delayed</v>
      </c>
      <c r="AC1464">
        <v>16</v>
      </c>
      <c r="AD1464" t="str" cm="1">
        <f t="array" ref="AD1464">IF(Table2[[#This Row],[Interaction_Count_Final]]="","N/A",_xlfn.IFS(Table2[[#This Row],[Interaction_Count_Final]]&lt;=2,"Low",Table2[[#This Row],[Interaction_Count_Final]]&lt;=5,"Medium",Table2[[#This Row],[Interaction_Count_Final]]&gt;=6,"High",TRUE,"CHECK"))</f>
        <v>High</v>
      </c>
      <c r="AE1464" t="s">
        <v>7266</v>
      </c>
      <c r="AF1464" t="b">
        <v>1</v>
      </c>
      <c r="AG1464" t="b">
        <v>1</v>
      </c>
      <c r="AH1464">
        <v>1848</v>
      </c>
      <c r="AI1464">
        <v>44983</v>
      </c>
      <c r="AJ1464" t="b">
        <v>1</v>
      </c>
      <c r="AK1464" t="str" cm="1">
        <f t="array" ref="AK1464">_xlfn.LET(
  _xlpm.txt,TRIM(Raw_Data!F1464),
  _xlpm.norm,SUBSTITUTE(SUBSTITUTE(_xlpm.txt,"-","/"),".","/"),
  _xlpm.p,_xlfn.TEXTSPLIT(_xlpm.norm,"/"),
  _xlpm.a,VALUE(INDEX(_xlpm.p,1)),
  _xlpm.b,VALUE(INDEX(_xlpm.p,2)),
  IF(AND(_xlpm.a&lt;=12,_xlpm.b&lt;=12),"REVIEW_AMBIGUOUS","OK")
)</f>
        <v>OK</v>
      </c>
    </row>
    <row r="1465" spans="1:37">
      <c r="A1465" t="s">
        <v>4335</v>
      </c>
      <c r="B1465" t="s">
        <v>4335</v>
      </c>
      <c r="C1465" t="b">
        <v>0</v>
      </c>
      <c r="D1465" t="s">
        <v>7257</v>
      </c>
      <c r="E1465" t="s">
        <v>4336</v>
      </c>
      <c r="F1465" t="s">
        <v>4336</v>
      </c>
      <c r="G1465" t="s">
        <v>7274</v>
      </c>
      <c r="H1465" t="s">
        <v>222</v>
      </c>
      <c r="I1465" t="s">
        <v>222</v>
      </c>
      <c r="J1465" t="s">
        <v>222</v>
      </c>
      <c r="K1465" t="s">
        <v>193</v>
      </c>
      <c r="L1465" t="s">
        <v>193</v>
      </c>
      <c r="M1465">
        <f>IF(UPPER(TRIM(Table2[[#This Row],[Status_Clean]]))="CONVERTED",1,0)</f>
        <v>0</v>
      </c>
      <c r="N1465">
        <f>IF(ISNUMBER(MATCH(UPPER(TRIM(Table2[[#This Row],[Status_Clean]])),{"CONTACTED","QUALIFIED","CONVERTED"},0)),1,0)</f>
        <v>0</v>
      </c>
      <c r="O1465" cm="1">
        <f t="array" ref="O1465">_xlfn.SWITCH(UPPER(TRIM(Table2[[#This Row],[Status_Clean]])),"NEW",1,"CONTACTED",2,"QUALIFIED",3,"CONVERTED",4,"LOST",5,99)</f>
        <v>1</v>
      </c>
      <c r="P1465">
        <v>45112</v>
      </c>
      <c r="Q1465" t="s">
        <v>8098</v>
      </c>
      <c r="R1465" t="s">
        <v>8098</v>
      </c>
      <c r="S1465">
        <v>45112</v>
      </c>
      <c r="T1465" t="s">
        <v>7261</v>
      </c>
      <c r="U1465">
        <v>45112</v>
      </c>
      <c r="V1465" t="s">
        <v>7305</v>
      </c>
      <c r="W1465" t="s">
        <v>7263</v>
      </c>
      <c r="X1465" t="s">
        <v>7288</v>
      </c>
      <c r="Y1465" t="s">
        <v>7272</v>
      </c>
      <c r="Z1465">
        <v>45.8</v>
      </c>
      <c r="AA1465">
        <v>45.8</v>
      </c>
      <c r="AB1465" t="str" cm="1">
        <f t="array" ref="AB1465">_xlfn.LET(_xlpm.x,IFERROR(VALUE(Table2[[#This Row],[Response_Time_Hours]]),""),IF(_xlpm.x="","CHECK",_xlfn.IFS(_xlpm.x&lt;=1,"Immediate",_xlpm.x&lt;=6,"Fast",_xlpm.x&lt;=24,"Moderate",_xlpm.x&gt;24,"Delayed")))</f>
        <v>Delayed</v>
      </c>
      <c r="AC1465">
        <v>25</v>
      </c>
      <c r="AD1465" t="str" cm="1">
        <f t="array" ref="AD1465">IF(Table2[[#This Row],[Interaction_Count_Final]]="","N/A",_xlfn.IFS(Table2[[#This Row],[Interaction_Count_Final]]&lt;=2,"Low",Table2[[#This Row],[Interaction_Count_Final]]&lt;=5,"Medium",Table2[[#This Row],[Interaction_Count_Final]]&gt;=6,"High",TRUE,"CHECK"))</f>
        <v>High</v>
      </c>
      <c r="AE1465" t="s">
        <v>7266</v>
      </c>
      <c r="AF1465" t="b">
        <v>1</v>
      </c>
      <c r="AG1465" t="b">
        <v>1</v>
      </c>
      <c r="AH1465">
        <v>1849</v>
      </c>
      <c r="AI1465">
        <v>45112</v>
      </c>
      <c r="AJ1465" t="b">
        <v>1</v>
      </c>
      <c r="AK1465" t="e" cm="1">
        <f t="array" ref="AK1465">_xlfn.LET(
  _xlpm.txt,TRIM(Raw_Data!F1465),
  _xlpm.norm,SUBSTITUTE(SUBSTITUTE(_xlpm.txt,"-","/"),".","/"),
  _xlpm.p,_xlfn.TEXTSPLIT(_xlpm.norm,"/"),
  _xlpm.a,VALUE(INDEX(_xlpm.p,1)),
  _xlpm.b,VALUE(INDEX(_xlpm.p,2)),
  IF(AND(_xlpm.a&lt;=12,_xlpm.b&lt;=12),"REVIEW_AMBIGUOUS","OK")
)</f>
        <v>#REF!</v>
      </c>
    </row>
    <row r="1466" spans="1:37">
      <c r="A1466" t="s">
        <v>4337</v>
      </c>
      <c r="B1466" t="s">
        <v>4337</v>
      </c>
      <c r="C1466" t="b">
        <v>0</v>
      </c>
      <c r="D1466" t="s">
        <v>7257</v>
      </c>
      <c r="E1466" t="s">
        <v>4338</v>
      </c>
      <c r="F1466" t="s">
        <v>4338</v>
      </c>
      <c r="G1466" t="s">
        <v>7280</v>
      </c>
      <c r="H1466" t="s">
        <v>447</v>
      </c>
      <c r="I1466" t="s">
        <v>447</v>
      </c>
      <c r="J1466" t="s">
        <v>447</v>
      </c>
      <c r="K1466" t="s">
        <v>7281</v>
      </c>
      <c r="L1466" t="s">
        <v>125</v>
      </c>
      <c r="M1466">
        <f>IF(UPPER(TRIM(Table2[[#This Row],[Status_Clean]]))="CONVERTED",1,0)</f>
        <v>0</v>
      </c>
      <c r="N1466">
        <f>IF(ISNUMBER(MATCH(UPPER(TRIM(Table2[[#This Row],[Status_Clean]])),{"CONTACTED","QUALIFIED","CONVERTED"},0)),1,0)</f>
        <v>1</v>
      </c>
      <c r="O1466" cm="1">
        <f t="array" ref="O1466">_xlfn.SWITCH(UPPER(TRIM(Table2[[#This Row],[Status_Clean]])),"NEW",1,"CONTACTED",2,"QUALIFIED",3,"CONVERTED",4,"LOST",5,99)</f>
        <v>2</v>
      </c>
      <c r="P1466" t="s">
        <v>4339</v>
      </c>
      <c r="Q1466" t="s">
        <v>8364</v>
      </c>
      <c r="R1466" t="s">
        <v>8364</v>
      </c>
      <c r="S1466">
        <v>45151</v>
      </c>
      <c r="T1466" t="s">
        <v>7261</v>
      </c>
      <c r="U1466">
        <v>45151</v>
      </c>
      <c r="V1466" t="s">
        <v>7310</v>
      </c>
      <c r="W1466" t="s">
        <v>7263</v>
      </c>
      <c r="X1466" t="s">
        <v>7288</v>
      </c>
      <c r="Y1466" t="s">
        <v>7293</v>
      </c>
      <c r="Z1466" t="s">
        <v>4340</v>
      </c>
      <c r="AA1466">
        <v>71.400000000000006</v>
      </c>
      <c r="AB1466" t="str" cm="1">
        <f t="array" ref="AB1466">_xlfn.LET(_xlpm.x,IFERROR(VALUE(Table2[[#This Row],[Response_Time_Hours]]),""),IF(_xlpm.x="","CHECK",_xlfn.IFS(_xlpm.x&lt;=1,"Immediate",_xlpm.x&lt;=6,"Fast",_xlpm.x&lt;=24,"Moderate",_xlpm.x&gt;24,"Delayed")))</f>
        <v>Delayed</v>
      </c>
      <c r="AC1466">
        <v>38</v>
      </c>
      <c r="AD1466" t="str" cm="1">
        <f t="array" ref="AD1466">IF(Table2[[#This Row],[Interaction_Count_Final]]="","N/A",_xlfn.IFS(Table2[[#This Row],[Interaction_Count_Final]]&lt;=2,"Low",Table2[[#This Row],[Interaction_Count_Final]]&lt;=5,"Medium",Table2[[#This Row],[Interaction_Count_Final]]&gt;=6,"High",TRUE,"CHECK"))</f>
        <v>High</v>
      </c>
      <c r="AE1466" t="s">
        <v>7273</v>
      </c>
      <c r="AF1466" t="b">
        <v>1</v>
      </c>
      <c r="AG1466" t="b">
        <v>1</v>
      </c>
      <c r="AH1466">
        <v>1851</v>
      </c>
      <c r="AI1466">
        <v>45151</v>
      </c>
      <c r="AJ1466" t="b">
        <v>1</v>
      </c>
      <c r="AK1466" t="e" cm="1">
        <f t="array" ref="AK1466">_xlfn.LET(
  _xlpm.txt,TRIM(Raw_Data!F1466),
  _xlpm.norm,SUBSTITUTE(SUBSTITUTE(_xlpm.txt,"-","/"),".","/"),
  _xlpm.p,_xlfn.TEXTSPLIT(_xlpm.norm,"/"),
  _xlpm.a,VALUE(INDEX(_xlpm.p,1)),
  _xlpm.b,VALUE(INDEX(_xlpm.p,2)),
  IF(AND(_xlpm.a&lt;=12,_xlpm.b&lt;=12),"REVIEW_AMBIGUOUS","OK")
)</f>
        <v>#REF!</v>
      </c>
    </row>
    <row r="1467" spans="1:37">
      <c r="A1467" t="s">
        <v>4341</v>
      </c>
      <c r="B1467" t="s">
        <v>4341</v>
      </c>
      <c r="C1467" t="b">
        <v>0</v>
      </c>
      <c r="D1467" t="s">
        <v>7257</v>
      </c>
      <c r="E1467" t="s">
        <v>4342</v>
      </c>
      <c r="F1467" t="s">
        <v>4342</v>
      </c>
      <c r="G1467" t="s">
        <v>7280</v>
      </c>
      <c r="H1467" t="s">
        <v>311</v>
      </c>
      <c r="I1467" t="s">
        <v>311</v>
      </c>
      <c r="J1467" t="s">
        <v>311</v>
      </c>
      <c r="K1467" t="s">
        <v>7301</v>
      </c>
      <c r="L1467" t="s">
        <v>125</v>
      </c>
      <c r="M1467">
        <f>IF(UPPER(TRIM(Table2[[#This Row],[Status_Clean]]))="CONVERTED",1,0)</f>
        <v>0</v>
      </c>
      <c r="N1467">
        <f>IF(ISNUMBER(MATCH(UPPER(TRIM(Table2[[#This Row],[Status_Clean]])),{"CONTACTED","QUALIFIED","CONVERTED"},0)),1,0)</f>
        <v>1</v>
      </c>
      <c r="O1467" cm="1">
        <f t="array" ref="O1467">_xlfn.SWITCH(UPPER(TRIM(Table2[[#This Row],[Status_Clean]])),"NEW",1,"CONTACTED",2,"QUALIFIED",3,"CONVERTED",4,"LOST",5,99)</f>
        <v>2</v>
      </c>
      <c r="P1467" t="s">
        <v>4343</v>
      </c>
      <c r="Q1467" t="s">
        <v>8365</v>
      </c>
      <c r="R1467" t="s">
        <v>8365</v>
      </c>
      <c r="S1467">
        <v>45272</v>
      </c>
      <c r="T1467" t="s">
        <v>7261</v>
      </c>
      <c r="U1467">
        <v>45272</v>
      </c>
      <c r="V1467" t="s">
        <v>7262</v>
      </c>
      <c r="W1467" t="s">
        <v>7263</v>
      </c>
      <c r="X1467" t="s">
        <v>7264</v>
      </c>
      <c r="Y1467" t="s">
        <v>7265</v>
      </c>
      <c r="Z1467" t="s">
        <v>4344</v>
      </c>
      <c r="AA1467">
        <v>64.099999999999994</v>
      </c>
      <c r="AB1467" t="str" cm="1">
        <f t="array" ref="AB1467">_xlfn.LET(_xlpm.x,IFERROR(VALUE(Table2[[#This Row],[Response_Time_Hours]]),""),IF(_xlpm.x="","CHECK",_xlfn.IFS(_xlpm.x&lt;=1,"Immediate",_xlpm.x&lt;=6,"Fast",_xlpm.x&lt;=24,"Moderate",_xlpm.x&gt;24,"Delayed")))</f>
        <v>Delayed</v>
      </c>
      <c r="AC1467">
        <v>24</v>
      </c>
      <c r="AD1467" t="str" cm="1">
        <f t="array" ref="AD1467">IF(Table2[[#This Row],[Interaction_Count_Final]]="","N/A",_xlfn.IFS(Table2[[#This Row],[Interaction_Count_Final]]&lt;=2,"Low",Table2[[#This Row],[Interaction_Count_Final]]&lt;=5,"Medium",Table2[[#This Row],[Interaction_Count_Final]]&gt;=6,"High",TRUE,"CHECK"))</f>
        <v>High</v>
      </c>
      <c r="AE1467" t="s">
        <v>7266</v>
      </c>
      <c r="AF1467" t="b">
        <v>1</v>
      </c>
      <c r="AG1467" t="b">
        <v>1</v>
      </c>
      <c r="AH1467">
        <v>1852</v>
      </c>
      <c r="AI1467">
        <v>45272</v>
      </c>
      <c r="AJ1467" t="b">
        <v>1</v>
      </c>
      <c r="AK1467" t="e" cm="1">
        <f t="array" ref="AK1467">_xlfn.LET(
  _xlpm.txt,TRIM(Raw_Data!F1467),
  _xlpm.norm,SUBSTITUTE(SUBSTITUTE(_xlpm.txt,"-","/"),".","/"),
  _xlpm.p,_xlfn.TEXTSPLIT(_xlpm.norm,"/"),
  _xlpm.a,VALUE(INDEX(_xlpm.p,1)),
  _xlpm.b,VALUE(INDEX(_xlpm.p,2)),
  IF(AND(_xlpm.a&lt;=12,_xlpm.b&lt;=12),"REVIEW_AMBIGUOUS","OK")
)</f>
        <v>#REF!</v>
      </c>
    </row>
    <row r="1468" spans="1:37">
      <c r="A1468" t="s">
        <v>4345</v>
      </c>
      <c r="B1468" t="s">
        <v>4345</v>
      </c>
      <c r="C1468" t="b">
        <v>0</v>
      </c>
      <c r="D1468" t="s">
        <v>7257</v>
      </c>
      <c r="E1468" t="s">
        <v>4346</v>
      </c>
      <c r="F1468" t="s">
        <v>4346</v>
      </c>
      <c r="G1468" t="s">
        <v>7274</v>
      </c>
      <c r="H1468" t="s">
        <v>69</v>
      </c>
      <c r="I1468" t="s">
        <v>69</v>
      </c>
      <c r="J1468" t="s">
        <v>69</v>
      </c>
      <c r="K1468" t="s">
        <v>193</v>
      </c>
      <c r="L1468" t="s">
        <v>193</v>
      </c>
      <c r="M1468">
        <f>IF(UPPER(TRIM(Table2[[#This Row],[Status_Clean]]))="CONVERTED",1,0)</f>
        <v>0</v>
      </c>
      <c r="N1468">
        <f>IF(ISNUMBER(MATCH(UPPER(TRIM(Table2[[#This Row],[Status_Clean]])),{"CONTACTED","QUALIFIED","CONVERTED"},0)),1,0)</f>
        <v>0</v>
      </c>
      <c r="O1468" cm="1">
        <f t="array" ref="O1468">_xlfn.SWITCH(UPPER(TRIM(Table2[[#This Row],[Status_Clean]])),"NEW",1,"CONTACTED",2,"QUALIFIED",3,"CONVERTED",4,"LOST",5,99)</f>
        <v>1</v>
      </c>
      <c r="P1468">
        <v>45492</v>
      </c>
      <c r="Q1468" t="s">
        <v>8041</v>
      </c>
      <c r="R1468" t="s">
        <v>8041</v>
      </c>
      <c r="S1468">
        <v>45492</v>
      </c>
      <c r="T1468" t="s">
        <v>7261</v>
      </c>
      <c r="U1468">
        <v>45492</v>
      </c>
      <c r="V1468" t="s">
        <v>7305</v>
      </c>
      <c r="W1468" t="s">
        <v>7271</v>
      </c>
      <c r="X1468" t="s">
        <v>7288</v>
      </c>
      <c r="Y1468" t="s">
        <v>7312</v>
      </c>
      <c r="Z1468" t="s">
        <v>223</v>
      </c>
      <c r="AA1468">
        <v>69.599999999999994</v>
      </c>
      <c r="AB1468" t="str" cm="1">
        <f t="array" ref="AB1468">_xlfn.LET(_xlpm.x,IFERROR(VALUE(Table2[[#This Row],[Response_Time_Hours]]),""),IF(_xlpm.x="","CHECK",_xlfn.IFS(_xlpm.x&lt;=1,"Immediate",_xlpm.x&lt;=6,"Fast",_xlpm.x&lt;=24,"Moderate",_xlpm.x&gt;24,"Delayed")))</f>
        <v>Delayed</v>
      </c>
      <c r="AC1468">
        <v>13</v>
      </c>
      <c r="AD1468" t="str" cm="1">
        <f t="array" ref="AD1468">IF(Table2[[#This Row],[Interaction_Count_Final]]="","N/A",_xlfn.IFS(Table2[[#This Row],[Interaction_Count_Final]]&lt;=2,"Low",Table2[[#This Row],[Interaction_Count_Final]]&lt;=5,"Medium",Table2[[#This Row],[Interaction_Count_Final]]&gt;=6,"High",TRUE,"CHECK"))</f>
        <v>High</v>
      </c>
      <c r="AE1468" t="s">
        <v>7289</v>
      </c>
      <c r="AF1468" t="b">
        <v>1</v>
      </c>
      <c r="AG1468" t="b">
        <v>1</v>
      </c>
      <c r="AH1468">
        <v>1853</v>
      </c>
      <c r="AI1468">
        <v>45492</v>
      </c>
      <c r="AJ1468" t="b">
        <v>1</v>
      </c>
      <c r="AK1468" t="e" cm="1">
        <f t="array" ref="AK1468">_xlfn.LET(
  _xlpm.txt,TRIM(Raw_Data!F1468),
  _xlpm.norm,SUBSTITUTE(SUBSTITUTE(_xlpm.txt,"-","/"),".","/"),
  _xlpm.p,_xlfn.TEXTSPLIT(_xlpm.norm,"/"),
  _xlpm.a,VALUE(INDEX(_xlpm.p,1)),
  _xlpm.b,VALUE(INDEX(_xlpm.p,2)),
  IF(AND(_xlpm.a&lt;=12,_xlpm.b&lt;=12),"REVIEW_AMBIGUOUS","OK")
)</f>
        <v>#REF!</v>
      </c>
    </row>
    <row r="1469" spans="1:37">
      <c r="A1469" t="s">
        <v>4347</v>
      </c>
      <c r="B1469" t="s">
        <v>4347</v>
      </c>
      <c r="C1469" t="b">
        <v>0</v>
      </c>
      <c r="D1469" t="s">
        <v>7257</v>
      </c>
      <c r="E1469" t="s">
        <v>8366</v>
      </c>
      <c r="F1469" t="s">
        <v>8366</v>
      </c>
      <c r="G1469" t="s">
        <v>7303</v>
      </c>
      <c r="H1469" t="s">
        <v>792</v>
      </c>
      <c r="I1469" t="s">
        <v>792</v>
      </c>
      <c r="J1469" t="s">
        <v>792</v>
      </c>
      <c r="K1469" t="s">
        <v>125</v>
      </c>
      <c r="L1469" t="s">
        <v>125</v>
      </c>
      <c r="M1469">
        <f>IF(UPPER(TRIM(Table2[[#This Row],[Status_Clean]]))="CONVERTED",1,0)</f>
        <v>0</v>
      </c>
      <c r="N1469">
        <f>IF(ISNUMBER(MATCH(UPPER(TRIM(Table2[[#This Row],[Status_Clean]])),{"CONTACTED","QUALIFIED","CONVERTED"},0)),1,0)</f>
        <v>1</v>
      </c>
      <c r="O1469" cm="1">
        <f t="array" ref="O1469">_xlfn.SWITCH(UPPER(TRIM(Table2[[#This Row],[Status_Clean]])),"NEW",1,"CONTACTED",2,"QUALIFIED",3,"CONVERTED",4,"LOST",5,99)</f>
        <v>2</v>
      </c>
      <c r="P1469" t="s">
        <v>4349</v>
      </c>
      <c r="Q1469" t="s">
        <v>7565</v>
      </c>
      <c r="R1469" t="s">
        <v>7565</v>
      </c>
      <c r="S1469">
        <v>45503</v>
      </c>
      <c r="T1469" t="s">
        <v>7261</v>
      </c>
      <c r="U1469">
        <v>45503</v>
      </c>
      <c r="V1469" t="s">
        <v>7305</v>
      </c>
      <c r="W1469" t="s">
        <v>7271</v>
      </c>
      <c r="X1469" t="s">
        <v>7288</v>
      </c>
      <c r="Y1469" t="s">
        <v>7265</v>
      </c>
      <c r="Z1469" t="s">
        <v>745</v>
      </c>
      <c r="AA1469">
        <v>26.4</v>
      </c>
      <c r="AB1469" t="str" cm="1">
        <f t="array" ref="AB1469">_xlfn.LET(_xlpm.x,IFERROR(VALUE(Table2[[#This Row],[Response_Time_Hours]]),""),IF(_xlpm.x="","CHECK",_xlfn.IFS(_xlpm.x&lt;=1,"Immediate",_xlpm.x&lt;=6,"Fast",_xlpm.x&lt;=24,"Moderate",_xlpm.x&gt;24,"Delayed")))</f>
        <v>Delayed</v>
      </c>
      <c r="AC1469">
        <v>41</v>
      </c>
      <c r="AD1469" t="str" cm="1">
        <f t="array" ref="AD1469">IF(Table2[[#This Row],[Interaction_Count_Final]]="","N/A",_xlfn.IFS(Table2[[#This Row],[Interaction_Count_Final]]&lt;=2,"Low",Table2[[#This Row],[Interaction_Count_Final]]&lt;=5,"Medium",Table2[[#This Row],[Interaction_Count_Final]]&gt;=6,"High",TRUE,"CHECK"))</f>
        <v>High</v>
      </c>
      <c r="AE1469" t="s">
        <v>7266</v>
      </c>
      <c r="AF1469" t="b">
        <v>1</v>
      </c>
      <c r="AG1469" t="b">
        <v>1</v>
      </c>
      <c r="AH1469">
        <v>1854</v>
      </c>
      <c r="AI1469">
        <v>45503</v>
      </c>
      <c r="AJ1469" t="b">
        <v>1</v>
      </c>
      <c r="AK1469" t="str" cm="1">
        <f t="array" ref="AK1469">_xlfn.LET(
  _xlpm.txt,TRIM(Raw_Data!F1469),
  _xlpm.norm,SUBSTITUTE(SUBSTITUTE(_xlpm.txt,"-","/"),".","/"),
  _xlpm.p,_xlfn.TEXTSPLIT(_xlpm.norm,"/"),
  _xlpm.a,VALUE(INDEX(_xlpm.p,1)),
  _xlpm.b,VALUE(INDEX(_xlpm.p,2)),
  IF(AND(_xlpm.a&lt;=12,_xlpm.b&lt;=12),"REVIEW_AMBIGUOUS","OK")
)</f>
        <v>OK</v>
      </c>
    </row>
    <row r="1470" spans="1:37">
      <c r="A1470" t="s">
        <v>4350</v>
      </c>
      <c r="B1470" t="s">
        <v>4350</v>
      </c>
      <c r="C1470" t="b">
        <v>1</v>
      </c>
      <c r="D1470" t="s">
        <v>7257</v>
      </c>
      <c r="E1470" t="s">
        <v>4351</v>
      </c>
      <c r="F1470" t="s">
        <v>4351</v>
      </c>
      <c r="G1470" t="s">
        <v>7303</v>
      </c>
      <c r="H1470" t="s">
        <v>222</v>
      </c>
      <c r="I1470" t="s">
        <v>222</v>
      </c>
      <c r="J1470" t="s">
        <v>222</v>
      </c>
      <c r="K1470" t="s">
        <v>7370</v>
      </c>
      <c r="L1470" t="s">
        <v>250</v>
      </c>
      <c r="M1470">
        <f>IF(UPPER(TRIM(Table2[[#This Row],[Status_Clean]]))="CONVERTED",1,0)</f>
        <v>1</v>
      </c>
      <c r="N1470">
        <f>IF(ISNUMBER(MATCH(UPPER(TRIM(Table2[[#This Row],[Status_Clean]])),{"CONTACTED","QUALIFIED","CONVERTED"},0)),1,0)</f>
        <v>1</v>
      </c>
      <c r="O1470" cm="1">
        <f t="array" ref="O1470">_xlfn.SWITCH(UPPER(TRIM(Table2[[#This Row],[Status_Clean]])),"NEW",1,"CONTACTED",2,"QUALIFIED",3,"CONVERTED",4,"LOST",5,99)</f>
        <v>4</v>
      </c>
      <c r="P1470" t="s">
        <v>4352</v>
      </c>
      <c r="Q1470" t="s">
        <v>4352</v>
      </c>
      <c r="R1470" t="s">
        <v>4352</v>
      </c>
      <c r="S1470">
        <v>45535</v>
      </c>
      <c r="T1470" t="s">
        <v>7261</v>
      </c>
      <c r="U1470">
        <v>45535</v>
      </c>
      <c r="V1470" t="s">
        <v>7310</v>
      </c>
      <c r="W1470" t="s">
        <v>7271</v>
      </c>
      <c r="X1470" t="s">
        <v>7288</v>
      </c>
      <c r="Y1470" t="s">
        <v>7278</v>
      </c>
      <c r="Z1470" t="s">
        <v>822</v>
      </c>
      <c r="AA1470">
        <v>38.400000000000006</v>
      </c>
      <c r="AB1470" t="str" cm="1">
        <f t="array" ref="AB1470">_xlfn.LET(_xlpm.x,IFERROR(VALUE(Table2[[#This Row],[Response_Time_Hours]]),""),IF(_xlpm.x="","CHECK",_xlfn.IFS(_xlpm.x&lt;=1,"Immediate",_xlpm.x&lt;=6,"Fast",_xlpm.x&lt;=24,"Moderate",_xlpm.x&gt;24,"Delayed")))</f>
        <v>Delayed</v>
      </c>
      <c r="AC1470">
        <v>4</v>
      </c>
      <c r="AD1470" t="str" cm="1">
        <f t="array" ref="AD1470">IF(Table2[[#This Row],[Interaction_Count_Final]]="","N/A",_xlfn.IFS(Table2[[#This Row],[Interaction_Count_Final]]&lt;=2,"Low",Table2[[#This Row],[Interaction_Count_Final]]&lt;=5,"Medium",Table2[[#This Row],[Interaction_Count_Final]]&gt;=6,"High",TRUE,"CHECK"))</f>
        <v>Medium</v>
      </c>
      <c r="AE1470" t="s">
        <v>7289</v>
      </c>
      <c r="AF1470" t="b">
        <v>1</v>
      </c>
      <c r="AG1470" t="b">
        <v>1</v>
      </c>
      <c r="AH1470">
        <v>1855</v>
      </c>
      <c r="AI1470">
        <v>45535</v>
      </c>
      <c r="AJ1470" t="b">
        <v>1</v>
      </c>
      <c r="AK1470" t="str" cm="1">
        <f t="array" ref="AK1470">_xlfn.LET(
  _xlpm.txt,TRIM(Raw_Data!F1470),
  _xlpm.norm,SUBSTITUTE(SUBSTITUTE(_xlpm.txt,"-","/"),".","/"),
  _xlpm.p,_xlfn.TEXTSPLIT(_xlpm.norm,"/"),
  _xlpm.a,VALUE(INDEX(_xlpm.p,1)),
  _xlpm.b,VALUE(INDEX(_xlpm.p,2)),
  IF(AND(_xlpm.a&lt;=12,_xlpm.b&lt;=12),"REVIEW_AMBIGUOUS","OK")
)</f>
        <v>OK</v>
      </c>
    </row>
    <row r="1471" spans="1:37">
      <c r="A1471" t="s">
        <v>4353</v>
      </c>
      <c r="B1471" t="s">
        <v>4353</v>
      </c>
      <c r="C1471" t="b">
        <v>0</v>
      </c>
      <c r="D1471" t="s">
        <v>7257</v>
      </c>
      <c r="E1471" t="s">
        <v>4354</v>
      </c>
      <c r="F1471" t="s">
        <v>4354</v>
      </c>
      <c r="G1471" t="s">
        <v>7303</v>
      </c>
      <c r="H1471" t="s">
        <v>447</v>
      </c>
      <c r="I1471" t="s">
        <v>447</v>
      </c>
      <c r="J1471" t="s">
        <v>447</v>
      </c>
      <c r="K1471" t="s">
        <v>71</v>
      </c>
      <c r="L1471" t="s">
        <v>71</v>
      </c>
      <c r="M1471">
        <f>IF(UPPER(TRIM(Table2[[#This Row],[Status_Clean]]))="CONVERTED",1,0)</f>
        <v>0</v>
      </c>
      <c r="N1471">
        <f>IF(ISNUMBER(MATCH(UPPER(TRIM(Table2[[#This Row],[Status_Clean]])),{"CONTACTED","QUALIFIED","CONVERTED"},0)),1,0)</f>
        <v>1</v>
      </c>
      <c r="O1471" cm="1">
        <f t="array" ref="O1471">_xlfn.SWITCH(UPPER(TRIM(Table2[[#This Row],[Status_Clean]])),"NEW",1,"CONTACTED",2,"QUALIFIED",3,"CONVERTED",4,"LOST",5,99)</f>
        <v>3</v>
      </c>
      <c r="P1471" t="s">
        <v>4355</v>
      </c>
      <c r="Q1471" t="s">
        <v>8367</v>
      </c>
      <c r="R1471" t="s">
        <v>8367</v>
      </c>
      <c r="S1471">
        <v>45517</v>
      </c>
      <c r="T1471" t="s">
        <v>7261</v>
      </c>
      <c r="U1471">
        <v>45517</v>
      </c>
      <c r="V1471" t="s">
        <v>7310</v>
      </c>
      <c r="W1471" t="s">
        <v>7271</v>
      </c>
      <c r="X1471" t="s">
        <v>7288</v>
      </c>
      <c r="Y1471" t="s">
        <v>7265</v>
      </c>
      <c r="Z1471">
        <v>51</v>
      </c>
      <c r="AA1471">
        <v>51</v>
      </c>
      <c r="AB1471" t="str" cm="1">
        <f t="array" ref="AB1471">_xlfn.LET(_xlpm.x,IFERROR(VALUE(Table2[[#This Row],[Response_Time_Hours]]),""),IF(_xlpm.x="","CHECK",_xlfn.IFS(_xlpm.x&lt;=1,"Immediate",_xlpm.x&lt;=6,"Fast",_xlpm.x&lt;=24,"Moderate",_xlpm.x&gt;24,"Delayed")))</f>
        <v>Delayed</v>
      </c>
      <c r="AC1471">
        <v>27</v>
      </c>
      <c r="AD1471" t="str" cm="1">
        <f t="array" ref="AD1471">IF(Table2[[#This Row],[Interaction_Count_Final]]="","N/A",_xlfn.IFS(Table2[[#This Row],[Interaction_Count_Final]]&lt;=2,"Low",Table2[[#This Row],[Interaction_Count_Final]]&lt;=5,"Medium",Table2[[#This Row],[Interaction_Count_Final]]&gt;=6,"High",TRUE,"CHECK"))</f>
        <v>High</v>
      </c>
      <c r="AE1471" t="s">
        <v>7289</v>
      </c>
      <c r="AF1471" t="b">
        <v>1</v>
      </c>
      <c r="AG1471" t="b">
        <v>1</v>
      </c>
      <c r="AH1471">
        <v>1856</v>
      </c>
      <c r="AI1471">
        <v>45517</v>
      </c>
      <c r="AJ1471" t="b">
        <v>1</v>
      </c>
      <c r="AK1471" t="e" cm="1">
        <f t="array" ref="AK1471">_xlfn.LET(
  _xlpm.txt,TRIM(Raw_Data!F1471),
  _xlpm.norm,SUBSTITUTE(SUBSTITUTE(_xlpm.txt,"-","/"),".","/"),
  _xlpm.p,_xlfn.TEXTSPLIT(_xlpm.norm,"/"),
  _xlpm.a,VALUE(INDEX(_xlpm.p,1)),
  _xlpm.b,VALUE(INDEX(_xlpm.p,2)),
  IF(AND(_xlpm.a&lt;=12,_xlpm.b&lt;=12),"REVIEW_AMBIGUOUS","OK")
)</f>
        <v>#REF!</v>
      </c>
    </row>
    <row r="1472" spans="1:37">
      <c r="A1472" t="s">
        <v>4356</v>
      </c>
      <c r="B1472" t="s">
        <v>4356</v>
      </c>
      <c r="C1472" t="b">
        <v>1</v>
      </c>
      <c r="D1472" t="s">
        <v>7257</v>
      </c>
      <c r="E1472" t="s">
        <v>4357</v>
      </c>
      <c r="F1472" t="s">
        <v>4357</v>
      </c>
      <c r="G1472" t="s">
        <v>7303</v>
      </c>
      <c r="H1472" t="s">
        <v>123</v>
      </c>
      <c r="I1472" t="s">
        <v>123</v>
      </c>
      <c r="J1472" t="s">
        <v>123</v>
      </c>
      <c r="K1472" t="s">
        <v>125</v>
      </c>
      <c r="L1472" t="s">
        <v>125</v>
      </c>
      <c r="M1472">
        <f>IF(UPPER(TRIM(Table2[[#This Row],[Status_Clean]]))="CONVERTED",1,0)</f>
        <v>0</v>
      </c>
      <c r="N1472">
        <f>IF(ISNUMBER(MATCH(UPPER(TRIM(Table2[[#This Row],[Status_Clean]])),{"CONTACTED","QUALIFIED","CONVERTED"},0)),1,0)</f>
        <v>1</v>
      </c>
      <c r="O1472" cm="1">
        <f t="array" ref="O1472">_xlfn.SWITCH(UPPER(TRIM(Table2[[#This Row],[Status_Clean]])),"NEW",1,"CONTACTED",2,"QUALIFIED",3,"CONVERTED",4,"LOST",5,99)</f>
        <v>2</v>
      </c>
      <c r="P1472">
        <v>45280</v>
      </c>
      <c r="Q1472" t="s">
        <v>8079</v>
      </c>
      <c r="R1472" t="s">
        <v>8079</v>
      </c>
      <c r="S1472">
        <v>45280</v>
      </c>
      <c r="T1472" t="s">
        <v>7261</v>
      </c>
      <c r="U1472">
        <v>45280</v>
      </c>
      <c r="V1472" t="s">
        <v>7262</v>
      </c>
      <c r="W1472" t="s">
        <v>7263</v>
      </c>
      <c r="X1472" t="s">
        <v>7264</v>
      </c>
      <c r="Y1472" t="s">
        <v>7272</v>
      </c>
      <c r="Z1472">
        <v>63</v>
      </c>
      <c r="AA1472">
        <v>63</v>
      </c>
      <c r="AB1472" t="str" cm="1">
        <f t="array" ref="AB1472">_xlfn.LET(_xlpm.x,IFERROR(VALUE(Table2[[#This Row],[Response_Time_Hours]]),""),IF(_xlpm.x="","CHECK",_xlfn.IFS(_xlpm.x&lt;=1,"Immediate",_xlpm.x&lt;=6,"Fast",_xlpm.x&lt;=24,"Moderate",_xlpm.x&gt;24,"Delayed")))</f>
        <v>Delayed</v>
      </c>
      <c r="AC1472">
        <v>29</v>
      </c>
      <c r="AD1472" t="str" cm="1">
        <f t="array" ref="AD1472">IF(Table2[[#This Row],[Interaction_Count_Final]]="","N/A",_xlfn.IFS(Table2[[#This Row],[Interaction_Count_Final]]&lt;=2,"Low",Table2[[#This Row],[Interaction_Count_Final]]&lt;=5,"Medium",Table2[[#This Row],[Interaction_Count_Final]]&gt;=6,"High",TRUE,"CHECK"))</f>
        <v>High</v>
      </c>
      <c r="AE1472" t="s">
        <v>7273</v>
      </c>
      <c r="AF1472" t="b">
        <v>1</v>
      </c>
      <c r="AG1472" t="b">
        <v>1</v>
      </c>
      <c r="AH1472">
        <v>1857</v>
      </c>
      <c r="AI1472">
        <v>45280</v>
      </c>
      <c r="AJ1472" t="b">
        <v>1</v>
      </c>
      <c r="AK1472" t="e" cm="1">
        <f t="array" ref="AK1472">_xlfn.LET(
  _xlpm.txt,TRIM(Raw_Data!F1472),
  _xlpm.norm,SUBSTITUTE(SUBSTITUTE(_xlpm.txt,"-","/"),".","/"),
  _xlpm.p,_xlfn.TEXTSPLIT(_xlpm.norm,"/"),
  _xlpm.a,VALUE(INDEX(_xlpm.p,1)),
  _xlpm.b,VALUE(INDEX(_xlpm.p,2)),
  IF(AND(_xlpm.a&lt;=12,_xlpm.b&lt;=12),"REVIEW_AMBIGUOUS","OK")
)</f>
        <v>#REF!</v>
      </c>
    </row>
    <row r="1473" spans="1:37">
      <c r="A1473" t="s">
        <v>4358</v>
      </c>
      <c r="B1473" t="s">
        <v>4358</v>
      </c>
      <c r="C1473" t="b">
        <v>0</v>
      </c>
      <c r="D1473" t="s">
        <v>7257</v>
      </c>
      <c r="E1473" t="s">
        <v>4359</v>
      </c>
      <c r="F1473" t="s">
        <v>4359</v>
      </c>
      <c r="G1473" t="s">
        <v>7274</v>
      </c>
      <c r="H1473" t="s">
        <v>1035</v>
      </c>
      <c r="I1473" t="s">
        <v>1035</v>
      </c>
      <c r="J1473" t="s">
        <v>311</v>
      </c>
      <c r="K1473" t="s">
        <v>250</v>
      </c>
      <c r="L1473" t="s">
        <v>250</v>
      </c>
      <c r="M1473">
        <f>IF(UPPER(TRIM(Table2[[#This Row],[Status_Clean]]))="CONVERTED",1,0)</f>
        <v>1</v>
      </c>
      <c r="N1473">
        <f>IF(ISNUMBER(MATCH(UPPER(TRIM(Table2[[#This Row],[Status_Clean]])),{"CONTACTED","QUALIFIED","CONVERTED"},0)),1,0)</f>
        <v>1</v>
      </c>
      <c r="O1473" cm="1">
        <f t="array" ref="O1473">_xlfn.SWITCH(UPPER(TRIM(Table2[[#This Row],[Status_Clean]])),"NEW",1,"CONTACTED",2,"QUALIFIED",3,"CONVERTED",4,"LOST",5,99)</f>
        <v>4</v>
      </c>
      <c r="P1473" t="s">
        <v>4360</v>
      </c>
      <c r="Q1473" t="s">
        <v>8368</v>
      </c>
      <c r="R1473" t="s">
        <v>8368</v>
      </c>
      <c r="S1473">
        <v>45381</v>
      </c>
      <c r="T1473" t="s">
        <v>7261</v>
      </c>
      <c r="U1473">
        <v>45381</v>
      </c>
      <c r="V1473" t="s">
        <v>7295</v>
      </c>
      <c r="W1473" t="s">
        <v>7271</v>
      </c>
      <c r="X1473" t="s">
        <v>7284</v>
      </c>
      <c r="Y1473" t="s">
        <v>7278</v>
      </c>
      <c r="Z1473">
        <v>44</v>
      </c>
      <c r="AA1473">
        <v>44</v>
      </c>
      <c r="AB1473" t="str" cm="1">
        <f t="array" ref="AB1473">_xlfn.LET(_xlpm.x,IFERROR(VALUE(Table2[[#This Row],[Response_Time_Hours]]),""),IF(_xlpm.x="","CHECK",_xlfn.IFS(_xlpm.x&lt;=1,"Immediate",_xlpm.x&lt;=6,"Fast",_xlpm.x&lt;=24,"Moderate",_xlpm.x&gt;24,"Delayed")))</f>
        <v>Delayed</v>
      </c>
      <c r="AC1473">
        <v>40</v>
      </c>
      <c r="AD1473" t="str" cm="1">
        <f t="array" ref="AD1473">IF(Table2[[#This Row],[Interaction_Count_Final]]="","N/A",_xlfn.IFS(Table2[[#This Row],[Interaction_Count_Final]]&lt;=2,"Low",Table2[[#This Row],[Interaction_Count_Final]]&lt;=5,"Medium",Table2[[#This Row],[Interaction_Count_Final]]&gt;=6,"High",TRUE,"CHECK"))</f>
        <v>High</v>
      </c>
      <c r="AE1473" t="s">
        <v>7266</v>
      </c>
      <c r="AF1473" t="b">
        <v>1</v>
      </c>
      <c r="AG1473" t="b">
        <v>1</v>
      </c>
      <c r="AH1473">
        <v>1859</v>
      </c>
      <c r="AI1473">
        <v>45381</v>
      </c>
      <c r="AJ1473" t="b">
        <v>1</v>
      </c>
      <c r="AK1473" t="str" cm="1">
        <f t="array" ref="AK1473">_xlfn.LET(
  _xlpm.txt,TRIM(Raw_Data!F1473),
  _xlpm.norm,SUBSTITUTE(SUBSTITUTE(_xlpm.txt,"-","/"),".","/"),
  _xlpm.p,_xlfn.TEXTSPLIT(_xlpm.norm,"/"),
  _xlpm.a,VALUE(INDEX(_xlpm.p,1)),
  _xlpm.b,VALUE(INDEX(_xlpm.p,2)),
  IF(AND(_xlpm.a&lt;=12,_xlpm.b&lt;=12),"REVIEW_AMBIGUOUS","OK")
)</f>
        <v>OK</v>
      </c>
    </row>
    <row r="1474" spans="1:37">
      <c r="A1474" t="s">
        <v>4361</v>
      </c>
      <c r="B1474" t="s">
        <v>4361</v>
      </c>
      <c r="C1474" t="b">
        <v>1</v>
      </c>
      <c r="D1474" t="s">
        <v>7257</v>
      </c>
      <c r="E1474" t="s">
        <v>4362</v>
      </c>
      <c r="F1474" t="s">
        <v>4362</v>
      </c>
      <c r="G1474" t="s">
        <v>7274</v>
      </c>
      <c r="H1474" t="s">
        <v>560</v>
      </c>
      <c r="I1474" t="s">
        <v>560</v>
      </c>
      <c r="J1474" t="s">
        <v>469</v>
      </c>
      <c r="K1474" t="s">
        <v>125</v>
      </c>
      <c r="L1474" t="s">
        <v>125</v>
      </c>
      <c r="M1474">
        <f>IF(UPPER(TRIM(Table2[[#This Row],[Status_Clean]]))="CONVERTED",1,0)</f>
        <v>0</v>
      </c>
      <c r="N1474">
        <f>IF(ISNUMBER(MATCH(UPPER(TRIM(Table2[[#This Row],[Status_Clean]])),{"CONTACTED","QUALIFIED","CONVERTED"},0)),1,0)</f>
        <v>1</v>
      </c>
      <c r="O1474" cm="1">
        <f t="array" ref="O1474">_xlfn.SWITCH(UPPER(TRIM(Table2[[#This Row],[Status_Clean]])),"NEW",1,"CONTACTED",2,"QUALIFIED",3,"CONVERTED",4,"LOST",5,99)</f>
        <v>2</v>
      </c>
      <c r="P1474" t="s">
        <v>3134</v>
      </c>
      <c r="Q1474" t="s">
        <v>8123</v>
      </c>
      <c r="R1474" t="s">
        <v>8123</v>
      </c>
      <c r="S1474">
        <v>45098</v>
      </c>
      <c r="T1474" t="s">
        <v>7261</v>
      </c>
      <c r="U1474">
        <v>45098</v>
      </c>
      <c r="V1474" t="s">
        <v>7276</v>
      </c>
      <c r="W1474" t="s">
        <v>7263</v>
      </c>
      <c r="X1474" t="s">
        <v>7277</v>
      </c>
      <c r="Y1474" t="s">
        <v>7272</v>
      </c>
      <c r="Z1474">
        <v>35.1</v>
      </c>
      <c r="AA1474">
        <v>35.1</v>
      </c>
      <c r="AB1474" t="str" cm="1">
        <f t="array" ref="AB1474">_xlfn.LET(_xlpm.x,IFERROR(VALUE(Table2[[#This Row],[Response_Time_Hours]]),""),IF(_xlpm.x="","CHECK",_xlfn.IFS(_xlpm.x&lt;=1,"Immediate",_xlpm.x&lt;=6,"Fast",_xlpm.x&lt;=24,"Moderate",_xlpm.x&gt;24,"Delayed")))</f>
        <v>Delayed</v>
      </c>
      <c r="AC1474">
        <v>16</v>
      </c>
      <c r="AD1474" t="str" cm="1">
        <f t="array" ref="AD1474">IF(Table2[[#This Row],[Interaction_Count_Final]]="","N/A",_xlfn.IFS(Table2[[#This Row],[Interaction_Count_Final]]&lt;=2,"Low",Table2[[#This Row],[Interaction_Count_Final]]&lt;=5,"Medium",Table2[[#This Row],[Interaction_Count_Final]]&gt;=6,"High",TRUE,"CHECK"))</f>
        <v>High</v>
      </c>
      <c r="AE1474" t="s">
        <v>7266</v>
      </c>
      <c r="AF1474" t="b">
        <v>1</v>
      </c>
      <c r="AG1474" t="b">
        <v>1</v>
      </c>
      <c r="AH1474">
        <v>1860</v>
      </c>
      <c r="AI1474">
        <v>45098</v>
      </c>
      <c r="AJ1474" t="b">
        <v>1</v>
      </c>
      <c r="AK1474" t="e" cm="1">
        <f t="array" ref="AK1474">_xlfn.LET(
  _xlpm.txt,TRIM(Raw_Data!F1474),
  _xlpm.norm,SUBSTITUTE(SUBSTITUTE(_xlpm.txt,"-","/"),".","/"),
  _xlpm.p,_xlfn.TEXTSPLIT(_xlpm.norm,"/"),
  _xlpm.a,VALUE(INDEX(_xlpm.p,1)),
  _xlpm.b,VALUE(INDEX(_xlpm.p,2)),
  IF(AND(_xlpm.a&lt;=12,_xlpm.b&lt;=12),"REVIEW_AMBIGUOUS","OK")
)</f>
        <v>#REF!</v>
      </c>
    </row>
    <row r="1475" spans="1:37">
      <c r="A1475" t="s">
        <v>4363</v>
      </c>
      <c r="B1475" t="s">
        <v>4363</v>
      </c>
      <c r="C1475" t="b">
        <v>0</v>
      </c>
      <c r="D1475" t="s">
        <v>7257</v>
      </c>
      <c r="E1475" t="s">
        <v>4364</v>
      </c>
      <c r="F1475" t="s">
        <v>4364</v>
      </c>
      <c r="G1475" t="s">
        <v>7274</v>
      </c>
      <c r="H1475" t="s">
        <v>374</v>
      </c>
      <c r="I1475" t="s">
        <v>374</v>
      </c>
      <c r="J1475" t="s">
        <v>7308</v>
      </c>
      <c r="K1475" t="s">
        <v>125</v>
      </c>
      <c r="L1475" t="s">
        <v>125</v>
      </c>
      <c r="M1475">
        <f>IF(UPPER(TRIM(Table2[[#This Row],[Status_Clean]]))="CONVERTED",1,0)</f>
        <v>0</v>
      </c>
      <c r="N1475">
        <f>IF(ISNUMBER(MATCH(UPPER(TRIM(Table2[[#This Row],[Status_Clean]])),{"CONTACTED","QUALIFIED","CONVERTED"},0)),1,0)</f>
        <v>1</v>
      </c>
      <c r="O1475" cm="1">
        <f t="array" ref="O1475">_xlfn.SWITCH(UPPER(TRIM(Table2[[#This Row],[Status_Clean]])),"NEW",1,"CONTACTED",2,"QUALIFIED",3,"CONVERTED",4,"LOST",5,99)</f>
        <v>2</v>
      </c>
      <c r="P1475" t="s">
        <v>4365</v>
      </c>
      <c r="Q1475" t="s">
        <v>4365</v>
      </c>
      <c r="R1475" t="s">
        <v>4365</v>
      </c>
      <c r="S1475">
        <v>45218</v>
      </c>
      <c r="T1475" t="s">
        <v>7261</v>
      </c>
      <c r="U1475">
        <v>45218</v>
      </c>
      <c r="V1475" t="s">
        <v>7270</v>
      </c>
      <c r="W1475" t="s">
        <v>7263</v>
      </c>
      <c r="X1475" t="s">
        <v>7264</v>
      </c>
      <c r="Y1475" t="s">
        <v>7285</v>
      </c>
      <c r="Z1475">
        <v>19.2</v>
      </c>
      <c r="AA1475">
        <v>19.2</v>
      </c>
      <c r="AB1475" t="str" cm="1">
        <f t="array" ref="AB1475">_xlfn.LET(_xlpm.x,IFERROR(VALUE(Table2[[#This Row],[Response_Time_Hours]]),""),IF(_xlpm.x="","CHECK",_xlfn.IFS(_xlpm.x&lt;=1,"Immediate",_xlpm.x&lt;=6,"Fast",_xlpm.x&lt;=24,"Moderate",_xlpm.x&gt;24,"Delayed")))</f>
        <v>Moderate</v>
      </c>
      <c r="AC1475">
        <v>13</v>
      </c>
      <c r="AD1475" t="str" cm="1">
        <f t="array" ref="AD1475">IF(Table2[[#This Row],[Interaction_Count_Final]]="","N/A",_xlfn.IFS(Table2[[#This Row],[Interaction_Count_Final]]&lt;=2,"Low",Table2[[#This Row],[Interaction_Count_Final]]&lt;=5,"Medium",Table2[[#This Row],[Interaction_Count_Final]]&gt;=6,"High",TRUE,"CHECK"))</f>
        <v>High</v>
      </c>
      <c r="AE1475" t="s">
        <v>7273</v>
      </c>
      <c r="AF1475" t="b">
        <v>1</v>
      </c>
      <c r="AG1475" t="b">
        <v>1</v>
      </c>
      <c r="AH1475">
        <v>1861</v>
      </c>
      <c r="AI1475">
        <v>45218</v>
      </c>
      <c r="AJ1475" t="b">
        <v>1</v>
      </c>
      <c r="AK1475" t="str" cm="1">
        <f t="array" ref="AK1475">_xlfn.LET(
  _xlpm.txt,TRIM(Raw_Data!F1475),
  _xlpm.norm,SUBSTITUTE(SUBSTITUTE(_xlpm.txt,"-","/"),".","/"),
  _xlpm.p,_xlfn.TEXTSPLIT(_xlpm.norm,"/"),
  _xlpm.a,VALUE(INDEX(_xlpm.p,1)),
  _xlpm.b,VALUE(INDEX(_xlpm.p,2)),
  IF(AND(_xlpm.a&lt;=12,_xlpm.b&lt;=12),"REVIEW_AMBIGUOUS","OK")
)</f>
        <v>OK</v>
      </c>
    </row>
    <row r="1476" spans="1:37">
      <c r="A1476" t="s">
        <v>4366</v>
      </c>
      <c r="B1476" t="s">
        <v>4366</v>
      </c>
      <c r="C1476" t="b">
        <v>0</v>
      </c>
      <c r="D1476" t="s">
        <v>7257</v>
      </c>
      <c r="E1476" t="s">
        <v>4367</v>
      </c>
      <c r="F1476" t="s">
        <v>4367</v>
      </c>
      <c r="G1476" t="s">
        <v>7280</v>
      </c>
      <c r="H1476" t="s">
        <v>585</v>
      </c>
      <c r="I1476" t="s">
        <v>585</v>
      </c>
      <c r="J1476" t="s">
        <v>222</v>
      </c>
      <c r="K1476" t="s">
        <v>193</v>
      </c>
      <c r="L1476" t="s">
        <v>193</v>
      </c>
      <c r="M1476">
        <f>IF(UPPER(TRIM(Table2[[#This Row],[Status_Clean]]))="CONVERTED",1,0)</f>
        <v>0</v>
      </c>
      <c r="N1476">
        <f>IF(ISNUMBER(MATCH(UPPER(TRIM(Table2[[#This Row],[Status_Clean]])),{"CONTACTED","QUALIFIED","CONVERTED"},0)),1,0)</f>
        <v>0</v>
      </c>
      <c r="O1476" cm="1">
        <f t="array" ref="O1476">_xlfn.SWITCH(UPPER(TRIM(Table2[[#This Row],[Status_Clean]])),"NEW",1,"CONTACTED",2,"QUALIFIED",3,"CONVERTED",4,"LOST",5,99)</f>
        <v>1</v>
      </c>
      <c r="P1476">
        <v>45204</v>
      </c>
      <c r="Q1476" t="s">
        <v>8255</v>
      </c>
      <c r="R1476" t="s">
        <v>8255</v>
      </c>
      <c r="S1476">
        <v>45204</v>
      </c>
      <c r="T1476" t="s">
        <v>7261</v>
      </c>
      <c r="U1476">
        <v>45204</v>
      </c>
      <c r="V1476" t="s">
        <v>7270</v>
      </c>
      <c r="W1476" t="s">
        <v>7263</v>
      </c>
      <c r="X1476" t="s">
        <v>7264</v>
      </c>
      <c r="Y1476" t="s">
        <v>7285</v>
      </c>
      <c r="Z1476" t="s">
        <v>887</v>
      </c>
      <c r="AA1476">
        <v>26.400000000000002</v>
      </c>
      <c r="AB1476" t="str" cm="1">
        <f t="array" ref="AB1476">_xlfn.LET(_xlpm.x,IFERROR(VALUE(Table2[[#This Row],[Response_Time_Hours]]),""),IF(_xlpm.x="","CHECK",_xlfn.IFS(_xlpm.x&lt;=1,"Immediate",_xlpm.x&lt;=6,"Fast",_xlpm.x&lt;=24,"Moderate",_xlpm.x&gt;24,"Delayed")))</f>
        <v>Delayed</v>
      </c>
      <c r="AC1476">
        <v>1</v>
      </c>
      <c r="AD1476" t="str" cm="1">
        <f t="array" ref="AD1476">IF(Table2[[#This Row],[Interaction_Count_Final]]="","N/A",_xlfn.IFS(Table2[[#This Row],[Interaction_Count_Final]]&lt;=2,"Low",Table2[[#This Row],[Interaction_Count_Final]]&lt;=5,"Medium",Table2[[#This Row],[Interaction_Count_Final]]&gt;=6,"High",TRUE,"CHECK"))</f>
        <v>Low</v>
      </c>
      <c r="AE1476" t="s">
        <v>7273</v>
      </c>
      <c r="AF1476" t="b">
        <v>1</v>
      </c>
      <c r="AG1476" t="b">
        <v>1</v>
      </c>
      <c r="AH1476">
        <v>1862</v>
      </c>
      <c r="AI1476">
        <v>45204</v>
      </c>
      <c r="AJ1476" t="b">
        <v>1</v>
      </c>
      <c r="AK1476" t="e" cm="1">
        <f t="array" ref="AK1476">_xlfn.LET(
  _xlpm.txt,TRIM(Raw_Data!F1476),
  _xlpm.norm,SUBSTITUTE(SUBSTITUTE(_xlpm.txt,"-","/"),".","/"),
  _xlpm.p,_xlfn.TEXTSPLIT(_xlpm.norm,"/"),
  _xlpm.a,VALUE(INDEX(_xlpm.p,1)),
  _xlpm.b,VALUE(INDEX(_xlpm.p,2)),
  IF(AND(_xlpm.a&lt;=12,_xlpm.b&lt;=12),"REVIEW_AMBIGUOUS","OK")
)</f>
        <v>#REF!</v>
      </c>
    </row>
    <row r="1477" spans="1:37">
      <c r="A1477" t="s">
        <v>4368</v>
      </c>
      <c r="B1477" t="s">
        <v>4368</v>
      </c>
      <c r="C1477" t="b">
        <v>1</v>
      </c>
      <c r="D1477" t="s">
        <v>7257</v>
      </c>
      <c r="E1477" t="s">
        <v>8369</v>
      </c>
      <c r="F1477" t="s">
        <v>8369</v>
      </c>
      <c r="G1477" t="s">
        <v>7268</v>
      </c>
      <c r="H1477" t="s">
        <v>311</v>
      </c>
      <c r="I1477" t="s">
        <v>311</v>
      </c>
      <c r="J1477" t="s">
        <v>311</v>
      </c>
      <c r="K1477" t="s">
        <v>71</v>
      </c>
      <c r="L1477" t="s">
        <v>71</v>
      </c>
      <c r="M1477">
        <f>IF(UPPER(TRIM(Table2[[#This Row],[Status_Clean]]))="CONVERTED",1,0)</f>
        <v>0</v>
      </c>
      <c r="N1477">
        <f>IF(ISNUMBER(MATCH(UPPER(TRIM(Table2[[#This Row],[Status_Clean]])),{"CONTACTED","QUALIFIED","CONVERTED"},0)),1,0)</f>
        <v>1</v>
      </c>
      <c r="O1477" cm="1">
        <f t="array" ref="O1477">_xlfn.SWITCH(UPPER(TRIM(Table2[[#This Row],[Status_Clean]])),"NEW",1,"CONTACTED",2,"QUALIFIED",3,"CONVERTED",4,"LOST",5,99)</f>
        <v>3</v>
      </c>
      <c r="P1477" t="s">
        <v>4370</v>
      </c>
      <c r="Q1477" t="s">
        <v>4370</v>
      </c>
      <c r="R1477" t="s">
        <v>4370</v>
      </c>
      <c r="S1477">
        <v>45322</v>
      </c>
      <c r="T1477" t="s">
        <v>7261</v>
      </c>
      <c r="U1477">
        <v>45322</v>
      </c>
      <c r="V1477" t="s">
        <v>7317</v>
      </c>
      <c r="W1477" t="s">
        <v>7271</v>
      </c>
      <c r="X1477" t="s">
        <v>7284</v>
      </c>
      <c r="Y1477" t="s">
        <v>7272</v>
      </c>
      <c r="Z1477">
        <v>9.9</v>
      </c>
      <c r="AA1477">
        <v>9.9</v>
      </c>
      <c r="AB1477" t="str" cm="1">
        <f t="array" ref="AB1477">_xlfn.LET(_xlpm.x,IFERROR(VALUE(Table2[[#This Row],[Response_Time_Hours]]),""),IF(_xlpm.x="","CHECK",_xlfn.IFS(_xlpm.x&lt;=1,"Immediate",_xlpm.x&lt;=6,"Fast",_xlpm.x&lt;=24,"Moderate",_xlpm.x&gt;24,"Delayed")))</f>
        <v>Moderate</v>
      </c>
      <c r="AC1477">
        <v>26</v>
      </c>
      <c r="AD1477" t="str" cm="1">
        <f t="array" ref="AD1477">IF(Table2[[#This Row],[Interaction_Count_Final]]="","N/A",_xlfn.IFS(Table2[[#This Row],[Interaction_Count_Final]]&lt;=2,"Low",Table2[[#This Row],[Interaction_Count_Final]]&lt;=5,"Medium",Table2[[#This Row],[Interaction_Count_Final]]&gt;=6,"High",TRUE,"CHECK"))</f>
        <v>High</v>
      </c>
      <c r="AE1477" t="s">
        <v>7289</v>
      </c>
      <c r="AF1477" t="b">
        <v>1</v>
      </c>
      <c r="AG1477" t="b">
        <v>1</v>
      </c>
      <c r="AH1477">
        <v>1863</v>
      </c>
      <c r="AI1477">
        <v>45322</v>
      </c>
      <c r="AJ1477" t="b">
        <v>1</v>
      </c>
      <c r="AK1477" t="str" cm="1">
        <f t="array" ref="AK1477">_xlfn.LET(
  _xlpm.txt,TRIM(Raw_Data!F1477),
  _xlpm.norm,SUBSTITUTE(SUBSTITUTE(_xlpm.txt,"-","/"),".","/"),
  _xlpm.p,_xlfn.TEXTSPLIT(_xlpm.norm,"/"),
  _xlpm.a,VALUE(INDEX(_xlpm.p,1)),
  _xlpm.b,VALUE(INDEX(_xlpm.p,2)),
  IF(AND(_xlpm.a&lt;=12,_xlpm.b&lt;=12),"REVIEW_AMBIGUOUS","OK")
)</f>
        <v>OK</v>
      </c>
    </row>
    <row r="1478" spans="1:37">
      <c r="A1478" t="s">
        <v>4371</v>
      </c>
      <c r="B1478" t="s">
        <v>4371</v>
      </c>
      <c r="C1478" t="b">
        <v>1</v>
      </c>
      <c r="D1478" t="s">
        <v>7257</v>
      </c>
      <c r="E1478" t="s">
        <v>4372</v>
      </c>
      <c r="F1478" t="s">
        <v>4372</v>
      </c>
      <c r="G1478" t="s">
        <v>7280</v>
      </c>
      <c r="H1478" t="s">
        <v>296</v>
      </c>
      <c r="I1478" t="s">
        <v>296</v>
      </c>
      <c r="J1478" t="s">
        <v>263</v>
      </c>
      <c r="K1478" t="s">
        <v>173</v>
      </c>
      <c r="L1478" t="s">
        <v>173</v>
      </c>
      <c r="M1478">
        <f>IF(UPPER(TRIM(Table2[[#This Row],[Status_Clean]]))="CONVERTED",1,0)</f>
        <v>0</v>
      </c>
      <c r="N1478">
        <f>IF(ISNUMBER(MATCH(UPPER(TRIM(Table2[[#This Row],[Status_Clean]])),{"CONTACTED","QUALIFIED","CONVERTED"},0)),1,0)</f>
        <v>0</v>
      </c>
      <c r="O1478" cm="1">
        <f t="array" ref="O1478">_xlfn.SWITCH(UPPER(TRIM(Table2[[#This Row],[Status_Clean]])),"NEW",1,"CONTACTED",2,"QUALIFIED",3,"CONVERTED",4,"LOST",5,99)</f>
        <v>5</v>
      </c>
      <c r="P1478">
        <v>45072</v>
      </c>
      <c r="Q1478" t="s">
        <v>8174</v>
      </c>
      <c r="R1478" t="s">
        <v>8174</v>
      </c>
      <c r="S1478">
        <v>45072</v>
      </c>
      <c r="T1478" t="s">
        <v>7261</v>
      </c>
      <c r="U1478">
        <v>45072</v>
      </c>
      <c r="V1478" t="s">
        <v>7314</v>
      </c>
      <c r="W1478" t="s">
        <v>7263</v>
      </c>
      <c r="X1478" t="s">
        <v>7277</v>
      </c>
      <c r="Y1478" t="s">
        <v>7312</v>
      </c>
      <c r="Z1478">
        <v>1.7</v>
      </c>
      <c r="AA1478">
        <v>1.7</v>
      </c>
      <c r="AB1478" t="str" cm="1">
        <f t="array" ref="AB1478">_xlfn.LET(_xlpm.x,IFERROR(VALUE(Table2[[#This Row],[Response_Time_Hours]]),""),IF(_xlpm.x="","CHECK",_xlfn.IFS(_xlpm.x&lt;=1,"Immediate",_xlpm.x&lt;=6,"Fast",_xlpm.x&lt;=24,"Moderate",_xlpm.x&gt;24,"Delayed")))</f>
        <v>Fast</v>
      </c>
      <c r="AC1478">
        <v>19</v>
      </c>
      <c r="AD1478" t="str" cm="1">
        <f t="array" ref="AD1478">IF(Table2[[#This Row],[Interaction_Count_Final]]="","N/A",_xlfn.IFS(Table2[[#This Row],[Interaction_Count_Final]]&lt;=2,"Low",Table2[[#This Row],[Interaction_Count_Final]]&lt;=5,"Medium",Table2[[#This Row],[Interaction_Count_Final]]&gt;=6,"High",TRUE,"CHECK"))</f>
        <v>High</v>
      </c>
      <c r="AE1478" t="s">
        <v>7289</v>
      </c>
      <c r="AF1478" t="b">
        <v>1</v>
      </c>
      <c r="AG1478" t="b">
        <v>1</v>
      </c>
      <c r="AH1478">
        <v>1864</v>
      </c>
      <c r="AI1478">
        <v>45072</v>
      </c>
      <c r="AJ1478" t="b">
        <v>1</v>
      </c>
      <c r="AK1478" t="e" cm="1">
        <f t="array" ref="AK1478">_xlfn.LET(
  _xlpm.txt,TRIM(Raw_Data!F1478),
  _xlpm.norm,SUBSTITUTE(SUBSTITUTE(_xlpm.txt,"-","/"),".","/"),
  _xlpm.p,_xlfn.TEXTSPLIT(_xlpm.norm,"/"),
  _xlpm.a,VALUE(INDEX(_xlpm.p,1)),
  _xlpm.b,VALUE(INDEX(_xlpm.p,2)),
  IF(AND(_xlpm.a&lt;=12,_xlpm.b&lt;=12),"REVIEW_AMBIGUOUS","OK")
)</f>
        <v>#REF!</v>
      </c>
    </row>
    <row r="1479" spans="1:37">
      <c r="A1479" t="s">
        <v>4373</v>
      </c>
      <c r="B1479" t="s">
        <v>4373</v>
      </c>
      <c r="C1479" t="b">
        <v>0</v>
      </c>
      <c r="D1479" t="s">
        <v>7257</v>
      </c>
      <c r="E1479" t="s">
        <v>4374</v>
      </c>
      <c r="F1479" t="s">
        <v>4374</v>
      </c>
      <c r="G1479" t="s">
        <v>7274</v>
      </c>
      <c r="H1479" t="s">
        <v>69</v>
      </c>
      <c r="I1479" t="s">
        <v>69</v>
      </c>
      <c r="J1479" t="s">
        <v>69</v>
      </c>
      <c r="K1479" t="s">
        <v>125</v>
      </c>
      <c r="L1479" t="s">
        <v>125</v>
      </c>
      <c r="M1479">
        <f>IF(UPPER(TRIM(Table2[[#This Row],[Status_Clean]]))="CONVERTED",1,0)</f>
        <v>0</v>
      </c>
      <c r="N1479">
        <f>IF(ISNUMBER(MATCH(UPPER(TRIM(Table2[[#This Row],[Status_Clean]])),{"CONTACTED","QUALIFIED","CONVERTED"},0)),1,0)</f>
        <v>1</v>
      </c>
      <c r="O1479" cm="1">
        <f t="array" ref="O1479">_xlfn.SWITCH(UPPER(TRIM(Table2[[#This Row],[Status_Clean]])),"NEW",1,"CONTACTED",2,"QUALIFIED",3,"CONVERTED",4,"LOST",5,99)</f>
        <v>2</v>
      </c>
      <c r="P1479" t="s">
        <v>4375</v>
      </c>
      <c r="Q1479" t="s">
        <v>4375</v>
      </c>
      <c r="R1479" t="s">
        <v>4375</v>
      </c>
      <c r="S1479">
        <v>45426</v>
      </c>
      <c r="T1479" t="s">
        <v>7261</v>
      </c>
      <c r="U1479">
        <v>45426</v>
      </c>
      <c r="V1479" t="s">
        <v>7314</v>
      </c>
      <c r="W1479" t="s">
        <v>7271</v>
      </c>
      <c r="X1479" t="s">
        <v>7277</v>
      </c>
      <c r="Y1479" t="s">
        <v>7265</v>
      </c>
      <c r="Z1479">
        <v>56.6</v>
      </c>
      <c r="AA1479">
        <v>56.6</v>
      </c>
      <c r="AB1479" t="str" cm="1">
        <f t="array" ref="AB1479">_xlfn.LET(_xlpm.x,IFERROR(VALUE(Table2[[#This Row],[Response_Time_Hours]]),""),IF(_xlpm.x="","CHECK",_xlfn.IFS(_xlpm.x&lt;=1,"Immediate",_xlpm.x&lt;=6,"Fast",_xlpm.x&lt;=24,"Moderate",_xlpm.x&gt;24,"Delayed")))</f>
        <v>Delayed</v>
      </c>
      <c r="AC1479">
        <v>42</v>
      </c>
      <c r="AD1479" t="str" cm="1">
        <f t="array" ref="AD1479">IF(Table2[[#This Row],[Interaction_Count_Final]]="","N/A",_xlfn.IFS(Table2[[#This Row],[Interaction_Count_Final]]&lt;=2,"Low",Table2[[#This Row],[Interaction_Count_Final]]&lt;=5,"Medium",Table2[[#This Row],[Interaction_Count_Final]]&gt;=6,"High",TRUE,"CHECK"))</f>
        <v>High</v>
      </c>
      <c r="AE1479" t="s">
        <v>7266</v>
      </c>
      <c r="AF1479" t="b">
        <v>1</v>
      </c>
      <c r="AG1479" t="b">
        <v>1</v>
      </c>
      <c r="AH1479">
        <v>1865</v>
      </c>
      <c r="AI1479">
        <v>45426</v>
      </c>
      <c r="AJ1479" t="b">
        <v>1</v>
      </c>
      <c r="AK1479" t="str" cm="1">
        <f t="array" ref="AK1479">_xlfn.LET(
  _xlpm.txt,TRIM(Raw_Data!F1479),
  _xlpm.norm,SUBSTITUTE(SUBSTITUTE(_xlpm.txt,"-","/"),".","/"),
  _xlpm.p,_xlfn.TEXTSPLIT(_xlpm.norm,"/"),
  _xlpm.a,VALUE(INDEX(_xlpm.p,1)),
  _xlpm.b,VALUE(INDEX(_xlpm.p,2)),
  IF(AND(_xlpm.a&lt;=12,_xlpm.b&lt;=12),"REVIEW_AMBIGUOUS","OK")
)</f>
        <v>OK</v>
      </c>
    </row>
    <row r="1480" spans="1:37">
      <c r="A1480" t="s">
        <v>4376</v>
      </c>
      <c r="B1480" t="s">
        <v>4376</v>
      </c>
      <c r="C1480" t="b">
        <v>0</v>
      </c>
      <c r="D1480" t="s">
        <v>7257</v>
      </c>
      <c r="E1480" t="s">
        <v>4377</v>
      </c>
      <c r="F1480" t="s">
        <v>4377</v>
      </c>
      <c r="G1480" t="s">
        <v>7280</v>
      </c>
      <c r="H1480" t="s">
        <v>69</v>
      </c>
      <c r="I1480" t="s">
        <v>69</v>
      </c>
      <c r="J1480" t="s">
        <v>69</v>
      </c>
      <c r="K1480" t="s">
        <v>7502</v>
      </c>
      <c r="L1480" t="s">
        <v>71</v>
      </c>
      <c r="M1480">
        <f>IF(UPPER(TRIM(Table2[[#This Row],[Status_Clean]]))="CONVERTED",1,0)</f>
        <v>0</v>
      </c>
      <c r="N1480">
        <f>IF(ISNUMBER(MATCH(UPPER(TRIM(Table2[[#This Row],[Status_Clean]])),{"CONTACTED","QUALIFIED","CONVERTED"},0)),1,0)</f>
        <v>1</v>
      </c>
      <c r="O1480" cm="1">
        <f t="array" ref="O1480">_xlfn.SWITCH(UPPER(TRIM(Table2[[#This Row],[Status_Clean]])),"NEW",1,"CONTACTED",2,"QUALIFIED",3,"CONVERTED",4,"LOST",5,99)</f>
        <v>3</v>
      </c>
      <c r="P1480" t="s">
        <v>4378</v>
      </c>
      <c r="Q1480" t="s">
        <v>8370</v>
      </c>
      <c r="R1480" t="s">
        <v>8370</v>
      </c>
      <c r="S1480">
        <v>45480</v>
      </c>
      <c r="T1480" t="s">
        <v>7261</v>
      </c>
      <c r="U1480">
        <v>45480</v>
      </c>
      <c r="V1480" t="s">
        <v>7305</v>
      </c>
      <c r="W1480" t="s">
        <v>7271</v>
      </c>
      <c r="X1480" t="s">
        <v>7288</v>
      </c>
      <c r="Y1480" t="s">
        <v>7293</v>
      </c>
      <c r="Z1480">
        <v>36.9</v>
      </c>
      <c r="AA1480">
        <v>36.9</v>
      </c>
      <c r="AB1480" t="str" cm="1">
        <f t="array" ref="AB1480">_xlfn.LET(_xlpm.x,IFERROR(VALUE(Table2[[#This Row],[Response_Time_Hours]]),""),IF(_xlpm.x="","CHECK",_xlfn.IFS(_xlpm.x&lt;=1,"Immediate",_xlpm.x&lt;=6,"Fast",_xlpm.x&lt;=24,"Moderate",_xlpm.x&gt;24,"Delayed")))</f>
        <v>Delayed</v>
      </c>
      <c r="AC1480">
        <v>32</v>
      </c>
      <c r="AD1480" t="str" cm="1">
        <f t="array" ref="AD1480">IF(Table2[[#This Row],[Interaction_Count_Final]]="","N/A",_xlfn.IFS(Table2[[#This Row],[Interaction_Count_Final]]&lt;=2,"Low",Table2[[#This Row],[Interaction_Count_Final]]&lt;=5,"Medium",Table2[[#This Row],[Interaction_Count_Final]]&gt;=6,"High",TRUE,"CHECK"))</f>
        <v>High</v>
      </c>
      <c r="AE1480" t="s">
        <v>7289</v>
      </c>
      <c r="AF1480" t="b">
        <v>1</v>
      </c>
      <c r="AG1480" t="b">
        <v>1</v>
      </c>
      <c r="AH1480">
        <v>1866</v>
      </c>
      <c r="AI1480">
        <v>45480</v>
      </c>
      <c r="AJ1480" t="b">
        <v>1</v>
      </c>
      <c r="AK1480" t="e" cm="1">
        <f t="array" ref="AK1480">_xlfn.LET(
  _xlpm.txt,TRIM(Raw_Data!F1480),
  _xlpm.norm,SUBSTITUTE(SUBSTITUTE(_xlpm.txt,"-","/"),".","/"),
  _xlpm.p,_xlfn.TEXTSPLIT(_xlpm.norm,"/"),
  _xlpm.a,VALUE(INDEX(_xlpm.p,1)),
  _xlpm.b,VALUE(INDEX(_xlpm.p,2)),
  IF(AND(_xlpm.a&lt;=12,_xlpm.b&lt;=12),"REVIEW_AMBIGUOUS","OK")
)</f>
        <v>#REF!</v>
      </c>
    </row>
    <row r="1481" spans="1:37">
      <c r="A1481" t="s">
        <v>4379</v>
      </c>
      <c r="B1481" t="s">
        <v>4379</v>
      </c>
      <c r="C1481" t="b">
        <v>0</v>
      </c>
      <c r="D1481" t="s">
        <v>7257</v>
      </c>
      <c r="E1481" t="s">
        <v>4380</v>
      </c>
      <c r="F1481" t="s">
        <v>4380</v>
      </c>
      <c r="G1481" t="s">
        <v>7274</v>
      </c>
      <c r="H1481" t="s">
        <v>263</v>
      </c>
      <c r="I1481" t="s">
        <v>263</v>
      </c>
      <c r="J1481" t="s">
        <v>263</v>
      </c>
      <c r="K1481" t="s">
        <v>7368</v>
      </c>
      <c r="L1481" t="s">
        <v>173</v>
      </c>
      <c r="M1481">
        <f>IF(UPPER(TRIM(Table2[[#This Row],[Status_Clean]]))="CONVERTED",1,0)</f>
        <v>0</v>
      </c>
      <c r="N1481">
        <f>IF(ISNUMBER(MATCH(UPPER(TRIM(Table2[[#This Row],[Status_Clean]])),{"CONTACTED","QUALIFIED","CONVERTED"},0)),1,0)</f>
        <v>0</v>
      </c>
      <c r="O1481" cm="1">
        <f t="array" ref="O1481">_xlfn.SWITCH(UPPER(TRIM(Table2[[#This Row],[Status_Clean]])),"NEW",1,"CONTACTED",2,"QUALIFIED",3,"CONVERTED",4,"LOST",5,99)</f>
        <v>5</v>
      </c>
      <c r="P1481">
        <v>45007</v>
      </c>
      <c r="Q1481" t="s">
        <v>7920</v>
      </c>
      <c r="R1481" t="s">
        <v>7920</v>
      </c>
      <c r="S1481">
        <v>45007</v>
      </c>
      <c r="T1481" t="s">
        <v>7261</v>
      </c>
      <c r="U1481">
        <v>45007</v>
      </c>
      <c r="V1481" t="s">
        <v>7295</v>
      </c>
      <c r="W1481" t="s">
        <v>7263</v>
      </c>
      <c r="X1481" t="s">
        <v>7284</v>
      </c>
      <c r="Y1481" t="s">
        <v>7272</v>
      </c>
      <c r="Z1481" t="s">
        <v>4381</v>
      </c>
      <c r="AA1481">
        <v>42.1</v>
      </c>
      <c r="AB1481" t="str" cm="1">
        <f t="array" ref="AB1481">_xlfn.LET(_xlpm.x,IFERROR(VALUE(Table2[[#This Row],[Response_Time_Hours]]),""),IF(_xlpm.x="","CHECK",_xlfn.IFS(_xlpm.x&lt;=1,"Immediate",_xlpm.x&lt;=6,"Fast",_xlpm.x&lt;=24,"Moderate",_xlpm.x&gt;24,"Delayed")))</f>
        <v>Delayed</v>
      </c>
      <c r="AC1481">
        <v>11</v>
      </c>
      <c r="AD1481" t="str" cm="1">
        <f t="array" ref="AD1481">IF(Table2[[#This Row],[Interaction_Count_Final]]="","N/A",_xlfn.IFS(Table2[[#This Row],[Interaction_Count_Final]]&lt;=2,"Low",Table2[[#This Row],[Interaction_Count_Final]]&lt;=5,"Medium",Table2[[#This Row],[Interaction_Count_Final]]&gt;=6,"High",TRUE,"CHECK"))</f>
        <v>High</v>
      </c>
      <c r="AE1481" t="s">
        <v>7273</v>
      </c>
      <c r="AF1481" t="b">
        <v>1</v>
      </c>
      <c r="AG1481" t="b">
        <v>1</v>
      </c>
      <c r="AH1481">
        <v>1867</v>
      </c>
      <c r="AI1481">
        <v>45007</v>
      </c>
      <c r="AJ1481" t="b">
        <v>1</v>
      </c>
      <c r="AK1481" t="e" cm="1">
        <f t="array" ref="AK1481">_xlfn.LET(
  _xlpm.txt,TRIM(Raw_Data!F1481),
  _xlpm.norm,SUBSTITUTE(SUBSTITUTE(_xlpm.txt,"-","/"),".","/"),
  _xlpm.p,_xlfn.TEXTSPLIT(_xlpm.norm,"/"),
  _xlpm.a,VALUE(INDEX(_xlpm.p,1)),
  _xlpm.b,VALUE(INDEX(_xlpm.p,2)),
  IF(AND(_xlpm.a&lt;=12,_xlpm.b&lt;=12),"REVIEW_AMBIGUOUS","OK")
)</f>
        <v>#REF!</v>
      </c>
    </row>
    <row r="1482" spans="1:37">
      <c r="A1482" t="s">
        <v>4382</v>
      </c>
      <c r="B1482" t="s">
        <v>4382</v>
      </c>
      <c r="C1482" t="b">
        <v>0</v>
      </c>
      <c r="D1482" t="s">
        <v>7257</v>
      </c>
      <c r="E1482" t="s">
        <v>4383</v>
      </c>
      <c r="F1482" t="s">
        <v>4383</v>
      </c>
      <c r="G1482" t="s">
        <v>7274</v>
      </c>
      <c r="H1482" t="s">
        <v>680</v>
      </c>
      <c r="I1482" t="s">
        <v>680</v>
      </c>
      <c r="J1482" t="s">
        <v>263</v>
      </c>
      <c r="K1482" t="s">
        <v>125</v>
      </c>
      <c r="L1482" t="s">
        <v>125</v>
      </c>
      <c r="M1482">
        <f>IF(UPPER(TRIM(Table2[[#This Row],[Status_Clean]]))="CONVERTED",1,0)</f>
        <v>0</v>
      </c>
      <c r="N1482">
        <f>IF(ISNUMBER(MATCH(UPPER(TRIM(Table2[[#This Row],[Status_Clean]])),{"CONTACTED","QUALIFIED","CONVERTED"},0)),1,0)</f>
        <v>1</v>
      </c>
      <c r="O1482" cm="1">
        <f t="array" ref="O1482">_xlfn.SWITCH(UPPER(TRIM(Table2[[#This Row],[Status_Clean]])),"NEW",1,"CONTACTED",2,"QUALIFIED",3,"CONVERTED",4,"LOST",5,99)</f>
        <v>2</v>
      </c>
      <c r="P1482">
        <v>45598</v>
      </c>
      <c r="Q1482" t="s">
        <v>7407</v>
      </c>
      <c r="R1482" t="s">
        <v>7407</v>
      </c>
      <c r="S1482">
        <v>45598</v>
      </c>
      <c r="T1482" t="s">
        <v>7261</v>
      </c>
      <c r="U1482">
        <v>45598</v>
      </c>
      <c r="V1482" t="s">
        <v>7300</v>
      </c>
      <c r="W1482" t="s">
        <v>7271</v>
      </c>
      <c r="X1482" t="s">
        <v>7264</v>
      </c>
      <c r="Y1482" t="s">
        <v>7278</v>
      </c>
      <c r="Z1482">
        <v>14.2</v>
      </c>
      <c r="AA1482">
        <v>14.2</v>
      </c>
      <c r="AB1482" t="str" cm="1">
        <f t="array" ref="AB1482">_xlfn.LET(_xlpm.x,IFERROR(VALUE(Table2[[#This Row],[Response_Time_Hours]]),""),IF(_xlpm.x="","CHECK",_xlfn.IFS(_xlpm.x&lt;=1,"Immediate",_xlpm.x&lt;=6,"Fast",_xlpm.x&lt;=24,"Moderate",_xlpm.x&gt;24,"Delayed")))</f>
        <v>Moderate</v>
      </c>
      <c r="AC1482">
        <v>9</v>
      </c>
      <c r="AD1482" t="str" cm="1">
        <f t="array" ref="AD1482">IF(Table2[[#This Row],[Interaction_Count_Final]]="","N/A",_xlfn.IFS(Table2[[#This Row],[Interaction_Count_Final]]&lt;=2,"Low",Table2[[#This Row],[Interaction_Count_Final]]&lt;=5,"Medium",Table2[[#This Row],[Interaction_Count_Final]]&gt;=6,"High",TRUE,"CHECK"))</f>
        <v>High</v>
      </c>
      <c r="AE1482" t="s">
        <v>7273</v>
      </c>
      <c r="AF1482" t="b">
        <v>1</v>
      </c>
      <c r="AG1482" t="b">
        <v>1</v>
      </c>
      <c r="AH1482">
        <v>1868</v>
      </c>
      <c r="AI1482">
        <v>45598</v>
      </c>
      <c r="AJ1482" t="b">
        <v>1</v>
      </c>
      <c r="AK1482" t="e" cm="1">
        <f t="array" ref="AK1482">_xlfn.LET(
  _xlpm.txt,TRIM(Raw_Data!F1482),
  _xlpm.norm,SUBSTITUTE(SUBSTITUTE(_xlpm.txt,"-","/"),".","/"),
  _xlpm.p,_xlfn.TEXTSPLIT(_xlpm.norm,"/"),
  _xlpm.a,VALUE(INDEX(_xlpm.p,1)),
  _xlpm.b,VALUE(INDEX(_xlpm.p,2)),
  IF(AND(_xlpm.a&lt;=12,_xlpm.b&lt;=12),"REVIEW_AMBIGUOUS","OK")
)</f>
        <v>#REF!</v>
      </c>
    </row>
    <row r="1483" spans="1:37">
      <c r="A1483" t="s">
        <v>4384</v>
      </c>
      <c r="B1483" t="s">
        <v>4384</v>
      </c>
      <c r="C1483" t="b">
        <v>0</v>
      </c>
      <c r="D1483" t="s">
        <v>7257</v>
      </c>
      <c r="E1483" t="s">
        <v>4385</v>
      </c>
      <c r="F1483" t="s">
        <v>4385</v>
      </c>
      <c r="G1483" t="s">
        <v>7274</v>
      </c>
      <c r="H1483" t="s">
        <v>311</v>
      </c>
      <c r="I1483" t="s">
        <v>311</v>
      </c>
      <c r="J1483" t="s">
        <v>311</v>
      </c>
      <c r="K1483" t="s">
        <v>173</v>
      </c>
      <c r="L1483" t="s">
        <v>173</v>
      </c>
      <c r="M1483">
        <f>IF(UPPER(TRIM(Table2[[#This Row],[Status_Clean]]))="CONVERTED",1,0)</f>
        <v>0</v>
      </c>
      <c r="N1483">
        <f>IF(ISNUMBER(MATCH(UPPER(TRIM(Table2[[#This Row],[Status_Clean]])),{"CONTACTED","QUALIFIED","CONVERTED"},0)),1,0)</f>
        <v>0</v>
      </c>
      <c r="O1483" cm="1">
        <f t="array" ref="O1483">_xlfn.SWITCH(UPPER(TRIM(Table2[[#This Row],[Status_Clean]])),"NEW",1,"CONTACTED",2,"QUALIFIED",3,"CONVERTED",4,"LOST",5,99)</f>
        <v>5</v>
      </c>
      <c r="P1483">
        <v>45019</v>
      </c>
      <c r="Q1483" t="s">
        <v>7555</v>
      </c>
      <c r="R1483" t="s">
        <v>7555</v>
      </c>
      <c r="S1483">
        <v>45019</v>
      </c>
      <c r="T1483" t="s">
        <v>7261</v>
      </c>
      <c r="U1483">
        <v>45019</v>
      </c>
      <c r="V1483" t="s">
        <v>7297</v>
      </c>
      <c r="W1483" t="s">
        <v>7263</v>
      </c>
      <c r="X1483" t="s">
        <v>7277</v>
      </c>
      <c r="Y1483" t="s">
        <v>7298</v>
      </c>
      <c r="Z1483" t="s">
        <v>339</v>
      </c>
      <c r="AA1483">
        <v>28.799999999999997</v>
      </c>
      <c r="AB1483" t="str" cm="1">
        <f t="array" ref="AB1483">_xlfn.LET(_xlpm.x,IFERROR(VALUE(Table2[[#This Row],[Response_Time_Hours]]),""),IF(_xlpm.x="","CHECK",_xlfn.IFS(_xlpm.x&lt;=1,"Immediate",_xlpm.x&lt;=6,"Fast",_xlpm.x&lt;=24,"Moderate",_xlpm.x&gt;24,"Delayed")))</f>
        <v>Delayed</v>
      </c>
      <c r="AC1483">
        <v>50</v>
      </c>
      <c r="AD1483" t="str" cm="1">
        <f t="array" ref="AD1483">IF(Table2[[#This Row],[Interaction_Count_Final]]="","N/A",_xlfn.IFS(Table2[[#This Row],[Interaction_Count_Final]]&lt;=2,"Low",Table2[[#This Row],[Interaction_Count_Final]]&lt;=5,"Medium",Table2[[#This Row],[Interaction_Count_Final]]&gt;=6,"High",TRUE,"CHECK"))</f>
        <v>High</v>
      </c>
      <c r="AE1483" t="s">
        <v>7289</v>
      </c>
      <c r="AF1483" t="b">
        <v>1</v>
      </c>
      <c r="AG1483" t="b">
        <v>1</v>
      </c>
      <c r="AH1483">
        <v>1869</v>
      </c>
      <c r="AI1483">
        <v>45019</v>
      </c>
      <c r="AJ1483" t="b">
        <v>1</v>
      </c>
      <c r="AK1483" t="e" cm="1">
        <f t="array" ref="AK1483">_xlfn.LET(
  _xlpm.txt,TRIM(Raw_Data!F1483),
  _xlpm.norm,SUBSTITUTE(SUBSTITUTE(_xlpm.txt,"-","/"),".","/"),
  _xlpm.p,_xlfn.TEXTSPLIT(_xlpm.norm,"/"),
  _xlpm.a,VALUE(INDEX(_xlpm.p,1)),
  _xlpm.b,VALUE(INDEX(_xlpm.p,2)),
  IF(AND(_xlpm.a&lt;=12,_xlpm.b&lt;=12),"REVIEW_AMBIGUOUS","OK")
)</f>
        <v>#REF!</v>
      </c>
    </row>
    <row r="1484" spans="1:37">
      <c r="A1484" t="s">
        <v>4386</v>
      </c>
      <c r="B1484" t="s">
        <v>4386</v>
      </c>
      <c r="C1484" t="b">
        <v>0</v>
      </c>
      <c r="D1484" t="s">
        <v>7257</v>
      </c>
      <c r="E1484" t="s">
        <v>8371</v>
      </c>
      <c r="F1484" t="s">
        <v>8371</v>
      </c>
      <c r="G1484" t="s">
        <v>7303</v>
      </c>
      <c r="H1484" t="s">
        <v>457</v>
      </c>
      <c r="I1484" t="s">
        <v>457</v>
      </c>
      <c r="J1484" t="s">
        <v>792</v>
      </c>
      <c r="K1484" t="s">
        <v>250</v>
      </c>
      <c r="L1484" t="s">
        <v>250</v>
      </c>
      <c r="M1484">
        <f>IF(UPPER(TRIM(Table2[[#This Row],[Status_Clean]]))="CONVERTED",1,0)</f>
        <v>1</v>
      </c>
      <c r="N1484">
        <f>IF(ISNUMBER(MATCH(UPPER(TRIM(Table2[[#This Row],[Status_Clean]])),{"CONTACTED","QUALIFIED","CONVERTED"},0)),1,0)</f>
        <v>1</v>
      </c>
      <c r="O1484" cm="1">
        <f t="array" ref="O1484">_xlfn.SWITCH(UPPER(TRIM(Table2[[#This Row],[Status_Clean]])),"NEW",1,"CONTACTED",2,"QUALIFIED",3,"CONVERTED",4,"LOST",5,99)</f>
        <v>4</v>
      </c>
      <c r="P1484">
        <v>45171</v>
      </c>
      <c r="Q1484" t="s">
        <v>7906</v>
      </c>
      <c r="R1484" t="s">
        <v>7906</v>
      </c>
      <c r="S1484">
        <v>45171</v>
      </c>
      <c r="T1484" t="s">
        <v>7261</v>
      </c>
      <c r="U1484">
        <v>45171</v>
      </c>
      <c r="V1484" t="s">
        <v>7287</v>
      </c>
      <c r="W1484" t="s">
        <v>7263</v>
      </c>
      <c r="X1484" t="s">
        <v>7288</v>
      </c>
      <c r="Y1484" t="s">
        <v>7278</v>
      </c>
      <c r="Z1484" t="s">
        <v>2706</v>
      </c>
      <c r="AA1484">
        <v>47.4</v>
      </c>
      <c r="AB1484" t="str" cm="1">
        <f t="array" ref="AB1484">_xlfn.LET(_xlpm.x,IFERROR(VALUE(Table2[[#This Row],[Response_Time_Hours]]),""),IF(_xlpm.x="","CHECK",_xlfn.IFS(_xlpm.x&lt;=1,"Immediate",_xlpm.x&lt;=6,"Fast",_xlpm.x&lt;=24,"Moderate",_xlpm.x&gt;24,"Delayed")))</f>
        <v>Delayed</v>
      </c>
      <c r="AC1484">
        <v>36</v>
      </c>
      <c r="AD1484" t="str" cm="1">
        <f t="array" ref="AD1484">IF(Table2[[#This Row],[Interaction_Count_Final]]="","N/A",_xlfn.IFS(Table2[[#This Row],[Interaction_Count_Final]]&lt;=2,"Low",Table2[[#This Row],[Interaction_Count_Final]]&lt;=5,"Medium",Table2[[#This Row],[Interaction_Count_Final]]&gt;=6,"High",TRUE,"CHECK"))</f>
        <v>High</v>
      </c>
      <c r="AE1484" t="s">
        <v>7289</v>
      </c>
      <c r="AF1484" t="b">
        <v>1</v>
      </c>
      <c r="AG1484" t="b">
        <v>1</v>
      </c>
      <c r="AH1484">
        <v>1870</v>
      </c>
      <c r="AI1484">
        <v>45171</v>
      </c>
      <c r="AJ1484" t="b">
        <v>1</v>
      </c>
      <c r="AK1484" t="e" cm="1">
        <f t="array" ref="AK1484">_xlfn.LET(
  _xlpm.txt,TRIM(Raw_Data!F1484),
  _xlpm.norm,SUBSTITUTE(SUBSTITUTE(_xlpm.txt,"-","/"),".","/"),
  _xlpm.p,_xlfn.TEXTSPLIT(_xlpm.norm,"/"),
  _xlpm.a,VALUE(INDEX(_xlpm.p,1)),
  _xlpm.b,VALUE(INDEX(_xlpm.p,2)),
  IF(AND(_xlpm.a&lt;=12,_xlpm.b&lt;=12),"REVIEW_AMBIGUOUS","OK")
)</f>
        <v>#REF!</v>
      </c>
    </row>
    <row r="1485" spans="1:37">
      <c r="A1485" t="s">
        <v>4388</v>
      </c>
      <c r="B1485" t="s">
        <v>4388</v>
      </c>
      <c r="C1485" t="b">
        <v>0</v>
      </c>
      <c r="D1485" t="s">
        <v>7257</v>
      </c>
      <c r="E1485" t="s">
        <v>4389</v>
      </c>
      <c r="F1485" t="s">
        <v>4389</v>
      </c>
      <c r="G1485" t="s">
        <v>7274</v>
      </c>
      <c r="H1485" t="s">
        <v>311</v>
      </c>
      <c r="I1485" t="s">
        <v>311</v>
      </c>
      <c r="J1485" t="s">
        <v>311</v>
      </c>
      <c r="K1485" t="s">
        <v>193</v>
      </c>
      <c r="L1485" t="s">
        <v>193</v>
      </c>
      <c r="M1485">
        <f>IF(UPPER(TRIM(Table2[[#This Row],[Status_Clean]]))="CONVERTED",1,0)</f>
        <v>0</v>
      </c>
      <c r="N1485">
        <f>IF(ISNUMBER(MATCH(UPPER(TRIM(Table2[[#This Row],[Status_Clean]])),{"CONTACTED","QUALIFIED","CONVERTED"},0)),1,0)</f>
        <v>0</v>
      </c>
      <c r="O1485" cm="1">
        <f t="array" ref="O1485">_xlfn.SWITCH(UPPER(TRIM(Table2[[#This Row],[Status_Clean]])),"NEW",1,"CONTACTED",2,"QUALIFIED",3,"CONVERTED",4,"LOST",5,99)</f>
        <v>1</v>
      </c>
      <c r="P1485" t="s">
        <v>4390</v>
      </c>
      <c r="Q1485" t="s">
        <v>7275</v>
      </c>
      <c r="R1485" t="s">
        <v>7275</v>
      </c>
      <c r="S1485">
        <v>45465</v>
      </c>
      <c r="T1485" t="s">
        <v>7261</v>
      </c>
      <c r="U1485">
        <v>45465</v>
      </c>
      <c r="V1485" t="s">
        <v>7276</v>
      </c>
      <c r="W1485" t="s">
        <v>7271</v>
      </c>
      <c r="X1485" t="s">
        <v>7277</v>
      </c>
      <c r="Y1485" t="s">
        <v>7278</v>
      </c>
      <c r="Z1485">
        <v>29</v>
      </c>
      <c r="AA1485">
        <v>29</v>
      </c>
      <c r="AB1485" t="str" cm="1">
        <f t="array" ref="AB1485">_xlfn.LET(_xlpm.x,IFERROR(VALUE(Table2[[#This Row],[Response_Time_Hours]]),""),IF(_xlpm.x="","CHECK",_xlfn.IFS(_xlpm.x&lt;=1,"Immediate",_xlpm.x&lt;=6,"Fast",_xlpm.x&lt;=24,"Moderate",_xlpm.x&gt;24,"Delayed")))</f>
        <v>Delayed</v>
      </c>
      <c r="AC1485">
        <v>5</v>
      </c>
      <c r="AD1485" t="str" cm="1">
        <f t="array" ref="AD1485">IF(Table2[[#This Row],[Interaction_Count_Final]]="","N/A",_xlfn.IFS(Table2[[#This Row],[Interaction_Count_Final]]&lt;=2,"Low",Table2[[#This Row],[Interaction_Count_Final]]&lt;=5,"Medium",Table2[[#This Row],[Interaction_Count_Final]]&gt;=6,"High",TRUE,"CHECK"))</f>
        <v>Medium</v>
      </c>
      <c r="AE1485" t="s">
        <v>7266</v>
      </c>
      <c r="AF1485" t="b">
        <v>1</v>
      </c>
      <c r="AG1485" t="b">
        <v>1</v>
      </c>
      <c r="AH1485">
        <v>1871</v>
      </c>
      <c r="AI1485">
        <v>45465</v>
      </c>
      <c r="AJ1485" t="b">
        <v>1</v>
      </c>
      <c r="AK1485" t="str" cm="1">
        <f t="array" ref="AK1485">_xlfn.LET(
  _xlpm.txt,TRIM(Raw_Data!F1485),
  _xlpm.norm,SUBSTITUTE(SUBSTITUTE(_xlpm.txt,"-","/"),".","/"),
  _xlpm.p,_xlfn.TEXTSPLIT(_xlpm.norm,"/"),
  _xlpm.a,VALUE(INDEX(_xlpm.p,1)),
  _xlpm.b,VALUE(INDEX(_xlpm.p,2)),
  IF(AND(_xlpm.a&lt;=12,_xlpm.b&lt;=12),"REVIEW_AMBIGUOUS","OK")
)</f>
        <v>OK</v>
      </c>
    </row>
    <row r="1486" spans="1:37">
      <c r="A1486" t="s">
        <v>4391</v>
      </c>
      <c r="B1486" t="s">
        <v>4391</v>
      </c>
      <c r="C1486" t="b">
        <v>0</v>
      </c>
      <c r="D1486" t="s">
        <v>7257</v>
      </c>
      <c r="E1486" t="s">
        <v>4392</v>
      </c>
      <c r="F1486" t="s">
        <v>4392</v>
      </c>
      <c r="G1486" t="s">
        <v>7274</v>
      </c>
      <c r="H1486" t="s">
        <v>363</v>
      </c>
      <c r="I1486" t="s">
        <v>363</v>
      </c>
      <c r="J1486" t="s">
        <v>363</v>
      </c>
      <c r="K1486" t="s">
        <v>250</v>
      </c>
      <c r="L1486" t="s">
        <v>250</v>
      </c>
      <c r="M1486">
        <f>IF(UPPER(TRIM(Table2[[#This Row],[Status_Clean]]))="CONVERTED",1,0)</f>
        <v>1</v>
      </c>
      <c r="N1486">
        <f>IF(ISNUMBER(MATCH(UPPER(TRIM(Table2[[#This Row],[Status_Clean]])),{"CONTACTED","QUALIFIED","CONVERTED"},0)),1,0)</f>
        <v>1</v>
      </c>
      <c r="O1486" cm="1">
        <f t="array" ref="O1486">_xlfn.SWITCH(UPPER(TRIM(Table2[[#This Row],[Status_Clean]])),"NEW",1,"CONTACTED",2,"QUALIFIED",3,"CONVERTED",4,"LOST",5,99)</f>
        <v>4</v>
      </c>
      <c r="P1486">
        <v>45177</v>
      </c>
      <c r="Q1486" t="s">
        <v>7830</v>
      </c>
      <c r="R1486" t="s">
        <v>7830</v>
      </c>
      <c r="S1486">
        <v>45177</v>
      </c>
      <c r="T1486" t="s">
        <v>7261</v>
      </c>
      <c r="U1486">
        <v>45177</v>
      </c>
      <c r="V1486" t="s">
        <v>7287</v>
      </c>
      <c r="W1486" t="s">
        <v>7263</v>
      </c>
      <c r="X1486" t="s">
        <v>7288</v>
      </c>
      <c r="Y1486" t="s">
        <v>7312</v>
      </c>
      <c r="Z1486">
        <v>11.7</v>
      </c>
      <c r="AA1486">
        <v>11.7</v>
      </c>
      <c r="AB1486" t="str" cm="1">
        <f t="array" ref="AB1486">_xlfn.LET(_xlpm.x,IFERROR(VALUE(Table2[[#This Row],[Response_Time_Hours]]),""),IF(_xlpm.x="","CHECK",_xlfn.IFS(_xlpm.x&lt;=1,"Immediate",_xlpm.x&lt;=6,"Fast",_xlpm.x&lt;=24,"Moderate",_xlpm.x&gt;24,"Delayed")))</f>
        <v>Moderate</v>
      </c>
      <c r="AC1486">
        <v>50</v>
      </c>
      <c r="AD1486" t="str" cm="1">
        <f t="array" ref="AD1486">IF(Table2[[#This Row],[Interaction_Count_Final]]="","N/A",_xlfn.IFS(Table2[[#This Row],[Interaction_Count_Final]]&lt;=2,"Low",Table2[[#This Row],[Interaction_Count_Final]]&lt;=5,"Medium",Table2[[#This Row],[Interaction_Count_Final]]&gt;=6,"High",TRUE,"CHECK"))</f>
        <v>High</v>
      </c>
      <c r="AE1486" t="s">
        <v>7266</v>
      </c>
      <c r="AF1486" t="b">
        <v>1</v>
      </c>
      <c r="AG1486" t="b">
        <v>1</v>
      </c>
      <c r="AH1486">
        <v>1872</v>
      </c>
      <c r="AI1486">
        <v>45177</v>
      </c>
      <c r="AJ1486" t="b">
        <v>1</v>
      </c>
      <c r="AK1486" t="e" cm="1">
        <f t="array" ref="AK1486">_xlfn.LET(
  _xlpm.txt,TRIM(Raw_Data!F1486),
  _xlpm.norm,SUBSTITUTE(SUBSTITUTE(_xlpm.txt,"-","/"),".","/"),
  _xlpm.p,_xlfn.TEXTSPLIT(_xlpm.norm,"/"),
  _xlpm.a,VALUE(INDEX(_xlpm.p,1)),
  _xlpm.b,VALUE(INDEX(_xlpm.p,2)),
  IF(AND(_xlpm.a&lt;=12,_xlpm.b&lt;=12),"REVIEW_AMBIGUOUS","OK")
)</f>
        <v>#REF!</v>
      </c>
    </row>
    <row r="1487" spans="1:37">
      <c r="A1487" t="s">
        <v>4393</v>
      </c>
      <c r="B1487" t="s">
        <v>4393</v>
      </c>
      <c r="C1487" t="b">
        <v>0</v>
      </c>
      <c r="D1487" t="s">
        <v>7257</v>
      </c>
      <c r="E1487" t="s">
        <v>4394</v>
      </c>
      <c r="F1487" t="s">
        <v>4394</v>
      </c>
      <c r="G1487" t="s">
        <v>7274</v>
      </c>
      <c r="H1487" t="s">
        <v>147</v>
      </c>
      <c r="I1487" t="s">
        <v>147</v>
      </c>
      <c r="J1487" t="s">
        <v>7308</v>
      </c>
      <c r="K1487" t="s">
        <v>250</v>
      </c>
      <c r="L1487" t="s">
        <v>250</v>
      </c>
      <c r="M1487">
        <f>IF(UPPER(TRIM(Table2[[#This Row],[Status_Clean]]))="CONVERTED",1,0)</f>
        <v>1</v>
      </c>
      <c r="N1487">
        <f>IF(ISNUMBER(MATCH(UPPER(TRIM(Table2[[#This Row],[Status_Clean]])),{"CONTACTED","QUALIFIED","CONVERTED"},0)),1,0)</f>
        <v>1</v>
      </c>
      <c r="O1487" cm="1">
        <f t="array" ref="O1487">_xlfn.SWITCH(UPPER(TRIM(Table2[[#This Row],[Status_Clean]])),"NEW",1,"CONTACTED",2,"QUALIFIED",3,"CONVERTED",4,"LOST",5,99)</f>
        <v>4</v>
      </c>
      <c r="P1487" t="s">
        <v>4395</v>
      </c>
      <c r="Q1487" t="s">
        <v>8089</v>
      </c>
      <c r="R1487" t="s">
        <v>8089</v>
      </c>
      <c r="S1487">
        <v>45350</v>
      </c>
      <c r="T1487" t="s">
        <v>7261</v>
      </c>
      <c r="U1487">
        <v>45350</v>
      </c>
      <c r="V1487" t="s">
        <v>7283</v>
      </c>
      <c r="W1487" t="s">
        <v>7271</v>
      </c>
      <c r="X1487" t="s">
        <v>7284</v>
      </c>
      <c r="Y1487" t="s">
        <v>7272</v>
      </c>
      <c r="Z1487">
        <v>6</v>
      </c>
      <c r="AA1487">
        <v>6</v>
      </c>
      <c r="AB1487" t="str" cm="1">
        <f t="array" ref="AB1487">_xlfn.LET(_xlpm.x,IFERROR(VALUE(Table2[[#This Row],[Response_Time_Hours]]),""),IF(_xlpm.x="","CHECK",_xlfn.IFS(_xlpm.x&lt;=1,"Immediate",_xlpm.x&lt;=6,"Fast",_xlpm.x&lt;=24,"Moderate",_xlpm.x&gt;24,"Delayed")))</f>
        <v>Fast</v>
      </c>
      <c r="AC1487">
        <v>35</v>
      </c>
      <c r="AD1487" t="str" cm="1">
        <f t="array" ref="AD1487">IF(Table2[[#This Row],[Interaction_Count_Final]]="","N/A",_xlfn.IFS(Table2[[#This Row],[Interaction_Count_Final]]&lt;=2,"Low",Table2[[#This Row],[Interaction_Count_Final]]&lt;=5,"Medium",Table2[[#This Row],[Interaction_Count_Final]]&gt;=6,"High",TRUE,"CHECK"))</f>
        <v>High</v>
      </c>
      <c r="AE1487" t="s">
        <v>7273</v>
      </c>
      <c r="AF1487" t="b">
        <v>1</v>
      </c>
      <c r="AG1487" t="b">
        <v>1</v>
      </c>
      <c r="AH1487">
        <v>1873</v>
      </c>
      <c r="AI1487">
        <v>45350</v>
      </c>
      <c r="AJ1487" t="b">
        <v>1</v>
      </c>
      <c r="AK1487" t="str" cm="1">
        <f t="array" ref="AK1487">_xlfn.LET(
  _xlpm.txt,TRIM(Raw_Data!F1487),
  _xlpm.norm,SUBSTITUTE(SUBSTITUTE(_xlpm.txt,"-","/"),".","/"),
  _xlpm.p,_xlfn.TEXTSPLIT(_xlpm.norm,"/"),
  _xlpm.a,VALUE(INDEX(_xlpm.p,1)),
  _xlpm.b,VALUE(INDEX(_xlpm.p,2)),
  IF(AND(_xlpm.a&lt;=12,_xlpm.b&lt;=12),"REVIEW_AMBIGUOUS","OK")
)</f>
        <v>OK</v>
      </c>
    </row>
    <row r="1488" spans="1:37">
      <c r="A1488" t="s">
        <v>4396</v>
      </c>
      <c r="B1488" t="s">
        <v>4396</v>
      </c>
      <c r="C1488" t="b">
        <v>0</v>
      </c>
      <c r="D1488" t="s">
        <v>7257</v>
      </c>
      <c r="E1488" t="s">
        <v>4397</v>
      </c>
      <c r="F1488" t="s">
        <v>4397</v>
      </c>
      <c r="G1488" t="s">
        <v>7274</v>
      </c>
      <c r="H1488" t="s">
        <v>363</v>
      </c>
      <c r="I1488" t="s">
        <v>363</v>
      </c>
      <c r="J1488" t="s">
        <v>363</v>
      </c>
      <c r="K1488" t="s">
        <v>173</v>
      </c>
      <c r="L1488" t="s">
        <v>173</v>
      </c>
      <c r="M1488">
        <f>IF(UPPER(TRIM(Table2[[#This Row],[Status_Clean]]))="CONVERTED",1,0)</f>
        <v>0</v>
      </c>
      <c r="N1488">
        <f>IF(ISNUMBER(MATCH(UPPER(TRIM(Table2[[#This Row],[Status_Clean]])),{"CONTACTED","QUALIFIED","CONVERTED"},0)),1,0)</f>
        <v>0</v>
      </c>
      <c r="O1488" cm="1">
        <f t="array" ref="O1488">_xlfn.SWITCH(UPPER(TRIM(Table2[[#This Row],[Status_Clean]])),"NEW",1,"CONTACTED",2,"QUALIFIED",3,"CONVERTED",4,"LOST",5,99)</f>
        <v>5</v>
      </c>
      <c r="P1488">
        <v>45207</v>
      </c>
      <c r="Q1488" t="s">
        <v>8372</v>
      </c>
      <c r="R1488" t="s">
        <v>8372</v>
      </c>
      <c r="S1488">
        <v>45207</v>
      </c>
      <c r="T1488" t="s">
        <v>7261</v>
      </c>
      <c r="U1488">
        <v>45207</v>
      </c>
      <c r="V1488" t="s">
        <v>7270</v>
      </c>
      <c r="W1488" t="s">
        <v>7263</v>
      </c>
      <c r="X1488" t="s">
        <v>7264</v>
      </c>
      <c r="Y1488" t="s">
        <v>7293</v>
      </c>
      <c r="Z1488" t="s">
        <v>4398</v>
      </c>
      <c r="AA1488">
        <v>11</v>
      </c>
      <c r="AB1488" t="str" cm="1">
        <f t="array" ref="AB1488">_xlfn.LET(_xlpm.x,IFERROR(VALUE(Table2[[#This Row],[Response_Time_Hours]]),""),IF(_xlpm.x="","CHECK",_xlfn.IFS(_xlpm.x&lt;=1,"Immediate",_xlpm.x&lt;=6,"Fast",_xlpm.x&lt;=24,"Moderate",_xlpm.x&gt;24,"Delayed")))</f>
        <v>Moderate</v>
      </c>
      <c r="AC1488">
        <v>1</v>
      </c>
      <c r="AD1488" t="str" cm="1">
        <f t="array" ref="AD1488">IF(Table2[[#This Row],[Interaction_Count_Final]]="","N/A",_xlfn.IFS(Table2[[#This Row],[Interaction_Count_Final]]&lt;=2,"Low",Table2[[#This Row],[Interaction_Count_Final]]&lt;=5,"Medium",Table2[[#This Row],[Interaction_Count_Final]]&gt;=6,"High",TRUE,"CHECK"))</f>
        <v>Low</v>
      </c>
      <c r="AE1488" t="s">
        <v>7266</v>
      </c>
      <c r="AF1488" t="b">
        <v>1</v>
      </c>
      <c r="AG1488" t="b">
        <v>1</v>
      </c>
      <c r="AH1488">
        <v>1875</v>
      </c>
      <c r="AI1488">
        <v>45207</v>
      </c>
      <c r="AJ1488" t="b">
        <v>1</v>
      </c>
      <c r="AK1488" t="e" cm="1">
        <f t="array" ref="AK1488">_xlfn.LET(
  _xlpm.txt,TRIM(Raw_Data!F1488),
  _xlpm.norm,SUBSTITUTE(SUBSTITUTE(_xlpm.txt,"-","/"),".","/"),
  _xlpm.p,_xlfn.TEXTSPLIT(_xlpm.norm,"/"),
  _xlpm.a,VALUE(INDEX(_xlpm.p,1)),
  _xlpm.b,VALUE(INDEX(_xlpm.p,2)),
  IF(AND(_xlpm.a&lt;=12,_xlpm.b&lt;=12),"REVIEW_AMBIGUOUS","OK")
)</f>
        <v>#REF!</v>
      </c>
    </row>
    <row r="1489" spans="1:37">
      <c r="A1489" t="s">
        <v>4399</v>
      </c>
      <c r="B1489" t="s">
        <v>4399</v>
      </c>
      <c r="C1489" t="b">
        <v>0</v>
      </c>
      <c r="D1489" t="s">
        <v>7257</v>
      </c>
      <c r="E1489" t="s">
        <v>4400</v>
      </c>
      <c r="F1489" t="s">
        <v>4400</v>
      </c>
      <c r="G1489" t="s">
        <v>7280</v>
      </c>
      <c r="H1489" t="s">
        <v>222</v>
      </c>
      <c r="I1489" t="s">
        <v>222</v>
      </c>
      <c r="J1489" t="s">
        <v>222</v>
      </c>
      <c r="K1489" t="s">
        <v>125</v>
      </c>
      <c r="L1489" t="s">
        <v>125</v>
      </c>
      <c r="M1489">
        <f>IF(UPPER(TRIM(Table2[[#This Row],[Status_Clean]]))="CONVERTED",1,0)</f>
        <v>0</v>
      </c>
      <c r="N1489">
        <f>IF(ISNUMBER(MATCH(UPPER(TRIM(Table2[[#This Row],[Status_Clean]])),{"CONTACTED","QUALIFIED","CONVERTED"},0)),1,0)</f>
        <v>1</v>
      </c>
      <c r="O1489" cm="1">
        <f t="array" ref="O1489">_xlfn.SWITCH(UPPER(TRIM(Table2[[#This Row],[Status_Clean]])),"NEW",1,"CONTACTED",2,"QUALIFIED",3,"CONVERTED",4,"LOST",5,99)</f>
        <v>2</v>
      </c>
      <c r="P1489" t="s">
        <v>4401</v>
      </c>
      <c r="Q1489" t="s">
        <v>8373</v>
      </c>
      <c r="R1489" t="s">
        <v>8373</v>
      </c>
      <c r="S1489">
        <v>45231</v>
      </c>
      <c r="T1489" t="s">
        <v>7261</v>
      </c>
      <c r="U1489">
        <v>45231</v>
      </c>
      <c r="V1489" t="s">
        <v>7300</v>
      </c>
      <c r="W1489" t="s">
        <v>7263</v>
      </c>
      <c r="X1489" t="s">
        <v>7264</v>
      </c>
      <c r="Y1489" t="s">
        <v>7272</v>
      </c>
      <c r="Z1489">
        <v>4</v>
      </c>
      <c r="AA1489">
        <v>4</v>
      </c>
      <c r="AB1489" t="str" cm="1">
        <f t="array" ref="AB1489">_xlfn.LET(_xlpm.x,IFERROR(VALUE(Table2[[#This Row],[Response_Time_Hours]]),""),IF(_xlpm.x="","CHECK",_xlfn.IFS(_xlpm.x&lt;=1,"Immediate",_xlpm.x&lt;=6,"Fast",_xlpm.x&lt;=24,"Moderate",_xlpm.x&gt;24,"Delayed")))</f>
        <v>Fast</v>
      </c>
      <c r="AC1489">
        <v>49</v>
      </c>
      <c r="AD1489" t="str" cm="1">
        <f t="array" ref="AD1489">IF(Table2[[#This Row],[Interaction_Count_Final]]="","N/A",_xlfn.IFS(Table2[[#This Row],[Interaction_Count_Final]]&lt;=2,"Low",Table2[[#This Row],[Interaction_Count_Final]]&lt;=5,"Medium",Table2[[#This Row],[Interaction_Count_Final]]&gt;=6,"High",TRUE,"CHECK"))</f>
        <v>High</v>
      </c>
      <c r="AE1489" t="s">
        <v>7273</v>
      </c>
      <c r="AF1489" t="b">
        <v>1</v>
      </c>
      <c r="AG1489" t="b">
        <v>1</v>
      </c>
      <c r="AH1489">
        <v>1876</v>
      </c>
      <c r="AI1489">
        <v>45231</v>
      </c>
      <c r="AJ1489" t="b">
        <v>1</v>
      </c>
      <c r="AK1489" t="e" cm="1">
        <f t="array" ref="AK1489">_xlfn.LET(
  _xlpm.txt,TRIM(Raw_Data!F1489),
  _xlpm.norm,SUBSTITUTE(SUBSTITUTE(_xlpm.txt,"-","/"),".","/"),
  _xlpm.p,_xlfn.TEXTSPLIT(_xlpm.norm,"/"),
  _xlpm.a,VALUE(INDEX(_xlpm.p,1)),
  _xlpm.b,VALUE(INDEX(_xlpm.p,2)),
  IF(AND(_xlpm.a&lt;=12,_xlpm.b&lt;=12),"REVIEW_AMBIGUOUS","OK")
)</f>
        <v>#REF!</v>
      </c>
    </row>
    <row r="1490" spans="1:37">
      <c r="A1490" t="s">
        <v>4402</v>
      </c>
      <c r="B1490" t="s">
        <v>4402</v>
      </c>
      <c r="C1490" t="b">
        <v>0</v>
      </c>
      <c r="D1490" t="s">
        <v>7257</v>
      </c>
      <c r="E1490" t="s">
        <v>4403</v>
      </c>
      <c r="F1490" t="s">
        <v>4403</v>
      </c>
      <c r="G1490" t="s">
        <v>7268</v>
      </c>
      <c r="H1490" t="s">
        <v>69</v>
      </c>
      <c r="I1490" t="s">
        <v>69</v>
      </c>
      <c r="J1490" t="s">
        <v>69</v>
      </c>
      <c r="K1490" t="s">
        <v>7370</v>
      </c>
      <c r="L1490" t="s">
        <v>250</v>
      </c>
      <c r="M1490">
        <f>IF(UPPER(TRIM(Table2[[#This Row],[Status_Clean]]))="CONVERTED",1,0)</f>
        <v>1</v>
      </c>
      <c r="N1490">
        <f>IF(ISNUMBER(MATCH(UPPER(TRIM(Table2[[#This Row],[Status_Clean]])),{"CONTACTED","QUALIFIED","CONVERTED"},0)),1,0)</f>
        <v>1</v>
      </c>
      <c r="O1490" cm="1">
        <f t="array" ref="O1490">_xlfn.SWITCH(UPPER(TRIM(Table2[[#This Row],[Status_Clean]])),"NEW",1,"CONTACTED",2,"QUALIFIED",3,"CONVERTED",4,"LOST",5,99)</f>
        <v>4</v>
      </c>
      <c r="P1490" t="s">
        <v>4404</v>
      </c>
      <c r="Q1490" t="s">
        <v>4404</v>
      </c>
      <c r="R1490" t="s">
        <v>4404</v>
      </c>
      <c r="S1490">
        <v>45402</v>
      </c>
      <c r="T1490" t="s">
        <v>7261</v>
      </c>
      <c r="U1490">
        <v>45402</v>
      </c>
      <c r="V1490" t="s">
        <v>7297</v>
      </c>
      <c r="W1490" t="s">
        <v>7271</v>
      </c>
      <c r="X1490" t="s">
        <v>7277</v>
      </c>
      <c r="Y1490" t="s">
        <v>7278</v>
      </c>
      <c r="Z1490" t="s">
        <v>4405</v>
      </c>
      <c r="AA1490">
        <v>48.6</v>
      </c>
      <c r="AB1490" t="str" cm="1">
        <f t="array" ref="AB1490">_xlfn.LET(_xlpm.x,IFERROR(VALUE(Table2[[#This Row],[Response_Time_Hours]]),""),IF(_xlpm.x="","CHECK",_xlfn.IFS(_xlpm.x&lt;=1,"Immediate",_xlpm.x&lt;=6,"Fast",_xlpm.x&lt;=24,"Moderate",_xlpm.x&gt;24,"Delayed")))</f>
        <v>Delayed</v>
      </c>
      <c r="AC1490">
        <v>49</v>
      </c>
      <c r="AD1490" t="str" cm="1">
        <f t="array" ref="AD1490">IF(Table2[[#This Row],[Interaction_Count_Final]]="","N/A",_xlfn.IFS(Table2[[#This Row],[Interaction_Count_Final]]&lt;=2,"Low",Table2[[#This Row],[Interaction_Count_Final]]&lt;=5,"Medium",Table2[[#This Row],[Interaction_Count_Final]]&gt;=6,"High",TRUE,"CHECK"))</f>
        <v>High</v>
      </c>
      <c r="AE1490" t="s">
        <v>7273</v>
      </c>
      <c r="AF1490" t="b">
        <v>1</v>
      </c>
      <c r="AG1490" t="b">
        <v>1</v>
      </c>
      <c r="AH1490">
        <v>1877</v>
      </c>
      <c r="AI1490">
        <v>45402</v>
      </c>
      <c r="AJ1490" t="b">
        <v>1</v>
      </c>
      <c r="AK1490" t="str" cm="1">
        <f t="array" ref="AK1490">_xlfn.LET(
  _xlpm.txt,TRIM(Raw_Data!F1490),
  _xlpm.norm,SUBSTITUTE(SUBSTITUTE(_xlpm.txt,"-","/"),".","/"),
  _xlpm.p,_xlfn.TEXTSPLIT(_xlpm.norm,"/"),
  _xlpm.a,VALUE(INDEX(_xlpm.p,1)),
  _xlpm.b,VALUE(INDEX(_xlpm.p,2)),
  IF(AND(_xlpm.a&lt;=12,_xlpm.b&lt;=12),"REVIEW_AMBIGUOUS","OK")
)</f>
        <v>OK</v>
      </c>
    </row>
    <row r="1491" spans="1:37">
      <c r="A1491" t="s">
        <v>4406</v>
      </c>
      <c r="B1491" t="s">
        <v>4406</v>
      </c>
      <c r="C1491" t="b">
        <v>1</v>
      </c>
      <c r="D1491" t="s">
        <v>7257</v>
      </c>
      <c r="E1491" t="s">
        <v>4407</v>
      </c>
      <c r="F1491" t="s">
        <v>4407</v>
      </c>
      <c r="G1491" t="s">
        <v>7280</v>
      </c>
      <c r="H1491" t="s">
        <v>600</v>
      </c>
      <c r="I1491" t="s">
        <v>600</v>
      </c>
      <c r="J1491" t="s">
        <v>254</v>
      </c>
      <c r="K1491" t="s">
        <v>250</v>
      </c>
      <c r="L1491" t="s">
        <v>250</v>
      </c>
      <c r="M1491">
        <f>IF(UPPER(TRIM(Table2[[#This Row],[Status_Clean]]))="CONVERTED",1,0)</f>
        <v>1</v>
      </c>
      <c r="N1491">
        <f>IF(ISNUMBER(MATCH(UPPER(TRIM(Table2[[#This Row],[Status_Clean]])),{"CONTACTED","QUALIFIED","CONVERTED"},0)),1,0)</f>
        <v>1</v>
      </c>
      <c r="O1491" cm="1">
        <f t="array" ref="O1491">_xlfn.SWITCH(UPPER(TRIM(Table2[[#This Row],[Status_Clean]])),"NEW",1,"CONTACTED",2,"QUALIFIED",3,"CONVERTED",4,"LOST",5,99)</f>
        <v>4</v>
      </c>
      <c r="P1491" t="s">
        <v>4408</v>
      </c>
      <c r="Q1491" t="s">
        <v>8374</v>
      </c>
      <c r="R1491" t="s">
        <v>8374</v>
      </c>
      <c r="S1491">
        <v>45525</v>
      </c>
      <c r="T1491" t="s">
        <v>7261</v>
      </c>
      <c r="U1491">
        <v>45525</v>
      </c>
      <c r="V1491" t="s">
        <v>7310</v>
      </c>
      <c r="W1491" t="s">
        <v>7271</v>
      </c>
      <c r="X1491" t="s">
        <v>7288</v>
      </c>
      <c r="Y1491" t="s">
        <v>7272</v>
      </c>
      <c r="Z1491">
        <v>69.5</v>
      </c>
      <c r="AA1491">
        <v>69.5</v>
      </c>
      <c r="AB1491" t="str" cm="1">
        <f t="array" ref="AB1491">_xlfn.LET(_xlpm.x,IFERROR(VALUE(Table2[[#This Row],[Response_Time_Hours]]),""),IF(_xlpm.x="","CHECK",_xlfn.IFS(_xlpm.x&lt;=1,"Immediate",_xlpm.x&lt;=6,"Fast",_xlpm.x&lt;=24,"Moderate",_xlpm.x&gt;24,"Delayed")))</f>
        <v>Delayed</v>
      </c>
      <c r="AC1491">
        <v>39</v>
      </c>
      <c r="AD1491" t="str" cm="1">
        <f t="array" ref="AD1491">IF(Table2[[#This Row],[Interaction_Count_Final]]="","N/A",_xlfn.IFS(Table2[[#This Row],[Interaction_Count_Final]]&lt;=2,"Low",Table2[[#This Row],[Interaction_Count_Final]]&lt;=5,"Medium",Table2[[#This Row],[Interaction_Count_Final]]&gt;=6,"High",TRUE,"CHECK"))</f>
        <v>High</v>
      </c>
      <c r="AE1491" t="s">
        <v>7266</v>
      </c>
      <c r="AF1491" t="b">
        <v>1</v>
      </c>
      <c r="AG1491" t="b">
        <v>1</v>
      </c>
      <c r="AH1491">
        <v>1878</v>
      </c>
      <c r="AI1491">
        <v>45525</v>
      </c>
      <c r="AJ1491" t="b">
        <v>1</v>
      </c>
      <c r="AK1491" t="str" cm="1">
        <f t="array" ref="AK1491">_xlfn.LET(
  _xlpm.txt,TRIM(Raw_Data!F1491),
  _xlpm.norm,SUBSTITUTE(SUBSTITUTE(_xlpm.txt,"-","/"),".","/"),
  _xlpm.p,_xlfn.TEXTSPLIT(_xlpm.norm,"/"),
  _xlpm.a,VALUE(INDEX(_xlpm.p,1)),
  _xlpm.b,VALUE(INDEX(_xlpm.p,2)),
  IF(AND(_xlpm.a&lt;=12,_xlpm.b&lt;=12),"REVIEW_AMBIGUOUS","OK")
)</f>
        <v>OK</v>
      </c>
    </row>
    <row r="1492" spans="1:37">
      <c r="A1492" t="s">
        <v>4409</v>
      </c>
      <c r="B1492" t="s">
        <v>4409</v>
      </c>
      <c r="C1492" t="b">
        <v>0</v>
      </c>
      <c r="D1492" t="s">
        <v>7257</v>
      </c>
      <c r="E1492" t="s">
        <v>4410</v>
      </c>
      <c r="F1492" t="s">
        <v>4410</v>
      </c>
      <c r="G1492" t="s">
        <v>7280</v>
      </c>
      <c r="H1492" t="s">
        <v>538</v>
      </c>
      <c r="I1492" t="s">
        <v>538</v>
      </c>
      <c r="J1492" t="s">
        <v>123</v>
      </c>
      <c r="K1492" t="s">
        <v>7370</v>
      </c>
      <c r="L1492" t="s">
        <v>250</v>
      </c>
      <c r="M1492">
        <f>IF(UPPER(TRIM(Table2[[#This Row],[Status_Clean]]))="CONVERTED",1,0)</f>
        <v>1</v>
      </c>
      <c r="N1492">
        <f>IF(ISNUMBER(MATCH(UPPER(TRIM(Table2[[#This Row],[Status_Clean]])),{"CONTACTED","QUALIFIED","CONVERTED"},0)),1,0)</f>
        <v>1</v>
      </c>
      <c r="O1492" cm="1">
        <f t="array" ref="O1492">_xlfn.SWITCH(UPPER(TRIM(Table2[[#This Row],[Status_Clean]])),"NEW",1,"CONTACTED",2,"QUALIFIED",3,"CONVERTED",4,"LOST",5,99)</f>
        <v>4</v>
      </c>
      <c r="P1492">
        <v>45270</v>
      </c>
      <c r="Q1492" t="s">
        <v>8375</v>
      </c>
      <c r="R1492" t="s">
        <v>8375</v>
      </c>
      <c r="S1492">
        <v>45270</v>
      </c>
      <c r="T1492" t="s">
        <v>7261</v>
      </c>
      <c r="U1492">
        <v>45270</v>
      </c>
      <c r="V1492" t="s">
        <v>7262</v>
      </c>
      <c r="W1492" t="s">
        <v>7263</v>
      </c>
      <c r="X1492" t="s">
        <v>7264</v>
      </c>
      <c r="Y1492" t="s">
        <v>7293</v>
      </c>
      <c r="Z1492">
        <v>2</v>
      </c>
      <c r="AA1492">
        <v>2</v>
      </c>
      <c r="AB1492" t="str" cm="1">
        <f t="array" ref="AB1492">_xlfn.LET(_xlpm.x,IFERROR(VALUE(Table2[[#This Row],[Response_Time_Hours]]),""),IF(_xlpm.x="","CHECK",_xlfn.IFS(_xlpm.x&lt;=1,"Immediate",_xlpm.x&lt;=6,"Fast",_xlpm.x&lt;=24,"Moderate",_xlpm.x&gt;24,"Delayed")))</f>
        <v>Fast</v>
      </c>
      <c r="AC1492">
        <v>46</v>
      </c>
      <c r="AD1492" t="str" cm="1">
        <f t="array" ref="AD1492">IF(Table2[[#This Row],[Interaction_Count_Final]]="","N/A",_xlfn.IFS(Table2[[#This Row],[Interaction_Count_Final]]&lt;=2,"Low",Table2[[#This Row],[Interaction_Count_Final]]&lt;=5,"Medium",Table2[[#This Row],[Interaction_Count_Final]]&gt;=6,"High",TRUE,"CHECK"))</f>
        <v>High</v>
      </c>
      <c r="AE1492" t="s">
        <v>7273</v>
      </c>
      <c r="AF1492" t="b">
        <v>1</v>
      </c>
      <c r="AG1492" t="b">
        <v>1</v>
      </c>
      <c r="AH1492">
        <v>1879</v>
      </c>
      <c r="AI1492">
        <v>45270</v>
      </c>
      <c r="AJ1492" t="b">
        <v>1</v>
      </c>
      <c r="AK1492" t="e" cm="1">
        <f t="array" ref="AK1492">_xlfn.LET(
  _xlpm.txt,TRIM(Raw_Data!F1492),
  _xlpm.norm,SUBSTITUTE(SUBSTITUTE(_xlpm.txt,"-","/"),".","/"),
  _xlpm.p,_xlfn.TEXTSPLIT(_xlpm.norm,"/"),
  _xlpm.a,VALUE(INDEX(_xlpm.p,1)),
  _xlpm.b,VALUE(INDEX(_xlpm.p,2)),
  IF(AND(_xlpm.a&lt;=12,_xlpm.b&lt;=12),"REVIEW_AMBIGUOUS","OK")
)</f>
        <v>#REF!</v>
      </c>
    </row>
    <row r="1493" spans="1:37">
      <c r="A1493" t="s">
        <v>4411</v>
      </c>
      <c r="B1493" t="s">
        <v>4411</v>
      </c>
      <c r="C1493" t="b">
        <v>0</v>
      </c>
      <c r="D1493" t="s">
        <v>7257</v>
      </c>
      <c r="E1493" t="s">
        <v>4412</v>
      </c>
      <c r="F1493" t="s">
        <v>4412</v>
      </c>
      <c r="G1493" t="s">
        <v>7274</v>
      </c>
      <c r="H1493" t="s">
        <v>447</v>
      </c>
      <c r="I1493" t="s">
        <v>447</v>
      </c>
      <c r="J1493" t="s">
        <v>447</v>
      </c>
      <c r="K1493" t="s">
        <v>173</v>
      </c>
      <c r="L1493" t="s">
        <v>173</v>
      </c>
      <c r="M1493">
        <f>IF(UPPER(TRIM(Table2[[#This Row],[Status_Clean]]))="CONVERTED",1,0)</f>
        <v>0</v>
      </c>
      <c r="N1493">
        <f>IF(ISNUMBER(MATCH(UPPER(TRIM(Table2[[#This Row],[Status_Clean]])),{"CONTACTED","QUALIFIED","CONVERTED"},0)),1,0)</f>
        <v>0</v>
      </c>
      <c r="O1493" cm="1">
        <f t="array" ref="O1493">_xlfn.SWITCH(UPPER(TRIM(Table2[[#This Row],[Status_Clean]])),"NEW",1,"CONTACTED",2,"QUALIFIED",3,"CONVERTED",4,"LOST",5,99)</f>
        <v>5</v>
      </c>
      <c r="P1493" t="s">
        <v>4413</v>
      </c>
      <c r="Q1493" t="s">
        <v>8109</v>
      </c>
      <c r="R1493" t="s">
        <v>8109</v>
      </c>
      <c r="S1493">
        <v>45599</v>
      </c>
      <c r="T1493" t="s">
        <v>7261</v>
      </c>
      <c r="U1493">
        <v>45599</v>
      </c>
      <c r="V1493" t="s">
        <v>7300</v>
      </c>
      <c r="W1493" t="s">
        <v>7271</v>
      </c>
      <c r="X1493" t="s">
        <v>7264</v>
      </c>
      <c r="Y1493" t="s">
        <v>7293</v>
      </c>
      <c r="Z1493">
        <v>18</v>
      </c>
      <c r="AA1493">
        <v>18</v>
      </c>
      <c r="AB1493" t="str" cm="1">
        <f t="array" ref="AB1493">_xlfn.LET(_xlpm.x,IFERROR(VALUE(Table2[[#This Row],[Response_Time_Hours]]),""),IF(_xlpm.x="","CHECK",_xlfn.IFS(_xlpm.x&lt;=1,"Immediate",_xlpm.x&lt;=6,"Fast",_xlpm.x&lt;=24,"Moderate",_xlpm.x&gt;24,"Delayed")))</f>
        <v>Moderate</v>
      </c>
      <c r="AC1493">
        <v>1</v>
      </c>
      <c r="AD1493" t="str" cm="1">
        <f t="array" ref="AD1493">IF(Table2[[#This Row],[Interaction_Count_Final]]="","N/A",_xlfn.IFS(Table2[[#This Row],[Interaction_Count_Final]]&lt;=2,"Low",Table2[[#This Row],[Interaction_Count_Final]]&lt;=5,"Medium",Table2[[#This Row],[Interaction_Count_Final]]&gt;=6,"High",TRUE,"CHECK"))</f>
        <v>Low</v>
      </c>
      <c r="AE1493" t="s">
        <v>7273</v>
      </c>
      <c r="AF1493" t="b">
        <v>1</v>
      </c>
      <c r="AG1493" t="b">
        <v>1</v>
      </c>
      <c r="AH1493">
        <v>1880</v>
      </c>
      <c r="AI1493">
        <v>45599</v>
      </c>
      <c r="AJ1493" t="b">
        <v>1</v>
      </c>
      <c r="AK1493" t="str" cm="1">
        <f t="array" ref="AK1493">_xlfn.LET(
  _xlpm.txt,TRIM(Raw_Data!F1493),
  _xlpm.norm,SUBSTITUTE(SUBSTITUTE(_xlpm.txt,"-","/"),".","/"),
  _xlpm.p,_xlfn.TEXTSPLIT(_xlpm.norm,"/"),
  _xlpm.a,VALUE(INDEX(_xlpm.p,1)),
  _xlpm.b,VALUE(INDEX(_xlpm.p,2)),
  IF(AND(_xlpm.a&lt;=12,_xlpm.b&lt;=12),"REVIEW_AMBIGUOUS","OK")
)</f>
        <v>REVIEW_AMBIGUOUS</v>
      </c>
    </row>
    <row r="1494" spans="1:37">
      <c r="A1494" t="s">
        <v>4414</v>
      </c>
      <c r="B1494" t="s">
        <v>4414</v>
      </c>
      <c r="C1494" t="b">
        <v>0</v>
      </c>
      <c r="D1494" t="s">
        <v>7257</v>
      </c>
      <c r="E1494" t="s">
        <v>4415</v>
      </c>
      <c r="F1494" t="s">
        <v>4415</v>
      </c>
      <c r="G1494" t="s">
        <v>7268</v>
      </c>
      <c r="H1494" t="s">
        <v>397</v>
      </c>
      <c r="I1494" t="s">
        <v>397</v>
      </c>
      <c r="J1494" t="s">
        <v>792</v>
      </c>
      <c r="K1494" t="s">
        <v>173</v>
      </c>
      <c r="L1494" t="s">
        <v>173</v>
      </c>
      <c r="M1494">
        <f>IF(UPPER(TRIM(Table2[[#This Row],[Status_Clean]]))="CONVERTED",1,0)</f>
        <v>0</v>
      </c>
      <c r="N1494">
        <f>IF(ISNUMBER(MATCH(UPPER(TRIM(Table2[[#This Row],[Status_Clean]])),{"CONTACTED","QUALIFIED","CONVERTED"},0)),1,0)</f>
        <v>0</v>
      </c>
      <c r="O1494" cm="1">
        <f t="array" ref="O1494">_xlfn.SWITCH(UPPER(TRIM(Table2[[#This Row],[Status_Clean]])),"NEW",1,"CONTACTED",2,"QUALIFIED",3,"CONVERTED",4,"LOST",5,99)</f>
        <v>5</v>
      </c>
      <c r="P1494" t="s">
        <v>4416</v>
      </c>
      <c r="Q1494" t="s">
        <v>8376</v>
      </c>
      <c r="R1494" t="s">
        <v>8376</v>
      </c>
      <c r="S1494">
        <v>45310</v>
      </c>
      <c r="T1494" t="s">
        <v>7261</v>
      </c>
      <c r="U1494">
        <v>45310</v>
      </c>
      <c r="V1494" t="s">
        <v>7317</v>
      </c>
      <c r="W1494" t="s">
        <v>7271</v>
      </c>
      <c r="X1494" t="s">
        <v>7284</v>
      </c>
      <c r="Y1494" t="s">
        <v>7312</v>
      </c>
      <c r="Z1494" t="s">
        <v>1350</v>
      </c>
      <c r="AA1494">
        <v>46</v>
      </c>
      <c r="AB1494" t="str" cm="1">
        <f t="array" ref="AB1494">_xlfn.LET(_xlpm.x,IFERROR(VALUE(Table2[[#This Row],[Response_Time_Hours]]),""),IF(_xlpm.x="","CHECK",_xlfn.IFS(_xlpm.x&lt;=1,"Immediate",_xlpm.x&lt;=6,"Fast",_xlpm.x&lt;=24,"Moderate",_xlpm.x&gt;24,"Delayed")))</f>
        <v>Delayed</v>
      </c>
      <c r="AC1494">
        <v>14</v>
      </c>
      <c r="AD1494" t="str" cm="1">
        <f t="array" ref="AD1494">IF(Table2[[#This Row],[Interaction_Count_Final]]="","N/A",_xlfn.IFS(Table2[[#This Row],[Interaction_Count_Final]]&lt;=2,"Low",Table2[[#This Row],[Interaction_Count_Final]]&lt;=5,"Medium",Table2[[#This Row],[Interaction_Count_Final]]&gt;=6,"High",TRUE,"CHECK"))</f>
        <v>High</v>
      </c>
      <c r="AE1494" t="s">
        <v>7266</v>
      </c>
      <c r="AF1494" t="b">
        <v>1</v>
      </c>
      <c r="AG1494" t="b">
        <v>1</v>
      </c>
      <c r="AH1494">
        <v>1881</v>
      </c>
      <c r="AI1494">
        <v>45310</v>
      </c>
      <c r="AJ1494" t="b">
        <v>1</v>
      </c>
      <c r="AK1494" t="str" cm="1">
        <f t="array" ref="AK1494">_xlfn.LET(
  _xlpm.txt,TRIM(Raw_Data!F1494),
  _xlpm.norm,SUBSTITUTE(SUBSTITUTE(_xlpm.txt,"-","/"),".","/"),
  _xlpm.p,_xlfn.TEXTSPLIT(_xlpm.norm,"/"),
  _xlpm.a,VALUE(INDEX(_xlpm.p,1)),
  _xlpm.b,VALUE(INDEX(_xlpm.p,2)),
  IF(AND(_xlpm.a&lt;=12,_xlpm.b&lt;=12),"REVIEW_AMBIGUOUS","OK")
)</f>
        <v>OK</v>
      </c>
    </row>
    <row r="1495" spans="1:37">
      <c r="A1495" t="s">
        <v>4417</v>
      </c>
      <c r="B1495" t="s">
        <v>4417</v>
      </c>
      <c r="C1495" t="b">
        <v>1</v>
      </c>
      <c r="D1495" t="s">
        <v>7257</v>
      </c>
      <c r="E1495" t="s">
        <v>4418</v>
      </c>
      <c r="F1495" t="s">
        <v>4418</v>
      </c>
      <c r="G1495" t="s">
        <v>7274</v>
      </c>
      <c r="H1495" t="s">
        <v>457</v>
      </c>
      <c r="I1495" t="s">
        <v>457</v>
      </c>
      <c r="J1495" t="s">
        <v>792</v>
      </c>
      <c r="K1495" t="s">
        <v>7370</v>
      </c>
      <c r="L1495" t="s">
        <v>250</v>
      </c>
      <c r="M1495">
        <f>IF(UPPER(TRIM(Table2[[#This Row],[Status_Clean]]))="CONVERTED",1,0)</f>
        <v>1</v>
      </c>
      <c r="N1495">
        <f>IF(ISNUMBER(MATCH(UPPER(TRIM(Table2[[#This Row],[Status_Clean]])),{"CONTACTED","QUALIFIED","CONVERTED"},0)),1,0)</f>
        <v>1</v>
      </c>
      <c r="O1495" cm="1">
        <f t="array" ref="O1495">_xlfn.SWITCH(UPPER(TRIM(Table2[[#This Row],[Status_Clean]])),"NEW",1,"CONTACTED",2,"QUALIFIED",3,"CONVERTED",4,"LOST",5,99)</f>
        <v>4</v>
      </c>
      <c r="P1495" t="s">
        <v>2880</v>
      </c>
      <c r="Q1495" t="s">
        <v>7629</v>
      </c>
      <c r="R1495" t="s">
        <v>7629</v>
      </c>
      <c r="S1495">
        <v>45330</v>
      </c>
      <c r="T1495" t="s">
        <v>7261</v>
      </c>
      <c r="U1495">
        <v>45330</v>
      </c>
      <c r="V1495" t="s">
        <v>7283</v>
      </c>
      <c r="W1495" t="s">
        <v>7271</v>
      </c>
      <c r="X1495" t="s">
        <v>7284</v>
      </c>
      <c r="Y1495" t="s">
        <v>7285</v>
      </c>
      <c r="Z1495">
        <v>55</v>
      </c>
      <c r="AA1495">
        <v>55</v>
      </c>
      <c r="AB1495" t="str" cm="1">
        <f t="array" ref="AB1495">_xlfn.LET(_xlpm.x,IFERROR(VALUE(Table2[[#This Row],[Response_Time_Hours]]),""),IF(_xlpm.x="","CHECK",_xlfn.IFS(_xlpm.x&lt;=1,"Immediate",_xlpm.x&lt;=6,"Fast",_xlpm.x&lt;=24,"Moderate",_xlpm.x&gt;24,"Delayed")))</f>
        <v>Delayed</v>
      </c>
      <c r="AC1495">
        <v>30</v>
      </c>
      <c r="AD1495" t="str" cm="1">
        <f t="array" ref="AD1495">IF(Table2[[#This Row],[Interaction_Count_Final]]="","N/A",_xlfn.IFS(Table2[[#This Row],[Interaction_Count_Final]]&lt;=2,"Low",Table2[[#This Row],[Interaction_Count_Final]]&lt;=5,"Medium",Table2[[#This Row],[Interaction_Count_Final]]&gt;=6,"High",TRUE,"CHECK"))</f>
        <v>High</v>
      </c>
      <c r="AE1495" t="s">
        <v>7273</v>
      </c>
      <c r="AF1495" t="b">
        <v>1</v>
      </c>
      <c r="AG1495" t="b">
        <v>1</v>
      </c>
      <c r="AH1495">
        <v>1882</v>
      </c>
      <c r="AI1495">
        <v>45330</v>
      </c>
      <c r="AJ1495" t="b">
        <v>1</v>
      </c>
      <c r="AK1495" t="str" cm="1">
        <f t="array" ref="AK1495">_xlfn.LET(
  _xlpm.txt,TRIM(Raw_Data!F1495),
  _xlpm.norm,SUBSTITUTE(SUBSTITUTE(_xlpm.txt,"-","/"),".","/"),
  _xlpm.p,_xlfn.TEXTSPLIT(_xlpm.norm,"/"),
  _xlpm.a,VALUE(INDEX(_xlpm.p,1)),
  _xlpm.b,VALUE(INDEX(_xlpm.p,2)),
  IF(AND(_xlpm.a&lt;=12,_xlpm.b&lt;=12),"REVIEW_AMBIGUOUS","OK")
)</f>
        <v>REVIEW_AMBIGUOUS</v>
      </c>
    </row>
    <row r="1496" spans="1:37">
      <c r="A1496" t="s">
        <v>4419</v>
      </c>
      <c r="B1496" t="s">
        <v>4419</v>
      </c>
      <c r="C1496" t="b">
        <v>0</v>
      </c>
      <c r="D1496" t="s">
        <v>7257</v>
      </c>
      <c r="E1496" t="s">
        <v>4420</v>
      </c>
      <c r="F1496" t="s">
        <v>4420</v>
      </c>
      <c r="G1496" t="s">
        <v>7258</v>
      </c>
      <c r="H1496" t="s">
        <v>106</v>
      </c>
      <c r="I1496" t="s">
        <v>106</v>
      </c>
      <c r="J1496" t="s">
        <v>106</v>
      </c>
      <c r="K1496" t="s">
        <v>71</v>
      </c>
      <c r="L1496" t="s">
        <v>71</v>
      </c>
      <c r="M1496">
        <f>IF(UPPER(TRIM(Table2[[#This Row],[Status_Clean]]))="CONVERTED",1,0)</f>
        <v>0</v>
      </c>
      <c r="N1496">
        <f>IF(ISNUMBER(MATCH(UPPER(TRIM(Table2[[#This Row],[Status_Clean]])),{"CONTACTED","QUALIFIED","CONVERTED"},0)),1,0)</f>
        <v>1</v>
      </c>
      <c r="O1496" cm="1">
        <f t="array" ref="O1496">_xlfn.SWITCH(UPPER(TRIM(Table2[[#This Row],[Status_Clean]])),"NEW",1,"CONTACTED",2,"QUALIFIED",3,"CONVERTED",4,"LOST",5,99)</f>
        <v>3</v>
      </c>
      <c r="P1496">
        <v>44997</v>
      </c>
      <c r="Q1496" t="s">
        <v>7294</v>
      </c>
      <c r="R1496" t="s">
        <v>7294</v>
      </c>
      <c r="S1496">
        <v>44997</v>
      </c>
      <c r="T1496" t="s">
        <v>7261</v>
      </c>
      <c r="U1496">
        <v>44997</v>
      </c>
      <c r="V1496" t="s">
        <v>7295</v>
      </c>
      <c r="W1496" t="s">
        <v>7263</v>
      </c>
      <c r="X1496" t="s">
        <v>7284</v>
      </c>
      <c r="Y1496" t="s">
        <v>7293</v>
      </c>
      <c r="Z1496" t="s">
        <v>822</v>
      </c>
      <c r="AA1496">
        <v>38.400000000000006</v>
      </c>
      <c r="AB1496" t="str" cm="1">
        <f t="array" ref="AB1496">_xlfn.LET(_xlpm.x,IFERROR(VALUE(Table2[[#This Row],[Response_Time_Hours]]),""),IF(_xlpm.x="","CHECK",_xlfn.IFS(_xlpm.x&lt;=1,"Immediate",_xlpm.x&lt;=6,"Fast",_xlpm.x&lt;=24,"Moderate",_xlpm.x&gt;24,"Delayed")))</f>
        <v>Delayed</v>
      </c>
      <c r="AC1496">
        <v>25</v>
      </c>
      <c r="AD1496" t="str" cm="1">
        <f t="array" ref="AD1496">IF(Table2[[#This Row],[Interaction_Count_Final]]="","N/A",_xlfn.IFS(Table2[[#This Row],[Interaction_Count_Final]]&lt;=2,"Low",Table2[[#This Row],[Interaction_Count_Final]]&lt;=5,"Medium",Table2[[#This Row],[Interaction_Count_Final]]&gt;=6,"High",TRUE,"CHECK"))</f>
        <v>High</v>
      </c>
      <c r="AE1496" t="s">
        <v>7266</v>
      </c>
      <c r="AF1496" t="b">
        <v>1</v>
      </c>
      <c r="AG1496" t="b">
        <v>1</v>
      </c>
      <c r="AH1496">
        <v>1883</v>
      </c>
      <c r="AI1496">
        <v>44997</v>
      </c>
      <c r="AJ1496" t="b">
        <v>1</v>
      </c>
      <c r="AK1496" t="e" cm="1">
        <f t="array" ref="AK1496">_xlfn.LET(
  _xlpm.txt,TRIM(Raw_Data!F1496),
  _xlpm.norm,SUBSTITUTE(SUBSTITUTE(_xlpm.txt,"-","/"),".","/"),
  _xlpm.p,_xlfn.TEXTSPLIT(_xlpm.norm,"/"),
  _xlpm.a,VALUE(INDEX(_xlpm.p,1)),
  _xlpm.b,VALUE(INDEX(_xlpm.p,2)),
  IF(AND(_xlpm.a&lt;=12,_xlpm.b&lt;=12),"REVIEW_AMBIGUOUS","OK")
)</f>
        <v>#REF!</v>
      </c>
    </row>
    <row r="1497" spans="1:37">
      <c r="A1497" t="s">
        <v>4421</v>
      </c>
      <c r="B1497" t="s">
        <v>4421</v>
      </c>
      <c r="C1497" t="b">
        <v>0</v>
      </c>
      <c r="D1497" t="s">
        <v>7257</v>
      </c>
      <c r="E1497" t="s">
        <v>4422</v>
      </c>
      <c r="F1497" t="s">
        <v>4422</v>
      </c>
      <c r="G1497" t="s">
        <v>7258</v>
      </c>
      <c r="H1497" t="s">
        <v>106</v>
      </c>
      <c r="I1497" t="s">
        <v>106</v>
      </c>
      <c r="J1497" t="s">
        <v>106</v>
      </c>
      <c r="K1497" t="s">
        <v>173</v>
      </c>
      <c r="L1497" t="s">
        <v>173</v>
      </c>
      <c r="M1497">
        <f>IF(UPPER(TRIM(Table2[[#This Row],[Status_Clean]]))="CONVERTED",1,0)</f>
        <v>0</v>
      </c>
      <c r="N1497">
        <f>IF(ISNUMBER(MATCH(UPPER(TRIM(Table2[[#This Row],[Status_Clean]])),{"CONTACTED","QUALIFIED","CONVERTED"},0)),1,0)</f>
        <v>0</v>
      </c>
      <c r="O1497" cm="1">
        <f t="array" ref="O1497">_xlfn.SWITCH(UPPER(TRIM(Table2[[#This Row],[Status_Clean]])),"NEW",1,"CONTACTED",2,"QUALIFIED",3,"CONVERTED",4,"LOST",5,99)</f>
        <v>5</v>
      </c>
      <c r="P1497">
        <v>45512</v>
      </c>
      <c r="Q1497" t="s">
        <v>7957</v>
      </c>
      <c r="R1497" t="s">
        <v>7957</v>
      </c>
      <c r="S1497">
        <v>45512</v>
      </c>
      <c r="T1497" t="s">
        <v>7261</v>
      </c>
      <c r="U1497">
        <v>45512</v>
      </c>
      <c r="V1497" t="s">
        <v>7310</v>
      </c>
      <c r="W1497" t="s">
        <v>7271</v>
      </c>
      <c r="X1497" t="s">
        <v>7288</v>
      </c>
      <c r="Y1497" t="s">
        <v>7285</v>
      </c>
      <c r="Z1497" t="s">
        <v>4423</v>
      </c>
      <c r="AA1497">
        <v>51.5</v>
      </c>
      <c r="AB1497" t="str" cm="1">
        <f t="array" ref="AB1497">_xlfn.LET(_xlpm.x,IFERROR(VALUE(Table2[[#This Row],[Response_Time_Hours]]),""),IF(_xlpm.x="","CHECK",_xlfn.IFS(_xlpm.x&lt;=1,"Immediate",_xlpm.x&lt;=6,"Fast",_xlpm.x&lt;=24,"Moderate",_xlpm.x&gt;24,"Delayed")))</f>
        <v>Delayed</v>
      </c>
      <c r="AC1497">
        <v>24</v>
      </c>
      <c r="AD1497" t="str" cm="1">
        <f t="array" ref="AD1497">IF(Table2[[#This Row],[Interaction_Count_Final]]="","N/A",_xlfn.IFS(Table2[[#This Row],[Interaction_Count_Final]]&lt;=2,"Low",Table2[[#This Row],[Interaction_Count_Final]]&lt;=5,"Medium",Table2[[#This Row],[Interaction_Count_Final]]&gt;=6,"High",TRUE,"CHECK"))</f>
        <v>High</v>
      </c>
      <c r="AE1497" t="s">
        <v>7273</v>
      </c>
      <c r="AF1497" t="b">
        <v>1</v>
      </c>
      <c r="AG1497" t="b">
        <v>1</v>
      </c>
      <c r="AH1497">
        <v>1884</v>
      </c>
      <c r="AI1497">
        <v>45512</v>
      </c>
      <c r="AJ1497" t="b">
        <v>1</v>
      </c>
      <c r="AK1497" t="e" cm="1">
        <f t="array" ref="AK1497">_xlfn.LET(
  _xlpm.txt,TRIM(Raw_Data!F1497),
  _xlpm.norm,SUBSTITUTE(SUBSTITUTE(_xlpm.txt,"-","/"),".","/"),
  _xlpm.p,_xlfn.TEXTSPLIT(_xlpm.norm,"/"),
  _xlpm.a,VALUE(INDEX(_xlpm.p,1)),
  _xlpm.b,VALUE(INDEX(_xlpm.p,2)),
  IF(AND(_xlpm.a&lt;=12,_xlpm.b&lt;=12),"REVIEW_AMBIGUOUS","OK")
)</f>
        <v>#REF!</v>
      </c>
    </row>
    <row r="1498" spans="1:37">
      <c r="A1498" t="s">
        <v>4424</v>
      </c>
      <c r="B1498" t="s">
        <v>4424</v>
      </c>
      <c r="C1498" t="b">
        <v>0</v>
      </c>
      <c r="D1498" t="s">
        <v>7257</v>
      </c>
      <c r="E1498" t="s">
        <v>4425</v>
      </c>
      <c r="F1498" t="s">
        <v>4425</v>
      </c>
      <c r="G1498" t="s">
        <v>7303</v>
      </c>
      <c r="H1498" t="s">
        <v>374</v>
      </c>
      <c r="I1498" t="s">
        <v>374</v>
      </c>
      <c r="J1498" t="s">
        <v>7308</v>
      </c>
      <c r="K1498" t="s">
        <v>193</v>
      </c>
      <c r="L1498" t="s">
        <v>193</v>
      </c>
      <c r="M1498">
        <f>IF(UPPER(TRIM(Table2[[#This Row],[Status_Clean]]))="CONVERTED",1,0)</f>
        <v>0</v>
      </c>
      <c r="N1498">
        <f>IF(ISNUMBER(MATCH(UPPER(TRIM(Table2[[#This Row],[Status_Clean]])),{"CONTACTED","QUALIFIED","CONVERTED"},0)),1,0)</f>
        <v>0</v>
      </c>
      <c r="O1498" cm="1">
        <f t="array" ref="O1498">_xlfn.SWITCH(UPPER(TRIM(Table2[[#This Row],[Status_Clean]])),"NEW",1,"CONTACTED",2,"QUALIFIED",3,"CONVERTED",4,"LOST",5,99)</f>
        <v>1</v>
      </c>
      <c r="P1498" t="s">
        <v>4426</v>
      </c>
      <c r="Q1498" t="s">
        <v>8377</v>
      </c>
      <c r="R1498" t="s">
        <v>8377</v>
      </c>
      <c r="S1498">
        <v>45355</v>
      </c>
      <c r="T1498" t="s">
        <v>7261</v>
      </c>
      <c r="U1498">
        <v>45355</v>
      </c>
      <c r="V1498" t="s">
        <v>7295</v>
      </c>
      <c r="W1498" t="s">
        <v>7271</v>
      </c>
      <c r="X1498" t="s">
        <v>7284</v>
      </c>
      <c r="Y1498" t="s">
        <v>7298</v>
      </c>
      <c r="Z1498" t="s">
        <v>4427</v>
      </c>
      <c r="AA1498">
        <v>44.7</v>
      </c>
      <c r="AB1498" t="str" cm="1">
        <f t="array" ref="AB1498">_xlfn.LET(_xlpm.x,IFERROR(VALUE(Table2[[#This Row],[Response_Time_Hours]]),""),IF(_xlpm.x="","CHECK",_xlfn.IFS(_xlpm.x&lt;=1,"Immediate",_xlpm.x&lt;=6,"Fast",_xlpm.x&lt;=24,"Moderate",_xlpm.x&gt;24,"Delayed")))</f>
        <v>Delayed</v>
      </c>
      <c r="AC1498">
        <v>33</v>
      </c>
      <c r="AD1498" t="str" cm="1">
        <f t="array" ref="AD1498">IF(Table2[[#This Row],[Interaction_Count_Final]]="","N/A",_xlfn.IFS(Table2[[#This Row],[Interaction_Count_Final]]&lt;=2,"Low",Table2[[#This Row],[Interaction_Count_Final]]&lt;=5,"Medium",Table2[[#This Row],[Interaction_Count_Final]]&gt;=6,"High",TRUE,"CHECK"))</f>
        <v>High</v>
      </c>
      <c r="AE1498" t="s">
        <v>7289</v>
      </c>
      <c r="AF1498" t="b">
        <v>1</v>
      </c>
      <c r="AG1498" t="b">
        <v>1</v>
      </c>
      <c r="AH1498">
        <v>1885</v>
      </c>
      <c r="AI1498">
        <v>45355</v>
      </c>
      <c r="AJ1498" t="b">
        <v>1</v>
      </c>
      <c r="AK1498" t="e" cm="1">
        <f t="array" ref="AK1498">_xlfn.LET(
  _xlpm.txt,TRIM(Raw_Data!F1498),
  _xlpm.norm,SUBSTITUTE(SUBSTITUTE(_xlpm.txt,"-","/"),".","/"),
  _xlpm.p,_xlfn.TEXTSPLIT(_xlpm.norm,"/"),
  _xlpm.a,VALUE(INDEX(_xlpm.p,1)),
  _xlpm.b,VALUE(INDEX(_xlpm.p,2)),
  IF(AND(_xlpm.a&lt;=12,_xlpm.b&lt;=12),"REVIEW_AMBIGUOUS","OK")
)</f>
        <v>#REF!</v>
      </c>
    </row>
    <row r="1499" spans="1:37">
      <c r="A1499" t="s">
        <v>4428</v>
      </c>
      <c r="B1499" t="s">
        <v>4428</v>
      </c>
      <c r="C1499" t="b">
        <v>1</v>
      </c>
      <c r="D1499" t="s">
        <v>7257</v>
      </c>
      <c r="E1499" t="s">
        <v>4429</v>
      </c>
      <c r="F1499" t="s">
        <v>4429</v>
      </c>
      <c r="G1499" t="s">
        <v>7303</v>
      </c>
      <c r="H1499" t="s">
        <v>337</v>
      </c>
      <c r="I1499" t="s">
        <v>337</v>
      </c>
      <c r="J1499" t="s">
        <v>101</v>
      </c>
      <c r="K1499" t="s">
        <v>7259</v>
      </c>
      <c r="L1499" t="s">
        <v>193</v>
      </c>
      <c r="M1499">
        <f>IF(UPPER(TRIM(Table2[[#This Row],[Status_Clean]]))="CONVERTED",1,0)</f>
        <v>0</v>
      </c>
      <c r="N1499">
        <f>IF(ISNUMBER(MATCH(UPPER(TRIM(Table2[[#This Row],[Status_Clean]])),{"CONTACTED","QUALIFIED","CONVERTED"},0)),1,0)</f>
        <v>0</v>
      </c>
      <c r="O1499" cm="1">
        <f t="array" ref="O1499">_xlfn.SWITCH(UPPER(TRIM(Table2[[#This Row],[Status_Clean]])),"NEW",1,"CONTACTED",2,"QUALIFIED",3,"CONVERTED",4,"LOST",5,99)</f>
        <v>1</v>
      </c>
      <c r="P1499" t="s">
        <v>4430</v>
      </c>
      <c r="Q1499" t="s">
        <v>4430</v>
      </c>
      <c r="R1499" t="s">
        <v>4430</v>
      </c>
      <c r="S1499">
        <v>45127</v>
      </c>
      <c r="T1499" t="s">
        <v>7261</v>
      </c>
      <c r="U1499">
        <v>45127</v>
      </c>
      <c r="V1499" t="s">
        <v>7305</v>
      </c>
      <c r="W1499" t="s">
        <v>7263</v>
      </c>
      <c r="X1499" t="s">
        <v>7288</v>
      </c>
      <c r="Y1499" t="s">
        <v>7285</v>
      </c>
      <c r="Z1499">
        <v>13.8</v>
      </c>
      <c r="AA1499">
        <v>13.8</v>
      </c>
      <c r="AB1499" t="str" cm="1">
        <f t="array" ref="AB1499">_xlfn.LET(_xlpm.x,IFERROR(VALUE(Table2[[#This Row],[Response_Time_Hours]]),""),IF(_xlpm.x="","CHECK",_xlfn.IFS(_xlpm.x&lt;=1,"Immediate",_xlpm.x&lt;=6,"Fast",_xlpm.x&lt;=24,"Moderate",_xlpm.x&gt;24,"Delayed")))</f>
        <v>Moderate</v>
      </c>
      <c r="AC1499">
        <v>26</v>
      </c>
      <c r="AD1499" t="str" cm="1">
        <f t="array" ref="AD1499">IF(Table2[[#This Row],[Interaction_Count_Final]]="","N/A",_xlfn.IFS(Table2[[#This Row],[Interaction_Count_Final]]&lt;=2,"Low",Table2[[#This Row],[Interaction_Count_Final]]&lt;=5,"Medium",Table2[[#This Row],[Interaction_Count_Final]]&gt;=6,"High",TRUE,"CHECK"))</f>
        <v>High</v>
      </c>
      <c r="AE1499" t="s">
        <v>7273</v>
      </c>
      <c r="AF1499" t="b">
        <v>1</v>
      </c>
      <c r="AG1499" t="b">
        <v>1</v>
      </c>
      <c r="AH1499">
        <v>1886</v>
      </c>
      <c r="AI1499">
        <v>45127</v>
      </c>
      <c r="AJ1499" t="b">
        <v>1</v>
      </c>
      <c r="AK1499" t="str" cm="1">
        <f t="array" ref="AK1499">_xlfn.LET(
  _xlpm.txt,TRIM(Raw_Data!F1499),
  _xlpm.norm,SUBSTITUTE(SUBSTITUTE(_xlpm.txt,"-","/"),".","/"),
  _xlpm.p,_xlfn.TEXTSPLIT(_xlpm.norm,"/"),
  _xlpm.a,VALUE(INDEX(_xlpm.p,1)),
  _xlpm.b,VALUE(INDEX(_xlpm.p,2)),
  IF(AND(_xlpm.a&lt;=12,_xlpm.b&lt;=12),"REVIEW_AMBIGUOUS","OK")
)</f>
        <v>OK</v>
      </c>
    </row>
    <row r="1500" spans="1:37">
      <c r="A1500" t="s">
        <v>4431</v>
      </c>
      <c r="B1500" t="s">
        <v>4431</v>
      </c>
      <c r="C1500" t="b">
        <v>0</v>
      </c>
      <c r="D1500" t="s">
        <v>7257</v>
      </c>
      <c r="E1500" t="s">
        <v>8378</v>
      </c>
      <c r="F1500" t="s">
        <v>8378</v>
      </c>
      <c r="G1500" t="s">
        <v>7268</v>
      </c>
      <c r="H1500" t="s">
        <v>1165</v>
      </c>
      <c r="I1500" t="s">
        <v>1165</v>
      </c>
      <c r="J1500" t="s">
        <v>101</v>
      </c>
      <c r="K1500" t="s">
        <v>125</v>
      </c>
      <c r="L1500" t="s">
        <v>125</v>
      </c>
      <c r="M1500">
        <f>IF(UPPER(TRIM(Table2[[#This Row],[Status_Clean]]))="CONVERTED",1,0)</f>
        <v>0</v>
      </c>
      <c r="N1500">
        <f>IF(ISNUMBER(MATCH(UPPER(TRIM(Table2[[#This Row],[Status_Clean]])),{"CONTACTED","QUALIFIED","CONVERTED"},0)),1,0)</f>
        <v>1</v>
      </c>
      <c r="O1500" cm="1">
        <f t="array" ref="O1500">_xlfn.SWITCH(UPPER(TRIM(Table2[[#This Row],[Status_Clean]])),"NEW",1,"CONTACTED",2,"QUALIFIED",3,"CONVERTED",4,"LOST",5,99)</f>
        <v>2</v>
      </c>
      <c r="P1500">
        <v>45522</v>
      </c>
      <c r="Q1500" t="s">
        <v>8097</v>
      </c>
      <c r="R1500" t="s">
        <v>8097</v>
      </c>
      <c r="S1500">
        <v>45522</v>
      </c>
      <c r="T1500" t="s">
        <v>7261</v>
      </c>
      <c r="U1500">
        <v>45522</v>
      </c>
      <c r="V1500" t="s">
        <v>7310</v>
      </c>
      <c r="W1500" t="s">
        <v>7271</v>
      </c>
      <c r="X1500" t="s">
        <v>7288</v>
      </c>
      <c r="Y1500" t="s">
        <v>7293</v>
      </c>
      <c r="Z1500">
        <v>48</v>
      </c>
      <c r="AA1500">
        <v>48</v>
      </c>
      <c r="AB1500" t="str" cm="1">
        <f t="array" ref="AB1500">_xlfn.LET(_xlpm.x,IFERROR(VALUE(Table2[[#This Row],[Response_Time_Hours]]),""),IF(_xlpm.x="","CHECK",_xlfn.IFS(_xlpm.x&lt;=1,"Immediate",_xlpm.x&lt;=6,"Fast",_xlpm.x&lt;=24,"Moderate",_xlpm.x&gt;24,"Delayed")))</f>
        <v>Delayed</v>
      </c>
      <c r="AC1500">
        <v>9</v>
      </c>
      <c r="AD1500" t="str" cm="1">
        <f t="array" ref="AD1500">IF(Table2[[#This Row],[Interaction_Count_Final]]="","N/A",_xlfn.IFS(Table2[[#This Row],[Interaction_Count_Final]]&lt;=2,"Low",Table2[[#This Row],[Interaction_Count_Final]]&lt;=5,"Medium",Table2[[#This Row],[Interaction_Count_Final]]&gt;=6,"High",TRUE,"CHECK"))</f>
        <v>High</v>
      </c>
      <c r="AE1500" t="s">
        <v>7273</v>
      </c>
      <c r="AF1500" t="b">
        <v>1</v>
      </c>
      <c r="AG1500" t="b">
        <v>1</v>
      </c>
      <c r="AH1500">
        <v>1887</v>
      </c>
      <c r="AI1500">
        <v>45522</v>
      </c>
      <c r="AJ1500" t="b">
        <v>1</v>
      </c>
      <c r="AK1500" t="e" cm="1">
        <f t="array" ref="AK1500">_xlfn.LET(
  _xlpm.txt,TRIM(Raw_Data!F1500),
  _xlpm.norm,SUBSTITUTE(SUBSTITUTE(_xlpm.txt,"-","/"),".","/"),
  _xlpm.p,_xlfn.TEXTSPLIT(_xlpm.norm,"/"),
  _xlpm.a,VALUE(INDEX(_xlpm.p,1)),
  _xlpm.b,VALUE(INDEX(_xlpm.p,2)),
  IF(AND(_xlpm.a&lt;=12,_xlpm.b&lt;=12),"REVIEW_AMBIGUOUS","OK")
)</f>
        <v>#REF!</v>
      </c>
    </row>
    <row r="1501" spans="1:37">
      <c r="A1501" t="s">
        <v>4433</v>
      </c>
      <c r="B1501" t="s">
        <v>4433</v>
      </c>
      <c r="C1501" t="b">
        <v>0</v>
      </c>
      <c r="D1501" t="s">
        <v>7257</v>
      </c>
      <c r="E1501" t="s">
        <v>8379</v>
      </c>
      <c r="F1501" t="s">
        <v>8379</v>
      </c>
      <c r="G1501" t="s">
        <v>7268</v>
      </c>
      <c r="H1501" t="s">
        <v>156</v>
      </c>
      <c r="I1501" t="s">
        <v>156</v>
      </c>
      <c r="J1501" t="s">
        <v>69</v>
      </c>
      <c r="K1501" t="s">
        <v>193</v>
      </c>
      <c r="L1501" t="s">
        <v>193</v>
      </c>
      <c r="M1501">
        <f>IF(UPPER(TRIM(Table2[[#This Row],[Status_Clean]]))="CONVERTED",1,0)</f>
        <v>0</v>
      </c>
      <c r="N1501">
        <f>IF(ISNUMBER(MATCH(UPPER(TRIM(Table2[[#This Row],[Status_Clean]])),{"CONTACTED","QUALIFIED","CONVERTED"},0)),1,0)</f>
        <v>0</v>
      </c>
      <c r="O1501" cm="1">
        <f t="array" ref="O1501">_xlfn.SWITCH(UPPER(TRIM(Table2[[#This Row],[Status_Clean]])),"NEW",1,"CONTACTED",2,"QUALIFIED",3,"CONVERTED",4,"LOST",5,99)</f>
        <v>1</v>
      </c>
      <c r="P1501">
        <v>45432</v>
      </c>
      <c r="Q1501" t="s">
        <v>8380</v>
      </c>
      <c r="R1501" t="s">
        <v>8380</v>
      </c>
      <c r="S1501">
        <v>45432</v>
      </c>
      <c r="T1501" t="s">
        <v>7261</v>
      </c>
      <c r="U1501">
        <v>45432</v>
      </c>
      <c r="V1501" t="s">
        <v>7314</v>
      </c>
      <c r="W1501" t="s">
        <v>7271</v>
      </c>
      <c r="X1501" t="s">
        <v>7277</v>
      </c>
      <c r="Y1501" t="s">
        <v>7298</v>
      </c>
      <c r="Z1501">
        <v>65.5</v>
      </c>
      <c r="AA1501">
        <v>65.5</v>
      </c>
      <c r="AB1501" t="str" cm="1">
        <f t="array" ref="AB1501">_xlfn.LET(_xlpm.x,IFERROR(VALUE(Table2[[#This Row],[Response_Time_Hours]]),""),IF(_xlpm.x="","CHECK",_xlfn.IFS(_xlpm.x&lt;=1,"Immediate",_xlpm.x&lt;=6,"Fast",_xlpm.x&lt;=24,"Moderate",_xlpm.x&gt;24,"Delayed")))</f>
        <v>Delayed</v>
      </c>
      <c r="AC1501">
        <v>1</v>
      </c>
      <c r="AD1501" t="str" cm="1">
        <f t="array" ref="AD1501">IF(Table2[[#This Row],[Interaction_Count_Final]]="","N/A",_xlfn.IFS(Table2[[#This Row],[Interaction_Count_Final]]&lt;=2,"Low",Table2[[#This Row],[Interaction_Count_Final]]&lt;=5,"Medium",Table2[[#This Row],[Interaction_Count_Final]]&gt;=6,"High",TRUE,"CHECK"))</f>
        <v>Low</v>
      </c>
      <c r="AE1501" t="s">
        <v>7266</v>
      </c>
      <c r="AF1501" t="b">
        <v>1</v>
      </c>
      <c r="AG1501" t="b">
        <v>1</v>
      </c>
      <c r="AH1501">
        <v>1888</v>
      </c>
      <c r="AI1501">
        <v>45432</v>
      </c>
      <c r="AJ1501" t="b">
        <v>1</v>
      </c>
      <c r="AK1501" t="e" cm="1">
        <f t="array" ref="AK1501">_xlfn.LET(
  _xlpm.txt,TRIM(Raw_Data!F1501),
  _xlpm.norm,SUBSTITUTE(SUBSTITUTE(_xlpm.txt,"-","/"),".","/"),
  _xlpm.p,_xlfn.TEXTSPLIT(_xlpm.norm,"/"),
  _xlpm.a,VALUE(INDEX(_xlpm.p,1)),
  _xlpm.b,VALUE(INDEX(_xlpm.p,2)),
  IF(AND(_xlpm.a&lt;=12,_xlpm.b&lt;=12),"REVIEW_AMBIGUOUS","OK")
)</f>
        <v>#REF!</v>
      </c>
    </row>
    <row r="1502" spans="1:37">
      <c r="A1502" t="s">
        <v>4435</v>
      </c>
      <c r="B1502" t="s">
        <v>4435</v>
      </c>
      <c r="C1502" t="b">
        <v>0</v>
      </c>
      <c r="D1502" t="s">
        <v>7257</v>
      </c>
      <c r="E1502" t="s">
        <v>4436</v>
      </c>
      <c r="F1502" t="s">
        <v>4436</v>
      </c>
      <c r="G1502" t="s">
        <v>7303</v>
      </c>
      <c r="H1502" t="s">
        <v>101</v>
      </c>
      <c r="I1502" t="s">
        <v>101</v>
      </c>
      <c r="J1502" t="s">
        <v>101</v>
      </c>
      <c r="K1502" t="s">
        <v>125</v>
      </c>
      <c r="L1502" t="s">
        <v>125</v>
      </c>
      <c r="M1502">
        <f>IF(UPPER(TRIM(Table2[[#This Row],[Status_Clean]]))="CONVERTED",1,0)</f>
        <v>0</v>
      </c>
      <c r="N1502">
        <f>IF(ISNUMBER(MATCH(UPPER(TRIM(Table2[[#This Row],[Status_Clean]])),{"CONTACTED","QUALIFIED","CONVERTED"},0)),1,0)</f>
        <v>1</v>
      </c>
      <c r="O1502" cm="1">
        <f t="array" ref="O1502">_xlfn.SWITCH(UPPER(TRIM(Table2[[#This Row],[Status_Clean]])),"NEW",1,"CONTACTED",2,"QUALIFIED",3,"CONVERTED",4,"LOST",5,99)</f>
        <v>2</v>
      </c>
      <c r="P1502">
        <v>45645</v>
      </c>
      <c r="Q1502" t="s">
        <v>8381</v>
      </c>
      <c r="R1502" t="s">
        <v>8381</v>
      </c>
      <c r="S1502">
        <v>45645</v>
      </c>
      <c r="T1502" t="s">
        <v>7261</v>
      </c>
      <c r="U1502">
        <v>45645</v>
      </c>
      <c r="V1502" t="s">
        <v>7262</v>
      </c>
      <c r="W1502" t="s">
        <v>7271</v>
      </c>
      <c r="X1502" t="s">
        <v>7264</v>
      </c>
      <c r="Y1502" t="s">
        <v>7285</v>
      </c>
      <c r="Z1502" t="s">
        <v>4004</v>
      </c>
      <c r="AA1502">
        <v>60.3</v>
      </c>
      <c r="AB1502" t="str" cm="1">
        <f t="array" ref="AB1502">_xlfn.LET(_xlpm.x,IFERROR(VALUE(Table2[[#This Row],[Response_Time_Hours]]),""),IF(_xlpm.x="","CHECK",_xlfn.IFS(_xlpm.x&lt;=1,"Immediate",_xlpm.x&lt;=6,"Fast",_xlpm.x&lt;=24,"Moderate",_xlpm.x&gt;24,"Delayed")))</f>
        <v>Delayed</v>
      </c>
      <c r="AC1502">
        <v>32</v>
      </c>
      <c r="AD1502" t="str" cm="1">
        <f t="array" ref="AD1502">IF(Table2[[#This Row],[Interaction_Count_Final]]="","N/A",_xlfn.IFS(Table2[[#This Row],[Interaction_Count_Final]]&lt;=2,"Low",Table2[[#This Row],[Interaction_Count_Final]]&lt;=5,"Medium",Table2[[#This Row],[Interaction_Count_Final]]&gt;=6,"High",TRUE,"CHECK"))</f>
        <v>High</v>
      </c>
      <c r="AE1502" t="s">
        <v>7289</v>
      </c>
      <c r="AF1502" t="b">
        <v>1</v>
      </c>
      <c r="AG1502" t="b">
        <v>1</v>
      </c>
      <c r="AH1502">
        <v>1889</v>
      </c>
      <c r="AI1502">
        <v>45645</v>
      </c>
      <c r="AJ1502" t="b">
        <v>1</v>
      </c>
      <c r="AK1502" t="e" cm="1">
        <f t="array" ref="AK1502">_xlfn.LET(
  _xlpm.txt,TRIM(Raw_Data!F1502),
  _xlpm.norm,SUBSTITUTE(SUBSTITUTE(_xlpm.txt,"-","/"),".","/"),
  _xlpm.p,_xlfn.TEXTSPLIT(_xlpm.norm,"/"),
  _xlpm.a,VALUE(INDEX(_xlpm.p,1)),
  _xlpm.b,VALUE(INDEX(_xlpm.p,2)),
  IF(AND(_xlpm.a&lt;=12,_xlpm.b&lt;=12),"REVIEW_AMBIGUOUS","OK")
)</f>
        <v>#REF!</v>
      </c>
    </row>
    <row r="1503" spans="1:37">
      <c r="A1503" t="s">
        <v>4437</v>
      </c>
      <c r="B1503" t="s">
        <v>4437</v>
      </c>
      <c r="C1503" t="b">
        <v>0</v>
      </c>
      <c r="D1503" t="s">
        <v>7257</v>
      </c>
      <c r="E1503" t="s">
        <v>4438</v>
      </c>
      <c r="F1503" t="s">
        <v>4438</v>
      </c>
      <c r="G1503" t="s">
        <v>7268</v>
      </c>
      <c r="H1503" t="s">
        <v>447</v>
      </c>
      <c r="I1503" t="s">
        <v>447</v>
      </c>
      <c r="J1503" t="s">
        <v>447</v>
      </c>
      <c r="K1503" t="s">
        <v>193</v>
      </c>
      <c r="L1503" t="s">
        <v>193</v>
      </c>
      <c r="M1503">
        <f>IF(UPPER(TRIM(Table2[[#This Row],[Status_Clean]]))="CONVERTED",1,0)</f>
        <v>0</v>
      </c>
      <c r="N1503">
        <f>IF(ISNUMBER(MATCH(UPPER(TRIM(Table2[[#This Row],[Status_Clean]])),{"CONTACTED","QUALIFIED","CONVERTED"},0)),1,0)</f>
        <v>0</v>
      </c>
      <c r="O1503" cm="1">
        <f t="array" ref="O1503">_xlfn.SWITCH(UPPER(TRIM(Table2[[#This Row],[Status_Clean]])),"NEW",1,"CONTACTED",2,"QUALIFIED",3,"CONVERTED",4,"LOST",5,99)</f>
        <v>1</v>
      </c>
      <c r="P1503">
        <v>45408</v>
      </c>
      <c r="Q1503" t="s">
        <v>8382</v>
      </c>
      <c r="R1503" t="s">
        <v>8382</v>
      </c>
      <c r="S1503">
        <v>45408</v>
      </c>
      <c r="T1503" t="s">
        <v>7261</v>
      </c>
      <c r="U1503">
        <v>45408</v>
      </c>
      <c r="V1503" t="s">
        <v>7297</v>
      </c>
      <c r="W1503" t="s">
        <v>7271</v>
      </c>
      <c r="X1503" t="s">
        <v>7277</v>
      </c>
      <c r="Y1503" t="s">
        <v>7312</v>
      </c>
      <c r="Z1503">
        <v>39</v>
      </c>
      <c r="AA1503">
        <v>39</v>
      </c>
      <c r="AB1503" t="str" cm="1">
        <f t="array" ref="AB1503">_xlfn.LET(_xlpm.x,IFERROR(VALUE(Table2[[#This Row],[Response_Time_Hours]]),""),IF(_xlpm.x="","CHECK",_xlfn.IFS(_xlpm.x&lt;=1,"Immediate",_xlpm.x&lt;=6,"Fast",_xlpm.x&lt;=24,"Moderate",_xlpm.x&gt;24,"Delayed")))</f>
        <v>Delayed</v>
      </c>
      <c r="AC1503">
        <v>43</v>
      </c>
      <c r="AD1503" t="str" cm="1">
        <f t="array" ref="AD1503">IF(Table2[[#This Row],[Interaction_Count_Final]]="","N/A",_xlfn.IFS(Table2[[#This Row],[Interaction_Count_Final]]&lt;=2,"Low",Table2[[#This Row],[Interaction_Count_Final]]&lt;=5,"Medium",Table2[[#This Row],[Interaction_Count_Final]]&gt;=6,"High",TRUE,"CHECK"))</f>
        <v>High</v>
      </c>
      <c r="AE1503" t="s">
        <v>7289</v>
      </c>
      <c r="AF1503" t="b">
        <v>1</v>
      </c>
      <c r="AG1503" t="b">
        <v>1</v>
      </c>
      <c r="AH1503">
        <v>1890</v>
      </c>
      <c r="AI1503">
        <v>45408</v>
      </c>
      <c r="AJ1503" t="b">
        <v>1</v>
      </c>
      <c r="AK1503" t="e" cm="1">
        <f t="array" ref="AK1503">_xlfn.LET(
  _xlpm.txt,TRIM(Raw_Data!F1503),
  _xlpm.norm,SUBSTITUTE(SUBSTITUTE(_xlpm.txt,"-","/"),".","/"),
  _xlpm.p,_xlfn.TEXTSPLIT(_xlpm.norm,"/"),
  _xlpm.a,VALUE(INDEX(_xlpm.p,1)),
  _xlpm.b,VALUE(INDEX(_xlpm.p,2)),
  IF(AND(_xlpm.a&lt;=12,_xlpm.b&lt;=12),"REVIEW_AMBIGUOUS","OK")
)</f>
        <v>#REF!</v>
      </c>
    </row>
    <row r="1504" spans="1:37">
      <c r="A1504" t="s">
        <v>4439</v>
      </c>
      <c r="B1504" t="s">
        <v>4439</v>
      </c>
      <c r="C1504" t="b">
        <v>1</v>
      </c>
      <c r="D1504" t="s">
        <v>7257</v>
      </c>
      <c r="E1504" t="s">
        <v>4440</v>
      </c>
      <c r="F1504" t="s">
        <v>4440</v>
      </c>
      <c r="G1504" t="s">
        <v>7258</v>
      </c>
      <c r="H1504" t="s">
        <v>473</v>
      </c>
      <c r="I1504" t="s">
        <v>473</v>
      </c>
      <c r="J1504" t="s">
        <v>473</v>
      </c>
      <c r="K1504" t="s">
        <v>71</v>
      </c>
      <c r="L1504" t="s">
        <v>71</v>
      </c>
      <c r="M1504">
        <f>IF(UPPER(TRIM(Table2[[#This Row],[Status_Clean]]))="CONVERTED",1,0)</f>
        <v>0</v>
      </c>
      <c r="N1504">
        <f>IF(ISNUMBER(MATCH(UPPER(TRIM(Table2[[#This Row],[Status_Clean]])),{"CONTACTED","QUALIFIED","CONVERTED"},0)),1,0)</f>
        <v>1</v>
      </c>
      <c r="O1504" cm="1">
        <f t="array" ref="O1504">_xlfn.SWITCH(UPPER(TRIM(Table2[[#This Row],[Status_Clean]])),"NEW",1,"CONTACTED",2,"QUALIFIED",3,"CONVERTED",4,"LOST",5,99)</f>
        <v>3</v>
      </c>
      <c r="P1504">
        <v>44979</v>
      </c>
      <c r="Q1504" t="s">
        <v>7595</v>
      </c>
      <c r="R1504" t="s">
        <v>7595</v>
      </c>
      <c r="S1504">
        <v>44979</v>
      </c>
      <c r="T1504" t="s">
        <v>7261</v>
      </c>
      <c r="U1504">
        <v>44979</v>
      </c>
      <c r="V1504" t="s">
        <v>7283</v>
      </c>
      <c r="W1504" t="s">
        <v>7263</v>
      </c>
      <c r="X1504" t="s">
        <v>7284</v>
      </c>
      <c r="Y1504" t="s">
        <v>7272</v>
      </c>
      <c r="Z1504">
        <v>18</v>
      </c>
      <c r="AA1504">
        <v>18</v>
      </c>
      <c r="AB1504" t="str" cm="1">
        <f t="array" ref="AB1504">_xlfn.LET(_xlpm.x,IFERROR(VALUE(Table2[[#This Row],[Response_Time_Hours]]),""),IF(_xlpm.x="","CHECK",_xlfn.IFS(_xlpm.x&lt;=1,"Immediate",_xlpm.x&lt;=6,"Fast",_xlpm.x&lt;=24,"Moderate",_xlpm.x&gt;24,"Delayed")))</f>
        <v>Moderate</v>
      </c>
      <c r="AC1504">
        <v>41</v>
      </c>
      <c r="AD1504" t="str" cm="1">
        <f t="array" ref="AD1504">IF(Table2[[#This Row],[Interaction_Count_Final]]="","N/A",_xlfn.IFS(Table2[[#This Row],[Interaction_Count_Final]]&lt;=2,"Low",Table2[[#This Row],[Interaction_Count_Final]]&lt;=5,"Medium",Table2[[#This Row],[Interaction_Count_Final]]&gt;=6,"High",TRUE,"CHECK"))</f>
        <v>High</v>
      </c>
      <c r="AE1504" t="s">
        <v>7266</v>
      </c>
      <c r="AF1504" t="b">
        <v>1</v>
      </c>
      <c r="AG1504" t="b">
        <v>1</v>
      </c>
      <c r="AH1504">
        <v>1891</v>
      </c>
      <c r="AI1504">
        <v>44979</v>
      </c>
      <c r="AJ1504" t="b">
        <v>1</v>
      </c>
      <c r="AK1504" t="e" cm="1">
        <f t="array" ref="AK1504">_xlfn.LET(
  _xlpm.txt,TRIM(Raw_Data!F1504),
  _xlpm.norm,SUBSTITUTE(SUBSTITUTE(_xlpm.txt,"-","/"),".","/"),
  _xlpm.p,_xlfn.TEXTSPLIT(_xlpm.norm,"/"),
  _xlpm.a,VALUE(INDEX(_xlpm.p,1)),
  _xlpm.b,VALUE(INDEX(_xlpm.p,2)),
  IF(AND(_xlpm.a&lt;=12,_xlpm.b&lt;=12),"REVIEW_AMBIGUOUS","OK")
)</f>
        <v>#REF!</v>
      </c>
    </row>
    <row r="1505" spans="1:37">
      <c r="A1505" t="s">
        <v>4441</v>
      </c>
      <c r="B1505" t="s">
        <v>4441</v>
      </c>
      <c r="C1505" t="b">
        <v>0</v>
      </c>
      <c r="D1505" t="s">
        <v>7257</v>
      </c>
      <c r="E1505" t="s">
        <v>4442</v>
      </c>
      <c r="F1505" t="s">
        <v>4442</v>
      </c>
      <c r="G1505" t="s">
        <v>7280</v>
      </c>
      <c r="H1505" t="s">
        <v>101</v>
      </c>
      <c r="I1505" t="s">
        <v>101</v>
      </c>
      <c r="J1505" t="s">
        <v>101</v>
      </c>
      <c r="K1505" t="s">
        <v>193</v>
      </c>
      <c r="L1505" t="s">
        <v>193</v>
      </c>
      <c r="M1505">
        <f>IF(UPPER(TRIM(Table2[[#This Row],[Status_Clean]]))="CONVERTED",1,0)</f>
        <v>0</v>
      </c>
      <c r="N1505">
        <f>IF(ISNUMBER(MATCH(UPPER(TRIM(Table2[[#This Row],[Status_Clean]])),{"CONTACTED","QUALIFIED","CONVERTED"},0)),1,0)</f>
        <v>0</v>
      </c>
      <c r="O1505" cm="1">
        <f t="array" ref="O1505">_xlfn.SWITCH(UPPER(TRIM(Table2[[#This Row],[Status_Clean]])),"NEW",1,"CONTACTED",2,"QUALIFIED",3,"CONVERTED",4,"LOST",5,99)</f>
        <v>1</v>
      </c>
      <c r="P1505">
        <v>44971</v>
      </c>
      <c r="Q1505" t="s">
        <v>8383</v>
      </c>
      <c r="R1505" t="s">
        <v>8383</v>
      </c>
      <c r="S1505">
        <v>44971</v>
      </c>
      <c r="T1505" t="s">
        <v>7261</v>
      </c>
      <c r="U1505">
        <v>44971</v>
      </c>
      <c r="V1505" t="s">
        <v>7283</v>
      </c>
      <c r="W1505" t="s">
        <v>7263</v>
      </c>
      <c r="X1505" t="s">
        <v>7284</v>
      </c>
      <c r="Y1505" t="s">
        <v>7265</v>
      </c>
      <c r="Z1505" t="s">
        <v>1330</v>
      </c>
      <c r="AA1505">
        <v>24.4</v>
      </c>
      <c r="AB1505" t="str" cm="1">
        <f t="array" ref="AB1505">_xlfn.LET(_xlpm.x,IFERROR(VALUE(Table2[[#This Row],[Response_Time_Hours]]),""),IF(_xlpm.x="","CHECK",_xlfn.IFS(_xlpm.x&lt;=1,"Immediate",_xlpm.x&lt;=6,"Fast",_xlpm.x&lt;=24,"Moderate",_xlpm.x&gt;24,"Delayed")))</f>
        <v>Delayed</v>
      </c>
      <c r="AC1505">
        <v>10</v>
      </c>
      <c r="AD1505" t="str" cm="1">
        <f t="array" ref="AD1505">IF(Table2[[#This Row],[Interaction_Count_Final]]="","N/A",_xlfn.IFS(Table2[[#This Row],[Interaction_Count_Final]]&lt;=2,"Low",Table2[[#This Row],[Interaction_Count_Final]]&lt;=5,"Medium",Table2[[#This Row],[Interaction_Count_Final]]&gt;=6,"High",TRUE,"CHECK"))</f>
        <v>High</v>
      </c>
      <c r="AE1505" t="s">
        <v>7273</v>
      </c>
      <c r="AF1505" t="b">
        <v>1</v>
      </c>
      <c r="AG1505" t="b">
        <v>1</v>
      </c>
      <c r="AH1505">
        <v>1892</v>
      </c>
      <c r="AI1505">
        <v>44971</v>
      </c>
      <c r="AJ1505" t="b">
        <v>1</v>
      </c>
      <c r="AK1505" t="e" cm="1">
        <f t="array" ref="AK1505">_xlfn.LET(
  _xlpm.txt,TRIM(Raw_Data!F1505),
  _xlpm.norm,SUBSTITUTE(SUBSTITUTE(_xlpm.txt,"-","/"),".","/"),
  _xlpm.p,_xlfn.TEXTSPLIT(_xlpm.norm,"/"),
  _xlpm.a,VALUE(INDEX(_xlpm.p,1)),
  _xlpm.b,VALUE(INDEX(_xlpm.p,2)),
  IF(AND(_xlpm.a&lt;=12,_xlpm.b&lt;=12),"REVIEW_AMBIGUOUS","OK")
)</f>
        <v>#REF!</v>
      </c>
    </row>
    <row r="1506" spans="1:37">
      <c r="A1506" t="s">
        <v>4443</v>
      </c>
      <c r="B1506" t="s">
        <v>4443</v>
      </c>
      <c r="C1506" t="b">
        <v>0</v>
      </c>
      <c r="D1506" t="s">
        <v>7257</v>
      </c>
      <c r="E1506" t="s">
        <v>4444</v>
      </c>
      <c r="F1506" t="s">
        <v>4444</v>
      </c>
      <c r="G1506" t="s">
        <v>7258</v>
      </c>
      <c r="H1506" t="s">
        <v>69</v>
      </c>
      <c r="I1506" t="s">
        <v>69</v>
      </c>
      <c r="J1506" t="s">
        <v>69</v>
      </c>
      <c r="K1506" t="s">
        <v>7281</v>
      </c>
      <c r="L1506" t="s">
        <v>125</v>
      </c>
      <c r="M1506">
        <f>IF(UPPER(TRIM(Table2[[#This Row],[Status_Clean]]))="CONVERTED",1,0)</f>
        <v>0</v>
      </c>
      <c r="N1506">
        <f>IF(ISNUMBER(MATCH(UPPER(TRIM(Table2[[#This Row],[Status_Clean]])),{"CONTACTED","QUALIFIED","CONVERTED"},0)),1,0)</f>
        <v>1</v>
      </c>
      <c r="O1506" cm="1">
        <f t="array" ref="O1506">_xlfn.SWITCH(UPPER(TRIM(Table2[[#This Row],[Status_Clean]])),"NEW",1,"CONTACTED",2,"QUALIFIED",3,"CONVERTED",4,"LOST",5,99)</f>
        <v>2</v>
      </c>
      <c r="P1506">
        <v>45540</v>
      </c>
      <c r="Q1506" t="s">
        <v>8145</v>
      </c>
      <c r="R1506" t="s">
        <v>8145</v>
      </c>
      <c r="S1506">
        <v>45540</v>
      </c>
      <c r="T1506" t="s">
        <v>7261</v>
      </c>
      <c r="U1506">
        <v>45540</v>
      </c>
      <c r="V1506" t="s">
        <v>7287</v>
      </c>
      <c r="W1506" t="s">
        <v>7271</v>
      </c>
      <c r="X1506" t="s">
        <v>7288</v>
      </c>
      <c r="Y1506" t="s">
        <v>7285</v>
      </c>
      <c r="Z1506" t="s">
        <v>209</v>
      </c>
      <c r="AA1506">
        <v>55.199999999999996</v>
      </c>
      <c r="AB1506" t="str" cm="1">
        <f t="array" ref="AB1506">_xlfn.LET(_xlpm.x,IFERROR(VALUE(Table2[[#This Row],[Response_Time_Hours]]),""),IF(_xlpm.x="","CHECK",_xlfn.IFS(_xlpm.x&lt;=1,"Immediate",_xlpm.x&lt;=6,"Fast",_xlpm.x&lt;=24,"Moderate",_xlpm.x&gt;24,"Delayed")))</f>
        <v>Delayed</v>
      </c>
      <c r="AC1506">
        <v>13</v>
      </c>
      <c r="AD1506" t="str" cm="1">
        <f t="array" ref="AD1506">IF(Table2[[#This Row],[Interaction_Count_Final]]="","N/A",_xlfn.IFS(Table2[[#This Row],[Interaction_Count_Final]]&lt;=2,"Low",Table2[[#This Row],[Interaction_Count_Final]]&lt;=5,"Medium",Table2[[#This Row],[Interaction_Count_Final]]&gt;=6,"High",TRUE,"CHECK"))</f>
        <v>High</v>
      </c>
      <c r="AE1506" t="s">
        <v>7289</v>
      </c>
      <c r="AF1506" t="b">
        <v>1</v>
      </c>
      <c r="AG1506" t="b">
        <v>1</v>
      </c>
      <c r="AH1506">
        <v>1893</v>
      </c>
      <c r="AI1506">
        <v>45540</v>
      </c>
      <c r="AJ1506" t="b">
        <v>1</v>
      </c>
      <c r="AK1506" t="e" cm="1">
        <f t="array" ref="AK1506">_xlfn.LET(
  _xlpm.txt,TRIM(Raw_Data!F1506),
  _xlpm.norm,SUBSTITUTE(SUBSTITUTE(_xlpm.txt,"-","/"),".","/"),
  _xlpm.p,_xlfn.TEXTSPLIT(_xlpm.norm,"/"),
  _xlpm.a,VALUE(INDEX(_xlpm.p,1)),
  _xlpm.b,VALUE(INDEX(_xlpm.p,2)),
  IF(AND(_xlpm.a&lt;=12,_xlpm.b&lt;=12),"REVIEW_AMBIGUOUS","OK")
)</f>
        <v>#REF!</v>
      </c>
    </row>
    <row r="1507" spans="1:37">
      <c r="A1507" t="s">
        <v>4445</v>
      </c>
      <c r="B1507" t="s">
        <v>4445</v>
      </c>
      <c r="C1507" t="b">
        <v>0</v>
      </c>
      <c r="D1507" t="s">
        <v>7257</v>
      </c>
      <c r="E1507" t="s">
        <v>8384</v>
      </c>
      <c r="F1507" t="s">
        <v>8384</v>
      </c>
      <c r="G1507" t="s">
        <v>7274</v>
      </c>
      <c r="H1507" t="s">
        <v>147</v>
      </c>
      <c r="I1507" t="s">
        <v>147</v>
      </c>
      <c r="J1507" t="s">
        <v>7308</v>
      </c>
      <c r="K1507" t="s">
        <v>7281</v>
      </c>
      <c r="L1507" t="s">
        <v>125</v>
      </c>
      <c r="M1507">
        <f>IF(UPPER(TRIM(Table2[[#This Row],[Status_Clean]]))="CONVERTED",1,0)</f>
        <v>0</v>
      </c>
      <c r="N1507">
        <f>IF(ISNUMBER(MATCH(UPPER(TRIM(Table2[[#This Row],[Status_Clean]])),{"CONTACTED","QUALIFIED","CONVERTED"},0)),1,0)</f>
        <v>1</v>
      </c>
      <c r="O1507" cm="1">
        <f t="array" ref="O1507">_xlfn.SWITCH(UPPER(TRIM(Table2[[#This Row],[Status_Clean]])),"NEW",1,"CONTACTED",2,"QUALIFIED",3,"CONVERTED",4,"LOST",5,99)</f>
        <v>2</v>
      </c>
      <c r="P1507" t="s">
        <v>4447</v>
      </c>
      <c r="Q1507" t="s">
        <v>8385</v>
      </c>
      <c r="R1507" t="s">
        <v>8385</v>
      </c>
      <c r="S1507">
        <v>45242</v>
      </c>
      <c r="T1507" t="s">
        <v>7261</v>
      </c>
      <c r="U1507">
        <v>45242</v>
      </c>
      <c r="V1507" t="s">
        <v>7300</v>
      </c>
      <c r="W1507" t="s">
        <v>7263</v>
      </c>
      <c r="X1507" t="s">
        <v>7264</v>
      </c>
      <c r="Y1507" t="s">
        <v>7293</v>
      </c>
      <c r="Z1507" t="s">
        <v>4448</v>
      </c>
      <c r="AA1507">
        <v>48.2</v>
      </c>
      <c r="AB1507" t="str" cm="1">
        <f t="array" ref="AB1507">_xlfn.LET(_xlpm.x,IFERROR(VALUE(Table2[[#This Row],[Response_Time_Hours]]),""),IF(_xlpm.x="","CHECK",_xlfn.IFS(_xlpm.x&lt;=1,"Immediate",_xlpm.x&lt;=6,"Fast",_xlpm.x&lt;=24,"Moderate",_xlpm.x&gt;24,"Delayed")))</f>
        <v>Delayed</v>
      </c>
      <c r="AC1507">
        <v>24</v>
      </c>
      <c r="AD1507" t="str" cm="1">
        <f t="array" ref="AD1507">IF(Table2[[#This Row],[Interaction_Count_Final]]="","N/A",_xlfn.IFS(Table2[[#This Row],[Interaction_Count_Final]]&lt;=2,"Low",Table2[[#This Row],[Interaction_Count_Final]]&lt;=5,"Medium",Table2[[#This Row],[Interaction_Count_Final]]&gt;=6,"High",TRUE,"CHECK"))</f>
        <v>High</v>
      </c>
      <c r="AE1507" t="s">
        <v>7289</v>
      </c>
      <c r="AF1507" t="b">
        <v>1</v>
      </c>
      <c r="AG1507" t="b">
        <v>1</v>
      </c>
      <c r="AH1507">
        <v>1894</v>
      </c>
      <c r="AI1507">
        <v>45242</v>
      </c>
      <c r="AJ1507" t="b">
        <v>1</v>
      </c>
      <c r="AK1507" t="str" cm="1">
        <f t="array" ref="AK1507">_xlfn.LET(
  _xlpm.txt,TRIM(Raw_Data!F1507),
  _xlpm.norm,SUBSTITUTE(SUBSTITUTE(_xlpm.txt,"-","/"),".","/"),
  _xlpm.p,_xlfn.TEXTSPLIT(_xlpm.norm,"/"),
  _xlpm.a,VALUE(INDEX(_xlpm.p,1)),
  _xlpm.b,VALUE(INDEX(_xlpm.p,2)),
  IF(AND(_xlpm.a&lt;=12,_xlpm.b&lt;=12),"REVIEW_AMBIGUOUS","OK")
)</f>
        <v>REVIEW_AMBIGUOUS</v>
      </c>
    </row>
    <row r="1508" spans="1:37">
      <c r="A1508" t="s">
        <v>4449</v>
      </c>
      <c r="B1508" t="s">
        <v>4449</v>
      </c>
      <c r="C1508" t="b">
        <v>1</v>
      </c>
      <c r="D1508" t="s">
        <v>7257</v>
      </c>
      <c r="E1508" t="s">
        <v>4450</v>
      </c>
      <c r="F1508" t="s">
        <v>4450</v>
      </c>
      <c r="G1508" t="s">
        <v>7274</v>
      </c>
      <c r="H1508" t="s">
        <v>792</v>
      </c>
      <c r="I1508" t="s">
        <v>792</v>
      </c>
      <c r="J1508" t="s">
        <v>792</v>
      </c>
      <c r="K1508" t="s">
        <v>193</v>
      </c>
      <c r="L1508" t="s">
        <v>193</v>
      </c>
      <c r="M1508">
        <f>IF(UPPER(TRIM(Table2[[#This Row],[Status_Clean]]))="CONVERTED",1,0)</f>
        <v>0</v>
      </c>
      <c r="N1508">
        <f>IF(ISNUMBER(MATCH(UPPER(TRIM(Table2[[#This Row],[Status_Clean]])),{"CONTACTED","QUALIFIED","CONVERTED"},0)),1,0)</f>
        <v>0</v>
      </c>
      <c r="O1508" cm="1">
        <f t="array" ref="O1508">_xlfn.SWITCH(UPPER(TRIM(Table2[[#This Row],[Status_Clean]])),"NEW",1,"CONTACTED",2,"QUALIFIED",3,"CONVERTED",4,"LOST",5,99)</f>
        <v>1</v>
      </c>
      <c r="P1508">
        <v>45604</v>
      </c>
      <c r="Q1508" t="s">
        <v>7434</v>
      </c>
      <c r="R1508" t="s">
        <v>7434</v>
      </c>
      <c r="S1508">
        <v>45604</v>
      </c>
      <c r="T1508" t="s">
        <v>7261</v>
      </c>
      <c r="U1508">
        <v>45604</v>
      </c>
      <c r="V1508" t="s">
        <v>7300</v>
      </c>
      <c r="W1508" t="s">
        <v>7271</v>
      </c>
      <c r="X1508" t="s">
        <v>7264</v>
      </c>
      <c r="Y1508" t="s">
        <v>7312</v>
      </c>
      <c r="Z1508" t="s">
        <v>4451</v>
      </c>
      <c r="AA1508">
        <v>55.9</v>
      </c>
      <c r="AB1508" t="str" cm="1">
        <f t="array" ref="AB1508">_xlfn.LET(_xlpm.x,IFERROR(VALUE(Table2[[#This Row],[Response_Time_Hours]]),""),IF(_xlpm.x="","CHECK",_xlfn.IFS(_xlpm.x&lt;=1,"Immediate",_xlpm.x&lt;=6,"Fast",_xlpm.x&lt;=24,"Moderate",_xlpm.x&gt;24,"Delayed")))</f>
        <v>Delayed</v>
      </c>
      <c r="AC1508">
        <v>9</v>
      </c>
      <c r="AD1508" t="str" cm="1">
        <f t="array" ref="AD1508">IF(Table2[[#This Row],[Interaction_Count_Final]]="","N/A",_xlfn.IFS(Table2[[#This Row],[Interaction_Count_Final]]&lt;=2,"Low",Table2[[#This Row],[Interaction_Count_Final]]&lt;=5,"Medium",Table2[[#This Row],[Interaction_Count_Final]]&gt;=6,"High",TRUE,"CHECK"))</f>
        <v>High</v>
      </c>
      <c r="AE1508" t="s">
        <v>7273</v>
      </c>
      <c r="AF1508" t="b">
        <v>1</v>
      </c>
      <c r="AG1508" t="b">
        <v>1</v>
      </c>
      <c r="AH1508">
        <v>1895</v>
      </c>
      <c r="AI1508">
        <v>45604</v>
      </c>
      <c r="AJ1508" t="b">
        <v>1</v>
      </c>
      <c r="AK1508" t="e" cm="1">
        <f t="array" ref="AK1508">_xlfn.LET(
  _xlpm.txt,TRIM(Raw_Data!F1508),
  _xlpm.norm,SUBSTITUTE(SUBSTITUTE(_xlpm.txt,"-","/"),".","/"),
  _xlpm.p,_xlfn.TEXTSPLIT(_xlpm.norm,"/"),
  _xlpm.a,VALUE(INDEX(_xlpm.p,1)),
  _xlpm.b,VALUE(INDEX(_xlpm.p,2)),
  IF(AND(_xlpm.a&lt;=12,_xlpm.b&lt;=12),"REVIEW_AMBIGUOUS","OK")
)</f>
        <v>#REF!</v>
      </c>
    </row>
    <row r="1509" spans="1:37">
      <c r="A1509" t="s">
        <v>4452</v>
      </c>
      <c r="B1509" t="s">
        <v>4452</v>
      </c>
      <c r="C1509" t="b">
        <v>0</v>
      </c>
      <c r="D1509" t="s">
        <v>7257</v>
      </c>
      <c r="E1509" t="s">
        <v>4453</v>
      </c>
      <c r="F1509" t="s">
        <v>4453</v>
      </c>
      <c r="G1509" t="s">
        <v>7258</v>
      </c>
      <c r="H1509" t="s">
        <v>374</v>
      </c>
      <c r="I1509" t="s">
        <v>374</v>
      </c>
      <c r="J1509" t="s">
        <v>7308</v>
      </c>
      <c r="K1509" t="s">
        <v>125</v>
      </c>
      <c r="L1509" t="s">
        <v>125</v>
      </c>
      <c r="M1509">
        <f>IF(UPPER(TRIM(Table2[[#This Row],[Status_Clean]]))="CONVERTED",1,0)</f>
        <v>0</v>
      </c>
      <c r="N1509">
        <f>IF(ISNUMBER(MATCH(UPPER(TRIM(Table2[[#This Row],[Status_Clean]])),{"CONTACTED","QUALIFIED","CONVERTED"},0)),1,0)</f>
        <v>1</v>
      </c>
      <c r="O1509" cm="1">
        <f t="array" ref="O1509">_xlfn.SWITCH(UPPER(TRIM(Table2[[#This Row],[Status_Clean]])),"NEW",1,"CONTACTED",2,"QUALIFIED",3,"CONVERTED",4,"LOST",5,99)</f>
        <v>2</v>
      </c>
      <c r="P1509">
        <v>45045</v>
      </c>
      <c r="Q1509" t="s">
        <v>8358</v>
      </c>
      <c r="R1509" t="s">
        <v>8358</v>
      </c>
      <c r="S1509">
        <v>45045</v>
      </c>
      <c r="T1509" t="s">
        <v>7261</v>
      </c>
      <c r="U1509">
        <v>45045</v>
      </c>
      <c r="V1509" t="s">
        <v>7297</v>
      </c>
      <c r="W1509" t="s">
        <v>7263</v>
      </c>
      <c r="X1509" t="s">
        <v>7277</v>
      </c>
      <c r="Y1509" t="s">
        <v>7278</v>
      </c>
      <c r="Z1509" t="s">
        <v>3925</v>
      </c>
      <c r="AA1509">
        <v>47.7</v>
      </c>
      <c r="AB1509" t="str" cm="1">
        <f t="array" ref="AB1509">_xlfn.LET(_xlpm.x,IFERROR(VALUE(Table2[[#This Row],[Response_Time_Hours]]),""),IF(_xlpm.x="","CHECK",_xlfn.IFS(_xlpm.x&lt;=1,"Immediate",_xlpm.x&lt;=6,"Fast",_xlpm.x&lt;=24,"Moderate",_xlpm.x&gt;24,"Delayed")))</f>
        <v>Delayed</v>
      </c>
      <c r="AC1509">
        <v>46</v>
      </c>
      <c r="AD1509" t="str" cm="1">
        <f t="array" ref="AD1509">IF(Table2[[#This Row],[Interaction_Count_Final]]="","N/A",_xlfn.IFS(Table2[[#This Row],[Interaction_Count_Final]]&lt;=2,"Low",Table2[[#This Row],[Interaction_Count_Final]]&lt;=5,"Medium",Table2[[#This Row],[Interaction_Count_Final]]&gt;=6,"High",TRUE,"CHECK"))</f>
        <v>High</v>
      </c>
      <c r="AE1509" t="s">
        <v>7266</v>
      </c>
      <c r="AF1509" t="b">
        <v>1</v>
      </c>
      <c r="AG1509" t="b">
        <v>1</v>
      </c>
      <c r="AH1509">
        <v>1896</v>
      </c>
      <c r="AI1509">
        <v>45045</v>
      </c>
      <c r="AJ1509" t="b">
        <v>1</v>
      </c>
      <c r="AK1509" t="e" cm="1">
        <f t="array" ref="AK1509">_xlfn.LET(
  _xlpm.txt,TRIM(Raw_Data!F1509),
  _xlpm.norm,SUBSTITUTE(SUBSTITUTE(_xlpm.txt,"-","/"),".","/"),
  _xlpm.p,_xlfn.TEXTSPLIT(_xlpm.norm,"/"),
  _xlpm.a,VALUE(INDEX(_xlpm.p,1)),
  _xlpm.b,VALUE(INDEX(_xlpm.p,2)),
  IF(AND(_xlpm.a&lt;=12,_xlpm.b&lt;=12),"REVIEW_AMBIGUOUS","OK")
)</f>
        <v>#REF!</v>
      </c>
    </row>
    <row r="1510" spans="1:37">
      <c r="A1510" t="s">
        <v>4454</v>
      </c>
      <c r="B1510" t="s">
        <v>4454</v>
      </c>
      <c r="C1510" t="b">
        <v>0</v>
      </c>
      <c r="D1510" t="s">
        <v>7257</v>
      </c>
      <c r="E1510" t="s">
        <v>4455</v>
      </c>
      <c r="F1510" t="s">
        <v>4455</v>
      </c>
      <c r="G1510" t="s">
        <v>7268</v>
      </c>
      <c r="H1510" t="s">
        <v>447</v>
      </c>
      <c r="I1510" t="s">
        <v>447</v>
      </c>
      <c r="J1510" t="s">
        <v>447</v>
      </c>
      <c r="K1510" t="s">
        <v>250</v>
      </c>
      <c r="L1510" t="s">
        <v>250</v>
      </c>
      <c r="M1510">
        <f>IF(UPPER(TRIM(Table2[[#This Row],[Status_Clean]]))="CONVERTED",1,0)</f>
        <v>1</v>
      </c>
      <c r="N1510">
        <f>IF(ISNUMBER(MATCH(UPPER(TRIM(Table2[[#This Row],[Status_Clean]])),{"CONTACTED","QUALIFIED","CONVERTED"},0)),1,0)</f>
        <v>1</v>
      </c>
      <c r="O1510" cm="1">
        <f t="array" ref="O1510">_xlfn.SWITCH(UPPER(TRIM(Table2[[#This Row],[Status_Clean]])),"NEW",1,"CONTACTED",2,"QUALIFIED",3,"CONVERTED",4,"LOST",5,99)</f>
        <v>4</v>
      </c>
      <c r="P1510">
        <v>45536</v>
      </c>
      <c r="Q1510" t="s">
        <v>7709</v>
      </c>
      <c r="R1510" t="s">
        <v>7709</v>
      </c>
      <c r="S1510">
        <v>45536</v>
      </c>
      <c r="T1510" t="s">
        <v>7261</v>
      </c>
      <c r="U1510">
        <v>45536</v>
      </c>
      <c r="V1510" t="s">
        <v>7287</v>
      </c>
      <c r="W1510" t="s">
        <v>7271</v>
      </c>
      <c r="X1510" t="s">
        <v>7288</v>
      </c>
      <c r="Y1510" t="s">
        <v>7293</v>
      </c>
      <c r="Z1510" t="s">
        <v>4456</v>
      </c>
      <c r="AA1510">
        <v>38.5</v>
      </c>
      <c r="AB1510" t="str" cm="1">
        <f t="array" ref="AB1510">_xlfn.LET(_xlpm.x,IFERROR(VALUE(Table2[[#This Row],[Response_Time_Hours]]),""),IF(_xlpm.x="","CHECK",_xlfn.IFS(_xlpm.x&lt;=1,"Immediate",_xlpm.x&lt;=6,"Fast",_xlpm.x&lt;=24,"Moderate",_xlpm.x&gt;24,"Delayed")))</f>
        <v>Delayed</v>
      </c>
      <c r="AC1510">
        <v>6</v>
      </c>
      <c r="AD1510" t="str" cm="1">
        <f t="array" ref="AD1510">IF(Table2[[#This Row],[Interaction_Count_Final]]="","N/A",_xlfn.IFS(Table2[[#This Row],[Interaction_Count_Final]]&lt;=2,"Low",Table2[[#This Row],[Interaction_Count_Final]]&lt;=5,"Medium",Table2[[#This Row],[Interaction_Count_Final]]&gt;=6,"High",TRUE,"CHECK"))</f>
        <v>High</v>
      </c>
      <c r="AE1510" t="s">
        <v>7266</v>
      </c>
      <c r="AF1510" t="b">
        <v>1</v>
      </c>
      <c r="AG1510" t="b">
        <v>1</v>
      </c>
      <c r="AH1510">
        <v>1897</v>
      </c>
      <c r="AI1510">
        <v>45536</v>
      </c>
      <c r="AJ1510" t="b">
        <v>1</v>
      </c>
      <c r="AK1510" t="e" cm="1">
        <f t="array" ref="AK1510">_xlfn.LET(
  _xlpm.txt,TRIM(Raw_Data!F1510),
  _xlpm.norm,SUBSTITUTE(SUBSTITUTE(_xlpm.txt,"-","/"),".","/"),
  _xlpm.p,_xlfn.TEXTSPLIT(_xlpm.norm,"/"),
  _xlpm.a,VALUE(INDEX(_xlpm.p,1)),
  _xlpm.b,VALUE(INDEX(_xlpm.p,2)),
  IF(AND(_xlpm.a&lt;=12,_xlpm.b&lt;=12),"REVIEW_AMBIGUOUS","OK")
)</f>
        <v>#REF!</v>
      </c>
    </row>
    <row r="1511" spans="1:37">
      <c r="A1511" t="s">
        <v>4457</v>
      </c>
      <c r="B1511" t="s">
        <v>4457</v>
      </c>
      <c r="C1511" t="b">
        <v>1</v>
      </c>
      <c r="D1511" t="s">
        <v>7257</v>
      </c>
      <c r="E1511" t="s">
        <v>4458</v>
      </c>
      <c r="F1511" t="s">
        <v>4458</v>
      </c>
      <c r="G1511" t="s">
        <v>7280</v>
      </c>
      <c r="H1511" t="s">
        <v>363</v>
      </c>
      <c r="I1511" t="s">
        <v>363</v>
      </c>
      <c r="J1511" t="s">
        <v>363</v>
      </c>
      <c r="K1511" t="s">
        <v>250</v>
      </c>
      <c r="L1511" t="s">
        <v>250</v>
      </c>
      <c r="M1511">
        <f>IF(UPPER(TRIM(Table2[[#This Row],[Status_Clean]]))="CONVERTED",1,0)</f>
        <v>1</v>
      </c>
      <c r="N1511">
        <f>IF(ISNUMBER(MATCH(UPPER(TRIM(Table2[[#This Row],[Status_Clean]])),{"CONTACTED","QUALIFIED","CONVERTED"},0)),1,0)</f>
        <v>1</v>
      </c>
      <c r="O1511" cm="1">
        <f t="array" ref="O1511">_xlfn.SWITCH(UPPER(TRIM(Table2[[#This Row],[Status_Clean]])),"NEW",1,"CONTACTED",2,"QUALIFIED",3,"CONVERTED",4,"LOST",5,99)</f>
        <v>4</v>
      </c>
      <c r="P1511">
        <v>44992</v>
      </c>
      <c r="Q1511" t="s">
        <v>7561</v>
      </c>
      <c r="R1511" t="s">
        <v>7561</v>
      </c>
      <c r="S1511">
        <v>44992</v>
      </c>
      <c r="T1511" t="s">
        <v>7261</v>
      </c>
      <c r="U1511">
        <v>44992</v>
      </c>
      <c r="V1511" t="s">
        <v>7295</v>
      </c>
      <c r="W1511" t="s">
        <v>7263</v>
      </c>
      <c r="X1511" t="s">
        <v>7284</v>
      </c>
      <c r="Y1511" t="s">
        <v>7265</v>
      </c>
      <c r="Z1511" t="s">
        <v>857</v>
      </c>
      <c r="AA1511">
        <v>9.6000000000000014</v>
      </c>
      <c r="AB1511" t="str" cm="1">
        <f t="array" ref="AB1511">_xlfn.LET(_xlpm.x,IFERROR(VALUE(Table2[[#This Row],[Response_Time_Hours]]),""),IF(_xlpm.x="","CHECK",_xlfn.IFS(_xlpm.x&lt;=1,"Immediate",_xlpm.x&lt;=6,"Fast",_xlpm.x&lt;=24,"Moderate",_xlpm.x&gt;24,"Delayed")))</f>
        <v>Moderate</v>
      </c>
      <c r="AC1511">
        <v>8</v>
      </c>
      <c r="AD1511" t="str" cm="1">
        <f t="array" ref="AD1511">IF(Table2[[#This Row],[Interaction_Count_Final]]="","N/A",_xlfn.IFS(Table2[[#This Row],[Interaction_Count_Final]]&lt;=2,"Low",Table2[[#This Row],[Interaction_Count_Final]]&lt;=5,"Medium",Table2[[#This Row],[Interaction_Count_Final]]&gt;=6,"High",TRUE,"CHECK"))</f>
        <v>High</v>
      </c>
      <c r="AE1511" t="s">
        <v>7266</v>
      </c>
      <c r="AF1511" t="b">
        <v>1</v>
      </c>
      <c r="AG1511" t="b">
        <v>1</v>
      </c>
      <c r="AH1511">
        <v>1898</v>
      </c>
      <c r="AI1511">
        <v>44992</v>
      </c>
      <c r="AJ1511" t="b">
        <v>1</v>
      </c>
      <c r="AK1511" t="e" cm="1">
        <f t="array" ref="AK1511">_xlfn.LET(
  _xlpm.txt,TRIM(Raw_Data!F1511),
  _xlpm.norm,SUBSTITUTE(SUBSTITUTE(_xlpm.txt,"-","/"),".","/"),
  _xlpm.p,_xlfn.TEXTSPLIT(_xlpm.norm,"/"),
  _xlpm.a,VALUE(INDEX(_xlpm.p,1)),
  _xlpm.b,VALUE(INDEX(_xlpm.p,2)),
  IF(AND(_xlpm.a&lt;=12,_xlpm.b&lt;=12),"REVIEW_AMBIGUOUS","OK")
)</f>
        <v>#REF!</v>
      </c>
    </row>
    <row r="1512" spans="1:37">
      <c r="A1512" t="s">
        <v>4459</v>
      </c>
      <c r="B1512" t="s">
        <v>4459</v>
      </c>
      <c r="C1512" t="b">
        <v>0</v>
      </c>
      <c r="D1512" t="s">
        <v>7257</v>
      </c>
      <c r="E1512" t="s">
        <v>4460</v>
      </c>
      <c r="F1512" t="s">
        <v>4460</v>
      </c>
      <c r="G1512" t="s">
        <v>7303</v>
      </c>
      <c r="H1512" t="s">
        <v>248</v>
      </c>
      <c r="I1512" t="s">
        <v>248</v>
      </c>
      <c r="J1512" t="s">
        <v>1356</v>
      </c>
      <c r="K1512" t="s">
        <v>7281</v>
      </c>
      <c r="L1512" t="s">
        <v>125</v>
      </c>
      <c r="M1512">
        <f>IF(UPPER(TRIM(Table2[[#This Row],[Status_Clean]]))="CONVERTED",1,0)</f>
        <v>0</v>
      </c>
      <c r="N1512">
        <f>IF(ISNUMBER(MATCH(UPPER(TRIM(Table2[[#This Row],[Status_Clean]])),{"CONTACTED","QUALIFIED","CONVERTED"},0)),1,0)</f>
        <v>1</v>
      </c>
      <c r="O1512" cm="1">
        <f t="array" ref="O1512">_xlfn.SWITCH(UPPER(TRIM(Table2[[#This Row],[Status_Clean]])),"NEW",1,"CONTACTED",2,"QUALIFIED",3,"CONVERTED",4,"LOST",5,99)</f>
        <v>2</v>
      </c>
      <c r="P1512">
        <v>45309</v>
      </c>
      <c r="Q1512" t="s">
        <v>7581</v>
      </c>
      <c r="R1512" t="s">
        <v>7581</v>
      </c>
      <c r="S1512">
        <v>45309</v>
      </c>
      <c r="T1512" t="s">
        <v>7261</v>
      </c>
      <c r="U1512">
        <v>45309</v>
      </c>
      <c r="V1512" t="s">
        <v>7317</v>
      </c>
      <c r="W1512" t="s">
        <v>7271</v>
      </c>
      <c r="X1512" t="s">
        <v>7284</v>
      </c>
      <c r="Y1512" t="s">
        <v>7285</v>
      </c>
      <c r="Z1512" t="s">
        <v>339</v>
      </c>
      <c r="AA1512">
        <v>28.799999999999997</v>
      </c>
      <c r="AB1512" t="str" cm="1">
        <f t="array" ref="AB1512">_xlfn.LET(_xlpm.x,IFERROR(VALUE(Table2[[#This Row],[Response_Time_Hours]]),""),IF(_xlpm.x="","CHECK",_xlfn.IFS(_xlpm.x&lt;=1,"Immediate",_xlpm.x&lt;=6,"Fast",_xlpm.x&lt;=24,"Moderate",_xlpm.x&gt;24,"Delayed")))</f>
        <v>Delayed</v>
      </c>
      <c r="AC1512">
        <v>13</v>
      </c>
      <c r="AD1512" t="str" cm="1">
        <f t="array" ref="AD1512">IF(Table2[[#This Row],[Interaction_Count_Final]]="","N/A",_xlfn.IFS(Table2[[#This Row],[Interaction_Count_Final]]&lt;=2,"Low",Table2[[#This Row],[Interaction_Count_Final]]&lt;=5,"Medium",Table2[[#This Row],[Interaction_Count_Final]]&gt;=6,"High",TRUE,"CHECK"))</f>
        <v>High</v>
      </c>
      <c r="AE1512" t="s">
        <v>7266</v>
      </c>
      <c r="AF1512" t="b">
        <v>1</v>
      </c>
      <c r="AG1512" t="b">
        <v>1</v>
      </c>
      <c r="AH1512">
        <v>1900</v>
      </c>
      <c r="AI1512">
        <v>45309</v>
      </c>
      <c r="AJ1512" t="b">
        <v>1</v>
      </c>
      <c r="AK1512" t="e" cm="1">
        <f t="array" ref="AK1512">_xlfn.LET(
  _xlpm.txt,TRIM(Raw_Data!F1512),
  _xlpm.norm,SUBSTITUTE(SUBSTITUTE(_xlpm.txt,"-","/"),".","/"),
  _xlpm.p,_xlfn.TEXTSPLIT(_xlpm.norm,"/"),
  _xlpm.a,VALUE(INDEX(_xlpm.p,1)),
  _xlpm.b,VALUE(INDEX(_xlpm.p,2)),
  IF(AND(_xlpm.a&lt;=12,_xlpm.b&lt;=12),"REVIEW_AMBIGUOUS","OK")
)</f>
        <v>#REF!</v>
      </c>
    </row>
    <row r="1513" spans="1:37">
      <c r="A1513" t="s">
        <v>4461</v>
      </c>
      <c r="B1513" t="s">
        <v>4461</v>
      </c>
      <c r="C1513" t="b">
        <v>0</v>
      </c>
      <c r="D1513" t="s">
        <v>7257</v>
      </c>
      <c r="E1513" t="s">
        <v>4462</v>
      </c>
      <c r="F1513" t="s">
        <v>4462</v>
      </c>
      <c r="G1513" t="s">
        <v>7280</v>
      </c>
      <c r="H1513" t="s">
        <v>1165</v>
      </c>
      <c r="I1513" t="s">
        <v>1165</v>
      </c>
      <c r="J1513" t="s">
        <v>101</v>
      </c>
      <c r="K1513" t="s">
        <v>71</v>
      </c>
      <c r="L1513" t="s">
        <v>71</v>
      </c>
      <c r="M1513">
        <f>IF(UPPER(TRIM(Table2[[#This Row],[Status_Clean]]))="CONVERTED",1,0)</f>
        <v>0</v>
      </c>
      <c r="N1513">
        <f>IF(ISNUMBER(MATCH(UPPER(TRIM(Table2[[#This Row],[Status_Clean]])),{"CONTACTED","QUALIFIED","CONVERTED"},0)),1,0)</f>
        <v>1</v>
      </c>
      <c r="O1513" cm="1">
        <f t="array" ref="O1513">_xlfn.SWITCH(UPPER(TRIM(Table2[[#This Row],[Status_Clean]])),"NEW",1,"CONTACTED",2,"QUALIFIED",3,"CONVERTED",4,"LOST",5,99)</f>
        <v>3</v>
      </c>
      <c r="P1513">
        <v>45499</v>
      </c>
      <c r="Q1513" t="s">
        <v>7689</v>
      </c>
      <c r="R1513" t="s">
        <v>7689</v>
      </c>
      <c r="S1513">
        <v>45499</v>
      </c>
      <c r="T1513" t="s">
        <v>7261</v>
      </c>
      <c r="U1513">
        <v>45499</v>
      </c>
      <c r="V1513" t="s">
        <v>7305</v>
      </c>
      <c r="W1513" t="s">
        <v>7271</v>
      </c>
      <c r="X1513" t="s">
        <v>7288</v>
      </c>
      <c r="Y1513" t="s">
        <v>7312</v>
      </c>
      <c r="Z1513">
        <v>60.8</v>
      </c>
      <c r="AA1513">
        <v>60.8</v>
      </c>
      <c r="AB1513" t="str" cm="1">
        <f t="array" ref="AB1513">_xlfn.LET(_xlpm.x,IFERROR(VALUE(Table2[[#This Row],[Response_Time_Hours]]),""),IF(_xlpm.x="","CHECK",_xlfn.IFS(_xlpm.x&lt;=1,"Immediate",_xlpm.x&lt;=6,"Fast",_xlpm.x&lt;=24,"Moderate",_xlpm.x&gt;24,"Delayed")))</f>
        <v>Delayed</v>
      </c>
      <c r="AC1513">
        <v>28</v>
      </c>
      <c r="AD1513" t="str" cm="1">
        <f t="array" ref="AD1513">IF(Table2[[#This Row],[Interaction_Count_Final]]="","N/A",_xlfn.IFS(Table2[[#This Row],[Interaction_Count_Final]]&lt;=2,"Low",Table2[[#This Row],[Interaction_Count_Final]]&lt;=5,"Medium",Table2[[#This Row],[Interaction_Count_Final]]&gt;=6,"High",TRUE,"CHECK"))</f>
        <v>High</v>
      </c>
      <c r="AE1513" t="s">
        <v>7266</v>
      </c>
      <c r="AF1513" t="b">
        <v>1</v>
      </c>
      <c r="AG1513" t="b">
        <v>1</v>
      </c>
      <c r="AH1513">
        <v>1901</v>
      </c>
      <c r="AI1513">
        <v>45499</v>
      </c>
      <c r="AJ1513" t="b">
        <v>1</v>
      </c>
      <c r="AK1513" t="e" cm="1">
        <f t="array" ref="AK1513">_xlfn.LET(
  _xlpm.txt,TRIM(Raw_Data!F1513),
  _xlpm.norm,SUBSTITUTE(SUBSTITUTE(_xlpm.txt,"-","/"),".","/"),
  _xlpm.p,_xlfn.TEXTSPLIT(_xlpm.norm,"/"),
  _xlpm.a,VALUE(INDEX(_xlpm.p,1)),
  _xlpm.b,VALUE(INDEX(_xlpm.p,2)),
  IF(AND(_xlpm.a&lt;=12,_xlpm.b&lt;=12),"REVIEW_AMBIGUOUS","OK")
)</f>
        <v>#REF!</v>
      </c>
    </row>
    <row r="1514" spans="1:37">
      <c r="A1514" t="s">
        <v>4463</v>
      </c>
      <c r="B1514" t="s">
        <v>4463</v>
      </c>
      <c r="C1514" t="b">
        <v>0</v>
      </c>
      <c r="D1514" t="s">
        <v>7257</v>
      </c>
      <c r="E1514" t="s">
        <v>4464</v>
      </c>
      <c r="F1514" t="s">
        <v>4464</v>
      </c>
      <c r="G1514" t="s">
        <v>7303</v>
      </c>
      <c r="H1514" t="s">
        <v>447</v>
      </c>
      <c r="I1514" t="s">
        <v>447</v>
      </c>
      <c r="J1514" t="s">
        <v>447</v>
      </c>
      <c r="K1514" t="s">
        <v>125</v>
      </c>
      <c r="L1514" t="s">
        <v>125</v>
      </c>
      <c r="M1514">
        <f>IF(UPPER(TRIM(Table2[[#This Row],[Status_Clean]]))="CONVERTED",1,0)</f>
        <v>0</v>
      </c>
      <c r="N1514">
        <f>IF(ISNUMBER(MATCH(UPPER(TRIM(Table2[[#This Row],[Status_Clean]])),{"CONTACTED","QUALIFIED","CONVERTED"},0)),1,0)</f>
        <v>1</v>
      </c>
      <c r="O1514" cm="1">
        <f t="array" ref="O1514">_xlfn.SWITCH(UPPER(TRIM(Table2[[#This Row],[Status_Clean]])),"NEW",1,"CONTACTED",2,"QUALIFIED",3,"CONVERTED",4,"LOST",5,99)</f>
        <v>2</v>
      </c>
      <c r="P1514">
        <v>45180</v>
      </c>
      <c r="Q1514" t="s">
        <v>8030</v>
      </c>
      <c r="R1514" t="s">
        <v>8030</v>
      </c>
      <c r="S1514">
        <v>45180</v>
      </c>
      <c r="T1514" t="s">
        <v>7261</v>
      </c>
      <c r="U1514">
        <v>45180</v>
      </c>
      <c r="V1514" t="s">
        <v>7287</v>
      </c>
      <c r="W1514" t="s">
        <v>7263</v>
      </c>
      <c r="X1514" t="s">
        <v>7288</v>
      </c>
      <c r="Y1514" t="s">
        <v>7298</v>
      </c>
      <c r="Z1514" t="s">
        <v>1287</v>
      </c>
      <c r="AA1514">
        <v>64.800000000000011</v>
      </c>
      <c r="AB1514" t="str" cm="1">
        <f t="array" ref="AB1514">_xlfn.LET(_xlpm.x,IFERROR(VALUE(Table2[[#This Row],[Response_Time_Hours]]),""),IF(_xlpm.x="","CHECK",_xlfn.IFS(_xlpm.x&lt;=1,"Immediate",_xlpm.x&lt;=6,"Fast",_xlpm.x&lt;=24,"Moderate",_xlpm.x&gt;24,"Delayed")))</f>
        <v>Delayed</v>
      </c>
      <c r="AC1514">
        <v>37</v>
      </c>
      <c r="AD1514" t="str" cm="1">
        <f t="array" ref="AD1514">IF(Table2[[#This Row],[Interaction_Count_Final]]="","N/A",_xlfn.IFS(Table2[[#This Row],[Interaction_Count_Final]]&lt;=2,"Low",Table2[[#This Row],[Interaction_Count_Final]]&lt;=5,"Medium",Table2[[#This Row],[Interaction_Count_Final]]&gt;=6,"High",TRUE,"CHECK"))</f>
        <v>High</v>
      </c>
      <c r="AE1514" t="s">
        <v>7289</v>
      </c>
      <c r="AF1514" t="b">
        <v>1</v>
      </c>
      <c r="AG1514" t="b">
        <v>1</v>
      </c>
      <c r="AH1514">
        <v>1902</v>
      </c>
      <c r="AI1514">
        <v>45180</v>
      </c>
      <c r="AJ1514" t="b">
        <v>1</v>
      </c>
      <c r="AK1514" t="e" cm="1">
        <f t="array" ref="AK1514">_xlfn.LET(
  _xlpm.txt,TRIM(Raw_Data!F1514),
  _xlpm.norm,SUBSTITUTE(SUBSTITUTE(_xlpm.txt,"-","/"),".","/"),
  _xlpm.p,_xlfn.TEXTSPLIT(_xlpm.norm,"/"),
  _xlpm.a,VALUE(INDEX(_xlpm.p,1)),
  _xlpm.b,VALUE(INDEX(_xlpm.p,2)),
  IF(AND(_xlpm.a&lt;=12,_xlpm.b&lt;=12),"REVIEW_AMBIGUOUS","OK")
)</f>
        <v>#REF!</v>
      </c>
    </row>
    <row r="1515" spans="1:37">
      <c r="A1515" t="s">
        <v>4465</v>
      </c>
      <c r="B1515" t="s">
        <v>4465</v>
      </c>
      <c r="C1515" t="b">
        <v>0</v>
      </c>
      <c r="D1515" t="s">
        <v>7257</v>
      </c>
      <c r="E1515" t="s">
        <v>8386</v>
      </c>
      <c r="F1515" t="s">
        <v>8386</v>
      </c>
      <c r="G1515" t="s">
        <v>7258</v>
      </c>
      <c r="H1515" t="s">
        <v>447</v>
      </c>
      <c r="I1515" t="s">
        <v>447</v>
      </c>
      <c r="J1515" t="s">
        <v>447</v>
      </c>
      <c r="K1515" t="s">
        <v>193</v>
      </c>
      <c r="L1515" t="s">
        <v>193</v>
      </c>
      <c r="M1515">
        <f>IF(UPPER(TRIM(Table2[[#This Row],[Status_Clean]]))="CONVERTED",1,0)</f>
        <v>0</v>
      </c>
      <c r="N1515">
        <f>IF(ISNUMBER(MATCH(UPPER(TRIM(Table2[[#This Row],[Status_Clean]])),{"CONTACTED","QUALIFIED","CONVERTED"},0)),1,0)</f>
        <v>0</v>
      </c>
      <c r="O1515" cm="1">
        <f t="array" ref="O1515">_xlfn.SWITCH(UPPER(TRIM(Table2[[#This Row],[Status_Clean]])),"NEW",1,"CONTACTED",2,"QUALIFIED",3,"CONVERTED",4,"LOST",5,99)</f>
        <v>1</v>
      </c>
      <c r="P1515">
        <v>45408</v>
      </c>
      <c r="Q1515" t="s">
        <v>8382</v>
      </c>
      <c r="R1515" t="s">
        <v>8382</v>
      </c>
      <c r="S1515">
        <v>45408</v>
      </c>
      <c r="T1515" t="s">
        <v>7261</v>
      </c>
      <c r="U1515">
        <v>45408</v>
      </c>
      <c r="V1515" t="s">
        <v>7297</v>
      </c>
      <c r="W1515" t="s">
        <v>7271</v>
      </c>
      <c r="X1515" t="s">
        <v>7277</v>
      </c>
      <c r="Y1515" t="s">
        <v>7312</v>
      </c>
      <c r="Z1515" t="s">
        <v>672</v>
      </c>
      <c r="AA1515">
        <v>25.5</v>
      </c>
      <c r="AB1515" t="str" cm="1">
        <f t="array" ref="AB1515">_xlfn.LET(_xlpm.x,IFERROR(VALUE(Table2[[#This Row],[Response_Time_Hours]]),""),IF(_xlpm.x="","CHECK",_xlfn.IFS(_xlpm.x&lt;=1,"Immediate",_xlpm.x&lt;=6,"Fast",_xlpm.x&lt;=24,"Moderate",_xlpm.x&gt;24,"Delayed")))</f>
        <v>Delayed</v>
      </c>
      <c r="AC1515">
        <v>43</v>
      </c>
      <c r="AD1515" t="str" cm="1">
        <f t="array" ref="AD1515">IF(Table2[[#This Row],[Interaction_Count_Final]]="","N/A",_xlfn.IFS(Table2[[#This Row],[Interaction_Count_Final]]&lt;=2,"Low",Table2[[#This Row],[Interaction_Count_Final]]&lt;=5,"Medium",Table2[[#This Row],[Interaction_Count_Final]]&gt;=6,"High",TRUE,"CHECK"))</f>
        <v>High</v>
      </c>
      <c r="AE1515" t="s">
        <v>7266</v>
      </c>
      <c r="AF1515" t="b">
        <v>1</v>
      </c>
      <c r="AG1515" t="b">
        <v>1</v>
      </c>
      <c r="AH1515">
        <v>1903</v>
      </c>
      <c r="AI1515">
        <v>45408</v>
      </c>
      <c r="AJ1515" t="b">
        <v>1</v>
      </c>
      <c r="AK1515" t="e" cm="1">
        <f t="array" ref="AK1515">_xlfn.LET(
  _xlpm.txt,TRIM(Raw_Data!F1515),
  _xlpm.norm,SUBSTITUTE(SUBSTITUTE(_xlpm.txt,"-","/"),".","/"),
  _xlpm.p,_xlfn.TEXTSPLIT(_xlpm.norm,"/"),
  _xlpm.a,VALUE(INDEX(_xlpm.p,1)),
  _xlpm.b,VALUE(INDEX(_xlpm.p,2)),
  IF(AND(_xlpm.a&lt;=12,_xlpm.b&lt;=12),"REVIEW_AMBIGUOUS","OK")
)</f>
        <v>#REF!</v>
      </c>
    </row>
    <row r="1516" spans="1:37">
      <c r="A1516" t="s">
        <v>4467</v>
      </c>
      <c r="B1516" t="s">
        <v>4467</v>
      </c>
      <c r="C1516" t="b">
        <v>0</v>
      </c>
      <c r="D1516" t="s">
        <v>7257</v>
      </c>
      <c r="E1516" t="s">
        <v>4468</v>
      </c>
      <c r="F1516" t="s">
        <v>4468</v>
      </c>
      <c r="G1516" t="s">
        <v>7303</v>
      </c>
      <c r="H1516" t="s">
        <v>235</v>
      </c>
      <c r="I1516" t="s">
        <v>235</v>
      </c>
      <c r="J1516" t="s">
        <v>123</v>
      </c>
      <c r="K1516" t="s">
        <v>71</v>
      </c>
      <c r="L1516" t="s">
        <v>71</v>
      </c>
      <c r="M1516">
        <f>IF(UPPER(TRIM(Table2[[#This Row],[Status_Clean]]))="CONVERTED",1,0)</f>
        <v>0</v>
      </c>
      <c r="N1516">
        <f>IF(ISNUMBER(MATCH(UPPER(TRIM(Table2[[#This Row],[Status_Clean]])),{"CONTACTED","QUALIFIED","CONVERTED"},0)),1,0)</f>
        <v>1</v>
      </c>
      <c r="O1516" cm="1">
        <f t="array" ref="O1516">_xlfn.SWITCH(UPPER(TRIM(Table2[[#This Row],[Status_Clean]])),"NEW",1,"CONTACTED",2,"QUALIFIED",3,"CONVERTED",4,"LOST",5,99)</f>
        <v>3</v>
      </c>
      <c r="P1516">
        <v>45027</v>
      </c>
      <c r="Q1516" t="s">
        <v>7500</v>
      </c>
      <c r="R1516" t="s">
        <v>7500</v>
      </c>
      <c r="S1516">
        <v>45027</v>
      </c>
      <c r="T1516" t="s">
        <v>7261</v>
      </c>
      <c r="U1516">
        <v>45027</v>
      </c>
      <c r="V1516" t="s">
        <v>7297</v>
      </c>
      <c r="W1516" t="s">
        <v>7263</v>
      </c>
      <c r="X1516" t="s">
        <v>7277</v>
      </c>
      <c r="Y1516" t="s">
        <v>7265</v>
      </c>
      <c r="Z1516" t="s">
        <v>4469</v>
      </c>
      <c r="AA1516">
        <v>66.400000000000006</v>
      </c>
      <c r="AB1516" t="str" cm="1">
        <f t="array" ref="AB1516">_xlfn.LET(_xlpm.x,IFERROR(VALUE(Table2[[#This Row],[Response_Time_Hours]]),""),IF(_xlpm.x="","CHECK",_xlfn.IFS(_xlpm.x&lt;=1,"Immediate",_xlpm.x&lt;=6,"Fast",_xlpm.x&lt;=24,"Moderate",_xlpm.x&gt;24,"Delayed")))</f>
        <v>Delayed</v>
      </c>
      <c r="AC1516">
        <v>18</v>
      </c>
      <c r="AD1516" t="str" cm="1">
        <f t="array" ref="AD1516">IF(Table2[[#This Row],[Interaction_Count_Final]]="","N/A",_xlfn.IFS(Table2[[#This Row],[Interaction_Count_Final]]&lt;=2,"Low",Table2[[#This Row],[Interaction_Count_Final]]&lt;=5,"Medium",Table2[[#This Row],[Interaction_Count_Final]]&gt;=6,"High",TRUE,"CHECK"))</f>
        <v>High</v>
      </c>
      <c r="AE1516" t="s">
        <v>7289</v>
      </c>
      <c r="AF1516" t="b">
        <v>1</v>
      </c>
      <c r="AG1516" t="b">
        <v>1</v>
      </c>
      <c r="AH1516">
        <v>1904</v>
      </c>
      <c r="AI1516">
        <v>45027</v>
      </c>
      <c r="AJ1516" t="b">
        <v>1</v>
      </c>
      <c r="AK1516" t="e" cm="1">
        <f t="array" ref="AK1516">_xlfn.LET(
  _xlpm.txt,TRIM(Raw_Data!F1516),
  _xlpm.norm,SUBSTITUTE(SUBSTITUTE(_xlpm.txt,"-","/"),".","/"),
  _xlpm.p,_xlfn.TEXTSPLIT(_xlpm.norm,"/"),
  _xlpm.a,VALUE(INDEX(_xlpm.p,1)),
  _xlpm.b,VALUE(INDEX(_xlpm.p,2)),
  IF(AND(_xlpm.a&lt;=12,_xlpm.b&lt;=12),"REVIEW_AMBIGUOUS","OK")
)</f>
        <v>#REF!</v>
      </c>
    </row>
    <row r="1517" spans="1:37">
      <c r="A1517" t="s">
        <v>4470</v>
      </c>
      <c r="B1517" t="s">
        <v>4470</v>
      </c>
      <c r="C1517" t="b">
        <v>0</v>
      </c>
      <c r="D1517" t="s">
        <v>7257</v>
      </c>
      <c r="E1517" t="s">
        <v>4471</v>
      </c>
      <c r="F1517" t="s">
        <v>4471</v>
      </c>
      <c r="G1517" t="s">
        <v>7303</v>
      </c>
      <c r="H1517" t="s">
        <v>680</v>
      </c>
      <c r="I1517" t="s">
        <v>680</v>
      </c>
      <c r="J1517" t="s">
        <v>263</v>
      </c>
      <c r="K1517" t="s">
        <v>71</v>
      </c>
      <c r="L1517" t="s">
        <v>71</v>
      </c>
      <c r="M1517">
        <f>IF(UPPER(TRIM(Table2[[#This Row],[Status_Clean]]))="CONVERTED",1,0)</f>
        <v>0</v>
      </c>
      <c r="N1517">
        <f>IF(ISNUMBER(MATCH(UPPER(TRIM(Table2[[#This Row],[Status_Clean]])),{"CONTACTED","QUALIFIED","CONVERTED"},0)),1,0)</f>
        <v>1</v>
      </c>
      <c r="O1517" cm="1">
        <f t="array" ref="O1517">_xlfn.SWITCH(UPPER(TRIM(Table2[[#This Row],[Status_Clean]])),"NEW",1,"CONTACTED",2,"QUALIFIED",3,"CONVERTED",4,"LOST",5,99)</f>
        <v>3</v>
      </c>
      <c r="P1517">
        <v>45218</v>
      </c>
      <c r="Q1517" t="s">
        <v>7658</v>
      </c>
      <c r="R1517" t="s">
        <v>7658</v>
      </c>
      <c r="S1517">
        <v>45218</v>
      </c>
      <c r="T1517" t="s">
        <v>7261</v>
      </c>
      <c r="U1517">
        <v>45218</v>
      </c>
      <c r="V1517" t="s">
        <v>7270</v>
      </c>
      <c r="W1517" t="s">
        <v>7263</v>
      </c>
      <c r="X1517" t="s">
        <v>7264</v>
      </c>
      <c r="Y1517" t="s">
        <v>7285</v>
      </c>
      <c r="Z1517">
        <v>68.900000000000006</v>
      </c>
      <c r="AA1517">
        <v>68.900000000000006</v>
      </c>
      <c r="AB1517" t="str" cm="1">
        <f t="array" ref="AB1517">_xlfn.LET(_xlpm.x,IFERROR(VALUE(Table2[[#This Row],[Response_Time_Hours]]),""),IF(_xlpm.x="","CHECK",_xlfn.IFS(_xlpm.x&lt;=1,"Immediate",_xlpm.x&lt;=6,"Fast",_xlpm.x&lt;=24,"Moderate",_xlpm.x&gt;24,"Delayed")))</f>
        <v>Delayed</v>
      </c>
      <c r="AC1517">
        <v>11</v>
      </c>
      <c r="AD1517" t="str" cm="1">
        <f t="array" ref="AD1517">IF(Table2[[#This Row],[Interaction_Count_Final]]="","N/A",_xlfn.IFS(Table2[[#This Row],[Interaction_Count_Final]]&lt;=2,"Low",Table2[[#This Row],[Interaction_Count_Final]]&lt;=5,"Medium",Table2[[#This Row],[Interaction_Count_Final]]&gt;=6,"High",TRUE,"CHECK"))</f>
        <v>High</v>
      </c>
      <c r="AE1517" t="s">
        <v>7273</v>
      </c>
      <c r="AF1517" t="b">
        <v>1</v>
      </c>
      <c r="AG1517" t="b">
        <v>1</v>
      </c>
      <c r="AH1517">
        <v>1905</v>
      </c>
      <c r="AI1517">
        <v>45218</v>
      </c>
      <c r="AJ1517" t="b">
        <v>1</v>
      </c>
      <c r="AK1517" t="e" cm="1">
        <f t="array" ref="AK1517">_xlfn.LET(
  _xlpm.txt,TRIM(Raw_Data!F1517),
  _xlpm.norm,SUBSTITUTE(SUBSTITUTE(_xlpm.txt,"-","/"),".","/"),
  _xlpm.p,_xlfn.TEXTSPLIT(_xlpm.norm,"/"),
  _xlpm.a,VALUE(INDEX(_xlpm.p,1)),
  _xlpm.b,VALUE(INDEX(_xlpm.p,2)),
  IF(AND(_xlpm.a&lt;=12,_xlpm.b&lt;=12),"REVIEW_AMBIGUOUS","OK")
)</f>
        <v>#REF!</v>
      </c>
    </row>
    <row r="1518" spans="1:37">
      <c r="A1518" t="s">
        <v>4472</v>
      </c>
      <c r="B1518" t="s">
        <v>4472</v>
      </c>
      <c r="C1518" t="b">
        <v>0</v>
      </c>
      <c r="D1518" t="s">
        <v>7257</v>
      </c>
      <c r="E1518" t="s">
        <v>4473</v>
      </c>
      <c r="F1518" t="s">
        <v>4473</v>
      </c>
      <c r="G1518" t="s">
        <v>7258</v>
      </c>
      <c r="H1518" t="s">
        <v>469</v>
      </c>
      <c r="I1518" t="s">
        <v>469</v>
      </c>
      <c r="J1518" t="s">
        <v>469</v>
      </c>
      <c r="K1518" t="s">
        <v>250</v>
      </c>
      <c r="L1518" t="s">
        <v>250</v>
      </c>
      <c r="M1518">
        <f>IF(UPPER(TRIM(Table2[[#This Row],[Status_Clean]]))="CONVERTED",1,0)</f>
        <v>1</v>
      </c>
      <c r="N1518">
        <f>IF(ISNUMBER(MATCH(UPPER(TRIM(Table2[[#This Row],[Status_Clean]])),{"CONTACTED","QUALIFIED","CONVERTED"},0)),1,0)</f>
        <v>1</v>
      </c>
      <c r="O1518" cm="1">
        <f t="array" ref="O1518">_xlfn.SWITCH(UPPER(TRIM(Table2[[#This Row],[Status_Clean]])),"NEW",1,"CONTACTED",2,"QUALIFIED",3,"CONVERTED",4,"LOST",5,99)</f>
        <v>4</v>
      </c>
      <c r="P1518">
        <v>44927</v>
      </c>
      <c r="Q1518" t="s">
        <v>7779</v>
      </c>
      <c r="R1518" t="s">
        <v>7779</v>
      </c>
      <c r="S1518">
        <v>44927</v>
      </c>
      <c r="T1518" t="s">
        <v>7261</v>
      </c>
      <c r="U1518">
        <v>44927</v>
      </c>
      <c r="V1518" t="s">
        <v>7317</v>
      </c>
      <c r="W1518" t="s">
        <v>7263</v>
      </c>
      <c r="X1518" t="s">
        <v>7284</v>
      </c>
      <c r="Y1518" t="s">
        <v>7293</v>
      </c>
      <c r="Z1518" t="s">
        <v>2666</v>
      </c>
      <c r="AA1518">
        <v>52.5</v>
      </c>
      <c r="AB1518" t="str" cm="1">
        <f t="array" ref="AB1518">_xlfn.LET(_xlpm.x,IFERROR(VALUE(Table2[[#This Row],[Response_Time_Hours]]),""),IF(_xlpm.x="","CHECK",_xlfn.IFS(_xlpm.x&lt;=1,"Immediate",_xlpm.x&lt;=6,"Fast",_xlpm.x&lt;=24,"Moderate",_xlpm.x&gt;24,"Delayed")))</f>
        <v>Delayed</v>
      </c>
      <c r="AC1518">
        <v>15</v>
      </c>
      <c r="AD1518" t="str" cm="1">
        <f t="array" ref="AD1518">IF(Table2[[#This Row],[Interaction_Count_Final]]="","N/A",_xlfn.IFS(Table2[[#This Row],[Interaction_Count_Final]]&lt;=2,"Low",Table2[[#This Row],[Interaction_Count_Final]]&lt;=5,"Medium",Table2[[#This Row],[Interaction_Count_Final]]&gt;=6,"High",TRUE,"CHECK"))</f>
        <v>High</v>
      </c>
      <c r="AE1518" t="s">
        <v>7273</v>
      </c>
      <c r="AF1518" t="b">
        <v>1</v>
      </c>
      <c r="AG1518" t="b">
        <v>1</v>
      </c>
      <c r="AH1518">
        <v>1906</v>
      </c>
      <c r="AI1518">
        <v>44927</v>
      </c>
      <c r="AJ1518" t="b">
        <v>1</v>
      </c>
      <c r="AK1518" t="e" cm="1">
        <f t="array" ref="AK1518">_xlfn.LET(
  _xlpm.txt,TRIM(Raw_Data!F1518),
  _xlpm.norm,SUBSTITUTE(SUBSTITUTE(_xlpm.txt,"-","/"),".","/"),
  _xlpm.p,_xlfn.TEXTSPLIT(_xlpm.norm,"/"),
  _xlpm.a,VALUE(INDEX(_xlpm.p,1)),
  _xlpm.b,VALUE(INDEX(_xlpm.p,2)),
  IF(AND(_xlpm.a&lt;=12,_xlpm.b&lt;=12),"REVIEW_AMBIGUOUS","OK")
)</f>
        <v>#REF!</v>
      </c>
    </row>
    <row r="1519" spans="1:37">
      <c r="A1519" t="s">
        <v>4474</v>
      </c>
      <c r="B1519" t="s">
        <v>4474</v>
      </c>
      <c r="C1519" t="b">
        <v>1</v>
      </c>
      <c r="D1519" t="s">
        <v>7257</v>
      </c>
      <c r="E1519" t="s">
        <v>4475</v>
      </c>
      <c r="F1519" t="s">
        <v>4475</v>
      </c>
      <c r="G1519" t="s">
        <v>7258</v>
      </c>
      <c r="H1519" t="s">
        <v>69</v>
      </c>
      <c r="I1519" t="s">
        <v>69</v>
      </c>
      <c r="J1519" t="s">
        <v>69</v>
      </c>
      <c r="K1519" t="s">
        <v>7502</v>
      </c>
      <c r="L1519" t="s">
        <v>71</v>
      </c>
      <c r="M1519">
        <f>IF(UPPER(TRIM(Table2[[#This Row],[Status_Clean]]))="CONVERTED",1,0)</f>
        <v>0</v>
      </c>
      <c r="N1519">
        <f>IF(ISNUMBER(MATCH(UPPER(TRIM(Table2[[#This Row],[Status_Clean]])),{"CONTACTED","QUALIFIED","CONVERTED"},0)),1,0)</f>
        <v>1</v>
      </c>
      <c r="O1519" cm="1">
        <f t="array" ref="O1519">_xlfn.SWITCH(UPPER(TRIM(Table2[[#This Row],[Status_Clean]])),"NEW",1,"CONTACTED",2,"QUALIFIED",3,"CONVERTED",4,"LOST",5,99)</f>
        <v>3</v>
      </c>
      <c r="P1519">
        <v>45241</v>
      </c>
      <c r="Q1519" t="s">
        <v>8387</v>
      </c>
      <c r="R1519" t="s">
        <v>8387</v>
      </c>
      <c r="S1519">
        <v>45241</v>
      </c>
      <c r="T1519" t="s">
        <v>7261</v>
      </c>
      <c r="U1519">
        <v>45241</v>
      </c>
      <c r="V1519" t="s">
        <v>7300</v>
      </c>
      <c r="W1519" t="s">
        <v>7263</v>
      </c>
      <c r="X1519" t="s">
        <v>7264</v>
      </c>
      <c r="Y1519" t="s">
        <v>7278</v>
      </c>
      <c r="Z1519" t="s">
        <v>223</v>
      </c>
      <c r="AA1519">
        <v>69.599999999999994</v>
      </c>
      <c r="AB1519" t="str" cm="1">
        <f t="array" ref="AB1519">_xlfn.LET(_xlpm.x,IFERROR(VALUE(Table2[[#This Row],[Response_Time_Hours]]),""),IF(_xlpm.x="","CHECK",_xlfn.IFS(_xlpm.x&lt;=1,"Immediate",_xlpm.x&lt;=6,"Fast",_xlpm.x&lt;=24,"Moderate",_xlpm.x&gt;24,"Delayed")))</f>
        <v>Delayed</v>
      </c>
      <c r="AC1519">
        <v>10</v>
      </c>
      <c r="AD1519" t="str" cm="1">
        <f t="array" ref="AD1519">IF(Table2[[#This Row],[Interaction_Count_Final]]="","N/A",_xlfn.IFS(Table2[[#This Row],[Interaction_Count_Final]]&lt;=2,"Low",Table2[[#This Row],[Interaction_Count_Final]]&lt;=5,"Medium",Table2[[#This Row],[Interaction_Count_Final]]&gt;=6,"High",TRUE,"CHECK"))</f>
        <v>High</v>
      </c>
      <c r="AE1519" t="s">
        <v>7273</v>
      </c>
      <c r="AF1519" t="b">
        <v>1</v>
      </c>
      <c r="AG1519" t="b">
        <v>1</v>
      </c>
      <c r="AH1519">
        <v>1907</v>
      </c>
      <c r="AI1519">
        <v>45241</v>
      </c>
      <c r="AJ1519" t="b">
        <v>1</v>
      </c>
      <c r="AK1519" t="e" cm="1">
        <f t="array" ref="AK1519">_xlfn.LET(
  _xlpm.txt,TRIM(Raw_Data!F1519),
  _xlpm.norm,SUBSTITUTE(SUBSTITUTE(_xlpm.txt,"-","/"),".","/"),
  _xlpm.p,_xlfn.TEXTSPLIT(_xlpm.norm,"/"),
  _xlpm.a,VALUE(INDEX(_xlpm.p,1)),
  _xlpm.b,VALUE(INDEX(_xlpm.p,2)),
  IF(AND(_xlpm.a&lt;=12,_xlpm.b&lt;=12),"REVIEW_AMBIGUOUS","OK")
)</f>
        <v>#REF!</v>
      </c>
    </row>
    <row r="1520" spans="1:37">
      <c r="A1520" t="s">
        <v>4476</v>
      </c>
      <c r="B1520" t="s">
        <v>4476</v>
      </c>
      <c r="C1520" t="b">
        <v>1</v>
      </c>
      <c r="D1520" t="s">
        <v>7257</v>
      </c>
      <c r="E1520" t="s">
        <v>4477</v>
      </c>
      <c r="F1520" t="s">
        <v>4477</v>
      </c>
      <c r="G1520" t="s">
        <v>7303</v>
      </c>
      <c r="H1520" t="s">
        <v>352</v>
      </c>
      <c r="I1520" t="s">
        <v>352</v>
      </c>
      <c r="J1520" t="s">
        <v>447</v>
      </c>
      <c r="K1520" t="s">
        <v>125</v>
      </c>
      <c r="L1520" t="s">
        <v>125</v>
      </c>
      <c r="M1520">
        <f>IF(UPPER(TRIM(Table2[[#This Row],[Status_Clean]]))="CONVERTED",1,0)</f>
        <v>0</v>
      </c>
      <c r="N1520">
        <f>IF(ISNUMBER(MATCH(UPPER(TRIM(Table2[[#This Row],[Status_Clean]])),{"CONTACTED","QUALIFIED","CONVERTED"},0)),1,0)</f>
        <v>1</v>
      </c>
      <c r="O1520" cm="1">
        <f t="array" ref="O1520">_xlfn.SWITCH(UPPER(TRIM(Table2[[#This Row],[Status_Clean]])),"NEW",1,"CONTACTED",2,"QUALIFIED",3,"CONVERTED",4,"LOST",5,99)</f>
        <v>2</v>
      </c>
      <c r="P1520" t="s">
        <v>4478</v>
      </c>
      <c r="Q1520" t="s">
        <v>8388</v>
      </c>
      <c r="R1520" t="s">
        <v>8388</v>
      </c>
      <c r="S1520">
        <v>45403</v>
      </c>
      <c r="T1520" t="s">
        <v>7261</v>
      </c>
      <c r="U1520">
        <v>45403</v>
      </c>
      <c r="V1520" t="s">
        <v>7297</v>
      </c>
      <c r="W1520" t="s">
        <v>7271</v>
      </c>
      <c r="X1520" t="s">
        <v>7277</v>
      </c>
      <c r="Y1520" t="s">
        <v>7293</v>
      </c>
      <c r="Z1520" t="s">
        <v>4479</v>
      </c>
      <c r="AA1520">
        <v>6.8</v>
      </c>
      <c r="AB1520" t="str" cm="1">
        <f t="array" ref="AB1520">_xlfn.LET(_xlpm.x,IFERROR(VALUE(Table2[[#This Row],[Response_Time_Hours]]),""),IF(_xlpm.x="","CHECK",_xlfn.IFS(_xlpm.x&lt;=1,"Immediate",_xlpm.x&lt;=6,"Fast",_xlpm.x&lt;=24,"Moderate",_xlpm.x&gt;24,"Delayed")))</f>
        <v>Moderate</v>
      </c>
      <c r="AC1520">
        <v>43</v>
      </c>
      <c r="AD1520" t="str" cm="1">
        <f t="array" ref="AD1520">IF(Table2[[#This Row],[Interaction_Count_Final]]="","N/A",_xlfn.IFS(Table2[[#This Row],[Interaction_Count_Final]]&lt;=2,"Low",Table2[[#This Row],[Interaction_Count_Final]]&lt;=5,"Medium",Table2[[#This Row],[Interaction_Count_Final]]&gt;=6,"High",TRUE,"CHECK"))</f>
        <v>High</v>
      </c>
      <c r="AE1520" t="s">
        <v>7266</v>
      </c>
      <c r="AF1520" t="b">
        <v>1</v>
      </c>
      <c r="AG1520" t="b">
        <v>1</v>
      </c>
      <c r="AH1520">
        <v>1908</v>
      </c>
      <c r="AI1520">
        <v>45403</v>
      </c>
      <c r="AJ1520" t="b">
        <v>1</v>
      </c>
      <c r="AK1520" t="str" cm="1">
        <f t="array" ref="AK1520">_xlfn.LET(
  _xlpm.txt,TRIM(Raw_Data!F1520),
  _xlpm.norm,SUBSTITUTE(SUBSTITUTE(_xlpm.txt,"-","/"),".","/"),
  _xlpm.p,_xlfn.TEXTSPLIT(_xlpm.norm,"/"),
  _xlpm.a,VALUE(INDEX(_xlpm.p,1)),
  _xlpm.b,VALUE(INDEX(_xlpm.p,2)),
  IF(AND(_xlpm.a&lt;=12,_xlpm.b&lt;=12),"REVIEW_AMBIGUOUS","OK")
)</f>
        <v>OK</v>
      </c>
    </row>
    <row r="1521" spans="1:37">
      <c r="A1521" t="s">
        <v>4480</v>
      </c>
      <c r="B1521" t="s">
        <v>4480</v>
      </c>
      <c r="C1521" t="b">
        <v>0</v>
      </c>
      <c r="D1521" t="s">
        <v>7257</v>
      </c>
      <c r="E1521" t="s">
        <v>4481</v>
      </c>
      <c r="F1521" t="s">
        <v>4481</v>
      </c>
      <c r="G1521" t="s">
        <v>7303</v>
      </c>
      <c r="H1521" t="s">
        <v>473</v>
      </c>
      <c r="I1521" t="s">
        <v>473</v>
      </c>
      <c r="J1521" t="s">
        <v>473</v>
      </c>
      <c r="K1521" t="s">
        <v>7502</v>
      </c>
      <c r="L1521" t="s">
        <v>71</v>
      </c>
      <c r="M1521">
        <f>IF(UPPER(TRIM(Table2[[#This Row],[Status_Clean]]))="CONVERTED",1,0)</f>
        <v>0</v>
      </c>
      <c r="N1521">
        <f>IF(ISNUMBER(MATCH(UPPER(TRIM(Table2[[#This Row],[Status_Clean]])),{"CONTACTED","QUALIFIED","CONVERTED"},0)),1,0)</f>
        <v>1</v>
      </c>
      <c r="O1521" cm="1">
        <f t="array" ref="O1521">_xlfn.SWITCH(UPPER(TRIM(Table2[[#This Row],[Status_Clean]])),"NEW",1,"CONTACTED",2,"QUALIFIED",3,"CONVERTED",4,"LOST",5,99)</f>
        <v>3</v>
      </c>
      <c r="P1521">
        <v>44996</v>
      </c>
      <c r="Q1521" t="s">
        <v>7480</v>
      </c>
      <c r="R1521" t="s">
        <v>7480</v>
      </c>
      <c r="S1521">
        <v>44996</v>
      </c>
      <c r="T1521" t="s">
        <v>7261</v>
      </c>
      <c r="U1521">
        <v>44996</v>
      </c>
      <c r="V1521" t="s">
        <v>7295</v>
      </c>
      <c r="W1521" t="s">
        <v>7263</v>
      </c>
      <c r="X1521" t="s">
        <v>7284</v>
      </c>
      <c r="Y1521" t="s">
        <v>7278</v>
      </c>
      <c r="Z1521" t="s">
        <v>4482</v>
      </c>
      <c r="AA1521">
        <v>60.6</v>
      </c>
      <c r="AB1521" t="str" cm="1">
        <f t="array" ref="AB1521">_xlfn.LET(_xlpm.x,IFERROR(VALUE(Table2[[#This Row],[Response_Time_Hours]]),""),IF(_xlpm.x="","CHECK",_xlfn.IFS(_xlpm.x&lt;=1,"Immediate",_xlpm.x&lt;=6,"Fast",_xlpm.x&lt;=24,"Moderate",_xlpm.x&gt;24,"Delayed")))</f>
        <v>Delayed</v>
      </c>
      <c r="AC1521">
        <v>1</v>
      </c>
      <c r="AD1521" t="str" cm="1">
        <f t="array" ref="AD1521">IF(Table2[[#This Row],[Interaction_Count_Final]]="","N/A",_xlfn.IFS(Table2[[#This Row],[Interaction_Count_Final]]&lt;=2,"Low",Table2[[#This Row],[Interaction_Count_Final]]&lt;=5,"Medium",Table2[[#This Row],[Interaction_Count_Final]]&gt;=6,"High",TRUE,"CHECK"))</f>
        <v>Low</v>
      </c>
      <c r="AE1521" t="s">
        <v>7289</v>
      </c>
      <c r="AF1521" t="b">
        <v>1</v>
      </c>
      <c r="AG1521" t="b">
        <v>1</v>
      </c>
      <c r="AH1521">
        <v>1910</v>
      </c>
      <c r="AI1521">
        <v>44996</v>
      </c>
      <c r="AJ1521" t="b">
        <v>1</v>
      </c>
      <c r="AK1521" t="e" cm="1">
        <f t="array" ref="AK1521">_xlfn.LET(
  _xlpm.txt,TRIM(Raw_Data!F1521),
  _xlpm.norm,SUBSTITUTE(SUBSTITUTE(_xlpm.txt,"-","/"),".","/"),
  _xlpm.p,_xlfn.TEXTSPLIT(_xlpm.norm,"/"),
  _xlpm.a,VALUE(INDEX(_xlpm.p,1)),
  _xlpm.b,VALUE(INDEX(_xlpm.p,2)),
  IF(AND(_xlpm.a&lt;=12,_xlpm.b&lt;=12),"REVIEW_AMBIGUOUS","OK")
)</f>
        <v>#REF!</v>
      </c>
    </row>
    <row r="1522" spans="1:37">
      <c r="A1522" t="s">
        <v>4483</v>
      </c>
      <c r="B1522" t="s">
        <v>4483</v>
      </c>
      <c r="C1522" t="b">
        <v>0</v>
      </c>
      <c r="D1522" t="s">
        <v>7257</v>
      </c>
      <c r="E1522" t="s">
        <v>4484</v>
      </c>
      <c r="F1522" t="s">
        <v>4484</v>
      </c>
      <c r="G1522" t="s">
        <v>7274</v>
      </c>
      <c r="H1522" t="s">
        <v>147</v>
      </c>
      <c r="I1522" t="s">
        <v>147</v>
      </c>
      <c r="J1522" t="s">
        <v>7308</v>
      </c>
      <c r="K1522" t="s">
        <v>7319</v>
      </c>
      <c r="L1522" t="s">
        <v>71</v>
      </c>
      <c r="M1522">
        <f>IF(UPPER(TRIM(Table2[[#This Row],[Status_Clean]]))="CONVERTED",1,0)</f>
        <v>0</v>
      </c>
      <c r="N1522">
        <f>IF(ISNUMBER(MATCH(UPPER(TRIM(Table2[[#This Row],[Status_Clean]])),{"CONTACTED","QUALIFIED","CONVERTED"},0)),1,0)</f>
        <v>1</v>
      </c>
      <c r="O1522" cm="1">
        <f t="array" ref="O1522">_xlfn.SWITCH(UPPER(TRIM(Table2[[#This Row],[Status_Clean]])),"NEW",1,"CONTACTED",2,"QUALIFIED",3,"CONVERTED",4,"LOST",5,99)</f>
        <v>3</v>
      </c>
      <c r="P1522">
        <v>45121</v>
      </c>
      <c r="Q1522" t="s">
        <v>7793</v>
      </c>
      <c r="R1522" t="s">
        <v>7793</v>
      </c>
      <c r="S1522">
        <v>45121</v>
      </c>
      <c r="T1522" t="s">
        <v>7261</v>
      </c>
      <c r="U1522">
        <v>45121</v>
      </c>
      <c r="V1522" t="s">
        <v>7305</v>
      </c>
      <c r="W1522" t="s">
        <v>7263</v>
      </c>
      <c r="X1522" t="s">
        <v>7288</v>
      </c>
      <c r="Y1522" t="s">
        <v>7312</v>
      </c>
      <c r="Z1522" t="s">
        <v>2729</v>
      </c>
      <c r="AA1522">
        <v>9.1</v>
      </c>
      <c r="AB1522" t="str" cm="1">
        <f t="array" ref="AB1522">_xlfn.LET(_xlpm.x,IFERROR(VALUE(Table2[[#This Row],[Response_Time_Hours]]),""),IF(_xlpm.x="","CHECK",_xlfn.IFS(_xlpm.x&lt;=1,"Immediate",_xlpm.x&lt;=6,"Fast",_xlpm.x&lt;=24,"Moderate",_xlpm.x&gt;24,"Delayed")))</f>
        <v>Moderate</v>
      </c>
      <c r="AC1522">
        <v>26</v>
      </c>
      <c r="AD1522" t="str" cm="1">
        <f t="array" ref="AD1522">IF(Table2[[#This Row],[Interaction_Count_Final]]="","N/A",_xlfn.IFS(Table2[[#This Row],[Interaction_Count_Final]]&lt;=2,"Low",Table2[[#This Row],[Interaction_Count_Final]]&lt;=5,"Medium",Table2[[#This Row],[Interaction_Count_Final]]&gt;=6,"High",TRUE,"CHECK"))</f>
        <v>High</v>
      </c>
      <c r="AE1522" t="s">
        <v>7266</v>
      </c>
      <c r="AF1522" t="b">
        <v>1</v>
      </c>
      <c r="AG1522" t="b">
        <v>1</v>
      </c>
      <c r="AH1522">
        <v>1911</v>
      </c>
      <c r="AI1522">
        <v>45121</v>
      </c>
      <c r="AJ1522" t="b">
        <v>1</v>
      </c>
      <c r="AK1522" t="e" cm="1">
        <f t="array" ref="AK1522">_xlfn.LET(
  _xlpm.txt,TRIM(Raw_Data!F1522),
  _xlpm.norm,SUBSTITUTE(SUBSTITUTE(_xlpm.txt,"-","/"),".","/"),
  _xlpm.p,_xlfn.TEXTSPLIT(_xlpm.norm,"/"),
  _xlpm.a,VALUE(INDEX(_xlpm.p,1)),
  _xlpm.b,VALUE(INDEX(_xlpm.p,2)),
  IF(AND(_xlpm.a&lt;=12,_xlpm.b&lt;=12),"REVIEW_AMBIGUOUS","OK")
)</f>
        <v>#REF!</v>
      </c>
    </row>
    <row r="1523" spans="1:37">
      <c r="A1523" t="s">
        <v>4485</v>
      </c>
      <c r="B1523" t="s">
        <v>4485</v>
      </c>
      <c r="C1523" t="b">
        <v>1</v>
      </c>
      <c r="D1523" t="s">
        <v>7257</v>
      </c>
      <c r="E1523" t="s">
        <v>4486</v>
      </c>
      <c r="F1523" t="s">
        <v>4486</v>
      </c>
      <c r="G1523" t="s">
        <v>7274</v>
      </c>
      <c r="H1523" t="s">
        <v>106</v>
      </c>
      <c r="I1523" t="s">
        <v>106</v>
      </c>
      <c r="J1523" t="s">
        <v>106</v>
      </c>
      <c r="K1523" t="s">
        <v>7281</v>
      </c>
      <c r="L1523" t="s">
        <v>125</v>
      </c>
      <c r="M1523">
        <f>IF(UPPER(TRIM(Table2[[#This Row],[Status_Clean]]))="CONVERTED",1,0)</f>
        <v>0</v>
      </c>
      <c r="N1523">
        <f>IF(ISNUMBER(MATCH(UPPER(TRIM(Table2[[#This Row],[Status_Clean]])),{"CONTACTED","QUALIFIED","CONVERTED"},0)),1,0)</f>
        <v>1</v>
      </c>
      <c r="O1523" cm="1">
        <f t="array" ref="O1523">_xlfn.SWITCH(UPPER(TRIM(Table2[[#This Row],[Status_Clean]])),"NEW",1,"CONTACTED",2,"QUALIFIED",3,"CONVERTED",4,"LOST",5,99)</f>
        <v>2</v>
      </c>
      <c r="P1523">
        <v>45641</v>
      </c>
      <c r="Q1523" t="s">
        <v>7481</v>
      </c>
      <c r="R1523" t="s">
        <v>7481</v>
      </c>
      <c r="S1523">
        <v>45641</v>
      </c>
      <c r="T1523" t="s">
        <v>7261</v>
      </c>
      <c r="U1523">
        <v>45641</v>
      </c>
      <c r="V1523" t="s">
        <v>7262</v>
      </c>
      <c r="W1523" t="s">
        <v>7271</v>
      </c>
      <c r="X1523" t="s">
        <v>7264</v>
      </c>
      <c r="Y1523" t="s">
        <v>7293</v>
      </c>
      <c r="Z1523">
        <v>24</v>
      </c>
      <c r="AA1523">
        <v>24</v>
      </c>
      <c r="AB1523" t="str" cm="1">
        <f t="array" ref="AB1523">_xlfn.LET(_xlpm.x,IFERROR(VALUE(Table2[[#This Row],[Response_Time_Hours]]),""),IF(_xlpm.x="","CHECK",_xlfn.IFS(_xlpm.x&lt;=1,"Immediate",_xlpm.x&lt;=6,"Fast",_xlpm.x&lt;=24,"Moderate",_xlpm.x&gt;24,"Delayed")))</f>
        <v>Moderate</v>
      </c>
      <c r="AC1523">
        <v>19</v>
      </c>
      <c r="AD1523" t="str" cm="1">
        <f t="array" ref="AD1523">IF(Table2[[#This Row],[Interaction_Count_Final]]="","N/A",_xlfn.IFS(Table2[[#This Row],[Interaction_Count_Final]]&lt;=2,"Low",Table2[[#This Row],[Interaction_Count_Final]]&lt;=5,"Medium",Table2[[#This Row],[Interaction_Count_Final]]&gt;=6,"High",TRUE,"CHECK"))</f>
        <v>High</v>
      </c>
      <c r="AE1523" t="s">
        <v>7266</v>
      </c>
      <c r="AF1523" t="b">
        <v>1</v>
      </c>
      <c r="AG1523" t="b">
        <v>1</v>
      </c>
      <c r="AH1523">
        <v>1912</v>
      </c>
      <c r="AI1523">
        <v>45641</v>
      </c>
      <c r="AJ1523" t="b">
        <v>1</v>
      </c>
      <c r="AK1523" t="e" cm="1">
        <f t="array" ref="AK1523">_xlfn.LET(
  _xlpm.txt,TRIM(Raw_Data!F1523),
  _xlpm.norm,SUBSTITUTE(SUBSTITUTE(_xlpm.txt,"-","/"),".","/"),
  _xlpm.p,_xlfn.TEXTSPLIT(_xlpm.norm,"/"),
  _xlpm.a,VALUE(INDEX(_xlpm.p,1)),
  _xlpm.b,VALUE(INDEX(_xlpm.p,2)),
  IF(AND(_xlpm.a&lt;=12,_xlpm.b&lt;=12),"REVIEW_AMBIGUOUS","OK")
)</f>
        <v>#REF!</v>
      </c>
    </row>
    <row r="1524" spans="1:37">
      <c r="A1524" t="s">
        <v>4487</v>
      </c>
      <c r="B1524" t="s">
        <v>4487</v>
      </c>
      <c r="C1524" t="b">
        <v>0</v>
      </c>
      <c r="D1524" t="s">
        <v>7257</v>
      </c>
      <c r="E1524" t="s">
        <v>4488</v>
      </c>
      <c r="F1524" t="s">
        <v>4488</v>
      </c>
      <c r="G1524" t="s">
        <v>7280</v>
      </c>
      <c r="H1524" t="s">
        <v>473</v>
      </c>
      <c r="I1524" t="s">
        <v>473</v>
      </c>
      <c r="J1524" t="s">
        <v>473</v>
      </c>
      <c r="K1524" t="s">
        <v>71</v>
      </c>
      <c r="L1524" t="s">
        <v>71</v>
      </c>
      <c r="M1524">
        <f>IF(UPPER(TRIM(Table2[[#This Row],[Status_Clean]]))="CONVERTED",1,0)</f>
        <v>0</v>
      </c>
      <c r="N1524">
        <f>IF(ISNUMBER(MATCH(UPPER(TRIM(Table2[[#This Row],[Status_Clean]])),{"CONTACTED","QUALIFIED","CONVERTED"},0)),1,0)</f>
        <v>1</v>
      </c>
      <c r="O1524" cm="1">
        <f t="array" ref="O1524">_xlfn.SWITCH(UPPER(TRIM(Table2[[#This Row],[Status_Clean]])),"NEW",1,"CONTACTED",2,"QUALIFIED",3,"CONVERTED",4,"LOST",5,99)</f>
        <v>3</v>
      </c>
      <c r="P1524">
        <v>45050</v>
      </c>
      <c r="Q1524" t="s">
        <v>8065</v>
      </c>
      <c r="R1524" t="s">
        <v>8065</v>
      </c>
      <c r="S1524">
        <v>45050</v>
      </c>
      <c r="T1524" t="s">
        <v>7261</v>
      </c>
      <c r="U1524">
        <v>45050</v>
      </c>
      <c r="V1524" t="s">
        <v>7314</v>
      </c>
      <c r="W1524" t="s">
        <v>7263</v>
      </c>
      <c r="X1524" t="s">
        <v>7277</v>
      </c>
      <c r="Y1524" t="s">
        <v>7285</v>
      </c>
      <c r="Z1524">
        <v>37.9</v>
      </c>
      <c r="AA1524">
        <v>37.9</v>
      </c>
      <c r="AB1524" t="str" cm="1">
        <f t="array" ref="AB1524">_xlfn.LET(_xlpm.x,IFERROR(VALUE(Table2[[#This Row],[Response_Time_Hours]]),""),IF(_xlpm.x="","CHECK",_xlfn.IFS(_xlpm.x&lt;=1,"Immediate",_xlpm.x&lt;=6,"Fast",_xlpm.x&lt;=24,"Moderate",_xlpm.x&gt;24,"Delayed")))</f>
        <v>Delayed</v>
      </c>
      <c r="AC1524">
        <v>24</v>
      </c>
      <c r="AD1524" t="str" cm="1">
        <f t="array" ref="AD1524">IF(Table2[[#This Row],[Interaction_Count_Final]]="","N/A",_xlfn.IFS(Table2[[#This Row],[Interaction_Count_Final]]&lt;=2,"Low",Table2[[#This Row],[Interaction_Count_Final]]&lt;=5,"Medium",Table2[[#This Row],[Interaction_Count_Final]]&gt;=6,"High",TRUE,"CHECK"))</f>
        <v>High</v>
      </c>
      <c r="AE1524" t="s">
        <v>7273</v>
      </c>
      <c r="AF1524" t="b">
        <v>1</v>
      </c>
      <c r="AG1524" t="b">
        <v>1</v>
      </c>
      <c r="AH1524">
        <v>1913</v>
      </c>
      <c r="AI1524">
        <v>45050</v>
      </c>
      <c r="AJ1524" t="b">
        <v>1</v>
      </c>
      <c r="AK1524" t="e" cm="1">
        <f t="array" ref="AK1524">_xlfn.LET(
  _xlpm.txt,TRIM(Raw_Data!F1524),
  _xlpm.norm,SUBSTITUTE(SUBSTITUTE(_xlpm.txt,"-","/"),".","/"),
  _xlpm.p,_xlfn.TEXTSPLIT(_xlpm.norm,"/"),
  _xlpm.a,VALUE(INDEX(_xlpm.p,1)),
  _xlpm.b,VALUE(INDEX(_xlpm.p,2)),
  IF(AND(_xlpm.a&lt;=12,_xlpm.b&lt;=12),"REVIEW_AMBIGUOUS","OK")
)</f>
        <v>#REF!</v>
      </c>
    </row>
    <row r="1525" spans="1:37">
      <c r="A1525" t="s">
        <v>4489</v>
      </c>
      <c r="B1525" t="s">
        <v>4489</v>
      </c>
      <c r="C1525" t="b">
        <v>0</v>
      </c>
      <c r="D1525" t="s">
        <v>7257</v>
      </c>
      <c r="E1525" t="s">
        <v>8389</v>
      </c>
      <c r="F1525" t="s">
        <v>8389</v>
      </c>
      <c r="G1525" t="s">
        <v>7274</v>
      </c>
      <c r="H1525" t="s">
        <v>337</v>
      </c>
      <c r="I1525" t="s">
        <v>337</v>
      </c>
      <c r="J1525" t="s">
        <v>101</v>
      </c>
      <c r="K1525" t="s">
        <v>193</v>
      </c>
      <c r="L1525" t="s">
        <v>193</v>
      </c>
      <c r="M1525">
        <f>IF(UPPER(TRIM(Table2[[#This Row],[Status_Clean]]))="CONVERTED",1,0)</f>
        <v>0</v>
      </c>
      <c r="N1525">
        <f>IF(ISNUMBER(MATCH(UPPER(TRIM(Table2[[#This Row],[Status_Clean]])),{"CONTACTED","QUALIFIED","CONVERTED"},0)),1,0)</f>
        <v>0</v>
      </c>
      <c r="O1525" cm="1">
        <f t="array" ref="O1525">_xlfn.SWITCH(UPPER(TRIM(Table2[[#This Row],[Status_Clean]])),"NEW",1,"CONTACTED",2,"QUALIFIED",3,"CONVERTED",4,"LOST",5,99)</f>
        <v>1</v>
      </c>
      <c r="P1525">
        <v>45460</v>
      </c>
      <c r="Q1525" t="s">
        <v>7679</v>
      </c>
      <c r="R1525" t="s">
        <v>7679</v>
      </c>
      <c r="S1525">
        <v>45460</v>
      </c>
      <c r="T1525" t="s">
        <v>7261</v>
      </c>
      <c r="U1525">
        <v>45460</v>
      </c>
      <c r="V1525" t="s">
        <v>7276</v>
      </c>
      <c r="W1525" t="s">
        <v>7271</v>
      </c>
      <c r="X1525" t="s">
        <v>7277</v>
      </c>
      <c r="Y1525" t="s">
        <v>7298</v>
      </c>
      <c r="Z1525">
        <v>70.8</v>
      </c>
      <c r="AA1525">
        <v>70.8</v>
      </c>
      <c r="AB1525" t="str" cm="1">
        <f t="array" ref="AB1525">_xlfn.LET(_xlpm.x,IFERROR(VALUE(Table2[[#This Row],[Response_Time_Hours]]),""),IF(_xlpm.x="","CHECK",_xlfn.IFS(_xlpm.x&lt;=1,"Immediate",_xlpm.x&lt;=6,"Fast",_xlpm.x&lt;=24,"Moderate",_xlpm.x&gt;24,"Delayed")))</f>
        <v>Delayed</v>
      </c>
      <c r="AC1525">
        <v>9</v>
      </c>
      <c r="AD1525" t="str" cm="1">
        <f t="array" ref="AD1525">IF(Table2[[#This Row],[Interaction_Count_Final]]="","N/A",_xlfn.IFS(Table2[[#This Row],[Interaction_Count_Final]]&lt;=2,"Low",Table2[[#This Row],[Interaction_Count_Final]]&lt;=5,"Medium",Table2[[#This Row],[Interaction_Count_Final]]&gt;=6,"High",TRUE,"CHECK"))</f>
        <v>High</v>
      </c>
      <c r="AE1525" t="s">
        <v>7266</v>
      </c>
      <c r="AF1525" t="b">
        <v>1</v>
      </c>
      <c r="AG1525" t="b">
        <v>1</v>
      </c>
      <c r="AH1525">
        <v>1914</v>
      </c>
      <c r="AI1525">
        <v>45460</v>
      </c>
      <c r="AJ1525" t="b">
        <v>1</v>
      </c>
      <c r="AK1525" t="e" cm="1">
        <f t="array" ref="AK1525">_xlfn.LET(
  _xlpm.txt,TRIM(Raw_Data!F1525),
  _xlpm.norm,SUBSTITUTE(SUBSTITUTE(_xlpm.txt,"-","/"),".","/"),
  _xlpm.p,_xlfn.TEXTSPLIT(_xlpm.norm,"/"),
  _xlpm.a,VALUE(INDEX(_xlpm.p,1)),
  _xlpm.b,VALUE(INDEX(_xlpm.p,2)),
  IF(AND(_xlpm.a&lt;=12,_xlpm.b&lt;=12),"REVIEW_AMBIGUOUS","OK")
)</f>
        <v>#REF!</v>
      </c>
    </row>
    <row r="1526" spans="1:37">
      <c r="A1526" t="s">
        <v>4491</v>
      </c>
      <c r="B1526" t="s">
        <v>4491</v>
      </c>
      <c r="C1526" t="b">
        <v>0</v>
      </c>
      <c r="D1526" t="s">
        <v>7257</v>
      </c>
      <c r="E1526" t="s">
        <v>4492</v>
      </c>
      <c r="F1526" t="s">
        <v>4492</v>
      </c>
      <c r="G1526" t="s">
        <v>7280</v>
      </c>
      <c r="H1526" t="s">
        <v>447</v>
      </c>
      <c r="I1526" t="s">
        <v>447</v>
      </c>
      <c r="J1526" t="s">
        <v>447</v>
      </c>
      <c r="K1526" t="s">
        <v>125</v>
      </c>
      <c r="L1526" t="s">
        <v>125</v>
      </c>
      <c r="M1526">
        <f>IF(UPPER(TRIM(Table2[[#This Row],[Status_Clean]]))="CONVERTED",1,0)</f>
        <v>0</v>
      </c>
      <c r="N1526">
        <f>IF(ISNUMBER(MATCH(UPPER(TRIM(Table2[[#This Row],[Status_Clean]])),{"CONTACTED","QUALIFIED","CONVERTED"},0)),1,0)</f>
        <v>1</v>
      </c>
      <c r="O1526" cm="1">
        <f t="array" ref="O1526">_xlfn.SWITCH(UPPER(TRIM(Table2[[#This Row],[Status_Clean]])),"NEW",1,"CONTACTED",2,"QUALIFIED",3,"CONVERTED",4,"LOST",5,99)</f>
        <v>2</v>
      </c>
      <c r="P1526">
        <v>45225</v>
      </c>
      <c r="Q1526" t="s">
        <v>8225</v>
      </c>
      <c r="R1526" t="s">
        <v>8225</v>
      </c>
      <c r="S1526">
        <v>45225</v>
      </c>
      <c r="T1526" t="s">
        <v>7261</v>
      </c>
      <c r="U1526">
        <v>45225</v>
      </c>
      <c r="V1526" t="s">
        <v>7270</v>
      </c>
      <c r="W1526" t="s">
        <v>7263</v>
      </c>
      <c r="X1526" t="s">
        <v>7264</v>
      </c>
      <c r="Y1526" t="s">
        <v>7285</v>
      </c>
      <c r="Z1526" t="s">
        <v>4493</v>
      </c>
      <c r="AA1526">
        <v>27.9</v>
      </c>
      <c r="AB1526" t="str" cm="1">
        <f t="array" ref="AB1526">_xlfn.LET(_xlpm.x,IFERROR(VALUE(Table2[[#This Row],[Response_Time_Hours]]),""),IF(_xlpm.x="","CHECK",_xlfn.IFS(_xlpm.x&lt;=1,"Immediate",_xlpm.x&lt;=6,"Fast",_xlpm.x&lt;=24,"Moderate",_xlpm.x&gt;24,"Delayed")))</f>
        <v>Delayed</v>
      </c>
      <c r="AC1526">
        <v>10</v>
      </c>
      <c r="AD1526" t="str" cm="1">
        <f t="array" ref="AD1526">IF(Table2[[#This Row],[Interaction_Count_Final]]="","N/A",_xlfn.IFS(Table2[[#This Row],[Interaction_Count_Final]]&lt;=2,"Low",Table2[[#This Row],[Interaction_Count_Final]]&lt;=5,"Medium",Table2[[#This Row],[Interaction_Count_Final]]&gt;=6,"High",TRUE,"CHECK"))</f>
        <v>High</v>
      </c>
      <c r="AE1526" t="s">
        <v>7266</v>
      </c>
      <c r="AF1526" t="b">
        <v>1</v>
      </c>
      <c r="AG1526" t="b">
        <v>1</v>
      </c>
      <c r="AH1526">
        <v>1915</v>
      </c>
      <c r="AI1526">
        <v>45225</v>
      </c>
      <c r="AJ1526" t="b">
        <v>1</v>
      </c>
      <c r="AK1526" t="e" cm="1">
        <f t="array" ref="AK1526">_xlfn.LET(
  _xlpm.txt,TRIM(Raw_Data!F1526),
  _xlpm.norm,SUBSTITUTE(SUBSTITUTE(_xlpm.txt,"-","/"),".","/"),
  _xlpm.p,_xlfn.TEXTSPLIT(_xlpm.norm,"/"),
  _xlpm.a,VALUE(INDEX(_xlpm.p,1)),
  _xlpm.b,VALUE(INDEX(_xlpm.p,2)),
  IF(AND(_xlpm.a&lt;=12,_xlpm.b&lt;=12),"REVIEW_AMBIGUOUS","OK")
)</f>
        <v>#REF!</v>
      </c>
    </row>
    <row r="1527" spans="1:37">
      <c r="A1527" t="s">
        <v>4494</v>
      </c>
      <c r="B1527" t="s">
        <v>4494</v>
      </c>
      <c r="C1527" t="b">
        <v>0</v>
      </c>
      <c r="D1527" t="s">
        <v>7257</v>
      </c>
      <c r="E1527" t="s">
        <v>4495</v>
      </c>
      <c r="F1527" t="s">
        <v>4495</v>
      </c>
      <c r="G1527" t="s">
        <v>7280</v>
      </c>
      <c r="H1527" t="s">
        <v>311</v>
      </c>
      <c r="I1527" t="s">
        <v>311</v>
      </c>
      <c r="J1527" t="s">
        <v>311</v>
      </c>
      <c r="K1527" t="s">
        <v>125</v>
      </c>
      <c r="L1527" t="s">
        <v>125</v>
      </c>
      <c r="M1527">
        <f>IF(UPPER(TRIM(Table2[[#This Row],[Status_Clean]]))="CONVERTED",1,0)</f>
        <v>0</v>
      </c>
      <c r="N1527">
        <f>IF(ISNUMBER(MATCH(UPPER(TRIM(Table2[[#This Row],[Status_Clean]])),{"CONTACTED","QUALIFIED","CONVERTED"},0)),1,0)</f>
        <v>1</v>
      </c>
      <c r="O1527" cm="1">
        <f t="array" ref="O1527">_xlfn.SWITCH(UPPER(TRIM(Table2[[#This Row],[Status_Clean]])),"NEW",1,"CONTACTED",2,"QUALIFIED",3,"CONVERTED",4,"LOST",5,99)</f>
        <v>2</v>
      </c>
      <c r="P1527" t="s">
        <v>4496</v>
      </c>
      <c r="Q1527" t="s">
        <v>8390</v>
      </c>
      <c r="R1527" t="s">
        <v>8390</v>
      </c>
      <c r="S1527">
        <v>45377</v>
      </c>
      <c r="T1527" t="s">
        <v>7261</v>
      </c>
      <c r="U1527">
        <v>45377</v>
      </c>
      <c r="V1527" t="s">
        <v>7295</v>
      </c>
      <c r="W1527" t="s">
        <v>7271</v>
      </c>
      <c r="X1527" t="s">
        <v>7284</v>
      </c>
      <c r="Y1527" t="s">
        <v>7265</v>
      </c>
      <c r="Z1527" t="s">
        <v>209</v>
      </c>
      <c r="AA1527">
        <v>55.199999999999996</v>
      </c>
      <c r="AB1527" t="str" cm="1">
        <f t="array" ref="AB1527">_xlfn.LET(_xlpm.x,IFERROR(VALUE(Table2[[#This Row],[Response_Time_Hours]]),""),IF(_xlpm.x="","CHECK",_xlfn.IFS(_xlpm.x&lt;=1,"Immediate",_xlpm.x&lt;=6,"Fast",_xlpm.x&lt;=24,"Moderate",_xlpm.x&gt;24,"Delayed")))</f>
        <v>Delayed</v>
      </c>
      <c r="AC1527">
        <v>31</v>
      </c>
      <c r="AD1527" t="str" cm="1">
        <f t="array" ref="AD1527">IF(Table2[[#This Row],[Interaction_Count_Final]]="","N/A",_xlfn.IFS(Table2[[#This Row],[Interaction_Count_Final]]&lt;=2,"Low",Table2[[#This Row],[Interaction_Count_Final]]&lt;=5,"Medium",Table2[[#This Row],[Interaction_Count_Final]]&gt;=6,"High",TRUE,"CHECK"))</f>
        <v>High</v>
      </c>
      <c r="AE1527" t="s">
        <v>7266</v>
      </c>
      <c r="AF1527" t="b">
        <v>1</v>
      </c>
      <c r="AG1527" t="b">
        <v>1</v>
      </c>
      <c r="AH1527">
        <v>1917</v>
      </c>
      <c r="AI1527">
        <v>45377</v>
      </c>
      <c r="AJ1527" t="b">
        <v>1</v>
      </c>
      <c r="AK1527" t="str" cm="1">
        <f t="array" ref="AK1527">_xlfn.LET(
  _xlpm.txt,TRIM(Raw_Data!F1527),
  _xlpm.norm,SUBSTITUTE(SUBSTITUTE(_xlpm.txt,"-","/"),".","/"),
  _xlpm.p,_xlfn.TEXTSPLIT(_xlpm.norm,"/"),
  _xlpm.a,VALUE(INDEX(_xlpm.p,1)),
  _xlpm.b,VALUE(INDEX(_xlpm.p,2)),
  IF(AND(_xlpm.a&lt;=12,_xlpm.b&lt;=12),"REVIEW_AMBIGUOUS","OK")
)</f>
        <v>OK</v>
      </c>
    </row>
    <row r="1528" spans="1:37">
      <c r="A1528" t="s">
        <v>4497</v>
      </c>
      <c r="B1528" t="s">
        <v>4497</v>
      </c>
      <c r="C1528" t="b">
        <v>0</v>
      </c>
      <c r="D1528" t="s">
        <v>7257</v>
      </c>
      <c r="E1528" t="s">
        <v>8391</v>
      </c>
      <c r="F1528" t="s">
        <v>8391</v>
      </c>
      <c r="G1528" t="s">
        <v>7258</v>
      </c>
      <c r="H1528" t="s">
        <v>311</v>
      </c>
      <c r="I1528" t="s">
        <v>311</v>
      </c>
      <c r="J1528" t="s">
        <v>311</v>
      </c>
      <c r="K1528" t="s">
        <v>173</v>
      </c>
      <c r="L1528" t="s">
        <v>173</v>
      </c>
      <c r="M1528">
        <f>IF(UPPER(TRIM(Table2[[#This Row],[Status_Clean]]))="CONVERTED",1,0)</f>
        <v>0</v>
      </c>
      <c r="N1528">
        <f>IF(ISNUMBER(MATCH(UPPER(TRIM(Table2[[#This Row],[Status_Clean]])),{"CONTACTED","QUALIFIED","CONVERTED"},0)),1,0)</f>
        <v>0</v>
      </c>
      <c r="O1528" cm="1">
        <f t="array" ref="O1528">_xlfn.SWITCH(UPPER(TRIM(Table2[[#This Row],[Status_Clean]])),"NEW",1,"CONTACTED",2,"QUALIFIED",3,"CONVERTED",4,"LOST",5,99)</f>
        <v>5</v>
      </c>
      <c r="P1528" t="s">
        <v>836</v>
      </c>
      <c r="Q1528" t="s">
        <v>7532</v>
      </c>
      <c r="R1528" t="s">
        <v>7532</v>
      </c>
      <c r="S1528">
        <v>45159</v>
      </c>
      <c r="T1528" t="s">
        <v>7261</v>
      </c>
      <c r="U1528">
        <v>45159</v>
      </c>
      <c r="V1528" t="s">
        <v>7310</v>
      </c>
      <c r="W1528" t="s">
        <v>7263</v>
      </c>
      <c r="X1528" t="s">
        <v>7288</v>
      </c>
      <c r="Y1528" t="s">
        <v>7298</v>
      </c>
      <c r="Z1528">
        <v>23</v>
      </c>
      <c r="AA1528">
        <v>23</v>
      </c>
      <c r="AB1528" t="str" cm="1">
        <f t="array" ref="AB1528">_xlfn.LET(_xlpm.x,IFERROR(VALUE(Table2[[#This Row],[Response_Time_Hours]]),""),IF(_xlpm.x="","CHECK",_xlfn.IFS(_xlpm.x&lt;=1,"Immediate",_xlpm.x&lt;=6,"Fast",_xlpm.x&lt;=24,"Moderate",_xlpm.x&gt;24,"Delayed")))</f>
        <v>Moderate</v>
      </c>
      <c r="AC1528">
        <v>23</v>
      </c>
      <c r="AD1528" t="str" cm="1">
        <f t="array" ref="AD1528">IF(Table2[[#This Row],[Interaction_Count_Final]]="","N/A",_xlfn.IFS(Table2[[#This Row],[Interaction_Count_Final]]&lt;=2,"Low",Table2[[#This Row],[Interaction_Count_Final]]&lt;=5,"Medium",Table2[[#This Row],[Interaction_Count_Final]]&gt;=6,"High",TRUE,"CHECK"))</f>
        <v>High</v>
      </c>
      <c r="AE1528" t="s">
        <v>7266</v>
      </c>
      <c r="AF1528" t="b">
        <v>1</v>
      </c>
      <c r="AG1528" t="b">
        <v>1</v>
      </c>
      <c r="AH1528">
        <v>1918</v>
      </c>
      <c r="AI1528">
        <v>45159</v>
      </c>
      <c r="AJ1528" t="b">
        <v>1</v>
      </c>
      <c r="AK1528" t="str" cm="1">
        <f t="array" ref="AK1528">_xlfn.LET(
  _xlpm.txt,TRIM(Raw_Data!F1528),
  _xlpm.norm,SUBSTITUTE(SUBSTITUTE(_xlpm.txt,"-","/"),".","/"),
  _xlpm.p,_xlfn.TEXTSPLIT(_xlpm.norm,"/"),
  _xlpm.a,VALUE(INDEX(_xlpm.p,1)),
  _xlpm.b,VALUE(INDEX(_xlpm.p,2)),
  IF(AND(_xlpm.a&lt;=12,_xlpm.b&lt;=12),"REVIEW_AMBIGUOUS","OK")
)</f>
        <v>OK</v>
      </c>
    </row>
    <row r="1529" spans="1:37">
      <c r="A1529" t="s">
        <v>4499</v>
      </c>
      <c r="B1529" t="s">
        <v>4499</v>
      </c>
      <c r="C1529" t="b">
        <v>1</v>
      </c>
      <c r="D1529" t="s">
        <v>7257</v>
      </c>
      <c r="E1529" t="s">
        <v>4500</v>
      </c>
      <c r="F1529" t="s">
        <v>4500</v>
      </c>
      <c r="G1529" t="s">
        <v>7268</v>
      </c>
      <c r="H1529" t="s">
        <v>600</v>
      </c>
      <c r="I1529" t="s">
        <v>600</v>
      </c>
      <c r="J1529" t="s">
        <v>254</v>
      </c>
      <c r="K1529" t="s">
        <v>173</v>
      </c>
      <c r="L1529" t="s">
        <v>173</v>
      </c>
      <c r="M1529">
        <f>IF(UPPER(TRIM(Table2[[#This Row],[Status_Clean]]))="CONVERTED",1,0)</f>
        <v>0</v>
      </c>
      <c r="N1529">
        <f>IF(ISNUMBER(MATCH(UPPER(TRIM(Table2[[#This Row],[Status_Clean]])),{"CONTACTED","QUALIFIED","CONVERTED"},0)),1,0)</f>
        <v>0</v>
      </c>
      <c r="O1529" cm="1">
        <f t="array" ref="O1529">_xlfn.SWITCH(UPPER(TRIM(Table2[[#This Row],[Status_Clean]])),"NEW",1,"CONTACTED",2,"QUALIFIED",3,"CONVERTED",4,"LOST",5,99)</f>
        <v>5</v>
      </c>
      <c r="P1529">
        <v>45324</v>
      </c>
      <c r="Q1529" t="s">
        <v>7930</v>
      </c>
      <c r="R1529" t="s">
        <v>7930</v>
      </c>
      <c r="S1529">
        <v>45324</v>
      </c>
      <c r="T1529" t="s">
        <v>7261</v>
      </c>
      <c r="U1529">
        <v>45324</v>
      </c>
      <c r="V1529" t="s">
        <v>7283</v>
      </c>
      <c r="W1529" t="s">
        <v>7271</v>
      </c>
      <c r="X1529" t="s">
        <v>7284</v>
      </c>
      <c r="Y1529" t="s">
        <v>7312</v>
      </c>
      <c r="Z1529" t="s">
        <v>4501</v>
      </c>
      <c r="AA1529">
        <v>43.9</v>
      </c>
      <c r="AB1529" t="str" cm="1">
        <f t="array" ref="AB1529">_xlfn.LET(_xlpm.x,IFERROR(VALUE(Table2[[#This Row],[Response_Time_Hours]]),""),IF(_xlpm.x="","CHECK",_xlfn.IFS(_xlpm.x&lt;=1,"Immediate",_xlpm.x&lt;=6,"Fast",_xlpm.x&lt;=24,"Moderate",_xlpm.x&gt;24,"Delayed")))</f>
        <v>Delayed</v>
      </c>
      <c r="AC1529">
        <v>17</v>
      </c>
      <c r="AD1529" t="str" cm="1">
        <f t="array" ref="AD1529">IF(Table2[[#This Row],[Interaction_Count_Final]]="","N/A",_xlfn.IFS(Table2[[#This Row],[Interaction_Count_Final]]&lt;=2,"Low",Table2[[#This Row],[Interaction_Count_Final]]&lt;=5,"Medium",Table2[[#This Row],[Interaction_Count_Final]]&gt;=6,"High",TRUE,"CHECK"))</f>
        <v>High</v>
      </c>
      <c r="AE1529" t="s">
        <v>7289</v>
      </c>
      <c r="AF1529" t="b">
        <v>1</v>
      </c>
      <c r="AG1529" t="b">
        <v>1</v>
      </c>
      <c r="AH1529">
        <v>1919</v>
      </c>
      <c r="AI1529">
        <v>45324</v>
      </c>
      <c r="AJ1529" t="b">
        <v>1</v>
      </c>
      <c r="AK1529" t="e" cm="1">
        <f t="array" ref="AK1529">_xlfn.LET(
  _xlpm.txt,TRIM(Raw_Data!F1529),
  _xlpm.norm,SUBSTITUTE(SUBSTITUTE(_xlpm.txt,"-","/"),".","/"),
  _xlpm.p,_xlfn.TEXTSPLIT(_xlpm.norm,"/"),
  _xlpm.a,VALUE(INDEX(_xlpm.p,1)),
  _xlpm.b,VALUE(INDEX(_xlpm.p,2)),
  IF(AND(_xlpm.a&lt;=12,_xlpm.b&lt;=12),"REVIEW_AMBIGUOUS","OK")
)</f>
        <v>#REF!</v>
      </c>
    </row>
    <row r="1530" spans="1:37">
      <c r="A1530" t="s">
        <v>4502</v>
      </c>
      <c r="B1530" t="s">
        <v>4502</v>
      </c>
      <c r="C1530" t="b">
        <v>0</v>
      </c>
      <c r="D1530" t="s">
        <v>7257</v>
      </c>
      <c r="E1530" t="s">
        <v>4503</v>
      </c>
      <c r="F1530" t="s">
        <v>4503</v>
      </c>
      <c r="G1530" t="s">
        <v>7258</v>
      </c>
      <c r="H1530" t="s">
        <v>106</v>
      </c>
      <c r="I1530" t="s">
        <v>106</v>
      </c>
      <c r="J1530" t="s">
        <v>106</v>
      </c>
      <c r="K1530" t="s">
        <v>193</v>
      </c>
      <c r="L1530" t="s">
        <v>193</v>
      </c>
      <c r="M1530">
        <f>IF(UPPER(TRIM(Table2[[#This Row],[Status_Clean]]))="CONVERTED",1,0)</f>
        <v>0</v>
      </c>
      <c r="N1530">
        <f>IF(ISNUMBER(MATCH(UPPER(TRIM(Table2[[#This Row],[Status_Clean]])),{"CONTACTED","QUALIFIED","CONVERTED"},0)),1,0)</f>
        <v>0</v>
      </c>
      <c r="O1530" cm="1">
        <f t="array" ref="O1530">_xlfn.SWITCH(UPPER(TRIM(Table2[[#This Row],[Status_Clean]])),"NEW",1,"CONTACTED",2,"QUALIFIED",3,"CONVERTED",4,"LOST",5,99)</f>
        <v>1</v>
      </c>
      <c r="P1530">
        <v>44960</v>
      </c>
      <c r="Q1530" t="s">
        <v>7696</v>
      </c>
      <c r="R1530" t="s">
        <v>7696</v>
      </c>
      <c r="S1530">
        <v>44960</v>
      </c>
      <c r="T1530" t="s">
        <v>7261</v>
      </c>
      <c r="U1530">
        <v>44960</v>
      </c>
      <c r="V1530" t="s">
        <v>7283</v>
      </c>
      <c r="W1530" t="s">
        <v>7263</v>
      </c>
      <c r="X1530" t="s">
        <v>7284</v>
      </c>
      <c r="Y1530" t="s">
        <v>7312</v>
      </c>
      <c r="Z1530" t="s">
        <v>4504</v>
      </c>
      <c r="AA1530">
        <v>44.6</v>
      </c>
      <c r="AB1530" t="str" cm="1">
        <f t="array" ref="AB1530">_xlfn.LET(_xlpm.x,IFERROR(VALUE(Table2[[#This Row],[Response_Time_Hours]]),""),IF(_xlpm.x="","CHECK",_xlfn.IFS(_xlpm.x&lt;=1,"Immediate",_xlpm.x&lt;=6,"Fast",_xlpm.x&lt;=24,"Moderate",_xlpm.x&gt;24,"Delayed")))</f>
        <v>Delayed</v>
      </c>
      <c r="AC1530">
        <v>37</v>
      </c>
      <c r="AD1530" t="str" cm="1">
        <f t="array" ref="AD1530">IF(Table2[[#This Row],[Interaction_Count_Final]]="","N/A",_xlfn.IFS(Table2[[#This Row],[Interaction_Count_Final]]&lt;=2,"Low",Table2[[#This Row],[Interaction_Count_Final]]&lt;=5,"Medium",Table2[[#This Row],[Interaction_Count_Final]]&gt;=6,"High",TRUE,"CHECK"))</f>
        <v>High</v>
      </c>
      <c r="AE1530" t="s">
        <v>7289</v>
      </c>
      <c r="AF1530" t="b">
        <v>1</v>
      </c>
      <c r="AG1530" t="b">
        <v>1</v>
      </c>
      <c r="AH1530">
        <v>1920</v>
      </c>
      <c r="AI1530">
        <v>44960</v>
      </c>
      <c r="AJ1530" t="b">
        <v>1</v>
      </c>
      <c r="AK1530" t="e" cm="1">
        <f t="array" ref="AK1530">_xlfn.LET(
  _xlpm.txt,TRIM(Raw_Data!F1530),
  _xlpm.norm,SUBSTITUTE(SUBSTITUTE(_xlpm.txt,"-","/"),".","/"),
  _xlpm.p,_xlfn.TEXTSPLIT(_xlpm.norm,"/"),
  _xlpm.a,VALUE(INDEX(_xlpm.p,1)),
  _xlpm.b,VALUE(INDEX(_xlpm.p,2)),
  IF(AND(_xlpm.a&lt;=12,_xlpm.b&lt;=12),"REVIEW_AMBIGUOUS","OK")
)</f>
        <v>#REF!</v>
      </c>
    </row>
    <row r="1531" spans="1:37">
      <c r="A1531" t="s">
        <v>4505</v>
      </c>
      <c r="B1531" t="s">
        <v>4505</v>
      </c>
      <c r="C1531" t="b">
        <v>0</v>
      </c>
      <c r="D1531" t="s">
        <v>7257</v>
      </c>
      <c r="E1531" t="s">
        <v>4506</v>
      </c>
      <c r="F1531" t="s">
        <v>4506</v>
      </c>
      <c r="G1531" t="s">
        <v>7274</v>
      </c>
      <c r="H1531" t="s">
        <v>296</v>
      </c>
      <c r="I1531" t="s">
        <v>296</v>
      </c>
      <c r="J1531" t="s">
        <v>263</v>
      </c>
      <c r="K1531" t="s">
        <v>71</v>
      </c>
      <c r="L1531" t="s">
        <v>71</v>
      </c>
      <c r="M1531">
        <f>IF(UPPER(TRIM(Table2[[#This Row],[Status_Clean]]))="CONVERTED",1,0)</f>
        <v>0</v>
      </c>
      <c r="N1531">
        <f>IF(ISNUMBER(MATCH(UPPER(TRIM(Table2[[#This Row],[Status_Clean]])),{"CONTACTED","QUALIFIED","CONVERTED"},0)),1,0)</f>
        <v>1</v>
      </c>
      <c r="O1531" cm="1">
        <f t="array" ref="O1531">_xlfn.SWITCH(UPPER(TRIM(Table2[[#This Row],[Status_Clean]])),"NEW",1,"CONTACTED",2,"QUALIFIED",3,"CONVERTED",4,"LOST",5,99)</f>
        <v>3</v>
      </c>
      <c r="P1531">
        <v>44959</v>
      </c>
      <c r="Q1531" t="s">
        <v>7539</v>
      </c>
      <c r="R1531" t="s">
        <v>7539</v>
      </c>
      <c r="S1531">
        <v>44959</v>
      </c>
      <c r="T1531" t="s">
        <v>7261</v>
      </c>
      <c r="U1531">
        <v>44959</v>
      </c>
      <c r="V1531" t="s">
        <v>7283</v>
      </c>
      <c r="W1531" t="s">
        <v>7263</v>
      </c>
      <c r="X1531" t="s">
        <v>7284</v>
      </c>
      <c r="Y1531" t="s">
        <v>7285</v>
      </c>
      <c r="Z1531">
        <v>63</v>
      </c>
      <c r="AA1531">
        <v>63</v>
      </c>
      <c r="AB1531" t="str" cm="1">
        <f t="array" ref="AB1531">_xlfn.LET(_xlpm.x,IFERROR(VALUE(Table2[[#This Row],[Response_Time_Hours]]),""),IF(_xlpm.x="","CHECK",_xlfn.IFS(_xlpm.x&lt;=1,"Immediate",_xlpm.x&lt;=6,"Fast",_xlpm.x&lt;=24,"Moderate",_xlpm.x&gt;24,"Delayed")))</f>
        <v>Delayed</v>
      </c>
      <c r="AC1531">
        <v>8</v>
      </c>
      <c r="AD1531" t="str" cm="1">
        <f t="array" ref="AD1531">IF(Table2[[#This Row],[Interaction_Count_Final]]="","N/A",_xlfn.IFS(Table2[[#This Row],[Interaction_Count_Final]]&lt;=2,"Low",Table2[[#This Row],[Interaction_Count_Final]]&lt;=5,"Medium",Table2[[#This Row],[Interaction_Count_Final]]&gt;=6,"High",TRUE,"CHECK"))</f>
        <v>High</v>
      </c>
      <c r="AE1531" t="s">
        <v>7273</v>
      </c>
      <c r="AF1531" t="b">
        <v>1</v>
      </c>
      <c r="AG1531" t="b">
        <v>1</v>
      </c>
      <c r="AH1531">
        <v>1921</v>
      </c>
      <c r="AI1531">
        <v>44959</v>
      </c>
      <c r="AJ1531" t="b">
        <v>1</v>
      </c>
      <c r="AK1531" t="e" cm="1">
        <f t="array" ref="AK1531">_xlfn.LET(
  _xlpm.txt,TRIM(Raw_Data!F1531),
  _xlpm.norm,SUBSTITUTE(SUBSTITUTE(_xlpm.txt,"-","/"),".","/"),
  _xlpm.p,_xlfn.TEXTSPLIT(_xlpm.norm,"/"),
  _xlpm.a,VALUE(INDEX(_xlpm.p,1)),
  _xlpm.b,VALUE(INDEX(_xlpm.p,2)),
  IF(AND(_xlpm.a&lt;=12,_xlpm.b&lt;=12),"REVIEW_AMBIGUOUS","OK")
)</f>
        <v>#REF!</v>
      </c>
    </row>
    <row r="1532" spans="1:37">
      <c r="A1532" t="s">
        <v>4507</v>
      </c>
      <c r="B1532" t="s">
        <v>4507</v>
      </c>
      <c r="C1532" t="b">
        <v>1</v>
      </c>
      <c r="D1532" t="s">
        <v>7257</v>
      </c>
      <c r="E1532" t="s">
        <v>4508</v>
      </c>
      <c r="F1532" t="s">
        <v>4508</v>
      </c>
      <c r="G1532" t="s">
        <v>7280</v>
      </c>
      <c r="H1532" t="s">
        <v>1725</v>
      </c>
      <c r="I1532" t="s">
        <v>1725</v>
      </c>
      <c r="J1532" t="s">
        <v>1356</v>
      </c>
      <c r="K1532" t="s">
        <v>71</v>
      </c>
      <c r="L1532" t="s">
        <v>71</v>
      </c>
      <c r="M1532">
        <f>IF(UPPER(TRIM(Table2[[#This Row],[Status_Clean]]))="CONVERTED",1,0)</f>
        <v>0</v>
      </c>
      <c r="N1532">
        <f>IF(ISNUMBER(MATCH(UPPER(TRIM(Table2[[#This Row],[Status_Clean]])),{"CONTACTED","QUALIFIED","CONVERTED"},0)),1,0)</f>
        <v>1</v>
      </c>
      <c r="O1532" cm="1">
        <f t="array" ref="O1532">_xlfn.SWITCH(UPPER(TRIM(Table2[[#This Row],[Status_Clean]])),"NEW",1,"CONTACTED",2,"QUALIFIED",3,"CONVERTED",4,"LOST",5,99)</f>
        <v>3</v>
      </c>
      <c r="P1532">
        <v>45332</v>
      </c>
      <c r="Q1532" t="s">
        <v>7600</v>
      </c>
      <c r="R1532" t="s">
        <v>7600</v>
      </c>
      <c r="S1532">
        <v>45332</v>
      </c>
      <c r="T1532" t="s">
        <v>7261</v>
      </c>
      <c r="U1532">
        <v>45332</v>
      </c>
      <c r="V1532" t="s">
        <v>7283</v>
      </c>
      <c r="W1532" t="s">
        <v>7271</v>
      </c>
      <c r="X1532" t="s">
        <v>7284</v>
      </c>
      <c r="Y1532" t="s">
        <v>7278</v>
      </c>
      <c r="Z1532" t="s">
        <v>4509</v>
      </c>
      <c r="AA1532">
        <v>36.4</v>
      </c>
      <c r="AB1532" t="str" cm="1">
        <f t="array" ref="AB1532">_xlfn.LET(_xlpm.x,IFERROR(VALUE(Table2[[#This Row],[Response_Time_Hours]]),""),IF(_xlpm.x="","CHECK",_xlfn.IFS(_xlpm.x&lt;=1,"Immediate",_xlpm.x&lt;=6,"Fast",_xlpm.x&lt;=24,"Moderate",_xlpm.x&gt;24,"Delayed")))</f>
        <v>Delayed</v>
      </c>
      <c r="AC1532">
        <v>38</v>
      </c>
      <c r="AD1532" t="str" cm="1">
        <f t="array" ref="AD1532">IF(Table2[[#This Row],[Interaction_Count_Final]]="","N/A",_xlfn.IFS(Table2[[#This Row],[Interaction_Count_Final]]&lt;=2,"Low",Table2[[#This Row],[Interaction_Count_Final]]&lt;=5,"Medium",Table2[[#This Row],[Interaction_Count_Final]]&gt;=6,"High",TRUE,"CHECK"))</f>
        <v>High</v>
      </c>
      <c r="AE1532" t="s">
        <v>7266</v>
      </c>
      <c r="AF1532" t="b">
        <v>1</v>
      </c>
      <c r="AG1532" t="b">
        <v>1</v>
      </c>
      <c r="AH1532">
        <v>1922</v>
      </c>
      <c r="AI1532">
        <v>45332</v>
      </c>
      <c r="AJ1532" t="b">
        <v>1</v>
      </c>
      <c r="AK1532" t="e" cm="1">
        <f t="array" ref="AK1532">_xlfn.LET(
  _xlpm.txt,TRIM(Raw_Data!F1532),
  _xlpm.norm,SUBSTITUTE(SUBSTITUTE(_xlpm.txt,"-","/"),".","/"),
  _xlpm.p,_xlfn.TEXTSPLIT(_xlpm.norm,"/"),
  _xlpm.a,VALUE(INDEX(_xlpm.p,1)),
  _xlpm.b,VALUE(INDEX(_xlpm.p,2)),
  IF(AND(_xlpm.a&lt;=12,_xlpm.b&lt;=12),"REVIEW_AMBIGUOUS","OK")
)</f>
        <v>#REF!</v>
      </c>
    </row>
    <row r="1533" spans="1:37">
      <c r="A1533" t="s">
        <v>4510</v>
      </c>
      <c r="B1533" t="s">
        <v>4510</v>
      </c>
      <c r="C1533" t="b">
        <v>0</v>
      </c>
      <c r="D1533" t="s">
        <v>7257</v>
      </c>
      <c r="E1533" t="s">
        <v>4511</v>
      </c>
      <c r="F1533" t="s">
        <v>4511</v>
      </c>
      <c r="G1533" t="s">
        <v>7268</v>
      </c>
      <c r="H1533" t="s">
        <v>556</v>
      </c>
      <c r="I1533" t="s">
        <v>556</v>
      </c>
      <c r="J1533" t="s">
        <v>106</v>
      </c>
      <c r="K1533" t="s">
        <v>71</v>
      </c>
      <c r="L1533" t="s">
        <v>71</v>
      </c>
      <c r="M1533">
        <f>IF(UPPER(TRIM(Table2[[#This Row],[Status_Clean]]))="CONVERTED",1,0)</f>
        <v>0</v>
      </c>
      <c r="N1533">
        <f>IF(ISNUMBER(MATCH(UPPER(TRIM(Table2[[#This Row],[Status_Clean]])),{"CONTACTED","QUALIFIED","CONVERTED"},0)),1,0)</f>
        <v>1</v>
      </c>
      <c r="O1533" cm="1">
        <f t="array" ref="O1533">_xlfn.SWITCH(UPPER(TRIM(Table2[[#This Row],[Status_Clean]])),"NEW",1,"CONTACTED",2,"QUALIFIED",3,"CONVERTED",4,"LOST",5,99)</f>
        <v>3</v>
      </c>
      <c r="P1533" t="s">
        <v>4512</v>
      </c>
      <c r="Q1533" t="s">
        <v>8392</v>
      </c>
      <c r="R1533" t="s">
        <v>8392</v>
      </c>
      <c r="S1533">
        <v>45650</v>
      </c>
      <c r="T1533" t="s">
        <v>7261</v>
      </c>
      <c r="U1533">
        <v>45650</v>
      </c>
      <c r="V1533" t="s">
        <v>7262</v>
      </c>
      <c r="W1533" t="s">
        <v>7271</v>
      </c>
      <c r="X1533" t="s">
        <v>7264</v>
      </c>
      <c r="Y1533" t="s">
        <v>7265</v>
      </c>
      <c r="Z1533">
        <v>35</v>
      </c>
      <c r="AA1533">
        <v>35</v>
      </c>
      <c r="AB1533" t="str" cm="1">
        <f t="array" ref="AB1533">_xlfn.LET(_xlpm.x,IFERROR(VALUE(Table2[[#This Row],[Response_Time_Hours]]),""),IF(_xlpm.x="","CHECK",_xlfn.IFS(_xlpm.x&lt;=1,"Immediate",_xlpm.x&lt;=6,"Fast",_xlpm.x&lt;=24,"Moderate",_xlpm.x&gt;24,"Delayed")))</f>
        <v>Delayed</v>
      </c>
      <c r="AC1533">
        <v>39</v>
      </c>
      <c r="AD1533" t="str" cm="1">
        <f t="array" ref="AD1533">IF(Table2[[#This Row],[Interaction_Count_Final]]="","N/A",_xlfn.IFS(Table2[[#This Row],[Interaction_Count_Final]]&lt;=2,"Low",Table2[[#This Row],[Interaction_Count_Final]]&lt;=5,"Medium",Table2[[#This Row],[Interaction_Count_Final]]&gt;=6,"High",TRUE,"CHECK"))</f>
        <v>High</v>
      </c>
      <c r="AE1533" t="s">
        <v>7266</v>
      </c>
      <c r="AF1533" t="b">
        <v>1</v>
      </c>
      <c r="AG1533" t="b">
        <v>1</v>
      </c>
      <c r="AH1533">
        <v>1923</v>
      </c>
      <c r="AI1533">
        <v>45650</v>
      </c>
      <c r="AJ1533" t="b">
        <v>1</v>
      </c>
      <c r="AK1533" t="str" cm="1">
        <f t="array" ref="AK1533">_xlfn.LET(
  _xlpm.txt,TRIM(Raw_Data!F1533),
  _xlpm.norm,SUBSTITUTE(SUBSTITUTE(_xlpm.txt,"-","/"),".","/"),
  _xlpm.p,_xlfn.TEXTSPLIT(_xlpm.norm,"/"),
  _xlpm.a,VALUE(INDEX(_xlpm.p,1)),
  _xlpm.b,VALUE(INDEX(_xlpm.p,2)),
  IF(AND(_xlpm.a&lt;=12,_xlpm.b&lt;=12),"REVIEW_AMBIGUOUS","OK")
)</f>
        <v>OK</v>
      </c>
    </row>
    <row r="1534" spans="1:37">
      <c r="A1534" t="s">
        <v>4513</v>
      </c>
      <c r="B1534" t="s">
        <v>4513</v>
      </c>
      <c r="C1534" t="b">
        <v>1</v>
      </c>
      <c r="D1534" t="s">
        <v>7257</v>
      </c>
      <c r="E1534" t="s">
        <v>4514</v>
      </c>
      <c r="F1534" t="s">
        <v>4514</v>
      </c>
      <c r="G1534" t="s">
        <v>7274</v>
      </c>
      <c r="H1534" t="s">
        <v>1725</v>
      </c>
      <c r="I1534" t="s">
        <v>1725</v>
      </c>
      <c r="J1534" t="s">
        <v>1356</v>
      </c>
      <c r="K1534" t="s">
        <v>7368</v>
      </c>
      <c r="L1534" t="s">
        <v>173</v>
      </c>
      <c r="M1534">
        <f>IF(UPPER(TRIM(Table2[[#This Row],[Status_Clean]]))="CONVERTED",1,0)</f>
        <v>0</v>
      </c>
      <c r="N1534">
        <f>IF(ISNUMBER(MATCH(UPPER(TRIM(Table2[[#This Row],[Status_Clean]])),{"CONTACTED","QUALIFIED","CONVERTED"},0)),1,0)</f>
        <v>0</v>
      </c>
      <c r="O1534" cm="1">
        <f t="array" ref="O1534">_xlfn.SWITCH(UPPER(TRIM(Table2[[#This Row],[Status_Clean]])),"NEW",1,"CONTACTED",2,"QUALIFIED",3,"CONVERTED",4,"LOST",5,99)</f>
        <v>5</v>
      </c>
      <c r="P1534" t="s">
        <v>4515</v>
      </c>
      <c r="Q1534" t="s">
        <v>8099</v>
      </c>
      <c r="R1534" t="s">
        <v>8099</v>
      </c>
      <c r="S1534">
        <v>45201</v>
      </c>
      <c r="T1534" t="s">
        <v>7261</v>
      </c>
      <c r="U1534">
        <v>45201</v>
      </c>
      <c r="V1534" t="s">
        <v>7270</v>
      </c>
      <c r="W1534" t="s">
        <v>7263</v>
      </c>
      <c r="X1534" t="s">
        <v>7264</v>
      </c>
      <c r="Y1534" t="s">
        <v>7298</v>
      </c>
      <c r="Z1534" t="s">
        <v>4516</v>
      </c>
      <c r="AA1534">
        <v>67.2</v>
      </c>
      <c r="AB1534" t="str" cm="1">
        <f t="array" ref="AB1534">_xlfn.LET(_xlpm.x,IFERROR(VALUE(Table2[[#This Row],[Response_Time_Hours]]),""),IF(_xlpm.x="","CHECK",_xlfn.IFS(_xlpm.x&lt;=1,"Immediate",_xlpm.x&lt;=6,"Fast",_xlpm.x&lt;=24,"Moderate",_xlpm.x&gt;24,"Delayed")))</f>
        <v>Delayed</v>
      </c>
      <c r="AC1534">
        <v>1</v>
      </c>
      <c r="AD1534" t="str" cm="1">
        <f t="array" ref="AD1534">IF(Table2[[#This Row],[Interaction_Count_Final]]="","N/A",_xlfn.IFS(Table2[[#This Row],[Interaction_Count_Final]]&lt;=2,"Low",Table2[[#This Row],[Interaction_Count_Final]]&lt;=5,"Medium",Table2[[#This Row],[Interaction_Count_Final]]&gt;=6,"High",TRUE,"CHECK"))</f>
        <v>Low</v>
      </c>
      <c r="AE1534" t="s">
        <v>7266</v>
      </c>
      <c r="AF1534" t="b">
        <v>1</v>
      </c>
      <c r="AG1534" t="b">
        <v>1</v>
      </c>
      <c r="AH1534">
        <v>1924</v>
      </c>
      <c r="AI1534">
        <v>45201</v>
      </c>
      <c r="AJ1534" t="b">
        <v>1</v>
      </c>
      <c r="AK1534" t="str" cm="1">
        <f t="array" ref="AK1534">_xlfn.LET(
  _xlpm.txt,TRIM(Raw_Data!F1534),
  _xlpm.norm,SUBSTITUTE(SUBSTITUTE(_xlpm.txt,"-","/"),".","/"),
  _xlpm.p,_xlfn.TEXTSPLIT(_xlpm.norm,"/"),
  _xlpm.a,VALUE(INDEX(_xlpm.p,1)),
  _xlpm.b,VALUE(INDEX(_xlpm.p,2)),
  IF(AND(_xlpm.a&lt;=12,_xlpm.b&lt;=12),"REVIEW_AMBIGUOUS","OK")
)</f>
        <v>REVIEW_AMBIGUOUS</v>
      </c>
    </row>
    <row r="1535" spans="1:37">
      <c r="A1535" t="s">
        <v>4517</v>
      </c>
      <c r="B1535" t="s">
        <v>4517</v>
      </c>
      <c r="C1535" t="b">
        <v>0</v>
      </c>
      <c r="D1535" t="s">
        <v>7257</v>
      </c>
      <c r="E1535" t="s">
        <v>4518</v>
      </c>
      <c r="F1535" t="s">
        <v>4518</v>
      </c>
      <c r="G1535" t="s">
        <v>7274</v>
      </c>
      <c r="H1535" t="s">
        <v>1356</v>
      </c>
      <c r="I1535" t="s">
        <v>1356</v>
      </c>
      <c r="J1535" t="s">
        <v>1356</v>
      </c>
      <c r="K1535" t="s">
        <v>250</v>
      </c>
      <c r="L1535" t="s">
        <v>250</v>
      </c>
      <c r="M1535">
        <f>IF(UPPER(TRIM(Table2[[#This Row],[Status_Clean]]))="CONVERTED",1,0)</f>
        <v>1</v>
      </c>
      <c r="N1535">
        <f>IF(ISNUMBER(MATCH(UPPER(TRIM(Table2[[#This Row],[Status_Clean]])),{"CONTACTED","QUALIFIED","CONVERTED"},0)),1,0)</f>
        <v>1</v>
      </c>
      <c r="O1535" cm="1">
        <f t="array" ref="O1535">_xlfn.SWITCH(UPPER(TRIM(Table2[[#This Row],[Status_Clean]])),"NEW",1,"CONTACTED",2,"QUALIFIED",3,"CONVERTED",4,"LOST",5,99)</f>
        <v>4</v>
      </c>
      <c r="P1535" t="s">
        <v>4519</v>
      </c>
      <c r="Q1535" t="s">
        <v>8393</v>
      </c>
      <c r="R1535" t="s">
        <v>8393</v>
      </c>
      <c r="S1535">
        <v>45582</v>
      </c>
      <c r="T1535" t="s">
        <v>7261</v>
      </c>
      <c r="U1535">
        <v>45582</v>
      </c>
      <c r="V1535" t="s">
        <v>7270</v>
      </c>
      <c r="W1535" t="s">
        <v>7271</v>
      </c>
      <c r="X1535" t="s">
        <v>7264</v>
      </c>
      <c r="Y1535" t="s">
        <v>7285</v>
      </c>
      <c r="Z1535" t="s">
        <v>4520</v>
      </c>
      <c r="AA1535">
        <v>12.5</v>
      </c>
      <c r="AB1535" t="str" cm="1">
        <f t="array" ref="AB1535">_xlfn.LET(_xlpm.x,IFERROR(VALUE(Table2[[#This Row],[Response_Time_Hours]]),""),IF(_xlpm.x="","CHECK",_xlfn.IFS(_xlpm.x&lt;=1,"Immediate",_xlpm.x&lt;=6,"Fast",_xlpm.x&lt;=24,"Moderate",_xlpm.x&gt;24,"Delayed")))</f>
        <v>Moderate</v>
      </c>
      <c r="AC1535">
        <v>42</v>
      </c>
      <c r="AD1535" t="str" cm="1">
        <f t="array" ref="AD1535">IF(Table2[[#This Row],[Interaction_Count_Final]]="","N/A",_xlfn.IFS(Table2[[#This Row],[Interaction_Count_Final]]&lt;=2,"Low",Table2[[#This Row],[Interaction_Count_Final]]&lt;=5,"Medium",Table2[[#This Row],[Interaction_Count_Final]]&gt;=6,"High",TRUE,"CHECK"))</f>
        <v>High</v>
      </c>
      <c r="AE1535" t="s">
        <v>7266</v>
      </c>
      <c r="AF1535" t="b">
        <v>1</v>
      </c>
      <c r="AG1535" t="b">
        <v>1</v>
      </c>
      <c r="AH1535">
        <v>1925</v>
      </c>
      <c r="AI1535">
        <v>45582</v>
      </c>
      <c r="AJ1535" t="b">
        <v>1</v>
      </c>
      <c r="AK1535" t="str" cm="1">
        <f t="array" ref="AK1535">_xlfn.LET(
  _xlpm.txt,TRIM(Raw_Data!F1535),
  _xlpm.norm,SUBSTITUTE(SUBSTITUTE(_xlpm.txt,"-","/"),".","/"),
  _xlpm.p,_xlfn.TEXTSPLIT(_xlpm.norm,"/"),
  _xlpm.a,VALUE(INDEX(_xlpm.p,1)),
  _xlpm.b,VALUE(INDEX(_xlpm.p,2)),
  IF(AND(_xlpm.a&lt;=12,_xlpm.b&lt;=12),"REVIEW_AMBIGUOUS","OK")
)</f>
        <v>OK</v>
      </c>
    </row>
    <row r="1536" spans="1:37">
      <c r="A1536" t="s">
        <v>4521</v>
      </c>
      <c r="B1536" t="s">
        <v>4521</v>
      </c>
      <c r="C1536" t="b">
        <v>0</v>
      </c>
      <c r="D1536" t="s">
        <v>7257</v>
      </c>
      <c r="E1536" t="s">
        <v>4522</v>
      </c>
      <c r="F1536" t="s">
        <v>4522</v>
      </c>
      <c r="G1536" t="s">
        <v>7258</v>
      </c>
      <c r="H1536" t="s">
        <v>397</v>
      </c>
      <c r="I1536" t="s">
        <v>397</v>
      </c>
      <c r="J1536" t="s">
        <v>792</v>
      </c>
      <c r="K1536" t="s">
        <v>193</v>
      </c>
      <c r="L1536" t="s">
        <v>193</v>
      </c>
      <c r="M1536">
        <f>IF(UPPER(TRIM(Table2[[#This Row],[Status_Clean]]))="CONVERTED",1,0)</f>
        <v>0</v>
      </c>
      <c r="N1536">
        <f>IF(ISNUMBER(MATCH(UPPER(TRIM(Table2[[#This Row],[Status_Clean]])),{"CONTACTED","QUALIFIED","CONVERTED"},0)),1,0)</f>
        <v>0</v>
      </c>
      <c r="O1536" cm="1">
        <f t="array" ref="O1536">_xlfn.SWITCH(UPPER(TRIM(Table2[[#This Row],[Status_Clean]])),"NEW",1,"CONTACTED",2,"QUALIFIED",3,"CONVERTED",4,"LOST",5,99)</f>
        <v>1</v>
      </c>
      <c r="P1536">
        <v>45210</v>
      </c>
      <c r="Q1536" t="s">
        <v>7651</v>
      </c>
      <c r="R1536" t="s">
        <v>7651</v>
      </c>
      <c r="S1536">
        <v>45210</v>
      </c>
      <c r="T1536" t="s">
        <v>7261</v>
      </c>
      <c r="U1536">
        <v>45210</v>
      </c>
      <c r="V1536" t="s">
        <v>7270</v>
      </c>
      <c r="W1536" t="s">
        <v>7263</v>
      </c>
      <c r="X1536" t="s">
        <v>7264</v>
      </c>
      <c r="Y1536" t="s">
        <v>7272</v>
      </c>
      <c r="Z1536">
        <v>64</v>
      </c>
      <c r="AA1536">
        <v>64</v>
      </c>
      <c r="AB1536" t="str" cm="1">
        <f t="array" ref="AB1536">_xlfn.LET(_xlpm.x,IFERROR(VALUE(Table2[[#This Row],[Response_Time_Hours]]),""),IF(_xlpm.x="","CHECK",_xlfn.IFS(_xlpm.x&lt;=1,"Immediate",_xlpm.x&lt;=6,"Fast",_xlpm.x&lt;=24,"Moderate",_xlpm.x&gt;24,"Delayed")))</f>
        <v>Delayed</v>
      </c>
      <c r="AC1536">
        <v>29</v>
      </c>
      <c r="AD1536" t="str" cm="1">
        <f t="array" ref="AD1536">IF(Table2[[#This Row],[Interaction_Count_Final]]="","N/A",_xlfn.IFS(Table2[[#This Row],[Interaction_Count_Final]]&lt;=2,"Low",Table2[[#This Row],[Interaction_Count_Final]]&lt;=5,"Medium",Table2[[#This Row],[Interaction_Count_Final]]&gt;=6,"High",TRUE,"CHECK"))</f>
        <v>High</v>
      </c>
      <c r="AE1536" t="s">
        <v>7266</v>
      </c>
      <c r="AF1536" t="b">
        <v>1</v>
      </c>
      <c r="AG1536" t="b">
        <v>1</v>
      </c>
      <c r="AH1536">
        <v>1926</v>
      </c>
      <c r="AI1536">
        <v>45210</v>
      </c>
      <c r="AJ1536" t="b">
        <v>1</v>
      </c>
      <c r="AK1536" t="e" cm="1">
        <f t="array" ref="AK1536">_xlfn.LET(
  _xlpm.txt,TRIM(Raw_Data!F1536),
  _xlpm.norm,SUBSTITUTE(SUBSTITUTE(_xlpm.txt,"-","/"),".","/"),
  _xlpm.p,_xlfn.TEXTSPLIT(_xlpm.norm,"/"),
  _xlpm.a,VALUE(INDEX(_xlpm.p,1)),
  _xlpm.b,VALUE(INDEX(_xlpm.p,2)),
  IF(AND(_xlpm.a&lt;=12,_xlpm.b&lt;=12),"REVIEW_AMBIGUOUS","OK")
)</f>
        <v>#REF!</v>
      </c>
    </row>
    <row r="1537" spans="1:37">
      <c r="A1537" t="s">
        <v>4523</v>
      </c>
      <c r="B1537" t="s">
        <v>4523</v>
      </c>
      <c r="C1537" t="b">
        <v>0</v>
      </c>
      <c r="D1537" t="s">
        <v>7257</v>
      </c>
      <c r="E1537" t="s">
        <v>4524</v>
      </c>
      <c r="F1537" t="s">
        <v>4524</v>
      </c>
      <c r="G1537" t="s">
        <v>7274</v>
      </c>
      <c r="H1537" t="s">
        <v>222</v>
      </c>
      <c r="I1537" t="s">
        <v>222</v>
      </c>
      <c r="J1537" t="s">
        <v>222</v>
      </c>
      <c r="K1537" t="s">
        <v>193</v>
      </c>
      <c r="L1537" t="s">
        <v>193</v>
      </c>
      <c r="M1537">
        <f>IF(UPPER(TRIM(Table2[[#This Row],[Status_Clean]]))="CONVERTED",1,0)</f>
        <v>0</v>
      </c>
      <c r="N1537">
        <f>IF(ISNUMBER(MATCH(UPPER(TRIM(Table2[[#This Row],[Status_Clean]])),{"CONTACTED","QUALIFIED","CONVERTED"},0)),1,0)</f>
        <v>0</v>
      </c>
      <c r="O1537" cm="1">
        <f t="array" ref="O1537">_xlfn.SWITCH(UPPER(TRIM(Table2[[#This Row],[Status_Clean]])),"NEW",1,"CONTACTED",2,"QUALIFIED",3,"CONVERTED",4,"LOST",5,99)</f>
        <v>1</v>
      </c>
      <c r="P1537" t="s">
        <v>4525</v>
      </c>
      <c r="Q1537" t="s">
        <v>8394</v>
      </c>
      <c r="R1537" t="s">
        <v>8394</v>
      </c>
      <c r="S1537">
        <v>45077</v>
      </c>
      <c r="T1537" t="s">
        <v>7261</v>
      </c>
      <c r="U1537">
        <v>45077</v>
      </c>
      <c r="V1537" t="s">
        <v>7314</v>
      </c>
      <c r="W1537" t="s">
        <v>7263</v>
      </c>
      <c r="X1537" t="s">
        <v>7277</v>
      </c>
      <c r="Y1537" t="s">
        <v>7272</v>
      </c>
      <c r="Z1537" t="s">
        <v>2381</v>
      </c>
      <c r="AA1537">
        <v>58.9</v>
      </c>
      <c r="AB1537" t="str" cm="1">
        <f t="array" ref="AB1537">_xlfn.LET(_xlpm.x,IFERROR(VALUE(Table2[[#This Row],[Response_Time_Hours]]),""),IF(_xlpm.x="","CHECK",_xlfn.IFS(_xlpm.x&lt;=1,"Immediate",_xlpm.x&lt;=6,"Fast",_xlpm.x&lt;=24,"Moderate",_xlpm.x&gt;24,"Delayed")))</f>
        <v>Delayed</v>
      </c>
      <c r="AC1537">
        <v>27</v>
      </c>
      <c r="AD1537" t="str" cm="1">
        <f t="array" ref="AD1537">IF(Table2[[#This Row],[Interaction_Count_Final]]="","N/A",_xlfn.IFS(Table2[[#This Row],[Interaction_Count_Final]]&lt;=2,"Low",Table2[[#This Row],[Interaction_Count_Final]]&lt;=5,"Medium",Table2[[#This Row],[Interaction_Count_Final]]&gt;=6,"High",TRUE,"CHECK"))</f>
        <v>High</v>
      </c>
      <c r="AE1537" t="s">
        <v>7289</v>
      </c>
      <c r="AF1537" t="b">
        <v>1</v>
      </c>
      <c r="AG1537" t="b">
        <v>1</v>
      </c>
      <c r="AH1537">
        <v>1927</v>
      </c>
      <c r="AI1537">
        <v>45077</v>
      </c>
      <c r="AJ1537" t="b">
        <v>1</v>
      </c>
      <c r="AK1537" t="e" cm="1">
        <f t="array" ref="AK1537">_xlfn.LET(
  _xlpm.txt,TRIM(Raw_Data!F1537),
  _xlpm.norm,SUBSTITUTE(SUBSTITUTE(_xlpm.txt,"-","/"),".","/"),
  _xlpm.p,_xlfn.TEXTSPLIT(_xlpm.norm,"/"),
  _xlpm.a,VALUE(INDEX(_xlpm.p,1)),
  _xlpm.b,VALUE(INDEX(_xlpm.p,2)),
  IF(AND(_xlpm.a&lt;=12,_xlpm.b&lt;=12),"REVIEW_AMBIGUOUS","OK")
)</f>
        <v>#REF!</v>
      </c>
    </row>
    <row r="1538" spans="1:37">
      <c r="A1538" t="s">
        <v>4526</v>
      </c>
      <c r="B1538" t="s">
        <v>4526</v>
      </c>
      <c r="C1538" t="b">
        <v>0</v>
      </c>
      <c r="D1538" t="s">
        <v>7257</v>
      </c>
      <c r="E1538" t="s">
        <v>4527</v>
      </c>
      <c r="F1538" t="s">
        <v>4527</v>
      </c>
      <c r="G1538" t="s">
        <v>7303</v>
      </c>
      <c r="H1538" t="s">
        <v>792</v>
      </c>
      <c r="I1538" t="s">
        <v>792</v>
      </c>
      <c r="J1538" t="s">
        <v>792</v>
      </c>
      <c r="K1538" t="s">
        <v>7365</v>
      </c>
      <c r="L1538" t="s">
        <v>250</v>
      </c>
      <c r="M1538">
        <f>IF(UPPER(TRIM(Table2[[#This Row],[Status_Clean]]))="CONVERTED",1,0)</f>
        <v>1</v>
      </c>
      <c r="N1538">
        <f>IF(ISNUMBER(MATCH(UPPER(TRIM(Table2[[#This Row],[Status_Clean]])),{"CONTACTED","QUALIFIED","CONVERTED"},0)),1,0)</f>
        <v>1</v>
      </c>
      <c r="O1538" cm="1">
        <f t="array" ref="O1538">_xlfn.SWITCH(UPPER(TRIM(Table2[[#This Row],[Status_Clean]])),"NEW",1,"CONTACTED",2,"QUALIFIED",3,"CONVERTED",4,"LOST",5,99)</f>
        <v>4</v>
      </c>
      <c r="P1538">
        <v>45123</v>
      </c>
      <c r="Q1538" t="s">
        <v>8395</v>
      </c>
      <c r="R1538" t="s">
        <v>8395</v>
      </c>
      <c r="S1538">
        <v>45123</v>
      </c>
      <c r="T1538" t="s">
        <v>7261</v>
      </c>
      <c r="U1538">
        <v>45123</v>
      </c>
      <c r="V1538" t="s">
        <v>7305</v>
      </c>
      <c r="W1538" t="s">
        <v>7263</v>
      </c>
      <c r="X1538" t="s">
        <v>7288</v>
      </c>
      <c r="Y1538" t="s">
        <v>7293</v>
      </c>
      <c r="Z1538">
        <v>71.5</v>
      </c>
      <c r="AA1538">
        <v>71.5</v>
      </c>
      <c r="AB1538" t="str" cm="1">
        <f t="array" ref="AB1538">_xlfn.LET(_xlpm.x,IFERROR(VALUE(Table2[[#This Row],[Response_Time_Hours]]),""),IF(_xlpm.x="","CHECK",_xlfn.IFS(_xlpm.x&lt;=1,"Immediate",_xlpm.x&lt;=6,"Fast",_xlpm.x&lt;=24,"Moderate",_xlpm.x&gt;24,"Delayed")))</f>
        <v>Delayed</v>
      </c>
      <c r="AC1538">
        <v>19</v>
      </c>
      <c r="AD1538" t="str" cm="1">
        <f t="array" ref="AD1538">IF(Table2[[#This Row],[Interaction_Count_Final]]="","N/A",_xlfn.IFS(Table2[[#This Row],[Interaction_Count_Final]]&lt;=2,"Low",Table2[[#This Row],[Interaction_Count_Final]]&lt;=5,"Medium",Table2[[#This Row],[Interaction_Count_Final]]&gt;=6,"High",TRUE,"CHECK"))</f>
        <v>High</v>
      </c>
      <c r="AE1538" t="s">
        <v>7273</v>
      </c>
      <c r="AF1538" t="b">
        <v>1</v>
      </c>
      <c r="AG1538" t="b">
        <v>1</v>
      </c>
      <c r="AH1538">
        <v>1928</v>
      </c>
      <c r="AI1538">
        <v>45123</v>
      </c>
      <c r="AJ1538" t="b">
        <v>1</v>
      </c>
      <c r="AK1538" t="e" cm="1">
        <f t="array" ref="AK1538">_xlfn.LET(
  _xlpm.txt,TRIM(Raw_Data!F1538),
  _xlpm.norm,SUBSTITUTE(SUBSTITUTE(_xlpm.txt,"-","/"),".","/"),
  _xlpm.p,_xlfn.TEXTSPLIT(_xlpm.norm,"/"),
  _xlpm.a,VALUE(INDEX(_xlpm.p,1)),
  _xlpm.b,VALUE(INDEX(_xlpm.p,2)),
  IF(AND(_xlpm.a&lt;=12,_xlpm.b&lt;=12),"REVIEW_AMBIGUOUS","OK")
)</f>
        <v>#REF!</v>
      </c>
    </row>
    <row r="1539" spans="1:37">
      <c r="A1539" t="s">
        <v>4528</v>
      </c>
      <c r="B1539" t="s">
        <v>4528</v>
      </c>
      <c r="C1539" t="b">
        <v>0</v>
      </c>
      <c r="D1539" t="s">
        <v>7257</v>
      </c>
      <c r="E1539" t="s">
        <v>4529</v>
      </c>
      <c r="F1539" t="s">
        <v>4529</v>
      </c>
      <c r="G1539" t="s">
        <v>7274</v>
      </c>
      <c r="H1539" t="s">
        <v>792</v>
      </c>
      <c r="I1539" t="s">
        <v>792</v>
      </c>
      <c r="J1539" t="s">
        <v>792</v>
      </c>
      <c r="K1539" t="s">
        <v>125</v>
      </c>
      <c r="L1539" t="s">
        <v>125</v>
      </c>
      <c r="M1539">
        <f>IF(UPPER(TRIM(Table2[[#This Row],[Status_Clean]]))="CONVERTED",1,0)</f>
        <v>0</v>
      </c>
      <c r="N1539">
        <f>IF(ISNUMBER(MATCH(UPPER(TRIM(Table2[[#This Row],[Status_Clean]])),{"CONTACTED","QUALIFIED","CONVERTED"},0)),1,0)</f>
        <v>1</v>
      </c>
      <c r="O1539" cm="1">
        <f t="array" ref="O1539">_xlfn.SWITCH(UPPER(TRIM(Table2[[#This Row],[Status_Clean]])),"NEW",1,"CONTACTED",2,"QUALIFIED",3,"CONVERTED",4,"LOST",5,99)</f>
        <v>2</v>
      </c>
      <c r="P1539" t="s">
        <v>2849</v>
      </c>
      <c r="Q1539" t="s">
        <v>8049</v>
      </c>
      <c r="R1539" t="s">
        <v>8049</v>
      </c>
      <c r="S1539">
        <v>44943</v>
      </c>
      <c r="T1539" t="s">
        <v>7261</v>
      </c>
      <c r="U1539">
        <v>44943</v>
      </c>
      <c r="V1539" t="s">
        <v>7317</v>
      </c>
      <c r="W1539" t="s">
        <v>7263</v>
      </c>
      <c r="X1539" t="s">
        <v>7284</v>
      </c>
      <c r="Y1539" t="s">
        <v>7265</v>
      </c>
      <c r="Z1539" t="s">
        <v>4530</v>
      </c>
      <c r="AA1539">
        <v>44.4</v>
      </c>
      <c r="AB1539" t="str" cm="1">
        <f t="array" ref="AB1539">_xlfn.LET(_xlpm.x,IFERROR(VALUE(Table2[[#This Row],[Response_Time_Hours]]),""),IF(_xlpm.x="","CHECK",_xlfn.IFS(_xlpm.x&lt;=1,"Immediate",_xlpm.x&lt;=6,"Fast",_xlpm.x&lt;=24,"Moderate",_xlpm.x&gt;24,"Delayed")))</f>
        <v>Delayed</v>
      </c>
      <c r="AC1539">
        <v>20</v>
      </c>
      <c r="AD1539" t="str" cm="1">
        <f t="array" ref="AD1539">IF(Table2[[#This Row],[Interaction_Count_Final]]="","N/A",_xlfn.IFS(Table2[[#This Row],[Interaction_Count_Final]]&lt;=2,"Low",Table2[[#This Row],[Interaction_Count_Final]]&lt;=5,"Medium",Table2[[#This Row],[Interaction_Count_Final]]&gt;=6,"High",TRUE,"CHECK"))</f>
        <v>High</v>
      </c>
      <c r="AE1539" t="s">
        <v>7289</v>
      </c>
      <c r="AF1539" t="b">
        <v>1</v>
      </c>
      <c r="AG1539" t="b">
        <v>1</v>
      </c>
      <c r="AH1539">
        <v>1929</v>
      </c>
      <c r="AI1539">
        <v>44943</v>
      </c>
      <c r="AJ1539" t="b">
        <v>1</v>
      </c>
      <c r="AK1539" t="str" cm="1">
        <f t="array" ref="AK1539">_xlfn.LET(
  _xlpm.txt,TRIM(Raw_Data!F1539),
  _xlpm.norm,SUBSTITUTE(SUBSTITUTE(_xlpm.txt,"-","/"),".","/"),
  _xlpm.p,_xlfn.TEXTSPLIT(_xlpm.norm,"/"),
  _xlpm.a,VALUE(INDEX(_xlpm.p,1)),
  _xlpm.b,VALUE(INDEX(_xlpm.p,2)),
  IF(AND(_xlpm.a&lt;=12,_xlpm.b&lt;=12),"REVIEW_AMBIGUOUS","OK")
)</f>
        <v>OK</v>
      </c>
    </row>
    <row r="1540" spans="1:37">
      <c r="A1540" t="s">
        <v>4531</v>
      </c>
      <c r="B1540" t="s">
        <v>4531</v>
      </c>
      <c r="C1540" t="b">
        <v>0</v>
      </c>
      <c r="D1540" t="s">
        <v>7257</v>
      </c>
      <c r="E1540" t="s">
        <v>4532</v>
      </c>
      <c r="F1540" t="s">
        <v>4532</v>
      </c>
      <c r="G1540" t="s">
        <v>7274</v>
      </c>
      <c r="H1540" t="s">
        <v>248</v>
      </c>
      <c r="I1540" t="s">
        <v>248</v>
      </c>
      <c r="J1540" t="s">
        <v>1356</v>
      </c>
      <c r="K1540" t="s">
        <v>71</v>
      </c>
      <c r="L1540" t="s">
        <v>71</v>
      </c>
      <c r="M1540">
        <f>IF(UPPER(TRIM(Table2[[#This Row],[Status_Clean]]))="CONVERTED",1,0)</f>
        <v>0</v>
      </c>
      <c r="N1540">
        <f>IF(ISNUMBER(MATCH(UPPER(TRIM(Table2[[#This Row],[Status_Clean]])),{"CONTACTED","QUALIFIED","CONVERTED"},0)),1,0)</f>
        <v>1</v>
      </c>
      <c r="O1540" cm="1">
        <f t="array" ref="O1540">_xlfn.SWITCH(UPPER(TRIM(Table2[[#This Row],[Status_Clean]])),"NEW",1,"CONTACTED",2,"QUALIFIED",3,"CONVERTED",4,"LOST",5,99)</f>
        <v>3</v>
      </c>
      <c r="P1540">
        <v>45027</v>
      </c>
      <c r="Q1540" t="s">
        <v>7500</v>
      </c>
      <c r="R1540" t="s">
        <v>7500</v>
      </c>
      <c r="S1540">
        <v>45027</v>
      </c>
      <c r="T1540" t="s">
        <v>7261</v>
      </c>
      <c r="U1540">
        <v>45027</v>
      </c>
      <c r="V1540" t="s">
        <v>7297</v>
      </c>
      <c r="W1540" t="s">
        <v>7263</v>
      </c>
      <c r="X1540" t="s">
        <v>7277</v>
      </c>
      <c r="Y1540" t="s">
        <v>7265</v>
      </c>
      <c r="Z1540">
        <v>66</v>
      </c>
      <c r="AA1540">
        <v>66</v>
      </c>
      <c r="AB1540" t="str" cm="1">
        <f t="array" ref="AB1540">_xlfn.LET(_xlpm.x,IFERROR(VALUE(Table2[[#This Row],[Response_Time_Hours]]),""),IF(_xlpm.x="","CHECK",_xlfn.IFS(_xlpm.x&lt;=1,"Immediate",_xlpm.x&lt;=6,"Fast",_xlpm.x&lt;=24,"Moderate",_xlpm.x&gt;24,"Delayed")))</f>
        <v>Delayed</v>
      </c>
      <c r="AC1540" t="s">
        <v>232</v>
      </c>
      <c r="AD1540" t="str" cm="1">
        <f t="array" ref="AD1540">IF(Table2[[#This Row],[Interaction_Count_Final]]="","N/A",_xlfn.IFS(Table2[[#This Row],[Interaction_Count_Final]]&lt;=2,"Low",Table2[[#This Row],[Interaction_Count_Final]]&lt;=5,"Medium",Table2[[#This Row],[Interaction_Count_Final]]&gt;=6,"High",TRUE,"CHECK"))</f>
        <v>High</v>
      </c>
      <c r="AE1540" t="s">
        <v>7289</v>
      </c>
      <c r="AF1540" t="b">
        <v>1</v>
      </c>
      <c r="AG1540" t="b">
        <v>1</v>
      </c>
      <c r="AH1540">
        <v>1932</v>
      </c>
      <c r="AI1540">
        <v>45027</v>
      </c>
      <c r="AJ1540" t="b">
        <v>1</v>
      </c>
      <c r="AK1540" t="e" cm="1">
        <f t="array" ref="AK1540">_xlfn.LET(
  _xlpm.txt,TRIM(Raw_Data!F1540),
  _xlpm.norm,SUBSTITUTE(SUBSTITUTE(_xlpm.txt,"-","/"),".","/"),
  _xlpm.p,_xlfn.TEXTSPLIT(_xlpm.norm,"/"),
  _xlpm.a,VALUE(INDEX(_xlpm.p,1)),
  _xlpm.b,VALUE(INDEX(_xlpm.p,2)),
  IF(AND(_xlpm.a&lt;=12,_xlpm.b&lt;=12),"REVIEW_AMBIGUOUS","OK")
)</f>
        <v>#REF!</v>
      </c>
    </row>
    <row r="1541" spans="1:37">
      <c r="A1541" t="s">
        <v>4533</v>
      </c>
      <c r="B1541" t="s">
        <v>4533</v>
      </c>
      <c r="C1541" t="b">
        <v>0</v>
      </c>
      <c r="D1541" t="s">
        <v>7257</v>
      </c>
      <c r="E1541" t="s">
        <v>4534</v>
      </c>
      <c r="F1541" t="s">
        <v>4534</v>
      </c>
      <c r="G1541" t="s">
        <v>7258</v>
      </c>
      <c r="H1541" t="s">
        <v>538</v>
      </c>
      <c r="I1541" t="s">
        <v>538</v>
      </c>
      <c r="J1541" t="s">
        <v>123</v>
      </c>
      <c r="K1541" t="s">
        <v>250</v>
      </c>
      <c r="L1541" t="s">
        <v>250</v>
      </c>
      <c r="M1541">
        <f>IF(UPPER(TRIM(Table2[[#This Row],[Status_Clean]]))="CONVERTED",1,0)</f>
        <v>1</v>
      </c>
      <c r="N1541">
        <f>IF(ISNUMBER(MATCH(UPPER(TRIM(Table2[[#This Row],[Status_Clean]])),{"CONTACTED","QUALIFIED","CONVERTED"},0)),1,0)</f>
        <v>1</v>
      </c>
      <c r="O1541" cm="1">
        <f t="array" ref="O1541">_xlfn.SWITCH(UPPER(TRIM(Table2[[#This Row],[Status_Clean]])),"NEW",1,"CONTACTED",2,"QUALIFIED",3,"CONVERTED",4,"LOST",5,99)</f>
        <v>4</v>
      </c>
      <c r="P1541">
        <v>45596</v>
      </c>
      <c r="Q1541" t="s">
        <v>8396</v>
      </c>
      <c r="R1541" t="s">
        <v>8396</v>
      </c>
      <c r="S1541">
        <v>45596</v>
      </c>
      <c r="T1541" t="s">
        <v>7261</v>
      </c>
      <c r="U1541">
        <v>45596</v>
      </c>
      <c r="V1541" t="s">
        <v>7270</v>
      </c>
      <c r="W1541" t="s">
        <v>7271</v>
      </c>
      <c r="X1541" t="s">
        <v>7264</v>
      </c>
      <c r="Y1541" t="s">
        <v>7285</v>
      </c>
      <c r="Z1541">
        <v>16</v>
      </c>
      <c r="AA1541">
        <v>16</v>
      </c>
      <c r="AB1541" t="str" cm="1">
        <f t="array" ref="AB1541">_xlfn.LET(_xlpm.x,IFERROR(VALUE(Table2[[#This Row],[Response_Time_Hours]]),""),IF(_xlpm.x="","CHECK",_xlfn.IFS(_xlpm.x&lt;=1,"Immediate",_xlpm.x&lt;=6,"Fast",_xlpm.x&lt;=24,"Moderate",_xlpm.x&gt;24,"Delayed")))</f>
        <v>Moderate</v>
      </c>
      <c r="AC1541">
        <v>15</v>
      </c>
      <c r="AD1541" t="str" cm="1">
        <f t="array" ref="AD1541">IF(Table2[[#This Row],[Interaction_Count_Final]]="","N/A",_xlfn.IFS(Table2[[#This Row],[Interaction_Count_Final]]&lt;=2,"Low",Table2[[#This Row],[Interaction_Count_Final]]&lt;=5,"Medium",Table2[[#This Row],[Interaction_Count_Final]]&gt;=6,"High",TRUE,"CHECK"))</f>
        <v>High</v>
      </c>
      <c r="AE1541" t="s">
        <v>7289</v>
      </c>
      <c r="AF1541" t="b">
        <v>1</v>
      </c>
      <c r="AG1541" t="b">
        <v>1</v>
      </c>
      <c r="AH1541">
        <v>1933</v>
      </c>
      <c r="AI1541">
        <v>45596</v>
      </c>
      <c r="AJ1541" t="b">
        <v>1</v>
      </c>
      <c r="AK1541" t="e" cm="1">
        <f t="array" ref="AK1541">_xlfn.LET(
  _xlpm.txt,TRIM(Raw_Data!F1541),
  _xlpm.norm,SUBSTITUTE(SUBSTITUTE(_xlpm.txt,"-","/"),".","/"),
  _xlpm.p,_xlfn.TEXTSPLIT(_xlpm.norm,"/"),
  _xlpm.a,VALUE(INDEX(_xlpm.p,1)),
  _xlpm.b,VALUE(INDEX(_xlpm.p,2)),
  IF(AND(_xlpm.a&lt;=12,_xlpm.b&lt;=12),"REVIEW_AMBIGUOUS","OK")
)</f>
        <v>#REF!</v>
      </c>
    </row>
    <row r="1542" spans="1:37">
      <c r="A1542" t="s">
        <v>4535</v>
      </c>
      <c r="B1542" t="s">
        <v>4535</v>
      </c>
      <c r="C1542" t="b">
        <v>1</v>
      </c>
      <c r="D1542" t="s">
        <v>7257</v>
      </c>
      <c r="E1542" t="s">
        <v>4536</v>
      </c>
      <c r="F1542" t="s">
        <v>4536</v>
      </c>
      <c r="G1542" t="s">
        <v>7274</v>
      </c>
      <c r="H1542" t="s">
        <v>600</v>
      </c>
      <c r="I1542" t="s">
        <v>600</v>
      </c>
      <c r="J1542" t="s">
        <v>254</v>
      </c>
      <c r="K1542" t="s">
        <v>71</v>
      </c>
      <c r="L1542" t="s">
        <v>71</v>
      </c>
      <c r="M1542">
        <f>IF(UPPER(TRIM(Table2[[#This Row],[Status_Clean]]))="CONVERTED",1,0)</f>
        <v>0</v>
      </c>
      <c r="N1542">
        <f>IF(ISNUMBER(MATCH(UPPER(TRIM(Table2[[#This Row],[Status_Clean]])),{"CONTACTED","QUALIFIED","CONVERTED"},0)),1,0)</f>
        <v>1</v>
      </c>
      <c r="O1542" cm="1">
        <f t="array" ref="O1542">_xlfn.SWITCH(UPPER(TRIM(Table2[[#This Row],[Status_Clean]])),"NEW",1,"CONTACTED",2,"QUALIFIED",3,"CONVERTED",4,"LOST",5,99)</f>
        <v>3</v>
      </c>
      <c r="P1542" t="s">
        <v>4537</v>
      </c>
      <c r="Q1542" t="s">
        <v>4537</v>
      </c>
      <c r="R1542" t="s">
        <v>4537</v>
      </c>
      <c r="S1542">
        <v>45639</v>
      </c>
      <c r="T1542" t="s">
        <v>7261</v>
      </c>
      <c r="U1542">
        <v>45639</v>
      </c>
      <c r="V1542" t="s">
        <v>7262</v>
      </c>
      <c r="W1542" t="s">
        <v>7271</v>
      </c>
      <c r="X1542" t="s">
        <v>7264</v>
      </c>
      <c r="Y1542" t="s">
        <v>7312</v>
      </c>
      <c r="Z1542" t="s">
        <v>3761</v>
      </c>
      <c r="AA1542">
        <v>66.7</v>
      </c>
      <c r="AB1542" t="str" cm="1">
        <f t="array" ref="AB1542">_xlfn.LET(_xlpm.x,IFERROR(VALUE(Table2[[#This Row],[Response_Time_Hours]]),""),IF(_xlpm.x="","CHECK",_xlfn.IFS(_xlpm.x&lt;=1,"Immediate",_xlpm.x&lt;=6,"Fast",_xlpm.x&lt;=24,"Moderate",_xlpm.x&gt;24,"Delayed")))</f>
        <v>Delayed</v>
      </c>
      <c r="AC1542">
        <v>44</v>
      </c>
      <c r="AD1542" t="str" cm="1">
        <f t="array" ref="AD1542">IF(Table2[[#This Row],[Interaction_Count_Final]]="","N/A",_xlfn.IFS(Table2[[#This Row],[Interaction_Count_Final]]&lt;=2,"Low",Table2[[#This Row],[Interaction_Count_Final]]&lt;=5,"Medium",Table2[[#This Row],[Interaction_Count_Final]]&gt;=6,"High",TRUE,"CHECK"))</f>
        <v>High</v>
      </c>
      <c r="AE1542" t="s">
        <v>7266</v>
      </c>
      <c r="AF1542" t="b">
        <v>1</v>
      </c>
      <c r="AG1542" t="b">
        <v>1</v>
      </c>
      <c r="AH1542">
        <v>1934</v>
      </c>
      <c r="AI1542">
        <v>45639</v>
      </c>
      <c r="AJ1542" t="b">
        <v>1</v>
      </c>
      <c r="AK1542" t="str" cm="1">
        <f t="array" ref="AK1542">_xlfn.LET(
  _xlpm.txt,TRIM(Raw_Data!F1542),
  _xlpm.norm,SUBSTITUTE(SUBSTITUTE(_xlpm.txt,"-","/"),".","/"),
  _xlpm.p,_xlfn.TEXTSPLIT(_xlpm.norm,"/"),
  _xlpm.a,VALUE(INDEX(_xlpm.p,1)),
  _xlpm.b,VALUE(INDEX(_xlpm.p,2)),
  IF(AND(_xlpm.a&lt;=12,_xlpm.b&lt;=12),"REVIEW_AMBIGUOUS","OK")
)</f>
        <v>OK</v>
      </c>
    </row>
    <row r="1543" spans="1:37">
      <c r="A1543" t="s">
        <v>4538</v>
      </c>
      <c r="B1543" t="s">
        <v>4538</v>
      </c>
      <c r="C1543" t="b">
        <v>0</v>
      </c>
      <c r="D1543" t="s">
        <v>7257</v>
      </c>
      <c r="E1543" t="s">
        <v>4539</v>
      </c>
      <c r="F1543" t="s">
        <v>4539</v>
      </c>
      <c r="G1543" t="s">
        <v>7303</v>
      </c>
      <c r="H1543" t="s">
        <v>538</v>
      </c>
      <c r="I1543" t="s">
        <v>538</v>
      </c>
      <c r="J1543" t="s">
        <v>123</v>
      </c>
      <c r="K1543" t="s">
        <v>125</v>
      </c>
      <c r="L1543" t="s">
        <v>125</v>
      </c>
      <c r="M1543">
        <f>IF(UPPER(TRIM(Table2[[#This Row],[Status_Clean]]))="CONVERTED",1,0)</f>
        <v>0</v>
      </c>
      <c r="N1543">
        <f>IF(ISNUMBER(MATCH(UPPER(TRIM(Table2[[#This Row],[Status_Clean]])),{"CONTACTED","QUALIFIED","CONVERTED"},0)),1,0)</f>
        <v>1</v>
      </c>
      <c r="O1543" cm="1">
        <f t="array" ref="O1543">_xlfn.SWITCH(UPPER(TRIM(Table2[[#This Row],[Status_Clean]])),"NEW",1,"CONTACTED",2,"QUALIFIED",3,"CONVERTED",4,"LOST",5,99)</f>
        <v>2</v>
      </c>
      <c r="P1543">
        <v>44996</v>
      </c>
      <c r="Q1543" t="s">
        <v>7480</v>
      </c>
      <c r="R1543" t="s">
        <v>7480</v>
      </c>
      <c r="S1543">
        <v>44996</v>
      </c>
      <c r="T1543" t="s">
        <v>7261</v>
      </c>
      <c r="U1543">
        <v>44996</v>
      </c>
      <c r="V1543" t="s">
        <v>7295</v>
      </c>
      <c r="W1543" t="s">
        <v>7263</v>
      </c>
      <c r="X1543" t="s">
        <v>7284</v>
      </c>
      <c r="Y1543" t="s">
        <v>7278</v>
      </c>
      <c r="Z1543" t="s">
        <v>1162</v>
      </c>
      <c r="AA1543">
        <v>66.400000000000006</v>
      </c>
      <c r="AB1543" t="str" cm="1">
        <f t="array" ref="AB1543">_xlfn.LET(_xlpm.x,IFERROR(VALUE(Table2[[#This Row],[Response_Time_Hours]]),""),IF(_xlpm.x="","CHECK",_xlfn.IFS(_xlpm.x&lt;=1,"Immediate",_xlpm.x&lt;=6,"Fast",_xlpm.x&lt;=24,"Moderate",_xlpm.x&gt;24,"Delayed")))</f>
        <v>Delayed</v>
      </c>
      <c r="AC1543">
        <v>5</v>
      </c>
      <c r="AD1543" t="str" cm="1">
        <f t="array" ref="AD1543">IF(Table2[[#This Row],[Interaction_Count_Final]]="","N/A",_xlfn.IFS(Table2[[#This Row],[Interaction_Count_Final]]&lt;=2,"Low",Table2[[#This Row],[Interaction_Count_Final]]&lt;=5,"Medium",Table2[[#This Row],[Interaction_Count_Final]]&gt;=6,"High",TRUE,"CHECK"))</f>
        <v>Medium</v>
      </c>
      <c r="AE1543" t="s">
        <v>7273</v>
      </c>
      <c r="AF1543" t="b">
        <v>1</v>
      </c>
      <c r="AG1543" t="b">
        <v>1</v>
      </c>
      <c r="AH1543">
        <v>1935</v>
      </c>
      <c r="AI1543">
        <v>44996</v>
      </c>
      <c r="AJ1543" t="b">
        <v>1</v>
      </c>
      <c r="AK1543" t="e" cm="1">
        <f t="array" ref="AK1543">_xlfn.LET(
  _xlpm.txt,TRIM(Raw_Data!F1543),
  _xlpm.norm,SUBSTITUTE(SUBSTITUTE(_xlpm.txt,"-","/"),".","/"),
  _xlpm.p,_xlfn.TEXTSPLIT(_xlpm.norm,"/"),
  _xlpm.a,VALUE(INDEX(_xlpm.p,1)),
  _xlpm.b,VALUE(INDEX(_xlpm.p,2)),
  IF(AND(_xlpm.a&lt;=12,_xlpm.b&lt;=12),"REVIEW_AMBIGUOUS","OK")
)</f>
        <v>#REF!</v>
      </c>
    </row>
    <row r="1544" spans="1:37">
      <c r="A1544" t="s">
        <v>4540</v>
      </c>
      <c r="B1544" t="s">
        <v>4540</v>
      </c>
      <c r="C1544" t="b">
        <v>0</v>
      </c>
      <c r="D1544" t="s">
        <v>7257</v>
      </c>
      <c r="E1544" t="s">
        <v>4541</v>
      </c>
      <c r="F1544" t="s">
        <v>4541</v>
      </c>
      <c r="G1544" t="s">
        <v>7280</v>
      </c>
      <c r="H1544" t="s">
        <v>363</v>
      </c>
      <c r="I1544" t="s">
        <v>363</v>
      </c>
      <c r="J1544" t="s">
        <v>363</v>
      </c>
      <c r="K1544" t="s">
        <v>7365</v>
      </c>
      <c r="L1544" t="s">
        <v>250</v>
      </c>
      <c r="M1544">
        <f>IF(UPPER(TRIM(Table2[[#This Row],[Status_Clean]]))="CONVERTED",1,0)</f>
        <v>1</v>
      </c>
      <c r="N1544">
        <f>IF(ISNUMBER(MATCH(UPPER(TRIM(Table2[[#This Row],[Status_Clean]])),{"CONTACTED","QUALIFIED","CONVERTED"},0)),1,0)</f>
        <v>1</v>
      </c>
      <c r="O1544" cm="1">
        <f t="array" ref="O1544">_xlfn.SWITCH(UPPER(TRIM(Table2[[#This Row],[Status_Clean]])),"NEW",1,"CONTACTED",2,"QUALIFIED",3,"CONVERTED",4,"LOST",5,99)</f>
        <v>4</v>
      </c>
      <c r="P1544">
        <v>44927</v>
      </c>
      <c r="Q1544" t="s">
        <v>7779</v>
      </c>
      <c r="R1544" t="s">
        <v>7779</v>
      </c>
      <c r="S1544">
        <v>44927</v>
      </c>
      <c r="T1544" t="s">
        <v>7261</v>
      </c>
      <c r="U1544">
        <v>44927</v>
      </c>
      <c r="V1544" t="s">
        <v>7317</v>
      </c>
      <c r="W1544" t="s">
        <v>7263</v>
      </c>
      <c r="X1544" t="s">
        <v>7284</v>
      </c>
      <c r="Y1544" t="s">
        <v>7293</v>
      </c>
      <c r="Z1544" t="s">
        <v>4542</v>
      </c>
      <c r="AA1544">
        <v>3.4</v>
      </c>
      <c r="AB1544" t="str" cm="1">
        <f t="array" ref="AB1544">_xlfn.LET(_xlpm.x,IFERROR(VALUE(Table2[[#This Row],[Response_Time_Hours]]),""),IF(_xlpm.x="","CHECK",_xlfn.IFS(_xlpm.x&lt;=1,"Immediate",_xlpm.x&lt;=6,"Fast",_xlpm.x&lt;=24,"Moderate",_xlpm.x&gt;24,"Delayed")))</f>
        <v>Fast</v>
      </c>
      <c r="AC1544">
        <v>35</v>
      </c>
      <c r="AD1544" t="str" cm="1">
        <f t="array" ref="AD1544">IF(Table2[[#This Row],[Interaction_Count_Final]]="","N/A",_xlfn.IFS(Table2[[#This Row],[Interaction_Count_Final]]&lt;=2,"Low",Table2[[#This Row],[Interaction_Count_Final]]&lt;=5,"Medium",Table2[[#This Row],[Interaction_Count_Final]]&gt;=6,"High",TRUE,"CHECK"))</f>
        <v>High</v>
      </c>
      <c r="AE1544" t="s">
        <v>7266</v>
      </c>
      <c r="AF1544" t="b">
        <v>1</v>
      </c>
      <c r="AG1544" t="b">
        <v>1</v>
      </c>
      <c r="AH1544">
        <v>1936</v>
      </c>
      <c r="AI1544">
        <v>44927</v>
      </c>
      <c r="AJ1544" t="b">
        <v>1</v>
      </c>
      <c r="AK1544" t="e" cm="1">
        <f t="array" ref="AK1544">_xlfn.LET(
  _xlpm.txt,TRIM(Raw_Data!F1544),
  _xlpm.norm,SUBSTITUTE(SUBSTITUTE(_xlpm.txt,"-","/"),".","/"),
  _xlpm.p,_xlfn.TEXTSPLIT(_xlpm.norm,"/"),
  _xlpm.a,VALUE(INDEX(_xlpm.p,1)),
  _xlpm.b,VALUE(INDEX(_xlpm.p,2)),
  IF(AND(_xlpm.a&lt;=12,_xlpm.b&lt;=12),"REVIEW_AMBIGUOUS","OK")
)</f>
        <v>#REF!</v>
      </c>
    </row>
    <row r="1545" spans="1:37">
      <c r="A1545" t="s">
        <v>4543</v>
      </c>
      <c r="B1545" t="s">
        <v>4543</v>
      </c>
      <c r="C1545" t="b">
        <v>0</v>
      </c>
      <c r="D1545" t="s">
        <v>7257</v>
      </c>
      <c r="E1545" t="s">
        <v>4544</v>
      </c>
      <c r="F1545" t="s">
        <v>4544</v>
      </c>
      <c r="G1545" t="s">
        <v>7280</v>
      </c>
      <c r="H1545" t="s">
        <v>1165</v>
      </c>
      <c r="I1545" t="s">
        <v>1165</v>
      </c>
      <c r="J1545" t="s">
        <v>101</v>
      </c>
      <c r="K1545" t="s">
        <v>250</v>
      </c>
      <c r="L1545" t="s">
        <v>250</v>
      </c>
      <c r="M1545">
        <f>IF(UPPER(TRIM(Table2[[#This Row],[Status_Clean]]))="CONVERTED",1,0)</f>
        <v>1</v>
      </c>
      <c r="N1545">
        <f>IF(ISNUMBER(MATCH(UPPER(TRIM(Table2[[#This Row],[Status_Clean]])),{"CONTACTED","QUALIFIED","CONVERTED"},0)),1,0)</f>
        <v>1</v>
      </c>
      <c r="O1545" cm="1">
        <f t="array" ref="O1545">_xlfn.SWITCH(UPPER(TRIM(Table2[[#This Row],[Status_Clean]])),"NEW",1,"CONTACTED",2,"QUALIFIED",3,"CONVERTED",4,"LOST",5,99)</f>
        <v>4</v>
      </c>
      <c r="P1545" t="s">
        <v>4545</v>
      </c>
      <c r="Q1545" t="s">
        <v>8397</v>
      </c>
      <c r="R1545" t="s">
        <v>8397</v>
      </c>
      <c r="S1545">
        <v>45637</v>
      </c>
      <c r="T1545" t="s">
        <v>7261</v>
      </c>
      <c r="U1545">
        <v>45637</v>
      </c>
      <c r="V1545" t="s">
        <v>7262</v>
      </c>
      <c r="W1545" t="s">
        <v>7271</v>
      </c>
      <c r="X1545" t="s">
        <v>7264</v>
      </c>
      <c r="Y1545" t="s">
        <v>7272</v>
      </c>
      <c r="Z1545" t="s">
        <v>4546</v>
      </c>
      <c r="AA1545">
        <v>41.1</v>
      </c>
      <c r="AB1545" t="str" cm="1">
        <f t="array" ref="AB1545">_xlfn.LET(_xlpm.x,IFERROR(VALUE(Table2[[#This Row],[Response_Time_Hours]]),""),IF(_xlpm.x="","CHECK",_xlfn.IFS(_xlpm.x&lt;=1,"Immediate",_xlpm.x&lt;=6,"Fast",_xlpm.x&lt;=24,"Moderate",_xlpm.x&gt;24,"Delayed")))</f>
        <v>Delayed</v>
      </c>
      <c r="AC1545">
        <v>16</v>
      </c>
      <c r="AD1545" t="str" cm="1">
        <f t="array" ref="AD1545">IF(Table2[[#This Row],[Interaction_Count_Final]]="","N/A",_xlfn.IFS(Table2[[#This Row],[Interaction_Count_Final]]&lt;=2,"Low",Table2[[#This Row],[Interaction_Count_Final]]&lt;=5,"Medium",Table2[[#This Row],[Interaction_Count_Final]]&gt;=6,"High",TRUE,"CHECK"))</f>
        <v>High</v>
      </c>
      <c r="AE1545" t="s">
        <v>7273</v>
      </c>
      <c r="AF1545" t="b">
        <v>1</v>
      </c>
      <c r="AG1545" t="b">
        <v>1</v>
      </c>
      <c r="AH1545">
        <v>1937</v>
      </c>
      <c r="AI1545">
        <v>45637</v>
      </c>
      <c r="AJ1545" t="b">
        <v>1</v>
      </c>
      <c r="AK1545" t="e" cm="1">
        <f t="array" ref="AK1545">_xlfn.LET(
  _xlpm.txt,TRIM(Raw_Data!F1545),
  _xlpm.norm,SUBSTITUTE(SUBSTITUTE(_xlpm.txt,"-","/"),".","/"),
  _xlpm.p,_xlfn.TEXTSPLIT(_xlpm.norm,"/"),
  _xlpm.a,VALUE(INDEX(_xlpm.p,1)),
  _xlpm.b,VALUE(INDEX(_xlpm.p,2)),
  IF(AND(_xlpm.a&lt;=12,_xlpm.b&lt;=12),"REVIEW_AMBIGUOUS","OK")
)</f>
        <v>#REF!</v>
      </c>
    </row>
    <row r="1546" spans="1:37">
      <c r="A1546" t="s">
        <v>4547</v>
      </c>
      <c r="B1546" t="s">
        <v>4547</v>
      </c>
      <c r="C1546" t="b">
        <v>0</v>
      </c>
      <c r="D1546" t="s">
        <v>7257</v>
      </c>
      <c r="E1546" t="s">
        <v>4548</v>
      </c>
      <c r="F1546" t="s">
        <v>4548</v>
      </c>
      <c r="G1546" t="s">
        <v>7258</v>
      </c>
      <c r="H1546" t="s">
        <v>101</v>
      </c>
      <c r="I1546" t="s">
        <v>101</v>
      </c>
      <c r="J1546" t="s">
        <v>101</v>
      </c>
      <c r="K1546" t="s">
        <v>7281</v>
      </c>
      <c r="L1546" t="s">
        <v>125</v>
      </c>
      <c r="M1546">
        <f>IF(UPPER(TRIM(Table2[[#This Row],[Status_Clean]]))="CONVERTED",1,0)</f>
        <v>0</v>
      </c>
      <c r="N1546">
        <f>IF(ISNUMBER(MATCH(UPPER(TRIM(Table2[[#This Row],[Status_Clean]])),{"CONTACTED","QUALIFIED","CONVERTED"},0)),1,0)</f>
        <v>1</v>
      </c>
      <c r="O1546" cm="1">
        <f t="array" ref="O1546">_xlfn.SWITCH(UPPER(TRIM(Table2[[#This Row],[Status_Clean]])),"NEW",1,"CONTACTED",2,"QUALIFIED",3,"CONVERTED",4,"LOST",5,99)</f>
        <v>2</v>
      </c>
      <c r="P1546">
        <v>45539</v>
      </c>
      <c r="Q1546" t="s">
        <v>7939</v>
      </c>
      <c r="R1546" t="s">
        <v>7939</v>
      </c>
      <c r="S1546">
        <v>45539</v>
      </c>
      <c r="T1546" t="s">
        <v>7261</v>
      </c>
      <c r="U1546">
        <v>45539</v>
      </c>
      <c r="V1546" t="s">
        <v>7287</v>
      </c>
      <c r="W1546" t="s">
        <v>7271</v>
      </c>
      <c r="X1546" t="s">
        <v>7288</v>
      </c>
      <c r="Y1546" t="s">
        <v>7272</v>
      </c>
      <c r="Z1546" t="s">
        <v>4549</v>
      </c>
      <c r="AA1546">
        <v>15.2</v>
      </c>
      <c r="AB1546" t="str" cm="1">
        <f t="array" ref="AB1546">_xlfn.LET(_xlpm.x,IFERROR(VALUE(Table2[[#This Row],[Response_Time_Hours]]),""),IF(_xlpm.x="","CHECK",_xlfn.IFS(_xlpm.x&lt;=1,"Immediate",_xlpm.x&lt;=6,"Fast",_xlpm.x&lt;=24,"Moderate",_xlpm.x&gt;24,"Delayed")))</f>
        <v>Moderate</v>
      </c>
      <c r="AC1546">
        <v>44</v>
      </c>
      <c r="AD1546" t="str" cm="1">
        <f t="array" ref="AD1546">IF(Table2[[#This Row],[Interaction_Count_Final]]="","N/A",_xlfn.IFS(Table2[[#This Row],[Interaction_Count_Final]]&lt;=2,"Low",Table2[[#This Row],[Interaction_Count_Final]]&lt;=5,"Medium",Table2[[#This Row],[Interaction_Count_Final]]&gt;=6,"High",TRUE,"CHECK"))</f>
        <v>High</v>
      </c>
      <c r="AE1546" t="s">
        <v>7266</v>
      </c>
      <c r="AF1546" t="b">
        <v>1</v>
      </c>
      <c r="AG1546" t="b">
        <v>1</v>
      </c>
      <c r="AH1546">
        <v>1938</v>
      </c>
      <c r="AI1546">
        <v>45539</v>
      </c>
      <c r="AJ1546" t="b">
        <v>1</v>
      </c>
      <c r="AK1546" t="e" cm="1">
        <f t="array" ref="AK1546">_xlfn.LET(
  _xlpm.txt,TRIM(Raw_Data!F1546),
  _xlpm.norm,SUBSTITUTE(SUBSTITUTE(_xlpm.txt,"-","/"),".","/"),
  _xlpm.p,_xlfn.TEXTSPLIT(_xlpm.norm,"/"),
  _xlpm.a,VALUE(INDEX(_xlpm.p,1)),
  _xlpm.b,VALUE(INDEX(_xlpm.p,2)),
  IF(AND(_xlpm.a&lt;=12,_xlpm.b&lt;=12),"REVIEW_AMBIGUOUS","OK")
)</f>
        <v>#REF!</v>
      </c>
    </row>
    <row r="1547" spans="1:37">
      <c r="A1547" t="s">
        <v>4550</v>
      </c>
      <c r="B1547" t="s">
        <v>4550</v>
      </c>
      <c r="C1547" t="b">
        <v>0</v>
      </c>
      <c r="D1547" t="s">
        <v>7257</v>
      </c>
      <c r="E1547" t="s">
        <v>4551</v>
      </c>
      <c r="F1547" t="s">
        <v>4551</v>
      </c>
      <c r="G1547" t="s">
        <v>7258</v>
      </c>
      <c r="H1547" t="s">
        <v>123</v>
      </c>
      <c r="I1547" t="s">
        <v>123</v>
      </c>
      <c r="J1547" t="s">
        <v>123</v>
      </c>
      <c r="K1547" t="s">
        <v>193</v>
      </c>
      <c r="L1547" t="s">
        <v>193</v>
      </c>
      <c r="M1547">
        <f>IF(UPPER(TRIM(Table2[[#This Row],[Status_Clean]]))="CONVERTED",1,0)</f>
        <v>0</v>
      </c>
      <c r="N1547">
        <f>IF(ISNUMBER(MATCH(UPPER(TRIM(Table2[[#This Row],[Status_Clean]])),{"CONTACTED","QUALIFIED","CONVERTED"},0)),1,0)</f>
        <v>0</v>
      </c>
      <c r="O1547" cm="1">
        <f t="array" ref="O1547">_xlfn.SWITCH(UPPER(TRIM(Table2[[#This Row],[Status_Clean]])),"NEW",1,"CONTACTED",2,"QUALIFIED",3,"CONVERTED",4,"LOST",5,99)</f>
        <v>1</v>
      </c>
      <c r="P1547">
        <v>45177</v>
      </c>
      <c r="Q1547" t="s">
        <v>7830</v>
      </c>
      <c r="R1547" t="s">
        <v>7830</v>
      </c>
      <c r="S1547">
        <v>45177</v>
      </c>
      <c r="T1547" t="s">
        <v>7261</v>
      </c>
      <c r="U1547">
        <v>45177</v>
      </c>
      <c r="V1547" t="s">
        <v>7287</v>
      </c>
      <c r="W1547" t="s">
        <v>7263</v>
      </c>
      <c r="X1547" t="s">
        <v>7288</v>
      </c>
      <c r="Y1547" t="s">
        <v>7312</v>
      </c>
      <c r="Z1547" t="s">
        <v>1140</v>
      </c>
      <c r="AA1547">
        <v>48</v>
      </c>
      <c r="AB1547" t="str" cm="1">
        <f t="array" ref="AB1547">_xlfn.LET(_xlpm.x,IFERROR(VALUE(Table2[[#This Row],[Response_Time_Hours]]),""),IF(_xlpm.x="","CHECK",_xlfn.IFS(_xlpm.x&lt;=1,"Immediate",_xlpm.x&lt;=6,"Fast",_xlpm.x&lt;=24,"Moderate",_xlpm.x&gt;24,"Delayed")))</f>
        <v>Delayed</v>
      </c>
      <c r="AC1547">
        <v>28</v>
      </c>
      <c r="AD1547" t="str" cm="1">
        <f t="array" ref="AD1547">IF(Table2[[#This Row],[Interaction_Count_Final]]="","N/A",_xlfn.IFS(Table2[[#This Row],[Interaction_Count_Final]]&lt;=2,"Low",Table2[[#This Row],[Interaction_Count_Final]]&lt;=5,"Medium",Table2[[#This Row],[Interaction_Count_Final]]&gt;=6,"High",TRUE,"CHECK"))</f>
        <v>High</v>
      </c>
      <c r="AE1547" t="s">
        <v>7266</v>
      </c>
      <c r="AF1547" t="b">
        <v>1</v>
      </c>
      <c r="AG1547" t="b">
        <v>1</v>
      </c>
      <c r="AH1547">
        <v>1939</v>
      </c>
      <c r="AI1547">
        <v>45177</v>
      </c>
      <c r="AJ1547" t="b">
        <v>1</v>
      </c>
      <c r="AK1547" t="e" cm="1">
        <f t="array" ref="AK1547">_xlfn.LET(
  _xlpm.txt,TRIM(Raw_Data!F1547),
  _xlpm.norm,SUBSTITUTE(SUBSTITUTE(_xlpm.txt,"-","/"),".","/"),
  _xlpm.p,_xlfn.TEXTSPLIT(_xlpm.norm,"/"),
  _xlpm.a,VALUE(INDEX(_xlpm.p,1)),
  _xlpm.b,VALUE(INDEX(_xlpm.p,2)),
  IF(AND(_xlpm.a&lt;=12,_xlpm.b&lt;=12),"REVIEW_AMBIGUOUS","OK")
)</f>
        <v>#REF!</v>
      </c>
    </row>
    <row r="1548" spans="1:37">
      <c r="A1548" t="s">
        <v>4552</v>
      </c>
      <c r="B1548" t="s">
        <v>4552</v>
      </c>
      <c r="C1548" t="b">
        <v>0</v>
      </c>
      <c r="D1548" t="s">
        <v>7257</v>
      </c>
      <c r="E1548" t="s">
        <v>4553</v>
      </c>
      <c r="F1548" t="s">
        <v>4553</v>
      </c>
      <c r="G1548" t="s">
        <v>7303</v>
      </c>
      <c r="H1548" t="s">
        <v>342</v>
      </c>
      <c r="I1548" t="s">
        <v>342</v>
      </c>
      <c r="J1548" t="s">
        <v>254</v>
      </c>
      <c r="K1548" t="s">
        <v>125</v>
      </c>
      <c r="L1548" t="s">
        <v>125</v>
      </c>
      <c r="M1548">
        <f>IF(UPPER(TRIM(Table2[[#This Row],[Status_Clean]]))="CONVERTED",1,0)</f>
        <v>0</v>
      </c>
      <c r="N1548">
        <f>IF(ISNUMBER(MATCH(UPPER(TRIM(Table2[[#This Row],[Status_Clean]])),{"CONTACTED","QUALIFIED","CONVERTED"},0)),1,0)</f>
        <v>1</v>
      </c>
      <c r="O1548" cm="1">
        <f t="array" ref="O1548">_xlfn.SWITCH(UPPER(TRIM(Table2[[#This Row],[Status_Clean]])),"NEW",1,"CONTACTED",2,"QUALIFIED",3,"CONVERTED",4,"LOST",5,99)</f>
        <v>2</v>
      </c>
      <c r="P1548" t="s">
        <v>4554</v>
      </c>
      <c r="Q1548" t="s">
        <v>7765</v>
      </c>
      <c r="R1548" t="s">
        <v>7765</v>
      </c>
      <c r="S1548">
        <v>45576</v>
      </c>
      <c r="T1548" t="s">
        <v>7261</v>
      </c>
      <c r="U1548">
        <v>45576</v>
      </c>
      <c r="V1548" t="s">
        <v>7270</v>
      </c>
      <c r="W1548" t="s">
        <v>7271</v>
      </c>
      <c r="X1548" t="s">
        <v>7264</v>
      </c>
      <c r="Y1548" t="s">
        <v>7312</v>
      </c>
      <c r="Z1548" t="s">
        <v>1586</v>
      </c>
      <c r="AA1548">
        <v>1.5</v>
      </c>
      <c r="AB1548" t="str" cm="1">
        <f t="array" ref="AB1548">_xlfn.LET(_xlpm.x,IFERROR(VALUE(Table2[[#This Row],[Response_Time_Hours]]),""),IF(_xlpm.x="","CHECK",_xlfn.IFS(_xlpm.x&lt;=1,"Immediate",_xlpm.x&lt;=6,"Fast",_xlpm.x&lt;=24,"Moderate",_xlpm.x&gt;24,"Delayed")))</f>
        <v>Fast</v>
      </c>
      <c r="AC1548">
        <v>22</v>
      </c>
      <c r="AD1548" t="str" cm="1">
        <f t="array" ref="AD1548">IF(Table2[[#This Row],[Interaction_Count_Final]]="","N/A",_xlfn.IFS(Table2[[#This Row],[Interaction_Count_Final]]&lt;=2,"Low",Table2[[#This Row],[Interaction_Count_Final]]&lt;=5,"Medium",Table2[[#This Row],[Interaction_Count_Final]]&gt;=6,"High",TRUE,"CHECK"))</f>
        <v>High</v>
      </c>
      <c r="AE1548" t="s">
        <v>7289</v>
      </c>
      <c r="AF1548" t="b">
        <v>1</v>
      </c>
      <c r="AG1548" t="b">
        <v>1</v>
      </c>
      <c r="AH1548">
        <v>1940</v>
      </c>
      <c r="AI1548">
        <v>45576</v>
      </c>
      <c r="AJ1548" t="b">
        <v>1</v>
      </c>
      <c r="AK1548" t="str" cm="1">
        <f t="array" ref="AK1548">_xlfn.LET(
  _xlpm.txt,TRIM(Raw_Data!F1548),
  _xlpm.norm,SUBSTITUTE(SUBSTITUTE(_xlpm.txt,"-","/"),".","/"),
  _xlpm.p,_xlfn.TEXTSPLIT(_xlpm.norm,"/"),
  _xlpm.a,VALUE(INDEX(_xlpm.p,1)),
  _xlpm.b,VALUE(INDEX(_xlpm.p,2)),
  IF(AND(_xlpm.a&lt;=12,_xlpm.b&lt;=12),"REVIEW_AMBIGUOUS","OK")
)</f>
        <v>REVIEW_AMBIGUOUS</v>
      </c>
    </row>
    <row r="1549" spans="1:37">
      <c r="A1549" t="s">
        <v>4555</v>
      </c>
      <c r="B1549" t="s">
        <v>4555</v>
      </c>
      <c r="C1549" t="b">
        <v>1</v>
      </c>
      <c r="D1549" t="s">
        <v>7257</v>
      </c>
      <c r="E1549" t="s">
        <v>8398</v>
      </c>
      <c r="F1549" t="s">
        <v>8398</v>
      </c>
      <c r="G1549" t="s">
        <v>7303</v>
      </c>
      <c r="H1549" t="s">
        <v>404</v>
      </c>
      <c r="I1549" t="s">
        <v>404</v>
      </c>
      <c r="J1549" t="s">
        <v>363</v>
      </c>
      <c r="K1549" t="s">
        <v>71</v>
      </c>
      <c r="L1549" t="s">
        <v>71</v>
      </c>
      <c r="M1549">
        <f>IF(UPPER(TRIM(Table2[[#This Row],[Status_Clean]]))="CONVERTED",1,0)</f>
        <v>0</v>
      </c>
      <c r="N1549">
        <f>IF(ISNUMBER(MATCH(UPPER(TRIM(Table2[[#This Row],[Status_Clean]])),{"CONTACTED","QUALIFIED","CONVERTED"},0)),1,0)</f>
        <v>1</v>
      </c>
      <c r="O1549" cm="1">
        <f t="array" ref="O1549">_xlfn.SWITCH(UPPER(TRIM(Table2[[#This Row],[Status_Clean]])),"NEW",1,"CONTACTED",2,"QUALIFIED",3,"CONVERTED",4,"LOST",5,99)</f>
        <v>3</v>
      </c>
      <c r="P1549" t="s">
        <v>4557</v>
      </c>
      <c r="Q1549" t="s">
        <v>4557</v>
      </c>
      <c r="R1549" t="s">
        <v>4557</v>
      </c>
      <c r="S1549">
        <v>45395</v>
      </c>
      <c r="T1549" t="s">
        <v>7261</v>
      </c>
      <c r="U1549">
        <v>45395</v>
      </c>
      <c r="V1549" t="s">
        <v>7297</v>
      </c>
      <c r="W1549" t="s">
        <v>7271</v>
      </c>
      <c r="X1549" t="s">
        <v>7277</v>
      </c>
      <c r="Y1549" t="s">
        <v>7278</v>
      </c>
      <c r="Z1549" t="s">
        <v>4097</v>
      </c>
      <c r="AA1549">
        <v>18.7</v>
      </c>
      <c r="AB1549" t="str" cm="1">
        <f t="array" ref="AB1549">_xlfn.LET(_xlpm.x,IFERROR(VALUE(Table2[[#This Row],[Response_Time_Hours]]),""),IF(_xlpm.x="","CHECK",_xlfn.IFS(_xlpm.x&lt;=1,"Immediate",_xlpm.x&lt;=6,"Fast",_xlpm.x&lt;=24,"Moderate",_xlpm.x&gt;24,"Delayed")))</f>
        <v>Moderate</v>
      </c>
      <c r="AC1549">
        <v>37</v>
      </c>
      <c r="AD1549" t="str" cm="1">
        <f t="array" ref="AD1549">IF(Table2[[#This Row],[Interaction_Count_Final]]="","N/A",_xlfn.IFS(Table2[[#This Row],[Interaction_Count_Final]]&lt;=2,"Low",Table2[[#This Row],[Interaction_Count_Final]]&lt;=5,"Medium",Table2[[#This Row],[Interaction_Count_Final]]&gt;=6,"High",TRUE,"CHECK"))</f>
        <v>High</v>
      </c>
      <c r="AE1549" t="s">
        <v>7273</v>
      </c>
      <c r="AF1549" t="b">
        <v>1</v>
      </c>
      <c r="AG1549" t="b">
        <v>1</v>
      </c>
      <c r="AH1549">
        <v>1941</v>
      </c>
      <c r="AI1549">
        <v>45395</v>
      </c>
      <c r="AJ1549" t="b">
        <v>1</v>
      </c>
      <c r="AK1549" t="str" cm="1">
        <f t="array" ref="AK1549">_xlfn.LET(
  _xlpm.txt,TRIM(Raw_Data!F1549),
  _xlpm.norm,SUBSTITUTE(SUBSTITUTE(_xlpm.txt,"-","/"),".","/"),
  _xlpm.p,_xlfn.TEXTSPLIT(_xlpm.norm,"/"),
  _xlpm.a,VALUE(INDEX(_xlpm.p,1)),
  _xlpm.b,VALUE(INDEX(_xlpm.p,2)),
  IF(AND(_xlpm.a&lt;=12,_xlpm.b&lt;=12),"REVIEW_AMBIGUOUS","OK")
)</f>
        <v>OK</v>
      </c>
    </row>
    <row r="1550" spans="1:37">
      <c r="A1550" t="s">
        <v>4558</v>
      </c>
      <c r="B1550" t="s">
        <v>4558</v>
      </c>
      <c r="C1550" t="b">
        <v>0</v>
      </c>
      <c r="D1550" t="s">
        <v>7257</v>
      </c>
      <c r="E1550" t="s">
        <v>4559</v>
      </c>
      <c r="F1550" t="s">
        <v>4559</v>
      </c>
      <c r="G1550" t="s">
        <v>7268</v>
      </c>
      <c r="H1550" t="s">
        <v>69</v>
      </c>
      <c r="I1550" t="s">
        <v>69</v>
      </c>
      <c r="J1550" t="s">
        <v>69</v>
      </c>
      <c r="K1550" t="s">
        <v>125</v>
      </c>
      <c r="L1550" t="s">
        <v>125</v>
      </c>
      <c r="M1550">
        <f>IF(UPPER(TRIM(Table2[[#This Row],[Status_Clean]]))="CONVERTED",1,0)</f>
        <v>0</v>
      </c>
      <c r="N1550">
        <f>IF(ISNUMBER(MATCH(UPPER(TRIM(Table2[[#This Row],[Status_Clean]])),{"CONTACTED","QUALIFIED","CONVERTED"},0)),1,0)</f>
        <v>1</v>
      </c>
      <c r="O1550" cm="1">
        <f t="array" ref="O1550">_xlfn.SWITCH(UPPER(TRIM(Table2[[#This Row],[Status_Clean]])),"NEW",1,"CONTACTED",2,"QUALIFIED",3,"CONVERTED",4,"LOST",5,99)</f>
        <v>2</v>
      </c>
      <c r="P1550" t="s">
        <v>1748</v>
      </c>
      <c r="Q1550" t="s">
        <v>7774</v>
      </c>
      <c r="R1550" t="s">
        <v>7774</v>
      </c>
      <c r="S1550">
        <v>45432</v>
      </c>
      <c r="T1550" t="s">
        <v>7261</v>
      </c>
      <c r="U1550">
        <v>45432</v>
      </c>
      <c r="V1550" t="s">
        <v>7314</v>
      </c>
      <c r="W1550" t="s">
        <v>7271</v>
      </c>
      <c r="X1550" t="s">
        <v>7277</v>
      </c>
      <c r="Y1550" t="s">
        <v>7298</v>
      </c>
      <c r="Z1550" t="s">
        <v>706</v>
      </c>
      <c r="AA1550">
        <v>43.4</v>
      </c>
      <c r="AB1550" t="str" cm="1">
        <f t="array" ref="AB1550">_xlfn.LET(_xlpm.x,IFERROR(VALUE(Table2[[#This Row],[Response_Time_Hours]]),""),IF(_xlpm.x="","CHECK",_xlfn.IFS(_xlpm.x&lt;=1,"Immediate",_xlpm.x&lt;=6,"Fast",_xlpm.x&lt;=24,"Moderate",_xlpm.x&gt;24,"Delayed")))</f>
        <v>Delayed</v>
      </c>
      <c r="AC1550">
        <v>29</v>
      </c>
      <c r="AD1550" t="str" cm="1">
        <f t="array" ref="AD1550">IF(Table2[[#This Row],[Interaction_Count_Final]]="","N/A",_xlfn.IFS(Table2[[#This Row],[Interaction_Count_Final]]&lt;=2,"Low",Table2[[#This Row],[Interaction_Count_Final]]&lt;=5,"Medium",Table2[[#This Row],[Interaction_Count_Final]]&gt;=6,"High",TRUE,"CHECK"))</f>
        <v>High</v>
      </c>
      <c r="AE1550" t="s">
        <v>7273</v>
      </c>
      <c r="AF1550" t="b">
        <v>1</v>
      </c>
      <c r="AG1550" t="b">
        <v>1</v>
      </c>
      <c r="AH1550">
        <v>1942</v>
      </c>
      <c r="AI1550">
        <v>45432</v>
      </c>
      <c r="AJ1550" t="b">
        <v>1</v>
      </c>
      <c r="AK1550" t="str" cm="1">
        <f t="array" ref="AK1550">_xlfn.LET(
  _xlpm.txt,TRIM(Raw_Data!F1550),
  _xlpm.norm,SUBSTITUTE(SUBSTITUTE(_xlpm.txt,"-","/"),".","/"),
  _xlpm.p,_xlfn.TEXTSPLIT(_xlpm.norm,"/"),
  _xlpm.a,VALUE(INDEX(_xlpm.p,1)),
  _xlpm.b,VALUE(INDEX(_xlpm.p,2)),
  IF(AND(_xlpm.a&lt;=12,_xlpm.b&lt;=12),"REVIEW_AMBIGUOUS","OK")
)</f>
        <v>OK</v>
      </c>
    </row>
    <row r="1551" spans="1:37">
      <c r="A1551" t="s">
        <v>4560</v>
      </c>
      <c r="B1551" t="s">
        <v>4560</v>
      </c>
      <c r="C1551" t="b">
        <v>1</v>
      </c>
      <c r="D1551" t="s">
        <v>7257</v>
      </c>
      <c r="E1551" t="s">
        <v>4561</v>
      </c>
      <c r="F1551" t="s">
        <v>4561</v>
      </c>
      <c r="G1551" t="s">
        <v>7280</v>
      </c>
      <c r="H1551" t="s">
        <v>359</v>
      </c>
      <c r="I1551" t="s">
        <v>359</v>
      </c>
      <c r="J1551" t="s">
        <v>473</v>
      </c>
      <c r="K1551" t="s">
        <v>173</v>
      </c>
      <c r="L1551" t="s">
        <v>173</v>
      </c>
      <c r="M1551">
        <f>IF(UPPER(TRIM(Table2[[#This Row],[Status_Clean]]))="CONVERTED",1,0)</f>
        <v>0</v>
      </c>
      <c r="N1551">
        <f>IF(ISNUMBER(MATCH(UPPER(TRIM(Table2[[#This Row],[Status_Clean]])),{"CONTACTED","QUALIFIED","CONVERTED"},0)),1,0)</f>
        <v>0</v>
      </c>
      <c r="O1551" cm="1">
        <f t="array" ref="O1551">_xlfn.SWITCH(UPPER(TRIM(Table2[[#This Row],[Status_Clean]])),"NEW",1,"CONTACTED",2,"QUALIFIED",3,"CONVERTED",4,"LOST",5,99)</f>
        <v>5</v>
      </c>
      <c r="P1551" t="s">
        <v>4562</v>
      </c>
      <c r="Q1551" t="s">
        <v>8399</v>
      </c>
      <c r="R1551" t="s">
        <v>8399</v>
      </c>
      <c r="S1551">
        <v>44971</v>
      </c>
      <c r="T1551" t="s">
        <v>7261</v>
      </c>
      <c r="U1551">
        <v>44971</v>
      </c>
      <c r="V1551" t="s">
        <v>7283</v>
      </c>
      <c r="W1551" t="s">
        <v>7263</v>
      </c>
      <c r="X1551" t="s">
        <v>7284</v>
      </c>
      <c r="Y1551" t="s">
        <v>7265</v>
      </c>
      <c r="Z1551" t="s">
        <v>4309</v>
      </c>
      <c r="AA1551">
        <v>53.9</v>
      </c>
      <c r="AB1551" t="str" cm="1">
        <f t="array" ref="AB1551">_xlfn.LET(_xlpm.x,IFERROR(VALUE(Table2[[#This Row],[Response_Time_Hours]]),""),IF(_xlpm.x="","CHECK",_xlfn.IFS(_xlpm.x&lt;=1,"Immediate",_xlpm.x&lt;=6,"Fast",_xlpm.x&lt;=24,"Moderate",_xlpm.x&gt;24,"Delayed")))</f>
        <v>Delayed</v>
      </c>
      <c r="AC1551">
        <v>23</v>
      </c>
      <c r="AD1551" t="str" cm="1">
        <f t="array" ref="AD1551">IF(Table2[[#This Row],[Interaction_Count_Final]]="","N/A",_xlfn.IFS(Table2[[#This Row],[Interaction_Count_Final]]&lt;=2,"Low",Table2[[#This Row],[Interaction_Count_Final]]&lt;=5,"Medium",Table2[[#This Row],[Interaction_Count_Final]]&gt;=6,"High",TRUE,"CHECK"))</f>
        <v>High</v>
      </c>
      <c r="AE1551" t="s">
        <v>7289</v>
      </c>
      <c r="AF1551" t="b">
        <v>1</v>
      </c>
      <c r="AG1551" t="b">
        <v>1</v>
      </c>
      <c r="AH1551">
        <v>1943</v>
      </c>
      <c r="AI1551">
        <v>44971</v>
      </c>
      <c r="AJ1551" t="b">
        <v>1</v>
      </c>
      <c r="AK1551" t="e" cm="1">
        <f t="array" ref="AK1551">_xlfn.LET(
  _xlpm.txt,TRIM(Raw_Data!F1551),
  _xlpm.norm,SUBSTITUTE(SUBSTITUTE(_xlpm.txt,"-","/"),".","/"),
  _xlpm.p,_xlfn.TEXTSPLIT(_xlpm.norm,"/"),
  _xlpm.a,VALUE(INDEX(_xlpm.p,1)),
  _xlpm.b,VALUE(INDEX(_xlpm.p,2)),
  IF(AND(_xlpm.a&lt;=12,_xlpm.b&lt;=12),"REVIEW_AMBIGUOUS","OK")
)</f>
        <v>#REF!</v>
      </c>
    </row>
    <row r="1552" spans="1:37">
      <c r="A1552" t="s">
        <v>4563</v>
      </c>
      <c r="B1552" t="s">
        <v>4563</v>
      </c>
      <c r="C1552" t="b">
        <v>0</v>
      </c>
      <c r="D1552" t="s">
        <v>7257</v>
      </c>
      <c r="E1552" t="s">
        <v>4564</v>
      </c>
      <c r="F1552" t="s">
        <v>4564</v>
      </c>
      <c r="G1552" t="s">
        <v>7258</v>
      </c>
      <c r="H1552" t="s">
        <v>473</v>
      </c>
      <c r="I1552" t="s">
        <v>473</v>
      </c>
      <c r="J1552" t="s">
        <v>473</v>
      </c>
      <c r="K1552" t="s">
        <v>71</v>
      </c>
      <c r="L1552" t="s">
        <v>71</v>
      </c>
      <c r="M1552">
        <f>IF(UPPER(TRIM(Table2[[#This Row],[Status_Clean]]))="CONVERTED",1,0)</f>
        <v>0</v>
      </c>
      <c r="N1552">
        <f>IF(ISNUMBER(MATCH(UPPER(TRIM(Table2[[#This Row],[Status_Clean]])),{"CONTACTED","QUALIFIED","CONVERTED"},0)),1,0)</f>
        <v>1</v>
      </c>
      <c r="O1552" cm="1">
        <f t="array" ref="O1552">_xlfn.SWITCH(UPPER(TRIM(Table2[[#This Row],[Status_Clean]])),"NEW",1,"CONTACTED",2,"QUALIFIED",3,"CONVERTED",4,"LOST",5,99)</f>
        <v>3</v>
      </c>
      <c r="P1552">
        <v>45484</v>
      </c>
      <c r="Q1552" t="s">
        <v>7523</v>
      </c>
      <c r="R1552" t="s">
        <v>7523</v>
      </c>
      <c r="S1552">
        <v>45484</v>
      </c>
      <c r="T1552" t="s">
        <v>7261</v>
      </c>
      <c r="U1552">
        <v>45484</v>
      </c>
      <c r="V1552" t="s">
        <v>7305</v>
      </c>
      <c r="W1552" t="s">
        <v>7271</v>
      </c>
      <c r="X1552" t="s">
        <v>7288</v>
      </c>
      <c r="Y1552" t="s">
        <v>7285</v>
      </c>
      <c r="Z1552">
        <v>70.900000000000006</v>
      </c>
      <c r="AA1552">
        <v>70.900000000000006</v>
      </c>
      <c r="AB1552" t="str" cm="1">
        <f t="array" ref="AB1552">_xlfn.LET(_xlpm.x,IFERROR(VALUE(Table2[[#This Row],[Response_Time_Hours]]),""),IF(_xlpm.x="","CHECK",_xlfn.IFS(_xlpm.x&lt;=1,"Immediate",_xlpm.x&lt;=6,"Fast",_xlpm.x&lt;=24,"Moderate",_xlpm.x&gt;24,"Delayed")))</f>
        <v>Delayed</v>
      </c>
      <c r="AC1552">
        <v>34</v>
      </c>
      <c r="AD1552" t="str" cm="1">
        <f t="array" ref="AD1552">IF(Table2[[#This Row],[Interaction_Count_Final]]="","N/A",_xlfn.IFS(Table2[[#This Row],[Interaction_Count_Final]]&lt;=2,"Low",Table2[[#This Row],[Interaction_Count_Final]]&lt;=5,"Medium",Table2[[#This Row],[Interaction_Count_Final]]&gt;=6,"High",TRUE,"CHECK"))</f>
        <v>High</v>
      </c>
      <c r="AE1552" t="s">
        <v>7266</v>
      </c>
      <c r="AF1552" t="b">
        <v>1</v>
      </c>
      <c r="AG1552" t="b">
        <v>1</v>
      </c>
      <c r="AH1552">
        <v>1944</v>
      </c>
      <c r="AI1552">
        <v>45484</v>
      </c>
      <c r="AJ1552" t="b">
        <v>1</v>
      </c>
      <c r="AK1552" t="e" cm="1">
        <f t="array" ref="AK1552">_xlfn.LET(
  _xlpm.txt,TRIM(Raw_Data!F1552),
  _xlpm.norm,SUBSTITUTE(SUBSTITUTE(_xlpm.txt,"-","/"),".","/"),
  _xlpm.p,_xlfn.TEXTSPLIT(_xlpm.norm,"/"),
  _xlpm.a,VALUE(INDEX(_xlpm.p,1)),
  _xlpm.b,VALUE(INDEX(_xlpm.p,2)),
  IF(AND(_xlpm.a&lt;=12,_xlpm.b&lt;=12),"REVIEW_AMBIGUOUS","OK")
)</f>
        <v>#REF!</v>
      </c>
    </row>
    <row r="1553" spans="1:37">
      <c r="A1553" t="s">
        <v>4565</v>
      </c>
      <c r="B1553" t="s">
        <v>4565</v>
      </c>
      <c r="C1553" t="b">
        <v>0</v>
      </c>
      <c r="D1553" t="s">
        <v>7257</v>
      </c>
      <c r="E1553" t="s">
        <v>4566</v>
      </c>
      <c r="F1553" t="s">
        <v>4566</v>
      </c>
      <c r="G1553" t="s">
        <v>7274</v>
      </c>
      <c r="H1553" t="s">
        <v>342</v>
      </c>
      <c r="I1553" t="s">
        <v>342</v>
      </c>
      <c r="J1553" t="s">
        <v>254</v>
      </c>
      <c r="K1553" t="s">
        <v>7281</v>
      </c>
      <c r="L1553" t="s">
        <v>125</v>
      </c>
      <c r="M1553">
        <f>IF(UPPER(TRIM(Table2[[#This Row],[Status_Clean]]))="CONVERTED",1,0)</f>
        <v>0</v>
      </c>
      <c r="N1553">
        <f>IF(ISNUMBER(MATCH(UPPER(TRIM(Table2[[#This Row],[Status_Clean]])),{"CONTACTED","QUALIFIED","CONVERTED"},0)),1,0)</f>
        <v>1</v>
      </c>
      <c r="O1553" cm="1">
        <f t="array" ref="O1553">_xlfn.SWITCH(UPPER(TRIM(Table2[[#This Row],[Status_Clean]])),"NEW",1,"CONTACTED",2,"QUALIFIED",3,"CONVERTED",4,"LOST",5,99)</f>
        <v>2</v>
      </c>
      <c r="P1553">
        <v>45499</v>
      </c>
      <c r="Q1553" t="s">
        <v>7689</v>
      </c>
      <c r="R1553" t="s">
        <v>7689</v>
      </c>
      <c r="S1553">
        <v>45499</v>
      </c>
      <c r="T1553" t="s">
        <v>7261</v>
      </c>
      <c r="U1553">
        <v>45499</v>
      </c>
      <c r="V1553" t="s">
        <v>7305</v>
      </c>
      <c r="W1553" t="s">
        <v>7271</v>
      </c>
      <c r="X1553" t="s">
        <v>7288</v>
      </c>
      <c r="Y1553" t="s">
        <v>7312</v>
      </c>
      <c r="Z1553" t="s">
        <v>174</v>
      </c>
      <c r="AA1553">
        <v>19.200000000000003</v>
      </c>
      <c r="AB1553" t="str" cm="1">
        <f t="array" ref="AB1553">_xlfn.LET(_xlpm.x,IFERROR(VALUE(Table2[[#This Row],[Response_Time_Hours]]),""),IF(_xlpm.x="","CHECK",_xlfn.IFS(_xlpm.x&lt;=1,"Immediate",_xlpm.x&lt;=6,"Fast",_xlpm.x&lt;=24,"Moderate",_xlpm.x&gt;24,"Delayed")))</f>
        <v>Moderate</v>
      </c>
      <c r="AC1553">
        <v>30</v>
      </c>
      <c r="AD1553" t="str" cm="1">
        <f t="array" ref="AD1553">IF(Table2[[#This Row],[Interaction_Count_Final]]="","N/A",_xlfn.IFS(Table2[[#This Row],[Interaction_Count_Final]]&lt;=2,"Low",Table2[[#This Row],[Interaction_Count_Final]]&lt;=5,"Medium",Table2[[#This Row],[Interaction_Count_Final]]&gt;=6,"High",TRUE,"CHECK"))</f>
        <v>High</v>
      </c>
      <c r="AE1553" t="s">
        <v>7289</v>
      </c>
      <c r="AF1553" t="b">
        <v>1</v>
      </c>
      <c r="AG1553" t="b">
        <v>1</v>
      </c>
      <c r="AH1553">
        <v>1945</v>
      </c>
      <c r="AI1553">
        <v>45499</v>
      </c>
      <c r="AJ1553" t="b">
        <v>1</v>
      </c>
      <c r="AK1553" t="e" cm="1">
        <f t="array" ref="AK1553">_xlfn.LET(
  _xlpm.txt,TRIM(Raw_Data!F1553),
  _xlpm.norm,SUBSTITUTE(SUBSTITUTE(_xlpm.txt,"-","/"),".","/"),
  _xlpm.p,_xlfn.TEXTSPLIT(_xlpm.norm,"/"),
  _xlpm.a,VALUE(INDEX(_xlpm.p,1)),
  _xlpm.b,VALUE(INDEX(_xlpm.p,2)),
  IF(AND(_xlpm.a&lt;=12,_xlpm.b&lt;=12),"REVIEW_AMBIGUOUS","OK")
)</f>
        <v>#REF!</v>
      </c>
    </row>
    <row r="1554" spans="1:37">
      <c r="A1554" t="s">
        <v>4567</v>
      </c>
      <c r="B1554" t="s">
        <v>4567</v>
      </c>
      <c r="C1554" t="b">
        <v>1</v>
      </c>
      <c r="D1554" t="s">
        <v>7257</v>
      </c>
      <c r="E1554" t="s">
        <v>8400</v>
      </c>
      <c r="F1554" t="s">
        <v>8400</v>
      </c>
      <c r="G1554" t="s">
        <v>7268</v>
      </c>
      <c r="H1554" t="s">
        <v>101</v>
      </c>
      <c r="I1554" t="s">
        <v>101</v>
      </c>
      <c r="J1554" t="s">
        <v>101</v>
      </c>
      <c r="K1554" t="s">
        <v>71</v>
      </c>
      <c r="L1554" t="s">
        <v>71</v>
      </c>
      <c r="M1554">
        <f>IF(UPPER(TRIM(Table2[[#This Row],[Status_Clean]]))="CONVERTED",1,0)</f>
        <v>0</v>
      </c>
      <c r="N1554">
        <f>IF(ISNUMBER(MATCH(UPPER(TRIM(Table2[[#This Row],[Status_Clean]])),{"CONTACTED","QUALIFIED","CONVERTED"},0)),1,0)</f>
        <v>1</v>
      </c>
      <c r="O1554" cm="1">
        <f t="array" ref="O1554">_xlfn.SWITCH(UPPER(TRIM(Table2[[#This Row],[Status_Clean]])),"NEW",1,"CONTACTED",2,"QUALIFIED",3,"CONVERTED",4,"LOST",5,99)</f>
        <v>3</v>
      </c>
      <c r="P1554">
        <v>45607</v>
      </c>
      <c r="Q1554" t="s">
        <v>7755</v>
      </c>
      <c r="R1554" t="s">
        <v>7755</v>
      </c>
      <c r="S1554">
        <v>45607</v>
      </c>
      <c r="T1554" t="s">
        <v>7261</v>
      </c>
      <c r="U1554">
        <v>45607</v>
      </c>
      <c r="V1554" t="s">
        <v>7300</v>
      </c>
      <c r="W1554" t="s">
        <v>7271</v>
      </c>
      <c r="X1554" t="s">
        <v>7264</v>
      </c>
      <c r="Y1554" t="s">
        <v>7298</v>
      </c>
      <c r="Z1554">
        <v>54.1</v>
      </c>
      <c r="AA1554">
        <v>54.1</v>
      </c>
      <c r="AB1554" t="str" cm="1">
        <f t="array" ref="AB1554">_xlfn.LET(_xlpm.x,IFERROR(VALUE(Table2[[#This Row],[Response_Time_Hours]]),""),IF(_xlpm.x="","CHECK",_xlfn.IFS(_xlpm.x&lt;=1,"Immediate",_xlpm.x&lt;=6,"Fast",_xlpm.x&lt;=24,"Moderate",_xlpm.x&gt;24,"Delayed")))</f>
        <v>Delayed</v>
      </c>
      <c r="AC1554">
        <v>30</v>
      </c>
      <c r="AD1554" t="str" cm="1">
        <f t="array" ref="AD1554">IF(Table2[[#This Row],[Interaction_Count_Final]]="","N/A",_xlfn.IFS(Table2[[#This Row],[Interaction_Count_Final]]&lt;=2,"Low",Table2[[#This Row],[Interaction_Count_Final]]&lt;=5,"Medium",Table2[[#This Row],[Interaction_Count_Final]]&gt;=6,"High",TRUE,"CHECK"))</f>
        <v>High</v>
      </c>
      <c r="AE1554" t="s">
        <v>7273</v>
      </c>
      <c r="AF1554" t="b">
        <v>1</v>
      </c>
      <c r="AG1554" t="b">
        <v>1</v>
      </c>
      <c r="AH1554">
        <v>1947</v>
      </c>
      <c r="AI1554">
        <v>45607</v>
      </c>
      <c r="AJ1554" t="b">
        <v>1</v>
      </c>
      <c r="AK1554" t="e" cm="1">
        <f t="array" ref="AK1554">_xlfn.LET(
  _xlpm.txt,TRIM(Raw_Data!F1554),
  _xlpm.norm,SUBSTITUTE(SUBSTITUTE(_xlpm.txt,"-","/"),".","/"),
  _xlpm.p,_xlfn.TEXTSPLIT(_xlpm.norm,"/"),
  _xlpm.a,VALUE(INDEX(_xlpm.p,1)),
  _xlpm.b,VALUE(INDEX(_xlpm.p,2)),
  IF(AND(_xlpm.a&lt;=12,_xlpm.b&lt;=12),"REVIEW_AMBIGUOUS","OK")
)</f>
        <v>#REF!</v>
      </c>
    </row>
    <row r="1555" spans="1:37">
      <c r="A1555" t="s">
        <v>4569</v>
      </c>
      <c r="B1555" t="s">
        <v>4569</v>
      </c>
      <c r="C1555" t="b">
        <v>1</v>
      </c>
      <c r="D1555" t="s">
        <v>7257</v>
      </c>
      <c r="E1555" t="s">
        <v>4570</v>
      </c>
      <c r="F1555" t="s">
        <v>4570</v>
      </c>
      <c r="G1555" t="s">
        <v>7274</v>
      </c>
      <c r="H1555" t="s">
        <v>106</v>
      </c>
      <c r="I1555" t="s">
        <v>106</v>
      </c>
      <c r="J1555" t="s">
        <v>106</v>
      </c>
      <c r="K1555" t="s">
        <v>250</v>
      </c>
      <c r="L1555" t="s">
        <v>250</v>
      </c>
      <c r="M1555">
        <f>IF(UPPER(TRIM(Table2[[#This Row],[Status_Clean]]))="CONVERTED",1,0)</f>
        <v>1</v>
      </c>
      <c r="N1555">
        <f>IF(ISNUMBER(MATCH(UPPER(TRIM(Table2[[#This Row],[Status_Clean]])),{"CONTACTED","QUALIFIED","CONVERTED"},0)),1,0)</f>
        <v>1</v>
      </c>
      <c r="O1555" cm="1">
        <f t="array" ref="O1555">_xlfn.SWITCH(UPPER(TRIM(Table2[[#This Row],[Status_Clean]])),"NEW",1,"CONTACTED",2,"QUALIFIED",3,"CONVERTED",4,"LOST",5,99)</f>
        <v>4</v>
      </c>
      <c r="P1555" t="s">
        <v>4571</v>
      </c>
      <c r="Q1555" t="s">
        <v>7471</v>
      </c>
      <c r="R1555" t="s">
        <v>7471</v>
      </c>
      <c r="S1555">
        <v>44996</v>
      </c>
      <c r="T1555" t="s">
        <v>7261</v>
      </c>
      <c r="U1555">
        <v>44996</v>
      </c>
      <c r="V1555" t="s">
        <v>7295</v>
      </c>
      <c r="W1555" t="s">
        <v>7263</v>
      </c>
      <c r="X1555" t="s">
        <v>7284</v>
      </c>
      <c r="Y1555" t="s">
        <v>7278</v>
      </c>
      <c r="Z1555">
        <v>24.2</v>
      </c>
      <c r="AA1555">
        <v>24.2</v>
      </c>
      <c r="AB1555" t="str" cm="1">
        <f t="array" ref="AB1555">_xlfn.LET(_xlpm.x,IFERROR(VALUE(Table2[[#This Row],[Response_Time_Hours]]),""),IF(_xlpm.x="","CHECK",_xlfn.IFS(_xlpm.x&lt;=1,"Immediate",_xlpm.x&lt;=6,"Fast",_xlpm.x&lt;=24,"Moderate",_xlpm.x&gt;24,"Delayed")))</f>
        <v>Delayed</v>
      </c>
      <c r="AC1555">
        <v>38</v>
      </c>
      <c r="AD1555" t="str" cm="1">
        <f t="array" ref="AD1555">IF(Table2[[#This Row],[Interaction_Count_Final]]="","N/A",_xlfn.IFS(Table2[[#This Row],[Interaction_Count_Final]]&lt;=2,"Low",Table2[[#This Row],[Interaction_Count_Final]]&lt;=5,"Medium",Table2[[#This Row],[Interaction_Count_Final]]&gt;=6,"High",TRUE,"CHECK"))</f>
        <v>High</v>
      </c>
      <c r="AE1555" t="s">
        <v>7273</v>
      </c>
      <c r="AF1555" t="b">
        <v>1</v>
      </c>
      <c r="AG1555" t="b">
        <v>1</v>
      </c>
      <c r="AH1555">
        <v>1948</v>
      </c>
      <c r="AI1555">
        <v>44996</v>
      </c>
      <c r="AJ1555" t="b">
        <v>1</v>
      </c>
      <c r="AK1555" t="str" cm="1">
        <f t="array" ref="AK1555">_xlfn.LET(
  _xlpm.txt,TRIM(Raw_Data!F1555),
  _xlpm.norm,SUBSTITUTE(SUBSTITUTE(_xlpm.txt,"-","/"),".","/"),
  _xlpm.p,_xlfn.TEXTSPLIT(_xlpm.norm,"/"),
  _xlpm.a,VALUE(INDEX(_xlpm.p,1)),
  _xlpm.b,VALUE(INDEX(_xlpm.p,2)),
  IF(AND(_xlpm.a&lt;=12,_xlpm.b&lt;=12),"REVIEW_AMBIGUOUS","OK")
)</f>
        <v>REVIEW_AMBIGUOUS</v>
      </c>
    </row>
    <row r="1556" spans="1:37">
      <c r="A1556" t="s">
        <v>4572</v>
      </c>
      <c r="B1556" t="s">
        <v>4572</v>
      </c>
      <c r="C1556" t="b">
        <v>1</v>
      </c>
      <c r="D1556" t="s">
        <v>7257</v>
      </c>
      <c r="E1556" t="s">
        <v>4573</v>
      </c>
      <c r="F1556" t="s">
        <v>4573</v>
      </c>
      <c r="G1556" t="s">
        <v>7274</v>
      </c>
      <c r="H1556" t="s">
        <v>600</v>
      </c>
      <c r="I1556" t="s">
        <v>600</v>
      </c>
      <c r="J1556" t="s">
        <v>254</v>
      </c>
      <c r="K1556" t="s">
        <v>193</v>
      </c>
      <c r="L1556" t="s">
        <v>193</v>
      </c>
      <c r="M1556">
        <f>IF(UPPER(TRIM(Table2[[#This Row],[Status_Clean]]))="CONVERTED",1,0)</f>
        <v>0</v>
      </c>
      <c r="N1556">
        <f>IF(ISNUMBER(MATCH(UPPER(TRIM(Table2[[#This Row],[Status_Clean]])),{"CONTACTED","QUALIFIED","CONVERTED"},0)),1,0)</f>
        <v>0</v>
      </c>
      <c r="O1556" cm="1">
        <f t="array" ref="O1556">_xlfn.SWITCH(UPPER(TRIM(Table2[[#This Row],[Status_Clean]])),"NEW",1,"CONTACTED",2,"QUALIFIED",3,"CONVERTED",4,"LOST",5,99)</f>
        <v>1</v>
      </c>
      <c r="P1556" t="s">
        <v>3912</v>
      </c>
      <c r="Q1556" t="s">
        <v>8285</v>
      </c>
      <c r="R1556" t="s">
        <v>8285</v>
      </c>
      <c r="S1556">
        <v>45244</v>
      </c>
      <c r="T1556" t="s">
        <v>7261</v>
      </c>
      <c r="U1556">
        <v>45244</v>
      </c>
      <c r="V1556" t="s">
        <v>7300</v>
      </c>
      <c r="W1556" t="s">
        <v>7263</v>
      </c>
      <c r="X1556" t="s">
        <v>7264</v>
      </c>
      <c r="Y1556" t="s">
        <v>7265</v>
      </c>
      <c r="Z1556">
        <v>68.900000000000006</v>
      </c>
      <c r="AA1556">
        <v>68.900000000000006</v>
      </c>
      <c r="AB1556" t="str" cm="1">
        <f t="array" ref="AB1556">_xlfn.LET(_xlpm.x,IFERROR(VALUE(Table2[[#This Row],[Response_Time_Hours]]),""),IF(_xlpm.x="","CHECK",_xlfn.IFS(_xlpm.x&lt;=1,"Immediate",_xlpm.x&lt;=6,"Fast",_xlpm.x&lt;=24,"Moderate",_xlpm.x&gt;24,"Delayed")))</f>
        <v>Delayed</v>
      </c>
      <c r="AC1556">
        <v>19</v>
      </c>
      <c r="AD1556" t="str" cm="1">
        <f t="array" ref="AD1556">IF(Table2[[#This Row],[Interaction_Count_Final]]="","N/A",_xlfn.IFS(Table2[[#This Row],[Interaction_Count_Final]]&lt;=2,"Low",Table2[[#This Row],[Interaction_Count_Final]]&lt;=5,"Medium",Table2[[#This Row],[Interaction_Count_Final]]&gt;=6,"High",TRUE,"CHECK"))</f>
        <v>High</v>
      </c>
      <c r="AE1556" t="s">
        <v>7266</v>
      </c>
      <c r="AF1556" t="b">
        <v>1</v>
      </c>
      <c r="AG1556" t="b">
        <v>1</v>
      </c>
      <c r="AH1556">
        <v>1949</v>
      </c>
      <c r="AI1556">
        <v>45244</v>
      </c>
      <c r="AJ1556" t="b">
        <v>1</v>
      </c>
      <c r="AK1556" t="e" cm="1">
        <f t="array" ref="AK1556">_xlfn.LET(
  _xlpm.txt,TRIM(Raw_Data!F1556),
  _xlpm.norm,SUBSTITUTE(SUBSTITUTE(_xlpm.txt,"-","/"),".","/"),
  _xlpm.p,_xlfn.TEXTSPLIT(_xlpm.norm,"/"),
  _xlpm.a,VALUE(INDEX(_xlpm.p,1)),
  _xlpm.b,VALUE(INDEX(_xlpm.p,2)),
  IF(AND(_xlpm.a&lt;=12,_xlpm.b&lt;=12),"REVIEW_AMBIGUOUS","OK")
)</f>
        <v>#REF!</v>
      </c>
    </row>
    <row r="1557" spans="1:37">
      <c r="A1557" t="s">
        <v>4574</v>
      </c>
      <c r="B1557" t="s">
        <v>4574</v>
      </c>
      <c r="C1557" t="b">
        <v>1</v>
      </c>
      <c r="D1557" t="s">
        <v>7257</v>
      </c>
      <c r="E1557" t="s">
        <v>4575</v>
      </c>
      <c r="F1557" t="s">
        <v>4575</v>
      </c>
      <c r="G1557" t="s">
        <v>7268</v>
      </c>
      <c r="H1557" t="s">
        <v>352</v>
      </c>
      <c r="I1557" t="s">
        <v>352</v>
      </c>
      <c r="J1557" t="s">
        <v>447</v>
      </c>
      <c r="K1557" t="s">
        <v>125</v>
      </c>
      <c r="L1557" t="s">
        <v>125</v>
      </c>
      <c r="M1557">
        <f>IF(UPPER(TRIM(Table2[[#This Row],[Status_Clean]]))="CONVERTED",1,0)</f>
        <v>0</v>
      </c>
      <c r="N1557">
        <f>IF(ISNUMBER(MATCH(UPPER(TRIM(Table2[[#This Row],[Status_Clean]])),{"CONTACTED","QUALIFIED","CONVERTED"},0)),1,0)</f>
        <v>1</v>
      </c>
      <c r="O1557" cm="1">
        <f t="array" ref="O1557">_xlfn.SWITCH(UPPER(TRIM(Table2[[#This Row],[Status_Clean]])),"NEW",1,"CONTACTED",2,"QUALIFIED",3,"CONVERTED",4,"LOST",5,99)</f>
        <v>2</v>
      </c>
      <c r="P1557" t="s">
        <v>3408</v>
      </c>
      <c r="Q1557" t="s">
        <v>8182</v>
      </c>
      <c r="R1557" t="s">
        <v>8182</v>
      </c>
      <c r="S1557">
        <v>45401</v>
      </c>
      <c r="T1557" t="s">
        <v>7261</v>
      </c>
      <c r="U1557">
        <v>45401</v>
      </c>
      <c r="V1557" t="s">
        <v>7297</v>
      </c>
      <c r="W1557" t="s">
        <v>7271</v>
      </c>
      <c r="X1557" t="s">
        <v>7277</v>
      </c>
      <c r="Y1557" t="s">
        <v>7312</v>
      </c>
      <c r="Z1557" t="s">
        <v>2846</v>
      </c>
      <c r="AA1557">
        <v>53.3</v>
      </c>
      <c r="AB1557" t="str" cm="1">
        <f t="array" ref="AB1557">_xlfn.LET(_xlpm.x,IFERROR(VALUE(Table2[[#This Row],[Response_Time_Hours]]),""),IF(_xlpm.x="","CHECK",_xlfn.IFS(_xlpm.x&lt;=1,"Immediate",_xlpm.x&lt;=6,"Fast",_xlpm.x&lt;=24,"Moderate",_xlpm.x&gt;24,"Delayed")))</f>
        <v>Delayed</v>
      </c>
      <c r="AC1557">
        <v>2</v>
      </c>
      <c r="AD1557" t="str" cm="1">
        <f t="array" ref="AD1557">IF(Table2[[#This Row],[Interaction_Count_Final]]="","N/A",_xlfn.IFS(Table2[[#This Row],[Interaction_Count_Final]]&lt;=2,"Low",Table2[[#This Row],[Interaction_Count_Final]]&lt;=5,"Medium",Table2[[#This Row],[Interaction_Count_Final]]&gt;=6,"High",TRUE,"CHECK"))</f>
        <v>Low</v>
      </c>
      <c r="AE1557" t="s">
        <v>7289</v>
      </c>
      <c r="AF1557" t="b">
        <v>1</v>
      </c>
      <c r="AG1557" t="b">
        <v>1</v>
      </c>
      <c r="AH1557">
        <v>1950</v>
      </c>
      <c r="AI1557">
        <v>45401</v>
      </c>
      <c r="AJ1557" t="b">
        <v>1</v>
      </c>
      <c r="AK1557" t="str" cm="1">
        <f t="array" ref="AK1557">_xlfn.LET(
  _xlpm.txt,TRIM(Raw_Data!F1557),
  _xlpm.norm,SUBSTITUTE(SUBSTITUTE(_xlpm.txt,"-","/"),".","/"),
  _xlpm.p,_xlfn.TEXTSPLIT(_xlpm.norm,"/"),
  _xlpm.a,VALUE(INDEX(_xlpm.p,1)),
  _xlpm.b,VALUE(INDEX(_xlpm.p,2)),
  IF(AND(_xlpm.a&lt;=12,_xlpm.b&lt;=12),"REVIEW_AMBIGUOUS","OK")
)</f>
        <v>OK</v>
      </c>
    </row>
    <row r="1558" spans="1:37">
      <c r="A1558" t="s">
        <v>4576</v>
      </c>
      <c r="B1558" t="s">
        <v>4576</v>
      </c>
      <c r="C1558" t="b">
        <v>0</v>
      </c>
      <c r="D1558" t="s">
        <v>7257</v>
      </c>
      <c r="E1558" t="s">
        <v>4577</v>
      </c>
      <c r="F1558" t="s">
        <v>4577</v>
      </c>
      <c r="G1558" t="s">
        <v>7258</v>
      </c>
      <c r="H1558" t="s">
        <v>1356</v>
      </c>
      <c r="I1558" t="s">
        <v>1356</v>
      </c>
      <c r="J1558" t="s">
        <v>1356</v>
      </c>
      <c r="K1558" t="s">
        <v>173</v>
      </c>
      <c r="L1558" t="s">
        <v>173</v>
      </c>
      <c r="M1558">
        <f>IF(UPPER(TRIM(Table2[[#This Row],[Status_Clean]]))="CONVERTED",1,0)</f>
        <v>0</v>
      </c>
      <c r="N1558">
        <f>IF(ISNUMBER(MATCH(UPPER(TRIM(Table2[[#This Row],[Status_Clean]])),{"CONTACTED","QUALIFIED","CONVERTED"},0)),1,0)</f>
        <v>0</v>
      </c>
      <c r="O1558" cm="1">
        <f t="array" ref="O1558">_xlfn.SWITCH(UPPER(TRIM(Table2[[#This Row],[Status_Clean]])),"NEW",1,"CONTACTED",2,"QUALIFIED",3,"CONVERTED",4,"LOST",5,99)</f>
        <v>5</v>
      </c>
      <c r="P1558" t="s">
        <v>852</v>
      </c>
      <c r="Q1558" t="s">
        <v>852</v>
      </c>
      <c r="R1558" t="s">
        <v>852</v>
      </c>
      <c r="S1558">
        <v>45065</v>
      </c>
      <c r="T1558" t="s">
        <v>7261</v>
      </c>
      <c r="U1558">
        <v>45065</v>
      </c>
      <c r="V1558" t="s">
        <v>7314</v>
      </c>
      <c r="W1558" t="s">
        <v>7263</v>
      </c>
      <c r="X1558" t="s">
        <v>7277</v>
      </c>
      <c r="Y1558" t="s">
        <v>7312</v>
      </c>
      <c r="Z1558" t="s">
        <v>4578</v>
      </c>
      <c r="AA1558">
        <v>31.6</v>
      </c>
      <c r="AB1558" t="str" cm="1">
        <f t="array" ref="AB1558">_xlfn.LET(_xlpm.x,IFERROR(VALUE(Table2[[#This Row],[Response_Time_Hours]]),""),IF(_xlpm.x="","CHECK",_xlfn.IFS(_xlpm.x&lt;=1,"Immediate",_xlpm.x&lt;=6,"Fast",_xlpm.x&lt;=24,"Moderate",_xlpm.x&gt;24,"Delayed")))</f>
        <v>Delayed</v>
      </c>
      <c r="AC1558">
        <v>35</v>
      </c>
      <c r="AD1558" t="str" cm="1">
        <f t="array" ref="AD1558">IF(Table2[[#This Row],[Interaction_Count_Final]]="","N/A",_xlfn.IFS(Table2[[#This Row],[Interaction_Count_Final]]&lt;=2,"Low",Table2[[#This Row],[Interaction_Count_Final]]&lt;=5,"Medium",Table2[[#This Row],[Interaction_Count_Final]]&gt;=6,"High",TRUE,"CHECK"))</f>
        <v>High</v>
      </c>
      <c r="AE1558" t="s">
        <v>7289</v>
      </c>
      <c r="AF1558" t="b">
        <v>1</v>
      </c>
      <c r="AG1558" t="b">
        <v>1</v>
      </c>
      <c r="AH1558">
        <v>1951</v>
      </c>
      <c r="AI1558">
        <v>45065</v>
      </c>
      <c r="AJ1558" t="b">
        <v>1</v>
      </c>
      <c r="AK1558" t="str" cm="1">
        <f t="array" ref="AK1558">_xlfn.LET(
  _xlpm.txt,TRIM(Raw_Data!F1558),
  _xlpm.norm,SUBSTITUTE(SUBSTITUTE(_xlpm.txt,"-","/"),".","/"),
  _xlpm.p,_xlfn.TEXTSPLIT(_xlpm.norm,"/"),
  _xlpm.a,VALUE(INDEX(_xlpm.p,1)),
  _xlpm.b,VALUE(INDEX(_xlpm.p,2)),
  IF(AND(_xlpm.a&lt;=12,_xlpm.b&lt;=12),"REVIEW_AMBIGUOUS","OK")
)</f>
        <v>OK</v>
      </c>
    </row>
    <row r="1559" spans="1:37">
      <c r="A1559" t="s">
        <v>4579</v>
      </c>
      <c r="B1559" t="s">
        <v>4579</v>
      </c>
      <c r="C1559" t="b">
        <v>0</v>
      </c>
      <c r="D1559" t="s">
        <v>7257</v>
      </c>
      <c r="E1559" t="s">
        <v>4580</v>
      </c>
      <c r="F1559" t="s">
        <v>4580</v>
      </c>
      <c r="G1559" t="s">
        <v>7280</v>
      </c>
      <c r="H1559" t="s">
        <v>359</v>
      </c>
      <c r="I1559" t="s">
        <v>359</v>
      </c>
      <c r="J1559" t="s">
        <v>473</v>
      </c>
      <c r="K1559" t="s">
        <v>173</v>
      </c>
      <c r="L1559" t="s">
        <v>173</v>
      </c>
      <c r="M1559">
        <f>IF(UPPER(TRIM(Table2[[#This Row],[Status_Clean]]))="CONVERTED",1,0)</f>
        <v>0</v>
      </c>
      <c r="N1559">
        <f>IF(ISNUMBER(MATCH(UPPER(TRIM(Table2[[#This Row],[Status_Clean]])),{"CONTACTED","QUALIFIED","CONVERTED"},0)),1,0)</f>
        <v>0</v>
      </c>
      <c r="O1559" cm="1">
        <f t="array" ref="O1559">_xlfn.SWITCH(UPPER(TRIM(Table2[[#This Row],[Status_Clean]])),"NEW",1,"CONTACTED",2,"QUALIFIED",3,"CONVERTED",4,"LOST",5,99)</f>
        <v>5</v>
      </c>
      <c r="P1559">
        <v>45207</v>
      </c>
      <c r="Q1559" t="s">
        <v>8372</v>
      </c>
      <c r="R1559" t="s">
        <v>8372</v>
      </c>
      <c r="S1559">
        <v>45207</v>
      </c>
      <c r="T1559" t="s">
        <v>7261</v>
      </c>
      <c r="U1559">
        <v>45207</v>
      </c>
      <c r="V1559" t="s">
        <v>7270</v>
      </c>
      <c r="W1559" t="s">
        <v>7263</v>
      </c>
      <c r="X1559" t="s">
        <v>7264</v>
      </c>
      <c r="Y1559" t="s">
        <v>7293</v>
      </c>
      <c r="Z1559" t="s">
        <v>2732</v>
      </c>
      <c r="AA1559">
        <v>65</v>
      </c>
      <c r="AB1559" t="str" cm="1">
        <f t="array" ref="AB1559">_xlfn.LET(_xlpm.x,IFERROR(VALUE(Table2[[#This Row],[Response_Time_Hours]]),""),IF(_xlpm.x="","CHECK",_xlfn.IFS(_xlpm.x&lt;=1,"Immediate",_xlpm.x&lt;=6,"Fast",_xlpm.x&lt;=24,"Moderate",_xlpm.x&gt;24,"Delayed")))</f>
        <v>Delayed</v>
      </c>
      <c r="AC1559">
        <v>24</v>
      </c>
      <c r="AD1559" t="str" cm="1">
        <f t="array" ref="AD1559">IF(Table2[[#This Row],[Interaction_Count_Final]]="","N/A",_xlfn.IFS(Table2[[#This Row],[Interaction_Count_Final]]&lt;=2,"Low",Table2[[#This Row],[Interaction_Count_Final]]&lt;=5,"Medium",Table2[[#This Row],[Interaction_Count_Final]]&gt;=6,"High",TRUE,"CHECK"))</f>
        <v>High</v>
      </c>
      <c r="AE1559" t="s">
        <v>7289</v>
      </c>
      <c r="AF1559" t="b">
        <v>1</v>
      </c>
      <c r="AG1559" t="b">
        <v>1</v>
      </c>
      <c r="AH1559">
        <v>1952</v>
      </c>
      <c r="AI1559">
        <v>45207</v>
      </c>
      <c r="AJ1559" t="b">
        <v>1</v>
      </c>
      <c r="AK1559" t="e" cm="1">
        <f t="array" ref="AK1559">_xlfn.LET(
  _xlpm.txt,TRIM(Raw_Data!F1559),
  _xlpm.norm,SUBSTITUTE(SUBSTITUTE(_xlpm.txt,"-","/"),".","/"),
  _xlpm.p,_xlfn.TEXTSPLIT(_xlpm.norm,"/"),
  _xlpm.a,VALUE(INDEX(_xlpm.p,1)),
  _xlpm.b,VALUE(INDEX(_xlpm.p,2)),
  IF(AND(_xlpm.a&lt;=12,_xlpm.b&lt;=12),"REVIEW_AMBIGUOUS","OK")
)</f>
        <v>#REF!</v>
      </c>
    </row>
    <row r="1560" spans="1:37">
      <c r="A1560" t="s">
        <v>4581</v>
      </c>
      <c r="B1560" t="s">
        <v>4581</v>
      </c>
      <c r="C1560" t="b">
        <v>1</v>
      </c>
      <c r="D1560" t="s">
        <v>7257</v>
      </c>
      <c r="E1560" t="s">
        <v>4582</v>
      </c>
      <c r="F1560" t="s">
        <v>4582</v>
      </c>
      <c r="G1560" t="s">
        <v>7303</v>
      </c>
      <c r="H1560" t="s">
        <v>374</v>
      </c>
      <c r="I1560" t="s">
        <v>374</v>
      </c>
      <c r="J1560" t="s">
        <v>7308</v>
      </c>
      <c r="K1560" t="s">
        <v>7259</v>
      </c>
      <c r="L1560" t="s">
        <v>193</v>
      </c>
      <c r="M1560">
        <f>IF(UPPER(TRIM(Table2[[#This Row],[Status_Clean]]))="CONVERTED",1,0)</f>
        <v>0</v>
      </c>
      <c r="N1560">
        <f>IF(ISNUMBER(MATCH(UPPER(TRIM(Table2[[#This Row],[Status_Clean]])),{"CONTACTED","QUALIFIED","CONVERTED"},0)),1,0)</f>
        <v>0</v>
      </c>
      <c r="O1560" cm="1">
        <f t="array" ref="O1560">_xlfn.SWITCH(UPPER(TRIM(Table2[[#This Row],[Status_Clean]])),"NEW",1,"CONTACTED",2,"QUALIFIED",3,"CONVERTED",4,"LOST",5,99)</f>
        <v>1</v>
      </c>
      <c r="P1560" t="s">
        <v>4583</v>
      </c>
      <c r="Q1560" t="s">
        <v>8401</v>
      </c>
      <c r="R1560" t="s">
        <v>8401</v>
      </c>
      <c r="S1560">
        <v>44933</v>
      </c>
      <c r="T1560" t="s">
        <v>7261</v>
      </c>
      <c r="U1560">
        <v>44933</v>
      </c>
      <c r="V1560" t="s">
        <v>7317</v>
      </c>
      <c r="W1560" t="s">
        <v>7263</v>
      </c>
      <c r="X1560" t="s">
        <v>7284</v>
      </c>
      <c r="Y1560" t="s">
        <v>7278</v>
      </c>
      <c r="Z1560">
        <v>17</v>
      </c>
      <c r="AA1560">
        <v>17</v>
      </c>
      <c r="AB1560" t="str" cm="1">
        <f t="array" ref="AB1560">_xlfn.LET(_xlpm.x,IFERROR(VALUE(Table2[[#This Row],[Response_Time_Hours]]),""),IF(_xlpm.x="","CHECK",_xlfn.IFS(_xlpm.x&lt;=1,"Immediate",_xlpm.x&lt;=6,"Fast",_xlpm.x&lt;=24,"Moderate",_xlpm.x&gt;24,"Delayed")))</f>
        <v>Moderate</v>
      </c>
      <c r="AC1560">
        <v>14</v>
      </c>
      <c r="AD1560" t="str" cm="1">
        <f t="array" ref="AD1560">IF(Table2[[#This Row],[Interaction_Count_Final]]="","N/A",_xlfn.IFS(Table2[[#This Row],[Interaction_Count_Final]]&lt;=2,"Low",Table2[[#This Row],[Interaction_Count_Final]]&lt;=5,"Medium",Table2[[#This Row],[Interaction_Count_Final]]&gt;=6,"High",TRUE,"CHECK"))</f>
        <v>High</v>
      </c>
      <c r="AE1560" t="s">
        <v>7266</v>
      </c>
      <c r="AF1560" t="b">
        <v>1</v>
      </c>
      <c r="AG1560" t="b">
        <v>1</v>
      </c>
      <c r="AH1560">
        <v>1953</v>
      </c>
      <c r="AI1560">
        <v>44933</v>
      </c>
      <c r="AJ1560" t="b">
        <v>1</v>
      </c>
      <c r="AK1560" t="e" cm="1">
        <f t="array" ref="AK1560">_xlfn.LET(
  _xlpm.txt,TRIM(Raw_Data!F1560),
  _xlpm.norm,SUBSTITUTE(SUBSTITUTE(_xlpm.txt,"-","/"),".","/"),
  _xlpm.p,_xlfn.TEXTSPLIT(_xlpm.norm,"/"),
  _xlpm.a,VALUE(INDEX(_xlpm.p,1)),
  _xlpm.b,VALUE(INDEX(_xlpm.p,2)),
  IF(AND(_xlpm.a&lt;=12,_xlpm.b&lt;=12),"REVIEW_AMBIGUOUS","OK")
)</f>
        <v>#REF!</v>
      </c>
    </row>
    <row r="1561" spans="1:37">
      <c r="A1561" t="s">
        <v>4584</v>
      </c>
      <c r="B1561" t="s">
        <v>4584</v>
      </c>
      <c r="C1561" t="b">
        <v>0</v>
      </c>
      <c r="D1561" t="s">
        <v>7257</v>
      </c>
      <c r="E1561" t="s">
        <v>8402</v>
      </c>
      <c r="F1561" t="s">
        <v>8402</v>
      </c>
      <c r="G1561" t="s">
        <v>7268</v>
      </c>
      <c r="H1561" t="s">
        <v>342</v>
      </c>
      <c r="I1561" t="s">
        <v>342</v>
      </c>
      <c r="J1561" t="s">
        <v>254</v>
      </c>
      <c r="K1561" t="s">
        <v>173</v>
      </c>
      <c r="L1561" t="s">
        <v>173</v>
      </c>
      <c r="M1561">
        <f>IF(UPPER(TRIM(Table2[[#This Row],[Status_Clean]]))="CONVERTED",1,0)</f>
        <v>0</v>
      </c>
      <c r="N1561">
        <f>IF(ISNUMBER(MATCH(UPPER(TRIM(Table2[[#This Row],[Status_Clean]])),{"CONTACTED","QUALIFIED","CONVERTED"},0)),1,0)</f>
        <v>0</v>
      </c>
      <c r="O1561" cm="1">
        <f t="array" ref="O1561">_xlfn.SWITCH(UPPER(TRIM(Table2[[#This Row],[Status_Clean]])),"NEW",1,"CONTACTED",2,"QUALIFIED",3,"CONVERTED",4,"LOST",5,99)</f>
        <v>5</v>
      </c>
      <c r="P1561" t="s">
        <v>4586</v>
      </c>
      <c r="Q1561" t="s">
        <v>8403</v>
      </c>
      <c r="R1561" t="s">
        <v>8403</v>
      </c>
      <c r="S1561">
        <v>45168</v>
      </c>
      <c r="T1561" t="s">
        <v>7261</v>
      </c>
      <c r="U1561">
        <v>45168</v>
      </c>
      <c r="V1561" t="s">
        <v>7310</v>
      </c>
      <c r="W1561" t="s">
        <v>7263</v>
      </c>
      <c r="X1561" t="s">
        <v>7288</v>
      </c>
      <c r="Y1561" t="s">
        <v>7272</v>
      </c>
      <c r="Z1561" t="s">
        <v>4587</v>
      </c>
      <c r="AA1561">
        <v>16.600000000000001</v>
      </c>
      <c r="AB1561" t="str" cm="1">
        <f t="array" ref="AB1561">_xlfn.LET(_xlpm.x,IFERROR(VALUE(Table2[[#This Row],[Response_Time_Hours]]),""),IF(_xlpm.x="","CHECK",_xlfn.IFS(_xlpm.x&lt;=1,"Immediate",_xlpm.x&lt;=6,"Fast",_xlpm.x&lt;=24,"Moderate",_xlpm.x&gt;24,"Delayed")))</f>
        <v>Moderate</v>
      </c>
      <c r="AC1561">
        <v>46</v>
      </c>
      <c r="AD1561" t="str" cm="1">
        <f t="array" ref="AD1561">IF(Table2[[#This Row],[Interaction_Count_Final]]="","N/A",_xlfn.IFS(Table2[[#This Row],[Interaction_Count_Final]]&lt;=2,"Low",Table2[[#This Row],[Interaction_Count_Final]]&lt;=5,"Medium",Table2[[#This Row],[Interaction_Count_Final]]&gt;=6,"High",TRUE,"CHECK"))</f>
        <v>High</v>
      </c>
      <c r="AE1561" t="s">
        <v>7273</v>
      </c>
      <c r="AF1561" t="b">
        <v>1</v>
      </c>
      <c r="AG1561" t="b">
        <v>1</v>
      </c>
      <c r="AH1561">
        <v>1954</v>
      </c>
      <c r="AI1561">
        <v>45168</v>
      </c>
      <c r="AJ1561" t="b">
        <v>1</v>
      </c>
      <c r="AK1561" t="e" cm="1">
        <f t="array" ref="AK1561">_xlfn.LET(
  _xlpm.txt,TRIM(Raw_Data!F1561),
  _xlpm.norm,SUBSTITUTE(SUBSTITUTE(_xlpm.txt,"-","/"),".","/"),
  _xlpm.p,_xlfn.TEXTSPLIT(_xlpm.norm,"/"),
  _xlpm.a,VALUE(INDEX(_xlpm.p,1)),
  _xlpm.b,VALUE(INDEX(_xlpm.p,2)),
  IF(AND(_xlpm.a&lt;=12,_xlpm.b&lt;=12),"REVIEW_AMBIGUOUS","OK")
)</f>
        <v>#REF!</v>
      </c>
    </row>
    <row r="1562" spans="1:37">
      <c r="A1562" t="s">
        <v>4588</v>
      </c>
      <c r="B1562" t="s">
        <v>4588</v>
      </c>
      <c r="C1562" t="b">
        <v>0</v>
      </c>
      <c r="D1562" t="s">
        <v>7257</v>
      </c>
      <c r="E1562" t="s">
        <v>4589</v>
      </c>
      <c r="F1562" t="s">
        <v>4589</v>
      </c>
      <c r="G1562" t="s">
        <v>7258</v>
      </c>
      <c r="H1562" t="s">
        <v>600</v>
      </c>
      <c r="I1562" t="s">
        <v>600</v>
      </c>
      <c r="J1562" t="s">
        <v>254</v>
      </c>
      <c r="K1562" t="s">
        <v>193</v>
      </c>
      <c r="L1562" t="s">
        <v>193</v>
      </c>
      <c r="M1562">
        <f>IF(UPPER(TRIM(Table2[[#This Row],[Status_Clean]]))="CONVERTED",1,0)</f>
        <v>0</v>
      </c>
      <c r="N1562">
        <f>IF(ISNUMBER(MATCH(UPPER(TRIM(Table2[[#This Row],[Status_Clean]])),{"CONTACTED","QUALIFIED","CONVERTED"},0)),1,0)</f>
        <v>0</v>
      </c>
      <c r="O1562" cm="1">
        <f t="array" ref="O1562">_xlfn.SWITCH(UPPER(TRIM(Table2[[#This Row],[Status_Clean]])),"NEW",1,"CONTACTED",2,"QUALIFIED",3,"CONVERTED",4,"LOST",5,99)</f>
        <v>1</v>
      </c>
      <c r="P1562" t="s">
        <v>4590</v>
      </c>
      <c r="Q1562" t="s">
        <v>8404</v>
      </c>
      <c r="R1562" t="s">
        <v>8404</v>
      </c>
      <c r="S1562">
        <v>45031</v>
      </c>
      <c r="T1562" t="s">
        <v>7261</v>
      </c>
      <c r="U1562">
        <v>45031</v>
      </c>
      <c r="V1562" t="s">
        <v>7297</v>
      </c>
      <c r="W1562" t="s">
        <v>7263</v>
      </c>
      <c r="X1562" t="s">
        <v>7277</v>
      </c>
      <c r="Y1562" t="s">
        <v>7278</v>
      </c>
      <c r="Z1562">
        <v>51.9</v>
      </c>
      <c r="AA1562">
        <v>51.9</v>
      </c>
      <c r="AB1562" t="str" cm="1">
        <f t="array" ref="AB1562">_xlfn.LET(_xlpm.x,IFERROR(VALUE(Table2[[#This Row],[Response_Time_Hours]]),""),IF(_xlpm.x="","CHECK",_xlfn.IFS(_xlpm.x&lt;=1,"Immediate",_xlpm.x&lt;=6,"Fast",_xlpm.x&lt;=24,"Moderate",_xlpm.x&gt;24,"Delayed")))</f>
        <v>Delayed</v>
      </c>
      <c r="AC1562">
        <v>12</v>
      </c>
      <c r="AD1562" t="str" cm="1">
        <f t="array" ref="AD1562">IF(Table2[[#This Row],[Interaction_Count_Final]]="","N/A",_xlfn.IFS(Table2[[#This Row],[Interaction_Count_Final]]&lt;=2,"Low",Table2[[#This Row],[Interaction_Count_Final]]&lt;=5,"Medium",Table2[[#This Row],[Interaction_Count_Final]]&gt;=6,"High",TRUE,"CHECK"))</f>
        <v>High</v>
      </c>
      <c r="AE1562" t="s">
        <v>7273</v>
      </c>
      <c r="AF1562" t="b">
        <v>1</v>
      </c>
      <c r="AG1562" t="b">
        <v>1</v>
      </c>
      <c r="AH1562">
        <v>1955</v>
      </c>
      <c r="AI1562">
        <v>45031</v>
      </c>
      <c r="AJ1562" t="b">
        <v>1</v>
      </c>
      <c r="AK1562" t="e" cm="1">
        <f t="array" ref="AK1562">_xlfn.LET(
  _xlpm.txt,TRIM(Raw_Data!F1562),
  _xlpm.norm,SUBSTITUTE(SUBSTITUTE(_xlpm.txt,"-","/"),".","/"),
  _xlpm.p,_xlfn.TEXTSPLIT(_xlpm.norm,"/"),
  _xlpm.a,VALUE(INDEX(_xlpm.p,1)),
  _xlpm.b,VALUE(INDEX(_xlpm.p,2)),
  IF(AND(_xlpm.a&lt;=12,_xlpm.b&lt;=12),"REVIEW_AMBIGUOUS","OK")
)</f>
        <v>#REF!</v>
      </c>
    </row>
    <row r="1563" spans="1:37">
      <c r="A1563" t="s">
        <v>4591</v>
      </c>
      <c r="B1563" t="s">
        <v>4591</v>
      </c>
      <c r="C1563" t="b">
        <v>0</v>
      </c>
      <c r="D1563" t="s">
        <v>7257</v>
      </c>
      <c r="E1563" t="s">
        <v>4592</v>
      </c>
      <c r="F1563" t="s">
        <v>4592</v>
      </c>
      <c r="G1563" t="s">
        <v>7258</v>
      </c>
      <c r="H1563" t="s">
        <v>473</v>
      </c>
      <c r="I1563" t="s">
        <v>473</v>
      </c>
      <c r="J1563" t="s">
        <v>473</v>
      </c>
      <c r="K1563" t="s">
        <v>7301</v>
      </c>
      <c r="L1563" t="s">
        <v>125</v>
      </c>
      <c r="M1563">
        <f>IF(UPPER(TRIM(Table2[[#This Row],[Status_Clean]]))="CONVERTED",1,0)</f>
        <v>0</v>
      </c>
      <c r="N1563">
        <f>IF(ISNUMBER(MATCH(UPPER(TRIM(Table2[[#This Row],[Status_Clean]])),{"CONTACTED","QUALIFIED","CONVERTED"},0)),1,0)</f>
        <v>1</v>
      </c>
      <c r="O1563" cm="1">
        <f t="array" ref="O1563">_xlfn.SWITCH(UPPER(TRIM(Table2[[#This Row],[Status_Clean]])),"NEW",1,"CONTACTED",2,"QUALIFIED",3,"CONVERTED",4,"LOST",5,99)</f>
        <v>2</v>
      </c>
      <c r="P1563" t="s">
        <v>4593</v>
      </c>
      <c r="Q1563" t="s">
        <v>8405</v>
      </c>
      <c r="R1563" t="s">
        <v>8405</v>
      </c>
      <c r="S1563">
        <v>45445</v>
      </c>
      <c r="T1563" t="s">
        <v>7261</v>
      </c>
      <c r="U1563">
        <v>45445</v>
      </c>
      <c r="V1563" t="s">
        <v>7276</v>
      </c>
      <c r="W1563" t="s">
        <v>7271</v>
      </c>
      <c r="X1563" t="s">
        <v>7277</v>
      </c>
      <c r="Y1563" t="s">
        <v>7293</v>
      </c>
      <c r="Z1563" t="s">
        <v>194</v>
      </c>
      <c r="AA1563">
        <v>2.4000000000000004</v>
      </c>
      <c r="AB1563" t="str" cm="1">
        <f t="array" ref="AB1563">_xlfn.LET(_xlpm.x,IFERROR(VALUE(Table2[[#This Row],[Response_Time_Hours]]),""),IF(_xlpm.x="","CHECK",_xlfn.IFS(_xlpm.x&lt;=1,"Immediate",_xlpm.x&lt;=6,"Fast",_xlpm.x&lt;=24,"Moderate",_xlpm.x&gt;24,"Delayed")))</f>
        <v>Fast</v>
      </c>
      <c r="AC1563">
        <v>36</v>
      </c>
      <c r="AD1563" t="str" cm="1">
        <f t="array" ref="AD1563">IF(Table2[[#This Row],[Interaction_Count_Final]]="","N/A",_xlfn.IFS(Table2[[#This Row],[Interaction_Count_Final]]&lt;=2,"Low",Table2[[#This Row],[Interaction_Count_Final]]&lt;=5,"Medium",Table2[[#This Row],[Interaction_Count_Final]]&gt;=6,"High",TRUE,"CHECK"))</f>
        <v>High</v>
      </c>
      <c r="AE1563" t="s">
        <v>7266</v>
      </c>
      <c r="AF1563" t="b">
        <v>1</v>
      </c>
      <c r="AG1563" t="b">
        <v>1</v>
      </c>
      <c r="AH1563">
        <v>1957</v>
      </c>
      <c r="AI1563">
        <v>45445</v>
      </c>
      <c r="AJ1563" t="b">
        <v>1</v>
      </c>
      <c r="AK1563" t="str" cm="1">
        <f t="array" ref="AK1563">_xlfn.LET(
  _xlpm.txt,TRIM(Raw_Data!F1563),
  _xlpm.norm,SUBSTITUTE(SUBSTITUTE(_xlpm.txt,"-","/"),".","/"),
  _xlpm.p,_xlfn.TEXTSPLIT(_xlpm.norm,"/"),
  _xlpm.a,VALUE(INDEX(_xlpm.p,1)),
  _xlpm.b,VALUE(INDEX(_xlpm.p,2)),
  IF(AND(_xlpm.a&lt;=12,_xlpm.b&lt;=12),"REVIEW_AMBIGUOUS","OK")
)</f>
        <v>REVIEW_AMBIGUOUS</v>
      </c>
    </row>
    <row r="1564" spans="1:37">
      <c r="A1564" t="s">
        <v>4594</v>
      </c>
      <c r="B1564" t="s">
        <v>4594</v>
      </c>
      <c r="C1564" t="b">
        <v>0</v>
      </c>
      <c r="D1564" t="s">
        <v>7257</v>
      </c>
      <c r="E1564" t="s">
        <v>4595</v>
      </c>
      <c r="F1564" t="s">
        <v>4595</v>
      </c>
      <c r="G1564" t="s">
        <v>7303</v>
      </c>
      <c r="H1564" t="s">
        <v>374</v>
      </c>
      <c r="I1564" t="s">
        <v>374</v>
      </c>
      <c r="J1564" t="s">
        <v>7308</v>
      </c>
      <c r="K1564" t="s">
        <v>125</v>
      </c>
      <c r="L1564" t="s">
        <v>125</v>
      </c>
      <c r="M1564">
        <f>IF(UPPER(TRIM(Table2[[#This Row],[Status_Clean]]))="CONVERTED",1,0)</f>
        <v>0</v>
      </c>
      <c r="N1564">
        <f>IF(ISNUMBER(MATCH(UPPER(TRIM(Table2[[#This Row],[Status_Clean]])),{"CONTACTED","QUALIFIED","CONVERTED"},0)),1,0)</f>
        <v>1</v>
      </c>
      <c r="O1564" cm="1">
        <f t="array" ref="O1564">_xlfn.SWITCH(UPPER(TRIM(Table2[[#This Row],[Status_Clean]])),"NEW",1,"CONTACTED",2,"QUALIFIED",3,"CONVERTED",4,"LOST",5,99)</f>
        <v>2</v>
      </c>
      <c r="P1564">
        <v>45417</v>
      </c>
      <c r="Q1564" t="s">
        <v>7850</v>
      </c>
      <c r="R1564" t="s">
        <v>7850</v>
      </c>
      <c r="S1564">
        <v>45417</v>
      </c>
      <c r="T1564" t="s">
        <v>7261</v>
      </c>
      <c r="U1564">
        <v>45417</v>
      </c>
      <c r="V1564" t="s">
        <v>7314</v>
      </c>
      <c r="W1564" t="s">
        <v>7271</v>
      </c>
      <c r="X1564" t="s">
        <v>7277</v>
      </c>
      <c r="Y1564" t="s">
        <v>7293</v>
      </c>
      <c r="Z1564" t="s">
        <v>4596</v>
      </c>
      <c r="AA1564">
        <v>16.5</v>
      </c>
      <c r="AB1564" t="str" cm="1">
        <f t="array" ref="AB1564">_xlfn.LET(_xlpm.x,IFERROR(VALUE(Table2[[#This Row],[Response_Time_Hours]]),""),IF(_xlpm.x="","CHECK",_xlfn.IFS(_xlpm.x&lt;=1,"Immediate",_xlpm.x&lt;=6,"Fast",_xlpm.x&lt;=24,"Moderate",_xlpm.x&gt;24,"Delayed")))</f>
        <v>Moderate</v>
      </c>
      <c r="AC1564">
        <v>12</v>
      </c>
      <c r="AD1564" t="str" cm="1">
        <f t="array" ref="AD1564">IF(Table2[[#This Row],[Interaction_Count_Final]]="","N/A",_xlfn.IFS(Table2[[#This Row],[Interaction_Count_Final]]&lt;=2,"Low",Table2[[#This Row],[Interaction_Count_Final]]&lt;=5,"Medium",Table2[[#This Row],[Interaction_Count_Final]]&gt;=6,"High",TRUE,"CHECK"))</f>
        <v>High</v>
      </c>
      <c r="AE1564" t="s">
        <v>7266</v>
      </c>
      <c r="AF1564" t="b">
        <v>1</v>
      </c>
      <c r="AG1564" t="b">
        <v>1</v>
      </c>
      <c r="AH1564">
        <v>1958</v>
      </c>
      <c r="AI1564">
        <v>45417</v>
      </c>
      <c r="AJ1564" t="b">
        <v>1</v>
      </c>
      <c r="AK1564" t="e" cm="1">
        <f t="array" ref="AK1564">_xlfn.LET(
  _xlpm.txt,TRIM(Raw_Data!F1564),
  _xlpm.norm,SUBSTITUTE(SUBSTITUTE(_xlpm.txt,"-","/"),".","/"),
  _xlpm.p,_xlfn.TEXTSPLIT(_xlpm.norm,"/"),
  _xlpm.a,VALUE(INDEX(_xlpm.p,1)),
  _xlpm.b,VALUE(INDEX(_xlpm.p,2)),
  IF(AND(_xlpm.a&lt;=12,_xlpm.b&lt;=12),"REVIEW_AMBIGUOUS","OK")
)</f>
        <v>#REF!</v>
      </c>
    </row>
    <row r="1565" spans="1:37">
      <c r="A1565" t="s">
        <v>4597</v>
      </c>
      <c r="B1565" t="s">
        <v>4597</v>
      </c>
      <c r="C1565" t="b">
        <v>0</v>
      </c>
      <c r="D1565" t="s">
        <v>7257</v>
      </c>
      <c r="E1565" t="s">
        <v>4598</v>
      </c>
      <c r="F1565" t="s">
        <v>4598</v>
      </c>
      <c r="G1565" t="s">
        <v>7268</v>
      </c>
      <c r="H1565" t="s">
        <v>311</v>
      </c>
      <c r="I1565" t="s">
        <v>311</v>
      </c>
      <c r="J1565" t="s">
        <v>311</v>
      </c>
      <c r="K1565" t="s">
        <v>7319</v>
      </c>
      <c r="L1565" t="s">
        <v>71</v>
      </c>
      <c r="M1565">
        <f>IF(UPPER(TRIM(Table2[[#This Row],[Status_Clean]]))="CONVERTED",1,0)</f>
        <v>0</v>
      </c>
      <c r="N1565">
        <f>IF(ISNUMBER(MATCH(UPPER(TRIM(Table2[[#This Row],[Status_Clean]])),{"CONTACTED","QUALIFIED","CONVERTED"},0)),1,0)</f>
        <v>1</v>
      </c>
      <c r="O1565" cm="1">
        <f t="array" ref="O1565">_xlfn.SWITCH(UPPER(TRIM(Table2[[#This Row],[Status_Clean]])),"NEW",1,"CONTACTED",2,"QUALIFIED",3,"CONVERTED",4,"LOST",5,99)</f>
        <v>3</v>
      </c>
      <c r="P1565">
        <v>45468</v>
      </c>
      <c r="Q1565" t="s">
        <v>7579</v>
      </c>
      <c r="R1565" t="s">
        <v>7579</v>
      </c>
      <c r="S1565">
        <v>45468</v>
      </c>
      <c r="T1565" t="s">
        <v>7261</v>
      </c>
      <c r="U1565">
        <v>45468</v>
      </c>
      <c r="V1565" t="s">
        <v>7276</v>
      </c>
      <c r="W1565" t="s">
        <v>7271</v>
      </c>
      <c r="X1565" t="s">
        <v>7277</v>
      </c>
      <c r="Y1565" t="s">
        <v>7265</v>
      </c>
      <c r="Z1565">
        <v>15.6</v>
      </c>
      <c r="AA1565">
        <v>15.6</v>
      </c>
      <c r="AB1565" t="str" cm="1">
        <f t="array" ref="AB1565">_xlfn.LET(_xlpm.x,IFERROR(VALUE(Table2[[#This Row],[Response_Time_Hours]]),""),IF(_xlpm.x="","CHECK",_xlfn.IFS(_xlpm.x&lt;=1,"Immediate",_xlpm.x&lt;=6,"Fast",_xlpm.x&lt;=24,"Moderate",_xlpm.x&gt;24,"Delayed")))</f>
        <v>Moderate</v>
      </c>
      <c r="AC1565">
        <v>37</v>
      </c>
      <c r="AD1565" t="str" cm="1">
        <f t="array" ref="AD1565">IF(Table2[[#This Row],[Interaction_Count_Final]]="","N/A",_xlfn.IFS(Table2[[#This Row],[Interaction_Count_Final]]&lt;=2,"Low",Table2[[#This Row],[Interaction_Count_Final]]&lt;=5,"Medium",Table2[[#This Row],[Interaction_Count_Final]]&gt;=6,"High",TRUE,"CHECK"))</f>
        <v>High</v>
      </c>
      <c r="AE1565" t="s">
        <v>7273</v>
      </c>
      <c r="AF1565" t="b">
        <v>1</v>
      </c>
      <c r="AG1565" t="b">
        <v>1</v>
      </c>
      <c r="AH1565">
        <v>1959</v>
      </c>
      <c r="AI1565">
        <v>45468</v>
      </c>
      <c r="AJ1565" t="b">
        <v>1</v>
      </c>
      <c r="AK1565" t="e" cm="1">
        <f t="array" ref="AK1565">_xlfn.LET(
  _xlpm.txt,TRIM(Raw_Data!F1565),
  _xlpm.norm,SUBSTITUTE(SUBSTITUTE(_xlpm.txt,"-","/"),".","/"),
  _xlpm.p,_xlfn.TEXTSPLIT(_xlpm.norm,"/"),
  _xlpm.a,VALUE(INDEX(_xlpm.p,1)),
  _xlpm.b,VALUE(INDEX(_xlpm.p,2)),
  IF(AND(_xlpm.a&lt;=12,_xlpm.b&lt;=12),"REVIEW_AMBIGUOUS","OK")
)</f>
        <v>#REF!</v>
      </c>
    </row>
    <row r="1566" spans="1:37">
      <c r="A1566" t="s">
        <v>4599</v>
      </c>
      <c r="B1566" t="s">
        <v>4599</v>
      </c>
      <c r="C1566" t="b">
        <v>1</v>
      </c>
      <c r="D1566" t="s">
        <v>7257</v>
      </c>
      <c r="E1566" t="s">
        <v>8406</v>
      </c>
      <c r="F1566" t="s">
        <v>8406</v>
      </c>
      <c r="G1566" t="s">
        <v>7303</v>
      </c>
      <c r="H1566" t="s">
        <v>106</v>
      </c>
      <c r="I1566" t="s">
        <v>106</v>
      </c>
      <c r="J1566" t="s">
        <v>106</v>
      </c>
      <c r="K1566" t="s">
        <v>71</v>
      </c>
      <c r="L1566" t="s">
        <v>71</v>
      </c>
      <c r="M1566">
        <f>IF(UPPER(TRIM(Table2[[#This Row],[Status_Clean]]))="CONVERTED",1,0)</f>
        <v>0</v>
      </c>
      <c r="N1566">
        <f>IF(ISNUMBER(MATCH(UPPER(TRIM(Table2[[#This Row],[Status_Clean]])),{"CONTACTED","QUALIFIED","CONVERTED"},0)),1,0)</f>
        <v>1</v>
      </c>
      <c r="O1566" cm="1">
        <f t="array" ref="O1566">_xlfn.SWITCH(UPPER(TRIM(Table2[[#This Row],[Status_Clean]])),"NEW",1,"CONTACTED",2,"QUALIFIED",3,"CONVERTED",4,"LOST",5,99)</f>
        <v>3</v>
      </c>
      <c r="P1566" t="s">
        <v>4601</v>
      </c>
      <c r="Q1566" t="s">
        <v>4601</v>
      </c>
      <c r="R1566" t="s">
        <v>4601</v>
      </c>
      <c r="S1566">
        <v>45255</v>
      </c>
      <c r="T1566" t="s">
        <v>7261</v>
      </c>
      <c r="U1566">
        <v>45255</v>
      </c>
      <c r="V1566" t="s">
        <v>7300</v>
      </c>
      <c r="W1566" t="s">
        <v>7263</v>
      </c>
      <c r="X1566" t="s">
        <v>7264</v>
      </c>
      <c r="Y1566" t="s">
        <v>7278</v>
      </c>
      <c r="Z1566" t="s">
        <v>582</v>
      </c>
      <c r="AA1566">
        <v>46.7</v>
      </c>
      <c r="AB1566" t="str" cm="1">
        <f t="array" ref="AB1566">_xlfn.LET(_xlpm.x,IFERROR(VALUE(Table2[[#This Row],[Response_Time_Hours]]),""),IF(_xlpm.x="","CHECK",_xlfn.IFS(_xlpm.x&lt;=1,"Immediate",_xlpm.x&lt;=6,"Fast",_xlpm.x&lt;=24,"Moderate",_xlpm.x&gt;24,"Delayed")))</f>
        <v>Delayed</v>
      </c>
      <c r="AC1566">
        <v>27</v>
      </c>
      <c r="AD1566" t="str" cm="1">
        <f t="array" ref="AD1566">IF(Table2[[#This Row],[Interaction_Count_Final]]="","N/A",_xlfn.IFS(Table2[[#This Row],[Interaction_Count_Final]]&lt;=2,"Low",Table2[[#This Row],[Interaction_Count_Final]]&lt;=5,"Medium",Table2[[#This Row],[Interaction_Count_Final]]&gt;=6,"High",TRUE,"CHECK"))</f>
        <v>High</v>
      </c>
      <c r="AE1566" t="s">
        <v>7266</v>
      </c>
      <c r="AF1566" t="b">
        <v>1</v>
      </c>
      <c r="AG1566" t="b">
        <v>1</v>
      </c>
      <c r="AH1566">
        <v>1960</v>
      </c>
      <c r="AI1566">
        <v>45255</v>
      </c>
      <c r="AJ1566" t="b">
        <v>1</v>
      </c>
      <c r="AK1566" t="str" cm="1">
        <f t="array" ref="AK1566">_xlfn.LET(
  _xlpm.txt,TRIM(Raw_Data!F1566),
  _xlpm.norm,SUBSTITUTE(SUBSTITUTE(_xlpm.txt,"-","/"),".","/"),
  _xlpm.p,_xlfn.TEXTSPLIT(_xlpm.norm,"/"),
  _xlpm.a,VALUE(INDEX(_xlpm.p,1)),
  _xlpm.b,VALUE(INDEX(_xlpm.p,2)),
  IF(AND(_xlpm.a&lt;=12,_xlpm.b&lt;=12),"REVIEW_AMBIGUOUS","OK")
)</f>
        <v>OK</v>
      </c>
    </row>
    <row r="1567" spans="1:37">
      <c r="A1567" t="s">
        <v>4602</v>
      </c>
      <c r="B1567" t="s">
        <v>4602</v>
      </c>
      <c r="C1567" t="b">
        <v>0</v>
      </c>
      <c r="D1567" t="s">
        <v>7257</v>
      </c>
      <c r="E1567" t="s">
        <v>4603</v>
      </c>
      <c r="F1567" t="s">
        <v>4603</v>
      </c>
      <c r="G1567" t="s">
        <v>7258</v>
      </c>
      <c r="H1567" t="s">
        <v>469</v>
      </c>
      <c r="I1567" t="s">
        <v>469</v>
      </c>
      <c r="J1567" t="s">
        <v>469</v>
      </c>
      <c r="K1567" t="s">
        <v>7370</v>
      </c>
      <c r="L1567" t="s">
        <v>250</v>
      </c>
      <c r="M1567">
        <f>IF(UPPER(TRIM(Table2[[#This Row],[Status_Clean]]))="CONVERTED",1,0)</f>
        <v>1</v>
      </c>
      <c r="N1567">
        <f>IF(ISNUMBER(MATCH(UPPER(TRIM(Table2[[#This Row],[Status_Clean]])),{"CONTACTED","QUALIFIED","CONVERTED"},0)),1,0)</f>
        <v>1</v>
      </c>
      <c r="O1567" cm="1">
        <f t="array" ref="O1567">_xlfn.SWITCH(UPPER(TRIM(Table2[[#This Row],[Status_Clean]])),"NEW",1,"CONTACTED",2,"QUALIFIED",3,"CONVERTED",4,"LOST",5,99)</f>
        <v>4</v>
      </c>
      <c r="P1567">
        <v>45147</v>
      </c>
      <c r="Q1567" t="s">
        <v>7767</v>
      </c>
      <c r="R1567" t="s">
        <v>7767</v>
      </c>
      <c r="S1567">
        <v>45147</v>
      </c>
      <c r="T1567" t="s">
        <v>7261</v>
      </c>
      <c r="U1567">
        <v>45147</v>
      </c>
      <c r="V1567" t="s">
        <v>7310</v>
      </c>
      <c r="W1567" t="s">
        <v>7263</v>
      </c>
      <c r="X1567" t="s">
        <v>7288</v>
      </c>
      <c r="Y1567" t="s">
        <v>7272</v>
      </c>
      <c r="Z1567" t="s">
        <v>4604</v>
      </c>
      <c r="AA1567">
        <v>34.6</v>
      </c>
      <c r="AB1567" t="str" cm="1">
        <f t="array" ref="AB1567">_xlfn.LET(_xlpm.x,IFERROR(VALUE(Table2[[#This Row],[Response_Time_Hours]]),""),IF(_xlpm.x="","CHECK",_xlfn.IFS(_xlpm.x&lt;=1,"Immediate",_xlpm.x&lt;=6,"Fast",_xlpm.x&lt;=24,"Moderate",_xlpm.x&gt;24,"Delayed")))</f>
        <v>Delayed</v>
      </c>
      <c r="AC1567">
        <v>30</v>
      </c>
      <c r="AD1567" t="str" cm="1">
        <f t="array" ref="AD1567">IF(Table2[[#This Row],[Interaction_Count_Final]]="","N/A",_xlfn.IFS(Table2[[#This Row],[Interaction_Count_Final]]&lt;=2,"Low",Table2[[#This Row],[Interaction_Count_Final]]&lt;=5,"Medium",Table2[[#This Row],[Interaction_Count_Final]]&gt;=6,"High",TRUE,"CHECK"))</f>
        <v>High</v>
      </c>
      <c r="AE1567" t="s">
        <v>7266</v>
      </c>
      <c r="AF1567" t="b">
        <v>1</v>
      </c>
      <c r="AG1567" t="b">
        <v>1</v>
      </c>
      <c r="AH1567">
        <v>1961</v>
      </c>
      <c r="AI1567">
        <v>45147</v>
      </c>
      <c r="AJ1567" t="b">
        <v>1</v>
      </c>
      <c r="AK1567" t="e" cm="1">
        <f t="array" ref="AK1567">_xlfn.LET(
  _xlpm.txt,TRIM(Raw_Data!F1567),
  _xlpm.norm,SUBSTITUTE(SUBSTITUTE(_xlpm.txt,"-","/"),".","/"),
  _xlpm.p,_xlfn.TEXTSPLIT(_xlpm.norm,"/"),
  _xlpm.a,VALUE(INDEX(_xlpm.p,1)),
  _xlpm.b,VALUE(INDEX(_xlpm.p,2)),
  IF(AND(_xlpm.a&lt;=12,_xlpm.b&lt;=12),"REVIEW_AMBIGUOUS","OK")
)</f>
        <v>#REF!</v>
      </c>
    </row>
    <row r="1568" spans="1:37">
      <c r="A1568" t="s">
        <v>4605</v>
      </c>
      <c r="B1568" t="s">
        <v>4605</v>
      </c>
      <c r="C1568" t="b">
        <v>0</v>
      </c>
      <c r="D1568" t="s">
        <v>7257</v>
      </c>
      <c r="E1568" t="s">
        <v>4606</v>
      </c>
      <c r="F1568" t="s">
        <v>4606</v>
      </c>
      <c r="G1568" t="s">
        <v>7303</v>
      </c>
      <c r="H1568" t="s">
        <v>560</v>
      </c>
      <c r="I1568" t="s">
        <v>560</v>
      </c>
      <c r="J1568" t="s">
        <v>469</v>
      </c>
      <c r="K1568" t="s">
        <v>125</v>
      </c>
      <c r="L1568" t="s">
        <v>125</v>
      </c>
      <c r="M1568">
        <f>IF(UPPER(TRIM(Table2[[#This Row],[Status_Clean]]))="CONVERTED",1,0)</f>
        <v>0</v>
      </c>
      <c r="N1568">
        <f>IF(ISNUMBER(MATCH(UPPER(TRIM(Table2[[#This Row],[Status_Clean]])),{"CONTACTED","QUALIFIED","CONVERTED"},0)),1,0)</f>
        <v>1</v>
      </c>
      <c r="O1568" cm="1">
        <f t="array" ref="O1568">_xlfn.SWITCH(UPPER(TRIM(Table2[[#This Row],[Status_Clean]])),"NEW",1,"CONTACTED",2,"QUALIFIED",3,"CONVERTED",4,"LOST",5,99)</f>
        <v>2</v>
      </c>
      <c r="P1568">
        <v>45313</v>
      </c>
      <c r="Q1568" t="s">
        <v>7861</v>
      </c>
      <c r="R1568" t="s">
        <v>7861</v>
      </c>
      <c r="S1568">
        <v>45313</v>
      </c>
      <c r="T1568" t="s">
        <v>7261</v>
      </c>
      <c r="U1568">
        <v>45313</v>
      </c>
      <c r="V1568" t="s">
        <v>7317</v>
      </c>
      <c r="W1568" t="s">
        <v>7271</v>
      </c>
      <c r="X1568" t="s">
        <v>7284</v>
      </c>
      <c r="Y1568" t="s">
        <v>7298</v>
      </c>
      <c r="Z1568" t="s">
        <v>4607</v>
      </c>
      <c r="AA1568">
        <v>19.399999999999999</v>
      </c>
      <c r="AB1568" t="str" cm="1">
        <f t="array" ref="AB1568">_xlfn.LET(_xlpm.x,IFERROR(VALUE(Table2[[#This Row],[Response_Time_Hours]]),""),IF(_xlpm.x="","CHECK",_xlfn.IFS(_xlpm.x&lt;=1,"Immediate",_xlpm.x&lt;=6,"Fast",_xlpm.x&lt;=24,"Moderate",_xlpm.x&gt;24,"Delayed")))</f>
        <v>Moderate</v>
      </c>
      <c r="AC1568">
        <v>17</v>
      </c>
      <c r="AD1568" t="str" cm="1">
        <f t="array" ref="AD1568">IF(Table2[[#This Row],[Interaction_Count_Final]]="","N/A",_xlfn.IFS(Table2[[#This Row],[Interaction_Count_Final]]&lt;=2,"Low",Table2[[#This Row],[Interaction_Count_Final]]&lt;=5,"Medium",Table2[[#This Row],[Interaction_Count_Final]]&gt;=6,"High",TRUE,"CHECK"))</f>
        <v>High</v>
      </c>
      <c r="AE1568" t="s">
        <v>7266</v>
      </c>
      <c r="AF1568" t="b">
        <v>1</v>
      </c>
      <c r="AG1568" t="b">
        <v>1</v>
      </c>
      <c r="AH1568">
        <v>1962</v>
      </c>
      <c r="AI1568">
        <v>45313</v>
      </c>
      <c r="AJ1568" t="b">
        <v>1</v>
      </c>
      <c r="AK1568" t="e" cm="1">
        <f t="array" ref="AK1568">_xlfn.LET(
  _xlpm.txt,TRIM(Raw_Data!F1568),
  _xlpm.norm,SUBSTITUTE(SUBSTITUTE(_xlpm.txt,"-","/"),".","/"),
  _xlpm.p,_xlfn.TEXTSPLIT(_xlpm.norm,"/"),
  _xlpm.a,VALUE(INDEX(_xlpm.p,1)),
  _xlpm.b,VALUE(INDEX(_xlpm.p,2)),
  IF(AND(_xlpm.a&lt;=12,_xlpm.b&lt;=12),"REVIEW_AMBIGUOUS","OK")
)</f>
        <v>#REF!</v>
      </c>
    </row>
    <row r="1569" spans="1:37">
      <c r="A1569" t="s">
        <v>4608</v>
      </c>
      <c r="B1569" t="s">
        <v>4608</v>
      </c>
      <c r="C1569" t="b">
        <v>1</v>
      </c>
      <c r="D1569" t="s">
        <v>7257</v>
      </c>
      <c r="E1569" t="s">
        <v>4609</v>
      </c>
      <c r="F1569" t="s">
        <v>4609</v>
      </c>
      <c r="G1569" t="s">
        <v>7268</v>
      </c>
      <c r="H1569" t="s">
        <v>585</v>
      </c>
      <c r="I1569" t="s">
        <v>585</v>
      </c>
      <c r="J1569" t="s">
        <v>222</v>
      </c>
      <c r="K1569" t="s">
        <v>193</v>
      </c>
      <c r="L1569" t="s">
        <v>193</v>
      </c>
      <c r="M1569">
        <f>IF(UPPER(TRIM(Table2[[#This Row],[Status_Clean]]))="CONVERTED",1,0)</f>
        <v>0</v>
      </c>
      <c r="N1569">
        <f>IF(ISNUMBER(MATCH(UPPER(TRIM(Table2[[#This Row],[Status_Clean]])),{"CONTACTED","QUALIFIED","CONVERTED"},0)),1,0)</f>
        <v>0</v>
      </c>
      <c r="O1569" cm="1">
        <f t="array" ref="O1569">_xlfn.SWITCH(UPPER(TRIM(Table2[[#This Row],[Status_Clean]])),"NEW",1,"CONTACTED",2,"QUALIFIED",3,"CONVERTED",4,"LOST",5,99)</f>
        <v>1</v>
      </c>
      <c r="P1569">
        <v>45150</v>
      </c>
      <c r="Q1569" t="s">
        <v>8407</v>
      </c>
      <c r="R1569" t="s">
        <v>8407</v>
      </c>
      <c r="S1569">
        <v>45150</v>
      </c>
      <c r="T1569" t="s">
        <v>7261</v>
      </c>
      <c r="U1569">
        <v>45150</v>
      </c>
      <c r="V1569" t="s">
        <v>7310</v>
      </c>
      <c r="W1569" t="s">
        <v>7263</v>
      </c>
      <c r="X1569" t="s">
        <v>7288</v>
      </c>
      <c r="Y1569" t="s">
        <v>7278</v>
      </c>
      <c r="Z1569">
        <v>47</v>
      </c>
      <c r="AA1569">
        <v>47</v>
      </c>
      <c r="AB1569" t="str" cm="1">
        <f t="array" ref="AB1569">_xlfn.LET(_xlpm.x,IFERROR(VALUE(Table2[[#This Row],[Response_Time_Hours]]),""),IF(_xlpm.x="","CHECK",_xlfn.IFS(_xlpm.x&lt;=1,"Immediate",_xlpm.x&lt;=6,"Fast",_xlpm.x&lt;=24,"Moderate",_xlpm.x&gt;24,"Delayed")))</f>
        <v>Delayed</v>
      </c>
      <c r="AC1569">
        <v>5</v>
      </c>
      <c r="AD1569" t="str" cm="1">
        <f t="array" ref="AD1569">IF(Table2[[#This Row],[Interaction_Count_Final]]="","N/A",_xlfn.IFS(Table2[[#This Row],[Interaction_Count_Final]]&lt;=2,"Low",Table2[[#This Row],[Interaction_Count_Final]]&lt;=5,"Medium",Table2[[#This Row],[Interaction_Count_Final]]&gt;=6,"High",TRUE,"CHECK"))</f>
        <v>Medium</v>
      </c>
      <c r="AE1569" t="s">
        <v>7273</v>
      </c>
      <c r="AF1569" t="b">
        <v>1</v>
      </c>
      <c r="AG1569" t="b">
        <v>1</v>
      </c>
      <c r="AH1569">
        <v>1964</v>
      </c>
      <c r="AI1569">
        <v>45150</v>
      </c>
      <c r="AJ1569" t="b">
        <v>1</v>
      </c>
      <c r="AK1569" t="e" cm="1">
        <f t="array" ref="AK1569">_xlfn.LET(
  _xlpm.txt,TRIM(Raw_Data!F1569),
  _xlpm.norm,SUBSTITUTE(SUBSTITUTE(_xlpm.txt,"-","/"),".","/"),
  _xlpm.p,_xlfn.TEXTSPLIT(_xlpm.norm,"/"),
  _xlpm.a,VALUE(INDEX(_xlpm.p,1)),
  _xlpm.b,VALUE(INDEX(_xlpm.p,2)),
  IF(AND(_xlpm.a&lt;=12,_xlpm.b&lt;=12),"REVIEW_AMBIGUOUS","OK")
)</f>
        <v>#REF!</v>
      </c>
    </row>
    <row r="1570" spans="1:37">
      <c r="A1570" t="s">
        <v>4610</v>
      </c>
      <c r="B1570" t="s">
        <v>4610</v>
      </c>
      <c r="C1570" t="b">
        <v>0</v>
      </c>
      <c r="D1570" t="s">
        <v>7257</v>
      </c>
      <c r="E1570" t="s">
        <v>4611</v>
      </c>
      <c r="F1570" t="s">
        <v>4611</v>
      </c>
      <c r="G1570" t="s">
        <v>7280</v>
      </c>
      <c r="H1570" t="s">
        <v>147</v>
      </c>
      <c r="I1570" t="s">
        <v>147</v>
      </c>
      <c r="J1570" t="s">
        <v>7308</v>
      </c>
      <c r="K1570" t="s">
        <v>71</v>
      </c>
      <c r="L1570" t="s">
        <v>71</v>
      </c>
      <c r="M1570">
        <f>IF(UPPER(TRIM(Table2[[#This Row],[Status_Clean]]))="CONVERTED",1,0)</f>
        <v>0</v>
      </c>
      <c r="N1570">
        <f>IF(ISNUMBER(MATCH(UPPER(TRIM(Table2[[#This Row],[Status_Clean]])),{"CONTACTED","QUALIFIED","CONVERTED"},0)),1,0)</f>
        <v>1</v>
      </c>
      <c r="O1570" cm="1">
        <f t="array" ref="O1570">_xlfn.SWITCH(UPPER(TRIM(Table2[[#This Row],[Status_Clean]])),"NEW",1,"CONTACTED",2,"QUALIFIED",3,"CONVERTED",4,"LOST",5,99)</f>
        <v>3</v>
      </c>
      <c r="P1570">
        <v>45636</v>
      </c>
      <c r="Q1570" t="s">
        <v>8302</v>
      </c>
      <c r="R1570" t="s">
        <v>8302</v>
      </c>
      <c r="S1570">
        <v>45636</v>
      </c>
      <c r="T1570" t="s">
        <v>7261</v>
      </c>
      <c r="U1570">
        <v>45636</v>
      </c>
      <c r="V1570" t="s">
        <v>7262</v>
      </c>
      <c r="W1570" t="s">
        <v>7271</v>
      </c>
      <c r="X1570" t="s">
        <v>7264</v>
      </c>
      <c r="Y1570" t="s">
        <v>7265</v>
      </c>
      <c r="Z1570">
        <v>13</v>
      </c>
      <c r="AA1570">
        <v>13</v>
      </c>
      <c r="AB1570" t="str" cm="1">
        <f t="array" ref="AB1570">_xlfn.LET(_xlpm.x,IFERROR(VALUE(Table2[[#This Row],[Response_Time_Hours]]),""),IF(_xlpm.x="","CHECK",_xlfn.IFS(_xlpm.x&lt;=1,"Immediate",_xlpm.x&lt;=6,"Fast",_xlpm.x&lt;=24,"Moderate",_xlpm.x&gt;24,"Delayed")))</f>
        <v>Moderate</v>
      </c>
      <c r="AC1570">
        <v>4</v>
      </c>
      <c r="AD1570" t="str" cm="1">
        <f t="array" ref="AD1570">IF(Table2[[#This Row],[Interaction_Count_Final]]="","N/A",_xlfn.IFS(Table2[[#This Row],[Interaction_Count_Final]]&lt;=2,"Low",Table2[[#This Row],[Interaction_Count_Final]]&lt;=5,"Medium",Table2[[#This Row],[Interaction_Count_Final]]&gt;=6,"High",TRUE,"CHECK"))</f>
        <v>Medium</v>
      </c>
      <c r="AE1570" t="s">
        <v>7266</v>
      </c>
      <c r="AF1570" t="b">
        <v>1</v>
      </c>
      <c r="AG1570" t="b">
        <v>1</v>
      </c>
      <c r="AH1570">
        <v>1965</v>
      </c>
      <c r="AI1570">
        <v>45636</v>
      </c>
      <c r="AJ1570" t="b">
        <v>1</v>
      </c>
      <c r="AK1570" t="e" cm="1">
        <f t="array" ref="AK1570">_xlfn.LET(
  _xlpm.txt,TRIM(Raw_Data!F1570),
  _xlpm.norm,SUBSTITUTE(SUBSTITUTE(_xlpm.txt,"-","/"),".","/"),
  _xlpm.p,_xlfn.TEXTSPLIT(_xlpm.norm,"/"),
  _xlpm.a,VALUE(INDEX(_xlpm.p,1)),
  _xlpm.b,VALUE(INDEX(_xlpm.p,2)),
  IF(AND(_xlpm.a&lt;=12,_xlpm.b&lt;=12),"REVIEW_AMBIGUOUS","OK")
)</f>
        <v>#REF!</v>
      </c>
    </row>
    <row r="1571" spans="1:37">
      <c r="A1571" t="s">
        <v>4612</v>
      </c>
      <c r="B1571" t="s">
        <v>4612</v>
      </c>
      <c r="C1571" t="b">
        <v>0</v>
      </c>
      <c r="D1571" t="s">
        <v>7257</v>
      </c>
      <c r="E1571" t="s">
        <v>4613</v>
      </c>
      <c r="F1571" t="s">
        <v>4613</v>
      </c>
      <c r="G1571" t="s">
        <v>7268</v>
      </c>
      <c r="H1571" t="s">
        <v>296</v>
      </c>
      <c r="I1571" t="s">
        <v>296</v>
      </c>
      <c r="J1571" t="s">
        <v>263</v>
      </c>
      <c r="K1571" t="s">
        <v>125</v>
      </c>
      <c r="L1571" t="s">
        <v>125</v>
      </c>
      <c r="M1571">
        <f>IF(UPPER(TRIM(Table2[[#This Row],[Status_Clean]]))="CONVERTED",1,0)</f>
        <v>0</v>
      </c>
      <c r="N1571">
        <f>IF(ISNUMBER(MATCH(UPPER(TRIM(Table2[[#This Row],[Status_Clean]])),{"CONTACTED","QUALIFIED","CONVERTED"},0)),1,0)</f>
        <v>1</v>
      </c>
      <c r="O1571" cm="1">
        <f t="array" ref="O1571">_xlfn.SWITCH(UPPER(TRIM(Table2[[#This Row],[Status_Clean]])),"NEW",1,"CONTACTED",2,"QUALIFIED",3,"CONVERTED",4,"LOST",5,99)</f>
        <v>2</v>
      </c>
      <c r="P1571">
        <v>45091</v>
      </c>
      <c r="Q1571" t="s">
        <v>8317</v>
      </c>
      <c r="R1571" t="s">
        <v>8317</v>
      </c>
      <c r="S1571">
        <v>45091</v>
      </c>
      <c r="T1571" t="s">
        <v>7261</v>
      </c>
      <c r="U1571">
        <v>45091</v>
      </c>
      <c r="V1571" t="s">
        <v>7276</v>
      </c>
      <c r="W1571" t="s">
        <v>7263</v>
      </c>
      <c r="X1571" t="s">
        <v>7277</v>
      </c>
      <c r="Y1571" t="s">
        <v>7272</v>
      </c>
      <c r="Z1571" t="s">
        <v>4614</v>
      </c>
      <c r="AA1571">
        <v>24.7</v>
      </c>
      <c r="AB1571" t="str" cm="1">
        <f t="array" ref="AB1571">_xlfn.LET(_xlpm.x,IFERROR(VALUE(Table2[[#This Row],[Response_Time_Hours]]),""),IF(_xlpm.x="","CHECK",_xlfn.IFS(_xlpm.x&lt;=1,"Immediate",_xlpm.x&lt;=6,"Fast",_xlpm.x&lt;=24,"Moderate",_xlpm.x&gt;24,"Delayed")))</f>
        <v>Delayed</v>
      </c>
      <c r="AC1571">
        <v>28</v>
      </c>
      <c r="AD1571" t="str" cm="1">
        <f t="array" ref="AD1571">IF(Table2[[#This Row],[Interaction_Count_Final]]="","N/A",_xlfn.IFS(Table2[[#This Row],[Interaction_Count_Final]]&lt;=2,"Low",Table2[[#This Row],[Interaction_Count_Final]]&lt;=5,"Medium",Table2[[#This Row],[Interaction_Count_Final]]&gt;=6,"High",TRUE,"CHECK"))</f>
        <v>High</v>
      </c>
      <c r="AE1571" t="s">
        <v>7266</v>
      </c>
      <c r="AF1571" t="b">
        <v>1</v>
      </c>
      <c r="AG1571" t="b">
        <v>1</v>
      </c>
      <c r="AH1571">
        <v>1966</v>
      </c>
      <c r="AI1571">
        <v>45091</v>
      </c>
      <c r="AJ1571" t="b">
        <v>1</v>
      </c>
      <c r="AK1571" t="e" cm="1">
        <f t="array" ref="AK1571">_xlfn.LET(
  _xlpm.txt,TRIM(Raw_Data!F1571),
  _xlpm.norm,SUBSTITUTE(SUBSTITUTE(_xlpm.txt,"-","/"),".","/"),
  _xlpm.p,_xlfn.TEXTSPLIT(_xlpm.norm,"/"),
  _xlpm.a,VALUE(INDEX(_xlpm.p,1)),
  _xlpm.b,VALUE(INDEX(_xlpm.p,2)),
  IF(AND(_xlpm.a&lt;=12,_xlpm.b&lt;=12),"REVIEW_AMBIGUOUS","OK")
)</f>
        <v>#REF!</v>
      </c>
    </row>
    <row r="1572" spans="1:37">
      <c r="A1572" t="s">
        <v>4615</v>
      </c>
      <c r="B1572" t="s">
        <v>4615</v>
      </c>
      <c r="C1572" t="b">
        <v>0</v>
      </c>
      <c r="D1572" t="s">
        <v>7257</v>
      </c>
      <c r="E1572" t="s">
        <v>4616</v>
      </c>
      <c r="F1572" t="s">
        <v>4616</v>
      </c>
      <c r="G1572" t="s">
        <v>7303</v>
      </c>
      <c r="H1572" t="s">
        <v>69</v>
      </c>
      <c r="I1572" t="s">
        <v>69</v>
      </c>
      <c r="J1572" t="s">
        <v>69</v>
      </c>
      <c r="K1572" t="s">
        <v>173</v>
      </c>
      <c r="L1572" t="s">
        <v>173</v>
      </c>
      <c r="M1572">
        <f>IF(UPPER(TRIM(Table2[[#This Row],[Status_Clean]]))="CONVERTED",1,0)</f>
        <v>0</v>
      </c>
      <c r="N1572">
        <f>IF(ISNUMBER(MATCH(UPPER(TRIM(Table2[[#This Row],[Status_Clean]])),{"CONTACTED","QUALIFIED","CONVERTED"},0)),1,0)</f>
        <v>0</v>
      </c>
      <c r="O1572" cm="1">
        <f t="array" ref="O1572">_xlfn.SWITCH(UPPER(TRIM(Table2[[#This Row],[Status_Clean]])),"NEW",1,"CONTACTED",2,"QUALIFIED",3,"CONVERTED",4,"LOST",5,99)</f>
        <v>5</v>
      </c>
      <c r="P1572">
        <v>45189</v>
      </c>
      <c r="Q1572" t="s">
        <v>8408</v>
      </c>
      <c r="R1572" t="s">
        <v>8408</v>
      </c>
      <c r="S1572">
        <v>45189</v>
      </c>
      <c r="T1572" t="s">
        <v>7261</v>
      </c>
      <c r="U1572">
        <v>45189</v>
      </c>
      <c r="V1572" t="s">
        <v>7287</v>
      </c>
      <c r="W1572" t="s">
        <v>7263</v>
      </c>
      <c r="X1572" t="s">
        <v>7288</v>
      </c>
      <c r="Y1572" t="s">
        <v>7272</v>
      </c>
      <c r="Z1572" t="s">
        <v>4617</v>
      </c>
      <c r="AA1572">
        <v>9.1</v>
      </c>
      <c r="AB1572" t="str" cm="1">
        <f t="array" ref="AB1572">_xlfn.LET(_xlpm.x,IFERROR(VALUE(Table2[[#This Row],[Response_Time_Hours]]),""),IF(_xlpm.x="","CHECK",_xlfn.IFS(_xlpm.x&lt;=1,"Immediate",_xlpm.x&lt;=6,"Fast",_xlpm.x&lt;=24,"Moderate",_xlpm.x&gt;24,"Delayed")))</f>
        <v>Moderate</v>
      </c>
      <c r="AC1572">
        <v>29</v>
      </c>
      <c r="AD1572" t="str" cm="1">
        <f t="array" ref="AD1572">IF(Table2[[#This Row],[Interaction_Count_Final]]="","N/A",_xlfn.IFS(Table2[[#This Row],[Interaction_Count_Final]]&lt;=2,"Low",Table2[[#This Row],[Interaction_Count_Final]]&lt;=5,"Medium",Table2[[#This Row],[Interaction_Count_Final]]&gt;=6,"High",TRUE,"CHECK"))</f>
        <v>High</v>
      </c>
      <c r="AE1572" t="s">
        <v>7266</v>
      </c>
      <c r="AF1572" t="b">
        <v>1</v>
      </c>
      <c r="AG1572" t="b">
        <v>1</v>
      </c>
      <c r="AH1572">
        <v>1967</v>
      </c>
      <c r="AI1572">
        <v>45189</v>
      </c>
      <c r="AJ1572" t="b">
        <v>1</v>
      </c>
      <c r="AK1572" t="e" cm="1">
        <f t="array" ref="AK1572">_xlfn.LET(
  _xlpm.txt,TRIM(Raw_Data!F1572),
  _xlpm.norm,SUBSTITUTE(SUBSTITUTE(_xlpm.txt,"-","/"),".","/"),
  _xlpm.p,_xlfn.TEXTSPLIT(_xlpm.norm,"/"),
  _xlpm.a,VALUE(INDEX(_xlpm.p,1)),
  _xlpm.b,VALUE(INDEX(_xlpm.p,2)),
  IF(AND(_xlpm.a&lt;=12,_xlpm.b&lt;=12),"REVIEW_AMBIGUOUS","OK")
)</f>
        <v>#REF!</v>
      </c>
    </row>
    <row r="1573" spans="1:37">
      <c r="A1573" t="s">
        <v>4618</v>
      </c>
      <c r="B1573" t="s">
        <v>4618</v>
      </c>
      <c r="C1573" t="b">
        <v>0</v>
      </c>
      <c r="D1573" t="s">
        <v>7257</v>
      </c>
      <c r="E1573" t="s">
        <v>4619</v>
      </c>
      <c r="F1573" t="s">
        <v>4619</v>
      </c>
      <c r="G1573" t="s">
        <v>7280</v>
      </c>
      <c r="H1573" t="s">
        <v>101</v>
      </c>
      <c r="I1573" t="s">
        <v>101</v>
      </c>
      <c r="J1573" t="s">
        <v>101</v>
      </c>
      <c r="K1573" t="s">
        <v>7368</v>
      </c>
      <c r="L1573" t="s">
        <v>173</v>
      </c>
      <c r="M1573">
        <f>IF(UPPER(TRIM(Table2[[#This Row],[Status_Clean]]))="CONVERTED",1,0)</f>
        <v>0</v>
      </c>
      <c r="N1573">
        <f>IF(ISNUMBER(MATCH(UPPER(TRIM(Table2[[#This Row],[Status_Clean]])),{"CONTACTED","QUALIFIED","CONVERTED"},0)),1,0)</f>
        <v>0</v>
      </c>
      <c r="O1573" cm="1">
        <f t="array" ref="O1573">_xlfn.SWITCH(UPPER(TRIM(Table2[[#This Row],[Status_Clean]])),"NEW",1,"CONTACTED",2,"QUALIFIED",3,"CONVERTED",4,"LOST",5,99)</f>
        <v>5</v>
      </c>
      <c r="P1573" t="s">
        <v>4620</v>
      </c>
      <c r="Q1573" t="s">
        <v>8409</v>
      </c>
      <c r="R1573" t="s">
        <v>8409</v>
      </c>
      <c r="S1573">
        <v>45341</v>
      </c>
      <c r="T1573" t="s">
        <v>7261</v>
      </c>
      <c r="U1573">
        <v>45341</v>
      </c>
      <c r="V1573" t="s">
        <v>7283</v>
      </c>
      <c r="W1573" t="s">
        <v>7271</v>
      </c>
      <c r="X1573" t="s">
        <v>7284</v>
      </c>
      <c r="Y1573" t="s">
        <v>7298</v>
      </c>
      <c r="Z1573" t="s">
        <v>4621</v>
      </c>
      <c r="AA1573">
        <v>27.2</v>
      </c>
      <c r="AB1573" t="str" cm="1">
        <f t="array" ref="AB1573">_xlfn.LET(_xlpm.x,IFERROR(VALUE(Table2[[#This Row],[Response_Time_Hours]]),""),IF(_xlpm.x="","CHECK",_xlfn.IFS(_xlpm.x&lt;=1,"Immediate",_xlpm.x&lt;=6,"Fast",_xlpm.x&lt;=24,"Moderate",_xlpm.x&gt;24,"Delayed")))</f>
        <v>Delayed</v>
      </c>
      <c r="AC1573">
        <v>38</v>
      </c>
      <c r="AD1573" t="str" cm="1">
        <f t="array" ref="AD1573">IF(Table2[[#This Row],[Interaction_Count_Final]]="","N/A",_xlfn.IFS(Table2[[#This Row],[Interaction_Count_Final]]&lt;=2,"Low",Table2[[#This Row],[Interaction_Count_Final]]&lt;=5,"Medium",Table2[[#This Row],[Interaction_Count_Final]]&gt;=6,"High",TRUE,"CHECK"))</f>
        <v>High</v>
      </c>
      <c r="AE1573" t="s">
        <v>7273</v>
      </c>
      <c r="AF1573" t="b">
        <v>1</v>
      </c>
      <c r="AG1573" t="b">
        <v>1</v>
      </c>
      <c r="AH1573">
        <v>1968</v>
      </c>
      <c r="AI1573">
        <v>45341</v>
      </c>
      <c r="AJ1573" t="b">
        <v>1</v>
      </c>
      <c r="AK1573" t="e" cm="1">
        <f t="array" ref="AK1573">_xlfn.LET(
  _xlpm.txt,TRIM(Raw_Data!F1573),
  _xlpm.norm,SUBSTITUTE(SUBSTITUTE(_xlpm.txt,"-","/"),".","/"),
  _xlpm.p,_xlfn.TEXTSPLIT(_xlpm.norm,"/"),
  _xlpm.a,VALUE(INDEX(_xlpm.p,1)),
  _xlpm.b,VALUE(INDEX(_xlpm.p,2)),
  IF(AND(_xlpm.a&lt;=12,_xlpm.b&lt;=12),"REVIEW_AMBIGUOUS","OK")
)</f>
        <v>#REF!</v>
      </c>
    </row>
    <row r="1574" spans="1:37">
      <c r="A1574" t="s">
        <v>4622</v>
      </c>
      <c r="B1574" t="s">
        <v>4622</v>
      </c>
      <c r="C1574" t="b">
        <v>0</v>
      </c>
      <c r="D1574" t="s">
        <v>7257</v>
      </c>
      <c r="E1574" t="s">
        <v>4623</v>
      </c>
      <c r="F1574" t="s">
        <v>4623</v>
      </c>
      <c r="G1574" t="s">
        <v>7258</v>
      </c>
      <c r="H1574" t="s">
        <v>248</v>
      </c>
      <c r="I1574" t="s">
        <v>248</v>
      </c>
      <c r="J1574" t="s">
        <v>1356</v>
      </c>
      <c r="K1574" t="s">
        <v>125</v>
      </c>
      <c r="L1574" t="s">
        <v>125</v>
      </c>
      <c r="M1574">
        <f>IF(UPPER(TRIM(Table2[[#This Row],[Status_Clean]]))="CONVERTED",1,0)</f>
        <v>0</v>
      </c>
      <c r="N1574">
        <f>IF(ISNUMBER(MATCH(UPPER(TRIM(Table2[[#This Row],[Status_Clean]])),{"CONTACTED","QUALIFIED","CONVERTED"},0)),1,0)</f>
        <v>1</v>
      </c>
      <c r="O1574" cm="1">
        <f t="array" ref="O1574">_xlfn.SWITCH(UPPER(TRIM(Table2[[#This Row],[Status_Clean]])),"NEW",1,"CONTACTED",2,"QUALIFIED",3,"CONVERTED",4,"LOST",5,99)</f>
        <v>2</v>
      </c>
      <c r="P1574">
        <v>45198</v>
      </c>
      <c r="Q1574" t="s">
        <v>8410</v>
      </c>
      <c r="R1574" t="s">
        <v>8410</v>
      </c>
      <c r="S1574">
        <v>45198</v>
      </c>
      <c r="T1574" t="s">
        <v>7261</v>
      </c>
      <c r="U1574">
        <v>45198</v>
      </c>
      <c r="V1574" t="s">
        <v>7287</v>
      </c>
      <c r="W1574" t="s">
        <v>7263</v>
      </c>
      <c r="X1574" t="s">
        <v>7288</v>
      </c>
      <c r="Y1574" t="s">
        <v>7312</v>
      </c>
      <c r="Z1574" t="s">
        <v>4624</v>
      </c>
      <c r="AA1574">
        <v>70.5</v>
      </c>
      <c r="AB1574" t="str" cm="1">
        <f t="array" ref="AB1574">_xlfn.LET(_xlpm.x,IFERROR(VALUE(Table2[[#This Row],[Response_Time_Hours]]),""),IF(_xlpm.x="","CHECK",_xlfn.IFS(_xlpm.x&lt;=1,"Immediate",_xlpm.x&lt;=6,"Fast",_xlpm.x&lt;=24,"Moderate",_xlpm.x&gt;24,"Delayed")))</f>
        <v>Delayed</v>
      </c>
      <c r="AC1574">
        <v>12</v>
      </c>
      <c r="AD1574" t="str" cm="1">
        <f t="array" ref="AD1574">IF(Table2[[#This Row],[Interaction_Count_Final]]="","N/A",_xlfn.IFS(Table2[[#This Row],[Interaction_Count_Final]]&lt;=2,"Low",Table2[[#This Row],[Interaction_Count_Final]]&lt;=5,"Medium",Table2[[#This Row],[Interaction_Count_Final]]&gt;=6,"High",TRUE,"CHECK"))</f>
        <v>High</v>
      </c>
      <c r="AE1574" t="s">
        <v>7266</v>
      </c>
      <c r="AF1574" t="b">
        <v>1</v>
      </c>
      <c r="AG1574" t="b">
        <v>1</v>
      </c>
      <c r="AH1574">
        <v>1970</v>
      </c>
      <c r="AI1574">
        <v>45198</v>
      </c>
      <c r="AJ1574" t="b">
        <v>1</v>
      </c>
      <c r="AK1574" t="e" cm="1">
        <f t="array" ref="AK1574">_xlfn.LET(
  _xlpm.txt,TRIM(Raw_Data!F1574),
  _xlpm.norm,SUBSTITUTE(SUBSTITUTE(_xlpm.txt,"-","/"),".","/"),
  _xlpm.p,_xlfn.TEXTSPLIT(_xlpm.norm,"/"),
  _xlpm.a,VALUE(INDEX(_xlpm.p,1)),
  _xlpm.b,VALUE(INDEX(_xlpm.p,2)),
  IF(AND(_xlpm.a&lt;=12,_xlpm.b&lt;=12),"REVIEW_AMBIGUOUS","OK")
)</f>
        <v>#REF!</v>
      </c>
    </row>
    <row r="1575" spans="1:37">
      <c r="A1575" t="s">
        <v>4625</v>
      </c>
      <c r="B1575" t="s">
        <v>4625</v>
      </c>
      <c r="C1575" t="b">
        <v>0</v>
      </c>
      <c r="D1575" t="s">
        <v>7257</v>
      </c>
      <c r="E1575" t="s">
        <v>8411</v>
      </c>
      <c r="F1575" t="s">
        <v>8411</v>
      </c>
      <c r="G1575" t="s">
        <v>7268</v>
      </c>
      <c r="H1575" t="s">
        <v>106</v>
      </c>
      <c r="I1575" t="s">
        <v>106</v>
      </c>
      <c r="J1575" t="s">
        <v>106</v>
      </c>
      <c r="K1575" t="s">
        <v>71</v>
      </c>
      <c r="L1575" t="s">
        <v>71</v>
      </c>
      <c r="M1575">
        <f>IF(UPPER(TRIM(Table2[[#This Row],[Status_Clean]]))="CONVERTED",1,0)</f>
        <v>0</v>
      </c>
      <c r="N1575">
        <f>IF(ISNUMBER(MATCH(UPPER(TRIM(Table2[[#This Row],[Status_Clean]])),{"CONTACTED","QUALIFIED","CONVERTED"},0)),1,0)</f>
        <v>1</v>
      </c>
      <c r="O1575" cm="1">
        <f t="array" ref="O1575">_xlfn.SWITCH(UPPER(TRIM(Table2[[#This Row],[Status_Clean]])),"NEW",1,"CONTACTED",2,"QUALIFIED",3,"CONVERTED",4,"LOST",5,99)</f>
        <v>3</v>
      </c>
      <c r="P1575">
        <v>45603</v>
      </c>
      <c r="Q1575" t="s">
        <v>7358</v>
      </c>
      <c r="R1575" t="s">
        <v>7358</v>
      </c>
      <c r="S1575">
        <v>45603</v>
      </c>
      <c r="T1575" t="s">
        <v>7261</v>
      </c>
      <c r="U1575">
        <v>45603</v>
      </c>
      <c r="V1575" t="s">
        <v>7300</v>
      </c>
      <c r="W1575" t="s">
        <v>7271</v>
      </c>
      <c r="X1575" t="s">
        <v>7264</v>
      </c>
      <c r="Y1575" t="s">
        <v>7285</v>
      </c>
      <c r="Z1575">
        <v>42.1</v>
      </c>
      <c r="AA1575">
        <v>42.1</v>
      </c>
      <c r="AB1575" t="str" cm="1">
        <f t="array" ref="AB1575">_xlfn.LET(_xlpm.x,IFERROR(VALUE(Table2[[#This Row],[Response_Time_Hours]]),""),IF(_xlpm.x="","CHECK",_xlfn.IFS(_xlpm.x&lt;=1,"Immediate",_xlpm.x&lt;=6,"Fast",_xlpm.x&lt;=24,"Moderate",_xlpm.x&gt;24,"Delayed")))</f>
        <v>Delayed</v>
      </c>
      <c r="AC1575">
        <v>27</v>
      </c>
      <c r="AD1575" t="str" cm="1">
        <f t="array" ref="AD1575">IF(Table2[[#This Row],[Interaction_Count_Final]]="","N/A",_xlfn.IFS(Table2[[#This Row],[Interaction_Count_Final]]&lt;=2,"Low",Table2[[#This Row],[Interaction_Count_Final]]&lt;=5,"Medium",Table2[[#This Row],[Interaction_Count_Final]]&gt;=6,"High",TRUE,"CHECK"))</f>
        <v>High</v>
      </c>
      <c r="AE1575" t="s">
        <v>7273</v>
      </c>
      <c r="AF1575" t="b">
        <v>1</v>
      </c>
      <c r="AG1575" t="b">
        <v>1</v>
      </c>
      <c r="AH1575">
        <v>1971</v>
      </c>
      <c r="AI1575">
        <v>45603</v>
      </c>
      <c r="AJ1575" t="b">
        <v>1</v>
      </c>
      <c r="AK1575" t="e" cm="1">
        <f t="array" ref="AK1575">_xlfn.LET(
  _xlpm.txt,TRIM(Raw_Data!F1575),
  _xlpm.norm,SUBSTITUTE(SUBSTITUTE(_xlpm.txt,"-","/"),".","/"),
  _xlpm.p,_xlfn.TEXTSPLIT(_xlpm.norm,"/"),
  _xlpm.a,VALUE(INDEX(_xlpm.p,1)),
  _xlpm.b,VALUE(INDEX(_xlpm.p,2)),
  IF(AND(_xlpm.a&lt;=12,_xlpm.b&lt;=12),"REVIEW_AMBIGUOUS","OK")
)</f>
        <v>#REF!</v>
      </c>
    </row>
    <row r="1576" spans="1:37">
      <c r="A1576" t="s">
        <v>4627</v>
      </c>
      <c r="B1576" t="s">
        <v>4627</v>
      </c>
      <c r="C1576" t="b">
        <v>1</v>
      </c>
      <c r="D1576" t="s">
        <v>7257</v>
      </c>
      <c r="E1576" t="s">
        <v>4628</v>
      </c>
      <c r="F1576" t="s">
        <v>4628</v>
      </c>
      <c r="G1576" t="s">
        <v>7274</v>
      </c>
      <c r="H1576" t="s">
        <v>556</v>
      </c>
      <c r="I1576" t="s">
        <v>556</v>
      </c>
      <c r="J1576" t="s">
        <v>106</v>
      </c>
      <c r="K1576" t="s">
        <v>173</v>
      </c>
      <c r="L1576" t="s">
        <v>173</v>
      </c>
      <c r="M1576">
        <f>IF(UPPER(TRIM(Table2[[#This Row],[Status_Clean]]))="CONVERTED",1,0)</f>
        <v>0</v>
      </c>
      <c r="N1576">
        <f>IF(ISNUMBER(MATCH(UPPER(TRIM(Table2[[#This Row],[Status_Clean]])),{"CONTACTED","QUALIFIED","CONVERTED"},0)),1,0)</f>
        <v>0</v>
      </c>
      <c r="O1576" cm="1">
        <f t="array" ref="O1576">_xlfn.SWITCH(UPPER(TRIM(Table2[[#This Row],[Status_Clean]])),"NEW",1,"CONTACTED",2,"QUALIFIED",3,"CONVERTED",4,"LOST",5,99)</f>
        <v>5</v>
      </c>
      <c r="P1576">
        <v>44941</v>
      </c>
      <c r="Q1576" t="s">
        <v>7586</v>
      </c>
      <c r="R1576" t="s">
        <v>7586</v>
      </c>
      <c r="S1576">
        <v>44941</v>
      </c>
      <c r="T1576" t="s">
        <v>7261</v>
      </c>
      <c r="U1576">
        <v>44941</v>
      </c>
      <c r="V1576" t="s">
        <v>7317</v>
      </c>
      <c r="W1576" t="s">
        <v>7263</v>
      </c>
      <c r="X1576" t="s">
        <v>7284</v>
      </c>
      <c r="Y1576" t="s">
        <v>7293</v>
      </c>
      <c r="Z1576" t="s">
        <v>4629</v>
      </c>
      <c r="AA1576">
        <v>63.3</v>
      </c>
      <c r="AB1576" t="str" cm="1">
        <f t="array" ref="AB1576">_xlfn.LET(_xlpm.x,IFERROR(VALUE(Table2[[#This Row],[Response_Time_Hours]]),""),IF(_xlpm.x="","CHECK",_xlfn.IFS(_xlpm.x&lt;=1,"Immediate",_xlpm.x&lt;=6,"Fast",_xlpm.x&lt;=24,"Moderate",_xlpm.x&gt;24,"Delayed")))</f>
        <v>Delayed</v>
      </c>
      <c r="AC1576">
        <v>5</v>
      </c>
      <c r="AD1576" t="str" cm="1">
        <f t="array" ref="AD1576">IF(Table2[[#This Row],[Interaction_Count_Final]]="","N/A",_xlfn.IFS(Table2[[#This Row],[Interaction_Count_Final]]&lt;=2,"Low",Table2[[#This Row],[Interaction_Count_Final]]&lt;=5,"Medium",Table2[[#This Row],[Interaction_Count_Final]]&gt;=6,"High",TRUE,"CHECK"))</f>
        <v>Medium</v>
      </c>
      <c r="AE1576" t="s">
        <v>7266</v>
      </c>
      <c r="AF1576" t="b">
        <v>1</v>
      </c>
      <c r="AG1576" t="b">
        <v>1</v>
      </c>
      <c r="AH1576">
        <v>1972</v>
      </c>
      <c r="AI1576">
        <v>44941</v>
      </c>
      <c r="AJ1576" t="b">
        <v>1</v>
      </c>
      <c r="AK1576" t="e" cm="1">
        <f t="array" ref="AK1576">_xlfn.LET(
  _xlpm.txt,TRIM(Raw_Data!F1576),
  _xlpm.norm,SUBSTITUTE(SUBSTITUTE(_xlpm.txt,"-","/"),".","/"),
  _xlpm.p,_xlfn.TEXTSPLIT(_xlpm.norm,"/"),
  _xlpm.a,VALUE(INDEX(_xlpm.p,1)),
  _xlpm.b,VALUE(INDEX(_xlpm.p,2)),
  IF(AND(_xlpm.a&lt;=12,_xlpm.b&lt;=12),"REVIEW_AMBIGUOUS","OK")
)</f>
        <v>#REF!</v>
      </c>
    </row>
    <row r="1577" spans="1:37">
      <c r="A1577" t="s">
        <v>4630</v>
      </c>
      <c r="B1577" t="s">
        <v>4630</v>
      </c>
      <c r="C1577" t="b">
        <v>1</v>
      </c>
      <c r="D1577" t="s">
        <v>7257</v>
      </c>
      <c r="E1577" t="s">
        <v>4631</v>
      </c>
      <c r="F1577" t="s">
        <v>4631</v>
      </c>
      <c r="G1577" t="s">
        <v>7280</v>
      </c>
      <c r="H1577" t="s">
        <v>600</v>
      </c>
      <c r="I1577" t="s">
        <v>600</v>
      </c>
      <c r="J1577" t="s">
        <v>254</v>
      </c>
      <c r="K1577" t="s">
        <v>193</v>
      </c>
      <c r="L1577" t="s">
        <v>193</v>
      </c>
      <c r="M1577">
        <f>IF(UPPER(TRIM(Table2[[#This Row],[Status_Clean]]))="CONVERTED",1,0)</f>
        <v>0</v>
      </c>
      <c r="N1577">
        <f>IF(ISNUMBER(MATCH(UPPER(TRIM(Table2[[#This Row],[Status_Clean]])),{"CONTACTED","QUALIFIED","CONVERTED"},0)),1,0)</f>
        <v>0</v>
      </c>
      <c r="O1577" cm="1">
        <f t="array" ref="O1577">_xlfn.SWITCH(UPPER(TRIM(Table2[[#This Row],[Status_Clean]])),"NEW",1,"CONTACTED",2,"QUALIFIED",3,"CONVERTED",4,"LOST",5,99)</f>
        <v>1</v>
      </c>
      <c r="P1577" t="s">
        <v>4632</v>
      </c>
      <c r="Q1577" t="s">
        <v>8412</v>
      </c>
      <c r="R1577" t="s">
        <v>8412</v>
      </c>
      <c r="S1577">
        <v>45288</v>
      </c>
      <c r="T1577" t="s">
        <v>7261</v>
      </c>
      <c r="U1577">
        <v>45288</v>
      </c>
      <c r="V1577" t="s">
        <v>7262</v>
      </c>
      <c r="W1577" t="s">
        <v>7263</v>
      </c>
      <c r="X1577" t="s">
        <v>7264</v>
      </c>
      <c r="Y1577" t="s">
        <v>7285</v>
      </c>
      <c r="Z1577" t="s">
        <v>474</v>
      </c>
      <c r="AA1577">
        <v>50.400000000000006</v>
      </c>
      <c r="AB1577" t="str" cm="1">
        <f t="array" ref="AB1577">_xlfn.LET(_xlpm.x,IFERROR(VALUE(Table2[[#This Row],[Response_Time_Hours]]),""),IF(_xlpm.x="","CHECK",_xlfn.IFS(_xlpm.x&lt;=1,"Immediate",_xlpm.x&lt;=6,"Fast",_xlpm.x&lt;=24,"Moderate",_xlpm.x&gt;24,"Delayed")))</f>
        <v>Delayed</v>
      </c>
      <c r="AC1577">
        <v>16</v>
      </c>
      <c r="AD1577" t="str" cm="1">
        <f t="array" ref="AD1577">IF(Table2[[#This Row],[Interaction_Count_Final]]="","N/A",_xlfn.IFS(Table2[[#This Row],[Interaction_Count_Final]]&lt;=2,"Low",Table2[[#This Row],[Interaction_Count_Final]]&lt;=5,"Medium",Table2[[#This Row],[Interaction_Count_Final]]&gt;=6,"High",TRUE,"CHECK"))</f>
        <v>High</v>
      </c>
      <c r="AE1577" t="s">
        <v>7289</v>
      </c>
      <c r="AF1577" t="b">
        <v>1</v>
      </c>
      <c r="AG1577" t="b">
        <v>1</v>
      </c>
      <c r="AH1577">
        <v>1974</v>
      </c>
      <c r="AI1577">
        <v>45288</v>
      </c>
      <c r="AJ1577" t="b">
        <v>1</v>
      </c>
      <c r="AK1577" t="str" cm="1">
        <f t="array" ref="AK1577">_xlfn.LET(
  _xlpm.txt,TRIM(Raw_Data!F1577),
  _xlpm.norm,SUBSTITUTE(SUBSTITUTE(_xlpm.txt,"-","/"),".","/"),
  _xlpm.p,_xlfn.TEXTSPLIT(_xlpm.norm,"/"),
  _xlpm.a,VALUE(INDEX(_xlpm.p,1)),
  _xlpm.b,VALUE(INDEX(_xlpm.p,2)),
  IF(AND(_xlpm.a&lt;=12,_xlpm.b&lt;=12),"REVIEW_AMBIGUOUS","OK")
)</f>
        <v>OK</v>
      </c>
    </row>
    <row r="1578" spans="1:37">
      <c r="A1578" t="s">
        <v>4633</v>
      </c>
      <c r="B1578" t="s">
        <v>4633</v>
      </c>
      <c r="C1578" t="b">
        <v>0</v>
      </c>
      <c r="D1578" t="s">
        <v>7257</v>
      </c>
      <c r="E1578" t="s">
        <v>4634</v>
      </c>
      <c r="F1578" t="s">
        <v>4634</v>
      </c>
      <c r="G1578" t="s">
        <v>7280</v>
      </c>
      <c r="H1578" t="s">
        <v>600</v>
      </c>
      <c r="I1578" t="s">
        <v>600</v>
      </c>
      <c r="J1578" t="s">
        <v>254</v>
      </c>
      <c r="K1578" t="s">
        <v>125</v>
      </c>
      <c r="L1578" t="s">
        <v>125</v>
      </c>
      <c r="M1578">
        <f>IF(UPPER(TRIM(Table2[[#This Row],[Status_Clean]]))="CONVERTED",1,0)</f>
        <v>0</v>
      </c>
      <c r="N1578">
        <f>IF(ISNUMBER(MATCH(UPPER(TRIM(Table2[[#This Row],[Status_Clean]])),{"CONTACTED","QUALIFIED","CONVERTED"},0)),1,0)</f>
        <v>1</v>
      </c>
      <c r="O1578" cm="1">
        <f t="array" ref="O1578">_xlfn.SWITCH(UPPER(TRIM(Table2[[#This Row],[Status_Clean]])),"NEW",1,"CONTACTED",2,"QUALIFIED",3,"CONVERTED",4,"LOST",5,99)</f>
        <v>2</v>
      </c>
      <c r="P1578" t="s">
        <v>4635</v>
      </c>
      <c r="Q1578" t="s">
        <v>8413</v>
      </c>
      <c r="R1578" t="s">
        <v>8413</v>
      </c>
      <c r="S1578">
        <v>45191</v>
      </c>
      <c r="T1578" t="s">
        <v>7261</v>
      </c>
      <c r="U1578">
        <v>45191</v>
      </c>
      <c r="V1578" t="s">
        <v>7287</v>
      </c>
      <c r="W1578" t="s">
        <v>7263</v>
      </c>
      <c r="X1578" t="s">
        <v>7288</v>
      </c>
      <c r="Y1578" t="s">
        <v>7312</v>
      </c>
      <c r="Z1578" t="s">
        <v>4636</v>
      </c>
      <c r="AA1578">
        <v>32.1</v>
      </c>
      <c r="AB1578" t="str" cm="1">
        <f t="array" ref="AB1578">_xlfn.LET(_xlpm.x,IFERROR(VALUE(Table2[[#This Row],[Response_Time_Hours]]),""),IF(_xlpm.x="","CHECK",_xlfn.IFS(_xlpm.x&lt;=1,"Immediate",_xlpm.x&lt;=6,"Fast",_xlpm.x&lt;=24,"Moderate",_xlpm.x&gt;24,"Delayed")))</f>
        <v>Delayed</v>
      </c>
      <c r="AC1578">
        <v>14</v>
      </c>
      <c r="AD1578" t="str" cm="1">
        <f t="array" ref="AD1578">IF(Table2[[#This Row],[Interaction_Count_Final]]="","N/A",_xlfn.IFS(Table2[[#This Row],[Interaction_Count_Final]]&lt;=2,"Low",Table2[[#This Row],[Interaction_Count_Final]]&lt;=5,"Medium",Table2[[#This Row],[Interaction_Count_Final]]&gt;=6,"High",TRUE,"CHECK"))</f>
        <v>High</v>
      </c>
      <c r="AE1578" t="s">
        <v>7266</v>
      </c>
      <c r="AF1578" t="b">
        <v>1</v>
      </c>
      <c r="AG1578" t="b">
        <v>1</v>
      </c>
      <c r="AH1578">
        <v>1975</v>
      </c>
      <c r="AI1578">
        <v>45191</v>
      </c>
      <c r="AJ1578" t="b">
        <v>1</v>
      </c>
      <c r="AK1578" t="e" cm="1">
        <f t="array" ref="AK1578">_xlfn.LET(
  _xlpm.txt,TRIM(Raw_Data!F1578),
  _xlpm.norm,SUBSTITUTE(SUBSTITUTE(_xlpm.txt,"-","/"),".","/"),
  _xlpm.p,_xlfn.TEXTSPLIT(_xlpm.norm,"/"),
  _xlpm.a,VALUE(INDEX(_xlpm.p,1)),
  _xlpm.b,VALUE(INDEX(_xlpm.p,2)),
  IF(AND(_xlpm.a&lt;=12,_xlpm.b&lt;=12),"REVIEW_AMBIGUOUS","OK")
)</f>
        <v>#REF!</v>
      </c>
    </row>
    <row r="1579" spans="1:37">
      <c r="A1579" t="s">
        <v>4637</v>
      </c>
      <c r="B1579" t="s">
        <v>4637</v>
      </c>
      <c r="C1579" t="b">
        <v>0</v>
      </c>
      <c r="D1579" t="s">
        <v>7257</v>
      </c>
      <c r="E1579" t="s">
        <v>4638</v>
      </c>
      <c r="F1579" t="s">
        <v>4638</v>
      </c>
      <c r="G1579" t="s">
        <v>7303</v>
      </c>
      <c r="H1579" t="s">
        <v>363</v>
      </c>
      <c r="I1579" t="s">
        <v>363</v>
      </c>
      <c r="J1579" t="s">
        <v>363</v>
      </c>
      <c r="K1579" t="s">
        <v>173</v>
      </c>
      <c r="L1579" t="s">
        <v>173</v>
      </c>
      <c r="M1579">
        <f>IF(UPPER(TRIM(Table2[[#This Row],[Status_Clean]]))="CONVERTED",1,0)</f>
        <v>0</v>
      </c>
      <c r="N1579">
        <f>IF(ISNUMBER(MATCH(UPPER(TRIM(Table2[[#This Row],[Status_Clean]])),{"CONTACTED","QUALIFIED","CONVERTED"},0)),1,0)</f>
        <v>0</v>
      </c>
      <c r="O1579" cm="1">
        <f t="array" ref="O1579">_xlfn.SWITCH(UPPER(TRIM(Table2[[#This Row],[Status_Clean]])),"NEW",1,"CONTACTED",2,"QUALIFIED",3,"CONVERTED",4,"LOST",5,99)</f>
        <v>5</v>
      </c>
      <c r="P1579">
        <v>45610</v>
      </c>
      <c r="Q1579" t="s">
        <v>8414</v>
      </c>
      <c r="R1579" t="s">
        <v>8414</v>
      </c>
      <c r="S1579">
        <v>45610</v>
      </c>
      <c r="T1579" t="s">
        <v>7261</v>
      </c>
      <c r="U1579">
        <v>45610</v>
      </c>
      <c r="V1579" t="s">
        <v>7300</v>
      </c>
      <c r="W1579" t="s">
        <v>7271</v>
      </c>
      <c r="X1579" t="s">
        <v>7264</v>
      </c>
      <c r="Y1579" t="s">
        <v>7285</v>
      </c>
      <c r="Z1579">
        <v>44</v>
      </c>
      <c r="AA1579">
        <v>44</v>
      </c>
      <c r="AB1579" t="str" cm="1">
        <f t="array" ref="AB1579">_xlfn.LET(_xlpm.x,IFERROR(VALUE(Table2[[#This Row],[Response_Time_Hours]]),""),IF(_xlpm.x="","CHECK",_xlfn.IFS(_xlpm.x&lt;=1,"Immediate",_xlpm.x&lt;=6,"Fast",_xlpm.x&lt;=24,"Moderate",_xlpm.x&gt;24,"Delayed")))</f>
        <v>Delayed</v>
      </c>
      <c r="AC1579">
        <v>28</v>
      </c>
      <c r="AD1579" t="str" cm="1">
        <f t="array" ref="AD1579">IF(Table2[[#This Row],[Interaction_Count_Final]]="","N/A",_xlfn.IFS(Table2[[#This Row],[Interaction_Count_Final]]&lt;=2,"Low",Table2[[#This Row],[Interaction_Count_Final]]&lt;=5,"Medium",Table2[[#This Row],[Interaction_Count_Final]]&gt;=6,"High",TRUE,"CHECK"))</f>
        <v>High</v>
      </c>
      <c r="AE1579" t="s">
        <v>7289</v>
      </c>
      <c r="AF1579" t="b">
        <v>1</v>
      </c>
      <c r="AG1579" t="b">
        <v>1</v>
      </c>
      <c r="AH1579">
        <v>1976</v>
      </c>
      <c r="AI1579">
        <v>45610</v>
      </c>
      <c r="AJ1579" t="b">
        <v>1</v>
      </c>
      <c r="AK1579" t="e" cm="1">
        <f t="array" ref="AK1579">_xlfn.LET(
  _xlpm.txt,TRIM(Raw_Data!F1579),
  _xlpm.norm,SUBSTITUTE(SUBSTITUTE(_xlpm.txt,"-","/"),".","/"),
  _xlpm.p,_xlfn.TEXTSPLIT(_xlpm.norm,"/"),
  _xlpm.a,VALUE(INDEX(_xlpm.p,1)),
  _xlpm.b,VALUE(INDEX(_xlpm.p,2)),
  IF(AND(_xlpm.a&lt;=12,_xlpm.b&lt;=12),"REVIEW_AMBIGUOUS","OK")
)</f>
        <v>#REF!</v>
      </c>
    </row>
    <row r="1580" spans="1:37">
      <c r="A1580" t="s">
        <v>4639</v>
      </c>
      <c r="B1580" t="s">
        <v>4639</v>
      </c>
      <c r="C1580" t="b">
        <v>1</v>
      </c>
      <c r="D1580" t="s">
        <v>7257</v>
      </c>
      <c r="E1580" t="s">
        <v>4640</v>
      </c>
      <c r="F1580" t="s">
        <v>4640</v>
      </c>
      <c r="G1580" t="s">
        <v>7274</v>
      </c>
      <c r="H1580" t="s">
        <v>311</v>
      </c>
      <c r="I1580" t="s">
        <v>311</v>
      </c>
      <c r="J1580" t="s">
        <v>311</v>
      </c>
      <c r="K1580" t="s">
        <v>193</v>
      </c>
      <c r="L1580" t="s">
        <v>193</v>
      </c>
      <c r="M1580">
        <f>IF(UPPER(TRIM(Table2[[#This Row],[Status_Clean]]))="CONVERTED",1,0)</f>
        <v>0</v>
      </c>
      <c r="N1580">
        <f>IF(ISNUMBER(MATCH(UPPER(TRIM(Table2[[#This Row],[Status_Clean]])),{"CONTACTED","QUALIFIED","CONVERTED"},0)),1,0)</f>
        <v>0</v>
      </c>
      <c r="O1580" cm="1">
        <f t="array" ref="O1580">_xlfn.SWITCH(UPPER(TRIM(Table2[[#This Row],[Status_Clean]])),"NEW",1,"CONTACTED",2,"QUALIFIED",3,"CONVERTED",4,"LOST",5,99)</f>
        <v>1</v>
      </c>
      <c r="P1580" t="s">
        <v>4641</v>
      </c>
      <c r="Q1580" t="s">
        <v>8358</v>
      </c>
      <c r="R1580" t="s">
        <v>8358</v>
      </c>
      <c r="S1580">
        <v>45045</v>
      </c>
      <c r="T1580" t="s">
        <v>7261</v>
      </c>
      <c r="U1580">
        <v>45045</v>
      </c>
      <c r="V1580" t="s">
        <v>7297</v>
      </c>
      <c r="W1580" t="s">
        <v>7263</v>
      </c>
      <c r="X1580" t="s">
        <v>7277</v>
      </c>
      <c r="Y1580" t="s">
        <v>7278</v>
      </c>
      <c r="Z1580" t="s">
        <v>2702</v>
      </c>
      <c r="AA1580">
        <v>72</v>
      </c>
      <c r="AB1580" t="str" cm="1">
        <f t="array" ref="AB1580">_xlfn.LET(_xlpm.x,IFERROR(VALUE(Table2[[#This Row],[Response_Time_Hours]]),""),IF(_xlpm.x="","CHECK",_xlfn.IFS(_xlpm.x&lt;=1,"Immediate",_xlpm.x&lt;=6,"Fast",_xlpm.x&lt;=24,"Moderate",_xlpm.x&gt;24,"Delayed")))</f>
        <v>Delayed</v>
      </c>
      <c r="AC1580">
        <v>32</v>
      </c>
      <c r="AD1580" t="str" cm="1">
        <f t="array" ref="AD1580">IF(Table2[[#This Row],[Interaction_Count_Final]]="","N/A",_xlfn.IFS(Table2[[#This Row],[Interaction_Count_Final]]&lt;=2,"Low",Table2[[#This Row],[Interaction_Count_Final]]&lt;=5,"Medium",Table2[[#This Row],[Interaction_Count_Final]]&gt;=6,"High",TRUE,"CHECK"))</f>
        <v>High</v>
      </c>
      <c r="AE1580" t="s">
        <v>7266</v>
      </c>
      <c r="AF1580" t="b">
        <v>1</v>
      </c>
      <c r="AG1580" t="b">
        <v>1</v>
      </c>
      <c r="AH1580">
        <v>1977</v>
      </c>
      <c r="AI1580">
        <v>45045</v>
      </c>
      <c r="AJ1580" t="b">
        <v>1</v>
      </c>
      <c r="AK1580" t="str" cm="1">
        <f t="array" ref="AK1580">_xlfn.LET(
  _xlpm.txt,TRIM(Raw_Data!F1580),
  _xlpm.norm,SUBSTITUTE(SUBSTITUTE(_xlpm.txt,"-","/"),".","/"),
  _xlpm.p,_xlfn.TEXTSPLIT(_xlpm.norm,"/"),
  _xlpm.a,VALUE(INDEX(_xlpm.p,1)),
  _xlpm.b,VALUE(INDEX(_xlpm.p,2)),
  IF(AND(_xlpm.a&lt;=12,_xlpm.b&lt;=12),"REVIEW_AMBIGUOUS","OK")
)</f>
        <v>OK</v>
      </c>
    </row>
    <row r="1581" spans="1:37">
      <c r="A1581" t="s">
        <v>4642</v>
      </c>
      <c r="B1581" t="s">
        <v>4642</v>
      </c>
      <c r="C1581" t="b">
        <v>1</v>
      </c>
      <c r="D1581" t="s">
        <v>7257</v>
      </c>
      <c r="E1581" t="s">
        <v>4643</v>
      </c>
      <c r="F1581" t="s">
        <v>4643</v>
      </c>
      <c r="G1581" t="s">
        <v>7303</v>
      </c>
      <c r="H1581" t="s">
        <v>585</v>
      </c>
      <c r="I1581" t="s">
        <v>585</v>
      </c>
      <c r="J1581" t="s">
        <v>222</v>
      </c>
      <c r="K1581" t="s">
        <v>7370</v>
      </c>
      <c r="L1581" t="s">
        <v>250</v>
      </c>
      <c r="M1581">
        <f>IF(UPPER(TRIM(Table2[[#This Row],[Status_Clean]]))="CONVERTED",1,0)</f>
        <v>1</v>
      </c>
      <c r="N1581">
        <f>IF(ISNUMBER(MATCH(UPPER(TRIM(Table2[[#This Row],[Status_Clean]])),{"CONTACTED","QUALIFIED","CONVERTED"},0)),1,0)</f>
        <v>1</v>
      </c>
      <c r="O1581" cm="1">
        <f t="array" ref="O1581">_xlfn.SWITCH(UPPER(TRIM(Table2[[#This Row],[Status_Clean]])),"NEW",1,"CONTACTED",2,"QUALIFIED",3,"CONVERTED",4,"LOST",5,99)</f>
        <v>4</v>
      </c>
      <c r="P1581">
        <v>45545</v>
      </c>
      <c r="Q1581" t="s">
        <v>7783</v>
      </c>
      <c r="R1581" t="s">
        <v>7783</v>
      </c>
      <c r="S1581">
        <v>45545</v>
      </c>
      <c r="T1581" t="s">
        <v>7261</v>
      </c>
      <c r="U1581">
        <v>45545</v>
      </c>
      <c r="V1581" t="s">
        <v>7287</v>
      </c>
      <c r="W1581" t="s">
        <v>7271</v>
      </c>
      <c r="X1581" t="s">
        <v>7288</v>
      </c>
      <c r="Y1581" t="s">
        <v>7265</v>
      </c>
      <c r="Z1581" t="s">
        <v>4644</v>
      </c>
      <c r="AA1581">
        <v>68.599999999999994</v>
      </c>
      <c r="AB1581" t="str" cm="1">
        <f t="array" ref="AB1581">_xlfn.LET(_xlpm.x,IFERROR(VALUE(Table2[[#This Row],[Response_Time_Hours]]),""),IF(_xlpm.x="","CHECK",_xlfn.IFS(_xlpm.x&lt;=1,"Immediate",_xlpm.x&lt;=6,"Fast",_xlpm.x&lt;=24,"Moderate",_xlpm.x&gt;24,"Delayed")))</f>
        <v>Delayed</v>
      </c>
      <c r="AC1581">
        <v>36</v>
      </c>
      <c r="AD1581" t="str" cm="1">
        <f t="array" ref="AD1581">IF(Table2[[#This Row],[Interaction_Count_Final]]="","N/A",_xlfn.IFS(Table2[[#This Row],[Interaction_Count_Final]]&lt;=2,"Low",Table2[[#This Row],[Interaction_Count_Final]]&lt;=5,"Medium",Table2[[#This Row],[Interaction_Count_Final]]&gt;=6,"High",TRUE,"CHECK"))</f>
        <v>High</v>
      </c>
      <c r="AE1581" t="s">
        <v>7273</v>
      </c>
      <c r="AF1581" t="b">
        <v>1</v>
      </c>
      <c r="AG1581" t="b">
        <v>1</v>
      </c>
      <c r="AH1581">
        <v>1978</v>
      </c>
      <c r="AI1581">
        <v>45545</v>
      </c>
      <c r="AJ1581" t="b">
        <v>1</v>
      </c>
      <c r="AK1581" t="e" cm="1">
        <f t="array" ref="AK1581">_xlfn.LET(
  _xlpm.txt,TRIM(Raw_Data!F1581),
  _xlpm.norm,SUBSTITUTE(SUBSTITUTE(_xlpm.txt,"-","/"),".","/"),
  _xlpm.p,_xlfn.TEXTSPLIT(_xlpm.norm,"/"),
  _xlpm.a,VALUE(INDEX(_xlpm.p,1)),
  _xlpm.b,VALUE(INDEX(_xlpm.p,2)),
  IF(AND(_xlpm.a&lt;=12,_xlpm.b&lt;=12),"REVIEW_AMBIGUOUS","OK")
)</f>
        <v>#REF!</v>
      </c>
    </row>
    <row r="1582" spans="1:37">
      <c r="A1582" t="s">
        <v>4645</v>
      </c>
      <c r="B1582" t="s">
        <v>4645</v>
      </c>
      <c r="C1582" t="b">
        <v>0</v>
      </c>
      <c r="D1582" t="s">
        <v>7257</v>
      </c>
      <c r="E1582" t="s">
        <v>4646</v>
      </c>
      <c r="F1582" t="s">
        <v>4646</v>
      </c>
      <c r="G1582" t="s">
        <v>7274</v>
      </c>
      <c r="H1582" t="s">
        <v>1356</v>
      </c>
      <c r="I1582" t="s">
        <v>1356</v>
      </c>
      <c r="J1582" t="s">
        <v>1356</v>
      </c>
      <c r="K1582" t="s">
        <v>71</v>
      </c>
      <c r="L1582" t="s">
        <v>71</v>
      </c>
      <c r="M1582">
        <f>IF(UPPER(TRIM(Table2[[#This Row],[Status_Clean]]))="CONVERTED",1,0)</f>
        <v>0</v>
      </c>
      <c r="N1582">
        <f>IF(ISNUMBER(MATCH(UPPER(TRIM(Table2[[#This Row],[Status_Clean]])),{"CONTACTED","QUALIFIED","CONVERTED"},0)),1,0)</f>
        <v>1</v>
      </c>
      <c r="O1582" cm="1">
        <f t="array" ref="O1582">_xlfn.SWITCH(UPPER(TRIM(Table2[[#This Row],[Status_Clean]])),"NEW",1,"CONTACTED",2,"QUALIFIED",3,"CONVERTED",4,"LOST",5,99)</f>
        <v>3</v>
      </c>
      <c r="P1582" t="s">
        <v>3530</v>
      </c>
      <c r="Q1582" t="s">
        <v>3530</v>
      </c>
      <c r="R1582" t="s">
        <v>3530</v>
      </c>
      <c r="S1582">
        <v>45091</v>
      </c>
      <c r="T1582" t="s">
        <v>7261</v>
      </c>
      <c r="U1582">
        <v>45091</v>
      </c>
      <c r="V1582" t="s">
        <v>7276</v>
      </c>
      <c r="W1582" t="s">
        <v>7263</v>
      </c>
      <c r="X1582" t="s">
        <v>7277</v>
      </c>
      <c r="Y1582" t="s">
        <v>7272</v>
      </c>
      <c r="Z1582">
        <v>29.5</v>
      </c>
      <c r="AA1582">
        <v>29.5</v>
      </c>
      <c r="AB1582" t="str" cm="1">
        <f t="array" ref="AB1582">_xlfn.LET(_xlpm.x,IFERROR(VALUE(Table2[[#This Row],[Response_Time_Hours]]),""),IF(_xlpm.x="","CHECK",_xlfn.IFS(_xlpm.x&lt;=1,"Immediate",_xlpm.x&lt;=6,"Fast",_xlpm.x&lt;=24,"Moderate",_xlpm.x&gt;24,"Delayed")))</f>
        <v>Delayed</v>
      </c>
      <c r="AC1582">
        <v>2</v>
      </c>
      <c r="AD1582" t="str" cm="1">
        <f t="array" ref="AD1582">IF(Table2[[#This Row],[Interaction_Count_Final]]="","N/A",_xlfn.IFS(Table2[[#This Row],[Interaction_Count_Final]]&lt;=2,"Low",Table2[[#This Row],[Interaction_Count_Final]]&lt;=5,"Medium",Table2[[#This Row],[Interaction_Count_Final]]&gt;=6,"High",TRUE,"CHECK"))</f>
        <v>Low</v>
      </c>
      <c r="AE1582" t="s">
        <v>7289</v>
      </c>
      <c r="AF1582" t="b">
        <v>1</v>
      </c>
      <c r="AG1582" t="b">
        <v>1</v>
      </c>
      <c r="AH1582">
        <v>1981</v>
      </c>
      <c r="AI1582">
        <v>45091</v>
      </c>
      <c r="AJ1582" t="b">
        <v>1</v>
      </c>
      <c r="AK1582" t="str" cm="1">
        <f t="array" ref="AK1582">_xlfn.LET(
  _xlpm.txt,TRIM(Raw_Data!F1582),
  _xlpm.norm,SUBSTITUTE(SUBSTITUTE(_xlpm.txt,"-","/"),".","/"),
  _xlpm.p,_xlfn.TEXTSPLIT(_xlpm.norm,"/"),
  _xlpm.a,VALUE(INDEX(_xlpm.p,1)),
  _xlpm.b,VALUE(INDEX(_xlpm.p,2)),
  IF(AND(_xlpm.a&lt;=12,_xlpm.b&lt;=12),"REVIEW_AMBIGUOUS","OK")
)</f>
        <v>OK</v>
      </c>
    </row>
    <row r="1583" spans="1:37">
      <c r="A1583" t="s">
        <v>4647</v>
      </c>
      <c r="B1583" t="s">
        <v>4647</v>
      </c>
      <c r="C1583" t="b">
        <v>0</v>
      </c>
      <c r="D1583" t="s">
        <v>7257</v>
      </c>
      <c r="E1583" t="s">
        <v>4648</v>
      </c>
      <c r="F1583" t="s">
        <v>4648</v>
      </c>
      <c r="G1583" t="s">
        <v>7258</v>
      </c>
      <c r="H1583" t="s">
        <v>1876</v>
      </c>
      <c r="I1583" t="s">
        <v>1876</v>
      </c>
      <c r="J1583" t="s">
        <v>69</v>
      </c>
      <c r="K1583" t="s">
        <v>7281</v>
      </c>
      <c r="L1583" t="s">
        <v>125</v>
      </c>
      <c r="M1583">
        <f>IF(UPPER(TRIM(Table2[[#This Row],[Status_Clean]]))="CONVERTED",1,0)</f>
        <v>0</v>
      </c>
      <c r="N1583">
        <f>IF(ISNUMBER(MATCH(UPPER(TRIM(Table2[[#This Row],[Status_Clean]])),{"CONTACTED","QUALIFIED","CONVERTED"},0)),1,0)</f>
        <v>1</v>
      </c>
      <c r="O1583" cm="1">
        <f t="array" ref="O1583">_xlfn.SWITCH(UPPER(TRIM(Table2[[#This Row],[Status_Clean]])),"NEW",1,"CONTACTED",2,"QUALIFIED",3,"CONVERTED",4,"LOST",5,99)</f>
        <v>2</v>
      </c>
      <c r="P1583">
        <v>45229</v>
      </c>
      <c r="Q1583" t="s">
        <v>8415</v>
      </c>
      <c r="R1583" t="s">
        <v>8415</v>
      </c>
      <c r="S1583">
        <v>45229</v>
      </c>
      <c r="T1583" t="s">
        <v>7261</v>
      </c>
      <c r="U1583">
        <v>45229</v>
      </c>
      <c r="V1583" t="s">
        <v>7270</v>
      </c>
      <c r="W1583" t="s">
        <v>7263</v>
      </c>
      <c r="X1583" t="s">
        <v>7264</v>
      </c>
      <c r="Y1583" t="s">
        <v>7298</v>
      </c>
      <c r="Z1583" t="s">
        <v>4649</v>
      </c>
      <c r="AA1583">
        <v>29.9</v>
      </c>
      <c r="AB1583" t="str" cm="1">
        <f t="array" ref="AB1583">_xlfn.LET(_xlpm.x,IFERROR(VALUE(Table2[[#This Row],[Response_Time_Hours]]),""),IF(_xlpm.x="","CHECK",_xlfn.IFS(_xlpm.x&lt;=1,"Immediate",_xlpm.x&lt;=6,"Fast",_xlpm.x&lt;=24,"Moderate",_xlpm.x&gt;24,"Delayed")))</f>
        <v>Delayed</v>
      </c>
      <c r="AC1583">
        <v>48</v>
      </c>
      <c r="AD1583" t="str" cm="1">
        <f t="array" ref="AD1583">IF(Table2[[#This Row],[Interaction_Count_Final]]="","N/A",_xlfn.IFS(Table2[[#This Row],[Interaction_Count_Final]]&lt;=2,"Low",Table2[[#This Row],[Interaction_Count_Final]]&lt;=5,"Medium",Table2[[#This Row],[Interaction_Count_Final]]&gt;=6,"High",TRUE,"CHECK"))</f>
        <v>High</v>
      </c>
      <c r="AE1583" t="s">
        <v>7273</v>
      </c>
      <c r="AF1583" t="b">
        <v>1</v>
      </c>
      <c r="AG1583" t="b">
        <v>1</v>
      </c>
      <c r="AH1583">
        <v>1983</v>
      </c>
      <c r="AI1583">
        <v>45229</v>
      </c>
      <c r="AJ1583" t="b">
        <v>1</v>
      </c>
      <c r="AK1583" t="e" cm="1">
        <f t="array" ref="AK1583">_xlfn.LET(
  _xlpm.txt,TRIM(Raw_Data!F1583),
  _xlpm.norm,SUBSTITUTE(SUBSTITUTE(_xlpm.txt,"-","/"),".","/"),
  _xlpm.p,_xlfn.TEXTSPLIT(_xlpm.norm,"/"),
  _xlpm.a,VALUE(INDEX(_xlpm.p,1)),
  _xlpm.b,VALUE(INDEX(_xlpm.p,2)),
  IF(AND(_xlpm.a&lt;=12,_xlpm.b&lt;=12),"REVIEW_AMBIGUOUS","OK")
)</f>
        <v>#REF!</v>
      </c>
    </row>
    <row r="1584" spans="1:37">
      <c r="A1584" t="s">
        <v>4650</v>
      </c>
      <c r="B1584" t="s">
        <v>4650</v>
      </c>
      <c r="C1584" t="b">
        <v>1</v>
      </c>
      <c r="D1584" t="s">
        <v>7257</v>
      </c>
      <c r="E1584" t="s">
        <v>4651</v>
      </c>
      <c r="F1584" t="s">
        <v>4651</v>
      </c>
      <c r="G1584" t="s">
        <v>7303</v>
      </c>
      <c r="H1584" t="s">
        <v>69</v>
      </c>
      <c r="I1584" t="s">
        <v>69</v>
      </c>
      <c r="J1584" t="s">
        <v>69</v>
      </c>
      <c r="K1584" t="s">
        <v>7365</v>
      </c>
      <c r="L1584" t="s">
        <v>250</v>
      </c>
      <c r="M1584">
        <f>IF(UPPER(TRIM(Table2[[#This Row],[Status_Clean]]))="CONVERTED",1,0)</f>
        <v>1</v>
      </c>
      <c r="N1584">
        <f>IF(ISNUMBER(MATCH(UPPER(TRIM(Table2[[#This Row],[Status_Clean]])),{"CONTACTED","QUALIFIED","CONVERTED"},0)),1,0)</f>
        <v>1</v>
      </c>
      <c r="O1584" cm="1">
        <f t="array" ref="O1584">_xlfn.SWITCH(UPPER(TRIM(Table2[[#This Row],[Status_Clean]])),"NEW",1,"CONTACTED",2,"QUALIFIED",3,"CONVERTED",4,"LOST",5,99)</f>
        <v>4</v>
      </c>
      <c r="P1584">
        <v>44931</v>
      </c>
      <c r="Q1584" t="s">
        <v>8416</v>
      </c>
      <c r="R1584" t="s">
        <v>8416</v>
      </c>
      <c r="S1584">
        <v>44931</v>
      </c>
      <c r="T1584" t="s">
        <v>7261</v>
      </c>
      <c r="U1584">
        <v>44931</v>
      </c>
      <c r="V1584" t="s">
        <v>7317</v>
      </c>
      <c r="W1584" t="s">
        <v>7263</v>
      </c>
      <c r="X1584" t="s">
        <v>7284</v>
      </c>
      <c r="Y1584" t="s">
        <v>7285</v>
      </c>
      <c r="Z1584" t="s">
        <v>3060</v>
      </c>
      <c r="AA1584">
        <v>42.6</v>
      </c>
      <c r="AB1584" t="str" cm="1">
        <f t="array" ref="AB1584">_xlfn.LET(_xlpm.x,IFERROR(VALUE(Table2[[#This Row],[Response_Time_Hours]]),""),IF(_xlpm.x="","CHECK",_xlfn.IFS(_xlpm.x&lt;=1,"Immediate",_xlpm.x&lt;=6,"Fast",_xlpm.x&lt;=24,"Moderate",_xlpm.x&gt;24,"Delayed")))</f>
        <v>Delayed</v>
      </c>
      <c r="AC1584">
        <v>33</v>
      </c>
      <c r="AD1584" t="str" cm="1">
        <f t="array" ref="AD1584">IF(Table2[[#This Row],[Interaction_Count_Final]]="","N/A",_xlfn.IFS(Table2[[#This Row],[Interaction_Count_Final]]&lt;=2,"Low",Table2[[#This Row],[Interaction_Count_Final]]&lt;=5,"Medium",Table2[[#This Row],[Interaction_Count_Final]]&gt;=6,"High",TRUE,"CHECK"))</f>
        <v>High</v>
      </c>
      <c r="AE1584" t="s">
        <v>7266</v>
      </c>
      <c r="AF1584" t="b">
        <v>1</v>
      </c>
      <c r="AG1584" t="b">
        <v>1</v>
      </c>
      <c r="AH1584">
        <v>1984</v>
      </c>
      <c r="AI1584">
        <v>44931</v>
      </c>
      <c r="AJ1584" t="b">
        <v>1</v>
      </c>
      <c r="AK1584" t="e" cm="1">
        <f t="array" ref="AK1584">_xlfn.LET(
  _xlpm.txt,TRIM(Raw_Data!F1584),
  _xlpm.norm,SUBSTITUTE(SUBSTITUTE(_xlpm.txt,"-","/"),".","/"),
  _xlpm.p,_xlfn.TEXTSPLIT(_xlpm.norm,"/"),
  _xlpm.a,VALUE(INDEX(_xlpm.p,1)),
  _xlpm.b,VALUE(INDEX(_xlpm.p,2)),
  IF(AND(_xlpm.a&lt;=12,_xlpm.b&lt;=12),"REVIEW_AMBIGUOUS","OK")
)</f>
        <v>#REF!</v>
      </c>
    </row>
    <row r="1585" spans="1:37">
      <c r="A1585" t="s">
        <v>4652</v>
      </c>
      <c r="B1585" t="s">
        <v>4652</v>
      </c>
      <c r="C1585" t="b">
        <v>0</v>
      </c>
      <c r="D1585" t="s">
        <v>7257</v>
      </c>
      <c r="E1585" t="s">
        <v>4653</v>
      </c>
      <c r="F1585" t="s">
        <v>4653</v>
      </c>
      <c r="G1585" t="s">
        <v>7280</v>
      </c>
      <c r="H1585" t="s">
        <v>473</v>
      </c>
      <c r="I1585" t="s">
        <v>473</v>
      </c>
      <c r="J1585" t="s">
        <v>473</v>
      </c>
      <c r="K1585" t="s">
        <v>193</v>
      </c>
      <c r="L1585" t="s">
        <v>193</v>
      </c>
      <c r="M1585">
        <f>IF(UPPER(TRIM(Table2[[#This Row],[Status_Clean]]))="CONVERTED",1,0)</f>
        <v>0</v>
      </c>
      <c r="N1585">
        <f>IF(ISNUMBER(MATCH(UPPER(TRIM(Table2[[#This Row],[Status_Clean]])),{"CONTACTED","QUALIFIED","CONVERTED"},0)),1,0)</f>
        <v>0</v>
      </c>
      <c r="O1585" cm="1">
        <f t="array" ref="O1585">_xlfn.SWITCH(UPPER(TRIM(Table2[[#This Row],[Status_Clean]])),"NEW",1,"CONTACTED",2,"QUALIFIED",3,"CONVERTED",4,"LOST",5,99)</f>
        <v>1</v>
      </c>
      <c r="P1585">
        <v>44932</v>
      </c>
      <c r="Q1585" t="s">
        <v>8417</v>
      </c>
      <c r="R1585" t="s">
        <v>8417</v>
      </c>
      <c r="S1585">
        <v>44932</v>
      </c>
      <c r="T1585" t="s">
        <v>7261</v>
      </c>
      <c r="U1585">
        <v>44932</v>
      </c>
      <c r="V1585" t="s">
        <v>7317</v>
      </c>
      <c r="W1585" t="s">
        <v>7263</v>
      </c>
      <c r="X1585" t="s">
        <v>7284</v>
      </c>
      <c r="Y1585" t="s">
        <v>7312</v>
      </c>
      <c r="Z1585" t="s">
        <v>330</v>
      </c>
      <c r="AA1585">
        <v>31.200000000000003</v>
      </c>
      <c r="AB1585" t="str" cm="1">
        <f t="array" ref="AB1585">_xlfn.LET(_xlpm.x,IFERROR(VALUE(Table2[[#This Row],[Response_Time_Hours]]),""),IF(_xlpm.x="","CHECK",_xlfn.IFS(_xlpm.x&lt;=1,"Immediate",_xlpm.x&lt;=6,"Fast",_xlpm.x&lt;=24,"Moderate",_xlpm.x&gt;24,"Delayed")))</f>
        <v>Delayed</v>
      </c>
      <c r="AC1585">
        <v>27</v>
      </c>
      <c r="AD1585" t="str" cm="1">
        <f t="array" ref="AD1585">IF(Table2[[#This Row],[Interaction_Count_Final]]="","N/A",_xlfn.IFS(Table2[[#This Row],[Interaction_Count_Final]]&lt;=2,"Low",Table2[[#This Row],[Interaction_Count_Final]]&lt;=5,"Medium",Table2[[#This Row],[Interaction_Count_Final]]&gt;=6,"High",TRUE,"CHECK"))</f>
        <v>High</v>
      </c>
      <c r="AE1585" t="s">
        <v>7266</v>
      </c>
      <c r="AF1585" t="b">
        <v>1</v>
      </c>
      <c r="AG1585" t="b">
        <v>1</v>
      </c>
      <c r="AH1585">
        <v>1985</v>
      </c>
      <c r="AI1585">
        <v>44932</v>
      </c>
      <c r="AJ1585" t="b">
        <v>1</v>
      </c>
      <c r="AK1585" t="e" cm="1">
        <f t="array" ref="AK1585">_xlfn.LET(
  _xlpm.txt,TRIM(Raw_Data!F1585),
  _xlpm.norm,SUBSTITUTE(SUBSTITUTE(_xlpm.txt,"-","/"),".","/"),
  _xlpm.p,_xlfn.TEXTSPLIT(_xlpm.norm,"/"),
  _xlpm.a,VALUE(INDEX(_xlpm.p,1)),
  _xlpm.b,VALUE(INDEX(_xlpm.p,2)),
  IF(AND(_xlpm.a&lt;=12,_xlpm.b&lt;=12),"REVIEW_AMBIGUOUS","OK")
)</f>
        <v>#REF!</v>
      </c>
    </row>
    <row r="1586" spans="1:37">
      <c r="A1586" t="s">
        <v>4654</v>
      </c>
      <c r="B1586" t="s">
        <v>4654</v>
      </c>
      <c r="C1586" t="b">
        <v>0</v>
      </c>
      <c r="D1586" t="s">
        <v>7257</v>
      </c>
      <c r="E1586" t="s">
        <v>8418</v>
      </c>
      <c r="F1586" t="s">
        <v>8418</v>
      </c>
      <c r="G1586" t="s">
        <v>7268</v>
      </c>
      <c r="H1586" t="s">
        <v>792</v>
      </c>
      <c r="I1586" t="s">
        <v>792</v>
      </c>
      <c r="J1586" t="s">
        <v>792</v>
      </c>
      <c r="K1586" t="s">
        <v>193</v>
      </c>
      <c r="L1586" t="s">
        <v>193</v>
      </c>
      <c r="M1586">
        <f>IF(UPPER(TRIM(Table2[[#This Row],[Status_Clean]]))="CONVERTED",1,0)</f>
        <v>0</v>
      </c>
      <c r="N1586">
        <f>IF(ISNUMBER(MATCH(UPPER(TRIM(Table2[[#This Row],[Status_Clean]])),{"CONTACTED","QUALIFIED","CONVERTED"},0)),1,0)</f>
        <v>0</v>
      </c>
      <c r="O1586" cm="1">
        <f t="array" ref="O1586">_xlfn.SWITCH(UPPER(TRIM(Table2[[#This Row],[Status_Clean]])),"NEW",1,"CONTACTED",2,"QUALIFIED",3,"CONVERTED",4,"LOST",5,99)</f>
        <v>1</v>
      </c>
      <c r="P1586">
        <v>45415</v>
      </c>
      <c r="Q1586" t="s">
        <v>8419</v>
      </c>
      <c r="R1586" t="s">
        <v>8419</v>
      </c>
      <c r="S1586">
        <v>45415</v>
      </c>
      <c r="T1586" t="s">
        <v>7261</v>
      </c>
      <c r="U1586">
        <v>45415</v>
      </c>
      <c r="V1586" t="s">
        <v>7314</v>
      </c>
      <c r="W1586" t="s">
        <v>7271</v>
      </c>
      <c r="X1586" t="s">
        <v>7277</v>
      </c>
      <c r="Y1586" t="s">
        <v>7312</v>
      </c>
      <c r="Z1586" t="s">
        <v>4656</v>
      </c>
      <c r="AA1586">
        <v>10.6</v>
      </c>
      <c r="AB1586" t="str" cm="1">
        <f t="array" ref="AB1586">_xlfn.LET(_xlpm.x,IFERROR(VALUE(Table2[[#This Row],[Response_Time_Hours]]),""),IF(_xlpm.x="","CHECK",_xlfn.IFS(_xlpm.x&lt;=1,"Immediate",_xlpm.x&lt;=6,"Fast",_xlpm.x&lt;=24,"Moderate",_xlpm.x&gt;24,"Delayed")))</f>
        <v>Moderate</v>
      </c>
      <c r="AC1586" t="s">
        <v>232</v>
      </c>
      <c r="AD1586" t="str" cm="1">
        <f t="array" ref="AD1586">IF(Table2[[#This Row],[Interaction_Count_Final]]="","N/A",_xlfn.IFS(Table2[[#This Row],[Interaction_Count_Final]]&lt;=2,"Low",Table2[[#This Row],[Interaction_Count_Final]]&lt;=5,"Medium",Table2[[#This Row],[Interaction_Count_Final]]&gt;=6,"High",TRUE,"CHECK"))</f>
        <v>High</v>
      </c>
      <c r="AE1586" t="s">
        <v>7266</v>
      </c>
      <c r="AF1586" t="b">
        <v>1</v>
      </c>
      <c r="AG1586" t="b">
        <v>1</v>
      </c>
      <c r="AH1586">
        <v>1986</v>
      </c>
      <c r="AI1586">
        <v>45415</v>
      </c>
      <c r="AJ1586" t="b">
        <v>1</v>
      </c>
      <c r="AK1586" t="e" cm="1">
        <f t="array" ref="AK1586">_xlfn.LET(
  _xlpm.txt,TRIM(Raw_Data!F1586),
  _xlpm.norm,SUBSTITUTE(SUBSTITUTE(_xlpm.txt,"-","/"),".","/"),
  _xlpm.p,_xlfn.TEXTSPLIT(_xlpm.norm,"/"),
  _xlpm.a,VALUE(INDEX(_xlpm.p,1)),
  _xlpm.b,VALUE(INDEX(_xlpm.p,2)),
  IF(AND(_xlpm.a&lt;=12,_xlpm.b&lt;=12),"REVIEW_AMBIGUOUS","OK")
)</f>
        <v>#REF!</v>
      </c>
    </row>
    <row r="1587" spans="1:37">
      <c r="A1587" t="s">
        <v>4657</v>
      </c>
      <c r="B1587" t="s">
        <v>4657</v>
      </c>
      <c r="C1587" t="b">
        <v>0</v>
      </c>
      <c r="D1587" t="s">
        <v>7257</v>
      </c>
      <c r="E1587" t="s">
        <v>4658</v>
      </c>
      <c r="F1587" t="s">
        <v>4658</v>
      </c>
      <c r="G1587" t="s">
        <v>7258</v>
      </c>
      <c r="H1587" t="s">
        <v>7535</v>
      </c>
      <c r="I1587" t="s">
        <v>7535</v>
      </c>
      <c r="J1587" t="s">
        <v>101</v>
      </c>
      <c r="K1587" t="s">
        <v>250</v>
      </c>
      <c r="L1587" t="s">
        <v>250</v>
      </c>
      <c r="M1587">
        <f>IF(UPPER(TRIM(Table2[[#This Row],[Status_Clean]]))="CONVERTED",1,0)</f>
        <v>1</v>
      </c>
      <c r="N1587">
        <f>IF(ISNUMBER(MATCH(UPPER(TRIM(Table2[[#This Row],[Status_Clean]])),{"CONTACTED","QUALIFIED","CONVERTED"},0)),1,0)</f>
        <v>1</v>
      </c>
      <c r="O1587" cm="1">
        <f t="array" ref="O1587">_xlfn.SWITCH(UPPER(TRIM(Table2[[#This Row],[Status_Clean]])),"NEW",1,"CONTACTED",2,"QUALIFIED",3,"CONVERTED",4,"LOST",5,99)</f>
        <v>4</v>
      </c>
      <c r="P1587">
        <v>45074</v>
      </c>
      <c r="Q1587" t="s">
        <v>8058</v>
      </c>
      <c r="R1587" t="s">
        <v>8058</v>
      </c>
      <c r="S1587">
        <v>45074</v>
      </c>
      <c r="T1587" t="s">
        <v>7261</v>
      </c>
      <c r="U1587">
        <v>45074</v>
      </c>
      <c r="V1587" t="s">
        <v>7314</v>
      </c>
      <c r="W1587" t="s">
        <v>7263</v>
      </c>
      <c r="X1587" t="s">
        <v>7277</v>
      </c>
      <c r="Y1587" t="s">
        <v>7293</v>
      </c>
      <c r="Z1587" t="s">
        <v>4659</v>
      </c>
      <c r="AA1587">
        <v>53</v>
      </c>
      <c r="AB1587" t="str" cm="1">
        <f t="array" ref="AB1587">_xlfn.LET(_xlpm.x,IFERROR(VALUE(Table2[[#This Row],[Response_Time_Hours]]),""),IF(_xlpm.x="","CHECK",_xlfn.IFS(_xlpm.x&lt;=1,"Immediate",_xlpm.x&lt;=6,"Fast",_xlpm.x&lt;=24,"Moderate",_xlpm.x&gt;24,"Delayed")))</f>
        <v>Delayed</v>
      </c>
      <c r="AC1587">
        <v>9</v>
      </c>
      <c r="AD1587" t="str" cm="1">
        <f t="array" ref="AD1587">IF(Table2[[#This Row],[Interaction_Count_Final]]="","N/A",_xlfn.IFS(Table2[[#This Row],[Interaction_Count_Final]]&lt;=2,"Low",Table2[[#This Row],[Interaction_Count_Final]]&lt;=5,"Medium",Table2[[#This Row],[Interaction_Count_Final]]&gt;=6,"High",TRUE,"CHECK"))</f>
        <v>High</v>
      </c>
      <c r="AE1587" t="s">
        <v>7289</v>
      </c>
      <c r="AF1587" t="b">
        <v>1</v>
      </c>
      <c r="AG1587" t="b">
        <v>1</v>
      </c>
      <c r="AH1587">
        <v>1987</v>
      </c>
      <c r="AI1587">
        <v>45074</v>
      </c>
      <c r="AJ1587" t="b">
        <v>1</v>
      </c>
      <c r="AK1587" t="e" cm="1">
        <f t="array" ref="AK1587">_xlfn.LET(
  _xlpm.txt,TRIM(Raw_Data!F1587),
  _xlpm.norm,SUBSTITUTE(SUBSTITUTE(_xlpm.txt,"-","/"),".","/"),
  _xlpm.p,_xlfn.TEXTSPLIT(_xlpm.norm,"/"),
  _xlpm.a,VALUE(INDEX(_xlpm.p,1)),
  _xlpm.b,VALUE(INDEX(_xlpm.p,2)),
  IF(AND(_xlpm.a&lt;=12,_xlpm.b&lt;=12),"REVIEW_AMBIGUOUS","OK")
)</f>
        <v>#REF!</v>
      </c>
    </row>
    <row r="1588" spans="1:37">
      <c r="A1588" t="s">
        <v>4660</v>
      </c>
      <c r="B1588" t="s">
        <v>4660</v>
      </c>
      <c r="C1588" t="b">
        <v>0</v>
      </c>
      <c r="D1588" t="s">
        <v>7257</v>
      </c>
      <c r="E1588" t="s">
        <v>4661</v>
      </c>
      <c r="F1588" t="s">
        <v>4661</v>
      </c>
      <c r="G1588" t="s">
        <v>7274</v>
      </c>
      <c r="H1588" t="s">
        <v>1356</v>
      </c>
      <c r="I1588" t="s">
        <v>1356</v>
      </c>
      <c r="J1588" t="s">
        <v>1356</v>
      </c>
      <c r="K1588" t="s">
        <v>193</v>
      </c>
      <c r="L1588" t="s">
        <v>193</v>
      </c>
      <c r="M1588">
        <f>IF(UPPER(TRIM(Table2[[#This Row],[Status_Clean]]))="CONVERTED",1,0)</f>
        <v>0</v>
      </c>
      <c r="N1588">
        <f>IF(ISNUMBER(MATCH(UPPER(TRIM(Table2[[#This Row],[Status_Clean]])),{"CONTACTED","QUALIFIED","CONVERTED"},0)),1,0)</f>
        <v>0</v>
      </c>
      <c r="O1588" cm="1">
        <f t="array" ref="O1588">_xlfn.SWITCH(UPPER(TRIM(Table2[[#This Row],[Status_Clean]])),"NEW",1,"CONTACTED",2,"QUALIFIED",3,"CONVERTED",4,"LOST",5,99)</f>
        <v>1</v>
      </c>
      <c r="P1588" t="s">
        <v>4662</v>
      </c>
      <c r="Q1588" t="s">
        <v>8420</v>
      </c>
      <c r="R1588" t="s">
        <v>8420</v>
      </c>
      <c r="S1588">
        <v>45580</v>
      </c>
      <c r="T1588" t="s">
        <v>7261</v>
      </c>
      <c r="U1588">
        <v>45580</v>
      </c>
      <c r="V1588" t="s">
        <v>7270</v>
      </c>
      <c r="W1588" t="s">
        <v>7271</v>
      </c>
      <c r="X1588" t="s">
        <v>7264</v>
      </c>
      <c r="Y1588" t="s">
        <v>7265</v>
      </c>
      <c r="Z1588">
        <v>19.899999999999999</v>
      </c>
      <c r="AA1588">
        <v>19.899999999999999</v>
      </c>
      <c r="AB1588" t="str" cm="1">
        <f t="array" ref="AB1588">_xlfn.LET(_xlpm.x,IFERROR(VALUE(Table2[[#This Row],[Response_Time_Hours]]),""),IF(_xlpm.x="","CHECK",_xlfn.IFS(_xlpm.x&lt;=1,"Immediate",_xlpm.x&lt;=6,"Fast",_xlpm.x&lt;=24,"Moderate",_xlpm.x&gt;24,"Delayed")))</f>
        <v>Moderate</v>
      </c>
      <c r="AC1588">
        <v>25</v>
      </c>
      <c r="AD1588" t="str" cm="1">
        <f t="array" ref="AD1588">IF(Table2[[#This Row],[Interaction_Count_Final]]="","N/A",_xlfn.IFS(Table2[[#This Row],[Interaction_Count_Final]]&lt;=2,"Low",Table2[[#This Row],[Interaction_Count_Final]]&lt;=5,"Medium",Table2[[#This Row],[Interaction_Count_Final]]&gt;=6,"High",TRUE,"CHECK"))</f>
        <v>High</v>
      </c>
      <c r="AE1588" t="s">
        <v>7266</v>
      </c>
      <c r="AF1588" t="b">
        <v>1</v>
      </c>
      <c r="AG1588" t="b">
        <v>1</v>
      </c>
      <c r="AH1588">
        <v>1988</v>
      </c>
      <c r="AI1588">
        <v>45580</v>
      </c>
      <c r="AJ1588" t="b">
        <v>1</v>
      </c>
      <c r="AK1588" t="str" cm="1">
        <f t="array" ref="AK1588">_xlfn.LET(
  _xlpm.txt,TRIM(Raw_Data!F1588),
  _xlpm.norm,SUBSTITUTE(SUBSTITUTE(_xlpm.txt,"-","/"),".","/"),
  _xlpm.p,_xlfn.TEXTSPLIT(_xlpm.norm,"/"),
  _xlpm.a,VALUE(INDEX(_xlpm.p,1)),
  _xlpm.b,VALUE(INDEX(_xlpm.p,2)),
  IF(AND(_xlpm.a&lt;=12,_xlpm.b&lt;=12),"REVIEW_AMBIGUOUS","OK")
)</f>
        <v>OK</v>
      </c>
    </row>
    <row r="1589" spans="1:37">
      <c r="A1589" t="s">
        <v>4663</v>
      </c>
      <c r="B1589" t="s">
        <v>4663</v>
      </c>
      <c r="C1589" t="b">
        <v>0</v>
      </c>
      <c r="D1589" t="s">
        <v>7257</v>
      </c>
      <c r="E1589" t="s">
        <v>4664</v>
      </c>
      <c r="F1589" t="s">
        <v>4664</v>
      </c>
      <c r="G1589" t="s">
        <v>7258</v>
      </c>
      <c r="H1589" t="s">
        <v>222</v>
      </c>
      <c r="I1589" t="s">
        <v>222</v>
      </c>
      <c r="J1589" t="s">
        <v>222</v>
      </c>
      <c r="K1589" t="s">
        <v>125</v>
      </c>
      <c r="L1589" t="s">
        <v>125</v>
      </c>
      <c r="M1589">
        <f>IF(UPPER(TRIM(Table2[[#This Row],[Status_Clean]]))="CONVERTED",1,0)</f>
        <v>0</v>
      </c>
      <c r="N1589">
        <f>IF(ISNUMBER(MATCH(UPPER(TRIM(Table2[[#This Row],[Status_Clean]])),{"CONTACTED","QUALIFIED","CONVERTED"},0)),1,0)</f>
        <v>1</v>
      </c>
      <c r="O1589" cm="1">
        <f t="array" ref="O1589">_xlfn.SWITCH(UPPER(TRIM(Table2[[#This Row],[Status_Clean]])),"NEW",1,"CONTACTED",2,"QUALIFIED",3,"CONVERTED",4,"LOST",5,99)</f>
        <v>2</v>
      </c>
      <c r="P1589">
        <v>45022</v>
      </c>
      <c r="Q1589" t="s">
        <v>7627</v>
      </c>
      <c r="R1589" t="s">
        <v>7627</v>
      </c>
      <c r="S1589">
        <v>45022</v>
      </c>
      <c r="T1589" t="s">
        <v>7261</v>
      </c>
      <c r="U1589">
        <v>45022</v>
      </c>
      <c r="V1589" t="s">
        <v>7297</v>
      </c>
      <c r="W1589" t="s">
        <v>7263</v>
      </c>
      <c r="X1589" t="s">
        <v>7277</v>
      </c>
      <c r="Y1589" t="s">
        <v>7285</v>
      </c>
      <c r="Z1589">
        <v>10.3</v>
      </c>
      <c r="AA1589">
        <v>10.3</v>
      </c>
      <c r="AB1589" t="str" cm="1">
        <f t="array" ref="AB1589">_xlfn.LET(_xlpm.x,IFERROR(VALUE(Table2[[#This Row],[Response_Time_Hours]]),""),IF(_xlpm.x="","CHECK",_xlfn.IFS(_xlpm.x&lt;=1,"Immediate",_xlpm.x&lt;=6,"Fast",_xlpm.x&lt;=24,"Moderate",_xlpm.x&gt;24,"Delayed")))</f>
        <v>Moderate</v>
      </c>
      <c r="AC1589">
        <v>38</v>
      </c>
      <c r="AD1589" t="str" cm="1">
        <f t="array" ref="AD1589">IF(Table2[[#This Row],[Interaction_Count_Final]]="","N/A",_xlfn.IFS(Table2[[#This Row],[Interaction_Count_Final]]&lt;=2,"Low",Table2[[#This Row],[Interaction_Count_Final]]&lt;=5,"Medium",Table2[[#This Row],[Interaction_Count_Final]]&gt;=6,"High",TRUE,"CHECK"))</f>
        <v>High</v>
      </c>
      <c r="AE1589" t="s">
        <v>7266</v>
      </c>
      <c r="AF1589" t="b">
        <v>1</v>
      </c>
      <c r="AG1589" t="b">
        <v>1</v>
      </c>
      <c r="AH1589">
        <v>1989</v>
      </c>
      <c r="AI1589">
        <v>45022</v>
      </c>
      <c r="AJ1589" t="b">
        <v>1</v>
      </c>
      <c r="AK1589" t="e" cm="1">
        <f t="array" ref="AK1589">_xlfn.LET(
  _xlpm.txt,TRIM(Raw_Data!F1589),
  _xlpm.norm,SUBSTITUTE(SUBSTITUTE(_xlpm.txt,"-","/"),".","/"),
  _xlpm.p,_xlfn.TEXTSPLIT(_xlpm.norm,"/"),
  _xlpm.a,VALUE(INDEX(_xlpm.p,1)),
  _xlpm.b,VALUE(INDEX(_xlpm.p,2)),
  IF(AND(_xlpm.a&lt;=12,_xlpm.b&lt;=12),"REVIEW_AMBIGUOUS","OK")
)</f>
        <v>#REF!</v>
      </c>
    </row>
    <row r="1590" spans="1:37">
      <c r="A1590" t="s">
        <v>4665</v>
      </c>
      <c r="B1590" t="s">
        <v>4665</v>
      </c>
      <c r="C1590" t="b">
        <v>1</v>
      </c>
      <c r="D1590" t="s">
        <v>7257</v>
      </c>
      <c r="E1590" t="s">
        <v>4666</v>
      </c>
      <c r="F1590" t="s">
        <v>4666</v>
      </c>
      <c r="G1590" t="s">
        <v>7303</v>
      </c>
      <c r="H1590" t="s">
        <v>792</v>
      </c>
      <c r="I1590" t="s">
        <v>792</v>
      </c>
      <c r="J1590" t="s">
        <v>792</v>
      </c>
      <c r="K1590" t="s">
        <v>7259</v>
      </c>
      <c r="L1590" t="s">
        <v>193</v>
      </c>
      <c r="M1590">
        <f>IF(UPPER(TRIM(Table2[[#This Row],[Status_Clean]]))="CONVERTED",1,0)</f>
        <v>0</v>
      </c>
      <c r="N1590">
        <f>IF(ISNUMBER(MATCH(UPPER(TRIM(Table2[[#This Row],[Status_Clean]])),{"CONTACTED","QUALIFIED","CONVERTED"},0)),1,0)</f>
        <v>0</v>
      </c>
      <c r="O1590" cm="1">
        <f t="array" ref="O1590">_xlfn.SWITCH(UPPER(TRIM(Table2[[#This Row],[Status_Clean]])),"NEW",1,"CONTACTED",2,"QUALIFIED",3,"CONVERTED",4,"LOST",5,99)</f>
        <v>1</v>
      </c>
      <c r="P1590">
        <v>44933</v>
      </c>
      <c r="Q1590" t="s">
        <v>7760</v>
      </c>
      <c r="R1590" t="s">
        <v>7760</v>
      </c>
      <c r="S1590">
        <v>44933</v>
      </c>
      <c r="T1590" t="s">
        <v>7261</v>
      </c>
      <c r="U1590">
        <v>44933</v>
      </c>
      <c r="V1590" t="s">
        <v>7317</v>
      </c>
      <c r="W1590" t="s">
        <v>7263</v>
      </c>
      <c r="X1590" t="s">
        <v>7284</v>
      </c>
      <c r="Y1590" t="s">
        <v>7278</v>
      </c>
      <c r="Z1590">
        <v>28.4</v>
      </c>
      <c r="AA1590">
        <v>28.4</v>
      </c>
      <c r="AB1590" t="str" cm="1">
        <f t="array" ref="AB1590">_xlfn.LET(_xlpm.x,IFERROR(VALUE(Table2[[#This Row],[Response_Time_Hours]]),""),IF(_xlpm.x="","CHECK",_xlfn.IFS(_xlpm.x&lt;=1,"Immediate",_xlpm.x&lt;=6,"Fast",_xlpm.x&lt;=24,"Moderate",_xlpm.x&gt;24,"Delayed")))</f>
        <v>Delayed</v>
      </c>
      <c r="AC1590">
        <v>1</v>
      </c>
      <c r="AD1590" t="str" cm="1">
        <f t="array" ref="AD1590">IF(Table2[[#This Row],[Interaction_Count_Final]]="","N/A",_xlfn.IFS(Table2[[#This Row],[Interaction_Count_Final]]&lt;=2,"Low",Table2[[#This Row],[Interaction_Count_Final]]&lt;=5,"Medium",Table2[[#This Row],[Interaction_Count_Final]]&gt;=6,"High",TRUE,"CHECK"))</f>
        <v>Low</v>
      </c>
      <c r="AE1590" t="s">
        <v>7266</v>
      </c>
      <c r="AF1590" t="b">
        <v>1</v>
      </c>
      <c r="AG1590" t="b">
        <v>1</v>
      </c>
      <c r="AH1590">
        <v>1990</v>
      </c>
      <c r="AI1590">
        <v>44933</v>
      </c>
      <c r="AJ1590" t="b">
        <v>1</v>
      </c>
      <c r="AK1590" t="e" cm="1">
        <f t="array" ref="AK1590">_xlfn.LET(
  _xlpm.txt,TRIM(Raw_Data!F1590),
  _xlpm.norm,SUBSTITUTE(SUBSTITUTE(_xlpm.txt,"-","/"),".","/"),
  _xlpm.p,_xlfn.TEXTSPLIT(_xlpm.norm,"/"),
  _xlpm.a,VALUE(INDEX(_xlpm.p,1)),
  _xlpm.b,VALUE(INDEX(_xlpm.p,2)),
  IF(AND(_xlpm.a&lt;=12,_xlpm.b&lt;=12),"REVIEW_AMBIGUOUS","OK")
)</f>
        <v>#REF!</v>
      </c>
    </row>
    <row r="1591" spans="1:37">
      <c r="A1591" t="s">
        <v>4667</v>
      </c>
      <c r="B1591" t="s">
        <v>4667</v>
      </c>
      <c r="C1591" t="b">
        <v>0</v>
      </c>
      <c r="D1591" t="s">
        <v>7257</v>
      </c>
      <c r="E1591" t="s">
        <v>8421</v>
      </c>
      <c r="F1591" t="s">
        <v>8421</v>
      </c>
      <c r="G1591" t="s">
        <v>7274</v>
      </c>
      <c r="H1591" t="s">
        <v>374</v>
      </c>
      <c r="I1591" t="s">
        <v>374</v>
      </c>
      <c r="J1591" t="s">
        <v>7308</v>
      </c>
      <c r="K1591" t="s">
        <v>193</v>
      </c>
      <c r="L1591" t="s">
        <v>193</v>
      </c>
      <c r="M1591">
        <f>IF(UPPER(TRIM(Table2[[#This Row],[Status_Clean]]))="CONVERTED",1,0)</f>
        <v>0</v>
      </c>
      <c r="N1591">
        <f>IF(ISNUMBER(MATCH(UPPER(TRIM(Table2[[#This Row],[Status_Clean]])),{"CONTACTED","QUALIFIED","CONVERTED"},0)),1,0)</f>
        <v>0</v>
      </c>
      <c r="O1591" cm="1">
        <f t="array" ref="O1591">_xlfn.SWITCH(UPPER(TRIM(Table2[[#This Row],[Status_Clean]])),"NEW",1,"CONTACTED",2,"QUALIFIED",3,"CONVERTED",4,"LOST",5,99)</f>
        <v>1</v>
      </c>
      <c r="P1591">
        <v>45108</v>
      </c>
      <c r="Q1591" t="s">
        <v>7419</v>
      </c>
      <c r="R1591" t="s">
        <v>7419</v>
      </c>
      <c r="S1591">
        <v>45108</v>
      </c>
      <c r="T1591" t="s">
        <v>7261</v>
      </c>
      <c r="U1591">
        <v>45108</v>
      </c>
      <c r="V1591" t="s">
        <v>7305</v>
      </c>
      <c r="W1591" t="s">
        <v>7263</v>
      </c>
      <c r="X1591" t="s">
        <v>7288</v>
      </c>
      <c r="Y1591" t="s">
        <v>7278</v>
      </c>
      <c r="Z1591" t="s">
        <v>4669</v>
      </c>
      <c r="AA1591">
        <v>56.4</v>
      </c>
      <c r="AB1591" t="str" cm="1">
        <f t="array" ref="AB1591">_xlfn.LET(_xlpm.x,IFERROR(VALUE(Table2[[#This Row],[Response_Time_Hours]]),""),IF(_xlpm.x="","CHECK",_xlfn.IFS(_xlpm.x&lt;=1,"Immediate",_xlpm.x&lt;=6,"Fast",_xlpm.x&lt;=24,"Moderate",_xlpm.x&gt;24,"Delayed")))</f>
        <v>Delayed</v>
      </c>
      <c r="AC1591">
        <v>33</v>
      </c>
      <c r="AD1591" t="str" cm="1">
        <f t="array" ref="AD1591">IF(Table2[[#This Row],[Interaction_Count_Final]]="","N/A",_xlfn.IFS(Table2[[#This Row],[Interaction_Count_Final]]&lt;=2,"Low",Table2[[#This Row],[Interaction_Count_Final]]&lt;=5,"Medium",Table2[[#This Row],[Interaction_Count_Final]]&gt;=6,"High",TRUE,"CHECK"))</f>
        <v>High</v>
      </c>
      <c r="AE1591" t="s">
        <v>7289</v>
      </c>
      <c r="AF1591" t="b">
        <v>1</v>
      </c>
      <c r="AG1591" t="b">
        <v>1</v>
      </c>
      <c r="AH1591">
        <v>1991</v>
      </c>
      <c r="AI1591">
        <v>45108</v>
      </c>
      <c r="AJ1591" t="b">
        <v>1</v>
      </c>
      <c r="AK1591" t="e" cm="1">
        <f t="array" ref="AK1591">_xlfn.LET(
  _xlpm.txt,TRIM(Raw_Data!F1591),
  _xlpm.norm,SUBSTITUTE(SUBSTITUTE(_xlpm.txt,"-","/"),".","/"),
  _xlpm.p,_xlfn.TEXTSPLIT(_xlpm.norm,"/"),
  _xlpm.a,VALUE(INDEX(_xlpm.p,1)),
  _xlpm.b,VALUE(INDEX(_xlpm.p,2)),
  IF(AND(_xlpm.a&lt;=12,_xlpm.b&lt;=12),"REVIEW_AMBIGUOUS","OK")
)</f>
        <v>#REF!</v>
      </c>
    </row>
    <row r="1592" spans="1:37">
      <c r="A1592" t="s">
        <v>4670</v>
      </c>
      <c r="B1592" t="s">
        <v>4670</v>
      </c>
      <c r="C1592" t="b">
        <v>0</v>
      </c>
      <c r="D1592" t="s">
        <v>7257</v>
      </c>
      <c r="E1592" t="s">
        <v>4671</v>
      </c>
      <c r="F1592" t="s">
        <v>4671</v>
      </c>
      <c r="G1592" t="s">
        <v>7274</v>
      </c>
      <c r="H1592" t="s">
        <v>222</v>
      </c>
      <c r="I1592" t="s">
        <v>222</v>
      </c>
      <c r="J1592" t="s">
        <v>222</v>
      </c>
      <c r="K1592" t="s">
        <v>250</v>
      </c>
      <c r="L1592" t="s">
        <v>250</v>
      </c>
      <c r="M1592">
        <f>IF(UPPER(TRIM(Table2[[#This Row],[Status_Clean]]))="CONVERTED",1,0)</f>
        <v>1</v>
      </c>
      <c r="N1592">
        <f>IF(ISNUMBER(MATCH(UPPER(TRIM(Table2[[#This Row],[Status_Clean]])),{"CONTACTED","QUALIFIED","CONVERTED"},0)),1,0)</f>
        <v>1</v>
      </c>
      <c r="O1592" cm="1">
        <f t="array" ref="O1592">_xlfn.SWITCH(UPPER(TRIM(Table2[[#This Row],[Status_Clean]])),"NEW",1,"CONTACTED",2,"QUALIFIED",3,"CONVERTED",4,"LOST",5,99)</f>
        <v>4</v>
      </c>
      <c r="P1592">
        <v>44965</v>
      </c>
      <c r="Q1592" t="s">
        <v>8422</v>
      </c>
      <c r="R1592" t="s">
        <v>8422</v>
      </c>
      <c r="S1592">
        <v>44965</v>
      </c>
      <c r="T1592" t="s">
        <v>7261</v>
      </c>
      <c r="U1592">
        <v>44965</v>
      </c>
      <c r="V1592" t="s">
        <v>7283</v>
      </c>
      <c r="W1592" t="s">
        <v>7263</v>
      </c>
      <c r="X1592" t="s">
        <v>7284</v>
      </c>
      <c r="Y1592" t="s">
        <v>7272</v>
      </c>
      <c r="Z1592" t="s">
        <v>4672</v>
      </c>
      <c r="AA1592">
        <v>9.9</v>
      </c>
      <c r="AB1592" t="str" cm="1">
        <f t="array" ref="AB1592">_xlfn.LET(_xlpm.x,IFERROR(VALUE(Table2[[#This Row],[Response_Time_Hours]]),""),IF(_xlpm.x="","CHECK",_xlfn.IFS(_xlpm.x&lt;=1,"Immediate",_xlpm.x&lt;=6,"Fast",_xlpm.x&lt;=24,"Moderate",_xlpm.x&gt;24,"Delayed")))</f>
        <v>Moderate</v>
      </c>
      <c r="AC1592">
        <v>12</v>
      </c>
      <c r="AD1592" t="str" cm="1">
        <f t="array" ref="AD1592">IF(Table2[[#This Row],[Interaction_Count_Final]]="","N/A",_xlfn.IFS(Table2[[#This Row],[Interaction_Count_Final]]&lt;=2,"Low",Table2[[#This Row],[Interaction_Count_Final]]&lt;=5,"Medium",Table2[[#This Row],[Interaction_Count_Final]]&gt;=6,"High",TRUE,"CHECK"))</f>
        <v>High</v>
      </c>
      <c r="AE1592" t="s">
        <v>7289</v>
      </c>
      <c r="AF1592" t="b">
        <v>1</v>
      </c>
      <c r="AG1592" t="b">
        <v>1</v>
      </c>
      <c r="AH1592">
        <v>1992</v>
      </c>
      <c r="AI1592">
        <v>44965</v>
      </c>
      <c r="AJ1592" t="b">
        <v>1</v>
      </c>
      <c r="AK1592" t="e" cm="1">
        <f t="array" ref="AK1592">_xlfn.LET(
  _xlpm.txt,TRIM(Raw_Data!F1592),
  _xlpm.norm,SUBSTITUTE(SUBSTITUTE(_xlpm.txt,"-","/"),".","/"),
  _xlpm.p,_xlfn.TEXTSPLIT(_xlpm.norm,"/"),
  _xlpm.a,VALUE(INDEX(_xlpm.p,1)),
  _xlpm.b,VALUE(INDEX(_xlpm.p,2)),
  IF(AND(_xlpm.a&lt;=12,_xlpm.b&lt;=12),"REVIEW_AMBIGUOUS","OK")
)</f>
        <v>#REF!</v>
      </c>
    </row>
    <row r="1593" spans="1:37">
      <c r="A1593" t="s">
        <v>4673</v>
      </c>
      <c r="B1593" t="s">
        <v>4673</v>
      </c>
      <c r="C1593" t="b">
        <v>0</v>
      </c>
      <c r="D1593" t="s">
        <v>7257</v>
      </c>
      <c r="E1593" t="s">
        <v>4674</v>
      </c>
      <c r="F1593" t="s">
        <v>4674</v>
      </c>
      <c r="G1593" t="s">
        <v>7258</v>
      </c>
      <c r="H1593" t="s">
        <v>69</v>
      </c>
      <c r="I1593" t="s">
        <v>69</v>
      </c>
      <c r="J1593" t="s">
        <v>69</v>
      </c>
      <c r="K1593" t="s">
        <v>71</v>
      </c>
      <c r="L1593" t="s">
        <v>71</v>
      </c>
      <c r="M1593">
        <f>IF(UPPER(TRIM(Table2[[#This Row],[Status_Clean]]))="CONVERTED",1,0)</f>
        <v>0</v>
      </c>
      <c r="N1593">
        <f>IF(ISNUMBER(MATCH(UPPER(TRIM(Table2[[#This Row],[Status_Clean]])),{"CONTACTED","QUALIFIED","CONVERTED"},0)),1,0)</f>
        <v>1</v>
      </c>
      <c r="O1593" cm="1">
        <f t="array" ref="O1593">_xlfn.SWITCH(UPPER(TRIM(Table2[[#This Row],[Status_Clean]])),"NEW",1,"CONTACTED",2,"QUALIFIED",3,"CONVERTED",4,"LOST",5,99)</f>
        <v>3</v>
      </c>
      <c r="P1593" t="s">
        <v>4675</v>
      </c>
      <c r="Q1593" t="s">
        <v>7884</v>
      </c>
      <c r="R1593" t="s">
        <v>7884</v>
      </c>
      <c r="S1593">
        <v>45027</v>
      </c>
      <c r="T1593" t="s">
        <v>7261</v>
      </c>
      <c r="U1593">
        <v>45027</v>
      </c>
      <c r="V1593" t="s">
        <v>7297</v>
      </c>
      <c r="W1593" t="s">
        <v>7263</v>
      </c>
      <c r="X1593" t="s">
        <v>7277</v>
      </c>
      <c r="Y1593" t="s">
        <v>7265</v>
      </c>
      <c r="Z1593">
        <v>54</v>
      </c>
      <c r="AA1593">
        <v>54</v>
      </c>
      <c r="AB1593" t="str" cm="1">
        <f t="array" ref="AB1593">_xlfn.LET(_xlpm.x,IFERROR(VALUE(Table2[[#This Row],[Response_Time_Hours]]),""),IF(_xlpm.x="","CHECK",_xlfn.IFS(_xlpm.x&lt;=1,"Immediate",_xlpm.x&lt;=6,"Fast",_xlpm.x&lt;=24,"Moderate",_xlpm.x&gt;24,"Delayed")))</f>
        <v>Delayed</v>
      </c>
      <c r="AC1593">
        <v>30</v>
      </c>
      <c r="AD1593" t="str" cm="1">
        <f t="array" ref="AD1593">IF(Table2[[#This Row],[Interaction_Count_Final]]="","N/A",_xlfn.IFS(Table2[[#This Row],[Interaction_Count_Final]]&lt;=2,"Low",Table2[[#This Row],[Interaction_Count_Final]]&lt;=5,"Medium",Table2[[#This Row],[Interaction_Count_Final]]&gt;=6,"High",TRUE,"CHECK"))</f>
        <v>High</v>
      </c>
      <c r="AE1593" t="s">
        <v>7266</v>
      </c>
      <c r="AF1593" t="b">
        <v>1</v>
      </c>
      <c r="AG1593" t="b">
        <v>1</v>
      </c>
      <c r="AH1593">
        <v>1993</v>
      </c>
      <c r="AI1593">
        <v>45027</v>
      </c>
      <c r="AJ1593" t="b">
        <v>1</v>
      </c>
      <c r="AK1593" t="str" cm="1">
        <f t="array" ref="AK1593">_xlfn.LET(
  _xlpm.txt,TRIM(Raw_Data!F1593),
  _xlpm.norm,SUBSTITUTE(SUBSTITUTE(_xlpm.txt,"-","/"),".","/"),
  _xlpm.p,_xlfn.TEXTSPLIT(_xlpm.norm,"/"),
  _xlpm.a,VALUE(INDEX(_xlpm.p,1)),
  _xlpm.b,VALUE(INDEX(_xlpm.p,2)),
  IF(AND(_xlpm.a&lt;=12,_xlpm.b&lt;=12),"REVIEW_AMBIGUOUS","OK")
)</f>
        <v>REVIEW_AMBIGUOUS</v>
      </c>
    </row>
    <row r="1594" spans="1:37">
      <c r="A1594" t="s">
        <v>4676</v>
      </c>
      <c r="B1594" t="s">
        <v>4676</v>
      </c>
      <c r="C1594" t="b">
        <v>0</v>
      </c>
      <c r="D1594" t="s">
        <v>7257</v>
      </c>
      <c r="E1594" t="s">
        <v>4677</v>
      </c>
      <c r="F1594" t="s">
        <v>4677</v>
      </c>
      <c r="G1594" t="s">
        <v>7303</v>
      </c>
      <c r="H1594" t="s">
        <v>585</v>
      </c>
      <c r="I1594" t="s">
        <v>585</v>
      </c>
      <c r="J1594" t="s">
        <v>222</v>
      </c>
      <c r="K1594" t="s">
        <v>125</v>
      </c>
      <c r="L1594" t="s">
        <v>125</v>
      </c>
      <c r="M1594">
        <f>IF(UPPER(TRIM(Table2[[#This Row],[Status_Clean]]))="CONVERTED",1,0)</f>
        <v>0</v>
      </c>
      <c r="N1594">
        <f>IF(ISNUMBER(MATCH(UPPER(TRIM(Table2[[#This Row],[Status_Clean]])),{"CONTACTED","QUALIFIED","CONVERTED"},0)),1,0)</f>
        <v>1</v>
      </c>
      <c r="O1594" cm="1">
        <f t="array" ref="O1594">_xlfn.SWITCH(UPPER(TRIM(Table2[[#This Row],[Status_Clean]])),"NEW",1,"CONTACTED",2,"QUALIFIED",3,"CONVERTED",4,"LOST",5,99)</f>
        <v>2</v>
      </c>
      <c r="P1594" t="s">
        <v>3052</v>
      </c>
      <c r="Q1594" t="s">
        <v>8101</v>
      </c>
      <c r="R1594" t="s">
        <v>8101</v>
      </c>
      <c r="S1594">
        <v>45029</v>
      </c>
      <c r="T1594" t="s">
        <v>7261</v>
      </c>
      <c r="U1594">
        <v>45029</v>
      </c>
      <c r="V1594" t="s">
        <v>7297</v>
      </c>
      <c r="W1594" t="s">
        <v>7263</v>
      </c>
      <c r="X1594" t="s">
        <v>7277</v>
      </c>
      <c r="Y1594" t="s">
        <v>7285</v>
      </c>
      <c r="Z1594" t="s">
        <v>4678</v>
      </c>
      <c r="AA1594">
        <v>66.599999999999994</v>
      </c>
      <c r="AB1594" t="str" cm="1">
        <f t="array" ref="AB1594">_xlfn.LET(_xlpm.x,IFERROR(VALUE(Table2[[#This Row],[Response_Time_Hours]]),""),IF(_xlpm.x="","CHECK",_xlfn.IFS(_xlpm.x&lt;=1,"Immediate",_xlpm.x&lt;=6,"Fast",_xlpm.x&lt;=24,"Moderate",_xlpm.x&gt;24,"Delayed")))</f>
        <v>Delayed</v>
      </c>
      <c r="AC1594">
        <v>3</v>
      </c>
      <c r="AD1594" t="str" cm="1">
        <f t="array" ref="AD1594">IF(Table2[[#This Row],[Interaction_Count_Final]]="","N/A",_xlfn.IFS(Table2[[#This Row],[Interaction_Count_Final]]&lt;=2,"Low",Table2[[#This Row],[Interaction_Count_Final]]&lt;=5,"Medium",Table2[[#This Row],[Interaction_Count_Final]]&gt;=6,"High",TRUE,"CHECK"))</f>
        <v>Medium</v>
      </c>
      <c r="AE1594" t="s">
        <v>7266</v>
      </c>
      <c r="AF1594" t="b">
        <v>1</v>
      </c>
      <c r="AG1594" t="b">
        <v>1</v>
      </c>
      <c r="AH1594">
        <v>1995</v>
      </c>
      <c r="AI1594">
        <v>45029</v>
      </c>
      <c r="AJ1594" t="b">
        <v>1</v>
      </c>
      <c r="AK1594" t="str" cm="1">
        <f t="array" ref="AK1594">_xlfn.LET(
  _xlpm.txt,TRIM(Raw_Data!F1594),
  _xlpm.norm,SUBSTITUTE(SUBSTITUTE(_xlpm.txt,"-","/"),".","/"),
  _xlpm.p,_xlfn.TEXTSPLIT(_xlpm.norm,"/"),
  _xlpm.a,VALUE(INDEX(_xlpm.p,1)),
  _xlpm.b,VALUE(INDEX(_xlpm.p,2)),
  IF(AND(_xlpm.a&lt;=12,_xlpm.b&lt;=12),"REVIEW_AMBIGUOUS","OK")
)</f>
        <v>OK</v>
      </c>
    </row>
    <row r="1595" spans="1:37">
      <c r="A1595" t="s">
        <v>4679</v>
      </c>
      <c r="B1595" t="s">
        <v>4679</v>
      </c>
      <c r="C1595" t="b">
        <v>0</v>
      </c>
      <c r="D1595" t="s">
        <v>7257</v>
      </c>
      <c r="E1595" t="s">
        <v>4680</v>
      </c>
      <c r="F1595" t="s">
        <v>4680</v>
      </c>
      <c r="G1595" t="s">
        <v>7280</v>
      </c>
      <c r="H1595" t="s">
        <v>454</v>
      </c>
      <c r="I1595" t="s">
        <v>454</v>
      </c>
      <c r="J1595" t="s">
        <v>7308</v>
      </c>
      <c r="K1595" t="s">
        <v>125</v>
      </c>
      <c r="L1595" t="s">
        <v>125</v>
      </c>
      <c r="M1595">
        <f>IF(UPPER(TRIM(Table2[[#This Row],[Status_Clean]]))="CONVERTED",1,0)</f>
        <v>0</v>
      </c>
      <c r="N1595">
        <f>IF(ISNUMBER(MATCH(UPPER(TRIM(Table2[[#This Row],[Status_Clean]])),{"CONTACTED","QUALIFIED","CONVERTED"},0)),1,0)</f>
        <v>1</v>
      </c>
      <c r="O1595" cm="1">
        <f t="array" ref="O1595">_xlfn.SWITCH(UPPER(TRIM(Table2[[#This Row],[Status_Clean]])),"NEW",1,"CONTACTED",2,"QUALIFIED",3,"CONVERTED",4,"LOST",5,99)</f>
        <v>2</v>
      </c>
      <c r="P1595">
        <v>45144</v>
      </c>
      <c r="Q1595" t="s">
        <v>8423</v>
      </c>
      <c r="R1595" t="s">
        <v>8423</v>
      </c>
      <c r="S1595">
        <v>45144</v>
      </c>
      <c r="T1595" t="s">
        <v>7261</v>
      </c>
      <c r="U1595">
        <v>45144</v>
      </c>
      <c r="V1595" t="s">
        <v>7310</v>
      </c>
      <c r="W1595" t="s">
        <v>7263</v>
      </c>
      <c r="X1595" t="s">
        <v>7288</v>
      </c>
      <c r="Y1595" t="s">
        <v>7293</v>
      </c>
      <c r="Z1595">
        <v>13.4</v>
      </c>
      <c r="AA1595">
        <v>13.4</v>
      </c>
      <c r="AB1595" t="str" cm="1">
        <f t="array" ref="AB1595">_xlfn.LET(_xlpm.x,IFERROR(VALUE(Table2[[#This Row],[Response_Time_Hours]]),""),IF(_xlpm.x="","CHECK",_xlfn.IFS(_xlpm.x&lt;=1,"Immediate",_xlpm.x&lt;=6,"Fast",_xlpm.x&lt;=24,"Moderate",_xlpm.x&gt;24,"Delayed")))</f>
        <v>Moderate</v>
      </c>
      <c r="AC1595">
        <v>32</v>
      </c>
      <c r="AD1595" t="str" cm="1">
        <f t="array" ref="AD1595">IF(Table2[[#This Row],[Interaction_Count_Final]]="","N/A",_xlfn.IFS(Table2[[#This Row],[Interaction_Count_Final]]&lt;=2,"Low",Table2[[#This Row],[Interaction_Count_Final]]&lt;=5,"Medium",Table2[[#This Row],[Interaction_Count_Final]]&gt;=6,"High",TRUE,"CHECK"))</f>
        <v>High</v>
      </c>
      <c r="AE1595" t="s">
        <v>7289</v>
      </c>
      <c r="AF1595" t="b">
        <v>1</v>
      </c>
      <c r="AG1595" t="b">
        <v>1</v>
      </c>
      <c r="AH1595">
        <v>1996</v>
      </c>
      <c r="AI1595">
        <v>45144</v>
      </c>
      <c r="AJ1595" t="b">
        <v>1</v>
      </c>
      <c r="AK1595" t="e" cm="1">
        <f t="array" ref="AK1595">_xlfn.LET(
  _xlpm.txt,TRIM(Raw_Data!F1595),
  _xlpm.norm,SUBSTITUTE(SUBSTITUTE(_xlpm.txt,"-","/"),".","/"),
  _xlpm.p,_xlfn.TEXTSPLIT(_xlpm.norm,"/"),
  _xlpm.a,VALUE(INDEX(_xlpm.p,1)),
  _xlpm.b,VALUE(INDEX(_xlpm.p,2)),
  IF(AND(_xlpm.a&lt;=12,_xlpm.b&lt;=12),"REVIEW_AMBIGUOUS","OK")
)</f>
        <v>#REF!</v>
      </c>
    </row>
    <row r="1596" spans="1:37">
      <c r="A1596" t="s">
        <v>4681</v>
      </c>
      <c r="B1596" t="s">
        <v>4681</v>
      </c>
      <c r="C1596" t="b">
        <v>0</v>
      </c>
      <c r="D1596" t="s">
        <v>7257</v>
      </c>
      <c r="E1596" t="s">
        <v>4682</v>
      </c>
      <c r="F1596" t="s">
        <v>4682</v>
      </c>
      <c r="G1596" t="s">
        <v>7280</v>
      </c>
      <c r="H1596" t="s">
        <v>337</v>
      </c>
      <c r="I1596" t="s">
        <v>337</v>
      </c>
      <c r="J1596" t="s">
        <v>101</v>
      </c>
      <c r="K1596" t="s">
        <v>193</v>
      </c>
      <c r="L1596" t="s">
        <v>193</v>
      </c>
      <c r="M1596">
        <f>IF(UPPER(TRIM(Table2[[#This Row],[Status_Clean]]))="CONVERTED",1,0)</f>
        <v>0</v>
      </c>
      <c r="N1596">
        <f>IF(ISNUMBER(MATCH(UPPER(TRIM(Table2[[#This Row],[Status_Clean]])),{"CONTACTED","QUALIFIED","CONVERTED"},0)),1,0)</f>
        <v>0</v>
      </c>
      <c r="O1596" cm="1">
        <f t="array" ref="O1596">_xlfn.SWITCH(UPPER(TRIM(Table2[[#This Row],[Status_Clean]])),"NEW",1,"CONTACTED",2,"QUALIFIED",3,"CONVERTED",4,"LOST",5,99)</f>
        <v>1</v>
      </c>
      <c r="P1596" t="s">
        <v>4683</v>
      </c>
      <c r="Q1596" t="s">
        <v>8424</v>
      </c>
      <c r="R1596" t="s">
        <v>8424</v>
      </c>
      <c r="S1596">
        <v>45425</v>
      </c>
      <c r="T1596" t="s">
        <v>7261</v>
      </c>
      <c r="U1596">
        <v>45425</v>
      </c>
      <c r="V1596" t="s">
        <v>7314</v>
      </c>
      <c r="W1596" t="s">
        <v>7271</v>
      </c>
      <c r="X1596" t="s">
        <v>7277</v>
      </c>
      <c r="Y1596" t="s">
        <v>7298</v>
      </c>
      <c r="Z1596" t="s">
        <v>4684</v>
      </c>
      <c r="AA1596">
        <v>6.4</v>
      </c>
      <c r="AB1596" t="str" cm="1">
        <f t="array" ref="AB1596">_xlfn.LET(_xlpm.x,IFERROR(VALUE(Table2[[#This Row],[Response_Time_Hours]]),""),IF(_xlpm.x="","CHECK",_xlfn.IFS(_xlpm.x&lt;=1,"Immediate",_xlpm.x&lt;=6,"Fast",_xlpm.x&lt;=24,"Moderate",_xlpm.x&gt;24,"Delayed")))</f>
        <v>Moderate</v>
      </c>
      <c r="AC1596">
        <v>9</v>
      </c>
      <c r="AD1596" t="str" cm="1">
        <f t="array" ref="AD1596">IF(Table2[[#This Row],[Interaction_Count_Final]]="","N/A",_xlfn.IFS(Table2[[#This Row],[Interaction_Count_Final]]&lt;=2,"Low",Table2[[#This Row],[Interaction_Count_Final]]&lt;=5,"Medium",Table2[[#This Row],[Interaction_Count_Final]]&gt;=6,"High",TRUE,"CHECK"))</f>
        <v>High</v>
      </c>
      <c r="AE1596" t="s">
        <v>7289</v>
      </c>
      <c r="AF1596" t="b">
        <v>1</v>
      </c>
      <c r="AG1596" t="b">
        <v>1</v>
      </c>
      <c r="AH1596">
        <v>1997</v>
      </c>
      <c r="AI1596">
        <v>45425</v>
      </c>
      <c r="AJ1596" t="b">
        <v>1</v>
      </c>
      <c r="AK1596" t="str" cm="1">
        <f t="array" ref="AK1596">_xlfn.LET(
  _xlpm.txt,TRIM(Raw_Data!F1596),
  _xlpm.norm,SUBSTITUTE(SUBSTITUTE(_xlpm.txt,"-","/"),".","/"),
  _xlpm.p,_xlfn.TEXTSPLIT(_xlpm.norm,"/"),
  _xlpm.a,VALUE(INDEX(_xlpm.p,1)),
  _xlpm.b,VALUE(INDEX(_xlpm.p,2)),
  IF(AND(_xlpm.a&lt;=12,_xlpm.b&lt;=12),"REVIEW_AMBIGUOUS","OK")
)</f>
        <v>OK</v>
      </c>
    </row>
    <row r="1597" spans="1:37">
      <c r="A1597" t="s">
        <v>4685</v>
      </c>
      <c r="B1597" t="s">
        <v>4685</v>
      </c>
      <c r="C1597" t="b">
        <v>1</v>
      </c>
      <c r="D1597" t="s">
        <v>7257</v>
      </c>
      <c r="E1597" t="s">
        <v>4686</v>
      </c>
      <c r="F1597" t="s">
        <v>4686</v>
      </c>
      <c r="G1597" t="s">
        <v>7258</v>
      </c>
      <c r="H1597" t="s">
        <v>222</v>
      </c>
      <c r="I1597" t="s">
        <v>222</v>
      </c>
      <c r="J1597" t="s">
        <v>222</v>
      </c>
      <c r="K1597" t="s">
        <v>193</v>
      </c>
      <c r="L1597" t="s">
        <v>193</v>
      </c>
      <c r="M1597">
        <f>IF(UPPER(TRIM(Table2[[#This Row],[Status_Clean]]))="CONVERTED",1,0)</f>
        <v>0</v>
      </c>
      <c r="N1597">
        <f>IF(ISNUMBER(MATCH(UPPER(TRIM(Table2[[#This Row],[Status_Clean]])),{"CONTACTED","QUALIFIED","CONVERTED"},0)),1,0)</f>
        <v>0</v>
      </c>
      <c r="O1597" cm="1">
        <f t="array" ref="O1597">_xlfn.SWITCH(UPPER(TRIM(Table2[[#This Row],[Status_Clean]])),"NEW",1,"CONTACTED",2,"QUALIFIED",3,"CONVERTED",4,"LOST",5,99)</f>
        <v>1</v>
      </c>
      <c r="P1597">
        <v>45576</v>
      </c>
      <c r="Q1597" t="s">
        <v>8425</v>
      </c>
      <c r="R1597" t="s">
        <v>8425</v>
      </c>
      <c r="S1597">
        <v>45576</v>
      </c>
      <c r="T1597" t="s">
        <v>7261</v>
      </c>
      <c r="U1597">
        <v>45576</v>
      </c>
      <c r="V1597" t="s">
        <v>7270</v>
      </c>
      <c r="W1597" t="s">
        <v>7271</v>
      </c>
      <c r="X1597" t="s">
        <v>7264</v>
      </c>
      <c r="Y1597" t="s">
        <v>7312</v>
      </c>
      <c r="Z1597" t="s">
        <v>4687</v>
      </c>
      <c r="AA1597">
        <v>27.4</v>
      </c>
      <c r="AB1597" t="str" cm="1">
        <f t="array" ref="AB1597">_xlfn.LET(_xlpm.x,IFERROR(VALUE(Table2[[#This Row],[Response_Time_Hours]]),""),IF(_xlpm.x="","CHECK",_xlfn.IFS(_xlpm.x&lt;=1,"Immediate",_xlpm.x&lt;=6,"Fast",_xlpm.x&lt;=24,"Moderate",_xlpm.x&gt;24,"Delayed")))</f>
        <v>Delayed</v>
      </c>
      <c r="AC1597">
        <v>17</v>
      </c>
      <c r="AD1597" t="str" cm="1">
        <f t="array" ref="AD1597">IF(Table2[[#This Row],[Interaction_Count_Final]]="","N/A",_xlfn.IFS(Table2[[#This Row],[Interaction_Count_Final]]&lt;=2,"Low",Table2[[#This Row],[Interaction_Count_Final]]&lt;=5,"Medium",Table2[[#This Row],[Interaction_Count_Final]]&gt;=6,"High",TRUE,"CHECK"))</f>
        <v>High</v>
      </c>
      <c r="AE1597" t="s">
        <v>7273</v>
      </c>
      <c r="AF1597" t="b">
        <v>1</v>
      </c>
      <c r="AG1597" t="b">
        <v>1</v>
      </c>
      <c r="AH1597">
        <v>1998</v>
      </c>
      <c r="AI1597">
        <v>45576</v>
      </c>
      <c r="AJ1597" t="b">
        <v>1</v>
      </c>
      <c r="AK1597" t="e" cm="1">
        <f t="array" ref="AK1597">_xlfn.LET(
  _xlpm.txt,TRIM(Raw_Data!F1597),
  _xlpm.norm,SUBSTITUTE(SUBSTITUTE(_xlpm.txt,"-","/"),".","/"),
  _xlpm.p,_xlfn.TEXTSPLIT(_xlpm.norm,"/"),
  _xlpm.a,VALUE(INDEX(_xlpm.p,1)),
  _xlpm.b,VALUE(INDEX(_xlpm.p,2)),
  IF(AND(_xlpm.a&lt;=12,_xlpm.b&lt;=12),"REVIEW_AMBIGUOUS","OK")
)</f>
        <v>#REF!</v>
      </c>
    </row>
    <row r="1598" spans="1:37">
      <c r="A1598" t="s">
        <v>4688</v>
      </c>
      <c r="B1598" t="s">
        <v>4688</v>
      </c>
      <c r="C1598" t="b">
        <v>0</v>
      </c>
      <c r="D1598" t="s">
        <v>7257</v>
      </c>
      <c r="E1598" t="s">
        <v>4689</v>
      </c>
      <c r="F1598" t="s">
        <v>4689</v>
      </c>
      <c r="G1598" t="s">
        <v>7274</v>
      </c>
      <c r="H1598" t="s">
        <v>248</v>
      </c>
      <c r="I1598" t="s">
        <v>248</v>
      </c>
      <c r="J1598" t="s">
        <v>1356</v>
      </c>
      <c r="K1598" t="s">
        <v>125</v>
      </c>
      <c r="L1598" t="s">
        <v>125</v>
      </c>
      <c r="M1598">
        <f>IF(UPPER(TRIM(Table2[[#This Row],[Status_Clean]]))="CONVERTED",1,0)</f>
        <v>0</v>
      </c>
      <c r="N1598">
        <f>IF(ISNUMBER(MATCH(UPPER(TRIM(Table2[[#This Row],[Status_Clean]])),{"CONTACTED","QUALIFIED","CONVERTED"},0)),1,0)</f>
        <v>1</v>
      </c>
      <c r="O1598" cm="1">
        <f t="array" ref="O1598">_xlfn.SWITCH(UPPER(TRIM(Table2[[#This Row],[Status_Clean]])),"NEW",1,"CONTACTED",2,"QUALIFIED",3,"CONVERTED",4,"LOST",5,99)</f>
        <v>2</v>
      </c>
      <c r="P1598" t="s">
        <v>4690</v>
      </c>
      <c r="Q1598" t="s">
        <v>8426</v>
      </c>
      <c r="R1598" t="s">
        <v>8426</v>
      </c>
      <c r="S1598">
        <v>45181</v>
      </c>
      <c r="T1598" t="s">
        <v>7261</v>
      </c>
      <c r="U1598">
        <v>45181</v>
      </c>
      <c r="V1598" t="s">
        <v>7287</v>
      </c>
      <c r="W1598" t="s">
        <v>7263</v>
      </c>
      <c r="X1598" t="s">
        <v>7288</v>
      </c>
      <c r="Y1598" t="s">
        <v>7265</v>
      </c>
      <c r="Z1598">
        <v>39.9</v>
      </c>
      <c r="AA1598">
        <v>39.9</v>
      </c>
      <c r="AB1598" t="str" cm="1">
        <f t="array" ref="AB1598">_xlfn.LET(_xlpm.x,IFERROR(VALUE(Table2[[#This Row],[Response_Time_Hours]]),""),IF(_xlpm.x="","CHECK",_xlfn.IFS(_xlpm.x&lt;=1,"Immediate",_xlpm.x&lt;=6,"Fast",_xlpm.x&lt;=24,"Moderate",_xlpm.x&gt;24,"Delayed")))</f>
        <v>Delayed</v>
      </c>
      <c r="AC1598">
        <v>33</v>
      </c>
      <c r="AD1598" t="str" cm="1">
        <f t="array" ref="AD1598">IF(Table2[[#This Row],[Interaction_Count_Final]]="","N/A",_xlfn.IFS(Table2[[#This Row],[Interaction_Count_Final]]&lt;=2,"Low",Table2[[#This Row],[Interaction_Count_Final]]&lt;=5,"Medium",Table2[[#This Row],[Interaction_Count_Final]]&gt;=6,"High",TRUE,"CHECK"))</f>
        <v>High</v>
      </c>
      <c r="AE1598" t="s">
        <v>7289</v>
      </c>
      <c r="AF1598" t="b">
        <v>1</v>
      </c>
      <c r="AG1598" t="b">
        <v>1</v>
      </c>
      <c r="AH1598">
        <v>1999</v>
      </c>
      <c r="AI1598">
        <v>45181</v>
      </c>
      <c r="AJ1598" t="b">
        <v>1</v>
      </c>
      <c r="AK1598" t="e" cm="1">
        <f t="array" ref="AK1598">_xlfn.LET(
  _xlpm.txt,TRIM(Raw_Data!F1598),
  _xlpm.norm,SUBSTITUTE(SUBSTITUTE(_xlpm.txt,"-","/"),".","/"),
  _xlpm.p,_xlfn.TEXTSPLIT(_xlpm.norm,"/"),
  _xlpm.a,VALUE(INDEX(_xlpm.p,1)),
  _xlpm.b,VALUE(INDEX(_xlpm.p,2)),
  IF(AND(_xlpm.a&lt;=12,_xlpm.b&lt;=12),"REVIEW_AMBIGUOUS","OK")
)</f>
        <v>#REF!</v>
      </c>
    </row>
    <row r="1599" spans="1:37">
      <c r="A1599" t="s">
        <v>4691</v>
      </c>
      <c r="B1599" t="s">
        <v>4691</v>
      </c>
      <c r="C1599" t="b">
        <v>0</v>
      </c>
      <c r="D1599" t="s">
        <v>7257</v>
      </c>
      <c r="E1599" t="s">
        <v>4692</v>
      </c>
      <c r="F1599" t="s">
        <v>4692</v>
      </c>
      <c r="G1599" t="s">
        <v>7280</v>
      </c>
      <c r="H1599" t="s">
        <v>447</v>
      </c>
      <c r="I1599" t="s">
        <v>447</v>
      </c>
      <c r="J1599" t="s">
        <v>447</v>
      </c>
      <c r="K1599" t="s">
        <v>250</v>
      </c>
      <c r="L1599" t="s">
        <v>250</v>
      </c>
      <c r="M1599">
        <f>IF(UPPER(TRIM(Table2[[#This Row],[Status_Clean]]))="CONVERTED",1,0)</f>
        <v>1</v>
      </c>
      <c r="N1599">
        <f>IF(ISNUMBER(MATCH(UPPER(TRIM(Table2[[#This Row],[Status_Clean]])),{"CONTACTED","QUALIFIED","CONVERTED"},0)),1,0)</f>
        <v>1</v>
      </c>
      <c r="O1599" cm="1">
        <f t="array" ref="O1599">_xlfn.SWITCH(UPPER(TRIM(Table2[[#This Row],[Status_Clean]])),"NEW",1,"CONTACTED",2,"QUALIFIED",3,"CONVERTED",4,"LOST",5,99)</f>
        <v>4</v>
      </c>
      <c r="P1599">
        <v>45605</v>
      </c>
      <c r="Q1599" t="s">
        <v>7858</v>
      </c>
      <c r="R1599" t="s">
        <v>7858</v>
      </c>
      <c r="S1599">
        <v>45605</v>
      </c>
      <c r="T1599" t="s">
        <v>7261</v>
      </c>
      <c r="U1599">
        <v>45605</v>
      </c>
      <c r="V1599" t="s">
        <v>7300</v>
      </c>
      <c r="W1599" t="s">
        <v>7271</v>
      </c>
      <c r="X1599" t="s">
        <v>7264</v>
      </c>
      <c r="Y1599" t="s">
        <v>7278</v>
      </c>
      <c r="Z1599">
        <v>34</v>
      </c>
      <c r="AA1599">
        <v>34</v>
      </c>
      <c r="AB1599" t="str" cm="1">
        <f t="array" ref="AB1599">_xlfn.LET(_xlpm.x,IFERROR(VALUE(Table2[[#This Row],[Response_Time_Hours]]),""),IF(_xlpm.x="","CHECK",_xlfn.IFS(_xlpm.x&lt;=1,"Immediate",_xlpm.x&lt;=6,"Fast",_xlpm.x&lt;=24,"Moderate",_xlpm.x&gt;24,"Delayed")))</f>
        <v>Delayed</v>
      </c>
      <c r="AC1599">
        <v>25</v>
      </c>
      <c r="AD1599" t="str" cm="1">
        <f t="array" ref="AD1599">IF(Table2[[#This Row],[Interaction_Count_Final]]="","N/A",_xlfn.IFS(Table2[[#This Row],[Interaction_Count_Final]]&lt;=2,"Low",Table2[[#This Row],[Interaction_Count_Final]]&lt;=5,"Medium",Table2[[#This Row],[Interaction_Count_Final]]&gt;=6,"High",TRUE,"CHECK"))</f>
        <v>High</v>
      </c>
      <c r="AE1599" t="s">
        <v>7273</v>
      </c>
      <c r="AF1599" t="b">
        <v>1</v>
      </c>
      <c r="AG1599" t="b">
        <v>1</v>
      </c>
      <c r="AH1599">
        <v>2000</v>
      </c>
      <c r="AI1599">
        <v>45605</v>
      </c>
      <c r="AJ1599" t="b">
        <v>1</v>
      </c>
      <c r="AK1599" t="e" cm="1">
        <f t="array" ref="AK1599">_xlfn.LET(
  _xlpm.txt,TRIM(Raw_Data!F1599),
  _xlpm.norm,SUBSTITUTE(SUBSTITUTE(_xlpm.txt,"-","/"),".","/"),
  _xlpm.p,_xlfn.TEXTSPLIT(_xlpm.norm,"/"),
  _xlpm.a,VALUE(INDEX(_xlpm.p,1)),
  _xlpm.b,VALUE(INDEX(_xlpm.p,2)),
  IF(AND(_xlpm.a&lt;=12,_xlpm.b&lt;=12),"REVIEW_AMBIGUOUS","OK")
)</f>
        <v>#REF!</v>
      </c>
    </row>
    <row r="1600" spans="1:37">
      <c r="A1600" t="s">
        <v>4693</v>
      </c>
      <c r="B1600" t="s">
        <v>4693</v>
      </c>
      <c r="C1600" t="b">
        <v>0</v>
      </c>
      <c r="D1600" t="s">
        <v>7257</v>
      </c>
      <c r="E1600" t="s">
        <v>4694</v>
      </c>
      <c r="F1600" t="s">
        <v>4694</v>
      </c>
      <c r="G1600" t="s">
        <v>7274</v>
      </c>
      <c r="H1600" t="s">
        <v>374</v>
      </c>
      <c r="I1600" t="s">
        <v>374</v>
      </c>
      <c r="J1600" t="s">
        <v>7308</v>
      </c>
      <c r="K1600" t="s">
        <v>250</v>
      </c>
      <c r="L1600" t="s">
        <v>250</v>
      </c>
      <c r="M1600">
        <f>IF(UPPER(TRIM(Table2[[#This Row],[Status_Clean]]))="CONVERTED",1,0)</f>
        <v>1</v>
      </c>
      <c r="N1600">
        <f>IF(ISNUMBER(MATCH(UPPER(TRIM(Table2[[#This Row],[Status_Clean]])),{"CONTACTED","QUALIFIED","CONVERTED"},0)),1,0)</f>
        <v>1</v>
      </c>
      <c r="O1600" cm="1">
        <f t="array" ref="O1600">_xlfn.SWITCH(UPPER(TRIM(Table2[[#This Row],[Status_Clean]])),"NEW",1,"CONTACTED",2,"QUALIFIED",3,"CONVERTED",4,"LOST",5,99)</f>
        <v>4</v>
      </c>
      <c r="P1600">
        <v>45568</v>
      </c>
      <c r="Q1600" t="s">
        <v>8427</v>
      </c>
      <c r="R1600" t="s">
        <v>8427</v>
      </c>
      <c r="S1600">
        <v>45568</v>
      </c>
      <c r="T1600" t="s">
        <v>7261</v>
      </c>
      <c r="U1600">
        <v>45568</v>
      </c>
      <c r="V1600" t="s">
        <v>7270</v>
      </c>
      <c r="W1600" t="s">
        <v>7271</v>
      </c>
      <c r="X1600" t="s">
        <v>7264</v>
      </c>
      <c r="Y1600" t="s">
        <v>7285</v>
      </c>
      <c r="Z1600" t="s">
        <v>4695</v>
      </c>
      <c r="AA1600">
        <v>23.7</v>
      </c>
      <c r="AB1600" t="str" cm="1">
        <f t="array" ref="AB1600">_xlfn.LET(_xlpm.x,IFERROR(VALUE(Table2[[#This Row],[Response_Time_Hours]]),""),IF(_xlpm.x="","CHECK",_xlfn.IFS(_xlpm.x&lt;=1,"Immediate",_xlpm.x&lt;=6,"Fast",_xlpm.x&lt;=24,"Moderate",_xlpm.x&gt;24,"Delayed")))</f>
        <v>Moderate</v>
      </c>
      <c r="AC1600">
        <v>49</v>
      </c>
      <c r="AD1600" t="str" cm="1">
        <f t="array" ref="AD1600">IF(Table2[[#This Row],[Interaction_Count_Final]]="","N/A",_xlfn.IFS(Table2[[#This Row],[Interaction_Count_Final]]&lt;=2,"Low",Table2[[#This Row],[Interaction_Count_Final]]&lt;=5,"Medium",Table2[[#This Row],[Interaction_Count_Final]]&gt;=6,"High",TRUE,"CHECK"))</f>
        <v>High</v>
      </c>
      <c r="AE1600" t="s">
        <v>7266</v>
      </c>
      <c r="AF1600" t="b">
        <v>1</v>
      </c>
      <c r="AG1600" t="b">
        <v>1</v>
      </c>
      <c r="AH1600">
        <v>2001</v>
      </c>
      <c r="AI1600">
        <v>45568</v>
      </c>
      <c r="AJ1600" t="b">
        <v>1</v>
      </c>
      <c r="AK1600" t="e" cm="1">
        <f t="array" ref="AK1600">_xlfn.LET(
  _xlpm.txt,TRIM(Raw_Data!F1600),
  _xlpm.norm,SUBSTITUTE(SUBSTITUTE(_xlpm.txt,"-","/"),".","/"),
  _xlpm.p,_xlfn.TEXTSPLIT(_xlpm.norm,"/"),
  _xlpm.a,VALUE(INDEX(_xlpm.p,1)),
  _xlpm.b,VALUE(INDEX(_xlpm.p,2)),
  IF(AND(_xlpm.a&lt;=12,_xlpm.b&lt;=12),"REVIEW_AMBIGUOUS","OK")
)</f>
        <v>#REF!</v>
      </c>
    </row>
    <row r="1601" spans="1:37">
      <c r="A1601" t="s">
        <v>4696</v>
      </c>
      <c r="B1601" t="s">
        <v>4696</v>
      </c>
      <c r="C1601" t="b">
        <v>0</v>
      </c>
      <c r="D1601" t="s">
        <v>7257</v>
      </c>
      <c r="E1601" t="s">
        <v>8428</v>
      </c>
      <c r="F1601" t="s">
        <v>8428</v>
      </c>
      <c r="G1601" t="s">
        <v>7274</v>
      </c>
      <c r="H1601" t="s">
        <v>7413</v>
      </c>
      <c r="I1601" t="s">
        <v>7413</v>
      </c>
      <c r="J1601" t="s">
        <v>123</v>
      </c>
      <c r="K1601" t="s">
        <v>125</v>
      </c>
      <c r="L1601" t="s">
        <v>125</v>
      </c>
      <c r="M1601">
        <f>IF(UPPER(TRIM(Table2[[#This Row],[Status_Clean]]))="CONVERTED",1,0)</f>
        <v>0</v>
      </c>
      <c r="N1601">
        <f>IF(ISNUMBER(MATCH(UPPER(TRIM(Table2[[#This Row],[Status_Clean]])),{"CONTACTED","QUALIFIED","CONVERTED"},0)),1,0)</f>
        <v>1</v>
      </c>
      <c r="O1601" cm="1">
        <f t="array" ref="O1601">_xlfn.SWITCH(UPPER(TRIM(Table2[[#This Row],[Status_Clean]])),"NEW",1,"CONTACTED",2,"QUALIFIED",3,"CONVERTED",4,"LOST",5,99)</f>
        <v>2</v>
      </c>
      <c r="P1601" t="s">
        <v>4698</v>
      </c>
      <c r="Q1601" t="s">
        <v>8429</v>
      </c>
      <c r="R1601" t="s">
        <v>8429</v>
      </c>
      <c r="S1601">
        <v>45243</v>
      </c>
      <c r="T1601" t="s">
        <v>7261</v>
      </c>
      <c r="U1601">
        <v>45243</v>
      </c>
      <c r="V1601" t="s">
        <v>7300</v>
      </c>
      <c r="W1601" t="s">
        <v>7263</v>
      </c>
      <c r="X1601" t="s">
        <v>7264</v>
      </c>
      <c r="Y1601" t="s">
        <v>7298</v>
      </c>
      <c r="Z1601" t="s">
        <v>3625</v>
      </c>
      <c r="AA1601">
        <v>22.9</v>
      </c>
      <c r="AB1601" t="str" cm="1">
        <f t="array" ref="AB1601">_xlfn.LET(_xlpm.x,IFERROR(VALUE(Table2[[#This Row],[Response_Time_Hours]]),""),IF(_xlpm.x="","CHECK",_xlfn.IFS(_xlpm.x&lt;=1,"Immediate",_xlpm.x&lt;=6,"Fast",_xlpm.x&lt;=24,"Moderate",_xlpm.x&gt;24,"Delayed")))</f>
        <v>Moderate</v>
      </c>
      <c r="AC1601">
        <v>18</v>
      </c>
      <c r="AD1601" t="str" cm="1">
        <f t="array" ref="AD1601">IF(Table2[[#This Row],[Interaction_Count_Final]]="","N/A",_xlfn.IFS(Table2[[#This Row],[Interaction_Count_Final]]&lt;=2,"Low",Table2[[#This Row],[Interaction_Count_Final]]&lt;=5,"Medium",Table2[[#This Row],[Interaction_Count_Final]]&gt;=6,"High",TRUE,"CHECK"))</f>
        <v>High</v>
      </c>
      <c r="AE1601" t="s">
        <v>7289</v>
      </c>
      <c r="AF1601" t="b">
        <v>1</v>
      </c>
      <c r="AG1601" t="b">
        <v>1</v>
      </c>
      <c r="AH1601">
        <v>2002</v>
      </c>
      <c r="AI1601">
        <v>45243</v>
      </c>
      <c r="AJ1601" t="b">
        <v>1</v>
      </c>
      <c r="AK1601" t="str" cm="1">
        <f t="array" ref="AK1601">_xlfn.LET(
  _xlpm.txt,TRIM(Raw_Data!F1601),
  _xlpm.norm,SUBSTITUTE(SUBSTITUTE(_xlpm.txt,"-","/"),".","/"),
  _xlpm.p,_xlfn.TEXTSPLIT(_xlpm.norm,"/"),
  _xlpm.a,VALUE(INDEX(_xlpm.p,1)),
  _xlpm.b,VALUE(INDEX(_xlpm.p,2)),
  IF(AND(_xlpm.a&lt;=12,_xlpm.b&lt;=12),"REVIEW_AMBIGUOUS","OK")
)</f>
        <v>OK</v>
      </c>
    </row>
    <row r="1602" spans="1:37">
      <c r="A1602" t="s">
        <v>4699</v>
      </c>
      <c r="B1602" t="s">
        <v>4699</v>
      </c>
      <c r="C1602" t="b">
        <v>0</v>
      </c>
      <c r="D1602" t="s">
        <v>7257</v>
      </c>
      <c r="E1602" t="s">
        <v>8430</v>
      </c>
      <c r="F1602" t="s">
        <v>8430</v>
      </c>
      <c r="G1602" t="s">
        <v>7268</v>
      </c>
      <c r="H1602" t="s">
        <v>469</v>
      </c>
      <c r="I1602" t="s">
        <v>469</v>
      </c>
      <c r="J1602" t="s">
        <v>469</v>
      </c>
      <c r="K1602" t="s">
        <v>173</v>
      </c>
      <c r="L1602" t="s">
        <v>173</v>
      </c>
      <c r="M1602">
        <f>IF(UPPER(TRIM(Table2[[#This Row],[Status_Clean]]))="CONVERTED",1,0)</f>
        <v>0</v>
      </c>
      <c r="N1602">
        <f>IF(ISNUMBER(MATCH(UPPER(TRIM(Table2[[#This Row],[Status_Clean]])),{"CONTACTED","QUALIFIED","CONVERTED"},0)),1,0)</f>
        <v>0</v>
      </c>
      <c r="O1602" cm="1">
        <f t="array" ref="O1602">_xlfn.SWITCH(UPPER(TRIM(Table2[[#This Row],[Status_Clean]])),"NEW",1,"CONTACTED",2,"QUALIFIED",3,"CONVERTED",4,"LOST",5,99)</f>
        <v>5</v>
      </c>
      <c r="P1602" t="s">
        <v>4701</v>
      </c>
      <c r="Q1602" t="s">
        <v>8431</v>
      </c>
      <c r="R1602" t="s">
        <v>8431</v>
      </c>
      <c r="S1602">
        <v>45299</v>
      </c>
      <c r="T1602" t="s">
        <v>7261</v>
      </c>
      <c r="U1602">
        <v>45299</v>
      </c>
      <c r="V1602" t="s">
        <v>7317</v>
      </c>
      <c r="W1602" t="s">
        <v>7271</v>
      </c>
      <c r="X1602" t="s">
        <v>7284</v>
      </c>
      <c r="Y1602" t="s">
        <v>7298</v>
      </c>
      <c r="Z1602" t="s">
        <v>1070</v>
      </c>
      <c r="AA1602">
        <v>37.200000000000003</v>
      </c>
      <c r="AB1602" t="str" cm="1">
        <f t="array" ref="AB1602">_xlfn.LET(_xlpm.x,IFERROR(VALUE(Table2[[#This Row],[Response_Time_Hours]]),""),IF(_xlpm.x="","CHECK",_xlfn.IFS(_xlpm.x&lt;=1,"Immediate",_xlpm.x&lt;=6,"Fast",_xlpm.x&lt;=24,"Moderate",_xlpm.x&gt;24,"Delayed")))</f>
        <v>Delayed</v>
      </c>
      <c r="AC1602">
        <v>18</v>
      </c>
      <c r="AD1602" t="str" cm="1">
        <f t="array" ref="AD1602">IF(Table2[[#This Row],[Interaction_Count_Final]]="","N/A",_xlfn.IFS(Table2[[#This Row],[Interaction_Count_Final]]&lt;=2,"Low",Table2[[#This Row],[Interaction_Count_Final]]&lt;=5,"Medium",Table2[[#This Row],[Interaction_Count_Final]]&gt;=6,"High",TRUE,"CHECK"))</f>
        <v>High</v>
      </c>
      <c r="AE1602" t="s">
        <v>7289</v>
      </c>
      <c r="AF1602" t="b">
        <v>1</v>
      </c>
      <c r="AG1602" t="b">
        <v>1</v>
      </c>
      <c r="AH1602">
        <v>2003</v>
      </c>
      <c r="AI1602">
        <v>45299</v>
      </c>
      <c r="AJ1602" t="b">
        <v>1</v>
      </c>
      <c r="AK1602" t="e" cm="1">
        <f t="array" ref="AK1602">_xlfn.LET(
  _xlpm.txt,TRIM(Raw_Data!F1602),
  _xlpm.norm,SUBSTITUTE(SUBSTITUTE(_xlpm.txt,"-","/"),".","/"),
  _xlpm.p,_xlfn.TEXTSPLIT(_xlpm.norm,"/"),
  _xlpm.a,VALUE(INDEX(_xlpm.p,1)),
  _xlpm.b,VALUE(INDEX(_xlpm.p,2)),
  IF(AND(_xlpm.a&lt;=12,_xlpm.b&lt;=12),"REVIEW_AMBIGUOUS","OK")
)</f>
        <v>#REF!</v>
      </c>
    </row>
    <row r="1603" spans="1:37">
      <c r="A1603" t="s">
        <v>4702</v>
      </c>
      <c r="B1603" t="s">
        <v>4702</v>
      </c>
      <c r="C1603" t="b">
        <v>0</v>
      </c>
      <c r="D1603" t="s">
        <v>7257</v>
      </c>
      <c r="E1603" t="s">
        <v>8432</v>
      </c>
      <c r="F1603" t="s">
        <v>8432</v>
      </c>
      <c r="G1603" t="s">
        <v>7274</v>
      </c>
      <c r="H1603" t="s">
        <v>263</v>
      </c>
      <c r="I1603" t="s">
        <v>263</v>
      </c>
      <c r="J1603" t="s">
        <v>263</v>
      </c>
      <c r="K1603" t="s">
        <v>173</v>
      </c>
      <c r="L1603" t="s">
        <v>173</v>
      </c>
      <c r="M1603">
        <f>IF(UPPER(TRIM(Table2[[#This Row],[Status_Clean]]))="CONVERTED",1,0)</f>
        <v>0</v>
      </c>
      <c r="N1603">
        <f>IF(ISNUMBER(MATCH(UPPER(TRIM(Table2[[#This Row],[Status_Clean]])),{"CONTACTED","QUALIFIED","CONVERTED"},0)),1,0)</f>
        <v>0</v>
      </c>
      <c r="O1603" cm="1">
        <f t="array" ref="O1603">_xlfn.SWITCH(UPPER(TRIM(Table2[[#This Row],[Status_Clean]])),"NEW",1,"CONTACTED",2,"QUALIFIED",3,"CONVERTED",4,"LOST",5,99)</f>
        <v>5</v>
      </c>
      <c r="P1603" t="s">
        <v>4704</v>
      </c>
      <c r="Q1603" t="s">
        <v>4704</v>
      </c>
      <c r="R1603" t="s">
        <v>4704</v>
      </c>
      <c r="S1603">
        <v>45550</v>
      </c>
      <c r="T1603" t="s">
        <v>7261</v>
      </c>
      <c r="U1603">
        <v>45550</v>
      </c>
      <c r="V1603" t="s">
        <v>7287</v>
      </c>
      <c r="W1603" t="s">
        <v>7271</v>
      </c>
      <c r="X1603" t="s">
        <v>7288</v>
      </c>
      <c r="Y1603" t="s">
        <v>7293</v>
      </c>
      <c r="Z1603" t="s">
        <v>4705</v>
      </c>
      <c r="AA1603">
        <v>38.299999999999997</v>
      </c>
      <c r="AB1603" t="str" cm="1">
        <f t="array" ref="AB1603">_xlfn.LET(_xlpm.x,IFERROR(VALUE(Table2[[#This Row],[Response_Time_Hours]]),""),IF(_xlpm.x="","CHECK",_xlfn.IFS(_xlpm.x&lt;=1,"Immediate",_xlpm.x&lt;=6,"Fast",_xlpm.x&lt;=24,"Moderate",_xlpm.x&gt;24,"Delayed")))</f>
        <v>Delayed</v>
      </c>
      <c r="AC1603">
        <v>1</v>
      </c>
      <c r="AD1603" t="str" cm="1">
        <f t="array" ref="AD1603">IF(Table2[[#This Row],[Interaction_Count_Final]]="","N/A",_xlfn.IFS(Table2[[#This Row],[Interaction_Count_Final]]&lt;=2,"Low",Table2[[#This Row],[Interaction_Count_Final]]&lt;=5,"Medium",Table2[[#This Row],[Interaction_Count_Final]]&gt;=6,"High",TRUE,"CHECK"))</f>
        <v>Low</v>
      </c>
      <c r="AE1603" t="s">
        <v>7273</v>
      </c>
      <c r="AF1603" t="b">
        <v>1</v>
      </c>
      <c r="AG1603" t="b">
        <v>1</v>
      </c>
      <c r="AH1603">
        <v>2004</v>
      </c>
      <c r="AI1603">
        <v>45550</v>
      </c>
      <c r="AJ1603" t="b">
        <v>1</v>
      </c>
      <c r="AK1603" t="str" cm="1">
        <f t="array" ref="AK1603">_xlfn.LET(
  _xlpm.txt,TRIM(Raw_Data!F1603),
  _xlpm.norm,SUBSTITUTE(SUBSTITUTE(_xlpm.txt,"-","/"),".","/"),
  _xlpm.p,_xlfn.TEXTSPLIT(_xlpm.norm,"/"),
  _xlpm.a,VALUE(INDEX(_xlpm.p,1)),
  _xlpm.b,VALUE(INDEX(_xlpm.p,2)),
  IF(AND(_xlpm.a&lt;=12,_xlpm.b&lt;=12),"REVIEW_AMBIGUOUS","OK")
)</f>
        <v>OK</v>
      </c>
    </row>
    <row r="1604" spans="1:37">
      <c r="A1604" t="s">
        <v>4706</v>
      </c>
      <c r="B1604" t="s">
        <v>4706</v>
      </c>
      <c r="C1604" t="b">
        <v>1</v>
      </c>
      <c r="D1604" t="s">
        <v>7257</v>
      </c>
      <c r="E1604" t="s">
        <v>4707</v>
      </c>
      <c r="F1604" t="s">
        <v>4707</v>
      </c>
      <c r="G1604" t="s">
        <v>7280</v>
      </c>
      <c r="H1604" t="s">
        <v>359</v>
      </c>
      <c r="I1604" t="s">
        <v>359</v>
      </c>
      <c r="J1604" t="s">
        <v>473</v>
      </c>
      <c r="K1604" t="s">
        <v>125</v>
      </c>
      <c r="L1604" t="s">
        <v>125</v>
      </c>
      <c r="M1604">
        <f>IF(UPPER(TRIM(Table2[[#This Row],[Status_Clean]]))="CONVERTED",1,0)</f>
        <v>0</v>
      </c>
      <c r="N1604">
        <f>IF(ISNUMBER(MATCH(UPPER(TRIM(Table2[[#This Row],[Status_Clean]])),{"CONTACTED","QUALIFIED","CONVERTED"},0)),1,0)</f>
        <v>1</v>
      </c>
      <c r="O1604" cm="1">
        <f t="array" ref="O1604">_xlfn.SWITCH(UPPER(TRIM(Table2[[#This Row],[Status_Clean]])),"NEW",1,"CONTACTED",2,"QUALIFIED",3,"CONVERTED",4,"LOST",5,99)</f>
        <v>2</v>
      </c>
      <c r="P1604">
        <v>45388</v>
      </c>
      <c r="Q1604" t="s">
        <v>7892</v>
      </c>
      <c r="R1604" t="s">
        <v>7892</v>
      </c>
      <c r="S1604">
        <v>45388</v>
      </c>
      <c r="T1604" t="s">
        <v>7261</v>
      </c>
      <c r="U1604">
        <v>45388</v>
      </c>
      <c r="V1604" t="s">
        <v>7297</v>
      </c>
      <c r="W1604" t="s">
        <v>7271</v>
      </c>
      <c r="X1604" t="s">
        <v>7277</v>
      </c>
      <c r="Y1604" t="s">
        <v>7278</v>
      </c>
      <c r="Z1604" t="s">
        <v>4708</v>
      </c>
      <c r="AA1604">
        <v>47.6</v>
      </c>
      <c r="AB1604" t="str" cm="1">
        <f t="array" ref="AB1604">_xlfn.LET(_xlpm.x,IFERROR(VALUE(Table2[[#This Row],[Response_Time_Hours]]),""),IF(_xlpm.x="","CHECK",_xlfn.IFS(_xlpm.x&lt;=1,"Immediate",_xlpm.x&lt;=6,"Fast",_xlpm.x&lt;=24,"Moderate",_xlpm.x&gt;24,"Delayed")))</f>
        <v>Delayed</v>
      </c>
      <c r="AC1604">
        <v>14</v>
      </c>
      <c r="AD1604" t="str" cm="1">
        <f t="array" ref="AD1604">IF(Table2[[#This Row],[Interaction_Count_Final]]="","N/A",_xlfn.IFS(Table2[[#This Row],[Interaction_Count_Final]]&lt;=2,"Low",Table2[[#This Row],[Interaction_Count_Final]]&lt;=5,"Medium",Table2[[#This Row],[Interaction_Count_Final]]&gt;=6,"High",TRUE,"CHECK"))</f>
        <v>High</v>
      </c>
      <c r="AE1604" t="s">
        <v>7289</v>
      </c>
      <c r="AF1604" t="b">
        <v>1</v>
      </c>
      <c r="AG1604" t="b">
        <v>1</v>
      </c>
      <c r="AH1604">
        <v>2005</v>
      </c>
      <c r="AI1604">
        <v>45388</v>
      </c>
      <c r="AJ1604" t="b">
        <v>1</v>
      </c>
      <c r="AK1604" t="e" cm="1">
        <f t="array" ref="AK1604">_xlfn.LET(
  _xlpm.txt,TRIM(Raw_Data!F1604),
  _xlpm.norm,SUBSTITUTE(SUBSTITUTE(_xlpm.txt,"-","/"),".","/"),
  _xlpm.p,_xlfn.TEXTSPLIT(_xlpm.norm,"/"),
  _xlpm.a,VALUE(INDEX(_xlpm.p,1)),
  _xlpm.b,VALUE(INDEX(_xlpm.p,2)),
  IF(AND(_xlpm.a&lt;=12,_xlpm.b&lt;=12),"REVIEW_AMBIGUOUS","OK")
)</f>
        <v>#REF!</v>
      </c>
    </row>
    <row r="1605" spans="1:37">
      <c r="A1605" t="s">
        <v>4709</v>
      </c>
      <c r="B1605" t="s">
        <v>4709</v>
      </c>
      <c r="C1605" t="b">
        <v>0</v>
      </c>
      <c r="D1605" t="s">
        <v>7257</v>
      </c>
      <c r="E1605" t="s">
        <v>4710</v>
      </c>
      <c r="F1605" t="s">
        <v>4710</v>
      </c>
      <c r="G1605" t="s">
        <v>7280</v>
      </c>
      <c r="H1605" t="s">
        <v>283</v>
      </c>
      <c r="I1605" t="s">
        <v>283</v>
      </c>
      <c r="J1605" t="s">
        <v>263</v>
      </c>
      <c r="K1605" t="s">
        <v>173</v>
      </c>
      <c r="L1605" t="s">
        <v>173</v>
      </c>
      <c r="M1605">
        <f>IF(UPPER(TRIM(Table2[[#This Row],[Status_Clean]]))="CONVERTED",1,0)</f>
        <v>0</v>
      </c>
      <c r="N1605">
        <f>IF(ISNUMBER(MATCH(UPPER(TRIM(Table2[[#This Row],[Status_Clean]])),{"CONTACTED","QUALIFIED","CONVERTED"},0)),1,0)</f>
        <v>0</v>
      </c>
      <c r="O1605" cm="1">
        <f t="array" ref="O1605">_xlfn.SWITCH(UPPER(TRIM(Table2[[#This Row],[Status_Clean]])),"NEW",1,"CONTACTED",2,"QUALIFIED",3,"CONVERTED",4,"LOST",5,99)</f>
        <v>5</v>
      </c>
      <c r="P1605">
        <v>45411</v>
      </c>
      <c r="Q1605" t="s">
        <v>8433</v>
      </c>
      <c r="R1605" t="s">
        <v>8433</v>
      </c>
      <c r="S1605">
        <v>45411</v>
      </c>
      <c r="T1605" t="s">
        <v>7261</v>
      </c>
      <c r="U1605">
        <v>45411</v>
      </c>
      <c r="V1605" t="s">
        <v>7297</v>
      </c>
      <c r="W1605" t="s">
        <v>7271</v>
      </c>
      <c r="X1605" t="s">
        <v>7277</v>
      </c>
      <c r="Y1605" t="s">
        <v>7298</v>
      </c>
      <c r="Z1605" t="s">
        <v>287</v>
      </c>
      <c r="AA1605">
        <v>60</v>
      </c>
      <c r="AB1605" t="str" cm="1">
        <f t="array" ref="AB1605">_xlfn.LET(_xlpm.x,IFERROR(VALUE(Table2[[#This Row],[Response_Time_Hours]]),""),IF(_xlpm.x="","CHECK",_xlfn.IFS(_xlpm.x&lt;=1,"Immediate",_xlpm.x&lt;=6,"Fast",_xlpm.x&lt;=24,"Moderate",_xlpm.x&gt;24,"Delayed")))</f>
        <v>Delayed</v>
      </c>
      <c r="AC1605">
        <v>5</v>
      </c>
      <c r="AD1605" t="str" cm="1">
        <f t="array" ref="AD1605">IF(Table2[[#This Row],[Interaction_Count_Final]]="","N/A",_xlfn.IFS(Table2[[#This Row],[Interaction_Count_Final]]&lt;=2,"Low",Table2[[#This Row],[Interaction_Count_Final]]&lt;=5,"Medium",Table2[[#This Row],[Interaction_Count_Final]]&gt;=6,"High",TRUE,"CHECK"))</f>
        <v>Medium</v>
      </c>
      <c r="AE1605" t="s">
        <v>7266</v>
      </c>
      <c r="AF1605" t="b">
        <v>1</v>
      </c>
      <c r="AG1605" t="b">
        <v>1</v>
      </c>
      <c r="AH1605">
        <v>2006</v>
      </c>
      <c r="AI1605">
        <v>45411</v>
      </c>
      <c r="AJ1605" t="b">
        <v>1</v>
      </c>
      <c r="AK1605" t="e" cm="1">
        <f t="array" ref="AK1605">_xlfn.LET(
  _xlpm.txt,TRIM(Raw_Data!F1605),
  _xlpm.norm,SUBSTITUTE(SUBSTITUTE(_xlpm.txt,"-","/"),".","/"),
  _xlpm.p,_xlfn.TEXTSPLIT(_xlpm.norm,"/"),
  _xlpm.a,VALUE(INDEX(_xlpm.p,1)),
  _xlpm.b,VALUE(INDEX(_xlpm.p,2)),
  IF(AND(_xlpm.a&lt;=12,_xlpm.b&lt;=12),"REVIEW_AMBIGUOUS","OK")
)</f>
        <v>#REF!</v>
      </c>
    </row>
    <row r="1606" spans="1:37">
      <c r="A1606" t="s">
        <v>4711</v>
      </c>
      <c r="B1606" t="s">
        <v>4711</v>
      </c>
      <c r="C1606" t="b">
        <v>0</v>
      </c>
      <c r="D1606" t="s">
        <v>7257</v>
      </c>
      <c r="E1606" t="s">
        <v>8434</v>
      </c>
      <c r="F1606" t="s">
        <v>8434</v>
      </c>
      <c r="G1606" t="s">
        <v>7274</v>
      </c>
      <c r="H1606" t="s">
        <v>1725</v>
      </c>
      <c r="I1606" t="s">
        <v>1725</v>
      </c>
      <c r="J1606" t="s">
        <v>1356</v>
      </c>
      <c r="K1606" t="s">
        <v>193</v>
      </c>
      <c r="L1606" t="s">
        <v>193</v>
      </c>
      <c r="M1606">
        <f>IF(UPPER(TRIM(Table2[[#This Row],[Status_Clean]]))="CONVERTED",1,0)</f>
        <v>0</v>
      </c>
      <c r="N1606">
        <f>IF(ISNUMBER(MATCH(UPPER(TRIM(Table2[[#This Row],[Status_Clean]])),{"CONTACTED","QUALIFIED","CONVERTED"},0)),1,0)</f>
        <v>0</v>
      </c>
      <c r="O1606" cm="1">
        <f t="array" ref="O1606">_xlfn.SWITCH(UPPER(TRIM(Table2[[#This Row],[Status_Clean]])),"NEW",1,"CONTACTED",2,"QUALIFIED",3,"CONVERTED",4,"LOST",5,99)</f>
        <v>1</v>
      </c>
      <c r="P1606">
        <v>45511</v>
      </c>
      <c r="Q1606" t="s">
        <v>7547</v>
      </c>
      <c r="R1606" t="s">
        <v>7547</v>
      </c>
      <c r="S1606">
        <v>45511</v>
      </c>
      <c r="T1606" t="s">
        <v>7261</v>
      </c>
      <c r="U1606">
        <v>45511</v>
      </c>
      <c r="V1606" t="s">
        <v>7310</v>
      </c>
      <c r="W1606" t="s">
        <v>7271</v>
      </c>
      <c r="X1606" t="s">
        <v>7288</v>
      </c>
      <c r="Y1606" t="s">
        <v>7272</v>
      </c>
      <c r="Z1606" t="s">
        <v>4713</v>
      </c>
      <c r="AA1606">
        <v>1.3</v>
      </c>
      <c r="AB1606" t="str" cm="1">
        <f t="array" ref="AB1606">_xlfn.LET(_xlpm.x,IFERROR(VALUE(Table2[[#This Row],[Response_Time_Hours]]),""),IF(_xlpm.x="","CHECK",_xlfn.IFS(_xlpm.x&lt;=1,"Immediate",_xlpm.x&lt;=6,"Fast",_xlpm.x&lt;=24,"Moderate",_xlpm.x&gt;24,"Delayed")))</f>
        <v>Fast</v>
      </c>
      <c r="AC1606">
        <v>13</v>
      </c>
      <c r="AD1606" t="str" cm="1">
        <f t="array" ref="AD1606">IF(Table2[[#This Row],[Interaction_Count_Final]]="","N/A",_xlfn.IFS(Table2[[#This Row],[Interaction_Count_Final]]&lt;=2,"Low",Table2[[#This Row],[Interaction_Count_Final]]&lt;=5,"Medium",Table2[[#This Row],[Interaction_Count_Final]]&gt;=6,"High",TRUE,"CHECK"))</f>
        <v>High</v>
      </c>
      <c r="AE1606" t="s">
        <v>7266</v>
      </c>
      <c r="AF1606" t="b">
        <v>1</v>
      </c>
      <c r="AG1606" t="b">
        <v>1</v>
      </c>
      <c r="AH1606">
        <v>2007</v>
      </c>
      <c r="AI1606">
        <v>45511</v>
      </c>
      <c r="AJ1606" t="b">
        <v>1</v>
      </c>
      <c r="AK1606" t="e" cm="1">
        <f t="array" ref="AK1606">_xlfn.LET(
  _xlpm.txt,TRIM(Raw_Data!F1606),
  _xlpm.norm,SUBSTITUTE(SUBSTITUTE(_xlpm.txt,"-","/"),".","/"),
  _xlpm.p,_xlfn.TEXTSPLIT(_xlpm.norm,"/"),
  _xlpm.a,VALUE(INDEX(_xlpm.p,1)),
  _xlpm.b,VALUE(INDEX(_xlpm.p,2)),
  IF(AND(_xlpm.a&lt;=12,_xlpm.b&lt;=12),"REVIEW_AMBIGUOUS","OK")
)</f>
        <v>#REF!</v>
      </c>
    </row>
    <row r="1607" spans="1:37">
      <c r="A1607" t="s">
        <v>4714</v>
      </c>
      <c r="B1607" t="s">
        <v>4714</v>
      </c>
      <c r="C1607" t="b">
        <v>0</v>
      </c>
      <c r="D1607" t="s">
        <v>7257</v>
      </c>
      <c r="E1607" t="s">
        <v>4715</v>
      </c>
      <c r="F1607" t="s">
        <v>4715</v>
      </c>
      <c r="G1607" t="s">
        <v>7258</v>
      </c>
      <c r="H1607" t="s">
        <v>101</v>
      </c>
      <c r="I1607" t="s">
        <v>101</v>
      </c>
      <c r="J1607" t="s">
        <v>101</v>
      </c>
      <c r="K1607" t="s">
        <v>71</v>
      </c>
      <c r="L1607" t="s">
        <v>71</v>
      </c>
      <c r="M1607">
        <f>IF(UPPER(TRIM(Table2[[#This Row],[Status_Clean]]))="CONVERTED",1,0)</f>
        <v>0</v>
      </c>
      <c r="N1607">
        <f>IF(ISNUMBER(MATCH(UPPER(TRIM(Table2[[#This Row],[Status_Clean]])),{"CONTACTED","QUALIFIED","CONVERTED"},0)),1,0)</f>
        <v>1</v>
      </c>
      <c r="O1607" cm="1">
        <f t="array" ref="O1607">_xlfn.SWITCH(UPPER(TRIM(Table2[[#This Row],[Status_Clean]])),"NEW",1,"CONTACTED",2,"QUALIFIED",3,"CONVERTED",4,"LOST",5,99)</f>
        <v>3</v>
      </c>
      <c r="P1607">
        <v>45070</v>
      </c>
      <c r="Q1607" t="s">
        <v>7645</v>
      </c>
      <c r="R1607" t="s">
        <v>7645</v>
      </c>
      <c r="S1607">
        <v>45070</v>
      </c>
      <c r="T1607" t="s">
        <v>7261</v>
      </c>
      <c r="U1607">
        <v>45070</v>
      </c>
      <c r="V1607" t="s">
        <v>7314</v>
      </c>
      <c r="W1607" t="s">
        <v>7263</v>
      </c>
      <c r="X1607" t="s">
        <v>7277</v>
      </c>
      <c r="Y1607" t="s">
        <v>7272</v>
      </c>
      <c r="Z1607" t="s">
        <v>511</v>
      </c>
      <c r="AA1607">
        <v>19</v>
      </c>
      <c r="AB1607" t="str" cm="1">
        <f t="array" ref="AB1607">_xlfn.LET(_xlpm.x,IFERROR(VALUE(Table2[[#This Row],[Response_Time_Hours]]),""),IF(_xlpm.x="","CHECK",_xlfn.IFS(_xlpm.x&lt;=1,"Immediate",_xlpm.x&lt;=6,"Fast",_xlpm.x&lt;=24,"Moderate",_xlpm.x&gt;24,"Delayed")))</f>
        <v>Moderate</v>
      </c>
      <c r="AC1607">
        <v>48</v>
      </c>
      <c r="AD1607" t="str" cm="1">
        <f t="array" ref="AD1607">IF(Table2[[#This Row],[Interaction_Count_Final]]="","N/A",_xlfn.IFS(Table2[[#This Row],[Interaction_Count_Final]]&lt;=2,"Low",Table2[[#This Row],[Interaction_Count_Final]]&lt;=5,"Medium",Table2[[#This Row],[Interaction_Count_Final]]&gt;=6,"High",TRUE,"CHECK"))</f>
        <v>High</v>
      </c>
      <c r="AE1607" t="s">
        <v>7289</v>
      </c>
      <c r="AF1607" t="b">
        <v>1</v>
      </c>
      <c r="AG1607" t="b">
        <v>1</v>
      </c>
      <c r="AH1607">
        <v>2008</v>
      </c>
      <c r="AI1607">
        <v>45070</v>
      </c>
      <c r="AJ1607" t="b">
        <v>1</v>
      </c>
      <c r="AK1607" t="e" cm="1">
        <f t="array" ref="AK1607">_xlfn.LET(
  _xlpm.txt,TRIM(Raw_Data!F1607),
  _xlpm.norm,SUBSTITUTE(SUBSTITUTE(_xlpm.txt,"-","/"),".","/"),
  _xlpm.p,_xlfn.TEXTSPLIT(_xlpm.norm,"/"),
  _xlpm.a,VALUE(INDEX(_xlpm.p,1)),
  _xlpm.b,VALUE(INDEX(_xlpm.p,2)),
  IF(AND(_xlpm.a&lt;=12,_xlpm.b&lt;=12),"REVIEW_AMBIGUOUS","OK")
)</f>
        <v>#REF!</v>
      </c>
    </row>
    <row r="1608" spans="1:37">
      <c r="A1608" t="s">
        <v>4716</v>
      </c>
      <c r="B1608" t="s">
        <v>4716</v>
      </c>
      <c r="C1608" t="b">
        <v>0</v>
      </c>
      <c r="D1608" t="s">
        <v>7257</v>
      </c>
      <c r="E1608" t="s">
        <v>4717</v>
      </c>
      <c r="F1608" t="s">
        <v>4717</v>
      </c>
      <c r="G1608" t="s">
        <v>7303</v>
      </c>
      <c r="H1608" t="s">
        <v>363</v>
      </c>
      <c r="I1608" t="s">
        <v>363</v>
      </c>
      <c r="J1608" t="s">
        <v>363</v>
      </c>
      <c r="K1608" t="s">
        <v>250</v>
      </c>
      <c r="L1608" t="s">
        <v>250</v>
      </c>
      <c r="M1608">
        <f>IF(UPPER(TRIM(Table2[[#This Row],[Status_Clean]]))="CONVERTED",1,0)</f>
        <v>1</v>
      </c>
      <c r="N1608">
        <f>IF(ISNUMBER(MATCH(UPPER(TRIM(Table2[[#This Row],[Status_Clean]])),{"CONTACTED","QUALIFIED","CONVERTED"},0)),1,0)</f>
        <v>1</v>
      </c>
      <c r="O1608" cm="1">
        <f t="array" ref="O1608">_xlfn.SWITCH(UPPER(TRIM(Table2[[#This Row],[Status_Clean]])),"NEW",1,"CONTACTED",2,"QUALIFIED",3,"CONVERTED",4,"LOST",5,99)</f>
        <v>4</v>
      </c>
      <c r="P1608">
        <v>44990</v>
      </c>
      <c r="Q1608" t="s">
        <v>8006</v>
      </c>
      <c r="R1608" t="s">
        <v>8006</v>
      </c>
      <c r="S1608">
        <v>44990</v>
      </c>
      <c r="T1608" t="s">
        <v>7261</v>
      </c>
      <c r="U1608">
        <v>44990</v>
      </c>
      <c r="V1608" t="s">
        <v>7295</v>
      </c>
      <c r="W1608" t="s">
        <v>7263</v>
      </c>
      <c r="X1608" t="s">
        <v>7284</v>
      </c>
      <c r="Y1608" t="s">
        <v>7293</v>
      </c>
      <c r="Z1608" t="s">
        <v>4718</v>
      </c>
      <c r="AA1608">
        <v>15.8</v>
      </c>
      <c r="AB1608" t="str" cm="1">
        <f t="array" ref="AB1608">_xlfn.LET(_xlpm.x,IFERROR(VALUE(Table2[[#This Row],[Response_Time_Hours]]),""),IF(_xlpm.x="","CHECK",_xlfn.IFS(_xlpm.x&lt;=1,"Immediate",_xlpm.x&lt;=6,"Fast",_xlpm.x&lt;=24,"Moderate",_xlpm.x&gt;24,"Delayed")))</f>
        <v>Moderate</v>
      </c>
      <c r="AC1608">
        <v>49</v>
      </c>
      <c r="AD1608" t="str" cm="1">
        <f t="array" ref="AD1608">IF(Table2[[#This Row],[Interaction_Count_Final]]="","N/A",_xlfn.IFS(Table2[[#This Row],[Interaction_Count_Final]]&lt;=2,"Low",Table2[[#This Row],[Interaction_Count_Final]]&lt;=5,"Medium",Table2[[#This Row],[Interaction_Count_Final]]&gt;=6,"High",TRUE,"CHECK"))</f>
        <v>High</v>
      </c>
      <c r="AE1608" t="s">
        <v>7266</v>
      </c>
      <c r="AF1608" t="b">
        <v>1</v>
      </c>
      <c r="AG1608" t="b">
        <v>1</v>
      </c>
      <c r="AH1608">
        <v>2009</v>
      </c>
      <c r="AI1608">
        <v>44990</v>
      </c>
      <c r="AJ1608" t="b">
        <v>1</v>
      </c>
      <c r="AK1608" t="e" cm="1">
        <f t="array" ref="AK1608">_xlfn.LET(
  _xlpm.txt,TRIM(Raw_Data!F1608),
  _xlpm.norm,SUBSTITUTE(SUBSTITUTE(_xlpm.txt,"-","/"),".","/"),
  _xlpm.p,_xlfn.TEXTSPLIT(_xlpm.norm,"/"),
  _xlpm.a,VALUE(INDEX(_xlpm.p,1)),
  _xlpm.b,VALUE(INDEX(_xlpm.p,2)),
  IF(AND(_xlpm.a&lt;=12,_xlpm.b&lt;=12),"REVIEW_AMBIGUOUS","OK")
)</f>
        <v>#REF!</v>
      </c>
    </row>
    <row r="1609" spans="1:37">
      <c r="A1609" t="s">
        <v>4719</v>
      </c>
      <c r="B1609" t="s">
        <v>4719</v>
      </c>
      <c r="C1609" t="b">
        <v>0</v>
      </c>
      <c r="D1609" t="s">
        <v>7257</v>
      </c>
      <c r="E1609" t="s">
        <v>4720</v>
      </c>
      <c r="F1609" t="s">
        <v>4720</v>
      </c>
      <c r="G1609" t="s">
        <v>7258</v>
      </c>
      <c r="H1609" t="s">
        <v>363</v>
      </c>
      <c r="I1609" t="s">
        <v>363</v>
      </c>
      <c r="J1609" t="s">
        <v>363</v>
      </c>
      <c r="K1609" t="s">
        <v>71</v>
      </c>
      <c r="L1609" t="s">
        <v>71</v>
      </c>
      <c r="M1609">
        <f>IF(UPPER(TRIM(Table2[[#This Row],[Status_Clean]]))="CONVERTED",1,0)</f>
        <v>0</v>
      </c>
      <c r="N1609">
        <f>IF(ISNUMBER(MATCH(UPPER(TRIM(Table2[[#This Row],[Status_Clean]])),{"CONTACTED","QUALIFIED","CONVERTED"},0)),1,0)</f>
        <v>1</v>
      </c>
      <c r="O1609" cm="1">
        <f t="array" ref="O1609">_xlfn.SWITCH(UPPER(TRIM(Table2[[#This Row],[Status_Clean]])),"NEW",1,"CONTACTED",2,"QUALIFIED",3,"CONVERTED",4,"LOST",5,99)</f>
        <v>3</v>
      </c>
      <c r="P1609" t="s">
        <v>4721</v>
      </c>
      <c r="Q1609" t="s">
        <v>8435</v>
      </c>
      <c r="R1609" t="s">
        <v>8435</v>
      </c>
      <c r="S1609">
        <v>45103</v>
      </c>
      <c r="T1609" t="s">
        <v>7261</v>
      </c>
      <c r="U1609">
        <v>45103</v>
      </c>
      <c r="V1609" t="s">
        <v>7276</v>
      </c>
      <c r="W1609" t="s">
        <v>7263</v>
      </c>
      <c r="X1609" t="s">
        <v>7277</v>
      </c>
      <c r="Y1609" t="s">
        <v>7298</v>
      </c>
      <c r="Z1609">
        <v>10</v>
      </c>
      <c r="AA1609">
        <v>10</v>
      </c>
      <c r="AB1609" t="str" cm="1">
        <f t="array" ref="AB1609">_xlfn.LET(_xlpm.x,IFERROR(VALUE(Table2[[#This Row],[Response_Time_Hours]]),""),IF(_xlpm.x="","CHECK",_xlfn.IFS(_xlpm.x&lt;=1,"Immediate",_xlpm.x&lt;=6,"Fast",_xlpm.x&lt;=24,"Moderate",_xlpm.x&gt;24,"Delayed")))</f>
        <v>Moderate</v>
      </c>
      <c r="AC1609">
        <v>29</v>
      </c>
      <c r="AD1609" t="str" cm="1">
        <f t="array" ref="AD1609">IF(Table2[[#This Row],[Interaction_Count_Final]]="","N/A",_xlfn.IFS(Table2[[#This Row],[Interaction_Count_Final]]&lt;=2,"Low",Table2[[#This Row],[Interaction_Count_Final]]&lt;=5,"Medium",Table2[[#This Row],[Interaction_Count_Final]]&gt;=6,"High",TRUE,"CHECK"))</f>
        <v>High</v>
      </c>
      <c r="AE1609" t="s">
        <v>7266</v>
      </c>
      <c r="AF1609" t="b">
        <v>1</v>
      </c>
      <c r="AG1609" t="b">
        <v>1</v>
      </c>
      <c r="AH1609">
        <v>2010</v>
      </c>
      <c r="AI1609">
        <v>45103</v>
      </c>
      <c r="AJ1609" t="b">
        <v>1</v>
      </c>
      <c r="AK1609" t="e" cm="1">
        <f t="array" ref="AK1609">_xlfn.LET(
  _xlpm.txt,TRIM(Raw_Data!F1609),
  _xlpm.norm,SUBSTITUTE(SUBSTITUTE(_xlpm.txt,"-","/"),".","/"),
  _xlpm.p,_xlfn.TEXTSPLIT(_xlpm.norm,"/"),
  _xlpm.a,VALUE(INDEX(_xlpm.p,1)),
  _xlpm.b,VALUE(INDEX(_xlpm.p,2)),
  IF(AND(_xlpm.a&lt;=12,_xlpm.b&lt;=12),"REVIEW_AMBIGUOUS","OK")
)</f>
        <v>#REF!</v>
      </c>
    </row>
    <row r="1610" spans="1:37">
      <c r="A1610" t="s">
        <v>4722</v>
      </c>
      <c r="B1610" t="s">
        <v>4722</v>
      </c>
      <c r="C1610" t="b">
        <v>0</v>
      </c>
      <c r="D1610" t="s">
        <v>7257</v>
      </c>
      <c r="E1610" t="s">
        <v>4723</v>
      </c>
      <c r="F1610" t="s">
        <v>4723</v>
      </c>
      <c r="G1610" t="s">
        <v>7268</v>
      </c>
      <c r="H1610" t="s">
        <v>359</v>
      </c>
      <c r="I1610" t="s">
        <v>359</v>
      </c>
      <c r="J1610" t="s">
        <v>473</v>
      </c>
      <c r="K1610" t="s">
        <v>193</v>
      </c>
      <c r="L1610" t="s">
        <v>193</v>
      </c>
      <c r="M1610">
        <f>IF(UPPER(TRIM(Table2[[#This Row],[Status_Clean]]))="CONVERTED",1,0)</f>
        <v>0</v>
      </c>
      <c r="N1610">
        <f>IF(ISNUMBER(MATCH(UPPER(TRIM(Table2[[#This Row],[Status_Clean]])),{"CONTACTED","QUALIFIED","CONVERTED"},0)),1,0)</f>
        <v>0</v>
      </c>
      <c r="O1610" cm="1">
        <f t="array" ref="O1610">_xlfn.SWITCH(UPPER(TRIM(Table2[[#This Row],[Status_Clean]])),"NEW",1,"CONTACTED",2,"QUALIFIED",3,"CONVERTED",4,"LOST",5,99)</f>
        <v>1</v>
      </c>
      <c r="P1610">
        <v>45479</v>
      </c>
      <c r="Q1610" t="s">
        <v>8436</v>
      </c>
      <c r="R1610" t="s">
        <v>8436</v>
      </c>
      <c r="S1610">
        <v>45479</v>
      </c>
      <c r="T1610" t="s">
        <v>7261</v>
      </c>
      <c r="U1610">
        <v>45479</v>
      </c>
      <c r="V1610" t="s">
        <v>7305</v>
      </c>
      <c r="W1610" t="s">
        <v>7271</v>
      </c>
      <c r="X1610" t="s">
        <v>7288</v>
      </c>
      <c r="Y1610" t="s">
        <v>7278</v>
      </c>
      <c r="Z1610" t="s">
        <v>4724</v>
      </c>
      <c r="AA1610">
        <v>8.1999999999999993</v>
      </c>
      <c r="AB1610" t="str" cm="1">
        <f t="array" ref="AB1610">_xlfn.LET(_xlpm.x,IFERROR(VALUE(Table2[[#This Row],[Response_Time_Hours]]),""),IF(_xlpm.x="","CHECK",_xlfn.IFS(_xlpm.x&lt;=1,"Immediate",_xlpm.x&lt;=6,"Fast",_xlpm.x&lt;=24,"Moderate",_xlpm.x&gt;24,"Delayed")))</f>
        <v>Moderate</v>
      </c>
      <c r="AC1610">
        <v>15</v>
      </c>
      <c r="AD1610" t="str" cm="1">
        <f t="array" ref="AD1610">IF(Table2[[#This Row],[Interaction_Count_Final]]="","N/A",_xlfn.IFS(Table2[[#This Row],[Interaction_Count_Final]]&lt;=2,"Low",Table2[[#This Row],[Interaction_Count_Final]]&lt;=5,"Medium",Table2[[#This Row],[Interaction_Count_Final]]&gt;=6,"High",TRUE,"CHECK"))</f>
        <v>High</v>
      </c>
      <c r="AE1610" t="s">
        <v>7289</v>
      </c>
      <c r="AF1610" t="b">
        <v>1</v>
      </c>
      <c r="AG1610" t="b">
        <v>1</v>
      </c>
      <c r="AH1610">
        <v>2011</v>
      </c>
      <c r="AI1610">
        <v>45479</v>
      </c>
      <c r="AJ1610" t="b">
        <v>1</v>
      </c>
      <c r="AK1610" t="e" cm="1">
        <f t="array" ref="AK1610">_xlfn.LET(
  _xlpm.txt,TRIM(Raw_Data!F1610),
  _xlpm.norm,SUBSTITUTE(SUBSTITUTE(_xlpm.txt,"-","/"),".","/"),
  _xlpm.p,_xlfn.TEXTSPLIT(_xlpm.norm,"/"),
  _xlpm.a,VALUE(INDEX(_xlpm.p,1)),
  _xlpm.b,VALUE(INDEX(_xlpm.p,2)),
  IF(AND(_xlpm.a&lt;=12,_xlpm.b&lt;=12),"REVIEW_AMBIGUOUS","OK")
)</f>
        <v>#REF!</v>
      </c>
    </row>
    <row r="1611" spans="1:37">
      <c r="A1611" t="s">
        <v>4725</v>
      </c>
      <c r="B1611" t="s">
        <v>4725</v>
      </c>
      <c r="C1611" t="b">
        <v>0</v>
      </c>
      <c r="D1611" t="s">
        <v>7257</v>
      </c>
      <c r="E1611" t="s">
        <v>4726</v>
      </c>
      <c r="F1611" t="s">
        <v>4726</v>
      </c>
      <c r="G1611" t="s">
        <v>7268</v>
      </c>
      <c r="H1611" t="s">
        <v>106</v>
      </c>
      <c r="I1611" t="s">
        <v>106</v>
      </c>
      <c r="J1611" t="s">
        <v>106</v>
      </c>
      <c r="K1611" t="s">
        <v>125</v>
      </c>
      <c r="L1611" t="s">
        <v>125</v>
      </c>
      <c r="M1611">
        <f>IF(UPPER(TRIM(Table2[[#This Row],[Status_Clean]]))="CONVERTED",1,0)</f>
        <v>0</v>
      </c>
      <c r="N1611">
        <f>IF(ISNUMBER(MATCH(UPPER(TRIM(Table2[[#This Row],[Status_Clean]])),{"CONTACTED","QUALIFIED","CONVERTED"},0)),1,0)</f>
        <v>1</v>
      </c>
      <c r="O1611" cm="1">
        <f t="array" ref="O1611">_xlfn.SWITCH(UPPER(TRIM(Table2[[#This Row],[Status_Clean]])),"NEW",1,"CONTACTED",2,"QUALIFIED",3,"CONVERTED",4,"LOST",5,99)</f>
        <v>2</v>
      </c>
      <c r="P1611">
        <v>44999</v>
      </c>
      <c r="Q1611" t="s">
        <v>7753</v>
      </c>
      <c r="R1611" t="s">
        <v>7753</v>
      </c>
      <c r="S1611">
        <v>44999</v>
      </c>
      <c r="T1611" t="s">
        <v>7261</v>
      </c>
      <c r="U1611">
        <v>44999</v>
      </c>
      <c r="V1611" t="s">
        <v>7295</v>
      </c>
      <c r="W1611" t="s">
        <v>7263</v>
      </c>
      <c r="X1611" t="s">
        <v>7284</v>
      </c>
      <c r="Y1611" t="s">
        <v>7265</v>
      </c>
      <c r="Z1611" t="s">
        <v>108</v>
      </c>
      <c r="AA1611">
        <v>14.399999999999999</v>
      </c>
      <c r="AB1611" t="str" cm="1">
        <f t="array" ref="AB1611">_xlfn.LET(_xlpm.x,IFERROR(VALUE(Table2[[#This Row],[Response_Time_Hours]]),""),IF(_xlpm.x="","CHECK",_xlfn.IFS(_xlpm.x&lt;=1,"Immediate",_xlpm.x&lt;=6,"Fast",_xlpm.x&lt;=24,"Moderate",_xlpm.x&gt;24,"Delayed")))</f>
        <v>Moderate</v>
      </c>
      <c r="AC1611">
        <v>10</v>
      </c>
      <c r="AD1611" t="str" cm="1">
        <f t="array" ref="AD1611">IF(Table2[[#This Row],[Interaction_Count_Final]]="","N/A",_xlfn.IFS(Table2[[#This Row],[Interaction_Count_Final]]&lt;=2,"Low",Table2[[#This Row],[Interaction_Count_Final]]&lt;=5,"Medium",Table2[[#This Row],[Interaction_Count_Final]]&gt;=6,"High",TRUE,"CHECK"))</f>
        <v>High</v>
      </c>
      <c r="AE1611" t="s">
        <v>7273</v>
      </c>
      <c r="AF1611" t="b">
        <v>1</v>
      </c>
      <c r="AG1611" t="b">
        <v>1</v>
      </c>
      <c r="AH1611">
        <v>2012</v>
      </c>
      <c r="AI1611">
        <v>44999</v>
      </c>
      <c r="AJ1611" t="b">
        <v>1</v>
      </c>
      <c r="AK1611" t="e" cm="1">
        <f t="array" ref="AK1611">_xlfn.LET(
  _xlpm.txt,TRIM(Raw_Data!F1611),
  _xlpm.norm,SUBSTITUTE(SUBSTITUTE(_xlpm.txt,"-","/"),".","/"),
  _xlpm.p,_xlfn.TEXTSPLIT(_xlpm.norm,"/"),
  _xlpm.a,VALUE(INDEX(_xlpm.p,1)),
  _xlpm.b,VALUE(INDEX(_xlpm.p,2)),
  IF(AND(_xlpm.a&lt;=12,_xlpm.b&lt;=12),"REVIEW_AMBIGUOUS","OK")
)</f>
        <v>#REF!</v>
      </c>
    </row>
    <row r="1612" spans="1:37">
      <c r="A1612" t="s">
        <v>4727</v>
      </c>
      <c r="B1612" t="s">
        <v>4727</v>
      </c>
      <c r="C1612" t="b">
        <v>0</v>
      </c>
      <c r="D1612" t="s">
        <v>7257</v>
      </c>
      <c r="E1612" t="s">
        <v>4728</v>
      </c>
      <c r="F1612" t="s">
        <v>4728</v>
      </c>
      <c r="G1612" t="s">
        <v>7268</v>
      </c>
      <c r="H1612" t="s">
        <v>792</v>
      </c>
      <c r="I1612" t="s">
        <v>792</v>
      </c>
      <c r="J1612" t="s">
        <v>792</v>
      </c>
      <c r="K1612" t="s">
        <v>7259</v>
      </c>
      <c r="L1612" t="s">
        <v>193</v>
      </c>
      <c r="M1612">
        <f>IF(UPPER(TRIM(Table2[[#This Row],[Status_Clean]]))="CONVERTED",1,0)</f>
        <v>0</v>
      </c>
      <c r="N1612">
        <f>IF(ISNUMBER(MATCH(UPPER(TRIM(Table2[[#This Row],[Status_Clean]])),{"CONTACTED","QUALIFIED","CONVERTED"},0)),1,0)</f>
        <v>0</v>
      </c>
      <c r="O1612" cm="1">
        <f t="array" ref="O1612">_xlfn.SWITCH(UPPER(TRIM(Table2[[#This Row],[Status_Clean]])),"NEW",1,"CONTACTED",2,"QUALIFIED",3,"CONVERTED",4,"LOST",5,99)</f>
        <v>1</v>
      </c>
      <c r="P1612" t="s">
        <v>4729</v>
      </c>
      <c r="Q1612" t="s">
        <v>8437</v>
      </c>
      <c r="R1612" t="s">
        <v>8437</v>
      </c>
      <c r="S1612">
        <v>45379</v>
      </c>
      <c r="T1612" t="s">
        <v>7261</v>
      </c>
      <c r="U1612">
        <v>45379</v>
      </c>
      <c r="V1612" t="s">
        <v>7295</v>
      </c>
      <c r="W1612" t="s">
        <v>7271</v>
      </c>
      <c r="X1612" t="s">
        <v>7284</v>
      </c>
      <c r="Y1612" t="s">
        <v>7285</v>
      </c>
      <c r="Z1612" t="s">
        <v>4730</v>
      </c>
      <c r="AA1612">
        <v>20.399999999999999</v>
      </c>
      <c r="AB1612" t="str" cm="1">
        <f t="array" ref="AB1612">_xlfn.LET(_xlpm.x,IFERROR(VALUE(Table2[[#This Row],[Response_Time_Hours]]),""),IF(_xlpm.x="","CHECK",_xlfn.IFS(_xlpm.x&lt;=1,"Immediate",_xlpm.x&lt;=6,"Fast",_xlpm.x&lt;=24,"Moderate",_xlpm.x&gt;24,"Delayed")))</f>
        <v>Moderate</v>
      </c>
      <c r="AC1612">
        <v>41</v>
      </c>
      <c r="AD1612" t="str" cm="1">
        <f t="array" ref="AD1612">IF(Table2[[#This Row],[Interaction_Count_Final]]="","N/A",_xlfn.IFS(Table2[[#This Row],[Interaction_Count_Final]]&lt;=2,"Low",Table2[[#This Row],[Interaction_Count_Final]]&lt;=5,"Medium",Table2[[#This Row],[Interaction_Count_Final]]&gt;=6,"High",TRUE,"CHECK"))</f>
        <v>High</v>
      </c>
      <c r="AE1612" t="s">
        <v>7289</v>
      </c>
      <c r="AF1612" t="b">
        <v>1</v>
      </c>
      <c r="AG1612" t="b">
        <v>1</v>
      </c>
      <c r="AH1612">
        <v>2013</v>
      </c>
      <c r="AI1612">
        <v>45379</v>
      </c>
      <c r="AJ1612" t="b">
        <v>1</v>
      </c>
      <c r="AK1612" t="e" cm="1">
        <f t="array" ref="AK1612">_xlfn.LET(
  _xlpm.txt,TRIM(Raw_Data!F1612),
  _xlpm.norm,SUBSTITUTE(SUBSTITUTE(_xlpm.txt,"-","/"),".","/"),
  _xlpm.p,_xlfn.TEXTSPLIT(_xlpm.norm,"/"),
  _xlpm.a,VALUE(INDEX(_xlpm.p,1)),
  _xlpm.b,VALUE(INDEX(_xlpm.p,2)),
  IF(AND(_xlpm.a&lt;=12,_xlpm.b&lt;=12),"REVIEW_AMBIGUOUS","OK")
)</f>
        <v>#REF!</v>
      </c>
    </row>
    <row r="1613" spans="1:37">
      <c r="A1613" t="s">
        <v>4731</v>
      </c>
      <c r="B1613" t="s">
        <v>4731</v>
      </c>
      <c r="C1613" t="b">
        <v>0</v>
      </c>
      <c r="D1613" t="s">
        <v>7257</v>
      </c>
      <c r="E1613" t="s">
        <v>4732</v>
      </c>
      <c r="F1613" t="s">
        <v>4732</v>
      </c>
      <c r="G1613" t="s">
        <v>7303</v>
      </c>
      <c r="H1613" t="s">
        <v>222</v>
      </c>
      <c r="I1613" t="s">
        <v>222</v>
      </c>
      <c r="J1613" t="s">
        <v>222</v>
      </c>
      <c r="K1613" t="s">
        <v>7301</v>
      </c>
      <c r="L1613" t="s">
        <v>125</v>
      </c>
      <c r="M1613">
        <f>IF(UPPER(TRIM(Table2[[#This Row],[Status_Clean]]))="CONVERTED",1,0)</f>
        <v>0</v>
      </c>
      <c r="N1613">
        <f>IF(ISNUMBER(MATCH(UPPER(TRIM(Table2[[#This Row],[Status_Clean]])),{"CONTACTED","QUALIFIED","CONVERTED"},0)),1,0)</f>
        <v>1</v>
      </c>
      <c r="O1613" cm="1">
        <f t="array" ref="O1613">_xlfn.SWITCH(UPPER(TRIM(Table2[[#This Row],[Status_Clean]])),"NEW",1,"CONTACTED",2,"QUALIFIED",3,"CONVERTED",4,"LOST",5,99)</f>
        <v>2</v>
      </c>
      <c r="P1613" t="s">
        <v>4733</v>
      </c>
      <c r="Q1613" t="s">
        <v>8003</v>
      </c>
      <c r="R1613" t="s">
        <v>8003</v>
      </c>
      <c r="S1613">
        <v>44962</v>
      </c>
      <c r="T1613" t="s">
        <v>7261</v>
      </c>
      <c r="U1613">
        <v>44962</v>
      </c>
      <c r="V1613" t="s">
        <v>7283</v>
      </c>
      <c r="W1613" t="s">
        <v>7263</v>
      </c>
      <c r="X1613" t="s">
        <v>7284</v>
      </c>
      <c r="Y1613" t="s">
        <v>7293</v>
      </c>
      <c r="Z1613" t="s">
        <v>4734</v>
      </c>
      <c r="AA1613">
        <v>47.7</v>
      </c>
      <c r="AB1613" t="str" cm="1">
        <f t="array" ref="AB1613">_xlfn.LET(_xlpm.x,IFERROR(VALUE(Table2[[#This Row],[Response_Time_Hours]]),""),IF(_xlpm.x="","CHECK",_xlfn.IFS(_xlpm.x&lt;=1,"Immediate",_xlpm.x&lt;=6,"Fast",_xlpm.x&lt;=24,"Moderate",_xlpm.x&gt;24,"Delayed")))</f>
        <v>Delayed</v>
      </c>
      <c r="AC1613">
        <v>5</v>
      </c>
      <c r="AD1613" t="str" cm="1">
        <f t="array" ref="AD1613">IF(Table2[[#This Row],[Interaction_Count_Final]]="","N/A",_xlfn.IFS(Table2[[#This Row],[Interaction_Count_Final]]&lt;=2,"Low",Table2[[#This Row],[Interaction_Count_Final]]&lt;=5,"Medium",Table2[[#This Row],[Interaction_Count_Final]]&gt;=6,"High",TRUE,"CHECK"))</f>
        <v>Medium</v>
      </c>
      <c r="AE1613" t="s">
        <v>7273</v>
      </c>
      <c r="AF1613" t="b">
        <v>1</v>
      </c>
      <c r="AG1613" t="b">
        <v>1</v>
      </c>
      <c r="AH1613">
        <v>2014</v>
      </c>
      <c r="AI1613">
        <v>44962</v>
      </c>
      <c r="AJ1613" t="b">
        <v>1</v>
      </c>
      <c r="AK1613" t="str" cm="1">
        <f t="array" ref="AK1613">_xlfn.LET(
  _xlpm.txt,TRIM(Raw_Data!F1613),
  _xlpm.norm,SUBSTITUTE(SUBSTITUTE(_xlpm.txt,"-","/"),".","/"),
  _xlpm.p,_xlfn.TEXTSPLIT(_xlpm.norm,"/"),
  _xlpm.a,VALUE(INDEX(_xlpm.p,1)),
  _xlpm.b,VALUE(INDEX(_xlpm.p,2)),
  IF(AND(_xlpm.a&lt;=12,_xlpm.b&lt;=12),"REVIEW_AMBIGUOUS","OK")
)</f>
        <v>REVIEW_AMBIGUOUS</v>
      </c>
    </row>
    <row r="1614" spans="1:37">
      <c r="A1614" t="s">
        <v>4735</v>
      </c>
      <c r="B1614" t="s">
        <v>4735</v>
      </c>
      <c r="C1614" t="b">
        <v>0</v>
      </c>
      <c r="D1614" t="s">
        <v>7257</v>
      </c>
      <c r="E1614" t="s">
        <v>4736</v>
      </c>
      <c r="F1614" t="s">
        <v>4736</v>
      </c>
      <c r="G1614" t="s">
        <v>7280</v>
      </c>
      <c r="H1614" t="s">
        <v>283</v>
      </c>
      <c r="I1614" t="s">
        <v>283</v>
      </c>
      <c r="J1614" t="s">
        <v>263</v>
      </c>
      <c r="K1614" t="s">
        <v>71</v>
      </c>
      <c r="L1614" t="s">
        <v>71</v>
      </c>
      <c r="M1614">
        <f>IF(UPPER(TRIM(Table2[[#This Row],[Status_Clean]]))="CONVERTED",1,0)</f>
        <v>0</v>
      </c>
      <c r="N1614">
        <f>IF(ISNUMBER(MATCH(UPPER(TRIM(Table2[[#This Row],[Status_Clean]])),{"CONTACTED","QUALIFIED","CONVERTED"},0)),1,0)</f>
        <v>1</v>
      </c>
      <c r="O1614" cm="1">
        <f t="array" ref="O1614">_xlfn.SWITCH(UPPER(TRIM(Table2[[#This Row],[Status_Clean]])),"NEW",1,"CONTACTED",2,"QUALIFIED",3,"CONVERTED",4,"LOST",5,99)</f>
        <v>3</v>
      </c>
      <c r="P1614" t="s">
        <v>4737</v>
      </c>
      <c r="Q1614" t="s">
        <v>8438</v>
      </c>
      <c r="R1614" t="s">
        <v>8438</v>
      </c>
      <c r="S1614">
        <v>45485</v>
      </c>
      <c r="T1614" t="s">
        <v>7261</v>
      </c>
      <c r="U1614">
        <v>45485</v>
      </c>
      <c r="V1614" t="s">
        <v>7305</v>
      </c>
      <c r="W1614" t="s">
        <v>7271</v>
      </c>
      <c r="X1614" t="s">
        <v>7288</v>
      </c>
      <c r="Y1614" t="s">
        <v>7312</v>
      </c>
      <c r="Z1614">
        <v>59</v>
      </c>
      <c r="AA1614">
        <v>59</v>
      </c>
      <c r="AB1614" t="str" cm="1">
        <f t="array" ref="AB1614">_xlfn.LET(_xlpm.x,IFERROR(VALUE(Table2[[#This Row],[Response_Time_Hours]]),""),IF(_xlpm.x="","CHECK",_xlfn.IFS(_xlpm.x&lt;=1,"Immediate",_xlpm.x&lt;=6,"Fast",_xlpm.x&lt;=24,"Moderate",_xlpm.x&gt;24,"Delayed")))</f>
        <v>Delayed</v>
      </c>
      <c r="AC1614">
        <v>3</v>
      </c>
      <c r="AD1614" t="str" cm="1">
        <f t="array" ref="AD1614">IF(Table2[[#This Row],[Interaction_Count_Final]]="","N/A",_xlfn.IFS(Table2[[#This Row],[Interaction_Count_Final]]&lt;=2,"Low",Table2[[#This Row],[Interaction_Count_Final]]&lt;=5,"Medium",Table2[[#This Row],[Interaction_Count_Final]]&gt;=6,"High",TRUE,"CHECK"))</f>
        <v>Medium</v>
      </c>
      <c r="AE1614" t="s">
        <v>7273</v>
      </c>
      <c r="AF1614" t="b">
        <v>1</v>
      </c>
      <c r="AG1614" t="b">
        <v>1</v>
      </c>
      <c r="AH1614">
        <v>2015</v>
      </c>
      <c r="AI1614">
        <v>45485</v>
      </c>
      <c r="AJ1614" t="b">
        <v>1</v>
      </c>
      <c r="AK1614" t="str" cm="1">
        <f t="array" ref="AK1614">_xlfn.LET(
  _xlpm.txt,TRIM(Raw_Data!F1614),
  _xlpm.norm,SUBSTITUTE(SUBSTITUTE(_xlpm.txt,"-","/"),".","/"),
  _xlpm.p,_xlfn.TEXTSPLIT(_xlpm.norm,"/"),
  _xlpm.a,VALUE(INDEX(_xlpm.p,1)),
  _xlpm.b,VALUE(INDEX(_xlpm.p,2)),
  IF(AND(_xlpm.a&lt;=12,_xlpm.b&lt;=12),"REVIEW_AMBIGUOUS","OK")
)</f>
        <v>REVIEW_AMBIGUOUS</v>
      </c>
    </row>
    <row r="1615" spans="1:37">
      <c r="A1615" t="s">
        <v>4738</v>
      </c>
      <c r="B1615" t="s">
        <v>4738</v>
      </c>
      <c r="C1615" t="b">
        <v>0</v>
      </c>
      <c r="D1615" t="s">
        <v>7257</v>
      </c>
      <c r="E1615" t="s">
        <v>4739</v>
      </c>
      <c r="F1615" t="s">
        <v>4739</v>
      </c>
      <c r="G1615" t="s">
        <v>7280</v>
      </c>
      <c r="H1615" t="s">
        <v>1356</v>
      </c>
      <c r="I1615" t="s">
        <v>1356</v>
      </c>
      <c r="J1615" t="s">
        <v>1356</v>
      </c>
      <c r="K1615" t="s">
        <v>193</v>
      </c>
      <c r="L1615" t="s">
        <v>193</v>
      </c>
      <c r="M1615">
        <f>IF(UPPER(TRIM(Table2[[#This Row],[Status_Clean]]))="CONVERTED",1,0)</f>
        <v>0</v>
      </c>
      <c r="N1615">
        <f>IF(ISNUMBER(MATCH(UPPER(TRIM(Table2[[#This Row],[Status_Clean]])),{"CONTACTED","QUALIFIED","CONVERTED"},0)),1,0)</f>
        <v>0</v>
      </c>
      <c r="O1615" cm="1">
        <f t="array" ref="O1615">_xlfn.SWITCH(UPPER(TRIM(Table2[[#This Row],[Status_Clean]])),"NEW",1,"CONTACTED",2,"QUALIFIED",3,"CONVERTED",4,"LOST",5,99)</f>
        <v>1</v>
      </c>
      <c r="P1615">
        <v>45439</v>
      </c>
      <c r="Q1615" t="s">
        <v>7923</v>
      </c>
      <c r="R1615" t="s">
        <v>7923</v>
      </c>
      <c r="S1615">
        <v>45439</v>
      </c>
      <c r="T1615" t="s">
        <v>7261</v>
      </c>
      <c r="U1615">
        <v>45439</v>
      </c>
      <c r="V1615" t="s">
        <v>7314</v>
      </c>
      <c r="W1615" t="s">
        <v>7271</v>
      </c>
      <c r="X1615" t="s">
        <v>7277</v>
      </c>
      <c r="Y1615" t="s">
        <v>7298</v>
      </c>
      <c r="Z1615" t="s">
        <v>4740</v>
      </c>
      <c r="AA1615">
        <v>21.9</v>
      </c>
      <c r="AB1615" t="str" cm="1">
        <f t="array" ref="AB1615">_xlfn.LET(_xlpm.x,IFERROR(VALUE(Table2[[#This Row],[Response_Time_Hours]]),""),IF(_xlpm.x="","CHECK",_xlfn.IFS(_xlpm.x&lt;=1,"Immediate",_xlpm.x&lt;=6,"Fast",_xlpm.x&lt;=24,"Moderate",_xlpm.x&gt;24,"Delayed")))</f>
        <v>Moderate</v>
      </c>
      <c r="AC1615">
        <v>1</v>
      </c>
      <c r="AD1615" t="str" cm="1">
        <f t="array" ref="AD1615">IF(Table2[[#This Row],[Interaction_Count_Final]]="","N/A",_xlfn.IFS(Table2[[#This Row],[Interaction_Count_Final]]&lt;=2,"Low",Table2[[#This Row],[Interaction_Count_Final]]&lt;=5,"Medium",Table2[[#This Row],[Interaction_Count_Final]]&gt;=6,"High",TRUE,"CHECK"))</f>
        <v>Low</v>
      </c>
      <c r="AE1615" t="s">
        <v>7273</v>
      </c>
      <c r="AF1615" t="b">
        <v>1</v>
      </c>
      <c r="AG1615" t="b">
        <v>1</v>
      </c>
      <c r="AH1615">
        <v>2017</v>
      </c>
      <c r="AI1615">
        <v>45439</v>
      </c>
      <c r="AJ1615" t="b">
        <v>1</v>
      </c>
      <c r="AK1615" t="e" cm="1">
        <f t="array" ref="AK1615">_xlfn.LET(
  _xlpm.txt,TRIM(Raw_Data!F1615),
  _xlpm.norm,SUBSTITUTE(SUBSTITUTE(_xlpm.txt,"-","/"),".","/"),
  _xlpm.p,_xlfn.TEXTSPLIT(_xlpm.norm,"/"),
  _xlpm.a,VALUE(INDEX(_xlpm.p,1)),
  _xlpm.b,VALUE(INDEX(_xlpm.p,2)),
  IF(AND(_xlpm.a&lt;=12,_xlpm.b&lt;=12),"REVIEW_AMBIGUOUS","OK")
)</f>
        <v>#REF!</v>
      </c>
    </row>
    <row r="1616" spans="1:37">
      <c r="A1616" t="s">
        <v>4741</v>
      </c>
      <c r="B1616" t="s">
        <v>4741</v>
      </c>
      <c r="C1616" t="b">
        <v>0</v>
      </c>
      <c r="D1616" t="s">
        <v>7257</v>
      </c>
      <c r="E1616" t="s">
        <v>8439</v>
      </c>
      <c r="F1616" t="s">
        <v>8439</v>
      </c>
      <c r="G1616" t="s">
        <v>7268</v>
      </c>
      <c r="H1616" t="s">
        <v>222</v>
      </c>
      <c r="I1616" t="s">
        <v>222</v>
      </c>
      <c r="J1616" t="s">
        <v>222</v>
      </c>
      <c r="K1616" t="s">
        <v>173</v>
      </c>
      <c r="L1616" t="s">
        <v>173</v>
      </c>
      <c r="M1616">
        <f>IF(UPPER(TRIM(Table2[[#This Row],[Status_Clean]]))="CONVERTED",1,0)</f>
        <v>0</v>
      </c>
      <c r="N1616">
        <f>IF(ISNUMBER(MATCH(UPPER(TRIM(Table2[[#This Row],[Status_Clean]])),{"CONTACTED","QUALIFIED","CONVERTED"},0)),1,0)</f>
        <v>0</v>
      </c>
      <c r="O1616" cm="1">
        <f t="array" ref="O1616">_xlfn.SWITCH(UPPER(TRIM(Table2[[#This Row],[Status_Clean]])),"NEW",1,"CONTACTED",2,"QUALIFIED",3,"CONVERTED",4,"LOST",5,99)</f>
        <v>5</v>
      </c>
      <c r="P1616" t="s">
        <v>1378</v>
      </c>
      <c r="Q1616" t="s">
        <v>7682</v>
      </c>
      <c r="R1616" t="s">
        <v>7682</v>
      </c>
      <c r="S1616">
        <v>44994</v>
      </c>
      <c r="T1616" t="s">
        <v>7261</v>
      </c>
      <c r="U1616">
        <v>44994</v>
      </c>
      <c r="V1616" t="s">
        <v>7295</v>
      </c>
      <c r="W1616" t="s">
        <v>7263</v>
      </c>
      <c r="X1616" t="s">
        <v>7284</v>
      </c>
      <c r="Y1616" t="s">
        <v>7285</v>
      </c>
      <c r="Z1616" t="s">
        <v>2657</v>
      </c>
      <c r="AA1616">
        <v>52</v>
      </c>
      <c r="AB1616" t="str" cm="1">
        <f t="array" ref="AB1616">_xlfn.LET(_xlpm.x,IFERROR(VALUE(Table2[[#This Row],[Response_Time_Hours]]),""),IF(_xlpm.x="","CHECK",_xlfn.IFS(_xlpm.x&lt;=1,"Immediate",_xlpm.x&lt;=6,"Fast",_xlpm.x&lt;=24,"Moderate",_xlpm.x&gt;24,"Delayed")))</f>
        <v>Delayed</v>
      </c>
      <c r="AC1616">
        <v>1</v>
      </c>
      <c r="AD1616" t="str" cm="1">
        <f t="array" ref="AD1616">IF(Table2[[#This Row],[Interaction_Count_Final]]="","N/A",_xlfn.IFS(Table2[[#This Row],[Interaction_Count_Final]]&lt;=2,"Low",Table2[[#This Row],[Interaction_Count_Final]]&lt;=5,"Medium",Table2[[#This Row],[Interaction_Count_Final]]&gt;=6,"High",TRUE,"CHECK"))</f>
        <v>Low</v>
      </c>
      <c r="AE1616" t="s">
        <v>7266</v>
      </c>
      <c r="AF1616" t="b">
        <v>1</v>
      </c>
      <c r="AG1616" t="b">
        <v>1</v>
      </c>
      <c r="AH1616">
        <v>2018</v>
      </c>
      <c r="AI1616">
        <v>44994</v>
      </c>
      <c r="AJ1616" t="b">
        <v>1</v>
      </c>
      <c r="AK1616" t="str" cm="1">
        <f t="array" ref="AK1616">_xlfn.LET(
  _xlpm.txt,TRIM(Raw_Data!F1616),
  _xlpm.norm,SUBSTITUTE(SUBSTITUTE(_xlpm.txt,"-","/"),".","/"),
  _xlpm.p,_xlfn.TEXTSPLIT(_xlpm.norm,"/"),
  _xlpm.a,VALUE(INDEX(_xlpm.p,1)),
  _xlpm.b,VALUE(INDEX(_xlpm.p,2)),
  IF(AND(_xlpm.a&lt;=12,_xlpm.b&lt;=12),"REVIEW_AMBIGUOUS","OK")
)</f>
        <v>REVIEW_AMBIGUOUS</v>
      </c>
    </row>
    <row r="1617" spans="1:37">
      <c r="A1617" t="s">
        <v>4743</v>
      </c>
      <c r="B1617" t="s">
        <v>4743</v>
      </c>
      <c r="C1617" t="b">
        <v>0</v>
      </c>
      <c r="D1617" t="s">
        <v>7257</v>
      </c>
      <c r="E1617" t="s">
        <v>4744</v>
      </c>
      <c r="F1617" t="s">
        <v>4744</v>
      </c>
      <c r="G1617" t="s">
        <v>7280</v>
      </c>
      <c r="H1617" t="s">
        <v>311</v>
      </c>
      <c r="I1617" t="s">
        <v>311</v>
      </c>
      <c r="J1617" t="s">
        <v>311</v>
      </c>
      <c r="K1617" t="s">
        <v>71</v>
      </c>
      <c r="L1617" t="s">
        <v>71</v>
      </c>
      <c r="M1617">
        <f>IF(UPPER(TRIM(Table2[[#This Row],[Status_Clean]]))="CONVERTED",1,0)</f>
        <v>0</v>
      </c>
      <c r="N1617">
        <f>IF(ISNUMBER(MATCH(UPPER(TRIM(Table2[[#This Row],[Status_Clean]])),{"CONTACTED","QUALIFIED","CONVERTED"},0)),1,0)</f>
        <v>1</v>
      </c>
      <c r="O1617" cm="1">
        <f t="array" ref="O1617">_xlfn.SWITCH(UPPER(TRIM(Table2[[#This Row],[Status_Clean]])),"NEW",1,"CONTACTED",2,"QUALIFIED",3,"CONVERTED",4,"LOST",5,99)</f>
        <v>3</v>
      </c>
      <c r="P1617">
        <v>44997</v>
      </c>
      <c r="Q1617" t="s">
        <v>7294</v>
      </c>
      <c r="R1617" t="s">
        <v>7294</v>
      </c>
      <c r="S1617">
        <v>44997</v>
      </c>
      <c r="T1617" t="s">
        <v>7261</v>
      </c>
      <c r="U1617">
        <v>44997</v>
      </c>
      <c r="V1617" t="s">
        <v>7295</v>
      </c>
      <c r="W1617" t="s">
        <v>7263</v>
      </c>
      <c r="X1617" t="s">
        <v>7284</v>
      </c>
      <c r="Y1617" t="s">
        <v>7293</v>
      </c>
      <c r="Z1617" t="s">
        <v>4745</v>
      </c>
      <c r="AA1617">
        <v>40.9</v>
      </c>
      <c r="AB1617" t="str" cm="1">
        <f t="array" ref="AB1617">_xlfn.LET(_xlpm.x,IFERROR(VALUE(Table2[[#This Row],[Response_Time_Hours]]),""),IF(_xlpm.x="","CHECK",_xlfn.IFS(_xlpm.x&lt;=1,"Immediate",_xlpm.x&lt;=6,"Fast",_xlpm.x&lt;=24,"Moderate",_xlpm.x&gt;24,"Delayed")))</f>
        <v>Delayed</v>
      </c>
      <c r="AC1617">
        <v>28</v>
      </c>
      <c r="AD1617" t="str" cm="1">
        <f t="array" ref="AD1617">IF(Table2[[#This Row],[Interaction_Count_Final]]="","N/A",_xlfn.IFS(Table2[[#This Row],[Interaction_Count_Final]]&lt;=2,"Low",Table2[[#This Row],[Interaction_Count_Final]]&lt;=5,"Medium",Table2[[#This Row],[Interaction_Count_Final]]&gt;=6,"High",TRUE,"CHECK"))</f>
        <v>High</v>
      </c>
      <c r="AE1617" t="s">
        <v>7266</v>
      </c>
      <c r="AF1617" t="b">
        <v>1</v>
      </c>
      <c r="AG1617" t="b">
        <v>1</v>
      </c>
      <c r="AH1617">
        <v>2019</v>
      </c>
      <c r="AI1617">
        <v>44997</v>
      </c>
      <c r="AJ1617" t="b">
        <v>1</v>
      </c>
      <c r="AK1617" t="e" cm="1">
        <f t="array" ref="AK1617">_xlfn.LET(
  _xlpm.txt,TRIM(Raw_Data!F1617),
  _xlpm.norm,SUBSTITUTE(SUBSTITUTE(_xlpm.txt,"-","/"),".","/"),
  _xlpm.p,_xlfn.TEXTSPLIT(_xlpm.norm,"/"),
  _xlpm.a,VALUE(INDEX(_xlpm.p,1)),
  _xlpm.b,VALUE(INDEX(_xlpm.p,2)),
  IF(AND(_xlpm.a&lt;=12,_xlpm.b&lt;=12),"REVIEW_AMBIGUOUS","OK")
)</f>
        <v>#REF!</v>
      </c>
    </row>
    <row r="1618" spans="1:37">
      <c r="A1618" t="s">
        <v>4746</v>
      </c>
      <c r="B1618" t="s">
        <v>4746</v>
      </c>
      <c r="C1618" t="b">
        <v>0</v>
      </c>
      <c r="D1618" t="s">
        <v>7257</v>
      </c>
      <c r="E1618" t="s">
        <v>4747</v>
      </c>
      <c r="F1618" t="s">
        <v>4747</v>
      </c>
      <c r="G1618" t="s">
        <v>7258</v>
      </c>
      <c r="H1618" t="s">
        <v>1356</v>
      </c>
      <c r="I1618" t="s">
        <v>1356</v>
      </c>
      <c r="J1618" t="s">
        <v>1356</v>
      </c>
      <c r="K1618" t="s">
        <v>71</v>
      </c>
      <c r="L1618" t="s">
        <v>71</v>
      </c>
      <c r="M1618">
        <f>IF(UPPER(TRIM(Table2[[#This Row],[Status_Clean]]))="CONVERTED",1,0)</f>
        <v>0</v>
      </c>
      <c r="N1618">
        <f>IF(ISNUMBER(MATCH(UPPER(TRIM(Table2[[#This Row],[Status_Clean]])),{"CONTACTED","QUALIFIED","CONVERTED"},0)),1,0)</f>
        <v>1</v>
      </c>
      <c r="O1618" cm="1">
        <f t="array" ref="O1618">_xlfn.SWITCH(UPPER(TRIM(Table2[[#This Row],[Status_Clean]])),"NEW",1,"CONTACTED",2,"QUALIFIED",3,"CONVERTED",4,"LOST",5,99)</f>
        <v>3</v>
      </c>
      <c r="P1618" t="s">
        <v>4748</v>
      </c>
      <c r="Q1618" t="s">
        <v>7914</v>
      </c>
      <c r="R1618" t="s">
        <v>7914</v>
      </c>
      <c r="S1618">
        <v>45365</v>
      </c>
      <c r="T1618" t="s">
        <v>7261</v>
      </c>
      <c r="U1618">
        <v>45365</v>
      </c>
      <c r="V1618" t="s">
        <v>7295</v>
      </c>
      <c r="W1618" t="s">
        <v>7271</v>
      </c>
      <c r="X1618" t="s">
        <v>7284</v>
      </c>
      <c r="Y1618" t="s">
        <v>7285</v>
      </c>
      <c r="Z1618" t="s">
        <v>4749</v>
      </c>
      <c r="AA1618">
        <v>0.8</v>
      </c>
      <c r="AB1618" t="str" cm="1">
        <f t="array" ref="AB1618">_xlfn.LET(_xlpm.x,IFERROR(VALUE(Table2[[#This Row],[Response_Time_Hours]]),""),IF(_xlpm.x="","CHECK",_xlfn.IFS(_xlpm.x&lt;=1,"Immediate",_xlpm.x&lt;=6,"Fast",_xlpm.x&lt;=24,"Moderate",_xlpm.x&gt;24,"Delayed")))</f>
        <v>Immediate</v>
      </c>
      <c r="AC1618">
        <v>1</v>
      </c>
      <c r="AD1618" t="str" cm="1">
        <f t="array" ref="AD1618">IF(Table2[[#This Row],[Interaction_Count_Final]]="","N/A",_xlfn.IFS(Table2[[#This Row],[Interaction_Count_Final]]&lt;=2,"Low",Table2[[#This Row],[Interaction_Count_Final]]&lt;=5,"Medium",Table2[[#This Row],[Interaction_Count_Final]]&gt;=6,"High",TRUE,"CHECK"))</f>
        <v>Low</v>
      </c>
      <c r="AE1618" t="s">
        <v>7266</v>
      </c>
      <c r="AF1618" t="b">
        <v>1</v>
      </c>
      <c r="AG1618" t="b">
        <v>1</v>
      </c>
      <c r="AH1618">
        <v>2020</v>
      </c>
      <c r="AI1618">
        <v>45365</v>
      </c>
      <c r="AJ1618" t="b">
        <v>1</v>
      </c>
      <c r="AK1618" t="str" cm="1">
        <f t="array" ref="AK1618">_xlfn.LET(
  _xlpm.txt,TRIM(Raw_Data!F1618),
  _xlpm.norm,SUBSTITUTE(SUBSTITUTE(_xlpm.txt,"-","/"),".","/"),
  _xlpm.p,_xlfn.TEXTSPLIT(_xlpm.norm,"/"),
  _xlpm.a,VALUE(INDEX(_xlpm.p,1)),
  _xlpm.b,VALUE(INDEX(_xlpm.p,2)),
  IF(AND(_xlpm.a&lt;=12,_xlpm.b&lt;=12),"REVIEW_AMBIGUOUS","OK")
)</f>
        <v>OK</v>
      </c>
    </row>
    <row r="1619" spans="1:37">
      <c r="A1619" t="s">
        <v>4750</v>
      </c>
      <c r="B1619" t="s">
        <v>4750</v>
      </c>
      <c r="C1619" t="b">
        <v>0</v>
      </c>
      <c r="D1619" t="s">
        <v>7257</v>
      </c>
      <c r="E1619" t="s">
        <v>4751</v>
      </c>
      <c r="F1619" t="s">
        <v>4751</v>
      </c>
      <c r="G1619" t="s">
        <v>7303</v>
      </c>
      <c r="H1619" t="s">
        <v>263</v>
      </c>
      <c r="I1619" t="s">
        <v>263</v>
      </c>
      <c r="J1619" t="s">
        <v>263</v>
      </c>
      <c r="K1619" t="s">
        <v>125</v>
      </c>
      <c r="L1619" t="s">
        <v>125</v>
      </c>
      <c r="M1619">
        <f>IF(UPPER(TRIM(Table2[[#This Row],[Status_Clean]]))="CONVERTED",1,0)</f>
        <v>0</v>
      </c>
      <c r="N1619">
        <f>IF(ISNUMBER(MATCH(UPPER(TRIM(Table2[[#This Row],[Status_Clean]])),{"CONTACTED","QUALIFIED","CONVERTED"},0)),1,0)</f>
        <v>1</v>
      </c>
      <c r="O1619" cm="1">
        <f t="array" ref="O1619">_xlfn.SWITCH(UPPER(TRIM(Table2[[#This Row],[Status_Clean]])),"NEW",1,"CONTACTED",2,"QUALIFIED",3,"CONVERTED",4,"LOST",5,99)</f>
        <v>2</v>
      </c>
      <c r="P1619">
        <v>45483</v>
      </c>
      <c r="Q1619" t="s">
        <v>8440</v>
      </c>
      <c r="R1619" t="s">
        <v>8440</v>
      </c>
      <c r="S1619">
        <v>45483</v>
      </c>
      <c r="T1619" t="s">
        <v>7261</v>
      </c>
      <c r="U1619">
        <v>45483</v>
      </c>
      <c r="V1619" t="s">
        <v>7305</v>
      </c>
      <c r="W1619" t="s">
        <v>7271</v>
      </c>
      <c r="X1619" t="s">
        <v>7288</v>
      </c>
      <c r="Y1619" t="s">
        <v>7272</v>
      </c>
      <c r="Z1619" t="s">
        <v>4752</v>
      </c>
      <c r="AA1619">
        <v>39.1</v>
      </c>
      <c r="AB1619" t="str" cm="1">
        <f t="array" ref="AB1619">_xlfn.LET(_xlpm.x,IFERROR(VALUE(Table2[[#This Row],[Response_Time_Hours]]),""),IF(_xlpm.x="","CHECK",_xlfn.IFS(_xlpm.x&lt;=1,"Immediate",_xlpm.x&lt;=6,"Fast",_xlpm.x&lt;=24,"Moderate",_xlpm.x&gt;24,"Delayed")))</f>
        <v>Delayed</v>
      </c>
      <c r="AC1619">
        <v>29</v>
      </c>
      <c r="AD1619" t="str" cm="1">
        <f t="array" ref="AD1619">IF(Table2[[#This Row],[Interaction_Count_Final]]="","N/A",_xlfn.IFS(Table2[[#This Row],[Interaction_Count_Final]]&lt;=2,"Low",Table2[[#This Row],[Interaction_Count_Final]]&lt;=5,"Medium",Table2[[#This Row],[Interaction_Count_Final]]&gt;=6,"High",TRUE,"CHECK"))</f>
        <v>High</v>
      </c>
      <c r="AE1619" t="s">
        <v>7273</v>
      </c>
      <c r="AF1619" t="b">
        <v>1</v>
      </c>
      <c r="AG1619" t="b">
        <v>1</v>
      </c>
      <c r="AH1619">
        <v>2021</v>
      </c>
      <c r="AI1619">
        <v>45483</v>
      </c>
      <c r="AJ1619" t="b">
        <v>1</v>
      </c>
      <c r="AK1619" t="e" cm="1">
        <f t="array" ref="AK1619">_xlfn.LET(
  _xlpm.txt,TRIM(Raw_Data!F1619),
  _xlpm.norm,SUBSTITUTE(SUBSTITUTE(_xlpm.txt,"-","/"),".","/"),
  _xlpm.p,_xlfn.TEXTSPLIT(_xlpm.norm,"/"),
  _xlpm.a,VALUE(INDEX(_xlpm.p,1)),
  _xlpm.b,VALUE(INDEX(_xlpm.p,2)),
  IF(AND(_xlpm.a&lt;=12,_xlpm.b&lt;=12),"REVIEW_AMBIGUOUS","OK")
)</f>
        <v>#REF!</v>
      </c>
    </row>
    <row r="1620" spans="1:37">
      <c r="A1620" t="s">
        <v>4753</v>
      </c>
      <c r="B1620" t="s">
        <v>4753</v>
      </c>
      <c r="C1620" t="b">
        <v>0</v>
      </c>
      <c r="D1620" t="s">
        <v>7257</v>
      </c>
      <c r="E1620" t="s">
        <v>4754</v>
      </c>
      <c r="F1620" t="s">
        <v>4754</v>
      </c>
      <c r="G1620" t="s">
        <v>7303</v>
      </c>
      <c r="H1620" t="s">
        <v>454</v>
      </c>
      <c r="I1620" t="s">
        <v>454</v>
      </c>
      <c r="J1620" t="s">
        <v>7308</v>
      </c>
      <c r="K1620" t="s">
        <v>250</v>
      </c>
      <c r="L1620" t="s">
        <v>250</v>
      </c>
      <c r="M1620">
        <f>IF(UPPER(TRIM(Table2[[#This Row],[Status_Clean]]))="CONVERTED",1,0)</f>
        <v>1</v>
      </c>
      <c r="N1620">
        <f>IF(ISNUMBER(MATCH(UPPER(TRIM(Table2[[#This Row],[Status_Clean]])),{"CONTACTED","QUALIFIED","CONVERTED"},0)),1,0)</f>
        <v>1</v>
      </c>
      <c r="O1620" cm="1">
        <f t="array" ref="O1620">_xlfn.SWITCH(UPPER(TRIM(Table2[[#This Row],[Status_Clean]])),"NEW",1,"CONTACTED",2,"QUALIFIED",3,"CONVERTED",4,"LOST",5,99)</f>
        <v>4</v>
      </c>
      <c r="P1620" t="s">
        <v>4755</v>
      </c>
      <c r="Q1620" t="s">
        <v>8441</v>
      </c>
      <c r="R1620" t="s">
        <v>8441</v>
      </c>
      <c r="S1620">
        <v>45219</v>
      </c>
      <c r="T1620" t="s">
        <v>7261</v>
      </c>
      <c r="U1620">
        <v>45219</v>
      </c>
      <c r="V1620" t="s">
        <v>7270</v>
      </c>
      <c r="W1620" t="s">
        <v>7263</v>
      </c>
      <c r="X1620" t="s">
        <v>7264</v>
      </c>
      <c r="Y1620" t="s">
        <v>7312</v>
      </c>
      <c r="Z1620" t="s">
        <v>4756</v>
      </c>
      <c r="AA1620">
        <v>8.1</v>
      </c>
      <c r="AB1620" t="str" cm="1">
        <f t="array" ref="AB1620">_xlfn.LET(_xlpm.x,IFERROR(VALUE(Table2[[#This Row],[Response_Time_Hours]]),""),IF(_xlpm.x="","CHECK",_xlfn.IFS(_xlpm.x&lt;=1,"Immediate",_xlpm.x&lt;=6,"Fast",_xlpm.x&lt;=24,"Moderate",_xlpm.x&gt;24,"Delayed")))</f>
        <v>Moderate</v>
      </c>
      <c r="AC1620">
        <v>43</v>
      </c>
      <c r="AD1620" t="str" cm="1">
        <f t="array" ref="AD1620">IF(Table2[[#This Row],[Interaction_Count_Final]]="","N/A",_xlfn.IFS(Table2[[#This Row],[Interaction_Count_Final]]&lt;=2,"Low",Table2[[#This Row],[Interaction_Count_Final]]&lt;=5,"Medium",Table2[[#This Row],[Interaction_Count_Final]]&gt;=6,"High",TRUE,"CHECK"))</f>
        <v>High</v>
      </c>
      <c r="AE1620" t="s">
        <v>7266</v>
      </c>
      <c r="AF1620" t="b">
        <v>1</v>
      </c>
      <c r="AG1620" t="b">
        <v>1</v>
      </c>
      <c r="AH1620">
        <v>2022</v>
      </c>
      <c r="AI1620">
        <v>45219</v>
      </c>
      <c r="AJ1620" t="b">
        <v>1</v>
      </c>
      <c r="AK1620" t="e" cm="1">
        <f t="array" ref="AK1620">_xlfn.LET(
  _xlpm.txt,TRIM(Raw_Data!F1620),
  _xlpm.norm,SUBSTITUTE(SUBSTITUTE(_xlpm.txt,"-","/"),".","/"),
  _xlpm.p,_xlfn.TEXTSPLIT(_xlpm.norm,"/"),
  _xlpm.a,VALUE(INDEX(_xlpm.p,1)),
  _xlpm.b,VALUE(INDEX(_xlpm.p,2)),
  IF(AND(_xlpm.a&lt;=12,_xlpm.b&lt;=12),"REVIEW_AMBIGUOUS","OK")
)</f>
        <v>#REF!</v>
      </c>
    </row>
    <row r="1621" spans="1:37">
      <c r="A1621" t="s">
        <v>4757</v>
      </c>
      <c r="B1621" t="s">
        <v>4757</v>
      </c>
      <c r="C1621" t="b">
        <v>0</v>
      </c>
      <c r="D1621" t="s">
        <v>7257</v>
      </c>
      <c r="E1621" t="s">
        <v>4758</v>
      </c>
      <c r="F1621" t="s">
        <v>4758</v>
      </c>
      <c r="G1621" t="s">
        <v>7274</v>
      </c>
      <c r="H1621" t="s">
        <v>680</v>
      </c>
      <c r="I1621" t="s">
        <v>680</v>
      </c>
      <c r="J1621" t="s">
        <v>263</v>
      </c>
      <c r="K1621" t="s">
        <v>71</v>
      </c>
      <c r="L1621" t="s">
        <v>71</v>
      </c>
      <c r="M1621">
        <f>IF(UPPER(TRIM(Table2[[#This Row],[Status_Clean]]))="CONVERTED",1,0)</f>
        <v>0</v>
      </c>
      <c r="N1621">
        <f>IF(ISNUMBER(MATCH(UPPER(TRIM(Table2[[#This Row],[Status_Clean]])),{"CONTACTED","QUALIFIED","CONVERTED"},0)),1,0)</f>
        <v>1</v>
      </c>
      <c r="O1621" cm="1">
        <f t="array" ref="O1621">_xlfn.SWITCH(UPPER(TRIM(Table2[[#This Row],[Status_Clean]])),"NEW",1,"CONTACTED",2,"QUALIFIED",3,"CONVERTED",4,"LOST",5,99)</f>
        <v>3</v>
      </c>
      <c r="P1621">
        <v>45083</v>
      </c>
      <c r="Q1621" t="s">
        <v>7610</v>
      </c>
      <c r="R1621" t="s">
        <v>7610</v>
      </c>
      <c r="S1621">
        <v>45083</v>
      </c>
      <c r="T1621" t="s">
        <v>7261</v>
      </c>
      <c r="U1621">
        <v>45083</v>
      </c>
      <c r="V1621" t="s">
        <v>7276</v>
      </c>
      <c r="W1621" t="s">
        <v>7263</v>
      </c>
      <c r="X1621" t="s">
        <v>7277</v>
      </c>
      <c r="Y1621" t="s">
        <v>7265</v>
      </c>
      <c r="Z1621">
        <v>26</v>
      </c>
      <c r="AA1621">
        <v>26</v>
      </c>
      <c r="AB1621" t="str" cm="1">
        <f t="array" ref="AB1621">_xlfn.LET(_xlpm.x,IFERROR(VALUE(Table2[[#This Row],[Response_Time_Hours]]),""),IF(_xlpm.x="","CHECK",_xlfn.IFS(_xlpm.x&lt;=1,"Immediate",_xlpm.x&lt;=6,"Fast",_xlpm.x&lt;=24,"Moderate",_xlpm.x&gt;24,"Delayed")))</f>
        <v>Delayed</v>
      </c>
      <c r="AC1621">
        <v>37</v>
      </c>
      <c r="AD1621" t="str" cm="1">
        <f t="array" ref="AD1621">IF(Table2[[#This Row],[Interaction_Count_Final]]="","N/A",_xlfn.IFS(Table2[[#This Row],[Interaction_Count_Final]]&lt;=2,"Low",Table2[[#This Row],[Interaction_Count_Final]]&lt;=5,"Medium",Table2[[#This Row],[Interaction_Count_Final]]&gt;=6,"High",TRUE,"CHECK"))</f>
        <v>High</v>
      </c>
      <c r="AE1621" t="s">
        <v>7266</v>
      </c>
      <c r="AF1621" t="b">
        <v>1</v>
      </c>
      <c r="AG1621" t="b">
        <v>1</v>
      </c>
      <c r="AH1621">
        <v>2023</v>
      </c>
      <c r="AI1621">
        <v>45083</v>
      </c>
      <c r="AJ1621" t="b">
        <v>1</v>
      </c>
      <c r="AK1621" t="e" cm="1">
        <f t="array" ref="AK1621">_xlfn.LET(
  _xlpm.txt,TRIM(Raw_Data!F1621),
  _xlpm.norm,SUBSTITUTE(SUBSTITUTE(_xlpm.txt,"-","/"),".","/"),
  _xlpm.p,_xlfn.TEXTSPLIT(_xlpm.norm,"/"),
  _xlpm.a,VALUE(INDEX(_xlpm.p,1)),
  _xlpm.b,VALUE(INDEX(_xlpm.p,2)),
  IF(AND(_xlpm.a&lt;=12,_xlpm.b&lt;=12),"REVIEW_AMBIGUOUS","OK")
)</f>
        <v>#REF!</v>
      </c>
    </row>
    <row r="1622" spans="1:37">
      <c r="A1622" t="s">
        <v>4759</v>
      </c>
      <c r="B1622" t="s">
        <v>4759</v>
      </c>
      <c r="C1622" t="b">
        <v>0</v>
      </c>
      <c r="D1622" t="s">
        <v>7257</v>
      </c>
      <c r="E1622" t="s">
        <v>8442</v>
      </c>
      <c r="F1622" t="s">
        <v>8442</v>
      </c>
      <c r="G1622" t="s">
        <v>7258</v>
      </c>
      <c r="H1622" t="s">
        <v>556</v>
      </c>
      <c r="I1622" t="s">
        <v>556</v>
      </c>
      <c r="J1622" t="s">
        <v>106</v>
      </c>
      <c r="K1622" t="s">
        <v>71</v>
      </c>
      <c r="L1622" t="s">
        <v>71</v>
      </c>
      <c r="M1622">
        <f>IF(UPPER(TRIM(Table2[[#This Row],[Status_Clean]]))="CONVERTED",1,0)</f>
        <v>0</v>
      </c>
      <c r="N1622">
        <f>IF(ISNUMBER(MATCH(UPPER(TRIM(Table2[[#This Row],[Status_Clean]])),{"CONTACTED","QUALIFIED","CONVERTED"},0)),1,0)</f>
        <v>1</v>
      </c>
      <c r="O1622" cm="1">
        <f t="array" ref="O1622">_xlfn.SWITCH(UPPER(TRIM(Table2[[#This Row],[Status_Clean]])),"NEW",1,"CONTACTED",2,"QUALIFIED",3,"CONVERTED",4,"LOST",5,99)</f>
        <v>3</v>
      </c>
      <c r="P1622">
        <v>45357</v>
      </c>
      <c r="Q1622" t="s">
        <v>7493</v>
      </c>
      <c r="R1622" t="s">
        <v>7493</v>
      </c>
      <c r="S1622">
        <v>45357</v>
      </c>
      <c r="T1622" t="s">
        <v>7261</v>
      </c>
      <c r="U1622">
        <v>45357</v>
      </c>
      <c r="V1622" t="s">
        <v>7295</v>
      </c>
      <c r="W1622" t="s">
        <v>7271</v>
      </c>
      <c r="X1622" t="s">
        <v>7284</v>
      </c>
      <c r="Y1622" t="s">
        <v>7272</v>
      </c>
      <c r="Z1622" t="s">
        <v>3611</v>
      </c>
      <c r="AA1622">
        <v>25.4</v>
      </c>
      <c r="AB1622" t="str" cm="1">
        <f t="array" ref="AB1622">_xlfn.LET(_xlpm.x,IFERROR(VALUE(Table2[[#This Row],[Response_Time_Hours]]),""),IF(_xlpm.x="","CHECK",_xlfn.IFS(_xlpm.x&lt;=1,"Immediate",_xlpm.x&lt;=6,"Fast",_xlpm.x&lt;=24,"Moderate",_xlpm.x&gt;24,"Delayed")))</f>
        <v>Delayed</v>
      </c>
      <c r="AC1622">
        <v>37</v>
      </c>
      <c r="AD1622" t="str" cm="1">
        <f t="array" ref="AD1622">IF(Table2[[#This Row],[Interaction_Count_Final]]="","N/A",_xlfn.IFS(Table2[[#This Row],[Interaction_Count_Final]]&lt;=2,"Low",Table2[[#This Row],[Interaction_Count_Final]]&lt;=5,"Medium",Table2[[#This Row],[Interaction_Count_Final]]&gt;=6,"High",TRUE,"CHECK"))</f>
        <v>High</v>
      </c>
      <c r="AE1622" t="s">
        <v>7266</v>
      </c>
      <c r="AF1622" t="b">
        <v>1</v>
      </c>
      <c r="AG1622" t="b">
        <v>1</v>
      </c>
      <c r="AH1622">
        <v>2025</v>
      </c>
      <c r="AI1622">
        <v>45357</v>
      </c>
      <c r="AJ1622" t="b">
        <v>1</v>
      </c>
      <c r="AK1622" t="e" cm="1">
        <f t="array" ref="AK1622">_xlfn.LET(
  _xlpm.txt,TRIM(Raw_Data!F1622),
  _xlpm.norm,SUBSTITUTE(SUBSTITUTE(_xlpm.txt,"-","/"),".","/"),
  _xlpm.p,_xlfn.TEXTSPLIT(_xlpm.norm,"/"),
  _xlpm.a,VALUE(INDEX(_xlpm.p,1)),
  _xlpm.b,VALUE(INDEX(_xlpm.p,2)),
  IF(AND(_xlpm.a&lt;=12,_xlpm.b&lt;=12),"REVIEW_AMBIGUOUS","OK")
)</f>
        <v>#REF!</v>
      </c>
    </row>
    <row r="1623" spans="1:37">
      <c r="A1623" t="s">
        <v>4761</v>
      </c>
      <c r="B1623" t="s">
        <v>4761</v>
      </c>
      <c r="C1623" t="b">
        <v>0</v>
      </c>
      <c r="D1623" t="s">
        <v>7257</v>
      </c>
      <c r="E1623" t="s">
        <v>4762</v>
      </c>
      <c r="F1623" t="s">
        <v>4762</v>
      </c>
      <c r="G1623" t="s">
        <v>7274</v>
      </c>
      <c r="H1623" t="s">
        <v>600</v>
      </c>
      <c r="I1623" t="s">
        <v>600</v>
      </c>
      <c r="J1623" t="s">
        <v>254</v>
      </c>
      <c r="K1623" t="s">
        <v>7365</v>
      </c>
      <c r="L1623" t="s">
        <v>250</v>
      </c>
      <c r="M1623">
        <f>IF(UPPER(TRIM(Table2[[#This Row],[Status_Clean]]))="CONVERTED",1,0)</f>
        <v>1</v>
      </c>
      <c r="N1623">
        <f>IF(ISNUMBER(MATCH(UPPER(TRIM(Table2[[#This Row],[Status_Clean]])),{"CONTACTED","QUALIFIED","CONVERTED"},0)),1,0)</f>
        <v>1</v>
      </c>
      <c r="O1623" cm="1">
        <f t="array" ref="O1623">_xlfn.SWITCH(UPPER(TRIM(Table2[[#This Row],[Status_Clean]])),"NEW",1,"CONTACTED",2,"QUALIFIED",3,"CONVERTED",4,"LOST",5,99)</f>
        <v>4</v>
      </c>
      <c r="P1623" t="s">
        <v>4763</v>
      </c>
      <c r="Q1623" t="s">
        <v>8443</v>
      </c>
      <c r="R1623" t="s">
        <v>8443</v>
      </c>
      <c r="S1623">
        <v>45586</v>
      </c>
      <c r="T1623" t="s">
        <v>7261</v>
      </c>
      <c r="U1623">
        <v>45586</v>
      </c>
      <c r="V1623" t="s">
        <v>7270</v>
      </c>
      <c r="W1623" t="s">
        <v>7271</v>
      </c>
      <c r="X1623" t="s">
        <v>7264</v>
      </c>
      <c r="Y1623" t="s">
        <v>7298</v>
      </c>
      <c r="Z1623" t="s">
        <v>209</v>
      </c>
      <c r="AA1623">
        <v>55.199999999999996</v>
      </c>
      <c r="AB1623" t="str" cm="1">
        <f t="array" ref="AB1623">_xlfn.LET(_xlpm.x,IFERROR(VALUE(Table2[[#This Row],[Response_Time_Hours]]),""),IF(_xlpm.x="","CHECK",_xlfn.IFS(_xlpm.x&lt;=1,"Immediate",_xlpm.x&lt;=6,"Fast",_xlpm.x&lt;=24,"Moderate",_xlpm.x&gt;24,"Delayed")))</f>
        <v>Delayed</v>
      </c>
      <c r="AC1623">
        <v>2</v>
      </c>
      <c r="AD1623" t="str" cm="1">
        <f t="array" ref="AD1623">IF(Table2[[#This Row],[Interaction_Count_Final]]="","N/A",_xlfn.IFS(Table2[[#This Row],[Interaction_Count_Final]]&lt;=2,"Low",Table2[[#This Row],[Interaction_Count_Final]]&lt;=5,"Medium",Table2[[#This Row],[Interaction_Count_Final]]&gt;=6,"High",TRUE,"CHECK"))</f>
        <v>Low</v>
      </c>
      <c r="AE1623" t="s">
        <v>7266</v>
      </c>
      <c r="AF1623" t="b">
        <v>1</v>
      </c>
      <c r="AG1623" t="b">
        <v>1</v>
      </c>
      <c r="AH1623">
        <v>2026</v>
      </c>
      <c r="AI1623">
        <v>45586</v>
      </c>
      <c r="AJ1623" t="b">
        <v>1</v>
      </c>
      <c r="AK1623" t="e" cm="1">
        <f t="array" ref="AK1623">_xlfn.LET(
  _xlpm.txt,TRIM(Raw_Data!F1623),
  _xlpm.norm,SUBSTITUTE(SUBSTITUTE(_xlpm.txt,"-","/"),".","/"),
  _xlpm.p,_xlfn.TEXTSPLIT(_xlpm.norm,"/"),
  _xlpm.a,VALUE(INDEX(_xlpm.p,1)),
  _xlpm.b,VALUE(INDEX(_xlpm.p,2)),
  IF(AND(_xlpm.a&lt;=12,_xlpm.b&lt;=12),"REVIEW_AMBIGUOUS","OK")
)</f>
        <v>#REF!</v>
      </c>
    </row>
    <row r="1624" spans="1:37">
      <c r="A1624" t="s">
        <v>4764</v>
      </c>
      <c r="B1624" t="s">
        <v>4764</v>
      </c>
      <c r="C1624" t="b">
        <v>0</v>
      </c>
      <c r="D1624" t="s">
        <v>7257</v>
      </c>
      <c r="E1624" t="s">
        <v>4765</v>
      </c>
      <c r="F1624" t="s">
        <v>4765</v>
      </c>
      <c r="G1624" t="s">
        <v>7268</v>
      </c>
      <c r="H1624" t="s">
        <v>222</v>
      </c>
      <c r="I1624" t="s">
        <v>222</v>
      </c>
      <c r="J1624" t="s">
        <v>222</v>
      </c>
      <c r="K1624" t="s">
        <v>193</v>
      </c>
      <c r="L1624" t="s">
        <v>193</v>
      </c>
      <c r="M1624">
        <f>IF(UPPER(TRIM(Table2[[#This Row],[Status_Clean]]))="CONVERTED",1,0)</f>
        <v>0</v>
      </c>
      <c r="N1624">
        <f>IF(ISNUMBER(MATCH(UPPER(TRIM(Table2[[#This Row],[Status_Clean]])),{"CONTACTED","QUALIFIED","CONVERTED"},0)),1,0)</f>
        <v>0</v>
      </c>
      <c r="O1624" cm="1">
        <f t="array" ref="O1624">_xlfn.SWITCH(UPPER(TRIM(Table2[[#This Row],[Status_Clean]])),"NEW",1,"CONTACTED",2,"QUALIFIED",3,"CONVERTED",4,"LOST",5,99)</f>
        <v>1</v>
      </c>
      <c r="P1624" t="s">
        <v>3678</v>
      </c>
      <c r="Q1624" t="s">
        <v>3678</v>
      </c>
      <c r="R1624" t="s">
        <v>3678</v>
      </c>
      <c r="S1624">
        <v>45062</v>
      </c>
      <c r="T1624" t="s">
        <v>7261</v>
      </c>
      <c r="U1624">
        <v>45062</v>
      </c>
      <c r="V1624" t="s">
        <v>7314</v>
      </c>
      <c r="W1624" t="s">
        <v>7263</v>
      </c>
      <c r="X1624" t="s">
        <v>7277</v>
      </c>
      <c r="Y1624" t="s">
        <v>7265</v>
      </c>
      <c r="Z1624" t="s">
        <v>188</v>
      </c>
      <c r="AA1624">
        <v>16.799999999999997</v>
      </c>
      <c r="AB1624" t="str" cm="1">
        <f t="array" ref="AB1624">_xlfn.LET(_xlpm.x,IFERROR(VALUE(Table2[[#This Row],[Response_Time_Hours]]),""),IF(_xlpm.x="","CHECK",_xlfn.IFS(_xlpm.x&lt;=1,"Immediate",_xlpm.x&lt;=6,"Fast",_xlpm.x&lt;=24,"Moderate",_xlpm.x&gt;24,"Delayed")))</f>
        <v>Moderate</v>
      </c>
      <c r="AC1624">
        <v>7</v>
      </c>
      <c r="AD1624" t="str" cm="1">
        <f t="array" ref="AD1624">IF(Table2[[#This Row],[Interaction_Count_Final]]="","N/A",_xlfn.IFS(Table2[[#This Row],[Interaction_Count_Final]]&lt;=2,"Low",Table2[[#This Row],[Interaction_Count_Final]]&lt;=5,"Medium",Table2[[#This Row],[Interaction_Count_Final]]&gt;=6,"High",TRUE,"CHECK"))</f>
        <v>High</v>
      </c>
      <c r="AE1624" t="s">
        <v>7266</v>
      </c>
      <c r="AF1624" t="b">
        <v>1</v>
      </c>
      <c r="AG1624" t="b">
        <v>1</v>
      </c>
      <c r="AH1624">
        <v>2027</v>
      </c>
      <c r="AI1624">
        <v>45062</v>
      </c>
      <c r="AJ1624" t="b">
        <v>1</v>
      </c>
      <c r="AK1624" t="str" cm="1">
        <f t="array" ref="AK1624">_xlfn.LET(
  _xlpm.txt,TRIM(Raw_Data!F1624),
  _xlpm.norm,SUBSTITUTE(SUBSTITUTE(_xlpm.txt,"-","/"),".","/"),
  _xlpm.p,_xlfn.TEXTSPLIT(_xlpm.norm,"/"),
  _xlpm.a,VALUE(INDEX(_xlpm.p,1)),
  _xlpm.b,VALUE(INDEX(_xlpm.p,2)),
  IF(AND(_xlpm.a&lt;=12,_xlpm.b&lt;=12),"REVIEW_AMBIGUOUS","OK")
)</f>
        <v>OK</v>
      </c>
    </row>
    <row r="1625" spans="1:37">
      <c r="A1625" t="s">
        <v>4766</v>
      </c>
      <c r="B1625" t="s">
        <v>4766</v>
      </c>
      <c r="C1625" t="b">
        <v>0</v>
      </c>
      <c r="D1625" t="s">
        <v>7257</v>
      </c>
      <c r="E1625" t="s">
        <v>4767</v>
      </c>
      <c r="F1625" t="s">
        <v>4767</v>
      </c>
      <c r="G1625" t="s">
        <v>7258</v>
      </c>
      <c r="H1625" t="s">
        <v>101</v>
      </c>
      <c r="I1625" t="s">
        <v>101</v>
      </c>
      <c r="J1625" t="s">
        <v>101</v>
      </c>
      <c r="K1625" t="s">
        <v>125</v>
      </c>
      <c r="L1625" t="s">
        <v>125</v>
      </c>
      <c r="M1625">
        <f>IF(UPPER(TRIM(Table2[[#This Row],[Status_Clean]]))="CONVERTED",1,0)</f>
        <v>0</v>
      </c>
      <c r="N1625">
        <f>IF(ISNUMBER(MATCH(UPPER(TRIM(Table2[[#This Row],[Status_Clean]])),{"CONTACTED","QUALIFIED","CONVERTED"},0)),1,0)</f>
        <v>1</v>
      </c>
      <c r="O1625" cm="1">
        <f t="array" ref="O1625">_xlfn.SWITCH(UPPER(TRIM(Table2[[#This Row],[Status_Clean]])),"NEW",1,"CONTACTED",2,"QUALIFIED",3,"CONVERTED",4,"LOST",5,99)</f>
        <v>2</v>
      </c>
      <c r="P1625" t="s">
        <v>2120</v>
      </c>
      <c r="Q1625" t="s">
        <v>7887</v>
      </c>
      <c r="R1625" t="s">
        <v>7887</v>
      </c>
      <c r="S1625">
        <v>45304</v>
      </c>
      <c r="T1625" t="s">
        <v>7261</v>
      </c>
      <c r="U1625">
        <v>45304</v>
      </c>
      <c r="V1625" t="s">
        <v>7317</v>
      </c>
      <c r="W1625" t="s">
        <v>7271</v>
      </c>
      <c r="X1625" t="s">
        <v>7284</v>
      </c>
      <c r="Y1625" t="s">
        <v>7278</v>
      </c>
      <c r="Z1625">
        <v>24.5</v>
      </c>
      <c r="AA1625">
        <v>24.5</v>
      </c>
      <c r="AB1625" t="str" cm="1">
        <f t="array" ref="AB1625">_xlfn.LET(_xlpm.x,IFERROR(VALUE(Table2[[#This Row],[Response_Time_Hours]]),""),IF(_xlpm.x="","CHECK",_xlfn.IFS(_xlpm.x&lt;=1,"Immediate",_xlpm.x&lt;=6,"Fast",_xlpm.x&lt;=24,"Moderate",_xlpm.x&gt;24,"Delayed")))</f>
        <v>Delayed</v>
      </c>
      <c r="AC1625">
        <v>41</v>
      </c>
      <c r="AD1625" t="str" cm="1">
        <f t="array" ref="AD1625">IF(Table2[[#This Row],[Interaction_Count_Final]]="","N/A",_xlfn.IFS(Table2[[#This Row],[Interaction_Count_Final]]&lt;=2,"Low",Table2[[#This Row],[Interaction_Count_Final]]&lt;=5,"Medium",Table2[[#This Row],[Interaction_Count_Final]]&gt;=6,"High",TRUE,"CHECK"))</f>
        <v>High</v>
      </c>
      <c r="AE1625" t="s">
        <v>7273</v>
      </c>
      <c r="AF1625" t="b">
        <v>1</v>
      </c>
      <c r="AG1625" t="b">
        <v>1</v>
      </c>
      <c r="AH1625">
        <v>2028</v>
      </c>
      <c r="AI1625">
        <v>45304</v>
      </c>
      <c r="AJ1625" t="b">
        <v>1</v>
      </c>
      <c r="AK1625" t="str" cm="1">
        <f t="array" ref="AK1625">_xlfn.LET(
  _xlpm.txt,TRIM(Raw_Data!F1625),
  _xlpm.norm,SUBSTITUTE(SUBSTITUTE(_xlpm.txt,"-","/"),".","/"),
  _xlpm.p,_xlfn.TEXTSPLIT(_xlpm.norm,"/"),
  _xlpm.a,VALUE(INDEX(_xlpm.p,1)),
  _xlpm.b,VALUE(INDEX(_xlpm.p,2)),
  IF(AND(_xlpm.a&lt;=12,_xlpm.b&lt;=12),"REVIEW_AMBIGUOUS","OK")
)</f>
        <v>OK</v>
      </c>
    </row>
    <row r="1626" spans="1:37">
      <c r="A1626" t="s">
        <v>4768</v>
      </c>
      <c r="B1626" t="s">
        <v>4768</v>
      </c>
      <c r="C1626" t="b">
        <v>0</v>
      </c>
      <c r="D1626" t="s">
        <v>7257</v>
      </c>
      <c r="E1626" t="s">
        <v>4769</v>
      </c>
      <c r="F1626" t="s">
        <v>4769</v>
      </c>
      <c r="G1626" t="s">
        <v>7303</v>
      </c>
      <c r="H1626" t="s">
        <v>374</v>
      </c>
      <c r="I1626" t="s">
        <v>374</v>
      </c>
      <c r="J1626" t="s">
        <v>7308</v>
      </c>
      <c r="K1626" t="s">
        <v>193</v>
      </c>
      <c r="L1626" t="s">
        <v>193</v>
      </c>
      <c r="M1626">
        <f>IF(UPPER(TRIM(Table2[[#This Row],[Status_Clean]]))="CONVERTED",1,0)</f>
        <v>0</v>
      </c>
      <c r="N1626">
        <f>IF(ISNUMBER(MATCH(UPPER(TRIM(Table2[[#This Row],[Status_Clean]])),{"CONTACTED","QUALIFIED","CONVERTED"},0)),1,0)</f>
        <v>0</v>
      </c>
      <c r="O1626" cm="1">
        <f t="array" ref="O1626">_xlfn.SWITCH(UPPER(TRIM(Table2[[#This Row],[Status_Clean]])),"NEW",1,"CONTACTED",2,"QUALIFIED",3,"CONVERTED",4,"LOST",5,99)</f>
        <v>1</v>
      </c>
      <c r="P1626" t="s">
        <v>4770</v>
      </c>
      <c r="Q1626" t="s">
        <v>8444</v>
      </c>
      <c r="R1626" t="s">
        <v>8444</v>
      </c>
      <c r="S1626">
        <v>45020</v>
      </c>
      <c r="T1626" t="s">
        <v>7261</v>
      </c>
      <c r="U1626">
        <v>45020</v>
      </c>
      <c r="V1626" t="s">
        <v>7297</v>
      </c>
      <c r="W1626" t="s">
        <v>7263</v>
      </c>
      <c r="X1626" t="s">
        <v>7277</v>
      </c>
      <c r="Y1626" t="s">
        <v>7265</v>
      </c>
      <c r="Z1626" t="s">
        <v>4771</v>
      </c>
      <c r="AA1626">
        <v>26.9</v>
      </c>
      <c r="AB1626" t="str" cm="1">
        <f t="array" ref="AB1626">_xlfn.LET(_xlpm.x,IFERROR(VALUE(Table2[[#This Row],[Response_Time_Hours]]),""),IF(_xlpm.x="","CHECK",_xlfn.IFS(_xlpm.x&lt;=1,"Immediate",_xlpm.x&lt;=6,"Fast",_xlpm.x&lt;=24,"Moderate",_xlpm.x&gt;24,"Delayed")))</f>
        <v>Delayed</v>
      </c>
      <c r="AC1626">
        <v>15</v>
      </c>
      <c r="AD1626" t="str" cm="1">
        <f t="array" ref="AD1626">IF(Table2[[#This Row],[Interaction_Count_Final]]="","N/A",_xlfn.IFS(Table2[[#This Row],[Interaction_Count_Final]]&lt;=2,"Low",Table2[[#This Row],[Interaction_Count_Final]]&lt;=5,"Medium",Table2[[#This Row],[Interaction_Count_Final]]&gt;=6,"High",TRUE,"CHECK"))</f>
        <v>High</v>
      </c>
      <c r="AE1626" t="s">
        <v>7289</v>
      </c>
      <c r="AF1626" t="b">
        <v>1</v>
      </c>
      <c r="AG1626" t="b">
        <v>1</v>
      </c>
      <c r="AH1626">
        <v>2029</v>
      </c>
      <c r="AI1626">
        <v>45020</v>
      </c>
      <c r="AJ1626" t="b">
        <v>1</v>
      </c>
      <c r="AK1626" t="e" cm="1">
        <f t="array" ref="AK1626">_xlfn.LET(
  _xlpm.txt,TRIM(Raw_Data!F1626),
  _xlpm.norm,SUBSTITUTE(SUBSTITUTE(_xlpm.txt,"-","/"),".","/"),
  _xlpm.p,_xlfn.TEXTSPLIT(_xlpm.norm,"/"),
  _xlpm.a,VALUE(INDEX(_xlpm.p,1)),
  _xlpm.b,VALUE(INDEX(_xlpm.p,2)),
  IF(AND(_xlpm.a&lt;=12,_xlpm.b&lt;=12),"REVIEW_AMBIGUOUS","OK")
)</f>
        <v>#REF!</v>
      </c>
    </row>
    <row r="1627" spans="1:37">
      <c r="A1627" t="s">
        <v>4772</v>
      </c>
      <c r="B1627" t="s">
        <v>4772</v>
      </c>
      <c r="C1627" t="b">
        <v>0</v>
      </c>
      <c r="D1627" t="s">
        <v>7257</v>
      </c>
      <c r="E1627" t="s">
        <v>4773</v>
      </c>
      <c r="F1627" t="s">
        <v>4773</v>
      </c>
      <c r="G1627" t="s">
        <v>7268</v>
      </c>
      <c r="H1627" t="s">
        <v>106</v>
      </c>
      <c r="I1627" t="s">
        <v>106</v>
      </c>
      <c r="J1627" t="s">
        <v>106</v>
      </c>
      <c r="K1627" t="s">
        <v>250</v>
      </c>
      <c r="L1627" t="s">
        <v>250</v>
      </c>
      <c r="M1627">
        <f>IF(UPPER(TRIM(Table2[[#This Row],[Status_Clean]]))="CONVERTED",1,0)</f>
        <v>1</v>
      </c>
      <c r="N1627">
        <f>IF(ISNUMBER(MATCH(UPPER(TRIM(Table2[[#This Row],[Status_Clean]])),{"CONTACTED","QUALIFIED","CONVERTED"},0)),1,0)</f>
        <v>1</v>
      </c>
      <c r="O1627" cm="1">
        <f t="array" ref="O1627">_xlfn.SWITCH(UPPER(TRIM(Table2[[#This Row],[Status_Clean]])),"NEW",1,"CONTACTED",2,"QUALIFIED",3,"CONVERTED",4,"LOST",5,99)</f>
        <v>4</v>
      </c>
      <c r="P1627" t="s">
        <v>4774</v>
      </c>
      <c r="Q1627" t="s">
        <v>8445</v>
      </c>
      <c r="R1627" t="s">
        <v>8445</v>
      </c>
      <c r="S1627">
        <v>45250</v>
      </c>
      <c r="T1627" t="s">
        <v>7261</v>
      </c>
      <c r="U1627">
        <v>45250</v>
      </c>
      <c r="V1627" t="s">
        <v>7300</v>
      </c>
      <c r="W1627" t="s">
        <v>7263</v>
      </c>
      <c r="X1627" t="s">
        <v>7264</v>
      </c>
      <c r="Y1627" t="s">
        <v>7298</v>
      </c>
      <c r="Z1627" t="s">
        <v>1175</v>
      </c>
      <c r="AA1627">
        <v>6.8</v>
      </c>
      <c r="AB1627" t="str" cm="1">
        <f t="array" ref="AB1627">_xlfn.LET(_xlpm.x,IFERROR(VALUE(Table2[[#This Row],[Response_Time_Hours]]),""),IF(_xlpm.x="","CHECK",_xlfn.IFS(_xlpm.x&lt;=1,"Immediate",_xlpm.x&lt;=6,"Fast",_xlpm.x&lt;=24,"Moderate",_xlpm.x&gt;24,"Delayed")))</f>
        <v>Moderate</v>
      </c>
      <c r="AC1627">
        <v>30</v>
      </c>
      <c r="AD1627" t="str" cm="1">
        <f t="array" ref="AD1627">IF(Table2[[#This Row],[Interaction_Count_Final]]="","N/A",_xlfn.IFS(Table2[[#This Row],[Interaction_Count_Final]]&lt;=2,"Low",Table2[[#This Row],[Interaction_Count_Final]]&lt;=5,"Medium",Table2[[#This Row],[Interaction_Count_Final]]&gt;=6,"High",TRUE,"CHECK"))</f>
        <v>High</v>
      </c>
      <c r="AE1627" t="s">
        <v>7266</v>
      </c>
      <c r="AF1627" t="b">
        <v>1</v>
      </c>
      <c r="AG1627" t="b">
        <v>1</v>
      </c>
      <c r="AH1627">
        <v>2030</v>
      </c>
      <c r="AI1627">
        <v>45250</v>
      </c>
      <c r="AJ1627" t="b">
        <v>1</v>
      </c>
      <c r="AK1627" t="str" cm="1">
        <f t="array" ref="AK1627">_xlfn.LET(
  _xlpm.txt,TRIM(Raw_Data!F1627),
  _xlpm.norm,SUBSTITUTE(SUBSTITUTE(_xlpm.txt,"-","/"),".","/"),
  _xlpm.p,_xlfn.TEXTSPLIT(_xlpm.norm,"/"),
  _xlpm.a,VALUE(INDEX(_xlpm.p,1)),
  _xlpm.b,VALUE(INDEX(_xlpm.p,2)),
  IF(AND(_xlpm.a&lt;=12,_xlpm.b&lt;=12),"REVIEW_AMBIGUOUS","OK")
)</f>
        <v>OK</v>
      </c>
    </row>
    <row r="1628" spans="1:37">
      <c r="A1628" t="s">
        <v>4775</v>
      </c>
      <c r="B1628" t="s">
        <v>4775</v>
      </c>
      <c r="C1628" t="b">
        <v>0</v>
      </c>
      <c r="D1628" t="s">
        <v>7257</v>
      </c>
      <c r="E1628" t="s">
        <v>4776</v>
      </c>
      <c r="F1628" t="s">
        <v>4776</v>
      </c>
      <c r="G1628" t="s">
        <v>7258</v>
      </c>
      <c r="H1628" t="s">
        <v>69</v>
      </c>
      <c r="I1628" t="s">
        <v>69</v>
      </c>
      <c r="J1628" t="s">
        <v>69</v>
      </c>
      <c r="K1628" t="s">
        <v>7319</v>
      </c>
      <c r="L1628" t="s">
        <v>71</v>
      </c>
      <c r="M1628">
        <f>IF(UPPER(TRIM(Table2[[#This Row],[Status_Clean]]))="CONVERTED",1,0)</f>
        <v>0</v>
      </c>
      <c r="N1628">
        <f>IF(ISNUMBER(MATCH(UPPER(TRIM(Table2[[#This Row],[Status_Clean]])),{"CONTACTED","QUALIFIED","CONVERTED"},0)),1,0)</f>
        <v>1</v>
      </c>
      <c r="O1628" cm="1">
        <f t="array" ref="O1628">_xlfn.SWITCH(UPPER(TRIM(Table2[[#This Row],[Status_Clean]])),"NEW",1,"CONTACTED",2,"QUALIFIED",3,"CONVERTED",4,"LOST",5,99)</f>
        <v>3</v>
      </c>
      <c r="P1628" t="s">
        <v>4777</v>
      </c>
      <c r="Q1628" t="s">
        <v>7527</v>
      </c>
      <c r="R1628" t="s">
        <v>7527</v>
      </c>
      <c r="S1628">
        <v>45221</v>
      </c>
      <c r="T1628" t="s">
        <v>7261</v>
      </c>
      <c r="U1628">
        <v>45221</v>
      </c>
      <c r="V1628" t="s">
        <v>7270</v>
      </c>
      <c r="W1628" t="s">
        <v>7263</v>
      </c>
      <c r="X1628" t="s">
        <v>7264</v>
      </c>
      <c r="Y1628" t="s">
        <v>7293</v>
      </c>
      <c r="Z1628">
        <v>33</v>
      </c>
      <c r="AA1628">
        <v>33</v>
      </c>
      <c r="AB1628" t="str" cm="1">
        <f t="array" ref="AB1628">_xlfn.LET(_xlpm.x,IFERROR(VALUE(Table2[[#This Row],[Response_Time_Hours]]),""),IF(_xlpm.x="","CHECK",_xlfn.IFS(_xlpm.x&lt;=1,"Immediate",_xlpm.x&lt;=6,"Fast",_xlpm.x&lt;=24,"Moderate",_xlpm.x&gt;24,"Delayed")))</f>
        <v>Delayed</v>
      </c>
      <c r="AC1628">
        <v>9</v>
      </c>
      <c r="AD1628" t="str" cm="1">
        <f t="array" ref="AD1628">IF(Table2[[#This Row],[Interaction_Count_Final]]="","N/A",_xlfn.IFS(Table2[[#This Row],[Interaction_Count_Final]]&lt;=2,"Low",Table2[[#This Row],[Interaction_Count_Final]]&lt;=5,"Medium",Table2[[#This Row],[Interaction_Count_Final]]&gt;=6,"High",TRUE,"CHECK"))</f>
        <v>High</v>
      </c>
      <c r="AE1628" t="s">
        <v>7273</v>
      </c>
      <c r="AF1628" t="b">
        <v>1</v>
      </c>
      <c r="AG1628" t="b">
        <v>1</v>
      </c>
      <c r="AH1628">
        <v>2031</v>
      </c>
      <c r="AI1628">
        <v>45221</v>
      </c>
      <c r="AJ1628" t="b">
        <v>1</v>
      </c>
      <c r="AK1628" t="str" cm="1">
        <f t="array" ref="AK1628">_xlfn.LET(
  _xlpm.txt,TRIM(Raw_Data!F1628),
  _xlpm.norm,SUBSTITUTE(SUBSTITUTE(_xlpm.txt,"-","/"),".","/"),
  _xlpm.p,_xlfn.TEXTSPLIT(_xlpm.norm,"/"),
  _xlpm.a,VALUE(INDEX(_xlpm.p,1)),
  _xlpm.b,VALUE(INDEX(_xlpm.p,2)),
  IF(AND(_xlpm.a&lt;=12,_xlpm.b&lt;=12),"REVIEW_AMBIGUOUS","OK")
)</f>
        <v>OK</v>
      </c>
    </row>
    <row r="1629" spans="1:37">
      <c r="A1629" t="s">
        <v>4778</v>
      </c>
      <c r="B1629" t="s">
        <v>4778</v>
      </c>
      <c r="C1629" t="b">
        <v>0</v>
      </c>
      <c r="D1629" t="s">
        <v>7257</v>
      </c>
      <c r="E1629" t="s">
        <v>8446</v>
      </c>
      <c r="F1629" t="s">
        <v>8446</v>
      </c>
      <c r="G1629" t="s">
        <v>7303</v>
      </c>
      <c r="H1629" t="s">
        <v>311</v>
      </c>
      <c r="I1629" t="s">
        <v>311</v>
      </c>
      <c r="J1629" t="s">
        <v>311</v>
      </c>
      <c r="K1629" t="s">
        <v>7281</v>
      </c>
      <c r="L1629" t="s">
        <v>125</v>
      </c>
      <c r="M1629">
        <f>IF(UPPER(TRIM(Table2[[#This Row],[Status_Clean]]))="CONVERTED",1,0)</f>
        <v>0</v>
      </c>
      <c r="N1629">
        <f>IF(ISNUMBER(MATCH(UPPER(TRIM(Table2[[#This Row],[Status_Clean]])),{"CONTACTED","QUALIFIED","CONVERTED"},0)),1,0)</f>
        <v>1</v>
      </c>
      <c r="O1629" cm="1">
        <f t="array" ref="O1629">_xlfn.SWITCH(UPPER(TRIM(Table2[[#This Row],[Status_Clean]])),"NEW",1,"CONTACTED",2,"QUALIFIED",3,"CONVERTED",4,"LOST",5,99)</f>
        <v>2</v>
      </c>
      <c r="P1629">
        <v>45149</v>
      </c>
      <c r="Q1629" t="s">
        <v>8447</v>
      </c>
      <c r="R1629" t="s">
        <v>8447</v>
      </c>
      <c r="S1629">
        <v>45149</v>
      </c>
      <c r="T1629" t="s">
        <v>7261</v>
      </c>
      <c r="U1629">
        <v>45149</v>
      </c>
      <c r="V1629" t="s">
        <v>7310</v>
      </c>
      <c r="W1629" t="s">
        <v>7263</v>
      </c>
      <c r="X1629" t="s">
        <v>7288</v>
      </c>
      <c r="Y1629" t="s">
        <v>7312</v>
      </c>
      <c r="Z1629" t="s">
        <v>4780</v>
      </c>
      <c r="AA1629">
        <v>46.9</v>
      </c>
      <c r="AB1629" t="str" cm="1">
        <f t="array" ref="AB1629">_xlfn.LET(_xlpm.x,IFERROR(VALUE(Table2[[#This Row],[Response_Time_Hours]]),""),IF(_xlpm.x="","CHECK",_xlfn.IFS(_xlpm.x&lt;=1,"Immediate",_xlpm.x&lt;=6,"Fast",_xlpm.x&lt;=24,"Moderate",_xlpm.x&gt;24,"Delayed")))</f>
        <v>Delayed</v>
      </c>
      <c r="AC1629">
        <v>11</v>
      </c>
      <c r="AD1629" t="str" cm="1">
        <f t="array" ref="AD1629">IF(Table2[[#This Row],[Interaction_Count_Final]]="","N/A",_xlfn.IFS(Table2[[#This Row],[Interaction_Count_Final]]&lt;=2,"Low",Table2[[#This Row],[Interaction_Count_Final]]&lt;=5,"Medium",Table2[[#This Row],[Interaction_Count_Final]]&gt;=6,"High",TRUE,"CHECK"))</f>
        <v>High</v>
      </c>
      <c r="AE1629" t="s">
        <v>7289</v>
      </c>
      <c r="AF1629" t="b">
        <v>1</v>
      </c>
      <c r="AG1629" t="b">
        <v>1</v>
      </c>
      <c r="AH1629">
        <v>2032</v>
      </c>
      <c r="AI1629">
        <v>45149</v>
      </c>
      <c r="AJ1629" t="b">
        <v>1</v>
      </c>
      <c r="AK1629" t="e" cm="1">
        <f t="array" ref="AK1629">_xlfn.LET(
  _xlpm.txt,TRIM(Raw_Data!F1629),
  _xlpm.norm,SUBSTITUTE(SUBSTITUTE(_xlpm.txt,"-","/"),".","/"),
  _xlpm.p,_xlfn.TEXTSPLIT(_xlpm.norm,"/"),
  _xlpm.a,VALUE(INDEX(_xlpm.p,1)),
  _xlpm.b,VALUE(INDEX(_xlpm.p,2)),
  IF(AND(_xlpm.a&lt;=12,_xlpm.b&lt;=12),"REVIEW_AMBIGUOUS","OK")
)</f>
        <v>#REF!</v>
      </c>
    </row>
    <row r="1630" spans="1:37">
      <c r="A1630" t="s">
        <v>4781</v>
      </c>
      <c r="B1630" t="s">
        <v>4781</v>
      </c>
      <c r="C1630" t="b">
        <v>0</v>
      </c>
      <c r="D1630" t="s">
        <v>7257</v>
      </c>
      <c r="E1630" t="s">
        <v>8448</v>
      </c>
      <c r="F1630" t="s">
        <v>8448</v>
      </c>
      <c r="G1630" t="s">
        <v>7268</v>
      </c>
      <c r="H1630" t="s">
        <v>69</v>
      </c>
      <c r="I1630" t="s">
        <v>69</v>
      </c>
      <c r="J1630" t="s">
        <v>69</v>
      </c>
      <c r="K1630" t="s">
        <v>7370</v>
      </c>
      <c r="L1630" t="s">
        <v>250</v>
      </c>
      <c r="M1630">
        <f>IF(UPPER(TRIM(Table2[[#This Row],[Status_Clean]]))="CONVERTED",1,0)</f>
        <v>1</v>
      </c>
      <c r="N1630">
        <f>IF(ISNUMBER(MATCH(UPPER(TRIM(Table2[[#This Row],[Status_Clean]])),{"CONTACTED","QUALIFIED","CONVERTED"},0)),1,0)</f>
        <v>1</v>
      </c>
      <c r="O1630" cm="1">
        <f t="array" ref="O1630">_xlfn.SWITCH(UPPER(TRIM(Table2[[#This Row],[Status_Clean]])),"NEW",1,"CONTACTED",2,"QUALIFIED",3,"CONVERTED",4,"LOST",5,99)</f>
        <v>4</v>
      </c>
      <c r="P1630">
        <v>45186</v>
      </c>
      <c r="Q1630" t="s">
        <v>8449</v>
      </c>
      <c r="R1630" t="s">
        <v>8449</v>
      </c>
      <c r="S1630">
        <v>45186</v>
      </c>
      <c r="T1630" t="s">
        <v>7261</v>
      </c>
      <c r="U1630">
        <v>45186</v>
      </c>
      <c r="V1630" t="s">
        <v>7287</v>
      </c>
      <c r="W1630" t="s">
        <v>7263</v>
      </c>
      <c r="X1630" t="s">
        <v>7288</v>
      </c>
      <c r="Y1630" t="s">
        <v>7293</v>
      </c>
      <c r="Z1630">
        <v>55</v>
      </c>
      <c r="AA1630">
        <v>55</v>
      </c>
      <c r="AB1630" t="str" cm="1">
        <f t="array" ref="AB1630">_xlfn.LET(_xlpm.x,IFERROR(VALUE(Table2[[#This Row],[Response_Time_Hours]]),""),IF(_xlpm.x="","CHECK",_xlfn.IFS(_xlpm.x&lt;=1,"Immediate",_xlpm.x&lt;=6,"Fast",_xlpm.x&lt;=24,"Moderate",_xlpm.x&gt;24,"Delayed")))</f>
        <v>Delayed</v>
      </c>
      <c r="AC1630">
        <v>8</v>
      </c>
      <c r="AD1630" t="str" cm="1">
        <f t="array" ref="AD1630">IF(Table2[[#This Row],[Interaction_Count_Final]]="","N/A",_xlfn.IFS(Table2[[#This Row],[Interaction_Count_Final]]&lt;=2,"Low",Table2[[#This Row],[Interaction_Count_Final]]&lt;=5,"Medium",Table2[[#This Row],[Interaction_Count_Final]]&gt;=6,"High",TRUE,"CHECK"))</f>
        <v>High</v>
      </c>
      <c r="AE1630" t="s">
        <v>7273</v>
      </c>
      <c r="AF1630" t="b">
        <v>1</v>
      </c>
      <c r="AG1630" t="b">
        <v>1</v>
      </c>
      <c r="AH1630">
        <v>2033</v>
      </c>
      <c r="AI1630">
        <v>45186</v>
      </c>
      <c r="AJ1630" t="b">
        <v>1</v>
      </c>
      <c r="AK1630" t="e" cm="1">
        <f t="array" ref="AK1630">_xlfn.LET(
  _xlpm.txt,TRIM(Raw_Data!F1630),
  _xlpm.norm,SUBSTITUTE(SUBSTITUTE(_xlpm.txt,"-","/"),".","/"),
  _xlpm.p,_xlfn.TEXTSPLIT(_xlpm.norm,"/"),
  _xlpm.a,VALUE(INDEX(_xlpm.p,1)),
  _xlpm.b,VALUE(INDEX(_xlpm.p,2)),
  IF(AND(_xlpm.a&lt;=12,_xlpm.b&lt;=12),"REVIEW_AMBIGUOUS","OK")
)</f>
        <v>#REF!</v>
      </c>
    </row>
    <row r="1631" spans="1:37">
      <c r="A1631" t="s">
        <v>4783</v>
      </c>
      <c r="B1631" t="s">
        <v>4783</v>
      </c>
      <c r="C1631" t="b">
        <v>0</v>
      </c>
      <c r="D1631" t="s">
        <v>7257</v>
      </c>
      <c r="E1631" t="s">
        <v>4784</v>
      </c>
      <c r="F1631" t="s">
        <v>4784</v>
      </c>
      <c r="G1631" t="s">
        <v>7274</v>
      </c>
      <c r="H1631" t="s">
        <v>123</v>
      </c>
      <c r="I1631" t="s">
        <v>123</v>
      </c>
      <c r="J1631" t="s">
        <v>123</v>
      </c>
      <c r="K1631" t="s">
        <v>173</v>
      </c>
      <c r="L1631" t="s">
        <v>173</v>
      </c>
      <c r="M1631">
        <f>IF(UPPER(TRIM(Table2[[#This Row],[Status_Clean]]))="CONVERTED",1,0)</f>
        <v>0</v>
      </c>
      <c r="N1631">
        <f>IF(ISNUMBER(MATCH(UPPER(TRIM(Table2[[#This Row],[Status_Clean]])),{"CONTACTED","QUALIFIED","CONVERTED"},0)),1,0)</f>
        <v>0</v>
      </c>
      <c r="O1631" cm="1">
        <f t="array" ref="O1631">_xlfn.SWITCH(UPPER(TRIM(Table2[[#This Row],[Status_Clean]])),"NEW",1,"CONTACTED",2,"QUALIFIED",3,"CONVERTED",4,"LOST",5,99)</f>
        <v>5</v>
      </c>
      <c r="P1631" t="s">
        <v>1912</v>
      </c>
      <c r="Q1631" t="s">
        <v>7829</v>
      </c>
      <c r="R1631" t="s">
        <v>7829</v>
      </c>
      <c r="S1631">
        <v>45034</v>
      </c>
      <c r="T1631" t="s">
        <v>7261</v>
      </c>
      <c r="U1631">
        <v>45034</v>
      </c>
      <c r="V1631" t="s">
        <v>7297</v>
      </c>
      <c r="W1631" t="s">
        <v>7263</v>
      </c>
      <c r="X1631" t="s">
        <v>7277</v>
      </c>
      <c r="Y1631" t="s">
        <v>7265</v>
      </c>
      <c r="Z1631">
        <v>49.8</v>
      </c>
      <c r="AA1631">
        <v>49.8</v>
      </c>
      <c r="AB1631" t="str" cm="1">
        <f t="array" ref="AB1631">_xlfn.LET(_xlpm.x,IFERROR(VALUE(Table2[[#This Row],[Response_Time_Hours]]),""),IF(_xlpm.x="","CHECK",_xlfn.IFS(_xlpm.x&lt;=1,"Immediate",_xlpm.x&lt;=6,"Fast",_xlpm.x&lt;=24,"Moderate",_xlpm.x&gt;24,"Delayed")))</f>
        <v>Delayed</v>
      </c>
      <c r="AC1631">
        <v>1</v>
      </c>
      <c r="AD1631" t="str" cm="1">
        <f t="array" ref="AD1631">IF(Table2[[#This Row],[Interaction_Count_Final]]="","N/A",_xlfn.IFS(Table2[[#This Row],[Interaction_Count_Final]]&lt;=2,"Low",Table2[[#This Row],[Interaction_Count_Final]]&lt;=5,"Medium",Table2[[#This Row],[Interaction_Count_Final]]&gt;=6,"High",TRUE,"CHECK"))</f>
        <v>Low</v>
      </c>
      <c r="AE1631" t="s">
        <v>7266</v>
      </c>
      <c r="AF1631" t="b">
        <v>1</v>
      </c>
      <c r="AG1631" t="b">
        <v>1</v>
      </c>
      <c r="AH1631">
        <v>2034</v>
      </c>
      <c r="AI1631">
        <v>45034</v>
      </c>
      <c r="AJ1631" t="b">
        <v>1</v>
      </c>
      <c r="AK1631" t="e" cm="1">
        <f t="array" ref="AK1631">_xlfn.LET(
  _xlpm.txt,TRIM(Raw_Data!F1631),
  _xlpm.norm,SUBSTITUTE(SUBSTITUTE(_xlpm.txt,"-","/"),".","/"),
  _xlpm.p,_xlfn.TEXTSPLIT(_xlpm.norm,"/"),
  _xlpm.a,VALUE(INDEX(_xlpm.p,1)),
  _xlpm.b,VALUE(INDEX(_xlpm.p,2)),
  IF(AND(_xlpm.a&lt;=12,_xlpm.b&lt;=12),"REVIEW_AMBIGUOUS","OK")
)</f>
        <v>#REF!</v>
      </c>
    </row>
    <row r="1632" spans="1:37">
      <c r="A1632" t="s">
        <v>4785</v>
      </c>
      <c r="B1632" t="s">
        <v>4785</v>
      </c>
      <c r="C1632" t="b">
        <v>0</v>
      </c>
      <c r="D1632" t="s">
        <v>7257</v>
      </c>
      <c r="E1632" t="s">
        <v>4786</v>
      </c>
      <c r="F1632" t="s">
        <v>4786</v>
      </c>
      <c r="G1632" t="s">
        <v>7274</v>
      </c>
      <c r="H1632" t="s">
        <v>342</v>
      </c>
      <c r="I1632" t="s">
        <v>342</v>
      </c>
      <c r="J1632" t="s">
        <v>254</v>
      </c>
      <c r="K1632" t="s">
        <v>193</v>
      </c>
      <c r="L1632" t="s">
        <v>193</v>
      </c>
      <c r="M1632">
        <f>IF(UPPER(TRIM(Table2[[#This Row],[Status_Clean]]))="CONVERTED",1,0)</f>
        <v>0</v>
      </c>
      <c r="N1632">
        <f>IF(ISNUMBER(MATCH(UPPER(TRIM(Table2[[#This Row],[Status_Clean]])),{"CONTACTED","QUALIFIED","CONVERTED"},0)),1,0)</f>
        <v>0</v>
      </c>
      <c r="O1632" cm="1">
        <f t="array" ref="O1632">_xlfn.SWITCH(UPPER(TRIM(Table2[[#This Row],[Status_Clean]])),"NEW",1,"CONTACTED",2,"QUALIFIED",3,"CONVERTED",4,"LOST",5,99)</f>
        <v>1</v>
      </c>
      <c r="P1632" t="s">
        <v>4787</v>
      </c>
      <c r="Q1632" t="s">
        <v>8450</v>
      </c>
      <c r="R1632" t="s">
        <v>8450</v>
      </c>
      <c r="S1632">
        <v>45332</v>
      </c>
      <c r="T1632" t="s">
        <v>7261</v>
      </c>
      <c r="U1632">
        <v>45332</v>
      </c>
      <c r="V1632" t="s">
        <v>7283</v>
      </c>
      <c r="W1632" t="s">
        <v>7271</v>
      </c>
      <c r="X1632" t="s">
        <v>7284</v>
      </c>
      <c r="Y1632" t="s">
        <v>7278</v>
      </c>
      <c r="Z1632" t="s">
        <v>4788</v>
      </c>
      <c r="AA1632">
        <v>35.4</v>
      </c>
      <c r="AB1632" t="str" cm="1">
        <f t="array" ref="AB1632">_xlfn.LET(_xlpm.x,IFERROR(VALUE(Table2[[#This Row],[Response_Time_Hours]]),""),IF(_xlpm.x="","CHECK",_xlfn.IFS(_xlpm.x&lt;=1,"Immediate",_xlpm.x&lt;=6,"Fast",_xlpm.x&lt;=24,"Moderate",_xlpm.x&gt;24,"Delayed")))</f>
        <v>Delayed</v>
      </c>
      <c r="AC1632">
        <v>33</v>
      </c>
      <c r="AD1632" t="str" cm="1">
        <f t="array" ref="AD1632">IF(Table2[[#This Row],[Interaction_Count_Final]]="","N/A",_xlfn.IFS(Table2[[#This Row],[Interaction_Count_Final]]&lt;=2,"Low",Table2[[#This Row],[Interaction_Count_Final]]&lt;=5,"Medium",Table2[[#This Row],[Interaction_Count_Final]]&gt;=6,"High",TRUE,"CHECK"))</f>
        <v>High</v>
      </c>
      <c r="AE1632" t="s">
        <v>7266</v>
      </c>
      <c r="AF1632" t="b">
        <v>1</v>
      </c>
      <c r="AG1632" t="b">
        <v>1</v>
      </c>
      <c r="AH1632">
        <v>2035</v>
      </c>
      <c r="AI1632">
        <v>45332</v>
      </c>
      <c r="AJ1632" t="b">
        <v>1</v>
      </c>
      <c r="AK1632" t="str" cm="1">
        <f t="array" ref="AK1632">_xlfn.LET(
  _xlpm.txt,TRIM(Raw_Data!F1632),
  _xlpm.norm,SUBSTITUTE(SUBSTITUTE(_xlpm.txt,"-","/"),".","/"),
  _xlpm.p,_xlfn.TEXTSPLIT(_xlpm.norm,"/"),
  _xlpm.a,VALUE(INDEX(_xlpm.p,1)),
  _xlpm.b,VALUE(INDEX(_xlpm.p,2)),
  IF(AND(_xlpm.a&lt;=12,_xlpm.b&lt;=12),"REVIEW_AMBIGUOUS","OK")
)</f>
        <v>REVIEW_AMBIGUOUS</v>
      </c>
    </row>
    <row r="1633" spans="1:37">
      <c r="A1633" t="s">
        <v>4789</v>
      </c>
      <c r="B1633" t="s">
        <v>4789</v>
      </c>
      <c r="C1633" t="b">
        <v>0</v>
      </c>
      <c r="D1633" t="s">
        <v>7257</v>
      </c>
      <c r="E1633" t="s">
        <v>4790</v>
      </c>
      <c r="F1633" t="s">
        <v>4790</v>
      </c>
      <c r="G1633" t="s">
        <v>7258</v>
      </c>
      <c r="H1633" t="s">
        <v>1356</v>
      </c>
      <c r="I1633" t="s">
        <v>1356</v>
      </c>
      <c r="J1633" t="s">
        <v>1356</v>
      </c>
      <c r="K1633" t="s">
        <v>193</v>
      </c>
      <c r="L1633" t="s">
        <v>193</v>
      </c>
      <c r="M1633">
        <f>IF(UPPER(TRIM(Table2[[#This Row],[Status_Clean]]))="CONVERTED",1,0)</f>
        <v>0</v>
      </c>
      <c r="N1633">
        <f>IF(ISNUMBER(MATCH(UPPER(TRIM(Table2[[#This Row],[Status_Clean]])),{"CONTACTED","QUALIFIED","CONVERTED"},0)),1,0)</f>
        <v>0</v>
      </c>
      <c r="O1633" cm="1">
        <f t="array" ref="O1633">_xlfn.SWITCH(UPPER(TRIM(Table2[[#This Row],[Status_Clean]])),"NEW",1,"CONTACTED",2,"QUALIFIED",3,"CONVERTED",4,"LOST",5,99)</f>
        <v>1</v>
      </c>
      <c r="P1633">
        <v>44943</v>
      </c>
      <c r="Q1633" t="s">
        <v>7796</v>
      </c>
      <c r="R1633" t="s">
        <v>7796</v>
      </c>
      <c r="S1633">
        <v>44943</v>
      </c>
      <c r="T1633" t="s">
        <v>7261</v>
      </c>
      <c r="U1633">
        <v>44943</v>
      </c>
      <c r="V1633" t="s">
        <v>7317</v>
      </c>
      <c r="W1633" t="s">
        <v>7263</v>
      </c>
      <c r="X1633" t="s">
        <v>7284</v>
      </c>
      <c r="Y1633" t="s">
        <v>7265</v>
      </c>
      <c r="Z1633">
        <v>64.3</v>
      </c>
      <c r="AA1633">
        <v>64.3</v>
      </c>
      <c r="AB1633" t="str" cm="1">
        <f t="array" ref="AB1633">_xlfn.LET(_xlpm.x,IFERROR(VALUE(Table2[[#This Row],[Response_Time_Hours]]),""),IF(_xlpm.x="","CHECK",_xlfn.IFS(_xlpm.x&lt;=1,"Immediate",_xlpm.x&lt;=6,"Fast",_xlpm.x&lt;=24,"Moderate",_xlpm.x&gt;24,"Delayed")))</f>
        <v>Delayed</v>
      </c>
      <c r="AC1633">
        <v>28</v>
      </c>
      <c r="AD1633" t="str" cm="1">
        <f t="array" ref="AD1633">IF(Table2[[#This Row],[Interaction_Count_Final]]="","N/A",_xlfn.IFS(Table2[[#This Row],[Interaction_Count_Final]]&lt;=2,"Low",Table2[[#This Row],[Interaction_Count_Final]]&lt;=5,"Medium",Table2[[#This Row],[Interaction_Count_Final]]&gt;=6,"High",TRUE,"CHECK"))</f>
        <v>High</v>
      </c>
      <c r="AE1633" t="s">
        <v>7266</v>
      </c>
      <c r="AF1633" t="b">
        <v>1</v>
      </c>
      <c r="AG1633" t="b">
        <v>1</v>
      </c>
      <c r="AH1633">
        <v>2036</v>
      </c>
      <c r="AI1633">
        <v>44943</v>
      </c>
      <c r="AJ1633" t="b">
        <v>1</v>
      </c>
      <c r="AK1633" t="e" cm="1">
        <f t="array" ref="AK1633">_xlfn.LET(
  _xlpm.txt,TRIM(Raw_Data!F1633),
  _xlpm.norm,SUBSTITUTE(SUBSTITUTE(_xlpm.txt,"-","/"),".","/"),
  _xlpm.p,_xlfn.TEXTSPLIT(_xlpm.norm,"/"),
  _xlpm.a,VALUE(INDEX(_xlpm.p,1)),
  _xlpm.b,VALUE(INDEX(_xlpm.p,2)),
  IF(AND(_xlpm.a&lt;=12,_xlpm.b&lt;=12),"REVIEW_AMBIGUOUS","OK")
)</f>
        <v>#REF!</v>
      </c>
    </row>
    <row r="1634" spans="1:37">
      <c r="A1634" t="s">
        <v>4791</v>
      </c>
      <c r="B1634" t="s">
        <v>4791</v>
      </c>
      <c r="C1634" t="b">
        <v>1</v>
      </c>
      <c r="D1634" t="s">
        <v>7257</v>
      </c>
      <c r="E1634" t="s">
        <v>4792</v>
      </c>
      <c r="F1634" t="s">
        <v>4792</v>
      </c>
      <c r="G1634" t="s">
        <v>7280</v>
      </c>
      <c r="H1634" t="s">
        <v>101</v>
      </c>
      <c r="I1634" t="s">
        <v>101</v>
      </c>
      <c r="J1634" t="s">
        <v>101</v>
      </c>
      <c r="K1634" t="s">
        <v>193</v>
      </c>
      <c r="L1634" t="s">
        <v>193</v>
      </c>
      <c r="M1634">
        <f>IF(UPPER(TRIM(Table2[[#This Row],[Status_Clean]]))="CONVERTED",1,0)</f>
        <v>0</v>
      </c>
      <c r="N1634">
        <f>IF(ISNUMBER(MATCH(UPPER(TRIM(Table2[[#This Row],[Status_Clean]])),{"CONTACTED","QUALIFIED","CONVERTED"},0)),1,0)</f>
        <v>0</v>
      </c>
      <c r="O1634" cm="1">
        <f t="array" ref="O1634">_xlfn.SWITCH(UPPER(TRIM(Table2[[#This Row],[Status_Clean]])),"NEW",1,"CONTACTED",2,"QUALIFIED",3,"CONVERTED",4,"LOST",5,99)</f>
        <v>1</v>
      </c>
      <c r="P1634">
        <v>45484</v>
      </c>
      <c r="Q1634" t="s">
        <v>7523</v>
      </c>
      <c r="R1634" t="s">
        <v>7523</v>
      </c>
      <c r="S1634">
        <v>45484</v>
      </c>
      <c r="T1634" t="s">
        <v>7261</v>
      </c>
      <c r="U1634">
        <v>45484</v>
      </c>
      <c r="V1634" t="s">
        <v>7305</v>
      </c>
      <c r="W1634" t="s">
        <v>7271</v>
      </c>
      <c r="X1634" t="s">
        <v>7288</v>
      </c>
      <c r="Y1634" t="s">
        <v>7285</v>
      </c>
      <c r="Z1634" t="s">
        <v>157</v>
      </c>
      <c r="AA1634">
        <v>40</v>
      </c>
      <c r="AB1634" t="str" cm="1">
        <f t="array" ref="AB1634">_xlfn.LET(_xlpm.x,IFERROR(VALUE(Table2[[#This Row],[Response_Time_Hours]]),""),IF(_xlpm.x="","CHECK",_xlfn.IFS(_xlpm.x&lt;=1,"Immediate",_xlpm.x&lt;=6,"Fast",_xlpm.x&lt;=24,"Moderate",_xlpm.x&gt;24,"Delayed")))</f>
        <v>Delayed</v>
      </c>
      <c r="AC1634">
        <v>2</v>
      </c>
      <c r="AD1634" t="str" cm="1">
        <f t="array" ref="AD1634">IF(Table2[[#This Row],[Interaction_Count_Final]]="","N/A",_xlfn.IFS(Table2[[#This Row],[Interaction_Count_Final]]&lt;=2,"Low",Table2[[#This Row],[Interaction_Count_Final]]&lt;=5,"Medium",Table2[[#This Row],[Interaction_Count_Final]]&gt;=6,"High",TRUE,"CHECK"))</f>
        <v>Low</v>
      </c>
      <c r="AE1634" t="s">
        <v>7266</v>
      </c>
      <c r="AF1634" t="b">
        <v>1</v>
      </c>
      <c r="AG1634" t="b">
        <v>1</v>
      </c>
      <c r="AH1634">
        <v>2037</v>
      </c>
      <c r="AI1634">
        <v>45484</v>
      </c>
      <c r="AJ1634" t="b">
        <v>1</v>
      </c>
      <c r="AK1634" t="e" cm="1">
        <f t="array" ref="AK1634">_xlfn.LET(
  _xlpm.txt,TRIM(Raw_Data!F1634),
  _xlpm.norm,SUBSTITUTE(SUBSTITUTE(_xlpm.txt,"-","/"),".","/"),
  _xlpm.p,_xlfn.TEXTSPLIT(_xlpm.norm,"/"),
  _xlpm.a,VALUE(INDEX(_xlpm.p,1)),
  _xlpm.b,VALUE(INDEX(_xlpm.p,2)),
  IF(AND(_xlpm.a&lt;=12,_xlpm.b&lt;=12),"REVIEW_AMBIGUOUS","OK")
)</f>
        <v>#REF!</v>
      </c>
    </row>
    <row r="1635" spans="1:37">
      <c r="A1635" t="s">
        <v>4793</v>
      </c>
      <c r="B1635" t="s">
        <v>4793</v>
      </c>
      <c r="C1635" t="b">
        <v>0</v>
      </c>
      <c r="D1635" t="s">
        <v>7257</v>
      </c>
      <c r="E1635" t="s">
        <v>8451</v>
      </c>
      <c r="F1635" t="s">
        <v>8451</v>
      </c>
      <c r="G1635" t="s">
        <v>7258</v>
      </c>
      <c r="H1635" t="s">
        <v>454</v>
      </c>
      <c r="I1635" t="s">
        <v>454</v>
      </c>
      <c r="J1635" t="s">
        <v>7308</v>
      </c>
      <c r="K1635" t="s">
        <v>173</v>
      </c>
      <c r="L1635" t="s">
        <v>173</v>
      </c>
      <c r="M1635">
        <f>IF(UPPER(TRIM(Table2[[#This Row],[Status_Clean]]))="CONVERTED",1,0)</f>
        <v>0</v>
      </c>
      <c r="N1635">
        <f>IF(ISNUMBER(MATCH(UPPER(TRIM(Table2[[#This Row],[Status_Clean]])),{"CONTACTED","QUALIFIED","CONVERTED"},0)),1,0)</f>
        <v>0</v>
      </c>
      <c r="O1635" cm="1">
        <f t="array" ref="O1635">_xlfn.SWITCH(UPPER(TRIM(Table2[[#This Row],[Status_Clean]])),"NEW",1,"CONTACTED",2,"QUALIFIED",3,"CONVERTED",4,"LOST",5,99)</f>
        <v>5</v>
      </c>
      <c r="P1635" t="s">
        <v>4795</v>
      </c>
      <c r="Q1635" t="s">
        <v>8452</v>
      </c>
      <c r="R1635" t="s">
        <v>8452</v>
      </c>
      <c r="S1635">
        <v>45371</v>
      </c>
      <c r="T1635" t="s">
        <v>7261</v>
      </c>
      <c r="U1635">
        <v>45371</v>
      </c>
      <c r="V1635" t="s">
        <v>7295</v>
      </c>
      <c r="W1635" t="s">
        <v>7271</v>
      </c>
      <c r="X1635" t="s">
        <v>7284</v>
      </c>
      <c r="Y1635" t="s">
        <v>7272</v>
      </c>
      <c r="Z1635">
        <v>5</v>
      </c>
      <c r="AA1635">
        <v>5</v>
      </c>
      <c r="AB1635" t="str" cm="1">
        <f t="array" ref="AB1635">_xlfn.LET(_xlpm.x,IFERROR(VALUE(Table2[[#This Row],[Response_Time_Hours]]),""),IF(_xlpm.x="","CHECK",_xlfn.IFS(_xlpm.x&lt;=1,"Immediate",_xlpm.x&lt;=6,"Fast",_xlpm.x&lt;=24,"Moderate",_xlpm.x&gt;24,"Delayed")))</f>
        <v>Fast</v>
      </c>
      <c r="AC1635">
        <v>49</v>
      </c>
      <c r="AD1635" t="str" cm="1">
        <f t="array" ref="AD1635">IF(Table2[[#This Row],[Interaction_Count_Final]]="","N/A",_xlfn.IFS(Table2[[#This Row],[Interaction_Count_Final]]&lt;=2,"Low",Table2[[#This Row],[Interaction_Count_Final]]&lt;=5,"Medium",Table2[[#This Row],[Interaction_Count_Final]]&gt;=6,"High",TRUE,"CHECK"))</f>
        <v>High</v>
      </c>
      <c r="AE1635" t="s">
        <v>7289</v>
      </c>
      <c r="AF1635" t="b">
        <v>1</v>
      </c>
      <c r="AG1635" t="b">
        <v>1</v>
      </c>
      <c r="AH1635">
        <v>2038</v>
      </c>
      <c r="AI1635">
        <v>45371</v>
      </c>
      <c r="AJ1635" t="b">
        <v>1</v>
      </c>
      <c r="AK1635" t="e" cm="1">
        <f t="array" ref="AK1635">_xlfn.LET(
  _xlpm.txt,TRIM(Raw_Data!F1635),
  _xlpm.norm,SUBSTITUTE(SUBSTITUTE(_xlpm.txt,"-","/"),".","/"),
  _xlpm.p,_xlfn.TEXTSPLIT(_xlpm.norm,"/"),
  _xlpm.a,VALUE(INDEX(_xlpm.p,1)),
  _xlpm.b,VALUE(INDEX(_xlpm.p,2)),
  IF(AND(_xlpm.a&lt;=12,_xlpm.b&lt;=12),"REVIEW_AMBIGUOUS","OK")
)</f>
        <v>#REF!</v>
      </c>
    </row>
    <row r="1636" spans="1:37">
      <c r="A1636" t="s">
        <v>4796</v>
      </c>
      <c r="B1636" t="s">
        <v>4796</v>
      </c>
      <c r="C1636" t="b">
        <v>1</v>
      </c>
      <c r="D1636" t="s">
        <v>7257</v>
      </c>
      <c r="E1636" t="s">
        <v>4797</v>
      </c>
      <c r="F1636" t="s">
        <v>4797</v>
      </c>
      <c r="G1636" t="s">
        <v>7258</v>
      </c>
      <c r="H1636" t="s">
        <v>792</v>
      </c>
      <c r="I1636" t="s">
        <v>792</v>
      </c>
      <c r="J1636" t="s">
        <v>792</v>
      </c>
      <c r="K1636" t="s">
        <v>7281</v>
      </c>
      <c r="L1636" t="s">
        <v>125</v>
      </c>
      <c r="M1636">
        <f>IF(UPPER(TRIM(Table2[[#This Row],[Status_Clean]]))="CONVERTED",1,0)</f>
        <v>0</v>
      </c>
      <c r="N1636">
        <f>IF(ISNUMBER(MATCH(UPPER(TRIM(Table2[[#This Row],[Status_Clean]])),{"CONTACTED","QUALIFIED","CONVERTED"},0)),1,0)</f>
        <v>1</v>
      </c>
      <c r="O1636" cm="1">
        <f t="array" ref="O1636">_xlfn.SWITCH(UPPER(TRIM(Table2[[#This Row],[Status_Clean]])),"NEW",1,"CONTACTED",2,"QUALIFIED",3,"CONVERTED",4,"LOST",5,99)</f>
        <v>2</v>
      </c>
      <c r="P1636">
        <v>45244</v>
      </c>
      <c r="Q1636" t="s">
        <v>7694</v>
      </c>
      <c r="R1636" t="s">
        <v>7694</v>
      </c>
      <c r="S1636">
        <v>45244</v>
      </c>
      <c r="T1636" t="s">
        <v>7261</v>
      </c>
      <c r="U1636">
        <v>45244</v>
      </c>
      <c r="V1636" t="s">
        <v>7300</v>
      </c>
      <c r="W1636" t="s">
        <v>7263</v>
      </c>
      <c r="X1636" t="s">
        <v>7264</v>
      </c>
      <c r="Y1636" t="s">
        <v>7265</v>
      </c>
      <c r="Z1636" t="s">
        <v>4798</v>
      </c>
      <c r="AA1636">
        <v>70.3</v>
      </c>
      <c r="AB1636" t="str" cm="1">
        <f t="array" ref="AB1636">_xlfn.LET(_xlpm.x,IFERROR(VALUE(Table2[[#This Row],[Response_Time_Hours]]),""),IF(_xlpm.x="","CHECK",_xlfn.IFS(_xlpm.x&lt;=1,"Immediate",_xlpm.x&lt;=6,"Fast",_xlpm.x&lt;=24,"Moderate",_xlpm.x&gt;24,"Delayed")))</f>
        <v>Delayed</v>
      </c>
      <c r="AC1636">
        <v>44</v>
      </c>
      <c r="AD1636" t="str" cm="1">
        <f t="array" ref="AD1636">IF(Table2[[#This Row],[Interaction_Count_Final]]="","N/A",_xlfn.IFS(Table2[[#This Row],[Interaction_Count_Final]]&lt;=2,"Low",Table2[[#This Row],[Interaction_Count_Final]]&lt;=5,"Medium",Table2[[#This Row],[Interaction_Count_Final]]&gt;=6,"High",TRUE,"CHECK"))</f>
        <v>High</v>
      </c>
      <c r="AE1636" t="s">
        <v>7289</v>
      </c>
      <c r="AF1636" t="b">
        <v>1</v>
      </c>
      <c r="AG1636" t="b">
        <v>1</v>
      </c>
      <c r="AH1636">
        <v>2039</v>
      </c>
      <c r="AI1636">
        <v>45244</v>
      </c>
      <c r="AJ1636" t="b">
        <v>1</v>
      </c>
      <c r="AK1636" t="e" cm="1">
        <f t="array" ref="AK1636">_xlfn.LET(
  _xlpm.txt,TRIM(Raw_Data!F1636),
  _xlpm.norm,SUBSTITUTE(SUBSTITUTE(_xlpm.txt,"-","/"),".","/"),
  _xlpm.p,_xlfn.TEXTSPLIT(_xlpm.norm,"/"),
  _xlpm.a,VALUE(INDEX(_xlpm.p,1)),
  _xlpm.b,VALUE(INDEX(_xlpm.p,2)),
  IF(AND(_xlpm.a&lt;=12,_xlpm.b&lt;=12),"REVIEW_AMBIGUOUS","OK")
)</f>
        <v>#REF!</v>
      </c>
    </row>
    <row r="1637" spans="1:37">
      <c r="A1637" t="s">
        <v>4799</v>
      </c>
      <c r="B1637" t="s">
        <v>4799</v>
      </c>
      <c r="C1637" t="b">
        <v>1</v>
      </c>
      <c r="D1637" t="s">
        <v>7257</v>
      </c>
      <c r="E1637" t="s">
        <v>4800</v>
      </c>
      <c r="F1637" t="s">
        <v>4800</v>
      </c>
      <c r="G1637" t="s">
        <v>7274</v>
      </c>
      <c r="H1637" t="s">
        <v>1876</v>
      </c>
      <c r="I1637" t="s">
        <v>1876</v>
      </c>
      <c r="J1637" t="s">
        <v>69</v>
      </c>
      <c r="K1637" t="s">
        <v>193</v>
      </c>
      <c r="L1637" t="s">
        <v>193</v>
      </c>
      <c r="M1637">
        <f>IF(UPPER(TRIM(Table2[[#This Row],[Status_Clean]]))="CONVERTED",1,0)</f>
        <v>0</v>
      </c>
      <c r="N1637">
        <f>IF(ISNUMBER(MATCH(UPPER(TRIM(Table2[[#This Row],[Status_Clean]])),{"CONTACTED","QUALIFIED","CONVERTED"},0)),1,0)</f>
        <v>0</v>
      </c>
      <c r="O1637" cm="1">
        <f t="array" ref="O1637">_xlfn.SWITCH(UPPER(TRIM(Table2[[#This Row],[Status_Clean]])),"NEW",1,"CONTACTED",2,"QUALIFIED",3,"CONVERTED",4,"LOST",5,99)</f>
        <v>1</v>
      </c>
      <c r="P1637" t="s">
        <v>3906</v>
      </c>
      <c r="Q1637" t="s">
        <v>8283</v>
      </c>
      <c r="R1637" t="s">
        <v>8283</v>
      </c>
      <c r="S1637">
        <v>45179</v>
      </c>
      <c r="T1637" t="s">
        <v>7261</v>
      </c>
      <c r="U1637">
        <v>45179</v>
      </c>
      <c r="V1637" t="s">
        <v>7287</v>
      </c>
      <c r="W1637" t="s">
        <v>7263</v>
      </c>
      <c r="X1637" t="s">
        <v>7288</v>
      </c>
      <c r="Y1637" t="s">
        <v>7293</v>
      </c>
      <c r="Z1637" t="s">
        <v>4801</v>
      </c>
      <c r="AA1637">
        <v>44.1</v>
      </c>
      <c r="AB1637" t="str" cm="1">
        <f t="array" ref="AB1637">_xlfn.LET(_xlpm.x,IFERROR(VALUE(Table2[[#This Row],[Response_Time_Hours]]),""),IF(_xlpm.x="","CHECK",_xlfn.IFS(_xlpm.x&lt;=1,"Immediate",_xlpm.x&lt;=6,"Fast",_xlpm.x&lt;=24,"Moderate",_xlpm.x&gt;24,"Delayed")))</f>
        <v>Delayed</v>
      </c>
      <c r="AC1637">
        <v>18</v>
      </c>
      <c r="AD1637" t="str" cm="1">
        <f t="array" ref="AD1637">IF(Table2[[#This Row],[Interaction_Count_Final]]="","N/A",_xlfn.IFS(Table2[[#This Row],[Interaction_Count_Final]]&lt;=2,"Low",Table2[[#This Row],[Interaction_Count_Final]]&lt;=5,"Medium",Table2[[#This Row],[Interaction_Count_Final]]&gt;=6,"High",TRUE,"CHECK"))</f>
        <v>High</v>
      </c>
      <c r="AE1637" t="s">
        <v>7266</v>
      </c>
      <c r="AF1637" t="b">
        <v>1</v>
      </c>
      <c r="AG1637" t="b">
        <v>1</v>
      </c>
      <c r="AH1637">
        <v>2040</v>
      </c>
      <c r="AI1637">
        <v>45179</v>
      </c>
      <c r="AJ1637" t="b">
        <v>1</v>
      </c>
      <c r="AK1637" t="e" cm="1">
        <f t="array" ref="AK1637">_xlfn.LET(
  _xlpm.txt,TRIM(Raw_Data!F1637),
  _xlpm.norm,SUBSTITUTE(SUBSTITUTE(_xlpm.txt,"-","/"),".","/"),
  _xlpm.p,_xlfn.TEXTSPLIT(_xlpm.norm,"/"),
  _xlpm.a,VALUE(INDEX(_xlpm.p,1)),
  _xlpm.b,VALUE(INDEX(_xlpm.p,2)),
  IF(AND(_xlpm.a&lt;=12,_xlpm.b&lt;=12),"REVIEW_AMBIGUOUS","OK")
)</f>
        <v>#REF!</v>
      </c>
    </row>
    <row r="1638" spans="1:37">
      <c r="A1638" t="s">
        <v>4802</v>
      </c>
      <c r="B1638" t="s">
        <v>4802</v>
      </c>
      <c r="C1638" t="b">
        <v>0</v>
      </c>
      <c r="D1638" t="s">
        <v>7257</v>
      </c>
      <c r="E1638" t="s">
        <v>4803</v>
      </c>
      <c r="F1638" t="s">
        <v>4803</v>
      </c>
      <c r="G1638" t="s">
        <v>7268</v>
      </c>
      <c r="H1638" t="s">
        <v>585</v>
      </c>
      <c r="I1638" t="s">
        <v>585</v>
      </c>
      <c r="J1638" t="s">
        <v>222</v>
      </c>
      <c r="K1638" t="s">
        <v>7502</v>
      </c>
      <c r="L1638" t="s">
        <v>71</v>
      </c>
      <c r="M1638">
        <f>IF(UPPER(TRIM(Table2[[#This Row],[Status_Clean]]))="CONVERTED",1,0)</f>
        <v>0</v>
      </c>
      <c r="N1638">
        <f>IF(ISNUMBER(MATCH(UPPER(TRIM(Table2[[#This Row],[Status_Clean]])),{"CONTACTED","QUALIFIED","CONVERTED"},0)),1,0)</f>
        <v>1</v>
      </c>
      <c r="O1638" cm="1">
        <f t="array" ref="O1638">_xlfn.SWITCH(UPPER(TRIM(Table2[[#This Row],[Status_Clean]])),"NEW",1,"CONTACTED",2,"QUALIFIED",3,"CONVERTED",4,"LOST",5,99)</f>
        <v>3</v>
      </c>
      <c r="P1638" t="s">
        <v>4804</v>
      </c>
      <c r="Q1638" t="s">
        <v>4804</v>
      </c>
      <c r="R1638" t="s">
        <v>4804</v>
      </c>
      <c r="S1638">
        <v>44953</v>
      </c>
      <c r="T1638" t="s">
        <v>7261</v>
      </c>
      <c r="U1638">
        <v>44953</v>
      </c>
      <c r="V1638" t="s">
        <v>7317</v>
      </c>
      <c r="W1638" t="s">
        <v>7263</v>
      </c>
      <c r="X1638" t="s">
        <v>7284</v>
      </c>
      <c r="Y1638" t="s">
        <v>7312</v>
      </c>
      <c r="Z1638" t="s">
        <v>4805</v>
      </c>
      <c r="AA1638">
        <v>9.1999999999999993</v>
      </c>
      <c r="AB1638" t="str" cm="1">
        <f t="array" ref="AB1638">_xlfn.LET(_xlpm.x,IFERROR(VALUE(Table2[[#This Row],[Response_Time_Hours]]),""),IF(_xlpm.x="","CHECK",_xlfn.IFS(_xlpm.x&lt;=1,"Immediate",_xlpm.x&lt;=6,"Fast",_xlpm.x&lt;=24,"Moderate",_xlpm.x&gt;24,"Delayed")))</f>
        <v>Moderate</v>
      </c>
      <c r="AC1638">
        <v>7</v>
      </c>
      <c r="AD1638" t="str" cm="1">
        <f t="array" ref="AD1638">IF(Table2[[#This Row],[Interaction_Count_Final]]="","N/A",_xlfn.IFS(Table2[[#This Row],[Interaction_Count_Final]]&lt;=2,"Low",Table2[[#This Row],[Interaction_Count_Final]]&lt;=5,"Medium",Table2[[#This Row],[Interaction_Count_Final]]&gt;=6,"High",TRUE,"CHECK"))</f>
        <v>High</v>
      </c>
      <c r="AE1638" t="s">
        <v>7289</v>
      </c>
      <c r="AF1638" t="b">
        <v>1</v>
      </c>
      <c r="AG1638" t="b">
        <v>1</v>
      </c>
      <c r="AH1638">
        <v>2041</v>
      </c>
      <c r="AI1638">
        <v>44953</v>
      </c>
      <c r="AJ1638" t="b">
        <v>1</v>
      </c>
      <c r="AK1638" t="str" cm="1">
        <f t="array" ref="AK1638">_xlfn.LET(
  _xlpm.txt,TRIM(Raw_Data!F1638),
  _xlpm.norm,SUBSTITUTE(SUBSTITUTE(_xlpm.txt,"-","/"),".","/"),
  _xlpm.p,_xlfn.TEXTSPLIT(_xlpm.norm,"/"),
  _xlpm.a,VALUE(INDEX(_xlpm.p,1)),
  _xlpm.b,VALUE(INDEX(_xlpm.p,2)),
  IF(AND(_xlpm.a&lt;=12,_xlpm.b&lt;=12),"REVIEW_AMBIGUOUS","OK")
)</f>
        <v>OK</v>
      </c>
    </row>
    <row r="1639" spans="1:37">
      <c r="A1639" t="s">
        <v>4806</v>
      </c>
      <c r="B1639" t="s">
        <v>4806</v>
      </c>
      <c r="C1639" t="b">
        <v>0</v>
      </c>
      <c r="D1639" t="s">
        <v>7257</v>
      </c>
      <c r="E1639" t="s">
        <v>4807</v>
      </c>
      <c r="F1639" t="s">
        <v>4807</v>
      </c>
      <c r="G1639" t="s">
        <v>7303</v>
      </c>
      <c r="H1639" t="s">
        <v>454</v>
      </c>
      <c r="I1639" t="s">
        <v>454</v>
      </c>
      <c r="J1639" t="s">
        <v>7308</v>
      </c>
      <c r="K1639" t="s">
        <v>71</v>
      </c>
      <c r="L1639" t="s">
        <v>71</v>
      </c>
      <c r="M1639">
        <f>IF(UPPER(TRIM(Table2[[#This Row],[Status_Clean]]))="CONVERTED",1,0)</f>
        <v>0</v>
      </c>
      <c r="N1639">
        <f>IF(ISNUMBER(MATCH(UPPER(TRIM(Table2[[#This Row],[Status_Clean]])),{"CONTACTED","QUALIFIED","CONVERTED"},0)),1,0)</f>
        <v>1</v>
      </c>
      <c r="O1639" cm="1">
        <f t="array" ref="O1639">_xlfn.SWITCH(UPPER(TRIM(Table2[[#This Row],[Status_Clean]])),"NEW",1,"CONTACTED",2,"QUALIFIED",3,"CONVERTED",4,"LOST",5,99)</f>
        <v>3</v>
      </c>
      <c r="P1639" t="s">
        <v>4808</v>
      </c>
      <c r="Q1639" t="s">
        <v>7362</v>
      </c>
      <c r="R1639" t="s">
        <v>7362</v>
      </c>
      <c r="S1639">
        <v>45192</v>
      </c>
      <c r="T1639" t="s">
        <v>7261</v>
      </c>
      <c r="U1639">
        <v>45192</v>
      </c>
      <c r="V1639" t="s">
        <v>7287</v>
      </c>
      <c r="W1639" t="s">
        <v>7263</v>
      </c>
      <c r="X1639" t="s">
        <v>7288</v>
      </c>
      <c r="Y1639" t="s">
        <v>7278</v>
      </c>
      <c r="Z1639" t="s">
        <v>4809</v>
      </c>
      <c r="AA1639">
        <v>24.8</v>
      </c>
      <c r="AB1639" t="str" cm="1">
        <f t="array" ref="AB1639">_xlfn.LET(_xlpm.x,IFERROR(VALUE(Table2[[#This Row],[Response_Time_Hours]]),""),IF(_xlpm.x="","CHECK",_xlfn.IFS(_xlpm.x&lt;=1,"Immediate",_xlpm.x&lt;=6,"Fast",_xlpm.x&lt;=24,"Moderate",_xlpm.x&gt;24,"Delayed")))</f>
        <v>Delayed</v>
      </c>
      <c r="AC1639">
        <v>32</v>
      </c>
      <c r="AD1639" t="str" cm="1">
        <f t="array" ref="AD1639">IF(Table2[[#This Row],[Interaction_Count_Final]]="","N/A",_xlfn.IFS(Table2[[#This Row],[Interaction_Count_Final]]&lt;=2,"Low",Table2[[#This Row],[Interaction_Count_Final]]&lt;=5,"Medium",Table2[[#This Row],[Interaction_Count_Final]]&gt;=6,"High",TRUE,"CHECK"))</f>
        <v>High</v>
      </c>
      <c r="AE1639" t="s">
        <v>7273</v>
      </c>
      <c r="AF1639" t="b">
        <v>1</v>
      </c>
      <c r="AG1639" t="b">
        <v>1</v>
      </c>
      <c r="AH1639">
        <v>2042</v>
      </c>
      <c r="AI1639">
        <v>45192</v>
      </c>
      <c r="AJ1639" t="b">
        <v>1</v>
      </c>
      <c r="AK1639" t="str" cm="1">
        <f t="array" ref="AK1639">_xlfn.LET(
  _xlpm.txt,TRIM(Raw_Data!F1639),
  _xlpm.norm,SUBSTITUTE(SUBSTITUTE(_xlpm.txt,"-","/"),".","/"),
  _xlpm.p,_xlfn.TEXTSPLIT(_xlpm.norm,"/"),
  _xlpm.a,VALUE(INDEX(_xlpm.p,1)),
  _xlpm.b,VALUE(INDEX(_xlpm.p,2)),
  IF(AND(_xlpm.a&lt;=12,_xlpm.b&lt;=12),"REVIEW_AMBIGUOUS","OK")
)</f>
        <v>OK</v>
      </c>
    </row>
    <row r="1640" spans="1:37">
      <c r="A1640" t="s">
        <v>4810</v>
      </c>
      <c r="B1640" t="s">
        <v>4810</v>
      </c>
      <c r="C1640" t="b">
        <v>0</v>
      </c>
      <c r="D1640" t="s">
        <v>7257</v>
      </c>
      <c r="E1640" t="s">
        <v>4811</v>
      </c>
      <c r="F1640" t="s">
        <v>4811</v>
      </c>
      <c r="G1640" t="s">
        <v>7268</v>
      </c>
      <c r="H1640" t="s">
        <v>222</v>
      </c>
      <c r="I1640" t="s">
        <v>222</v>
      </c>
      <c r="J1640" t="s">
        <v>222</v>
      </c>
      <c r="K1640" t="s">
        <v>7319</v>
      </c>
      <c r="L1640" t="s">
        <v>71</v>
      </c>
      <c r="M1640">
        <f>IF(UPPER(TRIM(Table2[[#This Row],[Status_Clean]]))="CONVERTED",1,0)</f>
        <v>0</v>
      </c>
      <c r="N1640">
        <f>IF(ISNUMBER(MATCH(UPPER(TRIM(Table2[[#This Row],[Status_Clean]])),{"CONTACTED","QUALIFIED","CONVERTED"},0)),1,0)</f>
        <v>1</v>
      </c>
      <c r="O1640" cm="1">
        <f t="array" ref="O1640">_xlfn.SWITCH(UPPER(TRIM(Table2[[#This Row],[Status_Clean]])),"NEW",1,"CONTACTED",2,"QUALIFIED",3,"CONVERTED",4,"LOST",5,99)</f>
        <v>3</v>
      </c>
      <c r="P1640" t="s">
        <v>4812</v>
      </c>
      <c r="Q1640" t="s">
        <v>7415</v>
      </c>
      <c r="R1640" t="s">
        <v>7415</v>
      </c>
      <c r="S1640">
        <v>45474</v>
      </c>
      <c r="T1640" t="s">
        <v>7261</v>
      </c>
      <c r="U1640">
        <v>45474</v>
      </c>
      <c r="V1640" t="s">
        <v>7305</v>
      </c>
      <c r="W1640" t="s">
        <v>7271</v>
      </c>
      <c r="X1640" t="s">
        <v>7288</v>
      </c>
      <c r="Y1640" t="s">
        <v>7298</v>
      </c>
      <c r="Z1640">
        <v>22</v>
      </c>
      <c r="AA1640">
        <v>22</v>
      </c>
      <c r="AB1640" t="str" cm="1">
        <f t="array" ref="AB1640">_xlfn.LET(_xlpm.x,IFERROR(VALUE(Table2[[#This Row],[Response_Time_Hours]]),""),IF(_xlpm.x="","CHECK",_xlfn.IFS(_xlpm.x&lt;=1,"Immediate",_xlpm.x&lt;=6,"Fast",_xlpm.x&lt;=24,"Moderate",_xlpm.x&gt;24,"Delayed")))</f>
        <v>Moderate</v>
      </c>
      <c r="AC1640">
        <v>39</v>
      </c>
      <c r="AD1640" t="str" cm="1">
        <f t="array" ref="AD1640">IF(Table2[[#This Row],[Interaction_Count_Final]]="","N/A",_xlfn.IFS(Table2[[#This Row],[Interaction_Count_Final]]&lt;=2,"Low",Table2[[#This Row],[Interaction_Count_Final]]&lt;=5,"Medium",Table2[[#This Row],[Interaction_Count_Final]]&gt;=6,"High",TRUE,"CHECK"))</f>
        <v>High</v>
      </c>
      <c r="AE1640" t="s">
        <v>7266</v>
      </c>
      <c r="AF1640" t="b">
        <v>1</v>
      </c>
      <c r="AG1640" t="b">
        <v>1</v>
      </c>
      <c r="AH1640">
        <v>2043</v>
      </c>
      <c r="AI1640">
        <v>45474</v>
      </c>
      <c r="AJ1640" t="b">
        <v>1</v>
      </c>
      <c r="AK1640" t="str" cm="1">
        <f t="array" ref="AK1640">_xlfn.LET(
  _xlpm.txt,TRIM(Raw_Data!F1640),
  _xlpm.norm,SUBSTITUTE(SUBSTITUTE(_xlpm.txt,"-","/"),".","/"),
  _xlpm.p,_xlfn.TEXTSPLIT(_xlpm.norm,"/"),
  _xlpm.a,VALUE(INDEX(_xlpm.p,1)),
  _xlpm.b,VALUE(INDEX(_xlpm.p,2)),
  IF(AND(_xlpm.a&lt;=12,_xlpm.b&lt;=12),"REVIEW_AMBIGUOUS","OK")
)</f>
        <v>REVIEW_AMBIGUOUS</v>
      </c>
    </row>
    <row r="1641" spans="1:37">
      <c r="A1641" t="s">
        <v>4813</v>
      </c>
      <c r="B1641" t="s">
        <v>4813</v>
      </c>
      <c r="C1641" t="b">
        <v>0</v>
      </c>
      <c r="D1641" t="s">
        <v>7257</v>
      </c>
      <c r="E1641" t="s">
        <v>4814</v>
      </c>
      <c r="F1641" t="s">
        <v>4814</v>
      </c>
      <c r="G1641" t="s">
        <v>7274</v>
      </c>
      <c r="H1641" t="s">
        <v>106</v>
      </c>
      <c r="I1641" t="s">
        <v>106</v>
      </c>
      <c r="J1641" t="s">
        <v>106</v>
      </c>
      <c r="K1641" t="s">
        <v>71</v>
      </c>
      <c r="L1641" t="s">
        <v>71</v>
      </c>
      <c r="M1641">
        <f>IF(UPPER(TRIM(Table2[[#This Row],[Status_Clean]]))="CONVERTED",1,0)</f>
        <v>0</v>
      </c>
      <c r="N1641">
        <f>IF(ISNUMBER(MATCH(UPPER(TRIM(Table2[[#This Row],[Status_Clean]])),{"CONTACTED","QUALIFIED","CONVERTED"},0)),1,0)</f>
        <v>1</v>
      </c>
      <c r="O1641" cm="1">
        <f t="array" ref="O1641">_xlfn.SWITCH(UPPER(TRIM(Table2[[#This Row],[Status_Clean]])),"NEW",1,"CONTACTED",2,"QUALIFIED",3,"CONVERTED",4,"LOST",5,99)</f>
        <v>3</v>
      </c>
      <c r="P1641" t="s">
        <v>1912</v>
      </c>
      <c r="Q1641" t="s">
        <v>7829</v>
      </c>
      <c r="R1641" t="s">
        <v>7829</v>
      </c>
      <c r="S1641">
        <v>45034</v>
      </c>
      <c r="T1641" t="s">
        <v>7261</v>
      </c>
      <c r="U1641">
        <v>45034</v>
      </c>
      <c r="V1641" t="s">
        <v>7297</v>
      </c>
      <c r="W1641" t="s">
        <v>7263</v>
      </c>
      <c r="X1641" t="s">
        <v>7277</v>
      </c>
      <c r="Y1641" t="s">
        <v>7265</v>
      </c>
      <c r="Z1641">
        <v>9.6</v>
      </c>
      <c r="AA1641">
        <v>9.6</v>
      </c>
      <c r="AB1641" t="str" cm="1">
        <f t="array" ref="AB1641">_xlfn.LET(_xlpm.x,IFERROR(VALUE(Table2[[#This Row],[Response_Time_Hours]]),""),IF(_xlpm.x="","CHECK",_xlfn.IFS(_xlpm.x&lt;=1,"Immediate",_xlpm.x&lt;=6,"Fast",_xlpm.x&lt;=24,"Moderate",_xlpm.x&gt;24,"Delayed")))</f>
        <v>Moderate</v>
      </c>
      <c r="AC1641">
        <v>48</v>
      </c>
      <c r="AD1641" t="str" cm="1">
        <f t="array" ref="AD1641">IF(Table2[[#This Row],[Interaction_Count_Final]]="","N/A",_xlfn.IFS(Table2[[#This Row],[Interaction_Count_Final]]&lt;=2,"Low",Table2[[#This Row],[Interaction_Count_Final]]&lt;=5,"Medium",Table2[[#This Row],[Interaction_Count_Final]]&gt;=6,"High",TRUE,"CHECK"))</f>
        <v>High</v>
      </c>
      <c r="AE1641" t="s">
        <v>7266</v>
      </c>
      <c r="AF1641" t="b">
        <v>1</v>
      </c>
      <c r="AG1641" t="b">
        <v>1</v>
      </c>
      <c r="AH1641">
        <v>2044</v>
      </c>
      <c r="AI1641">
        <v>45034</v>
      </c>
      <c r="AJ1641" t="b">
        <v>1</v>
      </c>
      <c r="AK1641" t="e" cm="1">
        <f t="array" ref="AK1641">_xlfn.LET(
  _xlpm.txt,TRIM(Raw_Data!F1641),
  _xlpm.norm,SUBSTITUTE(SUBSTITUTE(_xlpm.txt,"-","/"),".","/"),
  _xlpm.p,_xlfn.TEXTSPLIT(_xlpm.norm,"/"),
  _xlpm.a,VALUE(INDEX(_xlpm.p,1)),
  _xlpm.b,VALUE(INDEX(_xlpm.p,2)),
  IF(AND(_xlpm.a&lt;=12,_xlpm.b&lt;=12),"REVIEW_AMBIGUOUS","OK")
)</f>
        <v>#REF!</v>
      </c>
    </row>
    <row r="1642" spans="1:37">
      <c r="A1642" t="s">
        <v>4815</v>
      </c>
      <c r="B1642" t="s">
        <v>4815</v>
      </c>
      <c r="C1642" t="b">
        <v>0</v>
      </c>
      <c r="D1642" t="s">
        <v>7257</v>
      </c>
      <c r="E1642" t="s">
        <v>4816</v>
      </c>
      <c r="F1642" t="s">
        <v>4816</v>
      </c>
      <c r="G1642" t="s">
        <v>7303</v>
      </c>
      <c r="H1642" t="s">
        <v>222</v>
      </c>
      <c r="I1642" t="s">
        <v>222</v>
      </c>
      <c r="J1642" t="s">
        <v>222</v>
      </c>
      <c r="K1642" t="s">
        <v>193</v>
      </c>
      <c r="L1642" t="s">
        <v>193</v>
      </c>
      <c r="M1642">
        <f>IF(UPPER(TRIM(Table2[[#This Row],[Status_Clean]]))="CONVERTED",1,0)</f>
        <v>0</v>
      </c>
      <c r="N1642">
        <f>IF(ISNUMBER(MATCH(UPPER(TRIM(Table2[[#This Row],[Status_Clean]])),{"CONTACTED","QUALIFIED","CONVERTED"},0)),1,0)</f>
        <v>0</v>
      </c>
      <c r="O1642" cm="1">
        <f t="array" ref="O1642">_xlfn.SWITCH(UPPER(TRIM(Table2[[#This Row],[Status_Clean]])),"NEW",1,"CONTACTED",2,"QUALIFIED",3,"CONVERTED",4,"LOST",5,99)</f>
        <v>1</v>
      </c>
      <c r="P1642">
        <v>45050</v>
      </c>
      <c r="Q1642" t="s">
        <v>8065</v>
      </c>
      <c r="R1642" t="s">
        <v>8065</v>
      </c>
      <c r="S1642">
        <v>45050</v>
      </c>
      <c r="T1642" t="s">
        <v>7261</v>
      </c>
      <c r="U1642">
        <v>45050</v>
      </c>
      <c r="V1642" t="s">
        <v>7314</v>
      </c>
      <c r="W1642" t="s">
        <v>7263</v>
      </c>
      <c r="X1642" t="s">
        <v>7277</v>
      </c>
      <c r="Y1642" t="s">
        <v>7285</v>
      </c>
      <c r="Z1642" t="s">
        <v>825</v>
      </c>
      <c r="AA1642">
        <v>13.9</v>
      </c>
      <c r="AB1642" t="str" cm="1">
        <f t="array" ref="AB1642">_xlfn.LET(_xlpm.x,IFERROR(VALUE(Table2[[#This Row],[Response_Time_Hours]]),""),IF(_xlpm.x="","CHECK",_xlfn.IFS(_xlpm.x&lt;=1,"Immediate",_xlpm.x&lt;=6,"Fast",_xlpm.x&lt;=24,"Moderate",_xlpm.x&gt;24,"Delayed")))</f>
        <v>Moderate</v>
      </c>
      <c r="AC1642">
        <v>35</v>
      </c>
      <c r="AD1642" t="str" cm="1">
        <f t="array" ref="AD1642">IF(Table2[[#This Row],[Interaction_Count_Final]]="","N/A",_xlfn.IFS(Table2[[#This Row],[Interaction_Count_Final]]&lt;=2,"Low",Table2[[#This Row],[Interaction_Count_Final]]&lt;=5,"Medium",Table2[[#This Row],[Interaction_Count_Final]]&gt;=6,"High",TRUE,"CHECK"))</f>
        <v>High</v>
      </c>
      <c r="AE1642" t="s">
        <v>7289</v>
      </c>
      <c r="AF1642" t="b">
        <v>1</v>
      </c>
      <c r="AG1642" t="b">
        <v>1</v>
      </c>
      <c r="AH1642">
        <v>2046</v>
      </c>
      <c r="AI1642">
        <v>45050</v>
      </c>
      <c r="AJ1642" t="b">
        <v>1</v>
      </c>
      <c r="AK1642" t="e" cm="1">
        <f t="array" ref="AK1642">_xlfn.LET(
  _xlpm.txt,TRIM(Raw_Data!F1642),
  _xlpm.norm,SUBSTITUTE(SUBSTITUTE(_xlpm.txt,"-","/"),".","/"),
  _xlpm.p,_xlfn.TEXTSPLIT(_xlpm.norm,"/"),
  _xlpm.a,VALUE(INDEX(_xlpm.p,1)),
  _xlpm.b,VALUE(INDEX(_xlpm.p,2)),
  IF(AND(_xlpm.a&lt;=12,_xlpm.b&lt;=12),"REVIEW_AMBIGUOUS","OK")
)</f>
        <v>#REF!</v>
      </c>
    </row>
    <row r="1643" spans="1:37">
      <c r="A1643" t="s">
        <v>4817</v>
      </c>
      <c r="B1643" t="s">
        <v>4817</v>
      </c>
      <c r="C1643" t="b">
        <v>0</v>
      </c>
      <c r="D1643" t="s">
        <v>7257</v>
      </c>
      <c r="E1643" t="s">
        <v>4818</v>
      </c>
      <c r="F1643" t="s">
        <v>4818</v>
      </c>
      <c r="G1643" t="s">
        <v>7274</v>
      </c>
      <c r="H1643" t="s">
        <v>473</v>
      </c>
      <c r="I1643" t="s">
        <v>473</v>
      </c>
      <c r="J1643" t="s">
        <v>473</v>
      </c>
      <c r="K1643" t="s">
        <v>125</v>
      </c>
      <c r="L1643" t="s">
        <v>125</v>
      </c>
      <c r="M1643">
        <f>IF(UPPER(TRIM(Table2[[#This Row],[Status_Clean]]))="CONVERTED",1,0)</f>
        <v>0</v>
      </c>
      <c r="N1643">
        <f>IF(ISNUMBER(MATCH(UPPER(TRIM(Table2[[#This Row],[Status_Clean]])),{"CONTACTED","QUALIFIED","CONVERTED"},0)),1,0)</f>
        <v>1</v>
      </c>
      <c r="O1643" cm="1">
        <f t="array" ref="O1643">_xlfn.SWITCH(UPPER(TRIM(Table2[[#This Row],[Status_Clean]])),"NEW",1,"CONTACTED",2,"QUALIFIED",3,"CONVERTED",4,"LOST",5,99)</f>
        <v>2</v>
      </c>
      <c r="P1643">
        <v>45436</v>
      </c>
      <c r="Q1643" t="s">
        <v>8056</v>
      </c>
      <c r="R1643" t="s">
        <v>8056</v>
      </c>
      <c r="S1643">
        <v>45436</v>
      </c>
      <c r="T1643" t="s">
        <v>7261</v>
      </c>
      <c r="U1643">
        <v>45436</v>
      </c>
      <c r="V1643" t="s">
        <v>7314</v>
      </c>
      <c r="W1643" t="s">
        <v>7271</v>
      </c>
      <c r="X1643" t="s">
        <v>7277</v>
      </c>
      <c r="Y1643" t="s">
        <v>7312</v>
      </c>
      <c r="Z1643" t="s">
        <v>4819</v>
      </c>
      <c r="AA1643">
        <v>13.3</v>
      </c>
      <c r="AB1643" t="str" cm="1">
        <f t="array" ref="AB1643">_xlfn.LET(_xlpm.x,IFERROR(VALUE(Table2[[#This Row],[Response_Time_Hours]]),""),IF(_xlpm.x="","CHECK",_xlfn.IFS(_xlpm.x&lt;=1,"Immediate",_xlpm.x&lt;=6,"Fast",_xlpm.x&lt;=24,"Moderate",_xlpm.x&gt;24,"Delayed")))</f>
        <v>Moderate</v>
      </c>
      <c r="AC1643">
        <v>5</v>
      </c>
      <c r="AD1643" t="str" cm="1">
        <f t="array" ref="AD1643">IF(Table2[[#This Row],[Interaction_Count_Final]]="","N/A",_xlfn.IFS(Table2[[#This Row],[Interaction_Count_Final]]&lt;=2,"Low",Table2[[#This Row],[Interaction_Count_Final]]&lt;=5,"Medium",Table2[[#This Row],[Interaction_Count_Final]]&gt;=6,"High",TRUE,"CHECK"))</f>
        <v>Medium</v>
      </c>
      <c r="AE1643" t="s">
        <v>7266</v>
      </c>
      <c r="AF1643" t="b">
        <v>1</v>
      </c>
      <c r="AG1643" t="b">
        <v>1</v>
      </c>
      <c r="AH1643">
        <v>2047</v>
      </c>
      <c r="AI1643">
        <v>45436</v>
      </c>
      <c r="AJ1643" t="b">
        <v>1</v>
      </c>
      <c r="AK1643" t="e" cm="1">
        <f t="array" ref="AK1643">_xlfn.LET(
  _xlpm.txt,TRIM(Raw_Data!F1643),
  _xlpm.norm,SUBSTITUTE(SUBSTITUTE(_xlpm.txt,"-","/"),".","/"),
  _xlpm.p,_xlfn.TEXTSPLIT(_xlpm.norm,"/"),
  _xlpm.a,VALUE(INDEX(_xlpm.p,1)),
  _xlpm.b,VALUE(INDEX(_xlpm.p,2)),
  IF(AND(_xlpm.a&lt;=12,_xlpm.b&lt;=12),"REVIEW_AMBIGUOUS","OK")
)</f>
        <v>#REF!</v>
      </c>
    </row>
    <row r="1644" spans="1:37">
      <c r="A1644" t="s">
        <v>4820</v>
      </c>
      <c r="B1644" t="s">
        <v>4820</v>
      </c>
      <c r="C1644" t="b">
        <v>0</v>
      </c>
      <c r="D1644" t="s">
        <v>7257</v>
      </c>
      <c r="E1644" t="s">
        <v>4821</v>
      </c>
      <c r="F1644" t="s">
        <v>4821</v>
      </c>
      <c r="G1644" t="s">
        <v>7303</v>
      </c>
      <c r="H1644" t="s">
        <v>106</v>
      </c>
      <c r="I1644" t="s">
        <v>106</v>
      </c>
      <c r="J1644" t="s">
        <v>106</v>
      </c>
      <c r="K1644" t="s">
        <v>7281</v>
      </c>
      <c r="L1644" t="s">
        <v>125</v>
      </c>
      <c r="M1644">
        <f>IF(UPPER(TRIM(Table2[[#This Row],[Status_Clean]]))="CONVERTED",1,0)</f>
        <v>0</v>
      </c>
      <c r="N1644">
        <f>IF(ISNUMBER(MATCH(UPPER(TRIM(Table2[[#This Row],[Status_Clean]])),{"CONTACTED","QUALIFIED","CONVERTED"},0)),1,0)</f>
        <v>1</v>
      </c>
      <c r="O1644" cm="1">
        <f t="array" ref="O1644">_xlfn.SWITCH(UPPER(TRIM(Table2[[#This Row],[Status_Clean]])),"NEW",1,"CONTACTED",2,"QUALIFIED",3,"CONVERTED",4,"LOST",5,99)</f>
        <v>2</v>
      </c>
      <c r="P1644" t="s">
        <v>4822</v>
      </c>
      <c r="Q1644" t="s">
        <v>8453</v>
      </c>
      <c r="R1644" t="s">
        <v>8453</v>
      </c>
      <c r="S1644">
        <v>45640</v>
      </c>
      <c r="T1644" t="s">
        <v>7261</v>
      </c>
      <c r="U1644">
        <v>45640</v>
      </c>
      <c r="V1644" t="s">
        <v>7262</v>
      </c>
      <c r="W1644" t="s">
        <v>7271</v>
      </c>
      <c r="X1644" t="s">
        <v>7264</v>
      </c>
      <c r="Y1644" t="s">
        <v>7278</v>
      </c>
      <c r="Z1644" t="s">
        <v>2247</v>
      </c>
      <c r="AA1644">
        <v>37.1</v>
      </c>
      <c r="AB1644" t="str" cm="1">
        <f t="array" ref="AB1644">_xlfn.LET(_xlpm.x,IFERROR(VALUE(Table2[[#This Row],[Response_Time_Hours]]),""),IF(_xlpm.x="","CHECK",_xlfn.IFS(_xlpm.x&lt;=1,"Immediate",_xlpm.x&lt;=6,"Fast",_xlpm.x&lt;=24,"Moderate",_xlpm.x&gt;24,"Delayed")))</f>
        <v>Delayed</v>
      </c>
      <c r="AC1644">
        <v>22</v>
      </c>
      <c r="AD1644" t="str" cm="1">
        <f t="array" ref="AD1644">IF(Table2[[#This Row],[Interaction_Count_Final]]="","N/A",_xlfn.IFS(Table2[[#This Row],[Interaction_Count_Final]]&lt;=2,"Low",Table2[[#This Row],[Interaction_Count_Final]]&lt;=5,"Medium",Table2[[#This Row],[Interaction_Count_Final]]&gt;=6,"High",TRUE,"CHECK"))</f>
        <v>High</v>
      </c>
      <c r="AE1644" t="s">
        <v>7289</v>
      </c>
      <c r="AF1644" t="b">
        <v>1</v>
      </c>
      <c r="AG1644" t="b">
        <v>1</v>
      </c>
      <c r="AH1644">
        <v>2048</v>
      </c>
      <c r="AI1644">
        <v>45640</v>
      </c>
      <c r="AJ1644" t="b">
        <v>1</v>
      </c>
      <c r="AK1644" t="e" cm="1">
        <f t="array" ref="AK1644">_xlfn.LET(
  _xlpm.txt,TRIM(Raw_Data!F1644),
  _xlpm.norm,SUBSTITUTE(SUBSTITUTE(_xlpm.txt,"-","/"),".","/"),
  _xlpm.p,_xlfn.TEXTSPLIT(_xlpm.norm,"/"),
  _xlpm.a,VALUE(INDEX(_xlpm.p,1)),
  _xlpm.b,VALUE(INDEX(_xlpm.p,2)),
  IF(AND(_xlpm.a&lt;=12,_xlpm.b&lt;=12),"REVIEW_AMBIGUOUS","OK")
)</f>
        <v>#REF!</v>
      </c>
    </row>
    <row r="1645" spans="1:37">
      <c r="A1645" t="s">
        <v>4823</v>
      </c>
      <c r="B1645" t="s">
        <v>4823</v>
      </c>
      <c r="C1645" t="b">
        <v>1</v>
      </c>
      <c r="D1645" t="s">
        <v>7257</v>
      </c>
      <c r="E1645" t="s">
        <v>8454</v>
      </c>
      <c r="F1645" t="s">
        <v>8454</v>
      </c>
      <c r="G1645" t="s">
        <v>7274</v>
      </c>
      <c r="H1645" t="s">
        <v>296</v>
      </c>
      <c r="I1645" t="s">
        <v>296</v>
      </c>
      <c r="J1645" t="s">
        <v>263</v>
      </c>
      <c r="K1645" t="s">
        <v>173</v>
      </c>
      <c r="L1645" t="s">
        <v>173</v>
      </c>
      <c r="M1645">
        <f>IF(UPPER(TRIM(Table2[[#This Row],[Status_Clean]]))="CONVERTED",1,0)</f>
        <v>0</v>
      </c>
      <c r="N1645">
        <f>IF(ISNUMBER(MATCH(UPPER(TRIM(Table2[[#This Row],[Status_Clean]])),{"CONTACTED","QUALIFIED","CONVERTED"},0)),1,0)</f>
        <v>0</v>
      </c>
      <c r="O1645" cm="1">
        <f t="array" ref="O1645">_xlfn.SWITCH(UPPER(TRIM(Table2[[#This Row],[Status_Clean]])),"NEW",1,"CONTACTED",2,"QUALIFIED",3,"CONVERTED",4,"LOST",5,99)</f>
        <v>5</v>
      </c>
      <c r="P1645" t="s">
        <v>4825</v>
      </c>
      <c r="Q1645" t="s">
        <v>4825</v>
      </c>
      <c r="R1645" t="s">
        <v>4825</v>
      </c>
      <c r="S1645">
        <v>45580</v>
      </c>
      <c r="T1645" t="s">
        <v>7261</v>
      </c>
      <c r="U1645">
        <v>45580</v>
      </c>
      <c r="V1645" t="s">
        <v>7270</v>
      </c>
      <c r="W1645" t="s">
        <v>7271</v>
      </c>
      <c r="X1645" t="s">
        <v>7264</v>
      </c>
      <c r="Y1645" t="s">
        <v>7265</v>
      </c>
      <c r="Z1645" t="s">
        <v>4826</v>
      </c>
      <c r="AA1645">
        <v>60.8</v>
      </c>
      <c r="AB1645" t="str" cm="1">
        <f t="array" ref="AB1645">_xlfn.LET(_xlpm.x,IFERROR(VALUE(Table2[[#This Row],[Response_Time_Hours]]),""),IF(_xlpm.x="","CHECK",_xlfn.IFS(_xlpm.x&lt;=1,"Immediate",_xlpm.x&lt;=6,"Fast",_xlpm.x&lt;=24,"Moderate",_xlpm.x&gt;24,"Delayed")))</f>
        <v>Delayed</v>
      </c>
      <c r="AC1645">
        <v>31</v>
      </c>
      <c r="AD1645" t="str" cm="1">
        <f t="array" ref="AD1645">IF(Table2[[#This Row],[Interaction_Count_Final]]="","N/A",_xlfn.IFS(Table2[[#This Row],[Interaction_Count_Final]]&lt;=2,"Low",Table2[[#This Row],[Interaction_Count_Final]]&lt;=5,"Medium",Table2[[#This Row],[Interaction_Count_Final]]&gt;=6,"High",TRUE,"CHECK"))</f>
        <v>High</v>
      </c>
      <c r="AE1645" t="s">
        <v>7266</v>
      </c>
      <c r="AF1645" t="b">
        <v>1</v>
      </c>
      <c r="AG1645" t="b">
        <v>1</v>
      </c>
      <c r="AH1645">
        <v>2049</v>
      </c>
      <c r="AI1645">
        <v>45580</v>
      </c>
      <c r="AJ1645" t="b">
        <v>1</v>
      </c>
      <c r="AK1645" t="str" cm="1">
        <f t="array" ref="AK1645">_xlfn.LET(
  _xlpm.txt,TRIM(Raw_Data!F1645),
  _xlpm.norm,SUBSTITUTE(SUBSTITUTE(_xlpm.txt,"-","/"),".","/"),
  _xlpm.p,_xlfn.TEXTSPLIT(_xlpm.norm,"/"),
  _xlpm.a,VALUE(INDEX(_xlpm.p,1)),
  _xlpm.b,VALUE(INDEX(_xlpm.p,2)),
  IF(AND(_xlpm.a&lt;=12,_xlpm.b&lt;=12),"REVIEW_AMBIGUOUS","OK")
)</f>
        <v>OK</v>
      </c>
    </row>
    <row r="1646" spans="1:37">
      <c r="A1646" t="s">
        <v>4827</v>
      </c>
      <c r="B1646" t="s">
        <v>4827</v>
      </c>
      <c r="C1646" t="b">
        <v>0</v>
      </c>
      <c r="D1646" t="s">
        <v>7257</v>
      </c>
      <c r="E1646" t="s">
        <v>4828</v>
      </c>
      <c r="F1646" t="s">
        <v>4828</v>
      </c>
      <c r="G1646" t="s">
        <v>7280</v>
      </c>
      <c r="H1646" t="s">
        <v>454</v>
      </c>
      <c r="I1646" t="s">
        <v>454</v>
      </c>
      <c r="J1646" t="s">
        <v>7308</v>
      </c>
      <c r="K1646" t="s">
        <v>193</v>
      </c>
      <c r="L1646" t="s">
        <v>193</v>
      </c>
      <c r="M1646">
        <f>IF(UPPER(TRIM(Table2[[#This Row],[Status_Clean]]))="CONVERTED",1,0)</f>
        <v>0</v>
      </c>
      <c r="N1646">
        <f>IF(ISNUMBER(MATCH(UPPER(TRIM(Table2[[#This Row],[Status_Clean]])),{"CONTACTED","QUALIFIED","CONVERTED"},0)),1,0)</f>
        <v>0</v>
      </c>
      <c r="O1646" cm="1">
        <f t="array" ref="O1646">_xlfn.SWITCH(UPPER(TRIM(Table2[[#This Row],[Status_Clean]])),"NEW",1,"CONTACTED",2,"QUALIFIED",3,"CONVERTED",4,"LOST",5,99)</f>
        <v>1</v>
      </c>
      <c r="P1646" t="s">
        <v>4829</v>
      </c>
      <c r="Q1646" t="s">
        <v>8455</v>
      </c>
      <c r="R1646" t="s">
        <v>8455</v>
      </c>
      <c r="S1646">
        <v>44943</v>
      </c>
      <c r="T1646" t="s">
        <v>7261</v>
      </c>
      <c r="U1646">
        <v>44943</v>
      </c>
      <c r="V1646" t="s">
        <v>7317</v>
      </c>
      <c r="W1646" t="s">
        <v>7263</v>
      </c>
      <c r="X1646" t="s">
        <v>7284</v>
      </c>
      <c r="Y1646" t="s">
        <v>7265</v>
      </c>
      <c r="Z1646" t="s">
        <v>4830</v>
      </c>
      <c r="AA1646">
        <v>1.5</v>
      </c>
      <c r="AB1646" t="str" cm="1">
        <f t="array" ref="AB1646">_xlfn.LET(_xlpm.x,IFERROR(VALUE(Table2[[#This Row],[Response_Time_Hours]]),""),IF(_xlpm.x="","CHECK",_xlfn.IFS(_xlpm.x&lt;=1,"Immediate",_xlpm.x&lt;=6,"Fast",_xlpm.x&lt;=24,"Moderate",_xlpm.x&gt;24,"Delayed")))</f>
        <v>Fast</v>
      </c>
      <c r="AC1646">
        <v>2</v>
      </c>
      <c r="AD1646" t="str" cm="1">
        <f t="array" ref="AD1646">IF(Table2[[#This Row],[Interaction_Count_Final]]="","N/A",_xlfn.IFS(Table2[[#This Row],[Interaction_Count_Final]]&lt;=2,"Low",Table2[[#This Row],[Interaction_Count_Final]]&lt;=5,"Medium",Table2[[#This Row],[Interaction_Count_Final]]&gt;=6,"High",TRUE,"CHECK"))</f>
        <v>Low</v>
      </c>
      <c r="AE1646" t="s">
        <v>7273</v>
      </c>
      <c r="AF1646" t="b">
        <v>1</v>
      </c>
      <c r="AG1646" t="b">
        <v>1</v>
      </c>
      <c r="AH1646">
        <v>2050</v>
      </c>
      <c r="AI1646">
        <v>44943</v>
      </c>
      <c r="AJ1646" t="b">
        <v>1</v>
      </c>
      <c r="AK1646" t="e" cm="1">
        <f t="array" ref="AK1646">_xlfn.LET(
  _xlpm.txt,TRIM(Raw_Data!F1646),
  _xlpm.norm,SUBSTITUTE(SUBSTITUTE(_xlpm.txt,"-","/"),".","/"),
  _xlpm.p,_xlfn.TEXTSPLIT(_xlpm.norm,"/"),
  _xlpm.a,VALUE(INDEX(_xlpm.p,1)),
  _xlpm.b,VALUE(INDEX(_xlpm.p,2)),
  IF(AND(_xlpm.a&lt;=12,_xlpm.b&lt;=12),"REVIEW_AMBIGUOUS","OK")
)</f>
        <v>#REF!</v>
      </c>
    </row>
    <row r="1647" spans="1:37">
      <c r="A1647" t="s">
        <v>4831</v>
      </c>
      <c r="B1647" t="s">
        <v>4831</v>
      </c>
      <c r="C1647" t="b">
        <v>0</v>
      </c>
      <c r="D1647" t="s">
        <v>7257</v>
      </c>
      <c r="E1647" t="s">
        <v>4832</v>
      </c>
      <c r="F1647" t="s">
        <v>4832</v>
      </c>
      <c r="G1647" t="s">
        <v>7280</v>
      </c>
      <c r="H1647" t="s">
        <v>469</v>
      </c>
      <c r="I1647" t="s">
        <v>469</v>
      </c>
      <c r="J1647" t="s">
        <v>469</v>
      </c>
      <c r="K1647" t="s">
        <v>7319</v>
      </c>
      <c r="L1647" t="s">
        <v>71</v>
      </c>
      <c r="M1647">
        <f>IF(UPPER(TRIM(Table2[[#This Row],[Status_Clean]]))="CONVERTED",1,0)</f>
        <v>0</v>
      </c>
      <c r="N1647">
        <f>IF(ISNUMBER(MATCH(UPPER(TRIM(Table2[[#This Row],[Status_Clean]])),{"CONTACTED","QUALIFIED","CONVERTED"},0)),1,0)</f>
        <v>1</v>
      </c>
      <c r="O1647" cm="1">
        <f t="array" ref="O1647">_xlfn.SWITCH(UPPER(TRIM(Table2[[#This Row],[Status_Clean]])),"NEW",1,"CONTACTED",2,"QUALIFIED",3,"CONVERTED",4,"LOST",5,99)</f>
        <v>3</v>
      </c>
      <c r="P1647" t="s">
        <v>4833</v>
      </c>
      <c r="Q1647" t="s">
        <v>8456</v>
      </c>
      <c r="R1647" t="s">
        <v>8456</v>
      </c>
      <c r="S1647">
        <v>45043</v>
      </c>
      <c r="T1647" t="s">
        <v>7261</v>
      </c>
      <c r="U1647">
        <v>45043</v>
      </c>
      <c r="V1647" t="s">
        <v>7297</v>
      </c>
      <c r="W1647" t="s">
        <v>7263</v>
      </c>
      <c r="X1647" t="s">
        <v>7277</v>
      </c>
      <c r="Y1647" t="s">
        <v>7285</v>
      </c>
      <c r="Z1647" t="s">
        <v>1287</v>
      </c>
      <c r="AA1647">
        <v>64.800000000000011</v>
      </c>
      <c r="AB1647" t="str" cm="1">
        <f t="array" ref="AB1647">_xlfn.LET(_xlpm.x,IFERROR(VALUE(Table2[[#This Row],[Response_Time_Hours]]),""),IF(_xlpm.x="","CHECK",_xlfn.IFS(_xlpm.x&lt;=1,"Immediate",_xlpm.x&lt;=6,"Fast",_xlpm.x&lt;=24,"Moderate",_xlpm.x&gt;24,"Delayed")))</f>
        <v>Delayed</v>
      </c>
      <c r="AC1647">
        <v>24</v>
      </c>
      <c r="AD1647" t="str" cm="1">
        <f t="array" ref="AD1647">IF(Table2[[#This Row],[Interaction_Count_Final]]="","N/A",_xlfn.IFS(Table2[[#This Row],[Interaction_Count_Final]]&lt;=2,"Low",Table2[[#This Row],[Interaction_Count_Final]]&lt;=5,"Medium",Table2[[#This Row],[Interaction_Count_Final]]&gt;=6,"High",TRUE,"CHECK"))</f>
        <v>High</v>
      </c>
      <c r="AE1647" t="s">
        <v>7266</v>
      </c>
      <c r="AF1647" t="b">
        <v>1</v>
      </c>
      <c r="AG1647" t="b">
        <v>1</v>
      </c>
      <c r="AH1647">
        <v>2052</v>
      </c>
      <c r="AI1647">
        <v>45043</v>
      </c>
      <c r="AJ1647" t="b">
        <v>1</v>
      </c>
      <c r="AK1647" t="str" cm="1">
        <f t="array" ref="AK1647">_xlfn.LET(
  _xlpm.txt,TRIM(Raw_Data!F1647),
  _xlpm.norm,SUBSTITUTE(SUBSTITUTE(_xlpm.txt,"-","/"),".","/"),
  _xlpm.p,_xlfn.TEXTSPLIT(_xlpm.norm,"/"),
  _xlpm.a,VALUE(INDEX(_xlpm.p,1)),
  _xlpm.b,VALUE(INDEX(_xlpm.p,2)),
  IF(AND(_xlpm.a&lt;=12,_xlpm.b&lt;=12),"REVIEW_AMBIGUOUS","OK")
)</f>
        <v>OK</v>
      </c>
    </row>
    <row r="1648" spans="1:37">
      <c r="A1648" t="s">
        <v>4834</v>
      </c>
      <c r="B1648" t="s">
        <v>4834</v>
      </c>
      <c r="C1648" t="b">
        <v>0</v>
      </c>
      <c r="D1648" t="s">
        <v>7257</v>
      </c>
      <c r="E1648" t="s">
        <v>4835</v>
      </c>
      <c r="F1648" t="s">
        <v>4835</v>
      </c>
      <c r="G1648" t="s">
        <v>7268</v>
      </c>
      <c r="H1648" t="s">
        <v>792</v>
      </c>
      <c r="I1648" t="s">
        <v>792</v>
      </c>
      <c r="J1648" t="s">
        <v>792</v>
      </c>
      <c r="K1648" t="s">
        <v>250</v>
      </c>
      <c r="L1648" t="s">
        <v>250</v>
      </c>
      <c r="M1648">
        <f>IF(UPPER(TRIM(Table2[[#This Row],[Status_Clean]]))="CONVERTED",1,0)</f>
        <v>1</v>
      </c>
      <c r="N1648">
        <f>IF(ISNUMBER(MATCH(UPPER(TRIM(Table2[[#This Row],[Status_Clean]])),{"CONTACTED","QUALIFIED","CONVERTED"},0)),1,0)</f>
        <v>1</v>
      </c>
      <c r="O1648" cm="1">
        <f t="array" ref="O1648">_xlfn.SWITCH(UPPER(TRIM(Table2[[#This Row],[Status_Clean]])),"NEW",1,"CONTACTED",2,"QUALIFIED",3,"CONVERTED",4,"LOST",5,99)</f>
        <v>4</v>
      </c>
      <c r="P1648">
        <v>45148</v>
      </c>
      <c r="Q1648" t="s">
        <v>7695</v>
      </c>
      <c r="R1648" t="s">
        <v>7695</v>
      </c>
      <c r="S1648">
        <v>45148</v>
      </c>
      <c r="T1648" t="s">
        <v>7261</v>
      </c>
      <c r="U1648">
        <v>45148</v>
      </c>
      <c r="V1648" t="s">
        <v>7310</v>
      </c>
      <c r="W1648" t="s">
        <v>7263</v>
      </c>
      <c r="X1648" t="s">
        <v>7288</v>
      </c>
      <c r="Y1648" t="s">
        <v>7285</v>
      </c>
      <c r="Z1648">
        <v>28</v>
      </c>
      <c r="AA1648">
        <v>28</v>
      </c>
      <c r="AB1648" t="str" cm="1">
        <f t="array" ref="AB1648">_xlfn.LET(_xlpm.x,IFERROR(VALUE(Table2[[#This Row],[Response_Time_Hours]]),""),IF(_xlpm.x="","CHECK",_xlfn.IFS(_xlpm.x&lt;=1,"Immediate",_xlpm.x&lt;=6,"Fast",_xlpm.x&lt;=24,"Moderate",_xlpm.x&gt;24,"Delayed")))</f>
        <v>Delayed</v>
      </c>
      <c r="AC1648">
        <v>20</v>
      </c>
      <c r="AD1648" t="str" cm="1">
        <f t="array" ref="AD1648">IF(Table2[[#This Row],[Interaction_Count_Final]]="","N/A",_xlfn.IFS(Table2[[#This Row],[Interaction_Count_Final]]&lt;=2,"Low",Table2[[#This Row],[Interaction_Count_Final]]&lt;=5,"Medium",Table2[[#This Row],[Interaction_Count_Final]]&gt;=6,"High",TRUE,"CHECK"))</f>
        <v>High</v>
      </c>
      <c r="AE1648" t="s">
        <v>7266</v>
      </c>
      <c r="AF1648" t="b">
        <v>1</v>
      </c>
      <c r="AG1648" t="b">
        <v>1</v>
      </c>
      <c r="AH1648">
        <v>2053</v>
      </c>
      <c r="AI1648">
        <v>45148</v>
      </c>
      <c r="AJ1648" t="b">
        <v>1</v>
      </c>
      <c r="AK1648" t="e" cm="1">
        <f t="array" ref="AK1648">_xlfn.LET(
  _xlpm.txt,TRIM(Raw_Data!F1648),
  _xlpm.norm,SUBSTITUTE(SUBSTITUTE(_xlpm.txt,"-","/"),".","/"),
  _xlpm.p,_xlfn.TEXTSPLIT(_xlpm.norm,"/"),
  _xlpm.a,VALUE(INDEX(_xlpm.p,1)),
  _xlpm.b,VALUE(INDEX(_xlpm.p,2)),
  IF(AND(_xlpm.a&lt;=12,_xlpm.b&lt;=12),"REVIEW_AMBIGUOUS","OK")
)</f>
        <v>#REF!</v>
      </c>
    </row>
    <row r="1649" spans="1:37">
      <c r="A1649" t="s">
        <v>4836</v>
      </c>
      <c r="B1649" t="s">
        <v>4836</v>
      </c>
      <c r="C1649" t="b">
        <v>0</v>
      </c>
      <c r="D1649" t="s">
        <v>7257</v>
      </c>
      <c r="E1649" t="s">
        <v>4837</v>
      </c>
      <c r="F1649" t="s">
        <v>4837</v>
      </c>
      <c r="G1649" t="s">
        <v>7303</v>
      </c>
      <c r="H1649" t="s">
        <v>123</v>
      </c>
      <c r="I1649" t="s">
        <v>123</v>
      </c>
      <c r="J1649" t="s">
        <v>123</v>
      </c>
      <c r="K1649" t="s">
        <v>250</v>
      </c>
      <c r="L1649" t="s">
        <v>250</v>
      </c>
      <c r="M1649">
        <f>IF(UPPER(TRIM(Table2[[#This Row],[Status_Clean]]))="CONVERTED",1,0)</f>
        <v>1</v>
      </c>
      <c r="N1649">
        <f>IF(ISNUMBER(MATCH(UPPER(TRIM(Table2[[#This Row],[Status_Clean]])),{"CONTACTED","QUALIFIED","CONVERTED"},0)),1,0)</f>
        <v>1</v>
      </c>
      <c r="O1649" cm="1">
        <f t="array" ref="O1649">_xlfn.SWITCH(UPPER(TRIM(Table2[[#This Row],[Status_Clean]])),"NEW",1,"CONTACTED",2,"QUALIFIED",3,"CONVERTED",4,"LOST",5,99)</f>
        <v>4</v>
      </c>
      <c r="P1649">
        <v>45492</v>
      </c>
      <c r="Q1649" t="s">
        <v>8041</v>
      </c>
      <c r="R1649" t="s">
        <v>8041</v>
      </c>
      <c r="S1649">
        <v>45492</v>
      </c>
      <c r="T1649" t="s">
        <v>7261</v>
      </c>
      <c r="U1649">
        <v>45492</v>
      </c>
      <c r="V1649" t="s">
        <v>7305</v>
      </c>
      <c r="W1649" t="s">
        <v>7271</v>
      </c>
      <c r="X1649" t="s">
        <v>7288</v>
      </c>
      <c r="Y1649" t="s">
        <v>7312</v>
      </c>
      <c r="Z1649">
        <v>33</v>
      </c>
      <c r="AA1649">
        <v>33</v>
      </c>
      <c r="AB1649" t="str" cm="1">
        <f t="array" ref="AB1649">_xlfn.LET(_xlpm.x,IFERROR(VALUE(Table2[[#This Row],[Response_Time_Hours]]),""),IF(_xlpm.x="","CHECK",_xlfn.IFS(_xlpm.x&lt;=1,"Immediate",_xlpm.x&lt;=6,"Fast",_xlpm.x&lt;=24,"Moderate",_xlpm.x&gt;24,"Delayed")))</f>
        <v>Delayed</v>
      </c>
      <c r="AC1649">
        <v>12</v>
      </c>
      <c r="AD1649" t="str" cm="1">
        <f t="array" ref="AD1649">IF(Table2[[#This Row],[Interaction_Count_Final]]="","N/A",_xlfn.IFS(Table2[[#This Row],[Interaction_Count_Final]]&lt;=2,"Low",Table2[[#This Row],[Interaction_Count_Final]]&lt;=5,"Medium",Table2[[#This Row],[Interaction_Count_Final]]&gt;=6,"High",TRUE,"CHECK"))</f>
        <v>High</v>
      </c>
      <c r="AE1649" t="s">
        <v>7266</v>
      </c>
      <c r="AF1649" t="b">
        <v>1</v>
      </c>
      <c r="AG1649" t="b">
        <v>1</v>
      </c>
      <c r="AH1649">
        <v>2054</v>
      </c>
      <c r="AI1649">
        <v>45492</v>
      </c>
      <c r="AJ1649" t="b">
        <v>1</v>
      </c>
      <c r="AK1649" t="e" cm="1">
        <f t="array" ref="AK1649">_xlfn.LET(
  _xlpm.txt,TRIM(Raw_Data!F1649),
  _xlpm.norm,SUBSTITUTE(SUBSTITUTE(_xlpm.txt,"-","/"),".","/"),
  _xlpm.p,_xlfn.TEXTSPLIT(_xlpm.norm,"/"),
  _xlpm.a,VALUE(INDEX(_xlpm.p,1)),
  _xlpm.b,VALUE(INDEX(_xlpm.p,2)),
  IF(AND(_xlpm.a&lt;=12,_xlpm.b&lt;=12),"REVIEW_AMBIGUOUS","OK")
)</f>
        <v>#REF!</v>
      </c>
    </row>
    <row r="1650" spans="1:37">
      <c r="A1650" t="s">
        <v>4838</v>
      </c>
      <c r="B1650" t="s">
        <v>4838</v>
      </c>
      <c r="C1650" t="b">
        <v>0</v>
      </c>
      <c r="D1650" t="s">
        <v>7257</v>
      </c>
      <c r="E1650" t="s">
        <v>4839</v>
      </c>
      <c r="F1650" t="s">
        <v>4839</v>
      </c>
      <c r="G1650" t="s">
        <v>7274</v>
      </c>
      <c r="H1650" t="s">
        <v>248</v>
      </c>
      <c r="I1650" t="s">
        <v>248</v>
      </c>
      <c r="J1650" t="s">
        <v>1356</v>
      </c>
      <c r="K1650" t="s">
        <v>125</v>
      </c>
      <c r="L1650" t="s">
        <v>125</v>
      </c>
      <c r="M1650">
        <f>IF(UPPER(TRIM(Table2[[#This Row],[Status_Clean]]))="CONVERTED",1,0)</f>
        <v>0</v>
      </c>
      <c r="N1650">
        <f>IF(ISNUMBER(MATCH(UPPER(TRIM(Table2[[#This Row],[Status_Clean]])),{"CONTACTED","QUALIFIED","CONVERTED"},0)),1,0)</f>
        <v>1</v>
      </c>
      <c r="O1650" cm="1">
        <f t="array" ref="O1650">_xlfn.SWITCH(UPPER(TRIM(Table2[[#This Row],[Status_Clean]])),"NEW",1,"CONTACTED",2,"QUALIFIED",3,"CONVERTED",4,"LOST",5,99)</f>
        <v>2</v>
      </c>
      <c r="P1650">
        <v>45567</v>
      </c>
      <c r="Q1650" t="s">
        <v>8450</v>
      </c>
      <c r="R1650" t="s">
        <v>8450</v>
      </c>
      <c r="S1650">
        <v>45567</v>
      </c>
      <c r="T1650" t="s">
        <v>7261</v>
      </c>
      <c r="U1650">
        <v>45567</v>
      </c>
      <c r="V1650" t="s">
        <v>7270</v>
      </c>
      <c r="W1650" t="s">
        <v>7271</v>
      </c>
      <c r="X1650" t="s">
        <v>7264</v>
      </c>
      <c r="Y1650" t="s">
        <v>7272</v>
      </c>
      <c r="Z1650" t="s">
        <v>4840</v>
      </c>
      <c r="AA1650">
        <v>16.600000000000001</v>
      </c>
      <c r="AB1650" t="str" cm="1">
        <f t="array" ref="AB1650">_xlfn.LET(_xlpm.x,IFERROR(VALUE(Table2[[#This Row],[Response_Time_Hours]]),""),IF(_xlpm.x="","CHECK",_xlfn.IFS(_xlpm.x&lt;=1,"Immediate",_xlpm.x&lt;=6,"Fast",_xlpm.x&lt;=24,"Moderate",_xlpm.x&gt;24,"Delayed")))</f>
        <v>Moderate</v>
      </c>
      <c r="AC1650">
        <v>10</v>
      </c>
      <c r="AD1650" t="str" cm="1">
        <f t="array" ref="AD1650">IF(Table2[[#This Row],[Interaction_Count_Final]]="","N/A",_xlfn.IFS(Table2[[#This Row],[Interaction_Count_Final]]&lt;=2,"Low",Table2[[#This Row],[Interaction_Count_Final]]&lt;=5,"Medium",Table2[[#This Row],[Interaction_Count_Final]]&gt;=6,"High",TRUE,"CHECK"))</f>
        <v>High</v>
      </c>
      <c r="AE1650" t="s">
        <v>7266</v>
      </c>
      <c r="AF1650" t="b">
        <v>1</v>
      </c>
      <c r="AG1650" t="b">
        <v>1</v>
      </c>
      <c r="AH1650">
        <v>2055</v>
      </c>
      <c r="AI1650">
        <v>45567</v>
      </c>
      <c r="AJ1650" t="b">
        <v>1</v>
      </c>
      <c r="AK1650" t="e" cm="1">
        <f t="array" ref="AK1650">_xlfn.LET(
  _xlpm.txt,TRIM(Raw_Data!F1650),
  _xlpm.norm,SUBSTITUTE(SUBSTITUTE(_xlpm.txt,"-","/"),".","/"),
  _xlpm.p,_xlfn.TEXTSPLIT(_xlpm.norm,"/"),
  _xlpm.a,VALUE(INDEX(_xlpm.p,1)),
  _xlpm.b,VALUE(INDEX(_xlpm.p,2)),
  IF(AND(_xlpm.a&lt;=12,_xlpm.b&lt;=12),"REVIEW_AMBIGUOUS","OK")
)</f>
        <v>#REF!</v>
      </c>
    </row>
    <row r="1651" spans="1:37">
      <c r="A1651" t="s">
        <v>4841</v>
      </c>
      <c r="B1651" t="s">
        <v>4841</v>
      </c>
      <c r="C1651" t="b">
        <v>1</v>
      </c>
      <c r="D1651" t="s">
        <v>7257</v>
      </c>
      <c r="E1651" t="s">
        <v>4842</v>
      </c>
      <c r="F1651" t="s">
        <v>4842</v>
      </c>
      <c r="G1651" t="s">
        <v>7258</v>
      </c>
      <c r="H1651" t="s">
        <v>106</v>
      </c>
      <c r="I1651" t="s">
        <v>106</v>
      </c>
      <c r="J1651" t="s">
        <v>106</v>
      </c>
      <c r="K1651" t="s">
        <v>250</v>
      </c>
      <c r="L1651" t="s">
        <v>250</v>
      </c>
      <c r="M1651">
        <f>IF(UPPER(TRIM(Table2[[#This Row],[Status_Clean]]))="CONVERTED",1,0)</f>
        <v>1</v>
      </c>
      <c r="N1651">
        <f>IF(ISNUMBER(MATCH(UPPER(TRIM(Table2[[#This Row],[Status_Clean]])),{"CONTACTED","QUALIFIED","CONVERTED"},0)),1,0)</f>
        <v>1</v>
      </c>
      <c r="O1651" cm="1">
        <f t="array" ref="O1651">_xlfn.SWITCH(UPPER(TRIM(Table2[[#This Row],[Status_Clean]])),"NEW",1,"CONTACTED",2,"QUALIFIED",3,"CONVERTED",4,"LOST",5,99)</f>
        <v>4</v>
      </c>
      <c r="P1651" t="s">
        <v>4843</v>
      </c>
      <c r="Q1651" t="s">
        <v>7422</v>
      </c>
      <c r="R1651" t="s">
        <v>7422</v>
      </c>
      <c r="S1651">
        <v>45305</v>
      </c>
      <c r="T1651" t="s">
        <v>7261</v>
      </c>
      <c r="U1651">
        <v>45305</v>
      </c>
      <c r="V1651" t="s">
        <v>7317</v>
      </c>
      <c r="W1651" t="s">
        <v>7271</v>
      </c>
      <c r="X1651" t="s">
        <v>7284</v>
      </c>
      <c r="Y1651" t="s">
        <v>7293</v>
      </c>
      <c r="Z1651" t="s">
        <v>732</v>
      </c>
      <c r="AA1651">
        <v>67.199999999999989</v>
      </c>
      <c r="AB1651" t="str" cm="1">
        <f t="array" ref="AB1651">_xlfn.LET(_xlpm.x,IFERROR(VALUE(Table2[[#This Row],[Response_Time_Hours]]),""),IF(_xlpm.x="","CHECK",_xlfn.IFS(_xlpm.x&lt;=1,"Immediate",_xlpm.x&lt;=6,"Fast",_xlpm.x&lt;=24,"Moderate",_xlpm.x&gt;24,"Delayed")))</f>
        <v>Delayed</v>
      </c>
      <c r="AC1651">
        <v>32</v>
      </c>
      <c r="AD1651" t="str" cm="1">
        <f t="array" ref="AD1651">IF(Table2[[#This Row],[Interaction_Count_Final]]="","N/A",_xlfn.IFS(Table2[[#This Row],[Interaction_Count_Final]]&lt;=2,"Low",Table2[[#This Row],[Interaction_Count_Final]]&lt;=5,"Medium",Table2[[#This Row],[Interaction_Count_Final]]&gt;=6,"High",TRUE,"CHECK"))</f>
        <v>High</v>
      </c>
      <c r="AE1651" t="s">
        <v>7266</v>
      </c>
      <c r="AF1651" t="b">
        <v>1</v>
      </c>
      <c r="AG1651" t="b">
        <v>1</v>
      </c>
      <c r="AH1651">
        <v>2056</v>
      </c>
      <c r="AI1651">
        <v>45305</v>
      </c>
      <c r="AJ1651" t="b">
        <v>1</v>
      </c>
      <c r="AK1651" t="str" cm="1">
        <f t="array" ref="AK1651">_xlfn.LET(
  _xlpm.txt,TRIM(Raw_Data!F1651),
  _xlpm.norm,SUBSTITUTE(SUBSTITUTE(_xlpm.txt,"-","/"),".","/"),
  _xlpm.p,_xlfn.TEXTSPLIT(_xlpm.norm,"/"),
  _xlpm.a,VALUE(INDEX(_xlpm.p,1)),
  _xlpm.b,VALUE(INDEX(_xlpm.p,2)),
  IF(AND(_xlpm.a&lt;=12,_xlpm.b&lt;=12),"REVIEW_AMBIGUOUS","OK")
)</f>
        <v>OK</v>
      </c>
    </row>
    <row r="1652" spans="1:37">
      <c r="A1652" t="s">
        <v>4844</v>
      </c>
      <c r="B1652" t="s">
        <v>4844</v>
      </c>
      <c r="C1652" t="b">
        <v>0</v>
      </c>
      <c r="D1652" t="s">
        <v>7257</v>
      </c>
      <c r="E1652" t="s">
        <v>8457</v>
      </c>
      <c r="F1652" t="s">
        <v>8457</v>
      </c>
      <c r="G1652" t="s">
        <v>7268</v>
      </c>
      <c r="H1652" t="s">
        <v>374</v>
      </c>
      <c r="I1652" t="s">
        <v>374</v>
      </c>
      <c r="J1652" t="s">
        <v>7308</v>
      </c>
      <c r="K1652" t="s">
        <v>125</v>
      </c>
      <c r="L1652" t="s">
        <v>125</v>
      </c>
      <c r="M1652">
        <f>IF(UPPER(TRIM(Table2[[#This Row],[Status_Clean]]))="CONVERTED",1,0)</f>
        <v>0</v>
      </c>
      <c r="N1652">
        <f>IF(ISNUMBER(MATCH(UPPER(TRIM(Table2[[#This Row],[Status_Clean]])),{"CONTACTED","QUALIFIED","CONVERTED"},0)),1,0)</f>
        <v>1</v>
      </c>
      <c r="O1652" cm="1">
        <f t="array" ref="O1652">_xlfn.SWITCH(UPPER(TRIM(Table2[[#This Row],[Status_Clean]])),"NEW",1,"CONTACTED",2,"QUALIFIED",3,"CONVERTED",4,"LOST",5,99)</f>
        <v>2</v>
      </c>
      <c r="P1652" t="s">
        <v>4846</v>
      </c>
      <c r="Q1652" t="s">
        <v>4846</v>
      </c>
      <c r="R1652" t="s">
        <v>4846</v>
      </c>
      <c r="S1652">
        <v>45501</v>
      </c>
      <c r="T1652" t="s">
        <v>7261</v>
      </c>
      <c r="U1652">
        <v>45501</v>
      </c>
      <c r="V1652" t="s">
        <v>7305</v>
      </c>
      <c r="W1652" t="s">
        <v>7271</v>
      </c>
      <c r="X1652" t="s">
        <v>7288</v>
      </c>
      <c r="Y1652" t="s">
        <v>7293</v>
      </c>
      <c r="Z1652" t="s">
        <v>4847</v>
      </c>
      <c r="AA1652">
        <v>34.9</v>
      </c>
      <c r="AB1652" t="str" cm="1">
        <f t="array" ref="AB1652">_xlfn.LET(_xlpm.x,IFERROR(VALUE(Table2[[#This Row],[Response_Time_Hours]]),""),IF(_xlpm.x="","CHECK",_xlfn.IFS(_xlpm.x&lt;=1,"Immediate",_xlpm.x&lt;=6,"Fast",_xlpm.x&lt;=24,"Moderate",_xlpm.x&gt;24,"Delayed")))</f>
        <v>Delayed</v>
      </c>
      <c r="AC1652">
        <v>41</v>
      </c>
      <c r="AD1652" t="str" cm="1">
        <f t="array" ref="AD1652">IF(Table2[[#This Row],[Interaction_Count_Final]]="","N/A",_xlfn.IFS(Table2[[#This Row],[Interaction_Count_Final]]&lt;=2,"Low",Table2[[#This Row],[Interaction_Count_Final]]&lt;=5,"Medium",Table2[[#This Row],[Interaction_Count_Final]]&gt;=6,"High",TRUE,"CHECK"))</f>
        <v>High</v>
      </c>
      <c r="AE1652" t="s">
        <v>7266</v>
      </c>
      <c r="AF1652" t="b">
        <v>1</v>
      </c>
      <c r="AG1652" t="b">
        <v>1</v>
      </c>
      <c r="AH1652">
        <v>2057</v>
      </c>
      <c r="AI1652">
        <v>45501</v>
      </c>
      <c r="AJ1652" t="b">
        <v>1</v>
      </c>
      <c r="AK1652" t="str" cm="1">
        <f t="array" ref="AK1652">_xlfn.LET(
  _xlpm.txt,TRIM(Raw_Data!F1652),
  _xlpm.norm,SUBSTITUTE(SUBSTITUTE(_xlpm.txt,"-","/"),".","/"),
  _xlpm.p,_xlfn.TEXTSPLIT(_xlpm.norm,"/"),
  _xlpm.a,VALUE(INDEX(_xlpm.p,1)),
  _xlpm.b,VALUE(INDEX(_xlpm.p,2)),
  IF(AND(_xlpm.a&lt;=12,_xlpm.b&lt;=12),"REVIEW_AMBIGUOUS","OK")
)</f>
        <v>OK</v>
      </c>
    </row>
    <row r="1653" spans="1:37">
      <c r="A1653" t="s">
        <v>4848</v>
      </c>
      <c r="B1653" t="s">
        <v>4848</v>
      </c>
      <c r="C1653" t="b">
        <v>0</v>
      </c>
      <c r="D1653" t="s">
        <v>7257</v>
      </c>
      <c r="E1653" t="s">
        <v>4849</v>
      </c>
      <c r="F1653" t="s">
        <v>4849</v>
      </c>
      <c r="G1653" t="s">
        <v>7280</v>
      </c>
      <c r="H1653" t="s">
        <v>123</v>
      </c>
      <c r="I1653" t="s">
        <v>123</v>
      </c>
      <c r="J1653" t="s">
        <v>123</v>
      </c>
      <c r="K1653" t="s">
        <v>7281</v>
      </c>
      <c r="L1653" t="s">
        <v>125</v>
      </c>
      <c r="M1653">
        <f>IF(UPPER(TRIM(Table2[[#This Row],[Status_Clean]]))="CONVERTED",1,0)</f>
        <v>0</v>
      </c>
      <c r="N1653">
        <f>IF(ISNUMBER(MATCH(UPPER(TRIM(Table2[[#This Row],[Status_Clean]])),{"CONTACTED","QUALIFIED","CONVERTED"},0)),1,0)</f>
        <v>1</v>
      </c>
      <c r="O1653" cm="1">
        <f t="array" ref="O1653">_xlfn.SWITCH(UPPER(TRIM(Table2[[#This Row],[Status_Clean]])),"NEW",1,"CONTACTED",2,"QUALIFIED",3,"CONVERTED",4,"LOST",5,99)</f>
        <v>2</v>
      </c>
      <c r="P1653">
        <v>45334</v>
      </c>
      <c r="Q1653" t="s">
        <v>7356</v>
      </c>
      <c r="R1653" t="s">
        <v>7356</v>
      </c>
      <c r="S1653">
        <v>45334</v>
      </c>
      <c r="T1653" t="s">
        <v>7261</v>
      </c>
      <c r="U1653">
        <v>45334</v>
      </c>
      <c r="V1653" t="s">
        <v>7283</v>
      </c>
      <c r="W1653" t="s">
        <v>7271</v>
      </c>
      <c r="X1653" t="s">
        <v>7284</v>
      </c>
      <c r="Y1653" t="s">
        <v>7298</v>
      </c>
      <c r="Z1653">
        <v>24</v>
      </c>
      <c r="AA1653">
        <v>24</v>
      </c>
      <c r="AB1653" t="str" cm="1">
        <f t="array" ref="AB1653">_xlfn.LET(_xlpm.x,IFERROR(VALUE(Table2[[#This Row],[Response_Time_Hours]]),""),IF(_xlpm.x="","CHECK",_xlfn.IFS(_xlpm.x&lt;=1,"Immediate",_xlpm.x&lt;=6,"Fast",_xlpm.x&lt;=24,"Moderate",_xlpm.x&gt;24,"Delayed")))</f>
        <v>Moderate</v>
      </c>
      <c r="AC1653">
        <v>13</v>
      </c>
      <c r="AD1653" t="str" cm="1">
        <f t="array" ref="AD1653">IF(Table2[[#This Row],[Interaction_Count_Final]]="","N/A",_xlfn.IFS(Table2[[#This Row],[Interaction_Count_Final]]&lt;=2,"Low",Table2[[#This Row],[Interaction_Count_Final]]&lt;=5,"Medium",Table2[[#This Row],[Interaction_Count_Final]]&gt;=6,"High",TRUE,"CHECK"))</f>
        <v>High</v>
      </c>
      <c r="AE1653" t="s">
        <v>7289</v>
      </c>
      <c r="AF1653" t="b">
        <v>1</v>
      </c>
      <c r="AG1653" t="b">
        <v>1</v>
      </c>
      <c r="AH1653">
        <v>2058</v>
      </c>
      <c r="AI1653">
        <v>45334</v>
      </c>
      <c r="AJ1653" t="b">
        <v>1</v>
      </c>
      <c r="AK1653" t="e" cm="1">
        <f t="array" ref="AK1653">_xlfn.LET(
  _xlpm.txt,TRIM(Raw_Data!F1653),
  _xlpm.norm,SUBSTITUTE(SUBSTITUTE(_xlpm.txt,"-","/"),".","/"),
  _xlpm.p,_xlfn.TEXTSPLIT(_xlpm.norm,"/"),
  _xlpm.a,VALUE(INDEX(_xlpm.p,1)),
  _xlpm.b,VALUE(INDEX(_xlpm.p,2)),
  IF(AND(_xlpm.a&lt;=12,_xlpm.b&lt;=12),"REVIEW_AMBIGUOUS","OK")
)</f>
        <v>#REF!</v>
      </c>
    </row>
    <row r="1654" spans="1:37">
      <c r="A1654" t="s">
        <v>4850</v>
      </c>
      <c r="B1654" t="s">
        <v>4850</v>
      </c>
      <c r="C1654" t="b">
        <v>0</v>
      </c>
      <c r="D1654" t="s">
        <v>7257</v>
      </c>
      <c r="E1654" t="s">
        <v>8458</v>
      </c>
      <c r="F1654" t="s">
        <v>8458</v>
      </c>
      <c r="G1654" t="s">
        <v>7280</v>
      </c>
      <c r="H1654" t="s">
        <v>600</v>
      </c>
      <c r="I1654" t="s">
        <v>600</v>
      </c>
      <c r="J1654" t="s">
        <v>254</v>
      </c>
      <c r="K1654" t="s">
        <v>7281</v>
      </c>
      <c r="L1654" t="s">
        <v>125</v>
      </c>
      <c r="M1654">
        <f>IF(UPPER(TRIM(Table2[[#This Row],[Status_Clean]]))="CONVERTED",1,0)</f>
        <v>0</v>
      </c>
      <c r="N1654">
        <f>IF(ISNUMBER(MATCH(UPPER(TRIM(Table2[[#This Row],[Status_Clean]])),{"CONTACTED","QUALIFIED","CONVERTED"},0)),1,0)</f>
        <v>1</v>
      </c>
      <c r="O1654" cm="1">
        <f t="array" ref="O1654">_xlfn.SWITCH(UPPER(TRIM(Table2[[#This Row],[Status_Clean]])),"NEW",1,"CONTACTED",2,"QUALIFIED",3,"CONVERTED",4,"LOST",5,99)</f>
        <v>2</v>
      </c>
      <c r="P1654">
        <v>45060</v>
      </c>
      <c r="Q1654" t="s">
        <v>7571</v>
      </c>
      <c r="R1654" t="s">
        <v>7571</v>
      </c>
      <c r="S1654">
        <v>45060</v>
      </c>
      <c r="T1654" t="s">
        <v>7261</v>
      </c>
      <c r="U1654">
        <v>45060</v>
      </c>
      <c r="V1654" t="s">
        <v>7314</v>
      </c>
      <c r="W1654" t="s">
        <v>7263</v>
      </c>
      <c r="X1654" t="s">
        <v>7277</v>
      </c>
      <c r="Y1654" t="s">
        <v>7293</v>
      </c>
      <c r="Z1654" t="s">
        <v>887</v>
      </c>
      <c r="AA1654">
        <v>26.400000000000002</v>
      </c>
      <c r="AB1654" t="str" cm="1">
        <f t="array" ref="AB1654">_xlfn.LET(_xlpm.x,IFERROR(VALUE(Table2[[#This Row],[Response_Time_Hours]]),""),IF(_xlpm.x="","CHECK",_xlfn.IFS(_xlpm.x&lt;=1,"Immediate",_xlpm.x&lt;=6,"Fast",_xlpm.x&lt;=24,"Moderate",_xlpm.x&gt;24,"Delayed")))</f>
        <v>Delayed</v>
      </c>
      <c r="AC1654">
        <v>24</v>
      </c>
      <c r="AD1654" t="str" cm="1">
        <f t="array" ref="AD1654">IF(Table2[[#This Row],[Interaction_Count_Final]]="","N/A",_xlfn.IFS(Table2[[#This Row],[Interaction_Count_Final]]&lt;=2,"Low",Table2[[#This Row],[Interaction_Count_Final]]&lt;=5,"Medium",Table2[[#This Row],[Interaction_Count_Final]]&gt;=6,"High",TRUE,"CHECK"))</f>
        <v>High</v>
      </c>
      <c r="AE1654" t="s">
        <v>7266</v>
      </c>
      <c r="AF1654" t="b">
        <v>1</v>
      </c>
      <c r="AG1654" t="b">
        <v>1</v>
      </c>
      <c r="AH1654">
        <v>2059</v>
      </c>
      <c r="AI1654">
        <v>45060</v>
      </c>
      <c r="AJ1654" t="b">
        <v>1</v>
      </c>
      <c r="AK1654" t="e" cm="1">
        <f t="array" ref="AK1654">_xlfn.LET(
  _xlpm.txt,TRIM(Raw_Data!F1654),
  _xlpm.norm,SUBSTITUTE(SUBSTITUTE(_xlpm.txt,"-","/"),".","/"),
  _xlpm.p,_xlfn.TEXTSPLIT(_xlpm.norm,"/"),
  _xlpm.a,VALUE(INDEX(_xlpm.p,1)),
  _xlpm.b,VALUE(INDEX(_xlpm.p,2)),
  IF(AND(_xlpm.a&lt;=12,_xlpm.b&lt;=12),"REVIEW_AMBIGUOUS","OK")
)</f>
        <v>#REF!</v>
      </c>
    </row>
    <row r="1655" spans="1:37">
      <c r="A1655" t="s">
        <v>4852</v>
      </c>
      <c r="B1655" t="s">
        <v>4852</v>
      </c>
      <c r="C1655" t="b">
        <v>0</v>
      </c>
      <c r="D1655" t="s">
        <v>7257</v>
      </c>
      <c r="E1655" t="s">
        <v>4853</v>
      </c>
      <c r="F1655" t="s">
        <v>4853</v>
      </c>
      <c r="G1655" t="s">
        <v>7274</v>
      </c>
      <c r="H1655" t="s">
        <v>363</v>
      </c>
      <c r="I1655" t="s">
        <v>363</v>
      </c>
      <c r="J1655" t="s">
        <v>363</v>
      </c>
      <c r="K1655" t="s">
        <v>7319</v>
      </c>
      <c r="L1655" t="s">
        <v>71</v>
      </c>
      <c r="M1655">
        <f>IF(UPPER(TRIM(Table2[[#This Row],[Status_Clean]]))="CONVERTED",1,0)</f>
        <v>0</v>
      </c>
      <c r="N1655">
        <f>IF(ISNUMBER(MATCH(UPPER(TRIM(Table2[[#This Row],[Status_Clean]])),{"CONTACTED","QUALIFIED","CONVERTED"},0)),1,0)</f>
        <v>1</v>
      </c>
      <c r="O1655" cm="1">
        <f t="array" ref="O1655">_xlfn.SWITCH(UPPER(TRIM(Table2[[#This Row],[Status_Clean]])),"NEW",1,"CONTACTED",2,"QUALIFIED",3,"CONVERTED",4,"LOST",5,99)</f>
        <v>3</v>
      </c>
      <c r="P1655" t="s">
        <v>890</v>
      </c>
      <c r="Q1655" t="s">
        <v>890</v>
      </c>
      <c r="R1655" t="s">
        <v>890</v>
      </c>
      <c r="S1655">
        <v>45456</v>
      </c>
      <c r="T1655" t="s">
        <v>7261</v>
      </c>
      <c r="U1655">
        <v>45456</v>
      </c>
      <c r="V1655" t="s">
        <v>7276</v>
      </c>
      <c r="W1655" t="s">
        <v>7271</v>
      </c>
      <c r="X1655" t="s">
        <v>7277</v>
      </c>
      <c r="Y1655" t="s">
        <v>7285</v>
      </c>
      <c r="Z1655" t="s">
        <v>1095</v>
      </c>
      <c r="AA1655">
        <v>52.800000000000004</v>
      </c>
      <c r="AB1655" t="str" cm="1">
        <f t="array" ref="AB1655">_xlfn.LET(_xlpm.x,IFERROR(VALUE(Table2[[#This Row],[Response_Time_Hours]]),""),IF(_xlpm.x="","CHECK",_xlfn.IFS(_xlpm.x&lt;=1,"Immediate",_xlpm.x&lt;=6,"Fast",_xlpm.x&lt;=24,"Moderate",_xlpm.x&gt;24,"Delayed")))</f>
        <v>Delayed</v>
      </c>
      <c r="AC1655">
        <v>43</v>
      </c>
      <c r="AD1655" t="str" cm="1">
        <f t="array" ref="AD1655">IF(Table2[[#This Row],[Interaction_Count_Final]]="","N/A",_xlfn.IFS(Table2[[#This Row],[Interaction_Count_Final]]&lt;=2,"Low",Table2[[#This Row],[Interaction_Count_Final]]&lt;=5,"Medium",Table2[[#This Row],[Interaction_Count_Final]]&gt;=6,"High",TRUE,"CHECK"))</f>
        <v>High</v>
      </c>
      <c r="AE1655" t="s">
        <v>7289</v>
      </c>
      <c r="AF1655" t="b">
        <v>1</v>
      </c>
      <c r="AG1655" t="b">
        <v>1</v>
      </c>
      <c r="AH1655">
        <v>2060</v>
      </c>
      <c r="AI1655">
        <v>45456</v>
      </c>
      <c r="AJ1655" t="b">
        <v>1</v>
      </c>
      <c r="AK1655" t="str" cm="1">
        <f t="array" ref="AK1655">_xlfn.LET(
  _xlpm.txt,TRIM(Raw_Data!F1655),
  _xlpm.norm,SUBSTITUTE(SUBSTITUTE(_xlpm.txt,"-","/"),".","/"),
  _xlpm.p,_xlfn.TEXTSPLIT(_xlpm.norm,"/"),
  _xlpm.a,VALUE(INDEX(_xlpm.p,1)),
  _xlpm.b,VALUE(INDEX(_xlpm.p,2)),
  IF(AND(_xlpm.a&lt;=12,_xlpm.b&lt;=12),"REVIEW_AMBIGUOUS","OK")
)</f>
        <v>OK</v>
      </c>
    </row>
    <row r="1656" spans="1:37">
      <c r="A1656" t="s">
        <v>4854</v>
      </c>
      <c r="B1656" t="s">
        <v>4854</v>
      </c>
      <c r="C1656" t="b">
        <v>0</v>
      </c>
      <c r="D1656" t="s">
        <v>7257</v>
      </c>
      <c r="E1656" t="s">
        <v>4855</v>
      </c>
      <c r="F1656" t="s">
        <v>4855</v>
      </c>
      <c r="G1656" t="s">
        <v>7274</v>
      </c>
      <c r="H1656" t="s">
        <v>69</v>
      </c>
      <c r="I1656" t="s">
        <v>69</v>
      </c>
      <c r="J1656" t="s">
        <v>69</v>
      </c>
      <c r="K1656" t="s">
        <v>250</v>
      </c>
      <c r="L1656" t="s">
        <v>250</v>
      </c>
      <c r="M1656">
        <f>IF(UPPER(TRIM(Table2[[#This Row],[Status_Clean]]))="CONVERTED",1,0)</f>
        <v>1</v>
      </c>
      <c r="N1656">
        <f>IF(ISNUMBER(MATCH(UPPER(TRIM(Table2[[#This Row],[Status_Clean]])),{"CONTACTED","QUALIFIED","CONVERTED"},0)),1,0)</f>
        <v>1</v>
      </c>
      <c r="O1656" cm="1">
        <f t="array" ref="O1656">_xlfn.SWITCH(UPPER(TRIM(Table2[[#This Row],[Status_Clean]])),"NEW",1,"CONTACTED",2,"QUALIFIED",3,"CONVERTED",4,"LOST",5,99)</f>
        <v>4</v>
      </c>
      <c r="P1656" t="s">
        <v>4856</v>
      </c>
      <c r="Q1656" t="s">
        <v>8459</v>
      </c>
      <c r="R1656" t="s">
        <v>8459</v>
      </c>
      <c r="S1656">
        <v>45367</v>
      </c>
      <c r="T1656" t="s">
        <v>7261</v>
      </c>
      <c r="U1656">
        <v>45367</v>
      </c>
      <c r="V1656" t="s">
        <v>7295</v>
      </c>
      <c r="W1656" t="s">
        <v>7271</v>
      </c>
      <c r="X1656" t="s">
        <v>7284</v>
      </c>
      <c r="Y1656" t="s">
        <v>7278</v>
      </c>
      <c r="Z1656" t="s">
        <v>4020</v>
      </c>
      <c r="AA1656">
        <v>24.7</v>
      </c>
      <c r="AB1656" t="str" cm="1">
        <f t="array" ref="AB1656">_xlfn.LET(_xlpm.x,IFERROR(VALUE(Table2[[#This Row],[Response_Time_Hours]]),""),IF(_xlpm.x="","CHECK",_xlfn.IFS(_xlpm.x&lt;=1,"Immediate",_xlpm.x&lt;=6,"Fast",_xlpm.x&lt;=24,"Moderate",_xlpm.x&gt;24,"Delayed")))</f>
        <v>Delayed</v>
      </c>
      <c r="AC1656">
        <v>47</v>
      </c>
      <c r="AD1656" t="str" cm="1">
        <f t="array" ref="AD1656">IF(Table2[[#This Row],[Interaction_Count_Final]]="","N/A",_xlfn.IFS(Table2[[#This Row],[Interaction_Count_Final]]&lt;=2,"Low",Table2[[#This Row],[Interaction_Count_Final]]&lt;=5,"Medium",Table2[[#This Row],[Interaction_Count_Final]]&gt;=6,"High",TRUE,"CHECK"))</f>
        <v>High</v>
      </c>
      <c r="AE1656" t="s">
        <v>7266</v>
      </c>
      <c r="AF1656" t="b">
        <v>1</v>
      </c>
      <c r="AG1656" t="b">
        <v>1</v>
      </c>
      <c r="AH1656">
        <v>2061</v>
      </c>
      <c r="AI1656">
        <v>45367</v>
      </c>
      <c r="AJ1656" t="b">
        <v>1</v>
      </c>
      <c r="AK1656" t="str" cm="1">
        <f t="array" ref="AK1656">_xlfn.LET(
  _xlpm.txt,TRIM(Raw_Data!F1656),
  _xlpm.norm,SUBSTITUTE(SUBSTITUTE(_xlpm.txt,"-","/"),".","/"),
  _xlpm.p,_xlfn.TEXTSPLIT(_xlpm.norm,"/"),
  _xlpm.a,VALUE(INDEX(_xlpm.p,1)),
  _xlpm.b,VALUE(INDEX(_xlpm.p,2)),
  IF(AND(_xlpm.a&lt;=12,_xlpm.b&lt;=12),"REVIEW_AMBIGUOUS","OK")
)</f>
        <v>OK</v>
      </c>
    </row>
    <row r="1657" spans="1:37">
      <c r="A1657" t="s">
        <v>4857</v>
      </c>
      <c r="B1657" t="s">
        <v>4857</v>
      </c>
      <c r="C1657" t="b">
        <v>0</v>
      </c>
      <c r="D1657" t="s">
        <v>7257</v>
      </c>
      <c r="E1657" t="s">
        <v>4858</v>
      </c>
      <c r="F1657" t="s">
        <v>4858</v>
      </c>
      <c r="G1657" t="s">
        <v>7268</v>
      </c>
      <c r="H1657" t="s">
        <v>7396</v>
      </c>
      <c r="I1657" t="s">
        <v>7396</v>
      </c>
      <c r="J1657" t="s">
        <v>469</v>
      </c>
      <c r="K1657" t="s">
        <v>7281</v>
      </c>
      <c r="L1657" t="s">
        <v>125</v>
      </c>
      <c r="M1657">
        <f>IF(UPPER(TRIM(Table2[[#This Row],[Status_Clean]]))="CONVERTED",1,0)</f>
        <v>0</v>
      </c>
      <c r="N1657">
        <f>IF(ISNUMBER(MATCH(UPPER(TRIM(Table2[[#This Row],[Status_Clean]])),{"CONTACTED","QUALIFIED","CONVERTED"},0)),1,0)</f>
        <v>1</v>
      </c>
      <c r="O1657" cm="1">
        <f t="array" ref="O1657">_xlfn.SWITCH(UPPER(TRIM(Table2[[#This Row],[Status_Clean]])),"NEW",1,"CONTACTED",2,"QUALIFIED",3,"CONVERTED",4,"LOST",5,99)</f>
        <v>2</v>
      </c>
      <c r="P1657">
        <v>44937</v>
      </c>
      <c r="Q1657" t="s">
        <v>8460</v>
      </c>
      <c r="R1657" t="s">
        <v>8460</v>
      </c>
      <c r="S1657">
        <v>44937</v>
      </c>
      <c r="T1657" t="s">
        <v>7261</v>
      </c>
      <c r="U1657">
        <v>44937</v>
      </c>
      <c r="V1657" t="s">
        <v>7317</v>
      </c>
      <c r="W1657" t="s">
        <v>7263</v>
      </c>
      <c r="X1657" t="s">
        <v>7284</v>
      </c>
      <c r="Y1657" t="s">
        <v>7272</v>
      </c>
      <c r="Z1657" t="s">
        <v>4859</v>
      </c>
      <c r="AA1657">
        <v>61.1</v>
      </c>
      <c r="AB1657" t="str" cm="1">
        <f t="array" ref="AB1657">_xlfn.LET(_xlpm.x,IFERROR(VALUE(Table2[[#This Row],[Response_Time_Hours]]),""),IF(_xlpm.x="","CHECK",_xlfn.IFS(_xlpm.x&lt;=1,"Immediate",_xlpm.x&lt;=6,"Fast",_xlpm.x&lt;=24,"Moderate",_xlpm.x&gt;24,"Delayed")))</f>
        <v>Delayed</v>
      </c>
      <c r="AC1657">
        <v>35</v>
      </c>
      <c r="AD1657" t="str" cm="1">
        <f t="array" ref="AD1657">IF(Table2[[#This Row],[Interaction_Count_Final]]="","N/A",_xlfn.IFS(Table2[[#This Row],[Interaction_Count_Final]]&lt;=2,"Low",Table2[[#This Row],[Interaction_Count_Final]]&lt;=5,"Medium",Table2[[#This Row],[Interaction_Count_Final]]&gt;=6,"High",TRUE,"CHECK"))</f>
        <v>High</v>
      </c>
      <c r="AE1657" t="s">
        <v>7273</v>
      </c>
      <c r="AF1657" t="b">
        <v>1</v>
      </c>
      <c r="AG1657" t="b">
        <v>1</v>
      </c>
      <c r="AH1657">
        <v>2062</v>
      </c>
      <c r="AI1657">
        <v>44937</v>
      </c>
      <c r="AJ1657" t="b">
        <v>1</v>
      </c>
      <c r="AK1657" t="e" cm="1">
        <f t="array" ref="AK1657">_xlfn.LET(
  _xlpm.txt,TRIM(Raw_Data!F1657),
  _xlpm.norm,SUBSTITUTE(SUBSTITUTE(_xlpm.txt,"-","/"),".","/"),
  _xlpm.p,_xlfn.TEXTSPLIT(_xlpm.norm,"/"),
  _xlpm.a,VALUE(INDEX(_xlpm.p,1)),
  _xlpm.b,VALUE(INDEX(_xlpm.p,2)),
  IF(AND(_xlpm.a&lt;=12,_xlpm.b&lt;=12),"REVIEW_AMBIGUOUS","OK")
)</f>
        <v>#REF!</v>
      </c>
    </row>
    <row r="1658" spans="1:37">
      <c r="A1658" t="s">
        <v>4860</v>
      </c>
      <c r="B1658" t="s">
        <v>4860</v>
      </c>
      <c r="C1658" t="b">
        <v>0</v>
      </c>
      <c r="D1658" t="s">
        <v>7257</v>
      </c>
      <c r="E1658" t="s">
        <v>4861</v>
      </c>
      <c r="F1658" t="s">
        <v>4861</v>
      </c>
      <c r="G1658" t="s">
        <v>7280</v>
      </c>
      <c r="H1658" t="s">
        <v>311</v>
      </c>
      <c r="I1658" t="s">
        <v>311</v>
      </c>
      <c r="J1658" t="s">
        <v>311</v>
      </c>
      <c r="K1658" t="s">
        <v>125</v>
      </c>
      <c r="L1658" t="s">
        <v>125</v>
      </c>
      <c r="M1658">
        <f>IF(UPPER(TRIM(Table2[[#This Row],[Status_Clean]]))="CONVERTED",1,0)</f>
        <v>0</v>
      </c>
      <c r="N1658">
        <f>IF(ISNUMBER(MATCH(UPPER(TRIM(Table2[[#This Row],[Status_Clean]])),{"CONTACTED","QUALIFIED","CONVERTED"},0)),1,0)</f>
        <v>1</v>
      </c>
      <c r="O1658" cm="1">
        <f t="array" ref="O1658">_xlfn.SWITCH(UPPER(TRIM(Table2[[#This Row],[Status_Clean]])),"NEW",1,"CONTACTED",2,"QUALIFIED",3,"CONVERTED",4,"LOST",5,99)</f>
        <v>2</v>
      </c>
      <c r="P1658">
        <v>45382</v>
      </c>
      <c r="Q1658" t="s">
        <v>7951</v>
      </c>
      <c r="R1658" t="s">
        <v>7951</v>
      </c>
      <c r="S1658">
        <v>45382</v>
      </c>
      <c r="T1658" t="s">
        <v>7261</v>
      </c>
      <c r="U1658">
        <v>45382</v>
      </c>
      <c r="V1658" t="s">
        <v>7295</v>
      </c>
      <c r="W1658" t="s">
        <v>7271</v>
      </c>
      <c r="X1658" t="s">
        <v>7284</v>
      </c>
      <c r="Y1658" t="s">
        <v>7293</v>
      </c>
      <c r="Z1658">
        <v>45</v>
      </c>
      <c r="AA1658">
        <v>45</v>
      </c>
      <c r="AB1658" t="str" cm="1">
        <f t="array" ref="AB1658">_xlfn.LET(_xlpm.x,IFERROR(VALUE(Table2[[#This Row],[Response_Time_Hours]]),""),IF(_xlpm.x="","CHECK",_xlfn.IFS(_xlpm.x&lt;=1,"Immediate",_xlpm.x&lt;=6,"Fast",_xlpm.x&lt;=24,"Moderate",_xlpm.x&gt;24,"Delayed")))</f>
        <v>Delayed</v>
      </c>
      <c r="AC1658">
        <v>34</v>
      </c>
      <c r="AD1658" t="str" cm="1">
        <f t="array" ref="AD1658">IF(Table2[[#This Row],[Interaction_Count_Final]]="","N/A",_xlfn.IFS(Table2[[#This Row],[Interaction_Count_Final]]&lt;=2,"Low",Table2[[#This Row],[Interaction_Count_Final]]&lt;=5,"Medium",Table2[[#This Row],[Interaction_Count_Final]]&gt;=6,"High",TRUE,"CHECK"))</f>
        <v>High</v>
      </c>
      <c r="AE1658" t="s">
        <v>7266</v>
      </c>
      <c r="AF1658" t="b">
        <v>1</v>
      </c>
      <c r="AG1658" t="b">
        <v>1</v>
      </c>
      <c r="AH1658">
        <v>2063</v>
      </c>
      <c r="AI1658">
        <v>45382</v>
      </c>
      <c r="AJ1658" t="b">
        <v>1</v>
      </c>
      <c r="AK1658" t="e" cm="1">
        <f t="array" ref="AK1658">_xlfn.LET(
  _xlpm.txt,TRIM(Raw_Data!F1658),
  _xlpm.norm,SUBSTITUTE(SUBSTITUTE(_xlpm.txt,"-","/"),".","/"),
  _xlpm.p,_xlfn.TEXTSPLIT(_xlpm.norm,"/"),
  _xlpm.a,VALUE(INDEX(_xlpm.p,1)),
  _xlpm.b,VALUE(INDEX(_xlpm.p,2)),
  IF(AND(_xlpm.a&lt;=12,_xlpm.b&lt;=12),"REVIEW_AMBIGUOUS","OK")
)</f>
        <v>#REF!</v>
      </c>
    </row>
    <row r="1659" spans="1:37">
      <c r="A1659" t="s">
        <v>4862</v>
      </c>
      <c r="B1659" t="s">
        <v>4862</v>
      </c>
      <c r="C1659" t="b">
        <v>0</v>
      </c>
      <c r="D1659" t="s">
        <v>7257</v>
      </c>
      <c r="E1659" t="s">
        <v>4863</v>
      </c>
      <c r="F1659" t="s">
        <v>4863</v>
      </c>
      <c r="G1659" t="s">
        <v>7274</v>
      </c>
      <c r="H1659" t="s">
        <v>447</v>
      </c>
      <c r="I1659" t="s">
        <v>447</v>
      </c>
      <c r="J1659" t="s">
        <v>447</v>
      </c>
      <c r="K1659" t="s">
        <v>71</v>
      </c>
      <c r="L1659" t="s">
        <v>71</v>
      </c>
      <c r="M1659">
        <f>IF(UPPER(TRIM(Table2[[#This Row],[Status_Clean]]))="CONVERTED",1,0)</f>
        <v>0</v>
      </c>
      <c r="N1659">
        <f>IF(ISNUMBER(MATCH(UPPER(TRIM(Table2[[#This Row],[Status_Clean]])),{"CONTACTED","QUALIFIED","CONVERTED"},0)),1,0)</f>
        <v>1</v>
      </c>
      <c r="O1659" cm="1">
        <f t="array" ref="O1659">_xlfn.SWITCH(UPPER(TRIM(Table2[[#This Row],[Status_Clean]])),"NEW",1,"CONTACTED",2,"QUALIFIED",3,"CONVERTED",4,"LOST",5,99)</f>
        <v>3</v>
      </c>
      <c r="P1659" t="s">
        <v>4864</v>
      </c>
      <c r="Q1659" t="s">
        <v>8461</v>
      </c>
      <c r="R1659" t="s">
        <v>8461</v>
      </c>
      <c r="S1659">
        <v>45435</v>
      </c>
      <c r="T1659" t="s">
        <v>7261</v>
      </c>
      <c r="U1659">
        <v>45435</v>
      </c>
      <c r="V1659" t="s">
        <v>7314</v>
      </c>
      <c r="W1659" t="s">
        <v>7271</v>
      </c>
      <c r="X1659" t="s">
        <v>7277</v>
      </c>
      <c r="Y1659" t="s">
        <v>7285</v>
      </c>
      <c r="Z1659" t="s">
        <v>2211</v>
      </c>
      <c r="AA1659">
        <v>53.6</v>
      </c>
      <c r="AB1659" t="str" cm="1">
        <f t="array" ref="AB1659">_xlfn.LET(_xlpm.x,IFERROR(VALUE(Table2[[#This Row],[Response_Time_Hours]]),""),IF(_xlpm.x="","CHECK",_xlfn.IFS(_xlpm.x&lt;=1,"Immediate",_xlpm.x&lt;=6,"Fast",_xlpm.x&lt;=24,"Moderate",_xlpm.x&gt;24,"Delayed")))</f>
        <v>Delayed</v>
      </c>
      <c r="AC1659">
        <v>26</v>
      </c>
      <c r="AD1659" t="str" cm="1">
        <f t="array" ref="AD1659">IF(Table2[[#This Row],[Interaction_Count_Final]]="","N/A",_xlfn.IFS(Table2[[#This Row],[Interaction_Count_Final]]&lt;=2,"Low",Table2[[#This Row],[Interaction_Count_Final]]&lt;=5,"Medium",Table2[[#This Row],[Interaction_Count_Final]]&gt;=6,"High",TRUE,"CHECK"))</f>
        <v>High</v>
      </c>
      <c r="AE1659" t="s">
        <v>7266</v>
      </c>
      <c r="AF1659" t="b">
        <v>1</v>
      </c>
      <c r="AG1659" t="b">
        <v>1</v>
      </c>
      <c r="AH1659">
        <v>2064</v>
      </c>
      <c r="AI1659">
        <v>45435</v>
      </c>
      <c r="AJ1659" t="b">
        <v>1</v>
      </c>
      <c r="AK1659" t="str" cm="1">
        <f t="array" ref="AK1659">_xlfn.LET(
  _xlpm.txt,TRIM(Raw_Data!F1659),
  _xlpm.norm,SUBSTITUTE(SUBSTITUTE(_xlpm.txt,"-","/"),".","/"),
  _xlpm.p,_xlfn.TEXTSPLIT(_xlpm.norm,"/"),
  _xlpm.a,VALUE(INDEX(_xlpm.p,1)),
  _xlpm.b,VALUE(INDEX(_xlpm.p,2)),
  IF(AND(_xlpm.a&lt;=12,_xlpm.b&lt;=12),"REVIEW_AMBIGUOUS","OK")
)</f>
        <v>OK</v>
      </c>
    </row>
    <row r="1660" spans="1:37">
      <c r="A1660" t="s">
        <v>4865</v>
      </c>
      <c r="B1660" t="s">
        <v>4865</v>
      </c>
      <c r="C1660" t="b">
        <v>0</v>
      </c>
      <c r="D1660" t="s">
        <v>7257</v>
      </c>
      <c r="E1660" t="s">
        <v>4866</v>
      </c>
      <c r="F1660" t="s">
        <v>4866</v>
      </c>
      <c r="G1660" t="s">
        <v>7280</v>
      </c>
      <c r="H1660" t="s">
        <v>469</v>
      </c>
      <c r="I1660" t="s">
        <v>469</v>
      </c>
      <c r="J1660" t="s">
        <v>469</v>
      </c>
      <c r="K1660" t="s">
        <v>125</v>
      </c>
      <c r="L1660" t="s">
        <v>125</v>
      </c>
      <c r="M1660">
        <f>IF(UPPER(TRIM(Table2[[#This Row],[Status_Clean]]))="CONVERTED",1,0)</f>
        <v>0</v>
      </c>
      <c r="N1660">
        <f>IF(ISNUMBER(MATCH(UPPER(TRIM(Table2[[#This Row],[Status_Clean]])),{"CONTACTED","QUALIFIED","CONVERTED"},0)),1,0)</f>
        <v>1</v>
      </c>
      <c r="O1660" cm="1">
        <f t="array" ref="O1660">_xlfn.SWITCH(UPPER(TRIM(Table2[[#This Row],[Status_Clean]])),"NEW",1,"CONTACTED",2,"QUALIFIED",3,"CONVERTED",4,"LOST",5,99)</f>
        <v>2</v>
      </c>
      <c r="P1660">
        <v>44982</v>
      </c>
      <c r="Q1660" t="s">
        <v>7996</v>
      </c>
      <c r="R1660" t="s">
        <v>7996</v>
      </c>
      <c r="S1660">
        <v>44982</v>
      </c>
      <c r="T1660" t="s">
        <v>7261</v>
      </c>
      <c r="U1660">
        <v>44982</v>
      </c>
      <c r="V1660" t="s">
        <v>7283</v>
      </c>
      <c r="W1660" t="s">
        <v>7263</v>
      </c>
      <c r="X1660" t="s">
        <v>7284</v>
      </c>
      <c r="Y1660" t="s">
        <v>7278</v>
      </c>
      <c r="Z1660" t="s">
        <v>174</v>
      </c>
      <c r="AA1660">
        <v>19.200000000000003</v>
      </c>
      <c r="AB1660" t="str" cm="1">
        <f t="array" ref="AB1660">_xlfn.LET(_xlpm.x,IFERROR(VALUE(Table2[[#This Row],[Response_Time_Hours]]),""),IF(_xlpm.x="","CHECK",_xlfn.IFS(_xlpm.x&lt;=1,"Immediate",_xlpm.x&lt;=6,"Fast",_xlpm.x&lt;=24,"Moderate",_xlpm.x&gt;24,"Delayed")))</f>
        <v>Moderate</v>
      </c>
      <c r="AC1660">
        <v>49</v>
      </c>
      <c r="AD1660" t="str" cm="1">
        <f t="array" ref="AD1660">IF(Table2[[#This Row],[Interaction_Count_Final]]="","N/A",_xlfn.IFS(Table2[[#This Row],[Interaction_Count_Final]]&lt;=2,"Low",Table2[[#This Row],[Interaction_Count_Final]]&lt;=5,"Medium",Table2[[#This Row],[Interaction_Count_Final]]&gt;=6,"High",TRUE,"CHECK"))</f>
        <v>High</v>
      </c>
      <c r="AE1660" t="s">
        <v>7273</v>
      </c>
      <c r="AF1660" t="b">
        <v>1</v>
      </c>
      <c r="AG1660" t="b">
        <v>1</v>
      </c>
      <c r="AH1660">
        <v>2065</v>
      </c>
      <c r="AI1660">
        <v>44982</v>
      </c>
      <c r="AJ1660" t="b">
        <v>1</v>
      </c>
      <c r="AK1660" t="e" cm="1">
        <f t="array" ref="AK1660">_xlfn.LET(
  _xlpm.txt,TRIM(Raw_Data!F1660),
  _xlpm.norm,SUBSTITUTE(SUBSTITUTE(_xlpm.txt,"-","/"),".","/"),
  _xlpm.p,_xlfn.TEXTSPLIT(_xlpm.norm,"/"),
  _xlpm.a,VALUE(INDEX(_xlpm.p,1)),
  _xlpm.b,VALUE(INDEX(_xlpm.p,2)),
  IF(AND(_xlpm.a&lt;=12,_xlpm.b&lt;=12),"REVIEW_AMBIGUOUS","OK")
)</f>
        <v>#REF!</v>
      </c>
    </row>
    <row r="1661" spans="1:37">
      <c r="A1661" t="s">
        <v>4867</v>
      </c>
      <c r="B1661" t="s">
        <v>4867</v>
      </c>
      <c r="C1661" t="b">
        <v>0</v>
      </c>
      <c r="D1661" t="s">
        <v>7257</v>
      </c>
      <c r="E1661" t="s">
        <v>4868</v>
      </c>
      <c r="F1661" t="s">
        <v>4868</v>
      </c>
      <c r="G1661" t="s">
        <v>7280</v>
      </c>
      <c r="H1661" t="s">
        <v>311</v>
      </c>
      <c r="I1661" t="s">
        <v>311</v>
      </c>
      <c r="J1661" t="s">
        <v>311</v>
      </c>
      <c r="K1661" t="s">
        <v>7502</v>
      </c>
      <c r="L1661" t="s">
        <v>71</v>
      </c>
      <c r="M1661">
        <f>IF(UPPER(TRIM(Table2[[#This Row],[Status_Clean]]))="CONVERTED",1,0)</f>
        <v>0</v>
      </c>
      <c r="N1661">
        <f>IF(ISNUMBER(MATCH(UPPER(TRIM(Table2[[#This Row],[Status_Clean]])),{"CONTACTED","QUALIFIED","CONVERTED"},0)),1,0)</f>
        <v>1</v>
      </c>
      <c r="O1661" cm="1">
        <f t="array" ref="O1661">_xlfn.SWITCH(UPPER(TRIM(Table2[[#This Row],[Status_Clean]])),"NEW",1,"CONTACTED",2,"QUALIFIED",3,"CONVERTED",4,"LOST",5,99)</f>
        <v>3</v>
      </c>
      <c r="P1661" t="s">
        <v>4869</v>
      </c>
      <c r="Q1661" t="s">
        <v>8462</v>
      </c>
      <c r="R1661" t="s">
        <v>8462</v>
      </c>
      <c r="S1661">
        <v>45068</v>
      </c>
      <c r="T1661" t="s">
        <v>7261</v>
      </c>
      <c r="U1661">
        <v>45068</v>
      </c>
      <c r="V1661" t="s">
        <v>7314</v>
      </c>
      <c r="W1661" t="s">
        <v>7263</v>
      </c>
      <c r="X1661" t="s">
        <v>7277</v>
      </c>
      <c r="Y1661" t="s">
        <v>7298</v>
      </c>
      <c r="Z1661">
        <v>37</v>
      </c>
      <c r="AA1661">
        <v>37</v>
      </c>
      <c r="AB1661" t="str" cm="1">
        <f t="array" ref="AB1661">_xlfn.LET(_xlpm.x,IFERROR(VALUE(Table2[[#This Row],[Response_Time_Hours]]),""),IF(_xlpm.x="","CHECK",_xlfn.IFS(_xlpm.x&lt;=1,"Immediate",_xlpm.x&lt;=6,"Fast",_xlpm.x&lt;=24,"Moderate",_xlpm.x&gt;24,"Delayed")))</f>
        <v>Delayed</v>
      </c>
      <c r="AC1661">
        <v>21</v>
      </c>
      <c r="AD1661" t="str" cm="1">
        <f t="array" ref="AD1661">IF(Table2[[#This Row],[Interaction_Count_Final]]="","N/A",_xlfn.IFS(Table2[[#This Row],[Interaction_Count_Final]]&lt;=2,"Low",Table2[[#This Row],[Interaction_Count_Final]]&lt;=5,"Medium",Table2[[#This Row],[Interaction_Count_Final]]&gt;=6,"High",TRUE,"CHECK"))</f>
        <v>High</v>
      </c>
      <c r="AE1661" t="s">
        <v>7266</v>
      </c>
      <c r="AF1661" t="b">
        <v>1</v>
      </c>
      <c r="AG1661" t="b">
        <v>1</v>
      </c>
      <c r="AH1661">
        <v>2066</v>
      </c>
      <c r="AI1661">
        <v>45068</v>
      </c>
      <c r="AJ1661" t="b">
        <v>1</v>
      </c>
      <c r="AK1661" t="e" cm="1">
        <f t="array" ref="AK1661">_xlfn.LET(
  _xlpm.txt,TRIM(Raw_Data!F1661),
  _xlpm.norm,SUBSTITUTE(SUBSTITUTE(_xlpm.txt,"-","/"),".","/"),
  _xlpm.p,_xlfn.TEXTSPLIT(_xlpm.norm,"/"),
  _xlpm.a,VALUE(INDEX(_xlpm.p,1)),
  _xlpm.b,VALUE(INDEX(_xlpm.p,2)),
  IF(AND(_xlpm.a&lt;=12,_xlpm.b&lt;=12),"REVIEW_AMBIGUOUS","OK")
)</f>
        <v>#REF!</v>
      </c>
    </row>
    <row r="1662" spans="1:37">
      <c r="A1662" t="s">
        <v>4870</v>
      </c>
      <c r="B1662" t="s">
        <v>4870</v>
      </c>
      <c r="C1662" t="b">
        <v>0</v>
      </c>
      <c r="D1662" t="s">
        <v>7257</v>
      </c>
      <c r="E1662" t="s">
        <v>4871</v>
      </c>
      <c r="F1662" t="s">
        <v>4871</v>
      </c>
      <c r="G1662" t="s">
        <v>7280</v>
      </c>
      <c r="H1662" t="s">
        <v>363</v>
      </c>
      <c r="I1662" t="s">
        <v>363</v>
      </c>
      <c r="J1662" t="s">
        <v>363</v>
      </c>
      <c r="K1662" t="s">
        <v>125</v>
      </c>
      <c r="L1662" t="s">
        <v>125</v>
      </c>
      <c r="M1662">
        <f>IF(UPPER(TRIM(Table2[[#This Row],[Status_Clean]]))="CONVERTED",1,0)</f>
        <v>0</v>
      </c>
      <c r="N1662">
        <f>IF(ISNUMBER(MATCH(UPPER(TRIM(Table2[[#This Row],[Status_Clean]])),{"CONTACTED","QUALIFIED","CONVERTED"},0)),1,0)</f>
        <v>1</v>
      </c>
      <c r="O1662" cm="1">
        <f t="array" ref="O1662">_xlfn.SWITCH(UPPER(TRIM(Table2[[#This Row],[Status_Clean]])),"NEW",1,"CONTACTED",2,"QUALIFIED",3,"CONVERTED",4,"LOST",5,99)</f>
        <v>2</v>
      </c>
      <c r="P1662">
        <v>45360</v>
      </c>
      <c r="Q1662" t="s">
        <v>7659</v>
      </c>
      <c r="R1662" t="s">
        <v>7659</v>
      </c>
      <c r="S1662">
        <v>45360</v>
      </c>
      <c r="T1662" t="s">
        <v>7261</v>
      </c>
      <c r="U1662">
        <v>45360</v>
      </c>
      <c r="V1662" t="s">
        <v>7295</v>
      </c>
      <c r="W1662" t="s">
        <v>7271</v>
      </c>
      <c r="X1662" t="s">
        <v>7284</v>
      </c>
      <c r="Y1662" t="s">
        <v>7278</v>
      </c>
      <c r="Z1662">
        <v>10.8</v>
      </c>
      <c r="AA1662">
        <v>10.8</v>
      </c>
      <c r="AB1662" t="str" cm="1">
        <f t="array" ref="AB1662">_xlfn.LET(_xlpm.x,IFERROR(VALUE(Table2[[#This Row],[Response_Time_Hours]]),""),IF(_xlpm.x="","CHECK",_xlfn.IFS(_xlpm.x&lt;=1,"Immediate",_xlpm.x&lt;=6,"Fast",_xlpm.x&lt;=24,"Moderate",_xlpm.x&gt;24,"Delayed")))</f>
        <v>Moderate</v>
      </c>
      <c r="AC1662">
        <v>2</v>
      </c>
      <c r="AD1662" t="str" cm="1">
        <f t="array" ref="AD1662">IF(Table2[[#This Row],[Interaction_Count_Final]]="","N/A",_xlfn.IFS(Table2[[#This Row],[Interaction_Count_Final]]&lt;=2,"Low",Table2[[#This Row],[Interaction_Count_Final]]&lt;=5,"Medium",Table2[[#This Row],[Interaction_Count_Final]]&gt;=6,"High",TRUE,"CHECK"))</f>
        <v>Low</v>
      </c>
      <c r="AE1662" t="s">
        <v>7266</v>
      </c>
      <c r="AF1662" t="b">
        <v>1</v>
      </c>
      <c r="AG1662" t="b">
        <v>1</v>
      </c>
      <c r="AH1662">
        <v>2067</v>
      </c>
      <c r="AI1662">
        <v>45360</v>
      </c>
      <c r="AJ1662" t="b">
        <v>1</v>
      </c>
      <c r="AK1662" t="e" cm="1">
        <f t="array" ref="AK1662">_xlfn.LET(
  _xlpm.txt,TRIM(Raw_Data!F1662),
  _xlpm.norm,SUBSTITUTE(SUBSTITUTE(_xlpm.txt,"-","/"),".","/"),
  _xlpm.p,_xlfn.TEXTSPLIT(_xlpm.norm,"/"),
  _xlpm.a,VALUE(INDEX(_xlpm.p,1)),
  _xlpm.b,VALUE(INDEX(_xlpm.p,2)),
  IF(AND(_xlpm.a&lt;=12,_xlpm.b&lt;=12),"REVIEW_AMBIGUOUS","OK")
)</f>
        <v>#REF!</v>
      </c>
    </row>
    <row r="1663" spans="1:37">
      <c r="A1663" t="s">
        <v>4872</v>
      </c>
      <c r="B1663" t="s">
        <v>4872</v>
      </c>
      <c r="C1663" t="b">
        <v>0</v>
      </c>
      <c r="D1663" t="s">
        <v>7257</v>
      </c>
      <c r="E1663" t="s">
        <v>8463</v>
      </c>
      <c r="F1663" t="s">
        <v>8463</v>
      </c>
      <c r="G1663" t="s">
        <v>7303</v>
      </c>
      <c r="H1663" t="s">
        <v>7535</v>
      </c>
      <c r="I1663" t="s">
        <v>7535</v>
      </c>
      <c r="J1663" t="s">
        <v>101</v>
      </c>
      <c r="K1663" t="s">
        <v>125</v>
      </c>
      <c r="L1663" t="s">
        <v>125</v>
      </c>
      <c r="M1663">
        <f>IF(UPPER(TRIM(Table2[[#This Row],[Status_Clean]]))="CONVERTED",1,0)</f>
        <v>0</v>
      </c>
      <c r="N1663">
        <f>IF(ISNUMBER(MATCH(UPPER(TRIM(Table2[[#This Row],[Status_Clean]])),{"CONTACTED","QUALIFIED","CONVERTED"},0)),1,0)</f>
        <v>1</v>
      </c>
      <c r="O1663" cm="1">
        <f t="array" ref="O1663">_xlfn.SWITCH(UPPER(TRIM(Table2[[#This Row],[Status_Clean]])),"NEW",1,"CONTACTED",2,"QUALIFIED",3,"CONVERTED",4,"LOST",5,99)</f>
        <v>2</v>
      </c>
      <c r="P1663" t="s">
        <v>4874</v>
      </c>
      <c r="Q1663" t="s">
        <v>8419</v>
      </c>
      <c r="R1663" t="s">
        <v>8419</v>
      </c>
      <c r="S1663">
        <v>45356</v>
      </c>
      <c r="T1663" t="s">
        <v>7261</v>
      </c>
      <c r="U1663">
        <v>45356</v>
      </c>
      <c r="V1663" t="s">
        <v>7295</v>
      </c>
      <c r="W1663" t="s">
        <v>7271</v>
      </c>
      <c r="X1663" t="s">
        <v>7284</v>
      </c>
      <c r="Y1663" t="s">
        <v>7265</v>
      </c>
      <c r="Z1663" t="s">
        <v>2106</v>
      </c>
      <c r="AA1663">
        <v>24</v>
      </c>
      <c r="AB1663" t="str" cm="1">
        <f t="array" ref="AB1663">_xlfn.LET(_xlpm.x,IFERROR(VALUE(Table2[[#This Row],[Response_Time_Hours]]),""),IF(_xlpm.x="","CHECK",_xlfn.IFS(_xlpm.x&lt;=1,"Immediate",_xlpm.x&lt;=6,"Fast",_xlpm.x&lt;=24,"Moderate",_xlpm.x&gt;24,"Delayed")))</f>
        <v>Moderate</v>
      </c>
      <c r="AC1663">
        <v>25</v>
      </c>
      <c r="AD1663" t="str" cm="1">
        <f t="array" ref="AD1663">IF(Table2[[#This Row],[Interaction_Count_Final]]="","N/A",_xlfn.IFS(Table2[[#This Row],[Interaction_Count_Final]]&lt;=2,"Low",Table2[[#This Row],[Interaction_Count_Final]]&lt;=5,"Medium",Table2[[#This Row],[Interaction_Count_Final]]&gt;=6,"High",TRUE,"CHECK"))</f>
        <v>High</v>
      </c>
      <c r="AE1663" t="s">
        <v>7266</v>
      </c>
      <c r="AF1663" t="b">
        <v>1</v>
      </c>
      <c r="AG1663" t="b">
        <v>1</v>
      </c>
      <c r="AH1663">
        <v>2068</v>
      </c>
      <c r="AI1663">
        <v>45356</v>
      </c>
      <c r="AJ1663" t="b">
        <v>1</v>
      </c>
      <c r="AK1663" t="str" cm="1">
        <f t="array" ref="AK1663">_xlfn.LET(
  _xlpm.txt,TRIM(Raw_Data!F1663),
  _xlpm.norm,SUBSTITUTE(SUBSTITUTE(_xlpm.txt,"-","/"),".","/"),
  _xlpm.p,_xlfn.TEXTSPLIT(_xlpm.norm,"/"),
  _xlpm.a,VALUE(INDEX(_xlpm.p,1)),
  _xlpm.b,VALUE(INDEX(_xlpm.p,2)),
  IF(AND(_xlpm.a&lt;=12,_xlpm.b&lt;=12),"REVIEW_AMBIGUOUS","OK")
)</f>
        <v>REVIEW_AMBIGUOUS</v>
      </c>
    </row>
    <row r="1664" spans="1:37">
      <c r="A1664" t="s">
        <v>4875</v>
      </c>
      <c r="B1664" t="s">
        <v>4875</v>
      </c>
      <c r="C1664" t="b">
        <v>0</v>
      </c>
      <c r="D1664" t="s">
        <v>7257</v>
      </c>
      <c r="E1664" t="s">
        <v>4876</v>
      </c>
      <c r="F1664" t="s">
        <v>4876</v>
      </c>
      <c r="G1664" t="s">
        <v>7268</v>
      </c>
      <c r="H1664" t="s">
        <v>792</v>
      </c>
      <c r="I1664" t="s">
        <v>792</v>
      </c>
      <c r="J1664" t="s">
        <v>792</v>
      </c>
      <c r="K1664" t="s">
        <v>7301</v>
      </c>
      <c r="L1664" t="s">
        <v>125</v>
      </c>
      <c r="M1664">
        <f>IF(UPPER(TRIM(Table2[[#This Row],[Status_Clean]]))="CONVERTED",1,0)</f>
        <v>0</v>
      </c>
      <c r="N1664">
        <f>IF(ISNUMBER(MATCH(UPPER(TRIM(Table2[[#This Row],[Status_Clean]])),{"CONTACTED","QUALIFIED","CONVERTED"},0)),1,0)</f>
        <v>1</v>
      </c>
      <c r="O1664" cm="1">
        <f t="array" ref="O1664">_xlfn.SWITCH(UPPER(TRIM(Table2[[#This Row],[Status_Clean]])),"NEW",1,"CONTACTED",2,"QUALIFIED",3,"CONVERTED",4,"LOST",5,99)</f>
        <v>2</v>
      </c>
      <c r="P1664" t="s">
        <v>4877</v>
      </c>
      <c r="Q1664" t="s">
        <v>4877</v>
      </c>
      <c r="R1664" t="s">
        <v>4877</v>
      </c>
      <c r="S1664">
        <v>45657</v>
      </c>
      <c r="T1664" t="s">
        <v>7261</v>
      </c>
      <c r="U1664">
        <v>45657</v>
      </c>
      <c r="V1664" t="s">
        <v>7262</v>
      </c>
      <c r="W1664" t="s">
        <v>7271</v>
      </c>
      <c r="X1664" t="s">
        <v>7264</v>
      </c>
      <c r="Y1664" t="s">
        <v>7265</v>
      </c>
      <c r="Z1664">
        <v>11</v>
      </c>
      <c r="AA1664">
        <v>11</v>
      </c>
      <c r="AB1664" t="str" cm="1">
        <f t="array" ref="AB1664">_xlfn.LET(_xlpm.x,IFERROR(VALUE(Table2[[#This Row],[Response_Time_Hours]]),""),IF(_xlpm.x="","CHECK",_xlfn.IFS(_xlpm.x&lt;=1,"Immediate",_xlpm.x&lt;=6,"Fast",_xlpm.x&lt;=24,"Moderate",_xlpm.x&gt;24,"Delayed")))</f>
        <v>Moderate</v>
      </c>
      <c r="AC1664">
        <v>46</v>
      </c>
      <c r="AD1664" t="str" cm="1">
        <f t="array" ref="AD1664">IF(Table2[[#This Row],[Interaction_Count_Final]]="","N/A",_xlfn.IFS(Table2[[#This Row],[Interaction_Count_Final]]&lt;=2,"Low",Table2[[#This Row],[Interaction_Count_Final]]&lt;=5,"Medium",Table2[[#This Row],[Interaction_Count_Final]]&gt;=6,"High",TRUE,"CHECK"))</f>
        <v>High</v>
      </c>
      <c r="AE1664" t="s">
        <v>7289</v>
      </c>
      <c r="AF1664" t="b">
        <v>1</v>
      </c>
      <c r="AG1664" t="b">
        <v>1</v>
      </c>
      <c r="AH1664">
        <v>2069</v>
      </c>
      <c r="AI1664">
        <v>45657</v>
      </c>
      <c r="AJ1664" t="b">
        <v>1</v>
      </c>
      <c r="AK1664" t="str" cm="1">
        <f t="array" ref="AK1664">_xlfn.LET(
  _xlpm.txt,TRIM(Raw_Data!F1664),
  _xlpm.norm,SUBSTITUTE(SUBSTITUTE(_xlpm.txt,"-","/"),".","/"),
  _xlpm.p,_xlfn.TEXTSPLIT(_xlpm.norm,"/"),
  _xlpm.a,VALUE(INDEX(_xlpm.p,1)),
  _xlpm.b,VALUE(INDEX(_xlpm.p,2)),
  IF(AND(_xlpm.a&lt;=12,_xlpm.b&lt;=12),"REVIEW_AMBIGUOUS","OK")
)</f>
        <v>OK</v>
      </c>
    </row>
    <row r="1665" spans="1:37">
      <c r="A1665" t="s">
        <v>4878</v>
      </c>
      <c r="B1665" t="s">
        <v>4878</v>
      </c>
      <c r="C1665" t="b">
        <v>0</v>
      </c>
      <c r="D1665" t="s">
        <v>7257</v>
      </c>
      <c r="E1665" t="s">
        <v>4879</v>
      </c>
      <c r="F1665" t="s">
        <v>4879</v>
      </c>
      <c r="G1665" t="s">
        <v>7268</v>
      </c>
      <c r="H1665" t="s">
        <v>1356</v>
      </c>
      <c r="I1665" t="s">
        <v>1356</v>
      </c>
      <c r="J1665" t="s">
        <v>1356</v>
      </c>
      <c r="K1665" t="s">
        <v>71</v>
      </c>
      <c r="L1665" t="s">
        <v>71</v>
      </c>
      <c r="M1665">
        <f>IF(UPPER(TRIM(Table2[[#This Row],[Status_Clean]]))="CONVERTED",1,0)</f>
        <v>0</v>
      </c>
      <c r="N1665">
        <f>IF(ISNUMBER(MATCH(UPPER(TRIM(Table2[[#This Row],[Status_Clean]])),{"CONTACTED","QUALIFIED","CONVERTED"},0)),1,0)</f>
        <v>1</v>
      </c>
      <c r="O1665" cm="1">
        <f t="array" ref="O1665">_xlfn.SWITCH(UPPER(TRIM(Table2[[#This Row],[Status_Clean]])),"NEW",1,"CONTACTED",2,"QUALIFIED",3,"CONVERTED",4,"LOST",5,99)</f>
        <v>3</v>
      </c>
      <c r="P1665">
        <v>45604</v>
      </c>
      <c r="Q1665" t="s">
        <v>7434</v>
      </c>
      <c r="R1665" t="s">
        <v>7434</v>
      </c>
      <c r="S1665">
        <v>45604</v>
      </c>
      <c r="T1665" t="s">
        <v>7261</v>
      </c>
      <c r="U1665">
        <v>45604</v>
      </c>
      <c r="V1665" t="s">
        <v>7300</v>
      </c>
      <c r="W1665" t="s">
        <v>7271</v>
      </c>
      <c r="X1665" t="s">
        <v>7264</v>
      </c>
      <c r="Y1665" t="s">
        <v>7312</v>
      </c>
      <c r="Z1665" t="s">
        <v>3105</v>
      </c>
      <c r="AA1665">
        <v>40.799999999999997</v>
      </c>
      <c r="AB1665" t="str" cm="1">
        <f t="array" ref="AB1665">_xlfn.LET(_xlpm.x,IFERROR(VALUE(Table2[[#This Row],[Response_Time_Hours]]),""),IF(_xlpm.x="","CHECK",_xlfn.IFS(_xlpm.x&lt;=1,"Immediate",_xlpm.x&lt;=6,"Fast",_xlpm.x&lt;=24,"Moderate",_xlpm.x&gt;24,"Delayed")))</f>
        <v>Delayed</v>
      </c>
      <c r="AC1665">
        <v>50</v>
      </c>
      <c r="AD1665" t="str" cm="1">
        <f t="array" ref="AD1665">IF(Table2[[#This Row],[Interaction_Count_Final]]="","N/A",_xlfn.IFS(Table2[[#This Row],[Interaction_Count_Final]]&lt;=2,"Low",Table2[[#This Row],[Interaction_Count_Final]]&lt;=5,"Medium",Table2[[#This Row],[Interaction_Count_Final]]&gt;=6,"High",TRUE,"CHECK"))</f>
        <v>High</v>
      </c>
      <c r="AE1665" t="s">
        <v>7266</v>
      </c>
      <c r="AF1665" t="b">
        <v>1</v>
      </c>
      <c r="AG1665" t="b">
        <v>1</v>
      </c>
      <c r="AH1665">
        <v>2070</v>
      </c>
      <c r="AI1665">
        <v>45604</v>
      </c>
      <c r="AJ1665" t="b">
        <v>1</v>
      </c>
      <c r="AK1665" t="e" cm="1">
        <f t="array" ref="AK1665">_xlfn.LET(
  _xlpm.txt,TRIM(Raw_Data!F1665),
  _xlpm.norm,SUBSTITUTE(SUBSTITUTE(_xlpm.txt,"-","/"),".","/"),
  _xlpm.p,_xlfn.TEXTSPLIT(_xlpm.norm,"/"),
  _xlpm.a,VALUE(INDEX(_xlpm.p,1)),
  _xlpm.b,VALUE(INDEX(_xlpm.p,2)),
  IF(AND(_xlpm.a&lt;=12,_xlpm.b&lt;=12),"REVIEW_AMBIGUOUS","OK")
)</f>
        <v>#REF!</v>
      </c>
    </row>
    <row r="1666" spans="1:37">
      <c r="A1666" t="s">
        <v>4880</v>
      </c>
      <c r="B1666" t="s">
        <v>4880</v>
      </c>
      <c r="C1666" t="b">
        <v>0</v>
      </c>
      <c r="D1666" t="s">
        <v>7257</v>
      </c>
      <c r="E1666" t="s">
        <v>8464</v>
      </c>
      <c r="F1666" t="s">
        <v>8464</v>
      </c>
      <c r="G1666" t="s">
        <v>7274</v>
      </c>
      <c r="H1666" t="s">
        <v>296</v>
      </c>
      <c r="I1666" t="s">
        <v>296</v>
      </c>
      <c r="J1666" t="s">
        <v>263</v>
      </c>
      <c r="K1666" t="s">
        <v>71</v>
      </c>
      <c r="L1666" t="s">
        <v>71</v>
      </c>
      <c r="M1666">
        <f>IF(UPPER(TRIM(Table2[[#This Row],[Status_Clean]]))="CONVERTED",1,0)</f>
        <v>0</v>
      </c>
      <c r="N1666">
        <f>IF(ISNUMBER(MATCH(UPPER(TRIM(Table2[[#This Row],[Status_Clean]])),{"CONTACTED","QUALIFIED","CONVERTED"},0)),1,0)</f>
        <v>1</v>
      </c>
      <c r="O1666" cm="1">
        <f t="array" ref="O1666">_xlfn.SWITCH(UPPER(TRIM(Table2[[#This Row],[Status_Clean]])),"NEW",1,"CONTACTED",2,"QUALIFIED",3,"CONVERTED",4,"LOST",5,99)</f>
        <v>3</v>
      </c>
      <c r="P1666">
        <v>45143</v>
      </c>
      <c r="Q1666" t="s">
        <v>8343</v>
      </c>
      <c r="R1666" t="s">
        <v>8343</v>
      </c>
      <c r="S1666">
        <v>45143</v>
      </c>
      <c r="T1666" t="s">
        <v>7261</v>
      </c>
      <c r="U1666">
        <v>45143</v>
      </c>
      <c r="V1666" t="s">
        <v>7310</v>
      </c>
      <c r="W1666" t="s">
        <v>7263</v>
      </c>
      <c r="X1666" t="s">
        <v>7288</v>
      </c>
      <c r="Y1666" t="s">
        <v>7278</v>
      </c>
      <c r="Z1666">
        <v>9</v>
      </c>
      <c r="AA1666">
        <v>9</v>
      </c>
      <c r="AB1666" t="str" cm="1">
        <f t="array" ref="AB1666">_xlfn.LET(_xlpm.x,IFERROR(VALUE(Table2[[#This Row],[Response_Time_Hours]]),""),IF(_xlpm.x="","CHECK",_xlfn.IFS(_xlpm.x&lt;=1,"Immediate",_xlpm.x&lt;=6,"Fast",_xlpm.x&lt;=24,"Moderate",_xlpm.x&gt;24,"Delayed")))</f>
        <v>Moderate</v>
      </c>
      <c r="AC1666">
        <v>3</v>
      </c>
      <c r="AD1666" t="str" cm="1">
        <f t="array" ref="AD1666">IF(Table2[[#This Row],[Interaction_Count_Final]]="","N/A",_xlfn.IFS(Table2[[#This Row],[Interaction_Count_Final]]&lt;=2,"Low",Table2[[#This Row],[Interaction_Count_Final]]&lt;=5,"Medium",Table2[[#This Row],[Interaction_Count_Final]]&gt;=6,"High",TRUE,"CHECK"))</f>
        <v>Medium</v>
      </c>
      <c r="AE1666" t="s">
        <v>7289</v>
      </c>
      <c r="AF1666" t="b">
        <v>1</v>
      </c>
      <c r="AG1666" t="b">
        <v>1</v>
      </c>
      <c r="AH1666">
        <v>2071</v>
      </c>
      <c r="AI1666">
        <v>45143</v>
      </c>
      <c r="AJ1666" t="b">
        <v>1</v>
      </c>
      <c r="AK1666" t="e" cm="1">
        <f t="array" ref="AK1666">_xlfn.LET(
  _xlpm.txt,TRIM(Raw_Data!F1666),
  _xlpm.norm,SUBSTITUTE(SUBSTITUTE(_xlpm.txt,"-","/"),".","/"),
  _xlpm.p,_xlfn.TEXTSPLIT(_xlpm.norm,"/"),
  _xlpm.a,VALUE(INDEX(_xlpm.p,1)),
  _xlpm.b,VALUE(INDEX(_xlpm.p,2)),
  IF(AND(_xlpm.a&lt;=12,_xlpm.b&lt;=12),"REVIEW_AMBIGUOUS","OK")
)</f>
        <v>#REF!</v>
      </c>
    </row>
    <row r="1667" spans="1:37">
      <c r="A1667" t="s">
        <v>4882</v>
      </c>
      <c r="B1667" t="s">
        <v>4882</v>
      </c>
      <c r="C1667" t="b">
        <v>0</v>
      </c>
      <c r="D1667" t="s">
        <v>7257</v>
      </c>
      <c r="E1667" t="s">
        <v>8465</v>
      </c>
      <c r="F1667" t="s">
        <v>8465</v>
      </c>
      <c r="G1667" t="s">
        <v>7268</v>
      </c>
      <c r="H1667" t="s">
        <v>7535</v>
      </c>
      <c r="I1667" t="s">
        <v>7535</v>
      </c>
      <c r="J1667" t="s">
        <v>101</v>
      </c>
      <c r="K1667" t="s">
        <v>71</v>
      </c>
      <c r="L1667" t="s">
        <v>71</v>
      </c>
      <c r="M1667">
        <f>IF(UPPER(TRIM(Table2[[#This Row],[Status_Clean]]))="CONVERTED",1,0)</f>
        <v>0</v>
      </c>
      <c r="N1667">
        <f>IF(ISNUMBER(MATCH(UPPER(TRIM(Table2[[#This Row],[Status_Clean]])),{"CONTACTED","QUALIFIED","CONVERTED"},0)),1,0)</f>
        <v>1</v>
      </c>
      <c r="O1667" cm="1">
        <f t="array" ref="O1667">_xlfn.SWITCH(UPPER(TRIM(Table2[[#This Row],[Status_Clean]])),"NEW",1,"CONTACTED",2,"QUALIFIED",3,"CONVERTED",4,"LOST",5,99)</f>
        <v>3</v>
      </c>
      <c r="P1667" t="s">
        <v>4884</v>
      </c>
      <c r="Q1667" t="s">
        <v>8466</v>
      </c>
      <c r="R1667" t="s">
        <v>8466</v>
      </c>
      <c r="S1667">
        <v>45524</v>
      </c>
      <c r="T1667" t="s">
        <v>7261</v>
      </c>
      <c r="U1667">
        <v>45524</v>
      </c>
      <c r="V1667" t="s">
        <v>7310</v>
      </c>
      <c r="W1667" t="s">
        <v>7271</v>
      </c>
      <c r="X1667" t="s">
        <v>7288</v>
      </c>
      <c r="Y1667" t="s">
        <v>7265</v>
      </c>
      <c r="Z1667" t="s">
        <v>4885</v>
      </c>
      <c r="AA1667">
        <v>35.1</v>
      </c>
      <c r="AB1667" t="str" cm="1">
        <f t="array" ref="AB1667">_xlfn.LET(_xlpm.x,IFERROR(VALUE(Table2[[#This Row],[Response_Time_Hours]]),""),IF(_xlpm.x="","CHECK",_xlfn.IFS(_xlpm.x&lt;=1,"Immediate",_xlpm.x&lt;=6,"Fast",_xlpm.x&lt;=24,"Moderate",_xlpm.x&gt;24,"Delayed")))</f>
        <v>Delayed</v>
      </c>
      <c r="AC1667">
        <v>13</v>
      </c>
      <c r="AD1667" t="str" cm="1">
        <f t="array" ref="AD1667">IF(Table2[[#This Row],[Interaction_Count_Final]]="","N/A",_xlfn.IFS(Table2[[#This Row],[Interaction_Count_Final]]&lt;=2,"Low",Table2[[#This Row],[Interaction_Count_Final]]&lt;=5,"Medium",Table2[[#This Row],[Interaction_Count_Final]]&gt;=6,"High",TRUE,"CHECK"))</f>
        <v>High</v>
      </c>
      <c r="AE1667" t="s">
        <v>7266</v>
      </c>
      <c r="AF1667" t="b">
        <v>1</v>
      </c>
      <c r="AG1667" t="b">
        <v>1</v>
      </c>
      <c r="AH1667">
        <v>2072</v>
      </c>
      <c r="AI1667">
        <v>45524</v>
      </c>
      <c r="AJ1667" t="b">
        <v>1</v>
      </c>
      <c r="AK1667" t="str" cm="1">
        <f t="array" ref="AK1667">_xlfn.LET(
  _xlpm.txt,TRIM(Raw_Data!F1667),
  _xlpm.norm,SUBSTITUTE(SUBSTITUTE(_xlpm.txt,"-","/"),".","/"),
  _xlpm.p,_xlfn.TEXTSPLIT(_xlpm.norm,"/"),
  _xlpm.a,VALUE(INDEX(_xlpm.p,1)),
  _xlpm.b,VALUE(INDEX(_xlpm.p,2)),
  IF(AND(_xlpm.a&lt;=12,_xlpm.b&lt;=12),"REVIEW_AMBIGUOUS","OK")
)</f>
        <v>OK</v>
      </c>
    </row>
    <row r="1668" spans="1:37">
      <c r="A1668" t="s">
        <v>4886</v>
      </c>
      <c r="B1668" t="s">
        <v>4886</v>
      </c>
      <c r="C1668" t="b">
        <v>0</v>
      </c>
      <c r="D1668" t="s">
        <v>7257</v>
      </c>
      <c r="E1668" t="s">
        <v>4887</v>
      </c>
      <c r="F1668" t="s">
        <v>4887</v>
      </c>
      <c r="G1668" t="s">
        <v>7280</v>
      </c>
      <c r="H1668" t="s">
        <v>473</v>
      </c>
      <c r="I1668" t="s">
        <v>473</v>
      </c>
      <c r="J1668" t="s">
        <v>473</v>
      </c>
      <c r="K1668" t="s">
        <v>71</v>
      </c>
      <c r="L1668" t="s">
        <v>71</v>
      </c>
      <c r="M1668">
        <f>IF(UPPER(TRIM(Table2[[#This Row],[Status_Clean]]))="CONVERTED",1,0)</f>
        <v>0</v>
      </c>
      <c r="N1668">
        <f>IF(ISNUMBER(MATCH(UPPER(TRIM(Table2[[#This Row],[Status_Clean]])),{"CONTACTED","QUALIFIED","CONVERTED"},0)),1,0)</f>
        <v>1</v>
      </c>
      <c r="O1668" cm="1">
        <f t="array" ref="O1668">_xlfn.SWITCH(UPPER(TRIM(Table2[[#This Row],[Status_Clean]])),"NEW",1,"CONTACTED",2,"QUALIFIED",3,"CONVERTED",4,"LOST",5,99)</f>
        <v>3</v>
      </c>
      <c r="P1668">
        <v>45091</v>
      </c>
      <c r="Q1668" t="s">
        <v>8317</v>
      </c>
      <c r="R1668" t="s">
        <v>8317</v>
      </c>
      <c r="S1668">
        <v>45091</v>
      </c>
      <c r="T1668" t="s">
        <v>7261</v>
      </c>
      <c r="U1668">
        <v>45091</v>
      </c>
      <c r="V1668" t="s">
        <v>7276</v>
      </c>
      <c r="W1668" t="s">
        <v>7263</v>
      </c>
      <c r="X1668" t="s">
        <v>7277</v>
      </c>
      <c r="Y1668" t="s">
        <v>7272</v>
      </c>
      <c r="Z1668" t="s">
        <v>4888</v>
      </c>
      <c r="AA1668">
        <v>58.1</v>
      </c>
      <c r="AB1668" t="str" cm="1">
        <f t="array" ref="AB1668">_xlfn.LET(_xlpm.x,IFERROR(VALUE(Table2[[#This Row],[Response_Time_Hours]]),""),IF(_xlpm.x="","CHECK",_xlfn.IFS(_xlpm.x&lt;=1,"Immediate",_xlpm.x&lt;=6,"Fast",_xlpm.x&lt;=24,"Moderate",_xlpm.x&gt;24,"Delayed")))</f>
        <v>Delayed</v>
      </c>
      <c r="AC1668">
        <v>14</v>
      </c>
      <c r="AD1668" t="str" cm="1">
        <f t="array" ref="AD1668">IF(Table2[[#This Row],[Interaction_Count_Final]]="","N/A",_xlfn.IFS(Table2[[#This Row],[Interaction_Count_Final]]&lt;=2,"Low",Table2[[#This Row],[Interaction_Count_Final]]&lt;=5,"Medium",Table2[[#This Row],[Interaction_Count_Final]]&gt;=6,"High",TRUE,"CHECK"))</f>
        <v>High</v>
      </c>
      <c r="AE1668" t="s">
        <v>7273</v>
      </c>
      <c r="AF1668" t="b">
        <v>1</v>
      </c>
      <c r="AG1668" t="b">
        <v>1</v>
      </c>
      <c r="AH1668">
        <v>2073</v>
      </c>
      <c r="AI1668">
        <v>45091</v>
      </c>
      <c r="AJ1668" t="b">
        <v>1</v>
      </c>
      <c r="AK1668" t="e" cm="1">
        <f t="array" ref="AK1668">_xlfn.LET(
  _xlpm.txt,TRIM(Raw_Data!F1668),
  _xlpm.norm,SUBSTITUTE(SUBSTITUTE(_xlpm.txt,"-","/"),".","/"),
  _xlpm.p,_xlfn.TEXTSPLIT(_xlpm.norm,"/"),
  _xlpm.a,VALUE(INDEX(_xlpm.p,1)),
  _xlpm.b,VALUE(INDEX(_xlpm.p,2)),
  IF(AND(_xlpm.a&lt;=12,_xlpm.b&lt;=12),"REVIEW_AMBIGUOUS","OK")
)</f>
        <v>#REF!</v>
      </c>
    </row>
    <row r="1669" spans="1:37">
      <c r="A1669" t="s">
        <v>4889</v>
      </c>
      <c r="B1669" t="s">
        <v>4889</v>
      </c>
      <c r="C1669" t="b">
        <v>0</v>
      </c>
      <c r="D1669" t="s">
        <v>7257</v>
      </c>
      <c r="E1669" t="s">
        <v>4890</v>
      </c>
      <c r="F1669" t="s">
        <v>4890</v>
      </c>
      <c r="G1669" t="s">
        <v>7303</v>
      </c>
      <c r="H1669" t="s">
        <v>69</v>
      </c>
      <c r="I1669" t="s">
        <v>69</v>
      </c>
      <c r="J1669" t="s">
        <v>69</v>
      </c>
      <c r="K1669" t="s">
        <v>250</v>
      </c>
      <c r="L1669" t="s">
        <v>250</v>
      </c>
      <c r="M1669">
        <f>IF(UPPER(TRIM(Table2[[#This Row],[Status_Clean]]))="CONVERTED",1,0)</f>
        <v>1</v>
      </c>
      <c r="N1669">
        <f>IF(ISNUMBER(MATCH(UPPER(TRIM(Table2[[#This Row],[Status_Clean]])),{"CONTACTED","QUALIFIED","CONVERTED"},0)),1,0)</f>
        <v>1</v>
      </c>
      <c r="O1669" cm="1">
        <f t="array" ref="O1669">_xlfn.SWITCH(UPPER(TRIM(Table2[[#This Row],[Status_Clean]])),"NEW",1,"CONTACTED",2,"QUALIFIED",3,"CONVERTED",4,"LOST",5,99)</f>
        <v>4</v>
      </c>
      <c r="P1669" t="s">
        <v>4891</v>
      </c>
      <c r="Q1669" t="s">
        <v>8467</v>
      </c>
      <c r="R1669" t="s">
        <v>8467</v>
      </c>
      <c r="S1669">
        <v>45440</v>
      </c>
      <c r="T1669" t="s">
        <v>7261</v>
      </c>
      <c r="U1669">
        <v>45440</v>
      </c>
      <c r="V1669" t="s">
        <v>7314</v>
      </c>
      <c r="W1669" t="s">
        <v>7271</v>
      </c>
      <c r="X1669" t="s">
        <v>7277</v>
      </c>
      <c r="Y1669" t="s">
        <v>7265</v>
      </c>
      <c r="Z1669">
        <v>7.5</v>
      </c>
      <c r="AA1669">
        <v>7.5</v>
      </c>
      <c r="AB1669" t="str" cm="1">
        <f t="array" ref="AB1669">_xlfn.LET(_xlpm.x,IFERROR(VALUE(Table2[[#This Row],[Response_Time_Hours]]),""),IF(_xlpm.x="","CHECK",_xlfn.IFS(_xlpm.x&lt;=1,"Immediate",_xlpm.x&lt;=6,"Fast",_xlpm.x&lt;=24,"Moderate",_xlpm.x&gt;24,"Delayed")))</f>
        <v>Moderate</v>
      </c>
      <c r="AC1669">
        <v>35</v>
      </c>
      <c r="AD1669" t="str" cm="1">
        <f t="array" ref="AD1669">IF(Table2[[#This Row],[Interaction_Count_Final]]="","N/A",_xlfn.IFS(Table2[[#This Row],[Interaction_Count_Final]]&lt;=2,"Low",Table2[[#This Row],[Interaction_Count_Final]]&lt;=5,"Medium",Table2[[#This Row],[Interaction_Count_Final]]&gt;=6,"High",TRUE,"CHECK"))</f>
        <v>High</v>
      </c>
      <c r="AE1669" t="s">
        <v>7266</v>
      </c>
      <c r="AF1669" t="b">
        <v>1</v>
      </c>
      <c r="AG1669" t="b">
        <v>1</v>
      </c>
      <c r="AH1669">
        <v>2074</v>
      </c>
      <c r="AI1669">
        <v>45440</v>
      </c>
      <c r="AJ1669" t="b">
        <v>1</v>
      </c>
      <c r="AK1669" t="str" cm="1">
        <f t="array" ref="AK1669">_xlfn.LET(
  _xlpm.txt,TRIM(Raw_Data!F1669),
  _xlpm.norm,SUBSTITUTE(SUBSTITUTE(_xlpm.txt,"-","/"),".","/"),
  _xlpm.p,_xlfn.TEXTSPLIT(_xlpm.norm,"/"),
  _xlpm.a,VALUE(INDEX(_xlpm.p,1)),
  _xlpm.b,VALUE(INDEX(_xlpm.p,2)),
  IF(AND(_xlpm.a&lt;=12,_xlpm.b&lt;=12),"REVIEW_AMBIGUOUS","OK")
)</f>
        <v>OK</v>
      </c>
    </row>
    <row r="1670" spans="1:37">
      <c r="A1670" t="s">
        <v>4892</v>
      </c>
      <c r="B1670" t="s">
        <v>4892</v>
      </c>
      <c r="C1670" t="b">
        <v>0</v>
      </c>
      <c r="D1670" t="s">
        <v>7257</v>
      </c>
      <c r="E1670" t="s">
        <v>4893</v>
      </c>
      <c r="F1670" t="s">
        <v>4893</v>
      </c>
      <c r="G1670" t="s">
        <v>7274</v>
      </c>
      <c r="H1670" t="s">
        <v>363</v>
      </c>
      <c r="I1670" t="s">
        <v>363</v>
      </c>
      <c r="J1670" t="s">
        <v>363</v>
      </c>
      <c r="K1670" t="s">
        <v>193</v>
      </c>
      <c r="L1670" t="s">
        <v>193</v>
      </c>
      <c r="M1670">
        <f>IF(UPPER(TRIM(Table2[[#This Row],[Status_Clean]]))="CONVERTED",1,0)</f>
        <v>0</v>
      </c>
      <c r="N1670">
        <f>IF(ISNUMBER(MATCH(UPPER(TRIM(Table2[[#This Row],[Status_Clean]])),{"CONTACTED","QUALIFIED","CONVERTED"},0)),1,0)</f>
        <v>0</v>
      </c>
      <c r="O1670" cm="1">
        <f t="array" ref="O1670">_xlfn.SWITCH(UPPER(TRIM(Table2[[#This Row],[Status_Clean]])),"NEW",1,"CONTACTED",2,"QUALIFIED",3,"CONVERTED",4,"LOST",5,99)</f>
        <v>1</v>
      </c>
      <c r="P1670" t="s">
        <v>4894</v>
      </c>
      <c r="Q1670" t="s">
        <v>8468</v>
      </c>
      <c r="R1670" t="s">
        <v>8468</v>
      </c>
      <c r="S1670">
        <v>44942</v>
      </c>
      <c r="T1670" t="s">
        <v>7261</v>
      </c>
      <c r="U1670">
        <v>44942</v>
      </c>
      <c r="V1670" t="s">
        <v>7317</v>
      </c>
      <c r="W1670" t="s">
        <v>7263</v>
      </c>
      <c r="X1670" t="s">
        <v>7284</v>
      </c>
      <c r="Y1670" t="s">
        <v>7298</v>
      </c>
      <c r="Z1670">
        <v>59.5</v>
      </c>
      <c r="AA1670">
        <v>59.5</v>
      </c>
      <c r="AB1670" t="str" cm="1">
        <f t="array" ref="AB1670">_xlfn.LET(_xlpm.x,IFERROR(VALUE(Table2[[#This Row],[Response_Time_Hours]]),""),IF(_xlpm.x="","CHECK",_xlfn.IFS(_xlpm.x&lt;=1,"Immediate",_xlpm.x&lt;=6,"Fast",_xlpm.x&lt;=24,"Moderate",_xlpm.x&gt;24,"Delayed")))</f>
        <v>Delayed</v>
      </c>
      <c r="AC1670">
        <v>10</v>
      </c>
      <c r="AD1670" t="str" cm="1">
        <f t="array" ref="AD1670">IF(Table2[[#This Row],[Interaction_Count_Final]]="","N/A",_xlfn.IFS(Table2[[#This Row],[Interaction_Count_Final]]&lt;=2,"Low",Table2[[#This Row],[Interaction_Count_Final]]&lt;=5,"Medium",Table2[[#This Row],[Interaction_Count_Final]]&gt;=6,"High",TRUE,"CHECK"))</f>
        <v>High</v>
      </c>
      <c r="AE1670" t="s">
        <v>7266</v>
      </c>
      <c r="AF1670" t="b">
        <v>1</v>
      </c>
      <c r="AG1670" t="b">
        <v>1</v>
      </c>
      <c r="AH1670">
        <v>2075</v>
      </c>
      <c r="AI1670">
        <v>44942</v>
      </c>
      <c r="AJ1670" t="b">
        <v>1</v>
      </c>
      <c r="AK1670" t="str" cm="1">
        <f t="array" ref="AK1670">_xlfn.LET(
  _xlpm.txt,TRIM(Raw_Data!F1670),
  _xlpm.norm,SUBSTITUTE(SUBSTITUTE(_xlpm.txt,"-","/"),".","/"),
  _xlpm.p,_xlfn.TEXTSPLIT(_xlpm.norm,"/"),
  _xlpm.a,VALUE(INDEX(_xlpm.p,1)),
  _xlpm.b,VALUE(INDEX(_xlpm.p,2)),
  IF(AND(_xlpm.a&lt;=12,_xlpm.b&lt;=12),"REVIEW_AMBIGUOUS","OK")
)</f>
        <v>OK</v>
      </c>
    </row>
    <row r="1671" spans="1:37">
      <c r="A1671" t="s">
        <v>4895</v>
      </c>
      <c r="B1671" t="s">
        <v>4895</v>
      </c>
      <c r="C1671" t="b">
        <v>1</v>
      </c>
      <c r="D1671" t="s">
        <v>7257</v>
      </c>
      <c r="E1671" t="s">
        <v>4896</v>
      </c>
      <c r="F1671" t="s">
        <v>4896</v>
      </c>
      <c r="G1671" t="s">
        <v>7280</v>
      </c>
      <c r="H1671" t="s">
        <v>374</v>
      </c>
      <c r="I1671" t="s">
        <v>374</v>
      </c>
      <c r="J1671" t="s">
        <v>7308</v>
      </c>
      <c r="K1671" t="s">
        <v>173</v>
      </c>
      <c r="L1671" t="s">
        <v>173</v>
      </c>
      <c r="M1671">
        <f>IF(UPPER(TRIM(Table2[[#This Row],[Status_Clean]]))="CONVERTED",1,0)</f>
        <v>0</v>
      </c>
      <c r="N1671">
        <f>IF(ISNUMBER(MATCH(UPPER(TRIM(Table2[[#This Row],[Status_Clean]])),{"CONTACTED","QUALIFIED","CONVERTED"},0)),1,0)</f>
        <v>0</v>
      </c>
      <c r="O1671" cm="1">
        <f t="array" ref="O1671">_xlfn.SWITCH(UPPER(TRIM(Table2[[#This Row],[Status_Clean]])),"NEW",1,"CONTACTED",2,"QUALIFIED",3,"CONVERTED",4,"LOST",5,99)</f>
        <v>5</v>
      </c>
      <c r="P1671" t="s">
        <v>4897</v>
      </c>
      <c r="Q1671" t="s">
        <v>8469</v>
      </c>
      <c r="R1671" t="s">
        <v>8469</v>
      </c>
      <c r="S1671">
        <v>45104</v>
      </c>
      <c r="T1671" t="s">
        <v>7261</v>
      </c>
      <c r="U1671">
        <v>45104</v>
      </c>
      <c r="V1671" t="s">
        <v>7276</v>
      </c>
      <c r="W1671" t="s">
        <v>7263</v>
      </c>
      <c r="X1671" t="s">
        <v>7277</v>
      </c>
      <c r="Y1671" t="s">
        <v>7265</v>
      </c>
      <c r="Z1671" t="s">
        <v>4898</v>
      </c>
      <c r="AA1671">
        <v>11.8</v>
      </c>
      <c r="AB1671" t="str" cm="1">
        <f t="array" ref="AB1671">_xlfn.LET(_xlpm.x,IFERROR(VALUE(Table2[[#This Row],[Response_Time_Hours]]),""),IF(_xlpm.x="","CHECK",_xlfn.IFS(_xlpm.x&lt;=1,"Immediate",_xlpm.x&lt;=6,"Fast",_xlpm.x&lt;=24,"Moderate",_xlpm.x&gt;24,"Delayed")))</f>
        <v>Moderate</v>
      </c>
      <c r="AC1671">
        <v>9</v>
      </c>
      <c r="AD1671" t="str" cm="1">
        <f t="array" ref="AD1671">IF(Table2[[#This Row],[Interaction_Count_Final]]="","N/A",_xlfn.IFS(Table2[[#This Row],[Interaction_Count_Final]]&lt;=2,"Low",Table2[[#This Row],[Interaction_Count_Final]]&lt;=5,"Medium",Table2[[#This Row],[Interaction_Count_Final]]&gt;=6,"High",TRUE,"CHECK"))</f>
        <v>High</v>
      </c>
      <c r="AE1671" t="s">
        <v>7266</v>
      </c>
      <c r="AF1671" t="b">
        <v>1</v>
      </c>
      <c r="AG1671" t="b">
        <v>1</v>
      </c>
      <c r="AH1671">
        <v>2076</v>
      </c>
      <c r="AI1671">
        <v>45104</v>
      </c>
      <c r="AJ1671" t="b">
        <v>1</v>
      </c>
      <c r="AK1671" t="e" cm="1">
        <f t="array" ref="AK1671">_xlfn.LET(
  _xlpm.txt,TRIM(Raw_Data!F1671),
  _xlpm.norm,SUBSTITUTE(SUBSTITUTE(_xlpm.txt,"-","/"),".","/"),
  _xlpm.p,_xlfn.TEXTSPLIT(_xlpm.norm,"/"),
  _xlpm.a,VALUE(INDEX(_xlpm.p,1)),
  _xlpm.b,VALUE(INDEX(_xlpm.p,2)),
  IF(AND(_xlpm.a&lt;=12,_xlpm.b&lt;=12),"REVIEW_AMBIGUOUS","OK")
)</f>
        <v>#REF!</v>
      </c>
    </row>
    <row r="1672" spans="1:37">
      <c r="A1672" t="s">
        <v>4899</v>
      </c>
      <c r="B1672" t="s">
        <v>4899</v>
      </c>
      <c r="C1672" t="b">
        <v>0</v>
      </c>
      <c r="D1672" t="s">
        <v>7257</v>
      </c>
      <c r="E1672" t="s">
        <v>4900</v>
      </c>
      <c r="F1672" t="s">
        <v>4900</v>
      </c>
      <c r="G1672" t="s">
        <v>7303</v>
      </c>
      <c r="H1672" t="s">
        <v>792</v>
      </c>
      <c r="I1672" t="s">
        <v>792</v>
      </c>
      <c r="J1672" t="s">
        <v>792</v>
      </c>
      <c r="K1672" t="s">
        <v>125</v>
      </c>
      <c r="L1672" t="s">
        <v>125</v>
      </c>
      <c r="M1672">
        <f>IF(UPPER(TRIM(Table2[[#This Row],[Status_Clean]]))="CONVERTED",1,0)</f>
        <v>0</v>
      </c>
      <c r="N1672">
        <f>IF(ISNUMBER(MATCH(UPPER(TRIM(Table2[[#This Row],[Status_Clean]])),{"CONTACTED","QUALIFIED","CONVERTED"},0)),1,0)</f>
        <v>1</v>
      </c>
      <c r="O1672" cm="1">
        <f t="array" ref="O1672">_xlfn.SWITCH(UPPER(TRIM(Table2[[#This Row],[Status_Clean]])),"NEW",1,"CONTACTED",2,"QUALIFIED",3,"CONVERTED",4,"LOST",5,99)</f>
        <v>2</v>
      </c>
      <c r="P1672" t="s">
        <v>3721</v>
      </c>
      <c r="Q1672" t="s">
        <v>3721</v>
      </c>
      <c r="R1672" t="s">
        <v>3721</v>
      </c>
      <c r="S1672">
        <v>45557</v>
      </c>
      <c r="T1672" t="s">
        <v>7261</v>
      </c>
      <c r="U1672">
        <v>45557</v>
      </c>
      <c r="V1672" t="s">
        <v>7287</v>
      </c>
      <c r="W1672" t="s">
        <v>7271</v>
      </c>
      <c r="X1672" t="s">
        <v>7288</v>
      </c>
      <c r="Y1672" t="s">
        <v>7293</v>
      </c>
      <c r="Z1672">
        <v>8</v>
      </c>
      <c r="AA1672">
        <v>8</v>
      </c>
      <c r="AB1672" t="str" cm="1">
        <f t="array" ref="AB1672">_xlfn.LET(_xlpm.x,IFERROR(VALUE(Table2[[#This Row],[Response_Time_Hours]]),""),IF(_xlpm.x="","CHECK",_xlfn.IFS(_xlpm.x&lt;=1,"Immediate",_xlpm.x&lt;=6,"Fast",_xlpm.x&lt;=24,"Moderate",_xlpm.x&gt;24,"Delayed")))</f>
        <v>Moderate</v>
      </c>
      <c r="AC1672">
        <v>1</v>
      </c>
      <c r="AD1672" t="str" cm="1">
        <f t="array" ref="AD1672">IF(Table2[[#This Row],[Interaction_Count_Final]]="","N/A",_xlfn.IFS(Table2[[#This Row],[Interaction_Count_Final]]&lt;=2,"Low",Table2[[#This Row],[Interaction_Count_Final]]&lt;=5,"Medium",Table2[[#This Row],[Interaction_Count_Final]]&gt;=6,"High",TRUE,"CHECK"))</f>
        <v>Low</v>
      </c>
      <c r="AE1672" t="s">
        <v>7289</v>
      </c>
      <c r="AF1672" t="b">
        <v>1</v>
      </c>
      <c r="AG1672" t="b">
        <v>1</v>
      </c>
      <c r="AH1672">
        <v>2077</v>
      </c>
      <c r="AI1672">
        <v>45557</v>
      </c>
      <c r="AJ1672" t="b">
        <v>1</v>
      </c>
      <c r="AK1672" t="str" cm="1">
        <f t="array" ref="AK1672">_xlfn.LET(
  _xlpm.txt,TRIM(Raw_Data!F1672),
  _xlpm.norm,SUBSTITUTE(SUBSTITUTE(_xlpm.txt,"-","/"),".","/"),
  _xlpm.p,_xlfn.TEXTSPLIT(_xlpm.norm,"/"),
  _xlpm.a,VALUE(INDEX(_xlpm.p,1)),
  _xlpm.b,VALUE(INDEX(_xlpm.p,2)),
  IF(AND(_xlpm.a&lt;=12,_xlpm.b&lt;=12),"REVIEW_AMBIGUOUS","OK")
)</f>
        <v>OK</v>
      </c>
    </row>
    <row r="1673" spans="1:37">
      <c r="A1673" t="s">
        <v>4901</v>
      </c>
      <c r="B1673" t="s">
        <v>4901</v>
      </c>
      <c r="C1673" t="b">
        <v>0</v>
      </c>
      <c r="D1673" t="s">
        <v>7257</v>
      </c>
      <c r="E1673" t="s">
        <v>4902</v>
      </c>
      <c r="F1673" t="s">
        <v>4902</v>
      </c>
      <c r="G1673" t="s">
        <v>7274</v>
      </c>
      <c r="H1673" t="s">
        <v>447</v>
      </c>
      <c r="I1673" t="s">
        <v>447</v>
      </c>
      <c r="J1673" t="s">
        <v>447</v>
      </c>
      <c r="K1673" t="s">
        <v>250</v>
      </c>
      <c r="L1673" t="s">
        <v>250</v>
      </c>
      <c r="M1673">
        <f>IF(UPPER(TRIM(Table2[[#This Row],[Status_Clean]]))="CONVERTED",1,0)</f>
        <v>1</v>
      </c>
      <c r="N1673">
        <f>IF(ISNUMBER(MATCH(UPPER(TRIM(Table2[[#This Row],[Status_Clean]])),{"CONTACTED","QUALIFIED","CONVERTED"},0)),1,0)</f>
        <v>1</v>
      </c>
      <c r="O1673" cm="1">
        <f t="array" ref="O1673">_xlfn.SWITCH(UPPER(TRIM(Table2[[#This Row],[Status_Clean]])),"NEW",1,"CONTACTED",2,"QUALIFIED",3,"CONVERTED",4,"LOST",5,99)</f>
        <v>4</v>
      </c>
      <c r="P1673">
        <v>45018</v>
      </c>
      <c r="Q1673" t="s">
        <v>7451</v>
      </c>
      <c r="R1673" t="s">
        <v>7451</v>
      </c>
      <c r="S1673">
        <v>45018</v>
      </c>
      <c r="T1673" t="s">
        <v>7261</v>
      </c>
      <c r="U1673">
        <v>45018</v>
      </c>
      <c r="V1673" t="s">
        <v>7297</v>
      </c>
      <c r="W1673" t="s">
        <v>7263</v>
      </c>
      <c r="X1673" t="s">
        <v>7277</v>
      </c>
      <c r="Y1673" t="s">
        <v>7293</v>
      </c>
      <c r="Z1673" t="s">
        <v>4903</v>
      </c>
      <c r="AA1673">
        <v>28.3</v>
      </c>
      <c r="AB1673" t="str" cm="1">
        <f t="array" ref="AB1673">_xlfn.LET(_xlpm.x,IFERROR(VALUE(Table2[[#This Row],[Response_Time_Hours]]),""),IF(_xlpm.x="","CHECK",_xlfn.IFS(_xlpm.x&lt;=1,"Immediate",_xlpm.x&lt;=6,"Fast",_xlpm.x&lt;=24,"Moderate",_xlpm.x&gt;24,"Delayed")))</f>
        <v>Delayed</v>
      </c>
      <c r="AC1673">
        <v>49</v>
      </c>
      <c r="AD1673" t="str" cm="1">
        <f t="array" ref="AD1673">IF(Table2[[#This Row],[Interaction_Count_Final]]="","N/A",_xlfn.IFS(Table2[[#This Row],[Interaction_Count_Final]]&lt;=2,"Low",Table2[[#This Row],[Interaction_Count_Final]]&lt;=5,"Medium",Table2[[#This Row],[Interaction_Count_Final]]&gt;=6,"High",TRUE,"CHECK"))</f>
        <v>High</v>
      </c>
      <c r="AE1673" t="s">
        <v>7266</v>
      </c>
      <c r="AF1673" t="b">
        <v>1</v>
      </c>
      <c r="AG1673" t="b">
        <v>1</v>
      </c>
      <c r="AH1673">
        <v>2078</v>
      </c>
      <c r="AI1673">
        <v>45018</v>
      </c>
      <c r="AJ1673" t="b">
        <v>1</v>
      </c>
      <c r="AK1673" t="e" cm="1">
        <f t="array" ref="AK1673">_xlfn.LET(
  _xlpm.txt,TRIM(Raw_Data!F1673),
  _xlpm.norm,SUBSTITUTE(SUBSTITUTE(_xlpm.txt,"-","/"),".","/"),
  _xlpm.p,_xlfn.TEXTSPLIT(_xlpm.norm,"/"),
  _xlpm.a,VALUE(INDEX(_xlpm.p,1)),
  _xlpm.b,VALUE(INDEX(_xlpm.p,2)),
  IF(AND(_xlpm.a&lt;=12,_xlpm.b&lt;=12),"REVIEW_AMBIGUOUS","OK")
)</f>
        <v>#REF!</v>
      </c>
    </row>
    <row r="1674" spans="1:37">
      <c r="A1674" t="s">
        <v>4904</v>
      </c>
      <c r="B1674" t="s">
        <v>4904</v>
      </c>
      <c r="C1674" t="b">
        <v>1</v>
      </c>
      <c r="D1674" t="s">
        <v>7257</v>
      </c>
      <c r="E1674" t="s">
        <v>4905</v>
      </c>
      <c r="F1674" t="s">
        <v>4905</v>
      </c>
      <c r="G1674" t="s">
        <v>7268</v>
      </c>
      <c r="H1674" t="s">
        <v>363</v>
      </c>
      <c r="I1674" t="s">
        <v>363</v>
      </c>
      <c r="J1674" t="s">
        <v>363</v>
      </c>
      <c r="K1674" t="s">
        <v>250</v>
      </c>
      <c r="L1674" t="s">
        <v>250</v>
      </c>
      <c r="M1674">
        <f>IF(UPPER(TRIM(Table2[[#This Row],[Status_Clean]]))="CONVERTED",1,0)</f>
        <v>1</v>
      </c>
      <c r="N1674">
        <f>IF(ISNUMBER(MATCH(UPPER(TRIM(Table2[[#This Row],[Status_Clean]])),{"CONTACTED","QUALIFIED","CONVERTED"},0)),1,0)</f>
        <v>1</v>
      </c>
      <c r="O1674" cm="1">
        <f t="array" ref="O1674">_xlfn.SWITCH(UPPER(TRIM(Table2[[#This Row],[Status_Clean]])),"NEW",1,"CONTACTED",2,"QUALIFIED",3,"CONVERTED",4,"LOST",5,99)</f>
        <v>4</v>
      </c>
      <c r="P1674">
        <v>45599</v>
      </c>
      <c r="Q1674" t="s">
        <v>8127</v>
      </c>
      <c r="R1674" t="s">
        <v>8127</v>
      </c>
      <c r="S1674">
        <v>45599</v>
      </c>
      <c r="T1674" t="s">
        <v>7261</v>
      </c>
      <c r="U1674">
        <v>45599</v>
      </c>
      <c r="V1674" t="s">
        <v>7300</v>
      </c>
      <c r="W1674" t="s">
        <v>7271</v>
      </c>
      <c r="X1674" t="s">
        <v>7264</v>
      </c>
      <c r="Y1674" t="s">
        <v>7293</v>
      </c>
      <c r="Z1674">
        <v>54.4</v>
      </c>
      <c r="AA1674">
        <v>54.4</v>
      </c>
      <c r="AB1674" t="str" cm="1">
        <f t="array" ref="AB1674">_xlfn.LET(_xlpm.x,IFERROR(VALUE(Table2[[#This Row],[Response_Time_Hours]]),""),IF(_xlpm.x="","CHECK",_xlfn.IFS(_xlpm.x&lt;=1,"Immediate",_xlpm.x&lt;=6,"Fast",_xlpm.x&lt;=24,"Moderate",_xlpm.x&gt;24,"Delayed")))</f>
        <v>Delayed</v>
      </c>
      <c r="AC1674">
        <v>34</v>
      </c>
      <c r="AD1674" t="str" cm="1">
        <f t="array" ref="AD1674">IF(Table2[[#This Row],[Interaction_Count_Final]]="","N/A",_xlfn.IFS(Table2[[#This Row],[Interaction_Count_Final]]&lt;=2,"Low",Table2[[#This Row],[Interaction_Count_Final]]&lt;=5,"Medium",Table2[[#This Row],[Interaction_Count_Final]]&gt;=6,"High",TRUE,"CHECK"))</f>
        <v>High</v>
      </c>
      <c r="AE1674" t="s">
        <v>7273</v>
      </c>
      <c r="AF1674" t="b">
        <v>1</v>
      </c>
      <c r="AG1674" t="b">
        <v>1</v>
      </c>
      <c r="AH1674">
        <v>2079</v>
      </c>
      <c r="AI1674">
        <v>45599</v>
      </c>
      <c r="AJ1674" t="b">
        <v>1</v>
      </c>
      <c r="AK1674" t="e" cm="1">
        <f t="array" ref="AK1674">_xlfn.LET(
  _xlpm.txt,TRIM(Raw_Data!F1674),
  _xlpm.norm,SUBSTITUTE(SUBSTITUTE(_xlpm.txt,"-","/"),".","/"),
  _xlpm.p,_xlfn.TEXTSPLIT(_xlpm.norm,"/"),
  _xlpm.a,VALUE(INDEX(_xlpm.p,1)),
  _xlpm.b,VALUE(INDEX(_xlpm.p,2)),
  IF(AND(_xlpm.a&lt;=12,_xlpm.b&lt;=12),"REVIEW_AMBIGUOUS","OK")
)</f>
        <v>#REF!</v>
      </c>
    </row>
    <row r="1675" spans="1:37">
      <c r="A1675" t="s">
        <v>4906</v>
      </c>
      <c r="B1675" t="s">
        <v>4906</v>
      </c>
      <c r="C1675" t="b">
        <v>1</v>
      </c>
      <c r="D1675" t="s">
        <v>7257</v>
      </c>
      <c r="E1675" t="s">
        <v>8470</v>
      </c>
      <c r="F1675" t="s">
        <v>8470</v>
      </c>
      <c r="G1675" t="s">
        <v>7303</v>
      </c>
      <c r="H1675" t="s">
        <v>222</v>
      </c>
      <c r="I1675" t="s">
        <v>222</v>
      </c>
      <c r="J1675" t="s">
        <v>222</v>
      </c>
      <c r="K1675" t="s">
        <v>193</v>
      </c>
      <c r="L1675" t="s">
        <v>193</v>
      </c>
      <c r="M1675">
        <f>IF(UPPER(TRIM(Table2[[#This Row],[Status_Clean]]))="CONVERTED",1,0)</f>
        <v>0</v>
      </c>
      <c r="N1675">
        <f>IF(ISNUMBER(MATCH(UPPER(TRIM(Table2[[#This Row],[Status_Clean]])),{"CONTACTED","QUALIFIED","CONVERTED"},0)),1,0)</f>
        <v>0</v>
      </c>
      <c r="O1675" cm="1">
        <f t="array" ref="O1675">_xlfn.SWITCH(UPPER(TRIM(Table2[[#This Row],[Status_Clean]])),"NEW",1,"CONTACTED",2,"QUALIFIED",3,"CONVERTED",4,"LOST",5,99)</f>
        <v>1</v>
      </c>
      <c r="P1675">
        <v>45338</v>
      </c>
      <c r="Q1675" t="s">
        <v>8471</v>
      </c>
      <c r="R1675" t="s">
        <v>8471</v>
      </c>
      <c r="S1675">
        <v>45338</v>
      </c>
      <c r="T1675" t="s">
        <v>7261</v>
      </c>
      <c r="U1675">
        <v>45338</v>
      </c>
      <c r="V1675" t="s">
        <v>7283</v>
      </c>
      <c r="W1675" t="s">
        <v>7271</v>
      </c>
      <c r="X1675" t="s">
        <v>7284</v>
      </c>
      <c r="Y1675" t="s">
        <v>7312</v>
      </c>
      <c r="Z1675">
        <v>35.700000000000003</v>
      </c>
      <c r="AA1675">
        <v>35.700000000000003</v>
      </c>
      <c r="AB1675" t="str" cm="1">
        <f t="array" ref="AB1675">_xlfn.LET(_xlpm.x,IFERROR(VALUE(Table2[[#This Row],[Response_Time_Hours]]),""),IF(_xlpm.x="","CHECK",_xlfn.IFS(_xlpm.x&lt;=1,"Immediate",_xlpm.x&lt;=6,"Fast",_xlpm.x&lt;=24,"Moderate",_xlpm.x&gt;24,"Delayed")))</f>
        <v>Delayed</v>
      </c>
      <c r="AC1675">
        <v>10</v>
      </c>
      <c r="AD1675" t="str" cm="1">
        <f t="array" ref="AD1675">IF(Table2[[#This Row],[Interaction_Count_Final]]="","N/A",_xlfn.IFS(Table2[[#This Row],[Interaction_Count_Final]]&lt;=2,"Low",Table2[[#This Row],[Interaction_Count_Final]]&lt;=5,"Medium",Table2[[#This Row],[Interaction_Count_Final]]&gt;=6,"High",TRUE,"CHECK"))</f>
        <v>High</v>
      </c>
      <c r="AE1675" t="s">
        <v>7266</v>
      </c>
      <c r="AF1675" t="b">
        <v>1</v>
      </c>
      <c r="AG1675" t="b">
        <v>1</v>
      </c>
      <c r="AH1675">
        <v>2080</v>
      </c>
      <c r="AI1675">
        <v>45338</v>
      </c>
      <c r="AJ1675" t="b">
        <v>1</v>
      </c>
      <c r="AK1675" t="e" cm="1">
        <f t="array" ref="AK1675">_xlfn.LET(
  _xlpm.txt,TRIM(Raw_Data!F1675),
  _xlpm.norm,SUBSTITUTE(SUBSTITUTE(_xlpm.txt,"-","/"),".","/"),
  _xlpm.p,_xlfn.TEXTSPLIT(_xlpm.norm,"/"),
  _xlpm.a,VALUE(INDEX(_xlpm.p,1)),
  _xlpm.b,VALUE(INDEX(_xlpm.p,2)),
  IF(AND(_xlpm.a&lt;=12,_xlpm.b&lt;=12),"REVIEW_AMBIGUOUS","OK")
)</f>
        <v>#REF!</v>
      </c>
    </row>
    <row r="1676" spans="1:37">
      <c r="A1676" t="s">
        <v>4908</v>
      </c>
      <c r="B1676" t="s">
        <v>4908</v>
      </c>
      <c r="C1676" t="b">
        <v>0</v>
      </c>
      <c r="D1676" t="s">
        <v>7257</v>
      </c>
      <c r="E1676" t="s">
        <v>4909</v>
      </c>
      <c r="F1676" t="s">
        <v>4909</v>
      </c>
      <c r="G1676" t="s">
        <v>7258</v>
      </c>
      <c r="H1676" t="s">
        <v>342</v>
      </c>
      <c r="I1676" t="s">
        <v>342</v>
      </c>
      <c r="J1676" t="s">
        <v>254</v>
      </c>
      <c r="K1676" t="s">
        <v>250</v>
      </c>
      <c r="L1676" t="s">
        <v>250</v>
      </c>
      <c r="M1676">
        <f>IF(UPPER(TRIM(Table2[[#This Row],[Status_Clean]]))="CONVERTED",1,0)</f>
        <v>1</v>
      </c>
      <c r="N1676">
        <f>IF(ISNUMBER(MATCH(UPPER(TRIM(Table2[[#This Row],[Status_Clean]])),{"CONTACTED","QUALIFIED","CONVERTED"},0)),1,0)</f>
        <v>1</v>
      </c>
      <c r="O1676" cm="1">
        <f t="array" ref="O1676">_xlfn.SWITCH(UPPER(TRIM(Table2[[#This Row],[Status_Clean]])),"NEW",1,"CONTACTED",2,"QUALIFIED",3,"CONVERTED",4,"LOST",5,99)</f>
        <v>4</v>
      </c>
      <c r="P1676" t="s">
        <v>4910</v>
      </c>
      <c r="Q1676" t="s">
        <v>7908</v>
      </c>
      <c r="R1676" t="s">
        <v>7908</v>
      </c>
      <c r="S1676">
        <v>45287</v>
      </c>
      <c r="T1676" t="s">
        <v>7261</v>
      </c>
      <c r="U1676">
        <v>45287</v>
      </c>
      <c r="V1676" t="s">
        <v>7262</v>
      </c>
      <c r="W1676" t="s">
        <v>7263</v>
      </c>
      <c r="X1676" t="s">
        <v>7264</v>
      </c>
      <c r="Y1676" t="s">
        <v>7272</v>
      </c>
      <c r="Z1676" t="s">
        <v>2358</v>
      </c>
      <c r="AA1676">
        <v>2.8</v>
      </c>
      <c r="AB1676" t="str" cm="1">
        <f t="array" ref="AB1676">_xlfn.LET(_xlpm.x,IFERROR(VALUE(Table2[[#This Row],[Response_Time_Hours]]),""),IF(_xlpm.x="","CHECK",_xlfn.IFS(_xlpm.x&lt;=1,"Immediate",_xlpm.x&lt;=6,"Fast",_xlpm.x&lt;=24,"Moderate",_xlpm.x&gt;24,"Delayed")))</f>
        <v>Fast</v>
      </c>
      <c r="AC1676">
        <v>43</v>
      </c>
      <c r="AD1676" t="str" cm="1">
        <f t="array" ref="AD1676">IF(Table2[[#This Row],[Interaction_Count_Final]]="","N/A",_xlfn.IFS(Table2[[#This Row],[Interaction_Count_Final]]&lt;=2,"Low",Table2[[#This Row],[Interaction_Count_Final]]&lt;=5,"Medium",Table2[[#This Row],[Interaction_Count_Final]]&gt;=6,"High",TRUE,"CHECK"))</f>
        <v>High</v>
      </c>
      <c r="AE1676" t="s">
        <v>7273</v>
      </c>
      <c r="AF1676" t="b">
        <v>1</v>
      </c>
      <c r="AG1676" t="b">
        <v>1</v>
      </c>
      <c r="AH1676">
        <v>2081</v>
      </c>
      <c r="AI1676">
        <v>45287</v>
      </c>
      <c r="AJ1676" t="b">
        <v>1</v>
      </c>
      <c r="AK1676" t="str" cm="1">
        <f t="array" ref="AK1676">_xlfn.LET(
  _xlpm.txt,TRIM(Raw_Data!F1676),
  _xlpm.norm,SUBSTITUTE(SUBSTITUTE(_xlpm.txt,"-","/"),".","/"),
  _xlpm.p,_xlfn.TEXTSPLIT(_xlpm.norm,"/"),
  _xlpm.a,VALUE(INDEX(_xlpm.p,1)),
  _xlpm.b,VALUE(INDEX(_xlpm.p,2)),
  IF(AND(_xlpm.a&lt;=12,_xlpm.b&lt;=12),"REVIEW_AMBIGUOUS","OK")
)</f>
        <v>OK</v>
      </c>
    </row>
    <row r="1677" spans="1:37">
      <c r="A1677" t="s">
        <v>4911</v>
      </c>
      <c r="B1677" t="s">
        <v>4911</v>
      </c>
      <c r="C1677" t="b">
        <v>0</v>
      </c>
      <c r="D1677" t="s">
        <v>7257</v>
      </c>
      <c r="E1677" t="s">
        <v>4912</v>
      </c>
      <c r="F1677" t="s">
        <v>4912</v>
      </c>
      <c r="G1677" t="s">
        <v>7268</v>
      </c>
      <c r="H1677" t="s">
        <v>263</v>
      </c>
      <c r="I1677" t="s">
        <v>263</v>
      </c>
      <c r="J1677" t="s">
        <v>263</v>
      </c>
      <c r="K1677" t="s">
        <v>7259</v>
      </c>
      <c r="L1677" t="s">
        <v>193</v>
      </c>
      <c r="M1677">
        <f>IF(UPPER(TRIM(Table2[[#This Row],[Status_Clean]]))="CONVERTED",1,0)</f>
        <v>0</v>
      </c>
      <c r="N1677">
        <f>IF(ISNUMBER(MATCH(UPPER(TRIM(Table2[[#This Row],[Status_Clean]])),{"CONTACTED","QUALIFIED","CONVERTED"},0)),1,0)</f>
        <v>0</v>
      </c>
      <c r="O1677" cm="1">
        <f t="array" ref="O1677">_xlfn.SWITCH(UPPER(TRIM(Table2[[#This Row],[Status_Clean]])),"NEW",1,"CONTACTED",2,"QUALIFIED",3,"CONVERTED",4,"LOST",5,99)</f>
        <v>1</v>
      </c>
      <c r="P1677" t="s">
        <v>4913</v>
      </c>
      <c r="Q1677" t="s">
        <v>4913</v>
      </c>
      <c r="R1677" t="s">
        <v>4913</v>
      </c>
      <c r="S1677">
        <v>45258</v>
      </c>
      <c r="T1677" t="s">
        <v>7261</v>
      </c>
      <c r="U1677">
        <v>45258</v>
      </c>
      <c r="V1677" t="s">
        <v>7300</v>
      </c>
      <c r="W1677" t="s">
        <v>7263</v>
      </c>
      <c r="X1677" t="s">
        <v>7264</v>
      </c>
      <c r="Y1677" t="s">
        <v>7265</v>
      </c>
      <c r="Z1677" t="s">
        <v>217</v>
      </c>
      <c r="AA1677">
        <v>21.6</v>
      </c>
      <c r="AB1677" t="str" cm="1">
        <f t="array" ref="AB1677">_xlfn.LET(_xlpm.x,IFERROR(VALUE(Table2[[#This Row],[Response_Time_Hours]]),""),IF(_xlpm.x="","CHECK",_xlfn.IFS(_xlpm.x&lt;=1,"Immediate",_xlpm.x&lt;=6,"Fast",_xlpm.x&lt;=24,"Moderate",_xlpm.x&gt;24,"Delayed")))</f>
        <v>Moderate</v>
      </c>
      <c r="AC1677">
        <v>48</v>
      </c>
      <c r="AD1677" t="str" cm="1">
        <f t="array" ref="AD1677">IF(Table2[[#This Row],[Interaction_Count_Final]]="","N/A",_xlfn.IFS(Table2[[#This Row],[Interaction_Count_Final]]&lt;=2,"Low",Table2[[#This Row],[Interaction_Count_Final]]&lt;=5,"Medium",Table2[[#This Row],[Interaction_Count_Final]]&gt;=6,"High",TRUE,"CHECK"))</f>
        <v>High</v>
      </c>
      <c r="AE1677" t="s">
        <v>7266</v>
      </c>
      <c r="AF1677" t="b">
        <v>1</v>
      </c>
      <c r="AG1677" t="b">
        <v>1</v>
      </c>
      <c r="AH1677">
        <v>2082</v>
      </c>
      <c r="AI1677">
        <v>45258</v>
      </c>
      <c r="AJ1677" t="b">
        <v>1</v>
      </c>
      <c r="AK1677" t="str" cm="1">
        <f t="array" ref="AK1677">_xlfn.LET(
  _xlpm.txt,TRIM(Raw_Data!F1677),
  _xlpm.norm,SUBSTITUTE(SUBSTITUTE(_xlpm.txt,"-","/"),".","/"),
  _xlpm.p,_xlfn.TEXTSPLIT(_xlpm.norm,"/"),
  _xlpm.a,VALUE(INDEX(_xlpm.p,1)),
  _xlpm.b,VALUE(INDEX(_xlpm.p,2)),
  IF(AND(_xlpm.a&lt;=12,_xlpm.b&lt;=12),"REVIEW_AMBIGUOUS","OK")
)</f>
        <v>OK</v>
      </c>
    </row>
    <row r="1678" spans="1:37">
      <c r="A1678" t="s">
        <v>4914</v>
      </c>
      <c r="B1678" t="s">
        <v>4914</v>
      </c>
      <c r="C1678" t="b">
        <v>1</v>
      </c>
      <c r="D1678" t="s">
        <v>7257</v>
      </c>
      <c r="E1678" t="s">
        <v>4915</v>
      </c>
      <c r="F1678" t="s">
        <v>4915</v>
      </c>
      <c r="G1678" t="s">
        <v>7258</v>
      </c>
      <c r="H1678" t="s">
        <v>792</v>
      </c>
      <c r="I1678" t="s">
        <v>792</v>
      </c>
      <c r="J1678" t="s">
        <v>792</v>
      </c>
      <c r="K1678" t="s">
        <v>125</v>
      </c>
      <c r="L1678" t="s">
        <v>125</v>
      </c>
      <c r="M1678">
        <f>IF(UPPER(TRIM(Table2[[#This Row],[Status_Clean]]))="CONVERTED",1,0)</f>
        <v>0</v>
      </c>
      <c r="N1678">
        <f>IF(ISNUMBER(MATCH(UPPER(TRIM(Table2[[#This Row],[Status_Clean]])),{"CONTACTED","QUALIFIED","CONVERTED"},0)),1,0)</f>
        <v>1</v>
      </c>
      <c r="O1678" cm="1">
        <f t="array" ref="O1678">_xlfn.SWITCH(UPPER(TRIM(Table2[[#This Row],[Status_Clean]])),"NEW",1,"CONTACTED",2,"QUALIFIED",3,"CONVERTED",4,"LOST",5,99)</f>
        <v>2</v>
      </c>
      <c r="P1678" t="s">
        <v>4916</v>
      </c>
      <c r="Q1678" t="s">
        <v>8472</v>
      </c>
      <c r="R1678" t="s">
        <v>8472</v>
      </c>
      <c r="S1678">
        <v>45653</v>
      </c>
      <c r="T1678" t="s">
        <v>7261</v>
      </c>
      <c r="U1678">
        <v>45653</v>
      </c>
      <c r="V1678" t="s">
        <v>7262</v>
      </c>
      <c r="W1678" t="s">
        <v>7271</v>
      </c>
      <c r="X1678" t="s">
        <v>7264</v>
      </c>
      <c r="Y1678" t="s">
        <v>7312</v>
      </c>
      <c r="Z1678" t="s">
        <v>1583</v>
      </c>
      <c r="AA1678">
        <v>2</v>
      </c>
      <c r="AB1678" t="str" cm="1">
        <f t="array" ref="AB1678">_xlfn.LET(_xlpm.x,IFERROR(VALUE(Table2[[#This Row],[Response_Time_Hours]]),""),IF(_xlpm.x="","CHECK",_xlfn.IFS(_xlpm.x&lt;=1,"Immediate",_xlpm.x&lt;=6,"Fast",_xlpm.x&lt;=24,"Moderate",_xlpm.x&gt;24,"Delayed")))</f>
        <v>Fast</v>
      </c>
      <c r="AC1678">
        <v>40</v>
      </c>
      <c r="AD1678" t="str" cm="1">
        <f t="array" ref="AD1678">IF(Table2[[#This Row],[Interaction_Count_Final]]="","N/A",_xlfn.IFS(Table2[[#This Row],[Interaction_Count_Final]]&lt;=2,"Low",Table2[[#This Row],[Interaction_Count_Final]]&lt;=5,"Medium",Table2[[#This Row],[Interaction_Count_Final]]&gt;=6,"High",TRUE,"CHECK"))</f>
        <v>High</v>
      </c>
      <c r="AE1678" t="s">
        <v>7289</v>
      </c>
      <c r="AF1678" t="b">
        <v>1</v>
      </c>
      <c r="AG1678" t="b">
        <v>1</v>
      </c>
      <c r="AH1678">
        <v>2083</v>
      </c>
      <c r="AI1678">
        <v>45653</v>
      </c>
      <c r="AJ1678" t="b">
        <v>1</v>
      </c>
      <c r="AK1678" t="e" cm="1">
        <f t="array" ref="AK1678">_xlfn.LET(
  _xlpm.txt,TRIM(Raw_Data!F1678),
  _xlpm.norm,SUBSTITUTE(SUBSTITUTE(_xlpm.txt,"-","/"),".","/"),
  _xlpm.p,_xlfn.TEXTSPLIT(_xlpm.norm,"/"),
  _xlpm.a,VALUE(INDEX(_xlpm.p,1)),
  _xlpm.b,VALUE(INDEX(_xlpm.p,2)),
  IF(AND(_xlpm.a&lt;=12,_xlpm.b&lt;=12),"REVIEW_AMBIGUOUS","OK")
)</f>
        <v>#REF!</v>
      </c>
    </row>
    <row r="1679" spans="1:37">
      <c r="A1679" t="s">
        <v>4917</v>
      </c>
      <c r="B1679" t="s">
        <v>4917</v>
      </c>
      <c r="C1679" t="b">
        <v>0</v>
      </c>
      <c r="D1679" t="s">
        <v>7257</v>
      </c>
      <c r="E1679" t="s">
        <v>4918</v>
      </c>
      <c r="F1679" t="s">
        <v>4918</v>
      </c>
      <c r="G1679" t="s">
        <v>7303</v>
      </c>
      <c r="H1679" t="s">
        <v>469</v>
      </c>
      <c r="I1679" t="s">
        <v>469</v>
      </c>
      <c r="J1679" t="s">
        <v>469</v>
      </c>
      <c r="K1679" t="s">
        <v>7259</v>
      </c>
      <c r="L1679" t="s">
        <v>193</v>
      </c>
      <c r="M1679">
        <f>IF(UPPER(TRIM(Table2[[#This Row],[Status_Clean]]))="CONVERTED",1,0)</f>
        <v>0</v>
      </c>
      <c r="N1679">
        <f>IF(ISNUMBER(MATCH(UPPER(TRIM(Table2[[#This Row],[Status_Clean]])),{"CONTACTED","QUALIFIED","CONVERTED"},0)),1,0)</f>
        <v>0</v>
      </c>
      <c r="O1679" cm="1">
        <f t="array" ref="O1679">_xlfn.SWITCH(UPPER(TRIM(Table2[[#This Row],[Status_Clean]])),"NEW",1,"CONTACTED",2,"QUALIFIED",3,"CONVERTED",4,"LOST",5,99)</f>
        <v>1</v>
      </c>
      <c r="P1679">
        <v>45361</v>
      </c>
      <c r="Q1679" t="s">
        <v>8230</v>
      </c>
      <c r="R1679" t="s">
        <v>8230</v>
      </c>
      <c r="S1679">
        <v>45361</v>
      </c>
      <c r="T1679" t="s">
        <v>7261</v>
      </c>
      <c r="U1679">
        <v>45361</v>
      </c>
      <c r="V1679" t="s">
        <v>7295</v>
      </c>
      <c r="W1679" t="s">
        <v>7271</v>
      </c>
      <c r="X1679" t="s">
        <v>7284</v>
      </c>
      <c r="Y1679" t="s">
        <v>7293</v>
      </c>
      <c r="Z1679">
        <v>55</v>
      </c>
      <c r="AA1679">
        <v>55</v>
      </c>
      <c r="AB1679" t="str" cm="1">
        <f t="array" ref="AB1679">_xlfn.LET(_xlpm.x,IFERROR(VALUE(Table2[[#This Row],[Response_Time_Hours]]),""),IF(_xlpm.x="","CHECK",_xlfn.IFS(_xlpm.x&lt;=1,"Immediate",_xlpm.x&lt;=6,"Fast",_xlpm.x&lt;=24,"Moderate",_xlpm.x&gt;24,"Delayed")))</f>
        <v>Delayed</v>
      </c>
      <c r="AC1679">
        <v>7</v>
      </c>
      <c r="AD1679" t="str" cm="1">
        <f t="array" ref="AD1679">IF(Table2[[#This Row],[Interaction_Count_Final]]="","N/A",_xlfn.IFS(Table2[[#This Row],[Interaction_Count_Final]]&lt;=2,"Low",Table2[[#This Row],[Interaction_Count_Final]]&lt;=5,"Medium",Table2[[#This Row],[Interaction_Count_Final]]&gt;=6,"High",TRUE,"CHECK"))</f>
        <v>High</v>
      </c>
      <c r="AE1679" t="s">
        <v>7266</v>
      </c>
      <c r="AF1679" t="b">
        <v>1</v>
      </c>
      <c r="AG1679" t="b">
        <v>1</v>
      </c>
      <c r="AH1679">
        <v>2084</v>
      </c>
      <c r="AI1679">
        <v>45361</v>
      </c>
      <c r="AJ1679" t="b">
        <v>1</v>
      </c>
      <c r="AK1679" t="e" cm="1">
        <f t="array" ref="AK1679">_xlfn.LET(
  _xlpm.txt,TRIM(Raw_Data!F1679),
  _xlpm.norm,SUBSTITUTE(SUBSTITUTE(_xlpm.txt,"-","/"),".","/"),
  _xlpm.p,_xlfn.TEXTSPLIT(_xlpm.norm,"/"),
  _xlpm.a,VALUE(INDEX(_xlpm.p,1)),
  _xlpm.b,VALUE(INDEX(_xlpm.p,2)),
  IF(AND(_xlpm.a&lt;=12,_xlpm.b&lt;=12),"REVIEW_AMBIGUOUS","OK")
)</f>
        <v>#REF!</v>
      </c>
    </row>
    <row r="1680" spans="1:37">
      <c r="A1680" t="s">
        <v>4919</v>
      </c>
      <c r="B1680" t="s">
        <v>4919</v>
      </c>
      <c r="C1680" t="b">
        <v>0</v>
      </c>
      <c r="D1680" t="s">
        <v>7257</v>
      </c>
      <c r="E1680" t="s">
        <v>4920</v>
      </c>
      <c r="F1680" t="s">
        <v>4920</v>
      </c>
      <c r="G1680" t="s">
        <v>7274</v>
      </c>
      <c r="H1680" t="s">
        <v>473</v>
      </c>
      <c r="I1680" t="s">
        <v>473</v>
      </c>
      <c r="J1680" t="s">
        <v>473</v>
      </c>
      <c r="K1680" t="s">
        <v>125</v>
      </c>
      <c r="L1680" t="s">
        <v>125</v>
      </c>
      <c r="M1680">
        <f>IF(UPPER(TRIM(Table2[[#This Row],[Status_Clean]]))="CONVERTED",1,0)</f>
        <v>0</v>
      </c>
      <c r="N1680">
        <f>IF(ISNUMBER(MATCH(UPPER(TRIM(Table2[[#This Row],[Status_Clean]])),{"CONTACTED","QUALIFIED","CONVERTED"},0)),1,0)</f>
        <v>1</v>
      </c>
      <c r="O1680" cm="1">
        <f t="array" ref="O1680">_xlfn.SWITCH(UPPER(TRIM(Table2[[#This Row],[Status_Clean]])),"NEW",1,"CONTACTED",2,"QUALIFIED",3,"CONVERTED",4,"LOST",5,99)</f>
        <v>2</v>
      </c>
      <c r="P1680">
        <v>44930</v>
      </c>
      <c r="Q1680" t="s">
        <v>8338</v>
      </c>
      <c r="R1680" t="s">
        <v>8338</v>
      </c>
      <c r="S1680">
        <v>44930</v>
      </c>
      <c r="T1680" t="s">
        <v>7261</v>
      </c>
      <c r="U1680">
        <v>44930</v>
      </c>
      <c r="V1680" t="s">
        <v>7317</v>
      </c>
      <c r="W1680" t="s">
        <v>7263</v>
      </c>
      <c r="X1680" t="s">
        <v>7284</v>
      </c>
      <c r="Y1680" t="s">
        <v>7272</v>
      </c>
      <c r="Z1680" t="s">
        <v>4921</v>
      </c>
      <c r="AA1680">
        <v>11.5</v>
      </c>
      <c r="AB1680" t="str" cm="1">
        <f t="array" ref="AB1680">_xlfn.LET(_xlpm.x,IFERROR(VALUE(Table2[[#This Row],[Response_Time_Hours]]),""),IF(_xlpm.x="","CHECK",_xlfn.IFS(_xlpm.x&lt;=1,"Immediate",_xlpm.x&lt;=6,"Fast",_xlpm.x&lt;=24,"Moderate",_xlpm.x&gt;24,"Delayed")))</f>
        <v>Moderate</v>
      </c>
      <c r="AC1680">
        <v>5</v>
      </c>
      <c r="AD1680" t="str" cm="1">
        <f t="array" ref="AD1680">IF(Table2[[#This Row],[Interaction_Count_Final]]="","N/A",_xlfn.IFS(Table2[[#This Row],[Interaction_Count_Final]]&lt;=2,"Low",Table2[[#This Row],[Interaction_Count_Final]]&lt;=5,"Medium",Table2[[#This Row],[Interaction_Count_Final]]&gt;=6,"High",TRUE,"CHECK"))</f>
        <v>Medium</v>
      </c>
      <c r="AE1680" t="s">
        <v>7266</v>
      </c>
      <c r="AF1680" t="b">
        <v>1</v>
      </c>
      <c r="AG1680" t="b">
        <v>1</v>
      </c>
      <c r="AH1680">
        <v>2085</v>
      </c>
      <c r="AI1680">
        <v>44930</v>
      </c>
      <c r="AJ1680" t="b">
        <v>1</v>
      </c>
      <c r="AK1680" t="e" cm="1">
        <f t="array" ref="AK1680">_xlfn.LET(
  _xlpm.txt,TRIM(Raw_Data!F1680),
  _xlpm.norm,SUBSTITUTE(SUBSTITUTE(_xlpm.txt,"-","/"),".","/"),
  _xlpm.p,_xlfn.TEXTSPLIT(_xlpm.norm,"/"),
  _xlpm.a,VALUE(INDEX(_xlpm.p,1)),
  _xlpm.b,VALUE(INDEX(_xlpm.p,2)),
  IF(AND(_xlpm.a&lt;=12,_xlpm.b&lt;=12),"REVIEW_AMBIGUOUS","OK")
)</f>
        <v>#REF!</v>
      </c>
    </row>
    <row r="1681" spans="1:37">
      <c r="A1681" t="s">
        <v>4922</v>
      </c>
      <c r="B1681" t="s">
        <v>4922</v>
      </c>
      <c r="C1681" t="b">
        <v>1</v>
      </c>
      <c r="D1681" t="s">
        <v>7257</v>
      </c>
      <c r="E1681" t="s">
        <v>8473</v>
      </c>
      <c r="F1681" t="s">
        <v>8473</v>
      </c>
      <c r="G1681" t="s">
        <v>7274</v>
      </c>
      <c r="H1681" t="s">
        <v>7535</v>
      </c>
      <c r="I1681" t="s">
        <v>7535</v>
      </c>
      <c r="J1681" t="s">
        <v>101</v>
      </c>
      <c r="K1681" t="s">
        <v>7259</v>
      </c>
      <c r="L1681" t="s">
        <v>193</v>
      </c>
      <c r="M1681">
        <f>IF(UPPER(TRIM(Table2[[#This Row],[Status_Clean]]))="CONVERTED",1,0)</f>
        <v>0</v>
      </c>
      <c r="N1681">
        <f>IF(ISNUMBER(MATCH(UPPER(TRIM(Table2[[#This Row],[Status_Clean]])),{"CONTACTED","QUALIFIED","CONVERTED"},0)),1,0)</f>
        <v>0</v>
      </c>
      <c r="O1681" cm="1">
        <f t="array" ref="O1681">_xlfn.SWITCH(UPPER(TRIM(Table2[[#This Row],[Status_Clean]])),"NEW",1,"CONTACTED",2,"QUALIFIED",3,"CONVERTED",4,"LOST",5,99)</f>
        <v>1</v>
      </c>
      <c r="P1681" t="s">
        <v>4924</v>
      </c>
      <c r="Q1681" t="s">
        <v>8474</v>
      </c>
      <c r="R1681" t="s">
        <v>8474</v>
      </c>
      <c r="S1681">
        <v>45256</v>
      </c>
      <c r="T1681" t="s">
        <v>7261</v>
      </c>
      <c r="U1681">
        <v>45256</v>
      </c>
      <c r="V1681" t="s">
        <v>7300</v>
      </c>
      <c r="W1681" t="s">
        <v>7263</v>
      </c>
      <c r="X1681" t="s">
        <v>7264</v>
      </c>
      <c r="Y1681" t="s">
        <v>7293</v>
      </c>
      <c r="Z1681" t="s">
        <v>4925</v>
      </c>
      <c r="AA1681">
        <v>68.8</v>
      </c>
      <c r="AB1681" t="str" cm="1">
        <f t="array" ref="AB1681">_xlfn.LET(_xlpm.x,IFERROR(VALUE(Table2[[#This Row],[Response_Time_Hours]]),""),IF(_xlpm.x="","CHECK",_xlfn.IFS(_xlpm.x&lt;=1,"Immediate",_xlpm.x&lt;=6,"Fast",_xlpm.x&lt;=24,"Moderate",_xlpm.x&gt;24,"Delayed")))</f>
        <v>Delayed</v>
      </c>
      <c r="AC1681">
        <v>6</v>
      </c>
      <c r="AD1681" t="str" cm="1">
        <f t="array" ref="AD1681">IF(Table2[[#This Row],[Interaction_Count_Final]]="","N/A",_xlfn.IFS(Table2[[#This Row],[Interaction_Count_Final]]&lt;=2,"Low",Table2[[#This Row],[Interaction_Count_Final]]&lt;=5,"Medium",Table2[[#This Row],[Interaction_Count_Final]]&gt;=6,"High",TRUE,"CHECK"))</f>
        <v>High</v>
      </c>
      <c r="AE1681" t="s">
        <v>7266</v>
      </c>
      <c r="AF1681" t="b">
        <v>1</v>
      </c>
      <c r="AG1681" t="b">
        <v>1</v>
      </c>
      <c r="AH1681">
        <v>2086</v>
      </c>
      <c r="AI1681">
        <v>45256</v>
      </c>
      <c r="AJ1681" t="b">
        <v>1</v>
      </c>
      <c r="AK1681" t="e" cm="1">
        <f t="array" ref="AK1681">_xlfn.LET(
  _xlpm.txt,TRIM(Raw_Data!F1681),
  _xlpm.norm,SUBSTITUTE(SUBSTITUTE(_xlpm.txt,"-","/"),".","/"),
  _xlpm.p,_xlfn.TEXTSPLIT(_xlpm.norm,"/"),
  _xlpm.a,VALUE(INDEX(_xlpm.p,1)),
  _xlpm.b,VALUE(INDEX(_xlpm.p,2)),
  IF(AND(_xlpm.a&lt;=12,_xlpm.b&lt;=12),"REVIEW_AMBIGUOUS","OK")
)</f>
        <v>#REF!</v>
      </c>
    </row>
    <row r="1682" spans="1:37">
      <c r="A1682" t="s">
        <v>4926</v>
      </c>
      <c r="B1682" t="s">
        <v>4926</v>
      </c>
      <c r="C1682" t="b">
        <v>0</v>
      </c>
      <c r="D1682" t="s">
        <v>7257</v>
      </c>
      <c r="E1682" t="s">
        <v>4927</v>
      </c>
      <c r="F1682" t="s">
        <v>4927</v>
      </c>
      <c r="G1682" t="s">
        <v>7303</v>
      </c>
      <c r="H1682" t="s">
        <v>337</v>
      </c>
      <c r="I1682" t="s">
        <v>337</v>
      </c>
      <c r="J1682" t="s">
        <v>101</v>
      </c>
      <c r="K1682" t="s">
        <v>125</v>
      </c>
      <c r="L1682" t="s">
        <v>125</v>
      </c>
      <c r="M1682">
        <f>IF(UPPER(TRIM(Table2[[#This Row],[Status_Clean]]))="CONVERTED",1,0)</f>
        <v>0</v>
      </c>
      <c r="N1682">
        <f>IF(ISNUMBER(MATCH(UPPER(TRIM(Table2[[#This Row],[Status_Clean]])),{"CONTACTED","QUALIFIED","CONVERTED"},0)),1,0)</f>
        <v>1</v>
      </c>
      <c r="O1682" cm="1">
        <f t="array" ref="O1682">_xlfn.SWITCH(UPPER(TRIM(Table2[[#This Row],[Status_Clean]])),"NEW",1,"CONTACTED",2,"QUALIFIED",3,"CONVERTED",4,"LOST",5,99)</f>
        <v>2</v>
      </c>
      <c r="P1682">
        <v>45091</v>
      </c>
      <c r="Q1682" t="s">
        <v>8317</v>
      </c>
      <c r="R1682" t="s">
        <v>8317</v>
      </c>
      <c r="S1682">
        <v>45091</v>
      </c>
      <c r="T1682" t="s">
        <v>7261</v>
      </c>
      <c r="U1682">
        <v>45091</v>
      </c>
      <c r="V1682" t="s">
        <v>7276</v>
      </c>
      <c r="W1682" t="s">
        <v>7263</v>
      </c>
      <c r="X1682" t="s">
        <v>7277</v>
      </c>
      <c r="Y1682" t="s">
        <v>7272</v>
      </c>
      <c r="Z1682" t="s">
        <v>637</v>
      </c>
      <c r="AA1682">
        <v>7.1999999999999993</v>
      </c>
      <c r="AB1682" t="str" cm="1">
        <f t="array" ref="AB1682">_xlfn.LET(_xlpm.x,IFERROR(VALUE(Table2[[#This Row],[Response_Time_Hours]]),""),IF(_xlpm.x="","CHECK",_xlfn.IFS(_xlpm.x&lt;=1,"Immediate",_xlpm.x&lt;=6,"Fast",_xlpm.x&lt;=24,"Moderate",_xlpm.x&gt;24,"Delayed")))</f>
        <v>Moderate</v>
      </c>
      <c r="AC1682">
        <v>34</v>
      </c>
      <c r="AD1682" t="str" cm="1">
        <f t="array" ref="AD1682">IF(Table2[[#This Row],[Interaction_Count_Final]]="","N/A",_xlfn.IFS(Table2[[#This Row],[Interaction_Count_Final]]&lt;=2,"Low",Table2[[#This Row],[Interaction_Count_Final]]&lt;=5,"Medium",Table2[[#This Row],[Interaction_Count_Final]]&gt;=6,"High",TRUE,"CHECK"))</f>
        <v>High</v>
      </c>
      <c r="AE1682" t="s">
        <v>7289</v>
      </c>
      <c r="AF1682" t="b">
        <v>1</v>
      </c>
      <c r="AG1682" t="b">
        <v>1</v>
      </c>
      <c r="AH1682">
        <v>2088</v>
      </c>
      <c r="AI1682">
        <v>45091</v>
      </c>
      <c r="AJ1682" t="b">
        <v>1</v>
      </c>
      <c r="AK1682" t="e" cm="1">
        <f t="array" ref="AK1682">_xlfn.LET(
  _xlpm.txt,TRIM(Raw_Data!F1682),
  _xlpm.norm,SUBSTITUTE(SUBSTITUTE(_xlpm.txt,"-","/"),".","/"),
  _xlpm.p,_xlfn.TEXTSPLIT(_xlpm.norm,"/"),
  _xlpm.a,VALUE(INDEX(_xlpm.p,1)),
  _xlpm.b,VALUE(INDEX(_xlpm.p,2)),
  IF(AND(_xlpm.a&lt;=12,_xlpm.b&lt;=12),"REVIEW_AMBIGUOUS","OK")
)</f>
        <v>#REF!</v>
      </c>
    </row>
    <row r="1683" spans="1:37">
      <c r="A1683" t="s">
        <v>4928</v>
      </c>
      <c r="B1683" t="s">
        <v>4928</v>
      </c>
      <c r="C1683" t="b">
        <v>1</v>
      </c>
      <c r="D1683" t="s">
        <v>7257</v>
      </c>
      <c r="E1683" t="s">
        <v>4929</v>
      </c>
      <c r="F1683" t="s">
        <v>4929</v>
      </c>
      <c r="G1683" t="s">
        <v>7258</v>
      </c>
      <c r="H1683" t="s">
        <v>263</v>
      </c>
      <c r="I1683" t="s">
        <v>263</v>
      </c>
      <c r="J1683" t="s">
        <v>263</v>
      </c>
      <c r="K1683" t="s">
        <v>173</v>
      </c>
      <c r="L1683" t="s">
        <v>173</v>
      </c>
      <c r="M1683">
        <f>IF(UPPER(TRIM(Table2[[#This Row],[Status_Clean]]))="CONVERTED",1,0)</f>
        <v>0</v>
      </c>
      <c r="N1683">
        <f>IF(ISNUMBER(MATCH(UPPER(TRIM(Table2[[#This Row],[Status_Clean]])),{"CONTACTED","QUALIFIED","CONVERTED"},0)),1,0)</f>
        <v>0</v>
      </c>
      <c r="O1683" cm="1">
        <f t="array" ref="O1683">_xlfn.SWITCH(UPPER(TRIM(Table2[[#This Row],[Status_Clean]])),"NEW",1,"CONTACTED",2,"QUALIFIED",3,"CONVERTED",4,"LOST",5,99)</f>
        <v>5</v>
      </c>
      <c r="P1683">
        <v>45576</v>
      </c>
      <c r="Q1683" t="s">
        <v>8425</v>
      </c>
      <c r="R1683" t="s">
        <v>8425</v>
      </c>
      <c r="S1683">
        <v>45576</v>
      </c>
      <c r="T1683" t="s">
        <v>7261</v>
      </c>
      <c r="U1683">
        <v>45576</v>
      </c>
      <c r="V1683" t="s">
        <v>7270</v>
      </c>
      <c r="W1683" t="s">
        <v>7271</v>
      </c>
      <c r="X1683" t="s">
        <v>7264</v>
      </c>
      <c r="Y1683" t="s">
        <v>7312</v>
      </c>
      <c r="Z1683" t="s">
        <v>637</v>
      </c>
      <c r="AA1683">
        <v>7.1999999999999993</v>
      </c>
      <c r="AB1683" t="str" cm="1">
        <f t="array" ref="AB1683">_xlfn.LET(_xlpm.x,IFERROR(VALUE(Table2[[#This Row],[Response_Time_Hours]]),""),IF(_xlpm.x="","CHECK",_xlfn.IFS(_xlpm.x&lt;=1,"Immediate",_xlpm.x&lt;=6,"Fast",_xlpm.x&lt;=24,"Moderate",_xlpm.x&gt;24,"Delayed")))</f>
        <v>Moderate</v>
      </c>
      <c r="AC1683">
        <v>14</v>
      </c>
      <c r="AD1683" t="str" cm="1">
        <f t="array" ref="AD1683">IF(Table2[[#This Row],[Interaction_Count_Final]]="","N/A",_xlfn.IFS(Table2[[#This Row],[Interaction_Count_Final]]&lt;=2,"Low",Table2[[#This Row],[Interaction_Count_Final]]&lt;=5,"Medium",Table2[[#This Row],[Interaction_Count_Final]]&gt;=6,"High",TRUE,"CHECK"))</f>
        <v>High</v>
      </c>
      <c r="AE1683" t="s">
        <v>7266</v>
      </c>
      <c r="AF1683" t="b">
        <v>1</v>
      </c>
      <c r="AG1683" t="b">
        <v>1</v>
      </c>
      <c r="AH1683">
        <v>2089</v>
      </c>
      <c r="AI1683">
        <v>45576</v>
      </c>
      <c r="AJ1683" t="b">
        <v>1</v>
      </c>
      <c r="AK1683" t="e" cm="1">
        <f t="array" ref="AK1683">_xlfn.LET(
  _xlpm.txt,TRIM(Raw_Data!F1683),
  _xlpm.norm,SUBSTITUTE(SUBSTITUTE(_xlpm.txt,"-","/"),".","/"),
  _xlpm.p,_xlfn.TEXTSPLIT(_xlpm.norm,"/"),
  _xlpm.a,VALUE(INDEX(_xlpm.p,1)),
  _xlpm.b,VALUE(INDEX(_xlpm.p,2)),
  IF(AND(_xlpm.a&lt;=12,_xlpm.b&lt;=12),"REVIEW_AMBIGUOUS","OK")
)</f>
        <v>#REF!</v>
      </c>
    </row>
    <row r="1684" spans="1:37">
      <c r="A1684" t="s">
        <v>4930</v>
      </c>
      <c r="B1684" t="s">
        <v>4930</v>
      </c>
      <c r="C1684" t="b">
        <v>0</v>
      </c>
      <c r="D1684" t="s">
        <v>7257</v>
      </c>
      <c r="E1684" t="s">
        <v>4931</v>
      </c>
      <c r="F1684" t="s">
        <v>4931</v>
      </c>
      <c r="G1684" t="s">
        <v>7274</v>
      </c>
      <c r="H1684" t="s">
        <v>1035</v>
      </c>
      <c r="I1684" t="s">
        <v>1035</v>
      </c>
      <c r="J1684" t="s">
        <v>311</v>
      </c>
      <c r="K1684" t="s">
        <v>125</v>
      </c>
      <c r="L1684" t="s">
        <v>125</v>
      </c>
      <c r="M1684">
        <f>IF(UPPER(TRIM(Table2[[#This Row],[Status_Clean]]))="CONVERTED",1,0)</f>
        <v>0</v>
      </c>
      <c r="N1684">
        <f>IF(ISNUMBER(MATCH(UPPER(TRIM(Table2[[#This Row],[Status_Clean]])),{"CONTACTED","QUALIFIED","CONVERTED"},0)),1,0)</f>
        <v>1</v>
      </c>
      <c r="O1684" cm="1">
        <f t="array" ref="O1684">_xlfn.SWITCH(UPPER(TRIM(Table2[[#This Row],[Status_Clean]])),"NEW",1,"CONTACTED",2,"QUALIFIED",3,"CONVERTED",4,"LOST",5,99)</f>
        <v>2</v>
      </c>
      <c r="P1684">
        <v>45086</v>
      </c>
      <c r="Q1684" t="s">
        <v>7991</v>
      </c>
      <c r="R1684" t="s">
        <v>7991</v>
      </c>
      <c r="S1684">
        <v>45086</v>
      </c>
      <c r="T1684" t="s">
        <v>7261</v>
      </c>
      <c r="U1684">
        <v>45086</v>
      </c>
      <c r="V1684" t="s">
        <v>7276</v>
      </c>
      <c r="W1684" t="s">
        <v>7263</v>
      </c>
      <c r="X1684" t="s">
        <v>7277</v>
      </c>
      <c r="Y1684" t="s">
        <v>7312</v>
      </c>
      <c r="Z1684" t="s">
        <v>4932</v>
      </c>
      <c r="AA1684">
        <v>55.1</v>
      </c>
      <c r="AB1684" t="str" cm="1">
        <f t="array" ref="AB1684">_xlfn.LET(_xlpm.x,IFERROR(VALUE(Table2[[#This Row],[Response_Time_Hours]]),""),IF(_xlpm.x="","CHECK",_xlfn.IFS(_xlpm.x&lt;=1,"Immediate",_xlpm.x&lt;=6,"Fast",_xlpm.x&lt;=24,"Moderate",_xlpm.x&gt;24,"Delayed")))</f>
        <v>Delayed</v>
      </c>
      <c r="AC1684">
        <v>21</v>
      </c>
      <c r="AD1684" t="str" cm="1">
        <f t="array" ref="AD1684">IF(Table2[[#This Row],[Interaction_Count_Final]]="","N/A",_xlfn.IFS(Table2[[#This Row],[Interaction_Count_Final]]&lt;=2,"Low",Table2[[#This Row],[Interaction_Count_Final]]&lt;=5,"Medium",Table2[[#This Row],[Interaction_Count_Final]]&gt;=6,"High",TRUE,"CHECK"))</f>
        <v>High</v>
      </c>
      <c r="AE1684" t="s">
        <v>7273</v>
      </c>
      <c r="AF1684" t="b">
        <v>1</v>
      </c>
      <c r="AG1684" t="b">
        <v>1</v>
      </c>
      <c r="AH1684">
        <v>2091</v>
      </c>
      <c r="AI1684">
        <v>45086</v>
      </c>
      <c r="AJ1684" t="b">
        <v>1</v>
      </c>
      <c r="AK1684" t="e" cm="1">
        <f t="array" ref="AK1684">_xlfn.LET(
  _xlpm.txt,TRIM(Raw_Data!F1684),
  _xlpm.norm,SUBSTITUTE(SUBSTITUTE(_xlpm.txt,"-","/"),".","/"),
  _xlpm.p,_xlfn.TEXTSPLIT(_xlpm.norm,"/"),
  _xlpm.a,VALUE(INDEX(_xlpm.p,1)),
  _xlpm.b,VALUE(INDEX(_xlpm.p,2)),
  IF(AND(_xlpm.a&lt;=12,_xlpm.b&lt;=12),"REVIEW_AMBIGUOUS","OK")
)</f>
        <v>#REF!</v>
      </c>
    </row>
    <row r="1685" spans="1:37">
      <c r="A1685" t="s">
        <v>4933</v>
      </c>
      <c r="B1685" t="s">
        <v>4933</v>
      </c>
      <c r="C1685" t="b">
        <v>1</v>
      </c>
      <c r="D1685" t="s">
        <v>7257</v>
      </c>
      <c r="E1685" t="s">
        <v>4934</v>
      </c>
      <c r="F1685" t="s">
        <v>4934</v>
      </c>
      <c r="G1685" t="s">
        <v>7303</v>
      </c>
      <c r="H1685" t="s">
        <v>473</v>
      </c>
      <c r="I1685" t="s">
        <v>473</v>
      </c>
      <c r="J1685" t="s">
        <v>473</v>
      </c>
      <c r="K1685" t="s">
        <v>125</v>
      </c>
      <c r="L1685" t="s">
        <v>125</v>
      </c>
      <c r="M1685">
        <f>IF(UPPER(TRIM(Table2[[#This Row],[Status_Clean]]))="CONVERTED",1,0)</f>
        <v>0</v>
      </c>
      <c r="N1685">
        <f>IF(ISNUMBER(MATCH(UPPER(TRIM(Table2[[#This Row],[Status_Clean]])),{"CONTACTED","QUALIFIED","CONVERTED"},0)),1,0)</f>
        <v>1</v>
      </c>
      <c r="O1685" cm="1">
        <f t="array" ref="O1685">_xlfn.SWITCH(UPPER(TRIM(Table2[[#This Row],[Status_Clean]])),"NEW",1,"CONTACTED",2,"QUALIFIED",3,"CONVERTED",4,"LOST",5,99)</f>
        <v>2</v>
      </c>
      <c r="P1685">
        <v>45635</v>
      </c>
      <c r="Q1685" t="s">
        <v>7606</v>
      </c>
      <c r="R1685" t="s">
        <v>7606</v>
      </c>
      <c r="S1685">
        <v>45635</v>
      </c>
      <c r="T1685" t="s">
        <v>7261</v>
      </c>
      <c r="U1685">
        <v>45635</v>
      </c>
      <c r="V1685" t="s">
        <v>7262</v>
      </c>
      <c r="W1685" t="s">
        <v>7271</v>
      </c>
      <c r="X1685" t="s">
        <v>7264</v>
      </c>
      <c r="Y1685" t="s">
        <v>7298</v>
      </c>
      <c r="Z1685" t="s">
        <v>4935</v>
      </c>
      <c r="AA1685">
        <v>61.4</v>
      </c>
      <c r="AB1685" t="str" cm="1">
        <f t="array" ref="AB1685">_xlfn.LET(_xlpm.x,IFERROR(VALUE(Table2[[#This Row],[Response_Time_Hours]]),""),IF(_xlpm.x="","CHECK",_xlfn.IFS(_xlpm.x&lt;=1,"Immediate",_xlpm.x&lt;=6,"Fast",_xlpm.x&lt;=24,"Moderate",_xlpm.x&gt;24,"Delayed")))</f>
        <v>Delayed</v>
      </c>
      <c r="AC1685">
        <v>49</v>
      </c>
      <c r="AD1685" t="str" cm="1">
        <f t="array" ref="AD1685">IF(Table2[[#This Row],[Interaction_Count_Final]]="","N/A",_xlfn.IFS(Table2[[#This Row],[Interaction_Count_Final]]&lt;=2,"Low",Table2[[#This Row],[Interaction_Count_Final]]&lt;=5,"Medium",Table2[[#This Row],[Interaction_Count_Final]]&gt;=6,"High",TRUE,"CHECK"))</f>
        <v>High</v>
      </c>
      <c r="AE1685" t="s">
        <v>7289</v>
      </c>
      <c r="AF1685" t="b">
        <v>1</v>
      </c>
      <c r="AG1685" t="b">
        <v>1</v>
      </c>
      <c r="AH1685">
        <v>2092</v>
      </c>
      <c r="AI1685">
        <v>45635</v>
      </c>
      <c r="AJ1685" t="b">
        <v>1</v>
      </c>
      <c r="AK1685" t="e" cm="1">
        <f t="array" ref="AK1685">_xlfn.LET(
  _xlpm.txt,TRIM(Raw_Data!F1685),
  _xlpm.norm,SUBSTITUTE(SUBSTITUTE(_xlpm.txt,"-","/"),".","/"),
  _xlpm.p,_xlfn.TEXTSPLIT(_xlpm.norm,"/"),
  _xlpm.a,VALUE(INDEX(_xlpm.p,1)),
  _xlpm.b,VALUE(INDEX(_xlpm.p,2)),
  IF(AND(_xlpm.a&lt;=12,_xlpm.b&lt;=12),"REVIEW_AMBIGUOUS","OK")
)</f>
        <v>#REF!</v>
      </c>
    </row>
    <row r="1686" spans="1:37">
      <c r="A1686" t="s">
        <v>4936</v>
      </c>
      <c r="B1686" t="s">
        <v>4936</v>
      </c>
      <c r="C1686" t="b">
        <v>0</v>
      </c>
      <c r="D1686" t="s">
        <v>7257</v>
      </c>
      <c r="E1686" t="s">
        <v>4937</v>
      </c>
      <c r="F1686" t="s">
        <v>4937</v>
      </c>
      <c r="G1686" t="s">
        <v>7280</v>
      </c>
      <c r="H1686" t="s">
        <v>469</v>
      </c>
      <c r="I1686" t="s">
        <v>469</v>
      </c>
      <c r="J1686" t="s">
        <v>469</v>
      </c>
      <c r="K1686" t="s">
        <v>71</v>
      </c>
      <c r="L1686" t="s">
        <v>71</v>
      </c>
      <c r="M1686">
        <f>IF(UPPER(TRIM(Table2[[#This Row],[Status_Clean]]))="CONVERTED",1,0)</f>
        <v>0</v>
      </c>
      <c r="N1686">
        <f>IF(ISNUMBER(MATCH(UPPER(TRIM(Table2[[#This Row],[Status_Clean]])),{"CONTACTED","QUALIFIED","CONVERTED"},0)),1,0)</f>
        <v>1</v>
      </c>
      <c r="O1686" cm="1">
        <f t="array" ref="O1686">_xlfn.SWITCH(UPPER(TRIM(Table2[[#This Row],[Status_Clean]])),"NEW",1,"CONTACTED",2,"QUALIFIED",3,"CONVERTED",4,"LOST",5,99)</f>
        <v>3</v>
      </c>
      <c r="P1686" t="s">
        <v>4938</v>
      </c>
      <c r="Q1686" t="s">
        <v>8475</v>
      </c>
      <c r="R1686" t="s">
        <v>8475</v>
      </c>
      <c r="S1686">
        <v>45138</v>
      </c>
      <c r="T1686" t="s">
        <v>7261</v>
      </c>
      <c r="U1686">
        <v>45138</v>
      </c>
      <c r="V1686" t="s">
        <v>7305</v>
      </c>
      <c r="W1686" t="s">
        <v>7263</v>
      </c>
      <c r="X1686" t="s">
        <v>7288</v>
      </c>
      <c r="Y1686" t="s">
        <v>7298</v>
      </c>
      <c r="Z1686">
        <v>32</v>
      </c>
      <c r="AA1686">
        <v>32</v>
      </c>
      <c r="AB1686" t="str" cm="1">
        <f t="array" ref="AB1686">_xlfn.LET(_xlpm.x,IFERROR(VALUE(Table2[[#This Row],[Response_Time_Hours]]),""),IF(_xlpm.x="","CHECK",_xlfn.IFS(_xlpm.x&lt;=1,"Immediate",_xlpm.x&lt;=6,"Fast",_xlpm.x&lt;=24,"Moderate",_xlpm.x&gt;24,"Delayed")))</f>
        <v>Delayed</v>
      </c>
      <c r="AC1686">
        <v>20</v>
      </c>
      <c r="AD1686" t="str" cm="1">
        <f t="array" ref="AD1686">IF(Table2[[#This Row],[Interaction_Count_Final]]="","N/A",_xlfn.IFS(Table2[[#This Row],[Interaction_Count_Final]]&lt;=2,"Low",Table2[[#This Row],[Interaction_Count_Final]]&lt;=5,"Medium",Table2[[#This Row],[Interaction_Count_Final]]&gt;=6,"High",TRUE,"CHECK"))</f>
        <v>High</v>
      </c>
      <c r="AE1686" t="s">
        <v>7273</v>
      </c>
      <c r="AF1686" t="b">
        <v>1</v>
      </c>
      <c r="AG1686" t="b">
        <v>1</v>
      </c>
      <c r="AH1686">
        <v>2093</v>
      </c>
      <c r="AI1686">
        <v>45138</v>
      </c>
      <c r="AJ1686" t="b">
        <v>1</v>
      </c>
      <c r="AK1686" t="str" cm="1">
        <f t="array" ref="AK1686">_xlfn.LET(
  _xlpm.txt,TRIM(Raw_Data!F1686),
  _xlpm.norm,SUBSTITUTE(SUBSTITUTE(_xlpm.txt,"-","/"),".","/"),
  _xlpm.p,_xlfn.TEXTSPLIT(_xlpm.norm,"/"),
  _xlpm.a,VALUE(INDEX(_xlpm.p,1)),
  _xlpm.b,VALUE(INDEX(_xlpm.p,2)),
  IF(AND(_xlpm.a&lt;=12,_xlpm.b&lt;=12),"REVIEW_AMBIGUOUS","OK")
)</f>
        <v>OK</v>
      </c>
    </row>
    <row r="1687" spans="1:37">
      <c r="A1687" t="s">
        <v>4939</v>
      </c>
      <c r="B1687" t="s">
        <v>4939</v>
      </c>
      <c r="C1687" t="b">
        <v>0</v>
      </c>
      <c r="D1687" t="s">
        <v>7257</v>
      </c>
      <c r="E1687" t="s">
        <v>4940</v>
      </c>
      <c r="F1687" t="s">
        <v>4940</v>
      </c>
      <c r="G1687" t="s">
        <v>7274</v>
      </c>
      <c r="H1687" t="s">
        <v>473</v>
      </c>
      <c r="I1687" t="s">
        <v>473</v>
      </c>
      <c r="J1687" t="s">
        <v>473</v>
      </c>
      <c r="K1687" t="s">
        <v>250</v>
      </c>
      <c r="L1687" t="s">
        <v>250</v>
      </c>
      <c r="M1687">
        <f>IF(UPPER(TRIM(Table2[[#This Row],[Status_Clean]]))="CONVERTED",1,0)</f>
        <v>1</v>
      </c>
      <c r="N1687">
        <f>IF(ISNUMBER(MATCH(UPPER(TRIM(Table2[[#This Row],[Status_Clean]])),{"CONTACTED","QUALIFIED","CONVERTED"},0)),1,0)</f>
        <v>1</v>
      </c>
      <c r="O1687" cm="1">
        <f t="array" ref="O1687">_xlfn.SWITCH(UPPER(TRIM(Table2[[#This Row],[Status_Clean]])),"NEW",1,"CONTACTED",2,"QUALIFIED",3,"CONVERTED",4,"LOST",5,99)</f>
        <v>4</v>
      </c>
      <c r="P1687">
        <v>45517</v>
      </c>
      <c r="Q1687" t="s">
        <v>7346</v>
      </c>
      <c r="R1687" t="s">
        <v>7346</v>
      </c>
      <c r="S1687">
        <v>45517</v>
      </c>
      <c r="T1687" t="s">
        <v>7261</v>
      </c>
      <c r="U1687">
        <v>45517</v>
      </c>
      <c r="V1687" t="s">
        <v>7310</v>
      </c>
      <c r="W1687" t="s">
        <v>7271</v>
      </c>
      <c r="X1687" t="s">
        <v>7288</v>
      </c>
      <c r="Y1687" t="s">
        <v>7265</v>
      </c>
      <c r="Z1687" t="s">
        <v>1095</v>
      </c>
      <c r="AA1687">
        <v>52.800000000000004</v>
      </c>
      <c r="AB1687" t="str" cm="1">
        <f t="array" ref="AB1687">_xlfn.LET(_xlpm.x,IFERROR(VALUE(Table2[[#This Row],[Response_Time_Hours]]),""),IF(_xlpm.x="","CHECK",_xlfn.IFS(_xlpm.x&lt;=1,"Immediate",_xlpm.x&lt;=6,"Fast",_xlpm.x&lt;=24,"Moderate",_xlpm.x&gt;24,"Delayed")))</f>
        <v>Delayed</v>
      </c>
      <c r="AC1687">
        <v>47</v>
      </c>
      <c r="AD1687" t="str" cm="1">
        <f t="array" ref="AD1687">IF(Table2[[#This Row],[Interaction_Count_Final]]="","N/A",_xlfn.IFS(Table2[[#This Row],[Interaction_Count_Final]]&lt;=2,"Low",Table2[[#This Row],[Interaction_Count_Final]]&lt;=5,"Medium",Table2[[#This Row],[Interaction_Count_Final]]&gt;=6,"High",TRUE,"CHECK"))</f>
        <v>High</v>
      </c>
      <c r="AE1687" t="s">
        <v>7266</v>
      </c>
      <c r="AF1687" t="b">
        <v>1</v>
      </c>
      <c r="AG1687" t="b">
        <v>1</v>
      </c>
      <c r="AH1687">
        <v>2094</v>
      </c>
      <c r="AI1687">
        <v>45517</v>
      </c>
      <c r="AJ1687" t="b">
        <v>1</v>
      </c>
      <c r="AK1687" t="e" cm="1">
        <f t="array" ref="AK1687">_xlfn.LET(
  _xlpm.txt,TRIM(Raw_Data!F1687),
  _xlpm.norm,SUBSTITUTE(SUBSTITUTE(_xlpm.txt,"-","/"),".","/"),
  _xlpm.p,_xlfn.TEXTSPLIT(_xlpm.norm,"/"),
  _xlpm.a,VALUE(INDEX(_xlpm.p,1)),
  _xlpm.b,VALUE(INDEX(_xlpm.p,2)),
  IF(AND(_xlpm.a&lt;=12,_xlpm.b&lt;=12),"REVIEW_AMBIGUOUS","OK")
)</f>
        <v>#REF!</v>
      </c>
    </row>
    <row r="1688" spans="1:37">
      <c r="A1688" t="s">
        <v>4941</v>
      </c>
      <c r="B1688" t="s">
        <v>4941</v>
      </c>
      <c r="C1688" t="b">
        <v>0</v>
      </c>
      <c r="D1688" t="s">
        <v>7257</v>
      </c>
      <c r="E1688" t="s">
        <v>4942</v>
      </c>
      <c r="F1688" t="s">
        <v>4942</v>
      </c>
      <c r="G1688" t="s">
        <v>7280</v>
      </c>
      <c r="H1688" t="s">
        <v>359</v>
      </c>
      <c r="I1688" t="s">
        <v>359</v>
      </c>
      <c r="J1688" t="s">
        <v>473</v>
      </c>
      <c r="K1688" t="s">
        <v>7365</v>
      </c>
      <c r="L1688" t="s">
        <v>250</v>
      </c>
      <c r="M1688">
        <f>IF(UPPER(TRIM(Table2[[#This Row],[Status_Clean]]))="CONVERTED",1,0)</f>
        <v>1</v>
      </c>
      <c r="N1688">
        <f>IF(ISNUMBER(MATCH(UPPER(TRIM(Table2[[#This Row],[Status_Clean]])),{"CONTACTED","QUALIFIED","CONVERTED"},0)),1,0)</f>
        <v>1</v>
      </c>
      <c r="O1688" cm="1">
        <f t="array" ref="O1688">_xlfn.SWITCH(UPPER(TRIM(Table2[[#This Row],[Status_Clean]])),"NEW",1,"CONTACTED",2,"QUALIFIED",3,"CONVERTED",4,"LOST",5,99)</f>
        <v>4</v>
      </c>
      <c r="P1688" t="s">
        <v>4943</v>
      </c>
      <c r="Q1688" t="s">
        <v>8476</v>
      </c>
      <c r="R1688" t="s">
        <v>8476</v>
      </c>
      <c r="S1688">
        <v>45551</v>
      </c>
      <c r="T1688" t="s">
        <v>7261</v>
      </c>
      <c r="U1688">
        <v>45551</v>
      </c>
      <c r="V1688" t="s">
        <v>7287</v>
      </c>
      <c r="W1688" t="s">
        <v>7271</v>
      </c>
      <c r="X1688" t="s">
        <v>7288</v>
      </c>
      <c r="Y1688" t="s">
        <v>7298</v>
      </c>
      <c r="Z1688" t="s">
        <v>4944</v>
      </c>
      <c r="AA1688">
        <v>68.7</v>
      </c>
      <c r="AB1688" t="str" cm="1">
        <f t="array" ref="AB1688">_xlfn.LET(_xlpm.x,IFERROR(VALUE(Table2[[#This Row],[Response_Time_Hours]]),""),IF(_xlpm.x="","CHECK",_xlfn.IFS(_xlpm.x&lt;=1,"Immediate",_xlpm.x&lt;=6,"Fast",_xlpm.x&lt;=24,"Moderate",_xlpm.x&gt;24,"Delayed")))</f>
        <v>Delayed</v>
      </c>
      <c r="AC1688">
        <v>2</v>
      </c>
      <c r="AD1688" t="str" cm="1">
        <f t="array" ref="AD1688">IF(Table2[[#This Row],[Interaction_Count_Final]]="","N/A",_xlfn.IFS(Table2[[#This Row],[Interaction_Count_Final]]&lt;=2,"Low",Table2[[#This Row],[Interaction_Count_Final]]&lt;=5,"Medium",Table2[[#This Row],[Interaction_Count_Final]]&gt;=6,"High",TRUE,"CHECK"))</f>
        <v>Low</v>
      </c>
      <c r="AE1688" t="s">
        <v>7289</v>
      </c>
      <c r="AF1688" t="b">
        <v>1</v>
      </c>
      <c r="AG1688" t="b">
        <v>1</v>
      </c>
      <c r="AH1688">
        <v>2095</v>
      </c>
      <c r="AI1688">
        <v>45551</v>
      </c>
      <c r="AJ1688" t="b">
        <v>1</v>
      </c>
      <c r="AK1688" t="e" cm="1">
        <f t="array" ref="AK1688">_xlfn.LET(
  _xlpm.txt,TRIM(Raw_Data!F1688),
  _xlpm.norm,SUBSTITUTE(SUBSTITUTE(_xlpm.txt,"-","/"),".","/"),
  _xlpm.p,_xlfn.TEXTSPLIT(_xlpm.norm,"/"),
  _xlpm.a,VALUE(INDEX(_xlpm.p,1)),
  _xlpm.b,VALUE(INDEX(_xlpm.p,2)),
  IF(AND(_xlpm.a&lt;=12,_xlpm.b&lt;=12),"REVIEW_AMBIGUOUS","OK")
)</f>
        <v>#REF!</v>
      </c>
    </row>
    <row r="1689" spans="1:37">
      <c r="A1689" t="s">
        <v>4945</v>
      </c>
      <c r="B1689" t="s">
        <v>4945</v>
      </c>
      <c r="C1689" t="b">
        <v>0</v>
      </c>
      <c r="D1689" t="s">
        <v>7257</v>
      </c>
      <c r="E1689" t="s">
        <v>8477</v>
      </c>
      <c r="F1689" t="s">
        <v>8477</v>
      </c>
      <c r="G1689" t="s">
        <v>7268</v>
      </c>
      <c r="H1689" t="s">
        <v>263</v>
      </c>
      <c r="I1689" t="s">
        <v>263</v>
      </c>
      <c r="J1689" t="s">
        <v>263</v>
      </c>
      <c r="K1689" t="s">
        <v>7259</v>
      </c>
      <c r="L1689" t="s">
        <v>193</v>
      </c>
      <c r="M1689">
        <f>IF(UPPER(TRIM(Table2[[#This Row],[Status_Clean]]))="CONVERTED",1,0)</f>
        <v>0</v>
      </c>
      <c r="N1689">
        <f>IF(ISNUMBER(MATCH(UPPER(TRIM(Table2[[#This Row],[Status_Clean]])),{"CONTACTED","QUALIFIED","CONVERTED"},0)),1,0)</f>
        <v>0</v>
      </c>
      <c r="O1689" cm="1">
        <f t="array" ref="O1689">_xlfn.SWITCH(UPPER(TRIM(Table2[[#This Row],[Status_Clean]])),"NEW",1,"CONTACTED",2,"QUALIFIED",3,"CONVERTED",4,"LOST",5,99)</f>
        <v>1</v>
      </c>
      <c r="P1689" t="s">
        <v>4947</v>
      </c>
      <c r="Q1689" t="s">
        <v>8478</v>
      </c>
      <c r="R1689" t="s">
        <v>8478</v>
      </c>
      <c r="S1689">
        <v>45328</v>
      </c>
      <c r="T1689" t="s">
        <v>7261</v>
      </c>
      <c r="U1689">
        <v>45328</v>
      </c>
      <c r="V1689" t="s">
        <v>7283</v>
      </c>
      <c r="W1689" t="s">
        <v>7271</v>
      </c>
      <c r="X1689" t="s">
        <v>7284</v>
      </c>
      <c r="Y1689" t="s">
        <v>7265</v>
      </c>
      <c r="Z1689">
        <v>59</v>
      </c>
      <c r="AA1689">
        <v>59</v>
      </c>
      <c r="AB1689" t="str" cm="1">
        <f t="array" ref="AB1689">_xlfn.LET(_xlpm.x,IFERROR(VALUE(Table2[[#This Row],[Response_Time_Hours]]),""),IF(_xlpm.x="","CHECK",_xlfn.IFS(_xlpm.x&lt;=1,"Immediate",_xlpm.x&lt;=6,"Fast",_xlpm.x&lt;=24,"Moderate",_xlpm.x&gt;24,"Delayed")))</f>
        <v>Delayed</v>
      </c>
      <c r="AC1689">
        <v>14</v>
      </c>
      <c r="AD1689" t="str" cm="1">
        <f t="array" ref="AD1689">IF(Table2[[#This Row],[Interaction_Count_Final]]="","N/A",_xlfn.IFS(Table2[[#This Row],[Interaction_Count_Final]]&lt;=2,"Low",Table2[[#This Row],[Interaction_Count_Final]]&lt;=5,"Medium",Table2[[#This Row],[Interaction_Count_Final]]&gt;=6,"High",TRUE,"CHECK"))</f>
        <v>High</v>
      </c>
      <c r="AE1689" t="s">
        <v>7266</v>
      </c>
      <c r="AF1689" t="b">
        <v>1</v>
      </c>
      <c r="AG1689" t="b">
        <v>1</v>
      </c>
      <c r="AH1689">
        <v>2096</v>
      </c>
      <c r="AI1689">
        <v>45328</v>
      </c>
      <c r="AJ1689" t="b">
        <v>1</v>
      </c>
      <c r="AK1689" t="e" cm="1">
        <f t="array" ref="AK1689">_xlfn.LET(
  _xlpm.txt,TRIM(Raw_Data!F1689),
  _xlpm.norm,SUBSTITUTE(SUBSTITUTE(_xlpm.txt,"-","/"),".","/"),
  _xlpm.p,_xlfn.TEXTSPLIT(_xlpm.norm,"/"),
  _xlpm.a,VALUE(INDEX(_xlpm.p,1)),
  _xlpm.b,VALUE(INDEX(_xlpm.p,2)),
  IF(AND(_xlpm.a&lt;=12,_xlpm.b&lt;=12),"REVIEW_AMBIGUOUS","OK")
)</f>
        <v>#REF!</v>
      </c>
    </row>
    <row r="1690" spans="1:37">
      <c r="A1690" t="s">
        <v>4948</v>
      </c>
      <c r="B1690" t="s">
        <v>4948</v>
      </c>
      <c r="C1690" t="b">
        <v>1</v>
      </c>
      <c r="D1690" t="s">
        <v>7257</v>
      </c>
      <c r="E1690" t="s">
        <v>4949</v>
      </c>
      <c r="F1690" t="s">
        <v>4949</v>
      </c>
      <c r="G1690" t="s">
        <v>7268</v>
      </c>
      <c r="H1690" t="s">
        <v>680</v>
      </c>
      <c r="I1690" t="s">
        <v>680</v>
      </c>
      <c r="J1690" t="s">
        <v>263</v>
      </c>
      <c r="K1690" t="s">
        <v>193</v>
      </c>
      <c r="L1690" t="s">
        <v>193</v>
      </c>
      <c r="M1690">
        <f>IF(UPPER(TRIM(Table2[[#This Row],[Status_Clean]]))="CONVERTED",1,0)</f>
        <v>0</v>
      </c>
      <c r="N1690">
        <f>IF(ISNUMBER(MATCH(UPPER(TRIM(Table2[[#This Row],[Status_Clean]])),{"CONTACTED","QUALIFIED","CONVERTED"},0)),1,0)</f>
        <v>0</v>
      </c>
      <c r="O1690" cm="1">
        <f t="array" ref="O1690">_xlfn.SWITCH(UPPER(TRIM(Table2[[#This Row],[Status_Clean]])),"NEW",1,"CONTACTED",2,"QUALIFIED",3,"CONVERTED",4,"LOST",5,99)</f>
        <v>1</v>
      </c>
      <c r="P1690">
        <v>45651</v>
      </c>
      <c r="Q1690" t="s">
        <v>8201</v>
      </c>
      <c r="R1690" t="s">
        <v>8201</v>
      </c>
      <c r="S1690">
        <v>45651</v>
      </c>
      <c r="T1690" t="s">
        <v>7261</v>
      </c>
      <c r="U1690">
        <v>45651</v>
      </c>
      <c r="V1690" t="s">
        <v>7262</v>
      </c>
      <c r="W1690" t="s">
        <v>7271</v>
      </c>
      <c r="X1690" t="s">
        <v>7264</v>
      </c>
      <c r="Y1690" t="s">
        <v>7272</v>
      </c>
      <c r="Z1690" t="s">
        <v>732</v>
      </c>
      <c r="AA1690">
        <v>67.199999999999989</v>
      </c>
      <c r="AB1690" t="str" cm="1">
        <f t="array" ref="AB1690">_xlfn.LET(_xlpm.x,IFERROR(VALUE(Table2[[#This Row],[Response_Time_Hours]]),""),IF(_xlpm.x="","CHECK",_xlfn.IFS(_xlpm.x&lt;=1,"Immediate",_xlpm.x&lt;=6,"Fast",_xlpm.x&lt;=24,"Moderate",_xlpm.x&gt;24,"Delayed")))</f>
        <v>Delayed</v>
      </c>
      <c r="AC1690">
        <v>10</v>
      </c>
      <c r="AD1690" t="str" cm="1">
        <f t="array" ref="AD1690">IF(Table2[[#This Row],[Interaction_Count_Final]]="","N/A",_xlfn.IFS(Table2[[#This Row],[Interaction_Count_Final]]&lt;=2,"Low",Table2[[#This Row],[Interaction_Count_Final]]&lt;=5,"Medium",Table2[[#This Row],[Interaction_Count_Final]]&gt;=6,"High",TRUE,"CHECK"))</f>
        <v>High</v>
      </c>
      <c r="AE1690" t="s">
        <v>7266</v>
      </c>
      <c r="AF1690" t="b">
        <v>1</v>
      </c>
      <c r="AG1690" t="b">
        <v>1</v>
      </c>
      <c r="AH1690">
        <v>2098</v>
      </c>
      <c r="AI1690">
        <v>45651</v>
      </c>
      <c r="AJ1690" t="b">
        <v>1</v>
      </c>
      <c r="AK1690" t="e" cm="1">
        <f t="array" ref="AK1690">_xlfn.LET(
  _xlpm.txt,TRIM(Raw_Data!F1690),
  _xlpm.norm,SUBSTITUTE(SUBSTITUTE(_xlpm.txt,"-","/"),".","/"),
  _xlpm.p,_xlfn.TEXTSPLIT(_xlpm.norm,"/"),
  _xlpm.a,VALUE(INDEX(_xlpm.p,1)),
  _xlpm.b,VALUE(INDEX(_xlpm.p,2)),
  IF(AND(_xlpm.a&lt;=12,_xlpm.b&lt;=12),"REVIEW_AMBIGUOUS","OK")
)</f>
        <v>#REF!</v>
      </c>
    </row>
    <row r="1691" spans="1:37">
      <c r="A1691" t="s">
        <v>4950</v>
      </c>
      <c r="B1691" t="s">
        <v>4950</v>
      </c>
      <c r="C1691" t="b">
        <v>1</v>
      </c>
      <c r="D1691" t="s">
        <v>7257</v>
      </c>
      <c r="E1691" t="s">
        <v>4951</v>
      </c>
      <c r="F1691" t="s">
        <v>4951</v>
      </c>
      <c r="G1691" t="s">
        <v>7280</v>
      </c>
      <c r="H1691" t="s">
        <v>311</v>
      </c>
      <c r="I1691" t="s">
        <v>311</v>
      </c>
      <c r="J1691" t="s">
        <v>311</v>
      </c>
      <c r="K1691" t="s">
        <v>125</v>
      </c>
      <c r="L1691" t="s">
        <v>125</v>
      </c>
      <c r="M1691">
        <f>IF(UPPER(TRIM(Table2[[#This Row],[Status_Clean]]))="CONVERTED",1,0)</f>
        <v>0</v>
      </c>
      <c r="N1691">
        <f>IF(ISNUMBER(MATCH(UPPER(TRIM(Table2[[#This Row],[Status_Clean]])),{"CONTACTED","QUALIFIED","CONVERTED"},0)),1,0)</f>
        <v>1</v>
      </c>
      <c r="O1691" cm="1">
        <f t="array" ref="O1691">_xlfn.SWITCH(UPPER(TRIM(Table2[[#This Row],[Status_Clean]])),"NEW",1,"CONTACTED",2,"QUALIFIED",3,"CONVERTED",4,"LOST",5,99)</f>
        <v>2</v>
      </c>
      <c r="P1691">
        <v>45355</v>
      </c>
      <c r="Q1691" t="s">
        <v>7851</v>
      </c>
      <c r="R1691" t="s">
        <v>7851</v>
      </c>
      <c r="S1691">
        <v>45355</v>
      </c>
      <c r="T1691" t="s">
        <v>7261</v>
      </c>
      <c r="U1691">
        <v>45355</v>
      </c>
      <c r="V1691" t="s">
        <v>7295</v>
      </c>
      <c r="W1691" t="s">
        <v>7271</v>
      </c>
      <c r="X1691" t="s">
        <v>7284</v>
      </c>
      <c r="Y1691" t="s">
        <v>7298</v>
      </c>
      <c r="Z1691" t="s">
        <v>339</v>
      </c>
      <c r="AA1691">
        <v>28.799999999999997</v>
      </c>
      <c r="AB1691" t="str" cm="1">
        <f t="array" ref="AB1691">_xlfn.LET(_xlpm.x,IFERROR(VALUE(Table2[[#This Row],[Response_Time_Hours]]),""),IF(_xlpm.x="","CHECK",_xlfn.IFS(_xlpm.x&lt;=1,"Immediate",_xlpm.x&lt;=6,"Fast",_xlpm.x&lt;=24,"Moderate",_xlpm.x&gt;24,"Delayed")))</f>
        <v>Delayed</v>
      </c>
      <c r="AC1691">
        <v>48</v>
      </c>
      <c r="AD1691" t="str" cm="1">
        <f t="array" ref="AD1691">IF(Table2[[#This Row],[Interaction_Count_Final]]="","N/A",_xlfn.IFS(Table2[[#This Row],[Interaction_Count_Final]]&lt;=2,"Low",Table2[[#This Row],[Interaction_Count_Final]]&lt;=5,"Medium",Table2[[#This Row],[Interaction_Count_Final]]&gt;=6,"High",TRUE,"CHECK"))</f>
        <v>High</v>
      </c>
      <c r="AE1691" t="s">
        <v>7273</v>
      </c>
      <c r="AF1691" t="b">
        <v>1</v>
      </c>
      <c r="AG1691" t="b">
        <v>1</v>
      </c>
      <c r="AH1691">
        <v>2099</v>
      </c>
      <c r="AI1691">
        <v>45355</v>
      </c>
      <c r="AJ1691" t="b">
        <v>1</v>
      </c>
      <c r="AK1691" t="e" cm="1">
        <f t="array" ref="AK1691">_xlfn.LET(
  _xlpm.txt,TRIM(Raw_Data!F1691),
  _xlpm.norm,SUBSTITUTE(SUBSTITUTE(_xlpm.txt,"-","/"),".","/"),
  _xlpm.p,_xlfn.TEXTSPLIT(_xlpm.norm,"/"),
  _xlpm.a,VALUE(INDEX(_xlpm.p,1)),
  _xlpm.b,VALUE(INDEX(_xlpm.p,2)),
  IF(AND(_xlpm.a&lt;=12,_xlpm.b&lt;=12),"REVIEW_AMBIGUOUS","OK")
)</f>
        <v>#REF!</v>
      </c>
    </row>
    <row r="1692" spans="1:37">
      <c r="A1692" t="s">
        <v>4952</v>
      </c>
      <c r="B1692" t="s">
        <v>4952</v>
      </c>
      <c r="C1692" t="b">
        <v>0</v>
      </c>
      <c r="D1692" t="s">
        <v>7257</v>
      </c>
      <c r="E1692" t="s">
        <v>4953</v>
      </c>
      <c r="F1692" t="s">
        <v>4953</v>
      </c>
      <c r="G1692" t="s">
        <v>7303</v>
      </c>
      <c r="H1692" t="s">
        <v>263</v>
      </c>
      <c r="I1692" t="s">
        <v>263</v>
      </c>
      <c r="J1692" t="s">
        <v>263</v>
      </c>
      <c r="K1692" t="s">
        <v>71</v>
      </c>
      <c r="L1692" t="s">
        <v>71</v>
      </c>
      <c r="M1692">
        <f>IF(UPPER(TRIM(Table2[[#This Row],[Status_Clean]]))="CONVERTED",1,0)</f>
        <v>0</v>
      </c>
      <c r="N1692">
        <f>IF(ISNUMBER(MATCH(UPPER(TRIM(Table2[[#This Row],[Status_Clean]])),{"CONTACTED","QUALIFIED","CONVERTED"},0)),1,0)</f>
        <v>1</v>
      </c>
      <c r="O1692" cm="1">
        <f t="array" ref="O1692">_xlfn.SWITCH(UPPER(TRIM(Table2[[#This Row],[Status_Clean]])),"NEW",1,"CONTACTED",2,"QUALIFIED",3,"CONVERTED",4,"LOST",5,99)</f>
        <v>3</v>
      </c>
      <c r="P1692" t="s">
        <v>4954</v>
      </c>
      <c r="Q1692" t="s">
        <v>4954</v>
      </c>
      <c r="R1692" t="s">
        <v>4954</v>
      </c>
      <c r="S1692">
        <v>45579</v>
      </c>
      <c r="T1692" t="s">
        <v>7261</v>
      </c>
      <c r="U1692">
        <v>45579</v>
      </c>
      <c r="V1692" t="s">
        <v>7270</v>
      </c>
      <c r="W1692" t="s">
        <v>7271</v>
      </c>
      <c r="X1692" t="s">
        <v>7264</v>
      </c>
      <c r="Y1692" t="s">
        <v>7298</v>
      </c>
      <c r="Z1692">
        <v>53</v>
      </c>
      <c r="AA1692">
        <v>53</v>
      </c>
      <c r="AB1692" t="str" cm="1">
        <f t="array" ref="AB1692">_xlfn.LET(_xlpm.x,IFERROR(VALUE(Table2[[#This Row],[Response_Time_Hours]]),""),IF(_xlpm.x="","CHECK",_xlfn.IFS(_xlpm.x&lt;=1,"Immediate",_xlpm.x&lt;=6,"Fast",_xlpm.x&lt;=24,"Moderate",_xlpm.x&gt;24,"Delayed")))</f>
        <v>Delayed</v>
      </c>
      <c r="AC1692">
        <v>45</v>
      </c>
      <c r="AD1692" t="str" cm="1">
        <f t="array" ref="AD1692">IF(Table2[[#This Row],[Interaction_Count_Final]]="","N/A",_xlfn.IFS(Table2[[#This Row],[Interaction_Count_Final]]&lt;=2,"Low",Table2[[#This Row],[Interaction_Count_Final]]&lt;=5,"Medium",Table2[[#This Row],[Interaction_Count_Final]]&gt;=6,"High",TRUE,"CHECK"))</f>
        <v>High</v>
      </c>
      <c r="AE1692" t="s">
        <v>7266</v>
      </c>
      <c r="AF1692" t="b">
        <v>1</v>
      </c>
      <c r="AG1692" t="b">
        <v>1</v>
      </c>
      <c r="AH1692">
        <v>2100</v>
      </c>
      <c r="AI1692">
        <v>45579</v>
      </c>
      <c r="AJ1692" t="b">
        <v>1</v>
      </c>
      <c r="AK1692" t="str" cm="1">
        <f t="array" ref="AK1692">_xlfn.LET(
  _xlpm.txt,TRIM(Raw_Data!F1692),
  _xlpm.norm,SUBSTITUTE(SUBSTITUTE(_xlpm.txt,"-","/"),".","/"),
  _xlpm.p,_xlfn.TEXTSPLIT(_xlpm.norm,"/"),
  _xlpm.a,VALUE(INDEX(_xlpm.p,1)),
  _xlpm.b,VALUE(INDEX(_xlpm.p,2)),
  IF(AND(_xlpm.a&lt;=12,_xlpm.b&lt;=12),"REVIEW_AMBIGUOUS","OK")
)</f>
        <v>OK</v>
      </c>
    </row>
    <row r="1693" spans="1:37">
      <c r="A1693" t="s">
        <v>4955</v>
      </c>
      <c r="B1693" t="s">
        <v>4955</v>
      </c>
      <c r="C1693" t="b">
        <v>1</v>
      </c>
      <c r="D1693" t="s">
        <v>7257</v>
      </c>
      <c r="E1693" t="s">
        <v>4956</v>
      </c>
      <c r="F1693" t="s">
        <v>4956</v>
      </c>
      <c r="G1693" t="s">
        <v>7303</v>
      </c>
      <c r="H1693" t="s">
        <v>473</v>
      </c>
      <c r="I1693" t="s">
        <v>473</v>
      </c>
      <c r="J1693" t="s">
        <v>473</v>
      </c>
      <c r="K1693" t="s">
        <v>125</v>
      </c>
      <c r="L1693" t="s">
        <v>125</v>
      </c>
      <c r="M1693">
        <f>IF(UPPER(TRIM(Table2[[#This Row],[Status_Clean]]))="CONVERTED",1,0)</f>
        <v>0</v>
      </c>
      <c r="N1693">
        <f>IF(ISNUMBER(MATCH(UPPER(TRIM(Table2[[#This Row],[Status_Clean]])),{"CONTACTED","QUALIFIED","CONVERTED"},0)),1,0)</f>
        <v>1</v>
      </c>
      <c r="O1693" cm="1">
        <f t="array" ref="O1693">_xlfn.SWITCH(UPPER(TRIM(Table2[[#This Row],[Status_Clean]])),"NEW",1,"CONTACTED",2,"QUALIFIED",3,"CONVERTED",4,"LOST",5,99)</f>
        <v>2</v>
      </c>
      <c r="P1693">
        <v>45567</v>
      </c>
      <c r="Q1693" t="s">
        <v>8450</v>
      </c>
      <c r="R1693" t="s">
        <v>8450</v>
      </c>
      <c r="S1693">
        <v>45567</v>
      </c>
      <c r="T1693" t="s">
        <v>7261</v>
      </c>
      <c r="U1693">
        <v>45567</v>
      </c>
      <c r="V1693" t="s">
        <v>7270</v>
      </c>
      <c r="W1693" t="s">
        <v>7271</v>
      </c>
      <c r="X1693" t="s">
        <v>7264</v>
      </c>
      <c r="Y1693" t="s">
        <v>7272</v>
      </c>
      <c r="Z1693" t="s">
        <v>4957</v>
      </c>
      <c r="AA1693">
        <v>51.1</v>
      </c>
      <c r="AB1693" t="str" cm="1">
        <f t="array" ref="AB1693">_xlfn.LET(_xlpm.x,IFERROR(VALUE(Table2[[#This Row],[Response_Time_Hours]]),""),IF(_xlpm.x="","CHECK",_xlfn.IFS(_xlpm.x&lt;=1,"Immediate",_xlpm.x&lt;=6,"Fast",_xlpm.x&lt;=24,"Moderate",_xlpm.x&gt;24,"Delayed")))</f>
        <v>Delayed</v>
      </c>
      <c r="AC1693">
        <v>12</v>
      </c>
      <c r="AD1693" t="str" cm="1">
        <f t="array" ref="AD1693">IF(Table2[[#This Row],[Interaction_Count_Final]]="","N/A",_xlfn.IFS(Table2[[#This Row],[Interaction_Count_Final]]&lt;=2,"Low",Table2[[#This Row],[Interaction_Count_Final]]&lt;=5,"Medium",Table2[[#This Row],[Interaction_Count_Final]]&gt;=6,"High",TRUE,"CHECK"))</f>
        <v>High</v>
      </c>
      <c r="AE1693" t="s">
        <v>7289</v>
      </c>
      <c r="AF1693" t="b">
        <v>1</v>
      </c>
      <c r="AG1693" t="b">
        <v>1</v>
      </c>
      <c r="AH1693">
        <v>2102</v>
      </c>
      <c r="AI1693">
        <v>45567</v>
      </c>
      <c r="AJ1693" t="b">
        <v>1</v>
      </c>
      <c r="AK1693" t="e" cm="1">
        <f t="array" ref="AK1693">_xlfn.LET(
  _xlpm.txt,TRIM(Raw_Data!F1693),
  _xlpm.norm,SUBSTITUTE(SUBSTITUTE(_xlpm.txt,"-","/"),".","/"),
  _xlpm.p,_xlfn.TEXTSPLIT(_xlpm.norm,"/"),
  _xlpm.a,VALUE(INDEX(_xlpm.p,1)),
  _xlpm.b,VALUE(INDEX(_xlpm.p,2)),
  IF(AND(_xlpm.a&lt;=12,_xlpm.b&lt;=12),"REVIEW_AMBIGUOUS","OK")
)</f>
        <v>#REF!</v>
      </c>
    </row>
    <row r="1694" spans="1:37">
      <c r="A1694" t="s">
        <v>4958</v>
      </c>
      <c r="B1694" t="s">
        <v>4958</v>
      </c>
      <c r="C1694" t="b">
        <v>0</v>
      </c>
      <c r="D1694" t="s">
        <v>7257</v>
      </c>
      <c r="E1694" t="s">
        <v>8479</v>
      </c>
      <c r="F1694" t="s">
        <v>8479</v>
      </c>
      <c r="G1694" t="s">
        <v>7274</v>
      </c>
      <c r="H1694" t="s">
        <v>457</v>
      </c>
      <c r="I1694" t="s">
        <v>457</v>
      </c>
      <c r="J1694" t="s">
        <v>792</v>
      </c>
      <c r="K1694" t="s">
        <v>173</v>
      </c>
      <c r="L1694" t="s">
        <v>173</v>
      </c>
      <c r="M1694">
        <f>IF(UPPER(TRIM(Table2[[#This Row],[Status_Clean]]))="CONVERTED",1,0)</f>
        <v>0</v>
      </c>
      <c r="N1694">
        <f>IF(ISNUMBER(MATCH(UPPER(TRIM(Table2[[#This Row],[Status_Clean]])),{"CONTACTED","QUALIFIED","CONVERTED"},0)),1,0)</f>
        <v>0</v>
      </c>
      <c r="O1694" cm="1">
        <f t="array" ref="O1694">_xlfn.SWITCH(UPPER(TRIM(Table2[[#This Row],[Status_Clean]])),"NEW",1,"CONTACTED",2,"QUALIFIED",3,"CONVERTED",4,"LOST",5,99)</f>
        <v>5</v>
      </c>
      <c r="P1694" t="s">
        <v>4960</v>
      </c>
      <c r="Q1694" t="s">
        <v>8480</v>
      </c>
      <c r="R1694" t="s">
        <v>8480</v>
      </c>
      <c r="S1694">
        <v>45262</v>
      </c>
      <c r="T1694" t="s">
        <v>7261</v>
      </c>
      <c r="U1694">
        <v>45262</v>
      </c>
      <c r="V1694" t="s">
        <v>7262</v>
      </c>
      <c r="W1694" t="s">
        <v>7263</v>
      </c>
      <c r="X1694" t="s">
        <v>7264</v>
      </c>
      <c r="Y1694" t="s">
        <v>7278</v>
      </c>
      <c r="Z1694" t="s">
        <v>223</v>
      </c>
      <c r="AA1694">
        <v>69.599999999999994</v>
      </c>
      <c r="AB1694" t="str" cm="1">
        <f t="array" ref="AB1694">_xlfn.LET(_xlpm.x,IFERROR(VALUE(Table2[[#This Row],[Response_Time_Hours]]),""),IF(_xlpm.x="","CHECK",_xlfn.IFS(_xlpm.x&lt;=1,"Immediate",_xlpm.x&lt;=6,"Fast",_xlpm.x&lt;=24,"Moderate",_xlpm.x&gt;24,"Delayed")))</f>
        <v>Delayed</v>
      </c>
      <c r="AC1694">
        <v>50</v>
      </c>
      <c r="AD1694" t="str" cm="1">
        <f t="array" ref="AD1694">IF(Table2[[#This Row],[Interaction_Count_Final]]="","N/A",_xlfn.IFS(Table2[[#This Row],[Interaction_Count_Final]]&lt;=2,"Low",Table2[[#This Row],[Interaction_Count_Final]]&lt;=5,"Medium",Table2[[#This Row],[Interaction_Count_Final]]&gt;=6,"High",TRUE,"CHECK"))</f>
        <v>High</v>
      </c>
      <c r="AE1694" t="s">
        <v>7266</v>
      </c>
      <c r="AF1694" t="b">
        <v>1</v>
      </c>
      <c r="AG1694" t="b">
        <v>1</v>
      </c>
      <c r="AH1694">
        <v>2103</v>
      </c>
      <c r="AI1694">
        <v>45262</v>
      </c>
      <c r="AJ1694" t="b">
        <v>1</v>
      </c>
      <c r="AK1694" t="e" cm="1">
        <f t="array" ref="AK1694">_xlfn.LET(
  _xlpm.txt,TRIM(Raw_Data!F1694),
  _xlpm.norm,SUBSTITUTE(SUBSTITUTE(_xlpm.txt,"-","/"),".","/"),
  _xlpm.p,_xlfn.TEXTSPLIT(_xlpm.norm,"/"),
  _xlpm.a,VALUE(INDEX(_xlpm.p,1)),
  _xlpm.b,VALUE(INDEX(_xlpm.p,2)),
  IF(AND(_xlpm.a&lt;=12,_xlpm.b&lt;=12),"REVIEW_AMBIGUOUS","OK")
)</f>
        <v>#REF!</v>
      </c>
    </row>
    <row r="1695" spans="1:37">
      <c r="A1695" t="s">
        <v>4961</v>
      </c>
      <c r="B1695" t="s">
        <v>4961</v>
      </c>
      <c r="C1695" t="b">
        <v>0</v>
      </c>
      <c r="D1695" t="s">
        <v>7257</v>
      </c>
      <c r="E1695" t="s">
        <v>4962</v>
      </c>
      <c r="F1695" t="s">
        <v>4962</v>
      </c>
      <c r="G1695" t="s">
        <v>7303</v>
      </c>
      <c r="H1695" t="s">
        <v>359</v>
      </c>
      <c r="I1695" t="s">
        <v>359</v>
      </c>
      <c r="J1695" t="s">
        <v>473</v>
      </c>
      <c r="K1695" t="s">
        <v>193</v>
      </c>
      <c r="L1695" t="s">
        <v>193</v>
      </c>
      <c r="M1695">
        <f>IF(UPPER(TRIM(Table2[[#This Row],[Status_Clean]]))="CONVERTED",1,0)</f>
        <v>0</v>
      </c>
      <c r="N1695">
        <f>IF(ISNUMBER(MATCH(UPPER(TRIM(Table2[[#This Row],[Status_Clean]])),{"CONTACTED","QUALIFIED","CONVERTED"},0)),1,0)</f>
        <v>0</v>
      </c>
      <c r="O1695" cm="1">
        <f t="array" ref="O1695">_xlfn.SWITCH(UPPER(TRIM(Table2[[#This Row],[Status_Clean]])),"NEW",1,"CONTACTED",2,"QUALIFIED",3,"CONVERTED",4,"LOST",5,99)</f>
        <v>1</v>
      </c>
      <c r="P1695" t="s">
        <v>4963</v>
      </c>
      <c r="Q1695" t="s">
        <v>4963</v>
      </c>
      <c r="R1695" t="s">
        <v>4963</v>
      </c>
      <c r="S1695">
        <v>45531</v>
      </c>
      <c r="T1695" t="s">
        <v>7261</v>
      </c>
      <c r="U1695">
        <v>45531</v>
      </c>
      <c r="V1695" t="s">
        <v>7310</v>
      </c>
      <c r="W1695" t="s">
        <v>7271</v>
      </c>
      <c r="X1695" t="s">
        <v>7288</v>
      </c>
      <c r="Y1695" t="s">
        <v>7265</v>
      </c>
      <c r="Z1695" t="s">
        <v>4964</v>
      </c>
      <c r="AA1695">
        <v>41.5</v>
      </c>
      <c r="AB1695" t="str" cm="1">
        <f t="array" ref="AB1695">_xlfn.LET(_xlpm.x,IFERROR(VALUE(Table2[[#This Row],[Response_Time_Hours]]),""),IF(_xlpm.x="","CHECK",_xlfn.IFS(_xlpm.x&lt;=1,"Immediate",_xlpm.x&lt;=6,"Fast",_xlpm.x&lt;=24,"Moderate",_xlpm.x&gt;24,"Delayed")))</f>
        <v>Delayed</v>
      </c>
      <c r="AC1695">
        <v>36</v>
      </c>
      <c r="AD1695" t="str" cm="1">
        <f t="array" ref="AD1695">IF(Table2[[#This Row],[Interaction_Count_Final]]="","N/A",_xlfn.IFS(Table2[[#This Row],[Interaction_Count_Final]]&lt;=2,"Low",Table2[[#This Row],[Interaction_Count_Final]]&lt;=5,"Medium",Table2[[#This Row],[Interaction_Count_Final]]&gt;=6,"High",TRUE,"CHECK"))</f>
        <v>High</v>
      </c>
      <c r="AE1695" t="s">
        <v>7273</v>
      </c>
      <c r="AF1695" t="b">
        <v>1</v>
      </c>
      <c r="AG1695" t="b">
        <v>1</v>
      </c>
      <c r="AH1695">
        <v>2104</v>
      </c>
      <c r="AI1695">
        <v>45531</v>
      </c>
      <c r="AJ1695" t="b">
        <v>1</v>
      </c>
      <c r="AK1695" t="str" cm="1">
        <f t="array" ref="AK1695">_xlfn.LET(
  _xlpm.txt,TRIM(Raw_Data!F1695),
  _xlpm.norm,SUBSTITUTE(SUBSTITUTE(_xlpm.txt,"-","/"),".","/"),
  _xlpm.p,_xlfn.TEXTSPLIT(_xlpm.norm,"/"),
  _xlpm.a,VALUE(INDEX(_xlpm.p,1)),
  _xlpm.b,VALUE(INDEX(_xlpm.p,2)),
  IF(AND(_xlpm.a&lt;=12,_xlpm.b&lt;=12),"REVIEW_AMBIGUOUS","OK")
)</f>
        <v>OK</v>
      </c>
    </row>
    <row r="1696" spans="1:37">
      <c r="A1696" t="s">
        <v>4965</v>
      </c>
      <c r="B1696" t="s">
        <v>4965</v>
      </c>
      <c r="C1696" t="b">
        <v>0</v>
      </c>
      <c r="D1696" t="s">
        <v>7257</v>
      </c>
      <c r="E1696" t="s">
        <v>8481</v>
      </c>
      <c r="F1696" t="s">
        <v>8481</v>
      </c>
      <c r="G1696" t="s">
        <v>7274</v>
      </c>
      <c r="H1696" t="s">
        <v>374</v>
      </c>
      <c r="I1696" t="s">
        <v>374</v>
      </c>
      <c r="J1696" t="s">
        <v>7308</v>
      </c>
      <c r="K1696" t="s">
        <v>193</v>
      </c>
      <c r="L1696" t="s">
        <v>193</v>
      </c>
      <c r="M1696">
        <f>IF(UPPER(TRIM(Table2[[#This Row],[Status_Clean]]))="CONVERTED",1,0)</f>
        <v>0</v>
      </c>
      <c r="N1696">
        <f>IF(ISNUMBER(MATCH(UPPER(TRIM(Table2[[#This Row],[Status_Clean]])),{"CONTACTED","QUALIFIED","CONVERTED"},0)),1,0)</f>
        <v>0</v>
      </c>
      <c r="O1696" cm="1">
        <f t="array" ref="O1696">_xlfn.SWITCH(UPPER(TRIM(Table2[[#This Row],[Status_Clean]])),"NEW",1,"CONTACTED",2,"QUALIFIED",3,"CONVERTED",4,"LOST",5,99)</f>
        <v>1</v>
      </c>
      <c r="P1696" t="s">
        <v>4967</v>
      </c>
      <c r="Q1696" t="s">
        <v>8482</v>
      </c>
      <c r="R1696" t="s">
        <v>8482</v>
      </c>
      <c r="S1696">
        <v>44939</v>
      </c>
      <c r="T1696" t="s">
        <v>7261</v>
      </c>
      <c r="U1696">
        <v>44939</v>
      </c>
      <c r="V1696" t="s">
        <v>7317</v>
      </c>
      <c r="W1696" t="s">
        <v>7263</v>
      </c>
      <c r="X1696" t="s">
        <v>7284</v>
      </c>
      <c r="Y1696" t="s">
        <v>7312</v>
      </c>
      <c r="Z1696" t="s">
        <v>4968</v>
      </c>
      <c r="AA1696">
        <v>5.2</v>
      </c>
      <c r="AB1696" t="str" cm="1">
        <f t="array" ref="AB1696">_xlfn.LET(_xlpm.x,IFERROR(VALUE(Table2[[#This Row],[Response_Time_Hours]]),""),IF(_xlpm.x="","CHECK",_xlfn.IFS(_xlpm.x&lt;=1,"Immediate",_xlpm.x&lt;=6,"Fast",_xlpm.x&lt;=24,"Moderate",_xlpm.x&gt;24,"Delayed")))</f>
        <v>Fast</v>
      </c>
      <c r="AC1696">
        <v>24</v>
      </c>
      <c r="AD1696" t="str" cm="1">
        <f t="array" ref="AD1696">IF(Table2[[#This Row],[Interaction_Count_Final]]="","N/A",_xlfn.IFS(Table2[[#This Row],[Interaction_Count_Final]]&lt;=2,"Low",Table2[[#This Row],[Interaction_Count_Final]]&lt;=5,"Medium",Table2[[#This Row],[Interaction_Count_Final]]&gt;=6,"High",TRUE,"CHECK"))</f>
        <v>High</v>
      </c>
      <c r="AE1696" t="s">
        <v>7266</v>
      </c>
      <c r="AF1696" t="b">
        <v>1</v>
      </c>
      <c r="AG1696" t="b">
        <v>1</v>
      </c>
      <c r="AH1696">
        <v>2105</v>
      </c>
      <c r="AI1696">
        <v>44939</v>
      </c>
      <c r="AJ1696" t="b">
        <v>1</v>
      </c>
      <c r="AK1696" t="e" cm="1">
        <f t="array" ref="AK1696">_xlfn.LET(
  _xlpm.txt,TRIM(Raw_Data!F1696),
  _xlpm.norm,SUBSTITUTE(SUBSTITUTE(_xlpm.txt,"-","/"),".","/"),
  _xlpm.p,_xlfn.TEXTSPLIT(_xlpm.norm,"/"),
  _xlpm.a,VALUE(INDEX(_xlpm.p,1)),
  _xlpm.b,VALUE(INDEX(_xlpm.p,2)),
  IF(AND(_xlpm.a&lt;=12,_xlpm.b&lt;=12),"REVIEW_AMBIGUOUS","OK")
)</f>
        <v>#REF!</v>
      </c>
    </row>
    <row r="1697" spans="1:37">
      <c r="A1697" t="s">
        <v>4969</v>
      </c>
      <c r="B1697" t="s">
        <v>4969</v>
      </c>
      <c r="C1697" t="b">
        <v>1</v>
      </c>
      <c r="D1697" t="s">
        <v>7257</v>
      </c>
      <c r="E1697" t="s">
        <v>4970</v>
      </c>
      <c r="F1697" t="s">
        <v>4970</v>
      </c>
      <c r="G1697" t="s">
        <v>7268</v>
      </c>
      <c r="H1697" t="s">
        <v>538</v>
      </c>
      <c r="I1697" t="s">
        <v>538</v>
      </c>
      <c r="J1697" t="s">
        <v>123</v>
      </c>
      <c r="K1697" t="s">
        <v>71</v>
      </c>
      <c r="L1697" t="s">
        <v>71</v>
      </c>
      <c r="M1697">
        <f>IF(UPPER(TRIM(Table2[[#This Row],[Status_Clean]]))="CONVERTED",1,0)</f>
        <v>0</v>
      </c>
      <c r="N1697">
        <f>IF(ISNUMBER(MATCH(UPPER(TRIM(Table2[[#This Row],[Status_Clean]])),{"CONTACTED","QUALIFIED","CONVERTED"},0)),1,0)</f>
        <v>1</v>
      </c>
      <c r="O1697" cm="1">
        <f t="array" ref="O1697">_xlfn.SWITCH(UPPER(TRIM(Table2[[#This Row],[Status_Clean]])),"NEW",1,"CONTACTED",2,"QUALIFIED",3,"CONVERTED",4,"LOST",5,99)</f>
        <v>3</v>
      </c>
      <c r="P1697" t="s">
        <v>4971</v>
      </c>
      <c r="Q1697" t="s">
        <v>8483</v>
      </c>
      <c r="R1697" t="s">
        <v>8483</v>
      </c>
      <c r="S1697">
        <v>45469</v>
      </c>
      <c r="T1697" t="s">
        <v>7261</v>
      </c>
      <c r="U1697">
        <v>45469</v>
      </c>
      <c r="V1697" t="s">
        <v>7276</v>
      </c>
      <c r="W1697" t="s">
        <v>7271</v>
      </c>
      <c r="X1697" t="s">
        <v>7277</v>
      </c>
      <c r="Y1697" t="s">
        <v>7272</v>
      </c>
      <c r="Z1697" t="s">
        <v>4972</v>
      </c>
      <c r="AA1697">
        <v>22.2</v>
      </c>
      <c r="AB1697" t="str" cm="1">
        <f t="array" ref="AB1697">_xlfn.LET(_xlpm.x,IFERROR(VALUE(Table2[[#This Row],[Response_Time_Hours]]),""),IF(_xlpm.x="","CHECK",_xlfn.IFS(_xlpm.x&lt;=1,"Immediate",_xlpm.x&lt;=6,"Fast",_xlpm.x&lt;=24,"Moderate",_xlpm.x&gt;24,"Delayed")))</f>
        <v>Moderate</v>
      </c>
      <c r="AC1697">
        <v>45</v>
      </c>
      <c r="AD1697" t="str" cm="1">
        <f t="array" ref="AD1697">IF(Table2[[#This Row],[Interaction_Count_Final]]="","N/A",_xlfn.IFS(Table2[[#This Row],[Interaction_Count_Final]]&lt;=2,"Low",Table2[[#This Row],[Interaction_Count_Final]]&lt;=5,"Medium",Table2[[#This Row],[Interaction_Count_Final]]&gt;=6,"High",TRUE,"CHECK"))</f>
        <v>High</v>
      </c>
      <c r="AE1697" t="s">
        <v>7289</v>
      </c>
      <c r="AF1697" t="b">
        <v>1</v>
      </c>
      <c r="AG1697" t="b">
        <v>1</v>
      </c>
      <c r="AH1697">
        <v>2106</v>
      </c>
      <c r="AI1697">
        <v>45469</v>
      </c>
      <c r="AJ1697" t="b">
        <v>1</v>
      </c>
      <c r="AK1697" t="str" cm="1">
        <f t="array" ref="AK1697">_xlfn.LET(
  _xlpm.txt,TRIM(Raw_Data!F1697),
  _xlpm.norm,SUBSTITUTE(SUBSTITUTE(_xlpm.txt,"-","/"),".","/"),
  _xlpm.p,_xlfn.TEXTSPLIT(_xlpm.norm,"/"),
  _xlpm.a,VALUE(INDEX(_xlpm.p,1)),
  _xlpm.b,VALUE(INDEX(_xlpm.p,2)),
  IF(AND(_xlpm.a&lt;=12,_xlpm.b&lt;=12),"REVIEW_AMBIGUOUS","OK")
)</f>
        <v>OK</v>
      </c>
    </row>
    <row r="1698" spans="1:37">
      <c r="A1698" t="s">
        <v>4973</v>
      </c>
      <c r="B1698" t="s">
        <v>4973</v>
      </c>
      <c r="C1698" t="b">
        <v>0</v>
      </c>
      <c r="D1698" t="s">
        <v>7257</v>
      </c>
      <c r="E1698" t="s">
        <v>4974</v>
      </c>
      <c r="F1698" t="s">
        <v>4974</v>
      </c>
      <c r="G1698" t="s">
        <v>7258</v>
      </c>
      <c r="H1698" t="s">
        <v>680</v>
      </c>
      <c r="I1698" t="s">
        <v>680</v>
      </c>
      <c r="J1698" t="s">
        <v>263</v>
      </c>
      <c r="K1698" t="s">
        <v>7502</v>
      </c>
      <c r="L1698" t="s">
        <v>71</v>
      </c>
      <c r="M1698">
        <f>IF(UPPER(TRIM(Table2[[#This Row],[Status_Clean]]))="CONVERTED",1,0)</f>
        <v>0</v>
      </c>
      <c r="N1698">
        <f>IF(ISNUMBER(MATCH(UPPER(TRIM(Table2[[#This Row],[Status_Clean]])),{"CONTACTED","QUALIFIED","CONVERTED"},0)),1,0)</f>
        <v>1</v>
      </c>
      <c r="O1698" cm="1">
        <f t="array" ref="O1698">_xlfn.SWITCH(UPPER(TRIM(Table2[[#This Row],[Status_Clean]])),"NEW",1,"CONTACTED",2,"QUALIFIED",3,"CONVERTED",4,"LOST",5,99)</f>
        <v>3</v>
      </c>
      <c r="P1698">
        <v>45331</v>
      </c>
      <c r="Q1698" t="s">
        <v>7505</v>
      </c>
      <c r="R1698" t="s">
        <v>7505</v>
      </c>
      <c r="S1698">
        <v>45331</v>
      </c>
      <c r="T1698" t="s">
        <v>7261</v>
      </c>
      <c r="U1698">
        <v>45331</v>
      </c>
      <c r="V1698" t="s">
        <v>7283</v>
      </c>
      <c r="W1698" t="s">
        <v>7271</v>
      </c>
      <c r="X1698" t="s">
        <v>7284</v>
      </c>
      <c r="Y1698" t="s">
        <v>7312</v>
      </c>
      <c r="Z1698" t="s">
        <v>4975</v>
      </c>
      <c r="AA1698">
        <v>38</v>
      </c>
      <c r="AB1698" t="str" cm="1">
        <f t="array" ref="AB1698">_xlfn.LET(_xlpm.x,IFERROR(VALUE(Table2[[#This Row],[Response_Time_Hours]]),""),IF(_xlpm.x="","CHECK",_xlfn.IFS(_xlpm.x&lt;=1,"Immediate",_xlpm.x&lt;=6,"Fast",_xlpm.x&lt;=24,"Moderate",_xlpm.x&gt;24,"Delayed")))</f>
        <v>Delayed</v>
      </c>
      <c r="AC1698" t="s">
        <v>232</v>
      </c>
      <c r="AD1698" t="str" cm="1">
        <f t="array" ref="AD1698">IF(Table2[[#This Row],[Interaction_Count_Final]]="","N/A",_xlfn.IFS(Table2[[#This Row],[Interaction_Count_Final]]&lt;=2,"Low",Table2[[#This Row],[Interaction_Count_Final]]&lt;=5,"Medium",Table2[[#This Row],[Interaction_Count_Final]]&gt;=6,"High",TRUE,"CHECK"))</f>
        <v>High</v>
      </c>
      <c r="AE1698" t="s">
        <v>7266</v>
      </c>
      <c r="AF1698" t="b">
        <v>1</v>
      </c>
      <c r="AG1698" t="b">
        <v>1</v>
      </c>
      <c r="AH1698">
        <v>2107</v>
      </c>
      <c r="AI1698">
        <v>45331</v>
      </c>
      <c r="AJ1698" t="b">
        <v>1</v>
      </c>
      <c r="AK1698" t="e" cm="1">
        <f t="array" ref="AK1698">_xlfn.LET(
  _xlpm.txt,TRIM(Raw_Data!F1698),
  _xlpm.norm,SUBSTITUTE(SUBSTITUTE(_xlpm.txt,"-","/"),".","/"),
  _xlpm.p,_xlfn.TEXTSPLIT(_xlpm.norm,"/"),
  _xlpm.a,VALUE(INDEX(_xlpm.p,1)),
  _xlpm.b,VALUE(INDEX(_xlpm.p,2)),
  IF(AND(_xlpm.a&lt;=12,_xlpm.b&lt;=12),"REVIEW_AMBIGUOUS","OK")
)</f>
        <v>#REF!</v>
      </c>
    </row>
    <row r="1699" spans="1:37">
      <c r="A1699" t="s">
        <v>4976</v>
      </c>
      <c r="B1699" t="s">
        <v>4976</v>
      </c>
      <c r="C1699" t="b">
        <v>0</v>
      </c>
      <c r="D1699" t="s">
        <v>7257</v>
      </c>
      <c r="E1699" t="s">
        <v>4977</v>
      </c>
      <c r="F1699" t="s">
        <v>4977</v>
      </c>
      <c r="G1699" t="s">
        <v>7268</v>
      </c>
      <c r="H1699" t="s">
        <v>469</v>
      </c>
      <c r="I1699" t="s">
        <v>469</v>
      </c>
      <c r="J1699" t="s">
        <v>469</v>
      </c>
      <c r="K1699" t="s">
        <v>7370</v>
      </c>
      <c r="L1699" t="s">
        <v>250</v>
      </c>
      <c r="M1699">
        <f>IF(UPPER(TRIM(Table2[[#This Row],[Status_Clean]]))="CONVERTED",1,0)</f>
        <v>1</v>
      </c>
      <c r="N1699">
        <f>IF(ISNUMBER(MATCH(UPPER(TRIM(Table2[[#This Row],[Status_Clean]])),{"CONTACTED","QUALIFIED","CONVERTED"},0)),1,0)</f>
        <v>1</v>
      </c>
      <c r="O1699" cm="1">
        <f t="array" ref="O1699">_xlfn.SWITCH(UPPER(TRIM(Table2[[#This Row],[Status_Clean]])),"NEW",1,"CONTACTED",2,"QUALIFIED",3,"CONVERTED",4,"LOST",5,99)</f>
        <v>4</v>
      </c>
      <c r="P1699" t="s">
        <v>4978</v>
      </c>
      <c r="Q1699" t="s">
        <v>7459</v>
      </c>
      <c r="R1699" t="s">
        <v>7459</v>
      </c>
      <c r="S1699">
        <v>45010</v>
      </c>
      <c r="T1699" t="s">
        <v>7261</v>
      </c>
      <c r="U1699">
        <v>45010</v>
      </c>
      <c r="V1699" t="s">
        <v>7295</v>
      </c>
      <c r="W1699" t="s">
        <v>7263</v>
      </c>
      <c r="X1699" t="s">
        <v>7284</v>
      </c>
      <c r="Y1699" t="s">
        <v>7278</v>
      </c>
      <c r="Z1699">
        <v>34</v>
      </c>
      <c r="AA1699">
        <v>34</v>
      </c>
      <c r="AB1699" t="str" cm="1">
        <f t="array" ref="AB1699">_xlfn.LET(_xlpm.x,IFERROR(VALUE(Table2[[#This Row],[Response_Time_Hours]]),""),IF(_xlpm.x="","CHECK",_xlfn.IFS(_xlpm.x&lt;=1,"Immediate",_xlpm.x&lt;=6,"Fast",_xlpm.x&lt;=24,"Moderate",_xlpm.x&gt;24,"Delayed")))</f>
        <v>Delayed</v>
      </c>
      <c r="AC1699">
        <v>39</v>
      </c>
      <c r="AD1699" t="str" cm="1">
        <f t="array" ref="AD1699">IF(Table2[[#This Row],[Interaction_Count_Final]]="","N/A",_xlfn.IFS(Table2[[#This Row],[Interaction_Count_Final]]&lt;=2,"Low",Table2[[#This Row],[Interaction_Count_Final]]&lt;=5,"Medium",Table2[[#This Row],[Interaction_Count_Final]]&gt;=6,"High",TRUE,"CHECK"))</f>
        <v>High</v>
      </c>
      <c r="AE1699" t="s">
        <v>7273</v>
      </c>
      <c r="AF1699" t="b">
        <v>1</v>
      </c>
      <c r="AG1699" t="b">
        <v>1</v>
      </c>
      <c r="AH1699">
        <v>2108</v>
      </c>
      <c r="AI1699">
        <v>45010</v>
      </c>
      <c r="AJ1699" t="b">
        <v>1</v>
      </c>
      <c r="AK1699" t="str" cm="1">
        <f t="array" ref="AK1699">_xlfn.LET(
  _xlpm.txt,TRIM(Raw_Data!F1699),
  _xlpm.norm,SUBSTITUTE(SUBSTITUTE(_xlpm.txt,"-","/"),".","/"),
  _xlpm.p,_xlfn.TEXTSPLIT(_xlpm.norm,"/"),
  _xlpm.a,VALUE(INDEX(_xlpm.p,1)),
  _xlpm.b,VALUE(INDEX(_xlpm.p,2)),
  IF(AND(_xlpm.a&lt;=12,_xlpm.b&lt;=12),"REVIEW_AMBIGUOUS","OK")
)</f>
        <v>OK</v>
      </c>
    </row>
    <row r="1700" spans="1:37">
      <c r="A1700" t="s">
        <v>4979</v>
      </c>
      <c r="B1700" t="s">
        <v>4979</v>
      </c>
      <c r="C1700" t="b">
        <v>0</v>
      </c>
      <c r="D1700" t="s">
        <v>7257</v>
      </c>
      <c r="E1700" t="s">
        <v>4980</v>
      </c>
      <c r="F1700" t="s">
        <v>4980</v>
      </c>
      <c r="G1700" t="s">
        <v>7280</v>
      </c>
      <c r="H1700" t="s">
        <v>7588</v>
      </c>
      <c r="I1700" t="s">
        <v>7588</v>
      </c>
      <c r="J1700" t="s">
        <v>263</v>
      </c>
      <c r="K1700" t="s">
        <v>7259</v>
      </c>
      <c r="L1700" t="s">
        <v>193</v>
      </c>
      <c r="M1700">
        <f>IF(UPPER(TRIM(Table2[[#This Row],[Status_Clean]]))="CONVERTED",1,0)</f>
        <v>0</v>
      </c>
      <c r="N1700">
        <f>IF(ISNUMBER(MATCH(UPPER(TRIM(Table2[[#This Row],[Status_Clean]])),{"CONTACTED","QUALIFIED","CONVERTED"},0)),1,0)</f>
        <v>0</v>
      </c>
      <c r="O1700" cm="1">
        <f t="array" ref="O1700">_xlfn.SWITCH(UPPER(TRIM(Table2[[#This Row],[Status_Clean]])),"NEW",1,"CONTACTED",2,"QUALIFIED",3,"CONVERTED",4,"LOST",5,99)</f>
        <v>1</v>
      </c>
      <c r="P1700">
        <v>45317</v>
      </c>
      <c r="Q1700" t="s">
        <v>8484</v>
      </c>
      <c r="R1700" t="s">
        <v>8484</v>
      </c>
      <c r="S1700">
        <v>45317</v>
      </c>
      <c r="T1700" t="s">
        <v>7261</v>
      </c>
      <c r="U1700">
        <v>45317</v>
      </c>
      <c r="V1700" t="s">
        <v>7317</v>
      </c>
      <c r="W1700" t="s">
        <v>7271</v>
      </c>
      <c r="X1700" t="s">
        <v>7284</v>
      </c>
      <c r="Y1700" t="s">
        <v>7312</v>
      </c>
      <c r="Z1700" t="s">
        <v>2575</v>
      </c>
      <c r="AA1700">
        <v>18.3</v>
      </c>
      <c r="AB1700" t="str" cm="1">
        <f t="array" ref="AB1700">_xlfn.LET(_xlpm.x,IFERROR(VALUE(Table2[[#This Row],[Response_Time_Hours]]),""),IF(_xlpm.x="","CHECK",_xlfn.IFS(_xlpm.x&lt;=1,"Immediate",_xlpm.x&lt;=6,"Fast",_xlpm.x&lt;=24,"Moderate",_xlpm.x&gt;24,"Delayed")))</f>
        <v>Moderate</v>
      </c>
      <c r="AC1700">
        <v>3</v>
      </c>
      <c r="AD1700" t="str" cm="1">
        <f t="array" ref="AD1700">IF(Table2[[#This Row],[Interaction_Count_Final]]="","N/A",_xlfn.IFS(Table2[[#This Row],[Interaction_Count_Final]]&lt;=2,"Low",Table2[[#This Row],[Interaction_Count_Final]]&lt;=5,"Medium",Table2[[#This Row],[Interaction_Count_Final]]&gt;=6,"High",TRUE,"CHECK"))</f>
        <v>Medium</v>
      </c>
      <c r="AE1700" t="s">
        <v>7266</v>
      </c>
      <c r="AF1700" t="b">
        <v>1</v>
      </c>
      <c r="AG1700" t="b">
        <v>1</v>
      </c>
      <c r="AH1700">
        <v>2109</v>
      </c>
      <c r="AI1700">
        <v>45317</v>
      </c>
      <c r="AJ1700" t="b">
        <v>1</v>
      </c>
      <c r="AK1700" t="e" cm="1">
        <f t="array" ref="AK1700">_xlfn.LET(
  _xlpm.txt,TRIM(Raw_Data!F1700),
  _xlpm.norm,SUBSTITUTE(SUBSTITUTE(_xlpm.txt,"-","/"),".","/"),
  _xlpm.p,_xlfn.TEXTSPLIT(_xlpm.norm,"/"),
  _xlpm.a,VALUE(INDEX(_xlpm.p,1)),
  _xlpm.b,VALUE(INDEX(_xlpm.p,2)),
  IF(AND(_xlpm.a&lt;=12,_xlpm.b&lt;=12),"REVIEW_AMBIGUOUS","OK")
)</f>
        <v>#REF!</v>
      </c>
    </row>
    <row r="1701" spans="1:37">
      <c r="A1701" t="s">
        <v>4981</v>
      </c>
      <c r="B1701" t="s">
        <v>4981</v>
      </c>
      <c r="C1701" t="b">
        <v>0</v>
      </c>
      <c r="D1701" t="s">
        <v>7257</v>
      </c>
      <c r="E1701" t="s">
        <v>4982</v>
      </c>
      <c r="F1701" t="s">
        <v>4982</v>
      </c>
      <c r="G1701" t="s">
        <v>7303</v>
      </c>
      <c r="H1701" t="s">
        <v>359</v>
      </c>
      <c r="I1701" t="s">
        <v>359</v>
      </c>
      <c r="J1701" t="s">
        <v>473</v>
      </c>
      <c r="K1701" t="s">
        <v>250</v>
      </c>
      <c r="L1701" t="s">
        <v>250</v>
      </c>
      <c r="M1701">
        <f>IF(UPPER(TRIM(Table2[[#This Row],[Status_Clean]]))="CONVERTED",1,0)</f>
        <v>1</v>
      </c>
      <c r="N1701">
        <f>IF(ISNUMBER(MATCH(UPPER(TRIM(Table2[[#This Row],[Status_Clean]])),{"CONTACTED","QUALIFIED","CONVERTED"},0)),1,0)</f>
        <v>1</v>
      </c>
      <c r="O1701" cm="1">
        <f t="array" ref="O1701">_xlfn.SWITCH(UPPER(TRIM(Table2[[#This Row],[Status_Clean]])),"NEW",1,"CONTACTED",2,"QUALIFIED",3,"CONVERTED",4,"LOST",5,99)</f>
        <v>4</v>
      </c>
      <c r="P1701">
        <v>45222</v>
      </c>
      <c r="Q1701" t="s">
        <v>8485</v>
      </c>
      <c r="R1701" t="s">
        <v>8485</v>
      </c>
      <c r="S1701">
        <v>45222</v>
      </c>
      <c r="T1701" t="s">
        <v>7261</v>
      </c>
      <c r="U1701">
        <v>45222</v>
      </c>
      <c r="V1701" t="s">
        <v>7270</v>
      </c>
      <c r="W1701" t="s">
        <v>7263</v>
      </c>
      <c r="X1701" t="s">
        <v>7264</v>
      </c>
      <c r="Y1701" t="s">
        <v>7298</v>
      </c>
      <c r="Z1701" t="s">
        <v>3387</v>
      </c>
      <c r="AA1701">
        <v>52.6</v>
      </c>
      <c r="AB1701" t="str" cm="1">
        <f t="array" ref="AB1701">_xlfn.LET(_xlpm.x,IFERROR(VALUE(Table2[[#This Row],[Response_Time_Hours]]),""),IF(_xlpm.x="","CHECK",_xlfn.IFS(_xlpm.x&lt;=1,"Immediate",_xlpm.x&lt;=6,"Fast",_xlpm.x&lt;=24,"Moderate",_xlpm.x&gt;24,"Delayed")))</f>
        <v>Delayed</v>
      </c>
      <c r="AC1701">
        <v>38</v>
      </c>
      <c r="AD1701" t="str" cm="1">
        <f t="array" ref="AD1701">IF(Table2[[#This Row],[Interaction_Count_Final]]="","N/A",_xlfn.IFS(Table2[[#This Row],[Interaction_Count_Final]]&lt;=2,"Low",Table2[[#This Row],[Interaction_Count_Final]]&lt;=5,"Medium",Table2[[#This Row],[Interaction_Count_Final]]&gt;=6,"High",TRUE,"CHECK"))</f>
        <v>High</v>
      </c>
      <c r="AE1701" t="s">
        <v>7289</v>
      </c>
      <c r="AF1701" t="b">
        <v>1</v>
      </c>
      <c r="AG1701" t="b">
        <v>1</v>
      </c>
      <c r="AH1701">
        <v>2111</v>
      </c>
      <c r="AI1701">
        <v>45222</v>
      </c>
      <c r="AJ1701" t="b">
        <v>1</v>
      </c>
      <c r="AK1701" t="e" cm="1">
        <f t="array" ref="AK1701">_xlfn.LET(
  _xlpm.txt,TRIM(Raw_Data!F1701),
  _xlpm.norm,SUBSTITUTE(SUBSTITUTE(_xlpm.txt,"-","/"),".","/"),
  _xlpm.p,_xlfn.TEXTSPLIT(_xlpm.norm,"/"),
  _xlpm.a,VALUE(INDEX(_xlpm.p,1)),
  _xlpm.b,VALUE(INDEX(_xlpm.p,2)),
  IF(AND(_xlpm.a&lt;=12,_xlpm.b&lt;=12),"REVIEW_AMBIGUOUS","OK")
)</f>
        <v>#REF!</v>
      </c>
    </row>
    <row r="1702" spans="1:37">
      <c r="A1702" t="s">
        <v>4983</v>
      </c>
      <c r="B1702" t="s">
        <v>4983</v>
      </c>
      <c r="C1702" t="b">
        <v>1</v>
      </c>
      <c r="D1702" t="s">
        <v>7257</v>
      </c>
      <c r="E1702" t="s">
        <v>4984</v>
      </c>
      <c r="F1702" t="s">
        <v>4984</v>
      </c>
      <c r="G1702" t="s">
        <v>7258</v>
      </c>
      <c r="H1702" t="s">
        <v>342</v>
      </c>
      <c r="I1702" t="s">
        <v>342</v>
      </c>
      <c r="J1702" t="s">
        <v>254</v>
      </c>
      <c r="K1702" t="s">
        <v>125</v>
      </c>
      <c r="L1702" t="s">
        <v>125</v>
      </c>
      <c r="M1702">
        <f>IF(UPPER(TRIM(Table2[[#This Row],[Status_Clean]]))="CONVERTED",1,0)</f>
        <v>0</v>
      </c>
      <c r="N1702">
        <f>IF(ISNUMBER(MATCH(UPPER(TRIM(Table2[[#This Row],[Status_Clean]])),{"CONTACTED","QUALIFIED","CONVERTED"},0)),1,0)</f>
        <v>1</v>
      </c>
      <c r="O1702" cm="1">
        <f t="array" ref="O1702">_xlfn.SWITCH(UPPER(TRIM(Table2[[#This Row],[Status_Clean]])),"NEW",1,"CONTACTED",2,"QUALIFIED",3,"CONVERTED",4,"LOST",5,99)</f>
        <v>2</v>
      </c>
      <c r="P1702" t="s">
        <v>2060</v>
      </c>
      <c r="Q1702" t="s">
        <v>7875</v>
      </c>
      <c r="R1702" t="s">
        <v>7875</v>
      </c>
      <c r="S1702">
        <v>45378</v>
      </c>
      <c r="T1702" t="s">
        <v>7261</v>
      </c>
      <c r="U1702">
        <v>45378</v>
      </c>
      <c r="V1702" t="s">
        <v>7295</v>
      </c>
      <c r="W1702" t="s">
        <v>7271</v>
      </c>
      <c r="X1702" t="s">
        <v>7284</v>
      </c>
      <c r="Y1702" t="s">
        <v>7272</v>
      </c>
      <c r="Z1702">
        <v>20.100000000000001</v>
      </c>
      <c r="AA1702">
        <v>20.100000000000001</v>
      </c>
      <c r="AB1702" t="str" cm="1">
        <f t="array" ref="AB1702">_xlfn.LET(_xlpm.x,IFERROR(VALUE(Table2[[#This Row],[Response_Time_Hours]]),""),IF(_xlpm.x="","CHECK",_xlfn.IFS(_xlpm.x&lt;=1,"Immediate",_xlpm.x&lt;=6,"Fast",_xlpm.x&lt;=24,"Moderate",_xlpm.x&gt;24,"Delayed")))</f>
        <v>Moderate</v>
      </c>
      <c r="AC1702">
        <v>36</v>
      </c>
      <c r="AD1702" t="str" cm="1">
        <f t="array" ref="AD1702">IF(Table2[[#This Row],[Interaction_Count_Final]]="","N/A",_xlfn.IFS(Table2[[#This Row],[Interaction_Count_Final]]&lt;=2,"Low",Table2[[#This Row],[Interaction_Count_Final]]&lt;=5,"Medium",Table2[[#This Row],[Interaction_Count_Final]]&gt;=6,"High",TRUE,"CHECK"))</f>
        <v>High</v>
      </c>
      <c r="AE1702" t="s">
        <v>7266</v>
      </c>
      <c r="AF1702" t="b">
        <v>1</v>
      </c>
      <c r="AG1702" t="b">
        <v>1</v>
      </c>
      <c r="AH1702">
        <v>2112</v>
      </c>
      <c r="AI1702">
        <v>45378</v>
      </c>
      <c r="AJ1702" t="b">
        <v>1</v>
      </c>
      <c r="AK1702" t="str" cm="1">
        <f t="array" ref="AK1702">_xlfn.LET(
  _xlpm.txt,TRIM(Raw_Data!F1702),
  _xlpm.norm,SUBSTITUTE(SUBSTITUTE(_xlpm.txt,"-","/"),".","/"),
  _xlpm.p,_xlfn.TEXTSPLIT(_xlpm.norm,"/"),
  _xlpm.a,VALUE(INDEX(_xlpm.p,1)),
  _xlpm.b,VALUE(INDEX(_xlpm.p,2)),
  IF(AND(_xlpm.a&lt;=12,_xlpm.b&lt;=12),"REVIEW_AMBIGUOUS","OK")
)</f>
        <v>OK</v>
      </c>
    </row>
    <row r="1703" spans="1:37">
      <c r="A1703" t="s">
        <v>4985</v>
      </c>
      <c r="B1703" t="s">
        <v>4985</v>
      </c>
      <c r="C1703" t="b">
        <v>1</v>
      </c>
      <c r="D1703" t="s">
        <v>7257</v>
      </c>
      <c r="E1703" t="s">
        <v>4986</v>
      </c>
      <c r="F1703" t="s">
        <v>4986</v>
      </c>
      <c r="G1703" t="s">
        <v>7268</v>
      </c>
      <c r="H1703" t="s">
        <v>69</v>
      </c>
      <c r="I1703" t="s">
        <v>69</v>
      </c>
      <c r="J1703" t="s">
        <v>69</v>
      </c>
      <c r="K1703" t="s">
        <v>7368</v>
      </c>
      <c r="L1703" t="s">
        <v>173</v>
      </c>
      <c r="M1703">
        <f>IF(UPPER(TRIM(Table2[[#This Row],[Status_Clean]]))="CONVERTED",1,0)</f>
        <v>0</v>
      </c>
      <c r="N1703">
        <f>IF(ISNUMBER(MATCH(UPPER(TRIM(Table2[[#This Row],[Status_Clean]])),{"CONTACTED","QUALIFIED","CONVERTED"},0)),1,0)</f>
        <v>0</v>
      </c>
      <c r="O1703" cm="1">
        <f t="array" ref="O1703">_xlfn.SWITCH(UPPER(TRIM(Table2[[#This Row],[Status_Clean]])),"NEW",1,"CONTACTED",2,"QUALIFIED",3,"CONVERTED",4,"LOST",5,99)</f>
        <v>5</v>
      </c>
      <c r="P1703" t="s">
        <v>4987</v>
      </c>
      <c r="Q1703" t="s">
        <v>7729</v>
      </c>
      <c r="R1703" t="s">
        <v>7729</v>
      </c>
      <c r="S1703">
        <v>45093</v>
      </c>
      <c r="T1703" t="s">
        <v>7261</v>
      </c>
      <c r="U1703">
        <v>45093</v>
      </c>
      <c r="V1703" t="s">
        <v>7276</v>
      </c>
      <c r="W1703" t="s">
        <v>7263</v>
      </c>
      <c r="X1703" t="s">
        <v>7277</v>
      </c>
      <c r="Y1703" t="s">
        <v>7312</v>
      </c>
      <c r="Z1703" t="s">
        <v>4968</v>
      </c>
      <c r="AA1703">
        <v>5.2</v>
      </c>
      <c r="AB1703" t="str" cm="1">
        <f t="array" ref="AB1703">_xlfn.LET(_xlpm.x,IFERROR(VALUE(Table2[[#This Row],[Response_Time_Hours]]),""),IF(_xlpm.x="","CHECK",_xlfn.IFS(_xlpm.x&lt;=1,"Immediate",_xlpm.x&lt;=6,"Fast",_xlpm.x&lt;=24,"Moderate",_xlpm.x&gt;24,"Delayed")))</f>
        <v>Fast</v>
      </c>
      <c r="AC1703">
        <v>4</v>
      </c>
      <c r="AD1703" t="str" cm="1">
        <f t="array" ref="AD1703">IF(Table2[[#This Row],[Interaction_Count_Final]]="","N/A",_xlfn.IFS(Table2[[#This Row],[Interaction_Count_Final]]&lt;=2,"Low",Table2[[#This Row],[Interaction_Count_Final]]&lt;=5,"Medium",Table2[[#This Row],[Interaction_Count_Final]]&gt;=6,"High",TRUE,"CHECK"))</f>
        <v>Medium</v>
      </c>
      <c r="AE1703" t="s">
        <v>7266</v>
      </c>
      <c r="AF1703" t="b">
        <v>1</v>
      </c>
      <c r="AG1703" t="b">
        <v>1</v>
      </c>
      <c r="AH1703">
        <v>2113</v>
      </c>
      <c r="AI1703">
        <v>45093</v>
      </c>
      <c r="AJ1703" t="b">
        <v>1</v>
      </c>
      <c r="AK1703" t="str" cm="1">
        <f t="array" ref="AK1703">_xlfn.LET(
  _xlpm.txt,TRIM(Raw_Data!F1703),
  _xlpm.norm,SUBSTITUTE(SUBSTITUTE(_xlpm.txt,"-","/"),".","/"),
  _xlpm.p,_xlfn.TEXTSPLIT(_xlpm.norm,"/"),
  _xlpm.a,VALUE(INDEX(_xlpm.p,1)),
  _xlpm.b,VALUE(INDEX(_xlpm.p,2)),
  IF(AND(_xlpm.a&lt;=12,_xlpm.b&lt;=12),"REVIEW_AMBIGUOUS","OK")
)</f>
        <v>OK</v>
      </c>
    </row>
    <row r="1704" spans="1:37">
      <c r="A1704" t="s">
        <v>4988</v>
      </c>
      <c r="B1704" t="s">
        <v>4988</v>
      </c>
      <c r="C1704" t="b">
        <v>0</v>
      </c>
      <c r="D1704" t="s">
        <v>7257</v>
      </c>
      <c r="E1704" t="s">
        <v>4989</v>
      </c>
      <c r="F1704" t="s">
        <v>4989</v>
      </c>
      <c r="G1704" t="s">
        <v>7303</v>
      </c>
      <c r="H1704" t="s">
        <v>283</v>
      </c>
      <c r="I1704" t="s">
        <v>283</v>
      </c>
      <c r="J1704" t="s">
        <v>263</v>
      </c>
      <c r="K1704" t="s">
        <v>71</v>
      </c>
      <c r="L1704" t="s">
        <v>71</v>
      </c>
      <c r="M1704">
        <f>IF(UPPER(TRIM(Table2[[#This Row],[Status_Clean]]))="CONVERTED",1,0)</f>
        <v>0</v>
      </c>
      <c r="N1704">
        <f>IF(ISNUMBER(MATCH(UPPER(TRIM(Table2[[#This Row],[Status_Clean]])),{"CONTACTED","QUALIFIED","CONVERTED"},0)),1,0)</f>
        <v>1</v>
      </c>
      <c r="O1704" cm="1">
        <f t="array" ref="O1704">_xlfn.SWITCH(UPPER(TRIM(Table2[[#This Row],[Status_Clean]])),"NEW",1,"CONTACTED",2,"QUALIFIED",3,"CONVERTED",4,"LOST",5,99)</f>
        <v>3</v>
      </c>
      <c r="P1704" t="s">
        <v>4990</v>
      </c>
      <c r="Q1704" t="s">
        <v>8486</v>
      </c>
      <c r="R1704" t="s">
        <v>8486</v>
      </c>
      <c r="S1704">
        <v>45137</v>
      </c>
      <c r="T1704" t="s">
        <v>7261</v>
      </c>
      <c r="U1704">
        <v>45137</v>
      </c>
      <c r="V1704" t="s">
        <v>7305</v>
      </c>
      <c r="W1704" t="s">
        <v>7263</v>
      </c>
      <c r="X1704" t="s">
        <v>7288</v>
      </c>
      <c r="Y1704" t="s">
        <v>7293</v>
      </c>
      <c r="Z1704" t="s">
        <v>4991</v>
      </c>
      <c r="AA1704">
        <v>30.3</v>
      </c>
      <c r="AB1704" t="str" cm="1">
        <f t="array" ref="AB1704">_xlfn.LET(_xlpm.x,IFERROR(VALUE(Table2[[#This Row],[Response_Time_Hours]]),""),IF(_xlpm.x="","CHECK",_xlfn.IFS(_xlpm.x&lt;=1,"Immediate",_xlpm.x&lt;=6,"Fast",_xlpm.x&lt;=24,"Moderate",_xlpm.x&gt;24,"Delayed")))</f>
        <v>Delayed</v>
      </c>
      <c r="AC1704">
        <v>9</v>
      </c>
      <c r="AD1704" t="str" cm="1">
        <f t="array" ref="AD1704">IF(Table2[[#This Row],[Interaction_Count_Final]]="","N/A",_xlfn.IFS(Table2[[#This Row],[Interaction_Count_Final]]&lt;=2,"Low",Table2[[#This Row],[Interaction_Count_Final]]&lt;=5,"Medium",Table2[[#This Row],[Interaction_Count_Final]]&gt;=6,"High",TRUE,"CHECK"))</f>
        <v>High</v>
      </c>
      <c r="AE1704" t="s">
        <v>7273</v>
      </c>
      <c r="AF1704" t="b">
        <v>1</v>
      </c>
      <c r="AG1704" t="b">
        <v>1</v>
      </c>
      <c r="AH1704">
        <v>2114</v>
      </c>
      <c r="AI1704">
        <v>45137</v>
      </c>
      <c r="AJ1704" t="b">
        <v>1</v>
      </c>
      <c r="AK1704" t="e" cm="1">
        <f t="array" ref="AK1704">_xlfn.LET(
  _xlpm.txt,TRIM(Raw_Data!F1704),
  _xlpm.norm,SUBSTITUTE(SUBSTITUTE(_xlpm.txt,"-","/"),".","/"),
  _xlpm.p,_xlfn.TEXTSPLIT(_xlpm.norm,"/"),
  _xlpm.a,VALUE(INDEX(_xlpm.p,1)),
  _xlpm.b,VALUE(INDEX(_xlpm.p,2)),
  IF(AND(_xlpm.a&lt;=12,_xlpm.b&lt;=12),"REVIEW_AMBIGUOUS","OK")
)</f>
        <v>#REF!</v>
      </c>
    </row>
    <row r="1705" spans="1:37">
      <c r="A1705" t="s">
        <v>4992</v>
      </c>
      <c r="B1705" t="s">
        <v>4992</v>
      </c>
      <c r="C1705" t="b">
        <v>0</v>
      </c>
      <c r="D1705" t="s">
        <v>7257</v>
      </c>
      <c r="E1705" t="s">
        <v>4993</v>
      </c>
      <c r="F1705" t="s">
        <v>4993</v>
      </c>
      <c r="G1705" t="s">
        <v>7280</v>
      </c>
      <c r="H1705" t="s">
        <v>263</v>
      </c>
      <c r="I1705" t="s">
        <v>263</v>
      </c>
      <c r="J1705" t="s">
        <v>263</v>
      </c>
      <c r="K1705" t="s">
        <v>193</v>
      </c>
      <c r="L1705" t="s">
        <v>193</v>
      </c>
      <c r="M1705">
        <f>IF(UPPER(TRIM(Table2[[#This Row],[Status_Clean]]))="CONVERTED",1,0)</f>
        <v>0</v>
      </c>
      <c r="N1705">
        <f>IF(ISNUMBER(MATCH(UPPER(TRIM(Table2[[#This Row],[Status_Clean]])),{"CONTACTED","QUALIFIED","CONVERTED"},0)),1,0)</f>
        <v>0</v>
      </c>
      <c r="O1705" cm="1">
        <f t="array" ref="O1705">_xlfn.SWITCH(UPPER(TRIM(Table2[[#This Row],[Status_Clean]])),"NEW",1,"CONTACTED",2,"QUALIFIED",3,"CONVERTED",4,"LOST",5,99)</f>
        <v>1</v>
      </c>
      <c r="P1705" t="s">
        <v>4994</v>
      </c>
      <c r="Q1705" t="s">
        <v>8487</v>
      </c>
      <c r="R1705" t="s">
        <v>8487</v>
      </c>
      <c r="S1705">
        <v>45255</v>
      </c>
      <c r="T1705" t="s">
        <v>7261</v>
      </c>
      <c r="U1705">
        <v>45255</v>
      </c>
      <c r="V1705" t="s">
        <v>7300</v>
      </c>
      <c r="W1705" t="s">
        <v>7263</v>
      </c>
      <c r="X1705" t="s">
        <v>7264</v>
      </c>
      <c r="Y1705" t="s">
        <v>7278</v>
      </c>
      <c r="Z1705" t="s">
        <v>4995</v>
      </c>
      <c r="AA1705">
        <v>65.3</v>
      </c>
      <c r="AB1705" t="str" cm="1">
        <f t="array" ref="AB1705">_xlfn.LET(_xlpm.x,IFERROR(VALUE(Table2[[#This Row],[Response_Time_Hours]]),""),IF(_xlpm.x="","CHECK",_xlfn.IFS(_xlpm.x&lt;=1,"Immediate",_xlpm.x&lt;=6,"Fast",_xlpm.x&lt;=24,"Moderate",_xlpm.x&gt;24,"Delayed")))</f>
        <v>Delayed</v>
      </c>
      <c r="AC1705">
        <v>7</v>
      </c>
      <c r="AD1705" t="str" cm="1">
        <f t="array" ref="AD1705">IF(Table2[[#This Row],[Interaction_Count_Final]]="","N/A",_xlfn.IFS(Table2[[#This Row],[Interaction_Count_Final]]&lt;=2,"Low",Table2[[#This Row],[Interaction_Count_Final]]&lt;=5,"Medium",Table2[[#This Row],[Interaction_Count_Final]]&gt;=6,"High",TRUE,"CHECK"))</f>
        <v>High</v>
      </c>
      <c r="AE1705" t="s">
        <v>7266</v>
      </c>
      <c r="AF1705" t="b">
        <v>1</v>
      </c>
      <c r="AG1705" t="b">
        <v>1</v>
      </c>
      <c r="AH1705">
        <v>2115</v>
      </c>
      <c r="AI1705">
        <v>45255</v>
      </c>
      <c r="AJ1705" t="b">
        <v>1</v>
      </c>
      <c r="AK1705" t="str" cm="1">
        <f t="array" ref="AK1705">_xlfn.LET(
  _xlpm.txt,TRIM(Raw_Data!F1705),
  _xlpm.norm,SUBSTITUTE(SUBSTITUTE(_xlpm.txt,"-","/"),".","/"),
  _xlpm.p,_xlfn.TEXTSPLIT(_xlpm.norm,"/"),
  _xlpm.a,VALUE(INDEX(_xlpm.p,1)),
  _xlpm.b,VALUE(INDEX(_xlpm.p,2)),
  IF(AND(_xlpm.a&lt;=12,_xlpm.b&lt;=12),"REVIEW_AMBIGUOUS","OK")
)</f>
        <v>OK</v>
      </c>
    </row>
    <row r="1706" spans="1:37">
      <c r="A1706" t="s">
        <v>4996</v>
      </c>
      <c r="B1706" t="s">
        <v>4996</v>
      </c>
      <c r="C1706" t="b">
        <v>1</v>
      </c>
      <c r="D1706" t="s">
        <v>7257</v>
      </c>
      <c r="E1706" t="s">
        <v>4997</v>
      </c>
      <c r="F1706" t="s">
        <v>4997</v>
      </c>
      <c r="G1706" t="s">
        <v>7274</v>
      </c>
      <c r="H1706" t="s">
        <v>447</v>
      </c>
      <c r="I1706" t="s">
        <v>447</v>
      </c>
      <c r="J1706" t="s">
        <v>447</v>
      </c>
      <c r="K1706" t="s">
        <v>125</v>
      </c>
      <c r="L1706" t="s">
        <v>125</v>
      </c>
      <c r="M1706">
        <f>IF(UPPER(TRIM(Table2[[#This Row],[Status_Clean]]))="CONVERTED",1,0)</f>
        <v>0</v>
      </c>
      <c r="N1706">
        <f>IF(ISNUMBER(MATCH(UPPER(TRIM(Table2[[#This Row],[Status_Clean]])),{"CONTACTED","QUALIFIED","CONVERTED"},0)),1,0)</f>
        <v>1</v>
      </c>
      <c r="O1706" cm="1">
        <f t="array" ref="O1706">_xlfn.SWITCH(UPPER(TRIM(Table2[[#This Row],[Status_Clean]])),"NEW",1,"CONTACTED",2,"QUALIFIED",3,"CONVERTED",4,"LOST",5,99)</f>
        <v>2</v>
      </c>
      <c r="P1706" t="s">
        <v>4833</v>
      </c>
      <c r="Q1706" t="s">
        <v>8456</v>
      </c>
      <c r="R1706" t="s">
        <v>8456</v>
      </c>
      <c r="S1706">
        <v>45043</v>
      </c>
      <c r="T1706" t="s">
        <v>7261</v>
      </c>
      <c r="U1706">
        <v>45043</v>
      </c>
      <c r="V1706" t="s">
        <v>7297</v>
      </c>
      <c r="W1706" t="s">
        <v>7263</v>
      </c>
      <c r="X1706" t="s">
        <v>7277</v>
      </c>
      <c r="Y1706" t="s">
        <v>7285</v>
      </c>
      <c r="Z1706">
        <v>41</v>
      </c>
      <c r="AA1706">
        <v>41</v>
      </c>
      <c r="AB1706" t="str" cm="1">
        <f t="array" ref="AB1706">_xlfn.LET(_xlpm.x,IFERROR(VALUE(Table2[[#This Row],[Response_Time_Hours]]),""),IF(_xlpm.x="","CHECK",_xlfn.IFS(_xlpm.x&lt;=1,"Immediate",_xlpm.x&lt;=6,"Fast",_xlpm.x&lt;=24,"Moderate",_xlpm.x&gt;24,"Delayed")))</f>
        <v>Delayed</v>
      </c>
      <c r="AC1706">
        <v>5</v>
      </c>
      <c r="AD1706" t="str" cm="1">
        <f t="array" ref="AD1706">IF(Table2[[#This Row],[Interaction_Count_Final]]="","N/A",_xlfn.IFS(Table2[[#This Row],[Interaction_Count_Final]]&lt;=2,"Low",Table2[[#This Row],[Interaction_Count_Final]]&lt;=5,"Medium",Table2[[#This Row],[Interaction_Count_Final]]&gt;=6,"High",TRUE,"CHECK"))</f>
        <v>Medium</v>
      </c>
      <c r="AE1706" t="s">
        <v>7266</v>
      </c>
      <c r="AF1706" t="b">
        <v>1</v>
      </c>
      <c r="AG1706" t="b">
        <v>1</v>
      </c>
      <c r="AH1706">
        <v>2116</v>
      </c>
      <c r="AI1706">
        <v>45043</v>
      </c>
      <c r="AJ1706" t="b">
        <v>1</v>
      </c>
      <c r="AK1706" t="str" cm="1">
        <f t="array" ref="AK1706">_xlfn.LET(
  _xlpm.txt,TRIM(Raw_Data!F1706),
  _xlpm.norm,SUBSTITUTE(SUBSTITUTE(_xlpm.txt,"-","/"),".","/"),
  _xlpm.p,_xlfn.TEXTSPLIT(_xlpm.norm,"/"),
  _xlpm.a,VALUE(INDEX(_xlpm.p,1)),
  _xlpm.b,VALUE(INDEX(_xlpm.p,2)),
  IF(AND(_xlpm.a&lt;=12,_xlpm.b&lt;=12),"REVIEW_AMBIGUOUS","OK")
)</f>
        <v>OK</v>
      </c>
    </row>
    <row r="1707" spans="1:37">
      <c r="A1707" t="s">
        <v>4998</v>
      </c>
      <c r="B1707" t="s">
        <v>4998</v>
      </c>
      <c r="C1707" t="b">
        <v>0</v>
      </c>
      <c r="D1707" t="s">
        <v>7257</v>
      </c>
      <c r="E1707" t="s">
        <v>4999</v>
      </c>
      <c r="F1707" t="s">
        <v>4999</v>
      </c>
      <c r="G1707" t="s">
        <v>7274</v>
      </c>
      <c r="H1707" t="s">
        <v>101</v>
      </c>
      <c r="I1707" t="s">
        <v>101</v>
      </c>
      <c r="J1707" t="s">
        <v>101</v>
      </c>
      <c r="K1707" t="s">
        <v>7319</v>
      </c>
      <c r="L1707" t="s">
        <v>71</v>
      </c>
      <c r="M1707">
        <f>IF(UPPER(TRIM(Table2[[#This Row],[Status_Clean]]))="CONVERTED",1,0)</f>
        <v>0</v>
      </c>
      <c r="N1707">
        <f>IF(ISNUMBER(MATCH(UPPER(TRIM(Table2[[#This Row],[Status_Clean]])),{"CONTACTED","QUALIFIED","CONVERTED"},0)),1,0)</f>
        <v>1</v>
      </c>
      <c r="O1707" cm="1">
        <f t="array" ref="O1707">_xlfn.SWITCH(UPPER(TRIM(Table2[[#This Row],[Status_Clean]])),"NEW",1,"CONTACTED",2,"QUALIFIED",3,"CONVERTED",4,"LOST",5,99)</f>
        <v>3</v>
      </c>
      <c r="P1707" t="s">
        <v>5000</v>
      </c>
      <c r="Q1707" t="s">
        <v>8488</v>
      </c>
      <c r="R1707" t="s">
        <v>8488</v>
      </c>
      <c r="S1707">
        <v>45052</v>
      </c>
      <c r="T1707" t="s">
        <v>7261</v>
      </c>
      <c r="U1707">
        <v>45052</v>
      </c>
      <c r="V1707" t="s">
        <v>7314</v>
      </c>
      <c r="W1707" t="s">
        <v>7263</v>
      </c>
      <c r="X1707" t="s">
        <v>7277</v>
      </c>
      <c r="Y1707" t="s">
        <v>7278</v>
      </c>
      <c r="Z1707">
        <v>10.6</v>
      </c>
      <c r="AA1707">
        <v>10.6</v>
      </c>
      <c r="AB1707" t="str" cm="1">
        <f t="array" ref="AB1707">_xlfn.LET(_xlpm.x,IFERROR(VALUE(Table2[[#This Row],[Response_Time_Hours]]),""),IF(_xlpm.x="","CHECK",_xlfn.IFS(_xlpm.x&lt;=1,"Immediate",_xlpm.x&lt;=6,"Fast",_xlpm.x&lt;=24,"Moderate",_xlpm.x&gt;24,"Delayed")))</f>
        <v>Moderate</v>
      </c>
      <c r="AC1707">
        <v>46</v>
      </c>
      <c r="AD1707" t="str" cm="1">
        <f t="array" ref="AD1707">IF(Table2[[#This Row],[Interaction_Count_Final]]="","N/A",_xlfn.IFS(Table2[[#This Row],[Interaction_Count_Final]]&lt;=2,"Low",Table2[[#This Row],[Interaction_Count_Final]]&lt;=5,"Medium",Table2[[#This Row],[Interaction_Count_Final]]&gt;=6,"High",TRUE,"CHECK"))</f>
        <v>High</v>
      </c>
      <c r="AE1707" t="s">
        <v>7273</v>
      </c>
      <c r="AF1707" t="b">
        <v>1</v>
      </c>
      <c r="AG1707" t="b">
        <v>1</v>
      </c>
      <c r="AH1707">
        <v>2117</v>
      </c>
      <c r="AI1707">
        <v>45052</v>
      </c>
      <c r="AJ1707" t="b">
        <v>1</v>
      </c>
      <c r="AK1707" t="e" cm="1">
        <f t="array" ref="AK1707">_xlfn.LET(
  _xlpm.txt,TRIM(Raw_Data!F1707),
  _xlpm.norm,SUBSTITUTE(SUBSTITUTE(_xlpm.txt,"-","/"),".","/"),
  _xlpm.p,_xlfn.TEXTSPLIT(_xlpm.norm,"/"),
  _xlpm.a,VALUE(INDEX(_xlpm.p,1)),
  _xlpm.b,VALUE(INDEX(_xlpm.p,2)),
  IF(AND(_xlpm.a&lt;=12,_xlpm.b&lt;=12),"REVIEW_AMBIGUOUS","OK")
)</f>
        <v>#REF!</v>
      </c>
    </row>
    <row r="1708" spans="1:37">
      <c r="A1708" t="s">
        <v>5001</v>
      </c>
      <c r="B1708" t="s">
        <v>5001</v>
      </c>
      <c r="C1708" t="b">
        <v>0</v>
      </c>
      <c r="D1708" t="s">
        <v>7257</v>
      </c>
      <c r="E1708" t="s">
        <v>5002</v>
      </c>
      <c r="F1708" t="s">
        <v>5002</v>
      </c>
      <c r="G1708" t="s">
        <v>7268</v>
      </c>
      <c r="H1708" t="s">
        <v>556</v>
      </c>
      <c r="I1708" t="s">
        <v>556</v>
      </c>
      <c r="J1708" t="s">
        <v>106</v>
      </c>
      <c r="K1708" t="s">
        <v>250</v>
      </c>
      <c r="L1708" t="s">
        <v>250</v>
      </c>
      <c r="M1708">
        <f>IF(UPPER(TRIM(Table2[[#This Row],[Status_Clean]]))="CONVERTED",1,0)</f>
        <v>1</v>
      </c>
      <c r="N1708">
        <f>IF(ISNUMBER(MATCH(UPPER(TRIM(Table2[[#This Row],[Status_Clean]])),{"CONTACTED","QUALIFIED","CONVERTED"},0)),1,0)</f>
        <v>1</v>
      </c>
      <c r="O1708" cm="1">
        <f t="array" ref="O1708">_xlfn.SWITCH(UPPER(TRIM(Table2[[#This Row],[Status_Clean]])),"NEW",1,"CONTACTED",2,"QUALIFIED",3,"CONVERTED",4,"LOST",5,99)</f>
        <v>4</v>
      </c>
      <c r="P1708" t="s">
        <v>5003</v>
      </c>
      <c r="Q1708" t="s">
        <v>8489</v>
      </c>
      <c r="R1708" t="s">
        <v>8489</v>
      </c>
      <c r="S1708">
        <v>45488</v>
      </c>
      <c r="T1708" t="s">
        <v>7261</v>
      </c>
      <c r="U1708">
        <v>45488</v>
      </c>
      <c r="V1708" t="s">
        <v>7305</v>
      </c>
      <c r="W1708" t="s">
        <v>7271</v>
      </c>
      <c r="X1708" t="s">
        <v>7288</v>
      </c>
      <c r="Y1708" t="s">
        <v>7298</v>
      </c>
      <c r="Z1708" t="s">
        <v>1290</v>
      </c>
      <c r="AA1708">
        <v>11.9</v>
      </c>
      <c r="AB1708" t="str" cm="1">
        <f t="array" ref="AB1708">_xlfn.LET(_xlpm.x,IFERROR(VALUE(Table2[[#This Row],[Response_Time_Hours]]),""),IF(_xlpm.x="","CHECK",_xlfn.IFS(_xlpm.x&lt;=1,"Immediate",_xlpm.x&lt;=6,"Fast",_xlpm.x&lt;=24,"Moderate",_xlpm.x&gt;24,"Delayed")))</f>
        <v>Moderate</v>
      </c>
      <c r="AC1708">
        <v>4</v>
      </c>
      <c r="AD1708" t="str" cm="1">
        <f t="array" ref="AD1708">IF(Table2[[#This Row],[Interaction_Count_Final]]="","N/A",_xlfn.IFS(Table2[[#This Row],[Interaction_Count_Final]]&lt;=2,"Low",Table2[[#This Row],[Interaction_Count_Final]]&lt;=5,"Medium",Table2[[#This Row],[Interaction_Count_Final]]&gt;=6,"High",TRUE,"CHECK"))</f>
        <v>Medium</v>
      </c>
      <c r="AE1708" t="s">
        <v>7266</v>
      </c>
      <c r="AF1708" t="b">
        <v>1</v>
      </c>
      <c r="AG1708" t="b">
        <v>1</v>
      </c>
      <c r="AH1708">
        <v>2118</v>
      </c>
      <c r="AI1708">
        <v>45488</v>
      </c>
      <c r="AJ1708" t="b">
        <v>1</v>
      </c>
      <c r="AK1708" t="str" cm="1">
        <f t="array" ref="AK1708">_xlfn.LET(
  _xlpm.txt,TRIM(Raw_Data!F1708),
  _xlpm.norm,SUBSTITUTE(SUBSTITUTE(_xlpm.txt,"-","/"),".","/"),
  _xlpm.p,_xlfn.TEXTSPLIT(_xlpm.norm,"/"),
  _xlpm.a,VALUE(INDEX(_xlpm.p,1)),
  _xlpm.b,VALUE(INDEX(_xlpm.p,2)),
  IF(AND(_xlpm.a&lt;=12,_xlpm.b&lt;=12),"REVIEW_AMBIGUOUS","OK")
)</f>
        <v>OK</v>
      </c>
    </row>
    <row r="1709" spans="1:37">
      <c r="A1709" t="s">
        <v>5004</v>
      </c>
      <c r="B1709" t="s">
        <v>5004</v>
      </c>
      <c r="C1709" t="b">
        <v>0</v>
      </c>
      <c r="D1709" t="s">
        <v>7257</v>
      </c>
      <c r="E1709" t="s">
        <v>5005</v>
      </c>
      <c r="F1709" t="s">
        <v>5005</v>
      </c>
      <c r="G1709" t="s">
        <v>7268</v>
      </c>
      <c r="H1709" t="s">
        <v>538</v>
      </c>
      <c r="I1709" t="s">
        <v>538</v>
      </c>
      <c r="J1709" t="s">
        <v>123</v>
      </c>
      <c r="K1709" t="s">
        <v>71</v>
      </c>
      <c r="L1709" t="s">
        <v>71</v>
      </c>
      <c r="M1709">
        <f>IF(UPPER(TRIM(Table2[[#This Row],[Status_Clean]]))="CONVERTED",1,0)</f>
        <v>0</v>
      </c>
      <c r="N1709">
        <f>IF(ISNUMBER(MATCH(UPPER(TRIM(Table2[[#This Row],[Status_Clean]])),{"CONTACTED","QUALIFIED","CONVERTED"},0)),1,0)</f>
        <v>1</v>
      </c>
      <c r="O1709" cm="1">
        <f t="array" ref="O1709">_xlfn.SWITCH(UPPER(TRIM(Table2[[#This Row],[Status_Clean]])),"NEW",1,"CONTACTED",2,"QUALIFIED",3,"CONVERTED",4,"LOST",5,99)</f>
        <v>3</v>
      </c>
      <c r="P1709" t="s">
        <v>5006</v>
      </c>
      <c r="Q1709" t="s">
        <v>7518</v>
      </c>
      <c r="R1709" t="s">
        <v>7518</v>
      </c>
      <c r="S1709">
        <v>45378</v>
      </c>
      <c r="T1709" t="s">
        <v>7261</v>
      </c>
      <c r="U1709">
        <v>45378</v>
      </c>
      <c r="V1709" t="s">
        <v>7295</v>
      </c>
      <c r="W1709" t="s">
        <v>7271</v>
      </c>
      <c r="X1709" t="s">
        <v>7284</v>
      </c>
      <c r="Y1709" t="s">
        <v>7272</v>
      </c>
      <c r="Z1709">
        <v>12</v>
      </c>
      <c r="AA1709">
        <v>12</v>
      </c>
      <c r="AB1709" t="str" cm="1">
        <f t="array" ref="AB1709">_xlfn.LET(_xlpm.x,IFERROR(VALUE(Table2[[#This Row],[Response_Time_Hours]]),""),IF(_xlpm.x="","CHECK",_xlfn.IFS(_xlpm.x&lt;=1,"Immediate",_xlpm.x&lt;=6,"Fast",_xlpm.x&lt;=24,"Moderate",_xlpm.x&gt;24,"Delayed")))</f>
        <v>Moderate</v>
      </c>
      <c r="AC1709">
        <v>9</v>
      </c>
      <c r="AD1709" t="str" cm="1">
        <f t="array" ref="AD1709">IF(Table2[[#This Row],[Interaction_Count_Final]]="","N/A",_xlfn.IFS(Table2[[#This Row],[Interaction_Count_Final]]&lt;=2,"Low",Table2[[#This Row],[Interaction_Count_Final]]&lt;=5,"Medium",Table2[[#This Row],[Interaction_Count_Final]]&gt;=6,"High",TRUE,"CHECK"))</f>
        <v>High</v>
      </c>
      <c r="AE1709" t="s">
        <v>7266</v>
      </c>
      <c r="AF1709" t="b">
        <v>1</v>
      </c>
      <c r="AG1709" t="b">
        <v>1</v>
      </c>
      <c r="AH1709">
        <v>2119</v>
      </c>
      <c r="AI1709">
        <v>45378</v>
      </c>
      <c r="AJ1709" t="b">
        <v>1</v>
      </c>
      <c r="AK1709" t="str" cm="1">
        <f t="array" ref="AK1709">_xlfn.LET(
  _xlpm.txt,TRIM(Raw_Data!F1709),
  _xlpm.norm,SUBSTITUTE(SUBSTITUTE(_xlpm.txt,"-","/"),".","/"),
  _xlpm.p,_xlfn.TEXTSPLIT(_xlpm.norm,"/"),
  _xlpm.a,VALUE(INDEX(_xlpm.p,1)),
  _xlpm.b,VALUE(INDEX(_xlpm.p,2)),
  IF(AND(_xlpm.a&lt;=12,_xlpm.b&lt;=12),"REVIEW_AMBIGUOUS","OK")
)</f>
        <v>OK</v>
      </c>
    </row>
    <row r="1710" spans="1:37">
      <c r="A1710" t="s">
        <v>5007</v>
      </c>
      <c r="B1710" t="s">
        <v>5007</v>
      </c>
      <c r="C1710" t="b">
        <v>0</v>
      </c>
      <c r="D1710" t="s">
        <v>7257</v>
      </c>
      <c r="E1710" t="s">
        <v>5008</v>
      </c>
      <c r="F1710" t="s">
        <v>5008</v>
      </c>
      <c r="G1710" t="s">
        <v>7274</v>
      </c>
      <c r="H1710" t="s">
        <v>123</v>
      </c>
      <c r="I1710" t="s">
        <v>123</v>
      </c>
      <c r="J1710" t="s">
        <v>123</v>
      </c>
      <c r="K1710" t="s">
        <v>125</v>
      </c>
      <c r="L1710" t="s">
        <v>125</v>
      </c>
      <c r="M1710">
        <f>IF(UPPER(TRIM(Table2[[#This Row],[Status_Clean]]))="CONVERTED",1,0)</f>
        <v>0</v>
      </c>
      <c r="N1710">
        <f>IF(ISNUMBER(MATCH(UPPER(TRIM(Table2[[#This Row],[Status_Clean]])),{"CONTACTED","QUALIFIED","CONVERTED"},0)),1,0)</f>
        <v>1</v>
      </c>
      <c r="O1710" cm="1">
        <f t="array" ref="O1710">_xlfn.SWITCH(UPPER(TRIM(Table2[[#This Row],[Status_Clean]])),"NEW",1,"CONTACTED",2,"QUALIFIED",3,"CONVERTED",4,"LOST",5,99)</f>
        <v>2</v>
      </c>
      <c r="P1710" t="s">
        <v>5009</v>
      </c>
      <c r="Q1710" t="s">
        <v>8490</v>
      </c>
      <c r="R1710" t="s">
        <v>8490</v>
      </c>
      <c r="S1710">
        <v>45097</v>
      </c>
      <c r="T1710" t="s">
        <v>7261</v>
      </c>
      <c r="U1710">
        <v>45097</v>
      </c>
      <c r="V1710" t="s">
        <v>7276</v>
      </c>
      <c r="W1710" t="s">
        <v>7263</v>
      </c>
      <c r="X1710" t="s">
        <v>7277</v>
      </c>
      <c r="Y1710" t="s">
        <v>7265</v>
      </c>
      <c r="Z1710" t="s">
        <v>2439</v>
      </c>
      <c r="AA1710">
        <v>58.9</v>
      </c>
      <c r="AB1710" t="str" cm="1">
        <f t="array" ref="AB1710">_xlfn.LET(_xlpm.x,IFERROR(VALUE(Table2[[#This Row],[Response_Time_Hours]]),""),IF(_xlpm.x="","CHECK",_xlfn.IFS(_xlpm.x&lt;=1,"Immediate",_xlpm.x&lt;=6,"Fast",_xlpm.x&lt;=24,"Moderate",_xlpm.x&gt;24,"Delayed")))</f>
        <v>Delayed</v>
      </c>
      <c r="AC1710">
        <v>44</v>
      </c>
      <c r="AD1710" t="str" cm="1">
        <f t="array" ref="AD1710">IF(Table2[[#This Row],[Interaction_Count_Final]]="","N/A",_xlfn.IFS(Table2[[#This Row],[Interaction_Count_Final]]&lt;=2,"Low",Table2[[#This Row],[Interaction_Count_Final]]&lt;=5,"Medium",Table2[[#This Row],[Interaction_Count_Final]]&gt;=6,"High",TRUE,"CHECK"))</f>
        <v>High</v>
      </c>
      <c r="AE1710" t="s">
        <v>7289</v>
      </c>
      <c r="AF1710" t="b">
        <v>1</v>
      </c>
      <c r="AG1710" t="b">
        <v>1</v>
      </c>
      <c r="AH1710">
        <v>2120</v>
      </c>
      <c r="AI1710">
        <v>45097</v>
      </c>
      <c r="AJ1710" t="b">
        <v>1</v>
      </c>
      <c r="AK1710" t="e" cm="1">
        <f t="array" ref="AK1710">_xlfn.LET(
  _xlpm.txt,TRIM(Raw_Data!F1710),
  _xlpm.norm,SUBSTITUTE(SUBSTITUTE(_xlpm.txt,"-","/"),".","/"),
  _xlpm.p,_xlfn.TEXTSPLIT(_xlpm.norm,"/"),
  _xlpm.a,VALUE(INDEX(_xlpm.p,1)),
  _xlpm.b,VALUE(INDEX(_xlpm.p,2)),
  IF(AND(_xlpm.a&lt;=12,_xlpm.b&lt;=12),"REVIEW_AMBIGUOUS","OK")
)</f>
        <v>#REF!</v>
      </c>
    </row>
    <row r="1711" spans="1:37">
      <c r="A1711" t="s">
        <v>5010</v>
      </c>
      <c r="B1711" t="s">
        <v>5010</v>
      </c>
      <c r="C1711" t="b">
        <v>0</v>
      </c>
      <c r="D1711" t="s">
        <v>7257</v>
      </c>
      <c r="E1711" t="s">
        <v>5011</v>
      </c>
      <c r="F1711" t="s">
        <v>5011</v>
      </c>
      <c r="G1711" t="s">
        <v>7280</v>
      </c>
      <c r="H1711" t="s">
        <v>85</v>
      </c>
      <c r="I1711" t="s">
        <v>85</v>
      </c>
      <c r="J1711" t="s">
        <v>469</v>
      </c>
      <c r="K1711" t="s">
        <v>173</v>
      </c>
      <c r="L1711" t="s">
        <v>173</v>
      </c>
      <c r="M1711">
        <f>IF(UPPER(TRIM(Table2[[#This Row],[Status_Clean]]))="CONVERTED",1,0)</f>
        <v>0</v>
      </c>
      <c r="N1711">
        <f>IF(ISNUMBER(MATCH(UPPER(TRIM(Table2[[#This Row],[Status_Clean]])),{"CONTACTED","QUALIFIED","CONVERTED"},0)),1,0)</f>
        <v>0</v>
      </c>
      <c r="O1711" cm="1">
        <f t="array" ref="O1711">_xlfn.SWITCH(UPPER(TRIM(Table2[[#This Row],[Status_Clean]])),"NEW",1,"CONTACTED",2,"QUALIFIED",3,"CONVERTED",4,"LOST",5,99)</f>
        <v>5</v>
      </c>
      <c r="P1711">
        <v>45586</v>
      </c>
      <c r="Q1711" t="s">
        <v>8491</v>
      </c>
      <c r="R1711" t="s">
        <v>8491</v>
      </c>
      <c r="S1711">
        <v>45586</v>
      </c>
      <c r="T1711" t="s">
        <v>7261</v>
      </c>
      <c r="U1711">
        <v>45586</v>
      </c>
      <c r="V1711" t="s">
        <v>7270</v>
      </c>
      <c r="W1711" t="s">
        <v>7271</v>
      </c>
      <c r="X1711" t="s">
        <v>7264</v>
      </c>
      <c r="Y1711" t="s">
        <v>7298</v>
      </c>
      <c r="Z1711">
        <v>63.6</v>
      </c>
      <c r="AA1711">
        <v>63.6</v>
      </c>
      <c r="AB1711" t="str" cm="1">
        <f t="array" ref="AB1711">_xlfn.LET(_xlpm.x,IFERROR(VALUE(Table2[[#This Row],[Response_Time_Hours]]),""),IF(_xlpm.x="","CHECK",_xlfn.IFS(_xlpm.x&lt;=1,"Immediate",_xlpm.x&lt;=6,"Fast",_xlpm.x&lt;=24,"Moderate",_xlpm.x&gt;24,"Delayed")))</f>
        <v>Delayed</v>
      </c>
      <c r="AC1711">
        <v>6</v>
      </c>
      <c r="AD1711" t="str" cm="1">
        <f t="array" ref="AD1711">IF(Table2[[#This Row],[Interaction_Count_Final]]="","N/A",_xlfn.IFS(Table2[[#This Row],[Interaction_Count_Final]]&lt;=2,"Low",Table2[[#This Row],[Interaction_Count_Final]]&lt;=5,"Medium",Table2[[#This Row],[Interaction_Count_Final]]&gt;=6,"High",TRUE,"CHECK"))</f>
        <v>High</v>
      </c>
      <c r="AE1711" t="s">
        <v>7273</v>
      </c>
      <c r="AF1711" t="b">
        <v>1</v>
      </c>
      <c r="AG1711" t="b">
        <v>1</v>
      </c>
      <c r="AH1711">
        <v>2121</v>
      </c>
      <c r="AI1711">
        <v>45586</v>
      </c>
      <c r="AJ1711" t="b">
        <v>1</v>
      </c>
      <c r="AK1711" t="e" cm="1">
        <f t="array" ref="AK1711">_xlfn.LET(
  _xlpm.txt,TRIM(Raw_Data!F1711),
  _xlpm.norm,SUBSTITUTE(SUBSTITUTE(_xlpm.txt,"-","/"),".","/"),
  _xlpm.p,_xlfn.TEXTSPLIT(_xlpm.norm,"/"),
  _xlpm.a,VALUE(INDEX(_xlpm.p,1)),
  _xlpm.b,VALUE(INDEX(_xlpm.p,2)),
  IF(AND(_xlpm.a&lt;=12,_xlpm.b&lt;=12),"REVIEW_AMBIGUOUS","OK")
)</f>
        <v>#REF!</v>
      </c>
    </row>
    <row r="1712" spans="1:37">
      <c r="A1712" t="s">
        <v>5012</v>
      </c>
      <c r="B1712" t="s">
        <v>5012</v>
      </c>
      <c r="C1712" t="b">
        <v>1</v>
      </c>
      <c r="D1712" t="s">
        <v>7257</v>
      </c>
      <c r="E1712" t="s">
        <v>8492</v>
      </c>
      <c r="F1712" t="s">
        <v>8492</v>
      </c>
      <c r="G1712" t="s">
        <v>7303</v>
      </c>
      <c r="H1712" t="s">
        <v>101</v>
      </c>
      <c r="I1712" t="s">
        <v>101</v>
      </c>
      <c r="J1712" t="s">
        <v>101</v>
      </c>
      <c r="K1712" t="s">
        <v>193</v>
      </c>
      <c r="L1712" t="s">
        <v>193</v>
      </c>
      <c r="M1712">
        <f>IF(UPPER(TRIM(Table2[[#This Row],[Status_Clean]]))="CONVERTED",1,0)</f>
        <v>0</v>
      </c>
      <c r="N1712">
        <f>IF(ISNUMBER(MATCH(UPPER(TRIM(Table2[[#This Row],[Status_Clean]])),{"CONTACTED","QUALIFIED","CONVERTED"},0)),1,0)</f>
        <v>0</v>
      </c>
      <c r="O1712" cm="1">
        <f t="array" ref="O1712">_xlfn.SWITCH(UPPER(TRIM(Table2[[#This Row],[Status_Clean]])),"NEW",1,"CONTACTED",2,"QUALIFIED",3,"CONVERTED",4,"LOST",5,99)</f>
        <v>1</v>
      </c>
      <c r="P1712">
        <v>45397</v>
      </c>
      <c r="Q1712" t="s">
        <v>7976</v>
      </c>
      <c r="R1712" t="s">
        <v>7976</v>
      </c>
      <c r="S1712">
        <v>45397</v>
      </c>
      <c r="T1712" t="s">
        <v>7261</v>
      </c>
      <c r="U1712">
        <v>45397</v>
      </c>
      <c r="V1712" t="s">
        <v>7297</v>
      </c>
      <c r="W1712" t="s">
        <v>7271</v>
      </c>
      <c r="X1712" t="s">
        <v>7277</v>
      </c>
      <c r="Y1712" t="s">
        <v>7298</v>
      </c>
      <c r="Z1712">
        <v>27</v>
      </c>
      <c r="AA1712">
        <v>27</v>
      </c>
      <c r="AB1712" t="str" cm="1">
        <f t="array" ref="AB1712">_xlfn.LET(_xlpm.x,IFERROR(VALUE(Table2[[#This Row],[Response_Time_Hours]]),""),IF(_xlpm.x="","CHECK",_xlfn.IFS(_xlpm.x&lt;=1,"Immediate",_xlpm.x&lt;=6,"Fast",_xlpm.x&lt;=24,"Moderate",_xlpm.x&gt;24,"Delayed")))</f>
        <v>Delayed</v>
      </c>
      <c r="AC1712">
        <v>21</v>
      </c>
      <c r="AD1712" t="str" cm="1">
        <f t="array" ref="AD1712">IF(Table2[[#This Row],[Interaction_Count_Final]]="","N/A",_xlfn.IFS(Table2[[#This Row],[Interaction_Count_Final]]&lt;=2,"Low",Table2[[#This Row],[Interaction_Count_Final]]&lt;=5,"Medium",Table2[[#This Row],[Interaction_Count_Final]]&gt;=6,"High",TRUE,"CHECK"))</f>
        <v>High</v>
      </c>
      <c r="AE1712" t="s">
        <v>7273</v>
      </c>
      <c r="AF1712" t="b">
        <v>1</v>
      </c>
      <c r="AG1712" t="b">
        <v>1</v>
      </c>
      <c r="AH1712">
        <v>2122</v>
      </c>
      <c r="AI1712">
        <v>45397</v>
      </c>
      <c r="AJ1712" t="b">
        <v>1</v>
      </c>
      <c r="AK1712" t="e" cm="1">
        <f t="array" ref="AK1712">_xlfn.LET(
  _xlpm.txt,TRIM(Raw_Data!F1712),
  _xlpm.norm,SUBSTITUTE(SUBSTITUTE(_xlpm.txt,"-","/"),".","/"),
  _xlpm.p,_xlfn.TEXTSPLIT(_xlpm.norm,"/"),
  _xlpm.a,VALUE(INDEX(_xlpm.p,1)),
  _xlpm.b,VALUE(INDEX(_xlpm.p,2)),
  IF(AND(_xlpm.a&lt;=12,_xlpm.b&lt;=12),"REVIEW_AMBIGUOUS","OK")
)</f>
        <v>#REF!</v>
      </c>
    </row>
    <row r="1713" spans="1:37">
      <c r="A1713" t="s">
        <v>5014</v>
      </c>
      <c r="B1713" t="s">
        <v>5014</v>
      </c>
      <c r="C1713" t="b">
        <v>0</v>
      </c>
      <c r="D1713" t="s">
        <v>7257</v>
      </c>
      <c r="E1713" t="s">
        <v>5015</v>
      </c>
      <c r="F1713" t="s">
        <v>5015</v>
      </c>
      <c r="G1713" t="s">
        <v>7274</v>
      </c>
      <c r="H1713" t="s">
        <v>1356</v>
      </c>
      <c r="I1713" t="s">
        <v>1356</v>
      </c>
      <c r="J1713" t="s">
        <v>1356</v>
      </c>
      <c r="K1713" t="s">
        <v>71</v>
      </c>
      <c r="L1713" t="s">
        <v>71</v>
      </c>
      <c r="M1713">
        <f>IF(UPPER(TRIM(Table2[[#This Row],[Status_Clean]]))="CONVERTED",1,0)</f>
        <v>0</v>
      </c>
      <c r="N1713">
        <f>IF(ISNUMBER(MATCH(UPPER(TRIM(Table2[[#This Row],[Status_Clean]])),{"CONTACTED","QUALIFIED","CONVERTED"},0)),1,0)</f>
        <v>1</v>
      </c>
      <c r="O1713" cm="1">
        <f t="array" ref="O1713">_xlfn.SWITCH(UPPER(TRIM(Table2[[#This Row],[Status_Clean]])),"NEW",1,"CONTACTED",2,"QUALIFIED",3,"CONVERTED",4,"LOST",5,99)</f>
        <v>3</v>
      </c>
      <c r="P1713">
        <v>45269</v>
      </c>
      <c r="Q1713" t="s">
        <v>7804</v>
      </c>
      <c r="R1713" t="s">
        <v>7804</v>
      </c>
      <c r="S1713">
        <v>45269</v>
      </c>
      <c r="T1713" t="s">
        <v>7261</v>
      </c>
      <c r="U1713">
        <v>45269</v>
      </c>
      <c r="V1713" t="s">
        <v>7262</v>
      </c>
      <c r="W1713" t="s">
        <v>7263</v>
      </c>
      <c r="X1713" t="s">
        <v>7264</v>
      </c>
      <c r="Y1713" t="s">
        <v>7278</v>
      </c>
      <c r="Z1713" t="s">
        <v>251</v>
      </c>
      <c r="AA1713">
        <v>43.2</v>
      </c>
      <c r="AB1713" t="str" cm="1">
        <f t="array" ref="AB1713">_xlfn.LET(_xlpm.x,IFERROR(VALUE(Table2[[#This Row],[Response_Time_Hours]]),""),IF(_xlpm.x="","CHECK",_xlfn.IFS(_xlpm.x&lt;=1,"Immediate",_xlpm.x&lt;=6,"Fast",_xlpm.x&lt;=24,"Moderate",_xlpm.x&gt;24,"Delayed")))</f>
        <v>Delayed</v>
      </c>
      <c r="AC1713">
        <v>34</v>
      </c>
      <c r="AD1713" t="str" cm="1">
        <f t="array" ref="AD1713">IF(Table2[[#This Row],[Interaction_Count_Final]]="","N/A",_xlfn.IFS(Table2[[#This Row],[Interaction_Count_Final]]&lt;=2,"Low",Table2[[#This Row],[Interaction_Count_Final]]&lt;=5,"Medium",Table2[[#This Row],[Interaction_Count_Final]]&gt;=6,"High",TRUE,"CHECK"))</f>
        <v>High</v>
      </c>
      <c r="AE1713" t="s">
        <v>7266</v>
      </c>
      <c r="AF1713" t="b">
        <v>1</v>
      </c>
      <c r="AG1713" t="b">
        <v>1</v>
      </c>
      <c r="AH1713">
        <v>2123</v>
      </c>
      <c r="AI1713">
        <v>45269</v>
      </c>
      <c r="AJ1713" t="b">
        <v>1</v>
      </c>
      <c r="AK1713" t="e" cm="1">
        <f t="array" ref="AK1713">_xlfn.LET(
  _xlpm.txt,TRIM(Raw_Data!F1713),
  _xlpm.norm,SUBSTITUTE(SUBSTITUTE(_xlpm.txt,"-","/"),".","/"),
  _xlpm.p,_xlfn.TEXTSPLIT(_xlpm.norm,"/"),
  _xlpm.a,VALUE(INDEX(_xlpm.p,1)),
  _xlpm.b,VALUE(INDEX(_xlpm.p,2)),
  IF(AND(_xlpm.a&lt;=12,_xlpm.b&lt;=12),"REVIEW_AMBIGUOUS","OK")
)</f>
        <v>#REF!</v>
      </c>
    </row>
    <row r="1714" spans="1:37">
      <c r="A1714" t="s">
        <v>5016</v>
      </c>
      <c r="B1714" t="s">
        <v>5016</v>
      </c>
      <c r="C1714" t="b">
        <v>0</v>
      </c>
      <c r="D1714" t="s">
        <v>7257</v>
      </c>
      <c r="E1714" t="s">
        <v>8493</v>
      </c>
      <c r="F1714" t="s">
        <v>8493</v>
      </c>
      <c r="G1714" t="s">
        <v>7303</v>
      </c>
      <c r="H1714" t="s">
        <v>600</v>
      </c>
      <c r="I1714" t="s">
        <v>600</v>
      </c>
      <c r="J1714" t="s">
        <v>254</v>
      </c>
      <c r="K1714" t="s">
        <v>71</v>
      </c>
      <c r="L1714" t="s">
        <v>71</v>
      </c>
      <c r="M1714">
        <f>IF(UPPER(TRIM(Table2[[#This Row],[Status_Clean]]))="CONVERTED",1,0)</f>
        <v>0</v>
      </c>
      <c r="N1714">
        <f>IF(ISNUMBER(MATCH(UPPER(TRIM(Table2[[#This Row],[Status_Clean]])),{"CONTACTED","QUALIFIED","CONVERTED"},0)),1,0)</f>
        <v>1</v>
      </c>
      <c r="O1714" cm="1">
        <f t="array" ref="O1714">_xlfn.SWITCH(UPPER(TRIM(Table2[[#This Row],[Status_Clean]])),"NEW",1,"CONTACTED",2,"QUALIFIED",3,"CONVERTED",4,"LOST",5,99)</f>
        <v>3</v>
      </c>
      <c r="P1714">
        <v>45246</v>
      </c>
      <c r="Q1714" t="s">
        <v>8494</v>
      </c>
      <c r="R1714" t="s">
        <v>8494</v>
      </c>
      <c r="S1714">
        <v>45246</v>
      </c>
      <c r="T1714" t="s">
        <v>7261</v>
      </c>
      <c r="U1714">
        <v>45246</v>
      </c>
      <c r="V1714" t="s">
        <v>7300</v>
      </c>
      <c r="W1714" t="s">
        <v>7263</v>
      </c>
      <c r="X1714" t="s">
        <v>7264</v>
      </c>
      <c r="Y1714" t="s">
        <v>7285</v>
      </c>
      <c r="Z1714" t="s">
        <v>5018</v>
      </c>
      <c r="AA1714">
        <v>58.5</v>
      </c>
      <c r="AB1714" t="str" cm="1">
        <f t="array" ref="AB1714">_xlfn.LET(_xlpm.x,IFERROR(VALUE(Table2[[#This Row],[Response_Time_Hours]]),""),IF(_xlpm.x="","CHECK",_xlfn.IFS(_xlpm.x&lt;=1,"Immediate",_xlpm.x&lt;=6,"Fast",_xlpm.x&lt;=24,"Moderate",_xlpm.x&gt;24,"Delayed")))</f>
        <v>Delayed</v>
      </c>
      <c r="AC1714">
        <v>34</v>
      </c>
      <c r="AD1714" t="str" cm="1">
        <f t="array" ref="AD1714">IF(Table2[[#This Row],[Interaction_Count_Final]]="","N/A",_xlfn.IFS(Table2[[#This Row],[Interaction_Count_Final]]&lt;=2,"Low",Table2[[#This Row],[Interaction_Count_Final]]&lt;=5,"Medium",Table2[[#This Row],[Interaction_Count_Final]]&gt;=6,"High",TRUE,"CHECK"))</f>
        <v>High</v>
      </c>
      <c r="AE1714" t="s">
        <v>7266</v>
      </c>
      <c r="AF1714" t="b">
        <v>1</v>
      </c>
      <c r="AG1714" t="b">
        <v>1</v>
      </c>
      <c r="AH1714">
        <v>2124</v>
      </c>
      <c r="AI1714">
        <v>45246</v>
      </c>
      <c r="AJ1714" t="b">
        <v>1</v>
      </c>
      <c r="AK1714" t="e" cm="1">
        <f t="array" ref="AK1714">_xlfn.LET(
  _xlpm.txt,TRIM(Raw_Data!F1714),
  _xlpm.norm,SUBSTITUTE(SUBSTITUTE(_xlpm.txt,"-","/"),".","/"),
  _xlpm.p,_xlfn.TEXTSPLIT(_xlpm.norm,"/"),
  _xlpm.a,VALUE(INDEX(_xlpm.p,1)),
  _xlpm.b,VALUE(INDEX(_xlpm.p,2)),
  IF(AND(_xlpm.a&lt;=12,_xlpm.b&lt;=12),"REVIEW_AMBIGUOUS","OK")
)</f>
        <v>#REF!</v>
      </c>
    </row>
    <row r="1715" spans="1:37">
      <c r="A1715" t="s">
        <v>5019</v>
      </c>
      <c r="B1715" t="s">
        <v>5019</v>
      </c>
      <c r="C1715" t="b">
        <v>0</v>
      </c>
      <c r="D1715" t="s">
        <v>7257</v>
      </c>
      <c r="E1715" t="s">
        <v>5020</v>
      </c>
      <c r="F1715" t="s">
        <v>5020</v>
      </c>
      <c r="G1715" t="s">
        <v>7268</v>
      </c>
      <c r="H1715" t="s">
        <v>1876</v>
      </c>
      <c r="I1715" t="s">
        <v>1876</v>
      </c>
      <c r="J1715" t="s">
        <v>69</v>
      </c>
      <c r="K1715" t="s">
        <v>125</v>
      </c>
      <c r="L1715" t="s">
        <v>125</v>
      </c>
      <c r="M1715">
        <f>IF(UPPER(TRIM(Table2[[#This Row],[Status_Clean]]))="CONVERTED",1,0)</f>
        <v>0</v>
      </c>
      <c r="N1715">
        <f>IF(ISNUMBER(MATCH(UPPER(TRIM(Table2[[#This Row],[Status_Clean]])),{"CONTACTED","QUALIFIED","CONVERTED"},0)),1,0)</f>
        <v>1</v>
      </c>
      <c r="O1715" cm="1">
        <f t="array" ref="O1715">_xlfn.SWITCH(UPPER(TRIM(Table2[[#This Row],[Status_Clean]])),"NEW",1,"CONTACTED",2,"QUALIFIED",3,"CONVERTED",4,"LOST",5,99)</f>
        <v>2</v>
      </c>
      <c r="P1715">
        <v>45618</v>
      </c>
      <c r="Q1715" t="s">
        <v>8495</v>
      </c>
      <c r="R1715" t="s">
        <v>8495</v>
      </c>
      <c r="S1715">
        <v>45618</v>
      </c>
      <c r="T1715" t="s">
        <v>7261</v>
      </c>
      <c r="U1715">
        <v>45618</v>
      </c>
      <c r="V1715" t="s">
        <v>7300</v>
      </c>
      <c r="W1715" t="s">
        <v>7271</v>
      </c>
      <c r="X1715" t="s">
        <v>7264</v>
      </c>
      <c r="Y1715" t="s">
        <v>7312</v>
      </c>
      <c r="Z1715" t="s">
        <v>174</v>
      </c>
      <c r="AA1715">
        <v>19.200000000000003</v>
      </c>
      <c r="AB1715" t="str" cm="1">
        <f t="array" ref="AB1715">_xlfn.LET(_xlpm.x,IFERROR(VALUE(Table2[[#This Row],[Response_Time_Hours]]),""),IF(_xlpm.x="","CHECK",_xlfn.IFS(_xlpm.x&lt;=1,"Immediate",_xlpm.x&lt;=6,"Fast",_xlpm.x&lt;=24,"Moderate",_xlpm.x&gt;24,"Delayed")))</f>
        <v>Moderate</v>
      </c>
      <c r="AC1715">
        <v>3</v>
      </c>
      <c r="AD1715" t="str" cm="1">
        <f t="array" ref="AD1715">IF(Table2[[#This Row],[Interaction_Count_Final]]="","N/A",_xlfn.IFS(Table2[[#This Row],[Interaction_Count_Final]]&lt;=2,"Low",Table2[[#This Row],[Interaction_Count_Final]]&lt;=5,"Medium",Table2[[#This Row],[Interaction_Count_Final]]&gt;=6,"High",TRUE,"CHECK"))</f>
        <v>Medium</v>
      </c>
      <c r="AE1715" t="s">
        <v>7266</v>
      </c>
      <c r="AF1715" t="b">
        <v>1</v>
      </c>
      <c r="AG1715" t="b">
        <v>1</v>
      </c>
      <c r="AH1715">
        <v>2125</v>
      </c>
      <c r="AI1715">
        <v>45618</v>
      </c>
      <c r="AJ1715" t="b">
        <v>1</v>
      </c>
      <c r="AK1715" t="e" cm="1">
        <f t="array" ref="AK1715">_xlfn.LET(
  _xlpm.txt,TRIM(Raw_Data!F1715),
  _xlpm.norm,SUBSTITUTE(SUBSTITUTE(_xlpm.txt,"-","/"),".","/"),
  _xlpm.p,_xlfn.TEXTSPLIT(_xlpm.norm,"/"),
  _xlpm.a,VALUE(INDEX(_xlpm.p,1)),
  _xlpm.b,VALUE(INDEX(_xlpm.p,2)),
  IF(AND(_xlpm.a&lt;=12,_xlpm.b&lt;=12),"REVIEW_AMBIGUOUS","OK")
)</f>
        <v>#REF!</v>
      </c>
    </row>
    <row r="1716" spans="1:37">
      <c r="A1716" t="s">
        <v>5021</v>
      </c>
      <c r="B1716" t="s">
        <v>5021</v>
      </c>
      <c r="C1716" t="b">
        <v>1</v>
      </c>
      <c r="D1716" t="s">
        <v>7257</v>
      </c>
      <c r="E1716" t="s">
        <v>5022</v>
      </c>
      <c r="F1716" t="s">
        <v>5022</v>
      </c>
      <c r="G1716" t="s">
        <v>7280</v>
      </c>
      <c r="H1716" t="s">
        <v>1725</v>
      </c>
      <c r="I1716" t="s">
        <v>1725</v>
      </c>
      <c r="J1716" t="s">
        <v>1356</v>
      </c>
      <c r="K1716" t="s">
        <v>7370</v>
      </c>
      <c r="L1716" t="s">
        <v>250</v>
      </c>
      <c r="M1716">
        <f>IF(UPPER(TRIM(Table2[[#This Row],[Status_Clean]]))="CONVERTED",1,0)</f>
        <v>1</v>
      </c>
      <c r="N1716">
        <f>IF(ISNUMBER(MATCH(UPPER(TRIM(Table2[[#This Row],[Status_Clean]])),{"CONTACTED","QUALIFIED","CONVERTED"},0)),1,0)</f>
        <v>1</v>
      </c>
      <c r="O1716" cm="1">
        <f t="array" ref="O1716">_xlfn.SWITCH(UPPER(TRIM(Table2[[#This Row],[Status_Clean]])),"NEW",1,"CONTACTED",2,"QUALIFIED",3,"CONVERTED",4,"LOST",5,99)</f>
        <v>4</v>
      </c>
      <c r="P1716" t="s">
        <v>5023</v>
      </c>
      <c r="Q1716" t="s">
        <v>5023</v>
      </c>
      <c r="R1716" t="s">
        <v>5023</v>
      </c>
      <c r="S1716">
        <v>45582</v>
      </c>
      <c r="T1716" t="s">
        <v>7261</v>
      </c>
      <c r="U1716">
        <v>45582</v>
      </c>
      <c r="V1716" t="s">
        <v>7270</v>
      </c>
      <c r="W1716" t="s">
        <v>7271</v>
      </c>
      <c r="X1716" t="s">
        <v>7264</v>
      </c>
      <c r="Y1716" t="s">
        <v>7285</v>
      </c>
      <c r="Z1716" t="s">
        <v>543</v>
      </c>
      <c r="AA1716">
        <v>4.8000000000000007</v>
      </c>
      <c r="AB1716" t="str" cm="1">
        <f t="array" ref="AB1716">_xlfn.LET(_xlpm.x,IFERROR(VALUE(Table2[[#This Row],[Response_Time_Hours]]),""),IF(_xlpm.x="","CHECK",_xlfn.IFS(_xlpm.x&lt;=1,"Immediate",_xlpm.x&lt;=6,"Fast",_xlpm.x&lt;=24,"Moderate",_xlpm.x&gt;24,"Delayed")))</f>
        <v>Fast</v>
      </c>
      <c r="AC1716">
        <v>43</v>
      </c>
      <c r="AD1716" t="str" cm="1">
        <f t="array" ref="AD1716">IF(Table2[[#This Row],[Interaction_Count_Final]]="","N/A",_xlfn.IFS(Table2[[#This Row],[Interaction_Count_Final]]&lt;=2,"Low",Table2[[#This Row],[Interaction_Count_Final]]&lt;=5,"Medium",Table2[[#This Row],[Interaction_Count_Final]]&gt;=6,"High",TRUE,"CHECK"))</f>
        <v>High</v>
      </c>
      <c r="AE1716" t="s">
        <v>7266</v>
      </c>
      <c r="AF1716" t="b">
        <v>1</v>
      </c>
      <c r="AG1716" t="b">
        <v>1</v>
      </c>
      <c r="AH1716">
        <v>2126</v>
      </c>
      <c r="AI1716">
        <v>45582</v>
      </c>
      <c r="AJ1716" t="b">
        <v>1</v>
      </c>
      <c r="AK1716" t="str" cm="1">
        <f t="array" ref="AK1716">_xlfn.LET(
  _xlpm.txt,TRIM(Raw_Data!F1716),
  _xlpm.norm,SUBSTITUTE(SUBSTITUTE(_xlpm.txt,"-","/"),".","/"),
  _xlpm.p,_xlfn.TEXTSPLIT(_xlpm.norm,"/"),
  _xlpm.a,VALUE(INDEX(_xlpm.p,1)),
  _xlpm.b,VALUE(INDEX(_xlpm.p,2)),
  IF(AND(_xlpm.a&lt;=12,_xlpm.b&lt;=12),"REVIEW_AMBIGUOUS","OK")
)</f>
        <v>OK</v>
      </c>
    </row>
    <row r="1717" spans="1:37">
      <c r="A1717" t="s">
        <v>5024</v>
      </c>
      <c r="B1717" t="s">
        <v>5024</v>
      </c>
      <c r="C1717" t="b">
        <v>1</v>
      </c>
      <c r="D1717" t="s">
        <v>7257</v>
      </c>
      <c r="E1717" t="s">
        <v>5025</v>
      </c>
      <c r="F1717" t="s">
        <v>5025</v>
      </c>
      <c r="G1717" t="s">
        <v>7280</v>
      </c>
      <c r="H1717" t="s">
        <v>7413</v>
      </c>
      <c r="I1717" t="s">
        <v>7413</v>
      </c>
      <c r="J1717" t="s">
        <v>123</v>
      </c>
      <c r="K1717" t="s">
        <v>7301</v>
      </c>
      <c r="L1717" t="s">
        <v>125</v>
      </c>
      <c r="M1717">
        <f>IF(UPPER(TRIM(Table2[[#This Row],[Status_Clean]]))="CONVERTED",1,0)</f>
        <v>0</v>
      </c>
      <c r="N1717">
        <f>IF(ISNUMBER(MATCH(UPPER(TRIM(Table2[[#This Row],[Status_Clean]])),{"CONTACTED","QUALIFIED","CONVERTED"},0)),1,0)</f>
        <v>1</v>
      </c>
      <c r="O1717" cm="1">
        <f t="array" ref="O1717">_xlfn.SWITCH(UPPER(TRIM(Table2[[#This Row],[Status_Clean]])),"NEW",1,"CONTACTED",2,"QUALIFIED",3,"CONVERTED",4,"LOST",5,99)</f>
        <v>2</v>
      </c>
      <c r="P1717">
        <v>45532</v>
      </c>
      <c r="Q1717" t="s">
        <v>7916</v>
      </c>
      <c r="R1717" t="s">
        <v>7916</v>
      </c>
      <c r="S1717">
        <v>45532</v>
      </c>
      <c r="T1717" t="s">
        <v>7261</v>
      </c>
      <c r="U1717">
        <v>45532</v>
      </c>
      <c r="V1717" t="s">
        <v>7310</v>
      </c>
      <c r="W1717" t="s">
        <v>7271</v>
      </c>
      <c r="X1717" t="s">
        <v>7288</v>
      </c>
      <c r="Y1717" t="s">
        <v>7272</v>
      </c>
      <c r="Z1717" t="s">
        <v>5026</v>
      </c>
      <c r="AA1717">
        <v>50.6</v>
      </c>
      <c r="AB1717" t="str" cm="1">
        <f t="array" ref="AB1717">_xlfn.LET(_xlpm.x,IFERROR(VALUE(Table2[[#This Row],[Response_Time_Hours]]),""),IF(_xlpm.x="","CHECK",_xlfn.IFS(_xlpm.x&lt;=1,"Immediate",_xlpm.x&lt;=6,"Fast",_xlpm.x&lt;=24,"Moderate",_xlpm.x&gt;24,"Delayed")))</f>
        <v>Delayed</v>
      </c>
      <c r="AC1717">
        <v>16</v>
      </c>
      <c r="AD1717" t="str" cm="1">
        <f t="array" ref="AD1717">IF(Table2[[#This Row],[Interaction_Count_Final]]="","N/A",_xlfn.IFS(Table2[[#This Row],[Interaction_Count_Final]]&lt;=2,"Low",Table2[[#This Row],[Interaction_Count_Final]]&lt;=5,"Medium",Table2[[#This Row],[Interaction_Count_Final]]&gt;=6,"High",TRUE,"CHECK"))</f>
        <v>High</v>
      </c>
      <c r="AE1717" t="s">
        <v>7266</v>
      </c>
      <c r="AF1717" t="b">
        <v>1</v>
      </c>
      <c r="AG1717" t="b">
        <v>1</v>
      </c>
      <c r="AH1717">
        <v>2127</v>
      </c>
      <c r="AI1717">
        <v>45532</v>
      </c>
      <c r="AJ1717" t="b">
        <v>1</v>
      </c>
      <c r="AK1717" t="e" cm="1">
        <f t="array" ref="AK1717">_xlfn.LET(
  _xlpm.txt,TRIM(Raw_Data!F1717),
  _xlpm.norm,SUBSTITUTE(SUBSTITUTE(_xlpm.txt,"-","/"),".","/"),
  _xlpm.p,_xlfn.TEXTSPLIT(_xlpm.norm,"/"),
  _xlpm.a,VALUE(INDEX(_xlpm.p,1)),
  _xlpm.b,VALUE(INDEX(_xlpm.p,2)),
  IF(AND(_xlpm.a&lt;=12,_xlpm.b&lt;=12),"REVIEW_AMBIGUOUS","OK")
)</f>
        <v>#REF!</v>
      </c>
    </row>
    <row r="1718" spans="1:37">
      <c r="A1718" t="s">
        <v>5027</v>
      </c>
      <c r="B1718" t="s">
        <v>5027</v>
      </c>
      <c r="C1718" t="b">
        <v>0</v>
      </c>
      <c r="D1718" t="s">
        <v>7257</v>
      </c>
      <c r="E1718" t="s">
        <v>5028</v>
      </c>
      <c r="F1718" t="s">
        <v>5028</v>
      </c>
      <c r="G1718" t="s">
        <v>7303</v>
      </c>
      <c r="H1718" t="s">
        <v>69</v>
      </c>
      <c r="I1718" t="s">
        <v>69</v>
      </c>
      <c r="J1718" t="s">
        <v>69</v>
      </c>
      <c r="K1718" t="s">
        <v>193</v>
      </c>
      <c r="L1718" t="s">
        <v>193</v>
      </c>
      <c r="M1718">
        <f>IF(UPPER(TRIM(Table2[[#This Row],[Status_Clean]]))="CONVERTED",1,0)</f>
        <v>0</v>
      </c>
      <c r="N1718">
        <f>IF(ISNUMBER(MATCH(UPPER(TRIM(Table2[[#This Row],[Status_Clean]])),{"CONTACTED","QUALIFIED","CONVERTED"},0)),1,0)</f>
        <v>0</v>
      </c>
      <c r="O1718" cm="1">
        <f t="array" ref="O1718">_xlfn.SWITCH(UPPER(TRIM(Table2[[#This Row],[Status_Clean]])),"NEW",1,"CONTACTED",2,"QUALIFIED",3,"CONVERTED",4,"LOST",5,99)</f>
        <v>1</v>
      </c>
      <c r="P1718">
        <v>45191</v>
      </c>
      <c r="Q1718" t="s">
        <v>7706</v>
      </c>
      <c r="R1718" t="s">
        <v>7706</v>
      </c>
      <c r="S1718">
        <v>45191</v>
      </c>
      <c r="T1718" t="s">
        <v>7261</v>
      </c>
      <c r="U1718">
        <v>45191</v>
      </c>
      <c r="V1718" t="s">
        <v>7287</v>
      </c>
      <c r="W1718" t="s">
        <v>7263</v>
      </c>
      <c r="X1718" t="s">
        <v>7288</v>
      </c>
      <c r="Y1718" t="s">
        <v>7312</v>
      </c>
      <c r="Z1718">
        <v>55</v>
      </c>
      <c r="AA1718">
        <v>55</v>
      </c>
      <c r="AB1718" t="str" cm="1">
        <f t="array" ref="AB1718">_xlfn.LET(_xlpm.x,IFERROR(VALUE(Table2[[#This Row],[Response_Time_Hours]]),""),IF(_xlpm.x="","CHECK",_xlfn.IFS(_xlpm.x&lt;=1,"Immediate",_xlpm.x&lt;=6,"Fast",_xlpm.x&lt;=24,"Moderate",_xlpm.x&gt;24,"Delayed")))</f>
        <v>Delayed</v>
      </c>
      <c r="AC1718">
        <v>15</v>
      </c>
      <c r="AD1718" t="str" cm="1">
        <f t="array" ref="AD1718">IF(Table2[[#This Row],[Interaction_Count_Final]]="","N/A",_xlfn.IFS(Table2[[#This Row],[Interaction_Count_Final]]&lt;=2,"Low",Table2[[#This Row],[Interaction_Count_Final]]&lt;=5,"Medium",Table2[[#This Row],[Interaction_Count_Final]]&gt;=6,"High",TRUE,"CHECK"))</f>
        <v>High</v>
      </c>
      <c r="AE1718" t="s">
        <v>7266</v>
      </c>
      <c r="AF1718" t="b">
        <v>1</v>
      </c>
      <c r="AG1718" t="b">
        <v>1</v>
      </c>
      <c r="AH1718">
        <v>2129</v>
      </c>
      <c r="AI1718">
        <v>45191</v>
      </c>
      <c r="AJ1718" t="b">
        <v>1</v>
      </c>
      <c r="AK1718" t="e" cm="1">
        <f t="array" ref="AK1718">_xlfn.LET(
  _xlpm.txt,TRIM(Raw_Data!F1718),
  _xlpm.norm,SUBSTITUTE(SUBSTITUTE(_xlpm.txt,"-","/"),".","/"),
  _xlpm.p,_xlfn.TEXTSPLIT(_xlpm.norm,"/"),
  _xlpm.a,VALUE(INDEX(_xlpm.p,1)),
  _xlpm.b,VALUE(INDEX(_xlpm.p,2)),
  IF(AND(_xlpm.a&lt;=12,_xlpm.b&lt;=12),"REVIEW_AMBIGUOUS","OK")
)</f>
        <v>#REF!</v>
      </c>
    </row>
    <row r="1719" spans="1:37">
      <c r="A1719" t="s">
        <v>5029</v>
      </c>
      <c r="B1719" t="s">
        <v>5029</v>
      </c>
      <c r="C1719" t="b">
        <v>1</v>
      </c>
      <c r="D1719" t="s">
        <v>7257</v>
      </c>
      <c r="E1719" t="s">
        <v>5030</v>
      </c>
      <c r="F1719" t="s">
        <v>5030</v>
      </c>
      <c r="G1719" t="s">
        <v>7280</v>
      </c>
      <c r="H1719" t="s">
        <v>792</v>
      </c>
      <c r="I1719" t="s">
        <v>792</v>
      </c>
      <c r="J1719" t="s">
        <v>792</v>
      </c>
      <c r="K1719" t="s">
        <v>7301</v>
      </c>
      <c r="L1719" t="s">
        <v>125</v>
      </c>
      <c r="M1719">
        <f>IF(UPPER(TRIM(Table2[[#This Row],[Status_Clean]]))="CONVERTED",1,0)</f>
        <v>0</v>
      </c>
      <c r="N1719">
        <f>IF(ISNUMBER(MATCH(UPPER(TRIM(Table2[[#This Row],[Status_Clean]])),{"CONTACTED","QUALIFIED","CONVERTED"},0)),1,0)</f>
        <v>1</v>
      </c>
      <c r="O1719" cm="1">
        <f t="array" ref="O1719">_xlfn.SWITCH(UPPER(TRIM(Table2[[#This Row],[Status_Clean]])),"NEW",1,"CONTACTED",2,"QUALIFIED",3,"CONVERTED",4,"LOST",5,99)</f>
        <v>2</v>
      </c>
      <c r="P1719">
        <v>45078</v>
      </c>
      <c r="Q1719" t="s">
        <v>7622</v>
      </c>
      <c r="R1719" t="s">
        <v>7622</v>
      </c>
      <c r="S1719">
        <v>45078</v>
      </c>
      <c r="T1719" t="s">
        <v>7261</v>
      </c>
      <c r="U1719">
        <v>45078</v>
      </c>
      <c r="V1719" t="s">
        <v>7276</v>
      </c>
      <c r="W1719" t="s">
        <v>7263</v>
      </c>
      <c r="X1719" t="s">
        <v>7277</v>
      </c>
      <c r="Y1719" t="s">
        <v>7285</v>
      </c>
      <c r="Z1719" t="s">
        <v>589</v>
      </c>
      <c r="AA1719">
        <v>36</v>
      </c>
      <c r="AB1719" t="str" cm="1">
        <f t="array" ref="AB1719">_xlfn.LET(_xlpm.x,IFERROR(VALUE(Table2[[#This Row],[Response_Time_Hours]]),""),IF(_xlpm.x="","CHECK",_xlfn.IFS(_xlpm.x&lt;=1,"Immediate",_xlpm.x&lt;=6,"Fast",_xlpm.x&lt;=24,"Moderate",_xlpm.x&gt;24,"Delayed")))</f>
        <v>Delayed</v>
      </c>
      <c r="AC1719">
        <v>40</v>
      </c>
      <c r="AD1719" t="str" cm="1">
        <f t="array" ref="AD1719">IF(Table2[[#This Row],[Interaction_Count_Final]]="","N/A",_xlfn.IFS(Table2[[#This Row],[Interaction_Count_Final]]&lt;=2,"Low",Table2[[#This Row],[Interaction_Count_Final]]&lt;=5,"Medium",Table2[[#This Row],[Interaction_Count_Final]]&gt;=6,"High",TRUE,"CHECK"))</f>
        <v>High</v>
      </c>
      <c r="AE1719" t="s">
        <v>7266</v>
      </c>
      <c r="AF1719" t="b">
        <v>1</v>
      </c>
      <c r="AG1719" t="b">
        <v>1</v>
      </c>
      <c r="AH1719">
        <v>2130</v>
      </c>
      <c r="AI1719">
        <v>45078</v>
      </c>
      <c r="AJ1719" t="b">
        <v>1</v>
      </c>
      <c r="AK1719" t="e" cm="1">
        <f t="array" ref="AK1719">_xlfn.LET(
  _xlpm.txt,TRIM(Raw_Data!F1719),
  _xlpm.norm,SUBSTITUTE(SUBSTITUTE(_xlpm.txt,"-","/"),".","/"),
  _xlpm.p,_xlfn.TEXTSPLIT(_xlpm.norm,"/"),
  _xlpm.a,VALUE(INDEX(_xlpm.p,1)),
  _xlpm.b,VALUE(INDEX(_xlpm.p,2)),
  IF(AND(_xlpm.a&lt;=12,_xlpm.b&lt;=12),"REVIEW_AMBIGUOUS","OK")
)</f>
        <v>#REF!</v>
      </c>
    </row>
    <row r="1720" spans="1:37">
      <c r="A1720" t="s">
        <v>5031</v>
      </c>
      <c r="B1720" t="s">
        <v>5031</v>
      </c>
      <c r="C1720" t="b">
        <v>0</v>
      </c>
      <c r="D1720" t="s">
        <v>7257</v>
      </c>
      <c r="E1720" t="s">
        <v>5032</v>
      </c>
      <c r="F1720" t="s">
        <v>5032</v>
      </c>
      <c r="G1720" t="s">
        <v>7280</v>
      </c>
      <c r="H1720" t="s">
        <v>447</v>
      </c>
      <c r="I1720" t="s">
        <v>447</v>
      </c>
      <c r="J1720" t="s">
        <v>447</v>
      </c>
      <c r="K1720" t="s">
        <v>7370</v>
      </c>
      <c r="L1720" t="s">
        <v>250</v>
      </c>
      <c r="M1720">
        <f>IF(UPPER(TRIM(Table2[[#This Row],[Status_Clean]]))="CONVERTED",1,0)</f>
        <v>1</v>
      </c>
      <c r="N1720">
        <f>IF(ISNUMBER(MATCH(UPPER(TRIM(Table2[[#This Row],[Status_Clean]])),{"CONTACTED","QUALIFIED","CONVERTED"},0)),1,0)</f>
        <v>1</v>
      </c>
      <c r="O1720" cm="1">
        <f t="array" ref="O1720">_xlfn.SWITCH(UPPER(TRIM(Table2[[#This Row],[Status_Clean]])),"NEW",1,"CONTACTED",2,"QUALIFIED",3,"CONVERTED",4,"LOST",5,99)</f>
        <v>4</v>
      </c>
      <c r="P1720" t="s">
        <v>4057</v>
      </c>
      <c r="Q1720" t="s">
        <v>8319</v>
      </c>
      <c r="R1720" t="s">
        <v>8319</v>
      </c>
      <c r="S1720">
        <v>45343</v>
      </c>
      <c r="T1720" t="s">
        <v>7261</v>
      </c>
      <c r="U1720">
        <v>45343</v>
      </c>
      <c r="V1720" t="s">
        <v>7283</v>
      </c>
      <c r="W1720" t="s">
        <v>7271</v>
      </c>
      <c r="X1720" t="s">
        <v>7284</v>
      </c>
      <c r="Y1720" t="s">
        <v>7272</v>
      </c>
      <c r="Z1720" t="s">
        <v>5033</v>
      </c>
      <c r="AA1720">
        <v>22.8</v>
      </c>
      <c r="AB1720" t="str" cm="1">
        <f t="array" ref="AB1720">_xlfn.LET(_xlpm.x,IFERROR(VALUE(Table2[[#This Row],[Response_Time_Hours]]),""),IF(_xlpm.x="","CHECK",_xlfn.IFS(_xlpm.x&lt;=1,"Immediate",_xlpm.x&lt;=6,"Fast",_xlpm.x&lt;=24,"Moderate",_xlpm.x&gt;24,"Delayed")))</f>
        <v>Moderate</v>
      </c>
      <c r="AC1720">
        <v>32</v>
      </c>
      <c r="AD1720" t="str" cm="1">
        <f t="array" ref="AD1720">IF(Table2[[#This Row],[Interaction_Count_Final]]="","N/A",_xlfn.IFS(Table2[[#This Row],[Interaction_Count_Final]]&lt;=2,"Low",Table2[[#This Row],[Interaction_Count_Final]]&lt;=5,"Medium",Table2[[#This Row],[Interaction_Count_Final]]&gt;=6,"High",TRUE,"CHECK"))</f>
        <v>High</v>
      </c>
      <c r="AE1720" t="s">
        <v>7273</v>
      </c>
      <c r="AF1720" t="b">
        <v>1</v>
      </c>
      <c r="AG1720" t="b">
        <v>1</v>
      </c>
      <c r="AH1720">
        <v>2131</v>
      </c>
      <c r="AI1720">
        <v>45343</v>
      </c>
      <c r="AJ1720" t="b">
        <v>1</v>
      </c>
      <c r="AK1720" t="str" cm="1">
        <f t="array" ref="AK1720">_xlfn.LET(
  _xlpm.txt,TRIM(Raw_Data!F1720),
  _xlpm.norm,SUBSTITUTE(SUBSTITUTE(_xlpm.txt,"-","/"),".","/"),
  _xlpm.p,_xlfn.TEXTSPLIT(_xlpm.norm,"/"),
  _xlpm.a,VALUE(INDEX(_xlpm.p,1)),
  _xlpm.b,VALUE(INDEX(_xlpm.p,2)),
  IF(AND(_xlpm.a&lt;=12,_xlpm.b&lt;=12),"REVIEW_AMBIGUOUS","OK")
)</f>
        <v>OK</v>
      </c>
    </row>
    <row r="1721" spans="1:37">
      <c r="A1721" t="s">
        <v>5034</v>
      </c>
      <c r="B1721" t="s">
        <v>5034</v>
      </c>
      <c r="C1721" t="b">
        <v>0</v>
      </c>
      <c r="D1721" t="s">
        <v>7257</v>
      </c>
      <c r="E1721" t="s">
        <v>5035</v>
      </c>
      <c r="F1721" t="s">
        <v>5035</v>
      </c>
      <c r="G1721" t="s">
        <v>7280</v>
      </c>
      <c r="H1721" t="s">
        <v>469</v>
      </c>
      <c r="I1721" t="s">
        <v>469</v>
      </c>
      <c r="J1721" t="s">
        <v>469</v>
      </c>
      <c r="K1721" t="s">
        <v>125</v>
      </c>
      <c r="L1721" t="s">
        <v>125</v>
      </c>
      <c r="M1721">
        <f>IF(UPPER(TRIM(Table2[[#This Row],[Status_Clean]]))="CONVERTED",1,0)</f>
        <v>0</v>
      </c>
      <c r="N1721">
        <f>IF(ISNUMBER(MATCH(UPPER(TRIM(Table2[[#This Row],[Status_Clean]])),{"CONTACTED","QUALIFIED","CONVERTED"},0)),1,0)</f>
        <v>1</v>
      </c>
      <c r="O1721" cm="1">
        <f t="array" ref="O1721">_xlfn.SWITCH(UPPER(TRIM(Table2[[#This Row],[Status_Clean]])),"NEW",1,"CONTACTED",2,"QUALIFIED",3,"CONVERTED",4,"LOST",5,99)</f>
        <v>2</v>
      </c>
      <c r="P1721">
        <v>45425</v>
      </c>
      <c r="Q1721" t="s">
        <v>8496</v>
      </c>
      <c r="R1721" t="s">
        <v>8496</v>
      </c>
      <c r="S1721">
        <v>45425</v>
      </c>
      <c r="T1721" t="s">
        <v>7261</v>
      </c>
      <c r="U1721">
        <v>45425</v>
      </c>
      <c r="V1721" t="s">
        <v>7314</v>
      </c>
      <c r="W1721" t="s">
        <v>7271</v>
      </c>
      <c r="X1721" t="s">
        <v>7277</v>
      </c>
      <c r="Y1721" t="s">
        <v>7298</v>
      </c>
      <c r="Z1721" t="s">
        <v>5036</v>
      </c>
      <c r="AA1721">
        <v>32.700000000000003</v>
      </c>
      <c r="AB1721" t="str" cm="1">
        <f t="array" ref="AB1721">_xlfn.LET(_xlpm.x,IFERROR(VALUE(Table2[[#This Row],[Response_Time_Hours]]),""),IF(_xlpm.x="","CHECK",_xlfn.IFS(_xlpm.x&lt;=1,"Immediate",_xlpm.x&lt;=6,"Fast",_xlpm.x&lt;=24,"Moderate",_xlpm.x&gt;24,"Delayed")))</f>
        <v>Delayed</v>
      </c>
      <c r="AC1721">
        <v>4</v>
      </c>
      <c r="AD1721" t="str" cm="1">
        <f t="array" ref="AD1721">IF(Table2[[#This Row],[Interaction_Count_Final]]="","N/A",_xlfn.IFS(Table2[[#This Row],[Interaction_Count_Final]]&lt;=2,"Low",Table2[[#This Row],[Interaction_Count_Final]]&lt;=5,"Medium",Table2[[#This Row],[Interaction_Count_Final]]&gt;=6,"High",TRUE,"CHECK"))</f>
        <v>Medium</v>
      </c>
      <c r="AE1721" t="s">
        <v>7289</v>
      </c>
      <c r="AF1721" t="b">
        <v>1</v>
      </c>
      <c r="AG1721" t="b">
        <v>1</v>
      </c>
      <c r="AH1721">
        <v>2133</v>
      </c>
      <c r="AI1721">
        <v>45425</v>
      </c>
      <c r="AJ1721" t="b">
        <v>1</v>
      </c>
      <c r="AK1721" t="e" cm="1">
        <f t="array" ref="AK1721">_xlfn.LET(
  _xlpm.txt,TRIM(Raw_Data!F1721),
  _xlpm.norm,SUBSTITUTE(SUBSTITUTE(_xlpm.txt,"-","/"),".","/"),
  _xlpm.p,_xlfn.TEXTSPLIT(_xlpm.norm,"/"),
  _xlpm.a,VALUE(INDEX(_xlpm.p,1)),
  _xlpm.b,VALUE(INDEX(_xlpm.p,2)),
  IF(AND(_xlpm.a&lt;=12,_xlpm.b&lt;=12),"REVIEW_AMBIGUOUS","OK")
)</f>
        <v>#REF!</v>
      </c>
    </row>
    <row r="1722" spans="1:37">
      <c r="A1722" t="s">
        <v>5037</v>
      </c>
      <c r="B1722" t="s">
        <v>5037</v>
      </c>
      <c r="C1722" t="b">
        <v>1</v>
      </c>
      <c r="D1722" t="s">
        <v>7257</v>
      </c>
      <c r="E1722" t="s">
        <v>5038</v>
      </c>
      <c r="F1722" t="s">
        <v>5038</v>
      </c>
      <c r="G1722" t="s">
        <v>7274</v>
      </c>
      <c r="H1722" t="s">
        <v>342</v>
      </c>
      <c r="I1722" t="s">
        <v>342</v>
      </c>
      <c r="J1722" t="s">
        <v>254</v>
      </c>
      <c r="K1722" t="s">
        <v>7370</v>
      </c>
      <c r="L1722" t="s">
        <v>250</v>
      </c>
      <c r="M1722">
        <f>IF(UPPER(TRIM(Table2[[#This Row],[Status_Clean]]))="CONVERTED",1,0)</f>
        <v>1</v>
      </c>
      <c r="N1722">
        <f>IF(ISNUMBER(MATCH(UPPER(TRIM(Table2[[#This Row],[Status_Clean]])),{"CONTACTED","QUALIFIED","CONVERTED"},0)),1,0)</f>
        <v>1</v>
      </c>
      <c r="O1722" cm="1">
        <f t="array" ref="O1722">_xlfn.SWITCH(UPPER(TRIM(Table2[[#This Row],[Status_Clean]])),"NEW",1,"CONTACTED",2,"QUALIFIED",3,"CONVERTED",4,"LOST",5,99)</f>
        <v>4</v>
      </c>
      <c r="P1722">
        <v>45186</v>
      </c>
      <c r="Q1722" t="s">
        <v>8449</v>
      </c>
      <c r="R1722" t="s">
        <v>8449</v>
      </c>
      <c r="S1722">
        <v>45186</v>
      </c>
      <c r="T1722" t="s">
        <v>7261</v>
      </c>
      <c r="U1722">
        <v>45186</v>
      </c>
      <c r="V1722" t="s">
        <v>7287</v>
      </c>
      <c r="W1722" t="s">
        <v>7263</v>
      </c>
      <c r="X1722" t="s">
        <v>7288</v>
      </c>
      <c r="Y1722" t="s">
        <v>7293</v>
      </c>
      <c r="Z1722">
        <v>3</v>
      </c>
      <c r="AA1722">
        <v>3</v>
      </c>
      <c r="AB1722" t="str" cm="1">
        <f t="array" ref="AB1722">_xlfn.LET(_xlpm.x,IFERROR(VALUE(Table2[[#This Row],[Response_Time_Hours]]),""),IF(_xlpm.x="","CHECK",_xlfn.IFS(_xlpm.x&lt;=1,"Immediate",_xlpm.x&lt;=6,"Fast",_xlpm.x&lt;=24,"Moderate",_xlpm.x&gt;24,"Delayed")))</f>
        <v>Fast</v>
      </c>
      <c r="AC1722">
        <v>17</v>
      </c>
      <c r="AD1722" t="str" cm="1">
        <f t="array" ref="AD1722">IF(Table2[[#This Row],[Interaction_Count_Final]]="","N/A",_xlfn.IFS(Table2[[#This Row],[Interaction_Count_Final]]&lt;=2,"Low",Table2[[#This Row],[Interaction_Count_Final]]&lt;=5,"Medium",Table2[[#This Row],[Interaction_Count_Final]]&gt;=6,"High",TRUE,"CHECK"))</f>
        <v>High</v>
      </c>
      <c r="AE1722" t="s">
        <v>7273</v>
      </c>
      <c r="AF1722" t="b">
        <v>1</v>
      </c>
      <c r="AG1722" t="b">
        <v>1</v>
      </c>
      <c r="AH1722">
        <v>2134</v>
      </c>
      <c r="AI1722">
        <v>45186</v>
      </c>
      <c r="AJ1722" t="b">
        <v>1</v>
      </c>
      <c r="AK1722" t="e" cm="1">
        <f t="array" ref="AK1722">_xlfn.LET(
  _xlpm.txt,TRIM(Raw_Data!F1722),
  _xlpm.norm,SUBSTITUTE(SUBSTITUTE(_xlpm.txt,"-","/"),".","/"),
  _xlpm.p,_xlfn.TEXTSPLIT(_xlpm.norm,"/"),
  _xlpm.a,VALUE(INDEX(_xlpm.p,1)),
  _xlpm.b,VALUE(INDEX(_xlpm.p,2)),
  IF(AND(_xlpm.a&lt;=12,_xlpm.b&lt;=12),"REVIEW_AMBIGUOUS","OK")
)</f>
        <v>#REF!</v>
      </c>
    </row>
    <row r="1723" spans="1:37">
      <c r="A1723" t="s">
        <v>5039</v>
      </c>
      <c r="B1723" t="s">
        <v>5039</v>
      </c>
      <c r="C1723" t="b">
        <v>1</v>
      </c>
      <c r="D1723" t="s">
        <v>7257</v>
      </c>
      <c r="E1723" t="s">
        <v>8497</v>
      </c>
      <c r="F1723" t="s">
        <v>8497</v>
      </c>
      <c r="G1723" t="s">
        <v>7274</v>
      </c>
      <c r="H1723" t="s">
        <v>106</v>
      </c>
      <c r="I1723" t="s">
        <v>106</v>
      </c>
      <c r="J1723" t="s">
        <v>106</v>
      </c>
      <c r="K1723" t="s">
        <v>71</v>
      </c>
      <c r="L1723" t="s">
        <v>71</v>
      </c>
      <c r="M1723">
        <f>IF(UPPER(TRIM(Table2[[#This Row],[Status_Clean]]))="CONVERTED",1,0)</f>
        <v>0</v>
      </c>
      <c r="N1723">
        <f>IF(ISNUMBER(MATCH(UPPER(TRIM(Table2[[#This Row],[Status_Clean]])),{"CONTACTED","QUALIFIED","CONVERTED"},0)),1,0)</f>
        <v>1</v>
      </c>
      <c r="O1723" cm="1">
        <f t="array" ref="O1723">_xlfn.SWITCH(UPPER(TRIM(Table2[[#This Row],[Status_Clean]])),"NEW",1,"CONTACTED",2,"QUALIFIED",3,"CONVERTED",4,"LOST",5,99)</f>
        <v>3</v>
      </c>
      <c r="P1723" t="s">
        <v>5041</v>
      </c>
      <c r="Q1723" t="s">
        <v>8498</v>
      </c>
      <c r="R1723" t="s">
        <v>8498</v>
      </c>
      <c r="S1723">
        <v>45640</v>
      </c>
      <c r="T1723" t="s">
        <v>7261</v>
      </c>
      <c r="U1723">
        <v>45640</v>
      </c>
      <c r="V1723" t="s">
        <v>7262</v>
      </c>
      <c r="W1723" t="s">
        <v>7271</v>
      </c>
      <c r="X1723" t="s">
        <v>7264</v>
      </c>
      <c r="Y1723" t="s">
        <v>7278</v>
      </c>
      <c r="Z1723" t="s">
        <v>5042</v>
      </c>
      <c r="AA1723">
        <v>33.1</v>
      </c>
      <c r="AB1723" t="str" cm="1">
        <f t="array" ref="AB1723">_xlfn.LET(_xlpm.x,IFERROR(VALUE(Table2[[#This Row],[Response_Time_Hours]]),""),IF(_xlpm.x="","CHECK",_xlfn.IFS(_xlpm.x&lt;=1,"Immediate",_xlpm.x&lt;=6,"Fast",_xlpm.x&lt;=24,"Moderate",_xlpm.x&gt;24,"Delayed")))</f>
        <v>Delayed</v>
      </c>
      <c r="AC1723">
        <v>10</v>
      </c>
      <c r="AD1723" t="str" cm="1">
        <f t="array" ref="AD1723">IF(Table2[[#This Row],[Interaction_Count_Final]]="","N/A",_xlfn.IFS(Table2[[#This Row],[Interaction_Count_Final]]&lt;=2,"Low",Table2[[#This Row],[Interaction_Count_Final]]&lt;=5,"Medium",Table2[[#This Row],[Interaction_Count_Final]]&gt;=6,"High",TRUE,"CHECK"))</f>
        <v>High</v>
      </c>
      <c r="AE1723" t="s">
        <v>7266</v>
      </c>
      <c r="AF1723" t="b">
        <v>1</v>
      </c>
      <c r="AG1723" t="b">
        <v>1</v>
      </c>
      <c r="AH1723">
        <v>2135</v>
      </c>
      <c r="AI1723">
        <v>45640</v>
      </c>
      <c r="AJ1723" t="b">
        <v>1</v>
      </c>
      <c r="AK1723" t="str" cm="1">
        <f t="array" ref="AK1723">_xlfn.LET(
  _xlpm.txt,TRIM(Raw_Data!F1723),
  _xlpm.norm,SUBSTITUTE(SUBSTITUTE(_xlpm.txt,"-","/"),".","/"),
  _xlpm.p,_xlfn.TEXTSPLIT(_xlpm.norm,"/"),
  _xlpm.a,VALUE(INDEX(_xlpm.p,1)),
  _xlpm.b,VALUE(INDEX(_xlpm.p,2)),
  IF(AND(_xlpm.a&lt;=12,_xlpm.b&lt;=12),"REVIEW_AMBIGUOUS","OK")
)</f>
        <v>OK</v>
      </c>
    </row>
    <row r="1724" spans="1:37">
      <c r="A1724" t="s">
        <v>5043</v>
      </c>
      <c r="B1724" t="s">
        <v>5043</v>
      </c>
      <c r="C1724" t="b">
        <v>0</v>
      </c>
      <c r="D1724" t="s">
        <v>7257</v>
      </c>
      <c r="E1724" t="s">
        <v>5044</v>
      </c>
      <c r="F1724" t="s">
        <v>5044</v>
      </c>
      <c r="G1724" t="s">
        <v>7268</v>
      </c>
      <c r="H1724" t="s">
        <v>404</v>
      </c>
      <c r="I1724" t="s">
        <v>404</v>
      </c>
      <c r="J1724" t="s">
        <v>363</v>
      </c>
      <c r="K1724" t="s">
        <v>125</v>
      </c>
      <c r="L1724" t="s">
        <v>125</v>
      </c>
      <c r="M1724">
        <f>IF(UPPER(TRIM(Table2[[#This Row],[Status_Clean]]))="CONVERTED",1,0)</f>
        <v>0</v>
      </c>
      <c r="N1724">
        <f>IF(ISNUMBER(MATCH(UPPER(TRIM(Table2[[#This Row],[Status_Clean]])),{"CONTACTED","QUALIFIED","CONVERTED"},0)),1,0)</f>
        <v>1</v>
      </c>
      <c r="O1724" cm="1">
        <f t="array" ref="O1724">_xlfn.SWITCH(UPPER(TRIM(Table2[[#This Row],[Status_Clean]])),"NEW",1,"CONTACTED",2,"QUALIFIED",3,"CONVERTED",4,"LOST",5,99)</f>
        <v>2</v>
      </c>
      <c r="P1724" t="s">
        <v>5045</v>
      </c>
      <c r="Q1724" t="s">
        <v>8499</v>
      </c>
      <c r="R1724" t="s">
        <v>8499</v>
      </c>
      <c r="S1724">
        <v>45406</v>
      </c>
      <c r="T1724" t="s">
        <v>7261</v>
      </c>
      <c r="U1724">
        <v>45406</v>
      </c>
      <c r="V1724" t="s">
        <v>7297</v>
      </c>
      <c r="W1724" t="s">
        <v>7271</v>
      </c>
      <c r="X1724" t="s">
        <v>7277</v>
      </c>
      <c r="Y1724" t="s">
        <v>7272</v>
      </c>
      <c r="Z1724" t="s">
        <v>5046</v>
      </c>
      <c r="AA1724">
        <v>22.9</v>
      </c>
      <c r="AB1724" t="str" cm="1">
        <f t="array" ref="AB1724">_xlfn.LET(_xlpm.x,IFERROR(VALUE(Table2[[#This Row],[Response_Time_Hours]]),""),IF(_xlpm.x="","CHECK",_xlfn.IFS(_xlpm.x&lt;=1,"Immediate",_xlpm.x&lt;=6,"Fast",_xlpm.x&lt;=24,"Moderate",_xlpm.x&gt;24,"Delayed")))</f>
        <v>Moderate</v>
      </c>
      <c r="AC1724">
        <v>45</v>
      </c>
      <c r="AD1724" t="str" cm="1">
        <f t="array" ref="AD1724">IF(Table2[[#This Row],[Interaction_Count_Final]]="","N/A",_xlfn.IFS(Table2[[#This Row],[Interaction_Count_Final]]&lt;=2,"Low",Table2[[#This Row],[Interaction_Count_Final]]&lt;=5,"Medium",Table2[[#This Row],[Interaction_Count_Final]]&gt;=6,"High",TRUE,"CHECK"))</f>
        <v>High</v>
      </c>
      <c r="AE1724" t="s">
        <v>7289</v>
      </c>
      <c r="AF1724" t="b">
        <v>1</v>
      </c>
      <c r="AG1724" t="b">
        <v>1</v>
      </c>
      <c r="AH1724">
        <v>2136</v>
      </c>
      <c r="AI1724">
        <v>45406</v>
      </c>
      <c r="AJ1724" t="b">
        <v>1</v>
      </c>
      <c r="AK1724" t="str" cm="1">
        <f t="array" ref="AK1724">_xlfn.LET(
  _xlpm.txt,TRIM(Raw_Data!F1724),
  _xlpm.norm,SUBSTITUTE(SUBSTITUTE(_xlpm.txt,"-","/"),".","/"),
  _xlpm.p,_xlfn.TEXTSPLIT(_xlpm.norm,"/"),
  _xlpm.a,VALUE(INDEX(_xlpm.p,1)),
  _xlpm.b,VALUE(INDEX(_xlpm.p,2)),
  IF(AND(_xlpm.a&lt;=12,_xlpm.b&lt;=12),"REVIEW_AMBIGUOUS","OK")
)</f>
        <v>OK</v>
      </c>
    </row>
    <row r="1725" spans="1:37">
      <c r="A1725" t="s">
        <v>5047</v>
      </c>
      <c r="B1725" t="s">
        <v>5047</v>
      </c>
      <c r="C1725" t="b">
        <v>0</v>
      </c>
      <c r="D1725" t="s">
        <v>7257</v>
      </c>
      <c r="E1725" t="s">
        <v>5048</v>
      </c>
      <c r="F1725" t="s">
        <v>5048</v>
      </c>
      <c r="G1725" t="s">
        <v>7258</v>
      </c>
      <c r="H1725" t="s">
        <v>404</v>
      </c>
      <c r="I1725" t="s">
        <v>404</v>
      </c>
      <c r="J1725" t="s">
        <v>363</v>
      </c>
      <c r="K1725" t="s">
        <v>173</v>
      </c>
      <c r="L1725" t="s">
        <v>173</v>
      </c>
      <c r="M1725">
        <f>IF(UPPER(TRIM(Table2[[#This Row],[Status_Clean]]))="CONVERTED",1,0)</f>
        <v>0</v>
      </c>
      <c r="N1725">
        <f>IF(ISNUMBER(MATCH(UPPER(TRIM(Table2[[#This Row],[Status_Clean]])),{"CONTACTED","QUALIFIED","CONVERTED"},0)),1,0)</f>
        <v>0</v>
      </c>
      <c r="O1725" cm="1">
        <f t="array" ref="O1725">_xlfn.SWITCH(UPPER(TRIM(Table2[[#This Row],[Status_Clean]])),"NEW",1,"CONTACTED",2,"QUALIFIED",3,"CONVERTED",4,"LOST",5,99)</f>
        <v>5</v>
      </c>
      <c r="P1725" t="s">
        <v>5049</v>
      </c>
      <c r="Q1725" t="s">
        <v>8500</v>
      </c>
      <c r="R1725" t="s">
        <v>8500</v>
      </c>
      <c r="S1725">
        <v>45508</v>
      </c>
      <c r="T1725" t="s">
        <v>7261</v>
      </c>
      <c r="U1725">
        <v>45508</v>
      </c>
      <c r="V1725" t="s">
        <v>7310</v>
      </c>
      <c r="W1725" t="s">
        <v>7271</v>
      </c>
      <c r="X1725" t="s">
        <v>7288</v>
      </c>
      <c r="Y1725" t="s">
        <v>7293</v>
      </c>
      <c r="Z1725" t="s">
        <v>265</v>
      </c>
      <c r="AA1725">
        <v>37.299999999999997</v>
      </c>
      <c r="AB1725" t="str" cm="1">
        <f t="array" ref="AB1725">_xlfn.LET(_xlpm.x,IFERROR(VALUE(Table2[[#This Row],[Response_Time_Hours]]),""),IF(_xlpm.x="","CHECK",_xlfn.IFS(_xlpm.x&lt;=1,"Immediate",_xlpm.x&lt;=6,"Fast",_xlpm.x&lt;=24,"Moderate",_xlpm.x&gt;24,"Delayed")))</f>
        <v>Delayed</v>
      </c>
      <c r="AC1725">
        <v>49</v>
      </c>
      <c r="AD1725" t="str" cm="1">
        <f t="array" ref="AD1725">IF(Table2[[#This Row],[Interaction_Count_Final]]="","N/A",_xlfn.IFS(Table2[[#This Row],[Interaction_Count_Final]]&lt;=2,"Low",Table2[[#This Row],[Interaction_Count_Final]]&lt;=5,"Medium",Table2[[#This Row],[Interaction_Count_Final]]&gt;=6,"High",TRUE,"CHECK"))</f>
        <v>High</v>
      </c>
      <c r="AE1725" t="s">
        <v>7289</v>
      </c>
      <c r="AF1725" t="b">
        <v>1</v>
      </c>
      <c r="AG1725" t="b">
        <v>1</v>
      </c>
      <c r="AH1725">
        <v>2137</v>
      </c>
      <c r="AI1725">
        <v>45508</v>
      </c>
      <c r="AJ1725" t="b">
        <v>1</v>
      </c>
      <c r="AK1725" t="e" cm="1">
        <f t="array" ref="AK1725">_xlfn.LET(
  _xlpm.txt,TRIM(Raw_Data!F1725),
  _xlpm.norm,SUBSTITUTE(SUBSTITUTE(_xlpm.txt,"-","/"),".","/"),
  _xlpm.p,_xlfn.TEXTSPLIT(_xlpm.norm,"/"),
  _xlpm.a,VALUE(INDEX(_xlpm.p,1)),
  _xlpm.b,VALUE(INDEX(_xlpm.p,2)),
  IF(AND(_xlpm.a&lt;=12,_xlpm.b&lt;=12),"REVIEW_AMBIGUOUS","OK")
)</f>
        <v>#REF!</v>
      </c>
    </row>
    <row r="1726" spans="1:37">
      <c r="A1726" t="s">
        <v>5050</v>
      </c>
      <c r="B1726" t="s">
        <v>5050</v>
      </c>
      <c r="C1726" t="b">
        <v>0</v>
      </c>
      <c r="D1726" t="s">
        <v>7257</v>
      </c>
      <c r="E1726" t="s">
        <v>8501</v>
      </c>
      <c r="F1726" t="s">
        <v>8501</v>
      </c>
      <c r="G1726" t="s">
        <v>7274</v>
      </c>
      <c r="H1726" t="s">
        <v>680</v>
      </c>
      <c r="I1726" t="s">
        <v>680</v>
      </c>
      <c r="J1726" t="s">
        <v>263</v>
      </c>
      <c r="K1726" t="s">
        <v>250</v>
      </c>
      <c r="L1726" t="s">
        <v>250</v>
      </c>
      <c r="M1726">
        <f>IF(UPPER(TRIM(Table2[[#This Row],[Status_Clean]]))="CONVERTED",1,0)</f>
        <v>1</v>
      </c>
      <c r="N1726">
        <f>IF(ISNUMBER(MATCH(UPPER(TRIM(Table2[[#This Row],[Status_Clean]])),{"CONTACTED","QUALIFIED","CONVERTED"},0)),1,0)</f>
        <v>1</v>
      </c>
      <c r="O1726" cm="1">
        <f t="array" ref="O1726">_xlfn.SWITCH(UPPER(TRIM(Table2[[#This Row],[Status_Clean]])),"NEW",1,"CONTACTED",2,"QUALIFIED",3,"CONVERTED",4,"LOST",5,99)</f>
        <v>4</v>
      </c>
      <c r="P1726">
        <v>45043</v>
      </c>
      <c r="Q1726" t="s">
        <v>8344</v>
      </c>
      <c r="R1726" t="s">
        <v>8344</v>
      </c>
      <c r="S1726">
        <v>45043</v>
      </c>
      <c r="T1726" t="s">
        <v>7261</v>
      </c>
      <c r="U1726">
        <v>45043</v>
      </c>
      <c r="V1726" t="s">
        <v>7297</v>
      </c>
      <c r="W1726" t="s">
        <v>7263</v>
      </c>
      <c r="X1726" t="s">
        <v>7277</v>
      </c>
      <c r="Y1726" t="s">
        <v>7285</v>
      </c>
      <c r="Z1726" t="s">
        <v>2186</v>
      </c>
      <c r="AA1726">
        <v>12</v>
      </c>
      <c r="AB1726" t="str" cm="1">
        <f t="array" ref="AB1726">_xlfn.LET(_xlpm.x,IFERROR(VALUE(Table2[[#This Row],[Response_Time_Hours]]),""),IF(_xlpm.x="","CHECK",_xlfn.IFS(_xlpm.x&lt;=1,"Immediate",_xlpm.x&lt;=6,"Fast",_xlpm.x&lt;=24,"Moderate",_xlpm.x&gt;24,"Delayed")))</f>
        <v>Moderate</v>
      </c>
      <c r="AC1726">
        <v>48</v>
      </c>
      <c r="AD1726" t="str" cm="1">
        <f t="array" ref="AD1726">IF(Table2[[#This Row],[Interaction_Count_Final]]="","N/A",_xlfn.IFS(Table2[[#This Row],[Interaction_Count_Final]]&lt;=2,"Low",Table2[[#This Row],[Interaction_Count_Final]]&lt;=5,"Medium",Table2[[#This Row],[Interaction_Count_Final]]&gt;=6,"High",TRUE,"CHECK"))</f>
        <v>High</v>
      </c>
      <c r="AE1726" t="s">
        <v>7273</v>
      </c>
      <c r="AF1726" t="b">
        <v>1</v>
      </c>
      <c r="AG1726" t="b">
        <v>1</v>
      </c>
      <c r="AH1726">
        <v>2138</v>
      </c>
      <c r="AI1726">
        <v>45043</v>
      </c>
      <c r="AJ1726" t="b">
        <v>1</v>
      </c>
      <c r="AK1726" t="e" cm="1">
        <f t="array" ref="AK1726">_xlfn.LET(
  _xlpm.txt,TRIM(Raw_Data!F1726),
  _xlpm.norm,SUBSTITUTE(SUBSTITUTE(_xlpm.txt,"-","/"),".","/"),
  _xlpm.p,_xlfn.TEXTSPLIT(_xlpm.norm,"/"),
  _xlpm.a,VALUE(INDEX(_xlpm.p,1)),
  _xlpm.b,VALUE(INDEX(_xlpm.p,2)),
  IF(AND(_xlpm.a&lt;=12,_xlpm.b&lt;=12),"REVIEW_AMBIGUOUS","OK")
)</f>
        <v>#REF!</v>
      </c>
    </row>
    <row r="1727" spans="1:37">
      <c r="A1727" t="s">
        <v>5052</v>
      </c>
      <c r="B1727" t="s">
        <v>5052</v>
      </c>
      <c r="C1727" t="b">
        <v>1</v>
      </c>
      <c r="D1727" t="s">
        <v>7257</v>
      </c>
      <c r="E1727" t="s">
        <v>8502</v>
      </c>
      <c r="F1727" t="s">
        <v>8502</v>
      </c>
      <c r="G1727" t="s">
        <v>7268</v>
      </c>
      <c r="H1727" t="s">
        <v>7535</v>
      </c>
      <c r="I1727" t="s">
        <v>7535</v>
      </c>
      <c r="J1727" t="s">
        <v>101</v>
      </c>
      <c r="K1727" t="s">
        <v>7301</v>
      </c>
      <c r="L1727" t="s">
        <v>125</v>
      </c>
      <c r="M1727">
        <f>IF(UPPER(TRIM(Table2[[#This Row],[Status_Clean]]))="CONVERTED",1,0)</f>
        <v>0</v>
      </c>
      <c r="N1727">
        <f>IF(ISNUMBER(MATCH(UPPER(TRIM(Table2[[#This Row],[Status_Clean]])),{"CONTACTED","QUALIFIED","CONVERTED"},0)),1,0)</f>
        <v>1</v>
      </c>
      <c r="O1727" cm="1">
        <f t="array" ref="O1727">_xlfn.SWITCH(UPPER(TRIM(Table2[[#This Row],[Status_Clean]])),"NEW",1,"CONTACTED",2,"QUALIFIED",3,"CONVERTED",4,"LOST",5,99)</f>
        <v>2</v>
      </c>
      <c r="P1727">
        <v>44935</v>
      </c>
      <c r="Q1727" t="s">
        <v>7542</v>
      </c>
      <c r="R1727" t="s">
        <v>7542</v>
      </c>
      <c r="S1727">
        <v>44935</v>
      </c>
      <c r="T1727" t="s">
        <v>7261</v>
      </c>
      <c r="U1727">
        <v>44935</v>
      </c>
      <c r="V1727" t="s">
        <v>7317</v>
      </c>
      <c r="W1727" t="s">
        <v>7263</v>
      </c>
      <c r="X1727" t="s">
        <v>7284</v>
      </c>
      <c r="Y1727" t="s">
        <v>7298</v>
      </c>
      <c r="Z1727">
        <v>15</v>
      </c>
      <c r="AA1727">
        <v>15</v>
      </c>
      <c r="AB1727" t="str" cm="1">
        <f t="array" ref="AB1727">_xlfn.LET(_xlpm.x,IFERROR(VALUE(Table2[[#This Row],[Response_Time_Hours]]),""),IF(_xlpm.x="","CHECK",_xlfn.IFS(_xlpm.x&lt;=1,"Immediate",_xlpm.x&lt;=6,"Fast",_xlpm.x&lt;=24,"Moderate",_xlpm.x&gt;24,"Delayed")))</f>
        <v>Moderate</v>
      </c>
      <c r="AC1727">
        <v>27</v>
      </c>
      <c r="AD1727" t="str" cm="1">
        <f t="array" ref="AD1727">IF(Table2[[#This Row],[Interaction_Count_Final]]="","N/A",_xlfn.IFS(Table2[[#This Row],[Interaction_Count_Final]]&lt;=2,"Low",Table2[[#This Row],[Interaction_Count_Final]]&lt;=5,"Medium",Table2[[#This Row],[Interaction_Count_Final]]&gt;=6,"High",TRUE,"CHECK"))</f>
        <v>High</v>
      </c>
      <c r="AE1727" t="s">
        <v>7273</v>
      </c>
      <c r="AF1727" t="b">
        <v>1</v>
      </c>
      <c r="AG1727" t="b">
        <v>1</v>
      </c>
      <c r="AH1727">
        <v>2139</v>
      </c>
      <c r="AI1727">
        <v>44935</v>
      </c>
      <c r="AJ1727" t="b">
        <v>1</v>
      </c>
      <c r="AK1727" t="e" cm="1">
        <f t="array" ref="AK1727">_xlfn.LET(
  _xlpm.txt,TRIM(Raw_Data!F1727),
  _xlpm.norm,SUBSTITUTE(SUBSTITUTE(_xlpm.txt,"-","/"),".","/"),
  _xlpm.p,_xlfn.TEXTSPLIT(_xlpm.norm,"/"),
  _xlpm.a,VALUE(INDEX(_xlpm.p,1)),
  _xlpm.b,VALUE(INDEX(_xlpm.p,2)),
  IF(AND(_xlpm.a&lt;=12,_xlpm.b&lt;=12),"REVIEW_AMBIGUOUS","OK")
)</f>
        <v>#REF!</v>
      </c>
    </row>
    <row r="1728" spans="1:37">
      <c r="A1728" t="s">
        <v>5054</v>
      </c>
      <c r="B1728" t="s">
        <v>5054</v>
      </c>
      <c r="C1728" t="b">
        <v>0</v>
      </c>
      <c r="D1728" t="s">
        <v>7257</v>
      </c>
      <c r="E1728" t="s">
        <v>5055</v>
      </c>
      <c r="F1728" t="s">
        <v>5055</v>
      </c>
      <c r="G1728" t="s">
        <v>7268</v>
      </c>
      <c r="H1728" t="s">
        <v>600</v>
      </c>
      <c r="I1728" t="s">
        <v>600</v>
      </c>
      <c r="J1728" t="s">
        <v>254</v>
      </c>
      <c r="K1728" t="s">
        <v>7502</v>
      </c>
      <c r="L1728" t="s">
        <v>71</v>
      </c>
      <c r="M1728">
        <f>IF(UPPER(TRIM(Table2[[#This Row],[Status_Clean]]))="CONVERTED",1,0)</f>
        <v>0</v>
      </c>
      <c r="N1728">
        <f>IF(ISNUMBER(MATCH(UPPER(TRIM(Table2[[#This Row],[Status_Clean]])),{"CONTACTED","QUALIFIED","CONVERTED"},0)),1,0)</f>
        <v>1</v>
      </c>
      <c r="O1728" cm="1">
        <f t="array" ref="O1728">_xlfn.SWITCH(UPPER(TRIM(Table2[[#This Row],[Status_Clean]])),"NEW",1,"CONTACTED",2,"QUALIFIED",3,"CONVERTED",4,"LOST",5,99)</f>
        <v>3</v>
      </c>
      <c r="P1728" t="s">
        <v>5056</v>
      </c>
      <c r="Q1728" t="s">
        <v>8503</v>
      </c>
      <c r="R1728" t="s">
        <v>8503</v>
      </c>
      <c r="S1728">
        <v>45401</v>
      </c>
      <c r="T1728" t="s">
        <v>7261</v>
      </c>
      <c r="U1728">
        <v>45401</v>
      </c>
      <c r="V1728" t="s">
        <v>7297</v>
      </c>
      <c r="W1728" t="s">
        <v>7271</v>
      </c>
      <c r="X1728" t="s">
        <v>7277</v>
      </c>
      <c r="Y1728" t="s">
        <v>7312</v>
      </c>
      <c r="Z1728" t="s">
        <v>2612</v>
      </c>
      <c r="AA1728">
        <v>67</v>
      </c>
      <c r="AB1728" t="str" cm="1">
        <f t="array" ref="AB1728">_xlfn.LET(_xlpm.x,IFERROR(VALUE(Table2[[#This Row],[Response_Time_Hours]]),""),IF(_xlpm.x="","CHECK",_xlfn.IFS(_xlpm.x&lt;=1,"Immediate",_xlpm.x&lt;=6,"Fast",_xlpm.x&lt;=24,"Moderate",_xlpm.x&gt;24,"Delayed")))</f>
        <v>Delayed</v>
      </c>
      <c r="AC1728">
        <v>4</v>
      </c>
      <c r="AD1728" t="str" cm="1">
        <f t="array" ref="AD1728">IF(Table2[[#This Row],[Interaction_Count_Final]]="","N/A",_xlfn.IFS(Table2[[#This Row],[Interaction_Count_Final]]&lt;=2,"Low",Table2[[#This Row],[Interaction_Count_Final]]&lt;=5,"Medium",Table2[[#This Row],[Interaction_Count_Final]]&gt;=6,"High",TRUE,"CHECK"))</f>
        <v>Medium</v>
      </c>
      <c r="AE1728" t="s">
        <v>7266</v>
      </c>
      <c r="AF1728" t="b">
        <v>1</v>
      </c>
      <c r="AG1728" t="b">
        <v>1</v>
      </c>
      <c r="AH1728">
        <v>2140</v>
      </c>
      <c r="AI1728">
        <v>45401</v>
      </c>
      <c r="AJ1728" t="b">
        <v>1</v>
      </c>
      <c r="AK1728" t="e" cm="1">
        <f t="array" ref="AK1728">_xlfn.LET(
  _xlpm.txt,TRIM(Raw_Data!F1728),
  _xlpm.norm,SUBSTITUTE(SUBSTITUTE(_xlpm.txt,"-","/"),".","/"),
  _xlpm.p,_xlfn.TEXTSPLIT(_xlpm.norm,"/"),
  _xlpm.a,VALUE(INDEX(_xlpm.p,1)),
  _xlpm.b,VALUE(INDEX(_xlpm.p,2)),
  IF(AND(_xlpm.a&lt;=12,_xlpm.b&lt;=12),"REVIEW_AMBIGUOUS","OK")
)</f>
        <v>#REF!</v>
      </c>
    </row>
    <row r="1729" spans="1:37">
      <c r="A1729" t="s">
        <v>5057</v>
      </c>
      <c r="B1729" t="s">
        <v>5057</v>
      </c>
      <c r="C1729" t="b">
        <v>1</v>
      </c>
      <c r="D1729" t="s">
        <v>7257</v>
      </c>
      <c r="E1729" t="s">
        <v>5058</v>
      </c>
      <c r="F1729" t="s">
        <v>5058</v>
      </c>
      <c r="G1729" t="s">
        <v>7268</v>
      </c>
      <c r="H1729" t="s">
        <v>374</v>
      </c>
      <c r="I1729" t="s">
        <v>374</v>
      </c>
      <c r="J1729" t="s">
        <v>7308</v>
      </c>
      <c r="K1729" t="s">
        <v>7281</v>
      </c>
      <c r="L1729" t="s">
        <v>125</v>
      </c>
      <c r="M1729">
        <f>IF(UPPER(TRIM(Table2[[#This Row],[Status_Clean]]))="CONVERTED",1,0)</f>
        <v>0</v>
      </c>
      <c r="N1729">
        <f>IF(ISNUMBER(MATCH(UPPER(TRIM(Table2[[#This Row],[Status_Clean]])),{"CONTACTED","QUALIFIED","CONVERTED"},0)),1,0)</f>
        <v>1</v>
      </c>
      <c r="O1729" cm="1">
        <f t="array" ref="O1729">_xlfn.SWITCH(UPPER(TRIM(Table2[[#This Row],[Status_Clean]])),"NEW",1,"CONTACTED",2,"QUALIFIED",3,"CONVERTED",4,"LOST",5,99)</f>
        <v>2</v>
      </c>
      <c r="P1729">
        <v>45287</v>
      </c>
      <c r="Q1729" t="s">
        <v>7908</v>
      </c>
      <c r="R1729" t="s">
        <v>7908</v>
      </c>
      <c r="S1729">
        <v>45287</v>
      </c>
      <c r="T1729" t="s">
        <v>7261</v>
      </c>
      <c r="U1729">
        <v>45287</v>
      </c>
      <c r="V1729" t="s">
        <v>7262</v>
      </c>
      <c r="W1729" t="s">
        <v>7263</v>
      </c>
      <c r="X1729" t="s">
        <v>7264</v>
      </c>
      <c r="Y1729" t="s">
        <v>7272</v>
      </c>
      <c r="Z1729" t="s">
        <v>5059</v>
      </c>
      <c r="AA1729">
        <v>3.9</v>
      </c>
      <c r="AB1729" t="str" cm="1">
        <f t="array" ref="AB1729">_xlfn.LET(_xlpm.x,IFERROR(VALUE(Table2[[#This Row],[Response_Time_Hours]]),""),IF(_xlpm.x="","CHECK",_xlfn.IFS(_xlpm.x&lt;=1,"Immediate",_xlpm.x&lt;=6,"Fast",_xlpm.x&lt;=24,"Moderate",_xlpm.x&gt;24,"Delayed")))</f>
        <v>Fast</v>
      </c>
      <c r="AC1729">
        <v>41</v>
      </c>
      <c r="AD1729" t="str" cm="1">
        <f t="array" ref="AD1729">IF(Table2[[#This Row],[Interaction_Count_Final]]="","N/A",_xlfn.IFS(Table2[[#This Row],[Interaction_Count_Final]]&lt;=2,"Low",Table2[[#This Row],[Interaction_Count_Final]]&lt;=5,"Medium",Table2[[#This Row],[Interaction_Count_Final]]&gt;=6,"High",TRUE,"CHECK"))</f>
        <v>High</v>
      </c>
      <c r="AE1729" t="s">
        <v>7273</v>
      </c>
      <c r="AF1729" t="b">
        <v>1</v>
      </c>
      <c r="AG1729" t="b">
        <v>1</v>
      </c>
      <c r="AH1729">
        <v>2141</v>
      </c>
      <c r="AI1729">
        <v>45287</v>
      </c>
      <c r="AJ1729" t="b">
        <v>1</v>
      </c>
      <c r="AK1729" t="e" cm="1">
        <f t="array" ref="AK1729">_xlfn.LET(
  _xlpm.txt,TRIM(Raw_Data!F1729),
  _xlpm.norm,SUBSTITUTE(SUBSTITUTE(_xlpm.txt,"-","/"),".","/"),
  _xlpm.p,_xlfn.TEXTSPLIT(_xlpm.norm,"/"),
  _xlpm.a,VALUE(INDEX(_xlpm.p,1)),
  _xlpm.b,VALUE(INDEX(_xlpm.p,2)),
  IF(AND(_xlpm.a&lt;=12,_xlpm.b&lt;=12),"REVIEW_AMBIGUOUS","OK")
)</f>
        <v>#REF!</v>
      </c>
    </row>
    <row r="1730" spans="1:37">
      <c r="A1730" t="s">
        <v>5060</v>
      </c>
      <c r="B1730" t="s">
        <v>5060</v>
      </c>
      <c r="C1730" t="b">
        <v>0</v>
      </c>
      <c r="D1730" t="s">
        <v>7257</v>
      </c>
      <c r="E1730" t="s">
        <v>5061</v>
      </c>
      <c r="F1730" t="s">
        <v>5061</v>
      </c>
      <c r="G1730" t="s">
        <v>7258</v>
      </c>
      <c r="H1730" t="s">
        <v>7396</v>
      </c>
      <c r="I1730" t="s">
        <v>7396</v>
      </c>
      <c r="J1730" t="s">
        <v>469</v>
      </c>
      <c r="K1730" t="s">
        <v>125</v>
      </c>
      <c r="L1730" t="s">
        <v>125</v>
      </c>
      <c r="M1730">
        <f>IF(UPPER(TRIM(Table2[[#This Row],[Status_Clean]]))="CONVERTED",1,0)</f>
        <v>0</v>
      </c>
      <c r="N1730">
        <f>IF(ISNUMBER(MATCH(UPPER(TRIM(Table2[[#This Row],[Status_Clean]])),{"CONTACTED","QUALIFIED","CONVERTED"},0)),1,0)</f>
        <v>1</v>
      </c>
      <c r="O1730" cm="1">
        <f t="array" ref="O1730">_xlfn.SWITCH(UPPER(TRIM(Table2[[#This Row],[Status_Clean]])),"NEW",1,"CONTACTED",2,"QUALIFIED",3,"CONVERTED",4,"LOST",5,99)</f>
        <v>2</v>
      </c>
      <c r="P1730" t="s">
        <v>5062</v>
      </c>
      <c r="Q1730" t="s">
        <v>8504</v>
      </c>
      <c r="R1730" t="s">
        <v>8504</v>
      </c>
      <c r="S1730">
        <v>45064</v>
      </c>
      <c r="T1730" t="s">
        <v>7261</v>
      </c>
      <c r="U1730">
        <v>45064</v>
      </c>
      <c r="V1730" t="s">
        <v>7314</v>
      </c>
      <c r="W1730" t="s">
        <v>7263</v>
      </c>
      <c r="X1730" t="s">
        <v>7277</v>
      </c>
      <c r="Y1730" t="s">
        <v>7285</v>
      </c>
      <c r="Z1730" t="s">
        <v>330</v>
      </c>
      <c r="AA1730">
        <v>31.200000000000003</v>
      </c>
      <c r="AB1730" t="str" cm="1">
        <f t="array" ref="AB1730">_xlfn.LET(_xlpm.x,IFERROR(VALUE(Table2[[#This Row],[Response_Time_Hours]]),""),IF(_xlpm.x="","CHECK",_xlfn.IFS(_xlpm.x&lt;=1,"Immediate",_xlpm.x&lt;=6,"Fast",_xlpm.x&lt;=24,"Moderate",_xlpm.x&gt;24,"Delayed")))</f>
        <v>Delayed</v>
      </c>
      <c r="AC1730">
        <v>10</v>
      </c>
      <c r="AD1730" t="str" cm="1">
        <f t="array" ref="AD1730">IF(Table2[[#This Row],[Interaction_Count_Final]]="","N/A",_xlfn.IFS(Table2[[#This Row],[Interaction_Count_Final]]&lt;=2,"Low",Table2[[#This Row],[Interaction_Count_Final]]&lt;=5,"Medium",Table2[[#This Row],[Interaction_Count_Final]]&gt;=6,"High",TRUE,"CHECK"))</f>
        <v>High</v>
      </c>
      <c r="AE1730" t="s">
        <v>7266</v>
      </c>
      <c r="AF1730" t="b">
        <v>1</v>
      </c>
      <c r="AG1730" t="b">
        <v>1</v>
      </c>
      <c r="AH1730">
        <v>2142</v>
      </c>
      <c r="AI1730">
        <v>45064</v>
      </c>
      <c r="AJ1730" t="b">
        <v>1</v>
      </c>
      <c r="AK1730" t="str" cm="1">
        <f t="array" ref="AK1730">_xlfn.LET(
  _xlpm.txt,TRIM(Raw_Data!F1730),
  _xlpm.norm,SUBSTITUTE(SUBSTITUTE(_xlpm.txt,"-","/"),".","/"),
  _xlpm.p,_xlfn.TEXTSPLIT(_xlpm.norm,"/"),
  _xlpm.a,VALUE(INDEX(_xlpm.p,1)),
  _xlpm.b,VALUE(INDEX(_xlpm.p,2)),
  IF(AND(_xlpm.a&lt;=12,_xlpm.b&lt;=12),"REVIEW_AMBIGUOUS","OK")
)</f>
        <v>OK</v>
      </c>
    </row>
    <row r="1731" spans="1:37">
      <c r="A1731" t="s">
        <v>5063</v>
      </c>
      <c r="B1731" t="s">
        <v>5063</v>
      </c>
      <c r="C1731" t="b">
        <v>0</v>
      </c>
      <c r="D1731" t="s">
        <v>7257</v>
      </c>
      <c r="E1731" t="s">
        <v>5064</v>
      </c>
      <c r="F1731" t="s">
        <v>5064</v>
      </c>
      <c r="G1731" t="s">
        <v>7280</v>
      </c>
      <c r="H1731" t="s">
        <v>296</v>
      </c>
      <c r="I1731" t="s">
        <v>296</v>
      </c>
      <c r="J1731" t="s">
        <v>263</v>
      </c>
      <c r="K1731" t="s">
        <v>7502</v>
      </c>
      <c r="L1731" t="s">
        <v>71</v>
      </c>
      <c r="M1731">
        <f>IF(UPPER(TRIM(Table2[[#This Row],[Status_Clean]]))="CONVERTED",1,0)</f>
        <v>0</v>
      </c>
      <c r="N1731">
        <f>IF(ISNUMBER(MATCH(UPPER(TRIM(Table2[[#This Row],[Status_Clean]])),{"CONTACTED","QUALIFIED","CONVERTED"},0)),1,0)</f>
        <v>1</v>
      </c>
      <c r="O1731" cm="1">
        <f t="array" ref="O1731">_xlfn.SWITCH(UPPER(TRIM(Table2[[#This Row],[Status_Clean]])),"NEW",1,"CONTACTED",2,"QUALIFIED",3,"CONVERTED",4,"LOST",5,99)</f>
        <v>3</v>
      </c>
      <c r="P1731">
        <v>45073</v>
      </c>
      <c r="Q1731" t="s">
        <v>7533</v>
      </c>
      <c r="R1731" t="s">
        <v>7533</v>
      </c>
      <c r="S1731">
        <v>45073</v>
      </c>
      <c r="T1731" t="s">
        <v>7261</v>
      </c>
      <c r="U1731">
        <v>45073</v>
      </c>
      <c r="V1731" t="s">
        <v>7314</v>
      </c>
      <c r="W1731" t="s">
        <v>7263</v>
      </c>
      <c r="X1731" t="s">
        <v>7277</v>
      </c>
      <c r="Y1731" t="s">
        <v>7278</v>
      </c>
      <c r="Z1731" t="s">
        <v>5065</v>
      </c>
      <c r="AA1731">
        <v>7.3</v>
      </c>
      <c r="AB1731" t="str" cm="1">
        <f t="array" ref="AB1731">_xlfn.LET(_xlpm.x,IFERROR(VALUE(Table2[[#This Row],[Response_Time_Hours]]),""),IF(_xlpm.x="","CHECK",_xlfn.IFS(_xlpm.x&lt;=1,"Immediate",_xlpm.x&lt;=6,"Fast",_xlpm.x&lt;=24,"Moderate",_xlpm.x&gt;24,"Delayed")))</f>
        <v>Moderate</v>
      </c>
      <c r="AC1731">
        <v>40</v>
      </c>
      <c r="AD1731" t="str" cm="1">
        <f t="array" ref="AD1731">IF(Table2[[#This Row],[Interaction_Count_Final]]="","N/A",_xlfn.IFS(Table2[[#This Row],[Interaction_Count_Final]]&lt;=2,"Low",Table2[[#This Row],[Interaction_Count_Final]]&lt;=5,"Medium",Table2[[#This Row],[Interaction_Count_Final]]&gt;=6,"High",TRUE,"CHECK"))</f>
        <v>High</v>
      </c>
      <c r="AE1731" t="s">
        <v>7273</v>
      </c>
      <c r="AF1731" t="b">
        <v>1</v>
      </c>
      <c r="AG1731" t="b">
        <v>1</v>
      </c>
      <c r="AH1731">
        <v>2143</v>
      </c>
      <c r="AI1731">
        <v>45073</v>
      </c>
      <c r="AJ1731" t="b">
        <v>1</v>
      </c>
      <c r="AK1731" t="e" cm="1">
        <f t="array" ref="AK1731">_xlfn.LET(
  _xlpm.txt,TRIM(Raw_Data!F1731),
  _xlpm.norm,SUBSTITUTE(SUBSTITUTE(_xlpm.txt,"-","/"),".","/"),
  _xlpm.p,_xlfn.TEXTSPLIT(_xlpm.norm,"/"),
  _xlpm.a,VALUE(INDEX(_xlpm.p,1)),
  _xlpm.b,VALUE(INDEX(_xlpm.p,2)),
  IF(AND(_xlpm.a&lt;=12,_xlpm.b&lt;=12),"REVIEW_AMBIGUOUS","OK")
)</f>
        <v>#REF!</v>
      </c>
    </row>
    <row r="1732" spans="1:37">
      <c r="A1732" t="s">
        <v>5066</v>
      </c>
      <c r="B1732" t="s">
        <v>5066</v>
      </c>
      <c r="C1732" t="b">
        <v>0</v>
      </c>
      <c r="D1732" t="s">
        <v>7257</v>
      </c>
      <c r="E1732" t="s">
        <v>5067</v>
      </c>
      <c r="F1732" t="s">
        <v>5067</v>
      </c>
      <c r="G1732" t="s">
        <v>7280</v>
      </c>
      <c r="H1732" t="s">
        <v>7396</v>
      </c>
      <c r="I1732" t="s">
        <v>7396</v>
      </c>
      <c r="J1732" t="s">
        <v>469</v>
      </c>
      <c r="K1732" t="s">
        <v>71</v>
      </c>
      <c r="L1732" t="s">
        <v>71</v>
      </c>
      <c r="M1732">
        <f>IF(UPPER(TRIM(Table2[[#This Row],[Status_Clean]]))="CONVERTED",1,0)</f>
        <v>0</v>
      </c>
      <c r="N1732">
        <f>IF(ISNUMBER(MATCH(UPPER(TRIM(Table2[[#This Row],[Status_Clean]])),{"CONTACTED","QUALIFIED","CONVERTED"},0)),1,0)</f>
        <v>1</v>
      </c>
      <c r="O1732" cm="1">
        <f t="array" ref="O1732">_xlfn.SWITCH(UPPER(TRIM(Table2[[#This Row],[Status_Clean]])),"NEW",1,"CONTACTED",2,"QUALIFIED",3,"CONVERTED",4,"LOST",5,99)</f>
        <v>3</v>
      </c>
      <c r="P1732">
        <v>44936</v>
      </c>
      <c r="Q1732" t="s">
        <v>7490</v>
      </c>
      <c r="R1732" t="s">
        <v>7490</v>
      </c>
      <c r="S1732">
        <v>44936</v>
      </c>
      <c r="T1732" t="s">
        <v>7261</v>
      </c>
      <c r="U1732">
        <v>44936</v>
      </c>
      <c r="V1732" t="s">
        <v>7317</v>
      </c>
      <c r="W1732" t="s">
        <v>7263</v>
      </c>
      <c r="X1732" t="s">
        <v>7284</v>
      </c>
      <c r="Y1732" t="s">
        <v>7265</v>
      </c>
      <c r="Z1732">
        <v>27</v>
      </c>
      <c r="AA1732">
        <v>27</v>
      </c>
      <c r="AB1732" t="str" cm="1">
        <f t="array" ref="AB1732">_xlfn.LET(_xlpm.x,IFERROR(VALUE(Table2[[#This Row],[Response_Time_Hours]]),""),IF(_xlpm.x="","CHECK",_xlfn.IFS(_xlpm.x&lt;=1,"Immediate",_xlpm.x&lt;=6,"Fast",_xlpm.x&lt;=24,"Moderate",_xlpm.x&gt;24,"Delayed")))</f>
        <v>Delayed</v>
      </c>
      <c r="AC1732">
        <v>47</v>
      </c>
      <c r="AD1732" t="str" cm="1">
        <f t="array" ref="AD1732">IF(Table2[[#This Row],[Interaction_Count_Final]]="","N/A",_xlfn.IFS(Table2[[#This Row],[Interaction_Count_Final]]&lt;=2,"Low",Table2[[#This Row],[Interaction_Count_Final]]&lt;=5,"Medium",Table2[[#This Row],[Interaction_Count_Final]]&gt;=6,"High",TRUE,"CHECK"))</f>
        <v>High</v>
      </c>
      <c r="AE1732" t="s">
        <v>7273</v>
      </c>
      <c r="AF1732" t="b">
        <v>1</v>
      </c>
      <c r="AG1732" t="b">
        <v>1</v>
      </c>
      <c r="AH1732">
        <v>2144</v>
      </c>
      <c r="AI1732">
        <v>44936</v>
      </c>
      <c r="AJ1732" t="b">
        <v>1</v>
      </c>
      <c r="AK1732" t="e" cm="1">
        <f t="array" ref="AK1732">_xlfn.LET(
  _xlpm.txt,TRIM(Raw_Data!F1732),
  _xlpm.norm,SUBSTITUTE(SUBSTITUTE(_xlpm.txt,"-","/"),".","/"),
  _xlpm.p,_xlfn.TEXTSPLIT(_xlpm.norm,"/"),
  _xlpm.a,VALUE(INDEX(_xlpm.p,1)),
  _xlpm.b,VALUE(INDEX(_xlpm.p,2)),
  IF(AND(_xlpm.a&lt;=12,_xlpm.b&lt;=12),"REVIEW_AMBIGUOUS","OK")
)</f>
        <v>#REF!</v>
      </c>
    </row>
    <row r="1733" spans="1:37">
      <c r="A1733" t="s">
        <v>5068</v>
      </c>
      <c r="B1733" t="s">
        <v>5068</v>
      </c>
      <c r="C1733" t="b">
        <v>0</v>
      </c>
      <c r="D1733" t="s">
        <v>7257</v>
      </c>
      <c r="E1733" t="s">
        <v>5069</v>
      </c>
      <c r="F1733" t="s">
        <v>5069</v>
      </c>
      <c r="G1733" t="s">
        <v>7258</v>
      </c>
      <c r="H1733" t="s">
        <v>222</v>
      </c>
      <c r="I1733" t="s">
        <v>222</v>
      </c>
      <c r="J1733" t="s">
        <v>222</v>
      </c>
      <c r="K1733" t="s">
        <v>7365</v>
      </c>
      <c r="L1733" t="s">
        <v>250</v>
      </c>
      <c r="M1733">
        <f>IF(UPPER(TRIM(Table2[[#This Row],[Status_Clean]]))="CONVERTED",1,0)</f>
        <v>1</v>
      </c>
      <c r="N1733">
        <f>IF(ISNUMBER(MATCH(UPPER(TRIM(Table2[[#This Row],[Status_Clean]])),{"CONTACTED","QUALIFIED","CONVERTED"},0)),1,0)</f>
        <v>1</v>
      </c>
      <c r="O1733" cm="1">
        <f t="array" ref="O1733">_xlfn.SWITCH(UPPER(TRIM(Table2[[#This Row],[Status_Clean]])),"NEW",1,"CONTACTED",2,"QUALIFIED",3,"CONVERTED",4,"LOST",5,99)</f>
        <v>4</v>
      </c>
      <c r="P1733">
        <v>45453</v>
      </c>
      <c r="Q1733" t="s">
        <v>8505</v>
      </c>
      <c r="R1733" t="s">
        <v>8505</v>
      </c>
      <c r="S1733">
        <v>45453</v>
      </c>
      <c r="T1733" t="s">
        <v>7261</v>
      </c>
      <c r="U1733">
        <v>45453</v>
      </c>
      <c r="V1733" t="s">
        <v>7276</v>
      </c>
      <c r="W1733" t="s">
        <v>7271</v>
      </c>
      <c r="X1733" t="s">
        <v>7277</v>
      </c>
      <c r="Y1733" t="s">
        <v>7298</v>
      </c>
      <c r="Z1733" t="s">
        <v>5070</v>
      </c>
      <c r="AA1733">
        <v>30.6</v>
      </c>
      <c r="AB1733" t="str" cm="1">
        <f t="array" ref="AB1733">_xlfn.LET(_xlpm.x,IFERROR(VALUE(Table2[[#This Row],[Response_Time_Hours]]),""),IF(_xlpm.x="","CHECK",_xlfn.IFS(_xlpm.x&lt;=1,"Immediate",_xlpm.x&lt;=6,"Fast",_xlpm.x&lt;=24,"Moderate",_xlpm.x&gt;24,"Delayed")))</f>
        <v>Delayed</v>
      </c>
      <c r="AC1733">
        <v>7</v>
      </c>
      <c r="AD1733" t="str" cm="1">
        <f t="array" ref="AD1733">IF(Table2[[#This Row],[Interaction_Count_Final]]="","N/A",_xlfn.IFS(Table2[[#This Row],[Interaction_Count_Final]]&lt;=2,"Low",Table2[[#This Row],[Interaction_Count_Final]]&lt;=5,"Medium",Table2[[#This Row],[Interaction_Count_Final]]&gt;=6,"High",TRUE,"CHECK"))</f>
        <v>High</v>
      </c>
      <c r="AE1733" t="s">
        <v>7266</v>
      </c>
      <c r="AF1733" t="b">
        <v>1</v>
      </c>
      <c r="AG1733" t="b">
        <v>1</v>
      </c>
      <c r="AH1733">
        <v>2145</v>
      </c>
      <c r="AI1733">
        <v>45453</v>
      </c>
      <c r="AJ1733" t="b">
        <v>1</v>
      </c>
      <c r="AK1733" t="e" cm="1">
        <f t="array" ref="AK1733">_xlfn.LET(
  _xlpm.txt,TRIM(Raw_Data!F1733),
  _xlpm.norm,SUBSTITUTE(SUBSTITUTE(_xlpm.txt,"-","/"),".","/"),
  _xlpm.p,_xlfn.TEXTSPLIT(_xlpm.norm,"/"),
  _xlpm.a,VALUE(INDEX(_xlpm.p,1)),
  _xlpm.b,VALUE(INDEX(_xlpm.p,2)),
  IF(AND(_xlpm.a&lt;=12,_xlpm.b&lt;=12),"REVIEW_AMBIGUOUS","OK")
)</f>
        <v>#REF!</v>
      </c>
    </row>
    <row r="1734" spans="1:37">
      <c r="A1734" t="s">
        <v>5071</v>
      </c>
      <c r="B1734" t="s">
        <v>5071</v>
      </c>
      <c r="C1734" t="b">
        <v>0</v>
      </c>
      <c r="D1734" t="s">
        <v>7257</v>
      </c>
      <c r="E1734" t="s">
        <v>5072</v>
      </c>
      <c r="F1734" t="s">
        <v>5072</v>
      </c>
      <c r="G1734" t="s">
        <v>7258</v>
      </c>
      <c r="H1734" t="s">
        <v>311</v>
      </c>
      <c r="I1734" t="s">
        <v>311</v>
      </c>
      <c r="J1734" t="s">
        <v>311</v>
      </c>
      <c r="K1734" t="s">
        <v>193</v>
      </c>
      <c r="L1734" t="s">
        <v>193</v>
      </c>
      <c r="M1734">
        <f>IF(UPPER(TRIM(Table2[[#This Row],[Status_Clean]]))="CONVERTED",1,0)</f>
        <v>0</v>
      </c>
      <c r="N1734">
        <f>IF(ISNUMBER(MATCH(UPPER(TRIM(Table2[[#This Row],[Status_Clean]])),{"CONTACTED","QUALIFIED","CONVERTED"},0)),1,0)</f>
        <v>0</v>
      </c>
      <c r="O1734" cm="1">
        <f t="array" ref="O1734">_xlfn.SWITCH(UPPER(TRIM(Table2[[#This Row],[Status_Clean]])),"NEW",1,"CONTACTED",2,"QUALIFIED",3,"CONVERTED",4,"LOST",5,99)</f>
        <v>1</v>
      </c>
      <c r="P1734">
        <v>44954</v>
      </c>
      <c r="Q1734" t="s">
        <v>7904</v>
      </c>
      <c r="R1734" t="s">
        <v>7904</v>
      </c>
      <c r="S1734">
        <v>44954</v>
      </c>
      <c r="T1734" t="s">
        <v>7261</v>
      </c>
      <c r="U1734">
        <v>44954</v>
      </c>
      <c r="V1734" t="s">
        <v>7317</v>
      </c>
      <c r="W1734" t="s">
        <v>7263</v>
      </c>
      <c r="X1734" t="s">
        <v>7284</v>
      </c>
      <c r="Y1734" t="s">
        <v>7278</v>
      </c>
      <c r="Z1734" t="s">
        <v>3241</v>
      </c>
      <c r="AA1734">
        <v>49.3</v>
      </c>
      <c r="AB1734" t="str" cm="1">
        <f t="array" ref="AB1734">_xlfn.LET(_xlpm.x,IFERROR(VALUE(Table2[[#This Row],[Response_Time_Hours]]),""),IF(_xlpm.x="","CHECK",_xlfn.IFS(_xlpm.x&lt;=1,"Immediate",_xlpm.x&lt;=6,"Fast",_xlpm.x&lt;=24,"Moderate",_xlpm.x&gt;24,"Delayed")))</f>
        <v>Delayed</v>
      </c>
      <c r="AC1734">
        <v>3</v>
      </c>
      <c r="AD1734" t="str" cm="1">
        <f t="array" ref="AD1734">IF(Table2[[#This Row],[Interaction_Count_Final]]="","N/A",_xlfn.IFS(Table2[[#This Row],[Interaction_Count_Final]]&lt;=2,"Low",Table2[[#This Row],[Interaction_Count_Final]]&lt;=5,"Medium",Table2[[#This Row],[Interaction_Count_Final]]&gt;=6,"High",TRUE,"CHECK"))</f>
        <v>Medium</v>
      </c>
      <c r="AE1734" t="s">
        <v>7266</v>
      </c>
      <c r="AF1734" t="b">
        <v>1</v>
      </c>
      <c r="AG1734" t="b">
        <v>1</v>
      </c>
      <c r="AH1734">
        <v>2146</v>
      </c>
      <c r="AI1734">
        <v>44954</v>
      </c>
      <c r="AJ1734" t="b">
        <v>1</v>
      </c>
      <c r="AK1734" t="e" cm="1">
        <f t="array" ref="AK1734">_xlfn.LET(
  _xlpm.txt,TRIM(Raw_Data!F1734),
  _xlpm.norm,SUBSTITUTE(SUBSTITUTE(_xlpm.txt,"-","/"),".","/"),
  _xlpm.p,_xlfn.TEXTSPLIT(_xlpm.norm,"/"),
  _xlpm.a,VALUE(INDEX(_xlpm.p,1)),
  _xlpm.b,VALUE(INDEX(_xlpm.p,2)),
  IF(AND(_xlpm.a&lt;=12,_xlpm.b&lt;=12),"REVIEW_AMBIGUOUS","OK")
)</f>
        <v>#REF!</v>
      </c>
    </row>
    <row r="1735" spans="1:37">
      <c r="A1735" t="s">
        <v>5073</v>
      </c>
      <c r="B1735" t="s">
        <v>5073</v>
      </c>
      <c r="C1735" t="b">
        <v>1</v>
      </c>
      <c r="D1735" t="s">
        <v>7257</v>
      </c>
      <c r="E1735" t="s">
        <v>8506</v>
      </c>
      <c r="F1735" t="s">
        <v>8506</v>
      </c>
      <c r="G1735" t="s">
        <v>7274</v>
      </c>
      <c r="H1735" t="s">
        <v>222</v>
      </c>
      <c r="I1735" t="s">
        <v>222</v>
      </c>
      <c r="J1735" t="s">
        <v>222</v>
      </c>
      <c r="K1735" t="s">
        <v>193</v>
      </c>
      <c r="L1735" t="s">
        <v>193</v>
      </c>
      <c r="M1735">
        <f>IF(UPPER(TRIM(Table2[[#This Row],[Status_Clean]]))="CONVERTED",1,0)</f>
        <v>0</v>
      </c>
      <c r="N1735">
        <f>IF(ISNUMBER(MATCH(UPPER(TRIM(Table2[[#This Row],[Status_Clean]])),{"CONTACTED","QUALIFIED","CONVERTED"},0)),1,0)</f>
        <v>0</v>
      </c>
      <c r="O1735" cm="1">
        <f t="array" ref="O1735">_xlfn.SWITCH(UPPER(TRIM(Table2[[#This Row],[Status_Clean]])),"NEW",1,"CONTACTED",2,"QUALIFIED",3,"CONVERTED",4,"LOST",5,99)</f>
        <v>1</v>
      </c>
      <c r="P1735" t="s">
        <v>5006</v>
      </c>
      <c r="Q1735" t="s">
        <v>7518</v>
      </c>
      <c r="R1735" t="s">
        <v>7518</v>
      </c>
      <c r="S1735">
        <v>45378</v>
      </c>
      <c r="T1735" t="s">
        <v>7261</v>
      </c>
      <c r="U1735">
        <v>45378</v>
      </c>
      <c r="V1735" t="s">
        <v>7295</v>
      </c>
      <c r="W1735" t="s">
        <v>7271</v>
      </c>
      <c r="X1735" t="s">
        <v>7284</v>
      </c>
      <c r="Y1735" t="s">
        <v>7272</v>
      </c>
      <c r="Z1735">
        <v>15</v>
      </c>
      <c r="AA1735">
        <v>15</v>
      </c>
      <c r="AB1735" t="str" cm="1">
        <f t="array" ref="AB1735">_xlfn.LET(_xlpm.x,IFERROR(VALUE(Table2[[#This Row],[Response_Time_Hours]]),""),IF(_xlpm.x="","CHECK",_xlfn.IFS(_xlpm.x&lt;=1,"Immediate",_xlpm.x&lt;=6,"Fast",_xlpm.x&lt;=24,"Moderate",_xlpm.x&gt;24,"Delayed")))</f>
        <v>Moderate</v>
      </c>
      <c r="AC1735">
        <v>42</v>
      </c>
      <c r="AD1735" t="str" cm="1">
        <f t="array" ref="AD1735">IF(Table2[[#This Row],[Interaction_Count_Final]]="","N/A",_xlfn.IFS(Table2[[#This Row],[Interaction_Count_Final]]&lt;=2,"Low",Table2[[#This Row],[Interaction_Count_Final]]&lt;=5,"Medium",Table2[[#This Row],[Interaction_Count_Final]]&gt;=6,"High",TRUE,"CHECK"))</f>
        <v>High</v>
      </c>
      <c r="AE1735" t="s">
        <v>7266</v>
      </c>
      <c r="AF1735" t="b">
        <v>1</v>
      </c>
      <c r="AG1735" t="b">
        <v>1</v>
      </c>
      <c r="AH1735">
        <v>2147</v>
      </c>
      <c r="AI1735">
        <v>45378</v>
      </c>
      <c r="AJ1735" t="b">
        <v>1</v>
      </c>
      <c r="AK1735" t="str" cm="1">
        <f t="array" ref="AK1735">_xlfn.LET(
  _xlpm.txt,TRIM(Raw_Data!F1735),
  _xlpm.norm,SUBSTITUTE(SUBSTITUTE(_xlpm.txt,"-","/"),".","/"),
  _xlpm.p,_xlfn.TEXTSPLIT(_xlpm.norm,"/"),
  _xlpm.a,VALUE(INDEX(_xlpm.p,1)),
  _xlpm.b,VALUE(INDEX(_xlpm.p,2)),
  IF(AND(_xlpm.a&lt;=12,_xlpm.b&lt;=12),"REVIEW_AMBIGUOUS","OK")
)</f>
        <v>OK</v>
      </c>
    </row>
    <row r="1736" spans="1:37">
      <c r="A1736" t="s">
        <v>5075</v>
      </c>
      <c r="B1736" t="s">
        <v>5075</v>
      </c>
      <c r="C1736" t="b">
        <v>0</v>
      </c>
      <c r="D1736" t="s">
        <v>7257</v>
      </c>
      <c r="E1736" t="s">
        <v>8507</v>
      </c>
      <c r="F1736" t="s">
        <v>8507</v>
      </c>
      <c r="G1736" t="s">
        <v>7280</v>
      </c>
      <c r="H1736" t="s">
        <v>404</v>
      </c>
      <c r="I1736" t="s">
        <v>404</v>
      </c>
      <c r="J1736" t="s">
        <v>363</v>
      </c>
      <c r="K1736" t="s">
        <v>193</v>
      </c>
      <c r="L1736" t="s">
        <v>193</v>
      </c>
      <c r="M1736">
        <f>IF(UPPER(TRIM(Table2[[#This Row],[Status_Clean]]))="CONVERTED",1,0)</f>
        <v>0</v>
      </c>
      <c r="N1736">
        <f>IF(ISNUMBER(MATCH(UPPER(TRIM(Table2[[#This Row],[Status_Clean]])),{"CONTACTED","QUALIFIED","CONVERTED"},0)),1,0)</f>
        <v>0</v>
      </c>
      <c r="O1736" cm="1">
        <f t="array" ref="O1736">_xlfn.SWITCH(UPPER(TRIM(Table2[[#This Row],[Status_Clean]])),"NEW",1,"CONTACTED",2,"QUALIFIED",3,"CONVERTED",4,"LOST",5,99)</f>
        <v>1</v>
      </c>
      <c r="P1736">
        <v>45312</v>
      </c>
      <c r="Q1736" t="s">
        <v>8508</v>
      </c>
      <c r="R1736" t="s">
        <v>8508</v>
      </c>
      <c r="S1736">
        <v>45312</v>
      </c>
      <c r="T1736" t="s">
        <v>7261</v>
      </c>
      <c r="U1736">
        <v>45312</v>
      </c>
      <c r="V1736" t="s">
        <v>7317</v>
      </c>
      <c r="W1736" t="s">
        <v>7271</v>
      </c>
      <c r="X1736" t="s">
        <v>7284</v>
      </c>
      <c r="Y1736" t="s">
        <v>7293</v>
      </c>
      <c r="Z1736">
        <v>6.3</v>
      </c>
      <c r="AA1736">
        <v>6.3</v>
      </c>
      <c r="AB1736" t="str" cm="1">
        <f t="array" ref="AB1736">_xlfn.LET(_xlpm.x,IFERROR(VALUE(Table2[[#This Row],[Response_Time_Hours]]),""),IF(_xlpm.x="","CHECK",_xlfn.IFS(_xlpm.x&lt;=1,"Immediate",_xlpm.x&lt;=6,"Fast",_xlpm.x&lt;=24,"Moderate",_xlpm.x&gt;24,"Delayed")))</f>
        <v>Moderate</v>
      </c>
      <c r="AC1736">
        <v>6</v>
      </c>
      <c r="AD1736" t="str" cm="1">
        <f t="array" ref="AD1736">IF(Table2[[#This Row],[Interaction_Count_Final]]="","N/A",_xlfn.IFS(Table2[[#This Row],[Interaction_Count_Final]]&lt;=2,"Low",Table2[[#This Row],[Interaction_Count_Final]]&lt;=5,"Medium",Table2[[#This Row],[Interaction_Count_Final]]&gt;=6,"High",TRUE,"CHECK"))</f>
        <v>High</v>
      </c>
      <c r="AE1736" t="s">
        <v>7289</v>
      </c>
      <c r="AF1736" t="b">
        <v>1</v>
      </c>
      <c r="AG1736" t="b">
        <v>1</v>
      </c>
      <c r="AH1736">
        <v>2150</v>
      </c>
      <c r="AI1736">
        <v>45312</v>
      </c>
      <c r="AJ1736" t="b">
        <v>1</v>
      </c>
      <c r="AK1736" t="e" cm="1">
        <f t="array" ref="AK1736">_xlfn.LET(
  _xlpm.txt,TRIM(Raw_Data!F1736),
  _xlpm.norm,SUBSTITUTE(SUBSTITUTE(_xlpm.txt,"-","/"),".","/"),
  _xlpm.p,_xlfn.TEXTSPLIT(_xlpm.norm,"/"),
  _xlpm.a,VALUE(INDEX(_xlpm.p,1)),
  _xlpm.b,VALUE(INDEX(_xlpm.p,2)),
  IF(AND(_xlpm.a&lt;=12,_xlpm.b&lt;=12),"REVIEW_AMBIGUOUS","OK")
)</f>
        <v>#REF!</v>
      </c>
    </row>
    <row r="1737" spans="1:37">
      <c r="A1737" t="s">
        <v>5077</v>
      </c>
      <c r="B1737" t="s">
        <v>5077</v>
      </c>
      <c r="C1737" t="b">
        <v>0</v>
      </c>
      <c r="D1737" t="s">
        <v>7257</v>
      </c>
      <c r="E1737" t="s">
        <v>5078</v>
      </c>
      <c r="F1737" t="s">
        <v>5078</v>
      </c>
      <c r="G1737" t="s">
        <v>7268</v>
      </c>
      <c r="H1737" t="s">
        <v>311</v>
      </c>
      <c r="I1737" t="s">
        <v>311</v>
      </c>
      <c r="J1737" t="s">
        <v>311</v>
      </c>
      <c r="K1737" t="s">
        <v>193</v>
      </c>
      <c r="L1737" t="s">
        <v>193</v>
      </c>
      <c r="M1737">
        <f>IF(UPPER(TRIM(Table2[[#This Row],[Status_Clean]]))="CONVERTED",1,0)</f>
        <v>0</v>
      </c>
      <c r="N1737">
        <f>IF(ISNUMBER(MATCH(UPPER(TRIM(Table2[[#This Row],[Status_Clean]])),{"CONTACTED","QUALIFIED","CONVERTED"},0)),1,0)</f>
        <v>0</v>
      </c>
      <c r="O1737" cm="1">
        <f t="array" ref="O1737">_xlfn.SWITCH(UPPER(TRIM(Table2[[#This Row],[Status_Clean]])),"NEW",1,"CONTACTED",2,"QUALIFIED",3,"CONVERTED",4,"LOST",5,99)</f>
        <v>1</v>
      </c>
      <c r="P1737" t="s">
        <v>1564</v>
      </c>
      <c r="Q1737" t="s">
        <v>7723</v>
      </c>
      <c r="R1737" t="s">
        <v>7723</v>
      </c>
      <c r="S1737">
        <v>45524</v>
      </c>
      <c r="T1737" t="s">
        <v>7261</v>
      </c>
      <c r="U1737">
        <v>45524</v>
      </c>
      <c r="V1737" t="s">
        <v>7310</v>
      </c>
      <c r="W1737" t="s">
        <v>7271</v>
      </c>
      <c r="X1737" t="s">
        <v>7288</v>
      </c>
      <c r="Y1737" t="s">
        <v>7265</v>
      </c>
      <c r="Z1737" t="s">
        <v>887</v>
      </c>
      <c r="AA1737">
        <v>26.400000000000002</v>
      </c>
      <c r="AB1737" t="str" cm="1">
        <f t="array" ref="AB1737">_xlfn.LET(_xlpm.x,IFERROR(VALUE(Table2[[#This Row],[Response_Time_Hours]]),""),IF(_xlpm.x="","CHECK",_xlfn.IFS(_xlpm.x&lt;=1,"Immediate",_xlpm.x&lt;=6,"Fast",_xlpm.x&lt;=24,"Moderate",_xlpm.x&gt;24,"Delayed")))</f>
        <v>Delayed</v>
      </c>
      <c r="AC1737">
        <v>39</v>
      </c>
      <c r="AD1737" t="str" cm="1">
        <f t="array" ref="AD1737">IF(Table2[[#This Row],[Interaction_Count_Final]]="","N/A",_xlfn.IFS(Table2[[#This Row],[Interaction_Count_Final]]&lt;=2,"Low",Table2[[#This Row],[Interaction_Count_Final]]&lt;=5,"Medium",Table2[[#This Row],[Interaction_Count_Final]]&gt;=6,"High",TRUE,"CHECK"))</f>
        <v>High</v>
      </c>
      <c r="AE1737" t="s">
        <v>7289</v>
      </c>
      <c r="AF1737" t="b">
        <v>1</v>
      </c>
      <c r="AG1737" t="b">
        <v>1</v>
      </c>
      <c r="AH1737">
        <v>2151</v>
      </c>
      <c r="AI1737">
        <v>45524</v>
      </c>
      <c r="AJ1737" t="b">
        <v>1</v>
      </c>
      <c r="AK1737" t="e" cm="1">
        <f t="array" ref="AK1737">_xlfn.LET(
  _xlpm.txt,TRIM(Raw_Data!F1737),
  _xlpm.norm,SUBSTITUTE(SUBSTITUTE(_xlpm.txt,"-","/"),".","/"),
  _xlpm.p,_xlfn.TEXTSPLIT(_xlpm.norm,"/"),
  _xlpm.a,VALUE(INDEX(_xlpm.p,1)),
  _xlpm.b,VALUE(INDEX(_xlpm.p,2)),
  IF(AND(_xlpm.a&lt;=12,_xlpm.b&lt;=12),"REVIEW_AMBIGUOUS","OK")
)</f>
        <v>#REF!</v>
      </c>
    </row>
    <row r="1738" spans="1:37">
      <c r="A1738" t="s">
        <v>5079</v>
      </c>
      <c r="B1738" t="s">
        <v>5079</v>
      </c>
      <c r="C1738" t="b">
        <v>1</v>
      </c>
      <c r="D1738" t="s">
        <v>7257</v>
      </c>
      <c r="E1738" t="s">
        <v>5080</v>
      </c>
      <c r="F1738" t="s">
        <v>5080</v>
      </c>
      <c r="G1738" t="s">
        <v>7258</v>
      </c>
      <c r="H1738" t="s">
        <v>222</v>
      </c>
      <c r="I1738" t="s">
        <v>222</v>
      </c>
      <c r="J1738" t="s">
        <v>222</v>
      </c>
      <c r="K1738" t="s">
        <v>7319</v>
      </c>
      <c r="L1738" t="s">
        <v>71</v>
      </c>
      <c r="M1738">
        <f>IF(UPPER(TRIM(Table2[[#This Row],[Status_Clean]]))="CONVERTED",1,0)</f>
        <v>0</v>
      </c>
      <c r="N1738">
        <f>IF(ISNUMBER(MATCH(UPPER(TRIM(Table2[[#This Row],[Status_Clean]])),{"CONTACTED","QUALIFIED","CONVERTED"},0)),1,0)</f>
        <v>1</v>
      </c>
      <c r="O1738" cm="1">
        <f t="array" ref="O1738">_xlfn.SWITCH(UPPER(TRIM(Table2[[#This Row],[Status_Clean]])),"NEW",1,"CONTACTED",2,"QUALIFIED",3,"CONVERTED",4,"LOST",5,99)</f>
        <v>3</v>
      </c>
      <c r="P1738">
        <v>45034</v>
      </c>
      <c r="Q1738" t="s">
        <v>8509</v>
      </c>
      <c r="R1738" t="s">
        <v>8509</v>
      </c>
      <c r="S1738">
        <v>45034</v>
      </c>
      <c r="T1738" t="s">
        <v>7261</v>
      </c>
      <c r="U1738">
        <v>45034</v>
      </c>
      <c r="V1738" t="s">
        <v>7297</v>
      </c>
      <c r="W1738" t="s">
        <v>7263</v>
      </c>
      <c r="X1738" t="s">
        <v>7277</v>
      </c>
      <c r="Y1738" t="s">
        <v>7265</v>
      </c>
      <c r="Z1738" t="s">
        <v>5081</v>
      </c>
      <c r="AA1738">
        <v>15.2</v>
      </c>
      <c r="AB1738" t="str" cm="1">
        <f t="array" ref="AB1738">_xlfn.LET(_xlpm.x,IFERROR(VALUE(Table2[[#This Row],[Response_Time_Hours]]),""),IF(_xlpm.x="","CHECK",_xlfn.IFS(_xlpm.x&lt;=1,"Immediate",_xlpm.x&lt;=6,"Fast",_xlpm.x&lt;=24,"Moderate",_xlpm.x&gt;24,"Delayed")))</f>
        <v>Moderate</v>
      </c>
      <c r="AC1738">
        <v>19</v>
      </c>
      <c r="AD1738" t="str" cm="1">
        <f t="array" ref="AD1738">IF(Table2[[#This Row],[Interaction_Count_Final]]="","N/A",_xlfn.IFS(Table2[[#This Row],[Interaction_Count_Final]]&lt;=2,"Low",Table2[[#This Row],[Interaction_Count_Final]]&lt;=5,"Medium",Table2[[#This Row],[Interaction_Count_Final]]&gt;=6,"High",TRUE,"CHECK"))</f>
        <v>High</v>
      </c>
      <c r="AE1738" t="s">
        <v>7266</v>
      </c>
      <c r="AF1738" t="b">
        <v>1</v>
      </c>
      <c r="AG1738" t="b">
        <v>1</v>
      </c>
      <c r="AH1738">
        <v>2152</v>
      </c>
      <c r="AI1738">
        <v>45034</v>
      </c>
      <c r="AJ1738" t="b">
        <v>1</v>
      </c>
      <c r="AK1738" t="e" cm="1">
        <f t="array" ref="AK1738">_xlfn.LET(
  _xlpm.txt,TRIM(Raw_Data!F1738),
  _xlpm.norm,SUBSTITUTE(SUBSTITUTE(_xlpm.txt,"-","/"),".","/"),
  _xlpm.p,_xlfn.TEXTSPLIT(_xlpm.norm,"/"),
  _xlpm.a,VALUE(INDEX(_xlpm.p,1)),
  _xlpm.b,VALUE(INDEX(_xlpm.p,2)),
  IF(AND(_xlpm.a&lt;=12,_xlpm.b&lt;=12),"REVIEW_AMBIGUOUS","OK")
)</f>
        <v>#REF!</v>
      </c>
    </row>
    <row r="1739" spans="1:37">
      <c r="A1739" t="s">
        <v>5082</v>
      </c>
      <c r="B1739" t="s">
        <v>5082</v>
      </c>
      <c r="C1739" t="b">
        <v>0</v>
      </c>
      <c r="D1739" t="s">
        <v>7257</v>
      </c>
      <c r="E1739" t="s">
        <v>5083</v>
      </c>
      <c r="F1739" t="s">
        <v>5083</v>
      </c>
      <c r="G1739" t="s">
        <v>7303</v>
      </c>
      <c r="H1739" t="s">
        <v>1876</v>
      </c>
      <c r="I1739" t="s">
        <v>1876</v>
      </c>
      <c r="J1739" t="s">
        <v>69</v>
      </c>
      <c r="K1739" t="s">
        <v>71</v>
      </c>
      <c r="L1739" t="s">
        <v>71</v>
      </c>
      <c r="M1739">
        <f>IF(UPPER(TRIM(Table2[[#This Row],[Status_Clean]]))="CONVERTED",1,0)</f>
        <v>0</v>
      </c>
      <c r="N1739">
        <f>IF(ISNUMBER(MATCH(UPPER(TRIM(Table2[[#This Row],[Status_Clean]])),{"CONTACTED","QUALIFIED","CONVERTED"},0)),1,0)</f>
        <v>1</v>
      </c>
      <c r="O1739" cm="1">
        <f t="array" ref="O1739">_xlfn.SWITCH(UPPER(TRIM(Table2[[#This Row],[Status_Clean]])),"NEW",1,"CONTACTED",2,"QUALIFIED",3,"CONVERTED",4,"LOST",5,99)</f>
        <v>3</v>
      </c>
      <c r="P1739">
        <v>45028</v>
      </c>
      <c r="Q1739" t="s">
        <v>8510</v>
      </c>
      <c r="R1739" t="s">
        <v>8510</v>
      </c>
      <c r="S1739">
        <v>45028</v>
      </c>
      <c r="T1739" t="s">
        <v>7261</v>
      </c>
      <c r="U1739">
        <v>45028</v>
      </c>
      <c r="V1739" t="s">
        <v>7297</v>
      </c>
      <c r="W1739" t="s">
        <v>7263</v>
      </c>
      <c r="X1739" t="s">
        <v>7277</v>
      </c>
      <c r="Y1739" t="s">
        <v>7272</v>
      </c>
      <c r="Z1739">
        <v>16.8</v>
      </c>
      <c r="AA1739">
        <v>16.8</v>
      </c>
      <c r="AB1739" t="str" cm="1">
        <f t="array" ref="AB1739">_xlfn.LET(_xlpm.x,IFERROR(VALUE(Table2[[#This Row],[Response_Time_Hours]]),""),IF(_xlpm.x="","CHECK",_xlfn.IFS(_xlpm.x&lt;=1,"Immediate",_xlpm.x&lt;=6,"Fast",_xlpm.x&lt;=24,"Moderate",_xlpm.x&gt;24,"Delayed")))</f>
        <v>Moderate</v>
      </c>
      <c r="AC1739">
        <v>5</v>
      </c>
      <c r="AD1739" t="str" cm="1">
        <f t="array" ref="AD1739">IF(Table2[[#This Row],[Interaction_Count_Final]]="","N/A",_xlfn.IFS(Table2[[#This Row],[Interaction_Count_Final]]&lt;=2,"Low",Table2[[#This Row],[Interaction_Count_Final]]&lt;=5,"Medium",Table2[[#This Row],[Interaction_Count_Final]]&gt;=6,"High",TRUE,"CHECK"))</f>
        <v>Medium</v>
      </c>
      <c r="AE1739" t="s">
        <v>7273</v>
      </c>
      <c r="AF1739" t="b">
        <v>1</v>
      </c>
      <c r="AG1739" t="b">
        <v>1</v>
      </c>
      <c r="AH1739">
        <v>2153</v>
      </c>
      <c r="AI1739">
        <v>45028</v>
      </c>
      <c r="AJ1739" t="b">
        <v>1</v>
      </c>
      <c r="AK1739" t="e" cm="1">
        <f t="array" ref="AK1739">_xlfn.LET(
  _xlpm.txt,TRIM(Raw_Data!F1739),
  _xlpm.norm,SUBSTITUTE(SUBSTITUTE(_xlpm.txt,"-","/"),".","/"),
  _xlpm.p,_xlfn.TEXTSPLIT(_xlpm.norm,"/"),
  _xlpm.a,VALUE(INDEX(_xlpm.p,1)),
  _xlpm.b,VALUE(INDEX(_xlpm.p,2)),
  IF(AND(_xlpm.a&lt;=12,_xlpm.b&lt;=12),"REVIEW_AMBIGUOUS","OK")
)</f>
        <v>#REF!</v>
      </c>
    </row>
    <row r="1740" spans="1:37">
      <c r="A1740" t="s">
        <v>5084</v>
      </c>
      <c r="B1740" t="s">
        <v>5084</v>
      </c>
      <c r="C1740" t="b">
        <v>1</v>
      </c>
      <c r="D1740" t="s">
        <v>7257</v>
      </c>
      <c r="E1740" t="s">
        <v>5085</v>
      </c>
      <c r="F1740" t="s">
        <v>5085</v>
      </c>
      <c r="G1740" t="s">
        <v>7268</v>
      </c>
      <c r="H1740" t="s">
        <v>254</v>
      </c>
      <c r="I1740" t="s">
        <v>254</v>
      </c>
      <c r="J1740" t="s">
        <v>254</v>
      </c>
      <c r="K1740" t="s">
        <v>173</v>
      </c>
      <c r="L1740" t="s">
        <v>173</v>
      </c>
      <c r="M1740">
        <f>IF(UPPER(TRIM(Table2[[#This Row],[Status_Clean]]))="CONVERTED",1,0)</f>
        <v>0</v>
      </c>
      <c r="N1740">
        <f>IF(ISNUMBER(MATCH(UPPER(TRIM(Table2[[#This Row],[Status_Clean]])),{"CONTACTED","QUALIFIED","CONVERTED"},0)),1,0)</f>
        <v>0</v>
      </c>
      <c r="O1740" cm="1">
        <f t="array" ref="O1740">_xlfn.SWITCH(UPPER(TRIM(Table2[[#This Row],[Status_Clean]])),"NEW",1,"CONTACTED",2,"QUALIFIED",3,"CONVERTED",4,"LOST",5,99)</f>
        <v>5</v>
      </c>
      <c r="P1740" t="s">
        <v>5086</v>
      </c>
      <c r="Q1740" t="s">
        <v>5086</v>
      </c>
      <c r="R1740" t="s">
        <v>5086</v>
      </c>
      <c r="S1740">
        <v>44947</v>
      </c>
      <c r="T1740" t="s">
        <v>7261</v>
      </c>
      <c r="U1740">
        <v>44947</v>
      </c>
      <c r="V1740" t="s">
        <v>7317</v>
      </c>
      <c r="W1740" t="s">
        <v>7263</v>
      </c>
      <c r="X1740" t="s">
        <v>7284</v>
      </c>
      <c r="Y1740" t="s">
        <v>7278</v>
      </c>
      <c r="Z1740" t="s">
        <v>5087</v>
      </c>
      <c r="AA1740">
        <v>30</v>
      </c>
      <c r="AB1740" t="str" cm="1">
        <f t="array" ref="AB1740">_xlfn.LET(_xlpm.x,IFERROR(VALUE(Table2[[#This Row],[Response_Time_Hours]]),""),IF(_xlpm.x="","CHECK",_xlfn.IFS(_xlpm.x&lt;=1,"Immediate",_xlpm.x&lt;=6,"Fast",_xlpm.x&lt;=24,"Moderate",_xlpm.x&gt;24,"Delayed")))</f>
        <v>Delayed</v>
      </c>
      <c r="AC1740">
        <v>2</v>
      </c>
      <c r="AD1740" t="str" cm="1">
        <f t="array" ref="AD1740">IF(Table2[[#This Row],[Interaction_Count_Final]]="","N/A",_xlfn.IFS(Table2[[#This Row],[Interaction_Count_Final]]&lt;=2,"Low",Table2[[#This Row],[Interaction_Count_Final]]&lt;=5,"Medium",Table2[[#This Row],[Interaction_Count_Final]]&gt;=6,"High",TRUE,"CHECK"))</f>
        <v>Low</v>
      </c>
      <c r="AE1740" t="s">
        <v>7273</v>
      </c>
      <c r="AF1740" t="b">
        <v>1</v>
      </c>
      <c r="AG1740" t="b">
        <v>1</v>
      </c>
      <c r="AH1740">
        <v>2154</v>
      </c>
      <c r="AI1740">
        <v>44947</v>
      </c>
      <c r="AJ1740" t="b">
        <v>1</v>
      </c>
      <c r="AK1740" t="str" cm="1">
        <f t="array" ref="AK1740">_xlfn.LET(
  _xlpm.txt,TRIM(Raw_Data!F1740),
  _xlpm.norm,SUBSTITUTE(SUBSTITUTE(_xlpm.txt,"-","/"),".","/"),
  _xlpm.p,_xlfn.TEXTSPLIT(_xlpm.norm,"/"),
  _xlpm.a,VALUE(INDEX(_xlpm.p,1)),
  _xlpm.b,VALUE(INDEX(_xlpm.p,2)),
  IF(AND(_xlpm.a&lt;=12,_xlpm.b&lt;=12),"REVIEW_AMBIGUOUS","OK")
)</f>
        <v>OK</v>
      </c>
    </row>
    <row r="1741" spans="1:37">
      <c r="A1741" t="s">
        <v>5088</v>
      </c>
      <c r="B1741" t="s">
        <v>5088</v>
      </c>
      <c r="C1741" t="b">
        <v>0</v>
      </c>
      <c r="D1741" t="s">
        <v>7257</v>
      </c>
      <c r="E1741" t="s">
        <v>8511</v>
      </c>
      <c r="F1741" t="s">
        <v>8511</v>
      </c>
      <c r="G1741" t="s">
        <v>7303</v>
      </c>
      <c r="H1741" t="s">
        <v>397</v>
      </c>
      <c r="I1741" t="s">
        <v>397</v>
      </c>
      <c r="J1741" t="s">
        <v>792</v>
      </c>
      <c r="K1741" t="s">
        <v>71</v>
      </c>
      <c r="L1741" t="s">
        <v>71</v>
      </c>
      <c r="M1741">
        <f>IF(UPPER(TRIM(Table2[[#This Row],[Status_Clean]]))="CONVERTED",1,0)</f>
        <v>0</v>
      </c>
      <c r="N1741">
        <f>IF(ISNUMBER(MATCH(UPPER(TRIM(Table2[[#This Row],[Status_Clean]])),{"CONTACTED","QUALIFIED","CONVERTED"},0)),1,0)</f>
        <v>1</v>
      </c>
      <c r="O1741" cm="1">
        <f t="array" ref="O1741">_xlfn.SWITCH(UPPER(TRIM(Table2[[#This Row],[Status_Clean]])),"NEW",1,"CONTACTED",2,"QUALIFIED",3,"CONVERTED",4,"LOST",5,99)</f>
        <v>3</v>
      </c>
      <c r="P1741">
        <v>45274</v>
      </c>
      <c r="Q1741" t="s">
        <v>7383</v>
      </c>
      <c r="R1741" t="s">
        <v>7383</v>
      </c>
      <c r="S1741">
        <v>45274</v>
      </c>
      <c r="T1741" t="s">
        <v>7261</v>
      </c>
      <c r="U1741">
        <v>45274</v>
      </c>
      <c r="V1741" t="s">
        <v>7262</v>
      </c>
      <c r="W1741" t="s">
        <v>7263</v>
      </c>
      <c r="X1741" t="s">
        <v>7264</v>
      </c>
      <c r="Y1741" t="s">
        <v>7285</v>
      </c>
      <c r="Z1741" t="s">
        <v>5090</v>
      </c>
      <c r="AA1741">
        <v>63.2</v>
      </c>
      <c r="AB1741" t="str" cm="1">
        <f t="array" ref="AB1741">_xlfn.LET(_xlpm.x,IFERROR(VALUE(Table2[[#This Row],[Response_Time_Hours]]),""),IF(_xlpm.x="","CHECK",_xlfn.IFS(_xlpm.x&lt;=1,"Immediate",_xlpm.x&lt;=6,"Fast",_xlpm.x&lt;=24,"Moderate",_xlpm.x&gt;24,"Delayed")))</f>
        <v>Delayed</v>
      </c>
      <c r="AC1741">
        <v>27</v>
      </c>
      <c r="AD1741" t="str" cm="1">
        <f t="array" ref="AD1741">IF(Table2[[#This Row],[Interaction_Count_Final]]="","N/A",_xlfn.IFS(Table2[[#This Row],[Interaction_Count_Final]]&lt;=2,"Low",Table2[[#This Row],[Interaction_Count_Final]]&lt;=5,"Medium",Table2[[#This Row],[Interaction_Count_Final]]&gt;=6,"High",TRUE,"CHECK"))</f>
        <v>High</v>
      </c>
      <c r="AE1741" t="s">
        <v>7266</v>
      </c>
      <c r="AF1741" t="b">
        <v>1</v>
      </c>
      <c r="AG1741" t="b">
        <v>1</v>
      </c>
      <c r="AH1741">
        <v>2155</v>
      </c>
      <c r="AI1741">
        <v>45274</v>
      </c>
      <c r="AJ1741" t="b">
        <v>1</v>
      </c>
      <c r="AK1741" t="e" cm="1">
        <f t="array" ref="AK1741">_xlfn.LET(
  _xlpm.txt,TRIM(Raw_Data!F1741),
  _xlpm.norm,SUBSTITUTE(SUBSTITUTE(_xlpm.txt,"-","/"),".","/"),
  _xlpm.p,_xlfn.TEXTSPLIT(_xlpm.norm,"/"),
  _xlpm.a,VALUE(INDEX(_xlpm.p,1)),
  _xlpm.b,VALUE(INDEX(_xlpm.p,2)),
  IF(AND(_xlpm.a&lt;=12,_xlpm.b&lt;=12),"REVIEW_AMBIGUOUS","OK")
)</f>
        <v>#REF!</v>
      </c>
    </row>
    <row r="1742" spans="1:37">
      <c r="A1742" t="s">
        <v>5091</v>
      </c>
      <c r="B1742" t="s">
        <v>5091</v>
      </c>
      <c r="C1742" t="b">
        <v>0</v>
      </c>
      <c r="D1742" t="s">
        <v>7257</v>
      </c>
      <c r="E1742" t="s">
        <v>5092</v>
      </c>
      <c r="F1742" t="s">
        <v>5092</v>
      </c>
      <c r="G1742" t="s">
        <v>7268</v>
      </c>
      <c r="H1742" t="s">
        <v>359</v>
      </c>
      <c r="I1742" t="s">
        <v>359</v>
      </c>
      <c r="J1742" t="s">
        <v>473</v>
      </c>
      <c r="K1742" t="s">
        <v>7365</v>
      </c>
      <c r="L1742" t="s">
        <v>250</v>
      </c>
      <c r="M1742">
        <f>IF(UPPER(TRIM(Table2[[#This Row],[Status_Clean]]))="CONVERTED",1,0)</f>
        <v>1</v>
      </c>
      <c r="N1742">
        <f>IF(ISNUMBER(MATCH(UPPER(TRIM(Table2[[#This Row],[Status_Clean]])),{"CONTACTED","QUALIFIED","CONVERTED"},0)),1,0)</f>
        <v>1</v>
      </c>
      <c r="O1742" cm="1">
        <f t="array" ref="O1742">_xlfn.SWITCH(UPPER(TRIM(Table2[[#This Row],[Status_Clean]])),"NEW",1,"CONTACTED",2,"QUALIFIED",3,"CONVERTED",4,"LOST",5,99)</f>
        <v>4</v>
      </c>
      <c r="P1742">
        <v>44985</v>
      </c>
      <c r="Q1742" t="s">
        <v>8224</v>
      </c>
      <c r="R1742" t="s">
        <v>8224</v>
      </c>
      <c r="S1742">
        <v>44985</v>
      </c>
      <c r="T1742" t="s">
        <v>7261</v>
      </c>
      <c r="U1742">
        <v>44985</v>
      </c>
      <c r="V1742" t="s">
        <v>7283</v>
      </c>
      <c r="W1742" t="s">
        <v>7263</v>
      </c>
      <c r="X1742" t="s">
        <v>7284</v>
      </c>
      <c r="Y1742" t="s">
        <v>7265</v>
      </c>
      <c r="Z1742" t="s">
        <v>5093</v>
      </c>
      <c r="AA1742">
        <v>7.7</v>
      </c>
      <c r="AB1742" t="str" cm="1">
        <f t="array" ref="AB1742">_xlfn.LET(_xlpm.x,IFERROR(VALUE(Table2[[#This Row],[Response_Time_Hours]]),""),IF(_xlpm.x="","CHECK",_xlfn.IFS(_xlpm.x&lt;=1,"Immediate",_xlpm.x&lt;=6,"Fast",_xlpm.x&lt;=24,"Moderate",_xlpm.x&gt;24,"Delayed")))</f>
        <v>Moderate</v>
      </c>
      <c r="AC1742">
        <v>26</v>
      </c>
      <c r="AD1742" t="str" cm="1">
        <f t="array" ref="AD1742">IF(Table2[[#This Row],[Interaction_Count_Final]]="","N/A",_xlfn.IFS(Table2[[#This Row],[Interaction_Count_Final]]&lt;=2,"Low",Table2[[#This Row],[Interaction_Count_Final]]&lt;=5,"Medium",Table2[[#This Row],[Interaction_Count_Final]]&gt;=6,"High",TRUE,"CHECK"))</f>
        <v>High</v>
      </c>
      <c r="AE1742" t="s">
        <v>7266</v>
      </c>
      <c r="AF1742" t="b">
        <v>1</v>
      </c>
      <c r="AG1742" t="b">
        <v>1</v>
      </c>
      <c r="AH1742">
        <v>2156</v>
      </c>
      <c r="AI1742">
        <v>44985</v>
      </c>
      <c r="AJ1742" t="b">
        <v>1</v>
      </c>
      <c r="AK1742" t="e" cm="1">
        <f t="array" ref="AK1742">_xlfn.LET(
  _xlpm.txt,TRIM(Raw_Data!F1742),
  _xlpm.norm,SUBSTITUTE(SUBSTITUTE(_xlpm.txt,"-","/"),".","/"),
  _xlpm.p,_xlfn.TEXTSPLIT(_xlpm.norm,"/"),
  _xlpm.a,VALUE(INDEX(_xlpm.p,1)),
  _xlpm.b,VALUE(INDEX(_xlpm.p,2)),
  IF(AND(_xlpm.a&lt;=12,_xlpm.b&lt;=12),"REVIEW_AMBIGUOUS","OK")
)</f>
        <v>#REF!</v>
      </c>
    </row>
    <row r="1743" spans="1:37">
      <c r="A1743" t="s">
        <v>5094</v>
      </c>
      <c r="B1743" t="s">
        <v>5094</v>
      </c>
      <c r="C1743" t="b">
        <v>0</v>
      </c>
      <c r="D1743" t="s">
        <v>7257</v>
      </c>
      <c r="E1743" t="s">
        <v>5095</v>
      </c>
      <c r="F1743" t="s">
        <v>5095</v>
      </c>
      <c r="G1743" t="s">
        <v>7280</v>
      </c>
      <c r="H1743" t="s">
        <v>222</v>
      </c>
      <c r="I1743" t="s">
        <v>222</v>
      </c>
      <c r="J1743" t="s">
        <v>222</v>
      </c>
      <c r="K1743" t="s">
        <v>193</v>
      </c>
      <c r="L1743" t="s">
        <v>193</v>
      </c>
      <c r="M1743">
        <f>IF(UPPER(TRIM(Table2[[#This Row],[Status_Clean]]))="CONVERTED",1,0)</f>
        <v>0</v>
      </c>
      <c r="N1743">
        <f>IF(ISNUMBER(MATCH(UPPER(TRIM(Table2[[#This Row],[Status_Clean]])),{"CONTACTED","QUALIFIED","CONVERTED"},0)),1,0)</f>
        <v>0</v>
      </c>
      <c r="O1743" cm="1">
        <f t="array" ref="O1743">_xlfn.SWITCH(UPPER(TRIM(Table2[[#This Row],[Status_Clean]])),"NEW",1,"CONTACTED",2,"QUALIFIED",3,"CONVERTED",4,"LOST",5,99)</f>
        <v>1</v>
      </c>
      <c r="P1743" t="s">
        <v>5096</v>
      </c>
      <c r="Q1743" t="s">
        <v>8512</v>
      </c>
      <c r="R1743" t="s">
        <v>8512</v>
      </c>
      <c r="S1743">
        <v>45102</v>
      </c>
      <c r="T1743" t="s">
        <v>7261</v>
      </c>
      <c r="U1743">
        <v>45102</v>
      </c>
      <c r="V1743" t="s">
        <v>7276</v>
      </c>
      <c r="W1743" t="s">
        <v>7263</v>
      </c>
      <c r="X1743" t="s">
        <v>7277</v>
      </c>
      <c r="Y1743" t="s">
        <v>7293</v>
      </c>
      <c r="Z1743">
        <v>60</v>
      </c>
      <c r="AA1743">
        <v>60</v>
      </c>
      <c r="AB1743" t="str" cm="1">
        <f t="array" ref="AB1743">_xlfn.LET(_xlpm.x,IFERROR(VALUE(Table2[[#This Row],[Response_Time_Hours]]),""),IF(_xlpm.x="","CHECK",_xlfn.IFS(_xlpm.x&lt;=1,"Immediate",_xlpm.x&lt;=6,"Fast",_xlpm.x&lt;=24,"Moderate",_xlpm.x&gt;24,"Delayed")))</f>
        <v>Delayed</v>
      </c>
      <c r="AC1743">
        <v>2</v>
      </c>
      <c r="AD1743" t="str" cm="1">
        <f t="array" ref="AD1743">IF(Table2[[#This Row],[Interaction_Count_Final]]="","N/A",_xlfn.IFS(Table2[[#This Row],[Interaction_Count_Final]]&lt;=2,"Low",Table2[[#This Row],[Interaction_Count_Final]]&lt;=5,"Medium",Table2[[#This Row],[Interaction_Count_Final]]&gt;=6,"High",TRUE,"CHECK"))</f>
        <v>Low</v>
      </c>
      <c r="AE1743" t="s">
        <v>7289</v>
      </c>
      <c r="AF1743" t="b">
        <v>1</v>
      </c>
      <c r="AG1743" t="b">
        <v>1</v>
      </c>
      <c r="AH1743">
        <v>2157</v>
      </c>
      <c r="AI1743">
        <v>45102</v>
      </c>
      <c r="AJ1743" t="b">
        <v>1</v>
      </c>
      <c r="AK1743" t="str" cm="1">
        <f t="array" ref="AK1743">_xlfn.LET(
  _xlpm.txt,TRIM(Raw_Data!F1743),
  _xlpm.norm,SUBSTITUTE(SUBSTITUTE(_xlpm.txt,"-","/"),".","/"),
  _xlpm.p,_xlfn.TEXTSPLIT(_xlpm.norm,"/"),
  _xlpm.a,VALUE(INDEX(_xlpm.p,1)),
  _xlpm.b,VALUE(INDEX(_xlpm.p,2)),
  IF(AND(_xlpm.a&lt;=12,_xlpm.b&lt;=12),"REVIEW_AMBIGUOUS","OK")
)</f>
        <v>OK</v>
      </c>
    </row>
    <row r="1744" spans="1:37">
      <c r="A1744" t="s">
        <v>5097</v>
      </c>
      <c r="B1744" t="s">
        <v>5097</v>
      </c>
      <c r="C1744" t="b">
        <v>1</v>
      </c>
      <c r="D1744" t="s">
        <v>7257</v>
      </c>
      <c r="E1744" t="s">
        <v>8513</v>
      </c>
      <c r="F1744" t="s">
        <v>8513</v>
      </c>
      <c r="G1744" t="s">
        <v>7268</v>
      </c>
      <c r="H1744" t="s">
        <v>222</v>
      </c>
      <c r="I1744" t="s">
        <v>222</v>
      </c>
      <c r="J1744" t="s">
        <v>222</v>
      </c>
      <c r="K1744" t="s">
        <v>250</v>
      </c>
      <c r="L1744" t="s">
        <v>250</v>
      </c>
      <c r="M1744">
        <f>IF(UPPER(TRIM(Table2[[#This Row],[Status_Clean]]))="CONVERTED",1,0)</f>
        <v>1</v>
      </c>
      <c r="N1744">
        <f>IF(ISNUMBER(MATCH(UPPER(TRIM(Table2[[#This Row],[Status_Clean]])),{"CONTACTED","QUALIFIED","CONVERTED"},0)),1,0)</f>
        <v>1</v>
      </c>
      <c r="O1744" cm="1">
        <f t="array" ref="O1744">_xlfn.SWITCH(UPPER(TRIM(Table2[[#This Row],[Status_Clean]])),"NEW",1,"CONTACTED",2,"QUALIFIED",3,"CONVERTED",4,"LOST",5,99)</f>
        <v>4</v>
      </c>
      <c r="P1744">
        <v>45117</v>
      </c>
      <c r="Q1744" t="s">
        <v>8514</v>
      </c>
      <c r="R1744" t="s">
        <v>8514</v>
      </c>
      <c r="S1744">
        <v>45117</v>
      </c>
      <c r="T1744" t="s">
        <v>7261</v>
      </c>
      <c r="U1744">
        <v>45117</v>
      </c>
      <c r="V1744" t="s">
        <v>7305</v>
      </c>
      <c r="W1744" t="s">
        <v>7263</v>
      </c>
      <c r="X1744" t="s">
        <v>7288</v>
      </c>
      <c r="Y1744" t="s">
        <v>7298</v>
      </c>
      <c r="Z1744">
        <v>71</v>
      </c>
      <c r="AA1744">
        <v>71</v>
      </c>
      <c r="AB1744" t="str" cm="1">
        <f t="array" ref="AB1744">_xlfn.LET(_xlpm.x,IFERROR(VALUE(Table2[[#This Row],[Response_Time_Hours]]),""),IF(_xlpm.x="","CHECK",_xlfn.IFS(_xlpm.x&lt;=1,"Immediate",_xlpm.x&lt;=6,"Fast",_xlpm.x&lt;=24,"Moderate",_xlpm.x&gt;24,"Delayed")))</f>
        <v>Delayed</v>
      </c>
      <c r="AC1744">
        <v>33</v>
      </c>
      <c r="AD1744" t="str" cm="1">
        <f t="array" ref="AD1744">IF(Table2[[#This Row],[Interaction_Count_Final]]="","N/A",_xlfn.IFS(Table2[[#This Row],[Interaction_Count_Final]]&lt;=2,"Low",Table2[[#This Row],[Interaction_Count_Final]]&lt;=5,"Medium",Table2[[#This Row],[Interaction_Count_Final]]&gt;=6,"High",TRUE,"CHECK"))</f>
        <v>High</v>
      </c>
      <c r="AE1744" t="s">
        <v>7289</v>
      </c>
      <c r="AF1744" t="b">
        <v>1</v>
      </c>
      <c r="AG1744" t="b">
        <v>1</v>
      </c>
      <c r="AH1744">
        <v>2158</v>
      </c>
      <c r="AI1744">
        <v>45117</v>
      </c>
      <c r="AJ1744" t="b">
        <v>1</v>
      </c>
      <c r="AK1744" t="e" cm="1">
        <f t="array" ref="AK1744">_xlfn.LET(
  _xlpm.txt,TRIM(Raw_Data!F1744),
  _xlpm.norm,SUBSTITUTE(SUBSTITUTE(_xlpm.txt,"-","/"),".","/"),
  _xlpm.p,_xlfn.TEXTSPLIT(_xlpm.norm,"/"),
  _xlpm.a,VALUE(INDEX(_xlpm.p,1)),
  _xlpm.b,VALUE(INDEX(_xlpm.p,2)),
  IF(AND(_xlpm.a&lt;=12,_xlpm.b&lt;=12),"REVIEW_AMBIGUOUS","OK")
)</f>
        <v>#REF!</v>
      </c>
    </row>
    <row r="1745" spans="1:37">
      <c r="A1745" t="s">
        <v>5099</v>
      </c>
      <c r="B1745" t="s">
        <v>5099</v>
      </c>
      <c r="C1745" t="b">
        <v>1</v>
      </c>
      <c r="D1745" t="s">
        <v>7257</v>
      </c>
      <c r="E1745" t="s">
        <v>5100</v>
      </c>
      <c r="F1745" t="s">
        <v>5100</v>
      </c>
      <c r="G1745" t="s">
        <v>7268</v>
      </c>
      <c r="H1745" t="s">
        <v>222</v>
      </c>
      <c r="I1745" t="s">
        <v>222</v>
      </c>
      <c r="J1745" t="s">
        <v>222</v>
      </c>
      <c r="K1745" t="s">
        <v>125</v>
      </c>
      <c r="L1745" t="s">
        <v>125</v>
      </c>
      <c r="M1745">
        <f>IF(UPPER(TRIM(Table2[[#This Row],[Status_Clean]]))="CONVERTED",1,0)</f>
        <v>0</v>
      </c>
      <c r="N1745">
        <f>IF(ISNUMBER(MATCH(UPPER(TRIM(Table2[[#This Row],[Status_Clean]])),{"CONTACTED","QUALIFIED","CONVERTED"},0)),1,0)</f>
        <v>1</v>
      </c>
      <c r="O1745" cm="1">
        <f t="array" ref="O1745">_xlfn.SWITCH(UPPER(TRIM(Table2[[#This Row],[Status_Clean]])),"NEW",1,"CONTACTED",2,"QUALIFIED",3,"CONVERTED",4,"LOST",5,99)</f>
        <v>2</v>
      </c>
      <c r="P1745">
        <v>45628</v>
      </c>
      <c r="Q1745" t="s">
        <v>8286</v>
      </c>
      <c r="R1745" t="s">
        <v>8286</v>
      </c>
      <c r="S1745">
        <v>45628</v>
      </c>
      <c r="T1745" t="s">
        <v>7261</v>
      </c>
      <c r="U1745">
        <v>45628</v>
      </c>
      <c r="V1745" t="s">
        <v>7262</v>
      </c>
      <c r="W1745" t="s">
        <v>7271</v>
      </c>
      <c r="X1745" t="s">
        <v>7264</v>
      </c>
      <c r="Y1745" t="s">
        <v>7298</v>
      </c>
      <c r="Z1745" t="s">
        <v>5101</v>
      </c>
      <c r="AA1745">
        <v>63.1</v>
      </c>
      <c r="AB1745" t="str" cm="1">
        <f t="array" ref="AB1745">_xlfn.LET(_xlpm.x,IFERROR(VALUE(Table2[[#This Row],[Response_Time_Hours]]),""),IF(_xlpm.x="","CHECK",_xlfn.IFS(_xlpm.x&lt;=1,"Immediate",_xlpm.x&lt;=6,"Fast",_xlpm.x&lt;=24,"Moderate",_xlpm.x&gt;24,"Delayed")))</f>
        <v>Delayed</v>
      </c>
      <c r="AC1745">
        <v>17</v>
      </c>
      <c r="AD1745" t="str" cm="1">
        <f t="array" ref="AD1745">IF(Table2[[#This Row],[Interaction_Count_Final]]="","N/A",_xlfn.IFS(Table2[[#This Row],[Interaction_Count_Final]]&lt;=2,"Low",Table2[[#This Row],[Interaction_Count_Final]]&lt;=5,"Medium",Table2[[#This Row],[Interaction_Count_Final]]&gt;=6,"High",TRUE,"CHECK"))</f>
        <v>High</v>
      </c>
      <c r="AE1745" t="s">
        <v>7273</v>
      </c>
      <c r="AF1745" t="b">
        <v>1</v>
      </c>
      <c r="AG1745" t="b">
        <v>1</v>
      </c>
      <c r="AH1745">
        <v>2159</v>
      </c>
      <c r="AI1745">
        <v>45628</v>
      </c>
      <c r="AJ1745" t="b">
        <v>1</v>
      </c>
      <c r="AK1745" t="e" cm="1">
        <f t="array" ref="AK1745">_xlfn.LET(
  _xlpm.txt,TRIM(Raw_Data!F1745),
  _xlpm.norm,SUBSTITUTE(SUBSTITUTE(_xlpm.txt,"-","/"),".","/"),
  _xlpm.p,_xlfn.TEXTSPLIT(_xlpm.norm,"/"),
  _xlpm.a,VALUE(INDEX(_xlpm.p,1)),
  _xlpm.b,VALUE(INDEX(_xlpm.p,2)),
  IF(AND(_xlpm.a&lt;=12,_xlpm.b&lt;=12),"REVIEW_AMBIGUOUS","OK")
)</f>
        <v>#REF!</v>
      </c>
    </row>
    <row r="1746" spans="1:37">
      <c r="A1746" t="s">
        <v>5102</v>
      </c>
      <c r="B1746" t="s">
        <v>5102</v>
      </c>
      <c r="C1746" t="b">
        <v>1</v>
      </c>
      <c r="D1746" t="s">
        <v>7257</v>
      </c>
      <c r="E1746" t="s">
        <v>5103</v>
      </c>
      <c r="F1746" t="s">
        <v>5103</v>
      </c>
      <c r="G1746" t="s">
        <v>7268</v>
      </c>
      <c r="H1746" t="s">
        <v>7588</v>
      </c>
      <c r="I1746" t="s">
        <v>7588</v>
      </c>
      <c r="J1746" t="s">
        <v>263</v>
      </c>
      <c r="K1746" t="s">
        <v>7319</v>
      </c>
      <c r="L1746" t="s">
        <v>71</v>
      </c>
      <c r="M1746">
        <f>IF(UPPER(TRIM(Table2[[#This Row],[Status_Clean]]))="CONVERTED",1,0)</f>
        <v>0</v>
      </c>
      <c r="N1746">
        <f>IF(ISNUMBER(MATCH(UPPER(TRIM(Table2[[#This Row],[Status_Clean]])),{"CONTACTED","QUALIFIED","CONVERTED"},0)),1,0)</f>
        <v>1</v>
      </c>
      <c r="O1746" cm="1">
        <f t="array" ref="O1746">_xlfn.SWITCH(UPPER(TRIM(Table2[[#This Row],[Status_Clean]])),"NEW",1,"CONTACTED",2,"QUALIFIED",3,"CONVERTED",4,"LOST",5,99)</f>
        <v>3</v>
      </c>
      <c r="P1746">
        <v>45475</v>
      </c>
      <c r="Q1746" t="s">
        <v>7473</v>
      </c>
      <c r="R1746" t="s">
        <v>7473</v>
      </c>
      <c r="S1746">
        <v>45475</v>
      </c>
      <c r="T1746" t="s">
        <v>7261</v>
      </c>
      <c r="U1746">
        <v>45475</v>
      </c>
      <c r="V1746" t="s">
        <v>7305</v>
      </c>
      <c r="W1746" t="s">
        <v>7271</v>
      </c>
      <c r="X1746" t="s">
        <v>7288</v>
      </c>
      <c r="Y1746" t="s">
        <v>7265</v>
      </c>
      <c r="Z1746" t="s">
        <v>5104</v>
      </c>
      <c r="AA1746">
        <v>42.5</v>
      </c>
      <c r="AB1746" t="str" cm="1">
        <f t="array" ref="AB1746">_xlfn.LET(_xlpm.x,IFERROR(VALUE(Table2[[#This Row],[Response_Time_Hours]]),""),IF(_xlpm.x="","CHECK",_xlfn.IFS(_xlpm.x&lt;=1,"Immediate",_xlpm.x&lt;=6,"Fast",_xlpm.x&lt;=24,"Moderate",_xlpm.x&gt;24,"Delayed")))</f>
        <v>Delayed</v>
      </c>
      <c r="AC1746">
        <v>47</v>
      </c>
      <c r="AD1746" t="str" cm="1">
        <f t="array" ref="AD1746">IF(Table2[[#This Row],[Interaction_Count_Final]]="","N/A",_xlfn.IFS(Table2[[#This Row],[Interaction_Count_Final]]&lt;=2,"Low",Table2[[#This Row],[Interaction_Count_Final]]&lt;=5,"Medium",Table2[[#This Row],[Interaction_Count_Final]]&gt;=6,"High",TRUE,"CHECK"))</f>
        <v>High</v>
      </c>
      <c r="AE1746" t="s">
        <v>7289</v>
      </c>
      <c r="AF1746" t="b">
        <v>1</v>
      </c>
      <c r="AG1746" t="b">
        <v>1</v>
      </c>
      <c r="AH1746">
        <v>2160</v>
      </c>
      <c r="AI1746">
        <v>45475</v>
      </c>
      <c r="AJ1746" t="b">
        <v>1</v>
      </c>
      <c r="AK1746" t="e" cm="1">
        <f t="array" ref="AK1746">_xlfn.LET(
  _xlpm.txt,TRIM(Raw_Data!F1746),
  _xlpm.norm,SUBSTITUTE(SUBSTITUTE(_xlpm.txt,"-","/"),".","/"),
  _xlpm.p,_xlfn.TEXTSPLIT(_xlpm.norm,"/"),
  _xlpm.a,VALUE(INDEX(_xlpm.p,1)),
  _xlpm.b,VALUE(INDEX(_xlpm.p,2)),
  IF(AND(_xlpm.a&lt;=12,_xlpm.b&lt;=12),"REVIEW_AMBIGUOUS","OK")
)</f>
        <v>#REF!</v>
      </c>
    </row>
    <row r="1747" spans="1:37">
      <c r="A1747" t="s">
        <v>5105</v>
      </c>
      <c r="B1747" t="s">
        <v>5105</v>
      </c>
      <c r="C1747" t="b">
        <v>0</v>
      </c>
      <c r="D1747" t="s">
        <v>7257</v>
      </c>
      <c r="E1747" t="s">
        <v>5106</v>
      </c>
      <c r="F1747" t="s">
        <v>5106</v>
      </c>
      <c r="G1747" t="s">
        <v>7303</v>
      </c>
      <c r="H1747" t="s">
        <v>600</v>
      </c>
      <c r="I1747" t="s">
        <v>600</v>
      </c>
      <c r="J1747" t="s">
        <v>254</v>
      </c>
      <c r="K1747" t="s">
        <v>71</v>
      </c>
      <c r="L1747" t="s">
        <v>71</v>
      </c>
      <c r="M1747">
        <f>IF(UPPER(TRIM(Table2[[#This Row],[Status_Clean]]))="CONVERTED",1,0)</f>
        <v>0</v>
      </c>
      <c r="N1747">
        <f>IF(ISNUMBER(MATCH(UPPER(TRIM(Table2[[#This Row],[Status_Clean]])),{"CONTACTED","QUALIFIED","CONVERTED"},0)),1,0)</f>
        <v>1</v>
      </c>
      <c r="O1747" cm="1">
        <f t="array" ref="O1747">_xlfn.SWITCH(UPPER(TRIM(Table2[[#This Row],[Status_Clean]])),"NEW",1,"CONTACTED",2,"QUALIFIED",3,"CONVERTED",4,"LOST",5,99)</f>
        <v>3</v>
      </c>
      <c r="P1747" t="s">
        <v>5107</v>
      </c>
      <c r="Q1747" t="s">
        <v>5107</v>
      </c>
      <c r="R1747" t="s">
        <v>5107</v>
      </c>
      <c r="S1747">
        <v>45042</v>
      </c>
      <c r="T1747" t="s">
        <v>7261</v>
      </c>
      <c r="U1747">
        <v>45042</v>
      </c>
      <c r="V1747" t="s">
        <v>7297</v>
      </c>
      <c r="W1747" t="s">
        <v>7263</v>
      </c>
      <c r="X1747" t="s">
        <v>7277</v>
      </c>
      <c r="Y1747" t="s">
        <v>7272</v>
      </c>
      <c r="Z1747" t="s">
        <v>732</v>
      </c>
      <c r="AA1747">
        <v>67.199999999999989</v>
      </c>
      <c r="AB1747" t="str" cm="1">
        <f t="array" ref="AB1747">_xlfn.LET(_xlpm.x,IFERROR(VALUE(Table2[[#This Row],[Response_Time_Hours]]),""),IF(_xlpm.x="","CHECK",_xlfn.IFS(_xlpm.x&lt;=1,"Immediate",_xlpm.x&lt;=6,"Fast",_xlpm.x&lt;=24,"Moderate",_xlpm.x&gt;24,"Delayed")))</f>
        <v>Delayed</v>
      </c>
      <c r="AC1747">
        <v>45</v>
      </c>
      <c r="AD1747" t="str" cm="1">
        <f t="array" ref="AD1747">IF(Table2[[#This Row],[Interaction_Count_Final]]="","N/A",_xlfn.IFS(Table2[[#This Row],[Interaction_Count_Final]]&lt;=2,"Low",Table2[[#This Row],[Interaction_Count_Final]]&lt;=5,"Medium",Table2[[#This Row],[Interaction_Count_Final]]&gt;=6,"High",TRUE,"CHECK"))</f>
        <v>High</v>
      </c>
      <c r="AE1747" t="s">
        <v>7266</v>
      </c>
      <c r="AF1747" t="b">
        <v>1</v>
      </c>
      <c r="AG1747" t="b">
        <v>1</v>
      </c>
      <c r="AH1747">
        <v>2161</v>
      </c>
      <c r="AI1747">
        <v>45042</v>
      </c>
      <c r="AJ1747" t="b">
        <v>1</v>
      </c>
      <c r="AK1747" t="str" cm="1">
        <f t="array" ref="AK1747">_xlfn.LET(
  _xlpm.txt,TRIM(Raw_Data!F1747),
  _xlpm.norm,SUBSTITUTE(SUBSTITUTE(_xlpm.txt,"-","/"),".","/"),
  _xlpm.p,_xlfn.TEXTSPLIT(_xlpm.norm,"/"),
  _xlpm.a,VALUE(INDEX(_xlpm.p,1)),
  _xlpm.b,VALUE(INDEX(_xlpm.p,2)),
  IF(AND(_xlpm.a&lt;=12,_xlpm.b&lt;=12),"REVIEW_AMBIGUOUS","OK")
)</f>
        <v>OK</v>
      </c>
    </row>
    <row r="1748" spans="1:37">
      <c r="A1748" t="s">
        <v>5108</v>
      </c>
      <c r="B1748" t="s">
        <v>5108</v>
      </c>
      <c r="C1748" t="b">
        <v>1</v>
      </c>
      <c r="D1748" t="s">
        <v>7257</v>
      </c>
      <c r="E1748" t="s">
        <v>5109</v>
      </c>
      <c r="F1748" t="s">
        <v>5109</v>
      </c>
      <c r="G1748" t="s">
        <v>7303</v>
      </c>
      <c r="H1748" t="s">
        <v>7485</v>
      </c>
      <c r="I1748" t="s">
        <v>7485</v>
      </c>
      <c r="J1748" t="s">
        <v>123</v>
      </c>
      <c r="K1748" t="s">
        <v>193</v>
      </c>
      <c r="L1748" t="s">
        <v>193</v>
      </c>
      <c r="M1748">
        <f>IF(UPPER(TRIM(Table2[[#This Row],[Status_Clean]]))="CONVERTED",1,0)</f>
        <v>0</v>
      </c>
      <c r="N1748">
        <f>IF(ISNUMBER(MATCH(UPPER(TRIM(Table2[[#This Row],[Status_Clean]])),{"CONTACTED","QUALIFIED","CONVERTED"},0)),1,0)</f>
        <v>0</v>
      </c>
      <c r="O1748" cm="1">
        <f t="array" ref="O1748">_xlfn.SWITCH(UPPER(TRIM(Table2[[#This Row],[Status_Clean]])),"NEW",1,"CONTACTED",2,"QUALIFIED",3,"CONVERTED",4,"LOST",5,99)</f>
        <v>1</v>
      </c>
      <c r="P1748">
        <v>45168</v>
      </c>
      <c r="Q1748" t="s">
        <v>7646</v>
      </c>
      <c r="R1748" t="s">
        <v>7646</v>
      </c>
      <c r="S1748">
        <v>45168</v>
      </c>
      <c r="T1748" t="s">
        <v>7261</v>
      </c>
      <c r="U1748">
        <v>45168</v>
      </c>
      <c r="V1748" t="s">
        <v>7310</v>
      </c>
      <c r="W1748" t="s">
        <v>7263</v>
      </c>
      <c r="X1748" t="s">
        <v>7288</v>
      </c>
      <c r="Y1748" t="s">
        <v>7272</v>
      </c>
      <c r="Z1748" t="s">
        <v>223</v>
      </c>
      <c r="AA1748">
        <v>69.599999999999994</v>
      </c>
      <c r="AB1748" t="str" cm="1">
        <f t="array" ref="AB1748">_xlfn.LET(_xlpm.x,IFERROR(VALUE(Table2[[#This Row],[Response_Time_Hours]]),""),IF(_xlpm.x="","CHECK",_xlfn.IFS(_xlpm.x&lt;=1,"Immediate",_xlpm.x&lt;=6,"Fast",_xlpm.x&lt;=24,"Moderate",_xlpm.x&gt;24,"Delayed")))</f>
        <v>Delayed</v>
      </c>
      <c r="AC1748">
        <v>49</v>
      </c>
      <c r="AD1748" t="str" cm="1">
        <f t="array" ref="AD1748">IF(Table2[[#This Row],[Interaction_Count_Final]]="","N/A",_xlfn.IFS(Table2[[#This Row],[Interaction_Count_Final]]&lt;=2,"Low",Table2[[#This Row],[Interaction_Count_Final]]&lt;=5,"Medium",Table2[[#This Row],[Interaction_Count_Final]]&gt;=6,"High",TRUE,"CHECK"))</f>
        <v>High</v>
      </c>
      <c r="AE1748" t="s">
        <v>7273</v>
      </c>
      <c r="AF1748" t="b">
        <v>1</v>
      </c>
      <c r="AG1748" t="b">
        <v>1</v>
      </c>
      <c r="AH1748">
        <v>2162</v>
      </c>
      <c r="AI1748">
        <v>45168</v>
      </c>
      <c r="AJ1748" t="b">
        <v>1</v>
      </c>
      <c r="AK1748" t="e" cm="1">
        <f t="array" ref="AK1748">_xlfn.LET(
  _xlpm.txt,TRIM(Raw_Data!F1748),
  _xlpm.norm,SUBSTITUTE(SUBSTITUTE(_xlpm.txt,"-","/"),".","/"),
  _xlpm.p,_xlfn.TEXTSPLIT(_xlpm.norm,"/"),
  _xlpm.a,VALUE(INDEX(_xlpm.p,1)),
  _xlpm.b,VALUE(INDEX(_xlpm.p,2)),
  IF(AND(_xlpm.a&lt;=12,_xlpm.b&lt;=12),"REVIEW_AMBIGUOUS","OK")
)</f>
        <v>#REF!</v>
      </c>
    </row>
    <row r="1749" spans="1:37">
      <c r="A1749" t="s">
        <v>5110</v>
      </c>
      <c r="B1749" t="s">
        <v>5110</v>
      </c>
      <c r="C1749" t="b">
        <v>0</v>
      </c>
      <c r="D1749" t="s">
        <v>7257</v>
      </c>
      <c r="E1749" t="s">
        <v>5111</v>
      </c>
      <c r="F1749" t="s">
        <v>5111</v>
      </c>
      <c r="G1749" t="s">
        <v>7268</v>
      </c>
      <c r="H1749" t="s">
        <v>457</v>
      </c>
      <c r="I1749" t="s">
        <v>457</v>
      </c>
      <c r="J1749" t="s">
        <v>792</v>
      </c>
      <c r="K1749" t="s">
        <v>193</v>
      </c>
      <c r="L1749" t="s">
        <v>193</v>
      </c>
      <c r="M1749">
        <f>IF(UPPER(TRIM(Table2[[#This Row],[Status_Clean]]))="CONVERTED",1,0)</f>
        <v>0</v>
      </c>
      <c r="N1749">
        <f>IF(ISNUMBER(MATCH(UPPER(TRIM(Table2[[#This Row],[Status_Clean]])),{"CONTACTED","QUALIFIED","CONVERTED"},0)),1,0)</f>
        <v>0</v>
      </c>
      <c r="O1749" cm="1">
        <f t="array" ref="O1749">_xlfn.SWITCH(UPPER(TRIM(Table2[[#This Row],[Status_Clean]])),"NEW",1,"CONTACTED",2,"QUALIFIED",3,"CONVERTED",4,"LOST",5,99)</f>
        <v>1</v>
      </c>
      <c r="P1749" t="s">
        <v>5112</v>
      </c>
      <c r="Q1749" t="s">
        <v>5112</v>
      </c>
      <c r="R1749" t="s">
        <v>5112</v>
      </c>
      <c r="S1749">
        <v>45283</v>
      </c>
      <c r="T1749" t="s">
        <v>7261</v>
      </c>
      <c r="U1749">
        <v>45283</v>
      </c>
      <c r="V1749" t="s">
        <v>7262</v>
      </c>
      <c r="W1749" t="s">
        <v>7263</v>
      </c>
      <c r="X1749" t="s">
        <v>7264</v>
      </c>
      <c r="Y1749" t="s">
        <v>7278</v>
      </c>
      <c r="Z1749" t="s">
        <v>5113</v>
      </c>
      <c r="AA1749">
        <v>37.5</v>
      </c>
      <c r="AB1749" t="str" cm="1">
        <f t="array" ref="AB1749">_xlfn.LET(_xlpm.x,IFERROR(VALUE(Table2[[#This Row],[Response_Time_Hours]]),""),IF(_xlpm.x="","CHECK",_xlfn.IFS(_xlpm.x&lt;=1,"Immediate",_xlpm.x&lt;=6,"Fast",_xlpm.x&lt;=24,"Moderate",_xlpm.x&gt;24,"Delayed")))</f>
        <v>Delayed</v>
      </c>
      <c r="AC1749">
        <v>39</v>
      </c>
      <c r="AD1749" t="str" cm="1">
        <f t="array" ref="AD1749">IF(Table2[[#This Row],[Interaction_Count_Final]]="","N/A",_xlfn.IFS(Table2[[#This Row],[Interaction_Count_Final]]&lt;=2,"Low",Table2[[#This Row],[Interaction_Count_Final]]&lt;=5,"Medium",Table2[[#This Row],[Interaction_Count_Final]]&gt;=6,"High",TRUE,"CHECK"))</f>
        <v>High</v>
      </c>
      <c r="AE1749" t="s">
        <v>7273</v>
      </c>
      <c r="AF1749" t="b">
        <v>1</v>
      </c>
      <c r="AG1749" t="b">
        <v>1</v>
      </c>
      <c r="AH1749">
        <v>2163</v>
      </c>
      <c r="AI1749">
        <v>45283</v>
      </c>
      <c r="AJ1749" t="b">
        <v>1</v>
      </c>
      <c r="AK1749" t="str" cm="1">
        <f t="array" ref="AK1749">_xlfn.LET(
  _xlpm.txt,TRIM(Raw_Data!F1749),
  _xlpm.norm,SUBSTITUTE(SUBSTITUTE(_xlpm.txt,"-","/"),".","/"),
  _xlpm.p,_xlfn.TEXTSPLIT(_xlpm.norm,"/"),
  _xlpm.a,VALUE(INDEX(_xlpm.p,1)),
  _xlpm.b,VALUE(INDEX(_xlpm.p,2)),
  IF(AND(_xlpm.a&lt;=12,_xlpm.b&lt;=12),"REVIEW_AMBIGUOUS","OK")
)</f>
        <v>OK</v>
      </c>
    </row>
    <row r="1750" spans="1:37">
      <c r="A1750" t="s">
        <v>5114</v>
      </c>
      <c r="B1750" t="s">
        <v>5114</v>
      </c>
      <c r="C1750" t="b">
        <v>0</v>
      </c>
      <c r="D1750" t="s">
        <v>7257</v>
      </c>
      <c r="E1750" t="s">
        <v>5115</v>
      </c>
      <c r="F1750" t="s">
        <v>5115</v>
      </c>
      <c r="G1750" t="s">
        <v>7280</v>
      </c>
      <c r="H1750" t="s">
        <v>123</v>
      </c>
      <c r="I1750" t="s">
        <v>123</v>
      </c>
      <c r="J1750" t="s">
        <v>123</v>
      </c>
      <c r="K1750" t="s">
        <v>250</v>
      </c>
      <c r="L1750" t="s">
        <v>250</v>
      </c>
      <c r="M1750">
        <f>IF(UPPER(TRIM(Table2[[#This Row],[Status_Clean]]))="CONVERTED",1,0)</f>
        <v>1</v>
      </c>
      <c r="N1750">
        <f>IF(ISNUMBER(MATCH(UPPER(TRIM(Table2[[#This Row],[Status_Clean]])),{"CONTACTED","QUALIFIED","CONVERTED"},0)),1,0)</f>
        <v>1</v>
      </c>
      <c r="O1750" cm="1">
        <f t="array" ref="O1750">_xlfn.SWITCH(UPPER(TRIM(Table2[[#This Row],[Status_Clean]])),"NEW",1,"CONTACTED",2,"QUALIFIED",3,"CONVERTED",4,"LOST",5,99)</f>
        <v>4</v>
      </c>
      <c r="P1750" t="s">
        <v>5116</v>
      </c>
      <c r="Q1750" t="s">
        <v>7933</v>
      </c>
      <c r="R1750" t="s">
        <v>7933</v>
      </c>
      <c r="S1750">
        <v>45187</v>
      </c>
      <c r="T1750" t="s">
        <v>7261</v>
      </c>
      <c r="U1750">
        <v>45187</v>
      </c>
      <c r="V1750" t="s">
        <v>7287</v>
      </c>
      <c r="W1750" t="s">
        <v>7263</v>
      </c>
      <c r="X1750" t="s">
        <v>7288</v>
      </c>
      <c r="Y1750" t="s">
        <v>7298</v>
      </c>
      <c r="Z1750" t="s">
        <v>5117</v>
      </c>
      <c r="AA1750">
        <v>32.700000000000003</v>
      </c>
      <c r="AB1750" t="str" cm="1">
        <f t="array" ref="AB1750">_xlfn.LET(_xlpm.x,IFERROR(VALUE(Table2[[#This Row],[Response_Time_Hours]]),""),IF(_xlpm.x="","CHECK",_xlfn.IFS(_xlpm.x&lt;=1,"Immediate",_xlpm.x&lt;=6,"Fast",_xlpm.x&lt;=24,"Moderate",_xlpm.x&gt;24,"Delayed")))</f>
        <v>Delayed</v>
      </c>
      <c r="AC1750">
        <v>24</v>
      </c>
      <c r="AD1750" t="str" cm="1">
        <f t="array" ref="AD1750">IF(Table2[[#This Row],[Interaction_Count_Final]]="","N/A",_xlfn.IFS(Table2[[#This Row],[Interaction_Count_Final]]&lt;=2,"Low",Table2[[#This Row],[Interaction_Count_Final]]&lt;=5,"Medium",Table2[[#This Row],[Interaction_Count_Final]]&gt;=6,"High",TRUE,"CHECK"))</f>
        <v>High</v>
      </c>
      <c r="AE1750" t="s">
        <v>7266</v>
      </c>
      <c r="AF1750" t="b">
        <v>1</v>
      </c>
      <c r="AG1750" t="b">
        <v>1</v>
      </c>
      <c r="AH1750">
        <v>2164</v>
      </c>
      <c r="AI1750">
        <v>45187</v>
      </c>
      <c r="AJ1750" t="b">
        <v>1</v>
      </c>
      <c r="AK1750" t="str" cm="1">
        <f t="array" ref="AK1750">_xlfn.LET(
  _xlpm.txt,TRIM(Raw_Data!F1750),
  _xlpm.norm,SUBSTITUTE(SUBSTITUTE(_xlpm.txt,"-","/"),".","/"),
  _xlpm.p,_xlfn.TEXTSPLIT(_xlpm.norm,"/"),
  _xlpm.a,VALUE(INDEX(_xlpm.p,1)),
  _xlpm.b,VALUE(INDEX(_xlpm.p,2)),
  IF(AND(_xlpm.a&lt;=12,_xlpm.b&lt;=12),"REVIEW_AMBIGUOUS","OK")
)</f>
        <v>OK</v>
      </c>
    </row>
    <row r="1751" spans="1:37">
      <c r="A1751" t="s">
        <v>5118</v>
      </c>
      <c r="B1751" t="s">
        <v>5118</v>
      </c>
      <c r="C1751" t="b">
        <v>0</v>
      </c>
      <c r="D1751" t="s">
        <v>7257</v>
      </c>
      <c r="E1751" t="s">
        <v>5119</v>
      </c>
      <c r="F1751" t="s">
        <v>5119</v>
      </c>
      <c r="G1751" t="s">
        <v>7280</v>
      </c>
      <c r="H1751" t="s">
        <v>337</v>
      </c>
      <c r="I1751" t="s">
        <v>337</v>
      </c>
      <c r="J1751" t="s">
        <v>101</v>
      </c>
      <c r="K1751" t="s">
        <v>250</v>
      </c>
      <c r="L1751" t="s">
        <v>250</v>
      </c>
      <c r="M1751">
        <f>IF(UPPER(TRIM(Table2[[#This Row],[Status_Clean]]))="CONVERTED",1,0)</f>
        <v>1</v>
      </c>
      <c r="N1751">
        <f>IF(ISNUMBER(MATCH(UPPER(TRIM(Table2[[#This Row],[Status_Clean]])),{"CONTACTED","QUALIFIED","CONVERTED"},0)),1,0)</f>
        <v>1</v>
      </c>
      <c r="O1751" cm="1">
        <f t="array" ref="O1751">_xlfn.SWITCH(UPPER(TRIM(Table2[[#This Row],[Status_Clean]])),"NEW",1,"CONTACTED",2,"QUALIFIED",3,"CONVERTED",4,"LOST",5,99)</f>
        <v>4</v>
      </c>
      <c r="P1751">
        <v>45000</v>
      </c>
      <c r="Q1751" t="s">
        <v>8264</v>
      </c>
      <c r="R1751" t="s">
        <v>8264</v>
      </c>
      <c r="S1751">
        <v>45000</v>
      </c>
      <c r="T1751" t="s">
        <v>7261</v>
      </c>
      <c r="U1751">
        <v>45000</v>
      </c>
      <c r="V1751" t="s">
        <v>7295</v>
      </c>
      <c r="W1751" t="s">
        <v>7263</v>
      </c>
      <c r="X1751" t="s">
        <v>7284</v>
      </c>
      <c r="Y1751" t="s">
        <v>7272</v>
      </c>
      <c r="Z1751">
        <v>22.7</v>
      </c>
      <c r="AA1751">
        <v>22.7</v>
      </c>
      <c r="AB1751" t="str" cm="1">
        <f t="array" ref="AB1751">_xlfn.LET(_xlpm.x,IFERROR(VALUE(Table2[[#This Row],[Response_Time_Hours]]),""),IF(_xlpm.x="","CHECK",_xlfn.IFS(_xlpm.x&lt;=1,"Immediate",_xlpm.x&lt;=6,"Fast",_xlpm.x&lt;=24,"Moderate",_xlpm.x&gt;24,"Delayed")))</f>
        <v>Moderate</v>
      </c>
      <c r="AC1751">
        <v>29</v>
      </c>
      <c r="AD1751" t="str" cm="1">
        <f t="array" ref="AD1751">IF(Table2[[#This Row],[Interaction_Count_Final]]="","N/A",_xlfn.IFS(Table2[[#This Row],[Interaction_Count_Final]]&lt;=2,"Low",Table2[[#This Row],[Interaction_Count_Final]]&lt;=5,"Medium",Table2[[#This Row],[Interaction_Count_Final]]&gt;=6,"High",TRUE,"CHECK"))</f>
        <v>High</v>
      </c>
      <c r="AE1751" t="s">
        <v>7266</v>
      </c>
      <c r="AF1751" t="b">
        <v>1</v>
      </c>
      <c r="AG1751" t="b">
        <v>1</v>
      </c>
      <c r="AH1751">
        <v>2165</v>
      </c>
      <c r="AI1751">
        <v>45000</v>
      </c>
      <c r="AJ1751" t="b">
        <v>1</v>
      </c>
      <c r="AK1751" t="e" cm="1">
        <f t="array" ref="AK1751">_xlfn.LET(
  _xlpm.txt,TRIM(Raw_Data!F1751),
  _xlpm.norm,SUBSTITUTE(SUBSTITUTE(_xlpm.txt,"-","/"),".","/"),
  _xlpm.p,_xlfn.TEXTSPLIT(_xlpm.norm,"/"),
  _xlpm.a,VALUE(INDEX(_xlpm.p,1)),
  _xlpm.b,VALUE(INDEX(_xlpm.p,2)),
  IF(AND(_xlpm.a&lt;=12,_xlpm.b&lt;=12),"REVIEW_AMBIGUOUS","OK")
)</f>
        <v>#REF!</v>
      </c>
    </row>
    <row r="1752" spans="1:37">
      <c r="A1752" t="s">
        <v>5120</v>
      </c>
      <c r="B1752" t="s">
        <v>5120</v>
      </c>
      <c r="C1752" t="b">
        <v>0</v>
      </c>
      <c r="D1752" t="s">
        <v>7257</v>
      </c>
      <c r="E1752" t="s">
        <v>5121</v>
      </c>
      <c r="F1752" t="s">
        <v>5121</v>
      </c>
      <c r="G1752" t="s">
        <v>7280</v>
      </c>
      <c r="H1752" t="s">
        <v>447</v>
      </c>
      <c r="I1752" t="s">
        <v>447</v>
      </c>
      <c r="J1752" t="s">
        <v>447</v>
      </c>
      <c r="K1752" t="s">
        <v>125</v>
      </c>
      <c r="L1752" t="s">
        <v>125</v>
      </c>
      <c r="M1752">
        <f>IF(UPPER(TRIM(Table2[[#This Row],[Status_Clean]]))="CONVERTED",1,0)</f>
        <v>0</v>
      </c>
      <c r="N1752">
        <f>IF(ISNUMBER(MATCH(UPPER(TRIM(Table2[[#This Row],[Status_Clean]])),{"CONTACTED","QUALIFIED","CONVERTED"},0)),1,0)</f>
        <v>1</v>
      </c>
      <c r="O1752" cm="1">
        <f t="array" ref="O1752">_xlfn.SWITCH(UPPER(TRIM(Table2[[#This Row],[Status_Clean]])),"NEW",1,"CONTACTED",2,"QUALIFIED",3,"CONVERTED",4,"LOST",5,99)</f>
        <v>2</v>
      </c>
      <c r="P1752">
        <v>45415</v>
      </c>
      <c r="Q1752" t="s">
        <v>8419</v>
      </c>
      <c r="R1752" t="s">
        <v>8419</v>
      </c>
      <c r="S1752">
        <v>45415</v>
      </c>
      <c r="T1752" t="s">
        <v>7261</v>
      </c>
      <c r="U1752">
        <v>45415</v>
      </c>
      <c r="V1752" t="s">
        <v>7314</v>
      </c>
      <c r="W1752" t="s">
        <v>7271</v>
      </c>
      <c r="X1752" t="s">
        <v>7277</v>
      </c>
      <c r="Y1752" t="s">
        <v>7312</v>
      </c>
      <c r="Z1752" t="s">
        <v>5122</v>
      </c>
      <c r="AA1752">
        <v>65.5</v>
      </c>
      <c r="AB1752" t="str" cm="1">
        <f t="array" ref="AB1752">_xlfn.LET(_xlpm.x,IFERROR(VALUE(Table2[[#This Row],[Response_Time_Hours]]),""),IF(_xlpm.x="","CHECK",_xlfn.IFS(_xlpm.x&lt;=1,"Immediate",_xlpm.x&lt;=6,"Fast",_xlpm.x&lt;=24,"Moderate",_xlpm.x&gt;24,"Delayed")))</f>
        <v>Delayed</v>
      </c>
      <c r="AC1752">
        <v>41</v>
      </c>
      <c r="AD1752" t="str" cm="1">
        <f t="array" ref="AD1752">IF(Table2[[#This Row],[Interaction_Count_Final]]="","N/A",_xlfn.IFS(Table2[[#This Row],[Interaction_Count_Final]]&lt;=2,"Low",Table2[[#This Row],[Interaction_Count_Final]]&lt;=5,"Medium",Table2[[#This Row],[Interaction_Count_Final]]&gt;=6,"High",TRUE,"CHECK"))</f>
        <v>High</v>
      </c>
      <c r="AE1752" t="s">
        <v>7289</v>
      </c>
      <c r="AF1752" t="b">
        <v>1</v>
      </c>
      <c r="AG1752" t="b">
        <v>1</v>
      </c>
      <c r="AH1752">
        <v>2166</v>
      </c>
      <c r="AI1752">
        <v>45415</v>
      </c>
      <c r="AJ1752" t="b">
        <v>1</v>
      </c>
      <c r="AK1752" t="e" cm="1">
        <f t="array" ref="AK1752">_xlfn.LET(
  _xlpm.txt,TRIM(Raw_Data!F1752),
  _xlpm.norm,SUBSTITUTE(SUBSTITUTE(_xlpm.txt,"-","/"),".","/"),
  _xlpm.p,_xlfn.TEXTSPLIT(_xlpm.norm,"/"),
  _xlpm.a,VALUE(INDEX(_xlpm.p,1)),
  _xlpm.b,VALUE(INDEX(_xlpm.p,2)),
  IF(AND(_xlpm.a&lt;=12,_xlpm.b&lt;=12),"REVIEW_AMBIGUOUS","OK")
)</f>
        <v>#REF!</v>
      </c>
    </row>
    <row r="1753" spans="1:37">
      <c r="A1753" t="s">
        <v>5123</v>
      </c>
      <c r="B1753" t="s">
        <v>5123</v>
      </c>
      <c r="C1753" t="b">
        <v>0</v>
      </c>
      <c r="D1753" t="s">
        <v>7257</v>
      </c>
      <c r="E1753" t="s">
        <v>5124</v>
      </c>
      <c r="F1753" t="s">
        <v>5124</v>
      </c>
      <c r="G1753" t="s">
        <v>7280</v>
      </c>
      <c r="H1753" t="s">
        <v>69</v>
      </c>
      <c r="I1753" t="s">
        <v>69</v>
      </c>
      <c r="J1753" t="s">
        <v>69</v>
      </c>
      <c r="K1753" t="s">
        <v>193</v>
      </c>
      <c r="L1753" t="s">
        <v>193</v>
      </c>
      <c r="M1753">
        <f>IF(UPPER(TRIM(Table2[[#This Row],[Status_Clean]]))="CONVERTED",1,0)</f>
        <v>0</v>
      </c>
      <c r="N1753">
        <f>IF(ISNUMBER(MATCH(UPPER(TRIM(Table2[[#This Row],[Status_Clean]])),{"CONTACTED","QUALIFIED","CONVERTED"},0)),1,0)</f>
        <v>0</v>
      </c>
      <c r="O1753" cm="1">
        <f t="array" ref="O1753">_xlfn.SWITCH(UPPER(TRIM(Table2[[#This Row],[Status_Clean]])),"NEW",1,"CONTACTED",2,"QUALIFIED",3,"CONVERTED",4,"LOST",5,99)</f>
        <v>1</v>
      </c>
      <c r="P1753">
        <v>45538</v>
      </c>
      <c r="Q1753" t="s">
        <v>7516</v>
      </c>
      <c r="R1753" t="s">
        <v>7516</v>
      </c>
      <c r="S1753">
        <v>45538</v>
      </c>
      <c r="T1753" t="s">
        <v>7261</v>
      </c>
      <c r="U1753">
        <v>45538</v>
      </c>
      <c r="V1753" t="s">
        <v>7287</v>
      </c>
      <c r="W1753" t="s">
        <v>7271</v>
      </c>
      <c r="X1753" t="s">
        <v>7288</v>
      </c>
      <c r="Y1753" t="s">
        <v>7265</v>
      </c>
      <c r="Z1753">
        <v>24</v>
      </c>
      <c r="AA1753">
        <v>24</v>
      </c>
      <c r="AB1753" t="str" cm="1">
        <f t="array" ref="AB1753">_xlfn.LET(_xlpm.x,IFERROR(VALUE(Table2[[#This Row],[Response_Time_Hours]]),""),IF(_xlpm.x="","CHECK",_xlfn.IFS(_xlpm.x&lt;=1,"Immediate",_xlpm.x&lt;=6,"Fast",_xlpm.x&lt;=24,"Moderate",_xlpm.x&gt;24,"Delayed")))</f>
        <v>Moderate</v>
      </c>
      <c r="AC1753">
        <v>17</v>
      </c>
      <c r="AD1753" t="str" cm="1">
        <f t="array" ref="AD1753">IF(Table2[[#This Row],[Interaction_Count_Final]]="","N/A",_xlfn.IFS(Table2[[#This Row],[Interaction_Count_Final]]&lt;=2,"Low",Table2[[#This Row],[Interaction_Count_Final]]&lt;=5,"Medium",Table2[[#This Row],[Interaction_Count_Final]]&gt;=6,"High",TRUE,"CHECK"))</f>
        <v>High</v>
      </c>
      <c r="AE1753" t="s">
        <v>7289</v>
      </c>
      <c r="AF1753" t="b">
        <v>1</v>
      </c>
      <c r="AG1753" t="b">
        <v>1</v>
      </c>
      <c r="AH1753">
        <v>2167</v>
      </c>
      <c r="AI1753">
        <v>45538</v>
      </c>
      <c r="AJ1753" t="b">
        <v>1</v>
      </c>
      <c r="AK1753" t="e" cm="1">
        <f t="array" ref="AK1753">_xlfn.LET(
  _xlpm.txt,TRIM(Raw_Data!F1753),
  _xlpm.norm,SUBSTITUTE(SUBSTITUTE(_xlpm.txt,"-","/"),".","/"),
  _xlpm.p,_xlfn.TEXTSPLIT(_xlpm.norm,"/"),
  _xlpm.a,VALUE(INDEX(_xlpm.p,1)),
  _xlpm.b,VALUE(INDEX(_xlpm.p,2)),
  IF(AND(_xlpm.a&lt;=12,_xlpm.b&lt;=12),"REVIEW_AMBIGUOUS","OK")
)</f>
        <v>#REF!</v>
      </c>
    </row>
    <row r="1754" spans="1:37">
      <c r="A1754" t="s">
        <v>5125</v>
      </c>
      <c r="B1754" t="s">
        <v>5125</v>
      </c>
      <c r="C1754" t="b">
        <v>0</v>
      </c>
      <c r="D1754" t="s">
        <v>7257</v>
      </c>
      <c r="E1754" t="s">
        <v>5126</v>
      </c>
      <c r="F1754" t="s">
        <v>5126</v>
      </c>
      <c r="G1754" t="s">
        <v>7258</v>
      </c>
      <c r="H1754" t="s">
        <v>473</v>
      </c>
      <c r="I1754" t="s">
        <v>473</v>
      </c>
      <c r="J1754" t="s">
        <v>473</v>
      </c>
      <c r="K1754" t="s">
        <v>71</v>
      </c>
      <c r="L1754" t="s">
        <v>71</v>
      </c>
      <c r="M1754">
        <f>IF(UPPER(TRIM(Table2[[#This Row],[Status_Clean]]))="CONVERTED",1,0)</f>
        <v>0</v>
      </c>
      <c r="N1754">
        <f>IF(ISNUMBER(MATCH(UPPER(TRIM(Table2[[#This Row],[Status_Clean]])),{"CONTACTED","QUALIFIED","CONVERTED"},0)),1,0)</f>
        <v>1</v>
      </c>
      <c r="O1754" cm="1">
        <f t="array" ref="O1754">_xlfn.SWITCH(UPPER(TRIM(Table2[[#This Row],[Status_Clean]])),"NEW",1,"CONTACTED",2,"QUALIFIED",3,"CONVERTED",4,"LOST",5,99)</f>
        <v>3</v>
      </c>
      <c r="P1754">
        <v>45276</v>
      </c>
      <c r="Q1754" t="s">
        <v>7379</v>
      </c>
      <c r="R1754" t="s">
        <v>7379</v>
      </c>
      <c r="S1754">
        <v>45276</v>
      </c>
      <c r="T1754" t="s">
        <v>7261</v>
      </c>
      <c r="U1754">
        <v>45276</v>
      </c>
      <c r="V1754" t="s">
        <v>7262</v>
      </c>
      <c r="W1754" t="s">
        <v>7263</v>
      </c>
      <c r="X1754" t="s">
        <v>7264</v>
      </c>
      <c r="Y1754" t="s">
        <v>7278</v>
      </c>
      <c r="Z1754">
        <v>42.4</v>
      </c>
      <c r="AA1754">
        <v>42.4</v>
      </c>
      <c r="AB1754" t="str" cm="1">
        <f t="array" ref="AB1754">_xlfn.LET(_xlpm.x,IFERROR(VALUE(Table2[[#This Row],[Response_Time_Hours]]),""),IF(_xlpm.x="","CHECK",_xlfn.IFS(_xlpm.x&lt;=1,"Immediate",_xlpm.x&lt;=6,"Fast",_xlpm.x&lt;=24,"Moderate",_xlpm.x&gt;24,"Delayed")))</f>
        <v>Delayed</v>
      </c>
      <c r="AC1754">
        <v>8</v>
      </c>
      <c r="AD1754" t="str" cm="1">
        <f t="array" ref="AD1754">IF(Table2[[#This Row],[Interaction_Count_Final]]="","N/A",_xlfn.IFS(Table2[[#This Row],[Interaction_Count_Final]]&lt;=2,"Low",Table2[[#This Row],[Interaction_Count_Final]]&lt;=5,"Medium",Table2[[#This Row],[Interaction_Count_Final]]&gt;=6,"High",TRUE,"CHECK"))</f>
        <v>High</v>
      </c>
      <c r="AE1754" t="s">
        <v>7266</v>
      </c>
      <c r="AF1754" t="b">
        <v>1</v>
      </c>
      <c r="AG1754" t="b">
        <v>1</v>
      </c>
      <c r="AH1754">
        <v>2168</v>
      </c>
      <c r="AI1754">
        <v>45276</v>
      </c>
      <c r="AJ1754" t="b">
        <v>1</v>
      </c>
      <c r="AK1754" t="e" cm="1">
        <f t="array" ref="AK1754">_xlfn.LET(
  _xlpm.txt,TRIM(Raw_Data!F1754),
  _xlpm.norm,SUBSTITUTE(SUBSTITUTE(_xlpm.txt,"-","/"),".","/"),
  _xlpm.p,_xlfn.TEXTSPLIT(_xlpm.norm,"/"),
  _xlpm.a,VALUE(INDEX(_xlpm.p,1)),
  _xlpm.b,VALUE(INDEX(_xlpm.p,2)),
  IF(AND(_xlpm.a&lt;=12,_xlpm.b&lt;=12),"REVIEW_AMBIGUOUS","OK")
)</f>
        <v>#REF!</v>
      </c>
    </row>
    <row r="1755" spans="1:37">
      <c r="A1755" t="s">
        <v>5127</v>
      </c>
      <c r="B1755" t="s">
        <v>5127</v>
      </c>
      <c r="C1755" t="b">
        <v>0</v>
      </c>
      <c r="D1755" t="s">
        <v>7257</v>
      </c>
      <c r="E1755" t="s">
        <v>5128</v>
      </c>
      <c r="F1755" t="s">
        <v>5128</v>
      </c>
      <c r="G1755" t="s">
        <v>7258</v>
      </c>
      <c r="H1755" t="s">
        <v>342</v>
      </c>
      <c r="I1755" t="s">
        <v>342</v>
      </c>
      <c r="J1755" t="s">
        <v>254</v>
      </c>
      <c r="K1755" t="s">
        <v>7259</v>
      </c>
      <c r="L1755" t="s">
        <v>193</v>
      </c>
      <c r="M1755">
        <f>IF(UPPER(TRIM(Table2[[#This Row],[Status_Clean]]))="CONVERTED",1,0)</f>
        <v>0</v>
      </c>
      <c r="N1755">
        <f>IF(ISNUMBER(MATCH(UPPER(TRIM(Table2[[#This Row],[Status_Clean]])),{"CONTACTED","QUALIFIED","CONVERTED"},0)),1,0)</f>
        <v>0</v>
      </c>
      <c r="O1755" cm="1">
        <f t="array" ref="O1755">_xlfn.SWITCH(UPPER(TRIM(Table2[[#This Row],[Status_Clean]])),"NEW",1,"CONTACTED",2,"QUALIFIED",3,"CONVERTED",4,"LOST",5,99)</f>
        <v>1</v>
      </c>
      <c r="P1755">
        <v>45252</v>
      </c>
      <c r="Q1755" t="s">
        <v>8066</v>
      </c>
      <c r="R1755" t="s">
        <v>8066</v>
      </c>
      <c r="S1755">
        <v>45252</v>
      </c>
      <c r="T1755" t="s">
        <v>7261</v>
      </c>
      <c r="U1755">
        <v>45252</v>
      </c>
      <c r="V1755" t="s">
        <v>7300</v>
      </c>
      <c r="W1755" t="s">
        <v>7263</v>
      </c>
      <c r="X1755" t="s">
        <v>7264</v>
      </c>
      <c r="Y1755" t="s">
        <v>7272</v>
      </c>
      <c r="Z1755" t="s">
        <v>3421</v>
      </c>
      <c r="AA1755">
        <v>20.5</v>
      </c>
      <c r="AB1755" t="str" cm="1">
        <f t="array" ref="AB1755">_xlfn.LET(_xlpm.x,IFERROR(VALUE(Table2[[#This Row],[Response_Time_Hours]]),""),IF(_xlpm.x="","CHECK",_xlfn.IFS(_xlpm.x&lt;=1,"Immediate",_xlpm.x&lt;=6,"Fast",_xlpm.x&lt;=24,"Moderate",_xlpm.x&gt;24,"Delayed")))</f>
        <v>Moderate</v>
      </c>
      <c r="AC1755">
        <v>33</v>
      </c>
      <c r="AD1755" t="str" cm="1">
        <f t="array" ref="AD1755">IF(Table2[[#This Row],[Interaction_Count_Final]]="","N/A",_xlfn.IFS(Table2[[#This Row],[Interaction_Count_Final]]&lt;=2,"Low",Table2[[#This Row],[Interaction_Count_Final]]&lt;=5,"Medium",Table2[[#This Row],[Interaction_Count_Final]]&gt;=6,"High",TRUE,"CHECK"))</f>
        <v>High</v>
      </c>
      <c r="AE1755" t="s">
        <v>7266</v>
      </c>
      <c r="AF1755" t="b">
        <v>1</v>
      </c>
      <c r="AG1755" t="b">
        <v>1</v>
      </c>
      <c r="AH1755">
        <v>2169</v>
      </c>
      <c r="AI1755">
        <v>45252</v>
      </c>
      <c r="AJ1755" t="b">
        <v>1</v>
      </c>
      <c r="AK1755" t="e" cm="1">
        <f t="array" ref="AK1755">_xlfn.LET(
  _xlpm.txt,TRIM(Raw_Data!F1755),
  _xlpm.norm,SUBSTITUTE(SUBSTITUTE(_xlpm.txt,"-","/"),".","/"),
  _xlpm.p,_xlfn.TEXTSPLIT(_xlpm.norm,"/"),
  _xlpm.a,VALUE(INDEX(_xlpm.p,1)),
  _xlpm.b,VALUE(INDEX(_xlpm.p,2)),
  IF(AND(_xlpm.a&lt;=12,_xlpm.b&lt;=12),"REVIEW_AMBIGUOUS","OK")
)</f>
        <v>#REF!</v>
      </c>
    </row>
    <row r="1756" spans="1:37">
      <c r="A1756" t="s">
        <v>5129</v>
      </c>
      <c r="B1756" t="s">
        <v>5129</v>
      </c>
      <c r="C1756" t="b">
        <v>0</v>
      </c>
      <c r="D1756" t="s">
        <v>7257</v>
      </c>
      <c r="E1756" t="s">
        <v>5130</v>
      </c>
      <c r="F1756" t="s">
        <v>5130</v>
      </c>
      <c r="G1756" t="s">
        <v>7258</v>
      </c>
      <c r="H1756" t="s">
        <v>254</v>
      </c>
      <c r="I1756" t="s">
        <v>254</v>
      </c>
      <c r="J1756" t="s">
        <v>254</v>
      </c>
      <c r="K1756" t="s">
        <v>7365</v>
      </c>
      <c r="L1756" t="s">
        <v>250</v>
      </c>
      <c r="M1756">
        <f>IF(UPPER(TRIM(Table2[[#This Row],[Status_Clean]]))="CONVERTED",1,0)</f>
        <v>1</v>
      </c>
      <c r="N1756">
        <f>IF(ISNUMBER(MATCH(UPPER(TRIM(Table2[[#This Row],[Status_Clean]])),{"CONTACTED","QUALIFIED","CONVERTED"},0)),1,0)</f>
        <v>1</v>
      </c>
      <c r="O1756" cm="1">
        <f t="array" ref="O1756">_xlfn.SWITCH(UPPER(TRIM(Table2[[#This Row],[Status_Clean]])),"NEW",1,"CONTACTED",2,"QUALIFIED",3,"CONVERTED",4,"LOST",5,99)</f>
        <v>4</v>
      </c>
      <c r="P1756" t="s">
        <v>91</v>
      </c>
      <c r="Q1756" t="s">
        <v>7290</v>
      </c>
      <c r="R1756" t="s">
        <v>7290</v>
      </c>
      <c r="S1756">
        <v>45092</v>
      </c>
      <c r="T1756" t="s">
        <v>7261</v>
      </c>
      <c r="U1756">
        <v>45092</v>
      </c>
      <c r="V1756" t="s">
        <v>7276</v>
      </c>
      <c r="W1756" t="s">
        <v>7263</v>
      </c>
      <c r="X1756" t="s">
        <v>7277</v>
      </c>
      <c r="Y1756" t="s">
        <v>7285</v>
      </c>
      <c r="Z1756">
        <v>3</v>
      </c>
      <c r="AA1756">
        <v>3</v>
      </c>
      <c r="AB1756" t="str" cm="1">
        <f t="array" ref="AB1756">_xlfn.LET(_xlpm.x,IFERROR(VALUE(Table2[[#This Row],[Response_Time_Hours]]),""),IF(_xlpm.x="","CHECK",_xlfn.IFS(_xlpm.x&lt;=1,"Immediate",_xlpm.x&lt;=6,"Fast",_xlpm.x&lt;=24,"Moderate",_xlpm.x&gt;24,"Delayed")))</f>
        <v>Fast</v>
      </c>
      <c r="AC1756">
        <v>14</v>
      </c>
      <c r="AD1756" t="str" cm="1">
        <f t="array" ref="AD1756">IF(Table2[[#This Row],[Interaction_Count_Final]]="","N/A",_xlfn.IFS(Table2[[#This Row],[Interaction_Count_Final]]&lt;=2,"Low",Table2[[#This Row],[Interaction_Count_Final]]&lt;=5,"Medium",Table2[[#This Row],[Interaction_Count_Final]]&gt;=6,"High",TRUE,"CHECK"))</f>
        <v>High</v>
      </c>
      <c r="AE1756" t="s">
        <v>7273</v>
      </c>
      <c r="AF1756" t="b">
        <v>1</v>
      </c>
      <c r="AG1756" t="b">
        <v>1</v>
      </c>
      <c r="AH1756">
        <v>2171</v>
      </c>
      <c r="AI1756">
        <v>45092</v>
      </c>
      <c r="AJ1756" t="b">
        <v>1</v>
      </c>
      <c r="AK1756" t="e" cm="1">
        <f t="array" ref="AK1756">_xlfn.LET(
  _xlpm.txt,TRIM(Raw_Data!F1756),
  _xlpm.norm,SUBSTITUTE(SUBSTITUTE(_xlpm.txt,"-","/"),".","/"),
  _xlpm.p,_xlfn.TEXTSPLIT(_xlpm.norm,"/"),
  _xlpm.a,VALUE(INDEX(_xlpm.p,1)),
  _xlpm.b,VALUE(INDEX(_xlpm.p,2)),
  IF(AND(_xlpm.a&lt;=12,_xlpm.b&lt;=12),"REVIEW_AMBIGUOUS","OK")
)</f>
        <v>#REF!</v>
      </c>
    </row>
    <row r="1757" spans="1:37">
      <c r="A1757" t="s">
        <v>5131</v>
      </c>
      <c r="B1757" t="s">
        <v>5131</v>
      </c>
      <c r="C1757" t="b">
        <v>0</v>
      </c>
      <c r="D1757" t="s">
        <v>7257</v>
      </c>
      <c r="E1757" t="s">
        <v>5132</v>
      </c>
      <c r="F1757" t="s">
        <v>5132</v>
      </c>
      <c r="G1757" t="s">
        <v>7303</v>
      </c>
      <c r="H1757" t="s">
        <v>69</v>
      </c>
      <c r="I1757" t="s">
        <v>69</v>
      </c>
      <c r="J1757" t="s">
        <v>69</v>
      </c>
      <c r="K1757" t="s">
        <v>125</v>
      </c>
      <c r="L1757" t="s">
        <v>125</v>
      </c>
      <c r="M1757">
        <f>IF(UPPER(TRIM(Table2[[#This Row],[Status_Clean]]))="CONVERTED",1,0)</f>
        <v>0</v>
      </c>
      <c r="N1757">
        <f>IF(ISNUMBER(MATCH(UPPER(TRIM(Table2[[#This Row],[Status_Clean]])),{"CONTACTED","QUALIFIED","CONVERTED"},0)),1,0)</f>
        <v>1</v>
      </c>
      <c r="O1757" cm="1">
        <f t="array" ref="O1757">_xlfn.SWITCH(UPPER(TRIM(Table2[[#This Row],[Status_Clean]])),"NEW",1,"CONTACTED",2,"QUALIFIED",3,"CONVERTED",4,"LOST",5,99)</f>
        <v>2</v>
      </c>
      <c r="P1757" t="s">
        <v>5133</v>
      </c>
      <c r="Q1757" t="s">
        <v>8515</v>
      </c>
      <c r="R1757" t="s">
        <v>8515</v>
      </c>
      <c r="S1757">
        <v>45487</v>
      </c>
      <c r="T1757" t="s">
        <v>7261</v>
      </c>
      <c r="U1757">
        <v>45487</v>
      </c>
      <c r="V1757" t="s">
        <v>7305</v>
      </c>
      <c r="W1757" t="s">
        <v>7271</v>
      </c>
      <c r="X1757" t="s">
        <v>7288</v>
      </c>
      <c r="Y1757" t="s">
        <v>7293</v>
      </c>
      <c r="Z1757" t="s">
        <v>5134</v>
      </c>
      <c r="AA1757">
        <v>33</v>
      </c>
      <c r="AB1757" t="str" cm="1">
        <f t="array" ref="AB1757">_xlfn.LET(_xlpm.x,IFERROR(VALUE(Table2[[#This Row],[Response_Time_Hours]]),""),IF(_xlpm.x="","CHECK",_xlfn.IFS(_xlpm.x&lt;=1,"Immediate",_xlpm.x&lt;=6,"Fast",_xlpm.x&lt;=24,"Moderate",_xlpm.x&gt;24,"Delayed")))</f>
        <v>Delayed</v>
      </c>
      <c r="AC1757">
        <v>4</v>
      </c>
      <c r="AD1757" t="str" cm="1">
        <f t="array" ref="AD1757">IF(Table2[[#This Row],[Interaction_Count_Final]]="","N/A",_xlfn.IFS(Table2[[#This Row],[Interaction_Count_Final]]&lt;=2,"Low",Table2[[#This Row],[Interaction_Count_Final]]&lt;=5,"Medium",Table2[[#This Row],[Interaction_Count_Final]]&gt;=6,"High",TRUE,"CHECK"))</f>
        <v>Medium</v>
      </c>
      <c r="AE1757" t="s">
        <v>7266</v>
      </c>
      <c r="AF1757" t="b">
        <v>1</v>
      </c>
      <c r="AG1757" t="b">
        <v>1</v>
      </c>
      <c r="AH1757">
        <v>2172</v>
      </c>
      <c r="AI1757">
        <v>45487</v>
      </c>
      <c r="AJ1757" t="b">
        <v>1</v>
      </c>
      <c r="AK1757" t="str" cm="1">
        <f t="array" ref="AK1757">_xlfn.LET(
  _xlpm.txt,TRIM(Raw_Data!F1757),
  _xlpm.norm,SUBSTITUTE(SUBSTITUTE(_xlpm.txt,"-","/"),".","/"),
  _xlpm.p,_xlfn.TEXTSPLIT(_xlpm.norm,"/"),
  _xlpm.a,VALUE(INDEX(_xlpm.p,1)),
  _xlpm.b,VALUE(INDEX(_xlpm.p,2)),
  IF(AND(_xlpm.a&lt;=12,_xlpm.b&lt;=12),"REVIEW_AMBIGUOUS","OK")
)</f>
        <v>OK</v>
      </c>
    </row>
    <row r="1758" spans="1:37">
      <c r="A1758" t="s">
        <v>5135</v>
      </c>
      <c r="B1758" t="s">
        <v>5135</v>
      </c>
      <c r="C1758" t="b">
        <v>0</v>
      </c>
      <c r="D1758" t="s">
        <v>7257</v>
      </c>
      <c r="E1758" t="s">
        <v>5136</v>
      </c>
      <c r="F1758" t="s">
        <v>5136</v>
      </c>
      <c r="G1758" t="s">
        <v>7280</v>
      </c>
      <c r="H1758" t="s">
        <v>374</v>
      </c>
      <c r="I1758" t="s">
        <v>374</v>
      </c>
      <c r="J1758" t="s">
        <v>7308</v>
      </c>
      <c r="K1758" t="s">
        <v>193</v>
      </c>
      <c r="L1758" t="s">
        <v>193</v>
      </c>
      <c r="M1758">
        <f>IF(UPPER(TRIM(Table2[[#This Row],[Status_Clean]]))="CONVERTED",1,0)</f>
        <v>0</v>
      </c>
      <c r="N1758">
        <f>IF(ISNUMBER(MATCH(UPPER(TRIM(Table2[[#This Row],[Status_Clean]])),{"CONTACTED","QUALIFIED","CONVERTED"},0)),1,0)</f>
        <v>0</v>
      </c>
      <c r="O1758" cm="1">
        <f t="array" ref="O1758">_xlfn.SWITCH(UPPER(TRIM(Table2[[#This Row],[Status_Clean]])),"NEW",1,"CONTACTED",2,"QUALIFIED",3,"CONVERTED",4,"LOST",5,99)</f>
        <v>1</v>
      </c>
      <c r="P1758" t="s">
        <v>5137</v>
      </c>
      <c r="Q1758" t="s">
        <v>8272</v>
      </c>
      <c r="R1758" t="s">
        <v>8272</v>
      </c>
      <c r="S1758">
        <v>45311</v>
      </c>
      <c r="T1758" t="s">
        <v>7261</v>
      </c>
      <c r="U1758">
        <v>45311</v>
      </c>
      <c r="V1758" t="s">
        <v>7317</v>
      </c>
      <c r="W1758" t="s">
        <v>7271</v>
      </c>
      <c r="X1758" t="s">
        <v>7284</v>
      </c>
      <c r="Y1758" t="s">
        <v>7278</v>
      </c>
      <c r="Z1758">
        <v>29</v>
      </c>
      <c r="AA1758">
        <v>29</v>
      </c>
      <c r="AB1758" t="str" cm="1">
        <f t="array" ref="AB1758">_xlfn.LET(_xlpm.x,IFERROR(VALUE(Table2[[#This Row],[Response_Time_Hours]]),""),IF(_xlpm.x="","CHECK",_xlfn.IFS(_xlpm.x&lt;=1,"Immediate",_xlpm.x&lt;=6,"Fast",_xlpm.x&lt;=24,"Moderate",_xlpm.x&gt;24,"Delayed")))</f>
        <v>Delayed</v>
      </c>
      <c r="AC1758">
        <v>24</v>
      </c>
      <c r="AD1758" t="str" cm="1">
        <f t="array" ref="AD1758">IF(Table2[[#This Row],[Interaction_Count_Final]]="","N/A",_xlfn.IFS(Table2[[#This Row],[Interaction_Count_Final]]&lt;=2,"Low",Table2[[#This Row],[Interaction_Count_Final]]&lt;=5,"Medium",Table2[[#This Row],[Interaction_Count_Final]]&gt;=6,"High",TRUE,"CHECK"))</f>
        <v>High</v>
      </c>
      <c r="AE1758" t="s">
        <v>7266</v>
      </c>
      <c r="AF1758" t="b">
        <v>1</v>
      </c>
      <c r="AG1758" t="b">
        <v>1</v>
      </c>
      <c r="AH1758">
        <v>2173</v>
      </c>
      <c r="AI1758">
        <v>45311</v>
      </c>
      <c r="AJ1758" t="b">
        <v>1</v>
      </c>
      <c r="AK1758" t="str" cm="1">
        <f t="array" ref="AK1758">_xlfn.LET(
  _xlpm.txt,TRIM(Raw_Data!F1758),
  _xlpm.norm,SUBSTITUTE(SUBSTITUTE(_xlpm.txt,"-","/"),".","/"),
  _xlpm.p,_xlfn.TEXTSPLIT(_xlpm.norm,"/"),
  _xlpm.a,VALUE(INDEX(_xlpm.p,1)),
  _xlpm.b,VALUE(INDEX(_xlpm.p,2)),
  IF(AND(_xlpm.a&lt;=12,_xlpm.b&lt;=12),"REVIEW_AMBIGUOUS","OK")
)</f>
        <v>OK</v>
      </c>
    </row>
    <row r="1759" spans="1:37">
      <c r="A1759" t="s">
        <v>5138</v>
      </c>
      <c r="B1759" t="s">
        <v>5138</v>
      </c>
      <c r="C1759" t="b">
        <v>0</v>
      </c>
      <c r="D1759" t="s">
        <v>7257</v>
      </c>
      <c r="E1759" t="s">
        <v>8516</v>
      </c>
      <c r="F1759" t="s">
        <v>8516</v>
      </c>
      <c r="G1759" t="s">
        <v>7258</v>
      </c>
      <c r="H1759" t="s">
        <v>792</v>
      </c>
      <c r="I1759" t="s">
        <v>792</v>
      </c>
      <c r="J1759" t="s">
        <v>792</v>
      </c>
      <c r="K1759" t="s">
        <v>7301</v>
      </c>
      <c r="L1759" t="s">
        <v>125</v>
      </c>
      <c r="M1759">
        <f>IF(UPPER(TRIM(Table2[[#This Row],[Status_Clean]]))="CONVERTED",1,0)</f>
        <v>0</v>
      </c>
      <c r="N1759">
        <f>IF(ISNUMBER(MATCH(UPPER(TRIM(Table2[[#This Row],[Status_Clean]])),{"CONTACTED","QUALIFIED","CONVERTED"},0)),1,0)</f>
        <v>1</v>
      </c>
      <c r="O1759" cm="1">
        <f t="array" ref="O1759">_xlfn.SWITCH(UPPER(TRIM(Table2[[#This Row],[Status_Clean]])),"NEW",1,"CONTACTED",2,"QUALIFIED",3,"CONVERTED",4,"LOST",5,99)</f>
        <v>2</v>
      </c>
      <c r="P1759">
        <v>45337</v>
      </c>
      <c r="Q1759" t="s">
        <v>7777</v>
      </c>
      <c r="R1759" t="s">
        <v>7777</v>
      </c>
      <c r="S1759">
        <v>45337</v>
      </c>
      <c r="T1759" t="s">
        <v>7261</v>
      </c>
      <c r="U1759">
        <v>45337</v>
      </c>
      <c r="V1759" t="s">
        <v>7283</v>
      </c>
      <c r="W1759" t="s">
        <v>7271</v>
      </c>
      <c r="X1759" t="s">
        <v>7284</v>
      </c>
      <c r="Y1759" t="s">
        <v>7285</v>
      </c>
      <c r="Z1759" t="s">
        <v>209</v>
      </c>
      <c r="AA1759">
        <v>55.199999999999996</v>
      </c>
      <c r="AB1759" t="str" cm="1">
        <f t="array" ref="AB1759">_xlfn.LET(_xlpm.x,IFERROR(VALUE(Table2[[#This Row],[Response_Time_Hours]]),""),IF(_xlpm.x="","CHECK",_xlfn.IFS(_xlpm.x&lt;=1,"Immediate",_xlpm.x&lt;=6,"Fast",_xlpm.x&lt;=24,"Moderate",_xlpm.x&gt;24,"Delayed")))</f>
        <v>Delayed</v>
      </c>
      <c r="AC1759">
        <v>25</v>
      </c>
      <c r="AD1759" t="str" cm="1">
        <f t="array" ref="AD1759">IF(Table2[[#This Row],[Interaction_Count_Final]]="","N/A",_xlfn.IFS(Table2[[#This Row],[Interaction_Count_Final]]&lt;=2,"Low",Table2[[#This Row],[Interaction_Count_Final]]&lt;=5,"Medium",Table2[[#This Row],[Interaction_Count_Final]]&gt;=6,"High",TRUE,"CHECK"))</f>
        <v>High</v>
      </c>
      <c r="AE1759" t="s">
        <v>7266</v>
      </c>
      <c r="AF1759" t="b">
        <v>1</v>
      </c>
      <c r="AG1759" t="b">
        <v>1</v>
      </c>
      <c r="AH1759">
        <v>2174</v>
      </c>
      <c r="AI1759">
        <v>45337</v>
      </c>
      <c r="AJ1759" t="b">
        <v>1</v>
      </c>
      <c r="AK1759" t="e" cm="1">
        <f t="array" ref="AK1759">_xlfn.LET(
  _xlpm.txt,TRIM(Raw_Data!F1759),
  _xlpm.norm,SUBSTITUTE(SUBSTITUTE(_xlpm.txt,"-","/"),".","/"),
  _xlpm.p,_xlfn.TEXTSPLIT(_xlpm.norm,"/"),
  _xlpm.a,VALUE(INDEX(_xlpm.p,1)),
  _xlpm.b,VALUE(INDEX(_xlpm.p,2)),
  IF(AND(_xlpm.a&lt;=12,_xlpm.b&lt;=12),"REVIEW_AMBIGUOUS","OK")
)</f>
        <v>#REF!</v>
      </c>
    </row>
    <row r="1760" spans="1:37">
      <c r="A1760" t="s">
        <v>5140</v>
      </c>
      <c r="B1760" t="s">
        <v>5140</v>
      </c>
      <c r="C1760" t="b">
        <v>0</v>
      </c>
      <c r="D1760" t="s">
        <v>7257</v>
      </c>
      <c r="E1760" t="s">
        <v>8517</v>
      </c>
      <c r="F1760" t="s">
        <v>8517</v>
      </c>
      <c r="G1760" t="s">
        <v>7274</v>
      </c>
      <c r="H1760" t="s">
        <v>123</v>
      </c>
      <c r="I1760" t="s">
        <v>123</v>
      </c>
      <c r="J1760" t="s">
        <v>123</v>
      </c>
      <c r="K1760" t="s">
        <v>250</v>
      </c>
      <c r="L1760" t="s">
        <v>250</v>
      </c>
      <c r="M1760">
        <f>IF(UPPER(TRIM(Table2[[#This Row],[Status_Clean]]))="CONVERTED",1,0)</f>
        <v>1</v>
      </c>
      <c r="N1760">
        <f>IF(ISNUMBER(MATCH(UPPER(TRIM(Table2[[#This Row],[Status_Clean]])),{"CONTACTED","QUALIFIED","CONVERTED"},0)),1,0)</f>
        <v>1</v>
      </c>
      <c r="O1760" cm="1">
        <f t="array" ref="O1760">_xlfn.SWITCH(UPPER(TRIM(Table2[[#This Row],[Status_Clean]])),"NEW",1,"CONTACTED",2,"QUALIFIED",3,"CONVERTED",4,"LOST",5,99)</f>
        <v>4</v>
      </c>
      <c r="P1760">
        <v>45561</v>
      </c>
      <c r="Q1760" t="s">
        <v>7724</v>
      </c>
      <c r="R1760" t="s">
        <v>7724</v>
      </c>
      <c r="S1760">
        <v>45561</v>
      </c>
      <c r="T1760" t="s">
        <v>7261</v>
      </c>
      <c r="U1760">
        <v>45561</v>
      </c>
      <c r="V1760" t="s">
        <v>7287</v>
      </c>
      <c r="W1760" t="s">
        <v>7271</v>
      </c>
      <c r="X1760" t="s">
        <v>7288</v>
      </c>
      <c r="Y1760" t="s">
        <v>7285</v>
      </c>
      <c r="Z1760" t="s">
        <v>5142</v>
      </c>
      <c r="AA1760">
        <v>67</v>
      </c>
      <c r="AB1760" t="str" cm="1">
        <f t="array" ref="AB1760">_xlfn.LET(_xlpm.x,IFERROR(VALUE(Table2[[#This Row],[Response_Time_Hours]]),""),IF(_xlpm.x="","CHECK",_xlfn.IFS(_xlpm.x&lt;=1,"Immediate",_xlpm.x&lt;=6,"Fast",_xlpm.x&lt;=24,"Moderate",_xlpm.x&gt;24,"Delayed")))</f>
        <v>Delayed</v>
      </c>
      <c r="AC1760">
        <v>47</v>
      </c>
      <c r="AD1760" t="str" cm="1">
        <f t="array" ref="AD1760">IF(Table2[[#This Row],[Interaction_Count_Final]]="","N/A",_xlfn.IFS(Table2[[#This Row],[Interaction_Count_Final]]&lt;=2,"Low",Table2[[#This Row],[Interaction_Count_Final]]&lt;=5,"Medium",Table2[[#This Row],[Interaction_Count_Final]]&gt;=6,"High",TRUE,"CHECK"))</f>
        <v>High</v>
      </c>
      <c r="AE1760" t="s">
        <v>7266</v>
      </c>
      <c r="AF1760" t="b">
        <v>1</v>
      </c>
      <c r="AG1760" t="b">
        <v>1</v>
      </c>
      <c r="AH1760">
        <v>2175</v>
      </c>
      <c r="AI1760">
        <v>45561</v>
      </c>
      <c r="AJ1760" t="b">
        <v>1</v>
      </c>
      <c r="AK1760" t="e" cm="1">
        <f t="array" ref="AK1760">_xlfn.LET(
  _xlpm.txt,TRIM(Raw_Data!F1760),
  _xlpm.norm,SUBSTITUTE(SUBSTITUTE(_xlpm.txt,"-","/"),".","/"),
  _xlpm.p,_xlfn.TEXTSPLIT(_xlpm.norm,"/"),
  _xlpm.a,VALUE(INDEX(_xlpm.p,1)),
  _xlpm.b,VALUE(INDEX(_xlpm.p,2)),
  IF(AND(_xlpm.a&lt;=12,_xlpm.b&lt;=12),"REVIEW_AMBIGUOUS","OK")
)</f>
        <v>#REF!</v>
      </c>
    </row>
    <row r="1761" spans="1:37">
      <c r="A1761" t="s">
        <v>5143</v>
      </c>
      <c r="B1761" t="s">
        <v>5143</v>
      </c>
      <c r="C1761" t="b">
        <v>0</v>
      </c>
      <c r="D1761" t="s">
        <v>7257</v>
      </c>
      <c r="E1761" t="s">
        <v>5144</v>
      </c>
      <c r="F1761" t="s">
        <v>5144</v>
      </c>
      <c r="G1761" t="s">
        <v>7258</v>
      </c>
      <c r="H1761" t="s">
        <v>85</v>
      </c>
      <c r="I1761" t="s">
        <v>85</v>
      </c>
      <c r="J1761" t="s">
        <v>469</v>
      </c>
      <c r="K1761" t="s">
        <v>193</v>
      </c>
      <c r="L1761" t="s">
        <v>193</v>
      </c>
      <c r="M1761">
        <f>IF(UPPER(TRIM(Table2[[#This Row],[Status_Clean]]))="CONVERTED",1,0)</f>
        <v>0</v>
      </c>
      <c r="N1761">
        <f>IF(ISNUMBER(MATCH(UPPER(TRIM(Table2[[#This Row],[Status_Clean]])),{"CONTACTED","QUALIFIED","CONVERTED"},0)),1,0)</f>
        <v>0</v>
      </c>
      <c r="O1761" cm="1">
        <f t="array" ref="O1761">_xlfn.SWITCH(UPPER(TRIM(Table2[[#This Row],[Status_Clean]])),"NEW",1,"CONTACTED",2,"QUALIFIED",3,"CONVERTED",4,"LOST",5,99)</f>
        <v>1</v>
      </c>
      <c r="P1761" t="s">
        <v>5145</v>
      </c>
      <c r="Q1761" t="s">
        <v>8518</v>
      </c>
      <c r="R1761" t="s">
        <v>8518</v>
      </c>
      <c r="S1761">
        <v>45493</v>
      </c>
      <c r="T1761" t="s">
        <v>7261</v>
      </c>
      <c r="U1761">
        <v>45493</v>
      </c>
      <c r="V1761" t="s">
        <v>7305</v>
      </c>
      <c r="W1761" t="s">
        <v>7271</v>
      </c>
      <c r="X1761" t="s">
        <v>7288</v>
      </c>
      <c r="Y1761" t="s">
        <v>7278</v>
      </c>
      <c r="Z1761" t="s">
        <v>5146</v>
      </c>
      <c r="AA1761">
        <v>61.8</v>
      </c>
      <c r="AB1761" t="str" cm="1">
        <f t="array" ref="AB1761">_xlfn.LET(_xlpm.x,IFERROR(VALUE(Table2[[#This Row],[Response_Time_Hours]]),""),IF(_xlpm.x="","CHECK",_xlfn.IFS(_xlpm.x&lt;=1,"Immediate",_xlpm.x&lt;=6,"Fast",_xlpm.x&lt;=24,"Moderate",_xlpm.x&gt;24,"Delayed")))</f>
        <v>Delayed</v>
      </c>
      <c r="AC1761">
        <v>5</v>
      </c>
      <c r="AD1761" t="str" cm="1">
        <f t="array" ref="AD1761">IF(Table2[[#This Row],[Interaction_Count_Final]]="","N/A",_xlfn.IFS(Table2[[#This Row],[Interaction_Count_Final]]&lt;=2,"Low",Table2[[#This Row],[Interaction_Count_Final]]&lt;=5,"Medium",Table2[[#This Row],[Interaction_Count_Final]]&gt;=6,"High",TRUE,"CHECK"))</f>
        <v>Medium</v>
      </c>
      <c r="AE1761" t="s">
        <v>7266</v>
      </c>
      <c r="AF1761" t="b">
        <v>1</v>
      </c>
      <c r="AG1761" t="b">
        <v>1</v>
      </c>
      <c r="AH1761">
        <v>2176</v>
      </c>
      <c r="AI1761">
        <v>45493</v>
      </c>
      <c r="AJ1761" t="b">
        <v>1</v>
      </c>
      <c r="AK1761" t="str" cm="1">
        <f t="array" ref="AK1761">_xlfn.LET(
  _xlpm.txt,TRIM(Raw_Data!F1761),
  _xlpm.norm,SUBSTITUTE(SUBSTITUTE(_xlpm.txt,"-","/"),".","/"),
  _xlpm.p,_xlfn.TEXTSPLIT(_xlpm.norm,"/"),
  _xlpm.a,VALUE(INDEX(_xlpm.p,1)),
  _xlpm.b,VALUE(INDEX(_xlpm.p,2)),
  IF(AND(_xlpm.a&lt;=12,_xlpm.b&lt;=12),"REVIEW_AMBIGUOUS","OK")
)</f>
        <v>OK</v>
      </c>
    </row>
    <row r="1762" spans="1:37">
      <c r="A1762" t="s">
        <v>5147</v>
      </c>
      <c r="B1762" t="s">
        <v>5147</v>
      </c>
      <c r="C1762" t="b">
        <v>0</v>
      </c>
      <c r="D1762" t="s">
        <v>7257</v>
      </c>
      <c r="E1762" t="s">
        <v>8519</v>
      </c>
      <c r="F1762" t="s">
        <v>8519</v>
      </c>
      <c r="G1762" t="s">
        <v>7258</v>
      </c>
      <c r="H1762" t="s">
        <v>374</v>
      </c>
      <c r="I1762" t="s">
        <v>374</v>
      </c>
      <c r="J1762" t="s">
        <v>7308</v>
      </c>
      <c r="K1762" t="s">
        <v>193</v>
      </c>
      <c r="L1762" t="s">
        <v>193</v>
      </c>
      <c r="M1762">
        <f>IF(UPPER(TRIM(Table2[[#This Row],[Status_Clean]]))="CONVERTED",1,0)</f>
        <v>0</v>
      </c>
      <c r="N1762">
        <f>IF(ISNUMBER(MATCH(UPPER(TRIM(Table2[[#This Row],[Status_Clean]])),{"CONTACTED","QUALIFIED","CONVERTED"},0)),1,0)</f>
        <v>0</v>
      </c>
      <c r="O1762" cm="1">
        <f t="array" ref="O1762">_xlfn.SWITCH(UPPER(TRIM(Table2[[#This Row],[Status_Clean]])),"NEW",1,"CONTACTED",2,"QUALIFIED",3,"CONVERTED",4,"LOST",5,99)</f>
        <v>1</v>
      </c>
      <c r="P1762">
        <v>45513</v>
      </c>
      <c r="Q1762" t="s">
        <v>7757</v>
      </c>
      <c r="R1762" t="s">
        <v>7757</v>
      </c>
      <c r="S1762">
        <v>45513</v>
      </c>
      <c r="T1762" t="s">
        <v>7261</v>
      </c>
      <c r="U1762">
        <v>45513</v>
      </c>
      <c r="V1762" t="s">
        <v>7310</v>
      </c>
      <c r="W1762" t="s">
        <v>7271</v>
      </c>
      <c r="X1762" t="s">
        <v>7288</v>
      </c>
      <c r="Y1762" t="s">
        <v>7312</v>
      </c>
      <c r="Z1762" t="s">
        <v>3028</v>
      </c>
      <c r="AA1762">
        <v>8.9</v>
      </c>
      <c r="AB1762" t="str" cm="1">
        <f t="array" ref="AB1762">_xlfn.LET(_xlpm.x,IFERROR(VALUE(Table2[[#This Row],[Response_Time_Hours]]),""),IF(_xlpm.x="","CHECK",_xlfn.IFS(_xlpm.x&lt;=1,"Immediate",_xlpm.x&lt;=6,"Fast",_xlpm.x&lt;=24,"Moderate",_xlpm.x&gt;24,"Delayed")))</f>
        <v>Moderate</v>
      </c>
      <c r="AC1762">
        <v>50</v>
      </c>
      <c r="AD1762" t="str" cm="1">
        <f t="array" ref="AD1762">IF(Table2[[#This Row],[Interaction_Count_Final]]="","N/A",_xlfn.IFS(Table2[[#This Row],[Interaction_Count_Final]]&lt;=2,"Low",Table2[[#This Row],[Interaction_Count_Final]]&lt;=5,"Medium",Table2[[#This Row],[Interaction_Count_Final]]&gt;=6,"High",TRUE,"CHECK"))</f>
        <v>High</v>
      </c>
      <c r="AE1762" t="s">
        <v>7289</v>
      </c>
      <c r="AF1762" t="b">
        <v>1</v>
      </c>
      <c r="AG1762" t="b">
        <v>1</v>
      </c>
      <c r="AH1762">
        <v>2177</v>
      </c>
      <c r="AI1762">
        <v>45513</v>
      </c>
      <c r="AJ1762" t="b">
        <v>1</v>
      </c>
      <c r="AK1762" t="e" cm="1">
        <f t="array" ref="AK1762">_xlfn.LET(
  _xlpm.txt,TRIM(Raw_Data!F1762),
  _xlpm.norm,SUBSTITUTE(SUBSTITUTE(_xlpm.txt,"-","/"),".","/"),
  _xlpm.p,_xlfn.TEXTSPLIT(_xlpm.norm,"/"),
  _xlpm.a,VALUE(INDEX(_xlpm.p,1)),
  _xlpm.b,VALUE(INDEX(_xlpm.p,2)),
  IF(AND(_xlpm.a&lt;=12,_xlpm.b&lt;=12),"REVIEW_AMBIGUOUS","OK")
)</f>
        <v>#REF!</v>
      </c>
    </row>
    <row r="1763" spans="1:37">
      <c r="A1763" t="s">
        <v>5149</v>
      </c>
      <c r="B1763" t="s">
        <v>5149</v>
      </c>
      <c r="C1763" t="b">
        <v>1</v>
      </c>
      <c r="D1763" t="s">
        <v>7257</v>
      </c>
      <c r="E1763" t="s">
        <v>5150</v>
      </c>
      <c r="F1763" t="s">
        <v>5150</v>
      </c>
      <c r="G1763" t="s">
        <v>7280</v>
      </c>
      <c r="H1763" t="s">
        <v>473</v>
      </c>
      <c r="I1763" t="s">
        <v>473</v>
      </c>
      <c r="J1763" t="s">
        <v>473</v>
      </c>
      <c r="K1763" t="s">
        <v>7281</v>
      </c>
      <c r="L1763" t="s">
        <v>125</v>
      </c>
      <c r="M1763">
        <f>IF(UPPER(TRIM(Table2[[#This Row],[Status_Clean]]))="CONVERTED",1,0)</f>
        <v>0</v>
      </c>
      <c r="N1763">
        <f>IF(ISNUMBER(MATCH(UPPER(TRIM(Table2[[#This Row],[Status_Clean]])),{"CONTACTED","QUALIFIED","CONVERTED"},0)),1,0)</f>
        <v>1</v>
      </c>
      <c r="O1763" cm="1">
        <f t="array" ref="O1763">_xlfn.SWITCH(UPPER(TRIM(Table2[[#This Row],[Status_Clean]])),"NEW",1,"CONTACTED",2,"QUALIFIED",3,"CONVERTED",4,"LOST",5,99)</f>
        <v>2</v>
      </c>
      <c r="P1763">
        <v>45060</v>
      </c>
      <c r="Q1763" t="s">
        <v>7571</v>
      </c>
      <c r="R1763" t="s">
        <v>7571</v>
      </c>
      <c r="S1763">
        <v>45060</v>
      </c>
      <c r="T1763" t="s">
        <v>7261</v>
      </c>
      <c r="U1763">
        <v>45060</v>
      </c>
      <c r="V1763" t="s">
        <v>7314</v>
      </c>
      <c r="W1763" t="s">
        <v>7263</v>
      </c>
      <c r="X1763" t="s">
        <v>7277</v>
      </c>
      <c r="Y1763" t="s">
        <v>7293</v>
      </c>
      <c r="Z1763" t="s">
        <v>4276</v>
      </c>
      <c r="AA1763">
        <v>51.2</v>
      </c>
      <c r="AB1763" t="str" cm="1">
        <f t="array" ref="AB1763">_xlfn.LET(_xlpm.x,IFERROR(VALUE(Table2[[#This Row],[Response_Time_Hours]]),""),IF(_xlpm.x="","CHECK",_xlfn.IFS(_xlpm.x&lt;=1,"Immediate",_xlpm.x&lt;=6,"Fast",_xlpm.x&lt;=24,"Moderate",_xlpm.x&gt;24,"Delayed")))</f>
        <v>Delayed</v>
      </c>
      <c r="AC1763">
        <v>37</v>
      </c>
      <c r="AD1763" t="str" cm="1">
        <f t="array" ref="AD1763">IF(Table2[[#This Row],[Interaction_Count_Final]]="","N/A",_xlfn.IFS(Table2[[#This Row],[Interaction_Count_Final]]&lt;=2,"Low",Table2[[#This Row],[Interaction_Count_Final]]&lt;=5,"Medium",Table2[[#This Row],[Interaction_Count_Final]]&gt;=6,"High",TRUE,"CHECK"))</f>
        <v>High</v>
      </c>
      <c r="AE1763" t="s">
        <v>7266</v>
      </c>
      <c r="AF1763" t="b">
        <v>1</v>
      </c>
      <c r="AG1763" t="b">
        <v>1</v>
      </c>
      <c r="AH1763">
        <v>2178</v>
      </c>
      <c r="AI1763">
        <v>45060</v>
      </c>
      <c r="AJ1763" t="b">
        <v>1</v>
      </c>
      <c r="AK1763" t="e" cm="1">
        <f t="array" ref="AK1763">_xlfn.LET(
  _xlpm.txt,TRIM(Raw_Data!F1763),
  _xlpm.norm,SUBSTITUTE(SUBSTITUTE(_xlpm.txt,"-","/"),".","/"),
  _xlpm.p,_xlfn.TEXTSPLIT(_xlpm.norm,"/"),
  _xlpm.a,VALUE(INDEX(_xlpm.p,1)),
  _xlpm.b,VALUE(INDEX(_xlpm.p,2)),
  IF(AND(_xlpm.a&lt;=12,_xlpm.b&lt;=12),"REVIEW_AMBIGUOUS","OK")
)</f>
        <v>#REF!</v>
      </c>
    </row>
    <row r="1764" spans="1:37">
      <c r="A1764" t="s">
        <v>5151</v>
      </c>
      <c r="B1764" t="s">
        <v>5151</v>
      </c>
      <c r="C1764" t="b">
        <v>0</v>
      </c>
      <c r="D1764" t="s">
        <v>7257</v>
      </c>
      <c r="E1764" t="s">
        <v>5152</v>
      </c>
      <c r="F1764" t="s">
        <v>5152</v>
      </c>
      <c r="G1764" t="s">
        <v>7268</v>
      </c>
      <c r="H1764" t="s">
        <v>447</v>
      </c>
      <c r="I1764" t="s">
        <v>447</v>
      </c>
      <c r="J1764" t="s">
        <v>447</v>
      </c>
      <c r="K1764" t="s">
        <v>7502</v>
      </c>
      <c r="L1764" t="s">
        <v>71</v>
      </c>
      <c r="M1764">
        <f>IF(UPPER(TRIM(Table2[[#This Row],[Status_Clean]]))="CONVERTED",1,0)</f>
        <v>0</v>
      </c>
      <c r="N1764">
        <f>IF(ISNUMBER(MATCH(UPPER(TRIM(Table2[[#This Row],[Status_Clean]])),{"CONTACTED","QUALIFIED","CONVERTED"},0)),1,0)</f>
        <v>1</v>
      </c>
      <c r="O1764" cm="1">
        <f t="array" ref="O1764">_xlfn.SWITCH(UPPER(TRIM(Table2[[#This Row],[Status_Clean]])),"NEW",1,"CONTACTED",2,"QUALIFIED",3,"CONVERTED",4,"LOST",5,99)</f>
        <v>3</v>
      </c>
      <c r="P1764">
        <v>45211</v>
      </c>
      <c r="Q1764" t="s">
        <v>7592</v>
      </c>
      <c r="R1764" t="s">
        <v>7592</v>
      </c>
      <c r="S1764">
        <v>45211</v>
      </c>
      <c r="T1764" t="s">
        <v>7261</v>
      </c>
      <c r="U1764">
        <v>45211</v>
      </c>
      <c r="V1764" t="s">
        <v>7270</v>
      </c>
      <c r="W1764" t="s">
        <v>7263</v>
      </c>
      <c r="X1764" t="s">
        <v>7264</v>
      </c>
      <c r="Y1764" t="s">
        <v>7285</v>
      </c>
      <c r="Z1764">
        <v>1</v>
      </c>
      <c r="AA1764">
        <v>1</v>
      </c>
      <c r="AB1764" t="str" cm="1">
        <f t="array" ref="AB1764">_xlfn.LET(_xlpm.x,IFERROR(VALUE(Table2[[#This Row],[Response_Time_Hours]]),""),IF(_xlpm.x="","CHECK",_xlfn.IFS(_xlpm.x&lt;=1,"Immediate",_xlpm.x&lt;=6,"Fast",_xlpm.x&lt;=24,"Moderate",_xlpm.x&gt;24,"Delayed")))</f>
        <v>Immediate</v>
      </c>
      <c r="AC1764">
        <v>21</v>
      </c>
      <c r="AD1764" t="str" cm="1">
        <f t="array" ref="AD1764">IF(Table2[[#This Row],[Interaction_Count_Final]]="","N/A",_xlfn.IFS(Table2[[#This Row],[Interaction_Count_Final]]&lt;=2,"Low",Table2[[#This Row],[Interaction_Count_Final]]&lt;=5,"Medium",Table2[[#This Row],[Interaction_Count_Final]]&gt;=6,"High",TRUE,"CHECK"))</f>
        <v>High</v>
      </c>
      <c r="AE1764" t="s">
        <v>7266</v>
      </c>
      <c r="AF1764" t="b">
        <v>1</v>
      </c>
      <c r="AG1764" t="b">
        <v>1</v>
      </c>
      <c r="AH1764">
        <v>2179</v>
      </c>
      <c r="AI1764">
        <v>45211</v>
      </c>
      <c r="AJ1764" t="b">
        <v>1</v>
      </c>
      <c r="AK1764" t="e" cm="1">
        <f t="array" ref="AK1764">_xlfn.LET(
  _xlpm.txt,TRIM(Raw_Data!F1764),
  _xlpm.norm,SUBSTITUTE(SUBSTITUTE(_xlpm.txt,"-","/"),".","/"),
  _xlpm.p,_xlfn.TEXTSPLIT(_xlpm.norm,"/"),
  _xlpm.a,VALUE(INDEX(_xlpm.p,1)),
  _xlpm.b,VALUE(INDEX(_xlpm.p,2)),
  IF(AND(_xlpm.a&lt;=12,_xlpm.b&lt;=12),"REVIEW_AMBIGUOUS","OK")
)</f>
        <v>#REF!</v>
      </c>
    </row>
    <row r="1765" spans="1:37">
      <c r="A1765" t="s">
        <v>5153</v>
      </c>
      <c r="B1765" t="s">
        <v>5153</v>
      </c>
      <c r="C1765" t="b">
        <v>0</v>
      </c>
      <c r="D1765" t="s">
        <v>7257</v>
      </c>
      <c r="E1765" t="s">
        <v>5154</v>
      </c>
      <c r="F1765" t="s">
        <v>5154</v>
      </c>
      <c r="G1765" t="s">
        <v>7268</v>
      </c>
      <c r="H1765" t="s">
        <v>359</v>
      </c>
      <c r="I1765" t="s">
        <v>359</v>
      </c>
      <c r="J1765" t="s">
        <v>473</v>
      </c>
      <c r="K1765" t="s">
        <v>7368</v>
      </c>
      <c r="L1765" t="s">
        <v>173</v>
      </c>
      <c r="M1765">
        <f>IF(UPPER(TRIM(Table2[[#This Row],[Status_Clean]]))="CONVERTED",1,0)</f>
        <v>0</v>
      </c>
      <c r="N1765">
        <f>IF(ISNUMBER(MATCH(UPPER(TRIM(Table2[[#This Row],[Status_Clean]])),{"CONTACTED","QUALIFIED","CONVERTED"},0)),1,0)</f>
        <v>0</v>
      </c>
      <c r="O1765" cm="1">
        <f t="array" ref="O1765">_xlfn.SWITCH(UPPER(TRIM(Table2[[#This Row],[Status_Clean]])),"NEW",1,"CONTACTED",2,"QUALIFIED",3,"CONVERTED",4,"LOST",5,99)</f>
        <v>5</v>
      </c>
      <c r="P1765">
        <v>45163</v>
      </c>
      <c r="Q1765" t="s">
        <v>8520</v>
      </c>
      <c r="R1765" t="s">
        <v>8520</v>
      </c>
      <c r="S1765">
        <v>45163</v>
      </c>
      <c r="T1765" t="s">
        <v>7261</v>
      </c>
      <c r="U1765">
        <v>45163</v>
      </c>
      <c r="V1765" t="s">
        <v>7310</v>
      </c>
      <c r="W1765" t="s">
        <v>7263</v>
      </c>
      <c r="X1765" t="s">
        <v>7288</v>
      </c>
      <c r="Y1765" t="s">
        <v>7312</v>
      </c>
      <c r="Z1765" t="s">
        <v>4780</v>
      </c>
      <c r="AA1765">
        <v>46.9</v>
      </c>
      <c r="AB1765" t="str" cm="1">
        <f t="array" ref="AB1765">_xlfn.LET(_xlpm.x,IFERROR(VALUE(Table2[[#This Row],[Response_Time_Hours]]),""),IF(_xlpm.x="","CHECK",_xlfn.IFS(_xlpm.x&lt;=1,"Immediate",_xlpm.x&lt;=6,"Fast",_xlpm.x&lt;=24,"Moderate",_xlpm.x&gt;24,"Delayed")))</f>
        <v>Delayed</v>
      </c>
      <c r="AC1765">
        <v>2</v>
      </c>
      <c r="AD1765" t="str" cm="1">
        <f t="array" ref="AD1765">IF(Table2[[#This Row],[Interaction_Count_Final]]="","N/A",_xlfn.IFS(Table2[[#This Row],[Interaction_Count_Final]]&lt;=2,"Low",Table2[[#This Row],[Interaction_Count_Final]]&lt;=5,"Medium",Table2[[#This Row],[Interaction_Count_Final]]&gt;=6,"High",TRUE,"CHECK"))</f>
        <v>Low</v>
      </c>
      <c r="AE1765" t="s">
        <v>7266</v>
      </c>
      <c r="AF1765" t="b">
        <v>1</v>
      </c>
      <c r="AG1765" t="b">
        <v>1</v>
      </c>
      <c r="AH1765">
        <v>2180</v>
      </c>
      <c r="AI1765">
        <v>45163</v>
      </c>
      <c r="AJ1765" t="b">
        <v>1</v>
      </c>
      <c r="AK1765" t="e" cm="1">
        <f t="array" ref="AK1765">_xlfn.LET(
  _xlpm.txt,TRIM(Raw_Data!F1765),
  _xlpm.norm,SUBSTITUTE(SUBSTITUTE(_xlpm.txt,"-","/"),".","/"),
  _xlpm.p,_xlfn.TEXTSPLIT(_xlpm.norm,"/"),
  _xlpm.a,VALUE(INDEX(_xlpm.p,1)),
  _xlpm.b,VALUE(INDEX(_xlpm.p,2)),
  IF(AND(_xlpm.a&lt;=12,_xlpm.b&lt;=12),"REVIEW_AMBIGUOUS","OK")
)</f>
        <v>#REF!</v>
      </c>
    </row>
    <row r="1766" spans="1:37">
      <c r="A1766" t="s">
        <v>5155</v>
      </c>
      <c r="B1766" t="s">
        <v>5155</v>
      </c>
      <c r="C1766" t="b">
        <v>0</v>
      </c>
      <c r="D1766" t="s">
        <v>7257</v>
      </c>
      <c r="E1766" t="s">
        <v>5156</v>
      </c>
      <c r="F1766" t="s">
        <v>5156</v>
      </c>
      <c r="G1766" t="s">
        <v>7303</v>
      </c>
      <c r="H1766" t="s">
        <v>222</v>
      </c>
      <c r="I1766" t="s">
        <v>222</v>
      </c>
      <c r="J1766" t="s">
        <v>222</v>
      </c>
      <c r="K1766" t="s">
        <v>193</v>
      </c>
      <c r="L1766" t="s">
        <v>193</v>
      </c>
      <c r="M1766">
        <f>IF(UPPER(TRIM(Table2[[#This Row],[Status_Clean]]))="CONVERTED",1,0)</f>
        <v>0</v>
      </c>
      <c r="N1766">
        <f>IF(ISNUMBER(MATCH(UPPER(TRIM(Table2[[#This Row],[Status_Clean]])),{"CONTACTED","QUALIFIED","CONVERTED"},0)),1,0)</f>
        <v>0</v>
      </c>
      <c r="O1766" cm="1">
        <f t="array" ref="O1766">_xlfn.SWITCH(UPPER(TRIM(Table2[[#This Row],[Status_Clean]])),"NEW",1,"CONTACTED",2,"QUALIFIED",3,"CONVERTED",4,"LOST",5,99)</f>
        <v>1</v>
      </c>
      <c r="P1766" t="s">
        <v>5157</v>
      </c>
      <c r="Q1766" t="s">
        <v>7307</v>
      </c>
      <c r="R1766" t="s">
        <v>7307</v>
      </c>
      <c r="S1766">
        <v>45195</v>
      </c>
      <c r="T1766" t="s">
        <v>7261</v>
      </c>
      <c r="U1766">
        <v>45195</v>
      </c>
      <c r="V1766" t="s">
        <v>7287</v>
      </c>
      <c r="W1766" t="s">
        <v>7263</v>
      </c>
      <c r="X1766" t="s">
        <v>7288</v>
      </c>
      <c r="Y1766" t="s">
        <v>7265</v>
      </c>
      <c r="Z1766" t="s">
        <v>4903</v>
      </c>
      <c r="AA1766">
        <v>28.3</v>
      </c>
      <c r="AB1766" t="str" cm="1">
        <f t="array" ref="AB1766">_xlfn.LET(_xlpm.x,IFERROR(VALUE(Table2[[#This Row],[Response_Time_Hours]]),""),IF(_xlpm.x="","CHECK",_xlfn.IFS(_xlpm.x&lt;=1,"Immediate",_xlpm.x&lt;=6,"Fast",_xlpm.x&lt;=24,"Moderate",_xlpm.x&gt;24,"Delayed")))</f>
        <v>Delayed</v>
      </c>
      <c r="AC1766">
        <v>37</v>
      </c>
      <c r="AD1766" t="str" cm="1">
        <f t="array" ref="AD1766">IF(Table2[[#This Row],[Interaction_Count_Final]]="","N/A",_xlfn.IFS(Table2[[#This Row],[Interaction_Count_Final]]&lt;=2,"Low",Table2[[#This Row],[Interaction_Count_Final]]&lt;=5,"Medium",Table2[[#This Row],[Interaction_Count_Final]]&gt;=6,"High",TRUE,"CHECK"))</f>
        <v>High</v>
      </c>
      <c r="AE1766" t="s">
        <v>7266</v>
      </c>
      <c r="AF1766" t="b">
        <v>1</v>
      </c>
      <c r="AG1766" t="b">
        <v>1</v>
      </c>
      <c r="AH1766">
        <v>2181</v>
      </c>
      <c r="AI1766">
        <v>45195</v>
      </c>
      <c r="AJ1766" t="b">
        <v>1</v>
      </c>
      <c r="AK1766" t="str" cm="1">
        <f t="array" ref="AK1766">_xlfn.LET(
  _xlpm.txt,TRIM(Raw_Data!F1766),
  _xlpm.norm,SUBSTITUTE(SUBSTITUTE(_xlpm.txt,"-","/"),".","/"),
  _xlpm.p,_xlfn.TEXTSPLIT(_xlpm.norm,"/"),
  _xlpm.a,VALUE(INDEX(_xlpm.p,1)),
  _xlpm.b,VALUE(INDEX(_xlpm.p,2)),
  IF(AND(_xlpm.a&lt;=12,_xlpm.b&lt;=12),"REVIEW_AMBIGUOUS","OK")
)</f>
        <v>OK</v>
      </c>
    </row>
    <row r="1767" spans="1:37">
      <c r="A1767" t="s">
        <v>5158</v>
      </c>
      <c r="B1767" t="s">
        <v>5158</v>
      </c>
      <c r="C1767" t="b">
        <v>0</v>
      </c>
      <c r="D1767" t="s">
        <v>7257</v>
      </c>
      <c r="E1767" t="s">
        <v>5159</v>
      </c>
      <c r="F1767" t="s">
        <v>5159</v>
      </c>
      <c r="G1767" t="s">
        <v>7274</v>
      </c>
      <c r="H1767" t="s">
        <v>473</v>
      </c>
      <c r="I1767" t="s">
        <v>473</v>
      </c>
      <c r="J1767" t="s">
        <v>473</v>
      </c>
      <c r="K1767" t="s">
        <v>250</v>
      </c>
      <c r="L1767" t="s">
        <v>250</v>
      </c>
      <c r="M1767">
        <f>IF(UPPER(TRIM(Table2[[#This Row],[Status_Clean]]))="CONVERTED",1,0)</f>
        <v>1</v>
      </c>
      <c r="N1767">
        <f>IF(ISNUMBER(MATCH(UPPER(TRIM(Table2[[#This Row],[Status_Clean]])),{"CONTACTED","QUALIFIED","CONVERTED"},0)),1,0)</f>
        <v>1</v>
      </c>
      <c r="O1767" cm="1">
        <f t="array" ref="O1767">_xlfn.SWITCH(UPPER(TRIM(Table2[[#This Row],[Status_Clean]])),"NEW",1,"CONTACTED",2,"QUALIFIED",3,"CONVERTED",4,"LOST",5,99)</f>
        <v>4</v>
      </c>
      <c r="P1767">
        <v>45347</v>
      </c>
      <c r="Q1767" t="s">
        <v>8521</v>
      </c>
      <c r="R1767" t="s">
        <v>8521</v>
      </c>
      <c r="S1767">
        <v>45347</v>
      </c>
      <c r="T1767" t="s">
        <v>7261</v>
      </c>
      <c r="U1767">
        <v>45347</v>
      </c>
      <c r="V1767" t="s">
        <v>7283</v>
      </c>
      <c r="W1767" t="s">
        <v>7271</v>
      </c>
      <c r="X1767" t="s">
        <v>7284</v>
      </c>
      <c r="Y1767" t="s">
        <v>7293</v>
      </c>
      <c r="Z1767" t="s">
        <v>1140</v>
      </c>
      <c r="AA1767">
        <v>48</v>
      </c>
      <c r="AB1767" t="str" cm="1">
        <f t="array" ref="AB1767">_xlfn.LET(_xlpm.x,IFERROR(VALUE(Table2[[#This Row],[Response_Time_Hours]]),""),IF(_xlpm.x="","CHECK",_xlfn.IFS(_xlpm.x&lt;=1,"Immediate",_xlpm.x&lt;=6,"Fast",_xlpm.x&lt;=24,"Moderate",_xlpm.x&gt;24,"Delayed")))</f>
        <v>Delayed</v>
      </c>
      <c r="AC1767">
        <v>46</v>
      </c>
      <c r="AD1767" t="str" cm="1">
        <f t="array" ref="AD1767">IF(Table2[[#This Row],[Interaction_Count_Final]]="","N/A",_xlfn.IFS(Table2[[#This Row],[Interaction_Count_Final]]&lt;=2,"Low",Table2[[#This Row],[Interaction_Count_Final]]&lt;=5,"Medium",Table2[[#This Row],[Interaction_Count_Final]]&gt;=6,"High",TRUE,"CHECK"))</f>
        <v>High</v>
      </c>
      <c r="AE1767" t="s">
        <v>7289</v>
      </c>
      <c r="AF1767" t="b">
        <v>1</v>
      </c>
      <c r="AG1767" t="b">
        <v>1</v>
      </c>
      <c r="AH1767">
        <v>2182</v>
      </c>
      <c r="AI1767">
        <v>45347</v>
      </c>
      <c r="AJ1767" t="b">
        <v>1</v>
      </c>
      <c r="AK1767" t="e" cm="1">
        <f t="array" ref="AK1767">_xlfn.LET(
  _xlpm.txt,TRIM(Raw_Data!F1767),
  _xlpm.norm,SUBSTITUTE(SUBSTITUTE(_xlpm.txt,"-","/"),".","/"),
  _xlpm.p,_xlfn.TEXTSPLIT(_xlpm.norm,"/"),
  _xlpm.a,VALUE(INDEX(_xlpm.p,1)),
  _xlpm.b,VALUE(INDEX(_xlpm.p,2)),
  IF(AND(_xlpm.a&lt;=12,_xlpm.b&lt;=12),"REVIEW_AMBIGUOUS","OK")
)</f>
        <v>#REF!</v>
      </c>
    </row>
    <row r="1768" spans="1:37">
      <c r="A1768" t="s">
        <v>5160</v>
      </c>
      <c r="B1768" t="s">
        <v>5160</v>
      </c>
      <c r="C1768" t="b">
        <v>0</v>
      </c>
      <c r="D1768" t="s">
        <v>7257</v>
      </c>
      <c r="E1768" t="s">
        <v>5161</v>
      </c>
      <c r="F1768" t="s">
        <v>5161</v>
      </c>
      <c r="G1768" t="s">
        <v>7274</v>
      </c>
      <c r="H1768" t="s">
        <v>473</v>
      </c>
      <c r="I1768" t="s">
        <v>473</v>
      </c>
      <c r="J1768" t="s">
        <v>473</v>
      </c>
      <c r="K1768" t="s">
        <v>250</v>
      </c>
      <c r="L1768" t="s">
        <v>250</v>
      </c>
      <c r="M1768">
        <f>IF(UPPER(TRIM(Table2[[#This Row],[Status_Clean]]))="CONVERTED",1,0)</f>
        <v>1</v>
      </c>
      <c r="N1768">
        <f>IF(ISNUMBER(MATCH(UPPER(TRIM(Table2[[#This Row],[Status_Clean]])),{"CONTACTED","QUALIFIED","CONVERTED"},0)),1,0)</f>
        <v>1</v>
      </c>
      <c r="O1768" cm="1">
        <f t="array" ref="O1768">_xlfn.SWITCH(UPPER(TRIM(Table2[[#This Row],[Status_Clean]])),"NEW",1,"CONTACTED",2,"QUALIFIED",3,"CONVERTED",4,"LOST",5,99)</f>
        <v>4</v>
      </c>
      <c r="P1768">
        <v>45197</v>
      </c>
      <c r="Q1768" t="s">
        <v>8347</v>
      </c>
      <c r="R1768" t="s">
        <v>8347</v>
      </c>
      <c r="S1768">
        <v>45197</v>
      </c>
      <c r="T1768" t="s">
        <v>7261</v>
      </c>
      <c r="U1768">
        <v>45197</v>
      </c>
      <c r="V1768" t="s">
        <v>7287</v>
      </c>
      <c r="W1768" t="s">
        <v>7263</v>
      </c>
      <c r="X1768" t="s">
        <v>7288</v>
      </c>
      <c r="Y1768" t="s">
        <v>7285</v>
      </c>
      <c r="Z1768">
        <v>3.7</v>
      </c>
      <c r="AA1768">
        <v>3.7</v>
      </c>
      <c r="AB1768" t="str" cm="1">
        <f t="array" ref="AB1768">_xlfn.LET(_xlpm.x,IFERROR(VALUE(Table2[[#This Row],[Response_Time_Hours]]),""),IF(_xlpm.x="","CHECK",_xlfn.IFS(_xlpm.x&lt;=1,"Immediate",_xlpm.x&lt;=6,"Fast",_xlpm.x&lt;=24,"Moderate",_xlpm.x&gt;24,"Delayed")))</f>
        <v>Fast</v>
      </c>
      <c r="AC1768">
        <v>13</v>
      </c>
      <c r="AD1768" t="str" cm="1">
        <f t="array" ref="AD1768">IF(Table2[[#This Row],[Interaction_Count_Final]]="","N/A",_xlfn.IFS(Table2[[#This Row],[Interaction_Count_Final]]&lt;=2,"Low",Table2[[#This Row],[Interaction_Count_Final]]&lt;=5,"Medium",Table2[[#This Row],[Interaction_Count_Final]]&gt;=6,"High",TRUE,"CHECK"))</f>
        <v>High</v>
      </c>
      <c r="AE1768" t="s">
        <v>7266</v>
      </c>
      <c r="AF1768" t="b">
        <v>1</v>
      </c>
      <c r="AG1768" t="b">
        <v>1</v>
      </c>
      <c r="AH1768">
        <v>2183</v>
      </c>
      <c r="AI1768">
        <v>45197</v>
      </c>
      <c r="AJ1768" t="b">
        <v>1</v>
      </c>
      <c r="AK1768" t="e" cm="1">
        <f t="array" ref="AK1768">_xlfn.LET(
  _xlpm.txt,TRIM(Raw_Data!F1768),
  _xlpm.norm,SUBSTITUTE(SUBSTITUTE(_xlpm.txt,"-","/"),".","/"),
  _xlpm.p,_xlfn.TEXTSPLIT(_xlpm.norm,"/"),
  _xlpm.a,VALUE(INDEX(_xlpm.p,1)),
  _xlpm.b,VALUE(INDEX(_xlpm.p,2)),
  IF(AND(_xlpm.a&lt;=12,_xlpm.b&lt;=12),"REVIEW_AMBIGUOUS","OK")
)</f>
        <v>#REF!</v>
      </c>
    </row>
    <row r="1769" spans="1:37">
      <c r="A1769" t="s">
        <v>5162</v>
      </c>
      <c r="B1769" t="s">
        <v>5162</v>
      </c>
      <c r="C1769" t="b">
        <v>0</v>
      </c>
      <c r="D1769" t="s">
        <v>7257</v>
      </c>
      <c r="E1769" t="s">
        <v>5163</v>
      </c>
      <c r="F1769" t="s">
        <v>5163</v>
      </c>
      <c r="G1769" t="s">
        <v>7258</v>
      </c>
      <c r="H1769" t="s">
        <v>222</v>
      </c>
      <c r="I1769" t="s">
        <v>222</v>
      </c>
      <c r="J1769" t="s">
        <v>222</v>
      </c>
      <c r="K1769" t="s">
        <v>193</v>
      </c>
      <c r="L1769" t="s">
        <v>193</v>
      </c>
      <c r="M1769">
        <f>IF(UPPER(TRIM(Table2[[#This Row],[Status_Clean]]))="CONVERTED",1,0)</f>
        <v>0</v>
      </c>
      <c r="N1769">
        <f>IF(ISNUMBER(MATCH(UPPER(TRIM(Table2[[#This Row],[Status_Clean]])),{"CONTACTED","QUALIFIED","CONVERTED"},0)),1,0)</f>
        <v>0</v>
      </c>
      <c r="O1769" cm="1">
        <f t="array" ref="O1769">_xlfn.SWITCH(UPPER(TRIM(Table2[[#This Row],[Status_Clean]])),"NEW",1,"CONTACTED",2,"QUALIFIED",3,"CONVERTED",4,"LOST",5,99)</f>
        <v>1</v>
      </c>
      <c r="P1769">
        <v>45588</v>
      </c>
      <c r="Q1769" t="s">
        <v>8160</v>
      </c>
      <c r="R1769" t="s">
        <v>8160</v>
      </c>
      <c r="S1769">
        <v>45588</v>
      </c>
      <c r="T1769" t="s">
        <v>7261</v>
      </c>
      <c r="U1769">
        <v>45588</v>
      </c>
      <c r="V1769" t="s">
        <v>7270</v>
      </c>
      <c r="W1769" t="s">
        <v>7271</v>
      </c>
      <c r="X1769" t="s">
        <v>7264</v>
      </c>
      <c r="Y1769" t="s">
        <v>7272</v>
      </c>
      <c r="Z1769" t="s">
        <v>1554</v>
      </c>
      <c r="AA1769">
        <v>57.2</v>
      </c>
      <c r="AB1769" t="str" cm="1">
        <f t="array" ref="AB1769">_xlfn.LET(_xlpm.x,IFERROR(VALUE(Table2[[#This Row],[Response_Time_Hours]]),""),IF(_xlpm.x="","CHECK",_xlfn.IFS(_xlpm.x&lt;=1,"Immediate",_xlpm.x&lt;=6,"Fast",_xlpm.x&lt;=24,"Moderate",_xlpm.x&gt;24,"Delayed")))</f>
        <v>Delayed</v>
      </c>
      <c r="AC1769">
        <v>6</v>
      </c>
      <c r="AD1769" t="str" cm="1">
        <f t="array" ref="AD1769">IF(Table2[[#This Row],[Interaction_Count_Final]]="","N/A",_xlfn.IFS(Table2[[#This Row],[Interaction_Count_Final]]&lt;=2,"Low",Table2[[#This Row],[Interaction_Count_Final]]&lt;=5,"Medium",Table2[[#This Row],[Interaction_Count_Final]]&gt;=6,"High",TRUE,"CHECK"))</f>
        <v>High</v>
      </c>
      <c r="AE1769" t="s">
        <v>7289</v>
      </c>
      <c r="AF1769" t="b">
        <v>1</v>
      </c>
      <c r="AG1769" t="b">
        <v>1</v>
      </c>
      <c r="AH1769">
        <v>2184</v>
      </c>
      <c r="AI1769">
        <v>45588</v>
      </c>
      <c r="AJ1769" t="b">
        <v>1</v>
      </c>
      <c r="AK1769" t="e" cm="1">
        <f t="array" ref="AK1769">_xlfn.LET(
  _xlpm.txt,TRIM(Raw_Data!F1769),
  _xlpm.norm,SUBSTITUTE(SUBSTITUTE(_xlpm.txt,"-","/"),".","/"),
  _xlpm.p,_xlfn.TEXTSPLIT(_xlpm.norm,"/"),
  _xlpm.a,VALUE(INDEX(_xlpm.p,1)),
  _xlpm.b,VALUE(INDEX(_xlpm.p,2)),
  IF(AND(_xlpm.a&lt;=12,_xlpm.b&lt;=12),"REVIEW_AMBIGUOUS","OK")
)</f>
        <v>#REF!</v>
      </c>
    </row>
    <row r="1770" spans="1:37">
      <c r="A1770" t="s">
        <v>5164</v>
      </c>
      <c r="B1770" t="s">
        <v>5164</v>
      </c>
      <c r="C1770" t="b">
        <v>0</v>
      </c>
      <c r="D1770" t="s">
        <v>7257</v>
      </c>
      <c r="E1770" t="s">
        <v>5165</v>
      </c>
      <c r="F1770" t="s">
        <v>5165</v>
      </c>
      <c r="G1770" t="s">
        <v>7268</v>
      </c>
      <c r="H1770" t="s">
        <v>359</v>
      </c>
      <c r="I1770" t="s">
        <v>359</v>
      </c>
      <c r="J1770" t="s">
        <v>473</v>
      </c>
      <c r="K1770" t="s">
        <v>125</v>
      </c>
      <c r="L1770" t="s">
        <v>125</v>
      </c>
      <c r="M1770">
        <f>IF(UPPER(TRIM(Table2[[#This Row],[Status_Clean]]))="CONVERTED",1,0)</f>
        <v>0</v>
      </c>
      <c r="N1770">
        <f>IF(ISNUMBER(MATCH(UPPER(TRIM(Table2[[#This Row],[Status_Clean]])),{"CONTACTED","QUALIFIED","CONVERTED"},0)),1,0)</f>
        <v>1</v>
      </c>
      <c r="O1770" cm="1">
        <f t="array" ref="O1770">_xlfn.SWITCH(UPPER(TRIM(Table2[[#This Row],[Status_Clean]])),"NEW",1,"CONTACTED",2,"QUALIFIED",3,"CONVERTED",4,"LOST",5,99)</f>
        <v>2</v>
      </c>
      <c r="P1770" t="s">
        <v>5166</v>
      </c>
      <c r="Q1770" t="s">
        <v>8522</v>
      </c>
      <c r="R1770" t="s">
        <v>8522</v>
      </c>
      <c r="S1770">
        <v>45316</v>
      </c>
      <c r="T1770" t="s">
        <v>7261</v>
      </c>
      <c r="U1770">
        <v>45316</v>
      </c>
      <c r="V1770" t="s">
        <v>7317</v>
      </c>
      <c r="W1770" t="s">
        <v>7271</v>
      </c>
      <c r="X1770" t="s">
        <v>7284</v>
      </c>
      <c r="Y1770" t="s">
        <v>7285</v>
      </c>
      <c r="Z1770" t="s">
        <v>5167</v>
      </c>
      <c r="AA1770">
        <v>50.7</v>
      </c>
      <c r="AB1770" t="str" cm="1">
        <f t="array" ref="AB1770">_xlfn.LET(_xlpm.x,IFERROR(VALUE(Table2[[#This Row],[Response_Time_Hours]]),""),IF(_xlpm.x="","CHECK",_xlfn.IFS(_xlpm.x&lt;=1,"Immediate",_xlpm.x&lt;=6,"Fast",_xlpm.x&lt;=24,"Moderate",_xlpm.x&gt;24,"Delayed")))</f>
        <v>Delayed</v>
      </c>
      <c r="AC1770">
        <v>41</v>
      </c>
      <c r="AD1770" t="str" cm="1">
        <f t="array" ref="AD1770">IF(Table2[[#This Row],[Interaction_Count_Final]]="","N/A",_xlfn.IFS(Table2[[#This Row],[Interaction_Count_Final]]&lt;=2,"Low",Table2[[#This Row],[Interaction_Count_Final]]&lt;=5,"Medium",Table2[[#This Row],[Interaction_Count_Final]]&gt;=6,"High",TRUE,"CHECK"))</f>
        <v>High</v>
      </c>
      <c r="AE1770" t="s">
        <v>7289</v>
      </c>
      <c r="AF1770" t="b">
        <v>1</v>
      </c>
      <c r="AG1770" t="b">
        <v>1</v>
      </c>
      <c r="AH1770">
        <v>2185</v>
      </c>
      <c r="AI1770">
        <v>45316</v>
      </c>
      <c r="AJ1770" t="b">
        <v>1</v>
      </c>
      <c r="AK1770" t="str" cm="1">
        <f t="array" ref="AK1770">_xlfn.LET(
  _xlpm.txt,TRIM(Raw_Data!F1770),
  _xlpm.norm,SUBSTITUTE(SUBSTITUTE(_xlpm.txt,"-","/"),".","/"),
  _xlpm.p,_xlfn.TEXTSPLIT(_xlpm.norm,"/"),
  _xlpm.a,VALUE(INDEX(_xlpm.p,1)),
  _xlpm.b,VALUE(INDEX(_xlpm.p,2)),
  IF(AND(_xlpm.a&lt;=12,_xlpm.b&lt;=12),"REVIEW_AMBIGUOUS","OK")
)</f>
        <v>OK</v>
      </c>
    </row>
    <row r="1771" spans="1:37">
      <c r="A1771" t="s">
        <v>5168</v>
      </c>
      <c r="B1771" t="s">
        <v>5168</v>
      </c>
      <c r="C1771" t="b">
        <v>0</v>
      </c>
      <c r="D1771" t="s">
        <v>7257</v>
      </c>
      <c r="E1771" t="s">
        <v>5169</v>
      </c>
      <c r="F1771" t="s">
        <v>5169</v>
      </c>
      <c r="G1771" t="s">
        <v>7280</v>
      </c>
      <c r="H1771" t="s">
        <v>263</v>
      </c>
      <c r="I1771" t="s">
        <v>263</v>
      </c>
      <c r="J1771" t="s">
        <v>263</v>
      </c>
      <c r="K1771" t="s">
        <v>125</v>
      </c>
      <c r="L1771" t="s">
        <v>125</v>
      </c>
      <c r="M1771">
        <f>IF(UPPER(TRIM(Table2[[#This Row],[Status_Clean]]))="CONVERTED",1,0)</f>
        <v>0</v>
      </c>
      <c r="N1771">
        <f>IF(ISNUMBER(MATCH(UPPER(TRIM(Table2[[#This Row],[Status_Clean]])),{"CONTACTED","QUALIFIED","CONVERTED"},0)),1,0)</f>
        <v>1</v>
      </c>
      <c r="O1771" cm="1">
        <f t="array" ref="O1771">_xlfn.SWITCH(UPPER(TRIM(Table2[[#This Row],[Status_Clean]])),"NEW",1,"CONTACTED",2,"QUALIFIED",3,"CONVERTED",4,"LOST",5,99)</f>
        <v>2</v>
      </c>
      <c r="P1771">
        <v>45423</v>
      </c>
      <c r="Q1771" t="s">
        <v>7388</v>
      </c>
      <c r="R1771" t="s">
        <v>7388</v>
      </c>
      <c r="S1771">
        <v>45423</v>
      </c>
      <c r="T1771" t="s">
        <v>7261</v>
      </c>
      <c r="U1771">
        <v>45423</v>
      </c>
      <c r="V1771" t="s">
        <v>7314</v>
      </c>
      <c r="W1771" t="s">
        <v>7271</v>
      </c>
      <c r="X1771" t="s">
        <v>7277</v>
      </c>
      <c r="Y1771" t="s">
        <v>7278</v>
      </c>
      <c r="Z1771" t="s">
        <v>5170</v>
      </c>
      <c r="AA1771">
        <v>4.8</v>
      </c>
      <c r="AB1771" t="str" cm="1">
        <f t="array" ref="AB1771">_xlfn.LET(_xlpm.x,IFERROR(VALUE(Table2[[#This Row],[Response_Time_Hours]]),""),IF(_xlpm.x="","CHECK",_xlfn.IFS(_xlpm.x&lt;=1,"Immediate",_xlpm.x&lt;=6,"Fast",_xlpm.x&lt;=24,"Moderate",_xlpm.x&gt;24,"Delayed")))</f>
        <v>Fast</v>
      </c>
      <c r="AC1771">
        <v>28</v>
      </c>
      <c r="AD1771" t="str" cm="1">
        <f t="array" ref="AD1771">IF(Table2[[#This Row],[Interaction_Count_Final]]="","N/A",_xlfn.IFS(Table2[[#This Row],[Interaction_Count_Final]]&lt;=2,"Low",Table2[[#This Row],[Interaction_Count_Final]]&lt;=5,"Medium",Table2[[#This Row],[Interaction_Count_Final]]&gt;=6,"High",TRUE,"CHECK"))</f>
        <v>High</v>
      </c>
      <c r="AE1771" t="s">
        <v>7266</v>
      </c>
      <c r="AF1771" t="b">
        <v>1</v>
      </c>
      <c r="AG1771" t="b">
        <v>1</v>
      </c>
      <c r="AH1771">
        <v>2186</v>
      </c>
      <c r="AI1771">
        <v>45423</v>
      </c>
      <c r="AJ1771" t="b">
        <v>1</v>
      </c>
      <c r="AK1771" t="e" cm="1">
        <f t="array" ref="AK1771">_xlfn.LET(
  _xlpm.txt,TRIM(Raw_Data!F1771),
  _xlpm.norm,SUBSTITUTE(SUBSTITUTE(_xlpm.txt,"-","/"),".","/"),
  _xlpm.p,_xlfn.TEXTSPLIT(_xlpm.norm,"/"),
  _xlpm.a,VALUE(INDEX(_xlpm.p,1)),
  _xlpm.b,VALUE(INDEX(_xlpm.p,2)),
  IF(AND(_xlpm.a&lt;=12,_xlpm.b&lt;=12),"REVIEW_AMBIGUOUS","OK")
)</f>
        <v>#REF!</v>
      </c>
    </row>
    <row r="1772" spans="1:37">
      <c r="A1772" t="s">
        <v>5171</v>
      </c>
      <c r="B1772" t="s">
        <v>5171</v>
      </c>
      <c r="C1772" t="b">
        <v>1</v>
      </c>
      <c r="D1772" t="s">
        <v>7257</v>
      </c>
      <c r="E1772" t="s">
        <v>5172</v>
      </c>
      <c r="F1772" t="s">
        <v>5172</v>
      </c>
      <c r="G1772" t="s">
        <v>7303</v>
      </c>
      <c r="H1772" t="s">
        <v>560</v>
      </c>
      <c r="I1772" t="s">
        <v>560</v>
      </c>
      <c r="J1772" t="s">
        <v>469</v>
      </c>
      <c r="K1772" t="s">
        <v>193</v>
      </c>
      <c r="L1772" t="s">
        <v>193</v>
      </c>
      <c r="M1772">
        <f>IF(UPPER(TRIM(Table2[[#This Row],[Status_Clean]]))="CONVERTED",1,0)</f>
        <v>0</v>
      </c>
      <c r="N1772">
        <f>IF(ISNUMBER(MATCH(UPPER(TRIM(Table2[[#This Row],[Status_Clean]])),{"CONTACTED","QUALIFIED","CONVERTED"},0)),1,0)</f>
        <v>0</v>
      </c>
      <c r="O1772" cm="1">
        <f t="array" ref="O1772">_xlfn.SWITCH(UPPER(TRIM(Table2[[#This Row],[Status_Clean]])),"NEW",1,"CONTACTED",2,"QUALIFIED",3,"CONVERTED",4,"LOST",5,99)</f>
        <v>1</v>
      </c>
      <c r="P1772">
        <v>45589</v>
      </c>
      <c r="Q1772" t="s">
        <v>7751</v>
      </c>
      <c r="R1772" t="s">
        <v>7751</v>
      </c>
      <c r="S1772">
        <v>45589</v>
      </c>
      <c r="T1772" t="s">
        <v>7261</v>
      </c>
      <c r="U1772">
        <v>45589</v>
      </c>
      <c r="V1772" t="s">
        <v>7270</v>
      </c>
      <c r="W1772" t="s">
        <v>7271</v>
      </c>
      <c r="X1772" t="s">
        <v>7264</v>
      </c>
      <c r="Y1772" t="s">
        <v>7285</v>
      </c>
      <c r="Z1772" t="s">
        <v>144</v>
      </c>
      <c r="AA1772">
        <v>57.599999999999994</v>
      </c>
      <c r="AB1772" t="str" cm="1">
        <f t="array" ref="AB1772">_xlfn.LET(_xlpm.x,IFERROR(VALUE(Table2[[#This Row],[Response_Time_Hours]]),""),IF(_xlpm.x="","CHECK",_xlfn.IFS(_xlpm.x&lt;=1,"Immediate",_xlpm.x&lt;=6,"Fast",_xlpm.x&lt;=24,"Moderate",_xlpm.x&gt;24,"Delayed")))</f>
        <v>Delayed</v>
      </c>
      <c r="AC1772">
        <v>32</v>
      </c>
      <c r="AD1772" t="str" cm="1">
        <f t="array" ref="AD1772">IF(Table2[[#This Row],[Interaction_Count_Final]]="","N/A",_xlfn.IFS(Table2[[#This Row],[Interaction_Count_Final]]&lt;=2,"Low",Table2[[#This Row],[Interaction_Count_Final]]&lt;=5,"Medium",Table2[[#This Row],[Interaction_Count_Final]]&gt;=6,"High",TRUE,"CHECK"))</f>
        <v>High</v>
      </c>
      <c r="AE1772" t="s">
        <v>7273</v>
      </c>
      <c r="AF1772" t="b">
        <v>1</v>
      </c>
      <c r="AG1772" t="b">
        <v>1</v>
      </c>
      <c r="AH1772">
        <v>2187</v>
      </c>
      <c r="AI1772">
        <v>45589</v>
      </c>
      <c r="AJ1772" t="b">
        <v>1</v>
      </c>
      <c r="AK1772" t="e" cm="1">
        <f t="array" ref="AK1772">_xlfn.LET(
  _xlpm.txt,TRIM(Raw_Data!F1772),
  _xlpm.norm,SUBSTITUTE(SUBSTITUTE(_xlpm.txt,"-","/"),".","/"),
  _xlpm.p,_xlfn.TEXTSPLIT(_xlpm.norm,"/"),
  _xlpm.a,VALUE(INDEX(_xlpm.p,1)),
  _xlpm.b,VALUE(INDEX(_xlpm.p,2)),
  IF(AND(_xlpm.a&lt;=12,_xlpm.b&lt;=12),"REVIEW_AMBIGUOUS","OK")
)</f>
        <v>#REF!</v>
      </c>
    </row>
    <row r="1773" spans="1:37">
      <c r="A1773" t="s">
        <v>5173</v>
      </c>
      <c r="B1773" t="s">
        <v>5173</v>
      </c>
      <c r="C1773" t="b">
        <v>0</v>
      </c>
      <c r="D1773" t="s">
        <v>7257</v>
      </c>
      <c r="E1773" t="s">
        <v>5174</v>
      </c>
      <c r="F1773" t="s">
        <v>5174</v>
      </c>
      <c r="G1773" t="s">
        <v>7268</v>
      </c>
      <c r="H1773" t="s">
        <v>792</v>
      </c>
      <c r="I1773" t="s">
        <v>792</v>
      </c>
      <c r="J1773" t="s">
        <v>792</v>
      </c>
      <c r="K1773" t="s">
        <v>173</v>
      </c>
      <c r="L1773" t="s">
        <v>173</v>
      </c>
      <c r="M1773">
        <f>IF(UPPER(TRIM(Table2[[#This Row],[Status_Clean]]))="CONVERTED",1,0)</f>
        <v>0</v>
      </c>
      <c r="N1773">
        <f>IF(ISNUMBER(MATCH(UPPER(TRIM(Table2[[#This Row],[Status_Clean]])),{"CONTACTED","QUALIFIED","CONVERTED"},0)),1,0)</f>
        <v>0</v>
      </c>
      <c r="O1773" cm="1">
        <f t="array" ref="O1773">_xlfn.SWITCH(UPPER(TRIM(Table2[[#This Row],[Status_Clean]])),"NEW",1,"CONTACTED",2,"QUALIFIED",3,"CONVERTED",4,"LOST",5,99)</f>
        <v>5</v>
      </c>
      <c r="P1773" t="s">
        <v>5175</v>
      </c>
      <c r="Q1773" t="s">
        <v>8523</v>
      </c>
      <c r="R1773" t="s">
        <v>8523</v>
      </c>
      <c r="S1773">
        <v>45259</v>
      </c>
      <c r="T1773" t="s">
        <v>7261</v>
      </c>
      <c r="U1773">
        <v>45259</v>
      </c>
      <c r="V1773" t="s">
        <v>7300</v>
      </c>
      <c r="W1773" t="s">
        <v>7263</v>
      </c>
      <c r="X1773" t="s">
        <v>7264</v>
      </c>
      <c r="Y1773" t="s">
        <v>7272</v>
      </c>
      <c r="Z1773" t="s">
        <v>1735</v>
      </c>
      <c r="AA1773">
        <v>16.899999999999999</v>
      </c>
      <c r="AB1773" t="str" cm="1">
        <f t="array" ref="AB1773">_xlfn.LET(_xlpm.x,IFERROR(VALUE(Table2[[#This Row],[Response_Time_Hours]]),""),IF(_xlpm.x="","CHECK",_xlfn.IFS(_xlpm.x&lt;=1,"Immediate",_xlpm.x&lt;=6,"Fast",_xlpm.x&lt;=24,"Moderate",_xlpm.x&gt;24,"Delayed")))</f>
        <v>Moderate</v>
      </c>
      <c r="AC1773">
        <v>11</v>
      </c>
      <c r="AD1773" t="str" cm="1">
        <f t="array" ref="AD1773">IF(Table2[[#This Row],[Interaction_Count_Final]]="","N/A",_xlfn.IFS(Table2[[#This Row],[Interaction_Count_Final]]&lt;=2,"Low",Table2[[#This Row],[Interaction_Count_Final]]&lt;=5,"Medium",Table2[[#This Row],[Interaction_Count_Final]]&gt;=6,"High",TRUE,"CHECK"))</f>
        <v>High</v>
      </c>
      <c r="AE1773" t="s">
        <v>7266</v>
      </c>
      <c r="AF1773" t="b">
        <v>1</v>
      </c>
      <c r="AG1773" t="b">
        <v>1</v>
      </c>
      <c r="AH1773">
        <v>2188</v>
      </c>
      <c r="AI1773">
        <v>45259</v>
      </c>
      <c r="AJ1773" t="b">
        <v>1</v>
      </c>
      <c r="AK1773" t="str" cm="1">
        <f t="array" ref="AK1773">_xlfn.LET(
  _xlpm.txt,TRIM(Raw_Data!F1773),
  _xlpm.norm,SUBSTITUTE(SUBSTITUTE(_xlpm.txt,"-","/"),".","/"),
  _xlpm.p,_xlfn.TEXTSPLIT(_xlpm.norm,"/"),
  _xlpm.a,VALUE(INDEX(_xlpm.p,1)),
  _xlpm.b,VALUE(INDEX(_xlpm.p,2)),
  IF(AND(_xlpm.a&lt;=12,_xlpm.b&lt;=12),"REVIEW_AMBIGUOUS","OK")
)</f>
        <v>OK</v>
      </c>
    </row>
    <row r="1774" spans="1:37">
      <c r="A1774" t="s">
        <v>5176</v>
      </c>
      <c r="B1774" t="s">
        <v>5176</v>
      </c>
      <c r="C1774" t="b">
        <v>0</v>
      </c>
      <c r="D1774" t="s">
        <v>7257</v>
      </c>
      <c r="E1774" t="s">
        <v>5177</v>
      </c>
      <c r="F1774" t="s">
        <v>5177</v>
      </c>
      <c r="G1774" t="s">
        <v>7280</v>
      </c>
      <c r="H1774" t="s">
        <v>447</v>
      </c>
      <c r="I1774" t="s">
        <v>447</v>
      </c>
      <c r="J1774" t="s">
        <v>447</v>
      </c>
      <c r="K1774" t="s">
        <v>125</v>
      </c>
      <c r="L1774" t="s">
        <v>125</v>
      </c>
      <c r="M1774">
        <f>IF(UPPER(TRIM(Table2[[#This Row],[Status_Clean]]))="CONVERTED",1,0)</f>
        <v>0</v>
      </c>
      <c r="N1774">
        <f>IF(ISNUMBER(MATCH(UPPER(TRIM(Table2[[#This Row],[Status_Clean]])),{"CONTACTED","QUALIFIED","CONVERTED"},0)),1,0)</f>
        <v>1</v>
      </c>
      <c r="O1774" cm="1">
        <f t="array" ref="O1774">_xlfn.SWITCH(UPPER(TRIM(Table2[[#This Row],[Status_Clean]])),"NEW",1,"CONTACTED",2,"QUALIFIED",3,"CONVERTED",4,"LOST",5,99)</f>
        <v>2</v>
      </c>
      <c r="P1774" t="s">
        <v>5178</v>
      </c>
      <c r="Q1774" t="s">
        <v>8524</v>
      </c>
      <c r="R1774" t="s">
        <v>8524</v>
      </c>
      <c r="S1774">
        <v>45499</v>
      </c>
      <c r="T1774" t="s">
        <v>7261</v>
      </c>
      <c r="U1774">
        <v>45499</v>
      </c>
      <c r="V1774" t="s">
        <v>7305</v>
      </c>
      <c r="W1774" t="s">
        <v>7271</v>
      </c>
      <c r="X1774" t="s">
        <v>7288</v>
      </c>
      <c r="Y1774" t="s">
        <v>7312</v>
      </c>
      <c r="Z1774" t="s">
        <v>5179</v>
      </c>
      <c r="AA1774">
        <v>8.8000000000000007</v>
      </c>
      <c r="AB1774" t="str" cm="1">
        <f t="array" ref="AB1774">_xlfn.LET(_xlpm.x,IFERROR(VALUE(Table2[[#This Row],[Response_Time_Hours]]),""),IF(_xlpm.x="","CHECK",_xlfn.IFS(_xlpm.x&lt;=1,"Immediate",_xlpm.x&lt;=6,"Fast",_xlpm.x&lt;=24,"Moderate",_xlpm.x&gt;24,"Delayed")))</f>
        <v>Moderate</v>
      </c>
      <c r="AC1774">
        <v>31</v>
      </c>
      <c r="AD1774" t="str" cm="1">
        <f t="array" ref="AD1774">IF(Table2[[#This Row],[Interaction_Count_Final]]="","N/A",_xlfn.IFS(Table2[[#This Row],[Interaction_Count_Final]]&lt;=2,"Low",Table2[[#This Row],[Interaction_Count_Final]]&lt;=5,"Medium",Table2[[#This Row],[Interaction_Count_Final]]&gt;=6,"High",TRUE,"CHECK"))</f>
        <v>High</v>
      </c>
      <c r="AE1774" t="s">
        <v>7266</v>
      </c>
      <c r="AF1774" t="b">
        <v>1</v>
      </c>
      <c r="AG1774" t="b">
        <v>1</v>
      </c>
      <c r="AH1774">
        <v>2189</v>
      </c>
      <c r="AI1774">
        <v>45499</v>
      </c>
      <c r="AJ1774" t="b">
        <v>1</v>
      </c>
      <c r="AK1774" t="str" cm="1">
        <f t="array" ref="AK1774">_xlfn.LET(
  _xlpm.txt,TRIM(Raw_Data!F1774),
  _xlpm.norm,SUBSTITUTE(SUBSTITUTE(_xlpm.txt,"-","/"),".","/"),
  _xlpm.p,_xlfn.TEXTSPLIT(_xlpm.norm,"/"),
  _xlpm.a,VALUE(INDEX(_xlpm.p,1)),
  _xlpm.b,VALUE(INDEX(_xlpm.p,2)),
  IF(AND(_xlpm.a&lt;=12,_xlpm.b&lt;=12),"REVIEW_AMBIGUOUS","OK")
)</f>
        <v>OK</v>
      </c>
    </row>
    <row r="1775" spans="1:37">
      <c r="A1775" t="s">
        <v>5180</v>
      </c>
      <c r="B1775" t="s">
        <v>5180</v>
      </c>
      <c r="C1775" t="b">
        <v>1</v>
      </c>
      <c r="D1775" t="s">
        <v>7257</v>
      </c>
      <c r="E1775" t="s">
        <v>5181</v>
      </c>
      <c r="F1775" t="s">
        <v>5181</v>
      </c>
      <c r="G1775" t="s">
        <v>7303</v>
      </c>
      <c r="H1775" t="s">
        <v>123</v>
      </c>
      <c r="I1775" t="s">
        <v>123</v>
      </c>
      <c r="J1775" t="s">
        <v>123</v>
      </c>
      <c r="K1775" t="s">
        <v>71</v>
      </c>
      <c r="L1775" t="s">
        <v>71</v>
      </c>
      <c r="M1775">
        <f>IF(UPPER(TRIM(Table2[[#This Row],[Status_Clean]]))="CONVERTED",1,0)</f>
        <v>0</v>
      </c>
      <c r="N1775">
        <f>IF(ISNUMBER(MATCH(UPPER(TRIM(Table2[[#This Row],[Status_Clean]])),{"CONTACTED","QUALIFIED","CONVERTED"},0)),1,0)</f>
        <v>1</v>
      </c>
      <c r="O1775" cm="1">
        <f t="array" ref="O1775">_xlfn.SWITCH(UPPER(TRIM(Table2[[#This Row],[Status_Clean]])),"NEW",1,"CONTACTED",2,"QUALIFIED",3,"CONVERTED",4,"LOST",5,99)</f>
        <v>3</v>
      </c>
      <c r="P1775" t="s">
        <v>5182</v>
      </c>
      <c r="Q1775" t="s">
        <v>8525</v>
      </c>
      <c r="R1775" t="s">
        <v>8525</v>
      </c>
      <c r="S1775">
        <v>45249</v>
      </c>
      <c r="T1775" t="s">
        <v>7261</v>
      </c>
      <c r="U1775">
        <v>45249</v>
      </c>
      <c r="V1775" t="s">
        <v>7300</v>
      </c>
      <c r="W1775" t="s">
        <v>7263</v>
      </c>
      <c r="X1775" t="s">
        <v>7264</v>
      </c>
      <c r="Y1775" t="s">
        <v>7293</v>
      </c>
      <c r="Z1775">
        <v>60.4</v>
      </c>
      <c r="AA1775">
        <v>60.4</v>
      </c>
      <c r="AB1775" t="str" cm="1">
        <f t="array" ref="AB1775">_xlfn.LET(_xlpm.x,IFERROR(VALUE(Table2[[#This Row],[Response_Time_Hours]]),""),IF(_xlpm.x="","CHECK",_xlfn.IFS(_xlpm.x&lt;=1,"Immediate",_xlpm.x&lt;=6,"Fast",_xlpm.x&lt;=24,"Moderate",_xlpm.x&gt;24,"Delayed")))</f>
        <v>Delayed</v>
      </c>
      <c r="AC1775">
        <v>29</v>
      </c>
      <c r="AD1775" t="str" cm="1">
        <f t="array" ref="AD1775">IF(Table2[[#This Row],[Interaction_Count_Final]]="","N/A",_xlfn.IFS(Table2[[#This Row],[Interaction_Count_Final]]&lt;=2,"Low",Table2[[#This Row],[Interaction_Count_Final]]&lt;=5,"Medium",Table2[[#This Row],[Interaction_Count_Final]]&gt;=6,"High",TRUE,"CHECK"))</f>
        <v>High</v>
      </c>
      <c r="AE1775" t="s">
        <v>7266</v>
      </c>
      <c r="AF1775" t="b">
        <v>1</v>
      </c>
      <c r="AG1775" t="b">
        <v>1</v>
      </c>
      <c r="AH1775">
        <v>2190</v>
      </c>
      <c r="AI1775">
        <v>45249</v>
      </c>
      <c r="AJ1775" t="b">
        <v>1</v>
      </c>
      <c r="AK1775" t="str" cm="1">
        <f t="array" ref="AK1775">_xlfn.LET(
  _xlpm.txt,TRIM(Raw_Data!F1775),
  _xlpm.norm,SUBSTITUTE(SUBSTITUTE(_xlpm.txt,"-","/"),".","/"),
  _xlpm.p,_xlfn.TEXTSPLIT(_xlpm.norm,"/"),
  _xlpm.a,VALUE(INDEX(_xlpm.p,1)),
  _xlpm.b,VALUE(INDEX(_xlpm.p,2)),
  IF(AND(_xlpm.a&lt;=12,_xlpm.b&lt;=12),"REVIEW_AMBIGUOUS","OK")
)</f>
        <v>OK</v>
      </c>
    </row>
    <row r="1776" spans="1:37">
      <c r="A1776" t="s">
        <v>5183</v>
      </c>
      <c r="B1776" t="s">
        <v>5183</v>
      </c>
      <c r="C1776" t="b">
        <v>0</v>
      </c>
      <c r="D1776" t="s">
        <v>7257</v>
      </c>
      <c r="E1776" t="s">
        <v>5184</v>
      </c>
      <c r="F1776" t="s">
        <v>5184</v>
      </c>
      <c r="G1776" t="s">
        <v>7258</v>
      </c>
      <c r="H1776" t="s">
        <v>374</v>
      </c>
      <c r="I1776" t="s">
        <v>374</v>
      </c>
      <c r="J1776" t="s">
        <v>7308</v>
      </c>
      <c r="K1776" t="s">
        <v>250</v>
      </c>
      <c r="L1776" t="s">
        <v>250</v>
      </c>
      <c r="M1776">
        <f>IF(UPPER(TRIM(Table2[[#This Row],[Status_Clean]]))="CONVERTED",1,0)</f>
        <v>1</v>
      </c>
      <c r="N1776">
        <f>IF(ISNUMBER(MATCH(UPPER(TRIM(Table2[[#This Row],[Status_Clean]])),{"CONTACTED","QUALIFIED","CONVERTED"},0)),1,0)</f>
        <v>1</v>
      </c>
      <c r="O1776" cm="1">
        <f t="array" ref="O1776">_xlfn.SWITCH(UPPER(TRIM(Table2[[#This Row],[Status_Clean]])),"NEW",1,"CONTACTED",2,"QUALIFIED",3,"CONVERTED",4,"LOST",5,99)</f>
        <v>4</v>
      </c>
      <c r="P1776">
        <v>45014</v>
      </c>
      <c r="Q1776" t="s">
        <v>8526</v>
      </c>
      <c r="R1776" t="s">
        <v>8526</v>
      </c>
      <c r="S1776">
        <v>45014</v>
      </c>
      <c r="T1776" t="s">
        <v>7261</v>
      </c>
      <c r="U1776">
        <v>45014</v>
      </c>
      <c r="V1776" t="s">
        <v>7295</v>
      </c>
      <c r="W1776" t="s">
        <v>7263</v>
      </c>
      <c r="X1776" t="s">
        <v>7284</v>
      </c>
      <c r="Y1776" t="s">
        <v>7272</v>
      </c>
      <c r="Z1776" t="s">
        <v>5185</v>
      </c>
      <c r="AA1776">
        <v>24.6</v>
      </c>
      <c r="AB1776" t="str" cm="1">
        <f t="array" ref="AB1776">_xlfn.LET(_xlpm.x,IFERROR(VALUE(Table2[[#This Row],[Response_Time_Hours]]),""),IF(_xlpm.x="","CHECK",_xlfn.IFS(_xlpm.x&lt;=1,"Immediate",_xlpm.x&lt;=6,"Fast",_xlpm.x&lt;=24,"Moderate",_xlpm.x&gt;24,"Delayed")))</f>
        <v>Delayed</v>
      </c>
      <c r="AC1776">
        <v>9</v>
      </c>
      <c r="AD1776" t="str" cm="1">
        <f t="array" ref="AD1776">IF(Table2[[#This Row],[Interaction_Count_Final]]="","N/A",_xlfn.IFS(Table2[[#This Row],[Interaction_Count_Final]]&lt;=2,"Low",Table2[[#This Row],[Interaction_Count_Final]]&lt;=5,"Medium",Table2[[#This Row],[Interaction_Count_Final]]&gt;=6,"High",TRUE,"CHECK"))</f>
        <v>High</v>
      </c>
      <c r="AE1776" t="s">
        <v>7289</v>
      </c>
      <c r="AF1776" t="b">
        <v>1</v>
      </c>
      <c r="AG1776" t="b">
        <v>1</v>
      </c>
      <c r="AH1776">
        <v>2191</v>
      </c>
      <c r="AI1776">
        <v>45014</v>
      </c>
      <c r="AJ1776" t="b">
        <v>1</v>
      </c>
      <c r="AK1776" t="e" cm="1">
        <f t="array" ref="AK1776">_xlfn.LET(
  _xlpm.txt,TRIM(Raw_Data!F1776),
  _xlpm.norm,SUBSTITUTE(SUBSTITUTE(_xlpm.txt,"-","/"),".","/"),
  _xlpm.p,_xlfn.TEXTSPLIT(_xlpm.norm,"/"),
  _xlpm.a,VALUE(INDEX(_xlpm.p,1)),
  _xlpm.b,VALUE(INDEX(_xlpm.p,2)),
  IF(AND(_xlpm.a&lt;=12,_xlpm.b&lt;=12),"REVIEW_AMBIGUOUS","OK")
)</f>
        <v>#REF!</v>
      </c>
    </row>
    <row r="1777" spans="1:37">
      <c r="A1777" t="s">
        <v>5186</v>
      </c>
      <c r="B1777" t="s">
        <v>5186</v>
      </c>
      <c r="C1777" t="b">
        <v>0</v>
      </c>
      <c r="D1777" t="s">
        <v>7257</v>
      </c>
      <c r="E1777" t="s">
        <v>5187</v>
      </c>
      <c r="F1777" t="s">
        <v>5187</v>
      </c>
      <c r="G1777" t="s">
        <v>7268</v>
      </c>
      <c r="H1777" t="s">
        <v>447</v>
      </c>
      <c r="I1777" t="s">
        <v>447</v>
      </c>
      <c r="J1777" t="s">
        <v>447</v>
      </c>
      <c r="K1777" t="s">
        <v>125</v>
      </c>
      <c r="L1777" t="s">
        <v>125</v>
      </c>
      <c r="M1777">
        <f>IF(UPPER(TRIM(Table2[[#This Row],[Status_Clean]]))="CONVERTED",1,0)</f>
        <v>0</v>
      </c>
      <c r="N1777">
        <f>IF(ISNUMBER(MATCH(UPPER(TRIM(Table2[[#This Row],[Status_Clean]])),{"CONTACTED","QUALIFIED","CONVERTED"},0)),1,0)</f>
        <v>1</v>
      </c>
      <c r="O1777" cm="1">
        <f t="array" ref="O1777">_xlfn.SWITCH(UPPER(TRIM(Table2[[#This Row],[Status_Clean]])),"NEW",1,"CONTACTED",2,"QUALIFIED",3,"CONVERTED",4,"LOST",5,99)</f>
        <v>2</v>
      </c>
      <c r="P1777">
        <v>45080</v>
      </c>
      <c r="Q1777" t="s">
        <v>8216</v>
      </c>
      <c r="R1777" t="s">
        <v>8216</v>
      </c>
      <c r="S1777">
        <v>45080</v>
      </c>
      <c r="T1777" t="s">
        <v>7261</v>
      </c>
      <c r="U1777">
        <v>45080</v>
      </c>
      <c r="V1777" t="s">
        <v>7276</v>
      </c>
      <c r="W1777" t="s">
        <v>7263</v>
      </c>
      <c r="X1777" t="s">
        <v>7277</v>
      </c>
      <c r="Y1777" t="s">
        <v>7278</v>
      </c>
      <c r="Z1777">
        <v>54</v>
      </c>
      <c r="AA1777">
        <v>54</v>
      </c>
      <c r="AB1777" t="str" cm="1">
        <f t="array" ref="AB1777">_xlfn.LET(_xlpm.x,IFERROR(VALUE(Table2[[#This Row],[Response_Time_Hours]]),""),IF(_xlpm.x="","CHECK",_xlfn.IFS(_xlpm.x&lt;=1,"Immediate",_xlpm.x&lt;=6,"Fast",_xlpm.x&lt;=24,"Moderate",_xlpm.x&gt;24,"Delayed")))</f>
        <v>Delayed</v>
      </c>
      <c r="AC1777">
        <v>31</v>
      </c>
      <c r="AD1777" t="str" cm="1">
        <f t="array" ref="AD1777">IF(Table2[[#This Row],[Interaction_Count_Final]]="","N/A",_xlfn.IFS(Table2[[#This Row],[Interaction_Count_Final]]&lt;=2,"Low",Table2[[#This Row],[Interaction_Count_Final]]&lt;=5,"Medium",Table2[[#This Row],[Interaction_Count_Final]]&gt;=6,"High",TRUE,"CHECK"))</f>
        <v>High</v>
      </c>
      <c r="AE1777" t="s">
        <v>7273</v>
      </c>
      <c r="AF1777" t="b">
        <v>1</v>
      </c>
      <c r="AG1777" t="b">
        <v>1</v>
      </c>
      <c r="AH1777">
        <v>2192</v>
      </c>
      <c r="AI1777">
        <v>45080</v>
      </c>
      <c r="AJ1777" t="b">
        <v>1</v>
      </c>
      <c r="AK1777" t="e" cm="1">
        <f t="array" ref="AK1777">_xlfn.LET(
  _xlpm.txt,TRIM(Raw_Data!F1777),
  _xlpm.norm,SUBSTITUTE(SUBSTITUTE(_xlpm.txt,"-","/"),".","/"),
  _xlpm.p,_xlfn.TEXTSPLIT(_xlpm.norm,"/"),
  _xlpm.a,VALUE(INDEX(_xlpm.p,1)),
  _xlpm.b,VALUE(INDEX(_xlpm.p,2)),
  IF(AND(_xlpm.a&lt;=12,_xlpm.b&lt;=12),"REVIEW_AMBIGUOUS","OK")
)</f>
        <v>#REF!</v>
      </c>
    </row>
    <row r="1778" spans="1:37">
      <c r="A1778" t="s">
        <v>5188</v>
      </c>
      <c r="B1778" t="s">
        <v>5188</v>
      </c>
      <c r="C1778" t="b">
        <v>0</v>
      </c>
      <c r="D1778" t="s">
        <v>7257</v>
      </c>
      <c r="E1778" t="s">
        <v>8527</v>
      </c>
      <c r="F1778" t="s">
        <v>8527</v>
      </c>
      <c r="G1778" t="s">
        <v>7268</v>
      </c>
      <c r="H1778" t="s">
        <v>1356</v>
      </c>
      <c r="I1778" t="s">
        <v>1356</v>
      </c>
      <c r="J1778" t="s">
        <v>1356</v>
      </c>
      <c r="K1778" t="s">
        <v>71</v>
      </c>
      <c r="L1778" t="s">
        <v>71</v>
      </c>
      <c r="M1778">
        <f>IF(UPPER(TRIM(Table2[[#This Row],[Status_Clean]]))="CONVERTED",1,0)</f>
        <v>0</v>
      </c>
      <c r="N1778">
        <f>IF(ISNUMBER(MATCH(UPPER(TRIM(Table2[[#This Row],[Status_Clean]])),{"CONTACTED","QUALIFIED","CONVERTED"},0)),1,0)</f>
        <v>1</v>
      </c>
      <c r="O1778" cm="1">
        <f t="array" ref="O1778">_xlfn.SWITCH(UPPER(TRIM(Table2[[#This Row],[Status_Clean]])),"NEW",1,"CONTACTED",2,"QUALIFIED",3,"CONVERTED",4,"LOST",5,99)</f>
        <v>3</v>
      </c>
      <c r="P1778" t="s">
        <v>5190</v>
      </c>
      <c r="Q1778" t="s">
        <v>5190</v>
      </c>
      <c r="R1778" t="s">
        <v>5190</v>
      </c>
      <c r="S1778">
        <v>45458</v>
      </c>
      <c r="T1778" t="s">
        <v>7261</v>
      </c>
      <c r="U1778">
        <v>45458</v>
      </c>
      <c r="V1778" t="s">
        <v>7276</v>
      </c>
      <c r="W1778" t="s">
        <v>7271</v>
      </c>
      <c r="X1778" t="s">
        <v>7277</v>
      </c>
      <c r="Y1778" t="s">
        <v>7278</v>
      </c>
      <c r="Z1778" t="s">
        <v>521</v>
      </c>
      <c r="AA1778">
        <v>10.5</v>
      </c>
      <c r="AB1778" t="str" cm="1">
        <f t="array" ref="AB1778">_xlfn.LET(_xlpm.x,IFERROR(VALUE(Table2[[#This Row],[Response_Time_Hours]]),""),IF(_xlpm.x="","CHECK",_xlfn.IFS(_xlpm.x&lt;=1,"Immediate",_xlpm.x&lt;=6,"Fast",_xlpm.x&lt;=24,"Moderate",_xlpm.x&gt;24,"Delayed")))</f>
        <v>Moderate</v>
      </c>
      <c r="AC1778">
        <v>34</v>
      </c>
      <c r="AD1778" t="str" cm="1">
        <f t="array" ref="AD1778">IF(Table2[[#This Row],[Interaction_Count_Final]]="","N/A",_xlfn.IFS(Table2[[#This Row],[Interaction_Count_Final]]&lt;=2,"Low",Table2[[#This Row],[Interaction_Count_Final]]&lt;=5,"Medium",Table2[[#This Row],[Interaction_Count_Final]]&gt;=6,"High",TRUE,"CHECK"))</f>
        <v>High</v>
      </c>
      <c r="AE1778" t="s">
        <v>7266</v>
      </c>
      <c r="AF1778" t="b">
        <v>1</v>
      </c>
      <c r="AG1778" t="b">
        <v>1</v>
      </c>
      <c r="AH1778">
        <v>2194</v>
      </c>
      <c r="AI1778">
        <v>45458</v>
      </c>
      <c r="AJ1778" t="b">
        <v>1</v>
      </c>
      <c r="AK1778" t="str" cm="1">
        <f t="array" ref="AK1778">_xlfn.LET(
  _xlpm.txt,TRIM(Raw_Data!F1778),
  _xlpm.norm,SUBSTITUTE(SUBSTITUTE(_xlpm.txt,"-","/"),".","/"),
  _xlpm.p,_xlfn.TEXTSPLIT(_xlpm.norm,"/"),
  _xlpm.a,VALUE(INDEX(_xlpm.p,1)),
  _xlpm.b,VALUE(INDEX(_xlpm.p,2)),
  IF(AND(_xlpm.a&lt;=12,_xlpm.b&lt;=12),"REVIEW_AMBIGUOUS","OK")
)</f>
        <v>OK</v>
      </c>
    </row>
    <row r="1779" spans="1:37">
      <c r="A1779" t="s">
        <v>5191</v>
      </c>
      <c r="B1779" t="s">
        <v>5191</v>
      </c>
      <c r="C1779" t="b">
        <v>0</v>
      </c>
      <c r="D1779" t="s">
        <v>7257</v>
      </c>
      <c r="E1779" t="s">
        <v>5192</v>
      </c>
      <c r="F1779" t="s">
        <v>5192</v>
      </c>
      <c r="G1779" t="s">
        <v>7274</v>
      </c>
      <c r="H1779" t="s">
        <v>123</v>
      </c>
      <c r="I1779" t="s">
        <v>123</v>
      </c>
      <c r="J1779" t="s">
        <v>123</v>
      </c>
      <c r="K1779" t="s">
        <v>7301</v>
      </c>
      <c r="L1779" t="s">
        <v>125</v>
      </c>
      <c r="M1779">
        <f>IF(UPPER(TRIM(Table2[[#This Row],[Status_Clean]]))="CONVERTED",1,0)</f>
        <v>0</v>
      </c>
      <c r="N1779">
        <f>IF(ISNUMBER(MATCH(UPPER(TRIM(Table2[[#This Row],[Status_Clean]])),{"CONTACTED","QUALIFIED","CONVERTED"},0)),1,0)</f>
        <v>1</v>
      </c>
      <c r="O1779" cm="1">
        <f t="array" ref="O1779">_xlfn.SWITCH(UPPER(TRIM(Table2[[#This Row],[Status_Clean]])),"NEW",1,"CONTACTED",2,"QUALIFIED",3,"CONVERTED",4,"LOST",5,99)</f>
        <v>2</v>
      </c>
      <c r="P1779">
        <v>45114</v>
      </c>
      <c r="Q1779" t="s">
        <v>7932</v>
      </c>
      <c r="R1779" t="s">
        <v>7932</v>
      </c>
      <c r="S1779">
        <v>45114</v>
      </c>
      <c r="T1779" t="s">
        <v>7261</v>
      </c>
      <c r="U1779">
        <v>45114</v>
      </c>
      <c r="V1779" t="s">
        <v>7305</v>
      </c>
      <c r="W1779" t="s">
        <v>7263</v>
      </c>
      <c r="X1779" t="s">
        <v>7288</v>
      </c>
      <c r="Y1779" t="s">
        <v>7312</v>
      </c>
      <c r="Z1779" t="s">
        <v>5193</v>
      </c>
      <c r="AA1779">
        <v>42.2</v>
      </c>
      <c r="AB1779" t="str" cm="1">
        <f t="array" ref="AB1779">_xlfn.LET(_xlpm.x,IFERROR(VALUE(Table2[[#This Row],[Response_Time_Hours]]),""),IF(_xlpm.x="","CHECK",_xlfn.IFS(_xlpm.x&lt;=1,"Immediate",_xlpm.x&lt;=6,"Fast",_xlpm.x&lt;=24,"Moderate",_xlpm.x&gt;24,"Delayed")))</f>
        <v>Delayed</v>
      </c>
      <c r="AC1779">
        <v>29</v>
      </c>
      <c r="AD1779" t="str" cm="1">
        <f t="array" ref="AD1779">IF(Table2[[#This Row],[Interaction_Count_Final]]="","N/A",_xlfn.IFS(Table2[[#This Row],[Interaction_Count_Final]]&lt;=2,"Low",Table2[[#This Row],[Interaction_Count_Final]]&lt;=5,"Medium",Table2[[#This Row],[Interaction_Count_Final]]&gt;=6,"High",TRUE,"CHECK"))</f>
        <v>High</v>
      </c>
      <c r="AE1779" t="s">
        <v>7266</v>
      </c>
      <c r="AF1779" t="b">
        <v>1</v>
      </c>
      <c r="AG1779" t="b">
        <v>1</v>
      </c>
      <c r="AH1779">
        <v>2195</v>
      </c>
      <c r="AI1779">
        <v>45114</v>
      </c>
      <c r="AJ1779" t="b">
        <v>1</v>
      </c>
      <c r="AK1779" t="e" cm="1">
        <f t="array" ref="AK1779">_xlfn.LET(
  _xlpm.txt,TRIM(Raw_Data!F1779),
  _xlpm.norm,SUBSTITUTE(SUBSTITUTE(_xlpm.txt,"-","/"),".","/"),
  _xlpm.p,_xlfn.TEXTSPLIT(_xlpm.norm,"/"),
  _xlpm.a,VALUE(INDEX(_xlpm.p,1)),
  _xlpm.b,VALUE(INDEX(_xlpm.p,2)),
  IF(AND(_xlpm.a&lt;=12,_xlpm.b&lt;=12),"REVIEW_AMBIGUOUS","OK")
)</f>
        <v>#REF!</v>
      </c>
    </row>
    <row r="1780" spans="1:37">
      <c r="A1780" t="s">
        <v>5194</v>
      </c>
      <c r="B1780" t="s">
        <v>5194</v>
      </c>
      <c r="C1780" t="b">
        <v>0</v>
      </c>
      <c r="D1780" t="s">
        <v>7257</v>
      </c>
      <c r="E1780" t="s">
        <v>5195</v>
      </c>
      <c r="F1780" t="s">
        <v>5195</v>
      </c>
      <c r="G1780" t="s">
        <v>7258</v>
      </c>
      <c r="H1780" t="s">
        <v>374</v>
      </c>
      <c r="I1780" t="s">
        <v>374</v>
      </c>
      <c r="J1780" t="s">
        <v>7308</v>
      </c>
      <c r="K1780" t="s">
        <v>193</v>
      </c>
      <c r="L1780" t="s">
        <v>193</v>
      </c>
      <c r="M1780">
        <f>IF(UPPER(TRIM(Table2[[#This Row],[Status_Clean]]))="CONVERTED",1,0)</f>
        <v>0</v>
      </c>
      <c r="N1780">
        <f>IF(ISNUMBER(MATCH(UPPER(TRIM(Table2[[#This Row],[Status_Clean]])),{"CONTACTED","QUALIFIED","CONVERTED"},0)),1,0)</f>
        <v>0</v>
      </c>
      <c r="O1780" cm="1">
        <f t="array" ref="O1780">_xlfn.SWITCH(UPPER(TRIM(Table2[[#This Row],[Status_Clean]])),"NEW",1,"CONTACTED",2,"QUALIFIED",3,"CONVERTED",4,"LOST",5,99)</f>
        <v>1</v>
      </c>
      <c r="P1780">
        <v>45631</v>
      </c>
      <c r="Q1780" t="s">
        <v>7657</v>
      </c>
      <c r="R1780" t="s">
        <v>7657</v>
      </c>
      <c r="S1780">
        <v>45631</v>
      </c>
      <c r="T1780" t="s">
        <v>7261</v>
      </c>
      <c r="U1780">
        <v>45631</v>
      </c>
      <c r="V1780" t="s">
        <v>7262</v>
      </c>
      <c r="W1780" t="s">
        <v>7271</v>
      </c>
      <c r="X1780" t="s">
        <v>7264</v>
      </c>
      <c r="Y1780" t="s">
        <v>7285</v>
      </c>
      <c r="Z1780">
        <v>27.8</v>
      </c>
      <c r="AA1780">
        <v>27.8</v>
      </c>
      <c r="AB1780" t="str" cm="1">
        <f t="array" ref="AB1780">_xlfn.LET(_xlpm.x,IFERROR(VALUE(Table2[[#This Row],[Response_Time_Hours]]),""),IF(_xlpm.x="","CHECK",_xlfn.IFS(_xlpm.x&lt;=1,"Immediate",_xlpm.x&lt;=6,"Fast",_xlpm.x&lt;=24,"Moderate",_xlpm.x&gt;24,"Delayed")))</f>
        <v>Delayed</v>
      </c>
      <c r="AC1780">
        <v>31</v>
      </c>
      <c r="AD1780" t="str" cm="1">
        <f t="array" ref="AD1780">IF(Table2[[#This Row],[Interaction_Count_Final]]="","N/A",_xlfn.IFS(Table2[[#This Row],[Interaction_Count_Final]]&lt;=2,"Low",Table2[[#This Row],[Interaction_Count_Final]]&lt;=5,"Medium",Table2[[#This Row],[Interaction_Count_Final]]&gt;=6,"High",TRUE,"CHECK"))</f>
        <v>High</v>
      </c>
      <c r="AE1780" t="s">
        <v>7266</v>
      </c>
      <c r="AF1780" t="b">
        <v>1</v>
      </c>
      <c r="AG1780" t="b">
        <v>1</v>
      </c>
      <c r="AH1780">
        <v>2196</v>
      </c>
      <c r="AI1780">
        <v>45631</v>
      </c>
      <c r="AJ1780" t="b">
        <v>1</v>
      </c>
      <c r="AK1780" t="e" cm="1">
        <f t="array" ref="AK1780">_xlfn.LET(
  _xlpm.txt,TRIM(Raw_Data!F1780),
  _xlpm.norm,SUBSTITUTE(SUBSTITUTE(_xlpm.txt,"-","/"),".","/"),
  _xlpm.p,_xlfn.TEXTSPLIT(_xlpm.norm,"/"),
  _xlpm.a,VALUE(INDEX(_xlpm.p,1)),
  _xlpm.b,VALUE(INDEX(_xlpm.p,2)),
  IF(AND(_xlpm.a&lt;=12,_xlpm.b&lt;=12),"REVIEW_AMBIGUOUS","OK")
)</f>
        <v>#REF!</v>
      </c>
    </row>
    <row r="1781" spans="1:37">
      <c r="A1781" t="s">
        <v>5196</v>
      </c>
      <c r="B1781" t="s">
        <v>5196</v>
      </c>
      <c r="C1781" t="b">
        <v>0</v>
      </c>
      <c r="D1781" t="s">
        <v>7257</v>
      </c>
      <c r="E1781" t="s">
        <v>5197</v>
      </c>
      <c r="F1781" t="s">
        <v>5197</v>
      </c>
      <c r="G1781" t="s">
        <v>7280</v>
      </c>
      <c r="H1781" t="s">
        <v>69</v>
      </c>
      <c r="I1781" t="s">
        <v>69</v>
      </c>
      <c r="J1781" t="s">
        <v>69</v>
      </c>
      <c r="K1781" t="s">
        <v>7319</v>
      </c>
      <c r="L1781" t="s">
        <v>71</v>
      </c>
      <c r="M1781">
        <f>IF(UPPER(TRIM(Table2[[#This Row],[Status_Clean]]))="CONVERTED",1,0)</f>
        <v>0</v>
      </c>
      <c r="N1781">
        <f>IF(ISNUMBER(MATCH(UPPER(TRIM(Table2[[#This Row],[Status_Clean]])),{"CONTACTED","QUALIFIED","CONVERTED"},0)),1,0)</f>
        <v>1</v>
      </c>
      <c r="O1781" cm="1">
        <f t="array" ref="O1781">_xlfn.SWITCH(UPPER(TRIM(Table2[[#This Row],[Status_Clean]])),"NEW",1,"CONTACTED",2,"QUALIFIED",3,"CONVERTED",4,"LOST",5,99)</f>
        <v>3</v>
      </c>
      <c r="P1781" t="s">
        <v>2009</v>
      </c>
      <c r="Q1781" t="s">
        <v>7857</v>
      </c>
      <c r="R1781" t="s">
        <v>7857</v>
      </c>
      <c r="S1781">
        <v>45431</v>
      </c>
      <c r="T1781" t="s">
        <v>7261</v>
      </c>
      <c r="U1781">
        <v>45431</v>
      </c>
      <c r="V1781" t="s">
        <v>7314</v>
      </c>
      <c r="W1781" t="s">
        <v>7271</v>
      </c>
      <c r="X1781" t="s">
        <v>7277</v>
      </c>
      <c r="Y1781" t="s">
        <v>7293</v>
      </c>
      <c r="Z1781" t="s">
        <v>5198</v>
      </c>
      <c r="AA1781">
        <v>59.2</v>
      </c>
      <c r="AB1781" t="str" cm="1">
        <f t="array" ref="AB1781">_xlfn.LET(_xlpm.x,IFERROR(VALUE(Table2[[#This Row],[Response_Time_Hours]]),""),IF(_xlpm.x="","CHECK",_xlfn.IFS(_xlpm.x&lt;=1,"Immediate",_xlpm.x&lt;=6,"Fast",_xlpm.x&lt;=24,"Moderate",_xlpm.x&gt;24,"Delayed")))</f>
        <v>Delayed</v>
      </c>
      <c r="AC1781">
        <v>8</v>
      </c>
      <c r="AD1781" t="str" cm="1">
        <f t="array" ref="AD1781">IF(Table2[[#This Row],[Interaction_Count_Final]]="","N/A",_xlfn.IFS(Table2[[#This Row],[Interaction_Count_Final]]&lt;=2,"Low",Table2[[#This Row],[Interaction_Count_Final]]&lt;=5,"Medium",Table2[[#This Row],[Interaction_Count_Final]]&gt;=6,"High",TRUE,"CHECK"))</f>
        <v>High</v>
      </c>
      <c r="AE1781" t="s">
        <v>7266</v>
      </c>
      <c r="AF1781" t="b">
        <v>1</v>
      </c>
      <c r="AG1781" t="b">
        <v>1</v>
      </c>
      <c r="AH1781">
        <v>2197</v>
      </c>
      <c r="AI1781">
        <v>45431</v>
      </c>
      <c r="AJ1781" t="b">
        <v>1</v>
      </c>
      <c r="AK1781" t="str" cm="1">
        <f t="array" ref="AK1781">_xlfn.LET(
  _xlpm.txt,TRIM(Raw_Data!F1781),
  _xlpm.norm,SUBSTITUTE(SUBSTITUTE(_xlpm.txt,"-","/"),".","/"),
  _xlpm.p,_xlfn.TEXTSPLIT(_xlpm.norm,"/"),
  _xlpm.a,VALUE(INDEX(_xlpm.p,1)),
  _xlpm.b,VALUE(INDEX(_xlpm.p,2)),
  IF(AND(_xlpm.a&lt;=12,_xlpm.b&lt;=12),"REVIEW_AMBIGUOUS","OK")
)</f>
        <v>OK</v>
      </c>
    </row>
    <row r="1782" spans="1:37">
      <c r="A1782" t="s">
        <v>5199</v>
      </c>
      <c r="B1782" t="s">
        <v>5199</v>
      </c>
      <c r="C1782" t="b">
        <v>0</v>
      </c>
      <c r="D1782" t="s">
        <v>7257</v>
      </c>
      <c r="E1782" t="s">
        <v>5200</v>
      </c>
      <c r="F1782" t="s">
        <v>5200</v>
      </c>
      <c r="G1782" t="s">
        <v>7258</v>
      </c>
      <c r="H1782" t="s">
        <v>296</v>
      </c>
      <c r="I1782" t="s">
        <v>296</v>
      </c>
      <c r="J1782" t="s">
        <v>263</v>
      </c>
      <c r="K1782" t="s">
        <v>125</v>
      </c>
      <c r="L1782" t="s">
        <v>125</v>
      </c>
      <c r="M1782">
        <f>IF(UPPER(TRIM(Table2[[#This Row],[Status_Clean]]))="CONVERTED",1,0)</f>
        <v>0</v>
      </c>
      <c r="N1782">
        <f>IF(ISNUMBER(MATCH(UPPER(TRIM(Table2[[#This Row],[Status_Clean]])),{"CONTACTED","QUALIFIED","CONVERTED"},0)),1,0)</f>
        <v>1</v>
      </c>
      <c r="O1782" cm="1">
        <f t="array" ref="O1782">_xlfn.SWITCH(UPPER(TRIM(Table2[[#This Row],[Status_Clean]])),"NEW",1,"CONTACTED",2,"QUALIFIED",3,"CONVERTED",4,"LOST",5,99)</f>
        <v>2</v>
      </c>
      <c r="P1782" t="s">
        <v>5201</v>
      </c>
      <c r="Q1782" t="s">
        <v>8528</v>
      </c>
      <c r="R1782" t="s">
        <v>8528</v>
      </c>
      <c r="S1782">
        <v>45159</v>
      </c>
      <c r="T1782" t="s">
        <v>7261</v>
      </c>
      <c r="U1782">
        <v>45159</v>
      </c>
      <c r="V1782" t="s">
        <v>7310</v>
      </c>
      <c r="W1782" t="s">
        <v>7263</v>
      </c>
      <c r="X1782" t="s">
        <v>7288</v>
      </c>
      <c r="Y1782" t="s">
        <v>7298</v>
      </c>
      <c r="Z1782">
        <v>25.5</v>
      </c>
      <c r="AA1782">
        <v>25.5</v>
      </c>
      <c r="AB1782" t="str" cm="1">
        <f t="array" ref="AB1782">_xlfn.LET(_xlpm.x,IFERROR(VALUE(Table2[[#This Row],[Response_Time_Hours]]),""),IF(_xlpm.x="","CHECK",_xlfn.IFS(_xlpm.x&lt;=1,"Immediate",_xlpm.x&lt;=6,"Fast",_xlpm.x&lt;=24,"Moderate",_xlpm.x&gt;24,"Delayed")))</f>
        <v>Delayed</v>
      </c>
      <c r="AC1782">
        <v>6</v>
      </c>
      <c r="AD1782" t="str" cm="1">
        <f t="array" ref="AD1782">IF(Table2[[#This Row],[Interaction_Count_Final]]="","N/A",_xlfn.IFS(Table2[[#This Row],[Interaction_Count_Final]]&lt;=2,"Low",Table2[[#This Row],[Interaction_Count_Final]]&lt;=5,"Medium",Table2[[#This Row],[Interaction_Count_Final]]&gt;=6,"High",TRUE,"CHECK"))</f>
        <v>High</v>
      </c>
      <c r="AE1782" t="s">
        <v>7266</v>
      </c>
      <c r="AF1782" t="b">
        <v>1</v>
      </c>
      <c r="AG1782" t="b">
        <v>1</v>
      </c>
      <c r="AH1782">
        <v>2198</v>
      </c>
      <c r="AI1782">
        <v>45159</v>
      </c>
      <c r="AJ1782" t="b">
        <v>1</v>
      </c>
      <c r="AK1782" t="e" cm="1">
        <f t="array" ref="AK1782">_xlfn.LET(
  _xlpm.txt,TRIM(Raw_Data!F1782),
  _xlpm.norm,SUBSTITUTE(SUBSTITUTE(_xlpm.txt,"-","/"),".","/"),
  _xlpm.p,_xlfn.TEXTSPLIT(_xlpm.norm,"/"),
  _xlpm.a,VALUE(INDEX(_xlpm.p,1)),
  _xlpm.b,VALUE(INDEX(_xlpm.p,2)),
  IF(AND(_xlpm.a&lt;=12,_xlpm.b&lt;=12),"REVIEW_AMBIGUOUS","OK")
)</f>
        <v>#REF!</v>
      </c>
    </row>
    <row r="1783" spans="1:37">
      <c r="A1783" t="s">
        <v>5202</v>
      </c>
      <c r="B1783" t="s">
        <v>5202</v>
      </c>
      <c r="C1783" t="b">
        <v>1</v>
      </c>
      <c r="D1783" t="s">
        <v>7257</v>
      </c>
      <c r="E1783" t="s">
        <v>5203</v>
      </c>
      <c r="F1783" t="s">
        <v>5203</v>
      </c>
      <c r="G1783" t="s">
        <v>7274</v>
      </c>
      <c r="H1783" t="s">
        <v>101</v>
      </c>
      <c r="I1783" t="s">
        <v>101</v>
      </c>
      <c r="J1783" t="s">
        <v>101</v>
      </c>
      <c r="K1783" t="s">
        <v>193</v>
      </c>
      <c r="L1783" t="s">
        <v>193</v>
      </c>
      <c r="M1783">
        <f>IF(UPPER(TRIM(Table2[[#This Row],[Status_Clean]]))="CONVERTED",1,0)</f>
        <v>0</v>
      </c>
      <c r="N1783">
        <f>IF(ISNUMBER(MATCH(UPPER(TRIM(Table2[[#This Row],[Status_Clean]])),{"CONTACTED","QUALIFIED","CONVERTED"},0)),1,0)</f>
        <v>0</v>
      </c>
      <c r="O1783" cm="1">
        <f t="array" ref="O1783">_xlfn.SWITCH(UPPER(TRIM(Table2[[#This Row],[Status_Clean]])),"NEW",1,"CONTACTED",2,"QUALIFIED",3,"CONVERTED",4,"LOST",5,99)</f>
        <v>1</v>
      </c>
      <c r="P1783" t="s">
        <v>1894</v>
      </c>
      <c r="Q1783" t="s">
        <v>7824</v>
      </c>
      <c r="R1783" t="s">
        <v>7824</v>
      </c>
      <c r="S1783">
        <v>45474</v>
      </c>
      <c r="T1783" t="s">
        <v>7261</v>
      </c>
      <c r="U1783">
        <v>45474</v>
      </c>
      <c r="V1783" t="s">
        <v>7305</v>
      </c>
      <c r="W1783" t="s">
        <v>7271</v>
      </c>
      <c r="X1783" t="s">
        <v>7288</v>
      </c>
      <c r="Y1783" t="s">
        <v>7298</v>
      </c>
      <c r="Z1783" t="s">
        <v>2687</v>
      </c>
      <c r="AA1783">
        <v>59.5</v>
      </c>
      <c r="AB1783" t="str" cm="1">
        <f t="array" ref="AB1783">_xlfn.LET(_xlpm.x,IFERROR(VALUE(Table2[[#This Row],[Response_Time_Hours]]),""),IF(_xlpm.x="","CHECK",_xlfn.IFS(_xlpm.x&lt;=1,"Immediate",_xlpm.x&lt;=6,"Fast",_xlpm.x&lt;=24,"Moderate",_xlpm.x&gt;24,"Delayed")))</f>
        <v>Delayed</v>
      </c>
      <c r="AC1783">
        <v>19</v>
      </c>
      <c r="AD1783" t="str" cm="1">
        <f t="array" ref="AD1783">IF(Table2[[#This Row],[Interaction_Count_Final]]="","N/A",_xlfn.IFS(Table2[[#This Row],[Interaction_Count_Final]]&lt;=2,"Low",Table2[[#This Row],[Interaction_Count_Final]]&lt;=5,"Medium",Table2[[#This Row],[Interaction_Count_Final]]&gt;=6,"High",TRUE,"CHECK"))</f>
        <v>High</v>
      </c>
      <c r="AE1783" t="s">
        <v>7266</v>
      </c>
      <c r="AF1783" t="b">
        <v>1</v>
      </c>
      <c r="AG1783" t="b">
        <v>1</v>
      </c>
      <c r="AH1783">
        <v>2199</v>
      </c>
      <c r="AI1783">
        <v>45474</v>
      </c>
      <c r="AJ1783" t="b">
        <v>1</v>
      </c>
      <c r="AK1783" t="e" cm="1">
        <f t="array" ref="AK1783">_xlfn.LET(
  _xlpm.txt,TRIM(Raw_Data!F1783),
  _xlpm.norm,SUBSTITUTE(SUBSTITUTE(_xlpm.txt,"-","/"),".","/"),
  _xlpm.p,_xlfn.TEXTSPLIT(_xlpm.norm,"/"),
  _xlpm.a,VALUE(INDEX(_xlpm.p,1)),
  _xlpm.b,VALUE(INDEX(_xlpm.p,2)),
  IF(AND(_xlpm.a&lt;=12,_xlpm.b&lt;=12),"REVIEW_AMBIGUOUS","OK")
)</f>
        <v>#REF!</v>
      </c>
    </row>
    <row r="1784" spans="1:37">
      <c r="A1784" t="s">
        <v>5204</v>
      </c>
      <c r="B1784" t="s">
        <v>5204</v>
      </c>
      <c r="C1784" t="b">
        <v>1</v>
      </c>
      <c r="D1784" t="s">
        <v>7257</v>
      </c>
      <c r="E1784" t="s">
        <v>5205</v>
      </c>
      <c r="F1784" t="s">
        <v>5205</v>
      </c>
      <c r="G1784" t="s">
        <v>7303</v>
      </c>
      <c r="H1784" t="s">
        <v>1356</v>
      </c>
      <c r="I1784" t="s">
        <v>1356</v>
      </c>
      <c r="J1784" t="s">
        <v>1356</v>
      </c>
      <c r="K1784" t="s">
        <v>125</v>
      </c>
      <c r="L1784" t="s">
        <v>125</v>
      </c>
      <c r="M1784">
        <f>IF(UPPER(TRIM(Table2[[#This Row],[Status_Clean]]))="CONVERTED",1,0)</f>
        <v>0</v>
      </c>
      <c r="N1784">
        <f>IF(ISNUMBER(MATCH(UPPER(TRIM(Table2[[#This Row],[Status_Clean]])),{"CONTACTED","QUALIFIED","CONVERTED"},0)),1,0)</f>
        <v>1</v>
      </c>
      <c r="O1784" cm="1">
        <f t="array" ref="O1784">_xlfn.SWITCH(UPPER(TRIM(Table2[[#This Row],[Status_Clean]])),"NEW",1,"CONTACTED",2,"QUALIFIED",3,"CONVERTED",4,"LOST",5,99)</f>
        <v>2</v>
      </c>
      <c r="P1784">
        <v>45339</v>
      </c>
      <c r="Q1784" t="s">
        <v>7926</v>
      </c>
      <c r="R1784" t="s">
        <v>7926</v>
      </c>
      <c r="S1784">
        <v>45339</v>
      </c>
      <c r="T1784" t="s">
        <v>7261</v>
      </c>
      <c r="U1784">
        <v>45339</v>
      </c>
      <c r="V1784" t="s">
        <v>7283</v>
      </c>
      <c r="W1784" t="s">
        <v>7271</v>
      </c>
      <c r="X1784" t="s">
        <v>7284</v>
      </c>
      <c r="Y1784" t="s">
        <v>7278</v>
      </c>
      <c r="Z1784">
        <v>45</v>
      </c>
      <c r="AA1784">
        <v>45</v>
      </c>
      <c r="AB1784" t="str" cm="1">
        <f t="array" ref="AB1784">_xlfn.LET(_xlpm.x,IFERROR(VALUE(Table2[[#This Row],[Response_Time_Hours]]),""),IF(_xlpm.x="","CHECK",_xlfn.IFS(_xlpm.x&lt;=1,"Immediate",_xlpm.x&lt;=6,"Fast",_xlpm.x&lt;=24,"Moderate",_xlpm.x&gt;24,"Delayed")))</f>
        <v>Delayed</v>
      </c>
      <c r="AC1784">
        <v>45</v>
      </c>
      <c r="AD1784" t="str" cm="1">
        <f t="array" ref="AD1784">IF(Table2[[#This Row],[Interaction_Count_Final]]="","N/A",_xlfn.IFS(Table2[[#This Row],[Interaction_Count_Final]]&lt;=2,"Low",Table2[[#This Row],[Interaction_Count_Final]]&lt;=5,"Medium",Table2[[#This Row],[Interaction_Count_Final]]&gt;=6,"High",TRUE,"CHECK"))</f>
        <v>High</v>
      </c>
      <c r="AE1784" t="s">
        <v>7266</v>
      </c>
      <c r="AF1784" t="b">
        <v>1</v>
      </c>
      <c r="AG1784" t="b">
        <v>1</v>
      </c>
      <c r="AH1784">
        <v>2200</v>
      </c>
      <c r="AI1784">
        <v>45339</v>
      </c>
      <c r="AJ1784" t="b">
        <v>1</v>
      </c>
      <c r="AK1784" t="e" cm="1">
        <f t="array" ref="AK1784">_xlfn.LET(
  _xlpm.txt,TRIM(Raw_Data!F1784),
  _xlpm.norm,SUBSTITUTE(SUBSTITUTE(_xlpm.txt,"-","/"),".","/"),
  _xlpm.p,_xlfn.TEXTSPLIT(_xlpm.norm,"/"),
  _xlpm.a,VALUE(INDEX(_xlpm.p,1)),
  _xlpm.b,VALUE(INDEX(_xlpm.p,2)),
  IF(AND(_xlpm.a&lt;=12,_xlpm.b&lt;=12),"REVIEW_AMBIGUOUS","OK")
)</f>
        <v>#REF!</v>
      </c>
    </row>
    <row r="1785" spans="1:37">
      <c r="A1785" t="s">
        <v>5206</v>
      </c>
      <c r="B1785" t="s">
        <v>5206</v>
      </c>
      <c r="C1785" t="b">
        <v>0</v>
      </c>
      <c r="D1785" t="s">
        <v>7257</v>
      </c>
      <c r="E1785" t="s">
        <v>5207</v>
      </c>
      <c r="F1785" t="s">
        <v>5207</v>
      </c>
      <c r="G1785" t="s">
        <v>7268</v>
      </c>
      <c r="H1785" t="s">
        <v>263</v>
      </c>
      <c r="I1785" t="s">
        <v>263</v>
      </c>
      <c r="J1785" t="s">
        <v>263</v>
      </c>
      <c r="K1785" t="s">
        <v>7319</v>
      </c>
      <c r="L1785" t="s">
        <v>71</v>
      </c>
      <c r="M1785">
        <f>IF(UPPER(TRIM(Table2[[#This Row],[Status_Clean]]))="CONVERTED",1,0)</f>
        <v>0</v>
      </c>
      <c r="N1785">
        <f>IF(ISNUMBER(MATCH(UPPER(TRIM(Table2[[#This Row],[Status_Clean]])),{"CONTACTED","QUALIFIED","CONVERTED"},0)),1,0)</f>
        <v>1</v>
      </c>
      <c r="O1785" cm="1">
        <f t="array" ref="O1785">_xlfn.SWITCH(UPPER(TRIM(Table2[[#This Row],[Status_Clean]])),"NEW",1,"CONTACTED",2,"QUALIFIED",3,"CONVERTED",4,"LOST",5,99)</f>
        <v>3</v>
      </c>
      <c r="P1785">
        <v>45625</v>
      </c>
      <c r="Q1785" t="s">
        <v>8529</v>
      </c>
      <c r="R1785" t="s">
        <v>8529</v>
      </c>
      <c r="S1785">
        <v>45625</v>
      </c>
      <c r="T1785" t="s">
        <v>7261</v>
      </c>
      <c r="U1785">
        <v>45625</v>
      </c>
      <c r="V1785" t="s">
        <v>7300</v>
      </c>
      <c r="W1785" t="s">
        <v>7271</v>
      </c>
      <c r="X1785" t="s">
        <v>7264</v>
      </c>
      <c r="Y1785" t="s">
        <v>7312</v>
      </c>
      <c r="Z1785" t="s">
        <v>5208</v>
      </c>
      <c r="AA1785">
        <v>51.1</v>
      </c>
      <c r="AB1785" t="str" cm="1">
        <f t="array" ref="AB1785">_xlfn.LET(_xlpm.x,IFERROR(VALUE(Table2[[#This Row],[Response_Time_Hours]]),""),IF(_xlpm.x="","CHECK",_xlfn.IFS(_xlpm.x&lt;=1,"Immediate",_xlpm.x&lt;=6,"Fast",_xlpm.x&lt;=24,"Moderate",_xlpm.x&gt;24,"Delayed")))</f>
        <v>Delayed</v>
      </c>
      <c r="AC1785">
        <v>21</v>
      </c>
      <c r="AD1785" t="str" cm="1">
        <f t="array" ref="AD1785">IF(Table2[[#This Row],[Interaction_Count_Final]]="","N/A",_xlfn.IFS(Table2[[#This Row],[Interaction_Count_Final]]&lt;=2,"Low",Table2[[#This Row],[Interaction_Count_Final]]&lt;=5,"Medium",Table2[[#This Row],[Interaction_Count_Final]]&gt;=6,"High",TRUE,"CHECK"))</f>
        <v>High</v>
      </c>
      <c r="AE1785" t="s">
        <v>7266</v>
      </c>
      <c r="AF1785" t="b">
        <v>1</v>
      </c>
      <c r="AG1785" t="b">
        <v>1</v>
      </c>
      <c r="AH1785">
        <v>2201</v>
      </c>
      <c r="AI1785">
        <v>45625</v>
      </c>
      <c r="AJ1785" t="b">
        <v>1</v>
      </c>
      <c r="AK1785" t="e" cm="1">
        <f t="array" ref="AK1785">_xlfn.LET(
  _xlpm.txt,TRIM(Raw_Data!F1785),
  _xlpm.norm,SUBSTITUTE(SUBSTITUTE(_xlpm.txt,"-","/"),".","/"),
  _xlpm.p,_xlfn.TEXTSPLIT(_xlpm.norm,"/"),
  _xlpm.a,VALUE(INDEX(_xlpm.p,1)),
  _xlpm.b,VALUE(INDEX(_xlpm.p,2)),
  IF(AND(_xlpm.a&lt;=12,_xlpm.b&lt;=12),"REVIEW_AMBIGUOUS","OK")
)</f>
        <v>#REF!</v>
      </c>
    </row>
    <row r="1786" spans="1:37">
      <c r="A1786" t="s">
        <v>5209</v>
      </c>
      <c r="B1786" t="s">
        <v>5209</v>
      </c>
      <c r="C1786" t="b">
        <v>0</v>
      </c>
      <c r="D1786" t="s">
        <v>7257</v>
      </c>
      <c r="E1786" t="s">
        <v>5210</v>
      </c>
      <c r="F1786" t="s">
        <v>5210</v>
      </c>
      <c r="G1786" t="s">
        <v>7274</v>
      </c>
      <c r="H1786" t="s">
        <v>101</v>
      </c>
      <c r="I1786" t="s">
        <v>101</v>
      </c>
      <c r="J1786" t="s">
        <v>101</v>
      </c>
      <c r="K1786" t="s">
        <v>7301</v>
      </c>
      <c r="L1786" t="s">
        <v>125</v>
      </c>
      <c r="M1786">
        <f>IF(UPPER(TRIM(Table2[[#This Row],[Status_Clean]]))="CONVERTED",1,0)</f>
        <v>0</v>
      </c>
      <c r="N1786">
        <f>IF(ISNUMBER(MATCH(UPPER(TRIM(Table2[[#This Row],[Status_Clean]])),{"CONTACTED","QUALIFIED","CONVERTED"},0)),1,0)</f>
        <v>1</v>
      </c>
      <c r="O1786" cm="1">
        <f t="array" ref="O1786">_xlfn.SWITCH(UPPER(TRIM(Table2[[#This Row],[Status_Clean]])),"NEW",1,"CONTACTED",2,"QUALIFIED",3,"CONVERTED",4,"LOST",5,99)</f>
        <v>2</v>
      </c>
      <c r="P1786">
        <v>45390</v>
      </c>
      <c r="Q1786" t="s">
        <v>7296</v>
      </c>
      <c r="R1786" t="s">
        <v>7296</v>
      </c>
      <c r="S1786">
        <v>45390</v>
      </c>
      <c r="T1786" t="s">
        <v>7261</v>
      </c>
      <c r="U1786">
        <v>45390</v>
      </c>
      <c r="V1786" t="s">
        <v>7297</v>
      </c>
      <c r="W1786" t="s">
        <v>7271</v>
      </c>
      <c r="X1786" t="s">
        <v>7277</v>
      </c>
      <c r="Y1786" t="s">
        <v>7298</v>
      </c>
      <c r="Z1786">
        <v>52</v>
      </c>
      <c r="AA1786">
        <v>52</v>
      </c>
      <c r="AB1786" t="str" cm="1">
        <f t="array" ref="AB1786">_xlfn.LET(_xlpm.x,IFERROR(VALUE(Table2[[#This Row],[Response_Time_Hours]]),""),IF(_xlpm.x="","CHECK",_xlfn.IFS(_xlpm.x&lt;=1,"Immediate",_xlpm.x&lt;=6,"Fast",_xlpm.x&lt;=24,"Moderate",_xlpm.x&gt;24,"Delayed")))</f>
        <v>Delayed</v>
      </c>
      <c r="AC1786">
        <v>32</v>
      </c>
      <c r="AD1786" t="str" cm="1">
        <f t="array" ref="AD1786">IF(Table2[[#This Row],[Interaction_Count_Final]]="","N/A",_xlfn.IFS(Table2[[#This Row],[Interaction_Count_Final]]&lt;=2,"Low",Table2[[#This Row],[Interaction_Count_Final]]&lt;=5,"Medium",Table2[[#This Row],[Interaction_Count_Final]]&gt;=6,"High",TRUE,"CHECK"))</f>
        <v>High</v>
      </c>
      <c r="AE1786" t="s">
        <v>7273</v>
      </c>
      <c r="AF1786" t="b">
        <v>1</v>
      </c>
      <c r="AG1786" t="b">
        <v>1</v>
      </c>
      <c r="AH1786">
        <v>2202</v>
      </c>
      <c r="AI1786">
        <v>45390</v>
      </c>
      <c r="AJ1786" t="b">
        <v>1</v>
      </c>
      <c r="AK1786" t="e" cm="1">
        <f t="array" ref="AK1786">_xlfn.LET(
  _xlpm.txt,TRIM(Raw_Data!F1786),
  _xlpm.norm,SUBSTITUTE(SUBSTITUTE(_xlpm.txt,"-","/"),".","/"),
  _xlpm.p,_xlfn.TEXTSPLIT(_xlpm.norm,"/"),
  _xlpm.a,VALUE(INDEX(_xlpm.p,1)),
  _xlpm.b,VALUE(INDEX(_xlpm.p,2)),
  IF(AND(_xlpm.a&lt;=12,_xlpm.b&lt;=12),"REVIEW_AMBIGUOUS","OK")
)</f>
        <v>#REF!</v>
      </c>
    </row>
    <row r="1787" spans="1:37">
      <c r="A1787" t="s">
        <v>5211</v>
      </c>
      <c r="B1787" t="s">
        <v>5211</v>
      </c>
      <c r="C1787" t="b">
        <v>0</v>
      </c>
      <c r="D1787" t="s">
        <v>7257</v>
      </c>
      <c r="E1787" t="s">
        <v>5212</v>
      </c>
      <c r="F1787" t="s">
        <v>5212</v>
      </c>
      <c r="G1787" t="s">
        <v>7258</v>
      </c>
      <c r="H1787" t="s">
        <v>792</v>
      </c>
      <c r="I1787" t="s">
        <v>792</v>
      </c>
      <c r="J1787" t="s">
        <v>792</v>
      </c>
      <c r="K1787" t="s">
        <v>7319</v>
      </c>
      <c r="L1787" t="s">
        <v>71</v>
      </c>
      <c r="M1787">
        <f>IF(UPPER(TRIM(Table2[[#This Row],[Status_Clean]]))="CONVERTED",1,0)</f>
        <v>0</v>
      </c>
      <c r="N1787">
        <f>IF(ISNUMBER(MATCH(UPPER(TRIM(Table2[[#This Row],[Status_Clean]])),{"CONTACTED","QUALIFIED","CONVERTED"},0)),1,0)</f>
        <v>1</v>
      </c>
      <c r="O1787" cm="1">
        <f t="array" ref="O1787">_xlfn.SWITCH(UPPER(TRIM(Table2[[#This Row],[Status_Clean]])),"NEW",1,"CONTACTED",2,"QUALIFIED",3,"CONVERTED",4,"LOST",5,99)</f>
        <v>3</v>
      </c>
      <c r="P1787">
        <v>45234</v>
      </c>
      <c r="Q1787" t="s">
        <v>7884</v>
      </c>
      <c r="R1787" t="s">
        <v>7884</v>
      </c>
      <c r="S1787">
        <v>45234</v>
      </c>
      <c r="T1787" t="s">
        <v>7261</v>
      </c>
      <c r="U1787">
        <v>45234</v>
      </c>
      <c r="V1787" t="s">
        <v>7300</v>
      </c>
      <c r="W1787" t="s">
        <v>7263</v>
      </c>
      <c r="X1787" t="s">
        <v>7264</v>
      </c>
      <c r="Y1787" t="s">
        <v>7278</v>
      </c>
      <c r="Z1787">
        <v>65</v>
      </c>
      <c r="AA1787">
        <v>65</v>
      </c>
      <c r="AB1787" t="str" cm="1">
        <f t="array" ref="AB1787">_xlfn.LET(_xlpm.x,IFERROR(VALUE(Table2[[#This Row],[Response_Time_Hours]]),""),IF(_xlpm.x="","CHECK",_xlfn.IFS(_xlpm.x&lt;=1,"Immediate",_xlpm.x&lt;=6,"Fast",_xlpm.x&lt;=24,"Moderate",_xlpm.x&gt;24,"Delayed")))</f>
        <v>Delayed</v>
      </c>
      <c r="AC1787">
        <v>50</v>
      </c>
      <c r="AD1787" t="str" cm="1">
        <f t="array" ref="AD1787">IF(Table2[[#This Row],[Interaction_Count_Final]]="","N/A",_xlfn.IFS(Table2[[#This Row],[Interaction_Count_Final]]&lt;=2,"Low",Table2[[#This Row],[Interaction_Count_Final]]&lt;=5,"Medium",Table2[[#This Row],[Interaction_Count_Final]]&gt;=6,"High",TRUE,"CHECK"))</f>
        <v>High</v>
      </c>
      <c r="AE1787" t="s">
        <v>7266</v>
      </c>
      <c r="AF1787" t="b">
        <v>1</v>
      </c>
      <c r="AG1787" t="b">
        <v>1</v>
      </c>
      <c r="AH1787">
        <v>2203</v>
      </c>
      <c r="AI1787">
        <v>45234</v>
      </c>
      <c r="AJ1787" t="b">
        <v>1</v>
      </c>
      <c r="AK1787" t="e" cm="1">
        <f t="array" ref="AK1787">_xlfn.LET(
  _xlpm.txt,TRIM(Raw_Data!F1787),
  _xlpm.norm,SUBSTITUTE(SUBSTITUTE(_xlpm.txt,"-","/"),".","/"),
  _xlpm.p,_xlfn.TEXTSPLIT(_xlpm.norm,"/"),
  _xlpm.a,VALUE(INDEX(_xlpm.p,1)),
  _xlpm.b,VALUE(INDEX(_xlpm.p,2)),
  IF(AND(_xlpm.a&lt;=12,_xlpm.b&lt;=12),"REVIEW_AMBIGUOUS","OK")
)</f>
        <v>#REF!</v>
      </c>
    </row>
    <row r="1788" spans="1:37">
      <c r="A1788" t="s">
        <v>5213</v>
      </c>
      <c r="B1788" t="s">
        <v>5213</v>
      </c>
      <c r="C1788" t="b">
        <v>1</v>
      </c>
      <c r="D1788" t="s">
        <v>7257</v>
      </c>
      <c r="E1788" t="s">
        <v>5214</v>
      </c>
      <c r="F1788" t="s">
        <v>5214</v>
      </c>
      <c r="G1788" t="s">
        <v>7280</v>
      </c>
      <c r="H1788" t="s">
        <v>337</v>
      </c>
      <c r="I1788" t="s">
        <v>337</v>
      </c>
      <c r="J1788" t="s">
        <v>101</v>
      </c>
      <c r="K1788" t="s">
        <v>125</v>
      </c>
      <c r="L1788" t="s">
        <v>125</v>
      </c>
      <c r="M1788">
        <f>IF(UPPER(TRIM(Table2[[#This Row],[Status_Clean]]))="CONVERTED",1,0)</f>
        <v>0</v>
      </c>
      <c r="N1788">
        <f>IF(ISNUMBER(MATCH(UPPER(TRIM(Table2[[#This Row],[Status_Clean]])),{"CONTACTED","QUALIFIED","CONVERTED"},0)),1,0)</f>
        <v>1</v>
      </c>
      <c r="O1788" cm="1">
        <f t="array" ref="O1788">_xlfn.SWITCH(UPPER(TRIM(Table2[[#This Row],[Status_Clean]])),"NEW",1,"CONTACTED",2,"QUALIFIED",3,"CONVERTED",4,"LOST",5,99)</f>
        <v>2</v>
      </c>
      <c r="P1788">
        <v>45073</v>
      </c>
      <c r="Q1788" t="s">
        <v>7533</v>
      </c>
      <c r="R1788" t="s">
        <v>7533</v>
      </c>
      <c r="S1788">
        <v>45073</v>
      </c>
      <c r="T1788" t="s">
        <v>7261</v>
      </c>
      <c r="U1788">
        <v>45073</v>
      </c>
      <c r="V1788" t="s">
        <v>7314</v>
      </c>
      <c r="W1788" t="s">
        <v>7263</v>
      </c>
      <c r="X1788" t="s">
        <v>7277</v>
      </c>
      <c r="Y1788" t="s">
        <v>7278</v>
      </c>
      <c r="Z1788" t="s">
        <v>5215</v>
      </c>
      <c r="AA1788">
        <v>29.8</v>
      </c>
      <c r="AB1788" t="str" cm="1">
        <f t="array" ref="AB1788">_xlfn.LET(_xlpm.x,IFERROR(VALUE(Table2[[#This Row],[Response_Time_Hours]]),""),IF(_xlpm.x="","CHECK",_xlfn.IFS(_xlpm.x&lt;=1,"Immediate",_xlpm.x&lt;=6,"Fast",_xlpm.x&lt;=24,"Moderate",_xlpm.x&gt;24,"Delayed")))</f>
        <v>Delayed</v>
      </c>
      <c r="AC1788">
        <v>24</v>
      </c>
      <c r="AD1788" t="str" cm="1">
        <f t="array" ref="AD1788">IF(Table2[[#This Row],[Interaction_Count_Final]]="","N/A",_xlfn.IFS(Table2[[#This Row],[Interaction_Count_Final]]&lt;=2,"Low",Table2[[#This Row],[Interaction_Count_Final]]&lt;=5,"Medium",Table2[[#This Row],[Interaction_Count_Final]]&gt;=6,"High",TRUE,"CHECK"))</f>
        <v>High</v>
      </c>
      <c r="AE1788" t="s">
        <v>7266</v>
      </c>
      <c r="AF1788" t="b">
        <v>1</v>
      </c>
      <c r="AG1788" t="b">
        <v>1</v>
      </c>
      <c r="AH1788">
        <v>2204</v>
      </c>
      <c r="AI1788">
        <v>45073</v>
      </c>
      <c r="AJ1788" t="b">
        <v>1</v>
      </c>
      <c r="AK1788" t="e" cm="1">
        <f t="array" ref="AK1788">_xlfn.LET(
  _xlpm.txt,TRIM(Raw_Data!F1788),
  _xlpm.norm,SUBSTITUTE(SUBSTITUTE(_xlpm.txt,"-","/"),".","/"),
  _xlpm.p,_xlfn.TEXTSPLIT(_xlpm.norm,"/"),
  _xlpm.a,VALUE(INDEX(_xlpm.p,1)),
  _xlpm.b,VALUE(INDEX(_xlpm.p,2)),
  IF(AND(_xlpm.a&lt;=12,_xlpm.b&lt;=12),"REVIEW_AMBIGUOUS","OK")
)</f>
        <v>#REF!</v>
      </c>
    </row>
    <row r="1789" spans="1:37">
      <c r="A1789" t="s">
        <v>5216</v>
      </c>
      <c r="B1789" t="s">
        <v>5216</v>
      </c>
      <c r="C1789" t="b">
        <v>0</v>
      </c>
      <c r="D1789" t="s">
        <v>7257</v>
      </c>
      <c r="E1789" t="s">
        <v>5217</v>
      </c>
      <c r="F1789" t="s">
        <v>5217</v>
      </c>
      <c r="G1789" t="s">
        <v>7280</v>
      </c>
      <c r="H1789" t="s">
        <v>7535</v>
      </c>
      <c r="I1789" t="s">
        <v>7535</v>
      </c>
      <c r="J1789" t="s">
        <v>101</v>
      </c>
      <c r="K1789" t="s">
        <v>250</v>
      </c>
      <c r="L1789" t="s">
        <v>250</v>
      </c>
      <c r="M1789">
        <f>IF(UPPER(TRIM(Table2[[#This Row],[Status_Clean]]))="CONVERTED",1,0)</f>
        <v>1</v>
      </c>
      <c r="N1789">
        <f>IF(ISNUMBER(MATCH(UPPER(TRIM(Table2[[#This Row],[Status_Clean]])),{"CONTACTED","QUALIFIED","CONVERTED"},0)),1,0)</f>
        <v>1</v>
      </c>
      <c r="O1789" cm="1">
        <f t="array" ref="O1789">_xlfn.SWITCH(UPPER(TRIM(Table2[[#This Row],[Status_Clean]])),"NEW",1,"CONTACTED",2,"QUALIFIED",3,"CONVERTED",4,"LOST",5,99)</f>
        <v>4</v>
      </c>
      <c r="P1789" t="s">
        <v>5218</v>
      </c>
      <c r="Q1789" t="s">
        <v>7747</v>
      </c>
      <c r="R1789" t="s">
        <v>7747</v>
      </c>
      <c r="S1789">
        <v>45118</v>
      </c>
      <c r="T1789" t="s">
        <v>7261</v>
      </c>
      <c r="U1789">
        <v>45118</v>
      </c>
      <c r="V1789" t="s">
        <v>7305</v>
      </c>
      <c r="W1789" t="s">
        <v>7263</v>
      </c>
      <c r="X1789" t="s">
        <v>7288</v>
      </c>
      <c r="Y1789" t="s">
        <v>7265</v>
      </c>
      <c r="Z1789">
        <v>55.5</v>
      </c>
      <c r="AA1789">
        <v>55.5</v>
      </c>
      <c r="AB1789" t="str" cm="1">
        <f t="array" ref="AB1789">_xlfn.LET(_xlpm.x,IFERROR(VALUE(Table2[[#This Row],[Response_Time_Hours]]),""),IF(_xlpm.x="","CHECK",_xlfn.IFS(_xlpm.x&lt;=1,"Immediate",_xlpm.x&lt;=6,"Fast",_xlpm.x&lt;=24,"Moderate",_xlpm.x&gt;24,"Delayed")))</f>
        <v>Delayed</v>
      </c>
      <c r="AC1789">
        <v>46</v>
      </c>
      <c r="AD1789" t="str" cm="1">
        <f t="array" ref="AD1789">IF(Table2[[#This Row],[Interaction_Count_Final]]="","N/A",_xlfn.IFS(Table2[[#This Row],[Interaction_Count_Final]]&lt;=2,"Low",Table2[[#This Row],[Interaction_Count_Final]]&lt;=5,"Medium",Table2[[#This Row],[Interaction_Count_Final]]&gt;=6,"High",TRUE,"CHECK"))</f>
        <v>High</v>
      </c>
      <c r="AE1789" t="s">
        <v>7273</v>
      </c>
      <c r="AF1789" t="b">
        <v>1</v>
      </c>
      <c r="AG1789" t="b">
        <v>1</v>
      </c>
      <c r="AH1789">
        <v>2205</v>
      </c>
      <c r="AI1789">
        <v>45118</v>
      </c>
      <c r="AJ1789" t="b">
        <v>1</v>
      </c>
      <c r="AK1789" t="str" cm="1">
        <f t="array" ref="AK1789">_xlfn.LET(
  _xlpm.txt,TRIM(Raw_Data!F1789),
  _xlpm.norm,SUBSTITUTE(SUBSTITUTE(_xlpm.txt,"-","/"),".","/"),
  _xlpm.p,_xlfn.TEXTSPLIT(_xlpm.norm,"/"),
  _xlpm.a,VALUE(INDEX(_xlpm.p,1)),
  _xlpm.b,VALUE(INDEX(_xlpm.p,2)),
  IF(AND(_xlpm.a&lt;=12,_xlpm.b&lt;=12),"REVIEW_AMBIGUOUS","OK")
)</f>
        <v>REVIEW_AMBIGUOUS</v>
      </c>
    </row>
    <row r="1790" spans="1:37">
      <c r="A1790" t="s">
        <v>5219</v>
      </c>
      <c r="B1790" t="s">
        <v>5219</v>
      </c>
      <c r="C1790" t="b">
        <v>0</v>
      </c>
      <c r="D1790" t="s">
        <v>7257</v>
      </c>
      <c r="E1790" t="s">
        <v>5220</v>
      </c>
      <c r="F1790" t="s">
        <v>5220</v>
      </c>
      <c r="G1790" t="s">
        <v>7258</v>
      </c>
      <c r="H1790" t="s">
        <v>363</v>
      </c>
      <c r="I1790" t="s">
        <v>363</v>
      </c>
      <c r="J1790" t="s">
        <v>363</v>
      </c>
      <c r="K1790" t="s">
        <v>125</v>
      </c>
      <c r="L1790" t="s">
        <v>125</v>
      </c>
      <c r="M1790">
        <f>IF(UPPER(TRIM(Table2[[#This Row],[Status_Clean]]))="CONVERTED",1,0)</f>
        <v>0</v>
      </c>
      <c r="N1790">
        <f>IF(ISNUMBER(MATCH(UPPER(TRIM(Table2[[#This Row],[Status_Clean]])),{"CONTACTED","QUALIFIED","CONVERTED"},0)),1,0)</f>
        <v>1</v>
      </c>
      <c r="O1790" cm="1">
        <f t="array" ref="O1790">_xlfn.SWITCH(UPPER(TRIM(Table2[[#This Row],[Status_Clean]])),"NEW",1,"CONTACTED",2,"QUALIFIED",3,"CONVERTED",4,"LOST",5,99)</f>
        <v>2</v>
      </c>
      <c r="P1790">
        <v>45385</v>
      </c>
      <c r="Q1790" t="s">
        <v>7652</v>
      </c>
      <c r="R1790" t="s">
        <v>7652</v>
      </c>
      <c r="S1790">
        <v>45385</v>
      </c>
      <c r="T1790" t="s">
        <v>7261</v>
      </c>
      <c r="U1790">
        <v>45385</v>
      </c>
      <c r="V1790" t="s">
        <v>7297</v>
      </c>
      <c r="W1790" t="s">
        <v>7271</v>
      </c>
      <c r="X1790" t="s">
        <v>7277</v>
      </c>
      <c r="Y1790" t="s">
        <v>7272</v>
      </c>
      <c r="Z1790">
        <v>45</v>
      </c>
      <c r="AA1790">
        <v>45</v>
      </c>
      <c r="AB1790" t="str" cm="1">
        <f t="array" ref="AB1790">_xlfn.LET(_xlpm.x,IFERROR(VALUE(Table2[[#This Row],[Response_Time_Hours]]),""),IF(_xlpm.x="","CHECK",_xlfn.IFS(_xlpm.x&lt;=1,"Immediate",_xlpm.x&lt;=6,"Fast",_xlpm.x&lt;=24,"Moderate",_xlpm.x&gt;24,"Delayed")))</f>
        <v>Delayed</v>
      </c>
      <c r="AC1790">
        <v>41</v>
      </c>
      <c r="AD1790" t="str" cm="1">
        <f t="array" ref="AD1790">IF(Table2[[#This Row],[Interaction_Count_Final]]="","N/A",_xlfn.IFS(Table2[[#This Row],[Interaction_Count_Final]]&lt;=2,"Low",Table2[[#This Row],[Interaction_Count_Final]]&lt;=5,"Medium",Table2[[#This Row],[Interaction_Count_Final]]&gt;=6,"High",TRUE,"CHECK"))</f>
        <v>High</v>
      </c>
      <c r="AE1790" t="s">
        <v>7289</v>
      </c>
      <c r="AF1790" t="b">
        <v>1</v>
      </c>
      <c r="AG1790" t="b">
        <v>1</v>
      </c>
      <c r="AH1790">
        <v>2206</v>
      </c>
      <c r="AI1790">
        <v>45385</v>
      </c>
      <c r="AJ1790" t="b">
        <v>1</v>
      </c>
      <c r="AK1790" t="e" cm="1">
        <f t="array" ref="AK1790">_xlfn.LET(
  _xlpm.txt,TRIM(Raw_Data!F1790),
  _xlpm.norm,SUBSTITUTE(SUBSTITUTE(_xlpm.txt,"-","/"),".","/"),
  _xlpm.p,_xlfn.TEXTSPLIT(_xlpm.norm,"/"),
  _xlpm.a,VALUE(INDEX(_xlpm.p,1)),
  _xlpm.b,VALUE(INDEX(_xlpm.p,2)),
  IF(AND(_xlpm.a&lt;=12,_xlpm.b&lt;=12),"REVIEW_AMBIGUOUS","OK")
)</f>
        <v>#REF!</v>
      </c>
    </row>
    <row r="1791" spans="1:37">
      <c r="A1791" t="s">
        <v>5221</v>
      </c>
      <c r="B1791" t="s">
        <v>5221</v>
      </c>
      <c r="C1791" t="b">
        <v>0</v>
      </c>
      <c r="D1791" t="s">
        <v>7257</v>
      </c>
      <c r="E1791" t="s">
        <v>5222</v>
      </c>
      <c r="F1791" t="s">
        <v>5222</v>
      </c>
      <c r="G1791" t="s">
        <v>7274</v>
      </c>
      <c r="H1791" t="s">
        <v>454</v>
      </c>
      <c r="I1791" t="s">
        <v>454</v>
      </c>
      <c r="J1791" t="s">
        <v>7308</v>
      </c>
      <c r="K1791" t="s">
        <v>250</v>
      </c>
      <c r="L1791" t="s">
        <v>250</v>
      </c>
      <c r="M1791">
        <f>IF(UPPER(TRIM(Table2[[#This Row],[Status_Clean]]))="CONVERTED",1,0)</f>
        <v>1</v>
      </c>
      <c r="N1791">
        <f>IF(ISNUMBER(MATCH(UPPER(TRIM(Table2[[#This Row],[Status_Clean]])),{"CONTACTED","QUALIFIED","CONVERTED"},0)),1,0)</f>
        <v>1</v>
      </c>
      <c r="O1791" cm="1">
        <f t="array" ref="O1791">_xlfn.SWITCH(UPPER(TRIM(Table2[[#This Row],[Status_Clean]])),"NEW",1,"CONTACTED",2,"QUALIFIED",3,"CONVERTED",4,"LOST",5,99)</f>
        <v>4</v>
      </c>
      <c r="P1791" t="s">
        <v>5223</v>
      </c>
      <c r="Q1791" t="s">
        <v>8530</v>
      </c>
      <c r="R1791" t="s">
        <v>8530</v>
      </c>
      <c r="S1791">
        <v>45207</v>
      </c>
      <c r="T1791" t="s">
        <v>7261</v>
      </c>
      <c r="U1791">
        <v>45207</v>
      </c>
      <c r="V1791" t="s">
        <v>7270</v>
      </c>
      <c r="W1791" t="s">
        <v>7263</v>
      </c>
      <c r="X1791" t="s">
        <v>7264</v>
      </c>
      <c r="Y1791" t="s">
        <v>7293</v>
      </c>
      <c r="Z1791" t="s">
        <v>251</v>
      </c>
      <c r="AA1791">
        <v>43.2</v>
      </c>
      <c r="AB1791" t="str" cm="1">
        <f t="array" ref="AB1791">_xlfn.LET(_xlpm.x,IFERROR(VALUE(Table2[[#This Row],[Response_Time_Hours]]),""),IF(_xlpm.x="","CHECK",_xlfn.IFS(_xlpm.x&lt;=1,"Immediate",_xlpm.x&lt;=6,"Fast",_xlpm.x&lt;=24,"Moderate",_xlpm.x&gt;24,"Delayed")))</f>
        <v>Delayed</v>
      </c>
      <c r="AC1791">
        <v>50</v>
      </c>
      <c r="AD1791" t="str" cm="1">
        <f t="array" ref="AD1791">IF(Table2[[#This Row],[Interaction_Count_Final]]="","N/A",_xlfn.IFS(Table2[[#This Row],[Interaction_Count_Final]]&lt;=2,"Low",Table2[[#This Row],[Interaction_Count_Final]]&lt;=5,"Medium",Table2[[#This Row],[Interaction_Count_Final]]&gt;=6,"High",TRUE,"CHECK"))</f>
        <v>High</v>
      </c>
      <c r="AE1791" t="s">
        <v>7266</v>
      </c>
      <c r="AF1791" t="b">
        <v>1</v>
      </c>
      <c r="AG1791" t="b">
        <v>1</v>
      </c>
      <c r="AH1791">
        <v>2207</v>
      </c>
      <c r="AI1791">
        <v>45207</v>
      </c>
      <c r="AJ1791" t="b">
        <v>1</v>
      </c>
      <c r="AK1791" t="e" cm="1">
        <f t="array" ref="AK1791">_xlfn.LET(
  _xlpm.txt,TRIM(Raw_Data!F1791),
  _xlpm.norm,SUBSTITUTE(SUBSTITUTE(_xlpm.txt,"-","/"),".","/"),
  _xlpm.p,_xlfn.TEXTSPLIT(_xlpm.norm,"/"),
  _xlpm.a,VALUE(INDEX(_xlpm.p,1)),
  _xlpm.b,VALUE(INDEX(_xlpm.p,2)),
  IF(AND(_xlpm.a&lt;=12,_xlpm.b&lt;=12),"REVIEW_AMBIGUOUS","OK")
)</f>
        <v>#REF!</v>
      </c>
    </row>
    <row r="1792" spans="1:37">
      <c r="A1792" t="s">
        <v>5224</v>
      </c>
      <c r="B1792" t="s">
        <v>5224</v>
      </c>
      <c r="C1792" t="b">
        <v>1</v>
      </c>
      <c r="D1792" t="s">
        <v>7257</v>
      </c>
      <c r="E1792" t="s">
        <v>5225</v>
      </c>
      <c r="F1792" t="s">
        <v>5225</v>
      </c>
      <c r="G1792" t="s">
        <v>7258</v>
      </c>
      <c r="H1792" t="s">
        <v>101</v>
      </c>
      <c r="I1792" t="s">
        <v>101</v>
      </c>
      <c r="J1792" t="s">
        <v>101</v>
      </c>
      <c r="K1792" t="s">
        <v>193</v>
      </c>
      <c r="L1792" t="s">
        <v>193</v>
      </c>
      <c r="M1792">
        <f>IF(UPPER(TRIM(Table2[[#This Row],[Status_Clean]]))="CONVERTED",1,0)</f>
        <v>0</v>
      </c>
      <c r="N1792">
        <f>IF(ISNUMBER(MATCH(UPPER(TRIM(Table2[[#This Row],[Status_Clean]])),{"CONTACTED","QUALIFIED","CONVERTED"},0)),1,0)</f>
        <v>0</v>
      </c>
      <c r="O1792" cm="1">
        <f t="array" ref="O1792">_xlfn.SWITCH(UPPER(TRIM(Table2[[#This Row],[Status_Clean]])),"NEW",1,"CONTACTED",2,"QUALIFIED",3,"CONVERTED",4,"LOST",5,99)</f>
        <v>1</v>
      </c>
      <c r="P1792">
        <v>45634</v>
      </c>
      <c r="Q1792" t="s">
        <v>7780</v>
      </c>
      <c r="R1792" t="s">
        <v>7780</v>
      </c>
      <c r="S1792">
        <v>45634</v>
      </c>
      <c r="T1792" t="s">
        <v>7261</v>
      </c>
      <c r="U1792">
        <v>45634</v>
      </c>
      <c r="V1792" t="s">
        <v>7262</v>
      </c>
      <c r="W1792" t="s">
        <v>7271</v>
      </c>
      <c r="X1792" t="s">
        <v>7264</v>
      </c>
      <c r="Y1792" t="s">
        <v>7293</v>
      </c>
      <c r="Z1792" t="s">
        <v>5226</v>
      </c>
      <c r="AA1792">
        <v>30.8</v>
      </c>
      <c r="AB1792" t="str" cm="1">
        <f t="array" ref="AB1792">_xlfn.LET(_xlpm.x,IFERROR(VALUE(Table2[[#This Row],[Response_Time_Hours]]),""),IF(_xlpm.x="","CHECK",_xlfn.IFS(_xlpm.x&lt;=1,"Immediate",_xlpm.x&lt;=6,"Fast",_xlpm.x&lt;=24,"Moderate",_xlpm.x&gt;24,"Delayed")))</f>
        <v>Delayed</v>
      </c>
      <c r="AC1792">
        <v>23</v>
      </c>
      <c r="AD1792" t="str" cm="1">
        <f t="array" ref="AD1792">IF(Table2[[#This Row],[Interaction_Count_Final]]="","N/A",_xlfn.IFS(Table2[[#This Row],[Interaction_Count_Final]]&lt;=2,"Low",Table2[[#This Row],[Interaction_Count_Final]]&lt;=5,"Medium",Table2[[#This Row],[Interaction_Count_Final]]&gt;=6,"High",TRUE,"CHECK"))</f>
        <v>High</v>
      </c>
      <c r="AE1792" t="s">
        <v>7289</v>
      </c>
      <c r="AF1792" t="b">
        <v>1</v>
      </c>
      <c r="AG1792" t="b">
        <v>1</v>
      </c>
      <c r="AH1792">
        <v>2208</v>
      </c>
      <c r="AI1792">
        <v>45634</v>
      </c>
      <c r="AJ1792" t="b">
        <v>1</v>
      </c>
      <c r="AK1792" t="e" cm="1">
        <f t="array" ref="AK1792">_xlfn.LET(
  _xlpm.txt,TRIM(Raw_Data!F1792),
  _xlpm.norm,SUBSTITUTE(SUBSTITUTE(_xlpm.txt,"-","/"),".","/"),
  _xlpm.p,_xlfn.TEXTSPLIT(_xlpm.norm,"/"),
  _xlpm.a,VALUE(INDEX(_xlpm.p,1)),
  _xlpm.b,VALUE(INDEX(_xlpm.p,2)),
  IF(AND(_xlpm.a&lt;=12,_xlpm.b&lt;=12),"REVIEW_AMBIGUOUS","OK")
)</f>
        <v>#REF!</v>
      </c>
    </row>
    <row r="1793" spans="1:37">
      <c r="A1793" t="s">
        <v>5227</v>
      </c>
      <c r="B1793" t="s">
        <v>5227</v>
      </c>
      <c r="C1793" t="b">
        <v>0</v>
      </c>
      <c r="D1793" t="s">
        <v>7257</v>
      </c>
      <c r="E1793" t="s">
        <v>5228</v>
      </c>
      <c r="F1793" t="s">
        <v>5228</v>
      </c>
      <c r="G1793" t="s">
        <v>7274</v>
      </c>
      <c r="H1793" t="s">
        <v>7535</v>
      </c>
      <c r="I1793" t="s">
        <v>7535</v>
      </c>
      <c r="J1793" t="s">
        <v>101</v>
      </c>
      <c r="K1793" t="s">
        <v>193</v>
      </c>
      <c r="L1793" t="s">
        <v>193</v>
      </c>
      <c r="M1793">
        <f>IF(UPPER(TRIM(Table2[[#This Row],[Status_Clean]]))="CONVERTED",1,0)</f>
        <v>0</v>
      </c>
      <c r="N1793">
        <f>IF(ISNUMBER(MATCH(UPPER(TRIM(Table2[[#This Row],[Status_Clean]])),{"CONTACTED","QUALIFIED","CONVERTED"},0)),1,0)</f>
        <v>0</v>
      </c>
      <c r="O1793" cm="1">
        <f t="array" ref="O1793">_xlfn.SWITCH(UPPER(TRIM(Table2[[#This Row],[Status_Clean]])),"NEW",1,"CONTACTED",2,"QUALIFIED",3,"CONVERTED",4,"LOST",5,99)</f>
        <v>1</v>
      </c>
      <c r="P1793">
        <v>45286</v>
      </c>
      <c r="Q1793" t="s">
        <v>7509</v>
      </c>
      <c r="R1793" t="s">
        <v>7509</v>
      </c>
      <c r="S1793">
        <v>45286</v>
      </c>
      <c r="T1793" t="s">
        <v>7261</v>
      </c>
      <c r="U1793">
        <v>45286</v>
      </c>
      <c r="V1793" t="s">
        <v>7262</v>
      </c>
      <c r="W1793" t="s">
        <v>7263</v>
      </c>
      <c r="X1793" t="s">
        <v>7264</v>
      </c>
      <c r="Y1793" t="s">
        <v>7265</v>
      </c>
      <c r="Z1793">
        <v>2.1</v>
      </c>
      <c r="AA1793">
        <v>2.1</v>
      </c>
      <c r="AB1793" t="str" cm="1">
        <f t="array" ref="AB1793">_xlfn.LET(_xlpm.x,IFERROR(VALUE(Table2[[#This Row],[Response_Time_Hours]]),""),IF(_xlpm.x="","CHECK",_xlfn.IFS(_xlpm.x&lt;=1,"Immediate",_xlpm.x&lt;=6,"Fast",_xlpm.x&lt;=24,"Moderate",_xlpm.x&gt;24,"Delayed")))</f>
        <v>Fast</v>
      </c>
      <c r="AC1793">
        <v>10</v>
      </c>
      <c r="AD1793" t="str" cm="1">
        <f t="array" ref="AD1793">IF(Table2[[#This Row],[Interaction_Count_Final]]="","N/A",_xlfn.IFS(Table2[[#This Row],[Interaction_Count_Final]]&lt;=2,"Low",Table2[[#This Row],[Interaction_Count_Final]]&lt;=5,"Medium",Table2[[#This Row],[Interaction_Count_Final]]&gt;=6,"High",TRUE,"CHECK"))</f>
        <v>High</v>
      </c>
      <c r="AE1793" t="s">
        <v>7266</v>
      </c>
      <c r="AF1793" t="b">
        <v>1</v>
      </c>
      <c r="AG1793" t="b">
        <v>1</v>
      </c>
      <c r="AH1793">
        <v>2209</v>
      </c>
      <c r="AI1793">
        <v>45286</v>
      </c>
      <c r="AJ1793" t="b">
        <v>1</v>
      </c>
      <c r="AK1793" t="e" cm="1">
        <f t="array" ref="AK1793">_xlfn.LET(
  _xlpm.txt,TRIM(Raw_Data!F1793),
  _xlpm.norm,SUBSTITUTE(SUBSTITUTE(_xlpm.txt,"-","/"),".","/"),
  _xlpm.p,_xlfn.TEXTSPLIT(_xlpm.norm,"/"),
  _xlpm.a,VALUE(INDEX(_xlpm.p,1)),
  _xlpm.b,VALUE(INDEX(_xlpm.p,2)),
  IF(AND(_xlpm.a&lt;=12,_xlpm.b&lt;=12),"REVIEW_AMBIGUOUS","OK")
)</f>
        <v>#REF!</v>
      </c>
    </row>
    <row r="1794" spans="1:37">
      <c r="A1794" t="s">
        <v>5229</v>
      </c>
      <c r="B1794" t="s">
        <v>5229</v>
      </c>
      <c r="C1794" t="b">
        <v>0</v>
      </c>
      <c r="D1794" t="s">
        <v>7257</v>
      </c>
      <c r="E1794" t="s">
        <v>5230</v>
      </c>
      <c r="F1794" t="s">
        <v>5230</v>
      </c>
      <c r="G1794" t="s">
        <v>7258</v>
      </c>
      <c r="H1794" t="s">
        <v>397</v>
      </c>
      <c r="I1794" t="s">
        <v>397</v>
      </c>
      <c r="J1794" t="s">
        <v>792</v>
      </c>
      <c r="K1794" t="s">
        <v>71</v>
      </c>
      <c r="L1794" t="s">
        <v>71</v>
      </c>
      <c r="M1794">
        <f>IF(UPPER(TRIM(Table2[[#This Row],[Status_Clean]]))="CONVERTED",1,0)</f>
        <v>0</v>
      </c>
      <c r="N1794">
        <f>IF(ISNUMBER(MATCH(UPPER(TRIM(Table2[[#This Row],[Status_Clean]])),{"CONTACTED","QUALIFIED","CONVERTED"},0)),1,0)</f>
        <v>1</v>
      </c>
      <c r="O1794" cm="1">
        <f t="array" ref="O1794">_xlfn.SWITCH(UPPER(TRIM(Table2[[#This Row],[Status_Clean]])),"NEW",1,"CONTACTED",2,"QUALIFIED",3,"CONVERTED",4,"LOST",5,99)</f>
        <v>3</v>
      </c>
      <c r="P1794">
        <v>45264</v>
      </c>
      <c r="Q1794" t="s">
        <v>8082</v>
      </c>
      <c r="R1794" t="s">
        <v>8082</v>
      </c>
      <c r="S1794">
        <v>45264</v>
      </c>
      <c r="T1794" t="s">
        <v>7261</v>
      </c>
      <c r="U1794">
        <v>45264</v>
      </c>
      <c r="V1794" t="s">
        <v>7262</v>
      </c>
      <c r="W1794" t="s">
        <v>7263</v>
      </c>
      <c r="X1794" t="s">
        <v>7264</v>
      </c>
      <c r="Y1794" t="s">
        <v>7298</v>
      </c>
      <c r="Z1794">
        <v>68.400000000000006</v>
      </c>
      <c r="AA1794">
        <v>68.400000000000006</v>
      </c>
      <c r="AB1794" t="str" cm="1">
        <f t="array" ref="AB1794">_xlfn.LET(_xlpm.x,IFERROR(VALUE(Table2[[#This Row],[Response_Time_Hours]]),""),IF(_xlpm.x="","CHECK",_xlfn.IFS(_xlpm.x&lt;=1,"Immediate",_xlpm.x&lt;=6,"Fast",_xlpm.x&lt;=24,"Moderate",_xlpm.x&gt;24,"Delayed")))</f>
        <v>Delayed</v>
      </c>
      <c r="AC1794">
        <v>6</v>
      </c>
      <c r="AD1794" t="str" cm="1">
        <f t="array" ref="AD1794">IF(Table2[[#This Row],[Interaction_Count_Final]]="","N/A",_xlfn.IFS(Table2[[#This Row],[Interaction_Count_Final]]&lt;=2,"Low",Table2[[#This Row],[Interaction_Count_Final]]&lt;=5,"Medium",Table2[[#This Row],[Interaction_Count_Final]]&gt;=6,"High",TRUE,"CHECK"))</f>
        <v>High</v>
      </c>
      <c r="AE1794" t="s">
        <v>7273</v>
      </c>
      <c r="AF1794" t="b">
        <v>1</v>
      </c>
      <c r="AG1794" t="b">
        <v>1</v>
      </c>
      <c r="AH1794">
        <v>2210</v>
      </c>
      <c r="AI1794">
        <v>45264</v>
      </c>
      <c r="AJ1794" t="b">
        <v>1</v>
      </c>
      <c r="AK1794" t="e" cm="1">
        <f t="array" ref="AK1794">_xlfn.LET(
  _xlpm.txt,TRIM(Raw_Data!F1794),
  _xlpm.norm,SUBSTITUTE(SUBSTITUTE(_xlpm.txt,"-","/"),".","/"),
  _xlpm.p,_xlfn.TEXTSPLIT(_xlpm.norm,"/"),
  _xlpm.a,VALUE(INDEX(_xlpm.p,1)),
  _xlpm.b,VALUE(INDEX(_xlpm.p,2)),
  IF(AND(_xlpm.a&lt;=12,_xlpm.b&lt;=12),"REVIEW_AMBIGUOUS","OK")
)</f>
        <v>#REF!</v>
      </c>
    </row>
    <row r="1795" spans="1:37">
      <c r="A1795" t="s">
        <v>5231</v>
      </c>
      <c r="B1795" t="s">
        <v>5231</v>
      </c>
      <c r="C1795" t="b">
        <v>0</v>
      </c>
      <c r="D1795" t="s">
        <v>7257</v>
      </c>
      <c r="E1795" t="s">
        <v>5232</v>
      </c>
      <c r="F1795" t="s">
        <v>5232</v>
      </c>
      <c r="G1795" t="s">
        <v>7268</v>
      </c>
      <c r="H1795" t="s">
        <v>69</v>
      </c>
      <c r="I1795" t="s">
        <v>69</v>
      </c>
      <c r="J1795" t="s">
        <v>69</v>
      </c>
      <c r="K1795" t="s">
        <v>173</v>
      </c>
      <c r="L1795" t="s">
        <v>173</v>
      </c>
      <c r="M1795">
        <f>IF(UPPER(TRIM(Table2[[#This Row],[Status_Clean]]))="CONVERTED",1,0)</f>
        <v>0</v>
      </c>
      <c r="N1795">
        <f>IF(ISNUMBER(MATCH(UPPER(TRIM(Table2[[#This Row],[Status_Clean]])),{"CONTACTED","QUALIFIED","CONVERTED"},0)),1,0)</f>
        <v>0</v>
      </c>
      <c r="O1795" cm="1">
        <f t="array" ref="O1795">_xlfn.SWITCH(UPPER(TRIM(Table2[[#This Row],[Status_Clean]])),"NEW",1,"CONTACTED",2,"QUALIFIED",3,"CONVERTED",4,"LOST",5,99)</f>
        <v>5</v>
      </c>
      <c r="P1795">
        <v>45551</v>
      </c>
      <c r="Q1795" t="s">
        <v>7506</v>
      </c>
      <c r="R1795" t="s">
        <v>7506</v>
      </c>
      <c r="S1795">
        <v>45551</v>
      </c>
      <c r="T1795" t="s">
        <v>7261</v>
      </c>
      <c r="U1795">
        <v>45551</v>
      </c>
      <c r="V1795" t="s">
        <v>7287</v>
      </c>
      <c r="W1795" t="s">
        <v>7271</v>
      </c>
      <c r="X1795" t="s">
        <v>7288</v>
      </c>
      <c r="Y1795" t="s">
        <v>7298</v>
      </c>
      <c r="Z1795" t="s">
        <v>5233</v>
      </c>
      <c r="AA1795">
        <v>13.4</v>
      </c>
      <c r="AB1795" t="str" cm="1">
        <f t="array" ref="AB1795">_xlfn.LET(_xlpm.x,IFERROR(VALUE(Table2[[#This Row],[Response_Time_Hours]]),""),IF(_xlpm.x="","CHECK",_xlfn.IFS(_xlpm.x&lt;=1,"Immediate",_xlpm.x&lt;=6,"Fast",_xlpm.x&lt;=24,"Moderate",_xlpm.x&gt;24,"Delayed")))</f>
        <v>Moderate</v>
      </c>
      <c r="AC1795">
        <v>32</v>
      </c>
      <c r="AD1795" t="str" cm="1">
        <f t="array" ref="AD1795">IF(Table2[[#This Row],[Interaction_Count_Final]]="","N/A",_xlfn.IFS(Table2[[#This Row],[Interaction_Count_Final]]&lt;=2,"Low",Table2[[#This Row],[Interaction_Count_Final]]&lt;=5,"Medium",Table2[[#This Row],[Interaction_Count_Final]]&gt;=6,"High",TRUE,"CHECK"))</f>
        <v>High</v>
      </c>
      <c r="AE1795" t="s">
        <v>7266</v>
      </c>
      <c r="AF1795" t="b">
        <v>1</v>
      </c>
      <c r="AG1795" t="b">
        <v>1</v>
      </c>
      <c r="AH1795">
        <v>2211</v>
      </c>
      <c r="AI1795">
        <v>45551</v>
      </c>
      <c r="AJ1795" t="b">
        <v>1</v>
      </c>
      <c r="AK1795" t="e" cm="1">
        <f t="array" ref="AK1795">_xlfn.LET(
  _xlpm.txt,TRIM(Raw_Data!F1795),
  _xlpm.norm,SUBSTITUTE(SUBSTITUTE(_xlpm.txt,"-","/"),".","/"),
  _xlpm.p,_xlfn.TEXTSPLIT(_xlpm.norm,"/"),
  _xlpm.a,VALUE(INDEX(_xlpm.p,1)),
  _xlpm.b,VALUE(INDEX(_xlpm.p,2)),
  IF(AND(_xlpm.a&lt;=12,_xlpm.b&lt;=12),"REVIEW_AMBIGUOUS","OK")
)</f>
        <v>#REF!</v>
      </c>
    </row>
    <row r="1796" spans="1:37">
      <c r="A1796" t="s">
        <v>5234</v>
      </c>
      <c r="B1796" t="s">
        <v>5234</v>
      </c>
      <c r="C1796" t="b">
        <v>1</v>
      </c>
      <c r="D1796" t="s">
        <v>7257</v>
      </c>
      <c r="E1796" t="s">
        <v>5235</v>
      </c>
      <c r="F1796" t="s">
        <v>5235</v>
      </c>
      <c r="G1796" t="s">
        <v>7274</v>
      </c>
      <c r="H1796" t="s">
        <v>473</v>
      </c>
      <c r="I1796" t="s">
        <v>473</v>
      </c>
      <c r="J1796" t="s">
        <v>473</v>
      </c>
      <c r="K1796" t="s">
        <v>125</v>
      </c>
      <c r="L1796" t="s">
        <v>125</v>
      </c>
      <c r="M1796">
        <f>IF(UPPER(TRIM(Table2[[#This Row],[Status_Clean]]))="CONVERTED",1,0)</f>
        <v>0</v>
      </c>
      <c r="N1796">
        <f>IF(ISNUMBER(MATCH(UPPER(TRIM(Table2[[#This Row],[Status_Clean]])),{"CONTACTED","QUALIFIED","CONVERTED"},0)),1,0)</f>
        <v>1</v>
      </c>
      <c r="O1796" cm="1">
        <f t="array" ref="O1796">_xlfn.SWITCH(UPPER(TRIM(Table2[[#This Row],[Status_Clean]])),"NEW",1,"CONTACTED",2,"QUALIFIED",3,"CONVERTED",4,"LOST",5,99)</f>
        <v>2</v>
      </c>
      <c r="P1796">
        <v>45232</v>
      </c>
      <c r="Q1796" t="s">
        <v>7759</v>
      </c>
      <c r="R1796" t="s">
        <v>7759</v>
      </c>
      <c r="S1796">
        <v>45232</v>
      </c>
      <c r="T1796" t="s">
        <v>7261</v>
      </c>
      <c r="U1796">
        <v>45232</v>
      </c>
      <c r="V1796" t="s">
        <v>7300</v>
      </c>
      <c r="W1796" t="s">
        <v>7263</v>
      </c>
      <c r="X1796" t="s">
        <v>7264</v>
      </c>
      <c r="Y1796" t="s">
        <v>7285</v>
      </c>
      <c r="Z1796" t="s">
        <v>108</v>
      </c>
      <c r="AA1796">
        <v>14.399999999999999</v>
      </c>
      <c r="AB1796" t="str" cm="1">
        <f t="array" ref="AB1796">_xlfn.LET(_xlpm.x,IFERROR(VALUE(Table2[[#This Row],[Response_Time_Hours]]),""),IF(_xlpm.x="","CHECK",_xlfn.IFS(_xlpm.x&lt;=1,"Immediate",_xlpm.x&lt;=6,"Fast",_xlpm.x&lt;=24,"Moderate",_xlpm.x&gt;24,"Delayed")))</f>
        <v>Moderate</v>
      </c>
      <c r="AC1796">
        <v>3</v>
      </c>
      <c r="AD1796" t="str" cm="1">
        <f t="array" ref="AD1796">IF(Table2[[#This Row],[Interaction_Count_Final]]="","N/A",_xlfn.IFS(Table2[[#This Row],[Interaction_Count_Final]]&lt;=2,"Low",Table2[[#This Row],[Interaction_Count_Final]]&lt;=5,"Medium",Table2[[#This Row],[Interaction_Count_Final]]&gt;=6,"High",TRUE,"CHECK"))</f>
        <v>Medium</v>
      </c>
      <c r="AE1796" t="s">
        <v>7289</v>
      </c>
      <c r="AF1796" t="b">
        <v>1</v>
      </c>
      <c r="AG1796" t="b">
        <v>1</v>
      </c>
      <c r="AH1796">
        <v>2212</v>
      </c>
      <c r="AI1796">
        <v>45232</v>
      </c>
      <c r="AJ1796" t="b">
        <v>1</v>
      </c>
      <c r="AK1796" t="e" cm="1">
        <f t="array" ref="AK1796">_xlfn.LET(
  _xlpm.txt,TRIM(Raw_Data!F1796),
  _xlpm.norm,SUBSTITUTE(SUBSTITUTE(_xlpm.txt,"-","/"),".","/"),
  _xlpm.p,_xlfn.TEXTSPLIT(_xlpm.norm,"/"),
  _xlpm.a,VALUE(INDEX(_xlpm.p,1)),
  _xlpm.b,VALUE(INDEX(_xlpm.p,2)),
  IF(AND(_xlpm.a&lt;=12,_xlpm.b&lt;=12),"REVIEW_AMBIGUOUS","OK")
)</f>
        <v>#REF!</v>
      </c>
    </row>
    <row r="1797" spans="1:37">
      <c r="A1797" t="s">
        <v>5236</v>
      </c>
      <c r="B1797" t="s">
        <v>5236</v>
      </c>
      <c r="C1797" t="b">
        <v>0</v>
      </c>
      <c r="D1797" t="s">
        <v>7257</v>
      </c>
      <c r="E1797" t="s">
        <v>5237</v>
      </c>
      <c r="F1797" t="s">
        <v>5237</v>
      </c>
      <c r="G1797" t="s">
        <v>7268</v>
      </c>
      <c r="H1797" t="s">
        <v>101</v>
      </c>
      <c r="I1797" t="s">
        <v>101</v>
      </c>
      <c r="J1797" t="s">
        <v>101</v>
      </c>
      <c r="K1797" t="s">
        <v>7301</v>
      </c>
      <c r="L1797" t="s">
        <v>125</v>
      </c>
      <c r="M1797">
        <f>IF(UPPER(TRIM(Table2[[#This Row],[Status_Clean]]))="CONVERTED",1,0)</f>
        <v>0</v>
      </c>
      <c r="N1797">
        <f>IF(ISNUMBER(MATCH(UPPER(TRIM(Table2[[#This Row],[Status_Clean]])),{"CONTACTED","QUALIFIED","CONVERTED"},0)),1,0)</f>
        <v>1</v>
      </c>
      <c r="O1797" cm="1">
        <f t="array" ref="O1797">_xlfn.SWITCH(UPPER(TRIM(Table2[[#This Row],[Status_Clean]])),"NEW",1,"CONTACTED",2,"QUALIFIED",3,"CONVERTED",4,"LOST",5,99)</f>
        <v>2</v>
      </c>
      <c r="P1797">
        <v>45397</v>
      </c>
      <c r="Q1797" t="s">
        <v>7976</v>
      </c>
      <c r="R1797" t="s">
        <v>7976</v>
      </c>
      <c r="S1797">
        <v>45397</v>
      </c>
      <c r="T1797" t="s">
        <v>7261</v>
      </c>
      <c r="U1797">
        <v>45397</v>
      </c>
      <c r="V1797" t="s">
        <v>7297</v>
      </c>
      <c r="W1797" t="s">
        <v>7271</v>
      </c>
      <c r="X1797" t="s">
        <v>7277</v>
      </c>
      <c r="Y1797" t="s">
        <v>7298</v>
      </c>
      <c r="Z1797">
        <v>37</v>
      </c>
      <c r="AA1797">
        <v>37</v>
      </c>
      <c r="AB1797" t="str" cm="1">
        <f t="array" ref="AB1797">_xlfn.LET(_xlpm.x,IFERROR(VALUE(Table2[[#This Row],[Response_Time_Hours]]),""),IF(_xlpm.x="","CHECK",_xlfn.IFS(_xlpm.x&lt;=1,"Immediate",_xlpm.x&lt;=6,"Fast",_xlpm.x&lt;=24,"Moderate",_xlpm.x&gt;24,"Delayed")))</f>
        <v>Delayed</v>
      </c>
      <c r="AC1797">
        <v>35</v>
      </c>
      <c r="AD1797" t="str" cm="1">
        <f t="array" ref="AD1797">IF(Table2[[#This Row],[Interaction_Count_Final]]="","N/A",_xlfn.IFS(Table2[[#This Row],[Interaction_Count_Final]]&lt;=2,"Low",Table2[[#This Row],[Interaction_Count_Final]]&lt;=5,"Medium",Table2[[#This Row],[Interaction_Count_Final]]&gt;=6,"High",TRUE,"CHECK"))</f>
        <v>High</v>
      </c>
      <c r="AE1797" t="s">
        <v>7266</v>
      </c>
      <c r="AF1797" t="b">
        <v>1</v>
      </c>
      <c r="AG1797" t="b">
        <v>1</v>
      </c>
      <c r="AH1797">
        <v>2214</v>
      </c>
      <c r="AI1797">
        <v>45397</v>
      </c>
      <c r="AJ1797" t="b">
        <v>1</v>
      </c>
      <c r="AK1797" t="e" cm="1">
        <f t="array" ref="AK1797">_xlfn.LET(
  _xlpm.txt,TRIM(Raw_Data!F1797),
  _xlpm.norm,SUBSTITUTE(SUBSTITUTE(_xlpm.txt,"-","/"),".","/"),
  _xlpm.p,_xlfn.TEXTSPLIT(_xlpm.norm,"/"),
  _xlpm.a,VALUE(INDEX(_xlpm.p,1)),
  _xlpm.b,VALUE(INDEX(_xlpm.p,2)),
  IF(AND(_xlpm.a&lt;=12,_xlpm.b&lt;=12),"REVIEW_AMBIGUOUS","OK")
)</f>
        <v>#REF!</v>
      </c>
    </row>
    <row r="1798" spans="1:37">
      <c r="A1798" t="s">
        <v>5238</v>
      </c>
      <c r="B1798" t="s">
        <v>5238</v>
      </c>
      <c r="C1798" t="b">
        <v>1</v>
      </c>
      <c r="D1798" t="s">
        <v>7257</v>
      </c>
      <c r="E1798" t="s">
        <v>5239</v>
      </c>
      <c r="F1798" t="s">
        <v>5239</v>
      </c>
      <c r="G1798" t="s">
        <v>7258</v>
      </c>
      <c r="H1798" t="s">
        <v>600</v>
      </c>
      <c r="I1798" t="s">
        <v>600</v>
      </c>
      <c r="J1798" t="s">
        <v>254</v>
      </c>
      <c r="K1798" t="s">
        <v>250</v>
      </c>
      <c r="L1798" t="s">
        <v>250</v>
      </c>
      <c r="M1798">
        <f>IF(UPPER(TRIM(Table2[[#This Row],[Status_Clean]]))="CONVERTED",1,0)</f>
        <v>1</v>
      </c>
      <c r="N1798">
        <f>IF(ISNUMBER(MATCH(UPPER(TRIM(Table2[[#This Row],[Status_Clean]])),{"CONTACTED","QUALIFIED","CONVERTED"},0)),1,0)</f>
        <v>1</v>
      </c>
      <c r="O1798" cm="1">
        <f t="array" ref="O1798">_xlfn.SWITCH(UPPER(TRIM(Table2[[#This Row],[Status_Clean]])),"NEW",1,"CONTACTED",2,"QUALIFIED",3,"CONVERTED",4,"LOST",5,99)</f>
        <v>4</v>
      </c>
      <c r="P1798">
        <v>45587</v>
      </c>
      <c r="Q1798" t="s">
        <v>7662</v>
      </c>
      <c r="R1798" t="s">
        <v>7662</v>
      </c>
      <c r="S1798">
        <v>45587</v>
      </c>
      <c r="T1798" t="s">
        <v>7261</v>
      </c>
      <c r="U1798">
        <v>45587</v>
      </c>
      <c r="V1798" t="s">
        <v>7270</v>
      </c>
      <c r="W1798" t="s">
        <v>7271</v>
      </c>
      <c r="X1798" t="s">
        <v>7264</v>
      </c>
      <c r="Y1798" t="s">
        <v>7265</v>
      </c>
      <c r="Z1798">
        <v>52.9</v>
      </c>
      <c r="AA1798">
        <v>52.9</v>
      </c>
      <c r="AB1798" t="str" cm="1">
        <f t="array" ref="AB1798">_xlfn.LET(_xlpm.x,IFERROR(VALUE(Table2[[#This Row],[Response_Time_Hours]]),""),IF(_xlpm.x="","CHECK",_xlfn.IFS(_xlpm.x&lt;=1,"Immediate",_xlpm.x&lt;=6,"Fast",_xlpm.x&lt;=24,"Moderate",_xlpm.x&gt;24,"Delayed")))</f>
        <v>Delayed</v>
      </c>
      <c r="AC1798">
        <v>23</v>
      </c>
      <c r="AD1798" t="str" cm="1">
        <f t="array" ref="AD1798">IF(Table2[[#This Row],[Interaction_Count_Final]]="","N/A",_xlfn.IFS(Table2[[#This Row],[Interaction_Count_Final]]&lt;=2,"Low",Table2[[#This Row],[Interaction_Count_Final]]&lt;=5,"Medium",Table2[[#This Row],[Interaction_Count_Final]]&gt;=6,"High",TRUE,"CHECK"))</f>
        <v>High</v>
      </c>
      <c r="AE1798" t="s">
        <v>7273</v>
      </c>
      <c r="AF1798" t="b">
        <v>1</v>
      </c>
      <c r="AG1798" t="b">
        <v>1</v>
      </c>
      <c r="AH1798">
        <v>2215</v>
      </c>
      <c r="AI1798">
        <v>45587</v>
      </c>
      <c r="AJ1798" t="b">
        <v>1</v>
      </c>
      <c r="AK1798" t="e" cm="1">
        <f t="array" ref="AK1798">_xlfn.LET(
  _xlpm.txt,TRIM(Raw_Data!F1798),
  _xlpm.norm,SUBSTITUTE(SUBSTITUTE(_xlpm.txt,"-","/"),".","/"),
  _xlpm.p,_xlfn.TEXTSPLIT(_xlpm.norm,"/"),
  _xlpm.a,VALUE(INDEX(_xlpm.p,1)),
  _xlpm.b,VALUE(INDEX(_xlpm.p,2)),
  IF(AND(_xlpm.a&lt;=12,_xlpm.b&lt;=12),"REVIEW_AMBIGUOUS","OK")
)</f>
        <v>#REF!</v>
      </c>
    </row>
    <row r="1799" spans="1:37">
      <c r="A1799" t="s">
        <v>5240</v>
      </c>
      <c r="B1799" t="s">
        <v>5240</v>
      </c>
      <c r="C1799" t="b">
        <v>0</v>
      </c>
      <c r="D1799" t="s">
        <v>7257</v>
      </c>
      <c r="E1799" t="s">
        <v>5241</v>
      </c>
      <c r="F1799" t="s">
        <v>5241</v>
      </c>
      <c r="G1799" t="s">
        <v>7303</v>
      </c>
      <c r="H1799" t="s">
        <v>1876</v>
      </c>
      <c r="I1799" t="s">
        <v>1876</v>
      </c>
      <c r="J1799" t="s">
        <v>69</v>
      </c>
      <c r="K1799" t="s">
        <v>173</v>
      </c>
      <c r="L1799" t="s">
        <v>173</v>
      </c>
      <c r="M1799">
        <f>IF(UPPER(TRIM(Table2[[#This Row],[Status_Clean]]))="CONVERTED",1,0)</f>
        <v>0</v>
      </c>
      <c r="N1799">
        <f>IF(ISNUMBER(MATCH(UPPER(TRIM(Table2[[#This Row],[Status_Clean]])),{"CONTACTED","QUALIFIED","CONVERTED"},0)),1,0)</f>
        <v>0</v>
      </c>
      <c r="O1799" cm="1">
        <f t="array" ref="O1799">_xlfn.SWITCH(UPPER(TRIM(Table2[[#This Row],[Status_Clean]])),"NEW",1,"CONTACTED",2,"QUALIFIED",3,"CONVERTED",4,"LOST",5,99)</f>
        <v>5</v>
      </c>
      <c r="P1799">
        <v>45631</v>
      </c>
      <c r="Q1799" t="s">
        <v>7657</v>
      </c>
      <c r="R1799" t="s">
        <v>7657</v>
      </c>
      <c r="S1799">
        <v>45631</v>
      </c>
      <c r="T1799" t="s">
        <v>7261</v>
      </c>
      <c r="U1799">
        <v>45631</v>
      </c>
      <c r="V1799" t="s">
        <v>7262</v>
      </c>
      <c r="W1799" t="s">
        <v>7271</v>
      </c>
      <c r="X1799" t="s">
        <v>7264</v>
      </c>
      <c r="Y1799" t="s">
        <v>7285</v>
      </c>
      <c r="Z1799" t="s">
        <v>5242</v>
      </c>
      <c r="AA1799">
        <v>55.3</v>
      </c>
      <c r="AB1799" t="str" cm="1">
        <f t="array" ref="AB1799">_xlfn.LET(_xlpm.x,IFERROR(VALUE(Table2[[#This Row],[Response_Time_Hours]]),""),IF(_xlpm.x="","CHECK",_xlfn.IFS(_xlpm.x&lt;=1,"Immediate",_xlpm.x&lt;=6,"Fast",_xlpm.x&lt;=24,"Moderate",_xlpm.x&gt;24,"Delayed")))</f>
        <v>Delayed</v>
      </c>
      <c r="AC1799">
        <v>36</v>
      </c>
      <c r="AD1799" t="str" cm="1">
        <f t="array" ref="AD1799">IF(Table2[[#This Row],[Interaction_Count_Final]]="","N/A",_xlfn.IFS(Table2[[#This Row],[Interaction_Count_Final]]&lt;=2,"Low",Table2[[#This Row],[Interaction_Count_Final]]&lt;=5,"Medium",Table2[[#This Row],[Interaction_Count_Final]]&gt;=6,"High",TRUE,"CHECK"))</f>
        <v>High</v>
      </c>
      <c r="AE1799" t="s">
        <v>7266</v>
      </c>
      <c r="AF1799" t="b">
        <v>1</v>
      </c>
      <c r="AG1799" t="b">
        <v>1</v>
      </c>
      <c r="AH1799">
        <v>2216</v>
      </c>
      <c r="AI1799">
        <v>45631</v>
      </c>
      <c r="AJ1799" t="b">
        <v>1</v>
      </c>
      <c r="AK1799" t="e" cm="1">
        <f t="array" ref="AK1799">_xlfn.LET(
  _xlpm.txt,TRIM(Raw_Data!F1799),
  _xlpm.norm,SUBSTITUTE(SUBSTITUTE(_xlpm.txt,"-","/"),".","/"),
  _xlpm.p,_xlfn.TEXTSPLIT(_xlpm.norm,"/"),
  _xlpm.a,VALUE(INDEX(_xlpm.p,1)),
  _xlpm.b,VALUE(INDEX(_xlpm.p,2)),
  IF(AND(_xlpm.a&lt;=12,_xlpm.b&lt;=12),"REVIEW_AMBIGUOUS","OK")
)</f>
        <v>#REF!</v>
      </c>
    </row>
    <row r="1800" spans="1:37">
      <c r="A1800" t="s">
        <v>5243</v>
      </c>
      <c r="B1800" t="s">
        <v>5243</v>
      </c>
      <c r="C1800" t="b">
        <v>1</v>
      </c>
      <c r="D1800" t="s">
        <v>7257</v>
      </c>
      <c r="E1800" t="s">
        <v>5244</v>
      </c>
      <c r="F1800" t="s">
        <v>5244</v>
      </c>
      <c r="G1800" t="s">
        <v>7268</v>
      </c>
      <c r="H1800" t="s">
        <v>222</v>
      </c>
      <c r="I1800" t="s">
        <v>222</v>
      </c>
      <c r="J1800" t="s">
        <v>222</v>
      </c>
      <c r="K1800" t="s">
        <v>250</v>
      </c>
      <c r="L1800" t="s">
        <v>250</v>
      </c>
      <c r="M1800">
        <f>IF(UPPER(TRIM(Table2[[#This Row],[Status_Clean]]))="CONVERTED",1,0)</f>
        <v>1</v>
      </c>
      <c r="N1800">
        <f>IF(ISNUMBER(MATCH(UPPER(TRIM(Table2[[#This Row],[Status_Clean]])),{"CONTACTED","QUALIFIED","CONVERTED"},0)),1,0)</f>
        <v>1</v>
      </c>
      <c r="O1800" cm="1">
        <f t="array" ref="O1800">_xlfn.SWITCH(UPPER(TRIM(Table2[[#This Row],[Status_Clean]])),"NEW",1,"CONTACTED",2,"QUALIFIED",3,"CONVERTED",4,"LOST",5,99)</f>
        <v>4</v>
      </c>
      <c r="P1800" t="s">
        <v>5245</v>
      </c>
      <c r="Q1800" t="s">
        <v>8531</v>
      </c>
      <c r="R1800" t="s">
        <v>8531</v>
      </c>
      <c r="S1800">
        <v>44953</v>
      </c>
      <c r="T1800" t="s">
        <v>7261</v>
      </c>
      <c r="U1800">
        <v>44953</v>
      </c>
      <c r="V1800" t="s">
        <v>7317</v>
      </c>
      <c r="W1800" t="s">
        <v>7263</v>
      </c>
      <c r="X1800" t="s">
        <v>7284</v>
      </c>
      <c r="Y1800" t="s">
        <v>7312</v>
      </c>
      <c r="Z1800" t="s">
        <v>5246</v>
      </c>
      <c r="AA1800">
        <v>68.5</v>
      </c>
      <c r="AB1800" t="str" cm="1">
        <f t="array" ref="AB1800">_xlfn.LET(_xlpm.x,IFERROR(VALUE(Table2[[#This Row],[Response_Time_Hours]]),""),IF(_xlpm.x="","CHECK",_xlfn.IFS(_xlpm.x&lt;=1,"Immediate",_xlpm.x&lt;=6,"Fast",_xlpm.x&lt;=24,"Moderate",_xlpm.x&gt;24,"Delayed")))</f>
        <v>Delayed</v>
      </c>
      <c r="AC1800">
        <v>40</v>
      </c>
      <c r="AD1800" t="str" cm="1">
        <f t="array" ref="AD1800">IF(Table2[[#This Row],[Interaction_Count_Final]]="","N/A",_xlfn.IFS(Table2[[#This Row],[Interaction_Count_Final]]&lt;=2,"Low",Table2[[#This Row],[Interaction_Count_Final]]&lt;=5,"Medium",Table2[[#This Row],[Interaction_Count_Final]]&gt;=6,"High",TRUE,"CHECK"))</f>
        <v>High</v>
      </c>
      <c r="AE1800" t="s">
        <v>7266</v>
      </c>
      <c r="AF1800" t="b">
        <v>1</v>
      </c>
      <c r="AG1800" t="b">
        <v>1</v>
      </c>
      <c r="AH1800">
        <v>2217</v>
      </c>
      <c r="AI1800">
        <v>44953</v>
      </c>
      <c r="AJ1800" t="b">
        <v>1</v>
      </c>
      <c r="AK1800" t="str" cm="1">
        <f t="array" ref="AK1800">_xlfn.LET(
  _xlpm.txt,TRIM(Raw_Data!F1800),
  _xlpm.norm,SUBSTITUTE(SUBSTITUTE(_xlpm.txt,"-","/"),".","/"),
  _xlpm.p,_xlfn.TEXTSPLIT(_xlpm.norm,"/"),
  _xlpm.a,VALUE(INDEX(_xlpm.p,1)),
  _xlpm.b,VALUE(INDEX(_xlpm.p,2)),
  IF(AND(_xlpm.a&lt;=12,_xlpm.b&lt;=12),"REVIEW_AMBIGUOUS","OK")
)</f>
        <v>OK</v>
      </c>
    </row>
    <row r="1801" spans="1:37">
      <c r="A1801" t="s">
        <v>5247</v>
      </c>
      <c r="B1801" t="s">
        <v>5247</v>
      </c>
      <c r="C1801" t="b">
        <v>0</v>
      </c>
      <c r="D1801" t="s">
        <v>7257</v>
      </c>
      <c r="E1801" t="s">
        <v>5248</v>
      </c>
      <c r="F1801" t="s">
        <v>5248</v>
      </c>
      <c r="G1801" t="s">
        <v>7258</v>
      </c>
      <c r="H1801" t="s">
        <v>147</v>
      </c>
      <c r="I1801" t="s">
        <v>147</v>
      </c>
      <c r="J1801" t="s">
        <v>7308</v>
      </c>
      <c r="K1801" t="s">
        <v>193</v>
      </c>
      <c r="L1801" t="s">
        <v>193</v>
      </c>
      <c r="M1801">
        <f>IF(UPPER(TRIM(Table2[[#This Row],[Status_Clean]]))="CONVERTED",1,0)</f>
        <v>0</v>
      </c>
      <c r="N1801">
        <f>IF(ISNUMBER(MATCH(UPPER(TRIM(Table2[[#This Row],[Status_Clean]])),{"CONTACTED","QUALIFIED","CONVERTED"},0)),1,0)</f>
        <v>0</v>
      </c>
      <c r="O1801" cm="1">
        <f t="array" ref="O1801">_xlfn.SWITCH(UPPER(TRIM(Table2[[#This Row],[Status_Clean]])),"NEW",1,"CONTACTED",2,"QUALIFIED",3,"CONVERTED",4,"LOST",5,99)</f>
        <v>1</v>
      </c>
      <c r="P1801" t="s">
        <v>5249</v>
      </c>
      <c r="Q1801" t="s">
        <v>7674</v>
      </c>
      <c r="R1801" t="s">
        <v>7674</v>
      </c>
      <c r="S1801">
        <v>45292</v>
      </c>
      <c r="T1801" t="s">
        <v>7261</v>
      </c>
      <c r="U1801">
        <v>45292</v>
      </c>
      <c r="V1801" t="s">
        <v>7317</v>
      </c>
      <c r="W1801" t="s">
        <v>7271</v>
      </c>
      <c r="X1801" t="s">
        <v>7284</v>
      </c>
      <c r="Y1801" t="s">
        <v>7298</v>
      </c>
      <c r="Z1801" t="s">
        <v>3308</v>
      </c>
      <c r="AA1801">
        <v>53.5</v>
      </c>
      <c r="AB1801" t="str" cm="1">
        <f t="array" ref="AB1801">_xlfn.LET(_xlpm.x,IFERROR(VALUE(Table2[[#This Row],[Response_Time_Hours]]),""),IF(_xlpm.x="","CHECK",_xlfn.IFS(_xlpm.x&lt;=1,"Immediate",_xlpm.x&lt;=6,"Fast",_xlpm.x&lt;=24,"Moderate",_xlpm.x&gt;24,"Delayed")))</f>
        <v>Delayed</v>
      </c>
      <c r="AC1801">
        <v>48</v>
      </c>
      <c r="AD1801" t="str" cm="1">
        <f t="array" ref="AD1801">IF(Table2[[#This Row],[Interaction_Count_Final]]="","N/A",_xlfn.IFS(Table2[[#This Row],[Interaction_Count_Final]]&lt;=2,"Low",Table2[[#This Row],[Interaction_Count_Final]]&lt;=5,"Medium",Table2[[#This Row],[Interaction_Count_Final]]&gt;=6,"High",TRUE,"CHECK"))</f>
        <v>High</v>
      </c>
      <c r="AE1801" t="s">
        <v>7273</v>
      </c>
      <c r="AF1801" t="b">
        <v>1</v>
      </c>
      <c r="AG1801" t="b">
        <v>1</v>
      </c>
      <c r="AH1801">
        <v>2218</v>
      </c>
      <c r="AI1801">
        <v>45292</v>
      </c>
      <c r="AJ1801" t="b">
        <v>1</v>
      </c>
      <c r="AK1801" t="str" cm="1">
        <f t="array" ref="AK1801">_xlfn.LET(
  _xlpm.txt,TRIM(Raw_Data!F1801),
  _xlpm.norm,SUBSTITUTE(SUBSTITUTE(_xlpm.txt,"-","/"),".","/"),
  _xlpm.p,_xlfn.TEXTSPLIT(_xlpm.norm,"/"),
  _xlpm.a,VALUE(INDEX(_xlpm.p,1)),
  _xlpm.b,VALUE(INDEX(_xlpm.p,2)),
  IF(AND(_xlpm.a&lt;=12,_xlpm.b&lt;=12),"REVIEW_AMBIGUOUS","OK")
)</f>
        <v>REVIEW_AMBIGUOUS</v>
      </c>
    </row>
    <row r="1802" spans="1:37">
      <c r="A1802" t="s">
        <v>5250</v>
      </c>
      <c r="B1802" t="s">
        <v>5250</v>
      </c>
      <c r="C1802" t="b">
        <v>0</v>
      </c>
      <c r="D1802" t="s">
        <v>7257</v>
      </c>
      <c r="E1802" t="s">
        <v>5251</v>
      </c>
      <c r="F1802" t="s">
        <v>5251</v>
      </c>
      <c r="G1802" t="s">
        <v>7268</v>
      </c>
      <c r="H1802" t="s">
        <v>311</v>
      </c>
      <c r="I1802" t="s">
        <v>311</v>
      </c>
      <c r="J1802" t="s">
        <v>311</v>
      </c>
      <c r="K1802" t="s">
        <v>193</v>
      </c>
      <c r="L1802" t="s">
        <v>193</v>
      </c>
      <c r="M1802">
        <f>IF(UPPER(TRIM(Table2[[#This Row],[Status_Clean]]))="CONVERTED",1,0)</f>
        <v>0</v>
      </c>
      <c r="N1802">
        <f>IF(ISNUMBER(MATCH(UPPER(TRIM(Table2[[#This Row],[Status_Clean]])),{"CONTACTED","QUALIFIED","CONVERTED"},0)),1,0)</f>
        <v>0</v>
      </c>
      <c r="O1802" cm="1">
        <f t="array" ref="O1802">_xlfn.SWITCH(UPPER(TRIM(Table2[[#This Row],[Status_Clean]])),"NEW",1,"CONTACTED",2,"QUALIFIED",3,"CONVERTED",4,"LOST",5,99)</f>
        <v>1</v>
      </c>
      <c r="P1802" t="s">
        <v>5252</v>
      </c>
      <c r="Q1802" t="s">
        <v>8532</v>
      </c>
      <c r="R1802" t="s">
        <v>8532</v>
      </c>
      <c r="S1802">
        <v>45208</v>
      </c>
      <c r="T1802" t="s">
        <v>7261</v>
      </c>
      <c r="U1802">
        <v>45208</v>
      </c>
      <c r="V1802" t="s">
        <v>7270</v>
      </c>
      <c r="W1802" t="s">
        <v>7263</v>
      </c>
      <c r="X1802" t="s">
        <v>7264</v>
      </c>
      <c r="Y1802" t="s">
        <v>7298</v>
      </c>
      <c r="Z1802" t="s">
        <v>5253</v>
      </c>
      <c r="AA1802">
        <v>12.7</v>
      </c>
      <c r="AB1802" t="str" cm="1">
        <f t="array" ref="AB1802">_xlfn.LET(_xlpm.x,IFERROR(VALUE(Table2[[#This Row],[Response_Time_Hours]]),""),IF(_xlpm.x="","CHECK",_xlfn.IFS(_xlpm.x&lt;=1,"Immediate",_xlpm.x&lt;=6,"Fast",_xlpm.x&lt;=24,"Moderate",_xlpm.x&gt;24,"Delayed")))</f>
        <v>Moderate</v>
      </c>
      <c r="AC1802">
        <v>16</v>
      </c>
      <c r="AD1802" t="str" cm="1">
        <f t="array" ref="AD1802">IF(Table2[[#This Row],[Interaction_Count_Final]]="","N/A",_xlfn.IFS(Table2[[#This Row],[Interaction_Count_Final]]&lt;=2,"Low",Table2[[#This Row],[Interaction_Count_Final]]&lt;=5,"Medium",Table2[[#This Row],[Interaction_Count_Final]]&gt;=6,"High",TRUE,"CHECK"))</f>
        <v>High</v>
      </c>
      <c r="AE1802" t="s">
        <v>7266</v>
      </c>
      <c r="AF1802" t="b">
        <v>1</v>
      </c>
      <c r="AG1802" t="b">
        <v>1</v>
      </c>
      <c r="AH1802">
        <v>2219</v>
      </c>
      <c r="AI1802">
        <v>45208</v>
      </c>
      <c r="AJ1802" t="b">
        <v>1</v>
      </c>
      <c r="AK1802" t="e" cm="1">
        <f t="array" ref="AK1802">_xlfn.LET(
  _xlpm.txt,TRIM(Raw_Data!F1802),
  _xlpm.norm,SUBSTITUTE(SUBSTITUTE(_xlpm.txt,"-","/"),".","/"),
  _xlpm.p,_xlfn.TEXTSPLIT(_xlpm.norm,"/"),
  _xlpm.a,VALUE(INDEX(_xlpm.p,1)),
  _xlpm.b,VALUE(INDEX(_xlpm.p,2)),
  IF(AND(_xlpm.a&lt;=12,_xlpm.b&lt;=12),"REVIEW_AMBIGUOUS","OK")
)</f>
        <v>#REF!</v>
      </c>
    </row>
    <row r="1803" spans="1:37">
      <c r="A1803" t="s">
        <v>5254</v>
      </c>
      <c r="B1803" t="s">
        <v>5254</v>
      </c>
      <c r="C1803" t="b">
        <v>0</v>
      </c>
      <c r="D1803" t="s">
        <v>7257</v>
      </c>
      <c r="E1803" t="s">
        <v>5255</v>
      </c>
      <c r="F1803" t="s">
        <v>5255</v>
      </c>
      <c r="G1803" t="s">
        <v>7274</v>
      </c>
      <c r="H1803" t="s">
        <v>1876</v>
      </c>
      <c r="I1803" t="s">
        <v>1876</v>
      </c>
      <c r="J1803" t="s">
        <v>69</v>
      </c>
      <c r="K1803" t="s">
        <v>250</v>
      </c>
      <c r="L1803" t="s">
        <v>250</v>
      </c>
      <c r="M1803">
        <f>IF(UPPER(TRIM(Table2[[#This Row],[Status_Clean]]))="CONVERTED",1,0)</f>
        <v>1</v>
      </c>
      <c r="N1803">
        <f>IF(ISNUMBER(MATCH(UPPER(TRIM(Table2[[#This Row],[Status_Clean]])),{"CONTACTED","QUALIFIED","CONVERTED"},0)),1,0)</f>
        <v>1</v>
      </c>
      <c r="O1803" cm="1">
        <f t="array" ref="O1803">_xlfn.SWITCH(UPPER(TRIM(Table2[[#This Row],[Status_Clean]])),"NEW",1,"CONTACTED",2,"QUALIFIED",3,"CONVERTED",4,"LOST",5,99)</f>
        <v>4</v>
      </c>
      <c r="P1803">
        <v>45277</v>
      </c>
      <c r="Q1803" t="s">
        <v>7402</v>
      </c>
      <c r="R1803" t="s">
        <v>7402</v>
      </c>
      <c r="S1803">
        <v>45277</v>
      </c>
      <c r="T1803" t="s">
        <v>7261</v>
      </c>
      <c r="U1803">
        <v>45277</v>
      </c>
      <c r="V1803" t="s">
        <v>7262</v>
      </c>
      <c r="W1803" t="s">
        <v>7263</v>
      </c>
      <c r="X1803" t="s">
        <v>7264</v>
      </c>
      <c r="Y1803" t="s">
        <v>7293</v>
      </c>
      <c r="Z1803" t="s">
        <v>1095</v>
      </c>
      <c r="AA1803">
        <v>52.800000000000004</v>
      </c>
      <c r="AB1803" t="str" cm="1">
        <f t="array" ref="AB1803">_xlfn.LET(_xlpm.x,IFERROR(VALUE(Table2[[#This Row],[Response_Time_Hours]]),""),IF(_xlpm.x="","CHECK",_xlfn.IFS(_xlpm.x&lt;=1,"Immediate",_xlpm.x&lt;=6,"Fast",_xlpm.x&lt;=24,"Moderate",_xlpm.x&gt;24,"Delayed")))</f>
        <v>Delayed</v>
      </c>
      <c r="AC1803">
        <v>6</v>
      </c>
      <c r="AD1803" t="str" cm="1">
        <f t="array" ref="AD1803">IF(Table2[[#This Row],[Interaction_Count_Final]]="","N/A",_xlfn.IFS(Table2[[#This Row],[Interaction_Count_Final]]&lt;=2,"Low",Table2[[#This Row],[Interaction_Count_Final]]&lt;=5,"Medium",Table2[[#This Row],[Interaction_Count_Final]]&gt;=6,"High",TRUE,"CHECK"))</f>
        <v>High</v>
      </c>
      <c r="AE1803" t="s">
        <v>7266</v>
      </c>
      <c r="AF1803" t="b">
        <v>1</v>
      </c>
      <c r="AG1803" t="b">
        <v>1</v>
      </c>
      <c r="AH1803">
        <v>2220</v>
      </c>
      <c r="AI1803">
        <v>45277</v>
      </c>
      <c r="AJ1803" t="b">
        <v>1</v>
      </c>
      <c r="AK1803" t="e" cm="1">
        <f t="array" ref="AK1803">_xlfn.LET(
  _xlpm.txt,TRIM(Raw_Data!F1803),
  _xlpm.norm,SUBSTITUTE(SUBSTITUTE(_xlpm.txt,"-","/"),".","/"),
  _xlpm.p,_xlfn.TEXTSPLIT(_xlpm.norm,"/"),
  _xlpm.a,VALUE(INDEX(_xlpm.p,1)),
  _xlpm.b,VALUE(INDEX(_xlpm.p,2)),
  IF(AND(_xlpm.a&lt;=12,_xlpm.b&lt;=12),"REVIEW_AMBIGUOUS","OK")
)</f>
        <v>#REF!</v>
      </c>
    </row>
    <row r="1804" spans="1:37">
      <c r="A1804" t="s">
        <v>5256</v>
      </c>
      <c r="B1804" t="s">
        <v>5256</v>
      </c>
      <c r="C1804" t="b">
        <v>0</v>
      </c>
      <c r="D1804" t="s">
        <v>7257</v>
      </c>
      <c r="E1804" t="s">
        <v>5257</v>
      </c>
      <c r="F1804" t="s">
        <v>5257</v>
      </c>
      <c r="G1804" t="s">
        <v>7268</v>
      </c>
      <c r="H1804" t="s">
        <v>363</v>
      </c>
      <c r="I1804" t="s">
        <v>363</v>
      </c>
      <c r="J1804" t="s">
        <v>363</v>
      </c>
      <c r="K1804" t="s">
        <v>250</v>
      </c>
      <c r="L1804" t="s">
        <v>250</v>
      </c>
      <c r="M1804">
        <f>IF(UPPER(TRIM(Table2[[#This Row],[Status_Clean]]))="CONVERTED",1,0)</f>
        <v>1</v>
      </c>
      <c r="N1804">
        <f>IF(ISNUMBER(MATCH(UPPER(TRIM(Table2[[#This Row],[Status_Clean]])),{"CONTACTED","QUALIFIED","CONVERTED"},0)),1,0)</f>
        <v>1</v>
      </c>
      <c r="O1804" cm="1">
        <f t="array" ref="O1804">_xlfn.SWITCH(UPPER(TRIM(Table2[[#This Row],[Status_Clean]])),"NEW",1,"CONTACTED",2,"QUALIFIED",3,"CONVERTED",4,"LOST",5,99)</f>
        <v>4</v>
      </c>
      <c r="P1804">
        <v>45411</v>
      </c>
      <c r="Q1804" t="s">
        <v>8433</v>
      </c>
      <c r="R1804" t="s">
        <v>8433</v>
      </c>
      <c r="S1804">
        <v>45411</v>
      </c>
      <c r="T1804" t="s">
        <v>7261</v>
      </c>
      <c r="U1804">
        <v>45411</v>
      </c>
      <c r="V1804" t="s">
        <v>7297</v>
      </c>
      <c r="W1804" t="s">
        <v>7271</v>
      </c>
      <c r="X1804" t="s">
        <v>7277</v>
      </c>
      <c r="Y1804" t="s">
        <v>7298</v>
      </c>
      <c r="Z1804" t="s">
        <v>2247</v>
      </c>
      <c r="AA1804">
        <v>37.1</v>
      </c>
      <c r="AB1804" t="str" cm="1">
        <f t="array" ref="AB1804">_xlfn.LET(_xlpm.x,IFERROR(VALUE(Table2[[#This Row],[Response_Time_Hours]]),""),IF(_xlpm.x="","CHECK",_xlfn.IFS(_xlpm.x&lt;=1,"Immediate",_xlpm.x&lt;=6,"Fast",_xlpm.x&lt;=24,"Moderate",_xlpm.x&gt;24,"Delayed")))</f>
        <v>Delayed</v>
      </c>
      <c r="AC1804">
        <v>5</v>
      </c>
      <c r="AD1804" t="str" cm="1">
        <f t="array" ref="AD1804">IF(Table2[[#This Row],[Interaction_Count_Final]]="","N/A",_xlfn.IFS(Table2[[#This Row],[Interaction_Count_Final]]&lt;=2,"Low",Table2[[#This Row],[Interaction_Count_Final]]&lt;=5,"Medium",Table2[[#This Row],[Interaction_Count_Final]]&gt;=6,"High",TRUE,"CHECK"))</f>
        <v>Medium</v>
      </c>
      <c r="AE1804" t="s">
        <v>7289</v>
      </c>
      <c r="AF1804" t="b">
        <v>1</v>
      </c>
      <c r="AG1804" t="b">
        <v>1</v>
      </c>
      <c r="AH1804">
        <v>2221</v>
      </c>
      <c r="AI1804">
        <v>45411</v>
      </c>
      <c r="AJ1804" t="b">
        <v>1</v>
      </c>
      <c r="AK1804" t="e" cm="1">
        <f t="array" ref="AK1804">_xlfn.LET(
  _xlpm.txt,TRIM(Raw_Data!F1804),
  _xlpm.norm,SUBSTITUTE(SUBSTITUTE(_xlpm.txt,"-","/"),".","/"),
  _xlpm.p,_xlfn.TEXTSPLIT(_xlpm.norm,"/"),
  _xlpm.a,VALUE(INDEX(_xlpm.p,1)),
  _xlpm.b,VALUE(INDEX(_xlpm.p,2)),
  IF(AND(_xlpm.a&lt;=12,_xlpm.b&lt;=12),"REVIEW_AMBIGUOUS","OK")
)</f>
        <v>#REF!</v>
      </c>
    </row>
    <row r="1805" spans="1:37">
      <c r="A1805" t="s">
        <v>5258</v>
      </c>
      <c r="B1805" t="s">
        <v>5258</v>
      </c>
      <c r="C1805" t="b">
        <v>0</v>
      </c>
      <c r="D1805" t="s">
        <v>7257</v>
      </c>
      <c r="E1805" t="s">
        <v>8533</v>
      </c>
      <c r="F1805" t="s">
        <v>8533</v>
      </c>
      <c r="G1805" t="s">
        <v>7258</v>
      </c>
      <c r="H1805" t="s">
        <v>473</v>
      </c>
      <c r="I1805" t="s">
        <v>473</v>
      </c>
      <c r="J1805" t="s">
        <v>473</v>
      </c>
      <c r="K1805" t="s">
        <v>250</v>
      </c>
      <c r="L1805" t="s">
        <v>250</v>
      </c>
      <c r="M1805">
        <f>IF(UPPER(TRIM(Table2[[#This Row],[Status_Clean]]))="CONVERTED",1,0)</f>
        <v>1</v>
      </c>
      <c r="N1805">
        <f>IF(ISNUMBER(MATCH(UPPER(TRIM(Table2[[#This Row],[Status_Clean]])),{"CONTACTED","QUALIFIED","CONVERTED"},0)),1,0)</f>
        <v>1</v>
      </c>
      <c r="O1805" cm="1">
        <f t="array" ref="O1805">_xlfn.SWITCH(UPPER(TRIM(Table2[[#This Row],[Status_Clean]])),"NEW",1,"CONTACTED",2,"QUALIFIED",3,"CONVERTED",4,"LOST",5,99)</f>
        <v>4</v>
      </c>
      <c r="P1805" t="s">
        <v>5260</v>
      </c>
      <c r="Q1805" t="s">
        <v>7737</v>
      </c>
      <c r="R1805" t="s">
        <v>7737</v>
      </c>
      <c r="S1805">
        <v>45636</v>
      </c>
      <c r="T1805" t="s">
        <v>7261</v>
      </c>
      <c r="U1805">
        <v>45636</v>
      </c>
      <c r="V1805" t="s">
        <v>7262</v>
      </c>
      <c r="W1805" t="s">
        <v>7271</v>
      </c>
      <c r="X1805" t="s">
        <v>7264</v>
      </c>
      <c r="Y1805" t="s">
        <v>7265</v>
      </c>
      <c r="Z1805">
        <v>5</v>
      </c>
      <c r="AA1805">
        <v>5</v>
      </c>
      <c r="AB1805" t="str" cm="1">
        <f t="array" ref="AB1805">_xlfn.LET(_xlpm.x,IFERROR(VALUE(Table2[[#This Row],[Response_Time_Hours]]),""),IF(_xlpm.x="","CHECK",_xlfn.IFS(_xlpm.x&lt;=1,"Immediate",_xlpm.x&lt;=6,"Fast",_xlpm.x&lt;=24,"Moderate",_xlpm.x&gt;24,"Delayed")))</f>
        <v>Fast</v>
      </c>
      <c r="AC1805">
        <v>4</v>
      </c>
      <c r="AD1805" t="str" cm="1">
        <f t="array" ref="AD1805">IF(Table2[[#This Row],[Interaction_Count_Final]]="","N/A",_xlfn.IFS(Table2[[#This Row],[Interaction_Count_Final]]&lt;=2,"Low",Table2[[#This Row],[Interaction_Count_Final]]&lt;=5,"Medium",Table2[[#This Row],[Interaction_Count_Final]]&gt;=6,"High",TRUE,"CHECK"))</f>
        <v>Medium</v>
      </c>
      <c r="AE1805" t="s">
        <v>7289</v>
      </c>
      <c r="AF1805" t="b">
        <v>1</v>
      </c>
      <c r="AG1805" t="b">
        <v>1</v>
      </c>
      <c r="AH1805">
        <v>2222</v>
      </c>
      <c r="AI1805">
        <v>45636</v>
      </c>
      <c r="AJ1805" t="b">
        <v>1</v>
      </c>
      <c r="AK1805" t="str" cm="1">
        <f t="array" ref="AK1805">_xlfn.LET(
  _xlpm.txt,TRIM(Raw_Data!F1805),
  _xlpm.norm,SUBSTITUTE(SUBSTITUTE(_xlpm.txt,"-","/"),".","/"),
  _xlpm.p,_xlfn.TEXTSPLIT(_xlpm.norm,"/"),
  _xlpm.a,VALUE(INDEX(_xlpm.p,1)),
  _xlpm.b,VALUE(INDEX(_xlpm.p,2)),
  IF(AND(_xlpm.a&lt;=12,_xlpm.b&lt;=12),"REVIEW_AMBIGUOUS","OK")
)</f>
        <v>REVIEW_AMBIGUOUS</v>
      </c>
    </row>
    <row r="1806" spans="1:37">
      <c r="A1806" t="s">
        <v>5261</v>
      </c>
      <c r="B1806" t="s">
        <v>5261</v>
      </c>
      <c r="C1806" t="b">
        <v>0</v>
      </c>
      <c r="D1806" t="s">
        <v>7257</v>
      </c>
      <c r="E1806" t="s">
        <v>5262</v>
      </c>
      <c r="F1806" t="s">
        <v>5262</v>
      </c>
      <c r="G1806" t="s">
        <v>7274</v>
      </c>
      <c r="H1806" t="s">
        <v>69</v>
      </c>
      <c r="I1806" t="s">
        <v>69</v>
      </c>
      <c r="J1806" t="s">
        <v>69</v>
      </c>
      <c r="K1806" t="s">
        <v>71</v>
      </c>
      <c r="L1806" t="s">
        <v>71</v>
      </c>
      <c r="M1806">
        <f>IF(UPPER(TRIM(Table2[[#This Row],[Status_Clean]]))="CONVERTED",1,0)</f>
        <v>0</v>
      </c>
      <c r="N1806">
        <f>IF(ISNUMBER(MATCH(UPPER(TRIM(Table2[[#This Row],[Status_Clean]])),{"CONTACTED","QUALIFIED","CONVERTED"},0)),1,0)</f>
        <v>1</v>
      </c>
      <c r="O1806" cm="1">
        <f t="array" ref="O1806">_xlfn.SWITCH(UPPER(TRIM(Table2[[#This Row],[Status_Clean]])),"NEW",1,"CONTACTED",2,"QUALIFIED",3,"CONVERTED",4,"LOST",5,99)</f>
        <v>3</v>
      </c>
      <c r="P1806">
        <v>44967</v>
      </c>
      <c r="Q1806" t="s">
        <v>8099</v>
      </c>
      <c r="R1806" t="s">
        <v>8099</v>
      </c>
      <c r="S1806">
        <v>44967</v>
      </c>
      <c r="T1806" t="s">
        <v>7261</v>
      </c>
      <c r="U1806">
        <v>44967</v>
      </c>
      <c r="V1806" t="s">
        <v>7283</v>
      </c>
      <c r="W1806" t="s">
        <v>7263</v>
      </c>
      <c r="X1806" t="s">
        <v>7284</v>
      </c>
      <c r="Y1806" t="s">
        <v>7312</v>
      </c>
      <c r="Z1806" t="s">
        <v>822</v>
      </c>
      <c r="AA1806">
        <v>38.400000000000006</v>
      </c>
      <c r="AB1806" t="str" cm="1">
        <f t="array" ref="AB1806">_xlfn.LET(_xlpm.x,IFERROR(VALUE(Table2[[#This Row],[Response_Time_Hours]]),""),IF(_xlpm.x="","CHECK",_xlfn.IFS(_xlpm.x&lt;=1,"Immediate",_xlpm.x&lt;=6,"Fast",_xlpm.x&lt;=24,"Moderate",_xlpm.x&gt;24,"Delayed")))</f>
        <v>Delayed</v>
      </c>
      <c r="AC1806">
        <v>24</v>
      </c>
      <c r="AD1806" t="str" cm="1">
        <f t="array" ref="AD1806">IF(Table2[[#This Row],[Interaction_Count_Final]]="","N/A",_xlfn.IFS(Table2[[#This Row],[Interaction_Count_Final]]&lt;=2,"Low",Table2[[#This Row],[Interaction_Count_Final]]&lt;=5,"Medium",Table2[[#This Row],[Interaction_Count_Final]]&gt;=6,"High",TRUE,"CHECK"))</f>
        <v>High</v>
      </c>
      <c r="AE1806" t="s">
        <v>7273</v>
      </c>
      <c r="AF1806" t="b">
        <v>1</v>
      </c>
      <c r="AG1806" t="b">
        <v>1</v>
      </c>
      <c r="AH1806">
        <v>2223</v>
      </c>
      <c r="AI1806">
        <v>44967</v>
      </c>
      <c r="AJ1806" t="b">
        <v>1</v>
      </c>
      <c r="AK1806" t="e" cm="1">
        <f t="array" ref="AK1806">_xlfn.LET(
  _xlpm.txt,TRIM(Raw_Data!F1806),
  _xlpm.norm,SUBSTITUTE(SUBSTITUTE(_xlpm.txt,"-","/"),".","/"),
  _xlpm.p,_xlfn.TEXTSPLIT(_xlpm.norm,"/"),
  _xlpm.a,VALUE(INDEX(_xlpm.p,1)),
  _xlpm.b,VALUE(INDEX(_xlpm.p,2)),
  IF(AND(_xlpm.a&lt;=12,_xlpm.b&lt;=12),"REVIEW_AMBIGUOUS","OK")
)</f>
        <v>#REF!</v>
      </c>
    </row>
    <row r="1807" spans="1:37">
      <c r="A1807" t="s">
        <v>5263</v>
      </c>
      <c r="B1807" t="s">
        <v>5263</v>
      </c>
      <c r="C1807" t="b">
        <v>0</v>
      </c>
      <c r="D1807" t="s">
        <v>7257</v>
      </c>
      <c r="E1807" t="s">
        <v>5264</v>
      </c>
      <c r="F1807" t="s">
        <v>5264</v>
      </c>
      <c r="G1807" t="s">
        <v>7268</v>
      </c>
      <c r="H1807" t="s">
        <v>792</v>
      </c>
      <c r="I1807" t="s">
        <v>792</v>
      </c>
      <c r="J1807" t="s">
        <v>792</v>
      </c>
      <c r="K1807" t="s">
        <v>125</v>
      </c>
      <c r="L1807" t="s">
        <v>125</v>
      </c>
      <c r="M1807">
        <f>IF(UPPER(TRIM(Table2[[#This Row],[Status_Clean]]))="CONVERTED",1,0)</f>
        <v>0</v>
      </c>
      <c r="N1807">
        <f>IF(ISNUMBER(MATCH(UPPER(TRIM(Table2[[#This Row],[Status_Clean]])),{"CONTACTED","QUALIFIED","CONVERTED"},0)),1,0)</f>
        <v>1</v>
      </c>
      <c r="O1807" cm="1">
        <f t="array" ref="O1807">_xlfn.SWITCH(UPPER(TRIM(Table2[[#This Row],[Status_Clean]])),"NEW",1,"CONTACTED",2,"QUALIFIED",3,"CONVERTED",4,"LOST",5,99)</f>
        <v>2</v>
      </c>
      <c r="P1807">
        <v>44938</v>
      </c>
      <c r="Q1807" t="s">
        <v>7316</v>
      </c>
      <c r="R1807" t="s">
        <v>7316</v>
      </c>
      <c r="S1807">
        <v>44938</v>
      </c>
      <c r="T1807" t="s">
        <v>7261</v>
      </c>
      <c r="U1807">
        <v>44938</v>
      </c>
      <c r="V1807" t="s">
        <v>7317</v>
      </c>
      <c r="W1807" t="s">
        <v>7263</v>
      </c>
      <c r="X1807" t="s">
        <v>7284</v>
      </c>
      <c r="Y1807" t="s">
        <v>7285</v>
      </c>
      <c r="Z1807" t="s">
        <v>5265</v>
      </c>
      <c r="AA1807">
        <v>61.4</v>
      </c>
      <c r="AB1807" t="str" cm="1">
        <f t="array" ref="AB1807">_xlfn.LET(_xlpm.x,IFERROR(VALUE(Table2[[#This Row],[Response_Time_Hours]]),""),IF(_xlpm.x="","CHECK",_xlfn.IFS(_xlpm.x&lt;=1,"Immediate",_xlpm.x&lt;=6,"Fast",_xlpm.x&lt;=24,"Moderate",_xlpm.x&gt;24,"Delayed")))</f>
        <v>Delayed</v>
      </c>
      <c r="AC1807" t="s">
        <v>232</v>
      </c>
      <c r="AD1807" t="str" cm="1">
        <f t="array" ref="AD1807">IF(Table2[[#This Row],[Interaction_Count_Final]]="","N/A",_xlfn.IFS(Table2[[#This Row],[Interaction_Count_Final]]&lt;=2,"Low",Table2[[#This Row],[Interaction_Count_Final]]&lt;=5,"Medium",Table2[[#This Row],[Interaction_Count_Final]]&gt;=6,"High",TRUE,"CHECK"))</f>
        <v>High</v>
      </c>
      <c r="AE1807" t="s">
        <v>7266</v>
      </c>
      <c r="AF1807" t="b">
        <v>1</v>
      </c>
      <c r="AG1807" t="b">
        <v>1</v>
      </c>
      <c r="AH1807">
        <v>2224</v>
      </c>
      <c r="AI1807">
        <v>44938</v>
      </c>
      <c r="AJ1807" t="b">
        <v>1</v>
      </c>
      <c r="AK1807" t="e" cm="1">
        <f t="array" ref="AK1807">_xlfn.LET(
  _xlpm.txt,TRIM(Raw_Data!F1807),
  _xlpm.norm,SUBSTITUTE(SUBSTITUTE(_xlpm.txt,"-","/"),".","/"),
  _xlpm.p,_xlfn.TEXTSPLIT(_xlpm.norm,"/"),
  _xlpm.a,VALUE(INDEX(_xlpm.p,1)),
  _xlpm.b,VALUE(INDEX(_xlpm.p,2)),
  IF(AND(_xlpm.a&lt;=12,_xlpm.b&lt;=12),"REVIEW_AMBIGUOUS","OK")
)</f>
        <v>#REF!</v>
      </c>
    </row>
    <row r="1808" spans="1:37">
      <c r="A1808" t="s">
        <v>5266</v>
      </c>
      <c r="B1808" t="s">
        <v>5266</v>
      </c>
      <c r="C1808" t="b">
        <v>1</v>
      </c>
      <c r="D1808" t="s">
        <v>7257</v>
      </c>
      <c r="E1808" t="s">
        <v>5267</v>
      </c>
      <c r="F1808" t="s">
        <v>5267</v>
      </c>
      <c r="G1808" t="s">
        <v>7274</v>
      </c>
      <c r="H1808" t="s">
        <v>397</v>
      </c>
      <c r="I1808" t="s">
        <v>397</v>
      </c>
      <c r="J1808" t="s">
        <v>792</v>
      </c>
      <c r="K1808" t="s">
        <v>7370</v>
      </c>
      <c r="L1808" t="s">
        <v>250</v>
      </c>
      <c r="M1808">
        <f>IF(UPPER(TRIM(Table2[[#This Row],[Status_Clean]]))="CONVERTED",1,0)</f>
        <v>1</v>
      </c>
      <c r="N1808">
        <f>IF(ISNUMBER(MATCH(UPPER(TRIM(Table2[[#This Row],[Status_Clean]])),{"CONTACTED","QUALIFIED","CONVERTED"},0)),1,0)</f>
        <v>1</v>
      </c>
      <c r="O1808" cm="1">
        <f t="array" ref="O1808">_xlfn.SWITCH(UPPER(TRIM(Table2[[#This Row],[Status_Clean]])),"NEW",1,"CONTACTED",2,"QUALIFIED",3,"CONVERTED",4,"LOST",5,99)</f>
        <v>4</v>
      </c>
      <c r="P1808" t="s">
        <v>3727</v>
      </c>
      <c r="Q1808" t="s">
        <v>8250</v>
      </c>
      <c r="R1808" t="s">
        <v>8250</v>
      </c>
      <c r="S1808">
        <v>44965</v>
      </c>
      <c r="T1808" t="s">
        <v>7261</v>
      </c>
      <c r="U1808">
        <v>44965</v>
      </c>
      <c r="V1808" t="s">
        <v>7283</v>
      </c>
      <c r="W1808" t="s">
        <v>7263</v>
      </c>
      <c r="X1808" t="s">
        <v>7284</v>
      </c>
      <c r="Y1808" t="s">
        <v>7272</v>
      </c>
      <c r="Z1808" t="s">
        <v>5268</v>
      </c>
      <c r="AA1808">
        <v>53.7</v>
      </c>
      <c r="AB1808" t="str" cm="1">
        <f t="array" ref="AB1808">_xlfn.LET(_xlpm.x,IFERROR(VALUE(Table2[[#This Row],[Response_Time_Hours]]),""),IF(_xlpm.x="","CHECK",_xlfn.IFS(_xlpm.x&lt;=1,"Immediate",_xlpm.x&lt;=6,"Fast",_xlpm.x&lt;=24,"Moderate",_xlpm.x&gt;24,"Delayed")))</f>
        <v>Delayed</v>
      </c>
      <c r="AC1808">
        <v>2</v>
      </c>
      <c r="AD1808" t="str" cm="1">
        <f t="array" ref="AD1808">IF(Table2[[#This Row],[Interaction_Count_Final]]="","N/A",_xlfn.IFS(Table2[[#This Row],[Interaction_Count_Final]]&lt;=2,"Low",Table2[[#This Row],[Interaction_Count_Final]]&lt;=5,"Medium",Table2[[#This Row],[Interaction_Count_Final]]&gt;=6,"High",TRUE,"CHECK"))</f>
        <v>Low</v>
      </c>
      <c r="AE1808" t="s">
        <v>7289</v>
      </c>
      <c r="AF1808" t="b">
        <v>1</v>
      </c>
      <c r="AG1808" t="b">
        <v>1</v>
      </c>
      <c r="AH1808">
        <v>2226</v>
      </c>
      <c r="AI1808">
        <v>44965</v>
      </c>
      <c r="AJ1808" t="b">
        <v>1</v>
      </c>
      <c r="AK1808" t="e" cm="1">
        <f t="array" ref="AK1808">_xlfn.LET(
  _xlpm.txt,TRIM(Raw_Data!F1808),
  _xlpm.norm,SUBSTITUTE(SUBSTITUTE(_xlpm.txt,"-","/"),".","/"),
  _xlpm.p,_xlfn.TEXTSPLIT(_xlpm.norm,"/"),
  _xlpm.a,VALUE(INDEX(_xlpm.p,1)),
  _xlpm.b,VALUE(INDEX(_xlpm.p,2)),
  IF(AND(_xlpm.a&lt;=12,_xlpm.b&lt;=12),"REVIEW_AMBIGUOUS","OK")
)</f>
        <v>#REF!</v>
      </c>
    </row>
    <row r="1809" spans="1:37">
      <c r="A1809" t="s">
        <v>5269</v>
      </c>
      <c r="B1809" t="s">
        <v>5269</v>
      </c>
      <c r="C1809" t="b">
        <v>1</v>
      </c>
      <c r="D1809" t="s">
        <v>7257</v>
      </c>
      <c r="E1809" t="s">
        <v>8534</v>
      </c>
      <c r="F1809" t="s">
        <v>8534</v>
      </c>
      <c r="G1809" t="s">
        <v>7303</v>
      </c>
      <c r="H1809" t="s">
        <v>538</v>
      </c>
      <c r="I1809" t="s">
        <v>538</v>
      </c>
      <c r="J1809" t="s">
        <v>123</v>
      </c>
      <c r="K1809" t="s">
        <v>71</v>
      </c>
      <c r="L1809" t="s">
        <v>71</v>
      </c>
      <c r="M1809">
        <f>IF(UPPER(TRIM(Table2[[#This Row],[Status_Clean]]))="CONVERTED",1,0)</f>
        <v>0</v>
      </c>
      <c r="N1809">
        <f>IF(ISNUMBER(MATCH(UPPER(TRIM(Table2[[#This Row],[Status_Clean]])),{"CONTACTED","QUALIFIED","CONVERTED"},0)),1,0)</f>
        <v>1</v>
      </c>
      <c r="O1809" cm="1">
        <f t="array" ref="O1809">_xlfn.SWITCH(UPPER(TRIM(Table2[[#This Row],[Status_Clean]])),"NEW",1,"CONTACTED",2,"QUALIFIED",3,"CONVERTED",4,"LOST",5,99)</f>
        <v>3</v>
      </c>
      <c r="P1809">
        <v>45332</v>
      </c>
      <c r="Q1809" t="s">
        <v>7600</v>
      </c>
      <c r="R1809" t="s">
        <v>7600</v>
      </c>
      <c r="S1809">
        <v>45332</v>
      </c>
      <c r="T1809" t="s">
        <v>7261</v>
      </c>
      <c r="U1809">
        <v>45332</v>
      </c>
      <c r="V1809" t="s">
        <v>7283</v>
      </c>
      <c r="W1809" t="s">
        <v>7271</v>
      </c>
      <c r="X1809" t="s">
        <v>7284</v>
      </c>
      <c r="Y1809" t="s">
        <v>7278</v>
      </c>
      <c r="Z1809" t="s">
        <v>5271</v>
      </c>
      <c r="AA1809">
        <v>57.7</v>
      </c>
      <c r="AB1809" t="str" cm="1">
        <f t="array" ref="AB1809">_xlfn.LET(_xlpm.x,IFERROR(VALUE(Table2[[#This Row],[Response_Time_Hours]]),""),IF(_xlpm.x="","CHECK",_xlfn.IFS(_xlpm.x&lt;=1,"Immediate",_xlpm.x&lt;=6,"Fast",_xlpm.x&lt;=24,"Moderate",_xlpm.x&gt;24,"Delayed")))</f>
        <v>Delayed</v>
      </c>
      <c r="AC1809">
        <v>22</v>
      </c>
      <c r="AD1809" t="str" cm="1">
        <f t="array" ref="AD1809">IF(Table2[[#This Row],[Interaction_Count_Final]]="","N/A",_xlfn.IFS(Table2[[#This Row],[Interaction_Count_Final]]&lt;=2,"Low",Table2[[#This Row],[Interaction_Count_Final]]&lt;=5,"Medium",Table2[[#This Row],[Interaction_Count_Final]]&gt;=6,"High",TRUE,"CHECK"))</f>
        <v>High</v>
      </c>
      <c r="AE1809" t="s">
        <v>7266</v>
      </c>
      <c r="AF1809" t="b">
        <v>1</v>
      </c>
      <c r="AG1809" t="b">
        <v>1</v>
      </c>
      <c r="AH1809">
        <v>2227</v>
      </c>
      <c r="AI1809">
        <v>45332</v>
      </c>
      <c r="AJ1809" t="b">
        <v>1</v>
      </c>
      <c r="AK1809" t="e" cm="1">
        <f t="array" ref="AK1809">_xlfn.LET(
  _xlpm.txt,TRIM(Raw_Data!F1809),
  _xlpm.norm,SUBSTITUTE(SUBSTITUTE(_xlpm.txt,"-","/"),".","/"),
  _xlpm.p,_xlfn.TEXTSPLIT(_xlpm.norm,"/"),
  _xlpm.a,VALUE(INDEX(_xlpm.p,1)),
  _xlpm.b,VALUE(INDEX(_xlpm.p,2)),
  IF(AND(_xlpm.a&lt;=12,_xlpm.b&lt;=12),"REVIEW_AMBIGUOUS","OK")
)</f>
        <v>#REF!</v>
      </c>
    </row>
    <row r="1810" spans="1:37">
      <c r="A1810" t="s">
        <v>5272</v>
      </c>
      <c r="B1810" t="s">
        <v>5272</v>
      </c>
      <c r="C1810" t="b">
        <v>1</v>
      </c>
      <c r="D1810" t="s">
        <v>7257</v>
      </c>
      <c r="E1810" t="s">
        <v>5273</v>
      </c>
      <c r="F1810" t="s">
        <v>5273</v>
      </c>
      <c r="G1810" t="s">
        <v>7274</v>
      </c>
      <c r="H1810" t="s">
        <v>222</v>
      </c>
      <c r="I1810" t="s">
        <v>222</v>
      </c>
      <c r="J1810" t="s">
        <v>222</v>
      </c>
      <c r="K1810" t="s">
        <v>125</v>
      </c>
      <c r="L1810" t="s">
        <v>125</v>
      </c>
      <c r="M1810">
        <f>IF(UPPER(TRIM(Table2[[#This Row],[Status_Clean]]))="CONVERTED",1,0)</f>
        <v>0</v>
      </c>
      <c r="N1810">
        <f>IF(ISNUMBER(MATCH(UPPER(TRIM(Table2[[#This Row],[Status_Clean]])),{"CONTACTED","QUALIFIED","CONVERTED"},0)),1,0)</f>
        <v>1</v>
      </c>
      <c r="O1810" cm="1">
        <f t="array" ref="O1810">_xlfn.SWITCH(UPPER(TRIM(Table2[[#This Row],[Status_Clean]])),"NEW",1,"CONTACTED",2,"QUALIFIED",3,"CONVERTED",4,"LOST",5,99)</f>
        <v>2</v>
      </c>
      <c r="P1810">
        <v>45087</v>
      </c>
      <c r="Q1810" t="s">
        <v>8535</v>
      </c>
      <c r="R1810" t="s">
        <v>8535</v>
      </c>
      <c r="S1810">
        <v>45087</v>
      </c>
      <c r="T1810" t="s">
        <v>7261</v>
      </c>
      <c r="U1810">
        <v>45087</v>
      </c>
      <c r="V1810" t="s">
        <v>7276</v>
      </c>
      <c r="W1810" t="s">
        <v>7263</v>
      </c>
      <c r="X1810" t="s">
        <v>7277</v>
      </c>
      <c r="Y1810" t="s">
        <v>7278</v>
      </c>
      <c r="Z1810" t="s">
        <v>1678</v>
      </c>
      <c r="AA1810">
        <v>53.6</v>
      </c>
      <c r="AB1810" t="str" cm="1">
        <f t="array" ref="AB1810">_xlfn.LET(_xlpm.x,IFERROR(VALUE(Table2[[#This Row],[Response_Time_Hours]]),""),IF(_xlpm.x="","CHECK",_xlfn.IFS(_xlpm.x&lt;=1,"Immediate",_xlpm.x&lt;=6,"Fast",_xlpm.x&lt;=24,"Moderate",_xlpm.x&gt;24,"Delayed")))</f>
        <v>Delayed</v>
      </c>
      <c r="AC1810">
        <v>15</v>
      </c>
      <c r="AD1810" t="str" cm="1">
        <f t="array" ref="AD1810">IF(Table2[[#This Row],[Interaction_Count_Final]]="","N/A",_xlfn.IFS(Table2[[#This Row],[Interaction_Count_Final]]&lt;=2,"Low",Table2[[#This Row],[Interaction_Count_Final]]&lt;=5,"Medium",Table2[[#This Row],[Interaction_Count_Final]]&gt;=6,"High",TRUE,"CHECK"))</f>
        <v>High</v>
      </c>
      <c r="AE1810" t="s">
        <v>7266</v>
      </c>
      <c r="AF1810" t="b">
        <v>1</v>
      </c>
      <c r="AG1810" t="b">
        <v>1</v>
      </c>
      <c r="AH1810">
        <v>2228</v>
      </c>
      <c r="AI1810">
        <v>45087</v>
      </c>
      <c r="AJ1810" t="b">
        <v>1</v>
      </c>
      <c r="AK1810" t="e" cm="1">
        <f t="array" ref="AK1810">_xlfn.LET(
  _xlpm.txt,TRIM(Raw_Data!F1810),
  _xlpm.norm,SUBSTITUTE(SUBSTITUTE(_xlpm.txt,"-","/"),".","/"),
  _xlpm.p,_xlfn.TEXTSPLIT(_xlpm.norm,"/"),
  _xlpm.a,VALUE(INDEX(_xlpm.p,1)),
  _xlpm.b,VALUE(INDEX(_xlpm.p,2)),
  IF(AND(_xlpm.a&lt;=12,_xlpm.b&lt;=12),"REVIEW_AMBIGUOUS","OK")
)</f>
        <v>#REF!</v>
      </c>
    </row>
    <row r="1811" spans="1:37">
      <c r="A1811" t="s">
        <v>5274</v>
      </c>
      <c r="B1811" t="s">
        <v>5274</v>
      </c>
      <c r="C1811" t="b">
        <v>0</v>
      </c>
      <c r="D1811" t="s">
        <v>7257</v>
      </c>
      <c r="E1811" t="s">
        <v>5275</v>
      </c>
      <c r="F1811" t="s">
        <v>5275</v>
      </c>
      <c r="G1811" t="s">
        <v>7303</v>
      </c>
      <c r="H1811" t="s">
        <v>101</v>
      </c>
      <c r="I1811" t="s">
        <v>101</v>
      </c>
      <c r="J1811" t="s">
        <v>101</v>
      </c>
      <c r="K1811" t="s">
        <v>7301</v>
      </c>
      <c r="L1811" t="s">
        <v>125</v>
      </c>
      <c r="M1811">
        <f>IF(UPPER(TRIM(Table2[[#This Row],[Status_Clean]]))="CONVERTED",1,0)</f>
        <v>0</v>
      </c>
      <c r="N1811">
        <f>IF(ISNUMBER(MATCH(UPPER(TRIM(Table2[[#This Row],[Status_Clean]])),{"CONTACTED","QUALIFIED","CONVERTED"},0)),1,0)</f>
        <v>1</v>
      </c>
      <c r="O1811" cm="1">
        <f t="array" ref="O1811">_xlfn.SWITCH(UPPER(TRIM(Table2[[#This Row],[Status_Clean]])),"NEW",1,"CONTACTED",2,"QUALIFIED",3,"CONVERTED",4,"LOST",5,99)</f>
        <v>2</v>
      </c>
      <c r="P1811">
        <v>45353</v>
      </c>
      <c r="Q1811" t="s">
        <v>7429</v>
      </c>
      <c r="R1811" t="s">
        <v>7429</v>
      </c>
      <c r="S1811">
        <v>45353</v>
      </c>
      <c r="T1811" t="s">
        <v>7261</v>
      </c>
      <c r="U1811">
        <v>45353</v>
      </c>
      <c r="V1811" t="s">
        <v>7295</v>
      </c>
      <c r="W1811" t="s">
        <v>7271</v>
      </c>
      <c r="X1811" t="s">
        <v>7284</v>
      </c>
      <c r="Y1811" t="s">
        <v>7278</v>
      </c>
      <c r="Z1811">
        <v>52</v>
      </c>
      <c r="AA1811">
        <v>52</v>
      </c>
      <c r="AB1811" t="str" cm="1">
        <f t="array" ref="AB1811">_xlfn.LET(_xlpm.x,IFERROR(VALUE(Table2[[#This Row],[Response_Time_Hours]]),""),IF(_xlpm.x="","CHECK",_xlfn.IFS(_xlpm.x&lt;=1,"Immediate",_xlpm.x&lt;=6,"Fast",_xlpm.x&lt;=24,"Moderate",_xlpm.x&gt;24,"Delayed")))</f>
        <v>Delayed</v>
      </c>
      <c r="AC1811">
        <v>38</v>
      </c>
      <c r="AD1811" t="str" cm="1">
        <f t="array" ref="AD1811">IF(Table2[[#This Row],[Interaction_Count_Final]]="","N/A",_xlfn.IFS(Table2[[#This Row],[Interaction_Count_Final]]&lt;=2,"Low",Table2[[#This Row],[Interaction_Count_Final]]&lt;=5,"Medium",Table2[[#This Row],[Interaction_Count_Final]]&gt;=6,"High",TRUE,"CHECK"))</f>
        <v>High</v>
      </c>
      <c r="AE1811" t="s">
        <v>7273</v>
      </c>
      <c r="AF1811" t="b">
        <v>1</v>
      </c>
      <c r="AG1811" t="b">
        <v>1</v>
      </c>
      <c r="AH1811">
        <v>2229</v>
      </c>
      <c r="AI1811">
        <v>45353</v>
      </c>
      <c r="AJ1811" t="b">
        <v>1</v>
      </c>
      <c r="AK1811" t="e" cm="1">
        <f t="array" ref="AK1811">_xlfn.LET(
  _xlpm.txt,TRIM(Raw_Data!F1811),
  _xlpm.norm,SUBSTITUTE(SUBSTITUTE(_xlpm.txt,"-","/"),".","/"),
  _xlpm.p,_xlfn.TEXTSPLIT(_xlpm.norm,"/"),
  _xlpm.a,VALUE(INDEX(_xlpm.p,1)),
  _xlpm.b,VALUE(INDEX(_xlpm.p,2)),
  IF(AND(_xlpm.a&lt;=12,_xlpm.b&lt;=12),"REVIEW_AMBIGUOUS","OK")
)</f>
        <v>#REF!</v>
      </c>
    </row>
    <row r="1812" spans="1:37">
      <c r="A1812" t="s">
        <v>5276</v>
      </c>
      <c r="B1812" t="s">
        <v>5276</v>
      </c>
      <c r="C1812" t="b">
        <v>0</v>
      </c>
      <c r="D1812" t="s">
        <v>7257</v>
      </c>
      <c r="E1812" t="s">
        <v>5277</v>
      </c>
      <c r="F1812" t="s">
        <v>5277</v>
      </c>
      <c r="G1812" t="s">
        <v>7303</v>
      </c>
      <c r="H1812" t="s">
        <v>7413</v>
      </c>
      <c r="I1812" t="s">
        <v>7413</v>
      </c>
      <c r="J1812" t="s">
        <v>123</v>
      </c>
      <c r="K1812" t="s">
        <v>125</v>
      </c>
      <c r="L1812" t="s">
        <v>125</v>
      </c>
      <c r="M1812">
        <f>IF(UPPER(TRIM(Table2[[#This Row],[Status_Clean]]))="CONVERTED",1,0)</f>
        <v>0</v>
      </c>
      <c r="N1812">
        <f>IF(ISNUMBER(MATCH(UPPER(TRIM(Table2[[#This Row],[Status_Clean]])),{"CONTACTED","QUALIFIED","CONVERTED"},0)),1,0)</f>
        <v>1</v>
      </c>
      <c r="O1812" cm="1">
        <f t="array" ref="O1812">_xlfn.SWITCH(UPPER(TRIM(Table2[[#This Row],[Status_Clean]])),"NEW",1,"CONTACTED",2,"QUALIFIED",3,"CONVERTED",4,"LOST",5,99)</f>
        <v>2</v>
      </c>
      <c r="P1812">
        <v>45515</v>
      </c>
      <c r="Q1812" t="s">
        <v>7549</v>
      </c>
      <c r="R1812" t="s">
        <v>7549</v>
      </c>
      <c r="S1812">
        <v>45515</v>
      </c>
      <c r="T1812" t="s">
        <v>7261</v>
      </c>
      <c r="U1812">
        <v>45515</v>
      </c>
      <c r="V1812" t="s">
        <v>7310</v>
      </c>
      <c r="W1812" t="s">
        <v>7271</v>
      </c>
      <c r="X1812" t="s">
        <v>7288</v>
      </c>
      <c r="Y1812" t="s">
        <v>7293</v>
      </c>
      <c r="Z1812" t="s">
        <v>5278</v>
      </c>
      <c r="AA1812">
        <v>61.7</v>
      </c>
      <c r="AB1812" t="str" cm="1">
        <f t="array" ref="AB1812">_xlfn.LET(_xlpm.x,IFERROR(VALUE(Table2[[#This Row],[Response_Time_Hours]]),""),IF(_xlpm.x="","CHECK",_xlfn.IFS(_xlpm.x&lt;=1,"Immediate",_xlpm.x&lt;=6,"Fast",_xlpm.x&lt;=24,"Moderate",_xlpm.x&gt;24,"Delayed")))</f>
        <v>Delayed</v>
      </c>
      <c r="AC1812">
        <v>31</v>
      </c>
      <c r="AD1812" t="str" cm="1">
        <f t="array" ref="AD1812">IF(Table2[[#This Row],[Interaction_Count_Final]]="","N/A",_xlfn.IFS(Table2[[#This Row],[Interaction_Count_Final]]&lt;=2,"Low",Table2[[#This Row],[Interaction_Count_Final]]&lt;=5,"Medium",Table2[[#This Row],[Interaction_Count_Final]]&gt;=6,"High",TRUE,"CHECK"))</f>
        <v>High</v>
      </c>
      <c r="AE1812" t="s">
        <v>7273</v>
      </c>
      <c r="AF1812" t="b">
        <v>1</v>
      </c>
      <c r="AG1812" t="b">
        <v>1</v>
      </c>
      <c r="AH1812">
        <v>2230</v>
      </c>
      <c r="AI1812">
        <v>45515</v>
      </c>
      <c r="AJ1812" t="b">
        <v>1</v>
      </c>
      <c r="AK1812" t="e" cm="1">
        <f t="array" ref="AK1812">_xlfn.LET(
  _xlpm.txt,TRIM(Raw_Data!F1812),
  _xlpm.norm,SUBSTITUTE(SUBSTITUTE(_xlpm.txt,"-","/"),".","/"),
  _xlpm.p,_xlfn.TEXTSPLIT(_xlpm.norm,"/"),
  _xlpm.a,VALUE(INDEX(_xlpm.p,1)),
  _xlpm.b,VALUE(INDEX(_xlpm.p,2)),
  IF(AND(_xlpm.a&lt;=12,_xlpm.b&lt;=12),"REVIEW_AMBIGUOUS","OK")
)</f>
        <v>#REF!</v>
      </c>
    </row>
    <row r="1813" spans="1:37">
      <c r="A1813" t="s">
        <v>5279</v>
      </c>
      <c r="B1813" t="s">
        <v>5279</v>
      </c>
      <c r="C1813" t="b">
        <v>0</v>
      </c>
      <c r="D1813" t="s">
        <v>7257</v>
      </c>
      <c r="E1813" t="s">
        <v>5280</v>
      </c>
      <c r="F1813" t="s">
        <v>5280</v>
      </c>
      <c r="G1813" t="s">
        <v>7258</v>
      </c>
      <c r="H1813" t="s">
        <v>311</v>
      </c>
      <c r="I1813" t="s">
        <v>311</v>
      </c>
      <c r="J1813" t="s">
        <v>311</v>
      </c>
      <c r="K1813" t="s">
        <v>71</v>
      </c>
      <c r="L1813" t="s">
        <v>71</v>
      </c>
      <c r="M1813">
        <f>IF(UPPER(TRIM(Table2[[#This Row],[Status_Clean]]))="CONVERTED",1,0)</f>
        <v>0</v>
      </c>
      <c r="N1813">
        <f>IF(ISNUMBER(MATCH(UPPER(TRIM(Table2[[#This Row],[Status_Clean]])),{"CONTACTED","QUALIFIED","CONVERTED"},0)),1,0)</f>
        <v>1</v>
      </c>
      <c r="O1813" cm="1">
        <f t="array" ref="O1813">_xlfn.SWITCH(UPPER(TRIM(Table2[[#This Row],[Status_Clean]])),"NEW",1,"CONTACTED",2,"QUALIFIED",3,"CONVERTED",4,"LOST",5,99)</f>
        <v>3</v>
      </c>
      <c r="P1813" t="s">
        <v>5281</v>
      </c>
      <c r="Q1813" t="s">
        <v>8332</v>
      </c>
      <c r="R1813" t="s">
        <v>8332</v>
      </c>
      <c r="S1813">
        <v>45420</v>
      </c>
      <c r="T1813" t="s">
        <v>7261</v>
      </c>
      <c r="U1813">
        <v>45420</v>
      </c>
      <c r="V1813" t="s">
        <v>7314</v>
      </c>
      <c r="W1813" t="s">
        <v>7271</v>
      </c>
      <c r="X1813" t="s">
        <v>7277</v>
      </c>
      <c r="Y1813" t="s">
        <v>7272</v>
      </c>
      <c r="Z1813">
        <v>17</v>
      </c>
      <c r="AA1813">
        <v>17</v>
      </c>
      <c r="AB1813" t="str" cm="1">
        <f t="array" ref="AB1813">_xlfn.LET(_xlpm.x,IFERROR(VALUE(Table2[[#This Row],[Response_Time_Hours]]),""),IF(_xlpm.x="","CHECK",_xlfn.IFS(_xlpm.x&lt;=1,"Immediate",_xlpm.x&lt;=6,"Fast",_xlpm.x&lt;=24,"Moderate",_xlpm.x&gt;24,"Delayed")))</f>
        <v>Moderate</v>
      </c>
      <c r="AC1813">
        <v>12</v>
      </c>
      <c r="AD1813" t="str" cm="1">
        <f t="array" ref="AD1813">IF(Table2[[#This Row],[Interaction_Count_Final]]="","N/A",_xlfn.IFS(Table2[[#This Row],[Interaction_Count_Final]]&lt;=2,"Low",Table2[[#This Row],[Interaction_Count_Final]]&lt;=5,"Medium",Table2[[#This Row],[Interaction_Count_Final]]&gt;=6,"High",TRUE,"CHECK"))</f>
        <v>High</v>
      </c>
      <c r="AE1813" t="s">
        <v>7289</v>
      </c>
      <c r="AF1813" t="b">
        <v>1</v>
      </c>
      <c r="AG1813" t="b">
        <v>1</v>
      </c>
      <c r="AH1813">
        <v>2231</v>
      </c>
      <c r="AI1813">
        <v>45420</v>
      </c>
      <c r="AJ1813" t="b">
        <v>1</v>
      </c>
      <c r="AK1813" t="str" cm="1">
        <f t="array" ref="AK1813">_xlfn.LET(
  _xlpm.txt,TRIM(Raw_Data!F1813),
  _xlpm.norm,SUBSTITUTE(SUBSTITUTE(_xlpm.txt,"-","/"),".","/"),
  _xlpm.p,_xlfn.TEXTSPLIT(_xlpm.norm,"/"),
  _xlpm.a,VALUE(INDEX(_xlpm.p,1)),
  _xlpm.b,VALUE(INDEX(_xlpm.p,2)),
  IF(AND(_xlpm.a&lt;=12,_xlpm.b&lt;=12),"REVIEW_AMBIGUOUS","OK")
)</f>
        <v>REVIEW_AMBIGUOUS</v>
      </c>
    </row>
    <row r="1814" spans="1:37">
      <c r="A1814" t="s">
        <v>5282</v>
      </c>
      <c r="B1814" t="s">
        <v>5282</v>
      </c>
      <c r="C1814" t="b">
        <v>0</v>
      </c>
      <c r="D1814" t="s">
        <v>7257</v>
      </c>
      <c r="E1814" t="s">
        <v>5283</v>
      </c>
      <c r="F1814" t="s">
        <v>5283</v>
      </c>
      <c r="G1814" t="s">
        <v>7303</v>
      </c>
      <c r="H1814" t="s">
        <v>447</v>
      </c>
      <c r="I1814" t="s">
        <v>447</v>
      </c>
      <c r="J1814" t="s">
        <v>447</v>
      </c>
      <c r="K1814" t="s">
        <v>71</v>
      </c>
      <c r="L1814" t="s">
        <v>71</v>
      </c>
      <c r="M1814">
        <f>IF(UPPER(TRIM(Table2[[#This Row],[Status_Clean]]))="CONVERTED",1,0)</f>
        <v>0</v>
      </c>
      <c r="N1814">
        <f>IF(ISNUMBER(MATCH(UPPER(TRIM(Table2[[#This Row],[Status_Clean]])),{"CONTACTED","QUALIFIED","CONVERTED"},0)),1,0)</f>
        <v>1</v>
      </c>
      <c r="O1814" cm="1">
        <f t="array" ref="O1814">_xlfn.SWITCH(UPPER(TRIM(Table2[[#This Row],[Status_Clean]])),"NEW",1,"CONTACTED",2,"QUALIFIED",3,"CONVERTED",4,"LOST",5,99)</f>
        <v>3</v>
      </c>
      <c r="P1814">
        <v>45487</v>
      </c>
      <c r="Q1814" t="s">
        <v>8060</v>
      </c>
      <c r="R1814" t="s">
        <v>8060</v>
      </c>
      <c r="S1814">
        <v>45487</v>
      </c>
      <c r="T1814" t="s">
        <v>7261</v>
      </c>
      <c r="U1814">
        <v>45487</v>
      </c>
      <c r="V1814" t="s">
        <v>7305</v>
      </c>
      <c r="W1814" t="s">
        <v>7271</v>
      </c>
      <c r="X1814" t="s">
        <v>7288</v>
      </c>
      <c r="Y1814" t="s">
        <v>7293</v>
      </c>
      <c r="Z1814">
        <v>53</v>
      </c>
      <c r="AA1814">
        <v>53</v>
      </c>
      <c r="AB1814" t="str" cm="1">
        <f t="array" ref="AB1814">_xlfn.LET(_xlpm.x,IFERROR(VALUE(Table2[[#This Row],[Response_Time_Hours]]),""),IF(_xlpm.x="","CHECK",_xlfn.IFS(_xlpm.x&lt;=1,"Immediate",_xlpm.x&lt;=6,"Fast",_xlpm.x&lt;=24,"Moderate",_xlpm.x&gt;24,"Delayed")))</f>
        <v>Delayed</v>
      </c>
      <c r="AC1814">
        <v>26</v>
      </c>
      <c r="AD1814" t="str" cm="1">
        <f t="array" ref="AD1814">IF(Table2[[#This Row],[Interaction_Count_Final]]="","N/A",_xlfn.IFS(Table2[[#This Row],[Interaction_Count_Final]]&lt;=2,"Low",Table2[[#This Row],[Interaction_Count_Final]]&lt;=5,"Medium",Table2[[#This Row],[Interaction_Count_Final]]&gt;=6,"High",TRUE,"CHECK"))</f>
        <v>High</v>
      </c>
      <c r="AE1814" t="s">
        <v>7266</v>
      </c>
      <c r="AF1814" t="b">
        <v>1</v>
      </c>
      <c r="AG1814" t="b">
        <v>1</v>
      </c>
      <c r="AH1814">
        <v>2232</v>
      </c>
      <c r="AI1814">
        <v>45487</v>
      </c>
      <c r="AJ1814" t="b">
        <v>1</v>
      </c>
      <c r="AK1814" t="e" cm="1">
        <f t="array" ref="AK1814">_xlfn.LET(
  _xlpm.txt,TRIM(Raw_Data!F1814),
  _xlpm.norm,SUBSTITUTE(SUBSTITUTE(_xlpm.txt,"-","/"),".","/"),
  _xlpm.p,_xlfn.TEXTSPLIT(_xlpm.norm,"/"),
  _xlpm.a,VALUE(INDEX(_xlpm.p,1)),
  _xlpm.b,VALUE(INDEX(_xlpm.p,2)),
  IF(AND(_xlpm.a&lt;=12,_xlpm.b&lt;=12),"REVIEW_AMBIGUOUS","OK")
)</f>
        <v>#REF!</v>
      </c>
    </row>
    <row r="1815" spans="1:37">
      <c r="A1815" t="s">
        <v>5284</v>
      </c>
      <c r="B1815" t="s">
        <v>5284</v>
      </c>
      <c r="C1815" t="b">
        <v>0</v>
      </c>
      <c r="D1815" t="s">
        <v>7257</v>
      </c>
      <c r="E1815" t="s">
        <v>5285</v>
      </c>
      <c r="F1815" t="s">
        <v>5285</v>
      </c>
      <c r="G1815" t="s">
        <v>7268</v>
      </c>
      <c r="H1815" t="s">
        <v>1035</v>
      </c>
      <c r="I1815" t="s">
        <v>1035</v>
      </c>
      <c r="J1815" t="s">
        <v>311</v>
      </c>
      <c r="K1815" t="s">
        <v>250</v>
      </c>
      <c r="L1815" t="s">
        <v>250</v>
      </c>
      <c r="M1815">
        <f>IF(UPPER(TRIM(Table2[[#This Row],[Status_Clean]]))="CONVERTED",1,0)</f>
        <v>1</v>
      </c>
      <c r="N1815">
        <f>IF(ISNUMBER(MATCH(UPPER(TRIM(Table2[[#This Row],[Status_Clean]])),{"CONTACTED","QUALIFIED","CONVERTED"},0)),1,0)</f>
        <v>1</v>
      </c>
      <c r="O1815" cm="1">
        <f t="array" ref="O1815">_xlfn.SWITCH(UPPER(TRIM(Table2[[#This Row],[Status_Clean]])),"NEW",1,"CONTACTED",2,"QUALIFIED",3,"CONVERTED",4,"LOST",5,99)</f>
        <v>4</v>
      </c>
      <c r="P1815" t="s">
        <v>5286</v>
      </c>
      <c r="Q1815" t="s">
        <v>5286</v>
      </c>
      <c r="R1815" t="s">
        <v>5286</v>
      </c>
      <c r="S1815">
        <v>45133</v>
      </c>
      <c r="T1815" t="s">
        <v>7261</v>
      </c>
      <c r="U1815">
        <v>45133</v>
      </c>
      <c r="V1815" t="s">
        <v>7305</v>
      </c>
      <c r="W1815" t="s">
        <v>7263</v>
      </c>
      <c r="X1815" t="s">
        <v>7288</v>
      </c>
      <c r="Y1815" t="s">
        <v>7272</v>
      </c>
      <c r="Z1815" t="s">
        <v>5287</v>
      </c>
      <c r="AA1815">
        <v>6.2</v>
      </c>
      <c r="AB1815" t="str" cm="1">
        <f t="array" ref="AB1815">_xlfn.LET(_xlpm.x,IFERROR(VALUE(Table2[[#This Row],[Response_Time_Hours]]),""),IF(_xlpm.x="","CHECK",_xlfn.IFS(_xlpm.x&lt;=1,"Immediate",_xlpm.x&lt;=6,"Fast",_xlpm.x&lt;=24,"Moderate",_xlpm.x&gt;24,"Delayed")))</f>
        <v>Moderate</v>
      </c>
      <c r="AC1815">
        <v>11</v>
      </c>
      <c r="AD1815" t="str" cm="1">
        <f t="array" ref="AD1815">IF(Table2[[#This Row],[Interaction_Count_Final]]="","N/A",_xlfn.IFS(Table2[[#This Row],[Interaction_Count_Final]]&lt;=2,"Low",Table2[[#This Row],[Interaction_Count_Final]]&lt;=5,"Medium",Table2[[#This Row],[Interaction_Count_Final]]&gt;=6,"High",TRUE,"CHECK"))</f>
        <v>High</v>
      </c>
      <c r="AE1815" t="s">
        <v>7266</v>
      </c>
      <c r="AF1815" t="b">
        <v>1</v>
      </c>
      <c r="AG1815" t="b">
        <v>1</v>
      </c>
      <c r="AH1815">
        <v>2233</v>
      </c>
      <c r="AI1815">
        <v>45133</v>
      </c>
      <c r="AJ1815" t="b">
        <v>1</v>
      </c>
      <c r="AK1815" t="str" cm="1">
        <f t="array" ref="AK1815">_xlfn.LET(
  _xlpm.txt,TRIM(Raw_Data!F1815),
  _xlpm.norm,SUBSTITUTE(SUBSTITUTE(_xlpm.txt,"-","/"),".","/"),
  _xlpm.p,_xlfn.TEXTSPLIT(_xlpm.norm,"/"),
  _xlpm.a,VALUE(INDEX(_xlpm.p,1)),
  _xlpm.b,VALUE(INDEX(_xlpm.p,2)),
  IF(AND(_xlpm.a&lt;=12,_xlpm.b&lt;=12),"REVIEW_AMBIGUOUS","OK")
)</f>
        <v>OK</v>
      </c>
    </row>
    <row r="1816" spans="1:37">
      <c r="A1816" t="s">
        <v>5288</v>
      </c>
      <c r="B1816" t="s">
        <v>5288</v>
      </c>
      <c r="C1816" t="b">
        <v>0</v>
      </c>
      <c r="D1816" t="s">
        <v>7257</v>
      </c>
      <c r="E1816" t="s">
        <v>5289</v>
      </c>
      <c r="F1816" t="s">
        <v>5289</v>
      </c>
      <c r="G1816" t="s">
        <v>7280</v>
      </c>
      <c r="H1816" t="s">
        <v>363</v>
      </c>
      <c r="I1816" t="s">
        <v>363</v>
      </c>
      <c r="J1816" t="s">
        <v>363</v>
      </c>
      <c r="K1816" t="s">
        <v>71</v>
      </c>
      <c r="L1816" t="s">
        <v>71</v>
      </c>
      <c r="M1816">
        <f>IF(UPPER(TRIM(Table2[[#This Row],[Status_Clean]]))="CONVERTED",1,0)</f>
        <v>0</v>
      </c>
      <c r="N1816">
        <f>IF(ISNUMBER(MATCH(UPPER(TRIM(Table2[[#This Row],[Status_Clean]])),{"CONTACTED","QUALIFIED","CONVERTED"},0)),1,0)</f>
        <v>1</v>
      </c>
      <c r="O1816" cm="1">
        <f t="array" ref="O1816">_xlfn.SWITCH(UPPER(TRIM(Table2[[#This Row],[Status_Clean]])),"NEW",1,"CONTACTED",2,"QUALIFIED",3,"CONVERTED",4,"LOST",5,99)</f>
        <v>3</v>
      </c>
      <c r="P1816">
        <v>45001</v>
      </c>
      <c r="Q1816" t="s">
        <v>7638</v>
      </c>
      <c r="R1816" t="s">
        <v>7638</v>
      </c>
      <c r="S1816">
        <v>45001</v>
      </c>
      <c r="T1816" t="s">
        <v>7261</v>
      </c>
      <c r="U1816">
        <v>45001</v>
      </c>
      <c r="V1816" t="s">
        <v>7295</v>
      </c>
      <c r="W1816" t="s">
        <v>7263</v>
      </c>
      <c r="X1816" t="s">
        <v>7284</v>
      </c>
      <c r="Y1816" t="s">
        <v>7285</v>
      </c>
      <c r="Z1816">
        <v>19.2</v>
      </c>
      <c r="AA1816">
        <v>19.2</v>
      </c>
      <c r="AB1816" t="str" cm="1">
        <f t="array" ref="AB1816">_xlfn.LET(_xlpm.x,IFERROR(VALUE(Table2[[#This Row],[Response_Time_Hours]]),""),IF(_xlpm.x="","CHECK",_xlfn.IFS(_xlpm.x&lt;=1,"Immediate",_xlpm.x&lt;=6,"Fast",_xlpm.x&lt;=24,"Moderate",_xlpm.x&gt;24,"Delayed")))</f>
        <v>Moderate</v>
      </c>
      <c r="AC1816">
        <v>26</v>
      </c>
      <c r="AD1816" t="str" cm="1">
        <f t="array" ref="AD1816">IF(Table2[[#This Row],[Interaction_Count_Final]]="","N/A",_xlfn.IFS(Table2[[#This Row],[Interaction_Count_Final]]&lt;=2,"Low",Table2[[#This Row],[Interaction_Count_Final]]&lt;=5,"Medium",Table2[[#This Row],[Interaction_Count_Final]]&gt;=6,"High",TRUE,"CHECK"))</f>
        <v>High</v>
      </c>
      <c r="AE1816" t="s">
        <v>7289</v>
      </c>
      <c r="AF1816" t="b">
        <v>1</v>
      </c>
      <c r="AG1816" t="b">
        <v>1</v>
      </c>
      <c r="AH1816">
        <v>2234</v>
      </c>
      <c r="AI1816">
        <v>45001</v>
      </c>
      <c r="AJ1816" t="b">
        <v>1</v>
      </c>
      <c r="AK1816" t="e" cm="1">
        <f t="array" ref="AK1816">_xlfn.LET(
  _xlpm.txt,TRIM(Raw_Data!F1816),
  _xlpm.norm,SUBSTITUTE(SUBSTITUTE(_xlpm.txt,"-","/"),".","/"),
  _xlpm.p,_xlfn.TEXTSPLIT(_xlpm.norm,"/"),
  _xlpm.a,VALUE(INDEX(_xlpm.p,1)),
  _xlpm.b,VALUE(INDEX(_xlpm.p,2)),
  IF(AND(_xlpm.a&lt;=12,_xlpm.b&lt;=12),"REVIEW_AMBIGUOUS","OK")
)</f>
        <v>#REF!</v>
      </c>
    </row>
    <row r="1817" spans="1:37">
      <c r="A1817" t="s">
        <v>5290</v>
      </c>
      <c r="B1817" t="s">
        <v>5290</v>
      </c>
      <c r="C1817" t="b">
        <v>0</v>
      </c>
      <c r="D1817" t="s">
        <v>7257</v>
      </c>
      <c r="E1817" t="s">
        <v>8536</v>
      </c>
      <c r="F1817" t="s">
        <v>8536</v>
      </c>
      <c r="G1817" t="s">
        <v>7303</v>
      </c>
      <c r="H1817" t="s">
        <v>106</v>
      </c>
      <c r="I1817" t="s">
        <v>106</v>
      </c>
      <c r="J1817" t="s">
        <v>106</v>
      </c>
      <c r="K1817" t="s">
        <v>7281</v>
      </c>
      <c r="L1817" t="s">
        <v>125</v>
      </c>
      <c r="M1817">
        <f>IF(UPPER(TRIM(Table2[[#This Row],[Status_Clean]]))="CONVERTED",1,0)</f>
        <v>0</v>
      </c>
      <c r="N1817">
        <f>IF(ISNUMBER(MATCH(UPPER(TRIM(Table2[[#This Row],[Status_Clean]])),{"CONTACTED","QUALIFIED","CONVERTED"},0)),1,0)</f>
        <v>1</v>
      </c>
      <c r="O1817" cm="1">
        <f t="array" ref="O1817">_xlfn.SWITCH(UPPER(TRIM(Table2[[#This Row],[Status_Clean]])),"NEW",1,"CONTACTED",2,"QUALIFIED",3,"CONVERTED",4,"LOST",5,99)</f>
        <v>2</v>
      </c>
      <c r="P1817">
        <v>45416</v>
      </c>
      <c r="Q1817" t="s">
        <v>7617</v>
      </c>
      <c r="R1817" t="s">
        <v>7617</v>
      </c>
      <c r="S1817">
        <v>45416</v>
      </c>
      <c r="T1817" t="s">
        <v>7261</v>
      </c>
      <c r="U1817">
        <v>45416</v>
      </c>
      <c r="V1817" t="s">
        <v>7314</v>
      </c>
      <c r="W1817" t="s">
        <v>7271</v>
      </c>
      <c r="X1817" t="s">
        <v>7277</v>
      </c>
      <c r="Y1817" t="s">
        <v>7278</v>
      </c>
      <c r="Z1817" t="s">
        <v>5292</v>
      </c>
      <c r="AA1817">
        <v>8.6999999999999993</v>
      </c>
      <c r="AB1817" t="str" cm="1">
        <f t="array" ref="AB1817">_xlfn.LET(_xlpm.x,IFERROR(VALUE(Table2[[#This Row],[Response_Time_Hours]]),""),IF(_xlpm.x="","CHECK",_xlfn.IFS(_xlpm.x&lt;=1,"Immediate",_xlpm.x&lt;=6,"Fast",_xlpm.x&lt;=24,"Moderate",_xlpm.x&gt;24,"Delayed")))</f>
        <v>Moderate</v>
      </c>
      <c r="AC1817">
        <v>38</v>
      </c>
      <c r="AD1817" t="str" cm="1">
        <f t="array" ref="AD1817">IF(Table2[[#This Row],[Interaction_Count_Final]]="","N/A",_xlfn.IFS(Table2[[#This Row],[Interaction_Count_Final]]&lt;=2,"Low",Table2[[#This Row],[Interaction_Count_Final]]&lt;=5,"Medium",Table2[[#This Row],[Interaction_Count_Final]]&gt;=6,"High",TRUE,"CHECK"))</f>
        <v>High</v>
      </c>
      <c r="AE1817" t="s">
        <v>7266</v>
      </c>
      <c r="AF1817" t="b">
        <v>1</v>
      </c>
      <c r="AG1817" t="b">
        <v>1</v>
      </c>
      <c r="AH1817">
        <v>2235</v>
      </c>
      <c r="AI1817">
        <v>45416</v>
      </c>
      <c r="AJ1817" t="b">
        <v>1</v>
      </c>
      <c r="AK1817" t="e" cm="1">
        <f t="array" ref="AK1817">_xlfn.LET(
  _xlpm.txt,TRIM(Raw_Data!F1817),
  _xlpm.norm,SUBSTITUTE(SUBSTITUTE(_xlpm.txt,"-","/"),".","/"),
  _xlpm.p,_xlfn.TEXTSPLIT(_xlpm.norm,"/"),
  _xlpm.a,VALUE(INDEX(_xlpm.p,1)),
  _xlpm.b,VALUE(INDEX(_xlpm.p,2)),
  IF(AND(_xlpm.a&lt;=12,_xlpm.b&lt;=12),"REVIEW_AMBIGUOUS","OK")
)</f>
        <v>#REF!</v>
      </c>
    </row>
    <row r="1818" spans="1:37">
      <c r="A1818" t="s">
        <v>5293</v>
      </c>
      <c r="B1818" t="s">
        <v>5293</v>
      </c>
      <c r="C1818" t="b">
        <v>1</v>
      </c>
      <c r="D1818" t="s">
        <v>7257</v>
      </c>
      <c r="E1818" t="s">
        <v>8537</v>
      </c>
      <c r="F1818" t="s">
        <v>8537</v>
      </c>
      <c r="G1818" t="s">
        <v>7268</v>
      </c>
      <c r="H1818" t="s">
        <v>311</v>
      </c>
      <c r="I1818" t="s">
        <v>311</v>
      </c>
      <c r="J1818" t="s">
        <v>311</v>
      </c>
      <c r="K1818" t="s">
        <v>7259</v>
      </c>
      <c r="L1818" t="s">
        <v>193</v>
      </c>
      <c r="M1818">
        <f>IF(UPPER(TRIM(Table2[[#This Row],[Status_Clean]]))="CONVERTED",1,0)</f>
        <v>0</v>
      </c>
      <c r="N1818">
        <f>IF(ISNUMBER(MATCH(UPPER(TRIM(Table2[[#This Row],[Status_Clean]])),{"CONTACTED","QUALIFIED","CONVERTED"},0)),1,0)</f>
        <v>0</v>
      </c>
      <c r="O1818" cm="1">
        <f t="array" ref="O1818">_xlfn.SWITCH(UPPER(TRIM(Table2[[#This Row],[Status_Clean]])),"NEW",1,"CONTACTED",2,"QUALIFIED",3,"CONVERTED",4,"LOST",5,99)</f>
        <v>1</v>
      </c>
      <c r="P1818">
        <v>45356</v>
      </c>
      <c r="Q1818" t="s">
        <v>7626</v>
      </c>
      <c r="R1818" t="s">
        <v>7626</v>
      </c>
      <c r="S1818">
        <v>45356</v>
      </c>
      <c r="T1818" t="s">
        <v>7261</v>
      </c>
      <c r="U1818">
        <v>45356</v>
      </c>
      <c r="V1818" t="s">
        <v>7295</v>
      </c>
      <c r="W1818" t="s">
        <v>7271</v>
      </c>
      <c r="X1818" t="s">
        <v>7284</v>
      </c>
      <c r="Y1818" t="s">
        <v>7265</v>
      </c>
      <c r="Z1818" t="s">
        <v>144</v>
      </c>
      <c r="AA1818">
        <v>57.599999999999994</v>
      </c>
      <c r="AB1818" t="str" cm="1">
        <f t="array" ref="AB1818">_xlfn.LET(_xlpm.x,IFERROR(VALUE(Table2[[#This Row],[Response_Time_Hours]]),""),IF(_xlpm.x="","CHECK",_xlfn.IFS(_xlpm.x&lt;=1,"Immediate",_xlpm.x&lt;=6,"Fast",_xlpm.x&lt;=24,"Moderate",_xlpm.x&gt;24,"Delayed")))</f>
        <v>Delayed</v>
      </c>
      <c r="AC1818">
        <v>1</v>
      </c>
      <c r="AD1818" t="str" cm="1">
        <f t="array" ref="AD1818">IF(Table2[[#This Row],[Interaction_Count_Final]]="","N/A",_xlfn.IFS(Table2[[#This Row],[Interaction_Count_Final]]&lt;=2,"Low",Table2[[#This Row],[Interaction_Count_Final]]&lt;=5,"Medium",Table2[[#This Row],[Interaction_Count_Final]]&gt;=6,"High",TRUE,"CHECK"))</f>
        <v>Low</v>
      </c>
      <c r="AE1818" t="s">
        <v>7273</v>
      </c>
      <c r="AF1818" t="b">
        <v>1</v>
      </c>
      <c r="AG1818" t="b">
        <v>1</v>
      </c>
      <c r="AH1818">
        <v>2236</v>
      </c>
      <c r="AI1818">
        <v>45356</v>
      </c>
      <c r="AJ1818" t="b">
        <v>1</v>
      </c>
      <c r="AK1818" t="e" cm="1">
        <f t="array" ref="AK1818">_xlfn.LET(
  _xlpm.txt,TRIM(Raw_Data!F1818),
  _xlpm.norm,SUBSTITUTE(SUBSTITUTE(_xlpm.txt,"-","/"),".","/"),
  _xlpm.p,_xlfn.TEXTSPLIT(_xlpm.norm,"/"),
  _xlpm.a,VALUE(INDEX(_xlpm.p,1)),
  _xlpm.b,VALUE(INDEX(_xlpm.p,2)),
  IF(AND(_xlpm.a&lt;=12,_xlpm.b&lt;=12),"REVIEW_AMBIGUOUS","OK")
)</f>
        <v>#REF!</v>
      </c>
    </row>
    <row r="1819" spans="1:37">
      <c r="A1819" t="s">
        <v>5295</v>
      </c>
      <c r="B1819" t="s">
        <v>5295</v>
      </c>
      <c r="C1819" t="b">
        <v>0</v>
      </c>
      <c r="D1819" t="s">
        <v>7257</v>
      </c>
      <c r="E1819" t="s">
        <v>5296</v>
      </c>
      <c r="F1819" t="s">
        <v>5296</v>
      </c>
      <c r="G1819" t="s">
        <v>7268</v>
      </c>
      <c r="H1819" t="s">
        <v>454</v>
      </c>
      <c r="I1819" t="s">
        <v>454</v>
      </c>
      <c r="J1819" t="s">
        <v>7308</v>
      </c>
      <c r="K1819" t="s">
        <v>125</v>
      </c>
      <c r="L1819" t="s">
        <v>125</v>
      </c>
      <c r="M1819">
        <f>IF(UPPER(TRIM(Table2[[#This Row],[Status_Clean]]))="CONVERTED",1,0)</f>
        <v>0</v>
      </c>
      <c r="N1819">
        <f>IF(ISNUMBER(MATCH(UPPER(TRIM(Table2[[#This Row],[Status_Clean]])),{"CONTACTED","QUALIFIED","CONVERTED"},0)),1,0)</f>
        <v>1</v>
      </c>
      <c r="O1819" cm="1">
        <f t="array" ref="O1819">_xlfn.SWITCH(UPPER(TRIM(Table2[[#This Row],[Status_Clean]])),"NEW",1,"CONTACTED",2,"QUALIFIED",3,"CONVERTED",4,"LOST",5,99)</f>
        <v>2</v>
      </c>
      <c r="P1819">
        <v>45639</v>
      </c>
      <c r="Q1819" t="s">
        <v>7448</v>
      </c>
      <c r="R1819" t="s">
        <v>7448</v>
      </c>
      <c r="S1819">
        <v>45639</v>
      </c>
      <c r="T1819" t="s">
        <v>7261</v>
      </c>
      <c r="U1819">
        <v>45639</v>
      </c>
      <c r="V1819" t="s">
        <v>7262</v>
      </c>
      <c r="W1819" t="s">
        <v>7271</v>
      </c>
      <c r="X1819" t="s">
        <v>7264</v>
      </c>
      <c r="Y1819" t="s">
        <v>7312</v>
      </c>
      <c r="Z1819" t="s">
        <v>637</v>
      </c>
      <c r="AA1819">
        <v>7.1999999999999993</v>
      </c>
      <c r="AB1819" t="str" cm="1">
        <f t="array" ref="AB1819">_xlfn.LET(_xlpm.x,IFERROR(VALUE(Table2[[#This Row],[Response_Time_Hours]]),""),IF(_xlpm.x="","CHECK",_xlfn.IFS(_xlpm.x&lt;=1,"Immediate",_xlpm.x&lt;=6,"Fast",_xlpm.x&lt;=24,"Moderate",_xlpm.x&gt;24,"Delayed")))</f>
        <v>Moderate</v>
      </c>
      <c r="AC1819">
        <v>41</v>
      </c>
      <c r="AD1819" t="str" cm="1">
        <f t="array" ref="AD1819">IF(Table2[[#This Row],[Interaction_Count_Final]]="","N/A",_xlfn.IFS(Table2[[#This Row],[Interaction_Count_Final]]&lt;=2,"Low",Table2[[#This Row],[Interaction_Count_Final]]&lt;=5,"Medium",Table2[[#This Row],[Interaction_Count_Final]]&gt;=6,"High",TRUE,"CHECK"))</f>
        <v>High</v>
      </c>
      <c r="AE1819" t="s">
        <v>7266</v>
      </c>
      <c r="AF1819" t="b">
        <v>1</v>
      </c>
      <c r="AG1819" t="b">
        <v>1</v>
      </c>
      <c r="AH1819">
        <v>2237</v>
      </c>
      <c r="AI1819">
        <v>45639</v>
      </c>
      <c r="AJ1819" t="b">
        <v>1</v>
      </c>
      <c r="AK1819" t="e" cm="1">
        <f t="array" ref="AK1819">_xlfn.LET(
  _xlpm.txt,TRIM(Raw_Data!F1819),
  _xlpm.norm,SUBSTITUTE(SUBSTITUTE(_xlpm.txt,"-","/"),".","/"),
  _xlpm.p,_xlfn.TEXTSPLIT(_xlpm.norm,"/"),
  _xlpm.a,VALUE(INDEX(_xlpm.p,1)),
  _xlpm.b,VALUE(INDEX(_xlpm.p,2)),
  IF(AND(_xlpm.a&lt;=12,_xlpm.b&lt;=12),"REVIEW_AMBIGUOUS","OK")
)</f>
        <v>#REF!</v>
      </c>
    </row>
    <row r="1820" spans="1:37">
      <c r="A1820" t="s">
        <v>5297</v>
      </c>
      <c r="B1820" t="s">
        <v>5297</v>
      </c>
      <c r="C1820" t="b">
        <v>0</v>
      </c>
      <c r="D1820" t="s">
        <v>7257</v>
      </c>
      <c r="E1820" t="s">
        <v>5298</v>
      </c>
      <c r="F1820" t="s">
        <v>5298</v>
      </c>
      <c r="G1820" t="s">
        <v>7258</v>
      </c>
      <c r="H1820" t="s">
        <v>806</v>
      </c>
      <c r="I1820" t="s">
        <v>806</v>
      </c>
      <c r="J1820" t="s">
        <v>69</v>
      </c>
      <c r="K1820" t="s">
        <v>7281</v>
      </c>
      <c r="L1820" t="s">
        <v>125</v>
      </c>
      <c r="M1820">
        <f>IF(UPPER(TRIM(Table2[[#This Row],[Status_Clean]]))="CONVERTED",1,0)</f>
        <v>0</v>
      </c>
      <c r="N1820">
        <f>IF(ISNUMBER(MATCH(UPPER(TRIM(Table2[[#This Row],[Status_Clean]])),{"CONTACTED","QUALIFIED","CONVERTED"},0)),1,0)</f>
        <v>1</v>
      </c>
      <c r="O1820" cm="1">
        <f t="array" ref="O1820">_xlfn.SWITCH(UPPER(TRIM(Table2[[#This Row],[Status_Clean]])),"NEW",1,"CONTACTED",2,"QUALIFIED",3,"CONVERTED",4,"LOST",5,99)</f>
        <v>2</v>
      </c>
      <c r="P1820" t="s">
        <v>5299</v>
      </c>
      <c r="Q1820" t="s">
        <v>8538</v>
      </c>
      <c r="R1820" t="s">
        <v>8538</v>
      </c>
      <c r="S1820">
        <v>45306</v>
      </c>
      <c r="T1820" t="s">
        <v>7261</v>
      </c>
      <c r="U1820">
        <v>45306</v>
      </c>
      <c r="V1820" t="s">
        <v>7317</v>
      </c>
      <c r="W1820" t="s">
        <v>7271</v>
      </c>
      <c r="X1820" t="s">
        <v>7284</v>
      </c>
      <c r="Y1820" t="s">
        <v>7298</v>
      </c>
      <c r="Z1820" t="s">
        <v>5300</v>
      </c>
      <c r="AA1820">
        <v>14.1</v>
      </c>
      <c r="AB1820" t="str" cm="1">
        <f t="array" ref="AB1820">_xlfn.LET(_xlpm.x,IFERROR(VALUE(Table2[[#This Row],[Response_Time_Hours]]),""),IF(_xlpm.x="","CHECK",_xlfn.IFS(_xlpm.x&lt;=1,"Immediate",_xlpm.x&lt;=6,"Fast",_xlpm.x&lt;=24,"Moderate",_xlpm.x&gt;24,"Delayed")))</f>
        <v>Moderate</v>
      </c>
      <c r="AC1820">
        <v>39</v>
      </c>
      <c r="AD1820" t="str" cm="1">
        <f t="array" ref="AD1820">IF(Table2[[#This Row],[Interaction_Count_Final]]="","N/A",_xlfn.IFS(Table2[[#This Row],[Interaction_Count_Final]]&lt;=2,"Low",Table2[[#This Row],[Interaction_Count_Final]]&lt;=5,"Medium",Table2[[#This Row],[Interaction_Count_Final]]&gt;=6,"High",TRUE,"CHECK"))</f>
        <v>High</v>
      </c>
      <c r="AE1820" t="s">
        <v>7266</v>
      </c>
      <c r="AF1820" t="b">
        <v>1</v>
      </c>
      <c r="AG1820" t="b">
        <v>1</v>
      </c>
      <c r="AH1820">
        <v>2238</v>
      </c>
      <c r="AI1820">
        <v>45306</v>
      </c>
      <c r="AJ1820" t="b">
        <v>1</v>
      </c>
      <c r="AK1820" t="str" cm="1">
        <f t="array" ref="AK1820">_xlfn.LET(
  _xlpm.txt,TRIM(Raw_Data!F1820),
  _xlpm.norm,SUBSTITUTE(SUBSTITUTE(_xlpm.txt,"-","/"),".","/"),
  _xlpm.p,_xlfn.TEXTSPLIT(_xlpm.norm,"/"),
  _xlpm.a,VALUE(INDEX(_xlpm.p,1)),
  _xlpm.b,VALUE(INDEX(_xlpm.p,2)),
  IF(AND(_xlpm.a&lt;=12,_xlpm.b&lt;=12),"REVIEW_AMBIGUOUS","OK")
)</f>
        <v>OK</v>
      </c>
    </row>
    <row r="1821" spans="1:37">
      <c r="A1821" t="s">
        <v>5301</v>
      </c>
      <c r="B1821" t="s">
        <v>5301</v>
      </c>
      <c r="C1821" t="b">
        <v>0</v>
      </c>
      <c r="D1821" t="s">
        <v>7257</v>
      </c>
      <c r="E1821" t="s">
        <v>5302</v>
      </c>
      <c r="F1821" t="s">
        <v>5302</v>
      </c>
      <c r="G1821" t="s">
        <v>7280</v>
      </c>
      <c r="H1821" t="s">
        <v>106</v>
      </c>
      <c r="I1821" t="s">
        <v>106</v>
      </c>
      <c r="J1821" t="s">
        <v>106</v>
      </c>
      <c r="K1821" t="s">
        <v>173</v>
      </c>
      <c r="L1821" t="s">
        <v>173</v>
      </c>
      <c r="M1821">
        <f>IF(UPPER(TRIM(Table2[[#This Row],[Status_Clean]]))="CONVERTED",1,0)</f>
        <v>0</v>
      </c>
      <c r="N1821">
        <f>IF(ISNUMBER(MATCH(UPPER(TRIM(Table2[[#This Row],[Status_Clean]])),{"CONTACTED","QUALIFIED","CONVERTED"},0)),1,0)</f>
        <v>0</v>
      </c>
      <c r="O1821" cm="1">
        <f t="array" ref="O1821">_xlfn.SWITCH(UPPER(TRIM(Table2[[#This Row],[Status_Clean]])),"NEW",1,"CONTACTED",2,"QUALIFIED",3,"CONVERTED",4,"LOST",5,99)</f>
        <v>5</v>
      </c>
      <c r="P1821">
        <v>44967</v>
      </c>
      <c r="Q1821" t="s">
        <v>8099</v>
      </c>
      <c r="R1821" t="s">
        <v>8099</v>
      </c>
      <c r="S1821">
        <v>44967</v>
      </c>
      <c r="T1821" t="s">
        <v>7261</v>
      </c>
      <c r="U1821">
        <v>44967</v>
      </c>
      <c r="V1821" t="s">
        <v>7283</v>
      </c>
      <c r="W1821" t="s">
        <v>7263</v>
      </c>
      <c r="X1821" t="s">
        <v>7284</v>
      </c>
      <c r="Y1821" t="s">
        <v>7312</v>
      </c>
      <c r="Z1821" t="s">
        <v>5303</v>
      </c>
      <c r="AA1821">
        <v>24.4</v>
      </c>
      <c r="AB1821" t="str" cm="1">
        <f t="array" ref="AB1821">_xlfn.LET(_xlpm.x,IFERROR(VALUE(Table2[[#This Row],[Response_Time_Hours]]),""),IF(_xlpm.x="","CHECK",_xlfn.IFS(_xlpm.x&lt;=1,"Immediate",_xlpm.x&lt;=6,"Fast",_xlpm.x&lt;=24,"Moderate",_xlpm.x&gt;24,"Delayed")))</f>
        <v>Delayed</v>
      </c>
      <c r="AC1821">
        <v>2</v>
      </c>
      <c r="AD1821" t="str" cm="1">
        <f t="array" ref="AD1821">IF(Table2[[#This Row],[Interaction_Count_Final]]="","N/A",_xlfn.IFS(Table2[[#This Row],[Interaction_Count_Final]]&lt;=2,"Low",Table2[[#This Row],[Interaction_Count_Final]]&lt;=5,"Medium",Table2[[#This Row],[Interaction_Count_Final]]&gt;=6,"High",TRUE,"CHECK"))</f>
        <v>Low</v>
      </c>
      <c r="AE1821" t="s">
        <v>7266</v>
      </c>
      <c r="AF1821" t="b">
        <v>1</v>
      </c>
      <c r="AG1821" t="b">
        <v>1</v>
      </c>
      <c r="AH1821">
        <v>2239</v>
      </c>
      <c r="AI1821">
        <v>44967</v>
      </c>
      <c r="AJ1821" t="b">
        <v>1</v>
      </c>
      <c r="AK1821" t="e" cm="1">
        <f t="array" ref="AK1821">_xlfn.LET(
  _xlpm.txt,TRIM(Raw_Data!F1821),
  _xlpm.norm,SUBSTITUTE(SUBSTITUTE(_xlpm.txt,"-","/"),".","/"),
  _xlpm.p,_xlfn.TEXTSPLIT(_xlpm.norm,"/"),
  _xlpm.a,VALUE(INDEX(_xlpm.p,1)),
  _xlpm.b,VALUE(INDEX(_xlpm.p,2)),
  IF(AND(_xlpm.a&lt;=12,_xlpm.b&lt;=12),"REVIEW_AMBIGUOUS","OK")
)</f>
        <v>#REF!</v>
      </c>
    </row>
    <row r="1822" spans="1:37">
      <c r="A1822" t="s">
        <v>5304</v>
      </c>
      <c r="B1822" t="s">
        <v>5304</v>
      </c>
      <c r="C1822" t="b">
        <v>0</v>
      </c>
      <c r="D1822" t="s">
        <v>7257</v>
      </c>
      <c r="E1822" t="s">
        <v>5305</v>
      </c>
      <c r="F1822" t="s">
        <v>5305</v>
      </c>
      <c r="G1822" t="s">
        <v>7268</v>
      </c>
      <c r="H1822" t="s">
        <v>363</v>
      </c>
      <c r="I1822" t="s">
        <v>363</v>
      </c>
      <c r="J1822" t="s">
        <v>363</v>
      </c>
      <c r="K1822" t="s">
        <v>250</v>
      </c>
      <c r="L1822" t="s">
        <v>250</v>
      </c>
      <c r="M1822">
        <f>IF(UPPER(TRIM(Table2[[#This Row],[Status_Clean]]))="CONVERTED",1,0)</f>
        <v>1</v>
      </c>
      <c r="N1822">
        <f>IF(ISNUMBER(MATCH(UPPER(TRIM(Table2[[#This Row],[Status_Clean]])),{"CONTACTED","QUALIFIED","CONVERTED"},0)),1,0)</f>
        <v>1</v>
      </c>
      <c r="O1822" cm="1">
        <f t="array" ref="O1822">_xlfn.SWITCH(UPPER(TRIM(Table2[[#This Row],[Status_Clean]])),"NEW",1,"CONTACTED",2,"QUALIFIED",3,"CONVERTED",4,"LOST",5,99)</f>
        <v>4</v>
      </c>
      <c r="P1822">
        <v>45469</v>
      </c>
      <c r="Q1822" t="s">
        <v>8351</v>
      </c>
      <c r="R1822" t="s">
        <v>8351</v>
      </c>
      <c r="S1822">
        <v>45469</v>
      </c>
      <c r="T1822" t="s">
        <v>7261</v>
      </c>
      <c r="U1822">
        <v>45469</v>
      </c>
      <c r="V1822" t="s">
        <v>7276</v>
      </c>
      <c r="W1822" t="s">
        <v>7271</v>
      </c>
      <c r="X1822" t="s">
        <v>7277</v>
      </c>
      <c r="Y1822" t="s">
        <v>7272</v>
      </c>
      <c r="Z1822">
        <v>70.099999999999994</v>
      </c>
      <c r="AA1822">
        <v>70.099999999999994</v>
      </c>
      <c r="AB1822" t="str" cm="1">
        <f t="array" ref="AB1822">_xlfn.LET(_xlpm.x,IFERROR(VALUE(Table2[[#This Row],[Response_Time_Hours]]),""),IF(_xlpm.x="","CHECK",_xlfn.IFS(_xlpm.x&lt;=1,"Immediate",_xlpm.x&lt;=6,"Fast",_xlpm.x&lt;=24,"Moderate",_xlpm.x&gt;24,"Delayed")))</f>
        <v>Delayed</v>
      </c>
      <c r="AC1822">
        <v>16</v>
      </c>
      <c r="AD1822" t="str" cm="1">
        <f t="array" ref="AD1822">IF(Table2[[#This Row],[Interaction_Count_Final]]="","N/A",_xlfn.IFS(Table2[[#This Row],[Interaction_Count_Final]]&lt;=2,"Low",Table2[[#This Row],[Interaction_Count_Final]]&lt;=5,"Medium",Table2[[#This Row],[Interaction_Count_Final]]&gt;=6,"High",TRUE,"CHECK"))</f>
        <v>High</v>
      </c>
      <c r="AE1822" t="s">
        <v>7273</v>
      </c>
      <c r="AF1822" t="b">
        <v>1</v>
      </c>
      <c r="AG1822" t="b">
        <v>1</v>
      </c>
      <c r="AH1822">
        <v>2240</v>
      </c>
      <c r="AI1822">
        <v>45469</v>
      </c>
      <c r="AJ1822" t="b">
        <v>1</v>
      </c>
      <c r="AK1822" t="e" cm="1">
        <f t="array" ref="AK1822">_xlfn.LET(
  _xlpm.txt,TRIM(Raw_Data!F1822),
  _xlpm.norm,SUBSTITUTE(SUBSTITUTE(_xlpm.txt,"-","/"),".","/"),
  _xlpm.p,_xlfn.TEXTSPLIT(_xlpm.norm,"/"),
  _xlpm.a,VALUE(INDEX(_xlpm.p,1)),
  _xlpm.b,VALUE(INDEX(_xlpm.p,2)),
  IF(AND(_xlpm.a&lt;=12,_xlpm.b&lt;=12),"REVIEW_AMBIGUOUS","OK")
)</f>
        <v>#REF!</v>
      </c>
    </row>
    <row r="1823" spans="1:37">
      <c r="A1823" t="s">
        <v>5306</v>
      </c>
      <c r="B1823" t="s">
        <v>5306</v>
      </c>
      <c r="C1823" t="b">
        <v>0</v>
      </c>
      <c r="D1823" t="s">
        <v>7257</v>
      </c>
      <c r="E1823" t="s">
        <v>5307</v>
      </c>
      <c r="F1823" t="s">
        <v>5307</v>
      </c>
      <c r="G1823" t="s">
        <v>7268</v>
      </c>
      <c r="H1823" t="s">
        <v>585</v>
      </c>
      <c r="I1823" t="s">
        <v>585</v>
      </c>
      <c r="J1823" t="s">
        <v>222</v>
      </c>
      <c r="K1823" t="s">
        <v>71</v>
      </c>
      <c r="L1823" t="s">
        <v>71</v>
      </c>
      <c r="M1823">
        <f>IF(UPPER(TRIM(Table2[[#This Row],[Status_Clean]]))="CONVERTED",1,0)</f>
        <v>0</v>
      </c>
      <c r="N1823">
        <f>IF(ISNUMBER(MATCH(UPPER(TRIM(Table2[[#This Row],[Status_Clean]])),{"CONTACTED","QUALIFIED","CONVERTED"},0)),1,0)</f>
        <v>1</v>
      </c>
      <c r="O1823" cm="1">
        <f t="array" ref="O1823">_xlfn.SWITCH(UPPER(TRIM(Table2[[#This Row],[Status_Clean]])),"NEW",1,"CONTACTED",2,"QUALIFIED",3,"CONVERTED",4,"LOST",5,99)</f>
        <v>3</v>
      </c>
      <c r="P1823">
        <v>45368</v>
      </c>
      <c r="Q1823" t="s">
        <v>8108</v>
      </c>
      <c r="R1823" t="s">
        <v>8108</v>
      </c>
      <c r="S1823">
        <v>45368</v>
      </c>
      <c r="T1823" t="s">
        <v>7261</v>
      </c>
      <c r="U1823">
        <v>45368</v>
      </c>
      <c r="V1823" t="s">
        <v>7295</v>
      </c>
      <c r="W1823" t="s">
        <v>7271</v>
      </c>
      <c r="X1823" t="s">
        <v>7284</v>
      </c>
      <c r="Y1823" t="s">
        <v>7293</v>
      </c>
      <c r="Z1823" t="s">
        <v>857</v>
      </c>
      <c r="AA1823">
        <v>9.6000000000000014</v>
      </c>
      <c r="AB1823" t="str" cm="1">
        <f t="array" ref="AB1823">_xlfn.LET(_xlpm.x,IFERROR(VALUE(Table2[[#This Row],[Response_Time_Hours]]),""),IF(_xlpm.x="","CHECK",_xlfn.IFS(_xlpm.x&lt;=1,"Immediate",_xlpm.x&lt;=6,"Fast",_xlpm.x&lt;=24,"Moderate",_xlpm.x&gt;24,"Delayed")))</f>
        <v>Moderate</v>
      </c>
      <c r="AC1823">
        <v>28</v>
      </c>
      <c r="AD1823" t="str" cm="1">
        <f t="array" ref="AD1823">IF(Table2[[#This Row],[Interaction_Count_Final]]="","N/A",_xlfn.IFS(Table2[[#This Row],[Interaction_Count_Final]]&lt;=2,"Low",Table2[[#This Row],[Interaction_Count_Final]]&lt;=5,"Medium",Table2[[#This Row],[Interaction_Count_Final]]&gt;=6,"High",TRUE,"CHECK"))</f>
        <v>High</v>
      </c>
      <c r="AE1823" t="s">
        <v>7289</v>
      </c>
      <c r="AF1823" t="b">
        <v>1</v>
      </c>
      <c r="AG1823" t="b">
        <v>1</v>
      </c>
      <c r="AH1823">
        <v>2241</v>
      </c>
      <c r="AI1823">
        <v>45368</v>
      </c>
      <c r="AJ1823" t="b">
        <v>1</v>
      </c>
      <c r="AK1823" t="e" cm="1">
        <f t="array" ref="AK1823">_xlfn.LET(
  _xlpm.txt,TRIM(Raw_Data!F1823),
  _xlpm.norm,SUBSTITUTE(SUBSTITUTE(_xlpm.txt,"-","/"),".","/"),
  _xlpm.p,_xlfn.TEXTSPLIT(_xlpm.norm,"/"),
  _xlpm.a,VALUE(INDEX(_xlpm.p,1)),
  _xlpm.b,VALUE(INDEX(_xlpm.p,2)),
  IF(AND(_xlpm.a&lt;=12,_xlpm.b&lt;=12),"REVIEW_AMBIGUOUS","OK")
)</f>
        <v>#REF!</v>
      </c>
    </row>
    <row r="1824" spans="1:37">
      <c r="A1824" t="s">
        <v>5308</v>
      </c>
      <c r="B1824" t="s">
        <v>5308</v>
      </c>
      <c r="C1824" t="b">
        <v>1</v>
      </c>
      <c r="D1824" t="s">
        <v>7257</v>
      </c>
      <c r="E1824" t="s">
        <v>8539</v>
      </c>
      <c r="F1824" t="s">
        <v>8539</v>
      </c>
      <c r="G1824" t="s">
        <v>7303</v>
      </c>
      <c r="H1824" t="s">
        <v>101</v>
      </c>
      <c r="I1824" t="s">
        <v>101</v>
      </c>
      <c r="J1824" t="s">
        <v>101</v>
      </c>
      <c r="K1824" t="s">
        <v>7281</v>
      </c>
      <c r="L1824" t="s">
        <v>125</v>
      </c>
      <c r="M1824">
        <f>IF(UPPER(TRIM(Table2[[#This Row],[Status_Clean]]))="CONVERTED",1,0)</f>
        <v>0</v>
      </c>
      <c r="N1824">
        <f>IF(ISNUMBER(MATCH(UPPER(TRIM(Table2[[#This Row],[Status_Clean]])),{"CONTACTED","QUALIFIED","CONVERTED"},0)),1,0)</f>
        <v>1</v>
      </c>
      <c r="O1824" cm="1">
        <f t="array" ref="O1824">_xlfn.SWITCH(UPPER(TRIM(Table2[[#This Row],[Status_Clean]])),"NEW",1,"CONTACTED",2,"QUALIFIED",3,"CONVERTED",4,"LOST",5,99)</f>
        <v>2</v>
      </c>
      <c r="P1824">
        <v>45113</v>
      </c>
      <c r="Q1824" t="s">
        <v>7888</v>
      </c>
      <c r="R1824" t="s">
        <v>7888</v>
      </c>
      <c r="S1824">
        <v>45113</v>
      </c>
      <c r="T1824" t="s">
        <v>7261</v>
      </c>
      <c r="U1824">
        <v>45113</v>
      </c>
      <c r="V1824" t="s">
        <v>7305</v>
      </c>
      <c r="W1824" t="s">
        <v>7263</v>
      </c>
      <c r="X1824" t="s">
        <v>7288</v>
      </c>
      <c r="Y1824" t="s">
        <v>7285</v>
      </c>
      <c r="Z1824" t="s">
        <v>5310</v>
      </c>
      <c r="AA1824">
        <v>50</v>
      </c>
      <c r="AB1824" t="str" cm="1">
        <f t="array" ref="AB1824">_xlfn.LET(_xlpm.x,IFERROR(VALUE(Table2[[#This Row],[Response_Time_Hours]]),""),IF(_xlpm.x="","CHECK",_xlfn.IFS(_xlpm.x&lt;=1,"Immediate",_xlpm.x&lt;=6,"Fast",_xlpm.x&lt;=24,"Moderate",_xlpm.x&gt;24,"Delayed")))</f>
        <v>Delayed</v>
      </c>
      <c r="AC1824">
        <v>26</v>
      </c>
      <c r="AD1824" t="str" cm="1">
        <f t="array" ref="AD1824">IF(Table2[[#This Row],[Interaction_Count_Final]]="","N/A",_xlfn.IFS(Table2[[#This Row],[Interaction_Count_Final]]&lt;=2,"Low",Table2[[#This Row],[Interaction_Count_Final]]&lt;=5,"Medium",Table2[[#This Row],[Interaction_Count_Final]]&gt;=6,"High",TRUE,"CHECK"))</f>
        <v>High</v>
      </c>
      <c r="AE1824" t="s">
        <v>7266</v>
      </c>
      <c r="AF1824" t="b">
        <v>1</v>
      </c>
      <c r="AG1824" t="b">
        <v>1</v>
      </c>
      <c r="AH1824">
        <v>2242</v>
      </c>
      <c r="AI1824">
        <v>45113</v>
      </c>
      <c r="AJ1824" t="b">
        <v>1</v>
      </c>
      <c r="AK1824" t="e" cm="1">
        <f t="array" ref="AK1824">_xlfn.LET(
  _xlpm.txt,TRIM(Raw_Data!F1824),
  _xlpm.norm,SUBSTITUTE(SUBSTITUTE(_xlpm.txt,"-","/"),".","/"),
  _xlpm.p,_xlfn.TEXTSPLIT(_xlpm.norm,"/"),
  _xlpm.a,VALUE(INDEX(_xlpm.p,1)),
  _xlpm.b,VALUE(INDEX(_xlpm.p,2)),
  IF(AND(_xlpm.a&lt;=12,_xlpm.b&lt;=12),"REVIEW_AMBIGUOUS","OK")
)</f>
        <v>#REF!</v>
      </c>
    </row>
    <row r="1825" spans="1:37">
      <c r="A1825" t="s">
        <v>5311</v>
      </c>
      <c r="B1825" t="s">
        <v>5311</v>
      </c>
      <c r="C1825" t="b">
        <v>0</v>
      </c>
      <c r="D1825" t="s">
        <v>7257</v>
      </c>
      <c r="E1825" t="s">
        <v>5312</v>
      </c>
      <c r="F1825" t="s">
        <v>5312</v>
      </c>
      <c r="G1825" t="s">
        <v>7280</v>
      </c>
      <c r="H1825" t="s">
        <v>473</v>
      </c>
      <c r="I1825" t="s">
        <v>473</v>
      </c>
      <c r="J1825" t="s">
        <v>473</v>
      </c>
      <c r="K1825" t="s">
        <v>193</v>
      </c>
      <c r="L1825" t="s">
        <v>193</v>
      </c>
      <c r="M1825">
        <f>IF(UPPER(TRIM(Table2[[#This Row],[Status_Clean]]))="CONVERTED",1,0)</f>
        <v>0</v>
      </c>
      <c r="N1825">
        <f>IF(ISNUMBER(MATCH(UPPER(TRIM(Table2[[#This Row],[Status_Clean]])),{"CONTACTED","QUALIFIED","CONVERTED"},0)),1,0)</f>
        <v>0</v>
      </c>
      <c r="O1825" cm="1">
        <f t="array" ref="O1825">_xlfn.SWITCH(UPPER(TRIM(Table2[[#This Row],[Status_Clean]])),"NEW",1,"CONTACTED",2,"QUALIFIED",3,"CONVERTED",4,"LOST",5,99)</f>
        <v>1</v>
      </c>
      <c r="P1825">
        <v>45494</v>
      </c>
      <c r="Q1825" t="s">
        <v>7614</v>
      </c>
      <c r="R1825" t="s">
        <v>7614</v>
      </c>
      <c r="S1825">
        <v>45494</v>
      </c>
      <c r="T1825" t="s">
        <v>7261</v>
      </c>
      <c r="U1825">
        <v>45494</v>
      </c>
      <c r="V1825" t="s">
        <v>7305</v>
      </c>
      <c r="W1825" t="s">
        <v>7271</v>
      </c>
      <c r="X1825" t="s">
        <v>7288</v>
      </c>
      <c r="Y1825" t="s">
        <v>7293</v>
      </c>
      <c r="Z1825" t="s">
        <v>4423</v>
      </c>
      <c r="AA1825">
        <v>51.5</v>
      </c>
      <c r="AB1825" t="str" cm="1">
        <f t="array" ref="AB1825">_xlfn.LET(_xlpm.x,IFERROR(VALUE(Table2[[#This Row],[Response_Time_Hours]]),""),IF(_xlpm.x="","CHECK",_xlfn.IFS(_xlpm.x&lt;=1,"Immediate",_xlpm.x&lt;=6,"Fast",_xlpm.x&lt;=24,"Moderate",_xlpm.x&gt;24,"Delayed")))</f>
        <v>Delayed</v>
      </c>
      <c r="AC1825">
        <v>43</v>
      </c>
      <c r="AD1825" t="str" cm="1">
        <f t="array" ref="AD1825">IF(Table2[[#This Row],[Interaction_Count_Final]]="","N/A",_xlfn.IFS(Table2[[#This Row],[Interaction_Count_Final]]&lt;=2,"Low",Table2[[#This Row],[Interaction_Count_Final]]&lt;=5,"Medium",Table2[[#This Row],[Interaction_Count_Final]]&gt;=6,"High",TRUE,"CHECK"))</f>
        <v>High</v>
      </c>
      <c r="AE1825" t="s">
        <v>7266</v>
      </c>
      <c r="AF1825" t="b">
        <v>1</v>
      </c>
      <c r="AG1825" t="b">
        <v>1</v>
      </c>
      <c r="AH1825">
        <v>2243</v>
      </c>
      <c r="AI1825">
        <v>45494</v>
      </c>
      <c r="AJ1825" t="b">
        <v>1</v>
      </c>
      <c r="AK1825" t="e" cm="1">
        <f t="array" ref="AK1825">_xlfn.LET(
  _xlpm.txt,TRIM(Raw_Data!F1825),
  _xlpm.norm,SUBSTITUTE(SUBSTITUTE(_xlpm.txt,"-","/"),".","/"),
  _xlpm.p,_xlfn.TEXTSPLIT(_xlpm.norm,"/"),
  _xlpm.a,VALUE(INDEX(_xlpm.p,1)),
  _xlpm.b,VALUE(INDEX(_xlpm.p,2)),
  IF(AND(_xlpm.a&lt;=12,_xlpm.b&lt;=12),"REVIEW_AMBIGUOUS","OK")
)</f>
        <v>#REF!</v>
      </c>
    </row>
    <row r="1826" spans="1:37">
      <c r="A1826" t="s">
        <v>5313</v>
      </c>
      <c r="B1826" t="s">
        <v>5313</v>
      </c>
      <c r="C1826" t="b">
        <v>0</v>
      </c>
      <c r="D1826" t="s">
        <v>7257</v>
      </c>
      <c r="E1826" t="s">
        <v>5314</v>
      </c>
      <c r="F1826" t="s">
        <v>5314</v>
      </c>
      <c r="G1826" t="s">
        <v>7280</v>
      </c>
      <c r="H1826" t="s">
        <v>311</v>
      </c>
      <c r="I1826" t="s">
        <v>311</v>
      </c>
      <c r="J1826" t="s">
        <v>311</v>
      </c>
      <c r="K1826" t="s">
        <v>7301</v>
      </c>
      <c r="L1826" t="s">
        <v>125</v>
      </c>
      <c r="M1826">
        <f>IF(UPPER(TRIM(Table2[[#This Row],[Status_Clean]]))="CONVERTED",1,0)</f>
        <v>0</v>
      </c>
      <c r="N1826">
        <f>IF(ISNUMBER(MATCH(UPPER(TRIM(Table2[[#This Row],[Status_Clean]])),{"CONTACTED","QUALIFIED","CONVERTED"},0)),1,0)</f>
        <v>1</v>
      </c>
      <c r="O1826" cm="1">
        <f t="array" ref="O1826">_xlfn.SWITCH(UPPER(TRIM(Table2[[#This Row],[Status_Clean]])),"NEW",1,"CONTACTED",2,"QUALIFIED",3,"CONVERTED",4,"LOST",5,99)</f>
        <v>2</v>
      </c>
      <c r="P1826" t="s">
        <v>5315</v>
      </c>
      <c r="Q1826" t="s">
        <v>8540</v>
      </c>
      <c r="R1826" t="s">
        <v>8540</v>
      </c>
      <c r="S1826">
        <v>45279</v>
      </c>
      <c r="T1826" t="s">
        <v>7261</v>
      </c>
      <c r="U1826">
        <v>45279</v>
      </c>
      <c r="V1826" t="s">
        <v>7262</v>
      </c>
      <c r="W1826" t="s">
        <v>7263</v>
      </c>
      <c r="X1826" t="s">
        <v>7264</v>
      </c>
      <c r="Y1826" t="s">
        <v>7265</v>
      </c>
      <c r="Z1826" t="s">
        <v>2834</v>
      </c>
      <c r="AA1826">
        <v>28.7</v>
      </c>
      <c r="AB1826" t="str" cm="1">
        <f t="array" ref="AB1826">_xlfn.LET(_xlpm.x,IFERROR(VALUE(Table2[[#This Row],[Response_Time_Hours]]),""),IF(_xlpm.x="","CHECK",_xlfn.IFS(_xlpm.x&lt;=1,"Immediate",_xlpm.x&lt;=6,"Fast",_xlpm.x&lt;=24,"Moderate",_xlpm.x&gt;24,"Delayed")))</f>
        <v>Delayed</v>
      </c>
      <c r="AC1826">
        <v>43</v>
      </c>
      <c r="AD1826" t="str" cm="1">
        <f t="array" ref="AD1826">IF(Table2[[#This Row],[Interaction_Count_Final]]="","N/A",_xlfn.IFS(Table2[[#This Row],[Interaction_Count_Final]]&lt;=2,"Low",Table2[[#This Row],[Interaction_Count_Final]]&lt;=5,"Medium",Table2[[#This Row],[Interaction_Count_Final]]&gt;=6,"High",TRUE,"CHECK"))</f>
        <v>High</v>
      </c>
      <c r="AE1826" t="s">
        <v>7289</v>
      </c>
      <c r="AF1826" t="b">
        <v>1</v>
      </c>
      <c r="AG1826" t="b">
        <v>1</v>
      </c>
      <c r="AH1826">
        <v>2244</v>
      </c>
      <c r="AI1826">
        <v>45279</v>
      </c>
      <c r="AJ1826" t="b">
        <v>1</v>
      </c>
      <c r="AK1826" t="str" cm="1">
        <f t="array" ref="AK1826">_xlfn.LET(
  _xlpm.txt,TRIM(Raw_Data!F1826),
  _xlpm.norm,SUBSTITUTE(SUBSTITUTE(_xlpm.txt,"-","/"),".","/"),
  _xlpm.p,_xlfn.TEXTSPLIT(_xlpm.norm,"/"),
  _xlpm.a,VALUE(INDEX(_xlpm.p,1)),
  _xlpm.b,VALUE(INDEX(_xlpm.p,2)),
  IF(AND(_xlpm.a&lt;=12,_xlpm.b&lt;=12),"REVIEW_AMBIGUOUS","OK")
)</f>
        <v>OK</v>
      </c>
    </row>
    <row r="1827" spans="1:37">
      <c r="A1827" t="s">
        <v>5316</v>
      </c>
      <c r="B1827" t="s">
        <v>5316</v>
      </c>
      <c r="C1827" t="b">
        <v>1</v>
      </c>
      <c r="D1827" t="s">
        <v>7257</v>
      </c>
      <c r="E1827" t="s">
        <v>5317</v>
      </c>
      <c r="F1827" t="s">
        <v>5317</v>
      </c>
      <c r="G1827" t="s">
        <v>7274</v>
      </c>
      <c r="H1827" t="s">
        <v>792</v>
      </c>
      <c r="I1827" t="s">
        <v>792</v>
      </c>
      <c r="J1827" t="s">
        <v>792</v>
      </c>
      <c r="K1827" t="s">
        <v>193</v>
      </c>
      <c r="L1827" t="s">
        <v>193</v>
      </c>
      <c r="M1827">
        <f>IF(UPPER(TRIM(Table2[[#This Row],[Status_Clean]]))="CONVERTED",1,0)</f>
        <v>0</v>
      </c>
      <c r="N1827">
        <f>IF(ISNUMBER(MATCH(UPPER(TRIM(Table2[[#This Row],[Status_Clean]])),{"CONTACTED","QUALIFIED","CONVERTED"},0)),1,0)</f>
        <v>0</v>
      </c>
      <c r="O1827" cm="1">
        <f t="array" ref="O1827">_xlfn.SWITCH(UPPER(TRIM(Table2[[#This Row],[Status_Clean]])),"NEW",1,"CONTACTED",2,"QUALIFIED",3,"CONVERTED",4,"LOST",5,99)</f>
        <v>1</v>
      </c>
      <c r="P1827">
        <v>45217</v>
      </c>
      <c r="Q1827" t="s">
        <v>7623</v>
      </c>
      <c r="R1827" t="s">
        <v>7623</v>
      </c>
      <c r="S1827">
        <v>45217</v>
      </c>
      <c r="T1827" t="s">
        <v>7261</v>
      </c>
      <c r="U1827">
        <v>45217</v>
      </c>
      <c r="V1827" t="s">
        <v>7270</v>
      </c>
      <c r="W1827" t="s">
        <v>7263</v>
      </c>
      <c r="X1827" t="s">
        <v>7264</v>
      </c>
      <c r="Y1827" t="s">
        <v>7272</v>
      </c>
      <c r="Z1827" t="s">
        <v>5318</v>
      </c>
      <c r="AA1827">
        <v>7.4</v>
      </c>
      <c r="AB1827" t="str" cm="1">
        <f t="array" ref="AB1827">_xlfn.LET(_xlpm.x,IFERROR(VALUE(Table2[[#This Row],[Response_Time_Hours]]),""),IF(_xlpm.x="","CHECK",_xlfn.IFS(_xlpm.x&lt;=1,"Immediate",_xlpm.x&lt;=6,"Fast",_xlpm.x&lt;=24,"Moderate",_xlpm.x&gt;24,"Delayed")))</f>
        <v>Moderate</v>
      </c>
      <c r="AC1827">
        <v>3</v>
      </c>
      <c r="AD1827" t="str" cm="1">
        <f t="array" ref="AD1827">IF(Table2[[#This Row],[Interaction_Count_Final]]="","N/A",_xlfn.IFS(Table2[[#This Row],[Interaction_Count_Final]]&lt;=2,"Low",Table2[[#This Row],[Interaction_Count_Final]]&lt;=5,"Medium",Table2[[#This Row],[Interaction_Count_Final]]&gt;=6,"High",TRUE,"CHECK"))</f>
        <v>Medium</v>
      </c>
      <c r="AE1827" t="s">
        <v>7289</v>
      </c>
      <c r="AF1827" t="b">
        <v>1</v>
      </c>
      <c r="AG1827" t="b">
        <v>1</v>
      </c>
      <c r="AH1827">
        <v>2245</v>
      </c>
      <c r="AI1827">
        <v>45217</v>
      </c>
      <c r="AJ1827" t="b">
        <v>1</v>
      </c>
      <c r="AK1827" t="e" cm="1">
        <f t="array" ref="AK1827">_xlfn.LET(
  _xlpm.txt,TRIM(Raw_Data!F1827),
  _xlpm.norm,SUBSTITUTE(SUBSTITUTE(_xlpm.txt,"-","/"),".","/"),
  _xlpm.p,_xlfn.TEXTSPLIT(_xlpm.norm,"/"),
  _xlpm.a,VALUE(INDEX(_xlpm.p,1)),
  _xlpm.b,VALUE(INDEX(_xlpm.p,2)),
  IF(AND(_xlpm.a&lt;=12,_xlpm.b&lt;=12),"REVIEW_AMBIGUOUS","OK")
)</f>
        <v>#REF!</v>
      </c>
    </row>
    <row r="1828" spans="1:37">
      <c r="A1828" t="s">
        <v>5319</v>
      </c>
      <c r="B1828" t="s">
        <v>5319</v>
      </c>
      <c r="C1828" t="b">
        <v>1</v>
      </c>
      <c r="D1828" t="s">
        <v>7257</v>
      </c>
      <c r="E1828" t="s">
        <v>5320</v>
      </c>
      <c r="F1828" t="s">
        <v>5320</v>
      </c>
      <c r="G1828" t="s">
        <v>7280</v>
      </c>
      <c r="H1828" t="s">
        <v>147</v>
      </c>
      <c r="I1828" t="s">
        <v>147</v>
      </c>
      <c r="J1828" t="s">
        <v>7308</v>
      </c>
      <c r="K1828" t="s">
        <v>125</v>
      </c>
      <c r="L1828" t="s">
        <v>125</v>
      </c>
      <c r="M1828">
        <f>IF(UPPER(TRIM(Table2[[#This Row],[Status_Clean]]))="CONVERTED",1,0)</f>
        <v>0</v>
      </c>
      <c r="N1828">
        <f>IF(ISNUMBER(MATCH(UPPER(TRIM(Table2[[#This Row],[Status_Clean]])),{"CONTACTED","QUALIFIED","CONVERTED"},0)),1,0)</f>
        <v>1</v>
      </c>
      <c r="O1828" cm="1">
        <f t="array" ref="O1828">_xlfn.SWITCH(UPPER(TRIM(Table2[[#This Row],[Status_Clean]])),"NEW",1,"CONTACTED",2,"QUALIFIED",3,"CONVERTED",4,"LOST",5,99)</f>
        <v>2</v>
      </c>
      <c r="P1828" t="s">
        <v>5321</v>
      </c>
      <c r="Q1828" t="s">
        <v>8541</v>
      </c>
      <c r="R1828" t="s">
        <v>8541</v>
      </c>
      <c r="S1828">
        <v>45549</v>
      </c>
      <c r="T1828" t="s">
        <v>7261</v>
      </c>
      <c r="U1828">
        <v>45549</v>
      </c>
      <c r="V1828" t="s">
        <v>7287</v>
      </c>
      <c r="W1828" t="s">
        <v>7271</v>
      </c>
      <c r="X1828" t="s">
        <v>7288</v>
      </c>
      <c r="Y1828" t="s">
        <v>7278</v>
      </c>
      <c r="Z1828">
        <v>32.1</v>
      </c>
      <c r="AA1828">
        <v>32.1</v>
      </c>
      <c r="AB1828" t="str" cm="1">
        <f t="array" ref="AB1828">_xlfn.LET(_xlpm.x,IFERROR(VALUE(Table2[[#This Row],[Response_Time_Hours]]),""),IF(_xlpm.x="","CHECK",_xlfn.IFS(_xlpm.x&lt;=1,"Immediate",_xlpm.x&lt;=6,"Fast",_xlpm.x&lt;=24,"Moderate",_xlpm.x&gt;24,"Delayed")))</f>
        <v>Delayed</v>
      </c>
      <c r="AC1828" t="s">
        <v>232</v>
      </c>
      <c r="AD1828" t="str" cm="1">
        <f t="array" ref="AD1828">IF(Table2[[#This Row],[Interaction_Count_Final]]="","N/A",_xlfn.IFS(Table2[[#This Row],[Interaction_Count_Final]]&lt;=2,"Low",Table2[[#This Row],[Interaction_Count_Final]]&lt;=5,"Medium",Table2[[#This Row],[Interaction_Count_Final]]&gt;=6,"High",TRUE,"CHECK"))</f>
        <v>High</v>
      </c>
      <c r="AE1828" t="s">
        <v>7273</v>
      </c>
      <c r="AF1828" t="b">
        <v>1</v>
      </c>
      <c r="AG1828" t="b">
        <v>1</v>
      </c>
      <c r="AH1828">
        <v>2247</v>
      </c>
      <c r="AI1828">
        <v>45549</v>
      </c>
      <c r="AJ1828" t="b">
        <v>1</v>
      </c>
      <c r="AK1828" t="e" cm="1">
        <f t="array" ref="AK1828">_xlfn.LET(
  _xlpm.txt,TRIM(Raw_Data!F1828),
  _xlpm.norm,SUBSTITUTE(SUBSTITUTE(_xlpm.txt,"-","/"),".","/"),
  _xlpm.p,_xlfn.TEXTSPLIT(_xlpm.norm,"/"),
  _xlpm.a,VALUE(INDEX(_xlpm.p,1)),
  _xlpm.b,VALUE(INDEX(_xlpm.p,2)),
  IF(AND(_xlpm.a&lt;=12,_xlpm.b&lt;=12),"REVIEW_AMBIGUOUS","OK")
)</f>
        <v>#REF!</v>
      </c>
    </row>
    <row r="1829" spans="1:37">
      <c r="A1829" t="s">
        <v>5322</v>
      </c>
      <c r="B1829" t="s">
        <v>5322</v>
      </c>
      <c r="C1829" t="b">
        <v>0</v>
      </c>
      <c r="D1829" t="s">
        <v>7257</v>
      </c>
      <c r="E1829" t="s">
        <v>8542</v>
      </c>
      <c r="F1829" t="s">
        <v>8542</v>
      </c>
      <c r="G1829" t="s">
        <v>7303</v>
      </c>
      <c r="H1829" t="s">
        <v>469</v>
      </c>
      <c r="I1829" t="s">
        <v>469</v>
      </c>
      <c r="J1829" t="s">
        <v>469</v>
      </c>
      <c r="K1829" t="s">
        <v>250</v>
      </c>
      <c r="L1829" t="s">
        <v>250</v>
      </c>
      <c r="M1829">
        <f>IF(UPPER(TRIM(Table2[[#This Row],[Status_Clean]]))="CONVERTED",1,0)</f>
        <v>1</v>
      </c>
      <c r="N1829">
        <f>IF(ISNUMBER(MATCH(UPPER(TRIM(Table2[[#This Row],[Status_Clean]])),{"CONTACTED","QUALIFIED","CONVERTED"},0)),1,0)</f>
        <v>1</v>
      </c>
      <c r="O1829" cm="1">
        <f t="array" ref="O1829">_xlfn.SWITCH(UPPER(TRIM(Table2[[#This Row],[Status_Clean]])),"NEW",1,"CONTACTED",2,"QUALIFIED",3,"CONVERTED",4,"LOST",5,99)</f>
        <v>4</v>
      </c>
      <c r="P1829">
        <v>45217</v>
      </c>
      <c r="Q1829" t="s">
        <v>7623</v>
      </c>
      <c r="R1829" t="s">
        <v>7623</v>
      </c>
      <c r="S1829">
        <v>45217</v>
      </c>
      <c r="T1829" t="s">
        <v>7261</v>
      </c>
      <c r="U1829">
        <v>45217</v>
      </c>
      <c r="V1829" t="s">
        <v>7270</v>
      </c>
      <c r="W1829" t="s">
        <v>7263</v>
      </c>
      <c r="X1829" t="s">
        <v>7264</v>
      </c>
      <c r="Y1829" t="s">
        <v>7272</v>
      </c>
      <c r="Z1829" t="s">
        <v>874</v>
      </c>
      <c r="AA1829">
        <v>19.899999999999999</v>
      </c>
      <c r="AB1829" t="str" cm="1">
        <f t="array" ref="AB1829">_xlfn.LET(_xlpm.x,IFERROR(VALUE(Table2[[#This Row],[Response_Time_Hours]]),""),IF(_xlpm.x="","CHECK",_xlfn.IFS(_xlpm.x&lt;=1,"Immediate",_xlpm.x&lt;=6,"Fast",_xlpm.x&lt;=24,"Moderate",_xlpm.x&gt;24,"Delayed")))</f>
        <v>Moderate</v>
      </c>
      <c r="AC1829">
        <v>1</v>
      </c>
      <c r="AD1829" t="str" cm="1">
        <f t="array" ref="AD1829">IF(Table2[[#This Row],[Interaction_Count_Final]]="","N/A",_xlfn.IFS(Table2[[#This Row],[Interaction_Count_Final]]&lt;=2,"Low",Table2[[#This Row],[Interaction_Count_Final]]&lt;=5,"Medium",Table2[[#This Row],[Interaction_Count_Final]]&gt;=6,"High",TRUE,"CHECK"))</f>
        <v>Low</v>
      </c>
      <c r="AE1829" t="s">
        <v>7289</v>
      </c>
      <c r="AF1829" t="b">
        <v>1</v>
      </c>
      <c r="AG1829" t="b">
        <v>1</v>
      </c>
      <c r="AH1829">
        <v>2248</v>
      </c>
      <c r="AI1829">
        <v>45217</v>
      </c>
      <c r="AJ1829" t="b">
        <v>1</v>
      </c>
      <c r="AK1829" t="e" cm="1">
        <f t="array" ref="AK1829">_xlfn.LET(
  _xlpm.txt,TRIM(Raw_Data!F1829),
  _xlpm.norm,SUBSTITUTE(SUBSTITUTE(_xlpm.txt,"-","/"),".","/"),
  _xlpm.p,_xlfn.TEXTSPLIT(_xlpm.norm,"/"),
  _xlpm.a,VALUE(INDEX(_xlpm.p,1)),
  _xlpm.b,VALUE(INDEX(_xlpm.p,2)),
  IF(AND(_xlpm.a&lt;=12,_xlpm.b&lt;=12),"REVIEW_AMBIGUOUS","OK")
)</f>
        <v>#REF!</v>
      </c>
    </row>
    <row r="1830" spans="1:37">
      <c r="A1830" t="s">
        <v>5324</v>
      </c>
      <c r="B1830" t="s">
        <v>5324</v>
      </c>
      <c r="C1830" t="b">
        <v>1</v>
      </c>
      <c r="D1830" t="s">
        <v>7257</v>
      </c>
      <c r="E1830" t="s">
        <v>5325</v>
      </c>
      <c r="F1830" t="s">
        <v>5325</v>
      </c>
      <c r="G1830" t="s">
        <v>7280</v>
      </c>
      <c r="H1830" t="s">
        <v>469</v>
      </c>
      <c r="I1830" t="s">
        <v>469</v>
      </c>
      <c r="J1830" t="s">
        <v>469</v>
      </c>
      <c r="K1830" t="s">
        <v>125</v>
      </c>
      <c r="L1830" t="s">
        <v>125</v>
      </c>
      <c r="M1830">
        <f>IF(UPPER(TRIM(Table2[[#This Row],[Status_Clean]]))="CONVERTED",1,0)</f>
        <v>0</v>
      </c>
      <c r="N1830">
        <f>IF(ISNUMBER(MATCH(UPPER(TRIM(Table2[[#This Row],[Status_Clean]])),{"CONTACTED","QUALIFIED","CONVERTED"},0)),1,0)</f>
        <v>1</v>
      </c>
      <c r="O1830" cm="1">
        <f t="array" ref="O1830">_xlfn.SWITCH(UPPER(TRIM(Table2[[#This Row],[Status_Clean]])),"NEW",1,"CONTACTED",2,"QUALIFIED",3,"CONVERTED",4,"LOST",5,99)</f>
        <v>2</v>
      </c>
      <c r="P1830">
        <v>45061</v>
      </c>
      <c r="Q1830" t="s">
        <v>8114</v>
      </c>
      <c r="R1830" t="s">
        <v>8114</v>
      </c>
      <c r="S1830">
        <v>45061</v>
      </c>
      <c r="T1830" t="s">
        <v>7261</v>
      </c>
      <c r="U1830">
        <v>45061</v>
      </c>
      <c r="V1830" t="s">
        <v>7314</v>
      </c>
      <c r="W1830" t="s">
        <v>7263</v>
      </c>
      <c r="X1830" t="s">
        <v>7277</v>
      </c>
      <c r="Y1830" t="s">
        <v>7298</v>
      </c>
      <c r="Z1830" t="s">
        <v>5326</v>
      </c>
      <c r="AA1830">
        <v>33.700000000000003</v>
      </c>
      <c r="AB1830" t="str" cm="1">
        <f t="array" ref="AB1830">_xlfn.LET(_xlpm.x,IFERROR(VALUE(Table2[[#This Row],[Response_Time_Hours]]),""),IF(_xlpm.x="","CHECK",_xlfn.IFS(_xlpm.x&lt;=1,"Immediate",_xlpm.x&lt;=6,"Fast",_xlpm.x&lt;=24,"Moderate",_xlpm.x&gt;24,"Delayed")))</f>
        <v>Delayed</v>
      </c>
      <c r="AC1830">
        <v>23</v>
      </c>
      <c r="AD1830" t="str" cm="1">
        <f t="array" ref="AD1830">IF(Table2[[#This Row],[Interaction_Count_Final]]="","N/A",_xlfn.IFS(Table2[[#This Row],[Interaction_Count_Final]]&lt;=2,"Low",Table2[[#This Row],[Interaction_Count_Final]]&lt;=5,"Medium",Table2[[#This Row],[Interaction_Count_Final]]&gt;=6,"High",TRUE,"CHECK"))</f>
        <v>High</v>
      </c>
      <c r="AE1830" t="s">
        <v>7273</v>
      </c>
      <c r="AF1830" t="b">
        <v>1</v>
      </c>
      <c r="AG1830" t="b">
        <v>1</v>
      </c>
      <c r="AH1830">
        <v>2249</v>
      </c>
      <c r="AI1830">
        <v>45061</v>
      </c>
      <c r="AJ1830" t="b">
        <v>1</v>
      </c>
      <c r="AK1830" t="e" cm="1">
        <f t="array" ref="AK1830">_xlfn.LET(
  _xlpm.txt,TRIM(Raw_Data!F1830),
  _xlpm.norm,SUBSTITUTE(SUBSTITUTE(_xlpm.txt,"-","/"),".","/"),
  _xlpm.p,_xlfn.TEXTSPLIT(_xlpm.norm,"/"),
  _xlpm.a,VALUE(INDEX(_xlpm.p,1)),
  _xlpm.b,VALUE(INDEX(_xlpm.p,2)),
  IF(AND(_xlpm.a&lt;=12,_xlpm.b&lt;=12),"REVIEW_AMBIGUOUS","OK")
)</f>
        <v>#REF!</v>
      </c>
    </row>
    <row r="1831" spans="1:37">
      <c r="A1831" t="s">
        <v>5327</v>
      </c>
      <c r="B1831" t="s">
        <v>5327</v>
      </c>
      <c r="C1831" t="b">
        <v>1</v>
      </c>
      <c r="D1831" t="s">
        <v>7257</v>
      </c>
      <c r="E1831" t="s">
        <v>5328</v>
      </c>
      <c r="F1831" t="s">
        <v>5328</v>
      </c>
      <c r="G1831" t="s">
        <v>7280</v>
      </c>
      <c r="H1831" t="s">
        <v>397</v>
      </c>
      <c r="I1831" t="s">
        <v>397</v>
      </c>
      <c r="J1831" t="s">
        <v>792</v>
      </c>
      <c r="K1831" t="s">
        <v>7502</v>
      </c>
      <c r="L1831" t="s">
        <v>71</v>
      </c>
      <c r="M1831">
        <f>IF(UPPER(TRIM(Table2[[#This Row],[Status_Clean]]))="CONVERTED",1,0)</f>
        <v>0</v>
      </c>
      <c r="N1831">
        <f>IF(ISNUMBER(MATCH(UPPER(TRIM(Table2[[#This Row],[Status_Clean]])),{"CONTACTED","QUALIFIED","CONVERTED"},0)),1,0)</f>
        <v>1</v>
      </c>
      <c r="O1831" cm="1">
        <f t="array" ref="O1831">_xlfn.SWITCH(UPPER(TRIM(Table2[[#This Row],[Status_Clean]])),"NEW",1,"CONTACTED",2,"QUALIFIED",3,"CONVERTED",4,"LOST",5,99)</f>
        <v>3</v>
      </c>
      <c r="P1831">
        <v>45477</v>
      </c>
      <c r="Q1831" t="s">
        <v>8019</v>
      </c>
      <c r="R1831" t="s">
        <v>8019</v>
      </c>
      <c r="S1831">
        <v>45477</v>
      </c>
      <c r="T1831" t="s">
        <v>7261</v>
      </c>
      <c r="U1831">
        <v>45477</v>
      </c>
      <c r="V1831" t="s">
        <v>7305</v>
      </c>
      <c r="W1831" t="s">
        <v>7271</v>
      </c>
      <c r="X1831" t="s">
        <v>7288</v>
      </c>
      <c r="Y1831" t="s">
        <v>7285</v>
      </c>
      <c r="Z1831" t="s">
        <v>857</v>
      </c>
      <c r="AA1831">
        <v>9.6000000000000014</v>
      </c>
      <c r="AB1831" t="str" cm="1">
        <f t="array" ref="AB1831">_xlfn.LET(_xlpm.x,IFERROR(VALUE(Table2[[#This Row],[Response_Time_Hours]]),""),IF(_xlpm.x="","CHECK",_xlfn.IFS(_xlpm.x&lt;=1,"Immediate",_xlpm.x&lt;=6,"Fast",_xlpm.x&lt;=24,"Moderate",_xlpm.x&gt;24,"Delayed")))</f>
        <v>Moderate</v>
      </c>
      <c r="AC1831">
        <v>22</v>
      </c>
      <c r="AD1831" t="str" cm="1">
        <f t="array" ref="AD1831">IF(Table2[[#This Row],[Interaction_Count_Final]]="","N/A",_xlfn.IFS(Table2[[#This Row],[Interaction_Count_Final]]&lt;=2,"Low",Table2[[#This Row],[Interaction_Count_Final]]&lt;=5,"Medium",Table2[[#This Row],[Interaction_Count_Final]]&gt;=6,"High",TRUE,"CHECK"))</f>
        <v>High</v>
      </c>
      <c r="AE1831" t="s">
        <v>7289</v>
      </c>
      <c r="AF1831" t="b">
        <v>1</v>
      </c>
      <c r="AG1831" t="b">
        <v>1</v>
      </c>
      <c r="AH1831">
        <v>2250</v>
      </c>
      <c r="AI1831">
        <v>45477</v>
      </c>
      <c r="AJ1831" t="b">
        <v>1</v>
      </c>
      <c r="AK1831" t="e" cm="1">
        <f t="array" ref="AK1831">_xlfn.LET(
  _xlpm.txt,TRIM(Raw_Data!F1831),
  _xlpm.norm,SUBSTITUTE(SUBSTITUTE(_xlpm.txt,"-","/"),".","/"),
  _xlpm.p,_xlfn.TEXTSPLIT(_xlpm.norm,"/"),
  _xlpm.a,VALUE(INDEX(_xlpm.p,1)),
  _xlpm.b,VALUE(INDEX(_xlpm.p,2)),
  IF(AND(_xlpm.a&lt;=12,_xlpm.b&lt;=12),"REVIEW_AMBIGUOUS","OK")
)</f>
        <v>#REF!</v>
      </c>
    </row>
    <row r="1832" spans="1:37">
      <c r="A1832" t="s">
        <v>5329</v>
      </c>
      <c r="B1832" t="s">
        <v>5329</v>
      </c>
      <c r="C1832" t="b">
        <v>0</v>
      </c>
      <c r="D1832" t="s">
        <v>7257</v>
      </c>
      <c r="E1832" t="s">
        <v>5330</v>
      </c>
      <c r="F1832" t="s">
        <v>5330</v>
      </c>
      <c r="G1832" t="s">
        <v>7258</v>
      </c>
      <c r="H1832" t="s">
        <v>585</v>
      </c>
      <c r="I1832" t="s">
        <v>585</v>
      </c>
      <c r="J1832" t="s">
        <v>222</v>
      </c>
      <c r="K1832" t="s">
        <v>193</v>
      </c>
      <c r="L1832" t="s">
        <v>193</v>
      </c>
      <c r="M1832">
        <f>IF(UPPER(TRIM(Table2[[#This Row],[Status_Clean]]))="CONVERTED",1,0)</f>
        <v>0</v>
      </c>
      <c r="N1832">
        <f>IF(ISNUMBER(MATCH(UPPER(TRIM(Table2[[#This Row],[Status_Clean]])),{"CONTACTED","QUALIFIED","CONVERTED"},0)),1,0)</f>
        <v>0</v>
      </c>
      <c r="O1832" cm="1">
        <f t="array" ref="O1832">_xlfn.SWITCH(UPPER(TRIM(Table2[[#This Row],[Status_Clean]])),"NEW",1,"CONTACTED",2,"QUALIFIED",3,"CONVERTED",4,"LOST",5,99)</f>
        <v>1</v>
      </c>
      <c r="P1832" t="s">
        <v>5331</v>
      </c>
      <c r="Q1832" t="s">
        <v>8543</v>
      </c>
      <c r="R1832" t="s">
        <v>8543</v>
      </c>
      <c r="S1832">
        <v>45609</v>
      </c>
      <c r="T1832" t="s">
        <v>7261</v>
      </c>
      <c r="U1832">
        <v>45609</v>
      </c>
      <c r="V1832" t="s">
        <v>7300</v>
      </c>
      <c r="W1832" t="s">
        <v>7271</v>
      </c>
      <c r="X1832" t="s">
        <v>7264</v>
      </c>
      <c r="Y1832" t="s">
        <v>7272</v>
      </c>
      <c r="Z1832">
        <v>24.1</v>
      </c>
      <c r="AA1832">
        <v>24.1</v>
      </c>
      <c r="AB1832" t="str" cm="1">
        <f t="array" ref="AB1832">_xlfn.LET(_xlpm.x,IFERROR(VALUE(Table2[[#This Row],[Response_Time_Hours]]),""),IF(_xlpm.x="","CHECK",_xlfn.IFS(_xlpm.x&lt;=1,"Immediate",_xlpm.x&lt;=6,"Fast",_xlpm.x&lt;=24,"Moderate",_xlpm.x&gt;24,"Delayed")))</f>
        <v>Delayed</v>
      </c>
      <c r="AC1832">
        <v>6</v>
      </c>
      <c r="AD1832" t="str" cm="1">
        <f t="array" ref="AD1832">IF(Table2[[#This Row],[Interaction_Count_Final]]="","N/A",_xlfn.IFS(Table2[[#This Row],[Interaction_Count_Final]]&lt;=2,"Low",Table2[[#This Row],[Interaction_Count_Final]]&lt;=5,"Medium",Table2[[#This Row],[Interaction_Count_Final]]&gt;=6,"High",TRUE,"CHECK"))</f>
        <v>High</v>
      </c>
      <c r="AE1832" t="s">
        <v>7289</v>
      </c>
      <c r="AF1832" t="b">
        <v>1</v>
      </c>
      <c r="AG1832" t="b">
        <v>1</v>
      </c>
      <c r="AH1832">
        <v>2251</v>
      </c>
      <c r="AI1832">
        <v>45609</v>
      </c>
      <c r="AJ1832" t="b">
        <v>1</v>
      </c>
      <c r="AK1832" t="str" cm="1">
        <f t="array" ref="AK1832">_xlfn.LET(
  _xlpm.txt,TRIM(Raw_Data!F1832),
  _xlpm.norm,SUBSTITUTE(SUBSTITUTE(_xlpm.txt,"-","/"),".","/"),
  _xlpm.p,_xlfn.TEXTSPLIT(_xlpm.norm,"/"),
  _xlpm.a,VALUE(INDEX(_xlpm.p,1)),
  _xlpm.b,VALUE(INDEX(_xlpm.p,2)),
  IF(AND(_xlpm.a&lt;=12,_xlpm.b&lt;=12),"REVIEW_AMBIGUOUS","OK")
)</f>
        <v>OK</v>
      </c>
    </row>
    <row r="1833" spans="1:37">
      <c r="A1833" t="s">
        <v>5332</v>
      </c>
      <c r="B1833" t="s">
        <v>5332</v>
      </c>
      <c r="C1833" t="b">
        <v>0</v>
      </c>
      <c r="D1833" t="s">
        <v>7257</v>
      </c>
      <c r="E1833" t="s">
        <v>5333</v>
      </c>
      <c r="F1833" t="s">
        <v>5333</v>
      </c>
      <c r="G1833" t="s">
        <v>7268</v>
      </c>
      <c r="H1833" t="s">
        <v>311</v>
      </c>
      <c r="I1833" t="s">
        <v>311</v>
      </c>
      <c r="J1833" t="s">
        <v>311</v>
      </c>
      <c r="K1833" t="s">
        <v>7301</v>
      </c>
      <c r="L1833" t="s">
        <v>125</v>
      </c>
      <c r="M1833">
        <f>IF(UPPER(TRIM(Table2[[#This Row],[Status_Clean]]))="CONVERTED",1,0)</f>
        <v>0</v>
      </c>
      <c r="N1833">
        <f>IF(ISNUMBER(MATCH(UPPER(TRIM(Table2[[#This Row],[Status_Clean]])),{"CONTACTED","QUALIFIED","CONVERTED"},0)),1,0)</f>
        <v>1</v>
      </c>
      <c r="O1833" cm="1">
        <f t="array" ref="O1833">_xlfn.SWITCH(UPPER(TRIM(Table2[[#This Row],[Status_Clean]])),"NEW",1,"CONTACTED",2,"QUALIFIED",3,"CONVERTED",4,"LOST",5,99)</f>
        <v>2</v>
      </c>
      <c r="P1833">
        <v>45418</v>
      </c>
      <c r="Q1833" t="s">
        <v>7897</v>
      </c>
      <c r="R1833" t="s">
        <v>7897</v>
      </c>
      <c r="S1833">
        <v>45418</v>
      </c>
      <c r="T1833" t="s">
        <v>7261</v>
      </c>
      <c r="U1833">
        <v>45418</v>
      </c>
      <c r="V1833" t="s">
        <v>7314</v>
      </c>
      <c r="W1833" t="s">
        <v>7271</v>
      </c>
      <c r="X1833" t="s">
        <v>7277</v>
      </c>
      <c r="Y1833" t="s">
        <v>7298</v>
      </c>
      <c r="Z1833" t="s">
        <v>5334</v>
      </c>
      <c r="AA1833">
        <v>58.7</v>
      </c>
      <c r="AB1833" t="str" cm="1">
        <f t="array" ref="AB1833">_xlfn.LET(_xlpm.x,IFERROR(VALUE(Table2[[#This Row],[Response_Time_Hours]]),""),IF(_xlpm.x="","CHECK",_xlfn.IFS(_xlpm.x&lt;=1,"Immediate",_xlpm.x&lt;=6,"Fast",_xlpm.x&lt;=24,"Moderate",_xlpm.x&gt;24,"Delayed")))</f>
        <v>Delayed</v>
      </c>
      <c r="AC1833">
        <v>16</v>
      </c>
      <c r="AD1833" t="str" cm="1">
        <f t="array" ref="AD1833">IF(Table2[[#This Row],[Interaction_Count_Final]]="","N/A",_xlfn.IFS(Table2[[#This Row],[Interaction_Count_Final]]&lt;=2,"Low",Table2[[#This Row],[Interaction_Count_Final]]&lt;=5,"Medium",Table2[[#This Row],[Interaction_Count_Final]]&gt;=6,"High",TRUE,"CHECK"))</f>
        <v>High</v>
      </c>
      <c r="AE1833" t="s">
        <v>7266</v>
      </c>
      <c r="AF1833" t="b">
        <v>1</v>
      </c>
      <c r="AG1833" t="b">
        <v>1</v>
      </c>
      <c r="AH1833">
        <v>2252</v>
      </c>
      <c r="AI1833">
        <v>45418</v>
      </c>
      <c r="AJ1833" t="b">
        <v>1</v>
      </c>
      <c r="AK1833" t="e" cm="1">
        <f t="array" ref="AK1833">_xlfn.LET(
  _xlpm.txt,TRIM(Raw_Data!F1833),
  _xlpm.norm,SUBSTITUTE(SUBSTITUTE(_xlpm.txt,"-","/"),".","/"),
  _xlpm.p,_xlfn.TEXTSPLIT(_xlpm.norm,"/"),
  _xlpm.a,VALUE(INDEX(_xlpm.p,1)),
  _xlpm.b,VALUE(INDEX(_xlpm.p,2)),
  IF(AND(_xlpm.a&lt;=12,_xlpm.b&lt;=12),"REVIEW_AMBIGUOUS","OK")
)</f>
        <v>#REF!</v>
      </c>
    </row>
    <row r="1834" spans="1:37">
      <c r="A1834" t="s">
        <v>5335</v>
      </c>
      <c r="B1834" t="s">
        <v>5335</v>
      </c>
      <c r="C1834" t="b">
        <v>0</v>
      </c>
      <c r="D1834" t="s">
        <v>7257</v>
      </c>
      <c r="E1834" t="s">
        <v>5336</v>
      </c>
      <c r="F1834" t="s">
        <v>5336</v>
      </c>
      <c r="G1834" t="s">
        <v>7280</v>
      </c>
      <c r="H1834" t="s">
        <v>69</v>
      </c>
      <c r="I1834" t="s">
        <v>69</v>
      </c>
      <c r="J1834" t="s">
        <v>69</v>
      </c>
      <c r="K1834" t="s">
        <v>71</v>
      </c>
      <c r="L1834" t="s">
        <v>71</v>
      </c>
      <c r="M1834">
        <f>IF(UPPER(TRIM(Table2[[#This Row],[Status_Clean]]))="CONVERTED",1,0)</f>
        <v>0</v>
      </c>
      <c r="N1834">
        <f>IF(ISNUMBER(MATCH(UPPER(TRIM(Table2[[#This Row],[Status_Clean]])),{"CONTACTED","QUALIFIED","CONVERTED"},0)),1,0)</f>
        <v>1</v>
      </c>
      <c r="O1834" cm="1">
        <f t="array" ref="O1834">_xlfn.SWITCH(UPPER(TRIM(Table2[[#This Row],[Status_Clean]])),"NEW",1,"CONTACTED",2,"QUALIFIED",3,"CONVERTED",4,"LOST",5,99)</f>
        <v>3</v>
      </c>
      <c r="P1834" t="s">
        <v>5337</v>
      </c>
      <c r="Q1834" t="s">
        <v>8544</v>
      </c>
      <c r="R1834" t="s">
        <v>8544</v>
      </c>
      <c r="S1834">
        <v>45429</v>
      </c>
      <c r="T1834" t="s">
        <v>7261</v>
      </c>
      <c r="U1834">
        <v>45429</v>
      </c>
      <c r="V1834" t="s">
        <v>7314</v>
      </c>
      <c r="W1834" t="s">
        <v>7271</v>
      </c>
      <c r="X1834" t="s">
        <v>7277</v>
      </c>
      <c r="Y1834" t="s">
        <v>7312</v>
      </c>
      <c r="Z1834" t="s">
        <v>5167</v>
      </c>
      <c r="AA1834">
        <v>50.7</v>
      </c>
      <c r="AB1834" t="str" cm="1">
        <f t="array" ref="AB1834">_xlfn.LET(_xlpm.x,IFERROR(VALUE(Table2[[#This Row],[Response_Time_Hours]]),""),IF(_xlpm.x="","CHECK",_xlfn.IFS(_xlpm.x&lt;=1,"Immediate",_xlpm.x&lt;=6,"Fast",_xlpm.x&lt;=24,"Moderate",_xlpm.x&gt;24,"Delayed")))</f>
        <v>Delayed</v>
      </c>
      <c r="AC1834">
        <v>15</v>
      </c>
      <c r="AD1834" t="str" cm="1">
        <f t="array" ref="AD1834">IF(Table2[[#This Row],[Interaction_Count_Final]]="","N/A",_xlfn.IFS(Table2[[#This Row],[Interaction_Count_Final]]&lt;=2,"Low",Table2[[#This Row],[Interaction_Count_Final]]&lt;=5,"Medium",Table2[[#This Row],[Interaction_Count_Final]]&gt;=6,"High",TRUE,"CHECK"))</f>
        <v>High</v>
      </c>
      <c r="AE1834" t="s">
        <v>7273</v>
      </c>
      <c r="AF1834" t="b">
        <v>1</v>
      </c>
      <c r="AG1834" t="b">
        <v>1</v>
      </c>
      <c r="AH1834">
        <v>2253</v>
      </c>
      <c r="AI1834">
        <v>45429</v>
      </c>
      <c r="AJ1834" t="b">
        <v>1</v>
      </c>
      <c r="AK1834" t="str" cm="1">
        <f t="array" ref="AK1834">_xlfn.LET(
  _xlpm.txt,TRIM(Raw_Data!F1834),
  _xlpm.norm,SUBSTITUTE(SUBSTITUTE(_xlpm.txt,"-","/"),".","/"),
  _xlpm.p,_xlfn.TEXTSPLIT(_xlpm.norm,"/"),
  _xlpm.a,VALUE(INDEX(_xlpm.p,1)),
  _xlpm.b,VALUE(INDEX(_xlpm.p,2)),
  IF(AND(_xlpm.a&lt;=12,_xlpm.b&lt;=12),"REVIEW_AMBIGUOUS","OK")
)</f>
        <v>OK</v>
      </c>
    </row>
    <row r="1835" spans="1:37">
      <c r="A1835" t="s">
        <v>5338</v>
      </c>
      <c r="B1835" t="s">
        <v>5338</v>
      </c>
      <c r="C1835" t="b">
        <v>0</v>
      </c>
      <c r="D1835" t="s">
        <v>7257</v>
      </c>
      <c r="E1835" t="s">
        <v>5339</v>
      </c>
      <c r="F1835" t="s">
        <v>5339</v>
      </c>
      <c r="G1835" t="s">
        <v>7280</v>
      </c>
      <c r="H1835" t="s">
        <v>7485</v>
      </c>
      <c r="I1835" t="s">
        <v>7485</v>
      </c>
      <c r="J1835" t="s">
        <v>123</v>
      </c>
      <c r="K1835" t="s">
        <v>71</v>
      </c>
      <c r="L1835" t="s">
        <v>71</v>
      </c>
      <c r="M1835">
        <f>IF(UPPER(TRIM(Table2[[#This Row],[Status_Clean]]))="CONVERTED",1,0)</f>
        <v>0</v>
      </c>
      <c r="N1835">
        <f>IF(ISNUMBER(MATCH(UPPER(TRIM(Table2[[#This Row],[Status_Clean]])),{"CONTACTED","QUALIFIED","CONVERTED"},0)),1,0)</f>
        <v>1</v>
      </c>
      <c r="O1835" cm="1">
        <f t="array" ref="O1835">_xlfn.SWITCH(UPPER(TRIM(Table2[[#This Row],[Status_Clean]])),"NEW",1,"CONTACTED",2,"QUALIFIED",3,"CONVERTED",4,"LOST",5,99)</f>
        <v>3</v>
      </c>
      <c r="P1835" t="s">
        <v>3793</v>
      </c>
      <c r="Q1835" t="s">
        <v>8265</v>
      </c>
      <c r="R1835" t="s">
        <v>8265</v>
      </c>
      <c r="S1835">
        <v>45431</v>
      </c>
      <c r="T1835" t="s">
        <v>7261</v>
      </c>
      <c r="U1835">
        <v>45431</v>
      </c>
      <c r="V1835" t="s">
        <v>7314</v>
      </c>
      <c r="W1835" t="s">
        <v>7271</v>
      </c>
      <c r="X1835" t="s">
        <v>7277</v>
      </c>
      <c r="Y1835" t="s">
        <v>7293</v>
      </c>
      <c r="Z1835" t="s">
        <v>4398</v>
      </c>
      <c r="AA1835">
        <v>11</v>
      </c>
      <c r="AB1835" t="str" cm="1">
        <f t="array" ref="AB1835">_xlfn.LET(_xlpm.x,IFERROR(VALUE(Table2[[#This Row],[Response_Time_Hours]]),""),IF(_xlpm.x="","CHECK",_xlfn.IFS(_xlpm.x&lt;=1,"Immediate",_xlpm.x&lt;=6,"Fast",_xlpm.x&lt;=24,"Moderate",_xlpm.x&gt;24,"Delayed")))</f>
        <v>Moderate</v>
      </c>
      <c r="AC1835">
        <v>46</v>
      </c>
      <c r="AD1835" t="str" cm="1">
        <f t="array" ref="AD1835">IF(Table2[[#This Row],[Interaction_Count_Final]]="","N/A",_xlfn.IFS(Table2[[#This Row],[Interaction_Count_Final]]&lt;=2,"Low",Table2[[#This Row],[Interaction_Count_Final]]&lt;=5,"Medium",Table2[[#This Row],[Interaction_Count_Final]]&gt;=6,"High",TRUE,"CHECK"))</f>
        <v>High</v>
      </c>
      <c r="AE1835" t="s">
        <v>7289</v>
      </c>
      <c r="AF1835" t="b">
        <v>1</v>
      </c>
      <c r="AG1835" t="b">
        <v>1</v>
      </c>
      <c r="AH1835">
        <v>2254</v>
      </c>
      <c r="AI1835">
        <v>45431</v>
      </c>
      <c r="AJ1835" t="b">
        <v>1</v>
      </c>
      <c r="AK1835" t="str" cm="1">
        <f t="array" ref="AK1835">_xlfn.LET(
  _xlpm.txt,TRIM(Raw_Data!F1835),
  _xlpm.norm,SUBSTITUTE(SUBSTITUTE(_xlpm.txt,"-","/"),".","/"),
  _xlpm.p,_xlfn.TEXTSPLIT(_xlpm.norm,"/"),
  _xlpm.a,VALUE(INDEX(_xlpm.p,1)),
  _xlpm.b,VALUE(INDEX(_xlpm.p,2)),
  IF(AND(_xlpm.a&lt;=12,_xlpm.b&lt;=12),"REVIEW_AMBIGUOUS","OK")
)</f>
        <v>OK</v>
      </c>
    </row>
    <row r="1836" spans="1:37">
      <c r="A1836" t="s">
        <v>5340</v>
      </c>
      <c r="B1836" t="s">
        <v>5340</v>
      </c>
      <c r="C1836" t="b">
        <v>1</v>
      </c>
      <c r="D1836" t="s">
        <v>7257</v>
      </c>
      <c r="E1836" t="s">
        <v>5341</v>
      </c>
      <c r="F1836" t="s">
        <v>5341</v>
      </c>
      <c r="G1836" t="s">
        <v>7303</v>
      </c>
      <c r="H1836" t="s">
        <v>600</v>
      </c>
      <c r="I1836" t="s">
        <v>600</v>
      </c>
      <c r="J1836" t="s">
        <v>254</v>
      </c>
      <c r="K1836" t="s">
        <v>173</v>
      </c>
      <c r="L1836" t="s">
        <v>173</v>
      </c>
      <c r="M1836">
        <f>IF(UPPER(TRIM(Table2[[#This Row],[Status_Clean]]))="CONVERTED",1,0)</f>
        <v>0</v>
      </c>
      <c r="N1836">
        <f>IF(ISNUMBER(MATCH(UPPER(TRIM(Table2[[#This Row],[Status_Clean]])),{"CONTACTED","QUALIFIED","CONVERTED"},0)),1,0)</f>
        <v>0</v>
      </c>
      <c r="O1836" cm="1">
        <f t="array" ref="O1836">_xlfn.SWITCH(UPPER(TRIM(Table2[[#This Row],[Status_Clean]])),"NEW",1,"CONTACTED",2,"QUALIFIED",3,"CONVERTED",4,"LOST",5,99)</f>
        <v>5</v>
      </c>
      <c r="P1836">
        <v>45056</v>
      </c>
      <c r="Q1836" t="s">
        <v>8545</v>
      </c>
      <c r="R1836" t="s">
        <v>8545</v>
      </c>
      <c r="S1836">
        <v>45056</v>
      </c>
      <c r="T1836" t="s">
        <v>7261</v>
      </c>
      <c r="U1836">
        <v>45056</v>
      </c>
      <c r="V1836" t="s">
        <v>7314</v>
      </c>
      <c r="W1836" t="s">
        <v>7263</v>
      </c>
      <c r="X1836" t="s">
        <v>7277</v>
      </c>
      <c r="Y1836" t="s">
        <v>7272</v>
      </c>
      <c r="Z1836" t="s">
        <v>72</v>
      </c>
      <c r="AA1836">
        <v>62.400000000000006</v>
      </c>
      <c r="AB1836" t="str" cm="1">
        <f t="array" ref="AB1836">_xlfn.LET(_xlpm.x,IFERROR(VALUE(Table2[[#This Row],[Response_Time_Hours]]),""),IF(_xlpm.x="","CHECK",_xlfn.IFS(_xlpm.x&lt;=1,"Immediate",_xlpm.x&lt;=6,"Fast",_xlpm.x&lt;=24,"Moderate",_xlpm.x&gt;24,"Delayed")))</f>
        <v>Delayed</v>
      </c>
      <c r="AC1836">
        <v>16</v>
      </c>
      <c r="AD1836" t="str" cm="1">
        <f t="array" ref="AD1836">IF(Table2[[#This Row],[Interaction_Count_Final]]="","N/A",_xlfn.IFS(Table2[[#This Row],[Interaction_Count_Final]]&lt;=2,"Low",Table2[[#This Row],[Interaction_Count_Final]]&lt;=5,"Medium",Table2[[#This Row],[Interaction_Count_Final]]&gt;=6,"High",TRUE,"CHECK"))</f>
        <v>High</v>
      </c>
      <c r="AE1836" t="s">
        <v>7289</v>
      </c>
      <c r="AF1836" t="b">
        <v>1</v>
      </c>
      <c r="AG1836" t="b">
        <v>1</v>
      </c>
      <c r="AH1836">
        <v>2255</v>
      </c>
      <c r="AI1836">
        <v>45056</v>
      </c>
      <c r="AJ1836" t="b">
        <v>1</v>
      </c>
      <c r="AK1836" t="e" cm="1">
        <f t="array" ref="AK1836">_xlfn.LET(
  _xlpm.txt,TRIM(Raw_Data!F1836),
  _xlpm.norm,SUBSTITUTE(SUBSTITUTE(_xlpm.txt,"-","/"),".","/"),
  _xlpm.p,_xlfn.TEXTSPLIT(_xlpm.norm,"/"),
  _xlpm.a,VALUE(INDEX(_xlpm.p,1)),
  _xlpm.b,VALUE(INDEX(_xlpm.p,2)),
  IF(AND(_xlpm.a&lt;=12,_xlpm.b&lt;=12),"REVIEW_AMBIGUOUS","OK")
)</f>
        <v>#REF!</v>
      </c>
    </row>
    <row r="1837" spans="1:37">
      <c r="A1837" t="s">
        <v>5342</v>
      </c>
      <c r="B1837" t="s">
        <v>5342</v>
      </c>
      <c r="C1837" t="b">
        <v>0</v>
      </c>
      <c r="D1837" t="s">
        <v>7257</v>
      </c>
      <c r="E1837" t="s">
        <v>8546</v>
      </c>
      <c r="F1837" t="s">
        <v>8546</v>
      </c>
      <c r="G1837" t="s">
        <v>7303</v>
      </c>
      <c r="H1837" t="s">
        <v>222</v>
      </c>
      <c r="I1837" t="s">
        <v>222</v>
      </c>
      <c r="J1837" t="s">
        <v>222</v>
      </c>
      <c r="K1837" t="s">
        <v>250</v>
      </c>
      <c r="L1837" t="s">
        <v>250</v>
      </c>
      <c r="M1837">
        <f>IF(UPPER(TRIM(Table2[[#This Row],[Status_Clean]]))="CONVERTED",1,0)</f>
        <v>1</v>
      </c>
      <c r="N1837">
        <f>IF(ISNUMBER(MATCH(UPPER(TRIM(Table2[[#This Row],[Status_Clean]])),{"CONTACTED","QUALIFIED","CONVERTED"},0)),1,0)</f>
        <v>1</v>
      </c>
      <c r="O1837" cm="1">
        <f t="array" ref="O1837">_xlfn.SWITCH(UPPER(TRIM(Table2[[#This Row],[Status_Clean]])),"NEW",1,"CONTACTED",2,"QUALIFIED",3,"CONVERTED",4,"LOST",5,99)</f>
        <v>4</v>
      </c>
      <c r="P1837" t="s">
        <v>5344</v>
      </c>
      <c r="Q1837" t="s">
        <v>5344</v>
      </c>
      <c r="R1837" t="s">
        <v>5344</v>
      </c>
      <c r="S1837">
        <v>45347</v>
      </c>
      <c r="T1837" t="s">
        <v>7261</v>
      </c>
      <c r="U1837">
        <v>45347</v>
      </c>
      <c r="V1837" t="s">
        <v>7283</v>
      </c>
      <c r="W1837" t="s">
        <v>7271</v>
      </c>
      <c r="X1837" t="s">
        <v>7284</v>
      </c>
      <c r="Y1837" t="s">
        <v>7293</v>
      </c>
      <c r="Z1837">
        <v>70.8</v>
      </c>
      <c r="AA1837">
        <v>70.8</v>
      </c>
      <c r="AB1837" t="str" cm="1">
        <f t="array" ref="AB1837">_xlfn.LET(_xlpm.x,IFERROR(VALUE(Table2[[#This Row],[Response_Time_Hours]]),""),IF(_xlpm.x="","CHECK",_xlfn.IFS(_xlpm.x&lt;=1,"Immediate",_xlpm.x&lt;=6,"Fast",_xlpm.x&lt;=24,"Moderate",_xlpm.x&gt;24,"Delayed")))</f>
        <v>Delayed</v>
      </c>
      <c r="AC1837">
        <v>37</v>
      </c>
      <c r="AD1837" t="str" cm="1">
        <f t="array" ref="AD1837">IF(Table2[[#This Row],[Interaction_Count_Final]]="","N/A",_xlfn.IFS(Table2[[#This Row],[Interaction_Count_Final]]&lt;=2,"Low",Table2[[#This Row],[Interaction_Count_Final]]&lt;=5,"Medium",Table2[[#This Row],[Interaction_Count_Final]]&gt;=6,"High",TRUE,"CHECK"))</f>
        <v>High</v>
      </c>
      <c r="AE1837" t="s">
        <v>7266</v>
      </c>
      <c r="AF1837" t="b">
        <v>1</v>
      </c>
      <c r="AG1837" t="b">
        <v>1</v>
      </c>
      <c r="AH1837">
        <v>2256</v>
      </c>
      <c r="AI1837">
        <v>45347</v>
      </c>
      <c r="AJ1837" t="b">
        <v>1</v>
      </c>
      <c r="AK1837" t="str" cm="1">
        <f t="array" ref="AK1837">_xlfn.LET(
  _xlpm.txt,TRIM(Raw_Data!F1837),
  _xlpm.norm,SUBSTITUTE(SUBSTITUTE(_xlpm.txt,"-","/"),".","/"),
  _xlpm.p,_xlfn.TEXTSPLIT(_xlpm.norm,"/"),
  _xlpm.a,VALUE(INDEX(_xlpm.p,1)),
  _xlpm.b,VALUE(INDEX(_xlpm.p,2)),
  IF(AND(_xlpm.a&lt;=12,_xlpm.b&lt;=12),"REVIEW_AMBIGUOUS","OK")
)</f>
        <v>OK</v>
      </c>
    </row>
    <row r="1838" spans="1:37">
      <c r="A1838" t="s">
        <v>5345</v>
      </c>
      <c r="B1838" t="s">
        <v>5345</v>
      </c>
      <c r="C1838" t="b">
        <v>0</v>
      </c>
      <c r="D1838" t="s">
        <v>7257</v>
      </c>
      <c r="E1838" t="s">
        <v>8547</v>
      </c>
      <c r="F1838" t="s">
        <v>8547</v>
      </c>
      <c r="G1838" t="s">
        <v>7280</v>
      </c>
      <c r="H1838" t="s">
        <v>538</v>
      </c>
      <c r="I1838" t="s">
        <v>538</v>
      </c>
      <c r="J1838" t="s">
        <v>123</v>
      </c>
      <c r="K1838" t="s">
        <v>193</v>
      </c>
      <c r="L1838" t="s">
        <v>193</v>
      </c>
      <c r="M1838">
        <f>IF(UPPER(TRIM(Table2[[#This Row],[Status_Clean]]))="CONVERTED",1,0)</f>
        <v>0</v>
      </c>
      <c r="N1838">
        <f>IF(ISNUMBER(MATCH(UPPER(TRIM(Table2[[#This Row],[Status_Clean]])),{"CONTACTED","QUALIFIED","CONVERTED"},0)),1,0)</f>
        <v>0</v>
      </c>
      <c r="O1838" cm="1">
        <f t="array" ref="O1838">_xlfn.SWITCH(UPPER(TRIM(Table2[[#This Row],[Status_Clean]])),"NEW",1,"CONTACTED",2,"QUALIFIED",3,"CONVERTED",4,"LOST",5,99)</f>
        <v>1</v>
      </c>
      <c r="P1838">
        <v>45365</v>
      </c>
      <c r="Q1838" t="s">
        <v>7914</v>
      </c>
      <c r="R1838" t="s">
        <v>7914</v>
      </c>
      <c r="S1838">
        <v>45365</v>
      </c>
      <c r="T1838" t="s">
        <v>7261</v>
      </c>
      <c r="U1838">
        <v>45365</v>
      </c>
      <c r="V1838" t="s">
        <v>7295</v>
      </c>
      <c r="W1838" t="s">
        <v>7271</v>
      </c>
      <c r="X1838" t="s">
        <v>7284</v>
      </c>
      <c r="Y1838" t="s">
        <v>7285</v>
      </c>
      <c r="Z1838" t="s">
        <v>5347</v>
      </c>
      <c r="AA1838">
        <v>63.5</v>
      </c>
      <c r="AB1838" t="str" cm="1">
        <f t="array" ref="AB1838">_xlfn.LET(_xlpm.x,IFERROR(VALUE(Table2[[#This Row],[Response_Time_Hours]]),""),IF(_xlpm.x="","CHECK",_xlfn.IFS(_xlpm.x&lt;=1,"Immediate",_xlpm.x&lt;=6,"Fast",_xlpm.x&lt;=24,"Moderate",_xlpm.x&gt;24,"Delayed")))</f>
        <v>Delayed</v>
      </c>
      <c r="AC1838">
        <v>1</v>
      </c>
      <c r="AD1838" t="str" cm="1">
        <f t="array" ref="AD1838">IF(Table2[[#This Row],[Interaction_Count_Final]]="","N/A",_xlfn.IFS(Table2[[#This Row],[Interaction_Count_Final]]&lt;=2,"Low",Table2[[#This Row],[Interaction_Count_Final]]&lt;=5,"Medium",Table2[[#This Row],[Interaction_Count_Final]]&gt;=6,"High",TRUE,"CHECK"))</f>
        <v>Low</v>
      </c>
      <c r="AE1838" t="s">
        <v>7289</v>
      </c>
      <c r="AF1838" t="b">
        <v>1</v>
      </c>
      <c r="AG1838" t="b">
        <v>1</v>
      </c>
      <c r="AH1838">
        <v>2257</v>
      </c>
      <c r="AI1838">
        <v>45365</v>
      </c>
      <c r="AJ1838" t="b">
        <v>1</v>
      </c>
      <c r="AK1838" t="e" cm="1">
        <f t="array" ref="AK1838">_xlfn.LET(
  _xlpm.txt,TRIM(Raw_Data!F1838),
  _xlpm.norm,SUBSTITUTE(SUBSTITUTE(_xlpm.txt,"-","/"),".","/"),
  _xlpm.p,_xlfn.TEXTSPLIT(_xlpm.norm,"/"),
  _xlpm.a,VALUE(INDEX(_xlpm.p,1)),
  _xlpm.b,VALUE(INDEX(_xlpm.p,2)),
  IF(AND(_xlpm.a&lt;=12,_xlpm.b&lt;=12),"REVIEW_AMBIGUOUS","OK")
)</f>
        <v>#REF!</v>
      </c>
    </row>
    <row r="1839" spans="1:37">
      <c r="A1839" t="s">
        <v>5348</v>
      </c>
      <c r="B1839" t="s">
        <v>5348</v>
      </c>
      <c r="C1839" t="b">
        <v>0</v>
      </c>
      <c r="D1839" t="s">
        <v>7257</v>
      </c>
      <c r="E1839" t="s">
        <v>5349</v>
      </c>
      <c r="F1839" t="s">
        <v>5349</v>
      </c>
      <c r="G1839" t="s">
        <v>7258</v>
      </c>
      <c r="H1839" t="s">
        <v>1356</v>
      </c>
      <c r="I1839" t="s">
        <v>1356</v>
      </c>
      <c r="J1839" t="s">
        <v>1356</v>
      </c>
      <c r="K1839" t="s">
        <v>125</v>
      </c>
      <c r="L1839" t="s">
        <v>125</v>
      </c>
      <c r="M1839">
        <f>IF(UPPER(TRIM(Table2[[#This Row],[Status_Clean]]))="CONVERTED",1,0)</f>
        <v>0</v>
      </c>
      <c r="N1839">
        <f>IF(ISNUMBER(MATCH(UPPER(TRIM(Table2[[#This Row],[Status_Clean]])),{"CONTACTED","QUALIFIED","CONVERTED"},0)),1,0)</f>
        <v>1</v>
      </c>
      <c r="O1839" cm="1">
        <f t="array" ref="O1839">_xlfn.SWITCH(UPPER(TRIM(Table2[[#This Row],[Status_Clean]])),"NEW",1,"CONTACTED",2,"QUALIFIED",3,"CONVERTED",4,"LOST",5,99)</f>
        <v>2</v>
      </c>
      <c r="P1839">
        <v>45157</v>
      </c>
      <c r="Q1839" t="s">
        <v>8548</v>
      </c>
      <c r="R1839" t="s">
        <v>8548</v>
      </c>
      <c r="S1839">
        <v>45157</v>
      </c>
      <c r="T1839" t="s">
        <v>7261</v>
      </c>
      <c r="U1839">
        <v>45157</v>
      </c>
      <c r="V1839" t="s">
        <v>7310</v>
      </c>
      <c r="W1839" t="s">
        <v>7263</v>
      </c>
      <c r="X1839" t="s">
        <v>7288</v>
      </c>
      <c r="Y1839" t="s">
        <v>7278</v>
      </c>
      <c r="Z1839" t="s">
        <v>5350</v>
      </c>
      <c r="AA1839">
        <v>49.4</v>
      </c>
      <c r="AB1839" t="str" cm="1">
        <f t="array" ref="AB1839">_xlfn.LET(_xlpm.x,IFERROR(VALUE(Table2[[#This Row],[Response_Time_Hours]]),""),IF(_xlpm.x="","CHECK",_xlfn.IFS(_xlpm.x&lt;=1,"Immediate",_xlpm.x&lt;=6,"Fast",_xlpm.x&lt;=24,"Moderate",_xlpm.x&gt;24,"Delayed")))</f>
        <v>Delayed</v>
      </c>
      <c r="AC1839">
        <v>18</v>
      </c>
      <c r="AD1839" t="str" cm="1">
        <f t="array" ref="AD1839">IF(Table2[[#This Row],[Interaction_Count_Final]]="","N/A",_xlfn.IFS(Table2[[#This Row],[Interaction_Count_Final]]&lt;=2,"Low",Table2[[#This Row],[Interaction_Count_Final]]&lt;=5,"Medium",Table2[[#This Row],[Interaction_Count_Final]]&gt;=6,"High",TRUE,"CHECK"))</f>
        <v>High</v>
      </c>
      <c r="AE1839" t="s">
        <v>7266</v>
      </c>
      <c r="AF1839" t="b">
        <v>1</v>
      </c>
      <c r="AG1839" t="b">
        <v>1</v>
      </c>
      <c r="AH1839">
        <v>2258</v>
      </c>
      <c r="AI1839">
        <v>45157</v>
      </c>
      <c r="AJ1839" t="b">
        <v>1</v>
      </c>
      <c r="AK1839" t="e" cm="1">
        <f t="array" ref="AK1839">_xlfn.LET(
  _xlpm.txt,TRIM(Raw_Data!F1839),
  _xlpm.norm,SUBSTITUTE(SUBSTITUTE(_xlpm.txt,"-","/"),".","/"),
  _xlpm.p,_xlfn.TEXTSPLIT(_xlpm.norm,"/"),
  _xlpm.a,VALUE(INDEX(_xlpm.p,1)),
  _xlpm.b,VALUE(INDEX(_xlpm.p,2)),
  IF(AND(_xlpm.a&lt;=12,_xlpm.b&lt;=12),"REVIEW_AMBIGUOUS","OK")
)</f>
        <v>#REF!</v>
      </c>
    </row>
    <row r="1840" spans="1:37">
      <c r="A1840" t="s">
        <v>5351</v>
      </c>
      <c r="B1840" t="s">
        <v>5351</v>
      </c>
      <c r="C1840" t="b">
        <v>0</v>
      </c>
      <c r="D1840" t="s">
        <v>7257</v>
      </c>
      <c r="E1840" t="s">
        <v>5352</v>
      </c>
      <c r="F1840" t="s">
        <v>5352</v>
      </c>
      <c r="G1840" t="s">
        <v>7280</v>
      </c>
      <c r="H1840" t="s">
        <v>374</v>
      </c>
      <c r="I1840" t="s">
        <v>374</v>
      </c>
      <c r="J1840" t="s">
        <v>7308</v>
      </c>
      <c r="K1840" t="s">
        <v>173</v>
      </c>
      <c r="L1840" t="s">
        <v>173</v>
      </c>
      <c r="M1840">
        <f>IF(UPPER(TRIM(Table2[[#This Row],[Status_Clean]]))="CONVERTED",1,0)</f>
        <v>0</v>
      </c>
      <c r="N1840">
        <f>IF(ISNUMBER(MATCH(UPPER(TRIM(Table2[[#This Row],[Status_Clean]])),{"CONTACTED","QUALIFIED","CONVERTED"},0)),1,0)</f>
        <v>0</v>
      </c>
      <c r="O1840" cm="1">
        <f t="array" ref="O1840">_xlfn.SWITCH(UPPER(TRIM(Table2[[#This Row],[Status_Clean]])),"NEW",1,"CONTACTED",2,"QUALIFIED",3,"CONVERTED",4,"LOST",5,99)</f>
        <v>5</v>
      </c>
      <c r="P1840" t="s">
        <v>5353</v>
      </c>
      <c r="Q1840" t="s">
        <v>8549</v>
      </c>
      <c r="R1840" t="s">
        <v>8549</v>
      </c>
      <c r="S1840">
        <v>45227</v>
      </c>
      <c r="T1840" t="s">
        <v>7261</v>
      </c>
      <c r="U1840">
        <v>45227</v>
      </c>
      <c r="V1840" t="s">
        <v>7270</v>
      </c>
      <c r="W1840" t="s">
        <v>7263</v>
      </c>
      <c r="X1840" t="s">
        <v>7264</v>
      </c>
      <c r="Y1840" t="s">
        <v>7278</v>
      </c>
      <c r="Z1840" t="s">
        <v>739</v>
      </c>
      <c r="AA1840">
        <v>67.099999999999994</v>
      </c>
      <c r="AB1840" t="str" cm="1">
        <f t="array" ref="AB1840">_xlfn.LET(_xlpm.x,IFERROR(VALUE(Table2[[#This Row],[Response_Time_Hours]]),""),IF(_xlpm.x="","CHECK",_xlfn.IFS(_xlpm.x&lt;=1,"Immediate",_xlpm.x&lt;=6,"Fast",_xlpm.x&lt;=24,"Moderate",_xlpm.x&gt;24,"Delayed")))</f>
        <v>Delayed</v>
      </c>
      <c r="AC1840">
        <v>29</v>
      </c>
      <c r="AD1840" t="str" cm="1">
        <f t="array" ref="AD1840">IF(Table2[[#This Row],[Interaction_Count_Final]]="","N/A",_xlfn.IFS(Table2[[#This Row],[Interaction_Count_Final]]&lt;=2,"Low",Table2[[#This Row],[Interaction_Count_Final]]&lt;=5,"Medium",Table2[[#This Row],[Interaction_Count_Final]]&gt;=6,"High",TRUE,"CHECK"))</f>
        <v>High</v>
      </c>
      <c r="AE1840" t="s">
        <v>7266</v>
      </c>
      <c r="AF1840" t="b">
        <v>1</v>
      </c>
      <c r="AG1840" t="b">
        <v>1</v>
      </c>
      <c r="AH1840">
        <v>2259</v>
      </c>
      <c r="AI1840">
        <v>45227</v>
      </c>
      <c r="AJ1840" t="b">
        <v>1</v>
      </c>
      <c r="AK1840" t="e" cm="1">
        <f t="array" ref="AK1840">_xlfn.LET(
  _xlpm.txt,TRIM(Raw_Data!F1840),
  _xlpm.norm,SUBSTITUTE(SUBSTITUTE(_xlpm.txt,"-","/"),".","/"),
  _xlpm.p,_xlfn.TEXTSPLIT(_xlpm.norm,"/"),
  _xlpm.a,VALUE(INDEX(_xlpm.p,1)),
  _xlpm.b,VALUE(INDEX(_xlpm.p,2)),
  IF(AND(_xlpm.a&lt;=12,_xlpm.b&lt;=12),"REVIEW_AMBIGUOUS","OK")
)</f>
        <v>#REF!</v>
      </c>
    </row>
    <row r="1841" spans="1:37">
      <c r="A1841" t="s">
        <v>5354</v>
      </c>
      <c r="B1841" t="s">
        <v>5354</v>
      </c>
      <c r="C1841" t="b">
        <v>1</v>
      </c>
      <c r="D1841" t="s">
        <v>7257</v>
      </c>
      <c r="E1841" t="s">
        <v>5355</v>
      </c>
      <c r="F1841" t="s">
        <v>5355</v>
      </c>
      <c r="G1841" t="s">
        <v>7268</v>
      </c>
      <c r="H1841" t="s">
        <v>556</v>
      </c>
      <c r="I1841" t="s">
        <v>556</v>
      </c>
      <c r="J1841" t="s">
        <v>106</v>
      </c>
      <c r="K1841" t="s">
        <v>125</v>
      </c>
      <c r="L1841" t="s">
        <v>125</v>
      </c>
      <c r="M1841">
        <f>IF(UPPER(TRIM(Table2[[#This Row],[Status_Clean]]))="CONVERTED",1,0)</f>
        <v>0</v>
      </c>
      <c r="N1841">
        <f>IF(ISNUMBER(MATCH(UPPER(TRIM(Table2[[#This Row],[Status_Clean]])),{"CONTACTED","QUALIFIED","CONVERTED"},0)),1,0)</f>
        <v>1</v>
      </c>
      <c r="O1841" cm="1">
        <f t="array" ref="O1841">_xlfn.SWITCH(UPPER(TRIM(Table2[[#This Row],[Status_Clean]])),"NEW",1,"CONTACTED",2,"QUALIFIED",3,"CONVERTED",4,"LOST",5,99)</f>
        <v>2</v>
      </c>
      <c r="P1841">
        <v>45097</v>
      </c>
      <c r="Q1841" t="s">
        <v>7673</v>
      </c>
      <c r="R1841" t="s">
        <v>7673</v>
      </c>
      <c r="S1841">
        <v>45097</v>
      </c>
      <c r="T1841" t="s">
        <v>7261</v>
      </c>
      <c r="U1841">
        <v>45097</v>
      </c>
      <c r="V1841" t="s">
        <v>7276</v>
      </c>
      <c r="W1841" t="s">
        <v>7263</v>
      </c>
      <c r="X1841" t="s">
        <v>7277</v>
      </c>
      <c r="Y1841" t="s">
        <v>7265</v>
      </c>
      <c r="Z1841" t="s">
        <v>5356</v>
      </c>
      <c r="AA1841">
        <v>24.6</v>
      </c>
      <c r="AB1841" t="str" cm="1">
        <f t="array" ref="AB1841">_xlfn.LET(_xlpm.x,IFERROR(VALUE(Table2[[#This Row],[Response_Time_Hours]]),""),IF(_xlpm.x="","CHECK",_xlfn.IFS(_xlpm.x&lt;=1,"Immediate",_xlpm.x&lt;=6,"Fast",_xlpm.x&lt;=24,"Moderate",_xlpm.x&gt;24,"Delayed")))</f>
        <v>Delayed</v>
      </c>
      <c r="AC1841">
        <v>39</v>
      </c>
      <c r="AD1841" t="str" cm="1">
        <f t="array" ref="AD1841">IF(Table2[[#This Row],[Interaction_Count_Final]]="","N/A",_xlfn.IFS(Table2[[#This Row],[Interaction_Count_Final]]&lt;=2,"Low",Table2[[#This Row],[Interaction_Count_Final]]&lt;=5,"Medium",Table2[[#This Row],[Interaction_Count_Final]]&gt;=6,"High",TRUE,"CHECK"))</f>
        <v>High</v>
      </c>
      <c r="AE1841" t="s">
        <v>7266</v>
      </c>
      <c r="AF1841" t="b">
        <v>1</v>
      </c>
      <c r="AG1841" t="b">
        <v>1</v>
      </c>
      <c r="AH1841">
        <v>2260</v>
      </c>
      <c r="AI1841">
        <v>45097</v>
      </c>
      <c r="AJ1841" t="b">
        <v>1</v>
      </c>
      <c r="AK1841" t="e" cm="1">
        <f t="array" ref="AK1841">_xlfn.LET(
  _xlpm.txt,TRIM(Raw_Data!F1841),
  _xlpm.norm,SUBSTITUTE(SUBSTITUTE(_xlpm.txt,"-","/"),".","/"),
  _xlpm.p,_xlfn.TEXTSPLIT(_xlpm.norm,"/"),
  _xlpm.a,VALUE(INDEX(_xlpm.p,1)),
  _xlpm.b,VALUE(INDEX(_xlpm.p,2)),
  IF(AND(_xlpm.a&lt;=12,_xlpm.b&lt;=12),"REVIEW_AMBIGUOUS","OK")
)</f>
        <v>#REF!</v>
      </c>
    </row>
    <row r="1842" spans="1:37">
      <c r="A1842" t="s">
        <v>5357</v>
      </c>
      <c r="B1842" t="s">
        <v>5357</v>
      </c>
      <c r="C1842" t="b">
        <v>0</v>
      </c>
      <c r="D1842" t="s">
        <v>7257</v>
      </c>
      <c r="E1842" t="s">
        <v>8550</v>
      </c>
      <c r="F1842" t="s">
        <v>8550</v>
      </c>
      <c r="G1842" t="s">
        <v>7258</v>
      </c>
      <c r="H1842" t="s">
        <v>560</v>
      </c>
      <c r="I1842" t="s">
        <v>560</v>
      </c>
      <c r="J1842" t="s">
        <v>469</v>
      </c>
      <c r="K1842" t="s">
        <v>7281</v>
      </c>
      <c r="L1842" t="s">
        <v>125</v>
      </c>
      <c r="M1842">
        <f>IF(UPPER(TRIM(Table2[[#This Row],[Status_Clean]]))="CONVERTED",1,0)</f>
        <v>0</v>
      </c>
      <c r="N1842">
        <f>IF(ISNUMBER(MATCH(UPPER(TRIM(Table2[[#This Row],[Status_Clean]])),{"CONTACTED","QUALIFIED","CONVERTED"},0)),1,0)</f>
        <v>1</v>
      </c>
      <c r="O1842" cm="1">
        <f t="array" ref="O1842">_xlfn.SWITCH(UPPER(TRIM(Table2[[#This Row],[Status_Clean]])),"NEW",1,"CONTACTED",2,"QUALIFIED",3,"CONVERTED",4,"LOST",5,99)</f>
        <v>2</v>
      </c>
      <c r="P1842" t="s">
        <v>5359</v>
      </c>
      <c r="Q1842" t="s">
        <v>5359</v>
      </c>
      <c r="R1842" t="s">
        <v>5359</v>
      </c>
      <c r="S1842">
        <v>45382</v>
      </c>
      <c r="T1842" t="s">
        <v>7261</v>
      </c>
      <c r="U1842">
        <v>45382</v>
      </c>
      <c r="V1842" t="s">
        <v>7295</v>
      </c>
      <c r="W1842" t="s">
        <v>7271</v>
      </c>
      <c r="X1842" t="s">
        <v>7284</v>
      </c>
      <c r="Y1842" t="s">
        <v>7293</v>
      </c>
      <c r="Z1842" t="s">
        <v>5360</v>
      </c>
      <c r="AA1842">
        <v>47.8</v>
      </c>
      <c r="AB1842" t="str" cm="1">
        <f t="array" ref="AB1842">_xlfn.LET(_xlpm.x,IFERROR(VALUE(Table2[[#This Row],[Response_Time_Hours]]),""),IF(_xlpm.x="","CHECK",_xlfn.IFS(_xlpm.x&lt;=1,"Immediate",_xlpm.x&lt;=6,"Fast",_xlpm.x&lt;=24,"Moderate",_xlpm.x&gt;24,"Delayed")))</f>
        <v>Delayed</v>
      </c>
      <c r="AC1842">
        <v>31</v>
      </c>
      <c r="AD1842" t="str" cm="1">
        <f t="array" ref="AD1842">IF(Table2[[#This Row],[Interaction_Count_Final]]="","N/A",_xlfn.IFS(Table2[[#This Row],[Interaction_Count_Final]]&lt;=2,"Low",Table2[[#This Row],[Interaction_Count_Final]]&lt;=5,"Medium",Table2[[#This Row],[Interaction_Count_Final]]&gt;=6,"High",TRUE,"CHECK"))</f>
        <v>High</v>
      </c>
      <c r="AE1842" t="s">
        <v>7289</v>
      </c>
      <c r="AF1842" t="b">
        <v>1</v>
      </c>
      <c r="AG1842" t="b">
        <v>1</v>
      </c>
      <c r="AH1842">
        <v>2261</v>
      </c>
      <c r="AI1842">
        <v>45382</v>
      </c>
      <c r="AJ1842" t="b">
        <v>1</v>
      </c>
      <c r="AK1842" t="str" cm="1">
        <f t="array" ref="AK1842">_xlfn.LET(
  _xlpm.txt,TRIM(Raw_Data!F1842),
  _xlpm.norm,SUBSTITUTE(SUBSTITUTE(_xlpm.txt,"-","/"),".","/"),
  _xlpm.p,_xlfn.TEXTSPLIT(_xlpm.norm,"/"),
  _xlpm.a,VALUE(INDEX(_xlpm.p,1)),
  _xlpm.b,VALUE(INDEX(_xlpm.p,2)),
  IF(AND(_xlpm.a&lt;=12,_xlpm.b&lt;=12),"REVIEW_AMBIGUOUS","OK")
)</f>
        <v>OK</v>
      </c>
    </row>
    <row r="1843" spans="1:37">
      <c r="A1843" t="s">
        <v>5361</v>
      </c>
      <c r="B1843" t="s">
        <v>5361</v>
      </c>
      <c r="C1843" t="b">
        <v>0</v>
      </c>
      <c r="D1843" t="s">
        <v>7257</v>
      </c>
      <c r="E1843" t="s">
        <v>5362</v>
      </c>
      <c r="F1843" t="s">
        <v>5362</v>
      </c>
      <c r="G1843" t="s">
        <v>7268</v>
      </c>
      <c r="H1843" t="s">
        <v>85</v>
      </c>
      <c r="I1843" t="s">
        <v>85</v>
      </c>
      <c r="J1843" t="s">
        <v>469</v>
      </c>
      <c r="K1843" t="s">
        <v>7281</v>
      </c>
      <c r="L1843" t="s">
        <v>125</v>
      </c>
      <c r="M1843">
        <f>IF(UPPER(TRIM(Table2[[#This Row],[Status_Clean]]))="CONVERTED",1,0)</f>
        <v>0</v>
      </c>
      <c r="N1843">
        <f>IF(ISNUMBER(MATCH(UPPER(TRIM(Table2[[#This Row],[Status_Clean]])),{"CONTACTED","QUALIFIED","CONVERTED"},0)),1,0)</f>
        <v>1</v>
      </c>
      <c r="O1843" cm="1">
        <f t="array" ref="O1843">_xlfn.SWITCH(UPPER(TRIM(Table2[[#This Row],[Status_Clean]])),"NEW",1,"CONTACTED",2,"QUALIFIED",3,"CONVERTED",4,"LOST",5,99)</f>
        <v>2</v>
      </c>
      <c r="P1843">
        <v>45335</v>
      </c>
      <c r="Q1843" t="s">
        <v>8063</v>
      </c>
      <c r="R1843" t="s">
        <v>8063</v>
      </c>
      <c r="S1843">
        <v>45335</v>
      </c>
      <c r="T1843" t="s">
        <v>7261</v>
      </c>
      <c r="U1843">
        <v>45335</v>
      </c>
      <c r="V1843" t="s">
        <v>7283</v>
      </c>
      <c r="W1843" t="s">
        <v>7271</v>
      </c>
      <c r="X1843" t="s">
        <v>7284</v>
      </c>
      <c r="Y1843" t="s">
        <v>7265</v>
      </c>
      <c r="Z1843">
        <v>64.3</v>
      </c>
      <c r="AA1843">
        <v>64.3</v>
      </c>
      <c r="AB1843" t="str" cm="1">
        <f t="array" ref="AB1843">_xlfn.LET(_xlpm.x,IFERROR(VALUE(Table2[[#This Row],[Response_Time_Hours]]),""),IF(_xlpm.x="","CHECK",_xlfn.IFS(_xlpm.x&lt;=1,"Immediate",_xlpm.x&lt;=6,"Fast",_xlpm.x&lt;=24,"Moderate",_xlpm.x&gt;24,"Delayed")))</f>
        <v>Delayed</v>
      </c>
      <c r="AC1843">
        <v>24</v>
      </c>
      <c r="AD1843" t="str" cm="1">
        <f t="array" ref="AD1843">IF(Table2[[#This Row],[Interaction_Count_Final]]="","N/A",_xlfn.IFS(Table2[[#This Row],[Interaction_Count_Final]]&lt;=2,"Low",Table2[[#This Row],[Interaction_Count_Final]]&lt;=5,"Medium",Table2[[#This Row],[Interaction_Count_Final]]&gt;=6,"High",TRUE,"CHECK"))</f>
        <v>High</v>
      </c>
      <c r="AE1843" t="s">
        <v>7266</v>
      </c>
      <c r="AF1843" t="b">
        <v>1</v>
      </c>
      <c r="AG1843" t="b">
        <v>1</v>
      </c>
      <c r="AH1843">
        <v>2262</v>
      </c>
      <c r="AI1843">
        <v>45335</v>
      </c>
      <c r="AJ1843" t="b">
        <v>1</v>
      </c>
      <c r="AK1843" t="e" cm="1">
        <f t="array" ref="AK1843">_xlfn.LET(
  _xlpm.txt,TRIM(Raw_Data!F1843),
  _xlpm.norm,SUBSTITUTE(SUBSTITUTE(_xlpm.txt,"-","/"),".","/"),
  _xlpm.p,_xlfn.TEXTSPLIT(_xlpm.norm,"/"),
  _xlpm.a,VALUE(INDEX(_xlpm.p,1)),
  _xlpm.b,VALUE(INDEX(_xlpm.p,2)),
  IF(AND(_xlpm.a&lt;=12,_xlpm.b&lt;=12),"REVIEW_AMBIGUOUS","OK")
)</f>
        <v>#REF!</v>
      </c>
    </row>
    <row r="1844" spans="1:37">
      <c r="A1844" t="s">
        <v>5363</v>
      </c>
      <c r="B1844" t="s">
        <v>5363</v>
      </c>
      <c r="C1844" t="b">
        <v>0</v>
      </c>
      <c r="D1844" t="s">
        <v>7257</v>
      </c>
      <c r="E1844" t="s">
        <v>8551</v>
      </c>
      <c r="F1844" t="s">
        <v>8551</v>
      </c>
      <c r="G1844" t="s">
        <v>7268</v>
      </c>
      <c r="H1844" t="s">
        <v>123</v>
      </c>
      <c r="I1844" t="s">
        <v>123</v>
      </c>
      <c r="J1844" t="s">
        <v>123</v>
      </c>
      <c r="K1844" t="s">
        <v>7502</v>
      </c>
      <c r="L1844" t="s">
        <v>71</v>
      </c>
      <c r="M1844">
        <f>IF(UPPER(TRIM(Table2[[#This Row],[Status_Clean]]))="CONVERTED",1,0)</f>
        <v>0</v>
      </c>
      <c r="N1844">
        <f>IF(ISNUMBER(MATCH(UPPER(TRIM(Table2[[#This Row],[Status_Clean]])),{"CONTACTED","QUALIFIED","CONVERTED"},0)),1,0)</f>
        <v>1</v>
      </c>
      <c r="O1844" cm="1">
        <f t="array" ref="O1844">_xlfn.SWITCH(UPPER(TRIM(Table2[[#This Row],[Status_Clean]])),"NEW",1,"CONTACTED",2,"QUALIFIED",3,"CONVERTED",4,"LOST",5,99)</f>
        <v>3</v>
      </c>
      <c r="P1844" t="s">
        <v>5365</v>
      </c>
      <c r="Q1844" t="s">
        <v>8552</v>
      </c>
      <c r="R1844" t="s">
        <v>8552</v>
      </c>
      <c r="S1844">
        <v>44934</v>
      </c>
      <c r="T1844" t="s">
        <v>7261</v>
      </c>
      <c r="U1844">
        <v>44934</v>
      </c>
      <c r="V1844" t="s">
        <v>7317</v>
      </c>
      <c r="W1844" t="s">
        <v>7263</v>
      </c>
      <c r="X1844" t="s">
        <v>7284</v>
      </c>
      <c r="Y1844" t="s">
        <v>7293</v>
      </c>
      <c r="Z1844">
        <v>25</v>
      </c>
      <c r="AA1844">
        <v>25</v>
      </c>
      <c r="AB1844" t="str" cm="1">
        <f t="array" ref="AB1844">_xlfn.LET(_xlpm.x,IFERROR(VALUE(Table2[[#This Row],[Response_Time_Hours]]),""),IF(_xlpm.x="","CHECK",_xlfn.IFS(_xlpm.x&lt;=1,"Immediate",_xlpm.x&lt;=6,"Fast",_xlpm.x&lt;=24,"Moderate",_xlpm.x&gt;24,"Delayed")))</f>
        <v>Delayed</v>
      </c>
      <c r="AC1844">
        <v>34</v>
      </c>
      <c r="AD1844" t="str" cm="1">
        <f t="array" ref="AD1844">IF(Table2[[#This Row],[Interaction_Count_Final]]="","N/A",_xlfn.IFS(Table2[[#This Row],[Interaction_Count_Final]]&lt;=2,"Low",Table2[[#This Row],[Interaction_Count_Final]]&lt;=5,"Medium",Table2[[#This Row],[Interaction_Count_Final]]&gt;=6,"High",TRUE,"CHECK"))</f>
        <v>High</v>
      </c>
      <c r="AE1844" t="s">
        <v>7289</v>
      </c>
      <c r="AF1844" t="b">
        <v>1</v>
      </c>
      <c r="AG1844" t="b">
        <v>1</v>
      </c>
      <c r="AH1844">
        <v>2264</v>
      </c>
      <c r="AI1844">
        <v>44934</v>
      </c>
      <c r="AJ1844" t="b">
        <v>1</v>
      </c>
      <c r="AK1844" t="e" cm="1">
        <f t="array" ref="AK1844">_xlfn.LET(
  _xlpm.txt,TRIM(Raw_Data!F1844),
  _xlpm.norm,SUBSTITUTE(SUBSTITUTE(_xlpm.txt,"-","/"),".","/"),
  _xlpm.p,_xlfn.TEXTSPLIT(_xlpm.norm,"/"),
  _xlpm.a,VALUE(INDEX(_xlpm.p,1)),
  _xlpm.b,VALUE(INDEX(_xlpm.p,2)),
  IF(AND(_xlpm.a&lt;=12,_xlpm.b&lt;=12),"REVIEW_AMBIGUOUS","OK")
)</f>
        <v>#REF!</v>
      </c>
    </row>
    <row r="1845" spans="1:37">
      <c r="A1845" t="s">
        <v>5366</v>
      </c>
      <c r="B1845" t="s">
        <v>5366</v>
      </c>
      <c r="C1845" t="b">
        <v>0</v>
      </c>
      <c r="D1845" t="s">
        <v>7257</v>
      </c>
      <c r="E1845" t="s">
        <v>5367</v>
      </c>
      <c r="F1845" t="s">
        <v>5367</v>
      </c>
      <c r="G1845" t="s">
        <v>7280</v>
      </c>
      <c r="H1845" t="s">
        <v>397</v>
      </c>
      <c r="I1845" t="s">
        <v>397</v>
      </c>
      <c r="J1845" t="s">
        <v>792</v>
      </c>
      <c r="K1845" t="s">
        <v>173</v>
      </c>
      <c r="L1845" t="s">
        <v>173</v>
      </c>
      <c r="M1845">
        <f>IF(UPPER(TRIM(Table2[[#This Row],[Status_Clean]]))="CONVERTED",1,0)</f>
        <v>0</v>
      </c>
      <c r="N1845">
        <f>IF(ISNUMBER(MATCH(UPPER(TRIM(Table2[[#This Row],[Status_Clean]])),{"CONTACTED","QUALIFIED","CONVERTED"},0)),1,0)</f>
        <v>0</v>
      </c>
      <c r="O1845" cm="1">
        <f t="array" ref="O1845">_xlfn.SWITCH(UPPER(TRIM(Table2[[#This Row],[Status_Clean]])),"NEW",1,"CONTACTED",2,"QUALIFIED",3,"CONVERTED",4,"LOST",5,99)</f>
        <v>5</v>
      </c>
      <c r="P1845">
        <v>45359</v>
      </c>
      <c r="Q1845" t="s">
        <v>8048</v>
      </c>
      <c r="R1845" t="s">
        <v>8048</v>
      </c>
      <c r="S1845">
        <v>45359</v>
      </c>
      <c r="T1845" t="s">
        <v>7261</v>
      </c>
      <c r="U1845">
        <v>45359</v>
      </c>
      <c r="V1845" t="s">
        <v>7295</v>
      </c>
      <c r="W1845" t="s">
        <v>7271</v>
      </c>
      <c r="X1845" t="s">
        <v>7284</v>
      </c>
      <c r="Y1845" t="s">
        <v>7312</v>
      </c>
      <c r="Z1845" t="s">
        <v>5368</v>
      </c>
      <c r="AA1845">
        <v>18.600000000000001</v>
      </c>
      <c r="AB1845" t="str" cm="1">
        <f t="array" ref="AB1845">_xlfn.LET(_xlpm.x,IFERROR(VALUE(Table2[[#This Row],[Response_Time_Hours]]),""),IF(_xlpm.x="","CHECK",_xlfn.IFS(_xlpm.x&lt;=1,"Immediate",_xlpm.x&lt;=6,"Fast",_xlpm.x&lt;=24,"Moderate",_xlpm.x&gt;24,"Delayed")))</f>
        <v>Moderate</v>
      </c>
      <c r="AC1845" t="s">
        <v>232</v>
      </c>
      <c r="AD1845" t="str" cm="1">
        <f t="array" ref="AD1845">IF(Table2[[#This Row],[Interaction_Count_Final]]="","N/A",_xlfn.IFS(Table2[[#This Row],[Interaction_Count_Final]]&lt;=2,"Low",Table2[[#This Row],[Interaction_Count_Final]]&lt;=5,"Medium",Table2[[#This Row],[Interaction_Count_Final]]&gt;=6,"High",TRUE,"CHECK"))</f>
        <v>High</v>
      </c>
      <c r="AE1845" t="s">
        <v>7289</v>
      </c>
      <c r="AF1845" t="b">
        <v>1</v>
      </c>
      <c r="AG1845" t="b">
        <v>1</v>
      </c>
      <c r="AH1845">
        <v>2265</v>
      </c>
      <c r="AI1845">
        <v>45359</v>
      </c>
      <c r="AJ1845" t="b">
        <v>1</v>
      </c>
      <c r="AK1845" t="e" cm="1">
        <f t="array" ref="AK1845">_xlfn.LET(
  _xlpm.txt,TRIM(Raw_Data!F1845),
  _xlpm.norm,SUBSTITUTE(SUBSTITUTE(_xlpm.txt,"-","/"),".","/"),
  _xlpm.p,_xlfn.TEXTSPLIT(_xlpm.norm,"/"),
  _xlpm.a,VALUE(INDEX(_xlpm.p,1)),
  _xlpm.b,VALUE(INDEX(_xlpm.p,2)),
  IF(AND(_xlpm.a&lt;=12,_xlpm.b&lt;=12),"REVIEW_AMBIGUOUS","OK")
)</f>
        <v>#REF!</v>
      </c>
    </row>
    <row r="1846" spans="1:37">
      <c r="A1846" t="s">
        <v>5369</v>
      </c>
      <c r="B1846" t="s">
        <v>5369</v>
      </c>
      <c r="C1846" t="b">
        <v>0</v>
      </c>
      <c r="D1846" t="s">
        <v>7257</v>
      </c>
      <c r="E1846" t="s">
        <v>5370</v>
      </c>
      <c r="F1846" t="s">
        <v>5370</v>
      </c>
      <c r="G1846" t="s">
        <v>7280</v>
      </c>
      <c r="H1846" t="s">
        <v>101</v>
      </c>
      <c r="I1846" t="s">
        <v>101</v>
      </c>
      <c r="J1846" t="s">
        <v>101</v>
      </c>
      <c r="K1846" t="s">
        <v>193</v>
      </c>
      <c r="L1846" t="s">
        <v>193</v>
      </c>
      <c r="M1846">
        <f>IF(UPPER(TRIM(Table2[[#This Row],[Status_Clean]]))="CONVERTED",1,0)</f>
        <v>0</v>
      </c>
      <c r="N1846">
        <f>IF(ISNUMBER(MATCH(UPPER(TRIM(Table2[[#This Row],[Status_Clean]])),{"CONTACTED","QUALIFIED","CONVERTED"},0)),1,0)</f>
        <v>0</v>
      </c>
      <c r="O1846" cm="1">
        <f t="array" ref="O1846">_xlfn.SWITCH(UPPER(TRIM(Table2[[#This Row],[Status_Clean]])),"NEW",1,"CONTACTED",2,"QUALIFIED",3,"CONVERTED",4,"LOST",5,99)</f>
        <v>1</v>
      </c>
      <c r="P1846">
        <v>44972</v>
      </c>
      <c r="Q1846" t="s">
        <v>8335</v>
      </c>
      <c r="R1846" t="s">
        <v>8335</v>
      </c>
      <c r="S1846">
        <v>44972</v>
      </c>
      <c r="T1846" t="s">
        <v>7261</v>
      </c>
      <c r="U1846">
        <v>44972</v>
      </c>
      <c r="V1846" t="s">
        <v>7283</v>
      </c>
      <c r="W1846" t="s">
        <v>7263</v>
      </c>
      <c r="X1846" t="s">
        <v>7284</v>
      </c>
      <c r="Y1846" t="s">
        <v>7272</v>
      </c>
      <c r="Z1846" t="s">
        <v>5371</v>
      </c>
      <c r="AA1846">
        <v>45</v>
      </c>
      <c r="AB1846" t="str" cm="1">
        <f t="array" ref="AB1846">_xlfn.LET(_xlpm.x,IFERROR(VALUE(Table2[[#This Row],[Response_Time_Hours]]),""),IF(_xlpm.x="","CHECK",_xlfn.IFS(_xlpm.x&lt;=1,"Immediate",_xlpm.x&lt;=6,"Fast",_xlpm.x&lt;=24,"Moderate",_xlpm.x&gt;24,"Delayed")))</f>
        <v>Delayed</v>
      </c>
      <c r="AC1846">
        <v>28</v>
      </c>
      <c r="AD1846" t="str" cm="1">
        <f t="array" ref="AD1846">IF(Table2[[#This Row],[Interaction_Count_Final]]="","N/A",_xlfn.IFS(Table2[[#This Row],[Interaction_Count_Final]]&lt;=2,"Low",Table2[[#This Row],[Interaction_Count_Final]]&lt;=5,"Medium",Table2[[#This Row],[Interaction_Count_Final]]&gt;=6,"High",TRUE,"CHECK"))</f>
        <v>High</v>
      </c>
      <c r="AE1846" t="s">
        <v>7266</v>
      </c>
      <c r="AF1846" t="b">
        <v>1</v>
      </c>
      <c r="AG1846" t="b">
        <v>1</v>
      </c>
      <c r="AH1846">
        <v>2266</v>
      </c>
      <c r="AI1846">
        <v>44972</v>
      </c>
      <c r="AJ1846" t="b">
        <v>1</v>
      </c>
      <c r="AK1846" t="e" cm="1">
        <f t="array" ref="AK1846">_xlfn.LET(
  _xlpm.txt,TRIM(Raw_Data!F1846),
  _xlpm.norm,SUBSTITUTE(SUBSTITUTE(_xlpm.txt,"-","/"),".","/"),
  _xlpm.p,_xlfn.TEXTSPLIT(_xlpm.norm,"/"),
  _xlpm.a,VALUE(INDEX(_xlpm.p,1)),
  _xlpm.b,VALUE(INDEX(_xlpm.p,2)),
  IF(AND(_xlpm.a&lt;=12,_xlpm.b&lt;=12),"REVIEW_AMBIGUOUS","OK")
)</f>
        <v>#REF!</v>
      </c>
    </row>
    <row r="1847" spans="1:37">
      <c r="A1847" t="s">
        <v>5372</v>
      </c>
      <c r="B1847" t="s">
        <v>5372</v>
      </c>
      <c r="C1847" t="b">
        <v>0</v>
      </c>
      <c r="D1847" t="s">
        <v>7257</v>
      </c>
      <c r="E1847" t="s">
        <v>5373</v>
      </c>
      <c r="F1847" t="s">
        <v>5373</v>
      </c>
      <c r="G1847" t="s">
        <v>7268</v>
      </c>
      <c r="H1847" t="s">
        <v>123</v>
      </c>
      <c r="I1847" t="s">
        <v>123</v>
      </c>
      <c r="J1847" t="s">
        <v>123</v>
      </c>
      <c r="K1847" t="s">
        <v>193</v>
      </c>
      <c r="L1847" t="s">
        <v>193</v>
      </c>
      <c r="M1847">
        <f>IF(UPPER(TRIM(Table2[[#This Row],[Status_Clean]]))="CONVERTED",1,0)</f>
        <v>0</v>
      </c>
      <c r="N1847">
        <f>IF(ISNUMBER(MATCH(UPPER(TRIM(Table2[[#This Row],[Status_Clean]])),{"CONTACTED","QUALIFIED","CONVERTED"},0)),1,0)</f>
        <v>0</v>
      </c>
      <c r="O1847" cm="1">
        <f t="array" ref="O1847">_xlfn.SWITCH(UPPER(TRIM(Table2[[#This Row],[Status_Clean]])),"NEW",1,"CONTACTED",2,"QUALIFIED",3,"CONVERTED",4,"LOST",5,99)</f>
        <v>1</v>
      </c>
      <c r="P1847">
        <v>44960</v>
      </c>
      <c r="Q1847" t="s">
        <v>7696</v>
      </c>
      <c r="R1847" t="s">
        <v>7696</v>
      </c>
      <c r="S1847">
        <v>44960</v>
      </c>
      <c r="T1847" t="s">
        <v>7261</v>
      </c>
      <c r="U1847">
        <v>44960</v>
      </c>
      <c r="V1847" t="s">
        <v>7283</v>
      </c>
      <c r="W1847" t="s">
        <v>7263</v>
      </c>
      <c r="X1847" t="s">
        <v>7284</v>
      </c>
      <c r="Y1847" t="s">
        <v>7312</v>
      </c>
      <c r="Z1847" t="s">
        <v>287</v>
      </c>
      <c r="AA1847">
        <v>60</v>
      </c>
      <c r="AB1847" t="str" cm="1">
        <f t="array" ref="AB1847">_xlfn.LET(_xlpm.x,IFERROR(VALUE(Table2[[#This Row],[Response_Time_Hours]]),""),IF(_xlpm.x="","CHECK",_xlfn.IFS(_xlpm.x&lt;=1,"Immediate",_xlpm.x&lt;=6,"Fast",_xlpm.x&lt;=24,"Moderate",_xlpm.x&gt;24,"Delayed")))</f>
        <v>Delayed</v>
      </c>
      <c r="AC1847">
        <v>39</v>
      </c>
      <c r="AD1847" t="str" cm="1">
        <f t="array" ref="AD1847">IF(Table2[[#This Row],[Interaction_Count_Final]]="","N/A",_xlfn.IFS(Table2[[#This Row],[Interaction_Count_Final]]&lt;=2,"Low",Table2[[#This Row],[Interaction_Count_Final]]&lt;=5,"Medium",Table2[[#This Row],[Interaction_Count_Final]]&gt;=6,"High",TRUE,"CHECK"))</f>
        <v>High</v>
      </c>
      <c r="AE1847" t="s">
        <v>7266</v>
      </c>
      <c r="AF1847" t="b">
        <v>1</v>
      </c>
      <c r="AG1847" t="b">
        <v>1</v>
      </c>
      <c r="AH1847">
        <v>2267</v>
      </c>
      <c r="AI1847">
        <v>44960</v>
      </c>
      <c r="AJ1847" t="b">
        <v>1</v>
      </c>
      <c r="AK1847" t="e" cm="1">
        <f t="array" ref="AK1847">_xlfn.LET(
  _xlpm.txt,TRIM(Raw_Data!F1847),
  _xlpm.norm,SUBSTITUTE(SUBSTITUTE(_xlpm.txt,"-","/"),".","/"),
  _xlpm.p,_xlfn.TEXTSPLIT(_xlpm.norm,"/"),
  _xlpm.a,VALUE(INDEX(_xlpm.p,1)),
  _xlpm.b,VALUE(INDEX(_xlpm.p,2)),
  IF(AND(_xlpm.a&lt;=12,_xlpm.b&lt;=12),"REVIEW_AMBIGUOUS","OK")
)</f>
        <v>#REF!</v>
      </c>
    </row>
    <row r="1848" spans="1:37">
      <c r="A1848" t="s">
        <v>5374</v>
      </c>
      <c r="B1848" t="s">
        <v>5374</v>
      </c>
      <c r="C1848" t="b">
        <v>0</v>
      </c>
      <c r="D1848" t="s">
        <v>7257</v>
      </c>
      <c r="E1848" t="s">
        <v>5375</v>
      </c>
      <c r="F1848" t="s">
        <v>5375</v>
      </c>
      <c r="G1848" t="s">
        <v>7280</v>
      </c>
      <c r="H1848" t="s">
        <v>654</v>
      </c>
      <c r="I1848" t="s">
        <v>654</v>
      </c>
      <c r="J1848" t="s">
        <v>254</v>
      </c>
      <c r="K1848" t="s">
        <v>173</v>
      </c>
      <c r="L1848" t="s">
        <v>173</v>
      </c>
      <c r="M1848">
        <f>IF(UPPER(TRIM(Table2[[#This Row],[Status_Clean]]))="CONVERTED",1,0)</f>
        <v>0</v>
      </c>
      <c r="N1848">
        <f>IF(ISNUMBER(MATCH(UPPER(TRIM(Table2[[#This Row],[Status_Clean]])),{"CONTACTED","QUALIFIED","CONVERTED"},0)),1,0)</f>
        <v>0</v>
      </c>
      <c r="O1848" cm="1">
        <f t="array" ref="O1848">_xlfn.SWITCH(UPPER(TRIM(Table2[[#This Row],[Status_Clean]])),"NEW",1,"CONTACTED",2,"QUALIFIED",3,"CONVERTED",4,"LOST",5,99)</f>
        <v>5</v>
      </c>
      <c r="P1848" t="s">
        <v>5376</v>
      </c>
      <c r="Q1848" t="s">
        <v>8338</v>
      </c>
      <c r="R1848" t="s">
        <v>8338</v>
      </c>
      <c r="S1848">
        <v>45017</v>
      </c>
      <c r="T1848" t="s">
        <v>7261</v>
      </c>
      <c r="U1848">
        <v>45017</v>
      </c>
      <c r="V1848" t="s">
        <v>7297</v>
      </c>
      <c r="W1848" t="s">
        <v>7263</v>
      </c>
      <c r="X1848" t="s">
        <v>7277</v>
      </c>
      <c r="Y1848" t="s">
        <v>7278</v>
      </c>
      <c r="Z1848">
        <v>45</v>
      </c>
      <c r="AA1848">
        <v>45</v>
      </c>
      <c r="AB1848" t="str" cm="1">
        <f t="array" ref="AB1848">_xlfn.LET(_xlpm.x,IFERROR(VALUE(Table2[[#This Row],[Response_Time_Hours]]),""),IF(_xlpm.x="","CHECK",_xlfn.IFS(_xlpm.x&lt;=1,"Immediate",_xlpm.x&lt;=6,"Fast",_xlpm.x&lt;=24,"Moderate",_xlpm.x&gt;24,"Delayed")))</f>
        <v>Delayed</v>
      </c>
      <c r="AC1848">
        <v>7</v>
      </c>
      <c r="AD1848" t="str" cm="1">
        <f t="array" ref="AD1848">IF(Table2[[#This Row],[Interaction_Count_Final]]="","N/A",_xlfn.IFS(Table2[[#This Row],[Interaction_Count_Final]]&lt;=2,"Low",Table2[[#This Row],[Interaction_Count_Final]]&lt;=5,"Medium",Table2[[#This Row],[Interaction_Count_Final]]&gt;=6,"High",TRUE,"CHECK"))</f>
        <v>High</v>
      </c>
      <c r="AE1848" t="s">
        <v>7266</v>
      </c>
      <c r="AF1848" t="b">
        <v>1</v>
      </c>
      <c r="AG1848" t="b">
        <v>1</v>
      </c>
      <c r="AH1848">
        <v>2268</v>
      </c>
      <c r="AI1848">
        <v>45017</v>
      </c>
      <c r="AJ1848" t="b">
        <v>1</v>
      </c>
      <c r="AK1848" t="str" cm="1">
        <f t="array" ref="AK1848">_xlfn.LET(
  _xlpm.txt,TRIM(Raw_Data!F1848),
  _xlpm.norm,SUBSTITUTE(SUBSTITUTE(_xlpm.txt,"-","/"),".","/"),
  _xlpm.p,_xlfn.TEXTSPLIT(_xlpm.norm,"/"),
  _xlpm.a,VALUE(INDEX(_xlpm.p,1)),
  _xlpm.b,VALUE(INDEX(_xlpm.p,2)),
  IF(AND(_xlpm.a&lt;=12,_xlpm.b&lt;=12),"REVIEW_AMBIGUOUS","OK")
)</f>
        <v>REVIEW_AMBIGUOUS</v>
      </c>
    </row>
    <row r="1849" spans="1:37">
      <c r="A1849" t="s">
        <v>5377</v>
      </c>
      <c r="B1849" t="s">
        <v>5377</v>
      </c>
      <c r="C1849" t="b">
        <v>0</v>
      </c>
      <c r="D1849" t="s">
        <v>7257</v>
      </c>
      <c r="E1849" t="s">
        <v>5378</v>
      </c>
      <c r="F1849" t="s">
        <v>5378</v>
      </c>
      <c r="G1849" t="s">
        <v>7280</v>
      </c>
      <c r="H1849" t="s">
        <v>538</v>
      </c>
      <c r="I1849" t="s">
        <v>538</v>
      </c>
      <c r="J1849" t="s">
        <v>123</v>
      </c>
      <c r="K1849" t="s">
        <v>125</v>
      </c>
      <c r="L1849" t="s">
        <v>125</v>
      </c>
      <c r="M1849">
        <f>IF(UPPER(TRIM(Table2[[#This Row],[Status_Clean]]))="CONVERTED",1,0)</f>
        <v>0</v>
      </c>
      <c r="N1849">
        <f>IF(ISNUMBER(MATCH(UPPER(TRIM(Table2[[#This Row],[Status_Clean]])),{"CONTACTED","QUALIFIED","CONVERTED"},0)),1,0)</f>
        <v>1</v>
      </c>
      <c r="O1849" cm="1">
        <f t="array" ref="O1849">_xlfn.SWITCH(UPPER(TRIM(Table2[[#This Row],[Status_Clean]])),"NEW",1,"CONTACTED",2,"QUALIFIED",3,"CONVERTED",4,"LOST",5,99)</f>
        <v>2</v>
      </c>
      <c r="P1849">
        <v>45084</v>
      </c>
      <c r="Q1849" t="s">
        <v>8330</v>
      </c>
      <c r="R1849" t="s">
        <v>8330</v>
      </c>
      <c r="S1849">
        <v>45084</v>
      </c>
      <c r="T1849" t="s">
        <v>7261</v>
      </c>
      <c r="U1849">
        <v>45084</v>
      </c>
      <c r="V1849" t="s">
        <v>7276</v>
      </c>
      <c r="W1849" t="s">
        <v>7263</v>
      </c>
      <c r="X1849" t="s">
        <v>7277</v>
      </c>
      <c r="Y1849" t="s">
        <v>7272</v>
      </c>
      <c r="Z1849" t="s">
        <v>543</v>
      </c>
      <c r="AA1849">
        <v>4.8000000000000007</v>
      </c>
      <c r="AB1849" t="str" cm="1">
        <f t="array" ref="AB1849">_xlfn.LET(_xlpm.x,IFERROR(VALUE(Table2[[#This Row],[Response_Time_Hours]]),""),IF(_xlpm.x="","CHECK",_xlfn.IFS(_xlpm.x&lt;=1,"Immediate",_xlpm.x&lt;=6,"Fast",_xlpm.x&lt;=24,"Moderate",_xlpm.x&gt;24,"Delayed")))</f>
        <v>Fast</v>
      </c>
      <c r="AC1849">
        <v>5</v>
      </c>
      <c r="AD1849" t="str" cm="1">
        <f t="array" ref="AD1849">IF(Table2[[#This Row],[Interaction_Count_Final]]="","N/A",_xlfn.IFS(Table2[[#This Row],[Interaction_Count_Final]]&lt;=2,"Low",Table2[[#This Row],[Interaction_Count_Final]]&lt;=5,"Medium",Table2[[#This Row],[Interaction_Count_Final]]&gt;=6,"High",TRUE,"CHECK"))</f>
        <v>Medium</v>
      </c>
      <c r="AE1849" t="s">
        <v>7273</v>
      </c>
      <c r="AF1849" t="b">
        <v>1</v>
      </c>
      <c r="AG1849" t="b">
        <v>1</v>
      </c>
      <c r="AH1849">
        <v>2269</v>
      </c>
      <c r="AI1849">
        <v>45084</v>
      </c>
      <c r="AJ1849" t="b">
        <v>1</v>
      </c>
      <c r="AK1849" t="e" cm="1">
        <f t="array" ref="AK1849">_xlfn.LET(
  _xlpm.txt,TRIM(Raw_Data!F1849),
  _xlpm.norm,SUBSTITUTE(SUBSTITUTE(_xlpm.txt,"-","/"),".","/"),
  _xlpm.p,_xlfn.TEXTSPLIT(_xlpm.norm,"/"),
  _xlpm.a,VALUE(INDEX(_xlpm.p,1)),
  _xlpm.b,VALUE(INDEX(_xlpm.p,2)),
  IF(AND(_xlpm.a&lt;=12,_xlpm.b&lt;=12),"REVIEW_AMBIGUOUS","OK")
)</f>
        <v>#REF!</v>
      </c>
    </row>
    <row r="1850" spans="1:37">
      <c r="A1850" t="s">
        <v>5379</v>
      </c>
      <c r="B1850" t="s">
        <v>5379</v>
      </c>
      <c r="C1850" t="b">
        <v>0</v>
      </c>
      <c r="D1850" t="s">
        <v>7257</v>
      </c>
      <c r="E1850" t="s">
        <v>5380</v>
      </c>
      <c r="F1850" t="s">
        <v>5380</v>
      </c>
      <c r="G1850" t="s">
        <v>7274</v>
      </c>
      <c r="H1850" t="s">
        <v>374</v>
      </c>
      <c r="I1850" t="s">
        <v>374</v>
      </c>
      <c r="J1850" t="s">
        <v>7308</v>
      </c>
      <c r="K1850" t="s">
        <v>250</v>
      </c>
      <c r="L1850" t="s">
        <v>250</v>
      </c>
      <c r="M1850">
        <f>IF(UPPER(TRIM(Table2[[#This Row],[Status_Clean]]))="CONVERTED",1,0)</f>
        <v>1</v>
      </c>
      <c r="N1850">
        <f>IF(ISNUMBER(MATCH(UPPER(TRIM(Table2[[#This Row],[Status_Clean]])),{"CONTACTED","QUALIFIED","CONVERTED"},0)),1,0)</f>
        <v>1</v>
      </c>
      <c r="O1850" cm="1">
        <f t="array" ref="O1850">_xlfn.SWITCH(UPPER(TRIM(Table2[[#This Row],[Status_Clean]])),"NEW",1,"CONTACTED",2,"QUALIFIED",3,"CONVERTED",4,"LOST",5,99)</f>
        <v>4</v>
      </c>
      <c r="P1850" t="s">
        <v>172</v>
      </c>
      <c r="Q1850" t="s">
        <v>7322</v>
      </c>
      <c r="R1850" t="s">
        <v>7322</v>
      </c>
      <c r="S1850">
        <v>45309</v>
      </c>
      <c r="T1850" t="s">
        <v>7261</v>
      </c>
      <c r="U1850">
        <v>45309</v>
      </c>
      <c r="V1850" t="s">
        <v>7317</v>
      </c>
      <c r="W1850" t="s">
        <v>7271</v>
      </c>
      <c r="X1850" t="s">
        <v>7284</v>
      </c>
      <c r="Y1850" t="s">
        <v>7285</v>
      </c>
      <c r="Z1850" t="s">
        <v>5381</v>
      </c>
      <c r="AA1850">
        <v>12.6</v>
      </c>
      <c r="AB1850" t="str" cm="1">
        <f t="array" ref="AB1850">_xlfn.LET(_xlpm.x,IFERROR(VALUE(Table2[[#This Row],[Response_Time_Hours]]),""),IF(_xlpm.x="","CHECK",_xlfn.IFS(_xlpm.x&lt;=1,"Immediate",_xlpm.x&lt;=6,"Fast",_xlpm.x&lt;=24,"Moderate",_xlpm.x&gt;24,"Delayed")))</f>
        <v>Moderate</v>
      </c>
      <c r="AC1850">
        <v>23</v>
      </c>
      <c r="AD1850" t="str" cm="1">
        <f t="array" ref="AD1850">IF(Table2[[#This Row],[Interaction_Count_Final]]="","N/A",_xlfn.IFS(Table2[[#This Row],[Interaction_Count_Final]]&lt;=2,"Low",Table2[[#This Row],[Interaction_Count_Final]]&lt;=5,"Medium",Table2[[#This Row],[Interaction_Count_Final]]&gt;=6,"High",TRUE,"CHECK"))</f>
        <v>High</v>
      </c>
      <c r="AE1850" t="s">
        <v>7289</v>
      </c>
      <c r="AF1850" t="b">
        <v>1</v>
      </c>
      <c r="AG1850" t="b">
        <v>1</v>
      </c>
      <c r="AH1850">
        <v>2272</v>
      </c>
      <c r="AI1850">
        <v>45309</v>
      </c>
      <c r="AJ1850" t="b">
        <v>1</v>
      </c>
      <c r="AK1850" t="str" cm="1">
        <f t="array" ref="AK1850">_xlfn.LET(
  _xlpm.txt,TRIM(Raw_Data!F1850),
  _xlpm.norm,SUBSTITUTE(SUBSTITUTE(_xlpm.txt,"-","/"),".","/"),
  _xlpm.p,_xlfn.TEXTSPLIT(_xlpm.norm,"/"),
  _xlpm.a,VALUE(INDEX(_xlpm.p,1)),
  _xlpm.b,VALUE(INDEX(_xlpm.p,2)),
  IF(AND(_xlpm.a&lt;=12,_xlpm.b&lt;=12),"REVIEW_AMBIGUOUS","OK")
)</f>
        <v>OK</v>
      </c>
    </row>
    <row r="1851" spans="1:37">
      <c r="A1851" t="s">
        <v>5382</v>
      </c>
      <c r="B1851" t="s">
        <v>5382</v>
      </c>
      <c r="C1851" t="b">
        <v>0</v>
      </c>
      <c r="D1851" t="s">
        <v>7257</v>
      </c>
      <c r="E1851" t="s">
        <v>5383</v>
      </c>
      <c r="F1851" t="s">
        <v>5383</v>
      </c>
      <c r="G1851" t="s">
        <v>7303</v>
      </c>
      <c r="H1851" t="s">
        <v>352</v>
      </c>
      <c r="I1851" t="s">
        <v>352</v>
      </c>
      <c r="J1851" t="s">
        <v>447</v>
      </c>
      <c r="K1851" t="s">
        <v>125</v>
      </c>
      <c r="L1851" t="s">
        <v>125</v>
      </c>
      <c r="M1851">
        <f>IF(UPPER(TRIM(Table2[[#This Row],[Status_Clean]]))="CONVERTED",1,0)</f>
        <v>0</v>
      </c>
      <c r="N1851">
        <f>IF(ISNUMBER(MATCH(UPPER(TRIM(Table2[[#This Row],[Status_Clean]])),{"CONTACTED","QUALIFIED","CONVERTED"},0)),1,0)</f>
        <v>1</v>
      </c>
      <c r="O1851" cm="1">
        <f t="array" ref="O1851">_xlfn.SWITCH(UPPER(TRIM(Table2[[#This Row],[Status_Clean]])),"NEW",1,"CONTACTED",2,"QUALIFIED",3,"CONVERTED",4,"LOST",5,99)</f>
        <v>2</v>
      </c>
      <c r="P1851" t="s">
        <v>5384</v>
      </c>
      <c r="Q1851" t="s">
        <v>7410</v>
      </c>
      <c r="R1851" t="s">
        <v>7410</v>
      </c>
      <c r="S1851">
        <v>45077</v>
      </c>
      <c r="T1851" t="s">
        <v>7261</v>
      </c>
      <c r="U1851">
        <v>45077</v>
      </c>
      <c r="V1851" t="s">
        <v>7314</v>
      </c>
      <c r="W1851" t="s">
        <v>7263</v>
      </c>
      <c r="X1851" t="s">
        <v>7277</v>
      </c>
      <c r="Y1851" t="s">
        <v>7272</v>
      </c>
      <c r="Z1851" t="s">
        <v>5385</v>
      </c>
      <c r="AA1851">
        <v>27.4</v>
      </c>
      <c r="AB1851" t="str" cm="1">
        <f t="array" ref="AB1851">_xlfn.LET(_xlpm.x,IFERROR(VALUE(Table2[[#This Row],[Response_Time_Hours]]),""),IF(_xlpm.x="","CHECK",_xlfn.IFS(_xlpm.x&lt;=1,"Immediate",_xlpm.x&lt;=6,"Fast",_xlpm.x&lt;=24,"Moderate",_xlpm.x&gt;24,"Delayed")))</f>
        <v>Delayed</v>
      </c>
      <c r="AC1851">
        <v>7</v>
      </c>
      <c r="AD1851" t="str" cm="1">
        <f t="array" ref="AD1851">IF(Table2[[#This Row],[Interaction_Count_Final]]="","N/A",_xlfn.IFS(Table2[[#This Row],[Interaction_Count_Final]]&lt;=2,"Low",Table2[[#This Row],[Interaction_Count_Final]]&lt;=5,"Medium",Table2[[#This Row],[Interaction_Count_Final]]&gt;=6,"High",TRUE,"CHECK"))</f>
        <v>High</v>
      </c>
      <c r="AE1851" t="s">
        <v>7266</v>
      </c>
      <c r="AF1851" t="b">
        <v>1</v>
      </c>
      <c r="AG1851" t="b">
        <v>1</v>
      </c>
      <c r="AH1851">
        <v>2273</v>
      </c>
      <c r="AI1851">
        <v>45077</v>
      </c>
      <c r="AJ1851" t="b">
        <v>1</v>
      </c>
      <c r="AK1851" t="str" cm="1">
        <f t="array" ref="AK1851">_xlfn.LET(
  _xlpm.txt,TRIM(Raw_Data!F1851),
  _xlpm.norm,SUBSTITUTE(SUBSTITUTE(_xlpm.txt,"-","/"),".","/"),
  _xlpm.p,_xlfn.TEXTSPLIT(_xlpm.norm,"/"),
  _xlpm.a,VALUE(INDEX(_xlpm.p,1)),
  _xlpm.b,VALUE(INDEX(_xlpm.p,2)),
  IF(AND(_xlpm.a&lt;=12,_xlpm.b&lt;=12),"REVIEW_AMBIGUOUS","OK")
)</f>
        <v>OK</v>
      </c>
    </row>
    <row r="1852" spans="1:37">
      <c r="A1852" t="s">
        <v>5386</v>
      </c>
      <c r="B1852" t="s">
        <v>5386</v>
      </c>
      <c r="C1852" t="b">
        <v>0</v>
      </c>
      <c r="D1852" t="s">
        <v>7257</v>
      </c>
      <c r="E1852" t="s">
        <v>5387</v>
      </c>
      <c r="F1852" t="s">
        <v>5387</v>
      </c>
      <c r="G1852" t="s">
        <v>7303</v>
      </c>
      <c r="H1852" t="s">
        <v>123</v>
      </c>
      <c r="I1852" t="s">
        <v>123</v>
      </c>
      <c r="J1852" t="s">
        <v>123</v>
      </c>
      <c r="K1852" t="s">
        <v>71</v>
      </c>
      <c r="L1852" t="s">
        <v>71</v>
      </c>
      <c r="M1852">
        <f>IF(UPPER(TRIM(Table2[[#This Row],[Status_Clean]]))="CONVERTED",1,0)</f>
        <v>0</v>
      </c>
      <c r="N1852">
        <f>IF(ISNUMBER(MATCH(UPPER(TRIM(Table2[[#This Row],[Status_Clean]])),{"CONTACTED","QUALIFIED","CONVERTED"},0)),1,0)</f>
        <v>1</v>
      </c>
      <c r="O1852" cm="1">
        <f t="array" ref="O1852">_xlfn.SWITCH(UPPER(TRIM(Table2[[#This Row],[Status_Clean]])),"NEW",1,"CONTACTED",2,"QUALIFIED",3,"CONVERTED",4,"LOST",5,99)</f>
        <v>3</v>
      </c>
      <c r="P1852">
        <v>45177</v>
      </c>
      <c r="Q1852" t="s">
        <v>7830</v>
      </c>
      <c r="R1852" t="s">
        <v>7830</v>
      </c>
      <c r="S1852">
        <v>45177</v>
      </c>
      <c r="T1852" t="s">
        <v>7261</v>
      </c>
      <c r="U1852">
        <v>45177</v>
      </c>
      <c r="V1852" t="s">
        <v>7287</v>
      </c>
      <c r="W1852" t="s">
        <v>7263</v>
      </c>
      <c r="X1852" t="s">
        <v>7288</v>
      </c>
      <c r="Y1852" t="s">
        <v>7312</v>
      </c>
      <c r="Z1852" t="s">
        <v>5388</v>
      </c>
      <c r="AA1852">
        <v>40.200000000000003</v>
      </c>
      <c r="AB1852" t="str" cm="1">
        <f t="array" ref="AB1852">_xlfn.LET(_xlpm.x,IFERROR(VALUE(Table2[[#This Row],[Response_Time_Hours]]),""),IF(_xlpm.x="","CHECK",_xlfn.IFS(_xlpm.x&lt;=1,"Immediate",_xlpm.x&lt;=6,"Fast",_xlpm.x&lt;=24,"Moderate",_xlpm.x&gt;24,"Delayed")))</f>
        <v>Delayed</v>
      </c>
      <c r="AC1852">
        <v>16</v>
      </c>
      <c r="AD1852" t="str" cm="1">
        <f t="array" ref="AD1852">IF(Table2[[#This Row],[Interaction_Count_Final]]="","N/A",_xlfn.IFS(Table2[[#This Row],[Interaction_Count_Final]]&lt;=2,"Low",Table2[[#This Row],[Interaction_Count_Final]]&lt;=5,"Medium",Table2[[#This Row],[Interaction_Count_Final]]&gt;=6,"High",TRUE,"CHECK"))</f>
        <v>High</v>
      </c>
      <c r="AE1852" t="s">
        <v>7289</v>
      </c>
      <c r="AF1852" t="b">
        <v>1</v>
      </c>
      <c r="AG1852" t="b">
        <v>1</v>
      </c>
      <c r="AH1852">
        <v>2275</v>
      </c>
      <c r="AI1852">
        <v>45177</v>
      </c>
      <c r="AJ1852" t="b">
        <v>1</v>
      </c>
      <c r="AK1852" t="e" cm="1">
        <f t="array" ref="AK1852">_xlfn.LET(
  _xlpm.txt,TRIM(Raw_Data!F1852),
  _xlpm.norm,SUBSTITUTE(SUBSTITUTE(_xlpm.txt,"-","/"),".","/"),
  _xlpm.p,_xlfn.TEXTSPLIT(_xlpm.norm,"/"),
  _xlpm.a,VALUE(INDEX(_xlpm.p,1)),
  _xlpm.b,VALUE(INDEX(_xlpm.p,2)),
  IF(AND(_xlpm.a&lt;=12,_xlpm.b&lt;=12),"REVIEW_AMBIGUOUS","OK")
)</f>
        <v>#REF!</v>
      </c>
    </row>
    <row r="1853" spans="1:37">
      <c r="A1853" t="s">
        <v>5389</v>
      </c>
      <c r="B1853" t="s">
        <v>5389</v>
      </c>
      <c r="C1853" t="b">
        <v>0</v>
      </c>
      <c r="D1853" t="s">
        <v>7257</v>
      </c>
      <c r="E1853" t="s">
        <v>5390</v>
      </c>
      <c r="F1853" t="s">
        <v>5390</v>
      </c>
      <c r="G1853" t="s">
        <v>7268</v>
      </c>
      <c r="H1853" t="s">
        <v>538</v>
      </c>
      <c r="I1853" t="s">
        <v>538</v>
      </c>
      <c r="J1853" t="s">
        <v>123</v>
      </c>
      <c r="K1853" t="s">
        <v>250</v>
      </c>
      <c r="L1853" t="s">
        <v>250</v>
      </c>
      <c r="M1853">
        <f>IF(UPPER(TRIM(Table2[[#This Row],[Status_Clean]]))="CONVERTED",1,0)</f>
        <v>1</v>
      </c>
      <c r="N1853">
        <f>IF(ISNUMBER(MATCH(UPPER(TRIM(Table2[[#This Row],[Status_Clean]])),{"CONTACTED","QUALIFIED","CONVERTED"},0)),1,0)</f>
        <v>1</v>
      </c>
      <c r="O1853" cm="1">
        <f t="array" ref="O1853">_xlfn.SWITCH(UPPER(TRIM(Table2[[#This Row],[Status_Clean]])),"NEW",1,"CONTACTED",2,"QUALIFIED",3,"CONVERTED",4,"LOST",5,99)</f>
        <v>4</v>
      </c>
      <c r="P1853">
        <v>45196</v>
      </c>
      <c r="Q1853" t="s">
        <v>8333</v>
      </c>
      <c r="R1853" t="s">
        <v>8333</v>
      </c>
      <c r="S1853">
        <v>45196</v>
      </c>
      <c r="T1853" t="s">
        <v>7261</v>
      </c>
      <c r="U1853">
        <v>45196</v>
      </c>
      <c r="V1853" t="s">
        <v>7287</v>
      </c>
      <c r="W1853" t="s">
        <v>7263</v>
      </c>
      <c r="X1853" t="s">
        <v>7288</v>
      </c>
      <c r="Y1853" t="s">
        <v>7272</v>
      </c>
      <c r="Z1853">
        <v>31.9</v>
      </c>
      <c r="AA1853">
        <v>31.9</v>
      </c>
      <c r="AB1853" t="str" cm="1">
        <f t="array" ref="AB1853">_xlfn.LET(_xlpm.x,IFERROR(VALUE(Table2[[#This Row],[Response_Time_Hours]]),""),IF(_xlpm.x="","CHECK",_xlfn.IFS(_xlpm.x&lt;=1,"Immediate",_xlpm.x&lt;=6,"Fast",_xlpm.x&lt;=24,"Moderate",_xlpm.x&gt;24,"Delayed")))</f>
        <v>Delayed</v>
      </c>
      <c r="AC1853">
        <v>16</v>
      </c>
      <c r="AD1853" t="str" cm="1">
        <f t="array" ref="AD1853">IF(Table2[[#This Row],[Interaction_Count_Final]]="","N/A",_xlfn.IFS(Table2[[#This Row],[Interaction_Count_Final]]&lt;=2,"Low",Table2[[#This Row],[Interaction_Count_Final]]&lt;=5,"Medium",Table2[[#This Row],[Interaction_Count_Final]]&gt;=6,"High",TRUE,"CHECK"))</f>
        <v>High</v>
      </c>
      <c r="AE1853" t="s">
        <v>7266</v>
      </c>
      <c r="AF1853" t="b">
        <v>1</v>
      </c>
      <c r="AG1853" t="b">
        <v>1</v>
      </c>
      <c r="AH1853">
        <v>2276</v>
      </c>
      <c r="AI1853">
        <v>45196</v>
      </c>
      <c r="AJ1853" t="b">
        <v>1</v>
      </c>
      <c r="AK1853" t="e" cm="1">
        <f t="array" ref="AK1853">_xlfn.LET(
  _xlpm.txt,TRIM(Raw_Data!F1853),
  _xlpm.norm,SUBSTITUTE(SUBSTITUTE(_xlpm.txt,"-","/"),".","/"),
  _xlpm.p,_xlfn.TEXTSPLIT(_xlpm.norm,"/"),
  _xlpm.a,VALUE(INDEX(_xlpm.p,1)),
  _xlpm.b,VALUE(INDEX(_xlpm.p,2)),
  IF(AND(_xlpm.a&lt;=12,_xlpm.b&lt;=12),"REVIEW_AMBIGUOUS","OK")
)</f>
        <v>#REF!</v>
      </c>
    </row>
    <row r="1854" spans="1:37">
      <c r="A1854" t="s">
        <v>5391</v>
      </c>
      <c r="B1854" t="s">
        <v>5391</v>
      </c>
      <c r="C1854" t="b">
        <v>0</v>
      </c>
      <c r="D1854" t="s">
        <v>7257</v>
      </c>
      <c r="E1854" t="s">
        <v>5392</v>
      </c>
      <c r="F1854" t="s">
        <v>5392</v>
      </c>
      <c r="G1854" t="s">
        <v>7258</v>
      </c>
      <c r="H1854" t="s">
        <v>1356</v>
      </c>
      <c r="I1854" t="s">
        <v>1356</v>
      </c>
      <c r="J1854" t="s">
        <v>1356</v>
      </c>
      <c r="K1854" t="s">
        <v>125</v>
      </c>
      <c r="L1854" t="s">
        <v>125</v>
      </c>
      <c r="M1854">
        <f>IF(UPPER(TRIM(Table2[[#This Row],[Status_Clean]]))="CONVERTED",1,0)</f>
        <v>0</v>
      </c>
      <c r="N1854">
        <f>IF(ISNUMBER(MATCH(UPPER(TRIM(Table2[[#This Row],[Status_Clean]])),{"CONTACTED","QUALIFIED","CONVERTED"},0)),1,0)</f>
        <v>1</v>
      </c>
      <c r="O1854" cm="1">
        <f t="array" ref="O1854">_xlfn.SWITCH(UPPER(TRIM(Table2[[#This Row],[Status_Clean]])),"NEW",1,"CONTACTED",2,"QUALIFIED",3,"CONVERTED",4,"LOST",5,99)</f>
        <v>2</v>
      </c>
      <c r="P1854" t="s">
        <v>4812</v>
      </c>
      <c r="Q1854" t="s">
        <v>7415</v>
      </c>
      <c r="R1854" t="s">
        <v>7415</v>
      </c>
      <c r="S1854">
        <v>45474</v>
      </c>
      <c r="T1854" t="s">
        <v>7261</v>
      </c>
      <c r="U1854">
        <v>45474</v>
      </c>
      <c r="V1854" t="s">
        <v>7305</v>
      </c>
      <c r="W1854" t="s">
        <v>7271</v>
      </c>
      <c r="X1854" t="s">
        <v>7288</v>
      </c>
      <c r="Y1854" t="s">
        <v>7298</v>
      </c>
      <c r="Z1854" t="s">
        <v>5393</v>
      </c>
      <c r="AA1854">
        <v>61.6</v>
      </c>
      <c r="AB1854" t="str" cm="1">
        <f t="array" ref="AB1854">_xlfn.LET(_xlpm.x,IFERROR(VALUE(Table2[[#This Row],[Response_Time_Hours]]),""),IF(_xlpm.x="","CHECK",_xlfn.IFS(_xlpm.x&lt;=1,"Immediate",_xlpm.x&lt;=6,"Fast",_xlpm.x&lt;=24,"Moderate",_xlpm.x&gt;24,"Delayed")))</f>
        <v>Delayed</v>
      </c>
      <c r="AC1854">
        <v>43</v>
      </c>
      <c r="AD1854" t="str" cm="1">
        <f t="array" ref="AD1854">IF(Table2[[#This Row],[Interaction_Count_Final]]="","N/A",_xlfn.IFS(Table2[[#This Row],[Interaction_Count_Final]]&lt;=2,"Low",Table2[[#This Row],[Interaction_Count_Final]]&lt;=5,"Medium",Table2[[#This Row],[Interaction_Count_Final]]&gt;=6,"High",TRUE,"CHECK"))</f>
        <v>High</v>
      </c>
      <c r="AE1854" t="s">
        <v>7289</v>
      </c>
      <c r="AF1854" t="b">
        <v>1</v>
      </c>
      <c r="AG1854" t="b">
        <v>1</v>
      </c>
      <c r="AH1854">
        <v>2277</v>
      </c>
      <c r="AI1854">
        <v>45474</v>
      </c>
      <c r="AJ1854" t="b">
        <v>1</v>
      </c>
      <c r="AK1854" t="str" cm="1">
        <f t="array" ref="AK1854">_xlfn.LET(
  _xlpm.txt,TRIM(Raw_Data!F1854),
  _xlpm.norm,SUBSTITUTE(SUBSTITUTE(_xlpm.txt,"-","/"),".","/"),
  _xlpm.p,_xlfn.TEXTSPLIT(_xlpm.norm,"/"),
  _xlpm.a,VALUE(INDEX(_xlpm.p,1)),
  _xlpm.b,VALUE(INDEX(_xlpm.p,2)),
  IF(AND(_xlpm.a&lt;=12,_xlpm.b&lt;=12),"REVIEW_AMBIGUOUS","OK")
)</f>
        <v>REVIEW_AMBIGUOUS</v>
      </c>
    </row>
    <row r="1855" spans="1:37">
      <c r="A1855" t="s">
        <v>5394</v>
      </c>
      <c r="B1855" t="s">
        <v>5394</v>
      </c>
      <c r="C1855" t="b">
        <v>0</v>
      </c>
      <c r="D1855" t="s">
        <v>7257</v>
      </c>
      <c r="E1855" t="s">
        <v>8553</v>
      </c>
      <c r="F1855" t="s">
        <v>8553</v>
      </c>
      <c r="G1855" t="s">
        <v>7258</v>
      </c>
      <c r="H1855" t="s">
        <v>363</v>
      </c>
      <c r="I1855" t="s">
        <v>363</v>
      </c>
      <c r="J1855" t="s">
        <v>363</v>
      </c>
      <c r="K1855" t="s">
        <v>7370</v>
      </c>
      <c r="L1855" t="s">
        <v>250</v>
      </c>
      <c r="M1855">
        <f>IF(UPPER(TRIM(Table2[[#This Row],[Status_Clean]]))="CONVERTED",1,0)</f>
        <v>1</v>
      </c>
      <c r="N1855">
        <f>IF(ISNUMBER(MATCH(UPPER(TRIM(Table2[[#This Row],[Status_Clean]])),{"CONTACTED","QUALIFIED","CONVERTED"},0)),1,0)</f>
        <v>1</v>
      </c>
      <c r="O1855" cm="1">
        <f t="array" ref="O1855">_xlfn.SWITCH(UPPER(TRIM(Table2[[#This Row],[Status_Clean]])),"NEW",1,"CONTACTED",2,"QUALIFIED",3,"CONVERTED",4,"LOST",5,99)</f>
        <v>4</v>
      </c>
      <c r="P1855" t="s">
        <v>5396</v>
      </c>
      <c r="Q1855" t="s">
        <v>8554</v>
      </c>
      <c r="R1855" t="s">
        <v>8554</v>
      </c>
      <c r="S1855">
        <v>45296</v>
      </c>
      <c r="T1855" t="s">
        <v>7261</v>
      </c>
      <c r="U1855">
        <v>45296</v>
      </c>
      <c r="V1855" t="s">
        <v>7317</v>
      </c>
      <c r="W1855" t="s">
        <v>7271</v>
      </c>
      <c r="X1855" t="s">
        <v>7284</v>
      </c>
      <c r="Y1855" t="s">
        <v>7312</v>
      </c>
      <c r="Z1855" t="s">
        <v>5397</v>
      </c>
      <c r="AA1855">
        <v>53.7</v>
      </c>
      <c r="AB1855" t="str" cm="1">
        <f t="array" ref="AB1855">_xlfn.LET(_xlpm.x,IFERROR(VALUE(Table2[[#This Row],[Response_Time_Hours]]),""),IF(_xlpm.x="","CHECK",_xlfn.IFS(_xlpm.x&lt;=1,"Immediate",_xlpm.x&lt;=6,"Fast",_xlpm.x&lt;=24,"Moderate",_xlpm.x&gt;24,"Delayed")))</f>
        <v>Delayed</v>
      </c>
      <c r="AC1855">
        <v>29</v>
      </c>
      <c r="AD1855" t="str" cm="1">
        <f t="array" ref="AD1855">IF(Table2[[#This Row],[Interaction_Count_Final]]="","N/A",_xlfn.IFS(Table2[[#This Row],[Interaction_Count_Final]]&lt;=2,"Low",Table2[[#This Row],[Interaction_Count_Final]]&lt;=5,"Medium",Table2[[#This Row],[Interaction_Count_Final]]&gt;=6,"High",TRUE,"CHECK"))</f>
        <v>High</v>
      </c>
      <c r="AE1855" t="s">
        <v>7273</v>
      </c>
      <c r="AF1855" t="b">
        <v>1</v>
      </c>
      <c r="AG1855" t="b">
        <v>1</v>
      </c>
      <c r="AH1855">
        <v>2278</v>
      </c>
      <c r="AI1855">
        <v>45296</v>
      </c>
      <c r="AJ1855" t="b">
        <v>1</v>
      </c>
      <c r="AK1855" t="e" cm="1">
        <f t="array" ref="AK1855">_xlfn.LET(
  _xlpm.txt,TRIM(Raw_Data!F1855),
  _xlpm.norm,SUBSTITUTE(SUBSTITUTE(_xlpm.txt,"-","/"),".","/"),
  _xlpm.p,_xlfn.TEXTSPLIT(_xlpm.norm,"/"),
  _xlpm.a,VALUE(INDEX(_xlpm.p,1)),
  _xlpm.b,VALUE(INDEX(_xlpm.p,2)),
  IF(AND(_xlpm.a&lt;=12,_xlpm.b&lt;=12),"REVIEW_AMBIGUOUS","OK")
)</f>
        <v>#REF!</v>
      </c>
    </row>
    <row r="1856" spans="1:37">
      <c r="A1856" t="s">
        <v>5398</v>
      </c>
      <c r="B1856" t="s">
        <v>5398</v>
      </c>
      <c r="C1856" t="b">
        <v>0</v>
      </c>
      <c r="D1856" t="s">
        <v>7257</v>
      </c>
      <c r="E1856" t="s">
        <v>5399</v>
      </c>
      <c r="F1856" t="s">
        <v>5399</v>
      </c>
      <c r="G1856" t="s">
        <v>7258</v>
      </c>
      <c r="H1856" t="s">
        <v>556</v>
      </c>
      <c r="I1856" t="s">
        <v>556</v>
      </c>
      <c r="J1856" t="s">
        <v>106</v>
      </c>
      <c r="K1856" t="s">
        <v>7259</v>
      </c>
      <c r="L1856" t="s">
        <v>193</v>
      </c>
      <c r="M1856">
        <f>IF(UPPER(TRIM(Table2[[#This Row],[Status_Clean]]))="CONVERTED",1,0)</f>
        <v>0</v>
      </c>
      <c r="N1856">
        <f>IF(ISNUMBER(MATCH(UPPER(TRIM(Table2[[#This Row],[Status_Clean]])),{"CONTACTED","QUALIFIED","CONVERTED"},0)),1,0)</f>
        <v>0</v>
      </c>
      <c r="O1856" cm="1">
        <f t="array" ref="O1856">_xlfn.SWITCH(UPPER(TRIM(Table2[[#This Row],[Status_Clean]])),"NEW",1,"CONTACTED",2,"QUALIFIED",3,"CONVERTED",4,"LOST",5,99)</f>
        <v>1</v>
      </c>
      <c r="P1856">
        <v>45404</v>
      </c>
      <c r="Q1856" t="s">
        <v>8117</v>
      </c>
      <c r="R1856" t="s">
        <v>8117</v>
      </c>
      <c r="S1856">
        <v>45404</v>
      </c>
      <c r="T1856" t="s">
        <v>7261</v>
      </c>
      <c r="U1856">
        <v>45404</v>
      </c>
      <c r="V1856" t="s">
        <v>7297</v>
      </c>
      <c r="W1856" t="s">
        <v>7271</v>
      </c>
      <c r="X1856" t="s">
        <v>7277</v>
      </c>
      <c r="Y1856" t="s">
        <v>7298</v>
      </c>
      <c r="Z1856" t="s">
        <v>1751</v>
      </c>
      <c r="AA1856">
        <v>55.4</v>
      </c>
      <c r="AB1856" t="str" cm="1">
        <f t="array" ref="AB1856">_xlfn.LET(_xlpm.x,IFERROR(VALUE(Table2[[#This Row],[Response_Time_Hours]]),""),IF(_xlpm.x="","CHECK",_xlfn.IFS(_xlpm.x&lt;=1,"Immediate",_xlpm.x&lt;=6,"Fast",_xlpm.x&lt;=24,"Moderate",_xlpm.x&gt;24,"Delayed")))</f>
        <v>Delayed</v>
      </c>
      <c r="AC1856">
        <v>25</v>
      </c>
      <c r="AD1856" t="str" cm="1">
        <f t="array" ref="AD1856">IF(Table2[[#This Row],[Interaction_Count_Final]]="","N/A",_xlfn.IFS(Table2[[#This Row],[Interaction_Count_Final]]&lt;=2,"Low",Table2[[#This Row],[Interaction_Count_Final]]&lt;=5,"Medium",Table2[[#This Row],[Interaction_Count_Final]]&gt;=6,"High",TRUE,"CHECK"))</f>
        <v>High</v>
      </c>
      <c r="AE1856" t="s">
        <v>7266</v>
      </c>
      <c r="AF1856" t="b">
        <v>1</v>
      </c>
      <c r="AG1856" t="b">
        <v>1</v>
      </c>
      <c r="AH1856">
        <v>2279</v>
      </c>
      <c r="AI1856">
        <v>45404</v>
      </c>
      <c r="AJ1856" t="b">
        <v>1</v>
      </c>
      <c r="AK1856" t="e" cm="1">
        <f t="array" ref="AK1856">_xlfn.LET(
  _xlpm.txt,TRIM(Raw_Data!F1856),
  _xlpm.norm,SUBSTITUTE(SUBSTITUTE(_xlpm.txt,"-","/"),".","/"),
  _xlpm.p,_xlfn.TEXTSPLIT(_xlpm.norm,"/"),
  _xlpm.a,VALUE(INDEX(_xlpm.p,1)),
  _xlpm.b,VALUE(INDEX(_xlpm.p,2)),
  IF(AND(_xlpm.a&lt;=12,_xlpm.b&lt;=12),"REVIEW_AMBIGUOUS","OK")
)</f>
        <v>#REF!</v>
      </c>
    </row>
    <row r="1857" spans="1:37">
      <c r="A1857" t="s">
        <v>5400</v>
      </c>
      <c r="B1857" t="s">
        <v>5400</v>
      </c>
      <c r="C1857" t="b">
        <v>0</v>
      </c>
      <c r="D1857" t="s">
        <v>7257</v>
      </c>
      <c r="E1857" t="s">
        <v>5401</v>
      </c>
      <c r="F1857" t="s">
        <v>5401</v>
      </c>
      <c r="G1857" t="s">
        <v>7280</v>
      </c>
      <c r="H1857" t="s">
        <v>758</v>
      </c>
      <c r="I1857" t="s">
        <v>758</v>
      </c>
      <c r="J1857" t="s">
        <v>469</v>
      </c>
      <c r="K1857" t="s">
        <v>71</v>
      </c>
      <c r="L1857" t="s">
        <v>71</v>
      </c>
      <c r="M1857">
        <f>IF(UPPER(TRIM(Table2[[#This Row],[Status_Clean]]))="CONVERTED",1,0)</f>
        <v>0</v>
      </c>
      <c r="N1857">
        <f>IF(ISNUMBER(MATCH(UPPER(TRIM(Table2[[#This Row],[Status_Clean]])),{"CONTACTED","QUALIFIED","CONVERTED"},0)),1,0)</f>
        <v>1</v>
      </c>
      <c r="O1857" cm="1">
        <f t="array" ref="O1857">_xlfn.SWITCH(UPPER(TRIM(Table2[[#This Row],[Status_Clean]])),"NEW",1,"CONTACTED",2,"QUALIFIED",3,"CONVERTED",4,"LOST",5,99)</f>
        <v>3</v>
      </c>
      <c r="P1857">
        <v>45359</v>
      </c>
      <c r="Q1857" t="s">
        <v>8048</v>
      </c>
      <c r="R1857" t="s">
        <v>8048</v>
      </c>
      <c r="S1857">
        <v>45359</v>
      </c>
      <c r="T1857" t="s">
        <v>7261</v>
      </c>
      <c r="U1857">
        <v>45359</v>
      </c>
      <c r="V1857" t="s">
        <v>7295</v>
      </c>
      <c r="W1857" t="s">
        <v>7271</v>
      </c>
      <c r="X1857" t="s">
        <v>7284</v>
      </c>
      <c r="Y1857" t="s">
        <v>7312</v>
      </c>
      <c r="Z1857">
        <v>53.2</v>
      </c>
      <c r="AA1857">
        <v>53.2</v>
      </c>
      <c r="AB1857" t="str" cm="1">
        <f t="array" ref="AB1857">_xlfn.LET(_xlpm.x,IFERROR(VALUE(Table2[[#This Row],[Response_Time_Hours]]),""),IF(_xlpm.x="","CHECK",_xlfn.IFS(_xlpm.x&lt;=1,"Immediate",_xlpm.x&lt;=6,"Fast",_xlpm.x&lt;=24,"Moderate",_xlpm.x&gt;24,"Delayed")))</f>
        <v>Delayed</v>
      </c>
      <c r="AC1857">
        <v>25</v>
      </c>
      <c r="AD1857" t="str" cm="1">
        <f t="array" ref="AD1857">IF(Table2[[#This Row],[Interaction_Count_Final]]="","N/A",_xlfn.IFS(Table2[[#This Row],[Interaction_Count_Final]]&lt;=2,"Low",Table2[[#This Row],[Interaction_Count_Final]]&lt;=5,"Medium",Table2[[#This Row],[Interaction_Count_Final]]&gt;=6,"High",TRUE,"CHECK"))</f>
        <v>High</v>
      </c>
      <c r="AE1857" t="s">
        <v>7266</v>
      </c>
      <c r="AF1857" t="b">
        <v>1</v>
      </c>
      <c r="AG1857" t="b">
        <v>1</v>
      </c>
      <c r="AH1857">
        <v>2280</v>
      </c>
      <c r="AI1857">
        <v>45359</v>
      </c>
      <c r="AJ1857" t="b">
        <v>1</v>
      </c>
      <c r="AK1857" t="e" cm="1">
        <f t="array" ref="AK1857">_xlfn.LET(
  _xlpm.txt,TRIM(Raw_Data!F1857),
  _xlpm.norm,SUBSTITUTE(SUBSTITUTE(_xlpm.txt,"-","/"),".","/"),
  _xlpm.p,_xlfn.TEXTSPLIT(_xlpm.norm,"/"),
  _xlpm.a,VALUE(INDEX(_xlpm.p,1)),
  _xlpm.b,VALUE(INDEX(_xlpm.p,2)),
  IF(AND(_xlpm.a&lt;=12,_xlpm.b&lt;=12),"REVIEW_AMBIGUOUS","OK")
)</f>
        <v>#REF!</v>
      </c>
    </row>
    <row r="1858" spans="1:37">
      <c r="A1858" t="s">
        <v>5402</v>
      </c>
      <c r="B1858" t="s">
        <v>5402</v>
      </c>
      <c r="C1858" t="b">
        <v>0</v>
      </c>
      <c r="D1858" t="s">
        <v>7257</v>
      </c>
      <c r="E1858" t="s">
        <v>5403</v>
      </c>
      <c r="F1858" t="s">
        <v>5403</v>
      </c>
      <c r="G1858" t="s">
        <v>7280</v>
      </c>
      <c r="H1858" t="s">
        <v>1356</v>
      </c>
      <c r="I1858" t="s">
        <v>1356</v>
      </c>
      <c r="J1858" t="s">
        <v>1356</v>
      </c>
      <c r="K1858" t="s">
        <v>7502</v>
      </c>
      <c r="L1858" t="s">
        <v>71</v>
      </c>
      <c r="M1858">
        <f>IF(UPPER(TRIM(Table2[[#This Row],[Status_Clean]]))="CONVERTED",1,0)</f>
        <v>0</v>
      </c>
      <c r="N1858">
        <f>IF(ISNUMBER(MATCH(UPPER(TRIM(Table2[[#This Row],[Status_Clean]])),{"CONTACTED","QUALIFIED","CONVERTED"},0)),1,0)</f>
        <v>1</v>
      </c>
      <c r="O1858" cm="1">
        <f t="array" ref="O1858">_xlfn.SWITCH(UPPER(TRIM(Table2[[#This Row],[Status_Clean]])),"NEW",1,"CONTACTED",2,"QUALIFIED",3,"CONVERTED",4,"LOST",5,99)</f>
        <v>3</v>
      </c>
      <c r="P1858">
        <v>45421</v>
      </c>
      <c r="Q1858" t="s">
        <v>7791</v>
      </c>
      <c r="R1858" t="s">
        <v>7791</v>
      </c>
      <c r="S1858">
        <v>45421</v>
      </c>
      <c r="T1858" t="s">
        <v>7261</v>
      </c>
      <c r="U1858">
        <v>45421</v>
      </c>
      <c r="V1858" t="s">
        <v>7314</v>
      </c>
      <c r="W1858" t="s">
        <v>7271</v>
      </c>
      <c r="X1858" t="s">
        <v>7277</v>
      </c>
      <c r="Y1858" t="s">
        <v>7285</v>
      </c>
      <c r="Z1858" t="s">
        <v>194</v>
      </c>
      <c r="AA1858">
        <v>2.4000000000000004</v>
      </c>
      <c r="AB1858" t="str" cm="1">
        <f t="array" ref="AB1858">_xlfn.LET(_xlpm.x,IFERROR(VALUE(Table2[[#This Row],[Response_Time_Hours]]),""),IF(_xlpm.x="","CHECK",_xlfn.IFS(_xlpm.x&lt;=1,"Immediate",_xlpm.x&lt;=6,"Fast",_xlpm.x&lt;=24,"Moderate",_xlpm.x&gt;24,"Delayed")))</f>
        <v>Fast</v>
      </c>
      <c r="AC1858">
        <v>34</v>
      </c>
      <c r="AD1858" t="str" cm="1">
        <f t="array" ref="AD1858">IF(Table2[[#This Row],[Interaction_Count_Final]]="","N/A",_xlfn.IFS(Table2[[#This Row],[Interaction_Count_Final]]&lt;=2,"Low",Table2[[#This Row],[Interaction_Count_Final]]&lt;=5,"Medium",Table2[[#This Row],[Interaction_Count_Final]]&gt;=6,"High",TRUE,"CHECK"))</f>
        <v>High</v>
      </c>
      <c r="AE1858" t="s">
        <v>7289</v>
      </c>
      <c r="AF1858" t="b">
        <v>1</v>
      </c>
      <c r="AG1858" t="b">
        <v>1</v>
      </c>
      <c r="AH1858">
        <v>2281</v>
      </c>
      <c r="AI1858">
        <v>45421</v>
      </c>
      <c r="AJ1858" t="b">
        <v>1</v>
      </c>
      <c r="AK1858" t="e" cm="1">
        <f t="array" ref="AK1858">_xlfn.LET(
  _xlpm.txt,TRIM(Raw_Data!F1858),
  _xlpm.norm,SUBSTITUTE(SUBSTITUTE(_xlpm.txt,"-","/"),".","/"),
  _xlpm.p,_xlfn.TEXTSPLIT(_xlpm.norm,"/"),
  _xlpm.a,VALUE(INDEX(_xlpm.p,1)),
  _xlpm.b,VALUE(INDEX(_xlpm.p,2)),
  IF(AND(_xlpm.a&lt;=12,_xlpm.b&lt;=12),"REVIEW_AMBIGUOUS","OK")
)</f>
        <v>#REF!</v>
      </c>
    </row>
    <row r="1859" spans="1:37">
      <c r="A1859" t="s">
        <v>5404</v>
      </c>
      <c r="B1859" t="s">
        <v>5404</v>
      </c>
      <c r="C1859" t="b">
        <v>0</v>
      </c>
      <c r="D1859" t="s">
        <v>7257</v>
      </c>
      <c r="E1859" t="s">
        <v>5405</v>
      </c>
      <c r="F1859" t="s">
        <v>5405</v>
      </c>
      <c r="G1859" t="s">
        <v>7258</v>
      </c>
      <c r="H1859" t="s">
        <v>792</v>
      </c>
      <c r="I1859" t="s">
        <v>792</v>
      </c>
      <c r="J1859" t="s">
        <v>792</v>
      </c>
      <c r="K1859" t="s">
        <v>193</v>
      </c>
      <c r="L1859" t="s">
        <v>193</v>
      </c>
      <c r="M1859">
        <f>IF(UPPER(TRIM(Table2[[#This Row],[Status_Clean]]))="CONVERTED",1,0)</f>
        <v>0</v>
      </c>
      <c r="N1859">
        <f>IF(ISNUMBER(MATCH(UPPER(TRIM(Table2[[#This Row],[Status_Clean]])),{"CONTACTED","QUALIFIED","CONVERTED"},0)),1,0)</f>
        <v>0</v>
      </c>
      <c r="O1859" cm="1">
        <f t="array" ref="O1859">_xlfn.SWITCH(UPPER(TRIM(Table2[[#This Row],[Status_Clean]])),"NEW",1,"CONTACTED",2,"QUALIFIED",3,"CONVERTED",4,"LOST",5,99)</f>
        <v>1</v>
      </c>
      <c r="P1859" t="s">
        <v>5406</v>
      </c>
      <c r="Q1859" t="s">
        <v>7795</v>
      </c>
      <c r="R1859" t="s">
        <v>7795</v>
      </c>
      <c r="S1859">
        <v>45553</v>
      </c>
      <c r="T1859" t="s">
        <v>7261</v>
      </c>
      <c r="U1859">
        <v>45553</v>
      </c>
      <c r="V1859" t="s">
        <v>7287</v>
      </c>
      <c r="W1859" t="s">
        <v>7271</v>
      </c>
      <c r="X1859" t="s">
        <v>7288</v>
      </c>
      <c r="Y1859" t="s">
        <v>7272</v>
      </c>
      <c r="Z1859" t="s">
        <v>5407</v>
      </c>
      <c r="AA1859">
        <v>38.299999999999997</v>
      </c>
      <c r="AB1859" t="str" cm="1">
        <f t="array" ref="AB1859">_xlfn.LET(_xlpm.x,IFERROR(VALUE(Table2[[#This Row],[Response_Time_Hours]]),""),IF(_xlpm.x="","CHECK",_xlfn.IFS(_xlpm.x&lt;=1,"Immediate",_xlpm.x&lt;=6,"Fast",_xlpm.x&lt;=24,"Moderate",_xlpm.x&gt;24,"Delayed")))</f>
        <v>Delayed</v>
      </c>
      <c r="AC1859">
        <v>36</v>
      </c>
      <c r="AD1859" t="str" cm="1">
        <f t="array" ref="AD1859">IF(Table2[[#This Row],[Interaction_Count_Final]]="","N/A",_xlfn.IFS(Table2[[#This Row],[Interaction_Count_Final]]&lt;=2,"Low",Table2[[#This Row],[Interaction_Count_Final]]&lt;=5,"Medium",Table2[[#This Row],[Interaction_Count_Final]]&gt;=6,"High",TRUE,"CHECK"))</f>
        <v>High</v>
      </c>
      <c r="AE1859" t="s">
        <v>7273</v>
      </c>
      <c r="AF1859" t="b">
        <v>1</v>
      </c>
      <c r="AG1859" t="b">
        <v>1</v>
      </c>
      <c r="AH1859">
        <v>2282</v>
      </c>
      <c r="AI1859">
        <v>45553</v>
      </c>
      <c r="AJ1859" t="b">
        <v>1</v>
      </c>
      <c r="AK1859" t="str" cm="1">
        <f t="array" ref="AK1859">_xlfn.LET(
  _xlpm.txt,TRIM(Raw_Data!F1859),
  _xlpm.norm,SUBSTITUTE(SUBSTITUTE(_xlpm.txt,"-","/"),".","/"),
  _xlpm.p,_xlfn.TEXTSPLIT(_xlpm.norm,"/"),
  _xlpm.a,VALUE(INDEX(_xlpm.p,1)),
  _xlpm.b,VALUE(INDEX(_xlpm.p,2)),
  IF(AND(_xlpm.a&lt;=12,_xlpm.b&lt;=12),"REVIEW_AMBIGUOUS","OK")
)</f>
        <v>OK</v>
      </c>
    </row>
    <row r="1860" spans="1:37">
      <c r="A1860" t="s">
        <v>5408</v>
      </c>
      <c r="B1860" t="s">
        <v>5408</v>
      </c>
      <c r="C1860" t="b">
        <v>0</v>
      </c>
      <c r="D1860" t="s">
        <v>7257</v>
      </c>
      <c r="E1860" t="s">
        <v>5409</v>
      </c>
      <c r="F1860" t="s">
        <v>5409</v>
      </c>
      <c r="G1860" t="s">
        <v>7274</v>
      </c>
      <c r="H1860" t="s">
        <v>311</v>
      </c>
      <c r="I1860" t="s">
        <v>311</v>
      </c>
      <c r="J1860" t="s">
        <v>311</v>
      </c>
      <c r="K1860" t="s">
        <v>193</v>
      </c>
      <c r="L1860" t="s">
        <v>193</v>
      </c>
      <c r="M1860">
        <f>IF(UPPER(TRIM(Table2[[#This Row],[Status_Clean]]))="CONVERTED",1,0)</f>
        <v>0</v>
      </c>
      <c r="N1860">
        <f>IF(ISNUMBER(MATCH(UPPER(TRIM(Table2[[#This Row],[Status_Clean]])),{"CONTACTED","QUALIFIED","CONVERTED"},0)),1,0)</f>
        <v>0</v>
      </c>
      <c r="O1860" cm="1">
        <f t="array" ref="O1860">_xlfn.SWITCH(UPPER(TRIM(Table2[[#This Row],[Status_Clean]])),"NEW",1,"CONTACTED",2,"QUALIFIED",3,"CONVERTED",4,"LOST",5,99)</f>
        <v>1</v>
      </c>
      <c r="P1860" t="s">
        <v>2748</v>
      </c>
      <c r="Q1860" t="s">
        <v>8023</v>
      </c>
      <c r="R1860" t="s">
        <v>8023</v>
      </c>
      <c r="S1860">
        <v>45046</v>
      </c>
      <c r="T1860" t="s">
        <v>7261</v>
      </c>
      <c r="U1860">
        <v>45046</v>
      </c>
      <c r="V1860" t="s">
        <v>7297</v>
      </c>
      <c r="W1860" t="s">
        <v>7263</v>
      </c>
      <c r="X1860" t="s">
        <v>7277</v>
      </c>
      <c r="Y1860" t="s">
        <v>7293</v>
      </c>
      <c r="Z1860" t="s">
        <v>108</v>
      </c>
      <c r="AA1860">
        <v>14.399999999999999</v>
      </c>
      <c r="AB1860" t="str" cm="1">
        <f t="array" ref="AB1860">_xlfn.LET(_xlpm.x,IFERROR(VALUE(Table2[[#This Row],[Response_Time_Hours]]),""),IF(_xlpm.x="","CHECK",_xlfn.IFS(_xlpm.x&lt;=1,"Immediate",_xlpm.x&lt;=6,"Fast",_xlpm.x&lt;=24,"Moderate",_xlpm.x&gt;24,"Delayed")))</f>
        <v>Moderate</v>
      </c>
      <c r="AC1860">
        <v>2</v>
      </c>
      <c r="AD1860" t="str" cm="1">
        <f t="array" ref="AD1860">IF(Table2[[#This Row],[Interaction_Count_Final]]="","N/A",_xlfn.IFS(Table2[[#This Row],[Interaction_Count_Final]]&lt;=2,"Low",Table2[[#This Row],[Interaction_Count_Final]]&lt;=5,"Medium",Table2[[#This Row],[Interaction_Count_Final]]&gt;=6,"High",TRUE,"CHECK"))</f>
        <v>Low</v>
      </c>
      <c r="AE1860" t="s">
        <v>7266</v>
      </c>
      <c r="AF1860" t="b">
        <v>1</v>
      </c>
      <c r="AG1860" t="b">
        <v>1</v>
      </c>
      <c r="AH1860">
        <v>2283</v>
      </c>
      <c r="AI1860">
        <v>45046</v>
      </c>
      <c r="AJ1860" t="b">
        <v>1</v>
      </c>
      <c r="AK1860" t="str" cm="1">
        <f t="array" ref="AK1860">_xlfn.LET(
  _xlpm.txt,TRIM(Raw_Data!F1860),
  _xlpm.norm,SUBSTITUTE(SUBSTITUTE(_xlpm.txt,"-","/"),".","/"),
  _xlpm.p,_xlfn.TEXTSPLIT(_xlpm.norm,"/"),
  _xlpm.a,VALUE(INDEX(_xlpm.p,1)),
  _xlpm.b,VALUE(INDEX(_xlpm.p,2)),
  IF(AND(_xlpm.a&lt;=12,_xlpm.b&lt;=12),"REVIEW_AMBIGUOUS","OK")
)</f>
        <v>OK</v>
      </c>
    </row>
    <row r="1861" spans="1:37">
      <c r="A1861" t="s">
        <v>5410</v>
      </c>
      <c r="B1861" t="s">
        <v>5410</v>
      </c>
      <c r="C1861" t="b">
        <v>0</v>
      </c>
      <c r="D1861" t="s">
        <v>7257</v>
      </c>
      <c r="E1861" t="s">
        <v>5411</v>
      </c>
      <c r="F1861" t="s">
        <v>5411</v>
      </c>
      <c r="G1861" t="s">
        <v>7303</v>
      </c>
      <c r="H1861" t="s">
        <v>600</v>
      </c>
      <c r="I1861" t="s">
        <v>600</v>
      </c>
      <c r="J1861" t="s">
        <v>254</v>
      </c>
      <c r="K1861" t="s">
        <v>173</v>
      </c>
      <c r="L1861" t="s">
        <v>173</v>
      </c>
      <c r="M1861">
        <f>IF(UPPER(TRIM(Table2[[#This Row],[Status_Clean]]))="CONVERTED",1,0)</f>
        <v>0</v>
      </c>
      <c r="N1861">
        <f>IF(ISNUMBER(MATCH(UPPER(TRIM(Table2[[#This Row],[Status_Clean]])),{"CONTACTED","QUALIFIED","CONVERTED"},0)),1,0)</f>
        <v>0</v>
      </c>
      <c r="O1861" cm="1">
        <f t="array" ref="O1861">_xlfn.SWITCH(UPPER(TRIM(Table2[[#This Row],[Status_Clean]])),"NEW",1,"CONTACTED",2,"QUALIFIED",3,"CONVERTED",4,"LOST",5,99)</f>
        <v>5</v>
      </c>
      <c r="P1861">
        <v>45389</v>
      </c>
      <c r="Q1861" t="s">
        <v>7616</v>
      </c>
      <c r="R1861" t="s">
        <v>7616</v>
      </c>
      <c r="S1861">
        <v>45389</v>
      </c>
      <c r="T1861" t="s">
        <v>7261</v>
      </c>
      <c r="U1861">
        <v>45389</v>
      </c>
      <c r="V1861" t="s">
        <v>7297</v>
      </c>
      <c r="W1861" t="s">
        <v>7271</v>
      </c>
      <c r="X1861" t="s">
        <v>7277</v>
      </c>
      <c r="Y1861" t="s">
        <v>7293</v>
      </c>
      <c r="Z1861" t="s">
        <v>330</v>
      </c>
      <c r="AA1861">
        <v>31.200000000000003</v>
      </c>
      <c r="AB1861" t="str" cm="1">
        <f t="array" ref="AB1861">_xlfn.LET(_xlpm.x,IFERROR(VALUE(Table2[[#This Row],[Response_Time_Hours]]),""),IF(_xlpm.x="","CHECK",_xlfn.IFS(_xlpm.x&lt;=1,"Immediate",_xlpm.x&lt;=6,"Fast",_xlpm.x&lt;=24,"Moderate",_xlpm.x&gt;24,"Delayed")))</f>
        <v>Delayed</v>
      </c>
      <c r="AC1861">
        <v>17</v>
      </c>
      <c r="AD1861" t="str" cm="1">
        <f t="array" ref="AD1861">IF(Table2[[#This Row],[Interaction_Count_Final]]="","N/A",_xlfn.IFS(Table2[[#This Row],[Interaction_Count_Final]]&lt;=2,"Low",Table2[[#This Row],[Interaction_Count_Final]]&lt;=5,"Medium",Table2[[#This Row],[Interaction_Count_Final]]&gt;=6,"High",TRUE,"CHECK"))</f>
        <v>High</v>
      </c>
      <c r="AE1861" t="s">
        <v>7289</v>
      </c>
      <c r="AF1861" t="b">
        <v>1</v>
      </c>
      <c r="AG1861" t="b">
        <v>1</v>
      </c>
      <c r="AH1861">
        <v>2284</v>
      </c>
      <c r="AI1861">
        <v>45389</v>
      </c>
      <c r="AJ1861" t="b">
        <v>1</v>
      </c>
      <c r="AK1861" t="e" cm="1">
        <f t="array" ref="AK1861">_xlfn.LET(
  _xlpm.txt,TRIM(Raw_Data!F1861),
  _xlpm.norm,SUBSTITUTE(SUBSTITUTE(_xlpm.txt,"-","/"),".","/"),
  _xlpm.p,_xlfn.TEXTSPLIT(_xlpm.norm,"/"),
  _xlpm.a,VALUE(INDEX(_xlpm.p,1)),
  _xlpm.b,VALUE(INDEX(_xlpm.p,2)),
  IF(AND(_xlpm.a&lt;=12,_xlpm.b&lt;=12),"REVIEW_AMBIGUOUS","OK")
)</f>
        <v>#REF!</v>
      </c>
    </row>
    <row r="1862" spans="1:37">
      <c r="A1862" t="s">
        <v>5412</v>
      </c>
      <c r="B1862" t="s">
        <v>5412</v>
      </c>
      <c r="C1862" t="b">
        <v>0</v>
      </c>
      <c r="D1862" t="s">
        <v>7257</v>
      </c>
      <c r="E1862" t="s">
        <v>5413</v>
      </c>
      <c r="F1862" t="s">
        <v>5413</v>
      </c>
      <c r="G1862" t="s">
        <v>7274</v>
      </c>
      <c r="H1862" t="s">
        <v>397</v>
      </c>
      <c r="I1862" t="s">
        <v>397</v>
      </c>
      <c r="J1862" t="s">
        <v>792</v>
      </c>
      <c r="K1862" t="s">
        <v>193</v>
      </c>
      <c r="L1862" t="s">
        <v>193</v>
      </c>
      <c r="M1862">
        <f>IF(UPPER(TRIM(Table2[[#This Row],[Status_Clean]]))="CONVERTED",1,0)</f>
        <v>0</v>
      </c>
      <c r="N1862">
        <f>IF(ISNUMBER(MATCH(UPPER(TRIM(Table2[[#This Row],[Status_Clean]])),{"CONTACTED","QUALIFIED","CONVERTED"},0)),1,0)</f>
        <v>0</v>
      </c>
      <c r="O1862" cm="1">
        <f t="array" ref="O1862">_xlfn.SWITCH(UPPER(TRIM(Table2[[#This Row],[Status_Clean]])),"NEW",1,"CONTACTED",2,"QUALIFIED",3,"CONVERTED",4,"LOST",5,99)</f>
        <v>1</v>
      </c>
      <c r="P1862" t="s">
        <v>5414</v>
      </c>
      <c r="Q1862" t="s">
        <v>5414</v>
      </c>
      <c r="R1862" t="s">
        <v>5414</v>
      </c>
      <c r="S1862">
        <v>45377</v>
      </c>
      <c r="T1862" t="s">
        <v>7261</v>
      </c>
      <c r="U1862">
        <v>45377</v>
      </c>
      <c r="V1862" t="s">
        <v>7295</v>
      </c>
      <c r="W1862" t="s">
        <v>7271</v>
      </c>
      <c r="X1862" t="s">
        <v>7284</v>
      </c>
      <c r="Y1862" t="s">
        <v>7265</v>
      </c>
      <c r="Z1862">
        <v>12</v>
      </c>
      <c r="AA1862">
        <v>12</v>
      </c>
      <c r="AB1862" t="str" cm="1">
        <f t="array" ref="AB1862">_xlfn.LET(_xlpm.x,IFERROR(VALUE(Table2[[#This Row],[Response_Time_Hours]]),""),IF(_xlpm.x="","CHECK",_xlfn.IFS(_xlpm.x&lt;=1,"Immediate",_xlpm.x&lt;=6,"Fast",_xlpm.x&lt;=24,"Moderate",_xlpm.x&gt;24,"Delayed")))</f>
        <v>Moderate</v>
      </c>
      <c r="AC1862">
        <v>47</v>
      </c>
      <c r="AD1862" t="str" cm="1">
        <f t="array" ref="AD1862">IF(Table2[[#This Row],[Interaction_Count_Final]]="","N/A",_xlfn.IFS(Table2[[#This Row],[Interaction_Count_Final]]&lt;=2,"Low",Table2[[#This Row],[Interaction_Count_Final]]&lt;=5,"Medium",Table2[[#This Row],[Interaction_Count_Final]]&gt;=6,"High",TRUE,"CHECK"))</f>
        <v>High</v>
      </c>
      <c r="AE1862" t="s">
        <v>7266</v>
      </c>
      <c r="AF1862" t="b">
        <v>1</v>
      </c>
      <c r="AG1862" t="b">
        <v>1</v>
      </c>
      <c r="AH1862">
        <v>2285</v>
      </c>
      <c r="AI1862">
        <v>45377</v>
      </c>
      <c r="AJ1862" t="b">
        <v>1</v>
      </c>
      <c r="AK1862" t="str" cm="1">
        <f t="array" ref="AK1862">_xlfn.LET(
  _xlpm.txt,TRIM(Raw_Data!F1862),
  _xlpm.norm,SUBSTITUTE(SUBSTITUTE(_xlpm.txt,"-","/"),".","/"),
  _xlpm.p,_xlfn.TEXTSPLIT(_xlpm.norm,"/"),
  _xlpm.a,VALUE(INDEX(_xlpm.p,1)),
  _xlpm.b,VALUE(INDEX(_xlpm.p,2)),
  IF(AND(_xlpm.a&lt;=12,_xlpm.b&lt;=12),"REVIEW_AMBIGUOUS","OK")
)</f>
        <v>OK</v>
      </c>
    </row>
    <row r="1863" spans="1:37">
      <c r="A1863" t="s">
        <v>5415</v>
      </c>
      <c r="B1863" t="s">
        <v>5415</v>
      </c>
      <c r="C1863" t="b">
        <v>1</v>
      </c>
      <c r="D1863" t="s">
        <v>7257</v>
      </c>
      <c r="E1863" t="s">
        <v>8555</v>
      </c>
      <c r="F1863" t="s">
        <v>8555</v>
      </c>
      <c r="G1863" t="s">
        <v>7280</v>
      </c>
      <c r="H1863" t="s">
        <v>69</v>
      </c>
      <c r="I1863" t="s">
        <v>69</v>
      </c>
      <c r="J1863" t="s">
        <v>69</v>
      </c>
      <c r="K1863" t="s">
        <v>7502</v>
      </c>
      <c r="L1863" t="s">
        <v>71</v>
      </c>
      <c r="M1863">
        <f>IF(UPPER(TRIM(Table2[[#This Row],[Status_Clean]]))="CONVERTED",1,0)</f>
        <v>0</v>
      </c>
      <c r="N1863">
        <f>IF(ISNUMBER(MATCH(UPPER(TRIM(Table2[[#This Row],[Status_Clean]])),{"CONTACTED","QUALIFIED","CONVERTED"},0)),1,0)</f>
        <v>1</v>
      </c>
      <c r="O1863" cm="1">
        <f t="array" ref="O1863">_xlfn.SWITCH(UPPER(TRIM(Table2[[#This Row],[Status_Clean]])),"NEW",1,"CONTACTED",2,"QUALIFIED",3,"CONVERTED",4,"LOST",5,99)</f>
        <v>3</v>
      </c>
      <c r="P1863" t="s">
        <v>2470</v>
      </c>
      <c r="Q1863" t="s">
        <v>2470</v>
      </c>
      <c r="R1863" t="s">
        <v>2470</v>
      </c>
      <c r="S1863">
        <v>45652</v>
      </c>
      <c r="T1863" t="s">
        <v>7261</v>
      </c>
      <c r="U1863">
        <v>45652</v>
      </c>
      <c r="V1863" t="s">
        <v>7262</v>
      </c>
      <c r="W1863" t="s">
        <v>7271</v>
      </c>
      <c r="X1863" t="s">
        <v>7264</v>
      </c>
      <c r="Y1863" t="s">
        <v>7285</v>
      </c>
      <c r="Z1863" t="s">
        <v>2106</v>
      </c>
      <c r="AA1863">
        <v>24</v>
      </c>
      <c r="AB1863" t="str" cm="1">
        <f t="array" ref="AB1863">_xlfn.LET(_xlpm.x,IFERROR(VALUE(Table2[[#This Row],[Response_Time_Hours]]),""),IF(_xlpm.x="","CHECK",_xlfn.IFS(_xlpm.x&lt;=1,"Immediate",_xlpm.x&lt;=6,"Fast",_xlpm.x&lt;=24,"Moderate",_xlpm.x&gt;24,"Delayed")))</f>
        <v>Moderate</v>
      </c>
      <c r="AC1863">
        <v>38</v>
      </c>
      <c r="AD1863" t="str" cm="1">
        <f t="array" ref="AD1863">IF(Table2[[#This Row],[Interaction_Count_Final]]="","N/A",_xlfn.IFS(Table2[[#This Row],[Interaction_Count_Final]]&lt;=2,"Low",Table2[[#This Row],[Interaction_Count_Final]]&lt;=5,"Medium",Table2[[#This Row],[Interaction_Count_Final]]&gt;=6,"High",TRUE,"CHECK"))</f>
        <v>High</v>
      </c>
      <c r="AE1863" t="s">
        <v>7266</v>
      </c>
      <c r="AF1863" t="b">
        <v>1</v>
      </c>
      <c r="AG1863" t="b">
        <v>1</v>
      </c>
      <c r="AH1863">
        <v>2286</v>
      </c>
      <c r="AI1863">
        <v>45652</v>
      </c>
      <c r="AJ1863" t="b">
        <v>1</v>
      </c>
      <c r="AK1863" t="str" cm="1">
        <f t="array" ref="AK1863">_xlfn.LET(
  _xlpm.txt,TRIM(Raw_Data!F1863),
  _xlpm.norm,SUBSTITUTE(SUBSTITUTE(_xlpm.txt,"-","/"),".","/"),
  _xlpm.p,_xlfn.TEXTSPLIT(_xlpm.norm,"/"),
  _xlpm.a,VALUE(INDEX(_xlpm.p,1)),
  _xlpm.b,VALUE(INDEX(_xlpm.p,2)),
  IF(AND(_xlpm.a&lt;=12,_xlpm.b&lt;=12),"REVIEW_AMBIGUOUS","OK")
)</f>
        <v>OK</v>
      </c>
    </row>
    <row r="1864" spans="1:37">
      <c r="A1864" t="s">
        <v>5417</v>
      </c>
      <c r="B1864" t="s">
        <v>5417</v>
      </c>
      <c r="C1864" t="b">
        <v>0</v>
      </c>
      <c r="D1864" t="s">
        <v>7257</v>
      </c>
      <c r="E1864" t="s">
        <v>5418</v>
      </c>
      <c r="F1864" t="s">
        <v>5418</v>
      </c>
      <c r="G1864" t="s">
        <v>7280</v>
      </c>
      <c r="H1864" t="s">
        <v>222</v>
      </c>
      <c r="I1864" t="s">
        <v>222</v>
      </c>
      <c r="J1864" t="s">
        <v>222</v>
      </c>
      <c r="K1864" t="s">
        <v>125</v>
      </c>
      <c r="L1864" t="s">
        <v>125</v>
      </c>
      <c r="M1864">
        <f>IF(UPPER(TRIM(Table2[[#This Row],[Status_Clean]]))="CONVERTED",1,0)</f>
        <v>0</v>
      </c>
      <c r="N1864">
        <f>IF(ISNUMBER(MATCH(UPPER(TRIM(Table2[[#This Row],[Status_Clean]])),{"CONTACTED","QUALIFIED","CONVERTED"},0)),1,0)</f>
        <v>1</v>
      </c>
      <c r="O1864" cm="1">
        <f t="array" ref="O1864">_xlfn.SWITCH(UPPER(TRIM(Table2[[#This Row],[Status_Clean]])),"NEW",1,"CONTACTED",2,"QUALIFIED",3,"CONVERTED",4,"LOST",5,99)</f>
        <v>2</v>
      </c>
      <c r="P1864">
        <v>45539</v>
      </c>
      <c r="Q1864" t="s">
        <v>7939</v>
      </c>
      <c r="R1864" t="s">
        <v>7939</v>
      </c>
      <c r="S1864">
        <v>45539</v>
      </c>
      <c r="T1864" t="s">
        <v>7261</v>
      </c>
      <c r="U1864">
        <v>45539</v>
      </c>
      <c r="V1864" t="s">
        <v>7287</v>
      </c>
      <c r="W1864" t="s">
        <v>7271</v>
      </c>
      <c r="X1864" t="s">
        <v>7288</v>
      </c>
      <c r="Y1864" t="s">
        <v>7272</v>
      </c>
      <c r="Z1864" t="s">
        <v>223</v>
      </c>
      <c r="AA1864">
        <v>69.599999999999994</v>
      </c>
      <c r="AB1864" t="str" cm="1">
        <f t="array" ref="AB1864">_xlfn.LET(_xlpm.x,IFERROR(VALUE(Table2[[#This Row],[Response_Time_Hours]]),""),IF(_xlpm.x="","CHECK",_xlfn.IFS(_xlpm.x&lt;=1,"Immediate",_xlpm.x&lt;=6,"Fast",_xlpm.x&lt;=24,"Moderate",_xlpm.x&gt;24,"Delayed")))</f>
        <v>Delayed</v>
      </c>
      <c r="AC1864">
        <v>23</v>
      </c>
      <c r="AD1864" t="str" cm="1">
        <f t="array" ref="AD1864">IF(Table2[[#This Row],[Interaction_Count_Final]]="","N/A",_xlfn.IFS(Table2[[#This Row],[Interaction_Count_Final]]&lt;=2,"Low",Table2[[#This Row],[Interaction_Count_Final]]&lt;=5,"Medium",Table2[[#This Row],[Interaction_Count_Final]]&gt;=6,"High",TRUE,"CHECK"))</f>
        <v>High</v>
      </c>
      <c r="AE1864" t="s">
        <v>7266</v>
      </c>
      <c r="AF1864" t="b">
        <v>1</v>
      </c>
      <c r="AG1864" t="b">
        <v>1</v>
      </c>
      <c r="AH1864">
        <v>2287</v>
      </c>
      <c r="AI1864">
        <v>45539</v>
      </c>
      <c r="AJ1864" t="b">
        <v>1</v>
      </c>
      <c r="AK1864" t="e" cm="1">
        <f t="array" ref="AK1864">_xlfn.LET(
  _xlpm.txt,TRIM(Raw_Data!F1864),
  _xlpm.norm,SUBSTITUTE(SUBSTITUTE(_xlpm.txt,"-","/"),".","/"),
  _xlpm.p,_xlfn.TEXTSPLIT(_xlpm.norm,"/"),
  _xlpm.a,VALUE(INDEX(_xlpm.p,1)),
  _xlpm.b,VALUE(INDEX(_xlpm.p,2)),
  IF(AND(_xlpm.a&lt;=12,_xlpm.b&lt;=12),"REVIEW_AMBIGUOUS","OK")
)</f>
        <v>#REF!</v>
      </c>
    </row>
    <row r="1865" spans="1:37">
      <c r="A1865" t="s">
        <v>5419</v>
      </c>
      <c r="B1865" t="s">
        <v>5419</v>
      </c>
      <c r="C1865" t="b">
        <v>0</v>
      </c>
      <c r="D1865" t="s">
        <v>7257</v>
      </c>
      <c r="E1865" t="s">
        <v>5420</v>
      </c>
      <c r="F1865" t="s">
        <v>5420</v>
      </c>
      <c r="G1865" t="s">
        <v>7268</v>
      </c>
      <c r="H1865" t="s">
        <v>473</v>
      </c>
      <c r="I1865" t="s">
        <v>473</v>
      </c>
      <c r="J1865" t="s">
        <v>473</v>
      </c>
      <c r="K1865" t="s">
        <v>125</v>
      </c>
      <c r="L1865" t="s">
        <v>125</v>
      </c>
      <c r="M1865">
        <f>IF(UPPER(TRIM(Table2[[#This Row],[Status_Clean]]))="CONVERTED",1,0)</f>
        <v>0</v>
      </c>
      <c r="N1865">
        <f>IF(ISNUMBER(MATCH(UPPER(TRIM(Table2[[#This Row],[Status_Clean]])),{"CONTACTED","QUALIFIED","CONVERTED"},0)),1,0)</f>
        <v>1</v>
      </c>
      <c r="O1865" cm="1">
        <f t="array" ref="O1865">_xlfn.SWITCH(UPPER(TRIM(Table2[[#This Row],[Status_Clean]])),"NEW",1,"CONTACTED",2,"QUALIFIED",3,"CONVERTED",4,"LOST",5,99)</f>
        <v>2</v>
      </c>
      <c r="P1865">
        <v>45166</v>
      </c>
      <c r="Q1865" t="s">
        <v>8259</v>
      </c>
      <c r="R1865" t="s">
        <v>8259</v>
      </c>
      <c r="S1865">
        <v>45166</v>
      </c>
      <c r="T1865" t="s">
        <v>7261</v>
      </c>
      <c r="U1865">
        <v>45166</v>
      </c>
      <c r="V1865" t="s">
        <v>7310</v>
      </c>
      <c r="W1865" t="s">
        <v>7263</v>
      </c>
      <c r="X1865" t="s">
        <v>7288</v>
      </c>
      <c r="Y1865" t="s">
        <v>7298</v>
      </c>
      <c r="Z1865" t="s">
        <v>5421</v>
      </c>
      <c r="AA1865">
        <v>48.8</v>
      </c>
      <c r="AB1865" t="str" cm="1">
        <f t="array" ref="AB1865">_xlfn.LET(_xlpm.x,IFERROR(VALUE(Table2[[#This Row],[Response_Time_Hours]]),""),IF(_xlpm.x="","CHECK",_xlfn.IFS(_xlpm.x&lt;=1,"Immediate",_xlpm.x&lt;=6,"Fast",_xlpm.x&lt;=24,"Moderate",_xlpm.x&gt;24,"Delayed")))</f>
        <v>Delayed</v>
      </c>
      <c r="AC1865">
        <v>42</v>
      </c>
      <c r="AD1865" t="str" cm="1">
        <f t="array" ref="AD1865">IF(Table2[[#This Row],[Interaction_Count_Final]]="","N/A",_xlfn.IFS(Table2[[#This Row],[Interaction_Count_Final]]&lt;=2,"Low",Table2[[#This Row],[Interaction_Count_Final]]&lt;=5,"Medium",Table2[[#This Row],[Interaction_Count_Final]]&gt;=6,"High",TRUE,"CHECK"))</f>
        <v>High</v>
      </c>
      <c r="AE1865" t="s">
        <v>7266</v>
      </c>
      <c r="AF1865" t="b">
        <v>1</v>
      </c>
      <c r="AG1865" t="b">
        <v>1</v>
      </c>
      <c r="AH1865">
        <v>2288</v>
      </c>
      <c r="AI1865">
        <v>45166</v>
      </c>
      <c r="AJ1865" t="b">
        <v>1</v>
      </c>
      <c r="AK1865" t="e" cm="1">
        <f t="array" ref="AK1865">_xlfn.LET(
  _xlpm.txt,TRIM(Raw_Data!F1865),
  _xlpm.norm,SUBSTITUTE(SUBSTITUTE(_xlpm.txt,"-","/"),".","/"),
  _xlpm.p,_xlfn.TEXTSPLIT(_xlpm.norm,"/"),
  _xlpm.a,VALUE(INDEX(_xlpm.p,1)),
  _xlpm.b,VALUE(INDEX(_xlpm.p,2)),
  IF(AND(_xlpm.a&lt;=12,_xlpm.b&lt;=12),"REVIEW_AMBIGUOUS","OK")
)</f>
        <v>#REF!</v>
      </c>
    </row>
    <row r="1866" spans="1:37">
      <c r="A1866" t="s">
        <v>5422</v>
      </c>
      <c r="B1866" t="s">
        <v>5422</v>
      </c>
      <c r="C1866" t="b">
        <v>0</v>
      </c>
      <c r="D1866" t="s">
        <v>7257</v>
      </c>
      <c r="E1866" t="s">
        <v>8556</v>
      </c>
      <c r="F1866" t="s">
        <v>8556</v>
      </c>
      <c r="G1866" t="s">
        <v>7280</v>
      </c>
      <c r="H1866" t="s">
        <v>222</v>
      </c>
      <c r="I1866" t="s">
        <v>222</v>
      </c>
      <c r="J1866" t="s">
        <v>222</v>
      </c>
      <c r="K1866" t="s">
        <v>173</v>
      </c>
      <c r="L1866" t="s">
        <v>173</v>
      </c>
      <c r="M1866">
        <f>IF(UPPER(TRIM(Table2[[#This Row],[Status_Clean]]))="CONVERTED",1,0)</f>
        <v>0</v>
      </c>
      <c r="N1866">
        <f>IF(ISNUMBER(MATCH(UPPER(TRIM(Table2[[#This Row],[Status_Clean]])),{"CONTACTED","QUALIFIED","CONVERTED"},0)),1,0)</f>
        <v>0</v>
      </c>
      <c r="O1866" cm="1">
        <f t="array" ref="O1866">_xlfn.SWITCH(UPPER(TRIM(Table2[[#This Row],[Status_Clean]])),"NEW",1,"CONTACTED",2,"QUALIFIED",3,"CONVERTED",4,"LOST",5,99)</f>
        <v>5</v>
      </c>
      <c r="P1866" t="s">
        <v>5424</v>
      </c>
      <c r="Q1866" t="s">
        <v>8557</v>
      </c>
      <c r="R1866" t="s">
        <v>8557</v>
      </c>
      <c r="S1866">
        <v>45600</v>
      </c>
      <c r="T1866" t="s">
        <v>7261</v>
      </c>
      <c r="U1866">
        <v>45600</v>
      </c>
      <c r="V1866" t="s">
        <v>7300</v>
      </c>
      <c r="W1866" t="s">
        <v>7271</v>
      </c>
      <c r="X1866" t="s">
        <v>7264</v>
      </c>
      <c r="Y1866" t="s">
        <v>7298</v>
      </c>
      <c r="Z1866">
        <v>6</v>
      </c>
      <c r="AA1866">
        <v>6</v>
      </c>
      <c r="AB1866" t="str" cm="1">
        <f t="array" ref="AB1866">_xlfn.LET(_xlpm.x,IFERROR(VALUE(Table2[[#This Row],[Response_Time_Hours]]),""),IF(_xlpm.x="","CHECK",_xlfn.IFS(_xlpm.x&lt;=1,"Immediate",_xlpm.x&lt;=6,"Fast",_xlpm.x&lt;=24,"Moderate",_xlpm.x&gt;24,"Delayed")))</f>
        <v>Fast</v>
      </c>
      <c r="AC1866">
        <v>30</v>
      </c>
      <c r="AD1866" t="str" cm="1">
        <f t="array" ref="AD1866">IF(Table2[[#This Row],[Interaction_Count_Final]]="","N/A",_xlfn.IFS(Table2[[#This Row],[Interaction_Count_Final]]&lt;=2,"Low",Table2[[#This Row],[Interaction_Count_Final]]&lt;=5,"Medium",Table2[[#This Row],[Interaction_Count_Final]]&gt;=6,"High",TRUE,"CHECK"))</f>
        <v>High</v>
      </c>
      <c r="AE1866" t="s">
        <v>7266</v>
      </c>
      <c r="AF1866" t="b">
        <v>1</v>
      </c>
      <c r="AG1866" t="b">
        <v>1</v>
      </c>
      <c r="AH1866">
        <v>2289</v>
      </c>
      <c r="AI1866">
        <v>45600</v>
      </c>
      <c r="AJ1866" t="b">
        <v>1</v>
      </c>
      <c r="AK1866" t="e" cm="1">
        <f t="array" ref="AK1866">_xlfn.LET(
  _xlpm.txt,TRIM(Raw_Data!F1866),
  _xlpm.norm,SUBSTITUTE(SUBSTITUTE(_xlpm.txt,"-","/"),".","/"),
  _xlpm.p,_xlfn.TEXTSPLIT(_xlpm.norm,"/"),
  _xlpm.a,VALUE(INDEX(_xlpm.p,1)),
  _xlpm.b,VALUE(INDEX(_xlpm.p,2)),
  IF(AND(_xlpm.a&lt;=12,_xlpm.b&lt;=12),"REVIEW_AMBIGUOUS","OK")
)</f>
        <v>#REF!</v>
      </c>
    </row>
    <row r="1867" spans="1:37">
      <c r="A1867" t="s">
        <v>5425</v>
      </c>
      <c r="B1867" t="s">
        <v>5425</v>
      </c>
      <c r="C1867" t="b">
        <v>0</v>
      </c>
      <c r="D1867" t="s">
        <v>7257</v>
      </c>
      <c r="E1867" t="s">
        <v>5426</v>
      </c>
      <c r="F1867" t="s">
        <v>5426</v>
      </c>
      <c r="G1867" t="s">
        <v>7280</v>
      </c>
      <c r="H1867" t="s">
        <v>352</v>
      </c>
      <c r="I1867" t="s">
        <v>352</v>
      </c>
      <c r="J1867" t="s">
        <v>447</v>
      </c>
      <c r="K1867" t="s">
        <v>7281</v>
      </c>
      <c r="L1867" t="s">
        <v>125</v>
      </c>
      <c r="M1867">
        <f>IF(UPPER(TRIM(Table2[[#This Row],[Status_Clean]]))="CONVERTED",1,0)</f>
        <v>0</v>
      </c>
      <c r="N1867">
        <f>IF(ISNUMBER(MATCH(UPPER(TRIM(Table2[[#This Row],[Status_Clean]])),{"CONTACTED","QUALIFIED","CONVERTED"},0)),1,0)</f>
        <v>1</v>
      </c>
      <c r="O1867" cm="1">
        <f t="array" ref="O1867">_xlfn.SWITCH(UPPER(TRIM(Table2[[#This Row],[Status_Clean]])),"NEW",1,"CONTACTED",2,"QUALIFIED",3,"CONVERTED",4,"LOST",5,99)</f>
        <v>2</v>
      </c>
      <c r="P1867" t="s">
        <v>3231</v>
      </c>
      <c r="Q1867" t="s">
        <v>3231</v>
      </c>
      <c r="R1867" t="s">
        <v>3231</v>
      </c>
      <c r="S1867">
        <v>45565</v>
      </c>
      <c r="T1867" t="s">
        <v>7261</v>
      </c>
      <c r="U1867">
        <v>45565</v>
      </c>
      <c r="V1867" t="s">
        <v>7287</v>
      </c>
      <c r="W1867" t="s">
        <v>7271</v>
      </c>
      <c r="X1867" t="s">
        <v>7288</v>
      </c>
      <c r="Y1867" t="s">
        <v>7298</v>
      </c>
      <c r="Z1867" t="s">
        <v>5427</v>
      </c>
      <c r="AA1867">
        <v>6.3</v>
      </c>
      <c r="AB1867" t="str" cm="1">
        <f t="array" ref="AB1867">_xlfn.LET(_xlpm.x,IFERROR(VALUE(Table2[[#This Row],[Response_Time_Hours]]),""),IF(_xlpm.x="","CHECK",_xlfn.IFS(_xlpm.x&lt;=1,"Immediate",_xlpm.x&lt;=6,"Fast",_xlpm.x&lt;=24,"Moderate",_xlpm.x&gt;24,"Delayed")))</f>
        <v>Moderate</v>
      </c>
      <c r="AC1867">
        <v>41</v>
      </c>
      <c r="AD1867" t="str" cm="1">
        <f t="array" ref="AD1867">IF(Table2[[#This Row],[Interaction_Count_Final]]="","N/A",_xlfn.IFS(Table2[[#This Row],[Interaction_Count_Final]]&lt;=2,"Low",Table2[[#This Row],[Interaction_Count_Final]]&lt;=5,"Medium",Table2[[#This Row],[Interaction_Count_Final]]&gt;=6,"High",TRUE,"CHECK"))</f>
        <v>High</v>
      </c>
      <c r="AE1867" t="s">
        <v>7266</v>
      </c>
      <c r="AF1867" t="b">
        <v>1</v>
      </c>
      <c r="AG1867" t="b">
        <v>1</v>
      </c>
      <c r="AH1867">
        <v>2290</v>
      </c>
      <c r="AI1867">
        <v>45565</v>
      </c>
      <c r="AJ1867" t="b">
        <v>1</v>
      </c>
      <c r="AK1867" t="str" cm="1">
        <f t="array" ref="AK1867">_xlfn.LET(
  _xlpm.txt,TRIM(Raw_Data!F1867),
  _xlpm.norm,SUBSTITUTE(SUBSTITUTE(_xlpm.txt,"-","/"),".","/"),
  _xlpm.p,_xlfn.TEXTSPLIT(_xlpm.norm,"/"),
  _xlpm.a,VALUE(INDEX(_xlpm.p,1)),
  _xlpm.b,VALUE(INDEX(_xlpm.p,2)),
  IF(AND(_xlpm.a&lt;=12,_xlpm.b&lt;=12),"REVIEW_AMBIGUOUS","OK")
)</f>
        <v>OK</v>
      </c>
    </row>
    <row r="1868" spans="1:37">
      <c r="A1868" t="s">
        <v>5428</v>
      </c>
      <c r="B1868" t="s">
        <v>5428</v>
      </c>
      <c r="C1868" t="b">
        <v>0</v>
      </c>
      <c r="D1868" t="s">
        <v>7257</v>
      </c>
      <c r="E1868" t="s">
        <v>8558</v>
      </c>
      <c r="F1868" t="s">
        <v>8558</v>
      </c>
      <c r="G1868" t="s">
        <v>7280</v>
      </c>
      <c r="H1868" t="s">
        <v>454</v>
      </c>
      <c r="I1868" t="s">
        <v>454</v>
      </c>
      <c r="J1868" t="s">
        <v>7308</v>
      </c>
      <c r="K1868" t="s">
        <v>7301</v>
      </c>
      <c r="L1868" t="s">
        <v>125</v>
      </c>
      <c r="M1868">
        <f>IF(UPPER(TRIM(Table2[[#This Row],[Status_Clean]]))="CONVERTED",1,0)</f>
        <v>0</v>
      </c>
      <c r="N1868">
        <f>IF(ISNUMBER(MATCH(UPPER(TRIM(Table2[[#This Row],[Status_Clean]])),{"CONTACTED","QUALIFIED","CONVERTED"},0)),1,0)</f>
        <v>1</v>
      </c>
      <c r="O1868" cm="1">
        <f t="array" ref="O1868">_xlfn.SWITCH(UPPER(TRIM(Table2[[#This Row],[Status_Clean]])),"NEW",1,"CONTACTED",2,"QUALIFIED",3,"CONVERTED",4,"LOST",5,99)</f>
        <v>2</v>
      </c>
      <c r="P1868" t="s">
        <v>5430</v>
      </c>
      <c r="Q1868" t="s">
        <v>8559</v>
      </c>
      <c r="R1868" t="s">
        <v>8559</v>
      </c>
      <c r="S1868">
        <v>45579</v>
      </c>
      <c r="T1868" t="s">
        <v>7261</v>
      </c>
      <c r="U1868">
        <v>45579</v>
      </c>
      <c r="V1868" t="s">
        <v>7270</v>
      </c>
      <c r="W1868" t="s">
        <v>7271</v>
      </c>
      <c r="X1868" t="s">
        <v>7264</v>
      </c>
      <c r="Y1868" t="s">
        <v>7298</v>
      </c>
      <c r="Z1868">
        <v>67</v>
      </c>
      <c r="AA1868">
        <v>67</v>
      </c>
      <c r="AB1868" t="str" cm="1">
        <f t="array" ref="AB1868">_xlfn.LET(_xlpm.x,IFERROR(VALUE(Table2[[#This Row],[Response_Time_Hours]]),""),IF(_xlpm.x="","CHECK",_xlfn.IFS(_xlpm.x&lt;=1,"Immediate",_xlpm.x&lt;=6,"Fast",_xlpm.x&lt;=24,"Moderate",_xlpm.x&gt;24,"Delayed")))</f>
        <v>Delayed</v>
      </c>
      <c r="AC1868">
        <v>14</v>
      </c>
      <c r="AD1868" t="str" cm="1">
        <f t="array" ref="AD1868">IF(Table2[[#This Row],[Interaction_Count_Final]]="","N/A",_xlfn.IFS(Table2[[#This Row],[Interaction_Count_Final]]&lt;=2,"Low",Table2[[#This Row],[Interaction_Count_Final]]&lt;=5,"Medium",Table2[[#This Row],[Interaction_Count_Final]]&gt;=6,"High",TRUE,"CHECK"))</f>
        <v>High</v>
      </c>
      <c r="AE1868" t="s">
        <v>7266</v>
      </c>
      <c r="AF1868" t="b">
        <v>1</v>
      </c>
      <c r="AG1868" t="b">
        <v>1</v>
      </c>
      <c r="AH1868">
        <v>2291</v>
      </c>
      <c r="AI1868">
        <v>45579</v>
      </c>
      <c r="AJ1868" t="b">
        <v>1</v>
      </c>
      <c r="AK1868" t="e" cm="1">
        <f t="array" ref="AK1868">_xlfn.LET(
  _xlpm.txt,TRIM(Raw_Data!F1868),
  _xlpm.norm,SUBSTITUTE(SUBSTITUTE(_xlpm.txt,"-","/"),".","/"),
  _xlpm.p,_xlfn.TEXTSPLIT(_xlpm.norm,"/"),
  _xlpm.a,VALUE(INDEX(_xlpm.p,1)),
  _xlpm.b,VALUE(INDEX(_xlpm.p,2)),
  IF(AND(_xlpm.a&lt;=12,_xlpm.b&lt;=12),"REVIEW_AMBIGUOUS","OK")
)</f>
        <v>#REF!</v>
      </c>
    </row>
    <row r="1869" spans="1:37">
      <c r="A1869" t="s">
        <v>5431</v>
      </c>
      <c r="B1869" t="s">
        <v>5431</v>
      </c>
      <c r="C1869" t="b">
        <v>0</v>
      </c>
      <c r="D1869" t="s">
        <v>7257</v>
      </c>
      <c r="E1869" t="s">
        <v>5432</v>
      </c>
      <c r="F1869" t="s">
        <v>5432</v>
      </c>
      <c r="G1869" t="s">
        <v>7268</v>
      </c>
      <c r="H1869" t="s">
        <v>792</v>
      </c>
      <c r="I1869" t="s">
        <v>792</v>
      </c>
      <c r="J1869" t="s">
        <v>792</v>
      </c>
      <c r="K1869" t="s">
        <v>71</v>
      </c>
      <c r="L1869" t="s">
        <v>71</v>
      </c>
      <c r="M1869">
        <f>IF(UPPER(TRIM(Table2[[#This Row],[Status_Clean]]))="CONVERTED",1,0)</f>
        <v>0</v>
      </c>
      <c r="N1869">
        <f>IF(ISNUMBER(MATCH(UPPER(TRIM(Table2[[#This Row],[Status_Clean]])),{"CONTACTED","QUALIFIED","CONVERTED"},0)),1,0)</f>
        <v>1</v>
      </c>
      <c r="O1869" cm="1">
        <f t="array" ref="O1869">_xlfn.SWITCH(UPPER(TRIM(Table2[[#This Row],[Status_Clean]])),"NEW",1,"CONTACTED",2,"QUALIFIED",3,"CONVERTED",4,"LOST",5,99)</f>
        <v>3</v>
      </c>
      <c r="P1869">
        <v>45505</v>
      </c>
      <c r="Q1869" t="s">
        <v>8560</v>
      </c>
      <c r="R1869" t="s">
        <v>8560</v>
      </c>
      <c r="S1869">
        <v>45505</v>
      </c>
      <c r="T1869" t="s">
        <v>7261</v>
      </c>
      <c r="U1869">
        <v>45505</v>
      </c>
      <c r="V1869" t="s">
        <v>7310</v>
      </c>
      <c r="W1869" t="s">
        <v>7271</v>
      </c>
      <c r="X1869" t="s">
        <v>7288</v>
      </c>
      <c r="Y1869" t="s">
        <v>7285</v>
      </c>
      <c r="Z1869">
        <v>45.6</v>
      </c>
      <c r="AA1869">
        <v>45.6</v>
      </c>
      <c r="AB1869" t="str" cm="1">
        <f t="array" ref="AB1869">_xlfn.LET(_xlpm.x,IFERROR(VALUE(Table2[[#This Row],[Response_Time_Hours]]),""),IF(_xlpm.x="","CHECK",_xlfn.IFS(_xlpm.x&lt;=1,"Immediate",_xlpm.x&lt;=6,"Fast",_xlpm.x&lt;=24,"Moderate",_xlpm.x&gt;24,"Delayed")))</f>
        <v>Delayed</v>
      </c>
      <c r="AC1869" t="s">
        <v>232</v>
      </c>
      <c r="AD1869" t="str" cm="1">
        <f t="array" ref="AD1869">IF(Table2[[#This Row],[Interaction_Count_Final]]="","N/A",_xlfn.IFS(Table2[[#This Row],[Interaction_Count_Final]]&lt;=2,"Low",Table2[[#This Row],[Interaction_Count_Final]]&lt;=5,"Medium",Table2[[#This Row],[Interaction_Count_Final]]&gt;=6,"High",TRUE,"CHECK"))</f>
        <v>High</v>
      </c>
      <c r="AE1869" t="s">
        <v>7289</v>
      </c>
      <c r="AF1869" t="b">
        <v>1</v>
      </c>
      <c r="AG1869" t="b">
        <v>1</v>
      </c>
      <c r="AH1869">
        <v>2292</v>
      </c>
      <c r="AI1869">
        <v>45505</v>
      </c>
      <c r="AJ1869" t="b">
        <v>1</v>
      </c>
      <c r="AK1869" t="e" cm="1">
        <f t="array" ref="AK1869">_xlfn.LET(
  _xlpm.txt,TRIM(Raw_Data!F1869),
  _xlpm.norm,SUBSTITUTE(SUBSTITUTE(_xlpm.txt,"-","/"),".","/"),
  _xlpm.p,_xlfn.TEXTSPLIT(_xlpm.norm,"/"),
  _xlpm.a,VALUE(INDEX(_xlpm.p,1)),
  _xlpm.b,VALUE(INDEX(_xlpm.p,2)),
  IF(AND(_xlpm.a&lt;=12,_xlpm.b&lt;=12),"REVIEW_AMBIGUOUS","OK")
)</f>
        <v>#REF!</v>
      </c>
    </row>
    <row r="1870" spans="1:37">
      <c r="A1870" t="s">
        <v>5433</v>
      </c>
      <c r="B1870" t="s">
        <v>5433</v>
      </c>
      <c r="C1870" t="b">
        <v>1</v>
      </c>
      <c r="D1870" t="s">
        <v>7257</v>
      </c>
      <c r="E1870" t="s">
        <v>5434</v>
      </c>
      <c r="F1870" t="s">
        <v>5434</v>
      </c>
      <c r="G1870" t="s">
        <v>7274</v>
      </c>
      <c r="H1870" t="s">
        <v>7396</v>
      </c>
      <c r="I1870" t="s">
        <v>7396</v>
      </c>
      <c r="J1870" t="s">
        <v>469</v>
      </c>
      <c r="K1870" t="s">
        <v>71</v>
      </c>
      <c r="L1870" t="s">
        <v>71</v>
      </c>
      <c r="M1870">
        <f>IF(UPPER(TRIM(Table2[[#This Row],[Status_Clean]]))="CONVERTED",1,0)</f>
        <v>0</v>
      </c>
      <c r="N1870">
        <f>IF(ISNUMBER(MATCH(UPPER(TRIM(Table2[[#This Row],[Status_Clean]])),{"CONTACTED","QUALIFIED","CONVERTED"},0)),1,0)</f>
        <v>1</v>
      </c>
      <c r="O1870" cm="1">
        <f t="array" ref="O1870">_xlfn.SWITCH(UPPER(TRIM(Table2[[#This Row],[Status_Clean]])),"NEW",1,"CONTACTED",2,"QUALIFIED",3,"CONVERTED",4,"LOST",5,99)</f>
        <v>3</v>
      </c>
      <c r="P1870" t="s">
        <v>5435</v>
      </c>
      <c r="Q1870" t="s">
        <v>8561</v>
      </c>
      <c r="R1870" t="s">
        <v>8561</v>
      </c>
      <c r="S1870">
        <v>45245</v>
      </c>
      <c r="T1870" t="s">
        <v>7261</v>
      </c>
      <c r="U1870">
        <v>45245</v>
      </c>
      <c r="V1870" t="s">
        <v>7300</v>
      </c>
      <c r="W1870" t="s">
        <v>7263</v>
      </c>
      <c r="X1870" t="s">
        <v>7264</v>
      </c>
      <c r="Y1870" t="s">
        <v>7272</v>
      </c>
      <c r="Z1870" t="s">
        <v>5436</v>
      </c>
      <c r="AA1870">
        <v>3</v>
      </c>
      <c r="AB1870" t="str" cm="1">
        <f t="array" ref="AB1870">_xlfn.LET(_xlpm.x,IFERROR(VALUE(Table2[[#This Row],[Response_Time_Hours]]),""),IF(_xlpm.x="","CHECK",_xlfn.IFS(_xlpm.x&lt;=1,"Immediate",_xlpm.x&lt;=6,"Fast",_xlpm.x&lt;=24,"Moderate",_xlpm.x&gt;24,"Delayed")))</f>
        <v>Fast</v>
      </c>
      <c r="AC1870">
        <v>26</v>
      </c>
      <c r="AD1870" t="str" cm="1">
        <f t="array" ref="AD1870">IF(Table2[[#This Row],[Interaction_Count_Final]]="","N/A",_xlfn.IFS(Table2[[#This Row],[Interaction_Count_Final]]&lt;=2,"Low",Table2[[#This Row],[Interaction_Count_Final]]&lt;=5,"Medium",Table2[[#This Row],[Interaction_Count_Final]]&gt;=6,"High",TRUE,"CHECK"))</f>
        <v>High</v>
      </c>
      <c r="AE1870" t="s">
        <v>7289</v>
      </c>
      <c r="AF1870" t="b">
        <v>1</v>
      </c>
      <c r="AG1870" t="b">
        <v>1</v>
      </c>
      <c r="AH1870">
        <v>2293</v>
      </c>
      <c r="AI1870">
        <v>45245</v>
      </c>
      <c r="AJ1870" t="b">
        <v>1</v>
      </c>
      <c r="AK1870" t="e" cm="1">
        <f t="array" ref="AK1870">_xlfn.LET(
  _xlpm.txt,TRIM(Raw_Data!F1870),
  _xlpm.norm,SUBSTITUTE(SUBSTITUTE(_xlpm.txt,"-","/"),".","/"),
  _xlpm.p,_xlfn.TEXTSPLIT(_xlpm.norm,"/"),
  _xlpm.a,VALUE(INDEX(_xlpm.p,1)),
  _xlpm.b,VALUE(INDEX(_xlpm.p,2)),
  IF(AND(_xlpm.a&lt;=12,_xlpm.b&lt;=12),"REVIEW_AMBIGUOUS","OK")
)</f>
        <v>#REF!</v>
      </c>
    </row>
    <row r="1871" spans="1:37">
      <c r="A1871" t="s">
        <v>5437</v>
      </c>
      <c r="B1871" t="s">
        <v>5437</v>
      </c>
      <c r="C1871" t="b">
        <v>0</v>
      </c>
      <c r="D1871" t="s">
        <v>7257</v>
      </c>
      <c r="E1871" t="s">
        <v>5438</v>
      </c>
      <c r="F1871" t="s">
        <v>5438</v>
      </c>
      <c r="G1871" t="s">
        <v>7258</v>
      </c>
      <c r="H1871" t="s">
        <v>85</v>
      </c>
      <c r="I1871" t="s">
        <v>85</v>
      </c>
      <c r="J1871" t="s">
        <v>469</v>
      </c>
      <c r="K1871" t="s">
        <v>7259</v>
      </c>
      <c r="L1871" t="s">
        <v>193</v>
      </c>
      <c r="M1871">
        <f>IF(UPPER(TRIM(Table2[[#This Row],[Status_Clean]]))="CONVERTED",1,0)</f>
        <v>0</v>
      </c>
      <c r="N1871">
        <f>IF(ISNUMBER(MATCH(UPPER(TRIM(Table2[[#This Row],[Status_Clean]])),{"CONTACTED","QUALIFIED","CONVERTED"},0)),1,0)</f>
        <v>0</v>
      </c>
      <c r="O1871" cm="1">
        <f t="array" ref="O1871">_xlfn.SWITCH(UPPER(TRIM(Table2[[#This Row],[Status_Clean]])),"NEW",1,"CONTACTED",2,"QUALIFIED",3,"CONVERTED",4,"LOST",5,99)</f>
        <v>1</v>
      </c>
      <c r="P1871">
        <v>45336</v>
      </c>
      <c r="Q1871" t="s">
        <v>7749</v>
      </c>
      <c r="R1871" t="s">
        <v>7749</v>
      </c>
      <c r="S1871">
        <v>45336</v>
      </c>
      <c r="T1871" t="s">
        <v>7261</v>
      </c>
      <c r="U1871">
        <v>45336</v>
      </c>
      <c r="V1871" t="s">
        <v>7283</v>
      </c>
      <c r="W1871" t="s">
        <v>7271</v>
      </c>
      <c r="X1871" t="s">
        <v>7284</v>
      </c>
      <c r="Y1871" t="s">
        <v>7272</v>
      </c>
      <c r="Z1871" t="s">
        <v>589</v>
      </c>
      <c r="AA1871">
        <v>36</v>
      </c>
      <c r="AB1871" t="str" cm="1">
        <f t="array" ref="AB1871">_xlfn.LET(_xlpm.x,IFERROR(VALUE(Table2[[#This Row],[Response_Time_Hours]]),""),IF(_xlpm.x="","CHECK",_xlfn.IFS(_xlpm.x&lt;=1,"Immediate",_xlpm.x&lt;=6,"Fast",_xlpm.x&lt;=24,"Moderate",_xlpm.x&gt;24,"Delayed")))</f>
        <v>Delayed</v>
      </c>
      <c r="AC1871">
        <v>11</v>
      </c>
      <c r="AD1871" t="str" cm="1">
        <f t="array" ref="AD1871">IF(Table2[[#This Row],[Interaction_Count_Final]]="","N/A",_xlfn.IFS(Table2[[#This Row],[Interaction_Count_Final]]&lt;=2,"Low",Table2[[#This Row],[Interaction_Count_Final]]&lt;=5,"Medium",Table2[[#This Row],[Interaction_Count_Final]]&gt;=6,"High",TRUE,"CHECK"))</f>
        <v>High</v>
      </c>
      <c r="AE1871" t="s">
        <v>7289</v>
      </c>
      <c r="AF1871" t="b">
        <v>1</v>
      </c>
      <c r="AG1871" t="b">
        <v>1</v>
      </c>
      <c r="AH1871">
        <v>2294</v>
      </c>
      <c r="AI1871">
        <v>45336</v>
      </c>
      <c r="AJ1871" t="b">
        <v>1</v>
      </c>
      <c r="AK1871" t="e" cm="1">
        <f t="array" ref="AK1871">_xlfn.LET(
  _xlpm.txt,TRIM(Raw_Data!F1871),
  _xlpm.norm,SUBSTITUTE(SUBSTITUTE(_xlpm.txt,"-","/"),".","/"),
  _xlpm.p,_xlfn.TEXTSPLIT(_xlpm.norm,"/"),
  _xlpm.a,VALUE(INDEX(_xlpm.p,1)),
  _xlpm.b,VALUE(INDEX(_xlpm.p,2)),
  IF(AND(_xlpm.a&lt;=12,_xlpm.b&lt;=12),"REVIEW_AMBIGUOUS","OK")
)</f>
        <v>#REF!</v>
      </c>
    </row>
    <row r="1872" spans="1:37">
      <c r="A1872" t="s">
        <v>5439</v>
      </c>
      <c r="B1872" t="s">
        <v>5439</v>
      </c>
      <c r="C1872" t="b">
        <v>0</v>
      </c>
      <c r="D1872" t="s">
        <v>7257</v>
      </c>
      <c r="E1872" t="s">
        <v>5440</v>
      </c>
      <c r="F1872" t="s">
        <v>5440</v>
      </c>
      <c r="G1872" t="s">
        <v>7280</v>
      </c>
      <c r="H1872" t="s">
        <v>85</v>
      </c>
      <c r="I1872" t="s">
        <v>85</v>
      </c>
      <c r="J1872" t="s">
        <v>469</v>
      </c>
      <c r="K1872" t="s">
        <v>71</v>
      </c>
      <c r="L1872" t="s">
        <v>71</v>
      </c>
      <c r="M1872">
        <f>IF(UPPER(TRIM(Table2[[#This Row],[Status_Clean]]))="CONVERTED",1,0)</f>
        <v>0</v>
      </c>
      <c r="N1872">
        <f>IF(ISNUMBER(MATCH(UPPER(TRIM(Table2[[#This Row],[Status_Clean]])),{"CONTACTED","QUALIFIED","CONVERTED"},0)),1,0)</f>
        <v>1</v>
      </c>
      <c r="O1872" cm="1">
        <f t="array" ref="O1872">_xlfn.SWITCH(UPPER(TRIM(Table2[[#This Row],[Status_Clean]])),"NEW",1,"CONTACTED",2,"QUALIFIED",3,"CONVERTED",4,"LOST",5,99)</f>
        <v>3</v>
      </c>
      <c r="P1872" t="s">
        <v>5441</v>
      </c>
      <c r="Q1872" t="s">
        <v>7390</v>
      </c>
      <c r="R1872" t="s">
        <v>7390</v>
      </c>
      <c r="S1872">
        <v>45297</v>
      </c>
      <c r="T1872" t="s">
        <v>7261</v>
      </c>
      <c r="U1872">
        <v>45297</v>
      </c>
      <c r="V1872" t="s">
        <v>7317</v>
      </c>
      <c r="W1872" t="s">
        <v>7271</v>
      </c>
      <c r="X1872" t="s">
        <v>7284</v>
      </c>
      <c r="Y1872" t="s">
        <v>7278</v>
      </c>
      <c r="Z1872" t="s">
        <v>5442</v>
      </c>
      <c r="AA1872">
        <v>60.3</v>
      </c>
      <c r="AB1872" t="str" cm="1">
        <f t="array" ref="AB1872">_xlfn.LET(_xlpm.x,IFERROR(VALUE(Table2[[#This Row],[Response_Time_Hours]]),""),IF(_xlpm.x="","CHECK",_xlfn.IFS(_xlpm.x&lt;=1,"Immediate",_xlpm.x&lt;=6,"Fast",_xlpm.x&lt;=24,"Moderate",_xlpm.x&gt;24,"Delayed")))</f>
        <v>Delayed</v>
      </c>
      <c r="AC1872">
        <v>37</v>
      </c>
      <c r="AD1872" t="str" cm="1">
        <f t="array" ref="AD1872">IF(Table2[[#This Row],[Interaction_Count_Final]]="","N/A",_xlfn.IFS(Table2[[#This Row],[Interaction_Count_Final]]&lt;=2,"Low",Table2[[#This Row],[Interaction_Count_Final]]&lt;=5,"Medium",Table2[[#This Row],[Interaction_Count_Final]]&gt;=6,"High",TRUE,"CHECK"))</f>
        <v>High</v>
      </c>
      <c r="AE1872" t="s">
        <v>7289</v>
      </c>
      <c r="AF1872" t="b">
        <v>1</v>
      </c>
      <c r="AG1872" t="b">
        <v>1</v>
      </c>
      <c r="AH1872">
        <v>2295</v>
      </c>
      <c r="AI1872">
        <v>45297</v>
      </c>
      <c r="AJ1872" t="b">
        <v>1</v>
      </c>
      <c r="AK1872" t="str" cm="1">
        <f t="array" ref="AK1872">_xlfn.LET(
  _xlpm.txt,TRIM(Raw_Data!F1872),
  _xlpm.norm,SUBSTITUTE(SUBSTITUTE(_xlpm.txt,"-","/"),".","/"),
  _xlpm.p,_xlfn.TEXTSPLIT(_xlpm.norm,"/"),
  _xlpm.a,VALUE(INDEX(_xlpm.p,1)),
  _xlpm.b,VALUE(INDEX(_xlpm.p,2)),
  IF(AND(_xlpm.a&lt;=12,_xlpm.b&lt;=12),"REVIEW_AMBIGUOUS","OK")
)</f>
        <v>REVIEW_AMBIGUOUS</v>
      </c>
    </row>
    <row r="1873" spans="1:37">
      <c r="A1873" t="s">
        <v>5443</v>
      </c>
      <c r="B1873" t="s">
        <v>5443</v>
      </c>
      <c r="C1873" t="b">
        <v>0</v>
      </c>
      <c r="D1873" t="s">
        <v>7257</v>
      </c>
      <c r="E1873" t="s">
        <v>5444</v>
      </c>
      <c r="F1873" t="s">
        <v>5444</v>
      </c>
      <c r="G1873" t="s">
        <v>7274</v>
      </c>
      <c r="H1873" t="s">
        <v>85</v>
      </c>
      <c r="I1873" t="s">
        <v>85</v>
      </c>
      <c r="J1873" t="s">
        <v>469</v>
      </c>
      <c r="K1873" t="s">
        <v>7319</v>
      </c>
      <c r="L1873" t="s">
        <v>71</v>
      </c>
      <c r="M1873">
        <f>IF(UPPER(TRIM(Table2[[#This Row],[Status_Clean]]))="CONVERTED",1,0)</f>
        <v>0</v>
      </c>
      <c r="N1873">
        <f>IF(ISNUMBER(MATCH(UPPER(TRIM(Table2[[#This Row],[Status_Clean]])),{"CONTACTED","QUALIFIED","CONVERTED"},0)),1,0)</f>
        <v>1</v>
      </c>
      <c r="O1873" cm="1">
        <f t="array" ref="O1873">_xlfn.SWITCH(UPPER(TRIM(Table2[[#This Row],[Status_Clean]])),"NEW",1,"CONTACTED",2,"QUALIFIED",3,"CONVERTED",4,"LOST",5,99)</f>
        <v>3</v>
      </c>
      <c r="P1873">
        <v>45284</v>
      </c>
      <c r="Q1873" t="s">
        <v>8562</v>
      </c>
      <c r="R1873" t="s">
        <v>8562</v>
      </c>
      <c r="S1873">
        <v>45284</v>
      </c>
      <c r="T1873" t="s">
        <v>7261</v>
      </c>
      <c r="U1873">
        <v>45284</v>
      </c>
      <c r="V1873" t="s">
        <v>7262</v>
      </c>
      <c r="W1873" t="s">
        <v>7263</v>
      </c>
      <c r="X1873" t="s">
        <v>7264</v>
      </c>
      <c r="Y1873" t="s">
        <v>7293</v>
      </c>
      <c r="Z1873" t="s">
        <v>5445</v>
      </c>
      <c r="AA1873">
        <v>34</v>
      </c>
      <c r="AB1873" t="str" cm="1">
        <f t="array" ref="AB1873">_xlfn.LET(_xlpm.x,IFERROR(VALUE(Table2[[#This Row],[Response_Time_Hours]]),""),IF(_xlpm.x="","CHECK",_xlfn.IFS(_xlpm.x&lt;=1,"Immediate",_xlpm.x&lt;=6,"Fast",_xlpm.x&lt;=24,"Moderate",_xlpm.x&gt;24,"Delayed")))</f>
        <v>Delayed</v>
      </c>
      <c r="AC1873">
        <v>36</v>
      </c>
      <c r="AD1873" t="str" cm="1">
        <f t="array" ref="AD1873">IF(Table2[[#This Row],[Interaction_Count_Final]]="","N/A",_xlfn.IFS(Table2[[#This Row],[Interaction_Count_Final]]&lt;=2,"Low",Table2[[#This Row],[Interaction_Count_Final]]&lt;=5,"Medium",Table2[[#This Row],[Interaction_Count_Final]]&gt;=6,"High",TRUE,"CHECK"))</f>
        <v>High</v>
      </c>
      <c r="AE1873" t="s">
        <v>7289</v>
      </c>
      <c r="AF1873" t="b">
        <v>1</v>
      </c>
      <c r="AG1873" t="b">
        <v>1</v>
      </c>
      <c r="AH1873">
        <v>2296</v>
      </c>
      <c r="AI1873">
        <v>45284</v>
      </c>
      <c r="AJ1873" t="b">
        <v>1</v>
      </c>
      <c r="AK1873" t="e" cm="1">
        <f t="array" ref="AK1873">_xlfn.LET(
  _xlpm.txt,TRIM(Raw_Data!F1873),
  _xlpm.norm,SUBSTITUTE(SUBSTITUTE(_xlpm.txt,"-","/"),".","/"),
  _xlpm.p,_xlfn.TEXTSPLIT(_xlpm.norm,"/"),
  _xlpm.a,VALUE(INDEX(_xlpm.p,1)),
  _xlpm.b,VALUE(INDEX(_xlpm.p,2)),
  IF(AND(_xlpm.a&lt;=12,_xlpm.b&lt;=12),"REVIEW_AMBIGUOUS","OK")
)</f>
        <v>#REF!</v>
      </c>
    </row>
    <row r="1874" spans="1:37">
      <c r="A1874" t="s">
        <v>5446</v>
      </c>
      <c r="B1874" t="s">
        <v>5446</v>
      </c>
      <c r="C1874" t="b">
        <v>0</v>
      </c>
      <c r="D1874" t="s">
        <v>7257</v>
      </c>
      <c r="E1874" t="s">
        <v>5447</v>
      </c>
      <c r="F1874" t="s">
        <v>5447</v>
      </c>
      <c r="G1874" t="s">
        <v>7280</v>
      </c>
      <c r="H1874" t="s">
        <v>1356</v>
      </c>
      <c r="I1874" t="s">
        <v>1356</v>
      </c>
      <c r="J1874" t="s">
        <v>1356</v>
      </c>
      <c r="K1874" t="s">
        <v>193</v>
      </c>
      <c r="L1874" t="s">
        <v>193</v>
      </c>
      <c r="M1874">
        <f>IF(UPPER(TRIM(Table2[[#This Row],[Status_Clean]]))="CONVERTED",1,0)</f>
        <v>0</v>
      </c>
      <c r="N1874">
        <f>IF(ISNUMBER(MATCH(UPPER(TRIM(Table2[[#This Row],[Status_Clean]])),{"CONTACTED","QUALIFIED","CONVERTED"},0)),1,0)</f>
        <v>0</v>
      </c>
      <c r="O1874" cm="1">
        <f t="array" ref="O1874">_xlfn.SWITCH(UPPER(TRIM(Table2[[#This Row],[Status_Clean]])),"NEW",1,"CONTACTED",2,"QUALIFIED",3,"CONVERTED",4,"LOST",5,99)</f>
        <v>1</v>
      </c>
      <c r="P1874" t="s">
        <v>5448</v>
      </c>
      <c r="Q1874" t="s">
        <v>5448</v>
      </c>
      <c r="R1874" t="s">
        <v>5448</v>
      </c>
      <c r="S1874">
        <v>45349</v>
      </c>
      <c r="T1874" t="s">
        <v>7261</v>
      </c>
      <c r="U1874">
        <v>45349</v>
      </c>
      <c r="V1874" t="s">
        <v>7283</v>
      </c>
      <c r="W1874" t="s">
        <v>7271</v>
      </c>
      <c r="X1874" t="s">
        <v>7284</v>
      </c>
      <c r="Y1874" t="s">
        <v>7265</v>
      </c>
      <c r="Z1874">
        <v>59</v>
      </c>
      <c r="AA1874">
        <v>59</v>
      </c>
      <c r="AB1874" t="str" cm="1">
        <f t="array" ref="AB1874">_xlfn.LET(_xlpm.x,IFERROR(VALUE(Table2[[#This Row],[Response_Time_Hours]]),""),IF(_xlpm.x="","CHECK",_xlfn.IFS(_xlpm.x&lt;=1,"Immediate",_xlpm.x&lt;=6,"Fast",_xlpm.x&lt;=24,"Moderate",_xlpm.x&gt;24,"Delayed")))</f>
        <v>Delayed</v>
      </c>
      <c r="AC1874">
        <v>1</v>
      </c>
      <c r="AD1874" t="str" cm="1">
        <f t="array" ref="AD1874">IF(Table2[[#This Row],[Interaction_Count_Final]]="","N/A",_xlfn.IFS(Table2[[#This Row],[Interaction_Count_Final]]&lt;=2,"Low",Table2[[#This Row],[Interaction_Count_Final]]&lt;=5,"Medium",Table2[[#This Row],[Interaction_Count_Final]]&gt;=6,"High",TRUE,"CHECK"))</f>
        <v>Low</v>
      </c>
      <c r="AE1874" t="s">
        <v>7266</v>
      </c>
      <c r="AF1874" t="b">
        <v>1</v>
      </c>
      <c r="AG1874" t="b">
        <v>1</v>
      </c>
      <c r="AH1874">
        <v>2297</v>
      </c>
      <c r="AI1874">
        <v>45349</v>
      </c>
      <c r="AJ1874" t="b">
        <v>1</v>
      </c>
      <c r="AK1874" t="str" cm="1">
        <f t="array" ref="AK1874">_xlfn.LET(
  _xlpm.txt,TRIM(Raw_Data!F1874),
  _xlpm.norm,SUBSTITUTE(SUBSTITUTE(_xlpm.txt,"-","/"),".","/"),
  _xlpm.p,_xlfn.TEXTSPLIT(_xlpm.norm,"/"),
  _xlpm.a,VALUE(INDEX(_xlpm.p,1)),
  _xlpm.b,VALUE(INDEX(_xlpm.p,2)),
  IF(AND(_xlpm.a&lt;=12,_xlpm.b&lt;=12),"REVIEW_AMBIGUOUS","OK")
)</f>
        <v>OK</v>
      </c>
    </row>
    <row r="1875" spans="1:37">
      <c r="A1875" t="s">
        <v>5449</v>
      </c>
      <c r="B1875" t="s">
        <v>5449</v>
      </c>
      <c r="C1875" t="b">
        <v>0</v>
      </c>
      <c r="D1875" t="s">
        <v>7257</v>
      </c>
      <c r="E1875" t="s">
        <v>5450</v>
      </c>
      <c r="F1875" t="s">
        <v>5450</v>
      </c>
      <c r="G1875" t="s">
        <v>7258</v>
      </c>
      <c r="H1875" t="s">
        <v>556</v>
      </c>
      <c r="I1875" t="s">
        <v>556</v>
      </c>
      <c r="J1875" t="s">
        <v>106</v>
      </c>
      <c r="K1875" t="s">
        <v>71</v>
      </c>
      <c r="L1875" t="s">
        <v>71</v>
      </c>
      <c r="M1875">
        <f>IF(UPPER(TRIM(Table2[[#This Row],[Status_Clean]]))="CONVERTED",1,0)</f>
        <v>0</v>
      </c>
      <c r="N1875">
        <f>IF(ISNUMBER(MATCH(UPPER(TRIM(Table2[[#This Row],[Status_Clean]])),{"CONTACTED","QUALIFIED","CONVERTED"},0)),1,0)</f>
        <v>1</v>
      </c>
      <c r="O1875" cm="1">
        <f t="array" ref="O1875">_xlfn.SWITCH(UPPER(TRIM(Table2[[#This Row],[Status_Clean]])),"NEW",1,"CONTACTED",2,"QUALIFIED",3,"CONVERTED",4,"LOST",5,99)</f>
        <v>3</v>
      </c>
      <c r="P1875" t="s">
        <v>5451</v>
      </c>
      <c r="Q1875" t="s">
        <v>5451</v>
      </c>
      <c r="R1875" t="s">
        <v>5451</v>
      </c>
      <c r="S1875">
        <v>45367</v>
      </c>
      <c r="T1875" t="s">
        <v>7261</v>
      </c>
      <c r="U1875">
        <v>45367</v>
      </c>
      <c r="V1875" t="s">
        <v>7295</v>
      </c>
      <c r="W1875" t="s">
        <v>7271</v>
      </c>
      <c r="X1875" t="s">
        <v>7284</v>
      </c>
      <c r="Y1875" t="s">
        <v>7278</v>
      </c>
      <c r="Z1875" t="s">
        <v>1181</v>
      </c>
      <c r="AA1875">
        <v>23</v>
      </c>
      <c r="AB1875" t="str" cm="1">
        <f t="array" ref="AB1875">_xlfn.LET(_xlpm.x,IFERROR(VALUE(Table2[[#This Row],[Response_Time_Hours]]),""),IF(_xlpm.x="","CHECK",_xlfn.IFS(_xlpm.x&lt;=1,"Immediate",_xlpm.x&lt;=6,"Fast",_xlpm.x&lt;=24,"Moderate",_xlpm.x&gt;24,"Delayed")))</f>
        <v>Moderate</v>
      </c>
      <c r="AC1875">
        <v>8</v>
      </c>
      <c r="AD1875" t="str" cm="1">
        <f t="array" ref="AD1875">IF(Table2[[#This Row],[Interaction_Count_Final]]="","N/A",_xlfn.IFS(Table2[[#This Row],[Interaction_Count_Final]]&lt;=2,"Low",Table2[[#This Row],[Interaction_Count_Final]]&lt;=5,"Medium",Table2[[#This Row],[Interaction_Count_Final]]&gt;=6,"High",TRUE,"CHECK"))</f>
        <v>High</v>
      </c>
      <c r="AE1875" t="s">
        <v>7266</v>
      </c>
      <c r="AF1875" t="b">
        <v>1</v>
      </c>
      <c r="AG1875" t="b">
        <v>1</v>
      </c>
      <c r="AH1875">
        <v>2298</v>
      </c>
      <c r="AI1875">
        <v>45367</v>
      </c>
      <c r="AJ1875" t="b">
        <v>1</v>
      </c>
      <c r="AK1875" t="str" cm="1">
        <f t="array" ref="AK1875">_xlfn.LET(
  _xlpm.txt,TRIM(Raw_Data!F1875),
  _xlpm.norm,SUBSTITUTE(SUBSTITUTE(_xlpm.txt,"-","/"),".","/"),
  _xlpm.p,_xlfn.TEXTSPLIT(_xlpm.norm,"/"),
  _xlpm.a,VALUE(INDEX(_xlpm.p,1)),
  _xlpm.b,VALUE(INDEX(_xlpm.p,2)),
  IF(AND(_xlpm.a&lt;=12,_xlpm.b&lt;=12),"REVIEW_AMBIGUOUS","OK")
)</f>
        <v>OK</v>
      </c>
    </row>
    <row r="1876" spans="1:37">
      <c r="A1876" t="s">
        <v>5452</v>
      </c>
      <c r="B1876" t="s">
        <v>5452</v>
      </c>
      <c r="C1876" t="b">
        <v>1</v>
      </c>
      <c r="D1876" t="s">
        <v>7257</v>
      </c>
      <c r="E1876" t="s">
        <v>5453</v>
      </c>
      <c r="F1876" t="s">
        <v>5453</v>
      </c>
      <c r="G1876" t="s">
        <v>7303</v>
      </c>
      <c r="H1876" t="s">
        <v>363</v>
      </c>
      <c r="I1876" t="s">
        <v>363</v>
      </c>
      <c r="J1876" t="s">
        <v>363</v>
      </c>
      <c r="K1876" t="s">
        <v>7368</v>
      </c>
      <c r="L1876" t="s">
        <v>173</v>
      </c>
      <c r="M1876">
        <f>IF(UPPER(TRIM(Table2[[#This Row],[Status_Clean]]))="CONVERTED",1,0)</f>
        <v>0</v>
      </c>
      <c r="N1876">
        <f>IF(ISNUMBER(MATCH(UPPER(TRIM(Table2[[#This Row],[Status_Clean]])),{"CONTACTED","QUALIFIED","CONVERTED"},0)),1,0)</f>
        <v>0</v>
      </c>
      <c r="O1876" cm="1">
        <f t="array" ref="O1876">_xlfn.SWITCH(UPPER(TRIM(Table2[[#This Row],[Status_Clean]])),"NEW",1,"CONTACTED",2,"QUALIFIED",3,"CONVERTED",4,"LOST",5,99)</f>
        <v>5</v>
      </c>
      <c r="P1876">
        <v>45022</v>
      </c>
      <c r="Q1876" t="s">
        <v>7627</v>
      </c>
      <c r="R1876" t="s">
        <v>7627</v>
      </c>
      <c r="S1876">
        <v>45022</v>
      </c>
      <c r="T1876" t="s">
        <v>7261</v>
      </c>
      <c r="U1876">
        <v>45022</v>
      </c>
      <c r="V1876" t="s">
        <v>7297</v>
      </c>
      <c r="W1876" t="s">
        <v>7263</v>
      </c>
      <c r="X1876" t="s">
        <v>7277</v>
      </c>
      <c r="Y1876" t="s">
        <v>7285</v>
      </c>
      <c r="Z1876">
        <v>39.799999999999997</v>
      </c>
      <c r="AA1876">
        <v>39.799999999999997</v>
      </c>
      <c r="AB1876" t="str" cm="1">
        <f t="array" ref="AB1876">_xlfn.LET(_xlpm.x,IFERROR(VALUE(Table2[[#This Row],[Response_Time_Hours]]),""),IF(_xlpm.x="","CHECK",_xlfn.IFS(_xlpm.x&lt;=1,"Immediate",_xlpm.x&lt;=6,"Fast",_xlpm.x&lt;=24,"Moderate",_xlpm.x&gt;24,"Delayed")))</f>
        <v>Delayed</v>
      </c>
      <c r="AC1876">
        <v>11</v>
      </c>
      <c r="AD1876" t="str" cm="1">
        <f t="array" ref="AD1876">IF(Table2[[#This Row],[Interaction_Count_Final]]="","N/A",_xlfn.IFS(Table2[[#This Row],[Interaction_Count_Final]]&lt;=2,"Low",Table2[[#This Row],[Interaction_Count_Final]]&lt;=5,"Medium",Table2[[#This Row],[Interaction_Count_Final]]&gt;=6,"High",TRUE,"CHECK"))</f>
        <v>High</v>
      </c>
      <c r="AE1876" t="s">
        <v>7266</v>
      </c>
      <c r="AF1876" t="b">
        <v>1</v>
      </c>
      <c r="AG1876" t="b">
        <v>1</v>
      </c>
      <c r="AH1876">
        <v>2299</v>
      </c>
      <c r="AI1876">
        <v>45022</v>
      </c>
      <c r="AJ1876" t="b">
        <v>1</v>
      </c>
      <c r="AK1876" t="e" cm="1">
        <f t="array" ref="AK1876">_xlfn.LET(
  _xlpm.txt,TRIM(Raw_Data!F1876),
  _xlpm.norm,SUBSTITUTE(SUBSTITUTE(_xlpm.txt,"-","/"),".","/"),
  _xlpm.p,_xlfn.TEXTSPLIT(_xlpm.norm,"/"),
  _xlpm.a,VALUE(INDEX(_xlpm.p,1)),
  _xlpm.b,VALUE(INDEX(_xlpm.p,2)),
  IF(AND(_xlpm.a&lt;=12,_xlpm.b&lt;=12),"REVIEW_AMBIGUOUS","OK")
)</f>
        <v>#REF!</v>
      </c>
    </row>
    <row r="1877" spans="1:37">
      <c r="A1877" t="s">
        <v>5454</v>
      </c>
      <c r="B1877" t="s">
        <v>5454</v>
      </c>
      <c r="C1877" t="b">
        <v>0</v>
      </c>
      <c r="D1877" t="s">
        <v>7257</v>
      </c>
      <c r="E1877" t="s">
        <v>5455</v>
      </c>
      <c r="F1877" t="s">
        <v>5455</v>
      </c>
      <c r="G1877" t="s">
        <v>7280</v>
      </c>
      <c r="H1877" t="s">
        <v>123</v>
      </c>
      <c r="I1877" t="s">
        <v>123</v>
      </c>
      <c r="J1877" t="s">
        <v>123</v>
      </c>
      <c r="K1877" t="s">
        <v>71</v>
      </c>
      <c r="L1877" t="s">
        <v>71</v>
      </c>
      <c r="M1877">
        <f>IF(UPPER(TRIM(Table2[[#This Row],[Status_Clean]]))="CONVERTED",1,0)</f>
        <v>0</v>
      </c>
      <c r="N1877">
        <f>IF(ISNUMBER(MATCH(UPPER(TRIM(Table2[[#This Row],[Status_Clean]])),{"CONTACTED","QUALIFIED","CONVERTED"},0)),1,0)</f>
        <v>1</v>
      </c>
      <c r="O1877" cm="1">
        <f t="array" ref="O1877">_xlfn.SWITCH(UPPER(TRIM(Table2[[#This Row],[Status_Clean]])),"NEW",1,"CONTACTED",2,"QUALIFIED",3,"CONVERTED",4,"LOST",5,99)</f>
        <v>3</v>
      </c>
      <c r="P1877" t="s">
        <v>5456</v>
      </c>
      <c r="Q1877" t="s">
        <v>8563</v>
      </c>
      <c r="R1877" t="s">
        <v>8563</v>
      </c>
      <c r="S1877">
        <v>45006</v>
      </c>
      <c r="T1877" t="s">
        <v>7261</v>
      </c>
      <c r="U1877">
        <v>45006</v>
      </c>
      <c r="V1877" t="s">
        <v>7295</v>
      </c>
      <c r="W1877" t="s">
        <v>7263</v>
      </c>
      <c r="X1877" t="s">
        <v>7284</v>
      </c>
      <c r="Y1877" t="s">
        <v>7265</v>
      </c>
      <c r="Z1877" t="s">
        <v>72</v>
      </c>
      <c r="AA1877">
        <v>62.400000000000006</v>
      </c>
      <c r="AB1877" t="str" cm="1">
        <f t="array" ref="AB1877">_xlfn.LET(_xlpm.x,IFERROR(VALUE(Table2[[#This Row],[Response_Time_Hours]]),""),IF(_xlpm.x="","CHECK",_xlfn.IFS(_xlpm.x&lt;=1,"Immediate",_xlpm.x&lt;=6,"Fast",_xlpm.x&lt;=24,"Moderate",_xlpm.x&gt;24,"Delayed")))</f>
        <v>Delayed</v>
      </c>
      <c r="AC1877">
        <v>2</v>
      </c>
      <c r="AD1877" t="str" cm="1">
        <f t="array" ref="AD1877">IF(Table2[[#This Row],[Interaction_Count_Final]]="","N/A",_xlfn.IFS(Table2[[#This Row],[Interaction_Count_Final]]&lt;=2,"Low",Table2[[#This Row],[Interaction_Count_Final]]&lt;=5,"Medium",Table2[[#This Row],[Interaction_Count_Final]]&gt;=6,"High",TRUE,"CHECK"))</f>
        <v>Low</v>
      </c>
      <c r="AE1877" t="s">
        <v>7273</v>
      </c>
      <c r="AF1877" t="b">
        <v>1</v>
      </c>
      <c r="AG1877" t="b">
        <v>1</v>
      </c>
      <c r="AH1877">
        <v>2300</v>
      </c>
      <c r="AI1877">
        <v>45006</v>
      </c>
      <c r="AJ1877" t="b">
        <v>1</v>
      </c>
      <c r="AK1877" t="str" cm="1">
        <f t="array" ref="AK1877">_xlfn.LET(
  _xlpm.txt,TRIM(Raw_Data!F1877),
  _xlpm.norm,SUBSTITUTE(SUBSTITUTE(_xlpm.txt,"-","/"),".","/"),
  _xlpm.p,_xlfn.TEXTSPLIT(_xlpm.norm,"/"),
  _xlpm.a,VALUE(INDEX(_xlpm.p,1)),
  _xlpm.b,VALUE(INDEX(_xlpm.p,2)),
  IF(AND(_xlpm.a&lt;=12,_xlpm.b&lt;=12),"REVIEW_AMBIGUOUS","OK")
)</f>
        <v>OK</v>
      </c>
    </row>
    <row r="1878" spans="1:37">
      <c r="A1878" t="s">
        <v>5457</v>
      </c>
      <c r="B1878" t="s">
        <v>5457</v>
      </c>
      <c r="C1878" t="b">
        <v>0</v>
      </c>
      <c r="D1878" t="s">
        <v>7257</v>
      </c>
      <c r="E1878" t="s">
        <v>5458</v>
      </c>
      <c r="F1878" t="s">
        <v>5458</v>
      </c>
      <c r="G1878" t="s">
        <v>7303</v>
      </c>
      <c r="H1878" t="s">
        <v>1356</v>
      </c>
      <c r="I1878" t="s">
        <v>1356</v>
      </c>
      <c r="J1878" t="s">
        <v>1356</v>
      </c>
      <c r="K1878" t="s">
        <v>7365</v>
      </c>
      <c r="L1878" t="s">
        <v>250</v>
      </c>
      <c r="M1878">
        <f>IF(UPPER(TRIM(Table2[[#This Row],[Status_Clean]]))="CONVERTED",1,0)</f>
        <v>1</v>
      </c>
      <c r="N1878">
        <f>IF(ISNUMBER(MATCH(UPPER(TRIM(Table2[[#This Row],[Status_Clean]])),{"CONTACTED","QUALIFIED","CONVERTED"},0)),1,0)</f>
        <v>1</v>
      </c>
      <c r="O1878" cm="1">
        <f t="array" ref="O1878">_xlfn.SWITCH(UPPER(TRIM(Table2[[#This Row],[Status_Clean]])),"NEW",1,"CONTACTED",2,"QUALIFIED",3,"CONVERTED",4,"LOST",5,99)</f>
        <v>4</v>
      </c>
      <c r="P1878">
        <v>45448</v>
      </c>
      <c r="Q1878" t="s">
        <v>8564</v>
      </c>
      <c r="R1878" t="s">
        <v>8564</v>
      </c>
      <c r="S1878">
        <v>45448</v>
      </c>
      <c r="T1878" t="s">
        <v>7261</v>
      </c>
      <c r="U1878">
        <v>45448</v>
      </c>
      <c r="V1878" t="s">
        <v>7276</v>
      </c>
      <c r="W1878" t="s">
        <v>7271</v>
      </c>
      <c r="X1878" t="s">
        <v>7277</v>
      </c>
      <c r="Y1878" t="s">
        <v>7272</v>
      </c>
      <c r="Z1878" t="s">
        <v>5459</v>
      </c>
      <c r="AA1878">
        <v>36.5</v>
      </c>
      <c r="AB1878" t="str" cm="1">
        <f t="array" ref="AB1878">_xlfn.LET(_xlpm.x,IFERROR(VALUE(Table2[[#This Row],[Response_Time_Hours]]),""),IF(_xlpm.x="","CHECK",_xlfn.IFS(_xlpm.x&lt;=1,"Immediate",_xlpm.x&lt;=6,"Fast",_xlpm.x&lt;=24,"Moderate",_xlpm.x&gt;24,"Delayed")))</f>
        <v>Delayed</v>
      </c>
      <c r="AC1878">
        <v>30</v>
      </c>
      <c r="AD1878" t="str" cm="1">
        <f t="array" ref="AD1878">IF(Table2[[#This Row],[Interaction_Count_Final]]="","N/A",_xlfn.IFS(Table2[[#This Row],[Interaction_Count_Final]]&lt;=2,"Low",Table2[[#This Row],[Interaction_Count_Final]]&lt;=5,"Medium",Table2[[#This Row],[Interaction_Count_Final]]&gt;=6,"High",TRUE,"CHECK"))</f>
        <v>High</v>
      </c>
      <c r="AE1878" t="s">
        <v>7289</v>
      </c>
      <c r="AF1878" t="b">
        <v>1</v>
      </c>
      <c r="AG1878" t="b">
        <v>1</v>
      </c>
      <c r="AH1878">
        <v>2301</v>
      </c>
      <c r="AI1878">
        <v>45448</v>
      </c>
      <c r="AJ1878" t="b">
        <v>1</v>
      </c>
      <c r="AK1878" t="e" cm="1">
        <f t="array" ref="AK1878">_xlfn.LET(
  _xlpm.txt,TRIM(Raw_Data!F1878),
  _xlpm.norm,SUBSTITUTE(SUBSTITUTE(_xlpm.txt,"-","/"),".","/"),
  _xlpm.p,_xlfn.TEXTSPLIT(_xlpm.norm,"/"),
  _xlpm.a,VALUE(INDEX(_xlpm.p,1)),
  _xlpm.b,VALUE(INDEX(_xlpm.p,2)),
  IF(AND(_xlpm.a&lt;=12,_xlpm.b&lt;=12),"REVIEW_AMBIGUOUS","OK")
)</f>
        <v>#REF!</v>
      </c>
    </row>
    <row r="1879" spans="1:37">
      <c r="A1879" t="s">
        <v>5460</v>
      </c>
      <c r="B1879" t="s">
        <v>5460</v>
      </c>
      <c r="C1879" t="b">
        <v>0</v>
      </c>
      <c r="D1879" t="s">
        <v>7257</v>
      </c>
      <c r="E1879" t="s">
        <v>5461</v>
      </c>
      <c r="F1879" t="s">
        <v>5461</v>
      </c>
      <c r="G1879" t="s">
        <v>7274</v>
      </c>
      <c r="H1879" t="s">
        <v>600</v>
      </c>
      <c r="I1879" t="s">
        <v>600</v>
      </c>
      <c r="J1879" t="s">
        <v>254</v>
      </c>
      <c r="K1879" t="s">
        <v>71</v>
      </c>
      <c r="L1879" t="s">
        <v>71</v>
      </c>
      <c r="M1879">
        <f>IF(UPPER(TRIM(Table2[[#This Row],[Status_Clean]]))="CONVERTED",1,0)</f>
        <v>0</v>
      </c>
      <c r="N1879">
        <f>IF(ISNUMBER(MATCH(UPPER(TRIM(Table2[[#This Row],[Status_Clean]])),{"CONTACTED","QUALIFIED","CONVERTED"},0)),1,0)</f>
        <v>1</v>
      </c>
      <c r="O1879" cm="1">
        <f t="array" ref="O1879">_xlfn.SWITCH(UPPER(TRIM(Table2[[#This Row],[Status_Clean]])),"NEW",1,"CONTACTED",2,"QUALIFIED",3,"CONVERTED",4,"LOST",5,99)</f>
        <v>3</v>
      </c>
      <c r="P1879" t="s">
        <v>5462</v>
      </c>
      <c r="Q1879" t="s">
        <v>5462</v>
      </c>
      <c r="R1879" t="s">
        <v>5462</v>
      </c>
      <c r="S1879">
        <v>45401</v>
      </c>
      <c r="T1879" t="s">
        <v>7261</v>
      </c>
      <c r="U1879">
        <v>45401</v>
      </c>
      <c r="V1879" t="s">
        <v>7297</v>
      </c>
      <c r="W1879" t="s">
        <v>7271</v>
      </c>
      <c r="X1879" t="s">
        <v>7277</v>
      </c>
      <c r="Y1879" t="s">
        <v>7312</v>
      </c>
      <c r="Z1879" t="s">
        <v>144</v>
      </c>
      <c r="AA1879">
        <v>57.599999999999994</v>
      </c>
      <c r="AB1879" t="str" cm="1">
        <f t="array" ref="AB1879">_xlfn.LET(_xlpm.x,IFERROR(VALUE(Table2[[#This Row],[Response_Time_Hours]]),""),IF(_xlpm.x="","CHECK",_xlfn.IFS(_xlpm.x&lt;=1,"Immediate",_xlpm.x&lt;=6,"Fast",_xlpm.x&lt;=24,"Moderate",_xlpm.x&gt;24,"Delayed")))</f>
        <v>Delayed</v>
      </c>
      <c r="AC1879">
        <v>4</v>
      </c>
      <c r="AD1879" t="str" cm="1">
        <f t="array" ref="AD1879">IF(Table2[[#This Row],[Interaction_Count_Final]]="","N/A",_xlfn.IFS(Table2[[#This Row],[Interaction_Count_Final]]&lt;=2,"Low",Table2[[#This Row],[Interaction_Count_Final]]&lt;=5,"Medium",Table2[[#This Row],[Interaction_Count_Final]]&gt;=6,"High",TRUE,"CHECK"))</f>
        <v>Medium</v>
      </c>
      <c r="AE1879" t="s">
        <v>7289</v>
      </c>
      <c r="AF1879" t="b">
        <v>1</v>
      </c>
      <c r="AG1879" t="b">
        <v>1</v>
      </c>
      <c r="AH1879">
        <v>2302</v>
      </c>
      <c r="AI1879">
        <v>45401</v>
      </c>
      <c r="AJ1879" t="b">
        <v>1</v>
      </c>
      <c r="AK1879" t="str" cm="1">
        <f t="array" ref="AK1879">_xlfn.LET(
  _xlpm.txt,TRIM(Raw_Data!F1879),
  _xlpm.norm,SUBSTITUTE(SUBSTITUTE(_xlpm.txt,"-","/"),".","/"),
  _xlpm.p,_xlfn.TEXTSPLIT(_xlpm.norm,"/"),
  _xlpm.a,VALUE(INDEX(_xlpm.p,1)),
  _xlpm.b,VALUE(INDEX(_xlpm.p,2)),
  IF(AND(_xlpm.a&lt;=12,_xlpm.b&lt;=12),"REVIEW_AMBIGUOUS","OK")
)</f>
        <v>OK</v>
      </c>
    </row>
    <row r="1880" spans="1:37">
      <c r="A1880" t="s">
        <v>5463</v>
      </c>
      <c r="B1880" t="s">
        <v>5463</v>
      </c>
      <c r="C1880" t="b">
        <v>0</v>
      </c>
      <c r="D1880" t="s">
        <v>7257</v>
      </c>
      <c r="E1880" t="s">
        <v>8565</v>
      </c>
      <c r="F1880" t="s">
        <v>8565</v>
      </c>
      <c r="G1880" t="s">
        <v>7274</v>
      </c>
      <c r="H1880" t="s">
        <v>454</v>
      </c>
      <c r="I1880" t="s">
        <v>454</v>
      </c>
      <c r="J1880" t="s">
        <v>7308</v>
      </c>
      <c r="K1880" t="s">
        <v>193</v>
      </c>
      <c r="L1880" t="s">
        <v>193</v>
      </c>
      <c r="M1880">
        <f>IF(UPPER(TRIM(Table2[[#This Row],[Status_Clean]]))="CONVERTED",1,0)</f>
        <v>0</v>
      </c>
      <c r="N1880">
        <f>IF(ISNUMBER(MATCH(UPPER(TRIM(Table2[[#This Row],[Status_Clean]])),{"CONTACTED","QUALIFIED","CONVERTED"},0)),1,0)</f>
        <v>0</v>
      </c>
      <c r="O1880" cm="1">
        <f t="array" ref="O1880">_xlfn.SWITCH(UPPER(TRIM(Table2[[#This Row],[Status_Clean]])),"NEW",1,"CONTACTED",2,"QUALIFIED",3,"CONVERTED",4,"LOST",5,99)</f>
        <v>1</v>
      </c>
      <c r="P1880" t="s">
        <v>5465</v>
      </c>
      <c r="Q1880" t="s">
        <v>8566</v>
      </c>
      <c r="R1880" t="s">
        <v>8566</v>
      </c>
      <c r="S1880">
        <v>44974</v>
      </c>
      <c r="T1880" t="s">
        <v>7261</v>
      </c>
      <c r="U1880">
        <v>44974</v>
      </c>
      <c r="V1880" t="s">
        <v>7283</v>
      </c>
      <c r="W1880" t="s">
        <v>7263</v>
      </c>
      <c r="X1880" t="s">
        <v>7284</v>
      </c>
      <c r="Y1880" t="s">
        <v>7312</v>
      </c>
      <c r="Z1880" t="s">
        <v>5466</v>
      </c>
      <c r="AA1880">
        <v>18.8</v>
      </c>
      <c r="AB1880" t="str" cm="1">
        <f t="array" ref="AB1880">_xlfn.LET(_xlpm.x,IFERROR(VALUE(Table2[[#This Row],[Response_Time_Hours]]),""),IF(_xlpm.x="","CHECK",_xlfn.IFS(_xlpm.x&lt;=1,"Immediate",_xlpm.x&lt;=6,"Fast",_xlpm.x&lt;=24,"Moderate",_xlpm.x&gt;24,"Delayed")))</f>
        <v>Moderate</v>
      </c>
      <c r="AC1880">
        <v>37</v>
      </c>
      <c r="AD1880" t="str" cm="1">
        <f t="array" ref="AD1880">IF(Table2[[#This Row],[Interaction_Count_Final]]="","N/A",_xlfn.IFS(Table2[[#This Row],[Interaction_Count_Final]]&lt;=2,"Low",Table2[[#This Row],[Interaction_Count_Final]]&lt;=5,"Medium",Table2[[#This Row],[Interaction_Count_Final]]&gt;=6,"High",TRUE,"CHECK"))</f>
        <v>High</v>
      </c>
      <c r="AE1880" t="s">
        <v>7273</v>
      </c>
      <c r="AF1880" t="b">
        <v>1</v>
      </c>
      <c r="AG1880" t="b">
        <v>1</v>
      </c>
      <c r="AH1880">
        <v>2303</v>
      </c>
      <c r="AI1880">
        <v>44974</v>
      </c>
      <c r="AJ1880" t="b">
        <v>1</v>
      </c>
      <c r="AK1880" t="str" cm="1">
        <f t="array" ref="AK1880">_xlfn.LET(
  _xlpm.txt,TRIM(Raw_Data!F1880),
  _xlpm.norm,SUBSTITUTE(SUBSTITUTE(_xlpm.txt,"-","/"),".","/"),
  _xlpm.p,_xlfn.TEXTSPLIT(_xlpm.norm,"/"),
  _xlpm.a,VALUE(INDEX(_xlpm.p,1)),
  _xlpm.b,VALUE(INDEX(_xlpm.p,2)),
  IF(AND(_xlpm.a&lt;=12,_xlpm.b&lt;=12),"REVIEW_AMBIGUOUS","OK")
)</f>
        <v>OK</v>
      </c>
    </row>
    <row r="1881" spans="1:37">
      <c r="A1881" t="s">
        <v>5467</v>
      </c>
      <c r="B1881" t="s">
        <v>5467</v>
      </c>
      <c r="C1881" t="b">
        <v>0</v>
      </c>
      <c r="D1881" t="s">
        <v>7257</v>
      </c>
      <c r="E1881" t="s">
        <v>5468</v>
      </c>
      <c r="F1881" t="s">
        <v>5468</v>
      </c>
      <c r="G1881" t="s">
        <v>7274</v>
      </c>
      <c r="H1881" t="s">
        <v>222</v>
      </c>
      <c r="I1881" t="s">
        <v>222</v>
      </c>
      <c r="J1881" t="s">
        <v>222</v>
      </c>
      <c r="K1881" t="s">
        <v>173</v>
      </c>
      <c r="L1881" t="s">
        <v>173</v>
      </c>
      <c r="M1881">
        <f>IF(UPPER(TRIM(Table2[[#This Row],[Status_Clean]]))="CONVERTED",1,0)</f>
        <v>0</v>
      </c>
      <c r="N1881">
        <f>IF(ISNUMBER(MATCH(UPPER(TRIM(Table2[[#This Row],[Status_Clean]])),{"CONTACTED","QUALIFIED","CONVERTED"},0)),1,0)</f>
        <v>0</v>
      </c>
      <c r="O1881" cm="1">
        <f t="array" ref="O1881">_xlfn.SWITCH(UPPER(TRIM(Table2[[#This Row],[Status_Clean]])),"NEW",1,"CONTACTED",2,"QUALIFIED",3,"CONVERTED",4,"LOST",5,99)</f>
        <v>5</v>
      </c>
      <c r="P1881">
        <v>45549</v>
      </c>
      <c r="Q1881" t="s">
        <v>8207</v>
      </c>
      <c r="R1881" t="s">
        <v>8207</v>
      </c>
      <c r="S1881">
        <v>45549</v>
      </c>
      <c r="T1881" t="s">
        <v>7261</v>
      </c>
      <c r="U1881">
        <v>45549</v>
      </c>
      <c r="V1881" t="s">
        <v>7287</v>
      </c>
      <c r="W1881" t="s">
        <v>7271</v>
      </c>
      <c r="X1881" t="s">
        <v>7288</v>
      </c>
      <c r="Y1881" t="s">
        <v>7278</v>
      </c>
      <c r="Z1881" t="s">
        <v>5469</v>
      </c>
      <c r="AA1881">
        <v>61.2</v>
      </c>
      <c r="AB1881" t="str" cm="1">
        <f t="array" ref="AB1881">_xlfn.LET(_xlpm.x,IFERROR(VALUE(Table2[[#This Row],[Response_Time_Hours]]),""),IF(_xlpm.x="","CHECK",_xlfn.IFS(_xlpm.x&lt;=1,"Immediate",_xlpm.x&lt;=6,"Fast",_xlpm.x&lt;=24,"Moderate",_xlpm.x&gt;24,"Delayed")))</f>
        <v>Delayed</v>
      </c>
      <c r="AC1881">
        <v>19</v>
      </c>
      <c r="AD1881" t="str" cm="1">
        <f t="array" ref="AD1881">IF(Table2[[#This Row],[Interaction_Count_Final]]="","N/A",_xlfn.IFS(Table2[[#This Row],[Interaction_Count_Final]]&lt;=2,"Low",Table2[[#This Row],[Interaction_Count_Final]]&lt;=5,"Medium",Table2[[#This Row],[Interaction_Count_Final]]&gt;=6,"High",TRUE,"CHECK"))</f>
        <v>High</v>
      </c>
      <c r="AE1881" t="s">
        <v>7266</v>
      </c>
      <c r="AF1881" t="b">
        <v>1</v>
      </c>
      <c r="AG1881" t="b">
        <v>1</v>
      </c>
      <c r="AH1881">
        <v>2304</v>
      </c>
      <c r="AI1881">
        <v>45549</v>
      </c>
      <c r="AJ1881" t="b">
        <v>1</v>
      </c>
      <c r="AK1881" t="e" cm="1">
        <f t="array" ref="AK1881">_xlfn.LET(
  _xlpm.txt,TRIM(Raw_Data!F1881),
  _xlpm.norm,SUBSTITUTE(SUBSTITUTE(_xlpm.txt,"-","/"),".","/"),
  _xlpm.p,_xlfn.TEXTSPLIT(_xlpm.norm,"/"),
  _xlpm.a,VALUE(INDEX(_xlpm.p,1)),
  _xlpm.b,VALUE(INDEX(_xlpm.p,2)),
  IF(AND(_xlpm.a&lt;=12,_xlpm.b&lt;=12),"REVIEW_AMBIGUOUS","OK")
)</f>
        <v>#REF!</v>
      </c>
    </row>
    <row r="1882" spans="1:37">
      <c r="A1882" t="s">
        <v>5470</v>
      </c>
      <c r="B1882" t="s">
        <v>5470</v>
      </c>
      <c r="C1882" t="b">
        <v>0</v>
      </c>
      <c r="D1882" t="s">
        <v>7257</v>
      </c>
      <c r="E1882" t="s">
        <v>5471</v>
      </c>
      <c r="F1882" t="s">
        <v>5471</v>
      </c>
      <c r="G1882" t="s">
        <v>7258</v>
      </c>
      <c r="H1882" t="s">
        <v>69</v>
      </c>
      <c r="I1882" t="s">
        <v>69</v>
      </c>
      <c r="J1882" t="s">
        <v>69</v>
      </c>
      <c r="K1882" t="s">
        <v>71</v>
      </c>
      <c r="L1882" t="s">
        <v>71</v>
      </c>
      <c r="M1882">
        <f>IF(UPPER(TRIM(Table2[[#This Row],[Status_Clean]]))="CONVERTED",1,0)</f>
        <v>0</v>
      </c>
      <c r="N1882">
        <f>IF(ISNUMBER(MATCH(UPPER(TRIM(Table2[[#This Row],[Status_Clean]])),{"CONTACTED","QUALIFIED","CONVERTED"},0)),1,0)</f>
        <v>1</v>
      </c>
      <c r="O1882" cm="1">
        <f t="array" ref="O1882">_xlfn.SWITCH(UPPER(TRIM(Table2[[#This Row],[Status_Clean]])),"NEW",1,"CONTACTED",2,"QUALIFIED",3,"CONVERTED",4,"LOST",5,99)</f>
        <v>3</v>
      </c>
      <c r="P1882">
        <v>45180</v>
      </c>
      <c r="Q1882" t="s">
        <v>8030</v>
      </c>
      <c r="R1882" t="s">
        <v>8030</v>
      </c>
      <c r="S1882">
        <v>45180</v>
      </c>
      <c r="T1882" t="s">
        <v>7261</v>
      </c>
      <c r="U1882">
        <v>45180</v>
      </c>
      <c r="V1882" t="s">
        <v>7287</v>
      </c>
      <c r="W1882" t="s">
        <v>7263</v>
      </c>
      <c r="X1882" t="s">
        <v>7288</v>
      </c>
      <c r="Y1882" t="s">
        <v>7298</v>
      </c>
      <c r="Z1882">
        <v>18.3</v>
      </c>
      <c r="AA1882">
        <v>18.3</v>
      </c>
      <c r="AB1882" t="str" cm="1">
        <f t="array" ref="AB1882">_xlfn.LET(_xlpm.x,IFERROR(VALUE(Table2[[#This Row],[Response_Time_Hours]]),""),IF(_xlpm.x="","CHECK",_xlfn.IFS(_xlpm.x&lt;=1,"Immediate",_xlpm.x&lt;=6,"Fast",_xlpm.x&lt;=24,"Moderate",_xlpm.x&gt;24,"Delayed")))</f>
        <v>Moderate</v>
      </c>
      <c r="AC1882">
        <v>45</v>
      </c>
      <c r="AD1882" t="str" cm="1">
        <f t="array" ref="AD1882">IF(Table2[[#This Row],[Interaction_Count_Final]]="","N/A",_xlfn.IFS(Table2[[#This Row],[Interaction_Count_Final]]&lt;=2,"Low",Table2[[#This Row],[Interaction_Count_Final]]&lt;=5,"Medium",Table2[[#This Row],[Interaction_Count_Final]]&gt;=6,"High",TRUE,"CHECK"))</f>
        <v>High</v>
      </c>
      <c r="AE1882" t="s">
        <v>7273</v>
      </c>
      <c r="AF1882" t="b">
        <v>1</v>
      </c>
      <c r="AG1882" t="b">
        <v>1</v>
      </c>
      <c r="AH1882">
        <v>2305</v>
      </c>
      <c r="AI1882">
        <v>45180</v>
      </c>
      <c r="AJ1882" t="b">
        <v>1</v>
      </c>
      <c r="AK1882" t="e" cm="1">
        <f t="array" ref="AK1882">_xlfn.LET(
  _xlpm.txt,TRIM(Raw_Data!F1882),
  _xlpm.norm,SUBSTITUTE(SUBSTITUTE(_xlpm.txt,"-","/"),".","/"),
  _xlpm.p,_xlfn.TEXTSPLIT(_xlpm.norm,"/"),
  _xlpm.a,VALUE(INDEX(_xlpm.p,1)),
  _xlpm.b,VALUE(INDEX(_xlpm.p,2)),
  IF(AND(_xlpm.a&lt;=12,_xlpm.b&lt;=12),"REVIEW_AMBIGUOUS","OK")
)</f>
        <v>#REF!</v>
      </c>
    </row>
    <row r="1883" spans="1:37">
      <c r="A1883" t="s">
        <v>5472</v>
      </c>
      <c r="B1883" t="s">
        <v>5472</v>
      </c>
      <c r="C1883" t="b">
        <v>0</v>
      </c>
      <c r="D1883" t="s">
        <v>7257</v>
      </c>
      <c r="E1883" t="s">
        <v>5473</v>
      </c>
      <c r="F1883" t="s">
        <v>5473</v>
      </c>
      <c r="G1883" t="s">
        <v>7280</v>
      </c>
      <c r="H1883" t="s">
        <v>792</v>
      </c>
      <c r="I1883" t="s">
        <v>792</v>
      </c>
      <c r="J1883" t="s">
        <v>792</v>
      </c>
      <c r="K1883" t="s">
        <v>125</v>
      </c>
      <c r="L1883" t="s">
        <v>125</v>
      </c>
      <c r="M1883">
        <f>IF(UPPER(TRIM(Table2[[#This Row],[Status_Clean]]))="CONVERTED",1,0)</f>
        <v>0</v>
      </c>
      <c r="N1883">
        <f>IF(ISNUMBER(MATCH(UPPER(TRIM(Table2[[#This Row],[Status_Clean]])),{"CONTACTED","QUALIFIED","CONVERTED"},0)),1,0)</f>
        <v>1</v>
      </c>
      <c r="O1883" cm="1">
        <f t="array" ref="O1883">_xlfn.SWITCH(UPPER(TRIM(Table2[[#This Row],[Status_Clean]])),"NEW",1,"CONTACTED",2,"QUALIFIED",3,"CONVERTED",4,"LOST",5,99)</f>
        <v>2</v>
      </c>
      <c r="P1883">
        <v>45011</v>
      </c>
      <c r="Q1883" t="s">
        <v>8278</v>
      </c>
      <c r="R1883" t="s">
        <v>8278</v>
      </c>
      <c r="S1883">
        <v>45011</v>
      </c>
      <c r="T1883" t="s">
        <v>7261</v>
      </c>
      <c r="U1883">
        <v>45011</v>
      </c>
      <c r="V1883" t="s">
        <v>7295</v>
      </c>
      <c r="W1883" t="s">
        <v>7263</v>
      </c>
      <c r="X1883" t="s">
        <v>7284</v>
      </c>
      <c r="Y1883" t="s">
        <v>7293</v>
      </c>
      <c r="Z1883" t="s">
        <v>5474</v>
      </c>
      <c r="AA1883">
        <v>17.600000000000001</v>
      </c>
      <c r="AB1883" t="str" cm="1">
        <f t="array" ref="AB1883">_xlfn.LET(_xlpm.x,IFERROR(VALUE(Table2[[#This Row],[Response_Time_Hours]]),""),IF(_xlpm.x="","CHECK",_xlfn.IFS(_xlpm.x&lt;=1,"Immediate",_xlpm.x&lt;=6,"Fast",_xlpm.x&lt;=24,"Moderate",_xlpm.x&gt;24,"Delayed")))</f>
        <v>Moderate</v>
      </c>
      <c r="AC1883">
        <v>31</v>
      </c>
      <c r="AD1883" t="str" cm="1">
        <f t="array" ref="AD1883">IF(Table2[[#This Row],[Interaction_Count_Final]]="","N/A",_xlfn.IFS(Table2[[#This Row],[Interaction_Count_Final]]&lt;=2,"Low",Table2[[#This Row],[Interaction_Count_Final]]&lt;=5,"Medium",Table2[[#This Row],[Interaction_Count_Final]]&gt;=6,"High",TRUE,"CHECK"))</f>
        <v>High</v>
      </c>
      <c r="AE1883" t="s">
        <v>7266</v>
      </c>
      <c r="AF1883" t="b">
        <v>1</v>
      </c>
      <c r="AG1883" t="b">
        <v>1</v>
      </c>
      <c r="AH1883">
        <v>2306</v>
      </c>
      <c r="AI1883">
        <v>45011</v>
      </c>
      <c r="AJ1883" t="b">
        <v>1</v>
      </c>
      <c r="AK1883" t="e" cm="1">
        <f t="array" ref="AK1883">_xlfn.LET(
  _xlpm.txt,TRIM(Raw_Data!F1883),
  _xlpm.norm,SUBSTITUTE(SUBSTITUTE(_xlpm.txt,"-","/"),".","/"),
  _xlpm.p,_xlfn.TEXTSPLIT(_xlpm.norm,"/"),
  _xlpm.a,VALUE(INDEX(_xlpm.p,1)),
  _xlpm.b,VALUE(INDEX(_xlpm.p,2)),
  IF(AND(_xlpm.a&lt;=12,_xlpm.b&lt;=12),"REVIEW_AMBIGUOUS","OK")
)</f>
        <v>#REF!</v>
      </c>
    </row>
    <row r="1884" spans="1:37">
      <c r="A1884" t="s">
        <v>5475</v>
      </c>
      <c r="B1884" t="s">
        <v>5475</v>
      </c>
      <c r="C1884" t="b">
        <v>0</v>
      </c>
      <c r="D1884" t="s">
        <v>7257</v>
      </c>
      <c r="E1884" t="s">
        <v>5476</v>
      </c>
      <c r="F1884" t="s">
        <v>5476</v>
      </c>
      <c r="G1884" t="s">
        <v>7303</v>
      </c>
      <c r="H1884" t="s">
        <v>374</v>
      </c>
      <c r="I1884" t="s">
        <v>374</v>
      </c>
      <c r="J1884" t="s">
        <v>7308</v>
      </c>
      <c r="K1884" t="s">
        <v>193</v>
      </c>
      <c r="L1884" t="s">
        <v>193</v>
      </c>
      <c r="M1884">
        <f>IF(UPPER(TRIM(Table2[[#This Row],[Status_Clean]]))="CONVERTED",1,0)</f>
        <v>0</v>
      </c>
      <c r="N1884">
        <f>IF(ISNUMBER(MATCH(UPPER(TRIM(Table2[[#This Row],[Status_Clean]])),{"CONTACTED","QUALIFIED","CONVERTED"},0)),1,0)</f>
        <v>0</v>
      </c>
      <c r="O1884" cm="1">
        <f t="array" ref="O1884">_xlfn.SWITCH(UPPER(TRIM(Table2[[#This Row],[Status_Clean]])),"NEW",1,"CONTACTED",2,"QUALIFIED",3,"CONVERTED",4,"LOST",5,99)</f>
        <v>1</v>
      </c>
      <c r="P1884" t="s">
        <v>5477</v>
      </c>
      <c r="Q1884" t="s">
        <v>8567</v>
      </c>
      <c r="R1884" t="s">
        <v>8567</v>
      </c>
      <c r="S1884">
        <v>45163</v>
      </c>
      <c r="T1884" t="s">
        <v>7261</v>
      </c>
      <c r="U1884">
        <v>45163</v>
      </c>
      <c r="V1884" t="s">
        <v>7310</v>
      </c>
      <c r="W1884" t="s">
        <v>7263</v>
      </c>
      <c r="X1884" t="s">
        <v>7288</v>
      </c>
      <c r="Y1884" t="s">
        <v>7312</v>
      </c>
      <c r="Z1884">
        <v>21</v>
      </c>
      <c r="AA1884">
        <v>21</v>
      </c>
      <c r="AB1884" t="str" cm="1">
        <f t="array" ref="AB1884">_xlfn.LET(_xlpm.x,IFERROR(VALUE(Table2[[#This Row],[Response_Time_Hours]]),""),IF(_xlpm.x="","CHECK",_xlfn.IFS(_xlpm.x&lt;=1,"Immediate",_xlpm.x&lt;=6,"Fast",_xlpm.x&lt;=24,"Moderate",_xlpm.x&gt;24,"Delayed")))</f>
        <v>Moderate</v>
      </c>
      <c r="AC1884">
        <v>20</v>
      </c>
      <c r="AD1884" t="str" cm="1">
        <f t="array" ref="AD1884">IF(Table2[[#This Row],[Interaction_Count_Final]]="","N/A",_xlfn.IFS(Table2[[#This Row],[Interaction_Count_Final]]&lt;=2,"Low",Table2[[#This Row],[Interaction_Count_Final]]&lt;=5,"Medium",Table2[[#This Row],[Interaction_Count_Final]]&gt;=6,"High",TRUE,"CHECK"))</f>
        <v>High</v>
      </c>
      <c r="AE1884" t="s">
        <v>7289</v>
      </c>
      <c r="AF1884" t="b">
        <v>1</v>
      </c>
      <c r="AG1884" t="b">
        <v>1</v>
      </c>
      <c r="AH1884">
        <v>2307</v>
      </c>
      <c r="AI1884">
        <v>45163</v>
      </c>
      <c r="AJ1884" t="b">
        <v>1</v>
      </c>
      <c r="AK1884" t="str" cm="1">
        <f t="array" ref="AK1884">_xlfn.LET(
  _xlpm.txt,TRIM(Raw_Data!F1884),
  _xlpm.norm,SUBSTITUTE(SUBSTITUTE(_xlpm.txt,"-","/"),".","/"),
  _xlpm.p,_xlfn.TEXTSPLIT(_xlpm.norm,"/"),
  _xlpm.a,VALUE(INDEX(_xlpm.p,1)),
  _xlpm.b,VALUE(INDEX(_xlpm.p,2)),
  IF(AND(_xlpm.a&lt;=12,_xlpm.b&lt;=12),"REVIEW_AMBIGUOUS","OK")
)</f>
        <v>OK</v>
      </c>
    </row>
    <row r="1885" spans="1:37">
      <c r="A1885" t="s">
        <v>5478</v>
      </c>
      <c r="B1885" t="s">
        <v>5478</v>
      </c>
      <c r="C1885" t="b">
        <v>0</v>
      </c>
      <c r="D1885" t="s">
        <v>7257</v>
      </c>
      <c r="E1885" t="s">
        <v>5479</v>
      </c>
      <c r="F1885" t="s">
        <v>5479</v>
      </c>
      <c r="G1885" t="s">
        <v>7274</v>
      </c>
      <c r="H1885" t="s">
        <v>222</v>
      </c>
      <c r="I1885" t="s">
        <v>222</v>
      </c>
      <c r="J1885" t="s">
        <v>222</v>
      </c>
      <c r="K1885" t="s">
        <v>193</v>
      </c>
      <c r="L1885" t="s">
        <v>193</v>
      </c>
      <c r="M1885">
        <f>IF(UPPER(TRIM(Table2[[#This Row],[Status_Clean]]))="CONVERTED",1,0)</f>
        <v>0</v>
      </c>
      <c r="N1885">
        <f>IF(ISNUMBER(MATCH(UPPER(TRIM(Table2[[#This Row],[Status_Clean]])),{"CONTACTED","QUALIFIED","CONVERTED"},0)),1,0)</f>
        <v>0</v>
      </c>
      <c r="O1885" cm="1">
        <f t="array" ref="O1885">_xlfn.SWITCH(UPPER(TRIM(Table2[[#This Row],[Status_Clean]])),"NEW",1,"CONTACTED",2,"QUALIFIED",3,"CONVERTED",4,"LOST",5,99)</f>
        <v>1</v>
      </c>
      <c r="P1885" t="s">
        <v>3196</v>
      </c>
      <c r="Q1885" t="s">
        <v>7477</v>
      </c>
      <c r="R1885" t="s">
        <v>7477</v>
      </c>
      <c r="S1885">
        <v>45584</v>
      </c>
      <c r="T1885" t="s">
        <v>7261</v>
      </c>
      <c r="U1885">
        <v>45584</v>
      </c>
      <c r="V1885" t="s">
        <v>7270</v>
      </c>
      <c r="W1885" t="s">
        <v>7271</v>
      </c>
      <c r="X1885" t="s">
        <v>7264</v>
      </c>
      <c r="Y1885" t="s">
        <v>7278</v>
      </c>
      <c r="Z1885">
        <v>22</v>
      </c>
      <c r="AA1885">
        <v>22</v>
      </c>
      <c r="AB1885" t="str" cm="1">
        <f t="array" ref="AB1885">_xlfn.LET(_xlpm.x,IFERROR(VALUE(Table2[[#This Row],[Response_Time_Hours]]),""),IF(_xlpm.x="","CHECK",_xlfn.IFS(_xlpm.x&lt;=1,"Immediate",_xlpm.x&lt;=6,"Fast",_xlpm.x&lt;=24,"Moderate",_xlpm.x&gt;24,"Delayed")))</f>
        <v>Moderate</v>
      </c>
      <c r="AC1885">
        <v>39</v>
      </c>
      <c r="AD1885" t="str" cm="1">
        <f t="array" ref="AD1885">IF(Table2[[#This Row],[Interaction_Count_Final]]="","N/A",_xlfn.IFS(Table2[[#This Row],[Interaction_Count_Final]]&lt;=2,"Low",Table2[[#This Row],[Interaction_Count_Final]]&lt;=5,"Medium",Table2[[#This Row],[Interaction_Count_Final]]&gt;=6,"High",TRUE,"CHECK"))</f>
        <v>High</v>
      </c>
      <c r="AE1885" t="s">
        <v>7273</v>
      </c>
      <c r="AF1885" t="b">
        <v>1</v>
      </c>
      <c r="AG1885" t="b">
        <v>1</v>
      </c>
      <c r="AH1885">
        <v>2309</v>
      </c>
      <c r="AI1885">
        <v>45584</v>
      </c>
      <c r="AJ1885" t="b">
        <v>1</v>
      </c>
      <c r="AK1885" t="str" cm="1">
        <f t="array" ref="AK1885">_xlfn.LET(
  _xlpm.txt,TRIM(Raw_Data!F1885),
  _xlpm.norm,SUBSTITUTE(SUBSTITUTE(_xlpm.txt,"-","/"),".","/"),
  _xlpm.p,_xlfn.TEXTSPLIT(_xlpm.norm,"/"),
  _xlpm.a,VALUE(INDEX(_xlpm.p,1)),
  _xlpm.b,VALUE(INDEX(_xlpm.p,2)),
  IF(AND(_xlpm.a&lt;=12,_xlpm.b&lt;=12),"REVIEW_AMBIGUOUS","OK")
)</f>
        <v>OK</v>
      </c>
    </row>
    <row r="1886" spans="1:37">
      <c r="A1886" t="s">
        <v>5480</v>
      </c>
      <c r="B1886" t="s">
        <v>5480</v>
      </c>
      <c r="C1886" t="b">
        <v>0</v>
      </c>
      <c r="D1886" t="s">
        <v>7257</v>
      </c>
      <c r="E1886" t="s">
        <v>5481</v>
      </c>
      <c r="F1886" t="s">
        <v>5481</v>
      </c>
      <c r="G1886" t="s">
        <v>7280</v>
      </c>
      <c r="H1886" t="s">
        <v>447</v>
      </c>
      <c r="I1886" t="s">
        <v>447</v>
      </c>
      <c r="J1886" t="s">
        <v>447</v>
      </c>
      <c r="K1886" t="s">
        <v>193</v>
      </c>
      <c r="L1886" t="s">
        <v>193</v>
      </c>
      <c r="M1886">
        <f>IF(UPPER(TRIM(Table2[[#This Row],[Status_Clean]]))="CONVERTED",1,0)</f>
        <v>0</v>
      </c>
      <c r="N1886">
        <f>IF(ISNUMBER(MATCH(UPPER(TRIM(Table2[[#This Row],[Status_Clean]])),{"CONTACTED","QUALIFIED","CONVERTED"},0)),1,0)</f>
        <v>0</v>
      </c>
      <c r="O1886" cm="1">
        <f t="array" ref="O1886">_xlfn.SWITCH(UPPER(TRIM(Table2[[#This Row],[Status_Clean]])),"NEW",1,"CONTACTED",2,"QUALIFIED",3,"CONVERTED",4,"LOST",5,99)</f>
        <v>1</v>
      </c>
      <c r="P1886" t="s">
        <v>5482</v>
      </c>
      <c r="Q1886" t="s">
        <v>8568</v>
      </c>
      <c r="R1886" t="s">
        <v>8568</v>
      </c>
      <c r="S1886">
        <v>45223</v>
      </c>
      <c r="T1886" t="s">
        <v>7261</v>
      </c>
      <c r="U1886">
        <v>45223</v>
      </c>
      <c r="V1886" t="s">
        <v>7270</v>
      </c>
      <c r="W1886" t="s">
        <v>7263</v>
      </c>
      <c r="X1886" t="s">
        <v>7264</v>
      </c>
      <c r="Y1886" t="s">
        <v>7265</v>
      </c>
      <c r="Z1886" t="s">
        <v>5483</v>
      </c>
      <c r="AA1886">
        <v>60.2</v>
      </c>
      <c r="AB1886" t="str" cm="1">
        <f t="array" ref="AB1886">_xlfn.LET(_xlpm.x,IFERROR(VALUE(Table2[[#This Row],[Response_Time_Hours]]),""),IF(_xlpm.x="","CHECK",_xlfn.IFS(_xlpm.x&lt;=1,"Immediate",_xlpm.x&lt;=6,"Fast",_xlpm.x&lt;=24,"Moderate",_xlpm.x&gt;24,"Delayed")))</f>
        <v>Delayed</v>
      </c>
      <c r="AC1886">
        <v>48</v>
      </c>
      <c r="AD1886" t="str" cm="1">
        <f t="array" ref="AD1886">IF(Table2[[#This Row],[Interaction_Count_Final]]="","N/A",_xlfn.IFS(Table2[[#This Row],[Interaction_Count_Final]]&lt;=2,"Low",Table2[[#This Row],[Interaction_Count_Final]]&lt;=5,"Medium",Table2[[#This Row],[Interaction_Count_Final]]&gt;=6,"High",TRUE,"CHECK"))</f>
        <v>High</v>
      </c>
      <c r="AE1886" t="s">
        <v>7266</v>
      </c>
      <c r="AF1886" t="b">
        <v>1</v>
      </c>
      <c r="AG1886" t="b">
        <v>1</v>
      </c>
      <c r="AH1886">
        <v>2310</v>
      </c>
      <c r="AI1886">
        <v>45223</v>
      </c>
      <c r="AJ1886" t="b">
        <v>1</v>
      </c>
      <c r="AK1886" t="str" cm="1">
        <f t="array" ref="AK1886">_xlfn.LET(
  _xlpm.txt,TRIM(Raw_Data!F1886),
  _xlpm.norm,SUBSTITUTE(SUBSTITUTE(_xlpm.txt,"-","/"),".","/"),
  _xlpm.p,_xlfn.TEXTSPLIT(_xlpm.norm,"/"),
  _xlpm.a,VALUE(INDEX(_xlpm.p,1)),
  _xlpm.b,VALUE(INDEX(_xlpm.p,2)),
  IF(AND(_xlpm.a&lt;=12,_xlpm.b&lt;=12),"REVIEW_AMBIGUOUS","OK")
)</f>
        <v>OK</v>
      </c>
    </row>
    <row r="1887" spans="1:37">
      <c r="A1887" t="s">
        <v>5484</v>
      </c>
      <c r="B1887" t="s">
        <v>5484</v>
      </c>
      <c r="C1887" t="b">
        <v>0</v>
      </c>
      <c r="D1887" t="s">
        <v>7257</v>
      </c>
      <c r="E1887" t="s">
        <v>5485</v>
      </c>
      <c r="F1887" t="s">
        <v>5485</v>
      </c>
      <c r="G1887" t="s">
        <v>7268</v>
      </c>
      <c r="H1887" t="s">
        <v>556</v>
      </c>
      <c r="I1887" t="s">
        <v>556</v>
      </c>
      <c r="J1887" t="s">
        <v>106</v>
      </c>
      <c r="K1887" t="s">
        <v>125</v>
      </c>
      <c r="L1887" t="s">
        <v>125</v>
      </c>
      <c r="M1887">
        <f>IF(UPPER(TRIM(Table2[[#This Row],[Status_Clean]]))="CONVERTED",1,0)</f>
        <v>0</v>
      </c>
      <c r="N1887">
        <f>IF(ISNUMBER(MATCH(UPPER(TRIM(Table2[[#This Row],[Status_Clean]])),{"CONTACTED","QUALIFIED","CONVERTED"},0)),1,0)</f>
        <v>1</v>
      </c>
      <c r="O1887" cm="1">
        <f t="array" ref="O1887">_xlfn.SWITCH(UPPER(TRIM(Table2[[#This Row],[Status_Clean]])),"NEW",1,"CONTACTED",2,"QUALIFIED",3,"CONVERTED",4,"LOST",5,99)</f>
        <v>2</v>
      </c>
      <c r="P1887">
        <v>45299</v>
      </c>
      <c r="Q1887" t="s">
        <v>7790</v>
      </c>
      <c r="R1887" t="s">
        <v>7790</v>
      </c>
      <c r="S1887">
        <v>45299</v>
      </c>
      <c r="T1887" t="s">
        <v>7261</v>
      </c>
      <c r="U1887">
        <v>45299</v>
      </c>
      <c r="V1887" t="s">
        <v>7317</v>
      </c>
      <c r="W1887" t="s">
        <v>7271</v>
      </c>
      <c r="X1887" t="s">
        <v>7284</v>
      </c>
      <c r="Y1887" t="s">
        <v>7298</v>
      </c>
      <c r="Z1887" t="s">
        <v>223</v>
      </c>
      <c r="AA1887">
        <v>69.599999999999994</v>
      </c>
      <c r="AB1887" t="str" cm="1">
        <f t="array" ref="AB1887">_xlfn.LET(_xlpm.x,IFERROR(VALUE(Table2[[#This Row],[Response_Time_Hours]]),""),IF(_xlpm.x="","CHECK",_xlfn.IFS(_xlpm.x&lt;=1,"Immediate",_xlpm.x&lt;=6,"Fast",_xlpm.x&lt;=24,"Moderate",_xlpm.x&gt;24,"Delayed")))</f>
        <v>Delayed</v>
      </c>
      <c r="AC1887" t="s">
        <v>232</v>
      </c>
      <c r="AD1887" t="str" cm="1">
        <f t="array" ref="AD1887">IF(Table2[[#This Row],[Interaction_Count_Final]]="","N/A",_xlfn.IFS(Table2[[#This Row],[Interaction_Count_Final]]&lt;=2,"Low",Table2[[#This Row],[Interaction_Count_Final]]&lt;=5,"Medium",Table2[[#This Row],[Interaction_Count_Final]]&gt;=6,"High",TRUE,"CHECK"))</f>
        <v>High</v>
      </c>
      <c r="AE1887" t="s">
        <v>7266</v>
      </c>
      <c r="AF1887" t="b">
        <v>1</v>
      </c>
      <c r="AG1887" t="b">
        <v>1</v>
      </c>
      <c r="AH1887">
        <v>2311</v>
      </c>
      <c r="AI1887">
        <v>45299</v>
      </c>
      <c r="AJ1887" t="b">
        <v>1</v>
      </c>
      <c r="AK1887" t="e" cm="1">
        <f t="array" ref="AK1887">_xlfn.LET(
  _xlpm.txt,TRIM(Raw_Data!F1887),
  _xlpm.norm,SUBSTITUTE(SUBSTITUTE(_xlpm.txt,"-","/"),".","/"),
  _xlpm.p,_xlfn.TEXTSPLIT(_xlpm.norm,"/"),
  _xlpm.a,VALUE(INDEX(_xlpm.p,1)),
  _xlpm.b,VALUE(INDEX(_xlpm.p,2)),
  IF(AND(_xlpm.a&lt;=12,_xlpm.b&lt;=12),"REVIEW_AMBIGUOUS","OK")
)</f>
        <v>#REF!</v>
      </c>
    </row>
    <row r="1888" spans="1:37">
      <c r="A1888" t="s">
        <v>5486</v>
      </c>
      <c r="B1888" t="s">
        <v>5486</v>
      </c>
      <c r="C1888" t="b">
        <v>0</v>
      </c>
      <c r="D1888" t="s">
        <v>7257</v>
      </c>
      <c r="E1888" t="s">
        <v>5487</v>
      </c>
      <c r="F1888" t="s">
        <v>5487</v>
      </c>
      <c r="G1888" t="s">
        <v>7268</v>
      </c>
      <c r="H1888" t="s">
        <v>222</v>
      </c>
      <c r="I1888" t="s">
        <v>222</v>
      </c>
      <c r="J1888" t="s">
        <v>222</v>
      </c>
      <c r="K1888" t="s">
        <v>7301</v>
      </c>
      <c r="L1888" t="s">
        <v>125</v>
      </c>
      <c r="M1888">
        <f>IF(UPPER(TRIM(Table2[[#This Row],[Status_Clean]]))="CONVERTED",1,0)</f>
        <v>0</v>
      </c>
      <c r="N1888">
        <f>IF(ISNUMBER(MATCH(UPPER(TRIM(Table2[[#This Row],[Status_Clean]])),{"CONTACTED","QUALIFIED","CONVERTED"},0)),1,0)</f>
        <v>1</v>
      </c>
      <c r="O1888" cm="1">
        <f t="array" ref="O1888">_xlfn.SWITCH(UPPER(TRIM(Table2[[#This Row],[Status_Clean]])),"NEW",1,"CONTACTED",2,"QUALIFIED",3,"CONVERTED",4,"LOST",5,99)</f>
        <v>2</v>
      </c>
      <c r="P1888">
        <v>45572</v>
      </c>
      <c r="Q1888" t="s">
        <v>7446</v>
      </c>
      <c r="R1888" t="s">
        <v>7446</v>
      </c>
      <c r="S1888">
        <v>45572</v>
      </c>
      <c r="T1888" t="s">
        <v>7261</v>
      </c>
      <c r="U1888">
        <v>45572</v>
      </c>
      <c r="V1888" t="s">
        <v>7270</v>
      </c>
      <c r="W1888" t="s">
        <v>7271</v>
      </c>
      <c r="X1888" t="s">
        <v>7264</v>
      </c>
      <c r="Y1888" t="s">
        <v>7298</v>
      </c>
      <c r="Z1888" t="s">
        <v>1128</v>
      </c>
      <c r="AA1888">
        <v>31.8</v>
      </c>
      <c r="AB1888" t="str" cm="1">
        <f t="array" ref="AB1888">_xlfn.LET(_xlpm.x,IFERROR(VALUE(Table2[[#This Row],[Response_Time_Hours]]),""),IF(_xlpm.x="","CHECK",_xlfn.IFS(_xlpm.x&lt;=1,"Immediate",_xlpm.x&lt;=6,"Fast",_xlpm.x&lt;=24,"Moderate",_xlpm.x&gt;24,"Delayed")))</f>
        <v>Delayed</v>
      </c>
      <c r="AC1888">
        <v>13</v>
      </c>
      <c r="AD1888" t="str" cm="1">
        <f t="array" ref="AD1888">IF(Table2[[#This Row],[Interaction_Count_Final]]="","N/A",_xlfn.IFS(Table2[[#This Row],[Interaction_Count_Final]]&lt;=2,"Low",Table2[[#This Row],[Interaction_Count_Final]]&lt;=5,"Medium",Table2[[#This Row],[Interaction_Count_Final]]&gt;=6,"High",TRUE,"CHECK"))</f>
        <v>High</v>
      </c>
      <c r="AE1888" t="s">
        <v>7266</v>
      </c>
      <c r="AF1888" t="b">
        <v>1</v>
      </c>
      <c r="AG1888" t="b">
        <v>1</v>
      </c>
      <c r="AH1888">
        <v>2312</v>
      </c>
      <c r="AI1888">
        <v>45572</v>
      </c>
      <c r="AJ1888" t="b">
        <v>1</v>
      </c>
      <c r="AK1888" t="e" cm="1">
        <f t="array" ref="AK1888">_xlfn.LET(
  _xlpm.txt,TRIM(Raw_Data!F1888),
  _xlpm.norm,SUBSTITUTE(SUBSTITUTE(_xlpm.txt,"-","/"),".","/"),
  _xlpm.p,_xlfn.TEXTSPLIT(_xlpm.norm,"/"),
  _xlpm.a,VALUE(INDEX(_xlpm.p,1)),
  _xlpm.b,VALUE(INDEX(_xlpm.p,2)),
  IF(AND(_xlpm.a&lt;=12,_xlpm.b&lt;=12),"REVIEW_AMBIGUOUS","OK")
)</f>
        <v>#REF!</v>
      </c>
    </row>
    <row r="1889" spans="1:37">
      <c r="A1889" t="s">
        <v>5488</v>
      </c>
      <c r="B1889" t="s">
        <v>5488</v>
      </c>
      <c r="C1889" t="b">
        <v>0</v>
      </c>
      <c r="D1889" t="s">
        <v>7257</v>
      </c>
      <c r="E1889" t="s">
        <v>8569</v>
      </c>
      <c r="F1889" t="s">
        <v>8569</v>
      </c>
      <c r="G1889" t="s">
        <v>7303</v>
      </c>
      <c r="H1889" t="s">
        <v>447</v>
      </c>
      <c r="I1889" t="s">
        <v>447</v>
      </c>
      <c r="J1889" t="s">
        <v>447</v>
      </c>
      <c r="K1889" t="s">
        <v>193</v>
      </c>
      <c r="L1889" t="s">
        <v>193</v>
      </c>
      <c r="M1889">
        <f>IF(UPPER(TRIM(Table2[[#This Row],[Status_Clean]]))="CONVERTED",1,0)</f>
        <v>0</v>
      </c>
      <c r="N1889">
        <f>IF(ISNUMBER(MATCH(UPPER(TRIM(Table2[[#This Row],[Status_Clean]])),{"CONTACTED","QUALIFIED","CONVERTED"},0)),1,0)</f>
        <v>0</v>
      </c>
      <c r="O1889" cm="1">
        <f t="array" ref="O1889">_xlfn.SWITCH(UPPER(TRIM(Table2[[#This Row],[Status_Clean]])),"NEW",1,"CONTACTED",2,"QUALIFIED",3,"CONVERTED",4,"LOST",5,99)</f>
        <v>1</v>
      </c>
      <c r="P1889" t="s">
        <v>5490</v>
      </c>
      <c r="Q1889" t="s">
        <v>8570</v>
      </c>
      <c r="R1889" t="s">
        <v>8570</v>
      </c>
      <c r="S1889">
        <v>45171</v>
      </c>
      <c r="T1889" t="s">
        <v>7261</v>
      </c>
      <c r="U1889">
        <v>45171</v>
      </c>
      <c r="V1889" t="s">
        <v>7287</v>
      </c>
      <c r="W1889" t="s">
        <v>7263</v>
      </c>
      <c r="X1889" t="s">
        <v>7288</v>
      </c>
      <c r="Y1889" t="s">
        <v>7278</v>
      </c>
      <c r="Z1889" t="s">
        <v>5491</v>
      </c>
      <c r="AA1889">
        <v>69</v>
      </c>
      <c r="AB1889" t="str" cm="1">
        <f t="array" ref="AB1889">_xlfn.LET(_xlpm.x,IFERROR(VALUE(Table2[[#This Row],[Response_Time_Hours]]),""),IF(_xlpm.x="","CHECK",_xlfn.IFS(_xlpm.x&lt;=1,"Immediate",_xlpm.x&lt;=6,"Fast",_xlpm.x&lt;=24,"Moderate",_xlpm.x&gt;24,"Delayed")))</f>
        <v>Delayed</v>
      </c>
      <c r="AC1889">
        <v>35</v>
      </c>
      <c r="AD1889" t="str" cm="1">
        <f t="array" ref="AD1889">IF(Table2[[#This Row],[Interaction_Count_Final]]="","N/A",_xlfn.IFS(Table2[[#This Row],[Interaction_Count_Final]]&lt;=2,"Low",Table2[[#This Row],[Interaction_Count_Final]]&lt;=5,"Medium",Table2[[#This Row],[Interaction_Count_Final]]&gt;=6,"High",TRUE,"CHECK"))</f>
        <v>High</v>
      </c>
      <c r="AE1889" t="s">
        <v>7266</v>
      </c>
      <c r="AF1889" t="b">
        <v>1</v>
      </c>
      <c r="AG1889" t="b">
        <v>1</v>
      </c>
      <c r="AH1889">
        <v>2313</v>
      </c>
      <c r="AI1889">
        <v>45171</v>
      </c>
      <c r="AJ1889" t="b">
        <v>1</v>
      </c>
      <c r="AK1889" t="e" cm="1">
        <f t="array" ref="AK1889">_xlfn.LET(
  _xlpm.txt,TRIM(Raw_Data!F1889),
  _xlpm.norm,SUBSTITUTE(SUBSTITUTE(_xlpm.txt,"-","/"),".","/"),
  _xlpm.p,_xlfn.TEXTSPLIT(_xlpm.norm,"/"),
  _xlpm.a,VALUE(INDEX(_xlpm.p,1)),
  _xlpm.b,VALUE(INDEX(_xlpm.p,2)),
  IF(AND(_xlpm.a&lt;=12,_xlpm.b&lt;=12),"REVIEW_AMBIGUOUS","OK")
)</f>
        <v>#REF!</v>
      </c>
    </row>
    <row r="1890" spans="1:37">
      <c r="A1890" t="s">
        <v>5492</v>
      </c>
      <c r="B1890" t="s">
        <v>5492</v>
      </c>
      <c r="C1890" t="b">
        <v>0</v>
      </c>
      <c r="D1890" t="s">
        <v>7257</v>
      </c>
      <c r="E1890" t="s">
        <v>8571</v>
      </c>
      <c r="F1890" t="s">
        <v>8571</v>
      </c>
      <c r="G1890" t="s">
        <v>7303</v>
      </c>
      <c r="H1890" t="s">
        <v>454</v>
      </c>
      <c r="I1890" t="s">
        <v>454</v>
      </c>
      <c r="J1890" t="s">
        <v>7308</v>
      </c>
      <c r="K1890" t="s">
        <v>125</v>
      </c>
      <c r="L1890" t="s">
        <v>125</v>
      </c>
      <c r="M1890">
        <f>IF(UPPER(TRIM(Table2[[#This Row],[Status_Clean]]))="CONVERTED",1,0)</f>
        <v>0</v>
      </c>
      <c r="N1890">
        <f>IF(ISNUMBER(MATCH(UPPER(TRIM(Table2[[#This Row],[Status_Clean]])),{"CONTACTED","QUALIFIED","CONVERTED"},0)),1,0)</f>
        <v>1</v>
      </c>
      <c r="O1890" cm="1">
        <f t="array" ref="O1890">_xlfn.SWITCH(UPPER(TRIM(Table2[[#This Row],[Status_Clean]])),"NEW",1,"CONTACTED",2,"QUALIFIED",3,"CONVERTED",4,"LOST",5,99)</f>
        <v>2</v>
      </c>
      <c r="P1890">
        <v>45156</v>
      </c>
      <c r="Q1890" t="s">
        <v>7859</v>
      </c>
      <c r="R1890" t="s">
        <v>7859</v>
      </c>
      <c r="S1890">
        <v>45156</v>
      </c>
      <c r="T1890" t="s">
        <v>7261</v>
      </c>
      <c r="U1890">
        <v>45156</v>
      </c>
      <c r="V1890" t="s">
        <v>7310</v>
      </c>
      <c r="W1890" t="s">
        <v>7263</v>
      </c>
      <c r="X1890" t="s">
        <v>7288</v>
      </c>
      <c r="Y1890" t="s">
        <v>7312</v>
      </c>
      <c r="Z1890">
        <v>8.4</v>
      </c>
      <c r="AA1890">
        <v>8.4</v>
      </c>
      <c r="AB1890" t="str" cm="1">
        <f t="array" ref="AB1890">_xlfn.LET(_xlpm.x,IFERROR(VALUE(Table2[[#This Row],[Response_Time_Hours]]),""),IF(_xlpm.x="","CHECK",_xlfn.IFS(_xlpm.x&lt;=1,"Immediate",_xlpm.x&lt;=6,"Fast",_xlpm.x&lt;=24,"Moderate",_xlpm.x&gt;24,"Delayed")))</f>
        <v>Moderate</v>
      </c>
      <c r="AC1890">
        <v>7</v>
      </c>
      <c r="AD1890" t="str" cm="1">
        <f t="array" ref="AD1890">IF(Table2[[#This Row],[Interaction_Count_Final]]="","N/A",_xlfn.IFS(Table2[[#This Row],[Interaction_Count_Final]]&lt;=2,"Low",Table2[[#This Row],[Interaction_Count_Final]]&lt;=5,"Medium",Table2[[#This Row],[Interaction_Count_Final]]&gt;=6,"High",TRUE,"CHECK"))</f>
        <v>High</v>
      </c>
      <c r="AE1890" t="s">
        <v>7266</v>
      </c>
      <c r="AF1890" t="b">
        <v>1</v>
      </c>
      <c r="AG1890" t="b">
        <v>1</v>
      </c>
      <c r="AH1890">
        <v>2314</v>
      </c>
      <c r="AI1890">
        <v>45156</v>
      </c>
      <c r="AJ1890" t="b">
        <v>1</v>
      </c>
      <c r="AK1890" t="e" cm="1">
        <f t="array" ref="AK1890">_xlfn.LET(
  _xlpm.txt,TRIM(Raw_Data!F1890),
  _xlpm.norm,SUBSTITUTE(SUBSTITUTE(_xlpm.txt,"-","/"),".","/"),
  _xlpm.p,_xlfn.TEXTSPLIT(_xlpm.norm,"/"),
  _xlpm.a,VALUE(INDEX(_xlpm.p,1)),
  _xlpm.b,VALUE(INDEX(_xlpm.p,2)),
  IF(AND(_xlpm.a&lt;=12,_xlpm.b&lt;=12),"REVIEW_AMBIGUOUS","OK")
)</f>
        <v>#REF!</v>
      </c>
    </row>
    <row r="1891" spans="1:37">
      <c r="A1891" t="s">
        <v>5494</v>
      </c>
      <c r="B1891" t="s">
        <v>5494</v>
      </c>
      <c r="C1891" t="b">
        <v>0</v>
      </c>
      <c r="D1891" t="s">
        <v>7257</v>
      </c>
      <c r="E1891" t="s">
        <v>5495</v>
      </c>
      <c r="F1891" t="s">
        <v>5495</v>
      </c>
      <c r="G1891" t="s">
        <v>7274</v>
      </c>
      <c r="H1891" t="s">
        <v>585</v>
      </c>
      <c r="I1891" t="s">
        <v>585</v>
      </c>
      <c r="J1891" t="s">
        <v>222</v>
      </c>
      <c r="K1891" t="s">
        <v>193</v>
      </c>
      <c r="L1891" t="s">
        <v>193</v>
      </c>
      <c r="M1891">
        <f>IF(UPPER(TRIM(Table2[[#This Row],[Status_Clean]]))="CONVERTED",1,0)</f>
        <v>0</v>
      </c>
      <c r="N1891">
        <f>IF(ISNUMBER(MATCH(UPPER(TRIM(Table2[[#This Row],[Status_Clean]])),{"CONTACTED","QUALIFIED","CONVERTED"},0)),1,0)</f>
        <v>0</v>
      </c>
      <c r="O1891" cm="1">
        <f t="array" ref="O1891">_xlfn.SWITCH(UPPER(TRIM(Table2[[#This Row],[Status_Clean]])),"NEW",1,"CONTACTED",2,"QUALIFIED",3,"CONVERTED",4,"LOST",5,99)</f>
        <v>1</v>
      </c>
      <c r="P1891" t="s">
        <v>5496</v>
      </c>
      <c r="Q1891" t="s">
        <v>8355</v>
      </c>
      <c r="R1891" t="s">
        <v>8355</v>
      </c>
      <c r="S1891">
        <v>45480</v>
      </c>
      <c r="T1891" t="s">
        <v>7261</v>
      </c>
      <c r="U1891">
        <v>45480</v>
      </c>
      <c r="V1891" t="s">
        <v>7305</v>
      </c>
      <c r="W1891" t="s">
        <v>7271</v>
      </c>
      <c r="X1891" t="s">
        <v>7288</v>
      </c>
      <c r="Y1891" t="s">
        <v>7293</v>
      </c>
      <c r="Z1891">
        <v>34</v>
      </c>
      <c r="AA1891">
        <v>34</v>
      </c>
      <c r="AB1891" t="str" cm="1">
        <f t="array" ref="AB1891">_xlfn.LET(_xlpm.x,IFERROR(VALUE(Table2[[#This Row],[Response_Time_Hours]]),""),IF(_xlpm.x="","CHECK",_xlfn.IFS(_xlpm.x&lt;=1,"Immediate",_xlpm.x&lt;=6,"Fast",_xlpm.x&lt;=24,"Moderate",_xlpm.x&gt;24,"Delayed")))</f>
        <v>Delayed</v>
      </c>
      <c r="AC1891">
        <v>13</v>
      </c>
      <c r="AD1891" t="str" cm="1">
        <f t="array" ref="AD1891">IF(Table2[[#This Row],[Interaction_Count_Final]]="","N/A",_xlfn.IFS(Table2[[#This Row],[Interaction_Count_Final]]&lt;=2,"Low",Table2[[#This Row],[Interaction_Count_Final]]&lt;=5,"Medium",Table2[[#This Row],[Interaction_Count_Final]]&gt;=6,"High",TRUE,"CHECK"))</f>
        <v>High</v>
      </c>
      <c r="AE1891" t="s">
        <v>7266</v>
      </c>
      <c r="AF1891" t="b">
        <v>1</v>
      </c>
      <c r="AG1891" t="b">
        <v>1</v>
      </c>
      <c r="AH1891">
        <v>2316</v>
      </c>
      <c r="AI1891">
        <v>45480</v>
      </c>
      <c r="AJ1891" t="b">
        <v>1</v>
      </c>
      <c r="AK1891" t="str" cm="1">
        <f t="array" ref="AK1891">_xlfn.LET(
  _xlpm.txt,TRIM(Raw_Data!F1891),
  _xlpm.norm,SUBSTITUTE(SUBSTITUTE(_xlpm.txt,"-","/"),".","/"),
  _xlpm.p,_xlfn.TEXTSPLIT(_xlpm.norm,"/"),
  _xlpm.a,VALUE(INDEX(_xlpm.p,1)),
  _xlpm.b,VALUE(INDEX(_xlpm.p,2)),
  IF(AND(_xlpm.a&lt;=12,_xlpm.b&lt;=12),"REVIEW_AMBIGUOUS","OK")
)</f>
        <v>REVIEW_AMBIGUOUS</v>
      </c>
    </row>
    <row r="1892" spans="1:37">
      <c r="A1892" t="s">
        <v>5497</v>
      </c>
      <c r="B1892" t="s">
        <v>5497</v>
      </c>
      <c r="C1892" t="b">
        <v>1</v>
      </c>
      <c r="D1892" t="s">
        <v>7257</v>
      </c>
      <c r="E1892" t="s">
        <v>5498</v>
      </c>
      <c r="F1892" t="s">
        <v>5498</v>
      </c>
      <c r="G1892" t="s">
        <v>7274</v>
      </c>
      <c r="H1892" t="s">
        <v>473</v>
      </c>
      <c r="I1892" t="s">
        <v>473</v>
      </c>
      <c r="J1892" t="s">
        <v>473</v>
      </c>
      <c r="K1892" t="s">
        <v>125</v>
      </c>
      <c r="L1892" t="s">
        <v>125</v>
      </c>
      <c r="M1892">
        <f>IF(UPPER(TRIM(Table2[[#This Row],[Status_Clean]]))="CONVERTED",1,0)</f>
        <v>0</v>
      </c>
      <c r="N1892">
        <f>IF(ISNUMBER(MATCH(UPPER(TRIM(Table2[[#This Row],[Status_Clean]])),{"CONTACTED","QUALIFIED","CONVERTED"},0)),1,0)</f>
        <v>1</v>
      </c>
      <c r="O1892" cm="1">
        <f t="array" ref="O1892">_xlfn.SWITCH(UPPER(TRIM(Table2[[#This Row],[Status_Clean]])),"NEW",1,"CONTACTED",2,"QUALIFIED",3,"CONVERTED",4,"LOST",5,99)</f>
        <v>2</v>
      </c>
      <c r="P1892" t="s">
        <v>5499</v>
      </c>
      <c r="Q1892" t="s">
        <v>8572</v>
      </c>
      <c r="R1892" t="s">
        <v>8572</v>
      </c>
      <c r="S1892">
        <v>45398</v>
      </c>
      <c r="T1892" t="s">
        <v>7261</v>
      </c>
      <c r="U1892">
        <v>45398</v>
      </c>
      <c r="V1892" t="s">
        <v>7297</v>
      </c>
      <c r="W1892" t="s">
        <v>7271</v>
      </c>
      <c r="X1892" t="s">
        <v>7277</v>
      </c>
      <c r="Y1892" t="s">
        <v>7265</v>
      </c>
      <c r="Z1892" t="s">
        <v>330</v>
      </c>
      <c r="AA1892">
        <v>31.200000000000003</v>
      </c>
      <c r="AB1892" t="str" cm="1">
        <f t="array" ref="AB1892">_xlfn.LET(_xlpm.x,IFERROR(VALUE(Table2[[#This Row],[Response_Time_Hours]]),""),IF(_xlpm.x="","CHECK",_xlfn.IFS(_xlpm.x&lt;=1,"Immediate",_xlpm.x&lt;=6,"Fast",_xlpm.x&lt;=24,"Moderate",_xlpm.x&gt;24,"Delayed")))</f>
        <v>Delayed</v>
      </c>
      <c r="AC1892">
        <v>35</v>
      </c>
      <c r="AD1892" t="str" cm="1">
        <f t="array" ref="AD1892">IF(Table2[[#This Row],[Interaction_Count_Final]]="","N/A",_xlfn.IFS(Table2[[#This Row],[Interaction_Count_Final]]&lt;=2,"Low",Table2[[#This Row],[Interaction_Count_Final]]&lt;=5,"Medium",Table2[[#This Row],[Interaction_Count_Final]]&gt;=6,"High",TRUE,"CHECK"))</f>
        <v>High</v>
      </c>
      <c r="AE1892" t="s">
        <v>7266</v>
      </c>
      <c r="AF1892" t="b">
        <v>1</v>
      </c>
      <c r="AG1892" t="b">
        <v>1</v>
      </c>
      <c r="AH1892">
        <v>2317</v>
      </c>
      <c r="AI1892">
        <v>45398</v>
      </c>
      <c r="AJ1892" t="b">
        <v>1</v>
      </c>
      <c r="AK1892" t="str" cm="1">
        <f t="array" ref="AK1892">_xlfn.LET(
  _xlpm.txt,TRIM(Raw_Data!F1892),
  _xlpm.norm,SUBSTITUTE(SUBSTITUTE(_xlpm.txt,"-","/"),".","/"),
  _xlpm.p,_xlfn.TEXTSPLIT(_xlpm.norm,"/"),
  _xlpm.a,VALUE(INDEX(_xlpm.p,1)),
  _xlpm.b,VALUE(INDEX(_xlpm.p,2)),
  IF(AND(_xlpm.a&lt;=12,_xlpm.b&lt;=12),"REVIEW_AMBIGUOUS","OK")
)</f>
        <v>OK</v>
      </c>
    </row>
    <row r="1893" spans="1:37">
      <c r="A1893" t="s">
        <v>5500</v>
      </c>
      <c r="B1893" t="s">
        <v>5500</v>
      </c>
      <c r="C1893" t="b">
        <v>0</v>
      </c>
      <c r="D1893" t="s">
        <v>7257</v>
      </c>
      <c r="E1893" t="s">
        <v>8573</v>
      </c>
      <c r="F1893" t="s">
        <v>8573</v>
      </c>
      <c r="G1893" t="s">
        <v>7268</v>
      </c>
      <c r="H1893" t="s">
        <v>1725</v>
      </c>
      <c r="I1893" t="s">
        <v>1725</v>
      </c>
      <c r="J1893" t="s">
        <v>1356</v>
      </c>
      <c r="K1893" t="s">
        <v>7319</v>
      </c>
      <c r="L1893" t="s">
        <v>71</v>
      </c>
      <c r="M1893">
        <f>IF(UPPER(TRIM(Table2[[#This Row],[Status_Clean]]))="CONVERTED",1,0)</f>
        <v>0</v>
      </c>
      <c r="N1893">
        <f>IF(ISNUMBER(MATCH(UPPER(TRIM(Table2[[#This Row],[Status_Clean]])),{"CONTACTED","QUALIFIED","CONVERTED"},0)),1,0)</f>
        <v>1</v>
      </c>
      <c r="O1893" cm="1">
        <f t="array" ref="O1893">_xlfn.SWITCH(UPPER(TRIM(Table2[[#This Row],[Status_Clean]])),"NEW",1,"CONTACTED",2,"QUALIFIED",3,"CONVERTED",4,"LOST",5,99)</f>
        <v>3</v>
      </c>
      <c r="P1893">
        <v>45329</v>
      </c>
      <c r="Q1893" t="s">
        <v>7537</v>
      </c>
      <c r="R1893" t="s">
        <v>7537</v>
      </c>
      <c r="S1893">
        <v>45329</v>
      </c>
      <c r="T1893" t="s">
        <v>7261</v>
      </c>
      <c r="U1893">
        <v>45329</v>
      </c>
      <c r="V1893" t="s">
        <v>7283</v>
      </c>
      <c r="W1893" t="s">
        <v>7271</v>
      </c>
      <c r="X1893" t="s">
        <v>7284</v>
      </c>
      <c r="Y1893" t="s">
        <v>7272</v>
      </c>
      <c r="Z1893" t="s">
        <v>5502</v>
      </c>
      <c r="AA1893">
        <v>36.799999999999997</v>
      </c>
      <c r="AB1893" t="str" cm="1">
        <f t="array" ref="AB1893">_xlfn.LET(_xlpm.x,IFERROR(VALUE(Table2[[#This Row],[Response_Time_Hours]]),""),IF(_xlpm.x="","CHECK",_xlfn.IFS(_xlpm.x&lt;=1,"Immediate",_xlpm.x&lt;=6,"Fast",_xlpm.x&lt;=24,"Moderate",_xlpm.x&gt;24,"Delayed")))</f>
        <v>Delayed</v>
      </c>
      <c r="AC1893">
        <v>12</v>
      </c>
      <c r="AD1893" t="str" cm="1">
        <f t="array" ref="AD1893">IF(Table2[[#This Row],[Interaction_Count_Final]]="","N/A",_xlfn.IFS(Table2[[#This Row],[Interaction_Count_Final]]&lt;=2,"Low",Table2[[#This Row],[Interaction_Count_Final]]&lt;=5,"Medium",Table2[[#This Row],[Interaction_Count_Final]]&gt;=6,"High",TRUE,"CHECK"))</f>
        <v>High</v>
      </c>
      <c r="AE1893" t="s">
        <v>7266</v>
      </c>
      <c r="AF1893" t="b">
        <v>1</v>
      </c>
      <c r="AG1893" t="b">
        <v>1</v>
      </c>
      <c r="AH1893">
        <v>2319</v>
      </c>
      <c r="AI1893">
        <v>45329</v>
      </c>
      <c r="AJ1893" t="b">
        <v>1</v>
      </c>
      <c r="AK1893" t="e" cm="1">
        <f t="array" ref="AK1893">_xlfn.LET(
  _xlpm.txt,TRIM(Raw_Data!F1893),
  _xlpm.norm,SUBSTITUTE(SUBSTITUTE(_xlpm.txt,"-","/"),".","/"),
  _xlpm.p,_xlfn.TEXTSPLIT(_xlpm.norm,"/"),
  _xlpm.a,VALUE(INDEX(_xlpm.p,1)),
  _xlpm.b,VALUE(INDEX(_xlpm.p,2)),
  IF(AND(_xlpm.a&lt;=12,_xlpm.b&lt;=12),"REVIEW_AMBIGUOUS","OK")
)</f>
        <v>#REF!</v>
      </c>
    </row>
    <row r="1894" spans="1:37">
      <c r="A1894" t="s">
        <v>5503</v>
      </c>
      <c r="B1894" t="s">
        <v>5503</v>
      </c>
      <c r="C1894" t="b">
        <v>0</v>
      </c>
      <c r="D1894" t="s">
        <v>7257</v>
      </c>
      <c r="E1894" t="s">
        <v>5504</v>
      </c>
      <c r="F1894" t="s">
        <v>5504</v>
      </c>
      <c r="G1894" t="s">
        <v>7303</v>
      </c>
      <c r="H1894" t="s">
        <v>7485</v>
      </c>
      <c r="I1894" t="s">
        <v>7485</v>
      </c>
      <c r="J1894" t="s">
        <v>123</v>
      </c>
      <c r="K1894" t="s">
        <v>250</v>
      </c>
      <c r="L1894" t="s">
        <v>250</v>
      </c>
      <c r="M1894">
        <f>IF(UPPER(TRIM(Table2[[#This Row],[Status_Clean]]))="CONVERTED",1,0)</f>
        <v>1</v>
      </c>
      <c r="N1894">
        <f>IF(ISNUMBER(MATCH(UPPER(TRIM(Table2[[#This Row],[Status_Clean]])),{"CONTACTED","QUALIFIED","CONVERTED"},0)),1,0)</f>
        <v>1</v>
      </c>
      <c r="O1894" cm="1">
        <f t="array" ref="O1894">_xlfn.SWITCH(UPPER(TRIM(Table2[[#This Row],[Status_Clean]])),"NEW",1,"CONTACTED",2,"QUALIFIED",3,"CONVERTED",4,"LOST",5,99)</f>
        <v>4</v>
      </c>
      <c r="P1894">
        <v>44960</v>
      </c>
      <c r="Q1894" t="s">
        <v>7696</v>
      </c>
      <c r="R1894" t="s">
        <v>7696</v>
      </c>
      <c r="S1894">
        <v>44960</v>
      </c>
      <c r="T1894" t="s">
        <v>7261</v>
      </c>
      <c r="U1894">
        <v>44960</v>
      </c>
      <c r="V1894" t="s">
        <v>7283</v>
      </c>
      <c r="W1894" t="s">
        <v>7263</v>
      </c>
      <c r="X1894" t="s">
        <v>7284</v>
      </c>
      <c r="Y1894" t="s">
        <v>7312</v>
      </c>
      <c r="Z1894" t="s">
        <v>5505</v>
      </c>
      <c r="AA1894">
        <v>45.2</v>
      </c>
      <c r="AB1894" t="str" cm="1">
        <f t="array" ref="AB1894">_xlfn.LET(_xlpm.x,IFERROR(VALUE(Table2[[#This Row],[Response_Time_Hours]]),""),IF(_xlpm.x="","CHECK",_xlfn.IFS(_xlpm.x&lt;=1,"Immediate",_xlpm.x&lt;=6,"Fast",_xlpm.x&lt;=24,"Moderate",_xlpm.x&gt;24,"Delayed")))</f>
        <v>Delayed</v>
      </c>
      <c r="AC1894">
        <v>6</v>
      </c>
      <c r="AD1894" t="str" cm="1">
        <f t="array" ref="AD1894">IF(Table2[[#This Row],[Interaction_Count_Final]]="","N/A",_xlfn.IFS(Table2[[#This Row],[Interaction_Count_Final]]&lt;=2,"Low",Table2[[#This Row],[Interaction_Count_Final]]&lt;=5,"Medium",Table2[[#This Row],[Interaction_Count_Final]]&gt;=6,"High",TRUE,"CHECK"))</f>
        <v>High</v>
      </c>
      <c r="AE1894" t="s">
        <v>7289</v>
      </c>
      <c r="AF1894" t="b">
        <v>1</v>
      </c>
      <c r="AG1894" t="b">
        <v>1</v>
      </c>
      <c r="AH1894">
        <v>2320</v>
      </c>
      <c r="AI1894">
        <v>44960</v>
      </c>
      <c r="AJ1894" t="b">
        <v>1</v>
      </c>
      <c r="AK1894" t="e" cm="1">
        <f t="array" ref="AK1894">_xlfn.LET(
  _xlpm.txt,TRIM(Raw_Data!F1894),
  _xlpm.norm,SUBSTITUTE(SUBSTITUTE(_xlpm.txt,"-","/"),".","/"),
  _xlpm.p,_xlfn.TEXTSPLIT(_xlpm.norm,"/"),
  _xlpm.a,VALUE(INDEX(_xlpm.p,1)),
  _xlpm.b,VALUE(INDEX(_xlpm.p,2)),
  IF(AND(_xlpm.a&lt;=12,_xlpm.b&lt;=12),"REVIEW_AMBIGUOUS","OK")
)</f>
        <v>#REF!</v>
      </c>
    </row>
    <row r="1895" spans="1:37">
      <c r="A1895" t="s">
        <v>5506</v>
      </c>
      <c r="B1895" t="s">
        <v>5506</v>
      </c>
      <c r="C1895" t="b">
        <v>0</v>
      </c>
      <c r="D1895" t="s">
        <v>7257</v>
      </c>
      <c r="E1895" t="s">
        <v>8574</v>
      </c>
      <c r="F1895" t="s">
        <v>8574</v>
      </c>
      <c r="G1895" t="s">
        <v>7258</v>
      </c>
      <c r="H1895" t="s">
        <v>1035</v>
      </c>
      <c r="I1895" t="s">
        <v>1035</v>
      </c>
      <c r="J1895" t="s">
        <v>311</v>
      </c>
      <c r="K1895" t="s">
        <v>71</v>
      </c>
      <c r="L1895" t="s">
        <v>71</v>
      </c>
      <c r="M1895">
        <f>IF(UPPER(TRIM(Table2[[#This Row],[Status_Clean]]))="CONVERTED",1,0)</f>
        <v>0</v>
      </c>
      <c r="N1895">
        <f>IF(ISNUMBER(MATCH(UPPER(TRIM(Table2[[#This Row],[Status_Clean]])),{"CONTACTED","QUALIFIED","CONVERTED"},0)),1,0)</f>
        <v>1</v>
      </c>
      <c r="O1895" cm="1">
        <f t="array" ref="O1895">_xlfn.SWITCH(UPPER(TRIM(Table2[[#This Row],[Status_Clean]])),"NEW",1,"CONTACTED",2,"QUALIFIED",3,"CONVERTED",4,"LOST",5,99)</f>
        <v>3</v>
      </c>
      <c r="P1895">
        <v>45093</v>
      </c>
      <c r="Q1895" t="s">
        <v>7729</v>
      </c>
      <c r="R1895" t="s">
        <v>7729</v>
      </c>
      <c r="S1895">
        <v>45093</v>
      </c>
      <c r="T1895" t="s">
        <v>7261</v>
      </c>
      <c r="U1895">
        <v>45093</v>
      </c>
      <c r="V1895" t="s">
        <v>7276</v>
      </c>
      <c r="W1895" t="s">
        <v>7263</v>
      </c>
      <c r="X1895" t="s">
        <v>7277</v>
      </c>
      <c r="Y1895" t="s">
        <v>7312</v>
      </c>
      <c r="Z1895" t="s">
        <v>3636</v>
      </c>
      <c r="AA1895">
        <v>21.4</v>
      </c>
      <c r="AB1895" t="str" cm="1">
        <f t="array" ref="AB1895">_xlfn.LET(_xlpm.x,IFERROR(VALUE(Table2[[#This Row],[Response_Time_Hours]]),""),IF(_xlpm.x="","CHECK",_xlfn.IFS(_xlpm.x&lt;=1,"Immediate",_xlpm.x&lt;=6,"Fast",_xlpm.x&lt;=24,"Moderate",_xlpm.x&gt;24,"Delayed")))</f>
        <v>Moderate</v>
      </c>
      <c r="AC1895">
        <v>14</v>
      </c>
      <c r="AD1895" t="str" cm="1">
        <f t="array" ref="AD1895">IF(Table2[[#This Row],[Interaction_Count_Final]]="","N/A",_xlfn.IFS(Table2[[#This Row],[Interaction_Count_Final]]&lt;=2,"Low",Table2[[#This Row],[Interaction_Count_Final]]&lt;=5,"Medium",Table2[[#This Row],[Interaction_Count_Final]]&gt;=6,"High",TRUE,"CHECK"))</f>
        <v>High</v>
      </c>
      <c r="AE1895" t="s">
        <v>7289</v>
      </c>
      <c r="AF1895" t="b">
        <v>1</v>
      </c>
      <c r="AG1895" t="b">
        <v>1</v>
      </c>
      <c r="AH1895">
        <v>2321</v>
      </c>
      <c r="AI1895">
        <v>45093</v>
      </c>
      <c r="AJ1895" t="b">
        <v>1</v>
      </c>
      <c r="AK1895" t="e" cm="1">
        <f t="array" ref="AK1895">_xlfn.LET(
  _xlpm.txt,TRIM(Raw_Data!F1895),
  _xlpm.norm,SUBSTITUTE(SUBSTITUTE(_xlpm.txt,"-","/"),".","/"),
  _xlpm.p,_xlfn.TEXTSPLIT(_xlpm.norm,"/"),
  _xlpm.a,VALUE(INDEX(_xlpm.p,1)),
  _xlpm.b,VALUE(INDEX(_xlpm.p,2)),
  IF(AND(_xlpm.a&lt;=12,_xlpm.b&lt;=12),"REVIEW_AMBIGUOUS","OK")
)</f>
        <v>#REF!</v>
      </c>
    </row>
    <row r="1896" spans="1:37">
      <c r="A1896" t="s">
        <v>5508</v>
      </c>
      <c r="B1896" t="s">
        <v>5508</v>
      </c>
      <c r="C1896" t="b">
        <v>0</v>
      </c>
      <c r="D1896" t="s">
        <v>7257</v>
      </c>
      <c r="E1896" t="s">
        <v>5509</v>
      </c>
      <c r="F1896" t="s">
        <v>5509</v>
      </c>
      <c r="G1896" t="s">
        <v>7274</v>
      </c>
      <c r="H1896" t="s">
        <v>680</v>
      </c>
      <c r="I1896" t="s">
        <v>680</v>
      </c>
      <c r="J1896" t="s">
        <v>263</v>
      </c>
      <c r="K1896" t="s">
        <v>7502</v>
      </c>
      <c r="L1896" t="s">
        <v>71</v>
      </c>
      <c r="M1896">
        <f>IF(UPPER(TRIM(Table2[[#This Row],[Status_Clean]]))="CONVERTED",1,0)</f>
        <v>0</v>
      </c>
      <c r="N1896">
        <f>IF(ISNUMBER(MATCH(UPPER(TRIM(Table2[[#This Row],[Status_Clean]])),{"CONTACTED","QUALIFIED","CONVERTED"},0)),1,0)</f>
        <v>1</v>
      </c>
      <c r="O1896" cm="1">
        <f t="array" ref="O1896">_xlfn.SWITCH(UPPER(TRIM(Table2[[#This Row],[Status_Clean]])),"NEW",1,"CONTACTED",2,"QUALIFIED",3,"CONVERTED",4,"LOST",5,99)</f>
        <v>3</v>
      </c>
      <c r="P1896">
        <v>44962</v>
      </c>
      <c r="Q1896" t="s">
        <v>8575</v>
      </c>
      <c r="R1896" t="s">
        <v>8575</v>
      </c>
      <c r="S1896">
        <v>44962</v>
      </c>
      <c r="T1896" t="s">
        <v>7261</v>
      </c>
      <c r="U1896">
        <v>44962</v>
      </c>
      <c r="V1896" t="s">
        <v>7283</v>
      </c>
      <c r="W1896" t="s">
        <v>7263</v>
      </c>
      <c r="X1896" t="s">
        <v>7284</v>
      </c>
      <c r="Y1896" t="s">
        <v>7293</v>
      </c>
      <c r="Z1896">
        <v>2</v>
      </c>
      <c r="AA1896">
        <v>2</v>
      </c>
      <c r="AB1896" t="str" cm="1">
        <f t="array" ref="AB1896">_xlfn.LET(_xlpm.x,IFERROR(VALUE(Table2[[#This Row],[Response_Time_Hours]]),""),IF(_xlpm.x="","CHECK",_xlfn.IFS(_xlpm.x&lt;=1,"Immediate",_xlpm.x&lt;=6,"Fast",_xlpm.x&lt;=24,"Moderate",_xlpm.x&gt;24,"Delayed")))</f>
        <v>Fast</v>
      </c>
      <c r="AC1896">
        <v>17</v>
      </c>
      <c r="AD1896" t="str" cm="1">
        <f t="array" ref="AD1896">IF(Table2[[#This Row],[Interaction_Count_Final]]="","N/A",_xlfn.IFS(Table2[[#This Row],[Interaction_Count_Final]]&lt;=2,"Low",Table2[[#This Row],[Interaction_Count_Final]]&lt;=5,"Medium",Table2[[#This Row],[Interaction_Count_Final]]&gt;=6,"High",TRUE,"CHECK"))</f>
        <v>High</v>
      </c>
      <c r="AE1896" t="s">
        <v>7266</v>
      </c>
      <c r="AF1896" t="b">
        <v>1</v>
      </c>
      <c r="AG1896" t="b">
        <v>1</v>
      </c>
      <c r="AH1896">
        <v>2322</v>
      </c>
      <c r="AI1896">
        <v>44962</v>
      </c>
      <c r="AJ1896" t="b">
        <v>1</v>
      </c>
      <c r="AK1896" t="e" cm="1">
        <f t="array" ref="AK1896">_xlfn.LET(
  _xlpm.txt,TRIM(Raw_Data!F1896),
  _xlpm.norm,SUBSTITUTE(SUBSTITUTE(_xlpm.txt,"-","/"),".","/"),
  _xlpm.p,_xlfn.TEXTSPLIT(_xlpm.norm,"/"),
  _xlpm.a,VALUE(INDEX(_xlpm.p,1)),
  _xlpm.b,VALUE(INDEX(_xlpm.p,2)),
  IF(AND(_xlpm.a&lt;=12,_xlpm.b&lt;=12),"REVIEW_AMBIGUOUS","OK")
)</f>
        <v>#REF!</v>
      </c>
    </row>
    <row r="1897" spans="1:37">
      <c r="A1897" t="s">
        <v>5510</v>
      </c>
      <c r="B1897" t="s">
        <v>5510</v>
      </c>
      <c r="C1897" t="b">
        <v>1</v>
      </c>
      <c r="D1897" t="s">
        <v>7257</v>
      </c>
      <c r="E1897" t="s">
        <v>5511</v>
      </c>
      <c r="F1897" t="s">
        <v>5511</v>
      </c>
      <c r="G1897" t="s">
        <v>7268</v>
      </c>
      <c r="H1897" t="s">
        <v>363</v>
      </c>
      <c r="I1897" t="s">
        <v>363</v>
      </c>
      <c r="J1897" t="s">
        <v>363</v>
      </c>
      <c r="K1897" t="s">
        <v>250</v>
      </c>
      <c r="L1897" t="s">
        <v>250</v>
      </c>
      <c r="M1897">
        <f>IF(UPPER(TRIM(Table2[[#This Row],[Status_Clean]]))="CONVERTED",1,0)</f>
        <v>1</v>
      </c>
      <c r="N1897">
        <f>IF(ISNUMBER(MATCH(UPPER(TRIM(Table2[[#This Row],[Status_Clean]])),{"CONTACTED","QUALIFIED","CONVERTED"},0)),1,0)</f>
        <v>1</v>
      </c>
      <c r="O1897" cm="1">
        <f t="array" ref="O1897">_xlfn.SWITCH(UPPER(TRIM(Table2[[#This Row],[Status_Clean]])),"NEW",1,"CONTACTED",2,"QUALIFIED",3,"CONVERTED",4,"LOST",5,99)</f>
        <v>4</v>
      </c>
      <c r="P1897" t="s">
        <v>1166</v>
      </c>
      <c r="Q1897" t="s">
        <v>7624</v>
      </c>
      <c r="R1897" t="s">
        <v>7624</v>
      </c>
      <c r="S1897">
        <v>45088</v>
      </c>
      <c r="T1897" t="s">
        <v>7261</v>
      </c>
      <c r="U1897">
        <v>45088</v>
      </c>
      <c r="V1897" t="s">
        <v>7276</v>
      </c>
      <c r="W1897" t="s">
        <v>7263</v>
      </c>
      <c r="X1897" t="s">
        <v>7277</v>
      </c>
      <c r="Y1897" t="s">
        <v>7293</v>
      </c>
      <c r="Z1897" t="s">
        <v>5512</v>
      </c>
      <c r="AA1897">
        <v>56</v>
      </c>
      <c r="AB1897" t="str" cm="1">
        <f t="array" ref="AB1897">_xlfn.LET(_xlpm.x,IFERROR(VALUE(Table2[[#This Row],[Response_Time_Hours]]),""),IF(_xlpm.x="","CHECK",_xlfn.IFS(_xlpm.x&lt;=1,"Immediate",_xlpm.x&lt;=6,"Fast",_xlpm.x&lt;=24,"Moderate",_xlpm.x&gt;24,"Delayed")))</f>
        <v>Delayed</v>
      </c>
      <c r="AC1897">
        <v>4</v>
      </c>
      <c r="AD1897" t="str" cm="1">
        <f t="array" ref="AD1897">IF(Table2[[#This Row],[Interaction_Count_Final]]="","N/A",_xlfn.IFS(Table2[[#This Row],[Interaction_Count_Final]]&lt;=2,"Low",Table2[[#This Row],[Interaction_Count_Final]]&lt;=5,"Medium",Table2[[#This Row],[Interaction_Count_Final]]&gt;=6,"High",TRUE,"CHECK"))</f>
        <v>Medium</v>
      </c>
      <c r="AE1897" t="s">
        <v>7266</v>
      </c>
      <c r="AF1897" t="b">
        <v>1</v>
      </c>
      <c r="AG1897" t="b">
        <v>1</v>
      </c>
      <c r="AH1897">
        <v>2323</v>
      </c>
      <c r="AI1897">
        <v>45088</v>
      </c>
      <c r="AJ1897" t="b">
        <v>1</v>
      </c>
      <c r="AK1897" t="e" cm="1">
        <f t="array" ref="AK1897">_xlfn.LET(
  _xlpm.txt,TRIM(Raw_Data!F1897),
  _xlpm.norm,SUBSTITUTE(SUBSTITUTE(_xlpm.txt,"-","/"),".","/"),
  _xlpm.p,_xlfn.TEXTSPLIT(_xlpm.norm,"/"),
  _xlpm.a,VALUE(INDEX(_xlpm.p,1)),
  _xlpm.b,VALUE(INDEX(_xlpm.p,2)),
  IF(AND(_xlpm.a&lt;=12,_xlpm.b&lt;=12),"REVIEW_AMBIGUOUS","OK")
)</f>
        <v>#REF!</v>
      </c>
    </row>
    <row r="1898" spans="1:37">
      <c r="A1898" t="s">
        <v>5513</v>
      </c>
      <c r="B1898" t="s">
        <v>5513</v>
      </c>
      <c r="C1898" t="b">
        <v>0</v>
      </c>
      <c r="D1898" t="s">
        <v>7257</v>
      </c>
      <c r="E1898" t="s">
        <v>5514</v>
      </c>
      <c r="F1898" t="s">
        <v>5514</v>
      </c>
      <c r="G1898" t="s">
        <v>7274</v>
      </c>
      <c r="H1898" t="s">
        <v>69</v>
      </c>
      <c r="I1898" t="s">
        <v>69</v>
      </c>
      <c r="J1898" t="s">
        <v>69</v>
      </c>
      <c r="K1898" t="s">
        <v>125</v>
      </c>
      <c r="L1898" t="s">
        <v>125</v>
      </c>
      <c r="M1898">
        <f>IF(UPPER(TRIM(Table2[[#This Row],[Status_Clean]]))="CONVERTED",1,0)</f>
        <v>0</v>
      </c>
      <c r="N1898">
        <f>IF(ISNUMBER(MATCH(UPPER(TRIM(Table2[[#This Row],[Status_Clean]])),{"CONTACTED","QUALIFIED","CONVERTED"},0)),1,0)</f>
        <v>1</v>
      </c>
      <c r="O1898" cm="1">
        <f t="array" ref="O1898">_xlfn.SWITCH(UPPER(TRIM(Table2[[#This Row],[Status_Clean]])),"NEW",1,"CONTACTED",2,"QUALIFIED",3,"CONVERTED",4,"LOST",5,99)</f>
        <v>2</v>
      </c>
      <c r="P1898" t="s">
        <v>4519</v>
      </c>
      <c r="Q1898" t="s">
        <v>8393</v>
      </c>
      <c r="R1898" t="s">
        <v>8393</v>
      </c>
      <c r="S1898">
        <v>45582</v>
      </c>
      <c r="T1898" t="s">
        <v>7261</v>
      </c>
      <c r="U1898">
        <v>45582</v>
      </c>
      <c r="V1898" t="s">
        <v>7270</v>
      </c>
      <c r="W1898" t="s">
        <v>7271</v>
      </c>
      <c r="X1898" t="s">
        <v>7264</v>
      </c>
      <c r="Y1898" t="s">
        <v>7285</v>
      </c>
      <c r="Z1898" t="s">
        <v>5515</v>
      </c>
      <c r="AA1898">
        <v>56.1</v>
      </c>
      <c r="AB1898" t="str" cm="1">
        <f t="array" ref="AB1898">_xlfn.LET(_xlpm.x,IFERROR(VALUE(Table2[[#This Row],[Response_Time_Hours]]),""),IF(_xlpm.x="","CHECK",_xlfn.IFS(_xlpm.x&lt;=1,"Immediate",_xlpm.x&lt;=6,"Fast",_xlpm.x&lt;=24,"Moderate",_xlpm.x&gt;24,"Delayed")))</f>
        <v>Delayed</v>
      </c>
      <c r="AC1898">
        <v>15</v>
      </c>
      <c r="AD1898" t="str" cm="1">
        <f t="array" ref="AD1898">IF(Table2[[#This Row],[Interaction_Count_Final]]="","N/A",_xlfn.IFS(Table2[[#This Row],[Interaction_Count_Final]]&lt;=2,"Low",Table2[[#This Row],[Interaction_Count_Final]]&lt;=5,"Medium",Table2[[#This Row],[Interaction_Count_Final]]&gt;=6,"High",TRUE,"CHECK"))</f>
        <v>High</v>
      </c>
      <c r="AE1898" t="s">
        <v>7266</v>
      </c>
      <c r="AF1898" t="b">
        <v>1</v>
      </c>
      <c r="AG1898" t="b">
        <v>1</v>
      </c>
      <c r="AH1898">
        <v>2324</v>
      </c>
      <c r="AI1898">
        <v>45582</v>
      </c>
      <c r="AJ1898" t="b">
        <v>1</v>
      </c>
      <c r="AK1898" t="str" cm="1">
        <f t="array" ref="AK1898">_xlfn.LET(
  _xlpm.txt,TRIM(Raw_Data!F1898),
  _xlpm.norm,SUBSTITUTE(SUBSTITUTE(_xlpm.txt,"-","/"),".","/"),
  _xlpm.p,_xlfn.TEXTSPLIT(_xlpm.norm,"/"),
  _xlpm.a,VALUE(INDEX(_xlpm.p,1)),
  _xlpm.b,VALUE(INDEX(_xlpm.p,2)),
  IF(AND(_xlpm.a&lt;=12,_xlpm.b&lt;=12),"REVIEW_AMBIGUOUS","OK")
)</f>
        <v>OK</v>
      </c>
    </row>
    <row r="1899" spans="1:37">
      <c r="A1899" t="s">
        <v>5516</v>
      </c>
      <c r="B1899" t="s">
        <v>5516</v>
      </c>
      <c r="C1899" t="b">
        <v>0</v>
      </c>
      <c r="D1899" t="s">
        <v>7257</v>
      </c>
      <c r="E1899" t="s">
        <v>5517</v>
      </c>
      <c r="F1899" t="s">
        <v>5517</v>
      </c>
      <c r="G1899" t="s">
        <v>7280</v>
      </c>
      <c r="H1899" t="s">
        <v>363</v>
      </c>
      <c r="I1899" t="s">
        <v>363</v>
      </c>
      <c r="J1899" t="s">
        <v>363</v>
      </c>
      <c r="K1899" t="s">
        <v>7301</v>
      </c>
      <c r="L1899" t="s">
        <v>125</v>
      </c>
      <c r="M1899">
        <f>IF(UPPER(TRIM(Table2[[#This Row],[Status_Clean]]))="CONVERTED",1,0)</f>
        <v>0</v>
      </c>
      <c r="N1899">
        <f>IF(ISNUMBER(MATCH(UPPER(TRIM(Table2[[#This Row],[Status_Clean]])),{"CONTACTED","QUALIFIED","CONVERTED"},0)),1,0)</f>
        <v>1</v>
      </c>
      <c r="O1899" cm="1">
        <f t="array" ref="O1899">_xlfn.SWITCH(UPPER(TRIM(Table2[[#This Row],[Status_Clean]])),"NEW",1,"CONTACTED",2,"QUALIFIED",3,"CONVERTED",4,"LOST",5,99)</f>
        <v>2</v>
      </c>
      <c r="P1899" t="s">
        <v>5518</v>
      </c>
      <c r="Q1899" t="s">
        <v>8576</v>
      </c>
      <c r="R1899" t="s">
        <v>8576</v>
      </c>
      <c r="S1899">
        <v>45188</v>
      </c>
      <c r="T1899" t="s">
        <v>7261</v>
      </c>
      <c r="U1899">
        <v>45188</v>
      </c>
      <c r="V1899" t="s">
        <v>7287</v>
      </c>
      <c r="W1899" t="s">
        <v>7263</v>
      </c>
      <c r="X1899" t="s">
        <v>7288</v>
      </c>
      <c r="Y1899" t="s">
        <v>7265</v>
      </c>
      <c r="Z1899">
        <v>54</v>
      </c>
      <c r="AA1899">
        <v>54</v>
      </c>
      <c r="AB1899" t="str" cm="1">
        <f t="array" ref="AB1899">_xlfn.LET(_xlpm.x,IFERROR(VALUE(Table2[[#This Row],[Response_Time_Hours]]),""),IF(_xlpm.x="","CHECK",_xlfn.IFS(_xlpm.x&lt;=1,"Immediate",_xlpm.x&lt;=6,"Fast",_xlpm.x&lt;=24,"Moderate",_xlpm.x&gt;24,"Delayed")))</f>
        <v>Delayed</v>
      </c>
      <c r="AC1899">
        <v>50</v>
      </c>
      <c r="AD1899" t="str" cm="1">
        <f t="array" ref="AD1899">IF(Table2[[#This Row],[Interaction_Count_Final]]="","N/A",_xlfn.IFS(Table2[[#This Row],[Interaction_Count_Final]]&lt;=2,"Low",Table2[[#This Row],[Interaction_Count_Final]]&lt;=5,"Medium",Table2[[#This Row],[Interaction_Count_Final]]&gt;=6,"High",TRUE,"CHECK"))</f>
        <v>High</v>
      </c>
      <c r="AE1899" t="s">
        <v>7266</v>
      </c>
      <c r="AF1899" t="b">
        <v>1</v>
      </c>
      <c r="AG1899" t="b">
        <v>1</v>
      </c>
      <c r="AH1899">
        <v>2325</v>
      </c>
      <c r="AI1899">
        <v>45188</v>
      </c>
      <c r="AJ1899" t="b">
        <v>1</v>
      </c>
      <c r="AK1899" t="e" cm="1">
        <f t="array" ref="AK1899">_xlfn.LET(
  _xlpm.txt,TRIM(Raw_Data!F1899),
  _xlpm.norm,SUBSTITUTE(SUBSTITUTE(_xlpm.txt,"-","/"),".","/"),
  _xlpm.p,_xlfn.TEXTSPLIT(_xlpm.norm,"/"),
  _xlpm.a,VALUE(INDEX(_xlpm.p,1)),
  _xlpm.b,VALUE(INDEX(_xlpm.p,2)),
  IF(AND(_xlpm.a&lt;=12,_xlpm.b&lt;=12),"REVIEW_AMBIGUOUS","OK")
)</f>
        <v>#REF!</v>
      </c>
    </row>
    <row r="1900" spans="1:37">
      <c r="A1900" t="s">
        <v>5519</v>
      </c>
      <c r="B1900" t="s">
        <v>5519</v>
      </c>
      <c r="C1900" t="b">
        <v>0</v>
      </c>
      <c r="D1900" t="s">
        <v>7257</v>
      </c>
      <c r="E1900" t="s">
        <v>5520</v>
      </c>
      <c r="F1900" t="s">
        <v>5520</v>
      </c>
      <c r="G1900" t="s">
        <v>7280</v>
      </c>
      <c r="H1900" t="s">
        <v>263</v>
      </c>
      <c r="I1900" t="s">
        <v>263</v>
      </c>
      <c r="J1900" t="s">
        <v>263</v>
      </c>
      <c r="K1900" t="s">
        <v>125</v>
      </c>
      <c r="L1900" t="s">
        <v>125</v>
      </c>
      <c r="M1900">
        <f>IF(UPPER(TRIM(Table2[[#This Row],[Status_Clean]]))="CONVERTED",1,0)</f>
        <v>0</v>
      </c>
      <c r="N1900">
        <f>IF(ISNUMBER(MATCH(UPPER(TRIM(Table2[[#This Row],[Status_Clean]])),{"CONTACTED","QUALIFIED","CONVERTED"},0)),1,0)</f>
        <v>1</v>
      </c>
      <c r="O1900" cm="1">
        <f t="array" ref="O1900">_xlfn.SWITCH(UPPER(TRIM(Table2[[#This Row],[Status_Clean]])),"NEW",1,"CONTACTED",2,"QUALIFIED",3,"CONVERTED",4,"LOST",5,99)</f>
        <v>2</v>
      </c>
      <c r="P1900" t="s">
        <v>5521</v>
      </c>
      <c r="Q1900" t="s">
        <v>8577</v>
      </c>
      <c r="R1900" t="s">
        <v>8577</v>
      </c>
      <c r="S1900">
        <v>45197</v>
      </c>
      <c r="T1900" t="s">
        <v>7261</v>
      </c>
      <c r="U1900">
        <v>45197</v>
      </c>
      <c r="V1900" t="s">
        <v>7287</v>
      </c>
      <c r="W1900" t="s">
        <v>7263</v>
      </c>
      <c r="X1900" t="s">
        <v>7288</v>
      </c>
      <c r="Y1900" t="s">
        <v>7285</v>
      </c>
      <c r="Z1900" t="s">
        <v>637</v>
      </c>
      <c r="AA1900">
        <v>7.1999999999999993</v>
      </c>
      <c r="AB1900" t="str" cm="1">
        <f t="array" ref="AB1900">_xlfn.LET(_xlpm.x,IFERROR(VALUE(Table2[[#This Row],[Response_Time_Hours]]),""),IF(_xlpm.x="","CHECK",_xlfn.IFS(_xlpm.x&lt;=1,"Immediate",_xlpm.x&lt;=6,"Fast",_xlpm.x&lt;=24,"Moderate",_xlpm.x&gt;24,"Delayed")))</f>
        <v>Moderate</v>
      </c>
      <c r="AC1900">
        <v>10</v>
      </c>
      <c r="AD1900" t="str" cm="1">
        <f t="array" ref="AD1900">IF(Table2[[#This Row],[Interaction_Count_Final]]="","N/A",_xlfn.IFS(Table2[[#This Row],[Interaction_Count_Final]]&lt;=2,"Low",Table2[[#This Row],[Interaction_Count_Final]]&lt;=5,"Medium",Table2[[#This Row],[Interaction_Count_Final]]&gt;=6,"High",TRUE,"CHECK"))</f>
        <v>High</v>
      </c>
      <c r="AE1900" t="s">
        <v>7273</v>
      </c>
      <c r="AF1900" t="b">
        <v>1</v>
      </c>
      <c r="AG1900" t="b">
        <v>1</v>
      </c>
      <c r="AH1900">
        <v>2326</v>
      </c>
      <c r="AI1900">
        <v>45197</v>
      </c>
      <c r="AJ1900" t="b">
        <v>1</v>
      </c>
      <c r="AK1900" t="e" cm="1">
        <f t="array" ref="AK1900">_xlfn.LET(
  _xlpm.txt,TRIM(Raw_Data!F1900),
  _xlpm.norm,SUBSTITUTE(SUBSTITUTE(_xlpm.txt,"-","/"),".","/"),
  _xlpm.p,_xlfn.TEXTSPLIT(_xlpm.norm,"/"),
  _xlpm.a,VALUE(INDEX(_xlpm.p,1)),
  _xlpm.b,VALUE(INDEX(_xlpm.p,2)),
  IF(AND(_xlpm.a&lt;=12,_xlpm.b&lt;=12),"REVIEW_AMBIGUOUS","OK")
)</f>
        <v>#REF!</v>
      </c>
    </row>
    <row r="1901" spans="1:37">
      <c r="A1901" t="s">
        <v>5522</v>
      </c>
      <c r="B1901" t="s">
        <v>5522</v>
      </c>
      <c r="C1901" t="b">
        <v>0</v>
      </c>
      <c r="D1901" t="s">
        <v>7257</v>
      </c>
      <c r="E1901" t="s">
        <v>5523</v>
      </c>
      <c r="F1901" t="s">
        <v>5523</v>
      </c>
      <c r="G1901" t="s">
        <v>7258</v>
      </c>
      <c r="H1901" t="s">
        <v>469</v>
      </c>
      <c r="I1901" t="s">
        <v>469</v>
      </c>
      <c r="J1901" t="s">
        <v>469</v>
      </c>
      <c r="K1901" t="s">
        <v>193</v>
      </c>
      <c r="L1901" t="s">
        <v>193</v>
      </c>
      <c r="M1901">
        <f>IF(UPPER(TRIM(Table2[[#This Row],[Status_Clean]]))="CONVERTED",1,0)</f>
        <v>0</v>
      </c>
      <c r="N1901">
        <f>IF(ISNUMBER(MATCH(UPPER(TRIM(Table2[[#This Row],[Status_Clean]])),{"CONTACTED","QUALIFIED","CONVERTED"},0)),1,0)</f>
        <v>0</v>
      </c>
      <c r="O1901" cm="1">
        <f t="array" ref="O1901">_xlfn.SWITCH(UPPER(TRIM(Table2[[#This Row],[Status_Clean]])),"NEW",1,"CONTACTED",2,"QUALIFIED",3,"CONVERTED",4,"LOST",5,99)</f>
        <v>1</v>
      </c>
      <c r="P1901">
        <v>45038</v>
      </c>
      <c r="Q1901" t="s">
        <v>7492</v>
      </c>
      <c r="R1901" t="s">
        <v>7492</v>
      </c>
      <c r="S1901">
        <v>45038</v>
      </c>
      <c r="T1901" t="s">
        <v>7261</v>
      </c>
      <c r="U1901">
        <v>45038</v>
      </c>
      <c r="V1901" t="s">
        <v>7297</v>
      </c>
      <c r="W1901" t="s">
        <v>7263</v>
      </c>
      <c r="X1901" t="s">
        <v>7277</v>
      </c>
      <c r="Y1901" t="s">
        <v>7278</v>
      </c>
      <c r="Z1901" t="s">
        <v>217</v>
      </c>
      <c r="AA1901">
        <v>21.6</v>
      </c>
      <c r="AB1901" t="str" cm="1">
        <f t="array" ref="AB1901">_xlfn.LET(_xlpm.x,IFERROR(VALUE(Table2[[#This Row],[Response_Time_Hours]]),""),IF(_xlpm.x="","CHECK",_xlfn.IFS(_xlpm.x&lt;=1,"Immediate",_xlpm.x&lt;=6,"Fast",_xlpm.x&lt;=24,"Moderate",_xlpm.x&gt;24,"Delayed")))</f>
        <v>Moderate</v>
      </c>
      <c r="AC1901">
        <v>44</v>
      </c>
      <c r="AD1901" t="str" cm="1">
        <f t="array" ref="AD1901">IF(Table2[[#This Row],[Interaction_Count_Final]]="","N/A",_xlfn.IFS(Table2[[#This Row],[Interaction_Count_Final]]&lt;=2,"Low",Table2[[#This Row],[Interaction_Count_Final]]&lt;=5,"Medium",Table2[[#This Row],[Interaction_Count_Final]]&gt;=6,"High",TRUE,"CHECK"))</f>
        <v>High</v>
      </c>
      <c r="AE1901" t="s">
        <v>7289</v>
      </c>
      <c r="AF1901" t="b">
        <v>1</v>
      </c>
      <c r="AG1901" t="b">
        <v>1</v>
      </c>
      <c r="AH1901">
        <v>2327</v>
      </c>
      <c r="AI1901">
        <v>45038</v>
      </c>
      <c r="AJ1901" t="b">
        <v>1</v>
      </c>
      <c r="AK1901" t="e" cm="1">
        <f t="array" ref="AK1901">_xlfn.LET(
  _xlpm.txt,TRIM(Raw_Data!F1901),
  _xlpm.norm,SUBSTITUTE(SUBSTITUTE(_xlpm.txt,"-","/"),".","/"),
  _xlpm.p,_xlfn.TEXTSPLIT(_xlpm.norm,"/"),
  _xlpm.a,VALUE(INDEX(_xlpm.p,1)),
  _xlpm.b,VALUE(INDEX(_xlpm.p,2)),
  IF(AND(_xlpm.a&lt;=12,_xlpm.b&lt;=12),"REVIEW_AMBIGUOUS","OK")
)</f>
        <v>#REF!</v>
      </c>
    </row>
    <row r="1902" spans="1:37">
      <c r="A1902" t="s">
        <v>5524</v>
      </c>
      <c r="B1902" t="s">
        <v>5524</v>
      </c>
      <c r="C1902" t="b">
        <v>0</v>
      </c>
      <c r="D1902" t="s">
        <v>7257</v>
      </c>
      <c r="E1902" t="s">
        <v>5525</v>
      </c>
      <c r="F1902" t="s">
        <v>5525</v>
      </c>
      <c r="G1902" t="s">
        <v>7303</v>
      </c>
      <c r="H1902" t="s">
        <v>1035</v>
      </c>
      <c r="I1902" t="s">
        <v>1035</v>
      </c>
      <c r="J1902" t="s">
        <v>311</v>
      </c>
      <c r="K1902" t="s">
        <v>71</v>
      </c>
      <c r="L1902" t="s">
        <v>71</v>
      </c>
      <c r="M1902">
        <f>IF(UPPER(TRIM(Table2[[#This Row],[Status_Clean]]))="CONVERTED",1,0)</f>
        <v>0</v>
      </c>
      <c r="N1902">
        <f>IF(ISNUMBER(MATCH(UPPER(TRIM(Table2[[#This Row],[Status_Clean]])),{"CONTACTED","QUALIFIED","CONVERTED"},0)),1,0)</f>
        <v>1</v>
      </c>
      <c r="O1902" cm="1">
        <f t="array" ref="O1902">_xlfn.SWITCH(UPPER(TRIM(Table2[[#This Row],[Status_Clean]])),"NEW",1,"CONTACTED",2,"QUALIFIED",3,"CONVERTED",4,"LOST",5,99)</f>
        <v>3</v>
      </c>
      <c r="P1902">
        <v>45599</v>
      </c>
      <c r="Q1902" t="s">
        <v>8127</v>
      </c>
      <c r="R1902" t="s">
        <v>8127</v>
      </c>
      <c r="S1902">
        <v>45599</v>
      </c>
      <c r="T1902" t="s">
        <v>7261</v>
      </c>
      <c r="U1902">
        <v>45599</v>
      </c>
      <c r="V1902" t="s">
        <v>7300</v>
      </c>
      <c r="W1902" t="s">
        <v>7271</v>
      </c>
      <c r="X1902" t="s">
        <v>7264</v>
      </c>
      <c r="Y1902" t="s">
        <v>7293</v>
      </c>
      <c r="Z1902">
        <v>7</v>
      </c>
      <c r="AA1902">
        <v>7</v>
      </c>
      <c r="AB1902" t="str" cm="1">
        <f t="array" ref="AB1902">_xlfn.LET(_xlpm.x,IFERROR(VALUE(Table2[[#This Row],[Response_Time_Hours]]),""),IF(_xlpm.x="","CHECK",_xlfn.IFS(_xlpm.x&lt;=1,"Immediate",_xlpm.x&lt;=6,"Fast",_xlpm.x&lt;=24,"Moderate",_xlpm.x&gt;24,"Delayed")))</f>
        <v>Moderate</v>
      </c>
      <c r="AC1902">
        <v>22</v>
      </c>
      <c r="AD1902" t="str" cm="1">
        <f t="array" ref="AD1902">IF(Table2[[#This Row],[Interaction_Count_Final]]="","N/A",_xlfn.IFS(Table2[[#This Row],[Interaction_Count_Final]]&lt;=2,"Low",Table2[[#This Row],[Interaction_Count_Final]]&lt;=5,"Medium",Table2[[#This Row],[Interaction_Count_Final]]&gt;=6,"High",TRUE,"CHECK"))</f>
        <v>High</v>
      </c>
      <c r="AE1902" t="s">
        <v>7273</v>
      </c>
      <c r="AF1902" t="b">
        <v>1</v>
      </c>
      <c r="AG1902" t="b">
        <v>1</v>
      </c>
      <c r="AH1902">
        <v>2329</v>
      </c>
      <c r="AI1902">
        <v>45599</v>
      </c>
      <c r="AJ1902" t="b">
        <v>1</v>
      </c>
      <c r="AK1902" t="e" cm="1">
        <f t="array" ref="AK1902">_xlfn.LET(
  _xlpm.txt,TRIM(Raw_Data!F1902),
  _xlpm.norm,SUBSTITUTE(SUBSTITUTE(_xlpm.txt,"-","/"),".","/"),
  _xlpm.p,_xlfn.TEXTSPLIT(_xlpm.norm,"/"),
  _xlpm.a,VALUE(INDEX(_xlpm.p,1)),
  _xlpm.b,VALUE(INDEX(_xlpm.p,2)),
  IF(AND(_xlpm.a&lt;=12,_xlpm.b&lt;=12),"REVIEW_AMBIGUOUS","OK")
)</f>
        <v>#REF!</v>
      </c>
    </row>
    <row r="1903" spans="1:37">
      <c r="A1903" t="s">
        <v>5526</v>
      </c>
      <c r="B1903" t="s">
        <v>5526</v>
      </c>
      <c r="C1903" t="b">
        <v>1</v>
      </c>
      <c r="D1903" t="s">
        <v>7257</v>
      </c>
      <c r="E1903" t="s">
        <v>5527</v>
      </c>
      <c r="F1903" t="s">
        <v>5527</v>
      </c>
      <c r="G1903" t="s">
        <v>7258</v>
      </c>
      <c r="H1903" t="s">
        <v>7485</v>
      </c>
      <c r="I1903" t="s">
        <v>7485</v>
      </c>
      <c r="J1903" t="s">
        <v>123</v>
      </c>
      <c r="K1903" t="s">
        <v>71</v>
      </c>
      <c r="L1903" t="s">
        <v>71</v>
      </c>
      <c r="M1903">
        <f>IF(UPPER(TRIM(Table2[[#This Row],[Status_Clean]]))="CONVERTED",1,0)</f>
        <v>0</v>
      </c>
      <c r="N1903">
        <f>IF(ISNUMBER(MATCH(UPPER(TRIM(Table2[[#This Row],[Status_Clean]])),{"CONTACTED","QUALIFIED","CONVERTED"},0)),1,0)</f>
        <v>1</v>
      </c>
      <c r="O1903" cm="1">
        <f t="array" ref="O1903">_xlfn.SWITCH(UPPER(TRIM(Table2[[#This Row],[Status_Clean]])),"NEW",1,"CONTACTED",2,"QUALIFIED",3,"CONVERTED",4,"LOST",5,99)</f>
        <v>3</v>
      </c>
      <c r="P1903">
        <v>45502</v>
      </c>
      <c r="Q1903" t="s">
        <v>7632</v>
      </c>
      <c r="R1903" t="s">
        <v>7632</v>
      </c>
      <c r="S1903">
        <v>45502</v>
      </c>
      <c r="T1903" t="s">
        <v>7261</v>
      </c>
      <c r="U1903">
        <v>45502</v>
      </c>
      <c r="V1903" t="s">
        <v>7305</v>
      </c>
      <c r="W1903" t="s">
        <v>7271</v>
      </c>
      <c r="X1903" t="s">
        <v>7288</v>
      </c>
      <c r="Y1903" t="s">
        <v>7298</v>
      </c>
      <c r="Z1903" t="s">
        <v>5528</v>
      </c>
      <c r="AA1903">
        <v>40.9</v>
      </c>
      <c r="AB1903" t="str" cm="1">
        <f t="array" ref="AB1903">_xlfn.LET(_xlpm.x,IFERROR(VALUE(Table2[[#This Row],[Response_Time_Hours]]),""),IF(_xlpm.x="","CHECK",_xlfn.IFS(_xlpm.x&lt;=1,"Immediate",_xlpm.x&lt;=6,"Fast",_xlpm.x&lt;=24,"Moderate",_xlpm.x&gt;24,"Delayed")))</f>
        <v>Delayed</v>
      </c>
      <c r="AC1903">
        <v>3</v>
      </c>
      <c r="AD1903" t="str" cm="1">
        <f t="array" ref="AD1903">IF(Table2[[#This Row],[Interaction_Count_Final]]="","N/A",_xlfn.IFS(Table2[[#This Row],[Interaction_Count_Final]]&lt;=2,"Low",Table2[[#This Row],[Interaction_Count_Final]]&lt;=5,"Medium",Table2[[#This Row],[Interaction_Count_Final]]&gt;=6,"High",TRUE,"CHECK"))</f>
        <v>Medium</v>
      </c>
      <c r="AE1903" t="s">
        <v>7266</v>
      </c>
      <c r="AF1903" t="b">
        <v>1</v>
      </c>
      <c r="AG1903" t="b">
        <v>1</v>
      </c>
      <c r="AH1903">
        <v>2330</v>
      </c>
      <c r="AI1903">
        <v>45502</v>
      </c>
      <c r="AJ1903" t="b">
        <v>1</v>
      </c>
      <c r="AK1903" t="e" cm="1">
        <f t="array" ref="AK1903">_xlfn.LET(
  _xlpm.txt,TRIM(Raw_Data!F1903),
  _xlpm.norm,SUBSTITUTE(SUBSTITUTE(_xlpm.txt,"-","/"),".","/"),
  _xlpm.p,_xlfn.TEXTSPLIT(_xlpm.norm,"/"),
  _xlpm.a,VALUE(INDEX(_xlpm.p,1)),
  _xlpm.b,VALUE(INDEX(_xlpm.p,2)),
  IF(AND(_xlpm.a&lt;=12,_xlpm.b&lt;=12),"REVIEW_AMBIGUOUS","OK")
)</f>
        <v>#REF!</v>
      </c>
    </row>
    <row r="1904" spans="1:37">
      <c r="A1904" t="s">
        <v>5529</v>
      </c>
      <c r="B1904" t="s">
        <v>5529</v>
      </c>
      <c r="C1904" t="b">
        <v>0</v>
      </c>
      <c r="D1904" t="s">
        <v>7257</v>
      </c>
      <c r="E1904" t="s">
        <v>5530</v>
      </c>
      <c r="F1904" t="s">
        <v>5530</v>
      </c>
      <c r="G1904" t="s">
        <v>7303</v>
      </c>
      <c r="H1904" t="s">
        <v>7396</v>
      </c>
      <c r="I1904" t="s">
        <v>7396</v>
      </c>
      <c r="J1904" t="s">
        <v>469</v>
      </c>
      <c r="K1904" t="s">
        <v>125</v>
      </c>
      <c r="L1904" t="s">
        <v>125</v>
      </c>
      <c r="M1904">
        <f>IF(UPPER(TRIM(Table2[[#This Row],[Status_Clean]]))="CONVERTED",1,0)</f>
        <v>0</v>
      </c>
      <c r="N1904">
        <f>IF(ISNUMBER(MATCH(UPPER(TRIM(Table2[[#This Row],[Status_Clean]])),{"CONTACTED","QUALIFIED","CONVERTED"},0)),1,0)</f>
        <v>1</v>
      </c>
      <c r="O1904" cm="1">
        <f t="array" ref="O1904">_xlfn.SWITCH(UPPER(TRIM(Table2[[#This Row],[Status_Clean]])),"NEW",1,"CONTACTED",2,"QUALIFIED",3,"CONVERTED",4,"LOST",5,99)</f>
        <v>2</v>
      </c>
      <c r="P1904">
        <v>45206</v>
      </c>
      <c r="Q1904" t="s">
        <v>7909</v>
      </c>
      <c r="R1904" t="s">
        <v>7909</v>
      </c>
      <c r="S1904">
        <v>45206</v>
      </c>
      <c r="T1904" t="s">
        <v>7261</v>
      </c>
      <c r="U1904">
        <v>45206</v>
      </c>
      <c r="V1904" t="s">
        <v>7270</v>
      </c>
      <c r="W1904" t="s">
        <v>7263</v>
      </c>
      <c r="X1904" t="s">
        <v>7264</v>
      </c>
      <c r="Y1904" t="s">
        <v>7278</v>
      </c>
      <c r="Z1904">
        <v>56</v>
      </c>
      <c r="AA1904">
        <v>56</v>
      </c>
      <c r="AB1904" t="str" cm="1">
        <f t="array" ref="AB1904">_xlfn.LET(_xlpm.x,IFERROR(VALUE(Table2[[#This Row],[Response_Time_Hours]]),""),IF(_xlpm.x="","CHECK",_xlfn.IFS(_xlpm.x&lt;=1,"Immediate",_xlpm.x&lt;=6,"Fast",_xlpm.x&lt;=24,"Moderate",_xlpm.x&gt;24,"Delayed")))</f>
        <v>Delayed</v>
      </c>
      <c r="AC1904">
        <v>18</v>
      </c>
      <c r="AD1904" t="str" cm="1">
        <f t="array" ref="AD1904">IF(Table2[[#This Row],[Interaction_Count_Final]]="","N/A",_xlfn.IFS(Table2[[#This Row],[Interaction_Count_Final]]&lt;=2,"Low",Table2[[#This Row],[Interaction_Count_Final]]&lt;=5,"Medium",Table2[[#This Row],[Interaction_Count_Final]]&gt;=6,"High",TRUE,"CHECK"))</f>
        <v>High</v>
      </c>
      <c r="AE1904" t="s">
        <v>7266</v>
      </c>
      <c r="AF1904" t="b">
        <v>1</v>
      </c>
      <c r="AG1904" t="b">
        <v>1</v>
      </c>
      <c r="AH1904">
        <v>2332</v>
      </c>
      <c r="AI1904">
        <v>45206</v>
      </c>
      <c r="AJ1904" t="b">
        <v>1</v>
      </c>
      <c r="AK1904" t="e" cm="1">
        <f t="array" ref="AK1904">_xlfn.LET(
  _xlpm.txt,TRIM(Raw_Data!F1904),
  _xlpm.norm,SUBSTITUTE(SUBSTITUTE(_xlpm.txt,"-","/"),".","/"),
  _xlpm.p,_xlfn.TEXTSPLIT(_xlpm.norm,"/"),
  _xlpm.a,VALUE(INDEX(_xlpm.p,1)),
  _xlpm.b,VALUE(INDEX(_xlpm.p,2)),
  IF(AND(_xlpm.a&lt;=12,_xlpm.b&lt;=12),"REVIEW_AMBIGUOUS","OK")
)</f>
        <v>#REF!</v>
      </c>
    </row>
    <row r="1905" spans="1:37">
      <c r="A1905" t="s">
        <v>5531</v>
      </c>
      <c r="B1905" t="s">
        <v>5531</v>
      </c>
      <c r="C1905" t="b">
        <v>0</v>
      </c>
      <c r="D1905" t="s">
        <v>7257</v>
      </c>
      <c r="E1905" t="s">
        <v>5532</v>
      </c>
      <c r="F1905" t="s">
        <v>5532</v>
      </c>
      <c r="G1905" t="s">
        <v>7280</v>
      </c>
      <c r="H1905" t="s">
        <v>1035</v>
      </c>
      <c r="I1905" t="s">
        <v>1035</v>
      </c>
      <c r="J1905" t="s">
        <v>311</v>
      </c>
      <c r="K1905" t="s">
        <v>71</v>
      </c>
      <c r="L1905" t="s">
        <v>71</v>
      </c>
      <c r="M1905">
        <f>IF(UPPER(TRIM(Table2[[#This Row],[Status_Clean]]))="CONVERTED",1,0)</f>
        <v>0</v>
      </c>
      <c r="N1905">
        <f>IF(ISNUMBER(MATCH(UPPER(TRIM(Table2[[#This Row],[Status_Clean]])),{"CONTACTED","QUALIFIED","CONVERTED"},0)),1,0)</f>
        <v>1</v>
      </c>
      <c r="O1905" cm="1">
        <f t="array" ref="O1905">_xlfn.SWITCH(UPPER(TRIM(Table2[[#This Row],[Status_Clean]])),"NEW",1,"CONTACTED",2,"QUALIFIED",3,"CONVERTED",4,"LOST",5,99)</f>
        <v>3</v>
      </c>
      <c r="P1905">
        <v>45476</v>
      </c>
      <c r="Q1905" t="s">
        <v>8002</v>
      </c>
      <c r="R1905" t="s">
        <v>8002</v>
      </c>
      <c r="S1905">
        <v>45476</v>
      </c>
      <c r="T1905" t="s">
        <v>7261</v>
      </c>
      <c r="U1905">
        <v>45476</v>
      </c>
      <c r="V1905" t="s">
        <v>7305</v>
      </c>
      <c r="W1905" t="s">
        <v>7271</v>
      </c>
      <c r="X1905" t="s">
        <v>7288</v>
      </c>
      <c r="Y1905" t="s">
        <v>7272</v>
      </c>
      <c r="Z1905">
        <v>66.599999999999994</v>
      </c>
      <c r="AA1905">
        <v>66.599999999999994</v>
      </c>
      <c r="AB1905" t="str" cm="1">
        <f t="array" ref="AB1905">_xlfn.LET(_xlpm.x,IFERROR(VALUE(Table2[[#This Row],[Response_Time_Hours]]),""),IF(_xlpm.x="","CHECK",_xlfn.IFS(_xlpm.x&lt;=1,"Immediate",_xlpm.x&lt;=6,"Fast",_xlpm.x&lt;=24,"Moderate",_xlpm.x&gt;24,"Delayed")))</f>
        <v>Delayed</v>
      </c>
      <c r="AC1905">
        <v>32</v>
      </c>
      <c r="AD1905" t="str" cm="1">
        <f t="array" ref="AD1905">IF(Table2[[#This Row],[Interaction_Count_Final]]="","N/A",_xlfn.IFS(Table2[[#This Row],[Interaction_Count_Final]]&lt;=2,"Low",Table2[[#This Row],[Interaction_Count_Final]]&lt;=5,"Medium",Table2[[#This Row],[Interaction_Count_Final]]&gt;=6,"High",TRUE,"CHECK"))</f>
        <v>High</v>
      </c>
      <c r="AE1905" t="s">
        <v>7273</v>
      </c>
      <c r="AF1905" t="b">
        <v>1</v>
      </c>
      <c r="AG1905" t="b">
        <v>1</v>
      </c>
      <c r="AH1905">
        <v>2333</v>
      </c>
      <c r="AI1905">
        <v>45476</v>
      </c>
      <c r="AJ1905" t="b">
        <v>1</v>
      </c>
      <c r="AK1905" t="e" cm="1">
        <f t="array" ref="AK1905">_xlfn.LET(
  _xlpm.txt,TRIM(Raw_Data!F1905),
  _xlpm.norm,SUBSTITUTE(SUBSTITUTE(_xlpm.txt,"-","/"),".","/"),
  _xlpm.p,_xlfn.TEXTSPLIT(_xlpm.norm,"/"),
  _xlpm.a,VALUE(INDEX(_xlpm.p,1)),
  _xlpm.b,VALUE(INDEX(_xlpm.p,2)),
  IF(AND(_xlpm.a&lt;=12,_xlpm.b&lt;=12),"REVIEW_AMBIGUOUS","OK")
)</f>
        <v>#REF!</v>
      </c>
    </row>
    <row r="1906" spans="1:37">
      <c r="A1906" t="s">
        <v>5533</v>
      </c>
      <c r="B1906" t="s">
        <v>5533</v>
      </c>
      <c r="C1906" t="b">
        <v>0</v>
      </c>
      <c r="D1906" t="s">
        <v>7257</v>
      </c>
      <c r="E1906" t="s">
        <v>5534</v>
      </c>
      <c r="F1906" t="s">
        <v>5534</v>
      </c>
      <c r="G1906" t="s">
        <v>7274</v>
      </c>
      <c r="H1906" t="s">
        <v>600</v>
      </c>
      <c r="I1906" t="s">
        <v>600</v>
      </c>
      <c r="J1906" t="s">
        <v>254</v>
      </c>
      <c r="K1906" t="s">
        <v>71</v>
      </c>
      <c r="L1906" t="s">
        <v>71</v>
      </c>
      <c r="M1906">
        <f>IF(UPPER(TRIM(Table2[[#This Row],[Status_Clean]]))="CONVERTED",1,0)</f>
        <v>0</v>
      </c>
      <c r="N1906">
        <f>IF(ISNUMBER(MATCH(UPPER(TRIM(Table2[[#This Row],[Status_Clean]])),{"CONTACTED","QUALIFIED","CONVERTED"},0)),1,0)</f>
        <v>1</v>
      </c>
      <c r="O1906" cm="1">
        <f t="array" ref="O1906">_xlfn.SWITCH(UPPER(TRIM(Table2[[#This Row],[Status_Clean]])),"NEW",1,"CONTACTED",2,"QUALIFIED",3,"CONVERTED",4,"LOST",5,99)</f>
        <v>3</v>
      </c>
      <c r="P1906" t="s">
        <v>3408</v>
      </c>
      <c r="Q1906" t="s">
        <v>8182</v>
      </c>
      <c r="R1906" t="s">
        <v>8182</v>
      </c>
      <c r="S1906">
        <v>45401</v>
      </c>
      <c r="T1906" t="s">
        <v>7261</v>
      </c>
      <c r="U1906">
        <v>45401</v>
      </c>
      <c r="V1906" t="s">
        <v>7297</v>
      </c>
      <c r="W1906" t="s">
        <v>7271</v>
      </c>
      <c r="X1906" t="s">
        <v>7277</v>
      </c>
      <c r="Y1906" t="s">
        <v>7312</v>
      </c>
      <c r="Z1906" t="s">
        <v>5535</v>
      </c>
      <c r="AA1906">
        <v>18.7</v>
      </c>
      <c r="AB1906" t="str" cm="1">
        <f t="array" ref="AB1906">_xlfn.LET(_xlpm.x,IFERROR(VALUE(Table2[[#This Row],[Response_Time_Hours]]),""),IF(_xlpm.x="","CHECK",_xlfn.IFS(_xlpm.x&lt;=1,"Immediate",_xlpm.x&lt;=6,"Fast",_xlpm.x&lt;=24,"Moderate",_xlpm.x&gt;24,"Delayed")))</f>
        <v>Moderate</v>
      </c>
      <c r="AC1906">
        <v>38</v>
      </c>
      <c r="AD1906" t="str" cm="1">
        <f t="array" ref="AD1906">IF(Table2[[#This Row],[Interaction_Count_Final]]="","N/A",_xlfn.IFS(Table2[[#This Row],[Interaction_Count_Final]]&lt;=2,"Low",Table2[[#This Row],[Interaction_Count_Final]]&lt;=5,"Medium",Table2[[#This Row],[Interaction_Count_Final]]&gt;=6,"High",TRUE,"CHECK"))</f>
        <v>High</v>
      </c>
      <c r="AE1906" t="s">
        <v>7273</v>
      </c>
      <c r="AF1906" t="b">
        <v>1</v>
      </c>
      <c r="AG1906" t="b">
        <v>1</v>
      </c>
      <c r="AH1906">
        <v>2334</v>
      </c>
      <c r="AI1906">
        <v>45401</v>
      </c>
      <c r="AJ1906" t="b">
        <v>1</v>
      </c>
      <c r="AK1906" t="str" cm="1">
        <f t="array" ref="AK1906">_xlfn.LET(
  _xlpm.txt,TRIM(Raw_Data!F1906),
  _xlpm.norm,SUBSTITUTE(SUBSTITUTE(_xlpm.txt,"-","/"),".","/"),
  _xlpm.p,_xlfn.TEXTSPLIT(_xlpm.norm,"/"),
  _xlpm.a,VALUE(INDEX(_xlpm.p,1)),
  _xlpm.b,VALUE(INDEX(_xlpm.p,2)),
  IF(AND(_xlpm.a&lt;=12,_xlpm.b&lt;=12),"REVIEW_AMBIGUOUS","OK")
)</f>
        <v>OK</v>
      </c>
    </row>
    <row r="1907" spans="1:37">
      <c r="A1907" t="s">
        <v>5536</v>
      </c>
      <c r="B1907" t="s">
        <v>5536</v>
      </c>
      <c r="C1907" t="b">
        <v>0</v>
      </c>
      <c r="D1907" t="s">
        <v>7257</v>
      </c>
      <c r="E1907" t="s">
        <v>5537</v>
      </c>
      <c r="F1907" t="s">
        <v>5537</v>
      </c>
      <c r="G1907" t="s">
        <v>7303</v>
      </c>
      <c r="H1907" t="s">
        <v>7535</v>
      </c>
      <c r="I1907" t="s">
        <v>7535</v>
      </c>
      <c r="J1907" t="s">
        <v>101</v>
      </c>
      <c r="K1907" t="s">
        <v>193</v>
      </c>
      <c r="L1907" t="s">
        <v>193</v>
      </c>
      <c r="M1907">
        <f>IF(UPPER(TRIM(Table2[[#This Row],[Status_Clean]]))="CONVERTED",1,0)</f>
        <v>0</v>
      </c>
      <c r="N1907">
        <f>IF(ISNUMBER(MATCH(UPPER(TRIM(Table2[[#This Row],[Status_Clean]])),{"CONTACTED","QUALIFIED","CONVERTED"},0)),1,0)</f>
        <v>0</v>
      </c>
      <c r="O1907" cm="1">
        <f t="array" ref="O1907">_xlfn.SWITCH(UPPER(TRIM(Table2[[#This Row],[Status_Clean]])),"NEW",1,"CONTACTED",2,"QUALIFIED",3,"CONVERTED",4,"LOST",5,99)</f>
        <v>1</v>
      </c>
      <c r="P1907">
        <v>45413</v>
      </c>
      <c r="Q1907" t="s">
        <v>7852</v>
      </c>
      <c r="R1907" t="s">
        <v>7852</v>
      </c>
      <c r="S1907">
        <v>45413</v>
      </c>
      <c r="T1907" t="s">
        <v>7261</v>
      </c>
      <c r="U1907">
        <v>45413</v>
      </c>
      <c r="V1907" t="s">
        <v>7314</v>
      </c>
      <c r="W1907" t="s">
        <v>7271</v>
      </c>
      <c r="X1907" t="s">
        <v>7277</v>
      </c>
      <c r="Y1907" t="s">
        <v>7272</v>
      </c>
      <c r="Z1907" t="s">
        <v>5538</v>
      </c>
      <c r="AA1907">
        <v>26.1</v>
      </c>
      <c r="AB1907" t="str" cm="1">
        <f t="array" ref="AB1907">_xlfn.LET(_xlpm.x,IFERROR(VALUE(Table2[[#This Row],[Response_Time_Hours]]),""),IF(_xlpm.x="","CHECK",_xlfn.IFS(_xlpm.x&lt;=1,"Immediate",_xlpm.x&lt;=6,"Fast",_xlpm.x&lt;=24,"Moderate",_xlpm.x&gt;24,"Delayed")))</f>
        <v>Delayed</v>
      </c>
      <c r="AC1907">
        <v>31</v>
      </c>
      <c r="AD1907" t="str" cm="1">
        <f t="array" ref="AD1907">IF(Table2[[#This Row],[Interaction_Count_Final]]="","N/A",_xlfn.IFS(Table2[[#This Row],[Interaction_Count_Final]]&lt;=2,"Low",Table2[[#This Row],[Interaction_Count_Final]]&lt;=5,"Medium",Table2[[#This Row],[Interaction_Count_Final]]&gt;=6,"High",TRUE,"CHECK"))</f>
        <v>High</v>
      </c>
      <c r="AE1907" t="s">
        <v>7289</v>
      </c>
      <c r="AF1907" t="b">
        <v>1</v>
      </c>
      <c r="AG1907" t="b">
        <v>1</v>
      </c>
      <c r="AH1907">
        <v>2335</v>
      </c>
      <c r="AI1907">
        <v>45413</v>
      </c>
      <c r="AJ1907" t="b">
        <v>1</v>
      </c>
      <c r="AK1907" t="e" cm="1">
        <f t="array" ref="AK1907">_xlfn.LET(
  _xlpm.txt,TRIM(Raw_Data!F1907),
  _xlpm.norm,SUBSTITUTE(SUBSTITUTE(_xlpm.txt,"-","/"),".","/"),
  _xlpm.p,_xlfn.TEXTSPLIT(_xlpm.norm,"/"),
  _xlpm.a,VALUE(INDEX(_xlpm.p,1)),
  _xlpm.b,VALUE(INDEX(_xlpm.p,2)),
  IF(AND(_xlpm.a&lt;=12,_xlpm.b&lt;=12),"REVIEW_AMBIGUOUS","OK")
)</f>
        <v>#REF!</v>
      </c>
    </row>
    <row r="1908" spans="1:37">
      <c r="A1908" t="s">
        <v>5539</v>
      </c>
      <c r="B1908" t="s">
        <v>5539</v>
      </c>
      <c r="C1908" t="b">
        <v>0</v>
      </c>
      <c r="D1908" t="s">
        <v>7257</v>
      </c>
      <c r="E1908" t="s">
        <v>5540</v>
      </c>
      <c r="F1908" t="s">
        <v>5540</v>
      </c>
      <c r="G1908" t="s">
        <v>7258</v>
      </c>
      <c r="H1908" t="s">
        <v>792</v>
      </c>
      <c r="I1908" t="s">
        <v>792</v>
      </c>
      <c r="J1908" t="s">
        <v>792</v>
      </c>
      <c r="K1908" t="s">
        <v>173</v>
      </c>
      <c r="L1908" t="s">
        <v>173</v>
      </c>
      <c r="M1908">
        <f>IF(UPPER(TRIM(Table2[[#This Row],[Status_Clean]]))="CONVERTED",1,0)</f>
        <v>0</v>
      </c>
      <c r="N1908">
        <f>IF(ISNUMBER(MATCH(UPPER(TRIM(Table2[[#This Row],[Status_Clean]])),{"CONTACTED","QUALIFIED","CONVERTED"},0)),1,0)</f>
        <v>0</v>
      </c>
      <c r="O1908" cm="1">
        <f t="array" ref="O1908">_xlfn.SWITCH(UPPER(TRIM(Table2[[#This Row],[Status_Clean]])),"NEW",1,"CONTACTED",2,"QUALIFIED",3,"CONVERTED",4,"LOST",5,99)</f>
        <v>5</v>
      </c>
      <c r="P1908">
        <v>45426</v>
      </c>
      <c r="Q1908" t="s">
        <v>8578</v>
      </c>
      <c r="R1908" t="s">
        <v>8578</v>
      </c>
      <c r="S1908">
        <v>45426</v>
      </c>
      <c r="T1908" t="s">
        <v>7261</v>
      </c>
      <c r="U1908">
        <v>45426</v>
      </c>
      <c r="V1908" t="s">
        <v>7314</v>
      </c>
      <c r="W1908" t="s">
        <v>7271</v>
      </c>
      <c r="X1908" t="s">
        <v>7277</v>
      </c>
      <c r="Y1908" t="s">
        <v>7265</v>
      </c>
      <c r="Z1908" t="s">
        <v>2161</v>
      </c>
      <c r="AA1908">
        <v>47.2</v>
      </c>
      <c r="AB1908" t="str" cm="1">
        <f t="array" ref="AB1908">_xlfn.LET(_xlpm.x,IFERROR(VALUE(Table2[[#This Row],[Response_Time_Hours]]),""),IF(_xlpm.x="","CHECK",_xlfn.IFS(_xlpm.x&lt;=1,"Immediate",_xlpm.x&lt;=6,"Fast",_xlpm.x&lt;=24,"Moderate",_xlpm.x&gt;24,"Delayed")))</f>
        <v>Delayed</v>
      </c>
      <c r="AC1908">
        <v>17</v>
      </c>
      <c r="AD1908" t="str" cm="1">
        <f t="array" ref="AD1908">IF(Table2[[#This Row],[Interaction_Count_Final]]="","N/A",_xlfn.IFS(Table2[[#This Row],[Interaction_Count_Final]]&lt;=2,"Low",Table2[[#This Row],[Interaction_Count_Final]]&lt;=5,"Medium",Table2[[#This Row],[Interaction_Count_Final]]&gt;=6,"High",TRUE,"CHECK"))</f>
        <v>High</v>
      </c>
      <c r="AE1908" t="s">
        <v>7273</v>
      </c>
      <c r="AF1908" t="b">
        <v>1</v>
      </c>
      <c r="AG1908" t="b">
        <v>1</v>
      </c>
      <c r="AH1908">
        <v>2336</v>
      </c>
      <c r="AI1908">
        <v>45426</v>
      </c>
      <c r="AJ1908" t="b">
        <v>1</v>
      </c>
      <c r="AK1908" t="e" cm="1">
        <f t="array" ref="AK1908">_xlfn.LET(
  _xlpm.txt,TRIM(Raw_Data!F1908),
  _xlpm.norm,SUBSTITUTE(SUBSTITUTE(_xlpm.txt,"-","/"),".","/"),
  _xlpm.p,_xlfn.TEXTSPLIT(_xlpm.norm,"/"),
  _xlpm.a,VALUE(INDEX(_xlpm.p,1)),
  _xlpm.b,VALUE(INDEX(_xlpm.p,2)),
  IF(AND(_xlpm.a&lt;=12,_xlpm.b&lt;=12),"REVIEW_AMBIGUOUS","OK")
)</f>
        <v>#REF!</v>
      </c>
    </row>
    <row r="1909" spans="1:37">
      <c r="A1909" t="s">
        <v>5542</v>
      </c>
      <c r="B1909" t="s">
        <v>5542</v>
      </c>
      <c r="C1909" t="b">
        <v>0</v>
      </c>
      <c r="D1909" t="s">
        <v>7257</v>
      </c>
      <c r="E1909" t="s">
        <v>5543</v>
      </c>
      <c r="F1909" t="s">
        <v>5543</v>
      </c>
      <c r="G1909" t="s">
        <v>7280</v>
      </c>
      <c r="H1909" t="s">
        <v>311</v>
      </c>
      <c r="I1909" t="s">
        <v>311</v>
      </c>
      <c r="J1909" t="s">
        <v>311</v>
      </c>
      <c r="K1909" t="s">
        <v>173</v>
      </c>
      <c r="L1909" t="s">
        <v>173</v>
      </c>
      <c r="M1909">
        <f>IF(UPPER(TRIM(Table2[[#This Row],[Status_Clean]]))="CONVERTED",1,0)</f>
        <v>0</v>
      </c>
      <c r="N1909">
        <f>IF(ISNUMBER(MATCH(UPPER(TRIM(Table2[[#This Row],[Status_Clean]])),{"CONTACTED","QUALIFIED","CONVERTED"},0)),1,0)</f>
        <v>0</v>
      </c>
      <c r="O1909" cm="1">
        <f t="array" ref="O1909">_xlfn.SWITCH(UPPER(TRIM(Table2[[#This Row],[Status_Clean]])),"NEW",1,"CONTACTED",2,"QUALIFIED",3,"CONVERTED",4,"LOST",5,99)</f>
        <v>5</v>
      </c>
      <c r="P1909">
        <v>45263</v>
      </c>
      <c r="Q1909" t="s">
        <v>8062</v>
      </c>
      <c r="R1909" t="s">
        <v>8062</v>
      </c>
      <c r="S1909">
        <v>45263</v>
      </c>
      <c r="T1909" t="s">
        <v>7261</v>
      </c>
      <c r="U1909">
        <v>45263</v>
      </c>
      <c r="V1909" t="s">
        <v>7262</v>
      </c>
      <c r="W1909" t="s">
        <v>7263</v>
      </c>
      <c r="X1909" t="s">
        <v>7264</v>
      </c>
      <c r="Y1909" t="s">
        <v>7293</v>
      </c>
      <c r="Z1909">
        <v>46.7</v>
      </c>
      <c r="AA1909">
        <v>46.7</v>
      </c>
      <c r="AB1909" t="str" cm="1">
        <f t="array" ref="AB1909">_xlfn.LET(_xlpm.x,IFERROR(VALUE(Table2[[#This Row],[Response_Time_Hours]]),""),IF(_xlpm.x="","CHECK",_xlfn.IFS(_xlpm.x&lt;=1,"Immediate",_xlpm.x&lt;=6,"Fast",_xlpm.x&lt;=24,"Moderate",_xlpm.x&gt;24,"Delayed")))</f>
        <v>Delayed</v>
      </c>
      <c r="AC1909">
        <v>1</v>
      </c>
      <c r="AD1909" t="str" cm="1">
        <f t="array" ref="AD1909">IF(Table2[[#This Row],[Interaction_Count_Final]]="","N/A",_xlfn.IFS(Table2[[#This Row],[Interaction_Count_Final]]&lt;=2,"Low",Table2[[#This Row],[Interaction_Count_Final]]&lt;=5,"Medium",Table2[[#This Row],[Interaction_Count_Final]]&gt;=6,"High",TRUE,"CHECK"))</f>
        <v>Low</v>
      </c>
      <c r="AE1909" t="s">
        <v>7266</v>
      </c>
      <c r="AF1909" t="b">
        <v>1</v>
      </c>
      <c r="AG1909" t="b">
        <v>1</v>
      </c>
      <c r="AH1909">
        <v>2337</v>
      </c>
      <c r="AI1909">
        <v>45263</v>
      </c>
      <c r="AJ1909" t="b">
        <v>1</v>
      </c>
      <c r="AK1909" t="e" cm="1">
        <f t="array" ref="AK1909">_xlfn.LET(
  _xlpm.txt,TRIM(Raw_Data!F1909),
  _xlpm.norm,SUBSTITUTE(SUBSTITUTE(_xlpm.txt,"-","/"),".","/"),
  _xlpm.p,_xlfn.TEXTSPLIT(_xlpm.norm,"/"),
  _xlpm.a,VALUE(INDEX(_xlpm.p,1)),
  _xlpm.b,VALUE(INDEX(_xlpm.p,2)),
  IF(AND(_xlpm.a&lt;=12,_xlpm.b&lt;=12),"REVIEW_AMBIGUOUS","OK")
)</f>
        <v>#REF!</v>
      </c>
    </row>
    <row r="1910" spans="1:37">
      <c r="A1910" t="s">
        <v>5544</v>
      </c>
      <c r="B1910" t="s">
        <v>5544</v>
      </c>
      <c r="C1910" t="b">
        <v>0</v>
      </c>
      <c r="D1910" t="s">
        <v>7257</v>
      </c>
      <c r="E1910" t="s">
        <v>8579</v>
      </c>
      <c r="F1910" t="s">
        <v>8579</v>
      </c>
      <c r="G1910" t="s">
        <v>7258</v>
      </c>
      <c r="H1910" t="s">
        <v>311</v>
      </c>
      <c r="I1910" t="s">
        <v>311</v>
      </c>
      <c r="J1910" t="s">
        <v>311</v>
      </c>
      <c r="K1910" t="s">
        <v>250</v>
      </c>
      <c r="L1910" t="s">
        <v>250</v>
      </c>
      <c r="M1910">
        <f>IF(UPPER(TRIM(Table2[[#This Row],[Status_Clean]]))="CONVERTED",1,0)</f>
        <v>1</v>
      </c>
      <c r="N1910">
        <f>IF(ISNUMBER(MATCH(UPPER(TRIM(Table2[[#This Row],[Status_Clean]])),{"CONTACTED","QUALIFIED","CONVERTED"},0)),1,0)</f>
        <v>1</v>
      </c>
      <c r="O1910" cm="1">
        <f t="array" ref="O1910">_xlfn.SWITCH(UPPER(TRIM(Table2[[#This Row],[Status_Clean]])),"NEW",1,"CONTACTED",2,"QUALIFIED",3,"CONVERTED",4,"LOST",5,99)</f>
        <v>4</v>
      </c>
      <c r="P1910" t="s">
        <v>5546</v>
      </c>
      <c r="Q1910" t="s">
        <v>8417</v>
      </c>
      <c r="R1910" t="s">
        <v>8417</v>
      </c>
      <c r="S1910">
        <v>45078</v>
      </c>
      <c r="T1910" t="s">
        <v>7261</v>
      </c>
      <c r="U1910">
        <v>45078</v>
      </c>
      <c r="V1910" t="s">
        <v>7276</v>
      </c>
      <c r="W1910" t="s">
        <v>7263</v>
      </c>
      <c r="X1910" t="s">
        <v>7277</v>
      </c>
      <c r="Y1910" t="s">
        <v>7285</v>
      </c>
      <c r="Z1910" t="s">
        <v>1793</v>
      </c>
      <c r="AA1910">
        <v>21.8</v>
      </c>
      <c r="AB1910" t="str" cm="1">
        <f t="array" ref="AB1910">_xlfn.LET(_xlpm.x,IFERROR(VALUE(Table2[[#This Row],[Response_Time_Hours]]),""),IF(_xlpm.x="","CHECK",_xlfn.IFS(_xlpm.x&lt;=1,"Immediate",_xlpm.x&lt;=6,"Fast",_xlpm.x&lt;=24,"Moderate",_xlpm.x&gt;24,"Delayed")))</f>
        <v>Moderate</v>
      </c>
      <c r="AC1910">
        <v>36</v>
      </c>
      <c r="AD1910" t="str" cm="1">
        <f t="array" ref="AD1910">IF(Table2[[#This Row],[Interaction_Count_Final]]="","N/A",_xlfn.IFS(Table2[[#This Row],[Interaction_Count_Final]]&lt;=2,"Low",Table2[[#This Row],[Interaction_Count_Final]]&lt;=5,"Medium",Table2[[#This Row],[Interaction_Count_Final]]&gt;=6,"High",TRUE,"CHECK"))</f>
        <v>High</v>
      </c>
      <c r="AE1910" t="s">
        <v>7266</v>
      </c>
      <c r="AF1910" t="b">
        <v>1</v>
      </c>
      <c r="AG1910" t="b">
        <v>1</v>
      </c>
      <c r="AH1910">
        <v>2338</v>
      </c>
      <c r="AI1910">
        <v>45078</v>
      </c>
      <c r="AJ1910" t="b">
        <v>1</v>
      </c>
      <c r="AK1910" t="str" cm="1">
        <f t="array" ref="AK1910">_xlfn.LET(
  _xlpm.txt,TRIM(Raw_Data!F1910),
  _xlpm.norm,SUBSTITUTE(SUBSTITUTE(_xlpm.txt,"-","/"),".","/"),
  _xlpm.p,_xlfn.TEXTSPLIT(_xlpm.norm,"/"),
  _xlpm.a,VALUE(INDEX(_xlpm.p,1)),
  _xlpm.b,VALUE(INDEX(_xlpm.p,2)),
  IF(AND(_xlpm.a&lt;=12,_xlpm.b&lt;=12),"REVIEW_AMBIGUOUS","OK")
)</f>
        <v>REVIEW_AMBIGUOUS</v>
      </c>
    </row>
    <row r="1911" spans="1:37">
      <c r="A1911" t="s">
        <v>5547</v>
      </c>
      <c r="B1911" t="s">
        <v>5547</v>
      </c>
      <c r="C1911" t="b">
        <v>0</v>
      </c>
      <c r="D1911" t="s">
        <v>7257</v>
      </c>
      <c r="E1911" t="s">
        <v>5548</v>
      </c>
      <c r="F1911" t="s">
        <v>5548</v>
      </c>
      <c r="G1911" t="s">
        <v>7303</v>
      </c>
      <c r="H1911" t="s">
        <v>235</v>
      </c>
      <c r="I1911" t="s">
        <v>235</v>
      </c>
      <c r="J1911" t="s">
        <v>123</v>
      </c>
      <c r="K1911" t="s">
        <v>250</v>
      </c>
      <c r="L1911" t="s">
        <v>250</v>
      </c>
      <c r="M1911">
        <f>IF(UPPER(TRIM(Table2[[#This Row],[Status_Clean]]))="CONVERTED",1,0)</f>
        <v>1</v>
      </c>
      <c r="N1911">
        <f>IF(ISNUMBER(MATCH(UPPER(TRIM(Table2[[#This Row],[Status_Clean]])),{"CONTACTED","QUALIFIED","CONVERTED"},0)),1,0)</f>
        <v>1</v>
      </c>
      <c r="O1911" cm="1">
        <f t="array" ref="O1911">_xlfn.SWITCH(UPPER(TRIM(Table2[[#This Row],[Status_Clean]])),"NEW",1,"CONTACTED",2,"QUALIFIED",3,"CONVERTED",4,"LOST",5,99)</f>
        <v>4</v>
      </c>
      <c r="P1911" t="s">
        <v>4763</v>
      </c>
      <c r="Q1911" t="s">
        <v>8443</v>
      </c>
      <c r="R1911" t="s">
        <v>8443</v>
      </c>
      <c r="S1911">
        <v>45586</v>
      </c>
      <c r="T1911" t="s">
        <v>7261</v>
      </c>
      <c r="U1911">
        <v>45586</v>
      </c>
      <c r="V1911" t="s">
        <v>7270</v>
      </c>
      <c r="W1911" t="s">
        <v>7271</v>
      </c>
      <c r="X1911" t="s">
        <v>7264</v>
      </c>
      <c r="Y1911" t="s">
        <v>7298</v>
      </c>
      <c r="Z1911" t="s">
        <v>5549</v>
      </c>
      <c r="AA1911">
        <v>35.799999999999997</v>
      </c>
      <c r="AB1911" t="str" cm="1">
        <f t="array" ref="AB1911">_xlfn.LET(_xlpm.x,IFERROR(VALUE(Table2[[#This Row],[Response_Time_Hours]]),""),IF(_xlpm.x="","CHECK",_xlfn.IFS(_xlpm.x&lt;=1,"Immediate",_xlpm.x&lt;=6,"Fast",_xlpm.x&lt;=24,"Moderate",_xlpm.x&gt;24,"Delayed")))</f>
        <v>Delayed</v>
      </c>
      <c r="AC1911">
        <v>2</v>
      </c>
      <c r="AD1911" t="str" cm="1">
        <f t="array" ref="AD1911">IF(Table2[[#This Row],[Interaction_Count_Final]]="","N/A",_xlfn.IFS(Table2[[#This Row],[Interaction_Count_Final]]&lt;=2,"Low",Table2[[#This Row],[Interaction_Count_Final]]&lt;=5,"Medium",Table2[[#This Row],[Interaction_Count_Final]]&gt;=6,"High",TRUE,"CHECK"))</f>
        <v>Low</v>
      </c>
      <c r="AE1911" t="s">
        <v>7266</v>
      </c>
      <c r="AF1911" t="b">
        <v>1</v>
      </c>
      <c r="AG1911" t="b">
        <v>1</v>
      </c>
      <c r="AH1911">
        <v>2339</v>
      </c>
      <c r="AI1911">
        <v>45586</v>
      </c>
      <c r="AJ1911" t="b">
        <v>1</v>
      </c>
      <c r="AK1911" t="e" cm="1">
        <f t="array" ref="AK1911">_xlfn.LET(
  _xlpm.txt,TRIM(Raw_Data!F1911),
  _xlpm.norm,SUBSTITUTE(SUBSTITUTE(_xlpm.txt,"-","/"),".","/"),
  _xlpm.p,_xlfn.TEXTSPLIT(_xlpm.norm,"/"),
  _xlpm.a,VALUE(INDEX(_xlpm.p,1)),
  _xlpm.b,VALUE(INDEX(_xlpm.p,2)),
  IF(AND(_xlpm.a&lt;=12,_xlpm.b&lt;=12),"REVIEW_AMBIGUOUS","OK")
)</f>
        <v>#REF!</v>
      </c>
    </row>
    <row r="1912" spans="1:37">
      <c r="A1912" t="s">
        <v>5550</v>
      </c>
      <c r="B1912" t="s">
        <v>5550</v>
      </c>
      <c r="C1912" t="b">
        <v>1</v>
      </c>
      <c r="D1912" t="s">
        <v>7257</v>
      </c>
      <c r="E1912" t="s">
        <v>5551</v>
      </c>
      <c r="F1912" t="s">
        <v>5551</v>
      </c>
      <c r="G1912" t="s">
        <v>7268</v>
      </c>
      <c r="H1912" t="s">
        <v>101</v>
      </c>
      <c r="I1912" t="s">
        <v>101</v>
      </c>
      <c r="J1912" t="s">
        <v>101</v>
      </c>
      <c r="K1912" t="s">
        <v>193</v>
      </c>
      <c r="L1912" t="s">
        <v>193</v>
      </c>
      <c r="M1912">
        <f>IF(UPPER(TRIM(Table2[[#This Row],[Status_Clean]]))="CONVERTED",1,0)</f>
        <v>0</v>
      </c>
      <c r="N1912">
        <f>IF(ISNUMBER(MATCH(UPPER(TRIM(Table2[[#This Row],[Status_Clean]])),{"CONTACTED","QUALIFIED","CONVERTED"},0)),1,0)</f>
        <v>0</v>
      </c>
      <c r="O1912" cm="1">
        <f t="array" ref="O1912">_xlfn.SWITCH(UPPER(TRIM(Table2[[#This Row],[Status_Clean]])),"NEW",1,"CONTACTED",2,"QUALIFIED",3,"CONVERTED",4,"LOST",5,99)</f>
        <v>1</v>
      </c>
      <c r="P1912">
        <v>45116</v>
      </c>
      <c r="Q1912" t="s">
        <v>7661</v>
      </c>
      <c r="R1912" t="s">
        <v>7661</v>
      </c>
      <c r="S1912">
        <v>45116</v>
      </c>
      <c r="T1912" t="s">
        <v>7261</v>
      </c>
      <c r="U1912">
        <v>45116</v>
      </c>
      <c r="V1912" t="s">
        <v>7305</v>
      </c>
      <c r="W1912" t="s">
        <v>7263</v>
      </c>
      <c r="X1912" t="s">
        <v>7288</v>
      </c>
      <c r="Y1912" t="s">
        <v>7293</v>
      </c>
      <c r="Z1912">
        <v>48.5</v>
      </c>
      <c r="AA1912">
        <v>48.5</v>
      </c>
      <c r="AB1912" t="str" cm="1">
        <f t="array" ref="AB1912">_xlfn.LET(_xlpm.x,IFERROR(VALUE(Table2[[#This Row],[Response_Time_Hours]]),""),IF(_xlpm.x="","CHECK",_xlfn.IFS(_xlpm.x&lt;=1,"Immediate",_xlpm.x&lt;=6,"Fast",_xlpm.x&lt;=24,"Moderate",_xlpm.x&gt;24,"Delayed")))</f>
        <v>Delayed</v>
      </c>
      <c r="AC1912">
        <v>16</v>
      </c>
      <c r="AD1912" t="str" cm="1">
        <f t="array" ref="AD1912">IF(Table2[[#This Row],[Interaction_Count_Final]]="","N/A",_xlfn.IFS(Table2[[#This Row],[Interaction_Count_Final]]&lt;=2,"Low",Table2[[#This Row],[Interaction_Count_Final]]&lt;=5,"Medium",Table2[[#This Row],[Interaction_Count_Final]]&gt;=6,"High",TRUE,"CHECK"))</f>
        <v>High</v>
      </c>
      <c r="AE1912" t="s">
        <v>7266</v>
      </c>
      <c r="AF1912" t="b">
        <v>1</v>
      </c>
      <c r="AG1912" t="b">
        <v>1</v>
      </c>
      <c r="AH1912">
        <v>2340</v>
      </c>
      <c r="AI1912">
        <v>45116</v>
      </c>
      <c r="AJ1912" t="b">
        <v>1</v>
      </c>
      <c r="AK1912" t="e" cm="1">
        <f t="array" ref="AK1912">_xlfn.LET(
  _xlpm.txt,TRIM(Raw_Data!F1912),
  _xlpm.norm,SUBSTITUTE(SUBSTITUTE(_xlpm.txt,"-","/"),".","/"),
  _xlpm.p,_xlfn.TEXTSPLIT(_xlpm.norm,"/"),
  _xlpm.a,VALUE(INDEX(_xlpm.p,1)),
  _xlpm.b,VALUE(INDEX(_xlpm.p,2)),
  IF(AND(_xlpm.a&lt;=12,_xlpm.b&lt;=12),"REVIEW_AMBIGUOUS","OK")
)</f>
        <v>#REF!</v>
      </c>
    </row>
    <row r="1913" spans="1:37">
      <c r="A1913" t="s">
        <v>5552</v>
      </c>
      <c r="B1913" t="s">
        <v>5552</v>
      </c>
      <c r="C1913" t="b">
        <v>0</v>
      </c>
      <c r="D1913" t="s">
        <v>7257</v>
      </c>
      <c r="E1913" t="s">
        <v>8580</v>
      </c>
      <c r="F1913" t="s">
        <v>8580</v>
      </c>
      <c r="G1913" t="s">
        <v>7303</v>
      </c>
      <c r="H1913" t="s">
        <v>222</v>
      </c>
      <c r="I1913" t="s">
        <v>222</v>
      </c>
      <c r="J1913" t="s">
        <v>222</v>
      </c>
      <c r="K1913" t="s">
        <v>7259</v>
      </c>
      <c r="L1913" t="s">
        <v>193</v>
      </c>
      <c r="M1913">
        <f>IF(UPPER(TRIM(Table2[[#This Row],[Status_Clean]]))="CONVERTED",1,0)</f>
        <v>0</v>
      </c>
      <c r="N1913">
        <f>IF(ISNUMBER(MATCH(UPPER(TRIM(Table2[[#This Row],[Status_Clean]])),{"CONTACTED","QUALIFIED","CONVERTED"},0)),1,0)</f>
        <v>0</v>
      </c>
      <c r="O1913" cm="1">
        <f t="array" ref="O1913">_xlfn.SWITCH(UPPER(TRIM(Table2[[#This Row],[Status_Clean]])),"NEW",1,"CONTACTED",2,"QUALIFIED",3,"CONVERTED",4,"LOST",5,99)</f>
        <v>1</v>
      </c>
      <c r="P1913">
        <v>45592</v>
      </c>
      <c r="Q1913" t="s">
        <v>8581</v>
      </c>
      <c r="R1913" t="s">
        <v>8581</v>
      </c>
      <c r="S1913">
        <v>45592</v>
      </c>
      <c r="T1913" t="s">
        <v>7261</v>
      </c>
      <c r="U1913">
        <v>45592</v>
      </c>
      <c r="V1913" t="s">
        <v>7270</v>
      </c>
      <c r="W1913" t="s">
        <v>7271</v>
      </c>
      <c r="X1913" t="s">
        <v>7264</v>
      </c>
      <c r="Y1913" t="s">
        <v>7293</v>
      </c>
      <c r="Z1913" t="s">
        <v>5554</v>
      </c>
      <c r="AA1913">
        <v>27.7</v>
      </c>
      <c r="AB1913" t="str" cm="1">
        <f t="array" ref="AB1913">_xlfn.LET(_xlpm.x,IFERROR(VALUE(Table2[[#This Row],[Response_Time_Hours]]),""),IF(_xlpm.x="","CHECK",_xlfn.IFS(_xlpm.x&lt;=1,"Immediate",_xlpm.x&lt;=6,"Fast",_xlpm.x&lt;=24,"Moderate",_xlpm.x&gt;24,"Delayed")))</f>
        <v>Delayed</v>
      </c>
      <c r="AC1913">
        <v>45</v>
      </c>
      <c r="AD1913" t="str" cm="1">
        <f t="array" ref="AD1913">IF(Table2[[#This Row],[Interaction_Count_Final]]="","N/A",_xlfn.IFS(Table2[[#This Row],[Interaction_Count_Final]]&lt;=2,"Low",Table2[[#This Row],[Interaction_Count_Final]]&lt;=5,"Medium",Table2[[#This Row],[Interaction_Count_Final]]&gt;=6,"High",TRUE,"CHECK"))</f>
        <v>High</v>
      </c>
      <c r="AE1913" t="s">
        <v>7273</v>
      </c>
      <c r="AF1913" t="b">
        <v>1</v>
      </c>
      <c r="AG1913" t="b">
        <v>1</v>
      </c>
      <c r="AH1913">
        <v>2341</v>
      </c>
      <c r="AI1913">
        <v>45592</v>
      </c>
      <c r="AJ1913" t="b">
        <v>1</v>
      </c>
      <c r="AK1913" t="e" cm="1">
        <f t="array" ref="AK1913">_xlfn.LET(
  _xlpm.txt,TRIM(Raw_Data!F1913),
  _xlpm.norm,SUBSTITUTE(SUBSTITUTE(_xlpm.txt,"-","/"),".","/"),
  _xlpm.p,_xlfn.TEXTSPLIT(_xlpm.norm,"/"),
  _xlpm.a,VALUE(INDEX(_xlpm.p,1)),
  _xlpm.b,VALUE(INDEX(_xlpm.p,2)),
  IF(AND(_xlpm.a&lt;=12,_xlpm.b&lt;=12),"REVIEW_AMBIGUOUS","OK")
)</f>
        <v>#REF!</v>
      </c>
    </row>
    <row r="1914" spans="1:37">
      <c r="A1914" t="s">
        <v>5555</v>
      </c>
      <c r="B1914" t="s">
        <v>5555</v>
      </c>
      <c r="C1914" t="b">
        <v>0</v>
      </c>
      <c r="D1914" t="s">
        <v>7257</v>
      </c>
      <c r="E1914" t="s">
        <v>5556</v>
      </c>
      <c r="F1914" t="s">
        <v>5556</v>
      </c>
      <c r="G1914" t="s">
        <v>7274</v>
      </c>
      <c r="H1914" t="s">
        <v>296</v>
      </c>
      <c r="I1914" t="s">
        <v>296</v>
      </c>
      <c r="J1914" t="s">
        <v>263</v>
      </c>
      <c r="K1914" t="s">
        <v>173</v>
      </c>
      <c r="L1914" t="s">
        <v>173</v>
      </c>
      <c r="M1914">
        <f>IF(UPPER(TRIM(Table2[[#This Row],[Status_Clean]]))="CONVERTED",1,0)</f>
        <v>0</v>
      </c>
      <c r="N1914">
        <f>IF(ISNUMBER(MATCH(UPPER(TRIM(Table2[[#This Row],[Status_Clean]])),{"CONTACTED","QUALIFIED","CONVERTED"},0)),1,0)</f>
        <v>0</v>
      </c>
      <c r="O1914" cm="1">
        <f t="array" ref="O1914">_xlfn.SWITCH(UPPER(TRIM(Table2[[#This Row],[Status_Clean]])),"NEW",1,"CONTACTED",2,"QUALIFIED",3,"CONVERTED",4,"LOST",5,99)</f>
        <v>5</v>
      </c>
      <c r="P1914" t="s">
        <v>5557</v>
      </c>
      <c r="Q1914" t="s">
        <v>8582</v>
      </c>
      <c r="R1914" t="s">
        <v>8582</v>
      </c>
      <c r="S1914">
        <v>45145</v>
      </c>
      <c r="T1914" t="s">
        <v>7261</v>
      </c>
      <c r="U1914">
        <v>45145</v>
      </c>
      <c r="V1914" t="s">
        <v>7310</v>
      </c>
      <c r="W1914" t="s">
        <v>7263</v>
      </c>
      <c r="X1914" t="s">
        <v>7288</v>
      </c>
      <c r="Y1914" t="s">
        <v>7298</v>
      </c>
      <c r="Z1914">
        <v>69.900000000000006</v>
      </c>
      <c r="AA1914">
        <v>69.900000000000006</v>
      </c>
      <c r="AB1914" t="str" cm="1">
        <f t="array" ref="AB1914">_xlfn.LET(_xlpm.x,IFERROR(VALUE(Table2[[#This Row],[Response_Time_Hours]]),""),IF(_xlpm.x="","CHECK",_xlfn.IFS(_xlpm.x&lt;=1,"Immediate",_xlpm.x&lt;=6,"Fast",_xlpm.x&lt;=24,"Moderate",_xlpm.x&gt;24,"Delayed")))</f>
        <v>Delayed</v>
      </c>
      <c r="AC1914">
        <v>3</v>
      </c>
      <c r="AD1914" t="str" cm="1">
        <f t="array" ref="AD1914">IF(Table2[[#This Row],[Interaction_Count_Final]]="","N/A",_xlfn.IFS(Table2[[#This Row],[Interaction_Count_Final]]&lt;=2,"Low",Table2[[#This Row],[Interaction_Count_Final]]&lt;=5,"Medium",Table2[[#This Row],[Interaction_Count_Final]]&gt;=6,"High",TRUE,"CHECK"))</f>
        <v>Medium</v>
      </c>
      <c r="AE1914" t="s">
        <v>7273</v>
      </c>
      <c r="AF1914" t="b">
        <v>1</v>
      </c>
      <c r="AG1914" t="b">
        <v>1</v>
      </c>
      <c r="AH1914">
        <v>2342</v>
      </c>
      <c r="AI1914">
        <v>45145</v>
      </c>
      <c r="AJ1914" t="b">
        <v>1</v>
      </c>
      <c r="AK1914" t="e" cm="1">
        <f t="array" ref="AK1914">_xlfn.LET(
  _xlpm.txt,TRIM(Raw_Data!F1914),
  _xlpm.norm,SUBSTITUTE(SUBSTITUTE(_xlpm.txt,"-","/"),".","/"),
  _xlpm.p,_xlfn.TEXTSPLIT(_xlpm.norm,"/"),
  _xlpm.a,VALUE(INDEX(_xlpm.p,1)),
  _xlpm.b,VALUE(INDEX(_xlpm.p,2)),
  IF(AND(_xlpm.a&lt;=12,_xlpm.b&lt;=12),"REVIEW_AMBIGUOUS","OK")
)</f>
        <v>#REF!</v>
      </c>
    </row>
    <row r="1915" spans="1:37">
      <c r="A1915" t="s">
        <v>5558</v>
      </c>
      <c r="B1915" t="s">
        <v>5558</v>
      </c>
      <c r="C1915" t="b">
        <v>0</v>
      </c>
      <c r="D1915" t="s">
        <v>7257</v>
      </c>
      <c r="E1915" t="s">
        <v>5559</v>
      </c>
      <c r="F1915" t="s">
        <v>5559</v>
      </c>
      <c r="G1915" t="s">
        <v>7258</v>
      </c>
      <c r="H1915" t="s">
        <v>123</v>
      </c>
      <c r="I1915" t="s">
        <v>123</v>
      </c>
      <c r="J1915" t="s">
        <v>123</v>
      </c>
      <c r="K1915" t="s">
        <v>7502</v>
      </c>
      <c r="L1915" t="s">
        <v>71</v>
      </c>
      <c r="M1915">
        <f>IF(UPPER(TRIM(Table2[[#This Row],[Status_Clean]]))="CONVERTED",1,0)</f>
        <v>0</v>
      </c>
      <c r="N1915">
        <f>IF(ISNUMBER(MATCH(UPPER(TRIM(Table2[[#This Row],[Status_Clean]])),{"CONTACTED","QUALIFIED","CONVERTED"},0)),1,0)</f>
        <v>1</v>
      </c>
      <c r="O1915" cm="1">
        <f t="array" ref="O1915">_xlfn.SWITCH(UPPER(TRIM(Table2[[#This Row],[Status_Clean]])),"NEW",1,"CONTACTED",2,"QUALIFIED",3,"CONVERTED",4,"LOST",5,99)</f>
        <v>3</v>
      </c>
      <c r="P1915" t="s">
        <v>5560</v>
      </c>
      <c r="Q1915" t="s">
        <v>8583</v>
      </c>
      <c r="R1915" t="s">
        <v>8583</v>
      </c>
      <c r="S1915">
        <v>45305</v>
      </c>
      <c r="T1915" t="s">
        <v>7261</v>
      </c>
      <c r="U1915">
        <v>45305</v>
      </c>
      <c r="V1915" t="s">
        <v>7317</v>
      </c>
      <c r="W1915" t="s">
        <v>7271</v>
      </c>
      <c r="X1915" t="s">
        <v>7284</v>
      </c>
      <c r="Y1915" t="s">
        <v>7293</v>
      </c>
      <c r="Z1915" t="s">
        <v>4165</v>
      </c>
      <c r="AA1915">
        <v>50.6</v>
      </c>
      <c r="AB1915" t="str" cm="1">
        <f t="array" ref="AB1915">_xlfn.LET(_xlpm.x,IFERROR(VALUE(Table2[[#This Row],[Response_Time_Hours]]),""),IF(_xlpm.x="","CHECK",_xlfn.IFS(_xlpm.x&lt;=1,"Immediate",_xlpm.x&lt;=6,"Fast",_xlpm.x&lt;=24,"Moderate",_xlpm.x&gt;24,"Delayed")))</f>
        <v>Delayed</v>
      </c>
      <c r="AC1915">
        <v>23</v>
      </c>
      <c r="AD1915" t="str" cm="1">
        <f t="array" ref="AD1915">IF(Table2[[#This Row],[Interaction_Count_Final]]="","N/A",_xlfn.IFS(Table2[[#This Row],[Interaction_Count_Final]]&lt;=2,"Low",Table2[[#This Row],[Interaction_Count_Final]]&lt;=5,"Medium",Table2[[#This Row],[Interaction_Count_Final]]&gt;=6,"High",TRUE,"CHECK"))</f>
        <v>High</v>
      </c>
      <c r="AE1915" t="s">
        <v>7273</v>
      </c>
      <c r="AF1915" t="b">
        <v>1</v>
      </c>
      <c r="AG1915" t="b">
        <v>1</v>
      </c>
      <c r="AH1915">
        <v>2343</v>
      </c>
      <c r="AI1915">
        <v>45305</v>
      </c>
      <c r="AJ1915" t="b">
        <v>1</v>
      </c>
      <c r="AK1915" t="str" cm="1">
        <f t="array" ref="AK1915">_xlfn.LET(
  _xlpm.txt,TRIM(Raw_Data!F1915),
  _xlpm.norm,SUBSTITUTE(SUBSTITUTE(_xlpm.txt,"-","/"),".","/"),
  _xlpm.p,_xlfn.TEXTSPLIT(_xlpm.norm,"/"),
  _xlpm.a,VALUE(INDEX(_xlpm.p,1)),
  _xlpm.b,VALUE(INDEX(_xlpm.p,2)),
  IF(AND(_xlpm.a&lt;=12,_xlpm.b&lt;=12),"REVIEW_AMBIGUOUS","OK")
)</f>
        <v>OK</v>
      </c>
    </row>
    <row r="1916" spans="1:37">
      <c r="A1916" t="s">
        <v>5561</v>
      </c>
      <c r="B1916" t="s">
        <v>5561</v>
      </c>
      <c r="C1916" t="b">
        <v>0</v>
      </c>
      <c r="D1916" t="s">
        <v>7257</v>
      </c>
      <c r="E1916" t="s">
        <v>5562</v>
      </c>
      <c r="F1916" t="s">
        <v>5562</v>
      </c>
      <c r="G1916" t="s">
        <v>7268</v>
      </c>
      <c r="H1916" t="s">
        <v>473</v>
      </c>
      <c r="I1916" t="s">
        <v>473</v>
      </c>
      <c r="J1916" t="s">
        <v>473</v>
      </c>
      <c r="K1916" t="s">
        <v>71</v>
      </c>
      <c r="L1916" t="s">
        <v>71</v>
      </c>
      <c r="M1916">
        <f>IF(UPPER(TRIM(Table2[[#This Row],[Status_Clean]]))="CONVERTED",1,0)</f>
        <v>0</v>
      </c>
      <c r="N1916">
        <f>IF(ISNUMBER(MATCH(UPPER(TRIM(Table2[[#This Row],[Status_Clean]])),{"CONTACTED","QUALIFIED","CONVERTED"},0)),1,0)</f>
        <v>1</v>
      </c>
      <c r="O1916" cm="1">
        <f t="array" ref="O1916">_xlfn.SWITCH(UPPER(TRIM(Table2[[#This Row],[Status_Clean]])),"NEW",1,"CONTACTED",2,"QUALIFIED",3,"CONVERTED",4,"LOST",5,99)</f>
        <v>3</v>
      </c>
      <c r="P1916">
        <v>45497</v>
      </c>
      <c r="Q1916" t="s">
        <v>7395</v>
      </c>
      <c r="R1916" t="s">
        <v>7395</v>
      </c>
      <c r="S1916">
        <v>45497</v>
      </c>
      <c r="T1916" t="s">
        <v>7261</v>
      </c>
      <c r="U1916">
        <v>45497</v>
      </c>
      <c r="V1916" t="s">
        <v>7305</v>
      </c>
      <c r="W1916" t="s">
        <v>7271</v>
      </c>
      <c r="X1916" t="s">
        <v>7288</v>
      </c>
      <c r="Y1916" t="s">
        <v>7272</v>
      </c>
      <c r="Z1916" t="s">
        <v>5563</v>
      </c>
      <c r="AA1916">
        <v>24.6</v>
      </c>
      <c r="AB1916" t="str" cm="1">
        <f t="array" ref="AB1916">_xlfn.LET(_xlpm.x,IFERROR(VALUE(Table2[[#This Row],[Response_Time_Hours]]),""),IF(_xlpm.x="","CHECK",_xlfn.IFS(_xlpm.x&lt;=1,"Immediate",_xlpm.x&lt;=6,"Fast",_xlpm.x&lt;=24,"Moderate",_xlpm.x&gt;24,"Delayed")))</f>
        <v>Delayed</v>
      </c>
      <c r="AC1916">
        <v>40</v>
      </c>
      <c r="AD1916" t="str" cm="1">
        <f t="array" ref="AD1916">IF(Table2[[#This Row],[Interaction_Count_Final]]="","N/A",_xlfn.IFS(Table2[[#This Row],[Interaction_Count_Final]]&lt;=2,"Low",Table2[[#This Row],[Interaction_Count_Final]]&lt;=5,"Medium",Table2[[#This Row],[Interaction_Count_Final]]&gt;=6,"High",TRUE,"CHECK"))</f>
        <v>High</v>
      </c>
      <c r="AE1916" t="s">
        <v>7273</v>
      </c>
      <c r="AF1916" t="b">
        <v>1</v>
      </c>
      <c r="AG1916" t="b">
        <v>1</v>
      </c>
      <c r="AH1916">
        <v>2344</v>
      </c>
      <c r="AI1916">
        <v>45497</v>
      </c>
      <c r="AJ1916" t="b">
        <v>1</v>
      </c>
      <c r="AK1916" t="e" cm="1">
        <f t="array" ref="AK1916">_xlfn.LET(
  _xlpm.txt,TRIM(Raw_Data!F1916),
  _xlpm.norm,SUBSTITUTE(SUBSTITUTE(_xlpm.txt,"-","/"),".","/"),
  _xlpm.p,_xlfn.TEXTSPLIT(_xlpm.norm,"/"),
  _xlpm.a,VALUE(INDEX(_xlpm.p,1)),
  _xlpm.b,VALUE(INDEX(_xlpm.p,2)),
  IF(AND(_xlpm.a&lt;=12,_xlpm.b&lt;=12),"REVIEW_AMBIGUOUS","OK")
)</f>
        <v>#REF!</v>
      </c>
    </row>
    <row r="1917" spans="1:37">
      <c r="A1917" t="s">
        <v>5564</v>
      </c>
      <c r="B1917" t="s">
        <v>5564</v>
      </c>
      <c r="C1917" t="b">
        <v>0</v>
      </c>
      <c r="D1917" t="s">
        <v>7257</v>
      </c>
      <c r="E1917" t="s">
        <v>5565</v>
      </c>
      <c r="F1917" t="s">
        <v>5565</v>
      </c>
      <c r="G1917" t="s">
        <v>7274</v>
      </c>
      <c r="H1917" t="s">
        <v>792</v>
      </c>
      <c r="I1917" t="s">
        <v>792</v>
      </c>
      <c r="J1917" t="s">
        <v>792</v>
      </c>
      <c r="K1917" t="s">
        <v>193</v>
      </c>
      <c r="L1917" t="s">
        <v>193</v>
      </c>
      <c r="M1917">
        <f>IF(UPPER(TRIM(Table2[[#This Row],[Status_Clean]]))="CONVERTED",1,0)</f>
        <v>0</v>
      </c>
      <c r="N1917">
        <f>IF(ISNUMBER(MATCH(UPPER(TRIM(Table2[[#This Row],[Status_Clean]])),{"CONTACTED","QUALIFIED","CONVERTED"},0)),1,0)</f>
        <v>0</v>
      </c>
      <c r="O1917" cm="1">
        <f t="array" ref="O1917">_xlfn.SWITCH(UPPER(TRIM(Table2[[#This Row],[Status_Clean]])),"NEW",1,"CONTACTED",2,"QUALIFIED",3,"CONVERTED",4,"LOST",5,99)</f>
        <v>1</v>
      </c>
      <c r="P1917">
        <v>45127</v>
      </c>
      <c r="Q1917" t="s">
        <v>7323</v>
      </c>
      <c r="R1917" t="s">
        <v>7323</v>
      </c>
      <c r="S1917">
        <v>45127</v>
      </c>
      <c r="T1917" t="s">
        <v>7261</v>
      </c>
      <c r="U1917">
        <v>45127</v>
      </c>
      <c r="V1917" t="s">
        <v>7305</v>
      </c>
      <c r="W1917" t="s">
        <v>7263</v>
      </c>
      <c r="X1917" t="s">
        <v>7288</v>
      </c>
      <c r="Y1917" t="s">
        <v>7285</v>
      </c>
      <c r="Z1917" t="s">
        <v>194</v>
      </c>
      <c r="AA1917">
        <v>2.4000000000000004</v>
      </c>
      <c r="AB1917" t="str" cm="1">
        <f t="array" ref="AB1917">_xlfn.LET(_xlpm.x,IFERROR(VALUE(Table2[[#This Row],[Response_Time_Hours]]),""),IF(_xlpm.x="","CHECK",_xlfn.IFS(_xlpm.x&lt;=1,"Immediate",_xlpm.x&lt;=6,"Fast",_xlpm.x&lt;=24,"Moderate",_xlpm.x&gt;24,"Delayed")))</f>
        <v>Fast</v>
      </c>
      <c r="AC1917">
        <v>45</v>
      </c>
      <c r="AD1917" t="str" cm="1">
        <f t="array" ref="AD1917">IF(Table2[[#This Row],[Interaction_Count_Final]]="","N/A",_xlfn.IFS(Table2[[#This Row],[Interaction_Count_Final]]&lt;=2,"Low",Table2[[#This Row],[Interaction_Count_Final]]&lt;=5,"Medium",Table2[[#This Row],[Interaction_Count_Final]]&gt;=6,"High",TRUE,"CHECK"))</f>
        <v>High</v>
      </c>
      <c r="AE1917" t="s">
        <v>7273</v>
      </c>
      <c r="AF1917" t="b">
        <v>1</v>
      </c>
      <c r="AG1917" t="b">
        <v>1</v>
      </c>
      <c r="AH1917">
        <v>2345</v>
      </c>
      <c r="AI1917">
        <v>45127</v>
      </c>
      <c r="AJ1917" t="b">
        <v>1</v>
      </c>
      <c r="AK1917" t="e" cm="1">
        <f t="array" ref="AK1917">_xlfn.LET(
  _xlpm.txt,TRIM(Raw_Data!F1917),
  _xlpm.norm,SUBSTITUTE(SUBSTITUTE(_xlpm.txt,"-","/"),".","/"),
  _xlpm.p,_xlfn.TEXTSPLIT(_xlpm.norm,"/"),
  _xlpm.a,VALUE(INDEX(_xlpm.p,1)),
  _xlpm.b,VALUE(INDEX(_xlpm.p,2)),
  IF(AND(_xlpm.a&lt;=12,_xlpm.b&lt;=12),"REVIEW_AMBIGUOUS","OK")
)</f>
        <v>#REF!</v>
      </c>
    </row>
    <row r="1918" spans="1:37">
      <c r="A1918" t="s">
        <v>5566</v>
      </c>
      <c r="B1918" t="s">
        <v>5566</v>
      </c>
      <c r="C1918" t="b">
        <v>0</v>
      </c>
      <c r="D1918" t="s">
        <v>7257</v>
      </c>
      <c r="E1918" t="s">
        <v>5567</v>
      </c>
      <c r="F1918" t="s">
        <v>5567</v>
      </c>
      <c r="G1918" t="s">
        <v>7274</v>
      </c>
      <c r="H1918" t="s">
        <v>311</v>
      </c>
      <c r="I1918" t="s">
        <v>311</v>
      </c>
      <c r="J1918" t="s">
        <v>311</v>
      </c>
      <c r="K1918" t="s">
        <v>173</v>
      </c>
      <c r="L1918" t="s">
        <v>173</v>
      </c>
      <c r="M1918">
        <f>IF(UPPER(TRIM(Table2[[#This Row],[Status_Clean]]))="CONVERTED",1,0)</f>
        <v>0</v>
      </c>
      <c r="N1918">
        <f>IF(ISNUMBER(MATCH(UPPER(TRIM(Table2[[#This Row],[Status_Clean]])),{"CONTACTED","QUALIFIED","CONVERTED"},0)),1,0)</f>
        <v>0</v>
      </c>
      <c r="O1918" cm="1">
        <f t="array" ref="O1918">_xlfn.SWITCH(UPPER(TRIM(Table2[[#This Row],[Status_Clean]])),"NEW",1,"CONTACTED",2,"QUALIFIED",3,"CONVERTED",4,"LOST",5,99)</f>
        <v>5</v>
      </c>
      <c r="P1918">
        <v>45404</v>
      </c>
      <c r="Q1918" t="s">
        <v>8117</v>
      </c>
      <c r="R1918" t="s">
        <v>8117</v>
      </c>
      <c r="S1918">
        <v>45404</v>
      </c>
      <c r="T1918" t="s">
        <v>7261</v>
      </c>
      <c r="U1918">
        <v>45404</v>
      </c>
      <c r="V1918" t="s">
        <v>7297</v>
      </c>
      <c r="W1918" t="s">
        <v>7271</v>
      </c>
      <c r="X1918" t="s">
        <v>7277</v>
      </c>
      <c r="Y1918" t="s">
        <v>7298</v>
      </c>
      <c r="Z1918" t="s">
        <v>1695</v>
      </c>
      <c r="AA1918">
        <v>45.599999999999994</v>
      </c>
      <c r="AB1918" t="str" cm="1">
        <f t="array" ref="AB1918">_xlfn.LET(_xlpm.x,IFERROR(VALUE(Table2[[#This Row],[Response_Time_Hours]]),""),IF(_xlpm.x="","CHECK",_xlfn.IFS(_xlpm.x&lt;=1,"Immediate",_xlpm.x&lt;=6,"Fast",_xlpm.x&lt;=24,"Moderate",_xlpm.x&gt;24,"Delayed")))</f>
        <v>Delayed</v>
      </c>
      <c r="AC1918">
        <v>4</v>
      </c>
      <c r="AD1918" t="str" cm="1">
        <f t="array" ref="AD1918">IF(Table2[[#This Row],[Interaction_Count_Final]]="","N/A",_xlfn.IFS(Table2[[#This Row],[Interaction_Count_Final]]&lt;=2,"Low",Table2[[#This Row],[Interaction_Count_Final]]&lt;=5,"Medium",Table2[[#This Row],[Interaction_Count_Final]]&gt;=6,"High",TRUE,"CHECK"))</f>
        <v>Medium</v>
      </c>
      <c r="AE1918" t="s">
        <v>7266</v>
      </c>
      <c r="AF1918" t="b">
        <v>1</v>
      </c>
      <c r="AG1918" t="b">
        <v>1</v>
      </c>
      <c r="AH1918">
        <v>2346</v>
      </c>
      <c r="AI1918">
        <v>45404</v>
      </c>
      <c r="AJ1918" t="b">
        <v>1</v>
      </c>
      <c r="AK1918" t="e" cm="1">
        <f t="array" ref="AK1918">_xlfn.LET(
  _xlpm.txt,TRIM(Raw_Data!F1918),
  _xlpm.norm,SUBSTITUTE(SUBSTITUTE(_xlpm.txt,"-","/"),".","/"),
  _xlpm.p,_xlfn.TEXTSPLIT(_xlpm.norm,"/"),
  _xlpm.a,VALUE(INDEX(_xlpm.p,1)),
  _xlpm.b,VALUE(INDEX(_xlpm.p,2)),
  IF(AND(_xlpm.a&lt;=12,_xlpm.b&lt;=12),"REVIEW_AMBIGUOUS","OK")
)</f>
        <v>#REF!</v>
      </c>
    </row>
    <row r="1919" spans="1:37">
      <c r="A1919" t="s">
        <v>5568</v>
      </c>
      <c r="B1919" t="s">
        <v>5568</v>
      </c>
      <c r="C1919" t="b">
        <v>1</v>
      </c>
      <c r="D1919" t="s">
        <v>7257</v>
      </c>
      <c r="E1919" t="s">
        <v>5569</v>
      </c>
      <c r="F1919" t="s">
        <v>5569</v>
      </c>
      <c r="G1919" t="s">
        <v>7274</v>
      </c>
      <c r="H1919" t="s">
        <v>363</v>
      </c>
      <c r="I1919" t="s">
        <v>363</v>
      </c>
      <c r="J1919" t="s">
        <v>363</v>
      </c>
      <c r="K1919" t="s">
        <v>125</v>
      </c>
      <c r="L1919" t="s">
        <v>125</v>
      </c>
      <c r="M1919">
        <f>IF(UPPER(TRIM(Table2[[#This Row],[Status_Clean]]))="CONVERTED",1,0)</f>
        <v>0</v>
      </c>
      <c r="N1919">
        <f>IF(ISNUMBER(MATCH(UPPER(TRIM(Table2[[#This Row],[Status_Clean]])),{"CONTACTED","QUALIFIED","CONVERTED"},0)),1,0)</f>
        <v>1</v>
      </c>
      <c r="O1919" cm="1">
        <f t="array" ref="O1919">_xlfn.SWITCH(UPPER(TRIM(Table2[[#This Row],[Status_Clean]])),"NEW",1,"CONTACTED",2,"QUALIFIED",3,"CONVERTED",4,"LOST",5,99)</f>
        <v>2</v>
      </c>
      <c r="P1919" t="s">
        <v>5570</v>
      </c>
      <c r="Q1919" t="s">
        <v>8584</v>
      </c>
      <c r="R1919" t="s">
        <v>8584</v>
      </c>
      <c r="S1919">
        <v>45461</v>
      </c>
      <c r="T1919" t="s">
        <v>7261</v>
      </c>
      <c r="U1919">
        <v>45461</v>
      </c>
      <c r="V1919" t="s">
        <v>7276</v>
      </c>
      <c r="W1919" t="s">
        <v>7271</v>
      </c>
      <c r="X1919" t="s">
        <v>7277</v>
      </c>
      <c r="Y1919" t="s">
        <v>7265</v>
      </c>
      <c r="Z1919" t="s">
        <v>5571</v>
      </c>
      <c r="AA1919">
        <v>50.4</v>
      </c>
      <c r="AB1919" t="str" cm="1">
        <f t="array" ref="AB1919">_xlfn.LET(_xlpm.x,IFERROR(VALUE(Table2[[#This Row],[Response_Time_Hours]]),""),IF(_xlpm.x="","CHECK",_xlfn.IFS(_xlpm.x&lt;=1,"Immediate",_xlpm.x&lt;=6,"Fast",_xlpm.x&lt;=24,"Moderate",_xlpm.x&gt;24,"Delayed")))</f>
        <v>Delayed</v>
      </c>
      <c r="AC1919">
        <v>31</v>
      </c>
      <c r="AD1919" t="str" cm="1">
        <f t="array" ref="AD1919">IF(Table2[[#This Row],[Interaction_Count_Final]]="","N/A",_xlfn.IFS(Table2[[#This Row],[Interaction_Count_Final]]&lt;=2,"Low",Table2[[#This Row],[Interaction_Count_Final]]&lt;=5,"Medium",Table2[[#This Row],[Interaction_Count_Final]]&gt;=6,"High",TRUE,"CHECK"))</f>
        <v>High</v>
      </c>
      <c r="AE1919" t="s">
        <v>7289</v>
      </c>
      <c r="AF1919" t="b">
        <v>1</v>
      </c>
      <c r="AG1919" t="b">
        <v>1</v>
      </c>
      <c r="AH1919">
        <v>2347</v>
      </c>
      <c r="AI1919">
        <v>45461</v>
      </c>
      <c r="AJ1919" t="b">
        <v>1</v>
      </c>
      <c r="AK1919" t="e" cm="1">
        <f t="array" ref="AK1919">_xlfn.LET(
  _xlpm.txt,TRIM(Raw_Data!F1919),
  _xlpm.norm,SUBSTITUTE(SUBSTITUTE(_xlpm.txt,"-","/"),".","/"),
  _xlpm.p,_xlfn.TEXTSPLIT(_xlpm.norm,"/"),
  _xlpm.a,VALUE(INDEX(_xlpm.p,1)),
  _xlpm.b,VALUE(INDEX(_xlpm.p,2)),
  IF(AND(_xlpm.a&lt;=12,_xlpm.b&lt;=12),"REVIEW_AMBIGUOUS","OK")
)</f>
        <v>#REF!</v>
      </c>
    </row>
    <row r="1920" spans="1:37">
      <c r="A1920" t="s">
        <v>5572</v>
      </c>
      <c r="B1920" t="s">
        <v>5572</v>
      </c>
      <c r="C1920" t="b">
        <v>0</v>
      </c>
      <c r="D1920" t="s">
        <v>7257</v>
      </c>
      <c r="E1920" t="s">
        <v>5573</v>
      </c>
      <c r="F1920" t="s">
        <v>5573</v>
      </c>
      <c r="G1920" t="s">
        <v>7258</v>
      </c>
      <c r="H1920" t="s">
        <v>7485</v>
      </c>
      <c r="I1920" t="s">
        <v>7485</v>
      </c>
      <c r="J1920" t="s">
        <v>123</v>
      </c>
      <c r="K1920" t="s">
        <v>193</v>
      </c>
      <c r="L1920" t="s">
        <v>193</v>
      </c>
      <c r="M1920">
        <f>IF(UPPER(TRIM(Table2[[#This Row],[Status_Clean]]))="CONVERTED",1,0)</f>
        <v>0</v>
      </c>
      <c r="N1920">
        <f>IF(ISNUMBER(MATCH(UPPER(TRIM(Table2[[#This Row],[Status_Clean]])),{"CONTACTED","QUALIFIED","CONVERTED"},0)),1,0)</f>
        <v>0</v>
      </c>
      <c r="O1920" cm="1">
        <f t="array" ref="O1920">_xlfn.SWITCH(UPPER(TRIM(Table2[[#This Row],[Status_Clean]])),"NEW",1,"CONTACTED",2,"QUALIFIED",3,"CONVERTED",4,"LOST",5,99)</f>
        <v>1</v>
      </c>
      <c r="P1920">
        <v>45384</v>
      </c>
      <c r="Q1920" t="s">
        <v>7615</v>
      </c>
      <c r="R1920" t="s">
        <v>7615</v>
      </c>
      <c r="S1920">
        <v>45384</v>
      </c>
      <c r="T1920" t="s">
        <v>7261</v>
      </c>
      <c r="U1920">
        <v>45384</v>
      </c>
      <c r="V1920" t="s">
        <v>7297</v>
      </c>
      <c r="W1920" t="s">
        <v>7271</v>
      </c>
      <c r="X1920" t="s">
        <v>7277</v>
      </c>
      <c r="Y1920" t="s">
        <v>7265</v>
      </c>
      <c r="Z1920">
        <v>41</v>
      </c>
      <c r="AA1920">
        <v>41</v>
      </c>
      <c r="AB1920" t="str" cm="1">
        <f t="array" ref="AB1920">_xlfn.LET(_xlpm.x,IFERROR(VALUE(Table2[[#This Row],[Response_Time_Hours]]),""),IF(_xlpm.x="","CHECK",_xlfn.IFS(_xlpm.x&lt;=1,"Immediate",_xlpm.x&lt;=6,"Fast",_xlpm.x&lt;=24,"Moderate",_xlpm.x&gt;24,"Delayed")))</f>
        <v>Delayed</v>
      </c>
      <c r="AC1920">
        <v>36</v>
      </c>
      <c r="AD1920" t="str" cm="1">
        <f t="array" ref="AD1920">IF(Table2[[#This Row],[Interaction_Count_Final]]="","N/A",_xlfn.IFS(Table2[[#This Row],[Interaction_Count_Final]]&lt;=2,"Low",Table2[[#This Row],[Interaction_Count_Final]]&lt;=5,"Medium",Table2[[#This Row],[Interaction_Count_Final]]&gt;=6,"High",TRUE,"CHECK"))</f>
        <v>High</v>
      </c>
      <c r="AE1920" t="s">
        <v>7273</v>
      </c>
      <c r="AF1920" t="b">
        <v>1</v>
      </c>
      <c r="AG1920" t="b">
        <v>1</v>
      </c>
      <c r="AH1920">
        <v>2348</v>
      </c>
      <c r="AI1920">
        <v>45384</v>
      </c>
      <c r="AJ1920" t="b">
        <v>1</v>
      </c>
      <c r="AK1920" t="e" cm="1">
        <f t="array" ref="AK1920">_xlfn.LET(
  _xlpm.txt,TRIM(Raw_Data!F1920),
  _xlpm.norm,SUBSTITUTE(SUBSTITUTE(_xlpm.txt,"-","/"),".","/"),
  _xlpm.p,_xlfn.TEXTSPLIT(_xlpm.norm,"/"),
  _xlpm.a,VALUE(INDEX(_xlpm.p,1)),
  _xlpm.b,VALUE(INDEX(_xlpm.p,2)),
  IF(AND(_xlpm.a&lt;=12,_xlpm.b&lt;=12),"REVIEW_AMBIGUOUS","OK")
)</f>
        <v>#REF!</v>
      </c>
    </row>
    <row r="1921" spans="1:37">
      <c r="A1921" t="s">
        <v>5574</v>
      </c>
      <c r="B1921" t="s">
        <v>5574</v>
      </c>
      <c r="C1921" t="b">
        <v>0</v>
      </c>
      <c r="D1921" t="s">
        <v>7257</v>
      </c>
      <c r="E1921" t="s">
        <v>5575</v>
      </c>
      <c r="F1921" t="s">
        <v>5575</v>
      </c>
      <c r="G1921" t="s">
        <v>7274</v>
      </c>
      <c r="H1921" t="s">
        <v>106</v>
      </c>
      <c r="I1921" t="s">
        <v>106</v>
      </c>
      <c r="J1921" t="s">
        <v>106</v>
      </c>
      <c r="K1921" t="s">
        <v>7259</v>
      </c>
      <c r="L1921" t="s">
        <v>193</v>
      </c>
      <c r="M1921">
        <f>IF(UPPER(TRIM(Table2[[#This Row],[Status_Clean]]))="CONVERTED",1,0)</f>
        <v>0</v>
      </c>
      <c r="N1921">
        <f>IF(ISNUMBER(MATCH(UPPER(TRIM(Table2[[#This Row],[Status_Clean]])),{"CONTACTED","QUALIFIED","CONVERTED"},0)),1,0)</f>
        <v>0</v>
      </c>
      <c r="O1921" cm="1">
        <f t="array" ref="O1921">_xlfn.SWITCH(UPPER(TRIM(Table2[[#This Row],[Status_Clean]])),"NEW",1,"CONTACTED",2,"QUALIFIED",3,"CONVERTED",4,"LOST",5,99)</f>
        <v>1</v>
      </c>
      <c r="P1921">
        <v>45158</v>
      </c>
      <c r="Q1921" t="s">
        <v>7691</v>
      </c>
      <c r="R1921" t="s">
        <v>7691</v>
      </c>
      <c r="S1921">
        <v>45158</v>
      </c>
      <c r="T1921" t="s">
        <v>7261</v>
      </c>
      <c r="U1921">
        <v>45158</v>
      </c>
      <c r="V1921" t="s">
        <v>7310</v>
      </c>
      <c r="W1921" t="s">
        <v>7263</v>
      </c>
      <c r="X1921" t="s">
        <v>7288</v>
      </c>
      <c r="Y1921" t="s">
        <v>7293</v>
      </c>
      <c r="Z1921" t="s">
        <v>5576</v>
      </c>
      <c r="AA1921">
        <v>65</v>
      </c>
      <c r="AB1921" t="str" cm="1">
        <f t="array" ref="AB1921">_xlfn.LET(_xlpm.x,IFERROR(VALUE(Table2[[#This Row],[Response_Time_Hours]]),""),IF(_xlpm.x="","CHECK",_xlfn.IFS(_xlpm.x&lt;=1,"Immediate",_xlpm.x&lt;=6,"Fast",_xlpm.x&lt;=24,"Moderate",_xlpm.x&gt;24,"Delayed")))</f>
        <v>Delayed</v>
      </c>
      <c r="AC1921">
        <v>35</v>
      </c>
      <c r="AD1921" t="str" cm="1">
        <f t="array" ref="AD1921">IF(Table2[[#This Row],[Interaction_Count_Final]]="","N/A",_xlfn.IFS(Table2[[#This Row],[Interaction_Count_Final]]&lt;=2,"Low",Table2[[#This Row],[Interaction_Count_Final]]&lt;=5,"Medium",Table2[[#This Row],[Interaction_Count_Final]]&gt;=6,"High",TRUE,"CHECK"))</f>
        <v>High</v>
      </c>
      <c r="AE1921" t="s">
        <v>7266</v>
      </c>
      <c r="AF1921" t="b">
        <v>1</v>
      </c>
      <c r="AG1921" t="b">
        <v>1</v>
      </c>
      <c r="AH1921">
        <v>2349</v>
      </c>
      <c r="AI1921">
        <v>45158</v>
      </c>
      <c r="AJ1921" t="b">
        <v>1</v>
      </c>
      <c r="AK1921" t="e" cm="1">
        <f t="array" ref="AK1921">_xlfn.LET(
  _xlpm.txt,TRIM(Raw_Data!F1921),
  _xlpm.norm,SUBSTITUTE(SUBSTITUTE(_xlpm.txt,"-","/"),".","/"),
  _xlpm.p,_xlfn.TEXTSPLIT(_xlpm.norm,"/"),
  _xlpm.a,VALUE(INDEX(_xlpm.p,1)),
  _xlpm.b,VALUE(INDEX(_xlpm.p,2)),
  IF(AND(_xlpm.a&lt;=12,_xlpm.b&lt;=12),"REVIEW_AMBIGUOUS","OK")
)</f>
        <v>#REF!</v>
      </c>
    </row>
    <row r="1922" spans="1:37">
      <c r="A1922" t="s">
        <v>5577</v>
      </c>
      <c r="B1922" t="s">
        <v>5577</v>
      </c>
      <c r="C1922" t="b">
        <v>0</v>
      </c>
      <c r="D1922" t="s">
        <v>7257</v>
      </c>
      <c r="E1922" t="s">
        <v>5578</v>
      </c>
      <c r="F1922" t="s">
        <v>5578</v>
      </c>
      <c r="G1922" t="s">
        <v>7274</v>
      </c>
      <c r="H1922" t="s">
        <v>1165</v>
      </c>
      <c r="I1922" t="s">
        <v>1165</v>
      </c>
      <c r="J1922" t="s">
        <v>101</v>
      </c>
      <c r="K1922" t="s">
        <v>71</v>
      </c>
      <c r="L1922" t="s">
        <v>71</v>
      </c>
      <c r="M1922">
        <f>IF(UPPER(TRIM(Table2[[#This Row],[Status_Clean]]))="CONVERTED",1,0)</f>
        <v>0</v>
      </c>
      <c r="N1922">
        <f>IF(ISNUMBER(MATCH(UPPER(TRIM(Table2[[#This Row],[Status_Clean]])),{"CONTACTED","QUALIFIED","CONVERTED"},0)),1,0)</f>
        <v>1</v>
      </c>
      <c r="O1922" cm="1">
        <f t="array" ref="O1922">_xlfn.SWITCH(UPPER(TRIM(Table2[[#This Row],[Status_Clean]])),"NEW",1,"CONTACTED",2,"QUALIFIED",3,"CONVERTED",4,"LOST",5,99)</f>
        <v>3</v>
      </c>
      <c r="P1922" t="s">
        <v>5579</v>
      </c>
      <c r="Q1922" t="s">
        <v>8585</v>
      </c>
      <c r="R1922" t="s">
        <v>8585</v>
      </c>
      <c r="S1922">
        <v>45014</v>
      </c>
      <c r="T1922" t="s">
        <v>7261</v>
      </c>
      <c r="U1922">
        <v>45014</v>
      </c>
      <c r="V1922" t="s">
        <v>7295</v>
      </c>
      <c r="W1922" t="s">
        <v>7263</v>
      </c>
      <c r="X1922" t="s">
        <v>7284</v>
      </c>
      <c r="Y1922" t="s">
        <v>7272</v>
      </c>
      <c r="Z1922" t="s">
        <v>786</v>
      </c>
      <c r="AA1922">
        <v>68.3</v>
      </c>
      <c r="AB1922" t="str" cm="1">
        <f t="array" ref="AB1922">_xlfn.LET(_xlpm.x,IFERROR(VALUE(Table2[[#This Row],[Response_Time_Hours]]),""),IF(_xlpm.x="","CHECK",_xlfn.IFS(_xlpm.x&lt;=1,"Immediate",_xlpm.x&lt;=6,"Fast",_xlpm.x&lt;=24,"Moderate",_xlpm.x&gt;24,"Delayed")))</f>
        <v>Delayed</v>
      </c>
      <c r="AC1922">
        <v>19</v>
      </c>
      <c r="AD1922" t="str" cm="1">
        <f t="array" ref="AD1922">IF(Table2[[#This Row],[Interaction_Count_Final]]="","N/A",_xlfn.IFS(Table2[[#This Row],[Interaction_Count_Final]]&lt;=2,"Low",Table2[[#This Row],[Interaction_Count_Final]]&lt;=5,"Medium",Table2[[#This Row],[Interaction_Count_Final]]&gt;=6,"High",TRUE,"CHECK"))</f>
        <v>High</v>
      </c>
      <c r="AE1922" t="s">
        <v>7289</v>
      </c>
      <c r="AF1922" t="b">
        <v>1</v>
      </c>
      <c r="AG1922" t="b">
        <v>1</v>
      </c>
      <c r="AH1922">
        <v>2350</v>
      </c>
      <c r="AI1922">
        <v>45014</v>
      </c>
      <c r="AJ1922" t="b">
        <v>1</v>
      </c>
      <c r="AK1922" t="str" cm="1">
        <f t="array" ref="AK1922">_xlfn.LET(
  _xlpm.txt,TRIM(Raw_Data!F1922),
  _xlpm.norm,SUBSTITUTE(SUBSTITUTE(_xlpm.txt,"-","/"),".","/"),
  _xlpm.p,_xlfn.TEXTSPLIT(_xlpm.norm,"/"),
  _xlpm.a,VALUE(INDEX(_xlpm.p,1)),
  _xlpm.b,VALUE(INDEX(_xlpm.p,2)),
  IF(AND(_xlpm.a&lt;=12,_xlpm.b&lt;=12),"REVIEW_AMBIGUOUS","OK")
)</f>
        <v>OK</v>
      </c>
    </row>
    <row r="1923" spans="1:37">
      <c r="A1923" t="s">
        <v>5580</v>
      </c>
      <c r="B1923" t="s">
        <v>5580</v>
      </c>
      <c r="C1923" t="b">
        <v>0</v>
      </c>
      <c r="D1923" t="s">
        <v>7257</v>
      </c>
      <c r="E1923" t="s">
        <v>5581</v>
      </c>
      <c r="F1923" t="s">
        <v>5581</v>
      </c>
      <c r="G1923" t="s">
        <v>7258</v>
      </c>
      <c r="H1923" t="s">
        <v>374</v>
      </c>
      <c r="I1923" t="s">
        <v>374</v>
      </c>
      <c r="J1923" t="s">
        <v>7308</v>
      </c>
      <c r="K1923" t="s">
        <v>193</v>
      </c>
      <c r="L1923" t="s">
        <v>193</v>
      </c>
      <c r="M1923">
        <f>IF(UPPER(TRIM(Table2[[#This Row],[Status_Clean]]))="CONVERTED",1,0)</f>
        <v>0</v>
      </c>
      <c r="N1923">
        <f>IF(ISNUMBER(MATCH(UPPER(TRIM(Table2[[#This Row],[Status_Clean]])),{"CONTACTED","QUALIFIED","CONVERTED"},0)),1,0)</f>
        <v>0</v>
      </c>
      <c r="O1923" cm="1">
        <f t="array" ref="O1923">_xlfn.SWITCH(UPPER(TRIM(Table2[[#This Row],[Status_Clean]])),"NEW",1,"CONTACTED",2,"QUALIFIED",3,"CONVERTED",4,"LOST",5,99)</f>
        <v>1</v>
      </c>
      <c r="P1923" t="s">
        <v>2948</v>
      </c>
      <c r="Q1923" t="s">
        <v>2948</v>
      </c>
      <c r="R1923" t="s">
        <v>2948</v>
      </c>
      <c r="S1923">
        <v>45412</v>
      </c>
      <c r="T1923" t="s">
        <v>7261</v>
      </c>
      <c r="U1923">
        <v>45412</v>
      </c>
      <c r="V1923" t="s">
        <v>7297</v>
      </c>
      <c r="W1923" t="s">
        <v>7271</v>
      </c>
      <c r="X1923" t="s">
        <v>7277</v>
      </c>
      <c r="Y1923" t="s">
        <v>7265</v>
      </c>
      <c r="Z1923" t="s">
        <v>5582</v>
      </c>
      <c r="AA1923">
        <v>1.3</v>
      </c>
      <c r="AB1923" t="str" cm="1">
        <f t="array" ref="AB1923">_xlfn.LET(_xlpm.x,IFERROR(VALUE(Table2[[#This Row],[Response_Time_Hours]]),""),IF(_xlpm.x="","CHECK",_xlfn.IFS(_xlpm.x&lt;=1,"Immediate",_xlpm.x&lt;=6,"Fast",_xlpm.x&lt;=24,"Moderate",_xlpm.x&gt;24,"Delayed")))</f>
        <v>Fast</v>
      </c>
      <c r="AC1923">
        <v>21</v>
      </c>
      <c r="AD1923" t="str" cm="1">
        <f t="array" ref="AD1923">IF(Table2[[#This Row],[Interaction_Count_Final]]="","N/A",_xlfn.IFS(Table2[[#This Row],[Interaction_Count_Final]]&lt;=2,"Low",Table2[[#This Row],[Interaction_Count_Final]]&lt;=5,"Medium",Table2[[#This Row],[Interaction_Count_Final]]&gt;=6,"High",TRUE,"CHECK"))</f>
        <v>High</v>
      </c>
      <c r="AE1923" t="s">
        <v>7273</v>
      </c>
      <c r="AF1923" t="b">
        <v>1</v>
      </c>
      <c r="AG1923" t="b">
        <v>1</v>
      </c>
      <c r="AH1923">
        <v>2351</v>
      </c>
      <c r="AI1923">
        <v>45412</v>
      </c>
      <c r="AJ1923" t="b">
        <v>1</v>
      </c>
      <c r="AK1923" t="str" cm="1">
        <f t="array" ref="AK1923">_xlfn.LET(
  _xlpm.txt,TRIM(Raw_Data!F1923),
  _xlpm.norm,SUBSTITUTE(SUBSTITUTE(_xlpm.txt,"-","/"),".","/"),
  _xlpm.p,_xlfn.TEXTSPLIT(_xlpm.norm,"/"),
  _xlpm.a,VALUE(INDEX(_xlpm.p,1)),
  _xlpm.b,VALUE(INDEX(_xlpm.p,2)),
  IF(AND(_xlpm.a&lt;=12,_xlpm.b&lt;=12),"REVIEW_AMBIGUOUS","OK")
)</f>
        <v>OK</v>
      </c>
    </row>
    <row r="1924" spans="1:37">
      <c r="A1924" t="s">
        <v>5583</v>
      </c>
      <c r="B1924" t="s">
        <v>5583</v>
      </c>
      <c r="C1924" t="b">
        <v>0</v>
      </c>
      <c r="D1924" t="s">
        <v>7257</v>
      </c>
      <c r="E1924" t="s">
        <v>5584</v>
      </c>
      <c r="F1924" t="s">
        <v>5584</v>
      </c>
      <c r="G1924" t="s">
        <v>7303</v>
      </c>
      <c r="H1924" t="s">
        <v>397</v>
      </c>
      <c r="I1924" t="s">
        <v>397</v>
      </c>
      <c r="J1924" t="s">
        <v>792</v>
      </c>
      <c r="K1924" t="s">
        <v>193</v>
      </c>
      <c r="L1924" t="s">
        <v>193</v>
      </c>
      <c r="M1924">
        <f>IF(UPPER(TRIM(Table2[[#This Row],[Status_Clean]]))="CONVERTED",1,0)</f>
        <v>0</v>
      </c>
      <c r="N1924">
        <f>IF(ISNUMBER(MATCH(UPPER(TRIM(Table2[[#This Row],[Status_Clean]])),{"CONTACTED","QUALIFIED","CONVERTED"},0)),1,0)</f>
        <v>0</v>
      </c>
      <c r="O1924" cm="1">
        <f t="array" ref="O1924">_xlfn.SWITCH(UPPER(TRIM(Table2[[#This Row],[Status_Clean]])),"NEW",1,"CONTACTED",2,"QUALIFIED",3,"CONVERTED",4,"LOST",5,99)</f>
        <v>1</v>
      </c>
      <c r="P1924" t="s">
        <v>1711</v>
      </c>
      <c r="Q1924" t="s">
        <v>7766</v>
      </c>
      <c r="R1924" t="s">
        <v>7766</v>
      </c>
      <c r="S1924">
        <v>45462</v>
      </c>
      <c r="T1924" t="s">
        <v>7261</v>
      </c>
      <c r="U1924">
        <v>45462</v>
      </c>
      <c r="V1924" t="s">
        <v>7276</v>
      </c>
      <c r="W1924" t="s">
        <v>7271</v>
      </c>
      <c r="X1924" t="s">
        <v>7277</v>
      </c>
      <c r="Y1924" t="s">
        <v>7272</v>
      </c>
      <c r="Z1924" t="s">
        <v>2186</v>
      </c>
      <c r="AA1924">
        <v>12</v>
      </c>
      <c r="AB1924" t="str" cm="1">
        <f t="array" ref="AB1924">_xlfn.LET(_xlpm.x,IFERROR(VALUE(Table2[[#This Row],[Response_Time_Hours]]),""),IF(_xlpm.x="","CHECK",_xlfn.IFS(_xlpm.x&lt;=1,"Immediate",_xlpm.x&lt;=6,"Fast",_xlpm.x&lt;=24,"Moderate",_xlpm.x&gt;24,"Delayed")))</f>
        <v>Moderate</v>
      </c>
      <c r="AC1924">
        <v>7</v>
      </c>
      <c r="AD1924" t="str" cm="1">
        <f t="array" ref="AD1924">IF(Table2[[#This Row],[Interaction_Count_Final]]="","N/A",_xlfn.IFS(Table2[[#This Row],[Interaction_Count_Final]]&lt;=2,"Low",Table2[[#This Row],[Interaction_Count_Final]]&lt;=5,"Medium",Table2[[#This Row],[Interaction_Count_Final]]&gt;=6,"High",TRUE,"CHECK"))</f>
        <v>High</v>
      </c>
      <c r="AE1924" t="s">
        <v>7266</v>
      </c>
      <c r="AF1924" t="b">
        <v>1</v>
      </c>
      <c r="AG1924" t="b">
        <v>1</v>
      </c>
      <c r="AH1924">
        <v>2352</v>
      </c>
      <c r="AI1924">
        <v>45462</v>
      </c>
      <c r="AJ1924" t="b">
        <v>1</v>
      </c>
      <c r="AK1924" t="e" cm="1">
        <f t="array" ref="AK1924">_xlfn.LET(
  _xlpm.txt,TRIM(Raw_Data!F1924),
  _xlpm.norm,SUBSTITUTE(SUBSTITUTE(_xlpm.txt,"-","/"),".","/"),
  _xlpm.p,_xlfn.TEXTSPLIT(_xlpm.norm,"/"),
  _xlpm.a,VALUE(INDEX(_xlpm.p,1)),
  _xlpm.b,VALUE(INDEX(_xlpm.p,2)),
  IF(AND(_xlpm.a&lt;=12,_xlpm.b&lt;=12),"REVIEW_AMBIGUOUS","OK")
)</f>
        <v>#REF!</v>
      </c>
    </row>
    <row r="1925" spans="1:37">
      <c r="A1925" t="s">
        <v>5585</v>
      </c>
      <c r="B1925" t="s">
        <v>5585</v>
      </c>
      <c r="C1925" t="b">
        <v>0</v>
      </c>
      <c r="D1925" t="s">
        <v>7257</v>
      </c>
      <c r="E1925" t="s">
        <v>5586</v>
      </c>
      <c r="F1925" t="s">
        <v>5586</v>
      </c>
      <c r="G1925" t="s">
        <v>7258</v>
      </c>
      <c r="H1925" t="s">
        <v>397</v>
      </c>
      <c r="I1925" t="s">
        <v>397</v>
      </c>
      <c r="J1925" t="s">
        <v>792</v>
      </c>
      <c r="K1925" t="s">
        <v>173</v>
      </c>
      <c r="L1925" t="s">
        <v>173</v>
      </c>
      <c r="M1925">
        <f>IF(UPPER(TRIM(Table2[[#This Row],[Status_Clean]]))="CONVERTED",1,0)</f>
        <v>0</v>
      </c>
      <c r="N1925">
        <f>IF(ISNUMBER(MATCH(UPPER(TRIM(Table2[[#This Row],[Status_Clean]])),{"CONTACTED","QUALIFIED","CONVERTED"},0)),1,0)</f>
        <v>0</v>
      </c>
      <c r="O1925" cm="1">
        <f t="array" ref="O1925">_xlfn.SWITCH(UPPER(TRIM(Table2[[#This Row],[Status_Clean]])),"NEW",1,"CONTACTED",2,"QUALIFIED",3,"CONVERTED",4,"LOST",5,99)</f>
        <v>5</v>
      </c>
      <c r="P1925">
        <v>45462</v>
      </c>
      <c r="Q1925" t="s">
        <v>7389</v>
      </c>
      <c r="R1925" t="s">
        <v>7389</v>
      </c>
      <c r="S1925">
        <v>45462</v>
      </c>
      <c r="T1925" t="s">
        <v>7261</v>
      </c>
      <c r="U1925">
        <v>45462</v>
      </c>
      <c r="V1925" t="s">
        <v>7276</v>
      </c>
      <c r="W1925" t="s">
        <v>7271</v>
      </c>
      <c r="X1925" t="s">
        <v>7277</v>
      </c>
      <c r="Y1925" t="s">
        <v>7272</v>
      </c>
      <c r="Z1925" t="s">
        <v>5587</v>
      </c>
      <c r="AA1925">
        <v>48.4</v>
      </c>
      <c r="AB1925" t="str" cm="1">
        <f t="array" ref="AB1925">_xlfn.LET(_xlpm.x,IFERROR(VALUE(Table2[[#This Row],[Response_Time_Hours]]),""),IF(_xlpm.x="","CHECK",_xlfn.IFS(_xlpm.x&lt;=1,"Immediate",_xlpm.x&lt;=6,"Fast",_xlpm.x&lt;=24,"Moderate",_xlpm.x&gt;24,"Delayed")))</f>
        <v>Delayed</v>
      </c>
      <c r="AC1925">
        <v>26</v>
      </c>
      <c r="AD1925" t="str" cm="1">
        <f t="array" ref="AD1925">IF(Table2[[#This Row],[Interaction_Count_Final]]="","N/A",_xlfn.IFS(Table2[[#This Row],[Interaction_Count_Final]]&lt;=2,"Low",Table2[[#This Row],[Interaction_Count_Final]]&lt;=5,"Medium",Table2[[#This Row],[Interaction_Count_Final]]&gt;=6,"High",TRUE,"CHECK"))</f>
        <v>High</v>
      </c>
      <c r="AE1925" t="s">
        <v>7273</v>
      </c>
      <c r="AF1925" t="b">
        <v>1</v>
      </c>
      <c r="AG1925" t="b">
        <v>1</v>
      </c>
      <c r="AH1925">
        <v>2353</v>
      </c>
      <c r="AI1925">
        <v>45462</v>
      </c>
      <c r="AJ1925" t="b">
        <v>1</v>
      </c>
      <c r="AK1925" t="e" cm="1">
        <f t="array" ref="AK1925">_xlfn.LET(
  _xlpm.txt,TRIM(Raw_Data!F1925),
  _xlpm.norm,SUBSTITUTE(SUBSTITUTE(_xlpm.txt,"-","/"),".","/"),
  _xlpm.p,_xlfn.TEXTSPLIT(_xlpm.norm,"/"),
  _xlpm.a,VALUE(INDEX(_xlpm.p,1)),
  _xlpm.b,VALUE(INDEX(_xlpm.p,2)),
  IF(AND(_xlpm.a&lt;=12,_xlpm.b&lt;=12),"REVIEW_AMBIGUOUS","OK")
)</f>
        <v>#REF!</v>
      </c>
    </row>
    <row r="1926" spans="1:37">
      <c r="A1926" t="s">
        <v>5588</v>
      </c>
      <c r="B1926" t="s">
        <v>5588</v>
      </c>
      <c r="C1926" t="b">
        <v>0</v>
      </c>
      <c r="D1926" t="s">
        <v>7257</v>
      </c>
      <c r="E1926" t="s">
        <v>5589</v>
      </c>
      <c r="F1926" t="s">
        <v>5589</v>
      </c>
      <c r="G1926" t="s">
        <v>7274</v>
      </c>
      <c r="H1926" t="s">
        <v>222</v>
      </c>
      <c r="I1926" t="s">
        <v>222</v>
      </c>
      <c r="J1926" t="s">
        <v>222</v>
      </c>
      <c r="K1926" t="s">
        <v>250</v>
      </c>
      <c r="L1926" t="s">
        <v>250</v>
      </c>
      <c r="M1926">
        <f>IF(UPPER(TRIM(Table2[[#This Row],[Status_Clean]]))="CONVERTED",1,0)</f>
        <v>1</v>
      </c>
      <c r="N1926">
        <f>IF(ISNUMBER(MATCH(UPPER(TRIM(Table2[[#This Row],[Status_Clean]])),{"CONTACTED","QUALIFIED","CONVERTED"},0)),1,0)</f>
        <v>1</v>
      </c>
      <c r="O1926" cm="1">
        <f t="array" ref="O1926">_xlfn.SWITCH(UPPER(TRIM(Table2[[#This Row],[Status_Clean]])),"NEW",1,"CONTACTED",2,"QUALIFIED",3,"CONVERTED",4,"LOST",5,99)</f>
        <v>4</v>
      </c>
      <c r="P1926">
        <v>45304</v>
      </c>
      <c r="Q1926" t="s">
        <v>8586</v>
      </c>
      <c r="R1926" t="s">
        <v>8586</v>
      </c>
      <c r="S1926">
        <v>45304</v>
      </c>
      <c r="T1926" t="s">
        <v>7261</v>
      </c>
      <c r="U1926">
        <v>45304</v>
      </c>
      <c r="V1926" t="s">
        <v>7317</v>
      </c>
      <c r="W1926" t="s">
        <v>7271</v>
      </c>
      <c r="X1926" t="s">
        <v>7284</v>
      </c>
      <c r="Y1926" t="s">
        <v>7278</v>
      </c>
      <c r="Z1926">
        <v>38</v>
      </c>
      <c r="AA1926">
        <v>38</v>
      </c>
      <c r="AB1926" t="str" cm="1">
        <f t="array" ref="AB1926">_xlfn.LET(_xlpm.x,IFERROR(VALUE(Table2[[#This Row],[Response_Time_Hours]]),""),IF(_xlpm.x="","CHECK",_xlfn.IFS(_xlpm.x&lt;=1,"Immediate",_xlpm.x&lt;=6,"Fast",_xlpm.x&lt;=24,"Moderate",_xlpm.x&gt;24,"Delayed")))</f>
        <v>Delayed</v>
      </c>
      <c r="AC1926" t="s">
        <v>232</v>
      </c>
      <c r="AD1926" t="str" cm="1">
        <f t="array" ref="AD1926">IF(Table2[[#This Row],[Interaction_Count_Final]]="","N/A",_xlfn.IFS(Table2[[#This Row],[Interaction_Count_Final]]&lt;=2,"Low",Table2[[#This Row],[Interaction_Count_Final]]&lt;=5,"Medium",Table2[[#This Row],[Interaction_Count_Final]]&gt;=6,"High",TRUE,"CHECK"))</f>
        <v>High</v>
      </c>
      <c r="AE1926" t="s">
        <v>7266</v>
      </c>
      <c r="AF1926" t="b">
        <v>1</v>
      </c>
      <c r="AG1926" t="b">
        <v>1</v>
      </c>
      <c r="AH1926">
        <v>2354</v>
      </c>
      <c r="AI1926">
        <v>45304</v>
      </c>
      <c r="AJ1926" t="b">
        <v>1</v>
      </c>
      <c r="AK1926" t="e" cm="1">
        <f t="array" ref="AK1926">_xlfn.LET(
  _xlpm.txt,TRIM(Raw_Data!F1926),
  _xlpm.norm,SUBSTITUTE(SUBSTITUTE(_xlpm.txt,"-","/"),".","/"),
  _xlpm.p,_xlfn.TEXTSPLIT(_xlpm.norm,"/"),
  _xlpm.a,VALUE(INDEX(_xlpm.p,1)),
  _xlpm.b,VALUE(INDEX(_xlpm.p,2)),
  IF(AND(_xlpm.a&lt;=12,_xlpm.b&lt;=12),"REVIEW_AMBIGUOUS","OK")
)</f>
        <v>#REF!</v>
      </c>
    </row>
    <row r="1927" spans="1:37">
      <c r="A1927" t="s">
        <v>5590</v>
      </c>
      <c r="B1927" t="s">
        <v>5590</v>
      </c>
      <c r="C1927" t="b">
        <v>0</v>
      </c>
      <c r="D1927" t="s">
        <v>7257</v>
      </c>
      <c r="E1927" t="s">
        <v>5591</v>
      </c>
      <c r="F1927" t="s">
        <v>5591</v>
      </c>
      <c r="G1927" t="s">
        <v>7258</v>
      </c>
      <c r="H1927" t="s">
        <v>106</v>
      </c>
      <c r="I1927" t="s">
        <v>106</v>
      </c>
      <c r="J1927" t="s">
        <v>106</v>
      </c>
      <c r="K1927" t="s">
        <v>125</v>
      </c>
      <c r="L1927" t="s">
        <v>125</v>
      </c>
      <c r="M1927">
        <f>IF(UPPER(TRIM(Table2[[#This Row],[Status_Clean]]))="CONVERTED",1,0)</f>
        <v>0</v>
      </c>
      <c r="N1927">
        <f>IF(ISNUMBER(MATCH(UPPER(TRIM(Table2[[#This Row],[Status_Clean]])),{"CONTACTED","QUALIFIED","CONVERTED"},0)),1,0)</f>
        <v>1</v>
      </c>
      <c r="O1927" cm="1">
        <f t="array" ref="O1927">_xlfn.SWITCH(UPPER(TRIM(Table2[[#This Row],[Status_Clean]])),"NEW",1,"CONTACTED",2,"QUALIFIED",3,"CONVERTED",4,"LOST",5,99)</f>
        <v>2</v>
      </c>
      <c r="P1927" t="s">
        <v>5592</v>
      </c>
      <c r="Q1927" t="s">
        <v>8587</v>
      </c>
      <c r="R1927" t="s">
        <v>8587</v>
      </c>
      <c r="S1927">
        <v>45488</v>
      </c>
      <c r="T1927" t="s">
        <v>7261</v>
      </c>
      <c r="U1927">
        <v>45488</v>
      </c>
      <c r="V1927" t="s">
        <v>7305</v>
      </c>
      <c r="W1927" t="s">
        <v>7271</v>
      </c>
      <c r="X1927" t="s">
        <v>7288</v>
      </c>
      <c r="Y1927" t="s">
        <v>7298</v>
      </c>
      <c r="Z1927">
        <v>36</v>
      </c>
      <c r="AA1927">
        <v>36</v>
      </c>
      <c r="AB1927" t="str" cm="1">
        <f t="array" ref="AB1927">_xlfn.LET(_xlpm.x,IFERROR(VALUE(Table2[[#This Row],[Response_Time_Hours]]),""),IF(_xlpm.x="","CHECK",_xlfn.IFS(_xlpm.x&lt;=1,"Immediate",_xlpm.x&lt;=6,"Fast",_xlpm.x&lt;=24,"Moderate",_xlpm.x&gt;24,"Delayed")))</f>
        <v>Delayed</v>
      </c>
      <c r="AC1927">
        <v>9</v>
      </c>
      <c r="AD1927" t="str" cm="1">
        <f t="array" ref="AD1927">IF(Table2[[#This Row],[Interaction_Count_Final]]="","N/A",_xlfn.IFS(Table2[[#This Row],[Interaction_Count_Final]]&lt;=2,"Low",Table2[[#This Row],[Interaction_Count_Final]]&lt;=5,"Medium",Table2[[#This Row],[Interaction_Count_Final]]&gt;=6,"High",TRUE,"CHECK"))</f>
        <v>High</v>
      </c>
      <c r="AE1927" t="s">
        <v>7266</v>
      </c>
      <c r="AF1927" t="b">
        <v>1</v>
      </c>
      <c r="AG1927" t="b">
        <v>1</v>
      </c>
      <c r="AH1927">
        <v>2355</v>
      </c>
      <c r="AI1927">
        <v>45488</v>
      </c>
      <c r="AJ1927" t="b">
        <v>1</v>
      </c>
      <c r="AK1927" t="e" cm="1">
        <f t="array" ref="AK1927">_xlfn.LET(
  _xlpm.txt,TRIM(Raw_Data!F1927),
  _xlpm.norm,SUBSTITUTE(SUBSTITUTE(_xlpm.txt,"-","/"),".","/"),
  _xlpm.p,_xlfn.TEXTSPLIT(_xlpm.norm,"/"),
  _xlpm.a,VALUE(INDEX(_xlpm.p,1)),
  _xlpm.b,VALUE(INDEX(_xlpm.p,2)),
  IF(AND(_xlpm.a&lt;=12,_xlpm.b&lt;=12),"REVIEW_AMBIGUOUS","OK")
)</f>
        <v>#REF!</v>
      </c>
    </row>
    <row r="1928" spans="1:37">
      <c r="A1928" t="s">
        <v>5593</v>
      </c>
      <c r="B1928" t="s">
        <v>5593</v>
      </c>
      <c r="C1928" t="b">
        <v>0</v>
      </c>
      <c r="D1928" t="s">
        <v>7257</v>
      </c>
      <c r="E1928" t="s">
        <v>5594</v>
      </c>
      <c r="F1928" t="s">
        <v>5594</v>
      </c>
      <c r="G1928" t="s">
        <v>7303</v>
      </c>
      <c r="H1928" t="s">
        <v>556</v>
      </c>
      <c r="I1928" t="s">
        <v>556</v>
      </c>
      <c r="J1928" t="s">
        <v>106</v>
      </c>
      <c r="K1928" t="s">
        <v>193</v>
      </c>
      <c r="L1928" t="s">
        <v>193</v>
      </c>
      <c r="M1928">
        <f>IF(UPPER(TRIM(Table2[[#This Row],[Status_Clean]]))="CONVERTED",1,0)</f>
        <v>0</v>
      </c>
      <c r="N1928">
        <f>IF(ISNUMBER(MATCH(UPPER(TRIM(Table2[[#This Row],[Status_Clean]])),{"CONTACTED","QUALIFIED","CONVERTED"},0)),1,0)</f>
        <v>0</v>
      </c>
      <c r="O1928" cm="1">
        <f t="array" ref="O1928">_xlfn.SWITCH(UPPER(TRIM(Table2[[#This Row],[Status_Clean]])),"NEW",1,"CONTACTED",2,"QUALIFIED",3,"CONVERTED",4,"LOST",5,99)</f>
        <v>1</v>
      </c>
      <c r="P1928">
        <v>44997</v>
      </c>
      <c r="Q1928" t="s">
        <v>7294</v>
      </c>
      <c r="R1928" t="s">
        <v>7294</v>
      </c>
      <c r="S1928">
        <v>44997</v>
      </c>
      <c r="T1928" t="s">
        <v>7261</v>
      </c>
      <c r="U1928">
        <v>44997</v>
      </c>
      <c r="V1928" t="s">
        <v>7295</v>
      </c>
      <c r="W1928" t="s">
        <v>7263</v>
      </c>
      <c r="X1928" t="s">
        <v>7284</v>
      </c>
      <c r="Y1928" t="s">
        <v>7293</v>
      </c>
      <c r="Z1928" t="s">
        <v>5595</v>
      </c>
      <c r="AA1928">
        <v>50.2</v>
      </c>
      <c r="AB1928" t="str" cm="1">
        <f t="array" ref="AB1928">_xlfn.LET(_xlpm.x,IFERROR(VALUE(Table2[[#This Row],[Response_Time_Hours]]),""),IF(_xlpm.x="","CHECK",_xlfn.IFS(_xlpm.x&lt;=1,"Immediate",_xlpm.x&lt;=6,"Fast",_xlpm.x&lt;=24,"Moderate",_xlpm.x&gt;24,"Delayed")))</f>
        <v>Delayed</v>
      </c>
      <c r="AC1928">
        <v>22</v>
      </c>
      <c r="AD1928" t="str" cm="1">
        <f t="array" ref="AD1928">IF(Table2[[#This Row],[Interaction_Count_Final]]="","N/A",_xlfn.IFS(Table2[[#This Row],[Interaction_Count_Final]]&lt;=2,"Low",Table2[[#This Row],[Interaction_Count_Final]]&lt;=5,"Medium",Table2[[#This Row],[Interaction_Count_Final]]&gt;=6,"High",TRUE,"CHECK"))</f>
        <v>High</v>
      </c>
      <c r="AE1928" t="s">
        <v>7273</v>
      </c>
      <c r="AF1928" t="b">
        <v>1</v>
      </c>
      <c r="AG1928" t="b">
        <v>1</v>
      </c>
      <c r="AH1928">
        <v>2356</v>
      </c>
      <c r="AI1928">
        <v>44997</v>
      </c>
      <c r="AJ1928" t="b">
        <v>1</v>
      </c>
      <c r="AK1928" t="e" cm="1">
        <f t="array" ref="AK1928">_xlfn.LET(
  _xlpm.txt,TRIM(Raw_Data!F1928),
  _xlpm.norm,SUBSTITUTE(SUBSTITUTE(_xlpm.txt,"-","/"),".","/"),
  _xlpm.p,_xlfn.TEXTSPLIT(_xlpm.norm,"/"),
  _xlpm.a,VALUE(INDEX(_xlpm.p,1)),
  _xlpm.b,VALUE(INDEX(_xlpm.p,2)),
  IF(AND(_xlpm.a&lt;=12,_xlpm.b&lt;=12),"REVIEW_AMBIGUOUS","OK")
)</f>
        <v>#REF!</v>
      </c>
    </row>
    <row r="1929" spans="1:37">
      <c r="A1929" t="s">
        <v>5596</v>
      </c>
      <c r="B1929" t="s">
        <v>5596</v>
      </c>
      <c r="C1929" t="b">
        <v>1</v>
      </c>
      <c r="D1929" t="s">
        <v>7257</v>
      </c>
      <c r="E1929" t="s">
        <v>5597</v>
      </c>
      <c r="F1929" t="s">
        <v>5597</v>
      </c>
      <c r="G1929" t="s">
        <v>7280</v>
      </c>
      <c r="H1929" t="s">
        <v>447</v>
      </c>
      <c r="I1929" t="s">
        <v>447</v>
      </c>
      <c r="J1929" t="s">
        <v>447</v>
      </c>
      <c r="K1929" t="s">
        <v>125</v>
      </c>
      <c r="L1929" t="s">
        <v>125</v>
      </c>
      <c r="M1929">
        <f>IF(UPPER(TRIM(Table2[[#This Row],[Status_Clean]]))="CONVERTED",1,0)</f>
        <v>0</v>
      </c>
      <c r="N1929">
        <f>IF(ISNUMBER(MATCH(UPPER(TRIM(Table2[[#This Row],[Status_Clean]])),{"CONTACTED","QUALIFIED","CONVERTED"},0)),1,0)</f>
        <v>1</v>
      </c>
      <c r="O1929" cm="1">
        <f t="array" ref="O1929">_xlfn.SWITCH(UPPER(TRIM(Table2[[#This Row],[Status_Clean]])),"NEW",1,"CONTACTED",2,"QUALIFIED",3,"CONVERTED",4,"LOST",5,99)</f>
        <v>2</v>
      </c>
      <c r="P1929">
        <v>45326</v>
      </c>
      <c r="Q1929" t="s">
        <v>8588</v>
      </c>
      <c r="R1929" t="s">
        <v>8588</v>
      </c>
      <c r="S1929">
        <v>45326</v>
      </c>
      <c r="T1929" t="s">
        <v>7261</v>
      </c>
      <c r="U1929">
        <v>45326</v>
      </c>
      <c r="V1929" t="s">
        <v>7283</v>
      </c>
      <c r="W1929" t="s">
        <v>7271</v>
      </c>
      <c r="X1929" t="s">
        <v>7284</v>
      </c>
      <c r="Y1929" t="s">
        <v>7293</v>
      </c>
      <c r="Z1929" t="s">
        <v>5598</v>
      </c>
      <c r="AA1929">
        <v>33.5</v>
      </c>
      <c r="AB1929" t="str" cm="1">
        <f t="array" ref="AB1929">_xlfn.LET(_xlpm.x,IFERROR(VALUE(Table2[[#This Row],[Response_Time_Hours]]),""),IF(_xlpm.x="","CHECK",_xlfn.IFS(_xlpm.x&lt;=1,"Immediate",_xlpm.x&lt;=6,"Fast",_xlpm.x&lt;=24,"Moderate",_xlpm.x&gt;24,"Delayed")))</f>
        <v>Delayed</v>
      </c>
      <c r="AC1929">
        <v>27</v>
      </c>
      <c r="AD1929" t="str" cm="1">
        <f t="array" ref="AD1929">IF(Table2[[#This Row],[Interaction_Count_Final]]="","N/A",_xlfn.IFS(Table2[[#This Row],[Interaction_Count_Final]]&lt;=2,"Low",Table2[[#This Row],[Interaction_Count_Final]]&lt;=5,"Medium",Table2[[#This Row],[Interaction_Count_Final]]&gt;=6,"High",TRUE,"CHECK"))</f>
        <v>High</v>
      </c>
      <c r="AE1929" t="s">
        <v>7273</v>
      </c>
      <c r="AF1929" t="b">
        <v>1</v>
      </c>
      <c r="AG1929" t="b">
        <v>1</v>
      </c>
      <c r="AH1929">
        <v>2357</v>
      </c>
      <c r="AI1929">
        <v>45326</v>
      </c>
      <c r="AJ1929" t="b">
        <v>1</v>
      </c>
      <c r="AK1929" t="e" cm="1">
        <f t="array" ref="AK1929">_xlfn.LET(
  _xlpm.txt,TRIM(Raw_Data!F1929),
  _xlpm.norm,SUBSTITUTE(SUBSTITUTE(_xlpm.txt,"-","/"),".","/"),
  _xlpm.p,_xlfn.TEXTSPLIT(_xlpm.norm,"/"),
  _xlpm.a,VALUE(INDEX(_xlpm.p,1)),
  _xlpm.b,VALUE(INDEX(_xlpm.p,2)),
  IF(AND(_xlpm.a&lt;=12,_xlpm.b&lt;=12),"REVIEW_AMBIGUOUS","OK")
)</f>
        <v>#REF!</v>
      </c>
    </row>
    <row r="1930" spans="1:37">
      <c r="A1930" t="s">
        <v>5599</v>
      </c>
      <c r="B1930" t="s">
        <v>5599</v>
      </c>
      <c r="C1930" t="b">
        <v>1</v>
      </c>
      <c r="D1930" t="s">
        <v>7257</v>
      </c>
      <c r="E1930" t="s">
        <v>8589</v>
      </c>
      <c r="F1930" t="s">
        <v>8589</v>
      </c>
      <c r="G1930" t="s">
        <v>7280</v>
      </c>
      <c r="H1930" t="s">
        <v>69</v>
      </c>
      <c r="I1930" t="s">
        <v>69</v>
      </c>
      <c r="J1930" t="s">
        <v>69</v>
      </c>
      <c r="K1930" t="s">
        <v>250</v>
      </c>
      <c r="L1930" t="s">
        <v>250</v>
      </c>
      <c r="M1930">
        <f>IF(UPPER(TRIM(Table2[[#This Row],[Status_Clean]]))="CONVERTED",1,0)</f>
        <v>1</v>
      </c>
      <c r="N1930">
        <f>IF(ISNUMBER(MATCH(UPPER(TRIM(Table2[[#This Row],[Status_Clean]])),{"CONTACTED","QUALIFIED","CONVERTED"},0)),1,0)</f>
        <v>1</v>
      </c>
      <c r="O1930" cm="1">
        <f t="array" ref="O1930">_xlfn.SWITCH(UPPER(TRIM(Table2[[#This Row],[Status_Clean]])),"NEW",1,"CONTACTED",2,"QUALIFIED",3,"CONVERTED",4,"LOST",5,99)</f>
        <v>4</v>
      </c>
      <c r="P1930">
        <v>45383</v>
      </c>
      <c r="Q1930" t="s">
        <v>7372</v>
      </c>
      <c r="R1930" t="s">
        <v>7372</v>
      </c>
      <c r="S1930">
        <v>45383</v>
      </c>
      <c r="T1930" t="s">
        <v>7261</v>
      </c>
      <c r="U1930">
        <v>45383</v>
      </c>
      <c r="V1930" t="s">
        <v>7297</v>
      </c>
      <c r="W1930" t="s">
        <v>7271</v>
      </c>
      <c r="X1930" t="s">
        <v>7277</v>
      </c>
      <c r="Y1930" t="s">
        <v>7298</v>
      </c>
      <c r="Z1930">
        <v>47.2</v>
      </c>
      <c r="AA1930">
        <v>47.2</v>
      </c>
      <c r="AB1930" t="str" cm="1">
        <f t="array" ref="AB1930">_xlfn.LET(_xlpm.x,IFERROR(VALUE(Table2[[#This Row],[Response_Time_Hours]]),""),IF(_xlpm.x="","CHECK",_xlfn.IFS(_xlpm.x&lt;=1,"Immediate",_xlpm.x&lt;=6,"Fast",_xlpm.x&lt;=24,"Moderate",_xlpm.x&gt;24,"Delayed")))</f>
        <v>Delayed</v>
      </c>
      <c r="AC1930">
        <v>43</v>
      </c>
      <c r="AD1930" t="str" cm="1">
        <f t="array" ref="AD1930">IF(Table2[[#This Row],[Interaction_Count_Final]]="","N/A",_xlfn.IFS(Table2[[#This Row],[Interaction_Count_Final]]&lt;=2,"Low",Table2[[#This Row],[Interaction_Count_Final]]&lt;=5,"Medium",Table2[[#This Row],[Interaction_Count_Final]]&gt;=6,"High",TRUE,"CHECK"))</f>
        <v>High</v>
      </c>
      <c r="AE1930" t="s">
        <v>7266</v>
      </c>
      <c r="AF1930" t="b">
        <v>1</v>
      </c>
      <c r="AG1930" t="b">
        <v>1</v>
      </c>
      <c r="AH1930">
        <v>2358</v>
      </c>
      <c r="AI1930">
        <v>45383</v>
      </c>
      <c r="AJ1930" t="b">
        <v>1</v>
      </c>
      <c r="AK1930" t="e" cm="1">
        <f t="array" ref="AK1930">_xlfn.LET(
  _xlpm.txt,TRIM(Raw_Data!F1930),
  _xlpm.norm,SUBSTITUTE(SUBSTITUTE(_xlpm.txt,"-","/"),".","/"),
  _xlpm.p,_xlfn.TEXTSPLIT(_xlpm.norm,"/"),
  _xlpm.a,VALUE(INDEX(_xlpm.p,1)),
  _xlpm.b,VALUE(INDEX(_xlpm.p,2)),
  IF(AND(_xlpm.a&lt;=12,_xlpm.b&lt;=12),"REVIEW_AMBIGUOUS","OK")
)</f>
        <v>#REF!</v>
      </c>
    </row>
    <row r="1931" spans="1:37">
      <c r="A1931" t="s">
        <v>5601</v>
      </c>
      <c r="B1931" t="s">
        <v>5601</v>
      </c>
      <c r="C1931" t="b">
        <v>0</v>
      </c>
      <c r="D1931" t="s">
        <v>7257</v>
      </c>
      <c r="E1931" t="s">
        <v>5602</v>
      </c>
      <c r="F1931" t="s">
        <v>5602</v>
      </c>
      <c r="G1931" t="s">
        <v>7303</v>
      </c>
      <c r="H1931" t="s">
        <v>106</v>
      </c>
      <c r="I1931" t="s">
        <v>106</v>
      </c>
      <c r="J1931" t="s">
        <v>106</v>
      </c>
      <c r="K1931" t="s">
        <v>125</v>
      </c>
      <c r="L1931" t="s">
        <v>125</v>
      </c>
      <c r="M1931">
        <f>IF(UPPER(TRIM(Table2[[#This Row],[Status_Clean]]))="CONVERTED",1,0)</f>
        <v>0</v>
      </c>
      <c r="N1931">
        <f>IF(ISNUMBER(MATCH(UPPER(TRIM(Table2[[#This Row],[Status_Clean]])),{"CONTACTED","QUALIFIED","CONVERTED"},0)),1,0)</f>
        <v>1</v>
      </c>
      <c r="O1931" cm="1">
        <f t="array" ref="O1931">_xlfn.SWITCH(UPPER(TRIM(Table2[[#This Row],[Status_Clean]])),"NEW",1,"CONTACTED",2,"QUALIFIED",3,"CONVERTED",4,"LOST",5,99)</f>
        <v>2</v>
      </c>
      <c r="P1931">
        <v>45393</v>
      </c>
      <c r="Q1931" t="s">
        <v>8590</v>
      </c>
      <c r="R1931" t="s">
        <v>8590</v>
      </c>
      <c r="S1931">
        <v>45393</v>
      </c>
      <c r="T1931" t="s">
        <v>7261</v>
      </c>
      <c r="U1931">
        <v>45393</v>
      </c>
      <c r="V1931" t="s">
        <v>7297</v>
      </c>
      <c r="W1931" t="s">
        <v>7271</v>
      </c>
      <c r="X1931" t="s">
        <v>7277</v>
      </c>
      <c r="Y1931" t="s">
        <v>7285</v>
      </c>
      <c r="Z1931" t="s">
        <v>5603</v>
      </c>
      <c r="AA1931">
        <v>54.9</v>
      </c>
      <c r="AB1931" t="str" cm="1">
        <f t="array" ref="AB1931">_xlfn.LET(_xlpm.x,IFERROR(VALUE(Table2[[#This Row],[Response_Time_Hours]]),""),IF(_xlpm.x="","CHECK",_xlfn.IFS(_xlpm.x&lt;=1,"Immediate",_xlpm.x&lt;=6,"Fast",_xlpm.x&lt;=24,"Moderate",_xlpm.x&gt;24,"Delayed")))</f>
        <v>Delayed</v>
      </c>
      <c r="AC1931">
        <v>2</v>
      </c>
      <c r="AD1931" t="str" cm="1">
        <f t="array" ref="AD1931">IF(Table2[[#This Row],[Interaction_Count_Final]]="","N/A",_xlfn.IFS(Table2[[#This Row],[Interaction_Count_Final]]&lt;=2,"Low",Table2[[#This Row],[Interaction_Count_Final]]&lt;=5,"Medium",Table2[[#This Row],[Interaction_Count_Final]]&gt;=6,"High",TRUE,"CHECK"))</f>
        <v>Low</v>
      </c>
      <c r="AE1931" t="s">
        <v>7289</v>
      </c>
      <c r="AF1931" t="b">
        <v>1</v>
      </c>
      <c r="AG1931" t="b">
        <v>1</v>
      </c>
      <c r="AH1931">
        <v>2359</v>
      </c>
      <c r="AI1931">
        <v>45393</v>
      </c>
      <c r="AJ1931" t="b">
        <v>1</v>
      </c>
      <c r="AK1931" t="e" cm="1">
        <f t="array" ref="AK1931">_xlfn.LET(
  _xlpm.txt,TRIM(Raw_Data!F1931),
  _xlpm.norm,SUBSTITUTE(SUBSTITUTE(_xlpm.txt,"-","/"),".","/"),
  _xlpm.p,_xlfn.TEXTSPLIT(_xlpm.norm,"/"),
  _xlpm.a,VALUE(INDEX(_xlpm.p,1)),
  _xlpm.b,VALUE(INDEX(_xlpm.p,2)),
  IF(AND(_xlpm.a&lt;=12,_xlpm.b&lt;=12),"REVIEW_AMBIGUOUS","OK")
)</f>
        <v>#REF!</v>
      </c>
    </row>
    <row r="1932" spans="1:37">
      <c r="A1932" t="s">
        <v>5604</v>
      </c>
      <c r="B1932" t="s">
        <v>5604</v>
      </c>
      <c r="C1932" t="b">
        <v>0</v>
      </c>
      <c r="D1932" t="s">
        <v>7257</v>
      </c>
      <c r="E1932" t="s">
        <v>5605</v>
      </c>
      <c r="F1932" t="s">
        <v>5605</v>
      </c>
      <c r="G1932" t="s">
        <v>7274</v>
      </c>
      <c r="H1932" t="s">
        <v>69</v>
      </c>
      <c r="I1932" t="s">
        <v>69</v>
      </c>
      <c r="J1932" t="s">
        <v>69</v>
      </c>
      <c r="K1932" t="s">
        <v>71</v>
      </c>
      <c r="L1932" t="s">
        <v>71</v>
      </c>
      <c r="M1932">
        <f>IF(UPPER(TRIM(Table2[[#This Row],[Status_Clean]]))="CONVERTED",1,0)</f>
        <v>0</v>
      </c>
      <c r="N1932">
        <f>IF(ISNUMBER(MATCH(UPPER(TRIM(Table2[[#This Row],[Status_Clean]])),{"CONTACTED","QUALIFIED","CONVERTED"},0)),1,0)</f>
        <v>1</v>
      </c>
      <c r="O1932" cm="1">
        <f t="array" ref="O1932">_xlfn.SWITCH(UPPER(TRIM(Table2[[#This Row],[Status_Clean]])),"NEW",1,"CONTACTED",2,"QUALIFIED",3,"CONVERTED",4,"LOST",5,99)</f>
        <v>3</v>
      </c>
      <c r="P1932">
        <v>45022</v>
      </c>
      <c r="Q1932" t="s">
        <v>7627</v>
      </c>
      <c r="R1932" t="s">
        <v>7627</v>
      </c>
      <c r="S1932">
        <v>45022</v>
      </c>
      <c r="T1932" t="s">
        <v>7261</v>
      </c>
      <c r="U1932">
        <v>45022</v>
      </c>
      <c r="V1932" t="s">
        <v>7297</v>
      </c>
      <c r="W1932" t="s">
        <v>7263</v>
      </c>
      <c r="X1932" t="s">
        <v>7277</v>
      </c>
      <c r="Y1932" t="s">
        <v>7285</v>
      </c>
      <c r="Z1932" t="s">
        <v>1095</v>
      </c>
      <c r="AA1932">
        <v>52.800000000000004</v>
      </c>
      <c r="AB1932" t="str" cm="1">
        <f t="array" ref="AB1932">_xlfn.LET(_xlpm.x,IFERROR(VALUE(Table2[[#This Row],[Response_Time_Hours]]),""),IF(_xlpm.x="","CHECK",_xlfn.IFS(_xlpm.x&lt;=1,"Immediate",_xlpm.x&lt;=6,"Fast",_xlpm.x&lt;=24,"Moderate",_xlpm.x&gt;24,"Delayed")))</f>
        <v>Delayed</v>
      </c>
      <c r="AC1932">
        <v>1</v>
      </c>
      <c r="AD1932" t="str" cm="1">
        <f t="array" ref="AD1932">IF(Table2[[#This Row],[Interaction_Count_Final]]="","N/A",_xlfn.IFS(Table2[[#This Row],[Interaction_Count_Final]]&lt;=2,"Low",Table2[[#This Row],[Interaction_Count_Final]]&lt;=5,"Medium",Table2[[#This Row],[Interaction_Count_Final]]&gt;=6,"High",TRUE,"CHECK"))</f>
        <v>Low</v>
      </c>
      <c r="AE1932" t="s">
        <v>7266</v>
      </c>
      <c r="AF1932" t="b">
        <v>1</v>
      </c>
      <c r="AG1932" t="b">
        <v>1</v>
      </c>
      <c r="AH1932">
        <v>2360</v>
      </c>
      <c r="AI1932">
        <v>45022</v>
      </c>
      <c r="AJ1932" t="b">
        <v>1</v>
      </c>
      <c r="AK1932" t="e" cm="1">
        <f t="array" ref="AK1932">_xlfn.LET(
  _xlpm.txt,TRIM(Raw_Data!F1932),
  _xlpm.norm,SUBSTITUTE(SUBSTITUTE(_xlpm.txt,"-","/"),".","/"),
  _xlpm.p,_xlfn.TEXTSPLIT(_xlpm.norm,"/"),
  _xlpm.a,VALUE(INDEX(_xlpm.p,1)),
  _xlpm.b,VALUE(INDEX(_xlpm.p,2)),
  IF(AND(_xlpm.a&lt;=12,_xlpm.b&lt;=12),"REVIEW_AMBIGUOUS","OK")
)</f>
        <v>#REF!</v>
      </c>
    </row>
    <row r="1933" spans="1:37">
      <c r="A1933" t="s">
        <v>5606</v>
      </c>
      <c r="B1933" t="s">
        <v>5606</v>
      </c>
      <c r="C1933" t="b">
        <v>0</v>
      </c>
      <c r="D1933" t="s">
        <v>7257</v>
      </c>
      <c r="E1933" t="s">
        <v>5607</v>
      </c>
      <c r="F1933" t="s">
        <v>5607</v>
      </c>
      <c r="G1933" t="s">
        <v>7268</v>
      </c>
      <c r="H1933" t="s">
        <v>1356</v>
      </c>
      <c r="I1933" t="s">
        <v>1356</v>
      </c>
      <c r="J1933" t="s">
        <v>1356</v>
      </c>
      <c r="K1933" t="s">
        <v>193</v>
      </c>
      <c r="L1933" t="s">
        <v>193</v>
      </c>
      <c r="M1933">
        <f>IF(UPPER(TRIM(Table2[[#This Row],[Status_Clean]]))="CONVERTED",1,0)</f>
        <v>0</v>
      </c>
      <c r="N1933">
        <f>IF(ISNUMBER(MATCH(UPPER(TRIM(Table2[[#This Row],[Status_Clean]])),{"CONTACTED","QUALIFIED","CONVERTED"},0)),1,0)</f>
        <v>0</v>
      </c>
      <c r="O1933" cm="1">
        <f t="array" ref="O1933">_xlfn.SWITCH(UPPER(TRIM(Table2[[#This Row],[Status_Clean]])),"NEW",1,"CONTACTED",2,"QUALIFIED",3,"CONVERTED",4,"LOST",5,99)</f>
        <v>1</v>
      </c>
      <c r="P1933">
        <v>45184</v>
      </c>
      <c r="Q1933" t="s">
        <v>7350</v>
      </c>
      <c r="R1933" t="s">
        <v>7350</v>
      </c>
      <c r="S1933">
        <v>45184</v>
      </c>
      <c r="T1933" t="s">
        <v>7261</v>
      </c>
      <c r="U1933">
        <v>45184</v>
      </c>
      <c r="V1933" t="s">
        <v>7287</v>
      </c>
      <c r="W1933" t="s">
        <v>7263</v>
      </c>
      <c r="X1933" t="s">
        <v>7288</v>
      </c>
      <c r="Y1933" t="s">
        <v>7312</v>
      </c>
      <c r="Z1933">
        <v>23</v>
      </c>
      <c r="AA1933">
        <v>23</v>
      </c>
      <c r="AB1933" t="str" cm="1">
        <f t="array" ref="AB1933">_xlfn.LET(_xlpm.x,IFERROR(VALUE(Table2[[#This Row],[Response_Time_Hours]]),""),IF(_xlpm.x="","CHECK",_xlfn.IFS(_xlpm.x&lt;=1,"Immediate",_xlpm.x&lt;=6,"Fast",_xlpm.x&lt;=24,"Moderate",_xlpm.x&gt;24,"Delayed")))</f>
        <v>Moderate</v>
      </c>
      <c r="AC1933">
        <v>49</v>
      </c>
      <c r="AD1933" t="str" cm="1">
        <f t="array" ref="AD1933">IF(Table2[[#This Row],[Interaction_Count_Final]]="","N/A",_xlfn.IFS(Table2[[#This Row],[Interaction_Count_Final]]&lt;=2,"Low",Table2[[#This Row],[Interaction_Count_Final]]&lt;=5,"Medium",Table2[[#This Row],[Interaction_Count_Final]]&gt;=6,"High",TRUE,"CHECK"))</f>
        <v>High</v>
      </c>
      <c r="AE1933" t="s">
        <v>7266</v>
      </c>
      <c r="AF1933" t="b">
        <v>1</v>
      </c>
      <c r="AG1933" t="b">
        <v>1</v>
      </c>
      <c r="AH1933">
        <v>2362</v>
      </c>
      <c r="AI1933">
        <v>45184</v>
      </c>
      <c r="AJ1933" t="b">
        <v>1</v>
      </c>
      <c r="AK1933" t="e" cm="1">
        <f t="array" ref="AK1933">_xlfn.LET(
  _xlpm.txt,TRIM(Raw_Data!F1933),
  _xlpm.norm,SUBSTITUTE(SUBSTITUTE(_xlpm.txt,"-","/"),".","/"),
  _xlpm.p,_xlfn.TEXTSPLIT(_xlpm.norm,"/"),
  _xlpm.a,VALUE(INDEX(_xlpm.p,1)),
  _xlpm.b,VALUE(INDEX(_xlpm.p,2)),
  IF(AND(_xlpm.a&lt;=12,_xlpm.b&lt;=12),"REVIEW_AMBIGUOUS","OK")
)</f>
        <v>#REF!</v>
      </c>
    </row>
    <row r="1934" spans="1:37">
      <c r="A1934" t="s">
        <v>5608</v>
      </c>
      <c r="B1934" t="s">
        <v>5608</v>
      </c>
      <c r="C1934" t="b">
        <v>0</v>
      </c>
      <c r="D1934" t="s">
        <v>7257</v>
      </c>
      <c r="E1934" t="s">
        <v>5609</v>
      </c>
      <c r="F1934" t="s">
        <v>5609</v>
      </c>
      <c r="G1934" t="s">
        <v>7280</v>
      </c>
      <c r="H1934" t="s">
        <v>222</v>
      </c>
      <c r="I1934" t="s">
        <v>222</v>
      </c>
      <c r="J1934" t="s">
        <v>222</v>
      </c>
      <c r="K1934" t="s">
        <v>71</v>
      </c>
      <c r="L1934" t="s">
        <v>71</v>
      </c>
      <c r="M1934">
        <f>IF(UPPER(TRIM(Table2[[#This Row],[Status_Clean]]))="CONVERTED",1,0)</f>
        <v>0</v>
      </c>
      <c r="N1934">
        <f>IF(ISNUMBER(MATCH(UPPER(TRIM(Table2[[#This Row],[Status_Clean]])),{"CONTACTED","QUALIFIED","CONVERTED"},0)),1,0)</f>
        <v>1</v>
      </c>
      <c r="O1934" cm="1">
        <f t="array" ref="O1934">_xlfn.SWITCH(UPPER(TRIM(Table2[[#This Row],[Status_Clean]])),"NEW",1,"CONTACTED",2,"QUALIFIED",3,"CONVERTED",4,"LOST",5,99)</f>
        <v>3</v>
      </c>
      <c r="P1934">
        <v>45102</v>
      </c>
      <c r="Q1934" t="s">
        <v>8292</v>
      </c>
      <c r="R1934" t="s">
        <v>8292</v>
      </c>
      <c r="S1934">
        <v>45102</v>
      </c>
      <c r="T1934" t="s">
        <v>7261</v>
      </c>
      <c r="U1934">
        <v>45102</v>
      </c>
      <c r="V1934" t="s">
        <v>7276</v>
      </c>
      <c r="W1934" t="s">
        <v>7263</v>
      </c>
      <c r="X1934" t="s">
        <v>7277</v>
      </c>
      <c r="Y1934" t="s">
        <v>7293</v>
      </c>
      <c r="Z1934">
        <v>56</v>
      </c>
      <c r="AA1934">
        <v>56</v>
      </c>
      <c r="AB1934" t="str" cm="1">
        <f t="array" ref="AB1934">_xlfn.LET(_xlpm.x,IFERROR(VALUE(Table2[[#This Row],[Response_Time_Hours]]),""),IF(_xlpm.x="","CHECK",_xlfn.IFS(_xlpm.x&lt;=1,"Immediate",_xlpm.x&lt;=6,"Fast",_xlpm.x&lt;=24,"Moderate",_xlpm.x&gt;24,"Delayed")))</f>
        <v>Delayed</v>
      </c>
      <c r="AC1934">
        <v>15</v>
      </c>
      <c r="AD1934" t="str" cm="1">
        <f t="array" ref="AD1934">IF(Table2[[#This Row],[Interaction_Count_Final]]="","N/A",_xlfn.IFS(Table2[[#This Row],[Interaction_Count_Final]]&lt;=2,"Low",Table2[[#This Row],[Interaction_Count_Final]]&lt;=5,"Medium",Table2[[#This Row],[Interaction_Count_Final]]&gt;=6,"High",TRUE,"CHECK"))</f>
        <v>High</v>
      </c>
      <c r="AE1934" t="s">
        <v>7273</v>
      </c>
      <c r="AF1934" t="b">
        <v>1</v>
      </c>
      <c r="AG1934" t="b">
        <v>1</v>
      </c>
      <c r="AH1934">
        <v>2363</v>
      </c>
      <c r="AI1934">
        <v>45102</v>
      </c>
      <c r="AJ1934" t="b">
        <v>1</v>
      </c>
      <c r="AK1934" t="e" cm="1">
        <f t="array" ref="AK1934">_xlfn.LET(
  _xlpm.txt,TRIM(Raw_Data!F1934),
  _xlpm.norm,SUBSTITUTE(SUBSTITUTE(_xlpm.txt,"-","/"),".","/"),
  _xlpm.p,_xlfn.TEXTSPLIT(_xlpm.norm,"/"),
  _xlpm.a,VALUE(INDEX(_xlpm.p,1)),
  _xlpm.b,VALUE(INDEX(_xlpm.p,2)),
  IF(AND(_xlpm.a&lt;=12,_xlpm.b&lt;=12),"REVIEW_AMBIGUOUS","OK")
)</f>
        <v>#REF!</v>
      </c>
    </row>
    <row r="1935" spans="1:37">
      <c r="A1935" t="s">
        <v>5610</v>
      </c>
      <c r="B1935" t="s">
        <v>5610</v>
      </c>
      <c r="C1935" t="b">
        <v>0</v>
      </c>
      <c r="D1935" t="s">
        <v>7257</v>
      </c>
      <c r="E1935" t="s">
        <v>5611</v>
      </c>
      <c r="F1935" t="s">
        <v>5611</v>
      </c>
      <c r="G1935" t="s">
        <v>7303</v>
      </c>
      <c r="H1935" t="s">
        <v>222</v>
      </c>
      <c r="I1935" t="s">
        <v>222</v>
      </c>
      <c r="J1935" t="s">
        <v>222</v>
      </c>
      <c r="K1935" t="s">
        <v>125</v>
      </c>
      <c r="L1935" t="s">
        <v>125</v>
      </c>
      <c r="M1935">
        <f>IF(UPPER(TRIM(Table2[[#This Row],[Status_Clean]]))="CONVERTED",1,0)</f>
        <v>0</v>
      </c>
      <c r="N1935">
        <f>IF(ISNUMBER(MATCH(UPPER(TRIM(Table2[[#This Row],[Status_Clean]])),{"CONTACTED","QUALIFIED","CONVERTED"},0)),1,0)</f>
        <v>1</v>
      </c>
      <c r="O1935" cm="1">
        <f t="array" ref="O1935">_xlfn.SWITCH(UPPER(TRIM(Table2[[#This Row],[Status_Clean]])),"NEW",1,"CONTACTED",2,"QUALIFIED",3,"CONVERTED",4,"LOST",5,99)</f>
        <v>2</v>
      </c>
      <c r="P1935" t="s">
        <v>5612</v>
      </c>
      <c r="Q1935" t="s">
        <v>8591</v>
      </c>
      <c r="R1935" t="s">
        <v>8591</v>
      </c>
      <c r="S1935">
        <v>45161</v>
      </c>
      <c r="T1935" t="s">
        <v>7261</v>
      </c>
      <c r="U1935">
        <v>45161</v>
      </c>
      <c r="V1935" t="s">
        <v>7310</v>
      </c>
      <c r="W1935" t="s">
        <v>7263</v>
      </c>
      <c r="X1935" t="s">
        <v>7288</v>
      </c>
      <c r="Y1935" t="s">
        <v>7272</v>
      </c>
      <c r="Z1935">
        <v>5.3</v>
      </c>
      <c r="AA1935">
        <v>5.3</v>
      </c>
      <c r="AB1935" t="str" cm="1">
        <f t="array" ref="AB1935">_xlfn.LET(_xlpm.x,IFERROR(VALUE(Table2[[#This Row],[Response_Time_Hours]]),""),IF(_xlpm.x="","CHECK",_xlfn.IFS(_xlpm.x&lt;=1,"Immediate",_xlpm.x&lt;=6,"Fast",_xlpm.x&lt;=24,"Moderate",_xlpm.x&gt;24,"Delayed")))</f>
        <v>Fast</v>
      </c>
      <c r="AC1935">
        <v>37</v>
      </c>
      <c r="AD1935" t="str" cm="1">
        <f t="array" ref="AD1935">IF(Table2[[#This Row],[Interaction_Count_Final]]="","N/A",_xlfn.IFS(Table2[[#This Row],[Interaction_Count_Final]]&lt;=2,"Low",Table2[[#This Row],[Interaction_Count_Final]]&lt;=5,"Medium",Table2[[#This Row],[Interaction_Count_Final]]&gt;=6,"High",TRUE,"CHECK"))</f>
        <v>High</v>
      </c>
      <c r="AE1935" t="s">
        <v>7266</v>
      </c>
      <c r="AF1935" t="b">
        <v>1</v>
      </c>
      <c r="AG1935" t="b">
        <v>1</v>
      </c>
      <c r="AH1935">
        <v>2364</v>
      </c>
      <c r="AI1935">
        <v>45161</v>
      </c>
      <c r="AJ1935" t="b">
        <v>1</v>
      </c>
      <c r="AK1935" t="e" cm="1">
        <f t="array" ref="AK1935">_xlfn.LET(
  _xlpm.txt,TRIM(Raw_Data!F1935),
  _xlpm.norm,SUBSTITUTE(SUBSTITUTE(_xlpm.txt,"-","/"),".","/"),
  _xlpm.p,_xlfn.TEXTSPLIT(_xlpm.norm,"/"),
  _xlpm.a,VALUE(INDEX(_xlpm.p,1)),
  _xlpm.b,VALUE(INDEX(_xlpm.p,2)),
  IF(AND(_xlpm.a&lt;=12,_xlpm.b&lt;=12),"REVIEW_AMBIGUOUS","OK")
)</f>
        <v>#REF!</v>
      </c>
    </row>
    <row r="1936" spans="1:37">
      <c r="A1936" t="s">
        <v>5613</v>
      </c>
      <c r="B1936" t="s">
        <v>5613</v>
      </c>
      <c r="C1936" t="b">
        <v>0</v>
      </c>
      <c r="D1936" t="s">
        <v>7257</v>
      </c>
      <c r="E1936" t="s">
        <v>5614</v>
      </c>
      <c r="F1936" t="s">
        <v>5614</v>
      </c>
      <c r="G1936" t="s">
        <v>7258</v>
      </c>
      <c r="H1936" t="s">
        <v>7588</v>
      </c>
      <c r="I1936" t="s">
        <v>7588</v>
      </c>
      <c r="J1936" t="s">
        <v>263</v>
      </c>
      <c r="K1936" t="s">
        <v>125</v>
      </c>
      <c r="L1936" t="s">
        <v>125</v>
      </c>
      <c r="M1936">
        <f>IF(UPPER(TRIM(Table2[[#This Row],[Status_Clean]]))="CONVERTED",1,0)</f>
        <v>0</v>
      </c>
      <c r="N1936">
        <f>IF(ISNUMBER(MATCH(UPPER(TRIM(Table2[[#This Row],[Status_Clean]])),{"CONTACTED","QUALIFIED","CONVERTED"},0)),1,0)</f>
        <v>1</v>
      </c>
      <c r="O1936" cm="1">
        <f t="array" ref="O1936">_xlfn.SWITCH(UPPER(TRIM(Table2[[#This Row],[Status_Clean]])),"NEW",1,"CONTACTED",2,"QUALIFIED",3,"CONVERTED",4,"LOST",5,99)</f>
        <v>2</v>
      </c>
      <c r="P1936">
        <v>45335</v>
      </c>
      <c r="Q1936" t="s">
        <v>8063</v>
      </c>
      <c r="R1936" t="s">
        <v>8063</v>
      </c>
      <c r="S1936">
        <v>45335</v>
      </c>
      <c r="T1936" t="s">
        <v>7261</v>
      </c>
      <c r="U1936">
        <v>45335</v>
      </c>
      <c r="V1936" t="s">
        <v>7283</v>
      </c>
      <c r="W1936" t="s">
        <v>7271</v>
      </c>
      <c r="X1936" t="s">
        <v>7284</v>
      </c>
      <c r="Y1936" t="s">
        <v>7265</v>
      </c>
      <c r="Z1936" t="s">
        <v>5615</v>
      </c>
      <c r="AA1936">
        <v>42.2</v>
      </c>
      <c r="AB1936" t="str" cm="1">
        <f t="array" ref="AB1936">_xlfn.LET(_xlpm.x,IFERROR(VALUE(Table2[[#This Row],[Response_Time_Hours]]),""),IF(_xlpm.x="","CHECK",_xlfn.IFS(_xlpm.x&lt;=1,"Immediate",_xlpm.x&lt;=6,"Fast",_xlpm.x&lt;=24,"Moderate",_xlpm.x&gt;24,"Delayed")))</f>
        <v>Delayed</v>
      </c>
      <c r="AC1936">
        <v>3</v>
      </c>
      <c r="AD1936" t="str" cm="1">
        <f t="array" ref="AD1936">IF(Table2[[#This Row],[Interaction_Count_Final]]="","N/A",_xlfn.IFS(Table2[[#This Row],[Interaction_Count_Final]]&lt;=2,"Low",Table2[[#This Row],[Interaction_Count_Final]]&lt;=5,"Medium",Table2[[#This Row],[Interaction_Count_Final]]&gt;=6,"High",TRUE,"CHECK"))</f>
        <v>Medium</v>
      </c>
      <c r="AE1936" t="s">
        <v>7266</v>
      </c>
      <c r="AF1936" t="b">
        <v>1</v>
      </c>
      <c r="AG1936" t="b">
        <v>1</v>
      </c>
      <c r="AH1936">
        <v>2365</v>
      </c>
      <c r="AI1936">
        <v>45335</v>
      </c>
      <c r="AJ1936" t="b">
        <v>1</v>
      </c>
      <c r="AK1936" t="e" cm="1">
        <f t="array" ref="AK1936">_xlfn.LET(
  _xlpm.txt,TRIM(Raw_Data!F1936),
  _xlpm.norm,SUBSTITUTE(SUBSTITUTE(_xlpm.txt,"-","/"),".","/"),
  _xlpm.p,_xlfn.TEXTSPLIT(_xlpm.norm,"/"),
  _xlpm.a,VALUE(INDEX(_xlpm.p,1)),
  _xlpm.b,VALUE(INDEX(_xlpm.p,2)),
  IF(AND(_xlpm.a&lt;=12,_xlpm.b&lt;=12),"REVIEW_AMBIGUOUS","OK")
)</f>
        <v>#REF!</v>
      </c>
    </row>
    <row r="1937" spans="1:37">
      <c r="A1937" t="s">
        <v>5616</v>
      </c>
      <c r="B1937" t="s">
        <v>5616</v>
      </c>
      <c r="C1937" t="b">
        <v>1</v>
      </c>
      <c r="D1937" t="s">
        <v>7257</v>
      </c>
      <c r="E1937" t="s">
        <v>5617</v>
      </c>
      <c r="F1937" t="s">
        <v>5617</v>
      </c>
      <c r="G1937" t="s">
        <v>7268</v>
      </c>
      <c r="H1937" t="s">
        <v>447</v>
      </c>
      <c r="I1937" t="s">
        <v>447</v>
      </c>
      <c r="J1937" t="s">
        <v>447</v>
      </c>
      <c r="K1937" t="s">
        <v>7319</v>
      </c>
      <c r="L1937" t="s">
        <v>71</v>
      </c>
      <c r="M1937">
        <f>IF(UPPER(TRIM(Table2[[#This Row],[Status_Clean]]))="CONVERTED",1,0)</f>
        <v>0</v>
      </c>
      <c r="N1937">
        <f>IF(ISNUMBER(MATCH(UPPER(TRIM(Table2[[#This Row],[Status_Clean]])),{"CONTACTED","QUALIFIED","CONVERTED"},0)),1,0)</f>
        <v>1</v>
      </c>
      <c r="O1937" cm="1">
        <f t="array" ref="O1937">_xlfn.SWITCH(UPPER(TRIM(Table2[[#This Row],[Status_Clean]])),"NEW",1,"CONTACTED",2,"QUALIFIED",3,"CONVERTED",4,"LOST",5,99)</f>
        <v>3</v>
      </c>
      <c r="P1937">
        <v>45039</v>
      </c>
      <c r="Q1937" t="s">
        <v>7430</v>
      </c>
      <c r="R1937" t="s">
        <v>7430</v>
      </c>
      <c r="S1937">
        <v>45039</v>
      </c>
      <c r="T1937" t="s">
        <v>7261</v>
      </c>
      <c r="U1937">
        <v>45039</v>
      </c>
      <c r="V1937" t="s">
        <v>7297</v>
      </c>
      <c r="W1937" t="s">
        <v>7263</v>
      </c>
      <c r="X1937" t="s">
        <v>7277</v>
      </c>
      <c r="Y1937" t="s">
        <v>7293</v>
      </c>
      <c r="Z1937" t="s">
        <v>5618</v>
      </c>
      <c r="AA1937">
        <v>54.6</v>
      </c>
      <c r="AB1937" t="str" cm="1">
        <f t="array" ref="AB1937">_xlfn.LET(_xlpm.x,IFERROR(VALUE(Table2[[#This Row],[Response_Time_Hours]]),""),IF(_xlpm.x="","CHECK",_xlfn.IFS(_xlpm.x&lt;=1,"Immediate",_xlpm.x&lt;=6,"Fast",_xlpm.x&lt;=24,"Moderate",_xlpm.x&gt;24,"Delayed")))</f>
        <v>Delayed</v>
      </c>
      <c r="AC1937">
        <v>8</v>
      </c>
      <c r="AD1937" t="str" cm="1">
        <f t="array" ref="AD1937">IF(Table2[[#This Row],[Interaction_Count_Final]]="","N/A",_xlfn.IFS(Table2[[#This Row],[Interaction_Count_Final]]&lt;=2,"Low",Table2[[#This Row],[Interaction_Count_Final]]&lt;=5,"Medium",Table2[[#This Row],[Interaction_Count_Final]]&gt;=6,"High",TRUE,"CHECK"))</f>
        <v>High</v>
      </c>
      <c r="AE1937" t="s">
        <v>7289</v>
      </c>
      <c r="AF1937" t="b">
        <v>1</v>
      </c>
      <c r="AG1937" t="b">
        <v>1</v>
      </c>
      <c r="AH1937">
        <v>2366</v>
      </c>
      <c r="AI1937">
        <v>45039</v>
      </c>
      <c r="AJ1937" t="b">
        <v>1</v>
      </c>
      <c r="AK1937" t="e" cm="1">
        <f t="array" ref="AK1937">_xlfn.LET(
  _xlpm.txt,TRIM(Raw_Data!F1937),
  _xlpm.norm,SUBSTITUTE(SUBSTITUTE(_xlpm.txt,"-","/"),".","/"),
  _xlpm.p,_xlfn.TEXTSPLIT(_xlpm.norm,"/"),
  _xlpm.a,VALUE(INDEX(_xlpm.p,1)),
  _xlpm.b,VALUE(INDEX(_xlpm.p,2)),
  IF(AND(_xlpm.a&lt;=12,_xlpm.b&lt;=12),"REVIEW_AMBIGUOUS","OK")
)</f>
        <v>#REF!</v>
      </c>
    </row>
    <row r="1938" spans="1:37">
      <c r="A1938" t="s">
        <v>5619</v>
      </c>
      <c r="B1938" t="s">
        <v>5619</v>
      </c>
      <c r="C1938" t="b">
        <v>0</v>
      </c>
      <c r="D1938" t="s">
        <v>7257</v>
      </c>
      <c r="E1938" t="s">
        <v>5620</v>
      </c>
      <c r="F1938" t="s">
        <v>5620</v>
      </c>
      <c r="G1938" t="s">
        <v>7280</v>
      </c>
      <c r="H1938" t="s">
        <v>156</v>
      </c>
      <c r="I1938" t="s">
        <v>156</v>
      </c>
      <c r="J1938" t="s">
        <v>69</v>
      </c>
      <c r="K1938" t="s">
        <v>7281</v>
      </c>
      <c r="L1938" t="s">
        <v>125</v>
      </c>
      <c r="M1938">
        <f>IF(UPPER(TRIM(Table2[[#This Row],[Status_Clean]]))="CONVERTED",1,0)</f>
        <v>0</v>
      </c>
      <c r="N1938">
        <f>IF(ISNUMBER(MATCH(UPPER(TRIM(Table2[[#This Row],[Status_Clean]])),{"CONTACTED","QUALIFIED","CONVERTED"},0)),1,0)</f>
        <v>1</v>
      </c>
      <c r="O1938" cm="1">
        <f t="array" ref="O1938">_xlfn.SWITCH(UPPER(TRIM(Table2[[#This Row],[Status_Clean]])),"NEW",1,"CONTACTED",2,"QUALIFIED",3,"CONVERTED",4,"LOST",5,99)</f>
        <v>2</v>
      </c>
      <c r="P1938">
        <v>45567</v>
      </c>
      <c r="Q1938" t="s">
        <v>8450</v>
      </c>
      <c r="R1938" t="s">
        <v>8450</v>
      </c>
      <c r="S1938">
        <v>45567</v>
      </c>
      <c r="T1938" t="s">
        <v>7261</v>
      </c>
      <c r="U1938">
        <v>45567</v>
      </c>
      <c r="V1938" t="s">
        <v>7270</v>
      </c>
      <c r="W1938" t="s">
        <v>7271</v>
      </c>
      <c r="X1938" t="s">
        <v>7264</v>
      </c>
      <c r="Y1938" t="s">
        <v>7272</v>
      </c>
      <c r="Z1938">
        <v>65</v>
      </c>
      <c r="AA1938">
        <v>65</v>
      </c>
      <c r="AB1938" t="str" cm="1">
        <f t="array" ref="AB1938">_xlfn.LET(_xlpm.x,IFERROR(VALUE(Table2[[#This Row],[Response_Time_Hours]]),""),IF(_xlpm.x="","CHECK",_xlfn.IFS(_xlpm.x&lt;=1,"Immediate",_xlpm.x&lt;=6,"Fast",_xlpm.x&lt;=24,"Moderate",_xlpm.x&gt;24,"Delayed")))</f>
        <v>Delayed</v>
      </c>
      <c r="AC1938">
        <v>19</v>
      </c>
      <c r="AD1938" t="str" cm="1">
        <f t="array" ref="AD1938">IF(Table2[[#This Row],[Interaction_Count_Final]]="","N/A",_xlfn.IFS(Table2[[#This Row],[Interaction_Count_Final]]&lt;=2,"Low",Table2[[#This Row],[Interaction_Count_Final]]&lt;=5,"Medium",Table2[[#This Row],[Interaction_Count_Final]]&gt;=6,"High",TRUE,"CHECK"))</f>
        <v>High</v>
      </c>
      <c r="AE1938" t="s">
        <v>7289</v>
      </c>
      <c r="AF1938" t="b">
        <v>1</v>
      </c>
      <c r="AG1938" t="b">
        <v>1</v>
      </c>
      <c r="AH1938">
        <v>2367</v>
      </c>
      <c r="AI1938">
        <v>45567</v>
      </c>
      <c r="AJ1938" t="b">
        <v>1</v>
      </c>
      <c r="AK1938" t="e" cm="1">
        <f t="array" ref="AK1938">_xlfn.LET(
  _xlpm.txt,TRIM(Raw_Data!F1938),
  _xlpm.norm,SUBSTITUTE(SUBSTITUTE(_xlpm.txt,"-","/"),".","/"),
  _xlpm.p,_xlfn.TEXTSPLIT(_xlpm.norm,"/"),
  _xlpm.a,VALUE(INDEX(_xlpm.p,1)),
  _xlpm.b,VALUE(INDEX(_xlpm.p,2)),
  IF(AND(_xlpm.a&lt;=12,_xlpm.b&lt;=12),"REVIEW_AMBIGUOUS","OK")
)</f>
        <v>#REF!</v>
      </c>
    </row>
    <row r="1939" spans="1:37">
      <c r="A1939" t="s">
        <v>5621</v>
      </c>
      <c r="B1939" t="s">
        <v>5621</v>
      </c>
      <c r="C1939" t="b">
        <v>0</v>
      </c>
      <c r="D1939" t="s">
        <v>7257</v>
      </c>
      <c r="E1939" t="s">
        <v>5622</v>
      </c>
      <c r="F1939" t="s">
        <v>5622</v>
      </c>
      <c r="G1939" t="s">
        <v>7280</v>
      </c>
      <c r="H1939" t="s">
        <v>473</v>
      </c>
      <c r="I1939" t="s">
        <v>473</v>
      </c>
      <c r="J1939" t="s">
        <v>473</v>
      </c>
      <c r="K1939" t="s">
        <v>125</v>
      </c>
      <c r="L1939" t="s">
        <v>125</v>
      </c>
      <c r="M1939">
        <f>IF(UPPER(TRIM(Table2[[#This Row],[Status_Clean]]))="CONVERTED",1,0)</f>
        <v>0</v>
      </c>
      <c r="N1939">
        <f>IF(ISNUMBER(MATCH(UPPER(TRIM(Table2[[#This Row],[Status_Clean]])),{"CONTACTED","QUALIFIED","CONVERTED"},0)),1,0)</f>
        <v>1</v>
      </c>
      <c r="O1939" cm="1">
        <f t="array" ref="O1939">_xlfn.SWITCH(UPPER(TRIM(Table2[[#This Row],[Status_Clean]])),"NEW",1,"CONTACTED",2,"QUALIFIED",3,"CONVERTED",4,"LOST",5,99)</f>
        <v>2</v>
      </c>
      <c r="P1939" t="s">
        <v>197</v>
      </c>
      <c r="Q1939" t="s">
        <v>7329</v>
      </c>
      <c r="R1939" t="s">
        <v>7329</v>
      </c>
      <c r="S1939">
        <v>45178</v>
      </c>
      <c r="T1939" t="s">
        <v>7261</v>
      </c>
      <c r="U1939">
        <v>45178</v>
      </c>
      <c r="V1939" t="s">
        <v>7287</v>
      </c>
      <c r="W1939" t="s">
        <v>7263</v>
      </c>
      <c r="X1939" t="s">
        <v>7288</v>
      </c>
      <c r="Y1939" t="s">
        <v>7278</v>
      </c>
      <c r="Z1939" t="s">
        <v>5253</v>
      </c>
      <c r="AA1939">
        <v>12.7</v>
      </c>
      <c r="AB1939" t="str" cm="1">
        <f t="array" ref="AB1939">_xlfn.LET(_xlpm.x,IFERROR(VALUE(Table2[[#This Row],[Response_Time_Hours]]),""),IF(_xlpm.x="","CHECK",_xlfn.IFS(_xlpm.x&lt;=1,"Immediate",_xlpm.x&lt;=6,"Fast",_xlpm.x&lt;=24,"Moderate",_xlpm.x&gt;24,"Delayed")))</f>
        <v>Moderate</v>
      </c>
      <c r="AC1939">
        <v>49</v>
      </c>
      <c r="AD1939" t="str" cm="1">
        <f t="array" ref="AD1939">IF(Table2[[#This Row],[Interaction_Count_Final]]="","N/A",_xlfn.IFS(Table2[[#This Row],[Interaction_Count_Final]]&lt;=2,"Low",Table2[[#This Row],[Interaction_Count_Final]]&lt;=5,"Medium",Table2[[#This Row],[Interaction_Count_Final]]&gt;=6,"High",TRUE,"CHECK"))</f>
        <v>High</v>
      </c>
      <c r="AE1939" t="s">
        <v>7289</v>
      </c>
      <c r="AF1939" t="b">
        <v>1</v>
      </c>
      <c r="AG1939" t="b">
        <v>1</v>
      </c>
      <c r="AH1939">
        <v>2368</v>
      </c>
      <c r="AI1939">
        <v>45178</v>
      </c>
      <c r="AJ1939" t="b">
        <v>1</v>
      </c>
      <c r="AK1939" t="str" cm="1">
        <f t="array" ref="AK1939">_xlfn.LET(
  _xlpm.txt,TRIM(Raw_Data!F1939),
  _xlpm.norm,SUBSTITUTE(SUBSTITUTE(_xlpm.txt,"-","/"),".","/"),
  _xlpm.p,_xlfn.TEXTSPLIT(_xlpm.norm,"/"),
  _xlpm.a,VALUE(INDEX(_xlpm.p,1)),
  _xlpm.b,VALUE(INDEX(_xlpm.p,2)),
  IF(AND(_xlpm.a&lt;=12,_xlpm.b&lt;=12),"REVIEW_AMBIGUOUS","OK")
)</f>
        <v>REVIEW_AMBIGUOUS</v>
      </c>
    </row>
    <row r="1940" spans="1:37">
      <c r="A1940" t="s">
        <v>5623</v>
      </c>
      <c r="B1940" t="s">
        <v>5623</v>
      </c>
      <c r="C1940" t="b">
        <v>0</v>
      </c>
      <c r="D1940" t="s">
        <v>7257</v>
      </c>
      <c r="E1940" t="s">
        <v>5624</v>
      </c>
      <c r="F1940" t="s">
        <v>5624</v>
      </c>
      <c r="G1940" t="s">
        <v>7274</v>
      </c>
      <c r="H1940" t="s">
        <v>311</v>
      </c>
      <c r="I1940" t="s">
        <v>311</v>
      </c>
      <c r="J1940" t="s">
        <v>311</v>
      </c>
      <c r="K1940" t="s">
        <v>7365</v>
      </c>
      <c r="L1940" t="s">
        <v>250</v>
      </c>
      <c r="M1940">
        <f>IF(UPPER(TRIM(Table2[[#This Row],[Status_Clean]]))="CONVERTED",1,0)</f>
        <v>1</v>
      </c>
      <c r="N1940">
        <f>IF(ISNUMBER(MATCH(UPPER(TRIM(Table2[[#This Row],[Status_Clean]])),{"CONTACTED","QUALIFIED","CONVERTED"},0)),1,0)</f>
        <v>1</v>
      </c>
      <c r="O1940" cm="1">
        <f t="array" ref="O1940">_xlfn.SWITCH(UPPER(TRIM(Table2[[#This Row],[Status_Clean]])),"NEW",1,"CONTACTED",2,"QUALIFIED",3,"CONVERTED",4,"LOST",5,99)</f>
        <v>4</v>
      </c>
      <c r="P1940" t="s">
        <v>5625</v>
      </c>
      <c r="Q1940" t="s">
        <v>5625</v>
      </c>
      <c r="R1940" t="s">
        <v>5625</v>
      </c>
      <c r="S1940">
        <v>45496</v>
      </c>
      <c r="T1940" t="s">
        <v>7261</v>
      </c>
      <c r="U1940">
        <v>45496</v>
      </c>
      <c r="V1940" t="s">
        <v>7305</v>
      </c>
      <c r="W1940" t="s">
        <v>7271</v>
      </c>
      <c r="X1940" t="s">
        <v>7288</v>
      </c>
      <c r="Y1940" t="s">
        <v>7265</v>
      </c>
      <c r="Z1940">
        <v>37</v>
      </c>
      <c r="AA1940">
        <v>37</v>
      </c>
      <c r="AB1940" t="str" cm="1">
        <f t="array" ref="AB1940">_xlfn.LET(_xlpm.x,IFERROR(VALUE(Table2[[#This Row],[Response_Time_Hours]]),""),IF(_xlpm.x="","CHECK",_xlfn.IFS(_xlpm.x&lt;=1,"Immediate",_xlpm.x&lt;=6,"Fast",_xlpm.x&lt;=24,"Moderate",_xlpm.x&gt;24,"Delayed")))</f>
        <v>Delayed</v>
      </c>
      <c r="AC1940">
        <v>50</v>
      </c>
      <c r="AD1940" t="str" cm="1">
        <f t="array" ref="AD1940">IF(Table2[[#This Row],[Interaction_Count_Final]]="","N/A",_xlfn.IFS(Table2[[#This Row],[Interaction_Count_Final]]&lt;=2,"Low",Table2[[#This Row],[Interaction_Count_Final]]&lt;=5,"Medium",Table2[[#This Row],[Interaction_Count_Final]]&gt;=6,"High",TRUE,"CHECK"))</f>
        <v>High</v>
      </c>
      <c r="AE1940" t="s">
        <v>7289</v>
      </c>
      <c r="AF1940" t="b">
        <v>1</v>
      </c>
      <c r="AG1940" t="b">
        <v>1</v>
      </c>
      <c r="AH1940">
        <v>2369</v>
      </c>
      <c r="AI1940">
        <v>45496</v>
      </c>
      <c r="AJ1940" t="b">
        <v>1</v>
      </c>
      <c r="AK1940" t="str" cm="1">
        <f t="array" ref="AK1940">_xlfn.LET(
  _xlpm.txt,TRIM(Raw_Data!F1940),
  _xlpm.norm,SUBSTITUTE(SUBSTITUTE(_xlpm.txt,"-","/"),".","/"),
  _xlpm.p,_xlfn.TEXTSPLIT(_xlpm.norm,"/"),
  _xlpm.a,VALUE(INDEX(_xlpm.p,1)),
  _xlpm.b,VALUE(INDEX(_xlpm.p,2)),
  IF(AND(_xlpm.a&lt;=12,_xlpm.b&lt;=12),"REVIEW_AMBIGUOUS","OK")
)</f>
        <v>OK</v>
      </c>
    </row>
    <row r="1941" spans="1:37">
      <c r="A1941" t="s">
        <v>5626</v>
      </c>
      <c r="B1941" t="s">
        <v>5626</v>
      </c>
      <c r="C1941" t="b">
        <v>0</v>
      </c>
      <c r="D1941" t="s">
        <v>7257</v>
      </c>
      <c r="E1941" t="s">
        <v>5627</v>
      </c>
      <c r="F1941" t="s">
        <v>5627</v>
      </c>
      <c r="G1941" t="s">
        <v>7280</v>
      </c>
      <c r="H1941" t="s">
        <v>311</v>
      </c>
      <c r="I1941" t="s">
        <v>311</v>
      </c>
      <c r="J1941" t="s">
        <v>311</v>
      </c>
      <c r="K1941" t="s">
        <v>250</v>
      </c>
      <c r="L1941" t="s">
        <v>250</v>
      </c>
      <c r="M1941">
        <f>IF(UPPER(TRIM(Table2[[#This Row],[Status_Clean]]))="CONVERTED",1,0)</f>
        <v>1</v>
      </c>
      <c r="N1941">
        <f>IF(ISNUMBER(MATCH(UPPER(TRIM(Table2[[#This Row],[Status_Clean]])),{"CONTACTED","QUALIFIED","CONVERTED"},0)),1,0)</f>
        <v>1</v>
      </c>
      <c r="O1941" cm="1">
        <f t="array" ref="O1941">_xlfn.SWITCH(UPPER(TRIM(Table2[[#This Row],[Status_Clean]])),"NEW",1,"CONTACTED",2,"QUALIFIED",3,"CONVERTED",4,"LOST",5,99)</f>
        <v>4</v>
      </c>
      <c r="P1941">
        <v>45456</v>
      </c>
      <c r="Q1941" t="s">
        <v>7688</v>
      </c>
      <c r="R1941" t="s">
        <v>7688</v>
      </c>
      <c r="S1941">
        <v>45456</v>
      </c>
      <c r="T1941" t="s">
        <v>7261</v>
      </c>
      <c r="U1941">
        <v>45456</v>
      </c>
      <c r="V1941" t="s">
        <v>7276</v>
      </c>
      <c r="W1941" t="s">
        <v>7271</v>
      </c>
      <c r="X1941" t="s">
        <v>7277</v>
      </c>
      <c r="Y1941" t="s">
        <v>7285</v>
      </c>
      <c r="Z1941" t="s">
        <v>5059</v>
      </c>
      <c r="AA1941">
        <v>3.9</v>
      </c>
      <c r="AB1941" t="str" cm="1">
        <f t="array" ref="AB1941">_xlfn.LET(_xlpm.x,IFERROR(VALUE(Table2[[#This Row],[Response_Time_Hours]]),""),IF(_xlpm.x="","CHECK",_xlfn.IFS(_xlpm.x&lt;=1,"Immediate",_xlpm.x&lt;=6,"Fast",_xlpm.x&lt;=24,"Moderate",_xlpm.x&gt;24,"Delayed")))</f>
        <v>Fast</v>
      </c>
      <c r="AC1941">
        <v>21</v>
      </c>
      <c r="AD1941" t="str" cm="1">
        <f t="array" ref="AD1941">IF(Table2[[#This Row],[Interaction_Count_Final]]="","N/A",_xlfn.IFS(Table2[[#This Row],[Interaction_Count_Final]]&lt;=2,"Low",Table2[[#This Row],[Interaction_Count_Final]]&lt;=5,"Medium",Table2[[#This Row],[Interaction_Count_Final]]&gt;=6,"High",TRUE,"CHECK"))</f>
        <v>High</v>
      </c>
      <c r="AE1941" t="s">
        <v>7273</v>
      </c>
      <c r="AF1941" t="b">
        <v>1</v>
      </c>
      <c r="AG1941" t="b">
        <v>1</v>
      </c>
      <c r="AH1941">
        <v>2370</v>
      </c>
      <c r="AI1941">
        <v>45456</v>
      </c>
      <c r="AJ1941" t="b">
        <v>1</v>
      </c>
      <c r="AK1941" t="e" cm="1">
        <f t="array" ref="AK1941">_xlfn.LET(
  _xlpm.txt,TRIM(Raw_Data!F1941),
  _xlpm.norm,SUBSTITUTE(SUBSTITUTE(_xlpm.txt,"-","/"),".","/"),
  _xlpm.p,_xlfn.TEXTSPLIT(_xlpm.norm,"/"),
  _xlpm.a,VALUE(INDEX(_xlpm.p,1)),
  _xlpm.b,VALUE(INDEX(_xlpm.p,2)),
  IF(AND(_xlpm.a&lt;=12,_xlpm.b&lt;=12),"REVIEW_AMBIGUOUS","OK")
)</f>
        <v>#REF!</v>
      </c>
    </row>
    <row r="1942" spans="1:37">
      <c r="A1942" t="s">
        <v>5628</v>
      </c>
      <c r="B1942" t="s">
        <v>5628</v>
      </c>
      <c r="C1942" t="b">
        <v>0</v>
      </c>
      <c r="D1942" t="s">
        <v>7257</v>
      </c>
      <c r="E1942" t="s">
        <v>5629</v>
      </c>
      <c r="F1942" t="s">
        <v>5629</v>
      </c>
      <c r="G1942" t="s">
        <v>7303</v>
      </c>
      <c r="H1942" t="s">
        <v>101</v>
      </c>
      <c r="I1942" t="s">
        <v>101</v>
      </c>
      <c r="J1942" t="s">
        <v>101</v>
      </c>
      <c r="K1942" t="s">
        <v>193</v>
      </c>
      <c r="L1942" t="s">
        <v>193</v>
      </c>
      <c r="M1942">
        <f>IF(UPPER(TRIM(Table2[[#This Row],[Status_Clean]]))="CONVERTED",1,0)</f>
        <v>0</v>
      </c>
      <c r="N1942">
        <f>IF(ISNUMBER(MATCH(UPPER(TRIM(Table2[[#This Row],[Status_Clean]])),{"CONTACTED","QUALIFIED","CONVERTED"},0)),1,0)</f>
        <v>0</v>
      </c>
      <c r="O1942" cm="1">
        <f t="array" ref="O1942">_xlfn.SWITCH(UPPER(TRIM(Table2[[#This Row],[Status_Clean]])),"NEW",1,"CONTACTED",2,"QUALIFIED",3,"CONVERTED",4,"LOST",5,99)</f>
        <v>1</v>
      </c>
      <c r="P1942">
        <v>45179</v>
      </c>
      <c r="Q1942" t="s">
        <v>7336</v>
      </c>
      <c r="R1942" t="s">
        <v>7336</v>
      </c>
      <c r="S1942">
        <v>45179</v>
      </c>
      <c r="T1942" t="s">
        <v>7261</v>
      </c>
      <c r="U1942">
        <v>45179</v>
      </c>
      <c r="V1942" t="s">
        <v>7287</v>
      </c>
      <c r="W1942" t="s">
        <v>7263</v>
      </c>
      <c r="X1942" t="s">
        <v>7288</v>
      </c>
      <c r="Y1942" t="s">
        <v>7293</v>
      </c>
      <c r="Z1942" t="s">
        <v>474</v>
      </c>
      <c r="AA1942">
        <v>50.400000000000006</v>
      </c>
      <c r="AB1942" t="str" cm="1">
        <f t="array" ref="AB1942">_xlfn.LET(_xlpm.x,IFERROR(VALUE(Table2[[#This Row],[Response_Time_Hours]]),""),IF(_xlpm.x="","CHECK",_xlfn.IFS(_xlpm.x&lt;=1,"Immediate",_xlpm.x&lt;=6,"Fast",_xlpm.x&lt;=24,"Moderate",_xlpm.x&gt;24,"Delayed")))</f>
        <v>Delayed</v>
      </c>
      <c r="AC1942">
        <v>39</v>
      </c>
      <c r="AD1942" t="str" cm="1">
        <f t="array" ref="AD1942">IF(Table2[[#This Row],[Interaction_Count_Final]]="","N/A",_xlfn.IFS(Table2[[#This Row],[Interaction_Count_Final]]&lt;=2,"Low",Table2[[#This Row],[Interaction_Count_Final]]&lt;=5,"Medium",Table2[[#This Row],[Interaction_Count_Final]]&gt;=6,"High",TRUE,"CHECK"))</f>
        <v>High</v>
      </c>
      <c r="AE1942" t="s">
        <v>7289</v>
      </c>
      <c r="AF1942" t="b">
        <v>1</v>
      </c>
      <c r="AG1942" t="b">
        <v>1</v>
      </c>
      <c r="AH1942">
        <v>2371</v>
      </c>
      <c r="AI1942">
        <v>45179</v>
      </c>
      <c r="AJ1942" t="b">
        <v>1</v>
      </c>
      <c r="AK1942" t="e" cm="1">
        <f t="array" ref="AK1942">_xlfn.LET(
  _xlpm.txt,TRIM(Raw_Data!F1942),
  _xlpm.norm,SUBSTITUTE(SUBSTITUTE(_xlpm.txt,"-","/"),".","/"),
  _xlpm.p,_xlfn.TEXTSPLIT(_xlpm.norm,"/"),
  _xlpm.a,VALUE(INDEX(_xlpm.p,1)),
  _xlpm.b,VALUE(INDEX(_xlpm.p,2)),
  IF(AND(_xlpm.a&lt;=12,_xlpm.b&lt;=12),"REVIEW_AMBIGUOUS","OK")
)</f>
        <v>#REF!</v>
      </c>
    </row>
    <row r="1943" spans="1:37">
      <c r="A1943" t="s">
        <v>5630</v>
      </c>
      <c r="B1943" t="s">
        <v>5630</v>
      </c>
      <c r="C1943" t="b">
        <v>0</v>
      </c>
      <c r="D1943" t="s">
        <v>7257</v>
      </c>
      <c r="E1943" t="s">
        <v>8592</v>
      </c>
      <c r="F1943" t="s">
        <v>8592</v>
      </c>
      <c r="G1943" t="s">
        <v>7280</v>
      </c>
      <c r="H1943" t="s">
        <v>106</v>
      </c>
      <c r="I1943" t="s">
        <v>106</v>
      </c>
      <c r="J1943" t="s">
        <v>106</v>
      </c>
      <c r="K1943" t="s">
        <v>71</v>
      </c>
      <c r="L1943" t="s">
        <v>71</v>
      </c>
      <c r="M1943">
        <f>IF(UPPER(TRIM(Table2[[#This Row],[Status_Clean]]))="CONVERTED",1,0)</f>
        <v>0</v>
      </c>
      <c r="N1943">
        <f>IF(ISNUMBER(MATCH(UPPER(TRIM(Table2[[#This Row],[Status_Clean]])),{"CONTACTED","QUALIFIED","CONVERTED"},0)),1,0)</f>
        <v>1</v>
      </c>
      <c r="O1943" cm="1">
        <f t="array" ref="O1943">_xlfn.SWITCH(UPPER(TRIM(Table2[[#This Row],[Status_Clean]])),"NEW",1,"CONTACTED",2,"QUALIFIED",3,"CONVERTED",4,"LOST",5,99)</f>
        <v>3</v>
      </c>
      <c r="P1943">
        <v>45575</v>
      </c>
      <c r="Q1943" t="s">
        <v>7439</v>
      </c>
      <c r="R1943" t="s">
        <v>7439</v>
      </c>
      <c r="S1943">
        <v>45575</v>
      </c>
      <c r="T1943" t="s">
        <v>7261</v>
      </c>
      <c r="U1943">
        <v>45575</v>
      </c>
      <c r="V1943" t="s">
        <v>7270</v>
      </c>
      <c r="W1943" t="s">
        <v>7271</v>
      </c>
      <c r="X1943" t="s">
        <v>7264</v>
      </c>
      <c r="Y1943" t="s">
        <v>7285</v>
      </c>
      <c r="Z1943" t="s">
        <v>1140</v>
      </c>
      <c r="AA1943">
        <v>48</v>
      </c>
      <c r="AB1943" t="str" cm="1">
        <f t="array" ref="AB1943">_xlfn.LET(_xlpm.x,IFERROR(VALUE(Table2[[#This Row],[Response_Time_Hours]]),""),IF(_xlpm.x="","CHECK",_xlfn.IFS(_xlpm.x&lt;=1,"Immediate",_xlpm.x&lt;=6,"Fast",_xlpm.x&lt;=24,"Moderate",_xlpm.x&gt;24,"Delayed")))</f>
        <v>Delayed</v>
      </c>
      <c r="AC1943">
        <v>27</v>
      </c>
      <c r="AD1943" t="str" cm="1">
        <f t="array" ref="AD1943">IF(Table2[[#This Row],[Interaction_Count_Final]]="","N/A",_xlfn.IFS(Table2[[#This Row],[Interaction_Count_Final]]&lt;=2,"Low",Table2[[#This Row],[Interaction_Count_Final]]&lt;=5,"Medium",Table2[[#This Row],[Interaction_Count_Final]]&gt;=6,"High",TRUE,"CHECK"))</f>
        <v>High</v>
      </c>
      <c r="AE1943" t="s">
        <v>7266</v>
      </c>
      <c r="AF1943" t="b">
        <v>1</v>
      </c>
      <c r="AG1943" t="b">
        <v>1</v>
      </c>
      <c r="AH1943">
        <v>2372</v>
      </c>
      <c r="AI1943">
        <v>45575</v>
      </c>
      <c r="AJ1943" t="b">
        <v>1</v>
      </c>
      <c r="AK1943" t="e" cm="1">
        <f t="array" ref="AK1943">_xlfn.LET(
  _xlpm.txt,TRIM(Raw_Data!F1943),
  _xlpm.norm,SUBSTITUTE(SUBSTITUTE(_xlpm.txt,"-","/"),".","/"),
  _xlpm.p,_xlfn.TEXTSPLIT(_xlpm.norm,"/"),
  _xlpm.a,VALUE(INDEX(_xlpm.p,1)),
  _xlpm.b,VALUE(INDEX(_xlpm.p,2)),
  IF(AND(_xlpm.a&lt;=12,_xlpm.b&lt;=12),"REVIEW_AMBIGUOUS","OK")
)</f>
        <v>#REF!</v>
      </c>
    </row>
    <row r="1944" spans="1:37">
      <c r="A1944" t="s">
        <v>5632</v>
      </c>
      <c r="B1944" t="s">
        <v>5632</v>
      </c>
      <c r="C1944" t="b">
        <v>1</v>
      </c>
      <c r="D1944" t="s">
        <v>7257</v>
      </c>
      <c r="E1944" t="s">
        <v>5633</v>
      </c>
      <c r="F1944" t="s">
        <v>5633</v>
      </c>
      <c r="G1944" t="s">
        <v>7268</v>
      </c>
      <c r="H1944" t="s">
        <v>654</v>
      </c>
      <c r="I1944" t="s">
        <v>654</v>
      </c>
      <c r="J1944" t="s">
        <v>254</v>
      </c>
      <c r="K1944" t="s">
        <v>250</v>
      </c>
      <c r="L1944" t="s">
        <v>250</v>
      </c>
      <c r="M1944">
        <f>IF(UPPER(TRIM(Table2[[#This Row],[Status_Clean]]))="CONVERTED",1,0)</f>
        <v>1</v>
      </c>
      <c r="N1944">
        <f>IF(ISNUMBER(MATCH(UPPER(TRIM(Table2[[#This Row],[Status_Clean]])),{"CONTACTED","QUALIFIED","CONVERTED"},0)),1,0)</f>
        <v>1</v>
      </c>
      <c r="O1944" cm="1">
        <f t="array" ref="O1944">_xlfn.SWITCH(UPPER(TRIM(Table2[[#This Row],[Status_Clean]])),"NEW",1,"CONTACTED",2,"QUALIFIED",3,"CONVERTED",4,"LOST",5,99)</f>
        <v>4</v>
      </c>
      <c r="P1944">
        <v>45386</v>
      </c>
      <c r="Q1944" t="s">
        <v>8159</v>
      </c>
      <c r="R1944" t="s">
        <v>8159</v>
      </c>
      <c r="S1944">
        <v>45386</v>
      </c>
      <c r="T1944" t="s">
        <v>7261</v>
      </c>
      <c r="U1944">
        <v>45386</v>
      </c>
      <c r="V1944" t="s">
        <v>7297</v>
      </c>
      <c r="W1944" t="s">
        <v>7271</v>
      </c>
      <c r="X1944" t="s">
        <v>7277</v>
      </c>
      <c r="Y1944" t="s">
        <v>7285</v>
      </c>
      <c r="Z1944">
        <v>70.3</v>
      </c>
      <c r="AA1944">
        <v>70.3</v>
      </c>
      <c r="AB1944" t="str" cm="1">
        <f t="array" ref="AB1944">_xlfn.LET(_xlpm.x,IFERROR(VALUE(Table2[[#This Row],[Response_Time_Hours]]),""),IF(_xlpm.x="","CHECK",_xlfn.IFS(_xlpm.x&lt;=1,"Immediate",_xlpm.x&lt;=6,"Fast",_xlpm.x&lt;=24,"Moderate",_xlpm.x&gt;24,"Delayed")))</f>
        <v>Delayed</v>
      </c>
      <c r="AC1944">
        <v>35</v>
      </c>
      <c r="AD1944" t="str" cm="1">
        <f t="array" ref="AD1944">IF(Table2[[#This Row],[Interaction_Count_Final]]="","N/A",_xlfn.IFS(Table2[[#This Row],[Interaction_Count_Final]]&lt;=2,"Low",Table2[[#This Row],[Interaction_Count_Final]]&lt;=5,"Medium",Table2[[#This Row],[Interaction_Count_Final]]&gt;=6,"High",TRUE,"CHECK"))</f>
        <v>High</v>
      </c>
      <c r="AE1944" t="s">
        <v>7289</v>
      </c>
      <c r="AF1944" t="b">
        <v>1</v>
      </c>
      <c r="AG1944" t="b">
        <v>1</v>
      </c>
      <c r="AH1944">
        <v>2373</v>
      </c>
      <c r="AI1944">
        <v>45386</v>
      </c>
      <c r="AJ1944" t="b">
        <v>1</v>
      </c>
      <c r="AK1944" t="e" cm="1">
        <f t="array" ref="AK1944">_xlfn.LET(
  _xlpm.txt,TRIM(Raw_Data!F1944),
  _xlpm.norm,SUBSTITUTE(SUBSTITUTE(_xlpm.txt,"-","/"),".","/"),
  _xlpm.p,_xlfn.TEXTSPLIT(_xlpm.norm,"/"),
  _xlpm.a,VALUE(INDEX(_xlpm.p,1)),
  _xlpm.b,VALUE(INDEX(_xlpm.p,2)),
  IF(AND(_xlpm.a&lt;=12,_xlpm.b&lt;=12),"REVIEW_AMBIGUOUS","OK")
)</f>
        <v>#REF!</v>
      </c>
    </row>
    <row r="1945" spans="1:37">
      <c r="A1945" t="s">
        <v>5634</v>
      </c>
      <c r="B1945" t="s">
        <v>5634</v>
      </c>
      <c r="C1945" t="b">
        <v>0</v>
      </c>
      <c r="D1945" t="s">
        <v>7257</v>
      </c>
      <c r="E1945" t="s">
        <v>5635</v>
      </c>
      <c r="F1945" t="s">
        <v>5635</v>
      </c>
      <c r="G1945" t="s">
        <v>7303</v>
      </c>
      <c r="H1945" t="s">
        <v>1725</v>
      </c>
      <c r="I1945" t="s">
        <v>1725</v>
      </c>
      <c r="J1945" t="s">
        <v>1356</v>
      </c>
      <c r="K1945" t="s">
        <v>71</v>
      </c>
      <c r="L1945" t="s">
        <v>71</v>
      </c>
      <c r="M1945">
        <f>IF(UPPER(TRIM(Table2[[#This Row],[Status_Clean]]))="CONVERTED",1,0)</f>
        <v>0</v>
      </c>
      <c r="N1945">
        <f>IF(ISNUMBER(MATCH(UPPER(TRIM(Table2[[#This Row],[Status_Clean]])),{"CONTACTED","QUALIFIED","CONVERTED"},0)),1,0)</f>
        <v>1</v>
      </c>
      <c r="O1945" cm="1">
        <f t="array" ref="O1945">_xlfn.SWITCH(UPPER(TRIM(Table2[[#This Row],[Status_Clean]])),"NEW",1,"CONTACTED",2,"QUALIFIED",3,"CONVERTED",4,"LOST",5,99)</f>
        <v>3</v>
      </c>
      <c r="P1945" t="s">
        <v>4729</v>
      </c>
      <c r="Q1945" t="s">
        <v>8437</v>
      </c>
      <c r="R1945" t="s">
        <v>8437</v>
      </c>
      <c r="S1945">
        <v>45379</v>
      </c>
      <c r="T1945" t="s">
        <v>7261</v>
      </c>
      <c r="U1945">
        <v>45379</v>
      </c>
      <c r="V1945" t="s">
        <v>7295</v>
      </c>
      <c r="W1945" t="s">
        <v>7271</v>
      </c>
      <c r="X1945" t="s">
        <v>7284</v>
      </c>
      <c r="Y1945" t="s">
        <v>7285</v>
      </c>
      <c r="Z1945">
        <v>5</v>
      </c>
      <c r="AA1945">
        <v>5</v>
      </c>
      <c r="AB1945" t="str" cm="1">
        <f t="array" ref="AB1945">_xlfn.LET(_xlpm.x,IFERROR(VALUE(Table2[[#This Row],[Response_Time_Hours]]),""),IF(_xlpm.x="","CHECK",_xlfn.IFS(_xlpm.x&lt;=1,"Immediate",_xlpm.x&lt;=6,"Fast",_xlpm.x&lt;=24,"Moderate",_xlpm.x&gt;24,"Delayed")))</f>
        <v>Fast</v>
      </c>
      <c r="AC1945">
        <v>35</v>
      </c>
      <c r="AD1945" t="str" cm="1">
        <f t="array" ref="AD1945">IF(Table2[[#This Row],[Interaction_Count_Final]]="","N/A",_xlfn.IFS(Table2[[#This Row],[Interaction_Count_Final]]&lt;=2,"Low",Table2[[#This Row],[Interaction_Count_Final]]&lt;=5,"Medium",Table2[[#This Row],[Interaction_Count_Final]]&gt;=6,"High",TRUE,"CHECK"))</f>
        <v>High</v>
      </c>
      <c r="AE1945" t="s">
        <v>7273</v>
      </c>
      <c r="AF1945" t="b">
        <v>1</v>
      </c>
      <c r="AG1945" t="b">
        <v>1</v>
      </c>
      <c r="AH1945">
        <v>2374</v>
      </c>
      <c r="AI1945">
        <v>45379</v>
      </c>
      <c r="AJ1945" t="b">
        <v>1</v>
      </c>
      <c r="AK1945" t="e" cm="1">
        <f t="array" ref="AK1945">_xlfn.LET(
  _xlpm.txt,TRIM(Raw_Data!F1945),
  _xlpm.norm,SUBSTITUTE(SUBSTITUTE(_xlpm.txt,"-","/"),".","/"),
  _xlpm.p,_xlfn.TEXTSPLIT(_xlpm.norm,"/"),
  _xlpm.a,VALUE(INDEX(_xlpm.p,1)),
  _xlpm.b,VALUE(INDEX(_xlpm.p,2)),
  IF(AND(_xlpm.a&lt;=12,_xlpm.b&lt;=12),"REVIEW_AMBIGUOUS","OK")
)</f>
        <v>#REF!</v>
      </c>
    </row>
    <row r="1946" spans="1:37">
      <c r="A1946" t="s">
        <v>5636</v>
      </c>
      <c r="B1946" t="s">
        <v>5636</v>
      </c>
      <c r="C1946" t="b">
        <v>0</v>
      </c>
      <c r="D1946" t="s">
        <v>7257</v>
      </c>
      <c r="E1946" t="s">
        <v>5637</v>
      </c>
      <c r="F1946" t="s">
        <v>5637</v>
      </c>
      <c r="G1946" t="s">
        <v>7258</v>
      </c>
      <c r="H1946" t="s">
        <v>101</v>
      </c>
      <c r="I1946" t="s">
        <v>101</v>
      </c>
      <c r="J1946" t="s">
        <v>101</v>
      </c>
      <c r="K1946" t="s">
        <v>71</v>
      </c>
      <c r="L1946" t="s">
        <v>71</v>
      </c>
      <c r="M1946">
        <f>IF(UPPER(TRIM(Table2[[#This Row],[Status_Clean]]))="CONVERTED",1,0)</f>
        <v>0</v>
      </c>
      <c r="N1946">
        <f>IF(ISNUMBER(MATCH(UPPER(TRIM(Table2[[#This Row],[Status_Clean]])),{"CONTACTED","QUALIFIED","CONVERTED"},0)),1,0)</f>
        <v>1</v>
      </c>
      <c r="O1946" cm="1">
        <f t="array" ref="O1946">_xlfn.SWITCH(UPPER(TRIM(Table2[[#This Row],[Status_Clean]])),"NEW",1,"CONTACTED",2,"QUALIFIED",3,"CONVERTED",4,"LOST",5,99)</f>
        <v>3</v>
      </c>
      <c r="P1946" t="s">
        <v>1139</v>
      </c>
      <c r="Q1946" t="s">
        <v>1139</v>
      </c>
      <c r="R1946" t="s">
        <v>1139</v>
      </c>
      <c r="S1946">
        <v>45397</v>
      </c>
      <c r="T1946" t="s">
        <v>7261</v>
      </c>
      <c r="U1946">
        <v>45397</v>
      </c>
      <c r="V1946" t="s">
        <v>7297</v>
      </c>
      <c r="W1946" t="s">
        <v>7271</v>
      </c>
      <c r="X1946" t="s">
        <v>7277</v>
      </c>
      <c r="Y1946" t="s">
        <v>7298</v>
      </c>
      <c r="Z1946" t="s">
        <v>5638</v>
      </c>
      <c r="AA1946">
        <v>40.1</v>
      </c>
      <c r="AB1946" t="str" cm="1">
        <f t="array" ref="AB1946">_xlfn.LET(_xlpm.x,IFERROR(VALUE(Table2[[#This Row],[Response_Time_Hours]]),""),IF(_xlpm.x="","CHECK",_xlfn.IFS(_xlpm.x&lt;=1,"Immediate",_xlpm.x&lt;=6,"Fast",_xlpm.x&lt;=24,"Moderate",_xlpm.x&gt;24,"Delayed")))</f>
        <v>Delayed</v>
      </c>
      <c r="AC1946">
        <v>20</v>
      </c>
      <c r="AD1946" t="str" cm="1">
        <f t="array" ref="AD1946">IF(Table2[[#This Row],[Interaction_Count_Final]]="","N/A",_xlfn.IFS(Table2[[#This Row],[Interaction_Count_Final]]&lt;=2,"Low",Table2[[#This Row],[Interaction_Count_Final]]&lt;=5,"Medium",Table2[[#This Row],[Interaction_Count_Final]]&gt;=6,"High",TRUE,"CHECK"))</f>
        <v>High</v>
      </c>
      <c r="AE1946" t="s">
        <v>7289</v>
      </c>
      <c r="AF1946" t="b">
        <v>1</v>
      </c>
      <c r="AG1946" t="b">
        <v>1</v>
      </c>
      <c r="AH1946">
        <v>2375</v>
      </c>
      <c r="AI1946">
        <v>45397</v>
      </c>
      <c r="AJ1946" t="b">
        <v>1</v>
      </c>
      <c r="AK1946" t="str" cm="1">
        <f t="array" ref="AK1946">_xlfn.LET(
  _xlpm.txt,TRIM(Raw_Data!F1946),
  _xlpm.norm,SUBSTITUTE(SUBSTITUTE(_xlpm.txt,"-","/"),".","/"),
  _xlpm.p,_xlfn.TEXTSPLIT(_xlpm.norm,"/"),
  _xlpm.a,VALUE(INDEX(_xlpm.p,1)),
  _xlpm.b,VALUE(INDEX(_xlpm.p,2)),
  IF(AND(_xlpm.a&lt;=12,_xlpm.b&lt;=12),"REVIEW_AMBIGUOUS","OK")
)</f>
        <v>OK</v>
      </c>
    </row>
    <row r="1947" spans="1:37">
      <c r="A1947" t="s">
        <v>5639</v>
      </c>
      <c r="B1947" t="s">
        <v>5639</v>
      </c>
      <c r="C1947" t="b">
        <v>0</v>
      </c>
      <c r="D1947" t="s">
        <v>7257</v>
      </c>
      <c r="E1947" t="s">
        <v>5640</v>
      </c>
      <c r="F1947" t="s">
        <v>5640</v>
      </c>
      <c r="G1947" t="s">
        <v>7303</v>
      </c>
      <c r="H1947" t="s">
        <v>374</v>
      </c>
      <c r="I1947" t="s">
        <v>374</v>
      </c>
      <c r="J1947" t="s">
        <v>7308</v>
      </c>
      <c r="K1947" t="s">
        <v>7301</v>
      </c>
      <c r="L1947" t="s">
        <v>125</v>
      </c>
      <c r="M1947">
        <f>IF(UPPER(TRIM(Table2[[#This Row],[Status_Clean]]))="CONVERTED",1,0)</f>
        <v>0</v>
      </c>
      <c r="N1947">
        <f>IF(ISNUMBER(MATCH(UPPER(TRIM(Table2[[#This Row],[Status_Clean]])),{"CONTACTED","QUALIFIED","CONVERTED"},0)),1,0)</f>
        <v>1</v>
      </c>
      <c r="O1947" cm="1">
        <f t="array" ref="O1947">_xlfn.SWITCH(UPPER(TRIM(Table2[[#This Row],[Status_Clean]])),"NEW",1,"CONTACTED",2,"QUALIFIED",3,"CONVERTED",4,"LOST",5,99)</f>
        <v>2</v>
      </c>
      <c r="P1947" t="s">
        <v>490</v>
      </c>
      <c r="Q1947" t="s">
        <v>7420</v>
      </c>
      <c r="R1947" t="s">
        <v>7420</v>
      </c>
      <c r="S1947">
        <v>45216</v>
      </c>
      <c r="T1947" t="s">
        <v>7261</v>
      </c>
      <c r="U1947">
        <v>45216</v>
      </c>
      <c r="V1947" t="s">
        <v>7270</v>
      </c>
      <c r="W1947" t="s">
        <v>7263</v>
      </c>
      <c r="X1947" t="s">
        <v>7264</v>
      </c>
      <c r="Y1947" t="s">
        <v>7265</v>
      </c>
      <c r="Z1947" t="s">
        <v>126</v>
      </c>
      <c r="AA1947">
        <v>17.5</v>
      </c>
      <c r="AB1947" t="str" cm="1">
        <f t="array" ref="AB1947">_xlfn.LET(_xlpm.x,IFERROR(VALUE(Table2[[#This Row],[Response_Time_Hours]]),""),IF(_xlpm.x="","CHECK",_xlfn.IFS(_xlpm.x&lt;=1,"Immediate",_xlpm.x&lt;=6,"Fast",_xlpm.x&lt;=24,"Moderate",_xlpm.x&gt;24,"Delayed")))</f>
        <v>Moderate</v>
      </c>
      <c r="AC1947">
        <v>23</v>
      </c>
      <c r="AD1947" t="str" cm="1">
        <f t="array" ref="AD1947">IF(Table2[[#This Row],[Interaction_Count_Final]]="","N/A",_xlfn.IFS(Table2[[#This Row],[Interaction_Count_Final]]&lt;=2,"Low",Table2[[#This Row],[Interaction_Count_Final]]&lt;=5,"Medium",Table2[[#This Row],[Interaction_Count_Final]]&gt;=6,"High",TRUE,"CHECK"))</f>
        <v>High</v>
      </c>
      <c r="AE1947" t="s">
        <v>7266</v>
      </c>
      <c r="AF1947" t="b">
        <v>1</v>
      </c>
      <c r="AG1947" t="b">
        <v>1</v>
      </c>
      <c r="AH1947">
        <v>2376</v>
      </c>
      <c r="AI1947">
        <v>45216</v>
      </c>
      <c r="AJ1947" t="b">
        <v>1</v>
      </c>
      <c r="AK1947" t="e" cm="1">
        <f t="array" ref="AK1947">_xlfn.LET(
  _xlpm.txt,TRIM(Raw_Data!F1947),
  _xlpm.norm,SUBSTITUTE(SUBSTITUTE(_xlpm.txt,"-","/"),".","/"),
  _xlpm.p,_xlfn.TEXTSPLIT(_xlpm.norm,"/"),
  _xlpm.a,VALUE(INDEX(_xlpm.p,1)),
  _xlpm.b,VALUE(INDEX(_xlpm.p,2)),
  IF(AND(_xlpm.a&lt;=12,_xlpm.b&lt;=12),"REVIEW_AMBIGUOUS","OK")
)</f>
        <v>#REF!</v>
      </c>
    </row>
    <row r="1948" spans="1:37">
      <c r="A1948" t="s">
        <v>5641</v>
      </c>
      <c r="B1948" t="s">
        <v>5641</v>
      </c>
      <c r="C1948" t="b">
        <v>0</v>
      </c>
      <c r="D1948" t="s">
        <v>7257</v>
      </c>
      <c r="E1948" t="s">
        <v>5642</v>
      </c>
      <c r="F1948" t="s">
        <v>5642</v>
      </c>
      <c r="G1948" t="s">
        <v>7258</v>
      </c>
      <c r="H1948" t="s">
        <v>806</v>
      </c>
      <c r="I1948" t="s">
        <v>806</v>
      </c>
      <c r="J1948" t="s">
        <v>69</v>
      </c>
      <c r="K1948" t="s">
        <v>125</v>
      </c>
      <c r="L1948" t="s">
        <v>125</v>
      </c>
      <c r="M1948">
        <f>IF(UPPER(TRIM(Table2[[#This Row],[Status_Clean]]))="CONVERTED",1,0)</f>
        <v>0</v>
      </c>
      <c r="N1948">
        <f>IF(ISNUMBER(MATCH(UPPER(TRIM(Table2[[#This Row],[Status_Clean]])),{"CONTACTED","QUALIFIED","CONVERTED"},0)),1,0)</f>
        <v>1</v>
      </c>
      <c r="O1948" cm="1">
        <f t="array" ref="O1948">_xlfn.SWITCH(UPPER(TRIM(Table2[[#This Row],[Status_Clean]])),"NEW",1,"CONTACTED",2,"QUALIFIED",3,"CONVERTED",4,"LOST",5,99)</f>
        <v>2</v>
      </c>
      <c r="P1948" t="s">
        <v>5643</v>
      </c>
      <c r="Q1948" t="s">
        <v>7680</v>
      </c>
      <c r="R1948" t="s">
        <v>7680</v>
      </c>
      <c r="S1948">
        <v>45105</v>
      </c>
      <c r="T1948" t="s">
        <v>7261</v>
      </c>
      <c r="U1948">
        <v>45105</v>
      </c>
      <c r="V1948" t="s">
        <v>7276</v>
      </c>
      <c r="W1948" t="s">
        <v>7263</v>
      </c>
      <c r="X1948" t="s">
        <v>7277</v>
      </c>
      <c r="Y1948" t="s">
        <v>7272</v>
      </c>
      <c r="Z1948" t="s">
        <v>194</v>
      </c>
      <c r="AA1948">
        <v>2.4000000000000004</v>
      </c>
      <c r="AB1948" t="str" cm="1">
        <f t="array" ref="AB1948">_xlfn.LET(_xlpm.x,IFERROR(VALUE(Table2[[#This Row],[Response_Time_Hours]]),""),IF(_xlpm.x="","CHECK",_xlfn.IFS(_xlpm.x&lt;=1,"Immediate",_xlpm.x&lt;=6,"Fast",_xlpm.x&lt;=24,"Moderate",_xlpm.x&gt;24,"Delayed")))</f>
        <v>Fast</v>
      </c>
      <c r="AC1948">
        <v>8</v>
      </c>
      <c r="AD1948" t="str" cm="1">
        <f t="array" ref="AD1948">IF(Table2[[#This Row],[Interaction_Count_Final]]="","N/A",_xlfn.IFS(Table2[[#This Row],[Interaction_Count_Final]]&lt;=2,"Low",Table2[[#This Row],[Interaction_Count_Final]]&lt;=5,"Medium",Table2[[#This Row],[Interaction_Count_Final]]&gt;=6,"High",TRUE,"CHECK"))</f>
        <v>High</v>
      </c>
      <c r="AE1948" t="s">
        <v>7289</v>
      </c>
      <c r="AF1948" t="b">
        <v>1</v>
      </c>
      <c r="AG1948" t="b">
        <v>1</v>
      </c>
      <c r="AH1948">
        <v>2378</v>
      </c>
      <c r="AI1948">
        <v>45105</v>
      </c>
      <c r="AJ1948" t="b">
        <v>1</v>
      </c>
      <c r="AK1948" t="str" cm="1">
        <f t="array" ref="AK1948">_xlfn.LET(
  _xlpm.txt,TRIM(Raw_Data!F1948),
  _xlpm.norm,SUBSTITUTE(SUBSTITUTE(_xlpm.txt,"-","/"),".","/"),
  _xlpm.p,_xlfn.TEXTSPLIT(_xlpm.norm,"/"),
  _xlpm.a,VALUE(INDEX(_xlpm.p,1)),
  _xlpm.b,VALUE(INDEX(_xlpm.p,2)),
  IF(AND(_xlpm.a&lt;=12,_xlpm.b&lt;=12),"REVIEW_AMBIGUOUS","OK")
)</f>
        <v>OK</v>
      </c>
    </row>
    <row r="1949" spans="1:37">
      <c r="A1949" t="s">
        <v>5644</v>
      </c>
      <c r="B1949" t="s">
        <v>5644</v>
      </c>
      <c r="C1949" t="b">
        <v>0</v>
      </c>
      <c r="D1949" t="s">
        <v>7257</v>
      </c>
      <c r="E1949" t="s">
        <v>8593</v>
      </c>
      <c r="F1949" t="s">
        <v>8593</v>
      </c>
      <c r="G1949" t="s">
        <v>7274</v>
      </c>
      <c r="H1949" t="s">
        <v>106</v>
      </c>
      <c r="I1949" t="s">
        <v>106</v>
      </c>
      <c r="J1949" t="s">
        <v>106</v>
      </c>
      <c r="K1949" t="s">
        <v>125</v>
      </c>
      <c r="L1949" t="s">
        <v>125</v>
      </c>
      <c r="M1949">
        <f>IF(UPPER(TRIM(Table2[[#This Row],[Status_Clean]]))="CONVERTED",1,0)</f>
        <v>0</v>
      </c>
      <c r="N1949">
        <f>IF(ISNUMBER(MATCH(UPPER(TRIM(Table2[[#This Row],[Status_Clean]])),{"CONTACTED","QUALIFIED","CONVERTED"},0)),1,0)</f>
        <v>1</v>
      </c>
      <c r="O1949" cm="1">
        <f t="array" ref="O1949">_xlfn.SWITCH(UPPER(TRIM(Table2[[#This Row],[Status_Clean]])),"NEW",1,"CONTACTED",2,"QUALIFIED",3,"CONVERTED",4,"LOST",5,99)</f>
        <v>2</v>
      </c>
      <c r="P1949">
        <v>45014</v>
      </c>
      <c r="Q1949" t="s">
        <v>8526</v>
      </c>
      <c r="R1949" t="s">
        <v>8526</v>
      </c>
      <c r="S1949">
        <v>45014</v>
      </c>
      <c r="T1949" t="s">
        <v>7261</v>
      </c>
      <c r="U1949">
        <v>45014</v>
      </c>
      <c r="V1949" t="s">
        <v>7295</v>
      </c>
      <c r="W1949" t="s">
        <v>7263</v>
      </c>
      <c r="X1949" t="s">
        <v>7284</v>
      </c>
      <c r="Y1949" t="s">
        <v>7272</v>
      </c>
      <c r="Z1949" t="s">
        <v>853</v>
      </c>
      <c r="AA1949">
        <v>62.5</v>
      </c>
      <c r="AB1949" t="str" cm="1">
        <f t="array" ref="AB1949">_xlfn.LET(_xlpm.x,IFERROR(VALUE(Table2[[#This Row],[Response_Time_Hours]]),""),IF(_xlpm.x="","CHECK",_xlfn.IFS(_xlpm.x&lt;=1,"Immediate",_xlpm.x&lt;=6,"Fast",_xlpm.x&lt;=24,"Moderate",_xlpm.x&gt;24,"Delayed")))</f>
        <v>Delayed</v>
      </c>
      <c r="AC1949">
        <v>27</v>
      </c>
      <c r="AD1949" t="str" cm="1">
        <f t="array" ref="AD1949">IF(Table2[[#This Row],[Interaction_Count_Final]]="","N/A",_xlfn.IFS(Table2[[#This Row],[Interaction_Count_Final]]&lt;=2,"Low",Table2[[#This Row],[Interaction_Count_Final]]&lt;=5,"Medium",Table2[[#This Row],[Interaction_Count_Final]]&gt;=6,"High",TRUE,"CHECK"))</f>
        <v>High</v>
      </c>
      <c r="AE1949" t="s">
        <v>7273</v>
      </c>
      <c r="AF1949" t="b">
        <v>1</v>
      </c>
      <c r="AG1949" t="b">
        <v>1</v>
      </c>
      <c r="AH1949">
        <v>2379</v>
      </c>
      <c r="AI1949">
        <v>45014</v>
      </c>
      <c r="AJ1949" t="b">
        <v>1</v>
      </c>
      <c r="AK1949" t="e" cm="1">
        <f t="array" ref="AK1949">_xlfn.LET(
  _xlpm.txt,TRIM(Raw_Data!F1949),
  _xlpm.norm,SUBSTITUTE(SUBSTITUTE(_xlpm.txt,"-","/"),".","/"),
  _xlpm.p,_xlfn.TEXTSPLIT(_xlpm.norm,"/"),
  _xlpm.a,VALUE(INDEX(_xlpm.p,1)),
  _xlpm.b,VALUE(INDEX(_xlpm.p,2)),
  IF(AND(_xlpm.a&lt;=12,_xlpm.b&lt;=12),"REVIEW_AMBIGUOUS","OK")
)</f>
        <v>#REF!</v>
      </c>
    </row>
    <row r="1950" spans="1:37">
      <c r="A1950" t="s">
        <v>5646</v>
      </c>
      <c r="B1950" t="s">
        <v>5646</v>
      </c>
      <c r="C1950" t="b">
        <v>0</v>
      </c>
      <c r="D1950" t="s">
        <v>7257</v>
      </c>
      <c r="E1950" t="s">
        <v>5647</v>
      </c>
      <c r="F1950" t="s">
        <v>5647</v>
      </c>
      <c r="G1950" t="s">
        <v>7268</v>
      </c>
      <c r="H1950" t="s">
        <v>363</v>
      </c>
      <c r="I1950" t="s">
        <v>363</v>
      </c>
      <c r="J1950" t="s">
        <v>363</v>
      </c>
      <c r="K1950" t="s">
        <v>173</v>
      </c>
      <c r="L1950" t="s">
        <v>173</v>
      </c>
      <c r="M1950">
        <f>IF(UPPER(TRIM(Table2[[#This Row],[Status_Clean]]))="CONVERTED",1,0)</f>
        <v>0</v>
      </c>
      <c r="N1950">
        <f>IF(ISNUMBER(MATCH(UPPER(TRIM(Table2[[#This Row],[Status_Clean]])),{"CONTACTED","QUALIFIED","CONVERTED"},0)),1,0)</f>
        <v>0</v>
      </c>
      <c r="O1950" cm="1">
        <f t="array" ref="O1950">_xlfn.SWITCH(UPPER(TRIM(Table2[[#This Row],[Status_Clean]])),"NEW",1,"CONTACTED",2,"QUALIFIED",3,"CONVERTED",4,"LOST",5,99)</f>
        <v>5</v>
      </c>
      <c r="P1950">
        <v>45222</v>
      </c>
      <c r="Q1950" t="s">
        <v>8485</v>
      </c>
      <c r="R1950" t="s">
        <v>8485</v>
      </c>
      <c r="S1950">
        <v>45222</v>
      </c>
      <c r="T1950" t="s">
        <v>7261</v>
      </c>
      <c r="U1950">
        <v>45222</v>
      </c>
      <c r="V1950" t="s">
        <v>7270</v>
      </c>
      <c r="W1950" t="s">
        <v>7263</v>
      </c>
      <c r="X1950" t="s">
        <v>7264</v>
      </c>
      <c r="Y1950" t="s">
        <v>7298</v>
      </c>
      <c r="Z1950" t="s">
        <v>2471</v>
      </c>
      <c r="AA1950">
        <v>64.7</v>
      </c>
      <c r="AB1950" t="str" cm="1">
        <f t="array" ref="AB1950">_xlfn.LET(_xlpm.x,IFERROR(VALUE(Table2[[#This Row],[Response_Time_Hours]]),""),IF(_xlpm.x="","CHECK",_xlfn.IFS(_xlpm.x&lt;=1,"Immediate",_xlpm.x&lt;=6,"Fast",_xlpm.x&lt;=24,"Moderate",_xlpm.x&gt;24,"Delayed")))</f>
        <v>Delayed</v>
      </c>
      <c r="AC1950">
        <v>42</v>
      </c>
      <c r="AD1950" t="str" cm="1">
        <f t="array" ref="AD1950">IF(Table2[[#This Row],[Interaction_Count_Final]]="","N/A",_xlfn.IFS(Table2[[#This Row],[Interaction_Count_Final]]&lt;=2,"Low",Table2[[#This Row],[Interaction_Count_Final]]&lt;=5,"Medium",Table2[[#This Row],[Interaction_Count_Final]]&gt;=6,"High",TRUE,"CHECK"))</f>
        <v>High</v>
      </c>
      <c r="AE1950" t="s">
        <v>7273</v>
      </c>
      <c r="AF1950" t="b">
        <v>1</v>
      </c>
      <c r="AG1950" t="b">
        <v>1</v>
      </c>
      <c r="AH1950">
        <v>2381</v>
      </c>
      <c r="AI1950">
        <v>45222</v>
      </c>
      <c r="AJ1950" t="b">
        <v>1</v>
      </c>
      <c r="AK1950" t="e" cm="1">
        <f t="array" ref="AK1950">_xlfn.LET(
  _xlpm.txt,TRIM(Raw_Data!F1950),
  _xlpm.norm,SUBSTITUTE(SUBSTITUTE(_xlpm.txt,"-","/"),".","/"),
  _xlpm.p,_xlfn.TEXTSPLIT(_xlpm.norm,"/"),
  _xlpm.a,VALUE(INDEX(_xlpm.p,1)),
  _xlpm.b,VALUE(INDEX(_xlpm.p,2)),
  IF(AND(_xlpm.a&lt;=12,_xlpm.b&lt;=12),"REVIEW_AMBIGUOUS","OK")
)</f>
        <v>#REF!</v>
      </c>
    </row>
    <row r="1951" spans="1:37">
      <c r="A1951" t="s">
        <v>5648</v>
      </c>
      <c r="B1951" t="s">
        <v>5648</v>
      </c>
      <c r="C1951" t="b">
        <v>0</v>
      </c>
      <c r="D1951" t="s">
        <v>7257</v>
      </c>
      <c r="E1951" t="s">
        <v>5649</v>
      </c>
      <c r="F1951" t="s">
        <v>5649</v>
      </c>
      <c r="G1951" t="s">
        <v>7303</v>
      </c>
      <c r="H1951" t="s">
        <v>600</v>
      </c>
      <c r="I1951" t="s">
        <v>600</v>
      </c>
      <c r="J1951" t="s">
        <v>254</v>
      </c>
      <c r="K1951" t="s">
        <v>173</v>
      </c>
      <c r="L1951" t="s">
        <v>173</v>
      </c>
      <c r="M1951">
        <f>IF(UPPER(TRIM(Table2[[#This Row],[Status_Clean]]))="CONVERTED",1,0)</f>
        <v>0</v>
      </c>
      <c r="N1951">
        <f>IF(ISNUMBER(MATCH(UPPER(TRIM(Table2[[#This Row],[Status_Clean]])),{"CONTACTED","QUALIFIED","CONVERTED"},0)),1,0)</f>
        <v>0</v>
      </c>
      <c r="O1951" cm="1">
        <f t="array" ref="O1951">_xlfn.SWITCH(UPPER(TRIM(Table2[[#This Row],[Status_Clean]])),"NEW",1,"CONTACTED",2,"QUALIFIED",3,"CONVERTED",4,"LOST",5,99)</f>
        <v>5</v>
      </c>
      <c r="P1951">
        <v>45625</v>
      </c>
      <c r="Q1951" t="s">
        <v>8529</v>
      </c>
      <c r="R1951" t="s">
        <v>8529</v>
      </c>
      <c r="S1951">
        <v>45625</v>
      </c>
      <c r="T1951" t="s">
        <v>7261</v>
      </c>
      <c r="U1951">
        <v>45625</v>
      </c>
      <c r="V1951" t="s">
        <v>7300</v>
      </c>
      <c r="W1951" t="s">
        <v>7271</v>
      </c>
      <c r="X1951" t="s">
        <v>7264</v>
      </c>
      <c r="Y1951" t="s">
        <v>7312</v>
      </c>
      <c r="Z1951" t="s">
        <v>689</v>
      </c>
      <c r="AA1951">
        <v>67.900000000000006</v>
      </c>
      <c r="AB1951" t="str" cm="1">
        <f t="array" ref="AB1951">_xlfn.LET(_xlpm.x,IFERROR(VALUE(Table2[[#This Row],[Response_Time_Hours]]),""),IF(_xlpm.x="","CHECK",_xlfn.IFS(_xlpm.x&lt;=1,"Immediate",_xlpm.x&lt;=6,"Fast",_xlpm.x&lt;=24,"Moderate",_xlpm.x&gt;24,"Delayed")))</f>
        <v>Delayed</v>
      </c>
      <c r="AC1951">
        <v>19</v>
      </c>
      <c r="AD1951" t="str" cm="1">
        <f t="array" ref="AD1951">IF(Table2[[#This Row],[Interaction_Count_Final]]="","N/A",_xlfn.IFS(Table2[[#This Row],[Interaction_Count_Final]]&lt;=2,"Low",Table2[[#This Row],[Interaction_Count_Final]]&lt;=5,"Medium",Table2[[#This Row],[Interaction_Count_Final]]&gt;=6,"High",TRUE,"CHECK"))</f>
        <v>High</v>
      </c>
      <c r="AE1951" t="s">
        <v>7273</v>
      </c>
      <c r="AF1951" t="b">
        <v>1</v>
      </c>
      <c r="AG1951" t="b">
        <v>1</v>
      </c>
      <c r="AH1951">
        <v>2382</v>
      </c>
      <c r="AI1951">
        <v>45625</v>
      </c>
      <c r="AJ1951" t="b">
        <v>1</v>
      </c>
      <c r="AK1951" t="e" cm="1">
        <f t="array" ref="AK1951">_xlfn.LET(
  _xlpm.txt,TRIM(Raw_Data!F1951),
  _xlpm.norm,SUBSTITUTE(SUBSTITUTE(_xlpm.txt,"-","/"),".","/"),
  _xlpm.p,_xlfn.TEXTSPLIT(_xlpm.norm,"/"),
  _xlpm.a,VALUE(INDEX(_xlpm.p,1)),
  _xlpm.b,VALUE(INDEX(_xlpm.p,2)),
  IF(AND(_xlpm.a&lt;=12,_xlpm.b&lt;=12),"REVIEW_AMBIGUOUS","OK")
)</f>
        <v>#REF!</v>
      </c>
    </row>
    <row r="1952" spans="1:37">
      <c r="A1952" t="s">
        <v>5650</v>
      </c>
      <c r="B1952" t="s">
        <v>5650</v>
      </c>
      <c r="C1952" t="b">
        <v>0</v>
      </c>
      <c r="D1952" t="s">
        <v>7257</v>
      </c>
      <c r="E1952" t="s">
        <v>5651</v>
      </c>
      <c r="F1952" t="s">
        <v>5651</v>
      </c>
      <c r="G1952" t="s">
        <v>7274</v>
      </c>
      <c r="H1952" t="s">
        <v>123</v>
      </c>
      <c r="I1952" t="s">
        <v>123</v>
      </c>
      <c r="J1952" t="s">
        <v>123</v>
      </c>
      <c r="K1952" t="s">
        <v>71</v>
      </c>
      <c r="L1952" t="s">
        <v>71</v>
      </c>
      <c r="M1952">
        <f>IF(UPPER(TRIM(Table2[[#This Row],[Status_Clean]]))="CONVERTED",1,0)</f>
        <v>0</v>
      </c>
      <c r="N1952">
        <f>IF(ISNUMBER(MATCH(UPPER(TRIM(Table2[[#This Row],[Status_Clean]])),{"CONTACTED","QUALIFIED","CONVERTED"},0)),1,0)</f>
        <v>1</v>
      </c>
      <c r="O1952" cm="1">
        <f t="array" ref="O1952">_xlfn.SWITCH(UPPER(TRIM(Table2[[#This Row],[Status_Clean]])),"NEW",1,"CONTACTED",2,"QUALIFIED",3,"CONVERTED",4,"LOST",5,99)</f>
        <v>3</v>
      </c>
      <c r="P1952" t="s">
        <v>5652</v>
      </c>
      <c r="Q1952" t="s">
        <v>8594</v>
      </c>
      <c r="R1952" t="s">
        <v>8594</v>
      </c>
      <c r="S1952">
        <v>45402</v>
      </c>
      <c r="T1952" t="s">
        <v>7261</v>
      </c>
      <c r="U1952">
        <v>45402</v>
      </c>
      <c r="V1952" t="s">
        <v>7297</v>
      </c>
      <c r="W1952" t="s">
        <v>7271</v>
      </c>
      <c r="X1952" t="s">
        <v>7277</v>
      </c>
      <c r="Y1952" t="s">
        <v>7278</v>
      </c>
      <c r="Z1952">
        <v>16</v>
      </c>
      <c r="AA1952">
        <v>16</v>
      </c>
      <c r="AB1952" t="str" cm="1">
        <f t="array" ref="AB1952">_xlfn.LET(_xlpm.x,IFERROR(VALUE(Table2[[#This Row],[Response_Time_Hours]]),""),IF(_xlpm.x="","CHECK",_xlfn.IFS(_xlpm.x&lt;=1,"Immediate",_xlpm.x&lt;=6,"Fast",_xlpm.x&lt;=24,"Moderate",_xlpm.x&gt;24,"Delayed")))</f>
        <v>Moderate</v>
      </c>
      <c r="AC1952">
        <v>46</v>
      </c>
      <c r="AD1952" t="str" cm="1">
        <f t="array" ref="AD1952">IF(Table2[[#This Row],[Interaction_Count_Final]]="","N/A",_xlfn.IFS(Table2[[#This Row],[Interaction_Count_Final]]&lt;=2,"Low",Table2[[#This Row],[Interaction_Count_Final]]&lt;=5,"Medium",Table2[[#This Row],[Interaction_Count_Final]]&gt;=6,"High",TRUE,"CHECK"))</f>
        <v>High</v>
      </c>
      <c r="AE1952" t="s">
        <v>7266</v>
      </c>
      <c r="AF1952" t="b">
        <v>1</v>
      </c>
      <c r="AG1952" t="b">
        <v>1</v>
      </c>
      <c r="AH1952">
        <v>2383</v>
      </c>
      <c r="AI1952">
        <v>45402</v>
      </c>
      <c r="AJ1952" t="b">
        <v>1</v>
      </c>
      <c r="AK1952" t="str" cm="1">
        <f t="array" ref="AK1952">_xlfn.LET(
  _xlpm.txt,TRIM(Raw_Data!F1952),
  _xlpm.norm,SUBSTITUTE(SUBSTITUTE(_xlpm.txt,"-","/"),".","/"),
  _xlpm.p,_xlfn.TEXTSPLIT(_xlpm.norm,"/"),
  _xlpm.a,VALUE(INDEX(_xlpm.p,1)),
  _xlpm.b,VALUE(INDEX(_xlpm.p,2)),
  IF(AND(_xlpm.a&lt;=12,_xlpm.b&lt;=12),"REVIEW_AMBIGUOUS","OK")
)</f>
        <v>OK</v>
      </c>
    </row>
    <row r="1953" spans="1:37">
      <c r="A1953" t="s">
        <v>5653</v>
      </c>
      <c r="B1953" t="s">
        <v>5653</v>
      </c>
      <c r="C1953" t="b">
        <v>0</v>
      </c>
      <c r="D1953" t="s">
        <v>7257</v>
      </c>
      <c r="E1953" t="s">
        <v>5654</v>
      </c>
      <c r="F1953" t="s">
        <v>5654</v>
      </c>
      <c r="G1953" t="s">
        <v>7258</v>
      </c>
      <c r="H1953" t="s">
        <v>106</v>
      </c>
      <c r="I1953" t="s">
        <v>106</v>
      </c>
      <c r="J1953" t="s">
        <v>106</v>
      </c>
      <c r="K1953" t="s">
        <v>7319</v>
      </c>
      <c r="L1953" t="s">
        <v>71</v>
      </c>
      <c r="M1953">
        <f>IF(UPPER(TRIM(Table2[[#This Row],[Status_Clean]]))="CONVERTED",1,0)</f>
        <v>0</v>
      </c>
      <c r="N1953">
        <f>IF(ISNUMBER(MATCH(UPPER(TRIM(Table2[[#This Row],[Status_Clean]])),{"CONTACTED","QUALIFIED","CONVERTED"},0)),1,0)</f>
        <v>1</v>
      </c>
      <c r="O1953" cm="1">
        <f t="array" ref="O1953">_xlfn.SWITCH(UPPER(TRIM(Table2[[#This Row],[Status_Clean]])),"NEW",1,"CONTACTED",2,"QUALIFIED",3,"CONVERTED",4,"LOST",5,99)</f>
        <v>3</v>
      </c>
      <c r="P1953">
        <v>45390</v>
      </c>
      <c r="Q1953" t="s">
        <v>7296</v>
      </c>
      <c r="R1953" t="s">
        <v>7296</v>
      </c>
      <c r="S1953">
        <v>45390</v>
      </c>
      <c r="T1953" t="s">
        <v>7261</v>
      </c>
      <c r="U1953">
        <v>45390</v>
      </c>
      <c r="V1953" t="s">
        <v>7297</v>
      </c>
      <c r="W1953" t="s">
        <v>7271</v>
      </c>
      <c r="X1953" t="s">
        <v>7277</v>
      </c>
      <c r="Y1953" t="s">
        <v>7298</v>
      </c>
      <c r="Z1953" t="s">
        <v>857</v>
      </c>
      <c r="AA1953">
        <v>9.6000000000000014</v>
      </c>
      <c r="AB1953" t="str" cm="1">
        <f t="array" ref="AB1953">_xlfn.LET(_xlpm.x,IFERROR(VALUE(Table2[[#This Row],[Response_Time_Hours]]),""),IF(_xlpm.x="","CHECK",_xlfn.IFS(_xlpm.x&lt;=1,"Immediate",_xlpm.x&lt;=6,"Fast",_xlpm.x&lt;=24,"Moderate",_xlpm.x&gt;24,"Delayed")))</f>
        <v>Moderate</v>
      </c>
      <c r="AC1953">
        <v>15</v>
      </c>
      <c r="AD1953" t="str" cm="1">
        <f t="array" ref="AD1953">IF(Table2[[#This Row],[Interaction_Count_Final]]="","N/A",_xlfn.IFS(Table2[[#This Row],[Interaction_Count_Final]]&lt;=2,"Low",Table2[[#This Row],[Interaction_Count_Final]]&lt;=5,"Medium",Table2[[#This Row],[Interaction_Count_Final]]&gt;=6,"High",TRUE,"CHECK"))</f>
        <v>High</v>
      </c>
      <c r="AE1953" t="s">
        <v>7266</v>
      </c>
      <c r="AF1953" t="b">
        <v>1</v>
      </c>
      <c r="AG1953" t="b">
        <v>1</v>
      </c>
      <c r="AH1953">
        <v>2384</v>
      </c>
      <c r="AI1953">
        <v>45390</v>
      </c>
      <c r="AJ1953" t="b">
        <v>1</v>
      </c>
      <c r="AK1953" t="e" cm="1">
        <f t="array" ref="AK1953">_xlfn.LET(
  _xlpm.txt,TRIM(Raw_Data!F1953),
  _xlpm.norm,SUBSTITUTE(SUBSTITUTE(_xlpm.txt,"-","/"),".","/"),
  _xlpm.p,_xlfn.TEXTSPLIT(_xlpm.norm,"/"),
  _xlpm.a,VALUE(INDEX(_xlpm.p,1)),
  _xlpm.b,VALUE(INDEX(_xlpm.p,2)),
  IF(AND(_xlpm.a&lt;=12,_xlpm.b&lt;=12),"REVIEW_AMBIGUOUS","OK")
)</f>
        <v>#REF!</v>
      </c>
    </row>
    <row r="1954" spans="1:37">
      <c r="A1954" t="s">
        <v>5655</v>
      </c>
      <c r="B1954" t="s">
        <v>5655</v>
      </c>
      <c r="C1954" t="b">
        <v>0</v>
      </c>
      <c r="D1954" t="s">
        <v>7257</v>
      </c>
      <c r="E1954" t="s">
        <v>5656</v>
      </c>
      <c r="F1954" t="s">
        <v>5656</v>
      </c>
      <c r="G1954" t="s">
        <v>7303</v>
      </c>
      <c r="H1954" t="s">
        <v>123</v>
      </c>
      <c r="I1954" t="s">
        <v>123</v>
      </c>
      <c r="J1954" t="s">
        <v>123</v>
      </c>
      <c r="K1954" t="s">
        <v>71</v>
      </c>
      <c r="L1954" t="s">
        <v>71</v>
      </c>
      <c r="M1954">
        <f>IF(UPPER(TRIM(Table2[[#This Row],[Status_Clean]]))="CONVERTED",1,0)</f>
        <v>0</v>
      </c>
      <c r="N1954">
        <f>IF(ISNUMBER(MATCH(UPPER(TRIM(Table2[[#This Row],[Status_Clean]])),{"CONTACTED","QUALIFIED","CONVERTED"},0)),1,0)</f>
        <v>1</v>
      </c>
      <c r="O1954" cm="1">
        <f t="array" ref="O1954">_xlfn.SWITCH(UPPER(TRIM(Table2[[#This Row],[Status_Clean]])),"NEW",1,"CONTACTED",2,"QUALIFIED",3,"CONVERTED",4,"LOST",5,99)</f>
        <v>3</v>
      </c>
      <c r="P1954" t="s">
        <v>5657</v>
      </c>
      <c r="Q1954" t="s">
        <v>8595</v>
      </c>
      <c r="R1954" t="s">
        <v>8595</v>
      </c>
      <c r="S1954">
        <v>45403</v>
      </c>
      <c r="T1954" t="s">
        <v>7261</v>
      </c>
      <c r="U1954">
        <v>45403</v>
      </c>
      <c r="V1954" t="s">
        <v>7297</v>
      </c>
      <c r="W1954" t="s">
        <v>7271</v>
      </c>
      <c r="X1954" t="s">
        <v>7277</v>
      </c>
      <c r="Y1954" t="s">
        <v>7293</v>
      </c>
      <c r="Z1954" t="s">
        <v>5170</v>
      </c>
      <c r="AA1954">
        <v>4.8</v>
      </c>
      <c r="AB1954" t="str" cm="1">
        <f t="array" ref="AB1954">_xlfn.LET(_xlpm.x,IFERROR(VALUE(Table2[[#This Row],[Response_Time_Hours]]),""),IF(_xlpm.x="","CHECK",_xlfn.IFS(_xlpm.x&lt;=1,"Immediate",_xlpm.x&lt;=6,"Fast",_xlpm.x&lt;=24,"Moderate",_xlpm.x&gt;24,"Delayed")))</f>
        <v>Fast</v>
      </c>
      <c r="AC1954">
        <v>22</v>
      </c>
      <c r="AD1954" t="str" cm="1">
        <f t="array" ref="AD1954">IF(Table2[[#This Row],[Interaction_Count_Final]]="","N/A",_xlfn.IFS(Table2[[#This Row],[Interaction_Count_Final]]&lt;=2,"Low",Table2[[#This Row],[Interaction_Count_Final]]&lt;=5,"Medium",Table2[[#This Row],[Interaction_Count_Final]]&gt;=6,"High",TRUE,"CHECK"))</f>
        <v>High</v>
      </c>
      <c r="AE1954" t="s">
        <v>7266</v>
      </c>
      <c r="AF1954" t="b">
        <v>1</v>
      </c>
      <c r="AG1954" t="b">
        <v>1</v>
      </c>
      <c r="AH1954">
        <v>2385</v>
      </c>
      <c r="AI1954">
        <v>45403</v>
      </c>
      <c r="AJ1954" t="b">
        <v>1</v>
      </c>
      <c r="AK1954" t="str" cm="1">
        <f t="array" ref="AK1954">_xlfn.LET(
  _xlpm.txt,TRIM(Raw_Data!F1954),
  _xlpm.norm,SUBSTITUTE(SUBSTITUTE(_xlpm.txt,"-","/"),".","/"),
  _xlpm.p,_xlfn.TEXTSPLIT(_xlpm.norm,"/"),
  _xlpm.a,VALUE(INDEX(_xlpm.p,1)),
  _xlpm.b,VALUE(INDEX(_xlpm.p,2)),
  IF(AND(_xlpm.a&lt;=12,_xlpm.b&lt;=12),"REVIEW_AMBIGUOUS","OK")
)</f>
        <v>OK</v>
      </c>
    </row>
    <row r="1955" spans="1:37">
      <c r="A1955" t="s">
        <v>5658</v>
      </c>
      <c r="B1955" t="s">
        <v>5658</v>
      </c>
      <c r="C1955" t="b">
        <v>0</v>
      </c>
      <c r="D1955" t="s">
        <v>7257</v>
      </c>
      <c r="E1955" t="s">
        <v>8596</v>
      </c>
      <c r="F1955" t="s">
        <v>8596</v>
      </c>
      <c r="G1955" t="s">
        <v>7280</v>
      </c>
      <c r="H1955" t="s">
        <v>311</v>
      </c>
      <c r="I1955" t="s">
        <v>311</v>
      </c>
      <c r="J1955" t="s">
        <v>311</v>
      </c>
      <c r="K1955" t="s">
        <v>193</v>
      </c>
      <c r="L1955" t="s">
        <v>193</v>
      </c>
      <c r="M1955">
        <f>IF(UPPER(TRIM(Table2[[#This Row],[Status_Clean]]))="CONVERTED",1,0)</f>
        <v>0</v>
      </c>
      <c r="N1955">
        <f>IF(ISNUMBER(MATCH(UPPER(TRIM(Table2[[#This Row],[Status_Clean]])),{"CONTACTED","QUALIFIED","CONVERTED"},0)),1,0)</f>
        <v>0</v>
      </c>
      <c r="O1955" cm="1">
        <f t="array" ref="O1955">_xlfn.SWITCH(UPPER(TRIM(Table2[[#This Row],[Status_Clean]])),"NEW",1,"CONTACTED",2,"QUALIFIED",3,"CONVERTED",4,"LOST",5,99)</f>
        <v>1</v>
      </c>
      <c r="P1955" t="s">
        <v>1273</v>
      </c>
      <c r="Q1955" t="s">
        <v>7648</v>
      </c>
      <c r="R1955" t="s">
        <v>7648</v>
      </c>
      <c r="S1955">
        <v>45294</v>
      </c>
      <c r="T1955" t="s">
        <v>7261</v>
      </c>
      <c r="U1955">
        <v>45294</v>
      </c>
      <c r="V1955" t="s">
        <v>7317</v>
      </c>
      <c r="W1955" t="s">
        <v>7271</v>
      </c>
      <c r="X1955" t="s">
        <v>7284</v>
      </c>
      <c r="Y1955" t="s">
        <v>7272</v>
      </c>
      <c r="Z1955">
        <v>58.4</v>
      </c>
      <c r="AA1955">
        <v>58.4</v>
      </c>
      <c r="AB1955" t="str" cm="1">
        <f t="array" ref="AB1955">_xlfn.LET(_xlpm.x,IFERROR(VALUE(Table2[[#This Row],[Response_Time_Hours]]),""),IF(_xlpm.x="","CHECK",_xlfn.IFS(_xlpm.x&lt;=1,"Immediate",_xlpm.x&lt;=6,"Fast",_xlpm.x&lt;=24,"Moderate",_xlpm.x&gt;24,"Delayed")))</f>
        <v>Delayed</v>
      </c>
      <c r="AC1955">
        <v>31</v>
      </c>
      <c r="AD1955" t="str" cm="1">
        <f t="array" ref="AD1955">IF(Table2[[#This Row],[Interaction_Count_Final]]="","N/A",_xlfn.IFS(Table2[[#This Row],[Interaction_Count_Final]]&lt;=2,"Low",Table2[[#This Row],[Interaction_Count_Final]]&lt;=5,"Medium",Table2[[#This Row],[Interaction_Count_Final]]&gt;=6,"High",TRUE,"CHECK"))</f>
        <v>High</v>
      </c>
      <c r="AE1955" t="s">
        <v>7266</v>
      </c>
      <c r="AF1955" t="b">
        <v>1</v>
      </c>
      <c r="AG1955" t="b">
        <v>1</v>
      </c>
      <c r="AH1955">
        <v>2386</v>
      </c>
      <c r="AI1955">
        <v>45294</v>
      </c>
      <c r="AJ1955" t="b">
        <v>1</v>
      </c>
      <c r="AK1955" t="str" cm="1">
        <f t="array" ref="AK1955">_xlfn.LET(
  _xlpm.txt,TRIM(Raw_Data!F1955),
  _xlpm.norm,SUBSTITUTE(SUBSTITUTE(_xlpm.txt,"-","/"),".","/"),
  _xlpm.p,_xlfn.TEXTSPLIT(_xlpm.norm,"/"),
  _xlpm.a,VALUE(INDEX(_xlpm.p,1)),
  _xlpm.b,VALUE(INDEX(_xlpm.p,2)),
  IF(AND(_xlpm.a&lt;=12,_xlpm.b&lt;=12),"REVIEW_AMBIGUOUS","OK")
)</f>
        <v>REVIEW_AMBIGUOUS</v>
      </c>
    </row>
    <row r="1956" spans="1:37">
      <c r="A1956" t="s">
        <v>5660</v>
      </c>
      <c r="B1956" t="s">
        <v>5660</v>
      </c>
      <c r="C1956" t="b">
        <v>1</v>
      </c>
      <c r="D1956" t="s">
        <v>7257</v>
      </c>
      <c r="E1956" t="s">
        <v>5661</v>
      </c>
      <c r="F1956" t="s">
        <v>5661</v>
      </c>
      <c r="G1956" t="s">
        <v>7303</v>
      </c>
      <c r="H1956" t="s">
        <v>363</v>
      </c>
      <c r="I1956" t="s">
        <v>363</v>
      </c>
      <c r="J1956" t="s">
        <v>363</v>
      </c>
      <c r="K1956" t="s">
        <v>173</v>
      </c>
      <c r="L1956" t="s">
        <v>173</v>
      </c>
      <c r="M1956">
        <f>IF(UPPER(TRIM(Table2[[#This Row],[Status_Clean]]))="CONVERTED",1,0)</f>
        <v>0</v>
      </c>
      <c r="N1956">
        <f>IF(ISNUMBER(MATCH(UPPER(TRIM(Table2[[#This Row],[Status_Clean]])),{"CONTACTED","QUALIFIED","CONVERTED"},0)),1,0)</f>
        <v>0</v>
      </c>
      <c r="O1956" cm="1">
        <f t="array" ref="O1956">_xlfn.SWITCH(UPPER(TRIM(Table2[[#This Row],[Status_Clean]])),"NEW",1,"CONTACTED",2,"QUALIFIED",3,"CONVERTED",4,"LOST",5,99)</f>
        <v>5</v>
      </c>
      <c r="P1956" t="s">
        <v>5662</v>
      </c>
      <c r="Q1956" t="s">
        <v>8597</v>
      </c>
      <c r="R1956" t="s">
        <v>8597</v>
      </c>
      <c r="S1956">
        <v>45610</v>
      </c>
      <c r="T1956" t="s">
        <v>7261</v>
      </c>
      <c r="U1956">
        <v>45610</v>
      </c>
      <c r="V1956" t="s">
        <v>7300</v>
      </c>
      <c r="W1956" t="s">
        <v>7271</v>
      </c>
      <c r="X1956" t="s">
        <v>7264</v>
      </c>
      <c r="Y1956" t="s">
        <v>7285</v>
      </c>
      <c r="Z1956" t="s">
        <v>5663</v>
      </c>
      <c r="AA1956">
        <v>21.7</v>
      </c>
      <c r="AB1956" t="str" cm="1">
        <f t="array" ref="AB1956">_xlfn.LET(_xlpm.x,IFERROR(VALUE(Table2[[#This Row],[Response_Time_Hours]]),""),IF(_xlpm.x="","CHECK",_xlfn.IFS(_xlpm.x&lt;=1,"Immediate",_xlpm.x&lt;=6,"Fast",_xlpm.x&lt;=24,"Moderate",_xlpm.x&gt;24,"Delayed")))</f>
        <v>Moderate</v>
      </c>
      <c r="AC1956">
        <v>12</v>
      </c>
      <c r="AD1956" t="str" cm="1">
        <f t="array" ref="AD1956">IF(Table2[[#This Row],[Interaction_Count_Final]]="","N/A",_xlfn.IFS(Table2[[#This Row],[Interaction_Count_Final]]&lt;=2,"Low",Table2[[#This Row],[Interaction_Count_Final]]&lt;=5,"Medium",Table2[[#This Row],[Interaction_Count_Final]]&gt;=6,"High",TRUE,"CHECK"))</f>
        <v>High</v>
      </c>
      <c r="AE1956" t="s">
        <v>7273</v>
      </c>
      <c r="AF1956" t="b">
        <v>1</v>
      </c>
      <c r="AG1956" t="b">
        <v>1</v>
      </c>
      <c r="AH1956">
        <v>2387</v>
      </c>
      <c r="AI1956">
        <v>45610</v>
      </c>
      <c r="AJ1956" t="b">
        <v>1</v>
      </c>
      <c r="AK1956" t="e" cm="1">
        <f t="array" ref="AK1956">_xlfn.LET(
  _xlpm.txt,TRIM(Raw_Data!F1956),
  _xlpm.norm,SUBSTITUTE(SUBSTITUTE(_xlpm.txt,"-","/"),".","/"),
  _xlpm.p,_xlfn.TEXTSPLIT(_xlpm.norm,"/"),
  _xlpm.a,VALUE(INDEX(_xlpm.p,1)),
  _xlpm.b,VALUE(INDEX(_xlpm.p,2)),
  IF(AND(_xlpm.a&lt;=12,_xlpm.b&lt;=12),"REVIEW_AMBIGUOUS","OK")
)</f>
        <v>#REF!</v>
      </c>
    </row>
    <row r="1957" spans="1:37">
      <c r="A1957" t="s">
        <v>5664</v>
      </c>
      <c r="B1957" t="s">
        <v>5664</v>
      </c>
      <c r="C1957" t="b">
        <v>0</v>
      </c>
      <c r="D1957" t="s">
        <v>7257</v>
      </c>
      <c r="E1957" t="s">
        <v>5665</v>
      </c>
      <c r="F1957" t="s">
        <v>5665</v>
      </c>
      <c r="G1957" t="s">
        <v>7280</v>
      </c>
      <c r="H1957" t="s">
        <v>600</v>
      </c>
      <c r="I1957" t="s">
        <v>600</v>
      </c>
      <c r="J1957" t="s">
        <v>254</v>
      </c>
      <c r="K1957" t="s">
        <v>193</v>
      </c>
      <c r="L1957" t="s">
        <v>193</v>
      </c>
      <c r="M1957">
        <f>IF(UPPER(TRIM(Table2[[#This Row],[Status_Clean]]))="CONVERTED",1,0)</f>
        <v>0</v>
      </c>
      <c r="N1957">
        <f>IF(ISNUMBER(MATCH(UPPER(TRIM(Table2[[#This Row],[Status_Clean]])),{"CONTACTED","QUALIFIED","CONVERTED"},0)),1,0)</f>
        <v>0</v>
      </c>
      <c r="O1957" cm="1">
        <f t="array" ref="O1957">_xlfn.SWITCH(UPPER(TRIM(Table2[[#This Row],[Status_Clean]])),"NEW",1,"CONTACTED",2,"QUALIFIED",3,"CONVERTED",4,"LOST",5,99)</f>
        <v>1</v>
      </c>
      <c r="P1957">
        <v>45479</v>
      </c>
      <c r="Q1957" t="s">
        <v>8436</v>
      </c>
      <c r="R1957" t="s">
        <v>8436</v>
      </c>
      <c r="S1957">
        <v>45479</v>
      </c>
      <c r="T1957" t="s">
        <v>7261</v>
      </c>
      <c r="U1957">
        <v>45479</v>
      </c>
      <c r="V1957" t="s">
        <v>7305</v>
      </c>
      <c r="W1957" t="s">
        <v>7271</v>
      </c>
      <c r="X1957" t="s">
        <v>7288</v>
      </c>
      <c r="Y1957" t="s">
        <v>7278</v>
      </c>
      <c r="Z1957" t="s">
        <v>194</v>
      </c>
      <c r="AA1957">
        <v>2.4000000000000004</v>
      </c>
      <c r="AB1957" t="str" cm="1">
        <f t="array" ref="AB1957">_xlfn.LET(_xlpm.x,IFERROR(VALUE(Table2[[#This Row],[Response_Time_Hours]]),""),IF(_xlpm.x="","CHECK",_xlfn.IFS(_xlpm.x&lt;=1,"Immediate",_xlpm.x&lt;=6,"Fast",_xlpm.x&lt;=24,"Moderate",_xlpm.x&gt;24,"Delayed")))</f>
        <v>Fast</v>
      </c>
      <c r="AC1957">
        <v>25</v>
      </c>
      <c r="AD1957" t="str" cm="1">
        <f t="array" ref="AD1957">IF(Table2[[#This Row],[Interaction_Count_Final]]="","N/A",_xlfn.IFS(Table2[[#This Row],[Interaction_Count_Final]]&lt;=2,"Low",Table2[[#This Row],[Interaction_Count_Final]]&lt;=5,"Medium",Table2[[#This Row],[Interaction_Count_Final]]&gt;=6,"High",TRUE,"CHECK"))</f>
        <v>High</v>
      </c>
      <c r="AE1957" t="s">
        <v>7273</v>
      </c>
      <c r="AF1957" t="b">
        <v>1</v>
      </c>
      <c r="AG1957" t="b">
        <v>1</v>
      </c>
      <c r="AH1957">
        <v>2388</v>
      </c>
      <c r="AI1957">
        <v>45479</v>
      </c>
      <c r="AJ1957" t="b">
        <v>1</v>
      </c>
      <c r="AK1957" t="e" cm="1">
        <f t="array" ref="AK1957">_xlfn.LET(
  _xlpm.txt,TRIM(Raw_Data!F1957),
  _xlpm.norm,SUBSTITUTE(SUBSTITUTE(_xlpm.txt,"-","/"),".","/"),
  _xlpm.p,_xlfn.TEXTSPLIT(_xlpm.norm,"/"),
  _xlpm.a,VALUE(INDEX(_xlpm.p,1)),
  _xlpm.b,VALUE(INDEX(_xlpm.p,2)),
  IF(AND(_xlpm.a&lt;=12,_xlpm.b&lt;=12),"REVIEW_AMBIGUOUS","OK")
)</f>
        <v>#REF!</v>
      </c>
    </row>
    <row r="1958" spans="1:37">
      <c r="A1958" t="s">
        <v>5666</v>
      </c>
      <c r="B1958" t="s">
        <v>5666</v>
      </c>
      <c r="C1958" t="b">
        <v>0</v>
      </c>
      <c r="D1958" t="s">
        <v>7257</v>
      </c>
      <c r="E1958" t="s">
        <v>5667</v>
      </c>
      <c r="F1958" t="s">
        <v>5667</v>
      </c>
      <c r="G1958" t="s">
        <v>7274</v>
      </c>
      <c r="H1958" t="s">
        <v>7535</v>
      </c>
      <c r="I1958" t="s">
        <v>7535</v>
      </c>
      <c r="J1958" t="s">
        <v>101</v>
      </c>
      <c r="K1958" t="s">
        <v>125</v>
      </c>
      <c r="L1958" t="s">
        <v>125</v>
      </c>
      <c r="M1958">
        <f>IF(UPPER(TRIM(Table2[[#This Row],[Status_Clean]]))="CONVERTED",1,0)</f>
        <v>0</v>
      </c>
      <c r="N1958">
        <f>IF(ISNUMBER(MATCH(UPPER(TRIM(Table2[[#This Row],[Status_Clean]])),{"CONTACTED","QUALIFIED","CONVERTED"},0)),1,0)</f>
        <v>1</v>
      </c>
      <c r="O1958" cm="1">
        <f t="array" ref="O1958">_xlfn.SWITCH(UPPER(TRIM(Table2[[#This Row],[Status_Clean]])),"NEW",1,"CONTACTED",2,"QUALIFIED",3,"CONVERTED",4,"LOST",5,99)</f>
        <v>2</v>
      </c>
      <c r="P1958" t="s">
        <v>5668</v>
      </c>
      <c r="Q1958" t="s">
        <v>5668</v>
      </c>
      <c r="R1958" t="s">
        <v>5668</v>
      </c>
      <c r="S1958">
        <v>45002</v>
      </c>
      <c r="T1958" t="s">
        <v>7261</v>
      </c>
      <c r="U1958">
        <v>45002</v>
      </c>
      <c r="V1958" t="s">
        <v>7295</v>
      </c>
      <c r="W1958" t="s">
        <v>7263</v>
      </c>
      <c r="X1958" t="s">
        <v>7284</v>
      </c>
      <c r="Y1958" t="s">
        <v>7312</v>
      </c>
      <c r="Z1958" t="s">
        <v>5669</v>
      </c>
      <c r="AA1958">
        <v>4.5999999999999996</v>
      </c>
      <c r="AB1958" t="str" cm="1">
        <f t="array" ref="AB1958">_xlfn.LET(_xlpm.x,IFERROR(VALUE(Table2[[#This Row],[Response_Time_Hours]]),""),IF(_xlpm.x="","CHECK",_xlfn.IFS(_xlpm.x&lt;=1,"Immediate",_xlpm.x&lt;=6,"Fast",_xlpm.x&lt;=24,"Moderate",_xlpm.x&gt;24,"Delayed")))</f>
        <v>Fast</v>
      </c>
      <c r="AC1958" t="s">
        <v>232</v>
      </c>
      <c r="AD1958" t="str" cm="1">
        <f t="array" ref="AD1958">IF(Table2[[#This Row],[Interaction_Count_Final]]="","N/A",_xlfn.IFS(Table2[[#This Row],[Interaction_Count_Final]]&lt;=2,"Low",Table2[[#This Row],[Interaction_Count_Final]]&lt;=5,"Medium",Table2[[#This Row],[Interaction_Count_Final]]&gt;=6,"High",TRUE,"CHECK"))</f>
        <v>High</v>
      </c>
      <c r="AE1958" t="s">
        <v>7266</v>
      </c>
      <c r="AF1958" t="b">
        <v>1</v>
      </c>
      <c r="AG1958" t="b">
        <v>1</v>
      </c>
      <c r="AH1958">
        <v>2389</v>
      </c>
      <c r="AI1958">
        <v>45002</v>
      </c>
      <c r="AJ1958" t="b">
        <v>1</v>
      </c>
      <c r="AK1958" t="str" cm="1">
        <f t="array" ref="AK1958">_xlfn.LET(
  _xlpm.txt,TRIM(Raw_Data!F1958),
  _xlpm.norm,SUBSTITUTE(SUBSTITUTE(_xlpm.txt,"-","/"),".","/"),
  _xlpm.p,_xlfn.TEXTSPLIT(_xlpm.norm,"/"),
  _xlpm.a,VALUE(INDEX(_xlpm.p,1)),
  _xlpm.b,VALUE(INDEX(_xlpm.p,2)),
  IF(AND(_xlpm.a&lt;=12,_xlpm.b&lt;=12),"REVIEW_AMBIGUOUS","OK")
)</f>
        <v>OK</v>
      </c>
    </row>
    <row r="1959" spans="1:37">
      <c r="A1959" t="s">
        <v>5670</v>
      </c>
      <c r="B1959" t="s">
        <v>5670</v>
      </c>
      <c r="C1959" t="b">
        <v>1</v>
      </c>
      <c r="D1959" t="s">
        <v>7257</v>
      </c>
      <c r="E1959" t="s">
        <v>5671</v>
      </c>
      <c r="F1959" t="s">
        <v>5671</v>
      </c>
      <c r="G1959" t="s">
        <v>7268</v>
      </c>
      <c r="H1959" t="s">
        <v>352</v>
      </c>
      <c r="I1959" t="s">
        <v>352</v>
      </c>
      <c r="J1959" t="s">
        <v>447</v>
      </c>
      <c r="K1959" t="s">
        <v>193</v>
      </c>
      <c r="L1959" t="s">
        <v>193</v>
      </c>
      <c r="M1959">
        <f>IF(UPPER(TRIM(Table2[[#This Row],[Status_Clean]]))="CONVERTED",1,0)</f>
        <v>0</v>
      </c>
      <c r="N1959">
        <f>IF(ISNUMBER(MATCH(UPPER(TRIM(Table2[[#This Row],[Status_Clean]])),{"CONTACTED","QUALIFIED","CONVERTED"},0)),1,0)</f>
        <v>0</v>
      </c>
      <c r="O1959" cm="1">
        <f t="array" ref="O1959">_xlfn.SWITCH(UPPER(TRIM(Table2[[#This Row],[Status_Clean]])),"NEW",1,"CONTACTED",2,"QUALIFIED",3,"CONVERTED",4,"LOST",5,99)</f>
        <v>1</v>
      </c>
      <c r="P1959">
        <v>45623</v>
      </c>
      <c r="Q1959" t="s">
        <v>8244</v>
      </c>
      <c r="R1959" t="s">
        <v>8244</v>
      </c>
      <c r="S1959">
        <v>45623</v>
      </c>
      <c r="T1959" t="s">
        <v>7261</v>
      </c>
      <c r="U1959">
        <v>45623</v>
      </c>
      <c r="V1959" t="s">
        <v>7300</v>
      </c>
      <c r="W1959" t="s">
        <v>7271</v>
      </c>
      <c r="X1959" t="s">
        <v>7264</v>
      </c>
      <c r="Y1959" t="s">
        <v>7272</v>
      </c>
      <c r="Z1959">
        <v>18</v>
      </c>
      <c r="AA1959">
        <v>18</v>
      </c>
      <c r="AB1959" t="str" cm="1">
        <f t="array" ref="AB1959">_xlfn.LET(_xlpm.x,IFERROR(VALUE(Table2[[#This Row],[Response_Time_Hours]]),""),IF(_xlpm.x="","CHECK",_xlfn.IFS(_xlpm.x&lt;=1,"Immediate",_xlpm.x&lt;=6,"Fast",_xlpm.x&lt;=24,"Moderate",_xlpm.x&gt;24,"Delayed")))</f>
        <v>Moderate</v>
      </c>
      <c r="AC1959">
        <v>42</v>
      </c>
      <c r="AD1959" t="str" cm="1">
        <f t="array" ref="AD1959">IF(Table2[[#This Row],[Interaction_Count_Final]]="","N/A",_xlfn.IFS(Table2[[#This Row],[Interaction_Count_Final]]&lt;=2,"Low",Table2[[#This Row],[Interaction_Count_Final]]&lt;=5,"Medium",Table2[[#This Row],[Interaction_Count_Final]]&gt;=6,"High",TRUE,"CHECK"))</f>
        <v>High</v>
      </c>
      <c r="AE1959" t="s">
        <v>7289</v>
      </c>
      <c r="AF1959" t="b">
        <v>1</v>
      </c>
      <c r="AG1959" t="b">
        <v>1</v>
      </c>
      <c r="AH1959">
        <v>2390</v>
      </c>
      <c r="AI1959">
        <v>45623</v>
      </c>
      <c r="AJ1959" t="b">
        <v>1</v>
      </c>
      <c r="AK1959" t="e" cm="1">
        <f t="array" ref="AK1959">_xlfn.LET(
  _xlpm.txt,TRIM(Raw_Data!F1959),
  _xlpm.norm,SUBSTITUTE(SUBSTITUTE(_xlpm.txt,"-","/"),".","/"),
  _xlpm.p,_xlfn.TEXTSPLIT(_xlpm.norm,"/"),
  _xlpm.a,VALUE(INDEX(_xlpm.p,1)),
  _xlpm.b,VALUE(INDEX(_xlpm.p,2)),
  IF(AND(_xlpm.a&lt;=12,_xlpm.b&lt;=12),"REVIEW_AMBIGUOUS","OK")
)</f>
        <v>#REF!</v>
      </c>
    </row>
    <row r="1960" spans="1:37">
      <c r="A1960" t="s">
        <v>5672</v>
      </c>
      <c r="B1960" t="s">
        <v>5672</v>
      </c>
      <c r="C1960" t="b">
        <v>1</v>
      </c>
      <c r="D1960" t="s">
        <v>7257</v>
      </c>
      <c r="E1960" t="s">
        <v>5673</v>
      </c>
      <c r="F1960" t="s">
        <v>5673</v>
      </c>
      <c r="G1960" t="s">
        <v>7268</v>
      </c>
      <c r="H1960" t="s">
        <v>222</v>
      </c>
      <c r="I1960" t="s">
        <v>222</v>
      </c>
      <c r="J1960" t="s">
        <v>222</v>
      </c>
      <c r="K1960" t="s">
        <v>125</v>
      </c>
      <c r="L1960" t="s">
        <v>125</v>
      </c>
      <c r="M1960">
        <f>IF(UPPER(TRIM(Table2[[#This Row],[Status_Clean]]))="CONVERTED",1,0)</f>
        <v>0</v>
      </c>
      <c r="N1960">
        <f>IF(ISNUMBER(MATCH(UPPER(TRIM(Table2[[#This Row],[Status_Clean]])),{"CONTACTED","QUALIFIED","CONVERTED"},0)),1,0)</f>
        <v>1</v>
      </c>
      <c r="O1960" cm="1">
        <f t="array" ref="O1960">_xlfn.SWITCH(UPPER(TRIM(Table2[[#This Row],[Status_Clean]])),"NEW",1,"CONTACTED",2,"QUALIFIED",3,"CONVERTED",4,"LOST",5,99)</f>
        <v>2</v>
      </c>
      <c r="P1960">
        <v>45133</v>
      </c>
      <c r="Q1960" t="s">
        <v>8598</v>
      </c>
      <c r="R1960" t="s">
        <v>8598</v>
      </c>
      <c r="S1960">
        <v>45133</v>
      </c>
      <c r="T1960" t="s">
        <v>7261</v>
      </c>
      <c r="U1960">
        <v>45133</v>
      </c>
      <c r="V1960" t="s">
        <v>7305</v>
      </c>
      <c r="W1960" t="s">
        <v>7263</v>
      </c>
      <c r="X1960" t="s">
        <v>7288</v>
      </c>
      <c r="Y1960" t="s">
        <v>7272</v>
      </c>
      <c r="Z1960" t="s">
        <v>5674</v>
      </c>
      <c r="AA1960">
        <v>17.399999999999999</v>
      </c>
      <c r="AB1960" t="str" cm="1">
        <f t="array" ref="AB1960">_xlfn.LET(_xlpm.x,IFERROR(VALUE(Table2[[#This Row],[Response_Time_Hours]]),""),IF(_xlpm.x="","CHECK",_xlfn.IFS(_xlpm.x&lt;=1,"Immediate",_xlpm.x&lt;=6,"Fast",_xlpm.x&lt;=24,"Moderate",_xlpm.x&gt;24,"Delayed")))</f>
        <v>Moderate</v>
      </c>
      <c r="AC1960">
        <v>37</v>
      </c>
      <c r="AD1960" t="str" cm="1">
        <f t="array" ref="AD1960">IF(Table2[[#This Row],[Interaction_Count_Final]]="","N/A",_xlfn.IFS(Table2[[#This Row],[Interaction_Count_Final]]&lt;=2,"Low",Table2[[#This Row],[Interaction_Count_Final]]&lt;=5,"Medium",Table2[[#This Row],[Interaction_Count_Final]]&gt;=6,"High",TRUE,"CHECK"))</f>
        <v>High</v>
      </c>
      <c r="AE1960" t="s">
        <v>7266</v>
      </c>
      <c r="AF1960" t="b">
        <v>1</v>
      </c>
      <c r="AG1960" t="b">
        <v>1</v>
      </c>
      <c r="AH1960">
        <v>2391</v>
      </c>
      <c r="AI1960">
        <v>45133</v>
      </c>
      <c r="AJ1960" t="b">
        <v>1</v>
      </c>
      <c r="AK1960" t="e" cm="1">
        <f t="array" ref="AK1960">_xlfn.LET(
  _xlpm.txt,TRIM(Raw_Data!F1960),
  _xlpm.norm,SUBSTITUTE(SUBSTITUTE(_xlpm.txt,"-","/"),".","/"),
  _xlpm.p,_xlfn.TEXTSPLIT(_xlpm.norm,"/"),
  _xlpm.a,VALUE(INDEX(_xlpm.p,1)),
  _xlpm.b,VALUE(INDEX(_xlpm.p,2)),
  IF(AND(_xlpm.a&lt;=12,_xlpm.b&lt;=12),"REVIEW_AMBIGUOUS","OK")
)</f>
        <v>#REF!</v>
      </c>
    </row>
    <row r="1961" spans="1:37">
      <c r="A1961" t="s">
        <v>5675</v>
      </c>
      <c r="B1961" t="s">
        <v>5675</v>
      </c>
      <c r="C1961" t="b">
        <v>0</v>
      </c>
      <c r="D1961" t="s">
        <v>7257</v>
      </c>
      <c r="E1961" t="s">
        <v>5676</v>
      </c>
      <c r="F1961" t="s">
        <v>5676</v>
      </c>
      <c r="G1961" t="s">
        <v>7280</v>
      </c>
      <c r="H1961" t="s">
        <v>311</v>
      </c>
      <c r="I1961" t="s">
        <v>311</v>
      </c>
      <c r="J1961" t="s">
        <v>311</v>
      </c>
      <c r="K1961" t="s">
        <v>71</v>
      </c>
      <c r="L1961" t="s">
        <v>71</v>
      </c>
      <c r="M1961">
        <f>IF(UPPER(TRIM(Table2[[#This Row],[Status_Clean]]))="CONVERTED",1,0)</f>
        <v>0</v>
      </c>
      <c r="N1961">
        <f>IF(ISNUMBER(MATCH(UPPER(TRIM(Table2[[#This Row],[Status_Clean]])),{"CONTACTED","QUALIFIED","CONVERTED"},0)),1,0)</f>
        <v>1</v>
      </c>
      <c r="O1961" cm="1">
        <f t="array" ref="O1961">_xlfn.SWITCH(UPPER(TRIM(Table2[[#This Row],[Status_Clean]])),"NEW",1,"CONTACTED",2,"QUALIFIED",3,"CONVERTED",4,"LOST",5,99)</f>
        <v>3</v>
      </c>
      <c r="P1961">
        <v>44973</v>
      </c>
      <c r="Q1961" t="s">
        <v>7436</v>
      </c>
      <c r="R1961" t="s">
        <v>7436</v>
      </c>
      <c r="S1961">
        <v>44973</v>
      </c>
      <c r="T1961" t="s">
        <v>7261</v>
      </c>
      <c r="U1961">
        <v>44973</v>
      </c>
      <c r="V1961" t="s">
        <v>7283</v>
      </c>
      <c r="W1961" t="s">
        <v>7263</v>
      </c>
      <c r="X1961" t="s">
        <v>7284</v>
      </c>
      <c r="Y1961" t="s">
        <v>7285</v>
      </c>
      <c r="Z1961">
        <v>1</v>
      </c>
      <c r="AA1961">
        <v>1</v>
      </c>
      <c r="AB1961" t="str" cm="1">
        <f t="array" ref="AB1961">_xlfn.LET(_xlpm.x,IFERROR(VALUE(Table2[[#This Row],[Response_Time_Hours]]),""),IF(_xlpm.x="","CHECK",_xlfn.IFS(_xlpm.x&lt;=1,"Immediate",_xlpm.x&lt;=6,"Fast",_xlpm.x&lt;=24,"Moderate",_xlpm.x&gt;24,"Delayed")))</f>
        <v>Immediate</v>
      </c>
      <c r="AC1961">
        <v>10</v>
      </c>
      <c r="AD1961" t="str" cm="1">
        <f t="array" ref="AD1961">IF(Table2[[#This Row],[Interaction_Count_Final]]="","N/A",_xlfn.IFS(Table2[[#This Row],[Interaction_Count_Final]]&lt;=2,"Low",Table2[[#This Row],[Interaction_Count_Final]]&lt;=5,"Medium",Table2[[#This Row],[Interaction_Count_Final]]&gt;=6,"High",TRUE,"CHECK"))</f>
        <v>High</v>
      </c>
      <c r="AE1961" t="s">
        <v>7266</v>
      </c>
      <c r="AF1961" t="b">
        <v>1</v>
      </c>
      <c r="AG1961" t="b">
        <v>1</v>
      </c>
      <c r="AH1961">
        <v>2392</v>
      </c>
      <c r="AI1961">
        <v>44973</v>
      </c>
      <c r="AJ1961" t="b">
        <v>1</v>
      </c>
      <c r="AK1961" t="e" cm="1">
        <f t="array" ref="AK1961">_xlfn.LET(
  _xlpm.txt,TRIM(Raw_Data!F1961),
  _xlpm.norm,SUBSTITUTE(SUBSTITUTE(_xlpm.txt,"-","/"),".","/"),
  _xlpm.p,_xlfn.TEXTSPLIT(_xlpm.norm,"/"),
  _xlpm.a,VALUE(INDEX(_xlpm.p,1)),
  _xlpm.b,VALUE(INDEX(_xlpm.p,2)),
  IF(AND(_xlpm.a&lt;=12,_xlpm.b&lt;=12),"REVIEW_AMBIGUOUS","OK")
)</f>
        <v>#REF!</v>
      </c>
    </row>
    <row r="1962" spans="1:37">
      <c r="A1962" t="s">
        <v>5677</v>
      </c>
      <c r="B1962" t="s">
        <v>5677</v>
      </c>
      <c r="C1962" t="b">
        <v>0</v>
      </c>
      <c r="D1962" t="s">
        <v>7257</v>
      </c>
      <c r="E1962" t="s">
        <v>5678</v>
      </c>
      <c r="F1962" t="s">
        <v>5678</v>
      </c>
      <c r="G1962" t="s">
        <v>7258</v>
      </c>
      <c r="H1962" t="s">
        <v>585</v>
      </c>
      <c r="I1962" t="s">
        <v>585</v>
      </c>
      <c r="J1962" t="s">
        <v>222</v>
      </c>
      <c r="K1962" t="s">
        <v>193</v>
      </c>
      <c r="L1962" t="s">
        <v>193</v>
      </c>
      <c r="M1962">
        <f>IF(UPPER(TRIM(Table2[[#This Row],[Status_Clean]]))="CONVERTED",1,0)</f>
        <v>0</v>
      </c>
      <c r="N1962">
        <f>IF(ISNUMBER(MATCH(UPPER(TRIM(Table2[[#This Row],[Status_Clean]])),{"CONTACTED","QUALIFIED","CONVERTED"},0)),1,0)</f>
        <v>0</v>
      </c>
      <c r="O1962" cm="1">
        <f t="array" ref="O1962">_xlfn.SWITCH(UPPER(TRIM(Table2[[#This Row],[Status_Clean]])),"NEW",1,"CONTACTED",2,"QUALIFIED",3,"CONVERTED",4,"LOST",5,99)</f>
        <v>1</v>
      </c>
      <c r="P1962">
        <v>44971</v>
      </c>
      <c r="Q1962" t="s">
        <v>8383</v>
      </c>
      <c r="R1962" t="s">
        <v>8383</v>
      </c>
      <c r="S1962">
        <v>44971</v>
      </c>
      <c r="T1962" t="s">
        <v>7261</v>
      </c>
      <c r="U1962">
        <v>44971</v>
      </c>
      <c r="V1962" t="s">
        <v>7283</v>
      </c>
      <c r="W1962" t="s">
        <v>7263</v>
      </c>
      <c r="X1962" t="s">
        <v>7284</v>
      </c>
      <c r="Y1962" t="s">
        <v>7265</v>
      </c>
      <c r="Z1962" t="s">
        <v>5679</v>
      </c>
      <c r="AA1962">
        <v>13</v>
      </c>
      <c r="AB1962" t="str" cm="1">
        <f t="array" ref="AB1962">_xlfn.LET(_xlpm.x,IFERROR(VALUE(Table2[[#This Row],[Response_Time_Hours]]),""),IF(_xlpm.x="","CHECK",_xlfn.IFS(_xlpm.x&lt;=1,"Immediate",_xlpm.x&lt;=6,"Fast",_xlpm.x&lt;=24,"Moderate",_xlpm.x&gt;24,"Delayed")))</f>
        <v>Moderate</v>
      </c>
      <c r="AC1962">
        <v>22</v>
      </c>
      <c r="AD1962" t="str" cm="1">
        <f t="array" ref="AD1962">IF(Table2[[#This Row],[Interaction_Count_Final]]="","N/A",_xlfn.IFS(Table2[[#This Row],[Interaction_Count_Final]]&lt;=2,"Low",Table2[[#This Row],[Interaction_Count_Final]]&lt;=5,"Medium",Table2[[#This Row],[Interaction_Count_Final]]&gt;=6,"High",TRUE,"CHECK"))</f>
        <v>High</v>
      </c>
      <c r="AE1962" t="s">
        <v>7266</v>
      </c>
      <c r="AF1962" t="b">
        <v>1</v>
      </c>
      <c r="AG1962" t="b">
        <v>1</v>
      </c>
      <c r="AH1962">
        <v>2394</v>
      </c>
      <c r="AI1962">
        <v>44971</v>
      </c>
      <c r="AJ1962" t="b">
        <v>1</v>
      </c>
      <c r="AK1962" t="e" cm="1">
        <f t="array" ref="AK1962">_xlfn.LET(
  _xlpm.txt,TRIM(Raw_Data!F1962),
  _xlpm.norm,SUBSTITUTE(SUBSTITUTE(_xlpm.txt,"-","/"),".","/"),
  _xlpm.p,_xlfn.TEXTSPLIT(_xlpm.norm,"/"),
  _xlpm.a,VALUE(INDEX(_xlpm.p,1)),
  _xlpm.b,VALUE(INDEX(_xlpm.p,2)),
  IF(AND(_xlpm.a&lt;=12,_xlpm.b&lt;=12),"REVIEW_AMBIGUOUS","OK")
)</f>
        <v>#REF!</v>
      </c>
    </row>
    <row r="1963" spans="1:37">
      <c r="A1963" t="s">
        <v>5680</v>
      </c>
      <c r="B1963" t="s">
        <v>5680</v>
      </c>
      <c r="C1963" t="b">
        <v>0</v>
      </c>
      <c r="D1963" t="s">
        <v>7257</v>
      </c>
      <c r="E1963" t="s">
        <v>8599</v>
      </c>
      <c r="F1963" t="s">
        <v>8599</v>
      </c>
      <c r="G1963" t="s">
        <v>7280</v>
      </c>
      <c r="H1963" t="s">
        <v>106</v>
      </c>
      <c r="I1963" t="s">
        <v>106</v>
      </c>
      <c r="J1963" t="s">
        <v>106</v>
      </c>
      <c r="K1963" t="s">
        <v>125</v>
      </c>
      <c r="L1963" t="s">
        <v>125</v>
      </c>
      <c r="M1963">
        <f>IF(UPPER(TRIM(Table2[[#This Row],[Status_Clean]]))="CONVERTED",1,0)</f>
        <v>0</v>
      </c>
      <c r="N1963">
        <f>IF(ISNUMBER(MATCH(UPPER(TRIM(Table2[[#This Row],[Status_Clean]])),{"CONTACTED","QUALIFIED","CONVERTED"},0)),1,0)</f>
        <v>1</v>
      </c>
      <c r="O1963" cm="1">
        <f t="array" ref="O1963">_xlfn.SWITCH(UPPER(TRIM(Table2[[#This Row],[Status_Clean]])),"NEW",1,"CONTACTED",2,"QUALIFIED",3,"CONVERTED",4,"LOST",5,99)</f>
        <v>2</v>
      </c>
      <c r="P1963">
        <v>45370</v>
      </c>
      <c r="Q1963" t="s">
        <v>7570</v>
      </c>
      <c r="R1963" t="s">
        <v>7570</v>
      </c>
      <c r="S1963">
        <v>45370</v>
      </c>
      <c r="T1963" t="s">
        <v>7261</v>
      </c>
      <c r="U1963">
        <v>45370</v>
      </c>
      <c r="V1963" t="s">
        <v>7295</v>
      </c>
      <c r="W1963" t="s">
        <v>7271</v>
      </c>
      <c r="X1963" t="s">
        <v>7284</v>
      </c>
      <c r="Y1963" t="s">
        <v>7265</v>
      </c>
      <c r="Z1963" t="s">
        <v>5682</v>
      </c>
      <c r="AA1963">
        <v>3.7</v>
      </c>
      <c r="AB1963" t="str" cm="1">
        <f t="array" ref="AB1963">_xlfn.LET(_xlpm.x,IFERROR(VALUE(Table2[[#This Row],[Response_Time_Hours]]),""),IF(_xlpm.x="","CHECK",_xlfn.IFS(_xlpm.x&lt;=1,"Immediate",_xlpm.x&lt;=6,"Fast",_xlpm.x&lt;=24,"Moderate",_xlpm.x&gt;24,"Delayed")))</f>
        <v>Fast</v>
      </c>
      <c r="AC1963">
        <v>18</v>
      </c>
      <c r="AD1963" t="str" cm="1">
        <f t="array" ref="AD1963">IF(Table2[[#This Row],[Interaction_Count_Final]]="","N/A",_xlfn.IFS(Table2[[#This Row],[Interaction_Count_Final]]&lt;=2,"Low",Table2[[#This Row],[Interaction_Count_Final]]&lt;=5,"Medium",Table2[[#This Row],[Interaction_Count_Final]]&gt;=6,"High",TRUE,"CHECK"))</f>
        <v>High</v>
      </c>
      <c r="AE1963" t="s">
        <v>7266</v>
      </c>
      <c r="AF1963" t="b">
        <v>1</v>
      </c>
      <c r="AG1963" t="b">
        <v>1</v>
      </c>
      <c r="AH1963">
        <v>2395</v>
      </c>
      <c r="AI1963">
        <v>45370</v>
      </c>
      <c r="AJ1963" t="b">
        <v>1</v>
      </c>
      <c r="AK1963" t="e" cm="1">
        <f t="array" ref="AK1963">_xlfn.LET(
  _xlpm.txt,TRIM(Raw_Data!F1963),
  _xlpm.norm,SUBSTITUTE(SUBSTITUTE(_xlpm.txt,"-","/"),".","/"),
  _xlpm.p,_xlfn.TEXTSPLIT(_xlpm.norm,"/"),
  _xlpm.a,VALUE(INDEX(_xlpm.p,1)),
  _xlpm.b,VALUE(INDEX(_xlpm.p,2)),
  IF(AND(_xlpm.a&lt;=12,_xlpm.b&lt;=12),"REVIEW_AMBIGUOUS","OK")
)</f>
        <v>#REF!</v>
      </c>
    </row>
    <row r="1964" spans="1:37">
      <c r="A1964" t="s">
        <v>5683</v>
      </c>
      <c r="B1964" t="s">
        <v>5683</v>
      </c>
      <c r="C1964" t="b">
        <v>0</v>
      </c>
      <c r="D1964" t="s">
        <v>7257</v>
      </c>
      <c r="E1964" t="s">
        <v>5684</v>
      </c>
      <c r="F1964" t="s">
        <v>5684</v>
      </c>
      <c r="G1964" t="s">
        <v>7280</v>
      </c>
      <c r="H1964" t="s">
        <v>147</v>
      </c>
      <c r="I1964" t="s">
        <v>147</v>
      </c>
      <c r="J1964" t="s">
        <v>7308</v>
      </c>
      <c r="K1964" t="s">
        <v>71</v>
      </c>
      <c r="L1964" t="s">
        <v>71</v>
      </c>
      <c r="M1964">
        <f>IF(UPPER(TRIM(Table2[[#This Row],[Status_Clean]]))="CONVERTED",1,0)</f>
        <v>0</v>
      </c>
      <c r="N1964">
        <f>IF(ISNUMBER(MATCH(UPPER(TRIM(Table2[[#This Row],[Status_Clean]])),{"CONTACTED","QUALIFIED","CONVERTED"},0)),1,0)</f>
        <v>1</v>
      </c>
      <c r="O1964" cm="1">
        <f t="array" ref="O1964">_xlfn.SWITCH(UPPER(TRIM(Table2[[#This Row],[Status_Clean]])),"NEW",1,"CONTACTED",2,"QUALIFIED",3,"CONVERTED",4,"LOST",5,99)</f>
        <v>3</v>
      </c>
      <c r="P1964">
        <v>45421</v>
      </c>
      <c r="Q1964" t="s">
        <v>7791</v>
      </c>
      <c r="R1964" t="s">
        <v>7791</v>
      </c>
      <c r="S1964">
        <v>45421</v>
      </c>
      <c r="T1964" t="s">
        <v>7261</v>
      </c>
      <c r="U1964">
        <v>45421</v>
      </c>
      <c r="V1964" t="s">
        <v>7314</v>
      </c>
      <c r="W1964" t="s">
        <v>7271</v>
      </c>
      <c r="X1964" t="s">
        <v>7277</v>
      </c>
      <c r="Y1964" t="s">
        <v>7285</v>
      </c>
      <c r="Z1964" t="s">
        <v>637</v>
      </c>
      <c r="AA1964">
        <v>7.1999999999999993</v>
      </c>
      <c r="AB1964" t="str" cm="1">
        <f t="array" ref="AB1964">_xlfn.LET(_xlpm.x,IFERROR(VALUE(Table2[[#This Row],[Response_Time_Hours]]),""),IF(_xlpm.x="","CHECK",_xlfn.IFS(_xlpm.x&lt;=1,"Immediate",_xlpm.x&lt;=6,"Fast",_xlpm.x&lt;=24,"Moderate",_xlpm.x&gt;24,"Delayed")))</f>
        <v>Moderate</v>
      </c>
      <c r="AC1964">
        <v>43</v>
      </c>
      <c r="AD1964" t="str" cm="1">
        <f t="array" ref="AD1964">IF(Table2[[#This Row],[Interaction_Count_Final]]="","N/A",_xlfn.IFS(Table2[[#This Row],[Interaction_Count_Final]]&lt;=2,"Low",Table2[[#This Row],[Interaction_Count_Final]]&lt;=5,"Medium",Table2[[#This Row],[Interaction_Count_Final]]&gt;=6,"High",TRUE,"CHECK"))</f>
        <v>High</v>
      </c>
      <c r="AE1964" t="s">
        <v>7266</v>
      </c>
      <c r="AF1964" t="b">
        <v>1</v>
      </c>
      <c r="AG1964" t="b">
        <v>1</v>
      </c>
      <c r="AH1964">
        <v>2397</v>
      </c>
      <c r="AI1964">
        <v>45421</v>
      </c>
      <c r="AJ1964" t="b">
        <v>1</v>
      </c>
      <c r="AK1964" t="e" cm="1">
        <f t="array" ref="AK1964">_xlfn.LET(
  _xlpm.txt,TRIM(Raw_Data!F1964),
  _xlpm.norm,SUBSTITUTE(SUBSTITUTE(_xlpm.txt,"-","/"),".","/"),
  _xlpm.p,_xlfn.TEXTSPLIT(_xlpm.norm,"/"),
  _xlpm.a,VALUE(INDEX(_xlpm.p,1)),
  _xlpm.b,VALUE(INDEX(_xlpm.p,2)),
  IF(AND(_xlpm.a&lt;=12,_xlpm.b&lt;=12),"REVIEW_AMBIGUOUS","OK")
)</f>
        <v>#REF!</v>
      </c>
    </row>
    <row r="1965" spans="1:37">
      <c r="A1965" t="s">
        <v>5685</v>
      </c>
      <c r="B1965" t="s">
        <v>5685</v>
      </c>
      <c r="C1965" t="b">
        <v>0</v>
      </c>
      <c r="D1965" t="s">
        <v>7257</v>
      </c>
      <c r="E1965" t="s">
        <v>8600</v>
      </c>
      <c r="F1965" t="s">
        <v>8600</v>
      </c>
      <c r="G1965" t="s">
        <v>7280</v>
      </c>
      <c r="H1965" t="s">
        <v>311</v>
      </c>
      <c r="I1965" t="s">
        <v>311</v>
      </c>
      <c r="J1965" t="s">
        <v>311</v>
      </c>
      <c r="K1965" t="s">
        <v>7319</v>
      </c>
      <c r="L1965" t="s">
        <v>71</v>
      </c>
      <c r="M1965">
        <f>IF(UPPER(TRIM(Table2[[#This Row],[Status_Clean]]))="CONVERTED",1,0)</f>
        <v>0</v>
      </c>
      <c r="N1965">
        <f>IF(ISNUMBER(MATCH(UPPER(TRIM(Table2[[#This Row],[Status_Clean]])),{"CONTACTED","QUALIFIED","CONVERTED"},0)),1,0)</f>
        <v>1</v>
      </c>
      <c r="O1965" cm="1">
        <f t="array" ref="O1965">_xlfn.SWITCH(UPPER(TRIM(Table2[[#This Row],[Status_Clean]])),"NEW",1,"CONTACTED",2,"QUALIFIED",3,"CONVERTED",4,"LOST",5,99)</f>
        <v>3</v>
      </c>
      <c r="P1965">
        <v>45279</v>
      </c>
      <c r="Q1965" t="s">
        <v>7732</v>
      </c>
      <c r="R1965" t="s">
        <v>7732</v>
      </c>
      <c r="S1965">
        <v>45279</v>
      </c>
      <c r="T1965" t="s">
        <v>7261</v>
      </c>
      <c r="U1965">
        <v>45279</v>
      </c>
      <c r="V1965" t="s">
        <v>7262</v>
      </c>
      <c r="W1965" t="s">
        <v>7263</v>
      </c>
      <c r="X1965" t="s">
        <v>7264</v>
      </c>
      <c r="Y1965" t="s">
        <v>7265</v>
      </c>
      <c r="Z1965" t="s">
        <v>5687</v>
      </c>
      <c r="AA1965">
        <v>69.900000000000006</v>
      </c>
      <c r="AB1965" t="str" cm="1">
        <f t="array" ref="AB1965">_xlfn.LET(_xlpm.x,IFERROR(VALUE(Table2[[#This Row],[Response_Time_Hours]]),""),IF(_xlpm.x="","CHECK",_xlfn.IFS(_xlpm.x&lt;=1,"Immediate",_xlpm.x&lt;=6,"Fast",_xlpm.x&lt;=24,"Moderate",_xlpm.x&gt;24,"Delayed")))</f>
        <v>Delayed</v>
      </c>
      <c r="AC1965">
        <v>14</v>
      </c>
      <c r="AD1965" t="str" cm="1">
        <f t="array" ref="AD1965">IF(Table2[[#This Row],[Interaction_Count_Final]]="","N/A",_xlfn.IFS(Table2[[#This Row],[Interaction_Count_Final]]&lt;=2,"Low",Table2[[#This Row],[Interaction_Count_Final]]&lt;=5,"Medium",Table2[[#This Row],[Interaction_Count_Final]]&gt;=6,"High",TRUE,"CHECK"))</f>
        <v>High</v>
      </c>
      <c r="AE1965" t="s">
        <v>7273</v>
      </c>
      <c r="AF1965" t="b">
        <v>1</v>
      </c>
      <c r="AG1965" t="b">
        <v>1</v>
      </c>
      <c r="AH1965">
        <v>2398</v>
      </c>
      <c r="AI1965">
        <v>45279</v>
      </c>
      <c r="AJ1965" t="b">
        <v>1</v>
      </c>
      <c r="AK1965" t="e" cm="1">
        <f t="array" ref="AK1965">_xlfn.LET(
  _xlpm.txt,TRIM(Raw_Data!F1965),
  _xlpm.norm,SUBSTITUTE(SUBSTITUTE(_xlpm.txt,"-","/"),".","/"),
  _xlpm.p,_xlfn.TEXTSPLIT(_xlpm.norm,"/"),
  _xlpm.a,VALUE(INDEX(_xlpm.p,1)),
  _xlpm.b,VALUE(INDEX(_xlpm.p,2)),
  IF(AND(_xlpm.a&lt;=12,_xlpm.b&lt;=12),"REVIEW_AMBIGUOUS","OK")
)</f>
        <v>#REF!</v>
      </c>
    </row>
    <row r="1966" spans="1:37">
      <c r="A1966" t="s">
        <v>5688</v>
      </c>
      <c r="B1966" t="s">
        <v>5688</v>
      </c>
      <c r="C1966" t="b">
        <v>0</v>
      </c>
      <c r="D1966" t="s">
        <v>7257</v>
      </c>
      <c r="E1966" t="s">
        <v>8601</v>
      </c>
      <c r="F1966" t="s">
        <v>8601</v>
      </c>
      <c r="G1966" t="s">
        <v>7303</v>
      </c>
      <c r="H1966" t="s">
        <v>106</v>
      </c>
      <c r="I1966" t="s">
        <v>106</v>
      </c>
      <c r="J1966" t="s">
        <v>106</v>
      </c>
      <c r="K1966" t="s">
        <v>193</v>
      </c>
      <c r="L1966" t="s">
        <v>193</v>
      </c>
      <c r="M1966">
        <f>IF(UPPER(TRIM(Table2[[#This Row],[Status_Clean]]))="CONVERTED",1,0)</f>
        <v>0</v>
      </c>
      <c r="N1966">
        <f>IF(ISNUMBER(MATCH(UPPER(TRIM(Table2[[#This Row],[Status_Clean]])),{"CONTACTED","QUALIFIED","CONVERTED"},0)),1,0)</f>
        <v>0</v>
      </c>
      <c r="O1966" cm="1">
        <f t="array" ref="O1966">_xlfn.SWITCH(UPPER(TRIM(Table2[[#This Row],[Status_Clean]])),"NEW",1,"CONTACTED",2,"QUALIFIED",3,"CONVERTED",4,"LOST",5,99)</f>
        <v>1</v>
      </c>
      <c r="P1966" t="s">
        <v>1738</v>
      </c>
      <c r="Q1966" t="s">
        <v>7770</v>
      </c>
      <c r="R1966" t="s">
        <v>7770</v>
      </c>
      <c r="S1966">
        <v>45352</v>
      </c>
      <c r="T1966" t="s">
        <v>7261</v>
      </c>
      <c r="U1966">
        <v>45352</v>
      </c>
      <c r="V1966" t="s">
        <v>7295</v>
      </c>
      <c r="W1966" t="s">
        <v>7271</v>
      </c>
      <c r="X1966" t="s">
        <v>7284</v>
      </c>
      <c r="Y1966" t="s">
        <v>7312</v>
      </c>
      <c r="Z1966">
        <v>63</v>
      </c>
      <c r="AA1966">
        <v>63</v>
      </c>
      <c r="AB1966" t="str" cm="1">
        <f t="array" ref="AB1966">_xlfn.LET(_xlpm.x,IFERROR(VALUE(Table2[[#This Row],[Response_Time_Hours]]),""),IF(_xlpm.x="","CHECK",_xlfn.IFS(_xlpm.x&lt;=1,"Immediate",_xlpm.x&lt;=6,"Fast",_xlpm.x&lt;=24,"Moderate",_xlpm.x&gt;24,"Delayed")))</f>
        <v>Delayed</v>
      </c>
      <c r="AC1966">
        <v>24</v>
      </c>
      <c r="AD1966" t="str" cm="1">
        <f t="array" ref="AD1966">IF(Table2[[#This Row],[Interaction_Count_Final]]="","N/A",_xlfn.IFS(Table2[[#This Row],[Interaction_Count_Final]]&lt;=2,"Low",Table2[[#This Row],[Interaction_Count_Final]]&lt;=5,"Medium",Table2[[#This Row],[Interaction_Count_Final]]&gt;=6,"High",TRUE,"CHECK"))</f>
        <v>High</v>
      </c>
      <c r="AE1966" t="s">
        <v>7273</v>
      </c>
      <c r="AF1966" t="b">
        <v>1</v>
      </c>
      <c r="AG1966" t="b">
        <v>1</v>
      </c>
      <c r="AH1966">
        <v>2399</v>
      </c>
      <c r="AI1966">
        <v>45352</v>
      </c>
      <c r="AJ1966" t="b">
        <v>1</v>
      </c>
      <c r="AK1966" t="e" cm="1">
        <f t="array" ref="AK1966">_xlfn.LET(
  _xlpm.txt,TRIM(Raw_Data!F1966),
  _xlpm.norm,SUBSTITUTE(SUBSTITUTE(_xlpm.txt,"-","/"),".","/"),
  _xlpm.p,_xlfn.TEXTSPLIT(_xlpm.norm,"/"),
  _xlpm.a,VALUE(INDEX(_xlpm.p,1)),
  _xlpm.b,VALUE(INDEX(_xlpm.p,2)),
  IF(AND(_xlpm.a&lt;=12,_xlpm.b&lt;=12),"REVIEW_AMBIGUOUS","OK")
)</f>
        <v>#REF!</v>
      </c>
    </row>
    <row r="1967" spans="1:37">
      <c r="A1967" t="s">
        <v>5690</v>
      </c>
      <c r="B1967" t="s">
        <v>5690</v>
      </c>
      <c r="C1967" t="b">
        <v>0</v>
      </c>
      <c r="D1967" t="s">
        <v>7257</v>
      </c>
      <c r="E1967" t="s">
        <v>5691</v>
      </c>
      <c r="F1967" t="s">
        <v>5691</v>
      </c>
      <c r="G1967" t="s">
        <v>7303</v>
      </c>
      <c r="H1967" t="s">
        <v>556</v>
      </c>
      <c r="I1967" t="s">
        <v>556</v>
      </c>
      <c r="J1967" t="s">
        <v>106</v>
      </c>
      <c r="K1967" t="s">
        <v>250</v>
      </c>
      <c r="L1967" t="s">
        <v>250</v>
      </c>
      <c r="M1967">
        <f>IF(UPPER(TRIM(Table2[[#This Row],[Status_Clean]]))="CONVERTED",1,0)</f>
        <v>1</v>
      </c>
      <c r="N1967">
        <f>IF(ISNUMBER(MATCH(UPPER(TRIM(Table2[[#This Row],[Status_Clean]])),{"CONTACTED","QUALIFIED","CONVERTED"},0)),1,0)</f>
        <v>1</v>
      </c>
      <c r="O1967" cm="1">
        <f t="array" ref="O1967">_xlfn.SWITCH(UPPER(TRIM(Table2[[#This Row],[Status_Clean]])),"NEW",1,"CONTACTED",2,"QUALIFIED",3,"CONVERTED",4,"LOST",5,99)</f>
        <v>4</v>
      </c>
      <c r="P1967">
        <v>45207</v>
      </c>
      <c r="Q1967" t="s">
        <v>8372</v>
      </c>
      <c r="R1967" t="s">
        <v>8372</v>
      </c>
      <c r="S1967">
        <v>45207</v>
      </c>
      <c r="T1967" t="s">
        <v>7261</v>
      </c>
      <c r="U1967">
        <v>45207</v>
      </c>
      <c r="V1967" t="s">
        <v>7270</v>
      </c>
      <c r="W1967" t="s">
        <v>7263</v>
      </c>
      <c r="X1967" t="s">
        <v>7264</v>
      </c>
      <c r="Y1967" t="s">
        <v>7293</v>
      </c>
      <c r="Z1967">
        <v>28.9</v>
      </c>
      <c r="AA1967">
        <v>28.9</v>
      </c>
      <c r="AB1967" t="str" cm="1">
        <f t="array" ref="AB1967">_xlfn.LET(_xlpm.x,IFERROR(VALUE(Table2[[#This Row],[Response_Time_Hours]]),""),IF(_xlpm.x="","CHECK",_xlfn.IFS(_xlpm.x&lt;=1,"Immediate",_xlpm.x&lt;=6,"Fast",_xlpm.x&lt;=24,"Moderate",_xlpm.x&gt;24,"Delayed")))</f>
        <v>Delayed</v>
      </c>
      <c r="AC1967">
        <v>16</v>
      </c>
      <c r="AD1967" t="str" cm="1">
        <f t="array" ref="AD1967">IF(Table2[[#This Row],[Interaction_Count_Final]]="","N/A",_xlfn.IFS(Table2[[#This Row],[Interaction_Count_Final]]&lt;=2,"Low",Table2[[#This Row],[Interaction_Count_Final]]&lt;=5,"Medium",Table2[[#This Row],[Interaction_Count_Final]]&gt;=6,"High",TRUE,"CHECK"))</f>
        <v>High</v>
      </c>
      <c r="AE1967" t="s">
        <v>7266</v>
      </c>
      <c r="AF1967" t="b">
        <v>1</v>
      </c>
      <c r="AG1967" t="b">
        <v>1</v>
      </c>
      <c r="AH1967">
        <v>2400</v>
      </c>
      <c r="AI1967">
        <v>45207</v>
      </c>
      <c r="AJ1967" t="b">
        <v>1</v>
      </c>
      <c r="AK1967" t="e" cm="1">
        <f t="array" ref="AK1967">_xlfn.LET(
  _xlpm.txt,TRIM(Raw_Data!F1967),
  _xlpm.norm,SUBSTITUTE(SUBSTITUTE(_xlpm.txt,"-","/"),".","/"),
  _xlpm.p,_xlfn.TEXTSPLIT(_xlpm.norm,"/"),
  _xlpm.a,VALUE(INDEX(_xlpm.p,1)),
  _xlpm.b,VALUE(INDEX(_xlpm.p,2)),
  IF(AND(_xlpm.a&lt;=12,_xlpm.b&lt;=12),"REVIEW_AMBIGUOUS","OK")
)</f>
        <v>#REF!</v>
      </c>
    </row>
    <row r="1968" spans="1:37">
      <c r="A1968" t="s">
        <v>5692</v>
      </c>
      <c r="B1968" t="s">
        <v>5692</v>
      </c>
      <c r="C1968" t="b">
        <v>1</v>
      </c>
      <c r="D1968" t="s">
        <v>7257</v>
      </c>
      <c r="E1968" t="s">
        <v>5693</v>
      </c>
      <c r="F1968" t="s">
        <v>5693</v>
      </c>
      <c r="G1968" t="s">
        <v>7268</v>
      </c>
      <c r="H1968" t="s">
        <v>1725</v>
      </c>
      <c r="I1968" t="s">
        <v>1725</v>
      </c>
      <c r="J1968" t="s">
        <v>1356</v>
      </c>
      <c r="K1968" t="s">
        <v>7368</v>
      </c>
      <c r="L1968" t="s">
        <v>173</v>
      </c>
      <c r="M1968">
        <f>IF(UPPER(TRIM(Table2[[#This Row],[Status_Clean]]))="CONVERTED",1,0)</f>
        <v>0</v>
      </c>
      <c r="N1968">
        <f>IF(ISNUMBER(MATCH(UPPER(TRIM(Table2[[#This Row],[Status_Clean]])),{"CONTACTED","QUALIFIED","CONVERTED"},0)),1,0)</f>
        <v>0</v>
      </c>
      <c r="O1968" cm="1">
        <f t="array" ref="O1968">_xlfn.SWITCH(UPPER(TRIM(Table2[[#This Row],[Status_Clean]])),"NEW",1,"CONTACTED",2,"QUALIFIED",3,"CONVERTED",4,"LOST",5,99)</f>
        <v>5</v>
      </c>
      <c r="P1968">
        <v>45257</v>
      </c>
      <c r="Q1968" t="s">
        <v>7817</v>
      </c>
      <c r="R1968" t="s">
        <v>7817</v>
      </c>
      <c r="S1968">
        <v>45257</v>
      </c>
      <c r="T1968" t="s">
        <v>7261</v>
      </c>
      <c r="U1968">
        <v>45257</v>
      </c>
      <c r="V1968" t="s">
        <v>7300</v>
      </c>
      <c r="W1968" t="s">
        <v>7263</v>
      </c>
      <c r="X1968" t="s">
        <v>7264</v>
      </c>
      <c r="Y1968" t="s">
        <v>7298</v>
      </c>
      <c r="Z1968" t="s">
        <v>167</v>
      </c>
      <c r="AA1968">
        <v>51.7</v>
      </c>
      <c r="AB1968" t="str" cm="1">
        <f t="array" ref="AB1968">_xlfn.LET(_xlpm.x,IFERROR(VALUE(Table2[[#This Row],[Response_Time_Hours]]),""),IF(_xlpm.x="","CHECK",_xlfn.IFS(_xlpm.x&lt;=1,"Immediate",_xlpm.x&lt;=6,"Fast",_xlpm.x&lt;=24,"Moderate",_xlpm.x&gt;24,"Delayed")))</f>
        <v>Delayed</v>
      </c>
      <c r="AC1968">
        <v>37</v>
      </c>
      <c r="AD1968" t="str" cm="1">
        <f t="array" ref="AD1968">IF(Table2[[#This Row],[Interaction_Count_Final]]="","N/A",_xlfn.IFS(Table2[[#This Row],[Interaction_Count_Final]]&lt;=2,"Low",Table2[[#This Row],[Interaction_Count_Final]]&lt;=5,"Medium",Table2[[#This Row],[Interaction_Count_Final]]&gt;=6,"High",TRUE,"CHECK"))</f>
        <v>High</v>
      </c>
      <c r="AE1968" t="s">
        <v>7266</v>
      </c>
      <c r="AF1968" t="b">
        <v>1</v>
      </c>
      <c r="AG1968" t="b">
        <v>1</v>
      </c>
      <c r="AH1968">
        <v>2401</v>
      </c>
      <c r="AI1968">
        <v>45257</v>
      </c>
      <c r="AJ1968" t="b">
        <v>1</v>
      </c>
      <c r="AK1968" t="e" cm="1">
        <f t="array" ref="AK1968">_xlfn.LET(
  _xlpm.txt,TRIM(Raw_Data!F1968),
  _xlpm.norm,SUBSTITUTE(SUBSTITUTE(_xlpm.txt,"-","/"),".","/"),
  _xlpm.p,_xlfn.TEXTSPLIT(_xlpm.norm,"/"),
  _xlpm.a,VALUE(INDEX(_xlpm.p,1)),
  _xlpm.b,VALUE(INDEX(_xlpm.p,2)),
  IF(AND(_xlpm.a&lt;=12,_xlpm.b&lt;=12),"REVIEW_AMBIGUOUS","OK")
)</f>
        <v>#REF!</v>
      </c>
    </row>
    <row r="1969" spans="1:37">
      <c r="A1969" t="s">
        <v>5694</v>
      </c>
      <c r="B1969" t="s">
        <v>5694</v>
      </c>
      <c r="C1969" t="b">
        <v>1</v>
      </c>
      <c r="D1969" t="s">
        <v>7257</v>
      </c>
      <c r="E1969" t="s">
        <v>5695</v>
      </c>
      <c r="F1969" t="s">
        <v>5695</v>
      </c>
      <c r="G1969" t="s">
        <v>7274</v>
      </c>
      <c r="H1969" t="s">
        <v>359</v>
      </c>
      <c r="I1969" t="s">
        <v>359</v>
      </c>
      <c r="J1969" t="s">
        <v>473</v>
      </c>
      <c r="K1969" t="s">
        <v>125</v>
      </c>
      <c r="L1969" t="s">
        <v>125</v>
      </c>
      <c r="M1969">
        <f>IF(UPPER(TRIM(Table2[[#This Row],[Status_Clean]]))="CONVERTED",1,0)</f>
        <v>0</v>
      </c>
      <c r="N1969">
        <f>IF(ISNUMBER(MATCH(UPPER(TRIM(Table2[[#This Row],[Status_Clean]])),{"CONTACTED","QUALIFIED","CONVERTED"},0)),1,0)</f>
        <v>1</v>
      </c>
      <c r="O1969" cm="1">
        <f t="array" ref="O1969">_xlfn.SWITCH(UPPER(TRIM(Table2[[#This Row],[Status_Clean]])),"NEW",1,"CONTACTED",2,"QUALIFIED",3,"CONVERTED",4,"LOST",5,99)</f>
        <v>2</v>
      </c>
      <c r="P1969">
        <v>45512</v>
      </c>
      <c r="Q1969" t="s">
        <v>7957</v>
      </c>
      <c r="R1969" t="s">
        <v>7957</v>
      </c>
      <c r="S1969">
        <v>45512</v>
      </c>
      <c r="T1969" t="s">
        <v>7261</v>
      </c>
      <c r="U1969">
        <v>45512</v>
      </c>
      <c r="V1969" t="s">
        <v>7310</v>
      </c>
      <c r="W1969" t="s">
        <v>7271</v>
      </c>
      <c r="X1969" t="s">
        <v>7288</v>
      </c>
      <c r="Y1969" t="s">
        <v>7285</v>
      </c>
      <c r="Z1969">
        <v>33.200000000000003</v>
      </c>
      <c r="AA1969">
        <v>33.200000000000003</v>
      </c>
      <c r="AB1969" t="str" cm="1">
        <f t="array" ref="AB1969">_xlfn.LET(_xlpm.x,IFERROR(VALUE(Table2[[#This Row],[Response_Time_Hours]]),""),IF(_xlpm.x="","CHECK",_xlfn.IFS(_xlpm.x&lt;=1,"Immediate",_xlpm.x&lt;=6,"Fast",_xlpm.x&lt;=24,"Moderate",_xlpm.x&gt;24,"Delayed")))</f>
        <v>Delayed</v>
      </c>
      <c r="AC1969">
        <v>16</v>
      </c>
      <c r="AD1969" t="str" cm="1">
        <f t="array" ref="AD1969">IF(Table2[[#This Row],[Interaction_Count_Final]]="","N/A",_xlfn.IFS(Table2[[#This Row],[Interaction_Count_Final]]&lt;=2,"Low",Table2[[#This Row],[Interaction_Count_Final]]&lt;=5,"Medium",Table2[[#This Row],[Interaction_Count_Final]]&gt;=6,"High",TRUE,"CHECK"))</f>
        <v>High</v>
      </c>
      <c r="AE1969" t="s">
        <v>7266</v>
      </c>
      <c r="AF1969" t="b">
        <v>1</v>
      </c>
      <c r="AG1969" t="b">
        <v>1</v>
      </c>
      <c r="AH1969">
        <v>2402</v>
      </c>
      <c r="AI1969">
        <v>45512</v>
      </c>
      <c r="AJ1969" t="b">
        <v>1</v>
      </c>
      <c r="AK1969" t="e" cm="1">
        <f t="array" ref="AK1969">_xlfn.LET(
  _xlpm.txt,TRIM(Raw_Data!F1969),
  _xlpm.norm,SUBSTITUTE(SUBSTITUTE(_xlpm.txt,"-","/"),".","/"),
  _xlpm.p,_xlfn.TEXTSPLIT(_xlpm.norm,"/"),
  _xlpm.a,VALUE(INDEX(_xlpm.p,1)),
  _xlpm.b,VALUE(INDEX(_xlpm.p,2)),
  IF(AND(_xlpm.a&lt;=12,_xlpm.b&lt;=12),"REVIEW_AMBIGUOUS","OK")
)</f>
        <v>#REF!</v>
      </c>
    </row>
    <row r="1970" spans="1:37">
      <c r="A1970" t="s">
        <v>5696</v>
      </c>
      <c r="B1970" t="s">
        <v>5696</v>
      </c>
      <c r="C1970" t="b">
        <v>0</v>
      </c>
      <c r="D1970" t="s">
        <v>7257</v>
      </c>
      <c r="E1970" t="s">
        <v>5697</v>
      </c>
      <c r="F1970" t="s">
        <v>5697</v>
      </c>
      <c r="G1970" t="s">
        <v>7303</v>
      </c>
      <c r="H1970" t="s">
        <v>69</v>
      </c>
      <c r="I1970" t="s">
        <v>69</v>
      </c>
      <c r="J1970" t="s">
        <v>69</v>
      </c>
      <c r="K1970" t="s">
        <v>7365</v>
      </c>
      <c r="L1970" t="s">
        <v>250</v>
      </c>
      <c r="M1970">
        <f>IF(UPPER(TRIM(Table2[[#This Row],[Status_Clean]]))="CONVERTED",1,0)</f>
        <v>1</v>
      </c>
      <c r="N1970">
        <f>IF(ISNUMBER(MATCH(UPPER(TRIM(Table2[[#This Row],[Status_Clean]])),{"CONTACTED","QUALIFIED","CONVERTED"},0)),1,0)</f>
        <v>1</v>
      </c>
      <c r="O1970" cm="1">
        <f t="array" ref="O1970">_xlfn.SWITCH(UPPER(TRIM(Table2[[#This Row],[Status_Clean]])),"NEW",1,"CONTACTED",2,"QUALIFIED",3,"CONVERTED",4,"LOST",5,99)</f>
        <v>4</v>
      </c>
      <c r="P1970" t="s">
        <v>5698</v>
      </c>
      <c r="Q1970" t="s">
        <v>8602</v>
      </c>
      <c r="R1970" t="s">
        <v>8602</v>
      </c>
      <c r="S1970">
        <v>45245</v>
      </c>
      <c r="T1970" t="s">
        <v>7261</v>
      </c>
      <c r="U1970">
        <v>45245</v>
      </c>
      <c r="V1970" t="s">
        <v>7300</v>
      </c>
      <c r="W1970" t="s">
        <v>7263</v>
      </c>
      <c r="X1970" t="s">
        <v>7264</v>
      </c>
      <c r="Y1970" t="s">
        <v>7272</v>
      </c>
      <c r="Z1970">
        <v>55</v>
      </c>
      <c r="AA1970">
        <v>55</v>
      </c>
      <c r="AB1970" t="str" cm="1">
        <f t="array" ref="AB1970">_xlfn.LET(_xlpm.x,IFERROR(VALUE(Table2[[#This Row],[Response_Time_Hours]]),""),IF(_xlpm.x="","CHECK",_xlfn.IFS(_xlpm.x&lt;=1,"Immediate",_xlpm.x&lt;=6,"Fast",_xlpm.x&lt;=24,"Moderate",_xlpm.x&gt;24,"Delayed")))</f>
        <v>Delayed</v>
      </c>
      <c r="AC1970">
        <v>7</v>
      </c>
      <c r="AD1970" t="str" cm="1">
        <f t="array" ref="AD1970">IF(Table2[[#This Row],[Interaction_Count_Final]]="","N/A",_xlfn.IFS(Table2[[#This Row],[Interaction_Count_Final]]&lt;=2,"Low",Table2[[#This Row],[Interaction_Count_Final]]&lt;=5,"Medium",Table2[[#This Row],[Interaction_Count_Final]]&gt;=6,"High",TRUE,"CHECK"))</f>
        <v>High</v>
      </c>
      <c r="AE1970" t="s">
        <v>7266</v>
      </c>
      <c r="AF1970" t="b">
        <v>1</v>
      </c>
      <c r="AG1970" t="b">
        <v>1</v>
      </c>
      <c r="AH1970">
        <v>2403</v>
      </c>
      <c r="AI1970">
        <v>45245</v>
      </c>
      <c r="AJ1970" t="b">
        <v>1</v>
      </c>
      <c r="AK1970" t="str" cm="1">
        <f t="array" ref="AK1970">_xlfn.LET(
  _xlpm.txt,TRIM(Raw_Data!F1970),
  _xlpm.norm,SUBSTITUTE(SUBSTITUTE(_xlpm.txt,"-","/"),".","/"),
  _xlpm.p,_xlfn.TEXTSPLIT(_xlpm.norm,"/"),
  _xlpm.a,VALUE(INDEX(_xlpm.p,1)),
  _xlpm.b,VALUE(INDEX(_xlpm.p,2)),
  IF(AND(_xlpm.a&lt;=12,_xlpm.b&lt;=12),"REVIEW_AMBIGUOUS","OK")
)</f>
        <v>OK</v>
      </c>
    </row>
    <row r="1971" spans="1:37">
      <c r="A1971" t="s">
        <v>5699</v>
      </c>
      <c r="B1971" t="s">
        <v>5699</v>
      </c>
      <c r="C1971" t="b">
        <v>1</v>
      </c>
      <c r="D1971" t="s">
        <v>7257</v>
      </c>
      <c r="E1971" t="s">
        <v>8603</v>
      </c>
      <c r="F1971" t="s">
        <v>8603</v>
      </c>
      <c r="G1971" t="s">
        <v>7303</v>
      </c>
      <c r="H1971" t="s">
        <v>106</v>
      </c>
      <c r="I1971" t="s">
        <v>106</v>
      </c>
      <c r="J1971" t="s">
        <v>106</v>
      </c>
      <c r="K1971" t="s">
        <v>193</v>
      </c>
      <c r="L1971" t="s">
        <v>193</v>
      </c>
      <c r="M1971">
        <f>IF(UPPER(TRIM(Table2[[#This Row],[Status_Clean]]))="CONVERTED",1,0)</f>
        <v>0</v>
      </c>
      <c r="N1971">
        <f>IF(ISNUMBER(MATCH(UPPER(TRIM(Table2[[#This Row],[Status_Clean]])),{"CONTACTED","QUALIFIED","CONVERTED"},0)),1,0)</f>
        <v>0</v>
      </c>
      <c r="O1971" cm="1">
        <f t="array" ref="O1971">_xlfn.SWITCH(UPPER(TRIM(Table2[[#This Row],[Status_Clean]])),"NEW",1,"CONTACTED",2,"QUALIFIED",3,"CONVERTED",4,"LOST",5,99)</f>
        <v>1</v>
      </c>
      <c r="P1971">
        <v>44938</v>
      </c>
      <c r="Q1971" t="s">
        <v>7316</v>
      </c>
      <c r="R1971" t="s">
        <v>7316</v>
      </c>
      <c r="S1971">
        <v>44938</v>
      </c>
      <c r="T1971" t="s">
        <v>7261</v>
      </c>
      <c r="U1971">
        <v>44938</v>
      </c>
      <c r="V1971" t="s">
        <v>7317</v>
      </c>
      <c r="W1971" t="s">
        <v>7263</v>
      </c>
      <c r="X1971" t="s">
        <v>7284</v>
      </c>
      <c r="Y1971" t="s">
        <v>7285</v>
      </c>
      <c r="Z1971">
        <v>8</v>
      </c>
      <c r="AA1971">
        <v>8</v>
      </c>
      <c r="AB1971" t="str" cm="1">
        <f t="array" ref="AB1971">_xlfn.LET(_xlpm.x,IFERROR(VALUE(Table2[[#This Row],[Response_Time_Hours]]),""),IF(_xlpm.x="","CHECK",_xlfn.IFS(_xlpm.x&lt;=1,"Immediate",_xlpm.x&lt;=6,"Fast",_xlpm.x&lt;=24,"Moderate",_xlpm.x&gt;24,"Delayed")))</f>
        <v>Moderate</v>
      </c>
      <c r="AC1971">
        <v>34</v>
      </c>
      <c r="AD1971" t="str" cm="1">
        <f t="array" ref="AD1971">IF(Table2[[#This Row],[Interaction_Count_Final]]="","N/A",_xlfn.IFS(Table2[[#This Row],[Interaction_Count_Final]]&lt;=2,"Low",Table2[[#This Row],[Interaction_Count_Final]]&lt;=5,"Medium",Table2[[#This Row],[Interaction_Count_Final]]&gt;=6,"High",TRUE,"CHECK"))</f>
        <v>High</v>
      </c>
      <c r="AE1971" t="s">
        <v>7266</v>
      </c>
      <c r="AF1971" t="b">
        <v>1</v>
      </c>
      <c r="AG1971" t="b">
        <v>1</v>
      </c>
      <c r="AH1971">
        <v>2404</v>
      </c>
      <c r="AI1971">
        <v>44938</v>
      </c>
      <c r="AJ1971" t="b">
        <v>1</v>
      </c>
      <c r="AK1971" t="e" cm="1">
        <f t="array" ref="AK1971">_xlfn.LET(
  _xlpm.txt,TRIM(Raw_Data!F1971),
  _xlpm.norm,SUBSTITUTE(SUBSTITUTE(_xlpm.txt,"-","/"),".","/"),
  _xlpm.p,_xlfn.TEXTSPLIT(_xlpm.norm,"/"),
  _xlpm.a,VALUE(INDEX(_xlpm.p,1)),
  _xlpm.b,VALUE(INDEX(_xlpm.p,2)),
  IF(AND(_xlpm.a&lt;=12,_xlpm.b&lt;=12),"REVIEW_AMBIGUOUS","OK")
)</f>
        <v>#REF!</v>
      </c>
    </row>
    <row r="1972" spans="1:37">
      <c r="A1972" t="s">
        <v>5701</v>
      </c>
      <c r="B1972" t="s">
        <v>5701</v>
      </c>
      <c r="C1972" t="b">
        <v>0</v>
      </c>
      <c r="D1972" t="s">
        <v>7257</v>
      </c>
      <c r="E1972" t="s">
        <v>5702</v>
      </c>
      <c r="F1972" t="s">
        <v>5702</v>
      </c>
      <c r="G1972" t="s">
        <v>7274</v>
      </c>
      <c r="H1972" t="s">
        <v>156</v>
      </c>
      <c r="I1972" t="s">
        <v>156</v>
      </c>
      <c r="J1972" t="s">
        <v>69</v>
      </c>
      <c r="K1972" t="s">
        <v>193</v>
      </c>
      <c r="L1972" t="s">
        <v>193</v>
      </c>
      <c r="M1972">
        <f>IF(UPPER(TRIM(Table2[[#This Row],[Status_Clean]]))="CONVERTED",1,0)</f>
        <v>0</v>
      </c>
      <c r="N1972">
        <f>IF(ISNUMBER(MATCH(UPPER(TRIM(Table2[[#This Row],[Status_Clean]])),{"CONTACTED","QUALIFIED","CONVERTED"},0)),1,0)</f>
        <v>0</v>
      </c>
      <c r="O1972" cm="1">
        <f t="array" ref="O1972">_xlfn.SWITCH(UPPER(TRIM(Table2[[#This Row],[Status_Clean]])),"NEW",1,"CONTACTED",2,"QUALIFIED",3,"CONVERTED",4,"LOST",5,99)</f>
        <v>1</v>
      </c>
      <c r="P1972" t="s">
        <v>3020</v>
      </c>
      <c r="Q1972" t="s">
        <v>7603</v>
      </c>
      <c r="R1972" t="s">
        <v>7603</v>
      </c>
      <c r="S1972">
        <v>45616</v>
      </c>
      <c r="T1972" t="s">
        <v>7261</v>
      </c>
      <c r="U1972">
        <v>45616</v>
      </c>
      <c r="V1972" t="s">
        <v>7300</v>
      </c>
      <c r="W1972" t="s">
        <v>7271</v>
      </c>
      <c r="X1972" t="s">
        <v>7264</v>
      </c>
      <c r="Y1972" t="s">
        <v>7272</v>
      </c>
      <c r="Z1972">
        <v>17</v>
      </c>
      <c r="AA1972">
        <v>17</v>
      </c>
      <c r="AB1972" t="str" cm="1">
        <f t="array" ref="AB1972">_xlfn.LET(_xlpm.x,IFERROR(VALUE(Table2[[#This Row],[Response_Time_Hours]]),""),IF(_xlpm.x="","CHECK",_xlfn.IFS(_xlpm.x&lt;=1,"Immediate",_xlpm.x&lt;=6,"Fast",_xlpm.x&lt;=24,"Moderate",_xlpm.x&gt;24,"Delayed")))</f>
        <v>Moderate</v>
      </c>
      <c r="AC1972">
        <v>28</v>
      </c>
      <c r="AD1972" t="str" cm="1">
        <f t="array" ref="AD1972">IF(Table2[[#This Row],[Interaction_Count_Final]]="","N/A",_xlfn.IFS(Table2[[#This Row],[Interaction_Count_Final]]&lt;=2,"Low",Table2[[#This Row],[Interaction_Count_Final]]&lt;=5,"Medium",Table2[[#This Row],[Interaction_Count_Final]]&gt;=6,"High",TRUE,"CHECK"))</f>
        <v>High</v>
      </c>
      <c r="AE1972" t="s">
        <v>7289</v>
      </c>
      <c r="AF1972" t="b">
        <v>1</v>
      </c>
      <c r="AG1972" t="b">
        <v>1</v>
      </c>
      <c r="AH1972">
        <v>2405</v>
      </c>
      <c r="AI1972">
        <v>45616</v>
      </c>
      <c r="AJ1972" t="b">
        <v>1</v>
      </c>
      <c r="AK1972" t="str" cm="1">
        <f t="array" ref="AK1972">_xlfn.LET(
  _xlpm.txt,TRIM(Raw_Data!F1972),
  _xlpm.norm,SUBSTITUTE(SUBSTITUTE(_xlpm.txt,"-","/"),".","/"),
  _xlpm.p,_xlfn.TEXTSPLIT(_xlpm.norm,"/"),
  _xlpm.a,VALUE(INDEX(_xlpm.p,1)),
  _xlpm.b,VALUE(INDEX(_xlpm.p,2)),
  IF(AND(_xlpm.a&lt;=12,_xlpm.b&lt;=12),"REVIEW_AMBIGUOUS","OK")
)</f>
        <v>OK</v>
      </c>
    </row>
    <row r="1973" spans="1:37">
      <c r="A1973" t="s">
        <v>5703</v>
      </c>
      <c r="B1973" t="s">
        <v>5703</v>
      </c>
      <c r="C1973" t="b">
        <v>0</v>
      </c>
      <c r="D1973" t="s">
        <v>7257</v>
      </c>
      <c r="E1973" t="s">
        <v>5704</v>
      </c>
      <c r="F1973" t="s">
        <v>5704</v>
      </c>
      <c r="G1973" t="s">
        <v>7280</v>
      </c>
      <c r="H1973" t="s">
        <v>1356</v>
      </c>
      <c r="I1973" t="s">
        <v>1356</v>
      </c>
      <c r="J1973" t="s">
        <v>1356</v>
      </c>
      <c r="K1973" t="s">
        <v>125</v>
      </c>
      <c r="L1973" t="s">
        <v>125</v>
      </c>
      <c r="M1973">
        <f>IF(UPPER(TRIM(Table2[[#This Row],[Status_Clean]]))="CONVERTED",1,0)</f>
        <v>0</v>
      </c>
      <c r="N1973">
        <f>IF(ISNUMBER(MATCH(UPPER(TRIM(Table2[[#This Row],[Status_Clean]])),{"CONTACTED","QUALIFIED","CONVERTED"},0)),1,0)</f>
        <v>1</v>
      </c>
      <c r="O1973" cm="1">
        <f t="array" ref="O1973">_xlfn.SWITCH(UPPER(TRIM(Table2[[#This Row],[Status_Clean]])),"NEW",1,"CONTACTED",2,"QUALIFIED",3,"CONVERTED",4,"LOST",5,99)</f>
        <v>2</v>
      </c>
      <c r="P1973">
        <v>44991</v>
      </c>
      <c r="Q1973" t="s">
        <v>7736</v>
      </c>
      <c r="R1973" t="s">
        <v>7736</v>
      </c>
      <c r="S1973">
        <v>44991</v>
      </c>
      <c r="T1973" t="s">
        <v>7261</v>
      </c>
      <c r="U1973">
        <v>44991</v>
      </c>
      <c r="V1973" t="s">
        <v>7295</v>
      </c>
      <c r="W1973" t="s">
        <v>7263</v>
      </c>
      <c r="X1973" t="s">
        <v>7284</v>
      </c>
      <c r="Y1973" t="s">
        <v>7298</v>
      </c>
      <c r="Z1973">
        <v>36.4</v>
      </c>
      <c r="AA1973">
        <v>36.4</v>
      </c>
      <c r="AB1973" t="str" cm="1">
        <f t="array" ref="AB1973">_xlfn.LET(_xlpm.x,IFERROR(VALUE(Table2[[#This Row],[Response_Time_Hours]]),""),IF(_xlpm.x="","CHECK",_xlfn.IFS(_xlpm.x&lt;=1,"Immediate",_xlpm.x&lt;=6,"Fast",_xlpm.x&lt;=24,"Moderate",_xlpm.x&gt;24,"Delayed")))</f>
        <v>Delayed</v>
      </c>
      <c r="AC1973">
        <v>35</v>
      </c>
      <c r="AD1973" t="str" cm="1">
        <f t="array" ref="AD1973">IF(Table2[[#This Row],[Interaction_Count_Final]]="","N/A",_xlfn.IFS(Table2[[#This Row],[Interaction_Count_Final]]&lt;=2,"Low",Table2[[#This Row],[Interaction_Count_Final]]&lt;=5,"Medium",Table2[[#This Row],[Interaction_Count_Final]]&gt;=6,"High",TRUE,"CHECK"))</f>
        <v>High</v>
      </c>
      <c r="AE1973" t="s">
        <v>7266</v>
      </c>
      <c r="AF1973" t="b">
        <v>1</v>
      </c>
      <c r="AG1973" t="b">
        <v>1</v>
      </c>
      <c r="AH1973">
        <v>2406</v>
      </c>
      <c r="AI1973">
        <v>44991</v>
      </c>
      <c r="AJ1973" t="b">
        <v>1</v>
      </c>
      <c r="AK1973" t="e" cm="1">
        <f t="array" ref="AK1973">_xlfn.LET(
  _xlpm.txt,TRIM(Raw_Data!F1973),
  _xlpm.norm,SUBSTITUTE(SUBSTITUTE(_xlpm.txt,"-","/"),".","/"),
  _xlpm.p,_xlfn.TEXTSPLIT(_xlpm.norm,"/"),
  _xlpm.a,VALUE(INDEX(_xlpm.p,1)),
  _xlpm.b,VALUE(INDEX(_xlpm.p,2)),
  IF(AND(_xlpm.a&lt;=12,_xlpm.b&lt;=12),"REVIEW_AMBIGUOUS","OK")
)</f>
        <v>#REF!</v>
      </c>
    </row>
    <row r="1974" spans="1:37">
      <c r="A1974" t="s">
        <v>5705</v>
      </c>
      <c r="B1974" t="s">
        <v>5705</v>
      </c>
      <c r="C1974" t="b">
        <v>0</v>
      </c>
      <c r="D1974" t="s">
        <v>7257</v>
      </c>
      <c r="E1974" t="s">
        <v>5706</v>
      </c>
      <c r="F1974" t="s">
        <v>5706</v>
      </c>
      <c r="G1974" t="s">
        <v>7258</v>
      </c>
      <c r="H1974" t="s">
        <v>1356</v>
      </c>
      <c r="I1974" t="s">
        <v>1356</v>
      </c>
      <c r="J1974" t="s">
        <v>1356</v>
      </c>
      <c r="K1974" t="s">
        <v>173</v>
      </c>
      <c r="L1974" t="s">
        <v>173</v>
      </c>
      <c r="M1974">
        <f>IF(UPPER(TRIM(Table2[[#This Row],[Status_Clean]]))="CONVERTED",1,0)</f>
        <v>0</v>
      </c>
      <c r="N1974">
        <f>IF(ISNUMBER(MATCH(UPPER(TRIM(Table2[[#This Row],[Status_Clean]])),{"CONTACTED","QUALIFIED","CONVERTED"},0)),1,0)</f>
        <v>0</v>
      </c>
      <c r="O1974" cm="1">
        <f t="array" ref="O1974">_xlfn.SWITCH(UPPER(TRIM(Table2[[#This Row],[Status_Clean]])),"NEW",1,"CONTACTED",2,"QUALIFIED",3,"CONVERTED",4,"LOST",5,99)</f>
        <v>5</v>
      </c>
      <c r="P1974">
        <v>45245</v>
      </c>
      <c r="Q1974" t="s">
        <v>7952</v>
      </c>
      <c r="R1974" t="s">
        <v>7952</v>
      </c>
      <c r="S1974">
        <v>45245</v>
      </c>
      <c r="T1974" t="s">
        <v>7261</v>
      </c>
      <c r="U1974">
        <v>45245</v>
      </c>
      <c r="V1974" t="s">
        <v>7300</v>
      </c>
      <c r="W1974" t="s">
        <v>7263</v>
      </c>
      <c r="X1974" t="s">
        <v>7264</v>
      </c>
      <c r="Y1974" t="s">
        <v>7272</v>
      </c>
      <c r="Z1974">
        <v>15.5</v>
      </c>
      <c r="AA1974">
        <v>15.5</v>
      </c>
      <c r="AB1974" t="str" cm="1">
        <f t="array" ref="AB1974">_xlfn.LET(_xlpm.x,IFERROR(VALUE(Table2[[#This Row],[Response_Time_Hours]]),""),IF(_xlpm.x="","CHECK",_xlfn.IFS(_xlpm.x&lt;=1,"Immediate",_xlpm.x&lt;=6,"Fast",_xlpm.x&lt;=24,"Moderate",_xlpm.x&gt;24,"Delayed")))</f>
        <v>Moderate</v>
      </c>
      <c r="AC1974">
        <v>20</v>
      </c>
      <c r="AD1974" t="str" cm="1">
        <f t="array" ref="AD1974">IF(Table2[[#This Row],[Interaction_Count_Final]]="","N/A",_xlfn.IFS(Table2[[#This Row],[Interaction_Count_Final]]&lt;=2,"Low",Table2[[#This Row],[Interaction_Count_Final]]&lt;=5,"Medium",Table2[[#This Row],[Interaction_Count_Final]]&gt;=6,"High",TRUE,"CHECK"))</f>
        <v>High</v>
      </c>
      <c r="AE1974" t="s">
        <v>7266</v>
      </c>
      <c r="AF1974" t="b">
        <v>1</v>
      </c>
      <c r="AG1974" t="b">
        <v>1</v>
      </c>
      <c r="AH1974">
        <v>2407</v>
      </c>
      <c r="AI1974">
        <v>45245</v>
      </c>
      <c r="AJ1974" t="b">
        <v>1</v>
      </c>
      <c r="AK1974" t="e" cm="1">
        <f t="array" ref="AK1974">_xlfn.LET(
  _xlpm.txt,TRIM(Raw_Data!F1974),
  _xlpm.norm,SUBSTITUTE(SUBSTITUTE(_xlpm.txt,"-","/"),".","/"),
  _xlpm.p,_xlfn.TEXTSPLIT(_xlpm.norm,"/"),
  _xlpm.a,VALUE(INDEX(_xlpm.p,1)),
  _xlpm.b,VALUE(INDEX(_xlpm.p,2)),
  IF(AND(_xlpm.a&lt;=12,_xlpm.b&lt;=12),"REVIEW_AMBIGUOUS","OK")
)</f>
        <v>#REF!</v>
      </c>
    </row>
    <row r="1975" spans="1:37">
      <c r="A1975" t="s">
        <v>5707</v>
      </c>
      <c r="B1975" t="s">
        <v>5707</v>
      </c>
      <c r="C1975" t="b">
        <v>0</v>
      </c>
      <c r="D1975" t="s">
        <v>7257</v>
      </c>
      <c r="E1975" t="s">
        <v>8604</v>
      </c>
      <c r="F1975" t="s">
        <v>8604</v>
      </c>
      <c r="G1975" t="s">
        <v>7268</v>
      </c>
      <c r="H1975" t="s">
        <v>69</v>
      </c>
      <c r="I1975" t="s">
        <v>69</v>
      </c>
      <c r="J1975" t="s">
        <v>69</v>
      </c>
      <c r="K1975" t="s">
        <v>193</v>
      </c>
      <c r="L1975" t="s">
        <v>193</v>
      </c>
      <c r="M1975">
        <f>IF(UPPER(TRIM(Table2[[#This Row],[Status_Clean]]))="CONVERTED",1,0)</f>
        <v>0</v>
      </c>
      <c r="N1975">
        <f>IF(ISNUMBER(MATCH(UPPER(TRIM(Table2[[#This Row],[Status_Clean]])),{"CONTACTED","QUALIFIED","CONVERTED"},0)),1,0)</f>
        <v>0</v>
      </c>
      <c r="O1975" cm="1">
        <f t="array" ref="O1975">_xlfn.SWITCH(UPPER(TRIM(Table2[[#This Row],[Status_Clean]])),"NEW",1,"CONTACTED",2,"QUALIFIED",3,"CONVERTED",4,"LOST",5,99)</f>
        <v>1</v>
      </c>
      <c r="P1975">
        <v>45528</v>
      </c>
      <c r="Q1975" t="s">
        <v>7432</v>
      </c>
      <c r="R1975" t="s">
        <v>7432</v>
      </c>
      <c r="S1975">
        <v>45528</v>
      </c>
      <c r="T1975" t="s">
        <v>7261</v>
      </c>
      <c r="U1975">
        <v>45528</v>
      </c>
      <c r="V1975" t="s">
        <v>7310</v>
      </c>
      <c r="W1975" t="s">
        <v>7271</v>
      </c>
      <c r="X1975" t="s">
        <v>7288</v>
      </c>
      <c r="Y1975" t="s">
        <v>7278</v>
      </c>
      <c r="Z1975" t="s">
        <v>5709</v>
      </c>
      <c r="AA1975">
        <v>2.6</v>
      </c>
      <c r="AB1975" t="str" cm="1">
        <f t="array" ref="AB1975">_xlfn.LET(_xlpm.x,IFERROR(VALUE(Table2[[#This Row],[Response_Time_Hours]]),""),IF(_xlpm.x="","CHECK",_xlfn.IFS(_xlpm.x&lt;=1,"Immediate",_xlpm.x&lt;=6,"Fast",_xlpm.x&lt;=24,"Moderate",_xlpm.x&gt;24,"Delayed")))</f>
        <v>Fast</v>
      </c>
      <c r="AC1975">
        <v>18</v>
      </c>
      <c r="AD1975" t="str" cm="1">
        <f t="array" ref="AD1975">IF(Table2[[#This Row],[Interaction_Count_Final]]="","N/A",_xlfn.IFS(Table2[[#This Row],[Interaction_Count_Final]]&lt;=2,"Low",Table2[[#This Row],[Interaction_Count_Final]]&lt;=5,"Medium",Table2[[#This Row],[Interaction_Count_Final]]&gt;=6,"High",TRUE,"CHECK"))</f>
        <v>High</v>
      </c>
      <c r="AE1975" t="s">
        <v>7266</v>
      </c>
      <c r="AF1975" t="b">
        <v>1</v>
      </c>
      <c r="AG1975" t="b">
        <v>1</v>
      </c>
      <c r="AH1975">
        <v>2408</v>
      </c>
      <c r="AI1975">
        <v>45528</v>
      </c>
      <c r="AJ1975" t="b">
        <v>1</v>
      </c>
      <c r="AK1975" t="e" cm="1">
        <f t="array" ref="AK1975">_xlfn.LET(
  _xlpm.txt,TRIM(Raw_Data!F1975),
  _xlpm.norm,SUBSTITUTE(SUBSTITUTE(_xlpm.txt,"-","/"),".","/"),
  _xlpm.p,_xlfn.TEXTSPLIT(_xlpm.norm,"/"),
  _xlpm.a,VALUE(INDEX(_xlpm.p,1)),
  _xlpm.b,VALUE(INDEX(_xlpm.p,2)),
  IF(AND(_xlpm.a&lt;=12,_xlpm.b&lt;=12),"REVIEW_AMBIGUOUS","OK")
)</f>
        <v>#REF!</v>
      </c>
    </row>
    <row r="1976" spans="1:37">
      <c r="A1976" t="s">
        <v>5710</v>
      </c>
      <c r="B1976" t="s">
        <v>5710</v>
      </c>
      <c r="C1976" t="b">
        <v>0</v>
      </c>
      <c r="D1976" t="s">
        <v>7257</v>
      </c>
      <c r="E1976" t="s">
        <v>5711</v>
      </c>
      <c r="F1976" t="s">
        <v>5711</v>
      </c>
      <c r="G1976" t="s">
        <v>7303</v>
      </c>
      <c r="H1976" t="s">
        <v>1876</v>
      </c>
      <c r="I1976" t="s">
        <v>1876</v>
      </c>
      <c r="J1976" t="s">
        <v>69</v>
      </c>
      <c r="K1976" t="s">
        <v>250</v>
      </c>
      <c r="L1976" t="s">
        <v>250</v>
      </c>
      <c r="M1976">
        <f>IF(UPPER(TRIM(Table2[[#This Row],[Status_Clean]]))="CONVERTED",1,0)</f>
        <v>1</v>
      </c>
      <c r="N1976">
        <f>IF(ISNUMBER(MATCH(UPPER(TRIM(Table2[[#This Row],[Status_Clean]])),{"CONTACTED","QUALIFIED","CONVERTED"},0)),1,0)</f>
        <v>1</v>
      </c>
      <c r="O1976" cm="1">
        <f t="array" ref="O1976">_xlfn.SWITCH(UPPER(TRIM(Table2[[#This Row],[Status_Clean]])),"NEW",1,"CONTACTED",2,"QUALIFIED",3,"CONVERTED",4,"LOST",5,99)</f>
        <v>4</v>
      </c>
      <c r="P1976" t="s">
        <v>5712</v>
      </c>
      <c r="Q1976" t="s">
        <v>8605</v>
      </c>
      <c r="R1976" t="s">
        <v>8605</v>
      </c>
      <c r="S1976">
        <v>45613</v>
      </c>
      <c r="T1976" t="s">
        <v>7261</v>
      </c>
      <c r="U1976">
        <v>45613</v>
      </c>
      <c r="V1976" t="s">
        <v>7300</v>
      </c>
      <c r="W1976" t="s">
        <v>7271</v>
      </c>
      <c r="X1976" t="s">
        <v>7264</v>
      </c>
      <c r="Y1976" t="s">
        <v>7293</v>
      </c>
      <c r="Z1976">
        <v>67.2</v>
      </c>
      <c r="AA1976">
        <v>67.2</v>
      </c>
      <c r="AB1976" t="str" cm="1">
        <f t="array" ref="AB1976">_xlfn.LET(_xlpm.x,IFERROR(VALUE(Table2[[#This Row],[Response_Time_Hours]]),""),IF(_xlpm.x="","CHECK",_xlfn.IFS(_xlpm.x&lt;=1,"Immediate",_xlpm.x&lt;=6,"Fast",_xlpm.x&lt;=24,"Moderate",_xlpm.x&gt;24,"Delayed")))</f>
        <v>Delayed</v>
      </c>
      <c r="AC1976">
        <v>28</v>
      </c>
      <c r="AD1976" t="str" cm="1">
        <f t="array" ref="AD1976">IF(Table2[[#This Row],[Interaction_Count_Final]]="","N/A",_xlfn.IFS(Table2[[#This Row],[Interaction_Count_Final]]&lt;=2,"Low",Table2[[#This Row],[Interaction_Count_Final]]&lt;=5,"Medium",Table2[[#This Row],[Interaction_Count_Final]]&gt;=6,"High",TRUE,"CHECK"))</f>
        <v>High</v>
      </c>
      <c r="AE1976" t="s">
        <v>7289</v>
      </c>
      <c r="AF1976" t="b">
        <v>1</v>
      </c>
      <c r="AG1976" t="b">
        <v>1</v>
      </c>
      <c r="AH1976">
        <v>2409</v>
      </c>
      <c r="AI1976">
        <v>45613</v>
      </c>
      <c r="AJ1976" t="b">
        <v>1</v>
      </c>
      <c r="AK1976" t="e" cm="1">
        <f t="array" ref="AK1976">_xlfn.LET(
  _xlpm.txt,TRIM(Raw_Data!F1976),
  _xlpm.norm,SUBSTITUTE(SUBSTITUTE(_xlpm.txt,"-","/"),".","/"),
  _xlpm.p,_xlfn.TEXTSPLIT(_xlpm.norm,"/"),
  _xlpm.a,VALUE(INDEX(_xlpm.p,1)),
  _xlpm.b,VALUE(INDEX(_xlpm.p,2)),
  IF(AND(_xlpm.a&lt;=12,_xlpm.b&lt;=12),"REVIEW_AMBIGUOUS","OK")
)</f>
        <v>#REF!</v>
      </c>
    </row>
    <row r="1977" spans="1:37">
      <c r="A1977" t="s">
        <v>5713</v>
      </c>
      <c r="B1977" t="s">
        <v>5713</v>
      </c>
      <c r="C1977" t="b">
        <v>0</v>
      </c>
      <c r="D1977" t="s">
        <v>7257</v>
      </c>
      <c r="E1977" t="s">
        <v>5714</v>
      </c>
      <c r="F1977" t="s">
        <v>5714</v>
      </c>
      <c r="G1977" t="s">
        <v>7268</v>
      </c>
      <c r="H1977" t="s">
        <v>222</v>
      </c>
      <c r="I1977" t="s">
        <v>222</v>
      </c>
      <c r="J1977" t="s">
        <v>222</v>
      </c>
      <c r="K1977" t="s">
        <v>7281</v>
      </c>
      <c r="L1977" t="s">
        <v>125</v>
      </c>
      <c r="M1977">
        <f>IF(UPPER(TRIM(Table2[[#This Row],[Status_Clean]]))="CONVERTED",1,0)</f>
        <v>0</v>
      </c>
      <c r="N1977">
        <f>IF(ISNUMBER(MATCH(UPPER(TRIM(Table2[[#This Row],[Status_Clean]])),{"CONTACTED","QUALIFIED","CONVERTED"},0)),1,0)</f>
        <v>1</v>
      </c>
      <c r="O1977" cm="1">
        <f t="array" ref="O1977">_xlfn.SWITCH(UPPER(TRIM(Table2[[#This Row],[Status_Clean]])),"NEW",1,"CONTACTED",2,"QUALIFIED",3,"CONVERTED",4,"LOST",5,99)</f>
        <v>2</v>
      </c>
      <c r="P1977">
        <v>45655</v>
      </c>
      <c r="Q1977" t="s">
        <v>8211</v>
      </c>
      <c r="R1977" t="s">
        <v>8211</v>
      </c>
      <c r="S1977">
        <v>45655</v>
      </c>
      <c r="T1977" t="s">
        <v>7261</v>
      </c>
      <c r="U1977">
        <v>45655</v>
      </c>
      <c r="V1977" t="s">
        <v>7262</v>
      </c>
      <c r="W1977" t="s">
        <v>7271</v>
      </c>
      <c r="X1977" t="s">
        <v>7264</v>
      </c>
      <c r="Y1977" t="s">
        <v>7293</v>
      </c>
      <c r="Z1977" t="s">
        <v>4578</v>
      </c>
      <c r="AA1977">
        <v>31.6</v>
      </c>
      <c r="AB1977" t="str" cm="1">
        <f t="array" ref="AB1977">_xlfn.LET(_xlpm.x,IFERROR(VALUE(Table2[[#This Row],[Response_Time_Hours]]),""),IF(_xlpm.x="","CHECK",_xlfn.IFS(_xlpm.x&lt;=1,"Immediate",_xlpm.x&lt;=6,"Fast",_xlpm.x&lt;=24,"Moderate",_xlpm.x&gt;24,"Delayed")))</f>
        <v>Delayed</v>
      </c>
      <c r="AC1977">
        <v>26</v>
      </c>
      <c r="AD1977" t="str" cm="1">
        <f t="array" ref="AD1977">IF(Table2[[#This Row],[Interaction_Count_Final]]="","N/A",_xlfn.IFS(Table2[[#This Row],[Interaction_Count_Final]]&lt;=2,"Low",Table2[[#This Row],[Interaction_Count_Final]]&lt;=5,"Medium",Table2[[#This Row],[Interaction_Count_Final]]&gt;=6,"High",TRUE,"CHECK"))</f>
        <v>High</v>
      </c>
      <c r="AE1977" t="s">
        <v>7266</v>
      </c>
      <c r="AF1977" t="b">
        <v>1</v>
      </c>
      <c r="AG1977" t="b">
        <v>1</v>
      </c>
      <c r="AH1977">
        <v>2410</v>
      </c>
      <c r="AI1977">
        <v>45655</v>
      </c>
      <c r="AJ1977" t="b">
        <v>1</v>
      </c>
      <c r="AK1977" t="e" cm="1">
        <f t="array" ref="AK1977">_xlfn.LET(
  _xlpm.txt,TRIM(Raw_Data!F1977),
  _xlpm.norm,SUBSTITUTE(SUBSTITUTE(_xlpm.txt,"-","/"),".","/"),
  _xlpm.p,_xlfn.TEXTSPLIT(_xlpm.norm,"/"),
  _xlpm.a,VALUE(INDEX(_xlpm.p,1)),
  _xlpm.b,VALUE(INDEX(_xlpm.p,2)),
  IF(AND(_xlpm.a&lt;=12,_xlpm.b&lt;=12),"REVIEW_AMBIGUOUS","OK")
)</f>
        <v>#REF!</v>
      </c>
    </row>
    <row r="1978" spans="1:37">
      <c r="A1978" t="s">
        <v>5715</v>
      </c>
      <c r="B1978" t="s">
        <v>5715</v>
      </c>
      <c r="C1978" t="b">
        <v>0</v>
      </c>
      <c r="D1978" t="s">
        <v>7257</v>
      </c>
      <c r="E1978" t="s">
        <v>5716</v>
      </c>
      <c r="F1978" t="s">
        <v>5716</v>
      </c>
      <c r="G1978" t="s">
        <v>7280</v>
      </c>
      <c r="H1978" t="s">
        <v>363</v>
      </c>
      <c r="I1978" t="s">
        <v>363</v>
      </c>
      <c r="J1978" t="s">
        <v>363</v>
      </c>
      <c r="K1978" t="s">
        <v>7301</v>
      </c>
      <c r="L1978" t="s">
        <v>125</v>
      </c>
      <c r="M1978">
        <f>IF(UPPER(TRIM(Table2[[#This Row],[Status_Clean]]))="CONVERTED",1,0)</f>
        <v>0</v>
      </c>
      <c r="N1978">
        <f>IF(ISNUMBER(MATCH(UPPER(TRIM(Table2[[#This Row],[Status_Clean]])),{"CONTACTED","QUALIFIED","CONVERTED"},0)),1,0)</f>
        <v>1</v>
      </c>
      <c r="O1978" cm="1">
        <f t="array" ref="O1978">_xlfn.SWITCH(UPPER(TRIM(Table2[[#This Row],[Status_Clean]])),"NEW",1,"CONTACTED",2,"QUALIFIED",3,"CONVERTED",4,"LOST",5,99)</f>
        <v>2</v>
      </c>
      <c r="P1978">
        <v>45149</v>
      </c>
      <c r="Q1978" t="s">
        <v>8447</v>
      </c>
      <c r="R1978" t="s">
        <v>8447</v>
      </c>
      <c r="S1978">
        <v>45149</v>
      </c>
      <c r="T1978" t="s">
        <v>7261</v>
      </c>
      <c r="U1978">
        <v>45149</v>
      </c>
      <c r="V1978" t="s">
        <v>7310</v>
      </c>
      <c r="W1978" t="s">
        <v>7263</v>
      </c>
      <c r="X1978" t="s">
        <v>7288</v>
      </c>
      <c r="Y1978" t="s">
        <v>7312</v>
      </c>
      <c r="Z1978" t="s">
        <v>5717</v>
      </c>
      <c r="AA1978">
        <v>67.900000000000006</v>
      </c>
      <c r="AB1978" t="str" cm="1">
        <f t="array" ref="AB1978">_xlfn.LET(_xlpm.x,IFERROR(VALUE(Table2[[#This Row],[Response_Time_Hours]]),""),IF(_xlpm.x="","CHECK",_xlfn.IFS(_xlpm.x&lt;=1,"Immediate",_xlpm.x&lt;=6,"Fast",_xlpm.x&lt;=24,"Moderate",_xlpm.x&gt;24,"Delayed")))</f>
        <v>Delayed</v>
      </c>
      <c r="AC1978">
        <v>42</v>
      </c>
      <c r="AD1978" t="str" cm="1">
        <f t="array" ref="AD1978">IF(Table2[[#This Row],[Interaction_Count_Final]]="","N/A",_xlfn.IFS(Table2[[#This Row],[Interaction_Count_Final]]&lt;=2,"Low",Table2[[#This Row],[Interaction_Count_Final]]&lt;=5,"Medium",Table2[[#This Row],[Interaction_Count_Final]]&gt;=6,"High",TRUE,"CHECK"))</f>
        <v>High</v>
      </c>
      <c r="AE1978" t="s">
        <v>7266</v>
      </c>
      <c r="AF1978" t="b">
        <v>1</v>
      </c>
      <c r="AG1978" t="b">
        <v>1</v>
      </c>
      <c r="AH1978">
        <v>2411</v>
      </c>
      <c r="AI1978">
        <v>45149</v>
      </c>
      <c r="AJ1978" t="b">
        <v>1</v>
      </c>
      <c r="AK1978" t="e" cm="1">
        <f t="array" ref="AK1978">_xlfn.LET(
  _xlpm.txt,TRIM(Raw_Data!F1978),
  _xlpm.norm,SUBSTITUTE(SUBSTITUTE(_xlpm.txt,"-","/"),".","/"),
  _xlpm.p,_xlfn.TEXTSPLIT(_xlpm.norm,"/"),
  _xlpm.a,VALUE(INDEX(_xlpm.p,1)),
  _xlpm.b,VALUE(INDEX(_xlpm.p,2)),
  IF(AND(_xlpm.a&lt;=12,_xlpm.b&lt;=12),"REVIEW_AMBIGUOUS","OK")
)</f>
        <v>#REF!</v>
      </c>
    </row>
    <row r="1979" spans="1:37">
      <c r="A1979" t="s">
        <v>5718</v>
      </c>
      <c r="B1979" t="s">
        <v>5718</v>
      </c>
      <c r="C1979" t="b">
        <v>0</v>
      </c>
      <c r="D1979" t="s">
        <v>7257</v>
      </c>
      <c r="E1979" t="s">
        <v>5719</v>
      </c>
      <c r="F1979" t="s">
        <v>5719</v>
      </c>
      <c r="G1979" t="s">
        <v>7274</v>
      </c>
      <c r="H1979" t="s">
        <v>222</v>
      </c>
      <c r="I1979" t="s">
        <v>222</v>
      </c>
      <c r="J1979" t="s">
        <v>222</v>
      </c>
      <c r="K1979" t="s">
        <v>173</v>
      </c>
      <c r="L1979" t="s">
        <v>173</v>
      </c>
      <c r="M1979">
        <f>IF(UPPER(TRIM(Table2[[#This Row],[Status_Clean]]))="CONVERTED",1,0)</f>
        <v>0</v>
      </c>
      <c r="N1979">
        <f>IF(ISNUMBER(MATCH(UPPER(TRIM(Table2[[#This Row],[Status_Clean]])),{"CONTACTED","QUALIFIED","CONVERTED"},0)),1,0)</f>
        <v>0</v>
      </c>
      <c r="O1979" cm="1">
        <f t="array" ref="O1979">_xlfn.SWITCH(UPPER(TRIM(Table2[[#This Row],[Status_Clean]])),"NEW",1,"CONTACTED",2,"QUALIFIED",3,"CONVERTED",4,"LOST",5,99)</f>
        <v>5</v>
      </c>
      <c r="P1979">
        <v>45641</v>
      </c>
      <c r="Q1979" t="s">
        <v>7481</v>
      </c>
      <c r="R1979" t="s">
        <v>7481</v>
      </c>
      <c r="S1979">
        <v>45641</v>
      </c>
      <c r="T1979" t="s">
        <v>7261</v>
      </c>
      <c r="U1979">
        <v>45641</v>
      </c>
      <c r="V1979" t="s">
        <v>7262</v>
      </c>
      <c r="W1979" t="s">
        <v>7271</v>
      </c>
      <c r="X1979" t="s">
        <v>7264</v>
      </c>
      <c r="Y1979" t="s">
        <v>7293</v>
      </c>
      <c r="Z1979">
        <v>34.200000000000003</v>
      </c>
      <c r="AA1979">
        <v>34.200000000000003</v>
      </c>
      <c r="AB1979" t="str" cm="1">
        <f t="array" ref="AB1979">_xlfn.LET(_xlpm.x,IFERROR(VALUE(Table2[[#This Row],[Response_Time_Hours]]),""),IF(_xlpm.x="","CHECK",_xlfn.IFS(_xlpm.x&lt;=1,"Immediate",_xlpm.x&lt;=6,"Fast",_xlpm.x&lt;=24,"Moderate",_xlpm.x&gt;24,"Delayed")))</f>
        <v>Delayed</v>
      </c>
      <c r="AC1979">
        <v>24</v>
      </c>
      <c r="AD1979" t="str" cm="1">
        <f t="array" ref="AD1979">IF(Table2[[#This Row],[Interaction_Count_Final]]="","N/A",_xlfn.IFS(Table2[[#This Row],[Interaction_Count_Final]]&lt;=2,"Low",Table2[[#This Row],[Interaction_Count_Final]]&lt;=5,"Medium",Table2[[#This Row],[Interaction_Count_Final]]&gt;=6,"High",TRUE,"CHECK"))</f>
        <v>High</v>
      </c>
      <c r="AE1979" t="s">
        <v>7266</v>
      </c>
      <c r="AF1979" t="b">
        <v>1</v>
      </c>
      <c r="AG1979" t="b">
        <v>1</v>
      </c>
      <c r="AH1979">
        <v>2412</v>
      </c>
      <c r="AI1979">
        <v>45641</v>
      </c>
      <c r="AJ1979" t="b">
        <v>1</v>
      </c>
      <c r="AK1979" t="e" cm="1">
        <f t="array" ref="AK1979">_xlfn.LET(
  _xlpm.txt,TRIM(Raw_Data!F1979),
  _xlpm.norm,SUBSTITUTE(SUBSTITUTE(_xlpm.txt,"-","/"),".","/"),
  _xlpm.p,_xlfn.TEXTSPLIT(_xlpm.norm,"/"),
  _xlpm.a,VALUE(INDEX(_xlpm.p,1)),
  _xlpm.b,VALUE(INDEX(_xlpm.p,2)),
  IF(AND(_xlpm.a&lt;=12,_xlpm.b&lt;=12),"REVIEW_AMBIGUOUS","OK")
)</f>
        <v>#REF!</v>
      </c>
    </row>
    <row r="1980" spans="1:37">
      <c r="A1980" t="s">
        <v>5720</v>
      </c>
      <c r="B1980" t="s">
        <v>5720</v>
      </c>
      <c r="C1980" t="b">
        <v>1</v>
      </c>
      <c r="D1980" t="s">
        <v>7257</v>
      </c>
      <c r="E1980" t="s">
        <v>5721</v>
      </c>
      <c r="F1980" t="s">
        <v>5721</v>
      </c>
      <c r="G1980" t="s">
        <v>7274</v>
      </c>
      <c r="H1980" t="s">
        <v>792</v>
      </c>
      <c r="I1980" t="s">
        <v>792</v>
      </c>
      <c r="J1980" t="s">
        <v>792</v>
      </c>
      <c r="K1980" t="s">
        <v>173</v>
      </c>
      <c r="L1980" t="s">
        <v>173</v>
      </c>
      <c r="M1980">
        <f>IF(UPPER(TRIM(Table2[[#This Row],[Status_Clean]]))="CONVERTED",1,0)</f>
        <v>0</v>
      </c>
      <c r="N1980">
        <f>IF(ISNUMBER(MATCH(UPPER(TRIM(Table2[[#This Row],[Status_Clean]])),{"CONTACTED","QUALIFIED","CONVERTED"},0)),1,0)</f>
        <v>0</v>
      </c>
      <c r="O1980" cm="1">
        <f t="array" ref="O1980">_xlfn.SWITCH(UPPER(TRIM(Table2[[#This Row],[Status_Clean]])),"NEW",1,"CONTACTED",2,"QUALIFIED",3,"CONVERTED",4,"LOST",5,99)</f>
        <v>5</v>
      </c>
      <c r="P1980">
        <v>45602</v>
      </c>
      <c r="Q1980" t="s">
        <v>7876</v>
      </c>
      <c r="R1980" t="s">
        <v>7876</v>
      </c>
      <c r="S1980">
        <v>45602</v>
      </c>
      <c r="T1980" t="s">
        <v>7261</v>
      </c>
      <c r="U1980">
        <v>45602</v>
      </c>
      <c r="V1980" t="s">
        <v>7300</v>
      </c>
      <c r="W1980" t="s">
        <v>7271</v>
      </c>
      <c r="X1980" t="s">
        <v>7264</v>
      </c>
      <c r="Y1980" t="s">
        <v>7272</v>
      </c>
      <c r="Z1980">
        <v>12</v>
      </c>
      <c r="AA1980">
        <v>12</v>
      </c>
      <c r="AB1980" t="str" cm="1">
        <f t="array" ref="AB1980">_xlfn.LET(_xlpm.x,IFERROR(VALUE(Table2[[#This Row],[Response_Time_Hours]]),""),IF(_xlpm.x="","CHECK",_xlfn.IFS(_xlpm.x&lt;=1,"Immediate",_xlpm.x&lt;=6,"Fast",_xlpm.x&lt;=24,"Moderate",_xlpm.x&gt;24,"Delayed")))</f>
        <v>Moderate</v>
      </c>
      <c r="AC1980">
        <v>29</v>
      </c>
      <c r="AD1980" t="str" cm="1">
        <f t="array" ref="AD1980">IF(Table2[[#This Row],[Interaction_Count_Final]]="","N/A",_xlfn.IFS(Table2[[#This Row],[Interaction_Count_Final]]&lt;=2,"Low",Table2[[#This Row],[Interaction_Count_Final]]&lt;=5,"Medium",Table2[[#This Row],[Interaction_Count_Final]]&gt;=6,"High",TRUE,"CHECK"))</f>
        <v>High</v>
      </c>
      <c r="AE1980" t="s">
        <v>7289</v>
      </c>
      <c r="AF1980" t="b">
        <v>1</v>
      </c>
      <c r="AG1980" t="b">
        <v>1</v>
      </c>
      <c r="AH1980">
        <v>2413</v>
      </c>
      <c r="AI1980">
        <v>45602</v>
      </c>
      <c r="AJ1980" t="b">
        <v>1</v>
      </c>
      <c r="AK1980" t="e" cm="1">
        <f t="array" ref="AK1980">_xlfn.LET(
  _xlpm.txt,TRIM(Raw_Data!F1980),
  _xlpm.norm,SUBSTITUTE(SUBSTITUTE(_xlpm.txt,"-","/"),".","/"),
  _xlpm.p,_xlfn.TEXTSPLIT(_xlpm.norm,"/"),
  _xlpm.a,VALUE(INDEX(_xlpm.p,1)),
  _xlpm.b,VALUE(INDEX(_xlpm.p,2)),
  IF(AND(_xlpm.a&lt;=12,_xlpm.b&lt;=12),"REVIEW_AMBIGUOUS","OK")
)</f>
        <v>#REF!</v>
      </c>
    </row>
    <row r="1981" spans="1:37">
      <c r="A1981" t="s">
        <v>5722</v>
      </c>
      <c r="B1981" t="s">
        <v>5722</v>
      </c>
      <c r="C1981" t="b">
        <v>0</v>
      </c>
      <c r="D1981" t="s">
        <v>7257</v>
      </c>
      <c r="E1981" t="s">
        <v>5723</v>
      </c>
      <c r="F1981" t="s">
        <v>5723</v>
      </c>
      <c r="G1981" t="s">
        <v>7258</v>
      </c>
      <c r="H1981" t="s">
        <v>311</v>
      </c>
      <c r="I1981" t="s">
        <v>311</v>
      </c>
      <c r="J1981" t="s">
        <v>311</v>
      </c>
      <c r="K1981" t="s">
        <v>125</v>
      </c>
      <c r="L1981" t="s">
        <v>125</v>
      </c>
      <c r="M1981">
        <f>IF(UPPER(TRIM(Table2[[#This Row],[Status_Clean]]))="CONVERTED",1,0)</f>
        <v>0</v>
      </c>
      <c r="N1981">
        <f>IF(ISNUMBER(MATCH(UPPER(TRIM(Table2[[#This Row],[Status_Clean]])),{"CONTACTED","QUALIFIED","CONVERTED"},0)),1,0)</f>
        <v>1</v>
      </c>
      <c r="O1981" cm="1">
        <f t="array" ref="O1981">_xlfn.SWITCH(UPPER(TRIM(Table2[[#This Row],[Status_Clean]])),"NEW",1,"CONTACTED",2,"QUALIFIED",3,"CONVERTED",4,"LOST",5,99)</f>
        <v>2</v>
      </c>
      <c r="P1981" t="s">
        <v>5724</v>
      </c>
      <c r="Q1981" t="s">
        <v>8103</v>
      </c>
      <c r="R1981" t="s">
        <v>8103</v>
      </c>
      <c r="S1981">
        <v>45103</v>
      </c>
      <c r="T1981" t="s">
        <v>7261</v>
      </c>
      <c r="U1981">
        <v>45103</v>
      </c>
      <c r="V1981" t="s">
        <v>7276</v>
      </c>
      <c r="W1981" t="s">
        <v>7263</v>
      </c>
      <c r="X1981" t="s">
        <v>7277</v>
      </c>
      <c r="Y1981" t="s">
        <v>7298</v>
      </c>
      <c r="Z1981">
        <v>43</v>
      </c>
      <c r="AA1981">
        <v>43</v>
      </c>
      <c r="AB1981" t="str" cm="1">
        <f t="array" ref="AB1981">_xlfn.LET(_xlpm.x,IFERROR(VALUE(Table2[[#This Row],[Response_Time_Hours]]),""),IF(_xlpm.x="","CHECK",_xlfn.IFS(_xlpm.x&lt;=1,"Immediate",_xlpm.x&lt;=6,"Fast",_xlpm.x&lt;=24,"Moderate",_xlpm.x&gt;24,"Delayed")))</f>
        <v>Delayed</v>
      </c>
      <c r="AC1981">
        <v>2</v>
      </c>
      <c r="AD1981" t="str" cm="1">
        <f t="array" ref="AD1981">IF(Table2[[#This Row],[Interaction_Count_Final]]="","N/A",_xlfn.IFS(Table2[[#This Row],[Interaction_Count_Final]]&lt;=2,"Low",Table2[[#This Row],[Interaction_Count_Final]]&lt;=5,"Medium",Table2[[#This Row],[Interaction_Count_Final]]&gt;=6,"High",TRUE,"CHECK"))</f>
        <v>Low</v>
      </c>
      <c r="AE1981" t="s">
        <v>7289</v>
      </c>
      <c r="AF1981" t="b">
        <v>1</v>
      </c>
      <c r="AG1981" t="b">
        <v>1</v>
      </c>
      <c r="AH1981">
        <v>2414</v>
      </c>
      <c r="AI1981">
        <v>45103</v>
      </c>
      <c r="AJ1981" t="b">
        <v>1</v>
      </c>
      <c r="AK1981" t="str" cm="1">
        <f t="array" ref="AK1981">_xlfn.LET(
  _xlpm.txt,TRIM(Raw_Data!F1981),
  _xlpm.norm,SUBSTITUTE(SUBSTITUTE(_xlpm.txt,"-","/"),".","/"),
  _xlpm.p,_xlfn.TEXTSPLIT(_xlpm.norm,"/"),
  _xlpm.a,VALUE(INDEX(_xlpm.p,1)),
  _xlpm.b,VALUE(INDEX(_xlpm.p,2)),
  IF(AND(_xlpm.a&lt;=12,_xlpm.b&lt;=12),"REVIEW_AMBIGUOUS","OK")
)</f>
        <v>OK</v>
      </c>
    </row>
    <row r="1982" spans="1:37">
      <c r="A1982" t="s">
        <v>5725</v>
      </c>
      <c r="B1982" t="s">
        <v>5725</v>
      </c>
      <c r="C1982" t="b">
        <v>1</v>
      </c>
      <c r="D1982" t="s">
        <v>7257</v>
      </c>
      <c r="E1982" t="s">
        <v>5726</v>
      </c>
      <c r="F1982" t="s">
        <v>5726</v>
      </c>
      <c r="G1982" t="s">
        <v>7258</v>
      </c>
      <c r="H1982" t="s">
        <v>397</v>
      </c>
      <c r="I1982" t="s">
        <v>397</v>
      </c>
      <c r="J1982" t="s">
        <v>792</v>
      </c>
      <c r="K1982" t="s">
        <v>7370</v>
      </c>
      <c r="L1982" t="s">
        <v>250</v>
      </c>
      <c r="M1982">
        <f>IF(UPPER(TRIM(Table2[[#This Row],[Status_Clean]]))="CONVERTED",1,0)</f>
        <v>1</v>
      </c>
      <c r="N1982">
        <f>IF(ISNUMBER(MATCH(UPPER(TRIM(Table2[[#This Row],[Status_Clean]])),{"CONTACTED","QUALIFIED","CONVERTED"},0)),1,0)</f>
        <v>1</v>
      </c>
      <c r="O1982" cm="1">
        <f t="array" ref="O1982">_xlfn.SWITCH(UPPER(TRIM(Table2[[#This Row],[Status_Clean]])),"NEW",1,"CONTACTED",2,"QUALIFIED",3,"CONVERTED",4,"LOST",5,99)</f>
        <v>4</v>
      </c>
      <c r="P1982" t="s">
        <v>3655</v>
      </c>
      <c r="Q1982" t="s">
        <v>8237</v>
      </c>
      <c r="R1982" t="s">
        <v>8237</v>
      </c>
      <c r="S1982">
        <v>45146</v>
      </c>
      <c r="T1982" t="s">
        <v>7261</v>
      </c>
      <c r="U1982">
        <v>45146</v>
      </c>
      <c r="V1982" t="s">
        <v>7310</v>
      </c>
      <c r="W1982" t="s">
        <v>7263</v>
      </c>
      <c r="X1982" t="s">
        <v>7288</v>
      </c>
      <c r="Y1982" t="s">
        <v>7265</v>
      </c>
      <c r="Z1982" t="s">
        <v>5535</v>
      </c>
      <c r="AA1982">
        <v>18.7</v>
      </c>
      <c r="AB1982" t="str" cm="1">
        <f t="array" ref="AB1982">_xlfn.LET(_xlpm.x,IFERROR(VALUE(Table2[[#This Row],[Response_Time_Hours]]),""),IF(_xlpm.x="","CHECK",_xlfn.IFS(_xlpm.x&lt;=1,"Immediate",_xlpm.x&lt;=6,"Fast",_xlpm.x&lt;=24,"Moderate",_xlpm.x&gt;24,"Delayed")))</f>
        <v>Moderate</v>
      </c>
      <c r="AC1982">
        <v>26</v>
      </c>
      <c r="AD1982" t="str" cm="1">
        <f t="array" ref="AD1982">IF(Table2[[#This Row],[Interaction_Count_Final]]="","N/A",_xlfn.IFS(Table2[[#This Row],[Interaction_Count_Final]]&lt;=2,"Low",Table2[[#This Row],[Interaction_Count_Final]]&lt;=5,"Medium",Table2[[#This Row],[Interaction_Count_Final]]&gt;=6,"High",TRUE,"CHECK"))</f>
        <v>High</v>
      </c>
      <c r="AE1982" t="s">
        <v>7289</v>
      </c>
      <c r="AF1982" t="b">
        <v>1</v>
      </c>
      <c r="AG1982" t="b">
        <v>1</v>
      </c>
      <c r="AH1982">
        <v>2415</v>
      </c>
      <c r="AI1982">
        <v>45146</v>
      </c>
      <c r="AJ1982" t="b">
        <v>1</v>
      </c>
      <c r="AK1982" t="e" cm="1">
        <f t="array" ref="AK1982">_xlfn.LET(
  _xlpm.txt,TRIM(Raw_Data!F1982),
  _xlpm.norm,SUBSTITUTE(SUBSTITUTE(_xlpm.txt,"-","/"),".","/"),
  _xlpm.p,_xlfn.TEXTSPLIT(_xlpm.norm,"/"),
  _xlpm.a,VALUE(INDEX(_xlpm.p,1)),
  _xlpm.b,VALUE(INDEX(_xlpm.p,2)),
  IF(AND(_xlpm.a&lt;=12,_xlpm.b&lt;=12),"REVIEW_AMBIGUOUS","OK")
)</f>
        <v>#REF!</v>
      </c>
    </row>
    <row r="1983" spans="1:37">
      <c r="A1983" t="s">
        <v>5727</v>
      </c>
      <c r="B1983" t="s">
        <v>5727</v>
      </c>
      <c r="C1983" t="b">
        <v>0</v>
      </c>
      <c r="D1983" t="s">
        <v>7257</v>
      </c>
      <c r="E1983" t="s">
        <v>5728</v>
      </c>
      <c r="F1983" t="s">
        <v>5728</v>
      </c>
      <c r="G1983" t="s">
        <v>7274</v>
      </c>
      <c r="H1983" t="s">
        <v>1356</v>
      </c>
      <c r="I1983" t="s">
        <v>1356</v>
      </c>
      <c r="J1983" t="s">
        <v>1356</v>
      </c>
      <c r="K1983" t="s">
        <v>250</v>
      </c>
      <c r="L1983" t="s">
        <v>250</v>
      </c>
      <c r="M1983">
        <f>IF(UPPER(TRIM(Table2[[#This Row],[Status_Clean]]))="CONVERTED",1,0)</f>
        <v>1</v>
      </c>
      <c r="N1983">
        <f>IF(ISNUMBER(MATCH(UPPER(TRIM(Table2[[#This Row],[Status_Clean]])),{"CONTACTED","QUALIFIED","CONVERTED"},0)),1,0)</f>
        <v>1</v>
      </c>
      <c r="O1983" cm="1">
        <f t="array" ref="O1983">_xlfn.SWITCH(UPPER(TRIM(Table2[[#This Row],[Status_Clean]])),"NEW",1,"CONTACTED",2,"QUALIFIED",3,"CONVERTED",4,"LOST",5,99)</f>
        <v>4</v>
      </c>
      <c r="P1983" t="s">
        <v>5729</v>
      </c>
      <c r="Q1983" t="s">
        <v>8075</v>
      </c>
      <c r="R1983" t="s">
        <v>8075</v>
      </c>
      <c r="S1983">
        <v>45322</v>
      </c>
      <c r="T1983" t="s">
        <v>7261</v>
      </c>
      <c r="U1983">
        <v>45322</v>
      </c>
      <c r="V1983" t="s">
        <v>7317</v>
      </c>
      <c r="W1983" t="s">
        <v>7271</v>
      </c>
      <c r="X1983" t="s">
        <v>7284</v>
      </c>
      <c r="Y1983" t="s">
        <v>7272</v>
      </c>
      <c r="Z1983" t="s">
        <v>287</v>
      </c>
      <c r="AA1983">
        <v>60</v>
      </c>
      <c r="AB1983" t="str" cm="1">
        <f t="array" ref="AB1983">_xlfn.LET(_xlpm.x,IFERROR(VALUE(Table2[[#This Row],[Response_Time_Hours]]),""),IF(_xlpm.x="","CHECK",_xlfn.IFS(_xlpm.x&lt;=1,"Immediate",_xlpm.x&lt;=6,"Fast",_xlpm.x&lt;=24,"Moderate",_xlpm.x&gt;24,"Delayed")))</f>
        <v>Delayed</v>
      </c>
      <c r="AC1983">
        <v>8</v>
      </c>
      <c r="AD1983" t="str" cm="1">
        <f t="array" ref="AD1983">IF(Table2[[#This Row],[Interaction_Count_Final]]="","N/A",_xlfn.IFS(Table2[[#This Row],[Interaction_Count_Final]]&lt;=2,"Low",Table2[[#This Row],[Interaction_Count_Final]]&lt;=5,"Medium",Table2[[#This Row],[Interaction_Count_Final]]&gt;=6,"High",TRUE,"CHECK"))</f>
        <v>High</v>
      </c>
      <c r="AE1983" t="s">
        <v>7266</v>
      </c>
      <c r="AF1983" t="b">
        <v>1</v>
      </c>
      <c r="AG1983" t="b">
        <v>1</v>
      </c>
      <c r="AH1983">
        <v>2416</v>
      </c>
      <c r="AI1983">
        <v>45322</v>
      </c>
      <c r="AJ1983" t="b">
        <v>1</v>
      </c>
      <c r="AK1983" t="str" cm="1">
        <f t="array" ref="AK1983">_xlfn.LET(
  _xlpm.txt,TRIM(Raw_Data!F1983),
  _xlpm.norm,SUBSTITUTE(SUBSTITUTE(_xlpm.txt,"-","/"),".","/"),
  _xlpm.p,_xlfn.TEXTSPLIT(_xlpm.norm,"/"),
  _xlpm.a,VALUE(INDEX(_xlpm.p,1)),
  _xlpm.b,VALUE(INDEX(_xlpm.p,2)),
  IF(AND(_xlpm.a&lt;=12,_xlpm.b&lt;=12),"REVIEW_AMBIGUOUS","OK")
)</f>
        <v>OK</v>
      </c>
    </row>
    <row r="1984" spans="1:37">
      <c r="A1984" t="s">
        <v>5730</v>
      </c>
      <c r="B1984" t="s">
        <v>5730</v>
      </c>
      <c r="C1984" t="b">
        <v>0</v>
      </c>
      <c r="D1984" t="s">
        <v>7257</v>
      </c>
      <c r="E1984" t="s">
        <v>8606</v>
      </c>
      <c r="F1984" t="s">
        <v>8606</v>
      </c>
      <c r="G1984" t="s">
        <v>7268</v>
      </c>
      <c r="H1984" t="s">
        <v>374</v>
      </c>
      <c r="I1984" t="s">
        <v>374</v>
      </c>
      <c r="J1984" t="s">
        <v>7308</v>
      </c>
      <c r="K1984" t="s">
        <v>125</v>
      </c>
      <c r="L1984" t="s">
        <v>125</v>
      </c>
      <c r="M1984">
        <f>IF(UPPER(TRIM(Table2[[#This Row],[Status_Clean]]))="CONVERTED",1,0)</f>
        <v>0</v>
      </c>
      <c r="N1984">
        <f>IF(ISNUMBER(MATCH(UPPER(TRIM(Table2[[#This Row],[Status_Clean]])),{"CONTACTED","QUALIFIED","CONVERTED"},0)),1,0)</f>
        <v>1</v>
      </c>
      <c r="O1984" cm="1">
        <f t="array" ref="O1984">_xlfn.SWITCH(UPPER(TRIM(Table2[[#This Row],[Status_Clean]])),"NEW",1,"CONTACTED",2,"QUALIFIED",3,"CONVERTED",4,"LOST",5,99)</f>
        <v>2</v>
      </c>
      <c r="P1984">
        <v>45582</v>
      </c>
      <c r="Q1984" t="s">
        <v>7576</v>
      </c>
      <c r="R1984" t="s">
        <v>7576</v>
      </c>
      <c r="S1984">
        <v>45582</v>
      </c>
      <c r="T1984" t="s">
        <v>7261</v>
      </c>
      <c r="U1984">
        <v>45582</v>
      </c>
      <c r="V1984" t="s">
        <v>7270</v>
      </c>
      <c r="W1984" t="s">
        <v>7271</v>
      </c>
      <c r="X1984" t="s">
        <v>7264</v>
      </c>
      <c r="Y1984" t="s">
        <v>7285</v>
      </c>
      <c r="Z1984" t="s">
        <v>5732</v>
      </c>
      <c r="AA1984">
        <v>12.8</v>
      </c>
      <c r="AB1984" t="str" cm="1">
        <f t="array" ref="AB1984">_xlfn.LET(_xlpm.x,IFERROR(VALUE(Table2[[#This Row],[Response_Time_Hours]]),""),IF(_xlpm.x="","CHECK",_xlfn.IFS(_xlpm.x&lt;=1,"Immediate",_xlpm.x&lt;=6,"Fast",_xlpm.x&lt;=24,"Moderate",_xlpm.x&gt;24,"Delayed")))</f>
        <v>Moderate</v>
      </c>
      <c r="AC1984">
        <v>28</v>
      </c>
      <c r="AD1984" t="str" cm="1">
        <f t="array" ref="AD1984">IF(Table2[[#This Row],[Interaction_Count_Final]]="","N/A",_xlfn.IFS(Table2[[#This Row],[Interaction_Count_Final]]&lt;=2,"Low",Table2[[#This Row],[Interaction_Count_Final]]&lt;=5,"Medium",Table2[[#This Row],[Interaction_Count_Final]]&gt;=6,"High",TRUE,"CHECK"))</f>
        <v>High</v>
      </c>
      <c r="AE1984" t="s">
        <v>7266</v>
      </c>
      <c r="AF1984" t="b">
        <v>1</v>
      </c>
      <c r="AG1984" t="b">
        <v>1</v>
      </c>
      <c r="AH1984">
        <v>2417</v>
      </c>
      <c r="AI1984">
        <v>45582</v>
      </c>
      <c r="AJ1984" t="b">
        <v>1</v>
      </c>
      <c r="AK1984" t="e" cm="1">
        <f t="array" ref="AK1984">_xlfn.LET(
  _xlpm.txt,TRIM(Raw_Data!F1984),
  _xlpm.norm,SUBSTITUTE(SUBSTITUTE(_xlpm.txt,"-","/"),".","/"),
  _xlpm.p,_xlfn.TEXTSPLIT(_xlpm.norm,"/"),
  _xlpm.a,VALUE(INDEX(_xlpm.p,1)),
  _xlpm.b,VALUE(INDEX(_xlpm.p,2)),
  IF(AND(_xlpm.a&lt;=12,_xlpm.b&lt;=12),"REVIEW_AMBIGUOUS","OK")
)</f>
        <v>#REF!</v>
      </c>
    </row>
    <row r="1985" spans="1:37">
      <c r="A1985" t="s">
        <v>5733</v>
      </c>
      <c r="B1985" t="s">
        <v>5733</v>
      </c>
      <c r="C1985" t="b">
        <v>0</v>
      </c>
      <c r="D1985" t="s">
        <v>7257</v>
      </c>
      <c r="E1985" t="s">
        <v>5734</v>
      </c>
      <c r="F1985" t="s">
        <v>5734</v>
      </c>
      <c r="G1985" t="s">
        <v>7274</v>
      </c>
      <c r="H1985" t="s">
        <v>1356</v>
      </c>
      <c r="I1985" t="s">
        <v>1356</v>
      </c>
      <c r="J1985" t="s">
        <v>1356</v>
      </c>
      <c r="K1985" t="s">
        <v>125</v>
      </c>
      <c r="L1985" t="s">
        <v>125</v>
      </c>
      <c r="M1985">
        <f>IF(UPPER(TRIM(Table2[[#This Row],[Status_Clean]]))="CONVERTED",1,0)</f>
        <v>0</v>
      </c>
      <c r="N1985">
        <f>IF(ISNUMBER(MATCH(UPPER(TRIM(Table2[[#This Row],[Status_Clean]])),{"CONTACTED","QUALIFIED","CONVERTED"},0)),1,0)</f>
        <v>1</v>
      </c>
      <c r="O1985" cm="1">
        <f t="array" ref="O1985">_xlfn.SWITCH(UPPER(TRIM(Table2[[#This Row],[Status_Clean]])),"NEW",1,"CONTACTED",2,"QUALIFIED",3,"CONVERTED",4,"LOST",5,99)</f>
        <v>2</v>
      </c>
      <c r="P1985" t="s">
        <v>5735</v>
      </c>
      <c r="Q1985" t="s">
        <v>8607</v>
      </c>
      <c r="R1985" t="s">
        <v>8607</v>
      </c>
      <c r="S1985">
        <v>44971</v>
      </c>
      <c r="T1985" t="s">
        <v>7261</v>
      </c>
      <c r="U1985">
        <v>44971</v>
      </c>
      <c r="V1985" t="s">
        <v>7283</v>
      </c>
      <c r="W1985" t="s">
        <v>7263</v>
      </c>
      <c r="X1985" t="s">
        <v>7284</v>
      </c>
      <c r="Y1985" t="s">
        <v>7265</v>
      </c>
      <c r="Z1985" t="s">
        <v>5736</v>
      </c>
      <c r="AA1985">
        <v>71.599999999999994</v>
      </c>
      <c r="AB1985" t="str" cm="1">
        <f t="array" ref="AB1985">_xlfn.LET(_xlpm.x,IFERROR(VALUE(Table2[[#This Row],[Response_Time_Hours]]),""),IF(_xlpm.x="","CHECK",_xlfn.IFS(_xlpm.x&lt;=1,"Immediate",_xlpm.x&lt;=6,"Fast",_xlpm.x&lt;=24,"Moderate",_xlpm.x&gt;24,"Delayed")))</f>
        <v>Delayed</v>
      </c>
      <c r="AC1985">
        <v>44</v>
      </c>
      <c r="AD1985" t="str" cm="1">
        <f t="array" ref="AD1985">IF(Table2[[#This Row],[Interaction_Count_Final]]="","N/A",_xlfn.IFS(Table2[[#This Row],[Interaction_Count_Final]]&lt;=2,"Low",Table2[[#This Row],[Interaction_Count_Final]]&lt;=5,"Medium",Table2[[#This Row],[Interaction_Count_Final]]&gt;=6,"High",TRUE,"CHECK"))</f>
        <v>High</v>
      </c>
      <c r="AE1985" t="s">
        <v>7266</v>
      </c>
      <c r="AF1985" t="b">
        <v>1</v>
      </c>
      <c r="AG1985" t="b">
        <v>1</v>
      </c>
      <c r="AH1985">
        <v>2418</v>
      </c>
      <c r="AI1985">
        <v>44971</v>
      </c>
      <c r="AJ1985" t="b">
        <v>1</v>
      </c>
      <c r="AK1985" t="str" cm="1">
        <f t="array" ref="AK1985">_xlfn.LET(
  _xlpm.txt,TRIM(Raw_Data!F1985),
  _xlpm.norm,SUBSTITUTE(SUBSTITUTE(_xlpm.txt,"-","/"),".","/"),
  _xlpm.p,_xlfn.TEXTSPLIT(_xlpm.norm,"/"),
  _xlpm.a,VALUE(INDEX(_xlpm.p,1)),
  _xlpm.b,VALUE(INDEX(_xlpm.p,2)),
  IF(AND(_xlpm.a&lt;=12,_xlpm.b&lt;=12),"REVIEW_AMBIGUOUS","OK")
)</f>
        <v>OK</v>
      </c>
    </row>
    <row r="1986" spans="1:37">
      <c r="A1986" t="s">
        <v>5737</v>
      </c>
      <c r="B1986" t="s">
        <v>5737</v>
      </c>
      <c r="C1986" t="b">
        <v>0</v>
      </c>
      <c r="D1986" t="s">
        <v>7257</v>
      </c>
      <c r="E1986" t="s">
        <v>5738</v>
      </c>
      <c r="F1986" t="s">
        <v>5738</v>
      </c>
      <c r="G1986" t="s">
        <v>7258</v>
      </c>
      <c r="H1986" t="s">
        <v>792</v>
      </c>
      <c r="I1986" t="s">
        <v>792</v>
      </c>
      <c r="J1986" t="s">
        <v>792</v>
      </c>
      <c r="K1986" t="s">
        <v>193</v>
      </c>
      <c r="L1986" t="s">
        <v>193</v>
      </c>
      <c r="M1986">
        <f>IF(UPPER(TRIM(Table2[[#This Row],[Status_Clean]]))="CONVERTED",1,0)</f>
        <v>0</v>
      </c>
      <c r="N1986">
        <f>IF(ISNUMBER(MATCH(UPPER(TRIM(Table2[[#This Row],[Status_Clean]])),{"CONTACTED","QUALIFIED","CONVERTED"},0)),1,0)</f>
        <v>0</v>
      </c>
      <c r="O1986" cm="1">
        <f t="array" ref="O1986">_xlfn.SWITCH(UPPER(TRIM(Table2[[#This Row],[Status_Clean]])),"NEW",1,"CONTACTED",2,"QUALIFIED",3,"CONVERTED",4,"LOST",5,99)</f>
        <v>1</v>
      </c>
      <c r="P1986">
        <v>45525</v>
      </c>
      <c r="Q1986" t="s">
        <v>7692</v>
      </c>
      <c r="R1986" t="s">
        <v>7692</v>
      </c>
      <c r="S1986">
        <v>45525</v>
      </c>
      <c r="T1986" t="s">
        <v>7261</v>
      </c>
      <c r="U1986">
        <v>45525</v>
      </c>
      <c r="V1986" t="s">
        <v>7310</v>
      </c>
      <c r="W1986" t="s">
        <v>7271</v>
      </c>
      <c r="X1986" t="s">
        <v>7288</v>
      </c>
      <c r="Y1986" t="s">
        <v>7272</v>
      </c>
      <c r="Z1986" t="s">
        <v>3611</v>
      </c>
      <c r="AA1986">
        <v>25.4</v>
      </c>
      <c r="AB1986" t="str" cm="1">
        <f t="array" ref="AB1986">_xlfn.LET(_xlpm.x,IFERROR(VALUE(Table2[[#This Row],[Response_Time_Hours]]),""),IF(_xlpm.x="","CHECK",_xlfn.IFS(_xlpm.x&lt;=1,"Immediate",_xlpm.x&lt;=6,"Fast",_xlpm.x&lt;=24,"Moderate",_xlpm.x&gt;24,"Delayed")))</f>
        <v>Delayed</v>
      </c>
      <c r="AC1986">
        <v>12</v>
      </c>
      <c r="AD1986" t="str" cm="1">
        <f t="array" ref="AD1986">IF(Table2[[#This Row],[Interaction_Count_Final]]="","N/A",_xlfn.IFS(Table2[[#This Row],[Interaction_Count_Final]]&lt;=2,"Low",Table2[[#This Row],[Interaction_Count_Final]]&lt;=5,"Medium",Table2[[#This Row],[Interaction_Count_Final]]&gt;=6,"High",TRUE,"CHECK"))</f>
        <v>High</v>
      </c>
      <c r="AE1986" t="s">
        <v>7273</v>
      </c>
      <c r="AF1986" t="b">
        <v>1</v>
      </c>
      <c r="AG1986" t="b">
        <v>1</v>
      </c>
      <c r="AH1986">
        <v>2419</v>
      </c>
      <c r="AI1986">
        <v>45525</v>
      </c>
      <c r="AJ1986" t="b">
        <v>1</v>
      </c>
      <c r="AK1986" t="e" cm="1">
        <f t="array" ref="AK1986">_xlfn.LET(
  _xlpm.txt,TRIM(Raw_Data!F1986),
  _xlpm.norm,SUBSTITUTE(SUBSTITUTE(_xlpm.txt,"-","/"),".","/"),
  _xlpm.p,_xlfn.TEXTSPLIT(_xlpm.norm,"/"),
  _xlpm.a,VALUE(INDEX(_xlpm.p,1)),
  _xlpm.b,VALUE(INDEX(_xlpm.p,2)),
  IF(AND(_xlpm.a&lt;=12,_xlpm.b&lt;=12),"REVIEW_AMBIGUOUS","OK")
)</f>
        <v>#REF!</v>
      </c>
    </row>
    <row r="1987" spans="1:37">
      <c r="A1987" t="s">
        <v>5739</v>
      </c>
      <c r="B1987" t="s">
        <v>5739</v>
      </c>
      <c r="C1987" t="b">
        <v>1</v>
      </c>
      <c r="D1987" t="s">
        <v>7257</v>
      </c>
      <c r="E1987" t="s">
        <v>5740</v>
      </c>
      <c r="F1987" t="s">
        <v>5740</v>
      </c>
      <c r="G1987" t="s">
        <v>7303</v>
      </c>
      <c r="H1987" t="s">
        <v>106</v>
      </c>
      <c r="I1987" t="s">
        <v>106</v>
      </c>
      <c r="J1987" t="s">
        <v>106</v>
      </c>
      <c r="K1987" t="s">
        <v>7368</v>
      </c>
      <c r="L1987" t="s">
        <v>173</v>
      </c>
      <c r="M1987">
        <f>IF(UPPER(TRIM(Table2[[#This Row],[Status_Clean]]))="CONVERTED",1,0)</f>
        <v>0</v>
      </c>
      <c r="N1987">
        <f>IF(ISNUMBER(MATCH(UPPER(TRIM(Table2[[#This Row],[Status_Clean]])),{"CONTACTED","QUALIFIED","CONVERTED"},0)),1,0)</f>
        <v>0</v>
      </c>
      <c r="O1987" cm="1">
        <f t="array" ref="O1987">_xlfn.SWITCH(UPPER(TRIM(Table2[[#This Row],[Status_Clean]])),"NEW",1,"CONTACTED",2,"QUALIFIED",3,"CONVERTED",4,"LOST",5,99)</f>
        <v>5</v>
      </c>
      <c r="P1987" t="s">
        <v>5741</v>
      </c>
      <c r="Q1987" t="s">
        <v>5741</v>
      </c>
      <c r="R1987" t="s">
        <v>5741</v>
      </c>
      <c r="S1987">
        <v>45194</v>
      </c>
      <c r="T1987" t="s">
        <v>7261</v>
      </c>
      <c r="U1987">
        <v>45194</v>
      </c>
      <c r="V1987" t="s">
        <v>7287</v>
      </c>
      <c r="W1987" t="s">
        <v>7263</v>
      </c>
      <c r="X1987" t="s">
        <v>7288</v>
      </c>
      <c r="Y1987" t="s">
        <v>7298</v>
      </c>
      <c r="Z1987" t="s">
        <v>5742</v>
      </c>
      <c r="AA1987">
        <v>13.2</v>
      </c>
      <c r="AB1987" t="str" cm="1">
        <f t="array" ref="AB1987">_xlfn.LET(_xlpm.x,IFERROR(VALUE(Table2[[#This Row],[Response_Time_Hours]]),""),IF(_xlpm.x="","CHECK",_xlfn.IFS(_xlpm.x&lt;=1,"Immediate",_xlpm.x&lt;=6,"Fast",_xlpm.x&lt;=24,"Moderate",_xlpm.x&gt;24,"Delayed")))</f>
        <v>Moderate</v>
      </c>
      <c r="AC1987">
        <v>16</v>
      </c>
      <c r="AD1987" t="str" cm="1">
        <f t="array" ref="AD1987">IF(Table2[[#This Row],[Interaction_Count_Final]]="","N/A",_xlfn.IFS(Table2[[#This Row],[Interaction_Count_Final]]&lt;=2,"Low",Table2[[#This Row],[Interaction_Count_Final]]&lt;=5,"Medium",Table2[[#This Row],[Interaction_Count_Final]]&gt;=6,"High",TRUE,"CHECK"))</f>
        <v>High</v>
      </c>
      <c r="AE1987" t="s">
        <v>7289</v>
      </c>
      <c r="AF1987" t="b">
        <v>1</v>
      </c>
      <c r="AG1987" t="b">
        <v>1</v>
      </c>
      <c r="AH1987">
        <v>2420</v>
      </c>
      <c r="AI1987">
        <v>45194</v>
      </c>
      <c r="AJ1987" t="b">
        <v>1</v>
      </c>
      <c r="AK1987" t="str" cm="1">
        <f t="array" ref="AK1987">_xlfn.LET(
  _xlpm.txt,TRIM(Raw_Data!F1987),
  _xlpm.norm,SUBSTITUTE(SUBSTITUTE(_xlpm.txt,"-","/"),".","/"),
  _xlpm.p,_xlfn.TEXTSPLIT(_xlpm.norm,"/"),
  _xlpm.a,VALUE(INDEX(_xlpm.p,1)),
  _xlpm.b,VALUE(INDEX(_xlpm.p,2)),
  IF(AND(_xlpm.a&lt;=12,_xlpm.b&lt;=12),"REVIEW_AMBIGUOUS","OK")
)</f>
        <v>OK</v>
      </c>
    </row>
    <row r="1988" spans="1:37">
      <c r="A1988" t="s">
        <v>5743</v>
      </c>
      <c r="B1988" t="s">
        <v>5743</v>
      </c>
      <c r="C1988" t="b">
        <v>0</v>
      </c>
      <c r="D1988" t="s">
        <v>7257</v>
      </c>
      <c r="E1988" t="s">
        <v>5744</v>
      </c>
      <c r="F1988" t="s">
        <v>5744</v>
      </c>
      <c r="G1988" t="s">
        <v>7303</v>
      </c>
      <c r="H1988" t="s">
        <v>363</v>
      </c>
      <c r="I1988" t="s">
        <v>363</v>
      </c>
      <c r="J1988" t="s">
        <v>363</v>
      </c>
      <c r="K1988" t="s">
        <v>71</v>
      </c>
      <c r="L1988" t="s">
        <v>71</v>
      </c>
      <c r="M1988">
        <f>IF(UPPER(TRIM(Table2[[#This Row],[Status_Clean]]))="CONVERTED",1,0)</f>
        <v>0</v>
      </c>
      <c r="N1988">
        <f>IF(ISNUMBER(MATCH(UPPER(TRIM(Table2[[#This Row],[Status_Clean]])),{"CONTACTED","QUALIFIED","CONVERTED"},0)),1,0)</f>
        <v>1</v>
      </c>
      <c r="O1988" cm="1">
        <f t="array" ref="O1988">_xlfn.SWITCH(UPPER(TRIM(Table2[[#This Row],[Status_Clean]])),"NEW",1,"CONTACTED",2,"QUALIFIED",3,"CONVERTED",4,"LOST",5,99)</f>
        <v>3</v>
      </c>
      <c r="P1988">
        <v>45034</v>
      </c>
      <c r="Q1988" t="s">
        <v>8509</v>
      </c>
      <c r="R1988" t="s">
        <v>8509</v>
      </c>
      <c r="S1988">
        <v>45034</v>
      </c>
      <c r="T1988" t="s">
        <v>7261</v>
      </c>
      <c r="U1988">
        <v>45034</v>
      </c>
      <c r="V1988" t="s">
        <v>7297</v>
      </c>
      <c r="W1988" t="s">
        <v>7263</v>
      </c>
      <c r="X1988" t="s">
        <v>7277</v>
      </c>
      <c r="Y1988" t="s">
        <v>7265</v>
      </c>
      <c r="Z1988" t="s">
        <v>5745</v>
      </c>
      <c r="AA1988">
        <v>54.5</v>
      </c>
      <c r="AB1988" t="str" cm="1">
        <f t="array" ref="AB1988">_xlfn.LET(_xlpm.x,IFERROR(VALUE(Table2[[#This Row],[Response_Time_Hours]]),""),IF(_xlpm.x="","CHECK",_xlfn.IFS(_xlpm.x&lt;=1,"Immediate",_xlpm.x&lt;=6,"Fast",_xlpm.x&lt;=24,"Moderate",_xlpm.x&gt;24,"Delayed")))</f>
        <v>Delayed</v>
      </c>
      <c r="AC1988">
        <v>4</v>
      </c>
      <c r="AD1988" t="str" cm="1">
        <f t="array" ref="AD1988">IF(Table2[[#This Row],[Interaction_Count_Final]]="","N/A",_xlfn.IFS(Table2[[#This Row],[Interaction_Count_Final]]&lt;=2,"Low",Table2[[#This Row],[Interaction_Count_Final]]&lt;=5,"Medium",Table2[[#This Row],[Interaction_Count_Final]]&gt;=6,"High",TRUE,"CHECK"))</f>
        <v>Medium</v>
      </c>
      <c r="AE1988" t="s">
        <v>7266</v>
      </c>
      <c r="AF1988" t="b">
        <v>1</v>
      </c>
      <c r="AG1988" t="b">
        <v>1</v>
      </c>
      <c r="AH1988">
        <v>2421</v>
      </c>
      <c r="AI1988">
        <v>45034</v>
      </c>
      <c r="AJ1988" t="b">
        <v>1</v>
      </c>
      <c r="AK1988" t="e" cm="1">
        <f t="array" ref="AK1988">_xlfn.LET(
  _xlpm.txt,TRIM(Raw_Data!F1988),
  _xlpm.norm,SUBSTITUTE(SUBSTITUTE(_xlpm.txt,"-","/"),".","/"),
  _xlpm.p,_xlfn.TEXTSPLIT(_xlpm.norm,"/"),
  _xlpm.a,VALUE(INDEX(_xlpm.p,1)),
  _xlpm.b,VALUE(INDEX(_xlpm.p,2)),
  IF(AND(_xlpm.a&lt;=12,_xlpm.b&lt;=12),"REVIEW_AMBIGUOUS","OK")
)</f>
        <v>#REF!</v>
      </c>
    </row>
    <row r="1989" spans="1:37">
      <c r="A1989" t="s">
        <v>5746</v>
      </c>
      <c r="B1989" t="s">
        <v>5746</v>
      </c>
      <c r="C1989" t="b">
        <v>0</v>
      </c>
      <c r="D1989" t="s">
        <v>7257</v>
      </c>
      <c r="E1989" t="s">
        <v>5747</v>
      </c>
      <c r="F1989" t="s">
        <v>5747</v>
      </c>
      <c r="G1989" t="s">
        <v>7274</v>
      </c>
      <c r="H1989" t="s">
        <v>123</v>
      </c>
      <c r="I1989" t="s">
        <v>123</v>
      </c>
      <c r="J1989" t="s">
        <v>123</v>
      </c>
      <c r="K1989" t="s">
        <v>7319</v>
      </c>
      <c r="L1989" t="s">
        <v>71</v>
      </c>
      <c r="M1989">
        <f>IF(UPPER(TRIM(Table2[[#This Row],[Status_Clean]]))="CONVERTED",1,0)</f>
        <v>0</v>
      </c>
      <c r="N1989">
        <f>IF(ISNUMBER(MATCH(UPPER(TRIM(Table2[[#This Row],[Status_Clean]])),{"CONTACTED","QUALIFIED","CONVERTED"},0)),1,0)</f>
        <v>1</v>
      </c>
      <c r="O1989" cm="1">
        <f t="array" ref="O1989">_xlfn.SWITCH(UPPER(TRIM(Table2[[#This Row],[Status_Clean]])),"NEW",1,"CONTACTED",2,"QUALIFIED",3,"CONVERTED",4,"LOST",5,99)</f>
        <v>3</v>
      </c>
      <c r="P1989">
        <v>45100</v>
      </c>
      <c r="Q1989" t="s">
        <v>7642</v>
      </c>
      <c r="R1989" t="s">
        <v>7642</v>
      </c>
      <c r="S1989">
        <v>45100</v>
      </c>
      <c r="T1989" t="s">
        <v>7261</v>
      </c>
      <c r="U1989">
        <v>45100</v>
      </c>
      <c r="V1989" t="s">
        <v>7276</v>
      </c>
      <c r="W1989" t="s">
        <v>7263</v>
      </c>
      <c r="X1989" t="s">
        <v>7277</v>
      </c>
      <c r="Y1989" t="s">
        <v>7312</v>
      </c>
      <c r="Z1989" t="s">
        <v>5748</v>
      </c>
      <c r="AA1989">
        <v>32.1</v>
      </c>
      <c r="AB1989" t="str" cm="1">
        <f t="array" ref="AB1989">_xlfn.LET(_xlpm.x,IFERROR(VALUE(Table2[[#This Row],[Response_Time_Hours]]),""),IF(_xlpm.x="","CHECK",_xlfn.IFS(_xlpm.x&lt;=1,"Immediate",_xlpm.x&lt;=6,"Fast",_xlpm.x&lt;=24,"Moderate",_xlpm.x&gt;24,"Delayed")))</f>
        <v>Delayed</v>
      </c>
      <c r="AC1989">
        <v>15</v>
      </c>
      <c r="AD1989" t="str" cm="1">
        <f t="array" ref="AD1989">IF(Table2[[#This Row],[Interaction_Count_Final]]="","N/A",_xlfn.IFS(Table2[[#This Row],[Interaction_Count_Final]]&lt;=2,"Low",Table2[[#This Row],[Interaction_Count_Final]]&lt;=5,"Medium",Table2[[#This Row],[Interaction_Count_Final]]&gt;=6,"High",TRUE,"CHECK"))</f>
        <v>High</v>
      </c>
      <c r="AE1989" t="s">
        <v>7289</v>
      </c>
      <c r="AF1989" t="b">
        <v>1</v>
      </c>
      <c r="AG1989" t="b">
        <v>1</v>
      </c>
      <c r="AH1989">
        <v>2422</v>
      </c>
      <c r="AI1989">
        <v>45100</v>
      </c>
      <c r="AJ1989" t="b">
        <v>1</v>
      </c>
      <c r="AK1989" t="e" cm="1">
        <f t="array" ref="AK1989">_xlfn.LET(
  _xlpm.txt,TRIM(Raw_Data!F1989),
  _xlpm.norm,SUBSTITUTE(SUBSTITUTE(_xlpm.txt,"-","/"),".","/"),
  _xlpm.p,_xlfn.TEXTSPLIT(_xlpm.norm,"/"),
  _xlpm.a,VALUE(INDEX(_xlpm.p,1)),
  _xlpm.b,VALUE(INDEX(_xlpm.p,2)),
  IF(AND(_xlpm.a&lt;=12,_xlpm.b&lt;=12),"REVIEW_AMBIGUOUS","OK")
)</f>
        <v>#REF!</v>
      </c>
    </row>
    <row r="1990" spans="1:37">
      <c r="A1990" t="s">
        <v>5749</v>
      </c>
      <c r="B1990" t="s">
        <v>5749</v>
      </c>
      <c r="C1990" t="b">
        <v>1</v>
      </c>
      <c r="D1990" t="s">
        <v>7257</v>
      </c>
      <c r="E1990" t="s">
        <v>8608</v>
      </c>
      <c r="F1990" t="s">
        <v>8608</v>
      </c>
      <c r="G1990" t="s">
        <v>7258</v>
      </c>
      <c r="H1990" t="s">
        <v>222</v>
      </c>
      <c r="I1990" t="s">
        <v>222</v>
      </c>
      <c r="J1990" t="s">
        <v>222</v>
      </c>
      <c r="K1990" t="s">
        <v>7365</v>
      </c>
      <c r="L1990" t="s">
        <v>250</v>
      </c>
      <c r="M1990">
        <f>IF(UPPER(TRIM(Table2[[#This Row],[Status_Clean]]))="CONVERTED",1,0)</f>
        <v>1</v>
      </c>
      <c r="N1990">
        <f>IF(ISNUMBER(MATCH(UPPER(TRIM(Table2[[#This Row],[Status_Clean]])),{"CONTACTED","QUALIFIED","CONVERTED"},0)),1,0)</f>
        <v>1</v>
      </c>
      <c r="O1990" cm="1">
        <f t="array" ref="O1990">_xlfn.SWITCH(UPPER(TRIM(Table2[[#This Row],[Status_Clean]])),"NEW",1,"CONTACTED",2,"QUALIFIED",3,"CONVERTED",4,"LOST",5,99)</f>
        <v>4</v>
      </c>
      <c r="P1990">
        <v>44965</v>
      </c>
      <c r="Q1990" t="s">
        <v>8422</v>
      </c>
      <c r="R1990" t="s">
        <v>8422</v>
      </c>
      <c r="S1990">
        <v>44965</v>
      </c>
      <c r="T1990" t="s">
        <v>7261</v>
      </c>
      <c r="U1990">
        <v>44965</v>
      </c>
      <c r="V1990" t="s">
        <v>7283</v>
      </c>
      <c r="W1990" t="s">
        <v>7263</v>
      </c>
      <c r="X1990" t="s">
        <v>7284</v>
      </c>
      <c r="Y1990" t="s">
        <v>7272</v>
      </c>
      <c r="Z1990">
        <v>65.7</v>
      </c>
      <c r="AA1990">
        <v>65.7</v>
      </c>
      <c r="AB1990" t="str" cm="1">
        <f t="array" ref="AB1990">_xlfn.LET(_xlpm.x,IFERROR(VALUE(Table2[[#This Row],[Response_Time_Hours]]),""),IF(_xlpm.x="","CHECK",_xlfn.IFS(_xlpm.x&lt;=1,"Immediate",_xlpm.x&lt;=6,"Fast",_xlpm.x&lt;=24,"Moderate",_xlpm.x&gt;24,"Delayed")))</f>
        <v>Delayed</v>
      </c>
      <c r="AC1990">
        <v>39</v>
      </c>
      <c r="AD1990" t="str" cm="1">
        <f t="array" ref="AD1990">IF(Table2[[#This Row],[Interaction_Count_Final]]="","N/A",_xlfn.IFS(Table2[[#This Row],[Interaction_Count_Final]]&lt;=2,"Low",Table2[[#This Row],[Interaction_Count_Final]]&lt;=5,"Medium",Table2[[#This Row],[Interaction_Count_Final]]&gt;=6,"High",TRUE,"CHECK"))</f>
        <v>High</v>
      </c>
      <c r="AE1990" t="s">
        <v>7273</v>
      </c>
      <c r="AF1990" t="b">
        <v>1</v>
      </c>
      <c r="AG1990" t="b">
        <v>1</v>
      </c>
      <c r="AH1990">
        <v>2423</v>
      </c>
      <c r="AI1990">
        <v>44965</v>
      </c>
      <c r="AJ1990" t="b">
        <v>1</v>
      </c>
      <c r="AK1990" t="e" cm="1">
        <f t="array" ref="AK1990">_xlfn.LET(
  _xlpm.txt,TRIM(Raw_Data!F1990),
  _xlpm.norm,SUBSTITUTE(SUBSTITUTE(_xlpm.txt,"-","/"),".","/"),
  _xlpm.p,_xlfn.TEXTSPLIT(_xlpm.norm,"/"),
  _xlpm.a,VALUE(INDEX(_xlpm.p,1)),
  _xlpm.b,VALUE(INDEX(_xlpm.p,2)),
  IF(AND(_xlpm.a&lt;=12,_xlpm.b&lt;=12),"REVIEW_AMBIGUOUS","OK")
)</f>
        <v>#REF!</v>
      </c>
    </row>
    <row r="1991" spans="1:37">
      <c r="A1991" t="s">
        <v>5751</v>
      </c>
      <c r="B1991" t="s">
        <v>5751</v>
      </c>
      <c r="C1991" t="b">
        <v>0</v>
      </c>
      <c r="D1991" t="s">
        <v>7257</v>
      </c>
      <c r="E1991" t="s">
        <v>5752</v>
      </c>
      <c r="F1991" t="s">
        <v>5752</v>
      </c>
      <c r="G1991" t="s">
        <v>7280</v>
      </c>
      <c r="H1991" t="s">
        <v>69</v>
      </c>
      <c r="I1991" t="s">
        <v>69</v>
      </c>
      <c r="J1991" t="s">
        <v>69</v>
      </c>
      <c r="K1991" t="s">
        <v>71</v>
      </c>
      <c r="L1991" t="s">
        <v>71</v>
      </c>
      <c r="M1991">
        <f>IF(UPPER(TRIM(Table2[[#This Row],[Status_Clean]]))="CONVERTED",1,0)</f>
        <v>0</v>
      </c>
      <c r="N1991">
        <f>IF(ISNUMBER(MATCH(UPPER(TRIM(Table2[[#This Row],[Status_Clean]])),{"CONTACTED","QUALIFIED","CONVERTED"},0)),1,0)</f>
        <v>1</v>
      </c>
      <c r="O1991" cm="1">
        <f t="array" ref="O1991">_xlfn.SWITCH(UPPER(TRIM(Table2[[#This Row],[Status_Clean]])),"NEW",1,"CONTACTED",2,"QUALIFIED",3,"CONVERTED",4,"LOST",5,99)</f>
        <v>3</v>
      </c>
      <c r="P1991" t="s">
        <v>5753</v>
      </c>
      <c r="Q1991" t="s">
        <v>8609</v>
      </c>
      <c r="R1991" t="s">
        <v>8609</v>
      </c>
      <c r="S1991">
        <v>45302</v>
      </c>
      <c r="T1991" t="s">
        <v>7261</v>
      </c>
      <c r="U1991">
        <v>45302</v>
      </c>
      <c r="V1991" t="s">
        <v>7317</v>
      </c>
      <c r="W1991" t="s">
        <v>7271</v>
      </c>
      <c r="X1991" t="s">
        <v>7284</v>
      </c>
      <c r="Y1991" t="s">
        <v>7285</v>
      </c>
      <c r="Z1991" t="s">
        <v>5754</v>
      </c>
      <c r="AA1991">
        <v>65.8</v>
      </c>
      <c r="AB1991" t="str" cm="1">
        <f t="array" ref="AB1991">_xlfn.LET(_xlpm.x,IFERROR(VALUE(Table2[[#This Row],[Response_Time_Hours]]),""),IF(_xlpm.x="","CHECK",_xlfn.IFS(_xlpm.x&lt;=1,"Immediate",_xlpm.x&lt;=6,"Fast",_xlpm.x&lt;=24,"Moderate",_xlpm.x&gt;24,"Delayed")))</f>
        <v>Delayed</v>
      </c>
      <c r="AC1991">
        <v>7</v>
      </c>
      <c r="AD1991" t="str" cm="1">
        <f t="array" ref="AD1991">IF(Table2[[#This Row],[Interaction_Count_Final]]="","N/A",_xlfn.IFS(Table2[[#This Row],[Interaction_Count_Final]]&lt;=2,"Low",Table2[[#This Row],[Interaction_Count_Final]]&lt;=5,"Medium",Table2[[#This Row],[Interaction_Count_Final]]&gt;=6,"High",TRUE,"CHECK"))</f>
        <v>High</v>
      </c>
      <c r="AE1991" t="s">
        <v>7266</v>
      </c>
      <c r="AF1991" t="b">
        <v>1</v>
      </c>
      <c r="AG1991" t="b">
        <v>1</v>
      </c>
      <c r="AH1991">
        <v>2424</v>
      </c>
      <c r="AI1991">
        <v>45302</v>
      </c>
      <c r="AJ1991" t="b">
        <v>1</v>
      </c>
      <c r="AK1991" t="e" cm="1">
        <f t="array" ref="AK1991">_xlfn.LET(
  _xlpm.txt,TRIM(Raw_Data!F1991),
  _xlpm.norm,SUBSTITUTE(SUBSTITUTE(_xlpm.txt,"-","/"),".","/"),
  _xlpm.p,_xlfn.TEXTSPLIT(_xlpm.norm,"/"),
  _xlpm.a,VALUE(INDEX(_xlpm.p,1)),
  _xlpm.b,VALUE(INDEX(_xlpm.p,2)),
  IF(AND(_xlpm.a&lt;=12,_xlpm.b&lt;=12),"REVIEW_AMBIGUOUS","OK")
)</f>
        <v>#REF!</v>
      </c>
    </row>
    <row r="1992" spans="1:37">
      <c r="A1992" t="s">
        <v>5755</v>
      </c>
      <c r="B1992" t="s">
        <v>5755</v>
      </c>
      <c r="C1992" t="b">
        <v>1</v>
      </c>
      <c r="D1992" t="s">
        <v>7257</v>
      </c>
      <c r="E1992" t="s">
        <v>5756</v>
      </c>
      <c r="F1992" t="s">
        <v>5756</v>
      </c>
      <c r="G1992" t="s">
        <v>7258</v>
      </c>
      <c r="H1992" t="s">
        <v>106</v>
      </c>
      <c r="I1992" t="s">
        <v>106</v>
      </c>
      <c r="J1992" t="s">
        <v>106</v>
      </c>
      <c r="K1992" t="s">
        <v>71</v>
      </c>
      <c r="L1992" t="s">
        <v>71</v>
      </c>
      <c r="M1992">
        <f>IF(UPPER(TRIM(Table2[[#This Row],[Status_Clean]]))="CONVERTED",1,0)</f>
        <v>0</v>
      </c>
      <c r="N1992">
        <f>IF(ISNUMBER(MATCH(UPPER(TRIM(Table2[[#This Row],[Status_Clean]])),{"CONTACTED","QUALIFIED","CONVERTED"},0)),1,0)</f>
        <v>1</v>
      </c>
      <c r="O1992" cm="1">
        <f t="array" ref="O1992">_xlfn.SWITCH(UPPER(TRIM(Table2[[#This Row],[Status_Clean]])),"NEW",1,"CONTACTED",2,"QUALIFIED",3,"CONVERTED",4,"LOST",5,99)</f>
        <v>3</v>
      </c>
      <c r="P1992">
        <v>45532</v>
      </c>
      <c r="Q1992" t="s">
        <v>7916</v>
      </c>
      <c r="R1992" t="s">
        <v>7916</v>
      </c>
      <c r="S1992">
        <v>45532</v>
      </c>
      <c r="T1992" t="s">
        <v>7261</v>
      </c>
      <c r="U1992">
        <v>45532</v>
      </c>
      <c r="V1992" t="s">
        <v>7310</v>
      </c>
      <c r="W1992" t="s">
        <v>7271</v>
      </c>
      <c r="X1992" t="s">
        <v>7288</v>
      </c>
      <c r="Y1992" t="s">
        <v>7272</v>
      </c>
      <c r="Z1992" t="s">
        <v>732</v>
      </c>
      <c r="AA1992">
        <v>67.199999999999989</v>
      </c>
      <c r="AB1992" t="str" cm="1">
        <f t="array" ref="AB1992">_xlfn.LET(_xlpm.x,IFERROR(VALUE(Table2[[#This Row],[Response_Time_Hours]]),""),IF(_xlpm.x="","CHECK",_xlfn.IFS(_xlpm.x&lt;=1,"Immediate",_xlpm.x&lt;=6,"Fast",_xlpm.x&lt;=24,"Moderate",_xlpm.x&gt;24,"Delayed")))</f>
        <v>Delayed</v>
      </c>
      <c r="AC1992">
        <v>13</v>
      </c>
      <c r="AD1992" t="str" cm="1">
        <f t="array" ref="AD1992">IF(Table2[[#This Row],[Interaction_Count_Final]]="","N/A",_xlfn.IFS(Table2[[#This Row],[Interaction_Count_Final]]&lt;=2,"Low",Table2[[#This Row],[Interaction_Count_Final]]&lt;=5,"Medium",Table2[[#This Row],[Interaction_Count_Final]]&gt;=6,"High",TRUE,"CHECK"))</f>
        <v>High</v>
      </c>
      <c r="AE1992" t="s">
        <v>7266</v>
      </c>
      <c r="AF1992" t="b">
        <v>1</v>
      </c>
      <c r="AG1992" t="b">
        <v>1</v>
      </c>
      <c r="AH1992">
        <v>2425</v>
      </c>
      <c r="AI1992">
        <v>45532</v>
      </c>
      <c r="AJ1992" t="b">
        <v>1</v>
      </c>
      <c r="AK1992" t="e" cm="1">
        <f t="array" ref="AK1992">_xlfn.LET(
  _xlpm.txt,TRIM(Raw_Data!F1992),
  _xlpm.norm,SUBSTITUTE(SUBSTITUTE(_xlpm.txt,"-","/"),".","/"),
  _xlpm.p,_xlfn.TEXTSPLIT(_xlpm.norm,"/"),
  _xlpm.a,VALUE(INDEX(_xlpm.p,1)),
  _xlpm.b,VALUE(INDEX(_xlpm.p,2)),
  IF(AND(_xlpm.a&lt;=12,_xlpm.b&lt;=12),"REVIEW_AMBIGUOUS","OK")
)</f>
        <v>#REF!</v>
      </c>
    </row>
    <row r="1993" spans="1:37">
      <c r="A1993" t="s">
        <v>5757</v>
      </c>
      <c r="B1993" t="s">
        <v>5757</v>
      </c>
      <c r="C1993" t="b">
        <v>0</v>
      </c>
      <c r="D1993" t="s">
        <v>7257</v>
      </c>
      <c r="E1993" t="s">
        <v>5758</v>
      </c>
      <c r="F1993" t="s">
        <v>5758</v>
      </c>
      <c r="G1993" t="s">
        <v>7303</v>
      </c>
      <c r="H1993" t="s">
        <v>254</v>
      </c>
      <c r="I1993" t="s">
        <v>254</v>
      </c>
      <c r="J1993" t="s">
        <v>254</v>
      </c>
      <c r="K1993" t="s">
        <v>193</v>
      </c>
      <c r="L1993" t="s">
        <v>193</v>
      </c>
      <c r="M1993">
        <f>IF(UPPER(TRIM(Table2[[#This Row],[Status_Clean]]))="CONVERTED",1,0)</f>
        <v>0</v>
      </c>
      <c r="N1993">
        <f>IF(ISNUMBER(MATCH(UPPER(TRIM(Table2[[#This Row],[Status_Clean]])),{"CONTACTED","QUALIFIED","CONVERTED"},0)),1,0)</f>
        <v>0</v>
      </c>
      <c r="O1993" cm="1">
        <f t="array" ref="O1993">_xlfn.SWITCH(UPPER(TRIM(Table2[[#This Row],[Status_Clean]])),"NEW",1,"CONTACTED",2,"QUALIFIED",3,"CONVERTED",4,"LOST",5,99)</f>
        <v>1</v>
      </c>
      <c r="P1993">
        <v>45184</v>
      </c>
      <c r="Q1993" t="s">
        <v>7350</v>
      </c>
      <c r="R1993" t="s">
        <v>7350</v>
      </c>
      <c r="S1993">
        <v>45184</v>
      </c>
      <c r="T1993" t="s">
        <v>7261</v>
      </c>
      <c r="U1993">
        <v>45184</v>
      </c>
      <c r="V1993" t="s">
        <v>7287</v>
      </c>
      <c r="W1993" t="s">
        <v>7263</v>
      </c>
      <c r="X1993" t="s">
        <v>7288</v>
      </c>
      <c r="Y1993" t="s">
        <v>7312</v>
      </c>
      <c r="Z1993">
        <v>59.8</v>
      </c>
      <c r="AA1993">
        <v>59.8</v>
      </c>
      <c r="AB1993" t="str" cm="1">
        <f t="array" ref="AB1993">_xlfn.LET(_xlpm.x,IFERROR(VALUE(Table2[[#This Row],[Response_Time_Hours]]),""),IF(_xlpm.x="","CHECK",_xlfn.IFS(_xlpm.x&lt;=1,"Immediate",_xlpm.x&lt;=6,"Fast",_xlpm.x&lt;=24,"Moderate",_xlpm.x&gt;24,"Delayed")))</f>
        <v>Delayed</v>
      </c>
      <c r="AC1993">
        <v>4</v>
      </c>
      <c r="AD1993" t="str" cm="1">
        <f t="array" ref="AD1993">IF(Table2[[#This Row],[Interaction_Count_Final]]="","N/A",_xlfn.IFS(Table2[[#This Row],[Interaction_Count_Final]]&lt;=2,"Low",Table2[[#This Row],[Interaction_Count_Final]]&lt;=5,"Medium",Table2[[#This Row],[Interaction_Count_Final]]&gt;=6,"High",TRUE,"CHECK"))</f>
        <v>Medium</v>
      </c>
      <c r="AE1993" t="s">
        <v>7289</v>
      </c>
      <c r="AF1993" t="b">
        <v>1</v>
      </c>
      <c r="AG1993" t="b">
        <v>1</v>
      </c>
      <c r="AH1993">
        <v>2426</v>
      </c>
      <c r="AI1993">
        <v>45184</v>
      </c>
      <c r="AJ1993" t="b">
        <v>1</v>
      </c>
      <c r="AK1993" t="e" cm="1">
        <f t="array" ref="AK1993">_xlfn.LET(
  _xlpm.txt,TRIM(Raw_Data!F1993),
  _xlpm.norm,SUBSTITUTE(SUBSTITUTE(_xlpm.txt,"-","/"),".","/"),
  _xlpm.p,_xlfn.TEXTSPLIT(_xlpm.norm,"/"),
  _xlpm.a,VALUE(INDEX(_xlpm.p,1)),
  _xlpm.b,VALUE(INDEX(_xlpm.p,2)),
  IF(AND(_xlpm.a&lt;=12,_xlpm.b&lt;=12),"REVIEW_AMBIGUOUS","OK")
)</f>
        <v>#REF!</v>
      </c>
    </row>
    <row r="1994" spans="1:37">
      <c r="A1994" t="s">
        <v>5759</v>
      </c>
      <c r="B1994" t="s">
        <v>5759</v>
      </c>
      <c r="C1994" t="b">
        <v>0</v>
      </c>
      <c r="D1994" t="s">
        <v>7257</v>
      </c>
      <c r="E1994" t="s">
        <v>5760</v>
      </c>
      <c r="F1994" t="s">
        <v>5760</v>
      </c>
      <c r="G1994" t="s">
        <v>7274</v>
      </c>
      <c r="H1994" t="s">
        <v>1356</v>
      </c>
      <c r="I1994" t="s">
        <v>1356</v>
      </c>
      <c r="J1994" t="s">
        <v>1356</v>
      </c>
      <c r="K1994" t="s">
        <v>125</v>
      </c>
      <c r="L1994" t="s">
        <v>125</v>
      </c>
      <c r="M1994">
        <f>IF(UPPER(TRIM(Table2[[#This Row],[Status_Clean]]))="CONVERTED",1,0)</f>
        <v>0</v>
      </c>
      <c r="N1994">
        <f>IF(ISNUMBER(MATCH(UPPER(TRIM(Table2[[#This Row],[Status_Clean]])),{"CONTACTED","QUALIFIED","CONVERTED"},0)),1,0)</f>
        <v>1</v>
      </c>
      <c r="O1994" cm="1">
        <f t="array" ref="O1994">_xlfn.SWITCH(UPPER(TRIM(Table2[[#This Row],[Status_Clean]])),"NEW",1,"CONTACTED",2,"QUALIFIED",3,"CONVERTED",4,"LOST",5,99)</f>
        <v>2</v>
      </c>
      <c r="P1994">
        <v>45331</v>
      </c>
      <c r="Q1994" t="s">
        <v>7505</v>
      </c>
      <c r="R1994" t="s">
        <v>7505</v>
      </c>
      <c r="S1994">
        <v>45331</v>
      </c>
      <c r="T1994" t="s">
        <v>7261</v>
      </c>
      <c r="U1994">
        <v>45331</v>
      </c>
      <c r="V1994" t="s">
        <v>7283</v>
      </c>
      <c r="W1994" t="s">
        <v>7271</v>
      </c>
      <c r="X1994" t="s">
        <v>7284</v>
      </c>
      <c r="Y1994" t="s">
        <v>7312</v>
      </c>
      <c r="Z1994">
        <v>56</v>
      </c>
      <c r="AA1994">
        <v>56</v>
      </c>
      <c r="AB1994" t="str" cm="1">
        <f t="array" ref="AB1994">_xlfn.LET(_xlpm.x,IFERROR(VALUE(Table2[[#This Row],[Response_Time_Hours]]),""),IF(_xlpm.x="","CHECK",_xlfn.IFS(_xlpm.x&lt;=1,"Immediate",_xlpm.x&lt;=6,"Fast",_xlpm.x&lt;=24,"Moderate",_xlpm.x&gt;24,"Delayed")))</f>
        <v>Delayed</v>
      </c>
      <c r="AC1994">
        <v>22</v>
      </c>
      <c r="AD1994" t="str" cm="1">
        <f t="array" ref="AD1994">IF(Table2[[#This Row],[Interaction_Count_Final]]="","N/A",_xlfn.IFS(Table2[[#This Row],[Interaction_Count_Final]]&lt;=2,"Low",Table2[[#This Row],[Interaction_Count_Final]]&lt;=5,"Medium",Table2[[#This Row],[Interaction_Count_Final]]&gt;=6,"High",TRUE,"CHECK"))</f>
        <v>High</v>
      </c>
      <c r="AE1994" t="s">
        <v>7266</v>
      </c>
      <c r="AF1994" t="b">
        <v>1</v>
      </c>
      <c r="AG1994" t="b">
        <v>1</v>
      </c>
      <c r="AH1994">
        <v>2427</v>
      </c>
      <c r="AI1994">
        <v>45331</v>
      </c>
      <c r="AJ1994" t="b">
        <v>1</v>
      </c>
      <c r="AK1994" t="e" cm="1">
        <f t="array" ref="AK1994">_xlfn.LET(
  _xlpm.txt,TRIM(Raw_Data!F1994),
  _xlpm.norm,SUBSTITUTE(SUBSTITUTE(_xlpm.txt,"-","/"),".","/"),
  _xlpm.p,_xlfn.TEXTSPLIT(_xlpm.norm,"/"),
  _xlpm.a,VALUE(INDEX(_xlpm.p,1)),
  _xlpm.b,VALUE(INDEX(_xlpm.p,2)),
  IF(AND(_xlpm.a&lt;=12,_xlpm.b&lt;=12),"REVIEW_AMBIGUOUS","OK")
)</f>
        <v>#REF!</v>
      </c>
    </row>
    <row r="1995" spans="1:37">
      <c r="A1995" t="s">
        <v>5761</v>
      </c>
      <c r="B1995" t="s">
        <v>5761</v>
      </c>
      <c r="C1995" t="b">
        <v>0</v>
      </c>
      <c r="D1995" t="s">
        <v>7257</v>
      </c>
      <c r="E1995" t="s">
        <v>5762</v>
      </c>
      <c r="F1995" t="s">
        <v>5762</v>
      </c>
      <c r="G1995" t="s">
        <v>7303</v>
      </c>
      <c r="H1995" t="s">
        <v>792</v>
      </c>
      <c r="I1995" t="s">
        <v>792</v>
      </c>
      <c r="J1995" t="s">
        <v>792</v>
      </c>
      <c r="K1995" t="s">
        <v>193</v>
      </c>
      <c r="L1995" t="s">
        <v>193</v>
      </c>
      <c r="M1995">
        <f>IF(UPPER(TRIM(Table2[[#This Row],[Status_Clean]]))="CONVERTED",1,0)</f>
        <v>0</v>
      </c>
      <c r="N1995">
        <f>IF(ISNUMBER(MATCH(UPPER(TRIM(Table2[[#This Row],[Status_Clean]])),{"CONTACTED","QUALIFIED","CONVERTED"},0)),1,0)</f>
        <v>0</v>
      </c>
      <c r="O1995" cm="1">
        <f t="array" ref="O1995">_xlfn.SWITCH(UPPER(TRIM(Table2[[#This Row],[Status_Clean]])),"NEW",1,"CONTACTED",2,"QUALIFIED",3,"CONVERTED",4,"LOST",5,99)</f>
        <v>1</v>
      </c>
      <c r="P1995" t="s">
        <v>4586</v>
      </c>
      <c r="Q1995" t="s">
        <v>8403</v>
      </c>
      <c r="R1995" t="s">
        <v>8403</v>
      </c>
      <c r="S1995">
        <v>45168</v>
      </c>
      <c r="T1995" t="s">
        <v>7261</v>
      </c>
      <c r="U1995">
        <v>45168</v>
      </c>
      <c r="V1995" t="s">
        <v>7310</v>
      </c>
      <c r="W1995" t="s">
        <v>7263</v>
      </c>
      <c r="X1995" t="s">
        <v>7288</v>
      </c>
      <c r="Y1995" t="s">
        <v>7272</v>
      </c>
      <c r="Z1995" t="s">
        <v>5763</v>
      </c>
      <c r="AA1995">
        <v>37.1</v>
      </c>
      <c r="AB1995" t="str" cm="1">
        <f t="array" ref="AB1995">_xlfn.LET(_xlpm.x,IFERROR(VALUE(Table2[[#This Row],[Response_Time_Hours]]),""),IF(_xlpm.x="","CHECK",_xlfn.IFS(_xlpm.x&lt;=1,"Immediate",_xlpm.x&lt;=6,"Fast",_xlpm.x&lt;=24,"Moderate",_xlpm.x&gt;24,"Delayed")))</f>
        <v>Delayed</v>
      </c>
      <c r="AC1995">
        <v>4</v>
      </c>
      <c r="AD1995" t="str" cm="1">
        <f t="array" ref="AD1995">IF(Table2[[#This Row],[Interaction_Count_Final]]="","N/A",_xlfn.IFS(Table2[[#This Row],[Interaction_Count_Final]]&lt;=2,"Low",Table2[[#This Row],[Interaction_Count_Final]]&lt;=5,"Medium",Table2[[#This Row],[Interaction_Count_Final]]&gt;=6,"High",TRUE,"CHECK"))</f>
        <v>Medium</v>
      </c>
      <c r="AE1995" t="s">
        <v>7266</v>
      </c>
      <c r="AF1995" t="b">
        <v>1</v>
      </c>
      <c r="AG1995" t="b">
        <v>1</v>
      </c>
      <c r="AH1995">
        <v>2428</v>
      </c>
      <c r="AI1995">
        <v>45168</v>
      </c>
      <c r="AJ1995" t="b">
        <v>1</v>
      </c>
      <c r="AK1995" t="e" cm="1">
        <f t="array" ref="AK1995">_xlfn.LET(
  _xlpm.txt,TRIM(Raw_Data!F1995),
  _xlpm.norm,SUBSTITUTE(SUBSTITUTE(_xlpm.txt,"-","/"),".","/"),
  _xlpm.p,_xlfn.TEXTSPLIT(_xlpm.norm,"/"),
  _xlpm.a,VALUE(INDEX(_xlpm.p,1)),
  _xlpm.b,VALUE(INDEX(_xlpm.p,2)),
  IF(AND(_xlpm.a&lt;=12,_xlpm.b&lt;=12),"REVIEW_AMBIGUOUS","OK")
)</f>
        <v>#REF!</v>
      </c>
    </row>
    <row r="1996" spans="1:37">
      <c r="A1996" t="s">
        <v>5764</v>
      </c>
      <c r="B1996" t="s">
        <v>5764</v>
      </c>
      <c r="C1996" t="b">
        <v>0</v>
      </c>
      <c r="D1996" t="s">
        <v>7257</v>
      </c>
      <c r="E1996" t="s">
        <v>5765</v>
      </c>
      <c r="F1996" t="s">
        <v>5765</v>
      </c>
      <c r="G1996" t="s">
        <v>7274</v>
      </c>
      <c r="H1996" t="s">
        <v>7588</v>
      </c>
      <c r="I1996" t="s">
        <v>7588</v>
      </c>
      <c r="J1996" t="s">
        <v>263</v>
      </c>
      <c r="K1996" t="s">
        <v>193</v>
      </c>
      <c r="L1996" t="s">
        <v>193</v>
      </c>
      <c r="M1996">
        <f>IF(UPPER(TRIM(Table2[[#This Row],[Status_Clean]]))="CONVERTED",1,0)</f>
        <v>0</v>
      </c>
      <c r="N1996">
        <f>IF(ISNUMBER(MATCH(UPPER(TRIM(Table2[[#This Row],[Status_Clean]])),{"CONTACTED","QUALIFIED","CONVERTED"},0)),1,0)</f>
        <v>0</v>
      </c>
      <c r="O1996" cm="1">
        <f t="array" ref="O1996">_xlfn.SWITCH(UPPER(TRIM(Table2[[#This Row],[Status_Clean]])),"NEW",1,"CONTACTED",2,"QUALIFIED",3,"CONVERTED",4,"LOST",5,99)</f>
        <v>1</v>
      </c>
      <c r="P1996" t="s">
        <v>5766</v>
      </c>
      <c r="Q1996" t="s">
        <v>8610</v>
      </c>
      <c r="R1996" t="s">
        <v>8610</v>
      </c>
      <c r="S1996">
        <v>45490</v>
      </c>
      <c r="T1996" t="s">
        <v>7261</v>
      </c>
      <c r="U1996">
        <v>45490</v>
      </c>
      <c r="V1996" t="s">
        <v>7305</v>
      </c>
      <c r="W1996" t="s">
        <v>7271</v>
      </c>
      <c r="X1996" t="s">
        <v>7288</v>
      </c>
      <c r="Y1996" t="s">
        <v>7272</v>
      </c>
      <c r="Z1996">
        <v>1.7</v>
      </c>
      <c r="AA1996">
        <v>1.7</v>
      </c>
      <c r="AB1996" t="str" cm="1">
        <f t="array" ref="AB1996">_xlfn.LET(_xlpm.x,IFERROR(VALUE(Table2[[#This Row],[Response_Time_Hours]]),""),IF(_xlpm.x="","CHECK",_xlfn.IFS(_xlpm.x&lt;=1,"Immediate",_xlpm.x&lt;=6,"Fast",_xlpm.x&lt;=24,"Moderate",_xlpm.x&gt;24,"Delayed")))</f>
        <v>Fast</v>
      </c>
      <c r="AC1996">
        <v>18</v>
      </c>
      <c r="AD1996" t="str" cm="1">
        <f t="array" ref="AD1996">IF(Table2[[#This Row],[Interaction_Count_Final]]="","N/A",_xlfn.IFS(Table2[[#This Row],[Interaction_Count_Final]]&lt;=2,"Low",Table2[[#This Row],[Interaction_Count_Final]]&lt;=5,"Medium",Table2[[#This Row],[Interaction_Count_Final]]&gt;=6,"High",TRUE,"CHECK"))</f>
        <v>High</v>
      </c>
      <c r="AE1996" t="s">
        <v>7273</v>
      </c>
      <c r="AF1996" t="b">
        <v>1</v>
      </c>
      <c r="AG1996" t="b">
        <v>1</v>
      </c>
      <c r="AH1996">
        <v>2429</v>
      </c>
      <c r="AI1996">
        <v>45490</v>
      </c>
      <c r="AJ1996" t="b">
        <v>1</v>
      </c>
      <c r="AK1996" t="str" cm="1">
        <f t="array" ref="AK1996">_xlfn.LET(
  _xlpm.txt,TRIM(Raw_Data!F1996),
  _xlpm.norm,SUBSTITUTE(SUBSTITUTE(_xlpm.txt,"-","/"),".","/"),
  _xlpm.p,_xlfn.TEXTSPLIT(_xlpm.norm,"/"),
  _xlpm.a,VALUE(INDEX(_xlpm.p,1)),
  _xlpm.b,VALUE(INDEX(_xlpm.p,2)),
  IF(AND(_xlpm.a&lt;=12,_xlpm.b&lt;=12),"REVIEW_AMBIGUOUS","OK")
)</f>
        <v>OK</v>
      </c>
    </row>
    <row r="1997" spans="1:37">
      <c r="A1997" t="s">
        <v>5767</v>
      </c>
      <c r="B1997" t="s">
        <v>5767</v>
      </c>
      <c r="C1997" t="b">
        <v>0</v>
      </c>
      <c r="D1997" t="s">
        <v>7257</v>
      </c>
      <c r="E1997" t="s">
        <v>5768</v>
      </c>
      <c r="F1997" t="s">
        <v>5768</v>
      </c>
      <c r="G1997" t="s">
        <v>7268</v>
      </c>
      <c r="H1997" t="s">
        <v>101</v>
      </c>
      <c r="I1997" t="s">
        <v>101</v>
      </c>
      <c r="J1997" t="s">
        <v>101</v>
      </c>
      <c r="K1997" t="s">
        <v>7370</v>
      </c>
      <c r="L1997" t="s">
        <v>250</v>
      </c>
      <c r="M1997">
        <f>IF(UPPER(TRIM(Table2[[#This Row],[Status_Clean]]))="CONVERTED",1,0)</f>
        <v>1</v>
      </c>
      <c r="N1997">
        <f>IF(ISNUMBER(MATCH(UPPER(TRIM(Table2[[#This Row],[Status_Clean]])),{"CONTACTED","QUALIFIED","CONVERTED"},0)),1,0)</f>
        <v>1</v>
      </c>
      <c r="O1997" cm="1">
        <f t="array" ref="O1997">_xlfn.SWITCH(UPPER(TRIM(Table2[[#This Row],[Status_Clean]])),"NEW",1,"CONTACTED",2,"QUALIFIED",3,"CONVERTED",4,"LOST",5,99)</f>
        <v>4</v>
      </c>
      <c r="P1997" t="s">
        <v>5769</v>
      </c>
      <c r="Q1997" t="s">
        <v>7850</v>
      </c>
      <c r="R1997" t="s">
        <v>7850</v>
      </c>
      <c r="S1997">
        <v>45417</v>
      </c>
      <c r="T1997" t="s">
        <v>7261</v>
      </c>
      <c r="U1997">
        <v>45417</v>
      </c>
      <c r="V1997" t="s">
        <v>7314</v>
      </c>
      <c r="W1997" t="s">
        <v>7271</v>
      </c>
      <c r="X1997" t="s">
        <v>7277</v>
      </c>
      <c r="Y1997" t="s">
        <v>7293</v>
      </c>
      <c r="Z1997" t="s">
        <v>5770</v>
      </c>
      <c r="AA1997">
        <v>10.199999999999999</v>
      </c>
      <c r="AB1997" t="str" cm="1">
        <f t="array" ref="AB1997">_xlfn.LET(_xlpm.x,IFERROR(VALUE(Table2[[#This Row],[Response_Time_Hours]]),""),IF(_xlpm.x="","CHECK",_xlfn.IFS(_xlpm.x&lt;=1,"Immediate",_xlpm.x&lt;=6,"Fast",_xlpm.x&lt;=24,"Moderate",_xlpm.x&gt;24,"Delayed")))</f>
        <v>Moderate</v>
      </c>
      <c r="AC1997">
        <v>35</v>
      </c>
      <c r="AD1997" t="str" cm="1">
        <f t="array" ref="AD1997">IF(Table2[[#This Row],[Interaction_Count_Final]]="","N/A",_xlfn.IFS(Table2[[#This Row],[Interaction_Count_Final]]&lt;=2,"Low",Table2[[#This Row],[Interaction_Count_Final]]&lt;=5,"Medium",Table2[[#This Row],[Interaction_Count_Final]]&gt;=6,"High",TRUE,"CHECK"))</f>
        <v>High</v>
      </c>
      <c r="AE1997" t="s">
        <v>7273</v>
      </c>
      <c r="AF1997" t="b">
        <v>1</v>
      </c>
      <c r="AG1997" t="b">
        <v>1</v>
      </c>
      <c r="AH1997">
        <v>2430</v>
      </c>
      <c r="AI1997">
        <v>45417</v>
      </c>
      <c r="AJ1997" t="b">
        <v>1</v>
      </c>
      <c r="AK1997" t="str" cm="1">
        <f t="array" ref="AK1997">_xlfn.LET(
  _xlpm.txt,TRIM(Raw_Data!F1997),
  _xlpm.norm,SUBSTITUTE(SUBSTITUTE(_xlpm.txt,"-","/"),".","/"),
  _xlpm.p,_xlfn.TEXTSPLIT(_xlpm.norm,"/"),
  _xlpm.a,VALUE(INDEX(_xlpm.p,1)),
  _xlpm.b,VALUE(INDEX(_xlpm.p,2)),
  IF(AND(_xlpm.a&lt;=12,_xlpm.b&lt;=12),"REVIEW_AMBIGUOUS","OK")
)</f>
        <v>REVIEW_AMBIGUOUS</v>
      </c>
    </row>
    <row r="1998" spans="1:37">
      <c r="A1998" t="s">
        <v>5771</v>
      </c>
      <c r="B1998" t="s">
        <v>5771</v>
      </c>
      <c r="C1998" t="b">
        <v>0</v>
      </c>
      <c r="D1998" t="s">
        <v>7257</v>
      </c>
      <c r="E1998" t="s">
        <v>5772</v>
      </c>
      <c r="F1998" t="s">
        <v>5772</v>
      </c>
      <c r="G1998" t="s">
        <v>7274</v>
      </c>
      <c r="H1998" t="s">
        <v>473</v>
      </c>
      <c r="I1998" t="s">
        <v>473</v>
      </c>
      <c r="J1998" t="s">
        <v>473</v>
      </c>
      <c r="K1998" t="s">
        <v>125</v>
      </c>
      <c r="L1998" t="s">
        <v>125</v>
      </c>
      <c r="M1998">
        <f>IF(UPPER(TRIM(Table2[[#This Row],[Status_Clean]]))="CONVERTED",1,0)</f>
        <v>0</v>
      </c>
      <c r="N1998">
        <f>IF(ISNUMBER(MATCH(UPPER(TRIM(Table2[[#This Row],[Status_Clean]])),{"CONTACTED","QUALIFIED","CONVERTED"},0)),1,0)</f>
        <v>1</v>
      </c>
      <c r="O1998" cm="1">
        <f t="array" ref="O1998">_xlfn.SWITCH(UPPER(TRIM(Table2[[#This Row],[Status_Clean]])),"NEW",1,"CONTACTED",2,"QUALIFIED",3,"CONVERTED",4,"LOST",5,99)</f>
        <v>2</v>
      </c>
      <c r="P1998" t="s">
        <v>5190</v>
      </c>
      <c r="Q1998" t="s">
        <v>5190</v>
      </c>
      <c r="R1998" t="s">
        <v>5190</v>
      </c>
      <c r="S1998">
        <v>45458</v>
      </c>
      <c r="T1998" t="s">
        <v>7261</v>
      </c>
      <c r="U1998">
        <v>45458</v>
      </c>
      <c r="V1998" t="s">
        <v>7276</v>
      </c>
      <c r="W1998" t="s">
        <v>7271</v>
      </c>
      <c r="X1998" t="s">
        <v>7277</v>
      </c>
      <c r="Y1998" t="s">
        <v>7278</v>
      </c>
      <c r="Z1998" t="s">
        <v>5146</v>
      </c>
      <c r="AA1998">
        <v>61.8</v>
      </c>
      <c r="AB1998" t="str" cm="1">
        <f t="array" ref="AB1998">_xlfn.LET(_xlpm.x,IFERROR(VALUE(Table2[[#This Row],[Response_Time_Hours]]),""),IF(_xlpm.x="","CHECK",_xlfn.IFS(_xlpm.x&lt;=1,"Immediate",_xlpm.x&lt;=6,"Fast",_xlpm.x&lt;=24,"Moderate",_xlpm.x&gt;24,"Delayed")))</f>
        <v>Delayed</v>
      </c>
      <c r="AC1998">
        <v>23</v>
      </c>
      <c r="AD1998" t="str" cm="1">
        <f t="array" ref="AD1998">IF(Table2[[#This Row],[Interaction_Count_Final]]="","N/A",_xlfn.IFS(Table2[[#This Row],[Interaction_Count_Final]]&lt;=2,"Low",Table2[[#This Row],[Interaction_Count_Final]]&lt;=5,"Medium",Table2[[#This Row],[Interaction_Count_Final]]&gt;=6,"High",TRUE,"CHECK"))</f>
        <v>High</v>
      </c>
      <c r="AE1998" t="s">
        <v>7266</v>
      </c>
      <c r="AF1998" t="b">
        <v>1</v>
      </c>
      <c r="AG1998" t="b">
        <v>1</v>
      </c>
      <c r="AH1998">
        <v>2432</v>
      </c>
      <c r="AI1998">
        <v>45458</v>
      </c>
      <c r="AJ1998" t="b">
        <v>1</v>
      </c>
      <c r="AK1998" t="str" cm="1">
        <f t="array" ref="AK1998">_xlfn.LET(
  _xlpm.txt,TRIM(Raw_Data!F1998),
  _xlpm.norm,SUBSTITUTE(SUBSTITUTE(_xlpm.txt,"-","/"),".","/"),
  _xlpm.p,_xlfn.TEXTSPLIT(_xlpm.norm,"/"),
  _xlpm.a,VALUE(INDEX(_xlpm.p,1)),
  _xlpm.b,VALUE(INDEX(_xlpm.p,2)),
  IF(AND(_xlpm.a&lt;=12,_xlpm.b&lt;=12),"REVIEW_AMBIGUOUS","OK")
)</f>
        <v>OK</v>
      </c>
    </row>
    <row r="1999" spans="1:37">
      <c r="A1999" t="s">
        <v>5773</v>
      </c>
      <c r="B1999" t="s">
        <v>5773</v>
      </c>
      <c r="C1999" t="b">
        <v>1</v>
      </c>
      <c r="D1999" t="s">
        <v>7257</v>
      </c>
      <c r="E1999" t="s">
        <v>5774</v>
      </c>
      <c r="F1999" t="s">
        <v>5774</v>
      </c>
      <c r="G1999" t="s">
        <v>7303</v>
      </c>
      <c r="H1999" t="s">
        <v>69</v>
      </c>
      <c r="I1999" t="s">
        <v>69</v>
      </c>
      <c r="J1999" t="s">
        <v>69</v>
      </c>
      <c r="K1999" t="s">
        <v>193</v>
      </c>
      <c r="L1999" t="s">
        <v>193</v>
      </c>
      <c r="M1999">
        <f>IF(UPPER(TRIM(Table2[[#This Row],[Status_Clean]]))="CONVERTED",1,0)</f>
        <v>0</v>
      </c>
      <c r="N1999">
        <f>IF(ISNUMBER(MATCH(UPPER(TRIM(Table2[[#This Row],[Status_Clean]])),{"CONTACTED","QUALIFIED","CONVERTED"},0)),1,0)</f>
        <v>0</v>
      </c>
      <c r="O1999" cm="1">
        <f t="array" ref="O1999">_xlfn.SWITCH(UPPER(TRIM(Table2[[#This Row],[Status_Clean]])),"NEW",1,"CONTACTED",2,"QUALIFIED",3,"CONVERTED",4,"LOST",5,99)</f>
        <v>1</v>
      </c>
      <c r="P1999" t="s">
        <v>5775</v>
      </c>
      <c r="Q1999" t="s">
        <v>8611</v>
      </c>
      <c r="R1999" t="s">
        <v>8611</v>
      </c>
      <c r="S1999">
        <v>45261</v>
      </c>
      <c r="T1999" t="s">
        <v>7261</v>
      </c>
      <c r="U1999">
        <v>45261</v>
      </c>
      <c r="V1999" t="s">
        <v>7262</v>
      </c>
      <c r="W1999" t="s">
        <v>7263</v>
      </c>
      <c r="X1999" t="s">
        <v>7264</v>
      </c>
      <c r="Y1999" t="s">
        <v>7312</v>
      </c>
      <c r="Z1999" t="s">
        <v>941</v>
      </c>
      <c r="AA1999">
        <v>56.7</v>
      </c>
      <c r="AB1999" t="str" cm="1">
        <f t="array" ref="AB1999">_xlfn.LET(_xlpm.x,IFERROR(VALUE(Table2[[#This Row],[Response_Time_Hours]]),""),IF(_xlpm.x="","CHECK",_xlfn.IFS(_xlpm.x&lt;=1,"Immediate",_xlpm.x&lt;=6,"Fast",_xlpm.x&lt;=24,"Moderate",_xlpm.x&gt;24,"Delayed")))</f>
        <v>Delayed</v>
      </c>
      <c r="AC1999">
        <v>18</v>
      </c>
      <c r="AD1999" t="str" cm="1">
        <f t="array" ref="AD1999">IF(Table2[[#This Row],[Interaction_Count_Final]]="","N/A",_xlfn.IFS(Table2[[#This Row],[Interaction_Count_Final]]&lt;=2,"Low",Table2[[#This Row],[Interaction_Count_Final]]&lt;=5,"Medium",Table2[[#This Row],[Interaction_Count_Final]]&gt;=6,"High",TRUE,"CHECK"))</f>
        <v>High</v>
      </c>
      <c r="AE1999" t="s">
        <v>7289</v>
      </c>
      <c r="AF1999" t="b">
        <v>1</v>
      </c>
      <c r="AG1999" t="b">
        <v>1</v>
      </c>
      <c r="AH1999">
        <v>2433</v>
      </c>
      <c r="AI1999">
        <v>45261</v>
      </c>
      <c r="AJ1999" t="b">
        <v>1</v>
      </c>
      <c r="AK1999" t="e" cm="1">
        <f t="array" ref="AK1999">_xlfn.LET(
  _xlpm.txt,TRIM(Raw_Data!F1999),
  _xlpm.norm,SUBSTITUTE(SUBSTITUTE(_xlpm.txt,"-","/"),".","/"),
  _xlpm.p,_xlfn.TEXTSPLIT(_xlpm.norm,"/"),
  _xlpm.a,VALUE(INDEX(_xlpm.p,1)),
  _xlpm.b,VALUE(INDEX(_xlpm.p,2)),
  IF(AND(_xlpm.a&lt;=12,_xlpm.b&lt;=12),"REVIEW_AMBIGUOUS","OK")
)</f>
        <v>#REF!</v>
      </c>
    </row>
    <row r="2000" spans="1:37">
      <c r="A2000" t="s">
        <v>5776</v>
      </c>
      <c r="B2000" t="s">
        <v>5776</v>
      </c>
      <c r="C2000" t="b">
        <v>0</v>
      </c>
      <c r="D2000" t="s">
        <v>7257</v>
      </c>
      <c r="E2000" t="s">
        <v>5777</v>
      </c>
      <c r="F2000" t="s">
        <v>5777</v>
      </c>
      <c r="G2000" t="s">
        <v>7303</v>
      </c>
      <c r="H2000" t="s">
        <v>1876</v>
      </c>
      <c r="I2000" t="s">
        <v>1876</v>
      </c>
      <c r="J2000" t="s">
        <v>69</v>
      </c>
      <c r="K2000" t="s">
        <v>7319</v>
      </c>
      <c r="L2000" t="s">
        <v>71</v>
      </c>
      <c r="M2000">
        <f>IF(UPPER(TRIM(Table2[[#This Row],[Status_Clean]]))="CONVERTED",1,0)</f>
        <v>0</v>
      </c>
      <c r="N2000">
        <f>IF(ISNUMBER(MATCH(UPPER(TRIM(Table2[[#This Row],[Status_Clean]])),{"CONTACTED","QUALIFIED","CONVERTED"},0)),1,0)</f>
        <v>1</v>
      </c>
      <c r="O2000" cm="1">
        <f t="array" ref="O2000">_xlfn.SWITCH(UPPER(TRIM(Table2[[#This Row],[Status_Clean]])),"NEW",1,"CONTACTED",2,"QUALIFIED",3,"CONVERTED",4,"LOST",5,99)</f>
        <v>3</v>
      </c>
      <c r="P2000" t="s">
        <v>5778</v>
      </c>
      <c r="Q2000" t="s">
        <v>8612</v>
      </c>
      <c r="R2000" t="s">
        <v>8612</v>
      </c>
      <c r="S2000">
        <v>45324</v>
      </c>
      <c r="T2000" t="s">
        <v>7261</v>
      </c>
      <c r="U2000">
        <v>45324</v>
      </c>
      <c r="V2000" t="s">
        <v>7283</v>
      </c>
      <c r="W2000" t="s">
        <v>7271</v>
      </c>
      <c r="X2000" t="s">
        <v>7284</v>
      </c>
      <c r="Y2000" t="s">
        <v>7312</v>
      </c>
      <c r="Z2000" t="s">
        <v>5779</v>
      </c>
      <c r="AA2000">
        <v>20.2</v>
      </c>
      <c r="AB2000" t="str" cm="1">
        <f t="array" ref="AB2000">_xlfn.LET(_xlpm.x,IFERROR(VALUE(Table2[[#This Row],[Response_Time_Hours]]),""),IF(_xlpm.x="","CHECK",_xlfn.IFS(_xlpm.x&lt;=1,"Immediate",_xlpm.x&lt;=6,"Fast",_xlpm.x&lt;=24,"Moderate",_xlpm.x&gt;24,"Delayed")))</f>
        <v>Moderate</v>
      </c>
      <c r="AC2000">
        <v>1</v>
      </c>
      <c r="AD2000" t="str" cm="1">
        <f t="array" ref="AD2000">IF(Table2[[#This Row],[Interaction_Count_Final]]="","N/A",_xlfn.IFS(Table2[[#This Row],[Interaction_Count_Final]]&lt;=2,"Low",Table2[[#This Row],[Interaction_Count_Final]]&lt;=5,"Medium",Table2[[#This Row],[Interaction_Count_Final]]&gt;=6,"High",TRUE,"CHECK"))</f>
        <v>Low</v>
      </c>
      <c r="AE2000" t="s">
        <v>7266</v>
      </c>
      <c r="AF2000" t="b">
        <v>1</v>
      </c>
      <c r="AG2000" t="b">
        <v>1</v>
      </c>
      <c r="AH2000">
        <v>2434</v>
      </c>
      <c r="AI2000">
        <v>45324</v>
      </c>
      <c r="AJ2000" t="b">
        <v>1</v>
      </c>
      <c r="AK2000" t="e" cm="1">
        <f t="array" ref="AK2000">_xlfn.LET(
  _xlpm.txt,TRIM(Raw_Data!F2000),
  _xlpm.norm,SUBSTITUTE(SUBSTITUTE(_xlpm.txt,"-","/"),".","/"),
  _xlpm.p,_xlfn.TEXTSPLIT(_xlpm.norm,"/"),
  _xlpm.a,VALUE(INDEX(_xlpm.p,1)),
  _xlpm.b,VALUE(INDEX(_xlpm.p,2)),
  IF(AND(_xlpm.a&lt;=12,_xlpm.b&lt;=12),"REVIEW_AMBIGUOUS","OK")
)</f>
        <v>#REF!</v>
      </c>
    </row>
    <row r="2001" spans="1:37">
      <c r="A2001" t="s">
        <v>5780</v>
      </c>
      <c r="B2001" t="s">
        <v>5780</v>
      </c>
      <c r="C2001" t="b">
        <v>1</v>
      </c>
      <c r="D2001" t="s">
        <v>7257</v>
      </c>
      <c r="E2001" t="s">
        <v>8613</v>
      </c>
      <c r="F2001" t="s">
        <v>8613</v>
      </c>
      <c r="G2001" t="s">
        <v>7274</v>
      </c>
      <c r="H2001" t="s">
        <v>222</v>
      </c>
      <c r="I2001" t="s">
        <v>222</v>
      </c>
      <c r="J2001" t="s">
        <v>222</v>
      </c>
      <c r="K2001" t="s">
        <v>250</v>
      </c>
      <c r="L2001" t="s">
        <v>250</v>
      </c>
      <c r="M2001">
        <f>IF(UPPER(TRIM(Table2[[#This Row],[Status_Clean]]))="CONVERTED",1,0)</f>
        <v>1</v>
      </c>
      <c r="N2001">
        <f>IF(ISNUMBER(MATCH(UPPER(TRIM(Table2[[#This Row],[Status_Clean]])),{"CONTACTED","QUALIFIED","CONVERTED"},0)),1,0)</f>
        <v>1</v>
      </c>
      <c r="O2001" cm="1">
        <f t="array" ref="O2001">_xlfn.SWITCH(UPPER(TRIM(Table2[[#This Row],[Status_Clean]])),"NEW",1,"CONTACTED",2,"QUALIFIED",3,"CONVERTED",4,"LOST",5,99)</f>
        <v>4</v>
      </c>
      <c r="P2001" t="s">
        <v>938</v>
      </c>
      <c r="Q2001" t="s">
        <v>7564</v>
      </c>
      <c r="R2001" t="s">
        <v>7564</v>
      </c>
      <c r="S2001">
        <v>44970</v>
      </c>
      <c r="T2001" t="s">
        <v>7261</v>
      </c>
      <c r="U2001">
        <v>44970</v>
      </c>
      <c r="V2001" t="s">
        <v>7283</v>
      </c>
      <c r="W2001" t="s">
        <v>7263</v>
      </c>
      <c r="X2001" t="s">
        <v>7284</v>
      </c>
      <c r="Y2001" t="s">
        <v>7298</v>
      </c>
      <c r="Z2001" t="s">
        <v>2999</v>
      </c>
      <c r="AA2001">
        <v>39.299999999999997</v>
      </c>
      <c r="AB2001" t="str" cm="1">
        <f t="array" ref="AB2001">_xlfn.LET(_xlpm.x,IFERROR(VALUE(Table2[[#This Row],[Response_Time_Hours]]),""),IF(_xlpm.x="","CHECK",_xlfn.IFS(_xlpm.x&lt;=1,"Immediate",_xlpm.x&lt;=6,"Fast",_xlpm.x&lt;=24,"Moderate",_xlpm.x&gt;24,"Delayed")))</f>
        <v>Delayed</v>
      </c>
      <c r="AC2001">
        <v>36</v>
      </c>
      <c r="AD2001" t="str" cm="1">
        <f t="array" ref="AD2001">IF(Table2[[#This Row],[Interaction_Count_Final]]="","N/A",_xlfn.IFS(Table2[[#This Row],[Interaction_Count_Final]]&lt;=2,"Low",Table2[[#This Row],[Interaction_Count_Final]]&lt;=5,"Medium",Table2[[#This Row],[Interaction_Count_Final]]&gt;=6,"High",TRUE,"CHECK"))</f>
        <v>High</v>
      </c>
      <c r="AE2001" t="s">
        <v>7289</v>
      </c>
      <c r="AF2001" t="b">
        <v>1</v>
      </c>
      <c r="AG2001" t="b">
        <v>1</v>
      </c>
      <c r="AH2001">
        <v>2435</v>
      </c>
      <c r="AI2001">
        <v>44970</v>
      </c>
      <c r="AJ2001" t="b">
        <v>1</v>
      </c>
      <c r="AK2001" t="str" cm="1">
        <f t="array" ref="AK2001">_xlfn.LET(
  _xlpm.txt,TRIM(Raw_Data!F2001),
  _xlpm.norm,SUBSTITUTE(SUBSTITUTE(_xlpm.txt,"-","/"),".","/"),
  _xlpm.p,_xlfn.TEXTSPLIT(_xlpm.norm,"/"),
  _xlpm.a,VALUE(INDEX(_xlpm.p,1)),
  _xlpm.b,VALUE(INDEX(_xlpm.p,2)),
  IF(AND(_xlpm.a&lt;=12,_xlpm.b&lt;=12),"REVIEW_AMBIGUOUS","OK")
)</f>
        <v>OK</v>
      </c>
    </row>
    <row r="2002" spans="1:37">
      <c r="A2002" t="s">
        <v>5782</v>
      </c>
      <c r="B2002" t="s">
        <v>5782</v>
      </c>
      <c r="C2002" t="b">
        <v>0</v>
      </c>
      <c r="D2002" t="s">
        <v>7257</v>
      </c>
      <c r="E2002" t="s">
        <v>5783</v>
      </c>
      <c r="F2002" t="s">
        <v>5783</v>
      </c>
      <c r="G2002" t="s">
        <v>7274</v>
      </c>
      <c r="H2002" t="s">
        <v>123</v>
      </c>
      <c r="I2002" t="s">
        <v>123</v>
      </c>
      <c r="J2002" t="s">
        <v>123</v>
      </c>
      <c r="K2002" t="s">
        <v>193</v>
      </c>
      <c r="L2002" t="s">
        <v>193</v>
      </c>
      <c r="M2002">
        <f>IF(UPPER(TRIM(Table2[[#This Row],[Status_Clean]]))="CONVERTED",1,0)</f>
        <v>0</v>
      </c>
      <c r="N2002">
        <f>IF(ISNUMBER(MATCH(UPPER(TRIM(Table2[[#This Row],[Status_Clean]])),{"CONTACTED","QUALIFIED","CONVERTED"},0)),1,0)</f>
        <v>0</v>
      </c>
      <c r="O2002" cm="1">
        <f t="array" ref="O2002">_xlfn.SWITCH(UPPER(TRIM(Table2[[#This Row],[Status_Clean]])),"NEW",1,"CONTACTED",2,"QUALIFIED",3,"CONVERTED",4,"LOST",5,99)</f>
        <v>1</v>
      </c>
      <c r="P2002">
        <v>45091</v>
      </c>
      <c r="Q2002" t="s">
        <v>8317</v>
      </c>
      <c r="R2002" t="s">
        <v>8317</v>
      </c>
      <c r="S2002">
        <v>45091</v>
      </c>
      <c r="T2002" t="s">
        <v>7261</v>
      </c>
      <c r="U2002">
        <v>45091</v>
      </c>
      <c r="V2002" t="s">
        <v>7276</v>
      </c>
      <c r="W2002" t="s">
        <v>7263</v>
      </c>
      <c r="X2002" t="s">
        <v>7277</v>
      </c>
      <c r="Y2002" t="s">
        <v>7272</v>
      </c>
      <c r="Z2002" t="s">
        <v>5784</v>
      </c>
      <c r="AA2002">
        <v>21.5</v>
      </c>
      <c r="AB2002" t="str" cm="1">
        <f t="array" ref="AB2002">_xlfn.LET(_xlpm.x,IFERROR(VALUE(Table2[[#This Row],[Response_Time_Hours]]),""),IF(_xlpm.x="","CHECK",_xlfn.IFS(_xlpm.x&lt;=1,"Immediate",_xlpm.x&lt;=6,"Fast",_xlpm.x&lt;=24,"Moderate",_xlpm.x&gt;24,"Delayed")))</f>
        <v>Moderate</v>
      </c>
      <c r="AC2002">
        <v>31</v>
      </c>
      <c r="AD2002" t="str" cm="1">
        <f t="array" ref="AD2002">IF(Table2[[#This Row],[Interaction_Count_Final]]="","N/A",_xlfn.IFS(Table2[[#This Row],[Interaction_Count_Final]]&lt;=2,"Low",Table2[[#This Row],[Interaction_Count_Final]]&lt;=5,"Medium",Table2[[#This Row],[Interaction_Count_Final]]&gt;=6,"High",TRUE,"CHECK"))</f>
        <v>High</v>
      </c>
      <c r="AE2002" t="s">
        <v>7289</v>
      </c>
      <c r="AF2002" t="b">
        <v>1</v>
      </c>
      <c r="AG2002" t="b">
        <v>1</v>
      </c>
      <c r="AH2002">
        <v>2436</v>
      </c>
      <c r="AI2002">
        <v>45091</v>
      </c>
      <c r="AJ2002" t="b">
        <v>1</v>
      </c>
      <c r="AK2002" t="e" cm="1">
        <f t="array" ref="AK2002">_xlfn.LET(
  _xlpm.txt,TRIM(Raw_Data!F2002),
  _xlpm.norm,SUBSTITUTE(SUBSTITUTE(_xlpm.txt,"-","/"),".","/"),
  _xlpm.p,_xlfn.TEXTSPLIT(_xlpm.norm,"/"),
  _xlpm.a,VALUE(INDEX(_xlpm.p,1)),
  _xlpm.b,VALUE(INDEX(_xlpm.p,2)),
  IF(AND(_xlpm.a&lt;=12,_xlpm.b&lt;=12),"REVIEW_AMBIGUOUS","OK")
)</f>
        <v>#REF!</v>
      </c>
    </row>
    <row r="2003" spans="1:37">
      <c r="A2003" t="s">
        <v>5785</v>
      </c>
      <c r="B2003" t="s">
        <v>5785</v>
      </c>
      <c r="C2003" t="b">
        <v>0</v>
      </c>
      <c r="D2003" t="s">
        <v>7257</v>
      </c>
      <c r="E2003" t="s">
        <v>5786</v>
      </c>
      <c r="F2003" t="s">
        <v>5786</v>
      </c>
      <c r="G2003" t="s">
        <v>7280</v>
      </c>
      <c r="H2003" t="s">
        <v>283</v>
      </c>
      <c r="I2003" t="s">
        <v>283</v>
      </c>
      <c r="J2003" t="s">
        <v>263</v>
      </c>
      <c r="K2003" t="s">
        <v>125</v>
      </c>
      <c r="L2003" t="s">
        <v>125</v>
      </c>
      <c r="M2003">
        <f>IF(UPPER(TRIM(Table2[[#This Row],[Status_Clean]]))="CONVERTED",1,0)</f>
        <v>0</v>
      </c>
      <c r="N2003">
        <f>IF(ISNUMBER(MATCH(UPPER(TRIM(Table2[[#This Row],[Status_Clean]])),{"CONTACTED","QUALIFIED","CONVERTED"},0)),1,0)</f>
        <v>1</v>
      </c>
      <c r="O2003" cm="1">
        <f t="array" ref="O2003">_xlfn.SWITCH(UPPER(TRIM(Table2[[#This Row],[Status_Clean]])),"NEW",1,"CONTACTED",2,"QUALIFIED",3,"CONVERTED",4,"LOST",5,99)</f>
        <v>2</v>
      </c>
      <c r="P2003" t="s">
        <v>5787</v>
      </c>
      <c r="Q2003" t="s">
        <v>8287</v>
      </c>
      <c r="R2003" t="s">
        <v>8287</v>
      </c>
      <c r="S2003">
        <v>45290</v>
      </c>
      <c r="T2003" t="s">
        <v>7261</v>
      </c>
      <c r="U2003">
        <v>45290</v>
      </c>
      <c r="V2003" t="s">
        <v>7262</v>
      </c>
      <c r="W2003" t="s">
        <v>7263</v>
      </c>
      <c r="X2003" t="s">
        <v>7264</v>
      </c>
      <c r="Y2003" t="s">
        <v>7278</v>
      </c>
      <c r="Z2003" t="s">
        <v>732</v>
      </c>
      <c r="AA2003">
        <v>67.199999999999989</v>
      </c>
      <c r="AB2003" t="str" cm="1">
        <f t="array" ref="AB2003">_xlfn.LET(_xlpm.x,IFERROR(VALUE(Table2[[#This Row],[Response_Time_Hours]]),""),IF(_xlpm.x="","CHECK",_xlfn.IFS(_xlpm.x&lt;=1,"Immediate",_xlpm.x&lt;=6,"Fast",_xlpm.x&lt;=24,"Moderate",_xlpm.x&gt;24,"Delayed")))</f>
        <v>Delayed</v>
      </c>
      <c r="AC2003">
        <v>43</v>
      </c>
      <c r="AD2003" t="str" cm="1">
        <f t="array" ref="AD2003">IF(Table2[[#This Row],[Interaction_Count_Final]]="","N/A",_xlfn.IFS(Table2[[#This Row],[Interaction_Count_Final]]&lt;=2,"Low",Table2[[#This Row],[Interaction_Count_Final]]&lt;=5,"Medium",Table2[[#This Row],[Interaction_Count_Final]]&gt;=6,"High",TRUE,"CHECK"))</f>
        <v>High</v>
      </c>
      <c r="AE2003" t="s">
        <v>7273</v>
      </c>
      <c r="AF2003" t="b">
        <v>1</v>
      </c>
      <c r="AG2003" t="b">
        <v>1</v>
      </c>
      <c r="AH2003">
        <v>2437</v>
      </c>
      <c r="AI2003">
        <v>45290</v>
      </c>
      <c r="AJ2003" t="b">
        <v>1</v>
      </c>
      <c r="AK2003" t="str" cm="1">
        <f t="array" ref="AK2003">_xlfn.LET(
  _xlpm.txt,TRIM(Raw_Data!F2003),
  _xlpm.norm,SUBSTITUTE(SUBSTITUTE(_xlpm.txt,"-","/"),".","/"),
  _xlpm.p,_xlfn.TEXTSPLIT(_xlpm.norm,"/"),
  _xlpm.a,VALUE(INDEX(_xlpm.p,1)),
  _xlpm.b,VALUE(INDEX(_xlpm.p,2)),
  IF(AND(_xlpm.a&lt;=12,_xlpm.b&lt;=12),"REVIEW_AMBIGUOUS","OK")
)</f>
        <v>OK</v>
      </c>
    </row>
    <row r="2004" spans="1:37">
      <c r="A2004" t="s">
        <v>5788</v>
      </c>
      <c r="B2004" t="s">
        <v>5788</v>
      </c>
      <c r="C2004" t="b">
        <v>0</v>
      </c>
      <c r="D2004" t="s">
        <v>7257</v>
      </c>
      <c r="E2004" t="s">
        <v>5789</v>
      </c>
      <c r="F2004" t="s">
        <v>5789</v>
      </c>
      <c r="G2004" t="s">
        <v>7258</v>
      </c>
      <c r="H2004" t="s">
        <v>792</v>
      </c>
      <c r="I2004" t="s">
        <v>792</v>
      </c>
      <c r="J2004" t="s">
        <v>792</v>
      </c>
      <c r="K2004" t="s">
        <v>7281</v>
      </c>
      <c r="L2004" t="s">
        <v>125</v>
      </c>
      <c r="M2004">
        <f>IF(UPPER(TRIM(Table2[[#This Row],[Status_Clean]]))="CONVERTED",1,0)</f>
        <v>0</v>
      </c>
      <c r="N2004">
        <f>IF(ISNUMBER(MATCH(UPPER(TRIM(Table2[[#This Row],[Status_Clean]])),{"CONTACTED","QUALIFIED","CONVERTED"},0)),1,0)</f>
        <v>1</v>
      </c>
      <c r="O2004" cm="1">
        <f t="array" ref="O2004">_xlfn.SWITCH(UPPER(TRIM(Table2[[#This Row],[Status_Clean]])),"NEW",1,"CONTACTED",2,"QUALIFIED",3,"CONVERTED",4,"LOST",5,99)</f>
        <v>2</v>
      </c>
      <c r="P2004">
        <v>45164</v>
      </c>
      <c r="Q2004" t="s">
        <v>7773</v>
      </c>
      <c r="R2004" t="s">
        <v>7773</v>
      </c>
      <c r="S2004">
        <v>45164</v>
      </c>
      <c r="T2004" t="s">
        <v>7261</v>
      </c>
      <c r="U2004">
        <v>45164</v>
      </c>
      <c r="V2004" t="s">
        <v>7310</v>
      </c>
      <c r="W2004" t="s">
        <v>7263</v>
      </c>
      <c r="X2004" t="s">
        <v>7288</v>
      </c>
      <c r="Y2004" t="s">
        <v>7278</v>
      </c>
      <c r="Z2004" t="s">
        <v>209</v>
      </c>
      <c r="AA2004">
        <v>55.199999999999996</v>
      </c>
      <c r="AB2004" t="str" cm="1">
        <f t="array" ref="AB2004">_xlfn.LET(_xlpm.x,IFERROR(VALUE(Table2[[#This Row],[Response_Time_Hours]]),""),IF(_xlpm.x="","CHECK",_xlfn.IFS(_xlpm.x&lt;=1,"Immediate",_xlpm.x&lt;=6,"Fast",_xlpm.x&lt;=24,"Moderate",_xlpm.x&gt;24,"Delayed")))</f>
        <v>Delayed</v>
      </c>
      <c r="AC2004">
        <v>6</v>
      </c>
      <c r="AD2004" t="str" cm="1">
        <f t="array" ref="AD2004">IF(Table2[[#This Row],[Interaction_Count_Final]]="","N/A",_xlfn.IFS(Table2[[#This Row],[Interaction_Count_Final]]&lt;=2,"Low",Table2[[#This Row],[Interaction_Count_Final]]&lt;=5,"Medium",Table2[[#This Row],[Interaction_Count_Final]]&gt;=6,"High",TRUE,"CHECK"))</f>
        <v>High</v>
      </c>
      <c r="AE2004" t="s">
        <v>7266</v>
      </c>
      <c r="AF2004" t="b">
        <v>1</v>
      </c>
      <c r="AG2004" t="b">
        <v>1</v>
      </c>
      <c r="AH2004">
        <v>2438</v>
      </c>
      <c r="AI2004">
        <v>45164</v>
      </c>
      <c r="AJ2004" t="b">
        <v>1</v>
      </c>
      <c r="AK2004" t="e" cm="1">
        <f t="array" ref="AK2004">_xlfn.LET(
  _xlpm.txt,TRIM(Raw_Data!F2004),
  _xlpm.norm,SUBSTITUTE(SUBSTITUTE(_xlpm.txt,"-","/"),".","/"),
  _xlpm.p,_xlfn.TEXTSPLIT(_xlpm.norm,"/"),
  _xlpm.a,VALUE(INDEX(_xlpm.p,1)),
  _xlpm.b,VALUE(INDEX(_xlpm.p,2)),
  IF(AND(_xlpm.a&lt;=12,_xlpm.b&lt;=12),"REVIEW_AMBIGUOUS","OK")
)</f>
        <v>#REF!</v>
      </c>
    </row>
    <row r="2005" spans="1:37">
      <c r="A2005" t="s">
        <v>5790</v>
      </c>
      <c r="B2005" t="s">
        <v>5790</v>
      </c>
      <c r="C2005" t="b">
        <v>1</v>
      </c>
      <c r="D2005" t="s">
        <v>7257</v>
      </c>
      <c r="E2005" t="s">
        <v>5791</v>
      </c>
      <c r="F2005" t="s">
        <v>5791</v>
      </c>
      <c r="G2005" t="s">
        <v>7303</v>
      </c>
      <c r="H2005" t="s">
        <v>454</v>
      </c>
      <c r="I2005" t="s">
        <v>454</v>
      </c>
      <c r="J2005" t="s">
        <v>7308</v>
      </c>
      <c r="K2005" t="s">
        <v>193</v>
      </c>
      <c r="L2005" t="s">
        <v>193</v>
      </c>
      <c r="M2005">
        <f>IF(UPPER(TRIM(Table2[[#This Row],[Status_Clean]]))="CONVERTED",1,0)</f>
        <v>0</v>
      </c>
      <c r="N2005">
        <f>IF(ISNUMBER(MATCH(UPPER(TRIM(Table2[[#This Row],[Status_Clean]])),{"CONTACTED","QUALIFIED","CONVERTED"},0)),1,0)</f>
        <v>0</v>
      </c>
      <c r="O2005" cm="1">
        <f t="array" ref="O2005">_xlfn.SWITCH(UPPER(TRIM(Table2[[#This Row],[Status_Clean]])),"NEW",1,"CONTACTED",2,"QUALIFIED",3,"CONVERTED",4,"LOST",5,99)</f>
        <v>1</v>
      </c>
      <c r="P2005">
        <v>45139</v>
      </c>
      <c r="Q2005" t="s">
        <v>8246</v>
      </c>
      <c r="R2005" t="s">
        <v>8246</v>
      </c>
      <c r="S2005">
        <v>45139</v>
      </c>
      <c r="T2005" t="s">
        <v>7261</v>
      </c>
      <c r="U2005">
        <v>45139</v>
      </c>
      <c r="V2005" t="s">
        <v>7310</v>
      </c>
      <c r="W2005" t="s">
        <v>7263</v>
      </c>
      <c r="X2005" t="s">
        <v>7288</v>
      </c>
      <c r="Y2005" t="s">
        <v>7265</v>
      </c>
      <c r="Z2005">
        <v>47.2</v>
      </c>
      <c r="AA2005">
        <v>47.2</v>
      </c>
      <c r="AB2005" t="str" cm="1">
        <f t="array" ref="AB2005">_xlfn.LET(_xlpm.x,IFERROR(VALUE(Table2[[#This Row],[Response_Time_Hours]]),""),IF(_xlpm.x="","CHECK",_xlfn.IFS(_xlpm.x&lt;=1,"Immediate",_xlpm.x&lt;=6,"Fast",_xlpm.x&lt;=24,"Moderate",_xlpm.x&gt;24,"Delayed")))</f>
        <v>Delayed</v>
      </c>
      <c r="AC2005">
        <v>3</v>
      </c>
      <c r="AD2005" t="str" cm="1">
        <f t="array" ref="AD2005">IF(Table2[[#This Row],[Interaction_Count_Final]]="","N/A",_xlfn.IFS(Table2[[#This Row],[Interaction_Count_Final]]&lt;=2,"Low",Table2[[#This Row],[Interaction_Count_Final]]&lt;=5,"Medium",Table2[[#This Row],[Interaction_Count_Final]]&gt;=6,"High",TRUE,"CHECK"))</f>
        <v>Medium</v>
      </c>
      <c r="AE2005" t="s">
        <v>7289</v>
      </c>
      <c r="AF2005" t="b">
        <v>1</v>
      </c>
      <c r="AG2005" t="b">
        <v>1</v>
      </c>
      <c r="AH2005">
        <v>2439</v>
      </c>
      <c r="AI2005">
        <v>45139</v>
      </c>
      <c r="AJ2005" t="b">
        <v>1</v>
      </c>
      <c r="AK2005" t="e" cm="1">
        <f t="array" ref="AK2005">_xlfn.LET(
  _xlpm.txt,TRIM(Raw_Data!F2005),
  _xlpm.norm,SUBSTITUTE(SUBSTITUTE(_xlpm.txt,"-","/"),".","/"),
  _xlpm.p,_xlfn.TEXTSPLIT(_xlpm.norm,"/"),
  _xlpm.a,VALUE(INDEX(_xlpm.p,1)),
  _xlpm.b,VALUE(INDEX(_xlpm.p,2)),
  IF(AND(_xlpm.a&lt;=12,_xlpm.b&lt;=12),"REVIEW_AMBIGUOUS","OK")
)</f>
        <v>#REF!</v>
      </c>
    </row>
    <row r="2006" spans="1:37">
      <c r="A2006" t="s">
        <v>5792</v>
      </c>
      <c r="B2006" t="s">
        <v>5792</v>
      </c>
      <c r="C2006" t="b">
        <v>0</v>
      </c>
      <c r="D2006" t="s">
        <v>7257</v>
      </c>
      <c r="E2006" t="s">
        <v>8614</v>
      </c>
      <c r="F2006" t="s">
        <v>8614</v>
      </c>
      <c r="G2006" t="s">
        <v>7258</v>
      </c>
      <c r="H2006" t="s">
        <v>680</v>
      </c>
      <c r="I2006" t="s">
        <v>680</v>
      </c>
      <c r="J2006" t="s">
        <v>263</v>
      </c>
      <c r="K2006" t="s">
        <v>250</v>
      </c>
      <c r="L2006" t="s">
        <v>250</v>
      </c>
      <c r="M2006">
        <f>IF(UPPER(TRIM(Table2[[#This Row],[Status_Clean]]))="CONVERTED",1,0)</f>
        <v>1</v>
      </c>
      <c r="N2006">
        <f>IF(ISNUMBER(MATCH(UPPER(TRIM(Table2[[#This Row],[Status_Clean]])),{"CONTACTED","QUALIFIED","CONVERTED"},0)),1,0)</f>
        <v>1</v>
      </c>
      <c r="O2006" cm="1">
        <f t="array" ref="O2006">_xlfn.SWITCH(UPPER(TRIM(Table2[[#This Row],[Status_Clean]])),"NEW",1,"CONTACTED",2,"QUALIFIED",3,"CONVERTED",4,"LOST",5,99)</f>
        <v>4</v>
      </c>
      <c r="P2006" t="s">
        <v>5794</v>
      </c>
      <c r="Q2006" t="s">
        <v>5794</v>
      </c>
      <c r="R2006" t="s">
        <v>5794</v>
      </c>
      <c r="S2006">
        <v>45643</v>
      </c>
      <c r="T2006" t="s">
        <v>7261</v>
      </c>
      <c r="U2006">
        <v>45643</v>
      </c>
      <c r="V2006" t="s">
        <v>7262</v>
      </c>
      <c r="W2006" t="s">
        <v>7271</v>
      </c>
      <c r="X2006" t="s">
        <v>7264</v>
      </c>
      <c r="Y2006" t="s">
        <v>7265</v>
      </c>
      <c r="Z2006">
        <v>43</v>
      </c>
      <c r="AA2006">
        <v>43</v>
      </c>
      <c r="AB2006" t="str" cm="1">
        <f t="array" ref="AB2006">_xlfn.LET(_xlpm.x,IFERROR(VALUE(Table2[[#This Row],[Response_Time_Hours]]),""),IF(_xlpm.x="","CHECK",_xlfn.IFS(_xlpm.x&lt;=1,"Immediate",_xlpm.x&lt;=6,"Fast",_xlpm.x&lt;=24,"Moderate",_xlpm.x&gt;24,"Delayed")))</f>
        <v>Delayed</v>
      </c>
      <c r="AC2006">
        <v>50</v>
      </c>
      <c r="AD2006" t="str" cm="1">
        <f t="array" ref="AD2006">IF(Table2[[#This Row],[Interaction_Count_Final]]="","N/A",_xlfn.IFS(Table2[[#This Row],[Interaction_Count_Final]]&lt;=2,"Low",Table2[[#This Row],[Interaction_Count_Final]]&lt;=5,"Medium",Table2[[#This Row],[Interaction_Count_Final]]&gt;=6,"High",TRUE,"CHECK"))</f>
        <v>High</v>
      </c>
      <c r="AE2006" t="s">
        <v>7273</v>
      </c>
      <c r="AF2006" t="b">
        <v>1</v>
      </c>
      <c r="AG2006" t="b">
        <v>1</v>
      </c>
      <c r="AH2006">
        <v>2440</v>
      </c>
      <c r="AI2006">
        <v>45643</v>
      </c>
      <c r="AJ2006" t="b">
        <v>1</v>
      </c>
      <c r="AK2006" t="str" cm="1">
        <f t="array" ref="AK2006">_xlfn.LET(
  _xlpm.txt,TRIM(Raw_Data!F2006),
  _xlpm.norm,SUBSTITUTE(SUBSTITUTE(_xlpm.txt,"-","/"),".","/"),
  _xlpm.p,_xlfn.TEXTSPLIT(_xlpm.norm,"/"),
  _xlpm.a,VALUE(INDEX(_xlpm.p,1)),
  _xlpm.b,VALUE(INDEX(_xlpm.p,2)),
  IF(AND(_xlpm.a&lt;=12,_xlpm.b&lt;=12),"REVIEW_AMBIGUOUS","OK")
)</f>
        <v>OK</v>
      </c>
    </row>
    <row r="2007" spans="1:37">
      <c r="A2007" t="s">
        <v>5795</v>
      </c>
      <c r="B2007" t="s">
        <v>5795</v>
      </c>
      <c r="C2007" t="b">
        <v>0</v>
      </c>
      <c r="D2007" t="s">
        <v>7257</v>
      </c>
      <c r="E2007" t="s">
        <v>5796</v>
      </c>
      <c r="F2007" t="s">
        <v>5796</v>
      </c>
      <c r="G2007" t="s">
        <v>7268</v>
      </c>
      <c r="H2007" t="s">
        <v>359</v>
      </c>
      <c r="I2007" t="s">
        <v>359</v>
      </c>
      <c r="J2007" t="s">
        <v>473</v>
      </c>
      <c r="K2007" t="s">
        <v>71</v>
      </c>
      <c r="L2007" t="s">
        <v>71</v>
      </c>
      <c r="M2007">
        <f>IF(UPPER(TRIM(Table2[[#This Row],[Status_Clean]]))="CONVERTED",1,0)</f>
        <v>0</v>
      </c>
      <c r="N2007">
        <f>IF(ISNUMBER(MATCH(UPPER(TRIM(Table2[[#This Row],[Status_Clean]])),{"CONTACTED","QUALIFIED","CONVERTED"},0)),1,0)</f>
        <v>1</v>
      </c>
      <c r="O2007" cm="1">
        <f t="array" ref="O2007">_xlfn.SWITCH(UPPER(TRIM(Table2[[#This Row],[Status_Clean]])),"NEW",1,"CONTACTED",2,"QUALIFIED",3,"CONVERTED",4,"LOST",5,99)</f>
        <v>3</v>
      </c>
      <c r="P2007">
        <v>44934</v>
      </c>
      <c r="Q2007" t="s">
        <v>7722</v>
      </c>
      <c r="R2007" t="s">
        <v>7722</v>
      </c>
      <c r="S2007">
        <v>44934</v>
      </c>
      <c r="T2007" t="s">
        <v>7261</v>
      </c>
      <c r="U2007">
        <v>44934</v>
      </c>
      <c r="V2007" t="s">
        <v>7317</v>
      </c>
      <c r="W2007" t="s">
        <v>7263</v>
      </c>
      <c r="X2007" t="s">
        <v>7284</v>
      </c>
      <c r="Y2007" t="s">
        <v>7293</v>
      </c>
      <c r="Z2007" t="s">
        <v>5797</v>
      </c>
      <c r="AA2007">
        <v>55.7</v>
      </c>
      <c r="AB2007" t="str" cm="1">
        <f t="array" ref="AB2007">_xlfn.LET(_xlpm.x,IFERROR(VALUE(Table2[[#This Row],[Response_Time_Hours]]),""),IF(_xlpm.x="","CHECK",_xlfn.IFS(_xlpm.x&lt;=1,"Immediate",_xlpm.x&lt;=6,"Fast",_xlpm.x&lt;=24,"Moderate",_xlpm.x&gt;24,"Delayed")))</f>
        <v>Delayed</v>
      </c>
      <c r="AC2007">
        <v>45</v>
      </c>
      <c r="AD2007" t="str" cm="1">
        <f t="array" ref="AD2007">IF(Table2[[#This Row],[Interaction_Count_Final]]="","N/A",_xlfn.IFS(Table2[[#This Row],[Interaction_Count_Final]]&lt;=2,"Low",Table2[[#This Row],[Interaction_Count_Final]]&lt;=5,"Medium",Table2[[#This Row],[Interaction_Count_Final]]&gt;=6,"High",TRUE,"CHECK"))</f>
        <v>High</v>
      </c>
      <c r="AE2007" t="s">
        <v>7289</v>
      </c>
      <c r="AF2007" t="b">
        <v>1</v>
      </c>
      <c r="AG2007" t="b">
        <v>1</v>
      </c>
      <c r="AH2007">
        <v>2441</v>
      </c>
      <c r="AI2007">
        <v>44934</v>
      </c>
      <c r="AJ2007" t="b">
        <v>1</v>
      </c>
      <c r="AK2007" t="e" cm="1">
        <f t="array" ref="AK2007">_xlfn.LET(
  _xlpm.txt,TRIM(Raw_Data!F2007),
  _xlpm.norm,SUBSTITUTE(SUBSTITUTE(_xlpm.txt,"-","/"),".","/"),
  _xlpm.p,_xlfn.TEXTSPLIT(_xlpm.norm,"/"),
  _xlpm.a,VALUE(INDEX(_xlpm.p,1)),
  _xlpm.b,VALUE(INDEX(_xlpm.p,2)),
  IF(AND(_xlpm.a&lt;=12,_xlpm.b&lt;=12),"REVIEW_AMBIGUOUS","OK")
)</f>
        <v>#REF!</v>
      </c>
    </row>
    <row r="2008" spans="1:37">
      <c r="A2008" t="s">
        <v>5798</v>
      </c>
      <c r="B2008" t="s">
        <v>5798</v>
      </c>
      <c r="C2008" t="b">
        <v>0</v>
      </c>
      <c r="D2008" t="s">
        <v>7257</v>
      </c>
      <c r="E2008" t="s">
        <v>5799</v>
      </c>
      <c r="F2008" t="s">
        <v>5799</v>
      </c>
      <c r="G2008" t="s">
        <v>7280</v>
      </c>
      <c r="H2008" t="s">
        <v>147</v>
      </c>
      <c r="I2008" t="s">
        <v>147</v>
      </c>
      <c r="J2008" t="s">
        <v>7308</v>
      </c>
      <c r="K2008" t="s">
        <v>250</v>
      </c>
      <c r="L2008" t="s">
        <v>250</v>
      </c>
      <c r="M2008">
        <f>IF(UPPER(TRIM(Table2[[#This Row],[Status_Clean]]))="CONVERTED",1,0)</f>
        <v>1</v>
      </c>
      <c r="N2008">
        <f>IF(ISNUMBER(MATCH(UPPER(TRIM(Table2[[#This Row],[Status_Clean]])),{"CONTACTED","QUALIFIED","CONVERTED"},0)),1,0)</f>
        <v>1</v>
      </c>
      <c r="O2008" cm="1">
        <f t="array" ref="O2008">_xlfn.SWITCH(UPPER(TRIM(Table2[[#This Row],[Status_Clean]])),"NEW",1,"CONTACTED",2,"QUALIFIED",3,"CONVERTED",4,"LOST",5,99)</f>
        <v>4</v>
      </c>
      <c r="P2008">
        <v>45536</v>
      </c>
      <c r="Q2008" t="s">
        <v>7709</v>
      </c>
      <c r="R2008" t="s">
        <v>7709</v>
      </c>
      <c r="S2008">
        <v>45536</v>
      </c>
      <c r="T2008" t="s">
        <v>7261</v>
      </c>
      <c r="U2008">
        <v>45536</v>
      </c>
      <c r="V2008" t="s">
        <v>7287</v>
      </c>
      <c r="W2008" t="s">
        <v>7271</v>
      </c>
      <c r="X2008" t="s">
        <v>7288</v>
      </c>
      <c r="Y2008" t="s">
        <v>7293</v>
      </c>
      <c r="Z2008" t="s">
        <v>5800</v>
      </c>
      <c r="AA2008">
        <v>36.1</v>
      </c>
      <c r="AB2008" t="str" cm="1">
        <f t="array" ref="AB2008">_xlfn.LET(_xlpm.x,IFERROR(VALUE(Table2[[#This Row],[Response_Time_Hours]]),""),IF(_xlpm.x="","CHECK",_xlfn.IFS(_xlpm.x&lt;=1,"Immediate",_xlpm.x&lt;=6,"Fast",_xlpm.x&lt;=24,"Moderate",_xlpm.x&gt;24,"Delayed")))</f>
        <v>Delayed</v>
      </c>
      <c r="AC2008">
        <v>24</v>
      </c>
      <c r="AD2008" t="str" cm="1">
        <f t="array" ref="AD2008">IF(Table2[[#This Row],[Interaction_Count_Final]]="","N/A",_xlfn.IFS(Table2[[#This Row],[Interaction_Count_Final]]&lt;=2,"Low",Table2[[#This Row],[Interaction_Count_Final]]&lt;=5,"Medium",Table2[[#This Row],[Interaction_Count_Final]]&gt;=6,"High",TRUE,"CHECK"))</f>
        <v>High</v>
      </c>
      <c r="AE2008" t="s">
        <v>7266</v>
      </c>
      <c r="AF2008" t="b">
        <v>1</v>
      </c>
      <c r="AG2008" t="b">
        <v>1</v>
      </c>
      <c r="AH2008">
        <v>2442</v>
      </c>
      <c r="AI2008">
        <v>45536</v>
      </c>
      <c r="AJ2008" t="b">
        <v>1</v>
      </c>
      <c r="AK2008" t="e" cm="1">
        <f t="array" ref="AK2008">_xlfn.LET(
  _xlpm.txt,TRIM(Raw_Data!F2008),
  _xlpm.norm,SUBSTITUTE(SUBSTITUTE(_xlpm.txt,"-","/"),".","/"),
  _xlpm.p,_xlfn.TEXTSPLIT(_xlpm.norm,"/"),
  _xlpm.a,VALUE(INDEX(_xlpm.p,1)),
  _xlpm.b,VALUE(INDEX(_xlpm.p,2)),
  IF(AND(_xlpm.a&lt;=12,_xlpm.b&lt;=12),"REVIEW_AMBIGUOUS","OK")
)</f>
        <v>#REF!</v>
      </c>
    </row>
    <row r="2009" spans="1:37">
      <c r="A2009" t="s">
        <v>5801</v>
      </c>
      <c r="B2009" t="s">
        <v>5801</v>
      </c>
      <c r="C2009" t="b">
        <v>1</v>
      </c>
      <c r="D2009" t="s">
        <v>7257</v>
      </c>
      <c r="E2009" t="s">
        <v>5802</v>
      </c>
      <c r="F2009" t="s">
        <v>5802</v>
      </c>
      <c r="G2009" t="s">
        <v>7258</v>
      </c>
      <c r="H2009" t="s">
        <v>600</v>
      </c>
      <c r="I2009" t="s">
        <v>600</v>
      </c>
      <c r="J2009" t="s">
        <v>254</v>
      </c>
      <c r="K2009" t="s">
        <v>193</v>
      </c>
      <c r="L2009" t="s">
        <v>193</v>
      </c>
      <c r="M2009">
        <f>IF(UPPER(TRIM(Table2[[#This Row],[Status_Clean]]))="CONVERTED",1,0)</f>
        <v>0</v>
      </c>
      <c r="N2009">
        <f>IF(ISNUMBER(MATCH(UPPER(TRIM(Table2[[#This Row],[Status_Clean]])),{"CONTACTED","QUALIFIED","CONVERTED"},0)),1,0)</f>
        <v>0</v>
      </c>
      <c r="O2009" cm="1">
        <f t="array" ref="O2009">_xlfn.SWITCH(UPPER(TRIM(Table2[[#This Row],[Status_Clean]])),"NEW",1,"CONTACTED",2,"QUALIFIED",3,"CONVERTED",4,"LOST",5,99)</f>
        <v>1</v>
      </c>
      <c r="P2009">
        <v>44927</v>
      </c>
      <c r="Q2009" t="s">
        <v>7779</v>
      </c>
      <c r="R2009" t="s">
        <v>7779</v>
      </c>
      <c r="S2009">
        <v>44927</v>
      </c>
      <c r="T2009" t="s">
        <v>7261</v>
      </c>
      <c r="U2009">
        <v>44927</v>
      </c>
      <c r="V2009" t="s">
        <v>7317</v>
      </c>
      <c r="W2009" t="s">
        <v>7263</v>
      </c>
      <c r="X2009" t="s">
        <v>7284</v>
      </c>
      <c r="Y2009" t="s">
        <v>7293</v>
      </c>
      <c r="Z2009" t="s">
        <v>5803</v>
      </c>
      <c r="AA2009">
        <v>62.4</v>
      </c>
      <c r="AB2009" t="str" cm="1">
        <f t="array" ref="AB2009">_xlfn.LET(_xlpm.x,IFERROR(VALUE(Table2[[#This Row],[Response_Time_Hours]]),""),IF(_xlpm.x="","CHECK",_xlfn.IFS(_xlpm.x&lt;=1,"Immediate",_xlpm.x&lt;=6,"Fast",_xlpm.x&lt;=24,"Moderate",_xlpm.x&gt;24,"Delayed")))</f>
        <v>Delayed</v>
      </c>
      <c r="AC2009">
        <v>38</v>
      </c>
      <c r="AD2009" t="str" cm="1">
        <f t="array" ref="AD2009">IF(Table2[[#This Row],[Interaction_Count_Final]]="","N/A",_xlfn.IFS(Table2[[#This Row],[Interaction_Count_Final]]&lt;=2,"Low",Table2[[#This Row],[Interaction_Count_Final]]&lt;=5,"Medium",Table2[[#This Row],[Interaction_Count_Final]]&gt;=6,"High",TRUE,"CHECK"))</f>
        <v>High</v>
      </c>
      <c r="AE2009" t="s">
        <v>7266</v>
      </c>
      <c r="AF2009" t="b">
        <v>1</v>
      </c>
      <c r="AG2009" t="b">
        <v>1</v>
      </c>
      <c r="AH2009">
        <v>2443</v>
      </c>
      <c r="AI2009">
        <v>44927</v>
      </c>
      <c r="AJ2009" t="b">
        <v>1</v>
      </c>
      <c r="AK2009" t="e" cm="1">
        <f t="array" ref="AK2009">_xlfn.LET(
  _xlpm.txt,TRIM(Raw_Data!F2009),
  _xlpm.norm,SUBSTITUTE(SUBSTITUTE(_xlpm.txt,"-","/"),".","/"),
  _xlpm.p,_xlfn.TEXTSPLIT(_xlpm.norm,"/"),
  _xlpm.a,VALUE(INDEX(_xlpm.p,1)),
  _xlpm.b,VALUE(INDEX(_xlpm.p,2)),
  IF(AND(_xlpm.a&lt;=12,_xlpm.b&lt;=12),"REVIEW_AMBIGUOUS","OK")
)</f>
        <v>#REF!</v>
      </c>
    </row>
    <row r="2010" spans="1:37">
      <c r="A2010" t="s">
        <v>5804</v>
      </c>
      <c r="B2010" t="s">
        <v>5804</v>
      </c>
      <c r="C2010" t="b">
        <v>1</v>
      </c>
      <c r="D2010" t="s">
        <v>7257</v>
      </c>
      <c r="E2010" t="s">
        <v>5805</v>
      </c>
      <c r="F2010" t="s">
        <v>5805</v>
      </c>
      <c r="G2010" t="s">
        <v>7280</v>
      </c>
      <c r="H2010" t="s">
        <v>337</v>
      </c>
      <c r="I2010" t="s">
        <v>337</v>
      </c>
      <c r="J2010" t="s">
        <v>101</v>
      </c>
      <c r="K2010" t="s">
        <v>193</v>
      </c>
      <c r="L2010" t="s">
        <v>193</v>
      </c>
      <c r="M2010">
        <f>IF(UPPER(TRIM(Table2[[#This Row],[Status_Clean]]))="CONVERTED",1,0)</f>
        <v>0</v>
      </c>
      <c r="N2010">
        <f>IF(ISNUMBER(MATCH(UPPER(TRIM(Table2[[#This Row],[Status_Clean]])),{"CONTACTED","QUALIFIED","CONVERTED"},0)),1,0)</f>
        <v>0</v>
      </c>
      <c r="O2010" cm="1">
        <f t="array" ref="O2010">_xlfn.SWITCH(UPPER(TRIM(Table2[[#This Row],[Status_Clean]])),"NEW",1,"CONTACTED",2,"QUALIFIED",3,"CONVERTED",4,"LOST",5,99)</f>
        <v>1</v>
      </c>
      <c r="P2010">
        <v>45543</v>
      </c>
      <c r="Q2010" t="s">
        <v>8615</v>
      </c>
      <c r="R2010" t="s">
        <v>8615</v>
      </c>
      <c r="S2010">
        <v>45543</v>
      </c>
      <c r="T2010" t="s">
        <v>7261</v>
      </c>
      <c r="U2010">
        <v>45543</v>
      </c>
      <c r="V2010" t="s">
        <v>7287</v>
      </c>
      <c r="W2010" t="s">
        <v>7271</v>
      </c>
      <c r="X2010" t="s">
        <v>7288</v>
      </c>
      <c r="Y2010" t="s">
        <v>7293</v>
      </c>
      <c r="Z2010" t="s">
        <v>5806</v>
      </c>
      <c r="AA2010">
        <v>9.1999999999999993</v>
      </c>
      <c r="AB2010" t="str" cm="1">
        <f t="array" ref="AB2010">_xlfn.LET(_xlpm.x,IFERROR(VALUE(Table2[[#This Row],[Response_Time_Hours]]),""),IF(_xlpm.x="","CHECK",_xlfn.IFS(_xlpm.x&lt;=1,"Immediate",_xlpm.x&lt;=6,"Fast",_xlpm.x&lt;=24,"Moderate",_xlpm.x&gt;24,"Delayed")))</f>
        <v>Moderate</v>
      </c>
      <c r="AC2010">
        <v>48</v>
      </c>
      <c r="AD2010" t="str" cm="1">
        <f t="array" ref="AD2010">IF(Table2[[#This Row],[Interaction_Count_Final]]="","N/A",_xlfn.IFS(Table2[[#This Row],[Interaction_Count_Final]]&lt;=2,"Low",Table2[[#This Row],[Interaction_Count_Final]]&lt;=5,"Medium",Table2[[#This Row],[Interaction_Count_Final]]&gt;=6,"High",TRUE,"CHECK"))</f>
        <v>High</v>
      </c>
      <c r="AE2010" t="s">
        <v>7289</v>
      </c>
      <c r="AF2010" t="b">
        <v>1</v>
      </c>
      <c r="AG2010" t="b">
        <v>1</v>
      </c>
      <c r="AH2010">
        <v>2445</v>
      </c>
      <c r="AI2010">
        <v>45543</v>
      </c>
      <c r="AJ2010" t="b">
        <v>1</v>
      </c>
      <c r="AK2010" t="e" cm="1">
        <f t="array" ref="AK2010">_xlfn.LET(
  _xlpm.txt,TRIM(Raw_Data!F2010),
  _xlpm.norm,SUBSTITUTE(SUBSTITUTE(_xlpm.txt,"-","/"),".","/"),
  _xlpm.p,_xlfn.TEXTSPLIT(_xlpm.norm,"/"),
  _xlpm.a,VALUE(INDEX(_xlpm.p,1)),
  _xlpm.b,VALUE(INDEX(_xlpm.p,2)),
  IF(AND(_xlpm.a&lt;=12,_xlpm.b&lt;=12),"REVIEW_AMBIGUOUS","OK")
)</f>
        <v>#REF!</v>
      </c>
    </row>
    <row r="2011" spans="1:37">
      <c r="A2011" t="s">
        <v>5807</v>
      </c>
      <c r="B2011" t="s">
        <v>5807</v>
      </c>
      <c r="C2011" t="b">
        <v>0</v>
      </c>
      <c r="D2011" t="s">
        <v>7257</v>
      </c>
      <c r="E2011" t="s">
        <v>5808</v>
      </c>
      <c r="F2011" t="s">
        <v>5808</v>
      </c>
      <c r="G2011" t="s">
        <v>7303</v>
      </c>
      <c r="H2011" t="s">
        <v>156</v>
      </c>
      <c r="I2011" t="s">
        <v>156</v>
      </c>
      <c r="J2011" t="s">
        <v>69</v>
      </c>
      <c r="K2011" t="s">
        <v>7502</v>
      </c>
      <c r="L2011" t="s">
        <v>71</v>
      </c>
      <c r="M2011">
        <f>IF(UPPER(TRIM(Table2[[#This Row],[Status_Clean]]))="CONVERTED",1,0)</f>
        <v>0</v>
      </c>
      <c r="N2011">
        <f>IF(ISNUMBER(MATCH(UPPER(TRIM(Table2[[#This Row],[Status_Clean]])),{"CONTACTED","QUALIFIED","CONVERTED"},0)),1,0)</f>
        <v>1</v>
      </c>
      <c r="O2011" cm="1">
        <f t="array" ref="O2011">_xlfn.SWITCH(UPPER(TRIM(Table2[[#This Row],[Status_Clean]])),"NEW",1,"CONTACTED",2,"QUALIFIED",3,"CONVERTED",4,"LOST",5,99)</f>
        <v>3</v>
      </c>
      <c r="P2011">
        <v>45295</v>
      </c>
      <c r="Q2011" t="s">
        <v>8223</v>
      </c>
      <c r="R2011" t="s">
        <v>8223</v>
      </c>
      <c r="S2011">
        <v>45295</v>
      </c>
      <c r="T2011" t="s">
        <v>7261</v>
      </c>
      <c r="U2011">
        <v>45295</v>
      </c>
      <c r="V2011" t="s">
        <v>7317</v>
      </c>
      <c r="W2011" t="s">
        <v>7271</v>
      </c>
      <c r="X2011" t="s">
        <v>7284</v>
      </c>
      <c r="Y2011" t="s">
        <v>7285</v>
      </c>
      <c r="Z2011">
        <v>9</v>
      </c>
      <c r="AA2011">
        <v>9</v>
      </c>
      <c r="AB2011" t="str" cm="1">
        <f t="array" ref="AB2011">_xlfn.LET(_xlpm.x,IFERROR(VALUE(Table2[[#This Row],[Response_Time_Hours]]),""),IF(_xlpm.x="","CHECK",_xlfn.IFS(_xlpm.x&lt;=1,"Immediate",_xlpm.x&lt;=6,"Fast",_xlpm.x&lt;=24,"Moderate",_xlpm.x&gt;24,"Delayed")))</f>
        <v>Moderate</v>
      </c>
      <c r="AC2011">
        <v>9</v>
      </c>
      <c r="AD2011" t="str" cm="1">
        <f t="array" ref="AD2011">IF(Table2[[#This Row],[Interaction_Count_Final]]="","N/A",_xlfn.IFS(Table2[[#This Row],[Interaction_Count_Final]]&lt;=2,"Low",Table2[[#This Row],[Interaction_Count_Final]]&lt;=5,"Medium",Table2[[#This Row],[Interaction_Count_Final]]&gt;=6,"High",TRUE,"CHECK"))</f>
        <v>High</v>
      </c>
      <c r="AE2011" t="s">
        <v>7273</v>
      </c>
      <c r="AF2011" t="b">
        <v>1</v>
      </c>
      <c r="AG2011" t="b">
        <v>1</v>
      </c>
      <c r="AH2011">
        <v>2446</v>
      </c>
      <c r="AI2011">
        <v>45295</v>
      </c>
      <c r="AJ2011" t="b">
        <v>1</v>
      </c>
      <c r="AK2011" t="e" cm="1">
        <f t="array" ref="AK2011">_xlfn.LET(
  _xlpm.txt,TRIM(Raw_Data!F2011),
  _xlpm.norm,SUBSTITUTE(SUBSTITUTE(_xlpm.txt,"-","/"),".","/"),
  _xlpm.p,_xlfn.TEXTSPLIT(_xlpm.norm,"/"),
  _xlpm.a,VALUE(INDEX(_xlpm.p,1)),
  _xlpm.b,VALUE(INDEX(_xlpm.p,2)),
  IF(AND(_xlpm.a&lt;=12,_xlpm.b&lt;=12),"REVIEW_AMBIGUOUS","OK")
)</f>
        <v>#REF!</v>
      </c>
    </row>
    <row r="2012" spans="1:37">
      <c r="A2012" t="s">
        <v>5809</v>
      </c>
      <c r="B2012" t="s">
        <v>5809</v>
      </c>
      <c r="C2012" t="b">
        <v>0</v>
      </c>
      <c r="D2012" t="s">
        <v>7257</v>
      </c>
      <c r="E2012" t="s">
        <v>5810</v>
      </c>
      <c r="F2012" t="s">
        <v>5810</v>
      </c>
      <c r="G2012" t="s">
        <v>7303</v>
      </c>
      <c r="H2012" t="s">
        <v>123</v>
      </c>
      <c r="I2012" t="s">
        <v>123</v>
      </c>
      <c r="J2012" t="s">
        <v>123</v>
      </c>
      <c r="K2012" t="s">
        <v>173</v>
      </c>
      <c r="L2012" t="s">
        <v>173</v>
      </c>
      <c r="M2012">
        <f>IF(UPPER(TRIM(Table2[[#This Row],[Status_Clean]]))="CONVERTED",1,0)</f>
        <v>0</v>
      </c>
      <c r="N2012">
        <f>IF(ISNUMBER(MATCH(UPPER(TRIM(Table2[[#This Row],[Status_Clean]])),{"CONTACTED","QUALIFIED","CONVERTED"},0)),1,0)</f>
        <v>0</v>
      </c>
      <c r="O2012" cm="1">
        <f t="array" ref="O2012">_xlfn.SWITCH(UPPER(TRIM(Table2[[#This Row],[Status_Clean]])),"NEW",1,"CONTACTED",2,"QUALIFIED",3,"CONVERTED",4,"LOST",5,99)</f>
        <v>5</v>
      </c>
      <c r="P2012" t="s">
        <v>5811</v>
      </c>
      <c r="Q2012" t="s">
        <v>7407</v>
      </c>
      <c r="R2012" t="s">
        <v>7407</v>
      </c>
      <c r="S2012">
        <v>45333</v>
      </c>
      <c r="T2012" t="s">
        <v>7261</v>
      </c>
      <c r="U2012">
        <v>45333</v>
      </c>
      <c r="V2012" t="s">
        <v>7283</v>
      </c>
      <c r="W2012" t="s">
        <v>7271</v>
      </c>
      <c r="X2012" t="s">
        <v>7284</v>
      </c>
      <c r="Y2012" t="s">
        <v>7293</v>
      </c>
      <c r="Z2012">
        <v>34</v>
      </c>
      <c r="AA2012">
        <v>34</v>
      </c>
      <c r="AB2012" t="str" cm="1">
        <f t="array" ref="AB2012">_xlfn.LET(_xlpm.x,IFERROR(VALUE(Table2[[#This Row],[Response_Time_Hours]]),""),IF(_xlpm.x="","CHECK",_xlfn.IFS(_xlpm.x&lt;=1,"Immediate",_xlpm.x&lt;=6,"Fast",_xlpm.x&lt;=24,"Moderate",_xlpm.x&gt;24,"Delayed")))</f>
        <v>Delayed</v>
      </c>
      <c r="AC2012" t="s">
        <v>232</v>
      </c>
      <c r="AD2012" t="str" cm="1">
        <f t="array" ref="AD2012">IF(Table2[[#This Row],[Interaction_Count_Final]]="","N/A",_xlfn.IFS(Table2[[#This Row],[Interaction_Count_Final]]&lt;=2,"Low",Table2[[#This Row],[Interaction_Count_Final]]&lt;=5,"Medium",Table2[[#This Row],[Interaction_Count_Final]]&gt;=6,"High",TRUE,"CHECK"))</f>
        <v>High</v>
      </c>
      <c r="AE2012" t="s">
        <v>7273</v>
      </c>
      <c r="AF2012" t="b">
        <v>1</v>
      </c>
      <c r="AG2012" t="b">
        <v>1</v>
      </c>
      <c r="AH2012">
        <v>2447</v>
      </c>
      <c r="AI2012">
        <v>45333</v>
      </c>
      <c r="AJ2012" t="b">
        <v>1</v>
      </c>
      <c r="AK2012" t="str" cm="1">
        <f t="array" ref="AK2012">_xlfn.LET(
  _xlpm.txt,TRIM(Raw_Data!F2012),
  _xlpm.norm,SUBSTITUTE(SUBSTITUTE(_xlpm.txt,"-","/"),".","/"),
  _xlpm.p,_xlfn.TEXTSPLIT(_xlpm.norm,"/"),
  _xlpm.a,VALUE(INDEX(_xlpm.p,1)),
  _xlpm.b,VALUE(INDEX(_xlpm.p,2)),
  IF(AND(_xlpm.a&lt;=12,_xlpm.b&lt;=12),"REVIEW_AMBIGUOUS","OK")
)</f>
        <v>REVIEW_AMBIGUOUS</v>
      </c>
    </row>
    <row r="2013" spans="1:37">
      <c r="A2013" t="s">
        <v>5812</v>
      </c>
      <c r="B2013" t="s">
        <v>5812</v>
      </c>
      <c r="C2013" t="b">
        <v>0</v>
      </c>
      <c r="D2013" t="s">
        <v>7257</v>
      </c>
      <c r="E2013" t="s">
        <v>5813</v>
      </c>
      <c r="F2013" t="s">
        <v>5813</v>
      </c>
      <c r="G2013" t="s">
        <v>7280</v>
      </c>
      <c r="H2013" t="s">
        <v>106</v>
      </c>
      <c r="I2013" t="s">
        <v>106</v>
      </c>
      <c r="J2013" t="s">
        <v>106</v>
      </c>
      <c r="K2013" t="s">
        <v>193</v>
      </c>
      <c r="L2013" t="s">
        <v>193</v>
      </c>
      <c r="M2013">
        <f>IF(UPPER(TRIM(Table2[[#This Row],[Status_Clean]]))="CONVERTED",1,0)</f>
        <v>0</v>
      </c>
      <c r="N2013">
        <f>IF(ISNUMBER(MATCH(UPPER(TRIM(Table2[[#This Row],[Status_Clean]])),{"CONTACTED","QUALIFIED","CONVERTED"},0)),1,0)</f>
        <v>0</v>
      </c>
      <c r="O2013" cm="1">
        <f t="array" ref="O2013">_xlfn.SWITCH(UPPER(TRIM(Table2[[#This Row],[Status_Clean]])),"NEW",1,"CONTACTED",2,"QUALIFIED",3,"CONVERTED",4,"LOST",5,99)</f>
        <v>1</v>
      </c>
      <c r="P2013">
        <v>45368</v>
      </c>
      <c r="Q2013" t="s">
        <v>8108</v>
      </c>
      <c r="R2013" t="s">
        <v>8108</v>
      </c>
      <c r="S2013">
        <v>45368</v>
      </c>
      <c r="T2013" t="s">
        <v>7261</v>
      </c>
      <c r="U2013">
        <v>45368</v>
      </c>
      <c r="V2013" t="s">
        <v>7295</v>
      </c>
      <c r="W2013" t="s">
        <v>7271</v>
      </c>
      <c r="X2013" t="s">
        <v>7284</v>
      </c>
      <c r="Y2013" t="s">
        <v>7293</v>
      </c>
      <c r="Z2013">
        <v>6.4</v>
      </c>
      <c r="AA2013">
        <v>6.4</v>
      </c>
      <c r="AB2013" t="str" cm="1">
        <f t="array" ref="AB2013">_xlfn.LET(_xlpm.x,IFERROR(VALUE(Table2[[#This Row],[Response_Time_Hours]]),""),IF(_xlpm.x="","CHECK",_xlfn.IFS(_xlpm.x&lt;=1,"Immediate",_xlpm.x&lt;=6,"Fast",_xlpm.x&lt;=24,"Moderate",_xlpm.x&gt;24,"Delayed")))</f>
        <v>Moderate</v>
      </c>
      <c r="AC2013">
        <v>19</v>
      </c>
      <c r="AD2013" t="str" cm="1">
        <f t="array" ref="AD2013">IF(Table2[[#This Row],[Interaction_Count_Final]]="","N/A",_xlfn.IFS(Table2[[#This Row],[Interaction_Count_Final]]&lt;=2,"Low",Table2[[#This Row],[Interaction_Count_Final]]&lt;=5,"Medium",Table2[[#This Row],[Interaction_Count_Final]]&gt;=6,"High",TRUE,"CHECK"))</f>
        <v>High</v>
      </c>
      <c r="AE2013" t="s">
        <v>7273</v>
      </c>
      <c r="AF2013" t="b">
        <v>1</v>
      </c>
      <c r="AG2013" t="b">
        <v>1</v>
      </c>
      <c r="AH2013">
        <v>2448</v>
      </c>
      <c r="AI2013">
        <v>45368</v>
      </c>
      <c r="AJ2013" t="b">
        <v>1</v>
      </c>
      <c r="AK2013" t="e" cm="1">
        <f t="array" ref="AK2013">_xlfn.LET(
  _xlpm.txt,TRIM(Raw_Data!F2013),
  _xlpm.norm,SUBSTITUTE(SUBSTITUTE(_xlpm.txt,"-","/"),".","/"),
  _xlpm.p,_xlfn.TEXTSPLIT(_xlpm.norm,"/"),
  _xlpm.a,VALUE(INDEX(_xlpm.p,1)),
  _xlpm.b,VALUE(INDEX(_xlpm.p,2)),
  IF(AND(_xlpm.a&lt;=12,_xlpm.b&lt;=12),"REVIEW_AMBIGUOUS","OK")
)</f>
        <v>#REF!</v>
      </c>
    </row>
    <row r="2014" spans="1:37">
      <c r="A2014" t="s">
        <v>5814</v>
      </c>
      <c r="B2014" t="s">
        <v>5814</v>
      </c>
      <c r="C2014" t="b">
        <v>0</v>
      </c>
      <c r="D2014" t="s">
        <v>7257</v>
      </c>
      <c r="E2014" t="s">
        <v>5815</v>
      </c>
      <c r="F2014" t="s">
        <v>5815</v>
      </c>
      <c r="G2014" t="s">
        <v>7268</v>
      </c>
      <c r="H2014" t="s">
        <v>69</v>
      </c>
      <c r="I2014" t="s">
        <v>69</v>
      </c>
      <c r="J2014" t="s">
        <v>69</v>
      </c>
      <c r="K2014" t="s">
        <v>7301</v>
      </c>
      <c r="L2014" t="s">
        <v>125</v>
      </c>
      <c r="M2014">
        <f>IF(UPPER(TRIM(Table2[[#This Row],[Status_Clean]]))="CONVERTED",1,0)</f>
        <v>0</v>
      </c>
      <c r="N2014">
        <f>IF(ISNUMBER(MATCH(UPPER(TRIM(Table2[[#This Row],[Status_Clean]])),{"CONTACTED","QUALIFIED","CONVERTED"},0)),1,0)</f>
        <v>1</v>
      </c>
      <c r="O2014" cm="1">
        <f t="array" ref="O2014">_xlfn.SWITCH(UPPER(TRIM(Table2[[#This Row],[Status_Clean]])),"NEW",1,"CONTACTED",2,"QUALIFIED",3,"CONVERTED",4,"LOST",5,99)</f>
        <v>2</v>
      </c>
      <c r="P2014" t="s">
        <v>5816</v>
      </c>
      <c r="Q2014" t="s">
        <v>7571</v>
      </c>
      <c r="R2014" t="s">
        <v>7571</v>
      </c>
      <c r="S2014">
        <v>45060</v>
      </c>
      <c r="T2014" t="s">
        <v>7261</v>
      </c>
      <c r="U2014">
        <v>45060</v>
      </c>
      <c r="V2014" t="s">
        <v>7314</v>
      </c>
      <c r="W2014" t="s">
        <v>7263</v>
      </c>
      <c r="X2014" t="s">
        <v>7277</v>
      </c>
      <c r="Y2014" t="s">
        <v>7293</v>
      </c>
      <c r="Z2014" t="s">
        <v>5817</v>
      </c>
      <c r="AA2014">
        <v>33.799999999999997</v>
      </c>
      <c r="AB2014" t="str" cm="1">
        <f t="array" ref="AB2014">_xlfn.LET(_xlpm.x,IFERROR(VALUE(Table2[[#This Row],[Response_Time_Hours]]),""),IF(_xlpm.x="","CHECK",_xlfn.IFS(_xlpm.x&lt;=1,"Immediate",_xlpm.x&lt;=6,"Fast",_xlpm.x&lt;=24,"Moderate",_xlpm.x&gt;24,"Delayed")))</f>
        <v>Delayed</v>
      </c>
      <c r="AC2014">
        <v>2</v>
      </c>
      <c r="AD2014" t="str" cm="1">
        <f t="array" ref="AD2014">IF(Table2[[#This Row],[Interaction_Count_Final]]="","N/A",_xlfn.IFS(Table2[[#This Row],[Interaction_Count_Final]]&lt;=2,"Low",Table2[[#This Row],[Interaction_Count_Final]]&lt;=5,"Medium",Table2[[#This Row],[Interaction_Count_Final]]&gt;=6,"High",TRUE,"CHECK"))</f>
        <v>Low</v>
      </c>
      <c r="AE2014" t="s">
        <v>7266</v>
      </c>
      <c r="AF2014" t="b">
        <v>1</v>
      </c>
      <c r="AG2014" t="b">
        <v>1</v>
      </c>
      <c r="AH2014">
        <v>2449</v>
      </c>
      <c r="AI2014">
        <v>45060</v>
      </c>
      <c r="AJ2014" t="b">
        <v>1</v>
      </c>
      <c r="AK2014" t="str" cm="1">
        <f t="array" ref="AK2014">_xlfn.LET(
  _xlpm.txt,TRIM(Raw_Data!F2014),
  _xlpm.norm,SUBSTITUTE(SUBSTITUTE(_xlpm.txt,"-","/"),".","/"),
  _xlpm.p,_xlfn.TEXTSPLIT(_xlpm.norm,"/"),
  _xlpm.a,VALUE(INDEX(_xlpm.p,1)),
  _xlpm.b,VALUE(INDEX(_xlpm.p,2)),
  IF(AND(_xlpm.a&lt;=12,_xlpm.b&lt;=12),"REVIEW_AMBIGUOUS","OK")
)</f>
        <v>OK</v>
      </c>
    </row>
    <row r="2015" spans="1:37">
      <c r="A2015" t="s">
        <v>5818</v>
      </c>
      <c r="B2015" t="s">
        <v>5818</v>
      </c>
      <c r="C2015" t="b">
        <v>0</v>
      </c>
      <c r="D2015" t="s">
        <v>7257</v>
      </c>
      <c r="E2015" t="s">
        <v>5819</v>
      </c>
      <c r="F2015" t="s">
        <v>5819</v>
      </c>
      <c r="G2015" t="s">
        <v>7268</v>
      </c>
      <c r="H2015" t="s">
        <v>235</v>
      </c>
      <c r="I2015" t="s">
        <v>235</v>
      </c>
      <c r="J2015" t="s">
        <v>123</v>
      </c>
      <c r="K2015" t="s">
        <v>193</v>
      </c>
      <c r="L2015" t="s">
        <v>193</v>
      </c>
      <c r="M2015">
        <f>IF(UPPER(TRIM(Table2[[#This Row],[Status_Clean]]))="CONVERTED",1,0)</f>
        <v>0</v>
      </c>
      <c r="N2015">
        <f>IF(ISNUMBER(MATCH(UPPER(TRIM(Table2[[#This Row],[Status_Clean]])),{"CONTACTED","QUALIFIED","CONVERTED"},0)),1,0)</f>
        <v>0</v>
      </c>
      <c r="O2015" cm="1">
        <f t="array" ref="O2015">_xlfn.SWITCH(UPPER(TRIM(Table2[[#This Row],[Status_Clean]])),"NEW",1,"CONTACTED",2,"QUALIFIED",3,"CONVERTED",4,"LOST",5,99)</f>
        <v>1</v>
      </c>
      <c r="P2015" t="s">
        <v>5820</v>
      </c>
      <c r="Q2015" t="s">
        <v>5820</v>
      </c>
      <c r="R2015" t="s">
        <v>5820</v>
      </c>
      <c r="S2015">
        <v>45460</v>
      </c>
      <c r="T2015" t="s">
        <v>7261</v>
      </c>
      <c r="U2015">
        <v>45460</v>
      </c>
      <c r="V2015" t="s">
        <v>7276</v>
      </c>
      <c r="W2015" t="s">
        <v>7271</v>
      </c>
      <c r="X2015" t="s">
        <v>7277</v>
      </c>
      <c r="Y2015" t="s">
        <v>7298</v>
      </c>
      <c r="Z2015" t="s">
        <v>5821</v>
      </c>
      <c r="AA2015">
        <v>46.2</v>
      </c>
      <c r="AB2015" t="str" cm="1">
        <f t="array" ref="AB2015">_xlfn.LET(_xlpm.x,IFERROR(VALUE(Table2[[#This Row],[Response_Time_Hours]]),""),IF(_xlpm.x="","CHECK",_xlfn.IFS(_xlpm.x&lt;=1,"Immediate",_xlpm.x&lt;=6,"Fast",_xlpm.x&lt;=24,"Moderate",_xlpm.x&gt;24,"Delayed")))</f>
        <v>Delayed</v>
      </c>
      <c r="AC2015">
        <v>13</v>
      </c>
      <c r="AD2015" t="str" cm="1">
        <f t="array" ref="AD2015">IF(Table2[[#This Row],[Interaction_Count_Final]]="","N/A",_xlfn.IFS(Table2[[#This Row],[Interaction_Count_Final]]&lt;=2,"Low",Table2[[#This Row],[Interaction_Count_Final]]&lt;=5,"Medium",Table2[[#This Row],[Interaction_Count_Final]]&gt;=6,"High",TRUE,"CHECK"))</f>
        <v>High</v>
      </c>
      <c r="AE2015" t="s">
        <v>7273</v>
      </c>
      <c r="AF2015" t="b">
        <v>1</v>
      </c>
      <c r="AG2015" t="b">
        <v>1</v>
      </c>
      <c r="AH2015">
        <v>2450</v>
      </c>
      <c r="AI2015">
        <v>45460</v>
      </c>
      <c r="AJ2015" t="b">
        <v>1</v>
      </c>
      <c r="AK2015" t="str" cm="1">
        <f t="array" ref="AK2015">_xlfn.LET(
  _xlpm.txt,TRIM(Raw_Data!F2015),
  _xlpm.norm,SUBSTITUTE(SUBSTITUTE(_xlpm.txt,"-","/"),".","/"),
  _xlpm.p,_xlfn.TEXTSPLIT(_xlpm.norm,"/"),
  _xlpm.a,VALUE(INDEX(_xlpm.p,1)),
  _xlpm.b,VALUE(INDEX(_xlpm.p,2)),
  IF(AND(_xlpm.a&lt;=12,_xlpm.b&lt;=12),"REVIEW_AMBIGUOUS","OK")
)</f>
        <v>OK</v>
      </c>
    </row>
    <row r="2016" spans="1:37">
      <c r="A2016" t="s">
        <v>5822</v>
      </c>
      <c r="B2016" t="s">
        <v>5822</v>
      </c>
      <c r="C2016" t="b">
        <v>0</v>
      </c>
      <c r="D2016" t="s">
        <v>7257</v>
      </c>
      <c r="E2016" t="s">
        <v>8616</v>
      </c>
      <c r="F2016" t="s">
        <v>8616</v>
      </c>
      <c r="G2016" t="s">
        <v>7280</v>
      </c>
      <c r="H2016" t="s">
        <v>363</v>
      </c>
      <c r="I2016" t="s">
        <v>363</v>
      </c>
      <c r="J2016" t="s">
        <v>363</v>
      </c>
      <c r="K2016" t="s">
        <v>7281</v>
      </c>
      <c r="L2016" t="s">
        <v>125</v>
      </c>
      <c r="M2016">
        <f>IF(UPPER(TRIM(Table2[[#This Row],[Status_Clean]]))="CONVERTED",1,0)</f>
        <v>0</v>
      </c>
      <c r="N2016">
        <f>IF(ISNUMBER(MATCH(UPPER(TRIM(Table2[[#This Row],[Status_Clean]])),{"CONTACTED","QUALIFIED","CONVERTED"},0)),1,0)</f>
        <v>1</v>
      </c>
      <c r="O2016" cm="1">
        <f t="array" ref="O2016">_xlfn.SWITCH(UPPER(TRIM(Table2[[#This Row],[Status_Clean]])),"NEW",1,"CONTACTED",2,"QUALIFIED",3,"CONVERTED",4,"LOST",5,99)</f>
        <v>2</v>
      </c>
      <c r="P2016">
        <v>45194</v>
      </c>
      <c r="Q2016" t="s">
        <v>7361</v>
      </c>
      <c r="R2016" t="s">
        <v>7361</v>
      </c>
      <c r="S2016">
        <v>45194</v>
      </c>
      <c r="T2016" t="s">
        <v>7261</v>
      </c>
      <c r="U2016">
        <v>45194</v>
      </c>
      <c r="V2016" t="s">
        <v>7287</v>
      </c>
      <c r="W2016" t="s">
        <v>7263</v>
      </c>
      <c r="X2016" t="s">
        <v>7288</v>
      </c>
      <c r="Y2016" t="s">
        <v>7298</v>
      </c>
      <c r="Z2016" t="s">
        <v>365</v>
      </c>
      <c r="AA2016">
        <v>32.1</v>
      </c>
      <c r="AB2016" t="str" cm="1">
        <f t="array" ref="AB2016">_xlfn.LET(_xlpm.x,IFERROR(VALUE(Table2[[#This Row],[Response_Time_Hours]]),""),IF(_xlpm.x="","CHECK",_xlfn.IFS(_xlpm.x&lt;=1,"Immediate",_xlpm.x&lt;=6,"Fast",_xlpm.x&lt;=24,"Moderate",_xlpm.x&gt;24,"Delayed")))</f>
        <v>Delayed</v>
      </c>
      <c r="AC2016">
        <v>4</v>
      </c>
      <c r="AD2016" t="str" cm="1">
        <f t="array" ref="AD2016">IF(Table2[[#This Row],[Interaction_Count_Final]]="","N/A",_xlfn.IFS(Table2[[#This Row],[Interaction_Count_Final]]&lt;=2,"Low",Table2[[#This Row],[Interaction_Count_Final]]&lt;=5,"Medium",Table2[[#This Row],[Interaction_Count_Final]]&gt;=6,"High",TRUE,"CHECK"))</f>
        <v>Medium</v>
      </c>
      <c r="AE2016" t="s">
        <v>7266</v>
      </c>
      <c r="AF2016" t="b">
        <v>1</v>
      </c>
      <c r="AG2016" t="b">
        <v>1</v>
      </c>
      <c r="AH2016">
        <v>2452</v>
      </c>
      <c r="AI2016">
        <v>45194</v>
      </c>
      <c r="AJ2016" t="b">
        <v>1</v>
      </c>
      <c r="AK2016" t="e" cm="1">
        <f t="array" ref="AK2016">_xlfn.LET(
  _xlpm.txt,TRIM(Raw_Data!F2016),
  _xlpm.norm,SUBSTITUTE(SUBSTITUTE(_xlpm.txt,"-","/"),".","/"),
  _xlpm.p,_xlfn.TEXTSPLIT(_xlpm.norm,"/"),
  _xlpm.a,VALUE(INDEX(_xlpm.p,1)),
  _xlpm.b,VALUE(INDEX(_xlpm.p,2)),
  IF(AND(_xlpm.a&lt;=12,_xlpm.b&lt;=12),"REVIEW_AMBIGUOUS","OK")
)</f>
        <v>#REF!</v>
      </c>
    </row>
    <row r="2017" spans="1:37">
      <c r="A2017" t="s">
        <v>5824</v>
      </c>
      <c r="B2017" t="s">
        <v>5824</v>
      </c>
      <c r="C2017" t="b">
        <v>0</v>
      </c>
      <c r="D2017" t="s">
        <v>7257</v>
      </c>
      <c r="E2017" t="s">
        <v>8617</v>
      </c>
      <c r="F2017" t="s">
        <v>8617</v>
      </c>
      <c r="G2017" t="s">
        <v>7280</v>
      </c>
      <c r="H2017" t="s">
        <v>222</v>
      </c>
      <c r="I2017" t="s">
        <v>222</v>
      </c>
      <c r="J2017" t="s">
        <v>222</v>
      </c>
      <c r="K2017" t="s">
        <v>193</v>
      </c>
      <c r="L2017" t="s">
        <v>193</v>
      </c>
      <c r="M2017">
        <f>IF(UPPER(TRIM(Table2[[#This Row],[Status_Clean]]))="CONVERTED",1,0)</f>
        <v>0</v>
      </c>
      <c r="N2017">
        <f>IF(ISNUMBER(MATCH(UPPER(TRIM(Table2[[#This Row],[Status_Clean]])),{"CONTACTED","QUALIFIED","CONVERTED"},0)),1,0)</f>
        <v>0</v>
      </c>
      <c r="O2017" cm="1">
        <f t="array" ref="O2017">_xlfn.SWITCH(UPPER(TRIM(Table2[[#This Row],[Status_Clean]])),"NEW",1,"CONTACTED",2,"QUALIFIED",3,"CONVERTED",4,"LOST",5,99)</f>
        <v>1</v>
      </c>
      <c r="P2017" t="s">
        <v>5826</v>
      </c>
      <c r="Q2017" t="s">
        <v>5826</v>
      </c>
      <c r="R2017" t="s">
        <v>5826</v>
      </c>
      <c r="S2017">
        <v>45396</v>
      </c>
      <c r="T2017" t="s">
        <v>7261</v>
      </c>
      <c r="U2017">
        <v>45396</v>
      </c>
      <c r="V2017" t="s">
        <v>7297</v>
      </c>
      <c r="W2017" t="s">
        <v>7271</v>
      </c>
      <c r="X2017" t="s">
        <v>7277</v>
      </c>
      <c r="Y2017" t="s">
        <v>7293</v>
      </c>
      <c r="Z2017" t="s">
        <v>5347</v>
      </c>
      <c r="AA2017">
        <v>63.5</v>
      </c>
      <c r="AB2017" t="str" cm="1">
        <f t="array" ref="AB2017">_xlfn.LET(_xlpm.x,IFERROR(VALUE(Table2[[#This Row],[Response_Time_Hours]]),""),IF(_xlpm.x="","CHECK",_xlfn.IFS(_xlpm.x&lt;=1,"Immediate",_xlpm.x&lt;=6,"Fast",_xlpm.x&lt;=24,"Moderate",_xlpm.x&gt;24,"Delayed")))</f>
        <v>Delayed</v>
      </c>
      <c r="AC2017">
        <v>12</v>
      </c>
      <c r="AD2017" t="str" cm="1">
        <f t="array" ref="AD2017">IF(Table2[[#This Row],[Interaction_Count_Final]]="","N/A",_xlfn.IFS(Table2[[#This Row],[Interaction_Count_Final]]&lt;=2,"Low",Table2[[#This Row],[Interaction_Count_Final]]&lt;=5,"Medium",Table2[[#This Row],[Interaction_Count_Final]]&gt;=6,"High",TRUE,"CHECK"))</f>
        <v>High</v>
      </c>
      <c r="AE2017" t="s">
        <v>7273</v>
      </c>
      <c r="AF2017" t="b">
        <v>1</v>
      </c>
      <c r="AG2017" t="b">
        <v>1</v>
      </c>
      <c r="AH2017">
        <v>2453</v>
      </c>
      <c r="AI2017">
        <v>45396</v>
      </c>
      <c r="AJ2017" t="b">
        <v>1</v>
      </c>
      <c r="AK2017" t="str" cm="1">
        <f t="array" ref="AK2017">_xlfn.LET(
  _xlpm.txt,TRIM(Raw_Data!F2017),
  _xlpm.norm,SUBSTITUTE(SUBSTITUTE(_xlpm.txt,"-","/"),".","/"),
  _xlpm.p,_xlfn.TEXTSPLIT(_xlpm.norm,"/"),
  _xlpm.a,VALUE(INDEX(_xlpm.p,1)),
  _xlpm.b,VALUE(INDEX(_xlpm.p,2)),
  IF(AND(_xlpm.a&lt;=12,_xlpm.b&lt;=12),"REVIEW_AMBIGUOUS","OK")
)</f>
        <v>OK</v>
      </c>
    </row>
    <row r="2018" spans="1:37">
      <c r="A2018" t="s">
        <v>5827</v>
      </c>
      <c r="B2018" t="s">
        <v>5827</v>
      </c>
      <c r="C2018" t="b">
        <v>1</v>
      </c>
      <c r="D2018" t="s">
        <v>7257</v>
      </c>
      <c r="E2018" t="s">
        <v>5828</v>
      </c>
      <c r="F2018" t="s">
        <v>5828</v>
      </c>
      <c r="G2018" t="s">
        <v>7258</v>
      </c>
      <c r="H2018" t="s">
        <v>792</v>
      </c>
      <c r="I2018" t="s">
        <v>792</v>
      </c>
      <c r="J2018" t="s">
        <v>792</v>
      </c>
      <c r="K2018" t="s">
        <v>193</v>
      </c>
      <c r="L2018" t="s">
        <v>193</v>
      </c>
      <c r="M2018">
        <f>IF(UPPER(TRIM(Table2[[#This Row],[Status_Clean]]))="CONVERTED",1,0)</f>
        <v>0</v>
      </c>
      <c r="N2018">
        <f>IF(ISNUMBER(MATCH(UPPER(TRIM(Table2[[#This Row],[Status_Clean]])),{"CONTACTED","QUALIFIED","CONVERTED"},0)),1,0)</f>
        <v>0</v>
      </c>
      <c r="O2018" cm="1">
        <f t="array" ref="O2018">_xlfn.SWITCH(UPPER(TRIM(Table2[[#This Row],[Status_Clean]])),"NEW",1,"CONTACTED",2,"QUALIFIED",3,"CONVERTED",4,"LOST",5,99)</f>
        <v>1</v>
      </c>
      <c r="P2018" t="s">
        <v>5829</v>
      </c>
      <c r="Q2018" t="s">
        <v>8618</v>
      </c>
      <c r="R2018" t="s">
        <v>8618</v>
      </c>
      <c r="S2018">
        <v>45163</v>
      </c>
      <c r="T2018" t="s">
        <v>7261</v>
      </c>
      <c r="U2018">
        <v>45163</v>
      </c>
      <c r="V2018" t="s">
        <v>7310</v>
      </c>
      <c r="W2018" t="s">
        <v>7263</v>
      </c>
      <c r="X2018" t="s">
        <v>7288</v>
      </c>
      <c r="Y2018" t="s">
        <v>7312</v>
      </c>
      <c r="Z2018" t="s">
        <v>144</v>
      </c>
      <c r="AA2018">
        <v>57.599999999999994</v>
      </c>
      <c r="AB2018" t="str" cm="1">
        <f t="array" ref="AB2018">_xlfn.LET(_xlpm.x,IFERROR(VALUE(Table2[[#This Row],[Response_Time_Hours]]),""),IF(_xlpm.x="","CHECK",_xlfn.IFS(_xlpm.x&lt;=1,"Immediate",_xlpm.x&lt;=6,"Fast",_xlpm.x&lt;=24,"Moderate",_xlpm.x&gt;24,"Delayed")))</f>
        <v>Delayed</v>
      </c>
      <c r="AC2018">
        <v>34</v>
      </c>
      <c r="AD2018" t="str" cm="1">
        <f t="array" ref="AD2018">IF(Table2[[#This Row],[Interaction_Count_Final]]="","N/A",_xlfn.IFS(Table2[[#This Row],[Interaction_Count_Final]]&lt;=2,"Low",Table2[[#This Row],[Interaction_Count_Final]]&lt;=5,"Medium",Table2[[#This Row],[Interaction_Count_Final]]&gt;=6,"High",TRUE,"CHECK"))</f>
        <v>High</v>
      </c>
      <c r="AE2018" t="s">
        <v>7273</v>
      </c>
      <c r="AF2018" t="b">
        <v>1</v>
      </c>
      <c r="AG2018" t="b">
        <v>1</v>
      </c>
      <c r="AH2018">
        <v>2454</v>
      </c>
      <c r="AI2018">
        <v>45163</v>
      </c>
      <c r="AJ2018" t="b">
        <v>1</v>
      </c>
      <c r="AK2018" t="e" cm="1">
        <f t="array" ref="AK2018">_xlfn.LET(
  _xlpm.txt,TRIM(Raw_Data!F2018),
  _xlpm.norm,SUBSTITUTE(SUBSTITUTE(_xlpm.txt,"-","/"),".","/"),
  _xlpm.p,_xlfn.TEXTSPLIT(_xlpm.norm,"/"),
  _xlpm.a,VALUE(INDEX(_xlpm.p,1)),
  _xlpm.b,VALUE(INDEX(_xlpm.p,2)),
  IF(AND(_xlpm.a&lt;=12,_xlpm.b&lt;=12),"REVIEW_AMBIGUOUS","OK")
)</f>
        <v>#REF!</v>
      </c>
    </row>
    <row r="2019" spans="1:37">
      <c r="A2019" t="s">
        <v>5830</v>
      </c>
      <c r="B2019" t="s">
        <v>5830</v>
      </c>
      <c r="C2019" t="b">
        <v>0</v>
      </c>
      <c r="D2019" t="s">
        <v>7257</v>
      </c>
      <c r="E2019" t="s">
        <v>5831</v>
      </c>
      <c r="F2019" t="s">
        <v>5831</v>
      </c>
      <c r="G2019" t="s">
        <v>7303</v>
      </c>
      <c r="H2019" t="s">
        <v>600</v>
      </c>
      <c r="I2019" t="s">
        <v>600</v>
      </c>
      <c r="J2019" t="s">
        <v>254</v>
      </c>
      <c r="K2019" t="s">
        <v>193</v>
      </c>
      <c r="L2019" t="s">
        <v>193</v>
      </c>
      <c r="M2019">
        <f>IF(UPPER(TRIM(Table2[[#This Row],[Status_Clean]]))="CONVERTED",1,0)</f>
        <v>0</v>
      </c>
      <c r="N2019">
        <f>IF(ISNUMBER(MATCH(UPPER(TRIM(Table2[[#This Row],[Status_Clean]])),{"CONTACTED","QUALIFIED","CONVERTED"},0)),1,0)</f>
        <v>0</v>
      </c>
      <c r="O2019" cm="1">
        <f t="array" ref="O2019">_xlfn.SWITCH(UPPER(TRIM(Table2[[#This Row],[Status_Clean]])),"NEW",1,"CONTACTED",2,"QUALIFIED",3,"CONVERTED",4,"LOST",5,99)</f>
        <v>1</v>
      </c>
      <c r="P2019">
        <v>45035</v>
      </c>
      <c r="Q2019" t="s">
        <v>7815</v>
      </c>
      <c r="R2019" t="s">
        <v>7815</v>
      </c>
      <c r="S2019">
        <v>45035</v>
      </c>
      <c r="T2019" t="s">
        <v>7261</v>
      </c>
      <c r="U2019">
        <v>45035</v>
      </c>
      <c r="V2019" t="s">
        <v>7297</v>
      </c>
      <c r="W2019" t="s">
        <v>7263</v>
      </c>
      <c r="X2019" t="s">
        <v>7277</v>
      </c>
      <c r="Y2019" t="s">
        <v>7272</v>
      </c>
      <c r="Z2019" t="s">
        <v>3918</v>
      </c>
      <c r="AA2019">
        <v>19.600000000000001</v>
      </c>
      <c r="AB2019" t="str" cm="1">
        <f t="array" ref="AB2019">_xlfn.LET(_xlpm.x,IFERROR(VALUE(Table2[[#This Row],[Response_Time_Hours]]),""),IF(_xlpm.x="","CHECK",_xlfn.IFS(_xlpm.x&lt;=1,"Immediate",_xlpm.x&lt;=6,"Fast",_xlpm.x&lt;=24,"Moderate",_xlpm.x&gt;24,"Delayed")))</f>
        <v>Moderate</v>
      </c>
      <c r="AC2019">
        <v>4</v>
      </c>
      <c r="AD2019" t="str" cm="1">
        <f t="array" ref="AD2019">IF(Table2[[#This Row],[Interaction_Count_Final]]="","N/A",_xlfn.IFS(Table2[[#This Row],[Interaction_Count_Final]]&lt;=2,"Low",Table2[[#This Row],[Interaction_Count_Final]]&lt;=5,"Medium",Table2[[#This Row],[Interaction_Count_Final]]&gt;=6,"High",TRUE,"CHECK"))</f>
        <v>Medium</v>
      </c>
      <c r="AE2019" t="s">
        <v>7266</v>
      </c>
      <c r="AF2019" t="b">
        <v>1</v>
      </c>
      <c r="AG2019" t="b">
        <v>1</v>
      </c>
      <c r="AH2019">
        <v>2455</v>
      </c>
      <c r="AI2019">
        <v>45035</v>
      </c>
      <c r="AJ2019" t="b">
        <v>1</v>
      </c>
      <c r="AK2019" t="e" cm="1">
        <f t="array" ref="AK2019">_xlfn.LET(
  _xlpm.txt,TRIM(Raw_Data!F2019),
  _xlpm.norm,SUBSTITUTE(SUBSTITUTE(_xlpm.txt,"-","/"),".","/"),
  _xlpm.p,_xlfn.TEXTSPLIT(_xlpm.norm,"/"),
  _xlpm.a,VALUE(INDEX(_xlpm.p,1)),
  _xlpm.b,VALUE(INDEX(_xlpm.p,2)),
  IF(AND(_xlpm.a&lt;=12,_xlpm.b&lt;=12),"REVIEW_AMBIGUOUS","OK")
)</f>
        <v>#REF!</v>
      </c>
    </row>
    <row r="2020" spans="1:37">
      <c r="A2020" t="s">
        <v>5832</v>
      </c>
      <c r="B2020" t="s">
        <v>5832</v>
      </c>
      <c r="C2020" t="b">
        <v>0</v>
      </c>
      <c r="D2020" t="s">
        <v>7257</v>
      </c>
      <c r="E2020" t="s">
        <v>8619</v>
      </c>
      <c r="F2020" t="s">
        <v>8619</v>
      </c>
      <c r="G2020" t="s">
        <v>7258</v>
      </c>
      <c r="H2020" t="s">
        <v>263</v>
      </c>
      <c r="I2020" t="s">
        <v>263</v>
      </c>
      <c r="J2020" t="s">
        <v>263</v>
      </c>
      <c r="K2020" t="s">
        <v>173</v>
      </c>
      <c r="L2020" t="s">
        <v>173</v>
      </c>
      <c r="M2020">
        <f>IF(UPPER(TRIM(Table2[[#This Row],[Status_Clean]]))="CONVERTED",1,0)</f>
        <v>0</v>
      </c>
      <c r="N2020">
        <f>IF(ISNUMBER(MATCH(UPPER(TRIM(Table2[[#This Row],[Status_Clean]])),{"CONTACTED","QUALIFIED","CONVERTED"},0)),1,0)</f>
        <v>0</v>
      </c>
      <c r="O2020" cm="1">
        <f t="array" ref="O2020">_xlfn.SWITCH(UPPER(TRIM(Table2[[#This Row],[Status_Clean]])),"NEW",1,"CONTACTED",2,"QUALIFIED",3,"CONVERTED",4,"LOST",5,99)</f>
        <v>5</v>
      </c>
      <c r="P2020" t="s">
        <v>5834</v>
      </c>
      <c r="Q2020" t="s">
        <v>8620</v>
      </c>
      <c r="R2020" t="s">
        <v>8620</v>
      </c>
      <c r="S2020">
        <v>45431</v>
      </c>
      <c r="T2020" t="s">
        <v>7261</v>
      </c>
      <c r="U2020">
        <v>45431</v>
      </c>
      <c r="V2020" t="s">
        <v>7314</v>
      </c>
      <c r="W2020" t="s">
        <v>7271</v>
      </c>
      <c r="X2020" t="s">
        <v>7277</v>
      </c>
      <c r="Y2020" t="s">
        <v>7293</v>
      </c>
      <c r="Z2020" t="s">
        <v>5170</v>
      </c>
      <c r="AA2020">
        <v>4.8</v>
      </c>
      <c r="AB2020" t="str" cm="1">
        <f t="array" ref="AB2020">_xlfn.LET(_xlpm.x,IFERROR(VALUE(Table2[[#This Row],[Response_Time_Hours]]),""),IF(_xlpm.x="","CHECK",_xlfn.IFS(_xlpm.x&lt;=1,"Immediate",_xlpm.x&lt;=6,"Fast",_xlpm.x&lt;=24,"Moderate",_xlpm.x&gt;24,"Delayed")))</f>
        <v>Fast</v>
      </c>
      <c r="AC2020">
        <v>5</v>
      </c>
      <c r="AD2020" t="str" cm="1">
        <f t="array" ref="AD2020">IF(Table2[[#This Row],[Interaction_Count_Final]]="","N/A",_xlfn.IFS(Table2[[#This Row],[Interaction_Count_Final]]&lt;=2,"Low",Table2[[#This Row],[Interaction_Count_Final]]&lt;=5,"Medium",Table2[[#This Row],[Interaction_Count_Final]]&gt;=6,"High",TRUE,"CHECK"))</f>
        <v>Medium</v>
      </c>
      <c r="AE2020" t="s">
        <v>7273</v>
      </c>
      <c r="AF2020" t="b">
        <v>1</v>
      </c>
      <c r="AG2020" t="b">
        <v>1</v>
      </c>
      <c r="AH2020">
        <v>2456</v>
      </c>
      <c r="AI2020">
        <v>45431</v>
      </c>
      <c r="AJ2020" t="b">
        <v>1</v>
      </c>
      <c r="AK2020" t="e" cm="1">
        <f t="array" ref="AK2020">_xlfn.LET(
  _xlpm.txt,TRIM(Raw_Data!F2020),
  _xlpm.norm,SUBSTITUTE(SUBSTITUTE(_xlpm.txt,"-","/"),".","/"),
  _xlpm.p,_xlfn.TEXTSPLIT(_xlpm.norm,"/"),
  _xlpm.a,VALUE(INDEX(_xlpm.p,1)),
  _xlpm.b,VALUE(INDEX(_xlpm.p,2)),
  IF(AND(_xlpm.a&lt;=12,_xlpm.b&lt;=12),"REVIEW_AMBIGUOUS","OK")
)</f>
        <v>#REF!</v>
      </c>
    </row>
    <row r="2021" spans="1:37">
      <c r="A2021" t="s">
        <v>5835</v>
      </c>
      <c r="B2021" t="s">
        <v>5835</v>
      </c>
      <c r="C2021" t="b">
        <v>0</v>
      </c>
      <c r="D2021" t="s">
        <v>7257</v>
      </c>
      <c r="E2021" t="s">
        <v>8621</v>
      </c>
      <c r="F2021" t="s">
        <v>8621</v>
      </c>
      <c r="G2021" t="s">
        <v>7303</v>
      </c>
      <c r="H2021" t="s">
        <v>1356</v>
      </c>
      <c r="I2021" t="s">
        <v>1356</v>
      </c>
      <c r="J2021" t="s">
        <v>1356</v>
      </c>
      <c r="K2021" t="s">
        <v>193</v>
      </c>
      <c r="L2021" t="s">
        <v>193</v>
      </c>
      <c r="M2021">
        <f>IF(UPPER(TRIM(Table2[[#This Row],[Status_Clean]]))="CONVERTED",1,0)</f>
        <v>0</v>
      </c>
      <c r="N2021">
        <f>IF(ISNUMBER(MATCH(UPPER(TRIM(Table2[[#This Row],[Status_Clean]])),{"CONTACTED","QUALIFIED","CONVERTED"},0)),1,0)</f>
        <v>0</v>
      </c>
      <c r="O2021" cm="1">
        <f t="array" ref="O2021">_xlfn.SWITCH(UPPER(TRIM(Table2[[#This Row],[Status_Clean]])),"NEW",1,"CONTACTED",2,"QUALIFIED",3,"CONVERTED",4,"LOST",5,99)</f>
        <v>1</v>
      </c>
      <c r="P2021" t="s">
        <v>5837</v>
      </c>
      <c r="Q2021" t="s">
        <v>8622</v>
      </c>
      <c r="R2021" t="s">
        <v>8622</v>
      </c>
      <c r="S2021">
        <v>45074</v>
      </c>
      <c r="T2021" t="s">
        <v>7261</v>
      </c>
      <c r="U2021">
        <v>45074</v>
      </c>
      <c r="V2021" t="s">
        <v>7314</v>
      </c>
      <c r="W2021" t="s">
        <v>7263</v>
      </c>
      <c r="X2021" t="s">
        <v>7277</v>
      </c>
      <c r="Y2021" t="s">
        <v>7293</v>
      </c>
      <c r="Z2021">
        <v>49.9</v>
      </c>
      <c r="AA2021">
        <v>49.9</v>
      </c>
      <c r="AB2021" t="str" cm="1">
        <f t="array" ref="AB2021">_xlfn.LET(_xlpm.x,IFERROR(VALUE(Table2[[#This Row],[Response_Time_Hours]]),""),IF(_xlpm.x="","CHECK",_xlfn.IFS(_xlpm.x&lt;=1,"Immediate",_xlpm.x&lt;=6,"Fast",_xlpm.x&lt;=24,"Moderate",_xlpm.x&gt;24,"Delayed")))</f>
        <v>Delayed</v>
      </c>
      <c r="AC2021">
        <v>18</v>
      </c>
      <c r="AD2021" t="str" cm="1">
        <f t="array" ref="AD2021">IF(Table2[[#This Row],[Interaction_Count_Final]]="","N/A",_xlfn.IFS(Table2[[#This Row],[Interaction_Count_Final]]&lt;=2,"Low",Table2[[#This Row],[Interaction_Count_Final]]&lt;=5,"Medium",Table2[[#This Row],[Interaction_Count_Final]]&gt;=6,"High",TRUE,"CHECK"))</f>
        <v>High</v>
      </c>
      <c r="AE2021" t="s">
        <v>7289</v>
      </c>
      <c r="AF2021" t="b">
        <v>1</v>
      </c>
      <c r="AG2021" t="b">
        <v>1</v>
      </c>
      <c r="AH2021">
        <v>2458</v>
      </c>
      <c r="AI2021">
        <v>45074</v>
      </c>
      <c r="AJ2021" t="b">
        <v>1</v>
      </c>
      <c r="AK2021" t="e" cm="1">
        <f t="array" ref="AK2021">_xlfn.LET(
  _xlpm.txt,TRIM(Raw_Data!F2021),
  _xlpm.norm,SUBSTITUTE(SUBSTITUTE(_xlpm.txt,"-","/"),".","/"),
  _xlpm.p,_xlfn.TEXTSPLIT(_xlpm.norm,"/"),
  _xlpm.a,VALUE(INDEX(_xlpm.p,1)),
  _xlpm.b,VALUE(INDEX(_xlpm.p,2)),
  IF(AND(_xlpm.a&lt;=12,_xlpm.b&lt;=12),"REVIEW_AMBIGUOUS","OK")
)</f>
        <v>#REF!</v>
      </c>
    </row>
    <row r="2022" spans="1:37">
      <c r="A2022" t="s">
        <v>5838</v>
      </c>
      <c r="B2022" t="s">
        <v>5838</v>
      </c>
      <c r="C2022" t="b">
        <v>0</v>
      </c>
      <c r="D2022" t="s">
        <v>7257</v>
      </c>
      <c r="E2022" t="s">
        <v>5839</v>
      </c>
      <c r="F2022" t="s">
        <v>5839</v>
      </c>
      <c r="G2022" t="s">
        <v>7258</v>
      </c>
      <c r="H2022" t="s">
        <v>296</v>
      </c>
      <c r="I2022" t="s">
        <v>296</v>
      </c>
      <c r="J2022" t="s">
        <v>263</v>
      </c>
      <c r="K2022" t="s">
        <v>193</v>
      </c>
      <c r="L2022" t="s">
        <v>193</v>
      </c>
      <c r="M2022">
        <f>IF(UPPER(TRIM(Table2[[#This Row],[Status_Clean]]))="CONVERTED",1,0)</f>
        <v>0</v>
      </c>
      <c r="N2022">
        <f>IF(ISNUMBER(MATCH(UPPER(TRIM(Table2[[#This Row],[Status_Clean]])),{"CONTACTED","QUALIFIED","CONVERTED"},0)),1,0)</f>
        <v>0</v>
      </c>
      <c r="O2022" cm="1">
        <f t="array" ref="O2022">_xlfn.SWITCH(UPPER(TRIM(Table2[[#This Row],[Status_Clean]])),"NEW",1,"CONTACTED",2,"QUALIFIED",3,"CONVERTED",4,"LOST",5,99)</f>
        <v>1</v>
      </c>
      <c r="P2022" t="s">
        <v>5840</v>
      </c>
      <c r="Q2022" t="s">
        <v>8623</v>
      </c>
      <c r="R2022" t="s">
        <v>8623</v>
      </c>
      <c r="S2022">
        <v>45099</v>
      </c>
      <c r="T2022" t="s">
        <v>7261</v>
      </c>
      <c r="U2022">
        <v>45099</v>
      </c>
      <c r="V2022" t="s">
        <v>7276</v>
      </c>
      <c r="W2022" t="s">
        <v>7263</v>
      </c>
      <c r="X2022" t="s">
        <v>7277</v>
      </c>
      <c r="Y2022" t="s">
        <v>7285</v>
      </c>
      <c r="Z2022">
        <v>66.099999999999994</v>
      </c>
      <c r="AA2022">
        <v>66.099999999999994</v>
      </c>
      <c r="AB2022" t="str" cm="1">
        <f t="array" ref="AB2022">_xlfn.LET(_xlpm.x,IFERROR(VALUE(Table2[[#This Row],[Response_Time_Hours]]),""),IF(_xlpm.x="","CHECK",_xlfn.IFS(_xlpm.x&lt;=1,"Immediate",_xlpm.x&lt;=6,"Fast",_xlpm.x&lt;=24,"Moderate",_xlpm.x&gt;24,"Delayed")))</f>
        <v>Delayed</v>
      </c>
      <c r="AC2022">
        <v>6</v>
      </c>
      <c r="AD2022" t="str" cm="1">
        <f t="array" ref="AD2022">IF(Table2[[#This Row],[Interaction_Count_Final]]="","N/A",_xlfn.IFS(Table2[[#This Row],[Interaction_Count_Final]]&lt;=2,"Low",Table2[[#This Row],[Interaction_Count_Final]]&lt;=5,"Medium",Table2[[#This Row],[Interaction_Count_Final]]&gt;=6,"High",TRUE,"CHECK"))</f>
        <v>High</v>
      </c>
      <c r="AE2022" t="s">
        <v>7266</v>
      </c>
      <c r="AF2022" t="b">
        <v>1</v>
      </c>
      <c r="AG2022" t="b">
        <v>1</v>
      </c>
      <c r="AH2022">
        <v>2459</v>
      </c>
      <c r="AI2022">
        <v>45099</v>
      </c>
      <c r="AJ2022" t="b">
        <v>1</v>
      </c>
      <c r="AK2022" t="str" cm="1">
        <f t="array" ref="AK2022">_xlfn.LET(
  _xlpm.txt,TRIM(Raw_Data!F2022),
  _xlpm.norm,SUBSTITUTE(SUBSTITUTE(_xlpm.txt,"-","/"),".","/"),
  _xlpm.p,_xlfn.TEXTSPLIT(_xlpm.norm,"/"),
  _xlpm.a,VALUE(INDEX(_xlpm.p,1)),
  _xlpm.b,VALUE(INDEX(_xlpm.p,2)),
  IF(AND(_xlpm.a&lt;=12,_xlpm.b&lt;=12),"REVIEW_AMBIGUOUS","OK")
)</f>
        <v>OK</v>
      </c>
    </row>
    <row r="2023" spans="1:37">
      <c r="A2023" t="s">
        <v>5841</v>
      </c>
      <c r="B2023" t="s">
        <v>5841</v>
      </c>
      <c r="C2023" t="b">
        <v>1</v>
      </c>
      <c r="D2023" t="s">
        <v>7257</v>
      </c>
      <c r="E2023" t="s">
        <v>5842</v>
      </c>
      <c r="F2023" t="s">
        <v>5842</v>
      </c>
      <c r="G2023" t="s">
        <v>7303</v>
      </c>
      <c r="H2023" t="s">
        <v>792</v>
      </c>
      <c r="I2023" t="s">
        <v>792</v>
      </c>
      <c r="J2023" t="s">
        <v>792</v>
      </c>
      <c r="K2023" t="s">
        <v>250</v>
      </c>
      <c r="L2023" t="s">
        <v>250</v>
      </c>
      <c r="M2023">
        <f>IF(UPPER(TRIM(Table2[[#This Row],[Status_Clean]]))="CONVERTED",1,0)</f>
        <v>1</v>
      </c>
      <c r="N2023">
        <f>IF(ISNUMBER(MATCH(UPPER(TRIM(Table2[[#This Row],[Status_Clean]])),{"CONTACTED","QUALIFIED","CONVERTED"},0)),1,0)</f>
        <v>1</v>
      </c>
      <c r="O2023" cm="1">
        <f t="array" ref="O2023">_xlfn.SWITCH(UPPER(TRIM(Table2[[#This Row],[Status_Clean]])),"NEW",1,"CONTACTED",2,"QUALIFIED",3,"CONVERTED",4,"LOST",5,99)</f>
        <v>4</v>
      </c>
      <c r="P2023">
        <v>45098</v>
      </c>
      <c r="Q2023" t="s">
        <v>8624</v>
      </c>
      <c r="R2023" t="s">
        <v>8624</v>
      </c>
      <c r="S2023">
        <v>45098</v>
      </c>
      <c r="T2023" t="s">
        <v>7261</v>
      </c>
      <c r="U2023">
        <v>45098</v>
      </c>
      <c r="V2023" t="s">
        <v>7276</v>
      </c>
      <c r="W2023" t="s">
        <v>7263</v>
      </c>
      <c r="X2023" t="s">
        <v>7277</v>
      </c>
      <c r="Y2023" t="s">
        <v>7272</v>
      </c>
      <c r="Z2023">
        <v>22</v>
      </c>
      <c r="AA2023">
        <v>22</v>
      </c>
      <c r="AB2023" t="str" cm="1">
        <f t="array" ref="AB2023">_xlfn.LET(_xlpm.x,IFERROR(VALUE(Table2[[#This Row],[Response_Time_Hours]]),""),IF(_xlpm.x="","CHECK",_xlfn.IFS(_xlpm.x&lt;=1,"Immediate",_xlpm.x&lt;=6,"Fast",_xlpm.x&lt;=24,"Moderate",_xlpm.x&gt;24,"Delayed")))</f>
        <v>Moderate</v>
      </c>
      <c r="AC2023">
        <v>32</v>
      </c>
      <c r="AD2023" t="str" cm="1">
        <f t="array" ref="AD2023">IF(Table2[[#This Row],[Interaction_Count_Final]]="","N/A",_xlfn.IFS(Table2[[#This Row],[Interaction_Count_Final]]&lt;=2,"Low",Table2[[#This Row],[Interaction_Count_Final]]&lt;=5,"Medium",Table2[[#This Row],[Interaction_Count_Final]]&gt;=6,"High",TRUE,"CHECK"))</f>
        <v>High</v>
      </c>
      <c r="AE2023" t="s">
        <v>7266</v>
      </c>
      <c r="AF2023" t="b">
        <v>1</v>
      </c>
      <c r="AG2023" t="b">
        <v>1</v>
      </c>
      <c r="AH2023">
        <v>2461</v>
      </c>
      <c r="AI2023">
        <v>45098</v>
      </c>
      <c r="AJ2023" t="b">
        <v>1</v>
      </c>
      <c r="AK2023" t="e" cm="1">
        <f t="array" ref="AK2023">_xlfn.LET(
  _xlpm.txt,TRIM(Raw_Data!F2023),
  _xlpm.norm,SUBSTITUTE(SUBSTITUTE(_xlpm.txt,"-","/"),".","/"),
  _xlpm.p,_xlfn.TEXTSPLIT(_xlpm.norm,"/"),
  _xlpm.a,VALUE(INDEX(_xlpm.p,1)),
  _xlpm.b,VALUE(INDEX(_xlpm.p,2)),
  IF(AND(_xlpm.a&lt;=12,_xlpm.b&lt;=12),"REVIEW_AMBIGUOUS","OK")
)</f>
        <v>#REF!</v>
      </c>
    </row>
    <row r="2024" spans="1:37">
      <c r="A2024" t="s">
        <v>5843</v>
      </c>
      <c r="B2024" t="s">
        <v>5843</v>
      </c>
      <c r="C2024" t="b">
        <v>0</v>
      </c>
      <c r="D2024" t="s">
        <v>7257</v>
      </c>
      <c r="E2024" t="s">
        <v>5844</v>
      </c>
      <c r="F2024" t="s">
        <v>5844</v>
      </c>
      <c r="G2024" t="s">
        <v>7268</v>
      </c>
      <c r="H2024" t="s">
        <v>560</v>
      </c>
      <c r="I2024" t="s">
        <v>560</v>
      </c>
      <c r="J2024" t="s">
        <v>469</v>
      </c>
      <c r="K2024" t="s">
        <v>193</v>
      </c>
      <c r="L2024" t="s">
        <v>193</v>
      </c>
      <c r="M2024">
        <f>IF(UPPER(TRIM(Table2[[#This Row],[Status_Clean]]))="CONVERTED",1,0)</f>
        <v>0</v>
      </c>
      <c r="N2024">
        <f>IF(ISNUMBER(MATCH(UPPER(TRIM(Table2[[#This Row],[Status_Clean]])),{"CONTACTED","QUALIFIED","CONVERTED"},0)),1,0)</f>
        <v>0</v>
      </c>
      <c r="O2024" cm="1">
        <f t="array" ref="O2024">_xlfn.SWITCH(UPPER(TRIM(Table2[[#This Row],[Status_Clean]])),"NEW",1,"CONTACTED",2,"QUALIFIED",3,"CONVERTED",4,"LOST",5,99)</f>
        <v>1</v>
      </c>
      <c r="P2024" t="s">
        <v>5845</v>
      </c>
      <c r="Q2024" t="s">
        <v>8625</v>
      </c>
      <c r="R2024" t="s">
        <v>8625</v>
      </c>
      <c r="S2024">
        <v>45529</v>
      </c>
      <c r="T2024" t="s">
        <v>7261</v>
      </c>
      <c r="U2024">
        <v>45529</v>
      </c>
      <c r="V2024" t="s">
        <v>7310</v>
      </c>
      <c r="W2024" t="s">
        <v>7271</v>
      </c>
      <c r="X2024" t="s">
        <v>7288</v>
      </c>
      <c r="Y2024" t="s">
        <v>7293</v>
      </c>
      <c r="Z2024" t="s">
        <v>5846</v>
      </c>
      <c r="AA2024">
        <v>61.9</v>
      </c>
      <c r="AB2024" t="str" cm="1">
        <f t="array" ref="AB2024">_xlfn.LET(_xlpm.x,IFERROR(VALUE(Table2[[#This Row],[Response_Time_Hours]]),""),IF(_xlpm.x="","CHECK",_xlfn.IFS(_xlpm.x&lt;=1,"Immediate",_xlpm.x&lt;=6,"Fast",_xlpm.x&lt;=24,"Moderate",_xlpm.x&gt;24,"Delayed")))</f>
        <v>Delayed</v>
      </c>
      <c r="AC2024">
        <v>48</v>
      </c>
      <c r="AD2024" t="str" cm="1">
        <f t="array" ref="AD2024">IF(Table2[[#This Row],[Interaction_Count_Final]]="","N/A",_xlfn.IFS(Table2[[#This Row],[Interaction_Count_Final]]&lt;=2,"Low",Table2[[#This Row],[Interaction_Count_Final]]&lt;=5,"Medium",Table2[[#This Row],[Interaction_Count_Final]]&gt;=6,"High",TRUE,"CHECK"))</f>
        <v>High</v>
      </c>
      <c r="AE2024" t="s">
        <v>7266</v>
      </c>
      <c r="AF2024" t="b">
        <v>1</v>
      </c>
      <c r="AG2024" t="b">
        <v>1</v>
      </c>
      <c r="AH2024">
        <v>2462</v>
      </c>
      <c r="AI2024">
        <v>45529</v>
      </c>
      <c r="AJ2024" t="b">
        <v>1</v>
      </c>
      <c r="AK2024" t="e" cm="1">
        <f t="array" ref="AK2024">_xlfn.LET(
  _xlpm.txt,TRIM(Raw_Data!F2024),
  _xlpm.norm,SUBSTITUTE(SUBSTITUTE(_xlpm.txt,"-","/"),".","/"),
  _xlpm.p,_xlfn.TEXTSPLIT(_xlpm.norm,"/"),
  _xlpm.a,VALUE(INDEX(_xlpm.p,1)),
  _xlpm.b,VALUE(INDEX(_xlpm.p,2)),
  IF(AND(_xlpm.a&lt;=12,_xlpm.b&lt;=12),"REVIEW_AMBIGUOUS","OK")
)</f>
        <v>#REF!</v>
      </c>
    </row>
    <row r="2025" spans="1:37">
      <c r="A2025" t="s">
        <v>5847</v>
      </c>
      <c r="B2025" t="s">
        <v>5847</v>
      </c>
      <c r="C2025" t="b">
        <v>0</v>
      </c>
      <c r="D2025" t="s">
        <v>7257</v>
      </c>
      <c r="E2025" t="s">
        <v>8626</v>
      </c>
      <c r="F2025" t="s">
        <v>8626</v>
      </c>
      <c r="G2025" t="s">
        <v>7268</v>
      </c>
      <c r="H2025" t="s">
        <v>337</v>
      </c>
      <c r="I2025" t="s">
        <v>337</v>
      </c>
      <c r="J2025" t="s">
        <v>101</v>
      </c>
      <c r="K2025" t="s">
        <v>7259</v>
      </c>
      <c r="L2025" t="s">
        <v>193</v>
      </c>
      <c r="M2025">
        <f>IF(UPPER(TRIM(Table2[[#This Row],[Status_Clean]]))="CONVERTED",1,0)</f>
        <v>0</v>
      </c>
      <c r="N2025">
        <f>IF(ISNUMBER(MATCH(UPPER(TRIM(Table2[[#This Row],[Status_Clean]])),{"CONTACTED","QUALIFIED","CONVERTED"},0)),1,0)</f>
        <v>0</v>
      </c>
      <c r="O2025" cm="1">
        <f t="array" ref="O2025">_xlfn.SWITCH(UPPER(TRIM(Table2[[#This Row],[Status_Clean]])),"NEW",1,"CONTACTED",2,"QUALIFIED",3,"CONVERTED",4,"LOST",5,99)</f>
        <v>1</v>
      </c>
      <c r="P2025">
        <v>44993</v>
      </c>
      <c r="Q2025" t="s">
        <v>7531</v>
      </c>
      <c r="R2025" t="s">
        <v>7531</v>
      </c>
      <c r="S2025">
        <v>44993</v>
      </c>
      <c r="T2025" t="s">
        <v>7261</v>
      </c>
      <c r="U2025">
        <v>44993</v>
      </c>
      <c r="V2025" t="s">
        <v>7295</v>
      </c>
      <c r="W2025" t="s">
        <v>7263</v>
      </c>
      <c r="X2025" t="s">
        <v>7284</v>
      </c>
      <c r="Y2025" t="s">
        <v>7272</v>
      </c>
      <c r="Z2025">
        <v>30</v>
      </c>
      <c r="AA2025">
        <v>30</v>
      </c>
      <c r="AB2025" t="str" cm="1">
        <f t="array" ref="AB2025">_xlfn.LET(_xlpm.x,IFERROR(VALUE(Table2[[#This Row],[Response_Time_Hours]]),""),IF(_xlpm.x="","CHECK",_xlfn.IFS(_xlpm.x&lt;=1,"Immediate",_xlpm.x&lt;=6,"Fast",_xlpm.x&lt;=24,"Moderate",_xlpm.x&gt;24,"Delayed")))</f>
        <v>Delayed</v>
      </c>
      <c r="AC2025">
        <v>36</v>
      </c>
      <c r="AD2025" t="str" cm="1">
        <f t="array" ref="AD2025">IF(Table2[[#This Row],[Interaction_Count_Final]]="","N/A",_xlfn.IFS(Table2[[#This Row],[Interaction_Count_Final]]&lt;=2,"Low",Table2[[#This Row],[Interaction_Count_Final]]&lt;=5,"Medium",Table2[[#This Row],[Interaction_Count_Final]]&gt;=6,"High",TRUE,"CHECK"))</f>
        <v>High</v>
      </c>
      <c r="AE2025" t="s">
        <v>7273</v>
      </c>
      <c r="AF2025" t="b">
        <v>1</v>
      </c>
      <c r="AG2025" t="b">
        <v>1</v>
      </c>
      <c r="AH2025">
        <v>2463</v>
      </c>
      <c r="AI2025">
        <v>44993</v>
      </c>
      <c r="AJ2025" t="b">
        <v>1</v>
      </c>
      <c r="AK2025" t="e" cm="1">
        <f t="array" ref="AK2025">_xlfn.LET(
  _xlpm.txt,TRIM(Raw_Data!F2025),
  _xlpm.norm,SUBSTITUTE(SUBSTITUTE(_xlpm.txt,"-","/"),".","/"),
  _xlpm.p,_xlfn.TEXTSPLIT(_xlpm.norm,"/"),
  _xlpm.a,VALUE(INDEX(_xlpm.p,1)),
  _xlpm.b,VALUE(INDEX(_xlpm.p,2)),
  IF(AND(_xlpm.a&lt;=12,_xlpm.b&lt;=12),"REVIEW_AMBIGUOUS","OK")
)</f>
        <v>#REF!</v>
      </c>
    </row>
    <row r="2026" spans="1:37">
      <c r="A2026" t="s">
        <v>5849</v>
      </c>
      <c r="B2026" t="s">
        <v>5849</v>
      </c>
      <c r="C2026" t="b">
        <v>0</v>
      </c>
      <c r="D2026" t="s">
        <v>7257</v>
      </c>
      <c r="E2026" t="s">
        <v>5850</v>
      </c>
      <c r="F2026" t="s">
        <v>5850</v>
      </c>
      <c r="G2026" t="s">
        <v>7258</v>
      </c>
      <c r="H2026" t="s">
        <v>1356</v>
      </c>
      <c r="I2026" t="s">
        <v>1356</v>
      </c>
      <c r="J2026" t="s">
        <v>1356</v>
      </c>
      <c r="K2026" t="s">
        <v>7259</v>
      </c>
      <c r="L2026" t="s">
        <v>193</v>
      </c>
      <c r="M2026">
        <f>IF(UPPER(TRIM(Table2[[#This Row],[Status_Clean]]))="CONVERTED",1,0)</f>
        <v>0</v>
      </c>
      <c r="N2026">
        <f>IF(ISNUMBER(MATCH(UPPER(TRIM(Table2[[#This Row],[Status_Clean]])),{"CONTACTED","QUALIFIED","CONVERTED"},0)),1,0)</f>
        <v>0</v>
      </c>
      <c r="O2026" cm="1">
        <f t="array" ref="O2026">_xlfn.SWITCH(UPPER(TRIM(Table2[[#This Row],[Status_Clean]])),"NEW",1,"CONTACTED",2,"QUALIFIED",3,"CONVERTED",4,"LOST",5,99)</f>
        <v>1</v>
      </c>
      <c r="P2026">
        <v>45446</v>
      </c>
      <c r="Q2026" t="s">
        <v>7703</v>
      </c>
      <c r="R2026" t="s">
        <v>7703</v>
      </c>
      <c r="S2026">
        <v>45446</v>
      </c>
      <c r="T2026" t="s">
        <v>7261</v>
      </c>
      <c r="U2026">
        <v>45446</v>
      </c>
      <c r="V2026" t="s">
        <v>7276</v>
      </c>
      <c r="W2026" t="s">
        <v>7271</v>
      </c>
      <c r="X2026" t="s">
        <v>7277</v>
      </c>
      <c r="Y2026" t="s">
        <v>7298</v>
      </c>
      <c r="Z2026" t="s">
        <v>5851</v>
      </c>
      <c r="AA2026">
        <v>67.8</v>
      </c>
      <c r="AB2026" t="str" cm="1">
        <f t="array" ref="AB2026">_xlfn.LET(_xlpm.x,IFERROR(VALUE(Table2[[#This Row],[Response_Time_Hours]]),""),IF(_xlpm.x="","CHECK",_xlfn.IFS(_xlpm.x&lt;=1,"Immediate",_xlpm.x&lt;=6,"Fast",_xlpm.x&lt;=24,"Moderate",_xlpm.x&gt;24,"Delayed")))</f>
        <v>Delayed</v>
      </c>
      <c r="AC2026">
        <v>48</v>
      </c>
      <c r="AD2026" t="str" cm="1">
        <f t="array" ref="AD2026">IF(Table2[[#This Row],[Interaction_Count_Final]]="","N/A",_xlfn.IFS(Table2[[#This Row],[Interaction_Count_Final]]&lt;=2,"Low",Table2[[#This Row],[Interaction_Count_Final]]&lt;=5,"Medium",Table2[[#This Row],[Interaction_Count_Final]]&gt;=6,"High",TRUE,"CHECK"))</f>
        <v>High</v>
      </c>
      <c r="AE2026" t="s">
        <v>7289</v>
      </c>
      <c r="AF2026" t="b">
        <v>1</v>
      </c>
      <c r="AG2026" t="b">
        <v>1</v>
      </c>
      <c r="AH2026">
        <v>2464</v>
      </c>
      <c r="AI2026">
        <v>45446</v>
      </c>
      <c r="AJ2026" t="b">
        <v>1</v>
      </c>
      <c r="AK2026" t="e" cm="1">
        <f t="array" ref="AK2026">_xlfn.LET(
  _xlpm.txt,TRIM(Raw_Data!F2026),
  _xlpm.norm,SUBSTITUTE(SUBSTITUTE(_xlpm.txt,"-","/"),".","/"),
  _xlpm.p,_xlfn.TEXTSPLIT(_xlpm.norm,"/"),
  _xlpm.a,VALUE(INDEX(_xlpm.p,1)),
  _xlpm.b,VALUE(INDEX(_xlpm.p,2)),
  IF(AND(_xlpm.a&lt;=12,_xlpm.b&lt;=12),"REVIEW_AMBIGUOUS","OK")
)</f>
        <v>#REF!</v>
      </c>
    </row>
    <row r="2027" spans="1:37">
      <c r="A2027" t="s">
        <v>5852</v>
      </c>
      <c r="B2027" t="s">
        <v>5852</v>
      </c>
      <c r="C2027" t="b">
        <v>0</v>
      </c>
      <c r="D2027" t="s">
        <v>7257</v>
      </c>
      <c r="E2027" t="s">
        <v>5853</v>
      </c>
      <c r="F2027" t="s">
        <v>5853</v>
      </c>
      <c r="G2027" t="s">
        <v>7268</v>
      </c>
      <c r="H2027" t="s">
        <v>7485</v>
      </c>
      <c r="I2027" t="s">
        <v>7485</v>
      </c>
      <c r="J2027" t="s">
        <v>123</v>
      </c>
      <c r="K2027" t="s">
        <v>71</v>
      </c>
      <c r="L2027" t="s">
        <v>71</v>
      </c>
      <c r="M2027">
        <f>IF(UPPER(TRIM(Table2[[#This Row],[Status_Clean]]))="CONVERTED",1,0)</f>
        <v>0</v>
      </c>
      <c r="N2027">
        <f>IF(ISNUMBER(MATCH(UPPER(TRIM(Table2[[#This Row],[Status_Clean]])),{"CONTACTED","QUALIFIED","CONVERTED"},0)),1,0)</f>
        <v>1</v>
      </c>
      <c r="O2027" cm="1">
        <f t="array" ref="O2027">_xlfn.SWITCH(UPPER(TRIM(Table2[[#This Row],[Status_Clean]])),"NEW",1,"CONTACTED",2,"QUALIFIED",3,"CONVERTED",4,"LOST",5,99)</f>
        <v>3</v>
      </c>
      <c r="P2027">
        <v>45309</v>
      </c>
      <c r="Q2027" t="s">
        <v>7581</v>
      </c>
      <c r="R2027" t="s">
        <v>7581</v>
      </c>
      <c r="S2027">
        <v>45309</v>
      </c>
      <c r="T2027" t="s">
        <v>7261</v>
      </c>
      <c r="U2027">
        <v>45309</v>
      </c>
      <c r="V2027" t="s">
        <v>7317</v>
      </c>
      <c r="W2027" t="s">
        <v>7271</v>
      </c>
      <c r="X2027" t="s">
        <v>7284</v>
      </c>
      <c r="Y2027" t="s">
        <v>7285</v>
      </c>
      <c r="Z2027" t="s">
        <v>5854</v>
      </c>
      <c r="AA2027">
        <v>69.099999999999994</v>
      </c>
      <c r="AB2027" t="str" cm="1">
        <f t="array" ref="AB2027">_xlfn.LET(_xlpm.x,IFERROR(VALUE(Table2[[#This Row],[Response_Time_Hours]]),""),IF(_xlpm.x="","CHECK",_xlfn.IFS(_xlpm.x&lt;=1,"Immediate",_xlpm.x&lt;=6,"Fast",_xlpm.x&lt;=24,"Moderate",_xlpm.x&gt;24,"Delayed")))</f>
        <v>Delayed</v>
      </c>
      <c r="AC2027">
        <v>32</v>
      </c>
      <c r="AD2027" t="str" cm="1">
        <f t="array" ref="AD2027">IF(Table2[[#This Row],[Interaction_Count_Final]]="","N/A",_xlfn.IFS(Table2[[#This Row],[Interaction_Count_Final]]&lt;=2,"Low",Table2[[#This Row],[Interaction_Count_Final]]&lt;=5,"Medium",Table2[[#This Row],[Interaction_Count_Final]]&gt;=6,"High",TRUE,"CHECK"))</f>
        <v>High</v>
      </c>
      <c r="AE2027" t="s">
        <v>7289</v>
      </c>
      <c r="AF2027" t="b">
        <v>1</v>
      </c>
      <c r="AG2027" t="b">
        <v>1</v>
      </c>
      <c r="AH2027">
        <v>2465</v>
      </c>
      <c r="AI2027">
        <v>45309</v>
      </c>
      <c r="AJ2027" t="b">
        <v>1</v>
      </c>
      <c r="AK2027" t="e" cm="1">
        <f t="array" ref="AK2027">_xlfn.LET(
  _xlpm.txt,TRIM(Raw_Data!F2027),
  _xlpm.norm,SUBSTITUTE(SUBSTITUTE(_xlpm.txt,"-","/"),".","/"),
  _xlpm.p,_xlfn.TEXTSPLIT(_xlpm.norm,"/"),
  _xlpm.a,VALUE(INDEX(_xlpm.p,1)),
  _xlpm.b,VALUE(INDEX(_xlpm.p,2)),
  IF(AND(_xlpm.a&lt;=12,_xlpm.b&lt;=12),"REVIEW_AMBIGUOUS","OK")
)</f>
        <v>#REF!</v>
      </c>
    </row>
    <row r="2028" spans="1:37">
      <c r="A2028" t="s">
        <v>5855</v>
      </c>
      <c r="B2028" t="s">
        <v>5855</v>
      </c>
      <c r="C2028" t="b">
        <v>0</v>
      </c>
      <c r="D2028" t="s">
        <v>7257</v>
      </c>
      <c r="E2028" t="s">
        <v>5856</v>
      </c>
      <c r="F2028" t="s">
        <v>5856</v>
      </c>
      <c r="G2028" t="s">
        <v>7303</v>
      </c>
      <c r="H2028" t="s">
        <v>600</v>
      </c>
      <c r="I2028" t="s">
        <v>600</v>
      </c>
      <c r="J2028" t="s">
        <v>254</v>
      </c>
      <c r="K2028" t="s">
        <v>125</v>
      </c>
      <c r="L2028" t="s">
        <v>125</v>
      </c>
      <c r="M2028">
        <f>IF(UPPER(TRIM(Table2[[#This Row],[Status_Clean]]))="CONVERTED",1,0)</f>
        <v>0</v>
      </c>
      <c r="N2028">
        <f>IF(ISNUMBER(MATCH(UPPER(TRIM(Table2[[#This Row],[Status_Clean]])),{"CONTACTED","QUALIFIED","CONVERTED"},0)),1,0)</f>
        <v>1</v>
      </c>
      <c r="O2028" cm="1">
        <f t="array" ref="O2028">_xlfn.SWITCH(UPPER(TRIM(Table2[[#This Row],[Status_Clean]])),"NEW",1,"CONTACTED",2,"QUALIFIED",3,"CONVERTED",4,"LOST",5,99)</f>
        <v>2</v>
      </c>
      <c r="P2028">
        <v>45521</v>
      </c>
      <c r="Q2028" t="s">
        <v>8627</v>
      </c>
      <c r="R2028" t="s">
        <v>8627</v>
      </c>
      <c r="S2028">
        <v>45521</v>
      </c>
      <c r="T2028" t="s">
        <v>7261</v>
      </c>
      <c r="U2028">
        <v>45521</v>
      </c>
      <c r="V2028" t="s">
        <v>7310</v>
      </c>
      <c r="W2028" t="s">
        <v>7271</v>
      </c>
      <c r="X2028" t="s">
        <v>7288</v>
      </c>
      <c r="Y2028" t="s">
        <v>7278</v>
      </c>
      <c r="Z2028" t="s">
        <v>5857</v>
      </c>
      <c r="AA2028">
        <v>35.700000000000003</v>
      </c>
      <c r="AB2028" t="str" cm="1">
        <f t="array" ref="AB2028">_xlfn.LET(_xlpm.x,IFERROR(VALUE(Table2[[#This Row],[Response_Time_Hours]]),""),IF(_xlpm.x="","CHECK",_xlfn.IFS(_xlpm.x&lt;=1,"Immediate",_xlpm.x&lt;=6,"Fast",_xlpm.x&lt;=24,"Moderate",_xlpm.x&gt;24,"Delayed")))</f>
        <v>Delayed</v>
      </c>
      <c r="AC2028">
        <v>9</v>
      </c>
      <c r="AD2028" t="str" cm="1">
        <f t="array" ref="AD2028">IF(Table2[[#This Row],[Interaction_Count_Final]]="","N/A",_xlfn.IFS(Table2[[#This Row],[Interaction_Count_Final]]&lt;=2,"Low",Table2[[#This Row],[Interaction_Count_Final]]&lt;=5,"Medium",Table2[[#This Row],[Interaction_Count_Final]]&gt;=6,"High",TRUE,"CHECK"))</f>
        <v>High</v>
      </c>
      <c r="AE2028" t="s">
        <v>7289</v>
      </c>
      <c r="AF2028" t="b">
        <v>1</v>
      </c>
      <c r="AG2028" t="b">
        <v>1</v>
      </c>
      <c r="AH2028">
        <v>2466</v>
      </c>
      <c r="AI2028">
        <v>45521</v>
      </c>
      <c r="AJ2028" t="b">
        <v>1</v>
      </c>
      <c r="AK2028" t="e" cm="1">
        <f t="array" ref="AK2028">_xlfn.LET(
  _xlpm.txt,TRIM(Raw_Data!F2028),
  _xlpm.norm,SUBSTITUTE(SUBSTITUTE(_xlpm.txt,"-","/"),".","/"),
  _xlpm.p,_xlfn.TEXTSPLIT(_xlpm.norm,"/"),
  _xlpm.a,VALUE(INDEX(_xlpm.p,1)),
  _xlpm.b,VALUE(INDEX(_xlpm.p,2)),
  IF(AND(_xlpm.a&lt;=12,_xlpm.b&lt;=12),"REVIEW_AMBIGUOUS","OK")
)</f>
        <v>#REF!</v>
      </c>
    </row>
    <row r="2029" spans="1:37">
      <c r="A2029" t="s">
        <v>5858</v>
      </c>
      <c r="B2029" t="s">
        <v>5858</v>
      </c>
      <c r="C2029" t="b">
        <v>0</v>
      </c>
      <c r="D2029" t="s">
        <v>7257</v>
      </c>
      <c r="E2029" t="s">
        <v>5859</v>
      </c>
      <c r="F2029" t="s">
        <v>5859</v>
      </c>
      <c r="G2029" t="s">
        <v>7303</v>
      </c>
      <c r="H2029" t="s">
        <v>473</v>
      </c>
      <c r="I2029" t="s">
        <v>473</v>
      </c>
      <c r="J2029" t="s">
        <v>473</v>
      </c>
      <c r="K2029" t="s">
        <v>125</v>
      </c>
      <c r="L2029" t="s">
        <v>125</v>
      </c>
      <c r="M2029">
        <f>IF(UPPER(TRIM(Table2[[#This Row],[Status_Clean]]))="CONVERTED",1,0)</f>
        <v>0</v>
      </c>
      <c r="N2029">
        <f>IF(ISNUMBER(MATCH(UPPER(TRIM(Table2[[#This Row],[Status_Clean]])),{"CONTACTED","QUALIFIED","CONVERTED"},0)),1,0)</f>
        <v>1</v>
      </c>
      <c r="O2029" cm="1">
        <f t="array" ref="O2029">_xlfn.SWITCH(UPPER(TRIM(Table2[[#This Row],[Status_Clean]])),"NEW",1,"CONTACTED",2,"QUALIFIED",3,"CONVERTED",4,"LOST",5,99)</f>
        <v>2</v>
      </c>
      <c r="P2029" t="s">
        <v>5860</v>
      </c>
      <c r="Q2029" t="s">
        <v>5860</v>
      </c>
      <c r="R2029" t="s">
        <v>5860</v>
      </c>
      <c r="S2029">
        <v>45312</v>
      </c>
      <c r="T2029" t="s">
        <v>7261</v>
      </c>
      <c r="U2029">
        <v>45312</v>
      </c>
      <c r="V2029" t="s">
        <v>7317</v>
      </c>
      <c r="W2029" t="s">
        <v>7271</v>
      </c>
      <c r="X2029" t="s">
        <v>7284</v>
      </c>
      <c r="Y2029" t="s">
        <v>7293</v>
      </c>
      <c r="Z2029" t="s">
        <v>1140</v>
      </c>
      <c r="AA2029">
        <v>48</v>
      </c>
      <c r="AB2029" t="str" cm="1">
        <f t="array" ref="AB2029">_xlfn.LET(_xlpm.x,IFERROR(VALUE(Table2[[#This Row],[Response_Time_Hours]]),""),IF(_xlpm.x="","CHECK",_xlfn.IFS(_xlpm.x&lt;=1,"Immediate",_xlpm.x&lt;=6,"Fast",_xlpm.x&lt;=24,"Moderate",_xlpm.x&gt;24,"Delayed")))</f>
        <v>Delayed</v>
      </c>
      <c r="AC2029">
        <v>16</v>
      </c>
      <c r="AD2029" t="str" cm="1">
        <f t="array" ref="AD2029">IF(Table2[[#This Row],[Interaction_Count_Final]]="","N/A",_xlfn.IFS(Table2[[#This Row],[Interaction_Count_Final]]&lt;=2,"Low",Table2[[#This Row],[Interaction_Count_Final]]&lt;=5,"Medium",Table2[[#This Row],[Interaction_Count_Final]]&gt;=6,"High",TRUE,"CHECK"))</f>
        <v>High</v>
      </c>
      <c r="AE2029" t="s">
        <v>7266</v>
      </c>
      <c r="AF2029" t="b">
        <v>1</v>
      </c>
      <c r="AG2029" t="b">
        <v>1</v>
      </c>
      <c r="AH2029">
        <v>2468</v>
      </c>
      <c r="AI2029">
        <v>45312</v>
      </c>
      <c r="AJ2029" t="b">
        <v>1</v>
      </c>
      <c r="AK2029" t="str" cm="1">
        <f t="array" ref="AK2029">_xlfn.LET(
  _xlpm.txt,TRIM(Raw_Data!F2029),
  _xlpm.norm,SUBSTITUTE(SUBSTITUTE(_xlpm.txt,"-","/"),".","/"),
  _xlpm.p,_xlfn.TEXTSPLIT(_xlpm.norm,"/"),
  _xlpm.a,VALUE(INDEX(_xlpm.p,1)),
  _xlpm.b,VALUE(INDEX(_xlpm.p,2)),
  IF(AND(_xlpm.a&lt;=12,_xlpm.b&lt;=12),"REVIEW_AMBIGUOUS","OK")
)</f>
        <v>OK</v>
      </c>
    </row>
    <row r="2030" spans="1:37">
      <c r="A2030" t="s">
        <v>5861</v>
      </c>
      <c r="B2030" t="s">
        <v>5861</v>
      </c>
      <c r="C2030" t="b">
        <v>0</v>
      </c>
      <c r="D2030" t="s">
        <v>7257</v>
      </c>
      <c r="E2030" t="s">
        <v>5862</v>
      </c>
      <c r="F2030" t="s">
        <v>5862</v>
      </c>
      <c r="G2030" t="s">
        <v>7274</v>
      </c>
      <c r="H2030" t="s">
        <v>7535</v>
      </c>
      <c r="I2030" t="s">
        <v>7535</v>
      </c>
      <c r="J2030" t="s">
        <v>101</v>
      </c>
      <c r="K2030" t="s">
        <v>125</v>
      </c>
      <c r="L2030" t="s">
        <v>125</v>
      </c>
      <c r="M2030">
        <f>IF(UPPER(TRIM(Table2[[#This Row],[Status_Clean]]))="CONVERTED",1,0)</f>
        <v>0</v>
      </c>
      <c r="N2030">
        <f>IF(ISNUMBER(MATCH(UPPER(TRIM(Table2[[#This Row],[Status_Clean]])),{"CONTACTED","QUALIFIED","CONVERTED"},0)),1,0)</f>
        <v>1</v>
      </c>
      <c r="O2030" cm="1">
        <f t="array" ref="O2030">_xlfn.SWITCH(UPPER(TRIM(Table2[[#This Row],[Status_Clean]])),"NEW",1,"CONTACTED",2,"QUALIFIED",3,"CONVERTED",4,"LOST",5,99)</f>
        <v>2</v>
      </c>
      <c r="P2030" t="s">
        <v>2160</v>
      </c>
      <c r="Q2030" t="s">
        <v>7895</v>
      </c>
      <c r="R2030" t="s">
        <v>7895</v>
      </c>
      <c r="S2030">
        <v>45126</v>
      </c>
      <c r="T2030" t="s">
        <v>7261</v>
      </c>
      <c r="U2030">
        <v>45126</v>
      </c>
      <c r="V2030" t="s">
        <v>7305</v>
      </c>
      <c r="W2030" t="s">
        <v>7263</v>
      </c>
      <c r="X2030" t="s">
        <v>7288</v>
      </c>
      <c r="Y2030" t="s">
        <v>7272</v>
      </c>
      <c r="Z2030" t="s">
        <v>3293</v>
      </c>
      <c r="AA2030">
        <v>21.5</v>
      </c>
      <c r="AB2030" t="str" cm="1">
        <f t="array" ref="AB2030">_xlfn.LET(_xlpm.x,IFERROR(VALUE(Table2[[#This Row],[Response_Time_Hours]]),""),IF(_xlpm.x="","CHECK",_xlfn.IFS(_xlpm.x&lt;=1,"Immediate",_xlpm.x&lt;=6,"Fast",_xlpm.x&lt;=24,"Moderate",_xlpm.x&gt;24,"Delayed")))</f>
        <v>Moderate</v>
      </c>
      <c r="AC2030">
        <v>47</v>
      </c>
      <c r="AD2030" t="str" cm="1">
        <f t="array" ref="AD2030">IF(Table2[[#This Row],[Interaction_Count_Final]]="","N/A",_xlfn.IFS(Table2[[#This Row],[Interaction_Count_Final]]&lt;=2,"Low",Table2[[#This Row],[Interaction_Count_Final]]&lt;=5,"Medium",Table2[[#This Row],[Interaction_Count_Final]]&gt;=6,"High",TRUE,"CHECK"))</f>
        <v>High</v>
      </c>
      <c r="AE2030" t="s">
        <v>7289</v>
      </c>
      <c r="AF2030" t="b">
        <v>1</v>
      </c>
      <c r="AG2030" t="b">
        <v>1</v>
      </c>
      <c r="AH2030">
        <v>2469</v>
      </c>
      <c r="AI2030">
        <v>45126</v>
      </c>
      <c r="AJ2030" t="b">
        <v>1</v>
      </c>
      <c r="AK2030" t="e" cm="1">
        <f t="array" ref="AK2030">_xlfn.LET(
  _xlpm.txt,TRIM(Raw_Data!F2030),
  _xlpm.norm,SUBSTITUTE(SUBSTITUTE(_xlpm.txt,"-","/"),".","/"),
  _xlpm.p,_xlfn.TEXTSPLIT(_xlpm.norm,"/"),
  _xlpm.a,VALUE(INDEX(_xlpm.p,1)),
  _xlpm.b,VALUE(INDEX(_xlpm.p,2)),
  IF(AND(_xlpm.a&lt;=12,_xlpm.b&lt;=12),"REVIEW_AMBIGUOUS","OK")
)</f>
        <v>#REF!</v>
      </c>
    </row>
    <row r="2031" spans="1:37">
      <c r="A2031" t="s">
        <v>5863</v>
      </c>
      <c r="B2031" t="s">
        <v>5863</v>
      </c>
      <c r="C2031" t="b">
        <v>0</v>
      </c>
      <c r="D2031" t="s">
        <v>7257</v>
      </c>
      <c r="E2031" t="s">
        <v>5864</v>
      </c>
      <c r="F2031" t="s">
        <v>5864</v>
      </c>
      <c r="G2031" t="s">
        <v>7268</v>
      </c>
      <c r="H2031" t="s">
        <v>600</v>
      </c>
      <c r="I2031" t="s">
        <v>600</v>
      </c>
      <c r="J2031" t="s">
        <v>254</v>
      </c>
      <c r="K2031" t="s">
        <v>71</v>
      </c>
      <c r="L2031" t="s">
        <v>71</v>
      </c>
      <c r="M2031">
        <f>IF(UPPER(TRIM(Table2[[#This Row],[Status_Clean]]))="CONVERTED",1,0)</f>
        <v>0</v>
      </c>
      <c r="N2031">
        <f>IF(ISNUMBER(MATCH(UPPER(TRIM(Table2[[#This Row],[Status_Clean]])),{"CONTACTED","QUALIFIED","CONVERTED"},0)),1,0)</f>
        <v>1</v>
      </c>
      <c r="O2031" cm="1">
        <f t="array" ref="O2031">_xlfn.SWITCH(UPPER(TRIM(Table2[[#This Row],[Status_Clean]])),"NEW",1,"CONTACTED",2,"QUALIFIED",3,"CONVERTED",4,"LOST",5,99)</f>
        <v>3</v>
      </c>
      <c r="P2031">
        <v>45262</v>
      </c>
      <c r="Q2031" t="s">
        <v>7949</v>
      </c>
      <c r="R2031" t="s">
        <v>7949</v>
      </c>
      <c r="S2031">
        <v>45262</v>
      </c>
      <c r="T2031" t="s">
        <v>7261</v>
      </c>
      <c r="U2031">
        <v>45262</v>
      </c>
      <c r="V2031" t="s">
        <v>7262</v>
      </c>
      <c r="W2031" t="s">
        <v>7263</v>
      </c>
      <c r="X2031" t="s">
        <v>7264</v>
      </c>
      <c r="Y2031" t="s">
        <v>7278</v>
      </c>
      <c r="Z2031">
        <v>67</v>
      </c>
      <c r="AA2031">
        <v>67</v>
      </c>
      <c r="AB2031" t="str" cm="1">
        <f t="array" ref="AB2031">_xlfn.LET(_xlpm.x,IFERROR(VALUE(Table2[[#This Row],[Response_Time_Hours]]),""),IF(_xlpm.x="","CHECK",_xlfn.IFS(_xlpm.x&lt;=1,"Immediate",_xlpm.x&lt;=6,"Fast",_xlpm.x&lt;=24,"Moderate",_xlpm.x&gt;24,"Delayed")))</f>
        <v>Delayed</v>
      </c>
      <c r="AC2031">
        <v>48</v>
      </c>
      <c r="AD2031" t="str" cm="1">
        <f t="array" ref="AD2031">IF(Table2[[#This Row],[Interaction_Count_Final]]="","N/A",_xlfn.IFS(Table2[[#This Row],[Interaction_Count_Final]]&lt;=2,"Low",Table2[[#This Row],[Interaction_Count_Final]]&lt;=5,"Medium",Table2[[#This Row],[Interaction_Count_Final]]&gt;=6,"High",TRUE,"CHECK"))</f>
        <v>High</v>
      </c>
      <c r="AE2031" t="s">
        <v>7273</v>
      </c>
      <c r="AF2031" t="b">
        <v>1</v>
      </c>
      <c r="AG2031" t="b">
        <v>1</v>
      </c>
      <c r="AH2031">
        <v>2470</v>
      </c>
      <c r="AI2031">
        <v>45262</v>
      </c>
      <c r="AJ2031" t="b">
        <v>1</v>
      </c>
      <c r="AK2031" t="e" cm="1">
        <f t="array" ref="AK2031">_xlfn.LET(
  _xlpm.txt,TRIM(Raw_Data!F2031),
  _xlpm.norm,SUBSTITUTE(SUBSTITUTE(_xlpm.txt,"-","/"),".","/"),
  _xlpm.p,_xlfn.TEXTSPLIT(_xlpm.norm,"/"),
  _xlpm.a,VALUE(INDEX(_xlpm.p,1)),
  _xlpm.b,VALUE(INDEX(_xlpm.p,2)),
  IF(AND(_xlpm.a&lt;=12,_xlpm.b&lt;=12),"REVIEW_AMBIGUOUS","OK")
)</f>
        <v>#REF!</v>
      </c>
    </row>
    <row r="2032" spans="1:37">
      <c r="A2032" t="s">
        <v>5865</v>
      </c>
      <c r="B2032" t="s">
        <v>5865</v>
      </c>
      <c r="C2032" t="b">
        <v>0</v>
      </c>
      <c r="D2032" t="s">
        <v>7257</v>
      </c>
      <c r="E2032" t="s">
        <v>5866</v>
      </c>
      <c r="F2032" t="s">
        <v>5866</v>
      </c>
      <c r="G2032" t="s">
        <v>7280</v>
      </c>
      <c r="H2032" t="s">
        <v>7535</v>
      </c>
      <c r="I2032" t="s">
        <v>7535</v>
      </c>
      <c r="J2032" t="s">
        <v>101</v>
      </c>
      <c r="K2032" t="s">
        <v>193</v>
      </c>
      <c r="L2032" t="s">
        <v>193</v>
      </c>
      <c r="M2032">
        <f>IF(UPPER(TRIM(Table2[[#This Row],[Status_Clean]]))="CONVERTED",1,0)</f>
        <v>0</v>
      </c>
      <c r="N2032">
        <f>IF(ISNUMBER(MATCH(UPPER(TRIM(Table2[[#This Row],[Status_Clean]])),{"CONTACTED","QUALIFIED","CONVERTED"},0)),1,0)</f>
        <v>0</v>
      </c>
      <c r="O2032" cm="1">
        <f t="array" ref="O2032">_xlfn.SWITCH(UPPER(TRIM(Table2[[#This Row],[Status_Clean]])),"NEW",1,"CONTACTED",2,"QUALIFIED",3,"CONVERTED",4,"LOST",5,99)</f>
        <v>1</v>
      </c>
      <c r="P2032">
        <v>45592</v>
      </c>
      <c r="Q2032" t="s">
        <v>8581</v>
      </c>
      <c r="R2032" t="s">
        <v>8581</v>
      </c>
      <c r="S2032">
        <v>45592</v>
      </c>
      <c r="T2032" t="s">
        <v>7261</v>
      </c>
      <c r="U2032">
        <v>45592</v>
      </c>
      <c r="V2032" t="s">
        <v>7270</v>
      </c>
      <c r="W2032" t="s">
        <v>7271</v>
      </c>
      <c r="X2032" t="s">
        <v>7264</v>
      </c>
      <c r="Y2032" t="s">
        <v>7293</v>
      </c>
      <c r="Z2032" t="s">
        <v>474</v>
      </c>
      <c r="AA2032">
        <v>50.400000000000006</v>
      </c>
      <c r="AB2032" t="str" cm="1">
        <f t="array" ref="AB2032">_xlfn.LET(_xlpm.x,IFERROR(VALUE(Table2[[#This Row],[Response_Time_Hours]]),""),IF(_xlpm.x="","CHECK",_xlfn.IFS(_xlpm.x&lt;=1,"Immediate",_xlpm.x&lt;=6,"Fast",_xlpm.x&lt;=24,"Moderate",_xlpm.x&gt;24,"Delayed")))</f>
        <v>Delayed</v>
      </c>
      <c r="AC2032">
        <v>24</v>
      </c>
      <c r="AD2032" t="str" cm="1">
        <f t="array" ref="AD2032">IF(Table2[[#This Row],[Interaction_Count_Final]]="","N/A",_xlfn.IFS(Table2[[#This Row],[Interaction_Count_Final]]&lt;=2,"Low",Table2[[#This Row],[Interaction_Count_Final]]&lt;=5,"Medium",Table2[[#This Row],[Interaction_Count_Final]]&gt;=6,"High",TRUE,"CHECK"))</f>
        <v>High</v>
      </c>
      <c r="AE2032" t="s">
        <v>7273</v>
      </c>
      <c r="AF2032" t="b">
        <v>1</v>
      </c>
      <c r="AG2032" t="b">
        <v>1</v>
      </c>
      <c r="AH2032">
        <v>2471</v>
      </c>
      <c r="AI2032">
        <v>45592</v>
      </c>
      <c r="AJ2032" t="b">
        <v>1</v>
      </c>
      <c r="AK2032" t="e" cm="1">
        <f t="array" ref="AK2032">_xlfn.LET(
  _xlpm.txt,TRIM(Raw_Data!F2032),
  _xlpm.norm,SUBSTITUTE(SUBSTITUTE(_xlpm.txt,"-","/"),".","/"),
  _xlpm.p,_xlfn.TEXTSPLIT(_xlpm.norm,"/"),
  _xlpm.a,VALUE(INDEX(_xlpm.p,1)),
  _xlpm.b,VALUE(INDEX(_xlpm.p,2)),
  IF(AND(_xlpm.a&lt;=12,_xlpm.b&lt;=12),"REVIEW_AMBIGUOUS","OK")
)</f>
        <v>#REF!</v>
      </c>
    </row>
    <row r="2033" spans="1:37">
      <c r="A2033" t="s">
        <v>5867</v>
      </c>
      <c r="B2033" t="s">
        <v>5867</v>
      </c>
      <c r="C2033" t="b">
        <v>0</v>
      </c>
      <c r="D2033" t="s">
        <v>7257</v>
      </c>
      <c r="E2033" t="s">
        <v>5868</v>
      </c>
      <c r="F2033" t="s">
        <v>5868</v>
      </c>
      <c r="G2033" t="s">
        <v>7303</v>
      </c>
      <c r="H2033" t="s">
        <v>337</v>
      </c>
      <c r="I2033" t="s">
        <v>337</v>
      </c>
      <c r="J2033" t="s">
        <v>101</v>
      </c>
      <c r="K2033" t="s">
        <v>71</v>
      </c>
      <c r="L2033" t="s">
        <v>71</v>
      </c>
      <c r="M2033">
        <f>IF(UPPER(TRIM(Table2[[#This Row],[Status_Clean]]))="CONVERTED",1,0)</f>
        <v>0</v>
      </c>
      <c r="N2033">
        <f>IF(ISNUMBER(MATCH(UPPER(TRIM(Table2[[#This Row],[Status_Clean]])),{"CONTACTED","QUALIFIED","CONVERTED"},0)),1,0)</f>
        <v>1</v>
      </c>
      <c r="O2033" cm="1">
        <f t="array" ref="O2033">_xlfn.SWITCH(UPPER(TRIM(Table2[[#This Row],[Status_Clean]])),"NEW",1,"CONTACTED",2,"QUALIFIED",3,"CONVERTED",4,"LOST",5,99)</f>
        <v>3</v>
      </c>
      <c r="P2033">
        <v>45331</v>
      </c>
      <c r="Q2033" t="s">
        <v>7505</v>
      </c>
      <c r="R2033" t="s">
        <v>7505</v>
      </c>
      <c r="S2033">
        <v>45331</v>
      </c>
      <c r="T2033" t="s">
        <v>7261</v>
      </c>
      <c r="U2033">
        <v>45331</v>
      </c>
      <c r="V2033" t="s">
        <v>7283</v>
      </c>
      <c r="W2033" t="s">
        <v>7271</v>
      </c>
      <c r="X2033" t="s">
        <v>7284</v>
      </c>
      <c r="Y2033" t="s">
        <v>7312</v>
      </c>
      <c r="Z2033">
        <v>68.3</v>
      </c>
      <c r="AA2033">
        <v>68.3</v>
      </c>
      <c r="AB2033" t="str" cm="1">
        <f t="array" ref="AB2033">_xlfn.LET(_xlpm.x,IFERROR(VALUE(Table2[[#This Row],[Response_Time_Hours]]),""),IF(_xlpm.x="","CHECK",_xlfn.IFS(_xlpm.x&lt;=1,"Immediate",_xlpm.x&lt;=6,"Fast",_xlpm.x&lt;=24,"Moderate",_xlpm.x&gt;24,"Delayed")))</f>
        <v>Delayed</v>
      </c>
      <c r="AC2033">
        <v>27</v>
      </c>
      <c r="AD2033" t="str" cm="1">
        <f t="array" ref="AD2033">IF(Table2[[#This Row],[Interaction_Count_Final]]="","N/A",_xlfn.IFS(Table2[[#This Row],[Interaction_Count_Final]]&lt;=2,"Low",Table2[[#This Row],[Interaction_Count_Final]]&lt;=5,"Medium",Table2[[#This Row],[Interaction_Count_Final]]&gt;=6,"High",TRUE,"CHECK"))</f>
        <v>High</v>
      </c>
      <c r="AE2033" t="s">
        <v>7273</v>
      </c>
      <c r="AF2033" t="b">
        <v>1</v>
      </c>
      <c r="AG2033" t="b">
        <v>1</v>
      </c>
      <c r="AH2033">
        <v>2472</v>
      </c>
      <c r="AI2033">
        <v>45331</v>
      </c>
      <c r="AJ2033" t="b">
        <v>1</v>
      </c>
      <c r="AK2033" t="e" cm="1">
        <f t="array" ref="AK2033">_xlfn.LET(
  _xlpm.txt,TRIM(Raw_Data!F2033),
  _xlpm.norm,SUBSTITUTE(SUBSTITUTE(_xlpm.txt,"-","/"),".","/"),
  _xlpm.p,_xlfn.TEXTSPLIT(_xlpm.norm,"/"),
  _xlpm.a,VALUE(INDEX(_xlpm.p,1)),
  _xlpm.b,VALUE(INDEX(_xlpm.p,2)),
  IF(AND(_xlpm.a&lt;=12,_xlpm.b&lt;=12),"REVIEW_AMBIGUOUS","OK")
)</f>
        <v>#REF!</v>
      </c>
    </row>
    <row r="2034" spans="1:37">
      <c r="A2034" t="s">
        <v>5869</v>
      </c>
      <c r="B2034" t="s">
        <v>5869</v>
      </c>
      <c r="C2034" t="b">
        <v>0</v>
      </c>
      <c r="D2034" t="s">
        <v>7257</v>
      </c>
      <c r="E2034" t="s">
        <v>5870</v>
      </c>
      <c r="F2034" t="s">
        <v>5870</v>
      </c>
      <c r="G2034" t="s">
        <v>7274</v>
      </c>
      <c r="H2034" t="s">
        <v>101</v>
      </c>
      <c r="I2034" t="s">
        <v>101</v>
      </c>
      <c r="J2034" t="s">
        <v>101</v>
      </c>
      <c r="K2034" t="s">
        <v>125</v>
      </c>
      <c r="L2034" t="s">
        <v>125</v>
      </c>
      <c r="M2034">
        <f>IF(UPPER(TRIM(Table2[[#This Row],[Status_Clean]]))="CONVERTED",1,0)</f>
        <v>0</v>
      </c>
      <c r="N2034">
        <f>IF(ISNUMBER(MATCH(UPPER(TRIM(Table2[[#This Row],[Status_Clean]])),{"CONTACTED","QUALIFIED","CONVERTED"},0)),1,0)</f>
        <v>1</v>
      </c>
      <c r="O2034" cm="1">
        <f t="array" ref="O2034">_xlfn.SWITCH(UPPER(TRIM(Table2[[#This Row],[Status_Clean]])),"NEW",1,"CONTACTED",2,"QUALIFIED",3,"CONVERTED",4,"LOST",5,99)</f>
        <v>2</v>
      </c>
      <c r="P2034" t="s">
        <v>5871</v>
      </c>
      <c r="Q2034" t="s">
        <v>8628</v>
      </c>
      <c r="R2034" t="s">
        <v>8628</v>
      </c>
      <c r="S2034">
        <v>45318</v>
      </c>
      <c r="T2034" t="s">
        <v>7261</v>
      </c>
      <c r="U2034">
        <v>45318</v>
      </c>
      <c r="V2034" t="s">
        <v>7317</v>
      </c>
      <c r="W2034" t="s">
        <v>7271</v>
      </c>
      <c r="X2034" t="s">
        <v>7284</v>
      </c>
      <c r="Y2034" t="s">
        <v>7278</v>
      </c>
      <c r="Z2034" t="s">
        <v>3353</v>
      </c>
      <c r="AA2034">
        <v>15.6</v>
      </c>
      <c r="AB2034" t="str" cm="1">
        <f t="array" ref="AB2034">_xlfn.LET(_xlpm.x,IFERROR(VALUE(Table2[[#This Row],[Response_Time_Hours]]),""),IF(_xlpm.x="","CHECK",_xlfn.IFS(_xlpm.x&lt;=1,"Immediate",_xlpm.x&lt;=6,"Fast",_xlpm.x&lt;=24,"Moderate",_xlpm.x&gt;24,"Delayed")))</f>
        <v>Moderate</v>
      </c>
      <c r="AC2034">
        <v>13</v>
      </c>
      <c r="AD2034" t="str" cm="1">
        <f t="array" ref="AD2034">IF(Table2[[#This Row],[Interaction_Count_Final]]="","N/A",_xlfn.IFS(Table2[[#This Row],[Interaction_Count_Final]]&lt;=2,"Low",Table2[[#This Row],[Interaction_Count_Final]]&lt;=5,"Medium",Table2[[#This Row],[Interaction_Count_Final]]&gt;=6,"High",TRUE,"CHECK"))</f>
        <v>High</v>
      </c>
      <c r="AE2034" t="s">
        <v>7266</v>
      </c>
      <c r="AF2034" t="b">
        <v>1</v>
      </c>
      <c r="AG2034" t="b">
        <v>1</v>
      </c>
      <c r="AH2034">
        <v>2473</v>
      </c>
      <c r="AI2034">
        <v>45318</v>
      </c>
      <c r="AJ2034" t="b">
        <v>1</v>
      </c>
      <c r="AK2034" t="e" cm="1">
        <f t="array" ref="AK2034">_xlfn.LET(
  _xlpm.txt,TRIM(Raw_Data!F2034),
  _xlpm.norm,SUBSTITUTE(SUBSTITUTE(_xlpm.txt,"-","/"),".","/"),
  _xlpm.p,_xlfn.TEXTSPLIT(_xlpm.norm,"/"),
  _xlpm.a,VALUE(INDEX(_xlpm.p,1)),
  _xlpm.b,VALUE(INDEX(_xlpm.p,2)),
  IF(AND(_xlpm.a&lt;=12,_xlpm.b&lt;=12),"REVIEW_AMBIGUOUS","OK")
)</f>
        <v>#REF!</v>
      </c>
    </row>
    <row r="2035" spans="1:37">
      <c r="A2035" t="s">
        <v>5872</v>
      </c>
      <c r="B2035" t="s">
        <v>5872</v>
      </c>
      <c r="C2035" t="b">
        <v>0</v>
      </c>
      <c r="D2035" t="s">
        <v>7257</v>
      </c>
      <c r="E2035" t="s">
        <v>5873</v>
      </c>
      <c r="F2035" t="s">
        <v>5873</v>
      </c>
      <c r="G2035" t="s">
        <v>7274</v>
      </c>
      <c r="H2035" t="s">
        <v>248</v>
      </c>
      <c r="I2035" t="s">
        <v>248</v>
      </c>
      <c r="J2035" t="s">
        <v>1356</v>
      </c>
      <c r="K2035" t="s">
        <v>71</v>
      </c>
      <c r="L2035" t="s">
        <v>71</v>
      </c>
      <c r="M2035">
        <f>IF(UPPER(TRIM(Table2[[#This Row],[Status_Clean]]))="CONVERTED",1,0)</f>
        <v>0</v>
      </c>
      <c r="N2035">
        <f>IF(ISNUMBER(MATCH(UPPER(TRIM(Table2[[#This Row],[Status_Clean]])),{"CONTACTED","QUALIFIED","CONVERTED"},0)),1,0)</f>
        <v>1</v>
      </c>
      <c r="O2035" cm="1">
        <f t="array" ref="O2035">_xlfn.SWITCH(UPPER(TRIM(Table2[[#This Row],[Status_Clean]])),"NEW",1,"CONTACTED",2,"QUALIFIED",3,"CONVERTED",4,"LOST",5,99)</f>
        <v>3</v>
      </c>
      <c r="P2035" t="s">
        <v>5182</v>
      </c>
      <c r="Q2035" t="s">
        <v>8525</v>
      </c>
      <c r="R2035" t="s">
        <v>8525</v>
      </c>
      <c r="S2035">
        <v>45249</v>
      </c>
      <c r="T2035" t="s">
        <v>7261</v>
      </c>
      <c r="U2035">
        <v>45249</v>
      </c>
      <c r="V2035" t="s">
        <v>7300</v>
      </c>
      <c r="W2035" t="s">
        <v>7263</v>
      </c>
      <c r="X2035" t="s">
        <v>7264</v>
      </c>
      <c r="Y2035" t="s">
        <v>7293</v>
      </c>
      <c r="Z2035" t="s">
        <v>2186</v>
      </c>
      <c r="AA2035">
        <v>12</v>
      </c>
      <c r="AB2035" t="str" cm="1">
        <f t="array" ref="AB2035">_xlfn.LET(_xlpm.x,IFERROR(VALUE(Table2[[#This Row],[Response_Time_Hours]]),""),IF(_xlpm.x="","CHECK",_xlfn.IFS(_xlpm.x&lt;=1,"Immediate",_xlpm.x&lt;=6,"Fast",_xlpm.x&lt;=24,"Moderate",_xlpm.x&gt;24,"Delayed")))</f>
        <v>Moderate</v>
      </c>
      <c r="AC2035">
        <v>23</v>
      </c>
      <c r="AD2035" t="str" cm="1">
        <f t="array" ref="AD2035">IF(Table2[[#This Row],[Interaction_Count_Final]]="","N/A",_xlfn.IFS(Table2[[#This Row],[Interaction_Count_Final]]&lt;=2,"Low",Table2[[#This Row],[Interaction_Count_Final]]&lt;=5,"Medium",Table2[[#This Row],[Interaction_Count_Final]]&gt;=6,"High",TRUE,"CHECK"))</f>
        <v>High</v>
      </c>
      <c r="AE2035" t="s">
        <v>7289</v>
      </c>
      <c r="AF2035" t="b">
        <v>1</v>
      </c>
      <c r="AG2035" t="b">
        <v>1</v>
      </c>
      <c r="AH2035">
        <v>2474</v>
      </c>
      <c r="AI2035">
        <v>45249</v>
      </c>
      <c r="AJ2035" t="b">
        <v>1</v>
      </c>
      <c r="AK2035" t="str" cm="1">
        <f t="array" ref="AK2035">_xlfn.LET(
  _xlpm.txt,TRIM(Raw_Data!F2035),
  _xlpm.norm,SUBSTITUTE(SUBSTITUTE(_xlpm.txt,"-","/"),".","/"),
  _xlpm.p,_xlfn.TEXTSPLIT(_xlpm.norm,"/"),
  _xlpm.a,VALUE(INDEX(_xlpm.p,1)),
  _xlpm.b,VALUE(INDEX(_xlpm.p,2)),
  IF(AND(_xlpm.a&lt;=12,_xlpm.b&lt;=12),"REVIEW_AMBIGUOUS","OK")
)</f>
        <v>OK</v>
      </c>
    </row>
    <row r="2036" spans="1:37">
      <c r="A2036" t="s">
        <v>5874</v>
      </c>
      <c r="B2036" t="s">
        <v>5874</v>
      </c>
      <c r="C2036" t="b">
        <v>1</v>
      </c>
      <c r="D2036" t="s">
        <v>7257</v>
      </c>
      <c r="E2036" t="s">
        <v>8629</v>
      </c>
      <c r="F2036" t="s">
        <v>8629</v>
      </c>
      <c r="G2036" t="s">
        <v>7268</v>
      </c>
      <c r="H2036" t="s">
        <v>397</v>
      </c>
      <c r="I2036" t="s">
        <v>397</v>
      </c>
      <c r="J2036" t="s">
        <v>792</v>
      </c>
      <c r="K2036" t="s">
        <v>125</v>
      </c>
      <c r="L2036" t="s">
        <v>125</v>
      </c>
      <c r="M2036">
        <f>IF(UPPER(TRIM(Table2[[#This Row],[Status_Clean]]))="CONVERTED",1,0)</f>
        <v>0</v>
      </c>
      <c r="N2036">
        <f>IF(ISNUMBER(MATCH(UPPER(TRIM(Table2[[#This Row],[Status_Clean]])),{"CONTACTED","QUALIFIED","CONVERTED"},0)),1,0)</f>
        <v>1</v>
      </c>
      <c r="O2036" cm="1">
        <f t="array" ref="O2036">_xlfn.SWITCH(UPPER(TRIM(Table2[[#This Row],[Status_Clean]])),"NEW",1,"CONTACTED",2,"QUALIFIED",3,"CONVERTED",4,"LOST",5,99)</f>
        <v>2</v>
      </c>
      <c r="P2036">
        <v>45178</v>
      </c>
      <c r="Q2036" t="s">
        <v>7329</v>
      </c>
      <c r="R2036" t="s">
        <v>7329</v>
      </c>
      <c r="S2036">
        <v>45178</v>
      </c>
      <c r="T2036" t="s">
        <v>7261</v>
      </c>
      <c r="U2036">
        <v>45178</v>
      </c>
      <c r="V2036" t="s">
        <v>7287</v>
      </c>
      <c r="W2036" t="s">
        <v>7263</v>
      </c>
      <c r="X2036" t="s">
        <v>7288</v>
      </c>
      <c r="Y2036" t="s">
        <v>7278</v>
      </c>
      <c r="Z2036">
        <v>34.799999999999997</v>
      </c>
      <c r="AA2036">
        <v>34.799999999999997</v>
      </c>
      <c r="AB2036" t="str" cm="1">
        <f t="array" ref="AB2036">_xlfn.LET(_xlpm.x,IFERROR(VALUE(Table2[[#This Row],[Response_Time_Hours]]),""),IF(_xlpm.x="","CHECK",_xlfn.IFS(_xlpm.x&lt;=1,"Immediate",_xlpm.x&lt;=6,"Fast",_xlpm.x&lt;=24,"Moderate",_xlpm.x&gt;24,"Delayed")))</f>
        <v>Delayed</v>
      </c>
      <c r="AC2036">
        <v>9</v>
      </c>
      <c r="AD2036" t="str" cm="1">
        <f t="array" ref="AD2036">IF(Table2[[#This Row],[Interaction_Count_Final]]="","N/A",_xlfn.IFS(Table2[[#This Row],[Interaction_Count_Final]]&lt;=2,"Low",Table2[[#This Row],[Interaction_Count_Final]]&lt;=5,"Medium",Table2[[#This Row],[Interaction_Count_Final]]&gt;=6,"High",TRUE,"CHECK"))</f>
        <v>High</v>
      </c>
      <c r="AE2036" t="s">
        <v>7266</v>
      </c>
      <c r="AF2036" t="b">
        <v>1</v>
      </c>
      <c r="AG2036" t="b">
        <v>1</v>
      </c>
      <c r="AH2036">
        <v>2475</v>
      </c>
      <c r="AI2036">
        <v>45178</v>
      </c>
      <c r="AJ2036" t="b">
        <v>1</v>
      </c>
      <c r="AK2036" t="e" cm="1">
        <f t="array" ref="AK2036">_xlfn.LET(
  _xlpm.txt,TRIM(Raw_Data!F2036),
  _xlpm.norm,SUBSTITUTE(SUBSTITUTE(_xlpm.txt,"-","/"),".","/"),
  _xlpm.p,_xlfn.TEXTSPLIT(_xlpm.norm,"/"),
  _xlpm.a,VALUE(INDEX(_xlpm.p,1)),
  _xlpm.b,VALUE(INDEX(_xlpm.p,2)),
  IF(AND(_xlpm.a&lt;=12,_xlpm.b&lt;=12),"REVIEW_AMBIGUOUS","OK")
)</f>
        <v>#REF!</v>
      </c>
    </row>
    <row r="2037" spans="1:37">
      <c r="A2037" t="s">
        <v>5876</v>
      </c>
      <c r="B2037" t="s">
        <v>5876</v>
      </c>
      <c r="C2037" t="b">
        <v>0</v>
      </c>
      <c r="D2037" t="s">
        <v>7257</v>
      </c>
      <c r="E2037" t="s">
        <v>5877</v>
      </c>
      <c r="F2037" t="s">
        <v>5877</v>
      </c>
      <c r="G2037" t="s">
        <v>7303</v>
      </c>
      <c r="H2037" t="s">
        <v>1725</v>
      </c>
      <c r="I2037" t="s">
        <v>1725</v>
      </c>
      <c r="J2037" t="s">
        <v>1356</v>
      </c>
      <c r="K2037" t="s">
        <v>125</v>
      </c>
      <c r="L2037" t="s">
        <v>125</v>
      </c>
      <c r="M2037">
        <f>IF(UPPER(TRIM(Table2[[#This Row],[Status_Clean]]))="CONVERTED",1,0)</f>
        <v>0</v>
      </c>
      <c r="N2037">
        <f>IF(ISNUMBER(MATCH(UPPER(TRIM(Table2[[#This Row],[Status_Clean]])),{"CONTACTED","QUALIFIED","CONVERTED"},0)),1,0)</f>
        <v>1</v>
      </c>
      <c r="O2037" cm="1">
        <f t="array" ref="O2037">_xlfn.SWITCH(UPPER(TRIM(Table2[[#This Row],[Status_Clean]])),"NEW",1,"CONTACTED",2,"QUALIFIED",3,"CONVERTED",4,"LOST",5,99)</f>
        <v>2</v>
      </c>
      <c r="P2037" t="s">
        <v>5878</v>
      </c>
      <c r="Q2037" t="s">
        <v>8630</v>
      </c>
      <c r="R2037" t="s">
        <v>8630</v>
      </c>
      <c r="S2037">
        <v>45547</v>
      </c>
      <c r="T2037" t="s">
        <v>7261</v>
      </c>
      <c r="U2037">
        <v>45547</v>
      </c>
      <c r="V2037" t="s">
        <v>7287</v>
      </c>
      <c r="W2037" t="s">
        <v>7271</v>
      </c>
      <c r="X2037" t="s">
        <v>7288</v>
      </c>
      <c r="Y2037" t="s">
        <v>7285</v>
      </c>
      <c r="Z2037">
        <v>47.4</v>
      </c>
      <c r="AA2037">
        <v>47.4</v>
      </c>
      <c r="AB2037" t="str" cm="1">
        <f t="array" ref="AB2037">_xlfn.LET(_xlpm.x,IFERROR(VALUE(Table2[[#This Row],[Response_Time_Hours]]),""),IF(_xlpm.x="","CHECK",_xlfn.IFS(_xlpm.x&lt;=1,"Immediate",_xlpm.x&lt;=6,"Fast",_xlpm.x&lt;=24,"Moderate",_xlpm.x&gt;24,"Delayed")))</f>
        <v>Delayed</v>
      </c>
      <c r="AC2037">
        <v>35</v>
      </c>
      <c r="AD2037" t="str" cm="1">
        <f t="array" ref="AD2037">IF(Table2[[#This Row],[Interaction_Count_Final]]="","N/A",_xlfn.IFS(Table2[[#This Row],[Interaction_Count_Final]]&lt;=2,"Low",Table2[[#This Row],[Interaction_Count_Final]]&lt;=5,"Medium",Table2[[#This Row],[Interaction_Count_Final]]&gt;=6,"High",TRUE,"CHECK"))</f>
        <v>High</v>
      </c>
      <c r="AE2037" t="s">
        <v>7266</v>
      </c>
      <c r="AF2037" t="b">
        <v>1</v>
      </c>
      <c r="AG2037" t="b">
        <v>1</v>
      </c>
      <c r="AH2037">
        <v>2476</v>
      </c>
      <c r="AI2037">
        <v>45547</v>
      </c>
      <c r="AJ2037" t="b">
        <v>1</v>
      </c>
      <c r="AK2037" t="e" cm="1">
        <f t="array" ref="AK2037">_xlfn.LET(
  _xlpm.txt,TRIM(Raw_Data!F2037),
  _xlpm.norm,SUBSTITUTE(SUBSTITUTE(_xlpm.txt,"-","/"),".","/"),
  _xlpm.p,_xlfn.TEXTSPLIT(_xlpm.norm,"/"),
  _xlpm.a,VALUE(INDEX(_xlpm.p,1)),
  _xlpm.b,VALUE(INDEX(_xlpm.p,2)),
  IF(AND(_xlpm.a&lt;=12,_xlpm.b&lt;=12),"REVIEW_AMBIGUOUS","OK")
)</f>
        <v>#REF!</v>
      </c>
    </row>
    <row r="2038" spans="1:37">
      <c r="A2038" t="s">
        <v>5879</v>
      </c>
      <c r="B2038" t="s">
        <v>5879</v>
      </c>
      <c r="C2038" t="b">
        <v>0</v>
      </c>
      <c r="D2038" t="s">
        <v>7257</v>
      </c>
      <c r="E2038" t="s">
        <v>5880</v>
      </c>
      <c r="F2038" t="s">
        <v>5880</v>
      </c>
      <c r="G2038" t="s">
        <v>7280</v>
      </c>
      <c r="H2038" t="s">
        <v>374</v>
      </c>
      <c r="I2038" t="s">
        <v>374</v>
      </c>
      <c r="J2038" t="s">
        <v>7308</v>
      </c>
      <c r="K2038" t="s">
        <v>193</v>
      </c>
      <c r="L2038" t="s">
        <v>193</v>
      </c>
      <c r="M2038">
        <f>IF(UPPER(TRIM(Table2[[#This Row],[Status_Clean]]))="CONVERTED",1,0)</f>
        <v>0</v>
      </c>
      <c r="N2038">
        <f>IF(ISNUMBER(MATCH(UPPER(TRIM(Table2[[#This Row],[Status_Clean]])),{"CONTACTED","QUALIFIED","CONVERTED"},0)),1,0)</f>
        <v>0</v>
      </c>
      <c r="O2038" cm="1">
        <f t="array" ref="O2038">_xlfn.SWITCH(UPPER(TRIM(Table2[[#This Row],[Status_Clean]])),"NEW",1,"CONTACTED",2,"QUALIFIED",3,"CONVERTED",4,"LOST",5,99)</f>
        <v>1</v>
      </c>
      <c r="P2038" t="s">
        <v>5881</v>
      </c>
      <c r="Q2038" t="s">
        <v>8211</v>
      </c>
      <c r="R2038" t="s">
        <v>8211</v>
      </c>
      <c r="S2038">
        <v>45655</v>
      </c>
      <c r="T2038" t="s">
        <v>7261</v>
      </c>
      <c r="U2038">
        <v>45655</v>
      </c>
      <c r="V2038" t="s">
        <v>7262</v>
      </c>
      <c r="W2038" t="s">
        <v>7271</v>
      </c>
      <c r="X2038" t="s">
        <v>7264</v>
      </c>
      <c r="Y2038" t="s">
        <v>7293</v>
      </c>
      <c r="Z2038" t="s">
        <v>138</v>
      </c>
      <c r="AA2038">
        <v>33.599999999999994</v>
      </c>
      <c r="AB2038" t="str" cm="1">
        <f t="array" ref="AB2038">_xlfn.LET(_xlpm.x,IFERROR(VALUE(Table2[[#This Row],[Response_Time_Hours]]),""),IF(_xlpm.x="","CHECK",_xlfn.IFS(_xlpm.x&lt;=1,"Immediate",_xlpm.x&lt;=6,"Fast",_xlpm.x&lt;=24,"Moderate",_xlpm.x&gt;24,"Delayed")))</f>
        <v>Delayed</v>
      </c>
      <c r="AC2038">
        <v>29</v>
      </c>
      <c r="AD2038" t="str" cm="1">
        <f t="array" ref="AD2038">IF(Table2[[#This Row],[Interaction_Count_Final]]="","N/A",_xlfn.IFS(Table2[[#This Row],[Interaction_Count_Final]]&lt;=2,"Low",Table2[[#This Row],[Interaction_Count_Final]]&lt;=5,"Medium",Table2[[#This Row],[Interaction_Count_Final]]&gt;=6,"High",TRUE,"CHECK"))</f>
        <v>High</v>
      </c>
      <c r="AE2038" t="s">
        <v>7289</v>
      </c>
      <c r="AF2038" t="b">
        <v>1</v>
      </c>
      <c r="AG2038" t="b">
        <v>1</v>
      </c>
      <c r="AH2038">
        <v>2477</v>
      </c>
      <c r="AI2038">
        <v>45655</v>
      </c>
      <c r="AJ2038" t="b">
        <v>1</v>
      </c>
      <c r="AK2038" t="str" cm="1">
        <f t="array" ref="AK2038">_xlfn.LET(
  _xlpm.txt,TRIM(Raw_Data!F2038),
  _xlpm.norm,SUBSTITUTE(SUBSTITUTE(_xlpm.txt,"-","/"),".","/"),
  _xlpm.p,_xlfn.TEXTSPLIT(_xlpm.norm,"/"),
  _xlpm.a,VALUE(INDEX(_xlpm.p,1)),
  _xlpm.b,VALUE(INDEX(_xlpm.p,2)),
  IF(AND(_xlpm.a&lt;=12,_xlpm.b&lt;=12),"REVIEW_AMBIGUOUS","OK")
)</f>
        <v>OK</v>
      </c>
    </row>
    <row r="2039" spans="1:37">
      <c r="A2039" t="s">
        <v>5882</v>
      </c>
      <c r="B2039" t="s">
        <v>5882</v>
      </c>
      <c r="C2039" t="b">
        <v>1</v>
      </c>
      <c r="D2039" t="s">
        <v>7257</v>
      </c>
      <c r="E2039" t="s">
        <v>8631</v>
      </c>
      <c r="F2039" t="s">
        <v>8631</v>
      </c>
      <c r="G2039" t="s">
        <v>7258</v>
      </c>
      <c r="H2039" t="s">
        <v>469</v>
      </c>
      <c r="I2039" t="s">
        <v>469</v>
      </c>
      <c r="J2039" t="s">
        <v>469</v>
      </c>
      <c r="K2039" t="s">
        <v>7319</v>
      </c>
      <c r="L2039" t="s">
        <v>71</v>
      </c>
      <c r="M2039">
        <f>IF(UPPER(TRIM(Table2[[#This Row],[Status_Clean]]))="CONVERTED",1,0)</f>
        <v>0</v>
      </c>
      <c r="N2039">
        <f>IF(ISNUMBER(MATCH(UPPER(TRIM(Table2[[#This Row],[Status_Clean]])),{"CONTACTED","QUALIFIED","CONVERTED"},0)),1,0)</f>
        <v>1</v>
      </c>
      <c r="O2039" cm="1">
        <f t="array" ref="O2039">_xlfn.SWITCH(UPPER(TRIM(Table2[[#This Row],[Status_Clean]])),"NEW",1,"CONTACTED",2,"QUALIFIED",3,"CONVERTED",4,"LOST",5,99)</f>
        <v>3</v>
      </c>
      <c r="P2039">
        <v>45088</v>
      </c>
      <c r="Q2039" t="s">
        <v>7994</v>
      </c>
      <c r="R2039" t="s">
        <v>7994</v>
      </c>
      <c r="S2039">
        <v>45088</v>
      </c>
      <c r="T2039" t="s">
        <v>7261</v>
      </c>
      <c r="U2039">
        <v>45088</v>
      </c>
      <c r="V2039" t="s">
        <v>7276</v>
      </c>
      <c r="W2039" t="s">
        <v>7263</v>
      </c>
      <c r="X2039" t="s">
        <v>7277</v>
      </c>
      <c r="Y2039" t="s">
        <v>7293</v>
      </c>
      <c r="Z2039">
        <v>22.3</v>
      </c>
      <c r="AA2039">
        <v>22.3</v>
      </c>
      <c r="AB2039" t="str" cm="1">
        <f t="array" ref="AB2039">_xlfn.LET(_xlpm.x,IFERROR(VALUE(Table2[[#This Row],[Response_Time_Hours]]),""),IF(_xlpm.x="","CHECK",_xlfn.IFS(_xlpm.x&lt;=1,"Immediate",_xlpm.x&lt;=6,"Fast",_xlpm.x&lt;=24,"Moderate",_xlpm.x&gt;24,"Delayed")))</f>
        <v>Moderate</v>
      </c>
      <c r="AC2039">
        <v>40</v>
      </c>
      <c r="AD2039" t="str" cm="1">
        <f t="array" ref="AD2039">IF(Table2[[#This Row],[Interaction_Count_Final]]="","N/A",_xlfn.IFS(Table2[[#This Row],[Interaction_Count_Final]]&lt;=2,"Low",Table2[[#This Row],[Interaction_Count_Final]]&lt;=5,"Medium",Table2[[#This Row],[Interaction_Count_Final]]&gt;=6,"High",TRUE,"CHECK"))</f>
        <v>High</v>
      </c>
      <c r="AE2039" t="s">
        <v>7289</v>
      </c>
      <c r="AF2039" t="b">
        <v>1</v>
      </c>
      <c r="AG2039" t="b">
        <v>1</v>
      </c>
      <c r="AH2039">
        <v>2478</v>
      </c>
      <c r="AI2039">
        <v>45088</v>
      </c>
      <c r="AJ2039" t="b">
        <v>1</v>
      </c>
      <c r="AK2039" t="e" cm="1">
        <f t="array" ref="AK2039">_xlfn.LET(
  _xlpm.txt,TRIM(Raw_Data!F2039),
  _xlpm.norm,SUBSTITUTE(SUBSTITUTE(_xlpm.txt,"-","/"),".","/"),
  _xlpm.p,_xlfn.TEXTSPLIT(_xlpm.norm,"/"),
  _xlpm.a,VALUE(INDEX(_xlpm.p,1)),
  _xlpm.b,VALUE(INDEX(_xlpm.p,2)),
  IF(AND(_xlpm.a&lt;=12,_xlpm.b&lt;=12),"REVIEW_AMBIGUOUS","OK")
)</f>
        <v>#REF!</v>
      </c>
    </row>
    <row r="2040" spans="1:37">
      <c r="A2040" t="s">
        <v>5884</v>
      </c>
      <c r="B2040" t="s">
        <v>5884</v>
      </c>
      <c r="C2040" t="b">
        <v>0</v>
      </c>
      <c r="D2040" t="s">
        <v>7257</v>
      </c>
      <c r="E2040" t="s">
        <v>5885</v>
      </c>
      <c r="F2040" t="s">
        <v>5885</v>
      </c>
      <c r="G2040" t="s">
        <v>7303</v>
      </c>
      <c r="H2040" t="s">
        <v>556</v>
      </c>
      <c r="I2040" t="s">
        <v>556</v>
      </c>
      <c r="J2040" t="s">
        <v>106</v>
      </c>
      <c r="K2040" t="s">
        <v>193</v>
      </c>
      <c r="L2040" t="s">
        <v>193</v>
      </c>
      <c r="M2040">
        <f>IF(UPPER(TRIM(Table2[[#This Row],[Status_Clean]]))="CONVERTED",1,0)</f>
        <v>0</v>
      </c>
      <c r="N2040">
        <f>IF(ISNUMBER(MATCH(UPPER(TRIM(Table2[[#This Row],[Status_Clean]])),{"CONTACTED","QUALIFIED","CONVERTED"},0)),1,0)</f>
        <v>0</v>
      </c>
      <c r="O2040" cm="1">
        <f t="array" ref="O2040">_xlfn.SWITCH(UPPER(TRIM(Table2[[#This Row],[Status_Clean]])),"NEW",1,"CONTACTED",2,"QUALIFIED",3,"CONVERTED",4,"LOST",5,99)</f>
        <v>1</v>
      </c>
      <c r="P2040">
        <v>45634</v>
      </c>
      <c r="Q2040" t="s">
        <v>7780</v>
      </c>
      <c r="R2040" t="s">
        <v>7780</v>
      </c>
      <c r="S2040">
        <v>45634</v>
      </c>
      <c r="T2040" t="s">
        <v>7261</v>
      </c>
      <c r="U2040">
        <v>45634</v>
      </c>
      <c r="V2040" t="s">
        <v>7262</v>
      </c>
      <c r="W2040" t="s">
        <v>7271</v>
      </c>
      <c r="X2040" t="s">
        <v>7264</v>
      </c>
      <c r="Y2040" t="s">
        <v>7293</v>
      </c>
      <c r="Z2040">
        <v>7.9</v>
      </c>
      <c r="AA2040">
        <v>7.9</v>
      </c>
      <c r="AB2040" t="str" cm="1">
        <f t="array" ref="AB2040">_xlfn.LET(_xlpm.x,IFERROR(VALUE(Table2[[#This Row],[Response_Time_Hours]]),""),IF(_xlpm.x="","CHECK",_xlfn.IFS(_xlpm.x&lt;=1,"Immediate",_xlpm.x&lt;=6,"Fast",_xlpm.x&lt;=24,"Moderate",_xlpm.x&gt;24,"Delayed")))</f>
        <v>Moderate</v>
      </c>
      <c r="AC2040">
        <v>49</v>
      </c>
      <c r="AD2040" t="str" cm="1">
        <f t="array" ref="AD2040">IF(Table2[[#This Row],[Interaction_Count_Final]]="","N/A",_xlfn.IFS(Table2[[#This Row],[Interaction_Count_Final]]&lt;=2,"Low",Table2[[#This Row],[Interaction_Count_Final]]&lt;=5,"Medium",Table2[[#This Row],[Interaction_Count_Final]]&gt;=6,"High",TRUE,"CHECK"))</f>
        <v>High</v>
      </c>
      <c r="AE2040" t="s">
        <v>7273</v>
      </c>
      <c r="AF2040" t="b">
        <v>1</v>
      </c>
      <c r="AG2040" t="b">
        <v>1</v>
      </c>
      <c r="AH2040">
        <v>2479</v>
      </c>
      <c r="AI2040">
        <v>45634</v>
      </c>
      <c r="AJ2040" t="b">
        <v>1</v>
      </c>
      <c r="AK2040" t="e" cm="1">
        <f t="array" ref="AK2040">_xlfn.LET(
  _xlpm.txt,TRIM(Raw_Data!F2040),
  _xlpm.norm,SUBSTITUTE(SUBSTITUTE(_xlpm.txt,"-","/"),".","/"),
  _xlpm.p,_xlfn.TEXTSPLIT(_xlpm.norm,"/"),
  _xlpm.a,VALUE(INDEX(_xlpm.p,1)),
  _xlpm.b,VALUE(INDEX(_xlpm.p,2)),
  IF(AND(_xlpm.a&lt;=12,_xlpm.b&lt;=12),"REVIEW_AMBIGUOUS","OK")
)</f>
        <v>#REF!</v>
      </c>
    </row>
    <row r="2041" spans="1:37">
      <c r="A2041" t="s">
        <v>5886</v>
      </c>
      <c r="B2041" t="s">
        <v>5886</v>
      </c>
      <c r="C2041" t="b">
        <v>1</v>
      </c>
      <c r="D2041" t="s">
        <v>7257</v>
      </c>
      <c r="E2041" t="s">
        <v>5887</v>
      </c>
      <c r="F2041" t="s">
        <v>5887</v>
      </c>
      <c r="G2041" t="s">
        <v>7258</v>
      </c>
      <c r="H2041" t="s">
        <v>600</v>
      </c>
      <c r="I2041" t="s">
        <v>600</v>
      </c>
      <c r="J2041" t="s">
        <v>254</v>
      </c>
      <c r="K2041" t="s">
        <v>125</v>
      </c>
      <c r="L2041" t="s">
        <v>125</v>
      </c>
      <c r="M2041">
        <f>IF(UPPER(TRIM(Table2[[#This Row],[Status_Clean]]))="CONVERTED",1,0)</f>
        <v>0</v>
      </c>
      <c r="N2041">
        <f>IF(ISNUMBER(MATCH(UPPER(TRIM(Table2[[#This Row],[Status_Clean]])),{"CONTACTED","QUALIFIED","CONVERTED"},0)),1,0)</f>
        <v>1</v>
      </c>
      <c r="O2041" cm="1">
        <f t="array" ref="O2041">_xlfn.SWITCH(UPPER(TRIM(Table2[[#This Row],[Status_Clean]])),"NEW",1,"CONTACTED",2,"QUALIFIED",3,"CONVERTED",4,"LOST",5,99)</f>
        <v>2</v>
      </c>
      <c r="P2041" t="s">
        <v>5888</v>
      </c>
      <c r="Q2041" t="s">
        <v>8632</v>
      </c>
      <c r="R2041" t="s">
        <v>8632</v>
      </c>
      <c r="S2041">
        <v>45447</v>
      </c>
      <c r="T2041" t="s">
        <v>7261</v>
      </c>
      <c r="U2041">
        <v>45447</v>
      </c>
      <c r="V2041" t="s">
        <v>7276</v>
      </c>
      <c r="W2041" t="s">
        <v>7271</v>
      </c>
      <c r="X2041" t="s">
        <v>7277</v>
      </c>
      <c r="Y2041" t="s">
        <v>7265</v>
      </c>
      <c r="Z2041" t="s">
        <v>5889</v>
      </c>
      <c r="AA2041">
        <v>23.3</v>
      </c>
      <c r="AB2041" t="str" cm="1">
        <f t="array" ref="AB2041">_xlfn.LET(_xlpm.x,IFERROR(VALUE(Table2[[#This Row],[Response_Time_Hours]]),""),IF(_xlpm.x="","CHECK",_xlfn.IFS(_xlpm.x&lt;=1,"Immediate",_xlpm.x&lt;=6,"Fast",_xlpm.x&lt;=24,"Moderate",_xlpm.x&gt;24,"Delayed")))</f>
        <v>Moderate</v>
      </c>
      <c r="AC2041">
        <v>3</v>
      </c>
      <c r="AD2041" t="str" cm="1">
        <f t="array" ref="AD2041">IF(Table2[[#This Row],[Interaction_Count_Final]]="","N/A",_xlfn.IFS(Table2[[#This Row],[Interaction_Count_Final]]&lt;=2,"Low",Table2[[#This Row],[Interaction_Count_Final]]&lt;=5,"Medium",Table2[[#This Row],[Interaction_Count_Final]]&gt;=6,"High",TRUE,"CHECK"))</f>
        <v>Medium</v>
      </c>
      <c r="AE2041" t="s">
        <v>7273</v>
      </c>
      <c r="AF2041" t="b">
        <v>1</v>
      </c>
      <c r="AG2041" t="b">
        <v>1</v>
      </c>
      <c r="AH2041">
        <v>2481</v>
      </c>
      <c r="AI2041">
        <v>45447</v>
      </c>
      <c r="AJ2041" t="b">
        <v>1</v>
      </c>
      <c r="AK2041" t="e" cm="1">
        <f t="array" ref="AK2041">_xlfn.LET(
  _xlpm.txt,TRIM(Raw_Data!F2041),
  _xlpm.norm,SUBSTITUTE(SUBSTITUTE(_xlpm.txt,"-","/"),".","/"),
  _xlpm.p,_xlfn.TEXTSPLIT(_xlpm.norm,"/"),
  _xlpm.a,VALUE(INDEX(_xlpm.p,1)),
  _xlpm.b,VALUE(INDEX(_xlpm.p,2)),
  IF(AND(_xlpm.a&lt;=12,_xlpm.b&lt;=12),"REVIEW_AMBIGUOUS","OK")
)</f>
        <v>#REF!</v>
      </c>
    </row>
    <row r="2042" spans="1:37">
      <c r="A2042" t="s">
        <v>5890</v>
      </c>
      <c r="B2042" t="s">
        <v>5890</v>
      </c>
      <c r="C2042" t="b">
        <v>0</v>
      </c>
      <c r="D2042" t="s">
        <v>7257</v>
      </c>
      <c r="E2042" t="s">
        <v>5891</v>
      </c>
      <c r="F2042" t="s">
        <v>5891</v>
      </c>
      <c r="G2042" t="s">
        <v>7268</v>
      </c>
      <c r="H2042" t="s">
        <v>363</v>
      </c>
      <c r="I2042" t="s">
        <v>363</v>
      </c>
      <c r="J2042" t="s">
        <v>363</v>
      </c>
      <c r="K2042" t="s">
        <v>125</v>
      </c>
      <c r="L2042" t="s">
        <v>125</v>
      </c>
      <c r="M2042">
        <f>IF(UPPER(TRIM(Table2[[#This Row],[Status_Clean]]))="CONVERTED",1,0)</f>
        <v>0</v>
      </c>
      <c r="N2042">
        <f>IF(ISNUMBER(MATCH(UPPER(TRIM(Table2[[#This Row],[Status_Clean]])),{"CONTACTED","QUALIFIED","CONVERTED"},0)),1,0)</f>
        <v>1</v>
      </c>
      <c r="O2042" cm="1">
        <f t="array" ref="O2042">_xlfn.SWITCH(UPPER(TRIM(Table2[[#This Row],[Status_Clean]])),"NEW",1,"CONTACTED",2,"QUALIFIED",3,"CONVERTED",4,"LOST",5,99)</f>
        <v>2</v>
      </c>
      <c r="P2042">
        <v>45317</v>
      </c>
      <c r="Q2042" t="s">
        <v>8484</v>
      </c>
      <c r="R2042" t="s">
        <v>8484</v>
      </c>
      <c r="S2042">
        <v>45317</v>
      </c>
      <c r="T2042" t="s">
        <v>7261</v>
      </c>
      <c r="U2042">
        <v>45317</v>
      </c>
      <c r="V2042" t="s">
        <v>7317</v>
      </c>
      <c r="W2042" t="s">
        <v>7271</v>
      </c>
      <c r="X2042" t="s">
        <v>7284</v>
      </c>
      <c r="Y2042" t="s">
        <v>7312</v>
      </c>
      <c r="Z2042">
        <v>31</v>
      </c>
      <c r="AA2042">
        <v>31</v>
      </c>
      <c r="AB2042" t="str" cm="1">
        <f t="array" ref="AB2042">_xlfn.LET(_xlpm.x,IFERROR(VALUE(Table2[[#This Row],[Response_Time_Hours]]),""),IF(_xlpm.x="","CHECK",_xlfn.IFS(_xlpm.x&lt;=1,"Immediate",_xlpm.x&lt;=6,"Fast",_xlpm.x&lt;=24,"Moderate",_xlpm.x&gt;24,"Delayed")))</f>
        <v>Delayed</v>
      </c>
      <c r="AC2042">
        <v>10</v>
      </c>
      <c r="AD2042" t="str" cm="1">
        <f t="array" ref="AD2042">IF(Table2[[#This Row],[Interaction_Count_Final]]="","N/A",_xlfn.IFS(Table2[[#This Row],[Interaction_Count_Final]]&lt;=2,"Low",Table2[[#This Row],[Interaction_Count_Final]]&lt;=5,"Medium",Table2[[#This Row],[Interaction_Count_Final]]&gt;=6,"High",TRUE,"CHECK"))</f>
        <v>High</v>
      </c>
      <c r="AE2042" t="s">
        <v>7266</v>
      </c>
      <c r="AF2042" t="b">
        <v>1</v>
      </c>
      <c r="AG2042" t="b">
        <v>1</v>
      </c>
      <c r="AH2042">
        <v>2482</v>
      </c>
      <c r="AI2042">
        <v>45317</v>
      </c>
      <c r="AJ2042" t="b">
        <v>1</v>
      </c>
      <c r="AK2042" t="e" cm="1">
        <f t="array" ref="AK2042">_xlfn.LET(
  _xlpm.txt,TRIM(Raw_Data!F2042),
  _xlpm.norm,SUBSTITUTE(SUBSTITUTE(_xlpm.txt,"-","/"),".","/"),
  _xlpm.p,_xlfn.TEXTSPLIT(_xlpm.norm,"/"),
  _xlpm.a,VALUE(INDEX(_xlpm.p,1)),
  _xlpm.b,VALUE(INDEX(_xlpm.p,2)),
  IF(AND(_xlpm.a&lt;=12,_xlpm.b&lt;=12),"REVIEW_AMBIGUOUS","OK")
)</f>
        <v>#REF!</v>
      </c>
    </row>
    <row r="2043" spans="1:37">
      <c r="A2043" t="s">
        <v>5892</v>
      </c>
      <c r="B2043" t="s">
        <v>5892</v>
      </c>
      <c r="C2043" t="b">
        <v>0</v>
      </c>
      <c r="D2043" t="s">
        <v>7257</v>
      </c>
      <c r="E2043" t="s">
        <v>5893</v>
      </c>
      <c r="F2043" t="s">
        <v>5893</v>
      </c>
      <c r="G2043" t="s">
        <v>7303</v>
      </c>
      <c r="H2043" t="s">
        <v>7396</v>
      </c>
      <c r="I2043" t="s">
        <v>7396</v>
      </c>
      <c r="J2043" t="s">
        <v>469</v>
      </c>
      <c r="K2043" t="s">
        <v>7319</v>
      </c>
      <c r="L2043" t="s">
        <v>71</v>
      </c>
      <c r="M2043">
        <f>IF(UPPER(TRIM(Table2[[#This Row],[Status_Clean]]))="CONVERTED",1,0)</f>
        <v>0</v>
      </c>
      <c r="N2043">
        <f>IF(ISNUMBER(MATCH(UPPER(TRIM(Table2[[#This Row],[Status_Clean]])),{"CONTACTED","QUALIFIED","CONVERTED"},0)),1,0)</f>
        <v>1</v>
      </c>
      <c r="O2043" cm="1">
        <f t="array" ref="O2043">_xlfn.SWITCH(UPPER(TRIM(Table2[[#This Row],[Status_Clean]])),"NEW",1,"CONTACTED",2,"QUALIFIED",3,"CONVERTED",4,"LOST",5,99)</f>
        <v>3</v>
      </c>
      <c r="P2043" t="s">
        <v>3371</v>
      </c>
      <c r="Q2043" t="s">
        <v>8177</v>
      </c>
      <c r="R2043" t="s">
        <v>8177</v>
      </c>
      <c r="S2043">
        <v>45213</v>
      </c>
      <c r="T2043" t="s">
        <v>7261</v>
      </c>
      <c r="U2043">
        <v>45213</v>
      </c>
      <c r="V2043" t="s">
        <v>7270</v>
      </c>
      <c r="W2043" t="s">
        <v>7263</v>
      </c>
      <c r="X2043" t="s">
        <v>7264</v>
      </c>
      <c r="Y2043" t="s">
        <v>7278</v>
      </c>
      <c r="Z2043" t="s">
        <v>846</v>
      </c>
      <c r="AA2043">
        <v>8.6</v>
      </c>
      <c r="AB2043" t="str" cm="1">
        <f t="array" ref="AB2043">_xlfn.LET(_xlpm.x,IFERROR(VALUE(Table2[[#This Row],[Response_Time_Hours]]),""),IF(_xlpm.x="","CHECK",_xlfn.IFS(_xlpm.x&lt;=1,"Immediate",_xlpm.x&lt;=6,"Fast",_xlpm.x&lt;=24,"Moderate",_xlpm.x&gt;24,"Delayed")))</f>
        <v>Moderate</v>
      </c>
      <c r="AC2043">
        <v>18</v>
      </c>
      <c r="AD2043" t="str" cm="1">
        <f t="array" ref="AD2043">IF(Table2[[#This Row],[Interaction_Count_Final]]="","N/A",_xlfn.IFS(Table2[[#This Row],[Interaction_Count_Final]]&lt;=2,"Low",Table2[[#This Row],[Interaction_Count_Final]]&lt;=5,"Medium",Table2[[#This Row],[Interaction_Count_Final]]&gt;=6,"High",TRUE,"CHECK"))</f>
        <v>High</v>
      </c>
      <c r="AE2043" t="s">
        <v>7273</v>
      </c>
      <c r="AF2043" t="b">
        <v>1</v>
      </c>
      <c r="AG2043" t="b">
        <v>1</v>
      </c>
      <c r="AH2043">
        <v>2483</v>
      </c>
      <c r="AI2043">
        <v>45213</v>
      </c>
      <c r="AJ2043" t="b">
        <v>1</v>
      </c>
      <c r="AK2043" t="e" cm="1">
        <f t="array" ref="AK2043">_xlfn.LET(
  _xlpm.txt,TRIM(Raw_Data!F2043),
  _xlpm.norm,SUBSTITUTE(SUBSTITUTE(_xlpm.txt,"-","/"),".","/"),
  _xlpm.p,_xlfn.TEXTSPLIT(_xlpm.norm,"/"),
  _xlpm.a,VALUE(INDEX(_xlpm.p,1)),
  _xlpm.b,VALUE(INDEX(_xlpm.p,2)),
  IF(AND(_xlpm.a&lt;=12,_xlpm.b&lt;=12),"REVIEW_AMBIGUOUS","OK")
)</f>
        <v>#REF!</v>
      </c>
    </row>
    <row r="2044" spans="1:37">
      <c r="A2044" t="s">
        <v>5894</v>
      </c>
      <c r="B2044" t="s">
        <v>5894</v>
      </c>
      <c r="C2044" t="b">
        <v>0</v>
      </c>
      <c r="D2044" t="s">
        <v>7257</v>
      </c>
      <c r="E2044" t="s">
        <v>5895</v>
      </c>
      <c r="F2044" t="s">
        <v>5895</v>
      </c>
      <c r="G2044" t="s">
        <v>7280</v>
      </c>
      <c r="H2044" t="s">
        <v>363</v>
      </c>
      <c r="I2044" t="s">
        <v>363</v>
      </c>
      <c r="J2044" t="s">
        <v>363</v>
      </c>
      <c r="K2044" t="s">
        <v>193</v>
      </c>
      <c r="L2044" t="s">
        <v>193</v>
      </c>
      <c r="M2044">
        <f>IF(UPPER(TRIM(Table2[[#This Row],[Status_Clean]]))="CONVERTED",1,0)</f>
        <v>0</v>
      </c>
      <c r="N2044">
        <f>IF(ISNUMBER(MATCH(UPPER(TRIM(Table2[[#This Row],[Status_Clean]])),{"CONTACTED","QUALIFIED","CONVERTED"},0)),1,0)</f>
        <v>0</v>
      </c>
      <c r="O2044" cm="1">
        <f t="array" ref="O2044">_xlfn.SWITCH(UPPER(TRIM(Table2[[#This Row],[Status_Clean]])),"NEW",1,"CONTACTED",2,"QUALIFIED",3,"CONVERTED",4,"LOST",5,99)</f>
        <v>1</v>
      </c>
      <c r="P2044" t="s">
        <v>5896</v>
      </c>
      <c r="Q2044" t="s">
        <v>8015</v>
      </c>
      <c r="R2044" t="s">
        <v>8015</v>
      </c>
      <c r="S2044">
        <v>45621</v>
      </c>
      <c r="T2044" t="s">
        <v>7261</v>
      </c>
      <c r="U2044">
        <v>45621</v>
      </c>
      <c r="V2044" t="s">
        <v>7300</v>
      </c>
      <c r="W2044" t="s">
        <v>7271</v>
      </c>
      <c r="X2044" t="s">
        <v>7264</v>
      </c>
      <c r="Y2044" t="s">
        <v>7298</v>
      </c>
      <c r="Z2044" t="s">
        <v>339</v>
      </c>
      <c r="AA2044">
        <v>28.799999999999997</v>
      </c>
      <c r="AB2044" t="str" cm="1">
        <f t="array" ref="AB2044">_xlfn.LET(_xlpm.x,IFERROR(VALUE(Table2[[#This Row],[Response_Time_Hours]]),""),IF(_xlpm.x="","CHECK",_xlfn.IFS(_xlpm.x&lt;=1,"Immediate",_xlpm.x&lt;=6,"Fast",_xlpm.x&lt;=24,"Moderate",_xlpm.x&gt;24,"Delayed")))</f>
        <v>Delayed</v>
      </c>
      <c r="AC2044">
        <v>23</v>
      </c>
      <c r="AD2044" t="str" cm="1">
        <f t="array" ref="AD2044">IF(Table2[[#This Row],[Interaction_Count_Final]]="","N/A",_xlfn.IFS(Table2[[#This Row],[Interaction_Count_Final]]&lt;=2,"Low",Table2[[#This Row],[Interaction_Count_Final]]&lt;=5,"Medium",Table2[[#This Row],[Interaction_Count_Final]]&gt;=6,"High",TRUE,"CHECK"))</f>
        <v>High</v>
      </c>
      <c r="AE2044" t="s">
        <v>7289</v>
      </c>
      <c r="AF2044" t="b">
        <v>1</v>
      </c>
      <c r="AG2044" t="b">
        <v>1</v>
      </c>
      <c r="AH2044">
        <v>2484</v>
      </c>
      <c r="AI2044">
        <v>45621</v>
      </c>
      <c r="AJ2044" t="b">
        <v>1</v>
      </c>
      <c r="AK2044" t="str" cm="1">
        <f t="array" ref="AK2044">_xlfn.LET(
  _xlpm.txt,TRIM(Raw_Data!F2044),
  _xlpm.norm,SUBSTITUTE(SUBSTITUTE(_xlpm.txt,"-","/"),".","/"),
  _xlpm.p,_xlfn.TEXTSPLIT(_xlpm.norm,"/"),
  _xlpm.a,VALUE(INDEX(_xlpm.p,1)),
  _xlpm.b,VALUE(INDEX(_xlpm.p,2)),
  IF(AND(_xlpm.a&lt;=12,_xlpm.b&lt;=12),"REVIEW_AMBIGUOUS","OK")
)</f>
        <v>OK</v>
      </c>
    </row>
    <row r="2045" spans="1:37">
      <c r="A2045" t="s">
        <v>5897</v>
      </c>
      <c r="B2045" t="s">
        <v>5897</v>
      </c>
      <c r="C2045" t="b">
        <v>0</v>
      </c>
      <c r="D2045" t="s">
        <v>7257</v>
      </c>
      <c r="E2045" t="s">
        <v>5898</v>
      </c>
      <c r="F2045" t="s">
        <v>5898</v>
      </c>
      <c r="G2045" t="s">
        <v>7258</v>
      </c>
      <c r="H2045" t="s">
        <v>248</v>
      </c>
      <c r="I2045" t="s">
        <v>248</v>
      </c>
      <c r="J2045" t="s">
        <v>1356</v>
      </c>
      <c r="K2045" t="s">
        <v>250</v>
      </c>
      <c r="L2045" t="s">
        <v>250</v>
      </c>
      <c r="M2045">
        <f>IF(UPPER(TRIM(Table2[[#This Row],[Status_Clean]]))="CONVERTED",1,0)</f>
        <v>1</v>
      </c>
      <c r="N2045">
        <f>IF(ISNUMBER(MATCH(UPPER(TRIM(Table2[[#This Row],[Status_Clean]])),{"CONTACTED","QUALIFIED","CONVERTED"},0)),1,0)</f>
        <v>1</v>
      </c>
      <c r="O2045" cm="1">
        <f t="array" ref="O2045">_xlfn.SWITCH(UPPER(TRIM(Table2[[#This Row],[Status_Clean]])),"NEW",1,"CONTACTED",2,"QUALIFIED",3,"CONVERTED",4,"LOST",5,99)</f>
        <v>4</v>
      </c>
      <c r="P2045">
        <v>44936</v>
      </c>
      <c r="Q2045" t="s">
        <v>7490</v>
      </c>
      <c r="R2045" t="s">
        <v>7490</v>
      </c>
      <c r="S2045">
        <v>44936</v>
      </c>
      <c r="T2045" t="s">
        <v>7261</v>
      </c>
      <c r="U2045">
        <v>44936</v>
      </c>
      <c r="V2045" t="s">
        <v>7317</v>
      </c>
      <c r="W2045" t="s">
        <v>7263</v>
      </c>
      <c r="X2045" t="s">
        <v>7284</v>
      </c>
      <c r="Y2045" t="s">
        <v>7265</v>
      </c>
      <c r="Z2045" t="s">
        <v>5899</v>
      </c>
      <c r="AA2045">
        <v>16.2</v>
      </c>
      <c r="AB2045" t="str" cm="1">
        <f t="array" ref="AB2045">_xlfn.LET(_xlpm.x,IFERROR(VALUE(Table2[[#This Row],[Response_Time_Hours]]),""),IF(_xlpm.x="","CHECK",_xlfn.IFS(_xlpm.x&lt;=1,"Immediate",_xlpm.x&lt;=6,"Fast",_xlpm.x&lt;=24,"Moderate",_xlpm.x&gt;24,"Delayed")))</f>
        <v>Moderate</v>
      </c>
      <c r="AC2045">
        <v>22</v>
      </c>
      <c r="AD2045" t="str" cm="1">
        <f t="array" ref="AD2045">IF(Table2[[#This Row],[Interaction_Count_Final]]="","N/A",_xlfn.IFS(Table2[[#This Row],[Interaction_Count_Final]]&lt;=2,"Low",Table2[[#This Row],[Interaction_Count_Final]]&lt;=5,"Medium",Table2[[#This Row],[Interaction_Count_Final]]&gt;=6,"High",TRUE,"CHECK"))</f>
        <v>High</v>
      </c>
      <c r="AE2045" t="s">
        <v>7289</v>
      </c>
      <c r="AF2045" t="b">
        <v>1</v>
      </c>
      <c r="AG2045" t="b">
        <v>1</v>
      </c>
      <c r="AH2045">
        <v>2485</v>
      </c>
      <c r="AI2045">
        <v>44936</v>
      </c>
      <c r="AJ2045" t="b">
        <v>1</v>
      </c>
      <c r="AK2045" t="e" cm="1">
        <f t="array" ref="AK2045">_xlfn.LET(
  _xlpm.txt,TRIM(Raw_Data!F2045),
  _xlpm.norm,SUBSTITUTE(SUBSTITUTE(_xlpm.txt,"-","/"),".","/"),
  _xlpm.p,_xlfn.TEXTSPLIT(_xlpm.norm,"/"),
  _xlpm.a,VALUE(INDEX(_xlpm.p,1)),
  _xlpm.b,VALUE(INDEX(_xlpm.p,2)),
  IF(AND(_xlpm.a&lt;=12,_xlpm.b&lt;=12),"REVIEW_AMBIGUOUS","OK")
)</f>
        <v>#REF!</v>
      </c>
    </row>
    <row r="2046" spans="1:37">
      <c r="A2046" t="s">
        <v>5900</v>
      </c>
      <c r="B2046" t="s">
        <v>5900</v>
      </c>
      <c r="C2046" t="b">
        <v>0</v>
      </c>
      <c r="D2046" t="s">
        <v>7257</v>
      </c>
      <c r="E2046" t="s">
        <v>5901</v>
      </c>
      <c r="F2046" t="s">
        <v>5901</v>
      </c>
      <c r="G2046" t="s">
        <v>7258</v>
      </c>
      <c r="H2046" t="s">
        <v>473</v>
      </c>
      <c r="I2046" t="s">
        <v>473</v>
      </c>
      <c r="J2046" t="s">
        <v>473</v>
      </c>
      <c r="K2046" t="s">
        <v>71</v>
      </c>
      <c r="L2046" t="s">
        <v>71</v>
      </c>
      <c r="M2046">
        <f>IF(UPPER(TRIM(Table2[[#This Row],[Status_Clean]]))="CONVERTED",1,0)</f>
        <v>0</v>
      </c>
      <c r="N2046">
        <f>IF(ISNUMBER(MATCH(UPPER(TRIM(Table2[[#This Row],[Status_Clean]])),{"CONTACTED","QUALIFIED","CONVERTED"},0)),1,0)</f>
        <v>1</v>
      </c>
      <c r="O2046" cm="1">
        <f t="array" ref="O2046">_xlfn.SWITCH(UPPER(TRIM(Table2[[#This Row],[Status_Clean]])),"NEW",1,"CONTACTED",2,"QUALIFIED",3,"CONVERTED",4,"LOST",5,99)</f>
        <v>3</v>
      </c>
      <c r="P2046">
        <v>45585</v>
      </c>
      <c r="Q2046" t="s">
        <v>7803</v>
      </c>
      <c r="R2046" t="s">
        <v>7803</v>
      </c>
      <c r="S2046">
        <v>45585</v>
      </c>
      <c r="T2046" t="s">
        <v>7261</v>
      </c>
      <c r="U2046">
        <v>45585</v>
      </c>
      <c r="V2046" t="s">
        <v>7270</v>
      </c>
      <c r="W2046" t="s">
        <v>7271</v>
      </c>
      <c r="X2046" t="s">
        <v>7264</v>
      </c>
      <c r="Y2046" t="s">
        <v>7293</v>
      </c>
      <c r="Z2046" t="s">
        <v>5902</v>
      </c>
      <c r="AA2046">
        <v>51.7</v>
      </c>
      <c r="AB2046" t="str" cm="1">
        <f t="array" ref="AB2046">_xlfn.LET(_xlpm.x,IFERROR(VALUE(Table2[[#This Row],[Response_Time_Hours]]),""),IF(_xlpm.x="","CHECK",_xlfn.IFS(_xlpm.x&lt;=1,"Immediate",_xlpm.x&lt;=6,"Fast",_xlpm.x&lt;=24,"Moderate",_xlpm.x&gt;24,"Delayed")))</f>
        <v>Delayed</v>
      </c>
      <c r="AC2046">
        <v>27</v>
      </c>
      <c r="AD2046" t="str" cm="1">
        <f t="array" ref="AD2046">IF(Table2[[#This Row],[Interaction_Count_Final]]="","N/A",_xlfn.IFS(Table2[[#This Row],[Interaction_Count_Final]]&lt;=2,"Low",Table2[[#This Row],[Interaction_Count_Final]]&lt;=5,"Medium",Table2[[#This Row],[Interaction_Count_Final]]&gt;=6,"High",TRUE,"CHECK"))</f>
        <v>High</v>
      </c>
      <c r="AE2046" t="s">
        <v>7273</v>
      </c>
      <c r="AF2046" t="b">
        <v>1</v>
      </c>
      <c r="AG2046" t="b">
        <v>1</v>
      </c>
      <c r="AH2046">
        <v>2486</v>
      </c>
      <c r="AI2046">
        <v>45585</v>
      </c>
      <c r="AJ2046" t="b">
        <v>1</v>
      </c>
      <c r="AK2046" t="e" cm="1">
        <f t="array" ref="AK2046">_xlfn.LET(
  _xlpm.txt,TRIM(Raw_Data!F2046),
  _xlpm.norm,SUBSTITUTE(SUBSTITUTE(_xlpm.txt,"-","/"),".","/"),
  _xlpm.p,_xlfn.TEXTSPLIT(_xlpm.norm,"/"),
  _xlpm.a,VALUE(INDEX(_xlpm.p,1)),
  _xlpm.b,VALUE(INDEX(_xlpm.p,2)),
  IF(AND(_xlpm.a&lt;=12,_xlpm.b&lt;=12),"REVIEW_AMBIGUOUS","OK")
)</f>
        <v>#REF!</v>
      </c>
    </row>
    <row r="2047" spans="1:37">
      <c r="A2047" t="s">
        <v>5903</v>
      </c>
      <c r="B2047" t="s">
        <v>5903</v>
      </c>
      <c r="C2047" t="b">
        <v>0</v>
      </c>
      <c r="D2047" t="s">
        <v>7257</v>
      </c>
      <c r="E2047" t="s">
        <v>5904</v>
      </c>
      <c r="F2047" t="s">
        <v>5904</v>
      </c>
      <c r="G2047" t="s">
        <v>7258</v>
      </c>
      <c r="H2047" t="s">
        <v>374</v>
      </c>
      <c r="I2047" t="s">
        <v>374</v>
      </c>
      <c r="J2047" t="s">
        <v>7308</v>
      </c>
      <c r="K2047" t="s">
        <v>250</v>
      </c>
      <c r="L2047" t="s">
        <v>250</v>
      </c>
      <c r="M2047">
        <f>IF(UPPER(TRIM(Table2[[#This Row],[Status_Clean]]))="CONVERTED",1,0)</f>
        <v>1</v>
      </c>
      <c r="N2047">
        <f>IF(ISNUMBER(MATCH(UPPER(TRIM(Table2[[#This Row],[Status_Clean]])),{"CONTACTED","QUALIFIED","CONVERTED"},0)),1,0)</f>
        <v>1</v>
      </c>
      <c r="O2047" cm="1">
        <f t="array" ref="O2047">_xlfn.SWITCH(UPPER(TRIM(Table2[[#This Row],[Status_Clean]])),"NEW",1,"CONTACTED",2,"QUALIFIED",3,"CONVERTED",4,"LOST",5,99)</f>
        <v>4</v>
      </c>
      <c r="P2047" t="s">
        <v>2028</v>
      </c>
      <c r="Q2047" t="s">
        <v>7866</v>
      </c>
      <c r="R2047" t="s">
        <v>7866</v>
      </c>
      <c r="S2047">
        <v>45304</v>
      </c>
      <c r="T2047" t="s">
        <v>7261</v>
      </c>
      <c r="U2047">
        <v>45304</v>
      </c>
      <c r="V2047" t="s">
        <v>7317</v>
      </c>
      <c r="W2047" t="s">
        <v>7271</v>
      </c>
      <c r="X2047" t="s">
        <v>7284</v>
      </c>
      <c r="Y2047" t="s">
        <v>7278</v>
      </c>
      <c r="Z2047" t="s">
        <v>5371</v>
      </c>
      <c r="AA2047">
        <v>45</v>
      </c>
      <c r="AB2047" t="str" cm="1">
        <f t="array" ref="AB2047">_xlfn.LET(_xlpm.x,IFERROR(VALUE(Table2[[#This Row],[Response_Time_Hours]]),""),IF(_xlpm.x="","CHECK",_xlfn.IFS(_xlpm.x&lt;=1,"Immediate",_xlpm.x&lt;=6,"Fast",_xlpm.x&lt;=24,"Moderate",_xlpm.x&gt;24,"Delayed")))</f>
        <v>Delayed</v>
      </c>
      <c r="AC2047">
        <v>44</v>
      </c>
      <c r="AD2047" t="str" cm="1">
        <f t="array" ref="AD2047">IF(Table2[[#This Row],[Interaction_Count_Final]]="","N/A",_xlfn.IFS(Table2[[#This Row],[Interaction_Count_Final]]&lt;=2,"Low",Table2[[#This Row],[Interaction_Count_Final]]&lt;=5,"Medium",Table2[[#This Row],[Interaction_Count_Final]]&gt;=6,"High",TRUE,"CHECK"))</f>
        <v>High</v>
      </c>
      <c r="AE2047" t="s">
        <v>7273</v>
      </c>
      <c r="AF2047" t="b">
        <v>1</v>
      </c>
      <c r="AG2047" t="b">
        <v>1</v>
      </c>
      <c r="AH2047">
        <v>2487</v>
      </c>
      <c r="AI2047">
        <v>45304</v>
      </c>
      <c r="AJ2047" t="b">
        <v>1</v>
      </c>
      <c r="AK2047" t="e" cm="1">
        <f t="array" ref="AK2047">_xlfn.LET(
  _xlpm.txt,TRIM(Raw_Data!F2047),
  _xlpm.norm,SUBSTITUTE(SUBSTITUTE(_xlpm.txt,"-","/"),".","/"),
  _xlpm.p,_xlfn.TEXTSPLIT(_xlpm.norm,"/"),
  _xlpm.a,VALUE(INDEX(_xlpm.p,1)),
  _xlpm.b,VALUE(INDEX(_xlpm.p,2)),
  IF(AND(_xlpm.a&lt;=12,_xlpm.b&lt;=12),"REVIEW_AMBIGUOUS","OK")
)</f>
        <v>#REF!</v>
      </c>
    </row>
    <row r="2048" spans="1:37">
      <c r="A2048" t="s">
        <v>5905</v>
      </c>
      <c r="B2048" t="s">
        <v>5905</v>
      </c>
      <c r="C2048" t="b">
        <v>0</v>
      </c>
      <c r="D2048" t="s">
        <v>7257</v>
      </c>
      <c r="E2048" t="s">
        <v>5906</v>
      </c>
      <c r="F2048" t="s">
        <v>5906</v>
      </c>
      <c r="G2048" t="s">
        <v>7280</v>
      </c>
      <c r="H2048" t="s">
        <v>469</v>
      </c>
      <c r="I2048" t="s">
        <v>469</v>
      </c>
      <c r="J2048" t="s">
        <v>469</v>
      </c>
      <c r="K2048" t="s">
        <v>7281</v>
      </c>
      <c r="L2048" t="s">
        <v>125</v>
      </c>
      <c r="M2048">
        <f>IF(UPPER(TRIM(Table2[[#This Row],[Status_Clean]]))="CONVERTED",1,0)</f>
        <v>0</v>
      </c>
      <c r="N2048">
        <f>IF(ISNUMBER(MATCH(UPPER(TRIM(Table2[[#This Row],[Status_Clean]])),{"CONTACTED","QUALIFIED","CONVERTED"},0)),1,0)</f>
        <v>1</v>
      </c>
      <c r="O2048" cm="1">
        <f t="array" ref="O2048">_xlfn.SWITCH(UPPER(TRIM(Table2[[#This Row],[Status_Clean]])),"NEW",1,"CONTACTED",2,"QUALIFIED",3,"CONVERTED",4,"LOST",5,99)</f>
        <v>2</v>
      </c>
      <c r="P2048" t="s">
        <v>4777</v>
      </c>
      <c r="Q2048" t="s">
        <v>7527</v>
      </c>
      <c r="R2048" t="s">
        <v>7527</v>
      </c>
      <c r="S2048">
        <v>45221</v>
      </c>
      <c r="T2048" t="s">
        <v>7261</v>
      </c>
      <c r="U2048">
        <v>45221</v>
      </c>
      <c r="V2048" t="s">
        <v>7270</v>
      </c>
      <c r="W2048" t="s">
        <v>7263</v>
      </c>
      <c r="X2048" t="s">
        <v>7264</v>
      </c>
      <c r="Y2048" t="s">
        <v>7293</v>
      </c>
      <c r="Z2048" t="s">
        <v>5907</v>
      </c>
      <c r="AA2048">
        <v>6</v>
      </c>
      <c r="AB2048" t="str" cm="1">
        <f t="array" ref="AB2048">_xlfn.LET(_xlpm.x,IFERROR(VALUE(Table2[[#This Row],[Response_Time_Hours]]),""),IF(_xlpm.x="","CHECK",_xlfn.IFS(_xlpm.x&lt;=1,"Immediate",_xlpm.x&lt;=6,"Fast",_xlpm.x&lt;=24,"Moderate",_xlpm.x&gt;24,"Delayed")))</f>
        <v>Fast</v>
      </c>
      <c r="AC2048">
        <v>19</v>
      </c>
      <c r="AD2048" t="str" cm="1">
        <f t="array" ref="AD2048">IF(Table2[[#This Row],[Interaction_Count_Final]]="","N/A",_xlfn.IFS(Table2[[#This Row],[Interaction_Count_Final]]&lt;=2,"Low",Table2[[#This Row],[Interaction_Count_Final]]&lt;=5,"Medium",Table2[[#This Row],[Interaction_Count_Final]]&gt;=6,"High",TRUE,"CHECK"))</f>
        <v>High</v>
      </c>
      <c r="AE2048" t="s">
        <v>7266</v>
      </c>
      <c r="AF2048" t="b">
        <v>1</v>
      </c>
      <c r="AG2048" t="b">
        <v>1</v>
      </c>
      <c r="AH2048">
        <v>2488</v>
      </c>
      <c r="AI2048">
        <v>45221</v>
      </c>
      <c r="AJ2048" t="b">
        <v>1</v>
      </c>
      <c r="AK2048" t="str" cm="1">
        <f t="array" ref="AK2048">_xlfn.LET(
  _xlpm.txt,TRIM(Raw_Data!F2048),
  _xlpm.norm,SUBSTITUTE(SUBSTITUTE(_xlpm.txt,"-","/"),".","/"),
  _xlpm.p,_xlfn.TEXTSPLIT(_xlpm.norm,"/"),
  _xlpm.a,VALUE(INDEX(_xlpm.p,1)),
  _xlpm.b,VALUE(INDEX(_xlpm.p,2)),
  IF(AND(_xlpm.a&lt;=12,_xlpm.b&lt;=12),"REVIEW_AMBIGUOUS","OK")
)</f>
        <v>OK</v>
      </c>
    </row>
    <row r="2049" spans="1:37">
      <c r="A2049" t="s">
        <v>5908</v>
      </c>
      <c r="B2049" t="s">
        <v>5908</v>
      </c>
      <c r="C2049" t="b">
        <v>0</v>
      </c>
      <c r="D2049" t="s">
        <v>7257</v>
      </c>
      <c r="E2049" t="s">
        <v>5909</v>
      </c>
      <c r="F2049" t="s">
        <v>5909</v>
      </c>
      <c r="G2049" t="s">
        <v>7268</v>
      </c>
      <c r="H2049" t="s">
        <v>311</v>
      </c>
      <c r="I2049" t="s">
        <v>311</v>
      </c>
      <c r="J2049" t="s">
        <v>311</v>
      </c>
      <c r="K2049" t="s">
        <v>125</v>
      </c>
      <c r="L2049" t="s">
        <v>125</v>
      </c>
      <c r="M2049">
        <f>IF(UPPER(TRIM(Table2[[#This Row],[Status_Clean]]))="CONVERTED",1,0)</f>
        <v>0</v>
      </c>
      <c r="N2049">
        <f>IF(ISNUMBER(MATCH(UPPER(TRIM(Table2[[#This Row],[Status_Clean]])),{"CONTACTED","QUALIFIED","CONVERTED"},0)),1,0)</f>
        <v>1</v>
      </c>
      <c r="O2049" cm="1">
        <f t="array" ref="O2049">_xlfn.SWITCH(UPPER(TRIM(Table2[[#This Row],[Status_Clean]])),"NEW",1,"CONTACTED",2,"QUALIFIED",3,"CONVERTED",4,"LOST",5,99)</f>
        <v>2</v>
      </c>
      <c r="P2049" t="s">
        <v>5910</v>
      </c>
      <c r="Q2049" t="s">
        <v>7930</v>
      </c>
      <c r="R2049" t="s">
        <v>7930</v>
      </c>
      <c r="S2049">
        <v>45324</v>
      </c>
      <c r="T2049" t="s">
        <v>7261</v>
      </c>
      <c r="U2049">
        <v>45324</v>
      </c>
      <c r="V2049" t="s">
        <v>7283</v>
      </c>
      <c r="W2049" t="s">
        <v>7271</v>
      </c>
      <c r="X2049" t="s">
        <v>7284</v>
      </c>
      <c r="Y2049" t="s">
        <v>7312</v>
      </c>
      <c r="Z2049" t="s">
        <v>5911</v>
      </c>
      <c r="AA2049">
        <v>48.1</v>
      </c>
      <c r="AB2049" t="str" cm="1">
        <f t="array" ref="AB2049">_xlfn.LET(_xlpm.x,IFERROR(VALUE(Table2[[#This Row],[Response_Time_Hours]]),""),IF(_xlpm.x="","CHECK",_xlfn.IFS(_xlpm.x&lt;=1,"Immediate",_xlpm.x&lt;=6,"Fast",_xlpm.x&lt;=24,"Moderate",_xlpm.x&gt;24,"Delayed")))</f>
        <v>Delayed</v>
      </c>
      <c r="AC2049">
        <v>14</v>
      </c>
      <c r="AD2049" t="str" cm="1">
        <f t="array" ref="AD2049">IF(Table2[[#This Row],[Interaction_Count_Final]]="","N/A",_xlfn.IFS(Table2[[#This Row],[Interaction_Count_Final]]&lt;=2,"Low",Table2[[#This Row],[Interaction_Count_Final]]&lt;=5,"Medium",Table2[[#This Row],[Interaction_Count_Final]]&gt;=6,"High",TRUE,"CHECK"))</f>
        <v>High</v>
      </c>
      <c r="AE2049" t="s">
        <v>7266</v>
      </c>
      <c r="AF2049" t="b">
        <v>1</v>
      </c>
      <c r="AG2049" t="b">
        <v>1</v>
      </c>
      <c r="AH2049">
        <v>2489</v>
      </c>
      <c r="AI2049">
        <v>45324</v>
      </c>
      <c r="AJ2049" t="b">
        <v>1</v>
      </c>
      <c r="AK2049" t="str" cm="1">
        <f t="array" ref="AK2049">_xlfn.LET(
  _xlpm.txt,TRIM(Raw_Data!F2049),
  _xlpm.norm,SUBSTITUTE(SUBSTITUTE(_xlpm.txt,"-","/"),".","/"),
  _xlpm.p,_xlfn.TEXTSPLIT(_xlpm.norm,"/"),
  _xlpm.a,VALUE(INDEX(_xlpm.p,1)),
  _xlpm.b,VALUE(INDEX(_xlpm.p,2)),
  IF(AND(_xlpm.a&lt;=12,_xlpm.b&lt;=12),"REVIEW_AMBIGUOUS","OK")
)</f>
        <v>REVIEW_AMBIGUOUS</v>
      </c>
    </row>
    <row r="2050" spans="1:37">
      <c r="A2050" t="s">
        <v>5912</v>
      </c>
      <c r="B2050" t="s">
        <v>5912</v>
      </c>
      <c r="C2050" t="b">
        <v>1</v>
      </c>
      <c r="D2050" t="s">
        <v>7257</v>
      </c>
      <c r="E2050" t="s">
        <v>5913</v>
      </c>
      <c r="F2050" t="s">
        <v>5913</v>
      </c>
      <c r="G2050" t="s">
        <v>7274</v>
      </c>
      <c r="H2050" t="s">
        <v>311</v>
      </c>
      <c r="I2050" t="s">
        <v>311</v>
      </c>
      <c r="J2050" t="s">
        <v>311</v>
      </c>
      <c r="K2050" t="s">
        <v>250</v>
      </c>
      <c r="L2050" t="s">
        <v>250</v>
      </c>
      <c r="M2050">
        <f>IF(UPPER(TRIM(Table2[[#This Row],[Status_Clean]]))="CONVERTED",1,0)</f>
        <v>1</v>
      </c>
      <c r="N2050">
        <f>IF(ISNUMBER(MATCH(UPPER(TRIM(Table2[[#This Row],[Status_Clean]])),{"CONTACTED","QUALIFIED","CONVERTED"},0)),1,0)</f>
        <v>1</v>
      </c>
      <c r="O2050" cm="1">
        <f t="array" ref="O2050">_xlfn.SWITCH(UPPER(TRIM(Table2[[#This Row],[Status_Clean]])),"NEW",1,"CONTACTED",2,"QUALIFIED",3,"CONVERTED",4,"LOST",5,99)</f>
        <v>4</v>
      </c>
      <c r="P2050" t="s">
        <v>5914</v>
      </c>
      <c r="Q2050" t="s">
        <v>8078</v>
      </c>
      <c r="R2050" t="s">
        <v>8078</v>
      </c>
      <c r="S2050">
        <v>44958</v>
      </c>
      <c r="T2050" t="s">
        <v>7261</v>
      </c>
      <c r="U2050">
        <v>44958</v>
      </c>
      <c r="V2050" t="s">
        <v>7283</v>
      </c>
      <c r="W2050" t="s">
        <v>7263</v>
      </c>
      <c r="X2050" t="s">
        <v>7284</v>
      </c>
      <c r="Y2050" t="s">
        <v>7272</v>
      </c>
      <c r="Z2050">
        <v>8.3000000000000007</v>
      </c>
      <c r="AA2050">
        <v>8.3000000000000007</v>
      </c>
      <c r="AB2050" t="str" cm="1">
        <f t="array" ref="AB2050">_xlfn.LET(_xlpm.x,IFERROR(VALUE(Table2[[#This Row],[Response_Time_Hours]]),""),IF(_xlpm.x="","CHECK",_xlfn.IFS(_xlpm.x&lt;=1,"Immediate",_xlpm.x&lt;=6,"Fast",_xlpm.x&lt;=24,"Moderate",_xlpm.x&gt;24,"Delayed")))</f>
        <v>Moderate</v>
      </c>
      <c r="AC2050">
        <v>19</v>
      </c>
      <c r="AD2050" t="str" cm="1">
        <f t="array" ref="AD2050">IF(Table2[[#This Row],[Interaction_Count_Final]]="","N/A",_xlfn.IFS(Table2[[#This Row],[Interaction_Count_Final]]&lt;=2,"Low",Table2[[#This Row],[Interaction_Count_Final]]&lt;=5,"Medium",Table2[[#This Row],[Interaction_Count_Final]]&gt;=6,"High",TRUE,"CHECK"))</f>
        <v>High</v>
      </c>
      <c r="AE2050" t="s">
        <v>7289</v>
      </c>
      <c r="AF2050" t="b">
        <v>1</v>
      </c>
      <c r="AG2050" t="b">
        <v>1</v>
      </c>
      <c r="AH2050">
        <v>2490</v>
      </c>
      <c r="AI2050">
        <v>44958</v>
      </c>
      <c r="AJ2050" t="b">
        <v>1</v>
      </c>
      <c r="AK2050" t="str" cm="1">
        <f t="array" ref="AK2050">_xlfn.LET(
  _xlpm.txt,TRIM(Raw_Data!F2050),
  _xlpm.norm,SUBSTITUTE(SUBSTITUTE(_xlpm.txt,"-","/"),".","/"),
  _xlpm.p,_xlfn.TEXTSPLIT(_xlpm.norm,"/"),
  _xlpm.a,VALUE(INDEX(_xlpm.p,1)),
  _xlpm.b,VALUE(INDEX(_xlpm.p,2)),
  IF(AND(_xlpm.a&lt;=12,_xlpm.b&lt;=12),"REVIEW_AMBIGUOUS","OK")
)</f>
        <v>REVIEW_AMBIGUOUS</v>
      </c>
    </row>
    <row r="2051" spans="1:37">
      <c r="A2051" t="s">
        <v>5915</v>
      </c>
      <c r="B2051" t="s">
        <v>5915</v>
      </c>
      <c r="C2051" t="b">
        <v>0</v>
      </c>
      <c r="D2051" t="s">
        <v>7257</v>
      </c>
      <c r="E2051" t="s">
        <v>8633</v>
      </c>
      <c r="F2051" t="s">
        <v>8633</v>
      </c>
      <c r="G2051" t="s">
        <v>7268</v>
      </c>
      <c r="H2051" t="s">
        <v>342</v>
      </c>
      <c r="I2051" t="s">
        <v>342</v>
      </c>
      <c r="J2051" t="s">
        <v>254</v>
      </c>
      <c r="K2051" t="s">
        <v>7281</v>
      </c>
      <c r="L2051" t="s">
        <v>125</v>
      </c>
      <c r="M2051">
        <f>IF(UPPER(TRIM(Table2[[#This Row],[Status_Clean]]))="CONVERTED",1,0)</f>
        <v>0</v>
      </c>
      <c r="N2051">
        <f>IF(ISNUMBER(MATCH(UPPER(TRIM(Table2[[#This Row],[Status_Clean]])),{"CONTACTED","QUALIFIED","CONVERTED"},0)),1,0)</f>
        <v>1</v>
      </c>
      <c r="O2051" cm="1">
        <f t="array" ref="O2051">_xlfn.SWITCH(UPPER(TRIM(Table2[[#This Row],[Status_Clean]])),"NEW",1,"CONTACTED",2,"QUALIFIED",3,"CONVERTED",4,"LOST",5,99)</f>
        <v>2</v>
      </c>
      <c r="P2051" t="s">
        <v>5917</v>
      </c>
      <c r="Q2051" t="s">
        <v>5917</v>
      </c>
      <c r="R2051" t="s">
        <v>5917</v>
      </c>
      <c r="S2051">
        <v>45624</v>
      </c>
      <c r="T2051" t="s">
        <v>7261</v>
      </c>
      <c r="U2051">
        <v>45624</v>
      </c>
      <c r="V2051" t="s">
        <v>7300</v>
      </c>
      <c r="W2051" t="s">
        <v>7271</v>
      </c>
      <c r="X2051" t="s">
        <v>7264</v>
      </c>
      <c r="Y2051" t="s">
        <v>7285</v>
      </c>
      <c r="Z2051" t="s">
        <v>5483</v>
      </c>
      <c r="AA2051">
        <v>60.2</v>
      </c>
      <c r="AB2051" t="str" cm="1">
        <f t="array" ref="AB2051">_xlfn.LET(_xlpm.x,IFERROR(VALUE(Table2[[#This Row],[Response_Time_Hours]]),""),IF(_xlpm.x="","CHECK",_xlfn.IFS(_xlpm.x&lt;=1,"Immediate",_xlpm.x&lt;=6,"Fast",_xlpm.x&lt;=24,"Moderate",_xlpm.x&gt;24,"Delayed")))</f>
        <v>Delayed</v>
      </c>
      <c r="AC2051">
        <v>33</v>
      </c>
      <c r="AD2051" t="str" cm="1">
        <f t="array" ref="AD2051">IF(Table2[[#This Row],[Interaction_Count_Final]]="","N/A",_xlfn.IFS(Table2[[#This Row],[Interaction_Count_Final]]&lt;=2,"Low",Table2[[#This Row],[Interaction_Count_Final]]&lt;=5,"Medium",Table2[[#This Row],[Interaction_Count_Final]]&gt;=6,"High",TRUE,"CHECK"))</f>
        <v>High</v>
      </c>
      <c r="AE2051" t="s">
        <v>7289</v>
      </c>
      <c r="AF2051" t="b">
        <v>1</v>
      </c>
      <c r="AG2051" t="b">
        <v>1</v>
      </c>
      <c r="AH2051">
        <v>2491</v>
      </c>
      <c r="AI2051">
        <v>45624</v>
      </c>
      <c r="AJ2051" t="b">
        <v>1</v>
      </c>
      <c r="AK2051" t="str" cm="1">
        <f t="array" ref="AK2051">_xlfn.LET(
  _xlpm.txt,TRIM(Raw_Data!F2051),
  _xlpm.norm,SUBSTITUTE(SUBSTITUTE(_xlpm.txt,"-","/"),".","/"),
  _xlpm.p,_xlfn.TEXTSPLIT(_xlpm.norm,"/"),
  _xlpm.a,VALUE(INDEX(_xlpm.p,1)),
  _xlpm.b,VALUE(INDEX(_xlpm.p,2)),
  IF(AND(_xlpm.a&lt;=12,_xlpm.b&lt;=12),"REVIEW_AMBIGUOUS","OK")
)</f>
        <v>OK</v>
      </c>
    </row>
    <row r="2052" spans="1:37">
      <c r="A2052" t="s">
        <v>5918</v>
      </c>
      <c r="B2052" t="s">
        <v>5918</v>
      </c>
      <c r="C2052" t="b">
        <v>0</v>
      </c>
      <c r="D2052" t="s">
        <v>7257</v>
      </c>
      <c r="E2052" t="s">
        <v>8634</v>
      </c>
      <c r="F2052" t="s">
        <v>8634</v>
      </c>
      <c r="G2052" t="s">
        <v>7280</v>
      </c>
      <c r="H2052" t="s">
        <v>473</v>
      </c>
      <c r="I2052" t="s">
        <v>473</v>
      </c>
      <c r="J2052" t="s">
        <v>473</v>
      </c>
      <c r="K2052" t="s">
        <v>7281</v>
      </c>
      <c r="L2052" t="s">
        <v>125</v>
      </c>
      <c r="M2052">
        <f>IF(UPPER(TRIM(Table2[[#This Row],[Status_Clean]]))="CONVERTED",1,0)</f>
        <v>0</v>
      </c>
      <c r="N2052">
        <f>IF(ISNUMBER(MATCH(UPPER(TRIM(Table2[[#This Row],[Status_Clean]])),{"CONTACTED","QUALIFIED","CONVERTED"},0)),1,0)</f>
        <v>1</v>
      </c>
      <c r="O2052" cm="1">
        <f t="array" ref="O2052">_xlfn.SWITCH(UPPER(TRIM(Table2[[#This Row],[Status_Clean]])),"NEW",1,"CONTACTED",2,"QUALIFIED",3,"CONVERTED",4,"LOST",5,99)</f>
        <v>2</v>
      </c>
      <c r="P2052" t="s">
        <v>528</v>
      </c>
      <c r="Q2052" t="s">
        <v>7433</v>
      </c>
      <c r="R2052" t="s">
        <v>7433</v>
      </c>
      <c r="S2052">
        <v>45392</v>
      </c>
      <c r="T2052" t="s">
        <v>7261</v>
      </c>
      <c r="U2052">
        <v>45392</v>
      </c>
      <c r="V2052" t="s">
        <v>7297</v>
      </c>
      <c r="W2052" t="s">
        <v>7271</v>
      </c>
      <c r="X2052" t="s">
        <v>7277</v>
      </c>
      <c r="Y2052" t="s">
        <v>7272</v>
      </c>
      <c r="Z2052">
        <v>38.700000000000003</v>
      </c>
      <c r="AA2052">
        <v>38.700000000000003</v>
      </c>
      <c r="AB2052" t="str" cm="1">
        <f t="array" ref="AB2052">_xlfn.LET(_xlpm.x,IFERROR(VALUE(Table2[[#This Row],[Response_Time_Hours]]),""),IF(_xlpm.x="","CHECK",_xlfn.IFS(_xlpm.x&lt;=1,"Immediate",_xlpm.x&lt;=6,"Fast",_xlpm.x&lt;=24,"Moderate",_xlpm.x&gt;24,"Delayed")))</f>
        <v>Delayed</v>
      </c>
      <c r="AC2052">
        <v>25</v>
      </c>
      <c r="AD2052" t="str" cm="1">
        <f t="array" ref="AD2052">IF(Table2[[#This Row],[Interaction_Count_Final]]="","N/A",_xlfn.IFS(Table2[[#This Row],[Interaction_Count_Final]]&lt;=2,"Low",Table2[[#This Row],[Interaction_Count_Final]]&lt;=5,"Medium",Table2[[#This Row],[Interaction_Count_Final]]&gt;=6,"High",TRUE,"CHECK"))</f>
        <v>High</v>
      </c>
      <c r="AE2052" t="s">
        <v>7266</v>
      </c>
      <c r="AF2052" t="b">
        <v>1</v>
      </c>
      <c r="AG2052" t="b">
        <v>1</v>
      </c>
      <c r="AH2052">
        <v>2492</v>
      </c>
      <c r="AI2052">
        <v>45392</v>
      </c>
      <c r="AJ2052" t="b">
        <v>1</v>
      </c>
      <c r="AK2052" t="str" cm="1">
        <f t="array" ref="AK2052">_xlfn.LET(
  _xlpm.txt,TRIM(Raw_Data!F2052),
  _xlpm.norm,SUBSTITUTE(SUBSTITUTE(_xlpm.txt,"-","/"),".","/"),
  _xlpm.p,_xlfn.TEXTSPLIT(_xlpm.norm,"/"),
  _xlpm.a,VALUE(INDEX(_xlpm.p,1)),
  _xlpm.b,VALUE(INDEX(_xlpm.p,2)),
  IF(AND(_xlpm.a&lt;=12,_xlpm.b&lt;=12),"REVIEW_AMBIGUOUS","OK")
)</f>
        <v>REVIEW_AMBIGUOUS</v>
      </c>
    </row>
    <row r="2053" spans="1:37">
      <c r="A2053" t="s">
        <v>5920</v>
      </c>
      <c r="B2053" t="s">
        <v>5920</v>
      </c>
      <c r="C2053" t="b">
        <v>0</v>
      </c>
      <c r="D2053" t="s">
        <v>7257</v>
      </c>
      <c r="E2053" t="s">
        <v>5921</v>
      </c>
      <c r="F2053" t="s">
        <v>5921</v>
      </c>
      <c r="G2053" t="s">
        <v>7274</v>
      </c>
      <c r="H2053" t="s">
        <v>447</v>
      </c>
      <c r="I2053" t="s">
        <v>447</v>
      </c>
      <c r="J2053" t="s">
        <v>447</v>
      </c>
      <c r="K2053" t="s">
        <v>7365</v>
      </c>
      <c r="L2053" t="s">
        <v>250</v>
      </c>
      <c r="M2053">
        <f>IF(UPPER(TRIM(Table2[[#This Row],[Status_Clean]]))="CONVERTED",1,0)</f>
        <v>1</v>
      </c>
      <c r="N2053">
        <f>IF(ISNUMBER(MATCH(UPPER(TRIM(Table2[[#This Row],[Status_Clean]])),{"CONTACTED","QUALIFIED","CONVERTED"},0)),1,0)</f>
        <v>1</v>
      </c>
      <c r="O2053" cm="1">
        <f t="array" ref="O2053">_xlfn.SWITCH(UPPER(TRIM(Table2[[#This Row],[Status_Clean]])),"NEW",1,"CONTACTED",2,"QUALIFIED",3,"CONVERTED",4,"LOST",5,99)</f>
        <v>4</v>
      </c>
      <c r="P2053">
        <v>45479</v>
      </c>
      <c r="Q2053" t="s">
        <v>8436</v>
      </c>
      <c r="R2053" t="s">
        <v>8436</v>
      </c>
      <c r="S2053">
        <v>45479</v>
      </c>
      <c r="T2053" t="s">
        <v>7261</v>
      </c>
      <c r="U2053">
        <v>45479</v>
      </c>
      <c r="V2053" t="s">
        <v>7305</v>
      </c>
      <c r="W2053" t="s">
        <v>7271</v>
      </c>
      <c r="X2053" t="s">
        <v>7288</v>
      </c>
      <c r="Y2053" t="s">
        <v>7278</v>
      </c>
      <c r="Z2053" t="s">
        <v>822</v>
      </c>
      <c r="AA2053">
        <v>38.400000000000006</v>
      </c>
      <c r="AB2053" t="str" cm="1">
        <f t="array" ref="AB2053">_xlfn.LET(_xlpm.x,IFERROR(VALUE(Table2[[#This Row],[Response_Time_Hours]]),""),IF(_xlpm.x="","CHECK",_xlfn.IFS(_xlpm.x&lt;=1,"Immediate",_xlpm.x&lt;=6,"Fast",_xlpm.x&lt;=24,"Moderate",_xlpm.x&gt;24,"Delayed")))</f>
        <v>Delayed</v>
      </c>
      <c r="AC2053">
        <v>21</v>
      </c>
      <c r="AD2053" t="str" cm="1">
        <f t="array" ref="AD2053">IF(Table2[[#This Row],[Interaction_Count_Final]]="","N/A",_xlfn.IFS(Table2[[#This Row],[Interaction_Count_Final]]&lt;=2,"Low",Table2[[#This Row],[Interaction_Count_Final]]&lt;=5,"Medium",Table2[[#This Row],[Interaction_Count_Final]]&gt;=6,"High",TRUE,"CHECK"))</f>
        <v>High</v>
      </c>
      <c r="AE2053" t="s">
        <v>7266</v>
      </c>
      <c r="AF2053" t="b">
        <v>1</v>
      </c>
      <c r="AG2053" t="b">
        <v>1</v>
      </c>
      <c r="AH2053">
        <v>2493</v>
      </c>
      <c r="AI2053">
        <v>45479</v>
      </c>
      <c r="AJ2053" t="b">
        <v>1</v>
      </c>
      <c r="AK2053" t="e" cm="1">
        <f t="array" ref="AK2053">_xlfn.LET(
  _xlpm.txt,TRIM(Raw_Data!F2053),
  _xlpm.norm,SUBSTITUTE(SUBSTITUTE(_xlpm.txt,"-","/"),".","/"),
  _xlpm.p,_xlfn.TEXTSPLIT(_xlpm.norm,"/"),
  _xlpm.a,VALUE(INDEX(_xlpm.p,1)),
  _xlpm.b,VALUE(INDEX(_xlpm.p,2)),
  IF(AND(_xlpm.a&lt;=12,_xlpm.b&lt;=12),"REVIEW_AMBIGUOUS","OK")
)</f>
        <v>#REF!</v>
      </c>
    </row>
    <row r="2054" spans="1:37">
      <c r="A2054" t="s">
        <v>5922</v>
      </c>
      <c r="B2054" t="s">
        <v>5922</v>
      </c>
      <c r="C2054" t="b">
        <v>0</v>
      </c>
      <c r="D2054" t="s">
        <v>7257</v>
      </c>
      <c r="E2054" t="s">
        <v>5923</v>
      </c>
      <c r="F2054" t="s">
        <v>5923</v>
      </c>
      <c r="G2054" t="s">
        <v>7280</v>
      </c>
      <c r="H2054" t="s">
        <v>359</v>
      </c>
      <c r="I2054" t="s">
        <v>359</v>
      </c>
      <c r="J2054" t="s">
        <v>473</v>
      </c>
      <c r="K2054" t="s">
        <v>7370</v>
      </c>
      <c r="L2054" t="s">
        <v>250</v>
      </c>
      <c r="M2054">
        <f>IF(UPPER(TRIM(Table2[[#This Row],[Status_Clean]]))="CONVERTED",1,0)</f>
        <v>1</v>
      </c>
      <c r="N2054">
        <f>IF(ISNUMBER(MATCH(UPPER(TRIM(Table2[[#This Row],[Status_Clean]])),{"CONTACTED","QUALIFIED","CONVERTED"},0)),1,0)</f>
        <v>1</v>
      </c>
      <c r="O2054" cm="1">
        <f t="array" ref="O2054">_xlfn.SWITCH(UPPER(TRIM(Table2[[#This Row],[Status_Clean]])),"NEW",1,"CONTACTED",2,"QUALIFIED",3,"CONVERTED",4,"LOST",5,99)</f>
        <v>4</v>
      </c>
      <c r="P2054">
        <v>45273</v>
      </c>
      <c r="Q2054" t="s">
        <v>7453</v>
      </c>
      <c r="R2054" t="s">
        <v>7453</v>
      </c>
      <c r="S2054">
        <v>45273</v>
      </c>
      <c r="T2054" t="s">
        <v>7261</v>
      </c>
      <c r="U2054">
        <v>45273</v>
      </c>
      <c r="V2054" t="s">
        <v>7262</v>
      </c>
      <c r="W2054" t="s">
        <v>7263</v>
      </c>
      <c r="X2054" t="s">
        <v>7264</v>
      </c>
      <c r="Y2054" t="s">
        <v>7272</v>
      </c>
      <c r="Z2054" t="s">
        <v>898</v>
      </c>
      <c r="AA2054">
        <v>24.4</v>
      </c>
      <c r="AB2054" t="str" cm="1">
        <f t="array" ref="AB2054">_xlfn.LET(_xlpm.x,IFERROR(VALUE(Table2[[#This Row],[Response_Time_Hours]]),""),IF(_xlpm.x="","CHECK",_xlfn.IFS(_xlpm.x&lt;=1,"Immediate",_xlpm.x&lt;=6,"Fast",_xlpm.x&lt;=24,"Moderate",_xlpm.x&gt;24,"Delayed")))</f>
        <v>Delayed</v>
      </c>
      <c r="AC2054">
        <v>44</v>
      </c>
      <c r="AD2054" t="str" cm="1">
        <f t="array" ref="AD2054">IF(Table2[[#This Row],[Interaction_Count_Final]]="","N/A",_xlfn.IFS(Table2[[#This Row],[Interaction_Count_Final]]&lt;=2,"Low",Table2[[#This Row],[Interaction_Count_Final]]&lt;=5,"Medium",Table2[[#This Row],[Interaction_Count_Final]]&gt;=6,"High",TRUE,"CHECK"))</f>
        <v>High</v>
      </c>
      <c r="AE2054" t="s">
        <v>7289</v>
      </c>
      <c r="AF2054" t="b">
        <v>1</v>
      </c>
      <c r="AG2054" t="b">
        <v>1</v>
      </c>
      <c r="AH2054">
        <v>2494</v>
      </c>
      <c r="AI2054">
        <v>45273</v>
      </c>
      <c r="AJ2054" t="b">
        <v>1</v>
      </c>
      <c r="AK2054" t="e" cm="1">
        <f t="array" ref="AK2054">_xlfn.LET(
  _xlpm.txt,TRIM(Raw_Data!F2054),
  _xlpm.norm,SUBSTITUTE(SUBSTITUTE(_xlpm.txt,"-","/"),".","/"),
  _xlpm.p,_xlfn.TEXTSPLIT(_xlpm.norm,"/"),
  _xlpm.a,VALUE(INDEX(_xlpm.p,1)),
  _xlpm.b,VALUE(INDEX(_xlpm.p,2)),
  IF(AND(_xlpm.a&lt;=12,_xlpm.b&lt;=12),"REVIEW_AMBIGUOUS","OK")
)</f>
        <v>#REF!</v>
      </c>
    </row>
    <row r="2055" spans="1:37">
      <c r="A2055" t="s">
        <v>5924</v>
      </c>
      <c r="B2055" t="s">
        <v>5924</v>
      </c>
      <c r="C2055" t="b">
        <v>0</v>
      </c>
      <c r="D2055" t="s">
        <v>7257</v>
      </c>
      <c r="E2055" t="s">
        <v>5925</v>
      </c>
      <c r="F2055" t="s">
        <v>5925</v>
      </c>
      <c r="G2055" t="s">
        <v>7280</v>
      </c>
      <c r="H2055" t="s">
        <v>600</v>
      </c>
      <c r="I2055" t="s">
        <v>600</v>
      </c>
      <c r="J2055" t="s">
        <v>254</v>
      </c>
      <c r="K2055" t="s">
        <v>173</v>
      </c>
      <c r="L2055" t="s">
        <v>173</v>
      </c>
      <c r="M2055">
        <f>IF(UPPER(TRIM(Table2[[#This Row],[Status_Clean]]))="CONVERTED",1,0)</f>
        <v>0</v>
      </c>
      <c r="N2055">
        <f>IF(ISNUMBER(MATCH(UPPER(TRIM(Table2[[#This Row],[Status_Clean]])),{"CONTACTED","QUALIFIED","CONVERTED"},0)),1,0)</f>
        <v>0</v>
      </c>
      <c r="O2055" cm="1">
        <f t="array" ref="O2055">_xlfn.SWITCH(UPPER(TRIM(Table2[[#This Row],[Status_Clean]])),"NEW",1,"CONTACTED",2,"QUALIFIED",3,"CONVERTED",4,"LOST",5,99)</f>
        <v>5</v>
      </c>
      <c r="P2055">
        <v>45119</v>
      </c>
      <c r="Q2055" t="s">
        <v>7987</v>
      </c>
      <c r="R2055" t="s">
        <v>7987</v>
      </c>
      <c r="S2055">
        <v>45119</v>
      </c>
      <c r="T2055" t="s">
        <v>7261</v>
      </c>
      <c r="U2055">
        <v>45119</v>
      </c>
      <c r="V2055" t="s">
        <v>7305</v>
      </c>
      <c r="W2055" t="s">
        <v>7263</v>
      </c>
      <c r="X2055" t="s">
        <v>7288</v>
      </c>
      <c r="Y2055" t="s">
        <v>7272</v>
      </c>
      <c r="Z2055">
        <v>2.2999999999999998</v>
      </c>
      <c r="AA2055">
        <v>2.2999999999999998</v>
      </c>
      <c r="AB2055" t="str" cm="1">
        <f t="array" ref="AB2055">_xlfn.LET(_xlpm.x,IFERROR(VALUE(Table2[[#This Row],[Response_Time_Hours]]),""),IF(_xlpm.x="","CHECK",_xlfn.IFS(_xlpm.x&lt;=1,"Immediate",_xlpm.x&lt;=6,"Fast",_xlpm.x&lt;=24,"Moderate",_xlpm.x&gt;24,"Delayed")))</f>
        <v>Fast</v>
      </c>
      <c r="AC2055">
        <v>46</v>
      </c>
      <c r="AD2055" t="str" cm="1">
        <f t="array" ref="AD2055">IF(Table2[[#This Row],[Interaction_Count_Final]]="","N/A",_xlfn.IFS(Table2[[#This Row],[Interaction_Count_Final]]&lt;=2,"Low",Table2[[#This Row],[Interaction_Count_Final]]&lt;=5,"Medium",Table2[[#This Row],[Interaction_Count_Final]]&gt;=6,"High",TRUE,"CHECK"))</f>
        <v>High</v>
      </c>
      <c r="AE2055" t="s">
        <v>7266</v>
      </c>
      <c r="AF2055" t="b">
        <v>1</v>
      </c>
      <c r="AG2055" t="b">
        <v>1</v>
      </c>
      <c r="AH2055">
        <v>2495</v>
      </c>
      <c r="AI2055">
        <v>45119</v>
      </c>
      <c r="AJ2055" t="b">
        <v>1</v>
      </c>
      <c r="AK2055" t="e" cm="1">
        <f t="array" ref="AK2055">_xlfn.LET(
  _xlpm.txt,TRIM(Raw_Data!F2055),
  _xlpm.norm,SUBSTITUTE(SUBSTITUTE(_xlpm.txt,"-","/"),".","/"),
  _xlpm.p,_xlfn.TEXTSPLIT(_xlpm.norm,"/"),
  _xlpm.a,VALUE(INDEX(_xlpm.p,1)),
  _xlpm.b,VALUE(INDEX(_xlpm.p,2)),
  IF(AND(_xlpm.a&lt;=12,_xlpm.b&lt;=12),"REVIEW_AMBIGUOUS","OK")
)</f>
        <v>#REF!</v>
      </c>
    </row>
    <row r="2056" spans="1:37">
      <c r="A2056" t="s">
        <v>5926</v>
      </c>
      <c r="B2056" t="s">
        <v>5926</v>
      </c>
      <c r="C2056" t="b">
        <v>0</v>
      </c>
      <c r="D2056" t="s">
        <v>7257</v>
      </c>
      <c r="E2056" t="s">
        <v>8635</v>
      </c>
      <c r="F2056" t="s">
        <v>8635</v>
      </c>
      <c r="G2056" t="s">
        <v>7274</v>
      </c>
      <c r="H2056" t="s">
        <v>1165</v>
      </c>
      <c r="I2056" t="s">
        <v>1165</v>
      </c>
      <c r="J2056" t="s">
        <v>101</v>
      </c>
      <c r="K2056" t="s">
        <v>250</v>
      </c>
      <c r="L2056" t="s">
        <v>250</v>
      </c>
      <c r="M2056">
        <f>IF(UPPER(TRIM(Table2[[#This Row],[Status_Clean]]))="CONVERTED",1,0)</f>
        <v>1</v>
      </c>
      <c r="N2056">
        <f>IF(ISNUMBER(MATCH(UPPER(TRIM(Table2[[#This Row],[Status_Clean]])),{"CONTACTED","QUALIFIED","CONVERTED"},0)),1,0)</f>
        <v>1</v>
      </c>
      <c r="O2056" cm="1">
        <f t="array" ref="O2056">_xlfn.SWITCH(UPPER(TRIM(Table2[[#This Row],[Status_Clean]])),"NEW",1,"CONTACTED",2,"QUALIFIED",3,"CONVERTED",4,"LOST",5,99)</f>
        <v>4</v>
      </c>
      <c r="P2056" t="s">
        <v>5928</v>
      </c>
      <c r="Q2056" t="s">
        <v>8636</v>
      </c>
      <c r="R2056" t="s">
        <v>8636</v>
      </c>
      <c r="S2056">
        <v>45651</v>
      </c>
      <c r="T2056" t="s">
        <v>7261</v>
      </c>
      <c r="U2056">
        <v>45651</v>
      </c>
      <c r="V2056" t="s">
        <v>7262</v>
      </c>
      <c r="W2056" t="s">
        <v>7271</v>
      </c>
      <c r="X2056" t="s">
        <v>7264</v>
      </c>
      <c r="Y2056" t="s">
        <v>7272</v>
      </c>
      <c r="Z2056" t="s">
        <v>5929</v>
      </c>
      <c r="AA2056">
        <v>7</v>
      </c>
      <c r="AB2056" t="str" cm="1">
        <f t="array" ref="AB2056">_xlfn.LET(_xlpm.x,IFERROR(VALUE(Table2[[#This Row],[Response_Time_Hours]]),""),IF(_xlpm.x="","CHECK",_xlfn.IFS(_xlpm.x&lt;=1,"Immediate",_xlpm.x&lt;=6,"Fast",_xlpm.x&lt;=24,"Moderate",_xlpm.x&gt;24,"Delayed")))</f>
        <v>Moderate</v>
      </c>
      <c r="AC2056">
        <v>15</v>
      </c>
      <c r="AD2056" t="str" cm="1">
        <f t="array" ref="AD2056">IF(Table2[[#This Row],[Interaction_Count_Final]]="","N/A",_xlfn.IFS(Table2[[#This Row],[Interaction_Count_Final]]&lt;=2,"Low",Table2[[#This Row],[Interaction_Count_Final]]&lt;=5,"Medium",Table2[[#This Row],[Interaction_Count_Final]]&gt;=6,"High",TRUE,"CHECK"))</f>
        <v>High</v>
      </c>
      <c r="AE2056" t="s">
        <v>7266</v>
      </c>
      <c r="AF2056" t="b">
        <v>1</v>
      </c>
      <c r="AG2056" t="b">
        <v>1</v>
      </c>
      <c r="AH2056">
        <v>2496</v>
      </c>
      <c r="AI2056">
        <v>45651</v>
      </c>
      <c r="AJ2056" t="b">
        <v>1</v>
      </c>
      <c r="AK2056" t="e" cm="1">
        <f t="array" ref="AK2056">_xlfn.LET(
  _xlpm.txt,TRIM(Raw_Data!F2056),
  _xlpm.norm,SUBSTITUTE(SUBSTITUTE(_xlpm.txt,"-","/"),".","/"),
  _xlpm.p,_xlfn.TEXTSPLIT(_xlpm.norm,"/"),
  _xlpm.a,VALUE(INDEX(_xlpm.p,1)),
  _xlpm.b,VALUE(INDEX(_xlpm.p,2)),
  IF(AND(_xlpm.a&lt;=12,_xlpm.b&lt;=12),"REVIEW_AMBIGUOUS","OK")
)</f>
        <v>#REF!</v>
      </c>
    </row>
    <row r="2057" spans="1:37">
      <c r="A2057" t="s">
        <v>5930</v>
      </c>
      <c r="B2057" t="s">
        <v>5930</v>
      </c>
      <c r="C2057" t="b">
        <v>0</v>
      </c>
      <c r="D2057" t="s">
        <v>7257</v>
      </c>
      <c r="E2057" t="s">
        <v>5931</v>
      </c>
      <c r="F2057" t="s">
        <v>5931</v>
      </c>
      <c r="G2057" t="s">
        <v>7303</v>
      </c>
      <c r="H2057" t="s">
        <v>248</v>
      </c>
      <c r="I2057" t="s">
        <v>248</v>
      </c>
      <c r="J2057" t="s">
        <v>1356</v>
      </c>
      <c r="K2057" t="s">
        <v>193</v>
      </c>
      <c r="L2057" t="s">
        <v>193</v>
      </c>
      <c r="M2057">
        <f>IF(UPPER(TRIM(Table2[[#This Row],[Status_Clean]]))="CONVERTED",1,0)</f>
        <v>0</v>
      </c>
      <c r="N2057">
        <f>IF(ISNUMBER(MATCH(UPPER(TRIM(Table2[[#This Row],[Status_Clean]])),{"CONTACTED","QUALIFIED","CONVERTED"},0)),1,0)</f>
        <v>0</v>
      </c>
      <c r="O2057" cm="1">
        <f t="array" ref="O2057">_xlfn.SWITCH(UPPER(TRIM(Table2[[#This Row],[Status_Clean]])),"NEW",1,"CONTACTED",2,"QUALIFIED",3,"CONVERTED",4,"LOST",5,99)</f>
        <v>1</v>
      </c>
      <c r="P2057">
        <v>45088</v>
      </c>
      <c r="Q2057" t="s">
        <v>7994</v>
      </c>
      <c r="R2057" t="s">
        <v>7994</v>
      </c>
      <c r="S2057">
        <v>45088</v>
      </c>
      <c r="T2057" t="s">
        <v>7261</v>
      </c>
      <c r="U2057">
        <v>45088</v>
      </c>
      <c r="V2057" t="s">
        <v>7276</v>
      </c>
      <c r="W2057" t="s">
        <v>7263</v>
      </c>
      <c r="X2057" t="s">
        <v>7277</v>
      </c>
      <c r="Y2057" t="s">
        <v>7293</v>
      </c>
      <c r="Z2057" t="s">
        <v>4313</v>
      </c>
      <c r="AA2057">
        <v>42.6</v>
      </c>
      <c r="AB2057" t="str" cm="1">
        <f t="array" ref="AB2057">_xlfn.LET(_xlpm.x,IFERROR(VALUE(Table2[[#This Row],[Response_Time_Hours]]),""),IF(_xlpm.x="","CHECK",_xlfn.IFS(_xlpm.x&lt;=1,"Immediate",_xlpm.x&lt;=6,"Fast",_xlpm.x&lt;=24,"Moderate",_xlpm.x&gt;24,"Delayed")))</f>
        <v>Delayed</v>
      </c>
      <c r="AC2057">
        <v>1</v>
      </c>
      <c r="AD2057" t="str" cm="1">
        <f t="array" ref="AD2057">IF(Table2[[#This Row],[Interaction_Count_Final]]="","N/A",_xlfn.IFS(Table2[[#This Row],[Interaction_Count_Final]]&lt;=2,"Low",Table2[[#This Row],[Interaction_Count_Final]]&lt;=5,"Medium",Table2[[#This Row],[Interaction_Count_Final]]&gt;=6,"High",TRUE,"CHECK"))</f>
        <v>Low</v>
      </c>
      <c r="AE2057" t="s">
        <v>7266</v>
      </c>
      <c r="AF2057" t="b">
        <v>1</v>
      </c>
      <c r="AG2057" t="b">
        <v>1</v>
      </c>
      <c r="AH2057">
        <v>2497</v>
      </c>
      <c r="AI2057">
        <v>45088</v>
      </c>
      <c r="AJ2057" t="b">
        <v>1</v>
      </c>
      <c r="AK2057" t="e" cm="1">
        <f t="array" ref="AK2057">_xlfn.LET(
  _xlpm.txt,TRIM(Raw_Data!F2057),
  _xlpm.norm,SUBSTITUTE(SUBSTITUTE(_xlpm.txt,"-","/"),".","/"),
  _xlpm.p,_xlfn.TEXTSPLIT(_xlpm.norm,"/"),
  _xlpm.a,VALUE(INDEX(_xlpm.p,1)),
  _xlpm.b,VALUE(INDEX(_xlpm.p,2)),
  IF(AND(_xlpm.a&lt;=12,_xlpm.b&lt;=12),"REVIEW_AMBIGUOUS","OK")
)</f>
        <v>#REF!</v>
      </c>
    </row>
    <row r="2058" spans="1:37">
      <c r="A2058" t="s">
        <v>5932</v>
      </c>
      <c r="B2058" t="s">
        <v>5932</v>
      </c>
      <c r="C2058" t="b">
        <v>0</v>
      </c>
      <c r="D2058" t="s">
        <v>7257</v>
      </c>
      <c r="E2058" t="s">
        <v>5933</v>
      </c>
      <c r="F2058" t="s">
        <v>5933</v>
      </c>
      <c r="G2058" t="s">
        <v>7280</v>
      </c>
      <c r="H2058" t="s">
        <v>1876</v>
      </c>
      <c r="I2058" t="s">
        <v>1876</v>
      </c>
      <c r="J2058" t="s">
        <v>69</v>
      </c>
      <c r="K2058" t="s">
        <v>7502</v>
      </c>
      <c r="L2058" t="s">
        <v>71</v>
      </c>
      <c r="M2058">
        <f>IF(UPPER(TRIM(Table2[[#This Row],[Status_Clean]]))="CONVERTED",1,0)</f>
        <v>0</v>
      </c>
      <c r="N2058">
        <f>IF(ISNUMBER(MATCH(UPPER(TRIM(Table2[[#This Row],[Status_Clean]])),{"CONTACTED","QUALIFIED","CONVERTED"},0)),1,0)</f>
        <v>1</v>
      </c>
      <c r="O2058" cm="1">
        <f t="array" ref="O2058">_xlfn.SWITCH(UPPER(TRIM(Table2[[#This Row],[Status_Clean]])),"NEW",1,"CONTACTED",2,"QUALIFIED",3,"CONVERTED",4,"LOST",5,99)</f>
        <v>3</v>
      </c>
      <c r="P2058">
        <v>45089</v>
      </c>
      <c r="Q2058" t="s">
        <v>8289</v>
      </c>
      <c r="R2058" t="s">
        <v>8289</v>
      </c>
      <c r="S2058">
        <v>45089</v>
      </c>
      <c r="T2058" t="s">
        <v>7261</v>
      </c>
      <c r="U2058">
        <v>45089</v>
      </c>
      <c r="V2058" t="s">
        <v>7276</v>
      </c>
      <c r="W2058" t="s">
        <v>7263</v>
      </c>
      <c r="X2058" t="s">
        <v>7277</v>
      </c>
      <c r="Y2058" t="s">
        <v>7298</v>
      </c>
      <c r="Z2058" t="s">
        <v>5934</v>
      </c>
      <c r="AA2058">
        <v>20.9</v>
      </c>
      <c r="AB2058" t="str" cm="1">
        <f t="array" ref="AB2058">_xlfn.LET(_xlpm.x,IFERROR(VALUE(Table2[[#This Row],[Response_Time_Hours]]),""),IF(_xlpm.x="","CHECK",_xlfn.IFS(_xlpm.x&lt;=1,"Immediate",_xlpm.x&lt;=6,"Fast",_xlpm.x&lt;=24,"Moderate",_xlpm.x&gt;24,"Delayed")))</f>
        <v>Moderate</v>
      </c>
      <c r="AC2058">
        <v>6</v>
      </c>
      <c r="AD2058" t="str" cm="1">
        <f t="array" ref="AD2058">IF(Table2[[#This Row],[Interaction_Count_Final]]="","N/A",_xlfn.IFS(Table2[[#This Row],[Interaction_Count_Final]]&lt;=2,"Low",Table2[[#This Row],[Interaction_Count_Final]]&lt;=5,"Medium",Table2[[#This Row],[Interaction_Count_Final]]&gt;=6,"High",TRUE,"CHECK"))</f>
        <v>High</v>
      </c>
      <c r="AE2058" t="s">
        <v>7266</v>
      </c>
      <c r="AF2058" t="b">
        <v>1</v>
      </c>
      <c r="AG2058" t="b">
        <v>1</v>
      </c>
      <c r="AH2058">
        <v>2498</v>
      </c>
      <c r="AI2058">
        <v>45089</v>
      </c>
      <c r="AJ2058" t="b">
        <v>1</v>
      </c>
      <c r="AK2058" t="e" cm="1">
        <f t="array" ref="AK2058">_xlfn.LET(
  _xlpm.txt,TRIM(Raw_Data!F2058),
  _xlpm.norm,SUBSTITUTE(SUBSTITUTE(_xlpm.txt,"-","/"),".","/"),
  _xlpm.p,_xlfn.TEXTSPLIT(_xlpm.norm,"/"),
  _xlpm.a,VALUE(INDEX(_xlpm.p,1)),
  _xlpm.b,VALUE(INDEX(_xlpm.p,2)),
  IF(AND(_xlpm.a&lt;=12,_xlpm.b&lt;=12),"REVIEW_AMBIGUOUS","OK")
)</f>
        <v>#REF!</v>
      </c>
    </row>
    <row r="2059" spans="1:37">
      <c r="A2059" t="s">
        <v>5935</v>
      </c>
      <c r="B2059" t="s">
        <v>5935</v>
      </c>
      <c r="C2059" t="b">
        <v>0</v>
      </c>
      <c r="D2059" t="s">
        <v>7257</v>
      </c>
      <c r="E2059" t="s">
        <v>8637</v>
      </c>
      <c r="F2059" t="s">
        <v>8637</v>
      </c>
      <c r="G2059" t="s">
        <v>7268</v>
      </c>
      <c r="H2059" t="s">
        <v>235</v>
      </c>
      <c r="I2059" t="s">
        <v>235</v>
      </c>
      <c r="J2059" t="s">
        <v>123</v>
      </c>
      <c r="K2059" t="s">
        <v>7365</v>
      </c>
      <c r="L2059" t="s">
        <v>250</v>
      </c>
      <c r="M2059">
        <f>IF(UPPER(TRIM(Table2[[#This Row],[Status_Clean]]))="CONVERTED",1,0)</f>
        <v>1</v>
      </c>
      <c r="N2059">
        <f>IF(ISNUMBER(MATCH(UPPER(TRIM(Table2[[#This Row],[Status_Clean]])),{"CONTACTED","QUALIFIED","CONVERTED"},0)),1,0)</f>
        <v>1</v>
      </c>
      <c r="O2059" cm="1">
        <f t="array" ref="O2059">_xlfn.SWITCH(UPPER(TRIM(Table2[[#This Row],[Status_Clean]])),"NEW",1,"CONTACTED",2,"QUALIFIED",3,"CONVERTED",4,"LOST",5,99)</f>
        <v>4</v>
      </c>
      <c r="P2059" t="s">
        <v>5698</v>
      </c>
      <c r="Q2059" t="s">
        <v>8602</v>
      </c>
      <c r="R2059" t="s">
        <v>8602</v>
      </c>
      <c r="S2059">
        <v>45245</v>
      </c>
      <c r="T2059" t="s">
        <v>7261</v>
      </c>
      <c r="U2059">
        <v>45245</v>
      </c>
      <c r="V2059" t="s">
        <v>7300</v>
      </c>
      <c r="W2059" t="s">
        <v>7263</v>
      </c>
      <c r="X2059" t="s">
        <v>7264</v>
      </c>
      <c r="Y2059" t="s">
        <v>7272</v>
      </c>
      <c r="Z2059" t="s">
        <v>822</v>
      </c>
      <c r="AA2059">
        <v>38.400000000000006</v>
      </c>
      <c r="AB2059" t="str" cm="1">
        <f t="array" ref="AB2059">_xlfn.LET(_xlpm.x,IFERROR(VALUE(Table2[[#This Row],[Response_Time_Hours]]),""),IF(_xlpm.x="","CHECK",_xlfn.IFS(_xlpm.x&lt;=1,"Immediate",_xlpm.x&lt;=6,"Fast",_xlpm.x&lt;=24,"Moderate",_xlpm.x&gt;24,"Delayed")))</f>
        <v>Delayed</v>
      </c>
      <c r="AC2059">
        <v>35</v>
      </c>
      <c r="AD2059" t="str" cm="1">
        <f t="array" ref="AD2059">IF(Table2[[#This Row],[Interaction_Count_Final]]="","N/A",_xlfn.IFS(Table2[[#This Row],[Interaction_Count_Final]]&lt;=2,"Low",Table2[[#This Row],[Interaction_Count_Final]]&lt;=5,"Medium",Table2[[#This Row],[Interaction_Count_Final]]&gt;=6,"High",TRUE,"CHECK"))</f>
        <v>High</v>
      </c>
      <c r="AE2059" t="s">
        <v>7273</v>
      </c>
      <c r="AF2059" t="b">
        <v>1</v>
      </c>
      <c r="AG2059" t="b">
        <v>1</v>
      </c>
      <c r="AH2059">
        <v>2499</v>
      </c>
      <c r="AI2059">
        <v>45245</v>
      </c>
      <c r="AJ2059" t="b">
        <v>1</v>
      </c>
      <c r="AK2059" t="str" cm="1">
        <f t="array" ref="AK2059">_xlfn.LET(
  _xlpm.txt,TRIM(Raw_Data!F2059),
  _xlpm.norm,SUBSTITUTE(SUBSTITUTE(_xlpm.txt,"-","/"),".","/"),
  _xlpm.p,_xlfn.TEXTSPLIT(_xlpm.norm,"/"),
  _xlpm.a,VALUE(INDEX(_xlpm.p,1)),
  _xlpm.b,VALUE(INDEX(_xlpm.p,2)),
  IF(AND(_xlpm.a&lt;=12,_xlpm.b&lt;=12),"REVIEW_AMBIGUOUS","OK")
)</f>
        <v>OK</v>
      </c>
    </row>
    <row r="2060" spans="1:37">
      <c r="A2060" t="s">
        <v>5937</v>
      </c>
      <c r="B2060" t="s">
        <v>5937</v>
      </c>
      <c r="C2060" t="b">
        <v>1</v>
      </c>
      <c r="D2060" t="s">
        <v>7257</v>
      </c>
      <c r="E2060" t="s">
        <v>5938</v>
      </c>
      <c r="F2060" t="s">
        <v>5938</v>
      </c>
      <c r="G2060" t="s">
        <v>7268</v>
      </c>
      <c r="H2060" t="s">
        <v>106</v>
      </c>
      <c r="I2060" t="s">
        <v>106</v>
      </c>
      <c r="J2060" t="s">
        <v>106</v>
      </c>
      <c r="K2060" t="s">
        <v>71</v>
      </c>
      <c r="L2060" t="s">
        <v>71</v>
      </c>
      <c r="M2060">
        <f>IF(UPPER(TRIM(Table2[[#This Row],[Status_Clean]]))="CONVERTED",1,0)</f>
        <v>0</v>
      </c>
      <c r="N2060">
        <f>IF(ISNUMBER(MATCH(UPPER(TRIM(Table2[[#This Row],[Status_Clean]])),{"CONTACTED","QUALIFIED","CONVERTED"},0)),1,0)</f>
        <v>1</v>
      </c>
      <c r="O2060" cm="1">
        <f t="array" ref="O2060">_xlfn.SWITCH(UPPER(TRIM(Table2[[#This Row],[Status_Clean]])),"NEW",1,"CONTACTED",2,"QUALIFIED",3,"CONVERTED",4,"LOST",5,99)</f>
        <v>3</v>
      </c>
      <c r="P2060">
        <v>45118</v>
      </c>
      <c r="Q2060" t="s">
        <v>7375</v>
      </c>
      <c r="R2060" t="s">
        <v>7375</v>
      </c>
      <c r="S2060">
        <v>45118</v>
      </c>
      <c r="T2060" t="s">
        <v>7261</v>
      </c>
      <c r="U2060">
        <v>45118</v>
      </c>
      <c r="V2060" t="s">
        <v>7305</v>
      </c>
      <c r="W2060" t="s">
        <v>7263</v>
      </c>
      <c r="X2060" t="s">
        <v>7288</v>
      </c>
      <c r="Y2060" t="s">
        <v>7265</v>
      </c>
      <c r="Z2060" t="s">
        <v>4520</v>
      </c>
      <c r="AA2060">
        <v>12.5</v>
      </c>
      <c r="AB2060" t="str" cm="1">
        <f t="array" ref="AB2060">_xlfn.LET(_xlpm.x,IFERROR(VALUE(Table2[[#This Row],[Response_Time_Hours]]),""),IF(_xlpm.x="","CHECK",_xlfn.IFS(_xlpm.x&lt;=1,"Immediate",_xlpm.x&lt;=6,"Fast",_xlpm.x&lt;=24,"Moderate",_xlpm.x&gt;24,"Delayed")))</f>
        <v>Moderate</v>
      </c>
      <c r="AC2060">
        <v>47</v>
      </c>
      <c r="AD2060" t="str" cm="1">
        <f t="array" ref="AD2060">IF(Table2[[#This Row],[Interaction_Count_Final]]="","N/A",_xlfn.IFS(Table2[[#This Row],[Interaction_Count_Final]]&lt;=2,"Low",Table2[[#This Row],[Interaction_Count_Final]]&lt;=5,"Medium",Table2[[#This Row],[Interaction_Count_Final]]&gt;=6,"High",TRUE,"CHECK"))</f>
        <v>High</v>
      </c>
      <c r="AE2060" t="s">
        <v>7289</v>
      </c>
      <c r="AF2060" t="b">
        <v>1</v>
      </c>
      <c r="AG2060" t="b">
        <v>1</v>
      </c>
      <c r="AH2060">
        <v>2500</v>
      </c>
      <c r="AI2060">
        <v>45118</v>
      </c>
      <c r="AJ2060" t="b">
        <v>1</v>
      </c>
      <c r="AK2060" t="e" cm="1">
        <f t="array" ref="AK2060">_xlfn.LET(
  _xlpm.txt,TRIM(Raw_Data!F2060),
  _xlpm.norm,SUBSTITUTE(SUBSTITUTE(_xlpm.txt,"-","/"),".","/"),
  _xlpm.p,_xlfn.TEXTSPLIT(_xlpm.norm,"/"),
  _xlpm.a,VALUE(INDEX(_xlpm.p,1)),
  _xlpm.b,VALUE(INDEX(_xlpm.p,2)),
  IF(AND(_xlpm.a&lt;=12,_xlpm.b&lt;=12),"REVIEW_AMBIGUOUS","OK")
)</f>
        <v>#REF!</v>
      </c>
    </row>
    <row r="2061" spans="1:37">
      <c r="A2061" t="s">
        <v>5939</v>
      </c>
      <c r="B2061" t="s">
        <v>5939</v>
      </c>
      <c r="C2061" t="b">
        <v>1</v>
      </c>
      <c r="D2061" t="s">
        <v>7257</v>
      </c>
      <c r="E2061" t="s">
        <v>5940</v>
      </c>
      <c r="F2061" t="s">
        <v>5940</v>
      </c>
      <c r="G2061" t="s">
        <v>7280</v>
      </c>
      <c r="H2061" t="s">
        <v>600</v>
      </c>
      <c r="I2061" t="s">
        <v>600</v>
      </c>
      <c r="J2061" t="s">
        <v>254</v>
      </c>
      <c r="K2061" t="s">
        <v>7281</v>
      </c>
      <c r="L2061" t="s">
        <v>125</v>
      </c>
      <c r="M2061">
        <f>IF(UPPER(TRIM(Table2[[#This Row],[Status_Clean]]))="CONVERTED",1,0)</f>
        <v>0</v>
      </c>
      <c r="N2061">
        <f>IF(ISNUMBER(MATCH(UPPER(TRIM(Table2[[#This Row],[Status_Clean]])),{"CONTACTED","QUALIFIED","CONVERTED"},0)),1,0)</f>
        <v>1</v>
      </c>
      <c r="O2061" cm="1">
        <f t="array" ref="O2061">_xlfn.SWITCH(UPPER(TRIM(Table2[[#This Row],[Status_Clean]])),"NEW",1,"CONTACTED",2,"QUALIFIED",3,"CONVERTED",4,"LOST",5,99)</f>
        <v>2</v>
      </c>
      <c r="P2061" t="s">
        <v>5941</v>
      </c>
      <c r="Q2061" t="s">
        <v>8638</v>
      </c>
      <c r="R2061" t="s">
        <v>8638</v>
      </c>
      <c r="S2061">
        <v>45552</v>
      </c>
      <c r="T2061" t="s">
        <v>7261</v>
      </c>
      <c r="U2061">
        <v>45552</v>
      </c>
      <c r="V2061" t="s">
        <v>7287</v>
      </c>
      <c r="W2061" t="s">
        <v>7271</v>
      </c>
      <c r="X2061" t="s">
        <v>7288</v>
      </c>
      <c r="Y2061" t="s">
        <v>7265</v>
      </c>
      <c r="Z2061" t="s">
        <v>5942</v>
      </c>
      <c r="AA2061">
        <v>39.9</v>
      </c>
      <c r="AB2061" t="str" cm="1">
        <f t="array" ref="AB2061">_xlfn.LET(_xlpm.x,IFERROR(VALUE(Table2[[#This Row],[Response_Time_Hours]]),""),IF(_xlpm.x="","CHECK",_xlfn.IFS(_xlpm.x&lt;=1,"Immediate",_xlpm.x&lt;=6,"Fast",_xlpm.x&lt;=24,"Moderate",_xlpm.x&gt;24,"Delayed")))</f>
        <v>Delayed</v>
      </c>
      <c r="AC2061">
        <v>47</v>
      </c>
      <c r="AD2061" t="str" cm="1">
        <f t="array" ref="AD2061">IF(Table2[[#This Row],[Interaction_Count_Final]]="","N/A",_xlfn.IFS(Table2[[#This Row],[Interaction_Count_Final]]&lt;=2,"Low",Table2[[#This Row],[Interaction_Count_Final]]&lt;=5,"Medium",Table2[[#This Row],[Interaction_Count_Final]]&gt;=6,"High",TRUE,"CHECK"))</f>
        <v>High</v>
      </c>
      <c r="AE2061" t="s">
        <v>7273</v>
      </c>
      <c r="AF2061" t="b">
        <v>1</v>
      </c>
      <c r="AG2061" t="b">
        <v>1</v>
      </c>
      <c r="AH2061">
        <v>2501</v>
      </c>
      <c r="AI2061">
        <v>45552</v>
      </c>
      <c r="AJ2061" t="b">
        <v>1</v>
      </c>
      <c r="AK2061" t="e" cm="1">
        <f t="array" ref="AK2061">_xlfn.LET(
  _xlpm.txt,TRIM(Raw_Data!F2061),
  _xlpm.norm,SUBSTITUTE(SUBSTITUTE(_xlpm.txt,"-","/"),".","/"),
  _xlpm.p,_xlfn.TEXTSPLIT(_xlpm.norm,"/"),
  _xlpm.a,VALUE(INDEX(_xlpm.p,1)),
  _xlpm.b,VALUE(INDEX(_xlpm.p,2)),
  IF(AND(_xlpm.a&lt;=12,_xlpm.b&lt;=12),"REVIEW_AMBIGUOUS","OK")
)</f>
        <v>#REF!</v>
      </c>
    </row>
    <row r="2062" spans="1:37">
      <c r="A2062" t="s">
        <v>5943</v>
      </c>
      <c r="B2062" t="s">
        <v>5943</v>
      </c>
      <c r="C2062" t="b">
        <v>0</v>
      </c>
      <c r="D2062" t="s">
        <v>7257</v>
      </c>
      <c r="E2062" t="s">
        <v>5944</v>
      </c>
      <c r="F2062" t="s">
        <v>5944</v>
      </c>
      <c r="G2062" t="s">
        <v>7274</v>
      </c>
      <c r="H2062" t="s">
        <v>359</v>
      </c>
      <c r="I2062" t="s">
        <v>359</v>
      </c>
      <c r="J2062" t="s">
        <v>473</v>
      </c>
      <c r="K2062" t="s">
        <v>7259</v>
      </c>
      <c r="L2062" t="s">
        <v>193</v>
      </c>
      <c r="M2062">
        <f>IF(UPPER(TRIM(Table2[[#This Row],[Status_Clean]]))="CONVERTED",1,0)</f>
        <v>0</v>
      </c>
      <c r="N2062">
        <f>IF(ISNUMBER(MATCH(UPPER(TRIM(Table2[[#This Row],[Status_Clean]])),{"CONTACTED","QUALIFIED","CONVERTED"},0)),1,0)</f>
        <v>0</v>
      </c>
      <c r="O2062" cm="1">
        <f t="array" ref="O2062">_xlfn.SWITCH(UPPER(TRIM(Table2[[#This Row],[Status_Clean]])),"NEW",1,"CONTACTED",2,"QUALIFIED",3,"CONVERTED",4,"LOST",5,99)</f>
        <v>1</v>
      </c>
      <c r="P2062">
        <v>45411</v>
      </c>
      <c r="Q2062" t="s">
        <v>8433</v>
      </c>
      <c r="R2062" t="s">
        <v>8433</v>
      </c>
      <c r="S2062">
        <v>45411</v>
      </c>
      <c r="T2062" t="s">
        <v>7261</v>
      </c>
      <c r="U2062">
        <v>45411</v>
      </c>
      <c r="V2062" t="s">
        <v>7297</v>
      </c>
      <c r="W2062" t="s">
        <v>7271</v>
      </c>
      <c r="X2062" t="s">
        <v>7277</v>
      </c>
      <c r="Y2062" t="s">
        <v>7298</v>
      </c>
      <c r="Z2062" t="s">
        <v>5945</v>
      </c>
      <c r="AA2062">
        <v>25.8</v>
      </c>
      <c r="AB2062" t="str" cm="1">
        <f t="array" ref="AB2062">_xlfn.LET(_xlpm.x,IFERROR(VALUE(Table2[[#This Row],[Response_Time_Hours]]),""),IF(_xlpm.x="","CHECK",_xlfn.IFS(_xlpm.x&lt;=1,"Immediate",_xlpm.x&lt;=6,"Fast",_xlpm.x&lt;=24,"Moderate",_xlpm.x&gt;24,"Delayed")))</f>
        <v>Delayed</v>
      </c>
      <c r="AC2062">
        <v>3</v>
      </c>
      <c r="AD2062" t="str" cm="1">
        <f t="array" ref="AD2062">IF(Table2[[#This Row],[Interaction_Count_Final]]="","N/A",_xlfn.IFS(Table2[[#This Row],[Interaction_Count_Final]]&lt;=2,"Low",Table2[[#This Row],[Interaction_Count_Final]]&lt;=5,"Medium",Table2[[#This Row],[Interaction_Count_Final]]&gt;=6,"High",TRUE,"CHECK"))</f>
        <v>Medium</v>
      </c>
      <c r="AE2062" t="s">
        <v>7289</v>
      </c>
      <c r="AF2062" t="b">
        <v>1</v>
      </c>
      <c r="AG2062" t="b">
        <v>1</v>
      </c>
      <c r="AH2062">
        <v>2502</v>
      </c>
      <c r="AI2062">
        <v>45411</v>
      </c>
      <c r="AJ2062" t="b">
        <v>1</v>
      </c>
      <c r="AK2062" t="e" cm="1">
        <f t="array" ref="AK2062">_xlfn.LET(
  _xlpm.txt,TRIM(Raw_Data!F2062),
  _xlpm.norm,SUBSTITUTE(SUBSTITUTE(_xlpm.txt,"-","/"),".","/"),
  _xlpm.p,_xlfn.TEXTSPLIT(_xlpm.norm,"/"),
  _xlpm.a,VALUE(INDEX(_xlpm.p,1)),
  _xlpm.b,VALUE(INDEX(_xlpm.p,2)),
  IF(AND(_xlpm.a&lt;=12,_xlpm.b&lt;=12),"REVIEW_AMBIGUOUS","OK")
)</f>
        <v>#REF!</v>
      </c>
    </row>
    <row r="2063" spans="1:37">
      <c r="A2063" t="s">
        <v>5946</v>
      </c>
      <c r="B2063" t="s">
        <v>5946</v>
      </c>
      <c r="C2063" t="b">
        <v>0</v>
      </c>
      <c r="D2063" t="s">
        <v>7257</v>
      </c>
      <c r="E2063" t="s">
        <v>5947</v>
      </c>
      <c r="F2063" t="s">
        <v>5947</v>
      </c>
      <c r="G2063" t="s">
        <v>7303</v>
      </c>
      <c r="H2063" t="s">
        <v>363</v>
      </c>
      <c r="I2063" t="s">
        <v>363</v>
      </c>
      <c r="J2063" t="s">
        <v>363</v>
      </c>
      <c r="K2063" t="s">
        <v>71</v>
      </c>
      <c r="L2063" t="s">
        <v>71</v>
      </c>
      <c r="M2063">
        <f>IF(UPPER(TRIM(Table2[[#This Row],[Status_Clean]]))="CONVERTED",1,0)</f>
        <v>0</v>
      </c>
      <c r="N2063">
        <f>IF(ISNUMBER(MATCH(UPPER(TRIM(Table2[[#This Row],[Status_Clean]])),{"CONTACTED","QUALIFIED","CONVERTED"},0)),1,0)</f>
        <v>1</v>
      </c>
      <c r="O2063" cm="1">
        <f t="array" ref="O2063">_xlfn.SWITCH(UPPER(TRIM(Table2[[#This Row],[Status_Clean]])),"NEW",1,"CONTACTED",2,"QUALIFIED",3,"CONVERTED",4,"LOST",5,99)</f>
        <v>3</v>
      </c>
      <c r="P2063" t="s">
        <v>2919</v>
      </c>
      <c r="Q2063" t="s">
        <v>8067</v>
      </c>
      <c r="R2063" t="s">
        <v>8067</v>
      </c>
      <c r="S2063">
        <v>45479</v>
      </c>
      <c r="T2063" t="s">
        <v>7261</v>
      </c>
      <c r="U2063">
        <v>45479</v>
      </c>
      <c r="V2063" t="s">
        <v>7305</v>
      </c>
      <c r="W2063" t="s">
        <v>7271</v>
      </c>
      <c r="X2063" t="s">
        <v>7288</v>
      </c>
      <c r="Y2063" t="s">
        <v>7278</v>
      </c>
      <c r="Z2063">
        <v>52</v>
      </c>
      <c r="AA2063">
        <v>52</v>
      </c>
      <c r="AB2063" t="str" cm="1">
        <f t="array" ref="AB2063">_xlfn.LET(_xlpm.x,IFERROR(VALUE(Table2[[#This Row],[Response_Time_Hours]]),""),IF(_xlpm.x="","CHECK",_xlfn.IFS(_xlpm.x&lt;=1,"Immediate",_xlpm.x&lt;=6,"Fast",_xlpm.x&lt;=24,"Moderate",_xlpm.x&gt;24,"Delayed")))</f>
        <v>Delayed</v>
      </c>
      <c r="AC2063">
        <v>26</v>
      </c>
      <c r="AD2063" t="str" cm="1">
        <f t="array" ref="AD2063">IF(Table2[[#This Row],[Interaction_Count_Final]]="","N/A",_xlfn.IFS(Table2[[#This Row],[Interaction_Count_Final]]&lt;=2,"Low",Table2[[#This Row],[Interaction_Count_Final]]&lt;=5,"Medium",Table2[[#This Row],[Interaction_Count_Final]]&gt;=6,"High",TRUE,"CHECK"))</f>
        <v>High</v>
      </c>
      <c r="AE2063" t="s">
        <v>7273</v>
      </c>
      <c r="AF2063" t="b">
        <v>1</v>
      </c>
      <c r="AG2063" t="b">
        <v>1</v>
      </c>
      <c r="AH2063">
        <v>2503</v>
      </c>
      <c r="AI2063">
        <v>45479</v>
      </c>
      <c r="AJ2063" t="b">
        <v>1</v>
      </c>
      <c r="AK2063" t="str" cm="1">
        <f t="array" ref="AK2063">_xlfn.LET(
  _xlpm.txt,TRIM(Raw_Data!F2063),
  _xlpm.norm,SUBSTITUTE(SUBSTITUTE(_xlpm.txt,"-","/"),".","/"),
  _xlpm.p,_xlfn.TEXTSPLIT(_xlpm.norm,"/"),
  _xlpm.a,VALUE(INDEX(_xlpm.p,1)),
  _xlpm.b,VALUE(INDEX(_xlpm.p,2)),
  IF(AND(_xlpm.a&lt;=12,_xlpm.b&lt;=12),"REVIEW_AMBIGUOUS","OK")
)</f>
        <v>REVIEW_AMBIGUOUS</v>
      </c>
    </row>
    <row r="2064" spans="1:37">
      <c r="A2064" t="s">
        <v>5948</v>
      </c>
      <c r="B2064" t="s">
        <v>5948</v>
      </c>
      <c r="C2064" t="b">
        <v>1</v>
      </c>
      <c r="D2064" t="s">
        <v>7257</v>
      </c>
      <c r="E2064" t="s">
        <v>8639</v>
      </c>
      <c r="F2064" t="s">
        <v>8639</v>
      </c>
      <c r="G2064" t="s">
        <v>7274</v>
      </c>
      <c r="H2064" t="s">
        <v>222</v>
      </c>
      <c r="I2064" t="s">
        <v>222</v>
      </c>
      <c r="J2064" t="s">
        <v>222</v>
      </c>
      <c r="K2064" t="s">
        <v>7368</v>
      </c>
      <c r="L2064" t="s">
        <v>173</v>
      </c>
      <c r="M2064">
        <f>IF(UPPER(TRIM(Table2[[#This Row],[Status_Clean]]))="CONVERTED",1,0)</f>
        <v>0</v>
      </c>
      <c r="N2064">
        <f>IF(ISNUMBER(MATCH(UPPER(TRIM(Table2[[#This Row],[Status_Clean]])),{"CONTACTED","QUALIFIED","CONVERTED"},0)),1,0)</f>
        <v>0</v>
      </c>
      <c r="O2064" cm="1">
        <f t="array" ref="O2064">_xlfn.SWITCH(UPPER(TRIM(Table2[[#This Row],[Status_Clean]])),"NEW",1,"CONTACTED",2,"QUALIFIED",3,"CONVERTED",4,"LOST",5,99)</f>
        <v>5</v>
      </c>
      <c r="P2064" t="s">
        <v>5950</v>
      </c>
      <c r="Q2064" t="s">
        <v>8640</v>
      </c>
      <c r="R2064" t="s">
        <v>8640</v>
      </c>
      <c r="S2064">
        <v>45581</v>
      </c>
      <c r="T2064" t="s">
        <v>7261</v>
      </c>
      <c r="U2064">
        <v>45581</v>
      </c>
      <c r="V2064" t="s">
        <v>7270</v>
      </c>
      <c r="W2064" t="s">
        <v>7271</v>
      </c>
      <c r="X2064" t="s">
        <v>7264</v>
      </c>
      <c r="Y2064" t="s">
        <v>7272</v>
      </c>
      <c r="Z2064" t="s">
        <v>5951</v>
      </c>
      <c r="AA2064">
        <v>49</v>
      </c>
      <c r="AB2064" t="str" cm="1">
        <f t="array" ref="AB2064">_xlfn.LET(_xlpm.x,IFERROR(VALUE(Table2[[#This Row],[Response_Time_Hours]]),""),IF(_xlpm.x="","CHECK",_xlfn.IFS(_xlpm.x&lt;=1,"Immediate",_xlpm.x&lt;=6,"Fast",_xlpm.x&lt;=24,"Moderate",_xlpm.x&gt;24,"Delayed")))</f>
        <v>Delayed</v>
      </c>
      <c r="AC2064">
        <v>34</v>
      </c>
      <c r="AD2064" t="str" cm="1">
        <f t="array" ref="AD2064">IF(Table2[[#This Row],[Interaction_Count_Final]]="","N/A",_xlfn.IFS(Table2[[#This Row],[Interaction_Count_Final]]&lt;=2,"Low",Table2[[#This Row],[Interaction_Count_Final]]&lt;=5,"Medium",Table2[[#This Row],[Interaction_Count_Final]]&gt;=6,"High",TRUE,"CHECK"))</f>
        <v>High</v>
      </c>
      <c r="AE2064" t="s">
        <v>7289</v>
      </c>
      <c r="AF2064" t="b">
        <v>1</v>
      </c>
      <c r="AG2064" t="b">
        <v>1</v>
      </c>
      <c r="AH2064">
        <v>2504</v>
      </c>
      <c r="AI2064">
        <v>45581</v>
      </c>
      <c r="AJ2064" t="b">
        <v>1</v>
      </c>
      <c r="AK2064" t="str" cm="1">
        <f t="array" ref="AK2064">_xlfn.LET(
  _xlpm.txt,TRIM(Raw_Data!F2064),
  _xlpm.norm,SUBSTITUTE(SUBSTITUTE(_xlpm.txt,"-","/"),".","/"),
  _xlpm.p,_xlfn.TEXTSPLIT(_xlpm.norm,"/"),
  _xlpm.a,VALUE(INDEX(_xlpm.p,1)),
  _xlpm.b,VALUE(INDEX(_xlpm.p,2)),
  IF(AND(_xlpm.a&lt;=12,_xlpm.b&lt;=12),"REVIEW_AMBIGUOUS","OK")
)</f>
        <v>OK</v>
      </c>
    </row>
    <row r="2065" spans="1:37">
      <c r="A2065" t="s">
        <v>5952</v>
      </c>
      <c r="B2065" t="s">
        <v>5952</v>
      </c>
      <c r="C2065" t="b">
        <v>0</v>
      </c>
      <c r="D2065" t="s">
        <v>7257</v>
      </c>
      <c r="E2065" t="s">
        <v>5953</v>
      </c>
      <c r="F2065" t="s">
        <v>5953</v>
      </c>
      <c r="G2065" t="s">
        <v>7258</v>
      </c>
      <c r="H2065" t="s">
        <v>473</v>
      </c>
      <c r="I2065" t="s">
        <v>473</v>
      </c>
      <c r="J2065" t="s">
        <v>473</v>
      </c>
      <c r="K2065" t="s">
        <v>71</v>
      </c>
      <c r="L2065" t="s">
        <v>71</v>
      </c>
      <c r="M2065">
        <f>IF(UPPER(TRIM(Table2[[#This Row],[Status_Clean]]))="CONVERTED",1,0)</f>
        <v>0</v>
      </c>
      <c r="N2065">
        <f>IF(ISNUMBER(MATCH(UPPER(TRIM(Table2[[#This Row],[Status_Clean]])),{"CONTACTED","QUALIFIED","CONVERTED"},0)),1,0)</f>
        <v>1</v>
      </c>
      <c r="O2065" cm="1">
        <f t="array" ref="O2065">_xlfn.SWITCH(UPPER(TRIM(Table2[[#This Row],[Status_Clean]])),"NEW",1,"CONTACTED",2,"QUALIFIED",3,"CONVERTED",4,"LOST",5,99)</f>
        <v>3</v>
      </c>
      <c r="P2065">
        <v>44935</v>
      </c>
      <c r="Q2065" t="s">
        <v>7542</v>
      </c>
      <c r="R2065" t="s">
        <v>7542</v>
      </c>
      <c r="S2065">
        <v>44935</v>
      </c>
      <c r="T2065" t="s">
        <v>7261</v>
      </c>
      <c r="U2065">
        <v>44935</v>
      </c>
      <c r="V2065" t="s">
        <v>7317</v>
      </c>
      <c r="W2065" t="s">
        <v>7263</v>
      </c>
      <c r="X2065" t="s">
        <v>7284</v>
      </c>
      <c r="Y2065" t="s">
        <v>7298</v>
      </c>
      <c r="Z2065" t="s">
        <v>887</v>
      </c>
      <c r="AA2065">
        <v>26.400000000000002</v>
      </c>
      <c r="AB2065" t="str" cm="1">
        <f t="array" ref="AB2065">_xlfn.LET(_xlpm.x,IFERROR(VALUE(Table2[[#This Row],[Response_Time_Hours]]),""),IF(_xlpm.x="","CHECK",_xlfn.IFS(_xlpm.x&lt;=1,"Immediate",_xlpm.x&lt;=6,"Fast",_xlpm.x&lt;=24,"Moderate",_xlpm.x&gt;24,"Delayed")))</f>
        <v>Delayed</v>
      </c>
      <c r="AC2065">
        <v>4</v>
      </c>
      <c r="AD2065" t="str" cm="1">
        <f t="array" ref="AD2065">IF(Table2[[#This Row],[Interaction_Count_Final]]="","N/A",_xlfn.IFS(Table2[[#This Row],[Interaction_Count_Final]]&lt;=2,"Low",Table2[[#This Row],[Interaction_Count_Final]]&lt;=5,"Medium",Table2[[#This Row],[Interaction_Count_Final]]&gt;=6,"High",TRUE,"CHECK"))</f>
        <v>Medium</v>
      </c>
      <c r="AE2065" t="s">
        <v>7273</v>
      </c>
      <c r="AF2065" t="b">
        <v>1</v>
      </c>
      <c r="AG2065" t="b">
        <v>1</v>
      </c>
      <c r="AH2065">
        <v>2505</v>
      </c>
      <c r="AI2065">
        <v>44935</v>
      </c>
      <c r="AJ2065" t="b">
        <v>1</v>
      </c>
      <c r="AK2065" t="e" cm="1">
        <f t="array" ref="AK2065">_xlfn.LET(
  _xlpm.txt,TRIM(Raw_Data!F2065),
  _xlpm.norm,SUBSTITUTE(SUBSTITUTE(_xlpm.txt,"-","/"),".","/"),
  _xlpm.p,_xlfn.TEXTSPLIT(_xlpm.norm,"/"),
  _xlpm.a,VALUE(INDEX(_xlpm.p,1)),
  _xlpm.b,VALUE(INDEX(_xlpm.p,2)),
  IF(AND(_xlpm.a&lt;=12,_xlpm.b&lt;=12),"REVIEW_AMBIGUOUS","OK")
)</f>
        <v>#REF!</v>
      </c>
    </row>
    <row r="2066" spans="1:37">
      <c r="A2066" t="s">
        <v>5954</v>
      </c>
      <c r="B2066" t="s">
        <v>5954</v>
      </c>
      <c r="C2066" t="b">
        <v>1</v>
      </c>
      <c r="D2066" t="s">
        <v>7257</v>
      </c>
      <c r="E2066" t="s">
        <v>5955</v>
      </c>
      <c r="F2066" t="s">
        <v>5955</v>
      </c>
      <c r="G2066" t="s">
        <v>7258</v>
      </c>
      <c r="H2066" t="s">
        <v>156</v>
      </c>
      <c r="I2066" t="s">
        <v>156</v>
      </c>
      <c r="J2066" t="s">
        <v>69</v>
      </c>
      <c r="K2066" t="s">
        <v>125</v>
      </c>
      <c r="L2066" t="s">
        <v>125</v>
      </c>
      <c r="M2066">
        <f>IF(UPPER(TRIM(Table2[[#This Row],[Status_Clean]]))="CONVERTED",1,0)</f>
        <v>0</v>
      </c>
      <c r="N2066">
        <f>IF(ISNUMBER(MATCH(UPPER(TRIM(Table2[[#This Row],[Status_Clean]])),{"CONTACTED","QUALIFIED","CONVERTED"},0)),1,0)</f>
        <v>1</v>
      </c>
      <c r="O2066" cm="1">
        <f t="array" ref="O2066">_xlfn.SWITCH(UPPER(TRIM(Table2[[#This Row],[Status_Clean]])),"NEW",1,"CONTACTED",2,"QUALIFIED",3,"CONVERTED",4,"LOST",5,99)</f>
        <v>2</v>
      </c>
      <c r="P2066">
        <v>45409</v>
      </c>
      <c r="Q2066" t="s">
        <v>8641</v>
      </c>
      <c r="R2066" t="s">
        <v>8641</v>
      </c>
      <c r="S2066">
        <v>45409</v>
      </c>
      <c r="T2066" t="s">
        <v>7261</v>
      </c>
      <c r="U2066">
        <v>45409</v>
      </c>
      <c r="V2066" t="s">
        <v>7297</v>
      </c>
      <c r="W2066" t="s">
        <v>7271</v>
      </c>
      <c r="X2066" t="s">
        <v>7277</v>
      </c>
      <c r="Y2066" t="s">
        <v>7278</v>
      </c>
      <c r="Z2066" t="s">
        <v>5956</v>
      </c>
      <c r="AA2066">
        <v>68.7</v>
      </c>
      <c r="AB2066" t="str" cm="1">
        <f t="array" ref="AB2066">_xlfn.LET(_xlpm.x,IFERROR(VALUE(Table2[[#This Row],[Response_Time_Hours]]),""),IF(_xlpm.x="","CHECK",_xlfn.IFS(_xlpm.x&lt;=1,"Immediate",_xlpm.x&lt;=6,"Fast",_xlpm.x&lt;=24,"Moderate",_xlpm.x&gt;24,"Delayed")))</f>
        <v>Delayed</v>
      </c>
      <c r="AC2066">
        <v>44</v>
      </c>
      <c r="AD2066" t="str" cm="1">
        <f t="array" ref="AD2066">IF(Table2[[#This Row],[Interaction_Count_Final]]="","N/A",_xlfn.IFS(Table2[[#This Row],[Interaction_Count_Final]]&lt;=2,"Low",Table2[[#This Row],[Interaction_Count_Final]]&lt;=5,"Medium",Table2[[#This Row],[Interaction_Count_Final]]&gt;=6,"High",TRUE,"CHECK"))</f>
        <v>High</v>
      </c>
      <c r="AE2066" t="s">
        <v>7266</v>
      </c>
      <c r="AF2066" t="b">
        <v>1</v>
      </c>
      <c r="AG2066" t="b">
        <v>1</v>
      </c>
      <c r="AH2066">
        <v>2506</v>
      </c>
      <c r="AI2066">
        <v>45409</v>
      </c>
      <c r="AJ2066" t="b">
        <v>1</v>
      </c>
      <c r="AK2066" t="e" cm="1">
        <f t="array" ref="AK2066">_xlfn.LET(
  _xlpm.txt,TRIM(Raw_Data!F2066),
  _xlpm.norm,SUBSTITUTE(SUBSTITUTE(_xlpm.txt,"-","/"),".","/"),
  _xlpm.p,_xlfn.TEXTSPLIT(_xlpm.norm,"/"),
  _xlpm.a,VALUE(INDEX(_xlpm.p,1)),
  _xlpm.b,VALUE(INDEX(_xlpm.p,2)),
  IF(AND(_xlpm.a&lt;=12,_xlpm.b&lt;=12),"REVIEW_AMBIGUOUS","OK")
)</f>
        <v>#REF!</v>
      </c>
    </row>
    <row r="2067" spans="1:37">
      <c r="A2067" t="s">
        <v>5957</v>
      </c>
      <c r="B2067" t="s">
        <v>5957</v>
      </c>
      <c r="C2067" t="b">
        <v>1</v>
      </c>
      <c r="D2067" t="s">
        <v>7257</v>
      </c>
      <c r="E2067" t="s">
        <v>8642</v>
      </c>
      <c r="F2067" t="s">
        <v>8642</v>
      </c>
      <c r="G2067" t="s">
        <v>7280</v>
      </c>
      <c r="H2067" t="s">
        <v>147</v>
      </c>
      <c r="I2067" t="s">
        <v>147</v>
      </c>
      <c r="J2067" t="s">
        <v>7308</v>
      </c>
      <c r="K2067" t="s">
        <v>7370</v>
      </c>
      <c r="L2067" t="s">
        <v>250</v>
      </c>
      <c r="M2067">
        <f>IF(UPPER(TRIM(Table2[[#This Row],[Status_Clean]]))="CONVERTED",1,0)</f>
        <v>1</v>
      </c>
      <c r="N2067">
        <f>IF(ISNUMBER(MATCH(UPPER(TRIM(Table2[[#This Row],[Status_Clean]])),{"CONTACTED","QUALIFIED","CONVERTED"},0)),1,0)</f>
        <v>1</v>
      </c>
      <c r="O2067" cm="1">
        <f t="array" ref="O2067">_xlfn.SWITCH(UPPER(TRIM(Table2[[#This Row],[Status_Clean]])),"NEW",1,"CONTACTED",2,"QUALIFIED",3,"CONVERTED",4,"LOST",5,99)</f>
        <v>4</v>
      </c>
      <c r="P2067" t="s">
        <v>4289</v>
      </c>
      <c r="Q2067" t="s">
        <v>8354</v>
      </c>
      <c r="R2067" t="s">
        <v>8354</v>
      </c>
      <c r="S2067">
        <v>45130</v>
      </c>
      <c r="T2067" t="s">
        <v>7261</v>
      </c>
      <c r="U2067">
        <v>45130</v>
      </c>
      <c r="V2067" t="s">
        <v>7305</v>
      </c>
      <c r="W2067" t="s">
        <v>7263</v>
      </c>
      <c r="X2067" t="s">
        <v>7288</v>
      </c>
      <c r="Y2067" t="s">
        <v>7293</v>
      </c>
      <c r="Z2067" t="s">
        <v>188</v>
      </c>
      <c r="AA2067">
        <v>16.799999999999997</v>
      </c>
      <c r="AB2067" t="str" cm="1">
        <f t="array" ref="AB2067">_xlfn.LET(_xlpm.x,IFERROR(VALUE(Table2[[#This Row],[Response_Time_Hours]]),""),IF(_xlpm.x="","CHECK",_xlfn.IFS(_xlpm.x&lt;=1,"Immediate",_xlpm.x&lt;=6,"Fast",_xlpm.x&lt;=24,"Moderate",_xlpm.x&gt;24,"Delayed")))</f>
        <v>Moderate</v>
      </c>
      <c r="AC2067">
        <v>12</v>
      </c>
      <c r="AD2067" t="str" cm="1">
        <f t="array" ref="AD2067">IF(Table2[[#This Row],[Interaction_Count_Final]]="","N/A",_xlfn.IFS(Table2[[#This Row],[Interaction_Count_Final]]&lt;=2,"Low",Table2[[#This Row],[Interaction_Count_Final]]&lt;=5,"Medium",Table2[[#This Row],[Interaction_Count_Final]]&gt;=6,"High",TRUE,"CHECK"))</f>
        <v>High</v>
      </c>
      <c r="AE2067" t="s">
        <v>7266</v>
      </c>
      <c r="AF2067" t="b">
        <v>1</v>
      </c>
      <c r="AG2067" t="b">
        <v>1</v>
      </c>
      <c r="AH2067">
        <v>2507</v>
      </c>
      <c r="AI2067">
        <v>45130</v>
      </c>
      <c r="AJ2067" t="b">
        <v>1</v>
      </c>
      <c r="AK2067" t="str" cm="1">
        <f t="array" ref="AK2067">_xlfn.LET(
  _xlpm.txt,TRIM(Raw_Data!F2067),
  _xlpm.norm,SUBSTITUTE(SUBSTITUTE(_xlpm.txt,"-","/"),".","/"),
  _xlpm.p,_xlfn.TEXTSPLIT(_xlpm.norm,"/"),
  _xlpm.a,VALUE(INDEX(_xlpm.p,1)),
  _xlpm.b,VALUE(INDEX(_xlpm.p,2)),
  IF(AND(_xlpm.a&lt;=12,_xlpm.b&lt;=12),"REVIEW_AMBIGUOUS","OK")
)</f>
        <v>OK</v>
      </c>
    </row>
    <row r="2068" spans="1:37">
      <c r="A2068" t="s">
        <v>5959</v>
      </c>
      <c r="B2068" t="s">
        <v>5959</v>
      </c>
      <c r="C2068" t="b">
        <v>1</v>
      </c>
      <c r="D2068" t="s">
        <v>7257</v>
      </c>
      <c r="E2068" t="s">
        <v>5960</v>
      </c>
      <c r="F2068" t="s">
        <v>5960</v>
      </c>
      <c r="G2068" t="s">
        <v>7258</v>
      </c>
      <c r="H2068" t="s">
        <v>7485</v>
      </c>
      <c r="I2068" t="s">
        <v>7485</v>
      </c>
      <c r="J2068" t="s">
        <v>123</v>
      </c>
      <c r="K2068" t="s">
        <v>7319</v>
      </c>
      <c r="L2068" t="s">
        <v>71</v>
      </c>
      <c r="M2068">
        <f>IF(UPPER(TRIM(Table2[[#This Row],[Status_Clean]]))="CONVERTED",1,0)</f>
        <v>0</v>
      </c>
      <c r="N2068">
        <f>IF(ISNUMBER(MATCH(UPPER(TRIM(Table2[[#This Row],[Status_Clean]])),{"CONTACTED","QUALIFIED","CONVERTED"},0)),1,0)</f>
        <v>1</v>
      </c>
      <c r="O2068" cm="1">
        <f t="array" ref="O2068">_xlfn.SWITCH(UPPER(TRIM(Table2[[#This Row],[Status_Clean]])),"NEW",1,"CONTACTED",2,"QUALIFIED",3,"CONVERTED",4,"LOST",5,99)</f>
        <v>3</v>
      </c>
      <c r="P2068">
        <v>45293</v>
      </c>
      <c r="Q2068" t="s">
        <v>7582</v>
      </c>
      <c r="R2068" t="s">
        <v>7582</v>
      </c>
      <c r="S2068">
        <v>45293</v>
      </c>
      <c r="T2068" t="s">
        <v>7261</v>
      </c>
      <c r="U2068">
        <v>45293</v>
      </c>
      <c r="V2068" t="s">
        <v>7317</v>
      </c>
      <c r="W2068" t="s">
        <v>7271</v>
      </c>
      <c r="X2068" t="s">
        <v>7284</v>
      </c>
      <c r="Y2068" t="s">
        <v>7265</v>
      </c>
      <c r="Z2068" t="s">
        <v>339</v>
      </c>
      <c r="AA2068">
        <v>28.799999999999997</v>
      </c>
      <c r="AB2068" t="str" cm="1">
        <f t="array" ref="AB2068">_xlfn.LET(_xlpm.x,IFERROR(VALUE(Table2[[#This Row],[Response_Time_Hours]]),""),IF(_xlpm.x="","CHECK",_xlfn.IFS(_xlpm.x&lt;=1,"Immediate",_xlpm.x&lt;=6,"Fast",_xlpm.x&lt;=24,"Moderate",_xlpm.x&gt;24,"Delayed")))</f>
        <v>Delayed</v>
      </c>
      <c r="AC2068">
        <v>20</v>
      </c>
      <c r="AD2068" t="str" cm="1">
        <f t="array" ref="AD2068">IF(Table2[[#This Row],[Interaction_Count_Final]]="","N/A",_xlfn.IFS(Table2[[#This Row],[Interaction_Count_Final]]&lt;=2,"Low",Table2[[#This Row],[Interaction_Count_Final]]&lt;=5,"Medium",Table2[[#This Row],[Interaction_Count_Final]]&gt;=6,"High",TRUE,"CHECK"))</f>
        <v>High</v>
      </c>
      <c r="AE2068" t="s">
        <v>7289</v>
      </c>
      <c r="AF2068" t="b">
        <v>1</v>
      </c>
      <c r="AG2068" t="b">
        <v>1</v>
      </c>
      <c r="AH2068">
        <v>2508</v>
      </c>
      <c r="AI2068">
        <v>45293</v>
      </c>
      <c r="AJ2068" t="b">
        <v>1</v>
      </c>
      <c r="AK2068" t="e" cm="1">
        <f t="array" ref="AK2068">_xlfn.LET(
  _xlpm.txt,TRIM(Raw_Data!F2068),
  _xlpm.norm,SUBSTITUTE(SUBSTITUTE(_xlpm.txt,"-","/"),".","/"),
  _xlpm.p,_xlfn.TEXTSPLIT(_xlpm.norm,"/"),
  _xlpm.a,VALUE(INDEX(_xlpm.p,1)),
  _xlpm.b,VALUE(INDEX(_xlpm.p,2)),
  IF(AND(_xlpm.a&lt;=12,_xlpm.b&lt;=12),"REVIEW_AMBIGUOUS","OK")
)</f>
        <v>#REF!</v>
      </c>
    </row>
    <row r="2069" spans="1:37">
      <c r="A2069" t="s">
        <v>5961</v>
      </c>
      <c r="B2069" t="s">
        <v>5961</v>
      </c>
      <c r="C2069" t="b">
        <v>0</v>
      </c>
      <c r="D2069" t="s">
        <v>7257</v>
      </c>
      <c r="E2069" t="s">
        <v>5962</v>
      </c>
      <c r="F2069" t="s">
        <v>5962</v>
      </c>
      <c r="G2069" t="s">
        <v>7268</v>
      </c>
      <c r="H2069" t="s">
        <v>222</v>
      </c>
      <c r="I2069" t="s">
        <v>222</v>
      </c>
      <c r="J2069" t="s">
        <v>222</v>
      </c>
      <c r="K2069" t="s">
        <v>7502</v>
      </c>
      <c r="L2069" t="s">
        <v>71</v>
      </c>
      <c r="M2069">
        <f>IF(UPPER(TRIM(Table2[[#This Row],[Status_Clean]]))="CONVERTED",1,0)</f>
        <v>0</v>
      </c>
      <c r="N2069">
        <f>IF(ISNUMBER(MATCH(UPPER(TRIM(Table2[[#This Row],[Status_Clean]])),{"CONTACTED","QUALIFIED","CONVERTED"},0)),1,0)</f>
        <v>1</v>
      </c>
      <c r="O2069" cm="1">
        <f t="array" ref="O2069">_xlfn.SWITCH(UPPER(TRIM(Table2[[#This Row],[Status_Clean]])),"NEW",1,"CONTACTED",2,"QUALIFIED",3,"CONVERTED",4,"LOST",5,99)</f>
        <v>3</v>
      </c>
      <c r="P2069">
        <v>44949</v>
      </c>
      <c r="Q2069" t="s">
        <v>7594</v>
      </c>
      <c r="R2069" t="s">
        <v>7594</v>
      </c>
      <c r="S2069">
        <v>44949</v>
      </c>
      <c r="T2069" t="s">
        <v>7261</v>
      </c>
      <c r="U2069">
        <v>44949</v>
      </c>
      <c r="V2069" t="s">
        <v>7317</v>
      </c>
      <c r="W2069" t="s">
        <v>7263</v>
      </c>
      <c r="X2069" t="s">
        <v>7284</v>
      </c>
      <c r="Y2069" t="s">
        <v>7298</v>
      </c>
      <c r="Z2069" t="s">
        <v>5963</v>
      </c>
      <c r="AA2069">
        <v>69.7</v>
      </c>
      <c r="AB2069" t="str" cm="1">
        <f t="array" ref="AB2069">_xlfn.LET(_xlpm.x,IFERROR(VALUE(Table2[[#This Row],[Response_Time_Hours]]),""),IF(_xlpm.x="","CHECK",_xlfn.IFS(_xlpm.x&lt;=1,"Immediate",_xlpm.x&lt;=6,"Fast",_xlpm.x&lt;=24,"Moderate",_xlpm.x&gt;24,"Delayed")))</f>
        <v>Delayed</v>
      </c>
      <c r="AC2069">
        <v>19</v>
      </c>
      <c r="AD2069" t="str" cm="1">
        <f t="array" ref="AD2069">IF(Table2[[#This Row],[Interaction_Count_Final]]="","N/A",_xlfn.IFS(Table2[[#This Row],[Interaction_Count_Final]]&lt;=2,"Low",Table2[[#This Row],[Interaction_Count_Final]]&lt;=5,"Medium",Table2[[#This Row],[Interaction_Count_Final]]&gt;=6,"High",TRUE,"CHECK"))</f>
        <v>High</v>
      </c>
      <c r="AE2069" t="s">
        <v>7273</v>
      </c>
      <c r="AF2069" t="b">
        <v>1</v>
      </c>
      <c r="AG2069" t="b">
        <v>1</v>
      </c>
      <c r="AH2069">
        <v>2509</v>
      </c>
      <c r="AI2069">
        <v>44949</v>
      </c>
      <c r="AJ2069" t="b">
        <v>1</v>
      </c>
      <c r="AK2069" t="e" cm="1">
        <f t="array" ref="AK2069">_xlfn.LET(
  _xlpm.txt,TRIM(Raw_Data!F2069),
  _xlpm.norm,SUBSTITUTE(SUBSTITUTE(_xlpm.txt,"-","/"),".","/"),
  _xlpm.p,_xlfn.TEXTSPLIT(_xlpm.norm,"/"),
  _xlpm.a,VALUE(INDEX(_xlpm.p,1)),
  _xlpm.b,VALUE(INDEX(_xlpm.p,2)),
  IF(AND(_xlpm.a&lt;=12,_xlpm.b&lt;=12),"REVIEW_AMBIGUOUS","OK")
)</f>
        <v>#REF!</v>
      </c>
    </row>
    <row r="2070" spans="1:37">
      <c r="A2070" t="s">
        <v>5964</v>
      </c>
      <c r="B2070" t="s">
        <v>5964</v>
      </c>
      <c r="C2070" t="b">
        <v>0</v>
      </c>
      <c r="D2070" t="s">
        <v>7257</v>
      </c>
      <c r="E2070" t="s">
        <v>5965</v>
      </c>
      <c r="F2070" t="s">
        <v>5965</v>
      </c>
      <c r="G2070" t="s">
        <v>7274</v>
      </c>
      <c r="H2070" t="s">
        <v>1035</v>
      </c>
      <c r="I2070" t="s">
        <v>1035</v>
      </c>
      <c r="J2070" t="s">
        <v>311</v>
      </c>
      <c r="K2070" t="s">
        <v>125</v>
      </c>
      <c r="L2070" t="s">
        <v>125</v>
      </c>
      <c r="M2070">
        <f>IF(UPPER(TRIM(Table2[[#This Row],[Status_Clean]]))="CONVERTED",1,0)</f>
        <v>0</v>
      </c>
      <c r="N2070">
        <f>IF(ISNUMBER(MATCH(UPPER(TRIM(Table2[[#This Row],[Status_Clean]])),{"CONTACTED","QUALIFIED","CONVERTED"},0)),1,0)</f>
        <v>1</v>
      </c>
      <c r="O2070" cm="1">
        <f t="array" ref="O2070">_xlfn.SWITCH(UPPER(TRIM(Table2[[#This Row],[Status_Clean]])),"NEW",1,"CONTACTED",2,"QUALIFIED",3,"CONVERTED",4,"LOST",5,99)</f>
        <v>2</v>
      </c>
      <c r="P2070" t="s">
        <v>5966</v>
      </c>
      <c r="Q2070" t="s">
        <v>5966</v>
      </c>
      <c r="R2070" t="s">
        <v>5966</v>
      </c>
      <c r="S2070">
        <v>45070</v>
      </c>
      <c r="T2070" t="s">
        <v>7261</v>
      </c>
      <c r="U2070">
        <v>45070</v>
      </c>
      <c r="V2070" t="s">
        <v>7314</v>
      </c>
      <c r="W2070" t="s">
        <v>7263</v>
      </c>
      <c r="X2070" t="s">
        <v>7277</v>
      </c>
      <c r="Y2070" t="s">
        <v>7272</v>
      </c>
      <c r="Z2070">
        <v>27</v>
      </c>
      <c r="AA2070">
        <v>27</v>
      </c>
      <c r="AB2070" t="str" cm="1">
        <f t="array" ref="AB2070">_xlfn.LET(_xlpm.x,IFERROR(VALUE(Table2[[#This Row],[Response_Time_Hours]]),""),IF(_xlpm.x="","CHECK",_xlfn.IFS(_xlpm.x&lt;=1,"Immediate",_xlpm.x&lt;=6,"Fast",_xlpm.x&lt;=24,"Moderate",_xlpm.x&gt;24,"Delayed")))</f>
        <v>Delayed</v>
      </c>
      <c r="AC2070">
        <v>9</v>
      </c>
      <c r="AD2070" t="str" cm="1">
        <f t="array" ref="AD2070">IF(Table2[[#This Row],[Interaction_Count_Final]]="","N/A",_xlfn.IFS(Table2[[#This Row],[Interaction_Count_Final]]&lt;=2,"Low",Table2[[#This Row],[Interaction_Count_Final]]&lt;=5,"Medium",Table2[[#This Row],[Interaction_Count_Final]]&gt;=6,"High",TRUE,"CHECK"))</f>
        <v>High</v>
      </c>
      <c r="AE2070" t="s">
        <v>7289</v>
      </c>
      <c r="AF2070" t="b">
        <v>1</v>
      </c>
      <c r="AG2070" t="b">
        <v>1</v>
      </c>
      <c r="AH2070">
        <v>2510</v>
      </c>
      <c r="AI2070">
        <v>45070</v>
      </c>
      <c r="AJ2070" t="b">
        <v>1</v>
      </c>
      <c r="AK2070" t="str" cm="1">
        <f t="array" ref="AK2070">_xlfn.LET(
  _xlpm.txt,TRIM(Raw_Data!F2070),
  _xlpm.norm,SUBSTITUTE(SUBSTITUTE(_xlpm.txt,"-","/"),".","/"),
  _xlpm.p,_xlfn.TEXTSPLIT(_xlpm.norm,"/"),
  _xlpm.a,VALUE(INDEX(_xlpm.p,1)),
  _xlpm.b,VALUE(INDEX(_xlpm.p,2)),
  IF(AND(_xlpm.a&lt;=12,_xlpm.b&lt;=12),"REVIEW_AMBIGUOUS","OK")
)</f>
        <v>OK</v>
      </c>
    </row>
    <row r="2071" spans="1:37">
      <c r="A2071" t="s">
        <v>5967</v>
      </c>
      <c r="B2071" t="s">
        <v>5967</v>
      </c>
      <c r="C2071" t="b">
        <v>0</v>
      </c>
      <c r="D2071" t="s">
        <v>7257</v>
      </c>
      <c r="E2071" t="s">
        <v>8643</v>
      </c>
      <c r="F2071" t="s">
        <v>8643</v>
      </c>
      <c r="G2071" t="s">
        <v>7258</v>
      </c>
      <c r="H2071" t="s">
        <v>1725</v>
      </c>
      <c r="I2071" t="s">
        <v>1725</v>
      </c>
      <c r="J2071" t="s">
        <v>1356</v>
      </c>
      <c r="K2071" t="s">
        <v>193</v>
      </c>
      <c r="L2071" t="s">
        <v>193</v>
      </c>
      <c r="M2071">
        <f>IF(UPPER(TRIM(Table2[[#This Row],[Status_Clean]]))="CONVERTED",1,0)</f>
        <v>0</v>
      </c>
      <c r="N2071">
        <f>IF(ISNUMBER(MATCH(UPPER(TRIM(Table2[[#This Row],[Status_Clean]])),{"CONTACTED","QUALIFIED","CONVERTED"},0)),1,0)</f>
        <v>0</v>
      </c>
      <c r="O2071" cm="1">
        <f t="array" ref="O2071">_xlfn.SWITCH(UPPER(TRIM(Table2[[#This Row],[Status_Clean]])),"NEW",1,"CONTACTED",2,"QUALIFIED",3,"CONVERTED",4,"LOST",5,99)</f>
        <v>1</v>
      </c>
      <c r="P2071">
        <v>45057</v>
      </c>
      <c r="Q2071" t="s">
        <v>8644</v>
      </c>
      <c r="R2071" t="s">
        <v>8644</v>
      </c>
      <c r="S2071">
        <v>45057</v>
      </c>
      <c r="T2071" t="s">
        <v>7261</v>
      </c>
      <c r="U2071">
        <v>45057</v>
      </c>
      <c r="V2071" t="s">
        <v>7314</v>
      </c>
      <c r="W2071" t="s">
        <v>7263</v>
      </c>
      <c r="X2071" t="s">
        <v>7277</v>
      </c>
      <c r="Y2071" t="s">
        <v>7285</v>
      </c>
      <c r="Z2071" t="s">
        <v>1695</v>
      </c>
      <c r="AA2071">
        <v>45.599999999999994</v>
      </c>
      <c r="AB2071" t="str" cm="1">
        <f t="array" ref="AB2071">_xlfn.LET(_xlpm.x,IFERROR(VALUE(Table2[[#This Row],[Response_Time_Hours]]),""),IF(_xlpm.x="","CHECK",_xlfn.IFS(_xlpm.x&lt;=1,"Immediate",_xlpm.x&lt;=6,"Fast",_xlpm.x&lt;=24,"Moderate",_xlpm.x&gt;24,"Delayed")))</f>
        <v>Delayed</v>
      </c>
      <c r="AC2071">
        <v>8</v>
      </c>
      <c r="AD2071" t="str" cm="1">
        <f t="array" ref="AD2071">IF(Table2[[#This Row],[Interaction_Count_Final]]="","N/A",_xlfn.IFS(Table2[[#This Row],[Interaction_Count_Final]]&lt;=2,"Low",Table2[[#This Row],[Interaction_Count_Final]]&lt;=5,"Medium",Table2[[#This Row],[Interaction_Count_Final]]&gt;=6,"High",TRUE,"CHECK"))</f>
        <v>High</v>
      </c>
      <c r="AE2071" t="s">
        <v>7266</v>
      </c>
      <c r="AF2071" t="b">
        <v>1</v>
      </c>
      <c r="AG2071" t="b">
        <v>1</v>
      </c>
      <c r="AH2071">
        <v>2511</v>
      </c>
      <c r="AI2071">
        <v>45057</v>
      </c>
      <c r="AJ2071" t="b">
        <v>1</v>
      </c>
      <c r="AK2071" t="e" cm="1">
        <f t="array" ref="AK2071">_xlfn.LET(
  _xlpm.txt,TRIM(Raw_Data!F2071),
  _xlpm.norm,SUBSTITUTE(SUBSTITUTE(_xlpm.txt,"-","/"),".","/"),
  _xlpm.p,_xlfn.TEXTSPLIT(_xlpm.norm,"/"),
  _xlpm.a,VALUE(INDEX(_xlpm.p,1)),
  _xlpm.b,VALUE(INDEX(_xlpm.p,2)),
  IF(AND(_xlpm.a&lt;=12,_xlpm.b&lt;=12),"REVIEW_AMBIGUOUS","OK")
)</f>
        <v>#REF!</v>
      </c>
    </row>
    <row r="2072" spans="1:37">
      <c r="A2072" t="s">
        <v>5969</v>
      </c>
      <c r="B2072" t="s">
        <v>5969</v>
      </c>
      <c r="C2072" t="b">
        <v>0</v>
      </c>
      <c r="D2072" t="s">
        <v>7257</v>
      </c>
      <c r="E2072" t="s">
        <v>5970</v>
      </c>
      <c r="F2072" t="s">
        <v>5970</v>
      </c>
      <c r="G2072" t="s">
        <v>7274</v>
      </c>
      <c r="H2072" t="s">
        <v>222</v>
      </c>
      <c r="I2072" t="s">
        <v>222</v>
      </c>
      <c r="J2072" t="s">
        <v>222</v>
      </c>
      <c r="K2072" t="s">
        <v>71</v>
      </c>
      <c r="L2072" t="s">
        <v>71</v>
      </c>
      <c r="M2072">
        <f>IF(UPPER(TRIM(Table2[[#This Row],[Status_Clean]]))="CONVERTED",1,0)</f>
        <v>0</v>
      </c>
      <c r="N2072">
        <f>IF(ISNUMBER(MATCH(UPPER(TRIM(Table2[[#This Row],[Status_Clean]])),{"CONTACTED","QUALIFIED","CONVERTED"},0)),1,0)</f>
        <v>1</v>
      </c>
      <c r="O2072" cm="1">
        <f t="array" ref="O2072">_xlfn.SWITCH(UPPER(TRIM(Table2[[#This Row],[Status_Clean]])),"NEW",1,"CONTACTED",2,"QUALIFIED",3,"CONVERTED",4,"LOST",5,99)</f>
        <v>3</v>
      </c>
      <c r="P2072" t="s">
        <v>5971</v>
      </c>
      <c r="Q2072" t="s">
        <v>8645</v>
      </c>
      <c r="R2072" t="s">
        <v>8645</v>
      </c>
      <c r="S2072">
        <v>45514</v>
      </c>
      <c r="T2072" t="s">
        <v>7261</v>
      </c>
      <c r="U2072">
        <v>45514</v>
      </c>
      <c r="V2072" t="s">
        <v>7310</v>
      </c>
      <c r="W2072" t="s">
        <v>7271</v>
      </c>
      <c r="X2072" t="s">
        <v>7288</v>
      </c>
      <c r="Y2072" t="s">
        <v>7278</v>
      </c>
      <c r="Z2072" t="s">
        <v>205</v>
      </c>
      <c r="AA2072">
        <v>23.2</v>
      </c>
      <c r="AB2072" t="str" cm="1">
        <f t="array" ref="AB2072">_xlfn.LET(_xlpm.x,IFERROR(VALUE(Table2[[#This Row],[Response_Time_Hours]]),""),IF(_xlpm.x="","CHECK",_xlfn.IFS(_xlpm.x&lt;=1,"Immediate",_xlpm.x&lt;=6,"Fast",_xlpm.x&lt;=24,"Moderate",_xlpm.x&gt;24,"Delayed")))</f>
        <v>Moderate</v>
      </c>
      <c r="AC2072">
        <v>4</v>
      </c>
      <c r="AD2072" t="str" cm="1">
        <f t="array" ref="AD2072">IF(Table2[[#This Row],[Interaction_Count_Final]]="","N/A",_xlfn.IFS(Table2[[#This Row],[Interaction_Count_Final]]&lt;=2,"Low",Table2[[#This Row],[Interaction_Count_Final]]&lt;=5,"Medium",Table2[[#This Row],[Interaction_Count_Final]]&gt;=6,"High",TRUE,"CHECK"))</f>
        <v>Medium</v>
      </c>
      <c r="AE2072" t="s">
        <v>7266</v>
      </c>
      <c r="AF2072" t="b">
        <v>1</v>
      </c>
      <c r="AG2072" t="b">
        <v>1</v>
      </c>
      <c r="AH2072">
        <v>2512</v>
      </c>
      <c r="AI2072">
        <v>45514</v>
      </c>
      <c r="AJ2072" t="b">
        <v>1</v>
      </c>
      <c r="AK2072" t="e" cm="1">
        <f t="array" ref="AK2072">_xlfn.LET(
  _xlpm.txt,TRIM(Raw_Data!F2072),
  _xlpm.norm,SUBSTITUTE(SUBSTITUTE(_xlpm.txt,"-","/"),".","/"),
  _xlpm.p,_xlfn.TEXTSPLIT(_xlpm.norm,"/"),
  _xlpm.a,VALUE(INDEX(_xlpm.p,1)),
  _xlpm.b,VALUE(INDEX(_xlpm.p,2)),
  IF(AND(_xlpm.a&lt;=12,_xlpm.b&lt;=12),"REVIEW_AMBIGUOUS","OK")
)</f>
        <v>#REF!</v>
      </c>
    </row>
    <row r="2073" spans="1:37">
      <c r="A2073" t="s">
        <v>5972</v>
      </c>
      <c r="B2073" t="s">
        <v>5972</v>
      </c>
      <c r="C2073" t="b">
        <v>0</v>
      </c>
      <c r="D2073" t="s">
        <v>7257</v>
      </c>
      <c r="E2073" t="s">
        <v>5973</v>
      </c>
      <c r="F2073" t="s">
        <v>5973</v>
      </c>
      <c r="G2073" t="s">
        <v>7258</v>
      </c>
      <c r="H2073" t="s">
        <v>792</v>
      </c>
      <c r="I2073" t="s">
        <v>792</v>
      </c>
      <c r="J2073" t="s">
        <v>792</v>
      </c>
      <c r="K2073" t="s">
        <v>193</v>
      </c>
      <c r="L2073" t="s">
        <v>193</v>
      </c>
      <c r="M2073">
        <f>IF(UPPER(TRIM(Table2[[#This Row],[Status_Clean]]))="CONVERTED",1,0)</f>
        <v>0</v>
      </c>
      <c r="N2073">
        <f>IF(ISNUMBER(MATCH(UPPER(TRIM(Table2[[#This Row],[Status_Clean]])),{"CONTACTED","QUALIFIED","CONVERTED"},0)),1,0)</f>
        <v>0</v>
      </c>
      <c r="O2073" cm="1">
        <f t="array" ref="O2073">_xlfn.SWITCH(UPPER(TRIM(Table2[[#This Row],[Status_Clean]])),"NEW",1,"CONTACTED",2,"QUALIFIED",3,"CONVERTED",4,"LOST",5,99)</f>
        <v>1</v>
      </c>
      <c r="P2073">
        <v>45542</v>
      </c>
      <c r="Q2073" t="s">
        <v>7550</v>
      </c>
      <c r="R2073" t="s">
        <v>7550</v>
      </c>
      <c r="S2073">
        <v>45542</v>
      </c>
      <c r="T2073" t="s">
        <v>7261</v>
      </c>
      <c r="U2073">
        <v>45542</v>
      </c>
      <c r="V2073" t="s">
        <v>7287</v>
      </c>
      <c r="W2073" t="s">
        <v>7271</v>
      </c>
      <c r="X2073" t="s">
        <v>7288</v>
      </c>
      <c r="Y2073" t="s">
        <v>7278</v>
      </c>
      <c r="Z2073">
        <v>46.9</v>
      </c>
      <c r="AA2073">
        <v>46.9</v>
      </c>
      <c r="AB2073" t="str" cm="1">
        <f t="array" ref="AB2073">_xlfn.LET(_xlpm.x,IFERROR(VALUE(Table2[[#This Row],[Response_Time_Hours]]),""),IF(_xlpm.x="","CHECK",_xlfn.IFS(_xlpm.x&lt;=1,"Immediate",_xlpm.x&lt;=6,"Fast",_xlpm.x&lt;=24,"Moderate",_xlpm.x&gt;24,"Delayed")))</f>
        <v>Delayed</v>
      </c>
      <c r="AC2073">
        <v>42</v>
      </c>
      <c r="AD2073" t="str" cm="1">
        <f t="array" ref="AD2073">IF(Table2[[#This Row],[Interaction_Count_Final]]="","N/A",_xlfn.IFS(Table2[[#This Row],[Interaction_Count_Final]]&lt;=2,"Low",Table2[[#This Row],[Interaction_Count_Final]]&lt;=5,"Medium",Table2[[#This Row],[Interaction_Count_Final]]&gt;=6,"High",TRUE,"CHECK"))</f>
        <v>High</v>
      </c>
      <c r="AE2073" t="s">
        <v>7273</v>
      </c>
      <c r="AF2073" t="b">
        <v>1</v>
      </c>
      <c r="AG2073" t="b">
        <v>1</v>
      </c>
      <c r="AH2073">
        <v>2513</v>
      </c>
      <c r="AI2073">
        <v>45542</v>
      </c>
      <c r="AJ2073" t="b">
        <v>1</v>
      </c>
      <c r="AK2073" t="e" cm="1">
        <f t="array" ref="AK2073">_xlfn.LET(
  _xlpm.txt,TRIM(Raw_Data!F2073),
  _xlpm.norm,SUBSTITUTE(SUBSTITUTE(_xlpm.txt,"-","/"),".","/"),
  _xlpm.p,_xlfn.TEXTSPLIT(_xlpm.norm,"/"),
  _xlpm.a,VALUE(INDEX(_xlpm.p,1)),
  _xlpm.b,VALUE(INDEX(_xlpm.p,2)),
  IF(AND(_xlpm.a&lt;=12,_xlpm.b&lt;=12),"REVIEW_AMBIGUOUS","OK")
)</f>
        <v>#REF!</v>
      </c>
    </row>
    <row r="2074" spans="1:37">
      <c r="A2074" t="s">
        <v>5974</v>
      </c>
      <c r="B2074" t="s">
        <v>5974</v>
      </c>
      <c r="C2074" t="b">
        <v>0</v>
      </c>
      <c r="D2074" t="s">
        <v>7257</v>
      </c>
      <c r="E2074" t="s">
        <v>5975</v>
      </c>
      <c r="F2074" t="s">
        <v>5975</v>
      </c>
      <c r="G2074" t="s">
        <v>7274</v>
      </c>
      <c r="H2074" t="s">
        <v>600</v>
      </c>
      <c r="I2074" t="s">
        <v>600</v>
      </c>
      <c r="J2074" t="s">
        <v>254</v>
      </c>
      <c r="K2074" t="s">
        <v>125</v>
      </c>
      <c r="L2074" t="s">
        <v>125</v>
      </c>
      <c r="M2074">
        <f>IF(UPPER(TRIM(Table2[[#This Row],[Status_Clean]]))="CONVERTED",1,0)</f>
        <v>0</v>
      </c>
      <c r="N2074">
        <f>IF(ISNUMBER(MATCH(UPPER(TRIM(Table2[[#This Row],[Status_Clean]])),{"CONTACTED","QUALIFIED","CONVERTED"},0)),1,0)</f>
        <v>1</v>
      </c>
      <c r="O2074" cm="1">
        <f t="array" ref="O2074">_xlfn.SWITCH(UPPER(TRIM(Table2[[#This Row],[Status_Clean]])),"NEW",1,"CONTACTED",2,"QUALIFIED",3,"CONVERTED",4,"LOST",5,99)</f>
        <v>2</v>
      </c>
      <c r="P2074">
        <v>45594</v>
      </c>
      <c r="Q2074" t="s">
        <v>7483</v>
      </c>
      <c r="R2074" t="s">
        <v>7483</v>
      </c>
      <c r="S2074">
        <v>45594</v>
      </c>
      <c r="T2074" t="s">
        <v>7261</v>
      </c>
      <c r="U2074">
        <v>45594</v>
      </c>
      <c r="V2074" t="s">
        <v>7270</v>
      </c>
      <c r="W2074" t="s">
        <v>7271</v>
      </c>
      <c r="X2074" t="s">
        <v>7264</v>
      </c>
      <c r="Y2074" t="s">
        <v>7265</v>
      </c>
      <c r="Z2074" t="s">
        <v>857</v>
      </c>
      <c r="AA2074">
        <v>9.6000000000000014</v>
      </c>
      <c r="AB2074" t="str" cm="1">
        <f t="array" ref="AB2074">_xlfn.LET(_xlpm.x,IFERROR(VALUE(Table2[[#This Row],[Response_Time_Hours]]),""),IF(_xlpm.x="","CHECK",_xlfn.IFS(_xlpm.x&lt;=1,"Immediate",_xlpm.x&lt;=6,"Fast",_xlpm.x&lt;=24,"Moderate",_xlpm.x&gt;24,"Delayed")))</f>
        <v>Moderate</v>
      </c>
      <c r="AC2074">
        <v>4</v>
      </c>
      <c r="AD2074" t="str" cm="1">
        <f t="array" ref="AD2074">IF(Table2[[#This Row],[Interaction_Count_Final]]="","N/A",_xlfn.IFS(Table2[[#This Row],[Interaction_Count_Final]]&lt;=2,"Low",Table2[[#This Row],[Interaction_Count_Final]]&lt;=5,"Medium",Table2[[#This Row],[Interaction_Count_Final]]&gt;=6,"High",TRUE,"CHECK"))</f>
        <v>Medium</v>
      </c>
      <c r="AE2074" t="s">
        <v>7289</v>
      </c>
      <c r="AF2074" t="b">
        <v>1</v>
      </c>
      <c r="AG2074" t="b">
        <v>1</v>
      </c>
      <c r="AH2074">
        <v>2514</v>
      </c>
      <c r="AI2074">
        <v>45594</v>
      </c>
      <c r="AJ2074" t="b">
        <v>1</v>
      </c>
      <c r="AK2074" t="e" cm="1">
        <f t="array" ref="AK2074">_xlfn.LET(
  _xlpm.txt,TRIM(Raw_Data!F2074),
  _xlpm.norm,SUBSTITUTE(SUBSTITUTE(_xlpm.txt,"-","/"),".","/"),
  _xlpm.p,_xlfn.TEXTSPLIT(_xlpm.norm,"/"),
  _xlpm.a,VALUE(INDEX(_xlpm.p,1)),
  _xlpm.b,VALUE(INDEX(_xlpm.p,2)),
  IF(AND(_xlpm.a&lt;=12,_xlpm.b&lt;=12),"REVIEW_AMBIGUOUS","OK")
)</f>
        <v>#REF!</v>
      </c>
    </row>
    <row r="2075" spans="1:37">
      <c r="A2075" t="s">
        <v>5976</v>
      </c>
      <c r="B2075" t="s">
        <v>5976</v>
      </c>
      <c r="C2075" t="b">
        <v>0</v>
      </c>
      <c r="D2075" t="s">
        <v>7257</v>
      </c>
      <c r="E2075" t="s">
        <v>5977</v>
      </c>
      <c r="F2075" t="s">
        <v>5977</v>
      </c>
      <c r="G2075" t="s">
        <v>7280</v>
      </c>
      <c r="H2075" t="s">
        <v>101</v>
      </c>
      <c r="I2075" t="s">
        <v>101</v>
      </c>
      <c r="J2075" t="s">
        <v>101</v>
      </c>
      <c r="K2075" t="s">
        <v>193</v>
      </c>
      <c r="L2075" t="s">
        <v>193</v>
      </c>
      <c r="M2075">
        <f>IF(UPPER(TRIM(Table2[[#This Row],[Status_Clean]]))="CONVERTED",1,0)</f>
        <v>0</v>
      </c>
      <c r="N2075">
        <f>IF(ISNUMBER(MATCH(UPPER(TRIM(Table2[[#This Row],[Status_Clean]])),{"CONTACTED","QUALIFIED","CONVERTED"},0)),1,0)</f>
        <v>0</v>
      </c>
      <c r="O2075" cm="1">
        <f t="array" ref="O2075">_xlfn.SWITCH(UPPER(TRIM(Table2[[#This Row],[Status_Clean]])),"NEW",1,"CONTACTED",2,"QUALIFIED",3,"CONVERTED",4,"LOST",5,99)</f>
        <v>1</v>
      </c>
      <c r="P2075">
        <v>45165</v>
      </c>
      <c r="Q2075" t="s">
        <v>8164</v>
      </c>
      <c r="R2075" t="s">
        <v>8164</v>
      </c>
      <c r="S2075">
        <v>45165</v>
      </c>
      <c r="T2075" t="s">
        <v>7261</v>
      </c>
      <c r="U2075">
        <v>45165</v>
      </c>
      <c r="V2075" t="s">
        <v>7310</v>
      </c>
      <c r="W2075" t="s">
        <v>7263</v>
      </c>
      <c r="X2075" t="s">
        <v>7288</v>
      </c>
      <c r="Y2075" t="s">
        <v>7293</v>
      </c>
      <c r="Z2075">
        <v>50</v>
      </c>
      <c r="AA2075">
        <v>50</v>
      </c>
      <c r="AB2075" t="str" cm="1">
        <f t="array" ref="AB2075">_xlfn.LET(_xlpm.x,IFERROR(VALUE(Table2[[#This Row],[Response_Time_Hours]]),""),IF(_xlpm.x="","CHECK",_xlfn.IFS(_xlpm.x&lt;=1,"Immediate",_xlpm.x&lt;=6,"Fast",_xlpm.x&lt;=24,"Moderate",_xlpm.x&gt;24,"Delayed")))</f>
        <v>Delayed</v>
      </c>
      <c r="AC2075">
        <v>9</v>
      </c>
      <c r="AD2075" t="str" cm="1">
        <f t="array" ref="AD2075">IF(Table2[[#This Row],[Interaction_Count_Final]]="","N/A",_xlfn.IFS(Table2[[#This Row],[Interaction_Count_Final]]&lt;=2,"Low",Table2[[#This Row],[Interaction_Count_Final]]&lt;=5,"Medium",Table2[[#This Row],[Interaction_Count_Final]]&gt;=6,"High",TRUE,"CHECK"))</f>
        <v>High</v>
      </c>
      <c r="AE2075" t="s">
        <v>7273</v>
      </c>
      <c r="AF2075" t="b">
        <v>1</v>
      </c>
      <c r="AG2075" t="b">
        <v>1</v>
      </c>
      <c r="AH2075">
        <v>2515</v>
      </c>
      <c r="AI2075">
        <v>45165</v>
      </c>
      <c r="AJ2075" t="b">
        <v>1</v>
      </c>
      <c r="AK2075" t="e" cm="1">
        <f t="array" ref="AK2075">_xlfn.LET(
  _xlpm.txt,TRIM(Raw_Data!F2075),
  _xlpm.norm,SUBSTITUTE(SUBSTITUTE(_xlpm.txt,"-","/"),".","/"),
  _xlpm.p,_xlfn.TEXTSPLIT(_xlpm.norm,"/"),
  _xlpm.a,VALUE(INDEX(_xlpm.p,1)),
  _xlpm.b,VALUE(INDEX(_xlpm.p,2)),
  IF(AND(_xlpm.a&lt;=12,_xlpm.b&lt;=12),"REVIEW_AMBIGUOUS","OK")
)</f>
        <v>#REF!</v>
      </c>
    </row>
    <row r="2076" spans="1:37">
      <c r="A2076" t="s">
        <v>5978</v>
      </c>
      <c r="B2076" t="s">
        <v>5978</v>
      </c>
      <c r="C2076" t="b">
        <v>0</v>
      </c>
      <c r="D2076" t="s">
        <v>7257</v>
      </c>
      <c r="E2076" t="s">
        <v>5979</v>
      </c>
      <c r="F2076" t="s">
        <v>5979</v>
      </c>
      <c r="G2076" t="s">
        <v>7303</v>
      </c>
      <c r="H2076" t="s">
        <v>101</v>
      </c>
      <c r="I2076" t="s">
        <v>101</v>
      </c>
      <c r="J2076" t="s">
        <v>101</v>
      </c>
      <c r="K2076" t="s">
        <v>7370</v>
      </c>
      <c r="L2076" t="s">
        <v>250</v>
      </c>
      <c r="M2076">
        <f>IF(UPPER(TRIM(Table2[[#This Row],[Status_Clean]]))="CONVERTED",1,0)</f>
        <v>1</v>
      </c>
      <c r="N2076">
        <f>IF(ISNUMBER(MATCH(UPPER(TRIM(Table2[[#This Row],[Status_Clean]])),{"CONTACTED","QUALIFIED","CONVERTED"},0)),1,0)</f>
        <v>1</v>
      </c>
      <c r="O2076" cm="1">
        <f t="array" ref="O2076">_xlfn.SWITCH(UPPER(TRIM(Table2[[#This Row],[Status_Clean]])),"NEW",1,"CONTACTED",2,"QUALIFIED",3,"CONVERTED",4,"LOST",5,99)</f>
        <v>4</v>
      </c>
      <c r="P2076" t="s">
        <v>5424</v>
      </c>
      <c r="Q2076" t="s">
        <v>8557</v>
      </c>
      <c r="R2076" t="s">
        <v>8557</v>
      </c>
      <c r="S2076">
        <v>45600</v>
      </c>
      <c r="T2076" t="s">
        <v>7261</v>
      </c>
      <c r="U2076">
        <v>45600</v>
      </c>
      <c r="V2076" t="s">
        <v>7300</v>
      </c>
      <c r="W2076" t="s">
        <v>7271</v>
      </c>
      <c r="X2076" t="s">
        <v>7264</v>
      </c>
      <c r="Y2076" t="s">
        <v>7298</v>
      </c>
      <c r="Z2076" t="s">
        <v>4120</v>
      </c>
      <c r="AA2076">
        <v>22.5</v>
      </c>
      <c r="AB2076" t="str" cm="1">
        <f t="array" ref="AB2076">_xlfn.LET(_xlpm.x,IFERROR(VALUE(Table2[[#This Row],[Response_Time_Hours]]),""),IF(_xlpm.x="","CHECK",_xlfn.IFS(_xlpm.x&lt;=1,"Immediate",_xlpm.x&lt;=6,"Fast",_xlpm.x&lt;=24,"Moderate",_xlpm.x&gt;24,"Delayed")))</f>
        <v>Moderate</v>
      </c>
      <c r="AC2076">
        <v>16</v>
      </c>
      <c r="AD2076" t="str" cm="1">
        <f t="array" ref="AD2076">IF(Table2[[#This Row],[Interaction_Count_Final]]="","N/A",_xlfn.IFS(Table2[[#This Row],[Interaction_Count_Final]]&lt;=2,"Low",Table2[[#This Row],[Interaction_Count_Final]]&lt;=5,"Medium",Table2[[#This Row],[Interaction_Count_Final]]&gt;=6,"High",TRUE,"CHECK"))</f>
        <v>High</v>
      </c>
      <c r="AE2076" t="s">
        <v>7273</v>
      </c>
      <c r="AF2076" t="b">
        <v>1</v>
      </c>
      <c r="AG2076" t="b">
        <v>1</v>
      </c>
      <c r="AH2076">
        <v>2516</v>
      </c>
      <c r="AI2076">
        <v>45600</v>
      </c>
      <c r="AJ2076" t="b">
        <v>1</v>
      </c>
      <c r="AK2076" t="e" cm="1">
        <f t="array" ref="AK2076">_xlfn.LET(
  _xlpm.txt,TRIM(Raw_Data!F2076),
  _xlpm.norm,SUBSTITUTE(SUBSTITUTE(_xlpm.txt,"-","/"),".","/"),
  _xlpm.p,_xlfn.TEXTSPLIT(_xlpm.norm,"/"),
  _xlpm.a,VALUE(INDEX(_xlpm.p,1)),
  _xlpm.b,VALUE(INDEX(_xlpm.p,2)),
  IF(AND(_xlpm.a&lt;=12,_xlpm.b&lt;=12),"REVIEW_AMBIGUOUS","OK")
)</f>
        <v>#REF!</v>
      </c>
    </row>
    <row r="2077" spans="1:37">
      <c r="A2077" t="s">
        <v>5980</v>
      </c>
      <c r="B2077" t="s">
        <v>5980</v>
      </c>
      <c r="C2077" t="b">
        <v>0</v>
      </c>
      <c r="D2077" t="s">
        <v>7257</v>
      </c>
      <c r="E2077" t="s">
        <v>5981</v>
      </c>
      <c r="F2077" t="s">
        <v>5981</v>
      </c>
      <c r="G2077" t="s">
        <v>7303</v>
      </c>
      <c r="H2077" t="s">
        <v>792</v>
      </c>
      <c r="I2077" t="s">
        <v>792</v>
      </c>
      <c r="J2077" t="s">
        <v>792</v>
      </c>
      <c r="K2077" t="s">
        <v>71</v>
      </c>
      <c r="L2077" t="s">
        <v>71</v>
      </c>
      <c r="M2077">
        <f>IF(UPPER(TRIM(Table2[[#This Row],[Status_Clean]]))="CONVERTED",1,0)</f>
        <v>0</v>
      </c>
      <c r="N2077">
        <f>IF(ISNUMBER(MATCH(UPPER(TRIM(Table2[[#This Row],[Status_Clean]])),{"CONTACTED","QUALIFIED","CONVERTED"},0)),1,0)</f>
        <v>1</v>
      </c>
      <c r="O2077" cm="1">
        <f t="array" ref="O2077">_xlfn.SWITCH(UPPER(TRIM(Table2[[#This Row],[Status_Clean]])),"NEW",1,"CONTACTED",2,"QUALIFIED",3,"CONVERTED",4,"LOST",5,99)</f>
        <v>3</v>
      </c>
      <c r="P2077">
        <v>45405</v>
      </c>
      <c r="Q2077" t="s">
        <v>7973</v>
      </c>
      <c r="R2077" t="s">
        <v>7973</v>
      </c>
      <c r="S2077">
        <v>45405</v>
      </c>
      <c r="T2077" t="s">
        <v>7261</v>
      </c>
      <c r="U2077">
        <v>45405</v>
      </c>
      <c r="V2077" t="s">
        <v>7297</v>
      </c>
      <c r="W2077" t="s">
        <v>7271</v>
      </c>
      <c r="X2077" t="s">
        <v>7277</v>
      </c>
      <c r="Y2077" t="s">
        <v>7265</v>
      </c>
      <c r="Z2077" t="s">
        <v>5982</v>
      </c>
      <c r="AA2077">
        <v>5.2</v>
      </c>
      <c r="AB2077" t="str" cm="1">
        <f t="array" ref="AB2077">_xlfn.LET(_xlpm.x,IFERROR(VALUE(Table2[[#This Row],[Response_Time_Hours]]),""),IF(_xlpm.x="","CHECK",_xlfn.IFS(_xlpm.x&lt;=1,"Immediate",_xlpm.x&lt;=6,"Fast",_xlpm.x&lt;=24,"Moderate",_xlpm.x&gt;24,"Delayed")))</f>
        <v>Fast</v>
      </c>
      <c r="AC2077">
        <v>47</v>
      </c>
      <c r="AD2077" t="str" cm="1">
        <f t="array" ref="AD2077">IF(Table2[[#This Row],[Interaction_Count_Final]]="","N/A",_xlfn.IFS(Table2[[#This Row],[Interaction_Count_Final]]&lt;=2,"Low",Table2[[#This Row],[Interaction_Count_Final]]&lt;=5,"Medium",Table2[[#This Row],[Interaction_Count_Final]]&gt;=6,"High",TRUE,"CHECK"))</f>
        <v>High</v>
      </c>
      <c r="AE2077" t="s">
        <v>7266</v>
      </c>
      <c r="AF2077" t="b">
        <v>1</v>
      </c>
      <c r="AG2077" t="b">
        <v>1</v>
      </c>
      <c r="AH2077">
        <v>2518</v>
      </c>
      <c r="AI2077">
        <v>45405</v>
      </c>
      <c r="AJ2077" t="b">
        <v>1</v>
      </c>
      <c r="AK2077" t="e" cm="1">
        <f t="array" ref="AK2077">_xlfn.LET(
  _xlpm.txt,TRIM(Raw_Data!F2077),
  _xlpm.norm,SUBSTITUTE(SUBSTITUTE(_xlpm.txt,"-","/"),".","/"),
  _xlpm.p,_xlfn.TEXTSPLIT(_xlpm.norm,"/"),
  _xlpm.a,VALUE(INDEX(_xlpm.p,1)),
  _xlpm.b,VALUE(INDEX(_xlpm.p,2)),
  IF(AND(_xlpm.a&lt;=12,_xlpm.b&lt;=12),"REVIEW_AMBIGUOUS","OK")
)</f>
        <v>#REF!</v>
      </c>
    </row>
    <row r="2078" spans="1:37">
      <c r="A2078" t="s">
        <v>5983</v>
      </c>
      <c r="B2078" t="s">
        <v>5983</v>
      </c>
      <c r="C2078" t="b">
        <v>1</v>
      </c>
      <c r="D2078" t="s">
        <v>7257</v>
      </c>
      <c r="E2078" t="s">
        <v>5984</v>
      </c>
      <c r="F2078" t="s">
        <v>5984</v>
      </c>
      <c r="G2078" t="s">
        <v>7274</v>
      </c>
      <c r="H2078" t="s">
        <v>106</v>
      </c>
      <c r="I2078" t="s">
        <v>106</v>
      </c>
      <c r="J2078" t="s">
        <v>106</v>
      </c>
      <c r="K2078" t="s">
        <v>250</v>
      </c>
      <c r="L2078" t="s">
        <v>250</v>
      </c>
      <c r="M2078">
        <f>IF(UPPER(TRIM(Table2[[#This Row],[Status_Clean]]))="CONVERTED",1,0)</f>
        <v>1</v>
      </c>
      <c r="N2078">
        <f>IF(ISNUMBER(MATCH(UPPER(TRIM(Table2[[#This Row],[Status_Clean]])),{"CONTACTED","QUALIFIED","CONVERTED"},0)),1,0)</f>
        <v>1</v>
      </c>
      <c r="O2078" cm="1">
        <f t="array" ref="O2078">_xlfn.SWITCH(UPPER(TRIM(Table2[[#This Row],[Status_Clean]])),"NEW",1,"CONTACTED",2,"QUALIFIED",3,"CONVERTED",4,"LOST",5,99)</f>
        <v>4</v>
      </c>
      <c r="P2078" t="s">
        <v>5985</v>
      </c>
      <c r="Q2078" t="s">
        <v>8646</v>
      </c>
      <c r="R2078" t="s">
        <v>8646</v>
      </c>
      <c r="S2078">
        <v>45565</v>
      </c>
      <c r="T2078" t="s">
        <v>7261</v>
      </c>
      <c r="U2078">
        <v>45565</v>
      </c>
      <c r="V2078" t="s">
        <v>7287</v>
      </c>
      <c r="W2078" t="s">
        <v>7271</v>
      </c>
      <c r="X2078" t="s">
        <v>7288</v>
      </c>
      <c r="Y2078" t="s">
        <v>7298</v>
      </c>
      <c r="Z2078">
        <v>58</v>
      </c>
      <c r="AA2078">
        <v>58</v>
      </c>
      <c r="AB2078" t="str" cm="1">
        <f t="array" ref="AB2078">_xlfn.LET(_xlpm.x,IFERROR(VALUE(Table2[[#This Row],[Response_Time_Hours]]),""),IF(_xlpm.x="","CHECK",_xlfn.IFS(_xlpm.x&lt;=1,"Immediate",_xlpm.x&lt;=6,"Fast",_xlpm.x&lt;=24,"Moderate",_xlpm.x&gt;24,"Delayed")))</f>
        <v>Delayed</v>
      </c>
      <c r="AC2078">
        <v>36</v>
      </c>
      <c r="AD2078" t="str" cm="1">
        <f t="array" ref="AD2078">IF(Table2[[#This Row],[Interaction_Count_Final]]="","N/A",_xlfn.IFS(Table2[[#This Row],[Interaction_Count_Final]]&lt;=2,"Low",Table2[[#This Row],[Interaction_Count_Final]]&lt;=5,"Medium",Table2[[#This Row],[Interaction_Count_Final]]&gt;=6,"High",TRUE,"CHECK"))</f>
        <v>High</v>
      </c>
      <c r="AE2078" t="s">
        <v>7266</v>
      </c>
      <c r="AF2078" t="b">
        <v>1</v>
      </c>
      <c r="AG2078" t="b">
        <v>1</v>
      </c>
      <c r="AH2078">
        <v>2519</v>
      </c>
      <c r="AI2078">
        <v>45565</v>
      </c>
      <c r="AJ2078" t="b">
        <v>1</v>
      </c>
      <c r="AK2078" t="e" cm="1">
        <f t="array" ref="AK2078">_xlfn.LET(
  _xlpm.txt,TRIM(Raw_Data!F2078),
  _xlpm.norm,SUBSTITUTE(SUBSTITUTE(_xlpm.txt,"-","/"),".","/"),
  _xlpm.p,_xlfn.TEXTSPLIT(_xlpm.norm,"/"),
  _xlpm.a,VALUE(INDEX(_xlpm.p,1)),
  _xlpm.b,VALUE(INDEX(_xlpm.p,2)),
  IF(AND(_xlpm.a&lt;=12,_xlpm.b&lt;=12),"REVIEW_AMBIGUOUS","OK")
)</f>
        <v>#REF!</v>
      </c>
    </row>
    <row r="2079" spans="1:37">
      <c r="A2079" t="s">
        <v>5986</v>
      </c>
      <c r="B2079" t="s">
        <v>5986</v>
      </c>
      <c r="C2079" t="b">
        <v>1</v>
      </c>
      <c r="D2079" t="s">
        <v>7257</v>
      </c>
      <c r="E2079" t="s">
        <v>5987</v>
      </c>
      <c r="F2079" t="s">
        <v>5987</v>
      </c>
      <c r="G2079" t="s">
        <v>7280</v>
      </c>
      <c r="H2079" t="s">
        <v>447</v>
      </c>
      <c r="I2079" t="s">
        <v>447</v>
      </c>
      <c r="J2079" t="s">
        <v>447</v>
      </c>
      <c r="K2079" t="s">
        <v>250</v>
      </c>
      <c r="L2079" t="s">
        <v>250</v>
      </c>
      <c r="M2079">
        <f>IF(UPPER(TRIM(Table2[[#This Row],[Status_Clean]]))="CONVERTED",1,0)</f>
        <v>1</v>
      </c>
      <c r="N2079">
        <f>IF(ISNUMBER(MATCH(UPPER(TRIM(Table2[[#This Row],[Status_Clean]])),{"CONTACTED","QUALIFIED","CONVERTED"},0)),1,0)</f>
        <v>1</v>
      </c>
      <c r="O2079" cm="1">
        <f t="array" ref="O2079">_xlfn.SWITCH(UPPER(TRIM(Table2[[#This Row],[Status_Clean]])),"NEW",1,"CONTACTED",2,"QUALIFIED",3,"CONVERTED",4,"LOST",5,99)</f>
        <v>4</v>
      </c>
      <c r="P2079" t="s">
        <v>5456</v>
      </c>
      <c r="Q2079" t="s">
        <v>8563</v>
      </c>
      <c r="R2079" t="s">
        <v>8563</v>
      </c>
      <c r="S2079">
        <v>45006</v>
      </c>
      <c r="T2079" t="s">
        <v>7261</v>
      </c>
      <c r="U2079">
        <v>45006</v>
      </c>
      <c r="V2079" t="s">
        <v>7295</v>
      </c>
      <c r="W2079" t="s">
        <v>7263</v>
      </c>
      <c r="X2079" t="s">
        <v>7284</v>
      </c>
      <c r="Y2079" t="s">
        <v>7265</v>
      </c>
      <c r="Z2079" t="s">
        <v>5988</v>
      </c>
      <c r="AA2079">
        <v>28.5</v>
      </c>
      <c r="AB2079" t="str" cm="1">
        <f t="array" ref="AB2079">_xlfn.LET(_xlpm.x,IFERROR(VALUE(Table2[[#This Row],[Response_Time_Hours]]),""),IF(_xlpm.x="","CHECK",_xlfn.IFS(_xlpm.x&lt;=1,"Immediate",_xlpm.x&lt;=6,"Fast",_xlpm.x&lt;=24,"Moderate",_xlpm.x&gt;24,"Delayed")))</f>
        <v>Delayed</v>
      </c>
      <c r="AC2079">
        <v>34</v>
      </c>
      <c r="AD2079" t="str" cm="1">
        <f t="array" ref="AD2079">IF(Table2[[#This Row],[Interaction_Count_Final]]="","N/A",_xlfn.IFS(Table2[[#This Row],[Interaction_Count_Final]]&lt;=2,"Low",Table2[[#This Row],[Interaction_Count_Final]]&lt;=5,"Medium",Table2[[#This Row],[Interaction_Count_Final]]&gt;=6,"High",TRUE,"CHECK"))</f>
        <v>High</v>
      </c>
      <c r="AE2079" t="s">
        <v>7289</v>
      </c>
      <c r="AF2079" t="b">
        <v>1</v>
      </c>
      <c r="AG2079" t="b">
        <v>1</v>
      </c>
      <c r="AH2079">
        <v>2520</v>
      </c>
      <c r="AI2079">
        <v>45006</v>
      </c>
      <c r="AJ2079" t="b">
        <v>1</v>
      </c>
      <c r="AK2079" t="str" cm="1">
        <f t="array" ref="AK2079">_xlfn.LET(
  _xlpm.txt,TRIM(Raw_Data!F2079),
  _xlpm.norm,SUBSTITUTE(SUBSTITUTE(_xlpm.txt,"-","/"),".","/"),
  _xlpm.p,_xlfn.TEXTSPLIT(_xlpm.norm,"/"),
  _xlpm.a,VALUE(INDEX(_xlpm.p,1)),
  _xlpm.b,VALUE(INDEX(_xlpm.p,2)),
  IF(AND(_xlpm.a&lt;=12,_xlpm.b&lt;=12),"REVIEW_AMBIGUOUS","OK")
)</f>
        <v>OK</v>
      </c>
    </row>
    <row r="2080" spans="1:37">
      <c r="A2080" t="s">
        <v>5989</v>
      </c>
      <c r="B2080" t="s">
        <v>5989</v>
      </c>
      <c r="C2080" t="b">
        <v>0</v>
      </c>
      <c r="D2080" t="s">
        <v>7257</v>
      </c>
      <c r="E2080" t="s">
        <v>5990</v>
      </c>
      <c r="F2080" t="s">
        <v>5990</v>
      </c>
      <c r="G2080" t="s">
        <v>7274</v>
      </c>
      <c r="H2080" t="s">
        <v>469</v>
      </c>
      <c r="I2080" t="s">
        <v>469</v>
      </c>
      <c r="J2080" t="s">
        <v>469</v>
      </c>
      <c r="K2080" t="s">
        <v>7259</v>
      </c>
      <c r="L2080" t="s">
        <v>193</v>
      </c>
      <c r="M2080">
        <f>IF(UPPER(TRIM(Table2[[#This Row],[Status_Clean]]))="CONVERTED",1,0)</f>
        <v>0</v>
      </c>
      <c r="N2080">
        <f>IF(ISNUMBER(MATCH(UPPER(TRIM(Table2[[#This Row],[Status_Clean]])),{"CONTACTED","QUALIFIED","CONVERTED"},0)),1,0)</f>
        <v>0</v>
      </c>
      <c r="O2080" cm="1">
        <f t="array" ref="O2080">_xlfn.SWITCH(UPPER(TRIM(Table2[[#This Row],[Status_Clean]])),"NEW",1,"CONTACTED",2,"QUALIFIED",3,"CONVERTED",4,"LOST",5,99)</f>
        <v>1</v>
      </c>
      <c r="P2080">
        <v>45576</v>
      </c>
      <c r="Q2080" t="s">
        <v>8425</v>
      </c>
      <c r="R2080" t="s">
        <v>8425</v>
      </c>
      <c r="S2080">
        <v>45576</v>
      </c>
      <c r="T2080" t="s">
        <v>7261</v>
      </c>
      <c r="U2080">
        <v>45576</v>
      </c>
      <c r="V2080" t="s">
        <v>7270</v>
      </c>
      <c r="W2080" t="s">
        <v>7271</v>
      </c>
      <c r="X2080" t="s">
        <v>7264</v>
      </c>
      <c r="Y2080" t="s">
        <v>7312</v>
      </c>
      <c r="Z2080" t="s">
        <v>2471</v>
      </c>
      <c r="AA2080">
        <v>64.7</v>
      </c>
      <c r="AB2080" t="str" cm="1">
        <f t="array" ref="AB2080">_xlfn.LET(_xlpm.x,IFERROR(VALUE(Table2[[#This Row],[Response_Time_Hours]]),""),IF(_xlpm.x="","CHECK",_xlfn.IFS(_xlpm.x&lt;=1,"Immediate",_xlpm.x&lt;=6,"Fast",_xlpm.x&lt;=24,"Moderate",_xlpm.x&gt;24,"Delayed")))</f>
        <v>Delayed</v>
      </c>
      <c r="AC2080">
        <v>16</v>
      </c>
      <c r="AD2080" t="str" cm="1">
        <f t="array" ref="AD2080">IF(Table2[[#This Row],[Interaction_Count_Final]]="","N/A",_xlfn.IFS(Table2[[#This Row],[Interaction_Count_Final]]&lt;=2,"Low",Table2[[#This Row],[Interaction_Count_Final]]&lt;=5,"Medium",Table2[[#This Row],[Interaction_Count_Final]]&gt;=6,"High",TRUE,"CHECK"))</f>
        <v>High</v>
      </c>
      <c r="AE2080" t="s">
        <v>7273</v>
      </c>
      <c r="AF2080" t="b">
        <v>1</v>
      </c>
      <c r="AG2080" t="b">
        <v>1</v>
      </c>
      <c r="AH2080">
        <v>2521</v>
      </c>
      <c r="AI2080">
        <v>45576</v>
      </c>
      <c r="AJ2080" t="b">
        <v>1</v>
      </c>
      <c r="AK2080" t="e" cm="1">
        <f t="array" ref="AK2080">_xlfn.LET(
  _xlpm.txt,TRIM(Raw_Data!F2080),
  _xlpm.norm,SUBSTITUTE(SUBSTITUTE(_xlpm.txt,"-","/"),".","/"),
  _xlpm.p,_xlfn.TEXTSPLIT(_xlpm.norm,"/"),
  _xlpm.a,VALUE(INDEX(_xlpm.p,1)),
  _xlpm.b,VALUE(INDEX(_xlpm.p,2)),
  IF(AND(_xlpm.a&lt;=12,_xlpm.b&lt;=12),"REVIEW_AMBIGUOUS","OK")
)</f>
        <v>#REF!</v>
      </c>
    </row>
    <row r="2081" spans="1:37">
      <c r="A2081" t="s">
        <v>5991</v>
      </c>
      <c r="B2081" t="s">
        <v>5991</v>
      </c>
      <c r="C2081" t="b">
        <v>1</v>
      </c>
      <c r="D2081" t="s">
        <v>7257</v>
      </c>
      <c r="E2081" t="s">
        <v>5992</v>
      </c>
      <c r="F2081" t="s">
        <v>5992</v>
      </c>
      <c r="G2081" t="s">
        <v>7280</v>
      </c>
      <c r="H2081" t="s">
        <v>473</v>
      </c>
      <c r="I2081" t="s">
        <v>473</v>
      </c>
      <c r="J2081" t="s">
        <v>473</v>
      </c>
      <c r="K2081" t="s">
        <v>173</v>
      </c>
      <c r="L2081" t="s">
        <v>173</v>
      </c>
      <c r="M2081">
        <f>IF(UPPER(TRIM(Table2[[#This Row],[Status_Clean]]))="CONVERTED",1,0)</f>
        <v>0</v>
      </c>
      <c r="N2081">
        <f>IF(ISNUMBER(MATCH(UPPER(TRIM(Table2[[#This Row],[Status_Clean]])),{"CONTACTED","QUALIFIED","CONVERTED"},0)),1,0)</f>
        <v>0</v>
      </c>
      <c r="O2081" cm="1">
        <f t="array" ref="O2081">_xlfn.SWITCH(UPPER(TRIM(Table2[[#This Row],[Status_Clean]])),"NEW",1,"CONTACTED",2,"QUALIFIED",3,"CONVERTED",4,"LOST",5,99)</f>
        <v>5</v>
      </c>
      <c r="P2081" t="s">
        <v>5993</v>
      </c>
      <c r="Q2081" t="s">
        <v>8647</v>
      </c>
      <c r="R2081" t="s">
        <v>8647</v>
      </c>
      <c r="S2081">
        <v>45096</v>
      </c>
      <c r="T2081" t="s">
        <v>7261</v>
      </c>
      <c r="U2081">
        <v>45096</v>
      </c>
      <c r="V2081" t="s">
        <v>7276</v>
      </c>
      <c r="W2081" t="s">
        <v>7263</v>
      </c>
      <c r="X2081" t="s">
        <v>7277</v>
      </c>
      <c r="Y2081" t="s">
        <v>7298</v>
      </c>
      <c r="Z2081" t="s">
        <v>5994</v>
      </c>
      <c r="AA2081">
        <v>38.700000000000003</v>
      </c>
      <c r="AB2081" t="str" cm="1">
        <f t="array" ref="AB2081">_xlfn.LET(_xlpm.x,IFERROR(VALUE(Table2[[#This Row],[Response_Time_Hours]]),""),IF(_xlpm.x="","CHECK",_xlfn.IFS(_xlpm.x&lt;=1,"Immediate",_xlpm.x&lt;=6,"Fast",_xlpm.x&lt;=24,"Moderate",_xlpm.x&gt;24,"Delayed")))</f>
        <v>Delayed</v>
      </c>
      <c r="AC2081">
        <v>43</v>
      </c>
      <c r="AD2081" t="str" cm="1">
        <f t="array" ref="AD2081">IF(Table2[[#This Row],[Interaction_Count_Final]]="","N/A",_xlfn.IFS(Table2[[#This Row],[Interaction_Count_Final]]&lt;=2,"Low",Table2[[#This Row],[Interaction_Count_Final]]&lt;=5,"Medium",Table2[[#This Row],[Interaction_Count_Final]]&gt;=6,"High",TRUE,"CHECK"))</f>
        <v>High</v>
      </c>
      <c r="AE2081" t="s">
        <v>7289</v>
      </c>
      <c r="AF2081" t="b">
        <v>1</v>
      </c>
      <c r="AG2081" t="b">
        <v>1</v>
      </c>
      <c r="AH2081">
        <v>2522</v>
      </c>
      <c r="AI2081">
        <v>45096</v>
      </c>
      <c r="AJ2081" t="b">
        <v>1</v>
      </c>
      <c r="AK2081" t="str" cm="1">
        <f t="array" ref="AK2081">_xlfn.LET(
  _xlpm.txt,TRIM(Raw_Data!F2081),
  _xlpm.norm,SUBSTITUTE(SUBSTITUTE(_xlpm.txt,"-","/"),".","/"),
  _xlpm.p,_xlfn.TEXTSPLIT(_xlpm.norm,"/"),
  _xlpm.a,VALUE(INDEX(_xlpm.p,1)),
  _xlpm.b,VALUE(INDEX(_xlpm.p,2)),
  IF(AND(_xlpm.a&lt;=12,_xlpm.b&lt;=12),"REVIEW_AMBIGUOUS","OK")
)</f>
        <v>OK</v>
      </c>
    </row>
    <row r="2082" spans="1:37">
      <c r="A2082" t="s">
        <v>5995</v>
      </c>
      <c r="B2082" t="s">
        <v>5995</v>
      </c>
      <c r="C2082" t="b">
        <v>1</v>
      </c>
      <c r="D2082" t="s">
        <v>7257</v>
      </c>
      <c r="E2082" t="s">
        <v>5996</v>
      </c>
      <c r="F2082" t="s">
        <v>5996</v>
      </c>
      <c r="G2082" t="s">
        <v>7258</v>
      </c>
      <c r="H2082" t="s">
        <v>222</v>
      </c>
      <c r="I2082" t="s">
        <v>222</v>
      </c>
      <c r="J2082" t="s">
        <v>222</v>
      </c>
      <c r="K2082" t="s">
        <v>250</v>
      </c>
      <c r="L2082" t="s">
        <v>250</v>
      </c>
      <c r="M2082">
        <f>IF(UPPER(TRIM(Table2[[#This Row],[Status_Clean]]))="CONVERTED",1,0)</f>
        <v>1</v>
      </c>
      <c r="N2082">
        <f>IF(ISNUMBER(MATCH(UPPER(TRIM(Table2[[#This Row],[Status_Clean]])),{"CONTACTED","QUALIFIED","CONVERTED"},0)),1,0)</f>
        <v>1</v>
      </c>
      <c r="O2082" cm="1">
        <f t="array" ref="O2082">_xlfn.SWITCH(UPPER(TRIM(Table2[[#This Row],[Status_Clean]])),"NEW",1,"CONTACTED",2,"QUALIFIED",3,"CONVERTED",4,"LOST",5,99)</f>
        <v>4</v>
      </c>
      <c r="P2082">
        <v>45359</v>
      </c>
      <c r="Q2082" t="s">
        <v>8048</v>
      </c>
      <c r="R2082" t="s">
        <v>8048</v>
      </c>
      <c r="S2082">
        <v>45359</v>
      </c>
      <c r="T2082" t="s">
        <v>7261</v>
      </c>
      <c r="U2082">
        <v>45359</v>
      </c>
      <c r="V2082" t="s">
        <v>7295</v>
      </c>
      <c r="W2082" t="s">
        <v>7271</v>
      </c>
      <c r="X2082" t="s">
        <v>7284</v>
      </c>
      <c r="Y2082" t="s">
        <v>7312</v>
      </c>
      <c r="Z2082" t="s">
        <v>217</v>
      </c>
      <c r="AA2082">
        <v>21.6</v>
      </c>
      <c r="AB2082" t="str" cm="1">
        <f t="array" ref="AB2082">_xlfn.LET(_xlpm.x,IFERROR(VALUE(Table2[[#This Row],[Response_Time_Hours]]),""),IF(_xlpm.x="","CHECK",_xlfn.IFS(_xlpm.x&lt;=1,"Immediate",_xlpm.x&lt;=6,"Fast",_xlpm.x&lt;=24,"Moderate",_xlpm.x&gt;24,"Delayed")))</f>
        <v>Moderate</v>
      </c>
      <c r="AC2082">
        <v>18</v>
      </c>
      <c r="AD2082" t="str" cm="1">
        <f t="array" ref="AD2082">IF(Table2[[#This Row],[Interaction_Count_Final]]="","N/A",_xlfn.IFS(Table2[[#This Row],[Interaction_Count_Final]]&lt;=2,"Low",Table2[[#This Row],[Interaction_Count_Final]]&lt;=5,"Medium",Table2[[#This Row],[Interaction_Count_Final]]&gt;=6,"High",TRUE,"CHECK"))</f>
        <v>High</v>
      </c>
      <c r="AE2082" t="s">
        <v>7266</v>
      </c>
      <c r="AF2082" t="b">
        <v>1</v>
      </c>
      <c r="AG2082" t="b">
        <v>1</v>
      </c>
      <c r="AH2082">
        <v>2523</v>
      </c>
      <c r="AI2082">
        <v>45359</v>
      </c>
      <c r="AJ2082" t="b">
        <v>1</v>
      </c>
      <c r="AK2082" t="e" cm="1">
        <f t="array" ref="AK2082">_xlfn.LET(
  _xlpm.txt,TRIM(Raw_Data!F2082),
  _xlpm.norm,SUBSTITUTE(SUBSTITUTE(_xlpm.txt,"-","/"),".","/"),
  _xlpm.p,_xlfn.TEXTSPLIT(_xlpm.norm,"/"),
  _xlpm.a,VALUE(INDEX(_xlpm.p,1)),
  _xlpm.b,VALUE(INDEX(_xlpm.p,2)),
  IF(AND(_xlpm.a&lt;=12,_xlpm.b&lt;=12),"REVIEW_AMBIGUOUS","OK")
)</f>
        <v>#REF!</v>
      </c>
    </row>
    <row r="2083" spans="1:37">
      <c r="A2083" t="s">
        <v>5997</v>
      </c>
      <c r="B2083" t="s">
        <v>5997</v>
      </c>
      <c r="C2083" t="b">
        <v>0</v>
      </c>
      <c r="D2083" t="s">
        <v>7257</v>
      </c>
      <c r="E2083" t="s">
        <v>8648</v>
      </c>
      <c r="F2083" t="s">
        <v>8648</v>
      </c>
      <c r="G2083" t="s">
        <v>7268</v>
      </c>
      <c r="H2083" t="s">
        <v>374</v>
      </c>
      <c r="I2083" t="s">
        <v>374</v>
      </c>
      <c r="J2083" t="s">
        <v>7308</v>
      </c>
      <c r="K2083" t="s">
        <v>71</v>
      </c>
      <c r="L2083" t="s">
        <v>71</v>
      </c>
      <c r="M2083">
        <f>IF(UPPER(TRIM(Table2[[#This Row],[Status_Clean]]))="CONVERTED",1,0)</f>
        <v>0</v>
      </c>
      <c r="N2083">
        <f>IF(ISNUMBER(MATCH(UPPER(TRIM(Table2[[#This Row],[Status_Clean]])),{"CONTACTED","QUALIFIED","CONVERTED"},0)),1,0)</f>
        <v>1</v>
      </c>
      <c r="O2083" cm="1">
        <f t="array" ref="O2083">_xlfn.SWITCH(UPPER(TRIM(Table2[[#This Row],[Status_Clean]])),"NEW",1,"CONTACTED",2,"QUALIFIED",3,"CONVERTED",4,"LOST",5,99)</f>
        <v>3</v>
      </c>
      <c r="P2083">
        <v>45385</v>
      </c>
      <c r="Q2083" t="s">
        <v>7652</v>
      </c>
      <c r="R2083" t="s">
        <v>7652</v>
      </c>
      <c r="S2083">
        <v>45385</v>
      </c>
      <c r="T2083" t="s">
        <v>7261</v>
      </c>
      <c r="U2083">
        <v>45385</v>
      </c>
      <c r="V2083" t="s">
        <v>7297</v>
      </c>
      <c r="W2083" t="s">
        <v>7271</v>
      </c>
      <c r="X2083" t="s">
        <v>7277</v>
      </c>
      <c r="Y2083" t="s">
        <v>7272</v>
      </c>
      <c r="Z2083" t="s">
        <v>5999</v>
      </c>
      <c r="AA2083">
        <v>15.6</v>
      </c>
      <c r="AB2083" t="str" cm="1">
        <f t="array" ref="AB2083">_xlfn.LET(_xlpm.x,IFERROR(VALUE(Table2[[#This Row],[Response_Time_Hours]]),""),IF(_xlpm.x="","CHECK",_xlfn.IFS(_xlpm.x&lt;=1,"Immediate",_xlpm.x&lt;=6,"Fast",_xlpm.x&lt;=24,"Moderate",_xlpm.x&gt;24,"Delayed")))</f>
        <v>Moderate</v>
      </c>
      <c r="AC2083">
        <v>30</v>
      </c>
      <c r="AD2083" t="str" cm="1">
        <f t="array" ref="AD2083">IF(Table2[[#This Row],[Interaction_Count_Final]]="","N/A",_xlfn.IFS(Table2[[#This Row],[Interaction_Count_Final]]&lt;=2,"Low",Table2[[#This Row],[Interaction_Count_Final]]&lt;=5,"Medium",Table2[[#This Row],[Interaction_Count_Final]]&gt;=6,"High",TRUE,"CHECK"))</f>
        <v>High</v>
      </c>
      <c r="AE2083" t="s">
        <v>7266</v>
      </c>
      <c r="AF2083" t="b">
        <v>1</v>
      </c>
      <c r="AG2083" t="b">
        <v>1</v>
      </c>
      <c r="AH2083">
        <v>2524</v>
      </c>
      <c r="AI2083">
        <v>45385</v>
      </c>
      <c r="AJ2083" t="b">
        <v>1</v>
      </c>
      <c r="AK2083" t="e" cm="1">
        <f t="array" ref="AK2083">_xlfn.LET(
  _xlpm.txt,TRIM(Raw_Data!F2083),
  _xlpm.norm,SUBSTITUTE(SUBSTITUTE(_xlpm.txt,"-","/"),".","/"),
  _xlpm.p,_xlfn.TEXTSPLIT(_xlpm.norm,"/"),
  _xlpm.a,VALUE(INDEX(_xlpm.p,1)),
  _xlpm.b,VALUE(INDEX(_xlpm.p,2)),
  IF(AND(_xlpm.a&lt;=12,_xlpm.b&lt;=12),"REVIEW_AMBIGUOUS","OK")
)</f>
        <v>#REF!</v>
      </c>
    </row>
    <row r="2084" spans="1:37">
      <c r="A2084" t="s">
        <v>6000</v>
      </c>
      <c r="B2084" t="s">
        <v>6000</v>
      </c>
      <c r="C2084" t="b">
        <v>0</v>
      </c>
      <c r="D2084" t="s">
        <v>7257</v>
      </c>
      <c r="E2084" t="s">
        <v>6001</v>
      </c>
      <c r="F2084" t="s">
        <v>6001</v>
      </c>
      <c r="G2084" t="s">
        <v>7268</v>
      </c>
      <c r="H2084" t="s">
        <v>263</v>
      </c>
      <c r="I2084" t="s">
        <v>263</v>
      </c>
      <c r="J2084" t="s">
        <v>263</v>
      </c>
      <c r="K2084" t="s">
        <v>193</v>
      </c>
      <c r="L2084" t="s">
        <v>193</v>
      </c>
      <c r="M2084">
        <f>IF(UPPER(TRIM(Table2[[#This Row],[Status_Clean]]))="CONVERTED",1,0)</f>
        <v>0</v>
      </c>
      <c r="N2084">
        <f>IF(ISNUMBER(MATCH(UPPER(TRIM(Table2[[#This Row],[Status_Clean]])),{"CONTACTED","QUALIFIED","CONVERTED"},0)),1,0)</f>
        <v>0</v>
      </c>
      <c r="O2084" cm="1">
        <f t="array" ref="O2084">_xlfn.SWITCH(UPPER(TRIM(Table2[[#This Row],[Status_Clean]])),"NEW",1,"CONTACTED",2,"QUALIFIED",3,"CONVERTED",4,"LOST",5,99)</f>
        <v>1</v>
      </c>
      <c r="P2084">
        <v>45005</v>
      </c>
      <c r="Q2084" t="s">
        <v>8356</v>
      </c>
      <c r="R2084" t="s">
        <v>8356</v>
      </c>
      <c r="S2084">
        <v>45005</v>
      </c>
      <c r="T2084" t="s">
        <v>7261</v>
      </c>
      <c r="U2084">
        <v>45005</v>
      </c>
      <c r="V2084" t="s">
        <v>7295</v>
      </c>
      <c r="W2084" t="s">
        <v>7263</v>
      </c>
      <c r="X2084" t="s">
        <v>7284</v>
      </c>
      <c r="Y2084" t="s">
        <v>7298</v>
      </c>
      <c r="Z2084" t="s">
        <v>981</v>
      </c>
      <c r="AA2084">
        <v>20.7</v>
      </c>
      <c r="AB2084" t="str" cm="1">
        <f t="array" ref="AB2084">_xlfn.LET(_xlpm.x,IFERROR(VALUE(Table2[[#This Row],[Response_Time_Hours]]),""),IF(_xlpm.x="","CHECK",_xlfn.IFS(_xlpm.x&lt;=1,"Immediate",_xlpm.x&lt;=6,"Fast",_xlpm.x&lt;=24,"Moderate",_xlpm.x&gt;24,"Delayed")))</f>
        <v>Moderate</v>
      </c>
      <c r="AC2084">
        <v>42</v>
      </c>
      <c r="AD2084" t="str" cm="1">
        <f t="array" ref="AD2084">IF(Table2[[#This Row],[Interaction_Count_Final]]="","N/A",_xlfn.IFS(Table2[[#This Row],[Interaction_Count_Final]]&lt;=2,"Low",Table2[[#This Row],[Interaction_Count_Final]]&lt;=5,"Medium",Table2[[#This Row],[Interaction_Count_Final]]&gt;=6,"High",TRUE,"CHECK"))</f>
        <v>High</v>
      </c>
      <c r="AE2084" t="s">
        <v>7273</v>
      </c>
      <c r="AF2084" t="b">
        <v>1</v>
      </c>
      <c r="AG2084" t="b">
        <v>1</v>
      </c>
      <c r="AH2084">
        <v>2525</v>
      </c>
      <c r="AI2084">
        <v>45005</v>
      </c>
      <c r="AJ2084" t="b">
        <v>1</v>
      </c>
      <c r="AK2084" t="e" cm="1">
        <f t="array" ref="AK2084">_xlfn.LET(
  _xlpm.txt,TRIM(Raw_Data!F2084),
  _xlpm.norm,SUBSTITUTE(SUBSTITUTE(_xlpm.txt,"-","/"),".","/"),
  _xlpm.p,_xlfn.TEXTSPLIT(_xlpm.norm,"/"),
  _xlpm.a,VALUE(INDEX(_xlpm.p,1)),
  _xlpm.b,VALUE(INDEX(_xlpm.p,2)),
  IF(AND(_xlpm.a&lt;=12,_xlpm.b&lt;=12),"REVIEW_AMBIGUOUS","OK")
)</f>
        <v>#REF!</v>
      </c>
    </row>
    <row r="2085" spans="1:37">
      <c r="A2085" t="s">
        <v>6002</v>
      </c>
      <c r="B2085" t="s">
        <v>6002</v>
      </c>
      <c r="C2085" t="b">
        <v>1</v>
      </c>
      <c r="D2085" t="s">
        <v>7257</v>
      </c>
      <c r="E2085" t="s">
        <v>6003</v>
      </c>
      <c r="F2085" t="s">
        <v>6003</v>
      </c>
      <c r="G2085" t="s">
        <v>7303</v>
      </c>
      <c r="H2085" t="s">
        <v>469</v>
      </c>
      <c r="I2085" t="s">
        <v>469</v>
      </c>
      <c r="J2085" t="s">
        <v>469</v>
      </c>
      <c r="K2085" t="s">
        <v>7368</v>
      </c>
      <c r="L2085" t="s">
        <v>173</v>
      </c>
      <c r="M2085">
        <f>IF(UPPER(TRIM(Table2[[#This Row],[Status_Clean]]))="CONVERTED",1,0)</f>
        <v>0</v>
      </c>
      <c r="N2085">
        <f>IF(ISNUMBER(MATCH(UPPER(TRIM(Table2[[#This Row],[Status_Clean]])),{"CONTACTED","QUALIFIED","CONVERTED"},0)),1,0)</f>
        <v>0</v>
      </c>
      <c r="O2085" cm="1">
        <f t="array" ref="O2085">_xlfn.SWITCH(UPPER(TRIM(Table2[[#This Row],[Status_Clean]])),"NEW",1,"CONTACTED",2,"QUALIFIED",3,"CONVERTED",4,"LOST",5,99)</f>
        <v>5</v>
      </c>
      <c r="P2085" t="s">
        <v>6004</v>
      </c>
      <c r="Q2085" t="s">
        <v>6004</v>
      </c>
      <c r="R2085" t="s">
        <v>6004</v>
      </c>
      <c r="S2085">
        <v>44954</v>
      </c>
      <c r="T2085" t="s">
        <v>7261</v>
      </c>
      <c r="U2085">
        <v>44954</v>
      </c>
      <c r="V2085" t="s">
        <v>7317</v>
      </c>
      <c r="W2085" t="s">
        <v>7263</v>
      </c>
      <c r="X2085" t="s">
        <v>7284</v>
      </c>
      <c r="Y2085" t="s">
        <v>7278</v>
      </c>
      <c r="Z2085">
        <v>56.2</v>
      </c>
      <c r="AA2085">
        <v>56.2</v>
      </c>
      <c r="AB2085" t="str" cm="1">
        <f t="array" ref="AB2085">_xlfn.LET(_xlpm.x,IFERROR(VALUE(Table2[[#This Row],[Response_Time_Hours]]),""),IF(_xlpm.x="","CHECK",_xlfn.IFS(_xlpm.x&lt;=1,"Immediate",_xlpm.x&lt;=6,"Fast",_xlpm.x&lt;=24,"Moderate",_xlpm.x&gt;24,"Delayed")))</f>
        <v>Delayed</v>
      </c>
      <c r="AC2085">
        <v>31</v>
      </c>
      <c r="AD2085" t="str" cm="1">
        <f t="array" ref="AD2085">IF(Table2[[#This Row],[Interaction_Count_Final]]="","N/A",_xlfn.IFS(Table2[[#This Row],[Interaction_Count_Final]]&lt;=2,"Low",Table2[[#This Row],[Interaction_Count_Final]]&lt;=5,"Medium",Table2[[#This Row],[Interaction_Count_Final]]&gt;=6,"High",TRUE,"CHECK"))</f>
        <v>High</v>
      </c>
      <c r="AE2085" t="s">
        <v>7266</v>
      </c>
      <c r="AF2085" t="b">
        <v>1</v>
      </c>
      <c r="AG2085" t="b">
        <v>1</v>
      </c>
      <c r="AH2085">
        <v>2526</v>
      </c>
      <c r="AI2085">
        <v>44954</v>
      </c>
      <c r="AJ2085" t="b">
        <v>1</v>
      </c>
      <c r="AK2085" t="str" cm="1">
        <f t="array" ref="AK2085">_xlfn.LET(
  _xlpm.txt,TRIM(Raw_Data!F2085),
  _xlpm.norm,SUBSTITUTE(SUBSTITUTE(_xlpm.txt,"-","/"),".","/"),
  _xlpm.p,_xlfn.TEXTSPLIT(_xlpm.norm,"/"),
  _xlpm.a,VALUE(INDEX(_xlpm.p,1)),
  _xlpm.b,VALUE(INDEX(_xlpm.p,2)),
  IF(AND(_xlpm.a&lt;=12,_xlpm.b&lt;=12),"REVIEW_AMBIGUOUS","OK")
)</f>
        <v>OK</v>
      </c>
    </row>
    <row r="2086" spans="1:37">
      <c r="A2086" t="s">
        <v>6005</v>
      </c>
      <c r="B2086" t="s">
        <v>6005</v>
      </c>
      <c r="C2086" t="b">
        <v>0</v>
      </c>
      <c r="D2086" t="s">
        <v>7257</v>
      </c>
      <c r="E2086" t="s">
        <v>6006</v>
      </c>
      <c r="F2086" t="s">
        <v>6006</v>
      </c>
      <c r="G2086" t="s">
        <v>7274</v>
      </c>
      <c r="H2086" t="s">
        <v>447</v>
      </c>
      <c r="I2086" t="s">
        <v>447</v>
      </c>
      <c r="J2086" t="s">
        <v>447</v>
      </c>
      <c r="K2086" t="s">
        <v>7301</v>
      </c>
      <c r="L2086" t="s">
        <v>125</v>
      </c>
      <c r="M2086">
        <f>IF(UPPER(TRIM(Table2[[#This Row],[Status_Clean]]))="CONVERTED",1,0)</f>
        <v>0</v>
      </c>
      <c r="N2086">
        <f>IF(ISNUMBER(MATCH(UPPER(TRIM(Table2[[#This Row],[Status_Clean]])),{"CONTACTED","QUALIFIED","CONVERTED"},0)),1,0)</f>
        <v>1</v>
      </c>
      <c r="O2086" cm="1">
        <f t="array" ref="O2086">_xlfn.SWITCH(UPPER(TRIM(Table2[[#This Row],[Status_Clean]])),"NEW",1,"CONTACTED",2,"QUALIFIED",3,"CONVERTED",4,"LOST",5,99)</f>
        <v>2</v>
      </c>
      <c r="P2086" t="s">
        <v>3210</v>
      </c>
      <c r="Q2086" t="s">
        <v>8138</v>
      </c>
      <c r="R2086" t="s">
        <v>8138</v>
      </c>
      <c r="S2086">
        <v>45646</v>
      </c>
      <c r="T2086" t="s">
        <v>7261</v>
      </c>
      <c r="U2086">
        <v>45646</v>
      </c>
      <c r="V2086" t="s">
        <v>7262</v>
      </c>
      <c r="W2086" t="s">
        <v>7271</v>
      </c>
      <c r="X2086" t="s">
        <v>7264</v>
      </c>
      <c r="Y2086" t="s">
        <v>7312</v>
      </c>
      <c r="Z2086" t="s">
        <v>6007</v>
      </c>
      <c r="AA2086">
        <v>56</v>
      </c>
      <c r="AB2086" t="str" cm="1">
        <f t="array" ref="AB2086">_xlfn.LET(_xlpm.x,IFERROR(VALUE(Table2[[#This Row],[Response_Time_Hours]]),""),IF(_xlpm.x="","CHECK",_xlfn.IFS(_xlpm.x&lt;=1,"Immediate",_xlpm.x&lt;=6,"Fast",_xlpm.x&lt;=24,"Moderate",_xlpm.x&gt;24,"Delayed")))</f>
        <v>Delayed</v>
      </c>
      <c r="AC2086">
        <v>49</v>
      </c>
      <c r="AD2086" t="str" cm="1">
        <f t="array" ref="AD2086">IF(Table2[[#This Row],[Interaction_Count_Final]]="","N/A",_xlfn.IFS(Table2[[#This Row],[Interaction_Count_Final]]&lt;=2,"Low",Table2[[#This Row],[Interaction_Count_Final]]&lt;=5,"Medium",Table2[[#This Row],[Interaction_Count_Final]]&gt;=6,"High",TRUE,"CHECK"))</f>
        <v>High</v>
      </c>
      <c r="AE2086" t="s">
        <v>7266</v>
      </c>
      <c r="AF2086" t="b">
        <v>1</v>
      </c>
      <c r="AG2086" t="b">
        <v>1</v>
      </c>
      <c r="AH2086">
        <v>2527</v>
      </c>
      <c r="AI2086">
        <v>45646</v>
      </c>
      <c r="AJ2086" t="b">
        <v>1</v>
      </c>
      <c r="AK2086" t="str" cm="1">
        <f t="array" ref="AK2086">_xlfn.LET(
  _xlpm.txt,TRIM(Raw_Data!F2086),
  _xlpm.norm,SUBSTITUTE(SUBSTITUTE(_xlpm.txt,"-","/"),".","/"),
  _xlpm.p,_xlfn.TEXTSPLIT(_xlpm.norm,"/"),
  _xlpm.a,VALUE(INDEX(_xlpm.p,1)),
  _xlpm.b,VALUE(INDEX(_xlpm.p,2)),
  IF(AND(_xlpm.a&lt;=12,_xlpm.b&lt;=12),"REVIEW_AMBIGUOUS","OK")
)</f>
        <v>OK</v>
      </c>
    </row>
    <row r="2087" spans="1:37">
      <c r="A2087" t="s">
        <v>6008</v>
      </c>
      <c r="B2087" t="s">
        <v>6008</v>
      </c>
      <c r="C2087" t="b">
        <v>1</v>
      </c>
      <c r="D2087" t="s">
        <v>7257</v>
      </c>
      <c r="E2087" t="s">
        <v>6009</v>
      </c>
      <c r="F2087" t="s">
        <v>6009</v>
      </c>
      <c r="G2087" t="s">
        <v>7303</v>
      </c>
      <c r="H2087" t="s">
        <v>457</v>
      </c>
      <c r="I2087" t="s">
        <v>457</v>
      </c>
      <c r="J2087" t="s">
        <v>792</v>
      </c>
      <c r="K2087" t="s">
        <v>173</v>
      </c>
      <c r="L2087" t="s">
        <v>173</v>
      </c>
      <c r="M2087">
        <f>IF(UPPER(TRIM(Table2[[#This Row],[Status_Clean]]))="CONVERTED",1,0)</f>
        <v>0</v>
      </c>
      <c r="N2087">
        <f>IF(ISNUMBER(MATCH(UPPER(TRIM(Table2[[#This Row],[Status_Clean]])),{"CONTACTED","QUALIFIED","CONVERTED"},0)),1,0)</f>
        <v>0</v>
      </c>
      <c r="O2087" cm="1">
        <f t="array" ref="O2087">_xlfn.SWITCH(UPPER(TRIM(Table2[[#This Row],[Status_Clean]])),"NEW",1,"CONTACTED",2,"QUALIFIED",3,"CONVERTED",4,"LOST",5,99)</f>
        <v>5</v>
      </c>
      <c r="P2087" t="s">
        <v>6010</v>
      </c>
      <c r="Q2087" t="s">
        <v>6010</v>
      </c>
      <c r="R2087" t="s">
        <v>6010</v>
      </c>
      <c r="S2087">
        <v>45104</v>
      </c>
      <c r="T2087" t="s">
        <v>7261</v>
      </c>
      <c r="U2087">
        <v>45104</v>
      </c>
      <c r="V2087" t="s">
        <v>7276</v>
      </c>
      <c r="W2087" t="s">
        <v>7263</v>
      </c>
      <c r="X2087" t="s">
        <v>7277</v>
      </c>
      <c r="Y2087" t="s">
        <v>7265</v>
      </c>
      <c r="Z2087" t="s">
        <v>5134</v>
      </c>
      <c r="AA2087">
        <v>33</v>
      </c>
      <c r="AB2087" t="str" cm="1">
        <f t="array" ref="AB2087">_xlfn.LET(_xlpm.x,IFERROR(VALUE(Table2[[#This Row],[Response_Time_Hours]]),""),IF(_xlpm.x="","CHECK",_xlfn.IFS(_xlpm.x&lt;=1,"Immediate",_xlpm.x&lt;=6,"Fast",_xlpm.x&lt;=24,"Moderate",_xlpm.x&gt;24,"Delayed")))</f>
        <v>Delayed</v>
      </c>
      <c r="AC2087">
        <v>49</v>
      </c>
      <c r="AD2087" t="str" cm="1">
        <f t="array" ref="AD2087">IF(Table2[[#This Row],[Interaction_Count_Final]]="","N/A",_xlfn.IFS(Table2[[#This Row],[Interaction_Count_Final]]&lt;=2,"Low",Table2[[#This Row],[Interaction_Count_Final]]&lt;=5,"Medium",Table2[[#This Row],[Interaction_Count_Final]]&gt;=6,"High",TRUE,"CHECK"))</f>
        <v>High</v>
      </c>
      <c r="AE2087" t="s">
        <v>7266</v>
      </c>
      <c r="AF2087" t="b">
        <v>1</v>
      </c>
      <c r="AG2087" t="b">
        <v>1</v>
      </c>
      <c r="AH2087">
        <v>2528</v>
      </c>
      <c r="AI2087">
        <v>45104</v>
      </c>
      <c r="AJ2087" t="b">
        <v>1</v>
      </c>
      <c r="AK2087" t="str" cm="1">
        <f t="array" ref="AK2087">_xlfn.LET(
  _xlpm.txt,TRIM(Raw_Data!F2087),
  _xlpm.norm,SUBSTITUTE(SUBSTITUTE(_xlpm.txt,"-","/"),".","/"),
  _xlpm.p,_xlfn.TEXTSPLIT(_xlpm.norm,"/"),
  _xlpm.a,VALUE(INDEX(_xlpm.p,1)),
  _xlpm.b,VALUE(INDEX(_xlpm.p,2)),
  IF(AND(_xlpm.a&lt;=12,_xlpm.b&lt;=12),"REVIEW_AMBIGUOUS","OK")
)</f>
        <v>OK</v>
      </c>
    </row>
    <row r="2088" spans="1:37">
      <c r="A2088" t="s">
        <v>6011</v>
      </c>
      <c r="B2088" t="s">
        <v>6011</v>
      </c>
      <c r="C2088" t="b">
        <v>0</v>
      </c>
      <c r="D2088" t="s">
        <v>7257</v>
      </c>
      <c r="E2088" t="s">
        <v>6012</v>
      </c>
      <c r="F2088" t="s">
        <v>6012</v>
      </c>
      <c r="G2088" t="s">
        <v>7280</v>
      </c>
      <c r="H2088" t="s">
        <v>654</v>
      </c>
      <c r="I2088" t="s">
        <v>654</v>
      </c>
      <c r="J2088" t="s">
        <v>254</v>
      </c>
      <c r="K2088" t="s">
        <v>193</v>
      </c>
      <c r="L2088" t="s">
        <v>193</v>
      </c>
      <c r="M2088">
        <f>IF(UPPER(TRIM(Table2[[#This Row],[Status_Clean]]))="CONVERTED",1,0)</f>
        <v>0</v>
      </c>
      <c r="N2088">
        <f>IF(ISNUMBER(MATCH(UPPER(TRIM(Table2[[#This Row],[Status_Clean]])),{"CONTACTED","QUALIFIED","CONVERTED"},0)),1,0)</f>
        <v>0</v>
      </c>
      <c r="O2088" cm="1">
        <f t="array" ref="O2088">_xlfn.SWITCH(UPPER(TRIM(Table2[[#This Row],[Status_Clean]])),"NEW",1,"CONTACTED",2,"QUALIFIED",3,"CONVERTED",4,"LOST",5,99)</f>
        <v>1</v>
      </c>
      <c r="P2088">
        <v>45425</v>
      </c>
      <c r="Q2088" t="s">
        <v>8496</v>
      </c>
      <c r="R2088" t="s">
        <v>8496</v>
      </c>
      <c r="S2088">
        <v>45425</v>
      </c>
      <c r="T2088" t="s">
        <v>7261</v>
      </c>
      <c r="U2088">
        <v>45425</v>
      </c>
      <c r="V2088" t="s">
        <v>7314</v>
      </c>
      <c r="W2088" t="s">
        <v>7271</v>
      </c>
      <c r="X2088" t="s">
        <v>7277</v>
      </c>
      <c r="Y2088" t="s">
        <v>7298</v>
      </c>
      <c r="Z2088" t="s">
        <v>223</v>
      </c>
      <c r="AA2088">
        <v>69.599999999999994</v>
      </c>
      <c r="AB2088" t="str" cm="1">
        <f t="array" ref="AB2088">_xlfn.LET(_xlpm.x,IFERROR(VALUE(Table2[[#This Row],[Response_Time_Hours]]),""),IF(_xlpm.x="","CHECK",_xlfn.IFS(_xlpm.x&lt;=1,"Immediate",_xlpm.x&lt;=6,"Fast",_xlpm.x&lt;=24,"Moderate",_xlpm.x&gt;24,"Delayed")))</f>
        <v>Delayed</v>
      </c>
      <c r="AC2088">
        <v>4</v>
      </c>
      <c r="AD2088" t="str" cm="1">
        <f t="array" ref="AD2088">IF(Table2[[#This Row],[Interaction_Count_Final]]="","N/A",_xlfn.IFS(Table2[[#This Row],[Interaction_Count_Final]]&lt;=2,"Low",Table2[[#This Row],[Interaction_Count_Final]]&lt;=5,"Medium",Table2[[#This Row],[Interaction_Count_Final]]&gt;=6,"High",TRUE,"CHECK"))</f>
        <v>Medium</v>
      </c>
      <c r="AE2088" t="s">
        <v>7266</v>
      </c>
      <c r="AF2088" t="b">
        <v>1</v>
      </c>
      <c r="AG2088" t="b">
        <v>1</v>
      </c>
      <c r="AH2088">
        <v>2529</v>
      </c>
      <c r="AI2088">
        <v>45425</v>
      </c>
      <c r="AJ2088" t="b">
        <v>1</v>
      </c>
      <c r="AK2088" t="e" cm="1">
        <f t="array" ref="AK2088">_xlfn.LET(
  _xlpm.txt,TRIM(Raw_Data!F2088),
  _xlpm.norm,SUBSTITUTE(SUBSTITUTE(_xlpm.txt,"-","/"),".","/"),
  _xlpm.p,_xlfn.TEXTSPLIT(_xlpm.norm,"/"),
  _xlpm.a,VALUE(INDEX(_xlpm.p,1)),
  _xlpm.b,VALUE(INDEX(_xlpm.p,2)),
  IF(AND(_xlpm.a&lt;=12,_xlpm.b&lt;=12),"REVIEW_AMBIGUOUS","OK")
)</f>
        <v>#REF!</v>
      </c>
    </row>
    <row r="2089" spans="1:37">
      <c r="A2089" t="s">
        <v>6013</v>
      </c>
      <c r="B2089" t="s">
        <v>6013</v>
      </c>
      <c r="C2089" t="b">
        <v>0</v>
      </c>
      <c r="D2089" t="s">
        <v>7257</v>
      </c>
      <c r="E2089" t="s">
        <v>6014</v>
      </c>
      <c r="F2089" t="s">
        <v>6014</v>
      </c>
      <c r="G2089" t="s">
        <v>7303</v>
      </c>
      <c r="H2089" t="s">
        <v>263</v>
      </c>
      <c r="I2089" t="s">
        <v>263</v>
      </c>
      <c r="J2089" t="s">
        <v>263</v>
      </c>
      <c r="K2089" t="s">
        <v>193</v>
      </c>
      <c r="L2089" t="s">
        <v>193</v>
      </c>
      <c r="M2089">
        <f>IF(UPPER(TRIM(Table2[[#This Row],[Status_Clean]]))="CONVERTED",1,0)</f>
        <v>0</v>
      </c>
      <c r="N2089">
        <f>IF(ISNUMBER(MATCH(UPPER(TRIM(Table2[[#This Row],[Status_Clean]])),{"CONTACTED","QUALIFIED","CONVERTED"},0)),1,0)</f>
        <v>0</v>
      </c>
      <c r="O2089" cm="1">
        <f t="array" ref="O2089">_xlfn.SWITCH(UPPER(TRIM(Table2[[#This Row],[Status_Clean]])),"NEW",1,"CONTACTED",2,"QUALIFIED",3,"CONVERTED",4,"LOST",5,99)</f>
        <v>1</v>
      </c>
      <c r="P2089">
        <v>45001</v>
      </c>
      <c r="Q2089" t="s">
        <v>7638</v>
      </c>
      <c r="R2089" t="s">
        <v>7638</v>
      </c>
      <c r="S2089">
        <v>45001</v>
      </c>
      <c r="T2089" t="s">
        <v>7261</v>
      </c>
      <c r="U2089">
        <v>45001</v>
      </c>
      <c r="V2089" t="s">
        <v>7295</v>
      </c>
      <c r="W2089" t="s">
        <v>7263</v>
      </c>
      <c r="X2089" t="s">
        <v>7284</v>
      </c>
      <c r="Y2089" t="s">
        <v>7285</v>
      </c>
      <c r="Z2089" t="s">
        <v>6015</v>
      </c>
      <c r="AA2089">
        <v>57.7</v>
      </c>
      <c r="AB2089" t="str" cm="1">
        <f t="array" ref="AB2089">_xlfn.LET(_xlpm.x,IFERROR(VALUE(Table2[[#This Row],[Response_Time_Hours]]),""),IF(_xlpm.x="","CHECK",_xlfn.IFS(_xlpm.x&lt;=1,"Immediate",_xlpm.x&lt;=6,"Fast",_xlpm.x&lt;=24,"Moderate",_xlpm.x&gt;24,"Delayed")))</f>
        <v>Delayed</v>
      </c>
      <c r="AC2089" t="s">
        <v>232</v>
      </c>
      <c r="AD2089" t="str" cm="1">
        <f t="array" ref="AD2089">IF(Table2[[#This Row],[Interaction_Count_Final]]="","N/A",_xlfn.IFS(Table2[[#This Row],[Interaction_Count_Final]]&lt;=2,"Low",Table2[[#This Row],[Interaction_Count_Final]]&lt;=5,"Medium",Table2[[#This Row],[Interaction_Count_Final]]&gt;=6,"High",TRUE,"CHECK"))</f>
        <v>High</v>
      </c>
      <c r="AE2089" t="s">
        <v>7266</v>
      </c>
      <c r="AF2089" t="b">
        <v>1</v>
      </c>
      <c r="AG2089" t="b">
        <v>1</v>
      </c>
      <c r="AH2089">
        <v>2530</v>
      </c>
      <c r="AI2089">
        <v>45001</v>
      </c>
      <c r="AJ2089" t="b">
        <v>1</v>
      </c>
      <c r="AK2089" t="e" cm="1">
        <f t="array" ref="AK2089">_xlfn.LET(
  _xlpm.txt,TRIM(Raw_Data!F2089),
  _xlpm.norm,SUBSTITUTE(SUBSTITUTE(_xlpm.txt,"-","/"),".","/"),
  _xlpm.p,_xlfn.TEXTSPLIT(_xlpm.norm,"/"),
  _xlpm.a,VALUE(INDEX(_xlpm.p,1)),
  _xlpm.b,VALUE(INDEX(_xlpm.p,2)),
  IF(AND(_xlpm.a&lt;=12,_xlpm.b&lt;=12),"REVIEW_AMBIGUOUS","OK")
)</f>
        <v>#REF!</v>
      </c>
    </row>
    <row r="2090" spans="1:37">
      <c r="A2090" t="s">
        <v>6016</v>
      </c>
      <c r="B2090" t="s">
        <v>6016</v>
      </c>
      <c r="C2090" t="b">
        <v>0</v>
      </c>
      <c r="D2090" t="s">
        <v>7257</v>
      </c>
      <c r="E2090" t="s">
        <v>6017</v>
      </c>
      <c r="F2090" t="s">
        <v>6017</v>
      </c>
      <c r="G2090" t="s">
        <v>7258</v>
      </c>
      <c r="H2090" t="s">
        <v>538</v>
      </c>
      <c r="I2090" t="s">
        <v>538</v>
      </c>
      <c r="J2090" t="s">
        <v>123</v>
      </c>
      <c r="K2090" t="s">
        <v>7281</v>
      </c>
      <c r="L2090" t="s">
        <v>125</v>
      </c>
      <c r="M2090">
        <f>IF(UPPER(TRIM(Table2[[#This Row],[Status_Clean]]))="CONVERTED",1,0)</f>
        <v>0</v>
      </c>
      <c r="N2090">
        <f>IF(ISNUMBER(MATCH(UPPER(TRIM(Table2[[#This Row],[Status_Clean]])),{"CONTACTED","QUALIFIED","CONVERTED"},0)),1,0)</f>
        <v>1</v>
      </c>
      <c r="O2090" cm="1">
        <f t="array" ref="O2090">_xlfn.SWITCH(UPPER(TRIM(Table2[[#This Row],[Status_Clean]])),"NEW",1,"CONTACTED",2,"QUALIFIED",3,"CONVERTED",4,"LOST",5,99)</f>
        <v>2</v>
      </c>
      <c r="P2090" t="s">
        <v>1843</v>
      </c>
      <c r="Q2090" t="s">
        <v>7804</v>
      </c>
      <c r="R2090" t="s">
        <v>7804</v>
      </c>
      <c r="S2090">
        <v>45181</v>
      </c>
      <c r="T2090" t="s">
        <v>7261</v>
      </c>
      <c r="U2090">
        <v>45181</v>
      </c>
      <c r="V2090" t="s">
        <v>7287</v>
      </c>
      <c r="W2090" t="s">
        <v>7263</v>
      </c>
      <c r="X2090" t="s">
        <v>7288</v>
      </c>
      <c r="Y2090" t="s">
        <v>7265</v>
      </c>
      <c r="Z2090" t="s">
        <v>749</v>
      </c>
      <c r="AA2090">
        <v>8.4</v>
      </c>
      <c r="AB2090" t="str" cm="1">
        <f t="array" ref="AB2090">_xlfn.LET(_xlpm.x,IFERROR(VALUE(Table2[[#This Row],[Response_Time_Hours]]),""),IF(_xlpm.x="","CHECK",_xlfn.IFS(_xlpm.x&lt;=1,"Immediate",_xlpm.x&lt;=6,"Fast",_xlpm.x&lt;=24,"Moderate",_xlpm.x&gt;24,"Delayed")))</f>
        <v>Moderate</v>
      </c>
      <c r="AC2090">
        <v>20</v>
      </c>
      <c r="AD2090" t="str" cm="1">
        <f t="array" ref="AD2090">IF(Table2[[#This Row],[Interaction_Count_Final]]="","N/A",_xlfn.IFS(Table2[[#This Row],[Interaction_Count_Final]]&lt;=2,"Low",Table2[[#This Row],[Interaction_Count_Final]]&lt;=5,"Medium",Table2[[#This Row],[Interaction_Count_Final]]&gt;=6,"High",TRUE,"CHECK"))</f>
        <v>High</v>
      </c>
      <c r="AE2090" t="s">
        <v>7266</v>
      </c>
      <c r="AF2090" t="b">
        <v>1</v>
      </c>
      <c r="AG2090" t="b">
        <v>1</v>
      </c>
      <c r="AH2090">
        <v>2531</v>
      </c>
      <c r="AI2090">
        <v>45181</v>
      </c>
      <c r="AJ2090" t="b">
        <v>1</v>
      </c>
      <c r="AK2090" t="str" cm="1">
        <f t="array" ref="AK2090">_xlfn.LET(
  _xlpm.txt,TRIM(Raw_Data!F2090),
  _xlpm.norm,SUBSTITUTE(SUBSTITUTE(_xlpm.txt,"-","/"),".","/"),
  _xlpm.p,_xlfn.TEXTSPLIT(_xlpm.norm,"/"),
  _xlpm.a,VALUE(INDEX(_xlpm.p,1)),
  _xlpm.b,VALUE(INDEX(_xlpm.p,2)),
  IF(AND(_xlpm.a&lt;=12,_xlpm.b&lt;=12),"REVIEW_AMBIGUOUS","OK")
)</f>
        <v>REVIEW_AMBIGUOUS</v>
      </c>
    </row>
    <row r="2091" spans="1:37">
      <c r="A2091" t="s">
        <v>6018</v>
      </c>
      <c r="B2091" t="s">
        <v>6018</v>
      </c>
      <c r="C2091" t="b">
        <v>0</v>
      </c>
      <c r="D2091" t="s">
        <v>7257</v>
      </c>
      <c r="E2091" t="s">
        <v>6019</v>
      </c>
      <c r="F2091" t="s">
        <v>6019</v>
      </c>
      <c r="G2091" t="s">
        <v>7280</v>
      </c>
      <c r="H2091" t="s">
        <v>363</v>
      </c>
      <c r="I2091" t="s">
        <v>363</v>
      </c>
      <c r="J2091" t="s">
        <v>363</v>
      </c>
      <c r="K2091" t="s">
        <v>7301</v>
      </c>
      <c r="L2091" t="s">
        <v>125</v>
      </c>
      <c r="M2091">
        <f>IF(UPPER(TRIM(Table2[[#This Row],[Status_Clean]]))="CONVERTED",1,0)</f>
        <v>0</v>
      </c>
      <c r="N2091">
        <f>IF(ISNUMBER(MATCH(UPPER(TRIM(Table2[[#This Row],[Status_Clean]])),{"CONTACTED","QUALIFIED","CONVERTED"},0)),1,0)</f>
        <v>1</v>
      </c>
      <c r="O2091" cm="1">
        <f t="array" ref="O2091">_xlfn.SWITCH(UPPER(TRIM(Table2[[#This Row],[Status_Clean]])),"NEW",1,"CONTACTED",2,"QUALIFIED",3,"CONVERTED",4,"LOST",5,99)</f>
        <v>2</v>
      </c>
      <c r="P2091">
        <v>45224</v>
      </c>
      <c r="Q2091" t="s">
        <v>8132</v>
      </c>
      <c r="R2091" t="s">
        <v>8132</v>
      </c>
      <c r="S2091">
        <v>45224</v>
      </c>
      <c r="T2091" t="s">
        <v>7261</v>
      </c>
      <c r="U2091">
        <v>45224</v>
      </c>
      <c r="V2091" t="s">
        <v>7270</v>
      </c>
      <c r="W2091" t="s">
        <v>7263</v>
      </c>
      <c r="X2091" t="s">
        <v>7264</v>
      </c>
      <c r="Y2091" t="s">
        <v>7272</v>
      </c>
      <c r="Z2091" t="s">
        <v>149</v>
      </c>
      <c r="AA2091">
        <v>6.2</v>
      </c>
      <c r="AB2091" t="str" cm="1">
        <f t="array" ref="AB2091">_xlfn.LET(_xlpm.x,IFERROR(VALUE(Table2[[#This Row],[Response_Time_Hours]]),""),IF(_xlpm.x="","CHECK",_xlfn.IFS(_xlpm.x&lt;=1,"Immediate",_xlpm.x&lt;=6,"Fast",_xlpm.x&lt;=24,"Moderate",_xlpm.x&gt;24,"Delayed")))</f>
        <v>Moderate</v>
      </c>
      <c r="AC2091">
        <v>48</v>
      </c>
      <c r="AD2091" t="str" cm="1">
        <f t="array" ref="AD2091">IF(Table2[[#This Row],[Interaction_Count_Final]]="","N/A",_xlfn.IFS(Table2[[#This Row],[Interaction_Count_Final]]&lt;=2,"Low",Table2[[#This Row],[Interaction_Count_Final]]&lt;=5,"Medium",Table2[[#This Row],[Interaction_Count_Final]]&gt;=6,"High",TRUE,"CHECK"))</f>
        <v>High</v>
      </c>
      <c r="AE2091" t="s">
        <v>7273</v>
      </c>
      <c r="AF2091" t="b">
        <v>1</v>
      </c>
      <c r="AG2091" t="b">
        <v>1</v>
      </c>
      <c r="AH2091">
        <v>2532</v>
      </c>
      <c r="AI2091">
        <v>45224</v>
      </c>
      <c r="AJ2091" t="b">
        <v>1</v>
      </c>
      <c r="AK2091" t="e" cm="1">
        <f t="array" ref="AK2091">_xlfn.LET(
  _xlpm.txt,TRIM(Raw_Data!F2091),
  _xlpm.norm,SUBSTITUTE(SUBSTITUTE(_xlpm.txt,"-","/"),".","/"),
  _xlpm.p,_xlfn.TEXTSPLIT(_xlpm.norm,"/"),
  _xlpm.a,VALUE(INDEX(_xlpm.p,1)),
  _xlpm.b,VALUE(INDEX(_xlpm.p,2)),
  IF(AND(_xlpm.a&lt;=12,_xlpm.b&lt;=12),"REVIEW_AMBIGUOUS","OK")
)</f>
        <v>#REF!</v>
      </c>
    </row>
    <row r="2092" spans="1:37">
      <c r="A2092" t="s">
        <v>6020</v>
      </c>
      <c r="B2092" t="s">
        <v>6020</v>
      </c>
      <c r="C2092" t="b">
        <v>0</v>
      </c>
      <c r="D2092" t="s">
        <v>7257</v>
      </c>
      <c r="E2092" t="s">
        <v>6021</v>
      </c>
      <c r="F2092" t="s">
        <v>6021</v>
      </c>
      <c r="G2092" t="s">
        <v>7280</v>
      </c>
      <c r="H2092" t="s">
        <v>7535</v>
      </c>
      <c r="I2092" t="s">
        <v>7535</v>
      </c>
      <c r="J2092" t="s">
        <v>101</v>
      </c>
      <c r="K2092" t="s">
        <v>125</v>
      </c>
      <c r="L2092" t="s">
        <v>125</v>
      </c>
      <c r="M2092">
        <f>IF(UPPER(TRIM(Table2[[#This Row],[Status_Clean]]))="CONVERTED",1,0)</f>
        <v>0</v>
      </c>
      <c r="N2092">
        <f>IF(ISNUMBER(MATCH(UPPER(TRIM(Table2[[#This Row],[Status_Clean]])),{"CONTACTED","QUALIFIED","CONVERTED"},0)),1,0)</f>
        <v>1</v>
      </c>
      <c r="O2092" cm="1">
        <f t="array" ref="O2092">_xlfn.SWITCH(UPPER(TRIM(Table2[[#This Row],[Status_Clean]])),"NEW",1,"CONTACTED",2,"QUALIFIED",3,"CONVERTED",4,"LOST",5,99)</f>
        <v>2</v>
      </c>
      <c r="P2092">
        <v>45515</v>
      </c>
      <c r="Q2092" t="s">
        <v>7549</v>
      </c>
      <c r="R2092" t="s">
        <v>7549</v>
      </c>
      <c r="S2092">
        <v>45515</v>
      </c>
      <c r="T2092" t="s">
        <v>7261</v>
      </c>
      <c r="U2092">
        <v>45515</v>
      </c>
      <c r="V2092" t="s">
        <v>7310</v>
      </c>
      <c r="W2092" t="s">
        <v>7271</v>
      </c>
      <c r="X2092" t="s">
        <v>7288</v>
      </c>
      <c r="Y2092" t="s">
        <v>7293</v>
      </c>
      <c r="Z2092">
        <v>59</v>
      </c>
      <c r="AA2092">
        <v>59</v>
      </c>
      <c r="AB2092" t="str" cm="1">
        <f t="array" ref="AB2092">_xlfn.LET(_xlpm.x,IFERROR(VALUE(Table2[[#This Row],[Response_Time_Hours]]),""),IF(_xlpm.x="","CHECK",_xlfn.IFS(_xlpm.x&lt;=1,"Immediate",_xlpm.x&lt;=6,"Fast",_xlpm.x&lt;=24,"Moderate",_xlpm.x&gt;24,"Delayed")))</f>
        <v>Delayed</v>
      </c>
      <c r="AC2092">
        <v>42</v>
      </c>
      <c r="AD2092" t="str" cm="1">
        <f t="array" ref="AD2092">IF(Table2[[#This Row],[Interaction_Count_Final]]="","N/A",_xlfn.IFS(Table2[[#This Row],[Interaction_Count_Final]]&lt;=2,"Low",Table2[[#This Row],[Interaction_Count_Final]]&lt;=5,"Medium",Table2[[#This Row],[Interaction_Count_Final]]&gt;=6,"High",TRUE,"CHECK"))</f>
        <v>High</v>
      </c>
      <c r="AE2092" t="s">
        <v>7273</v>
      </c>
      <c r="AF2092" t="b">
        <v>1</v>
      </c>
      <c r="AG2092" t="b">
        <v>1</v>
      </c>
      <c r="AH2092">
        <v>2533</v>
      </c>
      <c r="AI2092">
        <v>45515</v>
      </c>
      <c r="AJ2092" t="b">
        <v>1</v>
      </c>
      <c r="AK2092" t="e" cm="1">
        <f t="array" ref="AK2092">_xlfn.LET(
  _xlpm.txt,TRIM(Raw_Data!F2092),
  _xlpm.norm,SUBSTITUTE(SUBSTITUTE(_xlpm.txt,"-","/"),".","/"),
  _xlpm.p,_xlfn.TEXTSPLIT(_xlpm.norm,"/"),
  _xlpm.a,VALUE(INDEX(_xlpm.p,1)),
  _xlpm.b,VALUE(INDEX(_xlpm.p,2)),
  IF(AND(_xlpm.a&lt;=12,_xlpm.b&lt;=12),"REVIEW_AMBIGUOUS","OK")
)</f>
        <v>#REF!</v>
      </c>
    </row>
    <row r="2093" spans="1:37">
      <c r="A2093" t="s">
        <v>6022</v>
      </c>
      <c r="B2093" t="s">
        <v>6022</v>
      </c>
      <c r="C2093" t="b">
        <v>0</v>
      </c>
      <c r="D2093" t="s">
        <v>7257</v>
      </c>
      <c r="E2093" t="s">
        <v>6023</v>
      </c>
      <c r="F2093" t="s">
        <v>6023</v>
      </c>
      <c r="G2093" t="s">
        <v>7280</v>
      </c>
      <c r="H2093" t="s">
        <v>106</v>
      </c>
      <c r="I2093" t="s">
        <v>106</v>
      </c>
      <c r="J2093" t="s">
        <v>106</v>
      </c>
      <c r="K2093" t="s">
        <v>71</v>
      </c>
      <c r="L2093" t="s">
        <v>71</v>
      </c>
      <c r="M2093">
        <f>IF(UPPER(TRIM(Table2[[#This Row],[Status_Clean]]))="CONVERTED",1,0)</f>
        <v>0</v>
      </c>
      <c r="N2093">
        <f>IF(ISNUMBER(MATCH(UPPER(TRIM(Table2[[#This Row],[Status_Clean]])),{"CONTACTED","QUALIFIED","CONVERTED"},0)),1,0)</f>
        <v>1</v>
      </c>
      <c r="O2093" cm="1">
        <f t="array" ref="O2093">_xlfn.SWITCH(UPPER(TRIM(Table2[[#This Row],[Status_Clean]])),"NEW",1,"CONTACTED",2,"QUALIFIED",3,"CONVERTED",4,"LOST",5,99)</f>
        <v>3</v>
      </c>
      <c r="P2093" t="s">
        <v>6024</v>
      </c>
      <c r="Q2093" t="s">
        <v>8649</v>
      </c>
      <c r="R2093" t="s">
        <v>8649</v>
      </c>
      <c r="S2093">
        <v>45129</v>
      </c>
      <c r="T2093" t="s">
        <v>7261</v>
      </c>
      <c r="U2093">
        <v>45129</v>
      </c>
      <c r="V2093" t="s">
        <v>7305</v>
      </c>
      <c r="W2093" t="s">
        <v>7263</v>
      </c>
      <c r="X2093" t="s">
        <v>7288</v>
      </c>
      <c r="Y2093" t="s">
        <v>7278</v>
      </c>
      <c r="Z2093" t="s">
        <v>4749</v>
      </c>
      <c r="AA2093">
        <v>0.8</v>
      </c>
      <c r="AB2093" t="str" cm="1">
        <f t="array" ref="AB2093">_xlfn.LET(_xlpm.x,IFERROR(VALUE(Table2[[#This Row],[Response_Time_Hours]]),""),IF(_xlpm.x="","CHECK",_xlfn.IFS(_xlpm.x&lt;=1,"Immediate",_xlpm.x&lt;=6,"Fast",_xlpm.x&lt;=24,"Moderate",_xlpm.x&gt;24,"Delayed")))</f>
        <v>Immediate</v>
      </c>
      <c r="AC2093">
        <v>49</v>
      </c>
      <c r="AD2093" t="str" cm="1">
        <f t="array" ref="AD2093">IF(Table2[[#This Row],[Interaction_Count_Final]]="","N/A",_xlfn.IFS(Table2[[#This Row],[Interaction_Count_Final]]&lt;=2,"Low",Table2[[#This Row],[Interaction_Count_Final]]&lt;=5,"Medium",Table2[[#This Row],[Interaction_Count_Final]]&gt;=6,"High",TRUE,"CHECK"))</f>
        <v>High</v>
      </c>
      <c r="AE2093" t="s">
        <v>7273</v>
      </c>
      <c r="AF2093" t="b">
        <v>1</v>
      </c>
      <c r="AG2093" t="b">
        <v>1</v>
      </c>
      <c r="AH2093">
        <v>2534</v>
      </c>
      <c r="AI2093">
        <v>45129</v>
      </c>
      <c r="AJ2093" t="b">
        <v>1</v>
      </c>
      <c r="AK2093" t="str" cm="1">
        <f t="array" ref="AK2093">_xlfn.LET(
  _xlpm.txt,TRIM(Raw_Data!F2093),
  _xlpm.norm,SUBSTITUTE(SUBSTITUTE(_xlpm.txt,"-","/"),".","/"),
  _xlpm.p,_xlfn.TEXTSPLIT(_xlpm.norm,"/"),
  _xlpm.a,VALUE(INDEX(_xlpm.p,1)),
  _xlpm.b,VALUE(INDEX(_xlpm.p,2)),
  IF(AND(_xlpm.a&lt;=12,_xlpm.b&lt;=12),"REVIEW_AMBIGUOUS","OK")
)</f>
        <v>OK</v>
      </c>
    </row>
    <row r="2094" spans="1:37">
      <c r="A2094" t="s">
        <v>6025</v>
      </c>
      <c r="B2094" t="s">
        <v>6025</v>
      </c>
      <c r="C2094" t="b">
        <v>0</v>
      </c>
      <c r="D2094" t="s">
        <v>7257</v>
      </c>
      <c r="E2094" t="s">
        <v>6026</v>
      </c>
      <c r="F2094" t="s">
        <v>6026</v>
      </c>
      <c r="G2094" t="s">
        <v>7303</v>
      </c>
      <c r="H2094" t="s">
        <v>254</v>
      </c>
      <c r="I2094" t="s">
        <v>254</v>
      </c>
      <c r="J2094" t="s">
        <v>254</v>
      </c>
      <c r="K2094" t="s">
        <v>250</v>
      </c>
      <c r="L2094" t="s">
        <v>250</v>
      </c>
      <c r="M2094">
        <f>IF(UPPER(TRIM(Table2[[#This Row],[Status_Clean]]))="CONVERTED",1,0)</f>
        <v>1</v>
      </c>
      <c r="N2094">
        <f>IF(ISNUMBER(MATCH(UPPER(TRIM(Table2[[#This Row],[Status_Clean]])),{"CONTACTED","QUALIFIED","CONVERTED"},0)),1,0)</f>
        <v>1</v>
      </c>
      <c r="O2094" cm="1">
        <f t="array" ref="O2094">_xlfn.SWITCH(UPPER(TRIM(Table2[[#This Row],[Status_Clean]])),"NEW",1,"CONTACTED",2,"QUALIFIED",3,"CONVERTED",4,"LOST",5,99)</f>
        <v>4</v>
      </c>
      <c r="P2094">
        <v>45130</v>
      </c>
      <c r="Q2094" t="s">
        <v>8354</v>
      </c>
      <c r="R2094" t="s">
        <v>8354</v>
      </c>
      <c r="S2094">
        <v>45130</v>
      </c>
      <c r="T2094" t="s">
        <v>7261</v>
      </c>
      <c r="U2094">
        <v>45130</v>
      </c>
      <c r="V2094" t="s">
        <v>7305</v>
      </c>
      <c r="W2094" t="s">
        <v>7263</v>
      </c>
      <c r="X2094" t="s">
        <v>7288</v>
      </c>
      <c r="Y2094" t="s">
        <v>7293</v>
      </c>
      <c r="Z2094">
        <v>1.1000000000000001</v>
      </c>
      <c r="AA2094">
        <v>1.1000000000000001</v>
      </c>
      <c r="AB2094" t="str" cm="1">
        <f t="array" ref="AB2094">_xlfn.LET(_xlpm.x,IFERROR(VALUE(Table2[[#This Row],[Response_Time_Hours]]),""),IF(_xlpm.x="","CHECK",_xlfn.IFS(_xlpm.x&lt;=1,"Immediate",_xlpm.x&lt;=6,"Fast",_xlpm.x&lt;=24,"Moderate",_xlpm.x&gt;24,"Delayed")))</f>
        <v>Fast</v>
      </c>
      <c r="AC2094">
        <v>4</v>
      </c>
      <c r="AD2094" t="str" cm="1">
        <f t="array" ref="AD2094">IF(Table2[[#This Row],[Interaction_Count_Final]]="","N/A",_xlfn.IFS(Table2[[#This Row],[Interaction_Count_Final]]&lt;=2,"Low",Table2[[#This Row],[Interaction_Count_Final]]&lt;=5,"Medium",Table2[[#This Row],[Interaction_Count_Final]]&gt;=6,"High",TRUE,"CHECK"))</f>
        <v>Medium</v>
      </c>
      <c r="AE2094" t="s">
        <v>7289</v>
      </c>
      <c r="AF2094" t="b">
        <v>1</v>
      </c>
      <c r="AG2094" t="b">
        <v>1</v>
      </c>
      <c r="AH2094">
        <v>2536</v>
      </c>
      <c r="AI2094">
        <v>45130</v>
      </c>
      <c r="AJ2094" t="b">
        <v>1</v>
      </c>
      <c r="AK2094" t="e" cm="1">
        <f t="array" ref="AK2094">_xlfn.LET(
  _xlpm.txt,TRIM(Raw_Data!F2094),
  _xlpm.norm,SUBSTITUTE(SUBSTITUTE(_xlpm.txt,"-","/"),".","/"),
  _xlpm.p,_xlfn.TEXTSPLIT(_xlpm.norm,"/"),
  _xlpm.a,VALUE(INDEX(_xlpm.p,1)),
  _xlpm.b,VALUE(INDEX(_xlpm.p,2)),
  IF(AND(_xlpm.a&lt;=12,_xlpm.b&lt;=12),"REVIEW_AMBIGUOUS","OK")
)</f>
        <v>#REF!</v>
      </c>
    </row>
    <row r="2095" spans="1:37">
      <c r="A2095" t="s">
        <v>6027</v>
      </c>
      <c r="B2095" t="s">
        <v>6027</v>
      </c>
      <c r="C2095" t="b">
        <v>0</v>
      </c>
      <c r="D2095" t="s">
        <v>7257</v>
      </c>
      <c r="E2095" t="s">
        <v>6028</v>
      </c>
      <c r="F2095" t="s">
        <v>6028</v>
      </c>
      <c r="G2095" t="s">
        <v>7303</v>
      </c>
      <c r="H2095" t="s">
        <v>337</v>
      </c>
      <c r="I2095" t="s">
        <v>337</v>
      </c>
      <c r="J2095" t="s">
        <v>101</v>
      </c>
      <c r="K2095" t="s">
        <v>173</v>
      </c>
      <c r="L2095" t="s">
        <v>173</v>
      </c>
      <c r="M2095">
        <f>IF(UPPER(TRIM(Table2[[#This Row],[Status_Clean]]))="CONVERTED",1,0)</f>
        <v>0</v>
      </c>
      <c r="N2095">
        <f>IF(ISNUMBER(MATCH(UPPER(TRIM(Table2[[#This Row],[Status_Clean]])),{"CONTACTED","QUALIFIED","CONVERTED"},0)),1,0)</f>
        <v>0</v>
      </c>
      <c r="O2095" cm="1">
        <f t="array" ref="O2095">_xlfn.SWITCH(UPPER(TRIM(Table2[[#This Row],[Status_Clean]])),"NEW",1,"CONTACTED",2,"QUALIFIED",3,"CONVERTED",4,"LOST",5,99)</f>
        <v>5</v>
      </c>
      <c r="P2095" t="s">
        <v>264</v>
      </c>
      <c r="Q2095" t="s">
        <v>264</v>
      </c>
      <c r="R2095" t="s">
        <v>264</v>
      </c>
      <c r="S2095">
        <v>45123</v>
      </c>
      <c r="T2095" t="s">
        <v>7261</v>
      </c>
      <c r="U2095">
        <v>45123</v>
      </c>
      <c r="V2095" t="s">
        <v>7305</v>
      </c>
      <c r="W2095" t="s">
        <v>7263</v>
      </c>
      <c r="X2095" t="s">
        <v>7288</v>
      </c>
      <c r="Y2095" t="s">
        <v>7293</v>
      </c>
      <c r="Z2095" t="s">
        <v>6029</v>
      </c>
      <c r="AA2095">
        <v>35.5</v>
      </c>
      <c r="AB2095" t="str" cm="1">
        <f t="array" ref="AB2095">_xlfn.LET(_xlpm.x,IFERROR(VALUE(Table2[[#This Row],[Response_Time_Hours]]),""),IF(_xlpm.x="","CHECK",_xlfn.IFS(_xlpm.x&lt;=1,"Immediate",_xlpm.x&lt;=6,"Fast",_xlpm.x&lt;=24,"Moderate",_xlpm.x&gt;24,"Delayed")))</f>
        <v>Delayed</v>
      </c>
      <c r="AC2095">
        <v>8</v>
      </c>
      <c r="AD2095" t="str" cm="1">
        <f t="array" ref="AD2095">IF(Table2[[#This Row],[Interaction_Count_Final]]="","N/A",_xlfn.IFS(Table2[[#This Row],[Interaction_Count_Final]]&lt;=2,"Low",Table2[[#This Row],[Interaction_Count_Final]]&lt;=5,"Medium",Table2[[#This Row],[Interaction_Count_Final]]&gt;=6,"High",TRUE,"CHECK"))</f>
        <v>High</v>
      </c>
      <c r="AE2095" t="s">
        <v>7266</v>
      </c>
      <c r="AF2095" t="b">
        <v>1</v>
      </c>
      <c r="AG2095" t="b">
        <v>1</v>
      </c>
      <c r="AH2095">
        <v>2537</v>
      </c>
      <c r="AI2095">
        <v>45123</v>
      </c>
      <c r="AJ2095" t="b">
        <v>1</v>
      </c>
      <c r="AK2095" t="str" cm="1">
        <f t="array" ref="AK2095">_xlfn.LET(
  _xlpm.txt,TRIM(Raw_Data!F2095),
  _xlpm.norm,SUBSTITUTE(SUBSTITUTE(_xlpm.txt,"-","/"),".","/"),
  _xlpm.p,_xlfn.TEXTSPLIT(_xlpm.norm,"/"),
  _xlpm.a,VALUE(INDEX(_xlpm.p,1)),
  _xlpm.b,VALUE(INDEX(_xlpm.p,2)),
  IF(AND(_xlpm.a&lt;=12,_xlpm.b&lt;=12),"REVIEW_AMBIGUOUS","OK")
)</f>
        <v>OK</v>
      </c>
    </row>
    <row r="2096" spans="1:37">
      <c r="A2096" t="s">
        <v>6030</v>
      </c>
      <c r="B2096" t="s">
        <v>6030</v>
      </c>
      <c r="C2096" t="b">
        <v>1</v>
      </c>
      <c r="D2096" t="s">
        <v>7257</v>
      </c>
      <c r="E2096" t="s">
        <v>8650</v>
      </c>
      <c r="F2096" t="s">
        <v>8650</v>
      </c>
      <c r="G2096" t="s">
        <v>7274</v>
      </c>
      <c r="H2096" t="s">
        <v>1356</v>
      </c>
      <c r="I2096" t="s">
        <v>1356</v>
      </c>
      <c r="J2096" t="s">
        <v>1356</v>
      </c>
      <c r="K2096" t="s">
        <v>7301</v>
      </c>
      <c r="L2096" t="s">
        <v>125</v>
      </c>
      <c r="M2096">
        <f>IF(UPPER(TRIM(Table2[[#This Row],[Status_Clean]]))="CONVERTED",1,0)</f>
        <v>0</v>
      </c>
      <c r="N2096">
        <f>IF(ISNUMBER(MATCH(UPPER(TRIM(Table2[[#This Row],[Status_Clean]])),{"CONTACTED","QUALIFIED","CONVERTED"},0)),1,0)</f>
        <v>1</v>
      </c>
      <c r="O2096" cm="1">
        <f t="array" ref="O2096">_xlfn.SWITCH(UPPER(TRIM(Table2[[#This Row],[Status_Clean]])),"NEW",1,"CONTACTED",2,"QUALIFIED",3,"CONVERTED",4,"LOST",5,99)</f>
        <v>2</v>
      </c>
      <c r="P2096" t="s">
        <v>2651</v>
      </c>
      <c r="Q2096" t="s">
        <v>2651</v>
      </c>
      <c r="R2096" t="s">
        <v>2651</v>
      </c>
      <c r="S2096">
        <v>45061</v>
      </c>
      <c r="T2096" t="s">
        <v>7261</v>
      </c>
      <c r="U2096">
        <v>45061</v>
      </c>
      <c r="V2096" t="s">
        <v>7314</v>
      </c>
      <c r="W2096" t="s">
        <v>7263</v>
      </c>
      <c r="X2096" t="s">
        <v>7277</v>
      </c>
      <c r="Y2096" t="s">
        <v>7298</v>
      </c>
      <c r="Z2096">
        <v>35.200000000000003</v>
      </c>
      <c r="AA2096">
        <v>35.200000000000003</v>
      </c>
      <c r="AB2096" t="str" cm="1">
        <f t="array" ref="AB2096">_xlfn.LET(_xlpm.x,IFERROR(VALUE(Table2[[#This Row],[Response_Time_Hours]]),""),IF(_xlpm.x="","CHECK",_xlfn.IFS(_xlpm.x&lt;=1,"Immediate",_xlpm.x&lt;=6,"Fast",_xlpm.x&lt;=24,"Moderate",_xlpm.x&gt;24,"Delayed")))</f>
        <v>Delayed</v>
      </c>
      <c r="AC2096">
        <v>39</v>
      </c>
      <c r="AD2096" t="str" cm="1">
        <f t="array" ref="AD2096">IF(Table2[[#This Row],[Interaction_Count_Final]]="","N/A",_xlfn.IFS(Table2[[#This Row],[Interaction_Count_Final]]&lt;=2,"Low",Table2[[#This Row],[Interaction_Count_Final]]&lt;=5,"Medium",Table2[[#This Row],[Interaction_Count_Final]]&gt;=6,"High",TRUE,"CHECK"))</f>
        <v>High</v>
      </c>
      <c r="AE2096" t="s">
        <v>7289</v>
      </c>
      <c r="AF2096" t="b">
        <v>1</v>
      </c>
      <c r="AG2096" t="b">
        <v>1</v>
      </c>
      <c r="AH2096">
        <v>2538</v>
      </c>
      <c r="AI2096">
        <v>45061</v>
      </c>
      <c r="AJ2096" t="b">
        <v>1</v>
      </c>
      <c r="AK2096" t="str" cm="1">
        <f t="array" ref="AK2096">_xlfn.LET(
  _xlpm.txt,TRIM(Raw_Data!F2096),
  _xlpm.norm,SUBSTITUTE(SUBSTITUTE(_xlpm.txt,"-","/"),".","/"),
  _xlpm.p,_xlfn.TEXTSPLIT(_xlpm.norm,"/"),
  _xlpm.a,VALUE(INDEX(_xlpm.p,1)),
  _xlpm.b,VALUE(INDEX(_xlpm.p,2)),
  IF(AND(_xlpm.a&lt;=12,_xlpm.b&lt;=12),"REVIEW_AMBIGUOUS","OK")
)</f>
        <v>OK</v>
      </c>
    </row>
    <row r="2097" spans="1:37">
      <c r="A2097" t="s">
        <v>6032</v>
      </c>
      <c r="B2097" t="s">
        <v>6032</v>
      </c>
      <c r="C2097" t="b">
        <v>0</v>
      </c>
      <c r="D2097" t="s">
        <v>7257</v>
      </c>
      <c r="E2097" t="s">
        <v>6033</v>
      </c>
      <c r="F2097" t="s">
        <v>6033</v>
      </c>
      <c r="G2097" t="s">
        <v>7274</v>
      </c>
      <c r="H2097" t="s">
        <v>7588</v>
      </c>
      <c r="I2097" t="s">
        <v>7588</v>
      </c>
      <c r="J2097" t="s">
        <v>263</v>
      </c>
      <c r="K2097" t="s">
        <v>193</v>
      </c>
      <c r="L2097" t="s">
        <v>193</v>
      </c>
      <c r="M2097">
        <f>IF(UPPER(TRIM(Table2[[#This Row],[Status_Clean]]))="CONVERTED",1,0)</f>
        <v>0</v>
      </c>
      <c r="N2097">
        <f>IF(ISNUMBER(MATCH(UPPER(TRIM(Table2[[#This Row],[Status_Clean]])),{"CONTACTED","QUALIFIED","CONVERTED"},0)),1,0)</f>
        <v>0</v>
      </c>
      <c r="O2097" cm="1">
        <f t="array" ref="O2097">_xlfn.SWITCH(UPPER(TRIM(Table2[[#This Row],[Status_Clean]])),"NEW",1,"CONTACTED",2,"QUALIFIED",3,"CONVERTED",4,"LOST",5,99)</f>
        <v>1</v>
      </c>
      <c r="P2097" t="s">
        <v>6034</v>
      </c>
      <c r="Q2097" t="s">
        <v>8651</v>
      </c>
      <c r="R2097" t="s">
        <v>8651</v>
      </c>
      <c r="S2097">
        <v>45041</v>
      </c>
      <c r="T2097" t="s">
        <v>7261</v>
      </c>
      <c r="U2097">
        <v>45041</v>
      </c>
      <c r="V2097" t="s">
        <v>7297</v>
      </c>
      <c r="W2097" t="s">
        <v>7263</v>
      </c>
      <c r="X2097" t="s">
        <v>7277</v>
      </c>
      <c r="Y2097" t="s">
        <v>7265</v>
      </c>
      <c r="Z2097">
        <v>57</v>
      </c>
      <c r="AA2097">
        <v>57</v>
      </c>
      <c r="AB2097" t="str" cm="1">
        <f t="array" ref="AB2097">_xlfn.LET(_xlpm.x,IFERROR(VALUE(Table2[[#This Row],[Response_Time_Hours]]),""),IF(_xlpm.x="","CHECK",_xlfn.IFS(_xlpm.x&lt;=1,"Immediate",_xlpm.x&lt;=6,"Fast",_xlpm.x&lt;=24,"Moderate",_xlpm.x&gt;24,"Delayed")))</f>
        <v>Delayed</v>
      </c>
      <c r="AC2097">
        <v>10</v>
      </c>
      <c r="AD2097" t="str" cm="1">
        <f t="array" ref="AD2097">IF(Table2[[#This Row],[Interaction_Count_Final]]="","N/A",_xlfn.IFS(Table2[[#This Row],[Interaction_Count_Final]]&lt;=2,"Low",Table2[[#This Row],[Interaction_Count_Final]]&lt;=5,"Medium",Table2[[#This Row],[Interaction_Count_Final]]&gt;=6,"High",TRUE,"CHECK"))</f>
        <v>High</v>
      </c>
      <c r="AE2097" t="s">
        <v>7273</v>
      </c>
      <c r="AF2097" t="b">
        <v>1</v>
      </c>
      <c r="AG2097" t="b">
        <v>1</v>
      </c>
      <c r="AH2097">
        <v>2539</v>
      </c>
      <c r="AI2097">
        <v>45041</v>
      </c>
      <c r="AJ2097" t="b">
        <v>1</v>
      </c>
      <c r="AK2097" t="e" cm="1">
        <f t="array" ref="AK2097">_xlfn.LET(
  _xlpm.txt,TRIM(Raw_Data!F2097),
  _xlpm.norm,SUBSTITUTE(SUBSTITUTE(_xlpm.txt,"-","/"),".","/"),
  _xlpm.p,_xlfn.TEXTSPLIT(_xlpm.norm,"/"),
  _xlpm.a,VALUE(INDEX(_xlpm.p,1)),
  _xlpm.b,VALUE(INDEX(_xlpm.p,2)),
  IF(AND(_xlpm.a&lt;=12,_xlpm.b&lt;=12),"REVIEW_AMBIGUOUS","OK")
)</f>
        <v>#REF!</v>
      </c>
    </row>
    <row r="2098" spans="1:37">
      <c r="A2098" t="s">
        <v>6035</v>
      </c>
      <c r="B2098" t="s">
        <v>6035</v>
      </c>
      <c r="C2098" t="b">
        <v>0</v>
      </c>
      <c r="D2098" t="s">
        <v>7257</v>
      </c>
      <c r="E2098" t="s">
        <v>6036</v>
      </c>
      <c r="F2098" t="s">
        <v>6036</v>
      </c>
      <c r="G2098" t="s">
        <v>7274</v>
      </c>
      <c r="H2098" t="s">
        <v>359</v>
      </c>
      <c r="I2098" t="s">
        <v>359</v>
      </c>
      <c r="J2098" t="s">
        <v>473</v>
      </c>
      <c r="K2098" t="s">
        <v>7301</v>
      </c>
      <c r="L2098" t="s">
        <v>125</v>
      </c>
      <c r="M2098">
        <f>IF(UPPER(TRIM(Table2[[#This Row],[Status_Clean]]))="CONVERTED",1,0)</f>
        <v>0</v>
      </c>
      <c r="N2098">
        <f>IF(ISNUMBER(MATCH(UPPER(TRIM(Table2[[#This Row],[Status_Clean]])),{"CONTACTED","QUALIFIED","CONVERTED"},0)),1,0)</f>
        <v>1</v>
      </c>
      <c r="O2098" cm="1">
        <f t="array" ref="O2098">_xlfn.SWITCH(UPPER(TRIM(Table2[[#This Row],[Status_Clean]])),"NEW",1,"CONTACTED",2,"QUALIFIED",3,"CONVERTED",4,"LOST",5,99)</f>
        <v>2</v>
      </c>
      <c r="P2098" t="s">
        <v>6037</v>
      </c>
      <c r="Q2098" t="s">
        <v>8043</v>
      </c>
      <c r="R2098" t="s">
        <v>8043</v>
      </c>
      <c r="S2098">
        <v>45212</v>
      </c>
      <c r="T2098" t="s">
        <v>7261</v>
      </c>
      <c r="U2098">
        <v>45212</v>
      </c>
      <c r="V2098" t="s">
        <v>7270</v>
      </c>
      <c r="W2098" t="s">
        <v>7263</v>
      </c>
      <c r="X2098" t="s">
        <v>7264</v>
      </c>
      <c r="Y2098" t="s">
        <v>7312</v>
      </c>
      <c r="Z2098" t="s">
        <v>6038</v>
      </c>
      <c r="AA2098">
        <v>38.6</v>
      </c>
      <c r="AB2098" t="str" cm="1">
        <f t="array" ref="AB2098">_xlfn.LET(_xlpm.x,IFERROR(VALUE(Table2[[#This Row],[Response_Time_Hours]]),""),IF(_xlpm.x="","CHECK",_xlfn.IFS(_xlpm.x&lt;=1,"Immediate",_xlpm.x&lt;=6,"Fast",_xlpm.x&lt;=24,"Moderate",_xlpm.x&gt;24,"Delayed")))</f>
        <v>Delayed</v>
      </c>
      <c r="AC2098">
        <v>32</v>
      </c>
      <c r="AD2098" t="str" cm="1">
        <f t="array" ref="AD2098">IF(Table2[[#This Row],[Interaction_Count_Final]]="","N/A",_xlfn.IFS(Table2[[#This Row],[Interaction_Count_Final]]&lt;=2,"Low",Table2[[#This Row],[Interaction_Count_Final]]&lt;=5,"Medium",Table2[[#This Row],[Interaction_Count_Final]]&gt;=6,"High",TRUE,"CHECK"))</f>
        <v>High</v>
      </c>
      <c r="AE2098" t="s">
        <v>7266</v>
      </c>
      <c r="AF2098" t="b">
        <v>1</v>
      </c>
      <c r="AG2098" t="b">
        <v>1</v>
      </c>
      <c r="AH2098">
        <v>2540</v>
      </c>
      <c r="AI2098">
        <v>45212</v>
      </c>
      <c r="AJ2098" t="b">
        <v>1</v>
      </c>
      <c r="AK2098" t="str" cm="1">
        <f t="array" ref="AK2098">_xlfn.LET(
  _xlpm.txt,TRIM(Raw_Data!F2098),
  _xlpm.norm,SUBSTITUTE(SUBSTITUTE(_xlpm.txt,"-","/"),".","/"),
  _xlpm.p,_xlfn.TEXTSPLIT(_xlpm.norm,"/"),
  _xlpm.a,VALUE(INDEX(_xlpm.p,1)),
  _xlpm.b,VALUE(INDEX(_xlpm.p,2)),
  IF(AND(_xlpm.a&lt;=12,_xlpm.b&lt;=12),"REVIEW_AMBIGUOUS","OK")
)</f>
        <v>OK</v>
      </c>
    </row>
    <row r="2099" spans="1:37">
      <c r="A2099" t="s">
        <v>6039</v>
      </c>
      <c r="B2099" t="s">
        <v>6039</v>
      </c>
      <c r="C2099" t="b">
        <v>0</v>
      </c>
      <c r="D2099" t="s">
        <v>7257</v>
      </c>
      <c r="E2099" t="s">
        <v>6040</v>
      </c>
      <c r="F2099" t="s">
        <v>6040</v>
      </c>
      <c r="G2099" t="s">
        <v>7280</v>
      </c>
      <c r="H2099" t="s">
        <v>263</v>
      </c>
      <c r="I2099" t="s">
        <v>263</v>
      </c>
      <c r="J2099" t="s">
        <v>263</v>
      </c>
      <c r="K2099" t="s">
        <v>193</v>
      </c>
      <c r="L2099" t="s">
        <v>193</v>
      </c>
      <c r="M2099">
        <f>IF(UPPER(TRIM(Table2[[#This Row],[Status_Clean]]))="CONVERTED",1,0)</f>
        <v>0</v>
      </c>
      <c r="N2099">
        <f>IF(ISNUMBER(MATCH(UPPER(TRIM(Table2[[#This Row],[Status_Clean]])),{"CONTACTED","QUALIFIED","CONVERTED"},0)),1,0)</f>
        <v>0</v>
      </c>
      <c r="O2099" cm="1">
        <f t="array" ref="O2099">_xlfn.SWITCH(UPPER(TRIM(Table2[[#This Row],[Status_Clean]])),"NEW",1,"CONTACTED",2,"QUALIFIED",3,"CONVERTED",4,"LOST",5,99)</f>
        <v>1</v>
      </c>
      <c r="P2099" t="s">
        <v>6041</v>
      </c>
      <c r="Q2099" t="s">
        <v>6041</v>
      </c>
      <c r="R2099" t="s">
        <v>6041</v>
      </c>
      <c r="S2099">
        <v>45212</v>
      </c>
      <c r="T2099" t="s">
        <v>7261</v>
      </c>
      <c r="U2099">
        <v>45212</v>
      </c>
      <c r="V2099" t="s">
        <v>7270</v>
      </c>
      <c r="W2099" t="s">
        <v>7263</v>
      </c>
      <c r="X2099" t="s">
        <v>7264</v>
      </c>
      <c r="Y2099" t="s">
        <v>7312</v>
      </c>
      <c r="Z2099">
        <v>55</v>
      </c>
      <c r="AA2099">
        <v>55</v>
      </c>
      <c r="AB2099" t="str" cm="1">
        <f t="array" ref="AB2099">_xlfn.LET(_xlpm.x,IFERROR(VALUE(Table2[[#This Row],[Response_Time_Hours]]),""),IF(_xlpm.x="","CHECK",_xlfn.IFS(_xlpm.x&lt;=1,"Immediate",_xlpm.x&lt;=6,"Fast",_xlpm.x&lt;=24,"Moderate",_xlpm.x&gt;24,"Delayed")))</f>
        <v>Delayed</v>
      </c>
      <c r="AC2099">
        <v>46</v>
      </c>
      <c r="AD2099" t="str" cm="1">
        <f t="array" ref="AD2099">IF(Table2[[#This Row],[Interaction_Count_Final]]="","N/A",_xlfn.IFS(Table2[[#This Row],[Interaction_Count_Final]]&lt;=2,"Low",Table2[[#This Row],[Interaction_Count_Final]]&lt;=5,"Medium",Table2[[#This Row],[Interaction_Count_Final]]&gt;=6,"High",TRUE,"CHECK"))</f>
        <v>High</v>
      </c>
      <c r="AE2099" t="s">
        <v>7266</v>
      </c>
      <c r="AF2099" t="b">
        <v>1</v>
      </c>
      <c r="AG2099" t="b">
        <v>1</v>
      </c>
      <c r="AH2099">
        <v>2541</v>
      </c>
      <c r="AI2099">
        <v>45212</v>
      </c>
      <c r="AJ2099" t="b">
        <v>1</v>
      </c>
      <c r="AK2099" t="str" cm="1">
        <f t="array" ref="AK2099">_xlfn.LET(
  _xlpm.txt,TRIM(Raw_Data!F2099),
  _xlpm.norm,SUBSTITUTE(SUBSTITUTE(_xlpm.txt,"-","/"),".","/"),
  _xlpm.p,_xlfn.TEXTSPLIT(_xlpm.norm,"/"),
  _xlpm.a,VALUE(INDEX(_xlpm.p,1)),
  _xlpm.b,VALUE(INDEX(_xlpm.p,2)),
  IF(AND(_xlpm.a&lt;=12,_xlpm.b&lt;=12),"REVIEW_AMBIGUOUS","OK")
)</f>
        <v>OK</v>
      </c>
    </row>
    <row r="2100" spans="1:37">
      <c r="A2100" t="s">
        <v>6042</v>
      </c>
      <c r="B2100" t="s">
        <v>6042</v>
      </c>
      <c r="C2100" t="b">
        <v>0</v>
      </c>
      <c r="D2100" t="s">
        <v>7257</v>
      </c>
      <c r="E2100" t="s">
        <v>6043</v>
      </c>
      <c r="F2100" t="s">
        <v>6043</v>
      </c>
      <c r="G2100" t="s">
        <v>7268</v>
      </c>
      <c r="H2100" t="s">
        <v>792</v>
      </c>
      <c r="I2100" t="s">
        <v>792</v>
      </c>
      <c r="J2100" t="s">
        <v>792</v>
      </c>
      <c r="K2100" t="s">
        <v>125</v>
      </c>
      <c r="L2100" t="s">
        <v>125</v>
      </c>
      <c r="M2100">
        <f>IF(UPPER(TRIM(Table2[[#This Row],[Status_Clean]]))="CONVERTED",1,0)</f>
        <v>0</v>
      </c>
      <c r="N2100">
        <f>IF(ISNUMBER(MATCH(UPPER(TRIM(Table2[[#This Row],[Status_Clean]])),{"CONTACTED","QUALIFIED","CONVERTED"},0)),1,0)</f>
        <v>1</v>
      </c>
      <c r="O2100" cm="1">
        <f t="array" ref="O2100">_xlfn.SWITCH(UPPER(TRIM(Table2[[#This Row],[Status_Clean]])),"NEW",1,"CONTACTED",2,"QUALIFIED",3,"CONVERTED",4,"LOST",5,99)</f>
        <v>2</v>
      </c>
      <c r="P2100">
        <v>44969</v>
      </c>
      <c r="Q2100" t="s">
        <v>8652</v>
      </c>
      <c r="R2100" t="s">
        <v>8652</v>
      </c>
      <c r="S2100">
        <v>44969</v>
      </c>
      <c r="T2100" t="s">
        <v>7261</v>
      </c>
      <c r="U2100">
        <v>44969</v>
      </c>
      <c r="V2100" t="s">
        <v>7283</v>
      </c>
      <c r="W2100" t="s">
        <v>7263</v>
      </c>
      <c r="X2100" t="s">
        <v>7284</v>
      </c>
      <c r="Y2100" t="s">
        <v>7293</v>
      </c>
      <c r="Z2100">
        <v>45</v>
      </c>
      <c r="AA2100">
        <v>45</v>
      </c>
      <c r="AB2100" t="str" cm="1">
        <f t="array" ref="AB2100">_xlfn.LET(_xlpm.x,IFERROR(VALUE(Table2[[#This Row],[Response_Time_Hours]]),""),IF(_xlpm.x="","CHECK",_xlfn.IFS(_xlpm.x&lt;=1,"Immediate",_xlpm.x&lt;=6,"Fast",_xlpm.x&lt;=24,"Moderate",_xlpm.x&gt;24,"Delayed")))</f>
        <v>Delayed</v>
      </c>
      <c r="AC2100">
        <v>22</v>
      </c>
      <c r="AD2100" t="str" cm="1">
        <f t="array" ref="AD2100">IF(Table2[[#This Row],[Interaction_Count_Final]]="","N/A",_xlfn.IFS(Table2[[#This Row],[Interaction_Count_Final]]&lt;=2,"Low",Table2[[#This Row],[Interaction_Count_Final]]&lt;=5,"Medium",Table2[[#This Row],[Interaction_Count_Final]]&gt;=6,"High",TRUE,"CHECK"))</f>
        <v>High</v>
      </c>
      <c r="AE2100" t="s">
        <v>7266</v>
      </c>
      <c r="AF2100" t="b">
        <v>1</v>
      </c>
      <c r="AG2100" t="b">
        <v>1</v>
      </c>
      <c r="AH2100">
        <v>2542</v>
      </c>
      <c r="AI2100">
        <v>44969</v>
      </c>
      <c r="AJ2100" t="b">
        <v>1</v>
      </c>
      <c r="AK2100" t="e" cm="1">
        <f t="array" ref="AK2100">_xlfn.LET(
  _xlpm.txt,TRIM(Raw_Data!F2100),
  _xlpm.norm,SUBSTITUTE(SUBSTITUTE(_xlpm.txt,"-","/"),".","/"),
  _xlpm.p,_xlfn.TEXTSPLIT(_xlpm.norm,"/"),
  _xlpm.a,VALUE(INDEX(_xlpm.p,1)),
  _xlpm.b,VALUE(INDEX(_xlpm.p,2)),
  IF(AND(_xlpm.a&lt;=12,_xlpm.b&lt;=12),"REVIEW_AMBIGUOUS","OK")
)</f>
        <v>#REF!</v>
      </c>
    </row>
    <row r="2101" spans="1:37">
      <c r="A2101" t="s">
        <v>6044</v>
      </c>
      <c r="B2101" t="s">
        <v>6044</v>
      </c>
      <c r="C2101" t="b">
        <v>0</v>
      </c>
      <c r="D2101" t="s">
        <v>7257</v>
      </c>
      <c r="E2101" t="s">
        <v>6045</v>
      </c>
      <c r="F2101" t="s">
        <v>6045</v>
      </c>
      <c r="G2101" t="s">
        <v>7274</v>
      </c>
      <c r="H2101" t="s">
        <v>352</v>
      </c>
      <c r="I2101" t="s">
        <v>352</v>
      </c>
      <c r="J2101" t="s">
        <v>447</v>
      </c>
      <c r="K2101" t="s">
        <v>173</v>
      </c>
      <c r="L2101" t="s">
        <v>173</v>
      </c>
      <c r="M2101">
        <f>IF(UPPER(TRIM(Table2[[#This Row],[Status_Clean]]))="CONVERTED",1,0)</f>
        <v>0</v>
      </c>
      <c r="N2101">
        <f>IF(ISNUMBER(MATCH(UPPER(TRIM(Table2[[#This Row],[Status_Clean]])),{"CONTACTED","QUALIFIED","CONVERTED"},0)),1,0)</f>
        <v>0</v>
      </c>
      <c r="O2101" cm="1">
        <f t="array" ref="O2101">_xlfn.SWITCH(UPPER(TRIM(Table2[[#This Row],[Status_Clean]])),"NEW",1,"CONTACTED",2,"QUALIFIED",3,"CONVERTED",4,"LOST",5,99)</f>
        <v>5</v>
      </c>
      <c r="P2101" t="s">
        <v>6046</v>
      </c>
      <c r="Q2101" t="s">
        <v>8653</v>
      </c>
      <c r="R2101" t="s">
        <v>8653</v>
      </c>
      <c r="S2101">
        <v>45060</v>
      </c>
      <c r="T2101" t="s">
        <v>7261</v>
      </c>
      <c r="U2101">
        <v>45060</v>
      </c>
      <c r="V2101" t="s">
        <v>7314</v>
      </c>
      <c r="W2101" t="s">
        <v>7263</v>
      </c>
      <c r="X2101" t="s">
        <v>7277</v>
      </c>
      <c r="Y2101" t="s">
        <v>7293</v>
      </c>
      <c r="Z2101">
        <v>59</v>
      </c>
      <c r="AA2101">
        <v>59</v>
      </c>
      <c r="AB2101" t="str" cm="1">
        <f t="array" ref="AB2101">_xlfn.LET(_xlpm.x,IFERROR(VALUE(Table2[[#This Row],[Response_Time_Hours]]),""),IF(_xlpm.x="","CHECK",_xlfn.IFS(_xlpm.x&lt;=1,"Immediate",_xlpm.x&lt;=6,"Fast",_xlpm.x&lt;=24,"Moderate",_xlpm.x&gt;24,"Delayed")))</f>
        <v>Delayed</v>
      </c>
      <c r="AC2101">
        <v>3</v>
      </c>
      <c r="AD2101" t="str" cm="1">
        <f t="array" ref="AD2101">IF(Table2[[#This Row],[Interaction_Count_Final]]="","N/A",_xlfn.IFS(Table2[[#This Row],[Interaction_Count_Final]]&lt;=2,"Low",Table2[[#This Row],[Interaction_Count_Final]]&lt;=5,"Medium",Table2[[#This Row],[Interaction_Count_Final]]&gt;=6,"High",TRUE,"CHECK"))</f>
        <v>Medium</v>
      </c>
      <c r="AE2101" t="s">
        <v>7266</v>
      </c>
      <c r="AF2101" t="b">
        <v>1</v>
      </c>
      <c r="AG2101" t="b">
        <v>1</v>
      </c>
      <c r="AH2101">
        <v>2543</v>
      </c>
      <c r="AI2101">
        <v>45060</v>
      </c>
      <c r="AJ2101" t="b">
        <v>1</v>
      </c>
      <c r="AK2101" t="e" cm="1">
        <f t="array" ref="AK2101">_xlfn.LET(
  _xlpm.txt,TRIM(Raw_Data!F2101),
  _xlpm.norm,SUBSTITUTE(SUBSTITUTE(_xlpm.txt,"-","/"),".","/"),
  _xlpm.p,_xlfn.TEXTSPLIT(_xlpm.norm,"/"),
  _xlpm.a,VALUE(INDEX(_xlpm.p,1)),
  _xlpm.b,VALUE(INDEX(_xlpm.p,2)),
  IF(AND(_xlpm.a&lt;=12,_xlpm.b&lt;=12),"REVIEW_AMBIGUOUS","OK")
)</f>
        <v>#REF!</v>
      </c>
    </row>
    <row r="2102" spans="1:37">
      <c r="A2102" t="s">
        <v>6047</v>
      </c>
      <c r="B2102" t="s">
        <v>6047</v>
      </c>
      <c r="C2102" t="b">
        <v>1</v>
      </c>
      <c r="D2102" t="s">
        <v>7257</v>
      </c>
      <c r="E2102" t="s">
        <v>6048</v>
      </c>
      <c r="F2102" t="s">
        <v>6048</v>
      </c>
      <c r="G2102" t="s">
        <v>7258</v>
      </c>
      <c r="H2102" t="s">
        <v>7535</v>
      </c>
      <c r="I2102" t="s">
        <v>7535</v>
      </c>
      <c r="J2102" t="s">
        <v>101</v>
      </c>
      <c r="K2102" t="s">
        <v>125</v>
      </c>
      <c r="L2102" t="s">
        <v>125</v>
      </c>
      <c r="M2102">
        <f>IF(UPPER(TRIM(Table2[[#This Row],[Status_Clean]]))="CONVERTED",1,0)</f>
        <v>0</v>
      </c>
      <c r="N2102">
        <f>IF(ISNUMBER(MATCH(UPPER(TRIM(Table2[[#This Row],[Status_Clean]])),{"CONTACTED","QUALIFIED","CONVERTED"},0)),1,0)</f>
        <v>1</v>
      </c>
      <c r="O2102" cm="1">
        <f t="array" ref="O2102">_xlfn.SWITCH(UPPER(TRIM(Table2[[#This Row],[Status_Clean]])),"NEW",1,"CONTACTED",2,"QUALIFIED",3,"CONVERTED",4,"LOST",5,99)</f>
        <v>2</v>
      </c>
      <c r="P2102" t="s">
        <v>6049</v>
      </c>
      <c r="Q2102" t="s">
        <v>6049</v>
      </c>
      <c r="R2102" t="s">
        <v>6049</v>
      </c>
      <c r="S2102">
        <v>45500</v>
      </c>
      <c r="T2102" t="s">
        <v>7261</v>
      </c>
      <c r="U2102">
        <v>45500</v>
      </c>
      <c r="V2102" t="s">
        <v>7305</v>
      </c>
      <c r="W2102" t="s">
        <v>7271</v>
      </c>
      <c r="X2102" t="s">
        <v>7288</v>
      </c>
      <c r="Y2102" t="s">
        <v>7278</v>
      </c>
      <c r="Z2102" t="s">
        <v>6050</v>
      </c>
      <c r="AA2102">
        <v>48.9</v>
      </c>
      <c r="AB2102" t="str" cm="1">
        <f t="array" ref="AB2102">_xlfn.LET(_xlpm.x,IFERROR(VALUE(Table2[[#This Row],[Response_Time_Hours]]),""),IF(_xlpm.x="","CHECK",_xlfn.IFS(_xlpm.x&lt;=1,"Immediate",_xlpm.x&lt;=6,"Fast",_xlpm.x&lt;=24,"Moderate",_xlpm.x&gt;24,"Delayed")))</f>
        <v>Delayed</v>
      </c>
      <c r="AC2102">
        <v>26</v>
      </c>
      <c r="AD2102" t="str" cm="1">
        <f t="array" ref="AD2102">IF(Table2[[#This Row],[Interaction_Count_Final]]="","N/A",_xlfn.IFS(Table2[[#This Row],[Interaction_Count_Final]]&lt;=2,"Low",Table2[[#This Row],[Interaction_Count_Final]]&lt;=5,"Medium",Table2[[#This Row],[Interaction_Count_Final]]&gt;=6,"High",TRUE,"CHECK"))</f>
        <v>High</v>
      </c>
      <c r="AE2102" t="s">
        <v>7289</v>
      </c>
      <c r="AF2102" t="b">
        <v>1</v>
      </c>
      <c r="AG2102" t="b">
        <v>1</v>
      </c>
      <c r="AH2102">
        <v>2544</v>
      </c>
      <c r="AI2102">
        <v>45500</v>
      </c>
      <c r="AJ2102" t="b">
        <v>1</v>
      </c>
      <c r="AK2102" t="str" cm="1">
        <f t="array" ref="AK2102">_xlfn.LET(
  _xlpm.txt,TRIM(Raw_Data!F2102),
  _xlpm.norm,SUBSTITUTE(SUBSTITUTE(_xlpm.txt,"-","/"),".","/"),
  _xlpm.p,_xlfn.TEXTSPLIT(_xlpm.norm,"/"),
  _xlpm.a,VALUE(INDEX(_xlpm.p,1)),
  _xlpm.b,VALUE(INDEX(_xlpm.p,2)),
  IF(AND(_xlpm.a&lt;=12,_xlpm.b&lt;=12),"REVIEW_AMBIGUOUS","OK")
)</f>
        <v>OK</v>
      </c>
    </row>
    <row r="2103" spans="1:37">
      <c r="A2103" t="s">
        <v>6051</v>
      </c>
      <c r="B2103" t="s">
        <v>6051</v>
      </c>
      <c r="C2103" t="b">
        <v>1</v>
      </c>
      <c r="D2103" t="s">
        <v>7257</v>
      </c>
      <c r="E2103" t="s">
        <v>6052</v>
      </c>
      <c r="F2103" t="s">
        <v>6052</v>
      </c>
      <c r="G2103" t="s">
        <v>7258</v>
      </c>
      <c r="H2103" t="s">
        <v>469</v>
      </c>
      <c r="I2103" t="s">
        <v>469</v>
      </c>
      <c r="J2103" t="s">
        <v>469</v>
      </c>
      <c r="K2103" t="s">
        <v>173</v>
      </c>
      <c r="L2103" t="s">
        <v>173</v>
      </c>
      <c r="M2103">
        <f>IF(UPPER(TRIM(Table2[[#This Row],[Status_Clean]]))="CONVERTED",1,0)</f>
        <v>0</v>
      </c>
      <c r="N2103">
        <f>IF(ISNUMBER(MATCH(UPPER(TRIM(Table2[[#This Row],[Status_Clean]])),{"CONTACTED","QUALIFIED","CONVERTED"},0)),1,0)</f>
        <v>0</v>
      </c>
      <c r="O2103" cm="1">
        <f t="array" ref="O2103">_xlfn.SWITCH(UPPER(TRIM(Table2[[#This Row],[Status_Clean]])),"NEW",1,"CONTACTED",2,"QUALIFIED",3,"CONVERTED",4,"LOST",5,99)</f>
        <v>5</v>
      </c>
      <c r="P2103" t="s">
        <v>6053</v>
      </c>
      <c r="Q2103" t="s">
        <v>6053</v>
      </c>
      <c r="R2103" t="s">
        <v>6053</v>
      </c>
      <c r="S2103">
        <v>45097</v>
      </c>
      <c r="T2103" t="s">
        <v>7261</v>
      </c>
      <c r="U2103">
        <v>45097</v>
      </c>
      <c r="V2103" t="s">
        <v>7276</v>
      </c>
      <c r="W2103" t="s">
        <v>7263</v>
      </c>
      <c r="X2103" t="s">
        <v>7277</v>
      </c>
      <c r="Y2103" t="s">
        <v>7265</v>
      </c>
      <c r="Z2103" t="s">
        <v>223</v>
      </c>
      <c r="AA2103">
        <v>69.599999999999994</v>
      </c>
      <c r="AB2103" t="str" cm="1">
        <f t="array" ref="AB2103">_xlfn.LET(_xlpm.x,IFERROR(VALUE(Table2[[#This Row],[Response_Time_Hours]]),""),IF(_xlpm.x="","CHECK",_xlfn.IFS(_xlpm.x&lt;=1,"Immediate",_xlpm.x&lt;=6,"Fast",_xlpm.x&lt;=24,"Moderate",_xlpm.x&gt;24,"Delayed")))</f>
        <v>Delayed</v>
      </c>
      <c r="AC2103">
        <v>41</v>
      </c>
      <c r="AD2103" t="str" cm="1">
        <f t="array" ref="AD2103">IF(Table2[[#This Row],[Interaction_Count_Final]]="","N/A",_xlfn.IFS(Table2[[#This Row],[Interaction_Count_Final]]&lt;=2,"Low",Table2[[#This Row],[Interaction_Count_Final]]&lt;=5,"Medium",Table2[[#This Row],[Interaction_Count_Final]]&gt;=6,"High",TRUE,"CHECK"))</f>
        <v>High</v>
      </c>
      <c r="AE2103" t="s">
        <v>7289</v>
      </c>
      <c r="AF2103" t="b">
        <v>1</v>
      </c>
      <c r="AG2103" t="b">
        <v>1</v>
      </c>
      <c r="AH2103">
        <v>2545</v>
      </c>
      <c r="AI2103">
        <v>45097</v>
      </c>
      <c r="AJ2103" t="b">
        <v>1</v>
      </c>
      <c r="AK2103" t="str" cm="1">
        <f t="array" ref="AK2103">_xlfn.LET(
  _xlpm.txt,TRIM(Raw_Data!F2103),
  _xlpm.norm,SUBSTITUTE(SUBSTITUTE(_xlpm.txt,"-","/"),".","/"),
  _xlpm.p,_xlfn.TEXTSPLIT(_xlpm.norm,"/"),
  _xlpm.a,VALUE(INDEX(_xlpm.p,1)),
  _xlpm.b,VALUE(INDEX(_xlpm.p,2)),
  IF(AND(_xlpm.a&lt;=12,_xlpm.b&lt;=12),"REVIEW_AMBIGUOUS","OK")
)</f>
        <v>OK</v>
      </c>
    </row>
    <row r="2104" spans="1:37">
      <c r="A2104" t="s">
        <v>6054</v>
      </c>
      <c r="B2104" t="s">
        <v>6054</v>
      </c>
      <c r="C2104" t="b">
        <v>0</v>
      </c>
      <c r="D2104" t="s">
        <v>7257</v>
      </c>
      <c r="E2104" t="s">
        <v>6055</v>
      </c>
      <c r="F2104" t="s">
        <v>6055</v>
      </c>
      <c r="G2104" t="s">
        <v>7258</v>
      </c>
      <c r="H2104" t="s">
        <v>311</v>
      </c>
      <c r="I2104" t="s">
        <v>311</v>
      </c>
      <c r="J2104" t="s">
        <v>311</v>
      </c>
      <c r="K2104" t="s">
        <v>193</v>
      </c>
      <c r="L2104" t="s">
        <v>193</v>
      </c>
      <c r="M2104">
        <f>IF(UPPER(TRIM(Table2[[#This Row],[Status_Clean]]))="CONVERTED",1,0)</f>
        <v>0</v>
      </c>
      <c r="N2104">
        <f>IF(ISNUMBER(MATCH(UPPER(TRIM(Table2[[#This Row],[Status_Clean]])),{"CONTACTED","QUALIFIED","CONVERTED"},0)),1,0)</f>
        <v>0</v>
      </c>
      <c r="O2104" cm="1">
        <f t="array" ref="O2104">_xlfn.SWITCH(UPPER(TRIM(Table2[[#This Row],[Status_Clean]])),"NEW",1,"CONTACTED",2,"QUALIFIED",3,"CONVERTED",4,"LOST",5,99)</f>
        <v>1</v>
      </c>
      <c r="P2104" t="s">
        <v>6056</v>
      </c>
      <c r="Q2104" t="s">
        <v>8654</v>
      </c>
      <c r="R2104" t="s">
        <v>8654</v>
      </c>
      <c r="S2104">
        <v>45234</v>
      </c>
      <c r="T2104" t="s">
        <v>7261</v>
      </c>
      <c r="U2104">
        <v>45234</v>
      </c>
      <c r="V2104" t="s">
        <v>7300</v>
      </c>
      <c r="W2104" t="s">
        <v>7263</v>
      </c>
      <c r="X2104" t="s">
        <v>7264</v>
      </c>
      <c r="Y2104" t="s">
        <v>7278</v>
      </c>
      <c r="Z2104">
        <v>23</v>
      </c>
      <c r="AA2104">
        <v>23</v>
      </c>
      <c r="AB2104" t="str" cm="1">
        <f t="array" ref="AB2104">_xlfn.LET(_xlpm.x,IFERROR(VALUE(Table2[[#This Row],[Response_Time_Hours]]),""),IF(_xlpm.x="","CHECK",_xlfn.IFS(_xlpm.x&lt;=1,"Immediate",_xlpm.x&lt;=6,"Fast",_xlpm.x&lt;=24,"Moderate",_xlpm.x&gt;24,"Delayed")))</f>
        <v>Moderate</v>
      </c>
      <c r="AC2104">
        <v>9</v>
      </c>
      <c r="AD2104" t="str" cm="1">
        <f t="array" ref="AD2104">IF(Table2[[#This Row],[Interaction_Count_Final]]="","N/A",_xlfn.IFS(Table2[[#This Row],[Interaction_Count_Final]]&lt;=2,"Low",Table2[[#This Row],[Interaction_Count_Final]]&lt;=5,"Medium",Table2[[#This Row],[Interaction_Count_Final]]&gt;=6,"High",TRUE,"CHECK"))</f>
        <v>High</v>
      </c>
      <c r="AE2104" t="s">
        <v>7266</v>
      </c>
      <c r="AF2104" t="b">
        <v>1</v>
      </c>
      <c r="AG2104" t="b">
        <v>1</v>
      </c>
      <c r="AH2104">
        <v>2546</v>
      </c>
      <c r="AI2104">
        <v>45234</v>
      </c>
      <c r="AJ2104" t="b">
        <v>1</v>
      </c>
      <c r="AK2104" t="e" cm="1">
        <f t="array" ref="AK2104">_xlfn.LET(
  _xlpm.txt,TRIM(Raw_Data!F2104),
  _xlpm.norm,SUBSTITUTE(SUBSTITUTE(_xlpm.txt,"-","/"),".","/"),
  _xlpm.p,_xlfn.TEXTSPLIT(_xlpm.norm,"/"),
  _xlpm.a,VALUE(INDEX(_xlpm.p,1)),
  _xlpm.b,VALUE(INDEX(_xlpm.p,2)),
  IF(AND(_xlpm.a&lt;=12,_xlpm.b&lt;=12),"REVIEW_AMBIGUOUS","OK")
)</f>
        <v>#REF!</v>
      </c>
    </row>
    <row r="2105" spans="1:37">
      <c r="A2105" t="s">
        <v>6057</v>
      </c>
      <c r="B2105" t="s">
        <v>6057</v>
      </c>
      <c r="C2105" t="b">
        <v>1</v>
      </c>
      <c r="D2105" t="s">
        <v>7257</v>
      </c>
      <c r="E2105" t="s">
        <v>6058</v>
      </c>
      <c r="F2105" t="s">
        <v>6058</v>
      </c>
      <c r="G2105" t="s">
        <v>7303</v>
      </c>
      <c r="H2105" t="s">
        <v>469</v>
      </c>
      <c r="I2105" t="s">
        <v>469</v>
      </c>
      <c r="J2105" t="s">
        <v>469</v>
      </c>
      <c r="K2105" t="s">
        <v>193</v>
      </c>
      <c r="L2105" t="s">
        <v>193</v>
      </c>
      <c r="M2105">
        <f>IF(UPPER(TRIM(Table2[[#This Row],[Status_Clean]]))="CONVERTED",1,0)</f>
        <v>0</v>
      </c>
      <c r="N2105">
        <f>IF(ISNUMBER(MATCH(UPPER(TRIM(Table2[[#This Row],[Status_Clean]])),{"CONTACTED","QUALIFIED","CONVERTED"},0)),1,0)</f>
        <v>0</v>
      </c>
      <c r="O2105" cm="1">
        <f t="array" ref="O2105">_xlfn.SWITCH(UPPER(TRIM(Table2[[#This Row],[Status_Clean]])),"NEW",1,"CONTACTED",2,"QUALIFIED",3,"CONVERTED",4,"LOST",5,99)</f>
        <v>1</v>
      </c>
      <c r="P2105">
        <v>45323</v>
      </c>
      <c r="Q2105" t="s">
        <v>8655</v>
      </c>
      <c r="R2105" t="s">
        <v>8655</v>
      </c>
      <c r="S2105">
        <v>45323</v>
      </c>
      <c r="T2105" t="s">
        <v>7261</v>
      </c>
      <c r="U2105">
        <v>45323</v>
      </c>
      <c r="V2105" t="s">
        <v>7283</v>
      </c>
      <c r="W2105" t="s">
        <v>7271</v>
      </c>
      <c r="X2105" t="s">
        <v>7284</v>
      </c>
      <c r="Y2105" t="s">
        <v>7285</v>
      </c>
      <c r="Z2105">
        <v>7</v>
      </c>
      <c r="AA2105">
        <v>7</v>
      </c>
      <c r="AB2105" t="str" cm="1">
        <f t="array" ref="AB2105">_xlfn.LET(_xlpm.x,IFERROR(VALUE(Table2[[#This Row],[Response_Time_Hours]]),""),IF(_xlpm.x="","CHECK",_xlfn.IFS(_xlpm.x&lt;=1,"Immediate",_xlpm.x&lt;=6,"Fast",_xlpm.x&lt;=24,"Moderate",_xlpm.x&gt;24,"Delayed")))</f>
        <v>Moderate</v>
      </c>
      <c r="AC2105">
        <v>18</v>
      </c>
      <c r="AD2105" t="str" cm="1">
        <f t="array" ref="AD2105">IF(Table2[[#This Row],[Interaction_Count_Final]]="","N/A",_xlfn.IFS(Table2[[#This Row],[Interaction_Count_Final]]&lt;=2,"Low",Table2[[#This Row],[Interaction_Count_Final]]&lt;=5,"Medium",Table2[[#This Row],[Interaction_Count_Final]]&gt;=6,"High",TRUE,"CHECK"))</f>
        <v>High</v>
      </c>
      <c r="AE2105" t="s">
        <v>7266</v>
      </c>
      <c r="AF2105" t="b">
        <v>1</v>
      </c>
      <c r="AG2105" t="b">
        <v>1</v>
      </c>
      <c r="AH2105">
        <v>2547</v>
      </c>
      <c r="AI2105">
        <v>45323</v>
      </c>
      <c r="AJ2105" t="b">
        <v>1</v>
      </c>
      <c r="AK2105" t="e" cm="1">
        <f t="array" ref="AK2105">_xlfn.LET(
  _xlpm.txt,TRIM(Raw_Data!F2105),
  _xlpm.norm,SUBSTITUTE(SUBSTITUTE(_xlpm.txt,"-","/"),".","/"),
  _xlpm.p,_xlfn.TEXTSPLIT(_xlpm.norm,"/"),
  _xlpm.a,VALUE(INDEX(_xlpm.p,1)),
  _xlpm.b,VALUE(INDEX(_xlpm.p,2)),
  IF(AND(_xlpm.a&lt;=12,_xlpm.b&lt;=12),"REVIEW_AMBIGUOUS","OK")
)</f>
        <v>#REF!</v>
      </c>
    </row>
    <row r="2106" spans="1:37">
      <c r="A2106" t="s">
        <v>6059</v>
      </c>
      <c r="B2106" t="s">
        <v>6059</v>
      </c>
      <c r="C2106" t="b">
        <v>0</v>
      </c>
      <c r="D2106" t="s">
        <v>7257</v>
      </c>
      <c r="E2106" t="s">
        <v>6060</v>
      </c>
      <c r="F2106" t="s">
        <v>6060</v>
      </c>
      <c r="G2106" t="s">
        <v>7280</v>
      </c>
      <c r="H2106" t="s">
        <v>337</v>
      </c>
      <c r="I2106" t="s">
        <v>337</v>
      </c>
      <c r="J2106" t="s">
        <v>101</v>
      </c>
      <c r="K2106" t="s">
        <v>250</v>
      </c>
      <c r="L2106" t="s">
        <v>250</v>
      </c>
      <c r="M2106">
        <f>IF(UPPER(TRIM(Table2[[#This Row],[Status_Clean]]))="CONVERTED",1,0)</f>
        <v>1</v>
      </c>
      <c r="N2106">
        <f>IF(ISNUMBER(MATCH(UPPER(TRIM(Table2[[#This Row],[Status_Clean]])),{"CONTACTED","QUALIFIED","CONVERTED"},0)),1,0)</f>
        <v>1</v>
      </c>
      <c r="O2106" cm="1">
        <f t="array" ref="O2106">_xlfn.SWITCH(UPPER(TRIM(Table2[[#This Row],[Status_Clean]])),"NEW",1,"CONTACTED",2,"QUALIFIED",3,"CONVERTED",4,"LOST",5,99)</f>
        <v>4</v>
      </c>
      <c r="P2106" t="s">
        <v>6061</v>
      </c>
      <c r="Q2106" t="s">
        <v>8656</v>
      </c>
      <c r="R2106" t="s">
        <v>8656</v>
      </c>
      <c r="S2106">
        <v>45613</v>
      </c>
      <c r="T2106" t="s">
        <v>7261</v>
      </c>
      <c r="U2106">
        <v>45613</v>
      </c>
      <c r="V2106" t="s">
        <v>7300</v>
      </c>
      <c r="W2106" t="s">
        <v>7271</v>
      </c>
      <c r="X2106" t="s">
        <v>7264</v>
      </c>
      <c r="Y2106" t="s">
        <v>7293</v>
      </c>
      <c r="Z2106" t="s">
        <v>1784</v>
      </c>
      <c r="AA2106">
        <v>29.9</v>
      </c>
      <c r="AB2106" t="str" cm="1">
        <f t="array" ref="AB2106">_xlfn.LET(_xlpm.x,IFERROR(VALUE(Table2[[#This Row],[Response_Time_Hours]]),""),IF(_xlpm.x="","CHECK",_xlfn.IFS(_xlpm.x&lt;=1,"Immediate",_xlpm.x&lt;=6,"Fast",_xlpm.x&lt;=24,"Moderate",_xlpm.x&gt;24,"Delayed")))</f>
        <v>Delayed</v>
      </c>
      <c r="AC2106">
        <v>26</v>
      </c>
      <c r="AD2106" t="str" cm="1">
        <f t="array" ref="AD2106">IF(Table2[[#This Row],[Interaction_Count_Final]]="","N/A",_xlfn.IFS(Table2[[#This Row],[Interaction_Count_Final]]&lt;=2,"Low",Table2[[#This Row],[Interaction_Count_Final]]&lt;=5,"Medium",Table2[[#This Row],[Interaction_Count_Final]]&gt;=6,"High",TRUE,"CHECK"))</f>
        <v>High</v>
      </c>
      <c r="AE2106" t="s">
        <v>7266</v>
      </c>
      <c r="AF2106" t="b">
        <v>1</v>
      </c>
      <c r="AG2106" t="b">
        <v>1</v>
      </c>
      <c r="AH2106">
        <v>2548</v>
      </c>
      <c r="AI2106">
        <v>45613</v>
      </c>
      <c r="AJ2106" t="b">
        <v>1</v>
      </c>
      <c r="AK2106" t="str" cm="1">
        <f t="array" ref="AK2106">_xlfn.LET(
  _xlpm.txt,TRIM(Raw_Data!F2106),
  _xlpm.norm,SUBSTITUTE(SUBSTITUTE(_xlpm.txt,"-","/"),".","/"),
  _xlpm.p,_xlfn.TEXTSPLIT(_xlpm.norm,"/"),
  _xlpm.a,VALUE(INDEX(_xlpm.p,1)),
  _xlpm.b,VALUE(INDEX(_xlpm.p,2)),
  IF(AND(_xlpm.a&lt;=12,_xlpm.b&lt;=12),"REVIEW_AMBIGUOUS","OK")
)</f>
        <v>OK</v>
      </c>
    </row>
    <row r="2107" spans="1:37">
      <c r="A2107" t="s">
        <v>6062</v>
      </c>
      <c r="B2107" t="s">
        <v>6062</v>
      </c>
      <c r="C2107" t="b">
        <v>0</v>
      </c>
      <c r="D2107" t="s">
        <v>7257</v>
      </c>
      <c r="E2107" t="s">
        <v>6063</v>
      </c>
      <c r="F2107" t="s">
        <v>6063</v>
      </c>
      <c r="G2107" t="s">
        <v>7268</v>
      </c>
      <c r="H2107" t="s">
        <v>404</v>
      </c>
      <c r="I2107" t="s">
        <v>404</v>
      </c>
      <c r="J2107" t="s">
        <v>363</v>
      </c>
      <c r="K2107" t="s">
        <v>71</v>
      </c>
      <c r="L2107" t="s">
        <v>71</v>
      </c>
      <c r="M2107">
        <f>IF(UPPER(TRIM(Table2[[#This Row],[Status_Clean]]))="CONVERTED",1,0)</f>
        <v>0</v>
      </c>
      <c r="N2107">
        <f>IF(ISNUMBER(MATCH(UPPER(TRIM(Table2[[#This Row],[Status_Clean]])),{"CONTACTED","QUALIFIED","CONVERTED"},0)),1,0)</f>
        <v>1</v>
      </c>
      <c r="O2107" cm="1">
        <f t="array" ref="O2107">_xlfn.SWITCH(UPPER(TRIM(Table2[[#This Row],[Status_Clean]])),"NEW",1,"CONTACTED",2,"QUALIFIED",3,"CONVERTED",4,"LOST",5,99)</f>
        <v>3</v>
      </c>
      <c r="P2107">
        <v>45144</v>
      </c>
      <c r="Q2107" t="s">
        <v>8423</v>
      </c>
      <c r="R2107" t="s">
        <v>8423</v>
      </c>
      <c r="S2107">
        <v>45144</v>
      </c>
      <c r="T2107" t="s">
        <v>7261</v>
      </c>
      <c r="U2107">
        <v>45144</v>
      </c>
      <c r="V2107" t="s">
        <v>7310</v>
      </c>
      <c r="W2107" t="s">
        <v>7263</v>
      </c>
      <c r="X2107" t="s">
        <v>7288</v>
      </c>
      <c r="Y2107" t="s">
        <v>7293</v>
      </c>
      <c r="Z2107" t="s">
        <v>1287</v>
      </c>
      <c r="AA2107">
        <v>64.800000000000011</v>
      </c>
      <c r="AB2107" t="str" cm="1">
        <f t="array" ref="AB2107">_xlfn.LET(_xlpm.x,IFERROR(VALUE(Table2[[#This Row],[Response_Time_Hours]]),""),IF(_xlpm.x="","CHECK",_xlfn.IFS(_xlpm.x&lt;=1,"Immediate",_xlpm.x&lt;=6,"Fast",_xlpm.x&lt;=24,"Moderate",_xlpm.x&gt;24,"Delayed")))</f>
        <v>Delayed</v>
      </c>
      <c r="AC2107">
        <v>50</v>
      </c>
      <c r="AD2107" t="str" cm="1">
        <f t="array" ref="AD2107">IF(Table2[[#This Row],[Interaction_Count_Final]]="","N/A",_xlfn.IFS(Table2[[#This Row],[Interaction_Count_Final]]&lt;=2,"Low",Table2[[#This Row],[Interaction_Count_Final]]&lt;=5,"Medium",Table2[[#This Row],[Interaction_Count_Final]]&gt;=6,"High",TRUE,"CHECK"))</f>
        <v>High</v>
      </c>
      <c r="AE2107" t="s">
        <v>7289</v>
      </c>
      <c r="AF2107" t="b">
        <v>1</v>
      </c>
      <c r="AG2107" t="b">
        <v>1</v>
      </c>
      <c r="AH2107">
        <v>2549</v>
      </c>
      <c r="AI2107">
        <v>45144</v>
      </c>
      <c r="AJ2107" t="b">
        <v>1</v>
      </c>
      <c r="AK2107" t="e" cm="1">
        <f t="array" ref="AK2107">_xlfn.LET(
  _xlpm.txt,TRIM(Raw_Data!F2107),
  _xlpm.norm,SUBSTITUTE(SUBSTITUTE(_xlpm.txt,"-","/"),".","/"),
  _xlpm.p,_xlfn.TEXTSPLIT(_xlpm.norm,"/"),
  _xlpm.a,VALUE(INDEX(_xlpm.p,1)),
  _xlpm.b,VALUE(INDEX(_xlpm.p,2)),
  IF(AND(_xlpm.a&lt;=12,_xlpm.b&lt;=12),"REVIEW_AMBIGUOUS","OK")
)</f>
        <v>#REF!</v>
      </c>
    </row>
    <row r="2108" spans="1:37">
      <c r="A2108" t="s">
        <v>6064</v>
      </c>
      <c r="B2108" t="s">
        <v>6064</v>
      </c>
      <c r="C2108" t="b">
        <v>0</v>
      </c>
      <c r="D2108" t="s">
        <v>7257</v>
      </c>
      <c r="E2108" t="s">
        <v>6065</v>
      </c>
      <c r="F2108" t="s">
        <v>6065</v>
      </c>
      <c r="G2108" t="s">
        <v>7274</v>
      </c>
      <c r="H2108" t="s">
        <v>556</v>
      </c>
      <c r="I2108" t="s">
        <v>556</v>
      </c>
      <c r="J2108" t="s">
        <v>106</v>
      </c>
      <c r="K2108" t="s">
        <v>173</v>
      </c>
      <c r="L2108" t="s">
        <v>173</v>
      </c>
      <c r="M2108">
        <f>IF(UPPER(TRIM(Table2[[#This Row],[Status_Clean]]))="CONVERTED",1,0)</f>
        <v>0</v>
      </c>
      <c r="N2108">
        <f>IF(ISNUMBER(MATCH(UPPER(TRIM(Table2[[#This Row],[Status_Clean]])),{"CONTACTED","QUALIFIED","CONVERTED"},0)),1,0)</f>
        <v>0</v>
      </c>
      <c r="O2108" cm="1">
        <f t="array" ref="O2108">_xlfn.SWITCH(UPPER(TRIM(Table2[[#This Row],[Status_Clean]])),"NEW",1,"CONTACTED",2,"QUALIFIED",3,"CONVERTED",4,"LOST",5,99)</f>
        <v>5</v>
      </c>
      <c r="P2108">
        <v>45056</v>
      </c>
      <c r="Q2108" t="s">
        <v>8545</v>
      </c>
      <c r="R2108" t="s">
        <v>8545</v>
      </c>
      <c r="S2108">
        <v>45056</v>
      </c>
      <c r="T2108" t="s">
        <v>7261</v>
      </c>
      <c r="U2108">
        <v>45056</v>
      </c>
      <c r="V2108" t="s">
        <v>7314</v>
      </c>
      <c r="W2108" t="s">
        <v>7263</v>
      </c>
      <c r="X2108" t="s">
        <v>7277</v>
      </c>
      <c r="Y2108" t="s">
        <v>7272</v>
      </c>
      <c r="Z2108" t="s">
        <v>6066</v>
      </c>
      <c r="AA2108">
        <v>63.1</v>
      </c>
      <c r="AB2108" t="str" cm="1">
        <f t="array" ref="AB2108">_xlfn.LET(_xlpm.x,IFERROR(VALUE(Table2[[#This Row],[Response_Time_Hours]]),""),IF(_xlpm.x="","CHECK",_xlfn.IFS(_xlpm.x&lt;=1,"Immediate",_xlpm.x&lt;=6,"Fast",_xlpm.x&lt;=24,"Moderate",_xlpm.x&gt;24,"Delayed")))</f>
        <v>Delayed</v>
      </c>
      <c r="AC2108">
        <v>12</v>
      </c>
      <c r="AD2108" t="str" cm="1">
        <f t="array" ref="AD2108">IF(Table2[[#This Row],[Interaction_Count_Final]]="","N/A",_xlfn.IFS(Table2[[#This Row],[Interaction_Count_Final]]&lt;=2,"Low",Table2[[#This Row],[Interaction_Count_Final]]&lt;=5,"Medium",Table2[[#This Row],[Interaction_Count_Final]]&gt;=6,"High",TRUE,"CHECK"))</f>
        <v>High</v>
      </c>
      <c r="AE2108" t="s">
        <v>7266</v>
      </c>
      <c r="AF2108" t="b">
        <v>1</v>
      </c>
      <c r="AG2108" t="b">
        <v>1</v>
      </c>
      <c r="AH2108">
        <v>2550</v>
      </c>
      <c r="AI2108">
        <v>45056</v>
      </c>
      <c r="AJ2108" t="b">
        <v>1</v>
      </c>
      <c r="AK2108" t="e" cm="1">
        <f t="array" ref="AK2108">_xlfn.LET(
  _xlpm.txt,TRIM(Raw_Data!F2108),
  _xlpm.norm,SUBSTITUTE(SUBSTITUTE(_xlpm.txt,"-","/"),".","/"),
  _xlpm.p,_xlfn.TEXTSPLIT(_xlpm.norm,"/"),
  _xlpm.a,VALUE(INDEX(_xlpm.p,1)),
  _xlpm.b,VALUE(INDEX(_xlpm.p,2)),
  IF(AND(_xlpm.a&lt;=12,_xlpm.b&lt;=12),"REVIEW_AMBIGUOUS","OK")
)</f>
        <v>#REF!</v>
      </c>
    </row>
    <row r="2109" spans="1:37">
      <c r="A2109" t="s">
        <v>6067</v>
      </c>
      <c r="B2109" t="s">
        <v>6067</v>
      </c>
      <c r="C2109" t="b">
        <v>0</v>
      </c>
      <c r="D2109" t="s">
        <v>7257</v>
      </c>
      <c r="E2109" t="s">
        <v>6068</v>
      </c>
      <c r="F2109" t="s">
        <v>6068</v>
      </c>
      <c r="G2109" t="s">
        <v>7280</v>
      </c>
      <c r="H2109" t="s">
        <v>222</v>
      </c>
      <c r="I2109" t="s">
        <v>222</v>
      </c>
      <c r="J2109" t="s">
        <v>222</v>
      </c>
      <c r="K2109" t="s">
        <v>193</v>
      </c>
      <c r="L2109" t="s">
        <v>193</v>
      </c>
      <c r="M2109">
        <f>IF(UPPER(TRIM(Table2[[#This Row],[Status_Clean]]))="CONVERTED",1,0)</f>
        <v>0</v>
      </c>
      <c r="N2109">
        <f>IF(ISNUMBER(MATCH(UPPER(TRIM(Table2[[#This Row],[Status_Clean]])),{"CONTACTED","QUALIFIED","CONVERTED"},0)),1,0)</f>
        <v>0</v>
      </c>
      <c r="O2109" cm="1">
        <f t="array" ref="O2109">_xlfn.SWITCH(UPPER(TRIM(Table2[[#This Row],[Status_Clean]])),"NEW",1,"CONTACTED",2,"QUALIFIED",3,"CONVERTED",4,"LOST",5,99)</f>
        <v>1</v>
      </c>
      <c r="P2109" t="s">
        <v>6069</v>
      </c>
      <c r="Q2109" t="s">
        <v>8657</v>
      </c>
      <c r="R2109" t="s">
        <v>8657</v>
      </c>
      <c r="S2109">
        <v>44998</v>
      </c>
      <c r="T2109" t="s">
        <v>7261</v>
      </c>
      <c r="U2109">
        <v>44998</v>
      </c>
      <c r="V2109" t="s">
        <v>7295</v>
      </c>
      <c r="W2109" t="s">
        <v>7263</v>
      </c>
      <c r="X2109" t="s">
        <v>7284</v>
      </c>
      <c r="Y2109" t="s">
        <v>7298</v>
      </c>
      <c r="Z2109" t="s">
        <v>6070</v>
      </c>
      <c r="AA2109">
        <v>54.8</v>
      </c>
      <c r="AB2109" t="str" cm="1">
        <f t="array" ref="AB2109">_xlfn.LET(_xlpm.x,IFERROR(VALUE(Table2[[#This Row],[Response_Time_Hours]]),""),IF(_xlpm.x="","CHECK",_xlfn.IFS(_xlpm.x&lt;=1,"Immediate",_xlpm.x&lt;=6,"Fast",_xlpm.x&lt;=24,"Moderate",_xlpm.x&gt;24,"Delayed")))</f>
        <v>Delayed</v>
      </c>
      <c r="AC2109">
        <v>36</v>
      </c>
      <c r="AD2109" t="str" cm="1">
        <f t="array" ref="AD2109">IF(Table2[[#This Row],[Interaction_Count_Final]]="","N/A",_xlfn.IFS(Table2[[#This Row],[Interaction_Count_Final]]&lt;=2,"Low",Table2[[#This Row],[Interaction_Count_Final]]&lt;=5,"Medium",Table2[[#This Row],[Interaction_Count_Final]]&gt;=6,"High",TRUE,"CHECK"))</f>
        <v>High</v>
      </c>
      <c r="AE2109" t="s">
        <v>7266</v>
      </c>
      <c r="AF2109" t="b">
        <v>1</v>
      </c>
      <c r="AG2109" t="b">
        <v>1</v>
      </c>
      <c r="AH2109">
        <v>2551</v>
      </c>
      <c r="AI2109">
        <v>44998</v>
      </c>
      <c r="AJ2109" t="b">
        <v>1</v>
      </c>
      <c r="AK2109" t="str" cm="1">
        <f t="array" ref="AK2109">_xlfn.LET(
  _xlpm.txt,TRIM(Raw_Data!F2109),
  _xlpm.norm,SUBSTITUTE(SUBSTITUTE(_xlpm.txt,"-","/"),".","/"),
  _xlpm.p,_xlfn.TEXTSPLIT(_xlpm.norm,"/"),
  _xlpm.a,VALUE(INDEX(_xlpm.p,1)),
  _xlpm.b,VALUE(INDEX(_xlpm.p,2)),
  IF(AND(_xlpm.a&lt;=12,_xlpm.b&lt;=12),"REVIEW_AMBIGUOUS","OK")
)</f>
        <v>OK</v>
      </c>
    </row>
    <row r="2110" spans="1:37">
      <c r="A2110" t="s">
        <v>6071</v>
      </c>
      <c r="B2110" t="s">
        <v>6071</v>
      </c>
      <c r="C2110" t="b">
        <v>0</v>
      </c>
      <c r="D2110" t="s">
        <v>7257</v>
      </c>
      <c r="E2110" t="s">
        <v>6072</v>
      </c>
      <c r="F2110" t="s">
        <v>6072</v>
      </c>
      <c r="G2110" t="s">
        <v>7303</v>
      </c>
      <c r="H2110" t="s">
        <v>69</v>
      </c>
      <c r="I2110" t="s">
        <v>69</v>
      </c>
      <c r="J2110" t="s">
        <v>69</v>
      </c>
      <c r="K2110" t="s">
        <v>250</v>
      </c>
      <c r="L2110" t="s">
        <v>250</v>
      </c>
      <c r="M2110">
        <f>IF(UPPER(TRIM(Table2[[#This Row],[Status_Clean]]))="CONVERTED",1,0)</f>
        <v>1</v>
      </c>
      <c r="N2110">
        <f>IF(ISNUMBER(MATCH(UPPER(TRIM(Table2[[#This Row],[Status_Clean]])),{"CONTACTED","QUALIFIED","CONVERTED"},0)),1,0)</f>
        <v>1</v>
      </c>
      <c r="O2110" cm="1">
        <f t="array" ref="O2110">_xlfn.SWITCH(UPPER(TRIM(Table2[[#This Row],[Status_Clean]])),"NEW",1,"CONTACTED",2,"QUALIFIED",3,"CONVERTED",4,"LOST",5,99)</f>
        <v>4</v>
      </c>
      <c r="P2110">
        <v>45178</v>
      </c>
      <c r="Q2110" t="s">
        <v>7329</v>
      </c>
      <c r="R2110" t="s">
        <v>7329</v>
      </c>
      <c r="S2110">
        <v>45178</v>
      </c>
      <c r="T2110" t="s">
        <v>7261</v>
      </c>
      <c r="U2110">
        <v>45178</v>
      </c>
      <c r="V2110" t="s">
        <v>7287</v>
      </c>
      <c r="W2110" t="s">
        <v>7263</v>
      </c>
      <c r="X2110" t="s">
        <v>7288</v>
      </c>
      <c r="Y2110" t="s">
        <v>7278</v>
      </c>
      <c r="Z2110" t="s">
        <v>6073</v>
      </c>
      <c r="AA2110">
        <v>44.8</v>
      </c>
      <c r="AB2110" t="str" cm="1">
        <f t="array" ref="AB2110">_xlfn.LET(_xlpm.x,IFERROR(VALUE(Table2[[#This Row],[Response_Time_Hours]]),""),IF(_xlpm.x="","CHECK",_xlfn.IFS(_xlpm.x&lt;=1,"Immediate",_xlpm.x&lt;=6,"Fast",_xlpm.x&lt;=24,"Moderate",_xlpm.x&gt;24,"Delayed")))</f>
        <v>Delayed</v>
      </c>
      <c r="AC2110">
        <v>30</v>
      </c>
      <c r="AD2110" t="str" cm="1">
        <f t="array" ref="AD2110">IF(Table2[[#This Row],[Interaction_Count_Final]]="","N/A",_xlfn.IFS(Table2[[#This Row],[Interaction_Count_Final]]&lt;=2,"Low",Table2[[#This Row],[Interaction_Count_Final]]&lt;=5,"Medium",Table2[[#This Row],[Interaction_Count_Final]]&gt;=6,"High",TRUE,"CHECK"))</f>
        <v>High</v>
      </c>
      <c r="AE2110" t="s">
        <v>7266</v>
      </c>
      <c r="AF2110" t="b">
        <v>1</v>
      </c>
      <c r="AG2110" t="b">
        <v>1</v>
      </c>
      <c r="AH2110">
        <v>2552</v>
      </c>
      <c r="AI2110">
        <v>45178</v>
      </c>
      <c r="AJ2110" t="b">
        <v>1</v>
      </c>
      <c r="AK2110" t="e" cm="1">
        <f t="array" ref="AK2110">_xlfn.LET(
  _xlpm.txt,TRIM(Raw_Data!F2110),
  _xlpm.norm,SUBSTITUTE(SUBSTITUTE(_xlpm.txt,"-","/"),".","/"),
  _xlpm.p,_xlfn.TEXTSPLIT(_xlpm.norm,"/"),
  _xlpm.a,VALUE(INDEX(_xlpm.p,1)),
  _xlpm.b,VALUE(INDEX(_xlpm.p,2)),
  IF(AND(_xlpm.a&lt;=12,_xlpm.b&lt;=12),"REVIEW_AMBIGUOUS","OK")
)</f>
        <v>#REF!</v>
      </c>
    </row>
    <row r="2111" spans="1:37">
      <c r="A2111" t="s">
        <v>6074</v>
      </c>
      <c r="B2111" t="s">
        <v>6074</v>
      </c>
      <c r="C2111" t="b">
        <v>1</v>
      </c>
      <c r="D2111" t="s">
        <v>7257</v>
      </c>
      <c r="E2111" t="s">
        <v>6075</v>
      </c>
      <c r="F2111" t="s">
        <v>6075</v>
      </c>
      <c r="G2111" t="s">
        <v>7280</v>
      </c>
      <c r="H2111" t="s">
        <v>397</v>
      </c>
      <c r="I2111" t="s">
        <v>397</v>
      </c>
      <c r="J2111" t="s">
        <v>792</v>
      </c>
      <c r="K2111" t="s">
        <v>250</v>
      </c>
      <c r="L2111" t="s">
        <v>250</v>
      </c>
      <c r="M2111">
        <f>IF(UPPER(TRIM(Table2[[#This Row],[Status_Clean]]))="CONVERTED",1,0)</f>
        <v>1</v>
      </c>
      <c r="N2111">
        <f>IF(ISNUMBER(MATCH(UPPER(TRIM(Table2[[#This Row],[Status_Clean]])),{"CONTACTED","QUALIFIED","CONVERTED"},0)),1,0)</f>
        <v>1</v>
      </c>
      <c r="O2111" cm="1">
        <f t="array" ref="O2111">_xlfn.SWITCH(UPPER(TRIM(Table2[[#This Row],[Status_Clean]])),"NEW",1,"CONTACTED",2,"QUALIFIED",3,"CONVERTED",4,"LOST",5,99)</f>
        <v>4</v>
      </c>
      <c r="P2111">
        <v>45280</v>
      </c>
      <c r="Q2111" t="s">
        <v>8079</v>
      </c>
      <c r="R2111" t="s">
        <v>8079</v>
      </c>
      <c r="S2111">
        <v>45280</v>
      </c>
      <c r="T2111" t="s">
        <v>7261</v>
      </c>
      <c r="U2111">
        <v>45280</v>
      </c>
      <c r="V2111" t="s">
        <v>7262</v>
      </c>
      <c r="W2111" t="s">
        <v>7263</v>
      </c>
      <c r="X2111" t="s">
        <v>7264</v>
      </c>
      <c r="Y2111" t="s">
        <v>7272</v>
      </c>
      <c r="Z2111">
        <v>36</v>
      </c>
      <c r="AA2111">
        <v>36</v>
      </c>
      <c r="AB2111" t="str" cm="1">
        <f t="array" ref="AB2111">_xlfn.LET(_xlpm.x,IFERROR(VALUE(Table2[[#This Row],[Response_Time_Hours]]),""),IF(_xlpm.x="","CHECK",_xlfn.IFS(_xlpm.x&lt;=1,"Immediate",_xlpm.x&lt;=6,"Fast",_xlpm.x&lt;=24,"Moderate",_xlpm.x&gt;24,"Delayed")))</f>
        <v>Delayed</v>
      </c>
      <c r="AC2111">
        <v>15</v>
      </c>
      <c r="AD2111" t="str" cm="1">
        <f t="array" ref="AD2111">IF(Table2[[#This Row],[Interaction_Count_Final]]="","N/A",_xlfn.IFS(Table2[[#This Row],[Interaction_Count_Final]]&lt;=2,"Low",Table2[[#This Row],[Interaction_Count_Final]]&lt;=5,"Medium",Table2[[#This Row],[Interaction_Count_Final]]&gt;=6,"High",TRUE,"CHECK"))</f>
        <v>High</v>
      </c>
      <c r="AE2111" t="s">
        <v>7266</v>
      </c>
      <c r="AF2111" t="b">
        <v>1</v>
      </c>
      <c r="AG2111" t="b">
        <v>1</v>
      </c>
      <c r="AH2111">
        <v>2553</v>
      </c>
      <c r="AI2111">
        <v>45280</v>
      </c>
      <c r="AJ2111" t="b">
        <v>1</v>
      </c>
      <c r="AK2111" t="e" cm="1">
        <f t="array" ref="AK2111">_xlfn.LET(
  _xlpm.txt,TRIM(Raw_Data!F2111),
  _xlpm.norm,SUBSTITUTE(SUBSTITUTE(_xlpm.txt,"-","/"),".","/"),
  _xlpm.p,_xlfn.TEXTSPLIT(_xlpm.norm,"/"),
  _xlpm.a,VALUE(INDEX(_xlpm.p,1)),
  _xlpm.b,VALUE(INDEX(_xlpm.p,2)),
  IF(AND(_xlpm.a&lt;=12,_xlpm.b&lt;=12),"REVIEW_AMBIGUOUS","OK")
)</f>
        <v>#REF!</v>
      </c>
    </row>
    <row r="2112" spans="1:37">
      <c r="A2112" t="s">
        <v>6076</v>
      </c>
      <c r="B2112" t="s">
        <v>6076</v>
      </c>
      <c r="C2112" t="b">
        <v>0</v>
      </c>
      <c r="D2112" t="s">
        <v>7257</v>
      </c>
      <c r="E2112" t="s">
        <v>6077</v>
      </c>
      <c r="F2112" t="s">
        <v>6077</v>
      </c>
      <c r="G2112" t="s">
        <v>7274</v>
      </c>
      <c r="H2112" t="s">
        <v>311</v>
      </c>
      <c r="I2112" t="s">
        <v>311</v>
      </c>
      <c r="J2112" t="s">
        <v>311</v>
      </c>
      <c r="K2112" t="s">
        <v>173</v>
      </c>
      <c r="L2112" t="s">
        <v>173</v>
      </c>
      <c r="M2112">
        <f>IF(UPPER(TRIM(Table2[[#This Row],[Status_Clean]]))="CONVERTED",1,0)</f>
        <v>0</v>
      </c>
      <c r="N2112">
        <f>IF(ISNUMBER(MATCH(UPPER(TRIM(Table2[[#This Row],[Status_Clean]])),{"CONTACTED","QUALIFIED","CONVERTED"},0)),1,0)</f>
        <v>0</v>
      </c>
      <c r="O2112" cm="1">
        <f t="array" ref="O2112">_xlfn.SWITCH(UPPER(TRIM(Table2[[#This Row],[Status_Clean]])),"NEW",1,"CONTACTED",2,"QUALIFIED",3,"CONVERTED",4,"LOST",5,99)</f>
        <v>5</v>
      </c>
      <c r="P2112">
        <v>45227</v>
      </c>
      <c r="Q2112" t="s">
        <v>8266</v>
      </c>
      <c r="R2112" t="s">
        <v>8266</v>
      </c>
      <c r="S2112">
        <v>45227</v>
      </c>
      <c r="T2112" t="s">
        <v>7261</v>
      </c>
      <c r="U2112">
        <v>45227</v>
      </c>
      <c r="V2112" t="s">
        <v>7270</v>
      </c>
      <c r="W2112" t="s">
        <v>7263</v>
      </c>
      <c r="X2112" t="s">
        <v>7264</v>
      </c>
      <c r="Y2112" t="s">
        <v>7278</v>
      </c>
      <c r="Z2112" t="s">
        <v>6078</v>
      </c>
      <c r="AA2112">
        <v>59.1</v>
      </c>
      <c r="AB2112" t="str" cm="1">
        <f t="array" ref="AB2112">_xlfn.LET(_xlpm.x,IFERROR(VALUE(Table2[[#This Row],[Response_Time_Hours]]),""),IF(_xlpm.x="","CHECK",_xlfn.IFS(_xlpm.x&lt;=1,"Immediate",_xlpm.x&lt;=6,"Fast",_xlpm.x&lt;=24,"Moderate",_xlpm.x&gt;24,"Delayed")))</f>
        <v>Delayed</v>
      </c>
      <c r="AC2112">
        <v>28</v>
      </c>
      <c r="AD2112" t="str" cm="1">
        <f t="array" ref="AD2112">IF(Table2[[#This Row],[Interaction_Count_Final]]="","N/A",_xlfn.IFS(Table2[[#This Row],[Interaction_Count_Final]]&lt;=2,"Low",Table2[[#This Row],[Interaction_Count_Final]]&lt;=5,"Medium",Table2[[#This Row],[Interaction_Count_Final]]&gt;=6,"High",TRUE,"CHECK"))</f>
        <v>High</v>
      </c>
      <c r="AE2112" t="s">
        <v>7273</v>
      </c>
      <c r="AF2112" t="b">
        <v>1</v>
      </c>
      <c r="AG2112" t="b">
        <v>1</v>
      </c>
      <c r="AH2112">
        <v>2554</v>
      </c>
      <c r="AI2112">
        <v>45227</v>
      </c>
      <c r="AJ2112" t="b">
        <v>1</v>
      </c>
      <c r="AK2112" t="e" cm="1">
        <f t="array" ref="AK2112">_xlfn.LET(
  _xlpm.txt,TRIM(Raw_Data!F2112),
  _xlpm.norm,SUBSTITUTE(SUBSTITUTE(_xlpm.txt,"-","/"),".","/"),
  _xlpm.p,_xlfn.TEXTSPLIT(_xlpm.norm,"/"),
  _xlpm.a,VALUE(INDEX(_xlpm.p,1)),
  _xlpm.b,VALUE(INDEX(_xlpm.p,2)),
  IF(AND(_xlpm.a&lt;=12,_xlpm.b&lt;=12),"REVIEW_AMBIGUOUS","OK")
)</f>
        <v>#REF!</v>
      </c>
    </row>
    <row r="2113" spans="1:37">
      <c r="A2113" t="s">
        <v>6079</v>
      </c>
      <c r="B2113" t="s">
        <v>6079</v>
      </c>
      <c r="C2113" t="b">
        <v>0</v>
      </c>
      <c r="D2113" t="s">
        <v>7257</v>
      </c>
      <c r="E2113" t="s">
        <v>6080</v>
      </c>
      <c r="F2113" t="s">
        <v>6080</v>
      </c>
      <c r="G2113" t="s">
        <v>7258</v>
      </c>
      <c r="H2113" t="s">
        <v>363</v>
      </c>
      <c r="I2113" t="s">
        <v>363</v>
      </c>
      <c r="J2113" t="s">
        <v>363</v>
      </c>
      <c r="K2113" t="s">
        <v>193</v>
      </c>
      <c r="L2113" t="s">
        <v>193</v>
      </c>
      <c r="M2113">
        <f>IF(UPPER(TRIM(Table2[[#This Row],[Status_Clean]]))="CONVERTED",1,0)</f>
        <v>0</v>
      </c>
      <c r="N2113">
        <f>IF(ISNUMBER(MATCH(UPPER(TRIM(Table2[[#This Row],[Status_Clean]])),{"CONTACTED","QUALIFIED","CONVERTED"},0)),1,0)</f>
        <v>0</v>
      </c>
      <c r="O2113" cm="1">
        <f t="array" ref="O2113">_xlfn.SWITCH(UPPER(TRIM(Table2[[#This Row],[Status_Clean]])),"NEW",1,"CONTACTED",2,"QUALIFIED",3,"CONVERTED",4,"LOST",5,99)</f>
        <v>1</v>
      </c>
      <c r="P2113" t="s">
        <v>6081</v>
      </c>
      <c r="Q2113" t="s">
        <v>6081</v>
      </c>
      <c r="R2113" t="s">
        <v>6081</v>
      </c>
      <c r="S2113">
        <v>45310</v>
      </c>
      <c r="T2113" t="s">
        <v>7261</v>
      </c>
      <c r="U2113">
        <v>45310</v>
      </c>
      <c r="V2113" t="s">
        <v>7317</v>
      </c>
      <c r="W2113" t="s">
        <v>7271</v>
      </c>
      <c r="X2113" t="s">
        <v>7284</v>
      </c>
      <c r="Y2113" t="s">
        <v>7312</v>
      </c>
      <c r="Z2113" t="s">
        <v>138</v>
      </c>
      <c r="AA2113">
        <v>33.599999999999994</v>
      </c>
      <c r="AB2113" t="str" cm="1">
        <f t="array" ref="AB2113">_xlfn.LET(_xlpm.x,IFERROR(VALUE(Table2[[#This Row],[Response_Time_Hours]]),""),IF(_xlpm.x="","CHECK",_xlfn.IFS(_xlpm.x&lt;=1,"Immediate",_xlpm.x&lt;=6,"Fast",_xlpm.x&lt;=24,"Moderate",_xlpm.x&gt;24,"Delayed")))</f>
        <v>Delayed</v>
      </c>
      <c r="AC2113">
        <v>20</v>
      </c>
      <c r="AD2113" t="str" cm="1">
        <f t="array" ref="AD2113">IF(Table2[[#This Row],[Interaction_Count_Final]]="","N/A",_xlfn.IFS(Table2[[#This Row],[Interaction_Count_Final]]&lt;=2,"Low",Table2[[#This Row],[Interaction_Count_Final]]&lt;=5,"Medium",Table2[[#This Row],[Interaction_Count_Final]]&gt;=6,"High",TRUE,"CHECK"))</f>
        <v>High</v>
      </c>
      <c r="AE2113" t="s">
        <v>7266</v>
      </c>
      <c r="AF2113" t="b">
        <v>1</v>
      </c>
      <c r="AG2113" t="b">
        <v>1</v>
      </c>
      <c r="AH2113">
        <v>2555</v>
      </c>
      <c r="AI2113">
        <v>45310</v>
      </c>
      <c r="AJ2113" t="b">
        <v>1</v>
      </c>
      <c r="AK2113" t="str" cm="1">
        <f t="array" ref="AK2113">_xlfn.LET(
  _xlpm.txt,TRIM(Raw_Data!F2113),
  _xlpm.norm,SUBSTITUTE(SUBSTITUTE(_xlpm.txt,"-","/"),".","/"),
  _xlpm.p,_xlfn.TEXTSPLIT(_xlpm.norm,"/"),
  _xlpm.a,VALUE(INDEX(_xlpm.p,1)),
  _xlpm.b,VALUE(INDEX(_xlpm.p,2)),
  IF(AND(_xlpm.a&lt;=12,_xlpm.b&lt;=12),"REVIEW_AMBIGUOUS","OK")
)</f>
        <v>OK</v>
      </c>
    </row>
    <row r="2114" spans="1:37">
      <c r="A2114" t="s">
        <v>6082</v>
      </c>
      <c r="B2114" t="s">
        <v>6082</v>
      </c>
      <c r="C2114" t="b">
        <v>0</v>
      </c>
      <c r="D2114" t="s">
        <v>7257</v>
      </c>
      <c r="E2114" t="s">
        <v>6083</v>
      </c>
      <c r="F2114" t="s">
        <v>6083</v>
      </c>
      <c r="G2114" t="s">
        <v>7303</v>
      </c>
      <c r="H2114" t="s">
        <v>363</v>
      </c>
      <c r="I2114" t="s">
        <v>363</v>
      </c>
      <c r="J2114" t="s">
        <v>363</v>
      </c>
      <c r="K2114" t="s">
        <v>250</v>
      </c>
      <c r="L2114" t="s">
        <v>250</v>
      </c>
      <c r="M2114">
        <f>IF(UPPER(TRIM(Table2[[#This Row],[Status_Clean]]))="CONVERTED",1,0)</f>
        <v>1</v>
      </c>
      <c r="N2114">
        <f>IF(ISNUMBER(MATCH(UPPER(TRIM(Table2[[#This Row],[Status_Clean]])),{"CONTACTED","QUALIFIED","CONVERTED"},0)),1,0)</f>
        <v>1</v>
      </c>
      <c r="O2114" cm="1">
        <f t="array" ref="O2114">_xlfn.SWITCH(UPPER(TRIM(Table2[[#This Row],[Status_Clean]])),"NEW",1,"CONTACTED",2,"QUALIFIED",3,"CONVERTED",4,"LOST",5,99)</f>
        <v>4</v>
      </c>
      <c r="P2114" t="s">
        <v>6084</v>
      </c>
      <c r="Q2114" t="s">
        <v>8658</v>
      </c>
      <c r="R2114" t="s">
        <v>8658</v>
      </c>
      <c r="S2114">
        <v>45495</v>
      </c>
      <c r="T2114" t="s">
        <v>7261</v>
      </c>
      <c r="U2114">
        <v>45495</v>
      </c>
      <c r="V2114" t="s">
        <v>7305</v>
      </c>
      <c r="W2114" t="s">
        <v>7271</v>
      </c>
      <c r="X2114" t="s">
        <v>7288</v>
      </c>
      <c r="Y2114" t="s">
        <v>7298</v>
      </c>
      <c r="Z2114">
        <v>10</v>
      </c>
      <c r="AA2114">
        <v>10</v>
      </c>
      <c r="AB2114" t="str" cm="1">
        <f t="array" ref="AB2114">_xlfn.LET(_xlpm.x,IFERROR(VALUE(Table2[[#This Row],[Response_Time_Hours]]),""),IF(_xlpm.x="","CHECK",_xlfn.IFS(_xlpm.x&lt;=1,"Immediate",_xlpm.x&lt;=6,"Fast",_xlpm.x&lt;=24,"Moderate",_xlpm.x&gt;24,"Delayed")))</f>
        <v>Moderate</v>
      </c>
      <c r="AC2114">
        <v>1</v>
      </c>
      <c r="AD2114" t="str" cm="1">
        <f t="array" ref="AD2114">IF(Table2[[#This Row],[Interaction_Count_Final]]="","N/A",_xlfn.IFS(Table2[[#This Row],[Interaction_Count_Final]]&lt;=2,"Low",Table2[[#This Row],[Interaction_Count_Final]]&lt;=5,"Medium",Table2[[#This Row],[Interaction_Count_Final]]&gt;=6,"High",TRUE,"CHECK"))</f>
        <v>Low</v>
      </c>
      <c r="AE2114" t="s">
        <v>7273</v>
      </c>
      <c r="AF2114" t="b">
        <v>1</v>
      </c>
      <c r="AG2114" t="b">
        <v>1</v>
      </c>
      <c r="AH2114">
        <v>2557</v>
      </c>
      <c r="AI2114">
        <v>45495</v>
      </c>
      <c r="AJ2114" t="b">
        <v>1</v>
      </c>
      <c r="AK2114" t="e" cm="1">
        <f t="array" ref="AK2114">_xlfn.LET(
  _xlpm.txt,TRIM(Raw_Data!F2114),
  _xlpm.norm,SUBSTITUTE(SUBSTITUTE(_xlpm.txt,"-","/"),".","/"),
  _xlpm.p,_xlfn.TEXTSPLIT(_xlpm.norm,"/"),
  _xlpm.a,VALUE(INDEX(_xlpm.p,1)),
  _xlpm.b,VALUE(INDEX(_xlpm.p,2)),
  IF(AND(_xlpm.a&lt;=12,_xlpm.b&lt;=12),"REVIEW_AMBIGUOUS","OK")
)</f>
        <v>#REF!</v>
      </c>
    </row>
    <row r="2115" spans="1:37">
      <c r="A2115" t="s">
        <v>6085</v>
      </c>
      <c r="B2115" t="s">
        <v>6085</v>
      </c>
      <c r="C2115" t="b">
        <v>0</v>
      </c>
      <c r="D2115" t="s">
        <v>7257</v>
      </c>
      <c r="E2115" t="s">
        <v>6086</v>
      </c>
      <c r="F2115" t="s">
        <v>6086</v>
      </c>
      <c r="G2115" t="s">
        <v>7280</v>
      </c>
      <c r="H2115" t="s">
        <v>69</v>
      </c>
      <c r="I2115" t="s">
        <v>69</v>
      </c>
      <c r="J2115" t="s">
        <v>69</v>
      </c>
      <c r="K2115" t="s">
        <v>125</v>
      </c>
      <c r="L2115" t="s">
        <v>125</v>
      </c>
      <c r="M2115">
        <f>IF(UPPER(TRIM(Table2[[#This Row],[Status_Clean]]))="CONVERTED",1,0)</f>
        <v>0</v>
      </c>
      <c r="N2115">
        <f>IF(ISNUMBER(MATCH(UPPER(TRIM(Table2[[#This Row],[Status_Clean]])),{"CONTACTED","QUALIFIED","CONVERTED"},0)),1,0)</f>
        <v>1</v>
      </c>
      <c r="O2115" cm="1">
        <f t="array" ref="O2115">_xlfn.SWITCH(UPPER(TRIM(Table2[[#This Row],[Status_Clean]])),"NEW",1,"CONTACTED",2,"QUALIFIED",3,"CONVERTED",4,"LOST",5,99)</f>
        <v>2</v>
      </c>
      <c r="P2115" t="s">
        <v>6087</v>
      </c>
      <c r="Q2115" t="s">
        <v>8659</v>
      </c>
      <c r="R2115" t="s">
        <v>8659</v>
      </c>
      <c r="S2115">
        <v>44976</v>
      </c>
      <c r="T2115" t="s">
        <v>7261</v>
      </c>
      <c r="U2115">
        <v>44976</v>
      </c>
      <c r="V2115" t="s">
        <v>7283</v>
      </c>
      <c r="W2115" t="s">
        <v>7263</v>
      </c>
      <c r="X2115" t="s">
        <v>7284</v>
      </c>
      <c r="Y2115" t="s">
        <v>7293</v>
      </c>
      <c r="Z2115" t="s">
        <v>6088</v>
      </c>
      <c r="AA2115">
        <v>69.8</v>
      </c>
      <c r="AB2115" t="str" cm="1">
        <f t="array" ref="AB2115">_xlfn.LET(_xlpm.x,IFERROR(VALUE(Table2[[#This Row],[Response_Time_Hours]]),""),IF(_xlpm.x="","CHECK",_xlfn.IFS(_xlpm.x&lt;=1,"Immediate",_xlpm.x&lt;=6,"Fast",_xlpm.x&lt;=24,"Moderate",_xlpm.x&gt;24,"Delayed")))</f>
        <v>Delayed</v>
      </c>
      <c r="AC2115">
        <v>25</v>
      </c>
      <c r="AD2115" t="str" cm="1">
        <f t="array" ref="AD2115">IF(Table2[[#This Row],[Interaction_Count_Final]]="","N/A",_xlfn.IFS(Table2[[#This Row],[Interaction_Count_Final]]&lt;=2,"Low",Table2[[#This Row],[Interaction_Count_Final]]&lt;=5,"Medium",Table2[[#This Row],[Interaction_Count_Final]]&gt;=6,"High",TRUE,"CHECK"))</f>
        <v>High</v>
      </c>
      <c r="AE2115" t="s">
        <v>7289</v>
      </c>
      <c r="AF2115" t="b">
        <v>1</v>
      </c>
      <c r="AG2115" t="b">
        <v>1</v>
      </c>
      <c r="AH2115">
        <v>2558</v>
      </c>
      <c r="AI2115">
        <v>44976</v>
      </c>
      <c r="AJ2115" t="b">
        <v>1</v>
      </c>
      <c r="AK2115" t="e" cm="1">
        <f t="array" ref="AK2115">_xlfn.LET(
  _xlpm.txt,TRIM(Raw_Data!F2115),
  _xlpm.norm,SUBSTITUTE(SUBSTITUTE(_xlpm.txt,"-","/"),".","/"),
  _xlpm.p,_xlfn.TEXTSPLIT(_xlpm.norm,"/"),
  _xlpm.a,VALUE(INDEX(_xlpm.p,1)),
  _xlpm.b,VALUE(INDEX(_xlpm.p,2)),
  IF(AND(_xlpm.a&lt;=12,_xlpm.b&lt;=12),"REVIEW_AMBIGUOUS","OK")
)</f>
        <v>#REF!</v>
      </c>
    </row>
    <row r="2116" spans="1:37">
      <c r="A2116" t="s">
        <v>6089</v>
      </c>
      <c r="B2116" t="s">
        <v>6089</v>
      </c>
      <c r="C2116" t="b">
        <v>0</v>
      </c>
      <c r="D2116" t="s">
        <v>7257</v>
      </c>
      <c r="E2116" t="s">
        <v>8660</v>
      </c>
      <c r="F2116" t="s">
        <v>8660</v>
      </c>
      <c r="G2116" t="s">
        <v>7274</v>
      </c>
      <c r="H2116" t="s">
        <v>457</v>
      </c>
      <c r="I2116" t="s">
        <v>457</v>
      </c>
      <c r="J2116" t="s">
        <v>792</v>
      </c>
      <c r="K2116" t="s">
        <v>193</v>
      </c>
      <c r="L2116" t="s">
        <v>193</v>
      </c>
      <c r="M2116">
        <f>IF(UPPER(TRIM(Table2[[#This Row],[Status_Clean]]))="CONVERTED",1,0)</f>
        <v>0</v>
      </c>
      <c r="N2116">
        <f>IF(ISNUMBER(MATCH(UPPER(TRIM(Table2[[#This Row],[Status_Clean]])),{"CONTACTED","QUALIFIED","CONVERTED"},0)),1,0)</f>
        <v>0</v>
      </c>
      <c r="O2116" cm="1">
        <f t="array" ref="O2116">_xlfn.SWITCH(UPPER(TRIM(Table2[[#This Row],[Status_Clean]])),"NEW",1,"CONTACTED",2,"QUALIFIED",3,"CONVERTED",4,"LOST",5,99)</f>
        <v>1</v>
      </c>
      <c r="P2116" t="s">
        <v>6091</v>
      </c>
      <c r="Q2116" t="s">
        <v>8661</v>
      </c>
      <c r="R2116" t="s">
        <v>8661</v>
      </c>
      <c r="S2116">
        <v>45427</v>
      </c>
      <c r="T2116" t="s">
        <v>7261</v>
      </c>
      <c r="U2116">
        <v>45427</v>
      </c>
      <c r="V2116" t="s">
        <v>7314</v>
      </c>
      <c r="W2116" t="s">
        <v>7271</v>
      </c>
      <c r="X2116" t="s">
        <v>7277</v>
      </c>
      <c r="Y2116" t="s">
        <v>7272</v>
      </c>
      <c r="Z2116" t="s">
        <v>1018</v>
      </c>
      <c r="AA2116">
        <v>46.5</v>
      </c>
      <c r="AB2116" t="str" cm="1">
        <f t="array" ref="AB2116">_xlfn.LET(_xlpm.x,IFERROR(VALUE(Table2[[#This Row],[Response_Time_Hours]]),""),IF(_xlpm.x="","CHECK",_xlfn.IFS(_xlpm.x&lt;=1,"Immediate",_xlpm.x&lt;=6,"Fast",_xlpm.x&lt;=24,"Moderate",_xlpm.x&gt;24,"Delayed")))</f>
        <v>Delayed</v>
      </c>
      <c r="AC2116">
        <v>29</v>
      </c>
      <c r="AD2116" t="str" cm="1">
        <f t="array" ref="AD2116">IF(Table2[[#This Row],[Interaction_Count_Final]]="","N/A",_xlfn.IFS(Table2[[#This Row],[Interaction_Count_Final]]&lt;=2,"Low",Table2[[#This Row],[Interaction_Count_Final]]&lt;=5,"Medium",Table2[[#This Row],[Interaction_Count_Final]]&gt;=6,"High",TRUE,"CHECK"))</f>
        <v>High</v>
      </c>
      <c r="AE2116" t="s">
        <v>7266</v>
      </c>
      <c r="AF2116" t="b">
        <v>1</v>
      </c>
      <c r="AG2116" t="b">
        <v>1</v>
      </c>
      <c r="AH2116">
        <v>2559</v>
      </c>
      <c r="AI2116">
        <v>45427</v>
      </c>
      <c r="AJ2116" t="b">
        <v>1</v>
      </c>
      <c r="AK2116" t="e" cm="1">
        <f t="array" ref="AK2116">_xlfn.LET(
  _xlpm.txt,TRIM(Raw_Data!F2116),
  _xlpm.norm,SUBSTITUTE(SUBSTITUTE(_xlpm.txt,"-","/"),".","/"),
  _xlpm.p,_xlfn.TEXTSPLIT(_xlpm.norm,"/"),
  _xlpm.a,VALUE(INDEX(_xlpm.p,1)),
  _xlpm.b,VALUE(INDEX(_xlpm.p,2)),
  IF(AND(_xlpm.a&lt;=12,_xlpm.b&lt;=12),"REVIEW_AMBIGUOUS","OK")
)</f>
        <v>#REF!</v>
      </c>
    </row>
    <row r="2117" spans="1:37">
      <c r="A2117" t="s">
        <v>6092</v>
      </c>
      <c r="B2117" t="s">
        <v>6092</v>
      </c>
      <c r="C2117" t="b">
        <v>0</v>
      </c>
      <c r="D2117" t="s">
        <v>7257</v>
      </c>
      <c r="E2117" t="s">
        <v>6093</v>
      </c>
      <c r="F2117" t="s">
        <v>6093</v>
      </c>
      <c r="G2117" t="s">
        <v>7303</v>
      </c>
      <c r="H2117" t="s">
        <v>69</v>
      </c>
      <c r="I2117" t="s">
        <v>69</v>
      </c>
      <c r="J2117" t="s">
        <v>69</v>
      </c>
      <c r="K2117" t="s">
        <v>7259</v>
      </c>
      <c r="L2117" t="s">
        <v>193</v>
      </c>
      <c r="M2117">
        <f>IF(UPPER(TRIM(Table2[[#This Row],[Status_Clean]]))="CONVERTED",1,0)</f>
        <v>0</v>
      </c>
      <c r="N2117">
        <f>IF(ISNUMBER(MATCH(UPPER(TRIM(Table2[[#This Row],[Status_Clean]])),{"CONTACTED","QUALIFIED","CONVERTED"},0)),1,0)</f>
        <v>0</v>
      </c>
      <c r="O2117" cm="1">
        <f t="array" ref="O2117">_xlfn.SWITCH(UPPER(TRIM(Table2[[#This Row],[Status_Clean]])),"NEW",1,"CONTACTED",2,"QUALIFIED",3,"CONVERTED",4,"LOST",5,99)</f>
        <v>1</v>
      </c>
      <c r="P2117">
        <v>45112</v>
      </c>
      <c r="Q2117" t="s">
        <v>8098</v>
      </c>
      <c r="R2117" t="s">
        <v>8098</v>
      </c>
      <c r="S2117">
        <v>45112</v>
      </c>
      <c r="T2117" t="s">
        <v>7261</v>
      </c>
      <c r="U2117">
        <v>45112</v>
      </c>
      <c r="V2117" t="s">
        <v>7305</v>
      </c>
      <c r="W2117" t="s">
        <v>7263</v>
      </c>
      <c r="X2117" t="s">
        <v>7288</v>
      </c>
      <c r="Y2117" t="s">
        <v>7272</v>
      </c>
      <c r="Z2117" t="s">
        <v>2358</v>
      </c>
      <c r="AA2117">
        <v>2.8</v>
      </c>
      <c r="AB2117" t="str" cm="1">
        <f t="array" ref="AB2117">_xlfn.LET(_xlpm.x,IFERROR(VALUE(Table2[[#This Row],[Response_Time_Hours]]),""),IF(_xlpm.x="","CHECK",_xlfn.IFS(_xlpm.x&lt;=1,"Immediate",_xlpm.x&lt;=6,"Fast",_xlpm.x&lt;=24,"Moderate",_xlpm.x&gt;24,"Delayed")))</f>
        <v>Fast</v>
      </c>
      <c r="AC2117">
        <v>43</v>
      </c>
      <c r="AD2117" t="str" cm="1">
        <f t="array" ref="AD2117">IF(Table2[[#This Row],[Interaction_Count_Final]]="","N/A",_xlfn.IFS(Table2[[#This Row],[Interaction_Count_Final]]&lt;=2,"Low",Table2[[#This Row],[Interaction_Count_Final]]&lt;=5,"Medium",Table2[[#This Row],[Interaction_Count_Final]]&gt;=6,"High",TRUE,"CHECK"))</f>
        <v>High</v>
      </c>
      <c r="AE2117" t="s">
        <v>7266</v>
      </c>
      <c r="AF2117" t="b">
        <v>1</v>
      </c>
      <c r="AG2117" t="b">
        <v>1</v>
      </c>
      <c r="AH2117">
        <v>2560</v>
      </c>
      <c r="AI2117">
        <v>45112</v>
      </c>
      <c r="AJ2117" t="b">
        <v>1</v>
      </c>
      <c r="AK2117" t="e" cm="1">
        <f t="array" ref="AK2117">_xlfn.LET(
  _xlpm.txt,TRIM(Raw_Data!F2117),
  _xlpm.norm,SUBSTITUTE(SUBSTITUTE(_xlpm.txt,"-","/"),".","/"),
  _xlpm.p,_xlfn.TEXTSPLIT(_xlpm.norm,"/"),
  _xlpm.a,VALUE(INDEX(_xlpm.p,1)),
  _xlpm.b,VALUE(INDEX(_xlpm.p,2)),
  IF(AND(_xlpm.a&lt;=12,_xlpm.b&lt;=12),"REVIEW_AMBIGUOUS","OK")
)</f>
        <v>#REF!</v>
      </c>
    </row>
    <row r="2118" spans="1:37">
      <c r="A2118" t="s">
        <v>6094</v>
      </c>
      <c r="B2118" t="s">
        <v>6094</v>
      </c>
      <c r="C2118" t="b">
        <v>0</v>
      </c>
      <c r="D2118" t="s">
        <v>7257</v>
      </c>
      <c r="E2118" t="s">
        <v>6095</v>
      </c>
      <c r="F2118" t="s">
        <v>6095</v>
      </c>
      <c r="G2118" t="s">
        <v>7258</v>
      </c>
      <c r="H2118" t="s">
        <v>69</v>
      </c>
      <c r="I2118" t="s">
        <v>69</v>
      </c>
      <c r="J2118" t="s">
        <v>69</v>
      </c>
      <c r="K2118" t="s">
        <v>7281</v>
      </c>
      <c r="L2118" t="s">
        <v>125</v>
      </c>
      <c r="M2118">
        <f>IF(UPPER(TRIM(Table2[[#This Row],[Status_Clean]]))="CONVERTED",1,0)</f>
        <v>0</v>
      </c>
      <c r="N2118">
        <f>IF(ISNUMBER(MATCH(UPPER(TRIM(Table2[[#This Row],[Status_Clean]])),{"CONTACTED","QUALIFIED","CONVERTED"},0)),1,0)</f>
        <v>1</v>
      </c>
      <c r="O2118" cm="1">
        <f t="array" ref="O2118">_xlfn.SWITCH(UPPER(TRIM(Table2[[#This Row],[Status_Clean]])),"NEW",1,"CONTACTED",2,"QUALIFIED",3,"CONVERTED",4,"LOST",5,99)</f>
        <v>2</v>
      </c>
      <c r="P2118">
        <v>45634</v>
      </c>
      <c r="Q2118" t="s">
        <v>7780</v>
      </c>
      <c r="R2118" t="s">
        <v>7780</v>
      </c>
      <c r="S2118">
        <v>45634</v>
      </c>
      <c r="T2118" t="s">
        <v>7261</v>
      </c>
      <c r="U2118">
        <v>45634</v>
      </c>
      <c r="V2118" t="s">
        <v>7262</v>
      </c>
      <c r="W2118" t="s">
        <v>7271</v>
      </c>
      <c r="X2118" t="s">
        <v>7264</v>
      </c>
      <c r="Y2118" t="s">
        <v>7293</v>
      </c>
      <c r="Z2118" t="s">
        <v>6096</v>
      </c>
      <c r="AA2118">
        <v>56.5</v>
      </c>
      <c r="AB2118" t="str" cm="1">
        <f t="array" ref="AB2118">_xlfn.LET(_xlpm.x,IFERROR(VALUE(Table2[[#This Row],[Response_Time_Hours]]),""),IF(_xlpm.x="","CHECK",_xlfn.IFS(_xlpm.x&lt;=1,"Immediate",_xlpm.x&lt;=6,"Fast",_xlpm.x&lt;=24,"Moderate",_xlpm.x&gt;24,"Delayed")))</f>
        <v>Delayed</v>
      </c>
      <c r="AC2118">
        <v>12</v>
      </c>
      <c r="AD2118" t="str" cm="1">
        <f t="array" ref="AD2118">IF(Table2[[#This Row],[Interaction_Count_Final]]="","N/A",_xlfn.IFS(Table2[[#This Row],[Interaction_Count_Final]]&lt;=2,"Low",Table2[[#This Row],[Interaction_Count_Final]]&lt;=5,"Medium",Table2[[#This Row],[Interaction_Count_Final]]&gt;=6,"High",TRUE,"CHECK"))</f>
        <v>High</v>
      </c>
      <c r="AE2118" t="s">
        <v>7273</v>
      </c>
      <c r="AF2118" t="b">
        <v>1</v>
      </c>
      <c r="AG2118" t="b">
        <v>1</v>
      </c>
      <c r="AH2118">
        <v>2561</v>
      </c>
      <c r="AI2118">
        <v>45634</v>
      </c>
      <c r="AJ2118" t="b">
        <v>1</v>
      </c>
      <c r="AK2118" t="e" cm="1">
        <f t="array" ref="AK2118">_xlfn.LET(
  _xlpm.txt,TRIM(Raw_Data!F2118),
  _xlpm.norm,SUBSTITUTE(SUBSTITUTE(_xlpm.txt,"-","/"),".","/"),
  _xlpm.p,_xlfn.TEXTSPLIT(_xlpm.norm,"/"),
  _xlpm.a,VALUE(INDEX(_xlpm.p,1)),
  _xlpm.b,VALUE(INDEX(_xlpm.p,2)),
  IF(AND(_xlpm.a&lt;=12,_xlpm.b&lt;=12),"REVIEW_AMBIGUOUS","OK")
)</f>
        <v>#REF!</v>
      </c>
    </row>
    <row r="2119" spans="1:37">
      <c r="A2119" t="s">
        <v>6097</v>
      </c>
      <c r="B2119" t="s">
        <v>6097</v>
      </c>
      <c r="C2119" t="b">
        <v>0</v>
      </c>
      <c r="D2119" t="s">
        <v>7257</v>
      </c>
      <c r="E2119" t="s">
        <v>6098</v>
      </c>
      <c r="F2119" t="s">
        <v>6098</v>
      </c>
      <c r="G2119" t="s">
        <v>7303</v>
      </c>
      <c r="H2119" t="s">
        <v>359</v>
      </c>
      <c r="I2119" t="s">
        <v>359</v>
      </c>
      <c r="J2119" t="s">
        <v>473</v>
      </c>
      <c r="K2119" t="s">
        <v>71</v>
      </c>
      <c r="L2119" t="s">
        <v>71</v>
      </c>
      <c r="M2119">
        <f>IF(UPPER(TRIM(Table2[[#This Row],[Status_Clean]]))="CONVERTED",1,0)</f>
        <v>0</v>
      </c>
      <c r="N2119">
        <f>IF(ISNUMBER(MATCH(UPPER(TRIM(Table2[[#This Row],[Status_Clean]])),{"CONTACTED","QUALIFIED","CONVERTED"},0)),1,0)</f>
        <v>1</v>
      </c>
      <c r="O2119" cm="1">
        <f t="array" ref="O2119">_xlfn.SWITCH(UPPER(TRIM(Table2[[#This Row],[Status_Clean]])),"NEW",1,"CONTACTED",2,"QUALIFIED",3,"CONVERTED",4,"LOST",5,99)</f>
        <v>3</v>
      </c>
      <c r="P2119">
        <v>45141</v>
      </c>
      <c r="Q2119" t="s">
        <v>8321</v>
      </c>
      <c r="R2119" t="s">
        <v>8321</v>
      </c>
      <c r="S2119">
        <v>45141</v>
      </c>
      <c r="T2119" t="s">
        <v>7261</v>
      </c>
      <c r="U2119">
        <v>45141</v>
      </c>
      <c r="V2119" t="s">
        <v>7310</v>
      </c>
      <c r="W2119" t="s">
        <v>7263</v>
      </c>
      <c r="X2119" t="s">
        <v>7288</v>
      </c>
      <c r="Y2119" t="s">
        <v>7285</v>
      </c>
      <c r="Z2119">
        <v>41</v>
      </c>
      <c r="AA2119">
        <v>41</v>
      </c>
      <c r="AB2119" t="str" cm="1">
        <f t="array" ref="AB2119">_xlfn.LET(_xlpm.x,IFERROR(VALUE(Table2[[#This Row],[Response_Time_Hours]]),""),IF(_xlpm.x="","CHECK",_xlfn.IFS(_xlpm.x&lt;=1,"Immediate",_xlpm.x&lt;=6,"Fast",_xlpm.x&lt;=24,"Moderate",_xlpm.x&gt;24,"Delayed")))</f>
        <v>Delayed</v>
      </c>
      <c r="AC2119">
        <v>6</v>
      </c>
      <c r="AD2119" t="str" cm="1">
        <f t="array" ref="AD2119">IF(Table2[[#This Row],[Interaction_Count_Final]]="","N/A",_xlfn.IFS(Table2[[#This Row],[Interaction_Count_Final]]&lt;=2,"Low",Table2[[#This Row],[Interaction_Count_Final]]&lt;=5,"Medium",Table2[[#This Row],[Interaction_Count_Final]]&gt;=6,"High",TRUE,"CHECK"))</f>
        <v>High</v>
      </c>
      <c r="AE2119" t="s">
        <v>7289</v>
      </c>
      <c r="AF2119" t="b">
        <v>1</v>
      </c>
      <c r="AG2119" t="b">
        <v>1</v>
      </c>
      <c r="AH2119">
        <v>2562</v>
      </c>
      <c r="AI2119">
        <v>45141</v>
      </c>
      <c r="AJ2119" t="b">
        <v>1</v>
      </c>
      <c r="AK2119" t="e" cm="1">
        <f t="array" ref="AK2119">_xlfn.LET(
  _xlpm.txt,TRIM(Raw_Data!F2119),
  _xlpm.norm,SUBSTITUTE(SUBSTITUTE(_xlpm.txt,"-","/"),".","/"),
  _xlpm.p,_xlfn.TEXTSPLIT(_xlpm.norm,"/"),
  _xlpm.a,VALUE(INDEX(_xlpm.p,1)),
  _xlpm.b,VALUE(INDEX(_xlpm.p,2)),
  IF(AND(_xlpm.a&lt;=12,_xlpm.b&lt;=12),"REVIEW_AMBIGUOUS","OK")
)</f>
        <v>#REF!</v>
      </c>
    </row>
    <row r="2120" spans="1:37">
      <c r="A2120" t="s">
        <v>6099</v>
      </c>
      <c r="B2120" t="s">
        <v>6099</v>
      </c>
      <c r="C2120" t="b">
        <v>1</v>
      </c>
      <c r="D2120" t="s">
        <v>7257</v>
      </c>
      <c r="E2120" t="s">
        <v>6100</v>
      </c>
      <c r="F2120" t="s">
        <v>6100</v>
      </c>
      <c r="G2120" t="s">
        <v>7303</v>
      </c>
      <c r="H2120" t="s">
        <v>473</v>
      </c>
      <c r="I2120" t="s">
        <v>473</v>
      </c>
      <c r="J2120" t="s">
        <v>473</v>
      </c>
      <c r="K2120" t="s">
        <v>125</v>
      </c>
      <c r="L2120" t="s">
        <v>125</v>
      </c>
      <c r="M2120">
        <f>IF(UPPER(TRIM(Table2[[#This Row],[Status_Clean]]))="CONVERTED",1,0)</f>
        <v>0</v>
      </c>
      <c r="N2120">
        <f>IF(ISNUMBER(MATCH(UPPER(TRIM(Table2[[#This Row],[Status_Clean]])),{"CONTACTED","QUALIFIED","CONVERTED"},0)),1,0)</f>
        <v>1</v>
      </c>
      <c r="O2120" cm="1">
        <f t="array" ref="O2120">_xlfn.SWITCH(UPPER(TRIM(Table2[[#This Row],[Status_Clean]])),"NEW",1,"CONTACTED",2,"QUALIFIED",3,"CONVERTED",4,"LOST",5,99)</f>
        <v>2</v>
      </c>
      <c r="P2120">
        <v>45061</v>
      </c>
      <c r="Q2120" t="s">
        <v>8114</v>
      </c>
      <c r="R2120" t="s">
        <v>8114</v>
      </c>
      <c r="S2120">
        <v>45061</v>
      </c>
      <c r="T2120" t="s">
        <v>7261</v>
      </c>
      <c r="U2120">
        <v>45061</v>
      </c>
      <c r="V2120" t="s">
        <v>7314</v>
      </c>
      <c r="W2120" t="s">
        <v>7263</v>
      </c>
      <c r="X2120" t="s">
        <v>7277</v>
      </c>
      <c r="Y2120" t="s">
        <v>7298</v>
      </c>
      <c r="Z2120" t="s">
        <v>6101</v>
      </c>
      <c r="AA2120">
        <v>26.7</v>
      </c>
      <c r="AB2120" t="str" cm="1">
        <f t="array" ref="AB2120">_xlfn.LET(_xlpm.x,IFERROR(VALUE(Table2[[#This Row],[Response_Time_Hours]]),""),IF(_xlpm.x="","CHECK",_xlfn.IFS(_xlpm.x&lt;=1,"Immediate",_xlpm.x&lt;=6,"Fast",_xlpm.x&lt;=24,"Moderate",_xlpm.x&gt;24,"Delayed")))</f>
        <v>Delayed</v>
      </c>
      <c r="AC2120">
        <v>3</v>
      </c>
      <c r="AD2120" t="str" cm="1">
        <f t="array" ref="AD2120">IF(Table2[[#This Row],[Interaction_Count_Final]]="","N/A",_xlfn.IFS(Table2[[#This Row],[Interaction_Count_Final]]&lt;=2,"Low",Table2[[#This Row],[Interaction_Count_Final]]&lt;=5,"Medium",Table2[[#This Row],[Interaction_Count_Final]]&gt;=6,"High",TRUE,"CHECK"))</f>
        <v>Medium</v>
      </c>
      <c r="AE2120" t="s">
        <v>7266</v>
      </c>
      <c r="AF2120" t="b">
        <v>1</v>
      </c>
      <c r="AG2120" t="b">
        <v>1</v>
      </c>
      <c r="AH2120">
        <v>2563</v>
      </c>
      <c r="AI2120">
        <v>45061</v>
      </c>
      <c r="AJ2120" t="b">
        <v>1</v>
      </c>
      <c r="AK2120" t="e" cm="1">
        <f t="array" ref="AK2120">_xlfn.LET(
  _xlpm.txt,TRIM(Raw_Data!F2120),
  _xlpm.norm,SUBSTITUTE(SUBSTITUTE(_xlpm.txt,"-","/"),".","/"),
  _xlpm.p,_xlfn.TEXTSPLIT(_xlpm.norm,"/"),
  _xlpm.a,VALUE(INDEX(_xlpm.p,1)),
  _xlpm.b,VALUE(INDEX(_xlpm.p,2)),
  IF(AND(_xlpm.a&lt;=12,_xlpm.b&lt;=12),"REVIEW_AMBIGUOUS","OK")
)</f>
        <v>#REF!</v>
      </c>
    </row>
    <row r="2121" spans="1:37">
      <c r="A2121" t="s">
        <v>6102</v>
      </c>
      <c r="B2121" t="s">
        <v>6102</v>
      </c>
      <c r="C2121" t="b">
        <v>1</v>
      </c>
      <c r="D2121" t="s">
        <v>7257</v>
      </c>
      <c r="E2121" t="s">
        <v>6103</v>
      </c>
      <c r="F2121" t="s">
        <v>6103</v>
      </c>
      <c r="G2121" t="s">
        <v>7268</v>
      </c>
      <c r="H2121" t="s">
        <v>792</v>
      </c>
      <c r="I2121" t="s">
        <v>792</v>
      </c>
      <c r="J2121" t="s">
        <v>792</v>
      </c>
      <c r="K2121" t="s">
        <v>7281</v>
      </c>
      <c r="L2121" t="s">
        <v>125</v>
      </c>
      <c r="M2121">
        <f>IF(UPPER(TRIM(Table2[[#This Row],[Status_Clean]]))="CONVERTED",1,0)</f>
        <v>0</v>
      </c>
      <c r="N2121">
        <f>IF(ISNUMBER(MATCH(UPPER(TRIM(Table2[[#This Row],[Status_Clean]])),{"CONTACTED","QUALIFIED","CONVERTED"},0)),1,0)</f>
        <v>1</v>
      </c>
      <c r="O2121" cm="1">
        <f t="array" ref="O2121">_xlfn.SWITCH(UPPER(TRIM(Table2[[#This Row],[Status_Clean]])),"NEW",1,"CONTACTED",2,"QUALIFIED",3,"CONVERTED",4,"LOST",5,99)</f>
        <v>2</v>
      </c>
      <c r="P2121" t="s">
        <v>6104</v>
      </c>
      <c r="Q2121" t="s">
        <v>6104</v>
      </c>
      <c r="R2121" t="s">
        <v>6104</v>
      </c>
      <c r="S2121">
        <v>44939</v>
      </c>
      <c r="T2121" t="s">
        <v>7261</v>
      </c>
      <c r="U2121">
        <v>44939</v>
      </c>
      <c r="V2121" t="s">
        <v>7317</v>
      </c>
      <c r="W2121" t="s">
        <v>7263</v>
      </c>
      <c r="X2121" t="s">
        <v>7284</v>
      </c>
      <c r="Y2121" t="s">
        <v>7312</v>
      </c>
      <c r="Z2121" t="s">
        <v>6105</v>
      </c>
      <c r="AA2121">
        <v>12.4</v>
      </c>
      <c r="AB2121" t="str" cm="1">
        <f t="array" ref="AB2121">_xlfn.LET(_xlpm.x,IFERROR(VALUE(Table2[[#This Row],[Response_Time_Hours]]),""),IF(_xlpm.x="","CHECK",_xlfn.IFS(_xlpm.x&lt;=1,"Immediate",_xlpm.x&lt;=6,"Fast",_xlpm.x&lt;=24,"Moderate",_xlpm.x&gt;24,"Delayed")))</f>
        <v>Moderate</v>
      </c>
      <c r="AC2121">
        <v>25</v>
      </c>
      <c r="AD2121" t="str" cm="1">
        <f t="array" ref="AD2121">IF(Table2[[#This Row],[Interaction_Count_Final]]="","N/A",_xlfn.IFS(Table2[[#This Row],[Interaction_Count_Final]]&lt;=2,"Low",Table2[[#This Row],[Interaction_Count_Final]]&lt;=5,"Medium",Table2[[#This Row],[Interaction_Count_Final]]&gt;=6,"High",TRUE,"CHECK"))</f>
        <v>High</v>
      </c>
      <c r="AE2121" t="s">
        <v>7266</v>
      </c>
      <c r="AF2121" t="b">
        <v>1</v>
      </c>
      <c r="AG2121" t="b">
        <v>1</v>
      </c>
      <c r="AH2121">
        <v>2564</v>
      </c>
      <c r="AI2121">
        <v>44939</v>
      </c>
      <c r="AJ2121" t="b">
        <v>1</v>
      </c>
      <c r="AK2121" t="str" cm="1">
        <f t="array" ref="AK2121">_xlfn.LET(
  _xlpm.txt,TRIM(Raw_Data!F2121),
  _xlpm.norm,SUBSTITUTE(SUBSTITUTE(_xlpm.txt,"-","/"),".","/"),
  _xlpm.p,_xlfn.TEXTSPLIT(_xlpm.norm,"/"),
  _xlpm.a,VALUE(INDEX(_xlpm.p,1)),
  _xlpm.b,VALUE(INDEX(_xlpm.p,2)),
  IF(AND(_xlpm.a&lt;=12,_xlpm.b&lt;=12),"REVIEW_AMBIGUOUS","OK")
)</f>
        <v>OK</v>
      </c>
    </row>
    <row r="2122" spans="1:37">
      <c r="A2122" t="s">
        <v>6106</v>
      </c>
      <c r="B2122" t="s">
        <v>6106</v>
      </c>
      <c r="C2122" t="b">
        <v>0</v>
      </c>
      <c r="D2122" t="s">
        <v>7257</v>
      </c>
      <c r="E2122" t="s">
        <v>6107</v>
      </c>
      <c r="F2122" t="s">
        <v>6107</v>
      </c>
      <c r="G2122" t="s">
        <v>7258</v>
      </c>
      <c r="H2122" t="s">
        <v>263</v>
      </c>
      <c r="I2122" t="s">
        <v>263</v>
      </c>
      <c r="J2122" t="s">
        <v>263</v>
      </c>
      <c r="K2122" t="s">
        <v>193</v>
      </c>
      <c r="L2122" t="s">
        <v>193</v>
      </c>
      <c r="M2122">
        <f>IF(UPPER(TRIM(Table2[[#This Row],[Status_Clean]]))="CONVERTED",1,0)</f>
        <v>0</v>
      </c>
      <c r="N2122">
        <f>IF(ISNUMBER(MATCH(UPPER(TRIM(Table2[[#This Row],[Status_Clean]])),{"CONTACTED","QUALIFIED","CONVERTED"},0)),1,0)</f>
        <v>0</v>
      </c>
      <c r="O2122" cm="1">
        <f t="array" ref="O2122">_xlfn.SWITCH(UPPER(TRIM(Table2[[#This Row],[Status_Clean]])),"NEW",1,"CONTACTED",2,"QUALIFIED",3,"CONVERTED",4,"LOST",5,99)</f>
        <v>1</v>
      </c>
      <c r="P2122">
        <v>45261</v>
      </c>
      <c r="Q2122" t="s">
        <v>8662</v>
      </c>
      <c r="R2122" t="s">
        <v>8662</v>
      </c>
      <c r="S2122">
        <v>45261</v>
      </c>
      <c r="T2122" t="s">
        <v>7261</v>
      </c>
      <c r="U2122">
        <v>45261</v>
      </c>
      <c r="V2122" t="s">
        <v>7262</v>
      </c>
      <c r="W2122" t="s">
        <v>7263</v>
      </c>
      <c r="X2122" t="s">
        <v>7264</v>
      </c>
      <c r="Y2122" t="s">
        <v>7312</v>
      </c>
      <c r="Z2122" t="s">
        <v>6108</v>
      </c>
      <c r="AA2122">
        <v>38.700000000000003</v>
      </c>
      <c r="AB2122" t="str" cm="1">
        <f t="array" ref="AB2122">_xlfn.LET(_xlpm.x,IFERROR(VALUE(Table2[[#This Row],[Response_Time_Hours]]),""),IF(_xlpm.x="","CHECK",_xlfn.IFS(_xlpm.x&lt;=1,"Immediate",_xlpm.x&lt;=6,"Fast",_xlpm.x&lt;=24,"Moderate",_xlpm.x&gt;24,"Delayed")))</f>
        <v>Delayed</v>
      </c>
      <c r="AC2122">
        <v>5</v>
      </c>
      <c r="AD2122" t="str" cm="1">
        <f t="array" ref="AD2122">IF(Table2[[#This Row],[Interaction_Count_Final]]="","N/A",_xlfn.IFS(Table2[[#This Row],[Interaction_Count_Final]]&lt;=2,"Low",Table2[[#This Row],[Interaction_Count_Final]]&lt;=5,"Medium",Table2[[#This Row],[Interaction_Count_Final]]&gt;=6,"High",TRUE,"CHECK"))</f>
        <v>Medium</v>
      </c>
      <c r="AE2122" t="s">
        <v>7289</v>
      </c>
      <c r="AF2122" t="b">
        <v>1</v>
      </c>
      <c r="AG2122" t="b">
        <v>1</v>
      </c>
      <c r="AH2122">
        <v>2565</v>
      </c>
      <c r="AI2122">
        <v>45261</v>
      </c>
      <c r="AJ2122" t="b">
        <v>1</v>
      </c>
      <c r="AK2122" t="e" cm="1">
        <f t="array" ref="AK2122">_xlfn.LET(
  _xlpm.txt,TRIM(Raw_Data!F2122),
  _xlpm.norm,SUBSTITUTE(SUBSTITUTE(_xlpm.txt,"-","/"),".","/"),
  _xlpm.p,_xlfn.TEXTSPLIT(_xlpm.norm,"/"),
  _xlpm.a,VALUE(INDEX(_xlpm.p,1)),
  _xlpm.b,VALUE(INDEX(_xlpm.p,2)),
  IF(AND(_xlpm.a&lt;=12,_xlpm.b&lt;=12),"REVIEW_AMBIGUOUS","OK")
)</f>
        <v>#REF!</v>
      </c>
    </row>
    <row r="2123" spans="1:37">
      <c r="A2123" t="s">
        <v>6109</v>
      </c>
      <c r="B2123" t="s">
        <v>6109</v>
      </c>
      <c r="C2123" t="b">
        <v>1</v>
      </c>
      <c r="D2123" t="s">
        <v>7257</v>
      </c>
      <c r="E2123" t="s">
        <v>6110</v>
      </c>
      <c r="F2123" t="s">
        <v>6110</v>
      </c>
      <c r="G2123" t="s">
        <v>7274</v>
      </c>
      <c r="H2123" t="s">
        <v>600</v>
      </c>
      <c r="I2123" t="s">
        <v>600</v>
      </c>
      <c r="J2123" t="s">
        <v>254</v>
      </c>
      <c r="K2123" t="s">
        <v>7368</v>
      </c>
      <c r="L2123" t="s">
        <v>173</v>
      </c>
      <c r="M2123">
        <f>IF(UPPER(TRIM(Table2[[#This Row],[Status_Clean]]))="CONVERTED",1,0)</f>
        <v>0</v>
      </c>
      <c r="N2123">
        <f>IF(ISNUMBER(MATCH(UPPER(TRIM(Table2[[#This Row],[Status_Clean]])),{"CONTACTED","QUALIFIED","CONVERTED"},0)),1,0)</f>
        <v>0</v>
      </c>
      <c r="O2123" cm="1">
        <f t="array" ref="O2123">_xlfn.SWITCH(UPPER(TRIM(Table2[[#This Row],[Status_Clean]])),"NEW",1,"CONTACTED",2,"QUALIFIED",3,"CONVERTED",4,"LOST",5,99)</f>
        <v>5</v>
      </c>
      <c r="P2123">
        <v>45516</v>
      </c>
      <c r="Q2123" t="s">
        <v>7867</v>
      </c>
      <c r="R2123" t="s">
        <v>7867</v>
      </c>
      <c r="S2123">
        <v>45516</v>
      </c>
      <c r="T2123" t="s">
        <v>7261</v>
      </c>
      <c r="U2123">
        <v>45516</v>
      </c>
      <c r="V2123" t="s">
        <v>7310</v>
      </c>
      <c r="W2123" t="s">
        <v>7271</v>
      </c>
      <c r="X2123" t="s">
        <v>7288</v>
      </c>
      <c r="Y2123" t="s">
        <v>7298</v>
      </c>
      <c r="Z2123" t="s">
        <v>1793</v>
      </c>
      <c r="AA2123">
        <v>21.8</v>
      </c>
      <c r="AB2123" t="str" cm="1">
        <f t="array" ref="AB2123">_xlfn.LET(_xlpm.x,IFERROR(VALUE(Table2[[#This Row],[Response_Time_Hours]]),""),IF(_xlpm.x="","CHECK",_xlfn.IFS(_xlpm.x&lt;=1,"Immediate",_xlpm.x&lt;=6,"Fast",_xlpm.x&lt;=24,"Moderate",_xlpm.x&gt;24,"Delayed")))</f>
        <v>Moderate</v>
      </c>
      <c r="AC2123">
        <v>3</v>
      </c>
      <c r="AD2123" t="str" cm="1">
        <f t="array" ref="AD2123">IF(Table2[[#This Row],[Interaction_Count_Final]]="","N/A",_xlfn.IFS(Table2[[#This Row],[Interaction_Count_Final]]&lt;=2,"Low",Table2[[#This Row],[Interaction_Count_Final]]&lt;=5,"Medium",Table2[[#This Row],[Interaction_Count_Final]]&gt;=6,"High",TRUE,"CHECK"))</f>
        <v>Medium</v>
      </c>
      <c r="AE2123" t="s">
        <v>7289</v>
      </c>
      <c r="AF2123" t="b">
        <v>1</v>
      </c>
      <c r="AG2123" t="b">
        <v>1</v>
      </c>
      <c r="AH2123">
        <v>2566</v>
      </c>
      <c r="AI2123">
        <v>45516</v>
      </c>
      <c r="AJ2123" t="b">
        <v>1</v>
      </c>
      <c r="AK2123" t="e" cm="1">
        <f t="array" ref="AK2123">_xlfn.LET(
  _xlpm.txt,TRIM(Raw_Data!F2123),
  _xlpm.norm,SUBSTITUTE(SUBSTITUTE(_xlpm.txt,"-","/"),".","/"),
  _xlpm.p,_xlfn.TEXTSPLIT(_xlpm.norm,"/"),
  _xlpm.a,VALUE(INDEX(_xlpm.p,1)),
  _xlpm.b,VALUE(INDEX(_xlpm.p,2)),
  IF(AND(_xlpm.a&lt;=12,_xlpm.b&lt;=12),"REVIEW_AMBIGUOUS","OK")
)</f>
        <v>#REF!</v>
      </c>
    </row>
    <row r="2124" spans="1:37">
      <c r="A2124" t="s">
        <v>6111</v>
      </c>
      <c r="B2124" t="s">
        <v>6111</v>
      </c>
      <c r="C2124" t="b">
        <v>0</v>
      </c>
      <c r="D2124" t="s">
        <v>7257</v>
      </c>
      <c r="E2124" t="s">
        <v>8663</v>
      </c>
      <c r="F2124" t="s">
        <v>8663</v>
      </c>
      <c r="G2124" t="s">
        <v>7303</v>
      </c>
      <c r="H2124" t="s">
        <v>311</v>
      </c>
      <c r="I2124" t="s">
        <v>311</v>
      </c>
      <c r="J2124" t="s">
        <v>311</v>
      </c>
      <c r="K2124" t="s">
        <v>193</v>
      </c>
      <c r="L2124" t="s">
        <v>193</v>
      </c>
      <c r="M2124">
        <f>IF(UPPER(TRIM(Table2[[#This Row],[Status_Clean]]))="CONVERTED",1,0)</f>
        <v>0</v>
      </c>
      <c r="N2124">
        <f>IF(ISNUMBER(MATCH(UPPER(TRIM(Table2[[#This Row],[Status_Clean]])),{"CONTACTED","QUALIFIED","CONVERTED"},0)),1,0)</f>
        <v>0</v>
      </c>
      <c r="O2124" cm="1">
        <f t="array" ref="O2124">_xlfn.SWITCH(UPPER(TRIM(Table2[[#This Row],[Status_Clean]])),"NEW",1,"CONTACTED",2,"QUALIFIED",3,"CONVERTED",4,"LOST",5,99)</f>
        <v>1</v>
      </c>
      <c r="P2124" t="s">
        <v>3468</v>
      </c>
      <c r="Q2124" t="s">
        <v>8195</v>
      </c>
      <c r="R2124" t="s">
        <v>8195</v>
      </c>
      <c r="S2124">
        <v>45403</v>
      </c>
      <c r="T2124" t="s">
        <v>7261</v>
      </c>
      <c r="U2124">
        <v>45403</v>
      </c>
      <c r="V2124" t="s">
        <v>7297</v>
      </c>
      <c r="W2124" t="s">
        <v>7271</v>
      </c>
      <c r="X2124" t="s">
        <v>7277</v>
      </c>
      <c r="Y2124" t="s">
        <v>7293</v>
      </c>
      <c r="Z2124">
        <v>41.7</v>
      </c>
      <c r="AA2124">
        <v>41.7</v>
      </c>
      <c r="AB2124" t="str" cm="1">
        <f t="array" ref="AB2124">_xlfn.LET(_xlpm.x,IFERROR(VALUE(Table2[[#This Row],[Response_Time_Hours]]),""),IF(_xlpm.x="","CHECK",_xlfn.IFS(_xlpm.x&lt;=1,"Immediate",_xlpm.x&lt;=6,"Fast",_xlpm.x&lt;=24,"Moderate",_xlpm.x&gt;24,"Delayed")))</f>
        <v>Delayed</v>
      </c>
      <c r="AC2124">
        <v>50</v>
      </c>
      <c r="AD2124" t="str" cm="1">
        <f t="array" ref="AD2124">IF(Table2[[#This Row],[Interaction_Count_Final]]="","N/A",_xlfn.IFS(Table2[[#This Row],[Interaction_Count_Final]]&lt;=2,"Low",Table2[[#This Row],[Interaction_Count_Final]]&lt;=5,"Medium",Table2[[#This Row],[Interaction_Count_Final]]&gt;=6,"High",TRUE,"CHECK"))</f>
        <v>High</v>
      </c>
      <c r="AE2124" t="s">
        <v>7273</v>
      </c>
      <c r="AF2124" t="b">
        <v>1</v>
      </c>
      <c r="AG2124" t="b">
        <v>1</v>
      </c>
      <c r="AH2124">
        <v>2567</v>
      </c>
      <c r="AI2124">
        <v>45403</v>
      </c>
      <c r="AJ2124" t="b">
        <v>1</v>
      </c>
      <c r="AK2124" t="e" cm="1">
        <f t="array" ref="AK2124">_xlfn.LET(
  _xlpm.txt,TRIM(Raw_Data!F2124),
  _xlpm.norm,SUBSTITUTE(SUBSTITUTE(_xlpm.txt,"-","/"),".","/"),
  _xlpm.p,_xlfn.TEXTSPLIT(_xlpm.norm,"/"),
  _xlpm.a,VALUE(INDEX(_xlpm.p,1)),
  _xlpm.b,VALUE(INDEX(_xlpm.p,2)),
  IF(AND(_xlpm.a&lt;=12,_xlpm.b&lt;=12),"REVIEW_AMBIGUOUS","OK")
)</f>
        <v>#REF!</v>
      </c>
    </row>
    <row r="2125" spans="1:37">
      <c r="A2125" t="s">
        <v>6113</v>
      </c>
      <c r="B2125" t="s">
        <v>6113</v>
      </c>
      <c r="C2125" t="b">
        <v>0</v>
      </c>
      <c r="D2125" t="s">
        <v>7257</v>
      </c>
      <c r="E2125" t="s">
        <v>6114</v>
      </c>
      <c r="F2125" t="s">
        <v>6114</v>
      </c>
      <c r="G2125" t="s">
        <v>7268</v>
      </c>
      <c r="H2125" t="s">
        <v>374</v>
      </c>
      <c r="I2125" t="s">
        <v>374</v>
      </c>
      <c r="J2125" t="s">
        <v>7308</v>
      </c>
      <c r="K2125" t="s">
        <v>193</v>
      </c>
      <c r="L2125" t="s">
        <v>193</v>
      </c>
      <c r="M2125">
        <f>IF(UPPER(TRIM(Table2[[#This Row],[Status_Clean]]))="CONVERTED",1,0)</f>
        <v>0</v>
      </c>
      <c r="N2125">
        <f>IF(ISNUMBER(MATCH(UPPER(TRIM(Table2[[#This Row],[Status_Clean]])),{"CONTACTED","QUALIFIED","CONVERTED"},0)),1,0)</f>
        <v>0</v>
      </c>
      <c r="O2125" cm="1">
        <f t="array" ref="O2125">_xlfn.SWITCH(UPPER(TRIM(Table2[[#This Row],[Status_Clean]])),"NEW",1,"CONTACTED",2,"QUALIFIED",3,"CONVERTED",4,"LOST",5,99)</f>
        <v>1</v>
      </c>
      <c r="P2125">
        <v>44965</v>
      </c>
      <c r="Q2125" t="s">
        <v>8422</v>
      </c>
      <c r="R2125" t="s">
        <v>8422</v>
      </c>
      <c r="S2125">
        <v>44965</v>
      </c>
      <c r="T2125" t="s">
        <v>7261</v>
      </c>
      <c r="U2125">
        <v>44965</v>
      </c>
      <c r="V2125" t="s">
        <v>7283</v>
      </c>
      <c r="W2125" t="s">
        <v>7263</v>
      </c>
      <c r="X2125" t="s">
        <v>7284</v>
      </c>
      <c r="Y2125" t="s">
        <v>7272</v>
      </c>
      <c r="Z2125" t="s">
        <v>521</v>
      </c>
      <c r="AA2125">
        <v>10.5</v>
      </c>
      <c r="AB2125" t="str" cm="1">
        <f t="array" ref="AB2125">_xlfn.LET(_xlpm.x,IFERROR(VALUE(Table2[[#This Row],[Response_Time_Hours]]),""),IF(_xlpm.x="","CHECK",_xlfn.IFS(_xlpm.x&lt;=1,"Immediate",_xlpm.x&lt;=6,"Fast",_xlpm.x&lt;=24,"Moderate",_xlpm.x&gt;24,"Delayed")))</f>
        <v>Moderate</v>
      </c>
      <c r="AC2125">
        <v>49</v>
      </c>
      <c r="AD2125" t="str" cm="1">
        <f t="array" ref="AD2125">IF(Table2[[#This Row],[Interaction_Count_Final]]="","N/A",_xlfn.IFS(Table2[[#This Row],[Interaction_Count_Final]]&lt;=2,"Low",Table2[[#This Row],[Interaction_Count_Final]]&lt;=5,"Medium",Table2[[#This Row],[Interaction_Count_Final]]&gt;=6,"High",TRUE,"CHECK"))</f>
        <v>High</v>
      </c>
      <c r="AE2125" t="s">
        <v>7273</v>
      </c>
      <c r="AF2125" t="b">
        <v>1</v>
      </c>
      <c r="AG2125" t="b">
        <v>1</v>
      </c>
      <c r="AH2125">
        <v>2568</v>
      </c>
      <c r="AI2125">
        <v>44965</v>
      </c>
      <c r="AJ2125" t="b">
        <v>1</v>
      </c>
      <c r="AK2125" t="e" cm="1">
        <f t="array" ref="AK2125">_xlfn.LET(
  _xlpm.txt,TRIM(Raw_Data!F2125),
  _xlpm.norm,SUBSTITUTE(SUBSTITUTE(_xlpm.txt,"-","/"),".","/"),
  _xlpm.p,_xlfn.TEXTSPLIT(_xlpm.norm,"/"),
  _xlpm.a,VALUE(INDEX(_xlpm.p,1)),
  _xlpm.b,VALUE(INDEX(_xlpm.p,2)),
  IF(AND(_xlpm.a&lt;=12,_xlpm.b&lt;=12),"REVIEW_AMBIGUOUS","OK")
)</f>
        <v>#REF!</v>
      </c>
    </row>
    <row r="2126" spans="1:37">
      <c r="A2126" t="s">
        <v>6115</v>
      </c>
      <c r="B2126" t="s">
        <v>6115</v>
      </c>
      <c r="C2126" t="b">
        <v>0</v>
      </c>
      <c r="D2126" t="s">
        <v>7257</v>
      </c>
      <c r="E2126" t="s">
        <v>6116</v>
      </c>
      <c r="F2126" t="s">
        <v>6116</v>
      </c>
      <c r="G2126" t="s">
        <v>7280</v>
      </c>
      <c r="H2126" t="s">
        <v>560</v>
      </c>
      <c r="I2126" t="s">
        <v>560</v>
      </c>
      <c r="J2126" t="s">
        <v>469</v>
      </c>
      <c r="K2126" t="s">
        <v>7370</v>
      </c>
      <c r="L2126" t="s">
        <v>250</v>
      </c>
      <c r="M2126">
        <f>IF(UPPER(TRIM(Table2[[#This Row],[Status_Clean]]))="CONVERTED",1,0)</f>
        <v>1</v>
      </c>
      <c r="N2126">
        <f>IF(ISNUMBER(MATCH(UPPER(TRIM(Table2[[#This Row],[Status_Clean]])),{"CONTACTED","QUALIFIED","CONVERTED"},0)),1,0)</f>
        <v>1</v>
      </c>
      <c r="O2126" cm="1">
        <f t="array" ref="O2126">_xlfn.SWITCH(UPPER(TRIM(Table2[[#This Row],[Status_Clean]])),"NEW",1,"CONTACTED",2,"QUALIFIED",3,"CONVERTED",4,"LOST",5,99)</f>
        <v>4</v>
      </c>
      <c r="P2126" t="s">
        <v>2525</v>
      </c>
      <c r="Q2126" t="s">
        <v>7759</v>
      </c>
      <c r="R2126" t="s">
        <v>7759</v>
      </c>
      <c r="S2126">
        <v>44968</v>
      </c>
      <c r="T2126" t="s">
        <v>7261</v>
      </c>
      <c r="U2126">
        <v>44968</v>
      </c>
      <c r="V2126" t="s">
        <v>7283</v>
      </c>
      <c r="W2126" t="s">
        <v>7263</v>
      </c>
      <c r="X2126" t="s">
        <v>7284</v>
      </c>
      <c r="Y2126" t="s">
        <v>7278</v>
      </c>
      <c r="Z2126" t="s">
        <v>6117</v>
      </c>
      <c r="AA2126">
        <v>58.2</v>
      </c>
      <c r="AB2126" t="str" cm="1">
        <f t="array" ref="AB2126">_xlfn.LET(_xlpm.x,IFERROR(VALUE(Table2[[#This Row],[Response_Time_Hours]]),""),IF(_xlpm.x="","CHECK",_xlfn.IFS(_xlpm.x&lt;=1,"Immediate",_xlpm.x&lt;=6,"Fast",_xlpm.x&lt;=24,"Moderate",_xlpm.x&gt;24,"Delayed")))</f>
        <v>Delayed</v>
      </c>
      <c r="AC2126">
        <v>39</v>
      </c>
      <c r="AD2126" t="str" cm="1">
        <f t="array" ref="AD2126">IF(Table2[[#This Row],[Interaction_Count_Final]]="","N/A",_xlfn.IFS(Table2[[#This Row],[Interaction_Count_Final]]&lt;=2,"Low",Table2[[#This Row],[Interaction_Count_Final]]&lt;=5,"Medium",Table2[[#This Row],[Interaction_Count_Final]]&gt;=6,"High",TRUE,"CHECK"))</f>
        <v>High</v>
      </c>
      <c r="AE2126" t="s">
        <v>7266</v>
      </c>
      <c r="AF2126" t="b">
        <v>1</v>
      </c>
      <c r="AG2126" t="b">
        <v>1</v>
      </c>
      <c r="AH2126">
        <v>2569</v>
      </c>
      <c r="AI2126">
        <v>44968</v>
      </c>
      <c r="AJ2126" t="b">
        <v>1</v>
      </c>
      <c r="AK2126" t="str" cm="1">
        <f t="array" ref="AK2126">_xlfn.LET(
  _xlpm.txt,TRIM(Raw_Data!F2126),
  _xlpm.norm,SUBSTITUTE(SUBSTITUTE(_xlpm.txt,"-","/"),".","/"),
  _xlpm.p,_xlfn.TEXTSPLIT(_xlpm.norm,"/"),
  _xlpm.a,VALUE(INDEX(_xlpm.p,1)),
  _xlpm.b,VALUE(INDEX(_xlpm.p,2)),
  IF(AND(_xlpm.a&lt;=12,_xlpm.b&lt;=12),"REVIEW_AMBIGUOUS","OK")
)</f>
        <v>REVIEW_AMBIGUOUS</v>
      </c>
    </row>
    <row r="2127" spans="1:37">
      <c r="A2127" t="s">
        <v>6118</v>
      </c>
      <c r="B2127" t="s">
        <v>6118</v>
      </c>
      <c r="C2127" t="b">
        <v>1</v>
      </c>
      <c r="D2127" t="s">
        <v>7257</v>
      </c>
      <c r="E2127" t="s">
        <v>6119</v>
      </c>
      <c r="F2127" t="s">
        <v>6119</v>
      </c>
      <c r="G2127" t="s">
        <v>7268</v>
      </c>
      <c r="H2127" t="s">
        <v>311</v>
      </c>
      <c r="I2127" t="s">
        <v>311</v>
      </c>
      <c r="J2127" t="s">
        <v>311</v>
      </c>
      <c r="K2127" t="s">
        <v>71</v>
      </c>
      <c r="L2127" t="s">
        <v>71</v>
      </c>
      <c r="M2127">
        <f>IF(UPPER(TRIM(Table2[[#This Row],[Status_Clean]]))="CONVERTED",1,0)</f>
        <v>0</v>
      </c>
      <c r="N2127">
        <f>IF(ISNUMBER(MATCH(UPPER(TRIM(Table2[[#This Row],[Status_Clean]])),{"CONTACTED","QUALIFIED","CONVERTED"},0)),1,0)</f>
        <v>1</v>
      </c>
      <c r="O2127" cm="1">
        <f t="array" ref="O2127">_xlfn.SWITCH(UPPER(TRIM(Table2[[#This Row],[Status_Clean]])),"NEW",1,"CONTACTED",2,"QUALIFIED",3,"CONVERTED",4,"LOST",5,99)</f>
        <v>3</v>
      </c>
      <c r="P2127">
        <v>45475</v>
      </c>
      <c r="Q2127" t="s">
        <v>7473</v>
      </c>
      <c r="R2127" t="s">
        <v>7473</v>
      </c>
      <c r="S2127">
        <v>45475</v>
      </c>
      <c r="T2127" t="s">
        <v>7261</v>
      </c>
      <c r="U2127">
        <v>45475</v>
      </c>
      <c r="V2127" t="s">
        <v>7305</v>
      </c>
      <c r="W2127" t="s">
        <v>7271</v>
      </c>
      <c r="X2127" t="s">
        <v>7288</v>
      </c>
      <c r="Y2127" t="s">
        <v>7265</v>
      </c>
      <c r="Z2127" t="s">
        <v>6120</v>
      </c>
      <c r="AA2127">
        <v>17.8</v>
      </c>
      <c r="AB2127" t="str" cm="1">
        <f t="array" ref="AB2127">_xlfn.LET(_xlpm.x,IFERROR(VALUE(Table2[[#This Row],[Response_Time_Hours]]),""),IF(_xlpm.x="","CHECK",_xlfn.IFS(_xlpm.x&lt;=1,"Immediate",_xlpm.x&lt;=6,"Fast",_xlpm.x&lt;=24,"Moderate",_xlpm.x&gt;24,"Delayed")))</f>
        <v>Moderate</v>
      </c>
      <c r="AC2127">
        <v>1</v>
      </c>
      <c r="AD2127" t="str" cm="1">
        <f t="array" ref="AD2127">IF(Table2[[#This Row],[Interaction_Count_Final]]="","N/A",_xlfn.IFS(Table2[[#This Row],[Interaction_Count_Final]]&lt;=2,"Low",Table2[[#This Row],[Interaction_Count_Final]]&lt;=5,"Medium",Table2[[#This Row],[Interaction_Count_Final]]&gt;=6,"High",TRUE,"CHECK"))</f>
        <v>Low</v>
      </c>
      <c r="AE2127" t="s">
        <v>7289</v>
      </c>
      <c r="AF2127" t="b">
        <v>1</v>
      </c>
      <c r="AG2127" t="b">
        <v>1</v>
      </c>
      <c r="AH2127">
        <v>2570</v>
      </c>
      <c r="AI2127">
        <v>45475</v>
      </c>
      <c r="AJ2127" t="b">
        <v>1</v>
      </c>
      <c r="AK2127" t="e" cm="1">
        <f t="array" ref="AK2127">_xlfn.LET(
  _xlpm.txt,TRIM(Raw_Data!F2127),
  _xlpm.norm,SUBSTITUTE(SUBSTITUTE(_xlpm.txt,"-","/"),".","/"),
  _xlpm.p,_xlfn.TEXTSPLIT(_xlpm.norm,"/"),
  _xlpm.a,VALUE(INDEX(_xlpm.p,1)),
  _xlpm.b,VALUE(INDEX(_xlpm.p,2)),
  IF(AND(_xlpm.a&lt;=12,_xlpm.b&lt;=12),"REVIEW_AMBIGUOUS","OK")
)</f>
        <v>#REF!</v>
      </c>
    </row>
    <row r="2128" spans="1:37">
      <c r="A2128" t="s">
        <v>6121</v>
      </c>
      <c r="B2128" t="s">
        <v>6121</v>
      </c>
      <c r="C2128" t="b">
        <v>0</v>
      </c>
      <c r="D2128" t="s">
        <v>7257</v>
      </c>
      <c r="E2128" t="s">
        <v>6122</v>
      </c>
      <c r="F2128" t="s">
        <v>6122</v>
      </c>
      <c r="G2128" t="s">
        <v>7280</v>
      </c>
      <c r="H2128" t="s">
        <v>1356</v>
      </c>
      <c r="I2128" t="s">
        <v>1356</v>
      </c>
      <c r="J2128" t="s">
        <v>1356</v>
      </c>
      <c r="K2128" t="s">
        <v>7259</v>
      </c>
      <c r="L2128" t="s">
        <v>193</v>
      </c>
      <c r="M2128">
        <f>IF(UPPER(TRIM(Table2[[#This Row],[Status_Clean]]))="CONVERTED",1,0)</f>
        <v>0</v>
      </c>
      <c r="N2128">
        <f>IF(ISNUMBER(MATCH(UPPER(TRIM(Table2[[#This Row],[Status_Clean]])),{"CONTACTED","QUALIFIED","CONVERTED"},0)),1,0)</f>
        <v>0</v>
      </c>
      <c r="O2128" cm="1">
        <f t="array" ref="O2128">_xlfn.SWITCH(UPPER(TRIM(Table2[[#This Row],[Status_Clean]])),"NEW",1,"CONTACTED",2,"QUALIFIED",3,"CONVERTED",4,"LOST",5,99)</f>
        <v>1</v>
      </c>
      <c r="P2128" t="s">
        <v>2474</v>
      </c>
      <c r="Q2128" t="s">
        <v>7966</v>
      </c>
      <c r="R2128" t="s">
        <v>7966</v>
      </c>
      <c r="S2128">
        <v>45343</v>
      </c>
      <c r="T2128" t="s">
        <v>7261</v>
      </c>
      <c r="U2128">
        <v>45343</v>
      </c>
      <c r="V2128" t="s">
        <v>7283</v>
      </c>
      <c r="W2128" t="s">
        <v>7271</v>
      </c>
      <c r="X2128" t="s">
        <v>7284</v>
      </c>
      <c r="Y2128" t="s">
        <v>7272</v>
      </c>
      <c r="Z2128" t="s">
        <v>6123</v>
      </c>
      <c r="AA2128">
        <v>36.299999999999997</v>
      </c>
      <c r="AB2128" t="str" cm="1">
        <f t="array" ref="AB2128">_xlfn.LET(_xlpm.x,IFERROR(VALUE(Table2[[#This Row],[Response_Time_Hours]]),""),IF(_xlpm.x="","CHECK",_xlfn.IFS(_xlpm.x&lt;=1,"Immediate",_xlpm.x&lt;=6,"Fast",_xlpm.x&lt;=24,"Moderate",_xlpm.x&gt;24,"Delayed")))</f>
        <v>Delayed</v>
      </c>
      <c r="AC2128">
        <v>11</v>
      </c>
      <c r="AD2128" t="str" cm="1">
        <f t="array" ref="AD2128">IF(Table2[[#This Row],[Interaction_Count_Final]]="","N/A",_xlfn.IFS(Table2[[#This Row],[Interaction_Count_Final]]&lt;=2,"Low",Table2[[#This Row],[Interaction_Count_Final]]&lt;=5,"Medium",Table2[[#This Row],[Interaction_Count_Final]]&gt;=6,"High",TRUE,"CHECK"))</f>
        <v>High</v>
      </c>
      <c r="AE2128" t="s">
        <v>7266</v>
      </c>
      <c r="AF2128" t="b">
        <v>1</v>
      </c>
      <c r="AG2128" t="b">
        <v>1</v>
      </c>
      <c r="AH2128">
        <v>2571</v>
      </c>
      <c r="AI2128">
        <v>45343</v>
      </c>
      <c r="AJ2128" t="b">
        <v>1</v>
      </c>
      <c r="AK2128" t="str" cm="1">
        <f t="array" ref="AK2128">_xlfn.LET(
  _xlpm.txt,TRIM(Raw_Data!F2128),
  _xlpm.norm,SUBSTITUTE(SUBSTITUTE(_xlpm.txt,"-","/"),".","/"),
  _xlpm.p,_xlfn.TEXTSPLIT(_xlpm.norm,"/"),
  _xlpm.a,VALUE(INDEX(_xlpm.p,1)),
  _xlpm.b,VALUE(INDEX(_xlpm.p,2)),
  IF(AND(_xlpm.a&lt;=12,_xlpm.b&lt;=12),"REVIEW_AMBIGUOUS","OK")
)</f>
        <v>OK</v>
      </c>
    </row>
    <row r="2129" spans="1:37">
      <c r="A2129" t="s">
        <v>6124</v>
      </c>
      <c r="B2129" t="s">
        <v>6124</v>
      </c>
      <c r="C2129" t="b">
        <v>0</v>
      </c>
      <c r="D2129" t="s">
        <v>7257</v>
      </c>
      <c r="E2129" t="s">
        <v>8664</v>
      </c>
      <c r="F2129" t="s">
        <v>8664</v>
      </c>
      <c r="G2129" t="s">
        <v>7303</v>
      </c>
      <c r="H2129" t="s">
        <v>359</v>
      </c>
      <c r="I2129" t="s">
        <v>359</v>
      </c>
      <c r="J2129" t="s">
        <v>473</v>
      </c>
      <c r="K2129" t="s">
        <v>173</v>
      </c>
      <c r="L2129" t="s">
        <v>173</v>
      </c>
      <c r="M2129">
        <f>IF(UPPER(TRIM(Table2[[#This Row],[Status_Clean]]))="CONVERTED",1,0)</f>
        <v>0</v>
      </c>
      <c r="N2129">
        <f>IF(ISNUMBER(MATCH(UPPER(TRIM(Table2[[#This Row],[Status_Clean]])),{"CONTACTED","QUALIFIED","CONVERTED"},0)),1,0)</f>
        <v>0</v>
      </c>
      <c r="O2129" cm="1">
        <f t="array" ref="O2129">_xlfn.SWITCH(UPPER(TRIM(Table2[[#This Row],[Status_Clean]])),"NEW",1,"CONTACTED",2,"QUALIFIED",3,"CONVERTED",4,"LOST",5,99)</f>
        <v>5</v>
      </c>
      <c r="P2129">
        <v>45378</v>
      </c>
      <c r="Q2129" t="s">
        <v>7518</v>
      </c>
      <c r="R2129" t="s">
        <v>7518</v>
      </c>
      <c r="S2129">
        <v>45378</v>
      </c>
      <c r="T2129" t="s">
        <v>7261</v>
      </c>
      <c r="U2129">
        <v>45378</v>
      </c>
      <c r="V2129" t="s">
        <v>7295</v>
      </c>
      <c r="W2129" t="s">
        <v>7271</v>
      </c>
      <c r="X2129" t="s">
        <v>7284</v>
      </c>
      <c r="Y2129" t="s">
        <v>7272</v>
      </c>
      <c r="Z2129" t="s">
        <v>6126</v>
      </c>
      <c r="AA2129">
        <v>26.5</v>
      </c>
      <c r="AB2129" t="str" cm="1">
        <f t="array" ref="AB2129">_xlfn.LET(_xlpm.x,IFERROR(VALUE(Table2[[#This Row],[Response_Time_Hours]]),""),IF(_xlpm.x="","CHECK",_xlfn.IFS(_xlpm.x&lt;=1,"Immediate",_xlpm.x&lt;=6,"Fast",_xlpm.x&lt;=24,"Moderate",_xlpm.x&gt;24,"Delayed")))</f>
        <v>Delayed</v>
      </c>
      <c r="AC2129">
        <v>13</v>
      </c>
      <c r="AD2129" t="str" cm="1">
        <f t="array" ref="AD2129">IF(Table2[[#This Row],[Interaction_Count_Final]]="","N/A",_xlfn.IFS(Table2[[#This Row],[Interaction_Count_Final]]&lt;=2,"Low",Table2[[#This Row],[Interaction_Count_Final]]&lt;=5,"Medium",Table2[[#This Row],[Interaction_Count_Final]]&gt;=6,"High",TRUE,"CHECK"))</f>
        <v>High</v>
      </c>
      <c r="AE2129" t="s">
        <v>7266</v>
      </c>
      <c r="AF2129" t="b">
        <v>1</v>
      </c>
      <c r="AG2129" t="b">
        <v>1</v>
      </c>
      <c r="AH2129">
        <v>2572</v>
      </c>
      <c r="AI2129">
        <v>45378</v>
      </c>
      <c r="AJ2129" t="b">
        <v>1</v>
      </c>
      <c r="AK2129" t="e" cm="1">
        <f t="array" ref="AK2129">_xlfn.LET(
  _xlpm.txt,TRIM(Raw_Data!F2129),
  _xlpm.norm,SUBSTITUTE(SUBSTITUTE(_xlpm.txt,"-","/"),".","/"),
  _xlpm.p,_xlfn.TEXTSPLIT(_xlpm.norm,"/"),
  _xlpm.a,VALUE(INDEX(_xlpm.p,1)),
  _xlpm.b,VALUE(INDEX(_xlpm.p,2)),
  IF(AND(_xlpm.a&lt;=12,_xlpm.b&lt;=12),"REVIEW_AMBIGUOUS","OK")
)</f>
        <v>#REF!</v>
      </c>
    </row>
    <row r="2130" spans="1:37">
      <c r="A2130" t="s">
        <v>6127</v>
      </c>
      <c r="B2130" t="s">
        <v>6127</v>
      </c>
      <c r="C2130" t="b">
        <v>0</v>
      </c>
      <c r="D2130" t="s">
        <v>7257</v>
      </c>
      <c r="E2130" t="s">
        <v>6128</v>
      </c>
      <c r="F2130" t="s">
        <v>6128</v>
      </c>
      <c r="G2130" t="s">
        <v>7268</v>
      </c>
      <c r="H2130" t="s">
        <v>123</v>
      </c>
      <c r="I2130" t="s">
        <v>123</v>
      </c>
      <c r="J2130" t="s">
        <v>123</v>
      </c>
      <c r="K2130" t="s">
        <v>193</v>
      </c>
      <c r="L2130" t="s">
        <v>193</v>
      </c>
      <c r="M2130">
        <f>IF(UPPER(TRIM(Table2[[#This Row],[Status_Clean]]))="CONVERTED",1,0)</f>
        <v>0</v>
      </c>
      <c r="N2130">
        <f>IF(ISNUMBER(MATCH(UPPER(TRIM(Table2[[#This Row],[Status_Clean]])),{"CONTACTED","QUALIFIED","CONVERTED"},0)),1,0)</f>
        <v>0</v>
      </c>
      <c r="O2130" cm="1">
        <f t="array" ref="O2130">_xlfn.SWITCH(UPPER(TRIM(Table2[[#This Row],[Status_Clean]])),"NEW",1,"CONTACTED",2,"QUALIFIED",3,"CONVERTED",4,"LOST",5,99)</f>
        <v>1</v>
      </c>
      <c r="P2130">
        <v>45164</v>
      </c>
      <c r="Q2130" t="s">
        <v>7773</v>
      </c>
      <c r="R2130" t="s">
        <v>7773</v>
      </c>
      <c r="S2130">
        <v>45164</v>
      </c>
      <c r="T2130" t="s">
        <v>7261</v>
      </c>
      <c r="U2130">
        <v>45164</v>
      </c>
      <c r="V2130" t="s">
        <v>7310</v>
      </c>
      <c r="W2130" t="s">
        <v>7263</v>
      </c>
      <c r="X2130" t="s">
        <v>7288</v>
      </c>
      <c r="Y2130" t="s">
        <v>7278</v>
      </c>
      <c r="Z2130" t="s">
        <v>5059</v>
      </c>
      <c r="AA2130">
        <v>3.9</v>
      </c>
      <c r="AB2130" t="str" cm="1">
        <f t="array" ref="AB2130">_xlfn.LET(_xlpm.x,IFERROR(VALUE(Table2[[#This Row],[Response_Time_Hours]]),""),IF(_xlpm.x="","CHECK",_xlfn.IFS(_xlpm.x&lt;=1,"Immediate",_xlpm.x&lt;=6,"Fast",_xlpm.x&lt;=24,"Moderate",_xlpm.x&gt;24,"Delayed")))</f>
        <v>Fast</v>
      </c>
      <c r="AC2130">
        <v>2</v>
      </c>
      <c r="AD2130" t="str" cm="1">
        <f t="array" ref="AD2130">IF(Table2[[#This Row],[Interaction_Count_Final]]="","N/A",_xlfn.IFS(Table2[[#This Row],[Interaction_Count_Final]]&lt;=2,"Low",Table2[[#This Row],[Interaction_Count_Final]]&lt;=5,"Medium",Table2[[#This Row],[Interaction_Count_Final]]&gt;=6,"High",TRUE,"CHECK"))</f>
        <v>Low</v>
      </c>
      <c r="AE2130" t="s">
        <v>7273</v>
      </c>
      <c r="AF2130" t="b">
        <v>1</v>
      </c>
      <c r="AG2130" t="b">
        <v>1</v>
      </c>
      <c r="AH2130">
        <v>2573</v>
      </c>
      <c r="AI2130">
        <v>45164</v>
      </c>
      <c r="AJ2130" t="b">
        <v>1</v>
      </c>
      <c r="AK2130" t="e" cm="1">
        <f t="array" ref="AK2130">_xlfn.LET(
  _xlpm.txt,TRIM(Raw_Data!F2130),
  _xlpm.norm,SUBSTITUTE(SUBSTITUTE(_xlpm.txt,"-","/"),".","/"),
  _xlpm.p,_xlfn.TEXTSPLIT(_xlpm.norm,"/"),
  _xlpm.a,VALUE(INDEX(_xlpm.p,1)),
  _xlpm.b,VALUE(INDEX(_xlpm.p,2)),
  IF(AND(_xlpm.a&lt;=12,_xlpm.b&lt;=12),"REVIEW_AMBIGUOUS","OK")
)</f>
        <v>#REF!</v>
      </c>
    </row>
    <row r="2131" spans="1:37">
      <c r="A2131" t="s">
        <v>6129</v>
      </c>
      <c r="B2131" t="s">
        <v>6129</v>
      </c>
      <c r="C2131" t="b">
        <v>1</v>
      </c>
      <c r="D2131" t="s">
        <v>7257</v>
      </c>
      <c r="E2131" t="s">
        <v>6130</v>
      </c>
      <c r="F2131" t="s">
        <v>6130</v>
      </c>
      <c r="G2131" t="s">
        <v>7258</v>
      </c>
      <c r="H2131" t="s">
        <v>600</v>
      </c>
      <c r="I2131" t="s">
        <v>600</v>
      </c>
      <c r="J2131" t="s">
        <v>254</v>
      </c>
      <c r="K2131" t="s">
        <v>7365</v>
      </c>
      <c r="L2131" t="s">
        <v>250</v>
      </c>
      <c r="M2131">
        <f>IF(UPPER(TRIM(Table2[[#This Row],[Status_Clean]]))="CONVERTED",1,0)</f>
        <v>1</v>
      </c>
      <c r="N2131">
        <f>IF(ISNUMBER(MATCH(UPPER(TRIM(Table2[[#This Row],[Status_Clean]])),{"CONTACTED","QUALIFIED","CONVERTED"},0)),1,0)</f>
        <v>1</v>
      </c>
      <c r="O2131" cm="1">
        <f t="array" ref="O2131">_xlfn.SWITCH(UPPER(TRIM(Table2[[#This Row],[Status_Clean]])),"NEW",1,"CONTACTED",2,"QUALIFIED",3,"CONVERTED",4,"LOST",5,99)</f>
        <v>4</v>
      </c>
      <c r="P2131">
        <v>45267</v>
      </c>
      <c r="Q2131" t="s">
        <v>7568</v>
      </c>
      <c r="R2131" t="s">
        <v>7568</v>
      </c>
      <c r="S2131">
        <v>45267</v>
      </c>
      <c r="T2131" t="s">
        <v>7261</v>
      </c>
      <c r="U2131">
        <v>45267</v>
      </c>
      <c r="V2131" t="s">
        <v>7262</v>
      </c>
      <c r="W2131" t="s">
        <v>7263</v>
      </c>
      <c r="X2131" t="s">
        <v>7264</v>
      </c>
      <c r="Y2131" t="s">
        <v>7285</v>
      </c>
      <c r="Z2131" t="s">
        <v>6131</v>
      </c>
      <c r="AA2131">
        <v>7.3</v>
      </c>
      <c r="AB2131" t="str" cm="1">
        <f t="array" ref="AB2131">_xlfn.LET(_xlpm.x,IFERROR(VALUE(Table2[[#This Row],[Response_Time_Hours]]),""),IF(_xlpm.x="","CHECK",_xlfn.IFS(_xlpm.x&lt;=1,"Immediate",_xlpm.x&lt;=6,"Fast",_xlpm.x&lt;=24,"Moderate",_xlpm.x&gt;24,"Delayed")))</f>
        <v>Moderate</v>
      </c>
      <c r="AC2131">
        <v>32</v>
      </c>
      <c r="AD2131" t="str" cm="1">
        <f t="array" ref="AD2131">IF(Table2[[#This Row],[Interaction_Count_Final]]="","N/A",_xlfn.IFS(Table2[[#This Row],[Interaction_Count_Final]]&lt;=2,"Low",Table2[[#This Row],[Interaction_Count_Final]]&lt;=5,"Medium",Table2[[#This Row],[Interaction_Count_Final]]&gt;=6,"High",TRUE,"CHECK"))</f>
        <v>High</v>
      </c>
      <c r="AE2131" t="s">
        <v>7273</v>
      </c>
      <c r="AF2131" t="b">
        <v>1</v>
      </c>
      <c r="AG2131" t="b">
        <v>1</v>
      </c>
      <c r="AH2131">
        <v>2574</v>
      </c>
      <c r="AI2131">
        <v>45267</v>
      </c>
      <c r="AJ2131" t="b">
        <v>1</v>
      </c>
      <c r="AK2131" t="e" cm="1">
        <f t="array" ref="AK2131">_xlfn.LET(
  _xlpm.txt,TRIM(Raw_Data!F2131),
  _xlpm.norm,SUBSTITUTE(SUBSTITUTE(_xlpm.txt,"-","/"),".","/"),
  _xlpm.p,_xlfn.TEXTSPLIT(_xlpm.norm,"/"),
  _xlpm.a,VALUE(INDEX(_xlpm.p,1)),
  _xlpm.b,VALUE(INDEX(_xlpm.p,2)),
  IF(AND(_xlpm.a&lt;=12,_xlpm.b&lt;=12),"REVIEW_AMBIGUOUS","OK")
)</f>
        <v>#REF!</v>
      </c>
    </row>
    <row r="2132" spans="1:37">
      <c r="A2132" t="s">
        <v>6132</v>
      </c>
      <c r="B2132" t="s">
        <v>6132</v>
      </c>
      <c r="C2132" t="b">
        <v>0</v>
      </c>
      <c r="D2132" t="s">
        <v>7257</v>
      </c>
      <c r="E2132" t="s">
        <v>6133</v>
      </c>
      <c r="F2132" t="s">
        <v>6133</v>
      </c>
      <c r="G2132" t="s">
        <v>7268</v>
      </c>
      <c r="H2132" t="s">
        <v>473</v>
      </c>
      <c r="I2132" t="s">
        <v>473</v>
      </c>
      <c r="J2132" t="s">
        <v>473</v>
      </c>
      <c r="K2132" t="s">
        <v>125</v>
      </c>
      <c r="L2132" t="s">
        <v>125</v>
      </c>
      <c r="M2132">
        <f>IF(UPPER(TRIM(Table2[[#This Row],[Status_Clean]]))="CONVERTED",1,0)</f>
        <v>0</v>
      </c>
      <c r="N2132">
        <f>IF(ISNUMBER(MATCH(UPPER(TRIM(Table2[[#This Row],[Status_Clean]])),{"CONTACTED","QUALIFIED","CONVERTED"},0)),1,0)</f>
        <v>1</v>
      </c>
      <c r="O2132" cm="1">
        <f t="array" ref="O2132">_xlfn.SWITCH(UPPER(TRIM(Table2[[#This Row],[Status_Clean]])),"NEW",1,"CONTACTED",2,"QUALIFIED",3,"CONVERTED",4,"LOST",5,99)</f>
        <v>2</v>
      </c>
      <c r="P2132">
        <v>45447</v>
      </c>
      <c r="Q2132" t="s">
        <v>7348</v>
      </c>
      <c r="R2132" t="s">
        <v>7348</v>
      </c>
      <c r="S2132">
        <v>45447</v>
      </c>
      <c r="T2132" t="s">
        <v>7261</v>
      </c>
      <c r="U2132">
        <v>45447</v>
      </c>
      <c r="V2132" t="s">
        <v>7276</v>
      </c>
      <c r="W2132" t="s">
        <v>7271</v>
      </c>
      <c r="X2132" t="s">
        <v>7277</v>
      </c>
      <c r="Y2132" t="s">
        <v>7265</v>
      </c>
      <c r="Z2132">
        <v>49</v>
      </c>
      <c r="AA2132">
        <v>49</v>
      </c>
      <c r="AB2132" t="str" cm="1">
        <f t="array" ref="AB2132">_xlfn.LET(_xlpm.x,IFERROR(VALUE(Table2[[#This Row],[Response_Time_Hours]]),""),IF(_xlpm.x="","CHECK",_xlfn.IFS(_xlpm.x&lt;=1,"Immediate",_xlpm.x&lt;=6,"Fast",_xlpm.x&lt;=24,"Moderate",_xlpm.x&gt;24,"Delayed")))</f>
        <v>Delayed</v>
      </c>
      <c r="AC2132">
        <v>45</v>
      </c>
      <c r="AD2132" t="str" cm="1">
        <f t="array" ref="AD2132">IF(Table2[[#This Row],[Interaction_Count_Final]]="","N/A",_xlfn.IFS(Table2[[#This Row],[Interaction_Count_Final]]&lt;=2,"Low",Table2[[#This Row],[Interaction_Count_Final]]&lt;=5,"Medium",Table2[[#This Row],[Interaction_Count_Final]]&gt;=6,"High",TRUE,"CHECK"))</f>
        <v>High</v>
      </c>
      <c r="AE2132" t="s">
        <v>7266</v>
      </c>
      <c r="AF2132" t="b">
        <v>1</v>
      </c>
      <c r="AG2132" t="b">
        <v>1</v>
      </c>
      <c r="AH2132">
        <v>2575</v>
      </c>
      <c r="AI2132">
        <v>45447</v>
      </c>
      <c r="AJ2132" t="b">
        <v>1</v>
      </c>
      <c r="AK2132" t="e" cm="1">
        <f t="array" ref="AK2132">_xlfn.LET(
  _xlpm.txt,TRIM(Raw_Data!F2132),
  _xlpm.norm,SUBSTITUTE(SUBSTITUTE(_xlpm.txt,"-","/"),".","/"),
  _xlpm.p,_xlfn.TEXTSPLIT(_xlpm.norm,"/"),
  _xlpm.a,VALUE(INDEX(_xlpm.p,1)),
  _xlpm.b,VALUE(INDEX(_xlpm.p,2)),
  IF(AND(_xlpm.a&lt;=12,_xlpm.b&lt;=12),"REVIEW_AMBIGUOUS","OK")
)</f>
        <v>#REF!</v>
      </c>
    </row>
    <row r="2133" spans="1:37">
      <c r="A2133" t="s">
        <v>6134</v>
      </c>
      <c r="B2133" t="s">
        <v>6134</v>
      </c>
      <c r="C2133" t="b">
        <v>0</v>
      </c>
      <c r="D2133" t="s">
        <v>7257</v>
      </c>
      <c r="E2133" t="s">
        <v>8665</v>
      </c>
      <c r="F2133" t="s">
        <v>8665</v>
      </c>
      <c r="G2133" t="s">
        <v>7303</v>
      </c>
      <c r="H2133" t="s">
        <v>363</v>
      </c>
      <c r="I2133" t="s">
        <v>363</v>
      </c>
      <c r="J2133" t="s">
        <v>363</v>
      </c>
      <c r="K2133" t="s">
        <v>7259</v>
      </c>
      <c r="L2133" t="s">
        <v>193</v>
      </c>
      <c r="M2133">
        <f>IF(UPPER(TRIM(Table2[[#This Row],[Status_Clean]]))="CONVERTED",1,0)</f>
        <v>0</v>
      </c>
      <c r="N2133">
        <f>IF(ISNUMBER(MATCH(UPPER(TRIM(Table2[[#This Row],[Status_Clean]])),{"CONTACTED","QUALIFIED","CONVERTED"},0)),1,0)</f>
        <v>0</v>
      </c>
      <c r="O2133" cm="1">
        <f t="array" ref="O2133">_xlfn.SWITCH(UPPER(TRIM(Table2[[#This Row],[Status_Clean]])),"NEW",1,"CONTACTED",2,"QUALIFIED",3,"CONVERTED",4,"LOST",5,99)</f>
        <v>1</v>
      </c>
      <c r="P2133" t="s">
        <v>6136</v>
      </c>
      <c r="Q2133" t="s">
        <v>8666</v>
      </c>
      <c r="R2133" t="s">
        <v>8666</v>
      </c>
      <c r="S2133">
        <v>45203</v>
      </c>
      <c r="T2133" t="s">
        <v>7261</v>
      </c>
      <c r="U2133">
        <v>45203</v>
      </c>
      <c r="V2133" t="s">
        <v>7270</v>
      </c>
      <c r="W2133" t="s">
        <v>7263</v>
      </c>
      <c r="X2133" t="s">
        <v>7264</v>
      </c>
      <c r="Y2133" t="s">
        <v>7272</v>
      </c>
      <c r="Z2133" t="s">
        <v>6137</v>
      </c>
      <c r="AA2133">
        <v>71.2</v>
      </c>
      <c r="AB2133" t="str" cm="1">
        <f t="array" ref="AB2133">_xlfn.LET(_xlpm.x,IFERROR(VALUE(Table2[[#This Row],[Response_Time_Hours]]),""),IF(_xlpm.x="","CHECK",_xlfn.IFS(_xlpm.x&lt;=1,"Immediate",_xlpm.x&lt;=6,"Fast",_xlpm.x&lt;=24,"Moderate",_xlpm.x&gt;24,"Delayed")))</f>
        <v>Delayed</v>
      </c>
      <c r="AC2133" t="s">
        <v>232</v>
      </c>
      <c r="AD2133" t="str" cm="1">
        <f t="array" ref="AD2133">IF(Table2[[#This Row],[Interaction_Count_Final]]="","N/A",_xlfn.IFS(Table2[[#This Row],[Interaction_Count_Final]]&lt;=2,"Low",Table2[[#This Row],[Interaction_Count_Final]]&lt;=5,"Medium",Table2[[#This Row],[Interaction_Count_Final]]&gt;=6,"High",TRUE,"CHECK"))</f>
        <v>High</v>
      </c>
      <c r="AE2133" t="s">
        <v>7266</v>
      </c>
      <c r="AF2133" t="b">
        <v>1</v>
      </c>
      <c r="AG2133" t="b">
        <v>1</v>
      </c>
      <c r="AH2133">
        <v>2576</v>
      </c>
      <c r="AI2133">
        <v>45203</v>
      </c>
      <c r="AJ2133" t="b">
        <v>1</v>
      </c>
      <c r="AK2133" t="e" cm="1">
        <f t="array" ref="AK2133">_xlfn.LET(
  _xlpm.txt,TRIM(Raw_Data!F2133),
  _xlpm.norm,SUBSTITUTE(SUBSTITUTE(_xlpm.txt,"-","/"),".","/"),
  _xlpm.p,_xlfn.TEXTSPLIT(_xlpm.norm,"/"),
  _xlpm.a,VALUE(INDEX(_xlpm.p,1)),
  _xlpm.b,VALUE(INDEX(_xlpm.p,2)),
  IF(AND(_xlpm.a&lt;=12,_xlpm.b&lt;=12),"REVIEW_AMBIGUOUS","OK")
)</f>
        <v>#REF!</v>
      </c>
    </row>
    <row r="2134" spans="1:37">
      <c r="A2134" t="s">
        <v>6138</v>
      </c>
      <c r="B2134" t="s">
        <v>6138</v>
      </c>
      <c r="C2134" t="b">
        <v>1</v>
      </c>
      <c r="D2134" t="s">
        <v>7257</v>
      </c>
      <c r="E2134" t="s">
        <v>6139</v>
      </c>
      <c r="F2134" t="s">
        <v>6139</v>
      </c>
      <c r="G2134" t="s">
        <v>7274</v>
      </c>
      <c r="H2134" t="s">
        <v>363</v>
      </c>
      <c r="I2134" t="s">
        <v>363</v>
      </c>
      <c r="J2134" t="s">
        <v>363</v>
      </c>
      <c r="K2134" t="s">
        <v>7502</v>
      </c>
      <c r="L2134" t="s">
        <v>71</v>
      </c>
      <c r="M2134">
        <f>IF(UPPER(TRIM(Table2[[#This Row],[Status_Clean]]))="CONVERTED",1,0)</f>
        <v>0</v>
      </c>
      <c r="N2134">
        <f>IF(ISNUMBER(MATCH(UPPER(TRIM(Table2[[#This Row],[Status_Clean]])),{"CONTACTED","QUALIFIED","CONVERTED"},0)),1,0)</f>
        <v>1</v>
      </c>
      <c r="O2134" cm="1">
        <f t="array" ref="O2134">_xlfn.SWITCH(UPPER(TRIM(Table2[[#This Row],[Status_Clean]])),"NEW",1,"CONTACTED",2,"QUALIFIED",3,"CONVERTED",4,"LOST",5,99)</f>
        <v>3</v>
      </c>
      <c r="P2134">
        <v>44988</v>
      </c>
      <c r="Q2134" t="s">
        <v>7607</v>
      </c>
      <c r="R2134" t="s">
        <v>7607</v>
      </c>
      <c r="S2134">
        <v>44988</v>
      </c>
      <c r="T2134" t="s">
        <v>7261</v>
      </c>
      <c r="U2134">
        <v>44988</v>
      </c>
      <c r="V2134" t="s">
        <v>7295</v>
      </c>
      <c r="W2134" t="s">
        <v>7263</v>
      </c>
      <c r="X2134" t="s">
        <v>7284</v>
      </c>
      <c r="Y2134" t="s">
        <v>7312</v>
      </c>
      <c r="Z2134">
        <v>38.799999999999997</v>
      </c>
      <c r="AA2134">
        <v>38.799999999999997</v>
      </c>
      <c r="AB2134" t="str" cm="1">
        <f t="array" ref="AB2134">_xlfn.LET(_xlpm.x,IFERROR(VALUE(Table2[[#This Row],[Response_Time_Hours]]),""),IF(_xlpm.x="","CHECK",_xlfn.IFS(_xlpm.x&lt;=1,"Immediate",_xlpm.x&lt;=6,"Fast",_xlpm.x&lt;=24,"Moderate",_xlpm.x&gt;24,"Delayed")))</f>
        <v>Delayed</v>
      </c>
      <c r="AC2134">
        <v>15</v>
      </c>
      <c r="AD2134" t="str" cm="1">
        <f t="array" ref="AD2134">IF(Table2[[#This Row],[Interaction_Count_Final]]="","N/A",_xlfn.IFS(Table2[[#This Row],[Interaction_Count_Final]]&lt;=2,"Low",Table2[[#This Row],[Interaction_Count_Final]]&lt;=5,"Medium",Table2[[#This Row],[Interaction_Count_Final]]&gt;=6,"High",TRUE,"CHECK"))</f>
        <v>High</v>
      </c>
      <c r="AE2134" t="s">
        <v>7273</v>
      </c>
      <c r="AF2134" t="b">
        <v>1</v>
      </c>
      <c r="AG2134" t="b">
        <v>1</v>
      </c>
      <c r="AH2134">
        <v>2577</v>
      </c>
      <c r="AI2134">
        <v>44988</v>
      </c>
      <c r="AJ2134" t="b">
        <v>1</v>
      </c>
      <c r="AK2134" t="e" cm="1">
        <f t="array" ref="AK2134">_xlfn.LET(
  _xlpm.txt,TRIM(Raw_Data!F2134),
  _xlpm.norm,SUBSTITUTE(SUBSTITUTE(_xlpm.txt,"-","/"),".","/"),
  _xlpm.p,_xlfn.TEXTSPLIT(_xlpm.norm,"/"),
  _xlpm.a,VALUE(INDEX(_xlpm.p,1)),
  _xlpm.b,VALUE(INDEX(_xlpm.p,2)),
  IF(AND(_xlpm.a&lt;=12,_xlpm.b&lt;=12),"REVIEW_AMBIGUOUS","OK")
)</f>
        <v>#REF!</v>
      </c>
    </row>
    <row r="2135" spans="1:37">
      <c r="A2135" t="s">
        <v>6140</v>
      </c>
      <c r="B2135" t="s">
        <v>6140</v>
      </c>
      <c r="C2135" t="b">
        <v>0</v>
      </c>
      <c r="D2135" t="s">
        <v>7257</v>
      </c>
      <c r="E2135" t="s">
        <v>6141</v>
      </c>
      <c r="F2135" t="s">
        <v>6141</v>
      </c>
      <c r="G2135" t="s">
        <v>7274</v>
      </c>
      <c r="H2135" t="s">
        <v>556</v>
      </c>
      <c r="I2135" t="s">
        <v>556</v>
      </c>
      <c r="J2135" t="s">
        <v>106</v>
      </c>
      <c r="K2135" t="s">
        <v>7319</v>
      </c>
      <c r="L2135" t="s">
        <v>71</v>
      </c>
      <c r="M2135">
        <f>IF(UPPER(TRIM(Table2[[#This Row],[Status_Clean]]))="CONVERTED",1,0)</f>
        <v>0</v>
      </c>
      <c r="N2135">
        <f>IF(ISNUMBER(MATCH(UPPER(TRIM(Table2[[#This Row],[Status_Clean]])),{"CONTACTED","QUALIFIED","CONVERTED"},0)),1,0)</f>
        <v>1</v>
      </c>
      <c r="O2135" cm="1">
        <f t="array" ref="O2135">_xlfn.SWITCH(UPPER(TRIM(Table2[[#This Row],[Status_Clean]])),"NEW",1,"CONTACTED",2,"QUALIFIED",3,"CONVERTED",4,"LOST",5,99)</f>
        <v>3</v>
      </c>
      <c r="P2135">
        <v>45039</v>
      </c>
      <c r="Q2135" t="s">
        <v>7430</v>
      </c>
      <c r="R2135" t="s">
        <v>7430</v>
      </c>
      <c r="S2135">
        <v>45039</v>
      </c>
      <c r="T2135" t="s">
        <v>7261</v>
      </c>
      <c r="U2135">
        <v>45039</v>
      </c>
      <c r="V2135" t="s">
        <v>7297</v>
      </c>
      <c r="W2135" t="s">
        <v>7263</v>
      </c>
      <c r="X2135" t="s">
        <v>7277</v>
      </c>
      <c r="Y2135" t="s">
        <v>7293</v>
      </c>
      <c r="Z2135" t="s">
        <v>188</v>
      </c>
      <c r="AA2135">
        <v>16.799999999999997</v>
      </c>
      <c r="AB2135" t="str" cm="1">
        <f t="array" ref="AB2135">_xlfn.LET(_xlpm.x,IFERROR(VALUE(Table2[[#This Row],[Response_Time_Hours]]),""),IF(_xlpm.x="","CHECK",_xlfn.IFS(_xlpm.x&lt;=1,"Immediate",_xlpm.x&lt;=6,"Fast",_xlpm.x&lt;=24,"Moderate",_xlpm.x&gt;24,"Delayed")))</f>
        <v>Moderate</v>
      </c>
      <c r="AC2135">
        <v>38</v>
      </c>
      <c r="AD2135" t="str" cm="1">
        <f t="array" ref="AD2135">IF(Table2[[#This Row],[Interaction_Count_Final]]="","N/A",_xlfn.IFS(Table2[[#This Row],[Interaction_Count_Final]]&lt;=2,"Low",Table2[[#This Row],[Interaction_Count_Final]]&lt;=5,"Medium",Table2[[#This Row],[Interaction_Count_Final]]&gt;=6,"High",TRUE,"CHECK"))</f>
        <v>High</v>
      </c>
      <c r="AE2135" t="s">
        <v>7266</v>
      </c>
      <c r="AF2135" t="b">
        <v>1</v>
      </c>
      <c r="AG2135" t="b">
        <v>1</v>
      </c>
      <c r="AH2135">
        <v>2578</v>
      </c>
      <c r="AI2135">
        <v>45039</v>
      </c>
      <c r="AJ2135" t="b">
        <v>1</v>
      </c>
      <c r="AK2135" t="e" cm="1">
        <f t="array" ref="AK2135">_xlfn.LET(
  _xlpm.txt,TRIM(Raw_Data!F2135),
  _xlpm.norm,SUBSTITUTE(SUBSTITUTE(_xlpm.txt,"-","/"),".","/"),
  _xlpm.p,_xlfn.TEXTSPLIT(_xlpm.norm,"/"),
  _xlpm.a,VALUE(INDEX(_xlpm.p,1)),
  _xlpm.b,VALUE(INDEX(_xlpm.p,2)),
  IF(AND(_xlpm.a&lt;=12,_xlpm.b&lt;=12),"REVIEW_AMBIGUOUS","OK")
)</f>
        <v>#REF!</v>
      </c>
    </row>
    <row r="2136" spans="1:37">
      <c r="A2136" t="s">
        <v>6142</v>
      </c>
      <c r="B2136" t="s">
        <v>6142</v>
      </c>
      <c r="C2136" t="b">
        <v>0</v>
      </c>
      <c r="D2136" t="s">
        <v>7257</v>
      </c>
      <c r="E2136" t="s">
        <v>6143</v>
      </c>
      <c r="F2136" t="s">
        <v>6143</v>
      </c>
      <c r="G2136" t="s">
        <v>7280</v>
      </c>
      <c r="H2136" t="s">
        <v>311</v>
      </c>
      <c r="I2136" t="s">
        <v>311</v>
      </c>
      <c r="J2136" t="s">
        <v>311</v>
      </c>
      <c r="K2136" t="s">
        <v>125</v>
      </c>
      <c r="L2136" t="s">
        <v>125</v>
      </c>
      <c r="M2136">
        <f>IF(UPPER(TRIM(Table2[[#This Row],[Status_Clean]]))="CONVERTED",1,0)</f>
        <v>0</v>
      </c>
      <c r="N2136">
        <f>IF(ISNUMBER(MATCH(UPPER(TRIM(Table2[[#This Row],[Status_Clean]])),{"CONTACTED","QUALIFIED","CONVERTED"},0)),1,0)</f>
        <v>1</v>
      </c>
      <c r="O2136" cm="1">
        <f t="array" ref="O2136">_xlfn.SWITCH(UPPER(TRIM(Table2[[#This Row],[Status_Clean]])),"NEW",1,"CONTACTED",2,"QUALIFIED",3,"CONVERTED",4,"LOST",5,99)</f>
        <v>2</v>
      </c>
      <c r="P2136" t="s">
        <v>6144</v>
      </c>
      <c r="Q2136" t="s">
        <v>6144</v>
      </c>
      <c r="R2136" t="s">
        <v>6144</v>
      </c>
      <c r="S2136">
        <v>45001</v>
      </c>
      <c r="T2136" t="s">
        <v>7261</v>
      </c>
      <c r="U2136">
        <v>45001</v>
      </c>
      <c r="V2136" t="s">
        <v>7295</v>
      </c>
      <c r="W2136" t="s">
        <v>7263</v>
      </c>
      <c r="X2136" t="s">
        <v>7284</v>
      </c>
      <c r="Y2136" t="s">
        <v>7285</v>
      </c>
      <c r="Z2136">
        <v>51</v>
      </c>
      <c r="AA2136">
        <v>51</v>
      </c>
      <c r="AB2136" t="str" cm="1">
        <f t="array" ref="AB2136">_xlfn.LET(_xlpm.x,IFERROR(VALUE(Table2[[#This Row],[Response_Time_Hours]]),""),IF(_xlpm.x="","CHECK",_xlfn.IFS(_xlpm.x&lt;=1,"Immediate",_xlpm.x&lt;=6,"Fast",_xlpm.x&lt;=24,"Moderate",_xlpm.x&gt;24,"Delayed")))</f>
        <v>Delayed</v>
      </c>
      <c r="AC2136">
        <v>4</v>
      </c>
      <c r="AD2136" t="str" cm="1">
        <f t="array" ref="AD2136">IF(Table2[[#This Row],[Interaction_Count_Final]]="","N/A",_xlfn.IFS(Table2[[#This Row],[Interaction_Count_Final]]&lt;=2,"Low",Table2[[#This Row],[Interaction_Count_Final]]&lt;=5,"Medium",Table2[[#This Row],[Interaction_Count_Final]]&gt;=6,"High",TRUE,"CHECK"))</f>
        <v>Medium</v>
      </c>
      <c r="AE2136" t="s">
        <v>7266</v>
      </c>
      <c r="AF2136" t="b">
        <v>1</v>
      </c>
      <c r="AG2136" t="b">
        <v>1</v>
      </c>
      <c r="AH2136">
        <v>2579</v>
      </c>
      <c r="AI2136">
        <v>45001</v>
      </c>
      <c r="AJ2136" t="b">
        <v>1</v>
      </c>
      <c r="AK2136" t="str" cm="1">
        <f t="array" ref="AK2136">_xlfn.LET(
  _xlpm.txt,TRIM(Raw_Data!F2136),
  _xlpm.norm,SUBSTITUTE(SUBSTITUTE(_xlpm.txt,"-","/"),".","/"),
  _xlpm.p,_xlfn.TEXTSPLIT(_xlpm.norm,"/"),
  _xlpm.a,VALUE(INDEX(_xlpm.p,1)),
  _xlpm.b,VALUE(INDEX(_xlpm.p,2)),
  IF(AND(_xlpm.a&lt;=12,_xlpm.b&lt;=12),"REVIEW_AMBIGUOUS","OK")
)</f>
        <v>OK</v>
      </c>
    </row>
    <row r="2137" spans="1:37">
      <c r="A2137" t="s">
        <v>6145</v>
      </c>
      <c r="B2137" t="s">
        <v>6145</v>
      </c>
      <c r="C2137" t="b">
        <v>1</v>
      </c>
      <c r="D2137" t="s">
        <v>7257</v>
      </c>
      <c r="E2137" t="s">
        <v>6146</v>
      </c>
      <c r="F2137" t="s">
        <v>6146</v>
      </c>
      <c r="G2137" t="s">
        <v>7274</v>
      </c>
      <c r="H2137" t="s">
        <v>101</v>
      </c>
      <c r="I2137" t="s">
        <v>101</v>
      </c>
      <c r="J2137" t="s">
        <v>101</v>
      </c>
      <c r="K2137" t="s">
        <v>193</v>
      </c>
      <c r="L2137" t="s">
        <v>193</v>
      </c>
      <c r="M2137">
        <f>IF(UPPER(TRIM(Table2[[#This Row],[Status_Clean]]))="CONVERTED",1,0)</f>
        <v>0</v>
      </c>
      <c r="N2137">
        <f>IF(ISNUMBER(MATCH(UPPER(TRIM(Table2[[#This Row],[Status_Clean]])),{"CONTACTED","QUALIFIED","CONVERTED"},0)),1,0)</f>
        <v>0</v>
      </c>
      <c r="O2137" cm="1">
        <f t="array" ref="O2137">_xlfn.SWITCH(UPPER(TRIM(Table2[[#This Row],[Status_Clean]])),"NEW",1,"CONTACTED",2,"QUALIFIED",3,"CONVERTED",4,"LOST",5,99)</f>
        <v>1</v>
      </c>
      <c r="P2137">
        <v>45358</v>
      </c>
      <c r="Q2137" t="s">
        <v>7304</v>
      </c>
      <c r="R2137" t="s">
        <v>7304</v>
      </c>
      <c r="S2137">
        <v>45358</v>
      </c>
      <c r="T2137" t="s">
        <v>7261</v>
      </c>
      <c r="U2137">
        <v>45358</v>
      </c>
      <c r="V2137" t="s">
        <v>7295</v>
      </c>
      <c r="W2137" t="s">
        <v>7271</v>
      </c>
      <c r="X2137" t="s">
        <v>7284</v>
      </c>
      <c r="Y2137" t="s">
        <v>7285</v>
      </c>
      <c r="Z2137" t="s">
        <v>6147</v>
      </c>
      <c r="AA2137">
        <v>47.5</v>
      </c>
      <c r="AB2137" t="str" cm="1">
        <f t="array" ref="AB2137">_xlfn.LET(_xlpm.x,IFERROR(VALUE(Table2[[#This Row],[Response_Time_Hours]]),""),IF(_xlpm.x="","CHECK",_xlfn.IFS(_xlpm.x&lt;=1,"Immediate",_xlpm.x&lt;=6,"Fast",_xlpm.x&lt;=24,"Moderate",_xlpm.x&gt;24,"Delayed")))</f>
        <v>Delayed</v>
      </c>
      <c r="AC2137">
        <v>40</v>
      </c>
      <c r="AD2137" t="str" cm="1">
        <f t="array" ref="AD2137">IF(Table2[[#This Row],[Interaction_Count_Final]]="","N/A",_xlfn.IFS(Table2[[#This Row],[Interaction_Count_Final]]&lt;=2,"Low",Table2[[#This Row],[Interaction_Count_Final]]&lt;=5,"Medium",Table2[[#This Row],[Interaction_Count_Final]]&gt;=6,"High",TRUE,"CHECK"))</f>
        <v>High</v>
      </c>
      <c r="AE2137" t="s">
        <v>7266</v>
      </c>
      <c r="AF2137" t="b">
        <v>1</v>
      </c>
      <c r="AG2137" t="b">
        <v>1</v>
      </c>
      <c r="AH2137">
        <v>2580</v>
      </c>
      <c r="AI2137">
        <v>45358</v>
      </c>
      <c r="AJ2137" t="b">
        <v>1</v>
      </c>
      <c r="AK2137" t="e" cm="1">
        <f t="array" ref="AK2137">_xlfn.LET(
  _xlpm.txt,TRIM(Raw_Data!F2137),
  _xlpm.norm,SUBSTITUTE(SUBSTITUTE(_xlpm.txt,"-","/"),".","/"),
  _xlpm.p,_xlfn.TEXTSPLIT(_xlpm.norm,"/"),
  _xlpm.a,VALUE(INDEX(_xlpm.p,1)),
  _xlpm.b,VALUE(INDEX(_xlpm.p,2)),
  IF(AND(_xlpm.a&lt;=12,_xlpm.b&lt;=12),"REVIEW_AMBIGUOUS","OK")
)</f>
        <v>#REF!</v>
      </c>
    </row>
    <row r="2138" spans="1:37">
      <c r="A2138" t="s">
        <v>6148</v>
      </c>
      <c r="B2138" t="s">
        <v>6148</v>
      </c>
      <c r="C2138" t="b">
        <v>1</v>
      </c>
      <c r="D2138" t="s">
        <v>7257</v>
      </c>
      <c r="E2138" t="s">
        <v>6149</v>
      </c>
      <c r="F2138" t="s">
        <v>6149</v>
      </c>
      <c r="G2138" t="s">
        <v>7274</v>
      </c>
      <c r="H2138" t="s">
        <v>556</v>
      </c>
      <c r="I2138" t="s">
        <v>556</v>
      </c>
      <c r="J2138" t="s">
        <v>106</v>
      </c>
      <c r="K2138" t="s">
        <v>7502</v>
      </c>
      <c r="L2138" t="s">
        <v>71</v>
      </c>
      <c r="M2138">
        <f>IF(UPPER(TRIM(Table2[[#This Row],[Status_Clean]]))="CONVERTED",1,0)</f>
        <v>0</v>
      </c>
      <c r="N2138">
        <f>IF(ISNUMBER(MATCH(UPPER(TRIM(Table2[[#This Row],[Status_Clean]])),{"CONTACTED","QUALIFIED","CONVERTED"},0)),1,0)</f>
        <v>1</v>
      </c>
      <c r="O2138" cm="1">
        <f t="array" ref="O2138">_xlfn.SWITCH(UPPER(TRIM(Table2[[#This Row],[Status_Clean]])),"NEW",1,"CONTACTED",2,"QUALIFIED",3,"CONVERTED",4,"LOST",5,99)</f>
        <v>3</v>
      </c>
      <c r="P2138">
        <v>45458</v>
      </c>
      <c r="Q2138" t="s">
        <v>7940</v>
      </c>
      <c r="R2138" t="s">
        <v>7940</v>
      </c>
      <c r="S2138">
        <v>45458</v>
      </c>
      <c r="T2138" t="s">
        <v>7261</v>
      </c>
      <c r="U2138">
        <v>45458</v>
      </c>
      <c r="V2138" t="s">
        <v>7276</v>
      </c>
      <c r="W2138" t="s">
        <v>7271</v>
      </c>
      <c r="X2138" t="s">
        <v>7277</v>
      </c>
      <c r="Y2138" t="s">
        <v>7278</v>
      </c>
      <c r="Z2138" t="s">
        <v>6150</v>
      </c>
      <c r="AA2138">
        <v>34.700000000000003</v>
      </c>
      <c r="AB2138" t="str" cm="1">
        <f t="array" ref="AB2138">_xlfn.LET(_xlpm.x,IFERROR(VALUE(Table2[[#This Row],[Response_Time_Hours]]),""),IF(_xlpm.x="","CHECK",_xlfn.IFS(_xlpm.x&lt;=1,"Immediate",_xlpm.x&lt;=6,"Fast",_xlpm.x&lt;=24,"Moderate",_xlpm.x&gt;24,"Delayed")))</f>
        <v>Delayed</v>
      </c>
      <c r="AC2138">
        <v>12</v>
      </c>
      <c r="AD2138" t="str" cm="1">
        <f t="array" ref="AD2138">IF(Table2[[#This Row],[Interaction_Count_Final]]="","N/A",_xlfn.IFS(Table2[[#This Row],[Interaction_Count_Final]]&lt;=2,"Low",Table2[[#This Row],[Interaction_Count_Final]]&lt;=5,"Medium",Table2[[#This Row],[Interaction_Count_Final]]&gt;=6,"High",TRUE,"CHECK"))</f>
        <v>High</v>
      </c>
      <c r="AE2138" t="s">
        <v>7266</v>
      </c>
      <c r="AF2138" t="b">
        <v>1</v>
      </c>
      <c r="AG2138" t="b">
        <v>1</v>
      </c>
      <c r="AH2138">
        <v>2581</v>
      </c>
      <c r="AI2138">
        <v>45458</v>
      </c>
      <c r="AJ2138" t="b">
        <v>1</v>
      </c>
      <c r="AK2138" t="e" cm="1">
        <f t="array" ref="AK2138">_xlfn.LET(
  _xlpm.txt,TRIM(Raw_Data!F2138),
  _xlpm.norm,SUBSTITUTE(SUBSTITUTE(_xlpm.txt,"-","/"),".","/"),
  _xlpm.p,_xlfn.TEXTSPLIT(_xlpm.norm,"/"),
  _xlpm.a,VALUE(INDEX(_xlpm.p,1)),
  _xlpm.b,VALUE(INDEX(_xlpm.p,2)),
  IF(AND(_xlpm.a&lt;=12,_xlpm.b&lt;=12),"REVIEW_AMBIGUOUS","OK")
)</f>
        <v>#REF!</v>
      </c>
    </row>
    <row r="2139" spans="1:37">
      <c r="A2139" t="s">
        <v>6151</v>
      </c>
      <c r="B2139" t="s">
        <v>6151</v>
      </c>
      <c r="C2139" t="b">
        <v>0</v>
      </c>
      <c r="D2139" t="s">
        <v>7257</v>
      </c>
      <c r="E2139" t="s">
        <v>8667</v>
      </c>
      <c r="F2139" t="s">
        <v>8667</v>
      </c>
      <c r="G2139" t="s">
        <v>7268</v>
      </c>
      <c r="H2139" t="s">
        <v>106</v>
      </c>
      <c r="I2139" t="s">
        <v>106</v>
      </c>
      <c r="J2139" t="s">
        <v>106</v>
      </c>
      <c r="K2139" t="s">
        <v>250</v>
      </c>
      <c r="L2139" t="s">
        <v>250</v>
      </c>
      <c r="M2139">
        <f>IF(UPPER(TRIM(Table2[[#This Row],[Status_Clean]]))="CONVERTED",1,0)</f>
        <v>1</v>
      </c>
      <c r="N2139">
        <f>IF(ISNUMBER(MATCH(UPPER(TRIM(Table2[[#This Row],[Status_Clean]])),{"CONTACTED","QUALIFIED","CONVERTED"},0)),1,0)</f>
        <v>1</v>
      </c>
      <c r="O2139" cm="1">
        <f t="array" ref="O2139">_xlfn.SWITCH(UPPER(TRIM(Table2[[#This Row],[Status_Clean]])),"NEW",1,"CONTACTED",2,"QUALIFIED",3,"CONVERTED",4,"LOST",5,99)</f>
        <v>4</v>
      </c>
      <c r="P2139" t="s">
        <v>6153</v>
      </c>
      <c r="Q2139" t="s">
        <v>8668</v>
      </c>
      <c r="R2139" t="s">
        <v>8668</v>
      </c>
      <c r="S2139">
        <v>45368</v>
      </c>
      <c r="T2139" t="s">
        <v>7261</v>
      </c>
      <c r="U2139">
        <v>45368</v>
      </c>
      <c r="V2139" t="s">
        <v>7295</v>
      </c>
      <c r="W2139" t="s">
        <v>7271</v>
      </c>
      <c r="X2139" t="s">
        <v>7284</v>
      </c>
      <c r="Y2139" t="s">
        <v>7293</v>
      </c>
      <c r="Z2139" t="s">
        <v>1909</v>
      </c>
      <c r="AA2139">
        <v>30</v>
      </c>
      <c r="AB2139" t="str" cm="1">
        <f t="array" ref="AB2139">_xlfn.LET(_xlpm.x,IFERROR(VALUE(Table2[[#This Row],[Response_Time_Hours]]),""),IF(_xlpm.x="","CHECK",_xlfn.IFS(_xlpm.x&lt;=1,"Immediate",_xlpm.x&lt;=6,"Fast",_xlpm.x&lt;=24,"Moderate",_xlpm.x&gt;24,"Delayed")))</f>
        <v>Delayed</v>
      </c>
      <c r="AC2139">
        <v>19</v>
      </c>
      <c r="AD2139" t="str" cm="1">
        <f t="array" ref="AD2139">IF(Table2[[#This Row],[Interaction_Count_Final]]="","N/A",_xlfn.IFS(Table2[[#This Row],[Interaction_Count_Final]]&lt;=2,"Low",Table2[[#This Row],[Interaction_Count_Final]]&lt;=5,"Medium",Table2[[#This Row],[Interaction_Count_Final]]&gt;=6,"High",TRUE,"CHECK"))</f>
        <v>High</v>
      </c>
      <c r="AE2139" t="s">
        <v>7273</v>
      </c>
      <c r="AF2139" t="b">
        <v>1</v>
      </c>
      <c r="AG2139" t="b">
        <v>1</v>
      </c>
      <c r="AH2139">
        <v>2582</v>
      </c>
      <c r="AI2139">
        <v>45368</v>
      </c>
      <c r="AJ2139" t="b">
        <v>1</v>
      </c>
      <c r="AK2139" t="e" cm="1">
        <f t="array" ref="AK2139">_xlfn.LET(
  _xlpm.txt,TRIM(Raw_Data!F2139),
  _xlpm.norm,SUBSTITUTE(SUBSTITUTE(_xlpm.txt,"-","/"),".","/"),
  _xlpm.p,_xlfn.TEXTSPLIT(_xlpm.norm,"/"),
  _xlpm.a,VALUE(INDEX(_xlpm.p,1)),
  _xlpm.b,VALUE(INDEX(_xlpm.p,2)),
  IF(AND(_xlpm.a&lt;=12,_xlpm.b&lt;=12),"REVIEW_AMBIGUOUS","OK")
)</f>
        <v>#REF!</v>
      </c>
    </row>
    <row r="2140" spans="1:37">
      <c r="A2140" t="s">
        <v>6154</v>
      </c>
      <c r="B2140" t="s">
        <v>6154</v>
      </c>
      <c r="C2140" t="b">
        <v>0</v>
      </c>
      <c r="D2140" t="s">
        <v>7257</v>
      </c>
      <c r="E2140" t="s">
        <v>6155</v>
      </c>
      <c r="F2140" t="s">
        <v>6155</v>
      </c>
      <c r="G2140" t="s">
        <v>7280</v>
      </c>
      <c r="H2140" t="s">
        <v>457</v>
      </c>
      <c r="I2140" t="s">
        <v>457</v>
      </c>
      <c r="J2140" t="s">
        <v>792</v>
      </c>
      <c r="K2140" t="s">
        <v>250</v>
      </c>
      <c r="L2140" t="s">
        <v>250</v>
      </c>
      <c r="M2140">
        <f>IF(UPPER(TRIM(Table2[[#This Row],[Status_Clean]]))="CONVERTED",1,0)</f>
        <v>1</v>
      </c>
      <c r="N2140">
        <f>IF(ISNUMBER(MATCH(UPPER(TRIM(Table2[[#This Row],[Status_Clean]])),{"CONTACTED","QUALIFIED","CONVERTED"},0)),1,0)</f>
        <v>1</v>
      </c>
      <c r="O2140" cm="1">
        <f t="array" ref="O2140">_xlfn.SWITCH(UPPER(TRIM(Table2[[#This Row],[Status_Clean]])),"NEW",1,"CONTACTED",2,"QUALIFIED",3,"CONVERTED",4,"LOST",5,99)</f>
        <v>4</v>
      </c>
      <c r="P2140">
        <v>45535</v>
      </c>
      <c r="Q2140" t="s">
        <v>7309</v>
      </c>
      <c r="R2140" t="s">
        <v>7309</v>
      </c>
      <c r="S2140">
        <v>45535</v>
      </c>
      <c r="T2140" t="s">
        <v>7261</v>
      </c>
      <c r="U2140">
        <v>45535</v>
      </c>
      <c r="V2140" t="s">
        <v>7310</v>
      </c>
      <c r="W2140" t="s">
        <v>7271</v>
      </c>
      <c r="X2140" t="s">
        <v>7288</v>
      </c>
      <c r="Y2140" t="s">
        <v>7278</v>
      </c>
      <c r="Z2140" t="s">
        <v>6156</v>
      </c>
      <c r="AA2140">
        <v>50.7</v>
      </c>
      <c r="AB2140" t="str" cm="1">
        <f t="array" ref="AB2140">_xlfn.LET(_xlpm.x,IFERROR(VALUE(Table2[[#This Row],[Response_Time_Hours]]),""),IF(_xlpm.x="","CHECK",_xlfn.IFS(_xlpm.x&lt;=1,"Immediate",_xlpm.x&lt;=6,"Fast",_xlpm.x&lt;=24,"Moderate",_xlpm.x&gt;24,"Delayed")))</f>
        <v>Delayed</v>
      </c>
      <c r="AC2140">
        <v>45</v>
      </c>
      <c r="AD2140" t="str" cm="1">
        <f t="array" ref="AD2140">IF(Table2[[#This Row],[Interaction_Count_Final]]="","N/A",_xlfn.IFS(Table2[[#This Row],[Interaction_Count_Final]]&lt;=2,"Low",Table2[[#This Row],[Interaction_Count_Final]]&lt;=5,"Medium",Table2[[#This Row],[Interaction_Count_Final]]&gt;=6,"High",TRUE,"CHECK"))</f>
        <v>High</v>
      </c>
      <c r="AE2140" t="s">
        <v>7273</v>
      </c>
      <c r="AF2140" t="b">
        <v>1</v>
      </c>
      <c r="AG2140" t="b">
        <v>1</v>
      </c>
      <c r="AH2140">
        <v>2583</v>
      </c>
      <c r="AI2140">
        <v>45535</v>
      </c>
      <c r="AJ2140" t="b">
        <v>1</v>
      </c>
      <c r="AK2140" t="e" cm="1">
        <f t="array" ref="AK2140">_xlfn.LET(
  _xlpm.txt,TRIM(Raw_Data!F2140),
  _xlpm.norm,SUBSTITUTE(SUBSTITUTE(_xlpm.txt,"-","/"),".","/"),
  _xlpm.p,_xlfn.TEXTSPLIT(_xlpm.norm,"/"),
  _xlpm.a,VALUE(INDEX(_xlpm.p,1)),
  _xlpm.b,VALUE(INDEX(_xlpm.p,2)),
  IF(AND(_xlpm.a&lt;=12,_xlpm.b&lt;=12),"REVIEW_AMBIGUOUS","OK")
)</f>
        <v>#REF!</v>
      </c>
    </row>
    <row r="2141" spans="1:37">
      <c r="A2141" t="s">
        <v>6157</v>
      </c>
      <c r="B2141" t="s">
        <v>6157</v>
      </c>
      <c r="C2141" t="b">
        <v>0</v>
      </c>
      <c r="D2141" t="s">
        <v>7257</v>
      </c>
      <c r="E2141" t="s">
        <v>6158</v>
      </c>
      <c r="F2141" t="s">
        <v>6158</v>
      </c>
      <c r="G2141" t="s">
        <v>7280</v>
      </c>
      <c r="H2141" t="s">
        <v>311</v>
      </c>
      <c r="I2141" t="s">
        <v>311</v>
      </c>
      <c r="J2141" t="s">
        <v>311</v>
      </c>
      <c r="K2141" t="s">
        <v>7259</v>
      </c>
      <c r="L2141" t="s">
        <v>193</v>
      </c>
      <c r="M2141">
        <f>IF(UPPER(TRIM(Table2[[#This Row],[Status_Clean]]))="CONVERTED",1,0)</f>
        <v>0</v>
      </c>
      <c r="N2141">
        <f>IF(ISNUMBER(MATCH(UPPER(TRIM(Table2[[#This Row],[Status_Clean]])),{"CONTACTED","QUALIFIED","CONVERTED"},0)),1,0)</f>
        <v>0</v>
      </c>
      <c r="O2141" cm="1">
        <f t="array" ref="O2141">_xlfn.SWITCH(UPPER(TRIM(Table2[[#This Row],[Status_Clean]])),"NEW",1,"CONTACTED",2,"QUALIFIED",3,"CONVERTED",4,"LOST",5,99)</f>
        <v>1</v>
      </c>
      <c r="P2141" t="s">
        <v>6159</v>
      </c>
      <c r="Q2141" t="s">
        <v>7778</v>
      </c>
      <c r="R2141" t="s">
        <v>7778</v>
      </c>
      <c r="S2141">
        <v>45087</v>
      </c>
      <c r="T2141" t="s">
        <v>7261</v>
      </c>
      <c r="U2141">
        <v>45087</v>
      </c>
      <c r="V2141" t="s">
        <v>7276</v>
      </c>
      <c r="W2141" t="s">
        <v>7263</v>
      </c>
      <c r="X2141" t="s">
        <v>7277</v>
      </c>
      <c r="Y2141" t="s">
        <v>7278</v>
      </c>
      <c r="Z2141" t="s">
        <v>822</v>
      </c>
      <c r="AA2141">
        <v>38.400000000000006</v>
      </c>
      <c r="AB2141" t="str" cm="1">
        <f t="array" ref="AB2141">_xlfn.LET(_xlpm.x,IFERROR(VALUE(Table2[[#This Row],[Response_Time_Hours]]),""),IF(_xlpm.x="","CHECK",_xlfn.IFS(_xlpm.x&lt;=1,"Immediate",_xlpm.x&lt;=6,"Fast",_xlpm.x&lt;=24,"Moderate",_xlpm.x&gt;24,"Delayed")))</f>
        <v>Delayed</v>
      </c>
      <c r="AC2141">
        <v>41</v>
      </c>
      <c r="AD2141" t="str" cm="1">
        <f t="array" ref="AD2141">IF(Table2[[#This Row],[Interaction_Count_Final]]="","N/A",_xlfn.IFS(Table2[[#This Row],[Interaction_Count_Final]]&lt;=2,"Low",Table2[[#This Row],[Interaction_Count_Final]]&lt;=5,"Medium",Table2[[#This Row],[Interaction_Count_Final]]&gt;=6,"High",TRUE,"CHECK"))</f>
        <v>High</v>
      </c>
      <c r="AE2141" t="s">
        <v>7289</v>
      </c>
      <c r="AF2141" t="b">
        <v>1</v>
      </c>
      <c r="AG2141" t="b">
        <v>1</v>
      </c>
      <c r="AH2141">
        <v>2584</v>
      </c>
      <c r="AI2141">
        <v>45087</v>
      </c>
      <c r="AJ2141" t="b">
        <v>1</v>
      </c>
      <c r="AK2141" t="str" cm="1">
        <f t="array" ref="AK2141">_xlfn.LET(
  _xlpm.txt,TRIM(Raw_Data!F2141),
  _xlpm.norm,SUBSTITUTE(SUBSTITUTE(_xlpm.txt,"-","/"),".","/"),
  _xlpm.p,_xlfn.TEXTSPLIT(_xlpm.norm,"/"),
  _xlpm.a,VALUE(INDEX(_xlpm.p,1)),
  _xlpm.b,VALUE(INDEX(_xlpm.p,2)),
  IF(AND(_xlpm.a&lt;=12,_xlpm.b&lt;=12),"REVIEW_AMBIGUOUS","OK")
)</f>
        <v>REVIEW_AMBIGUOUS</v>
      </c>
    </row>
    <row r="2142" spans="1:37">
      <c r="A2142" t="s">
        <v>6160</v>
      </c>
      <c r="B2142" t="s">
        <v>6160</v>
      </c>
      <c r="C2142" t="b">
        <v>0</v>
      </c>
      <c r="D2142" t="s">
        <v>7257</v>
      </c>
      <c r="E2142" t="s">
        <v>6161</v>
      </c>
      <c r="F2142" t="s">
        <v>6161</v>
      </c>
      <c r="G2142" t="s">
        <v>7280</v>
      </c>
      <c r="H2142" t="s">
        <v>7535</v>
      </c>
      <c r="I2142" t="s">
        <v>7535</v>
      </c>
      <c r="J2142" t="s">
        <v>101</v>
      </c>
      <c r="K2142" t="s">
        <v>125</v>
      </c>
      <c r="L2142" t="s">
        <v>125</v>
      </c>
      <c r="M2142">
        <f>IF(UPPER(TRIM(Table2[[#This Row],[Status_Clean]]))="CONVERTED",1,0)</f>
        <v>0</v>
      </c>
      <c r="N2142">
        <f>IF(ISNUMBER(MATCH(UPPER(TRIM(Table2[[#This Row],[Status_Clean]])),{"CONTACTED","QUALIFIED","CONVERTED"},0)),1,0)</f>
        <v>1</v>
      </c>
      <c r="O2142" cm="1">
        <f t="array" ref="O2142">_xlfn.SWITCH(UPPER(TRIM(Table2[[#This Row],[Status_Clean]])),"NEW",1,"CONTACTED",2,"QUALIFIED",3,"CONVERTED",4,"LOST",5,99)</f>
        <v>2</v>
      </c>
      <c r="P2142" t="s">
        <v>3689</v>
      </c>
      <c r="Q2142" t="s">
        <v>8243</v>
      </c>
      <c r="R2142" t="s">
        <v>8243</v>
      </c>
      <c r="S2142">
        <v>45495</v>
      </c>
      <c r="T2142" t="s">
        <v>7261</v>
      </c>
      <c r="U2142">
        <v>45495</v>
      </c>
      <c r="V2142" t="s">
        <v>7305</v>
      </c>
      <c r="W2142" t="s">
        <v>7271</v>
      </c>
      <c r="X2142" t="s">
        <v>7288</v>
      </c>
      <c r="Y2142" t="s">
        <v>7298</v>
      </c>
      <c r="Z2142">
        <v>41</v>
      </c>
      <c r="AA2142">
        <v>41</v>
      </c>
      <c r="AB2142" t="str" cm="1">
        <f t="array" ref="AB2142">_xlfn.LET(_xlpm.x,IFERROR(VALUE(Table2[[#This Row],[Response_Time_Hours]]),""),IF(_xlpm.x="","CHECK",_xlfn.IFS(_xlpm.x&lt;=1,"Immediate",_xlpm.x&lt;=6,"Fast",_xlpm.x&lt;=24,"Moderate",_xlpm.x&gt;24,"Delayed")))</f>
        <v>Delayed</v>
      </c>
      <c r="AC2142">
        <v>9</v>
      </c>
      <c r="AD2142" t="str" cm="1">
        <f t="array" ref="AD2142">IF(Table2[[#This Row],[Interaction_Count_Final]]="","N/A",_xlfn.IFS(Table2[[#This Row],[Interaction_Count_Final]]&lt;=2,"Low",Table2[[#This Row],[Interaction_Count_Final]]&lt;=5,"Medium",Table2[[#This Row],[Interaction_Count_Final]]&gt;=6,"High",TRUE,"CHECK"))</f>
        <v>High</v>
      </c>
      <c r="AE2142" t="s">
        <v>7266</v>
      </c>
      <c r="AF2142" t="b">
        <v>1</v>
      </c>
      <c r="AG2142" t="b">
        <v>1</v>
      </c>
      <c r="AH2142">
        <v>2585</v>
      </c>
      <c r="AI2142">
        <v>45495</v>
      </c>
      <c r="AJ2142" t="b">
        <v>1</v>
      </c>
      <c r="AK2142" t="str" cm="1">
        <f t="array" ref="AK2142">_xlfn.LET(
  _xlpm.txt,TRIM(Raw_Data!F2142),
  _xlpm.norm,SUBSTITUTE(SUBSTITUTE(_xlpm.txt,"-","/"),".","/"),
  _xlpm.p,_xlfn.TEXTSPLIT(_xlpm.norm,"/"),
  _xlpm.a,VALUE(INDEX(_xlpm.p,1)),
  _xlpm.b,VALUE(INDEX(_xlpm.p,2)),
  IF(AND(_xlpm.a&lt;=12,_xlpm.b&lt;=12),"REVIEW_AMBIGUOUS","OK")
)</f>
        <v>OK</v>
      </c>
    </row>
    <row r="2143" spans="1:37">
      <c r="A2143" t="s">
        <v>6162</v>
      </c>
      <c r="B2143" t="s">
        <v>6162</v>
      </c>
      <c r="C2143" t="b">
        <v>0</v>
      </c>
      <c r="D2143" t="s">
        <v>7257</v>
      </c>
      <c r="E2143" t="s">
        <v>6163</v>
      </c>
      <c r="F2143" t="s">
        <v>6163</v>
      </c>
      <c r="G2143" t="s">
        <v>7280</v>
      </c>
      <c r="H2143" t="s">
        <v>248</v>
      </c>
      <c r="I2143" t="s">
        <v>248</v>
      </c>
      <c r="J2143" t="s">
        <v>1356</v>
      </c>
      <c r="K2143" t="s">
        <v>7365</v>
      </c>
      <c r="L2143" t="s">
        <v>250</v>
      </c>
      <c r="M2143">
        <f>IF(UPPER(TRIM(Table2[[#This Row],[Status_Clean]]))="CONVERTED",1,0)</f>
        <v>1</v>
      </c>
      <c r="N2143">
        <f>IF(ISNUMBER(MATCH(UPPER(TRIM(Table2[[#This Row],[Status_Clean]])),{"CONTACTED","QUALIFIED","CONVERTED"},0)),1,0)</f>
        <v>1</v>
      </c>
      <c r="O2143" cm="1">
        <f t="array" ref="O2143">_xlfn.SWITCH(UPPER(TRIM(Table2[[#This Row],[Status_Clean]])),"NEW",1,"CONTACTED",2,"QUALIFIED",3,"CONVERTED",4,"LOST",5,99)</f>
        <v>4</v>
      </c>
      <c r="P2143" t="s">
        <v>4877</v>
      </c>
      <c r="Q2143" t="s">
        <v>4877</v>
      </c>
      <c r="R2143" t="s">
        <v>4877</v>
      </c>
      <c r="S2143">
        <v>45657</v>
      </c>
      <c r="T2143" t="s">
        <v>7261</v>
      </c>
      <c r="U2143">
        <v>45657</v>
      </c>
      <c r="V2143" t="s">
        <v>7262</v>
      </c>
      <c r="W2143" t="s">
        <v>7271</v>
      </c>
      <c r="X2143" t="s">
        <v>7264</v>
      </c>
      <c r="Y2143" t="s">
        <v>7265</v>
      </c>
      <c r="Z2143" t="s">
        <v>1018</v>
      </c>
      <c r="AA2143">
        <v>46.5</v>
      </c>
      <c r="AB2143" t="str" cm="1">
        <f t="array" ref="AB2143">_xlfn.LET(_xlpm.x,IFERROR(VALUE(Table2[[#This Row],[Response_Time_Hours]]),""),IF(_xlpm.x="","CHECK",_xlfn.IFS(_xlpm.x&lt;=1,"Immediate",_xlpm.x&lt;=6,"Fast",_xlpm.x&lt;=24,"Moderate",_xlpm.x&gt;24,"Delayed")))</f>
        <v>Delayed</v>
      </c>
      <c r="AC2143">
        <v>43</v>
      </c>
      <c r="AD2143" t="str" cm="1">
        <f t="array" ref="AD2143">IF(Table2[[#This Row],[Interaction_Count_Final]]="","N/A",_xlfn.IFS(Table2[[#This Row],[Interaction_Count_Final]]&lt;=2,"Low",Table2[[#This Row],[Interaction_Count_Final]]&lt;=5,"Medium",Table2[[#This Row],[Interaction_Count_Final]]&gt;=6,"High",TRUE,"CHECK"))</f>
        <v>High</v>
      </c>
      <c r="AE2143" t="s">
        <v>7266</v>
      </c>
      <c r="AF2143" t="b">
        <v>1</v>
      </c>
      <c r="AG2143" t="b">
        <v>1</v>
      </c>
      <c r="AH2143">
        <v>2586</v>
      </c>
      <c r="AI2143">
        <v>45657</v>
      </c>
      <c r="AJ2143" t="b">
        <v>1</v>
      </c>
      <c r="AK2143" t="str" cm="1">
        <f t="array" ref="AK2143">_xlfn.LET(
  _xlpm.txt,TRIM(Raw_Data!F2143),
  _xlpm.norm,SUBSTITUTE(SUBSTITUTE(_xlpm.txt,"-","/"),".","/"),
  _xlpm.p,_xlfn.TEXTSPLIT(_xlpm.norm,"/"),
  _xlpm.a,VALUE(INDEX(_xlpm.p,1)),
  _xlpm.b,VALUE(INDEX(_xlpm.p,2)),
  IF(AND(_xlpm.a&lt;=12,_xlpm.b&lt;=12),"REVIEW_AMBIGUOUS","OK")
)</f>
        <v>OK</v>
      </c>
    </row>
    <row r="2144" spans="1:37">
      <c r="A2144" t="s">
        <v>6164</v>
      </c>
      <c r="B2144" t="s">
        <v>6164</v>
      </c>
      <c r="C2144" t="b">
        <v>0</v>
      </c>
      <c r="D2144" t="s">
        <v>7257</v>
      </c>
      <c r="E2144" t="s">
        <v>6165</v>
      </c>
      <c r="F2144" t="s">
        <v>6165</v>
      </c>
      <c r="G2144" t="s">
        <v>7303</v>
      </c>
      <c r="H2144" t="s">
        <v>147</v>
      </c>
      <c r="I2144" t="s">
        <v>147</v>
      </c>
      <c r="J2144" t="s">
        <v>7308</v>
      </c>
      <c r="K2144" t="s">
        <v>125</v>
      </c>
      <c r="L2144" t="s">
        <v>125</v>
      </c>
      <c r="M2144">
        <f>IF(UPPER(TRIM(Table2[[#This Row],[Status_Clean]]))="CONVERTED",1,0)</f>
        <v>0</v>
      </c>
      <c r="N2144">
        <f>IF(ISNUMBER(MATCH(UPPER(TRIM(Table2[[#This Row],[Status_Clean]])),{"CONTACTED","QUALIFIED","CONVERTED"},0)),1,0)</f>
        <v>1</v>
      </c>
      <c r="O2144" cm="1">
        <f t="array" ref="O2144">_xlfn.SWITCH(UPPER(TRIM(Table2[[#This Row],[Status_Clean]])),"NEW",1,"CONTACTED",2,"QUALIFIED",3,"CONVERTED",4,"LOST",5,99)</f>
        <v>2</v>
      </c>
      <c r="P2144">
        <v>45630</v>
      </c>
      <c r="Q2144" t="s">
        <v>7845</v>
      </c>
      <c r="R2144" t="s">
        <v>7845</v>
      </c>
      <c r="S2144">
        <v>45630</v>
      </c>
      <c r="T2144" t="s">
        <v>7261</v>
      </c>
      <c r="U2144">
        <v>45630</v>
      </c>
      <c r="V2144" t="s">
        <v>7262</v>
      </c>
      <c r="W2144" t="s">
        <v>7271</v>
      </c>
      <c r="X2144" t="s">
        <v>7264</v>
      </c>
      <c r="Y2144" t="s">
        <v>7272</v>
      </c>
      <c r="Z2144" t="s">
        <v>6166</v>
      </c>
      <c r="AA2144">
        <v>7.6</v>
      </c>
      <c r="AB2144" t="str" cm="1">
        <f t="array" ref="AB2144">_xlfn.LET(_xlpm.x,IFERROR(VALUE(Table2[[#This Row],[Response_Time_Hours]]),""),IF(_xlpm.x="","CHECK",_xlfn.IFS(_xlpm.x&lt;=1,"Immediate",_xlpm.x&lt;=6,"Fast",_xlpm.x&lt;=24,"Moderate",_xlpm.x&gt;24,"Delayed")))</f>
        <v>Moderate</v>
      </c>
      <c r="AC2144">
        <v>19</v>
      </c>
      <c r="AD2144" t="str" cm="1">
        <f t="array" ref="AD2144">IF(Table2[[#This Row],[Interaction_Count_Final]]="","N/A",_xlfn.IFS(Table2[[#This Row],[Interaction_Count_Final]]&lt;=2,"Low",Table2[[#This Row],[Interaction_Count_Final]]&lt;=5,"Medium",Table2[[#This Row],[Interaction_Count_Final]]&gt;=6,"High",TRUE,"CHECK"))</f>
        <v>High</v>
      </c>
      <c r="AE2144" t="s">
        <v>7266</v>
      </c>
      <c r="AF2144" t="b">
        <v>1</v>
      </c>
      <c r="AG2144" t="b">
        <v>1</v>
      </c>
      <c r="AH2144">
        <v>2587</v>
      </c>
      <c r="AI2144">
        <v>45630</v>
      </c>
      <c r="AJ2144" t="b">
        <v>1</v>
      </c>
      <c r="AK2144" t="e" cm="1">
        <f t="array" ref="AK2144">_xlfn.LET(
  _xlpm.txt,TRIM(Raw_Data!F2144),
  _xlpm.norm,SUBSTITUTE(SUBSTITUTE(_xlpm.txt,"-","/"),".","/"),
  _xlpm.p,_xlfn.TEXTSPLIT(_xlpm.norm,"/"),
  _xlpm.a,VALUE(INDEX(_xlpm.p,1)),
  _xlpm.b,VALUE(INDEX(_xlpm.p,2)),
  IF(AND(_xlpm.a&lt;=12,_xlpm.b&lt;=12),"REVIEW_AMBIGUOUS","OK")
)</f>
        <v>#REF!</v>
      </c>
    </row>
    <row r="2145" spans="1:37">
      <c r="A2145" t="s">
        <v>6167</v>
      </c>
      <c r="B2145" t="s">
        <v>6167</v>
      </c>
      <c r="C2145" t="b">
        <v>0</v>
      </c>
      <c r="D2145" t="s">
        <v>7257</v>
      </c>
      <c r="E2145" t="s">
        <v>6168</v>
      </c>
      <c r="F2145" t="s">
        <v>6168</v>
      </c>
      <c r="G2145" t="s">
        <v>7274</v>
      </c>
      <c r="H2145" t="s">
        <v>469</v>
      </c>
      <c r="I2145" t="s">
        <v>469</v>
      </c>
      <c r="J2145" t="s">
        <v>469</v>
      </c>
      <c r="K2145" t="s">
        <v>71</v>
      </c>
      <c r="L2145" t="s">
        <v>71</v>
      </c>
      <c r="M2145">
        <f>IF(UPPER(TRIM(Table2[[#This Row],[Status_Clean]]))="CONVERTED",1,0)</f>
        <v>0</v>
      </c>
      <c r="N2145">
        <f>IF(ISNUMBER(MATCH(UPPER(TRIM(Table2[[#This Row],[Status_Clean]])),{"CONTACTED","QUALIFIED","CONVERTED"},0)),1,0)</f>
        <v>1</v>
      </c>
      <c r="O2145" cm="1">
        <f t="array" ref="O2145">_xlfn.SWITCH(UPPER(TRIM(Table2[[#This Row],[Status_Clean]])),"NEW",1,"CONTACTED",2,"QUALIFIED",3,"CONVERTED",4,"LOST",5,99)</f>
        <v>3</v>
      </c>
      <c r="P2145" t="s">
        <v>6169</v>
      </c>
      <c r="Q2145" t="s">
        <v>8669</v>
      </c>
      <c r="R2145" t="s">
        <v>8669</v>
      </c>
      <c r="S2145">
        <v>45486</v>
      </c>
      <c r="T2145" t="s">
        <v>7261</v>
      </c>
      <c r="U2145">
        <v>45486</v>
      </c>
      <c r="V2145" t="s">
        <v>7305</v>
      </c>
      <c r="W2145" t="s">
        <v>7271</v>
      </c>
      <c r="X2145" t="s">
        <v>7288</v>
      </c>
      <c r="Y2145" t="s">
        <v>7278</v>
      </c>
      <c r="Z2145">
        <v>22</v>
      </c>
      <c r="AA2145">
        <v>22</v>
      </c>
      <c r="AB2145" t="str" cm="1">
        <f t="array" ref="AB2145">_xlfn.LET(_xlpm.x,IFERROR(VALUE(Table2[[#This Row],[Response_Time_Hours]]),""),IF(_xlpm.x="","CHECK",_xlfn.IFS(_xlpm.x&lt;=1,"Immediate",_xlpm.x&lt;=6,"Fast",_xlpm.x&lt;=24,"Moderate",_xlpm.x&gt;24,"Delayed")))</f>
        <v>Moderate</v>
      </c>
      <c r="AC2145">
        <v>2</v>
      </c>
      <c r="AD2145" t="str" cm="1">
        <f t="array" ref="AD2145">IF(Table2[[#This Row],[Interaction_Count_Final]]="","N/A",_xlfn.IFS(Table2[[#This Row],[Interaction_Count_Final]]&lt;=2,"Low",Table2[[#This Row],[Interaction_Count_Final]]&lt;=5,"Medium",Table2[[#This Row],[Interaction_Count_Final]]&gt;=6,"High",TRUE,"CHECK"))</f>
        <v>Low</v>
      </c>
      <c r="AE2145" t="s">
        <v>7266</v>
      </c>
      <c r="AF2145" t="b">
        <v>1</v>
      </c>
      <c r="AG2145" t="b">
        <v>1</v>
      </c>
      <c r="AH2145">
        <v>2588</v>
      </c>
      <c r="AI2145">
        <v>45486</v>
      </c>
      <c r="AJ2145" t="b">
        <v>1</v>
      </c>
      <c r="AK2145" t="e" cm="1">
        <f t="array" ref="AK2145">_xlfn.LET(
  _xlpm.txt,TRIM(Raw_Data!F2145),
  _xlpm.norm,SUBSTITUTE(SUBSTITUTE(_xlpm.txt,"-","/"),".","/"),
  _xlpm.p,_xlfn.TEXTSPLIT(_xlpm.norm,"/"),
  _xlpm.a,VALUE(INDEX(_xlpm.p,1)),
  _xlpm.b,VALUE(INDEX(_xlpm.p,2)),
  IF(AND(_xlpm.a&lt;=12,_xlpm.b&lt;=12),"REVIEW_AMBIGUOUS","OK")
)</f>
        <v>#REF!</v>
      </c>
    </row>
    <row r="2146" spans="1:37">
      <c r="A2146" t="s">
        <v>6170</v>
      </c>
      <c r="B2146" t="s">
        <v>6170</v>
      </c>
      <c r="C2146" t="b">
        <v>0</v>
      </c>
      <c r="D2146" t="s">
        <v>7257</v>
      </c>
      <c r="E2146" t="s">
        <v>6171</v>
      </c>
      <c r="F2146" t="s">
        <v>6171</v>
      </c>
      <c r="G2146" t="s">
        <v>7258</v>
      </c>
      <c r="H2146" t="s">
        <v>69</v>
      </c>
      <c r="I2146" t="s">
        <v>69</v>
      </c>
      <c r="J2146" t="s">
        <v>69</v>
      </c>
      <c r="K2146" t="s">
        <v>71</v>
      </c>
      <c r="L2146" t="s">
        <v>71</v>
      </c>
      <c r="M2146">
        <f>IF(UPPER(TRIM(Table2[[#This Row],[Status_Clean]]))="CONVERTED",1,0)</f>
        <v>0</v>
      </c>
      <c r="N2146">
        <f>IF(ISNUMBER(MATCH(UPPER(TRIM(Table2[[#This Row],[Status_Clean]])),{"CONTACTED","QUALIFIED","CONVERTED"},0)),1,0)</f>
        <v>1</v>
      </c>
      <c r="O2146" cm="1">
        <f t="array" ref="O2146">_xlfn.SWITCH(UPPER(TRIM(Table2[[#This Row],[Status_Clean]])),"NEW",1,"CONTACTED",2,"QUALIFIED",3,"CONVERTED",4,"LOST",5,99)</f>
        <v>3</v>
      </c>
      <c r="P2146">
        <v>45249</v>
      </c>
      <c r="Q2146" t="s">
        <v>8525</v>
      </c>
      <c r="R2146" t="s">
        <v>8525</v>
      </c>
      <c r="S2146">
        <v>45249</v>
      </c>
      <c r="T2146" t="s">
        <v>7261</v>
      </c>
      <c r="U2146">
        <v>45249</v>
      </c>
      <c r="V2146" t="s">
        <v>7300</v>
      </c>
      <c r="W2146" t="s">
        <v>7263</v>
      </c>
      <c r="X2146" t="s">
        <v>7264</v>
      </c>
      <c r="Y2146" t="s">
        <v>7293</v>
      </c>
      <c r="Z2146" t="s">
        <v>6172</v>
      </c>
      <c r="AA2146">
        <v>22.2</v>
      </c>
      <c r="AB2146" t="str" cm="1">
        <f t="array" ref="AB2146">_xlfn.LET(_xlpm.x,IFERROR(VALUE(Table2[[#This Row],[Response_Time_Hours]]),""),IF(_xlpm.x="","CHECK",_xlfn.IFS(_xlpm.x&lt;=1,"Immediate",_xlpm.x&lt;=6,"Fast",_xlpm.x&lt;=24,"Moderate",_xlpm.x&gt;24,"Delayed")))</f>
        <v>Moderate</v>
      </c>
      <c r="AC2146">
        <v>15</v>
      </c>
      <c r="AD2146" t="str" cm="1">
        <f t="array" ref="AD2146">IF(Table2[[#This Row],[Interaction_Count_Final]]="","N/A",_xlfn.IFS(Table2[[#This Row],[Interaction_Count_Final]]&lt;=2,"Low",Table2[[#This Row],[Interaction_Count_Final]]&lt;=5,"Medium",Table2[[#This Row],[Interaction_Count_Final]]&gt;=6,"High",TRUE,"CHECK"))</f>
        <v>High</v>
      </c>
      <c r="AE2146" t="s">
        <v>7273</v>
      </c>
      <c r="AF2146" t="b">
        <v>1</v>
      </c>
      <c r="AG2146" t="b">
        <v>1</v>
      </c>
      <c r="AH2146">
        <v>2589</v>
      </c>
      <c r="AI2146">
        <v>45249</v>
      </c>
      <c r="AJ2146" t="b">
        <v>1</v>
      </c>
      <c r="AK2146" t="e" cm="1">
        <f t="array" ref="AK2146">_xlfn.LET(
  _xlpm.txt,TRIM(Raw_Data!F2146),
  _xlpm.norm,SUBSTITUTE(SUBSTITUTE(_xlpm.txt,"-","/"),".","/"),
  _xlpm.p,_xlfn.TEXTSPLIT(_xlpm.norm,"/"),
  _xlpm.a,VALUE(INDEX(_xlpm.p,1)),
  _xlpm.b,VALUE(INDEX(_xlpm.p,2)),
  IF(AND(_xlpm.a&lt;=12,_xlpm.b&lt;=12),"REVIEW_AMBIGUOUS","OK")
)</f>
        <v>#REF!</v>
      </c>
    </row>
    <row r="2147" spans="1:37">
      <c r="A2147" t="s">
        <v>6173</v>
      </c>
      <c r="B2147" t="s">
        <v>6173</v>
      </c>
      <c r="C2147" t="b">
        <v>0</v>
      </c>
      <c r="D2147" t="s">
        <v>7257</v>
      </c>
      <c r="E2147" t="s">
        <v>6174</v>
      </c>
      <c r="F2147" t="s">
        <v>6174</v>
      </c>
      <c r="G2147" t="s">
        <v>7268</v>
      </c>
      <c r="H2147" t="s">
        <v>600</v>
      </c>
      <c r="I2147" t="s">
        <v>600</v>
      </c>
      <c r="J2147" t="s">
        <v>254</v>
      </c>
      <c r="K2147" t="s">
        <v>193</v>
      </c>
      <c r="L2147" t="s">
        <v>193</v>
      </c>
      <c r="M2147">
        <f>IF(UPPER(TRIM(Table2[[#This Row],[Status_Clean]]))="CONVERTED",1,0)</f>
        <v>0</v>
      </c>
      <c r="N2147">
        <f>IF(ISNUMBER(MATCH(UPPER(TRIM(Table2[[#This Row],[Status_Clean]])),{"CONTACTED","QUALIFIED","CONVERTED"},0)),1,0)</f>
        <v>0</v>
      </c>
      <c r="O2147" cm="1">
        <f t="array" ref="O2147">_xlfn.SWITCH(UPPER(TRIM(Table2[[#This Row],[Status_Clean]])),"NEW",1,"CONTACTED",2,"QUALIFIED",3,"CONVERTED",4,"LOST",5,99)</f>
        <v>1</v>
      </c>
      <c r="P2147">
        <v>45375</v>
      </c>
      <c r="Q2147" t="s">
        <v>7449</v>
      </c>
      <c r="R2147" t="s">
        <v>7449</v>
      </c>
      <c r="S2147">
        <v>45375</v>
      </c>
      <c r="T2147" t="s">
        <v>7261</v>
      </c>
      <c r="U2147">
        <v>45375</v>
      </c>
      <c r="V2147" t="s">
        <v>7295</v>
      </c>
      <c r="W2147" t="s">
        <v>7271</v>
      </c>
      <c r="X2147" t="s">
        <v>7284</v>
      </c>
      <c r="Y2147" t="s">
        <v>7293</v>
      </c>
      <c r="Z2147" t="s">
        <v>6175</v>
      </c>
      <c r="AA2147">
        <v>53.9</v>
      </c>
      <c r="AB2147" t="str" cm="1">
        <f t="array" ref="AB2147">_xlfn.LET(_xlpm.x,IFERROR(VALUE(Table2[[#This Row],[Response_Time_Hours]]),""),IF(_xlpm.x="","CHECK",_xlfn.IFS(_xlpm.x&lt;=1,"Immediate",_xlpm.x&lt;=6,"Fast",_xlpm.x&lt;=24,"Moderate",_xlpm.x&gt;24,"Delayed")))</f>
        <v>Delayed</v>
      </c>
      <c r="AC2147">
        <v>19</v>
      </c>
      <c r="AD2147" t="str" cm="1">
        <f t="array" ref="AD2147">IF(Table2[[#This Row],[Interaction_Count_Final]]="","N/A",_xlfn.IFS(Table2[[#This Row],[Interaction_Count_Final]]&lt;=2,"Low",Table2[[#This Row],[Interaction_Count_Final]]&lt;=5,"Medium",Table2[[#This Row],[Interaction_Count_Final]]&gt;=6,"High",TRUE,"CHECK"))</f>
        <v>High</v>
      </c>
      <c r="AE2147" t="s">
        <v>7266</v>
      </c>
      <c r="AF2147" t="b">
        <v>1</v>
      </c>
      <c r="AG2147" t="b">
        <v>1</v>
      </c>
      <c r="AH2147">
        <v>2590</v>
      </c>
      <c r="AI2147">
        <v>45375</v>
      </c>
      <c r="AJ2147" t="b">
        <v>1</v>
      </c>
      <c r="AK2147" t="e" cm="1">
        <f t="array" ref="AK2147">_xlfn.LET(
  _xlpm.txt,TRIM(Raw_Data!F2147),
  _xlpm.norm,SUBSTITUTE(SUBSTITUTE(_xlpm.txt,"-","/"),".","/"),
  _xlpm.p,_xlfn.TEXTSPLIT(_xlpm.norm,"/"),
  _xlpm.a,VALUE(INDEX(_xlpm.p,1)),
  _xlpm.b,VALUE(INDEX(_xlpm.p,2)),
  IF(AND(_xlpm.a&lt;=12,_xlpm.b&lt;=12),"REVIEW_AMBIGUOUS","OK")
)</f>
        <v>#REF!</v>
      </c>
    </row>
    <row r="2148" spans="1:37">
      <c r="A2148" t="s">
        <v>6176</v>
      </c>
      <c r="B2148" t="s">
        <v>6176</v>
      </c>
      <c r="C2148" t="b">
        <v>0</v>
      </c>
      <c r="D2148" t="s">
        <v>7257</v>
      </c>
      <c r="E2148" t="s">
        <v>6177</v>
      </c>
      <c r="F2148" t="s">
        <v>6177</v>
      </c>
      <c r="G2148" t="s">
        <v>7268</v>
      </c>
      <c r="H2148" t="s">
        <v>352</v>
      </c>
      <c r="I2148" t="s">
        <v>352</v>
      </c>
      <c r="J2148" t="s">
        <v>447</v>
      </c>
      <c r="K2148" t="s">
        <v>193</v>
      </c>
      <c r="L2148" t="s">
        <v>193</v>
      </c>
      <c r="M2148">
        <f>IF(UPPER(TRIM(Table2[[#This Row],[Status_Clean]]))="CONVERTED",1,0)</f>
        <v>0</v>
      </c>
      <c r="N2148">
        <f>IF(ISNUMBER(MATCH(UPPER(TRIM(Table2[[#This Row],[Status_Clean]])),{"CONTACTED","QUALIFIED","CONVERTED"},0)),1,0)</f>
        <v>0</v>
      </c>
      <c r="O2148" cm="1">
        <f t="array" ref="O2148">_xlfn.SWITCH(UPPER(TRIM(Table2[[#This Row],[Status_Clean]])),"NEW",1,"CONTACTED",2,"QUALIFIED",3,"CONVERTED",4,"LOST",5,99)</f>
        <v>1</v>
      </c>
      <c r="P2148">
        <v>45097</v>
      </c>
      <c r="Q2148" t="s">
        <v>7673</v>
      </c>
      <c r="R2148" t="s">
        <v>7673</v>
      </c>
      <c r="S2148">
        <v>45097</v>
      </c>
      <c r="T2148" t="s">
        <v>7261</v>
      </c>
      <c r="U2148">
        <v>45097</v>
      </c>
      <c r="V2148" t="s">
        <v>7276</v>
      </c>
      <c r="W2148" t="s">
        <v>7263</v>
      </c>
      <c r="X2148" t="s">
        <v>7277</v>
      </c>
      <c r="Y2148" t="s">
        <v>7265</v>
      </c>
      <c r="Z2148">
        <v>52.9</v>
      </c>
      <c r="AA2148">
        <v>52.9</v>
      </c>
      <c r="AB2148" t="str" cm="1">
        <f t="array" ref="AB2148">_xlfn.LET(_xlpm.x,IFERROR(VALUE(Table2[[#This Row],[Response_Time_Hours]]),""),IF(_xlpm.x="","CHECK",_xlfn.IFS(_xlpm.x&lt;=1,"Immediate",_xlpm.x&lt;=6,"Fast",_xlpm.x&lt;=24,"Moderate",_xlpm.x&gt;24,"Delayed")))</f>
        <v>Delayed</v>
      </c>
      <c r="AC2148">
        <v>2</v>
      </c>
      <c r="AD2148" t="str" cm="1">
        <f t="array" ref="AD2148">IF(Table2[[#This Row],[Interaction_Count_Final]]="","N/A",_xlfn.IFS(Table2[[#This Row],[Interaction_Count_Final]]&lt;=2,"Low",Table2[[#This Row],[Interaction_Count_Final]]&lt;=5,"Medium",Table2[[#This Row],[Interaction_Count_Final]]&gt;=6,"High",TRUE,"CHECK"))</f>
        <v>Low</v>
      </c>
      <c r="AE2148" t="s">
        <v>7266</v>
      </c>
      <c r="AF2148" t="b">
        <v>1</v>
      </c>
      <c r="AG2148" t="b">
        <v>1</v>
      </c>
      <c r="AH2148">
        <v>2591</v>
      </c>
      <c r="AI2148">
        <v>45097</v>
      </c>
      <c r="AJ2148" t="b">
        <v>1</v>
      </c>
      <c r="AK2148" t="e" cm="1">
        <f t="array" ref="AK2148">_xlfn.LET(
  _xlpm.txt,TRIM(Raw_Data!F2148),
  _xlpm.norm,SUBSTITUTE(SUBSTITUTE(_xlpm.txt,"-","/"),".","/"),
  _xlpm.p,_xlfn.TEXTSPLIT(_xlpm.norm,"/"),
  _xlpm.a,VALUE(INDEX(_xlpm.p,1)),
  _xlpm.b,VALUE(INDEX(_xlpm.p,2)),
  IF(AND(_xlpm.a&lt;=12,_xlpm.b&lt;=12),"REVIEW_AMBIGUOUS","OK")
)</f>
        <v>#REF!</v>
      </c>
    </row>
    <row r="2149" spans="1:37">
      <c r="A2149" t="s">
        <v>6178</v>
      </c>
      <c r="B2149" t="s">
        <v>6178</v>
      </c>
      <c r="C2149" t="b">
        <v>0</v>
      </c>
      <c r="D2149" t="s">
        <v>7257</v>
      </c>
      <c r="E2149" t="s">
        <v>6179</v>
      </c>
      <c r="F2149" t="s">
        <v>6179</v>
      </c>
      <c r="G2149" t="s">
        <v>7280</v>
      </c>
      <c r="H2149" t="s">
        <v>123</v>
      </c>
      <c r="I2149" t="s">
        <v>123</v>
      </c>
      <c r="J2149" t="s">
        <v>123</v>
      </c>
      <c r="K2149" t="s">
        <v>125</v>
      </c>
      <c r="L2149" t="s">
        <v>125</v>
      </c>
      <c r="M2149">
        <f>IF(UPPER(TRIM(Table2[[#This Row],[Status_Clean]]))="CONVERTED",1,0)</f>
        <v>0</v>
      </c>
      <c r="N2149">
        <f>IF(ISNUMBER(MATCH(UPPER(TRIM(Table2[[#This Row],[Status_Clean]])),{"CONTACTED","QUALIFIED","CONVERTED"},0)),1,0)</f>
        <v>1</v>
      </c>
      <c r="O2149" cm="1">
        <f t="array" ref="O2149">_xlfn.SWITCH(UPPER(TRIM(Table2[[#This Row],[Status_Clean]])),"NEW",1,"CONTACTED",2,"QUALIFIED",3,"CONVERTED",4,"LOST",5,99)</f>
        <v>2</v>
      </c>
      <c r="P2149">
        <v>45512</v>
      </c>
      <c r="Q2149" t="s">
        <v>7957</v>
      </c>
      <c r="R2149" t="s">
        <v>7957</v>
      </c>
      <c r="S2149">
        <v>45512</v>
      </c>
      <c r="T2149" t="s">
        <v>7261</v>
      </c>
      <c r="U2149">
        <v>45512</v>
      </c>
      <c r="V2149" t="s">
        <v>7310</v>
      </c>
      <c r="W2149" t="s">
        <v>7271</v>
      </c>
      <c r="X2149" t="s">
        <v>7288</v>
      </c>
      <c r="Y2149" t="s">
        <v>7285</v>
      </c>
      <c r="Z2149">
        <v>35</v>
      </c>
      <c r="AA2149">
        <v>35</v>
      </c>
      <c r="AB2149" t="str" cm="1">
        <f t="array" ref="AB2149">_xlfn.LET(_xlpm.x,IFERROR(VALUE(Table2[[#This Row],[Response_Time_Hours]]),""),IF(_xlpm.x="","CHECK",_xlfn.IFS(_xlpm.x&lt;=1,"Immediate",_xlpm.x&lt;=6,"Fast",_xlpm.x&lt;=24,"Moderate",_xlpm.x&gt;24,"Delayed")))</f>
        <v>Delayed</v>
      </c>
      <c r="AC2149">
        <v>28</v>
      </c>
      <c r="AD2149" t="str" cm="1">
        <f t="array" ref="AD2149">IF(Table2[[#This Row],[Interaction_Count_Final]]="","N/A",_xlfn.IFS(Table2[[#This Row],[Interaction_Count_Final]]&lt;=2,"Low",Table2[[#This Row],[Interaction_Count_Final]]&lt;=5,"Medium",Table2[[#This Row],[Interaction_Count_Final]]&gt;=6,"High",TRUE,"CHECK"))</f>
        <v>High</v>
      </c>
      <c r="AE2149" t="s">
        <v>7266</v>
      </c>
      <c r="AF2149" t="b">
        <v>1</v>
      </c>
      <c r="AG2149" t="b">
        <v>1</v>
      </c>
      <c r="AH2149">
        <v>2592</v>
      </c>
      <c r="AI2149">
        <v>45512</v>
      </c>
      <c r="AJ2149" t="b">
        <v>1</v>
      </c>
      <c r="AK2149" t="e" cm="1">
        <f t="array" ref="AK2149">_xlfn.LET(
  _xlpm.txt,TRIM(Raw_Data!F2149),
  _xlpm.norm,SUBSTITUTE(SUBSTITUTE(_xlpm.txt,"-","/"),".","/"),
  _xlpm.p,_xlfn.TEXTSPLIT(_xlpm.norm,"/"),
  _xlpm.a,VALUE(INDEX(_xlpm.p,1)),
  _xlpm.b,VALUE(INDEX(_xlpm.p,2)),
  IF(AND(_xlpm.a&lt;=12,_xlpm.b&lt;=12),"REVIEW_AMBIGUOUS","OK")
)</f>
        <v>#REF!</v>
      </c>
    </row>
    <row r="2150" spans="1:37">
      <c r="A2150" t="s">
        <v>6180</v>
      </c>
      <c r="B2150" t="s">
        <v>6180</v>
      </c>
      <c r="C2150" t="b">
        <v>1</v>
      </c>
      <c r="D2150" t="s">
        <v>7257</v>
      </c>
      <c r="E2150" t="s">
        <v>6181</v>
      </c>
      <c r="F2150" t="s">
        <v>6181</v>
      </c>
      <c r="G2150" t="s">
        <v>7268</v>
      </c>
      <c r="H2150" t="s">
        <v>311</v>
      </c>
      <c r="I2150" t="s">
        <v>311</v>
      </c>
      <c r="J2150" t="s">
        <v>311</v>
      </c>
      <c r="K2150" t="s">
        <v>250</v>
      </c>
      <c r="L2150" t="s">
        <v>250</v>
      </c>
      <c r="M2150">
        <f>IF(UPPER(TRIM(Table2[[#This Row],[Status_Clean]]))="CONVERTED",1,0)</f>
        <v>1</v>
      </c>
      <c r="N2150">
        <f>IF(ISNUMBER(MATCH(UPPER(TRIM(Table2[[#This Row],[Status_Clean]])),{"CONTACTED","QUALIFIED","CONVERTED"},0)),1,0)</f>
        <v>1</v>
      </c>
      <c r="O2150" cm="1">
        <f t="array" ref="O2150">_xlfn.SWITCH(UPPER(TRIM(Table2[[#This Row],[Status_Clean]])),"NEW",1,"CONTACTED",2,"QUALIFIED",3,"CONVERTED",4,"LOST",5,99)</f>
        <v>4</v>
      </c>
      <c r="P2150">
        <v>45425</v>
      </c>
      <c r="Q2150" t="s">
        <v>8496</v>
      </c>
      <c r="R2150" t="s">
        <v>8496</v>
      </c>
      <c r="S2150">
        <v>45425</v>
      </c>
      <c r="T2150" t="s">
        <v>7261</v>
      </c>
      <c r="U2150">
        <v>45425</v>
      </c>
      <c r="V2150" t="s">
        <v>7314</v>
      </c>
      <c r="W2150" t="s">
        <v>7271</v>
      </c>
      <c r="X2150" t="s">
        <v>7277</v>
      </c>
      <c r="Y2150" t="s">
        <v>7298</v>
      </c>
      <c r="Z2150" t="s">
        <v>2702</v>
      </c>
      <c r="AA2150">
        <v>72</v>
      </c>
      <c r="AB2150" t="str" cm="1">
        <f t="array" ref="AB2150">_xlfn.LET(_xlpm.x,IFERROR(VALUE(Table2[[#This Row],[Response_Time_Hours]]),""),IF(_xlpm.x="","CHECK",_xlfn.IFS(_xlpm.x&lt;=1,"Immediate",_xlpm.x&lt;=6,"Fast",_xlpm.x&lt;=24,"Moderate",_xlpm.x&gt;24,"Delayed")))</f>
        <v>Delayed</v>
      </c>
      <c r="AC2150">
        <v>14</v>
      </c>
      <c r="AD2150" t="str" cm="1">
        <f t="array" ref="AD2150">IF(Table2[[#This Row],[Interaction_Count_Final]]="","N/A",_xlfn.IFS(Table2[[#This Row],[Interaction_Count_Final]]&lt;=2,"Low",Table2[[#This Row],[Interaction_Count_Final]]&lt;=5,"Medium",Table2[[#This Row],[Interaction_Count_Final]]&gt;=6,"High",TRUE,"CHECK"))</f>
        <v>High</v>
      </c>
      <c r="AE2150" t="s">
        <v>7289</v>
      </c>
      <c r="AF2150" t="b">
        <v>1</v>
      </c>
      <c r="AG2150" t="b">
        <v>1</v>
      </c>
      <c r="AH2150">
        <v>2593</v>
      </c>
      <c r="AI2150">
        <v>45425</v>
      </c>
      <c r="AJ2150" t="b">
        <v>1</v>
      </c>
      <c r="AK2150" t="e" cm="1">
        <f t="array" ref="AK2150">_xlfn.LET(
  _xlpm.txt,TRIM(Raw_Data!F2150),
  _xlpm.norm,SUBSTITUTE(SUBSTITUTE(_xlpm.txt,"-","/"),".","/"),
  _xlpm.p,_xlfn.TEXTSPLIT(_xlpm.norm,"/"),
  _xlpm.a,VALUE(INDEX(_xlpm.p,1)),
  _xlpm.b,VALUE(INDEX(_xlpm.p,2)),
  IF(AND(_xlpm.a&lt;=12,_xlpm.b&lt;=12),"REVIEW_AMBIGUOUS","OK")
)</f>
        <v>#REF!</v>
      </c>
    </row>
    <row r="2151" spans="1:37">
      <c r="A2151" t="s">
        <v>6182</v>
      </c>
      <c r="B2151" t="s">
        <v>6182</v>
      </c>
      <c r="C2151" t="b">
        <v>0</v>
      </c>
      <c r="D2151" t="s">
        <v>7257</v>
      </c>
      <c r="E2151" t="s">
        <v>6183</v>
      </c>
      <c r="F2151" t="s">
        <v>6183</v>
      </c>
      <c r="G2151" t="s">
        <v>7258</v>
      </c>
      <c r="H2151" t="s">
        <v>283</v>
      </c>
      <c r="I2151" t="s">
        <v>283</v>
      </c>
      <c r="J2151" t="s">
        <v>263</v>
      </c>
      <c r="K2151" t="s">
        <v>193</v>
      </c>
      <c r="L2151" t="s">
        <v>193</v>
      </c>
      <c r="M2151">
        <f>IF(UPPER(TRIM(Table2[[#This Row],[Status_Clean]]))="CONVERTED",1,0)</f>
        <v>0</v>
      </c>
      <c r="N2151">
        <f>IF(ISNUMBER(MATCH(UPPER(TRIM(Table2[[#This Row],[Status_Clean]])),{"CONTACTED","QUALIFIED","CONVERTED"},0)),1,0)</f>
        <v>0</v>
      </c>
      <c r="O2151" cm="1">
        <f t="array" ref="O2151">_xlfn.SWITCH(UPPER(TRIM(Table2[[#This Row],[Status_Clean]])),"NEW",1,"CONTACTED",2,"QUALIFIED",3,"CONVERTED",4,"LOST",5,99)</f>
        <v>1</v>
      </c>
      <c r="P2151">
        <v>45269</v>
      </c>
      <c r="Q2151" t="s">
        <v>7804</v>
      </c>
      <c r="R2151" t="s">
        <v>7804</v>
      </c>
      <c r="S2151">
        <v>45269</v>
      </c>
      <c r="T2151" t="s">
        <v>7261</v>
      </c>
      <c r="U2151">
        <v>45269</v>
      </c>
      <c r="V2151" t="s">
        <v>7262</v>
      </c>
      <c r="W2151" t="s">
        <v>7263</v>
      </c>
      <c r="X2151" t="s">
        <v>7264</v>
      </c>
      <c r="Y2151" t="s">
        <v>7278</v>
      </c>
      <c r="Z2151">
        <v>50.6</v>
      </c>
      <c r="AA2151">
        <v>50.6</v>
      </c>
      <c r="AB2151" t="str" cm="1">
        <f t="array" ref="AB2151">_xlfn.LET(_xlpm.x,IFERROR(VALUE(Table2[[#This Row],[Response_Time_Hours]]),""),IF(_xlpm.x="","CHECK",_xlfn.IFS(_xlpm.x&lt;=1,"Immediate",_xlpm.x&lt;=6,"Fast",_xlpm.x&lt;=24,"Moderate",_xlpm.x&gt;24,"Delayed")))</f>
        <v>Delayed</v>
      </c>
      <c r="AC2151">
        <v>2</v>
      </c>
      <c r="AD2151" t="str" cm="1">
        <f t="array" ref="AD2151">IF(Table2[[#This Row],[Interaction_Count_Final]]="","N/A",_xlfn.IFS(Table2[[#This Row],[Interaction_Count_Final]]&lt;=2,"Low",Table2[[#This Row],[Interaction_Count_Final]]&lt;=5,"Medium",Table2[[#This Row],[Interaction_Count_Final]]&gt;=6,"High",TRUE,"CHECK"))</f>
        <v>Low</v>
      </c>
      <c r="AE2151" t="s">
        <v>7266</v>
      </c>
      <c r="AF2151" t="b">
        <v>1</v>
      </c>
      <c r="AG2151" t="b">
        <v>1</v>
      </c>
      <c r="AH2151">
        <v>2594</v>
      </c>
      <c r="AI2151">
        <v>45269</v>
      </c>
      <c r="AJ2151" t="b">
        <v>1</v>
      </c>
      <c r="AK2151" t="e" cm="1">
        <f t="array" ref="AK2151">_xlfn.LET(
  _xlpm.txt,TRIM(Raw_Data!F2151),
  _xlpm.norm,SUBSTITUTE(SUBSTITUTE(_xlpm.txt,"-","/"),".","/"),
  _xlpm.p,_xlfn.TEXTSPLIT(_xlpm.norm,"/"),
  _xlpm.a,VALUE(INDEX(_xlpm.p,1)),
  _xlpm.b,VALUE(INDEX(_xlpm.p,2)),
  IF(AND(_xlpm.a&lt;=12,_xlpm.b&lt;=12),"REVIEW_AMBIGUOUS","OK")
)</f>
        <v>#REF!</v>
      </c>
    </row>
    <row r="2152" spans="1:37">
      <c r="A2152" t="s">
        <v>6184</v>
      </c>
      <c r="B2152" t="s">
        <v>6184</v>
      </c>
      <c r="C2152" t="b">
        <v>1</v>
      </c>
      <c r="D2152" t="s">
        <v>7257</v>
      </c>
      <c r="E2152" t="s">
        <v>6185</v>
      </c>
      <c r="F2152" t="s">
        <v>6185</v>
      </c>
      <c r="G2152" t="s">
        <v>7274</v>
      </c>
      <c r="H2152" t="s">
        <v>447</v>
      </c>
      <c r="I2152" t="s">
        <v>447</v>
      </c>
      <c r="J2152" t="s">
        <v>447</v>
      </c>
      <c r="K2152" t="s">
        <v>193</v>
      </c>
      <c r="L2152" t="s">
        <v>193</v>
      </c>
      <c r="M2152">
        <f>IF(UPPER(TRIM(Table2[[#This Row],[Status_Clean]]))="CONVERTED",1,0)</f>
        <v>0</v>
      </c>
      <c r="N2152">
        <f>IF(ISNUMBER(MATCH(UPPER(TRIM(Table2[[#This Row],[Status_Clean]])),{"CONTACTED","QUALIFIED","CONVERTED"},0)),1,0)</f>
        <v>0</v>
      </c>
      <c r="O2152" cm="1">
        <f t="array" ref="O2152">_xlfn.SWITCH(UPPER(TRIM(Table2[[#This Row],[Status_Clean]])),"NEW",1,"CONTACTED",2,"QUALIFIED",3,"CONVERTED",4,"LOST",5,99)</f>
        <v>1</v>
      </c>
      <c r="P2152" t="s">
        <v>6186</v>
      </c>
      <c r="Q2152" t="s">
        <v>6186</v>
      </c>
      <c r="R2152" t="s">
        <v>6186</v>
      </c>
      <c r="S2152">
        <v>45005</v>
      </c>
      <c r="T2152" t="s">
        <v>7261</v>
      </c>
      <c r="U2152">
        <v>45005</v>
      </c>
      <c r="V2152" t="s">
        <v>7295</v>
      </c>
      <c r="W2152" t="s">
        <v>7263</v>
      </c>
      <c r="X2152" t="s">
        <v>7284</v>
      </c>
      <c r="Y2152" t="s">
        <v>7298</v>
      </c>
      <c r="Z2152" t="s">
        <v>752</v>
      </c>
      <c r="AA2152">
        <v>41</v>
      </c>
      <c r="AB2152" t="str" cm="1">
        <f t="array" ref="AB2152">_xlfn.LET(_xlpm.x,IFERROR(VALUE(Table2[[#This Row],[Response_Time_Hours]]),""),IF(_xlpm.x="","CHECK",_xlfn.IFS(_xlpm.x&lt;=1,"Immediate",_xlpm.x&lt;=6,"Fast",_xlpm.x&lt;=24,"Moderate",_xlpm.x&gt;24,"Delayed")))</f>
        <v>Delayed</v>
      </c>
      <c r="AC2152">
        <v>35</v>
      </c>
      <c r="AD2152" t="str" cm="1">
        <f t="array" ref="AD2152">IF(Table2[[#This Row],[Interaction_Count_Final]]="","N/A",_xlfn.IFS(Table2[[#This Row],[Interaction_Count_Final]]&lt;=2,"Low",Table2[[#This Row],[Interaction_Count_Final]]&lt;=5,"Medium",Table2[[#This Row],[Interaction_Count_Final]]&gt;=6,"High",TRUE,"CHECK"))</f>
        <v>High</v>
      </c>
      <c r="AE2152" t="s">
        <v>7273</v>
      </c>
      <c r="AF2152" t="b">
        <v>1</v>
      </c>
      <c r="AG2152" t="b">
        <v>1</v>
      </c>
      <c r="AH2152">
        <v>2595</v>
      </c>
      <c r="AI2152">
        <v>45005</v>
      </c>
      <c r="AJ2152" t="b">
        <v>1</v>
      </c>
      <c r="AK2152" t="str" cm="1">
        <f t="array" ref="AK2152">_xlfn.LET(
  _xlpm.txt,TRIM(Raw_Data!F2152),
  _xlpm.norm,SUBSTITUTE(SUBSTITUTE(_xlpm.txt,"-","/"),".","/"),
  _xlpm.p,_xlfn.TEXTSPLIT(_xlpm.norm,"/"),
  _xlpm.a,VALUE(INDEX(_xlpm.p,1)),
  _xlpm.b,VALUE(INDEX(_xlpm.p,2)),
  IF(AND(_xlpm.a&lt;=12,_xlpm.b&lt;=12),"REVIEW_AMBIGUOUS","OK")
)</f>
        <v>OK</v>
      </c>
    </row>
    <row r="2153" spans="1:37">
      <c r="A2153" t="s">
        <v>6187</v>
      </c>
      <c r="B2153" t="s">
        <v>6187</v>
      </c>
      <c r="C2153" t="b">
        <v>1</v>
      </c>
      <c r="D2153" t="s">
        <v>7257</v>
      </c>
      <c r="E2153" t="s">
        <v>6188</v>
      </c>
      <c r="F2153" t="s">
        <v>6188</v>
      </c>
      <c r="G2153" t="s">
        <v>7303</v>
      </c>
      <c r="H2153" t="s">
        <v>359</v>
      </c>
      <c r="I2153" t="s">
        <v>359</v>
      </c>
      <c r="J2153" t="s">
        <v>473</v>
      </c>
      <c r="K2153" t="s">
        <v>71</v>
      </c>
      <c r="L2153" t="s">
        <v>71</v>
      </c>
      <c r="M2153">
        <f>IF(UPPER(TRIM(Table2[[#This Row],[Status_Clean]]))="CONVERTED",1,0)</f>
        <v>0</v>
      </c>
      <c r="N2153">
        <f>IF(ISNUMBER(MATCH(UPPER(TRIM(Table2[[#This Row],[Status_Clean]])),{"CONTACTED","QUALIFIED","CONVERTED"},0)),1,0)</f>
        <v>1</v>
      </c>
      <c r="O2153" cm="1">
        <f t="array" ref="O2153">_xlfn.SWITCH(UPPER(TRIM(Table2[[#This Row],[Status_Clean]])),"NEW",1,"CONTACTED",2,"QUALIFIED",3,"CONVERTED",4,"LOST",5,99)</f>
        <v>3</v>
      </c>
      <c r="P2153" t="s">
        <v>439</v>
      </c>
      <c r="Q2153" t="s">
        <v>439</v>
      </c>
      <c r="R2153" t="s">
        <v>439</v>
      </c>
      <c r="S2153">
        <v>45161</v>
      </c>
      <c r="T2153" t="s">
        <v>7261</v>
      </c>
      <c r="U2153">
        <v>45161</v>
      </c>
      <c r="V2153" t="s">
        <v>7310</v>
      </c>
      <c r="W2153" t="s">
        <v>7263</v>
      </c>
      <c r="X2153" t="s">
        <v>7288</v>
      </c>
      <c r="Y2153" t="s">
        <v>7272</v>
      </c>
      <c r="Z2153" t="s">
        <v>6189</v>
      </c>
      <c r="AA2153">
        <v>68.2</v>
      </c>
      <c r="AB2153" t="str" cm="1">
        <f t="array" ref="AB2153">_xlfn.LET(_xlpm.x,IFERROR(VALUE(Table2[[#This Row],[Response_Time_Hours]]),""),IF(_xlpm.x="","CHECK",_xlfn.IFS(_xlpm.x&lt;=1,"Immediate",_xlpm.x&lt;=6,"Fast",_xlpm.x&lt;=24,"Moderate",_xlpm.x&gt;24,"Delayed")))</f>
        <v>Delayed</v>
      </c>
      <c r="AC2153">
        <v>6</v>
      </c>
      <c r="AD2153" t="str" cm="1">
        <f t="array" ref="AD2153">IF(Table2[[#This Row],[Interaction_Count_Final]]="","N/A",_xlfn.IFS(Table2[[#This Row],[Interaction_Count_Final]]&lt;=2,"Low",Table2[[#This Row],[Interaction_Count_Final]]&lt;=5,"Medium",Table2[[#This Row],[Interaction_Count_Final]]&gt;=6,"High",TRUE,"CHECK"))</f>
        <v>High</v>
      </c>
      <c r="AE2153" t="s">
        <v>7289</v>
      </c>
      <c r="AF2153" t="b">
        <v>1</v>
      </c>
      <c r="AG2153" t="b">
        <v>1</v>
      </c>
      <c r="AH2153">
        <v>2596</v>
      </c>
      <c r="AI2153">
        <v>45161</v>
      </c>
      <c r="AJ2153" t="b">
        <v>1</v>
      </c>
      <c r="AK2153" t="str" cm="1">
        <f t="array" ref="AK2153">_xlfn.LET(
  _xlpm.txt,TRIM(Raw_Data!F2153),
  _xlpm.norm,SUBSTITUTE(SUBSTITUTE(_xlpm.txt,"-","/"),".","/"),
  _xlpm.p,_xlfn.TEXTSPLIT(_xlpm.norm,"/"),
  _xlpm.a,VALUE(INDEX(_xlpm.p,1)),
  _xlpm.b,VALUE(INDEX(_xlpm.p,2)),
  IF(AND(_xlpm.a&lt;=12,_xlpm.b&lt;=12),"REVIEW_AMBIGUOUS","OK")
)</f>
        <v>OK</v>
      </c>
    </row>
    <row r="2154" spans="1:37">
      <c r="A2154" t="s">
        <v>6190</v>
      </c>
      <c r="B2154" t="s">
        <v>6190</v>
      </c>
      <c r="C2154" t="b">
        <v>0</v>
      </c>
      <c r="D2154" t="s">
        <v>7257</v>
      </c>
      <c r="E2154" t="s">
        <v>6191</v>
      </c>
      <c r="F2154" t="s">
        <v>6191</v>
      </c>
      <c r="G2154" t="s">
        <v>7274</v>
      </c>
      <c r="H2154" t="s">
        <v>106</v>
      </c>
      <c r="I2154" t="s">
        <v>106</v>
      </c>
      <c r="J2154" t="s">
        <v>106</v>
      </c>
      <c r="K2154" t="s">
        <v>250</v>
      </c>
      <c r="L2154" t="s">
        <v>250</v>
      </c>
      <c r="M2154">
        <f>IF(UPPER(TRIM(Table2[[#This Row],[Status_Clean]]))="CONVERTED",1,0)</f>
        <v>1</v>
      </c>
      <c r="N2154">
        <f>IF(ISNUMBER(MATCH(UPPER(TRIM(Table2[[#This Row],[Status_Clean]])),{"CONTACTED","QUALIFIED","CONVERTED"},0)),1,0)</f>
        <v>1</v>
      </c>
      <c r="O2154" cm="1">
        <f t="array" ref="O2154">_xlfn.SWITCH(UPPER(TRIM(Table2[[#This Row],[Status_Clean]])),"NEW",1,"CONTACTED",2,"QUALIFIED",3,"CONVERTED",4,"LOST",5,99)</f>
        <v>4</v>
      </c>
      <c r="P2154">
        <v>45153</v>
      </c>
      <c r="Q2154" t="s">
        <v>8670</v>
      </c>
      <c r="R2154" t="s">
        <v>8670</v>
      </c>
      <c r="S2154">
        <v>45153</v>
      </c>
      <c r="T2154" t="s">
        <v>7261</v>
      </c>
      <c r="U2154">
        <v>45153</v>
      </c>
      <c r="V2154" t="s">
        <v>7310</v>
      </c>
      <c r="W2154" t="s">
        <v>7263</v>
      </c>
      <c r="X2154" t="s">
        <v>7288</v>
      </c>
      <c r="Y2154" t="s">
        <v>7265</v>
      </c>
      <c r="Z2154">
        <v>37</v>
      </c>
      <c r="AA2154">
        <v>37</v>
      </c>
      <c r="AB2154" t="str" cm="1">
        <f t="array" ref="AB2154">_xlfn.LET(_xlpm.x,IFERROR(VALUE(Table2[[#This Row],[Response_Time_Hours]]),""),IF(_xlpm.x="","CHECK",_xlfn.IFS(_xlpm.x&lt;=1,"Immediate",_xlpm.x&lt;=6,"Fast",_xlpm.x&lt;=24,"Moderate",_xlpm.x&gt;24,"Delayed")))</f>
        <v>Delayed</v>
      </c>
      <c r="AC2154">
        <v>13</v>
      </c>
      <c r="AD2154" t="str" cm="1">
        <f t="array" ref="AD2154">IF(Table2[[#This Row],[Interaction_Count_Final]]="","N/A",_xlfn.IFS(Table2[[#This Row],[Interaction_Count_Final]]&lt;=2,"Low",Table2[[#This Row],[Interaction_Count_Final]]&lt;=5,"Medium",Table2[[#This Row],[Interaction_Count_Final]]&gt;=6,"High",TRUE,"CHECK"))</f>
        <v>High</v>
      </c>
      <c r="AE2154" t="s">
        <v>7266</v>
      </c>
      <c r="AF2154" t="b">
        <v>1</v>
      </c>
      <c r="AG2154" t="b">
        <v>1</v>
      </c>
      <c r="AH2154">
        <v>2597</v>
      </c>
      <c r="AI2154">
        <v>45153</v>
      </c>
      <c r="AJ2154" t="b">
        <v>1</v>
      </c>
      <c r="AK2154" t="e" cm="1">
        <f t="array" ref="AK2154">_xlfn.LET(
  _xlpm.txt,TRIM(Raw_Data!F2154),
  _xlpm.norm,SUBSTITUTE(SUBSTITUTE(_xlpm.txt,"-","/"),".","/"),
  _xlpm.p,_xlfn.TEXTSPLIT(_xlpm.norm,"/"),
  _xlpm.a,VALUE(INDEX(_xlpm.p,1)),
  _xlpm.b,VALUE(INDEX(_xlpm.p,2)),
  IF(AND(_xlpm.a&lt;=12,_xlpm.b&lt;=12),"REVIEW_AMBIGUOUS","OK")
)</f>
        <v>#REF!</v>
      </c>
    </row>
    <row r="2155" spans="1:37">
      <c r="A2155" t="s">
        <v>6192</v>
      </c>
      <c r="B2155" t="s">
        <v>6192</v>
      </c>
      <c r="C2155" t="b">
        <v>0</v>
      </c>
      <c r="D2155" t="s">
        <v>7257</v>
      </c>
      <c r="E2155" t="s">
        <v>6193</v>
      </c>
      <c r="F2155" t="s">
        <v>6193</v>
      </c>
      <c r="G2155" t="s">
        <v>7303</v>
      </c>
      <c r="H2155" t="s">
        <v>397</v>
      </c>
      <c r="I2155" t="s">
        <v>397</v>
      </c>
      <c r="J2155" t="s">
        <v>792</v>
      </c>
      <c r="K2155" t="s">
        <v>71</v>
      </c>
      <c r="L2155" t="s">
        <v>71</v>
      </c>
      <c r="M2155">
        <f>IF(UPPER(TRIM(Table2[[#This Row],[Status_Clean]]))="CONVERTED",1,0)</f>
        <v>0</v>
      </c>
      <c r="N2155">
        <f>IF(ISNUMBER(MATCH(UPPER(TRIM(Table2[[#This Row],[Status_Clean]])),{"CONTACTED","QUALIFIED","CONVERTED"},0)),1,0)</f>
        <v>1</v>
      </c>
      <c r="O2155" cm="1">
        <f t="array" ref="O2155">_xlfn.SWITCH(UPPER(TRIM(Table2[[#This Row],[Status_Clean]])),"NEW",1,"CONTACTED",2,"QUALIFIED",3,"CONVERTED",4,"LOST",5,99)</f>
        <v>3</v>
      </c>
      <c r="P2155">
        <v>45554</v>
      </c>
      <c r="Q2155" t="s">
        <v>7371</v>
      </c>
      <c r="R2155" t="s">
        <v>7371</v>
      </c>
      <c r="S2155">
        <v>45554</v>
      </c>
      <c r="T2155" t="s">
        <v>7261</v>
      </c>
      <c r="U2155">
        <v>45554</v>
      </c>
      <c r="V2155" t="s">
        <v>7287</v>
      </c>
      <c r="W2155" t="s">
        <v>7271</v>
      </c>
      <c r="X2155" t="s">
        <v>7288</v>
      </c>
      <c r="Y2155" t="s">
        <v>7285</v>
      </c>
      <c r="Z2155" t="s">
        <v>6194</v>
      </c>
      <c r="AA2155">
        <v>49.6</v>
      </c>
      <c r="AB2155" t="str" cm="1">
        <f t="array" ref="AB2155">_xlfn.LET(_xlpm.x,IFERROR(VALUE(Table2[[#This Row],[Response_Time_Hours]]),""),IF(_xlpm.x="","CHECK",_xlfn.IFS(_xlpm.x&lt;=1,"Immediate",_xlpm.x&lt;=6,"Fast",_xlpm.x&lt;=24,"Moderate",_xlpm.x&gt;24,"Delayed")))</f>
        <v>Delayed</v>
      </c>
      <c r="AC2155" t="s">
        <v>232</v>
      </c>
      <c r="AD2155" t="str" cm="1">
        <f t="array" ref="AD2155">IF(Table2[[#This Row],[Interaction_Count_Final]]="","N/A",_xlfn.IFS(Table2[[#This Row],[Interaction_Count_Final]]&lt;=2,"Low",Table2[[#This Row],[Interaction_Count_Final]]&lt;=5,"Medium",Table2[[#This Row],[Interaction_Count_Final]]&gt;=6,"High",TRUE,"CHECK"))</f>
        <v>High</v>
      </c>
      <c r="AE2155" t="s">
        <v>7289</v>
      </c>
      <c r="AF2155" t="b">
        <v>1</v>
      </c>
      <c r="AG2155" t="b">
        <v>1</v>
      </c>
      <c r="AH2155">
        <v>2598</v>
      </c>
      <c r="AI2155">
        <v>45554</v>
      </c>
      <c r="AJ2155" t="b">
        <v>1</v>
      </c>
      <c r="AK2155" t="e" cm="1">
        <f t="array" ref="AK2155">_xlfn.LET(
  _xlpm.txt,TRIM(Raw_Data!F2155),
  _xlpm.norm,SUBSTITUTE(SUBSTITUTE(_xlpm.txt,"-","/"),".","/"),
  _xlpm.p,_xlfn.TEXTSPLIT(_xlpm.norm,"/"),
  _xlpm.a,VALUE(INDEX(_xlpm.p,1)),
  _xlpm.b,VALUE(INDEX(_xlpm.p,2)),
  IF(AND(_xlpm.a&lt;=12,_xlpm.b&lt;=12),"REVIEW_AMBIGUOUS","OK")
)</f>
        <v>#REF!</v>
      </c>
    </row>
    <row r="2156" spans="1:37">
      <c r="A2156" t="s">
        <v>6195</v>
      </c>
      <c r="B2156" t="s">
        <v>6195</v>
      </c>
      <c r="C2156" t="b">
        <v>0</v>
      </c>
      <c r="D2156" t="s">
        <v>7257</v>
      </c>
      <c r="E2156" t="s">
        <v>6196</v>
      </c>
      <c r="F2156" t="s">
        <v>6196</v>
      </c>
      <c r="G2156" t="s">
        <v>7268</v>
      </c>
      <c r="H2156" t="s">
        <v>473</v>
      </c>
      <c r="I2156" t="s">
        <v>473</v>
      </c>
      <c r="J2156" t="s">
        <v>473</v>
      </c>
      <c r="K2156" t="s">
        <v>125</v>
      </c>
      <c r="L2156" t="s">
        <v>125</v>
      </c>
      <c r="M2156">
        <f>IF(UPPER(TRIM(Table2[[#This Row],[Status_Clean]]))="CONVERTED",1,0)</f>
        <v>0</v>
      </c>
      <c r="N2156">
        <f>IF(ISNUMBER(MATCH(UPPER(TRIM(Table2[[#This Row],[Status_Clean]])),{"CONTACTED","QUALIFIED","CONVERTED"},0)),1,0)</f>
        <v>1</v>
      </c>
      <c r="O2156" cm="1">
        <f t="array" ref="O2156">_xlfn.SWITCH(UPPER(TRIM(Table2[[#This Row],[Status_Clean]])),"NEW",1,"CONTACTED",2,"QUALIFIED",3,"CONVERTED",4,"LOST",5,99)</f>
        <v>2</v>
      </c>
      <c r="P2156" t="s">
        <v>4733</v>
      </c>
      <c r="Q2156" t="s">
        <v>8003</v>
      </c>
      <c r="R2156" t="s">
        <v>8003</v>
      </c>
      <c r="S2156">
        <v>44962</v>
      </c>
      <c r="T2156" t="s">
        <v>7261</v>
      </c>
      <c r="U2156">
        <v>44962</v>
      </c>
      <c r="V2156" t="s">
        <v>7283</v>
      </c>
      <c r="W2156" t="s">
        <v>7263</v>
      </c>
      <c r="X2156" t="s">
        <v>7284</v>
      </c>
      <c r="Y2156" t="s">
        <v>7293</v>
      </c>
      <c r="Z2156" t="s">
        <v>6197</v>
      </c>
      <c r="AA2156">
        <v>29.3</v>
      </c>
      <c r="AB2156" t="str" cm="1">
        <f t="array" ref="AB2156">_xlfn.LET(_xlpm.x,IFERROR(VALUE(Table2[[#This Row],[Response_Time_Hours]]),""),IF(_xlpm.x="","CHECK",_xlfn.IFS(_xlpm.x&lt;=1,"Immediate",_xlpm.x&lt;=6,"Fast",_xlpm.x&lt;=24,"Moderate",_xlpm.x&gt;24,"Delayed")))</f>
        <v>Delayed</v>
      </c>
      <c r="AC2156">
        <v>26</v>
      </c>
      <c r="AD2156" t="str" cm="1">
        <f t="array" ref="AD2156">IF(Table2[[#This Row],[Interaction_Count_Final]]="","N/A",_xlfn.IFS(Table2[[#This Row],[Interaction_Count_Final]]&lt;=2,"Low",Table2[[#This Row],[Interaction_Count_Final]]&lt;=5,"Medium",Table2[[#This Row],[Interaction_Count_Final]]&gt;=6,"High",TRUE,"CHECK"))</f>
        <v>High</v>
      </c>
      <c r="AE2156" t="s">
        <v>7266</v>
      </c>
      <c r="AF2156" t="b">
        <v>1</v>
      </c>
      <c r="AG2156" t="b">
        <v>1</v>
      </c>
      <c r="AH2156">
        <v>2599</v>
      </c>
      <c r="AI2156">
        <v>44962</v>
      </c>
      <c r="AJ2156" t="b">
        <v>1</v>
      </c>
      <c r="AK2156" t="str" cm="1">
        <f t="array" ref="AK2156">_xlfn.LET(
  _xlpm.txt,TRIM(Raw_Data!F2156),
  _xlpm.norm,SUBSTITUTE(SUBSTITUTE(_xlpm.txt,"-","/"),".","/"),
  _xlpm.p,_xlfn.TEXTSPLIT(_xlpm.norm,"/"),
  _xlpm.a,VALUE(INDEX(_xlpm.p,1)),
  _xlpm.b,VALUE(INDEX(_xlpm.p,2)),
  IF(AND(_xlpm.a&lt;=12,_xlpm.b&lt;=12),"REVIEW_AMBIGUOUS","OK")
)</f>
        <v>REVIEW_AMBIGUOUS</v>
      </c>
    </row>
    <row r="2157" spans="1:37">
      <c r="A2157" t="s">
        <v>6198</v>
      </c>
      <c r="B2157" t="s">
        <v>6198</v>
      </c>
      <c r="C2157" t="b">
        <v>0</v>
      </c>
      <c r="D2157" t="s">
        <v>7257</v>
      </c>
      <c r="E2157" t="s">
        <v>6199</v>
      </c>
      <c r="F2157" t="s">
        <v>6199</v>
      </c>
      <c r="G2157" t="s">
        <v>7280</v>
      </c>
      <c r="H2157" t="s">
        <v>101</v>
      </c>
      <c r="I2157" t="s">
        <v>101</v>
      </c>
      <c r="J2157" t="s">
        <v>101</v>
      </c>
      <c r="K2157" t="s">
        <v>7301</v>
      </c>
      <c r="L2157" t="s">
        <v>125</v>
      </c>
      <c r="M2157">
        <f>IF(UPPER(TRIM(Table2[[#This Row],[Status_Clean]]))="CONVERTED",1,0)</f>
        <v>0</v>
      </c>
      <c r="N2157">
        <f>IF(ISNUMBER(MATCH(UPPER(TRIM(Table2[[#This Row],[Status_Clean]])),{"CONTACTED","QUALIFIED","CONVERTED"},0)),1,0)</f>
        <v>1</v>
      </c>
      <c r="O2157" cm="1">
        <f t="array" ref="O2157">_xlfn.SWITCH(UPPER(TRIM(Table2[[#This Row],[Status_Clean]])),"NEW",1,"CONTACTED",2,"QUALIFIED",3,"CONVERTED",4,"LOST",5,99)</f>
        <v>2</v>
      </c>
      <c r="P2157" t="s">
        <v>5811</v>
      </c>
      <c r="Q2157" t="s">
        <v>7407</v>
      </c>
      <c r="R2157" t="s">
        <v>7407</v>
      </c>
      <c r="S2157">
        <v>45333</v>
      </c>
      <c r="T2157" t="s">
        <v>7261</v>
      </c>
      <c r="U2157">
        <v>45333</v>
      </c>
      <c r="V2157" t="s">
        <v>7283</v>
      </c>
      <c r="W2157" t="s">
        <v>7271</v>
      </c>
      <c r="X2157" t="s">
        <v>7284</v>
      </c>
      <c r="Y2157" t="s">
        <v>7293</v>
      </c>
      <c r="Z2157" t="s">
        <v>2702</v>
      </c>
      <c r="AA2157">
        <v>72</v>
      </c>
      <c r="AB2157" t="str" cm="1">
        <f t="array" ref="AB2157">_xlfn.LET(_xlpm.x,IFERROR(VALUE(Table2[[#This Row],[Response_Time_Hours]]),""),IF(_xlpm.x="","CHECK",_xlfn.IFS(_xlpm.x&lt;=1,"Immediate",_xlpm.x&lt;=6,"Fast",_xlpm.x&lt;=24,"Moderate",_xlpm.x&gt;24,"Delayed")))</f>
        <v>Delayed</v>
      </c>
      <c r="AC2157">
        <v>4</v>
      </c>
      <c r="AD2157" t="str" cm="1">
        <f t="array" ref="AD2157">IF(Table2[[#This Row],[Interaction_Count_Final]]="","N/A",_xlfn.IFS(Table2[[#This Row],[Interaction_Count_Final]]&lt;=2,"Low",Table2[[#This Row],[Interaction_Count_Final]]&lt;=5,"Medium",Table2[[#This Row],[Interaction_Count_Final]]&gt;=6,"High",TRUE,"CHECK"))</f>
        <v>Medium</v>
      </c>
      <c r="AE2157" t="s">
        <v>7289</v>
      </c>
      <c r="AF2157" t="b">
        <v>1</v>
      </c>
      <c r="AG2157" t="b">
        <v>1</v>
      </c>
      <c r="AH2157">
        <v>2600</v>
      </c>
      <c r="AI2157">
        <v>45333</v>
      </c>
      <c r="AJ2157" t="b">
        <v>1</v>
      </c>
      <c r="AK2157" t="str" cm="1">
        <f t="array" ref="AK2157">_xlfn.LET(
  _xlpm.txt,TRIM(Raw_Data!F2157),
  _xlpm.norm,SUBSTITUTE(SUBSTITUTE(_xlpm.txt,"-","/"),".","/"),
  _xlpm.p,_xlfn.TEXTSPLIT(_xlpm.norm,"/"),
  _xlpm.a,VALUE(INDEX(_xlpm.p,1)),
  _xlpm.b,VALUE(INDEX(_xlpm.p,2)),
  IF(AND(_xlpm.a&lt;=12,_xlpm.b&lt;=12),"REVIEW_AMBIGUOUS","OK")
)</f>
        <v>REVIEW_AMBIGUOUS</v>
      </c>
    </row>
    <row r="2158" spans="1:37">
      <c r="A2158" t="s">
        <v>6200</v>
      </c>
      <c r="B2158" t="s">
        <v>6200</v>
      </c>
      <c r="C2158" t="b">
        <v>0</v>
      </c>
      <c r="D2158" t="s">
        <v>7257</v>
      </c>
      <c r="E2158" t="s">
        <v>6201</v>
      </c>
      <c r="F2158" t="s">
        <v>6201</v>
      </c>
      <c r="G2158" t="s">
        <v>7303</v>
      </c>
      <c r="H2158" t="s">
        <v>248</v>
      </c>
      <c r="I2158" t="s">
        <v>248</v>
      </c>
      <c r="J2158" t="s">
        <v>1356</v>
      </c>
      <c r="K2158" t="s">
        <v>193</v>
      </c>
      <c r="L2158" t="s">
        <v>193</v>
      </c>
      <c r="M2158">
        <f>IF(UPPER(TRIM(Table2[[#This Row],[Status_Clean]]))="CONVERTED",1,0)</f>
        <v>0</v>
      </c>
      <c r="N2158">
        <f>IF(ISNUMBER(MATCH(UPPER(TRIM(Table2[[#This Row],[Status_Clean]])),{"CONTACTED","QUALIFIED","CONVERTED"},0)),1,0)</f>
        <v>0</v>
      </c>
      <c r="O2158" cm="1">
        <f t="array" ref="O2158">_xlfn.SWITCH(UPPER(TRIM(Table2[[#This Row],[Status_Clean]])),"NEW",1,"CONTACTED",2,"QUALIFIED",3,"CONVERTED",4,"LOST",5,99)</f>
        <v>1</v>
      </c>
      <c r="P2158">
        <v>45571</v>
      </c>
      <c r="Q2158" t="s">
        <v>7863</v>
      </c>
      <c r="R2158" t="s">
        <v>7863</v>
      </c>
      <c r="S2158">
        <v>45571</v>
      </c>
      <c r="T2158" t="s">
        <v>7261</v>
      </c>
      <c r="U2158">
        <v>45571</v>
      </c>
      <c r="V2158" t="s">
        <v>7270</v>
      </c>
      <c r="W2158" t="s">
        <v>7271</v>
      </c>
      <c r="X2158" t="s">
        <v>7264</v>
      </c>
      <c r="Y2158" t="s">
        <v>7293</v>
      </c>
      <c r="Z2158" t="s">
        <v>6202</v>
      </c>
      <c r="AA2158">
        <v>66.2</v>
      </c>
      <c r="AB2158" t="str" cm="1">
        <f t="array" ref="AB2158">_xlfn.LET(_xlpm.x,IFERROR(VALUE(Table2[[#This Row],[Response_Time_Hours]]),""),IF(_xlpm.x="","CHECK",_xlfn.IFS(_xlpm.x&lt;=1,"Immediate",_xlpm.x&lt;=6,"Fast",_xlpm.x&lt;=24,"Moderate",_xlpm.x&gt;24,"Delayed")))</f>
        <v>Delayed</v>
      </c>
      <c r="AC2158">
        <v>9</v>
      </c>
      <c r="AD2158" t="str" cm="1">
        <f t="array" ref="AD2158">IF(Table2[[#This Row],[Interaction_Count_Final]]="","N/A",_xlfn.IFS(Table2[[#This Row],[Interaction_Count_Final]]&lt;=2,"Low",Table2[[#This Row],[Interaction_Count_Final]]&lt;=5,"Medium",Table2[[#This Row],[Interaction_Count_Final]]&gt;=6,"High",TRUE,"CHECK"))</f>
        <v>High</v>
      </c>
      <c r="AE2158" t="s">
        <v>7266</v>
      </c>
      <c r="AF2158" t="b">
        <v>1</v>
      </c>
      <c r="AG2158" t="b">
        <v>1</v>
      </c>
      <c r="AH2158">
        <v>2601</v>
      </c>
      <c r="AI2158">
        <v>45571</v>
      </c>
      <c r="AJ2158" t="b">
        <v>1</v>
      </c>
      <c r="AK2158" t="e" cm="1">
        <f t="array" ref="AK2158">_xlfn.LET(
  _xlpm.txt,TRIM(Raw_Data!F2158),
  _xlpm.norm,SUBSTITUTE(SUBSTITUTE(_xlpm.txt,"-","/"),".","/"),
  _xlpm.p,_xlfn.TEXTSPLIT(_xlpm.norm,"/"),
  _xlpm.a,VALUE(INDEX(_xlpm.p,1)),
  _xlpm.b,VALUE(INDEX(_xlpm.p,2)),
  IF(AND(_xlpm.a&lt;=12,_xlpm.b&lt;=12),"REVIEW_AMBIGUOUS","OK")
)</f>
        <v>#REF!</v>
      </c>
    </row>
    <row r="2159" spans="1:37">
      <c r="A2159" t="s">
        <v>6203</v>
      </c>
      <c r="B2159" t="s">
        <v>6203</v>
      </c>
      <c r="C2159" t="b">
        <v>1</v>
      </c>
      <c r="D2159" t="s">
        <v>7257</v>
      </c>
      <c r="E2159" t="s">
        <v>6204</v>
      </c>
      <c r="F2159" t="s">
        <v>6204</v>
      </c>
      <c r="G2159" t="s">
        <v>7258</v>
      </c>
      <c r="H2159" t="s">
        <v>600</v>
      </c>
      <c r="I2159" t="s">
        <v>600</v>
      </c>
      <c r="J2159" t="s">
        <v>254</v>
      </c>
      <c r="K2159" t="s">
        <v>125</v>
      </c>
      <c r="L2159" t="s">
        <v>125</v>
      </c>
      <c r="M2159">
        <f>IF(UPPER(TRIM(Table2[[#This Row],[Status_Clean]]))="CONVERTED",1,0)</f>
        <v>0</v>
      </c>
      <c r="N2159">
        <f>IF(ISNUMBER(MATCH(UPPER(TRIM(Table2[[#This Row],[Status_Clean]])),{"CONTACTED","QUALIFIED","CONVERTED"},0)),1,0)</f>
        <v>1</v>
      </c>
      <c r="O2159" cm="1">
        <f t="array" ref="O2159">_xlfn.SWITCH(UPPER(TRIM(Table2[[#This Row],[Status_Clean]])),"NEW",1,"CONTACTED",2,"QUALIFIED",3,"CONVERTED",4,"LOST",5,99)</f>
        <v>2</v>
      </c>
      <c r="P2159" t="s">
        <v>5396</v>
      </c>
      <c r="Q2159" t="s">
        <v>8554</v>
      </c>
      <c r="R2159" t="s">
        <v>8554</v>
      </c>
      <c r="S2159">
        <v>45296</v>
      </c>
      <c r="T2159" t="s">
        <v>7261</v>
      </c>
      <c r="U2159">
        <v>45296</v>
      </c>
      <c r="V2159" t="s">
        <v>7317</v>
      </c>
      <c r="W2159" t="s">
        <v>7271</v>
      </c>
      <c r="X2159" t="s">
        <v>7284</v>
      </c>
      <c r="Y2159" t="s">
        <v>7312</v>
      </c>
      <c r="Z2159">
        <v>63.5</v>
      </c>
      <c r="AA2159">
        <v>63.5</v>
      </c>
      <c r="AB2159" t="str" cm="1">
        <f t="array" ref="AB2159">_xlfn.LET(_xlpm.x,IFERROR(VALUE(Table2[[#This Row],[Response_Time_Hours]]),""),IF(_xlpm.x="","CHECK",_xlfn.IFS(_xlpm.x&lt;=1,"Immediate",_xlpm.x&lt;=6,"Fast",_xlpm.x&lt;=24,"Moderate",_xlpm.x&gt;24,"Delayed")))</f>
        <v>Delayed</v>
      </c>
      <c r="AC2159">
        <v>21</v>
      </c>
      <c r="AD2159" t="str" cm="1">
        <f t="array" ref="AD2159">IF(Table2[[#This Row],[Interaction_Count_Final]]="","N/A",_xlfn.IFS(Table2[[#This Row],[Interaction_Count_Final]]&lt;=2,"Low",Table2[[#This Row],[Interaction_Count_Final]]&lt;=5,"Medium",Table2[[#This Row],[Interaction_Count_Final]]&gt;=6,"High",TRUE,"CHECK"))</f>
        <v>High</v>
      </c>
      <c r="AE2159" t="s">
        <v>7273</v>
      </c>
      <c r="AF2159" t="b">
        <v>1</v>
      </c>
      <c r="AG2159" t="b">
        <v>1</v>
      </c>
      <c r="AH2159">
        <v>2602</v>
      </c>
      <c r="AI2159">
        <v>45296</v>
      </c>
      <c r="AJ2159" t="b">
        <v>1</v>
      </c>
      <c r="AK2159" t="e" cm="1">
        <f t="array" ref="AK2159">_xlfn.LET(
  _xlpm.txt,TRIM(Raw_Data!F2159),
  _xlpm.norm,SUBSTITUTE(SUBSTITUTE(_xlpm.txt,"-","/"),".","/"),
  _xlpm.p,_xlfn.TEXTSPLIT(_xlpm.norm,"/"),
  _xlpm.a,VALUE(INDEX(_xlpm.p,1)),
  _xlpm.b,VALUE(INDEX(_xlpm.p,2)),
  IF(AND(_xlpm.a&lt;=12,_xlpm.b&lt;=12),"REVIEW_AMBIGUOUS","OK")
)</f>
        <v>#REF!</v>
      </c>
    </row>
    <row r="2160" spans="1:37">
      <c r="A2160" t="s">
        <v>6205</v>
      </c>
      <c r="B2160" t="s">
        <v>6205</v>
      </c>
      <c r="C2160" t="b">
        <v>1</v>
      </c>
      <c r="D2160" t="s">
        <v>7257</v>
      </c>
      <c r="E2160" t="s">
        <v>6206</v>
      </c>
      <c r="F2160" t="s">
        <v>6206</v>
      </c>
      <c r="G2160" t="s">
        <v>7268</v>
      </c>
      <c r="H2160" t="s">
        <v>560</v>
      </c>
      <c r="I2160" t="s">
        <v>560</v>
      </c>
      <c r="J2160" t="s">
        <v>469</v>
      </c>
      <c r="K2160" t="s">
        <v>193</v>
      </c>
      <c r="L2160" t="s">
        <v>193</v>
      </c>
      <c r="M2160">
        <f>IF(UPPER(TRIM(Table2[[#This Row],[Status_Clean]]))="CONVERTED",1,0)</f>
        <v>0</v>
      </c>
      <c r="N2160">
        <f>IF(ISNUMBER(MATCH(UPPER(TRIM(Table2[[#This Row],[Status_Clean]])),{"CONTACTED","QUALIFIED","CONVERTED"},0)),1,0)</f>
        <v>0</v>
      </c>
      <c r="O2160" cm="1">
        <f t="array" ref="O2160">_xlfn.SWITCH(UPPER(TRIM(Table2[[#This Row],[Status_Clean]])),"NEW",1,"CONTACTED",2,"QUALIFIED",3,"CONVERTED",4,"LOST",5,99)</f>
        <v>1</v>
      </c>
      <c r="P2160">
        <v>45454</v>
      </c>
      <c r="Q2160" t="s">
        <v>8671</v>
      </c>
      <c r="R2160" t="s">
        <v>8671</v>
      </c>
      <c r="S2160">
        <v>45454</v>
      </c>
      <c r="T2160" t="s">
        <v>7261</v>
      </c>
      <c r="U2160">
        <v>45454</v>
      </c>
      <c r="V2160" t="s">
        <v>7276</v>
      </c>
      <c r="W2160" t="s">
        <v>7271</v>
      </c>
      <c r="X2160" t="s">
        <v>7277</v>
      </c>
      <c r="Y2160" t="s">
        <v>7265</v>
      </c>
      <c r="Z2160">
        <v>21.6</v>
      </c>
      <c r="AA2160">
        <v>21.6</v>
      </c>
      <c r="AB2160" t="str" cm="1">
        <f t="array" ref="AB2160">_xlfn.LET(_xlpm.x,IFERROR(VALUE(Table2[[#This Row],[Response_Time_Hours]]),""),IF(_xlpm.x="","CHECK",_xlfn.IFS(_xlpm.x&lt;=1,"Immediate",_xlpm.x&lt;=6,"Fast",_xlpm.x&lt;=24,"Moderate",_xlpm.x&gt;24,"Delayed")))</f>
        <v>Moderate</v>
      </c>
      <c r="AC2160">
        <v>26</v>
      </c>
      <c r="AD2160" t="str" cm="1">
        <f t="array" ref="AD2160">IF(Table2[[#This Row],[Interaction_Count_Final]]="","N/A",_xlfn.IFS(Table2[[#This Row],[Interaction_Count_Final]]&lt;=2,"Low",Table2[[#This Row],[Interaction_Count_Final]]&lt;=5,"Medium",Table2[[#This Row],[Interaction_Count_Final]]&gt;=6,"High",TRUE,"CHECK"))</f>
        <v>High</v>
      </c>
      <c r="AE2160" t="s">
        <v>7266</v>
      </c>
      <c r="AF2160" t="b">
        <v>1</v>
      </c>
      <c r="AG2160" t="b">
        <v>1</v>
      </c>
      <c r="AH2160">
        <v>2603</v>
      </c>
      <c r="AI2160">
        <v>45454</v>
      </c>
      <c r="AJ2160" t="b">
        <v>1</v>
      </c>
      <c r="AK2160" t="e" cm="1">
        <f t="array" ref="AK2160">_xlfn.LET(
  _xlpm.txt,TRIM(Raw_Data!F2160),
  _xlpm.norm,SUBSTITUTE(SUBSTITUTE(_xlpm.txt,"-","/"),".","/"),
  _xlpm.p,_xlfn.TEXTSPLIT(_xlpm.norm,"/"),
  _xlpm.a,VALUE(INDEX(_xlpm.p,1)),
  _xlpm.b,VALUE(INDEX(_xlpm.p,2)),
  IF(AND(_xlpm.a&lt;=12,_xlpm.b&lt;=12),"REVIEW_AMBIGUOUS","OK")
)</f>
        <v>#REF!</v>
      </c>
    </row>
    <row r="2161" spans="1:37">
      <c r="A2161" t="s">
        <v>6207</v>
      </c>
      <c r="B2161" t="s">
        <v>6207</v>
      </c>
      <c r="C2161" t="b">
        <v>1</v>
      </c>
      <c r="D2161" t="s">
        <v>7257</v>
      </c>
      <c r="E2161" t="s">
        <v>6208</v>
      </c>
      <c r="F2161" t="s">
        <v>6208</v>
      </c>
      <c r="G2161" t="s">
        <v>7268</v>
      </c>
      <c r="H2161" t="s">
        <v>556</v>
      </c>
      <c r="I2161" t="s">
        <v>556</v>
      </c>
      <c r="J2161" t="s">
        <v>106</v>
      </c>
      <c r="K2161" t="s">
        <v>173</v>
      </c>
      <c r="L2161" t="s">
        <v>173</v>
      </c>
      <c r="M2161">
        <f>IF(UPPER(TRIM(Table2[[#This Row],[Status_Clean]]))="CONVERTED",1,0)</f>
        <v>0</v>
      </c>
      <c r="N2161">
        <f>IF(ISNUMBER(MATCH(UPPER(TRIM(Table2[[#This Row],[Status_Clean]])),{"CONTACTED","QUALIFIED","CONVERTED"},0)),1,0)</f>
        <v>0</v>
      </c>
      <c r="O2161" cm="1">
        <f t="array" ref="O2161">_xlfn.SWITCH(UPPER(TRIM(Table2[[#This Row],[Status_Clean]])),"NEW",1,"CONTACTED",2,"QUALIFIED",3,"CONVERTED",4,"LOST",5,99)</f>
        <v>5</v>
      </c>
      <c r="P2161">
        <v>45100</v>
      </c>
      <c r="Q2161" t="s">
        <v>7642</v>
      </c>
      <c r="R2161" t="s">
        <v>7642</v>
      </c>
      <c r="S2161">
        <v>45100</v>
      </c>
      <c r="T2161" t="s">
        <v>7261</v>
      </c>
      <c r="U2161">
        <v>45100</v>
      </c>
      <c r="V2161" t="s">
        <v>7276</v>
      </c>
      <c r="W2161" t="s">
        <v>7263</v>
      </c>
      <c r="X2161" t="s">
        <v>7277</v>
      </c>
      <c r="Y2161" t="s">
        <v>7312</v>
      </c>
      <c r="Z2161" t="s">
        <v>6209</v>
      </c>
      <c r="AA2161">
        <v>49.2</v>
      </c>
      <c r="AB2161" t="str" cm="1">
        <f t="array" ref="AB2161">_xlfn.LET(_xlpm.x,IFERROR(VALUE(Table2[[#This Row],[Response_Time_Hours]]),""),IF(_xlpm.x="","CHECK",_xlfn.IFS(_xlpm.x&lt;=1,"Immediate",_xlpm.x&lt;=6,"Fast",_xlpm.x&lt;=24,"Moderate",_xlpm.x&gt;24,"Delayed")))</f>
        <v>Delayed</v>
      </c>
      <c r="AC2161">
        <v>47</v>
      </c>
      <c r="AD2161" t="str" cm="1">
        <f t="array" ref="AD2161">IF(Table2[[#This Row],[Interaction_Count_Final]]="","N/A",_xlfn.IFS(Table2[[#This Row],[Interaction_Count_Final]]&lt;=2,"Low",Table2[[#This Row],[Interaction_Count_Final]]&lt;=5,"Medium",Table2[[#This Row],[Interaction_Count_Final]]&gt;=6,"High",TRUE,"CHECK"))</f>
        <v>High</v>
      </c>
      <c r="AE2161" t="s">
        <v>7266</v>
      </c>
      <c r="AF2161" t="b">
        <v>1</v>
      </c>
      <c r="AG2161" t="b">
        <v>1</v>
      </c>
      <c r="AH2161">
        <v>2604</v>
      </c>
      <c r="AI2161">
        <v>45100</v>
      </c>
      <c r="AJ2161" t="b">
        <v>1</v>
      </c>
      <c r="AK2161" t="e" cm="1">
        <f t="array" ref="AK2161">_xlfn.LET(
  _xlpm.txt,TRIM(Raw_Data!F2161),
  _xlpm.norm,SUBSTITUTE(SUBSTITUTE(_xlpm.txt,"-","/"),".","/"),
  _xlpm.p,_xlfn.TEXTSPLIT(_xlpm.norm,"/"),
  _xlpm.a,VALUE(INDEX(_xlpm.p,1)),
  _xlpm.b,VALUE(INDEX(_xlpm.p,2)),
  IF(AND(_xlpm.a&lt;=12,_xlpm.b&lt;=12),"REVIEW_AMBIGUOUS","OK")
)</f>
        <v>#REF!</v>
      </c>
    </row>
    <row r="2162" spans="1:37">
      <c r="A2162" t="s">
        <v>6210</v>
      </c>
      <c r="B2162" t="s">
        <v>6210</v>
      </c>
      <c r="C2162" t="b">
        <v>1</v>
      </c>
      <c r="D2162" t="s">
        <v>7257</v>
      </c>
      <c r="E2162" t="s">
        <v>6211</v>
      </c>
      <c r="F2162" t="s">
        <v>6211</v>
      </c>
      <c r="G2162" t="s">
        <v>7303</v>
      </c>
      <c r="H2162" t="s">
        <v>1356</v>
      </c>
      <c r="I2162" t="s">
        <v>1356</v>
      </c>
      <c r="J2162" t="s">
        <v>1356</v>
      </c>
      <c r="K2162" t="s">
        <v>125</v>
      </c>
      <c r="L2162" t="s">
        <v>125</v>
      </c>
      <c r="M2162">
        <f>IF(UPPER(TRIM(Table2[[#This Row],[Status_Clean]]))="CONVERTED",1,0)</f>
        <v>0</v>
      </c>
      <c r="N2162">
        <f>IF(ISNUMBER(MATCH(UPPER(TRIM(Table2[[#This Row],[Status_Clean]])),{"CONTACTED","QUALIFIED","CONVERTED"},0)),1,0)</f>
        <v>1</v>
      </c>
      <c r="O2162" cm="1">
        <f t="array" ref="O2162">_xlfn.SWITCH(UPPER(TRIM(Table2[[#This Row],[Status_Clean]])),"NEW",1,"CONTACTED",2,"QUALIFIED",3,"CONVERTED",4,"LOST",5,99)</f>
        <v>2</v>
      </c>
      <c r="P2162" t="s">
        <v>6212</v>
      </c>
      <c r="Q2162" t="s">
        <v>8672</v>
      </c>
      <c r="R2162" t="s">
        <v>8672</v>
      </c>
      <c r="S2162">
        <v>45466</v>
      </c>
      <c r="T2162" t="s">
        <v>7261</v>
      </c>
      <c r="U2162">
        <v>45466</v>
      </c>
      <c r="V2162" t="s">
        <v>7276</v>
      </c>
      <c r="W2162" t="s">
        <v>7271</v>
      </c>
      <c r="X2162" t="s">
        <v>7277</v>
      </c>
      <c r="Y2162" t="s">
        <v>7293</v>
      </c>
      <c r="Z2162" t="s">
        <v>6213</v>
      </c>
      <c r="AA2162">
        <v>35.200000000000003</v>
      </c>
      <c r="AB2162" t="str" cm="1">
        <f t="array" ref="AB2162">_xlfn.LET(_xlpm.x,IFERROR(VALUE(Table2[[#This Row],[Response_Time_Hours]]),""),IF(_xlpm.x="","CHECK",_xlfn.IFS(_xlpm.x&lt;=1,"Immediate",_xlpm.x&lt;=6,"Fast",_xlpm.x&lt;=24,"Moderate",_xlpm.x&gt;24,"Delayed")))</f>
        <v>Delayed</v>
      </c>
      <c r="AC2162">
        <v>2</v>
      </c>
      <c r="AD2162" t="str" cm="1">
        <f t="array" ref="AD2162">IF(Table2[[#This Row],[Interaction_Count_Final]]="","N/A",_xlfn.IFS(Table2[[#This Row],[Interaction_Count_Final]]&lt;=2,"Low",Table2[[#This Row],[Interaction_Count_Final]]&lt;=5,"Medium",Table2[[#This Row],[Interaction_Count_Final]]&gt;=6,"High",TRUE,"CHECK"))</f>
        <v>Low</v>
      </c>
      <c r="AE2162" t="s">
        <v>7273</v>
      </c>
      <c r="AF2162" t="b">
        <v>1</v>
      </c>
      <c r="AG2162" t="b">
        <v>1</v>
      </c>
      <c r="AH2162">
        <v>2605</v>
      </c>
      <c r="AI2162">
        <v>45466</v>
      </c>
      <c r="AJ2162" t="b">
        <v>1</v>
      </c>
      <c r="AK2162" t="str" cm="1">
        <f t="array" ref="AK2162">_xlfn.LET(
  _xlpm.txt,TRIM(Raw_Data!F2162),
  _xlpm.norm,SUBSTITUTE(SUBSTITUTE(_xlpm.txt,"-","/"),".","/"),
  _xlpm.p,_xlfn.TEXTSPLIT(_xlpm.norm,"/"),
  _xlpm.a,VALUE(INDEX(_xlpm.p,1)),
  _xlpm.b,VALUE(INDEX(_xlpm.p,2)),
  IF(AND(_xlpm.a&lt;=12,_xlpm.b&lt;=12),"REVIEW_AMBIGUOUS","OK")
)</f>
        <v>OK</v>
      </c>
    </row>
    <row r="2163" spans="1:37">
      <c r="A2163" t="s">
        <v>6214</v>
      </c>
      <c r="B2163" t="s">
        <v>6214</v>
      </c>
      <c r="C2163" t="b">
        <v>1</v>
      </c>
      <c r="D2163" t="s">
        <v>7257</v>
      </c>
      <c r="E2163" t="s">
        <v>8673</v>
      </c>
      <c r="F2163" t="s">
        <v>8673</v>
      </c>
      <c r="G2163" t="s">
        <v>7258</v>
      </c>
      <c r="H2163" t="s">
        <v>363</v>
      </c>
      <c r="I2163" t="s">
        <v>363</v>
      </c>
      <c r="J2163" t="s">
        <v>363</v>
      </c>
      <c r="K2163" t="s">
        <v>193</v>
      </c>
      <c r="L2163" t="s">
        <v>193</v>
      </c>
      <c r="M2163">
        <f>IF(UPPER(TRIM(Table2[[#This Row],[Status_Clean]]))="CONVERTED",1,0)</f>
        <v>0</v>
      </c>
      <c r="N2163">
        <f>IF(ISNUMBER(MATCH(UPPER(TRIM(Table2[[#This Row],[Status_Clean]])),{"CONTACTED","QUALIFIED","CONVERTED"},0)),1,0)</f>
        <v>0</v>
      </c>
      <c r="O2163" cm="1">
        <f t="array" ref="O2163">_xlfn.SWITCH(UPPER(TRIM(Table2[[#This Row],[Status_Clean]])),"NEW",1,"CONTACTED",2,"QUALIFIED",3,"CONVERTED",4,"LOST",5,99)</f>
        <v>1</v>
      </c>
      <c r="P2163">
        <v>45580</v>
      </c>
      <c r="Q2163" t="s">
        <v>8092</v>
      </c>
      <c r="R2163" t="s">
        <v>8092</v>
      </c>
      <c r="S2163">
        <v>45580</v>
      </c>
      <c r="T2163" t="s">
        <v>7261</v>
      </c>
      <c r="U2163">
        <v>45580</v>
      </c>
      <c r="V2163" t="s">
        <v>7270</v>
      </c>
      <c r="W2163" t="s">
        <v>7271</v>
      </c>
      <c r="X2163" t="s">
        <v>7264</v>
      </c>
      <c r="Y2163" t="s">
        <v>7265</v>
      </c>
      <c r="Z2163" t="s">
        <v>6216</v>
      </c>
      <c r="AA2163">
        <v>59.3</v>
      </c>
      <c r="AB2163" t="str" cm="1">
        <f t="array" ref="AB2163">_xlfn.LET(_xlpm.x,IFERROR(VALUE(Table2[[#This Row],[Response_Time_Hours]]),""),IF(_xlpm.x="","CHECK",_xlfn.IFS(_xlpm.x&lt;=1,"Immediate",_xlpm.x&lt;=6,"Fast",_xlpm.x&lt;=24,"Moderate",_xlpm.x&gt;24,"Delayed")))</f>
        <v>Delayed</v>
      </c>
      <c r="AC2163">
        <v>4</v>
      </c>
      <c r="AD2163" t="str" cm="1">
        <f t="array" ref="AD2163">IF(Table2[[#This Row],[Interaction_Count_Final]]="","N/A",_xlfn.IFS(Table2[[#This Row],[Interaction_Count_Final]]&lt;=2,"Low",Table2[[#This Row],[Interaction_Count_Final]]&lt;=5,"Medium",Table2[[#This Row],[Interaction_Count_Final]]&gt;=6,"High",TRUE,"CHECK"))</f>
        <v>Medium</v>
      </c>
      <c r="AE2163" t="s">
        <v>7289</v>
      </c>
      <c r="AF2163" t="b">
        <v>1</v>
      </c>
      <c r="AG2163" t="b">
        <v>1</v>
      </c>
      <c r="AH2163">
        <v>2606</v>
      </c>
      <c r="AI2163">
        <v>45580</v>
      </c>
      <c r="AJ2163" t="b">
        <v>1</v>
      </c>
      <c r="AK2163" t="e" cm="1">
        <f t="array" ref="AK2163">_xlfn.LET(
  _xlpm.txt,TRIM(Raw_Data!F2163),
  _xlpm.norm,SUBSTITUTE(SUBSTITUTE(_xlpm.txt,"-","/"),".","/"),
  _xlpm.p,_xlfn.TEXTSPLIT(_xlpm.norm,"/"),
  _xlpm.a,VALUE(INDEX(_xlpm.p,1)),
  _xlpm.b,VALUE(INDEX(_xlpm.p,2)),
  IF(AND(_xlpm.a&lt;=12,_xlpm.b&lt;=12),"REVIEW_AMBIGUOUS","OK")
)</f>
        <v>#REF!</v>
      </c>
    </row>
    <row r="2164" spans="1:37">
      <c r="A2164" t="s">
        <v>6217</v>
      </c>
      <c r="B2164" t="s">
        <v>6217</v>
      </c>
      <c r="C2164" t="b">
        <v>0</v>
      </c>
      <c r="D2164" t="s">
        <v>7257</v>
      </c>
      <c r="E2164" t="s">
        <v>6218</v>
      </c>
      <c r="F2164" t="s">
        <v>6218</v>
      </c>
      <c r="G2164" t="s">
        <v>7268</v>
      </c>
      <c r="H2164" t="s">
        <v>556</v>
      </c>
      <c r="I2164" t="s">
        <v>556</v>
      </c>
      <c r="J2164" t="s">
        <v>106</v>
      </c>
      <c r="K2164" t="s">
        <v>71</v>
      </c>
      <c r="L2164" t="s">
        <v>71</v>
      </c>
      <c r="M2164">
        <f>IF(UPPER(TRIM(Table2[[#This Row],[Status_Clean]]))="CONVERTED",1,0)</f>
        <v>0</v>
      </c>
      <c r="N2164">
        <f>IF(ISNUMBER(MATCH(UPPER(TRIM(Table2[[#This Row],[Status_Clean]])),{"CONTACTED","QUALIFIED","CONVERTED"},0)),1,0)</f>
        <v>1</v>
      </c>
      <c r="O2164" cm="1">
        <f t="array" ref="O2164">_xlfn.SWITCH(UPPER(TRIM(Table2[[#This Row],[Status_Clean]])),"NEW",1,"CONTACTED",2,"QUALIFIED",3,"CONVERTED",4,"LOST",5,99)</f>
        <v>3</v>
      </c>
      <c r="P2164">
        <v>45440</v>
      </c>
      <c r="Q2164" t="s">
        <v>8674</v>
      </c>
      <c r="R2164" t="s">
        <v>8674</v>
      </c>
      <c r="S2164">
        <v>45440</v>
      </c>
      <c r="T2164" t="s">
        <v>7261</v>
      </c>
      <c r="U2164">
        <v>45440</v>
      </c>
      <c r="V2164" t="s">
        <v>7314</v>
      </c>
      <c r="W2164" t="s">
        <v>7271</v>
      </c>
      <c r="X2164" t="s">
        <v>7277</v>
      </c>
      <c r="Y2164" t="s">
        <v>7265</v>
      </c>
      <c r="Z2164" t="s">
        <v>6219</v>
      </c>
      <c r="AA2164">
        <v>70.599999999999994</v>
      </c>
      <c r="AB2164" t="str" cm="1">
        <f t="array" ref="AB2164">_xlfn.LET(_xlpm.x,IFERROR(VALUE(Table2[[#This Row],[Response_Time_Hours]]),""),IF(_xlpm.x="","CHECK",_xlfn.IFS(_xlpm.x&lt;=1,"Immediate",_xlpm.x&lt;=6,"Fast",_xlpm.x&lt;=24,"Moderate",_xlpm.x&gt;24,"Delayed")))</f>
        <v>Delayed</v>
      </c>
      <c r="AC2164">
        <v>47</v>
      </c>
      <c r="AD2164" t="str" cm="1">
        <f t="array" ref="AD2164">IF(Table2[[#This Row],[Interaction_Count_Final]]="","N/A",_xlfn.IFS(Table2[[#This Row],[Interaction_Count_Final]]&lt;=2,"Low",Table2[[#This Row],[Interaction_Count_Final]]&lt;=5,"Medium",Table2[[#This Row],[Interaction_Count_Final]]&gt;=6,"High",TRUE,"CHECK"))</f>
        <v>High</v>
      </c>
      <c r="AE2164" t="s">
        <v>7289</v>
      </c>
      <c r="AF2164" t="b">
        <v>1</v>
      </c>
      <c r="AG2164" t="b">
        <v>1</v>
      </c>
      <c r="AH2164">
        <v>2607</v>
      </c>
      <c r="AI2164">
        <v>45440</v>
      </c>
      <c r="AJ2164" t="b">
        <v>1</v>
      </c>
      <c r="AK2164" t="e" cm="1">
        <f t="array" ref="AK2164">_xlfn.LET(
  _xlpm.txt,TRIM(Raw_Data!F2164),
  _xlpm.norm,SUBSTITUTE(SUBSTITUTE(_xlpm.txt,"-","/"),".","/"),
  _xlpm.p,_xlfn.TEXTSPLIT(_xlpm.norm,"/"),
  _xlpm.a,VALUE(INDEX(_xlpm.p,1)),
  _xlpm.b,VALUE(INDEX(_xlpm.p,2)),
  IF(AND(_xlpm.a&lt;=12,_xlpm.b&lt;=12),"REVIEW_AMBIGUOUS","OK")
)</f>
        <v>#REF!</v>
      </c>
    </row>
    <row r="2165" spans="1:37">
      <c r="A2165" t="s">
        <v>6220</v>
      </c>
      <c r="B2165" t="s">
        <v>6220</v>
      </c>
      <c r="C2165" t="b">
        <v>0</v>
      </c>
      <c r="D2165" t="s">
        <v>7257</v>
      </c>
      <c r="E2165" t="s">
        <v>6221</v>
      </c>
      <c r="F2165" t="s">
        <v>6221</v>
      </c>
      <c r="G2165" t="s">
        <v>7258</v>
      </c>
      <c r="H2165" t="s">
        <v>600</v>
      </c>
      <c r="I2165" t="s">
        <v>600</v>
      </c>
      <c r="J2165" t="s">
        <v>254</v>
      </c>
      <c r="K2165" t="s">
        <v>250</v>
      </c>
      <c r="L2165" t="s">
        <v>250</v>
      </c>
      <c r="M2165">
        <f>IF(UPPER(TRIM(Table2[[#This Row],[Status_Clean]]))="CONVERTED",1,0)</f>
        <v>1</v>
      </c>
      <c r="N2165">
        <f>IF(ISNUMBER(MATCH(UPPER(TRIM(Table2[[#This Row],[Status_Clean]])),{"CONTACTED","QUALIFIED","CONVERTED"},0)),1,0)</f>
        <v>1</v>
      </c>
      <c r="O2165" cm="1">
        <f t="array" ref="O2165">_xlfn.SWITCH(UPPER(TRIM(Table2[[#This Row],[Status_Clean]])),"NEW",1,"CONTACTED",2,"QUALIFIED",3,"CONVERTED",4,"LOST",5,99)</f>
        <v>4</v>
      </c>
      <c r="P2165">
        <v>45315</v>
      </c>
      <c r="Q2165" t="s">
        <v>8675</v>
      </c>
      <c r="R2165" t="s">
        <v>8675</v>
      </c>
      <c r="S2165">
        <v>45315</v>
      </c>
      <c r="T2165" t="s">
        <v>7261</v>
      </c>
      <c r="U2165">
        <v>45315</v>
      </c>
      <c r="V2165" t="s">
        <v>7317</v>
      </c>
      <c r="W2165" t="s">
        <v>7271</v>
      </c>
      <c r="X2165" t="s">
        <v>7284</v>
      </c>
      <c r="Y2165" t="s">
        <v>7272</v>
      </c>
      <c r="Z2165">
        <v>25.8</v>
      </c>
      <c r="AA2165">
        <v>25.8</v>
      </c>
      <c r="AB2165" t="str" cm="1">
        <f t="array" ref="AB2165">_xlfn.LET(_xlpm.x,IFERROR(VALUE(Table2[[#This Row],[Response_Time_Hours]]),""),IF(_xlpm.x="","CHECK",_xlfn.IFS(_xlpm.x&lt;=1,"Immediate",_xlpm.x&lt;=6,"Fast",_xlpm.x&lt;=24,"Moderate",_xlpm.x&gt;24,"Delayed")))</f>
        <v>Delayed</v>
      </c>
      <c r="AC2165">
        <v>4</v>
      </c>
      <c r="AD2165" t="str" cm="1">
        <f t="array" ref="AD2165">IF(Table2[[#This Row],[Interaction_Count_Final]]="","N/A",_xlfn.IFS(Table2[[#This Row],[Interaction_Count_Final]]&lt;=2,"Low",Table2[[#This Row],[Interaction_Count_Final]]&lt;=5,"Medium",Table2[[#This Row],[Interaction_Count_Final]]&gt;=6,"High",TRUE,"CHECK"))</f>
        <v>Medium</v>
      </c>
      <c r="AE2165" t="s">
        <v>7266</v>
      </c>
      <c r="AF2165" t="b">
        <v>1</v>
      </c>
      <c r="AG2165" t="b">
        <v>1</v>
      </c>
      <c r="AH2165">
        <v>2608</v>
      </c>
      <c r="AI2165">
        <v>45315</v>
      </c>
      <c r="AJ2165" t="b">
        <v>1</v>
      </c>
      <c r="AK2165" t="e" cm="1">
        <f t="array" ref="AK2165">_xlfn.LET(
  _xlpm.txt,TRIM(Raw_Data!F2165),
  _xlpm.norm,SUBSTITUTE(SUBSTITUTE(_xlpm.txt,"-","/"),".","/"),
  _xlpm.p,_xlfn.TEXTSPLIT(_xlpm.norm,"/"),
  _xlpm.a,VALUE(INDEX(_xlpm.p,1)),
  _xlpm.b,VALUE(INDEX(_xlpm.p,2)),
  IF(AND(_xlpm.a&lt;=12,_xlpm.b&lt;=12),"REVIEW_AMBIGUOUS","OK")
)</f>
        <v>#REF!</v>
      </c>
    </row>
    <row r="2166" spans="1:37">
      <c r="A2166" t="s">
        <v>6222</v>
      </c>
      <c r="B2166" t="s">
        <v>6222</v>
      </c>
      <c r="C2166" t="b">
        <v>0</v>
      </c>
      <c r="D2166" t="s">
        <v>7257</v>
      </c>
      <c r="E2166" t="s">
        <v>6223</v>
      </c>
      <c r="F2166" t="s">
        <v>6223</v>
      </c>
      <c r="G2166" t="s">
        <v>7258</v>
      </c>
      <c r="H2166" t="s">
        <v>311</v>
      </c>
      <c r="I2166" t="s">
        <v>311</v>
      </c>
      <c r="J2166" t="s">
        <v>311</v>
      </c>
      <c r="K2166" t="s">
        <v>7301</v>
      </c>
      <c r="L2166" t="s">
        <v>125</v>
      </c>
      <c r="M2166">
        <f>IF(UPPER(TRIM(Table2[[#This Row],[Status_Clean]]))="CONVERTED",1,0)</f>
        <v>0</v>
      </c>
      <c r="N2166">
        <f>IF(ISNUMBER(MATCH(UPPER(TRIM(Table2[[#This Row],[Status_Clean]])),{"CONTACTED","QUALIFIED","CONVERTED"},0)),1,0)</f>
        <v>1</v>
      </c>
      <c r="O2166" cm="1">
        <f t="array" ref="O2166">_xlfn.SWITCH(UPPER(TRIM(Table2[[#This Row],[Status_Clean]])),"NEW",1,"CONTACTED",2,"QUALIFIED",3,"CONVERTED",4,"LOST",5,99)</f>
        <v>2</v>
      </c>
      <c r="P2166">
        <v>45520</v>
      </c>
      <c r="Q2166" t="s">
        <v>8119</v>
      </c>
      <c r="R2166" t="s">
        <v>8119</v>
      </c>
      <c r="S2166">
        <v>45520</v>
      </c>
      <c r="T2166" t="s">
        <v>7261</v>
      </c>
      <c r="U2166">
        <v>45520</v>
      </c>
      <c r="V2166" t="s">
        <v>7310</v>
      </c>
      <c r="W2166" t="s">
        <v>7271</v>
      </c>
      <c r="X2166" t="s">
        <v>7288</v>
      </c>
      <c r="Y2166" t="s">
        <v>7312</v>
      </c>
      <c r="Z2166" t="s">
        <v>6224</v>
      </c>
      <c r="AA2166">
        <v>48.9</v>
      </c>
      <c r="AB2166" t="str" cm="1">
        <f t="array" ref="AB2166">_xlfn.LET(_xlpm.x,IFERROR(VALUE(Table2[[#This Row],[Response_Time_Hours]]),""),IF(_xlpm.x="","CHECK",_xlfn.IFS(_xlpm.x&lt;=1,"Immediate",_xlpm.x&lt;=6,"Fast",_xlpm.x&lt;=24,"Moderate",_xlpm.x&gt;24,"Delayed")))</f>
        <v>Delayed</v>
      </c>
      <c r="AC2166">
        <v>8</v>
      </c>
      <c r="AD2166" t="str" cm="1">
        <f t="array" ref="AD2166">IF(Table2[[#This Row],[Interaction_Count_Final]]="","N/A",_xlfn.IFS(Table2[[#This Row],[Interaction_Count_Final]]&lt;=2,"Low",Table2[[#This Row],[Interaction_Count_Final]]&lt;=5,"Medium",Table2[[#This Row],[Interaction_Count_Final]]&gt;=6,"High",TRUE,"CHECK"))</f>
        <v>High</v>
      </c>
      <c r="AE2166" t="s">
        <v>7273</v>
      </c>
      <c r="AF2166" t="b">
        <v>1</v>
      </c>
      <c r="AG2166" t="b">
        <v>1</v>
      </c>
      <c r="AH2166">
        <v>2609</v>
      </c>
      <c r="AI2166">
        <v>45520</v>
      </c>
      <c r="AJ2166" t="b">
        <v>1</v>
      </c>
      <c r="AK2166" t="e" cm="1">
        <f t="array" ref="AK2166">_xlfn.LET(
  _xlpm.txt,TRIM(Raw_Data!F2166),
  _xlpm.norm,SUBSTITUTE(SUBSTITUTE(_xlpm.txt,"-","/"),".","/"),
  _xlpm.p,_xlfn.TEXTSPLIT(_xlpm.norm,"/"),
  _xlpm.a,VALUE(INDEX(_xlpm.p,1)),
  _xlpm.b,VALUE(INDEX(_xlpm.p,2)),
  IF(AND(_xlpm.a&lt;=12,_xlpm.b&lt;=12),"REVIEW_AMBIGUOUS","OK")
)</f>
        <v>#REF!</v>
      </c>
    </row>
    <row r="2167" spans="1:37">
      <c r="A2167" t="s">
        <v>6225</v>
      </c>
      <c r="B2167" t="s">
        <v>6225</v>
      </c>
      <c r="C2167" t="b">
        <v>1</v>
      </c>
      <c r="D2167" t="s">
        <v>7257</v>
      </c>
      <c r="E2167" t="s">
        <v>6226</v>
      </c>
      <c r="F2167" t="s">
        <v>6226</v>
      </c>
      <c r="G2167" t="s">
        <v>7274</v>
      </c>
      <c r="H2167" t="s">
        <v>296</v>
      </c>
      <c r="I2167" t="s">
        <v>296</v>
      </c>
      <c r="J2167" t="s">
        <v>263</v>
      </c>
      <c r="K2167" t="s">
        <v>7370</v>
      </c>
      <c r="L2167" t="s">
        <v>250</v>
      </c>
      <c r="M2167">
        <f>IF(UPPER(TRIM(Table2[[#This Row],[Status_Clean]]))="CONVERTED",1,0)</f>
        <v>1</v>
      </c>
      <c r="N2167">
        <f>IF(ISNUMBER(MATCH(UPPER(TRIM(Table2[[#This Row],[Status_Clean]])),{"CONTACTED","QUALIFIED","CONVERTED"},0)),1,0)</f>
        <v>1</v>
      </c>
      <c r="O2167" cm="1">
        <f t="array" ref="O2167">_xlfn.SWITCH(UPPER(TRIM(Table2[[#This Row],[Status_Clean]])),"NEW",1,"CONTACTED",2,"QUALIFIED",3,"CONVERTED",4,"LOST",5,99)</f>
        <v>4</v>
      </c>
      <c r="P2167" t="s">
        <v>6227</v>
      </c>
      <c r="Q2167" t="s">
        <v>7793</v>
      </c>
      <c r="R2167" t="s">
        <v>7793</v>
      </c>
      <c r="S2167">
        <v>45121</v>
      </c>
      <c r="T2167" t="s">
        <v>7261</v>
      </c>
      <c r="U2167">
        <v>45121</v>
      </c>
      <c r="V2167" t="s">
        <v>7305</v>
      </c>
      <c r="W2167" t="s">
        <v>7263</v>
      </c>
      <c r="X2167" t="s">
        <v>7288</v>
      </c>
      <c r="Y2167" t="s">
        <v>7312</v>
      </c>
      <c r="Z2167">
        <v>50</v>
      </c>
      <c r="AA2167">
        <v>50</v>
      </c>
      <c r="AB2167" t="str" cm="1">
        <f t="array" ref="AB2167">_xlfn.LET(_xlpm.x,IFERROR(VALUE(Table2[[#This Row],[Response_Time_Hours]]),""),IF(_xlpm.x="","CHECK",_xlfn.IFS(_xlpm.x&lt;=1,"Immediate",_xlpm.x&lt;=6,"Fast",_xlpm.x&lt;=24,"Moderate",_xlpm.x&gt;24,"Delayed")))</f>
        <v>Delayed</v>
      </c>
      <c r="AC2167">
        <v>43</v>
      </c>
      <c r="AD2167" t="str" cm="1">
        <f t="array" ref="AD2167">IF(Table2[[#This Row],[Interaction_Count_Final]]="","N/A",_xlfn.IFS(Table2[[#This Row],[Interaction_Count_Final]]&lt;=2,"Low",Table2[[#This Row],[Interaction_Count_Final]]&lt;=5,"Medium",Table2[[#This Row],[Interaction_Count_Final]]&gt;=6,"High",TRUE,"CHECK"))</f>
        <v>High</v>
      </c>
      <c r="AE2167" t="s">
        <v>7273</v>
      </c>
      <c r="AF2167" t="b">
        <v>1</v>
      </c>
      <c r="AG2167" t="b">
        <v>1</v>
      </c>
      <c r="AH2167">
        <v>2610</v>
      </c>
      <c r="AI2167">
        <v>45121</v>
      </c>
      <c r="AJ2167" t="b">
        <v>1</v>
      </c>
      <c r="AK2167" t="str" cm="1">
        <f t="array" ref="AK2167">_xlfn.LET(
  _xlpm.txt,TRIM(Raw_Data!F2167),
  _xlpm.norm,SUBSTITUTE(SUBSTITUTE(_xlpm.txt,"-","/"),".","/"),
  _xlpm.p,_xlfn.TEXTSPLIT(_xlpm.norm,"/"),
  _xlpm.a,VALUE(INDEX(_xlpm.p,1)),
  _xlpm.b,VALUE(INDEX(_xlpm.p,2)),
  IF(AND(_xlpm.a&lt;=12,_xlpm.b&lt;=12),"REVIEW_AMBIGUOUS","OK")
)</f>
        <v>OK</v>
      </c>
    </row>
    <row r="2168" spans="1:37">
      <c r="A2168" t="s">
        <v>6228</v>
      </c>
      <c r="B2168" t="s">
        <v>6228</v>
      </c>
      <c r="C2168" t="b">
        <v>0</v>
      </c>
      <c r="D2168" t="s">
        <v>7257</v>
      </c>
      <c r="E2168" t="s">
        <v>8676</v>
      </c>
      <c r="F2168" t="s">
        <v>8676</v>
      </c>
      <c r="G2168" t="s">
        <v>7258</v>
      </c>
      <c r="H2168" t="s">
        <v>447</v>
      </c>
      <c r="I2168" t="s">
        <v>447</v>
      </c>
      <c r="J2168" t="s">
        <v>447</v>
      </c>
      <c r="K2168" t="s">
        <v>193</v>
      </c>
      <c r="L2168" t="s">
        <v>193</v>
      </c>
      <c r="M2168">
        <f>IF(UPPER(TRIM(Table2[[#This Row],[Status_Clean]]))="CONVERTED",1,0)</f>
        <v>0</v>
      </c>
      <c r="N2168">
        <f>IF(ISNUMBER(MATCH(UPPER(TRIM(Table2[[#This Row],[Status_Clean]])),{"CONTACTED","QUALIFIED","CONVERTED"},0)),1,0)</f>
        <v>0</v>
      </c>
      <c r="O2168" cm="1">
        <f t="array" ref="O2168">_xlfn.SWITCH(UPPER(TRIM(Table2[[#This Row],[Status_Clean]])),"NEW",1,"CONTACTED",2,"QUALIFIED",3,"CONVERTED",4,"LOST",5,99)</f>
        <v>1</v>
      </c>
      <c r="P2168">
        <v>45211</v>
      </c>
      <c r="Q2168" t="s">
        <v>7592</v>
      </c>
      <c r="R2168" t="s">
        <v>7592</v>
      </c>
      <c r="S2168">
        <v>45211</v>
      </c>
      <c r="T2168" t="s">
        <v>7261</v>
      </c>
      <c r="U2168">
        <v>45211</v>
      </c>
      <c r="V2168" t="s">
        <v>7270</v>
      </c>
      <c r="W2168" t="s">
        <v>7263</v>
      </c>
      <c r="X2168" t="s">
        <v>7264</v>
      </c>
      <c r="Y2168" t="s">
        <v>7285</v>
      </c>
      <c r="Z2168" t="s">
        <v>6230</v>
      </c>
      <c r="AA2168">
        <v>52.2</v>
      </c>
      <c r="AB2168" t="str" cm="1">
        <f t="array" ref="AB2168">_xlfn.LET(_xlpm.x,IFERROR(VALUE(Table2[[#This Row],[Response_Time_Hours]]),""),IF(_xlpm.x="","CHECK",_xlfn.IFS(_xlpm.x&lt;=1,"Immediate",_xlpm.x&lt;=6,"Fast",_xlpm.x&lt;=24,"Moderate",_xlpm.x&gt;24,"Delayed")))</f>
        <v>Delayed</v>
      </c>
      <c r="AC2168">
        <v>11</v>
      </c>
      <c r="AD2168" t="str" cm="1">
        <f t="array" ref="AD2168">IF(Table2[[#This Row],[Interaction_Count_Final]]="","N/A",_xlfn.IFS(Table2[[#This Row],[Interaction_Count_Final]]&lt;=2,"Low",Table2[[#This Row],[Interaction_Count_Final]]&lt;=5,"Medium",Table2[[#This Row],[Interaction_Count_Final]]&gt;=6,"High",TRUE,"CHECK"))</f>
        <v>High</v>
      </c>
      <c r="AE2168" t="s">
        <v>7289</v>
      </c>
      <c r="AF2168" t="b">
        <v>1</v>
      </c>
      <c r="AG2168" t="b">
        <v>1</v>
      </c>
      <c r="AH2168">
        <v>2611</v>
      </c>
      <c r="AI2168">
        <v>45211</v>
      </c>
      <c r="AJ2168" t="b">
        <v>1</v>
      </c>
      <c r="AK2168" t="e" cm="1">
        <f t="array" ref="AK2168">_xlfn.LET(
  _xlpm.txt,TRIM(Raw_Data!F2168),
  _xlpm.norm,SUBSTITUTE(SUBSTITUTE(_xlpm.txt,"-","/"),".","/"),
  _xlpm.p,_xlfn.TEXTSPLIT(_xlpm.norm,"/"),
  _xlpm.a,VALUE(INDEX(_xlpm.p,1)),
  _xlpm.b,VALUE(INDEX(_xlpm.p,2)),
  IF(AND(_xlpm.a&lt;=12,_xlpm.b&lt;=12),"REVIEW_AMBIGUOUS","OK")
)</f>
        <v>#REF!</v>
      </c>
    </row>
    <row r="2169" spans="1:37">
      <c r="A2169" t="s">
        <v>6231</v>
      </c>
      <c r="B2169" t="s">
        <v>6231</v>
      </c>
      <c r="C2169" t="b">
        <v>0</v>
      </c>
      <c r="D2169" t="s">
        <v>7257</v>
      </c>
      <c r="E2169" t="s">
        <v>6232</v>
      </c>
      <c r="F2169" t="s">
        <v>6232</v>
      </c>
      <c r="G2169" t="s">
        <v>7268</v>
      </c>
      <c r="H2169" t="s">
        <v>473</v>
      </c>
      <c r="I2169" t="s">
        <v>473</v>
      </c>
      <c r="J2169" t="s">
        <v>473</v>
      </c>
      <c r="K2169" t="s">
        <v>193</v>
      </c>
      <c r="L2169" t="s">
        <v>193</v>
      </c>
      <c r="M2169">
        <f>IF(UPPER(TRIM(Table2[[#This Row],[Status_Clean]]))="CONVERTED",1,0)</f>
        <v>0</v>
      </c>
      <c r="N2169">
        <f>IF(ISNUMBER(MATCH(UPPER(TRIM(Table2[[#This Row],[Status_Clean]])),{"CONTACTED","QUALIFIED","CONVERTED"},0)),1,0)</f>
        <v>0</v>
      </c>
      <c r="O2169" cm="1">
        <f t="array" ref="O2169">_xlfn.SWITCH(UPPER(TRIM(Table2[[#This Row],[Status_Clean]])),"NEW",1,"CONTACTED",2,"QUALIFIED",3,"CONVERTED",4,"LOST",5,99)</f>
        <v>1</v>
      </c>
      <c r="P2169">
        <v>45150</v>
      </c>
      <c r="Q2169" t="s">
        <v>8407</v>
      </c>
      <c r="R2169" t="s">
        <v>8407</v>
      </c>
      <c r="S2169">
        <v>45150</v>
      </c>
      <c r="T2169" t="s">
        <v>7261</v>
      </c>
      <c r="U2169">
        <v>45150</v>
      </c>
      <c r="V2169" t="s">
        <v>7310</v>
      </c>
      <c r="W2169" t="s">
        <v>7263</v>
      </c>
      <c r="X2169" t="s">
        <v>7288</v>
      </c>
      <c r="Y2169" t="s">
        <v>7278</v>
      </c>
      <c r="Z2169" t="s">
        <v>6233</v>
      </c>
      <c r="AA2169">
        <v>23.8</v>
      </c>
      <c r="AB2169" t="str" cm="1">
        <f t="array" ref="AB2169">_xlfn.LET(_xlpm.x,IFERROR(VALUE(Table2[[#This Row],[Response_Time_Hours]]),""),IF(_xlpm.x="","CHECK",_xlfn.IFS(_xlpm.x&lt;=1,"Immediate",_xlpm.x&lt;=6,"Fast",_xlpm.x&lt;=24,"Moderate",_xlpm.x&gt;24,"Delayed")))</f>
        <v>Moderate</v>
      </c>
      <c r="AC2169">
        <v>18</v>
      </c>
      <c r="AD2169" t="str" cm="1">
        <f t="array" ref="AD2169">IF(Table2[[#This Row],[Interaction_Count_Final]]="","N/A",_xlfn.IFS(Table2[[#This Row],[Interaction_Count_Final]]&lt;=2,"Low",Table2[[#This Row],[Interaction_Count_Final]]&lt;=5,"Medium",Table2[[#This Row],[Interaction_Count_Final]]&gt;=6,"High",TRUE,"CHECK"))</f>
        <v>High</v>
      </c>
      <c r="AE2169" t="s">
        <v>7266</v>
      </c>
      <c r="AF2169" t="b">
        <v>1</v>
      </c>
      <c r="AG2169" t="b">
        <v>1</v>
      </c>
      <c r="AH2169">
        <v>2612</v>
      </c>
      <c r="AI2169">
        <v>45150</v>
      </c>
      <c r="AJ2169" t="b">
        <v>1</v>
      </c>
      <c r="AK2169" t="e" cm="1">
        <f t="array" ref="AK2169">_xlfn.LET(
  _xlpm.txt,TRIM(Raw_Data!F2169),
  _xlpm.norm,SUBSTITUTE(SUBSTITUTE(_xlpm.txt,"-","/"),".","/"),
  _xlpm.p,_xlfn.TEXTSPLIT(_xlpm.norm,"/"),
  _xlpm.a,VALUE(INDEX(_xlpm.p,1)),
  _xlpm.b,VALUE(INDEX(_xlpm.p,2)),
  IF(AND(_xlpm.a&lt;=12,_xlpm.b&lt;=12),"REVIEW_AMBIGUOUS","OK")
)</f>
        <v>#REF!</v>
      </c>
    </row>
    <row r="2170" spans="1:37">
      <c r="A2170" t="s">
        <v>6234</v>
      </c>
      <c r="B2170" t="s">
        <v>6234</v>
      </c>
      <c r="C2170" t="b">
        <v>0</v>
      </c>
      <c r="D2170" t="s">
        <v>7257</v>
      </c>
      <c r="E2170" t="s">
        <v>6235</v>
      </c>
      <c r="F2170" t="s">
        <v>6235</v>
      </c>
      <c r="G2170" t="s">
        <v>7274</v>
      </c>
      <c r="H2170" t="s">
        <v>311</v>
      </c>
      <c r="I2170" t="s">
        <v>311</v>
      </c>
      <c r="J2170" t="s">
        <v>311</v>
      </c>
      <c r="K2170" t="s">
        <v>7301</v>
      </c>
      <c r="L2170" t="s">
        <v>125</v>
      </c>
      <c r="M2170">
        <f>IF(UPPER(TRIM(Table2[[#This Row],[Status_Clean]]))="CONVERTED",1,0)</f>
        <v>0</v>
      </c>
      <c r="N2170">
        <f>IF(ISNUMBER(MATCH(UPPER(TRIM(Table2[[#This Row],[Status_Clean]])),{"CONTACTED","QUALIFIED","CONVERTED"},0)),1,0)</f>
        <v>1</v>
      </c>
      <c r="O2170" cm="1">
        <f t="array" ref="O2170">_xlfn.SWITCH(UPPER(TRIM(Table2[[#This Row],[Status_Clean]])),"NEW",1,"CONTACTED",2,"QUALIFIED",3,"CONVERTED",4,"LOST",5,99)</f>
        <v>2</v>
      </c>
      <c r="P2170" t="s">
        <v>6236</v>
      </c>
      <c r="Q2170" t="s">
        <v>8677</v>
      </c>
      <c r="R2170" t="s">
        <v>8677</v>
      </c>
      <c r="S2170">
        <v>45079</v>
      </c>
      <c r="T2170" t="s">
        <v>7261</v>
      </c>
      <c r="U2170">
        <v>45079</v>
      </c>
      <c r="V2170" t="s">
        <v>7276</v>
      </c>
      <c r="W2170" t="s">
        <v>7263</v>
      </c>
      <c r="X2170" t="s">
        <v>7277</v>
      </c>
      <c r="Y2170" t="s">
        <v>7312</v>
      </c>
      <c r="Z2170" t="s">
        <v>5381</v>
      </c>
      <c r="AA2170">
        <v>12.6</v>
      </c>
      <c r="AB2170" t="str" cm="1">
        <f t="array" ref="AB2170">_xlfn.LET(_xlpm.x,IFERROR(VALUE(Table2[[#This Row],[Response_Time_Hours]]),""),IF(_xlpm.x="","CHECK",_xlfn.IFS(_xlpm.x&lt;=1,"Immediate",_xlpm.x&lt;=6,"Fast",_xlpm.x&lt;=24,"Moderate",_xlpm.x&gt;24,"Delayed")))</f>
        <v>Moderate</v>
      </c>
      <c r="AC2170">
        <v>3</v>
      </c>
      <c r="AD2170" t="str" cm="1">
        <f t="array" ref="AD2170">IF(Table2[[#This Row],[Interaction_Count_Final]]="","N/A",_xlfn.IFS(Table2[[#This Row],[Interaction_Count_Final]]&lt;=2,"Low",Table2[[#This Row],[Interaction_Count_Final]]&lt;=5,"Medium",Table2[[#This Row],[Interaction_Count_Final]]&gt;=6,"High",TRUE,"CHECK"))</f>
        <v>Medium</v>
      </c>
      <c r="AE2170" t="s">
        <v>7266</v>
      </c>
      <c r="AF2170" t="b">
        <v>1</v>
      </c>
      <c r="AG2170" t="b">
        <v>1</v>
      </c>
      <c r="AH2170">
        <v>2613</v>
      </c>
      <c r="AI2170">
        <v>45079</v>
      </c>
      <c r="AJ2170" t="b">
        <v>1</v>
      </c>
      <c r="AK2170" t="e" cm="1">
        <f t="array" ref="AK2170">_xlfn.LET(
  _xlpm.txt,TRIM(Raw_Data!F2170),
  _xlpm.norm,SUBSTITUTE(SUBSTITUTE(_xlpm.txt,"-","/"),".","/"),
  _xlpm.p,_xlfn.TEXTSPLIT(_xlpm.norm,"/"),
  _xlpm.a,VALUE(INDEX(_xlpm.p,1)),
  _xlpm.b,VALUE(INDEX(_xlpm.p,2)),
  IF(AND(_xlpm.a&lt;=12,_xlpm.b&lt;=12),"REVIEW_AMBIGUOUS","OK")
)</f>
        <v>#REF!</v>
      </c>
    </row>
    <row r="2171" spans="1:37">
      <c r="A2171" t="s">
        <v>6237</v>
      </c>
      <c r="B2171" t="s">
        <v>6237</v>
      </c>
      <c r="C2171" t="b">
        <v>0</v>
      </c>
      <c r="D2171" t="s">
        <v>7257</v>
      </c>
      <c r="E2171" t="s">
        <v>6238</v>
      </c>
      <c r="F2171" t="s">
        <v>6238</v>
      </c>
      <c r="G2171" t="s">
        <v>7280</v>
      </c>
      <c r="H2171" t="s">
        <v>222</v>
      </c>
      <c r="I2171" t="s">
        <v>222</v>
      </c>
      <c r="J2171" t="s">
        <v>222</v>
      </c>
      <c r="K2171" t="s">
        <v>7319</v>
      </c>
      <c r="L2171" t="s">
        <v>71</v>
      </c>
      <c r="M2171">
        <f>IF(UPPER(TRIM(Table2[[#This Row],[Status_Clean]]))="CONVERTED",1,0)</f>
        <v>0</v>
      </c>
      <c r="N2171">
        <f>IF(ISNUMBER(MATCH(UPPER(TRIM(Table2[[#This Row],[Status_Clean]])),{"CONTACTED","QUALIFIED","CONVERTED"},0)),1,0)</f>
        <v>1</v>
      </c>
      <c r="O2171" cm="1">
        <f t="array" ref="O2171">_xlfn.SWITCH(UPPER(TRIM(Table2[[#This Row],[Status_Clean]])),"NEW",1,"CONTACTED",2,"QUALIFIED",3,"CONVERTED",4,"LOST",5,99)</f>
        <v>3</v>
      </c>
      <c r="P2171" t="s">
        <v>6239</v>
      </c>
      <c r="Q2171" t="s">
        <v>6239</v>
      </c>
      <c r="R2171" t="s">
        <v>6239</v>
      </c>
      <c r="S2171">
        <v>45532</v>
      </c>
      <c r="T2171" t="s">
        <v>7261</v>
      </c>
      <c r="U2171">
        <v>45532</v>
      </c>
      <c r="V2171" t="s">
        <v>7310</v>
      </c>
      <c r="W2171" t="s">
        <v>7271</v>
      </c>
      <c r="X2171" t="s">
        <v>7288</v>
      </c>
      <c r="Y2171" t="s">
        <v>7272</v>
      </c>
      <c r="Z2171" t="s">
        <v>543</v>
      </c>
      <c r="AA2171">
        <v>4.8000000000000007</v>
      </c>
      <c r="AB2171" t="str" cm="1">
        <f t="array" ref="AB2171">_xlfn.LET(_xlpm.x,IFERROR(VALUE(Table2[[#This Row],[Response_Time_Hours]]),""),IF(_xlpm.x="","CHECK",_xlfn.IFS(_xlpm.x&lt;=1,"Immediate",_xlpm.x&lt;=6,"Fast",_xlpm.x&lt;=24,"Moderate",_xlpm.x&gt;24,"Delayed")))</f>
        <v>Fast</v>
      </c>
      <c r="AC2171">
        <v>34</v>
      </c>
      <c r="AD2171" t="str" cm="1">
        <f t="array" ref="AD2171">IF(Table2[[#This Row],[Interaction_Count_Final]]="","N/A",_xlfn.IFS(Table2[[#This Row],[Interaction_Count_Final]]&lt;=2,"Low",Table2[[#This Row],[Interaction_Count_Final]]&lt;=5,"Medium",Table2[[#This Row],[Interaction_Count_Final]]&gt;=6,"High",TRUE,"CHECK"))</f>
        <v>High</v>
      </c>
      <c r="AE2171" t="s">
        <v>7289</v>
      </c>
      <c r="AF2171" t="b">
        <v>1</v>
      </c>
      <c r="AG2171" t="b">
        <v>1</v>
      </c>
      <c r="AH2171">
        <v>2614</v>
      </c>
      <c r="AI2171">
        <v>45532</v>
      </c>
      <c r="AJ2171" t="b">
        <v>1</v>
      </c>
      <c r="AK2171" t="str" cm="1">
        <f t="array" ref="AK2171">_xlfn.LET(
  _xlpm.txt,TRIM(Raw_Data!F2171),
  _xlpm.norm,SUBSTITUTE(SUBSTITUTE(_xlpm.txt,"-","/"),".","/"),
  _xlpm.p,_xlfn.TEXTSPLIT(_xlpm.norm,"/"),
  _xlpm.a,VALUE(INDEX(_xlpm.p,1)),
  _xlpm.b,VALUE(INDEX(_xlpm.p,2)),
  IF(AND(_xlpm.a&lt;=12,_xlpm.b&lt;=12),"REVIEW_AMBIGUOUS","OK")
)</f>
        <v>OK</v>
      </c>
    </row>
    <row r="2172" spans="1:37">
      <c r="A2172" t="s">
        <v>6240</v>
      </c>
      <c r="B2172" t="s">
        <v>6240</v>
      </c>
      <c r="C2172" t="b">
        <v>1</v>
      </c>
      <c r="D2172" t="s">
        <v>7257</v>
      </c>
      <c r="E2172" t="s">
        <v>6241</v>
      </c>
      <c r="F2172" t="s">
        <v>6241</v>
      </c>
      <c r="G2172" t="s">
        <v>7258</v>
      </c>
      <c r="H2172" t="s">
        <v>7535</v>
      </c>
      <c r="I2172" t="s">
        <v>7535</v>
      </c>
      <c r="J2172" t="s">
        <v>101</v>
      </c>
      <c r="K2172" t="s">
        <v>125</v>
      </c>
      <c r="L2172" t="s">
        <v>125</v>
      </c>
      <c r="M2172">
        <f>IF(UPPER(TRIM(Table2[[#This Row],[Status_Clean]]))="CONVERTED",1,0)</f>
        <v>0</v>
      </c>
      <c r="N2172">
        <f>IF(ISNUMBER(MATCH(UPPER(TRIM(Table2[[#This Row],[Status_Clean]])),{"CONTACTED","QUALIFIED","CONVERTED"},0)),1,0)</f>
        <v>1</v>
      </c>
      <c r="O2172" cm="1">
        <f t="array" ref="O2172">_xlfn.SWITCH(UPPER(TRIM(Table2[[#This Row],[Status_Clean]])),"NEW",1,"CONTACTED",2,"QUALIFIED",3,"CONVERTED",4,"LOST",5,99)</f>
        <v>2</v>
      </c>
      <c r="P2172">
        <v>45084</v>
      </c>
      <c r="Q2172" t="s">
        <v>8330</v>
      </c>
      <c r="R2172" t="s">
        <v>8330</v>
      </c>
      <c r="S2172">
        <v>45084</v>
      </c>
      <c r="T2172" t="s">
        <v>7261</v>
      </c>
      <c r="U2172">
        <v>45084</v>
      </c>
      <c r="V2172" t="s">
        <v>7276</v>
      </c>
      <c r="W2172" t="s">
        <v>7263</v>
      </c>
      <c r="X2172" t="s">
        <v>7277</v>
      </c>
      <c r="Y2172" t="s">
        <v>7272</v>
      </c>
      <c r="Z2172">
        <v>25.5</v>
      </c>
      <c r="AA2172">
        <v>25.5</v>
      </c>
      <c r="AB2172" t="str" cm="1">
        <f t="array" ref="AB2172">_xlfn.LET(_xlpm.x,IFERROR(VALUE(Table2[[#This Row],[Response_Time_Hours]]),""),IF(_xlpm.x="","CHECK",_xlfn.IFS(_xlpm.x&lt;=1,"Immediate",_xlpm.x&lt;=6,"Fast",_xlpm.x&lt;=24,"Moderate",_xlpm.x&gt;24,"Delayed")))</f>
        <v>Delayed</v>
      </c>
      <c r="AC2172">
        <v>39</v>
      </c>
      <c r="AD2172" t="str" cm="1">
        <f t="array" ref="AD2172">IF(Table2[[#This Row],[Interaction_Count_Final]]="","N/A",_xlfn.IFS(Table2[[#This Row],[Interaction_Count_Final]]&lt;=2,"Low",Table2[[#This Row],[Interaction_Count_Final]]&lt;=5,"Medium",Table2[[#This Row],[Interaction_Count_Final]]&gt;=6,"High",TRUE,"CHECK"))</f>
        <v>High</v>
      </c>
      <c r="AE2172" t="s">
        <v>7289</v>
      </c>
      <c r="AF2172" t="b">
        <v>1</v>
      </c>
      <c r="AG2172" t="b">
        <v>1</v>
      </c>
      <c r="AH2172">
        <v>2615</v>
      </c>
      <c r="AI2172">
        <v>45084</v>
      </c>
      <c r="AJ2172" t="b">
        <v>1</v>
      </c>
      <c r="AK2172" t="e" cm="1">
        <f t="array" ref="AK2172">_xlfn.LET(
  _xlpm.txt,TRIM(Raw_Data!F2172),
  _xlpm.norm,SUBSTITUTE(SUBSTITUTE(_xlpm.txt,"-","/"),".","/"),
  _xlpm.p,_xlfn.TEXTSPLIT(_xlpm.norm,"/"),
  _xlpm.a,VALUE(INDEX(_xlpm.p,1)),
  _xlpm.b,VALUE(INDEX(_xlpm.p,2)),
  IF(AND(_xlpm.a&lt;=12,_xlpm.b&lt;=12),"REVIEW_AMBIGUOUS","OK")
)</f>
        <v>#REF!</v>
      </c>
    </row>
    <row r="2173" spans="1:37">
      <c r="A2173" t="s">
        <v>6242</v>
      </c>
      <c r="B2173" t="s">
        <v>6242</v>
      </c>
      <c r="C2173" t="b">
        <v>0</v>
      </c>
      <c r="D2173" t="s">
        <v>7257</v>
      </c>
      <c r="E2173" t="s">
        <v>6243</v>
      </c>
      <c r="F2173" t="s">
        <v>6243</v>
      </c>
      <c r="G2173" t="s">
        <v>7280</v>
      </c>
      <c r="H2173" t="s">
        <v>147</v>
      </c>
      <c r="I2173" t="s">
        <v>147</v>
      </c>
      <c r="J2173" t="s">
        <v>7308</v>
      </c>
      <c r="K2173" t="s">
        <v>7502</v>
      </c>
      <c r="L2173" t="s">
        <v>71</v>
      </c>
      <c r="M2173">
        <f>IF(UPPER(TRIM(Table2[[#This Row],[Status_Clean]]))="CONVERTED",1,0)</f>
        <v>0</v>
      </c>
      <c r="N2173">
        <f>IF(ISNUMBER(MATCH(UPPER(TRIM(Table2[[#This Row],[Status_Clean]])),{"CONTACTED","QUALIFIED","CONVERTED"},0)),1,0)</f>
        <v>1</v>
      </c>
      <c r="O2173" cm="1">
        <f t="array" ref="O2173">_xlfn.SWITCH(UPPER(TRIM(Table2[[#This Row],[Status_Clean]])),"NEW",1,"CONTACTED",2,"QUALIFIED",3,"CONVERTED",4,"LOST",5,99)</f>
        <v>3</v>
      </c>
      <c r="P2173">
        <v>45049</v>
      </c>
      <c r="Q2173" t="s">
        <v>7880</v>
      </c>
      <c r="R2173" t="s">
        <v>7880</v>
      </c>
      <c r="S2173">
        <v>45049</v>
      </c>
      <c r="T2173" t="s">
        <v>7261</v>
      </c>
      <c r="U2173">
        <v>45049</v>
      </c>
      <c r="V2173" t="s">
        <v>7314</v>
      </c>
      <c r="W2173" t="s">
        <v>7263</v>
      </c>
      <c r="X2173" t="s">
        <v>7277</v>
      </c>
      <c r="Y2173" t="s">
        <v>7272</v>
      </c>
      <c r="Z2173" t="s">
        <v>5582</v>
      </c>
      <c r="AA2173">
        <v>1.3</v>
      </c>
      <c r="AB2173" t="str" cm="1">
        <f t="array" ref="AB2173">_xlfn.LET(_xlpm.x,IFERROR(VALUE(Table2[[#This Row],[Response_Time_Hours]]),""),IF(_xlpm.x="","CHECK",_xlfn.IFS(_xlpm.x&lt;=1,"Immediate",_xlpm.x&lt;=6,"Fast",_xlpm.x&lt;=24,"Moderate",_xlpm.x&gt;24,"Delayed")))</f>
        <v>Fast</v>
      </c>
      <c r="AC2173">
        <v>34</v>
      </c>
      <c r="AD2173" t="str" cm="1">
        <f t="array" ref="AD2173">IF(Table2[[#This Row],[Interaction_Count_Final]]="","N/A",_xlfn.IFS(Table2[[#This Row],[Interaction_Count_Final]]&lt;=2,"Low",Table2[[#This Row],[Interaction_Count_Final]]&lt;=5,"Medium",Table2[[#This Row],[Interaction_Count_Final]]&gt;=6,"High",TRUE,"CHECK"))</f>
        <v>High</v>
      </c>
      <c r="AE2173" t="s">
        <v>7266</v>
      </c>
      <c r="AF2173" t="b">
        <v>1</v>
      </c>
      <c r="AG2173" t="b">
        <v>1</v>
      </c>
      <c r="AH2173">
        <v>2617</v>
      </c>
      <c r="AI2173">
        <v>45049</v>
      </c>
      <c r="AJ2173" t="b">
        <v>1</v>
      </c>
      <c r="AK2173" t="e" cm="1">
        <f t="array" ref="AK2173">_xlfn.LET(
  _xlpm.txt,TRIM(Raw_Data!F2173),
  _xlpm.norm,SUBSTITUTE(SUBSTITUTE(_xlpm.txt,"-","/"),".","/"),
  _xlpm.p,_xlfn.TEXTSPLIT(_xlpm.norm,"/"),
  _xlpm.a,VALUE(INDEX(_xlpm.p,1)),
  _xlpm.b,VALUE(INDEX(_xlpm.p,2)),
  IF(AND(_xlpm.a&lt;=12,_xlpm.b&lt;=12),"REVIEW_AMBIGUOUS","OK")
)</f>
        <v>#REF!</v>
      </c>
    </row>
    <row r="2174" spans="1:37">
      <c r="A2174" t="s">
        <v>6244</v>
      </c>
      <c r="B2174" t="s">
        <v>6244</v>
      </c>
      <c r="C2174" t="b">
        <v>0</v>
      </c>
      <c r="D2174" t="s">
        <v>7257</v>
      </c>
      <c r="E2174" t="s">
        <v>8678</v>
      </c>
      <c r="F2174" t="s">
        <v>8678</v>
      </c>
      <c r="G2174" t="s">
        <v>7258</v>
      </c>
      <c r="H2174" t="s">
        <v>469</v>
      </c>
      <c r="I2174" t="s">
        <v>469</v>
      </c>
      <c r="J2174" t="s">
        <v>469</v>
      </c>
      <c r="K2174" t="s">
        <v>193</v>
      </c>
      <c r="L2174" t="s">
        <v>193</v>
      </c>
      <c r="M2174">
        <f>IF(UPPER(TRIM(Table2[[#This Row],[Status_Clean]]))="CONVERTED",1,0)</f>
        <v>0</v>
      </c>
      <c r="N2174">
        <f>IF(ISNUMBER(MATCH(UPPER(TRIM(Table2[[#This Row],[Status_Clean]])),{"CONTACTED","QUALIFIED","CONVERTED"},0)),1,0)</f>
        <v>0</v>
      </c>
      <c r="O2174" cm="1">
        <f t="array" ref="O2174">_xlfn.SWITCH(UPPER(TRIM(Table2[[#This Row],[Status_Clean]])),"NEW",1,"CONTACTED",2,"QUALIFIED",3,"CONVERTED",4,"LOST",5,99)</f>
        <v>1</v>
      </c>
      <c r="P2174" t="s">
        <v>6246</v>
      </c>
      <c r="Q2174" t="s">
        <v>8679</v>
      </c>
      <c r="R2174" t="s">
        <v>8679</v>
      </c>
      <c r="S2174">
        <v>45130</v>
      </c>
      <c r="T2174" t="s">
        <v>7261</v>
      </c>
      <c r="U2174">
        <v>45130</v>
      </c>
      <c r="V2174" t="s">
        <v>7305</v>
      </c>
      <c r="W2174" t="s">
        <v>7263</v>
      </c>
      <c r="X2174" t="s">
        <v>7288</v>
      </c>
      <c r="Y2174" t="s">
        <v>7293</v>
      </c>
      <c r="Z2174">
        <v>25</v>
      </c>
      <c r="AA2174">
        <v>25</v>
      </c>
      <c r="AB2174" t="str" cm="1">
        <f t="array" ref="AB2174">_xlfn.LET(_xlpm.x,IFERROR(VALUE(Table2[[#This Row],[Response_Time_Hours]]),""),IF(_xlpm.x="","CHECK",_xlfn.IFS(_xlpm.x&lt;=1,"Immediate",_xlpm.x&lt;=6,"Fast",_xlpm.x&lt;=24,"Moderate",_xlpm.x&gt;24,"Delayed")))</f>
        <v>Delayed</v>
      </c>
      <c r="AC2174">
        <v>50</v>
      </c>
      <c r="AD2174" t="str" cm="1">
        <f t="array" ref="AD2174">IF(Table2[[#This Row],[Interaction_Count_Final]]="","N/A",_xlfn.IFS(Table2[[#This Row],[Interaction_Count_Final]]&lt;=2,"Low",Table2[[#This Row],[Interaction_Count_Final]]&lt;=5,"Medium",Table2[[#This Row],[Interaction_Count_Final]]&gt;=6,"High",TRUE,"CHECK"))</f>
        <v>High</v>
      </c>
      <c r="AE2174" t="s">
        <v>7266</v>
      </c>
      <c r="AF2174" t="b">
        <v>1</v>
      </c>
      <c r="AG2174" t="b">
        <v>1</v>
      </c>
      <c r="AH2174">
        <v>2618</v>
      </c>
      <c r="AI2174">
        <v>45130</v>
      </c>
      <c r="AJ2174" t="b">
        <v>1</v>
      </c>
      <c r="AK2174" t="str" cm="1">
        <f t="array" ref="AK2174">_xlfn.LET(
  _xlpm.txt,TRIM(Raw_Data!F2174),
  _xlpm.norm,SUBSTITUTE(SUBSTITUTE(_xlpm.txt,"-","/"),".","/"),
  _xlpm.p,_xlfn.TEXTSPLIT(_xlpm.norm,"/"),
  _xlpm.a,VALUE(INDEX(_xlpm.p,1)),
  _xlpm.b,VALUE(INDEX(_xlpm.p,2)),
  IF(AND(_xlpm.a&lt;=12,_xlpm.b&lt;=12),"REVIEW_AMBIGUOUS","OK")
)</f>
        <v>OK</v>
      </c>
    </row>
    <row r="2175" spans="1:37">
      <c r="A2175" t="s">
        <v>6247</v>
      </c>
      <c r="B2175" t="s">
        <v>6247</v>
      </c>
      <c r="C2175" t="b">
        <v>1</v>
      </c>
      <c r="D2175" t="s">
        <v>7257</v>
      </c>
      <c r="E2175" t="s">
        <v>6248</v>
      </c>
      <c r="F2175" t="s">
        <v>6248</v>
      </c>
      <c r="G2175" t="s">
        <v>7268</v>
      </c>
      <c r="H2175" t="s">
        <v>311</v>
      </c>
      <c r="I2175" t="s">
        <v>311</v>
      </c>
      <c r="J2175" t="s">
        <v>311</v>
      </c>
      <c r="K2175" t="s">
        <v>125</v>
      </c>
      <c r="L2175" t="s">
        <v>125</v>
      </c>
      <c r="M2175">
        <f>IF(UPPER(TRIM(Table2[[#This Row],[Status_Clean]]))="CONVERTED",1,0)</f>
        <v>0</v>
      </c>
      <c r="N2175">
        <f>IF(ISNUMBER(MATCH(UPPER(TRIM(Table2[[#This Row],[Status_Clean]])),{"CONTACTED","QUALIFIED","CONVERTED"},0)),1,0)</f>
        <v>1</v>
      </c>
      <c r="O2175" cm="1">
        <f t="array" ref="O2175">_xlfn.SWITCH(UPPER(TRIM(Table2[[#This Row],[Status_Clean]])),"NEW",1,"CONTACTED",2,"QUALIFIED",3,"CONVERTED",4,"LOST",5,99)</f>
        <v>2</v>
      </c>
      <c r="P2175" t="s">
        <v>2393</v>
      </c>
      <c r="Q2175" t="s">
        <v>2393</v>
      </c>
      <c r="R2175" t="s">
        <v>2393</v>
      </c>
      <c r="S2175">
        <v>45533</v>
      </c>
      <c r="T2175" t="s">
        <v>7261</v>
      </c>
      <c r="U2175">
        <v>45533</v>
      </c>
      <c r="V2175" t="s">
        <v>7310</v>
      </c>
      <c r="W2175" t="s">
        <v>7271</v>
      </c>
      <c r="X2175" t="s">
        <v>7288</v>
      </c>
      <c r="Y2175" t="s">
        <v>7285</v>
      </c>
      <c r="Z2175">
        <v>59.9</v>
      </c>
      <c r="AA2175">
        <v>59.9</v>
      </c>
      <c r="AB2175" t="str" cm="1">
        <f t="array" ref="AB2175">_xlfn.LET(_xlpm.x,IFERROR(VALUE(Table2[[#This Row],[Response_Time_Hours]]),""),IF(_xlpm.x="","CHECK",_xlfn.IFS(_xlpm.x&lt;=1,"Immediate",_xlpm.x&lt;=6,"Fast",_xlpm.x&lt;=24,"Moderate",_xlpm.x&gt;24,"Delayed")))</f>
        <v>Delayed</v>
      </c>
      <c r="AC2175">
        <v>29</v>
      </c>
      <c r="AD2175" t="str" cm="1">
        <f t="array" ref="AD2175">IF(Table2[[#This Row],[Interaction_Count_Final]]="","N/A",_xlfn.IFS(Table2[[#This Row],[Interaction_Count_Final]]&lt;=2,"Low",Table2[[#This Row],[Interaction_Count_Final]]&lt;=5,"Medium",Table2[[#This Row],[Interaction_Count_Final]]&gt;=6,"High",TRUE,"CHECK"))</f>
        <v>High</v>
      </c>
      <c r="AE2175" t="s">
        <v>7266</v>
      </c>
      <c r="AF2175" t="b">
        <v>1</v>
      </c>
      <c r="AG2175" t="b">
        <v>1</v>
      </c>
      <c r="AH2175">
        <v>2619</v>
      </c>
      <c r="AI2175">
        <v>45533</v>
      </c>
      <c r="AJ2175" t="b">
        <v>1</v>
      </c>
      <c r="AK2175" t="str" cm="1">
        <f t="array" ref="AK2175">_xlfn.LET(
  _xlpm.txt,TRIM(Raw_Data!F2175),
  _xlpm.norm,SUBSTITUTE(SUBSTITUTE(_xlpm.txt,"-","/"),".","/"),
  _xlpm.p,_xlfn.TEXTSPLIT(_xlpm.norm,"/"),
  _xlpm.a,VALUE(INDEX(_xlpm.p,1)),
  _xlpm.b,VALUE(INDEX(_xlpm.p,2)),
  IF(AND(_xlpm.a&lt;=12,_xlpm.b&lt;=12),"REVIEW_AMBIGUOUS","OK")
)</f>
        <v>OK</v>
      </c>
    </row>
    <row r="2176" spans="1:37">
      <c r="A2176" t="s">
        <v>6249</v>
      </c>
      <c r="B2176" t="s">
        <v>6249</v>
      </c>
      <c r="C2176" t="b">
        <v>1</v>
      </c>
      <c r="D2176" t="s">
        <v>7257</v>
      </c>
      <c r="E2176" t="s">
        <v>6250</v>
      </c>
      <c r="F2176" t="s">
        <v>6250</v>
      </c>
      <c r="G2176" t="s">
        <v>7268</v>
      </c>
      <c r="H2176" t="s">
        <v>363</v>
      </c>
      <c r="I2176" t="s">
        <v>363</v>
      </c>
      <c r="J2176" t="s">
        <v>363</v>
      </c>
      <c r="K2176" t="s">
        <v>125</v>
      </c>
      <c r="L2176" t="s">
        <v>125</v>
      </c>
      <c r="M2176">
        <f>IF(UPPER(TRIM(Table2[[#This Row],[Status_Clean]]))="CONVERTED",1,0)</f>
        <v>0</v>
      </c>
      <c r="N2176">
        <f>IF(ISNUMBER(MATCH(UPPER(TRIM(Table2[[#This Row],[Status_Clean]])),{"CONTACTED","QUALIFIED","CONVERTED"},0)),1,0)</f>
        <v>1</v>
      </c>
      <c r="O2176" cm="1">
        <f t="array" ref="O2176">_xlfn.SWITCH(UPPER(TRIM(Table2[[#This Row],[Status_Clean]])),"NEW",1,"CONTACTED",2,"QUALIFIED",3,"CONVERTED",4,"LOST",5,99)</f>
        <v>2</v>
      </c>
      <c r="P2176">
        <v>45239</v>
      </c>
      <c r="Q2176" t="s">
        <v>7937</v>
      </c>
      <c r="R2176" t="s">
        <v>7937</v>
      </c>
      <c r="S2176">
        <v>45239</v>
      </c>
      <c r="T2176" t="s">
        <v>7261</v>
      </c>
      <c r="U2176">
        <v>45239</v>
      </c>
      <c r="V2176" t="s">
        <v>7300</v>
      </c>
      <c r="W2176" t="s">
        <v>7263</v>
      </c>
      <c r="X2176" t="s">
        <v>7264</v>
      </c>
      <c r="Y2176" t="s">
        <v>7285</v>
      </c>
      <c r="Z2176">
        <v>50.8</v>
      </c>
      <c r="AA2176">
        <v>50.8</v>
      </c>
      <c r="AB2176" t="str" cm="1">
        <f t="array" ref="AB2176">_xlfn.LET(_xlpm.x,IFERROR(VALUE(Table2[[#This Row],[Response_Time_Hours]]),""),IF(_xlpm.x="","CHECK",_xlfn.IFS(_xlpm.x&lt;=1,"Immediate",_xlpm.x&lt;=6,"Fast",_xlpm.x&lt;=24,"Moderate",_xlpm.x&gt;24,"Delayed")))</f>
        <v>Delayed</v>
      </c>
      <c r="AC2176">
        <v>8</v>
      </c>
      <c r="AD2176" t="str" cm="1">
        <f t="array" ref="AD2176">IF(Table2[[#This Row],[Interaction_Count_Final]]="","N/A",_xlfn.IFS(Table2[[#This Row],[Interaction_Count_Final]]&lt;=2,"Low",Table2[[#This Row],[Interaction_Count_Final]]&lt;=5,"Medium",Table2[[#This Row],[Interaction_Count_Final]]&gt;=6,"High",TRUE,"CHECK"))</f>
        <v>High</v>
      </c>
      <c r="AE2176" t="s">
        <v>7289</v>
      </c>
      <c r="AF2176" t="b">
        <v>1</v>
      </c>
      <c r="AG2176" t="b">
        <v>1</v>
      </c>
      <c r="AH2176">
        <v>2620</v>
      </c>
      <c r="AI2176">
        <v>45239</v>
      </c>
      <c r="AJ2176" t="b">
        <v>1</v>
      </c>
      <c r="AK2176" t="e" cm="1">
        <f t="array" ref="AK2176">_xlfn.LET(
  _xlpm.txt,TRIM(Raw_Data!F2176),
  _xlpm.norm,SUBSTITUTE(SUBSTITUTE(_xlpm.txt,"-","/"),".","/"),
  _xlpm.p,_xlfn.TEXTSPLIT(_xlpm.norm,"/"),
  _xlpm.a,VALUE(INDEX(_xlpm.p,1)),
  _xlpm.b,VALUE(INDEX(_xlpm.p,2)),
  IF(AND(_xlpm.a&lt;=12,_xlpm.b&lt;=12),"REVIEW_AMBIGUOUS","OK")
)</f>
        <v>#REF!</v>
      </c>
    </row>
    <row r="2177" spans="1:37">
      <c r="A2177" t="s">
        <v>6251</v>
      </c>
      <c r="B2177" t="s">
        <v>6251</v>
      </c>
      <c r="C2177" t="b">
        <v>0</v>
      </c>
      <c r="D2177" t="s">
        <v>7257</v>
      </c>
      <c r="E2177" t="s">
        <v>6252</v>
      </c>
      <c r="F2177" t="s">
        <v>6252</v>
      </c>
      <c r="G2177" t="s">
        <v>7268</v>
      </c>
      <c r="H2177" t="s">
        <v>363</v>
      </c>
      <c r="I2177" t="s">
        <v>363</v>
      </c>
      <c r="J2177" t="s">
        <v>363</v>
      </c>
      <c r="K2177" t="s">
        <v>125</v>
      </c>
      <c r="L2177" t="s">
        <v>125</v>
      </c>
      <c r="M2177">
        <f>IF(UPPER(TRIM(Table2[[#This Row],[Status_Clean]]))="CONVERTED",1,0)</f>
        <v>0</v>
      </c>
      <c r="N2177">
        <f>IF(ISNUMBER(MATCH(UPPER(TRIM(Table2[[#This Row],[Status_Clean]])),{"CONTACTED","QUALIFIED","CONVERTED"},0)),1,0)</f>
        <v>1</v>
      </c>
      <c r="O2177" cm="1">
        <f t="array" ref="O2177">_xlfn.SWITCH(UPPER(TRIM(Table2[[#This Row],[Status_Clean]])),"NEW",1,"CONTACTED",2,"QUALIFIED",3,"CONVERTED",4,"LOST",5,99)</f>
        <v>2</v>
      </c>
      <c r="P2177">
        <v>45514</v>
      </c>
      <c r="Q2177" t="s">
        <v>7416</v>
      </c>
      <c r="R2177" t="s">
        <v>7416</v>
      </c>
      <c r="S2177">
        <v>45514</v>
      </c>
      <c r="T2177" t="s">
        <v>7261</v>
      </c>
      <c r="U2177">
        <v>45514</v>
      </c>
      <c r="V2177" t="s">
        <v>7310</v>
      </c>
      <c r="W2177" t="s">
        <v>7271</v>
      </c>
      <c r="X2177" t="s">
        <v>7288</v>
      </c>
      <c r="Y2177" t="s">
        <v>7278</v>
      </c>
      <c r="Z2177" t="s">
        <v>1181</v>
      </c>
      <c r="AA2177">
        <v>23</v>
      </c>
      <c r="AB2177" t="str" cm="1">
        <f t="array" ref="AB2177">_xlfn.LET(_xlpm.x,IFERROR(VALUE(Table2[[#This Row],[Response_Time_Hours]]),""),IF(_xlpm.x="","CHECK",_xlfn.IFS(_xlpm.x&lt;=1,"Immediate",_xlpm.x&lt;=6,"Fast",_xlpm.x&lt;=24,"Moderate",_xlpm.x&gt;24,"Delayed")))</f>
        <v>Moderate</v>
      </c>
      <c r="AC2177">
        <v>8</v>
      </c>
      <c r="AD2177" t="str" cm="1">
        <f t="array" ref="AD2177">IF(Table2[[#This Row],[Interaction_Count_Final]]="","N/A",_xlfn.IFS(Table2[[#This Row],[Interaction_Count_Final]]&lt;=2,"Low",Table2[[#This Row],[Interaction_Count_Final]]&lt;=5,"Medium",Table2[[#This Row],[Interaction_Count_Final]]&gt;=6,"High",TRUE,"CHECK"))</f>
        <v>High</v>
      </c>
      <c r="AE2177" t="s">
        <v>7266</v>
      </c>
      <c r="AF2177" t="b">
        <v>1</v>
      </c>
      <c r="AG2177" t="b">
        <v>1</v>
      </c>
      <c r="AH2177">
        <v>2621</v>
      </c>
      <c r="AI2177">
        <v>45514</v>
      </c>
      <c r="AJ2177" t="b">
        <v>1</v>
      </c>
      <c r="AK2177" t="e" cm="1">
        <f t="array" ref="AK2177">_xlfn.LET(
  _xlpm.txt,TRIM(Raw_Data!F2177),
  _xlpm.norm,SUBSTITUTE(SUBSTITUTE(_xlpm.txt,"-","/"),".","/"),
  _xlpm.p,_xlfn.TEXTSPLIT(_xlpm.norm,"/"),
  _xlpm.a,VALUE(INDEX(_xlpm.p,1)),
  _xlpm.b,VALUE(INDEX(_xlpm.p,2)),
  IF(AND(_xlpm.a&lt;=12,_xlpm.b&lt;=12),"REVIEW_AMBIGUOUS","OK")
)</f>
        <v>#REF!</v>
      </c>
    </row>
    <row r="2178" spans="1:37">
      <c r="A2178" t="s">
        <v>6253</v>
      </c>
      <c r="B2178" t="s">
        <v>6253</v>
      </c>
      <c r="C2178" t="b">
        <v>0</v>
      </c>
      <c r="D2178" t="s">
        <v>7257</v>
      </c>
      <c r="E2178" t="s">
        <v>6254</v>
      </c>
      <c r="F2178" t="s">
        <v>6254</v>
      </c>
      <c r="G2178" t="s">
        <v>7280</v>
      </c>
      <c r="H2178" t="s">
        <v>1165</v>
      </c>
      <c r="I2178" t="s">
        <v>1165</v>
      </c>
      <c r="J2178" t="s">
        <v>101</v>
      </c>
      <c r="K2178" t="s">
        <v>71</v>
      </c>
      <c r="L2178" t="s">
        <v>71</v>
      </c>
      <c r="M2178">
        <f>IF(UPPER(TRIM(Table2[[#This Row],[Status_Clean]]))="CONVERTED",1,0)</f>
        <v>0</v>
      </c>
      <c r="N2178">
        <f>IF(ISNUMBER(MATCH(UPPER(TRIM(Table2[[#This Row],[Status_Clean]])),{"CONTACTED","QUALIFIED","CONVERTED"},0)),1,0)</f>
        <v>1</v>
      </c>
      <c r="O2178" cm="1">
        <f t="array" ref="O2178">_xlfn.SWITCH(UPPER(TRIM(Table2[[#This Row],[Status_Clean]])),"NEW",1,"CONTACTED",2,"QUALIFIED",3,"CONVERTED",4,"LOST",5,99)</f>
        <v>3</v>
      </c>
      <c r="P2178">
        <v>45464</v>
      </c>
      <c r="Q2178" t="s">
        <v>7894</v>
      </c>
      <c r="R2178" t="s">
        <v>7894</v>
      </c>
      <c r="S2178">
        <v>45464</v>
      </c>
      <c r="T2178" t="s">
        <v>7261</v>
      </c>
      <c r="U2178">
        <v>45464</v>
      </c>
      <c r="V2178" t="s">
        <v>7276</v>
      </c>
      <c r="W2178" t="s">
        <v>7271</v>
      </c>
      <c r="X2178" t="s">
        <v>7277</v>
      </c>
      <c r="Y2178" t="s">
        <v>7312</v>
      </c>
      <c r="Z2178" t="s">
        <v>6255</v>
      </c>
      <c r="AA2178">
        <v>26.6</v>
      </c>
      <c r="AB2178" t="str" cm="1">
        <f t="array" ref="AB2178">_xlfn.LET(_xlpm.x,IFERROR(VALUE(Table2[[#This Row],[Response_Time_Hours]]),""),IF(_xlpm.x="","CHECK",_xlfn.IFS(_xlpm.x&lt;=1,"Immediate",_xlpm.x&lt;=6,"Fast",_xlpm.x&lt;=24,"Moderate",_xlpm.x&gt;24,"Delayed")))</f>
        <v>Delayed</v>
      </c>
      <c r="AC2178">
        <v>13</v>
      </c>
      <c r="AD2178" t="str" cm="1">
        <f t="array" ref="AD2178">IF(Table2[[#This Row],[Interaction_Count_Final]]="","N/A",_xlfn.IFS(Table2[[#This Row],[Interaction_Count_Final]]&lt;=2,"Low",Table2[[#This Row],[Interaction_Count_Final]]&lt;=5,"Medium",Table2[[#This Row],[Interaction_Count_Final]]&gt;=6,"High",TRUE,"CHECK"))</f>
        <v>High</v>
      </c>
      <c r="AE2178" t="s">
        <v>7266</v>
      </c>
      <c r="AF2178" t="b">
        <v>1</v>
      </c>
      <c r="AG2178" t="b">
        <v>1</v>
      </c>
      <c r="AH2178">
        <v>2622</v>
      </c>
      <c r="AI2178">
        <v>45464</v>
      </c>
      <c r="AJ2178" t="b">
        <v>1</v>
      </c>
      <c r="AK2178" t="e" cm="1">
        <f t="array" ref="AK2178">_xlfn.LET(
  _xlpm.txt,TRIM(Raw_Data!F2178),
  _xlpm.norm,SUBSTITUTE(SUBSTITUTE(_xlpm.txt,"-","/"),".","/"),
  _xlpm.p,_xlfn.TEXTSPLIT(_xlpm.norm,"/"),
  _xlpm.a,VALUE(INDEX(_xlpm.p,1)),
  _xlpm.b,VALUE(INDEX(_xlpm.p,2)),
  IF(AND(_xlpm.a&lt;=12,_xlpm.b&lt;=12),"REVIEW_AMBIGUOUS","OK")
)</f>
        <v>#REF!</v>
      </c>
    </row>
    <row r="2179" spans="1:37">
      <c r="A2179" t="s">
        <v>6256</v>
      </c>
      <c r="B2179" t="s">
        <v>6256</v>
      </c>
      <c r="C2179" t="b">
        <v>0</v>
      </c>
      <c r="D2179" t="s">
        <v>7257</v>
      </c>
      <c r="E2179" t="s">
        <v>6257</v>
      </c>
      <c r="F2179" t="s">
        <v>6257</v>
      </c>
      <c r="G2179" t="s">
        <v>7303</v>
      </c>
      <c r="H2179" t="s">
        <v>1035</v>
      </c>
      <c r="I2179" t="s">
        <v>1035</v>
      </c>
      <c r="J2179" t="s">
        <v>311</v>
      </c>
      <c r="K2179" t="s">
        <v>250</v>
      </c>
      <c r="L2179" t="s">
        <v>250</v>
      </c>
      <c r="M2179">
        <f>IF(UPPER(TRIM(Table2[[#This Row],[Status_Clean]]))="CONVERTED",1,0)</f>
        <v>1</v>
      </c>
      <c r="N2179">
        <f>IF(ISNUMBER(MATCH(UPPER(TRIM(Table2[[#This Row],[Status_Clean]])),{"CONTACTED","QUALIFIED","CONVERTED"},0)),1,0)</f>
        <v>1</v>
      </c>
      <c r="O2179" cm="1">
        <f t="array" ref="O2179">_xlfn.SWITCH(UPPER(TRIM(Table2[[#This Row],[Status_Clean]])),"NEW",1,"CONTACTED",2,"QUALIFIED",3,"CONVERTED",4,"LOST",5,99)</f>
        <v>4</v>
      </c>
      <c r="P2179" t="s">
        <v>4583</v>
      </c>
      <c r="Q2179" t="s">
        <v>8401</v>
      </c>
      <c r="R2179" t="s">
        <v>8401</v>
      </c>
      <c r="S2179">
        <v>44933</v>
      </c>
      <c r="T2179" t="s">
        <v>7261</v>
      </c>
      <c r="U2179">
        <v>44933</v>
      </c>
      <c r="V2179" t="s">
        <v>7317</v>
      </c>
      <c r="W2179" t="s">
        <v>7263</v>
      </c>
      <c r="X2179" t="s">
        <v>7284</v>
      </c>
      <c r="Y2179" t="s">
        <v>7278</v>
      </c>
      <c r="Z2179" t="s">
        <v>6258</v>
      </c>
      <c r="AA2179">
        <v>44.2</v>
      </c>
      <c r="AB2179" t="str" cm="1">
        <f t="array" ref="AB2179">_xlfn.LET(_xlpm.x,IFERROR(VALUE(Table2[[#This Row],[Response_Time_Hours]]),""),IF(_xlpm.x="","CHECK",_xlfn.IFS(_xlpm.x&lt;=1,"Immediate",_xlpm.x&lt;=6,"Fast",_xlpm.x&lt;=24,"Moderate",_xlpm.x&gt;24,"Delayed")))</f>
        <v>Delayed</v>
      </c>
      <c r="AC2179">
        <v>19</v>
      </c>
      <c r="AD2179" t="str" cm="1">
        <f t="array" ref="AD2179">IF(Table2[[#This Row],[Interaction_Count_Final]]="","N/A",_xlfn.IFS(Table2[[#This Row],[Interaction_Count_Final]]&lt;=2,"Low",Table2[[#This Row],[Interaction_Count_Final]]&lt;=5,"Medium",Table2[[#This Row],[Interaction_Count_Final]]&gt;=6,"High",TRUE,"CHECK"))</f>
        <v>High</v>
      </c>
      <c r="AE2179" t="s">
        <v>7289</v>
      </c>
      <c r="AF2179" t="b">
        <v>1</v>
      </c>
      <c r="AG2179" t="b">
        <v>1</v>
      </c>
      <c r="AH2179">
        <v>2623</v>
      </c>
      <c r="AI2179">
        <v>44933</v>
      </c>
      <c r="AJ2179" t="b">
        <v>1</v>
      </c>
      <c r="AK2179" t="e" cm="1">
        <f t="array" ref="AK2179">_xlfn.LET(
  _xlpm.txt,TRIM(Raw_Data!F2179),
  _xlpm.norm,SUBSTITUTE(SUBSTITUTE(_xlpm.txt,"-","/"),".","/"),
  _xlpm.p,_xlfn.TEXTSPLIT(_xlpm.norm,"/"),
  _xlpm.a,VALUE(INDEX(_xlpm.p,1)),
  _xlpm.b,VALUE(INDEX(_xlpm.p,2)),
  IF(AND(_xlpm.a&lt;=12,_xlpm.b&lt;=12),"REVIEW_AMBIGUOUS","OK")
)</f>
        <v>#REF!</v>
      </c>
    </row>
    <row r="2180" spans="1:37">
      <c r="A2180" t="s">
        <v>6259</v>
      </c>
      <c r="B2180" t="s">
        <v>6259</v>
      </c>
      <c r="C2180" t="b">
        <v>0</v>
      </c>
      <c r="D2180" t="s">
        <v>7257</v>
      </c>
      <c r="E2180" t="s">
        <v>6260</v>
      </c>
      <c r="F2180" t="s">
        <v>6260</v>
      </c>
      <c r="G2180" t="s">
        <v>7258</v>
      </c>
      <c r="H2180" t="s">
        <v>352</v>
      </c>
      <c r="I2180" t="s">
        <v>352</v>
      </c>
      <c r="J2180" t="s">
        <v>447</v>
      </c>
      <c r="K2180" t="s">
        <v>71</v>
      </c>
      <c r="L2180" t="s">
        <v>71</v>
      </c>
      <c r="M2180">
        <f>IF(UPPER(TRIM(Table2[[#This Row],[Status_Clean]]))="CONVERTED",1,0)</f>
        <v>0</v>
      </c>
      <c r="N2180">
        <f>IF(ISNUMBER(MATCH(UPPER(TRIM(Table2[[#This Row],[Status_Clean]])),{"CONTACTED","QUALIFIED","CONVERTED"},0)),1,0)</f>
        <v>1</v>
      </c>
      <c r="O2180" cm="1">
        <f t="array" ref="O2180">_xlfn.SWITCH(UPPER(TRIM(Table2[[#This Row],[Status_Clean]])),"NEW",1,"CONTACTED",2,"QUALIFIED",3,"CONVERTED",4,"LOST",5,99)</f>
        <v>3</v>
      </c>
      <c r="P2180">
        <v>45610</v>
      </c>
      <c r="Q2180" t="s">
        <v>8414</v>
      </c>
      <c r="R2180" t="s">
        <v>8414</v>
      </c>
      <c r="S2180">
        <v>45610</v>
      </c>
      <c r="T2180" t="s">
        <v>7261</v>
      </c>
      <c r="U2180">
        <v>45610</v>
      </c>
      <c r="V2180" t="s">
        <v>7300</v>
      </c>
      <c r="W2180" t="s">
        <v>7271</v>
      </c>
      <c r="X2180" t="s">
        <v>7264</v>
      </c>
      <c r="Y2180" t="s">
        <v>7285</v>
      </c>
      <c r="Z2180" t="s">
        <v>2999</v>
      </c>
      <c r="AA2180">
        <v>39.299999999999997</v>
      </c>
      <c r="AB2180" t="str" cm="1">
        <f t="array" ref="AB2180">_xlfn.LET(_xlpm.x,IFERROR(VALUE(Table2[[#This Row],[Response_Time_Hours]]),""),IF(_xlpm.x="","CHECK",_xlfn.IFS(_xlpm.x&lt;=1,"Immediate",_xlpm.x&lt;=6,"Fast",_xlpm.x&lt;=24,"Moderate",_xlpm.x&gt;24,"Delayed")))</f>
        <v>Delayed</v>
      </c>
      <c r="AC2180">
        <v>46</v>
      </c>
      <c r="AD2180" t="str" cm="1">
        <f t="array" ref="AD2180">IF(Table2[[#This Row],[Interaction_Count_Final]]="","N/A",_xlfn.IFS(Table2[[#This Row],[Interaction_Count_Final]]&lt;=2,"Low",Table2[[#This Row],[Interaction_Count_Final]]&lt;=5,"Medium",Table2[[#This Row],[Interaction_Count_Final]]&gt;=6,"High",TRUE,"CHECK"))</f>
        <v>High</v>
      </c>
      <c r="AE2180" t="s">
        <v>7273</v>
      </c>
      <c r="AF2180" t="b">
        <v>1</v>
      </c>
      <c r="AG2180" t="b">
        <v>1</v>
      </c>
      <c r="AH2180">
        <v>2624</v>
      </c>
      <c r="AI2180">
        <v>45610</v>
      </c>
      <c r="AJ2180" t="b">
        <v>1</v>
      </c>
      <c r="AK2180" t="e" cm="1">
        <f t="array" ref="AK2180">_xlfn.LET(
  _xlpm.txt,TRIM(Raw_Data!F2180),
  _xlpm.norm,SUBSTITUTE(SUBSTITUTE(_xlpm.txt,"-","/"),".","/"),
  _xlpm.p,_xlfn.TEXTSPLIT(_xlpm.norm,"/"),
  _xlpm.a,VALUE(INDEX(_xlpm.p,1)),
  _xlpm.b,VALUE(INDEX(_xlpm.p,2)),
  IF(AND(_xlpm.a&lt;=12,_xlpm.b&lt;=12),"REVIEW_AMBIGUOUS","OK")
)</f>
        <v>#REF!</v>
      </c>
    </row>
    <row r="2181" spans="1:37">
      <c r="A2181" t="s">
        <v>6261</v>
      </c>
      <c r="B2181" t="s">
        <v>6261</v>
      </c>
      <c r="C2181" t="b">
        <v>0</v>
      </c>
      <c r="D2181" t="s">
        <v>7257</v>
      </c>
      <c r="E2181" t="s">
        <v>6262</v>
      </c>
      <c r="F2181" t="s">
        <v>6262</v>
      </c>
      <c r="G2181" t="s">
        <v>7280</v>
      </c>
      <c r="H2181" t="s">
        <v>447</v>
      </c>
      <c r="I2181" t="s">
        <v>447</v>
      </c>
      <c r="J2181" t="s">
        <v>447</v>
      </c>
      <c r="K2181" t="s">
        <v>173</v>
      </c>
      <c r="L2181" t="s">
        <v>173</v>
      </c>
      <c r="M2181">
        <f>IF(UPPER(TRIM(Table2[[#This Row],[Status_Clean]]))="CONVERTED",1,0)</f>
        <v>0</v>
      </c>
      <c r="N2181">
        <f>IF(ISNUMBER(MATCH(UPPER(TRIM(Table2[[#This Row],[Status_Clean]])),{"CONTACTED","QUALIFIED","CONVERTED"},0)),1,0)</f>
        <v>0</v>
      </c>
      <c r="O2181" cm="1">
        <f t="array" ref="O2181">_xlfn.SWITCH(UPPER(TRIM(Table2[[#This Row],[Status_Clean]])),"NEW",1,"CONTACTED",2,"QUALIFIED",3,"CONVERTED",4,"LOST",5,99)</f>
        <v>5</v>
      </c>
      <c r="P2181">
        <v>45232</v>
      </c>
      <c r="Q2181" t="s">
        <v>7759</v>
      </c>
      <c r="R2181" t="s">
        <v>7759</v>
      </c>
      <c r="S2181">
        <v>45232</v>
      </c>
      <c r="T2181" t="s">
        <v>7261</v>
      </c>
      <c r="U2181">
        <v>45232</v>
      </c>
      <c r="V2181" t="s">
        <v>7300</v>
      </c>
      <c r="W2181" t="s">
        <v>7263</v>
      </c>
      <c r="X2181" t="s">
        <v>7264</v>
      </c>
      <c r="Y2181" t="s">
        <v>7285</v>
      </c>
      <c r="Z2181" t="s">
        <v>3180</v>
      </c>
      <c r="AA2181">
        <v>8.3000000000000007</v>
      </c>
      <c r="AB2181" t="str" cm="1">
        <f t="array" ref="AB2181">_xlfn.LET(_xlpm.x,IFERROR(VALUE(Table2[[#This Row],[Response_Time_Hours]]),""),IF(_xlpm.x="","CHECK",_xlfn.IFS(_xlpm.x&lt;=1,"Immediate",_xlpm.x&lt;=6,"Fast",_xlpm.x&lt;=24,"Moderate",_xlpm.x&gt;24,"Delayed")))</f>
        <v>Moderate</v>
      </c>
      <c r="AC2181">
        <v>19</v>
      </c>
      <c r="AD2181" t="str" cm="1">
        <f t="array" ref="AD2181">IF(Table2[[#This Row],[Interaction_Count_Final]]="","N/A",_xlfn.IFS(Table2[[#This Row],[Interaction_Count_Final]]&lt;=2,"Low",Table2[[#This Row],[Interaction_Count_Final]]&lt;=5,"Medium",Table2[[#This Row],[Interaction_Count_Final]]&gt;=6,"High",TRUE,"CHECK"))</f>
        <v>High</v>
      </c>
      <c r="AE2181" t="s">
        <v>7289</v>
      </c>
      <c r="AF2181" t="b">
        <v>1</v>
      </c>
      <c r="AG2181" t="b">
        <v>1</v>
      </c>
      <c r="AH2181">
        <v>2625</v>
      </c>
      <c r="AI2181">
        <v>45232</v>
      </c>
      <c r="AJ2181" t="b">
        <v>1</v>
      </c>
      <c r="AK2181" t="e" cm="1">
        <f t="array" ref="AK2181">_xlfn.LET(
  _xlpm.txt,TRIM(Raw_Data!F2181),
  _xlpm.norm,SUBSTITUTE(SUBSTITUTE(_xlpm.txt,"-","/"),".","/"),
  _xlpm.p,_xlfn.TEXTSPLIT(_xlpm.norm,"/"),
  _xlpm.a,VALUE(INDEX(_xlpm.p,1)),
  _xlpm.b,VALUE(INDEX(_xlpm.p,2)),
  IF(AND(_xlpm.a&lt;=12,_xlpm.b&lt;=12),"REVIEW_AMBIGUOUS","OK")
)</f>
        <v>#REF!</v>
      </c>
    </row>
    <row r="2182" spans="1:37">
      <c r="A2182" t="s">
        <v>6263</v>
      </c>
      <c r="B2182" t="s">
        <v>6263</v>
      </c>
      <c r="C2182" t="b">
        <v>0</v>
      </c>
      <c r="D2182" t="s">
        <v>7257</v>
      </c>
      <c r="E2182" t="s">
        <v>6264</v>
      </c>
      <c r="F2182" t="s">
        <v>6264</v>
      </c>
      <c r="G2182" t="s">
        <v>7280</v>
      </c>
      <c r="H2182" t="s">
        <v>473</v>
      </c>
      <c r="I2182" t="s">
        <v>473</v>
      </c>
      <c r="J2182" t="s">
        <v>473</v>
      </c>
      <c r="K2182" t="s">
        <v>193</v>
      </c>
      <c r="L2182" t="s">
        <v>193</v>
      </c>
      <c r="M2182">
        <f>IF(UPPER(TRIM(Table2[[#This Row],[Status_Clean]]))="CONVERTED",1,0)</f>
        <v>0</v>
      </c>
      <c r="N2182">
        <f>IF(ISNUMBER(MATCH(UPPER(TRIM(Table2[[#This Row],[Status_Clean]])),{"CONTACTED","QUALIFIED","CONVERTED"},0)),1,0)</f>
        <v>0</v>
      </c>
      <c r="O2182" cm="1">
        <f t="array" ref="O2182">_xlfn.SWITCH(UPPER(TRIM(Table2[[#This Row],[Status_Clean]])),"NEW",1,"CONTACTED",2,"QUALIFIED",3,"CONVERTED",4,"LOST",5,99)</f>
        <v>1</v>
      </c>
      <c r="P2182">
        <v>45430</v>
      </c>
      <c r="Q2182" t="s">
        <v>8219</v>
      </c>
      <c r="R2182" t="s">
        <v>8219</v>
      </c>
      <c r="S2182">
        <v>45430</v>
      </c>
      <c r="T2182" t="s">
        <v>7261</v>
      </c>
      <c r="U2182">
        <v>45430</v>
      </c>
      <c r="V2182" t="s">
        <v>7314</v>
      </c>
      <c r="W2182" t="s">
        <v>7271</v>
      </c>
      <c r="X2182" t="s">
        <v>7277</v>
      </c>
      <c r="Y2182" t="s">
        <v>7278</v>
      </c>
      <c r="Z2182">
        <v>35.799999999999997</v>
      </c>
      <c r="AA2182">
        <v>35.799999999999997</v>
      </c>
      <c r="AB2182" t="str" cm="1">
        <f t="array" ref="AB2182">_xlfn.LET(_xlpm.x,IFERROR(VALUE(Table2[[#This Row],[Response_Time_Hours]]),""),IF(_xlpm.x="","CHECK",_xlfn.IFS(_xlpm.x&lt;=1,"Immediate",_xlpm.x&lt;=6,"Fast",_xlpm.x&lt;=24,"Moderate",_xlpm.x&gt;24,"Delayed")))</f>
        <v>Delayed</v>
      </c>
      <c r="AC2182">
        <v>24</v>
      </c>
      <c r="AD2182" t="str" cm="1">
        <f t="array" ref="AD2182">IF(Table2[[#This Row],[Interaction_Count_Final]]="","N/A",_xlfn.IFS(Table2[[#This Row],[Interaction_Count_Final]]&lt;=2,"Low",Table2[[#This Row],[Interaction_Count_Final]]&lt;=5,"Medium",Table2[[#This Row],[Interaction_Count_Final]]&gt;=6,"High",TRUE,"CHECK"))</f>
        <v>High</v>
      </c>
      <c r="AE2182" t="s">
        <v>7266</v>
      </c>
      <c r="AF2182" t="b">
        <v>1</v>
      </c>
      <c r="AG2182" t="b">
        <v>1</v>
      </c>
      <c r="AH2182">
        <v>2626</v>
      </c>
      <c r="AI2182">
        <v>45430</v>
      </c>
      <c r="AJ2182" t="b">
        <v>1</v>
      </c>
      <c r="AK2182" t="e" cm="1">
        <f t="array" ref="AK2182">_xlfn.LET(
  _xlpm.txt,TRIM(Raw_Data!F2182),
  _xlpm.norm,SUBSTITUTE(SUBSTITUTE(_xlpm.txt,"-","/"),".","/"),
  _xlpm.p,_xlfn.TEXTSPLIT(_xlpm.norm,"/"),
  _xlpm.a,VALUE(INDEX(_xlpm.p,1)),
  _xlpm.b,VALUE(INDEX(_xlpm.p,2)),
  IF(AND(_xlpm.a&lt;=12,_xlpm.b&lt;=12),"REVIEW_AMBIGUOUS","OK")
)</f>
        <v>#REF!</v>
      </c>
    </row>
    <row r="2183" spans="1:37">
      <c r="A2183" t="s">
        <v>6265</v>
      </c>
      <c r="B2183" t="s">
        <v>6265</v>
      </c>
      <c r="C2183" t="b">
        <v>0</v>
      </c>
      <c r="D2183" t="s">
        <v>7257</v>
      </c>
      <c r="E2183" t="s">
        <v>6266</v>
      </c>
      <c r="F2183" t="s">
        <v>6266</v>
      </c>
      <c r="G2183" t="s">
        <v>7258</v>
      </c>
      <c r="H2183" t="s">
        <v>101</v>
      </c>
      <c r="I2183" t="s">
        <v>101</v>
      </c>
      <c r="J2183" t="s">
        <v>101</v>
      </c>
      <c r="K2183" t="s">
        <v>250</v>
      </c>
      <c r="L2183" t="s">
        <v>250</v>
      </c>
      <c r="M2183">
        <f>IF(UPPER(TRIM(Table2[[#This Row],[Status_Clean]]))="CONVERTED",1,0)</f>
        <v>1</v>
      </c>
      <c r="N2183">
        <f>IF(ISNUMBER(MATCH(UPPER(TRIM(Table2[[#This Row],[Status_Clean]])),{"CONTACTED","QUALIFIED","CONVERTED"},0)),1,0)</f>
        <v>1</v>
      </c>
      <c r="O2183" cm="1">
        <f t="array" ref="O2183">_xlfn.SWITCH(UPPER(TRIM(Table2[[#This Row],[Status_Clean]])),"NEW",1,"CONTACTED",2,"QUALIFIED",3,"CONVERTED",4,"LOST",5,99)</f>
        <v>4</v>
      </c>
      <c r="P2183">
        <v>45349</v>
      </c>
      <c r="Q2183" t="s">
        <v>7728</v>
      </c>
      <c r="R2183" t="s">
        <v>7728</v>
      </c>
      <c r="S2183">
        <v>45349</v>
      </c>
      <c r="T2183" t="s">
        <v>7261</v>
      </c>
      <c r="U2183">
        <v>45349</v>
      </c>
      <c r="V2183" t="s">
        <v>7283</v>
      </c>
      <c r="W2183" t="s">
        <v>7271</v>
      </c>
      <c r="X2183" t="s">
        <v>7284</v>
      </c>
      <c r="Y2183" t="s">
        <v>7265</v>
      </c>
      <c r="Z2183">
        <v>29.1</v>
      </c>
      <c r="AA2183">
        <v>29.1</v>
      </c>
      <c r="AB2183" t="str" cm="1">
        <f t="array" ref="AB2183">_xlfn.LET(_xlpm.x,IFERROR(VALUE(Table2[[#This Row],[Response_Time_Hours]]),""),IF(_xlpm.x="","CHECK",_xlfn.IFS(_xlpm.x&lt;=1,"Immediate",_xlpm.x&lt;=6,"Fast",_xlpm.x&lt;=24,"Moderate",_xlpm.x&gt;24,"Delayed")))</f>
        <v>Delayed</v>
      </c>
      <c r="AC2183">
        <v>42</v>
      </c>
      <c r="AD2183" t="str" cm="1">
        <f t="array" ref="AD2183">IF(Table2[[#This Row],[Interaction_Count_Final]]="","N/A",_xlfn.IFS(Table2[[#This Row],[Interaction_Count_Final]]&lt;=2,"Low",Table2[[#This Row],[Interaction_Count_Final]]&lt;=5,"Medium",Table2[[#This Row],[Interaction_Count_Final]]&gt;=6,"High",TRUE,"CHECK"))</f>
        <v>High</v>
      </c>
      <c r="AE2183" t="s">
        <v>7289</v>
      </c>
      <c r="AF2183" t="b">
        <v>1</v>
      </c>
      <c r="AG2183" t="b">
        <v>1</v>
      </c>
      <c r="AH2183">
        <v>2627</v>
      </c>
      <c r="AI2183">
        <v>45349</v>
      </c>
      <c r="AJ2183" t="b">
        <v>1</v>
      </c>
      <c r="AK2183" t="e" cm="1">
        <f t="array" ref="AK2183">_xlfn.LET(
  _xlpm.txt,TRIM(Raw_Data!F2183),
  _xlpm.norm,SUBSTITUTE(SUBSTITUTE(_xlpm.txt,"-","/"),".","/"),
  _xlpm.p,_xlfn.TEXTSPLIT(_xlpm.norm,"/"),
  _xlpm.a,VALUE(INDEX(_xlpm.p,1)),
  _xlpm.b,VALUE(INDEX(_xlpm.p,2)),
  IF(AND(_xlpm.a&lt;=12,_xlpm.b&lt;=12),"REVIEW_AMBIGUOUS","OK")
)</f>
        <v>#REF!</v>
      </c>
    </row>
    <row r="2184" spans="1:37">
      <c r="A2184" t="s">
        <v>6267</v>
      </c>
      <c r="B2184" t="s">
        <v>6267</v>
      </c>
      <c r="C2184" t="b">
        <v>1</v>
      </c>
      <c r="D2184" t="s">
        <v>7257</v>
      </c>
      <c r="E2184" t="s">
        <v>6268</v>
      </c>
      <c r="F2184" t="s">
        <v>6268</v>
      </c>
      <c r="G2184" t="s">
        <v>7280</v>
      </c>
      <c r="H2184" t="s">
        <v>263</v>
      </c>
      <c r="I2184" t="s">
        <v>263</v>
      </c>
      <c r="J2184" t="s">
        <v>263</v>
      </c>
      <c r="K2184" t="s">
        <v>71</v>
      </c>
      <c r="L2184" t="s">
        <v>71</v>
      </c>
      <c r="M2184">
        <f>IF(UPPER(TRIM(Table2[[#This Row],[Status_Clean]]))="CONVERTED",1,0)</f>
        <v>0</v>
      </c>
      <c r="N2184">
        <f>IF(ISNUMBER(MATCH(UPPER(TRIM(Table2[[#This Row],[Status_Clean]])),{"CONTACTED","QUALIFIED","CONVERTED"},0)),1,0)</f>
        <v>1</v>
      </c>
      <c r="O2184" cm="1">
        <f t="array" ref="O2184">_xlfn.SWITCH(UPPER(TRIM(Table2[[#This Row],[Status_Clean]])),"NEW",1,"CONTACTED",2,"QUALIFIED",3,"CONVERTED",4,"LOST",5,99)</f>
        <v>3</v>
      </c>
      <c r="P2184" t="s">
        <v>6269</v>
      </c>
      <c r="Q2184" t="s">
        <v>8159</v>
      </c>
      <c r="R2184" t="s">
        <v>8159</v>
      </c>
      <c r="S2184">
        <v>45386</v>
      </c>
      <c r="T2184" t="s">
        <v>7261</v>
      </c>
      <c r="U2184">
        <v>45386</v>
      </c>
      <c r="V2184" t="s">
        <v>7297</v>
      </c>
      <c r="W2184" t="s">
        <v>7271</v>
      </c>
      <c r="X2184" t="s">
        <v>7277</v>
      </c>
      <c r="Y2184" t="s">
        <v>7285</v>
      </c>
      <c r="Z2184" t="s">
        <v>6270</v>
      </c>
      <c r="AA2184">
        <v>46.5</v>
      </c>
      <c r="AB2184" t="str" cm="1">
        <f t="array" ref="AB2184">_xlfn.LET(_xlpm.x,IFERROR(VALUE(Table2[[#This Row],[Response_Time_Hours]]),""),IF(_xlpm.x="","CHECK",_xlfn.IFS(_xlpm.x&lt;=1,"Immediate",_xlpm.x&lt;=6,"Fast",_xlpm.x&lt;=24,"Moderate",_xlpm.x&gt;24,"Delayed")))</f>
        <v>Delayed</v>
      </c>
      <c r="AC2184">
        <v>9</v>
      </c>
      <c r="AD2184" t="str" cm="1">
        <f t="array" ref="AD2184">IF(Table2[[#This Row],[Interaction_Count_Final]]="","N/A",_xlfn.IFS(Table2[[#This Row],[Interaction_Count_Final]]&lt;=2,"Low",Table2[[#This Row],[Interaction_Count_Final]]&lt;=5,"Medium",Table2[[#This Row],[Interaction_Count_Final]]&gt;=6,"High",TRUE,"CHECK"))</f>
        <v>High</v>
      </c>
      <c r="AE2184" t="s">
        <v>7289</v>
      </c>
      <c r="AF2184" t="b">
        <v>1</v>
      </c>
      <c r="AG2184" t="b">
        <v>1</v>
      </c>
      <c r="AH2184">
        <v>2628</v>
      </c>
      <c r="AI2184">
        <v>45386</v>
      </c>
      <c r="AJ2184" t="b">
        <v>1</v>
      </c>
      <c r="AK2184" t="str" cm="1">
        <f t="array" ref="AK2184">_xlfn.LET(
  _xlpm.txt,TRIM(Raw_Data!F2184),
  _xlpm.norm,SUBSTITUTE(SUBSTITUTE(_xlpm.txt,"-","/"),".","/"),
  _xlpm.p,_xlfn.TEXTSPLIT(_xlpm.norm,"/"),
  _xlpm.a,VALUE(INDEX(_xlpm.p,1)),
  _xlpm.b,VALUE(INDEX(_xlpm.p,2)),
  IF(AND(_xlpm.a&lt;=12,_xlpm.b&lt;=12),"REVIEW_AMBIGUOUS","OK")
)</f>
        <v>REVIEW_AMBIGUOUS</v>
      </c>
    </row>
    <row r="2185" spans="1:37">
      <c r="A2185" t="s">
        <v>6271</v>
      </c>
      <c r="B2185" t="s">
        <v>6271</v>
      </c>
      <c r="C2185" t="b">
        <v>1</v>
      </c>
      <c r="D2185" t="s">
        <v>7257</v>
      </c>
      <c r="E2185" t="s">
        <v>6272</v>
      </c>
      <c r="F2185" t="s">
        <v>6272</v>
      </c>
      <c r="G2185" t="s">
        <v>7258</v>
      </c>
      <c r="H2185" t="s">
        <v>363</v>
      </c>
      <c r="I2185" t="s">
        <v>363</v>
      </c>
      <c r="J2185" t="s">
        <v>363</v>
      </c>
      <c r="K2185" t="s">
        <v>7301</v>
      </c>
      <c r="L2185" t="s">
        <v>125</v>
      </c>
      <c r="M2185">
        <f>IF(UPPER(TRIM(Table2[[#This Row],[Status_Clean]]))="CONVERTED",1,0)</f>
        <v>0</v>
      </c>
      <c r="N2185">
        <f>IF(ISNUMBER(MATCH(UPPER(TRIM(Table2[[#This Row],[Status_Clean]])),{"CONTACTED","QUALIFIED","CONVERTED"},0)),1,0)</f>
        <v>1</v>
      </c>
      <c r="O2185" cm="1">
        <f t="array" ref="O2185">_xlfn.SWITCH(UPPER(TRIM(Table2[[#This Row],[Status_Clean]])),"NEW",1,"CONTACTED",2,"QUALIFIED",3,"CONVERTED",4,"LOST",5,99)</f>
        <v>2</v>
      </c>
      <c r="P2185">
        <v>45332</v>
      </c>
      <c r="Q2185" t="s">
        <v>7600</v>
      </c>
      <c r="R2185" t="s">
        <v>7600</v>
      </c>
      <c r="S2185">
        <v>45332</v>
      </c>
      <c r="T2185" t="s">
        <v>7261</v>
      </c>
      <c r="U2185">
        <v>45332</v>
      </c>
      <c r="V2185" t="s">
        <v>7283</v>
      </c>
      <c r="W2185" t="s">
        <v>7271</v>
      </c>
      <c r="X2185" t="s">
        <v>7284</v>
      </c>
      <c r="Y2185" t="s">
        <v>7278</v>
      </c>
      <c r="Z2185" t="s">
        <v>6273</v>
      </c>
      <c r="AA2185">
        <v>11</v>
      </c>
      <c r="AB2185" t="str" cm="1">
        <f t="array" ref="AB2185">_xlfn.LET(_xlpm.x,IFERROR(VALUE(Table2[[#This Row],[Response_Time_Hours]]),""),IF(_xlpm.x="","CHECK",_xlfn.IFS(_xlpm.x&lt;=1,"Immediate",_xlpm.x&lt;=6,"Fast",_xlpm.x&lt;=24,"Moderate",_xlpm.x&gt;24,"Delayed")))</f>
        <v>Moderate</v>
      </c>
      <c r="AC2185">
        <v>7</v>
      </c>
      <c r="AD2185" t="str" cm="1">
        <f t="array" ref="AD2185">IF(Table2[[#This Row],[Interaction_Count_Final]]="","N/A",_xlfn.IFS(Table2[[#This Row],[Interaction_Count_Final]]&lt;=2,"Low",Table2[[#This Row],[Interaction_Count_Final]]&lt;=5,"Medium",Table2[[#This Row],[Interaction_Count_Final]]&gt;=6,"High",TRUE,"CHECK"))</f>
        <v>High</v>
      </c>
      <c r="AE2185" t="s">
        <v>7273</v>
      </c>
      <c r="AF2185" t="b">
        <v>1</v>
      </c>
      <c r="AG2185" t="b">
        <v>1</v>
      </c>
      <c r="AH2185">
        <v>2629</v>
      </c>
      <c r="AI2185">
        <v>45332</v>
      </c>
      <c r="AJ2185" t="b">
        <v>1</v>
      </c>
      <c r="AK2185" t="e" cm="1">
        <f t="array" ref="AK2185">_xlfn.LET(
  _xlpm.txt,TRIM(Raw_Data!F2185),
  _xlpm.norm,SUBSTITUTE(SUBSTITUTE(_xlpm.txt,"-","/"),".","/"),
  _xlpm.p,_xlfn.TEXTSPLIT(_xlpm.norm,"/"),
  _xlpm.a,VALUE(INDEX(_xlpm.p,1)),
  _xlpm.b,VALUE(INDEX(_xlpm.p,2)),
  IF(AND(_xlpm.a&lt;=12,_xlpm.b&lt;=12),"REVIEW_AMBIGUOUS","OK")
)</f>
        <v>#REF!</v>
      </c>
    </row>
    <row r="2186" spans="1:37">
      <c r="A2186" t="s">
        <v>6274</v>
      </c>
      <c r="B2186" t="s">
        <v>6274</v>
      </c>
      <c r="C2186" t="b">
        <v>0</v>
      </c>
      <c r="D2186" t="s">
        <v>7257</v>
      </c>
      <c r="E2186" t="s">
        <v>8680</v>
      </c>
      <c r="F2186" t="s">
        <v>8680</v>
      </c>
      <c r="G2186" t="s">
        <v>7274</v>
      </c>
      <c r="H2186" t="s">
        <v>248</v>
      </c>
      <c r="I2186" t="s">
        <v>248</v>
      </c>
      <c r="J2186" t="s">
        <v>1356</v>
      </c>
      <c r="K2186" t="s">
        <v>125</v>
      </c>
      <c r="L2186" t="s">
        <v>125</v>
      </c>
      <c r="M2186">
        <f>IF(UPPER(TRIM(Table2[[#This Row],[Status_Clean]]))="CONVERTED",1,0)</f>
        <v>0</v>
      </c>
      <c r="N2186">
        <f>IF(ISNUMBER(MATCH(UPPER(TRIM(Table2[[#This Row],[Status_Clean]])),{"CONTACTED","QUALIFIED","CONVERTED"},0)),1,0)</f>
        <v>1</v>
      </c>
      <c r="O2186" cm="1">
        <f t="array" ref="O2186">_xlfn.SWITCH(UPPER(TRIM(Table2[[#This Row],[Status_Clean]])),"NEW",1,"CONTACTED",2,"QUALIFIED",3,"CONVERTED",4,"LOST",5,99)</f>
        <v>2</v>
      </c>
      <c r="P2186">
        <v>45018</v>
      </c>
      <c r="Q2186" t="s">
        <v>7451</v>
      </c>
      <c r="R2186" t="s">
        <v>7451</v>
      </c>
      <c r="S2186">
        <v>45018</v>
      </c>
      <c r="T2186" t="s">
        <v>7261</v>
      </c>
      <c r="U2186">
        <v>45018</v>
      </c>
      <c r="V2186" t="s">
        <v>7297</v>
      </c>
      <c r="W2186" t="s">
        <v>7263</v>
      </c>
      <c r="X2186" t="s">
        <v>7277</v>
      </c>
      <c r="Y2186" t="s">
        <v>7293</v>
      </c>
      <c r="Z2186">
        <v>49</v>
      </c>
      <c r="AA2186">
        <v>49</v>
      </c>
      <c r="AB2186" t="str" cm="1">
        <f t="array" ref="AB2186">_xlfn.LET(_xlpm.x,IFERROR(VALUE(Table2[[#This Row],[Response_Time_Hours]]),""),IF(_xlpm.x="","CHECK",_xlfn.IFS(_xlpm.x&lt;=1,"Immediate",_xlpm.x&lt;=6,"Fast",_xlpm.x&lt;=24,"Moderate",_xlpm.x&gt;24,"Delayed")))</f>
        <v>Delayed</v>
      </c>
      <c r="AC2186">
        <v>21</v>
      </c>
      <c r="AD2186" t="str" cm="1">
        <f t="array" ref="AD2186">IF(Table2[[#This Row],[Interaction_Count_Final]]="","N/A",_xlfn.IFS(Table2[[#This Row],[Interaction_Count_Final]]&lt;=2,"Low",Table2[[#This Row],[Interaction_Count_Final]]&lt;=5,"Medium",Table2[[#This Row],[Interaction_Count_Final]]&gt;=6,"High",TRUE,"CHECK"))</f>
        <v>High</v>
      </c>
      <c r="AE2186" t="s">
        <v>7273</v>
      </c>
      <c r="AF2186" t="b">
        <v>1</v>
      </c>
      <c r="AG2186" t="b">
        <v>1</v>
      </c>
      <c r="AH2186">
        <v>2630</v>
      </c>
      <c r="AI2186">
        <v>45018</v>
      </c>
      <c r="AJ2186" t="b">
        <v>1</v>
      </c>
      <c r="AK2186" t="e" cm="1">
        <f t="array" ref="AK2186">_xlfn.LET(
  _xlpm.txt,TRIM(Raw_Data!F2186),
  _xlpm.norm,SUBSTITUTE(SUBSTITUTE(_xlpm.txt,"-","/"),".","/"),
  _xlpm.p,_xlfn.TEXTSPLIT(_xlpm.norm,"/"),
  _xlpm.a,VALUE(INDEX(_xlpm.p,1)),
  _xlpm.b,VALUE(INDEX(_xlpm.p,2)),
  IF(AND(_xlpm.a&lt;=12,_xlpm.b&lt;=12),"REVIEW_AMBIGUOUS","OK")
)</f>
        <v>#REF!</v>
      </c>
    </row>
    <row r="2187" spans="1:37">
      <c r="A2187" t="s">
        <v>6276</v>
      </c>
      <c r="B2187" t="s">
        <v>6276</v>
      </c>
      <c r="C2187" t="b">
        <v>0</v>
      </c>
      <c r="D2187" t="s">
        <v>7257</v>
      </c>
      <c r="E2187" t="s">
        <v>6277</v>
      </c>
      <c r="F2187" t="s">
        <v>6277</v>
      </c>
      <c r="G2187" t="s">
        <v>7258</v>
      </c>
      <c r="H2187" t="s">
        <v>222</v>
      </c>
      <c r="I2187" t="s">
        <v>222</v>
      </c>
      <c r="J2187" t="s">
        <v>222</v>
      </c>
      <c r="K2187" t="s">
        <v>7259</v>
      </c>
      <c r="L2187" t="s">
        <v>193</v>
      </c>
      <c r="M2187">
        <f>IF(UPPER(TRIM(Table2[[#This Row],[Status_Clean]]))="CONVERTED",1,0)</f>
        <v>0</v>
      </c>
      <c r="N2187">
        <f>IF(ISNUMBER(MATCH(UPPER(TRIM(Table2[[#This Row],[Status_Clean]])),{"CONTACTED","QUALIFIED","CONVERTED"},0)),1,0)</f>
        <v>0</v>
      </c>
      <c r="O2187" cm="1">
        <f t="array" ref="O2187">_xlfn.SWITCH(UPPER(TRIM(Table2[[#This Row],[Status_Clean]])),"NEW",1,"CONTACTED",2,"QUALIFIED",3,"CONVERTED",4,"LOST",5,99)</f>
        <v>1</v>
      </c>
      <c r="P2187">
        <v>45156</v>
      </c>
      <c r="Q2187" t="s">
        <v>7859</v>
      </c>
      <c r="R2187" t="s">
        <v>7859</v>
      </c>
      <c r="S2187">
        <v>45156</v>
      </c>
      <c r="T2187" t="s">
        <v>7261</v>
      </c>
      <c r="U2187">
        <v>45156</v>
      </c>
      <c r="V2187" t="s">
        <v>7310</v>
      </c>
      <c r="W2187" t="s">
        <v>7263</v>
      </c>
      <c r="X2187" t="s">
        <v>7288</v>
      </c>
      <c r="Y2187" t="s">
        <v>7312</v>
      </c>
      <c r="Z2187">
        <v>23.4</v>
      </c>
      <c r="AA2187">
        <v>23.4</v>
      </c>
      <c r="AB2187" t="str" cm="1">
        <f t="array" ref="AB2187">_xlfn.LET(_xlpm.x,IFERROR(VALUE(Table2[[#This Row],[Response_Time_Hours]]),""),IF(_xlpm.x="","CHECK",_xlfn.IFS(_xlpm.x&lt;=1,"Immediate",_xlpm.x&lt;=6,"Fast",_xlpm.x&lt;=24,"Moderate",_xlpm.x&gt;24,"Delayed")))</f>
        <v>Moderate</v>
      </c>
      <c r="AC2187">
        <v>8</v>
      </c>
      <c r="AD2187" t="str" cm="1">
        <f t="array" ref="AD2187">IF(Table2[[#This Row],[Interaction_Count_Final]]="","N/A",_xlfn.IFS(Table2[[#This Row],[Interaction_Count_Final]]&lt;=2,"Low",Table2[[#This Row],[Interaction_Count_Final]]&lt;=5,"Medium",Table2[[#This Row],[Interaction_Count_Final]]&gt;=6,"High",TRUE,"CHECK"))</f>
        <v>High</v>
      </c>
      <c r="AE2187" t="s">
        <v>7273</v>
      </c>
      <c r="AF2187" t="b">
        <v>1</v>
      </c>
      <c r="AG2187" t="b">
        <v>1</v>
      </c>
      <c r="AH2187">
        <v>2631</v>
      </c>
      <c r="AI2187">
        <v>45156</v>
      </c>
      <c r="AJ2187" t="b">
        <v>1</v>
      </c>
      <c r="AK2187" t="e" cm="1">
        <f t="array" ref="AK2187">_xlfn.LET(
  _xlpm.txt,TRIM(Raw_Data!F2187),
  _xlpm.norm,SUBSTITUTE(SUBSTITUTE(_xlpm.txt,"-","/"),".","/"),
  _xlpm.p,_xlfn.TEXTSPLIT(_xlpm.norm,"/"),
  _xlpm.a,VALUE(INDEX(_xlpm.p,1)),
  _xlpm.b,VALUE(INDEX(_xlpm.p,2)),
  IF(AND(_xlpm.a&lt;=12,_xlpm.b&lt;=12),"REVIEW_AMBIGUOUS","OK")
)</f>
        <v>#REF!</v>
      </c>
    </row>
    <row r="2188" spans="1:37">
      <c r="A2188" t="s">
        <v>6278</v>
      </c>
      <c r="B2188" t="s">
        <v>6278</v>
      </c>
      <c r="C2188" t="b">
        <v>1</v>
      </c>
      <c r="D2188" t="s">
        <v>7257</v>
      </c>
      <c r="E2188" t="s">
        <v>6279</v>
      </c>
      <c r="F2188" t="s">
        <v>6279</v>
      </c>
      <c r="G2188" t="s">
        <v>7274</v>
      </c>
      <c r="H2188" t="s">
        <v>311</v>
      </c>
      <c r="I2188" t="s">
        <v>311</v>
      </c>
      <c r="J2188" t="s">
        <v>311</v>
      </c>
      <c r="K2188" t="s">
        <v>193</v>
      </c>
      <c r="L2188" t="s">
        <v>193</v>
      </c>
      <c r="M2188">
        <f>IF(UPPER(TRIM(Table2[[#This Row],[Status_Clean]]))="CONVERTED",1,0)</f>
        <v>0</v>
      </c>
      <c r="N2188">
        <f>IF(ISNUMBER(MATCH(UPPER(TRIM(Table2[[#This Row],[Status_Clean]])),{"CONTACTED","QUALIFIED","CONVERTED"},0)),1,0)</f>
        <v>0</v>
      </c>
      <c r="O2188" cm="1">
        <f t="array" ref="O2188">_xlfn.SWITCH(UPPER(TRIM(Table2[[#This Row],[Status_Clean]])),"NEW",1,"CONTACTED",2,"QUALIFIED",3,"CONVERTED",4,"LOST",5,99)</f>
        <v>1</v>
      </c>
      <c r="P2188">
        <v>45164</v>
      </c>
      <c r="Q2188" t="s">
        <v>7773</v>
      </c>
      <c r="R2188" t="s">
        <v>7773</v>
      </c>
      <c r="S2188">
        <v>45164</v>
      </c>
      <c r="T2188" t="s">
        <v>7261</v>
      </c>
      <c r="U2188">
        <v>45164</v>
      </c>
      <c r="V2188" t="s">
        <v>7310</v>
      </c>
      <c r="W2188" t="s">
        <v>7263</v>
      </c>
      <c r="X2188" t="s">
        <v>7288</v>
      </c>
      <c r="Y2188" t="s">
        <v>7278</v>
      </c>
      <c r="Z2188" t="s">
        <v>3088</v>
      </c>
      <c r="AA2188">
        <v>19</v>
      </c>
      <c r="AB2188" t="str" cm="1">
        <f t="array" ref="AB2188">_xlfn.LET(_xlpm.x,IFERROR(VALUE(Table2[[#This Row],[Response_Time_Hours]]),""),IF(_xlpm.x="","CHECK",_xlfn.IFS(_xlpm.x&lt;=1,"Immediate",_xlpm.x&lt;=6,"Fast",_xlpm.x&lt;=24,"Moderate",_xlpm.x&gt;24,"Delayed")))</f>
        <v>Moderate</v>
      </c>
      <c r="AC2188">
        <v>45</v>
      </c>
      <c r="AD2188" t="str" cm="1">
        <f t="array" ref="AD2188">IF(Table2[[#This Row],[Interaction_Count_Final]]="","N/A",_xlfn.IFS(Table2[[#This Row],[Interaction_Count_Final]]&lt;=2,"Low",Table2[[#This Row],[Interaction_Count_Final]]&lt;=5,"Medium",Table2[[#This Row],[Interaction_Count_Final]]&gt;=6,"High",TRUE,"CHECK"))</f>
        <v>High</v>
      </c>
      <c r="AE2188" t="s">
        <v>7273</v>
      </c>
      <c r="AF2188" t="b">
        <v>1</v>
      </c>
      <c r="AG2188" t="b">
        <v>1</v>
      </c>
      <c r="AH2188">
        <v>2632</v>
      </c>
      <c r="AI2188">
        <v>45164</v>
      </c>
      <c r="AJ2188" t="b">
        <v>1</v>
      </c>
      <c r="AK2188" t="e" cm="1">
        <f t="array" ref="AK2188">_xlfn.LET(
  _xlpm.txt,TRIM(Raw_Data!F2188),
  _xlpm.norm,SUBSTITUTE(SUBSTITUTE(_xlpm.txt,"-","/"),".","/"),
  _xlpm.p,_xlfn.TEXTSPLIT(_xlpm.norm,"/"),
  _xlpm.a,VALUE(INDEX(_xlpm.p,1)),
  _xlpm.b,VALUE(INDEX(_xlpm.p,2)),
  IF(AND(_xlpm.a&lt;=12,_xlpm.b&lt;=12),"REVIEW_AMBIGUOUS","OK")
)</f>
        <v>#REF!</v>
      </c>
    </row>
    <row r="2189" spans="1:37">
      <c r="A2189" t="s">
        <v>6280</v>
      </c>
      <c r="B2189" t="s">
        <v>6280</v>
      </c>
      <c r="C2189" t="b">
        <v>1</v>
      </c>
      <c r="D2189" t="s">
        <v>7257</v>
      </c>
      <c r="E2189" t="s">
        <v>6281</v>
      </c>
      <c r="F2189" t="s">
        <v>6281</v>
      </c>
      <c r="G2189" t="s">
        <v>7268</v>
      </c>
      <c r="H2189" t="s">
        <v>374</v>
      </c>
      <c r="I2189" t="s">
        <v>374</v>
      </c>
      <c r="J2189" t="s">
        <v>7308</v>
      </c>
      <c r="K2189" t="s">
        <v>193</v>
      </c>
      <c r="L2189" t="s">
        <v>193</v>
      </c>
      <c r="M2189">
        <f>IF(UPPER(TRIM(Table2[[#This Row],[Status_Clean]]))="CONVERTED",1,0)</f>
        <v>0</v>
      </c>
      <c r="N2189">
        <f>IF(ISNUMBER(MATCH(UPPER(TRIM(Table2[[#This Row],[Status_Clean]])),{"CONTACTED","QUALIFIED","CONVERTED"},0)),1,0)</f>
        <v>0</v>
      </c>
      <c r="O2189" cm="1">
        <f t="array" ref="O2189">_xlfn.SWITCH(UPPER(TRIM(Table2[[#This Row],[Status_Clean]])),"NEW",1,"CONTACTED",2,"QUALIFIED",3,"CONVERTED",4,"LOST",5,99)</f>
        <v>1</v>
      </c>
      <c r="P2189" t="s">
        <v>1527</v>
      </c>
      <c r="Q2189" t="s">
        <v>7449</v>
      </c>
      <c r="R2189" t="s">
        <v>7449</v>
      </c>
      <c r="S2189">
        <v>45375</v>
      </c>
      <c r="T2189" t="s">
        <v>7261</v>
      </c>
      <c r="U2189">
        <v>45375</v>
      </c>
      <c r="V2189" t="s">
        <v>7295</v>
      </c>
      <c r="W2189" t="s">
        <v>7271</v>
      </c>
      <c r="X2189" t="s">
        <v>7284</v>
      </c>
      <c r="Y2189" t="s">
        <v>7293</v>
      </c>
      <c r="Z2189">
        <v>5.0999999999999996</v>
      </c>
      <c r="AA2189">
        <v>5.0999999999999996</v>
      </c>
      <c r="AB2189" t="str" cm="1">
        <f t="array" ref="AB2189">_xlfn.LET(_xlpm.x,IFERROR(VALUE(Table2[[#This Row],[Response_Time_Hours]]),""),IF(_xlpm.x="","CHECK",_xlfn.IFS(_xlpm.x&lt;=1,"Immediate",_xlpm.x&lt;=6,"Fast",_xlpm.x&lt;=24,"Moderate",_xlpm.x&gt;24,"Delayed")))</f>
        <v>Fast</v>
      </c>
      <c r="AC2189">
        <v>15</v>
      </c>
      <c r="AD2189" t="str" cm="1">
        <f t="array" ref="AD2189">IF(Table2[[#This Row],[Interaction_Count_Final]]="","N/A",_xlfn.IFS(Table2[[#This Row],[Interaction_Count_Final]]&lt;=2,"Low",Table2[[#This Row],[Interaction_Count_Final]]&lt;=5,"Medium",Table2[[#This Row],[Interaction_Count_Final]]&gt;=6,"High",TRUE,"CHECK"))</f>
        <v>High</v>
      </c>
      <c r="AE2189" t="s">
        <v>7289</v>
      </c>
      <c r="AF2189" t="b">
        <v>1</v>
      </c>
      <c r="AG2189" t="b">
        <v>1</v>
      </c>
      <c r="AH2189">
        <v>2633</v>
      </c>
      <c r="AI2189">
        <v>45375</v>
      </c>
      <c r="AJ2189" t="b">
        <v>1</v>
      </c>
      <c r="AK2189" t="str" cm="1">
        <f t="array" ref="AK2189">_xlfn.LET(
  _xlpm.txt,TRIM(Raw_Data!F2189),
  _xlpm.norm,SUBSTITUTE(SUBSTITUTE(_xlpm.txt,"-","/"),".","/"),
  _xlpm.p,_xlfn.TEXTSPLIT(_xlpm.norm,"/"),
  _xlpm.a,VALUE(INDEX(_xlpm.p,1)),
  _xlpm.b,VALUE(INDEX(_xlpm.p,2)),
  IF(AND(_xlpm.a&lt;=12,_xlpm.b&lt;=12),"REVIEW_AMBIGUOUS","OK")
)</f>
        <v>OK</v>
      </c>
    </row>
    <row r="2190" spans="1:37">
      <c r="A2190" t="s">
        <v>6282</v>
      </c>
      <c r="B2190" t="s">
        <v>6282</v>
      </c>
      <c r="C2190" t="b">
        <v>0</v>
      </c>
      <c r="D2190" t="s">
        <v>7257</v>
      </c>
      <c r="E2190" t="s">
        <v>6283</v>
      </c>
      <c r="F2190" t="s">
        <v>6283</v>
      </c>
      <c r="G2190" t="s">
        <v>7274</v>
      </c>
      <c r="H2190" t="s">
        <v>447</v>
      </c>
      <c r="I2190" t="s">
        <v>447</v>
      </c>
      <c r="J2190" t="s">
        <v>447</v>
      </c>
      <c r="K2190" t="s">
        <v>71</v>
      </c>
      <c r="L2190" t="s">
        <v>71</v>
      </c>
      <c r="M2190">
        <f>IF(UPPER(TRIM(Table2[[#This Row],[Status_Clean]]))="CONVERTED",1,0)</f>
        <v>0</v>
      </c>
      <c r="N2190">
        <f>IF(ISNUMBER(MATCH(UPPER(TRIM(Table2[[#This Row],[Status_Clean]])),{"CONTACTED","QUALIFIED","CONVERTED"},0)),1,0)</f>
        <v>1</v>
      </c>
      <c r="O2190" cm="1">
        <f t="array" ref="O2190">_xlfn.SWITCH(UPPER(TRIM(Table2[[#This Row],[Status_Clean]])),"NEW",1,"CONTACTED",2,"QUALIFIED",3,"CONVERTED",4,"LOST",5,99)</f>
        <v>3</v>
      </c>
      <c r="P2190" t="s">
        <v>724</v>
      </c>
      <c r="Q2190" t="s">
        <v>7501</v>
      </c>
      <c r="R2190" t="s">
        <v>7501</v>
      </c>
      <c r="S2190">
        <v>45454</v>
      </c>
      <c r="T2190" t="s">
        <v>7261</v>
      </c>
      <c r="U2190">
        <v>45454</v>
      </c>
      <c r="V2190" t="s">
        <v>7276</v>
      </c>
      <c r="W2190" t="s">
        <v>7271</v>
      </c>
      <c r="X2190" t="s">
        <v>7277</v>
      </c>
      <c r="Y2190" t="s">
        <v>7265</v>
      </c>
      <c r="Z2190" t="s">
        <v>6284</v>
      </c>
      <c r="AA2190">
        <v>71</v>
      </c>
      <c r="AB2190" t="str" cm="1">
        <f t="array" ref="AB2190">_xlfn.LET(_xlpm.x,IFERROR(VALUE(Table2[[#This Row],[Response_Time_Hours]]),""),IF(_xlpm.x="","CHECK",_xlfn.IFS(_xlpm.x&lt;=1,"Immediate",_xlpm.x&lt;=6,"Fast",_xlpm.x&lt;=24,"Moderate",_xlpm.x&gt;24,"Delayed")))</f>
        <v>Delayed</v>
      </c>
      <c r="AC2190">
        <v>3</v>
      </c>
      <c r="AD2190" t="str" cm="1">
        <f t="array" ref="AD2190">IF(Table2[[#This Row],[Interaction_Count_Final]]="","N/A",_xlfn.IFS(Table2[[#This Row],[Interaction_Count_Final]]&lt;=2,"Low",Table2[[#This Row],[Interaction_Count_Final]]&lt;=5,"Medium",Table2[[#This Row],[Interaction_Count_Final]]&gt;=6,"High",TRUE,"CHECK"))</f>
        <v>Medium</v>
      </c>
      <c r="AE2190" t="s">
        <v>7266</v>
      </c>
      <c r="AF2190" t="b">
        <v>1</v>
      </c>
      <c r="AG2190" t="b">
        <v>1</v>
      </c>
      <c r="AH2190">
        <v>2634</v>
      </c>
      <c r="AI2190">
        <v>45454</v>
      </c>
      <c r="AJ2190" t="b">
        <v>1</v>
      </c>
      <c r="AK2190" t="e" cm="1">
        <f t="array" ref="AK2190">_xlfn.LET(
  _xlpm.txt,TRIM(Raw_Data!F2190),
  _xlpm.norm,SUBSTITUTE(SUBSTITUTE(_xlpm.txt,"-","/"),".","/"),
  _xlpm.p,_xlfn.TEXTSPLIT(_xlpm.norm,"/"),
  _xlpm.a,VALUE(INDEX(_xlpm.p,1)),
  _xlpm.b,VALUE(INDEX(_xlpm.p,2)),
  IF(AND(_xlpm.a&lt;=12,_xlpm.b&lt;=12),"REVIEW_AMBIGUOUS","OK")
)</f>
        <v>#REF!</v>
      </c>
    </row>
    <row r="2191" spans="1:37">
      <c r="A2191" t="s">
        <v>6285</v>
      </c>
      <c r="B2191" t="s">
        <v>6285</v>
      </c>
      <c r="C2191" t="b">
        <v>1</v>
      </c>
      <c r="D2191" t="s">
        <v>7257</v>
      </c>
      <c r="E2191" t="s">
        <v>8681</v>
      </c>
      <c r="F2191" t="s">
        <v>8681</v>
      </c>
      <c r="G2191" t="s">
        <v>7280</v>
      </c>
      <c r="H2191" t="s">
        <v>447</v>
      </c>
      <c r="I2191" t="s">
        <v>447</v>
      </c>
      <c r="J2191" t="s">
        <v>447</v>
      </c>
      <c r="K2191" t="s">
        <v>173</v>
      </c>
      <c r="L2191" t="s">
        <v>173</v>
      </c>
      <c r="M2191">
        <f>IF(UPPER(TRIM(Table2[[#This Row],[Status_Clean]]))="CONVERTED",1,0)</f>
        <v>0</v>
      </c>
      <c r="N2191">
        <f>IF(ISNUMBER(MATCH(UPPER(TRIM(Table2[[#This Row],[Status_Clean]])),{"CONTACTED","QUALIFIED","CONVERTED"},0)),1,0)</f>
        <v>0</v>
      </c>
      <c r="O2191" cm="1">
        <f t="array" ref="O2191">_xlfn.SWITCH(UPPER(TRIM(Table2[[#This Row],[Status_Clean]])),"NEW",1,"CONTACTED",2,"QUALIFIED",3,"CONVERTED",4,"LOST",5,99)</f>
        <v>5</v>
      </c>
      <c r="P2191" t="s">
        <v>6287</v>
      </c>
      <c r="Q2191" t="s">
        <v>8682</v>
      </c>
      <c r="R2191" t="s">
        <v>8682</v>
      </c>
      <c r="S2191">
        <v>45133</v>
      </c>
      <c r="T2191" t="s">
        <v>7261</v>
      </c>
      <c r="U2191">
        <v>45133</v>
      </c>
      <c r="V2191" t="s">
        <v>7305</v>
      </c>
      <c r="W2191" t="s">
        <v>7263</v>
      </c>
      <c r="X2191" t="s">
        <v>7288</v>
      </c>
      <c r="Y2191" t="s">
        <v>7272</v>
      </c>
      <c r="Z2191" t="s">
        <v>3232</v>
      </c>
      <c r="AA2191">
        <v>1.7</v>
      </c>
      <c r="AB2191" t="str" cm="1">
        <f t="array" ref="AB2191">_xlfn.LET(_xlpm.x,IFERROR(VALUE(Table2[[#This Row],[Response_Time_Hours]]),""),IF(_xlpm.x="","CHECK",_xlfn.IFS(_xlpm.x&lt;=1,"Immediate",_xlpm.x&lt;=6,"Fast",_xlpm.x&lt;=24,"Moderate",_xlpm.x&gt;24,"Delayed")))</f>
        <v>Fast</v>
      </c>
      <c r="AC2191">
        <v>31</v>
      </c>
      <c r="AD2191" t="str" cm="1">
        <f t="array" ref="AD2191">IF(Table2[[#This Row],[Interaction_Count_Final]]="","N/A",_xlfn.IFS(Table2[[#This Row],[Interaction_Count_Final]]&lt;=2,"Low",Table2[[#This Row],[Interaction_Count_Final]]&lt;=5,"Medium",Table2[[#This Row],[Interaction_Count_Final]]&gt;=6,"High",TRUE,"CHECK"))</f>
        <v>High</v>
      </c>
      <c r="AE2191" t="s">
        <v>7289</v>
      </c>
      <c r="AF2191" t="b">
        <v>1</v>
      </c>
      <c r="AG2191" t="b">
        <v>1</v>
      </c>
      <c r="AH2191">
        <v>2635</v>
      </c>
      <c r="AI2191">
        <v>45133</v>
      </c>
      <c r="AJ2191" t="b">
        <v>1</v>
      </c>
      <c r="AK2191" t="e" cm="1">
        <f t="array" ref="AK2191">_xlfn.LET(
  _xlpm.txt,TRIM(Raw_Data!F2191),
  _xlpm.norm,SUBSTITUTE(SUBSTITUTE(_xlpm.txt,"-","/"),".","/"),
  _xlpm.p,_xlfn.TEXTSPLIT(_xlpm.norm,"/"),
  _xlpm.a,VALUE(INDEX(_xlpm.p,1)),
  _xlpm.b,VALUE(INDEX(_xlpm.p,2)),
  IF(AND(_xlpm.a&lt;=12,_xlpm.b&lt;=12),"REVIEW_AMBIGUOUS","OK")
)</f>
        <v>#REF!</v>
      </c>
    </row>
    <row r="2192" spans="1:37">
      <c r="A2192" t="s">
        <v>6288</v>
      </c>
      <c r="B2192" t="s">
        <v>6288</v>
      </c>
      <c r="C2192" t="b">
        <v>1</v>
      </c>
      <c r="D2192" t="s">
        <v>7257</v>
      </c>
      <c r="E2192" t="s">
        <v>6289</v>
      </c>
      <c r="F2192" t="s">
        <v>6289</v>
      </c>
      <c r="G2192" t="s">
        <v>7280</v>
      </c>
      <c r="H2192" t="s">
        <v>600</v>
      </c>
      <c r="I2192" t="s">
        <v>600</v>
      </c>
      <c r="J2192" t="s">
        <v>254</v>
      </c>
      <c r="K2192" t="s">
        <v>125</v>
      </c>
      <c r="L2192" t="s">
        <v>125</v>
      </c>
      <c r="M2192">
        <f>IF(UPPER(TRIM(Table2[[#This Row],[Status_Clean]]))="CONVERTED",1,0)</f>
        <v>0</v>
      </c>
      <c r="N2192">
        <f>IF(ISNUMBER(MATCH(UPPER(TRIM(Table2[[#This Row],[Status_Clean]])),{"CONTACTED","QUALIFIED","CONVERTED"},0)),1,0)</f>
        <v>1</v>
      </c>
      <c r="O2192" cm="1">
        <f t="array" ref="O2192">_xlfn.SWITCH(UPPER(TRIM(Table2[[#This Row],[Status_Clean]])),"NEW",1,"CONTACTED",2,"QUALIFIED",3,"CONVERTED",4,"LOST",5,99)</f>
        <v>2</v>
      </c>
      <c r="P2192">
        <v>45402</v>
      </c>
      <c r="Q2192" t="s">
        <v>8112</v>
      </c>
      <c r="R2192" t="s">
        <v>8112</v>
      </c>
      <c r="S2192">
        <v>45402</v>
      </c>
      <c r="T2192" t="s">
        <v>7261</v>
      </c>
      <c r="U2192">
        <v>45402</v>
      </c>
      <c r="V2192" t="s">
        <v>7297</v>
      </c>
      <c r="W2192" t="s">
        <v>7271</v>
      </c>
      <c r="X2192" t="s">
        <v>7277</v>
      </c>
      <c r="Y2192" t="s">
        <v>7278</v>
      </c>
      <c r="Z2192" t="s">
        <v>6290</v>
      </c>
      <c r="AA2192">
        <v>8.6</v>
      </c>
      <c r="AB2192" t="str" cm="1">
        <f t="array" ref="AB2192">_xlfn.LET(_xlpm.x,IFERROR(VALUE(Table2[[#This Row],[Response_Time_Hours]]),""),IF(_xlpm.x="","CHECK",_xlfn.IFS(_xlpm.x&lt;=1,"Immediate",_xlpm.x&lt;=6,"Fast",_xlpm.x&lt;=24,"Moderate",_xlpm.x&gt;24,"Delayed")))</f>
        <v>Moderate</v>
      </c>
      <c r="AC2192">
        <v>31</v>
      </c>
      <c r="AD2192" t="str" cm="1">
        <f t="array" ref="AD2192">IF(Table2[[#This Row],[Interaction_Count_Final]]="","N/A",_xlfn.IFS(Table2[[#This Row],[Interaction_Count_Final]]&lt;=2,"Low",Table2[[#This Row],[Interaction_Count_Final]]&lt;=5,"Medium",Table2[[#This Row],[Interaction_Count_Final]]&gt;=6,"High",TRUE,"CHECK"))</f>
        <v>High</v>
      </c>
      <c r="AE2192" t="s">
        <v>7266</v>
      </c>
      <c r="AF2192" t="b">
        <v>1</v>
      </c>
      <c r="AG2192" t="b">
        <v>1</v>
      </c>
      <c r="AH2192">
        <v>2636</v>
      </c>
      <c r="AI2192">
        <v>45402</v>
      </c>
      <c r="AJ2192" t="b">
        <v>1</v>
      </c>
      <c r="AK2192" t="e" cm="1">
        <f t="array" ref="AK2192">_xlfn.LET(
  _xlpm.txt,TRIM(Raw_Data!F2192),
  _xlpm.norm,SUBSTITUTE(SUBSTITUTE(_xlpm.txt,"-","/"),".","/"),
  _xlpm.p,_xlfn.TEXTSPLIT(_xlpm.norm,"/"),
  _xlpm.a,VALUE(INDEX(_xlpm.p,1)),
  _xlpm.b,VALUE(INDEX(_xlpm.p,2)),
  IF(AND(_xlpm.a&lt;=12,_xlpm.b&lt;=12),"REVIEW_AMBIGUOUS","OK")
)</f>
        <v>#REF!</v>
      </c>
    </row>
    <row r="2193" spans="1:37">
      <c r="A2193" t="s">
        <v>6291</v>
      </c>
      <c r="B2193" t="s">
        <v>6291</v>
      </c>
      <c r="C2193" t="b">
        <v>0</v>
      </c>
      <c r="D2193" t="s">
        <v>7257</v>
      </c>
      <c r="E2193" t="s">
        <v>6292</v>
      </c>
      <c r="F2193" t="s">
        <v>6292</v>
      </c>
      <c r="G2193" t="s">
        <v>7258</v>
      </c>
      <c r="H2193" t="s">
        <v>7588</v>
      </c>
      <c r="I2193" t="s">
        <v>7588</v>
      </c>
      <c r="J2193" t="s">
        <v>263</v>
      </c>
      <c r="K2193" t="s">
        <v>7259</v>
      </c>
      <c r="L2193" t="s">
        <v>193</v>
      </c>
      <c r="M2193">
        <f>IF(UPPER(TRIM(Table2[[#This Row],[Status_Clean]]))="CONVERTED",1,0)</f>
        <v>0</v>
      </c>
      <c r="N2193">
        <f>IF(ISNUMBER(MATCH(UPPER(TRIM(Table2[[#This Row],[Status_Clean]])),{"CONTACTED","QUALIFIED","CONVERTED"},0)),1,0)</f>
        <v>0</v>
      </c>
      <c r="O2193" cm="1">
        <f t="array" ref="O2193">_xlfn.SWITCH(UPPER(TRIM(Table2[[#This Row],[Status_Clean]])),"NEW",1,"CONTACTED",2,"QUALIFIED",3,"CONVERTED",4,"LOST",5,99)</f>
        <v>1</v>
      </c>
      <c r="P2193">
        <v>45504</v>
      </c>
      <c r="Q2193" t="s">
        <v>8683</v>
      </c>
      <c r="R2193" t="s">
        <v>8683</v>
      </c>
      <c r="S2193">
        <v>45504</v>
      </c>
      <c r="T2193" t="s">
        <v>7261</v>
      </c>
      <c r="U2193">
        <v>45504</v>
      </c>
      <c r="V2193" t="s">
        <v>7305</v>
      </c>
      <c r="W2193" t="s">
        <v>7271</v>
      </c>
      <c r="X2193" t="s">
        <v>7288</v>
      </c>
      <c r="Y2193" t="s">
        <v>7272</v>
      </c>
      <c r="Z2193">
        <v>48.2</v>
      </c>
      <c r="AA2193">
        <v>48.2</v>
      </c>
      <c r="AB2193" t="str" cm="1">
        <f t="array" ref="AB2193">_xlfn.LET(_xlpm.x,IFERROR(VALUE(Table2[[#This Row],[Response_Time_Hours]]),""),IF(_xlpm.x="","CHECK",_xlfn.IFS(_xlpm.x&lt;=1,"Immediate",_xlpm.x&lt;=6,"Fast",_xlpm.x&lt;=24,"Moderate",_xlpm.x&gt;24,"Delayed")))</f>
        <v>Delayed</v>
      </c>
      <c r="AC2193">
        <v>35</v>
      </c>
      <c r="AD2193" t="str" cm="1">
        <f t="array" ref="AD2193">IF(Table2[[#This Row],[Interaction_Count_Final]]="","N/A",_xlfn.IFS(Table2[[#This Row],[Interaction_Count_Final]]&lt;=2,"Low",Table2[[#This Row],[Interaction_Count_Final]]&lt;=5,"Medium",Table2[[#This Row],[Interaction_Count_Final]]&gt;=6,"High",TRUE,"CHECK"))</f>
        <v>High</v>
      </c>
      <c r="AE2193" t="s">
        <v>7273</v>
      </c>
      <c r="AF2193" t="b">
        <v>1</v>
      </c>
      <c r="AG2193" t="b">
        <v>1</v>
      </c>
      <c r="AH2193">
        <v>2637</v>
      </c>
      <c r="AI2193">
        <v>45504</v>
      </c>
      <c r="AJ2193" t="b">
        <v>1</v>
      </c>
      <c r="AK2193" t="e" cm="1">
        <f t="array" ref="AK2193">_xlfn.LET(
  _xlpm.txt,TRIM(Raw_Data!F2193),
  _xlpm.norm,SUBSTITUTE(SUBSTITUTE(_xlpm.txt,"-","/"),".","/"),
  _xlpm.p,_xlfn.TEXTSPLIT(_xlpm.norm,"/"),
  _xlpm.a,VALUE(INDEX(_xlpm.p,1)),
  _xlpm.b,VALUE(INDEX(_xlpm.p,2)),
  IF(AND(_xlpm.a&lt;=12,_xlpm.b&lt;=12),"REVIEW_AMBIGUOUS","OK")
)</f>
        <v>#REF!</v>
      </c>
    </row>
    <row r="2194" spans="1:37">
      <c r="A2194" t="s">
        <v>6293</v>
      </c>
      <c r="B2194" t="s">
        <v>6293</v>
      </c>
      <c r="C2194" t="b">
        <v>1</v>
      </c>
      <c r="D2194" t="s">
        <v>7257</v>
      </c>
      <c r="E2194" t="s">
        <v>6294</v>
      </c>
      <c r="F2194" t="s">
        <v>6294</v>
      </c>
      <c r="G2194" t="s">
        <v>7258</v>
      </c>
      <c r="H2194" t="s">
        <v>311</v>
      </c>
      <c r="I2194" t="s">
        <v>311</v>
      </c>
      <c r="J2194" t="s">
        <v>311</v>
      </c>
      <c r="K2194" t="s">
        <v>193</v>
      </c>
      <c r="L2194" t="s">
        <v>193</v>
      </c>
      <c r="M2194">
        <f>IF(UPPER(TRIM(Table2[[#This Row],[Status_Clean]]))="CONVERTED",1,0)</f>
        <v>0</v>
      </c>
      <c r="N2194">
        <f>IF(ISNUMBER(MATCH(UPPER(TRIM(Table2[[#This Row],[Status_Clean]])),{"CONTACTED","QUALIFIED","CONVERTED"},0)),1,0)</f>
        <v>0</v>
      </c>
      <c r="O2194" cm="1">
        <f t="array" ref="O2194">_xlfn.SWITCH(UPPER(TRIM(Table2[[#This Row],[Status_Clean]])),"NEW",1,"CONTACTED",2,"QUALIFIED",3,"CONVERTED",4,"LOST",5,99)</f>
        <v>1</v>
      </c>
      <c r="P2194">
        <v>45357</v>
      </c>
      <c r="Q2194" t="s">
        <v>7493</v>
      </c>
      <c r="R2194" t="s">
        <v>7493</v>
      </c>
      <c r="S2194">
        <v>45357</v>
      </c>
      <c r="T2194" t="s">
        <v>7261</v>
      </c>
      <c r="U2194">
        <v>45357</v>
      </c>
      <c r="V2194" t="s">
        <v>7295</v>
      </c>
      <c r="W2194" t="s">
        <v>7271</v>
      </c>
      <c r="X2194" t="s">
        <v>7284</v>
      </c>
      <c r="Y2194" t="s">
        <v>7272</v>
      </c>
      <c r="Z2194">
        <v>38</v>
      </c>
      <c r="AA2194">
        <v>38</v>
      </c>
      <c r="AB2194" t="str" cm="1">
        <f t="array" ref="AB2194">_xlfn.LET(_xlpm.x,IFERROR(VALUE(Table2[[#This Row],[Response_Time_Hours]]),""),IF(_xlpm.x="","CHECK",_xlfn.IFS(_xlpm.x&lt;=1,"Immediate",_xlpm.x&lt;=6,"Fast",_xlpm.x&lt;=24,"Moderate",_xlpm.x&gt;24,"Delayed")))</f>
        <v>Delayed</v>
      </c>
      <c r="AC2194">
        <v>42</v>
      </c>
      <c r="AD2194" t="str" cm="1">
        <f t="array" ref="AD2194">IF(Table2[[#This Row],[Interaction_Count_Final]]="","N/A",_xlfn.IFS(Table2[[#This Row],[Interaction_Count_Final]]&lt;=2,"Low",Table2[[#This Row],[Interaction_Count_Final]]&lt;=5,"Medium",Table2[[#This Row],[Interaction_Count_Final]]&gt;=6,"High",TRUE,"CHECK"))</f>
        <v>High</v>
      </c>
      <c r="AE2194" t="s">
        <v>7273</v>
      </c>
      <c r="AF2194" t="b">
        <v>1</v>
      </c>
      <c r="AG2194" t="b">
        <v>1</v>
      </c>
      <c r="AH2194">
        <v>2638</v>
      </c>
      <c r="AI2194">
        <v>45357</v>
      </c>
      <c r="AJ2194" t="b">
        <v>1</v>
      </c>
      <c r="AK2194" t="e" cm="1">
        <f t="array" ref="AK2194">_xlfn.LET(
  _xlpm.txt,TRIM(Raw_Data!F2194),
  _xlpm.norm,SUBSTITUTE(SUBSTITUTE(_xlpm.txt,"-","/"),".","/"),
  _xlpm.p,_xlfn.TEXTSPLIT(_xlpm.norm,"/"),
  _xlpm.a,VALUE(INDEX(_xlpm.p,1)),
  _xlpm.b,VALUE(INDEX(_xlpm.p,2)),
  IF(AND(_xlpm.a&lt;=12,_xlpm.b&lt;=12),"REVIEW_AMBIGUOUS","OK")
)</f>
        <v>#REF!</v>
      </c>
    </row>
    <row r="2195" spans="1:37">
      <c r="A2195" t="s">
        <v>6295</v>
      </c>
      <c r="B2195" t="s">
        <v>6295</v>
      </c>
      <c r="C2195" t="b">
        <v>0</v>
      </c>
      <c r="D2195" t="s">
        <v>7257</v>
      </c>
      <c r="E2195" t="s">
        <v>6296</v>
      </c>
      <c r="F2195" t="s">
        <v>6296</v>
      </c>
      <c r="G2195" t="s">
        <v>7274</v>
      </c>
      <c r="H2195" t="s">
        <v>447</v>
      </c>
      <c r="I2195" t="s">
        <v>447</v>
      </c>
      <c r="J2195" t="s">
        <v>447</v>
      </c>
      <c r="K2195" t="s">
        <v>193</v>
      </c>
      <c r="L2195" t="s">
        <v>193</v>
      </c>
      <c r="M2195">
        <f>IF(UPPER(TRIM(Table2[[#This Row],[Status_Clean]]))="CONVERTED",1,0)</f>
        <v>0</v>
      </c>
      <c r="N2195">
        <f>IF(ISNUMBER(MATCH(UPPER(TRIM(Table2[[#This Row],[Status_Clean]])),{"CONTACTED","QUALIFIED","CONVERTED"},0)),1,0)</f>
        <v>0</v>
      </c>
      <c r="O2195" cm="1">
        <f t="array" ref="O2195">_xlfn.SWITCH(UPPER(TRIM(Table2[[#This Row],[Status_Clean]])),"NEW",1,"CONTACTED",2,"QUALIFIED",3,"CONVERTED",4,"LOST",5,99)</f>
        <v>1</v>
      </c>
      <c r="P2195" t="s">
        <v>3760</v>
      </c>
      <c r="Q2195" t="s">
        <v>8258</v>
      </c>
      <c r="R2195" t="s">
        <v>8258</v>
      </c>
      <c r="S2195">
        <v>44994</v>
      </c>
      <c r="T2195" t="s">
        <v>7261</v>
      </c>
      <c r="U2195">
        <v>44994</v>
      </c>
      <c r="V2195" t="s">
        <v>7295</v>
      </c>
      <c r="W2195" t="s">
        <v>7263</v>
      </c>
      <c r="X2195" t="s">
        <v>7284</v>
      </c>
      <c r="Y2195" t="s">
        <v>7285</v>
      </c>
      <c r="Z2195" t="s">
        <v>6297</v>
      </c>
      <c r="AA2195">
        <v>44.3</v>
      </c>
      <c r="AB2195" t="str" cm="1">
        <f t="array" ref="AB2195">_xlfn.LET(_xlpm.x,IFERROR(VALUE(Table2[[#This Row],[Response_Time_Hours]]),""),IF(_xlpm.x="","CHECK",_xlfn.IFS(_xlpm.x&lt;=1,"Immediate",_xlpm.x&lt;=6,"Fast",_xlpm.x&lt;=24,"Moderate",_xlpm.x&gt;24,"Delayed")))</f>
        <v>Delayed</v>
      </c>
      <c r="AC2195">
        <v>32</v>
      </c>
      <c r="AD2195" t="str" cm="1">
        <f t="array" ref="AD2195">IF(Table2[[#This Row],[Interaction_Count_Final]]="","N/A",_xlfn.IFS(Table2[[#This Row],[Interaction_Count_Final]]&lt;=2,"Low",Table2[[#This Row],[Interaction_Count_Final]]&lt;=5,"Medium",Table2[[#This Row],[Interaction_Count_Final]]&gt;=6,"High",TRUE,"CHECK"))</f>
        <v>High</v>
      </c>
      <c r="AE2195" t="s">
        <v>7266</v>
      </c>
      <c r="AF2195" t="b">
        <v>1</v>
      </c>
      <c r="AG2195" t="b">
        <v>1</v>
      </c>
      <c r="AH2195">
        <v>2639</v>
      </c>
      <c r="AI2195">
        <v>44994</v>
      </c>
      <c r="AJ2195" t="b">
        <v>1</v>
      </c>
      <c r="AK2195" t="e" cm="1">
        <f t="array" ref="AK2195">_xlfn.LET(
  _xlpm.txt,TRIM(Raw_Data!F2195),
  _xlpm.norm,SUBSTITUTE(SUBSTITUTE(_xlpm.txt,"-","/"),".","/"),
  _xlpm.p,_xlfn.TEXTSPLIT(_xlpm.norm,"/"),
  _xlpm.a,VALUE(INDEX(_xlpm.p,1)),
  _xlpm.b,VALUE(INDEX(_xlpm.p,2)),
  IF(AND(_xlpm.a&lt;=12,_xlpm.b&lt;=12),"REVIEW_AMBIGUOUS","OK")
)</f>
        <v>#REF!</v>
      </c>
    </row>
    <row r="2196" spans="1:37">
      <c r="A2196" t="s">
        <v>6298</v>
      </c>
      <c r="B2196" t="s">
        <v>6298</v>
      </c>
      <c r="C2196" t="b">
        <v>0</v>
      </c>
      <c r="D2196" t="s">
        <v>7257</v>
      </c>
      <c r="E2196" t="s">
        <v>6299</v>
      </c>
      <c r="F2196" t="s">
        <v>6299</v>
      </c>
      <c r="G2196" t="s">
        <v>7258</v>
      </c>
      <c r="H2196" t="s">
        <v>397</v>
      </c>
      <c r="I2196" t="s">
        <v>397</v>
      </c>
      <c r="J2196" t="s">
        <v>792</v>
      </c>
      <c r="K2196" t="s">
        <v>71</v>
      </c>
      <c r="L2196" t="s">
        <v>71</v>
      </c>
      <c r="M2196">
        <f>IF(UPPER(TRIM(Table2[[#This Row],[Status_Clean]]))="CONVERTED",1,0)</f>
        <v>0</v>
      </c>
      <c r="N2196">
        <f>IF(ISNUMBER(MATCH(UPPER(TRIM(Table2[[#This Row],[Status_Clean]])),{"CONTACTED","QUALIFIED","CONVERTED"},0)),1,0)</f>
        <v>1</v>
      </c>
      <c r="O2196" cm="1">
        <f t="array" ref="O2196">_xlfn.SWITCH(UPPER(TRIM(Table2[[#This Row],[Status_Clean]])),"NEW",1,"CONTACTED",2,"QUALIFIED",3,"CONVERTED",4,"LOST",5,99)</f>
        <v>3</v>
      </c>
      <c r="P2196">
        <v>45176</v>
      </c>
      <c r="Q2196" t="s">
        <v>7742</v>
      </c>
      <c r="R2196" t="s">
        <v>7742</v>
      </c>
      <c r="S2196">
        <v>45176</v>
      </c>
      <c r="T2196" t="s">
        <v>7261</v>
      </c>
      <c r="U2196">
        <v>45176</v>
      </c>
      <c r="V2196" t="s">
        <v>7287</v>
      </c>
      <c r="W2196" t="s">
        <v>7263</v>
      </c>
      <c r="X2196" t="s">
        <v>7288</v>
      </c>
      <c r="Y2196" t="s">
        <v>7285</v>
      </c>
      <c r="Z2196">
        <v>27.8</v>
      </c>
      <c r="AA2196">
        <v>27.8</v>
      </c>
      <c r="AB2196" t="str" cm="1">
        <f t="array" ref="AB2196">_xlfn.LET(_xlpm.x,IFERROR(VALUE(Table2[[#This Row],[Response_Time_Hours]]),""),IF(_xlpm.x="","CHECK",_xlfn.IFS(_xlpm.x&lt;=1,"Immediate",_xlpm.x&lt;=6,"Fast",_xlpm.x&lt;=24,"Moderate",_xlpm.x&gt;24,"Delayed")))</f>
        <v>Delayed</v>
      </c>
      <c r="AC2196">
        <v>35</v>
      </c>
      <c r="AD2196" t="str" cm="1">
        <f t="array" ref="AD2196">IF(Table2[[#This Row],[Interaction_Count_Final]]="","N/A",_xlfn.IFS(Table2[[#This Row],[Interaction_Count_Final]]&lt;=2,"Low",Table2[[#This Row],[Interaction_Count_Final]]&lt;=5,"Medium",Table2[[#This Row],[Interaction_Count_Final]]&gt;=6,"High",TRUE,"CHECK"))</f>
        <v>High</v>
      </c>
      <c r="AE2196" t="s">
        <v>7266</v>
      </c>
      <c r="AF2196" t="b">
        <v>1</v>
      </c>
      <c r="AG2196" t="b">
        <v>1</v>
      </c>
      <c r="AH2196">
        <v>2640</v>
      </c>
      <c r="AI2196">
        <v>45176</v>
      </c>
      <c r="AJ2196" t="b">
        <v>1</v>
      </c>
      <c r="AK2196" t="e" cm="1">
        <f t="array" ref="AK2196">_xlfn.LET(
  _xlpm.txt,TRIM(Raw_Data!F2196),
  _xlpm.norm,SUBSTITUTE(SUBSTITUTE(_xlpm.txt,"-","/"),".","/"),
  _xlpm.p,_xlfn.TEXTSPLIT(_xlpm.norm,"/"),
  _xlpm.a,VALUE(INDEX(_xlpm.p,1)),
  _xlpm.b,VALUE(INDEX(_xlpm.p,2)),
  IF(AND(_xlpm.a&lt;=12,_xlpm.b&lt;=12),"REVIEW_AMBIGUOUS","OK")
)</f>
        <v>#REF!</v>
      </c>
    </row>
    <row r="2197" spans="1:37">
      <c r="A2197" t="s">
        <v>6300</v>
      </c>
      <c r="B2197" t="s">
        <v>6300</v>
      </c>
      <c r="C2197" t="b">
        <v>0</v>
      </c>
      <c r="D2197" t="s">
        <v>7257</v>
      </c>
      <c r="E2197" t="s">
        <v>6301</v>
      </c>
      <c r="F2197" t="s">
        <v>6301</v>
      </c>
      <c r="G2197" t="s">
        <v>7268</v>
      </c>
      <c r="H2197" t="s">
        <v>363</v>
      </c>
      <c r="I2197" t="s">
        <v>363</v>
      </c>
      <c r="J2197" t="s">
        <v>363</v>
      </c>
      <c r="K2197" t="s">
        <v>193</v>
      </c>
      <c r="L2197" t="s">
        <v>193</v>
      </c>
      <c r="M2197">
        <f>IF(UPPER(TRIM(Table2[[#This Row],[Status_Clean]]))="CONVERTED",1,0)</f>
        <v>0</v>
      </c>
      <c r="N2197">
        <f>IF(ISNUMBER(MATCH(UPPER(TRIM(Table2[[#This Row],[Status_Clean]])),{"CONTACTED","QUALIFIED","CONVERTED"},0)),1,0)</f>
        <v>0</v>
      </c>
      <c r="O2197" cm="1">
        <f t="array" ref="O2197">_xlfn.SWITCH(UPPER(TRIM(Table2[[#This Row],[Status_Clean]])),"NEW",1,"CONTACTED",2,"QUALIFIED",3,"CONVERTED",4,"LOST",5,99)</f>
        <v>1</v>
      </c>
      <c r="P2197">
        <v>44975</v>
      </c>
      <c r="Q2197" t="s">
        <v>7618</v>
      </c>
      <c r="R2197" t="s">
        <v>7618</v>
      </c>
      <c r="S2197">
        <v>44975</v>
      </c>
      <c r="T2197" t="s">
        <v>7261</v>
      </c>
      <c r="U2197">
        <v>44975</v>
      </c>
      <c r="V2197" t="s">
        <v>7283</v>
      </c>
      <c r="W2197" t="s">
        <v>7263</v>
      </c>
      <c r="X2197" t="s">
        <v>7284</v>
      </c>
      <c r="Y2197" t="s">
        <v>7278</v>
      </c>
      <c r="Z2197" t="s">
        <v>6302</v>
      </c>
      <c r="AA2197">
        <v>44.1</v>
      </c>
      <c r="AB2197" t="str" cm="1">
        <f t="array" ref="AB2197">_xlfn.LET(_xlpm.x,IFERROR(VALUE(Table2[[#This Row],[Response_Time_Hours]]),""),IF(_xlpm.x="","CHECK",_xlfn.IFS(_xlpm.x&lt;=1,"Immediate",_xlpm.x&lt;=6,"Fast",_xlpm.x&lt;=24,"Moderate",_xlpm.x&gt;24,"Delayed")))</f>
        <v>Delayed</v>
      </c>
      <c r="AC2197">
        <v>22</v>
      </c>
      <c r="AD2197" t="str" cm="1">
        <f t="array" ref="AD2197">IF(Table2[[#This Row],[Interaction_Count_Final]]="","N/A",_xlfn.IFS(Table2[[#This Row],[Interaction_Count_Final]]&lt;=2,"Low",Table2[[#This Row],[Interaction_Count_Final]]&lt;=5,"Medium",Table2[[#This Row],[Interaction_Count_Final]]&gt;=6,"High",TRUE,"CHECK"))</f>
        <v>High</v>
      </c>
      <c r="AE2197" t="s">
        <v>7289</v>
      </c>
      <c r="AF2197" t="b">
        <v>1</v>
      </c>
      <c r="AG2197" t="b">
        <v>1</v>
      </c>
      <c r="AH2197">
        <v>2641</v>
      </c>
      <c r="AI2197">
        <v>44975</v>
      </c>
      <c r="AJ2197" t="b">
        <v>1</v>
      </c>
      <c r="AK2197" t="e" cm="1">
        <f t="array" ref="AK2197">_xlfn.LET(
  _xlpm.txt,TRIM(Raw_Data!F2197),
  _xlpm.norm,SUBSTITUTE(SUBSTITUTE(_xlpm.txt,"-","/"),".","/"),
  _xlpm.p,_xlfn.TEXTSPLIT(_xlpm.norm,"/"),
  _xlpm.a,VALUE(INDEX(_xlpm.p,1)),
  _xlpm.b,VALUE(INDEX(_xlpm.p,2)),
  IF(AND(_xlpm.a&lt;=12,_xlpm.b&lt;=12),"REVIEW_AMBIGUOUS","OK")
)</f>
        <v>#REF!</v>
      </c>
    </row>
    <row r="2198" spans="1:37">
      <c r="A2198" t="s">
        <v>6303</v>
      </c>
      <c r="B2198" t="s">
        <v>6303</v>
      </c>
      <c r="C2198" t="b">
        <v>0</v>
      </c>
      <c r="D2198" t="s">
        <v>7257</v>
      </c>
      <c r="E2198" t="s">
        <v>6304</v>
      </c>
      <c r="F2198" t="s">
        <v>6304</v>
      </c>
      <c r="G2198" t="s">
        <v>7280</v>
      </c>
      <c r="H2198" t="s">
        <v>1165</v>
      </c>
      <c r="I2198" t="s">
        <v>1165</v>
      </c>
      <c r="J2198" t="s">
        <v>101</v>
      </c>
      <c r="K2198" t="s">
        <v>71</v>
      </c>
      <c r="L2198" t="s">
        <v>71</v>
      </c>
      <c r="M2198">
        <f>IF(UPPER(TRIM(Table2[[#This Row],[Status_Clean]]))="CONVERTED",1,0)</f>
        <v>0</v>
      </c>
      <c r="N2198">
        <f>IF(ISNUMBER(MATCH(UPPER(TRIM(Table2[[#This Row],[Status_Clean]])),{"CONTACTED","QUALIFIED","CONVERTED"},0)),1,0)</f>
        <v>1</v>
      </c>
      <c r="O2198" cm="1">
        <f t="array" ref="O2198">_xlfn.SWITCH(UPPER(TRIM(Table2[[#This Row],[Status_Clean]])),"NEW",1,"CONTACTED",2,"QUALIFIED",3,"CONVERTED",4,"LOST",5,99)</f>
        <v>3</v>
      </c>
      <c r="P2198">
        <v>45236</v>
      </c>
      <c r="Q2198" t="s">
        <v>7424</v>
      </c>
      <c r="R2198" t="s">
        <v>7424</v>
      </c>
      <c r="S2198">
        <v>45236</v>
      </c>
      <c r="T2198" t="s">
        <v>7261</v>
      </c>
      <c r="U2198">
        <v>45236</v>
      </c>
      <c r="V2198" t="s">
        <v>7300</v>
      </c>
      <c r="W2198" t="s">
        <v>7263</v>
      </c>
      <c r="X2198" t="s">
        <v>7264</v>
      </c>
      <c r="Y2198" t="s">
        <v>7298</v>
      </c>
      <c r="Z2198">
        <v>20.100000000000001</v>
      </c>
      <c r="AA2198">
        <v>20.100000000000001</v>
      </c>
      <c r="AB2198" t="str" cm="1">
        <f t="array" ref="AB2198">_xlfn.LET(_xlpm.x,IFERROR(VALUE(Table2[[#This Row],[Response_Time_Hours]]),""),IF(_xlpm.x="","CHECK",_xlfn.IFS(_xlpm.x&lt;=1,"Immediate",_xlpm.x&lt;=6,"Fast",_xlpm.x&lt;=24,"Moderate",_xlpm.x&gt;24,"Delayed")))</f>
        <v>Moderate</v>
      </c>
      <c r="AC2198">
        <v>45</v>
      </c>
      <c r="AD2198" t="str" cm="1">
        <f t="array" ref="AD2198">IF(Table2[[#This Row],[Interaction_Count_Final]]="","N/A",_xlfn.IFS(Table2[[#This Row],[Interaction_Count_Final]]&lt;=2,"Low",Table2[[#This Row],[Interaction_Count_Final]]&lt;=5,"Medium",Table2[[#This Row],[Interaction_Count_Final]]&gt;=6,"High",TRUE,"CHECK"))</f>
        <v>High</v>
      </c>
      <c r="AE2198" t="s">
        <v>7289</v>
      </c>
      <c r="AF2198" t="b">
        <v>1</v>
      </c>
      <c r="AG2198" t="b">
        <v>1</v>
      </c>
      <c r="AH2198">
        <v>2642</v>
      </c>
      <c r="AI2198">
        <v>45236</v>
      </c>
      <c r="AJ2198" t="b">
        <v>1</v>
      </c>
      <c r="AK2198" t="e" cm="1">
        <f t="array" ref="AK2198">_xlfn.LET(
  _xlpm.txt,TRIM(Raw_Data!F2198),
  _xlpm.norm,SUBSTITUTE(SUBSTITUTE(_xlpm.txt,"-","/"),".","/"),
  _xlpm.p,_xlfn.TEXTSPLIT(_xlpm.norm,"/"),
  _xlpm.a,VALUE(INDEX(_xlpm.p,1)),
  _xlpm.b,VALUE(INDEX(_xlpm.p,2)),
  IF(AND(_xlpm.a&lt;=12,_xlpm.b&lt;=12),"REVIEW_AMBIGUOUS","OK")
)</f>
        <v>#REF!</v>
      </c>
    </row>
    <row r="2199" spans="1:37">
      <c r="A2199" t="s">
        <v>6305</v>
      </c>
      <c r="B2199" t="s">
        <v>6305</v>
      </c>
      <c r="C2199" t="b">
        <v>0</v>
      </c>
      <c r="D2199" t="s">
        <v>7257</v>
      </c>
      <c r="E2199" t="s">
        <v>6306</v>
      </c>
      <c r="F2199" t="s">
        <v>6306</v>
      </c>
      <c r="G2199" t="s">
        <v>7280</v>
      </c>
      <c r="H2199" t="s">
        <v>473</v>
      </c>
      <c r="I2199" t="s">
        <v>473</v>
      </c>
      <c r="J2199" t="s">
        <v>473</v>
      </c>
      <c r="K2199" t="s">
        <v>125</v>
      </c>
      <c r="L2199" t="s">
        <v>125</v>
      </c>
      <c r="M2199">
        <f>IF(UPPER(TRIM(Table2[[#This Row],[Status_Clean]]))="CONVERTED",1,0)</f>
        <v>0</v>
      </c>
      <c r="N2199">
        <f>IF(ISNUMBER(MATCH(UPPER(TRIM(Table2[[#This Row],[Status_Clean]])),{"CONTACTED","QUALIFIED","CONVERTED"},0)),1,0)</f>
        <v>1</v>
      </c>
      <c r="O2199" cm="1">
        <f t="array" ref="O2199">_xlfn.SWITCH(UPPER(TRIM(Table2[[#This Row],[Status_Clean]])),"NEW",1,"CONTACTED",2,"QUALIFIED",3,"CONVERTED",4,"LOST",5,99)</f>
        <v>2</v>
      </c>
      <c r="P2199">
        <v>45402</v>
      </c>
      <c r="Q2199" t="s">
        <v>8112</v>
      </c>
      <c r="R2199" t="s">
        <v>8112</v>
      </c>
      <c r="S2199">
        <v>45402</v>
      </c>
      <c r="T2199" t="s">
        <v>7261</v>
      </c>
      <c r="U2199">
        <v>45402</v>
      </c>
      <c r="V2199" t="s">
        <v>7297</v>
      </c>
      <c r="W2199" t="s">
        <v>7271</v>
      </c>
      <c r="X2199" t="s">
        <v>7277</v>
      </c>
      <c r="Y2199" t="s">
        <v>7278</v>
      </c>
      <c r="Z2199" t="s">
        <v>1812</v>
      </c>
      <c r="AA2199">
        <v>43.8</v>
      </c>
      <c r="AB2199" t="str" cm="1">
        <f t="array" ref="AB2199">_xlfn.LET(_xlpm.x,IFERROR(VALUE(Table2[[#This Row],[Response_Time_Hours]]),""),IF(_xlpm.x="","CHECK",_xlfn.IFS(_xlpm.x&lt;=1,"Immediate",_xlpm.x&lt;=6,"Fast",_xlpm.x&lt;=24,"Moderate",_xlpm.x&gt;24,"Delayed")))</f>
        <v>Delayed</v>
      </c>
      <c r="AC2199">
        <v>31</v>
      </c>
      <c r="AD2199" t="str" cm="1">
        <f t="array" ref="AD2199">IF(Table2[[#This Row],[Interaction_Count_Final]]="","N/A",_xlfn.IFS(Table2[[#This Row],[Interaction_Count_Final]]&lt;=2,"Low",Table2[[#This Row],[Interaction_Count_Final]]&lt;=5,"Medium",Table2[[#This Row],[Interaction_Count_Final]]&gt;=6,"High",TRUE,"CHECK"))</f>
        <v>High</v>
      </c>
      <c r="AE2199" t="s">
        <v>7273</v>
      </c>
      <c r="AF2199" t="b">
        <v>1</v>
      </c>
      <c r="AG2199" t="b">
        <v>1</v>
      </c>
      <c r="AH2199">
        <v>2643</v>
      </c>
      <c r="AI2199">
        <v>45402</v>
      </c>
      <c r="AJ2199" t="b">
        <v>1</v>
      </c>
      <c r="AK2199" t="e" cm="1">
        <f t="array" ref="AK2199">_xlfn.LET(
  _xlpm.txt,TRIM(Raw_Data!F2199),
  _xlpm.norm,SUBSTITUTE(SUBSTITUTE(_xlpm.txt,"-","/"),".","/"),
  _xlpm.p,_xlfn.TEXTSPLIT(_xlpm.norm,"/"),
  _xlpm.a,VALUE(INDEX(_xlpm.p,1)),
  _xlpm.b,VALUE(INDEX(_xlpm.p,2)),
  IF(AND(_xlpm.a&lt;=12,_xlpm.b&lt;=12),"REVIEW_AMBIGUOUS","OK")
)</f>
        <v>#REF!</v>
      </c>
    </row>
    <row r="2200" spans="1:37">
      <c r="A2200" t="s">
        <v>6307</v>
      </c>
      <c r="B2200" t="s">
        <v>6307</v>
      </c>
      <c r="C2200" t="b">
        <v>0</v>
      </c>
      <c r="D2200" t="s">
        <v>7257</v>
      </c>
      <c r="E2200" t="s">
        <v>6308</v>
      </c>
      <c r="F2200" t="s">
        <v>6308</v>
      </c>
      <c r="G2200" t="s">
        <v>7274</v>
      </c>
      <c r="H2200" t="s">
        <v>101</v>
      </c>
      <c r="I2200" t="s">
        <v>101</v>
      </c>
      <c r="J2200" t="s">
        <v>101</v>
      </c>
      <c r="K2200" t="s">
        <v>71</v>
      </c>
      <c r="L2200" t="s">
        <v>71</v>
      </c>
      <c r="M2200">
        <f>IF(UPPER(TRIM(Table2[[#This Row],[Status_Clean]]))="CONVERTED",1,0)</f>
        <v>0</v>
      </c>
      <c r="N2200">
        <f>IF(ISNUMBER(MATCH(UPPER(TRIM(Table2[[#This Row],[Status_Clean]])),{"CONTACTED","QUALIFIED","CONVERTED"},0)),1,0)</f>
        <v>1</v>
      </c>
      <c r="O2200" cm="1">
        <f t="array" ref="O2200">_xlfn.SWITCH(UPPER(TRIM(Table2[[#This Row],[Status_Clean]])),"NEW",1,"CONTACTED",2,"QUALIFIED",3,"CONVERTED",4,"LOST",5,99)</f>
        <v>3</v>
      </c>
      <c r="P2200" t="s">
        <v>6309</v>
      </c>
      <c r="Q2200" t="s">
        <v>7557</v>
      </c>
      <c r="R2200" t="s">
        <v>7557</v>
      </c>
      <c r="S2200">
        <v>45247</v>
      </c>
      <c r="T2200" t="s">
        <v>7261</v>
      </c>
      <c r="U2200">
        <v>45247</v>
      </c>
      <c r="V2200" t="s">
        <v>7300</v>
      </c>
      <c r="W2200" t="s">
        <v>7263</v>
      </c>
      <c r="X2200" t="s">
        <v>7264</v>
      </c>
      <c r="Y2200" t="s">
        <v>7312</v>
      </c>
      <c r="Z2200" t="s">
        <v>6310</v>
      </c>
      <c r="AA2200">
        <v>13</v>
      </c>
      <c r="AB2200" t="str" cm="1">
        <f t="array" ref="AB2200">_xlfn.LET(_xlpm.x,IFERROR(VALUE(Table2[[#This Row],[Response_Time_Hours]]),""),IF(_xlpm.x="","CHECK",_xlfn.IFS(_xlpm.x&lt;=1,"Immediate",_xlpm.x&lt;=6,"Fast",_xlpm.x&lt;=24,"Moderate",_xlpm.x&gt;24,"Delayed")))</f>
        <v>Moderate</v>
      </c>
      <c r="AC2200">
        <v>16</v>
      </c>
      <c r="AD2200" t="str" cm="1">
        <f t="array" ref="AD2200">IF(Table2[[#This Row],[Interaction_Count_Final]]="","N/A",_xlfn.IFS(Table2[[#This Row],[Interaction_Count_Final]]&lt;=2,"Low",Table2[[#This Row],[Interaction_Count_Final]]&lt;=5,"Medium",Table2[[#This Row],[Interaction_Count_Final]]&gt;=6,"High",TRUE,"CHECK"))</f>
        <v>High</v>
      </c>
      <c r="AE2200" t="s">
        <v>7266</v>
      </c>
      <c r="AF2200" t="b">
        <v>1</v>
      </c>
      <c r="AG2200" t="b">
        <v>1</v>
      </c>
      <c r="AH2200">
        <v>2644</v>
      </c>
      <c r="AI2200">
        <v>45247</v>
      </c>
      <c r="AJ2200" t="b">
        <v>1</v>
      </c>
      <c r="AK2200" t="str" cm="1">
        <f t="array" ref="AK2200">_xlfn.LET(
  _xlpm.txt,TRIM(Raw_Data!F2200),
  _xlpm.norm,SUBSTITUTE(SUBSTITUTE(_xlpm.txt,"-","/"),".","/"),
  _xlpm.p,_xlfn.TEXTSPLIT(_xlpm.norm,"/"),
  _xlpm.a,VALUE(INDEX(_xlpm.p,1)),
  _xlpm.b,VALUE(INDEX(_xlpm.p,2)),
  IF(AND(_xlpm.a&lt;=12,_xlpm.b&lt;=12),"REVIEW_AMBIGUOUS","OK")
)</f>
        <v>OK</v>
      </c>
    </row>
    <row r="2201" spans="1:37">
      <c r="A2201" t="s">
        <v>6311</v>
      </c>
      <c r="B2201" t="s">
        <v>6311</v>
      </c>
      <c r="C2201" t="b">
        <v>0</v>
      </c>
      <c r="D2201" t="s">
        <v>7257</v>
      </c>
      <c r="E2201" t="s">
        <v>6312</v>
      </c>
      <c r="F2201" t="s">
        <v>6312</v>
      </c>
      <c r="G2201" t="s">
        <v>7268</v>
      </c>
      <c r="H2201" t="s">
        <v>123</v>
      </c>
      <c r="I2201" t="s">
        <v>123</v>
      </c>
      <c r="J2201" t="s">
        <v>123</v>
      </c>
      <c r="K2201" t="s">
        <v>7301</v>
      </c>
      <c r="L2201" t="s">
        <v>125</v>
      </c>
      <c r="M2201">
        <f>IF(UPPER(TRIM(Table2[[#This Row],[Status_Clean]]))="CONVERTED",1,0)</f>
        <v>0</v>
      </c>
      <c r="N2201">
        <f>IF(ISNUMBER(MATCH(UPPER(TRIM(Table2[[#This Row],[Status_Clean]])),{"CONTACTED","QUALIFIED","CONVERTED"},0)),1,0)</f>
        <v>1</v>
      </c>
      <c r="O2201" cm="1">
        <f t="array" ref="O2201">_xlfn.SWITCH(UPPER(TRIM(Table2[[#This Row],[Status_Clean]])),"NEW",1,"CONTACTED",2,"QUALIFIED",3,"CONVERTED",4,"LOST",5,99)</f>
        <v>2</v>
      </c>
      <c r="P2201">
        <v>45113</v>
      </c>
      <c r="Q2201" t="s">
        <v>7888</v>
      </c>
      <c r="R2201" t="s">
        <v>7888</v>
      </c>
      <c r="S2201">
        <v>45113</v>
      </c>
      <c r="T2201" t="s">
        <v>7261</v>
      </c>
      <c r="U2201">
        <v>45113</v>
      </c>
      <c r="V2201" t="s">
        <v>7305</v>
      </c>
      <c r="W2201" t="s">
        <v>7263</v>
      </c>
      <c r="X2201" t="s">
        <v>7288</v>
      </c>
      <c r="Y2201" t="s">
        <v>7285</v>
      </c>
      <c r="Z2201" t="s">
        <v>6313</v>
      </c>
      <c r="AA2201">
        <v>60.1</v>
      </c>
      <c r="AB2201" t="str" cm="1">
        <f t="array" ref="AB2201">_xlfn.LET(_xlpm.x,IFERROR(VALUE(Table2[[#This Row],[Response_Time_Hours]]),""),IF(_xlpm.x="","CHECK",_xlfn.IFS(_xlpm.x&lt;=1,"Immediate",_xlpm.x&lt;=6,"Fast",_xlpm.x&lt;=24,"Moderate",_xlpm.x&gt;24,"Delayed")))</f>
        <v>Delayed</v>
      </c>
      <c r="AC2201">
        <v>43</v>
      </c>
      <c r="AD2201" t="str" cm="1">
        <f t="array" ref="AD2201">IF(Table2[[#This Row],[Interaction_Count_Final]]="","N/A",_xlfn.IFS(Table2[[#This Row],[Interaction_Count_Final]]&lt;=2,"Low",Table2[[#This Row],[Interaction_Count_Final]]&lt;=5,"Medium",Table2[[#This Row],[Interaction_Count_Final]]&gt;=6,"High",TRUE,"CHECK"))</f>
        <v>High</v>
      </c>
      <c r="AE2201" t="s">
        <v>7266</v>
      </c>
      <c r="AF2201" t="b">
        <v>1</v>
      </c>
      <c r="AG2201" t="b">
        <v>1</v>
      </c>
      <c r="AH2201">
        <v>2645</v>
      </c>
      <c r="AI2201">
        <v>45113</v>
      </c>
      <c r="AJ2201" t="b">
        <v>1</v>
      </c>
      <c r="AK2201" t="e" cm="1">
        <f t="array" ref="AK2201">_xlfn.LET(
  _xlpm.txt,TRIM(Raw_Data!F2201),
  _xlpm.norm,SUBSTITUTE(SUBSTITUTE(_xlpm.txt,"-","/"),".","/"),
  _xlpm.p,_xlfn.TEXTSPLIT(_xlpm.norm,"/"),
  _xlpm.a,VALUE(INDEX(_xlpm.p,1)),
  _xlpm.b,VALUE(INDEX(_xlpm.p,2)),
  IF(AND(_xlpm.a&lt;=12,_xlpm.b&lt;=12),"REVIEW_AMBIGUOUS","OK")
)</f>
        <v>#REF!</v>
      </c>
    </row>
    <row r="2202" spans="1:37">
      <c r="A2202" t="s">
        <v>6314</v>
      </c>
      <c r="B2202" t="s">
        <v>6314</v>
      </c>
      <c r="C2202" t="b">
        <v>1</v>
      </c>
      <c r="D2202" t="s">
        <v>7257</v>
      </c>
      <c r="E2202" t="s">
        <v>8684</v>
      </c>
      <c r="F2202" t="s">
        <v>8684</v>
      </c>
      <c r="G2202" t="s">
        <v>7274</v>
      </c>
      <c r="H2202" t="s">
        <v>69</v>
      </c>
      <c r="I2202" t="s">
        <v>69</v>
      </c>
      <c r="J2202" t="s">
        <v>69</v>
      </c>
      <c r="K2202" t="s">
        <v>71</v>
      </c>
      <c r="L2202" t="s">
        <v>71</v>
      </c>
      <c r="M2202">
        <f>IF(UPPER(TRIM(Table2[[#This Row],[Status_Clean]]))="CONVERTED",1,0)</f>
        <v>0</v>
      </c>
      <c r="N2202">
        <f>IF(ISNUMBER(MATCH(UPPER(TRIM(Table2[[#This Row],[Status_Clean]])),{"CONTACTED","QUALIFIED","CONVERTED"},0)),1,0)</f>
        <v>1</v>
      </c>
      <c r="O2202" cm="1">
        <f t="array" ref="O2202">_xlfn.SWITCH(UPPER(TRIM(Table2[[#This Row],[Status_Clean]])),"NEW",1,"CONTACTED",2,"QUALIFIED",3,"CONVERTED",4,"LOST",5,99)</f>
        <v>3</v>
      </c>
      <c r="P2202">
        <v>45209</v>
      </c>
      <c r="Q2202" t="s">
        <v>7526</v>
      </c>
      <c r="R2202" t="s">
        <v>7526</v>
      </c>
      <c r="S2202">
        <v>45209</v>
      </c>
      <c r="T2202" t="s">
        <v>7261</v>
      </c>
      <c r="U2202">
        <v>45209</v>
      </c>
      <c r="V2202" t="s">
        <v>7270</v>
      </c>
      <c r="W2202" t="s">
        <v>7263</v>
      </c>
      <c r="X2202" t="s">
        <v>7264</v>
      </c>
      <c r="Y2202" t="s">
        <v>7265</v>
      </c>
      <c r="Z2202" t="s">
        <v>6316</v>
      </c>
      <c r="AA2202">
        <v>30.5</v>
      </c>
      <c r="AB2202" t="str" cm="1">
        <f t="array" ref="AB2202">_xlfn.LET(_xlpm.x,IFERROR(VALUE(Table2[[#This Row],[Response_Time_Hours]]),""),IF(_xlpm.x="","CHECK",_xlfn.IFS(_xlpm.x&lt;=1,"Immediate",_xlpm.x&lt;=6,"Fast",_xlpm.x&lt;=24,"Moderate",_xlpm.x&gt;24,"Delayed")))</f>
        <v>Delayed</v>
      </c>
      <c r="AC2202">
        <v>6</v>
      </c>
      <c r="AD2202" t="str" cm="1">
        <f t="array" ref="AD2202">IF(Table2[[#This Row],[Interaction_Count_Final]]="","N/A",_xlfn.IFS(Table2[[#This Row],[Interaction_Count_Final]]&lt;=2,"Low",Table2[[#This Row],[Interaction_Count_Final]]&lt;=5,"Medium",Table2[[#This Row],[Interaction_Count_Final]]&gt;=6,"High",TRUE,"CHECK"))</f>
        <v>High</v>
      </c>
      <c r="AE2202" t="s">
        <v>7266</v>
      </c>
      <c r="AF2202" t="b">
        <v>1</v>
      </c>
      <c r="AG2202" t="b">
        <v>1</v>
      </c>
      <c r="AH2202">
        <v>2646</v>
      </c>
      <c r="AI2202">
        <v>45209</v>
      </c>
      <c r="AJ2202" t="b">
        <v>1</v>
      </c>
      <c r="AK2202" t="e" cm="1">
        <f t="array" ref="AK2202">_xlfn.LET(
  _xlpm.txt,TRIM(Raw_Data!F2202),
  _xlpm.norm,SUBSTITUTE(SUBSTITUTE(_xlpm.txt,"-","/"),".","/"),
  _xlpm.p,_xlfn.TEXTSPLIT(_xlpm.norm,"/"),
  _xlpm.a,VALUE(INDEX(_xlpm.p,1)),
  _xlpm.b,VALUE(INDEX(_xlpm.p,2)),
  IF(AND(_xlpm.a&lt;=12,_xlpm.b&lt;=12),"REVIEW_AMBIGUOUS","OK")
)</f>
        <v>#REF!</v>
      </c>
    </row>
    <row r="2203" spans="1:37">
      <c r="A2203" t="s">
        <v>6317</v>
      </c>
      <c r="B2203" t="s">
        <v>6317</v>
      </c>
      <c r="C2203" t="b">
        <v>0</v>
      </c>
      <c r="D2203" t="s">
        <v>7257</v>
      </c>
      <c r="E2203" t="s">
        <v>6318</v>
      </c>
      <c r="F2203" t="s">
        <v>6318</v>
      </c>
      <c r="G2203" t="s">
        <v>7258</v>
      </c>
      <c r="H2203" t="s">
        <v>469</v>
      </c>
      <c r="I2203" t="s">
        <v>469</v>
      </c>
      <c r="J2203" t="s">
        <v>469</v>
      </c>
      <c r="K2203" t="s">
        <v>71</v>
      </c>
      <c r="L2203" t="s">
        <v>71</v>
      </c>
      <c r="M2203">
        <f>IF(UPPER(TRIM(Table2[[#This Row],[Status_Clean]]))="CONVERTED",1,0)</f>
        <v>0</v>
      </c>
      <c r="N2203">
        <f>IF(ISNUMBER(MATCH(UPPER(TRIM(Table2[[#This Row],[Status_Clean]])),{"CONTACTED","QUALIFIED","CONVERTED"},0)),1,0)</f>
        <v>1</v>
      </c>
      <c r="O2203" cm="1">
        <f t="array" ref="O2203">_xlfn.SWITCH(UPPER(TRIM(Table2[[#This Row],[Status_Clean]])),"NEW",1,"CONTACTED",2,"QUALIFIED",3,"CONVERTED",4,"LOST",5,99)</f>
        <v>3</v>
      </c>
      <c r="P2203">
        <v>45419</v>
      </c>
      <c r="Q2203" t="s">
        <v>7964</v>
      </c>
      <c r="R2203" t="s">
        <v>7964</v>
      </c>
      <c r="S2203">
        <v>45419</v>
      </c>
      <c r="T2203" t="s">
        <v>7261</v>
      </c>
      <c r="U2203">
        <v>45419</v>
      </c>
      <c r="V2203" t="s">
        <v>7314</v>
      </c>
      <c r="W2203" t="s">
        <v>7271</v>
      </c>
      <c r="X2203" t="s">
        <v>7277</v>
      </c>
      <c r="Y2203" t="s">
        <v>7265</v>
      </c>
      <c r="Z2203" t="s">
        <v>339</v>
      </c>
      <c r="AA2203">
        <v>28.799999999999997</v>
      </c>
      <c r="AB2203" t="str" cm="1">
        <f t="array" ref="AB2203">_xlfn.LET(_xlpm.x,IFERROR(VALUE(Table2[[#This Row],[Response_Time_Hours]]),""),IF(_xlpm.x="","CHECK",_xlfn.IFS(_xlpm.x&lt;=1,"Immediate",_xlpm.x&lt;=6,"Fast",_xlpm.x&lt;=24,"Moderate",_xlpm.x&gt;24,"Delayed")))</f>
        <v>Delayed</v>
      </c>
      <c r="AC2203">
        <v>15</v>
      </c>
      <c r="AD2203" t="str" cm="1">
        <f t="array" ref="AD2203">IF(Table2[[#This Row],[Interaction_Count_Final]]="","N/A",_xlfn.IFS(Table2[[#This Row],[Interaction_Count_Final]]&lt;=2,"Low",Table2[[#This Row],[Interaction_Count_Final]]&lt;=5,"Medium",Table2[[#This Row],[Interaction_Count_Final]]&gt;=6,"High",TRUE,"CHECK"))</f>
        <v>High</v>
      </c>
      <c r="AE2203" t="s">
        <v>7273</v>
      </c>
      <c r="AF2203" t="b">
        <v>1</v>
      </c>
      <c r="AG2203" t="b">
        <v>1</v>
      </c>
      <c r="AH2203">
        <v>2647</v>
      </c>
      <c r="AI2203">
        <v>45419</v>
      </c>
      <c r="AJ2203" t="b">
        <v>1</v>
      </c>
      <c r="AK2203" t="e" cm="1">
        <f t="array" ref="AK2203">_xlfn.LET(
  _xlpm.txt,TRIM(Raw_Data!F2203),
  _xlpm.norm,SUBSTITUTE(SUBSTITUTE(_xlpm.txt,"-","/"),".","/"),
  _xlpm.p,_xlfn.TEXTSPLIT(_xlpm.norm,"/"),
  _xlpm.a,VALUE(INDEX(_xlpm.p,1)),
  _xlpm.b,VALUE(INDEX(_xlpm.p,2)),
  IF(AND(_xlpm.a&lt;=12,_xlpm.b&lt;=12),"REVIEW_AMBIGUOUS","OK")
)</f>
        <v>#REF!</v>
      </c>
    </row>
    <row r="2204" spans="1:37">
      <c r="A2204" t="s">
        <v>6319</v>
      </c>
      <c r="B2204" t="s">
        <v>6319</v>
      </c>
      <c r="C2204" t="b">
        <v>0</v>
      </c>
      <c r="D2204" t="s">
        <v>7257</v>
      </c>
      <c r="E2204" t="s">
        <v>6320</v>
      </c>
      <c r="F2204" t="s">
        <v>6320</v>
      </c>
      <c r="G2204" t="s">
        <v>7303</v>
      </c>
      <c r="H2204" t="s">
        <v>101</v>
      </c>
      <c r="I2204" t="s">
        <v>101</v>
      </c>
      <c r="J2204" t="s">
        <v>101</v>
      </c>
      <c r="K2204" t="s">
        <v>125</v>
      </c>
      <c r="L2204" t="s">
        <v>125</v>
      </c>
      <c r="M2204">
        <f>IF(UPPER(TRIM(Table2[[#This Row],[Status_Clean]]))="CONVERTED",1,0)</f>
        <v>0</v>
      </c>
      <c r="N2204">
        <f>IF(ISNUMBER(MATCH(UPPER(TRIM(Table2[[#This Row],[Status_Clean]])),{"CONTACTED","QUALIFIED","CONVERTED"},0)),1,0)</f>
        <v>1</v>
      </c>
      <c r="O2204" cm="1">
        <f t="array" ref="O2204">_xlfn.SWITCH(UPPER(TRIM(Table2[[#This Row],[Status_Clean]])),"NEW",1,"CONTACTED",2,"QUALIFIED",3,"CONVERTED",4,"LOST",5,99)</f>
        <v>2</v>
      </c>
      <c r="P2204">
        <v>45633</v>
      </c>
      <c r="Q2204" t="s">
        <v>8438</v>
      </c>
      <c r="R2204" t="s">
        <v>8438</v>
      </c>
      <c r="S2204">
        <v>45633</v>
      </c>
      <c r="T2204" t="s">
        <v>7261</v>
      </c>
      <c r="U2204">
        <v>45633</v>
      </c>
      <c r="V2204" t="s">
        <v>7262</v>
      </c>
      <c r="W2204" t="s">
        <v>7271</v>
      </c>
      <c r="X2204" t="s">
        <v>7264</v>
      </c>
      <c r="Y2204" t="s">
        <v>7278</v>
      </c>
      <c r="Z2204">
        <v>48.6</v>
      </c>
      <c r="AA2204">
        <v>48.6</v>
      </c>
      <c r="AB2204" t="str" cm="1">
        <f t="array" ref="AB2204">_xlfn.LET(_xlpm.x,IFERROR(VALUE(Table2[[#This Row],[Response_Time_Hours]]),""),IF(_xlpm.x="","CHECK",_xlfn.IFS(_xlpm.x&lt;=1,"Immediate",_xlpm.x&lt;=6,"Fast",_xlpm.x&lt;=24,"Moderate",_xlpm.x&gt;24,"Delayed")))</f>
        <v>Delayed</v>
      </c>
      <c r="AC2204">
        <v>5</v>
      </c>
      <c r="AD2204" t="str" cm="1">
        <f t="array" ref="AD2204">IF(Table2[[#This Row],[Interaction_Count_Final]]="","N/A",_xlfn.IFS(Table2[[#This Row],[Interaction_Count_Final]]&lt;=2,"Low",Table2[[#This Row],[Interaction_Count_Final]]&lt;=5,"Medium",Table2[[#This Row],[Interaction_Count_Final]]&gt;=6,"High",TRUE,"CHECK"))</f>
        <v>Medium</v>
      </c>
      <c r="AE2204" t="s">
        <v>7289</v>
      </c>
      <c r="AF2204" t="b">
        <v>1</v>
      </c>
      <c r="AG2204" t="b">
        <v>1</v>
      </c>
      <c r="AH2204">
        <v>2648</v>
      </c>
      <c r="AI2204">
        <v>45633</v>
      </c>
      <c r="AJ2204" t="b">
        <v>1</v>
      </c>
      <c r="AK2204" t="e" cm="1">
        <f t="array" ref="AK2204">_xlfn.LET(
  _xlpm.txt,TRIM(Raw_Data!F2204),
  _xlpm.norm,SUBSTITUTE(SUBSTITUTE(_xlpm.txt,"-","/"),".","/"),
  _xlpm.p,_xlfn.TEXTSPLIT(_xlpm.norm,"/"),
  _xlpm.a,VALUE(INDEX(_xlpm.p,1)),
  _xlpm.b,VALUE(INDEX(_xlpm.p,2)),
  IF(AND(_xlpm.a&lt;=12,_xlpm.b&lt;=12),"REVIEW_AMBIGUOUS","OK")
)</f>
        <v>#REF!</v>
      </c>
    </row>
    <row r="2205" spans="1:37">
      <c r="A2205" t="s">
        <v>6321</v>
      </c>
      <c r="B2205" t="s">
        <v>6321</v>
      </c>
      <c r="C2205" t="b">
        <v>0</v>
      </c>
      <c r="D2205" t="s">
        <v>7257</v>
      </c>
      <c r="E2205" t="s">
        <v>6322</v>
      </c>
      <c r="F2205" t="s">
        <v>6322</v>
      </c>
      <c r="G2205" t="s">
        <v>7258</v>
      </c>
      <c r="H2205" t="s">
        <v>397</v>
      </c>
      <c r="I2205" t="s">
        <v>397</v>
      </c>
      <c r="J2205" t="s">
        <v>792</v>
      </c>
      <c r="K2205" t="s">
        <v>193</v>
      </c>
      <c r="L2205" t="s">
        <v>193</v>
      </c>
      <c r="M2205">
        <f>IF(UPPER(TRIM(Table2[[#This Row],[Status_Clean]]))="CONVERTED",1,0)</f>
        <v>0</v>
      </c>
      <c r="N2205">
        <f>IF(ISNUMBER(MATCH(UPPER(TRIM(Table2[[#This Row],[Status_Clean]])),{"CONTACTED","QUALIFIED","CONVERTED"},0)),1,0)</f>
        <v>0</v>
      </c>
      <c r="O2205" cm="1">
        <f t="array" ref="O2205">_xlfn.SWITCH(UPPER(TRIM(Table2[[#This Row],[Status_Clean]])),"NEW",1,"CONTACTED",2,"QUALIFIED",3,"CONVERTED",4,"LOST",5,99)</f>
        <v>1</v>
      </c>
      <c r="P2205">
        <v>45579</v>
      </c>
      <c r="Q2205" t="s">
        <v>8061</v>
      </c>
      <c r="R2205" t="s">
        <v>8061</v>
      </c>
      <c r="S2205">
        <v>45579</v>
      </c>
      <c r="T2205" t="s">
        <v>7261</v>
      </c>
      <c r="U2205">
        <v>45579</v>
      </c>
      <c r="V2205" t="s">
        <v>7270</v>
      </c>
      <c r="W2205" t="s">
        <v>7271</v>
      </c>
      <c r="X2205" t="s">
        <v>7264</v>
      </c>
      <c r="Y2205" t="s">
        <v>7298</v>
      </c>
      <c r="Z2205" t="s">
        <v>6323</v>
      </c>
      <c r="AA2205">
        <v>59.9</v>
      </c>
      <c r="AB2205" t="str" cm="1">
        <f t="array" ref="AB2205">_xlfn.LET(_xlpm.x,IFERROR(VALUE(Table2[[#This Row],[Response_Time_Hours]]),""),IF(_xlpm.x="","CHECK",_xlfn.IFS(_xlpm.x&lt;=1,"Immediate",_xlpm.x&lt;=6,"Fast",_xlpm.x&lt;=24,"Moderate",_xlpm.x&gt;24,"Delayed")))</f>
        <v>Delayed</v>
      </c>
      <c r="AC2205">
        <v>50</v>
      </c>
      <c r="AD2205" t="str" cm="1">
        <f t="array" ref="AD2205">IF(Table2[[#This Row],[Interaction_Count_Final]]="","N/A",_xlfn.IFS(Table2[[#This Row],[Interaction_Count_Final]]&lt;=2,"Low",Table2[[#This Row],[Interaction_Count_Final]]&lt;=5,"Medium",Table2[[#This Row],[Interaction_Count_Final]]&gt;=6,"High",TRUE,"CHECK"))</f>
        <v>High</v>
      </c>
      <c r="AE2205" t="s">
        <v>7273</v>
      </c>
      <c r="AF2205" t="b">
        <v>1</v>
      </c>
      <c r="AG2205" t="b">
        <v>1</v>
      </c>
      <c r="AH2205">
        <v>2649</v>
      </c>
      <c r="AI2205">
        <v>45579</v>
      </c>
      <c r="AJ2205" t="b">
        <v>1</v>
      </c>
      <c r="AK2205" t="e" cm="1">
        <f t="array" ref="AK2205">_xlfn.LET(
  _xlpm.txt,TRIM(Raw_Data!F2205),
  _xlpm.norm,SUBSTITUTE(SUBSTITUTE(_xlpm.txt,"-","/"),".","/"),
  _xlpm.p,_xlfn.TEXTSPLIT(_xlpm.norm,"/"),
  _xlpm.a,VALUE(INDEX(_xlpm.p,1)),
  _xlpm.b,VALUE(INDEX(_xlpm.p,2)),
  IF(AND(_xlpm.a&lt;=12,_xlpm.b&lt;=12),"REVIEW_AMBIGUOUS","OK")
)</f>
        <v>#REF!</v>
      </c>
    </row>
    <row r="2206" spans="1:37">
      <c r="A2206" t="s">
        <v>6324</v>
      </c>
      <c r="B2206" t="s">
        <v>6324</v>
      </c>
      <c r="C2206" t="b">
        <v>1</v>
      </c>
      <c r="D2206" t="s">
        <v>7257</v>
      </c>
      <c r="E2206" t="s">
        <v>6325</v>
      </c>
      <c r="F2206" t="s">
        <v>6325</v>
      </c>
      <c r="G2206" t="s">
        <v>7274</v>
      </c>
      <c r="H2206" t="s">
        <v>469</v>
      </c>
      <c r="I2206" t="s">
        <v>469</v>
      </c>
      <c r="J2206" t="s">
        <v>469</v>
      </c>
      <c r="K2206" t="s">
        <v>193</v>
      </c>
      <c r="L2206" t="s">
        <v>193</v>
      </c>
      <c r="M2206">
        <f>IF(UPPER(TRIM(Table2[[#This Row],[Status_Clean]]))="CONVERTED",1,0)</f>
        <v>0</v>
      </c>
      <c r="N2206">
        <f>IF(ISNUMBER(MATCH(UPPER(TRIM(Table2[[#This Row],[Status_Clean]])),{"CONTACTED","QUALIFIED","CONVERTED"},0)),1,0)</f>
        <v>0</v>
      </c>
      <c r="O2206" cm="1">
        <f t="array" ref="O2206">_xlfn.SWITCH(UPPER(TRIM(Table2[[#This Row],[Status_Clean]])),"NEW",1,"CONTACTED",2,"QUALIFIED",3,"CONVERTED",4,"LOST",5,99)</f>
        <v>1</v>
      </c>
      <c r="P2206" t="s">
        <v>6326</v>
      </c>
      <c r="Q2206" t="s">
        <v>7684</v>
      </c>
      <c r="R2206" t="s">
        <v>7684</v>
      </c>
      <c r="S2206">
        <v>45160</v>
      </c>
      <c r="T2206" t="s">
        <v>7261</v>
      </c>
      <c r="U2206">
        <v>45160</v>
      </c>
      <c r="V2206" t="s">
        <v>7310</v>
      </c>
      <c r="W2206" t="s">
        <v>7263</v>
      </c>
      <c r="X2206" t="s">
        <v>7288</v>
      </c>
      <c r="Y2206" t="s">
        <v>7265</v>
      </c>
      <c r="Z2206" t="s">
        <v>6327</v>
      </c>
      <c r="AA2206">
        <v>19.5</v>
      </c>
      <c r="AB2206" t="str" cm="1">
        <f t="array" ref="AB2206">_xlfn.LET(_xlpm.x,IFERROR(VALUE(Table2[[#This Row],[Response_Time_Hours]]),""),IF(_xlpm.x="","CHECK",_xlfn.IFS(_xlpm.x&lt;=1,"Immediate",_xlpm.x&lt;=6,"Fast",_xlpm.x&lt;=24,"Moderate",_xlpm.x&gt;24,"Delayed")))</f>
        <v>Moderate</v>
      </c>
      <c r="AC2206">
        <v>13</v>
      </c>
      <c r="AD2206" t="str" cm="1">
        <f t="array" ref="AD2206">IF(Table2[[#This Row],[Interaction_Count_Final]]="","N/A",_xlfn.IFS(Table2[[#This Row],[Interaction_Count_Final]]&lt;=2,"Low",Table2[[#This Row],[Interaction_Count_Final]]&lt;=5,"Medium",Table2[[#This Row],[Interaction_Count_Final]]&gt;=6,"High",TRUE,"CHECK"))</f>
        <v>High</v>
      </c>
      <c r="AE2206" t="s">
        <v>7289</v>
      </c>
      <c r="AF2206" t="b">
        <v>1</v>
      </c>
      <c r="AG2206" t="b">
        <v>1</v>
      </c>
      <c r="AH2206">
        <v>2650</v>
      </c>
      <c r="AI2206">
        <v>45160</v>
      </c>
      <c r="AJ2206" t="b">
        <v>1</v>
      </c>
      <c r="AK2206" t="str" cm="1">
        <f t="array" ref="AK2206">_xlfn.LET(
  _xlpm.txt,TRIM(Raw_Data!F2206),
  _xlpm.norm,SUBSTITUTE(SUBSTITUTE(_xlpm.txt,"-","/"),".","/"),
  _xlpm.p,_xlfn.TEXTSPLIT(_xlpm.norm,"/"),
  _xlpm.a,VALUE(INDEX(_xlpm.p,1)),
  _xlpm.b,VALUE(INDEX(_xlpm.p,2)),
  IF(AND(_xlpm.a&lt;=12,_xlpm.b&lt;=12),"REVIEW_AMBIGUOUS","OK")
)</f>
        <v>OK</v>
      </c>
    </row>
    <row r="2207" spans="1:37">
      <c r="A2207" t="s">
        <v>6328</v>
      </c>
      <c r="B2207" t="s">
        <v>6328</v>
      </c>
      <c r="C2207" t="b">
        <v>0</v>
      </c>
      <c r="D2207" t="s">
        <v>7257</v>
      </c>
      <c r="E2207" t="s">
        <v>6329</v>
      </c>
      <c r="F2207" t="s">
        <v>6329</v>
      </c>
      <c r="G2207" t="s">
        <v>7258</v>
      </c>
      <c r="H2207" t="s">
        <v>469</v>
      </c>
      <c r="I2207" t="s">
        <v>469</v>
      </c>
      <c r="J2207" t="s">
        <v>469</v>
      </c>
      <c r="K2207" t="s">
        <v>173</v>
      </c>
      <c r="L2207" t="s">
        <v>173</v>
      </c>
      <c r="M2207">
        <f>IF(UPPER(TRIM(Table2[[#This Row],[Status_Clean]]))="CONVERTED",1,0)</f>
        <v>0</v>
      </c>
      <c r="N2207">
        <f>IF(ISNUMBER(MATCH(UPPER(TRIM(Table2[[#This Row],[Status_Clean]])),{"CONTACTED","QUALIFIED","CONVERTED"},0)),1,0)</f>
        <v>0</v>
      </c>
      <c r="O2207" cm="1">
        <f t="array" ref="O2207">_xlfn.SWITCH(UPPER(TRIM(Table2[[#This Row],[Status_Clean]])),"NEW",1,"CONTACTED",2,"QUALIFIED",3,"CONVERTED",4,"LOST",5,99)</f>
        <v>5</v>
      </c>
      <c r="P2207">
        <v>45215</v>
      </c>
      <c r="Q2207" t="s">
        <v>7364</v>
      </c>
      <c r="R2207" t="s">
        <v>7364</v>
      </c>
      <c r="S2207">
        <v>45215</v>
      </c>
      <c r="T2207" t="s">
        <v>7261</v>
      </c>
      <c r="U2207">
        <v>45215</v>
      </c>
      <c r="V2207" t="s">
        <v>7270</v>
      </c>
      <c r="W2207" t="s">
        <v>7263</v>
      </c>
      <c r="X2207" t="s">
        <v>7264</v>
      </c>
      <c r="Y2207" t="s">
        <v>7298</v>
      </c>
      <c r="Z2207" t="s">
        <v>1703</v>
      </c>
      <c r="AA2207">
        <v>49.3</v>
      </c>
      <c r="AB2207" t="str" cm="1">
        <f t="array" ref="AB2207">_xlfn.LET(_xlpm.x,IFERROR(VALUE(Table2[[#This Row],[Response_Time_Hours]]),""),IF(_xlpm.x="","CHECK",_xlfn.IFS(_xlpm.x&lt;=1,"Immediate",_xlpm.x&lt;=6,"Fast",_xlpm.x&lt;=24,"Moderate",_xlpm.x&gt;24,"Delayed")))</f>
        <v>Delayed</v>
      </c>
      <c r="AC2207">
        <v>30</v>
      </c>
      <c r="AD2207" t="str" cm="1">
        <f t="array" ref="AD2207">IF(Table2[[#This Row],[Interaction_Count_Final]]="","N/A",_xlfn.IFS(Table2[[#This Row],[Interaction_Count_Final]]&lt;=2,"Low",Table2[[#This Row],[Interaction_Count_Final]]&lt;=5,"Medium",Table2[[#This Row],[Interaction_Count_Final]]&gt;=6,"High",TRUE,"CHECK"))</f>
        <v>High</v>
      </c>
      <c r="AE2207" t="s">
        <v>7273</v>
      </c>
      <c r="AF2207" t="b">
        <v>1</v>
      </c>
      <c r="AG2207" t="b">
        <v>1</v>
      </c>
      <c r="AH2207">
        <v>2651</v>
      </c>
      <c r="AI2207">
        <v>45215</v>
      </c>
      <c r="AJ2207" t="b">
        <v>1</v>
      </c>
      <c r="AK2207" t="e" cm="1">
        <f t="array" ref="AK2207">_xlfn.LET(
  _xlpm.txt,TRIM(Raw_Data!F2207),
  _xlpm.norm,SUBSTITUTE(SUBSTITUTE(_xlpm.txt,"-","/"),".","/"),
  _xlpm.p,_xlfn.TEXTSPLIT(_xlpm.norm,"/"),
  _xlpm.a,VALUE(INDEX(_xlpm.p,1)),
  _xlpm.b,VALUE(INDEX(_xlpm.p,2)),
  IF(AND(_xlpm.a&lt;=12,_xlpm.b&lt;=12),"REVIEW_AMBIGUOUS","OK")
)</f>
        <v>#REF!</v>
      </c>
    </row>
    <row r="2208" spans="1:37">
      <c r="A2208" t="s">
        <v>6330</v>
      </c>
      <c r="B2208" t="s">
        <v>6330</v>
      </c>
      <c r="C2208" t="b">
        <v>0</v>
      </c>
      <c r="D2208" t="s">
        <v>7257</v>
      </c>
      <c r="E2208" t="s">
        <v>8685</v>
      </c>
      <c r="F2208" t="s">
        <v>8685</v>
      </c>
      <c r="G2208" t="s">
        <v>7274</v>
      </c>
      <c r="H2208" t="s">
        <v>123</v>
      </c>
      <c r="I2208" t="s">
        <v>123</v>
      </c>
      <c r="J2208" t="s">
        <v>123</v>
      </c>
      <c r="K2208" t="s">
        <v>7301</v>
      </c>
      <c r="L2208" t="s">
        <v>125</v>
      </c>
      <c r="M2208">
        <f>IF(UPPER(TRIM(Table2[[#This Row],[Status_Clean]]))="CONVERTED",1,0)</f>
        <v>0</v>
      </c>
      <c r="N2208">
        <f>IF(ISNUMBER(MATCH(UPPER(TRIM(Table2[[#This Row],[Status_Clean]])),{"CONTACTED","QUALIFIED","CONVERTED"},0)),1,0)</f>
        <v>1</v>
      </c>
      <c r="O2208" cm="1">
        <f t="array" ref="O2208">_xlfn.SWITCH(UPPER(TRIM(Table2[[#This Row],[Status_Clean]])),"NEW",1,"CONTACTED",2,"QUALIFIED",3,"CONVERTED",4,"LOST",5,99)</f>
        <v>2</v>
      </c>
      <c r="P2208">
        <v>45296</v>
      </c>
      <c r="Q2208" t="s">
        <v>7707</v>
      </c>
      <c r="R2208" t="s">
        <v>7707</v>
      </c>
      <c r="S2208">
        <v>45296</v>
      </c>
      <c r="T2208" t="s">
        <v>7261</v>
      </c>
      <c r="U2208">
        <v>45296</v>
      </c>
      <c r="V2208" t="s">
        <v>7317</v>
      </c>
      <c r="W2208" t="s">
        <v>7271</v>
      </c>
      <c r="X2208" t="s">
        <v>7284</v>
      </c>
      <c r="Y2208" t="s">
        <v>7312</v>
      </c>
      <c r="Z2208">
        <v>41</v>
      </c>
      <c r="AA2208">
        <v>41</v>
      </c>
      <c r="AB2208" t="str" cm="1">
        <f t="array" ref="AB2208">_xlfn.LET(_xlpm.x,IFERROR(VALUE(Table2[[#This Row],[Response_Time_Hours]]),""),IF(_xlpm.x="","CHECK",_xlfn.IFS(_xlpm.x&lt;=1,"Immediate",_xlpm.x&lt;=6,"Fast",_xlpm.x&lt;=24,"Moderate",_xlpm.x&gt;24,"Delayed")))</f>
        <v>Delayed</v>
      </c>
      <c r="AC2208">
        <v>32</v>
      </c>
      <c r="AD2208" t="str" cm="1">
        <f t="array" ref="AD2208">IF(Table2[[#This Row],[Interaction_Count_Final]]="","N/A",_xlfn.IFS(Table2[[#This Row],[Interaction_Count_Final]]&lt;=2,"Low",Table2[[#This Row],[Interaction_Count_Final]]&lt;=5,"Medium",Table2[[#This Row],[Interaction_Count_Final]]&gt;=6,"High",TRUE,"CHECK"))</f>
        <v>High</v>
      </c>
      <c r="AE2208" t="s">
        <v>7266</v>
      </c>
      <c r="AF2208" t="b">
        <v>1</v>
      </c>
      <c r="AG2208" t="b">
        <v>1</v>
      </c>
      <c r="AH2208">
        <v>2652</v>
      </c>
      <c r="AI2208">
        <v>45296</v>
      </c>
      <c r="AJ2208" t="b">
        <v>1</v>
      </c>
      <c r="AK2208" t="e" cm="1">
        <f t="array" ref="AK2208">_xlfn.LET(
  _xlpm.txt,TRIM(Raw_Data!F2208),
  _xlpm.norm,SUBSTITUTE(SUBSTITUTE(_xlpm.txt,"-","/"),".","/"),
  _xlpm.p,_xlfn.TEXTSPLIT(_xlpm.norm,"/"),
  _xlpm.a,VALUE(INDEX(_xlpm.p,1)),
  _xlpm.b,VALUE(INDEX(_xlpm.p,2)),
  IF(AND(_xlpm.a&lt;=12,_xlpm.b&lt;=12),"REVIEW_AMBIGUOUS","OK")
)</f>
        <v>#REF!</v>
      </c>
    </row>
    <row r="2209" spans="1:37">
      <c r="A2209" t="s">
        <v>6332</v>
      </c>
      <c r="B2209" t="s">
        <v>6332</v>
      </c>
      <c r="C2209" t="b">
        <v>0</v>
      </c>
      <c r="D2209" t="s">
        <v>7257</v>
      </c>
      <c r="E2209" t="s">
        <v>6333</v>
      </c>
      <c r="F2209" t="s">
        <v>6333</v>
      </c>
      <c r="G2209" t="s">
        <v>7258</v>
      </c>
      <c r="H2209" t="s">
        <v>156</v>
      </c>
      <c r="I2209" t="s">
        <v>156</v>
      </c>
      <c r="J2209" t="s">
        <v>69</v>
      </c>
      <c r="K2209" t="s">
        <v>71</v>
      </c>
      <c r="L2209" t="s">
        <v>71</v>
      </c>
      <c r="M2209">
        <f>IF(UPPER(TRIM(Table2[[#This Row],[Status_Clean]]))="CONVERTED",1,0)</f>
        <v>0</v>
      </c>
      <c r="N2209">
        <f>IF(ISNUMBER(MATCH(UPPER(TRIM(Table2[[#This Row],[Status_Clean]])),{"CONTACTED","QUALIFIED","CONVERTED"},0)),1,0)</f>
        <v>1</v>
      </c>
      <c r="O2209" cm="1">
        <f t="array" ref="O2209">_xlfn.SWITCH(UPPER(TRIM(Table2[[#This Row],[Status_Clean]])),"NEW",1,"CONTACTED",2,"QUALIFIED",3,"CONVERTED",4,"LOST",5,99)</f>
        <v>3</v>
      </c>
      <c r="P2209">
        <v>45086</v>
      </c>
      <c r="Q2209" t="s">
        <v>7991</v>
      </c>
      <c r="R2209" t="s">
        <v>7991</v>
      </c>
      <c r="S2209">
        <v>45086</v>
      </c>
      <c r="T2209" t="s">
        <v>7261</v>
      </c>
      <c r="U2209">
        <v>45086</v>
      </c>
      <c r="V2209" t="s">
        <v>7276</v>
      </c>
      <c r="W2209" t="s">
        <v>7263</v>
      </c>
      <c r="X2209" t="s">
        <v>7277</v>
      </c>
      <c r="Y2209" t="s">
        <v>7312</v>
      </c>
      <c r="Z2209">
        <v>70.400000000000006</v>
      </c>
      <c r="AA2209">
        <v>70.400000000000006</v>
      </c>
      <c r="AB2209" t="str" cm="1">
        <f t="array" ref="AB2209">_xlfn.LET(_xlpm.x,IFERROR(VALUE(Table2[[#This Row],[Response_Time_Hours]]),""),IF(_xlpm.x="","CHECK",_xlfn.IFS(_xlpm.x&lt;=1,"Immediate",_xlpm.x&lt;=6,"Fast",_xlpm.x&lt;=24,"Moderate",_xlpm.x&gt;24,"Delayed")))</f>
        <v>Delayed</v>
      </c>
      <c r="AC2209">
        <v>17</v>
      </c>
      <c r="AD2209" t="str" cm="1">
        <f t="array" ref="AD2209">IF(Table2[[#This Row],[Interaction_Count_Final]]="","N/A",_xlfn.IFS(Table2[[#This Row],[Interaction_Count_Final]]&lt;=2,"Low",Table2[[#This Row],[Interaction_Count_Final]]&lt;=5,"Medium",Table2[[#This Row],[Interaction_Count_Final]]&gt;=6,"High",TRUE,"CHECK"))</f>
        <v>High</v>
      </c>
      <c r="AE2209" t="s">
        <v>7273</v>
      </c>
      <c r="AF2209" t="b">
        <v>1</v>
      </c>
      <c r="AG2209" t="b">
        <v>1</v>
      </c>
      <c r="AH2209">
        <v>2653</v>
      </c>
      <c r="AI2209">
        <v>45086</v>
      </c>
      <c r="AJ2209" t="b">
        <v>1</v>
      </c>
      <c r="AK2209" t="e" cm="1">
        <f t="array" ref="AK2209">_xlfn.LET(
  _xlpm.txt,TRIM(Raw_Data!F2209),
  _xlpm.norm,SUBSTITUTE(SUBSTITUTE(_xlpm.txt,"-","/"),".","/"),
  _xlpm.p,_xlfn.TEXTSPLIT(_xlpm.norm,"/"),
  _xlpm.a,VALUE(INDEX(_xlpm.p,1)),
  _xlpm.b,VALUE(INDEX(_xlpm.p,2)),
  IF(AND(_xlpm.a&lt;=12,_xlpm.b&lt;=12),"REVIEW_AMBIGUOUS","OK")
)</f>
        <v>#REF!</v>
      </c>
    </row>
    <row r="2210" spans="1:37">
      <c r="A2210" t="s">
        <v>6334</v>
      </c>
      <c r="B2210" t="s">
        <v>6334</v>
      </c>
      <c r="C2210" t="b">
        <v>0</v>
      </c>
      <c r="D2210" t="s">
        <v>7257</v>
      </c>
      <c r="E2210" t="s">
        <v>6335</v>
      </c>
      <c r="F2210" t="s">
        <v>6335</v>
      </c>
      <c r="G2210" t="s">
        <v>7303</v>
      </c>
      <c r="H2210" t="s">
        <v>363</v>
      </c>
      <c r="I2210" t="s">
        <v>363</v>
      </c>
      <c r="J2210" t="s">
        <v>363</v>
      </c>
      <c r="K2210" t="s">
        <v>71</v>
      </c>
      <c r="L2210" t="s">
        <v>71</v>
      </c>
      <c r="M2210">
        <f>IF(UPPER(TRIM(Table2[[#This Row],[Status_Clean]]))="CONVERTED",1,0)</f>
        <v>0</v>
      </c>
      <c r="N2210">
        <f>IF(ISNUMBER(MATCH(UPPER(TRIM(Table2[[#This Row],[Status_Clean]])),{"CONTACTED","QUALIFIED","CONVERTED"},0)),1,0)</f>
        <v>1</v>
      </c>
      <c r="O2210" cm="1">
        <f t="array" ref="O2210">_xlfn.SWITCH(UPPER(TRIM(Table2[[#This Row],[Status_Clean]])),"NEW",1,"CONTACTED",2,"QUALIFIED",3,"CONVERTED",4,"LOST",5,99)</f>
        <v>3</v>
      </c>
      <c r="P2210">
        <v>44948</v>
      </c>
      <c r="Q2210" t="s">
        <v>7386</v>
      </c>
      <c r="R2210" t="s">
        <v>7386</v>
      </c>
      <c r="S2210">
        <v>44948</v>
      </c>
      <c r="T2210" t="s">
        <v>7261</v>
      </c>
      <c r="U2210">
        <v>44948</v>
      </c>
      <c r="V2210" t="s">
        <v>7317</v>
      </c>
      <c r="W2210" t="s">
        <v>7263</v>
      </c>
      <c r="X2210" t="s">
        <v>7284</v>
      </c>
      <c r="Y2210" t="s">
        <v>7293</v>
      </c>
      <c r="Z2210">
        <v>30.4</v>
      </c>
      <c r="AA2210">
        <v>30.4</v>
      </c>
      <c r="AB2210" t="str" cm="1">
        <f t="array" ref="AB2210">_xlfn.LET(_xlpm.x,IFERROR(VALUE(Table2[[#This Row],[Response_Time_Hours]]),""),IF(_xlpm.x="","CHECK",_xlfn.IFS(_xlpm.x&lt;=1,"Immediate",_xlpm.x&lt;=6,"Fast",_xlpm.x&lt;=24,"Moderate",_xlpm.x&gt;24,"Delayed")))</f>
        <v>Delayed</v>
      </c>
      <c r="AC2210">
        <v>36</v>
      </c>
      <c r="AD2210" t="str" cm="1">
        <f t="array" ref="AD2210">IF(Table2[[#This Row],[Interaction_Count_Final]]="","N/A",_xlfn.IFS(Table2[[#This Row],[Interaction_Count_Final]]&lt;=2,"Low",Table2[[#This Row],[Interaction_Count_Final]]&lt;=5,"Medium",Table2[[#This Row],[Interaction_Count_Final]]&gt;=6,"High",TRUE,"CHECK"))</f>
        <v>High</v>
      </c>
      <c r="AE2210" t="s">
        <v>7289</v>
      </c>
      <c r="AF2210" t="b">
        <v>1</v>
      </c>
      <c r="AG2210" t="b">
        <v>1</v>
      </c>
      <c r="AH2210">
        <v>2654</v>
      </c>
      <c r="AI2210">
        <v>44948</v>
      </c>
      <c r="AJ2210" t="b">
        <v>1</v>
      </c>
      <c r="AK2210" t="e" cm="1">
        <f t="array" ref="AK2210">_xlfn.LET(
  _xlpm.txt,TRIM(Raw_Data!F2210),
  _xlpm.norm,SUBSTITUTE(SUBSTITUTE(_xlpm.txt,"-","/"),".","/"),
  _xlpm.p,_xlfn.TEXTSPLIT(_xlpm.norm,"/"),
  _xlpm.a,VALUE(INDEX(_xlpm.p,1)),
  _xlpm.b,VALUE(INDEX(_xlpm.p,2)),
  IF(AND(_xlpm.a&lt;=12,_xlpm.b&lt;=12),"REVIEW_AMBIGUOUS","OK")
)</f>
        <v>#REF!</v>
      </c>
    </row>
    <row r="2211" spans="1:37">
      <c r="A2211" t="s">
        <v>6336</v>
      </c>
      <c r="B2211" t="s">
        <v>6336</v>
      </c>
      <c r="C2211" t="b">
        <v>1</v>
      </c>
      <c r="D2211" t="s">
        <v>7257</v>
      </c>
      <c r="E2211" t="s">
        <v>6337</v>
      </c>
      <c r="F2211" t="s">
        <v>6337</v>
      </c>
      <c r="G2211" t="s">
        <v>7268</v>
      </c>
      <c r="H2211" t="s">
        <v>363</v>
      </c>
      <c r="I2211" t="s">
        <v>363</v>
      </c>
      <c r="J2211" t="s">
        <v>363</v>
      </c>
      <c r="K2211" t="s">
        <v>125</v>
      </c>
      <c r="L2211" t="s">
        <v>125</v>
      </c>
      <c r="M2211">
        <f>IF(UPPER(TRIM(Table2[[#This Row],[Status_Clean]]))="CONVERTED",1,0)</f>
        <v>0</v>
      </c>
      <c r="N2211">
        <f>IF(ISNUMBER(MATCH(UPPER(TRIM(Table2[[#This Row],[Status_Clean]])),{"CONTACTED","QUALIFIED","CONVERTED"},0)),1,0)</f>
        <v>1</v>
      </c>
      <c r="O2211" cm="1">
        <f t="array" ref="O2211">_xlfn.SWITCH(UPPER(TRIM(Table2[[#This Row],[Status_Clean]])),"NEW",1,"CONTACTED",2,"QUALIFIED",3,"CONVERTED",4,"LOST",5,99)</f>
        <v>2</v>
      </c>
      <c r="P2211" t="s">
        <v>6338</v>
      </c>
      <c r="Q2211" t="s">
        <v>8686</v>
      </c>
      <c r="R2211" t="s">
        <v>8686</v>
      </c>
      <c r="S2211">
        <v>45199</v>
      </c>
      <c r="T2211" t="s">
        <v>7261</v>
      </c>
      <c r="U2211">
        <v>45199</v>
      </c>
      <c r="V2211" t="s">
        <v>7287</v>
      </c>
      <c r="W2211" t="s">
        <v>7263</v>
      </c>
      <c r="X2211" t="s">
        <v>7288</v>
      </c>
      <c r="Y2211" t="s">
        <v>7278</v>
      </c>
      <c r="Z2211">
        <v>16.8</v>
      </c>
      <c r="AA2211">
        <v>16.8</v>
      </c>
      <c r="AB2211" t="str" cm="1">
        <f t="array" ref="AB2211">_xlfn.LET(_xlpm.x,IFERROR(VALUE(Table2[[#This Row],[Response_Time_Hours]]),""),IF(_xlpm.x="","CHECK",_xlfn.IFS(_xlpm.x&lt;=1,"Immediate",_xlpm.x&lt;=6,"Fast",_xlpm.x&lt;=24,"Moderate",_xlpm.x&gt;24,"Delayed")))</f>
        <v>Moderate</v>
      </c>
      <c r="AC2211">
        <v>9</v>
      </c>
      <c r="AD2211" t="str" cm="1">
        <f t="array" ref="AD2211">IF(Table2[[#This Row],[Interaction_Count_Final]]="","N/A",_xlfn.IFS(Table2[[#This Row],[Interaction_Count_Final]]&lt;=2,"Low",Table2[[#This Row],[Interaction_Count_Final]]&lt;=5,"Medium",Table2[[#This Row],[Interaction_Count_Final]]&gt;=6,"High",TRUE,"CHECK"))</f>
        <v>High</v>
      </c>
      <c r="AE2211" t="s">
        <v>7289</v>
      </c>
      <c r="AF2211" t="b">
        <v>1</v>
      </c>
      <c r="AG2211" t="b">
        <v>1</v>
      </c>
      <c r="AH2211">
        <v>2655</v>
      </c>
      <c r="AI2211">
        <v>45199</v>
      </c>
      <c r="AJ2211" t="b">
        <v>1</v>
      </c>
      <c r="AK2211" t="e" cm="1">
        <f t="array" ref="AK2211">_xlfn.LET(
  _xlpm.txt,TRIM(Raw_Data!F2211),
  _xlpm.norm,SUBSTITUTE(SUBSTITUTE(_xlpm.txt,"-","/"),".","/"),
  _xlpm.p,_xlfn.TEXTSPLIT(_xlpm.norm,"/"),
  _xlpm.a,VALUE(INDEX(_xlpm.p,1)),
  _xlpm.b,VALUE(INDEX(_xlpm.p,2)),
  IF(AND(_xlpm.a&lt;=12,_xlpm.b&lt;=12),"REVIEW_AMBIGUOUS","OK")
)</f>
        <v>#REF!</v>
      </c>
    </row>
    <row r="2212" spans="1:37">
      <c r="A2212" t="s">
        <v>6339</v>
      </c>
      <c r="B2212" t="s">
        <v>6339</v>
      </c>
      <c r="C2212" t="b">
        <v>1</v>
      </c>
      <c r="D2212" t="s">
        <v>7257</v>
      </c>
      <c r="E2212" t="s">
        <v>6340</v>
      </c>
      <c r="F2212" t="s">
        <v>6340</v>
      </c>
      <c r="G2212" t="s">
        <v>7258</v>
      </c>
      <c r="H2212" t="s">
        <v>106</v>
      </c>
      <c r="I2212" t="s">
        <v>106</v>
      </c>
      <c r="J2212" t="s">
        <v>106</v>
      </c>
      <c r="K2212" t="s">
        <v>250</v>
      </c>
      <c r="L2212" t="s">
        <v>250</v>
      </c>
      <c r="M2212">
        <f>IF(UPPER(TRIM(Table2[[#This Row],[Status_Clean]]))="CONVERTED",1,0)</f>
        <v>1</v>
      </c>
      <c r="N2212">
        <f>IF(ISNUMBER(MATCH(UPPER(TRIM(Table2[[#This Row],[Status_Clean]])),{"CONTACTED","QUALIFIED","CONVERTED"},0)),1,0)</f>
        <v>1</v>
      </c>
      <c r="O2212" cm="1">
        <f t="array" ref="O2212">_xlfn.SWITCH(UPPER(TRIM(Table2[[#This Row],[Status_Clean]])),"NEW",1,"CONTACTED",2,"QUALIFIED",3,"CONVERTED",4,"LOST",5,99)</f>
        <v>4</v>
      </c>
      <c r="P2212">
        <v>44968</v>
      </c>
      <c r="Q2212" t="s">
        <v>7628</v>
      </c>
      <c r="R2212" t="s">
        <v>7628</v>
      </c>
      <c r="S2212">
        <v>44968</v>
      </c>
      <c r="T2212" t="s">
        <v>7261</v>
      </c>
      <c r="U2212">
        <v>44968</v>
      </c>
      <c r="V2212" t="s">
        <v>7283</v>
      </c>
      <c r="W2212" t="s">
        <v>7263</v>
      </c>
      <c r="X2212" t="s">
        <v>7284</v>
      </c>
      <c r="Y2212" t="s">
        <v>7278</v>
      </c>
      <c r="Z2212">
        <v>11</v>
      </c>
      <c r="AA2212">
        <v>11</v>
      </c>
      <c r="AB2212" t="str" cm="1">
        <f t="array" ref="AB2212">_xlfn.LET(_xlpm.x,IFERROR(VALUE(Table2[[#This Row],[Response_Time_Hours]]),""),IF(_xlpm.x="","CHECK",_xlfn.IFS(_xlpm.x&lt;=1,"Immediate",_xlpm.x&lt;=6,"Fast",_xlpm.x&lt;=24,"Moderate",_xlpm.x&gt;24,"Delayed")))</f>
        <v>Moderate</v>
      </c>
      <c r="AC2212">
        <v>23</v>
      </c>
      <c r="AD2212" t="str" cm="1">
        <f t="array" ref="AD2212">IF(Table2[[#This Row],[Interaction_Count_Final]]="","N/A",_xlfn.IFS(Table2[[#This Row],[Interaction_Count_Final]]&lt;=2,"Low",Table2[[#This Row],[Interaction_Count_Final]]&lt;=5,"Medium",Table2[[#This Row],[Interaction_Count_Final]]&gt;=6,"High",TRUE,"CHECK"))</f>
        <v>High</v>
      </c>
      <c r="AE2212" t="s">
        <v>7273</v>
      </c>
      <c r="AF2212" t="b">
        <v>1</v>
      </c>
      <c r="AG2212" t="b">
        <v>1</v>
      </c>
      <c r="AH2212">
        <v>2656</v>
      </c>
      <c r="AI2212">
        <v>44968</v>
      </c>
      <c r="AJ2212" t="b">
        <v>1</v>
      </c>
      <c r="AK2212" t="e" cm="1">
        <f t="array" ref="AK2212">_xlfn.LET(
  _xlpm.txt,TRIM(Raw_Data!F2212),
  _xlpm.norm,SUBSTITUTE(SUBSTITUTE(_xlpm.txt,"-","/"),".","/"),
  _xlpm.p,_xlfn.TEXTSPLIT(_xlpm.norm,"/"),
  _xlpm.a,VALUE(INDEX(_xlpm.p,1)),
  _xlpm.b,VALUE(INDEX(_xlpm.p,2)),
  IF(AND(_xlpm.a&lt;=12,_xlpm.b&lt;=12),"REVIEW_AMBIGUOUS","OK")
)</f>
        <v>#REF!</v>
      </c>
    </row>
    <row r="2213" spans="1:37">
      <c r="A2213" t="s">
        <v>6341</v>
      </c>
      <c r="B2213" t="s">
        <v>6341</v>
      </c>
      <c r="C2213" t="b">
        <v>1</v>
      </c>
      <c r="D2213" t="s">
        <v>7257</v>
      </c>
      <c r="E2213" t="s">
        <v>8687</v>
      </c>
      <c r="F2213" t="s">
        <v>8687</v>
      </c>
      <c r="G2213" t="s">
        <v>7280</v>
      </c>
      <c r="H2213" t="s">
        <v>447</v>
      </c>
      <c r="I2213" t="s">
        <v>447</v>
      </c>
      <c r="J2213" t="s">
        <v>447</v>
      </c>
      <c r="K2213" t="s">
        <v>193</v>
      </c>
      <c r="L2213" t="s">
        <v>193</v>
      </c>
      <c r="M2213">
        <f>IF(UPPER(TRIM(Table2[[#This Row],[Status_Clean]]))="CONVERTED",1,0)</f>
        <v>0</v>
      </c>
      <c r="N2213">
        <f>IF(ISNUMBER(MATCH(UPPER(TRIM(Table2[[#This Row],[Status_Clean]])),{"CONTACTED","QUALIFIED","CONVERTED"},0)),1,0)</f>
        <v>0</v>
      </c>
      <c r="O2213" cm="1">
        <f t="array" ref="O2213">_xlfn.SWITCH(UPPER(TRIM(Table2[[#This Row],[Status_Clean]])),"NEW",1,"CONTACTED",2,"QUALIFIED",3,"CONVERTED",4,"LOST",5,99)</f>
        <v>1</v>
      </c>
      <c r="P2213" t="s">
        <v>6343</v>
      </c>
      <c r="Q2213" t="s">
        <v>7862</v>
      </c>
      <c r="R2213" t="s">
        <v>7862</v>
      </c>
      <c r="S2213">
        <v>45320</v>
      </c>
      <c r="T2213" t="s">
        <v>7261</v>
      </c>
      <c r="U2213">
        <v>45320</v>
      </c>
      <c r="V2213" t="s">
        <v>7317</v>
      </c>
      <c r="W2213" t="s">
        <v>7271</v>
      </c>
      <c r="X2213" t="s">
        <v>7284</v>
      </c>
      <c r="Y2213" t="s">
        <v>7298</v>
      </c>
      <c r="Z2213">
        <v>28</v>
      </c>
      <c r="AA2213">
        <v>28</v>
      </c>
      <c r="AB2213" t="str" cm="1">
        <f t="array" ref="AB2213">_xlfn.LET(_xlpm.x,IFERROR(VALUE(Table2[[#This Row],[Response_Time_Hours]]),""),IF(_xlpm.x="","CHECK",_xlfn.IFS(_xlpm.x&lt;=1,"Immediate",_xlpm.x&lt;=6,"Fast",_xlpm.x&lt;=24,"Moderate",_xlpm.x&gt;24,"Delayed")))</f>
        <v>Delayed</v>
      </c>
      <c r="AC2213">
        <v>25</v>
      </c>
      <c r="AD2213" t="str" cm="1">
        <f t="array" ref="AD2213">IF(Table2[[#This Row],[Interaction_Count_Final]]="","N/A",_xlfn.IFS(Table2[[#This Row],[Interaction_Count_Final]]&lt;=2,"Low",Table2[[#This Row],[Interaction_Count_Final]]&lt;=5,"Medium",Table2[[#This Row],[Interaction_Count_Final]]&gt;=6,"High",TRUE,"CHECK"))</f>
        <v>High</v>
      </c>
      <c r="AE2213" t="s">
        <v>7289</v>
      </c>
      <c r="AF2213" t="b">
        <v>1</v>
      </c>
      <c r="AG2213" t="b">
        <v>1</v>
      </c>
      <c r="AH2213">
        <v>2657</v>
      </c>
      <c r="AI2213">
        <v>45320</v>
      </c>
      <c r="AJ2213" t="b">
        <v>1</v>
      </c>
      <c r="AK2213" t="str" cm="1">
        <f t="array" ref="AK2213">_xlfn.LET(
  _xlpm.txt,TRIM(Raw_Data!F2213),
  _xlpm.norm,SUBSTITUTE(SUBSTITUTE(_xlpm.txt,"-","/"),".","/"),
  _xlpm.p,_xlfn.TEXTSPLIT(_xlpm.norm,"/"),
  _xlpm.a,VALUE(INDEX(_xlpm.p,1)),
  _xlpm.b,VALUE(INDEX(_xlpm.p,2)),
  IF(AND(_xlpm.a&lt;=12,_xlpm.b&lt;=12),"REVIEW_AMBIGUOUS","OK")
)</f>
        <v>OK</v>
      </c>
    </row>
    <row r="2214" spans="1:37">
      <c r="A2214" t="s">
        <v>6344</v>
      </c>
      <c r="B2214" t="s">
        <v>6344</v>
      </c>
      <c r="C2214" t="b">
        <v>0</v>
      </c>
      <c r="D2214" t="s">
        <v>7257</v>
      </c>
      <c r="E2214" t="s">
        <v>6345</v>
      </c>
      <c r="F2214" t="s">
        <v>6345</v>
      </c>
      <c r="G2214" t="s">
        <v>7274</v>
      </c>
      <c r="H2214" t="s">
        <v>106</v>
      </c>
      <c r="I2214" t="s">
        <v>106</v>
      </c>
      <c r="J2214" t="s">
        <v>106</v>
      </c>
      <c r="K2214" t="s">
        <v>193</v>
      </c>
      <c r="L2214" t="s">
        <v>193</v>
      </c>
      <c r="M2214">
        <f>IF(UPPER(TRIM(Table2[[#This Row],[Status_Clean]]))="CONVERTED",1,0)</f>
        <v>0</v>
      </c>
      <c r="N2214">
        <f>IF(ISNUMBER(MATCH(UPPER(TRIM(Table2[[#This Row],[Status_Clean]])),{"CONTACTED","QUALIFIED","CONVERTED"},0)),1,0)</f>
        <v>0</v>
      </c>
      <c r="O2214" cm="1">
        <f t="array" ref="O2214">_xlfn.SWITCH(UPPER(TRIM(Table2[[#This Row],[Status_Clean]])),"NEW",1,"CONTACTED",2,"QUALIFIED",3,"CONVERTED",4,"LOST",5,99)</f>
        <v>1</v>
      </c>
      <c r="P2214">
        <v>45494</v>
      </c>
      <c r="Q2214" t="s">
        <v>7614</v>
      </c>
      <c r="R2214" t="s">
        <v>7614</v>
      </c>
      <c r="S2214">
        <v>45494</v>
      </c>
      <c r="T2214" t="s">
        <v>7261</v>
      </c>
      <c r="U2214">
        <v>45494</v>
      </c>
      <c r="V2214" t="s">
        <v>7305</v>
      </c>
      <c r="W2214" t="s">
        <v>7271</v>
      </c>
      <c r="X2214" t="s">
        <v>7288</v>
      </c>
      <c r="Y2214" t="s">
        <v>7293</v>
      </c>
      <c r="Z2214">
        <v>20.2</v>
      </c>
      <c r="AA2214">
        <v>20.2</v>
      </c>
      <c r="AB2214" t="str" cm="1">
        <f t="array" ref="AB2214">_xlfn.LET(_xlpm.x,IFERROR(VALUE(Table2[[#This Row],[Response_Time_Hours]]),""),IF(_xlpm.x="","CHECK",_xlfn.IFS(_xlpm.x&lt;=1,"Immediate",_xlpm.x&lt;=6,"Fast",_xlpm.x&lt;=24,"Moderate",_xlpm.x&gt;24,"Delayed")))</f>
        <v>Moderate</v>
      </c>
      <c r="AC2214">
        <v>28</v>
      </c>
      <c r="AD2214" t="str" cm="1">
        <f t="array" ref="AD2214">IF(Table2[[#This Row],[Interaction_Count_Final]]="","N/A",_xlfn.IFS(Table2[[#This Row],[Interaction_Count_Final]]&lt;=2,"Low",Table2[[#This Row],[Interaction_Count_Final]]&lt;=5,"Medium",Table2[[#This Row],[Interaction_Count_Final]]&gt;=6,"High",TRUE,"CHECK"))</f>
        <v>High</v>
      </c>
      <c r="AE2214" t="s">
        <v>7266</v>
      </c>
      <c r="AF2214" t="b">
        <v>1</v>
      </c>
      <c r="AG2214" t="b">
        <v>1</v>
      </c>
      <c r="AH2214">
        <v>2658</v>
      </c>
      <c r="AI2214">
        <v>45494</v>
      </c>
      <c r="AJ2214" t="b">
        <v>1</v>
      </c>
      <c r="AK2214" t="e" cm="1">
        <f t="array" ref="AK2214">_xlfn.LET(
  _xlpm.txt,TRIM(Raw_Data!F2214),
  _xlpm.norm,SUBSTITUTE(SUBSTITUTE(_xlpm.txt,"-","/"),".","/"),
  _xlpm.p,_xlfn.TEXTSPLIT(_xlpm.norm,"/"),
  _xlpm.a,VALUE(INDEX(_xlpm.p,1)),
  _xlpm.b,VALUE(INDEX(_xlpm.p,2)),
  IF(AND(_xlpm.a&lt;=12,_xlpm.b&lt;=12),"REVIEW_AMBIGUOUS","OK")
)</f>
        <v>#REF!</v>
      </c>
    </row>
    <row r="2215" spans="1:37">
      <c r="A2215" t="s">
        <v>6346</v>
      </c>
      <c r="B2215" t="s">
        <v>6346</v>
      </c>
      <c r="C2215" t="b">
        <v>0</v>
      </c>
      <c r="D2215" t="s">
        <v>7257</v>
      </c>
      <c r="E2215" t="s">
        <v>6347</v>
      </c>
      <c r="F2215" t="s">
        <v>6347</v>
      </c>
      <c r="G2215" t="s">
        <v>7274</v>
      </c>
      <c r="H2215" t="s">
        <v>556</v>
      </c>
      <c r="I2215" t="s">
        <v>556</v>
      </c>
      <c r="J2215" t="s">
        <v>106</v>
      </c>
      <c r="K2215" t="s">
        <v>125</v>
      </c>
      <c r="L2215" t="s">
        <v>125</v>
      </c>
      <c r="M2215">
        <f>IF(UPPER(TRIM(Table2[[#This Row],[Status_Clean]]))="CONVERTED",1,0)</f>
        <v>0</v>
      </c>
      <c r="N2215">
        <f>IF(ISNUMBER(MATCH(UPPER(TRIM(Table2[[#This Row],[Status_Clean]])),{"CONTACTED","QUALIFIED","CONVERTED"},0)),1,0)</f>
        <v>1</v>
      </c>
      <c r="O2215" cm="1">
        <f t="array" ref="O2215">_xlfn.SWITCH(UPPER(TRIM(Table2[[#This Row],[Status_Clean]])),"NEW",1,"CONTACTED",2,"QUALIFIED",3,"CONVERTED",4,"LOST",5,99)</f>
        <v>2</v>
      </c>
      <c r="P2215">
        <v>45284</v>
      </c>
      <c r="Q2215" t="s">
        <v>8562</v>
      </c>
      <c r="R2215" t="s">
        <v>8562</v>
      </c>
      <c r="S2215">
        <v>45284</v>
      </c>
      <c r="T2215" t="s">
        <v>7261</v>
      </c>
      <c r="U2215">
        <v>45284</v>
      </c>
      <c r="V2215" t="s">
        <v>7262</v>
      </c>
      <c r="W2215" t="s">
        <v>7263</v>
      </c>
      <c r="X2215" t="s">
        <v>7264</v>
      </c>
      <c r="Y2215" t="s">
        <v>7293</v>
      </c>
      <c r="Z2215">
        <v>52.6</v>
      </c>
      <c r="AA2215">
        <v>52.6</v>
      </c>
      <c r="AB2215" t="str" cm="1">
        <f t="array" ref="AB2215">_xlfn.LET(_xlpm.x,IFERROR(VALUE(Table2[[#This Row],[Response_Time_Hours]]),""),IF(_xlpm.x="","CHECK",_xlfn.IFS(_xlpm.x&lt;=1,"Immediate",_xlpm.x&lt;=6,"Fast",_xlpm.x&lt;=24,"Moderate",_xlpm.x&gt;24,"Delayed")))</f>
        <v>Delayed</v>
      </c>
      <c r="AC2215">
        <v>21</v>
      </c>
      <c r="AD2215" t="str" cm="1">
        <f t="array" ref="AD2215">IF(Table2[[#This Row],[Interaction_Count_Final]]="","N/A",_xlfn.IFS(Table2[[#This Row],[Interaction_Count_Final]]&lt;=2,"Low",Table2[[#This Row],[Interaction_Count_Final]]&lt;=5,"Medium",Table2[[#This Row],[Interaction_Count_Final]]&gt;=6,"High",TRUE,"CHECK"))</f>
        <v>High</v>
      </c>
      <c r="AE2215" t="s">
        <v>7273</v>
      </c>
      <c r="AF2215" t="b">
        <v>1</v>
      </c>
      <c r="AG2215" t="b">
        <v>1</v>
      </c>
      <c r="AH2215">
        <v>2659</v>
      </c>
      <c r="AI2215">
        <v>45284</v>
      </c>
      <c r="AJ2215" t="b">
        <v>1</v>
      </c>
      <c r="AK2215" t="e" cm="1">
        <f t="array" ref="AK2215">_xlfn.LET(
  _xlpm.txt,TRIM(Raw_Data!F2215),
  _xlpm.norm,SUBSTITUTE(SUBSTITUTE(_xlpm.txt,"-","/"),".","/"),
  _xlpm.p,_xlfn.TEXTSPLIT(_xlpm.norm,"/"),
  _xlpm.a,VALUE(INDEX(_xlpm.p,1)),
  _xlpm.b,VALUE(INDEX(_xlpm.p,2)),
  IF(AND(_xlpm.a&lt;=12,_xlpm.b&lt;=12),"REVIEW_AMBIGUOUS","OK")
)</f>
        <v>#REF!</v>
      </c>
    </row>
    <row r="2216" spans="1:37">
      <c r="A2216" t="s">
        <v>6348</v>
      </c>
      <c r="B2216" t="s">
        <v>6348</v>
      </c>
      <c r="C2216" t="b">
        <v>0</v>
      </c>
      <c r="D2216" t="s">
        <v>7257</v>
      </c>
      <c r="E2216" t="s">
        <v>6349</v>
      </c>
      <c r="F2216" t="s">
        <v>6349</v>
      </c>
      <c r="G2216" t="s">
        <v>7258</v>
      </c>
      <c r="H2216" t="s">
        <v>222</v>
      </c>
      <c r="I2216" t="s">
        <v>222</v>
      </c>
      <c r="J2216" t="s">
        <v>222</v>
      </c>
      <c r="K2216" t="s">
        <v>125</v>
      </c>
      <c r="L2216" t="s">
        <v>125</v>
      </c>
      <c r="M2216">
        <f>IF(UPPER(TRIM(Table2[[#This Row],[Status_Clean]]))="CONVERTED",1,0)</f>
        <v>0</v>
      </c>
      <c r="N2216">
        <f>IF(ISNUMBER(MATCH(UPPER(TRIM(Table2[[#This Row],[Status_Clean]])),{"CONTACTED","QUALIFIED","CONVERTED"},0)),1,0)</f>
        <v>1</v>
      </c>
      <c r="O2216" cm="1">
        <f t="array" ref="O2216">_xlfn.SWITCH(UPPER(TRIM(Table2[[#This Row],[Status_Clean]])),"NEW",1,"CONTACTED",2,"QUALIFIED",3,"CONVERTED",4,"LOST",5,99)</f>
        <v>2</v>
      </c>
      <c r="P2216">
        <v>45652</v>
      </c>
      <c r="Q2216" t="s">
        <v>7573</v>
      </c>
      <c r="R2216" t="s">
        <v>7573</v>
      </c>
      <c r="S2216">
        <v>45652</v>
      </c>
      <c r="T2216" t="s">
        <v>7261</v>
      </c>
      <c r="U2216">
        <v>45652</v>
      </c>
      <c r="V2216" t="s">
        <v>7262</v>
      </c>
      <c r="W2216" t="s">
        <v>7271</v>
      </c>
      <c r="X2216" t="s">
        <v>7264</v>
      </c>
      <c r="Y2216" t="s">
        <v>7285</v>
      </c>
      <c r="Z2216">
        <v>15</v>
      </c>
      <c r="AA2216">
        <v>15</v>
      </c>
      <c r="AB2216" t="str" cm="1">
        <f t="array" ref="AB2216">_xlfn.LET(_xlpm.x,IFERROR(VALUE(Table2[[#This Row],[Response_Time_Hours]]),""),IF(_xlpm.x="","CHECK",_xlfn.IFS(_xlpm.x&lt;=1,"Immediate",_xlpm.x&lt;=6,"Fast",_xlpm.x&lt;=24,"Moderate",_xlpm.x&gt;24,"Delayed")))</f>
        <v>Moderate</v>
      </c>
      <c r="AC2216" t="s">
        <v>232</v>
      </c>
      <c r="AD2216" t="str" cm="1">
        <f t="array" ref="AD2216">IF(Table2[[#This Row],[Interaction_Count_Final]]="","N/A",_xlfn.IFS(Table2[[#This Row],[Interaction_Count_Final]]&lt;=2,"Low",Table2[[#This Row],[Interaction_Count_Final]]&lt;=5,"Medium",Table2[[#This Row],[Interaction_Count_Final]]&gt;=6,"High",TRUE,"CHECK"))</f>
        <v>High</v>
      </c>
      <c r="AE2216" t="s">
        <v>7289</v>
      </c>
      <c r="AF2216" t="b">
        <v>1</v>
      </c>
      <c r="AG2216" t="b">
        <v>1</v>
      </c>
      <c r="AH2216">
        <v>2660</v>
      </c>
      <c r="AI2216">
        <v>45652</v>
      </c>
      <c r="AJ2216" t="b">
        <v>1</v>
      </c>
      <c r="AK2216" t="e" cm="1">
        <f t="array" ref="AK2216">_xlfn.LET(
  _xlpm.txt,TRIM(Raw_Data!F2216),
  _xlpm.norm,SUBSTITUTE(SUBSTITUTE(_xlpm.txt,"-","/"),".","/"),
  _xlpm.p,_xlfn.TEXTSPLIT(_xlpm.norm,"/"),
  _xlpm.a,VALUE(INDEX(_xlpm.p,1)),
  _xlpm.b,VALUE(INDEX(_xlpm.p,2)),
  IF(AND(_xlpm.a&lt;=12,_xlpm.b&lt;=12),"REVIEW_AMBIGUOUS","OK")
)</f>
        <v>#REF!</v>
      </c>
    </row>
    <row r="2217" spans="1:37">
      <c r="A2217" t="s">
        <v>6350</v>
      </c>
      <c r="B2217" t="s">
        <v>6350</v>
      </c>
      <c r="C2217" t="b">
        <v>0</v>
      </c>
      <c r="D2217" t="s">
        <v>7257</v>
      </c>
      <c r="E2217" t="s">
        <v>6351</v>
      </c>
      <c r="F2217" t="s">
        <v>6351</v>
      </c>
      <c r="G2217" t="s">
        <v>7280</v>
      </c>
      <c r="H2217" t="s">
        <v>469</v>
      </c>
      <c r="I2217" t="s">
        <v>469</v>
      </c>
      <c r="J2217" t="s">
        <v>469</v>
      </c>
      <c r="K2217" t="s">
        <v>173</v>
      </c>
      <c r="L2217" t="s">
        <v>173</v>
      </c>
      <c r="M2217">
        <f>IF(UPPER(TRIM(Table2[[#This Row],[Status_Clean]]))="CONVERTED",1,0)</f>
        <v>0</v>
      </c>
      <c r="N2217">
        <f>IF(ISNUMBER(MATCH(UPPER(TRIM(Table2[[#This Row],[Status_Clean]])),{"CONTACTED","QUALIFIED","CONVERTED"},0)),1,0)</f>
        <v>0</v>
      </c>
      <c r="O2217" cm="1">
        <f t="array" ref="O2217">_xlfn.SWITCH(UPPER(TRIM(Table2[[#This Row],[Status_Clean]])),"NEW",1,"CONTACTED",2,"QUALIFIED",3,"CONVERTED",4,"LOST",5,99)</f>
        <v>5</v>
      </c>
      <c r="P2217" t="s">
        <v>6352</v>
      </c>
      <c r="Q2217" t="s">
        <v>8065</v>
      </c>
      <c r="R2217" t="s">
        <v>8065</v>
      </c>
      <c r="S2217">
        <v>45021</v>
      </c>
      <c r="T2217" t="s">
        <v>7261</v>
      </c>
      <c r="U2217">
        <v>45021</v>
      </c>
      <c r="V2217" t="s">
        <v>7297</v>
      </c>
      <c r="W2217" t="s">
        <v>7263</v>
      </c>
      <c r="X2217" t="s">
        <v>7277</v>
      </c>
      <c r="Y2217" t="s">
        <v>7272</v>
      </c>
      <c r="Z2217">
        <v>37</v>
      </c>
      <c r="AA2217">
        <v>37</v>
      </c>
      <c r="AB2217" t="str" cm="1">
        <f t="array" ref="AB2217">_xlfn.LET(_xlpm.x,IFERROR(VALUE(Table2[[#This Row],[Response_Time_Hours]]),""),IF(_xlpm.x="","CHECK",_xlfn.IFS(_xlpm.x&lt;=1,"Immediate",_xlpm.x&lt;=6,"Fast",_xlpm.x&lt;=24,"Moderate",_xlpm.x&gt;24,"Delayed")))</f>
        <v>Delayed</v>
      </c>
      <c r="AC2217">
        <v>37</v>
      </c>
      <c r="AD2217" t="str" cm="1">
        <f t="array" ref="AD2217">IF(Table2[[#This Row],[Interaction_Count_Final]]="","N/A",_xlfn.IFS(Table2[[#This Row],[Interaction_Count_Final]]&lt;=2,"Low",Table2[[#This Row],[Interaction_Count_Final]]&lt;=5,"Medium",Table2[[#This Row],[Interaction_Count_Final]]&gt;=6,"High",TRUE,"CHECK"))</f>
        <v>High</v>
      </c>
      <c r="AE2217" t="s">
        <v>7289</v>
      </c>
      <c r="AF2217" t="b">
        <v>1</v>
      </c>
      <c r="AG2217" t="b">
        <v>1</v>
      </c>
      <c r="AH2217">
        <v>2661</v>
      </c>
      <c r="AI2217">
        <v>45021</v>
      </c>
      <c r="AJ2217" t="b">
        <v>1</v>
      </c>
      <c r="AK2217" t="str" cm="1">
        <f t="array" ref="AK2217">_xlfn.LET(
  _xlpm.txt,TRIM(Raw_Data!F2217),
  _xlpm.norm,SUBSTITUTE(SUBSTITUTE(_xlpm.txt,"-","/"),".","/"),
  _xlpm.p,_xlfn.TEXTSPLIT(_xlpm.norm,"/"),
  _xlpm.a,VALUE(INDEX(_xlpm.p,1)),
  _xlpm.b,VALUE(INDEX(_xlpm.p,2)),
  IF(AND(_xlpm.a&lt;=12,_xlpm.b&lt;=12),"REVIEW_AMBIGUOUS","OK")
)</f>
        <v>REVIEW_AMBIGUOUS</v>
      </c>
    </row>
    <row r="2218" spans="1:37">
      <c r="A2218" t="s">
        <v>6353</v>
      </c>
      <c r="B2218" t="s">
        <v>6353</v>
      </c>
      <c r="C2218" t="b">
        <v>0</v>
      </c>
      <c r="D2218" t="s">
        <v>7257</v>
      </c>
      <c r="E2218" t="s">
        <v>6354</v>
      </c>
      <c r="F2218" t="s">
        <v>6354</v>
      </c>
      <c r="G2218" t="s">
        <v>7268</v>
      </c>
      <c r="H2218" t="s">
        <v>359</v>
      </c>
      <c r="I2218" t="s">
        <v>359</v>
      </c>
      <c r="J2218" t="s">
        <v>473</v>
      </c>
      <c r="K2218" t="s">
        <v>173</v>
      </c>
      <c r="L2218" t="s">
        <v>173</v>
      </c>
      <c r="M2218">
        <f>IF(UPPER(TRIM(Table2[[#This Row],[Status_Clean]]))="CONVERTED",1,0)</f>
        <v>0</v>
      </c>
      <c r="N2218">
        <f>IF(ISNUMBER(MATCH(UPPER(TRIM(Table2[[#This Row],[Status_Clean]])),{"CONTACTED","QUALIFIED","CONVERTED"},0)),1,0)</f>
        <v>0</v>
      </c>
      <c r="O2218" cm="1">
        <f t="array" ref="O2218">_xlfn.SWITCH(UPPER(TRIM(Table2[[#This Row],[Status_Clean]])),"NEW",1,"CONTACTED",2,"QUALIFIED",3,"CONVERTED",4,"LOST",5,99)</f>
        <v>5</v>
      </c>
      <c r="P2218">
        <v>45100</v>
      </c>
      <c r="Q2218" t="s">
        <v>7642</v>
      </c>
      <c r="R2218" t="s">
        <v>7642</v>
      </c>
      <c r="S2218">
        <v>45100</v>
      </c>
      <c r="T2218" t="s">
        <v>7261</v>
      </c>
      <c r="U2218">
        <v>45100</v>
      </c>
      <c r="V2218" t="s">
        <v>7276</v>
      </c>
      <c r="W2218" t="s">
        <v>7263</v>
      </c>
      <c r="X2218" t="s">
        <v>7277</v>
      </c>
      <c r="Y2218" t="s">
        <v>7312</v>
      </c>
      <c r="Z2218" t="s">
        <v>6355</v>
      </c>
      <c r="AA2218">
        <v>54.1</v>
      </c>
      <c r="AB2218" t="str" cm="1">
        <f t="array" ref="AB2218">_xlfn.LET(_xlpm.x,IFERROR(VALUE(Table2[[#This Row],[Response_Time_Hours]]),""),IF(_xlpm.x="","CHECK",_xlfn.IFS(_xlpm.x&lt;=1,"Immediate",_xlpm.x&lt;=6,"Fast",_xlpm.x&lt;=24,"Moderate",_xlpm.x&gt;24,"Delayed")))</f>
        <v>Delayed</v>
      </c>
      <c r="AC2218">
        <v>43</v>
      </c>
      <c r="AD2218" t="str" cm="1">
        <f t="array" ref="AD2218">IF(Table2[[#This Row],[Interaction_Count_Final]]="","N/A",_xlfn.IFS(Table2[[#This Row],[Interaction_Count_Final]]&lt;=2,"Low",Table2[[#This Row],[Interaction_Count_Final]]&lt;=5,"Medium",Table2[[#This Row],[Interaction_Count_Final]]&gt;=6,"High",TRUE,"CHECK"))</f>
        <v>High</v>
      </c>
      <c r="AE2218" t="s">
        <v>7266</v>
      </c>
      <c r="AF2218" t="b">
        <v>1</v>
      </c>
      <c r="AG2218" t="b">
        <v>1</v>
      </c>
      <c r="AH2218">
        <v>2662</v>
      </c>
      <c r="AI2218">
        <v>45100</v>
      </c>
      <c r="AJ2218" t="b">
        <v>1</v>
      </c>
      <c r="AK2218" t="e" cm="1">
        <f t="array" ref="AK2218">_xlfn.LET(
  _xlpm.txt,TRIM(Raw_Data!F2218),
  _xlpm.norm,SUBSTITUTE(SUBSTITUTE(_xlpm.txt,"-","/"),".","/"),
  _xlpm.p,_xlfn.TEXTSPLIT(_xlpm.norm,"/"),
  _xlpm.a,VALUE(INDEX(_xlpm.p,1)),
  _xlpm.b,VALUE(INDEX(_xlpm.p,2)),
  IF(AND(_xlpm.a&lt;=12,_xlpm.b&lt;=12),"REVIEW_AMBIGUOUS","OK")
)</f>
        <v>#REF!</v>
      </c>
    </row>
    <row r="2219" spans="1:37">
      <c r="A2219" t="s">
        <v>6356</v>
      </c>
      <c r="B2219" t="s">
        <v>6356</v>
      </c>
      <c r="C2219" t="b">
        <v>1</v>
      </c>
      <c r="D2219" t="s">
        <v>7257</v>
      </c>
      <c r="E2219" t="s">
        <v>6357</v>
      </c>
      <c r="F2219" t="s">
        <v>6357</v>
      </c>
      <c r="G2219" t="s">
        <v>7258</v>
      </c>
      <c r="H2219" t="s">
        <v>123</v>
      </c>
      <c r="I2219" t="s">
        <v>123</v>
      </c>
      <c r="J2219" t="s">
        <v>123</v>
      </c>
      <c r="K2219" t="s">
        <v>193</v>
      </c>
      <c r="L2219" t="s">
        <v>193</v>
      </c>
      <c r="M2219">
        <f>IF(UPPER(TRIM(Table2[[#This Row],[Status_Clean]]))="CONVERTED",1,0)</f>
        <v>0</v>
      </c>
      <c r="N2219">
        <f>IF(ISNUMBER(MATCH(UPPER(TRIM(Table2[[#This Row],[Status_Clean]])),{"CONTACTED","QUALIFIED","CONVERTED"},0)),1,0)</f>
        <v>0</v>
      </c>
      <c r="O2219" cm="1">
        <f t="array" ref="O2219">_xlfn.SWITCH(UPPER(TRIM(Table2[[#This Row],[Status_Clean]])),"NEW",1,"CONTACTED",2,"QUALIFIED",3,"CONVERTED",4,"LOST",5,99)</f>
        <v>1</v>
      </c>
      <c r="P2219" t="s">
        <v>6358</v>
      </c>
      <c r="Q2219" t="s">
        <v>6358</v>
      </c>
      <c r="R2219" t="s">
        <v>6358</v>
      </c>
      <c r="S2219">
        <v>45463</v>
      </c>
      <c r="T2219" t="s">
        <v>7261</v>
      </c>
      <c r="U2219">
        <v>45463</v>
      </c>
      <c r="V2219" t="s">
        <v>7276</v>
      </c>
      <c r="W2219" t="s">
        <v>7271</v>
      </c>
      <c r="X2219" t="s">
        <v>7277</v>
      </c>
      <c r="Y2219" t="s">
        <v>7285</v>
      </c>
      <c r="Z2219" t="s">
        <v>6359</v>
      </c>
      <c r="AA2219">
        <v>14.7</v>
      </c>
      <c r="AB2219" t="str" cm="1">
        <f t="array" ref="AB2219">_xlfn.LET(_xlpm.x,IFERROR(VALUE(Table2[[#This Row],[Response_Time_Hours]]),""),IF(_xlpm.x="","CHECK",_xlfn.IFS(_xlpm.x&lt;=1,"Immediate",_xlpm.x&lt;=6,"Fast",_xlpm.x&lt;=24,"Moderate",_xlpm.x&gt;24,"Delayed")))</f>
        <v>Moderate</v>
      </c>
      <c r="AC2219">
        <v>9</v>
      </c>
      <c r="AD2219" t="str" cm="1">
        <f t="array" ref="AD2219">IF(Table2[[#This Row],[Interaction_Count_Final]]="","N/A",_xlfn.IFS(Table2[[#This Row],[Interaction_Count_Final]]&lt;=2,"Low",Table2[[#This Row],[Interaction_Count_Final]]&lt;=5,"Medium",Table2[[#This Row],[Interaction_Count_Final]]&gt;=6,"High",TRUE,"CHECK"))</f>
        <v>High</v>
      </c>
      <c r="AE2219" t="s">
        <v>7289</v>
      </c>
      <c r="AF2219" t="b">
        <v>1</v>
      </c>
      <c r="AG2219" t="b">
        <v>1</v>
      </c>
      <c r="AH2219">
        <v>2663</v>
      </c>
      <c r="AI2219">
        <v>45463</v>
      </c>
      <c r="AJ2219" t="b">
        <v>1</v>
      </c>
      <c r="AK2219" t="str" cm="1">
        <f t="array" ref="AK2219">_xlfn.LET(
  _xlpm.txt,TRIM(Raw_Data!F2219),
  _xlpm.norm,SUBSTITUTE(SUBSTITUTE(_xlpm.txt,"-","/"),".","/"),
  _xlpm.p,_xlfn.TEXTSPLIT(_xlpm.norm,"/"),
  _xlpm.a,VALUE(INDEX(_xlpm.p,1)),
  _xlpm.b,VALUE(INDEX(_xlpm.p,2)),
  IF(AND(_xlpm.a&lt;=12,_xlpm.b&lt;=12),"REVIEW_AMBIGUOUS","OK")
)</f>
        <v>OK</v>
      </c>
    </row>
    <row r="2220" spans="1:37">
      <c r="A2220" t="s">
        <v>6360</v>
      </c>
      <c r="B2220" t="s">
        <v>6360</v>
      </c>
      <c r="C2220" t="b">
        <v>0</v>
      </c>
      <c r="D2220" t="s">
        <v>7257</v>
      </c>
      <c r="E2220" t="s">
        <v>6361</v>
      </c>
      <c r="F2220" t="s">
        <v>6361</v>
      </c>
      <c r="G2220" t="s">
        <v>7303</v>
      </c>
      <c r="H2220" t="s">
        <v>473</v>
      </c>
      <c r="I2220" t="s">
        <v>473</v>
      </c>
      <c r="J2220" t="s">
        <v>473</v>
      </c>
      <c r="K2220" t="s">
        <v>125</v>
      </c>
      <c r="L2220" t="s">
        <v>125</v>
      </c>
      <c r="M2220">
        <f>IF(UPPER(TRIM(Table2[[#This Row],[Status_Clean]]))="CONVERTED",1,0)</f>
        <v>0</v>
      </c>
      <c r="N2220">
        <f>IF(ISNUMBER(MATCH(UPPER(TRIM(Table2[[#This Row],[Status_Clean]])),{"CONTACTED","QUALIFIED","CONVERTED"},0)),1,0)</f>
        <v>1</v>
      </c>
      <c r="O2220" cm="1">
        <f t="array" ref="O2220">_xlfn.SWITCH(UPPER(TRIM(Table2[[#This Row],[Status_Clean]])),"NEW",1,"CONTACTED",2,"QUALIFIED",3,"CONVERTED",4,"LOST",5,99)</f>
        <v>2</v>
      </c>
      <c r="P2220">
        <v>45025</v>
      </c>
      <c r="Q2220" t="s">
        <v>7399</v>
      </c>
      <c r="R2220" t="s">
        <v>7399</v>
      </c>
      <c r="S2220">
        <v>45025</v>
      </c>
      <c r="T2220" t="s">
        <v>7261</v>
      </c>
      <c r="U2220">
        <v>45025</v>
      </c>
      <c r="V2220" t="s">
        <v>7297</v>
      </c>
      <c r="W2220" t="s">
        <v>7263</v>
      </c>
      <c r="X2220" t="s">
        <v>7277</v>
      </c>
      <c r="Y2220" t="s">
        <v>7293</v>
      </c>
      <c r="Z2220">
        <v>24.7</v>
      </c>
      <c r="AA2220">
        <v>24.7</v>
      </c>
      <c r="AB2220" t="str" cm="1">
        <f t="array" ref="AB2220">_xlfn.LET(_xlpm.x,IFERROR(VALUE(Table2[[#This Row],[Response_Time_Hours]]),""),IF(_xlpm.x="","CHECK",_xlfn.IFS(_xlpm.x&lt;=1,"Immediate",_xlpm.x&lt;=6,"Fast",_xlpm.x&lt;=24,"Moderate",_xlpm.x&gt;24,"Delayed")))</f>
        <v>Delayed</v>
      </c>
      <c r="AC2220">
        <v>26</v>
      </c>
      <c r="AD2220" t="str" cm="1">
        <f t="array" ref="AD2220">IF(Table2[[#This Row],[Interaction_Count_Final]]="","N/A",_xlfn.IFS(Table2[[#This Row],[Interaction_Count_Final]]&lt;=2,"Low",Table2[[#This Row],[Interaction_Count_Final]]&lt;=5,"Medium",Table2[[#This Row],[Interaction_Count_Final]]&gt;=6,"High",TRUE,"CHECK"))</f>
        <v>High</v>
      </c>
      <c r="AE2220" t="s">
        <v>7289</v>
      </c>
      <c r="AF2220" t="b">
        <v>1</v>
      </c>
      <c r="AG2220" t="b">
        <v>1</v>
      </c>
      <c r="AH2220">
        <v>2664</v>
      </c>
      <c r="AI2220">
        <v>45025</v>
      </c>
      <c r="AJ2220" t="b">
        <v>1</v>
      </c>
      <c r="AK2220" t="e" cm="1">
        <f t="array" ref="AK2220">_xlfn.LET(
  _xlpm.txt,TRIM(Raw_Data!F2220),
  _xlpm.norm,SUBSTITUTE(SUBSTITUTE(_xlpm.txt,"-","/"),".","/"),
  _xlpm.p,_xlfn.TEXTSPLIT(_xlpm.norm,"/"),
  _xlpm.a,VALUE(INDEX(_xlpm.p,1)),
  _xlpm.b,VALUE(INDEX(_xlpm.p,2)),
  IF(AND(_xlpm.a&lt;=12,_xlpm.b&lt;=12),"REVIEW_AMBIGUOUS","OK")
)</f>
        <v>#REF!</v>
      </c>
    </row>
    <row r="2221" spans="1:37">
      <c r="A2221" t="s">
        <v>6362</v>
      </c>
      <c r="B2221" t="s">
        <v>6362</v>
      </c>
      <c r="C2221" t="b">
        <v>0</v>
      </c>
      <c r="D2221" t="s">
        <v>7257</v>
      </c>
      <c r="E2221" t="s">
        <v>6363</v>
      </c>
      <c r="F2221" t="s">
        <v>6363</v>
      </c>
      <c r="G2221" t="s">
        <v>7303</v>
      </c>
      <c r="H2221" t="s">
        <v>106</v>
      </c>
      <c r="I2221" t="s">
        <v>106</v>
      </c>
      <c r="J2221" t="s">
        <v>106</v>
      </c>
      <c r="K2221" t="s">
        <v>193</v>
      </c>
      <c r="L2221" t="s">
        <v>193</v>
      </c>
      <c r="M2221">
        <f>IF(UPPER(TRIM(Table2[[#This Row],[Status_Clean]]))="CONVERTED",1,0)</f>
        <v>0</v>
      </c>
      <c r="N2221">
        <f>IF(ISNUMBER(MATCH(UPPER(TRIM(Table2[[#This Row],[Status_Clean]])),{"CONTACTED","QUALIFIED","CONVERTED"},0)),1,0)</f>
        <v>0</v>
      </c>
      <c r="O2221" cm="1">
        <f t="array" ref="O2221">_xlfn.SWITCH(UPPER(TRIM(Table2[[#This Row],[Status_Clean]])),"NEW",1,"CONTACTED",2,"QUALIFIED",3,"CONVERTED",4,"LOST",5,99)</f>
        <v>1</v>
      </c>
      <c r="P2221">
        <v>45166</v>
      </c>
      <c r="Q2221" t="s">
        <v>8259</v>
      </c>
      <c r="R2221" t="s">
        <v>8259</v>
      </c>
      <c r="S2221">
        <v>45166</v>
      </c>
      <c r="T2221" t="s">
        <v>7261</v>
      </c>
      <c r="U2221">
        <v>45166</v>
      </c>
      <c r="V2221" t="s">
        <v>7310</v>
      </c>
      <c r="W2221" t="s">
        <v>7263</v>
      </c>
      <c r="X2221" t="s">
        <v>7288</v>
      </c>
      <c r="Y2221" t="s">
        <v>7298</v>
      </c>
      <c r="Z2221" t="s">
        <v>6364</v>
      </c>
      <c r="AA2221">
        <v>56.6</v>
      </c>
      <c r="AB2221" t="str" cm="1">
        <f t="array" ref="AB2221">_xlfn.LET(_xlpm.x,IFERROR(VALUE(Table2[[#This Row],[Response_Time_Hours]]),""),IF(_xlpm.x="","CHECK",_xlfn.IFS(_xlpm.x&lt;=1,"Immediate",_xlpm.x&lt;=6,"Fast",_xlpm.x&lt;=24,"Moderate",_xlpm.x&gt;24,"Delayed")))</f>
        <v>Delayed</v>
      </c>
      <c r="AC2221">
        <v>37</v>
      </c>
      <c r="AD2221" t="str" cm="1">
        <f t="array" ref="AD2221">IF(Table2[[#This Row],[Interaction_Count_Final]]="","N/A",_xlfn.IFS(Table2[[#This Row],[Interaction_Count_Final]]&lt;=2,"Low",Table2[[#This Row],[Interaction_Count_Final]]&lt;=5,"Medium",Table2[[#This Row],[Interaction_Count_Final]]&gt;=6,"High",TRUE,"CHECK"))</f>
        <v>High</v>
      </c>
      <c r="AE2221" t="s">
        <v>7266</v>
      </c>
      <c r="AF2221" t="b">
        <v>1</v>
      </c>
      <c r="AG2221" t="b">
        <v>1</v>
      </c>
      <c r="AH2221">
        <v>2665</v>
      </c>
      <c r="AI2221">
        <v>45166</v>
      </c>
      <c r="AJ2221" t="b">
        <v>1</v>
      </c>
      <c r="AK2221" t="e" cm="1">
        <f t="array" ref="AK2221">_xlfn.LET(
  _xlpm.txt,TRIM(Raw_Data!F2221),
  _xlpm.norm,SUBSTITUTE(SUBSTITUTE(_xlpm.txt,"-","/"),".","/"),
  _xlpm.p,_xlfn.TEXTSPLIT(_xlpm.norm,"/"),
  _xlpm.a,VALUE(INDEX(_xlpm.p,1)),
  _xlpm.b,VALUE(INDEX(_xlpm.p,2)),
  IF(AND(_xlpm.a&lt;=12,_xlpm.b&lt;=12),"REVIEW_AMBIGUOUS","OK")
)</f>
        <v>#REF!</v>
      </c>
    </row>
    <row r="2222" spans="1:37">
      <c r="A2222" t="s">
        <v>6365</v>
      </c>
      <c r="B2222" t="s">
        <v>6365</v>
      </c>
      <c r="C2222" t="b">
        <v>0</v>
      </c>
      <c r="D2222" t="s">
        <v>7257</v>
      </c>
      <c r="E2222" t="s">
        <v>6366</v>
      </c>
      <c r="F2222" t="s">
        <v>6366</v>
      </c>
      <c r="G2222" t="s">
        <v>7268</v>
      </c>
      <c r="H2222" t="s">
        <v>447</v>
      </c>
      <c r="I2222" t="s">
        <v>447</v>
      </c>
      <c r="J2222" t="s">
        <v>447</v>
      </c>
      <c r="K2222" t="s">
        <v>250</v>
      </c>
      <c r="L2222" t="s">
        <v>250</v>
      </c>
      <c r="M2222">
        <f>IF(UPPER(TRIM(Table2[[#This Row],[Status_Clean]]))="CONVERTED",1,0)</f>
        <v>1</v>
      </c>
      <c r="N2222">
        <f>IF(ISNUMBER(MATCH(UPPER(TRIM(Table2[[#This Row],[Status_Clean]])),{"CONTACTED","QUALIFIED","CONVERTED"},0)),1,0)</f>
        <v>1</v>
      </c>
      <c r="O2222" cm="1">
        <f t="array" ref="O2222">_xlfn.SWITCH(UPPER(TRIM(Table2[[#This Row],[Status_Clean]])),"NEW",1,"CONTACTED",2,"QUALIFIED",3,"CONVERTED",4,"LOST",5,99)</f>
        <v>4</v>
      </c>
      <c r="P2222">
        <v>45406</v>
      </c>
      <c r="Q2222" t="s">
        <v>8499</v>
      </c>
      <c r="R2222" t="s">
        <v>8499</v>
      </c>
      <c r="S2222">
        <v>45406</v>
      </c>
      <c r="T2222" t="s">
        <v>7261</v>
      </c>
      <c r="U2222">
        <v>45406</v>
      </c>
      <c r="V2222" t="s">
        <v>7297</v>
      </c>
      <c r="W2222" t="s">
        <v>7271</v>
      </c>
      <c r="X2222" t="s">
        <v>7277</v>
      </c>
      <c r="Y2222" t="s">
        <v>7272</v>
      </c>
      <c r="Z2222">
        <v>3.4</v>
      </c>
      <c r="AA2222">
        <v>3.4</v>
      </c>
      <c r="AB2222" t="str" cm="1">
        <f t="array" ref="AB2222">_xlfn.LET(_xlpm.x,IFERROR(VALUE(Table2[[#This Row],[Response_Time_Hours]]),""),IF(_xlpm.x="","CHECK",_xlfn.IFS(_xlpm.x&lt;=1,"Immediate",_xlpm.x&lt;=6,"Fast",_xlpm.x&lt;=24,"Moderate",_xlpm.x&gt;24,"Delayed")))</f>
        <v>Fast</v>
      </c>
      <c r="AC2222">
        <v>29</v>
      </c>
      <c r="AD2222" t="str" cm="1">
        <f t="array" ref="AD2222">IF(Table2[[#This Row],[Interaction_Count_Final]]="","N/A",_xlfn.IFS(Table2[[#This Row],[Interaction_Count_Final]]&lt;=2,"Low",Table2[[#This Row],[Interaction_Count_Final]]&lt;=5,"Medium",Table2[[#This Row],[Interaction_Count_Final]]&gt;=6,"High",TRUE,"CHECK"))</f>
        <v>High</v>
      </c>
      <c r="AE2222" t="s">
        <v>7266</v>
      </c>
      <c r="AF2222" t="b">
        <v>1</v>
      </c>
      <c r="AG2222" t="b">
        <v>1</v>
      </c>
      <c r="AH2222">
        <v>2666</v>
      </c>
      <c r="AI2222">
        <v>45406</v>
      </c>
      <c r="AJ2222" t="b">
        <v>1</v>
      </c>
      <c r="AK2222" t="e" cm="1">
        <f t="array" ref="AK2222">_xlfn.LET(
  _xlpm.txt,TRIM(Raw_Data!F2222),
  _xlpm.norm,SUBSTITUTE(SUBSTITUTE(_xlpm.txt,"-","/"),".","/"),
  _xlpm.p,_xlfn.TEXTSPLIT(_xlpm.norm,"/"),
  _xlpm.a,VALUE(INDEX(_xlpm.p,1)),
  _xlpm.b,VALUE(INDEX(_xlpm.p,2)),
  IF(AND(_xlpm.a&lt;=12,_xlpm.b&lt;=12),"REVIEW_AMBIGUOUS","OK")
)</f>
        <v>#REF!</v>
      </c>
    </row>
    <row r="2223" spans="1:37">
      <c r="A2223" t="s">
        <v>6367</v>
      </c>
      <c r="B2223" t="s">
        <v>6367</v>
      </c>
      <c r="C2223" t="b">
        <v>1</v>
      </c>
      <c r="D2223" t="s">
        <v>7257</v>
      </c>
      <c r="E2223" t="s">
        <v>6368</v>
      </c>
      <c r="F2223" t="s">
        <v>6368</v>
      </c>
      <c r="G2223" t="s">
        <v>7258</v>
      </c>
      <c r="H2223" t="s">
        <v>654</v>
      </c>
      <c r="I2223" t="s">
        <v>654</v>
      </c>
      <c r="J2223" t="s">
        <v>254</v>
      </c>
      <c r="K2223" t="s">
        <v>7301</v>
      </c>
      <c r="L2223" t="s">
        <v>125</v>
      </c>
      <c r="M2223">
        <f>IF(UPPER(TRIM(Table2[[#This Row],[Status_Clean]]))="CONVERTED",1,0)</f>
        <v>0</v>
      </c>
      <c r="N2223">
        <f>IF(ISNUMBER(MATCH(UPPER(TRIM(Table2[[#This Row],[Status_Clean]])),{"CONTACTED","QUALIFIED","CONVERTED"},0)),1,0)</f>
        <v>1</v>
      </c>
      <c r="O2223" cm="1">
        <f t="array" ref="O2223">_xlfn.SWITCH(UPPER(TRIM(Table2[[#This Row],[Status_Clean]])),"NEW",1,"CONTACTED",2,"QUALIFIED",3,"CONVERTED",4,"LOST",5,99)</f>
        <v>2</v>
      </c>
      <c r="P2223">
        <v>45089</v>
      </c>
      <c r="Q2223" t="s">
        <v>8289</v>
      </c>
      <c r="R2223" t="s">
        <v>8289</v>
      </c>
      <c r="S2223">
        <v>45089</v>
      </c>
      <c r="T2223" t="s">
        <v>7261</v>
      </c>
      <c r="U2223">
        <v>45089</v>
      </c>
      <c r="V2223" t="s">
        <v>7276</v>
      </c>
      <c r="W2223" t="s">
        <v>7263</v>
      </c>
      <c r="X2223" t="s">
        <v>7277</v>
      </c>
      <c r="Y2223" t="s">
        <v>7298</v>
      </c>
      <c r="Z2223">
        <v>30.4</v>
      </c>
      <c r="AA2223">
        <v>30.4</v>
      </c>
      <c r="AB2223" t="str" cm="1">
        <f t="array" ref="AB2223">_xlfn.LET(_xlpm.x,IFERROR(VALUE(Table2[[#This Row],[Response_Time_Hours]]),""),IF(_xlpm.x="","CHECK",_xlfn.IFS(_xlpm.x&lt;=1,"Immediate",_xlpm.x&lt;=6,"Fast",_xlpm.x&lt;=24,"Moderate",_xlpm.x&gt;24,"Delayed")))</f>
        <v>Delayed</v>
      </c>
      <c r="AC2223">
        <v>41</v>
      </c>
      <c r="AD2223" t="str" cm="1">
        <f t="array" ref="AD2223">IF(Table2[[#This Row],[Interaction_Count_Final]]="","N/A",_xlfn.IFS(Table2[[#This Row],[Interaction_Count_Final]]&lt;=2,"Low",Table2[[#This Row],[Interaction_Count_Final]]&lt;=5,"Medium",Table2[[#This Row],[Interaction_Count_Final]]&gt;=6,"High",TRUE,"CHECK"))</f>
        <v>High</v>
      </c>
      <c r="AE2223" t="s">
        <v>7289</v>
      </c>
      <c r="AF2223" t="b">
        <v>1</v>
      </c>
      <c r="AG2223" t="b">
        <v>1</v>
      </c>
      <c r="AH2223">
        <v>2667</v>
      </c>
      <c r="AI2223">
        <v>45089</v>
      </c>
      <c r="AJ2223" t="b">
        <v>1</v>
      </c>
      <c r="AK2223" t="e" cm="1">
        <f t="array" ref="AK2223">_xlfn.LET(
  _xlpm.txt,TRIM(Raw_Data!F2223),
  _xlpm.norm,SUBSTITUTE(SUBSTITUTE(_xlpm.txt,"-","/"),".","/"),
  _xlpm.p,_xlfn.TEXTSPLIT(_xlpm.norm,"/"),
  _xlpm.a,VALUE(INDEX(_xlpm.p,1)),
  _xlpm.b,VALUE(INDEX(_xlpm.p,2)),
  IF(AND(_xlpm.a&lt;=12,_xlpm.b&lt;=12),"REVIEW_AMBIGUOUS","OK")
)</f>
        <v>#REF!</v>
      </c>
    </row>
    <row r="2224" spans="1:37">
      <c r="A2224" t="s">
        <v>6369</v>
      </c>
      <c r="B2224" t="s">
        <v>6369</v>
      </c>
      <c r="C2224" t="b">
        <v>0</v>
      </c>
      <c r="D2224" t="s">
        <v>7257</v>
      </c>
      <c r="E2224" t="s">
        <v>6370</v>
      </c>
      <c r="F2224" t="s">
        <v>6370</v>
      </c>
      <c r="G2224" t="s">
        <v>7258</v>
      </c>
      <c r="H2224" t="s">
        <v>263</v>
      </c>
      <c r="I2224" t="s">
        <v>263</v>
      </c>
      <c r="J2224" t="s">
        <v>263</v>
      </c>
      <c r="K2224" t="s">
        <v>7281</v>
      </c>
      <c r="L2224" t="s">
        <v>125</v>
      </c>
      <c r="M2224">
        <f>IF(UPPER(TRIM(Table2[[#This Row],[Status_Clean]]))="CONVERTED",1,0)</f>
        <v>0</v>
      </c>
      <c r="N2224">
        <f>IF(ISNUMBER(MATCH(UPPER(TRIM(Table2[[#This Row],[Status_Clean]])),{"CONTACTED","QUALIFIED","CONVERTED"},0)),1,0)</f>
        <v>1</v>
      </c>
      <c r="O2224" cm="1">
        <f t="array" ref="O2224">_xlfn.SWITCH(UPPER(TRIM(Table2[[#This Row],[Status_Clean]])),"NEW",1,"CONTACTED",2,"QUALIFIED",3,"CONVERTED",4,"LOST",5,99)</f>
        <v>2</v>
      </c>
      <c r="P2224" t="s">
        <v>6227</v>
      </c>
      <c r="Q2224" t="s">
        <v>7793</v>
      </c>
      <c r="R2224" t="s">
        <v>7793</v>
      </c>
      <c r="S2224">
        <v>45121</v>
      </c>
      <c r="T2224" t="s">
        <v>7261</v>
      </c>
      <c r="U2224">
        <v>45121</v>
      </c>
      <c r="V2224" t="s">
        <v>7305</v>
      </c>
      <c r="W2224" t="s">
        <v>7263</v>
      </c>
      <c r="X2224" t="s">
        <v>7288</v>
      </c>
      <c r="Y2224" t="s">
        <v>7312</v>
      </c>
      <c r="Z2224" t="s">
        <v>194</v>
      </c>
      <c r="AA2224">
        <v>2.4000000000000004</v>
      </c>
      <c r="AB2224" t="str" cm="1">
        <f t="array" ref="AB2224">_xlfn.LET(_xlpm.x,IFERROR(VALUE(Table2[[#This Row],[Response_Time_Hours]]),""),IF(_xlpm.x="","CHECK",_xlfn.IFS(_xlpm.x&lt;=1,"Immediate",_xlpm.x&lt;=6,"Fast",_xlpm.x&lt;=24,"Moderate",_xlpm.x&gt;24,"Delayed")))</f>
        <v>Fast</v>
      </c>
      <c r="AC2224">
        <v>49</v>
      </c>
      <c r="AD2224" t="str" cm="1">
        <f t="array" ref="AD2224">IF(Table2[[#This Row],[Interaction_Count_Final]]="","N/A",_xlfn.IFS(Table2[[#This Row],[Interaction_Count_Final]]&lt;=2,"Low",Table2[[#This Row],[Interaction_Count_Final]]&lt;=5,"Medium",Table2[[#This Row],[Interaction_Count_Final]]&gt;=6,"High",TRUE,"CHECK"))</f>
        <v>High</v>
      </c>
      <c r="AE2224" t="s">
        <v>7266</v>
      </c>
      <c r="AF2224" t="b">
        <v>1</v>
      </c>
      <c r="AG2224" t="b">
        <v>1</v>
      </c>
      <c r="AH2224">
        <v>2668</v>
      </c>
      <c r="AI2224">
        <v>45121</v>
      </c>
      <c r="AJ2224" t="b">
        <v>1</v>
      </c>
      <c r="AK2224" t="str" cm="1">
        <f t="array" ref="AK2224">_xlfn.LET(
  _xlpm.txt,TRIM(Raw_Data!F2224),
  _xlpm.norm,SUBSTITUTE(SUBSTITUTE(_xlpm.txt,"-","/"),".","/"),
  _xlpm.p,_xlfn.TEXTSPLIT(_xlpm.norm,"/"),
  _xlpm.a,VALUE(INDEX(_xlpm.p,1)),
  _xlpm.b,VALUE(INDEX(_xlpm.p,2)),
  IF(AND(_xlpm.a&lt;=12,_xlpm.b&lt;=12),"REVIEW_AMBIGUOUS","OK")
)</f>
        <v>OK</v>
      </c>
    </row>
    <row r="2225" spans="1:37">
      <c r="A2225" t="s">
        <v>6371</v>
      </c>
      <c r="B2225" t="s">
        <v>6371</v>
      </c>
      <c r="C2225" t="b">
        <v>1</v>
      </c>
      <c r="D2225" t="s">
        <v>7257</v>
      </c>
      <c r="E2225" t="s">
        <v>8688</v>
      </c>
      <c r="F2225" t="s">
        <v>8688</v>
      </c>
      <c r="G2225" t="s">
        <v>7258</v>
      </c>
      <c r="H2225" t="s">
        <v>1356</v>
      </c>
      <c r="I2225" t="s">
        <v>1356</v>
      </c>
      <c r="J2225" t="s">
        <v>1356</v>
      </c>
      <c r="K2225" t="s">
        <v>7368</v>
      </c>
      <c r="L2225" t="s">
        <v>173</v>
      </c>
      <c r="M2225">
        <f>IF(UPPER(TRIM(Table2[[#This Row],[Status_Clean]]))="CONVERTED",1,0)</f>
        <v>0</v>
      </c>
      <c r="N2225">
        <f>IF(ISNUMBER(MATCH(UPPER(TRIM(Table2[[#This Row],[Status_Clean]])),{"CONTACTED","QUALIFIED","CONVERTED"},0)),1,0)</f>
        <v>0</v>
      </c>
      <c r="O2225" cm="1">
        <f t="array" ref="O2225">_xlfn.SWITCH(UPPER(TRIM(Table2[[#This Row],[Status_Clean]])),"NEW",1,"CONTACTED",2,"QUALIFIED",3,"CONVERTED",4,"LOST",5,99)</f>
        <v>5</v>
      </c>
      <c r="P2225" t="s">
        <v>6373</v>
      </c>
      <c r="Q2225" t="s">
        <v>8689</v>
      </c>
      <c r="R2225" t="s">
        <v>8689</v>
      </c>
      <c r="S2225">
        <v>45048</v>
      </c>
      <c r="T2225" t="s">
        <v>7261</v>
      </c>
      <c r="U2225">
        <v>45048</v>
      </c>
      <c r="V2225" t="s">
        <v>7314</v>
      </c>
      <c r="W2225" t="s">
        <v>7263</v>
      </c>
      <c r="X2225" t="s">
        <v>7277</v>
      </c>
      <c r="Y2225" t="s">
        <v>7265</v>
      </c>
      <c r="Z2225">
        <v>29</v>
      </c>
      <c r="AA2225">
        <v>29</v>
      </c>
      <c r="AB2225" t="str" cm="1">
        <f t="array" ref="AB2225">_xlfn.LET(_xlpm.x,IFERROR(VALUE(Table2[[#This Row],[Response_Time_Hours]]),""),IF(_xlpm.x="","CHECK",_xlfn.IFS(_xlpm.x&lt;=1,"Immediate",_xlpm.x&lt;=6,"Fast",_xlpm.x&lt;=24,"Moderate",_xlpm.x&gt;24,"Delayed")))</f>
        <v>Delayed</v>
      </c>
      <c r="AC2225">
        <v>22</v>
      </c>
      <c r="AD2225" t="str" cm="1">
        <f t="array" ref="AD2225">IF(Table2[[#This Row],[Interaction_Count_Final]]="","N/A",_xlfn.IFS(Table2[[#This Row],[Interaction_Count_Final]]&lt;=2,"Low",Table2[[#This Row],[Interaction_Count_Final]]&lt;=5,"Medium",Table2[[#This Row],[Interaction_Count_Final]]&gt;=6,"High",TRUE,"CHECK"))</f>
        <v>High</v>
      </c>
      <c r="AE2225" t="s">
        <v>7289</v>
      </c>
      <c r="AF2225" t="b">
        <v>1</v>
      </c>
      <c r="AG2225" t="b">
        <v>1</v>
      </c>
      <c r="AH2225">
        <v>2669</v>
      </c>
      <c r="AI2225">
        <v>45048</v>
      </c>
      <c r="AJ2225" t="b">
        <v>1</v>
      </c>
      <c r="AK2225" t="e" cm="1">
        <f t="array" ref="AK2225">_xlfn.LET(
  _xlpm.txt,TRIM(Raw_Data!F2225),
  _xlpm.norm,SUBSTITUTE(SUBSTITUTE(_xlpm.txt,"-","/"),".","/"),
  _xlpm.p,_xlfn.TEXTSPLIT(_xlpm.norm,"/"),
  _xlpm.a,VALUE(INDEX(_xlpm.p,1)),
  _xlpm.b,VALUE(INDEX(_xlpm.p,2)),
  IF(AND(_xlpm.a&lt;=12,_xlpm.b&lt;=12),"REVIEW_AMBIGUOUS","OK")
)</f>
        <v>#REF!</v>
      </c>
    </row>
    <row r="2226" spans="1:37">
      <c r="A2226" t="s">
        <v>6374</v>
      </c>
      <c r="B2226" t="s">
        <v>6374</v>
      </c>
      <c r="C2226" t="b">
        <v>0</v>
      </c>
      <c r="D2226" t="s">
        <v>7257</v>
      </c>
      <c r="E2226" t="s">
        <v>6375</v>
      </c>
      <c r="F2226" t="s">
        <v>6375</v>
      </c>
      <c r="G2226" t="s">
        <v>7280</v>
      </c>
      <c r="H2226" t="s">
        <v>106</v>
      </c>
      <c r="I2226" t="s">
        <v>106</v>
      </c>
      <c r="J2226" t="s">
        <v>106</v>
      </c>
      <c r="K2226" t="s">
        <v>7368</v>
      </c>
      <c r="L2226" t="s">
        <v>173</v>
      </c>
      <c r="M2226">
        <f>IF(UPPER(TRIM(Table2[[#This Row],[Status_Clean]]))="CONVERTED",1,0)</f>
        <v>0</v>
      </c>
      <c r="N2226">
        <f>IF(ISNUMBER(MATCH(UPPER(TRIM(Table2[[#This Row],[Status_Clean]])),{"CONTACTED","QUALIFIED","CONVERTED"},0)),1,0)</f>
        <v>0</v>
      </c>
      <c r="O2226" cm="1">
        <f t="array" ref="O2226">_xlfn.SWITCH(UPPER(TRIM(Table2[[#This Row],[Status_Clean]])),"NEW",1,"CONTACTED",2,"QUALIFIED",3,"CONVERTED",4,"LOST",5,99)</f>
        <v>5</v>
      </c>
      <c r="P2226">
        <v>45224</v>
      </c>
      <c r="Q2226" t="s">
        <v>8132</v>
      </c>
      <c r="R2226" t="s">
        <v>8132</v>
      </c>
      <c r="S2226">
        <v>45224</v>
      </c>
      <c r="T2226" t="s">
        <v>7261</v>
      </c>
      <c r="U2226">
        <v>45224</v>
      </c>
      <c r="V2226" t="s">
        <v>7270</v>
      </c>
      <c r="W2226" t="s">
        <v>7263</v>
      </c>
      <c r="X2226" t="s">
        <v>7264</v>
      </c>
      <c r="Y2226" t="s">
        <v>7272</v>
      </c>
      <c r="Z2226" t="s">
        <v>6376</v>
      </c>
      <c r="AA2226">
        <v>58.7</v>
      </c>
      <c r="AB2226" t="str" cm="1">
        <f t="array" ref="AB2226">_xlfn.LET(_xlpm.x,IFERROR(VALUE(Table2[[#This Row],[Response_Time_Hours]]),""),IF(_xlpm.x="","CHECK",_xlfn.IFS(_xlpm.x&lt;=1,"Immediate",_xlpm.x&lt;=6,"Fast",_xlpm.x&lt;=24,"Moderate",_xlpm.x&gt;24,"Delayed")))</f>
        <v>Delayed</v>
      </c>
      <c r="AC2226">
        <v>25</v>
      </c>
      <c r="AD2226" t="str" cm="1">
        <f t="array" ref="AD2226">IF(Table2[[#This Row],[Interaction_Count_Final]]="","N/A",_xlfn.IFS(Table2[[#This Row],[Interaction_Count_Final]]&lt;=2,"Low",Table2[[#This Row],[Interaction_Count_Final]]&lt;=5,"Medium",Table2[[#This Row],[Interaction_Count_Final]]&gt;=6,"High",TRUE,"CHECK"))</f>
        <v>High</v>
      </c>
      <c r="AE2226" t="s">
        <v>7289</v>
      </c>
      <c r="AF2226" t="b">
        <v>1</v>
      </c>
      <c r="AG2226" t="b">
        <v>1</v>
      </c>
      <c r="AH2226">
        <v>2670</v>
      </c>
      <c r="AI2226">
        <v>45224</v>
      </c>
      <c r="AJ2226" t="b">
        <v>1</v>
      </c>
      <c r="AK2226" t="e" cm="1">
        <f t="array" ref="AK2226">_xlfn.LET(
  _xlpm.txt,TRIM(Raw_Data!F2226),
  _xlpm.norm,SUBSTITUTE(SUBSTITUTE(_xlpm.txt,"-","/"),".","/"),
  _xlpm.p,_xlfn.TEXTSPLIT(_xlpm.norm,"/"),
  _xlpm.a,VALUE(INDEX(_xlpm.p,1)),
  _xlpm.b,VALUE(INDEX(_xlpm.p,2)),
  IF(AND(_xlpm.a&lt;=12,_xlpm.b&lt;=12),"REVIEW_AMBIGUOUS","OK")
)</f>
        <v>#REF!</v>
      </c>
    </row>
    <row r="2227" spans="1:37">
      <c r="A2227" t="s">
        <v>6377</v>
      </c>
      <c r="B2227" t="s">
        <v>6377</v>
      </c>
      <c r="C2227" t="b">
        <v>0</v>
      </c>
      <c r="D2227" t="s">
        <v>7257</v>
      </c>
      <c r="E2227" t="s">
        <v>6378</v>
      </c>
      <c r="F2227" t="s">
        <v>6378</v>
      </c>
      <c r="G2227" t="s">
        <v>7303</v>
      </c>
      <c r="H2227" t="s">
        <v>374</v>
      </c>
      <c r="I2227" t="s">
        <v>374</v>
      </c>
      <c r="J2227" t="s">
        <v>7308</v>
      </c>
      <c r="K2227" t="s">
        <v>250</v>
      </c>
      <c r="L2227" t="s">
        <v>250</v>
      </c>
      <c r="M2227">
        <f>IF(UPPER(TRIM(Table2[[#This Row],[Status_Clean]]))="CONVERTED",1,0)</f>
        <v>1</v>
      </c>
      <c r="N2227">
        <f>IF(ISNUMBER(MATCH(UPPER(TRIM(Table2[[#This Row],[Status_Clean]])),{"CONTACTED","QUALIFIED","CONVERTED"},0)),1,0)</f>
        <v>1</v>
      </c>
      <c r="O2227" cm="1">
        <f t="array" ref="O2227">_xlfn.SWITCH(UPPER(TRIM(Table2[[#This Row],[Status_Clean]])),"NEW",1,"CONTACTED",2,"QUALIFIED",3,"CONVERTED",4,"LOST",5,99)</f>
        <v>4</v>
      </c>
      <c r="P2227">
        <v>45231</v>
      </c>
      <c r="Q2227" t="s">
        <v>7712</v>
      </c>
      <c r="R2227" t="s">
        <v>7712</v>
      </c>
      <c r="S2227">
        <v>45231</v>
      </c>
      <c r="T2227" t="s">
        <v>7261</v>
      </c>
      <c r="U2227">
        <v>45231</v>
      </c>
      <c r="V2227" t="s">
        <v>7300</v>
      </c>
      <c r="W2227" t="s">
        <v>7263</v>
      </c>
      <c r="X2227" t="s">
        <v>7264</v>
      </c>
      <c r="Y2227" t="s">
        <v>7272</v>
      </c>
      <c r="Z2227" t="s">
        <v>6379</v>
      </c>
      <c r="AA2227">
        <v>10.6</v>
      </c>
      <c r="AB2227" t="str" cm="1">
        <f t="array" ref="AB2227">_xlfn.LET(_xlpm.x,IFERROR(VALUE(Table2[[#This Row],[Response_Time_Hours]]),""),IF(_xlpm.x="","CHECK",_xlfn.IFS(_xlpm.x&lt;=1,"Immediate",_xlpm.x&lt;=6,"Fast",_xlpm.x&lt;=24,"Moderate",_xlpm.x&gt;24,"Delayed")))</f>
        <v>Moderate</v>
      </c>
      <c r="AC2227">
        <v>14</v>
      </c>
      <c r="AD2227" t="str" cm="1">
        <f t="array" ref="AD2227">IF(Table2[[#This Row],[Interaction_Count_Final]]="","N/A",_xlfn.IFS(Table2[[#This Row],[Interaction_Count_Final]]&lt;=2,"Low",Table2[[#This Row],[Interaction_Count_Final]]&lt;=5,"Medium",Table2[[#This Row],[Interaction_Count_Final]]&gt;=6,"High",TRUE,"CHECK"))</f>
        <v>High</v>
      </c>
      <c r="AE2227" t="s">
        <v>7289</v>
      </c>
      <c r="AF2227" t="b">
        <v>1</v>
      </c>
      <c r="AG2227" t="b">
        <v>1</v>
      </c>
      <c r="AH2227">
        <v>2671</v>
      </c>
      <c r="AI2227">
        <v>45231</v>
      </c>
      <c r="AJ2227" t="b">
        <v>1</v>
      </c>
      <c r="AK2227" t="e" cm="1">
        <f t="array" ref="AK2227">_xlfn.LET(
  _xlpm.txt,TRIM(Raw_Data!F2227),
  _xlpm.norm,SUBSTITUTE(SUBSTITUTE(_xlpm.txt,"-","/"),".","/"),
  _xlpm.p,_xlfn.TEXTSPLIT(_xlpm.norm,"/"),
  _xlpm.a,VALUE(INDEX(_xlpm.p,1)),
  _xlpm.b,VALUE(INDEX(_xlpm.p,2)),
  IF(AND(_xlpm.a&lt;=12,_xlpm.b&lt;=12),"REVIEW_AMBIGUOUS","OK")
)</f>
        <v>#REF!</v>
      </c>
    </row>
    <row r="2228" spans="1:37">
      <c r="A2228" t="s">
        <v>6380</v>
      </c>
      <c r="B2228" t="s">
        <v>6380</v>
      </c>
      <c r="C2228" t="b">
        <v>1</v>
      </c>
      <c r="D2228" t="s">
        <v>7257</v>
      </c>
      <c r="E2228" t="s">
        <v>6381</v>
      </c>
      <c r="F2228" t="s">
        <v>6381</v>
      </c>
      <c r="G2228" t="s">
        <v>7274</v>
      </c>
      <c r="H2228" t="s">
        <v>404</v>
      </c>
      <c r="I2228" t="s">
        <v>404</v>
      </c>
      <c r="J2228" t="s">
        <v>363</v>
      </c>
      <c r="K2228" t="s">
        <v>193</v>
      </c>
      <c r="L2228" t="s">
        <v>193</v>
      </c>
      <c r="M2228">
        <f>IF(UPPER(TRIM(Table2[[#This Row],[Status_Clean]]))="CONVERTED",1,0)</f>
        <v>0</v>
      </c>
      <c r="N2228">
        <f>IF(ISNUMBER(MATCH(UPPER(TRIM(Table2[[#This Row],[Status_Clean]])),{"CONTACTED","QUALIFIED","CONVERTED"},0)),1,0)</f>
        <v>0</v>
      </c>
      <c r="O2228" cm="1">
        <f t="array" ref="O2228">_xlfn.SWITCH(UPPER(TRIM(Table2[[#This Row],[Status_Clean]])),"NEW",1,"CONTACTED",2,"QUALIFIED",3,"CONVERTED",4,"LOST",5,99)</f>
        <v>1</v>
      </c>
      <c r="P2228" t="s">
        <v>5993</v>
      </c>
      <c r="Q2228" t="s">
        <v>8647</v>
      </c>
      <c r="R2228" t="s">
        <v>8647</v>
      </c>
      <c r="S2228">
        <v>45096</v>
      </c>
      <c r="T2228" t="s">
        <v>7261</v>
      </c>
      <c r="U2228">
        <v>45096</v>
      </c>
      <c r="V2228" t="s">
        <v>7276</v>
      </c>
      <c r="W2228" t="s">
        <v>7263</v>
      </c>
      <c r="X2228" t="s">
        <v>7277</v>
      </c>
      <c r="Y2228" t="s">
        <v>7298</v>
      </c>
      <c r="Z2228" t="s">
        <v>4205</v>
      </c>
      <c r="AA2228">
        <v>48.9</v>
      </c>
      <c r="AB2228" t="str" cm="1">
        <f t="array" ref="AB2228">_xlfn.LET(_xlpm.x,IFERROR(VALUE(Table2[[#This Row],[Response_Time_Hours]]),""),IF(_xlpm.x="","CHECK",_xlfn.IFS(_xlpm.x&lt;=1,"Immediate",_xlpm.x&lt;=6,"Fast",_xlpm.x&lt;=24,"Moderate",_xlpm.x&gt;24,"Delayed")))</f>
        <v>Delayed</v>
      </c>
      <c r="AC2228">
        <v>40</v>
      </c>
      <c r="AD2228" t="str" cm="1">
        <f t="array" ref="AD2228">IF(Table2[[#This Row],[Interaction_Count_Final]]="","N/A",_xlfn.IFS(Table2[[#This Row],[Interaction_Count_Final]]&lt;=2,"Low",Table2[[#This Row],[Interaction_Count_Final]]&lt;=5,"Medium",Table2[[#This Row],[Interaction_Count_Final]]&gt;=6,"High",TRUE,"CHECK"))</f>
        <v>High</v>
      </c>
      <c r="AE2228" t="s">
        <v>7273</v>
      </c>
      <c r="AF2228" t="b">
        <v>1</v>
      </c>
      <c r="AG2228" t="b">
        <v>1</v>
      </c>
      <c r="AH2228">
        <v>2672</v>
      </c>
      <c r="AI2228">
        <v>45096</v>
      </c>
      <c r="AJ2228" t="b">
        <v>1</v>
      </c>
      <c r="AK2228" t="str" cm="1">
        <f t="array" ref="AK2228">_xlfn.LET(
  _xlpm.txt,TRIM(Raw_Data!F2228),
  _xlpm.norm,SUBSTITUTE(SUBSTITUTE(_xlpm.txt,"-","/"),".","/"),
  _xlpm.p,_xlfn.TEXTSPLIT(_xlpm.norm,"/"),
  _xlpm.a,VALUE(INDEX(_xlpm.p,1)),
  _xlpm.b,VALUE(INDEX(_xlpm.p,2)),
  IF(AND(_xlpm.a&lt;=12,_xlpm.b&lt;=12),"REVIEW_AMBIGUOUS","OK")
)</f>
        <v>OK</v>
      </c>
    </row>
    <row r="2229" spans="1:37">
      <c r="A2229" t="s">
        <v>6382</v>
      </c>
      <c r="B2229" t="s">
        <v>6382</v>
      </c>
      <c r="C2229" t="b">
        <v>0</v>
      </c>
      <c r="D2229" t="s">
        <v>7257</v>
      </c>
      <c r="E2229" t="s">
        <v>6383</v>
      </c>
      <c r="F2229" t="s">
        <v>6383</v>
      </c>
      <c r="G2229" t="s">
        <v>7258</v>
      </c>
      <c r="H2229" t="s">
        <v>101</v>
      </c>
      <c r="I2229" t="s">
        <v>101</v>
      </c>
      <c r="J2229" t="s">
        <v>101</v>
      </c>
      <c r="K2229" t="s">
        <v>7259</v>
      </c>
      <c r="L2229" t="s">
        <v>193</v>
      </c>
      <c r="M2229">
        <f>IF(UPPER(TRIM(Table2[[#This Row],[Status_Clean]]))="CONVERTED",1,0)</f>
        <v>0</v>
      </c>
      <c r="N2229">
        <f>IF(ISNUMBER(MATCH(UPPER(TRIM(Table2[[#This Row],[Status_Clean]])),{"CONTACTED","QUALIFIED","CONVERTED"},0)),1,0)</f>
        <v>0</v>
      </c>
      <c r="O2229" cm="1">
        <f t="array" ref="O2229">_xlfn.SWITCH(UPPER(TRIM(Table2[[#This Row],[Status_Clean]])),"NEW",1,"CONTACTED",2,"QUALIFIED",3,"CONVERTED",4,"LOST",5,99)</f>
        <v>1</v>
      </c>
      <c r="P2229">
        <v>45130</v>
      </c>
      <c r="Q2229" t="s">
        <v>8354</v>
      </c>
      <c r="R2229" t="s">
        <v>8354</v>
      </c>
      <c r="S2229">
        <v>45130</v>
      </c>
      <c r="T2229" t="s">
        <v>7261</v>
      </c>
      <c r="U2229">
        <v>45130</v>
      </c>
      <c r="V2229" t="s">
        <v>7305</v>
      </c>
      <c r="W2229" t="s">
        <v>7263</v>
      </c>
      <c r="X2229" t="s">
        <v>7288</v>
      </c>
      <c r="Y2229" t="s">
        <v>7293</v>
      </c>
      <c r="Z2229" t="s">
        <v>1985</v>
      </c>
      <c r="AA2229">
        <v>54.1</v>
      </c>
      <c r="AB2229" t="str" cm="1">
        <f t="array" ref="AB2229">_xlfn.LET(_xlpm.x,IFERROR(VALUE(Table2[[#This Row],[Response_Time_Hours]]),""),IF(_xlpm.x="","CHECK",_xlfn.IFS(_xlpm.x&lt;=1,"Immediate",_xlpm.x&lt;=6,"Fast",_xlpm.x&lt;=24,"Moderate",_xlpm.x&gt;24,"Delayed")))</f>
        <v>Delayed</v>
      </c>
      <c r="AC2229">
        <v>49</v>
      </c>
      <c r="AD2229" t="str" cm="1">
        <f t="array" ref="AD2229">IF(Table2[[#This Row],[Interaction_Count_Final]]="","N/A",_xlfn.IFS(Table2[[#This Row],[Interaction_Count_Final]]&lt;=2,"Low",Table2[[#This Row],[Interaction_Count_Final]]&lt;=5,"Medium",Table2[[#This Row],[Interaction_Count_Final]]&gt;=6,"High",TRUE,"CHECK"))</f>
        <v>High</v>
      </c>
      <c r="AE2229" t="s">
        <v>7266</v>
      </c>
      <c r="AF2229" t="b">
        <v>1</v>
      </c>
      <c r="AG2229" t="b">
        <v>1</v>
      </c>
      <c r="AH2229">
        <v>2673</v>
      </c>
      <c r="AI2229">
        <v>45130</v>
      </c>
      <c r="AJ2229" t="b">
        <v>1</v>
      </c>
      <c r="AK2229" t="e" cm="1">
        <f t="array" ref="AK2229">_xlfn.LET(
  _xlpm.txt,TRIM(Raw_Data!F2229),
  _xlpm.norm,SUBSTITUTE(SUBSTITUTE(_xlpm.txt,"-","/"),".","/"),
  _xlpm.p,_xlfn.TEXTSPLIT(_xlpm.norm,"/"),
  _xlpm.a,VALUE(INDEX(_xlpm.p,1)),
  _xlpm.b,VALUE(INDEX(_xlpm.p,2)),
  IF(AND(_xlpm.a&lt;=12,_xlpm.b&lt;=12),"REVIEW_AMBIGUOUS","OK")
)</f>
        <v>#REF!</v>
      </c>
    </row>
    <row r="2230" spans="1:37">
      <c r="A2230" t="s">
        <v>6384</v>
      </c>
      <c r="B2230" t="s">
        <v>6384</v>
      </c>
      <c r="C2230" t="b">
        <v>0</v>
      </c>
      <c r="D2230" t="s">
        <v>7257</v>
      </c>
      <c r="E2230" t="s">
        <v>8690</v>
      </c>
      <c r="F2230" t="s">
        <v>8690</v>
      </c>
      <c r="G2230" t="s">
        <v>7280</v>
      </c>
      <c r="H2230" t="s">
        <v>69</v>
      </c>
      <c r="I2230" t="s">
        <v>69</v>
      </c>
      <c r="J2230" t="s">
        <v>69</v>
      </c>
      <c r="K2230" t="s">
        <v>173</v>
      </c>
      <c r="L2230" t="s">
        <v>173</v>
      </c>
      <c r="M2230">
        <f>IF(UPPER(TRIM(Table2[[#This Row],[Status_Clean]]))="CONVERTED",1,0)</f>
        <v>0</v>
      </c>
      <c r="N2230">
        <f>IF(ISNUMBER(MATCH(UPPER(TRIM(Table2[[#This Row],[Status_Clean]])),{"CONTACTED","QUALIFIED","CONVERTED"},0)),1,0)</f>
        <v>0</v>
      </c>
      <c r="O2230" cm="1">
        <f t="array" ref="O2230">_xlfn.SWITCH(UPPER(TRIM(Table2[[#This Row],[Status_Clean]])),"NEW",1,"CONTACTED",2,"QUALIFIED",3,"CONVERTED",4,"LOST",5,99)</f>
        <v>5</v>
      </c>
      <c r="P2230">
        <v>45277</v>
      </c>
      <c r="Q2230" t="s">
        <v>7402</v>
      </c>
      <c r="R2230" t="s">
        <v>7402</v>
      </c>
      <c r="S2230">
        <v>45277</v>
      </c>
      <c r="T2230" t="s">
        <v>7261</v>
      </c>
      <c r="U2230">
        <v>45277</v>
      </c>
      <c r="V2230" t="s">
        <v>7262</v>
      </c>
      <c r="W2230" t="s">
        <v>7263</v>
      </c>
      <c r="X2230" t="s">
        <v>7264</v>
      </c>
      <c r="Y2230" t="s">
        <v>7293</v>
      </c>
      <c r="Z2230" t="s">
        <v>706</v>
      </c>
      <c r="AA2230">
        <v>43.4</v>
      </c>
      <c r="AB2230" t="str" cm="1">
        <f t="array" ref="AB2230">_xlfn.LET(_xlpm.x,IFERROR(VALUE(Table2[[#This Row],[Response_Time_Hours]]),""),IF(_xlpm.x="","CHECK",_xlfn.IFS(_xlpm.x&lt;=1,"Immediate",_xlpm.x&lt;=6,"Fast",_xlpm.x&lt;=24,"Moderate",_xlpm.x&gt;24,"Delayed")))</f>
        <v>Delayed</v>
      </c>
      <c r="AC2230">
        <v>21</v>
      </c>
      <c r="AD2230" t="str" cm="1">
        <f t="array" ref="AD2230">IF(Table2[[#This Row],[Interaction_Count_Final]]="","N/A",_xlfn.IFS(Table2[[#This Row],[Interaction_Count_Final]]&lt;=2,"Low",Table2[[#This Row],[Interaction_Count_Final]]&lt;=5,"Medium",Table2[[#This Row],[Interaction_Count_Final]]&gt;=6,"High",TRUE,"CHECK"))</f>
        <v>High</v>
      </c>
      <c r="AE2230" t="s">
        <v>7266</v>
      </c>
      <c r="AF2230" t="b">
        <v>1</v>
      </c>
      <c r="AG2230" t="b">
        <v>1</v>
      </c>
      <c r="AH2230">
        <v>2674</v>
      </c>
      <c r="AI2230">
        <v>45277</v>
      </c>
      <c r="AJ2230" t="b">
        <v>1</v>
      </c>
      <c r="AK2230" t="e" cm="1">
        <f t="array" ref="AK2230">_xlfn.LET(
  _xlpm.txt,TRIM(Raw_Data!F2230),
  _xlpm.norm,SUBSTITUTE(SUBSTITUTE(_xlpm.txt,"-","/"),".","/"),
  _xlpm.p,_xlfn.TEXTSPLIT(_xlpm.norm,"/"),
  _xlpm.a,VALUE(INDEX(_xlpm.p,1)),
  _xlpm.b,VALUE(INDEX(_xlpm.p,2)),
  IF(AND(_xlpm.a&lt;=12,_xlpm.b&lt;=12),"REVIEW_AMBIGUOUS","OK")
)</f>
        <v>#REF!</v>
      </c>
    </row>
    <row r="2231" spans="1:37">
      <c r="A2231" t="s">
        <v>6386</v>
      </c>
      <c r="B2231" t="s">
        <v>6386</v>
      </c>
      <c r="C2231" t="b">
        <v>0</v>
      </c>
      <c r="D2231" t="s">
        <v>7257</v>
      </c>
      <c r="E2231" t="s">
        <v>6387</v>
      </c>
      <c r="F2231" t="s">
        <v>6387</v>
      </c>
      <c r="G2231" t="s">
        <v>7268</v>
      </c>
      <c r="H2231" t="s">
        <v>123</v>
      </c>
      <c r="I2231" t="s">
        <v>123</v>
      </c>
      <c r="J2231" t="s">
        <v>123</v>
      </c>
      <c r="K2231" t="s">
        <v>71</v>
      </c>
      <c r="L2231" t="s">
        <v>71</v>
      </c>
      <c r="M2231">
        <f>IF(UPPER(TRIM(Table2[[#This Row],[Status_Clean]]))="CONVERTED",1,0)</f>
        <v>0</v>
      </c>
      <c r="N2231">
        <f>IF(ISNUMBER(MATCH(UPPER(TRIM(Table2[[#This Row],[Status_Clean]])),{"CONTACTED","QUALIFIED","CONVERTED"},0)),1,0)</f>
        <v>1</v>
      </c>
      <c r="O2231" cm="1">
        <f t="array" ref="O2231">_xlfn.SWITCH(UPPER(TRIM(Table2[[#This Row],[Status_Clean]])),"NEW",1,"CONTACTED",2,"QUALIFIED",3,"CONVERTED",4,"LOST",5,99)</f>
        <v>3</v>
      </c>
      <c r="P2231">
        <v>45467</v>
      </c>
      <c r="Q2231" t="s">
        <v>7574</v>
      </c>
      <c r="R2231" t="s">
        <v>7574</v>
      </c>
      <c r="S2231">
        <v>45467</v>
      </c>
      <c r="T2231" t="s">
        <v>7261</v>
      </c>
      <c r="U2231">
        <v>45467</v>
      </c>
      <c r="V2231" t="s">
        <v>7276</v>
      </c>
      <c r="W2231" t="s">
        <v>7271</v>
      </c>
      <c r="X2231" t="s">
        <v>7277</v>
      </c>
      <c r="Y2231" t="s">
        <v>7298</v>
      </c>
      <c r="Z2231" t="s">
        <v>1695</v>
      </c>
      <c r="AA2231">
        <v>45.599999999999994</v>
      </c>
      <c r="AB2231" t="str" cm="1">
        <f t="array" ref="AB2231">_xlfn.LET(_xlpm.x,IFERROR(VALUE(Table2[[#This Row],[Response_Time_Hours]]),""),IF(_xlpm.x="","CHECK",_xlfn.IFS(_xlpm.x&lt;=1,"Immediate",_xlpm.x&lt;=6,"Fast",_xlpm.x&lt;=24,"Moderate",_xlpm.x&gt;24,"Delayed")))</f>
        <v>Delayed</v>
      </c>
      <c r="AC2231">
        <v>40</v>
      </c>
      <c r="AD2231" t="str" cm="1">
        <f t="array" ref="AD2231">IF(Table2[[#This Row],[Interaction_Count_Final]]="","N/A",_xlfn.IFS(Table2[[#This Row],[Interaction_Count_Final]]&lt;=2,"Low",Table2[[#This Row],[Interaction_Count_Final]]&lt;=5,"Medium",Table2[[#This Row],[Interaction_Count_Final]]&gt;=6,"High",TRUE,"CHECK"))</f>
        <v>High</v>
      </c>
      <c r="AE2231" t="s">
        <v>7266</v>
      </c>
      <c r="AF2231" t="b">
        <v>1</v>
      </c>
      <c r="AG2231" t="b">
        <v>1</v>
      </c>
      <c r="AH2231">
        <v>2676</v>
      </c>
      <c r="AI2231">
        <v>45467</v>
      </c>
      <c r="AJ2231" t="b">
        <v>1</v>
      </c>
      <c r="AK2231" t="e" cm="1">
        <f t="array" ref="AK2231">_xlfn.LET(
  _xlpm.txt,TRIM(Raw_Data!F2231),
  _xlpm.norm,SUBSTITUTE(SUBSTITUTE(_xlpm.txt,"-","/"),".","/"),
  _xlpm.p,_xlfn.TEXTSPLIT(_xlpm.norm,"/"),
  _xlpm.a,VALUE(INDEX(_xlpm.p,1)),
  _xlpm.b,VALUE(INDEX(_xlpm.p,2)),
  IF(AND(_xlpm.a&lt;=12,_xlpm.b&lt;=12),"REVIEW_AMBIGUOUS","OK")
)</f>
        <v>#REF!</v>
      </c>
    </row>
    <row r="2232" spans="1:37">
      <c r="A2232" t="s">
        <v>6388</v>
      </c>
      <c r="B2232" t="s">
        <v>6388</v>
      </c>
      <c r="C2232" t="b">
        <v>0</v>
      </c>
      <c r="D2232" t="s">
        <v>7257</v>
      </c>
      <c r="E2232" t="s">
        <v>6389</v>
      </c>
      <c r="F2232" t="s">
        <v>6389</v>
      </c>
      <c r="G2232" t="s">
        <v>7258</v>
      </c>
      <c r="H2232" t="s">
        <v>106</v>
      </c>
      <c r="I2232" t="s">
        <v>106</v>
      </c>
      <c r="J2232" t="s">
        <v>106</v>
      </c>
      <c r="K2232" t="s">
        <v>193</v>
      </c>
      <c r="L2232" t="s">
        <v>193</v>
      </c>
      <c r="M2232">
        <f>IF(UPPER(TRIM(Table2[[#This Row],[Status_Clean]]))="CONVERTED",1,0)</f>
        <v>0</v>
      </c>
      <c r="N2232">
        <f>IF(ISNUMBER(MATCH(UPPER(TRIM(Table2[[#This Row],[Status_Clean]])),{"CONTACTED","QUALIFIED","CONVERTED"},0)),1,0)</f>
        <v>0</v>
      </c>
      <c r="O2232" cm="1">
        <f t="array" ref="O2232">_xlfn.SWITCH(UPPER(TRIM(Table2[[#This Row],[Status_Clean]])),"NEW",1,"CONTACTED",2,"QUALIFIED",3,"CONVERTED",4,"LOST",5,99)</f>
        <v>1</v>
      </c>
      <c r="P2232" t="s">
        <v>6390</v>
      </c>
      <c r="Q2232" t="s">
        <v>8691</v>
      </c>
      <c r="R2232" t="s">
        <v>8691</v>
      </c>
      <c r="S2232">
        <v>45167</v>
      </c>
      <c r="T2232" t="s">
        <v>7261</v>
      </c>
      <c r="U2232">
        <v>45167</v>
      </c>
      <c r="V2232" t="s">
        <v>7310</v>
      </c>
      <c r="W2232" t="s">
        <v>7263</v>
      </c>
      <c r="X2232" t="s">
        <v>7288</v>
      </c>
      <c r="Y2232" t="s">
        <v>7265</v>
      </c>
      <c r="Z2232" t="s">
        <v>6391</v>
      </c>
      <c r="AA2232">
        <v>71.900000000000006</v>
      </c>
      <c r="AB2232" t="str" cm="1">
        <f t="array" ref="AB2232">_xlfn.LET(_xlpm.x,IFERROR(VALUE(Table2[[#This Row],[Response_Time_Hours]]),""),IF(_xlpm.x="","CHECK",_xlfn.IFS(_xlpm.x&lt;=1,"Immediate",_xlpm.x&lt;=6,"Fast",_xlpm.x&lt;=24,"Moderate",_xlpm.x&gt;24,"Delayed")))</f>
        <v>Delayed</v>
      </c>
      <c r="AC2232">
        <v>10</v>
      </c>
      <c r="AD2232" t="str" cm="1">
        <f t="array" ref="AD2232">IF(Table2[[#This Row],[Interaction_Count_Final]]="","N/A",_xlfn.IFS(Table2[[#This Row],[Interaction_Count_Final]]&lt;=2,"Low",Table2[[#This Row],[Interaction_Count_Final]]&lt;=5,"Medium",Table2[[#This Row],[Interaction_Count_Final]]&gt;=6,"High",TRUE,"CHECK"))</f>
        <v>High</v>
      </c>
      <c r="AE2232" t="s">
        <v>7273</v>
      </c>
      <c r="AF2232" t="b">
        <v>1</v>
      </c>
      <c r="AG2232" t="b">
        <v>1</v>
      </c>
      <c r="AH2232">
        <v>2677</v>
      </c>
      <c r="AI2232">
        <v>45167</v>
      </c>
      <c r="AJ2232" t="b">
        <v>1</v>
      </c>
      <c r="AK2232" t="str" cm="1">
        <f t="array" ref="AK2232">_xlfn.LET(
  _xlpm.txt,TRIM(Raw_Data!F2232),
  _xlpm.norm,SUBSTITUTE(SUBSTITUTE(_xlpm.txt,"-","/"),".","/"),
  _xlpm.p,_xlfn.TEXTSPLIT(_xlpm.norm,"/"),
  _xlpm.a,VALUE(INDEX(_xlpm.p,1)),
  _xlpm.b,VALUE(INDEX(_xlpm.p,2)),
  IF(AND(_xlpm.a&lt;=12,_xlpm.b&lt;=12),"REVIEW_AMBIGUOUS","OK")
)</f>
        <v>OK</v>
      </c>
    </row>
    <row r="2233" spans="1:37">
      <c r="A2233" t="s">
        <v>6392</v>
      </c>
      <c r="B2233" t="s">
        <v>6392</v>
      </c>
      <c r="C2233" t="b">
        <v>0</v>
      </c>
      <c r="D2233" t="s">
        <v>7257</v>
      </c>
      <c r="E2233" t="s">
        <v>6393</v>
      </c>
      <c r="F2233" t="s">
        <v>6393</v>
      </c>
      <c r="G2233" t="s">
        <v>7258</v>
      </c>
      <c r="H2233" t="s">
        <v>7485</v>
      </c>
      <c r="I2233" t="s">
        <v>7485</v>
      </c>
      <c r="J2233" t="s">
        <v>123</v>
      </c>
      <c r="K2233" t="s">
        <v>193</v>
      </c>
      <c r="L2233" t="s">
        <v>193</v>
      </c>
      <c r="M2233">
        <f>IF(UPPER(TRIM(Table2[[#This Row],[Status_Clean]]))="CONVERTED",1,0)</f>
        <v>0</v>
      </c>
      <c r="N2233">
        <f>IF(ISNUMBER(MATCH(UPPER(TRIM(Table2[[#This Row],[Status_Clean]])),{"CONTACTED","QUALIFIED","CONVERTED"},0)),1,0)</f>
        <v>0</v>
      </c>
      <c r="O2233" cm="1">
        <f t="array" ref="O2233">_xlfn.SWITCH(UPPER(TRIM(Table2[[#This Row],[Status_Clean]])),"NEW",1,"CONTACTED",2,"QUALIFIED",3,"CONVERTED",4,"LOST",5,99)</f>
        <v>1</v>
      </c>
      <c r="P2233" t="s">
        <v>6394</v>
      </c>
      <c r="Q2233" t="s">
        <v>8692</v>
      </c>
      <c r="R2233" t="s">
        <v>8692</v>
      </c>
      <c r="S2233">
        <v>45528</v>
      </c>
      <c r="T2233" t="s">
        <v>7261</v>
      </c>
      <c r="U2233">
        <v>45528</v>
      </c>
      <c r="V2233" t="s">
        <v>7310</v>
      </c>
      <c r="W2233" t="s">
        <v>7271</v>
      </c>
      <c r="X2233" t="s">
        <v>7288</v>
      </c>
      <c r="Y2233" t="s">
        <v>7278</v>
      </c>
      <c r="Z2233" t="s">
        <v>251</v>
      </c>
      <c r="AA2233">
        <v>43.2</v>
      </c>
      <c r="AB2233" t="str" cm="1">
        <f t="array" ref="AB2233">_xlfn.LET(_xlpm.x,IFERROR(VALUE(Table2[[#This Row],[Response_Time_Hours]]),""),IF(_xlpm.x="","CHECK",_xlfn.IFS(_xlpm.x&lt;=1,"Immediate",_xlpm.x&lt;=6,"Fast",_xlpm.x&lt;=24,"Moderate",_xlpm.x&gt;24,"Delayed")))</f>
        <v>Delayed</v>
      </c>
      <c r="AC2233">
        <v>11</v>
      </c>
      <c r="AD2233" t="str" cm="1">
        <f t="array" ref="AD2233">IF(Table2[[#This Row],[Interaction_Count_Final]]="","N/A",_xlfn.IFS(Table2[[#This Row],[Interaction_Count_Final]]&lt;=2,"Low",Table2[[#This Row],[Interaction_Count_Final]]&lt;=5,"Medium",Table2[[#This Row],[Interaction_Count_Final]]&gt;=6,"High",TRUE,"CHECK"))</f>
        <v>High</v>
      </c>
      <c r="AE2233" t="s">
        <v>7266</v>
      </c>
      <c r="AF2233" t="b">
        <v>1</v>
      </c>
      <c r="AG2233" t="b">
        <v>1</v>
      </c>
      <c r="AH2233">
        <v>2678</v>
      </c>
      <c r="AI2233">
        <v>45528</v>
      </c>
      <c r="AJ2233" t="b">
        <v>1</v>
      </c>
      <c r="AK2233" t="str" cm="1">
        <f t="array" ref="AK2233">_xlfn.LET(
  _xlpm.txt,TRIM(Raw_Data!F2233),
  _xlpm.norm,SUBSTITUTE(SUBSTITUTE(_xlpm.txt,"-","/"),".","/"),
  _xlpm.p,_xlfn.TEXTSPLIT(_xlpm.norm,"/"),
  _xlpm.a,VALUE(INDEX(_xlpm.p,1)),
  _xlpm.b,VALUE(INDEX(_xlpm.p,2)),
  IF(AND(_xlpm.a&lt;=12,_xlpm.b&lt;=12),"REVIEW_AMBIGUOUS","OK")
)</f>
        <v>OK</v>
      </c>
    </row>
    <row r="2234" spans="1:37">
      <c r="A2234" t="s">
        <v>6395</v>
      </c>
      <c r="B2234" t="s">
        <v>6395</v>
      </c>
      <c r="C2234" t="b">
        <v>0</v>
      </c>
      <c r="D2234" t="s">
        <v>7257</v>
      </c>
      <c r="E2234" t="s">
        <v>6396</v>
      </c>
      <c r="F2234" t="s">
        <v>6396</v>
      </c>
      <c r="G2234" t="s">
        <v>7303</v>
      </c>
      <c r="H2234" t="s">
        <v>473</v>
      </c>
      <c r="I2234" t="s">
        <v>473</v>
      </c>
      <c r="J2234" t="s">
        <v>473</v>
      </c>
      <c r="K2234" t="s">
        <v>173</v>
      </c>
      <c r="L2234" t="s">
        <v>173</v>
      </c>
      <c r="M2234">
        <f>IF(UPPER(TRIM(Table2[[#This Row],[Status_Clean]]))="CONVERTED",1,0)</f>
        <v>0</v>
      </c>
      <c r="N2234">
        <f>IF(ISNUMBER(MATCH(UPPER(TRIM(Table2[[#This Row],[Status_Clean]])),{"CONTACTED","QUALIFIED","CONVERTED"},0)),1,0)</f>
        <v>0</v>
      </c>
      <c r="O2234" cm="1">
        <f t="array" ref="O2234">_xlfn.SWITCH(UPPER(TRIM(Table2[[#This Row],[Status_Clean]])),"NEW",1,"CONTACTED",2,"QUALIFIED",3,"CONVERTED",4,"LOST",5,99)</f>
        <v>5</v>
      </c>
      <c r="P2234">
        <v>44939</v>
      </c>
      <c r="Q2234" t="s">
        <v>8035</v>
      </c>
      <c r="R2234" t="s">
        <v>8035</v>
      </c>
      <c r="S2234">
        <v>44939</v>
      </c>
      <c r="T2234" t="s">
        <v>7261</v>
      </c>
      <c r="U2234">
        <v>44939</v>
      </c>
      <c r="V2234" t="s">
        <v>7317</v>
      </c>
      <c r="W2234" t="s">
        <v>7263</v>
      </c>
      <c r="X2234" t="s">
        <v>7284</v>
      </c>
      <c r="Y2234" t="s">
        <v>7312</v>
      </c>
      <c r="Z2234">
        <v>28</v>
      </c>
      <c r="AA2234">
        <v>28</v>
      </c>
      <c r="AB2234" t="str" cm="1">
        <f t="array" ref="AB2234">_xlfn.LET(_xlpm.x,IFERROR(VALUE(Table2[[#This Row],[Response_Time_Hours]]),""),IF(_xlpm.x="","CHECK",_xlfn.IFS(_xlpm.x&lt;=1,"Immediate",_xlpm.x&lt;=6,"Fast",_xlpm.x&lt;=24,"Moderate",_xlpm.x&gt;24,"Delayed")))</f>
        <v>Delayed</v>
      </c>
      <c r="AC2234">
        <v>8</v>
      </c>
      <c r="AD2234" t="str" cm="1">
        <f t="array" ref="AD2234">IF(Table2[[#This Row],[Interaction_Count_Final]]="","N/A",_xlfn.IFS(Table2[[#This Row],[Interaction_Count_Final]]&lt;=2,"Low",Table2[[#This Row],[Interaction_Count_Final]]&lt;=5,"Medium",Table2[[#This Row],[Interaction_Count_Final]]&gt;=6,"High",TRUE,"CHECK"))</f>
        <v>High</v>
      </c>
      <c r="AE2234" t="s">
        <v>7273</v>
      </c>
      <c r="AF2234" t="b">
        <v>1</v>
      </c>
      <c r="AG2234" t="b">
        <v>1</v>
      </c>
      <c r="AH2234">
        <v>2679</v>
      </c>
      <c r="AI2234">
        <v>44939</v>
      </c>
      <c r="AJ2234" t="b">
        <v>1</v>
      </c>
      <c r="AK2234" t="e" cm="1">
        <f t="array" ref="AK2234">_xlfn.LET(
  _xlpm.txt,TRIM(Raw_Data!F2234),
  _xlpm.norm,SUBSTITUTE(SUBSTITUTE(_xlpm.txt,"-","/"),".","/"),
  _xlpm.p,_xlfn.TEXTSPLIT(_xlpm.norm,"/"),
  _xlpm.a,VALUE(INDEX(_xlpm.p,1)),
  _xlpm.b,VALUE(INDEX(_xlpm.p,2)),
  IF(AND(_xlpm.a&lt;=12,_xlpm.b&lt;=12),"REVIEW_AMBIGUOUS","OK")
)</f>
        <v>#REF!</v>
      </c>
    </row>
    <row r="2235" spans="1:37">
      <c r="A2235" t="s">
        <v>6397</v>
      </c>
      <c r="B2235" t="s">
        <v>6397</v>
      </c>
      <c r="C2235" t="b">
        <v>1</v>
      </c>
      <c r="D2235" t="s">
        <v>7257</v>
      </c>
      <c r="E2235" t="s">
        <v>6398</v>
      </c>
      <c r="F2235" t="s">
        <v>6398</v>
      </c>
      <c r="G2235" t="s">
        <v>7303</v>
      </c>
      <c r="H2235" t="s">
        <v>447</v>
      </c>
      <c r="I2235" t="s">
        <v>447</v>
      </c>
      <c r="J2235" t="s">
        <v>447</v>
      </c>
      <c r="K2235" t="s">
        <v>7259</v>
      </c>
      <c r="L2235" t="s">
        <v>193</v>
      </c>
      <c r="M2235">
        <f>IF(UPPER(TRIM(Table2[[#This Row],[Status_Clean]]))="CONVERTED",1,0)</f>
        <v>0</v>
      </c>
      <c r="N2235">
        <f>IF(ISNUMBER(MATCH(UPPER(TRIM(Table2[[#This Row],[Status_Clean]])),{"CONTACTED","QUALIFIED","CONVERTED"},0)),1,0)</f>
        <v>0</v>
      </c>
      <c r="O2235" cm="1">
        <f t="array" ref="O2235">_xlfn.SWITCH(UPPER(TRIM(Table2[[#This Row],[Status_Clean]])),"NEW",1,"CONTACTED",2,"QUALIFIED",3,"CONVERTED",4,"LOST",5,99)</f>
        <v>1</v>
      </c>
      <c r="P2235">
        <v>45599</v>
      </c>
      <c r="Q2235" t="s">
        <v>8127</v>
      </c>
      <c r="R2235" t="s">
        <v>8127</v>
      </c>
      <c r="S2235">
        <v>45599</v>
      </c>
      <c r="T2235" t="s">
        <v>7261</v>
      </c>
      <c r="U2235">
        <v>45599</v>
      </c>
      <c r="V2235" t="s">
        <v>7300</v>
      </c>
      <c r="W2235" t="s">
        <v>7271</v>
      </c>
      <c r="X2235" t="s">
        <v>7264</v>
      </c>
      <c r="Y2235" t="s">
        <v>7293</v>
      </c>
      <c r="Z2235" t="s">
        <v>6399</v>
      </c>
      <c r="AA2235">
        <v>5.7</v>
      </c>
      <c r="AB2235" t="str" cm="1">
        <f t="array" ref="AB2235">_xlfn.LET(_xlpm.x,IFERROR(VALUE(Table2[[#This Row],[Response_Time_Hours]]),""),IF(_xlpm.x="","CHECK",_xlfn.IFS(_xlpm.x&lt;=1,"Immediate",_xlpm.x&lt;=6,"Fast",_xlpm.x&lt;=24,"Moderate",_xlpm.x&gt;24,"Delayed")))</f>
        <v>Fast</v>
      </c>
      <c r="AC2235">
        <v>48</v>
      </c>
      <c r="AD2235" t="str" cm="1">
        <f t="array" ref="AD2235">IF(Table2[[#This Row],[Interaction_Count_Final]]="","N/A",_xlfn.IFS(Table2[[#This Row],[Interaction_Count_Final]]&lt;=2,"Low",Table2[[#This Row],[Interaction_Count_Final]]&lt;=5,"Medium",Table2[[#This Row],[Interaction_Count_Final]]&gt;=6,"High",TRUE,"CHECK"))</f>
        <v>High</v>
      </c>
      <c r="AE2235" t="s">
        <v>7289</v>
      </c>
      <c r="AF2235" t="b">
        <v>1</v>
      </c>
      <c r="AG2235" t="b">
        <v>1</v>
      </c>
      <c r="AH2235">
        <v>2680</v>
      </c>
      <c r="AI2235">
        <v>45599</v>
      </c>
      <c r="AJ2235" t="b">
        <v>1</v>
      </c>
      <c r="AK2235" t="e" cm="1">
        <f t="array" ref="AK2235">_xlfn.LET(
  _xlpm.txt,TRIM(Raw_Data!F2235),
  _xlpm.norm,SUBSTITUTE(SUBSTITUTE(_xlpm.txt,"-","/"),".","/"),
  _xlpm.p,_xlfn.TEXTSPLIT(_xlpm.norm,"/"),
  _xlpm.a,VALUE(INDEX(_xlpm.p,1)),
  _xlpm.b,VALUE(INDEX(_xlpm.p,2)),
  IF(AND(_xlpm.a&lt;=12,_xlpm.b&lt;=12),"REVIEW_AMBIGUOUS","OK")
)</f>
        <v>#REF!</v>
      </c>
    </row>
    <row r="2236" spans="1:37">
      <c r="A2236" t="s">
        <v>6400</v>
      </c>
      <c r="B2236" t="s">
        <v>6400</v>
      </c>
      <c r="C2236" t="b">
        <v>0</v>
      </c>
      <c r="D2236" t="s">
        <v>7257</v>
      </c>
      <c r="E2236" t="s">
        <v>6401</v>
      </c>
      <c r="F2236" t="s">
        <v>6401</v>
      </c>
      <c r="G2236" t="s">
        <v>7280</v>
      </c>
      <c r="H2236" t="s">
        <v>106</v>
      </c>
      <c r="I2236" t="s">
        <v>106</v>
      </c>
      <c r="J2236" t="s">
        <v>106</v>
      </c>
      <c r="K2236" t="s">
        <v>71</v>
      </c>
      <c r="L2236" t="s">
        <v>71</v>
      </c>
      <c r="M2236">
        <f>IF(UPPER(TRIM(Table2[[#This Row],[Status_Clean]]))="CONVERTED",1,0)</f>
        <v>0</v>
      </c>
      <c r="N2236">
        <f>IF(ISNUMBER(MATCH(UPPER(TRIM(Table2[[#This Row],[Status_Clean]])),{"CONTACTED","QUALIFIED","CONVERTED"},0)),1,0)</f>
        <v>1</v>
      </c>
      <c r="O2236" cm="1">
        <f t="array" ref="O2236">_xlfn.SWITCH(UPPER(TRIM(Table2[[#This Row],[Status_Clean]])),"NEW",1,"CONTACTED",2,"QUALIFIED",3,"CONVERTED",4,"LOST",5,99)</f>
        <v>3</v>
      </c>
      <c r="P2236" t="s">
        <v>6402</v>
      </c>
      <c r="Q2236" t="s">
        <v>8693</v>
      </c>
      <c r="R2236" t="s">
        <v>8693</v>
      </c>
      <c r="S2236">
        <v>45605</v>
      </c>
      <c r="T2236" t="s">
        <v>7261</v>
      </c>
      <c r="U2236">
        <v>45605</v>
      </c>
      <c r="V2236" t="s">
        <v>7300</v>
      </c>
      <c r="W2236" t="s">
        <v>7271</v>
      </c>
      <c r="X2236" t="s">
        <v>7264</v>
      </c>
      <c r="Y2236" t="s">
        <v>7278</v>
      </c>
      <c r="Z2236">
        <v>65</v>
      </c>
      <c r="AA2236">
        <v>65</v>
      </c>
      <c r="AB2236" t="str" cm="1">
        <f t="array" ref="AB2236">_xlfn.LET(_xlpm.x,IFERROR(VALUE(Table2[[#This Row],[Response_Time_Hours]]),""),IF(_xlpm.x="","CHECK",_xlfn.IFS(_xlpm.x&lt;=1,"Immediate",_xlpm.x&lt;=6,"Fast",_xlpm.x&lt;=24,"Moderate",_xlpm.x&gt;24,"Delayed")))</f>
        <v>Delayed</v>
      </c>
      <c r="AC2236">
        <v>21</v>
      </c>
      <c r="AD2236" t="str" cm="1">
        <f t="array" ref="AD2236">IF(Table2[[#This Row],[Interaction_Count_Final]]="","N/A",_xlfn.IFS(Table2[[#This Row],[Interaction_Count_Final]]&lt;=2,"Low",Table2[[#This Row],[Interaction_Count_Final]]&lt;=5,"Medium",Table2[[#This Row],[Interaction_Count_Final]]&gt;=6,"High",TRUE,"CHECK"))</f>
        <v>High</v>
      </c>
      <c r="AE2236" t="s">
        <v>7266</v>
      </c>
      <c r="AF2236" t="b">
        <v>1</v>
      </c>
      <c r="AG2236" t="b">
        <v>1</v>
      </c>
      <c r="AH2236">
        <v>2682</v>
      </c>
      <c r="AI2236">
        <v>45605</v>
      </c>
      <c r="AJ2236" t="b">
        <v>1</v>
      </c>
      <c r="AK2236" t="e" cm="1">
        <f t="array" ref="AK2236">_xlfn.LET(
  _xlpm.txt,TRIM(Raw_Data!F2236),
  _xlpm.norm,SUBSTITUTE(SUBSTITUTE(_xlpm.txt,"-","/"),".","/"),
  _xlpm.p,_xlfn.TEXTSPLIT(_xlpm.norm,"/"),
  _xlpm.a,VALUE(INDEX(_xlpm.p,1)),
  _xlpm.b,VALUE(INDEX(_xlpm.p,2)),
  IF(AND(_xlpm.a&lt;=12,_xlpm.b&lt;=12),"REVIEW_AMBIGUOUS","OK")
)</f>
        <v>#REF!</v>
      </c>
    </row>
    <row r="2237" spans="1:37">
      <c r="A2237" t="s">
        <v>6403</v>
      </c>
      <c r="B2237" t="s">
        <v>6403</v>
      </c>
      <c r="C2237" t="b">
        <v>0</v>
      </c>
      <c r="D2237" t="s">
        <v>7257</v>
      </c>
      <c r="E2237" t="s">
        <v>6404</v>
      </c>
      <c r="F2237" t="s">
        <v>6404</v>
      </c>
      <c r="G2237" t="s">
        <v>7274</v>
      </c>
      <c r="H2237" t="s">
        <v>85</v>
      </c>
      <c r="I2237" t="s">
        <v>85</v>
      </c>
      <c r="J2237" t="s">
        <v>469</v>
      </c>
      <c r="K2237" t="s">
        <v>125</v>
      </c>
      <c r="L2237" t="s">
        <v>125</v>
      </c>
      <c r="M2237">
        <f>IF(UPPER(TRIM(Table2[[#This Row],[Status_Clean]]))="CONVERTED",1,0)</f>
        <v>0</v>
      </c>
      <c r="N2237">
        <f>IF(ISNUMBER(MATCH(UPPER(TRIM(Table2[[#This Row],[Status_Clean]])),{"CONTACTED","QUALIFIED","CONVERTED"},0)),1,0)</f>
        <v>1</v>
      </c>
      <c r="O2237" cm="1">
        <f t="array" ref="O2237">_xlfn.SWITCH(UPPER(TRIM(Table2[[#This Row],[Status_Clean]])),"NEW",1,"CONTACTED",2,"QUALIFIED",3,"CONVERTED",4,"LOST",5,99)</f>
        <v>2</v>
      </c>
      <c r="P2237" t="s">
        <v>6405</v>
      </c>
      <c r="Q2237" t="s">
        <v>8694</v>
      </c>
      <c r="R2237" t="s">
        <v>8694</v>
      </c>
      <c r="S2237">
        <v>45575</v>
      </c>
      <c r="T2237" t="s">
        <v>7261</v>
      </c>
      <c r="U2237">
        <v>45575</v>
      </c>
      <c r="V2237" t="s">
        <v>7270</v>
      </c>
      <c r="W2237" t="s">
        <v>7271</v>
      </c>
      <c r="X2237" t="s">
        <v>7264</v>
      </c>
      <c r="Y2237" t="s">
        <v>7285</v>
      </c>
      <c r="Z2237">
        <v>27.9</v>
      </c>
      <c r="AA2237">
        <v>27.9</v>
      </c>
      <c r="AB2237" t="str" cm="1">
        <f t="array" ref="AB2237">_xlfn.LET(_xlpm.x,IFERROR(VALUE(Table2[[#This Row],[Response_Time_Hours]]),""),IF(_xlpm.x="","CHECK",_xlfn.IFS(_xlpm.x&lt;=1,"Immediate",_xlpm.x&lt;=6,"Fast",_xlpm.x&lt;=24,"Moderate",_xlpm.x&gt;24,"Delayed")))</f>
        <v>Delayed</v>
      </c>
      <c r="AC2237">
        <v>47</v>
      </c>
      <c r="AD2237" t="str" cm="1">
        <f t="array" ref="AD2237">IF(Table2[[#This Row],[Interaction_Count_Final]]="","N/A",_xlfn.IFS(Table2[[#This Row],[Interaction_Count_Final]]&lt;=2,"Low",Table2[[#This Row],[Interaction_Count_Final]]&lt;=5,"Medium",Table2[[#This Row],[Interaction_Count_Final]]&gt;=6,"High",TRUE,"CHECK"))</f>
        <v>High</v>
      </c>
      <c r="AE2237" t="s">
        <v>7266</v>
      </c>
      <c r="AF2237" t="b">
        <v>1</v>
      </c>
      <c r="AG2237" t="b">
        <v>1</v>
      </c>
      <c r="AH2237">
        <v>2683</v>
      </c>
      <c r="AI2237">
        <v>45575</v>
      </c>
      <c r="AJ2237" t="b">
        <v>1</v>
      </c>
      <c r="AK2237" t="e" cm="1">
        <f t="array" ref="AK2237">_xlfn.LET(
  _xlpm.txt,TRIM(Raw_Data!F2237),
  _xlpm.norm,SUBSTITUTE(SUBSTITUTE(_xlpm.txt,"-","/"),".","/"),
  _xlpm.p,_xlfn.TEXTSPLIT(_xlpm.norm,"/"),
  _xlpm.a,VALUE(INDEX(_xlpm.p,1)),
  _xlpm.b,VALUE(INDEX(_xlpm.p,2)),
  IF(AND(_xlpm.a&lt;=12,_xlpm.b&lt;=12),"REVIEW_AMBIGUOUS","OK")
)</f>
        <v>#REF!</v>
      </c>
    </row>
    <row r="2238" spans="1:37">
      <c r="A2238" t="s">
        <v>6406</v>
      </c>
      <c r="B2238" t="s">
        <v>6406</v>
      </c>
      <c r="C2238" t="b">
        <v>0</v>
      </c>
      <c r="D2238" t="s">
        <v>7257</v>
      </c>
      <c r="E2238" t="s">
        <v>6407</v>
      </c>
      <c r="F2238" t="s">
        <v>6407</v>
      </c>
      <c r="G2238" t="s">
        <v>7303</v>
      </c>
      <c r="H2238" t="s">
        <v>374</v>
      </c>
      <c r="I2238" t="s">
        <v>374</v>
      </c>
      <c r="J2238" t="s">
        <v>7308</v>
      </c>
      <c r="K2238" t="s">
        <v>193</v>
      </c>
      <c r="L2238" t="s">
        <v>193</v>
      </c>
      <c r="M2238">
        <f>IF(UPPER(TRIM(Table2[[#This Row],[Status_Clean]]))="CONVERTED",1,0)</f>
        <v>0</v>
      </c>
      <c r="N2238">
        <f>IF(ISNUMBER(MATCH(UPPER(TRIM(Table2[[#This Row],[Status_Clean]])),{"CONTACTED","QUALIFIED","CONVERTED"},0)),1,0)</f>
        <v>0</v>
      </c>
      <c r="O2238" cm="1">
        <f t="array" ref="O2238">_xlfn.SWITCH(UPPER(TRIM(Table2[[#This Row],[Status_Clean]])),"NEW",1,"CONTACTED",2,"QUALIFIED",3,"CONVERTED",4,"LOST",5,99)</f>
        <v>1</v>
      </c>
      <c r="P2238">
        <v>45174</v>
      </c>
      <c r="Q2238" t="s">
        <v>8028</v>
      </c>
      <c r="R2238" t="s">
        <v>8028</v>
      </c>
      <c r="S2238">
        <v>45174</v>
      </c>
      <c r="T2238" t="s">
        <v>7261</v>
      </c>
      <c r="U2238">
        <v>45174</v>
      </c>
      <c r="V2238" t="s">
        <v>7287</v>
      </c>
      <c r="W2238" t="s">
        <v>7263</v>
      </c>
      <c r="X2238" t="s">
        <v>7288</v>
      </c>
      <c r="Y2238" t="s">
        <v>7265</v>
      </c>
      <c r="Z2238" t="s">
        <v>6408</v>
      </c>
      <c r="AA2238">
        <v>24.5</v>
      </c>
      <c r="AB2238" t="str" cm="1">
        <f t="array" ref="AB2238">_xlfn.LET(_xlpm.x,IFERROR(VALUE(Table2[[#This Row],[Response_Time_Hours]]),""),IF(_xlpm.x="","CHECK",_xlfn.IFS(_xlpm.x&lt;=1,"Immediate",_xlpm.x&lt;=6,"Fast",_xlpm.x&lt;=24,"Moderate",_xlpm.x&gt;24,"Delayed")))</f>
        <v>Delayed</v>
      </c>
      <c r="AC2238">
        <v>3</v>
      </c>
      <c r="AD2238" t="str" cm="1">
        <f t="array" ref="AD2238">IF(Table2[[#This Row],[Interaction_Count_Final]]="","N/A",_xlfn.IFS(Table2[[#This Row],[Interaction_Count_Final]]&lt;=2,"Low",Table2[[#This Row],[Interaction_Count_Final]]&lt;=5,"Medium",Table2[[#This Row],[Interaction_Count_Final]]&gt;=6,"High",TRUE,"CHECK"))</f>
        <v>Medium</v>
      </c>
      <c r="AE2238" t="s">
        <v>7273</v>
      </c>
      <c r="AF2238" t="b">
        <v>1</v>
      </c>
      <c r="AG2238" t="b">
        <v>1</v>
      </c>
      <c r="AH2238">
        <v>2684</v>
      </c>
      <c r="AI2238">
        <v>45174</v>
      </c>
      <c r="AJ2238" t="b">
        <v>1</v>
      </c>
      <c r="AK2238" t="e" cm="1">
        <f t="array" ref="AK2238">_xlfn.LET(
  _xlpm.txt,TRIM(Raw_Data!F2238),
  _xlpm.norm,SUBSTITUTE(SUBSTITUTE(_xlpm.txt,"-","/"),".","/"),
  _xlpm.p,_xlfn.TEXTSPLIT(_xlpm.norm,"/"),
  _xlpm.a,VALUE(INDEX(_xlpm.p,1)),
  _xlpm.b,VALUE(INDEX(_xlpm.p,2)),
  IF(AND(_xlpm.a&lt;=12,_xlpm.b&lt;=12),"REVIEW_AMBIGUOUS","OK")
)</f>
        <v>#REF!</v>
      </c>
    </row>
    <row r="2239" spans="1:37">
      <c r="A2239" t="s">
        <v>6409</v>
      </c>
      <c r="B2239" t="s">
        <v>6409</v>
      </c>
      <c r="C2239" t="b">
        <v>0</v>
      </c>
      <c r="D2239" t="s">
        <v>7257</v>
      </c>
      <c r="E2239" t="s">
        <v>6410</v>
      </c>
      <c r="F2239" t="s">
        <v>6410</v>
      </c>
      <c r="G2239" t="s">
        <v>7303</v>
      </c>
      <c r="H2239" t="s">
        <v>222</v>
      </c>
      <c r="I2239" t="s">
        <v>222</v>
      </c>
      <c r="J2239" t="s">
        <v>222</v>
      </c>
      <c r="K2239" t="s">
        <v>193</v>
      </c>
      <c r="L2239" t="s">
        <v>193</v>
      </c>
      <c r="M2239">
        <f>IF(UPPER(TRIM(Table2[[#This Row],[Status_Clean]]))="CONVERTED",1,0)</f>
        <v>0</v>
      </c>
      <c r="N2239">
        <f>IF(ISNUMBER(MATCH(UPPER(TRIM(Table2[[#This Row],[Status_Clean]])),{"CONTACTED","QUALIFIED","CONVERTED"},0)),1,0)</f>
        <v>0</v>
      </c>
      <c r="O2239" cm="1">
        <f t="array" ref="O2239">_xlfn.SWITCH(UPPER(TRIM(Table2[[#This Row],[Status_Clean]])),"NEW",1,"CONTACTED",2,"QUALIFIED",3,"CONVERTED",4,"LOST",5,99)</f>
        <v>1</v>
      </c>
      <c r="P2239" t="s">
        <v>1399</v>
      </c>
      <c r="Q2239" t="s">
        <v>7686</v>
      </c>
      <c r="R2239" t="s">
        <v>7686</v>
      </c>
      <c r="S2239">
        <v>45015</v>
      </c>
      <c r="T2239" t="s">
        <v>7261</v>
      </c>
      <c r="U2239">
        <v>45015</v>
      </c>
      <c r="V2239" t="s">
        <v>7295</v>
      </c>
      <c r="W2239" t="s">
        <v>7263</v>
      </c>
      <c r="X2239" t="s">
        <v>7284</v>
      </c>
      <c r="Y2239" t="s">
        <v>7285</v>
      </c>
      <c r="Z2239">
        <v>12</v>
      </c>
      <c r="AA2239">
        <v>12</v>
      </c>
      <c r="AB2239" t="str" cm="1">
        <f t="array" ref="AB2239">_xlfn.LET(_xlpm.x,IFERROR(VALUE(Table2[[#This Row],[Response_Time_Hours]]),""),IF(_xlpm.x="","CHECK",_xlfn.IFS(_xlpm.x&lt;=1,"Immediate",_xlpm.x&lt;=6,"Fast",_xlpm.x&lt;=24,"Moderate",_xlpm.x&gt;24,"Delayed")))</f>
        <v>Moderate</v>
      </c>
      <c r="AC2239">
        <v>31</v>
      </c>
      <c r="AD2239" t="str" cm="1">
        <f t="array" ref="AD2239">IF(Table2[[#This Row],[Interaction_Count_Final]]="","N/A",_xlfn.IFS(Table2[[#This Row],[Interaction_Count_Final]]&lt;=2,"Low",Table2[[#This Row],[Interaction_Count_Final]]&lt;=5,"Medium",Table2[[#This Row],[Interaction_Count_Final]]&gt;=6,"High",TRUE,"CHECK"))</f>
        <v>High</v>
      </c>
      <c r="AE2239" t="s">
        <v>7266</v>
      </c>
      <c r="AF2239" t="b">
        <v>1</v>
      </c>
      <c r="AG2239" t="b">
        <v>1</v>
      </c>
      <c r="AH2239">
        <v>2685</v>
      </c>
      <c r="AI2239">
        <v>45015</v>
      </c>
      <c r="AJ2239" t="b">
        <v>1</v>
      </c>
      <c r="AK2239" t="str" cm="1">
        <f t="array" ref="AK2239">_xlfn.LET(
  _xlpm.txt,TRIM(Raw_Data!F2239),
  _xlpm.norm,SUBSTITUTE(SUBSTITUTE(_xlpm.txt,"-","/"),".","/"),
  _xlpm.p,_xlfn.TEXTSPLIT(_xlpm.norm,"/"),
  _xlpm.a,VALUE(INDEX(_xlpm.p,1)),
  _xlpm.b,VALUE(INDEX(_xlpm.p,2)),
  IF(AND(_xlpm.a&lt;=12,_xlpm.b&lt;=12),"REVIEW_AMBIGUOUS","OK")
)</f>
        <v>OK</v>
      </c>
    </row>
    <row r="2240" spans="1:37">
      <c r="A2240" t="s">
        <v>6411</v>
      </c>
      <c r="B2240" t="s">
        <v>6411</v>
      </c>
      <c r="C2240" t="b">
        <v>1</v>
      </c>
      <c r="D2240" t="s">
        <v>7257</v>
      </c>
      <c r="E2240" t="s">
        <v>6412</v>
      </c>
      <c r="F2240" t="s">
        <v>6412</v>
      </c>
      <c r="G2240" t="s">
        <v>7303</v>
      </c>
      <c r="H2240" t="s">
        <v>600</v>
      </c>
      <c r="I2240" t="s">
        <v>600</v>
      </c>
      <c r="J2240" t="s">
        <v>254</v>
      </c>
      <c r="K2240" t="s">
        <v>71</v>
      </c>
      <c r="L2240" t="s">
        <v>71</v>
      </c>
      <c r="M2240">
        <f>IF(UPPER(TRIM(Table2[[#This Row],[Status_Clean]]))="CONVERTED",1,0)</f>
        <v>0</v>
      </c>
      <c r="N2240">
        <f>IF(ISNUMBER(MATCH(UPPER(TRIM(Table2[[#This Row],[Status_Clean]])),{"CONTACTED","QUALIFIED","CONVERTED"},0)),1,0)</f>
        <v>1</v>
      </c>
      <c r="O2240" cm="1">
        <f t="array" ref="O2240">_xlfn.SWITCH(UPPER(TRIM(Table2[[#This Row],[Status_Clean]])),"NEW",1,"CONTACTED",2,"QUALIFIED",3,"CONVERTED",4,"LOST",5,99)</f>
        <v>3</v>
      </c>
      <c r="P2240" t="s">
        <v>3352</v>
      </c>
      <c r="Q2240" t="s">
        <v>8173</v>
      </c>
      <c r="R2240" t="s">
        <v>8173</v>
      </c>
      <c r="S2240">
        <v>45106</v>
      </c>
      <c r="T2240" t="s">
        <v>7261</v>
      </c>
      <c r="U2240">
        <v>45106</v>
      </c>
      <c r="V2240" t="s">
        <v>7276</v>
      </c>
      <c r="W2240" t="s">
        <v>7263</v>
      </c>
      <c r="X2240" t="s">
        <v>7277</v>
      </c>
      <c r="Y2240" t="s">
        <v>7285</v>
      </c>
      <c r="Z2240">
        <v>70</v>
      </c>
      <c r="AA2240">
        <v>70</v>
      </c>
      <c r="AB2240" t="str" cm="1">
        <f t="array" ref="AB2240">_xlfn.LET(_xlpm.x,IFERROR(VALUE(Table2[[#This Row],[Response_Time_Hours]]),""),IF(_xlpm.x="","CHECK",_xlfn.IFS(_xlpm.x&lt;=1,"Immediate",_xlpm.x&lt;=6,"Fast",_xlpm.x&lt;=24,"Moderate",_xlpm.x&gt;24,"Delayed")))</f>
        <v>Delayed</v>
      </c>
      <c r="AC2240">
        <v>34</v>
      </c>
      <c r="AD2240" t="str" cm="1">
        <f t="array" ref="AD2240">IF(Table2[[#This Row],[Interaction_Count_Final]]="","N/A",_xlfn.IFS(Table2[[#This Row],[Interaction_Count_Final]]&lt;=2,"Low",Table2[[#This Row],[Interaction_Count_Final]]&lt;=5,"Medium",Table2[[#This Row],[Interaction_Count_Final]]&gt;=6,"High",TRUE,"CHECK"))</f>
        <v>High</v>
      </c>
      <c r="AE2240" t="s">
        <v>7266</v>
      </c>
      <c r="AF2240" t="b">
        <v>1</v>
      </c>
      <c r="AG2240" t="b">
        <v>1</v>
      </c>
      <c r="AH2240">
        <v>2686</v>
      </c>
      <c r="AI2240">
        <v>45106</v>
      </c>
      <c r="AJ2240" t="b">
        <v>1</v>
      </c>
      <c r="AK2240" t="e" cm="1">
        <f t="array" ref="AK2240">_xlfn.LET(
  _xlpm.txt,TRIM(Raw_Data!F2240),
  _xlpm.norm,SUBSTITUTE(SUBSTITUTE(_xlpm.txt,"-","/"),".","/"),
  _xlpm.p,_xlfn.TEXTSPLIT(_xlpm.norm,"/"),
  _xlpm.a,VALUE(INDEX(_xlpm.p,1)),
  _xlpm.b,VALUE(INDEX(_xlpm.p,2)),
  IF(AND(_xlpm.a&lt;=12,_xlpm.b&lt;=12),"REVIEW_AMBIGUOUS","OK")
)</f>
        <v>#REF!</v>
      </c>
    </row>
    <row r="2241" spans="1:37">
      <c r="A2241" t="s">
        <v>6413</v>
      </c>
      <c r="B2241" t="s">
        <v>6413</v>
      </c>
      <c r="C2241" t="b">
        <v>0</v>
      </c>
      <c r="D2241" t="s">
        <v>7257</v>
      </c>
      <c r="E2241" t="s">
        <v>8695</v>
      </c>
      <c r="F2241" t="s">
        <v>8695</v>
      </c>
      <c r="G2241" t="s">
        <v>7303</v>
      </c>
      <c r="H2241" t="s">
        <v>1035</v>
      </c>
      <c r="I2241" t="s">
        <v>1035</v>
      </c>
      <c r="J2241" t="s">
        <v>311</v>
      </c>
      <c r="K2241" t="s">
        <v>71</v>
      </c>
      <c r="L2241" t="s">
        <v>71</v>
      </c>
      <c r="M2241">
        <f>IF(UPPER(TRIM(Table2[[#This Row],[Status_Clean]]))="CONVERTED",1,0)</f>
        <v>0</v>
      </c>
      <c r="N2241">
        <f>IF(ISNUMBER(MATCH(UPPER(TRIM(Table2[[#This Row],[Status_Clean]])),{"CONTACTED","QUALIFIED","CONVERTED"},0)),1,0)</f>
        <v>1</v>
      </c>
      <c r="O2241" cm="1">
        <f t="array" ref="O2241">_xlfn.SWITCH(UPPER(TRIM(Table2[[#This Row],[Status_Clean]])),"NEW",1,"CONTACTED",2,"QUALIFIED",3,"CONVERTED",4,"LOST",5,99)</f>
        <v>3</v>
      </c>
      <c r="P2241" t="s">
        <v>6415</v>
      </c>
      <c r="Q2241" t="s">
        <v>8696</v>
      </c>
      <c r="R2241" t="s">
        <v>8696</v>
      </c>
      <c r="S2241">
        <v>45577</v>
      </c>
      <c r="T2241" t="s">
        <v>7261</v>
      </c>
      <c r="U2241">
        <v>45577</v>
      </c>
      <c r="V2241" t="s">
        <v>7270</v>
      </c>
      <c r="W2241" t="s">
        <v>7271</v>
      </c>
      <c r="X2241" t="s">
        <v>7264</v>
      </c>
      <c r="Y2241" t="s">
        <v>7278</v>
      </c>
      <c r="Z2241" t="s">
        <v>188</v>
      </c>
      <c r="AA2241">
        <v>16.799999999999997</v>
      </c>
      <c r="AB2241" t="str" cm="1">
        <f t="array" ref="AB2241">_xlfn.LET(_xlpm.x,IFERROR(VALUE(Table2[[#This Row],[Response_Time_Hours]]),""),IF(_xlpm.x="","CHECK",_xlfn.IFS(_xlpm.x&lt;=1,"Immediate",_xlpm.x&lt;=6,"Fast",_xlpm.x&lt;=24,"Moderate",_xlpm.x&gt;24,"Delayed")))</f>
        <v>Moderate</v>
      </c>
      <c r="AC2241">
        <v>34</v>
      </c>
      <c r="AD2241" t="str" cm="1">
        <f t="array" ref="AD2241">IF(Table2[[#This Row],[Interaction_Count_Final]]="","N/A",_xlfn.IFS(Table2[[#This Row],[Interaction_Count_Final]]&lt;=2,"Low",Table2[[#This Row],[Interaction_Count_Final]]&lt;=5,"Medium",Table2[[#This Row],[Interaction_Count_Final]]&gt;=6,"High",TRUE,"CHECK"))</f>
        <v>High</v>
      </c>
      <c r="AE2241" t="s">
        <v>7266</v>
      </c>
      <c r="AF2241" t="b">
        <v>1</v>
      </c>
      <c r="AG2241" t="b">
        <v>1</v>
      </c>
      <c r="AH2241">
        <v>2687</v>
      </c>
      <c r="AI2241">
        <v>45577</v>
      </c>
      <c r="AJ2241" t="b">
        <v>1</v>
      </c>
      <c r="AK2241" t="e" cm="1">
        <f t="array" ref="AK2241">_xlfn.LET(
  _xlpm.txt,TRIM(Raw_Data!F2241),
  _xlpm.norm,SUBSTITUTE(SUBSTITUTE(_xlpm.txt,"-","/"),".","/"),
  _xlpm.p,_xlfn.TEXTSPLIT(_xlpm.norm,"/"),
  _xlpm.a,VALUE(INDEX(_xlpm.p,1)),
  _xlpm.b,VALUE(INDEX(_xlpm.p,2)),
  IF(AND(_xlpm.a&lt;=12,_xlpm.b&lt;=12),"REVIEW_AMBIGUOUS","OK")
)</f>
        <v>#REF!</v>
      </c>
    </row>
    <row r="2242" spans="1:37">
      <c r="A2242" t="s">
        <v>6416</v>
      </c>
      <c r="B2242" t="s">
        <v>6416</v>
      </c>
      <c r="C2242" t="b">
        <v>1</v>
      </c>
      <c r="D2242" t="s">
        <v>7257</v>
      </c>
      <c r="E2242" t="s">
        <v>8697</v>
      </c>
      <c r="F2242" t="s">
        <v>8697</v>
      </c>
      <c r="G2242" t="s">
        <v>7274</v>
      </c>
      <c r="H2242" t="s">
        <v>106</v>
      </c>
      <c r="I2242" t="s">
        <v>106</v>
      </c>
      <c r="J2242" t="s">
        <v>106</v>
      </c>
      <c r="K2242" t="s">
        <v>193</v>
      </c>
      <c r="L2242" t="s">
        <v>193</v>
      </c>
      <c r="M2242">
        <f>IF(UPPER(TRIM(Table2[[#This Row],[Status_Clean]]))="CONVERTED",1,0)</f>
        <v>0</v>
      </c>
      <c r="N2242">
        <f>IF(ISNUMBER(MATCH(UPPER(TRIM(Table2[[#This Row],[Status_Clean]])),{"CONTACTED","QUALIFIED","CONVERTED"},0)),1,0)</f>
        <v>0</v>
      </c>
      <c r="O2242" cm="1">
        <f t="array" ref="O2242">_xlfn.SWITCH(UPPER(TRIM(Table2[[#This Row],[Status_Clean]])),"NEW",1,"CONTACTED",2,"QUALIFIED",3,"CONVERTED",4,"LOST",5,99)</f>
        <v>1</v>
      </c>
      <c r="P2242">
        <v>45203</v>
      </c>
      <c r="Q2242" t="s">
        <v>8698</v>
      </c>
      <c r="R2242" t="s">
        <v>8698</v>
      </c>
      <c r="S2242">
        <v>45203</v>
      </c>
      <c r="T2242" t="s">
        <v>7261</v>
      </c>
      <c r="U2242">
        <v>45203</v>
      </c>
      <c r="V2242" t="s">
        <v>7270</v>
      </c>
      <c r="W2242" t="s">
        <v>7263</v>
      </c>
      <c r="X2242" t="s">
        <v>7264</v>
      </c>
      <c r="Y2242" t="s">
        <v>7272</v>
      </c>
      <c r="Z2242" t="s">
        <v>2578</v>
      </c>
      <c r="AA2242">
        <v>45.6</v>
      </c>
      <c r="AB2242" t="str" cm="1">
        <f t="array" ref="AB2242">_xlfn.LET(_xlpm.x,IFERROR(VALUE(Table2[[#This Row],[Response_Time_Hours]]),""),IF(_xlpm.x="","CHECK",_xlfn.IFS(_xlpm.x&lt;=1,"Immediate",_xlpm.x&lt;=6,"Fast",_xlpm.x&lt;=24,"Moderate",_xlpm.x&gt;24,"Delayed")))</f>
        <v>Delayed</v>
      </c>
      <c r="AC2242">
        <v>2</v>
      </c>
      <c r="AD2242" t="str" cm="1">
        <f t="array" ref="AD2242">IF(Table2[[#This Row],[Interaction_Count_Final]]="","N/A",_xlfn.IFS(Table2[[#This Row],[Interaction_Count_Final]]&lt;=2,"Low",Table2[[#This Row],[Interaction_Count_Final]]&lt;=5,"Medium",Table2[[#This Row],[Interaction_Count_Final]]&gt;=6,"High",TRUE,"CHECK"))</f>
        <v>Low</v>
      </c>
      <c r="AE2242" t="s">
        <v>7266</v>
      </c>
      <c r="AF2242" t="b">
        <v>1</v>
      </c>
      <c r="AG2242" t="b">
        <v>1</v>
      </c>
      <c r="AH2242">
        <v>2688</v>
      </c>
      <c r="AI2242">
        <v>45203</v>
      </c>
      <c r="AJ2242" t="b">
        <v>1</v>
      </c>
      <c r="AK2242" t="e" cm="1">
        <f t="array" ref="AK2242">_xlfn.LET(
  _xlpm.txt,TRIM(Raw_Data!F2242),
  _xlpm.norm,SUBSTITUTE(SUBSTITUTE(_xlpm.txt,"-","/"),".","/"),
  _xlpm.p,_xlfn.TEXTSPLIT(_xlpm.norm,"/"),
  _xlpm.a,VALUE(INDEX(_xlpm.p,1)),
  _xlpm.b,VALUE(INDEX(_xlpm.p,2)),
  IF(AND(_xlpm.a&lt;=12,_xlpm.b&lt;=12),"REVIEW_AMBIGUOUS","OK")
)</f>
        <v>#REF!</v>
      </c>
    </row>
    <row r="2243" spans="1:37">
      <c r="A2243" t="s">
        <v>6418</v>
      </c>
      <c r="B2243" t="s">
        <v>6418</v>
      </c>
      <c r="C2243" t="b">
        <v>0</v>
      </c>
      <c r="D2243" t="s">
        <v>7257</v>
      </c>
      <c r="E2243" t="s">
        <v>8699</v>
      </c>
      <c r="F2243" t="s">
        <v>8699</v>
      </c>
      <c r="G2243" t="s">
        <v>7268</v>
      </c>
      <c r="H2243" t="s">
        <v>1876</v>
      </c>
      <c r="I2243" t="s">
        <v>1876</v>
      </c>
      <c r="J2243" t="s">
        <v>69</v>
      </c>
      <c r="K2243" t="s">
        <v>7319</v>
      </c>
      <c r="L2243" t="s">
        <v>71</v>
      </c>
      <c r="M2243">
        <f>IF(UPPER(TRIM(Table2[[#This Row],[Status_Clean]]))="CONVERTED",1,0)</f>
        <v>0</v>
      </c>
      <c r="N2243">
        <f>IF(ISNUMBER(MATCH(UPPER(TRIM(Table2[[#This Row],[Status_Clean]])),{"CONTACTED","QUALIFIED","CONVERTED"},0)),1,0)</f>
        <v>1</v>
      </c>
      <c r="O2243" cm="1">
        <f t="array" ref="O2243">_xlfn.SWITCH(UPPER(TRIM(Table2[[#This Row],[Status_Clean]])),"NEW",1,"CONTACTED",2,"QUALIFIED",3,"CONVERTED",4,"LOST",5,99)</f>
        <v>3</v>
      </c>
      <c r="P2243">
        <v>45436</v>
      </c>
      <c r="Q2243" t="s">
        <v>8056</v>
      </c>
      <c r="R2243" t="s">
        <v>8056</v>
      </c>
      <c r="S2243">
        <v>45436</v>
      </c>
      <c r="T2243" t="s">
        <v>7261</v>
      </c>
      <c r="U2243">
        <v>45436</v>
      </c>
      <c r="V2243" t="s">
        <v>7314</v>
      </c>
      <c r="W2243" t="s">
        <v>7271</v>
      </c>
      <c r="X2243" t="s">
        <v>7277</v>
      </c>
      <c r="Y2243" t="s">
        <v>7312</v>
      </c>
      <c r="Z2243" t="s">
        <v>174</v>
      </c>
      <c r="AA2243">
        <v>19.200000000000003</v>
      </c>
      <c r="AB2243" t="str" cm="1">
        <f t="array" ref="AB2243">_xlfn.LET(_xlpm.x,IFERROR(VALUE(Table2[[#This Row],[Response_Time_Hours]]),""),IF(_xlpm.x="","CHECK",_xlfn.IFS(_xlpm.x&lt;=1,"Immediate",_xlpm.x&lt;=6,"Fast",_xlpm.x&lt;=24,"Moderate",_xlpm.x&gt;24,"Delayed")))</f>
        <v>Moderate</v>
      </c>
      <c r="AC2243">
        <v>23</v>
      </c>
      <c r="AD2243" t="str" cm="1">
        <f t="array" ref="AD2243">IF(Table2[[#This Row],[Interaction_Count_Final]]="","N/A",_xlfn.IFS(Table2[[#This Row],[Interaction_Count_Final]]&lt;=2,"Low",Table2[[#This Row],[Interaction_Count_Final]]&lt;=5,"Medium",Table2[[#This Row],[Interaction_Count_Final]]&gt;=6,"High",TRUE,"CHECK"))</f>
        <v>High</v>
      </c>
      <c r="AE2243" t="s">
        <v>7266</v>
      </c>
      <c r="AF2243" t="b">
        <v>1</v>
      </c>
      <c r="AG2243" t="b">
        <v>1</v>
      </c>
      <c r="AH2243">
        <v>2689</v>
      </c>
      <c r="AI2243">
        <v>45436</v>
      </c>
      <c r="AJ2243" t="b">
        <v>1</v>
      </c>
      <c r="AK2243" t="e" cm="1">
        <f t="array" ref="AK2243">_xlfn.LET(
  _xlpm.txt,TRIM(Raw_Data!F2243),
  _xlpm.norm,SUBSTITUTE(SUBSTITUTE(_xlpm.txt,"-","/"),".","/"),
  _xlpm.p,_xlfn.TEXTSPLIT(_xlpm.norm,"/"),
  _xlpm.a,VALUE(INDEX(_xlpm.p,1)),
  _xlpm.b,VALUE(INDEX(_xlpm.p,2)),
  IF(AND(_xlpm.a&lt;=12,_xlpm.b&lt;=12),"REVIEW_AMBIGUOUS","OK")
)</f>
        <v>#REF!</v>
      </c>
    </row>
    <row r="2244" spans="1:37">
      <c r="A2244" t="s">
        <v>6420</v>
      </c>
      <c r="B2244" t="s">
        <v>6420</v>
      </c>
      <c r="C2244" t="b">
        <v>1</v>
      </c>
      <c r="D2244" t="s">
        <v>7257</v>
      </c>
      <c r="E2244" t="s">
        <v>6421</v>
      </c>
      <c r="F2244" t="s">
        <v>6421</v>
      </c>
      <c r="G2244" t="s">
        <v>7280</v>
      </c>
      <c r="H2244" t="s">
        <v>585</v>
      </c>
      <c r="I2244" t="s">
        <v>585</v>
      </c>
      <c r="J2244" t="s">
        <v>222</v>
      </c>
      <c r="K2244" t="s">
        <v>7301</v>
      </c>
      <c r="L2244" t="s">
        <v>125</v>
      </c>
      <c r="M2244">
        <f>IF(UPPER(TRIM(Table2[[#This Row],[Status_Clean]]))="CONVERTED",1,0)</f>
        <v>0</v>
      </c>
      <c r="N2244">
        <f>IF(ISNUMBER(MATCH(UPPER(TRIM(Table2[[#This Row],[Status_Clean]])),{"CONTACTED","QUALIFIED","CONVERTED"},0)),1,0)</f>
        <v>1</v>
      </c>
      <c r="O2244" cm="1">
        <f t="array" ref="O2244">_xlfn.SWITCH(UPPER(TRIM(Table2[[#This Row],[Status_Clean]])),"NEW",1,"CONTACTED",2,"QUALIFIED",3,"CONVERTED",4,"LOST",5,99)</f>
        <v>2</v>
      </c>
      <c r="P2244" t="s">
        <v>4620</v>
      </c>
      <c r="Q2244" t="s">
        <v>8409</v>
      </c>
      <c r="R2244" t="s">
        <v>8409</v>
      </c>
      <c r="S2244">
        <v>45341</v>
      </c>
      <c r="T2244" t="s">
        <v>7261</v>
      </c>
      <c r="U2244">
        <v>45341</v>
      </c>
      <c r="V2244" t="s">
        <v>7283</v>
      </c>
      <c r="W2244" t="s">
        <v>7271</v>
      </c>
      <c r="X2244" t="s">
        <v>7284</v>
      </c>
      <c r="Y2244" t="s">
        <v>7298</v>
      </c>
      <c r="Z2244">
        <v>4.3</v>
      </c>
      <c r="AA2244">
        <v>4.3</v>
      </c>
      <c r="AB2244" t="str" cm="1">
        <f t="array" ref="AB2244">_xlfn.LET(_xlpm.x,IFERROR(VALUE(Table2[[#This Row],[Response_Time_Hours]]),""),IF(_xlpm.x="","CHECK",_xlfn.IFS(_xlpm.x&lt;=1,"Immediate",_xlpm.x&lt;=6,"Fast",_xlpm.x&lt;=24,"Moderate",_xlpm.x&gt;24,"Delayed")))</f>
        <v>Fast</v>
      </c>
      <c r="AC2244">
        <v>18</v>
      </c>
      <c r="AD2244" t="str" cm="1">
        <f t="array" ref="AD2244">IF(Table2[[#This Row],[Interaction_Count_Final]]="","N/A",_xlfn.IFS(Table2[[#This Row],[Interaction_Count_Final]]&lt;=2,"Low",Table2[[#This Row],[Interaction_Count_Final]]&lt;=5,"Medium",Table2[[#This Row],[Interaction_Count_Final]]&gt;=6,"High",TRUE,"CHECK"))</f>
        <v>High</v>
      </c>
      <c r="AE2244" t="s">
        <v>7266</v>
      </c>
      <c r="AF2244" t="b">
        <v>1</v>
      </c>
      <c r="AG2244" t="b">
        <v>1</v>
      </c>
      <c r="AH2244">
        <v>2691</v>
      </c>
      <c r="AI2244">
        <v>45341</v>
      </c>
      <c r="AJ2244" t="b">
        <v>1</v>
      </c>
      <c r="AK2244" t="e" cm="1">
        <f t="array" ref="AK2244">_xlfn.LET(
  _xlpm.txt,TRIM(Raw_Data!F2244),
  _xlpm.norm,SUBSTITUTE(SUBSTITUTE(_xlpm.txt,"-","/"),".","/"),
  _xlpm.p,_xlfn.TEXTSPLIT(_xlpm.norm,"/"),
  _xlpm.a,VALUE(INDEX(_xlpm.p,1)),
  _xlpm.b,VALUE(INDEX(_xlpm.p,2)),
  IF(AND(_xlpm.a&lt;=12,_xlpm.b&lt;=12),"REVIEW_AMBIGUOUS","OK")
)</f>
        <v>#REF!</v>
      </c>
    </row>
    <row r="2245" spans="1:37">
      <c r="A2245" t="s">
        <v>6422</v>
      </c>
      <c r="B2245" t="s">
        <v>6422</v>
      </c>
      <c r="C2245" t="b">
        <v>0</v>
      </c>
      <c r="D2245" t="s">
        <v>7257</v>
      </c>
      <c r="E2245" t="s">
        <v>6423</v>
      </c>
      <c r="F2245" t="s">
        <v>6423</v>
      </c>
      <c r="G2245" t="s">
        <v>7258</v>
      </c>
      <c r="H2245" t="s">
        <v>7588</v>
      </c>
      <c r="I2245" t="s">
        <v>7588</v>
      </c>
      <c r="J2245" t="s">
        <v>263</v>
      </c>
      <c r="K2245" t="s">
        <v>7259</v>
      </c>
      <c r="L2245" t="s">
        <v>193</v>
      </c>
      <c r="M2245">
        <f>IF(UPPER(TRIM(Table2[[#This Row],[Status_Clean]]))="CONVERTED",1,0)</f>
        <v>0</v>
      </c>
      <c r="N2245">
        <f>IF(ISNUMBER(MATCH(UPPER(TRIM(Table2[[#This Row],[Status_Clean]])),{"CONTACTED","QUALIFIED","CONVERTED"},0)),1,0)</f>
        <v>0</v>
      </c>
      <c r="O2245" cm="1">
        <f t="array" ref="O2245">_xlfn.SWITCH(UPPER(TRIM(Table2[[#This Row],[Status_Clean]])),"NEW",1,"CONTACTED",2,"QUALIFIED",3,"CONVERTED",4,"LOST",5,99)</f>
        <v>1</v>
      </c>
      <c r="P2245">
        <v>45058</v>
      </c>
      <c r="Q2245" t="s">
        <v>7704</v>
      </c>
      <c r="R2245" t="s">
        <v>7704</v>
      </c>
      <c r="S2245">
        <v>45058</v>
      </c>
      <c r="T2245" t="s">
        <v>7261</v>
      </c>
      <c r="U2245">
        <v>45058</v>
      </c>
      <c r="V2245" t="s">
        <v>7314</v>
      </c>
      <c r="W2245" t="s">
        <v>7263</v>
      </c>
      <c r="X2245" t="s">
        <v>7277</v>
      </c>
      <c r="Y2245" t="s">
        <v>7312</v>
      </c>
      <c r="Z2245" t="s">
        <v>144</v>
      </c>
      <c r="AA2245">
        <v>57.599999999999994</v>
      </c>
      <c r="AB2245" t="str" cm="1">
        <f t="array" ref="AB2245">_xlfn.LET(_xlpm.x,IFERROR(VALUE(Table2[[#This Row],[Response_Time_Hours]]),""),IF(_xlpm.x="","CHECK",_xlfn.IFS(_xlpm.x&lt;=1,"Immediate",_xlpm.x&lt;=6,"Fast",_xlpm.x&lt;=24,"Moderate",_xlpm.x&gt;24,"Delayed")))</f>
        <v>Delayed</v>
      </c>
      <c r="AC2245">
        <v>14</v>
      </c>
      <c r="AD2245" t="str" cm="1">
        <f t="array" ref="AD2245">IF(Table2[[#This Row],[Interaction_Count_Final]]="","N/A",_xlfn.IFS(Table2[[#This Row],[Interaction_Count_Final]]&lt;=2,"Low",Table2[[#This Row],[Interaction_Count_Final]]&lt;=5,"Medium",Table2[[#This Row],[Interaction_Count_Final]]&gt;=6,"High",TRUE,"CHECK"))</f>
        <v>High</v>
      </c>
      <c r="AE2245" t="s">
        <v>7266</v>
      </c>
      <c r="AF2245" t="b">
        <v>1</v>
      </c>
      <c r="AG2245" t="b">
        <v>1</v>
      </c>
      <c r="AH2245">
        <v>2692</v>
      </c>
      <c r="AI2245">
        <v>45058</v>
      </c>
      <c r="AJ2245" t="b">
        <v>1</v>
      </c>
      <c r="AK2245" t="e" cm="1">
        <f t="array" ref="AK2245">_xlfn.LET(
  _xlpm.txt,TRIM(Raw_Data!F2245),
  _xlpm.norm,SUBSTITUTE(SUBSTITUTE(_xlpm.txt,"-","/"),".","/"),
  _xlpm.p,_xlfn.TEXTSPLIT(_xlpm.norm,"/"),
  _xlpm.a,VALUE(INDEX(_xlpm.p,1)),
  _xlpm.b,VALUE(INDEX(_xlpm.p,2)),
  IF(AND(_xlpm.a&lt;=12,_xlpm.b&lt;=12),"REVIEW_AMBIGUOUS","OK")
)</f>
        <v>#REF!</v>
      </c>
    </row>
    <row r="2246" spans="1:37">
      <c r="A2246" t="s">
        <v>6424</v>
      </c>
      <c r="B2246" t="s">
        <v>6424</v>
      </c>
      <c r="C2246" t="b">
        <v>0</v>
      </c>
      <c r="D2246" t="s">
        <v>7257</v>
      </c>
      <c r="E2246" t="s">
        <v>6425</v>
      </c>
      <c r="F2246" t="s">
        <v>6425</v>
      </c>
      <c r="G2246" t="s">
        <v>7303</v>
      </c>
      <c r="H2246" t="s">
        <v>123</v>
      </c>
      <c r="I2246" t="s">
        <v>123</v>
      </c>
      <c r="J2246" t="s">
        <v>123</v>
      </c>
      <c r="K2246" t="s">
        <v>193</v>
      </c>
      <c r="L2246" t="s">
        <v>193</v>
      </c>
      <c r="M2246">
        <f>IF(UPPER(TRIM(Table2[[#This Row],[Status_Clean]]))="CONVERTED",1,0)</f>
        <v>0</v>
      </c>
      <c r="N2246">
        <f>IF(ISNUMBER(MATCH(UPPER(TRIM(Table2[[#This Row],[Status_Clean]])),{"CONTACTED","QUALIFIED","CONVERTED"},0)),1,0)</f>
        <v>0</v>
      </c>
      <c r="O2246" cm="1">
        <f t="array" ref="O2246">_xlfn.SWITCH(UPPER(TRIM(Table2[[#This Row],[Status_Clean]])),"NEW",1,"CONTACTED",2,"QUALIFIED",3,"CONVERTED",4,"LOST",5,99)</f>
        <v>1</v>
      </c>
      <c r="P2246">
        <v>45530</v>
      </c>
      <c r="Q2246" t="s">
        <v>8700</v>
      </c>
      <c r="R2246" t="s">
        <v>8700</v>
      </c>
      <c r="S2246">
        <v>45530</v>
      </c>
      <c r="T2246" t="s">
        <v>7261</v>
      </c>
      <c r="U2246">
        <v>45530</v>
      </c>
      <c r="V2246" t="s">
        <v>7310</v>
      </c>
      <c r="W2246" t="s">
        <v>7271</v>
      </c>
      <c r="X2246" t="s">
        <v>7288</v>
      </c>
      <c r="Y2246" t="s">
        <v>7298</v>
      </c>
      <c r="Z2246" t="s">
        <v>6426</v>
      </c>
      <c r="AA2246">
        <v>35.6</v>
      </c>
      <c r="AB2246" t="str" cm="1">
        <f t="array" ref="AB2246">_xlfn.LET(_xlpm.x,IFERROR(VALUE(Table2[[#This Row],[Response_Time_Hours]]),""),IF(_xlpm.x="","CHECK",_xlfn.IFS(_xlpm.x&lt;=1,"Immediate",_xlpm.x&lt;=6,"Fast",_xlpm.x&lt;=24,"Moderate",_xlpm.x&gt;24,"Delayed")))</f>
        <v>Delayed</v>
      </c>
      <c r="AC2246">
        <v>38</v>
      </c>
      <c r="AD2246" t="str" cm="1">
        <f t="array" ref="AD2246">IF(Table2[[#This Row],[Interaction_Count_Final]]="","N/A",_xlfn.IFS(Table2[[#This Row],[Interaction_Count_Final]]&lt;=2,"Low",Table2[[#This Row],[Interaction_Count_Final]]&lt;=5,"Medium",Table2[[#This Row],[Interaction_Count_Final]]&gt;=6,"High",TRUE,"CHECK"))</f>
        <v>High</v>
      </c>
      <c r="AE2246" t="s">
        <v>7273</v>
      </c>
      <c r="AF2246" t="b">
        <v>1</v>
      </c>
      <c r="AG2246" t="b">
        <v>1</v>
      </c>
      <c r="AH2246">
        <v>2693</v>
      </c>
      <c r="AI2246">
        <v>45530</v>
      </c>
      <c r="AJ2246" t="b">
        <v>1</v>
      </c>
      <c r="AK2246" t="e" cm="1">
        <f t="array" ref="AK2246">_xlfn.LET(
  _xlpm.txt,TRIM(Raw_Data!F2246),
  _xlpm.norm,SUBSTITUTE(SUBSTITUTE(_xlpm.txt,"-","/"),".","/"),
  _xlpm.p,_xlfn.TEXTSPLIT(_xlpm.norm,"/"),
  _xlpm.a,VALUE(INDEX(_xlpm.p,1)),
  _xlpm.b,VALUE(INDEX(_xlpm.p,2)),
  IF(AND(_xlpm.a&lt;=12,_xlpm.b&lt;=12),"REVIEW_AMBIGUOUS","OK")
)</f>
        <v>#REF!</v>
      </c>
    </row>
    <row r="2247" spans="1:37">
      <c r="A2247" t="s">
        <v>6427</v>
      </c>
      <c r="B2247" t="s">
        <v>6427</v>
      </c>
      <c r="C2247" t="b">
        <v>0</v>
      </c>
      <c r="D2247" t="s">
        <v>7257</v>
      </c>
      <c r="E2247" t="s">
        <v>8701</v>
      </c>
      <c r="F2247" t="s">
        <v>8701</v>
      </c>
      <c r="G2247" t="s">
        <v>7274</v>
      </c>
      <c r="H2247" t="s">
        <v>7413</v>
      </c>
      <c r="I2247" t="s">
        <v>7413</v>
      </c>
      <c r="J2247" t="s">
        <v>123</v>
      </c>
      <c r="K2247" t="s">
        <v>250</v>
      </c>
      <c r="L2247" t="s">
        <v>250</v>
      </c>
      <c r="M2247">
        <f>IF(UPPER(TRIM(Table2[[#This Row],[Status_Clean]]))="CONVERTED",1,0)</f>
        <v>1</v>
      </c>
      <c r="N2247">
        <f>IF(ISNUMBER(MATCH(UPPER(TRIM(Table2[[#This Row],[Status_Clean]])),{"CONTACTED","QUALIFIED","CONVERTED"},0)),1,0)</f>
        <v>1</v>
      </c>
      <c r="O2247" cm="1">
        <f t="array" ref="O2247">_xlfn.SWITCH(UPPER(TRIM(Table2[[#This Row],[Status_Clean]])),"NEW",1,"CONTACTED",2,"QUALIFIED",3,"CONVERTED",4,"LOST",5,99)</f>
        <v>4</v>
      </c>
      <c r="P2247">
        <v>45649</v>
      </c>
      <c r="Q2247" t="s">
        <v>8702</v>
      </c>
      <c r="R2247" t="s">
        <v>8702</v>
      </c>
      <c r="S2247">
        <v>45649</v>
      </c>
      <c r="T2247" t="s">
        <v>7261</v>
      </c>
      <c r="U2247">
        <v>45649</v>
      </c>
      <c r="V2247" t="s">
        <v>7262</v>
      </c>
      <c r="W2247" t="s">
        <v>7271</v>
      </c>
      <c r="X2247" t="s">
        <v>7264</v>
      </c>
      <c r="Y2247" t="s">
        <v>7298</v>
      </c>
      <c r="Z2247">
        <v>6.4</v>
      </c>
      <c r="AA2247">
        <v>6.4</v>
      </c>
      <c r="AB2247" t="str" cm="1">
        <f t="array" ref="AB2247">_xlfn.LET(_xlpm.x,IFERROR(VALUE(Table2[[#This Row],[Response_Time_Hours]]),""),IF(_xlpm.x="","CHECK",_xlfn.IFS(_xlpm.x&lt;=1,"Immediate",_xlpm.x&lt;=6,"Fast",_xlpm.x&lt;=24,"Moderate",_xlpm.x&gt;24,"Delayed")))</f>
        <v>Moderate</v>
      </c>
      <c r="AC2247">
        <v>2</v>
      </c>
      <c r="AD2247" t="str" cm="1">
        <f t="array" ref="AD2247">IF(Table2[[#This Row],[Interaction_Count_Final]]="","N/A",_xlfn.IFS(Table2[[#This Row],[Interaction_Count_Final]]&lt;=2,"Low",Table2[[#This Row],[Interaction_Count_Final]]&lt;=5,"Medium",Table2[[#This Row],[Interaction_Count_Final]]&gt;=6,"High",TRUE,"CHECK"))</f>
        <v>Low</v>
      </c>
      <c r="AE2247" t="s">
        <v>7266</v>
      </c>
      <c r="AF2247" t="b">
        <v>1</v>
      </c>
      <c r="AG2247" t="b">
        <v>1</v>
      </c>
      <c r="AH2247">
        <v>2694</v>
      </c>
      <c r="AI2247">
        <v>45649</v>
      </c>
      <c r="AJ2247" t="b">
        <v>1</v>
      </c>
      <c r="AK2247" t="e" cm="1">
        <f t="array" ref="AK2247">_xlfn.LET(
  _xlpm.txt,TRIM(Raw_Data!F2247),
  _xlpm.norm,SUBSTITUTE(SUBSTITUTE(_xlpm.txt,"-","/"),".","/"),
  _xlpm.p,_xlfn.TEXTSPLIT(_xlpm.norm,"/"),
  _xlpm.a,VALUE(INDEX(_xlpm.p,1)),
  _xlpm.b,VALUE(INDEX(_xlpm.p,2)),
  IF(AND(_xlpm.a&lt;=12,_xlpm.b&lt;=12),"REVIEW_AMBIGUOUS","OK")
)</f>
        <v>#REF!</v>
      </c>
    </row>
    <row r="2248" spans="1:37">
      <c r="A2248" t="s">
        <v>6429</v>
      </c>
      <c r="B2248" t="s">
        <v>6429</v>
      </c>
      <c r="C2248" t="b">
        <v>1</v>
      </c>
      <c r="D2248" t="s">
        <v>7257</v>
      </c>
      <c r="E2248" t="s">
        <v>6430</v>
      </c>
      <c r="F2248" t="s">
        <v>6430</v>
      </c>
      <c r="G2248" t="s">
        <v>7268</v>
      </c>
      <c r="H2248" t="s">
        <v>1356</v>
      </c>
      <c r="I2248" t="s">
        <v>1356</v>
      </c>
      <c r="J2248" t="s">
        <v>1356</v>
      </c>
      <c r="K2248" t="s">
        <v>193</v>
      </c>
      <c r="L2248" t="s">
        <v>193</v>
      </c>
      <c r="M2248">
        <f>IF(UPPER(TRIM(Table2[[#This Row],[Status_Clean]]))="CONVERTED",1,0)</f>
        <v>0</v>
      </c>
      <c r="N2248">
        <f>IF(ISNUMBER(MATCH(UPPER(TRIM(Table2[[#This Row],[Status_Clean]])),{"CONTACTED","QUALIFIED","CONVERTED"},0)),1,0)</f>
        <v>0</v>
      </c>
      <c r="O2248" cm="1">
        <f t="array" ref="O2248">_xlfn.SWITCH(UPPER(TRIM(Table2[[#This Row],[Status_Clean]])),"NEW",1,"CONTACTED",2,"QUALIFIED",3,"CONVERTED",4,"LOST",5,99)</f>
        <v>1</v>
      </c>
      <c r="P2248">
        <v>45055</v>
      </c>
      <c r="Q2248" t="s">
        <v>8296</v>
      </c>
      <c r="R2248" t="s">
        <v>8296</v>
      </c>
      <c r="S2248">
        <v>45055</v>
      </c>
      <c r="T2248" t="s">
        <v>7261</v>
      </c>
      <c r="U2248">
        <v>45055</v>
      </c>
      <c r="V2248" t="s">
        <v>7314</v>
      </c>
      <c r="W2248" t="s">
        <v>7263</v>
      </c>
      <c r="X2248" t="s">
        <v>7277</v>
      </c>
      <c r="Y2248" t="s">
        <v>7265</v>
      </c>
      <c r="Z2248">
        <v>58</v>
      </c>
      <c r="AA2248">
        <v>58</v>
      </c>
      <c r="AB2248" t="str" cm="1">
        <f t="array" ref="AB2248">_xlfn.LET(_xlpm.x,IFERROR(VALUE(Table2[[#This Row],[Response_Time_Hours]]),""),IF(_xlpm.x="","CHECK",_xlfn.IFS(_xlpm.x&lt;=1,"Immediate",_xlpm.x&lt;=6,"Fast",_xlpm.x&lt;=24,"Moderate",_xlpm.x&gt;24,"Delayed")))</f>
        <v>Delayed</v>
      </c>
      <c r="AC2248">
        <v>2</v>
      </c>
      <c r="AD2248" t="str" cm="1">
        <f t="array" ref="AD2248">IF(Table2[[#This Row],[Interaction_Count_Final]]="","N/A",_xlfn.IFS(Table2[[#This Row],[Interaction_Count_Final]]&lt;=2,"Low",Table2[[#This Row],[Interaction_Count_Final]]&lt;=5,"Medium",Table2[[#This Row],[Interaction_Count_Final]]&gt;=6,"High",TRUE,"CHECK"))</f>
        <v>Low</v>
      </c>
      <c r="AE2248" t="s">
        <v>7273</v>
      </c>
      <c r="AF2248" t="b">
        <v>1</v>
      </c>
      <c r="AG2248" t="b">
        <v>1</v>
      </c>
      <c r="AH2248">
        <v>2695</v>
      </c>
      <c r="AI2248">
        <v>45055</v>
      </c>
      <c r="AJ2248" t="b">
        <v>1</v>
      </c>
      <c r="AK2248" t="e" cm="1">
        <f t="array" ref="AK2248">_xlfn.LET(
  _xlpm.txt,TRIM(Raw_Data!F2248),
  _xlpm.norm,SUBSTITUTE(SUBSTITUTE(_xlpm.txt,"-","/"),".","/"),
  _xlpm.p,_xlfn.TEXTSPLIT(_xlpm.norm,"/"),
  _xlpm.a,VALUE(INDEX(_xlpm.p,1)),
  _xlpm.b,VALUE(INDEX(_xlpm.p,2)),
  IF(AND(_xlpm.a&lt;=12,_xlpm.b&lt;=12),"REVIEW_AMBIGUOUS","OK")
)</f>
        <v>#REF!</v>
      </c>
    </row>
    <row r="2249" spans="1:37">
      <c r="A2249" t="s">
        <v>6431</v>
      </c>
      <c r="B2249" t="s">
        <v>6431</v>
      </c>
      <c r="C2249" t="b">
        <v>1</v>
      </c>
      <c r="D2249" t="s">
        <v>7257</v>
      </c>
      <c r="E2249" t="s">
        <v>6432</v>
      </c>
      <c r="F2249" t="s">
        <v>6432</v>
      </c>
      <c r="G2249" t="s">
        <v>7268</v>
      </c>
      <c r="H2249" t="s">
        <v>469</v>
      </c>
      <c r="I2249" t="s">
        <v>469</v>
      </c>
      <c r="J2249" t="s">
        <v>469</v>
      </c>
      <c r="K2249" t="s">
        <v>7365</v>
      </c>
      <c r="L2249" t="s">
        <v>250</v>
      </c>
      <c r="M2249">
        <f>IF(UPPER(TRIM(Table2[[#This Row],[Status_Clean]]))="CONVERTED",1,0)</f>
        <v>1</v>
      </c>
      <c r="N2249">
        <f>IF(ISNUMBER(MATCH(UPPER(TRIM(Table2[[#This Row],[Status_Clean]])),{"CONTACTED","QUALIFIED","CONVERTED"},0)),1,0)</f>
        <v>1</v>
      </c>
      <c r="O2249" cm="1">
        <f t="array" ref="O2249">_xlfn.SWITCH(UPPER(TRIM(Table2[[#This Row],[Status_Clean]])),"NEW",1,"CONTACTED",2,"QUALIFIED",3,"CONVERTED",4,"LOST",5,99)</f>
        <v>4</v>
      </c>
      <c r="P2249">
        <v>45076</v>
      </c>
      <c r="Q2249" t="s">
        <v>8703</v>
      </c>
      <c r="R2249" t="s">
        <v>8703</v>
      </c>
      <c r="S2249">
        <v>45076</v>
      </c>
      <c r="T2249" t="s">
        <v>7261</v>
      </c>
      <c r="U2249">
        <v>45076</v>
      </c>
      <c r="V2249" t="s">
        <v>7314</v>
      </c>
      <c r="W2249" t="s">
        <v>7263</v>
      </c>
      <c r="X2249" t="s">
        <v>7277</v>
      </c>
      <c r="Y2249" t="s">
        <v>7265</v>
      </c>
      <c r="Z2249" t="s">
        <v>6433</v>
      </c>
      <c r="AA2249">
        <v>60.8</v>
      </c>
      <c r="AB2249" t="str" cm="1">
        <f t="array" ref="AB2249">_xlfn.LET(_xlpm.x,IFERROR(VALUE(Table2[[#This Row],[Response_Time_Hours]]),""),IF(_xlpm.x="","CHECK",_xlfn.IFS(_xlpm.x&lt;=1,"Immediate",_xlpm.x&lt;=6,"Fast",_xlpm.x&lt;=24,"Moderate",_xlpm.x&gt;24,"Delayed")))</f>
        <v>Delayed</v>
      </c>
      <c r="AC2249">
        <v>37</v>
      </c>
      <c r="AD2249" t="str" cm="1">
        <f t="array" ref="AD2249">IF(Table2[[#This Row],[Interaction_Count_Final]]="","N/A",_xlfn.IFS(Table2[[#This Row],[Interaction_Count_Final]]&lt;=2,"Low",Table2[[#This Row],[Interaction_Count_Final]]&lt;=5,"Medium",Table2[[#This Row],[Interaction_Count_Final]]&gt;=6,"High",TRUE,"CHECK"))</f>
        <v>High</v>
      </c>
      <c r="AE2249" t="s">
        <v>7289</v>
      </c>
      <c r="AF2249" t="b">
        <v>1</v>
      </c>
      <c r="AG2249" t="b">
        <v>1</v>
      </c>
      <c r="AH2249">
        <v>2696</v>
      </c>
      <c r="AI2249">
        <v>45076</v>
      </c>
      <c r="AJ2249" t="b">
        <v>1</v>
      </c>
      <c r="AK2249" t="e" cm="1">
        <f t="array" ref="AK2249">_xlfn.LET(
  _xlpm.txt,TRIM(Raw_Data!F2249),
  _xlpm.norm,SUBSTITUTE(SUBSTITUTE(_xlpm.txt,"-","/"),".","/"),
  _xlpm.p,_xlfn.TEXTSPLIT(_xlpm.norm,"/"),
  _xlpm.a,VALUE(INDEX(_xlpm.p,1)),
  _xlpm.b,VALUE(INDEX(_xlpm.p,2)),
  IF(AND(_xlpm.a&lt;=12,_xlpm.b&lt;=12),"REVIEW_AMBIGUOUS","OK")
)</f>
        <v>#REF!</v>
      </c>
    </row>
    <row r="2250" spans="1:37">
      <c r="A2250" t="s">
        <v>6434</v>
      </c>
      <c r="B2250" t="s">
        <v>6434</v>
      </c>
      <c r="C2250" t="b">
        <v>0</v>
      </c>
      <c r="D2250" t="s">
        <v>7257</v>
      </c>
      <c r="E2250" t="s">
        <v>6435</v>
      </c>
      <c r="F2250" t="s">
        <v>6435</v>
      </c>
      <c r="G2250" t="s">
        <v>7280</v>
      </c>
      <c r="H2250" t="s">
        <v>397</v>
      </c>
      <c r="I2250" t="s">
        <v>397</v>
      </c>
      <c r="J2250" t="s">
        <v>792</v>
      </c>
      <c r="K2250" t="s">
        <v>193</v>
      </c>
      <c r="L2250" t="s">
        <v>193</v>
      </c>
      <c r="M2250">
        <f>IF(UPPER(TRIM(Table2[[#This Row],[Status_Clean]]))="CONVERTED",1,0)</f>
        <v>0</v>
      </c>
      <c r="N2250">
        <f>IF(ISNUMBER(MATCH(UPPER(TRIM(Table2[[#This Row],[Status_Clean]])),{"CONTACTED","QUALIFIED","CONVERTED"},0)),1,0)</f>
        <v>0</v>
      </c>
      <c r="O2250" cm="1">
        <f t="array" ref="O2250">_xlfn.SWITCH(UPPER(TRIM(Table2[[#This Row],[Status_Clean]])),"NEW",1,"CONTACTED",2,"QUALIFIED",3,"CONVERTED",4,"LOST",5,99)</f>
        <v>1</v>
      </c>
      <c r="P2250">
        <v>45013</v>
      </c>
      <c r="Q2250" t="s">
        <v>7882</v>
      </c>
      <c r="R2250" t="s">
        <v>7882</v>
      </c>
      <c r="S2250">
        <v>45013</v>
      </c>
      <c r="T2250" t="s">
        <v>7261</v>
      </c>
      <c r="U2250">
        <v>45013</v>
      </c>
      <c r="V2250" t="s">
        <v>7295</v>
      </c>
      <c r="W2250" t="s">
        <v>7263</v>
      </c>
      <c r="X2250" t="s">
        <v>7284</v>
      </c>
      <c r="Y2250" t="s">
        <v>7265</v>
      </c>
      <c r="Z2250">
        <v>4.0999999999999996</v>
      </c>
      <c r="AA2250">
        <v>4.0999999999999996</v>
      </c>
      <c r="AB2250" t="str" cm="1">
        <f t="array" ref="AB2250">_xlfn.LET(_xlpm.x,IFERROR(VALUE(Table2[[#This Row],[Response_Time_Hours]]),""),IF(_xlpm.x="","CHECK",_xlfn.IFS(_xlpm.x&lt;=1,"Immediate",_xlpm.x&lt;=6,"Fast",_xlpm.x&lt;=24,"Moderate",_xlpm.x&gt;24,"Delayed")))</f>
        <v>Fast</v>
      </c>
      <c r="AC2250">
        <v>43</v>
      </c>
      <c r="AD2250" t="str" cm="1">
        <f t="array" ref="AD2250">IF(Table2[[#This Row],[Interaction_Count_Final]]="","N/A",_xlfn.IFS(Table2[[#This Row],[Interaction_Count_Final]]&lt;=2,"Low",Table2[[#This Row],[Interaction_Count_Final]]&lt;=5,"Medium",Table2[[#This Row],[Interaction_Count_Final]]&gt;=6,"High",TRUE,"CHECK"))</f>
        <v>High</v>
      </c>
      <c r="AE2250" t="s">
        <v>7289</v>
      </c>
      <c r="AF2250" t="b">
        <v>1</v>
      </c>
      <c r="AG2250" t="b">
        <v>1</v>
      </c>
      <c r="AH2250">
        <v>2697</v>
      </c>
      <c r="AI2250">
        <v>45013</v>
      </c>
      <c r="AJ2250" t="b">
        <v>1</v>
      </c>
      <c r="AK2250" t="e" cm="1">
        <f t="array" ref="AK2250">_xlfn.LET(
  _xlpm.txt,TRIM(Raw_Data!F2250),
  _xlpm.norm,SUBSTITUTE(SUBSTITUTE(_xlpm.txt,"-","/"),".","/"),
  _xlpm.p,_xlfn.TEXTSPLIT(_xlpm.norm,"/"),
  _xlpm.a,VALUE(INDEX(_xlpm.p,1)),
  _xlpm.b,VALUE(INDEX(_xlpm.p,2)),
  IF(AND(_xlpm.a&lt;=12,_xlpm.b&lt;=12),"REVIEW_AMBIGUOUS","OK")
)</f>
        <v>#REF!</v>
      </c>
    </row>
    <row r="2251" spans="1:37">
      <c r="A2251" t="s">
        <v>6436</v>
      </c>
      <c r="B2251" t="s">
        <v>6436</v>
      </c>
      <c r="C2251" t="b">
        <v>0</v>
      </c>
      <c r="D2251" t="s">
        <v>7257</v>
      </c>
      <c r="E2251" t="s">
        <v>6437</v>
      </c>
      <c r="F2251" t="s">
        <v>6437</v>
      </c>
      <c r="G2251" t="s">
        <v>7303</v>
      </c>
      <c r="H2251" t="s">
        <v>447</v>
      </c>
      <c r="I2251" t="s">
        <v>447</v>
      </c>
      <c r="J2251" t="s">
        <v>447</v>
      </c>
      <c r="K2251" t="s">
        <v>250</v>
      </c>
      <c r="L2251" t="s">
        <v>250</v>
      </c>
      <c r="M2251">
        <f>IF(UPPER(TRIM(Table2[[#This Row],[Status_Clean]]))="CONVERTED",1,0)</f>
        <v>1</v>
      </c>
      <c r="N2251">
        <f>IF(ISNUMBER(MATCH(UPPER(TRIM(Table2[[#This Row],[Status_Clean]])),{"CONTACTED","QUALIFIED","CONVERTED"},0)),1,0)</f>
        <v>1</v>
      </c>
      <c r="O2251" cm="1">
        <f t="array" ref="O2251">_xlfn.SWITCH(UPPER(TRIM(Table2[[#This Row],[Status_Clean]])),"NEW",1,"CONTACTED",2,"QUALIFIED",3,"CONVERTED",4,"LOST",5,99)</f>
        <v>4</v>
      </c>
      <c r="P2251">
        <v>45627</v>
      </c>
      <c r="Q2251" t="s">
        <v>8276</v>
      </c>
      <c r="R2251" t="s">
        <v>8276</v>
      </c>
      <c r="S2251">
        <v>45627</v>
      </c>
      <c r="T2251" t="s">
        <v>7261</v>
      </c>
      <c r="U2251">
        <v>45627</v>
      </c>
      <c r="V2251" t="s">
        <v>7262</v>
      </c>
      <c r="W2251" t="s">
        <v>7271</v>
      </c>
      <c r="X2251" t="s">
        <v>7264</v>
      </c>
      <c r="Y2251" t="s">
        <v>7293</v>
      </c>
      <c r="Z2251" t="s">
        <v>6438</v>
      </c>
      <c r="AA2251">
        <v>32.4</v>
      </c>
      <c r="AB2251" t="str" cm="1">
        <f t="array" ref="AB2251">_xlfn.LET(_xlpm.x,IFERROR(VALUE(Table2[[#This Row],[Response_Time_Hours]]),""),IF(_xlpm.x="","CHECK",_xlfn.IFS(_xlpm.x&lt;=1,"Immediate",_xlpm.x&lt;=6,"Fast",_xlpm.x&lt;=24,"Moderate",_xlpm.x&gt;24,"Delayed")))</f>
        <v>Delayed</v>
      </c>
      <c r="AC2251">
        <v>37</v>
      </c>
      <c r="AD2251" t="str" cm="1">
        <f t="array" ref="AD2251">IF(Table2[[#This Row],[Interaction_Count_Final]]="","N/A",_xlfn.IFS(Table2[[#This Row],[Interaction_Count_Final]]&lt;=2,"Low",Table2[[#This Row],[Interaction_Count_Final]]&lt;=5,"Medium",Table2[[#This Row],[Interaction_Count_Final]]&gt;=6,"High",TRUE,"CHECK"))</f>
        <v>High</v>
      </c>
      <c r="AE2251" t="s">
        <v>7266</v>
      </c>
      <c r="AF2251" t="b">
        <v>1</v>
      </c>
      <c r="AG2251" t="b">
        <v>1</v>
      </c>
      <c r="AH2251">
        <v>2698</v>
      </c>
      <c r="AI2251">
        <v>45627</v>
      </c>
      <c r="AJ2251" t="b">
        <v>1</v>
      </c>
      <c r="AK2251" t="e" cm="1">
        <f t="array" ref="AK2251">_xlfn.LET(
  _xlpm.txt,TRIM(Raw_Data!F2251),
  _xlpm.norm,SUBSTITUTE(SUBSTITUTE(_xlpm.txt,"-","/"),".","/"),
  _xlpm.p,_xlfn.TEXTSPLIT(_xlpm.norm,"/"),
  _xlpm.a,VALUE(INDEX(_xlpm.p,1)),
  _xlpm.b,VALUE(INDEX(_xlpm.p,2)),
  IF(AND(_xlpm.a&lt;=12,_xlpm.b&lt;=12),"REVIEW_AMBIGUOUS","OK")
)</f>
        <v>#REF!</v>
      </c>
    </row>
    <row r="2252" spans="1:37">
      <c r="A2252" t="s">
        <v>6439</v>
      </c>
      <c r="B2252" t="s">
        <v>6439</v>
      </c>
      <c r="C2252" t="b">
        <v>1</v>
      </c>
      <c r="D2252" t="s">
        <v>7257</v>
      </c>
      <c r="E2252" t="s">
        <v>6440</v>
      </c>
      <c r="F2252" t="s">
        <v>6440</v>
      </c>
      <c r="G2252" t="s">
        <v>7280</v>
      </c>
      <c r="H2252" t="s">
        <v>585</v>
      </c>
      <c r="I2252" t="s">
        <v>585</v>
      </c>
      <c r="J2252" t="s">
        <v>222</v>
      </c>
      <c r="K2252" t="s">
        <v>7502</v>
      </c>
      <c r="L2252" t="s">
        <v>71</v>
      </c>
      <c r="M2252">
        <f>IF(UPPER(TRIM(Table2[[#This Row],[Status_Clean]]))="CONVERTED",1,0)</f>
        <v>0</v>
      </c>
      <c r="N2252">
        <f>IF(ISNUMBER(MATCH(UPPER(TRIM(Table2[[#This Row],[Status_Clean]])),{"CONTACTED","QUALIFIED","CONVERTED"},0)),1,0)</f>
        <v>1</v>
      </c>
      <c r="O2252" cm="1">
        <f t="array" ref="O2252">_xlfn.SWITCH(UPPER(TRIM(Table2[[#This Row],[Status_Clean]])),"NEW",1,"CONTACTED",2,"QUALIFIED",3,"CONVERTED",4,"LOST",5,99)</f>
        <v>3</v>
      </c>
      <c r="P2252" t="s">
        <v>6441</v>
      </c>
      <c r="Q2252" t="s">
        <v>8704</v>
      </c>
      <c r="R2252" t="s">
        <v>8704</v>
      </c>
      <c r="S2252">
        <v>45266</v>
      </c>
      <c r="T2252" t="s">
        <v>7261</v>
      </c>
      <c r="U2252">
        <v>45266</v>
      </c>
      <c r="V2252" t="s">
        <v>7262</v>
      </c>
      <c r="W2252" t="s">
        <v>7263</v>
      </c>
      <c r="X2252" t="s">
        <v>7264</v>
      </c>
      <c r="Y2252" t="s">
        <v>7272</v>
      </c>
      <c r="Z2252">
        <v>22.6</v>
      </c>
      <c r="AA2252">
        <v>22.6</v>
      </c>
      <c r="AB2252" t="str" cm="1">
        <f t="array" ref="AB2252">_xlfn.LET(_xlpm.x,IFERROR(VALUE(Table2[[#This Row],[Response_Time_Hours]]),""),IF(_xlpm.x="","CHECK",_xlfn.IFS(_xlpm.x&lt;=1,"Immediate",_xlpm.x&lt;=6,"Fast",_xlpm.x&lt;=24,"Moderate",_xlpm.x&gt;24,"Delayed")))</f>
        <v>Moderate</v>
      </c>
      <c r="AC2252">
        <v>45</v>
      </c>
      <c r="AD2252" t="str" cm="1">
        <f t="array" ref="AD2252">IF(Table2[[#This Row],[Interaction_Count_Final]]="","N/A",_xlfn.IFS(Table2[[#This Row],[Interaction_Count_Final]]&lt;=2,"Low",Table2[[#This Row],[Interaction_Count_Final]]&lt;=5,"Medium",Table2[[#This Row],[Interaction_Count_Final]]&gt;=6,"High",TRUE,"CHECK"))</f>
        <v>High</v>
      </c>
      <c r="AE2252" t="s">
        <v>7273</v>
      </c>
      <c r="AF2252" t="b">
        <v>1</v>
      </c>
      <c r="AG2252" t="b">
        <v>1</v>
      </c>
      <c r="AH2252">
        <v>2699</v>
      </c>
      <c r="AI2252">
        <v>45266</v>
      </c>
      <c r="AJ2252" t="b">
        <v>1</v>
      </c>
      <c r="AK2252" t="e" cm="1">
        <f t="array" ref="AK2252">_xlfn.LET(
  _xlpm.txt,TRIM(Raw_Data!F2252),
  _xlpm.norm,SUBSTITUTE(SUBSTITUTE(_xlpm.txt,"-","/"),".","/"),
  _xlpm.p,_xlfn.TEXTSPLIT(_xlpm.norm,"/"),
  _xlpm.a,VALUE(INDEX(_xlpm.p,1)),
  _xlpm.b,VALUE(INDEX(_xlpm.p,2)),
  IF(AND(_xlpm.a&lt;=12,_xlpm.b&lt;=12),"REVIEW_AMBIGUOUS","OK")
)</f>
        <v>#REF!</v>
      </c>
    </row>
    <row r="2253" spans="1:37">
      <c r="A2253" t="s">
        <v>6442</v>
      </c>
      <c r="B2253" t="s">
        <v>6442</v>
      </c>
      <c r="C2253" t="b">
        <v>0</v>
      </c>
      <c r="D2253" t="s">
        <v>7257</v>
      </c>
      <c r="E2253" t="s">
        <v>6443</v>
      </c>
      <c r="F2253" t="s">
        <v>6443</v>
      </c>
      <c r="G2253" t="s">
        <v>7268</v>
      </c>
      <c r="H2253" t="s">
        <v>585</v>
      </c>
      <c r="I2253" t="s">
        <v>585</v>
      </c>
      <c r="J2253" t="s">
        <v>222</v>
      </c>
      <c r="K2253" t="s">
        <v>7365</v>
      </c>
      <c r="L2253" t="s">
        <v>250</v>
      </c>
      <c r="M2253">
        <f>IF(UPPER(TRIM(Table2[[#This Row],[Status_Clean]]))="CONVERTED",1,0)</f>
        <v>1</v>
      </c>
      <c r="N2253">
        <f>IF(ISNUMBER(MATCH(UPPER(TRIM(Table2[[#This Row],[Status_Clean]])),{"CONTACTED","QUALIFIED","CONVERTED"},0)),1,0)</f>
        <v>1</v>
      </c>
      <c r="O2253" cm="1">
        <f t="array" ref="O2253">_xlfn.SWITCH(UPPER(TRIM(Table2[[#This Row],[Status_Clean]])),"NEW",1,"CONTACTED",2,"QUALIFIED",3,"CONVERTED",4,"LOST",5,99)</f>
        <v>4</v>
      </c>
      <c r="P2253" t="s">
        <v>6444</v>
      </c>
      <c r="Q2253" t="s">
        <v>7861</v>
      </c>
      <c r="R2253" t="s">
        <v>7861</v>
      </c>
      <c r="S2253">
        <v>45313</v>
      </c>
      <c r="T2253" t="s">
        <v>7261</v>
      </c>
      <c r="U2253">
        <v>45313</v>
      </c>
      <c r="V2253" t="s">
        <v>7317</v>
      </c>
      <c r="W2253" t="s">
        <v>7271</v>
      </c>
      <c r="X2253" t="s">
        <v>7284</v>
      </c>
      <c r="Y2253" t="s">
        <v>7298</v>
      </c>
      <c r="Z2253" t="s">
        <v>6445</v>
      </c>
      <c r="AA2253">
        <v>43.8</v>
      </c>
      <c r="AB2253" t="str" cm="1">
        <f t="array" ref="AB2253">_xlfn.LET(_xlpm.x,IFERROR(VALUE(Table2[[#This Row],[Response_Time_Hours]]),""),IF(_xlpm.x="","CHECK",_xlfn.IFS(_xlpm.x&lt;=1,"Immediate",_xlpm.x&lt;=6,"Fast",_xlpm.x&lt;=24,"Moderate",_xlpm.x&gt;24,"Delayed")))</f>
        <v>Delayed</v>
      </c>
      <c r="AC2253">
        <v>30</v>
      </c>
      <c r="AD2253" t="str" cm="1">
        <f t="array" ref="AD2253">IF(Table2[[#This Row],[Interaction_Count_Final]]="","N/A",_xlfn.IFS(Table2[[#This Row],[Interaction_Count_Final]]&lt;=2,"Low",Table2[[#This Row],[Interaction_Count_Final]]&lt;=5,"Medium",Table2[[#This Row],[Interaction_Count_Final]]&gt;=6,"High",TRUE,"CHECK"))</f>
        <v>High</v>
      </c>
      <c r="AE2253" t="s">
        <v>7289</v>
      </c>
      <c r="AF2253" t="b">
        <v>1</v>
      </c>
      <c r="AG2253" t="b">
        <v>1</v>
      </c>
      <c r="AH2253">
        <v>2701</v>
      </c>
      <c r="AI2253">
        <v>45313</v>
      </c>
      <c r="AJ2253" t="b">
        <v>1</v>
      </c>
      <c r="AK2253" t="str" cm="1">
        <f t="array" ref="AK2253">_xlfn.LET(
  _xlpm.txt,TRIM(Raw_Data!F2253),
  _xlpm.norm,SUBSTITUTE(SUBSTITUTE(_xlpm.txt,"-","/"),".","/"),
  _xlpm.p,_xlfn.TEXTSPLIT(_xlpm.norm,"/"),
  _xlpm.a,VALUE(INDEX(_xlpm.p,1)),
  _xlpm.b,VALUE(INDEX(_xlpm.p,2)),
  IF(AND(_xlpm.a&lt;=12,_xlpm.b&lt;=12),"REVIEW_AMBIGUOUS","OK")
)</f>
        <v>OK</v>
      </c>
    </row>
    <row r="2254" spans="1:37">
      <c r="A2254" t="s">
        <v>6446</v>
      </c>
      <c r="B2254" t="s">
        <v>6446</v>
      </c>
      <c r="C2254" t="b">
        <v>0</v>
      </c>
      <c r="D2254" t="s">
        <v>7257</v>
      </c>
      <c r="E2254" t="s">
        <v>6447</v>
      </c>
      <c r="F2254" t="s">
        <v>6447</v>
      </c>
      <c r="G2254" t="s">
        <v>7280</v>
      </c>
      <c r="H2254" t="s">
        <v>363</v>
      </c>
      <c r="I2254" t="s">
        <v>363</v>
      </c>
      <c r="J2254" t="s">
        <v>363</v>
      </c>
      <c r="K2254" t="s">
        <v>125</v>
      </c>
      <c r="L2254" t="s">
        <v>125</v>
      </c>
      <c r="M2254">
        <f>IF(UPPER(TRIM(Table2[[#This Row],[Status_Clean]]))="CONVERTED",1,0)</f>
        <v>0</v>
      </c>
      <c r="N2254">
        <f>IF(ISNUMBER(MATCH(UPPER(TRIM(Table2[[#This Row],[Status_Clean]])),{"CONTACTED","QUALIFIED","CONVERTED"},0)),1,0)</f>
        <v>1</v>
      </c>
      <c r="O2254" cm="1">
        <f t="array" ref="O2254">_xlfn.SWITCH(UPPER(TRIM(Table2[[#This Row],[Status_Clean]])),"NEW",1,"CONTACTED",2,"QUALIFIED",3,"CONVERTED",4,"LOST",5,99)</f>
        <v>2</v>
      </c>
      <c r="P2254">
        <v>44973</v>
      </c>
      <c r="Q2254" t="s">
        <v>7436</v>
      </c>
      <c r="R2254" t="s">
        <v>7436</v>
      </c>
      <c r="S2254">
        <v>44973</v>
      </c>
      <c r="T2254" t="s">
        <v>7261</v>
      </c>
      <c r="U2254">
        <v>44973</v>
      </c>
      <c r="V2254" t="s">
        <v>7283</v>
      </c>
      <c r="W2254" t="s">
        <v>7263</v>
      </c>
      <c r="X2254" t="s">
        <v>7284</v>
      </c>
      <c r="Y2254" t="s">
        <v>7285</v>
      </c>
      <c r="Z2254" t="s">
        <v>6448</v>
      </c>
      <c r="AA2254">
        <v>5.7</v>
      </c>
      <c r="AB2254" t="str" cm="1">
        <f t="array" ref="AB2254">_xlfn.LET(_xlpm.x,IFERROR(VALUE(Table2[[#This Row],[Response_Time_Hours]]),""),IF(_xlpm.x="","CHECK",_xlfn.IFS(_xlpm.x&lt;=1,"Immediate",_xlpm.x&lt;=6,"Fast",_xlpm.x&lt;=24,"Moderate",_xlpm.x&gt;24,"Delayed")))</f>
        <v>Fast</v>
      </c>
      <c r="AC2254">
        <v>43</v>
      </c>
      <c r="AD2254" t="str" cm="1">
        <f t="array" ref="AD2254">IF(Table2[[#This Row],[Interaction_Count_Final]]="","N/A",_xlfn.IFS(Table2[[#This Row],[Interaction_Count_Final]]&lt;=2,"Low",Table2[[#This Row],[Interaction_Count_Final]]&lt;=5,"Medium",Table2[[#This Row],[Interaction_Count_Final]]&gt;=6,"High",TRUE,"CHECK"))</f>
        <v>High</v>
      </c>
      <c r="AE2254" t="s">
        <v>7266</v>
      </c>
      <c r="AF2254" t="b">
        <v>1</v>
      </c>
      <c r="AG2254" t="b">
        <v>1</v>
      </c>
      <c r="AH2254">
        <v>2702</v>
      </c>
      <c r="AI2254">
        <v>44973</v>
      </c>
      <c r="AJ2254" t="b">
        <v>1</v>
      </c>
      <c r="AK2254" t="e" cm="1">
        <f t="array" ref="AK2254">_xlfn.LET(
  _xlpm.txt,TRIM(Raw_Data!F2254),
  _xlpm.norm,SUBSTITUTE(SUBSTITUTE(_xlpm.txt,"-","/"),".","/"),
  _xlpm.p,_xlfn.TEXTSPLIT(_xlpm.norm,"/"),
  _xlpm.a,VALUE(INDEX(_xlpm.p,1)),
  _xlpm.b,VALUE(INDEX(_xlpm.p,2)),
  IF(AND(_xlpm.a&lt;=12,_xlpm.b&lt;=12),"REVIEW_AMBIGUOUS","OK")
)</f>
        <v>#REF!</v>
      </c>
    </row>
    <row r="2255" spans="1:37">
      <c r="A2255" t="s">
        <v>6449</v>
      </c>
      <c r="B2255" t="s">
        <v>6449</v>
      </c>
      <c r="C2255" t="b">
        <v>0</v>
      </c>
      <c r="D2255" t="s">
        <v>7257</v>
      </c>
      <c r="E2255" t="s">
        <v>6450</v>
      </c>
      <c r="F2255" t="s">
        <v>6450</v>
      </c>
      <c r="G2255" t="s">
        <v>7258</v>
      </c>
      <c r="H2255" t="s">
        <v>758</v>
      </c>
      <c r="I2255" t="s">
        <v>758</v>
      </c>
      <c r="J2255" t="s">
        <v>469</v>
      </c>
      <c r="K2255" t="s">
        <v>71</v>
      </c>
      <c r="L2255" t="s">
        <v>71</v>
      </c>
      <c r="M2255">
        <f>IF(UPPER(TRIM(Table2[[#This Row],[Status_Clean]]))="CONVERTED",1,0)</f>
        <v>0</v>
      </c>
      <c r="N2255">
        <f>IF(ISNUMBER(MATCH(UPPER(TRIM(Table2[[#This Row],[Status_Clean]])),{"CONTACTED","QUALIFIED","CONVERTED"},0)),1,0)</f>
        <v>1</v>
      </c>
      <c r="O2255" cm="1">
        <f t="array" ref="O2255">_xlfn.SWITCH(UPPER(TRIM(Table2[[#This Row],[Status_Clean]])),"NEW",1,"CONTACTED",2,"QUALIFIED",3,"CONVERTED",4,"LOST",5,99)</f>
        <v>3</v>
      </c>
      <c r="P2255" t="s">
        <v>6451</v>
      </c>
      <c r="Q2255" t="s">
        <v>8705</v>
      </c>
      <c r="R2255" t="s">
        <v>8705</v>
      </c>
      <c r="S2255">
        <v>44985</v>
      </c>
      <c r="T2255" t="s">
        <v>7261</v>
      </c>
      <c r="U2255">
        <v>44985</v>
      </c>
      <c r="V2255" t="s">
        <v>7283</v>
      </c>
      <c r="W2255" t="s">
        <v>7263</v>
      </c>
      <c r="X2255" t="s">
        <v>7284</v>
      </c>
      <c r="Y2255" t="s">
        <v>7265</v>
      </c>
      <c r="Z2255">
        <v>37.5</v>
      </c>
      <c r="AA2255">
        <v>37.5</v>
      </c>
      <c r="AB2255" t="str" cm="1">
        <f t="array" ref="AB2255">_xlfn.LET(_xlpm.x,IFERROR(VALUE(Table2[[#This Row],[Response_Time_Hours]]),""),IF(_xlpm.x="","CHECK",_xlfn.IFS(_xlpm.x&lt;=1,"Immediate",_xlpm.x&lt;=6,"Fast",_xlpm.x&lt;=24,"Moderate",_xlpm.x&gt;24,"Delayed")))</f>
        <v>Delayed</v>
      </c>
      <c r="AC2255">
        <v>11</v>
      </c>
      <c r="AD2255" t="str" cm="1">
        <f t="array" ref="AD2255">IF(Table2[[#This Row],[Interaction_Count_Final]]="","N/A",_xlfn.IFS(Table2[[#This Row],[Interaction_Count_Final]]&lt;=2,"Low",Table2[[#This Row],[Interaction_Count_Final]]&lt;=5,"Medium",Table2[[#This Row],[Interaction_Count_Final]]&gt;=6,"High",TRUE,"CHECK"))</f>
        <v>High</v>
      </c>
      <c r="AE2255" t="s">
        <v>7273</v>
      </c>
      <c r="AF2255" t="b">
        <v>1</v>
      </c>
      <c r="AG2255" t="b">
        <v>1</v>
      </c>
      <c r="AH2255">
        <v>2703</v>
      </c>
      <c r="AI2255">
        <v>44985</v>
      </c>
      <c r="AJ2255" t="b">
        <v>1</v>
      </c>
      <c r="AK2255" t="str" cm="1">
        <f t="array" ref="AK2255">_xlfn.LET(
  _xlpm.txt,TRIM(Raw_Data!F2255),
  _xlpm.norm,SUBSTITUTE(SUBSTITUTE(_xlpm.txt,"-","/"),".","/"),
  _xlpm.p,_xlfn.TEXTSPLIT(_xlpm.norm,"/"),
  _xlpm.a,VALUE(INDEX(_xlpm.p,1)),
  _xlpm.b,VALUE(INDEX(_xlpm.p,2)),
  IF(AND(_xlpm.a&lt;=12,_xlpm.b&lt;=12),"REVIEW_AMBIGUOUS","OK")
)</f>
        <v>OK</v>
      </c>
    </row>
    <row r="2256" spans="1:37">
      <c r="A2256" t="s">
        <v>6452</v>
      </c>
      <c r="B2256" t="s">
        <v>6452</v>
      </c>
      <c r="C2256" t="b">
        <v>1</v>
      </c>
      <c r="D2256" t="s">
        <v>7257</v>
      </c>
      <c r="E2256" t="s">
        <v>6453</v>
      </c>
      <c r="F2256" t="s">
        <v>6453</v>
      </c>
      <c r="G2256" t="s">
        <v>7274</v>
      </c>
      <c r="H2256" t="s">
        <v>454</v>
      </c>
      <c r="I2256" t="s">
        <v>454</v>
      </c>
      <c r="J2256" t="s">
        <v>7308</v>
      </c>
      <c r="K2256" t="s">
        <v>7368</v>
      </c>
      <c r="L2256" t="s">
        <v>173</v>
      </c>
      <c r="M2256">
        <f>IF(UPPER(TRIM(Table2[[#This Row],[Status_Clean]]))="CONVERTED",1,0)</f>
        <v>0</v>
      </c>
      <c r="N2256">
        <f>IF(ISNUMBER(MATCH(UPPER(TRIM(Table2[[#This Row],[Status_Clean]])),{"CONTACTED","QUALIFIED","CONVERTED"},0)),1,0)</f>
        <v>0</v>
      </c>
      <c r="O2256" cm="1">
        <f t="array" ref="O2256">_xlfn.SWITCH(UPPER(TRIM(Table2[[#This Row],[Status_Clean]])),"NEW",1,"CONTACTED",2,"QUALIFIED",3,"CONVERTED",4,"LOST",5,99)</f>
        <v>5</v>
      </c>
      <c r="P2256">
        <v>45182</v>
      </c>
      <c r="Q2256" t="s">
        <v>8706</v>
      </c>
      <c r="R2256" t="s">
        <v>8706</v>
      </c>
      <c r="S2256">
        <v>45182</v>
      </c>
      <c r="T2256" t="s">
        <v>7261</v>
      </c>
      <c r="U2256">
        <v>45182</v>
      </c>
      <c r="V2256" t="s">
        <v>7287</v>
      </c>
      <c r="W2256" t="s">
        <v>7263</v>
      </c>
      <c r="X2256" t="s">
        <v>7288</v>
      </c>
      <c r="Y2256" t="s">
        <v>7272</v>
      </c>
      <c r="Z2256" t="s">
        <v>887</v>
      </c>
      <c r="AA2256">
        <v>26.400000000000002</v>
      </c>
      <c r="AB2256" t="str" cm="1">
        <f t="array" ref="AB2256">_xlfn.LET(_xlpm.x,IFERROR(VALUE(Table2[[#This Row],[Response_Time_Hours]]),""),IF(_xlpm.x="","CHECK",_xlfn.IFS(_xlpm.x&lt;=1,"Immediate",_xlpm.x&lt;=6,"Fast",_xlpm.x&lt;=24,"Moderate",_xlpm.x&gt;24,"Delayed")))</f>
        <v>Delayed</v>
      </c>
      <c r="AC2256">
        <v>23</v>
      </c>
      <c r="AD2256" t="str" cm="1">
        <f t="array" ref="AD2256">IF(Table2[[#This Row],[Interaction_Count_Final]]="","N/A",_xlfn.IFS(Table2[[#This Row],[Interaction_Count_Final]]&lt;=2,"Low",Table2[[#This Row],[Interaction_Count_Final]]&lt;=5,"Medium",Table2[[#This Row],[Interaction_Count_Final]]&gt;=6,"High",TRUE,"CHECK"))</f>
        <v>High</v>
      </c>
      <c r="AE2256" t="s">
        <v>7289</v>
      </c>
      <c r="AF2256" t="b">
        <v>1</v>
      </c>
      <c r="AG2256" t="b">
        <v>1</v>
      </c>
      <c r="AH2256">
        <v>2704</v>
      </c>
      <c r="AI2256">
        <v>45182</v>
      </c>
      <c r="AJ2256" t="b">
        <v>1</v>
      </c>
      <c r="AK2256" t="e" cm="1">
        <f t="array" ref="AK2256">_xlfn.LET(
  _xlpm.txt,TRIM(Raw_Data!F2256),
  _xlpm.norm,SUBSTITUTE(SUBSTITUTE(_xlpm.txt,"-","/"),".","/"),
  _xlpm.p,_xlfn.TEXTSPLIT(_xlpm.norm,"/"),
  _xlpm.a,VALUE(INDEX(_xlpm.p,1)),
  _xlpm.b,VALUE(INDEX(_xlpm.p,2)),
  IF(AND(_xlpm.a&lt;=12,_xlpm.b&lt;=12),"REVIEW_AMBIGUOUS","OK")
)</f>
        <v>#REF!</v>
      </c>
    </row>
    <row r="2257" spans="1:37">
      <c r="A2257" t="s">
        <v>6454</v>
      </c>
      <c r="B2257" t="s">
        <v>6454</v>
      </c>
      <c r="C2257" t="b">
        <v>0</v>
      </c>
      <c r="D2257" t="s">
        <v>7257</v>
      </c>
      <c r="E2257" t="s">
        <v>6455</v>
      </c>
      <c r="F2257" t="s">
        <v>6455</v>
      </c>
      <c r="G2257" t="s">
        <v>7280</v>
      </c>
      <c r="H2257" t="s">
        <v>473</v>
      </c>
      <c r="I2257" t="s">
        <v>473</v>
      </c>
      <c r="J2257" t="s">
        <v>473</v>
      </c>
      <c r="K2257" t="s">
        <v>7365</v>
      </c>
      <c r="L2257" t="s">
        <v>250</v>
      </c>
      <c r="M2257">
        <f>IF(UPPER(TRIM(Table2[[#This Row],[Status_Clean]]))="CONVERTED",1,0)</f>
        <v>1</v>
      </c>
      <c r="N2257">
        <f>IF(ISNUMBER(MATCH(UPPER(TRIM(Table2[[#This Row],[Status_Clean]])),{"CONTACTED","QUALIFIED","CONVERTED"},0)),1,0)</f>
        <v>1</v>
      </c>
      <c r="O2257" cm="1">
        <f t="array" ref="O2257">_xlfn.SWITCH(UPPER(TRIM(Table2[[#This Row],[Status_Clean]])),"NEW",1,"CONTACTED",2,"QUALIFIED",3,"CONVERTED",4,"LOST",5,99)</f>
        <v>4</v>
      </c>
      <c r="P2257">
        <v>45365</v>
      </c>
      <c r="Q2257" t="s">
        <v>7914</v>
      </c>
      <c r="R2257" t="s">
        <v>7914</v>
      </c>
      <c r="S2257">
        <v>45365</v>
      </c>
      <c r="T2257" t="s">
        <v>7261</v>
      </c>
      <c r="U2257">
        <v>45365</v>
      </c>
      <c r="V2257" t="s">
        <v>7295</v>
      </c>
      <c r="W2257" t="s">
        <v>7271</v>
      </c>
      <c r="X2257" t="s">
        <v>7284</v>
      </c>
      <c r="Y2257" t="s">
        <v>7285</v>
      </c>
      <c r="Z2257">
        <v>57</v>
      </c>
      <c r="AA2257">
        <v>57</v>
      </c>
      <c r="AB2257" t="str" cm="1">
        <f t="array" ref="AB2257">_xlfn.LET(_xlpm.x,IFERROR(VALUE(Table2[[#This Row],[Response_Time_Hours]]),""),IF(_xlpm.x="","CHECK",_xlfn.IFS(_xlpm.x&lt;=1,"Immediate",_xlpm.x&lt;=6,"Fast",_xlpm.x&lt;=24,"Moderate",_xlpm.x&gt;24,"Delayed")))</f>
        <v>Delayed</v>
      </c>
      <c r="AC2257">
        <v>1</v>
      </c>
      <c r="AD2257" t="str" cm="1">
        <f t="array" ref="AD2257">IF(Table2[[#This Row],[Interaction_Count_Final]]="","N/A",_xlfn.IFS(Table2[[#This Row],[Interaction_Count_Final]]&lt;=2,"Low",Table2[[#This Row],[Interaction_Count_Final]]&lt;=5,"Medium",Table2[[#This Row],[Interaction_Count_Final]]&gt;=6,"High",TRUE,"CHECK"))</f>
        <v>Low</v>
      </c>
      <c r="AE2257" t="s">
        <v>7266</v>
      </c>
      <c r="AF2257" t="b">
        <v>1</v>
      </c>
      <c r="AG2257" t="b">
        <v>1</v>
      </c>
      <c r="AH2257">
        <v>2705</v>
      </c>
      <c r="AI2257">
        <v>45365</v>
      </c>
      <c r="AJ2257" t="b">
        <v>1</v>
      </c>
      <c r="AK2257" t="e" cm="1">
        <f t="array" ref="AK2257">_xlfn.LET(
  _xlpm.txt,TRIM(Raw_Data!F2257),
  _xlpm.norm,SUBSTITUTE(SUBSTITUTE(_xlpm.txt,"-","/"),".","/"),
  _xlpm.p,_xlfn.TEXTSPLIT(_xlpm.norm,"/"),
  _xlpm.a,VALUE(INDEX(_xlpm.p,1)),
  _xlpm.b,VALUE(INDEX(_xlpm.p,2)),
  IF(AND(_xlpm.a&lt;=12,_xlpm.b&lt;=12),"REVIEW_AMBIGUOUS","OK")
)</f>
        <v>#REF!</v>
      </c>
    </row>
    <row r="2258" spans="1:37">
      <c r="A2258" t="s">
        <v>6456</v>
      </c>
      <c r="B2258" t="s">
        <v>6456</v>
      </c>
      <c r="C2258" t="b">
        <v>0</v>
      </c>
      <c r="D2258" t="s">
        <v>7257</v>
      </c>
      <c r="E2258" t="s">
        <v>6457</v>
      </c>
      <c r="F2258" t="s">
        <v>6457</v>
      </c>
      <c r="G2258" t="s">
        <v>7303</v>
      </c>
      <c r="H2258" t="s">
        <v>374</v>
      </c>
      <c r="I2258" t="s">
        <v>374</v>
      </c>
      <c r="J2258" t="s">
        <v>7308</v>
      </c>
      <c r="K2258" t="s">
        <v>250</v>
      </c>
      <c r="L2258" t="s">
        <v>250</v>
      </c>
      <c r="M2258">
        <f>IF(UPPER(TRIM(Table2[[#This Row],[Status_Clean]]))="CONVERTED",1,0)</f>
        <v>1</v>
      </c>
      <c r="N2258">
        <f>IF(ISNUMBER(MATCH(UPPER(TRIM(Table2[[#This Row],[Status_Clean]])),{"CONTACTED","QUALIFIED","CONVERTED"},0)),1,0)</f>
        <v>1</v>
      </c>
      <c r="O2258" cm="1">
        <f t="array" ref="O2258">_xlfn.SWITCH(UPPER(TRIM(Table2[[#This Row],[Status_Clean]])),"NEW",1,"CONTACTED",2,"QUALIFIED",3,"CONVERTED",4,"LOST",5,99)</f>
        <v>4</v>
      </c>
      <c r="P2258" t="s">
        <v>6458</v>
      </c>
      <c r="Q2258" t="s">
        <v>8707</v>
      </c>
      <c r="R2258" t="s">
        <v>8707</v>
      </c>
      <c r="S2258">
        <v>45525</v>
      </c>
      <c r="T2258" t="s">
        <v>7261</v>
      </c>
      <c r="U2258">
        <v>45525</v>
      </c>
      <c r="V2258" t="s">
        <v>7310</v>
      </c>
      <c r="W2258" t="s">
        <v>7271</v>
      </c>
      <c r="X2258" t="s">
        <v>7288</v>
      </c>
      <c r="Y2258" t="s">
        <v>7272</v>
      </c>
      <c r="Z2258" t="s">
        <v>6459</v>
      </c>
      <c r="AA2258">
        <v>8.1999999999999993</v>
      </c>
      <c r="AB2258" t="str" cm="1">
        <f t="array" ref="AB2258">_xlfn.LET(_xlpm.x,IFERROR(VALUE(Table2[[#This Row],[Response_Time_Hours]]),""),IF(_xlpm.x="","CHECK",_xlfn.IFS(_xlpm.x&lt;=1,"Immediate",_xlpm.x&lt;=6,"Fast",_xlpm.x&lt;=24,"Moderate",_xlpm.x&gt;24,"Delayed")))</f>
        <v>Moderate</v>
      </c>
      <c r="AC2258">
        <v>40</v>
      </c>
      <c r="AD2258" t="str" cm="1">
        <f t="array" ref="AD2258">IF(Table2[[#This Row],[Interaction_Count_Final]]="","N/A",_xlfn.IFS(Table2[[#This Row],[Interaction_Count_Final]]&lt;=2,"Low",Table2[[#This Row],[Interaction_Count_Final]]&lt;=5,"Medium",Table2[[#This Row],[Interaction_Count_Final]]&gt;=6,"High",TRUE,"CHECK"))</f>
        <v>High</v>
      </c>
      <c r="AE2258" t="s">
        <v>7289</v>
      </c>
      <c r="AF2258" t="b">
        <v>1</v>
      </c>
      <c r="AG2258" t="b">
        <v>1</v>
      </c>
      <c r="AH2258">
        <v>2706</v>
      </c>
      <c r="AI2258">
        <v>45525</v>
      </c>
      <c r="AJ2258" t="b">
        <v>1</v>
      </c>
      <c r="AK2258" t="e" cm="1">
        <f t="array" ref="AK2258">_xlfn.LET(
  _xlpm.txt,TRIM(Raw_Data!F2258),
  _xlpm.norm,SUBSTITUTE(SUBSTITUTE(_xlpm.txt,"-","/"),".","/"),
  _xlpm.p,_xlfn.TEXTSPLIT(_xlpm.norm,"/"),
  _xlpm.a,VALUE(INDEX(_xlpm.p,1)),
  _xlpm.b,VALUE(INDEX(_xlpm.p,2)),
  IF(AND(_xlpm.a&lt;=12,_xlpm.b&lt;=12),"REVIEW_AMBIGUOUS","OK")
)</f>
        <v>#REF!</v>
      </c>
    </row>
    <row r="2259" spans="1:37">
      <c r="A2259" t="s">
        <v>6460</v>
      </c>
      <c r="B2259" t="s">
        <v>6460</v>
      </c>
      <c r="C2259" t="b">
        <v>0</v>
      </c>
      <c r="D2259" t="s">
        <v>7257</v>
      </c>
      <c r="E2259" t="s">
        <v>8708</v>
      </c>
      <c r="F2259" t="s">
        <v>8708</v>
      </c>
      <c r="G2259" t="s">
        <v>7268</v>
      </c>
      <c r="H2259" t="s">
        <v>69</v>
      </c>
      <c r="I2259" t="s">
        <v>69</v>
      </c>
      <c r="J2259" t="s">
        <v>69</v>
      </c>
      <c r="K2259" t="s">
        <v>7502</v>
      </c>
      <c r="L2259" t="s">
        <v>71</v>
      </c>
      <c r="M2259">
        <f>IF(UPPER(TRIM(Table2[[#This Row],[Status_Clean]]))="CONVERTED",1,0)</f>
        <v>0</v>
      </c>
      <c r="N2259">
        <f>IF(ISNUMBER(MATCH(UPPER(TRIM(Table2[[#This Row],[Status_Clean]])),{"CONTACTED","QUALIFIED","CONVERTED"},0)),1,0)</f>
        <v>1</v>
      </c>
      <c r="O2259" cm="1">
        <f t="array" ref="O2259">_xlfn.SWITCH(UPPER(TRIM(Table2[[#This Row],[Status_Clean]])),"NEW",1,"CONTACTED",2,"QUALIFIED",3,"CONVERTED",4,"LOST",5,99)</f>
        <v>3</v>
      </c>
      <c r="P2259">
        <v>45165</v>
      </c>
      <c r="Q2259" t="s">
        <v>8164</v>
      </c>
      <c r="R2259" t="s">
        <v>8164</v>
      </c>
      <c r="S2259">
        <v>45165</v>
      </c>
      <c r="T2259" t="s">
        <v>7261</v>
      </c>
      <c r="U2259">
        <v>45165</v>
      </c>
      <c r="V2259" t="s">
        <v>7310</v>
      </c>
      <c r="W2259" t="s">
        <v>7263</v>
      </c>
      <c r="X2259" t="s">
        <v>7288</v>
      </c>
      <c r="Y2259" t="s">
        <v>7293</v>
      </c>
      <c r="Z2259" t="s">
        <v>1140</v>
      </c>
      <c r="AA2259">
        <v>48</v>
      </c>
      <c r="AB2259" t="str" cm="1">
        <f t="array" ref="AB2259">_xlfn.LET(_xlpm.x,IFERROR(VALUE(Table2[[#This Row],[Response_Time_Hours]]),""),IF(_xlpm.x="","CHECK",_xlfn.IFS(_xlpm.x&lt;=1,"Immediate",_xlpm.x&lt;=6,"Fast",_xlpm.x&lt;=24,"Moderate",_xlpm.x&gt;24,"Delayed")))</f>
        <v>Delayed</v>
      </c>
      <c r="AC2259">
        <v>29</v>
      </c>
      <c r="AD2259" t="str" cm="1">
        <f t="array" ref="AD2259">IF(Table2[[#This Row],[Interaction_Count_Final]]="","N/A",_xlfn.IFS(Table2[[#This Row],[Interaction_Count_Final]]&lt;=2,"Low",Table2[[#This Row],[Interaction_Count_Final]]&lt;=5,"Medium",Table2[[#This Row],[Interaction_Count_Final]]&gt;=6,"High",TRUE,"CHECK"))</f>
        <v>High</v>
      </c>
      <c r="AE2259" t="s">
        <v>7266</v>
      </c>
      <c r="AF2259" t="b">
        <v>1</v>
      </c>
      <c r="AG2259" t="b">
        <v>1</v>
      </c>
      <c r="AH2259">
        <v>2707</v>
      </c>
      <c r="AI2259">
        <v>45165</v>
      </c>
      <c r="AJ2259" t="b">
        <v>1</v>
      </c>
      <c r="AK2259" t="e" cm="1">
        <f t="array" ref="AK2259">_xlfn.LET(
  _xlpm.txt,TRIM(Raw_Data!F2259),
  _xlpm.norm,SUBSTITUTE(SUBSTITUTE(_xlpm.txt,"-","/"),".","/"),
  _xlpm.p,_xlfn.TEXTSPLIT(_xlpm.norm,"/"),
  _xlpm.a,VALUE(INDEX(_xlpm.p,1)),
  _xlpm.b,VALUE(INDEX(_xlpm.p,2)),
  IF(AND(_xlpm.a&lt;=12,_xlpm.b&lt;=12),"REVIEW_AMBIGUOUS","OK")
)</f>
        <v>#REF!</v>
      </c>
    </row>
    <row r="2260" spans="1:37">
      <c r="A2260" t="s">
        <v>6462</v>
      </c>
      <c r="B2260" t="s">
        <v>6462</v>
      </c>
      <c r="C2260" t="b">
        <v>0</v>
      </c>
      <c r="D2260" t="s">
        <v>7257</v>
      </c>
      <c r="E2260" t="s">
        <v>6463</v>
      </c>
      <c r="F2260" t="s">
        <v>6463</v>
      </c>
      <c r="G2260" t="s">
        <v>7280</v>
      </c>
      <c r="H2260" t="s">
        <v>1356</v>
      </c>
      <c r="I2260" t="s">
        <v>1356</v>
      </c>
      <c r="J2260" t="s">
        <v>1356</v>
      </c>
      <c r="K2260" t="s">
        <v>71</v>
      </c>
      <c r="L2260" t="s">
        <v>71</v>
      </c>
      <c r="M2260">
        <f>IF(UPPER(TRIM(Table2[[#This Row],[Status_Clean]]))="CONVERTED",1,0)</f>
        <v>0</v>
      </c>
      <c r="N2260">
        <f>IF(ISNUMBER(MATCH(UPPER(TRIM(Table2[[#This Row],[Status_Clean]])),{"CONTACTED","QUALIFIED","CONVERTED"},0)),1,0)</f>
        <v>1</v>
      </c>
      <c r="O2260" cm="1">
        <f t="array" ref="O2260">_xlfn.SWITCH(UPPER(TRIM(Table2[[#This Row],[Status_Clean]])),"NEW",1,"CONTACTED",2,"QUALIFIED",3,"CONVERTED",4,"LOST",5,99)</f>
        <v>3</v>
      </c>
      <c r="P2260" t="s">
        <v>6464</v>
      </c>
      <c r="Q2260" t="s">
        <v>6464</v>
      </c>
      <c r="R2260" t="s">
        <v>6464</v>
      </c>
      <c r="S2260">
        <v>45470</v>
      </c>
      <c r="T2260" t="s">
        <v>7261</v>
      </c>
      <c r="U2260">
        <v>45470</v>
      </c>
      <c r="V2260" t="s">
        <v>7276</v>
      </c>
      <c r="W2260" t="s">
        <v>7271</v>
      </c>
      <c r="X2260" t="s">
        <v>7277</v>
      </c>
      <c r="Y2260" t="s">
        <v>7285</v>
      </c>
      <c r="Z2260">
        <v>55.7</v>
      </c>
      <c r="AA2260">
        <v>55.7</v>
      </c>
      <c r="AB2260" t="str" cm="1">
        <f t="array" ref="AB2260">_xlfn.LET(_xlpm.x,IFERROR(VALUE(Table2[[#This Row],[Response_Time_Hours]]),""),IF(_xlpm.x="","CHECK",_xlfn.IFS(_xlpm.x&lt;=1,"Immediate",_xlpm.x&lt;=6,"Fast",_xlpm.x&lt;=24,"Moderate",_xlpm.x&gt;24,"Delayed")))</f>
        <v>Delayed</v>
      </c>
      <c r="AC2260">
        <v>45</v>
      </c>
      <c r="AD2260" t="str" cm="1">
        <f t="array" ref="AD2260">IF(Table2[[#This Row],[Interaction_Count_Final]]="","N/A",_xlfn.IFS(Table2[[#This Row],[Interaction_Count_Final]]&lt;=2,"Low",Table2[[#This Row],[Interaction_Count_Final]]&lt;=5,"Medium",Table2[[#This Row],[Interaction_Count_Final]]&gt;=6,"High",TRUE,"CHECK"))</f>
        <v>High</v>
      </c>
      <c r="AE2260" t="s">
        <v>7266</v>
      </c>
      <c r="AF2260" t="b">
        <v>1</v>
      </c>
      <c r="AG2260" t="b">
        <v>1</v>
      </c>
      <c r="AH2260">
        <v>2708</v>
      </c>
      <c r="AI2260">
        <v>45470</v>
      </c>
      <c r="AJ2260" t="b">
        <v>1</v>
      </c>
      <c r="AK2260" t="str" cm="1">
        <f t="array" ref="AK2260">_xlfn.LET(
  _xlpm.txt,TRIM(Raw_Data!F2260),
  _xlpm.norm,SUBSTITUTE(SUBSTITUTE(_xlpm.txt,"-","/"),".","/"),
  _xlpm.p,_xlfn.TEXTSPLIT(_xlpm.norm,"/"),
  _xlpm.a,VALUE(INDEX(_xlpm.p,1)),
  _xlpm.b,VALUE(INDEX(_xlpm.p,2)),
  IF(AND(_xlpm.a&lt;=12,_xlpm.b&lt;=12),"REVIEW_AMBIGUOUS","OK")
)</f>
        <v>OK</v>
      </c>
    </row>
    <row r="2261" spans="1:37">
      <c r="A2261" t="s">
        <v>6465</v>
      </c>
      <c r="B2261" t="s">
        <v>6465</v>
      </c>
      <c r="C2261" t="b">
        <v>0</v>
      </c>
      <c r="D2261" t="s">
        <v>7257</v>
      </c>
      <c r="E2261" t="s">
        <v>8709</v>
      </c>
      <c r="F2261" t="s">
        <v>8709</v>
      </c>
      <c r="G2261" t="s">
        <v>7258</v>
      </c>
      <c r="H2261" t="s">
        <v>352</v>
      </c>
      <c r="I2261" t="s">
        <v>352</v>
      </c>
      <c r="J2261" t="s">
        <v>447</v>
      </c>
      <c r="K2261" t="s">
        <v>193</v>
      </c>
      <c r="L2261" t="s">
        <v>193</v>
      </c>
      <c r="M2261">
        <f>IF(UPPER(TRIM(Table2[[#This Row],[Status_Clean]]))="CONVERTED",1,0)</f>
        <v>0</v>
      </c>
      <c r="N2261">
        <f>IF(ISNUMBER(MATCH(UPPER(TRIM(Table2[[#This Row],[Status_Clean]])),{"CONTACTED","QUALIFIED","CONVERTED"},0)),1,0)</f>
        <v>0</v>
      </c>
      <c r="O2261" cm="1">
        <f t="array" ref="O2261">_xlfn.SWITCH(UPPER(TRIM(Table2[[#This Row],[Status_Clean]])),"NEW",1,"CONTACTED",2,"QUALIFIED",3,"CONVERTED",4,"LOST",5,99)</f>
        <v>1</v>
      </c>
      <c r="P2261" t="s">
        <v>6467</v>
      </c>
      <c r="Q2261" t="s">
        <v>8710</v>
      </c>
      <c r="R2261" t="s">
        <v>8710</v>
      </c>
      <c r="S2261">
        <v>45284</v>
      </c>
      <c r="T2261" t="s">
        <v>7261</v>
      </c>
      <c r="U2261">
        <v>45284</v>
      </c>
      <c r="V2261" t="s">
        <v>7262</v>
      </c>
      <c r="W2261" t="s">
        <v>7263</v>
      </c>
      <c r="X2261" t="s">
        <v>7264</v>
      </c>
      <c r="Y2261" t="s">
        <v>7293</v>
      </c>
      <c r="Z2261">
        <v>3.5</v>
      </c>
      <c r="AA2261">
        <v>3.5</v>
      </c>
      <c r="AB2261" t="str" cm="1">
        <f t="array" ref="AB2261">_xlfn.LET(_xlpm.x,IFERROR(VALUE(Table2[[#This Row],[Response_Time_Hours]]),""),IF(_xlpm.x="","CHECK",_xlfn.IFS(_xlpm.x&lt;=1,"Immediate",_xlpm.x&lt;=6,"Fast",_xlpm.x&lt;=24,"Moderate",_xlpm.x&gt;24,"Delayed")))</f>
        <v>Fast</v>
      </c>
      <c r="AC2261">
        <v>21</v>
      </c>
      <c r="AD2261" t="str" cm="1">
        <f t="array" ref="AD2261">IF(Table2[[#This Row],[Interaction_Count_Final]]="","N/A",_xlfn.IFS(Table2[[#This Row],[Interaction_Count_Final]]&lt;=2,"Low",Table2[[#This Row],[Interaction_Count_Final]]&lt;=5,"Medium",Table2[[#This Row],[Interaction_Count_Final]]&gt;=6,"High",TRUE,"CHECK"))</f>
        <v>High</v>
      </c>
      <c r="AE2261" t="s">
        <v>7266</v>
      </c>
      <c r="AF2261" t="b">
        <v>1</v>
      </c>
      <c r="AG2261" t="b">
        <v>1</v>
      </c>
      <c r="AH2261">
        <v>2710</v>
      </c>
      <c r="AI2261">
        <v>45284</v>
      </c>
      <c r="AJ2261" t="b">
        <v>1</v>
      </c>
      <c r="AK2261" t="str" cm="1">
        <f t="array" ref="AK2261">_xlfn.LET(
  _xlpm.txt,TRIM(Raw_Data!F2261),
  _xlpm.norm,SUBSTITUTE(SUBSTITUTE(_xlpm.txt,"-","/"),".","/"),
  _xlpm.p,_xlfn.TEXTSPLIT(_xlpm.norm,"/"),
  _xlpm.a,VALUE(INDEX(_xlpm.p,1)),
  _xlpm.b,VALUE(INDEX(_xlpm.p,2)),
  IF(AND(_xlpm.a&lt;=12,_xlpm.b&lt;=12),"REVIEW_AMBIGUOUS","OK")
)</f>
        <v>OK</v>
      </c>
    </row>
    <row r="2262" spans="1:37">
      <c r="A2262" t="s">
        <v>6468</v>
      </c>
      <c r="B2262" t="s">
        <v>6468</v>
      </c>
      <c r="C2262" t="b">
        <v>1</v>
      </c>
      <c r="D2262" t="s">
        <v>7257</v>
      </c>
      <c r="E2262" t="s">
        <v>6469</v>
      </c>
      <c r="F2262" t="s">
        <v>6469</v>
      </c>
      <c r="G2262" t="s">
        <v>7280</v>
      </c>
      <c r="H2262" t="s">
        <v>469</v>
      </c>
      <c r="I2262" t="s">
        <v>469</v>
      </c>
      <c r="J2262" t="s">
        <v>469</v>
      </c>
      <c r="K2262" t="s">
        <v>7301</v>
      </c>
      <c r="L2262" t="s">
        <v>125</v>
      </c>
      <c r="M2262">
        <f>IF(UPPER(TRIM(Table2[[#This Row],[Status_Clean]]))="CONVERTED",1,0)</f>
        <v>0</v>
      </c>
      <c r="N2262">
        <f>IF(ISNUMBER(MATCH(UPPER(TRIM(Table2[[#This Row],[Status_Clean]])),{"CONTACTED","QUALIFIED","CONVERTED"},0)),1,0)</f>
        <v>1</v>
      </c>
      <c r="O2262" cm="1">
        <f t="array" ref="O2262">_xlfn.SWITCH(UPPER(TRIM(Table2[[#This Row],[Status_Clean]])),"NEW",1,"CONTACTED",2,"QUALIFIED",3,"CONVERTED",4,"LOST",5,99)</f>
        <v>2</v>
      </c>
      <c r="P2262" t="s">
        <v>5592</v>
      </c>
      <c r="Q2262" t="s">
        <v>8587</v>
      </c>
      <c r="R2262" t="s">
        <v>8587</v>
      </c>
      <c r="S2262">
        <v>45488</v>
      </c>
      <c r="T2262" t="s">
        <v>7261</v>
      </c>
      <c r="U2262">
        <v>45488</v>
      </c>
      <c r="V2262" t="s">
        <v>7305</v>
      </c>
      <c r="W2262" t="s">
        <v>7271</v>
      </c>
      <c r="X2262" t="s">
        <v>7288</v>
      </c>
      <c r="Y2262" t="s">
        <v>7298</v>
      </c>
      <c r="Z2262" t="s">
        <v>6470</v>
      </c>
      <c r="AA2262">
        <v>34.299999999999997</v>
      </c>
      <c r="AB2262" t="str" cm="1">
        <f t="array" ref="AB2262">_xlfn.LET(_xlpm.x,IFERROR(VALUE(Table2[[#This Row],[Response_Time_Hours]]),""),IF(_xlpm.x="","CHECK",_xlfn.IFS(_xlpm.x&lt;=1,"Immediate",_xlpm.x&lt;=6,"Fast",_xlpm.x&lt;=24,"Moderate",_xlpm.x&gt;24,"Delayed")))</f>
        <v>Delayed</v>
      </c>
      <c r="AC2262">
        <v>26</v>
      </c>
      <c r="AD2262" t="str" cm="1">
        <f t="array" ref="AD2262">IF(Table2[[#This Row],[Interaction_Count_Final]]="","N/A",_xlfn.IFS(Table2[[#This Row],[Interaction_Count_Final]]&lt;=2,"Low",Table2[[#This Row],[Interaction_Count_Final]]&lt;=5,"Medium",Table2[[#This Row],[Interaction_Count_Final]]&gt;=6,"High",TRUE,"CHECK"))</f>
        <v>High</v>
      </c>
      <c r="AE2262" t="s">
        <v>7266</v>
      </c>
      <c r="AF2262" t="b">
        <v>1</v>
      </c>
      <c r="AG2262" t="b">
        <v>1</v>
      </c>
      <c r="AH2262">
        <v>2711</v>
      </c>
      <c r="AI2262">
        <v>45488</v>
      </c>
      <c r="AJ2262" t="b">
        <v>1</v>
      </c>
      <c r="AK2262" t="e" cm="1">
        <f t="array" ref="AK2262">_xlfn.LET(
  _xlpm.txt,TRIM(Raw_Data!F2262),
  _xlpm.norm,SUBSTITUTE(SUBSTITUTE(_xlpm.txt,"-","/"),".","/"),
  _xlpm.p,_xlfn.TEXTSPLIT(_xlpm.norm,"/"),
  _xlpm.a,VALUE(INDEX(_xlpm.p,1)),
  _xlpm.b,VALUE(INDEX(_xlpm.p,2)),
  IF(AND(_xlpm.a&lt;=12,_xlpm.b&lt;=12),"REVIEW_AMBIGUOUS","OK")
)</f>
        <v>#REF!</v>
      </c>
    </row>
    <row r="2263" spans="1:37">
      <c r="A2263" t="s">
        <v>6471</v>
      </c>
      <c r="B2263" t="s">
        <v>6471</v>
      </c>
      <c r="C2263" t="b">
        <v>0</v>
      </c>
      <c r="D2263" t="s">
        <v>7257</v>
      </c>
      <c r="E2263" t="s">
        <v>8711</v>
      </c>
      <c r="F2263" t="s">
        <v>8711</v>
      </c>
      <c r="G2263" t="s">
        <v>7258</v>
      </c>
      <c r="H2263" t="s">
        <v>1035</v>
      </c>
      <c r="I2263" t="s">
        <v>1035</v>
      </c>
      <c r="J2263" t="s">
        <v>311</v>
      </c>
      <c r="K2263" t="s">
        <v>193</v>
      </c>
      <c r="L2263" t="s">
        <v>193</v>
      </c>
      <c r="M2263">
        <f>IF(UPPER(TRIM(Table2[[#This Row],[Status_Clean]]))="CONVERTED",1,0)</f>
        <v>0</v>
      </c>
      <c r="N2263">
        <f>IF(ISNUMBER(MATCH(UPPER(TRIM(Table2[[#This Row],[Status_Clean]])),{"CONTACTED","QUALIFIED","CONVERTED"},0)),1,0)</f>
        <v>0</v>
      </c>
      <c r="O2263" cm="1">
        <f t="array" ref="O2263">_xlfn.SWITCH(UPPER(TRIM(Table2[[#This Row],[Status_Clean]])),"NEW",1,"CONTACTED",2,"QUALIFIED",3,"CONVERTED",4,"LOST",5,99)</f>
        <v>1</v>
      </c>
      <c r="P2263">
        <v>45085</v>
      </c>
      <c r="Q2263" t="s">
        <v>8712</v>
      </c>
      <c r="R2263" t="s">
        <v>8712</v>
      </c>
      <c r="S2263">
        <v>45085</v>
      </c>
      <c r="T2263" t="s">
        <v>7261</v>
      </c>
      <c r="U2263">
        <v>45085</v>
      </c>
      <c r="V2263" t="s">
        <v>7276</v>
      </c>
      <c r="W2263" t="s">
        <v>7263</v>
      </c>
      <c r="X2263" t="s">
        <v>7277</v>
      </c>
      <c r="Y2263" t="s">
        <v>7285</v>
      </c>
      <c r="Z2263">
        <v>43</v>
      </c>
      <c r="AA2263">
        <v>43</v>
      </c>
      <c r="AB2263" t="str" cm="1">
        <f t="array" ref="AB2263">_xlfn.LET(_xlpm.x,IFERROR(VALUE(Table2[[#This Row],[Response_Time_Hours]]),""),IF(_xlpm.x="","CHECK",_xlfn.IFS(_xlpm.x&lt;=1,"Immediate",_xlpm.x&lt;=6,"Fast",_xlpm.x&lt;=24,"Moderate",_xlpm.x&gt;24,"Delayed")))</f>
        <v>Delayed</v>
      </c>
      <c r="AC2263">
        <v>43</v>
      </c>
      <c r="AD2263" t="str" cm="1">
        <f t="array" ref="AD2263">IF(Table2[[#This Row],[Interaction_Count_Final]]="","N/A",_xlfn.IFS(Table2[[#This Row],[Interaction_Count_Final]]&lt;=2,"Low",Table2[[#This Row],[Interaction_Count_Final]]&lt;=5,"Medium",Table2[[#This Row],[Interaction_Count_Final]]&gt;=6,"High",TRUE,"CHECK"))</f>
        <v>High</v>
      </c>
      <c r="AE2263" t="s">
        <v>7266</v>
      </c>
      <c r="AF2263" t="b">
        <v>1</v>
      </c>
      <c r="AG2263" t="b">
        <v>1</v>
      </c>
      <c r="AH2263">
        <v>2712</v>
      </c>
      <c r="AI2263">
        <v>45085</v>
      </c>
      <c r="AJ2263" t="b">
        <v>1</v>
      </c>
      <c r="AK2263" t="e" cm="1">
        <f t="array" ref="AK2263">_xlfn.LET(
  _xlpm.txt,TRIM(Raw_Data!F2263),
  _xlpm.norm,SUBSTITUTE(SUBSTITUTE(_xlpm.txt,"-","/"),".","/"),
  _xlpm.p,_xlfn.TEXTSPLIT(_xlpm.norm,"/"),
  _xlpm.a,VALUE(INDEX(_xlpm.p,1)),
  _xlpm.b,VALUE(INDEX(_xlpm.p,2)),
  IF(AND(_xlpm.a&lt;=12,_xlpm.b&lt;=12),"REVIEW_AMBIGUOUS","OK")
)</f>
        <v>#REF!</v>
      </c>
    </row>
    <row r="2264" spans="1:37">
      <c r="A2264" t="s">
        <v>6473</v>
      </c>
      <c r="B2264" t="s">
        <v>6473</v>
      </c>
      <c r="C2264" t="b">
        <v>1</v>
      </c>
      <c r="D2264" t="s">
        <v>7257</v>
      </c>
      <c r="E2264" t="s">
        <v>6474</v>
      </c>
      <c r="F2264" t="s">
        <v>6474</v>
      </c>
      <c r="G2264" t="s">
        <v>7268</v>
      </c>
      <c r="H2264" t="s">
        <v>447</v>
      </c>
      <c r="I2264" t="s">
        <v>447</v>
      </c>
      <c r="J2264" t="s">
        <v>447</v>
      </c>
      <c r="K2264" t="s">
        <v>7301</v>
      </c>
      <c r="L2264" t="s">
        <v>125</v>
      </c>
      <c r="M2264">
        <f>IF(UPPER(TRIM(Table2[[#This Row],[Status_Clean]]))="CONVERTED",1,0)</f>
        <v>0</v>
      </c>
      <c r="N2264">
        <f>IF(ISNUMBER(MATCH(UPPER(TRIM(Table2[[#This Row],[Status_Clean]])),{"CONTACTED","QUALIFIED","CONVERTED"},0)),1,0)</f>
        <v>1</v>
      </c>
      <c r="O2264" cm="1">
        <f t="array" ref="O2264">_xlfn.SWITCH(UPPER(TRIM(Table2[[#This Row],[Status_Clean]])),"NEW",1,"CONTACTED",2,"QUALIFIED",3,"CONVERTED",4,"LOST",5,99)</f>
        <v>2</v>
      </c>
      <c r="P2264" t="s">
        <v>2461</v>
      </c>
      <c r="Q2264" t="s">
        <v>7320</v>
      </c>
      <c r="R2264" t="s">
        <v>7320</v>
      </c>
      <c r="S2264">
        <v>45548</v>
      </c>
      <c r="T2264" t="s">
        <v>7261</v>
      </c>
      <c r="U2264">
        <v>45548</v>
      </c>
      <c r="V2264" t="s">
        <v>7287</v>
      </c>
      <c r="W2264" t="s">
        <v>7271</v>
      </c>
      <c r="X2264" t="s">
        <v>7288</v>
      </c>
      <c r="Y2264" t="s">
        <v>7312</v>
      </c>
      <c r="Z2264">
        <v>54</v>
      </c>
      <c r="AA2264">
        <v>60.1</v>
      </c>
      <c r="AB2264" t="str" cm="1">
        <f t="array" ref="AB2264">_xlfn.LET(_xlpm.x,IFERROR(VALUE(Table2[[#This Row],[Response_Time_Hours]]),""),IF(_xlpm.x="","CHECK",_xlfn.IFS(_xlpm.x&lt;=1,"Immediate",_xlpm.x&lt;=6,"Fast",_xlpm.x&lt;=24,"Moderate",_xlpm.x&gt;24,"Delayed")))</f>
        <v>Delayed</v>
      </c>
      <c r="AC2264">
        <v>14</v>
      </c>
      <c r="AD2264" t="str" cm="1">
        <f t="array" ref="AD2264">IF(Table2[[#This Row],[Interaction_Count_Final]]="","N/A",_xlfn.IFS(Table2[[#This Row],[Interaction_Count_Final]]&lt;=2,"Low",Table2[[#This Row],[Interaction_Count_Final]]&lt;=5,"Medium",Table2[[#This Row],[Interaction_Count_Final]]&gt;=6,"High",TRUE,"CHECK"))</f>
        <v>High</v>
      </c>
      <c r="AE2264" t="s">
        <v>7266</v>
      </c>
      <c r="AF2264" t="b">
        <v>1</v>
      </c>
      <c r="AG2264" t="b">
        <v>1</v>
      </c>
      <c r="AH2264">
        <v>2713</v>
      </c>
      <c r="AI2264">
        <v>45548</v>
      </c>
      <c r="AJ2264" t="b">
        <v>1</v>
      </c>
      <c r="AK2264" t="e" cm="1">
        <f t="array" ref="AK2264">_xlfn.LET(
  _xlpm.txt,TRIM(Raw_Data!F2264),
  _xlpm.norm,SUBSTITUTE(SUBSTITUTE(_xlpm.txt,"-","/"),".","/"),
  _xlpm.p,_xlfn.TEXTSPLIT(_xlpm.norm,"/"),
  _xlpm.a,VALUE(INDEX(_xlpm.p,1)),
  _xlpm.b,VALUE(INDEX(_xlpm.p,2)),
  IF(AND(_xlpm.a&lt;=12,_xlpm.b&lt;=12),"REVIEW_AMBIGUOUS","OK")
)</f>
        <v>#REF!</v>
      </c>
    </row>
    <row r="2265" spans="1:37">
      <c r="A2265" t="s">
        <v>6476</v>
      </c>
      <c r="B2265" t="s">
        <v>6476</v>
      </c>
      <c r="C2265" t="b">
        <v>0</v>
      </c>
      <c r="D2265" t="s">
        <v>7257</v>
      </c>
      <c r="E2265" t="s">
        <v>6477</v>
      </c>
      <c r="F2265" t="s">
        <v>6477</v>
      </c>
      <c r="G2265" t="s">
        <v>7280</v>
      </c>
      <c r="H2265" t="s">
        <v>374</v>
      </c>
      <c r="I2265" t="s">
        <v>374</v>
      </c>
      <c r="J2265" t="s">
        <v>7308</v>
      </c>
      <c r="K2265" t="s">
        <v>173</v>
      </c>
      <c r="L2265" t="s">
        <v>173</v>
      </c>
      <c r="M2265">
        <f>IF(UPPER(TRIM(Table2[[#This Row],[Status_Clean]]))="CONVERTED",1,0)</f>
        <v>0</v>
      </c>
      <c r="N2265">
        <f>IF(ISNUMBER(MATCH(UPPER(TRIM(Table2[[#This Row],[Status_Clean]])),{"CONTACTED","QUALIFIED","CONVERTED"},0)),1,0)</f>
        <v>0</v>
      </c>
      <c r="O2265" cm="1">
        <f t="array" ref="O2265">_xlfn.SWITCH(UPPER(TRIM(Table2[[#This Row],[Status_Clean]])),"NEW",1,"CONTACTED",2,"QUALIFIED",3,"CONVERTED",4,"LOST",5,99)</f>
        <v>5</v>
      </c>
      <c r="P2265">
        <v>45087</v>
      </c>
      <c r="Q2265" t="s">
        <v>8535</v>
      </c>
      <c r="R2265" t="s">
        <v>8535</v>
      </c>
      <c r="S2265">
        <v>45087</v>
      </c>
      <c r="T2265" t="s">
        <v>7261</v>
      </c>
      <c r="U2265">
        <v>45087</v>
      </c>
      <c r="V2265" t="s">
        <v>7276</v>
      </c>
      <c r="W2265" t="s">
        <v>7263</v>
      </c>
      <c r="X2265" t="s">
        <v>7277</v>
      </c>
      <c r="Y2265" t="s">
        <v>7278</v>
      </c>
      <c r="Z2265">
        <v>54.7</v>
      </c>
      <c r="AA2265">
        <v>54.7</v>
      </c>
      <c r="AB2265" t="str" cm="1">
        <f t="array" ref="AB2265">_xlfn.LET(_xlpm.x,IFERROR(VALUE(Table2[[#This Row],[Response_Time_Hours]]),""),IF(_xlpm.x="","CHECK",_xlfn.IFS(_xlpm.x&lt;=1,"Immediate",_xlpm.x&lt;=6,"Fast",_xlpm.x&lt;=24,"Moderate",_xlpm.x&gt;24,"Delayed")))</f>
        <v>Delayed</v>
      </c>
      <c r="AC2265">
        <v>15</v>
      </c>
      <c r="AD2265" t="str" cm="1">
        <f t="array" ref="AD2265">IF(Table2[[#This Row],[Interaction_Count_Final]]="","N/A",_xlfn.IFS(Table2[[#This Row],[Interaction_Count_Final]]&lt;=2,"Low",Table2[[#This Row],[Interaction_Count_Final]]&lt;=5,"Medium",Table2[[#This Row],[Interaction_Count_Final]]&gt;=6,"High",TRUE,"CHECK"))</f>
        <v>High</v>
      </c>
      <c r="AE2265" t="s">
        <v>7289</v>
      </c>
      <c r="AF2265" t="b">
        <v>1</v>
      </c>
      <c r="AG2265" t="b">
        <v>1</v>
      </c>
      <c r="AH2265">
        <v>2714</v>
      </c>
      <c r="AI2265">
        <v>45087</v>
      </c>
      <c r="AJ2265" t="b">
        <v>1</v>
      </c>
      <c r="AK2265" t="e" cm="1">
        <f t="array" ref="AK2265">_xlfn.LET(
  _xlpm.txt,TRIM(Raw_Data!F2265),
  _xlpm.norm,SUBSTITUTE(SUBSTITUTE(_xlpm.txt,"-","/"),".","/"),
  _xlpm.p,_xlfn.TEXTSPLIT(_xlpm.norm,"/"),
  _xlpm.a,VALUE(INDEX(_xlpm.p,1)),
  _xlpm.b,VALUE(INDEX(_xlpm.p,2)),
  IF(AND(_xlpm.a&lt;=12,_xlpm.b&lt;=12),"REVIEW_AMBIGUOUS","OK")
)</f>
        <v>#REF!</v>
      </c>
    </row>
    <row r="2266" spans="1:37">
      <c r="A2266" t="s">
        <v>6478</v>
      </c>
      <c r="B2266" t="s">
        <v>6478</v>
      </c>
      <c r="C2266" t="b">
        <v>0</v>
      </c>
      <c r="D2266" t="s">
        <v>7257</v>
      </c>
      <c r="E2266" t="s">
        <v>8713</v>
      </c>
      <c r="F2266" t="s">
        <v>8713</v>
      </c>
      <c r="G2266" t="s">
        <v>7268</v>
      </c>
      <c r="H2266" t="s">
        <v>222</v>
      </c>
      <c r="I2266" t="s">
        <v>222</v>
      </c>
      <c r="J2266" t="s">
        <v>222</v>
      </c>
      <c r="K2266" t="s">
        <v>125</v>
      </c>
      <c r="L2266" t="s">
        <v>125</v>
      </c>
      <c r="M2266">
        <f>IF(UPPER(TRIM(Table2[[#This Row],[Status_Clean]]))="CONVERTED",1,0)</f>
        <v>0</v>
      </c>
      <c r="N2266">
        <f>IF(ISNUMBER(MATCH(UPPER(TRIM(Table2[[#This Row],[Status_Clean]])),{"CONTACTED","QUALIFIED","CONVERTED"},0)),1,0)</f>
        <v>1</v>
      </c>
      <c r="O2266" cm="1">
        <f t="array" ref="O2266">_xlfn.SWITCH(UPPER(TRIM(Table2[[#This Row],[Status_Clean]])),"NEW",1,"CONTACTED",2,"QUALIFIED",3,"CONVERTED",4,"LOST",5,99)</f>
        <v>2</v>
      </c>
      <c r="P2266">
        <v>45489</v>
      </c>
      <c r="Q2266" t="s">
        <v>7524</v>
      </c>
      <c r="R2266" t="s">
        <v>7524</v>
      </c>
      <c r="S2266">
        <v>45489</v>
      </c>
      <c r="T2266" t="s">
        <v>7261</v>
      </c>
      <c r="U2266">
        <v>45489</v>
      </c>
      <c r="V2266" t="s">
        <v>7305</v>
      </c>
      <c r="W2266" t="s">
        <v>7271</v>
      </c>
      <c r="X2266" t="s">
        <v>7288</v>
      </c>
      <c r="Y2266" t="s">
        <v>7265</v>
      </c>
      <c r="Z2266" t="s">
        <v>3244</v>
      </c>
      <c r="AA2266">
        <v>4</v>
      </c>
      <c r="AB2266" t="str" cm="1">
        <f t="array" ref="AB2266">_xlfn.LET(_xlpm.x,IFERROR(VALUE(Table2[[#This Row],[Response_Time_Hours]]),""),IF(_xlpm.x="","CHECK",_xlfn.IFS(_xlpm.x&lt;=1,"Immediate",_xlpm.x&lt;=6,"Fast",_xlpm.x&lt;=24,"Moderate",_xlpm.x&gt;24,"Delayed")))</f>
        <v>Fast</v>
      </c>
      <c r="AC2266">
        <v>16</v>
      </c>
      <c r="AD2266" t="str" cm="1">
        <f t="array" ref="AD2266">IF(Table2[[#This Row],[Interaction_Count_Final]]="","N/A",_xlfn.IFS(Table2[[#This Row],[Interaction_Count_Final]]&lt;=2,"Low",Table2[[#This Row],[Interaction_Count_Final]]&lt;=5,"Medium",Table2[[#This Row],[Interaction_Count_Final]]&gt;=6,"High",TRUE,"CHECK"))</f>
        <v>High</v>
      </c>
      <c r="AE2266" t="s">
        <v>7266</v>
      </c>
      <c r="AF2266" t="b">
        <v>1</v>
      </c>
      <c r="AG2266" t="b">
        <v>1</v>
      </c>
      <c r="AH2266">
        <v>2715</v>
      </c>
      <c r="AI2266">
        <v>45489</v>
      </c>
      <c r="AJ2266" t="b">
        <v>1</v>
      </c>
      <c r="AK2266" t="e" cm="1">
        <f t="array" ref="AK2266">_xlfn.LET(
  _xlpm.txt,TRIM(Raw_Data!F2266),
  _xlpm.norm,SUBSTITUTE(SUBSTITUTE(_xlpm.txt,"-","/"),".","/"),
  _xlpm.p,_xlfn.TEXTSPLIT(_xlpm.norm,"/"),
  _xlpm.a,VALUE(INDEX(_xlpm.p,1)),
  _xlpm.b,VALUE(INDEX(_xlpm.p,2)),
  IF(AND(_xlpm.a&lt;=12,_xlpm.b&lt;=12),"REVIEW_AMBIGUOUS","OK")
)</f>
        <v>#REF!</v>
      </c>
    </row>
    <row r="2267" spans="1:37">
      <c r="A2267" t="s">
        <v>6480</v>
      </c>
      <c r="B2267" t="s">
        <v>6480</v>
      </c>
      <c r="C2267" t="b">
        <v>0</v>
      </c>
      <c r="D2267" t="s">
        <v>7257</v>
      </c>
      <c r="E2267" t="s">
        <v>6481</v>
      </c>
      <c r="F2267" t="s">
        <v>6481</v>
      </c>
      <c r="G2267" t="s">
        <v>7258</v>
      </c>
      <c r="H2267" t="s">
        <v>363</v>
      </c>
      <c r="I2267" t="s">
        <v>363</v>
      </c>
      <c r="J2267" t="s">
        <v>363</v>
      </c>
      <c r="K2267" t="s">
        <v>71</v>
      </c>
      <c r="L2267" t="s">
        <v>71</v>
      </c>
      <c r="M2267">
        <f>IF(UPPER(TRIM(Table2[[#This Row],[Status_Clean]]))="CONVERTED",1,0)</f>
        <v>0</v>
      </c>
      <c r="N2267">
        <f>IF(ISNUMBER(MATCH(UPPER(TRIM(Table2[[#This Row],[Status_Clean]])),{"CONTACTED","QUALIFIED","CONVERTED"},0)),1,0)</f>
        <v>1</v>
      </c>
      <c r="O2267" cm="1">
        <f t="array" ref="O2267">_xlfn.SWITCH(UPPER(TRIM(Table2[[#This Row],[Status_Clean]])),"NEW",1,"CONTACTED",2,"QUALIFIED",3,"CONVERTED",4,"LOST",5,99)</f>
        <v>3</v>
      </c>
      <c r="P2267">
        <v>45546</v>
      </c>
      <c r="Q2267" t="s">
        <v>7345</v>
      </c>
      <c r="R2267" t="s">
        <v>7345</v>
      </c>
      <c r="S2267">
        <v>45546</v>
      </c>
      <c r="T2267" t="s">
        <v>7261</v>
      </c>
      <c r="U2267">
        <v>45546</v>
      </c>
      <c r="V2267" t="s">
        <v>7287</v>
      </c>
      <c r="W2267" t="s">
        <v>7271</v>
      </c>
      <c r="X2267" t="s">
        <v>7288</v>
      </c>
      <c r="Y2267" t="s">
        <v>7272</v>
      </c>
      <c r="Z2267">
        <v>31</v>
      </c>
      <c r="AA2267">
        <v>31</v>
      </c>
      <c r="AB2267" t="str" cm="1">
        <f t="array" ref="AB2267">_xlfn.LET(_xlpm.x,IFERROR(VALUE(Table2[[#This Row],[Response_Time_Hours]]),""),IF(_xlpm.x="","CHECK",_xlfn.IFS(_xlpm.x&lt;=1,"Immediate",_xlpm.x&lt;=6,"Fast",_xlpm.x&lt;=24,"Moderate",_xlpm.x&gt;24,"Delayed")))</f>
        <v>Delayed</v>
      </c>
      <c r="AC2267">
        <v>45</v>
      </c>
      <c r="AD2267" t="str" cm="1">
        <f t="array" ref="AD2267">IF(Table2[[#This Row],[Interaction_Count_Final]]="","N/A",_xlfn.IFS(Table2[[#This Row],[Interaction_Count_Final]]&lt;=2,"Low",Table2[[#This Row],[Interaction_Count_Final]]&lt;=5,"Medium",Table2[[#This Row],[Interaction_Count_Final]]&gt;=6,"High",TRUE,"CHECK"))</f>
        <v>High</v>
      </c>
      <c r="AE2267" t="s">
        <v>7273</v>
      </c>
      <c r="AF2267" t="b">
        <v>1</v>
      </c>
      <c r="AG2267" t="b">
        <v>1</v>
      </c>
      <c r="AH2267">
        <v>2716</v>
      </c>
      <c r="AI2267">
        <v>45546</v>
      </c>
      <c r="AJ2267" t="b">
        <v>1</v>
      </c>
      <c r="AK2267" t="e" cm="1">
        <f t="array" ref="AK2267">_xlfn.LET(
  _xlpm.txt,TRIM(Raw_Data!F2267),
  _xlpm.norm,SUBSTITUTE(SUBSTITUTE(_xlpm.txt,"-","/"),".","/"),
  _xlpm.p,_xlfn.TEXTSPLIT(_xlpm.norm,"/"),
  _xlpm.a,VALUE(INDEX(_xlpm.p,1)),
  _xlpm.b,VALUE(INDEX(_xlpm.p,2)),
  IF(AND(_xlpm.a&lt;=12,_xlpm.b&lt;=12),"REVIEW_AMBIGUOUS","OK")
)</f>
        <v>#REF!</v>
      </c>
    </row>
    <row r="2268" spans="1:37">
      <c r="A2268" t="s">
        <v>6482</v>
      </c>
      <c r="B2268" t="s">
        <v>6482</v>
      </c>
      <c r="C2268" t="b">
        <v>0</v>
      </c>
      <c r="D2268" t="s">
        <v>7257</v>
      </c>
      <c r="E2268" t="s">
        <v>6483</v>
      </c>
      <c r="F2268" t="s">
        <v>6483</v>
      </c>
      <c r="G2268" t="s">
        <v>7303</v>
      </c>
      <c r="H2268" t="s">
        <v>311</v>
      </c>
      <c r="I2268" t="s">
        <v>311</v>
      </c>
      <c r="J2268" t="s">
        <v>311</v>
      </c>
      <c r="K2268" t="s">
        <v>7301</v>
      </c>
      <c r="L2268" t="s">
        <v>125</v>
      </c>
      <c r="M2268">
        <f>IF(UPPER(TRIM(Table2[[#This Row],[Status_Clean]]))="CONVERTED",1,0)</f>
        <v>0</v>
      </c>
      <c r="N2268">
        <f>IF(ISNUMBER(MATCH(UPPER(TRIM(Table2[[#This Row],[Status_Clean]])),{"CONTACTED","QUALIFIED","CONVERTED"},0)),1,0)</f>
        <v>1</v>
      </c>
      <c r="O2268" cm="1">
        <f t="array" ref="O2268">_xlfn.SWITCH(UPPER(TRIM(Table2[[#This Row],[Status_Clean]])),"NEW",1,"CONTACTED",2,"QUALIFIED",3,"CONVERTED",4,"LOST",5,99)</f>
        <v>2</v>
      </c>
      <c r="P2268">
        <v>45190</v>
      </c>
      <c r="Q2268" t="s">
        <v>8714</v>
      </c>
      <c r="R2268" t="s">
        <v>8714</v>
      </c>
      <c r="S2268">
        <v>45190</v>
      </c>
      <c r="T2268" t="s">
        <v>7261</v>
      </c>
      <c r="U2268">
        <v>45190</v>
      </c>
      <c r="V2268" t="s">
        <v>7287</v>
      </c>
      <c r="W2268" t="s">
        <v>7263</v>
      </c>
      <c r="X2268" t="s">
        <v>7288</v>
      </c>
      <c r="Y2268" t="s">
        <v>7285</v>
      </c>
      <c r="Z2268" t="s">
        <v>6484</v>
      </c>
      <c r="AA2268">
        <v>47.4</v>
      </c>
      <c r="AB2268" t="str" cm="1">
        <f t="array" ref="AB2268">_xlfn.LET(_xlpm.x,IFERROR(VALUE(Table2[[#This Row],[Response_Time_Hours]]),""),IF(_xlpm.x="","CHECK",_xlfn.IFS(_xlpm.x&lt;=1,"Immediate",_xlpm.x&lt;=6,"Fast",_xlpm.x&lt;=24,"Moderate",_xlpm.x&gt;24,"Delayed")))</f>
        <v>Delayed</v>
      </c>
      <c r="AC2268">
        <v>4</v>
      </c>
      <c r="AD2268" t="str" cm="1">
        <f t="array" ref="AD2268">IF(Table2[[#This Row],[Interaction_Count_Final]]="","N/A",_xlfn.IFS(Table2[[#This Row],[Interaction_Count_Final]]&lt;=2,"Low",Table2[[#This Row],[Interaction_Count_Final]]&lt;=5,"Medium",Table2[[#This Row],[Interaction_Count_Final]]&gt;=6,"High",TRUE,"CHECK"))</f>
        <v>Medium</v>
      </c>
      <c r="AE2268" t="s">
        <v>7266</v>
      </c>
      <c r="AF2268" t="b">
        <v>1</v>
      </c>
      <c r="AG2268" t="b">
        <v>1</v>
      </c>
      <c r="AH2268">
        <v>2717</v>
      </c>
      <c r="AI2268">
        <v>45190</v>
      </c>
      <c r="AJ2268" t="b">
        <v>1</v>
      </c>
      <c r="AK2268" t="e" cm="1">
        <f t="array" ref="AK2268">_xlfn.LET(
  _xlpm.txt,TRIM(Raw_Data!F2268),
  _xlpm.norm,SUBSTITUTE(SUBSTITUTE(_xlpm.txt,"-","/"),".","/"),
  _xlpm.p,_xlfn.TEXTSPLIT(_xlpm.norm,"/"),
  _xlpm.a,VALUE(INDEX(_xlpm.p,1)),
  _xlpm.b,VALUE(INDEX(_xlpm.p,2)),
  IF(AND(_xlpm.a&lt;=12,_xlpm.b&lt;=12),"REVIEW_AMBIGUOUS","OK")
)</f>
        <v>#REF!</v>
      </c>
    </row>
    <row r="2269" spans="1:37">
      <c r="A2269" t="s">
        <v>6485</v>
      </c>
      <c r="B2269" t="s">
        <v>6485</v>
      </c>
      <c r="C2269" t="b">
        <v>0</v>
      </c>
      <c r="D2269" t="s">
        <v>7257</v>
      </c>
      <c r="E2269" t="s">
        <v>6486</v>
      </c>
      <c r="F2269" t="s">
        <v>6486</v>
      </c>
      <c r="G2269" t="s">
        <v>7268</v>
      </c>
      <c r="H2269" t="s">
        <v>1356</v>
      </c>
      <c r="I2269" t="s">
        <v>1356</v>
      </c>
      <c r="J2269" t="s">
        <v>1356</v>
      </c>
      <c r="K2269" t="s">
        <v>193</v>
      </c>
      <c r="L2269" t="s">
        <v>193</v>
      </c>
      <c r="M2269">
        <f>IF(UPPER(TRIM(Table2[[#This Row],[Status_Clean]]))="CONVERTED",1,0)</f>
        <v>0</v>
      </c>
      <c r="N2269">
        <f>IF(ISNUMBER(MATCH(UPPER(TRIM(Table2[[#This Row],[Status_Clean]])),{"CONTACTED","QUALIFIED","CONVERTED"},0)),1,0)</f>
        <v>0</v>
      </c>
      <c r="O2269" cm="1">
        <f t="array" ref="O2269">_xlfn.SWITCH(UPPER(TRIM(Table2[[#This Row],[Status_Clean]])),"NEW",1,"CONTACTED",2,"QUALIFIED",3,"CONVERTED",4,"LOST",5,99)</f>
        <v>1</v>
      </c>
      <c r="P2269" t="s">
        <v>4954</v>
      </c>
      <c r="Q2269" t="s">
        <v>4954</v>
      </c>
      <c r="R2269" t="s">
        <v>4954</v>
      </c>
      <c r="S2269">
        <v>45579</v>
      </c>
      <c r="T2269" t="s">
        <v>7261</v>
      </c>
      <c r="U2269">
        <v>45579</v>
      </c>
      <c r="V2269" t="s">
        <v>7270</v>
      </c>
      <c r="W2269" t="s">
        <v>7271</v>
      </c>
      <c r="X2269" t="s">
        <v>7264</v>
      </c>
      <c r="Y2269" t="s">
        <v>7298</v>
      </c>
      <c r="Z2269" t="s">
        <v>4197</v>
      </c>
      <c r="AA2269">
        <v>8.1</v>
      </c>
      <c r="AB2269" t="str" cm="1">
        <f t="array" ref="AB2269">_xlfn.LET(_xlpm.x,IFERROR(VALUE(Table2[[#This Row],[Response_Time_Hours]]),""),IF(_xlpm.x="","CHECK",_xlfn.IFS(_xlpm.x&lt;=1,"Immediate",_xlpm.x&lt;=6,"Fast",_xlpm.x&lt;=24,"Moderate",_xlpm.x&gt;24,"Delayed")))</f>
        <v>Moderate</v>
      </c>
      <c r="AC2269">
        <v>1</v>
      </c>
      <c r="AD2269" t="str" cm="1">
        <f t="array" ref="AD2269">IF(Table2[[#This Row],[Interaction_Count_Final]]="","N/A",_xlfn.IFS(Table2[[#This Row],[Interaction_Count_Final]]&lt;=2,"Low",Table2[[#This Row],[Interaction_Count_Final]]&lt;=5,"Medium",Table2[[#This Row],[Interaction_Count_Final]]&gt;=6,"High",TRUE,"CHECK"))</f>
        <v>Low</v>
      </c>
      <c r="AE2269" t="s">
        <v>7273</v>
      </c>
      <c r="AF2269" t="b">
        <v>1</v>
      </c>
      <c r="AG2269" t="b">
        <v>1</v>
      </c>
      <c r="AH2269">
        <v>2718</v>
      </c>
      <c r="AI2269">
        <v>45579</v>
      </c>
      <c r="AJ2269" t="b">
        <v>1</v>
      </c>
      <c r="AK2269" t="str" cm="1">
        <f t="array" ref="AK2269">_xlfn.LET(
  _xlpm.txt,TRIM(Raw_Data!F2269),
  _xlpm.norm,SUBSTITUTE(SUBSTITUTE(_xlpm.txt,"-","/"),".","/"),
  _xlpm.p,_xlfn.TEXTSPLIT(_xlpm.norm,"/"),
  _xlpm.a,VALUE(INDEX(_xlpm.p,1)),
  _xlpm.b,VALUE(INDEX(_xlpm.p,2)),
  IF(AND(_xlpm.a&lt;=12,_xlpm.b&lt;=12),"REVIEW_AMBIGUOUS","OK")
)</f>
        <v>OK</v>
      </c>
    </row>
    <row r="2270" spans="1:37">
      <c r="A2270" t="s">
        <v>6487</v>
      </c>
      <c r="B2270" t="s">
        <v>6487</v>
      </c>
      <c r="C2270" t="b">
        <v>0</v>
      </c>
      <c r="D2270" t="s">
        <v>7257</v>
      </c>
      <c r="E2270" t="s">
        <v>6488</v>
      </c>
      <c r="F2270" t="s">
        <v>6488</v>
      </c>
      <c r="G2270" t="s">
        <v>7303</v>
      </c>
      <c r="H2270" t="s">
        <v>123</v>
      </c>
      <c r="I2270" t="s">
        <v>123</v>
      </c>
      <c r="J2270" t="s">
        <v>123</v>
      </c>
      <c r="K2270" t="s">
        <v>71</v>
      </c>
      <c r="L2270" t="s">
        <v>71</v>
      </c>
      <c r="M2270">
        <f>IF(UPPER(TRIM(Table2[[#This Row],[Status_Clean]]))="CONVERTED",1,0)</f>
        <v>0</v>
      </c>
      <c r="N2270">
        <f>IF(ISNUMBER(MATCH(UPPER(TRIM(Table2[[#This Row],[Status_Clean]])),{"CONTACTED","QUALIFIED","CONVERTED"},0)),1,0)</f>
        <v>1</v>
      </c>
      <c r="O2270" cm="1">
        <f t="array" ref="O2270">_xlfn.SWITCH(UPPER(TRIM(Table2[[#This Row],[Status_Clean]])),"NEW",1,"CONTACTED",2,"QUALIFIED",3,"CONVERTED",4,"LOST",5,99)</f>
        <v>3</v>
      </c>
      <c r="P2270" t="s">
        <v>6489</v>
      </c>
      <c r="Q2270" t="s">
        <v>7717</v>
      </c>
      <c r="R2270" t="s">
        <v>7717</v>
      </c>
      <c r="S2270">
        <v>45398</v>
      </c>
      <c r="T2270" t="s">
        <v>7261</v>
      </c>
      <c r="U2270">
        <v>45398</v>
      </c>
      <c r="V2270" t="s">
        <v>7297</v>
      </c>
      <c r="W2270" t="s">
        <v>7271</v>
      </c>
      <c r="X2270" t="s">
        <v>7277</v>
      </c>
      <c r="Y2270" t="s">
        <v>7265</v>
      </c>
      <c r="Z2270">
        <v>39</v>
      </c>
      <c r="AA2270">
        <v>39</v>
      </c>
      <c r="AB2270" t="str" cm="1">
        <f t="array" ref="AB2270">_xlfn.LET(_xlpm.x,IFERROR(VALUE(Table2[[#This Row],[Response_Time_Hours]]),""),IF(_xlpm.x="","CHECK",_xlfn.IFS(_xlpm.x&lt;=1,"Immediate",_xlpm.x&lt;=6,"Fast",_xlpm.x&lt;=24,"Moderate",_xlpm.x&gt;24,"Delayed")))</f>
        <v>Delayed</v>
      </c>
      <c r="AC2270">
        <v>34</v>
      </c>
      <c r="AD2270" t="str" cm="1">
        <f t="array" ref="AD2270">IF(Table2[[#This Row],[Interaction_Count_Final]]="","N/A",_xlfn.IFS(Table2[[#This Row],[Interaction_Count_Final]]&lt;=2,"Low",Table2[[#This Row],[Interaction_Count_Final]]&lt;=5,"Medium",Table2[[#This Row],[Interaction_Count_Final]]&gt;=6,"High",TRUE,"CHECK"))</f>
        <v>High</v>
      </c>
      <c r="AE2270" t="s">
        <v>7273</v>
      </c>
      <c r="AF2270" t="b">
        <v>1</v>
      </c>
      <c r="AG2270" t="b">
        <v>1</v>
      </c>
      <c r="AH2270">
        <v>2719</v>
      </c>
      <c r="AI2270">
        <v>45398</v>
      </c>
      <c r="AJ2270" t="b">
        <v>1</v>
      </c>
      <c r="AK2270" t="str" cm="1">
        <f t="array" ref="AK2270">_xlfn.LET(
  _xlpm.txt,TRIM(Raw_Data!F2270),
  _xlpm.norm,SUBSTITUTE(SUBSTITUTE(_xlpm.txt,"-","/"),".","/"),
  _xlpm.p,_xlfn.TEXTSPLIT(_xlpm.norm,"/"),
  _xlpm.a,VALUE(INDEX(_xlpm.p,1)),
  _xlpm.b,VALUE(INDEX(_xlpm.p,2)),
  IF(AND(_xlpm.a&lt;=12,_xlpm.b&lt;=12),"REVIEW_AMBIGUOUS","OK")
)</f>
        <v>OK</v>
      </c>
    </row>
    <row r="2271" spans="1:37">
      <c r="A2271" t="s">
        <v>6490</v>
      </c>
      <c r="B2271" t="s">
        <v>6490</v>
      </c>
      <c r="C2271" t="b">
        <v>1</v>
      </c>
      <c r="D2271" t="s">
        <v>7257</v>
      </c>
      <c r="E2271" t="s">
        <v>8715</v>
      </c>
      <c r="F2271" t="s">
        <v>8715</v>
      </c>
      <c r="G2271" t="s">
        <v>7280</v>
      </c>
      <c r="H2271" t="s">
        <v>473</v>
      </c>
      <c r="I2271" t="s">
        <v>473</v>
      </c>
      <c r="J2271" t="s">
        <v>473</v>
      </c>
      <c r="K2271" t="s">
        <v>7281</v>
      </c>
      <c r="L2271" t="s">
        <v>125</v>
      </c>
      <c r="M2271">
        <f>IF(UPPER(TRIM(Table2[[#This Row],[Status_Clean]]))="CONVERTED",1,0)</f>
        <v>0</v>
      </c>
      <c r="N2271">
        <f>IF(ISNUMBER(MATCH(UPPER(TRIM(Table2[[#This Row],[Status_Clean]])),{"CONTACTED","QUALIFIED","CONVERTED"},0)),1,0)</f>
        <v>1</v>
      </c>
      <c r="O2271" cm="1">
        <f t="array" ref="O2271">_xlfn.SWITCH(UPPER(TRIM(Table2[[#This Row],[Status_Clean]])),"NEW",1,"CONTACTED",2,"QUALIFIED",3,"CONVERTED",4,"LOST",5,99)</f>
        <v>2</v>
      </c>
      <c r="P2271" t="s">
        <v>6492</v>
      </c>
      <c r="Q2271" t="s">
        <v>6492</v>
      </c>
      <c r="R2271" t="s">
        <v>6492</v>
      </c>
      <c r="S2271">
        <v>45030</v>
      </c>
      <c r="T2271" t="s">
        <v>7261</v>
      </c>
      <c r="U2271">
        <v>45030</v>
      </c>
      <c r="V2271" t="s">
        <v>7297</v>
      </c>
      <c r="W2271" t="s">
        <v>7263</v>
      </c>
      <c r="X2271" t="s">
        <v>7277</v>
      </c>
      <c r="Y2271" t="s">
        <v>7312</v>
      </c>
      <c r="Z2271">
        <v>10.3</v>
      </c>
      <c r="AA2271">
        <v>10.3</v>
      </c>
      <c r="AB2271" t="str" cm="1">
        <f t="array" ref="AB2271">_xlfn.LET(_xlpm.x,IFERROR(VALUE(Table2[[#This Row],[Response_Time_Hours]]),""),IF(_xlpm.x="","CHECK",_xlfn.IFS(_xlpm.x&lt;=1,"Immediate",_xlpm.x&lt;=6,"Fast",_xlpm.x&lt;=24,"Moderate",_xlpm.x&gt;24,"Delayed")))</f>
        <v>Moderate</v>
      </c>
      <c r="AC2271">
        <v>40</v>
      </c>
      <c r="AD2271" t="str" cm="1">
        <f t="array" ref="AD2271">IF(Table2[[#This Row],[Interaction_Count_Final]]="","N/A",_xlfn.IFS(Table2[[#This Row],[Interaction_Count_Final]]&lt;=2,"Low",Table2[[#This Row],[Interaction_Count_Final]]&lt;=5,"Medium",Table2[[#This Row],[Interaction_Count_Final]]&gt;=6,"High",TRUE,"CHECK"))</f>
        <v>High</v>
      </c>
      <c r="AE2271" t="s">
        <v>7289</v>
      </c>
      <c r="AF2271" t="b">
        <v>1</v>
      </c>
      <c r="AG2271" t="b">
        <v>1</v>
      </c>
      <c r="AH2271">
        <v>2720</v>
      </c>
      <c r="AI2271">
        <v>45030</v>
      </c>
      <c r="AJ2271" t="b">
        <v>1</v>
      </c>
      <c r="AK2271" t="str" cm="1">
        <f t="array" ref="AK2271">_xlfn.LET(
  _xlpm.txt,TRIM(Raw_Data!F2271),
  _xlpm.norm,SUBSTITUTE(SUBSTITUTE(_xlpm.txt,"-","/"),".","/"),
  _xlpm.p,_xlfn.TEXTSPLIT(_xlpm.norm,"/"),
  _xlpm.a,VALUE(INDEX(_xlpm.p,1)),
  _xlpm.b,VALUE(INDEX(_xlpm.p,2)),
  IF(AND(_xlpm.a&lt;=12,_xlpm.b&lt;=12),"REVIEW_AMBIGUOUS","OK")
)</f>
        <v>OK</v>
      </c>
    </row>
    <row r="2272" spans="1:37">
      <c r="A2272" t="s">
        <v>6493</v>
      </c>
      <c r="B2272" t="s">
        <v>6493</v>
      </c>
      <c r="C2272" t="b">
        <v>1</v>
      </c>
      <c r="D2272" t="s">
        <v>7257</v>
      </c>
      <c r="E2272" t="s">
        <v>6494</v>
      </c>
      <c r="F2272" t="s">
        <v>6494</v>
      </c>
      <c r="G2272" t="s">
        <v>7268</v>
      </c>
      <c r="H2272" t="s">
        <v>106</v>
      </c>
      <c r="I2272" t="s">
        <v>106</v>
      </c>
      <c r="J2272" t="s">
        <v>106</v>
      </c>
      <c r="K2272" t="s">
        <v>7370</v>
      </c>
      <c r="L2272" t="s">
        <v>250</v>
      </c>
      <c r="M2272">
        <f>IF(UPPER(TRIM(Table2[[#This Row],[Status_Clean]]))="CONVERTED",1,0)</f>
        <v>1</v>
      </c>
      <c r="N2272">
        <f>IF(ISNUMBER(MATCH(UPPER(TRIM(Table2[[#This Row],[Status_Clean]])),{"CONTACTED","QUALIFIED","CONVERTED"},0)),1,0)</f>
        <v>1</v>
      </c>
      <c r="O2272" cm="1">
        <f t="array" ref="O2272">_xlfn.SWITCH(UPPER(TRIM(Table2[[#This Row],[Status_Clean]])),"NEW",1,"CONTACTED",2,"QUALIFIED",3,"CONVERTED",4,"LOST",5,99)</f>
        <v>4</v>
      </c>
      <c r="P2272">
        <v>45356</v>
      </c>
      <c r="Q2272" t="s">
        <v>7626</v>
      </c>
      <c r="R2272" t="s">
        <v>7626</v>
      </c>
      <c r="S2272">
        <v>45356</v>
      </c>
      <c r="T2272" t="s">
        <v>7261</v>
      </c>
      <c r="U2272">
        <v>45356</v>
      </c>
      <c r="V2272" t="s">
        <v>7295</v>
      </c>
      <c r="W2272" t="s">
        <v>7271</v>
      </c>
      <c r="X2272" t="s">
        <v>7284</v>
      </c>
      <c r="Y2272" t="s">
        <v>7265</v>
      </c>
      <c r="Z2272" t="s">
        <v>6495</v>
      </c>
      <c r="AA2272">
        <v>7.6</v>
      </c>
      <c r="AB2272" t="str" cm="1">
        <f t="array" ref="AB2272">_xlfn.LET(_xlpm.x,IFERROR(VALUE(Table2[[#This Row],[Response_Time_Hours]]),""),IF(_xlpm.x="","CHECK",_xlfn.IFS(_xlpm.x&lt;=1,"Immediate",_xlpm.x&lt;=6,"Fast",_xlpm.x&lt;=24,"Moderate",_xlpm.x&gt;24,"Delayed")))</f>
        <v>Moderate</v>
      </c>
      <c r="AC2272">
        <v>18</v>
      </c>
      <c r="AD2272" t="str" cm="1">
        <f t="array" ref="AD2272">IF(Table2[[#This Row],[Interaction_Count_Final]]="","N/A",_xlfn.IFS(Table2[[#This Row],[Interaction_Count_Final]]&lt;=2,"Low",Table2[[#This Row],[Interaction_Count_Final]]&lt;=5,"Medium",Table2[[#This Row],[Interaction_Count_Final]]&gt;=6,"High",TRUE,"CHECK"))</f>
        <v>High</v>
      </c>
      <c r="AE2272" t="s">
        <v>7289</v>
      </c>
      <c r="AF2272" t="b">
        <v>1</v>
      </c>
      <c r="AG2272" t="b">
        <v>1</v>
      </c>
      <c r="AH2272">
        <v>2721</v>
      </c>
      <c r="AI2272">
        <v>45356</v>
      </c>
      <c r="AJ2272" t="b">
        <v>1</v>
      </c>
      <c r="AK2272" t="e" cm="1">
        <f t="array" ref="AK2272">_xlfn.LET(
  _xlpm.txt,TRIM(Raw_Data!F2272),
  _xlpm.norm,SUBSTITUTE(SUBSTITUTE(_xlpm.txt,"-","/"),".","/"),
  _xlpm.p,_xlfn.TEXTSPLIT(_xlpm.norm,"/"),
  _xlpm.a,VALUE(INDEX(_xlpm.p,1)),
  _xlpm.b,VALUE(INDEX(_xlpm.p,2)),
  IF(AND(_xlpm.a&lt;=12,_xlpm.b&lt;=12),"REVIEW_AMBIGUOUS","OK")
)</f>
        <v>#REF!</v>
      </c>
    </row>
    <row r="2273" spans="1:37">
      <c r="A2273" t="s">
        <v>6496</v>
      </c>
      <c r="B2273" t="s">
        <v>6496</v>
      </c>
      <c r="C2273" t="b">
        <v>0</v>
      </c>
      <c r="D2273" t="s">
        <v>7257</v>
      </c>
      <c r="E2273" t="s">
        <v>6497</v>
      </c>
      <c r="F2273" t="s">
        <v>6497</v>
      </c>
      <c r="G2273" t="s">
        <v>7274</v>
      </c>
      <c r="H2273" t="s">
        <v>1356</v>
      </c>
      <c r="I2273" t="s">
        <v>1356</v>
      </c>
      <c r="J2273" t="s">
        <v>1356</v>
      </c>
      <c r="K2273" t="s">
        <v>193</v>
      </c>
      <c r="L2273" t="s">
        <v>193</v>
      </c>
      <c r="M2273">
        <f>IF(UPPER(TRIM(Table2[[#This Row],[Status_Clean]]))="CONVERTED",1,0)</f>
        <v>0</v>
      </c>
      <c r="N2273">
        <f>IF(ISNUMBER(MATCH(UPPER(TRIM(Table2[[#This Row],[Status_Clean]])),{"CONTACTED","QUALIFIED","CONVERTED"},0)),1,0)</f>
        <v>0</v>
      </c>
      <c r="O2273" cm="1">
        <f t="array" ref="O2273">_xlfn.SWITCH(UPPER(TRIM(Table2[[#This Row],[Status_Clean]])),"NEW",1,"CONTACTED",2,"QUALIFIED",3,"CONVERTED",4,"LOST",5,99)</f>
        <v>1</v>
      </c>
      <c r="P2273" t="s">
        <v>6498</v>
      </c>
      <c r="Q2273" t="s">
        <v>8716</v>
      </c>
      <c r="R2273" t="s">
        <v>8716</v>
      </c>
      <c r="S2273">
        <v>45044</v>
      </c>
      <c r="T2273" t="s">
        <v>7261</v>
      </c>
      <c r="U2273">
        <v>45044</v>
      </c>
      <c r="V2273" t="s">
        <v>7297</v>
      </c>
      <c r="W2273" t="s">
        <v>7263</v>
      </c>
      <c r="X2273" t="s">
        <v>7277</v>
      </c>
      <c r="Y2273" t="s">
        <v>7312</v>
      </c>
      <c r="Z2273" t="s">
        <v>209</v>
      </c>
      <c r="AA2273">
        <v>55.199999999999996</v>
      </c>
      <c r="AB2273" t="str" cm="1">
        <f t="array" ref="AB2273">_xlfn.LET(_xlpm.x,IFERROR(VALUE(Table2[[#This Row],[Response_Time_Hours]]),""),IF(_xlpm.x="","CHECK",_xlfn.IFS(_xlpm.x&lt;=1,"Immediate",_xlpm.x&lt;=6,"Fast",_xlpm.x&lt;=24,"Moderate",_xlpm.x&gt;24,"Delayed")))</f>
        <v>Delayed</v>
      </c>
      <c r="AC2273">
        <v>1</v>
      </c>
      <c r="AD2273" t="str" cm="1">
        <f t="array" ref="AD2273">IF(Table2[[#This Row],[Interaction_Count_Final]]="","N/A",_xlfn.IFS(Table2[[#This Row],[Interaction_Count_Final]]&lt;=2,"Low",Table2[[#This Row],[Interaction_Count_Final]]&lt;=5,"Medium",Table2[[#This Row],[Interaction_Count_Final]]&gt;=6,"High",TRUE,"CHECK"))</f>
        <v>Low</v>
      </c>
      <c r="AE2273" t="s">
        <v>7266</v>
      </c>
      <c r="AF2273" t="b">
        <v>1</v>
      </c>
      <c r="AG2273" t="b">
        <v>1</v>
      </c>
      <c r="AH2273">
        <v>2722</v>
      </c>
      <c r="AI2273">
        <v>45044</v>
      </c>
      <c r="AJ2273" t="b">
        <v>1</v>
      </c>
      <c r="AK2273" t="e" cm="1">
        <f t="array" ref="AK2273">_xlfn.LET(
  _xlpm.txt,TRIM(Raw_Data!F2273),
  _xlpm.norm,SUBSTITUTE(SUBSTITUTE(_xlpm.txt,"-","/"),".","/"),
  _xlpm.p,_xlfn.TEXTSPLIT(_xlpm.norm,"/"),
  _xlpm.a,VALUE(INDEX(_xlpm.p,1)),
  _xlpm.b,VALUE(INDEX(_xlpm.p,2)),
  IF(AND(_xlpm.a&lt;=12,_xlpm.b&lt;=12),"REVIEW_AMBIGUOUS","OK")
)</f>
        <v>#REF!</v>
      </c>
    </row>
    <row r="2274" spans="1:37">
      <c r="A2274" t="s">
        <v>6499</v>
      </c>
      <c r="B2274" t="s">
        <v>6499</v>
      </c>
      <c r="C2274" t="b">
        <v>0</v>
      </c>
      <c r="D2274" t="s">
        <v>7257</v>
      </c>
      <c r="E2274" t="s">
        <v>6500</v>
      </c>
      <c r="F2274" t="s">
        <v>6500</v>
      </c>
      <c r="G2274" t="s">
        <v>7268</v>
      </c>
      <c r="H2274" t="s">
        <v>600</v>
      </c>
      <c r="I2274" t="s">
        <v>600</v>
      </c>
      <c r="J2274" t="s">
        <v>254</v>
      </c>
      <c r="K2274" t="s">
        <v>250</v>
      </c>
      <c r="L2274" t="s">
        <v>250</v>
      </c>
      <c r="M2274">
        <f>IF(UPPER(TRIM(Table2[[#This Row],[Status_Clean]]))="CONVERTED",1,0)</f>
        <v>1</v>
      </c>
      <c r="N2274">
        <f>IF(ISNUMBER(MATCH(UPPER(TRIM(Table2[[#This Row],[Status_Clean]])),{"CONTACTED","QUALIFIED","CONVERTED"},0)),1,0)</f>
        <v>1</v>
      </c>
      <c r="O2274" cm="1">
        <f t="array" ref="O2274">_xlfn.SWITCH(UPPER(TRIM(Table2[[#This Row],[Status_Clean]])),"NEW",1,"CONTACTED",2,"QUALIFIED",3,"CONVERTED",4,"LOST",5,99)</f>
        <v>4</v>
      </c>
      <c r="P2274" t="s">
        <v>6501</v>
      </c>
      <c r="Q2274" t="s">
        <v>6501</v>
      </c>
      <c r="R2274" t="s">
        <v>6501</v>
      </c>
      <c r="S2274">
        <v>45588</v>
      </c>
      <c r="T2274" t="s">
        <v>7261</v>
      </c>
      <c r="U2274">
        <v>45588</v>
      </c>
      <c r="V2274" t="s">
        <v>7270</v>
      </c>
      <c r="W2274" t="s">
        <v>7271</v>
      </c>
      <c r="X2274" t="s">
        <v>7264</v>
      </c>
      <c r="Y2274" t="s">
        <v>7272</v>
      </c>
      <c r="Z2274" t="s">
        <v>3797</v>
      </c>
      <c r="AA2274">
        <v>16.8</v>
      </c>
      <c r="AB2274" t="str" cm="1">
        <f t="array" ref="AB2274">_xlfn.LET(_xlpm.x,IFERROR(VALUE(Table2[[#This Row],[Response_Time_Hours]]),""),IF(_xlpm.x="","CHECK",_xlfn.IFS(_xlpm.x&lt;=1,"Immediate",_xlpm.x&lt;=6,"Fast",_xlpm.x&lt;=24,"Moderate",_xlpm.x&gt;24,"Delayed")))</f>
        <v>Moderate</v>
      </c>
      <c r="AC2274">
        <v>43</v>
      </c>
      <c r="AD2274" t="str" cm="1">
        <f t="array" ref="AD2274">IF(Table2[[#This Row],[Interaction_Count_Final]]="","N/A",_xlfn.IFS(Table2[[#This Row],[Interaction_Count_Final]]&lt;=2,"Low",Table2[[#This Row],[Interaction_Count_Final]]&lt;=5,"Medium",Table2[[#This Row],[Interaction_Count_Final]]&gt;=6,"High",TRUE,"CHECK"))</f>
        <v>High</v>
      </c>
      <c r="AE2274" t="s">
        <v>7273</v>
      </c>
      <c r="AF2274" t="b">
        <v>1</v>
      </c>
      <c r="AG2274" t="b">
        <v>1</v>
      </c>
      <c r="AH2274">
        <v>2723</v>
      </c>
      <c r="AI2274">
        <v>45588</v>
      </c>
      <c r="AJ2274" t="b">
        <v>1</v>
      </c>
      <c r="AK2274" t="str" cm="1">
        <f t="array" ref="AK2274">_xlfn.LET(
  _xlpm.txt,TRIM(Raw_Data!F2274),
  _xlpm.norm,SUBSTITUTE(SUBSTITUTE(_xlpm.txt,"-","/"),".","/"),
  _xlpm.p,_xlfn.TEXTSPLIT(_xlpm.norm,"/"),
  _xlpm.a,VALUE(INDEX(_xlpm.p,1)),
  _xlpm.b,VALUE(INDEX(_xlpm.p,2)),
  IF(AND(_xlpm.a&lt;=12,_xlpm.b&lt;=12),"REVIEW_AMBIGUOUS","OK")
)</f>
        <v>OK</v>
      </c>
    </row>
    <row r="2275" spans="1:37">
      <c r="A2275" t="s">
        <v>6502</v>
      </c>
      <c r="B2275" t="s">
        <v>6502</v>
      </c>
      <c r="C2275" t="b">
        <v>0</v>
      </c>
      <c r="D2275" t="s">
        <v>7257</v>
      </c>
      <c r="E2275" t="s">
        <v>6503</v>
      </c>
      <c r="F2275" t="s">
        <v>6503</v>
      </c>
      <c r="G2275" t="s">
        <v>7274</v>
      </c>
      <c r="H2275" t="s">
        <v>263</v>
      </c>
      <c r="I2275" t="s">
        <v>263</v>
      </c>
      <c r="J2275" t="s">
        <v>263</v>
      </c>
      <c r="K2275" t="s">
        <v>71</v>
      </c>
      <c r="L2275" t="s">
        <v>71</v>
      </c>
      <c r="M2275">
        <f>IF(UPPER(TRIM(Table2[[#This Row],[Status_Clean]]))="CONVERTED",1,0)</f>
        <v>0</v>
      </c>
      <c r="N2275">
        <f>IF(ISNUMBER(MATCH(UPPER(TRIM(Table2[[#This Row],[Status_Clean]])),{"CONTACTED","QUALIFIED","CONVERTED"},0)),1,0)</f>
        <v>1</v>
      </c>
      <c r="O2275" cm="1">
        <f t="array" ref="O2275">_xlfn.SWITCH(UPPER(TRIM(Table2[[#This Row],[Status_Clean]])),"NEW",1,"CONTACTED",2,"QUALIFIED",3,"CONVERTED",4,"LOST",5,99)</f>
        <v>3</v>
      </c>
      <c r="P2275">
        <v>44951</v>
      </c>
      <c r="Q2275" t="s">
        <v>7678</v>
      </c>
      <c r="R2275" t="s">
        <v>7678</v>
      </c>
      <c r="S2275">
        <v>44951</v>
      </c>
      <c r="T2275" t="s">
        <v>7261</v>
      </c>
      <c r="U2275">
        <v>44951</v>
      </c>
      <c r="V2275" t="s">
        <v>7317</v>
      </c>
      <c r="W2275" t="s">
        <v>7263</v>
      </c>
      <c r="X2275" t="s">
        <v>7284</v>
      </c>
      <c r="Y2275" t="s">
        <v>7272</v>
      </c>
      <c r="Z2275">
        <v>3.2</v>
      </c>
      <c r="AA2275">
        <v>3.2</v>
      </c>
      <c r="AB2275" t="str" cm="1">
        <f t="array" ref="AB2275">_xlfn.LET(_xlpm.x,IFERROR(VALUE(Table2[[#This Row],[Response_Time_Hours]]),""),IF(_xlpm.x="","CHECK",_xlfn.IFS(_xlpm.x&lt;=1,"Immediate",_xlpm.x&lt;=6,"Fast",_xlpm.x&lt;=24,"Moderate",_xlpm.x&gt;24,"Delayed")))</f>
        <v>Fast</v>
      </c>
      <c r="AC2275" t="s">
        <v>232</v>
      </c>
      <c r="AD2275" t="str" cm="1">
        <f t="array" ref="AD2275">IF(Table2[[#This Row],[Interaction_Count_Final]]="","N/A",_xlfn.IFS(Table2[[#This Row],[Interaction_Count_Final]]&lt;=2,"Low",Table2[[#This Row],[Interaction_Count_Final]]&lt;=5,"Medium",Table2[[#This Row],[Interaction_Count_Final]]&gt;=6,"High",TRUE,"CHECK"))</f>
        <v>High</v>
      </c>
      <c r="AE2275" t="s">
        <v>7273</v>
      </c>
      <c r="AF2275" t="b">
        <v>1</v>
      </c>
      <c r="AG2275" t="b">
        <v>1</v>
      </c>
      <c r="AH2275">
        <v>2724</v>
      </c>
      <c r="AI2275">
        <v>44951</v>
      </c>
      <c r="AJ2275" t="b">
        <v>1</v>
      </c>
      <c r="AK2275" t="e" cm="1">
        <f t="array" ref="AK2275">_xlfn.LET(
  _xlpm.txt,TRIM(Raw_Data!F2275),
  _xlpm.norm,SUBSTITUTE(SUBSTITUTE(_xlpm.txt,"-","/"),".","/"),
  _xlpm.p,_xlfn.TEXTSPLIT(_xlpm.norm,"/"),
  _xlpm.a,VALUE(INDEX(_xlpm.p,1)),
  _xlpm.b,VALUE(INDEX(_xlpm.p,2)),
  IF(AND(_xlpm.a&lt;=12,_xlpm.b&lt;=12),"REVIEW_AMBIGUOUS","OK")
)</f>
        <v>#REF!</v>
      </c>
    </row>
    <row r="2276" spans="1:37">
      <c r="A2276" t="s">
        <v>6504</v>
      </c>
      <c r="B2276" t="s">
        <v>6504</v>
      </c>
      <c r="C2276" t="b">
        <v>0</v>
      </c>
      <c r="D2276" t="s">
        <v>7257</v>
      </c>
      <c r="E2276" t="s">
        <v>6505</v>
      </c>
      <c r="F2276" t="s">
        <v>6505</v>
      </c>
      <c r="G2276" t="s">
        <v>7280</v>
      </c>
      <c r="H2276" t="s">
        <v>1356</v>
      </c>
      <c r="I2276" t="s">
        <v>1356</v>
      </c>
      <c r="J2276" t="s">
        <v>1356</v>
      </c>
      <c r="K2276" t="s">
        <v>125</v>
      </c>
      <c r="L2276" t="s">
        <v>125</v>
      </c>
      <c r="M2276">
        <f>IF(UPPER(TRIM(Table2[[#This Row],[Status_Clean]]))="CONVERTED",1,0)</f>
        <v>0</v>
      </c>
      <c r="N2276">
        <f>IF(ISNUMBER(MATCH(UPPER(TRIM(Table2[[#This Row],[Status_Clean]])),{"CONTACTED","QUALIFIED","CONVERTED"},0)),1,0)</f>
        <v>1</v>
      </c>
      <c r="O2276" cm="1">
        <f t="array" ref="O2276">_xlfn.SWITCH(UPPER(TRIM(Table2[[#This Row],[Status_Clean]])),"NEW",1,"CONTACTED",2,"QUALIFIED",3,"CONVERTED",4,"LOST",5,99)</f>
        <v>2</v>
      </c>
      <c r="P2276">
        <v>45289</v>
      </c>
      <c r="Q2276" t="s">
        <v>8717</v>
      </c>
      <c r="R2276" t="s">
        <v>8717</v>
      </c>
      <c r="S2276">
        <v>45289</v>
      </c>
      <c r="T2276" t="s">
        <v>7261</v>
      </c>
      <c r="U2276">
        <v>45289</v>
      </c>
      <c r="V2276" t="s">
        <v>7262</v>
      </c>
      <c r="W2276" t="s">
        <v>7263</v>
      </c>
      <c r="X2276" t="s">
        <v>7264</v>
      </c>
      <c r="Y2276" t="s">
        <v>7312</v>
      </c>
      <c r="Z2276" t="s">
        <v>6506</v>
      </c>
      <c r="AA2276">
        <v>40.799999999999997</v>
      </c>
      <c r="AB2276" t="str" cm="1">
        <f t="array" ref="AB2276">_xlfn.LET(_xlpm.x,IFERROR(VALUE(Table2[[#This Row],[Response_Time_Hours]]),""),IF(_xlpm.x="","CHECK",_xlfn.IFS(_xlpm.x&lt;=1,"Immediate",_xlpm.x&lt;=6,"Fast",_xlpm.x&lt;=24,"Moderate",_xlpm.x&gt;24,"Delayed")))</f>
        <v>Delayed</v>
      </c>
      <c r="AC2276">
        <v>2</v>
      </c>
      <c r="AD2276" t="str" cm="1">
        <f t="array" ref="AD2276">IF(Table2[[#This Row],[Interaction_Count_Final]]="","N/A",_xlfn.IFS(Table2[[#This Row],[Interaction_Count_Final]]&lt;=2,"Low",Table2[[#This Row],[Interaction_Count_Final]]&lt;=5,"Medium",Table2[[#This Row],[Interaction_Count_Final]]&gt;=6,"High",TRUE,"CHECK"))</f>
        <v>Low</v>
      </c>
      <c r="AE2276" t="s">
        <v>7266</v>
      </c>
      <c r="AF2276" t="b">
        <v>1</v>
      </c>
      <c r="AG2276" t="b">
        <v>1</v>
      </c>
      <c r="AH2276">
        <v>2725</v>
      </c>
      <c r="AI2276">
        <v>45289</v>
      </c>
      <c r="AJ2276" t="b">
        <v>1</v>
      </c>
      <c r="AK2276" t="e" cm="1">
        <f t="array" ref="AK2276">_xlfn.LET(
  _xlpm.txt,TRIM(Raw_Data!F2276),
  _xlpm.norm,SUBSTITUTE(SUBSTITUTE(_xlpm.txt,"-","/"),".","/"),
  _xlpm.p,_xlfn.TEXTSPLIT(_xlpm.norm,"/"),
  _xlpm.a,VALUE(INDEX(_xlpm.p,1)),
  _xlpm.b,VALUE(INDEX(_xlpm.p,2)),
  IF(AND(_xlpm.a&lt;=12,_xlpm.b&lt;=12),"REVIEW_AMBIGUOUS","OK")
)</f>
        <v>#REF!</v>
      </c>
    </row>
    <row r="2277" spans="1:37">
      <c r="A2277" t="s">
        <v>6507</v>
      </c>
      <c r="B2277" t="s">
        <v>6507</v>
      </c>
      <c r="C2277" t="b">
        <v>0</v>
      </c>
      <c r="D2277" t="s">
        <v>7257</v>
      </c>
      <c r="E2277" t="s">
        <v>8718</v>
      </c>
      <c r="F2277" t="s">
        <v>8718</v>
      </c>
      <c r="G2277" t="s">
        <v>7280</v>
      </c>
      <c r="H2277" t="s">
        <v>600</v>
      </c>
      <c r="I2277" t="s">
        <v>600</v>
      </c>
      <c r="J2277" t="s">
        <v>254</v>
      </c>
      <c r="K2277" t="s">
        <v>125</v>
      </c>
      <c r="L2277" t="s">
        <v>125</v>
      </c>
      <c r="M2277">
        <f>IF(UPPER(TRIM(Table2[[#This Row],[Status_Clean]]))="CONVERTED",1,0)</f>
        <v>0</v>
      </c>
      <c r="N2277">
        <f>IF(ISNUMBER(MATCH(UPPER(TRIM(Table2[[#This Row],[Status_Clean]])),{"CONTACTED","QUALIFIED","CONVERTED"},0)),1,0)</f>
        <v>1</v>
      </c>
      <c r="O2277" cm="1">
        <f t="array" ref="O2277">_xlfn.SWITCH(UPPER(TRIM(Table2[[#This Row],[Status_Clean]])),"NEW",1,"CONTACTED",2,"QUALIFIED",3,"CONVERTED",4,"LOST",5,99)</f>
        <v>2</v>
      </c>
      <c r="P2277">
        <v>45323</v>
      </c>
      <c r="Q2277" t="s">
        <v>8655</v>
      </c>
      <c r="R2277" t="s">
        <v>8655</v>
      </c>
      <c r="S2277">
        <v>45323</v>
      </c>
      <c r="T2277" t="s">
        <v>7261</v>
      </c>
      <c r="U2277">
        <v>45323</v>
      </c>
      <c r="V2277" t="s">
        <v>7283</v>
      </c>
      <c r="W2277" t="s">
        <v>7271</v>
      </c>
      <c r="X2277" t="s">
        <v>7284</v>
      </c>
      <c r="Y2277" t="s">
        <v>7285</v>
      </c>
      <c r="Z2277" t="s">
        <v>6509</v>
      </c>
      <c r="AA2277">
        <v>55.2</v>
      </c>
      <c r="AB2277" t="str" cm="1">
        <f t="array" ref="AB2277">_xlfn.LET(_xlpm.x,IFERROR(VALUE(Table2[[#This Row],[Response_Time_Hours]]),""),IF(_xlpm.x="","CHECK",_xlfn.IFS(_xlpm.x&lt;=1,"Immediate",_xlpm.x&lt;=6,"Fast",_xlpm.x&lt;=24,"Moderate",_xlpm.x&gt;24,"Delayed")))</f>
        <v>Delayed</v>
      </c>
      <c r="AC2277">
        <v>21</v>
      </c>
      <c r="AD2277" t="str" cm="1">
        <f t="array" ref="AD2277">IF(Table2[[#This Row],[Interaction_Count_Final]]="","N/A",_xlfn.IFS(Table2[[#This Row],[Interaction_Count_Final]]&lt;=2,"Low",Table2[[#This Row],[Interaction_Count_Final]]&lt;=5,"Medium",Table2[[#This Row],[Interaction_Count_Final]]&gt;=6,"High",TRUE,"CHECK"))</f>
        <v>High</v>
      </c>
      <c r="AE2277" t="s">
        <v>7266</v>
      </c>
      <c r="AF2277" t="b">
        <v>1</v>
      </c>
      <c r="AG2277" t="b">
        <v>1</v>
      </c>
      <c r="AH2277">
        <v>2726</v>
      </c>
      <c r="AI2277">
        <v>45323</v>
      </c>
      <c r="AJ2277" t="b">
        <v>1</v>
      </c>
      <c r="AK2277" t="e" cm="1">
        <f t="array" ref="AK2277">_xlfn.LET(
  _xlpm.txt,TRIM(Raw_Data!F2277),
  _xlpm.norm,SUBSTITUTE(SUBSTITUTE(_xlpm.txt,"-","/"),".","/"),
  _xlpm.p,_xlfn.TEXTSPLIT(_xlpm.norm,"/"),
  _xlpm.a,VALUE(INDEX(_xlpm.p,1)),
  _xlpm.b,VALUE(INDEX(_xlpm.p,2)),
  IF(AND(_xlpm.a&lt;=12,_xlpm.b&lt;=12),"REVIEW_AMBIGUOUS","OK")
)</f>
        <v>#REF!</v>
      </c>
    </row>
    <row r="2278" spans="1:37">
      <c r="A2278" t="s">
        <v>6510</v>
      </c>
      <c r="B2278" t="s">
        <v>6510</v>
      </c>
      <c r="C2278" t="b">
        <v>0</v>
      </c>
      <c r="D2278" t="s">
        <v>7257</v>
      </c>
      <c r="E2278" t="s">
        <v>6511</v>
      </c>
      <c r="F2278" t="s">
        <v>6511</v>
      </c>
      <c r="G2278" t="s">
        <v>7280</v>
      </c>
      <c r="H2278" t="s">
        <v>585</v>
      </c>
      <c r="I2278" t="s">
        <v>585</v>
      </c>
      <c r="J2278" t="s">
        <v>222</v>
      </c>
      <c r="K2278" t="s">
        <v>71</v>
      </c>
      <c r="L2278" t="s">
        <v>71</v>
      </c>
      <c r="M2278">
        <f>IF(UPPER(TRIM(Table2[[#This Row],[Status_Clean]]))="CONVERTED",1,0)</f>
        <v>0</v>
      </c>
      <c r="N2278">
        <f>IF(ISNUMBER(MATCH(UPPER(TRIM(Table2[[#This Row],[Status_Clean]])),{"CONTACTED","QUALIFIED","CONVERTED"},0)),1,0)</f>
        <v>1</v>
      </c>
      <c r="O2278" cm="1">
        <f t="array" ref="O2278">_xlfn.SWITCH(UPPER(TRIM(Table2[[#This Row],[Status_Clean]])),"NEW",1,"CONTACTED",2,"QUALIFIED",3,"CONVERTED",4,"LOST",5,99)</f>
        <v>3</v>
      </c>
      <c r="P2278" t="s">
        <v>6512</v>
      </c>
      <c r="Q2278" t="s">
        <v>8079</v>
      </c>
      <c r="R2278" t="s">
        <v>8079</v>
      </c>
      <c r="S2278">
        <v>45280</v>
      </c>
      <c r="T2278" t="s">
        <v>7261</v>
      </c>
      <c r="U2278">
        <v>45280</v>
      </c>
      <c r="V2278" t="s">
        <v>7262</v>
      </c>
      <c r="W2278" t="s">
        <v>7263</v>
      </c>
      <c r="X2278" t="s">
        <v>7264</v>
      </c>
      <c r="Y2278" t="s">
        <v>7272</v>
      </c>
      <c r="Z2278">
        <v>66</v>
      </c>
      <c r="AA2278">
        <v>66</v>
      </c>
      <c r="AB2278" t="str" cm="1">
        <f t="array" ref="AB2278">_xlfn.LET(_xlpm.x,IFERROR(VALUE(Table2[[#This Row],[Response_Time_Hours]]),""),IF(_xlpm.x="","CHECK",_xlfn.IFS(_xlpm.x&lt;=1,"Immediate",_xlpm.x&lt;=6,"Fast",_xlpm.x&lt;=24,"Moderate",_xlpm.x&gt;24,"Delayed")))</f>
        <v>Delayed</v>
      </c>
      <c r="AC2278">
        <v>37</v>
      </c>
      <c r="AD2278" t="str" cm="1">
        <f t="array" ref="AD2278">IF(Table2[[#This Row],[Interaction_Count_Final]]="","N/A",_xlfn.IFS(Table2[[#This Row],[Interaction_Count_Final]]&lt;=2,"Low",Table2[[#This Row],[Interaction_Count_Final]]&lt;=5,"Medium",Table2[[#This Row],[Interaction_Count_Final]]&gt;=6,"High",TRUE,"CHECK"))</f>
        <v>High</v>
      </c>
      <c r="AE2278" t="s">
        <v>7289</v>
      </c>
      <c r="AF2278" t="b">
        <v>1</v>
      </c>
      <c r="AG2278" t="b">
        <v>1</v>
      </c>
      <c r="AH2278">
        <v>2727</v>
      </c>
      <c r="AI2278">
        <v>45280</v>
      </c>
      <c r="AJ2278" t="b">
        <v>1</v>
      </c>
      <c r="AK2278" t="str" cm="1">
        <f t="array" ref="AK2278">_xlfn.LET(
  _xlpm.txt,TRIM(Raw_Data!F2278),
  _xlpm.norm,SUBSTITUTE(SUBSTITUTE(_xlpm.txt,"-","/"),".","/"),
  _xlpm.p,_xlfn.TEXTSPLIT(_xlpm.norm,"/"),
  _xlpm.a,VALUE(INDEX(_xlpm.p,1)),
  _xlpm.b,VALUE(INDEX(_xlpm.p,2)),
  IF(AND(_xlpm.a&lt;=12,_xlpm.b&lt;=12),"REVIEW_AMBIGUOUS","OK")
)</f>
        <v>OK</v>
      </c>
    </row>
    <row r="2279" spans="1:37">
      <c r="A2279" t="s">
        <v>6513</v>
      </c>
      <c r="B2279" t="s">
        <v>6513</v>
      </c>
      <c r="C2279" t="b">
        <v>0</v>
      </c>
      <c r="D2279" t="s">
        <v>7257</v>
      </c>
      <c r="E2279" t="s">
        <v>6514</v>
      </c>
      <c r="F2279" t="s">
        <v>6514</v>
      </c>
      <c r="G2279" t="s">
        <v>7258</v>
      </c>
      <c r="H2279" t="s">
        <v>556</v>
      </c>
      <c r="I2279" t="s">
        <v>556</v>
      </c>
      <c r="J2279" t="s">
        <v>106</v>
      </c>
      <c r="K2279" t="s">
        <v>193</v>
      </c>
      <c r="L2279" t="s">
        <v>193</v>
      </c>
      <c r="M2279">
        <f>IF(UPPER(TRIM(Table2[[#This Row],[Status_Clean]]))="CONVERTED",1,0)</f>
        <v>0</v>
      </c>
      <c r="N2279">
        <f>IF(ISNUMBER(MATCH(UPPER(TRIM(Table2[[#This Row],[Status_Clean]])),{"CONTACTED","QUALIFIED","CONVERTED"},0)),1,0)</f>
        <v>0</v>
      </c>
      <c r="O2279" cm="1">
        <f t="array" ref="O2279">_xlfn.SWITCH(UPPER(TRIM(Table2[[#This Row],[Status_Clean]])),"NEW",1,"CONTACTED",2,"QUALIFIED",3,"CONVERTED",4,"LOST",5,99)</f>
        <v>1</v>
      </c>
      <c r="P2279">
        <v>45297</v>
      </c>
      <c r="Q2279" t="s">
        <v>8294</v>
      </c>
      <c r="R2279" t="s">
        <v>8294</v>
      </c>
      <c r="S2279">
        <v>45297</v>
      </c>
      <c r="T2279" t="s">
        <v>7261</v>
      </c>
      <c r="U2279">
        <v>45297</v>
      </c>
      <c r="V2279" t="s">
        <v>7317</v>
      </c>
      <c r="W2279" t="s">
        <v>7271</v>
      </c>
      <c r="X2279" t="s">
        <v>7284</v>
      </c>
      <c r="Y2279" t="s">
        <v>7278</v>
      </c>
      <c r="Z2279" t="s">
        <v>6515</v>
      </c>
      <c r="AA2279">
        <v>57.1</v>
      </c>
      <c r="AB2279" t="str" cm="1">
        <f t="array" ref="AB2279">_xlfn.LET(_xlpm.x,IFERROR(VALUE(Table2[[#This Row],[Response_Time_Hours]]),""),IF(_xlpm.x="","CHECK",_xlfn.IFS(_xlpm.x&lt;=1,"Immediate",_xlpm.x&lt;=6,"Fast",_xlpm.x&lt;=24,"Moderate",_xlpm.x&gt;24,"Delayed")))</f>
        <v>Delayed</v>
      </c>
      <c r="AC2279">
        <v>2</v>
      </c>
      <c r="AD2279" t="str" cm="1">
        <f t="array" ref="AD2279">IF(Table2[[#This Row],[Interaction_Count_Final]]="","N/A",_xlfn.IFS(Table2[[#This Row],[Interaction_Count_Final]]&lt;=2,"Low",Table2[[#This Row],[Interaction_Count_Final]]&lt;=5,"Medium",Table2[[#This Row],[Interaction_Count_Final]]&gt;=6,"High",TRUE,"CHECK"))</f>
        <v>Low</v>
      </c>
      <c r="AE2279" t="s">
        <v>7273</v>
      </c>
      <c r="AF2279" t="b">
        <v>1</v>
      </c>
      <c r="AG2279" t="b">
        <v>1</v>
      </c>
      <c r="AH2279">
        <v>2728</v>
      </c>
      <c r="AI2279">
        <v>45297</v>
      </c>
      <c r="AJ2279" t="b">
        <v>1</v>
      </c>
      <c r="AK2279" t="e" cm="1">
        <f t="array" ref="AK2279">_xlfn.LET(
  _xlpm.txt,TRIM(Raw_Data!F2279),
  _xlpm.norm,SUBSTITUTE(SUBSTITUTE(_xlpm.txt,"-","/"),".","/"),
  _xlpm.p,_xlfn.TEXTSPLIT(_xlpm.norm,"/"),
  _xlpm.a,VALUE(INDEX(_xlpm.p,1)),
  _xlpm.b,VALUE(INDEX(_xlpm.p,2)),
  IF(AND(_xlpm.a&lt;=12,_xlpm.b&lt;=12),"REVIEW_AMBIGUOUS","OK")
)</f>
        <v>#REF!</v>
      </c>
    </row>
    <row r="2280" spans="1:37">
      <c r="A2280" t="s">
        <v>6516</v>
      </c>
      <c r="B2280" t="s">
        <v>6516</v>
      </c>
      <c r="C2280" t="b">
        <v>1</v>
      </c>
      <c r="D2280" t="s">
        <v>7257</v>
      </c>
      <c r="E2280" t="s">
        <v>8719</v>
      </c>
      <c r="F2280" t="s">
        <v>8719</v>
      </c>
      <c r="G2280" t="s">
        <v>7280</v>
      </c>
      <c r="H2280" t="s">
        <v>556</v>
      </c>
      <c r="I2280" t="s">
        <v>556</v>
      </c>
      <c r="J2280" t="s">
        <v>106</v>
      </c>
      <c r="K2280" t="s">
        <v>7281</v>
      </c>
      <c r="L2280" t="s">
        <v>125</v>
      </c>
      <c r="M2280">
        <f>IF(UPPER(TRIM(Table2[[#This Row],[Status_Clean]]))="CONVERTED",1,0)</f>
        <v>0</v>
      </c>
      <c r="N2280">
        <f>IF(ISNUMBER(MATCH(UPPER(TRIM(Table2[[#This Row],[Status_Clean]])),{"CONTACTED","QUALIFIED","CONVERTED"},0)),1,0)</f>
        <v>1</v>
      </c>
      <c r="O2280" cm="1">
        <f t="array" ref="O2280">_xlfn.SWITCH(UPPER(TRIM(Table2[[#This Row],[Status_Clean]])),"NEW",1,"CONTACTED",2,"QUALIFIED",3,"CONVERTED",4,"LOST",5,99)</f>
        <v>2</v>
      </c>
      <c r="P2280" t="s">
        <v>3207</v>
      </c>
      <c r="Q2280" t="s">
        <v>8137</v>
      </c>
      <c r="R2280" t="s">
        <v>8137</v>
      </c>
      <c r="S2280">
        <v>45615</v>
      </c>
      <c r="T2280" t="s">
        <v>7261</v>
      </c>
      <c r="U2280">
        <v>45615</v>
      </c>
      <c r="V2280" t="s">
        <v>7300</v>
      </c>
      <c r="W2280" t="s">
        <v>7271</v>
      </c>
      <c r="X2280" t="s">
        <v>7264</v>
      </c>
      <c r="Y2280" t="s">
        <v>7265</v>
      </c>
      <c r="Z2280" t="s">
        <v>887</v>
      </c>
      <c r="AA2280">
        <v>26.400000000000002</v>
      </c>
      <c r="AB2280" t="str" cm="1">
        <f t="array" ref="AB2280">_xlfn.LET(_xlpm.x,IFERROR(VALUE(Table2[[#This Row],[Response_Time_Hours]]),""),IF(_xlpm.x="","CHECK",_xlfn.IFS(_xlpm.x&lt;=1,"Immediate",_xlpm.x&lt;=6,"Fast",_xlpm.x&lt;=24,"Moderate",_xlpm.x&gt;24,"Delayed")))</f>
        <v>Delayed</v>
      </c>
      <c r="AC2280">
        <v>12</v>
      </c>
      <c r="AD2280" t="str" cm="1">
        <f t="array" ref="AD2280">IF(Table2[[#This Row],[Interaction_Count_Final]]="","N/A",_xlfn.IFS(Table2[[#This Row],[Interaction_Count_Final]]&lt;=2,"Low",Table2[[#This Row],[Interaction_Count_Final]]&lt;=5,"Medium",Table2[[#This Row],[Interaction_Count_Final]]&gt;=6,"High",TRUE,"CHECK"))</f>
        <v>High</v>
      </c>
      <c r="AE2280" t="s">
        <v>7266</v>
      </c>
      <c r="AF2280" t="b">
        <v>1</v>
      </c>
      <c r="AG2280" t="b">
        <v>1</v>
      </c>
      <c r="AH2280">
        <v>2729</v>
      </c>
      <c r="AI2280">
        <v>45615</v>
      </c>
      <c r="AJ2280" t="b">
        <v>1</v>
      </c>
      <c r="AK2280" t="str" cm="1">
        <f t="array" ref="AK2280">_xlfn.LET(
  _xlpm.txt,TRIM(Raw_Data!F2280),
  _xlpm.norm,SUBSTITUTE(SUBSTITUTE(_xlpm.txt,"-","/"),".","/"),
  _xlpm.p,_xlfn.TEXTSPLIT(_xlpm.norm,"/"),
  _xlpm.a,VALUE(INDEX(_xlpm.p,1)),
  _xlpm.b,VALUE(INDEX(_xlpm.p,2)),
  IF(AND(_xlpm.a&lt;=12,_xlpm.b&lt;=12),"REVIEW_AMBIGUOUS","OK")
)</f>
        <v>OK</v>
      </c>
    </row>
    <row r="2281" spans="1:37">
      <c r="A2281" t="s">
        <v>6518</v>
      </c>
      <c r="B2281" t="s">
        <v>6518</v>
      </c>
      <c r="C2281" t="b">
        <v>0</v>
      </c>
      <c r="D2281" t="s">
        <v>7257</v>
      </c>
      <c r="E2281" t="s">
        <v>6519</v>
      </c>
      <c r="F2281" t="s">
        <v>6519</v>
      </c>
      <c r="G2281" t="s">
        <v>7274</v>
      </c>
      <c r="H2281" t="s">
        <v>758</v>
      </c>
      <c r="I2281" t="s">
        <v>758</v>
      </c>
      <c r="J2281" t="s">
        <v>469</v>
      </c>
      <c r="K2281" t="s">
        <v>173</v>
      </c>
      <c r="L2281" t="s">
        <v>173</v>
      </c>
      <c r="M2281">
        <f>IF(UPPER(TRIM(Table2[[#This Row],[Status_Clean]]))="CONVERTED",1,0)</f>
        <v>0</v>
      </c>
      <c r="N2281">
        <f>IF(ISNUMBER(MATCH(UPPER(TRIM(Table2[[#This Row],[Status_Clean]])),{"CONTACTED","QUALIFIED","CONVERTED"},0)),1,0)</f>
        <v>0</v>
      </c>
      <c r="O2281" cm="1">
        <f t="array" ref="O2281">_xlfn.SWITCH(UPPER(TRIM(Table2[[#This Row],[Status_Clean]])),"NEW",1,"CONTACTED",2,"QUALIFIED",3,"CONVERTED",4,"LOST",5,99)</f>
        <v>5</v>
      </c>
      <c r="P2281">
        <v>45179</v>
      </c>
      <c r="Q2281" t="s">
        <v>7336</v>
      </c>
      <c r="R2281" t="s">
        <v>7336</v>
      </c>
      <c r="S2281">
        <v>45179</v>
      </c>
      <c r="T2281" t="s">
        <v>7261</v>
      </c>
      <c r="U2281">
        <v>45179</v>
      </c>
      <c r="V2281" t="s">
        <v>7287</v>
      </c>
      <c r="W2281" t="s">
        <v>7263</v>
      </c>
      <c r="X2281" t="s">
        <v>7288</v>
      </c>
      <c r="Y2281" t="s">
        <v>7293</v>
      </c>
      <c r="Z2281" t="s">
        <v>1715</v>
      </c>
      <c r="AA2281">
        <v>40.799999999999997</v>
      </c>
      <c r="AB2281" t="str" cm="1">
        <f t="array" ref="AB2281">_xlfn.LET(_xlpm.x,IFERROR(VALUE(Table2[[#This Row],[Response_Time_Hours]]),""),IF(_xlpm.x="","CHECK",_xlfn.IFS(_xlpm.x&lt;=1,"Immediate",_xlpm.x&lt;=6,"Fast",_xlpm.x&lt;=24,"Moderate",_xlpm.x&gt;24,"Delayed")))</f>
        <v>Delayed</v>
      </c>
      <c r="AC2281">
        <v>33</v>
      </c>
      <c r="AD2281" t="str" cm="1">
        <f t="array" ref="AD2281">IF(Table2[[#This Row],[Interaction_Count_Final]]="","N/A",_xlfn.IFS(Table2[[#This Row],[Interaction_Count_Final]]&lt;=2,"Low",Table2[[#This Row],[Interaction_Count_Final]]&lt;=5,"Medium",Table2[[#This Row],[Interaction_Count_Final]]&gt;=6,"High",TRUE,"CHECK"))</f>
        <v>High</v>
      </c>
      <c r="AE2281" t="s">
        <v>7266</v>
      </c>
      <c r="AF2281" t="b">
        <v>1</v>
      </c>
      <c r="AG2281" t="b">
        <v>1</v>
      </c>
      <c r="AH2281">
        <v>2730</v>
      </c>
      <c r="AI2281">
        <v>45179</v>
      </c>
      <c r="AJ2281" t="b">
        <v>1</v>
      </c>
      <c r="AK2281" t="e" cm="1">
        <f t="array" ref="AK2281">_xlfn.LET(
  _xlpm.txt,TRIM(Raw_Data!F2281),
  _xlpm.norm,SUBSTITUTE(SUBSTITUTE(_xlpm.txt,"-","/"),".","/"),
  _xlpm.p,_xlfn.TEXTSPLIT(_xlpm.norm,"/"),
  _xlpm.a,VALUE(INDEX(_xlpm.p,1)),
  _xlpm.b,VALUE(INDEX(_xlpm.p,2)),
  IF(AND(_xlpm.a&lt;=12,_xlpm.b&lt;=12),"REVIEW_AMBIGUOUS","OK")
)</f>
        <v>#REF!</v>
      </c>
    </row>
    <row r="2282" spans="1:37">
      <c r="A2282" t="s">
        <v>6520</v>
      </c>
      <c r="B2282" t="s">
        <v>6520</v>
      </c>
      <c r="C2282" t="b">
        <v>0</v>
      </c>
      <c r="D2282" t="s">
        <v>7257</v>
      </c>
      <c r="E2282" t="s">
        <v>8720</v>
      </c>
      <c r="F2282" t="s">
        <v>8720</v>
      </c>
      <c r="G2282" t="s">
        <v>7258</v>
      </c>
      <c r="H2282" t="s">
        <v>7535</v>
      </c>
      <c r="I2282" t="s">
        <v>7535</v>
      </c>
      <c r="J2282" t="s">
        <v>101</v>
      </c>
      <c r="K2282" t="s">
        <v>125</v>
      </c>
      <c r="L2282" t="s">
        <v>125</v>
      </c>
      <c r="M2282">
        <f>IF(UPPER(TRIM(Table2[[#This Row],[Status_Clean]]))="CONVERTED",1,0)</f>
        <v>0</v>
      </c>
      <c r="N2282">
        <f>IF(ISNUMBER(MATCH(UPPER(TRIM(Table2[[#This Row],[Status_Clean]])),{"CONTACTED","QUALIFIED","CONVERTED"},0)),1,0)</f>
        <v>1</v>
      </c>
      <c r="O2282" cm="1">
        <f t="array" ref="O2282">_xlfn.SWITCH(UPPER(TRIM(Table2[[#This Row],[Status_Clean]])),"NEW",1,"CONTACTED",2,"QUALIFIED",3,"CONVERTED",4,"LOST",5,99)</f>
        <v>2</v>
      </c>
      <c r="P2282" t="s">
        <v>5941</v>
      </c>
      <c r="Q2282" t="s">
        <v>8638</v>
      </c>
      <c r="R2282" t="s">
        <v>8638</v>
      </c>
      <c r="S2282">
        <v>45552</v>
      </c>
      <c r="T2282" t="s">
        <v>7261</v>
      </c>
      <c r="U2282">
        <v>45552</v>
      </c>
      <c r="V2282" t="s">
        <v>7287</v>
      </c>
      <c r="W2282" t="s">
        <v>7271</v>
      </c>
      <c r="X2282" t="s">
        <v>7288</v>
      </c>
      <c r="Y2282" t="s">
        <v>7265</v>
      </c>
      <c r="Z2282">
        <v>43.3</v>
      </c>
      <c r="AA2282">
        <v>43.3</v>
      </c>
      <c r="AB2282" t="str" cm="1">
        <f t="array" ref="AB2282">_xlfn.LET(_xlpm.x,IFERROR(VALUE(Table2[[#This Row],[Response_Time_Hours]]),""),IF(_xlpm.x="","CHECK",_xlfn.IFS(_xlpm.x&lt;=1,"Immediate",_xlpm.x&lt;=6,"Fast",_xlpm.x&lt;=24,"Moderate",_xlpm.x&gt;24,"Delayed")))</f>
        <v>Delayed</v>
      </c>
      <c r="AC2282">
        <v>35</v>
      </c>
      <c r="AD2282" t="str" cm="1">
        <f t="array" ref="AD2282">IF(Table2[[#This Row],[Interaction_Count_Final]]="","N/A",_xlfn.IFS(Table2[[#This Row],[Interaction_Count_Final]]&lt;=2,"Low",Table2[[#This Row],[Interaction_Count_Final]]&lt;=5,"Medium",Table2[[#This Row],[Interaction_Count_Final]]&gt;=6,"High",TRUE,"CHECK"))</f>
        <v>High</v>
      </c>
      <c r="AE2282" t="s">
        <v>7289</v>
      </c>
      <c r="AF2282" t="b">
        <v>1</v>
      </c>
      <c r="AG2282" t="b">
        <v>1</v>
      </c>
      <c r="AH2282">
        <v>2731</v>
      </c>
      <c r="AI2282">
        <v>45552</v>
      </c>
      <c r="AJ2282" t="b">
        <v>1</v>
      </c>
      <c r="AK2282" t="e" cm="1">
        <f t="array" ref="AK2282">_xlfn.LET(
  _xlpm.txt,TRIM(Raw_Data!F2282),
  _xlpm.norm,SUBSTITUTE(SUBSTITUTE(_xlpm.txt,"-","/"),".","/"),
  _xlpm.p,_xlfn.TEXTSPLIT(_xlpm.norm,"/"),
  _xlpm.a,VALUE(INDEX(_xlpm.p,1)),
  _xlpm.b,VALUE(INDEX(_xlpm.p,2)),
  IF(AND(_xlpm.a&lt;=12,_xlpm.b&lt;=12),"REVIEW_AMBIGUOUS","OK")
)</f>
        <v>#REF!</v>
      </c>
    </row>
    <row r="2283" spans="1:37">
      <c r="A2283" t="s">
        <v>6522</v>
      </c>
      <c r="B2283" t="s">
        <v>6522</v>
      </c>
      <c r="C2283" t="b">
        <v>1</v>
      </c>
      <c r="D2283" t="s">
        <v>7257</v>
      </c>
      <c r="E2283" t="s">
        <v>6523</v>
      </c>
      <c r="F2283" t="s">
        <v>6523</v>
      </c>
      <c r="G2283" t="s">
        <v>7303</v>
      </c>
      <c r="H2283" t="s">
        <v>101</v>
      </c>
      <c r="I2283" t="s">
        <v>101</v>
      </c>
      <c r="J2283" t="s">
        <v>101</v>
      </c>
      <c r="K2283" t="s">
        <v>125</v>
      </c>
      <c r="L2283" t="s">
        <v>125</v>
      </c>
      <c r="M2283">
        <f>IF(UPPER(TRIM(Table2[[#This Row],[Status_Clean]]))="CONVERTED",1,0)</f>
        <v>0</v>
      </c>
      <c r="N2283">
        <f>IF(ISNUMBER(MATCH(UPPER(TRIM(Table2[[#This Row],[Status_Clean]])),{"CONTACTED","QUALIFIED","CONVERTED"},0)),1,0)</f>
        <v>1</v>
      </c>
      <c r="O2283" cm="1">
        <f t="array" ref="O2283">_xlfn.SWITCH(UPPER(TRIM(Table2[[#This Row],[Status_Clean]])),"NEW",1,"CONTACTED",2,"QUALIFIED",3,"CONVERTED",4,"LOST",5,99)</f>
        <v>2</v>
      </c>
      <c r="P2283">
        <v>45439</v>
      </c>
      <c r="Q2283" t="s">
        <v>7923</v>
      </c>
      <c r="R2283" t="s">
        <v>7923</v>
      </c>
      <c r="S2283">
        <v>45439</v>
      </c>
      <c r="T2283" t="s">
        <v>7261</v>
      </c>
      <c r="U2283">
        <v>45439</v>
      </c>
      <c r="V2283" t="s">
        <v>7314</v>
      </c>
      <c r="W2283" t="s">
        <v>7271</v>
      </c>
      <c r="X2283" t="s">
        <v>7277</v>
      </c>
      <c r="Y2283" t="s">
        <v>7298</v>
      </c>
      <c r="Z2283" t="s">
        <v>4596</v>
      </c>
      <c r="AA2283">
        <v>16.5</v>
      </c>
      <c r="AB2283" t="str" cm="1">
        <f t="array" ref="AB2283">_xlfn.LET(_xlpm.x,IFERROR(VALUE(Table2[[#This Row],[Response_Time_Hours]]),""),IF(_xlpm.x="","CHECK",_xlfn.IFS(_xlpm.x&lt;=1,"Immediate",_xlpm.x&lt;=6,"Fast",_xlpm.x&lt;=24,"Moderate",_xlpm.x&gt;24,"Delayed")))</f>
        <v>Moderate</v>
      </c>
      <c r="AC2283">
        <v>47</v>
      </c>
      <c r="AD2283" t="str" cm="1">
        <f t="array" ref="AD2283">IF(Table2[[#This Row],[Interaction_Count_Final]]="","N/A",_xlfn.IFS(Table2[[#This Row],[Interaction_Count_Final]]&lt;=2,"Low",Table2[[#This Row],[Interaction_Count_Final]]&lt;=5,"Medium",Table2[[#This Row],[Interaction_Count_Final]]&gt;=6,"High",TRUE,"CHECK"))</f>
        <v>High</v>
      </c>
      <c r="AE2283" t="s">
        <v>7266</v>
      </c>
      <c r="AF2283" t="b">
        <v>1</v>
      </c>
      <c r="AG2283" t="b">
        <v>1</v>
      </c>
      <c r="AH2283">
        <v>2732</v>
      </c>
      <c r="AI2283">
        <v>45439</v>
      </c>
      <c r="AJ2283" t="b">
        <v>1</v>
      </c>
      <c r="AK2283" t="e" cm="1">
        <f t="array" ref="AK2283">_xlfn.LET(
  _xlpm.txt,TRIM(Raw_Data!F2283),
  _xlpm.norm,SUBSTITUTE(SUBSTITUTE(_xlpm.txt,"-","/"),".","/"),
  _xlpm.p,_xlfn.TEXTSPLIT(_xlpm.norm,"/"),
  _xlpm.a,VALUE(INDEX(_xlpm.p,1)),
  _xlpm.b,VALUE(INDEX(_xlpm.p,2)),
  IF(AND(_xlpm.a&lt;=12,_xlpm.b&lt;=12),"REVIEW_AMBIGUOUS","OK")
)</f>
        <v>#REF!</v>
      </c>
    </row>
    <row r="2284" spans="1:37">
      <c r="A2284" t="s">
        <v>6524</v>
      </c>
      <c r="B2284" t="s">
        <v>6524</v>
      </c>
      <c r="C2284" t="b">
        <v>0</v>
      </c>
      <c r="D2284" t="s">
        <v>7257</v>
      </c>
      <c r="E2284" t="s">
        <v>6525</v>
      </c>
      <c r="F2284" t="s">
        <v>6525</v>
      </c>
      <c r="G2284" t="s">
        <v>7268</v>
      </c>
      <c r="H2284" t="s">
        <v>556</v>
      </c>
      <c r="I2284" t="s">
        <v>556</v>
      </c>
      <c r="J2284" t="s">
        <v>106</v>
      </c>
      <c r="K2284" t="s">
        <v>71</v>
      </c>
      <c r="L2284" t="s">
        <v>71</v>
      </c>
      <c r="M2284">
        <f>IF(UPPER(TRIM(Table2[[#This Row],[Status_Clean]]))="CONVERTED",1,0)</f>
        <v>0</v>
      </c>
      <c r="N2284">
        <f>IF(ISNUMBER(MATCH(UPPER(TRIM(Table2[[#This Row],[Status_Clean]])),{"CONTACTED","QUALIFIED","CONVERTED"},0)),1,0)</f>
        <v>1</v>
      </c>
      <c r="O2284" cm="1">
        <f t="array" ref="O2284">_xlfn.SWITCH(UPPER(TRIM(Table2[[#This Row],[Status_Clean]])),"NEW",1,"CONTACTED",2,"QUALIFIED",3,"CONVERTED",4,"LOST",5,99)</f>
        <v>3</v>
      </c>
      <c r="P2284" t="s">
        <v>6526</v>
      </c>
      <c r="Q2284" t="s">
        <v>8721</v>
      </c>
      <c r="R2284" t="s">
        <v>8721</v>
      </c>
      <c r="S2284">
        <v>45366</v>
      </c>
      <c r="T2284" t="s">
        <v>7261</v>
      </c>
      <c r="U2284">
        <v>45366</v>
      </c>
      <c r="V2284" t="s">
        <v>7295</v>
      </c>
      <c r="W2284" t="s">
        <v>7271</v>
      </c>
      <c r="X2284" t="s">
        <v>7284</v>
      </c>
      <c r="Y2284" t="s">
        <v>7312</v>
      </c>
      <c r="Z2284">
        <v>15.8</v>
      </c>
      <c r="AA2284">
        <v>15.8</v>
      </c>
      <c r="AB2284" t="str" cm="1">
        <f t="array" ref="AB2284">_xlfn.LET(_xlpm.x,IFERROR(VALUE(Table2[[#This Row],[Response_Time_Hours]]),""),IF(_xlpm.x="","CHECK",_xlfn.IFS(_xlpm.x&lt;=1,"Immediate",_xlpm.x&lt;=6,"Fast",_xlpm.x&lt;=24,"Moderate",_xlpm.x&gt;24,"Delayed")))</f>
        <v>Moderate</v>
      </c>
      <c r="AC2284">
        <v>15</v>
      </c>
      <c r="AD2284" t="str" cm="1">
        <f t="array" ref="AD2284">IF(Table2[[#This Row],[Interaction_Count_Final]]="","N/A",_xlfn.IFS(Table2[[#This Row],[Interaction_Count_Final]]&lt;=2,"Low",Table2[[#This Row],[Interaction_Count_Final]]&lt;=5,"Medium",Table2[[#This Row],[Interaction_Count_Final]]&gt;=6,"High",TRUE,"CHECK"))</f>
        <v>High</v>
      </c>
      <c r="AE2284" t="s">
        <v>7266</v>
      </c>
      <c r="AF2284" t="b">
        <v>1</v>
      </c>
      <c r="AG2284" t="b">
        <v>1</v>
      </c>
      <c r="AH2284">
        <v>2733</v>
      </c>
      <c r="AI2284">
        <v>45366</v>
      </c>
      <c r="AJ2284" t="b">
        <v>1</v>
      </c>
      <c r="AK2284" t="str" cm="1">
        <f t="array" ref="AK2284">_xlfn.LET(
  _xlpm.txt,TRIM(Raw_Data!F2284),
  _xlpm.norm,SUBSTITUTE(SUBSTITUTE(_xlpm.txt,"-","/"),".","/"),
  _xlpm.p,_xlfn.TEXTSPLIT(_xlpm.norm,"/"),
  _xlpm.a,VALUE(INDEX(_xlpm.p,1)),
  _xlpm.b,VALUE(INDEX(_xlpm.p,2)),
  IF(AND(_xlpm.a&lt;=12,_xlpm.b&lt;=12),"REVIEW_AMBIGUOUS","OK")
)</f>
        <v>OK</v>
      </c>
    </row>
    <row r="2285" spans="1:37">
      <c r="A2285" t="s">
        <v>6527</v>
      </c>
      <c r="B2285" t="s">
        <v>6527</v>
      </c>
      <c r="C2285" t="b">
        <v>0</v>
      </c>
      <c r="D2285" t="s">
        <v>7257</v>
      </c>
      <c r="E2285" t="s">
        <v>6528</v>
      </c>
      <c r="F2285" t="s">
        <v>6528</v>
      </c>
      <c r="G2285" t="s">
        <v>7258</v>
      </c>
      <c r="H2285" t="s">
        <v>106</v>
      </c>
      <c r="I2285" t="s">
        <v>106</v>
      </c>
      <c r="J2285" t="s">
        <v>106</v>
      </c>
      <c r="K2285" t="s">
        <v>250</v>
      </c>
      <c r="L2285" t="s">
        <v>250</v>
      </c>
      <c r="M2285">
        <f>IF(UPPER(TRIM(Table2[[#This Row],[Status_Clean]]))="CONVERTED",1,0)</f>
        <v>1</v>
      </c>
      <c r="N2285">
        <f>IF(ISNUMBER(MATCH(UPPER(TRIM(Table2[[#This Row],[Status_Clean]])),{"CONTACTED","QUALIFIED","CONVERTED"},0)),1,0)</f>
        <v>1</v>
      </c>
      <c r="O2285" cm="1">
        <f t="array" ref="O2285">_xlfn.SWITCH(UPPER(TRIM(Table2[[#This Row],[Status_Clean]])),"NEW",1,"CONTACTED",2,"QUALIFIED",3,"CONVERTED",4,"LOST",5,99)</f>
        <v>4</v>
      </c>
      <c r="P2285" t="s">
        <v>6529</v>
      </c>
      <c r="Q2285" t="s">
        <v>8722</v>
      </c>
      <c r="R2285" t="s">
        <v>8722</v>
      </c>
      <c r="S2285">
        <v>45473</v>
      </c>
      <c r="T2285" t="s">
        <v>7261</v>
      </c>
      <c r="U2285">
        <v>45473</v>
      </c>
      <c r="V2285" t="s">
        <v>7276</v>
      </c>
      <c r="W2285" t="s">
        <v>7271</v>
      </c>
      <c r="X2285" t="s">
        <v>7277</v>
      </c>
      <c r="Y2285" t="s">
        <v>7293</v>
      </c>
      <c r="Z2285" t="s">
        <v>72</v>
      </c>
      <c r="AA2285">
        <v>62.400000000000006</v>
      </c>
      <c r="AB2285" t="str" cm="1">
        <f t="array" ref="AB2285">_xlfn.LET(_xlpm.x,IFERROR(VALUE(Table2[[#This Row],[Response_Time_Hours]]),""),IF(_xlpm.x="","CHECK",_xlfn.IFS(_xlpm.x&lt;=1,"Immediate",_xlpm.x&lt;=6,"Fast",_xlpm.x&lt;=24,"Moderate",_xlpm.x&gt;24,"Delayed")))</f>
        <v>Delayed</v>
      </c>
      <c r="AC2285">
        <v>9</v>
      </c>
      <c r="AD2285" t="str" cm="1">
        <f t="array" ref="AD2285">IF(Table2[[#This Row],[Interaction_Count_Final]]="","N/A",_xlfn.IFS(Table2[[#This Row],[Interaction_Count_Final]]&lt;=2,"Low",Table2[[#This Row],[Interaction_Count_Final]]&lt;=5,"Medium",Table2[[#This Row],[Interaction_Count_Final]]&gt;=6,"High",TRUE,"CHECK"))</f>
        <v>High</v>
      </c>
      <c r="AE2285" t="s">
        <v>7266</v>
      </c>
      <c r="AF2285" t="b">
        <v>1</v>
      </c>
      <c r="AG2285" t="b">
        <v>1</v>
      </c>
      <c r="AH2285">
        <v>2734</v>
      </c>
      <c r="AI2285">
        <v>45473</v>
      </c>
      <c r="AJ2285" t="b">
        <v>1</v>
      </c>
      <c r="AK2285" t="e" cm="1">
        <f t="array" ref="AK2285">_xlfn.LET(
  _xlpm.txt,TRIM(Raw_Data!F2285),
  _xlpm.norm,SUBSTITUTE(SUBSTITUTE(_xlpm.txt,"-","/"),".","/"),
  _xlpm.p,_xlfn.TEXTSPLIT(_xlpm.norm,"/"),
  _xlpm.a,VALUE(INDEX(_xlpm.p,1)),
  _xlpm.b,VALUE(INDEX(_xlpm.p,2)),
  IF(AND(_xlpm.a&lt;=12,_xlpm.b&lt;=12),"REVIEW_AMBIGUOUS","OK")
)</f>
        <v>#REF!</v>
      </c>
    </row>
    <row r="2286" spans="1:37">
      <c r="A2286" t="s">
        <v>6530</v>
      </c>
      <c r="B2286" t="s">
        <v>6530</v>
      </c>
      <c r="C2286" t="b">
        <v>1</v>
      </c>
      <c r="D2286" t="s">
        <v>7257</v>
      </c>
      <c r="E2286" t="s">
        <v>6531</v>
      </c>
      <c r="F2286" t="s">
        <v>6531</v>
      </c>
      <c r="G2286" t="s">
        <v>7268</v>
      </c>
      <c r="H2286" t="s">
        <v>585</v>
      </c>
      <c r="I2286" t="s">
        <v>585</v>
      </c>
      <c r="J2286" t="s">
        <v>222</v>
      </c>
      <c r="K2286" t="s">
        <v>7368</v>
      </c>
      <c r="L2286" t="s">
        <v>173</v>
      </c>
      <c r="M2286">
        <f>IF(UPPER(TRIM(Table2[[#This Row],[Status_Clean]]))="CONVERTED",1,0)</f>
        <v>0</v>
      </c>
      <c r="N2286">
        <f>IF(ISNUMBER(MATCH(UPPER(TRIM(Table2[[#This Row],[Status_Clean]])),{"CONTACTED","QUALIFIED","CONVERTED"},0)),1,0)</f>
        <v>0</v>
      </c>
      <c r="O2286" cm="1">
        <f t="array" ref="O2286">_xlfn.SWITCH(UPPER(TRIM(Table2[[#This Row],[Status_Clean]])),"NEW",1,"CONTACTED",2,"QUALIFIED",3,"CONVERTED",4,"LOST",5,99)</f>
        <v>5</v>
      </c>
      <c r="P2286" t="s">
        <v>6532</v>
      </c>
      <c r="Q2286" t="s">
        <v>8723</v>
      </c>
      <c r="R2286" t="s">
        <v>8723</v>
      </c>
      <c r="S2286">
        <v>45344</v>
      </c>
      <c r="T2286" t="s">
        <v>7261</v>
      </c>
      <c r="U2286">
        <v>45344</v>
      </c>
      <c r="V2286" t="s">
        <v>7283</v>
      </c>
      <c r="W2286" t="s">
        <v>7271</v>
      </c>
      <c r="X2286" t="s">
        <v>7284</v>
      </c>
      <c r="Y2286" t="s">
        <v>7285</v>
      </c>
      <c r="Z2286" t="s">
        <v>752</v>
      </c>
      <c r="AA2286">
        <v>41</v>
      </c>
      <c r="AB2286" t="str" cm="1">
        <f t="array" ref="AB2286">_xlfn.LET(_xlpm.x,IFERROR(VALUE(Table2[[#This Row],[Response_Time_Hours]]),""),IF(_xlpm.x="","CHECK",_xlfn.IFS(_xlpm.x&lt;=1,"Immediate",_xlpm.x&lt;=6,"Fast",_xlpm.x&lt;=24,"Moderate",_xlpm.x&gt;24,"Delayed")))</f>
        <v>Delayed</v>
      </c>
      <c r="AC2286">
        <v>36</v>
      </c>
      <c r="AD2286" t="str" cm="1">
        <f t="array" ref="AD2286">IF(Table2[[#This Row],[Interaction_Count_Final]]="","N/A",_xlfn.IFS(Table2[[#This Row],[Interaction_Count_Final]]&lt;=2,"Low",Table2[[#This Row],[Interaction_Count_Final]]&lt;=5,"Medium",Table2[[#This Row],[Interaction_Count_Final]]&gt;=6,"High",TRUE,"CHECK"))</f>
        <v>High</v>
      </c>
      <c r="AE2286" t="s">
        <v>7289</v>
      </c>
      <c r="AF2286" t="b">
        <v>1</v>
      </c>
      <c r="AG2286" t="b">
        <v>1</v>
      </c>
      <c r="AH2286">
        <v>2735</v>
      </c>
      <c r="AI2286">
        <v>45344</v>
      </c>
      <c r="AJ2286" t="b">
        <v>1</v>
      </c>
      <c r="AK2286" t="str" cm="1">
        <f t="array" ref="AK2286">_xlfn.LET(
  _xlpm.txt,TRIM(Raw_Data!F2286),
  _xlpm.norm,SUBSTITUTE(SUBSTITUTE(_xlpm.txt,"-","/"),".","/"),
  _xlpm.p,_xlfn.TEXTSPLIT(_xlpm.norm,"/"),
  _xlpm.a,VALUE(INDEX(_xlpm.p,1)),
  _xlpm.b,VALUE(INDEX(_xlpm.p,2)),
  IF(AND(_xlpm.a&lt;=12,_xlpm.b&lt;=12),"REVIEW_AMBIGUOUS","OK")
)</f>
        <v>OK</v>
      </c>
    </row>
    <row r="2287" spans="1:37">
      <c r="A2287" t="s">
        <v>6533</v>
      </c>
      <c r="B2287" t="s">
        <v>6533</v>
      </c>
      <c r="C2287" t="b">
        <v>0</v>
      </c>
      <c r="D2287" t="s">
        <v>7257</v>
      </c>
      <c r="E2287" t="s">
        <v>6534</v>
      </c>
      <c r="F2287" t="s">
        <v>6534</v>
      </c>
      <c r="G2287" t="s">
        <v>7268</v>
      </c>
      <c r="H2287" t="s">
        <v>263</v>
      </c>
      <c r="I2287" t="s">
        <v>263</v>
      </c>
      <c r="J2287" t="s">
        <v>263</v>
      </c>
      <c r="K2287" t="s">
        <v>71</v>
      </c>
      <c r="L2287" t="s">
        <v>71</v>
      </c>
      <c r="M2287">
        <f>IF(UPPER(TRIM(Table2[[#This Row],[Status_Clean]]))="CONVERTED",1,0)</f>
        <v>0</v>
      </c>
      <c r="N2287">
        <f>IF(ISNUMBER(MATCH(UPPER(TRIM(Table2[[#This Row],[Status_Clean]])),{"CONTACTED","QUALIFIED","CONVERTED"},0)),1,0)</f>
        <v>1</v>
      </c>
      <c r="O2287" cm="1">
        <f t="array" ref="O2287">_xlfn.SWITCH(UPPER(TRIM(Table2[[#This Row],[Status_Clean]])),"NEW",1,"CONTACTED",2,"QUALIFIED",3,"CONVERTED",4,"LOST",5,99)</f>
        <v>3</v>
      </c>
      <c r="P2287">
        <v>44931</v>
      </c>
      <c r="Q2287" t="s">
        <v>8416</v>
      </c>
      <c r="R2287" t="s">
        <v>8416</v>
      </c>
      <c r="S2287">
        <v>44931</v>
      </c>
      <c r="T2287" t="s">
        <v>7261</v>
      </c>
      <c r="U2287">
        <v>44931</v>
      </c>
      <c r="V2287" t="s">
        <v>7317</v>
      </c>
      <c r="W2287" t="s">
        <v>7263</v>
      </c>
      <c r="X2287" t="s">
        <v>7284</v>
      </c>
      <c r="Y2287" t="s">
        <v>7285</v>
      </c>
      <c r="Z2287" t="s">
        <v>5576</v>
      </c>
      <c r="AA2287">
        <v>65</v>
      </c>
      <c r="AB2287" t="str" cm="1">
        <f t="array" ref="AB2287">_xlfn.LET(_xlpm.x,IFERROR(VALUE(Table2[[#This Row],[Response_Time_Hours]]),""),IF(_xlpm.x="","CHECK",_xlfn.IFS(_xlpm.x&lt;=1,"Immediate",_xlpm.x&lt;=6,"Fast",_xlpm.x&lt;=24,"Moderate",_xlpm.x&gt;24,"Delayed")))</f>
        <v>Delayed</v>
      </c>
      <c r="AC2287">
        <v>18</v>
      </c>
      <c r="AD2287" t="str" cm="1">
        <f t="array" ref="AD2287">IF(Table2[[#This Row],[Interaction_Count_Final]]="","N/A",_xlfn.IFS(Table2[[#This Row],[Interaction_Count_Final]]&lt;=2,"Low",Table2[[#This Row],[Interaction_Count_Final]]&lt;=5,"Medium",Table2[[#This Row],[Interaction_Count_Final]]&gt;=6,"High",TRUE,"CHECK"))</f>
        <v>High</v>
      </c>
      <c r="AE2287" t="s">
        <v>7266</v>
      </c>
      <c r="AF2287" t="b">
        <v>1</v>
      </c>
      <c r="AG2287" t="b">
        <v>1</v>
      </c>
      <c r="AH2287">
        <v>2736</v>
      </c>
      <c r="AI2287">
        <v>44931</v>
      </c>
      <c r="AJ2287" t="b">
        <v>1</v>
      </c>
      <c r="AK2287" t="e" cm="1">
        <f t="array" ref="AK2287">_xlfn.LET(
  _xlpm.txt,TRIM(Raw_Data!F2287),
  _xlpm.norm,SUBSTITUTE(SUBSTITUTE(_xlpm.txt,"-","/"),".","/"),
  _xlpm.p,_xlfn.TEXTSPLIT(_xlpm.norm,"/"),
  _xlpm.a,VALUE(INDEX(_xlpm.p,1)),
  _xlpm.b,VALUE(INDEX(_xlpm.p,2)),
  IF(AND(_xlpm.a&lt;=12,_xlpm.b&lt;=12),"REVIEW_AMBIGUOUS","OK")
)</f>
        <v>#REF!</v>
      </c>
    </row>
    <row r="2288" spans="1:37">
      <c r="A2288" t="s">
        <v>6535</v>
      </c>
      <c r="B2288" t="s">
        <v>6535</v>
      </c>
      <c r="C2288" t="b">
        <v>1</v>
      </c>
      <c r="D2288" t="s">
        <v>7257</v>
      </c>
      <c r="E2288" t="s">
        <v>6536</v>
      </c>
      <c r="F2288" t="s">
        <v>6536</v>
      </c>
      <c r="G2288" t="s">
        <v>7258</v>
      </c>
      <c r="H2288" t="s">
        <v>363</v>
      </c>
      <c r="I2288" t="s">
        <v>363</v>
      </c>
      <c r="J2288" t="s">
        <v>363</v>
      </c>
      <c r="K2288" t="s">
        <v>125</v>
      </c>
      <c r="L2288" t="s">
        <v>125</v>
      </c>
      <c r="M2288">
        <f>IF(UPPER(TRIM(Table2[[#This Row],[Status_Clean]]))="CONVERTED",1,0)</f>
        <v>0</v>
      </c>
      <c r="N2288">
        <f>IF(ISNUMBER(MATCH(UPPER(TRIM(Table2[[#This Row],[Status_Clean]])),{"CONTACTED","QUALIFIED","CONVERTED"},0)),1,0)</f>
        <v>1</v>
      </c>
      <c r="O2288" cm="1">
        <f t="array" ref="O2288">_xlfn.SWITCH(UPPER(TRIM(Table2[[#This Row],[Status_Clean]])),"NEW",1,"CONTACTED",2,"QUALIFIED",3,"CONVERTED",4,"LOST",5,99)</f>
        <v>2</v>
      </c>
      <c r="P2288">
        <v>45360</v>
      </c>
      <c r="Q2288" t="s">
        <v>7659</v>
      </c>
      <c r="R2288" t="s">
        <v>7659</v>
      </c>
      <c r="S2288">
        <v>45360</v>
      </c>
      <c r="T2288" t="s">
        <v>7261</v>
      </c>
      <c r="U2288">
        <v>45360</v>
      </c>
      <c r="V2288" t="s">
        <v>7295</v>
      </c>
      <c r="W2288" t="s">
        <v>7271</v>
      </c>
      <c r="X2288" t="s">
        <v>7284</v>
      </c>
      <c r="Y2288" t="s">
        <v>7278</v>
      </c>
      <c r="Z2288" t="s">
        <v>466</v>
      </c>
      <c r="AA2288">
        <v>53.1</v>
      </c>
      <c r="AB2288" t="str" cm="1">
        <f t="array" ref="AB2288">_xlfn.LET(_xlpm.x,IFERROR(VALUE(Table2[[#This Row],[Response_Time_Hours]]),""),IF(_xlpm.x="","CHECK",_xlfn.IFS(_xlpm.x&lt;=1,"Immediate",_xlpm.x&lt;=6,"Fast",_xlpm.x&lt;=24,"Moderate",_xlpm.x&gt;24,"Delayed")))</f>
        <v>Delayed</v>
      </c>
      <c r="AC2288">
        <v>33</v>
      </c>
      <c r="AD2288" t="str" cm="1">
        <f t="array" ref="AD2288">IF(Table2[[#This Row],[Interaction_Count_Final]]="","N/A",_xlfn.IFS(Table2[[#This Row],[Interaction_Count_Final]]&lt;=2,"Low",Table2[[#This Row],[Interaction_Count_Final]]&lt;=5,"Medium",Table2[[#This Row],[Interaction_Count_Final]]&gt;=6,"High",TRUE,"CHECK"))</f>
        <v>High</v>
      </c>
      <c r="AE2288" t="s">
        <v>7266</v>
      </c>
      <c r="AF2288" t="b">
        <v>1</v>
      </c>
      <c r="AG2288" t="b">
        <v>1</v>
      </c>
      <c r="AH2288">
        <v>2737</v>
      </c>
      <c r="AI2288">
        <v>45360</v>
      </c>
      <c r="AJ2288" t="b">
        <v>1</v>
      </c>
      <c r="AK2288" t="e" cm="1">
        <f t="array" ref="AK2288">_xlfn.LET(
  _xlpm.txt,TRIM(Raw_Data!F2288),
  _xlpm.norm,SUBSTITUTE(SUBSTITUTE(_xlpm.txt,"-","/"),".","/"),
  _xlpm.p,_xlfn.TEXTSPLIT(_xlpm.norm,"/"),
  _xlpm.a,VALUE(INDEX(_xlpm.p,1)),
  _xlpm.b,VALUE(INDEX(_xlpm.p,2)),
  IF(AND(_xlpm.a&lt;=12,_xlpm.b&lt;=12),"REVIEW_AMBIGUOUS","OK")
)</f>
        <v>#REF!</v>
      </c>
    </row>
    <row r="2289" spans="1:37">
      <c r="A2289" t="s">
        <v>6537</v>
      </c>
      <c r="B2289" t="s">
        <v>6537</v>
      </c>
      <c r="C2289" t="b">
        <v>0</v>
      </c>
      <c r="D2289" t="s">
        <v>7257</v>
      </c>
      <c r="E2289" t="s">
        <v>8724</v>
      </c>
      <c r="F2289" t="s">
        <v>8724</v>
      </c>
      <c r="G2289" t="s">
        <v>7280</v>
      </c>
      <c r="H2289" t="s">
        <v>248</v>
      </c>
      <c r="I2289" t="s">
        <v>248</v>
      </c>
      <c r="J2289" t="s">
        <v>1356</v>
      </c>
      <c r="K2289" t="s">
        <v>71</v>
      </c>
      <c r="L2289" t="s">
        <v>71</v>
      </c>
      <c r="M2289">
        <f>IF(UPPER(TRIM(Table2[[#This Row],[Status_Clean]]))="CONVERTED",1,0)</f>
        <v>0</v>
      </c>
      <c r="N2289">
        <f>IF(ISNUMBER(MATCH(UPPER(TRIM(Table2[[#This Row],[Status_Clean]])),{"CONTACTED","QUALIFIED","CONVERTED"},0)),1,0)</f>
        <v>1</v>
      </c>
      <c r="O2289" cm="1">
        <f t="array" ref="O2289">_xlfn.SWITCH(UPPER(TRIM(Table2[[#This Row],[Status_Clean]])),"NEW",1,"CONTACTED",2,"QUALIFIED",3,"CONVERTED",4,"LOST",5,99)</f>
        <v>3</v>
      </c>
      <c r="P2289">
        <v>45570</v>
      </c>
      <c r="Q2289" t="s">
        <v>7725</v>
      </c>
      <c r="R2289" t="s">
        <v>7725</v>
      </c>
      <c r="S2289">
        <v>45570</v>
      </c>
      <c r="T2289" t="s">
        <v>7261</v>
      </c>
      <c r="U2289">
        <v>45570</v>
      </c>
      <c r="V2289" t="s">
        <v>7270</v>
      </c>
      <c r="W2289" t="s">
        <v>7271</v>
      </c>
      <c r="X2289" t="s">
        <v>7264</v>
      </c>
      <c r="Y2289" t="s">
        <v>7278</v>
      </c>
      <c r="Z2289">
        <v>5</v>
      </c>
      <c r="AA2289">
        <v>5</v>
      </c>
      <c r="AB2289" t="str" cm="1">
        <f t="array" ref="AB2289">_xlfn.LET(_xlpm.x,IFERROR(VALUE(Table2[[#This Row],[Response_Time_Hours]]),""),IF(_xlpm.x="","CHECK",_xlfn.IFS(_xlpm.x&lt;=1,"Immediate",_xlpm.x&lt;=6,"Fast",_xlpm.x&lt;=24,"Moderate",_xlpm.x&gt;24,"Delayed")))</f>
        <v>Fast</v>
      </c>
      <c r="AC2289">
        <v>19</v>
      </c>
      <c r="AD2289" t="str" cm="1">
        <f t="array" ref="AD2289">IF(Table2[[#This Row],[Interaction_Count_Final]]="","N/A",_xlfn.IFS(Table2[[#This Row],[Interaction_Count_Final]]&lt;=2,"Low",Table2[[#This Row],[Interaction_Count_Final]]&lt;=5,"Medium",Table2[[#This Row],[Interaction_Count_Final]]&gt;=6,"High",TRUE,"CHECK"))</f>
        <v>High</v>
      </c>
      <c r="AE2289" t="s">
        <v>7266</v>
      </c>
      <c r="AF2289" t="b">
        <v>1</v>
      </c>
      <c r="AG2289" t="b">
        <v>1</v>
      </c>
      <c r="AH2289">
        <v>2738</v>
      </c>
      <c r="AI2289">
        <v>45570</v>
      </c>
      <c r="AJ2289" t="b">
        <v>1</v>
      </c>
      <c r="AK2289" t="e" cm="1">
        <f t="array" ref="AK2289">_xlfn.LET(
  _xlpm.txt,TRIM(Raw_Data!F2289),
  _xlpm.norm,SUBSTITUTE(SUBSTITUTE(_xlpm.txt,"-","/"),".","/"),
  _xlpm.p,_xlfn.TEXTSPLIT(_xlpm.norm,"/"),
  _xlpm.a,VALUE(INDEX(_xlpm.p,1)),
  _xlpm.b,VALUE(INDEX(_xlpm.p,2)),
  IF(AND(_xlpm.a&lt;=12,_xlpm.b&lt;=12),"REVIEW_AMBIGUOUS","OK")
)</f>
        <v>#REF!</v>
      </c>
    </row>
    <row r="2290" spans="1:37">
      <c r="A2290" t="s">
        <v>6539</v>
      </c>
      <c r="B2290" t="s">
        <v>6539</v>
      </c>
      <c r="C2290" t="b">
        <v>1</v>
      </c>
      <c r="D2290" t="s">
        <v>7257</v>
      </c>
      <c r="E2290" t="s">
        <v>6540</v>
      </c>
      <c r="F2290" t="s">
        <v>6540</v>
      </c>
      <c r="G2290" t="s">
        <v>7280</v>
      </c>
      <c r="H2290" t="s">
        <v>222</v>
      </c>
      <c r="I2290" t="s">
        <v>222</v>
      </c>
      <c r="J2290" t="s">
        <v>222</v>
      </c>
      <c r="K2290" t="s">
        <v>193</v>
      </c>
      <c r="L2290" t="s">
        <v>193</v>
      </c>
      <c r="M2290">
        <f>IF(UPPER(TRIM(Table2[[#This Row],[Status_Clean]]))="CONVERTED",1,0)</f>
        <v>0</v>
      </c>
      <c r="N2290">
        <f>IF(ISNUMBER(MATCH(UPPER(TRIM(Table2[[#This Row],[Status_Clean]])),{"CONTACTED","QUALIFIED","CONVERTED"},0)),1,0)</f>
        <v>0</v>
      </c>
      <c r="O2290" cm="1">
        <f t="array" ref="O2290">_xlfn.SWITCH(UPPER(TRIM(Table2[[#This Row],[Status_Clean]])),"NEW",1,"CONTACTED",2,"QUALIFIED",3,"CONVERTED",4,"LOST",5,99)</f>
        <v>1</v>
      </c>
      <c r="P2290">
        <v>45298</v>
      </c>
      <c r="Q2290" t="s">
        <v>7415</v>
      </c>
      <c r="R2290" t="s">
        <v>7415</v>
      </c>
      <c r="S2290">
        <v>45298</v>
      </c>
      <c r="T2290" t="s">
        <v>7261</v>
      </c>
      <c r="U2290">
        <v>45298</v>
      </c>
      <c r="V2290" t="s">
        <v>7317</v>
      </c>
      <c r="W2290" t="s">
        <v>7271</v>
      </c>
      <c r="X2290" t="s">
        <v>7284</v>
      </c>
      <c r="Y2290" t="s">
        <v>7293</v>
      </c>
      <c r="Z2290" t="s">
        <v>1499</v>
      </c>
      <c r="AA2290">
        <v>45.7</v>
      </c>
      <c r="AB2290" t="str" cm="1">
        <f t="array" ref="AB2290">_xlfn.LET(_xlpm.x,IFERROR(VALUE(Table2[[#This Row],[Response_Time_Hours]]),""),IF(_xlpm.x="","CHECK",_xlfn.IFS(_xlpm.x&lt;=1,"Immediate",_xlpm.x&lt;=6,"Fast",_xlpm.x&lt;=24,"Moderate",_xlpm.x&gt;24,"Delayed")))</f>
        <v>Delayed</v>
      </c>
      <c r="AC2290">
        <v>46</v>
      </c>
      <c r="AD2290" t="str" cm="1">
        <f t="array" ref="AD2290">IF(Table2[[#This Row],[Interaction_Count_Final]]="","N/A",_xlfn.IFS(Table2[[#This Row],[Interaction_Count_Final]]&lt;=2,"Low",Table2[[#This Row],[Interaction_Count_Final]]&lt;=5,"Medium",Table2[[#This Row],[Interaction_Count_Final]]&gt;=6,"High",TRUE,"CHECK"))</f>
        <v>High</v>
      </c>
      <c r="AE2290" t="s">
        <v>7266</v>
      </c>
      <c r="AF2290" t="b">
        <v>1</v>
      </c>
      <c r="AG2290" t="b">
        <v>1</v>
      </c>
      <c r="AH2290">
        <v>2739</v>
      </c>
      <c r="AI2290">
        <v>45298</v>
      </c>
      <c r="AJ2290" t="b">
        <v>1</v>
      </c>
      <c r="AK2290" t="e" cm="1">
        <f t="array" ref="AK2290">_xlfn.LET(
  _xlpm.txt,TRIM(Raw_Data!F2290),
  _xlpm.norm,SUBSTITUTE(SUBSTITUTE(_xlpm.txt,"-","/"),".","/"),
  _xlpm.p,_xlfn.TEXTSPLIT(_xlpm.norm,"/"),
  _xlpm.a,VALUE(INDEX(_xlpm.p,1)),
  _xlpm.b,VALUE(INDEX(_xlpm.p,2)),
  IF(AND(_xlpm.a&lt;=12,_xlpm.b&lt;=12),"REVIEW_AMBIGUOUS","OK")
)</f>
        <v>#REF!</v>
      </c>
    </row>
    <row r="2291" spans="1:37">
      <c r="A2291" t="s">
        <v>6541</v>
      </c>
      <c r="B2291" t="s">
        <v>6541</v>
      </c>
      <c r="C2291" t="b">
        <v>1</v>
      </c>
      <c r="D2291" t="s">
        <v>7257</v>
      </c>
      <c r="E2291" t="s">
        <v>6542</v>
      </c>
      <c r="F2291" t="s">
        <v>6542</v>
      </c>
      <c r="G2291" t="s">
        <v>7268</v>
      </c>
      <c r="H2291" t="s">
        <v>363</v>
      </c>
      <c r="I2291" t="s">
        <v>363</v>
      </c>
      <c r="J2291" t="s">
        <v>363</v>
      </c>
      <c r="K2291" t="s">
        <v>7281</v>
      </c>
      <c r="L2291" t="s">
        <v>125</v>
      </c>
      <c r="M2291">
        <f>IF(UPPER(TRIM(Table2[[#This Row],[Status_Clean]]))="CONVERTED",1,0)</f>
        <v>0</v>
      </c>
      <c r="N2291">
        <f>IF(ISNUMBER(MATCH(UPPER(TRIM(Table2[[#This Row],[Status_Clean]])),{"CONTACTED","QUALIFIED","CONVERTED"},0)),1,0)</f>
        <v>1</v>
      </c>
      <c r="O2291" cm="1">
        <f t="array" ref="O2291">_xlfn.SWITCH(UPPER(TRIM(Table2[[#This Row],[Status_Clean]])),"NEW",1,"CONTACTED",2,"QUALIFIED",3,"CONVERTED",4,"LOST",5,99)</f>
        <v>2</v>
      </c>
      <c r="P2291">
        <v>45569</v>
      </c>
      <c r="Q2291" t="s">
        <v>7433</v>
      </c>
      <c r="R2291" t="s">
        <v>7433</v>
      </c>
      <c r="S2291">
        <v>45569</v>
      </c>
      <c r="T2291" t="s">
        <v>7261</v>
      </c>
      <c r="U2291">
        <v>45569</v>
      </c>
      <c r="V2291" t="s">
        <v>7270</v>
      </c>
      <c r="W2291" t="s">
        <v>7271</v>
      </c>
      <c r="X2291" t="s">
        <v>7264</v>
      </c>
      <c r="Y2291" t="s">
        <v>7312</v>
      </c>
      <c r="Z2291" t="s">
        <v>5042</v>
      </c>
      <c r="AA2291">
        <v>33.1</v>
      </c>
      <c r="AB2291" t="str" cm="1">
        <f t="array" ref="AB2291">_xlfn.LET(_xlpm.x,IFERROR(VALUE(Table2[[#This Row],[Response_Time_Hours]]),""),IF(_xlpm.x="","CHECK",_xlfn.IFS(_xlpm.x&lt;=1,"Immediate",_xlpm.x&lt;=6,"Fast",_xlpm.x&lt;=24,"Moderate",_xlpm.x&gt;24,"Delayed")))</f>
        <v>Delayed</v>
      </c>
      <c r="AC2291">
        <v>27</v>
      </c>
      <c r="AD2291" t="str" cm="1">
        <f t="array" ref="AD2291">IF(Table2[[#This Row],[Interaction_Count_Final]]="","N/A",_xlfn.IFS(Table2[[#This Row],[Interaction_Count_Final]]&lt;=2,"Low",Table2[[#This Row],[Interaction_Count_Final]]&lt;=5,"Medium",Table2[[#This Row],[Interaction_Count_Final]]&gt;=6,"High",TRUE,"CHECK"))</f>
        <v>High</v>
      </c>
      <c r="AE2291" t="s">
        <v>7273</v>
      </c>
      <c r="AF2291" t="b">
        <v>1</v>
      </c>
      <c r="AG2291" t="b">
        <v>1</v>
      </c>
      <c r="AH2291">
        <v>2740</v>
      </c>
      <c r="AI2291">
        <v>45569</v>
      </c>
      <c r="AJ2291" t="b">
        <v>1</v>
      </c>
      <c r="AK2291" t="e" cm="1">
        <f t="array" ref="AK2291">_xlfn.LET(
  _xlpm.txt,TRIM(Raw_Data!F2291),
  _xlpm.norm,SUBSTITUTE(SUBSTITUTE(_xlpm.txt,"-","/"),".","/"),
  _xlpm.p,_xlfn.TEXTSPLIT(_xlpm.norm,"/"),
  _xlpm.a,VALUE(INDEX(_xlpm.p,1)),
  _xlpm.b,VALUE(INDEX(_xlpm.p,2)),
  IF(AND(_xlpm.a&lt;=12,_xlpm.b&lt;=12),"REVIEW_AMBIGUOUS","OK")
)</f>
        <v>#REF!</v>
      </c>
    </row>
    <row r="2292" spans="1:37">
      <c r="A2292" t="s">
        <v>6543</v>
      </c>
      <c r="B2292" t="s">
        <v>6543</v>
      </c>
      <c r="C2292" t="b">
        <v>0</v>
      </c>
      <c r="D2292" t="s">
        <v>7257</v>
      </c>
      <c r="E2292" t="s">
        <v>6544</v>
      </c>
      <c r="F2292" t="s">
        <v>6544</v>
      </c>
      <c r="G2292" t="s">
        <v>7268</v>
      </c>
      <c r="H2292" t="s">
        <v>1356</v>
      </c>
      <c r="I2292" t="s">
        <v>1356</v>
      </c>
      <c r="J2292" t="s">
        <v>1356</v>
      </c>
      <c r="K2292" t="s">
        <v>250</v>
      </c>
      <c r="L2292" t="s">
        <v>250</v>
      </c>
      <c r="M2292">
        <f>IF(UPPER(TRIM(Table2[[#This Row],[Status_Clean]]))="CONVERTED",1,0)</f>
        <v>1</v>
      </c>
      <c r="N2292">
        <f>IF(ISNUMBER(MATCH(UPPER(TRIM(Table2[[#This Row],[Status_Clean]])),{"CONTACTED","QUALIFIED","CONVERTED"},0)),1,0)</f>
        <v>1</v>
      </c>
      <c r="O2292" cm="1">
        <f t="array" ref="O2292">_xlfn.SWITCH(UPPER(TRIM(Table2[[#This Row],[Status_Clean]])),"NEW",1,"CONTACTED",2,"QUALIFIED",3,"CONVERTED",4,"LOST",5,99)</f>
        <v>4</v>
      </c>
      <c r="P2292" t="s">
        <v>6545</v>
      </c>
      <c r="Q2292" t="s">
        <v>8725</v>
      </c>
      <c r="R2292" t="s">
        <v>8725</v>
      </c>
      <c r="S2292">
        <v>45063</v>
      </c>
      <c r="T2292" t="s">
        <v>7261</v>
      </c>
      <c r="U2292">
        <v>45063</v>
      </c>
      <c r="V2292" t="s">
        <v>7314</v>
      </c>
      <c r="W2292" t="s">
        <v>7263</v>
      </c>
      <c r="X2292" t="s">
        <v>7277</v>
      </c>
      <c r="Y2292" t="s">
        <v>7272</v>
      </c>
      <c r="Z2292">
        <v>23.7</v>
      </c>
      <c r="AA2292">
        <v>23.7</v>
      </c>
      <c r="AB2292" t="str" cm="1">
        <f t="array" ref="AB2292">_xlfn.LET(_xlpm.x,IFERROR(VALUE(Table2[[#This Row],[Response_Time_Hours]]),""),IF(_xlpm.x="","CHECK",_xlfn.IFS(_xlpm.x&lt;=1,"Immediate",_xlpm.x&lt;=6,"Fast",_xlpm.x&lt;=24,"Moderate",_xlpm.x&gt;24,"Delayed")))</f>
        <v>Moderate</v>
      </c>
      <c r="AC2292">
        <v>1</v>
      </c>
      <c r="AD2292" t="str" cm="1">
        <f t="array" ref="AD2292">IF(Table2[[#This Row],[Interaction_Count_Final]]="","N/A",_xlfn.IFS(Table2[[#This Row],[Interaction_Count_Final]]&lt;=2,"Low",Table2[[#This Row],[Interaction_Count_Final]]&lt;=5,"Medium",Table2[[#This Row],[Interaction_Count_Final]]&gt;=6,"High",TRUE,"CHECK"))</f>
        <v>Low</v>
      </c>
      <c r="AE2292" t="s">
        <v>7273</v>
      </c>
      <c r="AF2292" t="b">
        <v>1</v>
      </c>
      <c r="AG2292" t="b">
        <v>1</v>
      </c>
      <c r="AH2292">
        <v>2741</v>
      </c>
      <c r="AI2292">
        <v>45063</v>
      </c>
      <c r="AJ2292" t="b">
        <v>1</v>
      </c>
      <c r="AK2292" t="e" cm="1">
        <f t="array" ref="AK2292">_xlfn.LET(
  _xlpm.txt,TRIM(Raw_Data!F2292),
  _xlpm.norm,SUBSTITUTE(SUBSTITUTE(_xlpm.txt,"-","/"),".","/"),
  _xlpm.p,_xlfn.TEXTSPLIT(_xlpm.norm,"/"),
  _xlpm.a,VALUE(INDEX(_xlpm.p,1)),
  _xlpm.b,VALUE(INDEX(_xlpm.p,2)),
  IF(AND(_xlpm.a&lt;=12,_xlpm.b&lt;=12),"REVIEW_AMBIGUOUS","OK")
)</f>
        <v>#REF!</v>
      </c>
    </row>
    <row r="2293" spans="1:37">
      <c r="A2293" t="s">
        <v>6546</v>
      </c>
      <c r="B2293" t="s">
        <v>6546</v>
      </c>
      <c r="C2293" t="b">
        <v>0</v>
      </c>
      <c r="D2293" t="s">
        <v>7257</v>
      </c>
      <c r="E2293" t="s">
        <v>6547</v>
      </c>
      <c r="F2293" t="s">
        <v>6547</v>
      </c>
      <c r="G2293" t="s">
        <v>7268</v>
      </c>
      <c r="H2293" t="s">
        <v>311</v>
      </c>
      <c r="I2293" t="s">
        <v>311</v>
      </c>
      <c r="J2293" t="s">
        <v>311</v>
      </c>
      <c r="K2293" t="s">
        <v>125</v>
      </c>
      <c r="L2293" t="s">
        <v>125</v>
      </c>
      <c r="M2293">
        <f>IF(UPPER(TRIM(Table2[[#This Row],[Status_Clean]]))="CONVERTED",1,0)</f>
        <v>0</v>
      </c>
      <c r="N2293">
        <f>IF(ISNUMBER(MATCH(UPPER(TRIM(Table2[[#This Row],[Status_Clean]])),{"CONTACTED","QUALIFIED","CONVERTED"},0)),1,0)</f>
        <v>1</v>
      </c>
      <c r="O2293" cm="1">
        <f t="array" ref="O2293">_xlfn.SWITCH(UPPER(TRIM(Table2[[#This Row],[Status_Clean]])),"NEW",1,"CONTACTED",2,"QUALIFIED",3,"CONVERTED",4,"LOST",5,99)</f>
        <v>2</v>
      </c>
      <c r="P2293" t="s">
        <v>6548</v>
      </c>
      <c r="Q2293" t="s">
        <v>8726</v>
      </c>
      <c r="R2293" t="s">
        <v>8726</v>
      </c>
      <c r="S2293">
        <v>45628</v>
      </c>
      <c r="T2293" t="s">
        <v>7261</v>
      </c>
      <c r="U2293">
        <v>45628</v>
      </c>
      <c r="V2293" t="s">
        <v>7262</v>
      </c>
      <c r="W2293" t="s">
        <v>7271</v>
      </c>
      <c r="X2293" t="s">
        <v>7264</v>
      </c>
      <c r="Y2293" t="s">
        <v>7298</v>
      </c>
      <c r="Z2293" t="s">
        <v>1471</v>
      </c>
      <c r="AA2293">
        <v>49.7</v>
      </c>
      <c r="AB2293" t="str" cm="1">
        <f t="array" ref="AB2293">_xlfn.LET(_xlpm.x,IFERROR(VALUE(Table2[[#This Row],[Response_Time_Hours]]),""),IF(_xlpm.x="","CHECK",_xlfn.IFS(_xlpm.x&lt;=1,"Immediate",_xlpm.x&lt;=6,"Fast",_xlpm.x&lt;=24,"Moderate",_xlpm.x&gt;24,"Delayed")))</f>
        <v>Delayed</v>
      </c>
      <c r="AC2293">
        <v>31</v>
      </c>
      <c r="AD2293" t="str" cm="1">
        <f t="array" ref="AD2293">IF(Table2[[#This Row],[Interaction_Count_Final]]="","N/A",_xlfn.IFS(Table2[[#This Row],[Interaction_Count_Final]]&lt;=2,"Low",Table2[[#This Row],[Interaction_Count_Final]]&lt;=5,"Medium",Table2[[#This Row],[Interaction_Count_Final]]&gt;=6,"High",TRUE,"CHECK"))</f>
        <v>High</v>
      </c>
      <c r="AE2293" t="s">
        <v>7289</v>
      </c>
      <c r="AF2293" t="b">
        <v>1</v>
      </c>
      <c r="AG2293" t="b">
        <v>1</v>
      </c>
      <c r="AH2293">
        <v>2742</v>
      </c>
      <c r="AI2293">
        <v>45628</v>
      </c>
      <c r="AJ2293" t="b">
        <v>1</v>
      </c>
      <c r="AK2293" t="e" cm="1">
        <f t="array" ref="AK2293">_xlfn.LET(
  _xlpm.txt,TRIM(Raw_Data!F2293),
  _xlpm.norm,SUBSTITUTE(SUBSTITUTE(_xlpm.txt,"-","/"),".","/"),
  _xlpm.p,_xlfn.TEXTSPLIT(_xlpm.norm,"/"),
  _xlpm.a,VALUE(INDEX(_xlpm.p,1)),
  _xlpm.b,VALUE(INDEX(_xlpm.p,2)),
  IF(AND(_xlpm.a&lt;=12,_xlpm.b&lt;=12),"REVIEW_AMBIGUOUS","OK")
)</f>
        <v>#REF!</v>
      </c>
    </row>
    <row r="2294" spans="1:37">
      <c r="A2294" t="s">
        <v>6549</v>
      </c>
      <c r="B2294" t="s">
        <v>6549</v>
      </c>
      <c r="C2294" t="b">
        <v>0</v>
      </c>
      <c r="D2294" t="s">
        <v>7257</v>
      </c>
      <c r="E2294" t="s">
        <v>6550</v>
      </c>
      <c r="F2294" t="s">
        <v>6550</v>
      </c>
      <c r="G2294" t="s">
        <v>7258</v>
      </c>
      <c r="H2294" t="s">
        <v>454</v>
      </c>
      <c r="I2294" t="s">
        <v>454</v>
      </c>
      <c r="J2294" t="s">
        <v>7308</v>
      </c>
      <c r="K2294" t="s">
        <v>71</v>
      </c>
      <c r="L2294" t="s">
        <v>71</v>
      </c>
      <c r="M2294">
        <f>IF(UPPER(TRIM(Table2[[#This Row],[Status_Clean]]))="CONVERTED",1,0)</f>
        <v>0</v>
      </c>
      <c r="N2294">
        <f>IF(ISNUMBER(MATCH(UPPER(TRIM(Table2[[#This Row],[Status_Clean]])),{"CONTACTED","QUALIFIED","CONVERTED"},0)),1,0)</f>
        <v>1</v>
      </c>
      <c r="O2294" cm="1">
        <f t="array" ref="O2294">_xlfn.SWITCH(UPPER(TRIM(Table2[[#This Row],[Status_Clean]])),"NEW",1,"CONTACTED",2,"QUALIFIED",3,"CONVERTED",4,"LOST",5,99)</f>
        <v>3</v>
      </c>
      <c r="P2294">
        <v>45120</v>
      </c>
      <c r="Q2294" t="s">
        <v>7931</v>
      </c>
      <c r="R2294" t="s">
        <v>7931</v>
      </c>
      <c r="S2294">
        <v>45120</v>
      </c>
      <c r="T2294" t="s">
        <v>7261</v>
      </c>
      <c r="U2294">
        <v>45120</v>
      </c>
      <c r="V2294" t="s">
        <v>7305</v>
      </c>
      <c r="W2294" t="s">
        <v>7263</v>
      </c>
      <c r="X2294" t="s">
        <v>7288</v>
      </c>
      <c r="Y2294" t="s">
        <v>7285</v>
      </c>
      <c r="Z2294" t="s">
        <v>6551</v>
      </c>
      <c r="AA2294">
        <v>41.2</v>
      </c>
      <c r="AB2294" t="str" cm="1">
        <f t="array" ref="AB2294">_xlfn.LET(_xlpm.x,IFERROR(VALUE(Table2[[#This Row],[Response_Time_Hours]]),""),IF(_xlpm.x="","CHECK",_xlfn.IFS(_xlpm.x&lt;=1,"Immediate",_xlpm.x&lt;=6,"Fast",_xlpm.x&lt;=24,"Moderate",_xlpm.x&gt;24,"Delayed")))</f>
        <v>Delayed</v>
      </c>
      <c r="AC2294">
        <v>17</v>
      </c>
      <c r="AD2294" t="str" cm="1">
        <f t="array" ref="AD2294">IF(Table2[[#This Row],[Interaction_Count_Final]]="","N/A",_xlfn.IFS(Table2[[#This Row],[Interaction_Count_Final]]&lt;=2,"Low",Table2[[#This Row],[Interaction_Count_Final]]&lt;=5,"Medium",Table2[[#This Row],[Interaction_Count_Final]]&gt;=6,"High",TRUE,"CHECK"))</f>
        <v>High</v>
      </c>
      <c r="AE2294" t="s">
        <v>7273</v>
      </c>
      <c r="AF2294" t="b">
        <v>1</v>
      </c>
      <c r="AG2294" t="b">
        <v>1</v>
      </c>
      <c r="AH2294">
        <v>2743</v>
      </c>
      <c r="AI2294">
        <v>45120</v>
      </c>
      <c r="AJ2294" t="b">
        <v>1</v>
      </c>
      <c r="AK2294" t="e" cm="1">
        <f t="array" ref="AK2294">_xlfn.LET(
  _xlpm.txt,TRIM(Raw_Data!F2294),
  _xlpm.norm,SUBSTITUTE(SUBSTITUTE(_xlpm.txt,"-","/"),".","/"),
  _xlpm.p,_xlfn.TEXTSPLIT(_xlpm.norm,"/"),
  _xlpm.a,VALUE(INDEX(_xlpm.p,1)),
  _xlpm.b,VALUE(INDEX(_xlpm.p,2)),
  IF(AND(_xlpm.a&lt;=12,_xlpm.b&lt;=12),"REVIEW_AMBIGUOUS","OK")
)</f>
        <v>#REF!</v>
      </c>
    </row>
    <row r="2295" spans="1:37">
      <c r="A2295" t="s">
        <v>6552</v>
      </c>
      <c r="B2295" t="s">
        <v>6552</v>
      </c>
      <c r="C2295" t="b">
        <v>1</v>
      </c>
      <c r="D2295" t="s">
        <v>7257</v>
      </c>
      <c r="E2295" t="s">
        <v>6553</v>
      </c>
      <c r="F2295" t="s">
        <v>6553</v>
      </c>
      <c r="G2295" t="s">
        <v>7268</v>
      </c>
      <c r="H2295" t="s">
        <v>585</v>
      </c>
      <c r="I2295" t="s">
        <v>585</v>
      </c>
      <c r="J2295" t="s">
        <v>222</v>
      </c>
      <c r="K2295" t="s">
        <v>125</v>
      </c>
      <c r="L2295" t="s">
        <v>125</v>
      </c>
      <c r="M2295">
        <f>IF(UPPER(TRIM(Table2[[#This Row],[Status_Clean]]))="CONVERTED",1,0)</f>
        <v>0</v>
      </c>
      <c r="N2295">
        <f>IF(ISNUMBER(MATCH(UPPER(TRIM(Table2[[#This Row],[Status_Clean]])),{"CONTACTED","QUALIFIED","CONVERTED"},0)),1,0)</f>
        <v>1</v>
      </c>
      <c r="O2295" cm="1">
        <f t="array" ref="O2295">_xlfn.SWITCH(UPPER(TRIM(Table2[[#This Row],[Status_Clean]])),"NEW",1,"CONTACTED",2,"QUALIFIED",3,"CONVERTED",4,"LOST",5,99)</f>
        <v>2</v>
      </c>
      <c r="P2295">
        <v>45279</v>
      </c>
      <c r="Q2295" t="s">
        <v>7732</v>
      </c>
      <c r="R2295" t="s">
        <v>7732</v>
      </c>
      <c r="S2295">
        <v>45279</v>
      </c>
      <c r="T2295" t="s">
        <v>7261</v>
      </c>
      <c r="U2295">
        <v>45279</v>
      </c>
      <c r="V2295" t="s">
        <v>7262</v>
      </c>
      <c r="W2295" t="s">
        <v>7263</v>
      </c>
      <c r="X2295" t="s">
        <v>7264</v>
      </c>
      <c r="Y2295" t="s">
        <v>7265</v>
      </c>
      <c r="Z2295" t="s">
        <v>72</v>
      </c>
      <c r="AA2295">
        <v>62.400000000000006</v>
      </c>
      <c r="AB2295" t="str" cm="1">
        <f t="array" ref="AB2295">_xlfn.LET(_xlpm.x,IFERROR(VALUE(Table2[[#This Row],[Response_Time_Hours]]),""),IF(_xlpm.x="","CHECK",_xlfn.IFS(_xlpm.x&lt;=1,"Immediate",_xlpm.x&lt;=6,"Fast",_xlpm.x&lt;=24,"Moderate",_xlpm.x&gt;24,"Delayed")))</f>
        <v>Delayed</v>
      </c>
      <c r="AC2295">
        <v>37</v>
      </c>
      <c r="AD2295" t="str" cm="1">
        <f t="array" ref="AD2295">IF(Table2[[#This Row],[Interaction_Count_Final]]="","N/A",_xlfn.IFS(Table2[[#This Row],[Interaction_Count_Final]]&lt;=2,"Low",Table2[[#This Row],[Interaction_Count_Final]]&lt;=5,"Medium",Table2[[#This Row],[Interaction_Count_Final]]&gt;=6,"High",TRUE,"CHECK"))</f>
        <v>High</v>
      </c>
      <c r="AE2295" t="s">
        <v>7289</v>
      </c>
      <c r="AF2295" t="b">
        <v>1</v>
      </c>
      <c r="AG2295" t="b">
        <v>1</v>
      </c>
      <c r="AH2295">
        <v>2744</v>
      </c>
      <c r="AI2295">
        <v>45279</v>
      </c>
      <c r="AJ2295" t="b">
        <v>1</v>
      </c>
      <c r="AK2295" t="e" cm="1">
        <f t="array" ref="AK2295">_xlfn.LET(
  _xlpm.txt,TRIM(Raw_Data!F2295),
  _xlpm.norm,SUBSTITUTE(SUBSTITUTE(_xlpm.txt,"-","/"),".","/"),
  _xlpm.p,_xlfn.TEXTSPLIT(_xlpm.norm,"/"),
  _xlpm.a,VALUE(INDEX(_xlpm.p,1)),
  _xlpm.b,VALUE(INDEX(_xlpm.p,2)),
  IF(AND(_xlpm.a&lt;=12,_xlpm.b&lt;=12),"REVIEW_AMBIGUOUS","OK")
)</f>
        <v>#REF!</v>
      </c>
    </row>
    <row r="2296" spans="1:37">
      <c r="A2296" t="s">
        <v>6554</v>
      </c>
      <c r="B2296" t="s">
        <v>6554</v>
      </c>
      <c r="C2296" t="b">
        <v>0</v>
      </c>
      <c r="D2296" t="s">
        <v>7257</v>
      </c>
      <c r="E2296" t="s">
        <v>6555</v>
      </c>
      <c r="F2296" t="s">
        <v>6555</v>
      </c>
      <c r="G2296" t="s">
        <v>7268</v>
      </c>
      <c r="H2296" t="s">
        <v>359</v>
      </c>
      <c r="I2296" t="s">
        <v>359</v>
      </c>
      <c r="J2296" t="s">
        <v>473</v>
      </c>
      <c r="K2296" t="s">
        <v>193</v>
      </c>
      <c r="L2296" t="s">
        <v>193</v>
      </c>
      <c r="M2296">
        <f>IF(UPPER(TRIM(Table2[[#This Row],[Status_Clean]]))="CONVERTED",1,0)</f>
        <v>0</v>
      </c>
      <c r="N2296">
        <f>IF(ISNUMBER(MATCH(UPPER(TRIM(Table2[[#This Row],[Status_Clean]])),{"CONTACTED","QUALIFIED","CONVERTED"},0)),1,0)</f>
        <v>0</v>
      </c>
      <c r="O2296" cm="1">
        <f t="array" ref="O2296">_xlfn.SWITCH(UPPER(TRIM(Table2[[#This Row],[Status_Clean]])),"NEW",1,"CONTACTED",2,"QUALIFIED",3,"CONVERTED",4,"LOST",5,99)</f>
        <v>1</v>
      </c>
      <c r="P2296">
        <v>45193</v>
      </c>
      <c r="Q2296" t="s">
        <v>7394</v>
      </c>
      <c r="R2296" t="s">
        <v>7394</v>
      </c>
      <c r="S2296">
        <v>45193</v>
      </c>
      <c r="T2296" t="s">
        <v>7261</v>
      </c>
      <c r="U2296">
        <v>45193</v>
      </c>
      <c r="V2296" t="s">
        <v>7287</v>
      </c>
      <c r="W2296" t="s">
        <v>7263</v>
      </c>
      <c r="X2296" t="s">
        <v>7288</v>
      </c>
      <c r="Y2296" t="s">
        <v>7293</v>
      </c>
      <c r="Z2296" t="s">
        <v>2186</v>
      </c>
      <c r="AA2296">
        <v>12</v>
      </c>
      <c r="AB2296" t="str" cm="1">
        <f t="array" ref="AB2296">_xlfn.LET(_xlpm.x,IFERROR(VALUE(Table2[[#This Row],[Response_Time_Hours]]),""),IF(_xlpm.x="","CHECK",_xlfn.IFS(_xlpm.x&lt;=1,"Immediate",_xlpm.x&lt;=6,"Fast",_xlpm.x&lt;=24,"Moderate",_xlpm.x&gt;24,"Delayed")))</f>
        <v>Moderate</v>
      </c>
      <c r="AC2296">
        <v>46</v>
      </c>
      <c r="AD2296" t="str" cm="1">
        <f t="array" ref="AD2296">IF(Table2[[#This Row],[Interaction_Count_Final]]="","N/A",_xlfn.IFS(Table2[[#This Row],[Interaction_Count_Final]]&lt;=2,"Low",Table2[[#This Row],[Interaction_Count_Final]]&lt;=5,"Medium",Table2[[#This Row],[Interaction_Count_Final]]&gt;=6,"High",TRUE,"CHECK"))</f>
        <v>High</v>
      </c>
      <c r="AE2296" t="s">
        <v>7289</v>
      </c>
      <c r="AF2296" t="b">
        <v>1</v>
      </c>
      <c r="AG2296" t="b">
        <v>1</v>
      </c>
      <c r="AH2296">
        <v>2745</v>
      </c>
      <c r="AI2296">
        <v>45193</v>
      </c>
      <c r="AJ2296" t="b">
        <v>1</v>
      </c>
      <c r="AK2296" t="e" cm="1">
        <f t="array" ref="AK2296">_xlfn.LET(
  _xlpm.txt,TRIM(Raw_Data!F2296),
  _xlpm.norm,SUBSTITUTE(SUBSTITUTE(_xlpm.txt,"-","/"),".","/"),
  _xlpm.p,_xlfn.TEXTSPLIT(_xlpm.norm,"/"),
  _xlpm.a,VALUE(INDEX(_xlpm.p,1)),
  _xlpm.b,VALUE(INDEX(_xlpm.p,2)),
  IF(AND(_xlpm.a&lt;=12,_xlpm.b&lt;=12),"REVIEW_AMBIGUOUS","OK")
)</f>
        <v>#REF!</v>
      </c>
    </row>
    <row r="2297" spans="1:37">
      <c r="A2297" t="s">
        <v>6556</v>
      </c>
      <c r="B2297" t="s">
        <v>6556</v>
      </c>
      <c r="C2297" t="b">
        <v>1</v>
      </c>
      <c r="D2297" t="s">
        <v>7257</v>
      </c>
      <c r="E2297" t="s">
        <v>6557</v>
      </c>
      <c r="F2297" t="s">
        <v>6557</v>
      </c>
      <c r="G2297" t="s">
        <v>7268</v>
      </c>
      <c r="H2297" t="s">
        <v>359</v>
      </c>
      <c r="I2297" t="s">
        <v>359</v>
      </c>
      <c r="J2297" t="s">
        <v>473</v>
      </c>
      <c r="K2297" t="s">
        <v>173</v>
      </c>
      <c r="L2297" t="s">
        <v>173</v>
      </c>
      <c r="M2297">
        <f>IF(UPPER(TRIM(Table2[[#This Row],[Status_Clean]]))="CONVERTED",1,0)</f>
        <v>0</v>
      </c>
      <c r="N2297">
        <f>IF(ISNUMBER(MATCH(UPPER(TRIM(Table2[[#This Row],[Status_Clean]])),{"CONTACTED","QUALIFIED","CONVERTED"},0)),1,0)</f>
        <v>0</v>
      </c>
      <c r="O2297" cm="1">
        <f t="array" ref="O2297">_xlfn.SWITCH(UPPER(TRIM(Table2[[#This Row],[Status_Clean]])),"NEW",1,"CONTACTED",2,"QUALIFIED",3,"CONVERTED",4,"LOST",5,99)</f>
        <v>5</v>
      </c>
      <c r="P2297">
        <v>45109</v>
      </c>
      <c r="Q2297" t="s">
        <v>8727</v>
      </c>
      <c r="R2297" t="s">
        <v>8727</v>
      </c>
      <c r="S2297">
        <v>45109</v>
      </c>
      <c r="T2297" t="s">
        <v>7261</v>
      </c>
      <c r="U2297">
        <v>45109</v>
      </c>
      <c r="V2297" t="s">
        <v>7305</v>
      </c>
      <c r="W2297" t="s">
        <v>7263</v>
      </c>
      <c r="X2297" t="s">
        <v>7288</v>
      </c>
      <c r="Y2297" t="s">
        <v>7293</v>
      </c>
      <c r="Z2297" t="s">
        <v>6558</v>
      </c>
      <c r="AA2297">
        <v>67.2</v>
      </c>
      <c r="AB2297" t="str" cm="1">
        <f t="array" ref="AB2297">_xlfn.LET(_xlpm.x,IFERROR(VALUE(Table2[[#This Row],[Response_Time_Hours]]),""),IF(_xlpm.x="","CHECK",_xlfn.IFS(_xlpm.x&lt;=1,"Immediate",_xlpm.x&lt;=6,"Fast",_xlpm.x&lt;=24,"Moderate",_xlpm.x&gt;24,"Delayed")))</f>
        <v>Delayed</v>
      </c>
      <c r="AC2297">
        <v>46</v>
      </c>
      <c r="AD2297" t="str" cm="1">
        <f t="array" ref="AD2297">IF(Table2[[#This Row],[Interaction_Count_Final]]="","N/A",_xlfn.IFS(Table2[[#This Row],[Interaction_Count_Final]]&lt;=2,"Low",Table2[[#This Row],[Interaction_Count_Final]]&lt;=5,"Medium",Table2[[#This Row],[Interaction_Count_Final]]&gt;=6,"High",TRUE,"CHECK"))</f>
        <v>High</v>
      </c>
      <c r="AE2297" t="s">
        <v>7273</v>
      </c>
      <c r="AF2297" t="b">
        <v>1</v>
      </c>
      <c r="AG2297" t="b">
        <v>1</v>
      </c>
      <c r="AH2297">
        <v>2746</v>
      </c>
      <c r="AI2297">
        <v>45109</v>
      </c>
      <c r="AJ2297" t="b">
        <v>1</v>
      </c>
      <c r="AK2297" t="e" cm="1">
        <f t="array" ref="AK2297">_xlfn.LET(
  _xlpm.txt,TRIM(Raw_Data!F2297),
  _xlpm.norm,SUBSTITUTE(SUBSTITUTE(_xlpm.txt,"-","/"),".","/"),
  _xlpm.p,_xlfn.TEXTSPLIT(_xlpm.norm,"/"),
  _xlpm.a,VALUE(INDEX(_xlpm.p,1)),
  _xlpm.b,VALUE(INDEX(_xlpm.p,2)),
  IF(AND(_xlpm.a&lt;=12,_xlpm.b&lt;=12),"REVIEW_AMBIGUOUS","OK")
)</f>
        <v>#REF!</v>
      </c>
    </row>
    <row r="2298" spans="1:37">
      <c r="A2298" t="s">
        <v>6559</v>
      </c>
      <c r="B2298" t="s">
        <v>6559</v>
      </c>
      <c r="C2298" t="b">
        <v>1</v>
      </c>
      <c r="D2298" t="s">
        <v>7257</v>
      </c>
      <c r="E2298" t="s">
        <v>6560</v>
      </c>
      <c r="F2298" t="s">
        <v>6560</v>
      </c>
      <c r="G2298" t="s">
        <v>7268</v>
      </c>
      <c r="H2298" t="s">
        <v>457</v>
      </c>
      <c r="I2298" t="s">
        <v>457</v>
      </c>
      <c r="J2298" t="s">
        <v>792</v>
      </c>
      <c r="K2298" t="s">
        <v>173</v>
      </c>
      <c r="L2298" t="s">
        <v>173</v>
      </c>
      <c r="M2298">
        <f>IF(UPPER(TRIM(Table2[[#This Row],[Status_Clean]]))="CONVERTED",1,0)</f>
        <v>0</v>
      </c>
      <c r="N2298">
        <f>IF(ISNUMBER(MATCH(UPPER(TRIM(Table2[[#This Row],[Status_Clean]])),{"CONTACTED","QUALIFIED","CONVERTED"},0)),1,0)</f>
        <v>0</v>
      </c>
      <c r="O2298" cm="1">
        <f t="array" ref="O2298">_xlfn.SWITCH(UPPER(TRIM(Table2[[#This Row],[Status_Clean]])),"NEW",1,"CONTACTED",2,"QUALIFIED",3,"CONVERTED",4,"LOST",5,99)</f>
        <v>5</v>
      </c>
      <c r="P2298" t="s">
        <v>5950</v>
      </c>
      <c r="Q2298" t="s">
        <v>8640</v>
      </c>
      <c r="R2298" t="s">
        <v>8640</v>
      </c>
      <c r="S2298">
        <v>45581</v>
      </c>
      <c r="T2298" t="s">
        <v>7261</v>
      </c>
      <c r="U2298">
        <v>45581</v>
      </c>
      <c r="V2298" t="s">
        <v>7270</v>
      </c>
      <c r="W2298" t="s">
        <v>7271</v>
      </c>
      <c r="X2298" t="s">
        <v>7264</v>
      </c>
      <c r="Y2298" t="s">
        <v>7272</v>
      </c>
      <c r="Z2298">
        <v>24.2</v>
      </c>
      <c r="AA2298">
        <v>24.2</v>
      </c>
      <c r="AB2298" t="str" cm="1">
        <f t="array" ref="AB2298">_xlfn.LET(_xlpm.x,IFERROR(VALUE(Table2[[#This Row],[Response_Time_Hours]]),""),IF(_xlpm.x="","CHECK",_xlfn.IFS(_xlpm.x&lt;=1,"Immediate",_xlpm.x&lt;=6,"Fast",_xlpm.x&lt;=24,"Moderate",_xlpm.x&gt;24,"Delayed")))</f>
        <v>Delayed</v>
      </c>
      <c r="AC2298">
        <v>21</v>
      </c>
      <c r="AD2298" t="str" cm="1">
        <f t="array" ref="AD2298">IF(Table2[[#This Row],[Interaction_Count_Final]]="","N/A",_xlfn.IFS(Table2[[#This Row],[Interaction_Count_Final]]&lt;=2,"Low",Table2[[#This Row],[Interaction_Count_Final]]&lt;=5,"Medium",Table2[[#This Row],[Interaction_Count_Final]]&gt;=6,"High",TRUE,"CHECK"))</f>
        <v>High</v>
      </c>
      <c r="AE2298" t="s">
        <v>7273</v>
      </c>
      <c r="AF2298" t="b">
        <v>1</v>
      </c>
      <c r="AG2298" t="b">
        <v>1</v>
      </c>
      <c r="AH2298">
        <v>2747</v>
      </c>
      <c r="AI2298">
        <v>45581</v>
      </c>
      <c r="AJ2298" t="b">
        <v>1</v>
      </c>
      <c r="AK2298" t="str" cm="1">
        <f t="array" ref="AK2298">_xlfn.LET(
  _xlpm.txt,TRIM(Raw_Data!F2298),
  _xlpm.norm,SUBSTITUTE(SUBSTITUTE(_xlpm.txt,"-","/"),".","/"),
  _xlpm.p,_xlfn.TEXTSPLIT(_xlpm.norm,"/"),
  _xlpm.a,VALUE(INDEX(_xlpm.p,1)),
  _xlpm.b,VALUE(INDEX(_xlpm.p,2)),
  IF(AND(_xlpm.a&lt;=12,_xlpm.b&lt;=12),"REVIEW_AMBIGUOUS","OK")
)</f>
        <v>OK</v>
      </c>
    </row>
    <row r="2299" spans="1:37">
      <c r="A2299" t="s">
        <v>6561</v>
      </c>
      <c r="B2299" t="s">
        <v>6561</v>
      </c>
      <c r="C2299" t="b">
        <v>0</v>
      </c>
      <c r="D2299" t="s">
        <v>7257</v>
      </c>
      <c r="E2299" t="s">
        <v>6562</v>
      </c>
      <c r="F2299" t="s">
        <v>6562</v>
      </c>
      <c r="G2299" t="s">
        <v>7303</v>
      </c>
      <c r="H2299" t="s">
        <v>311</v>
      </c>
      <c r="I2299" t="s">
        <v>311</v>
      </c>
      <c r="J2299" t="s">
        <v>311</v>
      </c>
      <c r="K2299" t="s">
        <v>7370</v>
      </c>
      <c r="L2299" t="s">
        <v>250</v>
      </c>
      <c r="M2299">
        <f>IF(UPPER(TRIM(Table2[[#This Row],[Status_Clean]]))="CONVERTED",1,0)</f>
        <v>1</v>
      </c>
      <c r="N2299">
        <f>IF(ISNUMBER(MATCH(UPPER(TRIM(Table2[[#This Row],[Status_Clean]])),{"CONTACTED","QUALIFIED","CONVERTED"},0)),1,0)</f>
        <v>1</v>
      </c>
      <c r="O2299" cm="1">
        <f t="array" ref="O2299">_xlfn.SWITCH(UPPER(TRIM(Table2[[#This Row],[Status_Clean]])),"NEW",1,"CONTACTED",2,"QUALIFIED",3,"CONVERTED",4,"LOST",5,99)</f>
        <v>4</v>
      </c>
      <c r="P2299">
        <v>45524</v>
      </c>
      <c r="Q2299" t="s">
        <v>7504</v>
      </c>
      <c r="R2299" t="s">
        <v>7504</v>
      </c>
      <c r="S2299">
        <v>45524</v>
      </c>
      <c r="T2299" t="s">
        <v>7261</v>
      </c>
      <c r="U2299">
        <v>45524</v>
      </c>
      <c r="V2299" t="s">
        <v>7310</v>
      </c>
      <c r="W2299" t="s">
        <v>7271</v>
      </c>
      <c r="X2299" t="s">
        <v>7288</v>
      </c>
      <c r="Y2299" t="s">
        <v>7265</v>
      </c>
      <c r="Z2299" t="s">
        <v>6563</v>
      </c>
      <c r="AA2299">
        <v>64.099999999999994</v>
      </c>
      <c r="AB2299" t="str" cm="1">
        <f t="array" ref="AB2299">_xlfn.LET(_xlpm.x,IFERROR(VALUE(Table2[[#This Row],[Response_Time_Hours]]),""),IF(_xlpm.x="","CHECK",_xlfn.IFS(_xlpm.x&lt;=1,"Immediate",_xlpm.x&lt;=6,"Fast",_xlpm.x&lt;=24,"Moderate",_xlpm.x&gt;24,"Delayed")))</f>
        <v>Delayed</v>
      </c>
      <c r="AC2299">
        <v>8</v>
      </c>
      <c r="AD2299" t="str" cm="1">
        <f t="array" ref="AD2299">IF(Table2[[#This Row],[Interaction_Count_Final]]="","N/A",_xlfn.IFS(Table2[[#This Row],[Interaction_Count_Final]]&lt;=2,"Low",Table2[[#This Row],[Interaction_Count_Final]]&lt;=5,"Medium",Table2[[#This Row],[Interaction_Count_Final]]&gt;=6,"High",TRUE,"CHECK"))</f>
        <v>High</v>
      </c>
      <c r="AE2299" t="s">
        <v>7266</v>
      </c>
      <c r="AF2299" t="b">
        <v>1</v>
      </c>
      <c r="AG2299" t="b">
        <v>1</v>
      </c>
      <c r="AH2299">
        <v>2748</v>
      </c>
      <c r="AI2299">
        <v>45524</v>
      </c>
      <c r="AJ2299" t="b">
        <v>1</v>
      </c>
      <c r="AK2299" t="e" cm="1">
        <f t="array" ref="AK2299">_xlfn.LET(
  _xlpm.txt,TRIM(Raw_Data!F2299),
  _xlpm.norm,SUBSTITUTE(SUBSTITUTE(_xlpm.txt,"-","/"),".","/"),
  _xlpm.p,_xlfn.TEXTSPLIT(_xlpm.norm,"/"),
  _xlpm.a,VALUE(INDEX(_xlpm.p,1)),
  _xlpm.b,VALUE(INDEX(_xlpm.p,2)),
  IF(AND(_xlpm.a&lt;=12,_xlpm.b&lt;=12),"REVIEW_AMBIGUOUS","OK")
)</f>
        <v>#REF!</v>
      </c>
    </row>
    <row r="2300" spans="1:37">
      <c r="A2300" t="s">
        <v>6564</v>
      </c>
      <c r="B2300" t="s">
        <v>6564</v>
      </c>
      <c r="C2300" t="b">
        <v>0</v>
      </c>
      <c r="D2300" t="s">
        <v>7257</v>
      </c>
      <c r="E2300" t="s">
        <v>6565</v>
      </c>
      <c r="F2300" t="s">
        <v>6565</v>
      </c>
      <c r="G2300" t="s">
        <v>7258</v>
      </c>
      <c r="H2300" t="s">
        <v>473</v>
      </c>
      <c r="I2300" t="s">
        <v>473</v>
      </c>
      <c r="J2300" t="s">
        <v>473</v>
      </c>
      <c r="K2300" t="s">
        <v>193</v>
      </c>
      <c r="L2300" t="s">
        <v>193</v>
      </c>
      <c r="M2300">
        <f>IF(UPPER(TRIM(Table2[[#This Row],[Status_Clean]]))="CONVERTED",1,0)</f>
        <v>0</v>
      </c>
      <c r="N2300">
        <f>IF(ISNUMBER(MATCH(UPPER(TRIM(Table2[[#This Row],[Status_Clean]])),{"CONTACTED","QUALIFIED","CONVERTED"},0)),1,0)</f>
        <v>0</v>
      </c>
      <c r="O2300" cm="1">
        <f t="array" ref="O2300">_xlfn.SWITCH(UPPER(TRIM(Table2[[#This Row],[Status_Clean]])),"NEW",1,"CONTACTED",2,"QUALIFIED",3,"CONVERTED",4,"LOST",5,99)</f>
        <v>1</v>
      </c>
      <c r="P2300">
        <v>45417</v>
      </c>
      <c r="Q2300" t="s">
        <v>7850</v>
      </c>
      <c r="R2300" t="s">
        <v>7850</v>
      </c>
      <c r="S2300">
        <v>45417</v>
      </c>
      <c r="T2300" t="s">
        <v>7261</v>
      </c>
      <c r="U2300">
        <v>45417</v>
      </c>
      <c r="V2300" t="s">
        <v>7314</v>
      </c>
      <c r="W2300" t="s">
        <v>7271</v>
      </c>
      <c r="X2300" t="s">
        <v>7277</v>
      </c>
      <c r="Y2300" t="s">
        <v>7293</v>
      </c>
      <c r="Z2300">
        <v>57.6</v>
      </c>
      <c r="AA2300">
        <v>57.6</v>
      </c>
      <c r="AB2300" t="str" cm="1">
        <f t="array" ref="AB2300">_xlfn.LET(_xlpm.x,IFERROR(VALUE(Table2[[#This Row],[Response_Time_Hours]]),""),IF(_xlpm.x="","CHECK",_xlfn.IFS(_xlpm.x&lt;=1,"Immediate",_xlpm.x&lt;=6,"Fast",_xlpm.x&lt;=24,"Moderate",_xlpm.x&gt;24,"Delayed")))</f>
        <v>Delayed</v>
      </c>
      <c r="AC2300">
        <v>21</v>
      </c>
      <c r="AD2300" t="str" cm="1">
        <f t="array" ref="AD2300">IF(Table2[[#This Row],[Interaction_Count_Final]]="","N/A",_xlfn.IFS(Table2[[#This Row],[Interaction_Count_Final]]&lt;=2,"Low",Table2[[#This Row],[Interaction_Count_Final]]&lt;=5,"Medium",Table2[[#This Row],[Interaction_Count_Final]]&gt;=6,"High",TRUE,"CHECK"))</f>
        <v>High</v>
      </c>
      <c r="AE2300" t="s">
        <v>7266</v>
      </c>
      <c r="AF2300" t="b">
        <v>1</v>
      </c>
      <c r="AG2300" t="b">
        <v>1</v>
      </c>
      <c r="AH2300">
        <v>2749</v>
      </c>
      <c r="AI2300">
        <v>45417</v>
      </c>
      <c r="AJ2300" t="b">
        <v>1</v>
      </c>
      <c r="AK2300" t="e" cm="1">
        <f t="array" ref="AK2300">_xlfn.LET(
  _xlpm.txt,TRIM(Raw_Data!F2300),
  _xlpm.norm,SUBSTITUTE(SUBSTITUTE(_xlpm.txt,"-","/"),".","/"),
  _xlpm.p,_xlfn.TEXTSPLIT(_xlpm.norm,"/"),
  _xlpm.a,VALUE(INDEX(_xlpm.p,1)),
  _xlpm.b,VALUE(INDEX(_xlpm.p,2)),
  IF(AND(_xlpm.a&lt;=12,_xlpm.b&lt;=12),"REVIEW_AMBIGUOUS","OK")
)</f>
        <v>#REF!</v>
      </c>
    </row>
    <row r="2301" spans="1:37">
      <c r="A2301" t="s">
        <v>6566</v>
      </c>
      <c r="B2301" t="s">
        <v>6566</v>
      </c>
      <c r="C2301" t="b">
        <v>1</v>
      </c>
      <c r="D2301" t="s">
        <v>7257</v>
      </c>
      <c r="E2301" t="s">
        <v>6567</v>
      </c>
      <c r="F2301" t="s">
        <v>6567</v>
      </c>
      <c r="G2301" t="s">
        <v>7274</v>
      </c>
      <c r="H2301" t="s">
        <v>473</v>
      </c>
      <c r="I2301" t="s">
        <v>473</v>
      </c>
      <c r="J2301" t="s">
        <v>473</v>
      </c>
      <c r="K2301" t="s">
        <v>173</v>
      </c>
      <c r="L2301" t="s">
        <v>173</v>
      </c>
      <c r="M2301">
        <f>IF(UPPER(TRIM(Table2[[#This Row],[Status_Clean]]))="CONVERTED",1,0)</f>
        <v>0</v>
      </c>
      <c r="N2301">
        <f>IF(ISNUMBER(MATCH(UPPER(TRIM(Table2[[#This Row],[Status_Clean]])),{"CONTACTED","QUALIFIED","CONVERTED"},0)),1,0)</f>
        <v>0</v>
      </c>
      <c r="O2301" cm="1">
        <f t="array" ref="O2301">_xlfn.SWITCH(UPPER(TRIM(Table2[[#This Row],[Status_Clean]])),"NEW",1,"CONTACTED",2,"QUALIFIED",3,"CONVERTED",4,"LOST",5,99)</f>
        <v>5</v>
      </c>
      <c r="P2301">
        <v>44947</v>
      </c>
      <c r="Q2301" t="s">
        <v>8229</v>
      </c>
      <c r="R2301" t="s">
        <v>8229</v>
      </c>
      <c r="S2301">
        <v>44947</v>
      </c>
      <c r="T2301" t="s">
        <v>7261</v>
      </c>
      <c r="U2301">
        <v>44947</v>
      </c>
      <c r="V2301" t="s">
        <v>7317</v>
      </c>
      <c r="W2301" t="s">
        <v>7263</v>
      </c>
      <c r="X2301" t="s">
        <v>7284</v>
      </c>
      <c r="Y2301" t="s">
        <v>7278</v>
      </c>
      <c r="Z2301">
        <v>24.5</v>
      </c>
      <c r="AA2301">
        <v>24.5</v>
      </c>
      <c r="AB2301" t="str" cm="1">
        <f t="array" ref="AB2301">_xlfn.LET(_xlpm.x,IFERROR(VALUE(Table2[[#This Row],[Response_Time_Hours]]),""),IF(_xlpm.x="","CHECK",_xlfn.IFS(_xlpm.x&lt;=1,"Immediate",_xlpm.x&lt;=6,"Fast",_xlpm.x&lt;=24,"Moderate",_xlpm.x&gt;24,"Delayed")))</f>
        <v>Delayed</v>
      </c>
      <c r="AC2301">
        <v>32</v>
      </c>
      <c r="AD2301" t="str" cm="1">
        <f t="array" ref="AD2301">IF(Table2[[#This Row],[Interaction_Count_Final]]="","N/A",_xlfn.IFS(Table2[[#This Row],[Interaction_Count_Final]]&lt;=2,"Low",Table2[[#This Row],[Interaction_Count_Final]]&lt;=5,"Medium",Table2[[#This Row],[Interaction_Count_Final]]&gt;=6,"High",TRUE,"CHECK"))</f>
        <v>High</v>
      </c>
      <c r="AE2301" t="s">
        <v>7266</v>
      </c>
      <c r="AF2301" t="b">
        <v>1</v>
      </c>
      <c r="AG2301" t="b">
        <v>1</v>
      </c>
      <c r="AH2301">
        <v>2750</v>
      </c>
      <c r="AI2301">
        <v>44947</v>
      </c>
      <c r="AJ2301" t="b">
        <v>1</v>
      </c>
      <c r="AK2301" t="e" cm="1">
        <f t="array" ref="AK2301">_xlfn.LET(
  _xlpm.txt,TRIM(Raw_Data!F2301),
  _xlpm.norm,SUBSTITUTE(SUBSTITUTE(_xlpm.txt,"-","/"),".","/"),
  _xlpm.p,_xlfn.TEXTSPLIT(_xlpm.norm,"/"),
  _xlpm.a,VALUE(INDEX(_xlpm.p,1)),
  _xlpm.b,VALUE(INDEX(_xlpm.p,2)),
  IF(AND(_xlpm.a&lt;=12,_xlpm.b&lt;=12),"REVIEW_AMBIGUOUS","OK")
)</f>
        <v>#REF!</v>
      </c>
    </row>
    <row r="2302" spans="1:37">
      <c r="A2302" t="s">
        <v>6568</v>
      </c>
      <c r="B2302" t="s">
        <v>6568</v>
      </c>
      <c r="C2302" t="b">
        <v>0</v>
      </c>
      <c r="D2302" t="s">
        <v>7257</v>
      </c>
      <c r="E2302" t="s">
        <v>8728</v>
      </c>
      <c r="F2302" t="s">
        <v>8728</v>
      </c>
      <c r="G2302" t="s">
        <v>7274</v>
      </c>
      <c r="H2302" t="s">
        <v>454</v>
      </c>
      <c r="I2302" t="s">
        <v>454</v>
      </c>
      <c r="J2302" t="s">
        <v>7308</v>
      </c>
      <c r="K2302" t="s">
        <v>250</v>
      </c>
      <c r="L2302" t="s">
        <v>250</v>
      </c>
      <c r="M2302">
        <f>IF(UPPER(TRIM(Table2[[#This Row],[Status_Clean]]))="CONVERTED",1,0)</f>
        <v>1</v>
      </c>
      <c r="N2302">
        <f>IF(ISNUMBER(MATCH(UPPER(TRIM(Table2[[#This Row],[Status_Clean]])),{"CONTACTED","QUALIFIED","CONVERTED"},0)),1,0)</f>
        <v>1</v>
      </c>
      <c r="O2302" cm="1">
        <f t="array" ref="O2302">_xlfn.SWITCH(UPPER(TRIM(Table2[[#This Row],[Status_Clean]])),"NEW",1,"CONTACTED",2,"QUALIFIED",3,"CONVERTED",4,"LOST",5,99)</f>
        <v>4</v>
      </c>
      <c r="P2302">
        <v>45315</v>
      </c>
      <c r="Q2302" t="s">
        <v>8675</v>
      </c>
      <c r="R2302" t="s">
        <v>8675</v>
      </c>
      <c r="S2302">
        <v>45315</v>
      </c>
      <c r="T2302" t="s">
        <v>7261</v>
      </c>
      <c r="U2302">
        <v>45315</v>
      </c>
      <c r="V2302" t="s">
        <v>7317</v>
      </c>
      <c r="W2302" t="s">
        <v>7271</v>
      </c>
      <c r="X2302" t="s">
        <v>7284</v>
      </c>
      <c r="Y2302" t="s">
        <v>7272</v>
      </c>
      <c r="Z2302" t="s">
        <v>72</v>
      </c>
      <c r="AA2302">
        <v>62.400000000000006</v>
      </c>
      <c r="AB2302" t="str" cm="1">
        <f t="array" ref="AB2302">_xlfn.LET(_xlpm.x,IFERROR(VALUE(Table2[[#This Row],[Response_Time_Hours]]),""),IF(_xlpm.x="","CHECK",_xlfn.IFS(_xlpm.x&lt;=1,"Immediate",_xlpm.x&lt;=6,"Fast",_xlpm.x&lt;=24,"Moderate",_xlpm.x&gt;24,"Delayed")))</f>
        <v>Delayed</v>
      </c>
      <c r="AC2302">
        <v>47</v>
      </c>
      <c r="AD2302" t="str" cm="1">
        <f t="array" ref="AD2302">IF(Table2[[#This Row],[Interaction_Count_Final]]="","N/A",_xlfn.IFS(Table2[[#This Row],[Interaction_Count_Final]]&lt;=2,"Low",Table2[[#This Row],[Interaction_Count_Final]]&lt;=5,"Medium",Table2[[#This Row],[Interaction_Count_Final]]&gt;=6,"High",TRUE,"CHECK"))</f>
        <v>High</v>
      </c>
      <c r="AE2302" t="s">
        <v>7266</v>
      </c>
      <c r="AF2302" t="b">
        <v>1</v>
      </c>
      <c r="AG2302" t="b">
        <v>1</v>
      </c>
      <c r="AH2302">
        <v>2751</v>
      </c>
      <c r="AI2302">
        <v>45315</v>
      </c>
      <c r="AJ2302" t="b">
        <v>1</v>
      </c>
      <c r="AK2302" t="e" cm="1">
        <f t="array" ref="AK2302">_xlfn.LET(
  _xlpm.txt,TRIM(Raw_Data!F2302),
  _xlpm.norm,SUBSTITUTE(SUBSTITUTE(_xlpm.txt,"-","/"),".","/"),
  _xlpm.p,_xlfn.TEXTSPLIT(_xlpm.norm,"/"),
  _xlpm.a,VALUE(INDEX(_xlpm.p,1)),
  _xlpm.b,VALUE(INDEX(_xlpm.p,2)),
  IF(AND(_xlpm.a&lt;=12,_xlpm.b&lt;=12),"REVIEW_AMBIGUOUS","OK")
)</f>
        <v>#REF!</v>
      </c>
    </row>
    <row r="2303" spans="1:37">
      <c r="A2303" t="s">
        <v>6570</v>
      </c>
      <c r="B2303" t="s">
        <v>6570</v>
      </c>
      <c r="C2303" t="b">
        <v>0</v>
      </c>
      <c r="D2303" t="s">
        <v>7257</v>
      </c>
      <c r="E2303" t="s">
        <v>8729</v>
      </c>
      <c r="F2303" t="s">
        <v>8729</v>
      </c>
      <c r="G2303" t="s">
        <v>7258</v>
      </c>
      <c r="H2303" t="s">
        <v>101</v>
      </c>
      <c r="I2303" t="s">
        <v>101</v>
      </c>
      <c r="J2303" t="s">
        <v>101</v>
      </c>
      <c r="K2303" t="s">
        <v>193</v>
      </c>
      <c r="L2303" t="s">
        <v>193</v>
      </c>
      <c r="M2303">
        <f>IF(UPPER(TRIM(Table2[[#This Row],[Status_Clean]]))="CONVERTED",1,0)</f>
        <v>0</v>
      </c>
      <c r="N2303">
        <f>IF(ISNUMBER(MATCH(UPPER(TRIM(Table2[[#This Row],[Status_Clean]])),{"CONTACTED","QUALIFIED","CONVERTED"},0)),1,0)</f>
        <v>0</v>
      </c>
      <c r="O2303" cm="1">
        <f t="array" ref="O2303">_xlfn.SWITCH(UPPER(TRIM(Table2[[#This Row],[Status_Clean]])),"NEW",1,"CONTACTED",2,"QUALIFIED",3,"CONVERTED",4,"LOST",5,99)</f>
        <v>1</v>
      </c>
      <c r="P2303">
        <v>45427</v>
      </c>
      <c r="Q2303" t="s">
        <v>7353</v>
      </c>
      <c r="R2303" t="s">
        <v>7353</v>
      </c>
      <c r="S2303">
        <v>45427</v>
      </c>
      <c r="T2303" t="s">
        <v>7261</v>
      </c>
      <c r="U2303">
        <v>45427</v>
      </c>
      <c r="V2303" t="s">
        <v>7314</v>
      </c>
      <c r="W2303" t="s">
        <v>7271</v>
      </c>
      <c r="X2303" t="s">
        <v>7277</v>
      </c>
      <c r="Y2303" t="s">
        <v>7272</v>
      </c>
      <c r="Z2303" t="s">
        <v>474</v>
      </c>
      <c r="AA2303">
        <v>50.400000000000006</v>
      </c>
      <c r="AB2303" t="str" cm="1">
        <f t="array" ref="AB2303">_xlfn.LET(_xlpm.x,IFERROR(VALUE(Table2[[#This Row],[Response_Time_Hours]]),""),IF(_xlpm.x="","CHECK",_xlfn.IFS(_xlpm.x&lt;=1,"Immediate",_xlpm.x&lt;=6,"Fast",_xlpm.x&lt;=24,"Moderate",_xlpm.x&gt;24,"Delayed")))</f>
        <v>Delayed</v>
      </c>
      <c r="AC2303">
        <v>14</v>
      </c>
      <c r="AD2303" t="str" cm="1">
        <f t="array" ref="AD2303">IF(Table2[[#This Row],[Interaction_Count_Final]]="","N/A",_xlfn.IFS(Table2[[#This Row],[Interaction_Count_Final]]&lt;=2,"Low",Table2[[#This Row],[Interaction_Count_Final]]&lt;=5,"Medium",Table2[[#This Row],[Interaction_Count_Final]]&gt;=6,"High",TRUE,"CHECK"))</f>
        <v>High</v>
      </c>
      <c r="AE2303" t="s">
        <v>7289</v>
      </c>
      <c r="AF2303" t="b">
        <v>1</v>
      </c>
      <c r="AG2303" t="b">
        <v>1</v>
      </c>
      <c r="AH2303">
        <v>2752</v>
      </c>
      <c r="AI2303">
        <v>45427</v>
      </c>
      <c r="AJ2303" t="b">
        <v>1</v>
      </c>
      <c r="AK2303" t="e" cm="1">
        <f t="array" ref="AK2303">_xlfn.LET(
  _xlpm.txt,TRIM(Raw_Data!F2303),
  _xlpm.norm,SUBSTITUTE(SUBSTITUTE(_xlpm.txt,"-","/"),".","/"),
  _xlpm.p,_xlfn.TEXTSPLIT(_xlpm.norm,"/"),
  _xlpm.a,VALUE(INDEX(_xlpm.p,1)),
  _xlpm.b,VALUE(INDEX(_xlpm.p,2)),
  IF(AND(_xlpm.a&lt;=12,_xlpm.b&lt;=12),"REVIEW_AMBIGUOUS","OK")
)</f>
        <v>#REF!</v>
      </c>
    </row>
    <row r="2304" spans="1:37">
      <c r="A2304" t="s">
        <v>6572</v>
      </c>
      <c r="B2304" t="s">
        <v>6572</v>
      </c>
      <c r="C2304" t="b">
        <v>1</v>
      </c>
      <c r="D2304" t="s">
        <v>7257</v>
      </c>
      <c r="E2304" t="s">
        <v>6573</v>
      </c>
      <c r="F2304" t="s">
        <v>6573</v>
      </c>
      <c r="G2304" t="s">
        <v>7280</v>
      </c>
      <c r="H2304" t="s">
        <v>374</v>
      </c>
      <c r="I2304" t="s">
        <v>374</v>
      </c>
      <c r="J2304" t="s">
        <v>7308</v>
      </c>
      <c r="K2304" t="s">
        <v>71</v>
      </c>
      <c r="L2304" t="s">
        <v>71</v>
      </c>
      <c r="M2304">
        <f>IF(UPPER(TRIM(Table2[[#This Row],[Status_Clean]]))="CONVERTED",1,0)</f>
        <v>0</v>
      </c>
      <c r="N2304">
        <f>IF(ISNUMBER(MATCH(UPPER(TRIM(Table2[[#This Row],[Status_Clean]])),{"CONTACTED","QUALIFIED","CONVERTED"},0)),1,0)</f>
        <v>1</v>
      </c>
      <c r="O2304" cm="1">
        <f t="array" ref="O2304">_xlfn.SWITCH(UPPER(TRIM(Table2[[#This Row],[Status_Clean]])),"NEW",1,"CONTACTED",2,"QUALIFIED",3,"CONVERTED",4,"LOST",5,99)</f>
        <v>3</v>
      </c>
      <c r="P2304" t="s">
        <v>6574</v>
      </c>
      <c r="Q2304" t="s">
        <v>6574</v>
      </c>
      <c r="R2304" t="s">
        <v>6574</v>
      </c>
      <c r="S2304">
        <v>45245</v>
      </c>
      <c r="T2304" t="s">
        <v>7261</v>
      </c>
      <c r="U2304">
        <v>45245</v>
      </c>
      <c r="V2304" t="s">
        <v>7300</v>
      </c>
      <c r="W2304" t="s">
        <v>7263</v>
      </c>
      <c r="X2304" t="s">
        <v>7264</v>
      </c>
      <c r="Y2304" t="s">
        <v>7272</v>
      </c>
      <c r="Z2304" t="s">
        <v>2106</v>
      </c>
      <c r="AA2304">
        <v>24</v>
      </c>
      <c r="AB2304" t="str" cm="1">
        <f t="array" ref="AB2304">_xlfn.LET(_xlpm.x,IFERROR(VALUE(Table2[[#This Row],[Response_Time_Hours]]),""),IF(_xlpm.x="","CHECK",_xlfn.IFS(_xlpm.x&lt;=1,"Immediate",_xlpm.x&lt;=6,"Fast",_xlpm.x&lt;=24,"Moderate",_xlpm.x&gt;24,"Delayed")))</f>
        <v>Moderate</v>
      </c>
      <c r="AC2304">
        <v>6</v>
      </c>
      <c r="AD2304" t="str" cm="1">
        <f t="array" ref="AD2304">IF(Table2[[#This Row],[Interaction_Count_Final]]="","N/A",_xlfn.IFS(Table2[[#This Row],[Interaction_Count_Final]]&lt;=2,"Low",Table2[[#This Row],[Interaction_Count_Final]]&lt;=5,"Medium",Table2[[#This Row],[Interaction_Count_Final]]&gt;=6,"High",TRUE,"CHECK"))</f>
        <v>High</v>
      </c>
      <c r="AE2304" t="s">
        <v>7266</v>
      </c>
      <c r="AF2304" t="b">
        <v>1</v>
      </c>
      <c r="AG2304" t="b">
        <v>1</v>
      </c>
      <c r="AH2304">
        <v>2753</v>
      </c>
      <c r="AI2304">
        <v>45245</v>
      </c>
      <c r="AJ2304" t="b">
        <v>1</v>
      </c>
      <c r="AK2304" t="str" cm="1">
        <f t="array" ref="AK2304">_xlfn.LET(
  _xlpm.txt,TRIM(Raw_Data!F2304),
  _xlpm.norm,SUBSTITUTE(SUBSTITUTE(_xlpm.txt,"-","/"),".","/"),
  _xlpm.p,_xlfn.TEXTSPLIT(_xlpm.norm,"/"),
  _xlpm.a,VALUE(INDEX(_xlpm.p,1)),
  _xlpm.b,VALUE(INDEX(_xlpm.p,2)),
  IF(AND(_xlpm.a&lt;=12,_xlpm.b&lt;=12),"REVIEW_AMBIGUOUS","OK")
)</f>
        <v>OK</v>
      </c>
    </row>
    <row r="2305" spans="1:37">
      <c r="A2305" t="s">
        <v>6575</v>
      </c>
      <c r="B2305" t="s">
        <v>6575</v>
      </c>
      <c r="C2305" t="b">
        <v>1</v>
      </c>
      <c r="D2305" t="s">
        <v>7257</v>
      </c>
      <c r="E2305" t="s">
        <v>6576</v>
      </c>
      <c r="F2305" t="s">
        <v>6576</v>
      </c>
      <c r="G2305" t="s">
        <v>7280</v>
      </c>
      <c r="H2305" t="s">
        <v>473</v>
      </c>
      <c r="I2305" t="s">
        <v>473</v>
      </c>
      <c r="J2305" t="s">
        <v>473</v>
      </c>
      <c r="K2305" t="s">
        <v>173</v>
      </c>
      <c r="L2305" t="s">
        <v>173</v>
      </c>
      <c r="M2305">
        <f>IF(UPPER(TRIM(Table2[[#This Row],[Status_Clean]]))="CONVERTED",1,0)</f>
        <v>0</v>
      </c>
      <c r="N2305">
        <f>IF(ISNUMBER(MATCH(UPPER(TRIM(Table2[[#This Row],[Status_Clean]])),{"CONTACTED","QUALIFIED","CONVERTED"},0)),1,0)</f>
        <v>0</v>
      </c>
      <c r="O2305" cm="1">
        <f t="array" ref="O2305">_xlfn.SWITCH(UPPER(TRIM(Table2[[#This Row],[Status_Clean]])),"NEW",1,"CONTACTED",2,"QUALIFIED",3,"CONVERTED",4,"LOST",5,99)</f>
        <v>5</v>
      </c>
      <c r="P2305">
        <v>45017</v>
      </c>
      <c r="Q2305" t="s">
        <v>7489</v>
      </c>
      <c r="R2305" t="s">
        <v>7489</v>
      </c>
      <c r="S2305">
        <v>45017</v>
      </c>
      <c r="T2305" t="s">
        <v>7261</v>
      </c>
      <c r="U2305">
        <v>45017</v>
      </c>
      <c r="V2305" t="s">
        <v>7297</v>
      </c>
      <c r="W2305" t="s">
        <v>7263</v>
      </c>
      <c r="X2305" t="s">
        <v>7277</v>
      </c>
      <c r="Y2305" t="s">
        <v>7278</v>
      </c>
      <c r="Z2305" t="s">
        <v>144</v>
      </c>
      <c r="AA2305">
        <v>57.599999999999994</v>
      </c>
      <c r="AB2305" t="str" cm="1">
        <f t="array" ref="AB2305">_xlfn.LET(_xlpm.x,IFERROR(VALUE(Table2[[#This Row],[Response_Time_Hours]]),""),IF(_xlpm.x="","CHECK",_xlfn.IFS(_xlpm.x&lt;=1,"Immediate",_xlpm.x&lt;=6,"Fast",_xlpm.x&lt;=24,"Moderate",_xlpm.x&gt;24,"Delayed")))</f>
        <v>Delayed</v>
      </c>
      <c r="AC2305">
        <v>50</v>
      </c>
      <c r="AD2305" t="str" cm="1">
        <f t="array" ref="AD2305">IF(Table2[[#This Row],[Interaction_Count_Final]]="","N/A",_xlfn.IFS(Table2[[#This Row],[Interaction_Count_Final]]&lt;=2,"Low",Table2[[#This Row],[Interaction_Count_Final]]&lt;=5,"Medium",Table2[[#This Row],[Interaction_Count_Final]]&gt;=6,"High",TRUE,"CHECK"))</f>
        <v>High</v>
      </c>
      <c r="AE2305" t="s">
        <v>7273</v>
      </c>
      <c r="AF2305" t="b">
        <v>1</v>
      </c>
      <c r="AG2305" t="b">
        <v>1</v>
      </c>
      <c r="AH2305">
        <v>2754</v>
      </c>
      <c r="AI2305">
        <v>45017</v>
      </c>
      <c r="AJ2305" t="b">
        <v>1</v>
      </c>
      <c r="AK2305" t="e" cm="1">
        <f t="array" ref="AK2305">_xlfn.LET(
  _xlpm.txt,TRIM(Raw_Data!F2305),
  _xlpm.norm,SUBSTITUTE(SUBSTITUTE(_xlpm.txt,"-","/"),".","/"),
  _xlpm.p,_xlfn.TEXTSPLIT(_xlpm.norm,"/"),
  _xlpm.a,VALUE(INDEX(_xlpm.p,1)),
  _xlpm.b,VALUE(INDEX(_xlpm.p,2)),
  IF(AND(_xlpm.a&lt;=12,_xlpm.b&lt;=12),"REVIEW_AMBIGUOUS","OK")
)</f>
        <v>#REF!</v>
      </c>
    </row>
    <row r="2306" spans="1:37">
      <c r="A2306" t="s">
        <v>6577</v>
      </c>
      <c r="B2306" t="s">
        <v>6577</v>
      </c>
      <c r="C2306" t="b">
        <v>1</v>
      </c>
      <c r="D2306" t="s">
        <v>7257</v>
      </c>
      <c r="E2306" t="s">
        <v>8730</v>
      </c>
      <c r="F2306" t="s">
        <v>8730</v>
      </c>
      <c r="G2306" t="s">
        <v>7258</v>
      </c>
      <c r="H2306" t="s">
        <v>7588</v>
      </c>
      <c r="I2306" t="s">
        <v>7588</v>
      </c>
      <c r="J2306" t="s">
        <v>263</v>
      </c>
      <c r="K2306" t="s">
        <v>193</v>
      </c>
      <c r="L2306" t="s">
        <v>193</v>
      </c>
      <c r="M2306">
        <f>IF(UPPER(TRIM(Table2[[#This Row],[Status_Clean]]))="CONVERTED",1,0)</f>
        <v>0</v>
      </c>
      <c r="N2306">
        <f>IF(ISNUMBER(MATCH(UPPER(TRIM(Table2[[#This Row],[Status_Clean]])),{"CONTACTED","QUALIFIED","CONVERTED"},0)),1,0)</f>
        <v>0</v>
      </c>
      <c r="O2306" cm="1">
        <f t="array" ref="O2306">_xlfn.SWITCH(UPPER(TRIM(Table2[[#This Row],[Status_Clean]])),"NEW",1,"CONTACTED",2,"QUALIFIED",3,"CONVERTED",4,"LOST",5,99)</f>
        <v>1</v>
      </c>
      <c r="P2306" t="s">
        <v>6579</v>
      </c>
      <c r="Q2306" t="s">
        <v>8380</v>
      </c>
      <c r="R2306" t="s">
        <v>8380</v>
      </c>
      <c r="S2306">
        <v>45432</v>
      </c>
      <c r="T2306" t="s">
        <v>7261</v>
      </c>
      <c r="U2306">
        <v>45432</v>
      </c>
      <c r="V2306" t="s">
        <v>7314</v>
      </c>
      <c r="W2306" t="s">
        <v>7271</v>
      </c>
      <c r="X2306" t="s">
        <v>7277</v>
      </c>
      <c r="Y2306" t="s">
        <v>7298</v>
      </c>
      <c r="Z2306">
        <v>49</v>
      </c>
      <c r="AA2306">
        <v>49</v>
      </c>
      <c r="AB2306" t="str" cm="1">
        <f t="array" ref="AB2306">_xlfn.LET(_xlpm.x,IFERROR(VALUE(Table2[[#This Row],[Response_Time_Hours]]),""),IF(_xlpm.x="","CHECK",_xlfn.IFS(_xlpm.x&lt;=1,"Immediate",_xlpm.x&lt;=6,"Fast",_xlpm.x&lt;=24,"Moderate",_xlpm.x&gt;24,"Delayed")))</f>
        <v>Delayed</v>
      </c>
      <c r="AC2306">
        <v>45</v>
      </c>
      <c r="AD2306" t="str" cm="1">
        <f t="array" ref="AD2306">IF(Table2[[#This Row],[Interaction_Count_Final]]="","N/A",_xlfn.IFS(Table2[[#This Row],[Interaction_Count_Final]]&lt;=2,"Low",Table2[[#This Row],[Interaction_Count_Final]]&lt;=5,"Medium",Table2[[#This Row],[Interaction_Count_Final]]&gt;=6,"High",TRUE,"CHECK"))</f>
        <v>High</v>
      </c>
      <c r="AE2306" t="s">
        <v>7273</v>
      </c>
      <c r="AF2306" t="b">
        <v>1</v>
      </c>
      <c r="AG2306" t="b">
        <v>1</v>
      </c>
      <c r="AH2306">
        <v>2755</v>
      </c>
      <c r="AI2306">
        <v>45432</v>
      </c>
      <c r="AJ2306" t="b">
        <v>1</v>
      </c>
      <c r="AK2306" t="str" cm="1">
        <f t="array" ref="AK2306">_xlfn.LET(
  _xlpm.txt,TRIM(Raw_Data!F2306),
  _xlpm.norm,SUBSTITUTE(SUBSTITUTE(_xlpm.txt,"-","/"),".","/"),
  _xlpm.p,_xlfn.TEXTSPLIT(_xlpm.norm,"/"),
  _xlpm.a,VALUE(INDEX(_xlpm.p,1)),
  _xlpm.b,VALUE(INDEX(_xlpm.p,2)),
  IF(AND(_xlpm.a&lt;=12,_xlpm.b&lt;=12),"REVIEW_AMBIGUOUS","OK")
)</f>
        <v>OK</v>
      </c>
    </row>
    <row r="2307" spans="1:37">
      <c r="A2307" t="s">
        <v>6580</v>
      </c>
      <c r="B2307" t="s">
        <v>6580</v>
      </c>
      <c r="C2307" t="b">
        <v>0</v>
      </c>
      <c r="D2307" t="s">
        <v>7257</v>
      </c>
      <c r="E2307" t="s">
        <v>6581</v>
      </c>
      <c r="F2307" t="s">
        <v>6581</v>
      </c>
      <c r="G2307" t="s">
        <v>7280</v>
      </c>
      <c r="H2307" t="s">
        <v>283</v>
      </c>
      <c r="I2307" t="s">
        <v>283</v>
      </c>
      <c r="J2307" t="s">
        <v>263</v>
      </c>
      <c r="K2307" t="s">
        <v>7281</v>
      </c>
      <c r="L2307" t="s">
        <v>125</v>
      </c>
      <c r="M2307">
        <f>IF(UPPER(TRIM(Table2[[#This Row],[Status_Clean]]))="CONVERTED",1,0)</f>
        <v>0</v>
      </c>
      <c r="N2307">
        <f>IF(ISNUMBER(MATCH(UPPER(TRIM(Table2[[#This Row],[Status_Clean]])),{"CONTACTED","QUALIFIED","CONVERTED"},0)),1,0)</f>
        <v>1</v>
      </c>
      <c r="O2307" cm="1">
        <f t="array" ref="O2307">_xlfn.SWITCH(UPPER(TRIM(Table2[[#This Row],[Status_Clean]])),"NEW",1,"CONTACTED",2,"QUALIFIED",3,"CONVERTED",4,"LOST",5,99)</f>
        <v>2</v>
      </c>
      <c r="P2307">
        <v>45527</v>
      </c>
      <c r="Q2307" t="s">
        <v>7503</v>
      </c>
      <c r="R2307" t="s">
        <v>7503</v>
      </c>
      <c r="S2307">
        <v>45527</v>
      </c>
      <c r="T2307" t="s">
        <v>7261</v>
      </c>
      <c r="U2307">
        <v>45527</v>
      </c>
      <c r="V2307" t="s">
        <v>7310</v>
      </c>
      <c r="W2307" t="s">
        <v>7271</v>
      </c>
      <c r="X2307" t="s">
        <v>7288</v>
      </c>
      <c r="Y2307" t="s">
        <v>7312</v>
      </c>
      <c r="Z2307">
        <v>71</v>
      </c>
      <c r="AA2307">
        <v>71</v>
      </c>
      <c r="AB2307" t="str" cm="1">
        <f t="array" ref="AB2307">_xlfn.LET(_xlpm.x,IFERROR(VALUE(Table2[[#This Row],[Response_Time_Hours]]),""),IF(_xlpm.x="","CHECK",_xlfn.IFS(_xlpm.x&lt;=1,"Immediate",_xlpm.x&lt;=6,"Fast",_xlpm.x&lt;=24,"Moderate",_xlpm.x&gt;24,"Delayed")))</f>
        <v>Delayed</v>
      </c>
      <c r="AC2307">
        <v>14</v>
      </c>
      <c r="AD2307" t="str" cm="1">
        <f t="array" ref="AD2307">IF(Table2[[#This Row],[Interaction_Count_Final]]="","N/A",_xlfn.IFS(Table2[[#This Row],[Interaction_Count_Final]]&lt;=2,"Low",Table2[[#This Row],[Interaction_Count_Final]]&lt;=5,"Medium",Table2[[#This Row],[Interaction_Count_Final]]&gt;=6,"High",TRUE,"CHECK"))</f>
        <v>High</v>
      </c>
      <c r="AE2307" t="s">
        <v>7266</v>
      </c>
      <c r="AF2307" t="b">
        <v>1</v>
      </c>
      <c r="AG2307" t="b">
        <v>1</v>
      </c>
      <c r="AH2307">
        <v>2756</v>
      </c>
      <c r="AI2307">
        <v>45527</v>
      </c>
      <c r="AJ2307" t="b">
        <v>1</v>
      </c>
      <c r="AK2307" t="e" cm="1">
        <f t="array" ref="AK2307">_xlfn.LET(
  _xlpm.txt,TRIM(Raw_Data!F2307),
  _xlpm.norm,SUBSTITUTE(SUBSTITUTE(_xlpm.txt,"-","/"),".","/"),
  _xlpm.p,_xlfn.TEXTSPLIT(_xlpm.norm,"/"),
  _xlpm.a,VALUE(INDEX(_xlpm.p,1)),
  _xlpm.b,VALUE(INDEX(_xlpm.p,2)),
  IF(AND(_xlpm.a&lt;=12,_xlpm.b&lt;=12),"REVIEW_AMBIGUOUS","OK")
)</f>
        <v>#REF!</v>
      </c>
    </row>
    <row r="2308" spans="1:37">
      <c r="A2308" t="s">
        <v>6582</v>
      </c>
      <c r="B2308" t="s">
        <v>6582</v>
      </c>
      <c r="C2308" t="b">
        <v>0</v>
      </c>
      <c r="D2308" t="s">
        <v>7257</v>
      </c>
      <c r="E2308" t="s">
        <v>6583</v>
      </c>
      <c r="F2308" t="s">
        <v>6583</v>
      </c>
      <c r="G2308" t="s">
        <v>7303</v>
      </c>
      <c r="H2308" t="s">
        <v>447</v>
      </c>
      <c r="I2308" t="s">
        <v>447</v>
      </c>
      <c r="J2308" t="s">
        <v>447</v>
      </c>
      <c r="K2308" t="s">
        <v>250</v>
      </c>
      <c r="L2308" t="s">
        <v>250</v>
      </c>
      <c r="M2308">
        <f>IF(UPPER(TRIM(Table2[[#This Row],[Status_Clean]]))="CONVERTED",1,0)</f>
        <v>1</v>
      </c>
      <c r="N2308">
        <f>IF(ISNUMBER(MATCH(UPPER(TRIM(Table2[[#This Row],[Status_Clean]])),{"CONTACTED","QUALIFIED","CONVERTED"},0)),1,0)</f>
        <v>1</v>
      </c>
      <c r="O2308" cm="1">
        <f t="array" ref="O2308">_xlfn.SWITCH(UPPER(TRIM(Table2[[#This Row],[Status_Clean]])),"NEW",1,"CONTACTED",2,"QUALIFIED",3,"CONVERTED",4,"LOST",5,99)</f>
        <v>4</v>
      </c>
      <c r="P2308">
        <v>45467</v>
      </c>
      <c r="Q2308" t="s">
        <v>7574</v>
      </c>
      <c r="R2308" t="s">
        <v>7574</v>
      </c>
      <c r="S2308">
        <v>45467</v>
      </c>
      <c r="T2308" t="s">
        <v>7261</v>
      </c>
      <c r="U2308">
        <v>45467</v>
      </c>
      <c r="V2308" t="s">
        <v>7276</v>
      </c>
      <c r="W2308" t="s">
        <v>7271</v>
      </c>
      <c r="X2308" t="s">
        <v>7277</v>
      </c>
      <c r="Y2308" t="s">
        <v>7298</v>
      </c>
      <c r="Z2308">
        <v>51</v>
      </c>
      <c r="AA2308">
        <v>51</v>
      </c>
      <c r="AB2308" t="str" cm="1">
        <f t="array" ref="AB2308">_xlfn.LET(_xlpm.x,IFERROR(VALUE(Table2[[#This Row],[Response_Time_Hours]]),""),IF(_xlpm.x="","CHECK",_xlfn.IFS(_xlpm.x&lt;=1,"Immediate",_xlpm.x&lt;=6,"Fast",_xlpm.x&lt;=24,"Moderate",_xlpm.x&gt;24,"Delayed")))</f>
        <v>Delayed</v>
      </c>
      <c r="AC2308">
        <v>33</v>
      </c>
      <c r="AD2308" t="str" cm="1">
        <f t="array" ref="AD2308">IF(Table2[[#This Row],[Interaction_Count_Final]]="","N/A",_xlfn.IFS(Table2[[#This Row],[Interaction_Count_Final]]&lt;=2,"Low",Table2[[#This Row],[Interaction_Count_Final]]&lt;=5,"Medium",Table2[[#This Row],[Interaction_Count_Final]]&gt;=6,"High",TRUE,"CHECK"))</f>
        <v>High</v>
      </c>
      <c r="AE2308" t="s">
        <v>7266</v>
      </c>
      <c r="AF2308" t="b">
        <v>1</v>
      </c>
      <c r="AG2308" t="b">
        <v>1</v>
      </c>
      <c r="AH2308">
        <v>2757</v>
      </c>
      <c r="AI2308">
        <v>45467</v>
      </c>
      <c r="AJ2308" t="b">
        <v>1</v>
      </c>
      <c r="AK2308" t="e" cm="1">
        <f t="array" ref="AK2308">_xlfn.LET(
  _xlpm.txt,TRIM(Raw_Data!F2308),
  _xlpm.norm,SUBSTITUTE(SUBSTITUTE(_xlpm.txt,"-","/"),".","/"),
  _xlpm.p,_xlfn.TEXTSPLIT(_xlpm.norm,"/"),
  _xlpm.a,VALUE(INDEX(_xlpm.p,1)),
  _xlpm.b,VALUE(INDEX(_xlpm.p,2)),
  IF(AND(_xlpm.a&lt;=12,_xlpm.b&lt;=12),"REVIEW_AMBIGUOUS","OK")
)</f>
        <v>#REF!</v>
      </c>
    </row>
    <row r="2309" spans="1:37">
      <c r="A2309" t="s">
        <v>6584</v>
      </c>
      <c r="B2309" t="s">
        <v>6584</v>
      </c>
      <c r="C2309" t="b">
        <v>1</v>
      </c>
      <c r="D2309" t="s">
        <v>7257</v>
      </c>
      <c r="E2309" t="s">
        <v>6585</v>
      </c>
      <c r="F2309" t="s">
        <v>6585</v>
      </c>
      <c r="G2309" t="s">
        <v>7280</v>
      </c>
      <c r="H2309" t="s">
        <v>585</v>
      </c>
      <c r="I2309" t="s">
        <v>585</v>
      </c>
      <c r="J2309" t="s">
        <v>222</v>
      </c>
      <c r="K2309" t="s">
        <v>125</v>
      </c>
      <c r="L2309" t="s">
        <v>125</v>
      </c>
      <c r="M2309">
        <f>IF(UPPER(TRIM(Table2[[#This Row],[Status_Clean]]))="CONVERTED",1,0)</f>
        <v>0</v>
      </c>
      <c r="N2309">
        <f>IF(ISNUMBER(MATCH(UPPER(TRIM(Table2[[#This Row],[Status_Clean]])),{"CONTACTED","QUALIFIED","CONVERTED"},0)),1,0)</f>
        <v>1</v>
      </c>
      <c r="O2309" cm="1">
        <f t="array" ref="O2309">_xlfn.SWITCH(UPPER(TRIM(Table2[[#This Row],[Status_Clean]])),"NEW",1,"CONTACTED",2,"QUALIFIED",3,"CONVERTED",4,"LOST",5,99)</f>
        <v>2</v>
      </c>
      <c r="P2309">
        <v>45046</v>
      </c>
      <c r="Q2309" t="s">
        <v>8731</v>
      </c>
      <c r="R2309" t="s">
        <v>8731</v>
      </c>
      <c r="S2309">
        <v>45046</v>
      </c>
      <c r="T2309" t="s">
        <v>7261</v>
      </c>
      <c r="U2309">
        <v>45046</v>
      </c>
      <c r="V2309" t="s">
        <v>7297</v>
      </c>
      <c r="W2309" t="s">
        <v>7263</v>
      </c>
      <c r="X2309" t="s">
        <v>7277</v>
      </c>
      <c r="Y2309" t="s">
        <v>7293</v>
      </c>
      <c r="Z2309" t="s">
        <v>2854</v>
      </c>
      <c r="AA2309">
        <v>34.1</v>
      </c>
      <c r="AB2309" t="str" cm="1">
        <f t="array" ref="AB2309">_xlfn.LET(_xlpm.x,IFERROR(VALUE(Table2[[#This Row],[Response_Time_Hours]]),""),IF(_xlpm.x="","CHECK",_xlfn.IFS(_xlpm.x&lt;=1,"Immediate",_xlpm.x&lt;=6,"Fast",_xlpm.x&lt;=24,"Moderate",_xlpm.x&gt;24,"Delayed")))</f>
        <v>Delayed</v>
      </c>
      <c r="AC2309">
        <v>31</v>
      </c>
      <c r="AD2309" t="str" cm="1">
        <f t="array" ref="AD2309">IF(Table2[[#This Row],[Interaction_Count_Final]]="","N/A",_xlfn.IFS(Table2[[#This Row],[Interaction_Count_Final]]&lt;=2,"Low",Table2[[#This Row],[Interaction_Count_Final]]&lt;=5,"Medium",Table2[[#This Row],[Interaction_Count_Final]]&gt;=6,"High",TRUE,"CHECK"))</f>
        <v>High</v>
      </c>
      <c r="AE2309" t="s">
        <v>7266</v>
      </c>
      <c r="AF2309" t="b">
        <v>1</v>
      </c>
      <c r="AG2309" t="b">
        <v>1</v>
      </c>
      <c r="AH2309">
        <v>2758</v>
      </c>
      <c r="AI2309">
        <v>45046</v>
      </c>
      <c r="AJ2309" t="b">
        <v>1</v>
      </c>
      <c r="AK2309" t="e" cm="1">
        <f t="array" ref="AK2309">_xlfn.LET(
  _xlpm.txt,TRIM(Raw_Data!F2309),
  _xlpm.norm,SUBSTITUTE(SUBSTITUTE(_xlpm.txt,"-","/"),".","/"),
  _xlpm.p,_xlfn.TEXTSPLIT(_xlpm.norm,"/"),
  _xlpm.a,VALUE(INDEX(_xlpm.p,1)),
  _xlpm.b,VALUE(INDEX(_xlpm.p,2)),
  IF(AND(_xlpm.a&lt;=12,_xlpm.b&lt;=12),"REVIEW_AMBIGUOUS","OK")
)</f>
        <v>#REF!</v>
      </c>
    </row>
    <row r="2310" spans="1:37">
      <c r="A2310" t="s">
        <v>6586</v>
      </c>
      <c r="B2310" t="s">
        <v>6586</v>
      </c>
      <c r="C2310" t="b">
        <v>0</v>
      </c>
      <c r="D2310" t="s">
        <v>7257</v>
      </c>
      <c r="E2310" t="s">
        <v>6587</v>
      </c>
      <c r="F2310" t="s">
        <v>6587</v>
      </c>
      <c r="G2310" t="s">
        <v>7280</v>
      </c>
      <c r="H2310" t="s">
        <v>473</v>
      </c>
      <c r="I2310" t="s">
        <v>473</v>
      </c>
      <c r="J2310" t="s">
        <v>473</v>
      </c>
      <c r="K2310" t="s">
        <v>193</v>
      </c>
      <c r="L2310" t="s">
        <v>193</v>
      </c>
      <c r="M2310">
        <f>IF(UPPER(TRIM(Table2[[#This Row],[Status_Clean]]))="CONVERTED",1,0)</f>
        <v>0</v>
      </c>
      <c r="N2310">
        <f>IF(ISNUMBER(MATCH(UPPER(TRIM(Table2[[#This Row],[Status_Clean]])),{"CONTACTED","QUALIFIED","CONVERTED"},0)),1,0)</f>
        <v>0</v>
      </c>
      <c r="O2310" cm="1">
        <f t="array" ref="O2310">_xlfn.SWITCH(UPPER(TRIM(Table2[[#This Row],[Status_Clean]])),"NEW",1,"CONTACTED",2,"QUALIFIED",3,"CONVERTED",4,"LOST",5,99)</f>
        <v>1</v>
      </c>
      <c r="P2310" t="s">
        <v>6588</v>
      </c>
      <c r="Q2310" t="s">
        <v>8214</v>
      </c>
      <c r="R2310" t="s">
        <v>8214</v>
      </c>
      <c r="S2310">
        <v>45126</v>
      </c>
      <c r="T2310" t="s">
        <v>7261</v>
      </c>
      <c r="U2310">
        <v>45126</v>
      </c>
      <c r="V2310" t="s">
        <v>7305</v>
      </c>
      <c r="W2310" t="s">
        <v>7263</v>
      </c>
      <c r="X2310" t="s">
        <v>7288</v>
      </c>
      <c r="Y2310" t="s">
        <v>7272</v>
      </c>
      <c r="Z2310">
        <v>65</v>
      </c>
      <c r="AA2310">
        <v>65</v>
      </c>
      <c r="AB2310" t="str" cm="1">
        <f t="array" ref="AB2310">_xlfn.LET(_xlpm.x,IFERROR(VALUE(Table2[[#This Row],[Response_Time_Hours]]),""),IF(_xlpm.x="","CHECK",_xlfn.IFS(_xlpm.x&lt;=1,"Immediate",_xlpm.x&lt;=6,"Fast",_xlpm.x&lt;=24,"Moderate",_xlpm.x&gt;24,"Delayed")))</f>
        <v>Delayed</v>
      </c>
      <c r="AC2310">
        <v>49</v>
      </c>
      <c r="AD2310" t="str" cm="1">
        <f t="array" ref="AD2310">IF(Table2[[#This Row],[Interaction_Count_Final]]="","N/A",_xlfn.IFS(Table2[[#This Row],[Interaction_Count_Final]]&lt;=2,"Low",Table2[[#This Row],[Interaction_Count_Final]]&lt;=5,"Medium",Table2[[#This Row],[Interaction_Count_Final]]&gt;=6,"High",TRUE,"CHECK"))</f>
        <v>High</v>
      </c>
      <c r="AE2310" t="s">
        <v>7266</v>
      </c>
      <c r="AF2310" t="b">
        <v>1</v>
      </c>
      <c r="AG2310" t="b">
        <v>1</v>
      </c>
      <c r="AH2310">
        <v>2759</v>
      </c>
      <c r="AI2310">
        <v>45126</v>
      </c>
      <c r="AJ2310" t="b">
        <v>1</v>
      </c>
      <c r="AK2310" t="str" cm="1">
        <f t="array" ref="AK2310">_xlfn.LET(
  _xlpm.txt,TRIM(Raw_Data!F2310),
  _xlpm.norm,SUBSTITUTE(SUBSTITUTE(_xlpm.txt,"-","/"),".","/"),
  _xlpm.p,_xlfn.TEXTSPLIT(_xlpm.norm,"/"),
  _xlpm.a,VALUE(INDEX(_xlpm.p,1)),
  _xlpm.b,VALUE(INDEX(_xlpm.p,2)),
  IF(AND(_xlpm.a&lt;=12,_xlpm.b&lt;=12),"REVIEW_AMBIGUOUS","OK")
)</f>
        <v>OK</v>
      </c>
    </row>
    <row r="2311" spans="1:37">
      <c r="A2311" t="s">
        <v>6589</v>
      </c>
      <c r="B2311" t="s">
        <v>6589</v>
      </c>
      <c r="C2311" t="b">
        <v>0</v>
      </c>
      <c r="D2311" t="s">
        <v>7257</v>
      </c>
      <c r="E2311" t="s">
        <v>6590</v>
      </c>
      <c r="F2311" t="s">
        <v>6590</v>
      </c>
      <c r="G2311" t="s">
        <v>7258</v>
      </c>
      <c r="H2311" t="s">
        <v>69</v>
      </c>
      <c r="I2311" t="s">
        <v>69</v>
      </c>
      <c r="J2311" t="s">
        <v>69</v>
      </c>
      <c r="K2311" t="s">
        <v>71</v>
      </c>
      <c r="L2311" t="s">
        <v>71</v>
      </c>
      <c r="M2311">
        <f>IF(UPPER(TRIM(Table2[[#This Row],[Status_Clean]]))="CONVERTED",1,0)</f>
        <v>0</v>
      </c>
      <c r="N2311">
        <f>IF(ISNUMBER(MATCH(UPPER(TRIM(Table2[[#This Row],[Status_Clean]])),{"CONTACTED","QUALIFIED","CONVERTED"},0)),1,0)</f>
        <v>1</v>
      </c>
      <c r="O2311" cm="1">
        <f t="array" ref="O2311">_xlfn.SWITCH(UPPER(TRIM(Table2[[#This Row],[Status_Clean]])),"NEW",1,"CONTACTED",2,"QUALIFIED",3,"CONVERTED",4,"LOST",5,99)</f>
        <v>3</v>
      </c>
      <c r="P2311">
        <v>45025</v>
      </c>
      <c r="Q2311" t="s">
        <v>7399</v>
      </c>
      <c r="R2311" t="s">
        <v>7399</v>
      </c>
      <c r="S2311">
        <v>45025</v>
      </c>
      <c r="T2311" t="s">
        <v>7261</v>
      </c>
      <c r="U2311">
        <v>45025</v>
      </c>
      <c r="V2311" t="s">
        <v>7297</v>
      </c>
      <c r="W2311" t="s">
        <v>7263</v>
      </c>
      <c r="X2311" t="s">
        <v>7277</v>
      </c>
      <c r="Y2311" t="s">
        <v>7293</v>
      </c>
      <c r="Z2311">
        <v>30.2</v>
      </c>
      <c r="AA2311">
        <v>30.2</v>
      </c>
      <c r="AB2311" t="str" cm="1">
        <f t="array" ref="AB2311">_xlfn.LET(_xlpm.x,IFERROR(VALUE(Table2[[#This Row],[Response_Time_Hours]]),""),IF(_xlpm.x="","CHECK",_xlfn.IFS(_xlpm.x&lt;=1,"Immediate",_xlpm.x&lt;=6,"Fast",_xlpm.x&lt;=24,"Moderate",_xlpm.x&gt;24,"Delayed")))</f>
        <v>Delayed</v>
      </c>
      <c r="AC2311">
        <v>21</v>
      </c>
      <c r="AD2311" t="str" cm="1">
        <f t="array" ref="AD2311">IF(Table2[[#This Row],[Interaction_Count_Final]]="","N/A",_xlfn.IFS(Table2[[#This Row],[Interaction_Count_Final]]&lt;=2,"Low",Table2[[#This Row],[Interaction_Count_Final]]&lt;=5,"Medium",Table2[[#This Row],[Interaction_Count_Final]]&gt;=6,"High",TRUE,"CHECK"))</f>
        <v>High</v>
      </c>
      <c r="AE2311" t="s">
        <v>7266</v>
      </c>
      <c r="AF2311" t="b">
        <v>1</v>
      </c>
      <c r="AG2311" t="b">
        <v>1</v>
      </c>
      <c r="AH2311">
        <v>2760</v>
      </c>
      <c r="AI2311">
        <v>45025</v>
      </c>
      <c r="AJ2311" t="b">
        <v>1</v>
      </c>
      <c r="AK2311" t="e" cm="1">
        <f t="array" ref="AK2311">_xlfn.LET(
  _xlpm.txt,TRIM(Raw_Data!F2311),
  _xlpm.norm,SUBSTITUTE(SUBSTITUTE(_xlpm.txt,"-","/"),".","/"),
  _xlpm.p,_xlfn.TEXTSPLIT(_xlpm.norm,"/"),
  _xlpm.a,VALUE(INDEX(_xlpm.p,1)),
  _xlpm.b,VALUE(INDEX(_xlpm.p,2)),
  IF(AND(_xlpm.a&lt;=12,_xlpm.b&lt;=12),"REVIEW_AMBIGUOUS","OK")
)</f>
        <v>#REF!</v>
      </c>
    </row>
    <row r="2312" spans="1:37">
      <c r="A2312" t="s">
        <v>6591</v>
      </c>
      <c r="B2312" t="s">
        <v>6591</v>
      </c>
      <c r="C2312" t="b">
        <v>0</v>
      </c>
      <c r="D2312" t="s">
        <v>7257</v>
      </c>
      <c r="E2312" t="s">
        <v>6592</v>
      </c>
      <c r="F2312" t="s">
        <v>6592</v>
      </c>
      <c r="G2312" t="s">
        <v>7274</v>
      </c>
      <c r="H2312" t="s">
        <v>311</v>
      </c>
      <c r="I2312" t="s">
        <v>311</v>
      </c>
      <c r="J2312" t="s">
        <v>311</v>
      </c>
      <c r="K2312" t="s">
        <v>71</v>
      </c>
      <c r="L2312" t="s">
        <v>71</v>
      </c>
      <c r="M2312">
        <f>IF(UPPER(TRIM(Table2[[#This Row],[Status_Clean]]))="CONVERTED",1,0)</f>
        <v>0</v>
      </c>
      <c r="N2312">
        <f>IF(ISNUMBER(MATCH(UPPER(TRIM(Table2[[#This Row],[Status_Clean]])),{"CONTACTED","QUALIFIED","CONVERTED"},0)),1,0)</f>
        <v>1</v>
      </c>
      <c r="O2312" cm="1">
        <f t="array" ref="O2312">_xlfn.SWITCH(UPPER(TRIM(Table2[[#This Row],[Status_Clean]])),"NEW",1,"CONTACTED",2,"QUALIFIED",3,"CONVERTED",4,"LOST",5,99)</f>
        <v>3</v>
      </c>
      <c r="P2312">
        <v>45579</v>
      </c>
      <c r="Q2312" t="s">
        <v>8061</v>
      </c>
      <c r="R2312" t="s">
        <v>8061</v>
      </c>
      <c r="S2312">
        <v>45579</v>
      </c>
      <c r="T2312" t="s">
        <v>7261</v>
      </c>
      <c r="U2312">
        <v>45579</v>
      </c>
      <c r="V2312" t="s">
        <v>7270</v>
      </c>
      <c r="W2312" t="s">
        <v>7271</v>
      </c>
      <c r="X2312" t="s">
        <v>7264</v>
      </c>
      <c r="Y2312" t="s">
        <v>7298</v>
      </c>
      <c r="Z2312" t="s">
        <v>2406</v>
      </c>
      <c r="AA2312">
        <v>36.200000000000003</v>
      </c>
      <c r="AB2312" t="str" cm="1">
        <f t="array" ref="AB2312">_xlfn.LET(_xlpm.x,IFERROR(VALUE(Table2[[#This Row],[Response_Time_Hours]]),""),IF(_xlpm.x="","CHECK",_xlfn.IFS(_xlpm.x&lt;=1,"Immediate",_xlpm.x&lt;=6,"Fast",_xlpm.x&lt;=24,"Moderate",_xlpm.x&gt;24,"Delayed")))</f>
        <v>Delayed</v>
      </c>
      <c r="AC2312">
        <v>22</v>
      </c>
      <c r="AD2312" t="str" cm="1">
        <f t="array" ref="AD2312">IF(Table2[[#This Row],[Interaction_Count_Final]]="","N/A",_xlfn.IFS(Table2[[#This Row],[Interaction_Count_Final]]&lt;=2,"Low",Table2[[#This Row],[Interaction_Count_Final]]&lt;=5,"Medium",Table2[[#This Row],[Interaction_Count_Final]]&gt;=6,"High",TRUE,"CHECK"))</f>
        <v>High</v>
      </c>
      <c r="AE2312" t="s">
        <v>7289</v>
      </c>
      <c r="AF2312" t="b">
        <v>1</v>
      </c>
      <c r="AG2312" t="b">
        <v>1</v>
      </c>
      <c r="AH2312">
        <v>2761</v>
      </c>
      <c r="AI2312">
        <v>45579</v>
      </c>
      <c r="AJ2312" t="b">
        <v>1</v>
      </c>
      <c r="AK2312" t="e" cm="1">
        <f t="array" ref="AK2312">_xlfn.LET(
  _xlpm.txt,TRIM(Raw_Data!F2312),
  _xlpm.norm,SUBSTITUTE(SUBSTITUTE(_xlpm.txt,"-","/"),".","/"),
  _xlpm.p,_xlfn.TEXTSPLIT(_xlpm.norm,"/"),
  _xlpm.a,VALUE(INDEX(_xlpm.p,1)),
  _xlpm.b,VALUE(INDEX(_xlpm.p,2)),
  IF(AND(_xlpm.a&lt;=12,_xlpm.b&lt;=12),"REVIEW_AMBIGUOUS","OK")
)</f>
        <v>#REF!</v>
      </c>
    </row>
    <row r="2313" spans="1:37">
      <c r="A2313" t="s">
        <v>6593</v>
      </c>
      <c r="B2313" t="s">
        <v>6593</v>
      </c>
      <c r="C2313" t="b">
        <v>0</v>
      </c>
      <c r="D2313" t="s">
        <v>7257</v>
      </c>
      <c r="E2313" t="s">
        <v>8732</v>
      </c>
      <c r="F2313" t="s">
        <v>8732</v>
      </c>
      <c r="G2313" t="s">
        <v>7280</v>
      </c>
      <c r="H2313" t="s">
        <v>7588</v>
      </c>
      <c r="I2313" t="s">
        <v>7588</v>
      </c>
      <c r="J2313" t="s">
        <v>263</v>
      </c>
      <c r="K2313" t="s">
        <v>193</v>
      </c>
      <c r="L2313" t="s">
        <v>193</v>
      </c>
      <c r="M2313">
        <f>IF(UPPER(TRIM(Table2[[#This Row],[Status_Clean]]))="CONVERTED",1,0)</f>
        <v>0</v>
      </c>
      <c r="N2313">
        <f>IF(ISNUMBER(MATCH(UPPER(TRIM(Table2[[#This Row],[Status_Clean]])),{"CONTACTED","QUALIFIED","CONVERTED"},0)),1,0)</f>
        <v>0</v>
      </c>
      <c r="O2313" cm="1">
        <f t="array" ref="O2313">_xlfn.SWITCH(UPPER(TRIM(Table2[[#This Row],[Status_Clean]])),"NEW",1,"CONTACTED",2,"QUALIFIED",3,"CONVERTED",4,"LOST",5,99)</f>
        <v>1</v>
      </c>
      <c r="P2313" t="s">
        <v>6595</v>
      </c>
      <c r="Q2313" t="s">
        <v>8733</v>
      </c>
      <c r="R2313" t="s">
        <v>8733</v>
      </c>
      <c r="S2313">
        <v>45317</v>
      </c>
      <c r="T2313" t="s">
        <v>7261</v>
      </c>
      <c r="U2313">
        <v>45317</v>
      </c>
      <c r="V2313" t="s">
        <v>7317</v>
      </c>
      <c r="W2313" t="s">
        <v>7271</v>
      </c>
      <c r="X2313" t="s">
        <v>7284</v>
      </c>
      <c r="Y2313" t="s">
        <v>7312</v>
      </c>
      <c r="Z2313" t="s">
        <v>1095</v>
      </c>
      <c r="AA2313">
        <v>52.800000000000004</v>
      </c>
      <c r="AB2313" t="str" cm="1">
        <f t="array" ref="AB2313">_xlfn.LET(_xlpm.x,IFERROR(VALUE(Table2[[#This Row],[Response_Time_Hours]]),""),IF(_xlpm.x="","CHECK",_xlfn.IFS(_xlpm.x&lt;=1,"Immediate",_xlpm.x&lt;=6,"Fast",_xlpm.x&lt;=24,"Moderate",_xlpm.x&gt;24,"Delayed")))</f>
        <v>Delayed</v>
      </c>
      <c r="AC2313">
        <v>35</v>
      </c>
      <c r="AD2313" t="str" cm="1">
        <f t="array" ref="AD2313">IF(Table2[[#This Row],[Interaction_Count_Final]]="","N/A",_xlfn.IFS(Table2[[#This Row],[Interaction_Count_Final]]&lt;=2,"Low",Table2[[#This Row],[Interaction_Count_Final]]&lt;=5,"Medium",Table2[[#This Row],[Interaction_Count_Final]]&gt;=6,"High",TRUE,"CHECK"))</f>
        <v>High</v>
      </c>
      <c r="AE2313" t="s">
        <v>7273</v>
      </c>
      <c r="AF2313" t="b">
        <v>1</v>
      </c>
      <c r="AG2313" t="b">
        <v>1</v>
      </c>
      <c r="AH2313">
        <v>2762</v>
      </c>
      <c r="AI2313">
        <v>45317</v>
      </c>
      <c r="AJ2313" t="b">
        <v>1</v>
      </c>
      <c r="AK2313" t="str" cm="1">
        <f t="array" ref="AK2313">_xlfn.LET(
  _xlpm.txt,TRIM(Raw_Data!F2313),
  _xlpm.norm,SUBSTITUTE(SUBSTITUTE(_xlpm.txt,"-","/"),".","/"),
  _xlpm.p,_xlfn.TEXTSPLIT(_xlpm.norm,"/"),
  _xlpm.a,VALUE(INDEX(_xlpm.p,1)),
  _xlpm.b,VALUE(INDEX(_xlpm.p,2)),
  IF(AND(_xlpm.a&lt;=12,_xlpm.b&lt;=12),"REVIEW_AMBIGUOUS","OK")
)</f>
        <v>OK</v>
      </c>
    </row>
    <row r="2314" spans="1:37">
      <c r="A2314" t="s">
        <v>6596</v>
      </c>
      <c r="B2314" t="s">
        <v>6596</v>
      </c>
      <c r="C2314" t="b">
        <v>0</v>
      </c>
      <c r="D2314" t="s">
        <v>7257</v>
      </c>
      <c r="E2314" t="s">
        <v>6597</v>
      </c>
      <c r="F2314" t="s">
        <v>6597</v>
      </c>
      <c r="G2314" t="s">
        <v>7268</v>
      </c>
      <c r="H2314" t="s">
        <v>447</v>
      </c>
      <c r="I2314" t="s">
        <v>447</v>
      </c>
      <c r="J2314" t="s">
        <v>447</v>
      </c>
      <c r="K2314" t="s">
        <v>125</v>
      </c>
      <c r="L2314" t="s">
        <v>125</v>
      </c>
      <c r="M2314">
        <f>IF(UPPER(TRIM(Table2[[#This Row],[Status_Clean]]))="CONVERTED",1,0)</f>
        <v>0</v>
      </c>
      <c r="N2314">
        <f>IF(ISNUMBER(MATCH(UPPER(TRIM(Table2[[#This Row],[Status_Clean]])),{"CONTACTED","QUALIFIED","CONVERTED"},0)),1,0)</f>
        <v>1</v>
      </c>
      <c r="O2314" cm="1">
        <f t="array" ref="O2314">_xlfn.SWITCH(UPPER(TRIM(Table2[[#This Row],[Status_Clean]])),"NEW",1,"CONTACTED",2,"QUALIFIED",3,"CONVERTED",4,"LOST",5,99)</f>
        <v>2</v>
      </c>
      <c r="P2314" t="s">
        <v>6598</v>
      </c>
      <c r="Q2314" t="s">
        <v>8734</v>
      </c>
      <c r="R2314" t="s">
        <v>8734</v>
      </c>
      <c r="S2314">
        <v>45538</v>
      </c>
      <c r="T2314" t="s">
        <v>7261</v>
      </c>
      <c r="U2314">
        <v>45538</v>
      </c>
      <c r="V2314" t="s">
        <v>7287</v>
      </c>
      <c r="W2314" t="s">
        <v>7271</v>
      </c>
      <c r="X2314" t="s">
        <v>7288</v>
      </c>
      <c r="Y2314" t="s">
        <v>7265</v>
      </c>
      <c r="Z2314">
        <v>35</v>
      </c>
      <c r="AA2314">
        <v>35</v>
      </c>
      <c r="AB2314" t="str" cm="1">
        <f t="array" ref="AB2314">_xlfn.LET(_xlpm.x,IFERROR(VALUE(Table2[[#This Row],[Response_Time_Hours]]),""),IF(_xlpm.x="","CHECK",_xlfn.IFS(_xlpm.x&lt;=1,"Immediate",_xlpm.x&lt;=6,"Fast",_xlpm.x&lt;=24,"Moderate",_xlpm.x&gt;24,"Delayed")))</f>
        <v>Delayed</v>
      </c>
      <c r="AC2314">
        <v>2</v>
      </c>
      <c r="AD2314" t="str" cm="1">
        <f t="array" ref="AD2314">IF(Table2[[#This Row],[Interaction_Count_Final]]="","N/A",_xlfn.IFS(Table2[[#This Row],[Interaction_Count_Final]]&lt;=2,"Low",Table2[[#This Row],[Interaction_Count_Final]]&lt;=5,"Medium",Table2[[#This Row],[Interaction_Count_Final]]&gt;=6,"High",TRUE,"CHECK"))</f>
        <v>Low</v>
      </c>
      <c r="AE2314" t="s">
        <v>7266</v>
      </c>
      <c r="AF2314" t="b">
        <v>1</v>
      </c>
      <c r="AG2314" t="b">
        <v>1</v>
      </c>
      <c r="AH2314">
        <v>2763</v>
      </c>
      <c r="AI2314">
        <v>45538</v>
      </c>
      <c r="AJ2314" t="b">
        <v>1</v>
      </c>
      <c r="AK2314" t="e" cm="1">
        <f t="array" ref="AK2314">_xlfn.LET(
  _xlpm.txt,TRIM(Raw_Data!F2314),
  _xlpm.norm,SUBSTITUTE(SUBSTITUTE(_xlpm.txt,"-","/"),".","/"),
  _xlpm.p,_xlfn.TEXTSPLIT(_xlpm.norm,"/"),
  _xlpm.a,VALUE(INDEX(_xlpm.p,1)),
  _xlpm.b,VALUE(INDEX(_xlpm.p,2)),
  IF(AND(_xlpm.a&lt;=12,_xlpm.b&lt;=12),"REVIEW_AMBIGUOUS","OK")
)</f>
        <v>#REF!</v>
      </c>
    </row>
    <row r="2315" spans="1:37">
      <c r="A2315" t="s">
        <v>6599</v>
      </c>
      <c r="B2315" t="s">
        <v>6599</v>
      </c>
      <c r="C2315" t="b">
        <v>0</v>
      </c>
      <c r="D2315" t="s">
        <v>7257</v>
      </c>
      <c r="E2315" t="s">
        <v>6600</v>
      </c>
      <c r="F2315" t="s">
        <v>6600</v>
      </c>
      <c r="G2315" t="s">
        <v>7274</v>
      </c>
      <c r="H2315" t="s">
        <v>363</v>
      </c>
      <c r="I2315" t="s">
        <v>363</v>
      </c>
      <c r="J2315" t="s">
        <v>363</v>
      </c>
      <c r="K2315" t="s">
        <v>125</v>
      </c>
      <c r="L2315" t="s">
        <v>125</v>
      </c>
      <c r="M2315">
        <f>IF(UPPER(TRIM(Table2[[#This Row],[Status_Clean]]))="CONVERTED",1,0)</f>
        <v>0</v>
      </c>
      <c r="N2315">
        <f>IF(ISNUMBER(MATCH(UPPER(TRIM(Table2[[#This Row],[Status_Clean]])),{"CONTACTED","QUALIFIED","CONVERTED"},0)),1,0)</f>
        <v>1</v>
      </c>
      <c r="O2315" cm="1">
        <f t="array" ref="O2315">_xlfn.SWITCH(UPPER(TRIM(Table2[[#This Row],[Status_Clean]])),"NEW",1,"CONTACTED",2,"QUALIFIED",3,"CONVERTED",4,"LOST",5,99)</f>
        <v>2</v>
      </c>
      <c r="P2315" t="s">
        <v>378</v>
      </c>
      <c r="Q2315" t="s">
        <v>7385</v>
      </c>
      <c r="R2315" t="s">
        <v>7385</v>
      </c>
      <c r="S2315">
        <v>45090</v>
      </c>
      <c r="T2315" t="s">
        <v>7261</v>
      </c>
      <c r="U2315">
        <v>45090</v>
      </c>
      <c r="V2315" t="s">
        <v>7276</v>
      </c>
      <c r="W2315" t="s">
        <v>7263</v>
      </c>
      <c r="X2315" t="s">
        <v>7277</v>
      </c>
      <c r="Y2315" t="s">
        <v>7265</v>
      </c>
      <c r="Z2315" t="s">
        <v>6601</v>
      </c>
      <c r="AA2315">
        <v>15.9</v>
      </c>
      <c r="AB2315" t="str" cm="1">
        <f t="array" ref="AB2315">_xlfn.LET(_xlpm.x,IFERROR(VALUE(Table2[[#This Row],[Response_Time_Hours]]),""),IF(_xlpm.x="","CHECK",_xlfn.IFS(_xlpm.x&lt;=1,"Immediate",_xlpm.x&lt;=6,"Fast",_xlpm.x&lt;=24,"Moderate",_xlpm.x&gt;24,"Delayed")))</f>
        <v>Moderate</v>
      </c>
      <c r="AC2315">
        <v>25</v>
      </c>
      <c r="AD2315" t="str" cm="1">
        <f t="array" ref="AD2315">IF(Table2[[#This Row],[Interaction_Count_Final]]="","N/A",_xlfn.IFS(Table2[[#This Row],[Interaction_Count_Final]]&lt;=2,"Low",Table2[[#This Row],[Interaction_Count_Final]]&lt;=5,"Medium",Table2[[#This Row],[Interaction_Count_Final]]&gt;=6,"High",TRUE,"CHECK"))</f>
        <v>High</v>
      </c>
      <c r="AE2315" t="s">
        <v>7266</v>
      </c>
      <c r="AF2315" t="b">
        <v>1</v>
      </c>
      <c r="AG2315" t="b">
        <v>1</v>
      </c>
      <c r="AH2315">
        <v>2764</v>
      </c>
      <c r="AI2315">
        <v>45090</v>
      </c>
      <c r="AJ2315" t="b">
        <v>1</v>
      </c>
      <c r="AK2315" t="e" cm="1">
        <f t="array" ref="AK2315">_xlfn.LET(
  _xlpm.txt,TRIM(Raw_Data!F2315),
  _xlpm.norm,SUBSTITUTE(SUBSTITUTE(_xlpm.txt,"-","/"),".","/"),
  _xlpm.p,_xlfn.TEXTSPLIT(_xlpm.norm,"/"),
  _xlpm.a,VALUE(INDEX(_xlpm.p,1)),
  _xlpm.b,VALUE(INDEX(_xlpm.p,2)),
  IF(AND(_xlpm.a&lt;=12,_xlpm.b&lt;=12),"REVIEW_AMBIGUOUS","OK")
)</f>
        <v>#REF!</v>
      </c>
    </row>
    <row r="2316" spans="1:37">
      <c r="A2316" t="s">
        <v>6602</v>
      </c>
      <c r="B2316" t="s">
        <v>6602</v>
      </c>
      <c r="C2316" t="b">
        <v>1</v>
      </c>
      <c r="D2316" t="s">
        <v>7257</v>
      </c>
      <c r="E2316" t="s">
        <v>6603</v>
      </c>
      <c r="F2316" t="s">
        <v>6603</v>
      </c>
      <c r="G2316" t="s">
        <v>7303</v>
      </c>
      <c r="H2316" t="s">
        <v>404</v>
      </c>
      <c r="I2316" t="s">
        <v>404</v>
      </c>
      <c r="J2316" t="s">
        <v>363</v>
      </c>
      <c r="K2316" t="s">
        <v>7368</v>
      </c>
      <c r="L2316" t="s">
        <v>173</v>
      </c>
      <c r="M2316">
        <f>IF(UPPER(TRIM(Table2[[#This Row],[Status_Clean]]))="CONVERTED",1,0)</f>
        <v>0</v>
      </c>
      <c r="N2316">
        <f>IF(ISNUMBER(MATCH(UPPER(TRIM(Table2[[#This Row],[Status_Clean]])),{"CONTACTED","QUALIFIED","CONVERTED"},0)),1,0)</f>
        <v>0</v>
      </c>
      <c r="O2316" cm="1">
        <f t="array" ref="O2316">_xlfn.SWITCH(UPPER(TRIM(Table2[[#This Row],[Status_Clean]])),"NEW",1,"CONTACTED",2,"QUALIFIED",3,"CONVERTED",4,"LOST",5,99)</f>
        <v>5</v>
      </c>
      <c r="P2316" t="s">
        <v>4084</v>
      </c>
      <c r="Q2316" t="s">
        <v>7802</v>
      </c>
      <c r="R2316" t="s">
        <v>7802</v>
      </c>
      <c r="S2316">
        <v>45470</v>
      </c>
      <c r="T2316" t="s">
        <v>7261</v>
      </c>
      <c r="U2316">
        <v>45470</v>
      </c>
      <c r="V2316" t="s">
        <v>7276</v>
      </c>
      <c r="W2316" t="s">
        <v>7271</v>
      </c>
      <c r="X2316" t="s">
        <v>7277</v>
      </c>
      <c r="Y2316" t="s">
        <v>7285</v>
      </c>
      <c r="Z2316">
        <v>1</v>
      </c>
      <c r="AA2316">
        <v>1</v>
      </c>
      <c r="AB2316" t="str" cm="1">
        <f t="array" ref="AB2316">_xlfn.LET(_xlpm.x,IFERROR(VALUE(Table2[[#This Row],[Response_Time_Hours]]),""),IF(_xlpm.x="","CHECK",_xlfn.IFS(_xlpm.x&lt;=1,"Immediate",_xlpm.x&lt;=6,"Fast",_xlpm.x&lt;=24,"Moderate",_xlpm.x&gt;24,"Delayed")))</f>
        <v>Immediate</v>
      </c>
      <c r="AC2316">
        <v>16</v>
      </c>
      <c r="AD2316" t="str" cm="1">
        <f t="array" ref="AD2316">IF(Table2[[#This Row],[Interaction_Count_Final]]="","N/A",_xlfn.IFS(Table2[[#This Row],[Interaction_Count_Final]]&lt;=2,"Low",Table2[[#This Row],[Interaction_Count_Final]]&lt;=5,"Medium",Table2[[#This Row],[Interaction_Count_Final]]&gt;=6,"High",TRUE,"CHECK"))</f>
        <v>High</v>
      </c>
      <c r="AE2316" t="s">
        <v>7289</v>
      </c>
      <c r="AF2316" t="b">
        <v>1</v>
      </c>
      <c r="AG2316" t="b">
        <v>1</v>
      </c>
      <c r="AH2316">
        <v>2765</v>
      </c>
      <c r="AI2316">
        <v>45470</v>
      </c>
      <c r="AJ2316" t="b">
        <v>1</v>
      </c>
      <c r="AK2316" t="str" cm="1">
        <f t="array" ref="AK2316">_xlfn.LET(
  _xlpm.txt,TRIM(Raw_Data!F2316),
  _xlpm.norm,SUBSTITUTE(SUBSTITUTE(_xlpm.txt,"-","/"),".","/"),
  _xlpm.p,_xlfn.TEXTSPLIT(_xlpm.norm,"/"),
  _xlpm.a,VALUE(INDEX(_xlpm.p,1)),
  _xlpm.b,VALUE(INDEX(_xlpm.p,2)),
  IF(AND(_xlpm.a&lt;=12,_xlpm.b&lt;=12),"REVIEW_AMBIGUOUS","OK")
)</f>
        <v>OK</v>
      </c>
    </row>
    <row r="2317" spans="1:37">
      <c r="A2317" t="s">
        <v>6604</v>
      </c>
      <c r="B2317" t="s">
        <v>6604</v>
      </c>
      <c r="C2317" t="b">
        <v>0</v>
      </c>
      <c r="D2317" t="s">
        <v>7257</v>
      </c>
      <c r="E2317" t="s">
        <v>6605</v>
      </c>
      <c r="F2317" t="s">
        <v>6605</v>
      </c>
      <c r="G2317" t="s">
        <v>7268</v>
      </c>
      <c r="H2317" t="s">
        <v>1165</v>
      </c>
      <c r="I2317" t="s">
        <v>1165</v>
      </c>
      <c r="J2317" t="s">
        <v>101</v>
      </c>
      <c r="K2317" t="s">
        <v>125</v>
      </c>
      <c r="L2317" t="s">
        <v>125</v>
      </c>
      <c r="M2317">
        <f>IF(UPPER(TRIM(Table2[[#This Row],[Status_Clean]]))="CONVERTED",1,0)</f>
        <v>0</v>
      </c>
      <c r="N2317">
        <f>IF(ISNUMBER(MATCH(UPPER(TRIM(Table2[[#This Row],[Status_Clean]])),{"CONTACTED","QUALIFIED","CONVERTED"},0)),1,0)</f>
        <v>1</v>
      </c>
      <c r="O2317" cm="1">
        <f t="array" ref="O2317">_xlfn.SWITCH(UPPER(TRIM(Table2[[#This Row],[Status_Clean]])),"NEW",1,"CONTACTED",2,"QUALIFIED",3,"CONVERTED",4,"LOST",5,99)</f>
        <v>2</v>
      </c>
      <c r="P2317">
        <v>45401</v>
      </c>
      <c r="Q2317" t="s">
        <v>8182</v>
      </c>
      <c r="R2317" t="s">
        <v>8182</v>
      </c>
      <c r="S2317">
        <v>45401</v>
      </c>
      <c r="T2317" t="s">
        <v>7261</v>
      </c>
      <c r="U2317">
        <v>45401</v>
      </c>
      <c r="V2317" t="s">
        <v>7297</v>
      </c>
      <c r="W2317" t="s">
        <v>7271</v>
      </c>
      <c r="X2317" t="s">
        <v>7277</v>
      </c>
      <c r="Y2317" t="s">
        <v>7312</v>
      </c>
      <c r="Z2317" t="s">
        <v>6606</v>
      </c>
      <c r="AA2317">
        <v>18</v>
      </c>
      <c r="AB2317" t="str" cm="1">
        <f t="array" ref="AB2317">_xlfn.LET(_xlpm.x,IFERROR(VALUE(Table2[[#This Row],[Response_Time_Hours]]),""),IF(_xlpm.x="","CHECK",_xlfn.IFS(_xlpm.x&lt;=1,"Immediate",_xlpm.x&lt;=6,"Fast",_xlpm.x&lt;=24,"Moderate",_xlpm.x&gt;24,"Delayed")))</f>
        <v>Moderate</v>
      </c>
      <c r="AC2317">
        <v>7</v>
      </c>
      <c r="AD2317" t="str" cm="1">
        <f t="array" ref="AD2317">IF(Table2[[#This Row],[Interaction_Count_Final]]="","N/A",_xlfn.IFS(Table2[[#This Row],[Interaction_Count_Final]]&lt;=2,"Low",Table2[[#This Row],[Interaction_Count_Final]]&lt;=5,"Medium",Table2[[#This Row],[Interaction_Count_Final]]&gt;=6,"High",TRUE,"CHECK"))</f>
        <v>High</v>
      </c>
      <c r="AE2317" t="s">
        <v>7266</v>
      </c>
      <c r="AF2317" t="b">
        <v>1</v>
      </c>
      <c r="AG2317" t="b">
        <v>1</v>
      </c>
      <c r="AH2317">
        <v>2766</v>
      </c>
      <c r="AI2317">
        <v>45401</v>
      </c>
      <c r="AJ2317" t="b">
        <v>1</v>
      </c>
      <c r="AK2317" t="e" cm="1">
        <f t="array" ref="AK2317">_xlfn.LET(
  _xlpm.txt,TRIM(Raw_Data!F2317),
  _xlpm.norm,SUBSTITUTE(SUBSTITUTE(_xlpm.txt,"-","/"),".","/"),
  _xlpm.p,_xlfn.TEXTSPLIT(_xlpm.norm,"/"),
  _xlpm.a,VALUE(INDEX(_xlpm.p,1)),
  _xlpm.b,VALUE(INDEX(_xlpm.p,2)),
  IF(AND(_xlpm.a&lt;=12,_xlpm.b&lt;=12),"REVIEW_AMBIGUOUS","OK")
)</f>
        <v>#REF!</v>
      </c>
    </row>
    <row r="2318" spans="1:37">
      <c r="A2318" t="s">
        <v>6607</v>
      </c>
      <c r="B2318" t="s">
        <v>6607</v>
      </c>
      <c r="C2318" t="b">
        <v>1</v>
      </c>
      <c r="D2318" t="s">
        <v>7257</v>
      </c>
      <c r="E2318" t="s">
        <v>6608</v>
      </c>
      <c r="F2318" t="s">
        <v>6608</v>
      </c>
      <c r="G2318" t="s">
        <v>7280</v>
      </c>
      <c r="H2318" t="s">
        <v>1356</v>
      </c>
      <c r="I2318" t="s">
        <v>1356</v>
      </c>
      <c r="J2318" t="s">
        <v>1356</v>
      </c>
      <c r="K2318" t="s">
        <v>7368</v>
      </c>
      <c r="L2318" t="s">
        <v>173</v>
      </c>
      <c r="M2318">
        <f>IF(UPPER(TRIM(Table2[[#This Row],[Status_Clean]]))="CONVERTED",1,0)</f>
        <v>0</v>
      </c>
      <c r="N2318">
        <f>IF(ISNUMBER(MATCH(UPPER(TRIM(Table2[[#This Row],[Status_Clean]])),{"CONTACTED","QUALIFIED","CONVERTED"},0)),1,0)</f>
        <v>0</v>
      </c>
      <c r="O2318" cm="1">
        <f t="array" ref="O2318">_xlfn.SWITCH(UPPER(TRIM(Table2[[#This Row],[Status_Clean]])),"NEW",1,"CONTACTED",2,"QUALIFIED",3,"CONVERTED",4,"LOST",5,99)</f>
        <v>5</v>
      </c>
      <c r="P2318">
        <v>45400</v>
      </c>
      <c r="Q2318" t="s">
        <v>7681</v>
      </c>
      <c r="R2318" t="s">
        <v>7681</v>
      </c>
      <c r="S2318">
        <v>45400</v>
      </c>
      <c r="T2318" t="s">
        <v>7261</v>
      </c>
      <c r="U2318">
        <v>45400</v>
      </c>
      <c r="V2318" t="s">
        <v>7297</v>
      </c>
      <c r="W2318" t="s">
        <v>7271</v>
      </c>
      <c r="X2318" t="s">
        <v>7277</v>
      </c>
      <c r="Y2318" t="s">
        <v>7285</v>
      </c>
      <c r="Z2318" t="s">
        <v>6609</v>
      </c>
      <c r="AA2318">
        <v>52</v>
      </c>
      <c r="AB2318" t="str" cm="1">
        <f t="array" ref="AB2318">_xlfn.LET(_xlpm.x,IFERROR(VALUE(Table2[[#This Row],[Response_Time_Hours]]),""),IF(_xlpm.x="","CHECK",_xlfn.IFS(_xlpm.x&lt;=1,"Immediate",_xlpm.x&lt;=6,"Fast",_xlpm.x&lt;=24,"Moderate",_xlpm.x&gt;24,"Delayed")))</f>
        <v>Delayed</v>
      </c>
      <c r="AC2318">
        <v>46</v>
      </c>
      <c r="AD2318" t="str" cm="1">
        <f t="array" ref="AD2318">IF(Table2[[#This Row],[Interaction_Count_Final]]="","N/A",_xlfn.IFS(Table2[[#This Row],[Interaction_Count_Final]]&lt;=2,"Low",Table2[[#This Row],[Interaction_Count_Final]]&lt;=5,"Medium",Table2[[#This Row],[Interaction_Count_Final]]&gt;=6,"High",TRUE,"CHECK"))</f>
        <v>High</v>
      </c>
      <c r="AE2318" t="s">
        <v>7266</v>
      </c>
      <c r="AF2318" t="b">
        <v>1</v>
      </c>
      <c r="AG2318" t="b">
        <v>1</v>
      </c>
      <c r="AH2318">
        <v>2767</v>
      </c>
      <c r="AI2318">
        <v>45400</v>
      </c>
      <c r="AJ2318" t="b">
        <v>1</v>
      </c>
      <c r="AK2318" t="e" cm="1">
        <f t="array" ref="AK2318">_xlfn.LET(
  _xlpm.txt,TRIM(Raw_Data!F2318),
  _xlpm.norm,SUBSTITUTE(SUBSTITUTE(_xlpm.txt,"-","/"),".","/"),
  _xlpm.p,_xlfn.TEXTSPLIT(_xlpm.norm,"/"),
  _xlpm.a,VALUE(INDEX(_xlpm.p,1)),
  _xlpm.b,VALUE(INDEX(_xlpm.p,2)),
  IF(AND(_xlpm.a&lt;=12,_xlpm.b&lt;=12),"REVIEW_AMBIGUOUS","OK")
)</f>
        <v>#REF!</v>
      </c>
    </row>
    <row r="2319" spans="1:37">
      <c r="A2319" t="s">
        <v>6610</v>
      </c>
      <c r="B2319" t="s">
        <v>6610</v>
      </c>
      <c r="C2319" t="b">
        <v>0</v>
      </c>
      <c r="D2319" t="s">
        <v>7257</v>
      </c>
      <c r="E2319" t="s">
        <v>6611</v>
      </c>
      <c r="F2319" t="s">
        <v>6611</v>
      </c>
      <c r="G2319" t="s">
        <v>7274</v>
      </c>
      <c r="H2319" t="s">
        <v>222</v>
      </c>
      <c r="I2319" t="s">
        <v>222</v>
      </c>
      <c r="J2319" t="s">
        <v>222</v>
      </c>
      <c r="K2319" t="s">
        <v>7259</v>
      </c>
      <c r="L2319" t="s">
        <v>193</v>
      </c>
      <c r="M2319">
        <f>IF(UPPER(TRIM(Table2[[#This Row],[Status_Clean]]))="CONVERTED",1,0)</f>
        <v>0</v>
      </c>
      <c r="N2319">
        <f>IF(ISNUMBER(MATCH(UPPER(TRIM(Table2[[#This Row],[Status_Clean]])),{"CONTACTED","QUALIFIED","CONVERTED"},0)),1,0)</f>
        <v>0</v>
      </c>
      <c r="O2319" cm="1">
        <f t="array" ref="O2319">_xlfn.SWITCH(UPPER(TRIM(Table2[[#This Row],[Status_Clean]])),"NEW",1,"CONTACTED",2,"QUALIFIED",3,"CONVERTED",4,"LOST",5,99)</f>
        <v>1</v>
      </c>
      <c r="P2319" t="s">
        <v>6612</v>
      </c>
      <c r="Q2319" t="s">
        <v>6612</v>
      </c>
      <c r="R2319" t="s">
        <v>6612</v>
      </c>
      <c r="S2319">
        <v>45374</v>
      </c>
      <c r="T2319" t="s">
        <v>7261</v>
      </c>
      <c r="U2319">
        <v>45374</v>
      </c>
      <c r="V2319" t="s">
        <v>7295</v>
      </c>
      <c r="W2319" t="s">
        <v>7271</v>
      </c>
      <c r="X2319" t="s">
        <v>7284</v>
      </c>
      <c r="Y2319" t="s">
        <v>7278</v>
      </c>
      <c r="Z2319" t="s">
        <v>6613</v>
      </c>
      <c r="AA2319">
        <v>67.400000000000006</v>
      </c>
      <c r="AB2319" t="str" cm="1">
        <f t="array" ref="AB2319">_xlfn.LET(_xlpm.x,IFERROR(VALUE(Table2[[#This Row],[Response_Time_Hours]]),""),IF(_xlpm.x="","CHECK",_xlfn.IFS(_xlpm.x&lt;=1,"Immediate",_xlpm.x&lt;=6,"Fast",_xlpm.x&lt;=24,"Moderate",_xlpm.x&gt;24,"Delayed")))</f>
        <v>Delayed</v>
      </c>
      <c r="AC2319">
        <v>36</v>
      </c>
      <c r="AD2319" t="str" cm="1">
        <f t="array" ref="AD2319">IF(Table2[[#This Row],[Interaction_Count_Final]]="","N/A",_xlfn.IFS(Table2[[#This Row],[Interaction_Count_Final]]&lt;=2,"Low",Table2[[#This Row],[Interaction_Count_Final]]&lt;=5,"Medium",Table2[[#This Row],[Interaction_Count_Final]]&gt;=6,"High",TRUE,"CHECK"))</f>
        <v>High</v>
      </c>
      <c r="AE2319" t="s">
        <v>7289</v>
      </c>
      <c r="AF2319" t="b">
        <v>1</v>
      </c>
      <c r="AG2319" t="b">
        <v>1</v>
      </c>
      <c r="AH2319">
        <v>2768</v>
      </c>
      <c r="AI2319">
        <v>45374</v>
      </c>
      <c r="AJ2319" t="b">
        <v>1</v>
      </c>
      <c r="AK2319" t="str" cm="1">
        <f t="array" ref="AK2319">_xlfn.LET(
  _xlpm.txt,TRIM(Raw_Data!F2319),
  _xlpm.norm,SUBSTITUTE(SUBSTITUTE(_xlpm.txt,"-","/"),".","/"),
  _xlpm.p,_xlfn.TEXTSPLIT(_xlpm.norm,"/"),
  _xlpm.a,VALUE(INDEX(_xlpm.p,1)),
  _xlpm.b,VALUE(INDEX(_xlpm.p,2)),
  IF(AND(_xlpm.a&lt;=12,_xlpm.b&lt;=12),"REVIEW_AMBIGUOUS","OK")
)</f>
        <v>OK</v>
      </c>
    </row>
    <row r="2320" spans="1:37">
      <c r="A2320" t="s">
        <v>6614</v>
      </c>
      <c r="B2320" t="s">
        <v>6614</v>
      </c>
      <c r="C2320" t="b">
        <v>0</v>
      </c>
      <c r="D2320" t="s">
        <v>7257</v>
      </c>
      <c r="E2320" t="s">
        <v>6615</v>
      </c>
      <c r="F2320" t="s">
        <v>6615</v>
      </c>
      <c r="G2320" t="s">
        <v>7303</v>
      </c>
      <c r="H2320" t="s">
        <v>792</v>
      </c>
      <c r="I2320" t="s">
        <v>792</v>
      </c>
      <c r="J2320" t="s">
        <v>792</v>
      </c>
      <c r="K2320" t="s">
        <v>173</v>
      </c>
      <c r="L2320" t="s">
        <v>173</v>
      </c>
      <c r="M2320">
        <f>IF(UPPER(TRIM(Table2[[#This Row],[Status_Clean]]))="CONVERTED",1,0)</f>
        <v>0</v>
      </c>
      <c r="N2320">
        <f>IF(ISNUMBER(MATCH(UPPER(TRIM(Table2[[#This Row],[Status_Clean]])),{"CONTACTED","QUALIFIED","CONVERTED"},0)),1,0)</f>
        <v>0</v>
      </c>
      <c r="O2320" cm="1">
        <f t="array" ref="O2320">_xlfn.SWITCH(UPPER(TRIM(Table2[[#This Row],[Status_Clean]])),"NEW",1,"CONTACTED",2,"QUALIFIED",3,"CONVERTED",4,"LOST",5,99)</f>
        <v>5</v>
      </c>
      <c r="P2320" t="s">
        <v>6616</v>
      </c>
      <c r="Q2320" t="s">
        <v>8735</v>
      </c>
      <c r="R2320" t="s">
        <v>8735</v>
      </c>
      <c r="S2320">
        <v>45618</v>
      </c>
      <c r="T2320" t="s">
        <v>7261</v>
      </c>
      <c r="U2320">
        <v>45618</v>
      </c>
      <c r="V2320" t="s">
        <v>7300</v>
      </c>
      <c r="W2320" t="s">
        <v>7271</v>
      </c>
      <c r="X2320" t="s">
        <v>7264</v>
      </c>
      <c r="Y2320" t="s">
        <v>7312</v>
      </c>
      <c r="Z2320" t="s">
        <v>1287</v>
      </c>
      <c r="AA2320">
        <v>64.800000000000011</v>
      </c>
      <c r="AB2320" t="str" cm="1">
        <f t="array" ref="AB2320">_xlfn.LET(_xlpm.x,IFERROR(VALUE(Table2[[#This Row],[Response_Time_Hours]]),""),IF(_xlpm.x="","CHECK",_xlfn.IFS(_xlpm.x&lt;=1,"Immediate",_xlpm.x&lt;=6,"Fast",_xlpm.x&lt;=24,"Moderate",_xlpm.x&gt;24,"Delayed")))</f>
        <v>Delayed</v>
      </c>
      <c r="AC2320">
        <v>4</v>
      </c>
      <c r="AD2320" t="str" cm="1">
        <f t="array" ref="AD2320">IF(Table2[[#This Row],[Interaction_Count_Final]]="","N/A",_xlfn.IFS(Table2[[#This Row],[Interaction_Count_Final]]&lt;=2,"Low",Table2[[#This Row],[Interaction_Count_Final]]&lt;=5,"Medium",Table2[[#This Row],[Interaction_Count_Final]]&gt;=6,"High",TRUE,"CHECK"))</f>
        <v>Medium</v>
      </c>
      <c r="AE2320" t="s">
        <v>7266</v>
      </c>
      <c r="AF2320" t="b">
        <v>1</v>
      </c>
      <c r="AG2320" t="b">
        <v>1</v>
      </c>
      <c r="AH2320">
        <v>2769</v>
      </c>
      <c r="AI2320">
        <v>45618</v>
      </c>
      <c r="AJ2320" t="b">
        <v>1</v>
      </c>
      <c r="AK2320" t="str" cm="1">
        <f t="array" ref="AK2320">_xlfn.LET(
  _xlpm.txt,TRIM(Raw_Data!F2320),
  _xlpm.norm,SUBSTITUTE(SUBSTITUTE(_xlpm.txt,"-","/"),".","/"),
  _xlpm.p,_xlfn.TEXTSPLIT(_xlpm.norm,"/"),
  _xlpm.a,VALUE(INDEX(_xlpm.p,1)),
  _xlpm.b,VALUE(INDEX(_xlpm.p,2)),
  IF(AND(_xlpm.a&lt;=12,_xlpm.b&lt;=12),"REVIEW_AMBIGUOUS","OK")
)</f>
        <v>OK</v>
      </c>
    </row>
    <row r="2321" spans="1:37">
      <c r="A2321" t="s">
        <v>6617</v>
      </c>
      <c r="B2321" t="s">
        <v>6617</v>
      </c>
      <c r="C2321" t="b">
        <v>1</v>
      </c>
      <c r="D2321" t="s">
        <v>7257</v>
      </c>
      <c r="E2321" t="s">
        <v>6618</v>
      </c>
      <c r="F2321" t="s">
        <v>6618</v>
      </c>
      <c r="G2321" t="s">
        <v>7274</v>
      </c>
      <c r="H2321" t="s">
        <v>792</v>
      </c>
      <c r="I2321" t="s">
        <v>792</v>
      </c>
      <c r="J2321" t="s">
        <v>792</v>
      </c>
      <c r="K2321" t="s">
        <v>7301</v>
      </c>
      <c r="L2321" t="s">
        <v>125</v>
      </c>
      <c r="M2321">
        <f>IF(UPPER(TRIM(Table2[[#This Row],[Status_Clean]]))="CONVERTED",1,0)</f>
        <v>0</v>
      </c>
      <c r="N2321">
        <f>IF(ISNUMBER(MATCH(UPPER(TRIM(Table2[[#This Row],[Status_Clean]])),{"CONTACTED","QUALIFIED","CONVERTED"},0)),1,0)</f>
        <v>1</v>
      </c>
      <c r="O2321" cm="1">
        <f t="array" ref="O2321">_xlfn.SWITCH(UPPER(TRIM(Table2[[#This Row],[Status_Clean]])),"NEW",1,"CONTACTED",2,"QUALIFIED",3,"CONVERTED",4,"LOST",5,99)</f>
        <v>2</v>
      </c>
      <c r="P2321">
        <v>45296</v>
      </c>
      <c r="Q2321" t="s">
        <v>7707</v>
      </c>
      <c r="R2321" t="s">
        <v>7707</v>
      </c>
      <c r="S2321">
        <v>45296</v>
      </c>
      <c r="T2321" t="s">
        <v>7261</v>
      </c>
      <c r="U2321">
        <v>45296</v>
      </c>
      <c r="V2321" t="s">
        <v>7317</v>
      </c>
      <c r="W2321" t="s">
        <v>7271</v>
      </c>
      <c r="X2321" t="s">
        <v>7284</v>
      </c>
      <c r="Y2321" t="s">
        <v>7312</v>
      </c>
      <c r="Z2321" t="s">
        <v>6302</v>
      </c>
      <c r="AA2321">
        <v>44.1</v>
      </c>
      <c r="AB2321" t="str" cm="1">
        <f t="array" ref="AB2321">_xlfn.LET(_xlpm.x,IFERROR(VALUE(Table2[[#This Row],[Response_Time_Hours]]),""),IF(_xlpm.x="","CHECK",_xlfn.IFS(_xlpm.x&lt;=1,"Immediate",_xlpm.x&lt;=6,"Fast",_xlpm.x&lt;=24,"Moderate",_xlpm.x&gt;24,"Delayed")))</f>
        <v>Delayed</v>
      </c>
      <c r="AC2321">
        <v>26</v>
      </c>
      <c r="AD2321" t="str" cm="1">
        <f t="array" ref="AD2321">IF(Table2[[#This Row],[Interaction_Count_Final]]="","N/A",_xlfn.IFS(Table2[[#This Row],[Interaction_Count_Final]]&lt;=2,"Low",Table2[[#This Row],[Interaction_Count_Final]]&lt;=5,"Medium",Table2[[#This Row],[Interaction_Count_Final]]&gt;=6,"High",TRUE,"CHECK"))</f>
        <v>High</v>
      </c>
      <c r="AE2321" t="s">
        <v>7273</v>
      </c>
      <c r="AF2321" t="b">
        <v>1</v>
      </c>
      <c r="AG2321" t="b">
        <v>1</v>
      </c>
      <c r="AH2321">
        <v>2770</v>
      </c>
      <c r="AI2321">
        <v>45296</v>
      </c>
      <c r="AJ2321" t="b">
        <v>1</v>
      </c>
      <c r="AK2321" t="e" cm="1">
        <f t="array" ref="AK2321">_xlfn.LET(
  _xlpm.txt,TRIM(Raw_Data!F2321),
  _xlpm.norm,SUBSTITUTE(SUBSTITUTE(_xlpm.txt,"-","/"),".","/"),
  _xlpm.p,_xlfn.TEXTSPLIT(_xlpm.norm,"/"),
  _xlpm.a,VALUE(INDEX(_xlpm.p,1)),
  _xlpm.b,VALUE(INDEX(_xlpm.p,2)),
  IF(AND(_xlpm.a&lt;=12,_xlpm.b&lt;=12),"REVIEW_AMBIGUOUS","OK")
)</f>
        <v>#REF!</v>
      </c>
    </row>
    <row r="2322" spans="1:37">
      <c r="A2322" t="s">
        <v>6619</v>
      </c>
      <c r="B2322" t="s">
        <v>6619</v>
      </c>
      <c r="C2322" t="b">
        <v>0</v>
      </c>
      <c r="D2322" t="s">
        <v>7257</v>
      </c>
      <c r="E2322" t="s">
        <v>6620</v>
      </c>
      <c r="F2322" t="s">
        <v>6620</v>
      </c>
      <c r="G2322" t="s">
        <v>7258</v>
      </c>
      <c r="H2322" t="s">
        <v>106</v>
      </c>
      <c r="I2322" t="s">
        <v>106</v>
      </c>
      <c r="J2322" t="s">
        <v>106</v>
      </c>
      <c r="K2322" t="s">
        <v>125</v>
      </c>
      <c r="L2322" t="s">
        <v>125</v>
      </c>
      <c r="M2322">
        <f>IF(UPPER(TRIM(Table2[[#This Row],[Status_Clean]]))="CONVERTED",1,0)</f>
        <v>0</v>
      </c>
      <c r="N2322">
        <f>IF(ISNUMBER(MATCH(UPPER(TRIM(Table2[[#This Row],[Status_Clean]])),{"CONTACTED","QUALIFIED","CONVERTED"},0)),1,0)</f>
        <v>1</v>
      </c>
      <c r="O2322" cm="1">
        <f t="array" ref="O2322">_xlfn.SWITCH(UPPER(TRIM(Table2[[#This Row],[Status_Clean]])),"NEW",1,"CONTACTED",2,"QUALIFIED",3,"CONVERTED",4,"LOST",5,99)</f>
        <v>2</v>
      </c>
      <c r="P2322" t="s">
        <v>6621</v>
      </c>
      <c r="Q2322" t="s">
        <v>8736</v>
      </c>
      <c r="R2322" t="s">
        <v>8736</v>
      </c>
      <c r="S2322">
        <v>45196</v>
      </c>
      <c r="T2322" t="s">
        <v>7261</v>
      </c>
      <c r="U2322">
        <v>45196</v>
      </c>
      <c r="V2322" t="s">
        <v>7287</v>
      </c>
      <c r="W2322" t="s">
        <v>7263</v>
      </c>
      <c r="X2322" t="s">
        <v>7288</v>
      </c>
      <c r="Y2322" t="s">
        <v>7272</v>
      </c>
      <c r="Z2322" t="s">
        <v>6622</v>
      </c>
      <c r="AA2322">
        <v>23.4</v>
      </c>
      <c r="AB2322" t="str" cm="1">
        <f t="array" ref="AB2322">_xlfn.LET(_xlpm.x,IFERROR(VALUE(Table2[[#This Row],[Response_Time_Hours]]),""),IF(_xlpm.x="","CHECK",_xlfn.IFS(_xlpm.x&lt;=1,"Immediate",_xlpm.x&lt;=6,"Fast",_xlpm.x&lt;=24,"Moderate",_xlpm.x&gt;24,"Delayed")))</f>
        <v>Moderate</v>
      </c>
      <c r="AC2322" t="s">
        <v>232</v>
      </c>
      <c r="AD2322" t="str" cm="1">
        <f t="array" ref="AD2322">IF(Table2[[#This Row],[Interaction_Count_Final]]="","N/A",_xlfn.IFS(Table2[[#This Row],[Interaction_Count_Final]]&lt;=2,"Low",Table2[[#This Row],[Interaction_Count_Final]]&lt;=5,"Medium",Table2[[#This Row],[Interaction_Count_Final]]&gt;=6,"High",TRUE,"CHECK"))</f>
        <v>High</v>
      </c>
      <c r="AE2322" t="s">
        <v>7289</v>
      </c>
      <c r="AF2322" t="b">
        <v>1</v>
      </c>
      <c r="AG2322" t="b">
        <v>1</v>
      </c>
      <c r="AH2322">
        <v>2771</v>
      </c>
      <c r="AI2322">
        <v>45196</v>
      </c>
      <c r="AJ2322" t="b">
        <v>1</v>
      </c>
      <c r="AK2322" t="e" cm="1">
        <f t="array" ref="AK2322">_xlfn.LET(
  _xlpm.txt,TRIM(Raw_Data!F2322),
  _xlpm.norm,SUBSTITUTE(SUBSTITUTE(_xlpm.txt,"-","/"),".","/"),
  _xlpm.p,_xlfn.TEXTSPLIT(_xlpm.norm,"/"),
  _xlpm.a,VALUE(INDEX(_xlpm.p,1)),
  _xlpm.b,VALUE(INDEX(_xlpm.p,2)),
  IF(AND(_xlpm.a&lt;=12,_xlpm.b&lt;=12),"REVIEW_AMBIGUOUS","OK")
)</f>
        <v>#REF!</v>
      </c>
    </row>
    <row r="2323" spans="1:37">
      <c r="A2323" t="s">
        <v>6623</v>
      </c>
      <c r="B2323" t="s">
        <v>6623</v>
      </c>
      <c r="C2323" t="b">
        <v>1</v>
      </c>
      <c r="D2323" t="s">
        <v>7257</v>
      </c>
      <c r="E2323" t="s">
        <v>6624</v>
      </c>
      <c r="F2323" t="s">
        <v>6624</v>
      </c>
      <c r="G2323" t="s">
        <v>7274</v>
      </c>
      <c r="H2323" t="s">
        <v>106</v>
      </c>
      <c r="I2323" t="s">
        <v>106</v>
      </c>
      <c r="J2323" t="s">
        <v>106</v>
      </c>
      <c r="K2323" t="s">
        <v>173</v>
      </c>
      <c r="L2323" t="s">
        <v>173</v>
      </c>
      <c r="M2323">
        <f>IF(UPPER(TRIM(Table2[[#This Row],[Status_Clean]]))="CONVERTED",1,0)</f>
        <v>0</v>
      </c>
      <c r="N2323">
        <f>IF(ISNUMBER(MATCH(UPPER(TRIM(Table2[[#This Row],[Status_Clean]])),{"CONTACTED","QUALIFIED","CONVERTED"},0)),1,0)</f>
        <v>0</v>
      </c>
      <c r="O2323" cm="1">
        <f t="array" ref="O2323">_xlfn.SWITCH(UPPER(TRIM(Table2[[#This Row],[Status_Clean]])),"NEW",1,"CONTACTED",2,"QUALIFIED",3,"CONVERTED",4,"LOST",5,99)</f>
        <v>5</v>
      </c>
      <c r="P2323" t="s">
        <v>6625</v>
      </c>
      <c r="Q2323" t="s">
        <v>8737</v>
      </c>
      <c r="R2323" t="s">
        <v>8737</v>
      </c>
      <c r="S2323">
        <v>45395</v>
      </c>
      <c r="T2323" t="s">
        <v>7261</v>
      </c>
      <c r="U2323">
        <v>45395</v>
      </c>
      <c r="V2323" t="s">
        <v>7297</v>
      </c>
      <c r="W2323" t="s">
        <v>7271</v>
      </c>
      <c r="X2323" t="s">
        <v>7277</v>
      </c>
      <c r="Y2323" t="s">
        <v>7278</v>
      </c>
      <c r="Z2323">
        <v>50.4</v>
      </c>
      <c r="AA2323">
        <v>50.4</v>
      </c>
      <c r="AB2323" t="str" cm="1">
        <f t="array" ref="AB2323">_xlfn.LET(_xlpm.x,IFERROR(VALUE(Table2[[#This Row],[Response_Time_Hours]]),""),IF(_xlpm.x="","CHECK",_xlfn.IFS(_xlpm.x&lt;=1,"Immediate",_xlpm.x&lt;=6,"Fast",_xlpm.x&lt;=24,"Moderate",_xlpm.x&gt;24,"Delayed")))</f>
        <v>Delayed</v>
      </c>
      <c r="AC2323">
        <v>3</v>
      </c>
      <c r="AD2323" t="str" cm="1">
        <f t="array" ref="AD2323">IF(Table2[[#This Row],[Interaction_Count_Final]]="","N/A",_xlfn.IFS(Table2[[#This Row],[Interaction_Count_Final]]&lt;=2,"Low",Table2[[#This Row],[Interaction_Count_Final]]&lt;=5,"Medium",Table2[[#This Row],[Interaction_Count_Final]]&gt;=6,"High",TRUE,"CHECK"))</f>
        <v>Medium</v>
      </c>
      <c r="AE2323" t="s">
        <v>7266</v>
      </c>
      <c r="AF2323" t="b">
        <v>1</v>
      </c>
      <c r="AG2323" t="b">
        <v>1</v>
      </c>
      <c r="AH2323">
        <v>2772</v>
      </c>
      <c r="AI2323">
        <v>45395</v>
      </c>
      <c r="AJ2323" t="b">
        <v>1</v>
      </c>
      <c r="AK2323" t="e" cm="1">
        <f t="array" ref="AK2323">_xlfn.LET(
  _xlpm.txt,TRIM(Raw_Data!F2323),
  _xlpm.norm,SUBSTITUTE(SUBSTITUTE(_xlpm.txt,"-","/"),".","/"),
  _xlpm.p,_xlfn.TEXTSPLIT(_xlpm.norm,"/"),
  _xlpm.a,VALUE(INDEX(_xlpm.p,1)),
  _xlpm.b,VALUE(INDEX(_xlpm.p,2)),
  IF(AND(_xlpm.a&lt;=12,_xlpm.b&lt;=12),"REVIEW_AMBIGUOUS","OK")
)</f>
        <v>#REF!</v>
      </c>
    </row>
    <row r="2324" spans="1:37">
      <c r="A2324" t="s">
        <v>6626</v>
      </c>
      <c r="B2324" t="s">
        <v>6626</v>
      </c>
      <c r="C2324" t="b">
        <v>0</v>
      </c>
      <c r="D2324" t="s">
        <v>7257</v>
      </c>
      <c r="E2324" t="s">
        <v>6627</v>
      </c>
      <c r="F2324" t="s">
        <v>6627</v>
      </c>
      <c r="G2324" t="s">
        <v>7274</v>
      </c>
      <c r="H2324" t="s">
        <v>792</v>
      </c>
      <c r="I2324" t="s">
        <v>792</v>
      </c>
      <c r="J2324" t="s">
        <v>792</v>
      </c>
      <c r="K2324" t="s">
        <v>7259</v>
      </c>
      <c r="L2324" t="s">
        <v>193</v>
      </c>
      <c r="M2324">
        <f>IF(UPPER(TRIM(Table2[[#This Row],[Status_Clean]]))="CONVERTED",1,0)</f>
        <v>0</v>
      </c>
      <c r="N2324">
        <f>IF(ISNUMBER(MATCH(UPPER(TRIM(Table2[[#This Row],[Status_Clean]])),{"CONTACTED","QUALIFIED","CONVERTED"},0)),1,0)</f>
        <v>0</v>
      </c>
      <c r="O2324" cm="1">
        <f t="array" ref="O2324">_xlfn.SWITCH(UPPER(TRIM(Table2[[#This Row],[Status_Clean]])),"NEW",1,"CONTACTED",2,"QUALIFIED",3,"CONVERTED",4,"LOST",5,99)</f>
        <v>1</v>
      </c>
      <c r="P2324" t="s">
        <v>6628</v>
      </c>
      <c r="Q2324" t="s">
        <v>8738</v>
      </c>
      <c r="R2324" t="s">
        <v>8738</v>
      </c>
      <c r="S2324">
        <v>45215</v>
      </c>
      <c r="T2324" t="s">
        <v>7261</v>
      </c>
      <c r="U2324">
        <v>45215</v>
      </c>
      <c r="V2324" t="s">
        <v>7270</v>
      </c>
      <c r="W2324" t="s">
        <v>7263</v>
      </c>
      <c r="X2324" t="s">
        <v>7264</v>
      </c>
      <c r="Y2324" t="s">
        <v>7298</v>
      </c>
      <c r="Z2324" t="s">
        <v>6629</v>
      </c>
      <c r="AA2324">
        <v>63</v>
      </c>
      <c r="AB2324" t="str" cm="1">
        <f t="array" ref="AB2324">_xlfn.LET(_xlpm.x,IFERROR(VALUE(Table2[[#This Row],[Response_Time_Hours]]),""),IF(_xlpm.x="","CHECK",_xlfn.IFS(_xlpm.x&lt;=1,"Immediate",_xlpm.x&lt;=6,"Fast",_xlpm.x&lt;=24,"Moderate",_xlpm.x&gt;24,"Delayed")))</f>
        <v>Delayed</v>
      </c>
      <c r="AC2324">
        <v>15</v>
      </c>
      <c r="AD2324" t="str" cm="1">
        <f t="array" ref="AD2324">IF(Table2[[#This Row],[Interaction_Count_Final]]="","N/A",_xlfn.IFS(Table2[[#This Row],[Interaction_Count_Final]]&lt;=2,"Low",Table2[[#This Row],[Interaction_Count_Final]]&lt;=5,"Medium",Table2[[#This Row],[Interaction_Count_Final]]&gt;=6,"High",TRUE,"CHECK"))</f>
        <v>High</v>
      </c>
      <c r="AE2324" t="s">
        <v>7266</v>
      </c>
      <c r="AF2324" t="b">
        <v>1</v>
      </c>
      <c r="AG2324" t="b">
        <v>1</v>
      </c>
      <c r="AH2324">
        <v>2773</v>
      </c>
      <c r="AI2324">
        <v>45215</v>
      </c>
      <c r="AJ2324" t="b">
        <v>1</v>
      </c>
      <c r="AK2324" t="str" cm="1">
        <f t="array" ref="AK2324">_xlfn.LET(
  _xlpm.txt,TRIM(Raw_Data!F2324),
  _xlpm.norm,SUBSTITUTE(SUBSTITUTE(_xlpm.txt,"-","/"),".","/"),
  _xlpm.p,_xlfn.TEXTSPLIT(_xlpm.norm,"/"),
  _xlpm.a,VALUE(INDEX(_xlpm.p,1)),
  _xlpm.b,VALUE(INDEX(_xlpm.p,2)),
  IF(AND(_xlpm.a&lt;=12,_xlpm.b&lt;=12),"REVIEW_AMBIGUOUS","OK")
)</f>
        <v>OK</v>
      </c>
    </row>
    <row r="2325" spans="1:37">
      <c r="A2325" t="s">
        <v>6630</v>
      </c>
      <c r="B2325" t="s">
        <v>6630</v>
      </c>
      <c r="C2325" t="b">
        <v>0</v>
      </c>
      <c r="D2325" t="s">
        <v>7257</v>
      </c>
      <c r="E2325" t="s">
        <v>6631</v>
      </c>
      <c r="F2325" t="s">
        <v>6631</v>
      </c>
      <c r="G2325" t="s">
        <v>7268</v>
      </c>
      <c r="H2325" t="s">
        <v>680</v>
      </c>
      <c r="I2325" t="s">
        <v>680</v>
      </c>
      <c r="J2325" t="s">
        <v>263</v>
      </c>
      <c r="K2325" t="s">
        <v>71</v>
      </c>
      <c r="L2325" t="s">
        <v>71</v>
      </c>
      <c r="M2325">
        <f>IF(UPPER(TRIM(Table2[[#This Row],[Status_Clean]]))="CONVERTED",1,0)</f>
        <v>0</v>
      </c>
      <c r="N2325">
        <f>IF(ISNUMBER(MATCH(UPPER(TRIM(Table2[[#This Row],[Status_Clean]])),{"CONTACTED","QUALIFIED","CONVERTED"},0)),1,0)</f>
        <v>1</v>
      </c>
      <c r="O2325" cm="1">
        <f t="array" ref="O2325">_xlfn.SWITCH(UPPER(TRIM(Table2[[#This Row],[Status_Clean]])),"NEW",1,"CONTACTED",2,"QUALIFIED",3,"CONVERTED",4,"LOST",5,99)</f>
        <v>3</v>
      </c>
      <c r="P2325">
        <v>44967</v>
      </c>
      <c r="Q2325" t="s">
        <v>8099</v>
      </c>
      <c r="R2325" t="s">
        <v>8099</v>
      </c>
      <c r="S2325">
        <v>44967</v>
      </c>
      <c r="T2325" t="s">
        <v>7261</v>
      </c>
      <c r="U2325">
        <v>44967</v>
      </c>
      <c r="V2325" t="s">
        <v>7283</v>
      </c>
      <c r="W2325" t="s">
        <v>7263</v>
      </c>
      <c r="X2325" t="s">
        <v>7284</v>
      </c>
      <c r="Y2325" t="s">
        <v>7312</v>
      </c>
      <c r="Z2325" t="s">
        <v>2312</v>
      </c>
      <c r="AA2325">
        <v>21.3</v>
      </c>
      <c r="AB2325" t="str" cm="1">
        <f t="array" ref="AB2325">_xlfn.LET(_xlpm.x,IFERROR(VALUE(Table2[[#This Row],[Response_Time_Hours]]),""),IF(_xlpm.x="","CHECK",_xlfn.IFS(_xlpm.x&lt;=1,"Immediate",_xlpm.x&lt;=6,"Fast",_xlpm.x&lt;=24,"Moderate",_xlpm.x&gt;24,"Delayed")))</f>
        <v>Moderate</v>
      </c>
      <c r="AC2325">
        <v>27</v>
      </c>
      <c r="AD2325" t="str" cm="1">
        <f t="array" ref="AD2325">IF(Table2[[#This Row],[Interaction_Count_Final]]="","N/A",_xlfn.IFS(Table2[[#This Row],[Interaction_Count_Final]]&lt;=2,"Low",Table2[[#This Row],[Interaction_Count_Final]]&lt;=5,"Medium",Table2[[#This Row],[Interaction_Count_Final]]&gt;=6,"High",TRUE,"CHECK"))</f>
        <v>High</v>
      </c>
      <c r="AE2325" t="s">
        <v>7289</v>
      </c>
      <c r="AF2325" t="b">
        <v>1</v>
      </c>
      <c r="AG2325" t="b">
        <v>1</v>
      </c>
      <c r="AH2325">
        <v>2774</v>
      </c>
      <c r="AI2325">
        <v>44967</v>
      </c>
      <c r="AJ2325" t="b">
        <v>1</v>
      </c>
      <c r="AK2325" t="e" cm="1">
        <f t="array" ref="AK2325">_xlfn.LET(
  _xlpm.txt,TRIM(Raw_Data!F2325),
  _xlpm.norm,SUBSTITUTE(SUBSTITUTE(_xlpm.txt,"-","/"),".","/"),
  _xlpm.p,_xlfn.TEXTSPLIT(_xlpm.norm,"/"),
  _xlpm.a,VALUE(INDEX(_xlpm.p,1)),
  _xlpm.b,VALUE(INDEX(_xlpm.p,2)),
  IF(AND(_xlpm.a&lt;=12,_xlpm.b&lt;=12),"REVIEW_AMBIGUOUS","OK")
)</f>
        <v>#REF!</v>
      </c>
    </row>
    <row r="2326" spans="1:37">
      <c r="A2326" t="s">
        <v>6632</v>
      </c>
      <c r="B2326" t="s">
        <v>6632</v>
      </c>
      <c r="C2326" t="b">
        <v>1</v>
      </c>
      <c r="D2326" t="s">
        <v>7257</v>
      </c>
      <c r="E2326" t="s">
        <v>6633</v>
      </c>
      <c r="F2326" t="s">
        <v>6633</v>
      </c>
      <c r="G2326" t="s">
        <v>7303</v>
      </c>
      <c r="H2326" t="s">
        <v>374</v>
      </c>
      <c r="I2326" t="s">
        <v>374</v>
      </c>
      <c r="J2326" t="s">
        <v>7308</v>
      </c>
      <c r="K2326" t="s">
        <v>71</v>
      </c>
      <c r="L2326" t="s">
        <v>71</v>
      </c>
      <c r="M2326">
        <f>IF(UPPER(TRIM(Table2[[#This Row],[Status_Clean]]))="CONVERTED",1,0)</f>
        <v>0</v>
      </c>
      <c r="N2326">
        <f>IF(ISNUMBER(MATCH(UPPER(TRIM(Table2[[#This Row],[Status_Clean]])),{"CONTACTED","QUALIFIED","CONVERTED"},0)),1,0)</f>
        <v>1</v>
      </c>
      <c r="O2326" cm="1">
        <f t="array" ref="O2326">_xlfn.SWITCH(UPPER(TRIM(Table2[[#This Row],[Status_Clean]])),"NEW",1,"CONTACTED",2,"QUALIFIED",3,"CONVERTED",4,"LOST",5,99)</f>
        <v>3</v>
      </c>
      <c r="P2326" t="s">
        <v>2050</v>
      </c>
      <c r="Q2326" t="s">
        <v>7872</v>
      </c>
      <c r="R2326" t="s">
        <v>7872</v>
      </c>
      <c r="S2326">
        <v>44960</v>
      </c>
      <c r="T2326" t="s">
        <v>7261</v>
      </c>
      <c r="U2326">
        <v>44960</v>
      </c>
      <c r="V2326" t="s">
        <v>7283</v>
      </c>
      <c r="W2326" t="s">
        <v>7263</v>
      </c>
      <c r="X2326" t="s">
        <v>7284</v>
      </c>
      <c r="Y2326" t="s">
        <v>7312</v>
      </c>
      <c r="Z2326">
        <v>7</v>
      </c>
      <c r="AA2326">
        <v>7</v>
      </c>
      <c r="AB2326" t="str" cm="1">
        <f t="array" ref="AB2326">_xlfn.LET(_xlpm.x,IFERROR(VALUE(Table2[[#This Row],[Response_Time_Hours]]),""),IF(_xlpm.x="","CHECK",_xlfn.IFS(_xlpm.x&lt;=1,"Immediate",_xlpm.x&lt;=6,"Fast",_xlpm.x&lt;=24,"Moderate",_xlpm.x&gt;24,"Delayed")))</f>
        <v>Moderate</v>
      </c>
      <c r="AC2326">
        <v>10</v>
      </c>
      <c r="AD2326" t="str" cm="1">
        <f t="array" ref="AD2326">IF(Table2[[#This Row],[Interaction_Count_Final]]="","N/A",_xlfn.IFS(Table2[[#This Row],[Interaction_Count_Final]]&lt;=2,"Low",Table2[[#This Row],[Interaction_Count_Final]]&lt;=5,"Medium",Table2[[#This Row],[Interaction_Count_Final]]&gt;=6,"High",TRUE,"CHECK"))</f>
        <v>High</v>
      </c>
      <c r="AE2326" t="s">
        <v>7273</v>
      </c>
      <c r="AF2326" t="b">
        <v>1</v>
      </c>
      <c r="AG2326" t="b">
        <v>1</v>
      </c>
      <c r="AH2326">
        <v>2775</v>
      </c>
      <c r="AI2326">
        <v>44960</v>
      </c>
      <c r="AJ2326" t="b">
        <v>1</v>
      </c>
      <c r="AK2326" t="str" cm="1">
        <f t="array" ref="AK2326">_xlfn.LET(
  _xlpm.txt,TRIM(Raw_Data!F2326),
  _xlpm.norm,SUBSTITUTE(SUBSTITUTE(_xlpm.txt,"-","/"),".","/"),
  _xlpm.p,_xlfn.TEXTSPLIT(_xlpm.norm,"/"),
  _xlpm.a,VALUE(INDEX(_xlpm.p,1)),
  _xlpm.b,VALUE(INDEX(_xlpm.p,2)),
  IF(AND(_xlpm.a&lt;=12,_xlpm.b&lt;=12),"REVIEW_AMBIGUOUS","OK")
)</f>
        <v>REVIEW_AMBIGUOUS</v>
      </c>
    </row>
    <row r="2327" spans="1:37">
      <c r="A2327" t="s">
        <v>6634</v>
      </c>
      <c r="B2327" t="s">
        <v>6634</v>
      </c>
      <c r="C2327" t="b">
        <v>1</v>
      </c>
      <c r="D2327" t="s">
        <v>7257</v>
      </c>
      <c r="E2327" t="s">
        <v>6635</v>
      </c>
      <c r="F2327" t="s">
        <v>6635</v>
      </c>
      <c r="G2327" t="s">
        <v>7258</v>
      </c>
      <c r="H2327" t="s">
        <v>1165</v>
      </c>
      <c r="I2327" t="s">
        <v>1165</v>
      </c>
      <c r="J2327" t="s">
        <v>101</v>
      </c>
      <c r="K2327" t="s">
        <v>7301</v>
      </c>
      <c r="L2327" t="s">
        <v>125</v>
      </c>
      <c r="M2327">
        <f>IF(UPPER(TRIM(Table2[[#This Row],[Status_Clean]]))="CONVERTED",1,0)</f>
        <v>0</v>
      </c>
      <c r="N2327">
        <f>IF(ISNUMBER(MATCH(UPPER(TRIM(Table2[[#This Row],[Status_Clean]])),{"CONTACTED","QUALIFIED","CONVERTED"},0)),1,0)</f>
        <v>1</v>
      </c>
      <c r="O2327" cm="1">
        <f t="array" ref="O2327">_xlfn.SWITCH(UPPER(TRIM(Table2[[#This Row],[Status_Clean]])),"NEW",1,"CONTACTED",2,"QUALIFIED",3,"CONVERTED",4,"LOST",5,99)</f>
        <v>2</v>
      </c>
      <c r="P2327" t="s">
        <v>6041</v>
      </c>
      <c r="Q2327" t="s">
        <v>6041</v>
      </c>
      <c r="R2327" t="s">
        <v>6041</v>
      </c>
      <c r="S2327">
        <v>45212</v>
      </c>
      <c r="T2327" t="s">
        <v>7261</v>
      </c>
      <c r="U2327">
        <v>45212</v>
      </c>
      <c r="V2327" t="s">
        <v>7270</v>
      </c>
      <c r="W2327" t="s">
        <v>7263</v>
      </c>
      <c r="X2327" t="s">
        <v>7264</v>
      </c>
      <c r="Y2327" t="s">
        <v>7312</v>
      </c>
      <c r="Z2327" t="s">
        <v>6636</v>
      </c>
      <c r="AA2327">
        <v>68.8</v>
      </c>
      <c r="AB2327" t="str" cm="1">
        <f t="array" ref="AB2327">_xlfn.LET(_xlpm.x,IFERROR(VALUE(Table2[[#This Row],[Response_Time_Hours]]),""),IF(_xlpm.x="","CHECK",_xlfn.IFS(_xlpm.x&lt;=1,"Immediate",_xlpm.x&lt;=6,"Fast",_xlpm.x&lt;=24,"Moderate",_xlpm.x&gt;24,"Delayed")))</f>
        <v>Delayed</v>
      </c>
      <c r="AC2327">
        <v>4</v>
      </c>
      <c r="AD2327" t="str" cm="1">
        <f t="array" ref="AD2327">IF(Table2[[#This Row],[Interaction_Count_Final]]="","N/A",_xlfn.IFS(Table2[[#This Row],[Interaction_Count_Final]]&lt;=2,"Low",Table2[[#This Row],[Interaction_Count_Final]]&lt;=5,"Medium",Table2[[#This Row],[Interaction_Count_Final]]&gt;=6,"High",TRUE,"CHECK"))</f>
        <v>Medium</v>
      </c>
      <c r="AE2327" t="s">
        <v>7289</v>
      </c>
      <c r="AF2327" t="b">
        <v>1</v>
      </c>
      <c r="AG2327" t="b">
        <v>1</v>
      </c>
      <c r="AH2327">
        <v>2776</v>
      </c>
      <c r="AI2327">
        <v>45212</v>
      </c>
      <c r="AJ2327" t="b">
        <v>1</v>
      </c>
      <c r="AK2327" t="str" cm="1">
        <f t="array" ref="AK2327">_xlfn.LET(
  _xlpm.txt,TRIM(Raw_Data!F2327),
  _xlpm.norm,SUBSTITUTE(SUBSTITUTE(_xlpm.txt,"-","/"),".","/"),
  _xlpm.p,_xlfn.TEXTSPLIT(_xlpm.norm,"/"),
  _xlpm.a,VALUE(INDEX(_xlpm.p,1)),
  _xlpm.b,VALUE(INDEX(_xlpm.p,2)),
  IF(AND(_xlpm.a&lt;=12,_xlpm.b&lt;=12),"REVIEW_AMBIGUOUS","OK")
)</f>
        <v>OK</v>
      </c>
    </row>
    <row r="2328" spans="1:37">
      <c r="A2328" t="s">
        <v>6637</v>
      </c>
      <c r="B2328" t="s">
        <v>6637</v>
      </c>
      <c r="C2328" t="b">
        <v>0</v>
      </c>
      <c r="D2328" t="s">
        <v>7257</v>
      </c>
      <c r="E2328" t="s">
        <v>8739</v>
      </c>
      <c r="F2328" t="s">
        <v>8739</v>
      </c>
      <c r="G2328" t="s">
        <v>7280</v>
      </c>
      <c r="H2328" t="s">
        <v>374</v>
      </c>
      <c r="I2328" t="s">
        <v>374</v>
      </c>
      <c r="J2328" t="s">
        <v>7308</v>
      </c>
      <c r="K2328" t="s">
        <v>193</v>
      </c>
      <c r="L2328" t="s">
        <v>193</v>
      </c>
      <c r="M2328">
        <f>IF(UPPER(TRIM(Table2[[#This Row],[Status_Clean]]))="CONVERTED",1,0)</f>
        <v>0</v>
      </c>
      <c r="N2328">
        <f>IF(ISNUMBER(MATCH(UPPER(TRIM(Table2[[#This Row],[Status_Clean]])),{"CONTACTED","QUALIFIED","CONVERTED"},0)),1,0)</f>
        <v>0</v>
      </c>
      <c r="O2328" cm="1">
        <f t="array" ref="O2328">_xlfn.SWITCH(UPPER(TRIM(Table2[[#This Row],[Status_Clean]])),"NEW",1,"CONTACTED",2,"QUALIFIED",3,"CONVERTED",4,"LOST",5,99)</f>
        <v>1</v>
      </c>
      <c r="P2328" t="s">
        <v>6441</v>
      </c>
      <c r="Q2328" t="s">
        <v>8704</v>
      </c>
      <c r="R2328" t="s">
        <v>8704</v>
      </c>
      <c r="S2328">
        <v>45266</v>
      </c>
      <c r="T2328" t="s">
        <v>7261</v>
      </c>
      <c r="U2328">
        <v>45266</v>
      </c>
      <c r="V2328" t="s">
        <v>7262</v>
      </c>
      <c r="W2328" t="s">
        <v>7263</v>
      </c>
      <c r="X2328" t="s">
        <v>7264</v>
      </c>
      <c r="Y2328" t="s">
        <v>7272</v>
      </c>
      <c r="Z2328" t="s">
        <v>174</v>
      </c>
      <c r="AA2328">
        <v>19.200000000000003</v>
      </c>
      <c r="AB2328" t="str" cm="1">
        <f t="array" ref="AB2328">_xlfn.LET(_xlpm.x,IFERROR(VALUE(Table2[[#This Row],[Response_Time_Hours]]),""),IF(_xlpm.x="","CHECK",_xlfn.IFS(_xlpm.x&lt;=1,"Immediate",_xlpm.x&lt;=6,"Fast",_xlpm.x&lt;=24,"Moderate",_xlpm.x&gt;24,"Delayed")))</f>
        <v>Moderate</v>
      </c>
      <c r="AC2328">
        <v>36</v>
      </c>
      <c r="AD2328" t="str" cm="1">
        <f t="array" ref="AD2328">IF(Table2[[#This Row],[Interaction_Count_Final]]="","N/A",_xlfn.IFS(Table2[[#This Row],[Interaction_Count_Final]]&lt;=2,"Low",Table2[[#This Row],[Interaction_Count_Final]]&lt;=5,"Medium",Table2[[#This Row],[Interaction_Count_Final]]&gt;=6,"High",TRUE,"CHECK"))</f>
        <v>High</v>
      </c>
      <c r="AE2328" t="s">
        <v>7289</v>
      </c>
      <c r="AF2328" t="b">
        <v>1</v>
      </c>
      <c r="AG2328" t="b">
        <v>1</v>
      </c>
      <c r="AH2328">
        <v>2777</v>
      </c>
      <c r="AI2328">
        <v>45266</v>
      </c>
      <c r="AJ2328" t="b">
        <v>1</v>
      </c>
      <c r="AK2328" t="e" cm="1">
        <f t="array" ref="AK2328">_xlfn.LET(
  _xlpm.txt,TRIM(Raw_Data!F2328),
  _xlpm.norm,SUBSTITUTE(SUBSTITUTE(_xlpm.txt,"-","/"),".","/"),
  _xlpm.p,_xlfn.TEXTSPLIT(_xlpm.norm,"/"),
  _xlpm.a,VALUE(INDEX(_xlpm.p,1)),
  _xlpm.b,VALUE(INDEX(_xlpm.p,2)),
  IF(AND(_xlpm.a&lt;=12,_xlpm.b&lt;=12),"REVIEW_AMBIGUOUS","OK")
)</f>
        <v>#REF!</v>
      </c>
    </row>
    <row r="2329" spans="1:37">
      <c r="A2329" t="s">
        <v>6639</v>
      </c>
      <c r="B2329" t="s">
        <v>6639</v>
      </c>
      <c r="C2329" t="b">
        <v>0</v>
      </c>
      <c r="D2329" t="s">
        <v>7257</v>
      </c>
      <c r="E2329" t="s">
        <v>6640</v>
      </c>
      <c r="F2329" t="s">
        <v>6640</v>
      </c>
      <c r="G2329" t="s">
        <v>7258</v>
      </c>
      <c r="H2329" t="s">
        <v>457</v>
      </c>
      <c r="I2329" t="s">
        <v>457</v>
      </c>
      <c r="J2329" t="s">
        <v>792</v>
      </c>
      <c r="K2329" t="s">
        <v>71</v>
      </c>
      <c r="L2329" t="s">
        <v>71</v>
      </c>
      <c r="M2329">
        <f>IF(UPPER(TRIM(Table2[[#This Row],[Status_Clean]]))="CONVERTED",1,0)</f>
        <v>0</v>
      </c>
      <c r="N2329">
        <f>IF(ISNUMBER(MATCH(UPPER(TRIM(Table2[[#This Row],[Status_Clean]])),{"CONTACTED","QUALIFIED","CONVERTED"},0)),1,0)</f>
        <v>1</v>
      </c>
      <c r="O2329" cm="1">
        <f t="array" ref="O2329">_xlfn.SWITCH(UPPER(TRIM(Table2[[#This Row],[Status_Clean]])),"NEW",1,"CONTACTED",2,"QUALIFIED",3,"CONVERTED",4,"LOST",5,99)</f>
        <v>3</v>
      </c>
      <c r="P2329">
        <v>45103</v>
      </c>
      <c r="Q2329" t="s">
        <v>8103</v>
      </c>
      <c r="R2329" t="s">
        <v>8103</v>
      </c>
      <c r="S2329">
        <v>45103</v>
      </c>
      <c r="T2329" t="s">
        <v>7261</v>
      </c>
      <c r="U2329">
        <v>45103</v>
      </c>
      <c r="V2329" t="s">
        <v>7276</v>
      </c>
      <c r="W2329" t="s">
        <v>7263</v>
      </c>
      <c r="X2329" t="s">
        <v>7277</v>
      </c>
      <c r="Y2329" t="s">
        <v>7298</v>
      </c>
      <c r="Z2329" t="s">
        <v>6641</v>
      </c>
      <c r="AA2329">
        <v>66.599999999999994</v>
      </c>
      <c r="AB2329" t="str" cm="1">
        <f t="array" ref="AB2329">_xlfn.LET(_xlpm.x,IFERROR(VALUE(Table2[[#This Row],[Response_Time_Hours]]),""),IF(_xlpm.x="","CHECK",_xlfn.IFS(_xlpm.x&lt;=1,"Immediate",_xlpm.x&lt;=6,"Fast",_xlpm.x&lt;=24,"Moderate",_xlpm.x&gt;24,"Delayed")))</f>
        <v>Delayed</v>
      </c>
      <c r="AC2329">
        <v>3</v>
      </c>
      <c r="AD2329" t="str" cm="1">
        <f t="array" ref="AD2329">IF(Table2[[#This Row],[Interaction_Count_Final]]="","N/A",_xlfn.IFS(Table2[[#This Row],[Interaction_Count_Final]]&lt;=2,"Low",Table2[[#This Row],[Interaction_Count_Final]]&lt;=5,"Medium",Table2[[#This Row],[Interaction_Count_Final]]&gt;=6,"High",TRUE,"CHECK"))</f>
        <v>Medium</v>
      </c>
      <c r="AE2329" t="s">
        <v>7266</v>
      </c>
      <c r="AF2329" t="b">
        <v>1</v>
      </c>
      <c r="AG2329" t="b">
        <v>1</v>
      </c>
      <c r="AH2329">
        <v>2778</v>
      </c>
      <c r="AI2329">
        <v>45103</v>
      </c>
      <c r="AJ2329" t="b">
        <v>1</v>
      </c>
      <c r="AK2329" t="e" cm="1">
        <f t="array" ref="AK2329">_xlfn.LET(
  _xlpm.txt,TRIM(Raw_Data!F2329),
  _xlpm.norm,SUBSTITUTE(SUBSTITUTE(_xlpm.txt,"-","/"),".","/"),
  _xlpm.p,_xlfn.TEXTSPLIT(_xlpm.norm,"/"),
  _xlpm.a,VALUE(INDEX(_xlpm.p,1)),
  _xlpm.b,VALUE(INDEX(_xlpm.p,2)),
  IF(AND(_xlpm.a&lt;=12,_xlpm.b&lt;=12),"REVIEW_AMBIGUOUS","OK")
)</f>
        <v>#REF!</v>
      </c>
    </row>
    <row r="2330" spans="1:37">
      <c r="A2330" t="s">
        <v>6642</v>
      </c>
      <c r="B2330" t="s">
        <v>6642</v>
      </c>
      <c r="C2330" t="b">
        <v>1</v>
      </c>
      <c r="D2330" t="s">
        <v>7257</v>
      </c>
      <c r="E2330" t="s">
        <v>6643</v>
      </c>
      <c r="F2330" t="s">
        <v>6643</v>
      </c>
      <c r="G2330" t="s">
        <v>7303</v>
      </c>
      <c r="H2330" t="s">
        <v>1165</v>
      </c>
      <c r="I2330" t="s">
        <v>1165</v>
      </c>
      <c r="J2330" t="s">
        <v>101</v>
      </c>
      <c r="K2330" t="s">
        <v>125</v>
      </c>
      <c r="L2330" t="s">
        <v>125</v>
      </c>
      <c r="M2330">
        <f>IF(UPPER(TRIM(Table2[[#This Row],[Status_Clean]]))="CONVERTED",1,0)</f>
        <v>0</v>
      </c>
      <c r="N2330">
        <f>IF(ISNUMBER(MATCH(UPPER(TRIM(Table2[[#This Row],[Status_Clean]])),{"CONTACTED","QUALIFIED","CONVERTED"},0)),1,0)</f>
        <v>1</v>
      </c>
      <c r="O2330" cm="1">
        <f t="array" ref="O2330">_xlfn.SWITCH(UPPER(TRIM(Table2[[#This Row],[Status_Clean]])),"NEW",1,"CONTACTED",2,"QUALIFIED",3,"CONVERTED",4,"LOST",5,99)</f>
        <v>2</v>
      </c>
      <c r="P2330" t="s">
        <v>6644</v>
      </c>
      <c r="Q2330" t="s">
        <v>8740</v>
      </c>
      <c r="R2330" t="s">
        <v>8740</v>
      </c>
      <c r="S2330">
        <v>45153</v>
      </c>
      <c r="T2330" t="s">
        <v>7261</v>
      </c>
      <c r="U2330">
        <v>45153</v>
      </c>
      <c r="V2330" t="s">
        <v>7310</v>
      </c>
      <c r="W2330" t="s">
        <v>7263</v>
      </c>
      <c r="X2330" t="s">
        <v>7288</v>
      </c>
      <c r="Y2330" t="s">
        <v>7265</v>
      </c>
      <c r="Z2330">
        <v>10</v>
      </c>
      <c r="AA2330">
        <v>10</v>
      </c>
      <c r="AB2330" t="str" cm="1">
        <f t="array" ref="AB2330">_xlfn.LET(_xlpm.x,IFERROR(VALUE(Table2[[#This Row],[Response_Time_Hours]]),""),IF(_xlpm.x="","CHECK",_xlfn.IFS(_xlpm.x&lt;=1,"Immediate",_xlpm.x&lt;=6,"Fast",_xlpm.x&lt;=24,"Moderate",_xlpm.x&gt;24,"Delayed")))</f>
        <v>Moderate</v>
      </c>
      <c r="AC2330">
        <v>31</v>
      </c>
      <c r="AD2330" t="str" cm="1">
        <f t="array" ref="AD2330">IF(Table2[[#This Row],[Interaction_Count_Final]]="","N/A",_xlfn.IFS(Table2[[#This Row],[Interaction_Count_Final]]&lt;=2,"Low",Table2[[#This Row],[Interaction_Count_Final]]&lt;=5,"Medium",Table2[[#This Row],[Interaction_Count_Final]]&gt;=6,"High",TRUE,"CHECK"))</f>
        <v>High</v>
      </c>
      <c r="AE2330" t="s">
        <v>7273</v>
      </c>
      <c r="AF2330" t="b">
        <v>1</v>
      </c>
      <c r="AG2330" t="b">
        <v>1</v>
      </c>
      <c r="AH2330">
        <v>2779</v>
      </c>
      <c r="AI2330">
        <v>45153</v>
      </c>
      <c r="AJ2330" t="b">
        <v>1</v>
      </c>
      <c r="AK2330" t="e" cm="1">
        <f t="array" ref="AK2330">_xlfn.LET(
  _xlpm.txt,TRIM(Raw_Data!F2330),
  _xlpm.norm,SUBSTITUTE(SUBSTITUTE(_xlpm.txt,"-","/"),".","/"),
  _xlpm.p,_xlfn.TEXTSPLIT(_xlpm.norm,"/"),
  _xlpm.a,VALUE(INDEX(_xlpm.p,1)),
  _xlpm.b,VALUE(INDEX(_xlpm.p,2)),
  IF(AND(_xlpm.a&lt;=12,_xlpm.b&lt;=12),"REVIEW_AMBIGUOUS","OK")
)</f>
        <v>#REF!</v>
      </c>
    </row>
    <row r="2331" spans="1:37">
      <c r="A2331" t="s">
        <v>6645</v>
      </c>
      <c r="B2331" t="s">
        <v>6645</v>
      </c>
      <c r="C2331" t="b">
        <v>0</v>
      </c>
      <c r="D2331" t="s">
        <v>7257</v>
      </c>
      <c r="E2331" t="s">
        <v>6646</v>
      </c>
      <c r="F2331" t="s">
        <v>6646</v>
      </c>
      <c r="G2331" t="s">
        <v>7258</v>
      </c>
      <c r="H2331" t="s">
        <v>1725</v>
      </c>
      <c r="I2331" t="s">
        <v>1725</v>
      </c>
      <c r="J2331" t="s">
        <v>1356</v>
      </c>
      <c r="K2331" t="s">
        <v>193</v>
      </c>
      <c r="L2331" t="s">
        <v>193</v>
      </c>
      <c r="M2331">
        <f>IF(UPPER(TRIM(Table2[[#This Row],[Status_Clean]]))="CONVERTED",1,0)</f>
        <v>0</v>
      </c>
      <c r="N2331">
        <f>IF(ISNUMBER(MATCH(UPPER(TRIM(Table2[[#This Row],[Status_Clean]])),{"CONTACTED","QUALIFIED","CONVERTED"},0)),1,0)</f>
        <v>0</v>
      </c>
      <c r="O2331" cm="1">
        <f t="array" ref="O2331">_xlfn.SWITCH(UPPER(TRIM(Table2[[#This Row],[Status_Clean]])),"NEW",1,"CONTACTED",2,"QUALIFIED",3,"CONVERTED",4,"LOST",5,99)</f>
        <v>1</v>
      </c>
      <c r="P2331" t="s">
        <v>6458</v>
      </c>
      <c r="Q2331" t="s">
        <v>8707</v>
      </c>
      <c r="R2331" t="s">
        <v>8707</v>
      </c>
      <c r="S2331">
        <v>45525</v>
      </c>
      <c r="T2331" t="s">
        <v>7261</v>
      </c>
      <c r="U2331">
        <v>45525</v>
      </c>
      <c r="V2331" t="s">
        <v>7310</v>
      </c>
      <c r="W2331" t="s">
        <v>7271</v>
      </c>
      <c r="X2331" t="s">
        <v>7288</v>
      </c>
      <c r="Y2331" t="s">
        <v>7272</v>
      </c>
      <c r="Z2331">
        <v>9</v>
      </c>
      <c r="AA2331">
        <v>9</v>
      </c>
      <c r="AB2331" t="str" cm="1">
        <f t="array" ref="AB2331">_xlfn.LET(_xlpm.x,IFERROR(VALUE(Table2[[#This Row],[Response_Time_Hours]]),""),IF(_xlpm.x="","CHECK",_xlfn.IFS(_xlpm.x&lt;=1,"Immediate",_xlpm.x&lt;=6,"Fast",_xlpm.x&lt;=24,"Moderate",_xlpm.x&gt;24,"Delayed")))</f>
        <v>Moderate</v>
      </c>
      <c r="AC2331">
        <v>3</v>
      </c>
      <c r="AD2331" t="str" cm="1">
        <f t="array" ref="AD2331">IF(Table2[[#This Row],[Interaction_Count_Final]]="","N/A",_xlfn.IFS(Table2[[#This Row],[Interaction_Count_Final]]&lt;=2,"Low",Table2[[#This Row],[Interaction_Count_Final]]&lt;=5,"Medium",Table2[[#This Row],[Interaction_Count_Final]]&gt;=6,"High",TRUE,"CHECK"))</f>
        <v>Medium</v>
      </c>
      <c r="AE2331" t="s">
        <v>7273</v>
      </c>
      <c r="AF2331" t="b">
        <v>1</v>
      </c>
      <c r="AG2331" t="b">
        <v>1</v>
      </c>
      <c r="AH2331">
        <v>2780</v>
      </c>
      <c r="AI2331">
        <v>45525</v>
      </c>
      <c r="AJ2331" t="b">
        <v>1</v>
      </c>
      <c r="AK2331" t="e" cm="1">
        <f t="array" ref="AK2331">_xlfn.LET(
  _xlpm.txt,TRIM(Raw_Data!F2331),
  _xlpm.norm,SUBSTITUTE(SUBSTITUTE(_xlpm.txt,"-","/"),".","/"),
  _xlpm.p,_xlfn.TEXTSPLIT(_xlpm.norm,"/"),
  _xlpm.a,VALUE(INDEX(_xlpm.p,1)),
  _xlpm.b,VALUE(INDEX(_xlpm.p,2)),
  IF(AND(_xlpm.a&lt;=12,_xlpm.b&lt;=12),"REVIEW_AMBIGUOUS","OK")
)</f>
        <v>#REF!</v>
      </c>
    </row>
    <row r="2332" spans="1:37">
      <c r="A2332" t="s">
        <v>6647</v>
      </c>
      <c r="B2332" t="s">
        <v>6647</v>
      </c>
      <c r="C2332" t="b">
        <v>0</v>
      </c>
      <c r="D2332" t="s">
        <v>7257</v>
      </c>
      <c r="E2332" t="s">
        <v>6648</v>
      </c>
      <c r="F2332" t="s">
        <v>6648</v>
      </c>
      <c r="G2332" t="s">
        <v>7258</v>
      </c>
      <c r="H2332" t="s">
        <v>263</v>
      </c>
      <c r="I2332" t="s">
        <v>263</v>
      </c>
      <c r="J2332" t="s">
        <v>263</v>
      </c>
      <c r="K2332" t="s">
        <v>250</v>
      </c>
      <c r="L2332" t="s">
        <v>250</v>
      </c>
      <c r="M2332">
        <f>IF(UPPER(TRIM(Table2[[#This Row],[Status_Clean]]))="CONVERTED",1,0)</f>
        <v>1</v>
      </c>
      <c r="N2332">
        <f>IF(ISNUMBER(MATCH(UPPER(TRIM(Table2[[#This Row],[Status_Clean]])),{"CONTACTED","QUALIFIED","CONVERTED"},0)),1,0)</f>
        <v>1</v>
      </c>
      <c r="O2332" cm="1">
        <f t="array" ref="O2332">_xlfn.SWITCH(UPPER(TRIM(Table2[[#This Row],[Status_Clean]])),"NEW",1,"CONTACTED",2,"QUALIFIED",3,"CONVERTED",4,"LOST",5,99)</f>
        <v>4</v>
      </c>
      <c r="P2332" t="s">
        <v>6649</v>
      </c>
      <c r="Q2332" t="s">
        <v>8741</v>
      </c>
      <c r="R2332" t="s">
        <v>8741</v>
      </c>
      <c r="S2332">
        <v>45000</v>
      </c>
      <c r="T2332" t="s">
        <v>7261</v>
      </c>
      <c r="U2332">
        <v>45000</v>
      </c>
      <c r="V2332" t="s">
        <v>7295</v>
      </c>
      <c r="W2332" t="s">
        <v>7263</v>
      </c>
      <c r="X2332" t="s">
        <v>7284</v>
      </c>
      <c r="Y2332" t="s">
        <v>7272</v>
      </c>
      <c r="Z2332" t="s">
        <v>1104</v>
      </c>
      <c r="AA2332">
        <v>31.7</v>
      </c>
      <c r="AB2332" t="str" cm="1">
        <f t="array" ref="AB2332">_xlfn.LET(_xlpm.x,IFERROR(VALUE(Table2[[#This Row],[Response_Time_Hours]]),""),IF(_xlpm.x="","CHECK",_xlfn.IFS(_xlpm.x&lt;=1,"Immediate",_xlpm.x&lt;=6,"Fast",_xlpm.x&lt;=24,"Moderate",_xlpm.x&gt;24,"Delayed")))</f>
        <v>Delayed</v>
      </c>
      <c r="AC2332">
        <v>21</v>
      </c>
      <c r="AD2332" t="str" cm="1">
        <f t="array" ref="AD2332">IF(Table2[[#This Row],[Interaction_Count_Final]]="","N/A",_xlfn.IFS(Table2[[#This Row],[Interaction_Count_Final]]&lt;=2,"Low",Table2[[#This Row],[Interaction_Count_Final]]&lt;=5,"Medium",Table2[[#This Row],[Interaction_Count_Final]]&gt;=6,"High",TRUE,"CHECK"))</f>
        <v>High</v>
      </c>
      <c r="AE2332" t="s">
        <v>7273</v>
      </c>
      <c r="AF2332" t="b">
        <v>1</v>
      </c>
      <c r="AG2332" t="b">
        <v>1</v>
      </c>
      <c r="AH2332">
        <v>2781</v>
      </c>
      <c r="AI2332">
        <v>45000</v>
      </c>
      <c r="AJ2332" t="b">
        <v>1</v>
      </c>
      <c r="AK2332" t="e" cm="1">
        <f t="array" ref="AK2332">_xlfn.LET(
  _xlpm.txt,TRIM(Raw_Data!F2332),
  _xlpm.norm,SUBSTITUTE(SUBSTITUTE(_xlpm.txt,"-","/"),".","/"),
  _xlpm.p,_xlfn.TEXTSPLIT(_xlpm.norm,"/"),
  _xlpm.a,VALUE(INDEX(_xlpm.p,1)),
  _xlpm.b,VALUE(INDEX(_xlpm.p,2)),
  IF(AND(_xlpm.a&lt;=12,_xlpm.b&lt;=12),"REVIEW_AMBIGUOUS","OK")
)</f>
        <v>#REF!</v>
      </c>
    </row>
    <row r="2333" spans="1:37">
      <c r="A2333" t="s">
        <v>6650</v>
      </c>
      <c r="B2333" t="s">
        <v>6650</v>
      </c>
      <c r="C2333" t="b">
        <v>0</v>
      </c>
      <c r="D2333" t="s">
        <v>7257</v>
      </c>
      <c r="E2333" t="s">
        <v>6651</v>
      </c>
      <c r="F2333" t="s">
        <v>6651</v>
      </c>
      <c r="G2333" t="s">
        <v>7303</v>
      </c>
      <c r="H2333" t="s">
        <v>680</v>
      </c>
      <c r="I2333" t="s">
        <v>680</v>
      </c>
      <c r="J2333" t="s">
        <v>263</v>
      </c>
      <c r="K2333" t="s">
        <v>193</v>
      </c>
      <c r="L2333" t="s">
        <v>193</v>
      </c>
      <c r="M2333">
        <f>IF(UPPER(TRIM(Table2[[#This Row],[Status_Clean]]))="CONVERTED",1,0)</f>
        <v>0</v>
      </c>
      <c r="N2333">
        <f>IF(ISNUMBER(MATCH(UPPER(TRIM(Table2[[#This Row],[Status_Clean]])),{"CONTACTED","QUALIFIED","CONVERTED"},0)),1,0)</f>
        <v>0</v>
      </c>
      <c r="O2333" cm="1">
        <f t="array" ref="O2333">_xlfn.SWITCH(UPPER(TRIM(Table2[[#This Row],[Status_Clean]])),"NEW",1,"CONTACTED",2,"QUALIFIED",3,"CONVERTED",4,"LOST",5,99)</f>
        <v>1</v>
      </c>
      <c r="P2333">
        <v>45487</v>
      </c>
      <c r="Q2333" t="s">
        <v>8060</v>
      </c>
      <c r="R2333" t="s">
        <v>8060</v>
      </c>
      <c r="S2333">
        <v>45487</v>
      </c>
      <c r="T2333" t="s">
        <v>7261</v>
      </c>
      <c r="U2333">
        <v>45487</v>
      </c>
      <c r="V2333" t="s">
        <v>7305</v>
      </c>
      <c r="W2333" t="s">
        <v>7271</v>
      </c>
      <c r="X2333" t="s">
        <v>7288</v>
      </c>
      <c r="Y2333" t="s">
        <v>7293</v>
      </c>
      <c r="Z2333" t="s">
        <v>6297</v>
      </c>
      <c r="AA2333">
        <v>44.3</v>
      </c>
      <c r="AB2333" t="str" cm="1">
        <f t="array" ref="AB2333">_xlfn.LET(_xlpm.x,IFERROR(VALUE(Table2[[#This Row],[Response_Time_Hours]]),""),IF(_xlpm.x="","CHECK",_xlfn.IFS(_xlpm.x&lt;=1,"Immediate",_xlpm.x&lt;=6,"Fast",_xlpm.x&lt;=24,"Moderate",_xlpm.x&gt;24,"Delayed")))</f>
        <v>Delayed</v>
      </c>
      <c r="AC2333">
        <v>34</v>
      </c>
      <c r="AD2333" t="str" cm="1">
        <f t="array" ref="AD2333">IF(Table2[[#This Row],[Interaction_Count_Final]]="","N/A",_xlfn.IFS(Table2[[#This Row],[Interaction_Count_Final]]&lt;=2,"Low",Table2[[#This Row],[Interaction_Count_Final]]&lt;=5,"Medium",Table2[[#This Row],[Interaction_Count_Final]]&gt;=6,"High",TRUE,"CHECK"))</f>
        <v>High</v>
      </c>
      <c r="AE2333" t="s">
        <v>7266</v>
      </c>
      <c r="AF2333" t="b">
        <v>1</v>
      </c>
      <c r="AG2333" t="b">
        <v>1</v>
      </c>
      <c r="AH2333">
        <v>2782</v>
      </c>
      <c r="AI2333">
        <v>45487</v>
      </c>
      <c r="AJ2333" t="b">
        <v>1</v>
      </c>
      <c r="AK2333" t="e" cm="1">
        <f t="array" ref="AK2333">_xlfn.LET(
  _xlpm.txt,TRIM(Raw_Data!F2333),
  _xlpm.norm,SUBSTITUTE(SUBSTITUTE(_xlpm.txt,"-","/"),".","/"),
  _xlpm.p,_xlfn.TEXTSPLIT(_xlpm.norm,"/"),
  _xlpm.a,VALUE(INDEX(_xlpm.p,1)),
  _xlpm.b,VALUE(INDEX(_xlpm.p,2)),
  IF(AND(_xlpm.a&lt;=12,_xlpm.b&lt;=12),"REVIEW_AMBIGUOUS","OK")
)</f>
        <v>#REF!</v>
      </c>
    </row>
    <row r="2334" spans="1:37">
      <c r="A2334" t="s">
        <v>6652</v>
      </c>
      <c r="B2334" t="s">
        <v>6652</v>
      </c>
      <c r="C2334" t="b">
        <v>0</v>
      </c>
      <c r="D2334" t="s">
        <v>7257</v>
      </c>
      <c r="E2334" t="s">
        <v>6653</v>
      </c>
      <c r="F2334" t="s">
        <v>6653</v>
      </c>
      <c r="G2334" t="s">
        <v>7268</v>
      </c>
      <c r="H2334" t="s">
        <v>222</v>
      </c>
      <c r="I2334" t="s">
        <v>222</v>
      </c>
      <c r="J2334" t="s">
        <v>222</v>
      </c>
      <c r="K2334" t="s">
        <v>7370</v>
      </c>
      <c r="L2334" t="s">
        <v>250</v>
      </c>
      <c r="M2334">
        <f>IF(UPPER(TRIM(Table2[[#This Row],[Status_Clean]]))="CONVERTED",1,0)</f>
        <v>1</v>
      </c>
      <c r="N2334">
        <f>IF(ISNUMBER(MATCH(UPPER(TRIM(Table2[[#This Row],[Status_Clean]])),{"CONTACTED","QUALIFIED","CONVERTED"},0)),1,0)</f>
        <v>1</v>
      </c>
      <c r="O2334" cm="1">
        <f t="array" ref="O2334">_xlfn.SWITCH(UPPER(TRIM(Table2[[#This Row],[Status_Clean]])),"NEW",1,"CONTACTED",2,"QUALIFIED",3,"CONVERTED",4,"LOST",5,99)</f>
        <v>4</v>
      </c>
      <c r="P2334">
        <v>45448</v>
      </c>
      <c r="Q2334" t="s">
        <v>8564</v>
      </c>
      <c r="R2334" t="s">
        <v>8564</v>
      </c>
      <c r="S2334">
        <v>45448</v>
      </c>
      <c r="T2334" t="s">
        <v>7261</v>
      </c>
      <c r="U2334">
        <v>45448</v>
      </c>
      <c r="V2334" t="s">
        <v>7276</v>
      </c>
      <c r="W2334" t="s">
        <v>7271</v>
      </c>
      <c r="X2334" t="s">
        <v>7277</v>
      </c>
      <c r="Y2334" t="s">
        <v>7272</v>
      </c>
      <c r="Z2334" t="s">
        <v>5146</v>
      </c>
      <c r="AA2334">
        <v>61.8</v>
      </c>
      <c r="AB2334" t="str" cm="1">
        <f t="array" ref="AB2334">_xlfn.LET(_xlpm.x,IFERROR(VALUE(Table2[[#This Row],[Response_Time_Hours]]),""),IF(_xlpm.x="","CHECK",_xlfn.IFS(_xlpm.x&lt;=1,"Immediate",_xlpm.x&lt;=6,"Fast",_xlpm.x&lt;=24,"Moderate",_xlpm.x&gt;24,"Delayed")))</f>
        <v>Delayed</v>
      </c>
      <c r="AC2334" t="s">
        <v>232</v>
      </c>
      <c r="AD2334" t="str" cm="1">
        <f t="array" ref="AD2334">IF(Table2[[#This Row],[Interaction_Count_Final]]="","N/A",_xlfn.IFS(Table2[[#This Row],[Interaction_Count_Final]]&lt;=2,"Low",Table2[[#This Row],[Interaction_Count_Final]]&lt;=5,"Medium",Table2[[#This Row],[Interaction_Count_Final]]&gt;=6,"High",TRUE,"CHECK"))</f>
        <v>High</v>
      </c>
      <c r="AE2334" t="s">
        <v>7266</v>
      </c>
      <c r="AF2334" t="b">
        <v>1</v>
      </c>
      <c r="AG2334" t="b">
        <v>1</v>
      </c>
      <c r="AH2334">
        <v>2783</v>
      </c>
      <c r="AI2334">
        <v>45448</v>
      </c>
      <c r="AJ2334" t="b">
        <v>1</v>
      </c>
      <c r="AK2334" t="e" cm="1">
        <f t="array" ref="AK2334">_xlfn.LET(
  _xlpm.txt,TRIM(Raw_Data!F2334),
  _xlpm.norm,SUBSTITUTE(SUBSTITUTE(_xlpm.txt,"-","/"),".","/"),
  _xlpm.p,_xlfn.TEXTSPLIT(_xlpm.norm,"/"),
  _xlpm.a,VALUE(INDEX(_xlpm.p,1)),
  _xlpm.b,VALUE(INDEX(_xlpm.p,2)),
  IF(AND(_xlpm.a&lt;=12,_xlpm.b&lt;=12),"REVIEW_AMBIGUOUS","OK")
)</f>
        <v>#REF!</v>
      </c>
    </row>
    <row r="2335" spans="1:37">
      <c r="A2335" t="s">
        <v>6654</v>
      </c>
      <c r="B2335" t="s">
        <v>6654</v>
      </c>
      <c r="C2335" t="b">
        <v>1</v>
      </c>
      <c r="D2335" t="s">
        <v>7257</v>
      </c>
      <c r="E2335" t="s">
        <v>6655</v>
      </c>
      <c r="F2335" t="s">
        <v>6655</v>
      </c>
      <c r="G2335" t="s">
        <v>7274</v>
      </c>
      <c r="H2335" t="s">
        <v>447</v>
      </c>
      <c r="I2335" t="s">
        <v>447</v>
      </c>
      <c r="J2335" t="s">
        <v>447</v>
      </c>
      <c r="K2335" t="s">
        <v>71</v>
      </c>
      <c r="L2335" t="s">
        <v>71</v>
      </c>
      <c r="M2335">
        <f>IF(UPPER(TRIM(Table2[[#This Row],[Status_Clean]]))="CONVERTED",1,0)</f>
        <v>0</v>
      </c>
      <c r="N2335">
        <f>IF(ISNUMBER(MATCH(UPPER(TRIM(Table2[[#This Row],[Status_Clean]])),{"CONTACTED","QUALIFIED","CONVERTED"},0)),1,0)</f>
        <v>1</v>
      </c>
      <c r="O2335" cm="1">
        <f t="array" ref="O2335">_xlfn.SWITCH(UPPER(TRIM(Table2[[#This Row],[Status_Clean]])),"NEW",1,"CONTACTED",2,"QUALIFIED",3,"CONVERTED",4,"LOST",5,99)</f>
        <v>3</v>
      </c>
      <c r="P2335" t="s">
        <v>6656</v>
      </c>
      <c r="Q2335" t="s">
        <v>8742</v>
      </c>
      <c r="R2335" t="s">
        <v>8742</v>
      </c>
      <c r="S2335">
        <v>45589</v>
      </c>
      <c r="T2335" t="s">
        <v>7261</v>
      </c>
      <c r="U2335">
        <v>45589</v>
      </c>
      <c r="V2335" t="s">
        <v>7270</v>
      </c>
      <c r="W2335" t="s">
        <v>7271</v>
      </c>
      <c r="X2335" t="s">
        <v>7264</v>
      </c>
      <c r="Y2335" t="s">
        <v>7285</v>
      </c>
      <c r="Z2335">
        <v>2</v>
      </c>
      <c r="AA2335">
        <v>2</v>
      </c>
      <c r="AB2335" t="str" cm="1">
        <f t="array" ref="AB2335">_xlfn.LET(_xlpm.x,IFERROR(VALUE(Table2[[#This Row],[Response_Time_Hours]]),""),IF(_xlpm.x="","CHECK",_xlfn.IFS(_xlpm.x&lt;=1,"Immediate",_xlpm.x&lt;=6,"Fast",_xlpm.x&lt;=24,"Moderate",_xlpm.x&gt;24,"Delayed")))</f>
        <v>Fast</v>
      </c>
      <c r="AC2335">
        <v>6</v>
      </c>
      <c r="AD2335" t="str" cm="1">
        <f t="array" ref="AD2335">IF(Table2[[#This Row],[Interaction_Count_Final]]="","N/A",_xlfn.IFS(Table2[[#This Row],[Interaction_Count_Final]]&lt;=2,"Low",Table2[[#This Row],[Interaction_Count_Final]]&lt;=5,"Medium",Table2[[#This Row],[Interaction_Count_Final]]&gt;=6,"High",TRUE,"CHECK"))</f>
        <v>High</v>
      </c>
      <c r="AE2335" t="s">
        <v>7266</v>
      </c>
      <c r="AF2335" t="b">
        <v>1</v>
      </c>
      <c r="AG2335" t="b">
        <v>1</v>
      </c>
      <c r="AH2335">
        <v>2784</v>
      </c>
      <c r="AI2335">
        <v>45589</v>
      </c>
      <c r="AJ2335" t="b">
        <v>1</v>
      </c>
      <c r="AK2335" t="str" cm="1">
        <f t="array" ref="AK2335">_xlfn.LET(
  _xlpm.txt,TRIM(Raw_Data!F2335),
  _xlpm.norm,SUBSTITUTE(SUBSTITUTE(_xlpm.txt,"-","/"),".","/"),
  _xlpm.p,_xlfn.TEXTSPLIT(_xlpm.norm,"/"),
  _xlpm.a,VALUE(INDEX(_xlpm.p,1)),
  _xlpm.b,VALUE(INDEX(_xlpm.p,2)),
  IF(AND(_xlpm.a&lt;=12,_xlpm.b&lt;=12),"REVIEW_AMBIGUOUS","OK")
)</f>
        <v>OK</v>
      </c>
    </row>
    <row r="2336" spans="1:37">
      <c r="A2336" t="s">
        <v>6657</v>
      </c>
      <c r="B2336" t="s">
        <v>6657</v>
      </c>
      <c r="C2336" t="b">
        <v>0</v>
      </c>
      <c r="D2336" t="s">
        <v>7257</v>
      </c>
      <c r="E2336" t="s">
        <v>6658</v>
      </c>
      <c r="F2336" t="s">
        <v>6658</v>
      </c>
      <c r="G2336" t="s">
        <v>7258</v>
      </c>
      <c r="H2336" t="s">
        <v>363</v>
      </c>
      <c r="I2336" t="s">
        <v>363</v>
      </c>
      <c r="J2336" t="s">
        <v>363</v>
      </c>
      <c r="K2336" t="s">
        <v>7301</v>
      </c>
      <c r="L2336" t="s">
        <v>125</v>
      </c>
      <c r="M2336">
        <f>IF(UPPER(TRIM(Table2[[#This Row],[Status_Clean]]))="CONVERTED",1,0)</f>
        <v>0</v>
      </c>
      <c r="N2336">
        <f>IF(ISNUMBER(MATCH(UPPER(TRIM(Table2[[#This Row],[Status_Clean]])),{"CONTACTED","QUALIFIED","CONVERTED"},0)),1,0)</f>
        <v>1</v>
      </c>
      <c r="O2336" cm="1">
        <f t="array" ref="O2336">_xlfn.SWITCH(UPPER(TRIM(Table2[[#This Row],[Status_Clean]])),"NEW",1,"CONTACTED",2,"QUALIFIED",3,"CONVERTED",4,"LOST",5,99)</f>
        <v>2</v>
      </c>
      <c r="P2336">
        <v>45563</v>
      </c>
      <c r="Q2336" t="s">
        <v>7330</v>
      </c>
      <c r="R2336" t="s">
        <v>7330</v>
      </c>
      <c r="S2336">
        <v>45563</v>
      </c>
      <c r="T2336" t="s">
        <v>7261</v>
      </c>
      <c r="U2336">
        <v>45563</v>
      </c>
      <c r="V2336" t="s">
        <v>7287</v>
      </c>
      <c r="W2336" t="s">
        <v>7271</v>
      </c>
      <c r="X2336" t="s">
        <v>7288</v>
      </c>
      <c r="Y2336" t="s">
        <v>7278</v>
      </c>
      <c r="Z2336" t="s">
        <v>6659</v>
      </c>
      <c r="AA2336">
        <v>6.7</v>
      </c>
      <c r="AB2336" t="str" cm="1">
        <f t="array" ref="AB2336">_xlfn.LET(_xlpm.x,IFERROR(VALUE(Table2[[#This Row],[Response_Time_Hours]]),""),IF(_xlpm.x="","CHECK",_xlfn.IFS(_xlpm.x&lt;=1,"Immediate",_xlpm.x&lt;=6,"Fast",_xlpm.x&lt;=24,"Moderate",_xlpm.x&gt;24,"Delayed")))</f>
        <v>Moderate</v>
      </c>
      <c r="AC2336">
        <v>13</v>
      </c>
      <c r="AD2336" t="str" cm="1">
        <f t="array" ref="AD2336">IF(Table2[[#This Row],[Interaction_Count_Final]]="","N/A",_xlfn.IFS(Table2[[#This Row],[Interaction_Count_Final]]&lt;=2,"Low",Table2[[#This Row],[Interaction_Count_Final]]&lt;=5,"Medium",Table2[[#This Row],[Interaction_Count_Final]]&gt;=6,"High",TRUE,"CHECK"))</f>
        <v>High</v>
      </c>
      <c r="AE2336" t="s">
        <v>7266</v>
      </c>
      <c r="AF2336" t="b">
        <v>1</v>
      </c>
      <c r="AG2336" t="b">
        <v>1</v>
      </c>
      <c r="AH2336">
        <v>2785</v>
      </c>
      <c r="AI2336">
        <v>45563</v>
      </c>
      <c r="AJ2336" t="b">
        <v>1</v>
      </c>
      <c r="AK2336" t="e" cm="1">
        <f t="array" ref="AK2336">_xlfn.LET(
  _xlpm.txt,TRIM(Raw_Data!F2336),
  _xlpm.norm,SUBSTITUTE(SUBSTITUTE(_xlpm.txt,"-","/"),".","/"),
  _xlpm.p,_xlfn.TEXTSPLIT(_xlpm.norm,"/"),
  _xlpm.a,VALUE(INDEX(_xlpm.p,1)),
  _xlpm.b,VALUE(INDEX(_xlpm.p,2)),
  IF(AND(_xlpm.a&lt;=12,_xlpm.b&lt;=12),"REVIEW_AMBIGUOUS","OK")
)</f>
        <v>#REF!</v>
      </c>
    </row>
    <row r="2337" spans="1:37">
      <c r="A2337" t="s">
        <v>6660</v>
      </c>
      <c r="B2337" t="s">
        <v>6660</v>
      </c>
      <c r="C2337" t="b">
        <v>1</v>
      </c>
      <c r="D2337" t="s">
        <v>7257</v>
      </c>
      <c r="E2337" t="s">
        <v>8743</v>
      </c>
      <c r="F2337" t="s">
        <v>8743</v>
      </c>
      <c r="G2337" t="s">
        <v>7303</v>
      </c>
      <c r="H2337" t="s">
        <v>1356</v>
      </c>
      <c r="I2337" t="s">
        <v>1356</v>
      </c>
      <c r="J2337" t="s">
        <v>1356</v>
      </c>
      <c r="K2337" t="s">
        <v>173</v>
      </c>
      <c r="L2337" t="s">
        <v>173</v>
      </c>
      <c r="M2337">
        <f>IF(UPPER(TRIM(Table2[[#This Row],[Status_Clean]]))="CONVERTED",1,0)</f>
        <v>0</v>
      </c>
      <c r="N2337">
        <f>IF(ISNUMBER(MATCH(UPPER(TRIM(Table2[[#This Row],[Status_Clean]])),{"CONTACTED","QUALIFIED","CONVERTED"},0)),1,0)</f>
        <v>0</v>
      </c>
      <c r="O2337" cm="1">
        <f t="array" ref="O2337">_xlfn.SWITCH(UPPER(TRIM(Table2[[#This Row],[Status_Clean]])),"NEW",1,"CONTACTED",2,"QUALIFIED",3,"CONVERTED",4,"LOST",5,99)</f>
        <v>5</v>
      </c>
      <c r="P2337">
        <v>45292</v>
      </c>
      <c r="Q2337" t="s">
        <v>7674</v>
      </c>
      <c r="R2337" t="s">
        <v>7674</v>
      </c>
      <c r="S2337">
        <v>45292</v>
      </c>
      <c r="T2337" t="s">
        <v>7261</v>
      </c>
      <c r="U2337">
        <v>45292</v>
      </c>
      <c r="V2337" t="s">
        <v>7317</v>
      </c>
      <c r="W2337" t="s">
        <v>7271</v>
      </c>
      <c r="X2337" t="s">
        <v>7284</v>
      </c>
      <c r="Y2337" t="s">
        <v>7298</v>
      </c>
      <c r="Z2337" t="s">
        <v>3285</v>
      </c>
      <c r="AA2337">
        <v>14.4</v>
      </c>
      <c r="AB2337" t="str" cm="1">
        <f t="array" ref="AB2337">_xlfn.LET(_xlpm.x,IFERROR(VALUE(Table2[[#This Row],[Response_Time_Hours]]),""),IF(_xlpm.x="","CHECK",_xlfn.IFS(_xlpm.x&lt;=1,"Immediate",_xlpm.x&lt;=6,"Fast",_xlpm.x&lt;=24,"Moderate",_xlpm.x&gt;24,"Delayed")))</f>
        <v>Moderate</v>
      </c>
      <c r="AC2337">
        <v>9</v>
      </c>
      <c r="AD2337" t="str" cm="1">
        <f t="array" ref="AD2337">IF(Table2[[#This Row],[Interaction_Count_Final]]="","N/A",_xlfn.IFS(Table2[[#This Row],[Interaction_Count_Final]]&lt;=2,"Low",Table2[[#This Row],[Interaction_Count_Final]]&lt;=5,"Medium",Table2[[#This Row],[Interaction_Count_Final]]&gt;=6,"High",TRUE,"CHECK"))</f>
        <v>High</v>
      </c>
      <c r="AE2337" t="s">
        <v>7273</v>
      </c>
      <c r="AF2337" t="b">
        <v>1</v>
      </c>
      <c r="AG2337" t="b">
        <v>1</v>
      </c>
      <c r="AH2337">
        <v>2786</v>
      </c>
      <c r="AI2337">
        <v>45292</v>
      </c>
      <c r="AJ2337" t="b">
        <v>1</v>
      </c>
      <c r="AK2337" t="e" cm="1">
        <f t="array" ref="AK2337">_xlfn.LET(
  _xlpm.txt,TRIM(Raw_Data!F2337),
  _xlpm.norm,SUBSTITUTE(SUBSTITUTE(_xlpm.txt,"-","/"),".","/"),
  _xlpm.p,_xlfn.TEXTSPLIT(_xlpm.norm,"/"),
  _xlpm.a,VALUE(INDEX(_xlpm.p,1)),
  _xlpm.b,VALUE(INDEX(_xlpm.p,2)),
  IF(AND(_xlpm.a&lt;=12,_xlpm.b&lt;=12),"REVIEW_AMBIGUOUS","OK")
)</f>
        <v>#REF!</v>
      </c>
    </row>
    <row r="2338" spans="1:37">
      <c r="A2338" t="s">
        <v>6662</v>
      </c>
      <c r="B2338" t="s">
        <v>6662</v>
      </c>
      <c r="C2338" t="b">
        <v>0</v>
      </c>
      <c r="D2338" t="s">
        <v>7257</v>
      </c>
      <c r="E2338" t="s">
        <v>6663</v>
      </c>
      <c r="F2338" t="s">
        <v>6663</v>
      </c>
      <c r="G2338" t="s">
        <v>7280</v>
      </c>
      <c r="H2338" t="s">
        <v>352</v>
      </c>
      <c r="I2338" t="s">
        <v>352</v>
      </c>
      <c r="J2338" t="s">
        <v>447</v>
      </c>
      <c r="K2338" t="s">
        <v>193</v>
      </c>
      <c r="L2338" t="s">
        <v>193</v>
      </c>
      <c r="M2338">
        <f>IF(UPPER(TRIM(Table2[[#This Row],[Status_Clean]]))="CONVERTED",1,0)</f>
        <v>0</v>
      </c>
      <c r="N2338">
        <f>IF(ISNUMBER(MATCH(UPPER(TRIM(Table2[[#This Row],[Status_Clean]])),{"CONTACTED","QUALIFIED","CONVERTED"},0)),1,0)</f>
        <v>0</v>
      </c>
      <c r="O2338" cm="1">
        <f t="array" ref="O2338">_xlfn.SWITCH(UPPER(TRIM(Table2[[#This Row],[Status_Clean]])),"NEW",1,"CONTACTED",2,"QUALIFIED",3,"CONVERTED",4,"LOST",5,99)</f>
        <v>1</v>
      </c>
      <c r="P2338">
        <v>45215</v>
      </c>
      <c r="Q2338" t="s">
        <v>7364</v>
      </c>
      <c r="R2338" t="s">
        <v>7364</v>
      </c>
      <c r="S2338">
        <v>45215</v>
      </c>
      <c r="T2338" t="s">
        <v>7261</v>
      </c>
      <c r="U2338">
        <v>45215</v>
      </c>
      <c r="V2338" t="s">
        <v>7270</v>
      </c>
      <c r="W2338" t="s">
        <v>7263</v>
      </c>
      <c r="X2338" t="s">
        <v>7264</v>
      </c>
      <c r="Y2338" t="s">
        <v>7298</v>
      </c>
      <c r="Z2338" t="s">
        <v>2825</v>
      </c>
      <c r="AA2338">
        <v>13.5</v>
      </c>
      <c r="AB2338" t="str" cm="1">
        <f t="array" ref="AB2338">_xlfn.LET(_xlpm.x,IFERROR(VALUE(Table2[[#This Row],[Response_Time_Hours]]),""),IF(_xlpm.x="","CHECK",_xlfn.IFS(_xlpm.x&lt;=1,"Immediate",_xlpm.x&lt;=6,"Fast",_xlpm.x&lt;=24,"Moderate",_xlpm.x&gt;24,"Delayed")))</f>
        <v>Moderate</v>
      </c>
      <c r="AC2338">
        <v>37</v>
      </c>
      <c r="AD2338" t="str" cm="1">
        <f t="array" ref="AD2338">IF(Table2[[#This Row],[Interaction_Count_Final]]="","N/A",_xlfn.IFS(Table2[[#This Row],[Interaction_Count_Final]]&lt;=2,"Low",Table2[[#This Row],[Interaction_Count_Final]]&lt;=5,"Medium",Table2[[#This Row],[Interaction_Count_Final]]&gt;=6,"High",TRUE,"CHECK"))</f>
        <v>High</v>
      </c>
      <c r="AE2338" t="s">
        <v>7266</v>
      </c>
      <c r="AF2338" t="b">
        <v>1</v>
      </c>
      <c r="AG2338" t="b">
        <v>1</v>
      </c>
      <c r="AH2338">
        <v>2787</v>
      </c>
      <c r="AI2338">
        <v>45215</v>
      </c>
      <c r="AJ2338" t="b">
        <v>1</v>
      </c>
      <c r="AK2338" t="e" cm="1">
        <f t="array" ref="AK2338">_xlfn.LET(
  _xlpm.txt,TRIM(Raw_Data!F2338),
  _xlpm.norm,SUBSTITUTE(SUBSTITUTE(_xlpm.txt,"-","/"),".","/"),
  _xlpm.p,_xlfn.TEXTSPLIT(_xlpm.norm,"/"),
  _xlpm.a,VALUE(INDEX(_xlpm.p,1)),
  _xlpm.b,VALUE(INDEX(_xlpm.p,2)),
  IF(AND(_xlpm.a&lt;=12,_xlpm.b&lt;=12),"REVIEW_AMBIGUOUS","OK")
)</f>
        <v>#REF!</v>
      </c>
    </row>
    <row r="2339" spans="1:37">
      <c r="A2339" t="s">
        <v>6664</v>
      </c>
      <c r="B2339" t="s">
        <v>6664</v>
      </c>
      <c r="C2339" t="b">
        <v>0</v>
      </c>
      <c r="D2339" t="s">
        <v>7257</v>
      </c>
      <c r="E2339" t="s">
        <v>6665</v>
      </c>
      <c r="F2339" t="s">
        <v>6665</v>
      </c>
      <c r="G2339" t="s">
        <v>7268</v>
      </c>
      <c r="H2339" t="s">
        <v>311</v>
      </c>
      <c r="I2339" t="s">
        <v>311</v>
      </c>
      <c r="J2339" t="s">
        <v>311</v>
      </c>
      <c r="K2339" t="s">
        <v>7281</v>
      </c>
      <c r="L2339" t="s">
        <v>125</v>
      </c>
      <c r="M2339">
        <f>IF(UPPER(TRIM(Table2[[#This Row],[Status_Clean]]))="CONVERTED",1,0)</f>
        <v>0</v>
      </c>
      <c r="N2339">
        <f>IF(ISNUMBER(MATCH(UPPER(TRIM(Table2[[#This Row],[Status_Clean]])),{"CONTACTED","QUALIFIED","CONVERTED"},0)),1,0)</f>
        <v>1</v>
      </c>
      <c r="O2339" cm="1">
        <f t="array" ref="O2339">_xlfn.SWITCH(UPPER(TRIM(Table2[[#This Row],[Status_Clean]])),"NEW",1,"CONTACTED",2,"QUALIFIED",3,"CONVERTED",4,"LOST",5,99)</f>
        <v>2</v>
      </c>
      <c r="P2339">
        <v>45351</v>
      </c>
      <c r="Q2339" t="s">
        <v>8744</v>
      </c>
      <c r="R2339" t="s">
        <v>8744</v>
      </c>
      <c r="S2339">
        <v>45351</v>
      </c>
      <c r="T2339" t="s">
        <v>7261</v>
      </c>
      <c r="U2339">
        <v>45351</v>
      </c>
      <c r="V2339" t="s">
        <v>7283</v>
      </c>
      <c r="W2339" t="s">
        <v>7271</v>
      </c>
      <c r="X2339" t="s">
        <v>7284</v>
      </c>
      <c r="Y2339" t="s">
        <v>7285</v>
      </c>
      <c r="Z2339" t="s">
        <v>6666</v>
      </c>
      <c r="AA2339">
        <v>37.6</v>
      </c>
      <c r="AB2339" t="str" cm="1">
        <f t="array" ref="AB2339">_xlfn.LET(_xlpm.x,IFERROR(VALUE(Table2[[#This Row],[Response_Time_Hours]]),""),IF(_xlpm.x="","CHECK",_xlfn.IFS(_xlpm.x&lt;=1,"Immediate",_xlpm.x&lt;=6,"Fast",_xlpm.x&lt;=24,"Moderate",_xlpm.x&gt;24,"Delayed")))</f>
        <v>Delayed</v>
      </c>
      <c r="AC2339">
        <v>25</v>
      </c>
      <c r="AD2339" t="str" cm="1">
        <f t="array" ref="AD2339">IF(Table2[[#This Row],[Interaction_Count_Final]]="","N/A",_xlfn.IFS(Table2[[#This Row],[Interaction_Count_Final]]&lt;=2,"Low",Table2[[#This Row],[Interaction_Count_Final]]&lt;=5,"Medium",Table2[[#This Row],[Interaction_Count_Final]]&gt;=6,"High",TRUE,"CHECK"))</f>
        <v>High</v>
      </c>
      <c r="AE2339" t="s">
        <v>7273</v>
      </c>
      <c r="AF2339" t="b">
        <v>1</v>
      </c>
      <c r="AG2339" t="b">
        <v>1</v>
      </c>
      <c r="AH2339">
        <v>2788</v>
      </c>
      <c r="AI2339">
        <v>45351</v>
      </c>
      <c r="AJ2339" t="b">
        <v>1</v>
      </c>
      <c r="AK2339" t="e" cm="1">
        <f t="array" ref="AK2339">_xlfn.LET(
  _xlpm.txt,TRIM(Raw_Data!F2339),
  _xlpm.norm,SUBSTITUTE(SUBSTITUTE(_xlpm.txt,"-","/"),".","/"),
  _xlpm.p,_xlfn.TEXTSPLIT(_xlpm.norm,"/"),
  _xlpm.a,VALUE(INDEX(_xlpm.p,1)),
  _xlpm.b,VALUE(INDEX(_xlpm.p,2)),
  IF(AND(_xlpm.a&lt;=12,_xlpm.b&lt;=12),"REVIEW_AMBIGUOUS","OK")
)</f>
        <v>#REF!</v>
      </c>
    </row>
    <row r="2340" spans="1:37">
      <c r="A2340" t="s">
        <v>6667</v>
      </c>
      <c r="B2340" t="s">
        <v>6667</v>
      </c>
      <c r="C2340" t="b">
        <v>0</v>
      </c>
      <c r="D2340" t="s">
        <v>7257</v>
      </c>
      <c r="E2340" t="s">
        <v>8745</v>
      </c>
      <c r="F2340" t="s">
        <v>8745</v>
      </c>
      <c r="G2340" t="s">
        <v>7268</v>
      </c>
      <c r="H2340" t="s">
        <v>363</v>
      </c>
      <c r="I2340" t="s">
        <v>363</v>
      </c>
      <c r="J2340" t="s">
        <v>363</v>
      </c>
      <c r="K2340" t="s">
        <v>250</v>
      </c>
      <c r="L2340" t="s">
        <v>250</v>
      </c>
      <c r="M2340">
        <f>IF(UPPER(TRIM(Table2[[#This Row],[Status_Clean]]))="CONVERTED",1,0)</f>
        <v>1</v>
      </c>
      <c r="N2340">
        <f>IF(ISNUMBER(MATCH(UPPER(TRIM(Table2[[#This Row],[Status_Clean]])),{"CONTACTED","QUALIFIED","CONVERTED"},0)),1,0)</f>
        <v>1</v>
      </c>
      <c r="O2340" cm="1">
        <f t="array" ref="O2340">_xlfn.SWITCH(UPPER(TRIM(Table2[[#This Row],[Status_Clean]])),"NEW",1,"CONTACTED",2,"QUALIFIED",3,"CONVERTED",4,"LOST",5,99)</f>
        <v>4</v>
      </c>
      <c r="P2340">
        <v>45317</v>
      </c>
      <c r="Q2340" t="s">
        <v>8484</v>
      </c>
      <c r="R2340" t="s">
        <v>8484</v>
      </c>
      <c r="S2340">
        <v>45317</v>
      </c>
      <c r="T2340" t="s">
        <v>7261</v>
      </c>
      <c r="U2340">
        <v>45317</v>
      </c>
      <c r="V2340" t="s">
        <v>7317</v>
      </c>
      <c r="W2340" t="s">
        <v>7271</v>
      </c>
      <c r="X2340" t="s">
        <v>7284</v>
      </c>
      <c r="Y2340" t="s">
        <v>7312</v>
      </c>
      <c r="Z2340" t="s">
        <v>2106</v>
      </c>
      <c r="AA2340">
        <v>24</v>
      </c>
      <c r="AB2340" t="str" cm="1">
        <f t="array" ref="AB2340">_xlfn.LET(_xlpm.x,IFERROR(VALUE(Table2[[#This Row],[Response_Time_Hours]]),""),IF(_xlpm.x="","CHECK",_xlfn.IFS(_xlpm.x&lt;=1,"Immediate",_xlpm.x&lt;=6,"Fast",_xlpm.x&lt;=24,"Moderate",_xlpm.x&gt;24,"Delayed")))</f>
        <v>Moderate</v>
      </c>
      <c r="AC2340">
        <v>2</v>
      </c>
      <c r="AD2340" t="str" cm="1">
        <f t="array" ref="AD2340">IF(Table2[[#This Row],[Interaction_Count_Final]]="","N/A",_xlfn.IFS(Table2[[#This Row],[Interaction_Count_Final]]&lt;=2,"Low",Table2[[#This Row],[Interaction_Count_Final]]&lt;=5,"Medium",Table2[[#This Row],[Interaction_Count_Final]]&gt;=6,"High",TRUE,"CHECK"))</f>
        <v>Low</v>
      </c>
      <c r="AE2340" t="s">
        <v>7273</v>
      </c>
      <c r="AF2340" t="b">
        <v>1</v>
      </c>
      <c r="AG2340" t="b">
        <v>1</v>
      </c>
      <c r="AH2340">
        <v>2789</v>
      </c>
      <c r="AI2340">
        <v>45317</v>
      </c>
      <c r="AJ2340" t="b">
        <v>1</v>
      </c>
      <c r="AK2340" t="e" cm="1">
        <f t="array" ref="AK2340">_xlfn.LET(
  _xlpm.txt,TRIM(Raw_Data!F2340),
  _xlpm.norm,SUBSTITUTE(SUBSTITUTE(_xlpm.txt,"-","/"),".","/"),
  _xlpm.p,_xlfn.TEXTSPLIT(_xlpm.norm,"/"),
  _xlpm.a,VALUE(INDEX(_xlpm.p,1)),
  _xlpm.b,VALUE(INDEX(_xlpm.p,2)),
  IF(AND(_xlpm.a&lt;=12,_xlpm.b&lt;=12),"REVIEW_AMBIGUOUS","OK")
)</f>
        <v>#REF!</v>
      </c>
    </row>
    <row r="2341" spans="1:37">
      <c r="A2341" t="s">
        <v>6669</v>
      </c>
      <c r="B2341" t="s">
        <v>6669</v>
      </c>
      <c r="C2341" t="b">
        <v>0</v>
      </c>
      <c r="D2341" t="s">
        <v>7257</v>
      </c>
      <c r="E2341" t="s">
        <v>6670</v>
      </c>
      <c r="F2341" t="s">
        <v>6670</v>
      </c>
      <c r="G2341" t="s">
        <v>7268</v>
      </c>
      <c r="H2341" t="s">
        <v>1356</v>
      </c>
      <c r="I2341" t="s">
        <v>1356</v>
      </c>
      <c r="J2341" t="s">
        <v>1356</v>
      </c>
      <c r="K2341" t="s">
        <v>250</v>
      </c>
      <c r="L2341" t="s">
        <v>250</v>
      </c>
      <c r="M2341">
        <f>IF(UPPER(TRIM(Table2[[#This Row],[Status_Clean]]))="CONVERTED",1,0)</f>
        <v>1</v>
      </c>
      <c r="N2341">
        <f>IF(ISNUMBER(MATCH(UPPER(TRIM(Table2[[#This Row],[Status_Clean]])),{"CONTACTED","QUALIFIED","CONVERTED"},0)),1,0)</f>
        <v>1</v>
      </c>
      <c r="O2341" cm="1">
        <f t="array" ref="O2341">_xlfn.SWITCH(UPPER(TRIM(Table2[[#This Row],[Status_Clean]])),"NEW",1,"CONTACTED",2,"QUALIFIED",3,"CONVERTED",4,"LOST",5,99)</f>
        <v>4</v>
      </c>
      <c r="P2341">
        <v>45291</v>
      </c>
      <c r="Q2341" t="s">
        <v>7609</v>
      </c>
      <c r="R2341" t="s">
        <v>7609</v>
      </c>
      <c r="S2341">
        <v>45291</v>
      </c>
      <c r="T2341" t="s">
        <v>7261</v>
      </c>
      <c r="U2341">
        <v>45291</v>
      </c>
      <c r="V2341" t="s">
        <v>7262</v>
      </c>
      <c r="W2341" t="s">
        <v>7263</v>
      </c>
      <c r="X2341" t="s">
        <v>7264</v>
      </c>
      <c r="Y2341" t="s">
        <v>7293</v>
      </c>
      <c r="Z2341" t="s">
        <v>6671</v>
      </c>
      <c r="AA2341">
        <v>39.799999999999997</v>
      </c>
      <c r="AB2341" t="str" cm="1">
        <f t="array" ref="AB2341">_xlfn.LET(_xlpm.x,IFERROR(VALUE(Table2[[#This Row],[Response_Time_Hours]]),""),IF(_xlpm.x="","CHECK",_xlfn.IFS(_xlpm.x&lt;=1,"Immediate",_xlpm.x&lt;=6,"Fast",_xlpm.x&lt;=24,"Moderate",_xlpm.x&gt;24,"Delayed")))</f>
        <v>Delayed</v>
      </c>
      <c r="AC2341">
        <v>32</v>
      </c>
      <c r="AD2341" t="str" cm="1">
        <f t="array" ref="AD2341">IF(Table2[[#This Row],[Interaction_Count_Final]]="","N/A",_xlfn.IFS(Table2[[#This Row],[Interaction_Count_Final]]&lt;=2,"Low",Table2[[#This Row],[Interaction_Count_Final]]&lt;=5,"Medium",Table2[[#This Row],[Interaction_Count_Final]]&gt;=6,"High",TRUE,"CHECK"))</f>
        <v>High</v>
      </c>
      <c r="AE2341" t="s">
        <v>7289</v>
      </c>
      <c r="AF2341" t="b">
        <v>1</v>
      </c>
      <c r="AG2341" t="b">
        <v>1</v>
      </c>
      <c r="AH2341">
        <v>2790</v>
      </c>
      <c r="AI2341">
        <v>45291</v>
      </c>
      <c r="AJ2341" t="b">
        <v>1</v>
      </c>
      <c r="AK2341" t="e" cm="1">
        <f t="array" ref="AK2341">_xlfn.LET(
  _xlpm.txt,TRIM(Raw_Data!F2341),
  _xlpm.norm,SUBSTITUTE(SUBSTITUTE(_xlpm.txt,"-","/"),".","/"),
  _xlpm.p,_xlfn.TEXTSPLIT(_xlpm.norm,"/"),
  _xlpm.a,VALUE(INDEX(_xlpm.p,1)),
  _xlpm.b,VALUE(INDEX(_xlpm.p,2)),
  IF(AND(_xlpm.a&lt;=12,_xlpm.b&lt;=12),"REVIEW_AMBIGUOUS","OK")
)</f>
        <v>#REF!</v>
      </c>
    </row>
    <row r="2342" spans="1:37">
      <c r="A2342" t="s">
        <v>6672</v>
      </c>
      <c r="B2342" t="s">
        <v>6672</v>
      </c>
      <c r="C2342" t="b">
        <v>0</v>
      </c>
      <c r="D2342" t="s">
        <v>7257</v>
      </c>
      <c r="E2342" t="s">
        <v>8746</v>
      </c>
      <c r="F2342" t="s">
        <v>8746</v>
      </c>
      <c r="G2342" t="s">
        <v>7303</v>
      </c>
      <c r="H2342" t="s">
        <v>1876</v>
      </c>
      <c r="I2342" t="s">
        <v>1876</v>
      </c>
      <c r="J2342" t="s">
        <v>69</v>
      </c>
      <c r="K2342" t="s">
        <v>71</v>
      </c>
      <c r="L2342" t="s">
        <v>71</v>
      </c>
      <c r="M2342">
        <f>IF(UPPER(TRIM(Table2[[#This Row],[Status_Clean]]))="CONVERTED",1,0)</f>
        <v>0</v>
      </c>
      <c r="N2342">
        <f>IF(ISNUMBER(MATCH(UPPER(TRIM(Table2[[#This Row],[Status_Clean]])),{"CONTACTED","QUALIFIED","CONVERTED"},0)),1,0)</f>
        <v>1</v>
      </c>
      <c r="O2342" cm="1">
        <f t="array" ref="O2342">_xlfn.SWITCH(UPPER(TRIM(Table2[[#This Row],[Status_Clean]])),"NEW",1,"CONTACTED",2,"QUALIFIED",3,"CONVERTED",4,"LOST",5,99)</f>
        <v>3</v>
      </c>
      <c r="P2342" t="s">
        <v>6674</v>
      </c>
      <c r="Q2342" t="s">
        <v>8747</v>
      </c>
      <c r="R2342" t="s">
        <v>8747</v>
      </c>
      <c r="S2342">
        <v>45252</v>
      </c>
      <c r="T2342" t="s">
        <v>7261</v>
      </c>
      <c r="U2342">
        <v>45252</v>
      </c>
      <c r="V2342" t="s">
        <v>7300</v>
      </c>
      <c r="W2342" t="s">
        <v>7263</v>
      </c>
      <c r="X2342" t="s">
        <v>7264</v>
      </c>
      <c r="Y2342" t="s">
        <v>7272</v>
      </c>
      <c r="Z2342">
        <v>46</v>
      </c>
      <c r="AA2342">
        <v>46</v>
      </c>
      <c r="AB2342" t="str" cm="1">
        <f t="array" ref="AB2342">_xlfn.LET(_xlpm.x,IFERROR(VALUE(Table2[[#This Row],[Response_Time_Hours]]),""),IF(_xlpm.x="","CHECK",_xlfn.IFS(_xlpm.x&lt;=1,"Immediate",_xlpm.x&lt;=6,"Fast",_xlpm.x&lt;=24,"Moderate",_xlpm.x&gt;24,"Delayed")))</f>
        <v>Delayed</v>
      </c>
      <c r="AC2342">
        <v>33</v>
      </c>
      <c r="AD2342" t="str" cm="1">
        <f t="array" ref="AD2342">IF(Table2[[#This Row],[Interaction_Count_Final]]="","N/A",_xlfn.IFS(Table2[[#This Row],[Interaction_Count_Final]]&lt;=2,"Low",Table2[[#This Row],[Interaction_Count_Final]]&lt;=5,"Medium",Table2[[#This Row],[Interaction_Count_Final]]&gt;=6,"High",TRUE,"CHECK"))</f>
        <v>High</v>
      </c>
      <c r="AE2342" t="s">
        <v>7266</v>
      </c>
      <c r="AF2342" t="b">
        <v>1</v>
      </c>
      <c r="AG2342" t="b">
        <v>1</v>
      </c>
      <c r="AH2342">
        <v>2791</v>
      </c>
      <c r="AI2342">
        <v>45252</v>
      </c>
      <c r="AJ2342" t="b">
        <v>1</v>
      </c>
      <c r="AK2342" t="str" cm="1">
        <f t="array" ref="AK2342">_xlfn.LET(
  _xlpm.txt,TRIM(Raw_Data!F2342),
  _xlpm.norm,SUBSTITUTE(SUBSTITUTE(_xlpm.txt,"-","/"),".","/"),
  _xlpm.p,_xlfn.TEXTSPLIT(_xlpm.norm,"/"),
  _xlpm.a,VALUE(INDEX(_xlpm.p,1)),
  _xlpm.b,VALUE(INDEX(_xlpm.p,2)),
  IF(AND(_xlpm.a&lt;=12,_xlpm.b&lt;=12),"REVIEW_AMBIGUOUS","OK")
)</f>
        <v>OK</v>
      </c>
    </row>
    <row r="2343" spans="1:37">
      <c r="A2343" t="s">
        <v>6675</v>
      </c>
      <c r="B2343" t="s">
        <v>6675</v>
      </c>
      <c r="C2343" t="b">
        <v>1</v>
      </c>
      <c r="D2343" t="s">
        <v>7257</v>
      </c>
      <c r="E2343" t="s">
        <v>6676</v>
      </c>
      <c r="F2343" t="s">
        <v>6676</v>
      </c>
      <c r="G2343" t="s">
        <v>7268</v>
      </c>
      <c r="H2343" t="s">
        <v>447</v>
      </c>
      <c r="I2343" t="s">
        <v>447</v>
      </c>
      <c r="J2343" t="s">
        <v>447</v>
      </c>
      <c r="K2343" t="s">
        <v>7368</v>
      </c>
      <c r="L2343" t="s">
        <v>173</v>
      </c>
      <c r="M2343">
        <f>IF(UPPER(TRIM(Table2[[#This Row],[Status_Clean]]))="CONVERTED",1,0)</f>
        <v>0</v>
      </c>
      <c r="N2343">
        <f>IF(ISNUMBER(MATCH(UPPER(TRIM(Table2[[#This Row],[Status_Clean]])),{"CONTACTED","QUALIFIED","CONVERTED"},0)),1,0)</f>
        <v>0</v>
      </c>
      <c r="O2343" cm="1">
        <f t="array" ref="O2343">_xlfn.SWITCH(UPPER(TRIM(Table2[[#This Row],[Status_Clean]])),"NEW",1,"CONTACTED",2,"QUALIFIED",3,"CONVERTED",4,"LOST",5,99)</f>
        <v>5</v>
      </c>
      <c r="P2343">
        <v>45119</v>
      </c>
      <c r="Q2343" t="s">
        <v>7987</v>
      </c>
      <c r="R2343" t="s">
        <v>7987</v>
      </c>
      <c r="S2343">
        <v>45119</v>
      </c>
      <c r="T2343" t="s">
        <v>7261</v>
      </c>
      <c r="U2343">
        <v>45119</v>
      </c>
      <c r="V2343" t="s">
        <v>7305</v>
      </c>
      <c r="W2343" t="s">
        <v>7263</v>
      </c>
      <c r="X2343" t="s">
        <v>7288</v>
      </c>
      <c r="Y2343" t="s">
        <v>7272</v>
      </c>
      <c r="Z2343" t="s">
        <v>1722</v>
      </c>
      <c r="AA2343">
        <v>65.400000000000006</v>
      </c>
      <c r="AB2343" t="str" cm="1">
        <f t="array" ref="AB2343">_xlfn.LET(_xlpm.x,IFERROR(VALUE(Table2[[#This Row],[Response_Time_Hours]]),""),IF(_xlpm.x="","CHECK",_xlfn.IFS(_xlpm.x&lt;=1,"Immediate",_xlpm.x&lt;=6,"Fast",_xlpm.x&lt;=24,"Moderate",_xlpm.x&gt;24,"Delayed")))</f>
        <v>Delayed</v>
      </c>
      <c r="AC2343">
        <v>1</v>
      </c>
      <c r="AD2343" t="str" cm="1">
        <f t="array" ref="AD2343">IF(Table2[[#This Row],[Interaction_Count_Final]]="","N/A",_xlfn.IFS(Table2[[#This Row],[Interaction_Count_Final]]&lt;=2,"Low",Table2[[#This Row],[Interaction_Count_Final]]&lt;=5,"Medium",Table2[[#This Row],[Interaction_Count_Final]]&gt;=6,"High",TRUE,"CHECK"))</f>
        <v>Low</v>
      </c>
      <c r="AE2343" t="s">
        <v>7273</v>
      </c>
      <c r="AF2343" t="b">
        <v>1</v>
      </c>
      <c r="AG2343" t="b">
        <v>1</v>
      </c>
      <c r="AH2343">
        <v>2792</v>
      </c>
      <c r="AI2343">
        <v>45119</v>
      </c>
      <c r="AJ2343" t="b">
        <v>1</v>
      </c>
      <c r="AK2343" t="e" cm="1">
        <f t="array" ref="AK2343">_xlfn.LET(
  _xlpm.txt,TRIM(Raw_Data!F2343),
  _xlpm.norm,SUBSTITUTE(SUBSTITUTE(_xlpm.txt,"-","/"),".","/"),
  _xlpm.p,_xlfn.TEXTSPLIT(_xlpm.norm,"/"),
  _xlpm.a,VALUE(INDEX(_xlpm.p,1)),
  _xlpm.b,VALUE(INDEX(_xlpm.p,2)),
  IF(AND(_xlpm.a&lt;=12,_xlpm.b&lt;=12),"REVIEW_AMBIGUOUS","OK")
)</f>
        <v>#REF!</v>
      </c>
    </row>
    <row r="2344" spans="1:37">
      <c r="A2344" t="s">
        <v>6677</v>
      </c>
      <c r="B2344" t="s">
        <v>6677</v>
      </c>
      <c r="C2344" t="b">
        <v>1</v>
      </c>
      <c r="D2344" t="s">
        <v>7257</v>
      </c>
      <c r="E2344" t="s">
        <v>6678</v>
      </c>
      <c r="F2344" t="s">
        <v>6678</v>
      </c>
      <c r="G2344" t="s">
        <v>7274</v>
      </c>
      <c r="H2344" t="s">
        <v>374</v>
      </c>
      <c r="I2344" t="s">
        <v>374</v>
      </c>
      <c r="J2344" t="s">
        <v>7308</v>
      </c>
      <c r="K2344" t="s">
        <v>193</v>
      </c>
      <c r="L2344" t="s">
        <v>193</v>
      </c>
      <c r="M2344">
        <f>IF(UPPER(TRIM(Table2[[#This Row],[Status_Clean]]))="CONVERTED",1,0)</f>
        <v>0</v>
      </c>
      <c r="N2344">
        <f>IF(ISNUMBER(MATCH(UPPER(TRIM(Table2[[#This Row],[Status_Clean]])),{"CONTACTED","QUALIFIED","CONVERTED"},0)),1,0)</f>
        <v>0</v>
      </c>
      <c r="O2344" cm="1">
        <f t="array" ref="O2344">_xlfn.SWITCH(UPPER(TRIM(Table2[[#This Row],[Status_Clean]])),"NEW",1,"CONTACTED",2,"QUALIFIED",3,"CONVERTED",4,"LOST",5,99)</f>
        <v>1</v>
      </c>
      <c r="P2344" t="s">
        <v>6679</v>
      </c>
      <c r="Q2344" t="s">
        <v>8748</v>
      </c>
      <c r="R2344" t="s">
        <v>8748</v>
      </c>
      <c r="S2344">
        <v>45518</v>
      </c>
      <c r="T2344" t="s">
        <v>7261</v>
      </c>
      <c r="U2344">
        <v>45518</v>
      </c>
      <c r="V2344" t="s">
        <v>7310</v>
      </c>
      <c r="W2344" t="s">
        <v>7271</v>
      </c>
      <c r="X2344" t="s">
        <v>7288</v>
      </c>
      <c r="Y2344" t="s">
        <v>7272</v>
      </c>
      <c r="Z2344" t="s">
        <v>405</v>
      </c>
      <c r="AA2344">
        <v>53.8</v>
      </c>
      <c r="AB2344" t="str" cm="1">
        <f t="array" ref="AB2344">_xlfn.LET(_xlpm.x,IFERROR(VALUE(Table2[[#This Row],[Response_Time_Hours]]),""),IF(_xlpm.x="","CHECK",_xlfn.IFS(_xlpm.x&lt;=1,"Immediate",_xlpm.x&lt;=6,"Fast",_xlpm.x&lt;=24,"Moderate",_xlpm.x&gt;24,"Delayed")))</f>
        <v>Delayed</v>
      </c>
      <c r="AC2344">
        <v>2</v>
      </c>
      <c r="AD2344" t="str" cm="1">
        <f t="array" ref="AD2344">IF(Table2[[#This Row],[Interaction_Count_Final]]="","N/A",_xlfn.IFS(Table2[[#This Row],[Interaction_Count_Final]]&lt;=2,"Low",Table2[[#This Row],[Interaction_Count_Final]]&lt;=5,"Medium",Table2[[#This Row],[Interaction_Count_Final]]&gt;=6,"High",TRUE,"CHECK"))</f>
        <v>Low</v>
      </c>
      <c r="AE2344" t="s">
        <v>7266</v>
      </c>
      <c r="AF2344" t="b">
        <v>1</v>
      </c>
      <c r="AG2344" t="b">
        <v>1</v>
      </c>
      <c r="AH2344">
        <v>2793</v>
      </c>
      <c r="AI2344">
        <v>45518</v>
      </c>
      <c r="AJ2344" t="b">
        <v>1</v>
      </c>
      <c r="AK2344" t="str" cm="1">
        <f t="array" ref="AK2344">_xlfn.LET(
  _xlpm.txt,TRIM(Raw_Data!F2344),
  _xlpm.norm,SUBSTITUTE(SUBSTITUTE(_xlpm.txt,"-","/"),".","/"),
  _xlpm.p,_xlfn.TEXTSPLIT(_xlpm.norm,"/"),
  _xlpm.a,VALUE(INDEX(_xlpm.p,1)),
  _xlpm.b,VALUE(INDEX(_xlpm.p,2)),
  IF(AND(_xlpm.a&lt;=12,_xlpm.b&lt;=12),"REVIEW_AMBIGUOUS","OK")
)</f>
        <v>OK</v>
      </c>
    </row>
    <row r="2345" spans="1:37">
      <c r="A2345" t="s">
        <v>6680</v>
      </c>
      <c r="B2345" t="s">
        <v>6680</v>
      </c>
      <c r="C2345" t="b">
        <v>1</v>
      </c>
      <c r="D2345" t="s">
        <v>7257</v>
      </c>
      <c r="E2345" t="s">
        <v>6681</v>
      </c>
      <c r="F2345" t="s">
        <v>6681</v>
      </c>
      <c r="G2345" t="s">
        <v>7268</v>
      </c>
      <c r="H2345" t="s">
        <v>447</v>
      </c>
      <c r="I2345" t="s">
        <v>447</v>
      </c>
      <c r="J2345" t="s">
        <v>447</v>
      </c>
      <c r="K2345" t="s">
        <v>125</v>
      </c>
      <c r="L2345" t="s">
        <v>125</v>
      </c>
      <c r="M2345">
        <f>IF(UPPER(TRIM(Table2[[#This Row],[Status_Clean]]))="CONVERTED",1,0)</f>
        <v>0</v>
      </c>
      <c r="N2345">
        <f>IF(ISNUMBER(MATCH(UPPER(TRIM(Table2[[#This Row],[Status_Clean]])),{"CONTACTED","QUALIFIED","CONVERTED"},0)),1,0)</f>
        <v>1</v>
      </c>
      <c r="O2345" cm="1">
        <f t="array" ref="O2345">_xlfn.SWITCH(UPPER(TRIM(Table2[[#This Row],[Status_Clean]])),"NEW",1,"CONTACTED",2,"QUALIFIED",3,"CONVERTED",4,"LOST",5,99)</f>
        <v>2</v>
      </c>
      <c r="P2345">
        <v>45040</v>
      </c>
      <c r="Q2345" t="s">
        <v>7495</v>
      </c>
      <c r="R2345" t="s">
        <v>7495</v>
      </c>
      <c r="S2345">
        <v>45040</v>
      </c>
      <c r="T2345" t="s">
        <v>7261</v>
      </c>
      <c r="U2345">
        <v>45040</v>
      </c>
      <c r="V2345" t="s">
        <v>7297</v>
      </c>
      <c r="W2345" t="s">
        <v>7263</v>
      </c>
      <c r="X2345" t="s">
        <v>7277</v>
      </c>
      <c r="Y2345" t="s">
        <v>7298</v>
      </c>
      <c r="Z2345">
        <v>28</v>
      </c>
      <c r="AA2345">
        <v>28</v>
      </c>
      <c r="AB2345" t="str" cm="1">
        <f t="array" ref="AB2345">_xlfn.LET(_xlpm.x,IFERROR(VALUE(Table2[[#This Row],[Response_Time_Hours]]),""),IF(_xlpm.x="","CHECK",_xlfn.IFS(_xlpm.x&lt;=1,"Immediate",_xlpm.x&lt;=6,"Fast",_xlpm.x&lt;=24,"Moderate",_xlpm.x&gt;24,"Delayed")))</f>
        <v>Delayed</v>
      </c>
      <c r="AC2345">
        <v>3</v>
      </c>
      <c r="AD2345" t="str" cm="1">
        <f t="array" ref="AD2345">IF(Table2[[#This Row],[Interaction_Count_Final]]="","N/A",_xlfn.IFS(Table2[[#This Row],[Interaction_Count_Final]]&lt;=2,"Low",Table2[[#This Row],[Interaction_Count_Final]]&lt;=5,"Medium",Table2[[#This Row],[Interaction_Count_Final]]&gt;=6,"High",TRUE,"CHECK"))</f>
        <v>Medium</v>
      </c>
      <c r="AE2345" t="s">
        <v>7266</v>
      </c>
      <c r="AF2345" t="b">
        <v>1</v>
      </c>
      <c r="AG2345" t="b">
        <v>1</v>
      </c>
      <c r="AH2345">
        <v>2794</v>
      </c>
      <c r="AI2345">
        <v>45040</v>
      </c>
      <c r="AJ2345" t="b">
        <v>1</v>
      </c>
      <c r="AK2345" t="e" cm="1">
        <f t="array" ref="AK2345">_xlfn.LET(
  _xlpm.txt,TRIM(Raw_Data!F2345),
  _xlpm.norm,SUBSTITUTE(SUBSTITUTE(_xlpm.txt,"-","/"),".","/"),
  _xlpm.p,_xlfn.TEXTSPLIT(_xlpm.norm,"/"),
  _xlpm.a,VALUE(INDEX(_xlpm.p,1)),
  _xlpm.b,VALUE(INDEX(_xlpm.p,2)),
  IF(AND(_xlpm.a&lt;=12,_xlpm.b&lt;=12),"REVIEW_AMBIGUOUS","OK")
)</f>
        <v>#REF!</v>
      </c>
    </row>
    <row r="2346" spans="1:37">
      <c r="A2346" t="s">
        <v>6682</v>
      </c>
      <c r="B2346" t="s">
        <v>6682</v>
      </c>
      <c r="C2346" t="b">
        <v>0</v>
      </c>
      <c r="D2346" t="s">
        <v>7257</v>
      </c>
      <c r="E2346" t="s">
        <v>6683</v>
      </c>
      <c r="F2346" t="s">
        <v>6683</v>
      </c>
      <c r="G2346" t="s">
        <v>7280</v>
      </c>
      <c r="H2346" t="s">
        <v>222</v>
      </c>
      <c r="I2346" t="s">
        <v>222</v>
      </c>
      <c r="J2346" t="s">
        <v>222</v>
      </c>
      <c r="K2346" t="s">
        <v>125</v>
      </c>
      <c r="L2346" t="s">
        <v>125</v>
      </c>
      <c r="M2346">
        <f>IF(UPPER(TRIM(Table2[[#This Row],[Status_Clean]]))="CONVERTED",1,0)</f>
        <v>0</v>
      </c>
      <c r="N2346">
        <f>IF(ISNUMBER(MATCH(UPPER(TRIM(Table2[[#This Row],[Status_Clean]])),{"CONTACTED","QUALIFIED","CONVERTED"},0)),1,0)</f>
        <v>1</v>
      </c>
      <c r="O2346" cm="1">
        <f t="array" ref="O2346">_xlfn.SWITCH(UPPER(TRIM(Table2[[#This Row],[Status_Clean]])),"NEW",1,"CONTACTED",2,"QUALIFIED",3,"CONVERTED",4,"LOST",5,99)</f>
        <v>2</v>
      </c>
      <c r="P2346" t="s">
        <v>6684</v>
      </c>
      <c r="Q2346" t="s">
        <v>8749</v>
      </c>
      <c r="R2346" t="s">
        <v>8749</v>
      </c>
      <c r="S2346">
        <v>45037</v>
      </c>
      <c r="T2346" t="s">
        <v>7261</v>
      </c>
      <c r="U2346">
        <v>45037</v>
      </c>
      <c r="V2346" t="s">
        <v>7297</v>
      </c>
      <c r="W2346" t="s">
        <v>7263</v>
      </c>
      <c r="X2346" t="s">
        <v>7277</v>
      </c>
      <c r="Y2346" t="s">
        <v>7312</v>
      </c>
      <c r="Z2346" t="s">
        <v>4944</v>
      </c>
      <c r="AA2346">
        <v>68.7</v>
      </c>
      <c r="AB2346" t="str" cm="1">
        <f t="array" ref="AB2346">_xlfn.LET(_xlpm.x,IFERROR(VALUE(Table2[[#This Row],[Response_Time_Hours]]),""),IF(_xlpm.x="","CHECK",_xlfn.IFS(_xlpm.x&lt;=1,"Immediate",_xlpm.x&lt;=6,"Fast",_xlpm.x&lt;=24,"Moderate",_xlpm.x&gt;24,"Delayed")))</f>
        <v>Delayed</v>
      </c>
      <c r="AC2346">
        <v>11</v>
      </c>
      <c r="AD2346" t="str" cm="1">
        <f t="array" ref="AD2346">IF(Table2[[#This Row],[Interaction_Count_Final]]="","N/A",_xlfn.IFS(Table2[[#This Row],[Interaction_Count_Final]]&lt;=2,"Low",Table2[[#This Row],[Interaction_Count_Final]]&lt;=5,"Medium",Table2[[#This Row],[Interaction_Count_Final]]&gt;=6,"High",TRUE,"CHECK"))</f>
        <v>High</v>
      </c>
      <c r="AE2346" t="s">
        <v>7273</v>
      </c>
      <c r="AF2346" t="b">
        <v>1</v>
      </c>
      <c r="AG2346" t="b">
        <v>1</v>
      </c>
      <c r="AH2346">
        <v>2795</v>
      </c>
      <c r="AI2346">
        <v>45037</v>
      </c>
      <c r="AJ2346" t="b">
        <v>1</v>
      </c>
      <c r="AK2346" t="e" cm="1">
        <f t="array" ref="AK2346">_xlfn.LET(
  _xlpm.txt,TRIM(Raw_Data!F2346),
  _xlpm.norm,SUBSTITUTE(SUBSTITUTE(_xlpm.txt,"-","/"),".","/"),
  _xlpm.p,_xlfn.TEXTSPLIT(_xlpm.norm,"/"),
  _xlpm.a,VALUE(INDEX(_xlpm.p,1)),
  _xlpm.b,VALUE(INDEX(_xlpm.p,2)),
  IF(AND(_xlpm.a&lt;=12,_xlpm.b&lt;=12),"REVIEW_AMBIGUOUS","OK")
)</f>
        <v>#REF!</v>
      </c>
    </row>
    <row r="2347" spans="1:37">
      <c r="A2347" t="s">
        <v>6685</v>
      </c>
      <c r="B2347" t="s">
        <v>6685</v>
      </c>
      <c r="C2347" t="b">
        <v>0</v>
      </c>
      <c r="D2347" t="s">
        <v>7257</v>
      </c>
      <c r="E2347" t="s">
        <v>8750</v>
      </c>
      <c r="F2347" t="s">
        <v>8750</v>
      </c>
      <c r="G2347" t="s">
        <v>7303</v>
      </c>
      <c r="H2347" t="s">
        <v>600</v>
      </c>
      <c r="I2347" t="s">
        <v>600</v>
      </c>
      <c r="J2347" t="s">
        <v>254</v>
      </c>
      <c r="K2347" t="s">
        <v>125</v>
      </c>
      <c r="L2347" t="s">
        <v>125</v>
      </c>
      <c r="M2347">
        <f>IF(UPPER(TRIM(Table2[[#This Row],[Status_Clean]]))="CONVERTED",1,0)</f>
        <v>0</v>
      </c>
      <c r="N2347">
        <f>IF(ISNUMBER(MATCH(UPPER(TRIM(Table2[[#This Row],[Status_Clean]])),{"CONTACTED","QUALIFIED","CONVERTED"},0)),1,0)</f>
        <v>1</v>
      </c>
      <c r="O2347" cm="1">
        <f t="array" ref="O2347">_xlfn.SWITCH(UPPER(TRIM(Table2[[#This Row],[Status_Clean]])),"NEW",1,"CONTACTED",2,"QUALIFIED",3,"CONVERTED",4,"LOST",5,99)</f>
        <v>2</v>
      </c>
      <c r="P2347" t="s">
        <v>5778</v>
      </c>
      <c r="Q2347" t="s">
        <v>8612</v>
      </c>
      <c r="R2347" t="s">
        <v>8612</v>
      </c>
      <c r="S2347">
        <v>45324</v>
      </c>
      <c r="T2347" t="s">
        <v>7261</v>
      </c>
      <c r="U2347">
        <v>45324</v>
      </c>
      <c r="V2347" t="s">
        <v>7283</v>
      </c>
      <c r="W2347" t="s">
        <v>7271</v>
      </c>
      <c r="X2347" t="s">
        <v>7284</v>
      </c>
      <c r="Y2347" t="s">
        <v>7312</v>
      </c>
      <c r="Z2347" t="s">
        <v>1575</v>
      </c>
      <c r="AA2347">
        <v>57.5</v>
      </c>
      <c r="AB2347" t="str" cm="1">
        <f t="array" ref="AB2347">_xlfn.LET(_xlpm.x,IFERROR(VALUE(Table2[[#This Row],[Response_Time_Hours]]),""),IF(_xlpm.x="","CHECK",_xlfn.IFS(_xlpm.x&lt;=1,"Immediate",_xlpm.x&lt;=6,"Fast",_xlpm.x&lt;=24,"Moderate",_xlpm.x&gt;24,"Delayed")))</f>
        <v>Delayed</v>
      </c>
      <c r="AC2347">
        <v>39</v>
      </c>
      <c r="AD2347" t="str" cm="1">
        <f t="array" ref="AD2347">IF(Table2[[#This Row],[Interaction_Count_Final]]="","N/A",_xlfn.IFS(Table2[[#This Row],[Interaction_Count_Final]]&lt;=2,"Low",Table2[[#This Row],[Interaction_Count_Final]]&lt;=5,"Medium",Table2[[#This Row],[Interaction_Count_Final]]&gt;=6,"High",TRUE,"CHECK"))</f>
        <v>High</v>
      </c>
      <c r="AE2347" t="s">
        <v>7266</v>
      </c>
      <c r="AF2347" t="b">
        <v>1</v>
      </c>
      <c r="AG2347" t="b">
        <v>1</v>
      </c>
      <c r="AH2347">
        <v>2796</v>
      </c>
      <c r="AI2347">
        <v>45324</v>
      </c>
      <c r="AJ2347" t="b">
        <v>1</v>
      </c>
      <c r="AK2347" t="e" cm="1">
        <f t="array" ref="AK2347">_xlfn.LET(
  _xlpm.txt,TRIM(Raw_Data!F2347),
  _xlpm.norm,SUBSTITUTE(SUBSTITUTE(_xlpm.txt,"-","/"),".","/"),
  _xlpm.p,_xlfn.TEXTSPLIT(_xlpm.norm,"/"),
  _xlpm.a,VALUE(INDEX(_xlpm.p,1)),
  _xlpm.b,VALUE(INDEX(_xlpm.p,2)),
  IF(AND(_xlpm.a&lt;=12,_xlpm.b&lt;=12),"REVIEW_AMBIGUOUS","OK")
)</f>
        <v>#REF!</v>
      </c>
    </row>
    <row r="2348" spans="1:37">
      <c r="A2348" t="s">
        <v>6687</v>
      </c>
      <c r="B2348" t="s">
        <v>6687</v>
      </c>
      <c r="C2348" t="b">
        <v>0</v>
      </c>
      <c r="D2348" t="s">
        <v>7257</v>
      </c>
      <c r="E2348" t="s">
        <v>6688</v>
      </c>
      <c r="F2348" t="s">
        <v>6688</v>
      </c>
      <c r="G2348" t="s">
        <v>7303</v>
      </c>
      <c r="H2348" t="s">
        <v>374</v>
      </c>
      <c r="I2348" t="s">
        <v>374</v>
      </c>
      <c r="J2348" t="s">
        <v>7308</v>
      </c>
      <c r="K2348" t="s">
        <v>173</v>
      </c>
      <c r="L2348" t="s">
        <v>173</v>
      </c>
      <c r="M2348">
        <f>IF(UPPER(TRIM(Table2[[#This Row],[Status_Clean]]))="CONVERTED",1,0)</f>
        <v>0</v>
      </c>
      <c r="N2348">
        <f>IF(ISNUMBER(MATCH(UPPER(TRIM(Table2[[#This Row],[Status_Clean]])),{"CONTACTED","QUALIFIED","CONVERTED"},0)),1,0)</f>
        <v>0</v>
      </c>
      <c r="O2348" cm="1">
        <f t="array" ref="O2348">_xlfn.SWITCH(UPPER(TRIM(Table2[[#This Row],[Status_Clean]])),"NEW",1,"CONTACTED",2,"QUALIFIED",3,"CONVERTED",4,"LOST",5,99)</f>
        <v>5</v>
      </c>
      <c r="P2348" t="s">
        <v>6689</v>
      </c>
      <c r="Q2348" t="s">
        <v>8751</v>
      </c>
      <c r="R2348" t="s">
        <v>8751</v>
      </c>
      <c r="S2348">
        <v>45359</v>
      </c>
      <c r="T2348" t="s">
        <v>7261</v>
      </c>
      <c r="U2348">
        <v>45359</v>
      </c>
      <c r="V2348" t="s">
        <v>7295</v>
      </c>
      <c r="W2348" t="s">
        <v>7271</v>
      </c>
      <c r="X2348" t="s">
        <v>7284</v>
      </c>
      <c r="Y2348" t="s">
        <v>7312</v>
      </c>
      <c r="Z2348" t="s">
        <v>6690</v>
      </c>
      <c r="AA2348">
        <v>64.400000000000006</v>
      </c>
      <c r="AB2348" t="str" cm="1">
        <f t="array" ref="AB2348">_xlfn.LET(_xlpm.x,IFERROR(VALUE(Table2[[#This Row],[Response_Time_Hours]]),""),IF(_xlpm.x="","CHECK",_xlfn.IFS(_xlpm.x&lt;=1,"Immediate",_xlpm.x&lt;=6,"Fast",_xlpm.x&lt;=24,"Moderate",_xlpm.x&gt;24,"Delayed")))</f>
        <v>Delayed</v>
      </c>
      <c r="AC2348">
        <v>12</v>
      </c>
      <c r="AD2348" t="str" cm="1">
        <f t="array" ref="AD2348">IF(Table2[[#This Row],[Interaction_Count_Final]]="","N/A",_xlfn.IFS(Table2[[#This Row],[Interaction_Count_Final]]&lt;=2,"Low",Table2[[#This Row],[Interaction_Count_Final]]&lt;=5,"Medium",Table2[[#This Row],[Interaction_Count_Final]]&gt;=6,"High",TRUE,"CHECK"))</f>
        <v>High</v>
      </c>
      <c r="AE2348" t="s">
        <v>7266</v>
      </c>
      <c r="AF2348" t="b">
        <v>1</v>
      </c>
      <c r="AG2348" t="b">
        <v>1</v>
      </c>
      <c r="AH2348">
        <v>2797</v>
      </c>
      <c r="AI2348">
        <v>45359</v>
      </c>
      <c r="AJ2348" t="b">
        <v>1</v>
      </c>
      <c r="AK2348" t="e" cm="1">
        <f t="array" ref="AK2348">_xlfn.LET(
  _xlpm.txt,TRIM(Raw_Data!F2348),
  _xlpm.norm,SUBSTITUTE(SUBSTITUTE(_xlpm.txt,"-","/"),".","/"),
  _xlpm.p,_xlfn.TEXTSPLIT(_xlpm.norm,"/"),
  _xlpm.a,VALUE(INDEX(_xlpm.p,1)),
  _xlpm.b,VALUE(INDEX(_xlpm.p,2)),
  IF(AND(_xlpm.a&lt;=12,_xlpm.b&lt;=12),"REVIEW_AMBIGUOUS","OK")
)</f>
        <v>#REF!</v>
      </c>
    </row>
    <row r="2349" spans="1:37">
      <c r="A2349" t="s">
        <v>6691</v>
      </c>
      <c r="B2349" t="s">
        <v>6691</v>
      </c>
      <c r="C2349" t="b">
        <v>0</v>
      </c>
      <c r="D2349" t="s">
        <v>7257</v>
      </c>
      <c r="E2349" t="s">
        <v>6692</v>
      </c>
      <c r="F2349" t="s">
        <v>6692</v>
      </c>
      <c r="G2349" t="s">
        <v>7280</v>
      </c>
      <c r="H2349" t="s">
        <v>473</v>
      </c>
      <c r="I2349" t="s">
        <v>473</v>
      </c>
      <c r="J2349" t="s">
        <v>473</v>
      </c>
      <c r="K2349" t="s">
        <v>193</v>
      </c>
      <c r="L2349" t="s">
        <v>193</v>
      </c>
      <c r="M2349">
        <f>IF(UPPER(TRIM(Table2[[#This Row],[Status_Clean]]))="CONVERTED",1,0)</f>
        <v>0</v>
      </c>
      <c r="N2349">
        <f>IF(ISNUMBER(MATCH(UPPER(TRIM(Table2[[#This Row],[Status_Clean]])),{"CONTACTED","QUALIFIED","CONVERTED"},0)),1,0)</f>
        <v>0</v>
      </c>
      <c r="O2349" cm="1">
        <f t="array" ref="O2349">_xlfn.SWITCH(UPPER(TRIM(Table2[[#This Row],[Status_Clean]])),"NEW",1,"CONTACTED",2,"QUALIFIED",3,"CONVERTED",4,"LOST",5,99)</f>
        <v>1</v>
      </c>
      <c r="P2349" t="s">
        <v>6693</v>
      </c>
      <c r="Q2349" t="s">
        <v>8752</v>
      </c>
      <c r="R2349" t="s">
        <v>8752</v>
      </c>
      <c r="S2349">
        <v>45041</v>
      </c>
      <c r="T2349" t="s">
        <v>7261</v>
      </c>
      <c r="U2349">
        <v>45041</v>
      </c>
      <c r="V2349" t="s">
        <v>7297</v>
      </c>
      <c r="W2349" t="s">
        <v>7263</v>
      </c>
      <c r="X2349" t="s">
        <v>7277</v>
      </c>
      <c r="Y2349" t="s">
        <v>7265</v>
      </c>
      <c r="Z2349">
        <v>54.6</v>
      </c>
      <c r="AA2349">
        <v>54.6</v>
      </c>
      <c r="AB2349" t="str" cm="1">
        <f t="array" ref="AB2349">_xlfn.LET(_xlpm.x,IFERROR(VALUE(Table2[[#This Row],[Response_Time_Hours]]),""),IF(_xlpm.x="","CHECK",_xlfn.IFS(_xlpm.x&lt;=1,"Immediate",_xlpm.x&lt;=6,"Fast",_xlpm.x&lt;=24,"Moderate",_xlpm.x&gt;24,"Delayed")))</f>
        <v>Delayed</v>
      </c>
      <c r="AC2349">
        <v>3</v>
      </c>
      <c r="AD2349" t="str" cm="1">
        <f t="array" ref="AD2349">IF(Table2[[#This Row],[Interaction_Count_Final]]="","N/A",_xlfn.IFS(Table2[[#This Row],[Interaction_Count_Final]]&lt;=2,"Low",Table2[[#This Row],[Interaction_Count_Final]]&lt;=5,"Medium",Table2[[#This Row],[Interaction_Count_Final]]&gt;=6,"High",TRUE,"CHECK"))</f>
        <v>Medium</v>
      </c>
      <c r="AE2349" t="s">
        <v>7266</v>
      </c>
      <c r="AF2349" t="b">
        <v>1</v>
      </c>
      <c r="AG2349" t="b">
        <v>1</v>
      </c>
      <c r="AH2349">
        <v>2798</v>
      </c>
      <c r="AI2349">
        <v>45041</v>
      </c>
      <c r="AJ2349" t="b">
        <v>1</v>
      </c>
      <c r="AK2349" t="str" cm="1">
        <f t="array" ref="AK2349">_xlfn.LET(
  _xlpm.txt,TRIM(Raw_Data!F2349),
  _xlpm.norm,SUBSTITUTE(SUBSTITUTE(_xlpm.txt,"-","/"),".","/"),
  _xlpm.p,_xlfn.TEXTSPLIT(_xlpm.norm,"/"),
  _xlpm.a,VALUE(INDEX(_xlpm.p,1)),
  _xlpm.b,VALUE(INDEX(_xlpm.p,2)),
  IF(AND(_xlpm.a&lt;=12,_xlpm.b&lt;=12),"REVIEW_AMBIGUOUS","OK")
)</f>
        <v>OK</v>
      </c>
    </row>
    <row r="2350" spans="1:37">
      <c r="A2350" t="s">
        <v>6694</v>
      </c>
      <c r="B2350" t="s">
        <v>6694</v>
      </c>
      <c r="C2350" t="b">
        <v>0</v>
      </c>
      <c r="D2350" t="s">
        <v>7257</v>
      </c>
      <c r="E2350" t="s">
        <v>8753</v>
      </c>
      <c r="F2350" t="s">
        <v>8753</v>
      </c>
      <c r="G2350" t="s">
        <v>7274</v>
      </c>
      <c r="H2350" t="s">
        <v>101</v>
      </c>
      <c r="I2350" t="s">
        <v>101</v>
      </c>
      <c r="J2350" t="s">
        <v>101</v>
      </c>
      <c r="K2350" t="s">
        <v>193</v>
      </c>
      <c r="L2350" t="s">
        <v>193</v>
      </c>
      <c r="M2350">
        <f>IF(UPPER(TRIM(Table2[[#This Row],[Status_Clean]]))="CONVERTED",1,0)</f>
        <v>0</v>
      </c>
      <c r="N2350">
        <f>IF(ISNUMBER(MATCH(UPPER(TRIM(Table2[[#This Row],[Status_Clean]])),{"CONTACTED","QUALIFIED","CONVERTED"},0)),1,0)</f>
        <v>0</v>
      </c>
      <c r="O2350" cm="1">
        <f t="array" ref="O2350">_xlfn.SWITCH(UPPER(TRIM(Table2[[#This Row],[Status_Clean]])),"NEW",1,"CONTACTED",2,"QUALIFIED",3,"CONVERTED",4,"LOST",5,99)</f>
        <v>1</v>
      </c>
      <c r="P2350">
        <v>45654</v>
      </c>
      <c r="Q2350" t="s">
        <v>8754</v>
      </c>
      <c r="R2350" t="s">
        <v>8754</v>
      </c>
      <c r="S2350">
        <v>45654</v>
      </c>
      <c r="T2350" t="s">
        <v>7261</v>
      </c>
      <c r="U2350">
        <v>45654</v>
      </c>
      <c r="V2350" t="s">
        <v>7262</v>
      </c>
      <c r="W2350" t="s">
        <v>7271</v>
      </c>
      <c r="X2350" t="s">
        <v>7264</v>
      </c>
      <c r="Y2350" t="s">
        <v>7278</v>
      </c>
      <c r="Z2350" t="s">
        <v>4240</v>
      </c>
      <c r="AA2350">
        <v>63</v>
      </c>
      <c r="AB2350" t="str" cm="1">
        <f t="array" ref="AB2350">_xlfn.LET(_xlpm.x,IFERROR(VALUE(Table2[[#This Row],[Response_Time_Hours]]),""),IF(_xlpm.x="","CHECK",_xlfn.IFS(_xlpm.x&lt;=1,"Immediate",_xlpm.x&lt;=6,"Fast",_xlpm.x&lt;=24,"Moderate",_xlpm.x&gt;24,"Delayed")))</f>
        <v>Delayed</v>
      </c>
      <c r="AC2350">
        <v>28</v>
      </c>
      <c r="AD2350" t="str" cm="1">
        <f t="array" ref="AD2350">IF(Table2[[#This Row],[Interaction_Count_Final]]="","N/A",_xlfn.IFS(Table2[[#This Row],[Interaction_Count_Final]]&lt;=2,"Low",Table2[[#This Row],[Interaction_Count_Final]]&lt;=5,"Medium",Table2[[#This Row],[Interaction_Count_Final]]&gt;=6,"High",TRUE,"CHECK"))</f>
        <v>High</v>
      </c>
      <c r="AE2350" t="s">
        <v>7289</v>
      </c>
      <c r="AF2350" t="b">
        <v>1</v>
      </c>
      <c r="AG2350" t="b">
        <v>1</v>
      </c>
      <c r="AH2350">
        <v>2799</v>
      </c>
      <c r="AI2350">
        <v>45654</v>
      </c>
      <c r="AJ2350" t="b">
        <v>1</v>
      </c>
      <c r="AK2350" t="e" cm="1">
        <f t="array" ref="AK2350">_xlfn.LET(
  _xlpm.txt,TRIM(Raw_Data!F2350),
  _xlpm.norm,SUBSTITUTE(SUBSTITUTE(_xlpm.txt,"-","/"),".","/"),
  _xlpm.p,_xlfn.TEXTSPLIT(_xlpm.norm,"/"),
  _xlpm.a,VALUE(INDEX(_xlpm.p,1)),
  _xlpm.b,VALUE(INDEX(_xlpm.p,2)),
  IF(AND(_xlpm.a&lt;=12,_xlpm.b&lt;=12),"REVIEW_AMBIGUOUS","OK")
)</f>
        <v>#REF!</v>
      </c>
    </row>
    <row r="2351" spans="1:37">
      <c r="A2351" t="s">
        <v>6696</v>
      </c>
      <c r="B2351" t="s">
        <v>6696</v>
      </c>
      <c r="C2351" t="b">
        <v>0</v>
      </c>
      <c r="D2351" t="s">
        <v>7257</v>
      </c>
      <c r="E2351" t="s">
        <v>6697</v>
      </c>
      <c r="F2351" t="s">
        <v>6697</v>
      </c>
      <c r="G2351" t="s">
        <v>7258</v>
      </c>
      <c r="H2351" t="s">
        <v>123</v>
      </c>
      <c r="I2351" t="s">
        <v>123</v>
      </c>
      <c r="J2351" t="s">
        <v>123</v>
      </c>
      <c r="K2351" t="s">
        <v>193</v>
      </c>
      <c r="L2351" t="s">
        <v>193</v>
      </c>
      <c r="M2351">
        <f>IF(UPPER(TRIM(Table2[[#This Row],[Status_Clean]]))="CONVERTED",1,0)</f>
        <v>0</v>
      </c>
      <c r="N2351">
        <f>IF(ISNUMBER(MATCH(UPPER(TRIM(Table2[[#This Row],[Status_Clean]])),{"CONTACTED","QUALIFIED","CONVERTED"},0)),1,0)</f>
        <v>0</v>
      </c>
      <c r="O2351" cm="1">
        <f t="array" ref="O2351">_xlfn.SWITCH(UPPER(TRIM(Table2[[#This Row],[Status_Clean]])),"NEW",1,"CONTACTED",2,"QUALIFIED",3,"CONVERTED",4,"LOST",5,99)</f>
        <v>1</v>
      </c>
      <c r="P2351" t="s">
        <v>6698</v>
      </c>
      <c r="Q2351" t="s">
        <v>7435</v>
      </c>
      <c r="R2351" t="s">
        <v>7435</v>
      </c>
      <c r="S2351">
        <v>45345</v>
      </c>
      <c r="T2351" t="s">
        <v>7261</v>
      </c>
      <c r="U2351">
        <v>45345</v>
      </c>
      <c r="V2351" t="s">
        <v>7283</v>
      </c>
      <c r="W2351" t="s">
        <v>7271</v>
      </c>
      <c r="X2351" t="s">
        <v>7284</v>
      </c>
      <c r="Y2351" t="s">
        <v>7312</v>
      </c>
      <c r="Z2351" t="s">
        <v>300</v>
      </c>
      <c r="AA2351">
        <v>5.9</v>
      </c>
      <c r="AB2351" t="str" cm="1">
        <f t="array" ref="AB2351">_xlfn.LET(_xlpm.x,IFERROR(VALUE(Table2[[#This Row],[Response_Time_Hours]]),""),IF(_xlpm.x="","CHECK",_xlfn.IFS(_xlpm.x&lt;=1,"Immediate",_xlpm.x&lt;=6,"Fast",_xlpm.x&lt;=24,"Moderate",_xlpm.x&gt;24,"Delayed")))</f>
        <v>Fast</v>
      </c>
      <c r="AC2351">
        <v>37</v>
      </c>
      <c r="AD2351" t="str" cm="1">
        <f t="array" ref="AD2351">IF(Table2[[#This Row],[Interaction_Count_Final]]="","N/A",_xlfn.IFS(Table2[[#This Row],[Interaction_Count_Final]]&lt;=2,"Low",Table2[[#This Row],[Interaction_Count_Final]]&lt;=5,"Medium",Table2[[#This Row],[Interaction_Count_Final]]&gt;=6,"High",TRUE,"CHECK"))</f>
        <v>High</v>
      </c>
      <c r="AE2351" t="s">
        <v>7266</v>
      </c>
      <c r="AF2351" t="b">
        <v>1</v>
      </c>
      <c r="AG2351" t="b">
        <v>1</v>
      </c>
      <c r="AH2351">
        <v>2800</v>
      </c>
      <c r="AI2351">
        <v>45345</v>
      </c>
      <c r="AJ2351" t="b">
        <v>1</v>
      </c>
      <c r="AK2351" t="str" cm="1">
        <f t="array" ref="AK2351">_xlfn.LET(
  _xlpm.txt,TRIM(Raw_Data!F2351),
  _xlpm.norm,SUBSTITUTE(SUBSTITUTE(_xlpm.txt,"-","/"),".","/"),
  _xlpm.p,_xlfn.TEXTSPLIT(_xlpm.norm,"/"),
  _xlpm.a,VALUE(INDEX(_xlpm.p,1)),
  _xlpm.b,VALUE(INDEX(_xlpm.p,2)),
  IF(AND(_xlpm.a&lt;=12,_xlpm.b&lt;=12),"REVIEW_AMBIGUOUS","OK")
)</f>
        <v>OK</v>
      </c>
    </row>
    <row r="2352" spans="1:37">
      <c r="A2352" t="s">
        <v>6699</v>
      </c>
      <c r="B2352" t="s">
        <v>6699</v>
      </c>
      <c r="C2352" t="b">
        <v>0</v>
      </c>
      <c r="D2352" t="s">
        <v>7257</v>
      </c>
      <c r="E2352" t="s">
        <v>6700</v>
      </c>
      <c r="F2352" t="s">
        <v>6700</v>
      </c>
      <c r="G2352" t="s">
        <v>7303</v>
      </c>
      <c r="H2352" t="s">
        <v>359</v>
      </c>
      <c r="I2352" t="s">
        <v>359</v>
      </c>
      <c r="J2352" t="s">
        <v>473</v>
      </c>
      <c r="K2352" t="s">
        <v>71</v>
      </c>
      <c r="L2352" t="s">
        <v>71</v>
      </c>
      <c r="M2352">
        <f>IF(UPPER(TRIM(Table2[[#This Row],[Status_Clean]]))="CONVERTED",1,0)</f>
        <v>0</v>
      </c>
      <c r="N2352">
        <f>IF(ISNUMBER(MATCH(UPPER(TRIM(Table2[[#This Row],[Status_Clean]])),{"CONTACTED","QUALIFIED","CONVERTED"},0)),1,0)</f>
        <v>1</v>
      </c>
      <c r="O2352" cm="1">
        <f t="array" ref="O2352">_xlfn.SWITCH(UPPER(TRIM(Table2[[#This Row],[Status_Clean]])),"NEW",1,"CONTACTED",2,"QUALIFIED",3,"CONVERTED",4,"LOST",5,99)</f>
        <v>3</v>
      </c>
      <c r="P2352" t="s">
        <v>6701</v>
      </c>
      <c r="Q2352" t="s">
        <v>8755</v>
      </c>
      <c r="R2352" t="s">
        <v>8755</v>
      </c>
      <c r="S2352">
        <v>45001</v>
      </c>
      <c r="T2352" t="s">
        <v>7261</v>
      </c>
      <c r="U2352">
        <v>45001</v>
      </c>
      <c r="V2352" t="s">
        <v>7295</v>
      </c>
      <c r="W2352" t="s">
        <v>7263</v>
      </c>
      <c r="X2352" t="s">
        <v>7284</v>
      </c>
      <c r="Y2352" t="s">
        <v>7285</v>
      </c>
      <c r="Z2352" t="s">
        <v>5748</v>
      </c>
      <c r="AA2352">
        <v>32.1</v>
      </c>
      <c r="AB2352" t="str" cm="1">
        <f t="array" ref="AB2352">_xlfn.LET(_xlpm.x,IFERROR(VALUE(Table2[[#This Row],[Response_Time_Hours]]),""),IF(_xlpm.x="","CHECK",_xlfn.IFS(_xlpm.x&lt;=1,"Immediate",_xlpm.x&lt;=6,"Fast",_xlpm.x&lt;=24,"Moderate",_xlpm.x&gt;24,"Delayed")))</f>
        <v>Delayed</v>
      </c>
      <c r="AC2352">
        <v>14</v>
      </c>
      <c r="AD2352" t="str" cm="1">
        <f t="array" ref="AD2352">IF(Table2[[#This Row],[Interaction_Count_Final]]="","N/A",_xlfn.IFS(Table2[[#This Row],[Interaction_Count_Final]]&lt;=2,"Low",Table2[[#This Row],[Interaction_Count_Final]]&lt;=5,"Medium",Table2[[#This Row],[Interaction_Count_Final]]&gt;=6,"High",TRUE,"CHECK"))</f>
        <v>High</v>
      </c>
      <c r="AE2352" t="s">
        <v>7266</v>
      </c>
      <c r="AF2352" t="b">
        <v>1</v>
      </c>
      <c r="AG2352" t="b">
        <v>1</v>
      </c>
      <c r="AH2352">
        <v>2801</v>
      </c>
      <c r="AI2352">
        <v>45001</v>
      </c>
      <c r="AJ2352" t="b">
        <v>1</v>
      </c>
      <c r="AK2352" t="str" cm="1">
        <f t="array" ref="AK2352">_xlfn.LET(
  _xlpm.txt,TRIM(Raw_Data!F2352),
  _xlpm.norm,SUBSTITUTE(SUBSTITUTE(_xlpm.txt,"-","/"),".","/"),
  _xlpm.p,_xlfn.TEXTSPLIT(_xlpm.norm,"/"),
  _xlpm.a,VALUE(INDEX(_xlpm.p,1)),
  _xlpm.b,VALUE(INDEX(_xlpm.p,2)),
  IF(AND(_xlpm.a&lt;=12,_xlpm.b&lt;=12),"REVIEW_AMBIGUOUS","OK")
)</f>
        <v>OK</v>
      </c>
    </row>
    <row r="2353" spans="1:37">
      <c r="A2353" t="s">
        <v>6702</v>
      </c>
      <c r="B2353" t="s">
        <v>6702</v>
      </c>
      <c r="C2353" t="b">
        <v>0</v>
      </c>
      <c r="D2353" t="s">
        <v>7257</v>
      </c>
      <c r="E2353" t="s">
        <v>8756</v>
      </c>
      <c r="F2353" t="s">
        <v>8756</v>
      </c>
      <c r="G2353" t="s">
        <v>7274</v>
      </c>
      <c r="H2353" t="s">
        <v>248</v>
      </c>
      <c r="I2353" t="s">
        <v>248</v>
      </c>
      <c r="J2353" t="s">
        <v>1356</v>
      </c>
      <c r="K2353" t="s">
        <v>125</v>
      </c>
      <c r="L2353" t="s">
        <v>125</v>
      </c>
      <c r="M2353">
        <f>IF(UPPER(TRIM(Table2[[#This Row],[Status_Clean]]))="CONVERTED",1,0)</f>
        <v>0</v>
      </c>
      <c r="N2353">
        <f>IF(ISNUMBER(MATCH(UPPER(TRIM(Table2[[#This Row],[Status_Clean]])),{"CONTACTED","QUALIFIED","CONVERTED"},0)),1,0)</f>
        <v>1</v>
      </c>
      <c r="O2353" cm="1">
        <f t="array" ref="O2353">_xlfn.SWITCH(UPPER(TRIM(Table2[[#This Row],[Status_Clean]])),"NEW",1,"CONTACTED",2,"QUALIFIED",3,"CONVERTED",4,"LOST",5,99)</f>
        <v>2</v>
      </c>
      <c r="P2353">
        <v>45220</v>
      </c>
      <c r="Q2353" t="s">
        <v>7566</v>
      </c>
      <c r="R2353" t="s">
        <v>7566</v>
      </c>
      <c r="S2353">
        <v>45220</v>
      </c>
      <c r="T2353" t="s">
        <v>7261</v>
      </c>
      <c r="U2353">
        <v>45220</v>
      </c>
      <c r="V2353" t="s">
        <v>7270</v>
      </c>
      <c r="W2353" t="s">
        <v>7263</v>
      </c>
      <c r="X2353" t="s">
        <v>7264</v>
      </c>
      <c r="Y2353" t="s">
        <v>7278</v>
      </c>
      <c r="Z2353" t="s">
        <v>339</v>
      </c>
      <c r="AA2353">
        <v>28.799999999999997</v>
      </c>
      <c r="AB2353" t="str" cm="1">
        <f t="array" ref="AB2353">_xlfn.LET(_xlpm.x,IFERROR(VALUE(Table2[[#This Row],[Response_Time_Hours]]),""),IF(_xlpm.x="","CHECK",_xlfn.IFS(_xlpm.x&lt;=1,"Immediate",_xlpm.x&lt;=6,"Fast",_xlpm.x&lt;=24,"Moderate",_xlpm.x&gt;24,"Delayed")))</f>
        <v>Delayed</v>
      </c>
      <c r="AC2353">
        <v>37</v>
      </c>
      <c r="AD2353" t="str" cm="1">
        <f t="array" ref="AD2353">IF(Table2[[#This Row],[Interaction_Count_Final]]="","N/A",_xlfn.IFS(Table2[[#This Row],[Interaction_Count_Final]]&lt;=2,"Low",Table2[[#This Row],[Interaction_Count_Final]]&lt;=5,"Medium",Table2[[#This Row],[Interaction_Count_Final]]&gt;=6,"High",TRUE,"CHECK"))</f>
        <v>High</v>
      </c>
      <c r="AE2353" t="s">
        <v>7266</v>
      </c>
      <c r="AF2353" t="b">
        <v>1</v>
      </c>
      <c r="AG2353" t="b">
        <v>1</v>
      </c>
      <c r="AH2353">
        <v>2802</v>
      </c>
      <c r="AI2353">
        <v>45220</v>
      </c>
      <c r="AJ2353" t="b">
        <v>1</v>
      </c>
      <c r="AK2353" t="e" cm="1">
        <f t="array" ref="AK2353">_xlfn.LET(
  _xlpm.txt,TRIM(Raw_Data!F2353),
  _xlpm.norm,SUBSTITUTE(SUBSTITUTE(_xlpm.txt,"-","/"),".","/"),
  _xlpm.p,_xlfn.TEXTSPLIT(_xlpm.norm,"/"),
  _xlpm.a,VALUE(INDEX(_xlpm.p,1)),
  _xlpm.b,VALUE(INDEX(_xlpm.p,2)),
  IF(AND(_xlpm.a&lt;=12,_xlpm.b&lt;=12),"REVIEW_AMBIGUOUS","OK")
)</f>
        <v>#REF!</v>
      </c>
    </row>
    <row r="2354" spans="1:37">
      <c r="A2354" t="s">
        <v>6704</v>
      </c>
      <c r="B2354" t="s">
        <v>6704</v>
      </c>
      <c r="C2354" t="b">
        <v>0</v>
      </c>
      <c r="D2354" t="s">
        <v>7257</v>
      </c>
      <c r="E2354" t="s">
        <v>8757</v>
      </c>
      <c r="F2354" t="s">
        <v>8757</v>
      </c>
      <c r="G2354" t="s">
        <v>7268</v>
      </c>
      <c r="H2354" t="s">
        <v>69</v>
      </c>
      <c r="I2354" t="s">
        <v>69</v>
      </c>
      <c r="J2354" t="s">
        <v>69</v>
      </c>
      <c r="K2354" t="s">
        <v>7259</v>
      </c>
      <c r="L2354" t="s">
        <v>193</v>
      </c>
      <c r="M2354">
        <f>IF(UPPER(TRIM(Table2[[#This Row],[Status_Clean]]))="CONVERTED",1,0)</f>
        <v>0</v>
      </c>
      <c r="N2354">
        <f>IF(ISNUMBER(MATCH(UPPER(TRIM(Table2[[#This Row],[Status_Clean]])),{"CONTACTED","QUALIFIED","CONVERTED"},0)),1,0)</f>
        <v>0</v>
      </c>
      <c r="O2354" cm="1">
        <f t="array" ref="O2354">_xlfn.SWITCH(UPPER(TRIM(Table2[[#This Row],[Status_Clean]])),"NEW",1,"CONTACTED",2,"QUALIFIED",3,"CONVERTED",4,"LOST",5,99)</f>
        <v>1</v>
      </c>
      <c r="P2354" t="s">
        <v>2839</v>
      </c>
      <c r="Q2354" t="s">
        <v>8047</v>
      </c>
      <c r="R2354" t="s">
        <v>8047</v>
      </c>
      <c r="S2354">
        <v>45138</v>
      </c>
      <c r="T2354" t="s">
        <v>7261</v>
      </c>
      <c r="U2354">
        <v>45138</v>
      </c>
      <c r="V2354" t="s">
        <v>7305</v>
      </c>
      <c r="W2354" t="s">
        <v>7263</v>
      </c>
      <c r="X2354" t="s">
        <v>7288</v>
      </c>
      <c r="Y2354" t="s">
        <v>7298</v>
      </c>
      <c r="Z2354">
        <v>46.8</v>
      </c>
      <c r="AA2354">
        <v>46.8</v>
      </c>
      <c r="AB2354" t="str" cm="1">
        <f t="array" ref="AB2354">_xlfn.LET(_xlpm.x,IFERROR(VALUE(Table2[[#This Row],[Response_Time_Hours]]),""),IF(_xlpm.x="","CHECK",_xlfn.IFS(_xlpm.x&lt;=1,"Immediate",_xlpm.x&lt;=6,"Fast",_xlpm.x&lt;=24,"Moderate",_xlpm.x&gt;24,"Delayed")))</f>
        <v>Delayed</v>
      </c>
      <c r="AC2354">
        <v>21</v>
      </c>
      <c r="AD2354" t="str" cm="1">
        <f t="array" ref="AD2354">IF(Table2[[#This Row],[Interaction_Count_Final]]="","N/A",_xlfn.IFS(Table2[[#This Row],[Interaction_Count_Final]]&lt;=2,"Low",Table2[[#This Row],[Interaction_Count_Final]]&lt;=5,"Medium",Table2[[#This Row],[Interaction_Count_Final]]&gt;=6,"High",TRUE,"CHECK"))</f>
        <v>High</v>
      </c>
      <c r="AE2354" t="s">
        <v>7273</v>
      </c>
      <c r="AF2354" t="b">
        <v>1</v>
      </c>
      <c r="AG2354" t="b">
        <v>1</v>
      </c>
      <c r="AH2354">
        <v>2803</v>
      </c>
      <c r="AI2354">
        <v>45138</v>
      </c>
      <c r="AJ2354" t="b">
        <v>1</v>
      </c>
      <c r="AK2354" t="str" cm="1">
        <f t="array" ref="AK2354">_xlfn.LET(
  _xlpm.txt,TRIM(Raw_Data!F2354),
  _xlpm.norm,SUBSTITUTE(SUBSTITUTE(_xlpm.txt,"-","/"),".","/"),
  _xlpm.p,_xlfn.TEXTSPLIT(_xlpm.norm,"/"),
  _xlpm.a,VALUE(INDEX(_xlpm.p,1)),
  _xlpm.b,VALUE(INDEX(_xlpm.p,2)),
  IF(AND(_xlpm.a&lt;=12,_xlpm.b&lt;=12),"REVIEW_AMBIGUOUS","OK")
)</f>
        <v>OK</v>
      </c>
    </row>
    <row r="2355" spans="1:37">
      <c r="A2355" t="s">
        <v>6706</v>
      </c>
      <c r="B2355" t="s">
        <v>6706</v>
      </c>
      <c r="C2355" t="b">
        <v>0</v>
      </c>
      <c r="D2355" t="s">
        <v>7257</v>
      </c>
      <c r="E2355" t="s">
        <v>8758</v>
      </c>
      <c r="F2355" t="s">
        <v>8758</v>
      </c>
      <c r="G2355" t="s">
        <v>7274</v>
      </c>
      <c r="H2355" t="s">
        <v>106</v>
      </c>
      <c r="I2355" t="s">
        <v>106</v>
      </c>
      <c r="J2355" t="s">
        <v>106</v>
      </c>
      <c r="K2355" t="s">
        <v>173</v>
      </c>
      <c r="L2355" t="s">
        <v>173</v>
      </c>
      <c r="M2355">
        <f>IF(UPPER(TRIM(Table2[[#This Row],[Status_Clean]]))="CONVERTED",1,0)</f>
        <v>0</v>
      </c>
      <c r="N2355">
        <f>IF(ISNUMBER(MATCH(UPPER(TRIM(Table2[[#This Row],[Status_Clean]])),{"CONTACTED","QUALIFIED","CONVERTED"},0)),1,0)</f>
        <v>0</v>
      </c>
      <c r="O2355" cm="1">
        <f t="array" ref="O2355">_xlfn.SWITCH(UPPER(TRIM(Table2[[#This Row],[Status_Clean]])),"NEW",1,"CONTACTED",2,"QUALIFIED",3,"CONVERTED",4,"LOST",5,99)</f>
        <v>5</v>
      </c>
      <c r="P2355">
        <v>45629</v>
      </c>
      <c r="Q2355" t="s">
        <v>7781</v>
      </c>
      <c r="R2355" t="s">
        <v>7781</v>
      </c>
      <c r="S2355">
        <v>45629</v>
      </c>
      <c r="T2355" t="s">
        <v>7261</v>
      </c>
      <c r="U2355">
        <v>45629</v>
      </c>
      <c r="V2355" t="s">
        <v>7262</v>
      </c>
      <c r="W2355" t="s">
        <v>7271</v>
      </c>
      <c r="X2355" t="s">
        <v>7264</v>
      </c>
      <c r="Y2355" t="s">
        <v>7265</v>
      </c>
      <c r="Z2355">
        <v>71.3</v>
      </c>
      <c r="AA2355">
        <v>71.3</v>
      </c>
      <c r="AB2355" t="str" cm="1">
        <f t="array" ref="AB2355">_xlfn.LET(_xlpm.x,IFERROR(VALUE(Table2[[#This Row],[Response_Time_Hours]]),""),IF(_xlpm.x="","CHECK",_xlfn.IFS(_xlpm.x&lt;=1,"Immediate",_xlpm.x&lt;=6,"Fast",_xlpm.x&lt;=24,"Moderate",_xlpm.x&gt;24,"Delayed")))</f>
        <v>Delayed</v>
      </c>
      <c r="AC2355">
        <v>37</v>
      </c>
      <c r="AD2355" t="str" cm="1">
        <f t="array" ref="AD2355">IF(Table2[[#This Row],[Interaction_Count_Final]]="","N/A",_xlfn.IFS(Table2[[#This Row],[Interaction_Count_Final]]&lt;=2,"Low",Table2[[#This Row],[Interaction_Count_Final]]&lt;=5,"Medium",Table2[[#This Row],[Interaction_Count_Final]]&gt;=6,"High",TRUE,"CHECK"))</f>
        <v>High</v>
      </c>
      <c r="AE2355" t="s">
        <v>7266</v>
      </c>
      <c r="AF2355" t="b">
        <v>1</v>
      </c>
      <c r="AG2355" t="b">
        <v>1</v>
      </c>
      <c r="AH2355">
        <v>2804</v>
      </c>
      <c r="AI2355">
        <v>45629</v>
      </c>
      <c r="AJ2355" t="b">
        <v>1</v>
      </c>
      <c r="AK2355" t="e" cm="1">
        <f t="array" ref="AK2355">_xlfn.LET(
  _xlpm.txt,TRIM(Raw_Data!F2355),
  _xlpm.norm,SUBSTITUTE(SUBSTITUTE(_xlpm.txt,"-","/"),".","/"),
  _xlpm.p,_xlfn.TEXTSPLIT(_xlpm.norm,"/"),
  _xlpm.a,VALUE(INDEX(_xlpm.p,1)),
  _xlpm.b,VALUE(INDEX(_xlpm.p,2)),
  IF(AND(_xlpm.a&lt;=12,_xlpm.b&lt;=12),"REVIEW_AMBIGUOUS","OK")
)</f>
        <v>#REF!</v>
      </c>
    </row>
    <row r="2356" spans="1:37">
      <c r="A2356" t="s">
        <v>6708</v>
      </c>
      <c r="B2356" t="s">
        <v>6708</v>
      </c>
      <c r="C2356" t="b">
        <v>0</v>
      </c>
      <c r="D2356" t="s">
        <v>7257</v>
      </c>
      <c r="E2356" t="s">
        <v>6709</v>
      </c>
      <c r="F2356" t="s">
        <v>6709</v>
      </c>
      <c r="G2356" t="s">
        <v>7274</v>
      </c>
      <c r="H2356" t="s">
        <v>123</v>
      </c>
      <c r="I2356" t="s">
        <v>123</v>
      </c>
      <c r="J2356" t="s">
        <v>123</v>
      </c>
      <c r="K2356" t="s">
        <v>125</v>
      </c>
      <c r="L2356" t="s">
        <v>125</v>
      </c>
      <c r="M2356">
        <f>IF(UPPER(TRIM(Table2[[#This Row],[Status_Clean]]))="CONVERTED",1,0)</f>
        <v>0</v>
      </c>
      <c r="N2356">
        <f>IF(ISNUMBER(MATCH(UPPER(TRIM(Table2[[#This Row],[Status_Clean]])),{"CONTACTED","QUALIFIED","CONVERTED"},0)),1,0)</f>
        <v>1</v>
      </c>
      <c r="O2356" cm="1">
        <f t="array" ref="O2356">_xlfn.SWITCH(UPPER(TRIM(Table2[[#This Row],[Status_Clean]])),"NEW",1,"CONTACTED",2,"QUALIFIED",3,"CONVERTED",4,"LOST",5,99)</f>
        <v>2</v>
      </c>
      <c r="P2356">
        <v>44997</v>
      </c>
      <c r="Q2356" t="s">
        <v>7294</v>
      </c>
      <c r="R2356" t="s">
        <v>7294</v>
      </c>
      <c r="S2356">
        <v>44997</v>
      </c>
      <c r="T2356" t="s">
        <v>7261</v>
      </c>
      <c r="U2356">
        <v>44997</v>
      </c>
      <c r="V2356" t="s">
        <v>7295</v>
      </c>
      <c r="W2356" t="s">
        <v>7263</v>
      </c>
      <c r="X2356" t="s">
        <v>7284</v>
      </c>
      <c r="Y2356" t="s">
        <v>7293</v>
      </c>
      <c r="Z2356" t="s">
        <v>1633</v>
      </c>
      <c r="AA2356">
        <v>1.4</v>
      </c>
      <c r="AB2356" t="str" cm="1">
        <f t="array" ref="AB2356">_xlfn.LET(_xlpm.x,IFERROR(VALUE(Table2[[#This Row],[Response_Time_Hours]]),""),IF(_xlpm.x="","CHECK",_xlfn.IFS(_xlpm.x&lt;=1,"Immediate",_xlpm.x&lt;=6,"Fast",_xlpm.x&lt;=24,"Moderate",_xlpm.x&gt;24,"Delayed")))</f>
        <v>Fast</v>
      </c>
      <c r="AC2356">
        <v>39</v>
      </c>
      <c r="AD2356" t="str" cm="1">
        <f t="array" ref="AD2356">IF(Table2[[#This Row],[Interaction_Count_Final]]="","N/A",_xlfn.IFS(Table2[[#This Row],[Interaction_Count_Final]]&lt;=2,"Low",Table2[[#This Row],[Interaction_Count_Final]]&lt;=5,"Medium",Table2[[#This Row],[Interaction_Count_Final]]&gt;=6,"High",TRUE,"CHECK"))</f>
        <v>High</v>
      </c>
      <c r="AE2356" t="s">
        <v>7266</v>
      </c>
      <c r="AF2356" t="b">
        <v>1</v>
      </c>
      <c r="AG2356" t="b">
        <v>1</v>
      </c>
      <c r="AH2356">
        <v>2805</v>
      </c>
      <c r="AI2356">
        <v>44997</v>
      </c>
      <c r="AJ2356" t="b">
        <v>1</v>
      </c>
      <c r="AK2356" t="e" cm="1">
        <f t="array" ref="AK2356">_xlfn.LET(
  _xlpm.txt,TRIM(Raw_Data!F2356),
  _xlpm.norm,SUBSTITUTE(SUBSTITUTE(_xlpm.txt,"-","/"),".","/"),
  _xlpm.p,_xlfn.TEXTSPLIT(_xlpm.norm,"/"),
  _xlpm.a,VALUE(INDEX(_xlpm.p,1)),
  _xlpm.b,VALUE(INDEX(_xlpm.p,2)),
  IF(AND(_xlpm.a&lt;=12,_xlpm.b&lt;=12),"REVIEW_AMBIGUOUS","OK")
)</f>
        <v>#REF!</v>
      </c>
    </row>
    <row r="2357" spans="1:37">
      <c r="A2357" t="s">
        <v>6710</v>
      </c>
      <c r="B2357" t="s">
        <v>6710</v>
      </c>
      <c r="C2357" t="b">
        <v>0</v>
      </c>
      <c r="D2357" t="s">
        <v>7257</v>
      </c>
      <c r="E2357" t="s">
        <v>6711</v>
      </c>
      <c r="F2357" t="s">
        <v>6711</v>
      </c>
      <c r="G2357" t="s">
        <v>7268</v>
      </c>
      <c r="H2357" t="s">
        <v>123</v>
      </c>
      <c r="I2357" t="s">
        <v>123</v>
      </c>
      <c r="J2357" t="s">
        <v>123</v>
      </c>
      <c r="K2357" t="s">
        <v>7365</v>
      </c>
      <c r="L2357" t="s">
        <v>250</v>
      </c>
      <c r="M2357">
        <f>IF(UPPER(TRIM(Table2[[#This Row],[Status_Clean]]))="CONVERTED",1,0)</f>
        <v>1</v>
      </c>
      <c r="N2357">
        <f>IF(ISNUMBER(MATCH(UPPER(TRIM(Table2[[#This Row],[Status_Clean]])),{"CONTACTED","QUALIFIED","CONVERTED"},0)),1,0)</f>
        <v>1</v>
      </c>
      <c r="O2357" cm="1">
        <f t="array" ref="O2357">_xlfn.SWITCH(UPPER(TRIM(Table2[[#This Row],[Status_Clean]])),"NEW",1,"CONTACTED",2,"QUALIFIED",3,"CONVERTED",4,"LOST",5,99)</f>
        <v>4</v>
      </c>
      <c r="P2357">
        <v>45167</v>
      </c>
      <c r="Q2357" t="s">
        <v>7393</v>
      </c>
      <c r="R2357" t="s">
        <v>7393</v>
      </c>
      <c r="S2357">
        <v>45167</v>
      </c>
      <c r="T2357" t="s">
        <v>7261</v>
      </c>
      <c r="U2357">
        <v>45167</v>
      </c>
      <c r="V2357" t="s">
        <v>7310</v>
      </c>
      <c r="W2357" t="s">
        <v>7263</v>
      </c>
      <c r="X2357" t="s">
        <v>7288</v>
      </c>
      <c r="Y2357" t="s">
        <v>7265</v>
      </c>
      <c r="Z2357" t="s">
        <v>6712</v>
      </c>
      <c r="AA2357">
        <v>47.4</v>
      </c>
      <c r="AB2357" t="str" cm="1">
        <f t="array" ref="AB2357">_xlfn.LET(_xlpm.x,IFERROR(VALUE(Table2[[#This Row],[Response_Time_Hours]]),""),IF(_xlpm.x="","CHECK",_xlfn.IFS(_xlpm.x&lt;=1,"Immediate",_xlpm.x&lt;=6,"Fast",_xlpm.x&lt;=24,"Moderate",_xlpm.x&gt;24,"Delayed")))</f>
        <v>Delayed</v>
      </c>
      <c r="AC2357">
        <v>46</v>
      </c>
      <c r="AD2357" t="str" cm="1">
        <f t="array" ref="AD2357">IF(Table2[[#This Row],[Interaction_Count_Final]]="","N/A",_xlfn.IFS(Table2[[#This Row],[Interaction_Count_Final]]&lt;=2,"Low",Table2[[#This Row],[Interaction_Count_Final]]&lt;=5,"Medium",Table2[[#This Row],[Interaction_Count_Final]]&gt;=6,"High",TRUE,"CHECK"))</f>
        <v>High</v>
      </c>
      <c r="AE2357" t="s">
        <v>7266</v>
      </c>
      <c r="AF2357" t="b">
        <v>1</v>
      </c>
      <c r="AG2357" t="b">
        <v>1</v>
      </c>
      <c r="AH2357">
        <v>2806</v>
      </c>
      <c r="AI2357">
        <v>45167</v>
      </c>
      <c r="AJ2357" t="b">
        <v>1</v>
      </c>
      <c r="AK2357" t="e" cm="1">
        <f t="array" ref="AK2357">_xlfn.LET(
  _xlpm.txt,TRIM(Raw_Data!F2357),
  _xlpm.norm,SUBSTITUTE(SUBSTITUTE(_xlpm.txt,"-","/"),".","/"),
  _xlpm.p,_xlfn.TEXTSPLIT(_xlpm.norm,"/"),
  _xlpm.a,VALUE(INDEX(_xlpm.p,1)),
  _xlpm.b,VALUE(INDEX(_xlpm.p,2)),
  IF(AND(_xlpm.a&lt;=12,_xlpm.b&lt;=12),"REVIEW_AMBIGUOUS","OK")
)</f>
        <v>#REF!</v>
      </c>
    </row>
    <row r="2358" spans="1:37">
      <c r="A2358" t="s">
        <v>6713</v>
      </c>
      <c r="B2358" t="s">
        <v>6713</v>
      </c>
      <c r="C2358" t="b">
        <v>0</v>
      </c>
      <c r="D2358" t="s">
        <v>7257</v>
      </c>
      <c r="E2358" t="s">
        <v>6714</v>
      </c>
      <c r="F2358" t="s">
        <v>6714</v>
      </c>
      <c r="G2358" t="s">
        <v>7303</v>
      </c>
      <c r="H2358" t="s">
        <v>248</v>
      </c>
      <c r="I2358" t="s">
        <v>248</v>
      </c>
      <c r="J2358" t="s">
        <v>1356</v>
      </c>
      <c r="K2358" t="s">
        <v>71</v>
      </c>
      <c r="L2358" t="s">
        <v>71</v>
      </c>
      <c r="M2358">
        <f>IF(UPPER(TRIM(Table2[[#This Row],[Status_Clean]]))="CONVERTED",1,0)</f>
        <v>0</v>
      </c>
      <c r="N2358">
        <f>IF(ISNUMBER(MATCH(UPPER(TRIM(Table2[[#This Row],[Status_Clean]])),{"CONTACTED","QUALIFIED","CONVERTED"},0)),1,0)</f>
        <v>1</v>
      </c>
      <c r="O2358" cm="1">
        <f t="array" ref="O2358">_xlfn.SWITCH(UPPER(TRIM(Table2[[#This Row],[Status_Clean]])),"NEW",1,"CONTACTED",2,"QUALIFIED",3,"CONVERTED",4,"LOST",5,99)</f>
        <v>3</v>
      </c>
      <c r="P2358" t="s">
        <v>6715</v>
      </c>
      <c r="Q2358" t="s">
        <v>8759</v>
      </c>
      <c r="R2358" t="s">
        <v>8759</v>
      </c>
      <c r="S2358">
        <v>45184</v>
      </c>
      <c r="T2358" t="s">
        <v>7261</v>
      </c>
      <c r="U2358">
        <v>45184</v>
      </c>
      <c r="V2358" t="s">
        <v>7287</v>
      </c>
      <c r="W2358" t="s">
        <v>7263</v>
      </c>
      <c r="X2358" t="s">
        <v>7288</v>
      </c>
      <c r="Y2358" t="s">
        <v>7312</v>
      </c>
      <c r="Z2358" t="s">
        <v>6716</v>
      </c>
      <c r="AA2358">
        <v>62.9</v>
      </c>
      <c r="AB2358" t="str" cm="1">
        <f t="array" ref="AB2358">_xlfn.LET(_xlpm.x,IFERROR(VALUE(Table2[[#This Row],[Response_Time_Hours]]),""),IF(_xlpm.x="","CHECK",_xlfn.IFS(_xlpm.x&lt;=1,"Immediate",_xlpm.x&lt;=6,"Fast",_xlpm.x&lt;=24,"Moderate",_xlpm.x&gt;24,"Delayed")))</f>
        <v>Delayed</v>
      </c>
      <c r="AC2358">
        <v>5</v>
      </c>
      <c r="AD2358" t="str" cm="1">
        <f t="array" ref="AD2358">IF(Table2[[#This Row],[Interaction_Count_Final]]="","N/A",_xlfn.IFS(Table2[[#This Row],[Interaction_Count_Final]]&lt;=2,"Low",Table2[[#This Row],[Interaction_Count_Final]]&lt;=5,"Medium",Table2[[#This Row],[Interaction_Count_Final]]&gt;=6,"High",TRUE,"CHECK"))</f>
        <v>Medium</v>
      </c>
      <c r="AE2358" t="s">
        <v>7266</v>
      </c>
      <c r="AF2358" t="b">
        <v>1</v>
      </c>
      <c r="AG2358" t="b">
        <v>1</v>
      </c>
      <c r="AH2358">
        <v>2807</v>
      </c>
      <c r="AI2358">
        <v>45184</v>
      </c>
      <c r="AJ2358" t="b">
        <v>1</v>
      </c>
      <c r="AK2358" t="e" cm="1">
        <f t="array" ref="AK2358">_xlfn.LET(
  _xlpm.txt,TRIM(Raw_Data!F2358),
  _xlpm.norm,SUBSTITUTE(SUBSTITUTE(_xlpm.txt,"-","/"),".","/"),
  _xlpm.p,_xlfn.TEXTSPLIT(_xlpm.norm,"/"),
  _xlpm.a,VALUE(INDEX(_xlpm.p,1)),
  _xlpm.b,VALUE(INDEX(_xlpm.p,2)),
  IF(AND(_xlpm.a&lt;=12,_xlpm.b&lt;=12),"REVIEW_AMBIGUOUS","OK")
)</f>
        <v>#REF!</v>
      </c>
    </row>
    <row r="2359" spans="1:37">
      <c r="A2359" t="s">
        <v>6717</v>
      </c>
      <c r="B2359" t="s">
        <v>6717</v>
      </c>
      <c r="C2359" t="b">
        <v>0</v>
      </c>
      <c r="D2359" t="s">
        <v>7257</v>
      </c>
      <c r="E2359" t="s">
        <v>6718</v>
      </c>
      <c r="F2359" t="s">
        <v>6718</v>
      </c>
      <c r="G2359" t="s">
        <v>7258</v>
      </c>
      <c r="H2359" t="s">
        <v>69</v>
      </c>
      <c r="I2359" t="s">
        <v>69</v>
      </c>
      <c r="J2359" t="s">
        <v>69</v>
      </c>
      <c r="K2359" t="s">
        <v>250</v>
      </c>
      <c r="L2359" t="s">
        <v>250</v>
      </c>
      <c r="M2359">
        <f>IF(UPPER(TRIM(Table2[[#This Row],[Status_Clean]]))="CONVERTED",1,0)</f>
        <v>1</v>
      </c>
      <c r="N2359">
        <f>IF(ISNUMBER(MATCH(UPPER(TRIM(Table2[[#This Row],[Status_Clean]])),{"CONTACTED","QUALIFIED","CONVERTED"},0)),1,0)</f>
        <v>1</v>
      </c>
      <c r="O2359" cm="1">
        <f t="array" ref="O2359">_xlfn.SWITCH(UPPER(TRIM(Table2[[#This Row],[Status_Clean]])),"NEW",1,"CONTACTED",2,"QUALIFIED",3,"CONVERTED",4,"LOST",5,99)</f>
        <v>4</v>
      </c>
      <c r="P2359">
        <v>45156</v>
      </c>
      <c r="Q2359" t="s">
        <v>7859</v>
      </c>
      <c r="R2359" t="s">
        <v>7859</v>
      </c>
      <c r="S2359">
        <v>45156</v>
      </c>
      <c r="T2359" t="s">
        <v>7261</v>
      </c>
      <c r="U2359">
        <v>45156</v>
      </c>
      <c r="V2359" t="s">
        <v>7310</v>
      </c>
      <c r="W2359" t="s">
        <v>7263</v>
      </c>
      <c r="X2359" t="s">
        <v>7288</v>
      </c>
      <c r="Y2359" t="s">
        <v>7312</v>
      </c>
      <c r="Z2359" t="s">
        <v>251</v>
      </c>
      <c r="AA2359">
        <v>43.2</v>
      </c>
      <c r="AB2359" t="str" cm="1">
        <f t="array" ref="AB2359">_xlfn.LET(_xlpm.x,IFERROR(VALUE(Table2[[#This Row],[Response_Time_Hours]]),""),IF(_xlpm.x="","CHECK",_xlfn.IFS(_xlpm.x&lt;=1,"Immediate",_xlpm.x&lt;=6,"Fast",_xlpm.x&lt;=24,"Moderate",_xlpm.x&gt;24,"Delayed")))</f>
        <v>Delayed</v>
      </c>
      <c r="AC2359">
        <v>25</v>
      </c>
      <c r="AD2359" t="str" cm="1">
        <f t="array" ref="AD2359">IF(Table2[[#This Row],[Interaction_Count_Final]]="","N/A",_xlfn.IFS(Table2[[#This Row],[Interaction_Count_Final]]&lt;=2,"Low",Table2[[#This Row],[Interaction_Count_Final]]&lt;=5,"Medium",Table2[[#This Row],[Interaction_Count_Final]]&gt;=6,"High",TRUE,"CHECK"))</f>
        <v>High</v>
      </c>
      <c r="AE2359" t="s">
        <v>7266</v>
      </c>
      <c r="AF2359" t="b">
        <v>1</v>
      </c>
      <c r="AG2359" t="b">
        <v>1</v>
      </c>
      <c r="AH2359">
        <v>2808</v>
      </c>
      <c r="AI2359">
        <v>45156</v>
      </c>
      <c r="AJ2359" t="b">
        <v>1</v>
      </c>
      <c r="AK2359" t="e" cm="1">
        <f t="array" ref="AK2359">_xlfn.LET(
  _xlpm.txt,TRIM(Raw_Data!F2359),
  _xlpm.norm,SUBSTITUTE(SUBSTITUTE(_xlpm.txt,"-","/"),".","/"),
  _xlpm.p,_xlfn.TEXTSPLIT(_xlpm.norm,"/"),
  _xlpm.a,VALUE(INDEX(_xlpm.p,1)),
  _xlpm.b,VALUE(INDEX(_xlpm.p,2)),
  IF(AND(_xlpm.a&lt;=12,_xlpm.b&lt;=12),"REVIEW_AMBIGUOUS","OK")
)</f>
        <v>#REF!</v>
      </c>
    </row>
    <row r="2360" spans="1:37">
      <c r="A2360" t="s">
        <v>6719</v>
      </c>
      <c r="B2360" t="s">
        <v>6719</v>
      </c>
      <c r="C2360" t="b">
        <v>0</v>
      </c>
      <c r="D2360" t="s">
        <v>7257</v>
      </c>
      <c r="E2360" t="s">
        <v>6720</v>
      </c>
      <c r="F2360" t="s">
        <v>6720</v>
      </c>
      <c r="G2360" t="s">
        <v>7280</v>
      </c>
      <c r="H2360" t="s">
        <v>359</v>
      </c>
      <c r="I2360" t="s">
        <v>359</v>
      </c>
      <c r="J2360" t="s">
        <v>473</v>
      </c>
      <c r="K2360" t="s">
        <v>173</v>
      </c>
      <c r="L2360" t="s">
        <v>173</v>
      </c>
      <c r="M2360">
        <f>IF(UPPER(TRIM(Table2[[#This Row],[Status_Clean]]))="CONVERTED",1,0)</f>
        <v>0</v>
      </c>
      <c r="N2360">
        <f>IF(ISNUMBER(MATCH(UPPER(TRIM(Table2[[#This Row],[Status_Clean]])),{"CONTACTED","QUALIFIED","CONVERTED"},0)),1,0)</f>
        <v>0</v>
      </c>
      <c r="O2360" cm="1">
        <f t="array" ref="O2360">_xlfn.SWITCH(UPPER(TRIM(Table2[[#This Row],[Status_Clean]])),"NEW",1,"CONTACTED",2,"QUALIFIED",3,"CONVERTED",4,"LOST",5,99)</f>
        <v>5</v>
      </c>
      <c r="P2360">
        <v>45355</v>
      </c>
      <c r="Q2360" t="s">
        <v>7851</v>
      </c>
      <c r="R2360" t="s">
        <v>7851</v>
      </c>
      <c r="S2360">
        <v>45355</v>
      </c>
      <c r="T2360" t="s">
        <v>7261</v>
      </c>
      <c r="U2360">
        <v>45355</v>
      </c>
      <c r="V2360" t="s">
        <v>7295</v>
      </c>
      <c r="W2360" t="s">
        <v>7271</v>
      </c>
      <c r="X2360" t="s">
        <v>7284</v>
      </c>
      <c r="Y2360" t="s">
        <v>7298</v>
      </c>
      <c r="Z2360" t="s">
        <v>144</v>
      </c>
      <c r="AA2360">
        <v>57.599999999999994</v>
      </c>
      <c r="AB2360" t="str" cm="1">
        <f t="array" ref="AB2360">_xlfn.LET(_xlpm.x,IFERROR(VALUE(Table2[[#This Row],[Response_Time_Hours]]),""),IF(_xlpm.x="","CHECK",_xlfn.IFS(_xlpm.x&lt;=1,"Immediate",_xlpm.x&lt;=6,"Fast",_xlpm.x&lt;=24,"Moderate",_xlpm.x&gt;24,"Delayed")))</f>
        <v>Delayed</v>
      </c>
      <c r="AC2360">
        <v>13</v>
      </c>
      <c r="AD2360" t="str" cm="1">
        <f t="array" ref="AD2360">IF(Table2[[#This Row],[Interaction_Count_Final]]="","N/A",_xlfn.IFS(Table2[[#This Row],[Interaction_Count_Final]]&lt;=2,"Low",Table2[[#This Row],[Interaction_Count_Final]]&lt;=5,"Medium",Table2[[#This Row],[Interaction_Count_Final]]&gt;=6,"High",TRUE,"CHECK"))</f>
        <v>High</v>
      </c>
      <c r="AE2360" t="s">
        <v>7266</v>
      </c>
      <c r="AF2360" t="b">
        <v>1</v>
      </c>
      <c r="AG2360" t="b">
        <v>1</v>
      </c>
      <c r="AH2360">
        <v>2809</v>
      </c>
      <c r="AI2360">
        <v>45355</v>
      </c>
      <c r="AJ2360" t="b">
        <v>1</v>
      </c>
      <c r="AK2360" t="e" cm="1">
        <f t="array" ref="AK2360">_xlfn.LET(
  _xlpm.txt,TRIM(Raw_Data!F2360),
  _xlpm.norm,SUBSTITUTE(SUBSTITUTE(_xlpm.txt,"-","/"),".","/"),
  _xlpm.p,_xlfn.TEXTSPLIT(_xlpm.norm,"/"),
  _xlpm.a,VALUE(INDEX(_xlpm.p,1)),
  _xlpm.b,VALUE(INDEX(_xlpm.p,2)),
  IF(AND(_xlpm.a&lt;=12,_xlpm.b&lt;=12),"REVIEW_AMBIGUOUS","OK")
)</f>
        <v>#REF!</v>
      </c>
    </row>
    <row r="2361" spans="1:37">
      <c r="A2361" t="s">
        <v>6721</v>
      </c>
      <c r="B2361" t="s">
        <v>6721</v>
      </c>
      <c r="C2361" t="b">
        <v>0</v>
      </c>
      <c r="D2361" t="s">
        <v>7257</v>
      </c>
      <c r="E2361" t="s">
        <v>6722</v>
      </c>
      <c r="F2361" t="s">
        <v>6722</v>
      </c>
      <c r="G2361" t="s">
        <v>7303</v>
      </c>
      <c r="H2361" t="s">
        <v>69</v>
      </c>
      <c r="I2361" t="s">
        <v>69</v>
      </c>
      <c r="J2361" t="s">
        <v>69</v>
      </c>
      <c r="K2361" t="s">
        <v>250</v>
      </c>
      <c r="L2361" t="s">
        <v>250</v>
      </c>
      <c r="M2361">
        <f>IF(UPPER(TRIM(Table2[[#This Row],[Status_Clean]]))="CONVERTED",1,0)</f>
        <v>1</v>
      </c>
      <c r="N2361">
        <f>IF(ISNUMBER(MATCH(UPPER(TRIM(Table2[[#This Row],[Status_Clean]])),{"CONTACTED","QUALIFIED","CONVERTED"},0)),1,0)</f>
        <v>1</v>
      </c>
      <c r="O2361" cm="1">
        <f t="array" ref="O2361">_xlfn.SWITCH(UPPER(TRIM(Table2[[#This Row],[Status_Clean]])),"NEW",1,"CONTACTED",2,"QUALIFIED",3,"CONVERTED",4,"LOST",5,99)</f>
        <v>4</v>
      </c>
      <c r="P2361" t="s">
        <v>6723</v>
      </c>
      <c r="Q2361" t="s">
        <v>8001</v>
      </c>
      <c r="R2361" t="s">
        <v>8001</v>
      </c>
      <c r="S2361">
        <v>45069</v>
      </c>
      <c r="T2361" t="s">
        <v>7261</v>
      </c>
      <c r="U2361">
        <v>45069</v>
      </c>
      <c r="V2361" t="s">
        <v>7314</v>
      </c>
      <c r="W2361" t="s">
        <v>7263</v>
      </c>
      <c r="X2361" t="s">
        <v>7277</v>
      </c>
      <c r="Y2361" t="s">
        <v>7265</v>
      </c>
      <c r="Z2361" t="s">
        <v>6724</v>
      </c>
      <c r="AA2361">
        <v>58.8</v>
      </c>
      <c r="AB2361" t="str" cm="1">
        <f t="array" ref="AB2361">_xlfn.LET(_xlpm.x,IFERROR(VALUE(Table2[[#This Row],[Response_Time_Hours]]),""),IF(_xlpm.x="","CHECK",_xlfn.IFS(_xlpm.x&lt;=1,"Immediate",_xlpm.x&lt;=6,"Fast",_xlpm.x&lt;=24,"Moderate",_xlpm.x&gt;24,"Delayed")))</f>
        <v>Delayed</v>
      </c>
      <c r="AC2361">
        <v>10</v>
      </c>
      <c r="AD2361" t="str" cm="1">
        <f t="array" ref="AD2361">IF(Table2[[#This Row],[Interaction_Count_Final]]="","N/A",_xlfn.IFS(Table2[[#This Row],[Interaction_Count_Final]]&lt;=2,"Low",Table2[[#This Row],[Interaction_Count_Final]]&lt;=5,"Medium",Table2[[#This Row],[Interaction_Count_Final]]&gt;=6,"High",TRUE,"CHECK"))</f>
        <v>High</v>
      </c>
      <c r="AE2361" t="s">
        <v>7266</v>
      </c>
      <c r="AF2361" t="b">
        <v>1</v>
      </c>
      <c r="AG2361" t="b">
        <v>1</v>
      </c>
      <c r="AH2361">
        <v>2810</v>
      </c>
      <c r="AI2361">
        <v>45069</v>
      </c>
      <c r="AJ2361" t="b">
        <v>1</v>
      </c>
      <c r="AK2361" t="str" cm="1">
        <f t="array" ref="AK2361">_xlfn.LET(
  _xlpm.txt,TRIM(Raw_Data!F2361),
  _xlpm.norm,SUBSTITUTE(SUBSTITUTE(_xlpm.txt,"-","/"),".","/"),
  _xlpm.p,_xlfn.TEXTSPLIT(_xlpm.norm,"/"),
  _xlpm.a,VALUE(INDEX(_xlpm.p,1)),
  _xlpm.b,VALUE(INDEX(_xlpm.p,2)),
  IF(AND(_xlpm.a&lt;=12,_xlpm.b&lt;=12),"REVIEW_AMBIGUOUS","OK")
)</f>
        <v>OK</v>
      </c>
    </row>
    <row r="2362" spans="1:37">
      <c r="A2362" t="s">
        <v>6725</v>
      </c>
      <c r="B2362" t="s">
        <v>6725</v>
      </c>
      <c r="C2362" t="b">
        <v>1</v>
      </c>
      <c r="D2362" t="s">
        <v>7257</v>
      </c>
      <c r="E2362" t="s">
        <v>8760</v>
      </c>
      <c r="F2362" t="s">
        <v>8760</v>
      </c>
      <c r="G2362" t="s">
        <v>7280</v>
      </c>
      <c r="H2362" t="s">
        <v>7588</v>
      </c>
      <c r="I2362" t="s">
        <v>7588</v>
      </c>
      <c r="J2362" t="s">
        <v>263</v>
      </c>
      <c r="K2362" t="s">
        <v>71</v>
      </c>
      <c r="L2362" t="s">
        <v>71</v>
      </c>
      <c r="M2362">
        <f>IF(UPPER(TRIM(Table2[[#This Row],[Status_Clean]]))="CONVERTED",1,0)</f>
        <v>0</v>
      </c>
      <c r="N2362">
        <f>IF(ISNUMBER(MATCH(UPPER(TRIM(Table2[[#This Row],[Status_Clean]])),{"CONTACTED","QUALIFIED","CONVERTED"},0)),1,0)</f>
        <v>1</v>
      </c>
      <c r="O2362" cm="1">
        <f t="array" ref="O2362">_xlfn.SWITCH(UPPER(TRIM(Table2[[#This Row],[Status_Clean]])),"NEW",1,"CONTACTED",2,"QUALIFIED",3,"CONVERTED",4,"LOST",5,99)</f>
        <v>3</v>
      </c>
      <c r="P2362" t="s">
        <v>4864</v>
      </c>
      <c r="Q2362" t="s">
        <v>8461</v>
      </c>
      <c r="R2362" t="s">
        <v>8461</v>
      </c>
      <c r="S2362">
        <v>45435</v>
      </c>
      <c r="T2362" t="s">
        <v>7261</v>
      </c>
      <c r="U2362">
        <v>45435</v>
      </c>
      <c r="V2362" t="s">
        <v>7314</v>
      </c>
      <c r="W2362" t="s">
        <v>7271</v>
      </c>
      <c r="X2362" t="s">
        <v>7277</v>
      </c>
      <c r="Y2362" t="s">
        <v>7285</v>
      </c>
      <c r="Z2362" t="s">
        <v>6727</v>
      </c>
      <c r="AA2362">
        <v>25.2</v>
      </c>
      <c r="AB2362" t="str" cm="1">
        <f t="array" ref="AB2362">_xlfn.LET(_xlpm.x,IFERROR(VALUE(Table2[[#This Row],[Response_Time_Hours]]),""),IF(_xlpm.x="","CHECK",_xlfn.IFS(_xlpm.x&lt;=1,"Immediate",_xlpm.x&lt;=6,"Fast",_xlpm.x&lt;=24,"Moderate",_xlpm.x&gt;24,"Delayed")))</f>
        <v>Delayed</v>
      </c>
      <c r="AC2362">
        <v>41</v>
      </c>
      <c r="AD2362" t="str" cm="1">
        <f t="array" ref="AD2362">IF(Table2[[#This Row],[Interaction_Count_Final]]="","N/A",_xlfn.IFS(Table2[[#This Row],[Interaction_Count_Final]]&lt;=2,"Low",Table2[[#This Row],[Interaction_Count_Final]]&lt;=5,"Medium",Table2[[#This Row],[Interaction_Count_Final]]&gt;=6,"High",TRUE,"CHECK"))</f>
        <v>High</v>
      </c>
      <c r="AE2362" t="s">
        <v>7266</v>
      </c>
      <c r="AF2362" t="b">
        <v>1</v>
      </c>
      <c r="AG2362" t="b">
        <v>1</v>
      </c>
      <c r="AH2362">
        <v>2811</v>
      </c>
      <c r="AI2362">
        <v>45435</v>
      </c>
      <c r="AJ2362" t="b">
        <v>1</v>
      </c>
      <c r="AK2362" t="str" cm="1">
        <f t="array" ref="AK2362">_xlfn.LET(
  _xlpm.txt,TRIM(Raw_Data!F2362),
  _xlpm.norm,SUBSTITUTE(SUBSTITUTE(_xlpm.txt,"-","/"),".","/"),
  _xlpm.p,_xlfn.TEXTSPLIT(_xlpm.norm,"/"),
  _xlpm.a,VALUE(INDEX(_xlpm.p,1)),
  _xlpm.b,VALUE(INDEX(_xlpm.p,2)),
  IF(AND(_xlpm.a&lt;=12,_xlpm.b&lt;=12),"REVIEW_AMBIGUOUS","OK")
)</f>
        <v>OK</v>
      </c>
    </row>
    <row r="2363" spans="1:37">
      <c r="A2363" t="s">
        <v>6728</v>
      </c>
      <c r="B2363" t="s">
        <v>6728</v>
      </c>
      <c r="C2363" t="b">
        <v>0</v>
      </c>
      <c r="D2363" t="s">
        <v>7257</v>
      </c>
      <c r="E2363" t="s">
        <v>6729</v>
      </c>
      <c r="F2363" t="s">
        <v>6729</v>
      </c>
      <c r="G2363" t="s">
        <v>7280</v>
      </c>
      <c r="H2363" t="s">
        <v>101</v>
      </c>
      <c r="I2363" t="s">
        <v>101</v>
      </c>
      <c r="J2363" t="s">
        <v>101</v>
      </c>
      <c r="K2363" t="s">
        <v>71</v>
      </c>
      <c r="L2363" t="s">
        <v>71</v>
      </c>
      <c r="M2363">
        <f>IF(UPPER(TRIM(Table2[[#This Row],[Status_Clean]]))="CONVERTED",1,0)</f>
        <v>0</v>
      </c>
      <c r="N2363">
        <f>IF(ISNUMBER(MATCH(UPPER(TRIM(Table2[[#This Row],[Status_Clean]])),{"CONTACTED","QUALIFIED","CONVERTED"},0)),1,0)</f>
        <v>1</v>
      </c>
      <c r="O2363" cm="1">
        <f t="array" ref="O2363">_xlfn.SWITCH(UPPER(TRIM(Table2[[#This Row],[Status_Clean]])),"NEW",1,"CONTACTED",2,"QUALIFIED",3,"CONVERTED",4,"LOST",5,99)</f>
        <v>3</v>
      </c>
      <c r="P2363" t="s">
        <v>6730</v>
      </c>
      <c r="Q2363" t="s">
        <v>8761</v>
      </c>
      <c r="R2363" t="s">
        <v>8761</v>
      </c>
      <c r="S2363">
        <v>45559</v>
      </c>
      <c r="T2363" t="s">
        <v>7261</v>
      </c>
      <c r="U2363">
        <v>45559</v>
      </c>
      <c r="V2363" t="s">
        <v>7287</v>
      </c>
      <c r="W2363" t="s">
        <v>7271</v>
      </c>
      <c r="X2363" t="s">
        <v>7288</v>
      </c>
      <c r="Y2363" t="s">
        <v>7265</v>
      </c>
      <c r="Z2363" t="s">
        <v>1136</v>
      </c>
      <c r="AA2363">
        <v>0</v>
      </c>
      <c r="AB2363" t="str" cm="1">
        <f t="array" ref="AB2363">_xlfn.LET(_xlpm.x,IFERROR(VALUE(Table2[[#This Row],[Response_Time_Hours]]),""),IF(_xlpm.x="","CHECK",_xlfn.IFS(_xlpm.x&lt;=1,"Immediate",_xlpm.x&lt;=6,"Fast",_xlpm.x&lt;=24,"Moderate",_xlpm.x&gt;24,"Delayed")))</f>
        <v>Immediate</v>
      </c>
      <c r="AC2363">
        <v>2</v>
      </c>
      <c r="AD2363" t="str" cm="1">
        <f t="array" ref="AD2363">IF(Table2[[#This Row],[Interaction_Count_Final]]="","N/A",_xlfn.IFS(Table2[[#This Row],[Interaction_Count_Final]]&lt;=2,"Low",Table2[[#This Row],[Interaction_Count_Final]]&lt;=5,"Medium",Table2[[#This Row],[Interaction_Count_Final]]&gt;=6,"High",TRUE,"CHECK"))</f>
        <v>Low</v>
      </c>
      <c r="AE2363" t="s">
        <v>7266</v>
      </c>
      <c r="AF2363" t="b">
        <v>1</v>
      </c>
      <c r="AG2363" t="b">
        <v>1</v>
      </c>
      <c r="AH2363">
        <v>2812</v>
      </c>
      <c r="AI2363">
        <v>45559</v>
      </c>
      <c r="AJ2363" t="b">
        <v>1</v>
      </c>
      <c r="AK2363" t="str" cm="1">
        <f t="array" ref="AK2363">_xlfn.LET(
  _xlpm.txt,TRIM(Raw_Data!F2363),
  _xlpm.norm,SUBSTITUTE(SUBSTITUTE(_xlpm.txt,"-","/"),".","/"),
  _xlpm.p,_xlfn.TEXTSPLIT(_xlpm.norm,"/"),
  _xlpm.a,VALUE(INDEX(_xlpm.p,1)),
  _xlpm.b,VALUE(INDEX(_xlpm.p,2)),
  IF(AND(_xlpm.a&lt;=12,_xlpm.b&lt;=12),"REVIEW_AMBIGUOUS","OK")
)</f>
        <v>OK</v>
      </c>
    </row>
    <row r="2364" spans="1:37">
      <c r="A2364" t="s">
        <v>6731</v>
      </c>
      <c r="B2364" t="s">
        <v>6731</v>
      </c>
      <c r="C2364" t="b">
        <v>0</v>
      </c>
      <c r="D2364" t="s">
        <v>7257</v>
      </c>
      <c r="E2364" t="s">
        <v>8762</v>
      </c>
      <c r="F2364" t="s">
        <v>8762</v>
      </c>
      <c r="G2364" t="s">
        <v>7258</v>
      </c>
      <c r="H2364" t="s">
        <v>337</v>
      </c>
      <c r="I2364" t="s">
        <v>337</v>
      </c>
      <c r="J2364" t="s">
        <v>101</v>
      </c>
      <c r="K2364" t="s">
        <v>71</v>
      </c>
      <c r="L2364" t="s">
        <v>71</v>
      </c>
      <c r="M2364">
        <f>IF(UPPER(TRIM(Table2[[#This Row],[Status_Clean]]))="CONVERTED",1,0)</f>
        <v>0</v>
      </c>
      <c r="N2364">
        <f>IF(ISNUMBER(MATCH(UPPER(TRIM(Table2[[#This Row],[Status_Clean]])),{"CONTACTED","QUALIFIED","CONVERTED"},0)),1,0)</f>
        <v>1</v>
      </c>
      <c r="O2364" cm="1">
        <f t="array" ref="O2364">_xlfn.SWITCH(UPPER(TRIM(Table2[[#This Row],[Status_Clean]])),"NEW",1,"CONTACTED",2,"QUALIFIED",3,"CONVERTED",4,"LOST",5,99)</f>
        <v>3</v>
      </c>
      <c r="P2364" t="s">
        <v>6733</v>
      </c>
      <c r="Q2364" t="s">
        <v>8763</v>
      </c>
      <c r="R2364" t="s">
        <v>8763</v>
      </c>
      <c r="S2364">
        <v>45390</v>
      </c>
      <c r="T2364" t="s">
        <v>7261</v>
      </c>
      <c r="U2364">
        <v>45390</v>
      </c>
      <c r="V2364" t="s">
        <v>7297</v>
      </c>
      <c r="W2364" t="s">
        <v>7271</v>
      </c>
      <c r="X2364" t="s">
        <v>7277</v>
      </c>
      <c r="Y2364" t="s">
        <v>7298</v>
      </c>
      <c r="Z2364" t="s">
        <v>223</v>
      </c>
      <c r="AA2364">
        <v>69.599999999999994</v>
      </c>
      <c r="AB2364" t="str" cm="1">
        <f t="array" ref="AB2364">_xlfn.LET(_xlpm.x,IFERROR(VALUE(Table2[[#This Row],[Response_Time_Hours]]),""),IF(_xlpm.x="","CHECK",_xlfn.IFS(_xlpm.x&lt;=1,"Immediate",_xlpm.x&lt;=6,"Fast",_xlpm.x&lt;=24,"Moderate",_xlpm.x&gt;24,"Delayed")))</f>
        <v>Delayed</v>
      </c>
      <c r="AC2364">
        <v>33</v>
      </c>
      <c r="AD2364" t="str" cm="1">
        <f t="array" ref="AD2364">IF(Table2[[#This Row],[Interaction_Count_Final]]="","N/A",_xlfn.IFS(Table2[[#This Row],[Interaction_Count_Final]]&lt;=2,"Low",Table2[[#This Row],[Interaction_Count_Final]]&lt;=5,"Medium",Table2[[#This Row],[Interaction_Count_Final]]&gt;=6,"High",TRUE,"CHECK"))</f>
        <v>High</v>
      </c>
      <c r="AE2364" t="s">
        <v>7289</v>
      </c>
      <c r="AF2364" t="b">
        <v>1</v>
      </c>
      <c r="AG2364" t="b">
        <v>1</v>
      </c>
      <c r="AH2364">
        <v>2813</v>
      </c>
      <c r="AI2364">
        <v>45390</v>
      </c>
      <c r="AJ2364" t="b">
        <v>1</v>
      </c>
      <c r="AK2364" t="e" cm="1">
        <f t="array" ref="AK2364">_xlfn.LET(
  _xlpm.txt,TRIM(Raw_Data!F2364),
  _xlpm.norm,SUBSTITUTE(SUBSTITUTE(_xlpm.txt,"-","/"),".","/"),
  _xlpm.p,_xlfn.TEXTSPLIT(_xlpm.norm,"/"),
  _xlpm.a,VALUE(INDEX(_xlpm.p,1)),
  _xlpm.b,VALUE(INDEX(_xlpm.p,2)),
  IF(AND(_xlpm.a&lt;=12,_xlpm.b&lt;=12),"REVIEW_AMBIGUOUS","OK")
)</f>
        <v>#REF!</v>
      </c>
    </row>
    <row r="2365" spans="1:37">
      <c r="A2365" t="s">
        <v>6734</v>
      </c>
      <c r="B2365" t="s">
        <v>6734</v>
      </c>
      <c r="C2365" t="b">
        <v>0</v>
      </c>
      <c r="D2365" t="s">
        <v>7257</v>
      </c>
      <c r="E2365" t="s">
        <v>6735</v>
      </c>
      <c r="F2365" t="s">
        <v>6735</v>
      </c>
      <c r="G2365" t="s">
        <v>7303</v>
      </c>
      <c r="H2365" t="s">
        <v>106</v>
      </c>
      <c r="I2365" t="s">
        <v>106</v>
      </c>
      <c r="J2365" t="s">
        <v>106</v>
      </c>
      <c r="K2365" t="s">
        <v>7365</v>
      </c>
      <c r="L2365" t="s">
        <v>250</v>
      </c>
      <c r="M2365">
        <f>IF(UPPER(TRIM(Table2[[#This Row],[Status_Clean]]))="CONVERTED",1,0)</f>
        <v>1</v>
      </c>
      <c r="N2365">
        <f>IF(ISNUMBER(MATCH(UPPER(TRIM(Table2[[#This Row],[Status_Clean]])),{"CONTACTED","QUALIFIED","CONVERTED"},0)),1,0)</f>
        <v>1</v>
      </c>
      <c r="O2365" cm="1">
        <f t="array" ref="O2365">_xlfn.SWITCH(UPPER(TRIM(Table2[[#This Row],[Status_Clean]])),"NEW",1,"CONTACTED",2,"QUALIFIED",3,"CONVERTED",4,"LOST",5,99)</f>
        <v>4</v>
      </c>
      <c r="P2365">
        <v>45646</v>
      </c>
      <c r="Q2365" t="s">
        <v>7530</v>
      </c>
      <c r="R2365" t="s">
        <v>7530</v>
      </c>
      <c r="S2365">
        <v>45646</v>
      </c>
      <c r="T2365" t="s">
        <v>7261</v>
      </c>
      <c r="U2365">
        <v>45646</v>
      </c>
      <c r="V2365" t="s">
        <v>7262</v>
      </c>
      <c r="W2365" t="s">
        <v>7271</v>
      </c>
      <c r="X2365" t="s">
        <v>7264</v>
      </c>
      <c r="Y2365" t="s">
        <v>7312</v>
      </c>
      <c r="Z2365" t="s">
        <v>4587</v>
      </c>
      <c r="AA2365">
        <v>16.600000000000001</v>
      </c>
      <c r="AB2365" t="str" cm="1">
        <f t="array" ref="AB2365">_xlfn.LET(_xlpm.x,IFERROR(VALUE(Table2[[#This Row],[Response_Time_Hours]]),""),IF(_xlpm.x="","CHECK",_xlfn.IFS(_xlpm.x&lt;=1,"Immediate",_xlpm.x&lt;=6,"Fast",_xlpm.x&lt;=24,"Moderate",_xlpm.x&gt;24,"Delayed")))</f>
        <v>Moderate</v>
      </c>
      <c r="AC2365">
        <v>33</v>
      </c>
      <c r="AD2365" t="str" cm="1">
        <f t="array" ref="AD2365">IF(Table2[[#This Row],[Interaction_Count_Final]]="","N/A",_xlfn.IFS(Table2[[#This Row],[Interaction_Count_Final]]&lt;=2,"Low",Table2[[#This Row],[Interaction_Count_Final]]&lt;=5,"Medium",Table2[[#This Row],[Interaction_Count_Final]]&gt;=6,"High",TRUE,"CHECK"))</f>
        <v>High</v>
      </c>
      <c r="AE2365" t="s">
        <v>7289</v>
      </c>
      <c r="AF2365" t="b">
        <v>1</v>
      </c>
      <c r="AG2365" t="b">
        <v>1</v>
      </c>
      <c r="AH2365">
        <v>2814</v>
      </c>
      <c r="AI2365">
        <v>45646</v>
      </c>
      <c r="AJ2365" t="b">
        <v>1</v>
      </c>
      <c r="AK2365" t="e" cm="1">
        <f t="array" ref="AK2365">_xlfn.LET(
  _xlpm.txt,TRIM(Raw_Data!F2365),
  _xlpm.norm,SUBSTITUTE(SUBSTITUTE(_xlpm.txt,"-","/"),".","/"),
  _xlpm.p,_xlfn.TEXTSPLIT(_xlpm.norm,"/"),
  _xlpm.a,VALUE(INDEX(_xlpm.p,1)),
  _xlpm.b,VALUE(INDEX(_xlpm.p,2)),
  IF(AND(_xlpm.a&lt;=12,_xlpm.b&lt;=12),"REVIEW_AMBIGUOUS","OK")
)</f>
        <v>#REF!</v>
      </c>
    </row>
    <row r="2366" spans="1:37">
      <c r="A2366" t="s">
        <v>6736</v>
      </c>
      <c r="B2366" t="s">
        <v>6736</v>
      </c>
      <c r="C2366" t="b">
        <v>0</v>
      </c>
      <c r="D2366" t="s">
        <v>7257</v>
      </c>
      <c r="E2366" t="s">
        <v>8764</v>
      </c>
      <c r="F2366" t="s">
        <v>8764</v>
      </c>
      <c r="G2366" t="s">
        <v>7274</v>
      </c>
      <c r="H2366" t="s">
        <v>1725</v>
      </c>
      <c r="I2366" t="s">
        <v>1725</v>
      </c>
      <c r="J2366" t="s">
        <v>1356</v>
      </c>
      <c r="K2366" t="s">
        <v>193</v>
      </c>
      <c r="L2366" t="s">
        <v>193</v>
      </c>
      <c r="M2366">
        <f>IF(UPPER(TRIM(Table2[[#This Row],[Status_Clean]]))="CONVERTED",1,0)</f>
        <v>0</v>
      </c>
      <c r="N2366">
        <f>IF(ISNUMBER(MATCH(UPPER(TRIM(Table2[[#This Row],[Status_Clean]])),{"CONTACTED","QUALIFIED","CONVERTED"},0)),1,0)</f>
        <v>0</v>
      </c>
      <c r="O2366" cm="1">
        <f t="array" ref="O2366">_xlfn.SWITCH(UPPER(TRIM(Table2[[#This Row],[Status_Clean]])),"NEW",1,"CONTACTED",2,"QUALIFIED",3,"CONVERTED",4,"LOST",5,99)</f>
        <v>1</v>
      </c>
      <c r="P2366" t="s">
        <v>6738</v>
      </c>
      <c r="Q2366" t="s">
        <v>6738</v>
      </c>
      <c r="R2366" t="s">
        <v>6738</v>
      </c>
      <c r="S2366">
        <v>45521</v>
      </c>
      <c r="T2366" t="s">
        <v>7261</v>
      </c>
      <c r="U2366">
        <v>45521</v>
      </c>
      <c r="V2366" t="s">
        <v>7310</v>
      </c>
      <c r="W2366" t="s">
        <v>7271</v>
      </c>
      <c r="X2366" t="s">
        <v>7288</v>
      </c>
      <c r="Y2366" t="s">
        <v>7278</v>
      </c>
      <c r="Z2366">
        <v>31</v>
      </c>
      <c r="AA2366">
        <v>31</v>
      </c>
      <c r="AB2366" t="str" cm="1">
        <f t="array" ref="AB2366">_xlfn.LET(_xlpm.x,IFERROR(VALUE(Table2[[#This Row],[Response_Time_Hours]]),""),IF(_xlpm.x="","CHECK",_xlfn.IFS(_xlpm.x&lt;=1,"Immediate",_xlpm.x&lt;=6,"Fast",_xlpm.x&lt;=24,"Moderate",_xlpm.x&gt;24,"Delayed")))</f>
        <v>Delayed</v>
      </c>
      <c r="AC2366">
        <v>28</v>
      </c>
      <c r="AD2366" t="str" cm="1">
        <f t="array" ref="AD2366">IF(Table2[[#This Row],[Interaction_Count_Final]]="","N/A",_xlfn.IFS(Table2[[#This Row],[Interaction_Count_Final]]&lt;=2,"Low",Table2[[#This Row],[Interaction_Count_Final]]&lt;=5,"Medium",Table2[[#This Row],[Interaction_Count_Final]]&gt;=6,"High",TRUE,"CHECK"))</f>
        <v>High</v>
      </c>
      <c r="AE2366" t="s">
        <v>7289</v>
      </c>
      <c r="AF2366" t="b">
        <v>1</v>
      </c>
      <c r="AG2366" t="b">
        <v>1</v>
      </c>
      <c r="AH2366">
        <v>2815</v>
      </c>
      <c r="AI2366">
        <v>45521</v>
      </c>
      <c r="AJ2366" t="b">
        <v>1</v>
      </c>
      <c r="AK2366" t="str" cm="1">
        <f t="array" ref="AK2366">_xlfn.LET(
  _xlpm.txt,TRIM(Raw_Data!F2366),
  _xlpm.norm,SUBSTITUTE(SUBSTITUTE(_xlpm.txt,"-","/"),".","/"),
  _xlpm.p,_xlfn.TEXTSPLIT(_xlpm.norm,"/"),
  _xlpm.a,VALUE(INDEX(_xlpm.p,1)),
  _xlpm.b,VALUE(INDEX(_xlpm.p,2)),
  IF(AND(_xlpm.a&lt;=12,_xlpm.b&lt;=12),"REVIEW_AMBIGUOUS","OK")
)</f>
        <v>OK</v>
      </c>
    </row>
    <row r="2367" spans="1:37">
      <c r="A2367" t="s">
        <v>6739</v>
      </c>
      <c r="B2367" t="s">
        <v>6739</v>
      </c>
      <c r="C2367" t="b">
        <v>0</v>
      </c>
      <c r="D2367" t="s">
        <v>7257</v>
      </c>
      <c r="E2367" t="s">
        <v>6740</v>
      </c>
      <c r="F2367" t="s">
        <v>6740</v>
      </c>
      <c r="G2367" t="s">
        <v>7303</v>
      </c>
      <c r="H2367" t="s">
        <v>469</v>
      </c>
      <c r="I2367" t="s">
        <v>469</v>
      </c>
      <c r="J2367" t="s">
        <v>469</v>
      </c>
      <c r="K2367" t="s">
        <v>193</v>
      </c>
      <c r="L2367" t="s">
        <v>193</v>
      </c>
      <c r="M2367">
        <f>IF(UPPER(TRIM(Table2[[#This Row],[Status_Clean]]))="CONVERTED",1,0)</f>
        <v>0</v>
      </c>
      <c r="N2367">
        <f>IF(ISNUMBER(MATCH(UPPER(TRIM(Table2[[#This Row],[Status_Clean]])),{"CONTACTED","QUALIFIED","CONVERTED"},0)),1,0)</f>
        <v>0</v>
      </c>
      <c r="O2367" cm="1">
        <f t="array" ref="O2367">_xlfn.SWITCH(UPPER(TRIM(Table2[[#This Row],[Status_Clean]])),"NEW",1,"CONTACTED",2,"QUALIFIED",3,"CONVERTED",4,"LOST",5,99)</f>
        <v>1</v>
      </c>
      <c r="P2367" t="s">
        <v>6741</v>
      </c>
      <c r="Q2367" t="s">
        <v>7509</v>
      </c>
      <c r="R2367" t="s">
        <v>7509</v>
      </c>
      <c r="S2367">
        <v>45286</v>
      </c>
      <c r="T2367" t="s">
        <v>7261</v>
      </c>
      <c r="U2367">
        <v>45286</v>
      </c>
      <c r="V2367" t="s">
        <v>7262</v>
      </c>
      <c r="W2367" t="s">
        <v>7263</v>
      </c>
      <c r="X2367" t="s">
        <v>7264</v>
      </c>
      <c r="Y2367" t="s">
        <v>7265</v>
      </c>
      <c r="Z2367" t="s">
        <v>6742</v>
      </c>
      <c r="AA2367">
        <v>44.5</v>
      </c>
      <c r="AB2367" t="str" cm="1">
        <f t="array" ref="AB2367">_xlfn.LET(_xlpm.x,IFERROR(VALUE(Table2[[#This Row],[Response_Time_Hours]]),""),IF(_xlpm.x="","CHECK",_xlfn.IFS(_xlpm.x&lt;=1,"Immediate",_xlpm.x&lt;=6,"Fast",_xlpm.x&lt;=24,"Moderate",_xlpm.x&gt;24,"Delayed")))</f>
        <v>Delayed</v>
      </c>
      <c r="AC2367">
        <v>4</v>
      </c>
      <c r="AD2367" t="str" cm="1">
        <f t="array" ref="AD2367">IF(Table2[[#This Row],[Interaction_Count_Final]]="","N/A",_xlfn.IFS(Table2[[#This Row],[Interaction_Count_Final]]&lt;=2,"Low",Table2[[#This Row],[Interaction_Count_Final]]&lt;=5,"Medium",Table2[[#This Row],[Interaction_Count_Final]]&gt;=6,"High",TRUE,"CHECK"))</f>
        <v>Medium</v>
      </c>
      <c r="AE2367" t="s">
        <v>7289</v>
      </c>
      <c r="AF2367" t="b">
        <v>1</v>
      </c>
      <c r="AG2367" t="b">
        <v>1</v>
      </c>
      <c r="AH2367">
        <v>2816</v>
      </c>
      <c r="AI2367">
        <v>45286</v>
      </c>
      <c r="AJ2367" t="b">
        <v>1</v>
      </c>
      <c r="AK2367" t="str" cm="1">
        <f t="array" ref="AK2367">_xlfn.LET(
  _xlpm.txt,TRIM(Raw_Data!F2367),
  _xlpm.norm,SUBSTITUTE(SUBSTITUTE(_xlpm.txt,"-","/"),".","/"),
  _xlpm.p,_xlfn.TEXTSPLIT(_xlpm.norm,"/"),
  _xlpm.a,VALUE(INDEX(_xlpm.p,1)),
  _xlpm.b,VALUE(INDEX(_xlpm.p,2)),
  IF(AND(_xlpm.a&lt;=12,_xlpm.b&lt;=12),"REVIEW_AMBIGUOUS","OK")
)</f>
        <v>OK</v>
      </c>
    </row>
    <row r="2368" spans="1:37">
      <c r="A2368" t="s">
        <v>6743</v>
      </c>
      <c r="B2368" t="s">
        <v>6743</v>
      </c>
      <c r="C2368" t="b">
        <v>0</v>
      </c>
      <c r="D2368" t="s">
        <v>7257</v>
      </c>
      <c r="E2368" t="s">
        <v>8765</v>
      </c>
      <c r="F2368" t="s">
        <v>8765</v>
      </c>
      <c r="G2368" t="s">
        <v>7303</v>
      </c>
      <c r="H2368" t="s">
        <v>1035</v>
      </c>
      <c r="I2368" t="s">
        <v>1035</v>
      </c>
      <c r="J2368" t="s">
        <v>311</v>
      </c>
      <c r="K2368" t="s">
        <v>71</v>
      </c>
      <c r="L2368" t="s">
        <v>71</v>
      </c>
      <c r="M2368">
        <f>IF(UPPER(TRIM(Table2[[#This Row],[Status_Clean]]))="CONVERTED",1,0)</f>
        <v>0</v>
      </c>
      <c r="N2368">
        <f>IF(ISNUMBER(MATCH(UPPER(TRIM(Table2[[#This Row],[Status_Clean]])),{"CONTACTED","QUALIFIED","CONVERTED"},0)),1,0)</f>
        <v>1</v>
      </c>
      <c r="O2368" cm="1">
        <f t="array" ref="O2368">_xlfn.SWITCH(UPPER(TRIM(Table2[[#This Row],[Status_Clean]])),"NEW",1,"CONTACTED",2,"QUALIFIED",3,"CONVERTED",4,"LOST",5,99)</f>
        <v>3</v>
      </c>
      <c r="P2368">
        <v>45232</v>
      </c>
      <c r="Q2368" t="s">
        <v>7759</v>
      </c>
      <c r="R2368" t="s">
        <v>7759</v>
      </c>
      <c r="S2368">
        <v>45232</v>
      </c>
      <c r="T2368" t="s">
        <v>7261</v>
      </c>
      <c r="U2368">
        <v>45232</v>
      </c>
      <c r="V2368" t="s">
        <v>7300</v>
      </c>
      <c r="W2368" t="s">
        <v>7263</v>
      </c>
      <c r="X2368" t="s">
        <v>7264</v>
      </c>
      <c r="Y2368" t="s">
        <v>7285</v>
      </c>
      <c r="Z2368" t="s">
        <v>6745</v>
      </c>
      <c r="AA2368">
        <v>2.1</v>
      </c>
      <c r="AB2368" t="str" cm="1">
        <f t="array" ref="AB2368">_xlfn.LET(_xlpm.x,IFERROR(VALUE(Table2[[#This Row],[Response_Time_Hours]]),""),IF(_xlpm.x="","CHECK",_xlfn.IFS(_xlpm.x&lt;=1,"Immediate",_xlpm.x&lt;=6,"Fast",_xlpm.x&lt;=24,"Moderate",_xlpm.x&gt;24,"Delayed")))</f>
        <v>Fast</v>
      </c>
      <c r="AC2368">
        <v>10</v>
      </c>
      <c r="AD2368" t="str" cm="1">
        <f t="array" ref="AD2368">IF(Table2[[#This Row],[Interaction_Count_Final]]="","N/A",_xlfn.IFS(Table2[[#This Row],[Interaction_Count_Final]]&lt;=2,"Low",Table2[[#This Row],[Interaction_Count_Final]]&lt;=5,"Medium",Table2[[#This Row],[Interaction_Count_Final]]&gt;=6,"High",TRUE,"CHECK"))</f>
        <v>High</v>
      </c>
      <c r="AE2368" t="s">
        <v>7289</v>
      </c>
      <c r="AF2368" t="b">
        <v>1</v>
      </c>
      <c r="AG2368" t="b">
        <v>1</v>
      </c>
      <c r="AH2368">
        <v>2817</v>
      </c>
      <c r="AI2368">
        <v>45232</v>
      </c>
      <c r="AJ2368" t="b">
        <v>1</v>
      </c>
      <c r="AK2368" t="e" cm="1">
        <f t="array" ref="AK2368">_xlfn.LET(
  _xlpm.txt,TRIM(Raw_Data!F2368),
  _xlpm.norm,SUBSTITUTE(SUBSTITUTE(_xlpm.txt,"-","/"),".","/"),
  _xlpm.p,_xlfn.TEXTSPLIT(_xlpm.norm,"/"),
  _xlpm.a,VALUE(INDEX(_xlpm.p,1)),
  _xlpm.b,VALUE(INDEX(_xlpm.p,2)),
  IF(AND(_xlpm.a&lt;=12,_xlpm.b&lt;=12),"REVIEW_AMBIGUOUS","OK")
)</f>
        <v>#REF!</v>
      </c>
    </row>
    <row r="2369" spans="1:37">
      <c r="A2369" t="s">
        <v>6746</v>
      </c>
      <c r="B2369" t="s">
        <v>6746</v>
      </c>
      <c r="C2369" t="b">
        <v>0</v>
      </c>
      <c r="D2369" t="s">
        <v>7257</v>
      </c>
      <c r="E2369" t="s">
        <v>6747</v>
      </c>
      <c r="F2369" t="s">
        <v>6747</v>
      </c>
      <c r="G2369" t="s">
        <v>7303</v>
      </c>
      <c r="H2369" t="s">
        <v>248</v>
      </c>
      <c r="I2369" t="s">
        <v>248</v>
      </c>
      <c r="J2369" t="s">
        <v>1356</v>
      </c>
      <c r="K2369" t="s">
        <v>250</v>
      </c>
      <c r="L2369" t="s">
        <v>250</v>
      </c>
      <c r="M2369">
        <f>IF(UPPER(TRIM(Table2[[#This Row],[Status_Clean]]))="CONVERTED",1,0)</f>
        <v>1</v>
      </c>
      <c r="N2369">
        <f>IF(ISNUMBER(MATCH(UPPER(TRIM(Table2[[#This Row],[Status_Clean]])),{"CONTACTED","QUALIFIED","CONVERTED"},0)),1,0)</f>
        <v>1</v>
      </c>
      <c r="O2369" cm="1">
        <f t="array" ref="O2369">_xlfn.SWITCH(UPPER(TRIM(Table2[[#This Row],[Status_Clean]])),"NEW",1,"CONTACTED",2,"QUALIFIED",3,"CONVERTED",4,"LOST",5,99)</f>
        <v>4</v>
      </c>
      <c r="P2369">
        <v>44951</v>
      </c>
      <c r="Q2369" t="s">
        <v>7678</v>
      </c>
      <c r="R2369" t="s">
        <v>7678</v>
      </c>
      <c r="S2369">
        <v>44951</v>
      </c>
      <c r="T2369" t="s">
        <v>7261</v>
      </c>
      <c r="U2369">
        <v>44951</v>
      </c>
      <c r="V2369" t="s">
        <v>7317</v>
      </c>
      <c r="W2369" t="s">
        <v>7263</v>
      </c>
      <c r="X2369" t="s">
        <v>7284</v>
      </c>
      <c r="Y2369" t="s">
        <v>7272</v>
      </c>
      <c r="Z2369" t="s">
        <v>1022</v>
      </c>
      <c r="AA2369">
        <v>25</v>
      </c>
      <c r="AB2369" t="str" cm="1">
        <f t="array" ref="AB2369">_xlfn.LET(_xlpm.x,IFERROR(VALUE(Table2[[#This Row],[Response_Time_Hours]]),""),IF(_xlpm.x="","CHECK",_xlfn.IFS(_xlpm.x&lt;=1,"Immediate",_xlpm.x&lt;=6,"Fast",_xlpm.x&lt;=24,"Moderate",_xlpm.x&gt;24,"Delayed")))</f>
        <v>Delayed</v>
      </c>
      <c r="AC2369">
        <v>43</v>
      </c>
      <c r="AD2369" t="str" cm="1">
        <f t="array" ref="AD2369">IF(Table2[[#This Row],[Interaction_Count_Final]]="","N/A",_xlfn.IFS(Table2[[#This Row],[Interaction_Count_Final]]&lt;=2,"Low",Table2[[#This Row],[Interaction_Count_Final]]&lt;=5,"Medium",Table2[[#This Row],[Interaction_Count_Final]]&gt;=6,"High",TRUE,"CHECK"))</f>
        <v>High</v>
      </c>
      <c r="AE2369" t="s">
        <v>7289</v>
      </c>
      <c r="AF2369" t="b">
        <v>1</v>
      </c>
      <c r="AG2369" t="b">
        <v>1</v>
      </c>
      <c r="AH2369">
        <v>2818</v>
      </c>
      <c r="AI2369">
        <v>44951</v>
      </c>
      <c r="AJ2369" t="b">
        <v>1</v>
      </c>
      <c r="AK2369" t="e" cm="1">
        <f t="array" ref="AK2369">_xlfn.LET(
  _xlpm.txt,TRIM(Raw_Data!F2369),
  _xlpm.norm,SUBSTITUTE(SUBSTITUTE(_xlpm.txt,"-","/"),".","/"),
  _xlpm.p,_xlfn.TEXTSPLIT(_xlpm.norm,"/"),
  _xlpm.a,VALUE(INDEX(_xlpm.p,1)),
  _xlpm.b,VALUE(INDEX(_xlpm.p,2)),
  IF(AND(_xlpm.a&lt;=12,_xlpm.b&lt;=12),"REVIEW_AMBIGUOUS","OK")
)</f>
        <v>#REF!</v>
      </c>
    </row>
    <row r="2370" spans="1:37">
      <c r="A2370" t="s">
        <v>6748</v>
      </c>
      <c r="B2370" t="s">
        <v>6748</v>
      </c>
      <c r="C2370" t="b">
        <v>0</v>
      </c>
      <c r="D2370" t="s">
        <v>7257</v>
      </c>
      <c r="E2370" t="s">
        <v>6749</v>
      </c>
      <c r="F2370" t="s">
        <v>6749</v>
      </c>
      <c r="G2370" t="s">
        <v>7268</v>
      </c>
      <c r="H2370" t="s">
        <v>792</v>
      </c>
      <c r="I2370" t="s">
        <v>792</v>
      </c>
      <c r="J2370" t="s">
        <v>792</v>
      </c>
      <c r="K2370" t="s">
        <v>125</v>
      </c>
      <c r="L2370" t="s">
        <v>125</v>
      </c>
      <c r="M2370">
        <f>IF(UPPER(TRIM(Table2[[#This Row],[Status_Clean]]))="CONVERTED",1,0)</f>
        <v>0</v>
      </c>
      <c r="N2370">
        <f>IF(ISNUMBER(MATCH(UPPER(TRIM(Table2[[#This Row],[Status_Clean]])),{"CONTACTED","QUALIFIED","CONVERTED"},0)),1,0)</f>
        <v>1</v>
      </c>
      <c r="O2370" cm="1">
        <f t="array" ref="O2370">_xlfn.SWITCH(UPPER(TRIM(Table2[[#This Row],[Status_Clean]])),"NEW",1,"CONTACTED",2,"QUALIFIED",3,"CONVERTED",4,"LOST",5,99)</f>
        <v>2</v>
      </c>
      <c r="P2370">
        <v>45460</v>
      </c>
      <c r="Q2370" t="s">
        <v>7679</v>
      </c>
      <c r="R2370" t="s">
        <v>7679</v>
      </c>
      <c r="S2370">
        <v>45460</v>
      </c>
      <c r="T2370" t="s">
        <v>7261</v>
      </c>
      <c r="U2370">
        <v>45460</v>
      </c>
      <c r="V2370" t="s">
        <v>7276</v>
      </c>
      <c r="W2370" t="s">
        <v>7271</v>
      </c>
      <c r="X2370" t="s">
        <v>7277</v>
      </c>
      <c r="Y2370" t="s">
        <v>7298</v>
      </c>
      <c r="Z2370" t="s">
        <v>217</v>
      </c>
      <c r="AA2370">
        <v>21.6</v>
      </c>
      <c r="AB2370" t="str" cm="1">
        <f t="array" ref="AB2370">_xlfn.LET(_xlpm.x,IFERROR(VALUE(Table2[[#This Row],[Response_Time_Hours]]),""),IF(_xlpm.x="","CHECK",_xlfn.IFS(_xlpm.x&lt;=1,"Immediate",_xlpm.x&lt;=6,"Fast",_xlpm.x&lt;=24,"Moderate",_xlpm.x&gt;24,"Delayed")))</f>
        <v>Moderate</v>
      </c>
      <c r="AC2370">
        <v>39</v>
      </c>
      <c r="AD2370" t="str" cm="1">
        <f t="array" ref="AD2370">IF(Table2[[#This Row],[Interaction_Count_Final]]="","N/A",_xlfn.IFS(Table2[[#This Row],[Interaction_Count_Final]]&lt;=2,"Low",Table2[[#This Row],[Interaction_Count_Final]]&lt;=5,"Medium",Table2[[#This Row],[Interaction_Count_Final]]&gt;=6,"High",TRUE,"CHECK"))</f>
        <v>High</v>
      </c>
      <c r="AE2370" t="s">
        <v>7266</v>
      </c>
      <c r="AF2370" t="b">
        <v>1</v>
      </c>
      <c r="AG2370" t="b">
        <v>1</v>
      </c>
      <c r="AH2370">
        <v>2819</v>
      </c>
      <c r="AI2370">
        <v>45460</v>
      </c>
      <c r="AJ2370" t="b">
        <v>1</v>
      </c>
      <c r="AK2370" t="e" cm="1">
        <f t="array" ref="AK2370">_xlfn.LET(
  _xlpm.txt,TRIM(Raw_Data!F2370),
  _xlpm.norm,SUBSTITUTE(SUBSTITUTE(_xlpm.txt,"-","/"),".","/"),
  _xlpm.p,_xlfn.TEXTSPLIT(_xlpm.norm,"/"),
  _xlpm.a,VALUE(INDEX(_xlpm.p,1)),
  _xlpm.b,VALUE(INDEX(_xlpm.p,2)),
  IF(AND(_xlpm.a&lt;=12,_xlpm.b&lt;=12),"REVIEW_AMBIGUOUS","OK")
)</f>
        <v>#REF!</v>
      </c>
    </row>
    <row r="2371" spans="1:37">
      <c r="A2371" t="s">
        <v>6750</v>
      </c>
      <c r="B2371" t="s">
        <v>6750</v>
      </c>
      <c r="C2371" t="b">
        <v>1</v>
      </c>
      <c r="D2371" t="s">
        <v>7257</v>
      </c>
      <c r="E2371" t="s">
        <v>8766</v>
      </c>
      <c r="F2371" t="s">
        <v>8766</v>
      </c>
      <c r="G2371" t="s">
        <v>7274</v>
      </c>
      <c r="H2371" t="s">
        <v>254</v>
      </c>
      <c r="I2371" t="s">
        <v>254</v>
      </c>
      <c r="J2371" t="s">
        <v>254</v>
      </c>
      <c r="K2371" t="s">
        <v>71</v>
      </c>
      <c r="L2371" t="s">
        <v>71</v>
      </c>
      <c r="M2371">
        <f>IF(UPPER(TRIM(Table2[[#This Row],[Status_Clean]]))="CONVERTED",1,0)</f>
        <v>0</v>
      </c>
      <c r="N2371">
        <f>IF(ISNUMBER(MATCH(UPPER(TRIM(Table2[[#This Row],[Status_Clean]])),{"CONTACTED","QUALIFIED","CONVERTED"},0)),1,0)</f>
        <v>1</v>
      </c>
      <c r="O2371" cm="1">
        <f t="array" ref="O2371">_xlfn.SWITCH(UPPER(TRIM(Table2[[#This Row],[Status_Clean]])),"NEW",1,"CONTACTED",2,"QUALIFIED",3,"CONVERTED",4,"LOST",5,99)</f>
        <v>3</v>
      </c>
      <c r="P2371" t="s">
        <v>3332</v>
      </c>
      <c r="Q2371" t="s">
        <v>7472</v>
      </c>
      <c r="R2371" t="s">
        <v>7472</v>
      </c>
      <c r="S2371">
        <v>44992</v>
      </c>
      <c r="T2371" t="s">
        <v>7261</v>
      </c>
      <c r="U2371">
        <v>44992</v>
      </c>
      <c r="V2371" t="s">
        <v>7295</v>
      </c>
      <c r="W2371" t="s">
        <v>7263</v>
      </c>
      <c r="X2371" t="s">
        <v>7284</v>
      </c>
      <c r="Y2371" t="s">
        <v>7265</v>
      </c>
      <c r="Z2371" t="s">
        <v>6752</v>
      </c>
      <c r="AA2371">
        <v>24.3</v>
      </c>
      <c r="AB2371" t="str" cm="1">
        <f t="array" ref="AB2371">_xlfn.LET(_xlpm.x,IFERROR(VALUE(Table2[[#This Row],[Response_Time_Hours]]),""),IF(_xlpm.x="","CHECK",_xlfn.IFS(_xlpm.x&lt;=1,"Immediate",_xlpm.x&lt;=6,"Fast",_xlpm.x&lt;=24,"Moderate",_xlpm.x&gt;24,"Delayed")))</f>
        <v>Delayed</v>
      </c>
      <c r="AC2371">
        <v>43</v>
      </c>
      <c r="AD2371" t="str" cm="1">
        <f t="array" ref="AD2371">IF(Table2[[#This Row],[Interaction_Count_Final]]="","N/A",_xlfn.IFS(Table2[[#This Row],[Interaction_Count_Final]]&lt;=2,"Low",Table2[[#This Row],[Interaction_Count_Final]]&lt;=5,"Medium",Table2[[#This Row],[Interaction_Count_Final]]&gt;=6,"High",TRUE,"CHECK"))</f>
        <v>High</v>
      </c>
      <c r="AE2371" t="s">
        <v>7273</v>
      </c>
      <c r="AF2371" t="b">
        <v>1</v>
      </c>
      <c r="AG2371" t="b">
        <v>1</v>
      </c>
      <c r="AH2371">
        <v>2820</v>
      </c>
      <c r="AI2371">
        <v>44992</v>
      </c>
      <c r="AJ2371" t="b">
        <v>1</v>
      </c>
      <c r="AK2371" t="str" cm="1">
        <f t="array" ref="AK2371">_xlfn.LET(
  _xlpm.txt,TRIM(Raw_Data!F2371),
  _xlpm.norm,SUBSTITUTE(SUBSTITUTE(_xlpm.txt,"-","/"),".","/"),
  _xlpm.p,_xlfn.TEXTSPLIT(_xlpm.norm,"/"),
  _xlpm.a,VALUE(INDEX(_xlpm.p,1)),
  _xlpm.b,VALUE(INDEX(_xlpm.p,2)),
  IF(AND(_xlpm.a&lt;=12,_xlpm.b&lt;=12),"REVIEW_AMBIGUOUS","OK")
)</f>
        <v>REVIEW_AMBIGUOUS</v>
      </c>
    </row>
    <row r="2372" spans="1:37">
      <c r="A2372" t="s">
        <v>6753</v>
      </c>
      <c r="B2372" t="s">
        <v>6753</v>
      </c>
      <c r="C2372" t="b">
        <v>0</v>
      </c>
      <c r="D2372" t="s">
        <v>7257</v>
      </c>
      <c r="E2372" t="s">
        <v>6754</v>
      </c>
      <c r="F2372" t="s">
        <v>6754</v>
      </c>
      <c r="G2372" t="s">
        <v>7274</v>
      </c>
      <c r="H2372" t="s">
        <v>1356</v>
      </c>
      <c r="I2372" t="s">
        <v>1356</v>
      </c>
      <c r="J2372" t="s">
        <v>1356</v>
      </c>
      <c r="K2372" t="s">
        <v>7259</v>
      </c>
      <c r="L2372" t="s">
        <v>193</v>
      </c>
      <c r="M2372">
        <f>IF(UPPER(TRIM(Table2[[#This Row],[Status_Clean]]))="CONVERTED",1,0)</f>
        <v>0</v>
      </c>
      <c r="N2372">
        <f>IF(ISNUMBER(MATCH(UPPER(TRIM(Table2[[#This Row],[Status_Clean]])),{"CONTACTED","QUALIFIED","CONVERTED"},0)),1,0)</f>
        <v>0</v>
      </c>
      <c r="O2372" cm="1">
        <f t="array" ref="O2372">_xlfn.SWITCH(UPPER(TRIM(Table2[[#This Row],[Status_Clean]])),"NEW",1,"CONTACTED",2,"QUALIFIED",3,"CONVERTED",4,"LOST",5,99)</f>
        <v>1</v>
      </c>
      <c r="P2372">
        <v>45283</v>
      </c>
      <c r="Q2372" t="s">
        <v>8016</v>
      </c>
      <c r="R2372" t="s">
        <v>8016</v>
      </c>
      <c r="S2372">
        <v>45283</v>
      </c>
      <c r="T2372" t="s">
        <v>7261</v>
      </c>
      <c r="U2372">
        <v>45283</v>
      </c>
      <c r="V2372" t="s">
        <v>7262</v>
      </c>
      <c r="W2372" t="s">
        <v>7263</v>
      </c>
      <c r="X2372" t="s">
        <v>7264</v>
      </c>
      <c r="Y2372" t="s">
        <v>7278</v>
      </c>
      <c r="Z2372" t="s">
        <v>287</v>
      </c>
      <c r="AA2372">
        <v>60</v>
      </c>
      <c r="AB2372" t="str" cm="1">
        <f t="array" ref="AB2372">_xlfn.LET(_xlpm.x,IFERROR(VALUE(Table2[[#This Row],[Response_Time_Hours]]),""),IF(_xlpm.x="","CHECK",_xlfn.IFS(_xlpm.x&lt;=1,"Immediate",_xlpm.x&lt;=6,"Fast",_xlpm.x&lt;=24,"Moderate",_xlpm.x&gt;24,"Delayed")))</f>
        <v>Delayed</v>
      </c>
      <c r="AC2372">
        <v>8</v>
      </c>
      <c r="AD2372" t="str" cm="1">
        <f t="array" ref="AD2372">IF(Table2[[#This Row],[Interaction_Count_Final]]="","N/A",_xlfn.IFS(Table2[[#This Row],[Interaction_Count_Final]]&lt;=2,"Low",Table2[[#This Row],[Interaction_Count_Final]]&lt;=5,"Medium",Table2[[#This Row],[Interaction_Count_Final]]&gt;=6,"High",TRUE,"CHECK"))</f>
        <v>High</v>
      </c>
      <c r="AE2372" t="s">
        <v>7273</v>
      </c>
      <c r="AF2372" t="b">
        <v>1</v>
      </c>
      <c r="AG2372" t="b">
        <v>1</v>
      </c>
      <c r="AH2372">
        <v>2821</v>
      </c>
      <c r="AI2372">
        <v>45283</v>
      </c>
      <c r="AJ2372" t="b">
        <v>1</v>
      </c>
      <c r="AK2372" t="e" cm="1">
        <f t="array" ref="AK2372">_xlfn.LET(
  _xlpm.txt,TRIM(Raw_Data!F2372),
  _xlpm.norm,SUBSTITUTE(SUBSTITUTE(_xlpm.txt,"-","/"),".","/"),
  _xlpm.p,_xlfn.TEXTSPLIT(_xlpm.norm,"/"),
  _xlpm.a,VALUE(INDEX(_xlpm.p,1)),
  _xlpm.b,VALUE(INDEX(_xlpm.p,2)),
  IF(AND(_xlpm.a&lt;=12,_xlpm.b&lt;=12),"REVIEW_AMBIGUOUS","OK")
)</f>
        <v>#REF!</v>
      </c>
    </row>
    <row r="2373" spans="1:37">
      <c r="A2373" t="s">
        <v>6755</v>
      </c>
      <c r="B2373" t="s">
        <v>6755</v>
      </c>
      <c r="C2373" t="b">
        <v>1</v>
      </c>
      <c r="D2373" t="s">
        <v>7257</v>
      </c>
      <c r="E2373" t="s">
        <v>6756</v>
      </c>
      <c r="F2373" t="s">
        <v>6756</v>
      </c>
      <c r="G2373" t="s">
        <v>7268</v>
      </c>
      <c r="H2373" t="s">
        <v>680</v>
      </c>
      <c r="I2373" t="s">
        <v>680</v>
      </c>
      <c r="J2373" t="s">
        <v>263</v>
      </c>
      <c r="K2373" t="s">
        <v>7281</v>
      </c>
      <c r="L2373" t="s">
        <v>125</v>
      </c>
      <c r="M2373">
        <f>IF(UPPER(TRIM(Table2[[#This Row],[Status_Clean]]))="CONVERTED",1,0)</f>
        <v>0</v>
      </c>
      <c r="N2373">
        <f>IF(ISNUMBER(MATCH(UPPER(TRIM(Table2[[#This Row],[Status_Clean]])),{"CONTACTED","QUALIFIED","CONVERTED"},0)),1,0)</f>
        <v>1</v>
      </c>
      <c r="O2373" cm="1">
        <f t="array" ref="O2373">_xlfn.SWITCH(UPPER(TRIM(Table2[[#This Row],[Status_Clean]])),"NEW",1,"CONTACTED",2,"QUALIFIED",3,"CONVERTED",4,"LOST",5,99)</f>
        <v>2</v>
      </c>
      <c r="P2373">
        <v>44996</v>
      </c>
      <c r="Q2373" t="s">
        <v>7480</v>
      </c>
      <c r="R2373" t="s">
        <v>7480</v>
      </c>
      <c r="S2373">
        <v>44996</v>
      </c>
      <c r="T2373" t="s">
        <v>7261</v>
      </c>
      <c r="U2373">
        <v>44996</v>
      </c>
      <c r="V2373" t="s">
        <v>7295</v>
      </c>
      <c r="W2373" t="s">
        <v>7263</v>
      </c>
      <c r="X2373" t="s">
        <v>7284</v>
      </c>
      <c r="Y2373" t="s">
        <v>7278</v>
      </c>
      <c r="Z2373" t="s">
        <v>474</v>
      </c>
      <c r="AA2373">
        <v>50.400000000000006</v>
      </c>
      <c r="AB2373" t="str" cm="1">
        <f t="array" ref="AB2373">_xlfn.LET(_xlpm.x,IFERROR(VALUE(Table2[[#This Row],[Response_Time_Hours]]),""),IF(_xlpm.x="","CHECK",_xlfn.IFS(_xlpm.x&lt;=1,"Immediate",_xlpm.x&lt;=6,"Fast",_xlpm.x&lt;=24,"Moderate",_xlpm.x&gt;24,"Delayed")))</f>
        <v>Delayed</v>
      </c>
      <c r="AC2373">
        <v>34</v>
      </c>
      <c r="AD2373" t="str" cm="1">
        <f t="array" ref="AD2373">IF(Table2[[#This Row],[Interaction_Count_Final]]="","N/A",_xlfn.IFS(Table2[[#This Row],[Interaction_Count_Final]]&lt;=2,"Low",Table2[[#This Row],[Interaction_Count_Final]]&lt;=5,"Medium",Table2[[#This Row],[Interaction_Count_Final]]&gt;=6,"High",TRUE,"CHECK"))</f>
        <v>High</v>
      </c>
      <c r="AE2373" t="s">
        <v>7273</v>
      </c>
      <c r="AF2373" t="b">
        <v>1</v>
      </c>
      <c r="AG2373" t="b">
        <v>1</v>
      </c>
      <c r="AH2373">
        <v>2822</v>
      </c>
      <c r="AI2373">
        <v>44996</v>
      </c>
      <c r="AJ2373" t="b">
        <v>1</v>
      </c>
      <c r="AK2373" t="e" cm="1">
        <f t="array" ref="AK2373">_xlfn.LET(
  _xlpm.txt,TRIM(Raw_Data!F2373),
  _xlpm.norm,SUBSTITUTE(SUBSTITUTE(_xlpm.txt,"-","/"),".","/"),
  _xlpm.p,_xlfn.TEXTSPLIT(_xlpm.norm,"/"),
  _xlpm.a,VALUE(INDEX(_xlpm.p,1)),
  _xlpm.b,VALUE(INDEX(_xlpm.p,2)),
  IF(AND(_xlpm.a&lt;=12,_xlpm.b&lt;=12),"REVIEW_AMBIGUOUS","OK")
)</f>
        <v>#REF!</v>
      </c>
    </row>
    <row r="2374" spans="1:37">
      <c r="A2374" t="s">
        <v>6757</v>
      </c>
      <c r="B2374" t="s">
        <v>6757</v>
      </c>
      <c r="C2374" t="b">
        <v>0</v>
      </c>
      <c r="D2374" t="s">
        <v>7257</v>
      </c>
      <c r="E2374" t="s">
        <v>6758</v>
      </c>
      <c r="F2374" t="s">
        <v>6758</v>
      </c>
      <c r="G2374" t="s">
        <v>7280</v>
      </c>
      <c r="H2374" t="s">
        <v>792</v>
      </c>
      <c r="I2374" t="s">
        <v>792</v>
      </c>
      <c r="J2374" t="s">
        <v>792</v>
      </c>
      <c r="K2374" t="s">
        <v>7301</v>
      </c>
      <c r="L2374" t="s">
        <v>125</v>
      </c>
      <c r="M2374">
        <f>IF(UPPER(TRIM(Table2[[#This Row],[Status_Clean]]))="CONVERTED",1,0)</f>
        <v>0</v>
      </c>
      <c r="N2374">
        <f>IF(ISNUMBER(MATCH(UPPER(TRIM(Table2[[#This Row],[Status_Clean]])),{"CONTACTED","QUALIFIED","CONVERTED"},0)),1,0)</f>
        <v>1</v>
      </c>
      <c r="O2374" cm="1">
        <f t="array" ref="O2374">_xlfn.SWITCH(UPPER(TRIM(Table2[[#This Row],[Status_Clean]])),"NEW",1,"CONTACTED",2,"QUALIFIED",3,"CONVERTED",4,"LOST",5,99)</f>
        <v>2</v>
      </c>
      <c r="P2374">
        <v>45219</v>
      </c>
      <c r="Q2374" t="s">
        <v>8083</v>
      </c>
      <c r="R2374" t="s">
        <v>8083</v>
      </c>
      <c r="S2374">
        <v>45219</v>
      </c>
      <c r="T2374" t="s">
        <v>7261</v>
      </c>
      <c r="U2374">
        <v>45219</v>
      </c>
      <c r="V2374" t="s">
        <v>7270</v>
      </c>
      <c r="W2374" t="s">
        <v>7263</v>
      </c>
      <c r="X2374" t="s">
        <v>7264</v>
      </c>
      <c r="Y2374" t="s">
        <v>7312</v>
      </c>
      <c r="Z2374">
        <v>31.6</v>
      </c>
      <c r="AA2374">
        <v>31.6</v>
      </c>
      <c r="AB2374" t="str" cm="1">
        <f t="array" ref="AB2374">_xlfn.LET(_xlpm.x,IFERROR(VALUE(Table2[[#This Row],[Response_Time_Hours]]),""),IF(_xlpm.x="","CHECK",_xlfn.IFS(_xlpm.x&lt;=1,"Immediate",_xlpm.x&lt;=6,"Fast",_xlpm.x&lt;=24,"Moderate",_xlpm.x&gt;24,"Delayed")))</f>
        <v>Delayed</v>
      </c>
      <c r="AC2374">
        <v>4</v>
      </c>
      <c r="AD2374" t="str" cm="1">
        <f t="array" ref="AD2374">IF(Table2[[#This Row],[Interaction_Count_Final]]="","N/A",_xlfn.IFS(Table2[[#This Row],[Interaction_Count_Final]]&lt;=2,"Low",Table2[[#This Row],[Interaction_Count_Final]]&lt;=5,"Medium",Table2[[#This Row],[Interaction_Count_Final]]&gt;=6,"High",TRUE,"CHECK"))</f>
        <v>Medium</v>
      </c>
      <c r="AE2374" t="s">
        <v>7273</v>
      </c>
      <c r="AF2374" t="b">
        <v>1</v>
      </c>
      <c r="AG2374" t="b">
        <v>1</v>
      </c>
      <c r="AH2374">
        <v>2823</v>
      </c>
      <c r="AI2374">
        <v>45219</v>
      </c>
      <c r="AJ2374" t="b">
        <v>1</v>
      </c>
      <c r="AK2374" t="e" cm="1">
        <f t="array" ref="AK2374">_xlfn.LET(
  _xlpm.txt,TRIM(Raw_Data!F2374),
  _xlpm.norm,SUBSTITUTE(SUBSTITUTE(_xlpm.txt,"-","/"),".","/"),
  _xlpm.p,_xlfn.TEXTSPLIT(_xlpm.norm,"/"),
  _xlpm.a,VALUE(INDEX(_xlpm.p,1)),
  _xlpm.b,VALUE(INDEX(_xlpm.p,2)),
  IF(AND(_xlpm.a&lt;=12,_xlpm.b&lt;=12),"REVIEW_AMBIGUOUS","OK")
)</f>
        <v>#REF!</v>
      </c>
    </row>
    <row r="2375" spans="1:37">
      <c r="A2375" t="s">
        <v>6759</v>
      </c>
      <c r="B2375" t="s">
        <v>6759</v>
      </c>
      <c r="C2375" t="b">
        <v>1</v>
      </c>
      <c r="D2375" t="s">
        <v>7257</v>
      </c>
      <c r="E2375" t="s">
        <v>8767</v>
      </c>
      <c r="F2375" t="s">
        <v>8767</v>
      </c>
      <c r="G2375" t="s">
        <v>7274</v>
      </c>
      <c r="H2375" t="s">
        <v>469</v>
      </c>
      <c r="I2375" t="s">
        <v>469</v>
      </c>
      <c r="J2375" t="s">
        <v>469</v>
      </c>
      <c r="K2375" t="s">
        <v>125</v>
      </c>
      <c r="L2375" t="s">
        <v>125</v>
      </c>
      <c r="M2375">
        <f>IF(UPPER(TRIM(Table2[[#This Row],[Status_Clean]]))="CONVERTED",1,0)</f>
        <v>0</v>
      </c>
      <c r="N2375">
        <f>IF(ISNUMBER(MATCH(UPPER(TRIM(Table2[[#This Row],[Status_Clean]])),{"CONTACTED","QUALIFIED","CONVERTED"},0)),1,0)</f>
        <v>1</v>
      </c>
      <c r="O2375" cm="1">
        <f t="array" ref="O2375">_xlfn.SWITCH(UPPER(TRIM(Table2[[#This Row],[Status_Clean]])),"NEW",1,"CONTACTED",2,"QUALIFIED",3,"CONVERTED",4,"LOST",5,99)</f>
        <v>2</v>
      </c>
      <c r="P2375">
        <v>45257</v>
      </c>
      <c r="Q2375" t="s">
        <v>7817</v>
      </c>
      <c r="R2375" t="s">
        <v>7817</v>
      </c>
      <c r="S2375">
        <v>45257</v>
      </c>
      <c r="T2375" t="s">
        <v>7261</v>
      </c>
      <c r="U2375">
        <v>45257</v>
      </c>
      <c r="V2375" t="s">
        <v>7300</v>
      </c>
      <c r="W2375" t="s">
        <v>7263</v>
      </c>
      <c r="X2375" t="s">
        <v>7264</v>
      </c>
      <c r="Y2375" t="s">
        <v>7298</v>
      </c>
      <c r="Z2375">
        <v>64.5</v>
      </c>
      <c r="AA2375">
        <v>64.5</v>
      </c>
      <c r="AB2375" t="str" cm="1">
        <f t="array" ref="AB2375">_xlfn.LET(_xlpm.x,IFERROR(VALUE(Table2[[#This Row],[Response_Time_Hours]]),""),IF(_xlpm.x="","CHECK",_xlfn.IFS(_xlpm.x&lt;=1,"Immediate",_xlpm.x&lt;=6,"Fast",_xlpm.x&lt;=24,"Moderate",_xlpm.x&gt;24,"Delayed")))</f>
        <v>Delayed</v>
      </c>
      <c r="AC2375">
        <v>41</v>
      </c>
      <c r="AD2375" t="str" cm="1">
        <f t="array" ref="AD2375">IF(Table2[[#This Row],[Interaction_Count_Final]]="","N/A",_xlfn.IFS(Table2[[#This Row],[Interaction_Count_Final]]&lt;=2,"Low",Table2[[#This Row],[Interaction_Count_Final]]&lt;=5,"Medium",Table2[[#This Row],[Interaction_Count_Final]]&gt;=6,"High",TRUE,"CHECK"))</f>
        <v>High</v>
      </c>
      <c r="AE2375" t="s">
        <v>7266</v>
      </c>
      <c r="AF2375" t="b">
        <v>1</v>
      </c>
      <c r="AG2375" t="b">
        <v>1</v>
      </c>
      <c r="AH2375">
        <v>2824</v>
      </c>
      <c r="AI2375">
        <v>45257</v>
      </c>
      <c r="AJ2375" t="b">
        <v>1</v>
      </c>
      <c r="AK2375" t="e" cm="1">
        <f t="array" ref="AK2375">_xlfn.LET(
  _xlpm.txt,TRIM(Raw_Data!F2375),
  _xlpm.norm,SUBSTITUTE(SUBSTITUTE(_xlpm.txt,"-","/"),".","/"),
  _xlpm.p,_xlfn.TEXTSPLIT(_xlpm.norm,"/"),
  _xlpm.a,VALUE(INDEX(_xlpm.p,1)),
  _xlpm.b,VALUE(INDEX(_xlpm.p,2)),
  IF(AND(_xlpm.a&lt;=12,_xlpm.b&lt;=12),"REVIEW_AMBIGUOUS","OK")
)</f>
        <v>#REF!</v>
      </c>
    </row>
    <row r="2376" spans="1:37">
      <c r="A2376" t="s">
        <v>6761</v>
      </c>
      <c r="B2376" t="s">
        <v>6761</v>
      </c>
      <c r="C2376" t="b">
        <v>1</v>
      </c>
      <c r="D2376" t="s">
        <v>7257</v>
      </c>
      <c r="E2376" t="s">
        <v>6762</v>
      </c>
      <c r="F2376" t="s">
        <v>6762</v>
      </c>
      <c r="G2376" t="s">
        <v>7280</v>
      </c>
      <c r="H2376" t="s">
        <v>311</v>
      </c>
      <c r="I2376" t="s">
        <v>311</v>
      </c>
      <c r="J2376" t="s">
        <v>311</v>
      </c>
      <c r="K2376" t="s">
        <v>193</v>
      </c>
      <c r="L2376" t="s">
        <v>193</v>
      </c>
      <c r="M2376">
        <f>IF(UPPER(TRIM(Table2[[#This Row],[Status_Clean]]))="CONVERTED",1,0)</f>
        <v>0</v>
      </c>
      <c r="N2376">
        <f>IF(ISNUMBER(MATCH(UPPER(TRIM(Table2[[#This Row],[Status_Clean]])),{"CONTACTED","QUALIFIED","CONVERTED"},0)),1,0)</f>
        <v>0</v>
      </c>
      <c r="O2376" cm="1">
        <f t="array" ref="O2376">_xlfn.SWITCH(UPPER(TRIM(Table2[[#This Row],[Status_Clean]])),"NEW",1,"CONTACTED",2,"QUALIFIED",3,"CONVERTED",4,"LOST",5,99)</f>
        <v>1</v>
      </c>
      <c r="P2376" t="s">
        <v>6763</v>
      </c>
      <c r="Q2376" t="s">
        <v>7738</v>
      </c>
      <c r="R2376" t="s">
        <v>7738</v>
      </c>
      <c r="S2376">
        <v>45496</v>
      </c>
      <c r="T2376" t="s">
        <v>7261</v>
      </c>
      <c r="U2376">
        <v>45496</v>
      </c>
      <c r="V2376" t="s">
        <v>7305</v>
      </c>
      <c r="W2376" t="s">
        <v>7271</v>
      </c>
      <c r="X2376" t="s">
        <v>7288</v>
      </c>
      <c r="Y2376" t="s">
        <v>7265</v>
      </c>
      <c r="Z2376" t="s">
        <v>6764</v>
      </c>
      <c r="AA2376">
        <v>4.4000000000000004</v>
      </c>
      <c r="AB2376" t="str" cm="1">
        <f t="array" ref="AB2376">_xlfn.LET(_xlpm.x,IFERROR(VALUE(Table2[[#This Row],[Response_Time_Hours]]),""),IF(_xlpm.x="","CHECK",_xlfn.IFS(_xlpm.x&lt;=1,"Immediate",_xlpm.x&lt;=6,"Fast",_xlpm.x&lt;=24,"Moderate",_xlpm.x&gt;24,"Delayed")))</f>
        <v>Fast</v>
      </c>
      <c r="AC2376">
        <v>9</v>
      </c>
      <c r="AD2376" t="str" cm="1">
        <f t="array" ref="AD2376">IF(Table2[[#This Row],[Interaction_Count_Final]]="","N/A",_xlfn.IFS(Table2[[#This Row],[Interaction_Count_Final]]&lt;=2,"Low",Table2[[#This Row],[Interaction_Count_Final]]&lt;=5,"Medium",Table2[[#This Row],[Interaction_Count_Final]]&gt;=6,"High",TRUE,"CHECK"))</f>
        <v>High</v>
      </c>
      <c r="AE2376" t="s">
        <v>7273</v>
      </c>
      <c r="AF2376" t="b">
        <v>1</v>
      </c>
      <c r="AG2376" t="b">
        <v>1</v>
      </c>
      <c r="AH2376">
        <v>2825</v>
      </c>
      <c r="AI2376">
        <v>45496</v>
      </c>
      <c r="AJ2376" t="b">
        <v>1</v>
      </c>
      <c r="AK2376" t="str" cm="1">
        <f t="array" ref="AK2376">_xlfn.LET(
  _xlpm.txt,TRIM(Raw_Data!F2376),
  _xlpm.norm,SUBSTITUTE(SUBSTITUTE(_xlpm.txt,"-","/"),".","/"),
  _xlpm.p,_xlfn.TEXTSPLIT(_xlpm.norm,"/"),
  _xlpm.a,VALUE(INDEX(_xlpm.p,1)),
  _xlpm.b,VALUE(INDEX(_xlpm.p,2)),
  IF(AND(_xlpm.a&lt;=12,_xlpm.b&lt;=12),"REVIEW_AMBIGUOUS","OK")
)</f>
        <v>OK</v>
      </c>
    </row>
    <row r="2377" spans="1:37">
      <c r="A2377" t="s">
        <v>6765</v>
      </c>
      <c r="B2377" t="s">
        <v>6765</v>
      </c>
      <c r="C2377" t="b">
        <v>0</v>
      </c>
      <c r="D2377" t="s">
        <v>7257</v>
      </c>
      <c r="E2377" t="s">
        <v>6766</v>
      </c>
      <c r="F2377" t="s">
        <v>6766</v>
      </c>
      <c r="G2377" t="s">
        <v>7280</v>
      </c>
      <c r="H2377" t="s">
        <v>792</v>
      </c>
      <c r="I2377" t="s">
        <v>792</v>
      </c>
      <c r="J2377" t="s">
        <v>792</v>
      </c>
      <c r="K2377" t="s">
        <v>7319</v>
      </c>
      <c r="L2377" t="s">
        <v>71</v>
      </c>
      <c r="M2377">
        <f>IF(UPPER(TRIM(Table2[[#This Row],[Status_Clean]]))="CONVERTED",1,0)</f>
        <v>0</v>
      </c>
      <c r="N2377">
        <f>IF(ISNUMBER(MATCH(UPPER(TRIM(Table2[[#This Row],[Status_Clean]])),{"CONTACTED","QUALIFIED","CONVERTED"},0)),1,0)</f>
        <v>1</v>
      </c>
      <c r="O2377" cm="1">
        <f t="array" ref="O2377">_xlfn.SWITCH(UPPER(TRIM(Table2[[#This Row],[Status_Clean]])),"NEW",1,"CONTACTED",2,"QUALIFIED",3,"CONVERTED",4,"LOST",5,99)</f>
        <v>3</v>
      </c>
      <c r="P2377" t="s">
        <v>6767</v>
      </c>
      <c r="Q2377" t="s">
        <v>7570</v>
      </c>
      <c r="R2377" t="s">
        <v>7570</v>
      </c>
      <c r="S2377">
        <v>45370</v>
      </c>
      <c r="T2377" t="s">
        <v>7261</v>
      </c>
      <c r="U2377">
        <v>45370</v>
      </c>
      <c r="V2377" t="s">
        <v>7295</v>
      </c>
      <c r="W2377" t="s">
        <v>7271</v>
      </c>
      <c r="X2377" t="s">
        <v>7284</v>
      </c>
      <c r="Y2377" t="s">
        <v>7265</v>
      </c>
      <c r="Z2377" t="s">
        <v>6768</v>
      </c>
      <c r="AA2377">
        <v>57.2</v>
      </c>
      <c r="AB2377" t="str" cm="1">
        <f t="array" ref="AB2377">_xlfn.LET(_xlpm.x,IFERROR(VALUE(Table2[[#This Row],[Response_Time_Hours]]),""),IF(_xlpm.x="","CHECK",_xlfn.IFS(_xlpm.x&lt;=1,"Immediate",_xlpm.x&lt;=6,"Fast",_xlpm.x&lt;=24,"Moderate",_xlpm.x&gt;24,"Delayed")))</f>
        <v>Delayed</v>
      </c>
      <c r="AC2377">
        <v>1</v>
      </c>
      <c r="AD2377" t="str" cm="1">
        <f t="array" ref="AD2377">IF(Table2[[#This Row],[Interaction_Count_Final]]="","N/A",_xlfn.IFS(Table2[[#This Row],[Interaction_Count_Final]]&lt;=2,"Low",Table2[[#This Row],[Interaction_Count_Final]]&lt;=5,"Medium",Table2[[#This Row],[Interaction_Count_Final]]&gt;=6,"High",TRUE,"CHECK"))</f>
        <v>Low</v>
      </c>
      <c r="AE2377" t="s">
        <v>7266</v>
      </c>
      <c r="AF2377" t="b">
        <v>1</v>
      </c>
      <c r="AG2377" t="b">
        <v>1</v>
      </c>
      <c r="AH2377">
        <v>2826</v>
      </c>
      <c r="AI2377">
        <v>45370</v>
      </c>
      <c r="AJ2377" t="b">
        <v>1</v>
      </c>
      <c r="AK2377" t="str" cm="1">
        <f t="array" ref="AK2377">_xlfn.LET(
  _xlpm.txt,TRIM(Raw_Data!F2377),
  _xlpm.norm,SUBSTITUTE(SUBSTITUTE(_xlpm.txt,"-","/"),".","/"),
  _xlpm.p,_xlfn.TEXTSPLIT(_xlpm.norm,"/"),
  _xlpm.a,VALUE(INDEX(_xlpm.p,1)),
  _xlpm.b,VALUE(INDEX(_xlpm.p,2)),
  IF(AND(_xlpm.a&lt;=12,_xlpm.b&lt;=12),"REVIEW_AMBIGUOUS","OK")
)</f>
        <v>OK</v>
      </c>
    </row>
    <row r="2378" spans="1:37">
      <c r="A2378" t="s">
        <v>6769</v>
      </c>
      <c r="B2378" t="s">
        <v>6769</v>
      </c>
      <c r="C2378" t="b">
        <v>0</v>
      </c>
      <c r="D2378" t="s">
        <v>7257</v>
      </c>
      <c r="E2378" t="s">
        <v>6770</v>
      </c>
      <c r="F2378" t="s">
        <v>6770</v>
      </c>
      <c r="G2378" t="s">
        <v>7268</v>
      </c>
      <c r="H2378" t="s">
        <v>447</v>
      </c>
      <c r="I2378" t="s">
        <v>447</v>
      </c>
      <c r="J2378" t="s">
        <v>447</v>
      </c>
      <c r="K2378" t="s">
        <v>193</v>
      </c>
      <c r="L2378" t="s">
        <v>193</v>
      </c>
      <c r="M2378">
        <f>IF(UPPER(TRIM(Table2[[#This Row],[Status_Clean]]))="CONVERTED",1,0)</f>
        <v>0</v>
      </c>
      <c r="N2378">
        <f>IF(ISNUMBER(MATCH(UPPER(TRIM(Table2[[#This Row],[Status_Clean]])),{"CONTACTED","QUALIFIED","CONVERTED"},0)),1,0)</f>
        <v>0</v>
      </c>
      <c r="O2378" cm="1">
        <f t="array" ref="O2378">_xlfn.SWITCH(UPPER(TRIM(Table2[[#This Row],[Status_Clean]])),"NEW",1,"CONTACTED",2,"QUALIFIED",3,"CONVERTED",4,"LOST",5,99)</f>
        <v>1</v>
      </c>
      <c r="P2378">
        <v>45224</v>
      </c>
      <c r="Q2378" t="s">
        <v>8132</v>
      </c>
      <c r="R2378" t="s">
        <v>8132</v>
      </c>
      <c r="S2378">
        <v>45224</v>
      </c>
      <c r="T2378" t="s">
        <v>7261</v>
      </c>
      <c r="U2378">
        <v>45224</v>
      </c>
      <c r="V2378" t="s">
        <v>7270</v>
      </c>
      <c r="W2378" t="s">
        <v>7263</v>
      </c>
      <c r="X2378" t="s">
        <v>7264</v>
      </c>
      <c r="Y2378" t="s">
        <v>7272</v>
      </c>
      <c r="Z2378">
        <v>6</v>
      </c>
      <c r="AA2378">
        <v>6</v>
      </c>
      <c r="AB2378" t="str" cm="1">
        <f t="array" ref="AB2378">_xlfn.LET(_xlpm.x,IFERROR(VALUE(Table2[[#This Row],[Response_Time_Hours]]),""),IF(_xlpm.x="","CHECK",_xlfn.IFS(_xlpm.x&lt;=1,"Immediate",_xlpm.x&lt;=6,"Fast",_xlpm.x&lt;=24,"Moderate",_xlpm.x&gt;24,"Delayed")))</f>
        <v>Fast</v>
      </c>
      <c r="AC2378">
        <v>46</v>
      </c>
      <c r="AD2378" t="str" cm="1">
        <f t="array" ref="AD2378">IF(Table2[[#This Row],[Interaction_Count_Final]]="","N/A",_xlfn.IFS(Table2[[#This Row],[Interaction_Count_Final]]&lt;=2,"Low",Table2[[#This Row],[Interaction_Count_Final]]&lt;=5,"Medium",Table2[[#This Row],[Interaction_Count_Final]]&gt;=6,"High",TRUE,"CHECK"))</f>
        <v>High</v>
      </c>
      <c r="AE2378" t="s">
        <v>7266</v>
      </c>
      <c r="AF2378" t="b">
        <v>1</v>
      </c>
      <c r="AG2378" t="b">
        <v>1</v>
      </c>
      <c r="AH2378">
        <v>2827</v>
      </c>
      <c r="AI2378">
        <v>45224</v>
      </c>
      <c r="AJ2378" t="b">
        <v>1</v>
      </c>
      <c r="AK2378" t="e" cm="1">
        <f t="array" ref="AK2378">_xlfn.LET(
  _xlpm.txt,TRIM(Raw_Data!F2378),
  _xlpm.norm,SUBSTITUTE(SUBSTITUTE(_xlpm.txt,"-","/"),".","/"),
  _xlpm.p,_xlfn.TEXTSPLIT(_xlpm.norm,"/"),
  _xlpm.a,VALUE(INDEX(_xlpm.p,1)),
  _xlpm.b,VALUE(INDEX(_xlpm.p,2)),
  IF(AND(_xlpm.a&lt;=12,_xlpm.b&lt;=12),"REVIEW_AMBIGUOUS","OK")
)</f>
        <v>#REF!</v>
      </c>
    </row>
    <row r="2379" spans="1:37">
      <c r="A2379" t="s">
        <v>6771</v>
      </c>
      <c r="B2379" t="s">
        <v>6771</v>
      </c>
      <c r="C2379" t="b">
        <v>1</v>
      </c>
      <c r="D2379" t="s">
        <v>7257</v>
      </c>
      <c r="E2379" t="s">
        <v>6772</v>
      </c>
      <c r="F2379" t="s">
        <v>6772</v>
      </c>
      <c r="G2379" t="s">
        <v>7268</v>
      </c>
      <c r="H2379" t="s">
        <v>473</v>
      </c>
      <c r="I2379" t="s">
        <v>473</v>
      </c>
      <c r="J2379" t="s">
        <v>473</v>
      </c>
      <c r="K2379" t="s">
        <v>193</v>
      </c>
      <c r="L2379" t="s">
        <v>193</v>
      </c>
      <c r="M2379">
        <f>IF(UPPER(TRIM(Table2[[#This Row],[Status_Clean]]))="CONVERTED",1,0)</f>
        <v>0</v>
      </c>
      <c r="N2379">
        <f>IF(ISNUMBER(MATCH(UPPER(TRIM(Table2[[#This Row],[Status_Clean]])),{"CONTACTED","QUALIFIED","CONVERTED"},0)),1,0)</f>
        <v>0</v>
      </c>
      <c r="O2379" cm="1">
        <f t="array" ref="O2379">_xlfn.SWITCH(UPPER(TRIM(Table2[[#This Row],[Status_Clean]])),"NEW",1,"CONTACTED",2,"QUALIFIED",3,"CONVERTED",4,"LOST",5,99)</f>
        <v>1</v>
      </c>
      <c r="P2379">
        <v>45364</v>
      </c>
      <c r="Q2379" t="s">
        <v>8129</v>
      </c>
      <c r="R2379" t="s">
        <v>8129</v>
      </c>
      <c r="S2379">
        <v>45364</v>
      </c>
      <c r="T2379" t="s">
        <v>7261</v>
      </c>
      <c r="U2379">
        <v>45364</v>
      </c>
      <c r="V2379" t="s">
        <v>7295</v>
      </c>
      <c r="W2379" t="s">
        <v>7271</v>
      </c>
      <c r="X2379" t="s">
        <v>7284</v>
      </c>
      <c r="Y2379" t="s">
        <v>7272</v>
      </c>
      <c r="Z2379" t="s">
        <v>6773</v>
      </c>
      <c r="AA2379">
        <v>64.599999999999994</v>
      </c>
      <c r="AB2379" t="str" cm="1">
        <f t="array" ref="AB2379">_xlfn.LET(_xlpm.x,IFERROR(VALUE(Table2[[#This Row],[Response_Time_Hours]]),""),IF(_xlpm.x="","CHECK",_xlfn.IFS(_xlpm.x&lt;=1,"Immediate",_xlpm.x&lt;=6,"Fast",_xlpm.x&lt;=24,"Moderate",_xlpm.x&gt;24,"Delayed")))</f>
        <v>Delayed</v>
      </c>
      <c r="AC2379">
        <v>22</v>
      </c>
      <c r="AD2379" t="str" cm="1">
        <f t="array" ref="AD2379">IF(Table2[[#This Row],[Interaction_Count_Final]]="","N/A",_xlfn.IFS(Table2[[#This Row],[Interaction_Count_Final]]&lt;=2,"Low",Table2[[#This Row],[Interaction_Count_Final]]&lt;=5,"Medium",Table2[[#This Row],[Interaction_Count_Final]]&gt;=6,"High",TRUE,"CHECK"))</f>
        <v>High</v>
      </c>
      <c r="AE2379" t="s">
        <v>7289</v>
      </c>
      <c r="AF2379" t="b">
        <v>1</v>
      </c>
      <c r="AG2379" t="b">
        <v>1</v>
      </c>
      <c r="AH2379">
        <v>2828</v>
      </c>
      <c r="AI2379">
        <v>45364</v>
      </c>
      <c r="AJ2379" t="b">
        <v>1</v>
      </c>
      <c r="AK2379" t="e" cm="1">
        <f t="array" ref="AK2379">_xlfn.LET(
  _xlpm.txt,TRIM(Raw_Data!F2379),
  _xlpm.norm,SUBSTITUTE(SUBSTITUTE(_xlpm.txt,"-","/"),".","/"),
  _xlpm.p,_xlfn.TEXTSPLIT(_xlpm.norm,"/"),
  _xlpm.a,VALUE(INDEX(_xlpm.p,1)),
  _xlpm.b,VALUE(INDEX(_xlpm.p,2)),
  IF(AND(_xlpm.a&lt;=12,_xlpm.b&lt;=12),"REVIEW_AMBIGUOUS","OK")
)</f>
        <v>#REF!</v>
      </c>
    </row>
    <row r="2380" spans="1:37">
      <c r="A2380" t="s">
        <v>6774</v>
      </c>
      <c r="B2380" t="s">
        <v>6774</v>
      </c>
      <c r="C2380" t="b">
        <v>1</v>
      </c>
      <c r="D2380" t="s">
        <v>7257</v>
      </c>
      <c r="E2380" t="s">
        <v>6775</v>
      </c>
      <c r="F2380" t="s">
        <v>6775</v>
      </c>
      <c r="G2380" t="s">
        <v>7274</v>
      </c>
      <c r="H2380" t="s">
        <v>404</v>
      </c>
      <c r="I2380" t="s">
        <v>404</v>
      </c>
      <c r="J2380" t="s">
        <v>363</v>
      </c>
      <c r="K2380" t="s">
        <v>7259</v>
      </c>
      <c r="L2380" t="s">
        <v>193</v>
      </c>
      <c r="M2380">
        <f>IF(UPPER(TRIM(Table2[[#This Row],[Status_Clean]]))="CONVERTED",1,0)</f>
        <v>0</v>
      </c>
      <c r="N2380">
        <f>IF(ISNUMBER(MATCH(UPPER(TRIM(Table2[[#This Row],[Status_Clean]])),{"CONTACTED","QUALIFIED","CONVERTED"},0)),1,0)</f>
        <v>0</v>
      </c>
      <c r="O2380" cm="1">
        <f t="array" ref="O2380">_xlfn.SWITCH(UPPER(TRIM(Table2[[#This Row],[Status_Clean]])),"NEW",1,"CONTACTED",2,"QUALIFIED",3,"CONVERTED",4,"LOST",5,99)</f>
        <v>1</v>
      </c>
      <c r="P2380">
        <v>45608</v>
      </c>
      <c r="Q2380" t="s">
        <v>7825</v>
      </c>
      <c r="R2380" t="s">
        <v>7825</v>
      </c>
      <c r="S2380">
        <v>45608</v>
      </c>
      <c r="T2380" t="s">
        <v>7261</v>
      </c>
      <c r="U2380">
        <v>45608</v>
      </c>
      <c r="V2380" t="s">
        <v>7300</v>
      </c>
      <c r="W2380" t="s">
        <v>7271</v>
      </c>
      <c r="X2380" t="s">
        <v>7264</v>
      </c>
      <c r="Y2380" t="s">
        <v>7265</v>
      </c>
      <c r="Z2380" t="s">
        <v>1162</v>
      </c>
      <c r="AA2380">
        <v>66.400000000000006</v>
      </c>
      <c r="AB2380" t="str" cm="1">
        <f t="array" ref="AB2380">_xlfn.LET(_xlpm.x,IFERROR(VALUE(Table2[[#This Row],[Response_Time_Hours]]),""),IF(_xlpm.x="","CHECK",_xlfn.IFS(_xlpm.x&lt;=1,"Immediate",_xlpm.x&lt;=6,"Fast",_xlpm.x&lt;=24,"Moderate",_xlpm.x&gt;24,"Delayed")))</f>
        <v>Delayed</v>
      </c>
      <c r="AC2380">
        <v>2</v>
      </c>
      <c r="AD2380" t="str" cm="1">
        <f t="array" ref="AD2380">IF(Table2[[#This Row],[Interaction_Count_Final]]="","N/A",_xlfn.IFS(Table2[[#This Row],[Interaction_Count_Final]]&lt;=2,"Low",Table2[[#This Row],[Interaction_Count_Final]]&lt;=5,"Medium",Table2[[#This Row],[Interaction_Count_Final]]&gt;=6,"High",TRUE,"CHECK"))</f>
        <v>Low</v>
      </c>
      <c r="AE2380" t="s">
        <v>7289</v>
      </c>
      <c r="AF2380" t="b">
        <v>1</v>
      </c>
      <c r="AG2380" t="b">
        <v>1</v>
      </c>
      <c r="AH2380">
        <v>2829</v>
      </c>
      <c r="AI2380">
        <v>45608</v>
      </c>
      <c r="AJ2380" t="b">
        <v>1</v>
      </c>
      <c r="AK2380" t="e" cm="1">
        <f t="array" ref="AK2380">_xlfn.LET(
  _xlpm.txt,TRIM(Raw_Data!F2380),
  _xlpm.norm,SUBSTITUTE(SUBSTITUTE(_xlpm.txt,"-","/"),".","/"),
  _xlpm.p,_xlfn.TEXTSPLIT(_xlpm.norm,"/"),
  _xlpm.a,VALUE(INDEX(_xlpm.p,1)),
  _xlpm.b,VALUE(INDEX(_xlpm.p,2)),
  IF(AND(_xlpm.a&lt;=12,_xlpm.b&lt;=12),"REVIEW_AMBIGUOUS","OK")
)</f>
        <v>#REF!</v>
      </c>
    </row>
    <row r="2381" spans="1:37">
      <c r="A2381" t="s">
        <v>6776</v>
      </c>
      <c r="B2381" t="s">
        <v>6776</v>
      </c>
      <c r="C2381" t="b">
        <v>0</v>
      </c>
      <c r="D2381" t="s">
        <v>7257</v>
      </c>
      <c r="E2381" t="s">
        <v>8768</v>
      </c>
      <c r="F2381" t="s">
        <v>8768</v>
      </c>
      <c r="G2381" t="s">
        <v>7303</v>
      </c>
      <c r="H2381" t="s">
        <v>556</v>
      </c>
      <c r="I2381" t="s">
        <v>556</v>
      </c>
      <c r="J2381" t="s">
        <v>106</v>
      </c>
      <c r="K2381" t="s">
        <v>7319</v>
      </c>
      <c r="L2381" t="s">
        <v>71</v>
      </c>
      <c r="M2381">
        <f>IF(UPPER(TRIM(Table2[[#This Row],[Status_Clean]]))="CONVERTED",1,0)</f>
        <v>0</v>
      </c>
      <c r="N2381">
        <f>IF(ISNUMBER(MATCH(UPPER(TRIM(Table2[[#This Row],[Status_Clean]])),{"CONTACTED","QUALIFIED","CONVERTED"},0)),1,0)</f>
        <v>1</v>
      </c>
      <c r="O2381" cm="1">
        <f t="array" ref="O2381">_xlfn.SWITCH(UPPER(TRIM(Table2[[#This Row],[Status_Clean]])),"NEW",1,"CONTACTED",2,"QUALIFIED",3,"CONVERTED",4,"LOST",5,99)</f>
        <v>3</v>
      </c>
      <c r="P2381" t="s">
        <v>6778</v>
      </c>
      <c r="Q2381" t="s">
        <v>7356</v>
      </c>
      <c r="R2381" t="s">
        <v>7356</v>
      </c>
      <c r="S2381">
        <v>45628</v>
      </c>
      <c r="T2381" t="s">
        <v>7261</v>
      </c>
      <c r="U2381">
        <v>45628</v>
      </c>
      <c r="V2381" t="s">
        <v>7262</v>
      </c>
      <c r="W2381" t="s">
        <v>7271</v>
      </c>
      <c r="X2381" t="s">
        <v>7264</v>
      </c>
      <c r="Y2381" t="s">
        <v>7298</v>
      </c>
      <c r="Z2381">
        <v>37.200000000000003</v>
      </c>
      <c r="AA2381">
        <v>37.200000000000003</v>
      </c>
      <c r="AB2381" t="str" cm="1">
        <f t="array" ref="AB2381">_xlfn.LET(_xlpm.x,IFERROR(VALUE(Table2[[#This Row],[Response_Time_Hours]]),""),IF(_xlpm.x="","CHECK",_xlfn.IFS(_xlpm.x&lt;=1,"Immediate",_xlpm.x&lt;=6,"Fast",_xlpm.x&lt;=24,"Moderate",_xlpm.x&gt;24,"Delayed")))</f>
        <v>Delayed</v>
      </c>
      <c r="AC2381">
        <v>49</v>
      </c>
      <c r="AD2381" t="str" cm="1">
        <f t="array" ref="AD2381">IF(Table2[[#This Row],[Interaction_Count_Final]]="","N/A",_xlfn.IFS(Table2[[#This Row],[Interaction_Count_Final]]&lt;=2,"Low",Table2[[#This Row],[Interaction_Count_Final]]&lt;=5,"Medium",Table2[[#This Row],[Interaction_Count_Final]]&gt;=6,"High",TRUE,"CHECK"))</f>
        <v>High</v>
      </c>
      <c r="AE2381" t="s">
        <v>7266</v>
      </c>
      <c r="AF2381" t="b">
        <v>1</v>
      </c>
      <c r="AG2381" t="b">
        <v>1</v>
      </c>
      <c r="AH2381">
        <v>2830</v>
      </c>
      <c r="AI2381">
        <v>45628</v>
      </c>
      <c r="AJ2381" t="b">
        <v>1</v>
      </c>
      <c r="AK2381" t="str" cm="1">
        <f t="array" ref="AK2381">_xlfn.LET(
  _xlpm.txt,TRIM(Raw_Data!F2381),
  _xlpm.norm,SUBSTITUTE(SUBSTITUTE(_xlpm.txt,"-","/"),".","/"),
  _xlpm.p,_xlfn.TEXTSPLIT(_xlpm.norm,"/"),
  _xlpm.a,VALUE(INDEX(_xlpm.p,1)),
  _xlpm.b,VALUE(INDEX(_xlpm.p,2)),
  IF(AND(_xlpm.a&lt;=12,_xlpm.b&lt;=12),"REVIEW_AMBIGUOUS","OK")
)</f>
        <v>REVIEW_AMBIGUOUS</v>
      </c>
    </row>
    <row r="2382" spans="1:37">
      <c r="A2382" t="s">
        <v>6779</v>
      </c>
      <c r="B2382" t="s">
        <v>6779</v>
      </c>
      <c r="C2382" t="b">
        <v>0</v>
      </c>
      <c r="D2382" t="s">
        <v>7257</v>
      </c>
      <c r="E2382" t="s">
        <v>6780</v>
      </c>
      <c r="F2382" t="s">
        <v>6780</v>
      </c>
      <c r="G2382" t="s">
        <v>7268</v>
      </c>
      <c r="H2382" t="s">
        <v>101</v>
      </c>
      <c r="I2382" t="s">
        <v>101</v>
      </c>
      <c r="J2382" t="s">
        <v>101</v>
      </c>
      <c r="K2382" t="s">
        <v>71</v>
      </c>
      <c r="L2382" t="s">
        <v>71</v>
      </c>
      <c r="M2382">
        <f>IF(UPPER(TRIM(Table2[[#This Row],[Status_Clean]]))="CONVERTED",1,0)</f>
        <v>0</v>
      </c>
      <c r="N2382">
        <f>IF(ISNUMBER(MATCH(UPPER(TRIM(Table2[[#This Row],[Status_Clean]])),{"CONTACTED","QUALIFIED","CONVERTED"},0)),1,0)</f>
        <v>1</v>
      </c>
      <c r="O2382" cm="1">
        <f t="array" ref="O2382">_xlfn.SWITCH(UPPER(TRIM(Table2[[#This Row],[Status_Clean]])),"NEW",1,"CONTACTED",2,"QUALIFIED",3,"CONVERTED",4,"LOST",5,99)</f>
        <v>3</v>
      </c>
      <c r="P2382">
        <v>45436</v>
      </c>
      <c r="Q2382" t="s">
        <v>8056</v>
      </c>
      <c r="R2382" t="s">
        <v>8056</v>
      </c>
      <c r="S2382">
        <v>45436</v>
      </c>
      <c r="T2382" t="s">
        <v>7261</v>
      </c>
      <c r="U2382">
        <v>45436</v>
      </c>
      <c r="V2382" t="s">
        <v>7314</v>
      </c>
      <c r="W2382" t="s">
        <v>7271</v>
      </c>
      <c r="X2382" t="s">
        <v>7277</v>
      </c>
      <c r="Y2382" t="s">
        <v>7312</v>
      </c>
      <c r="Z2382">
        <v>71</v>
      </c>
      <c r="AA2382">
        <v>71</v>
      </c>
      <c r="AB2382" t="str" cm="1">
        <f t="array" ref="AB2382">_xlfn.LET(_xlpm.x,IFERROR(VALUE(Table2[[#This Row],[Response_Time_Hours]]),""),IF(_xlpm.x="","CHECK",_xlfn.IFS(_xlpm.x&lt;=1,"Immediate",_xlpm.x&lt;=6,"Fast",_xlpm.x&lt;=24,"Moderate",_xlpm.x&gt;24,"Delayed")))</f>
        <v>Delayed</v>
      </c>
      <c r="AC2382">
        <v>26</v>
      </c>
      <c r="AD2382" t="str" cm="1">
        <f t="array" ref="AD2382">IF(Table2[[#This Row],[Interaction_Count_Final]]="","N/A",_xlfn.IFS(Table2[[#This Row],[Interaction_Count_Final]]&lt;=2,"Low",Table2[[#This Row],[Interaction_Count_Final]]&lt;=5,"Medium",Table2[[#This Row],[Interaction_Count_Final]]&gt;=6,"High",TRUE,"CHECK"))</f>
        <v>High</v>
      </c>
      <c r="AE2382" t="s">
        <v>7289</v>
      </c>
      <c r="AF2382" t="b">
        <v>1</v>
      </c>
      <c r="AG2382" t="b">
        <v>1</v>
      </c>
      <c r="AH2382">
        <v>2831</v>
      </c>
      <c r="AI2382">
        <v>45436</v>
      </c>
      <c r="AJ2382" t="b">
        <v>1</v>
      </c>
      <c r="AK2382" t="e" cm="1">
        <f t="array" ref="AK2382">_xlfn.LET(
  _xlpm.txt,TRIM(Raw_Data!F2382),
  _xlpm.norm,SUBSTITUTE(SUBSTITUTE(_xlpm.txt,"-","/"),".","/"),
  _xlpm.p,_xlfn.TEXTSPLIT(_xlpm.norm,"/"),
  _xlpm.a,VALUE(INDEX(_xlpm.p,1)),
  _xlpm.b,VALUE(INDEX(_xlpm.p,2)),
  IF(AND(_xlpm.a&lt;=12,_xlpm.b&lt;=12),"REVIEW_AMBIGUOUS","OK")
)</f>
        <v>#REF!</v>
      </c>
    </row>
    <row r="2383" spans="1:37">
      <c r="A2383" t="s">
        <v>6781</v>
      </c>
      <c r="B2383" t="s">
        <v>6781</v>
      </c>
      <c r="C2383" t="b">
        <v>1</v>
      </c>
      <c r="D2383" t="s">
        <v>7257</v>
      </c>
      <c r="E2383" t="s">
        <v>6782</v>
      </c>
      <c r="F2383" t="s">
        <v>6782</v>
      </c>
      <c r="G2383" t="s">
        <v>7274</v>
      </c>
      <c r="H2383" t="s">
        <v>457</v>
      </c>
      <c r="I2383" t="s">
        <v>457</v>
      </c>
      <c r="J2383" t="s">
        <v>792</v>
      </c>
      <c r="K2383" t="s">
        <v>125</v>
      </c>
      <c r="L2383" t="s">
        <v>125</v>
      </c>
      <c r="M2383">
        <f>IF(UPPER(TRIM(Table2[[#This Row],[Status_Clean]]))="CONVERTED",1,0)</f>
        <v>0</v>
      </c>
      <c r="N2383">
        <f>IF(ISNUMBER(MATCH(UPPER(TRIM(Table2[[#This Row],[Status_Clean]])),{"CONTACTED","QUALIFIED","CONVERTED"},0)),1,0)</f>
        <v>1</v>
      </c>
      <c r="O2383" cm="1">
        <f t="array" ref="O2383">_xlfn.SWITCH(UPPER(TRIM(Table2[[#This Row],[Status_Clean]])),"NEW",1,"CONTACTED",2,"QUALIFIED",3,"CONVERTED",4,"LOST",5,99)</f>
        <v>2</v>
      </c>
      <c r="P2383" t="s">
        <v>2201</v>
      </c>
      <c r="Q2383" t="s">
        <v>7901</v>
      </c>
      <c r="R2383" t="s">
        <v>7901</v>
      </c>
      <c r="S2383">
        <v>45300</v>
      </c>
      <c r="T2383" t="s">
        <v>7261</v>
      </c>
      <c r="U2383">
        <v>45300</v>
      </c>
      <c r="V2383" t="s">
        <v>7317</v>
      </c>
      <c r="W2383" t="s">
        <v>7271</v>
      </c>
      <c r="X2383" t="s">
        <v>7284</v>
      </c>
      <c r="Y2383" t="s">
        <v>7265</v>
      </c>
      <c r="Z2383" t="s">
        <v>1715</v>
      </c>
      <c r="AA2383">
        <v>40.799999999999997</v>
      </c>
      <c r="AB2383" t="str" cm="1">
        <f t="array" ref="AB2383">_xlfn.LET(_xlpm.x,IFERROR(VALUE(Table2[[#This Row],[Response_Time_Hours]]),""),IF(_xlpm.x="","CHECK",_xlfn.IFS(_xlpm.x&lt;=1,"Immediate",_xlpm.x&lt;=6,"Fast",_xlpm.x&lt;=24,"Moderate",_xlpm.x&gt;24,"Delayed")))</f>
        <v>Delayed</v>
      </c>
      <c r="AC2383">
        <v>7</v>
      </c>
      <c r="AD2383" t="str" cm="1">
        <f t="array" ref="AD2383">IF(Table2[[#This Row],[Interaction_Count_Final]]="","N/A",_xlfn.IFS(Table2[[#This Row],[Interaction_Count_Final]]&lt;=2,"Low",Table2[[#This Row],[Interaction_Count_Final]]&lt;=5,"Medium",Table2[[#This Row],[Interaction_Count_Final]]&gt;=6,"High",TRUE,"CHECK"))</f>
        <v>High</v>
      </c>
      <c r="AE2383" t="s">
        <v>7266</v>
      </c>
      <c r="AF2383" t="b">
        <v>1</v>
      </c>
      <c r="AG2383" t="b">
        <v>1</v>
      </c>
      <c r="AH2383">
        <v>2832</v>
      </c>
      <c r="AI2383">
        <v>45300</v>
      </c>
      <c r="AJ2383" t="b">
        <v>1</v>
      </c>
      <c r="AK2383" t="e" cm="1">
        <f t="array" ref="AK2383">_xlfn.LET(
  _xlpm.txt,TRIM(Raw_Data!F2383),
  _xlpm.norm,SUBSTITUTE(SUBSTITUTE(_xlpm.txt,"-","/"),".","/"),
  _xlpm.p,_xlfn.TEXTSPLIT(_xlpm.norm,"/"),
  _xlpm.a,VALUE(INDEX(_xlpm.p,1)),
  _xlpm.b,VALUE(INDEX(_xlpm.p,2)),
  IF(AND(_xlpm.a&lt;=12,_xlpm.b&lt;=12),"REVIEW_AMBIGUOUS","OK")
)</f>
        <v>#REF!</v>
      </c>
    </row>
    <row r="2384" spans="1:37">
      <c r="A2384" t="s">
        <v>6783</v>
      </c>
      <c r="B2384" t="s">
        <v>6783</v>
      </c>
      <c r="C2384" t="b">
        <v>0</v>
      </c>
      <c r="D2384" t="s">
        <v>7257</v>
      </c>
      <c r="E2384" t="s">
        <v>8769</v>
      </c>
      <c r="F2384" t="s">
        <v>8769</v>
      </c>
      <c r="G2384" t="s">
        <v>7268</v>
      </c>
      <c r="H2384" t="s">
        <v>792</v>
      </c>
      <c r="I2384" t="s">
        <v>792</v>
      </c>
      <c r="J2384" t="s">
        <v>792</v>
      </c>
      <c r="K2384" t="s">
        <v>193</v>
      </c>
      <c r="L2384" t="s">
        <v>193</v>
      </c>
      <c r="M2384">
        <f>IF(UPPER(TRIM(Table2[[#This Row],[Status_Clean]]))="CONVERTED",1,0)</f>
        <v>0</v>
      </c>
      <c r="N2384">
        <f>IF(ISNUMBER(MATCH(UPPER(TRIM(Table2[[#This Row],[Status_Clean]])),{"CONTACTED","QUALIFIED","CONVERTED"},0)),1,0)</f>
        <v>0</v>
      </c>
      <c r="O2384" cm="1">
        <f t="array" ref="O2384">_xlfn.SWITCH(UPPER(TRIM(Table2[[#This Row],[Status_Clean]])),"NEW",1,"CONTACTED",2,"QUALIFIED",3,"CONVERTED",4,"LOST",5,99)</f>
        <v>1</v>
      </c>
      <c r="P2384">
        <v>45080</v>
      </c>
      <c r="Q2384" t="s">
        <v>8216</v>
      </c>
      <c r="R2384" t="s">
        <v>8216</v>
      </c>
      <c r="S2384">
        <v>45080</v>
      </c>
      <c r="T2384" t="s">
        <v>7261</v>
      </c>
      <c r="U2384">
        <v>45080</v>
      </c>
      <c r="V2384" t="s">
        <v>7276</v>
      </c>
      <c r="W2384" t="s">
        <v>7263</v>
      </c>
      <c r="X2384" t="s">
        <v>7277</v>
      </c>
      <c r="Y2384" t="s">
        <v>7278</v>
      </c>
      <c r="Z2384">
        <v>58</v>
      </c>
      <c r="AA2384">
        <v>58</v>
      </c>
      <c r="AB2384" t="str" cm="1">
        <f t="array" ref="AB2384">_xlfn.LET(_xlpm.x,IFERROR(VALUE(Table2[[#This Row],[Response_Time_Hours]]),""),IF(_xlpm.x="","CHECK",_xlfn.IFS(_xlpm.x&lt;=1,"Immediate",_xlpm.x&lt;=6,"Fast",_xlpm.x&lt;=24,"Moderate",_xlpm.x&gt;24,"Delayed")))</f>
        <v>Delayed</v>
      </c>
      <c r="AC2384">
        <v>3</v>
      </c>
      <c r="AD2384" t="str" cm="1">
        <f t="array" ref="AD2384">IF(Table2[[#This Row],[Interaction_Count_Final]]="","N/A",_xlfn.IFS(Table2[[#This Row],[Interaction_Count_Final]]&lt;=2,"Low",Table2[[#This Row],[Interaction_Count_Final]]&lt;=5,"Medium",Table2[[#This Row],[Interaction_Count_Final]]&gt;=6,"High",TRUE,"CHECK"))</f>
        <v>Medium</v>
      </c>
      <c r="AE2384" t="s">
        <v>7266</v>
      </c>
      <c r="AF2384" t="b">
        <v>1</v>
      </c>
      <c r="AG2384" t="b">
        <v>1</v>
      </c>
      <c r="AH2384">
        <v>2833</v>
      </c>
      <c r="AI2384">
        <v>45080</v>
      </c>
      <c r="AJ2384" t="b">
        <v>1</v>
      </c>
      <c r="AK2384" t="e" cm="1">
        <f t="array" ref="AK2384">_xlfn.LET(
  _xlpm.txt,TRIM(Raw_Data!F2384),
  _xlpm.norm,SUBSTITUTE(SUBSTITUTE(_xlpm.txt,"-","/"),".","/"),
  _xlpm.p,_xlfn.TEXTSPLIT(_xlpm.norm,"/"),
  _xlpm.a,VALUE(INDEX(_xlpm.p,1)),
  _xlpm.b,VALUE(INDEX(_xlpm.p,2)),
  IF(AND(_xlpm.a&lt;=12,_xlpm.b&lt;=12),"REVIEW_AMBIGUOUS","OK")
)</f>
        <v>#REF!</v>
      </c>
    </row>
    <row r="2385" spans="1:37">
      <c r="A2385" t="s">
        <v>6785</v>
      </c>
      <c r="B2385" t="s">
        <v>6785</v>
      </c>
      <c r="C2385" t="b">
        <v>0</v>
      </c>
      <c r="D2385" t="s">
        <v>7257</v>
      </c>
      <c r="E2385" t="s">
        <v>6786</v>
      </c>
      <c r="F2385" t="s">
        <v>6786</v>
      </c>
      <c r="G2385" t="s">
        <v>7303</v>
      </c>
      <c r="H2385" t="s">
        <v>311</v>
      </c>
      <c r="I2385" t="s">
        <v>311</v>
      </c>
      <c r="J2385" t="s">
        <v>311</v>
      </c>
      <c r="K2385" t="s">
        <v>125</v>
      </c>
      <c r="L2385" t="s">
        <v>125</v>
      </c>
      <c r="M2385">
        <f>IF(UPPER(TRIM(Table2[[#This Row],[Status_Clean]]))="CONVERTED",1,0)</f>
        <v>0</v>
      </c>
      <c r="N2385">
        <f>IF(ISNUMBER(MATCH(UPPER(TRIM(Table2[[#This Row],[Status_Clean]])),{"CONTACTED","QUALIFIED","CONVERTED"},0)),1,0)</f>
        <v>1</v>
      </c>
      <c r="O2385" cm="1">
        <f t="array" ref="O2385">_xlfn.SWITCH(UPPER(TRIM(Table2[[#This Row],[Status_Clean]])),"NEW",1,"CONTACTED",2,"QUALIFIED",3,"CONVERTED",4,"LOST",5,99)</f>
        <v>2</v>
      </c>
      <c r="P2385" t="s">
        <v>6787</v>
      </c>
      <c r="Q2385" t="s">
        <v>8770</v>
      </c>
      <c r="R2385" t="s">
        <v>8770</v>
      </c>
      <c r="S2385">
        <v>45472</v>
      </c>
      <c r="T2385" t="s">
        <v>7261</v>
      </c>
      <c r="U2385">
        <v>45472</v>
      </c>
      <c r="V2385" t="s">
        <v>7276</v>
      </c>
      <c r="W2385" t="s">
        <v>7271</v>
      </c>
      <c r="X2385" t="s">
        <v>7277</v>
      </c>
      <c r="Y2385" t="s">
        <v>7278</v>
      </c>
      <c r="Z2385">
        <v>26.6</v>
      </c>
      <c r="AA2385">
        <v>26.6</v>
      </c>
      <c r="AB2385" t="str" cm="1">
        <f t="array" ref="AB2385">_xlfn.LET(_xlpm.x,IFERROR(VALUE(Table2[[#This Row],[Response_Time_Hours]]),""),IF(_xlpm.x="","CHECK",_xlfn.IFS(_xlpm.x&lt;=1,"Immediate",_xlpm.x&lt;=6,"Fast",_xlpm.x&lt;=24,"Moderate",_xlpm.x&gt;24,"Delayed")))</f>
        <v>Delayed</v>
      </c>
      <c r="AC2385">
        <v>5</v>
      </c>
      <c r="AD2385" t="str" cm="1">
        <f t="array" ref="AD2385">IF(Table2[[#This Row],[Interaction_Count_Final]]="","N/A",_xlfn.IFS(Table2[[#This Row],[Interaction_Count_Final]]&lt;=2,"Low",Table2[[#This Row],[Interaction_Count_Final]]&lt;=5,"Medium",Table2[[#This Row],[Interaction_Count_Final]]&gt;=6,"High",TRUE,"CHECK"))</f>
        <v>Medium</v>
      </c>
      <c r="AE2385" t="s">
        <v>7266</v>
      </c>
      <c r="AF2385" t="b">
        <v>1</v>
      </c>
      <c r="AG2385" t="b">
        <v>1</v>
      </c>
      <c r="AH2385">
        <v>2834</v>
      </c>
      <c r="AI2385">
        <v>45472</v>
      </c>
      <c r="AJ2385" t="b">
        <v>1</v>
      </c>
      <c r="AK2385" t="e" cm="1">
        <f t="array" ref="AK2385">_xlfn.LET(
  _xlpm.txt,TRIM(Raw_Data!F2385),
  _xlpm.norm,SUBSTITUTE(SUBSTITUTE(_xlpm.txt,"-","/"),".","/"),
  _xlpm.p,_xlfn.TEXTSPLIT(_xlpm.norm,"/"),
  _xlpm.a,VALUE(INDEX(_xlpm.p,1)),
  _xlpm.b,VALUE(INDEX(_xlpm.p,2)),
  IF(AND(_xlpm.a&lt;=12,_xlpm.b&lt;=12),"REVIEW_AMBIGUOUS","OK")
)</f>
        <v>#REF!</v>
      </c>
    </row>
    <row r="2386" spans="1:37">
      <c r="A2386" t="s">
        <v>6788</v>
      </c>
      <c r="B2386" t="s">
        <v>6788</v>
      </c>
      <c r="C2386" t="b">
        <v>0</v>
      </c>
      <c r="D2386" t="s">
        <v>7257</v>
      </c>
      <c r="E2386" t="s">
        <v>6789</v>
      </c>
      <c r="F2386" t="s">
        <v>6789</v>
      </c>
      <c r="G2386" t="s">
        <v>7258</v>
      </c>
      <c r="H2386" t="s">
        <v>311</v>
      </c>
      <c r="I2386" t="s">
        <v>311</v>
      </c>
      <c r="J2386" t="s">
        <v>311</v>
      </c>
      <c r="K2386" t="s">
        <v>250</v>
      </c>
      <c r="L2386" t="s">
        <v>250</v>
      </c>
      <c r="M2386">
        <f>IF(UPPER(TRIM(Table2[[#This Row],[Status_Clean]]))="CONVERTED",1,0)</f>
        <v>1</v>
      </c>
      <c r="N2386">
        <f>IF(ISNUMBER(MATCH(UPPER(TRIM(Table2[[#This Row],[Status_Clean]])),{"CONTACTED","QUALIFIED","CONVERTED"},0)),1,0)</f>
        <v>1</v>
      </c>
      <c r="O2386" cm="1">
        <f t="array" ref="O2386">_xlfn.SWITCH(UPPER(TRIM(Table2[[#This Row],[Status_Clean]])),"NEW",1,"CONTACTED",2,"QUALIFIED",3,"CONVERTED",4,"LOST",5,99)</f>
        <v>4</v>
      </c>
      <c r="P2386">
        <v>45513</v>
      </c>
      <c r="Q2386" t="s">
        <v>7757</v>
      </c>
      <c r="R2386" t="s">
        <v>7757</v>
      </c>
      <c r="S2386">
        <v>45513</v>
      </c>
      <c r="T2386" t="s">
        <v>7261</v>
      </c>
      <c r="U2386">
        <v>45513</v>
      </c>
      <c r="V2386" t="s">
        <v>7310</v>
      </c>
      <c r="W2386" t="s">
        <v>7271</v>
      </c>
      <c r="X2386" t="s">
        <v>7288</v>
      </c>
      <c r="Y2386" t="s">
        <v>7312</v>
      </c>
      <c r="Z2386">
        <v>64</v>
      </c>
      <c r="AA2386">
        <v>64</v>
      </c>
      <c r="AB2386" t="str" cm="1">
        <f t="array" ref="AB2386">_xlfn.LET(_xlpm.x,IFERROR(VALUE(Table2[[#This Row],[Response_Time_Hours]]),""),IF(_xlpm.x="","CHECK",_xlfn.IFS(_xlpm.x&lt;=1,"Immediate",_xlpm.x&lt;=6,"Fast",_xlpm.x&lt;=24,"Moderate",_xlpm.x&gt;24,"Delayed")))</f>
        <v>Delayed</v>
      </c>
      <c r="AC2386">
        <v>6</v>
      </c>
      <c r="AD2386" t="str" cm="1">
        <f t="array" ref="AD2386">IF(Table2[[#This Row],[Interaction_Count_Final]]="","N/A",_xlfn.IFS(Table2[[#This Row],[Interaction_Count_Final]]&lt;=2,"Low",Table2[[#This Row],[Interaction_Count_Final]]&lt;=5,"Medium",Table2[[#This Row],[Interaction_Count_Final]]&gt;=6,"High",TRUE,"CHECK"))</f>
        <v>High</v>
      </c>
      <c r="AE2386" t="s">
        <v>7273</v>
      </c>
      <c r="AF2386" t="b">
        <v>1</v>
      </c>
      <c r="AG2386" t="b">
        <v>1</v>
      </c>
      <c r="AH2386">
        <v>2835</v>
      </c>
      <c r="AI2386">
        <v>45513</v>
      </c>
      <c r="AJ2386" t="b">
        <v>1</v>
      </c>
      <c r="AK2386" t="e" cm="1">
        <f t="array" ref="AK2386">_xlfn.LET(
  _xlpm.txt,TRIM(Raw_Data!F2386),
  _xlpm.norm,SUBSTITUTE(SUBSTITUTE(_xlpm.txt,"-","/"),".","/"),
  _xlpm.p,_xlfn.TEXTSPLIT(_xlpm.norm,"/"),
  _xlpm.a,VALUE(INDEX(_xlpm.p,1)),
  _xlpm.b,VALUE(INDEX(_xlpm.p,2)),
  IF(AND(_xlpm.a&lt;=12,_xlpm.b&lt;=12),"REVIEW_AMBIGUOUS","OK")
)</f>
        <v>#REF!</v>
      </c>
    </row>
    <row r="2387" spans="1:37">
      <c r="A2387" t="s">
        <v>6790</v>
      </c>
      <c r="B2387" t="s">
        <v>6790</v>
      </c>
      <c r="C2387" t="b">
        <v>1</v>
      </c>
      <c r="D2387" t="s">
        <v>7257</v>
      </c>
      <c r="E2387" t="s">
        <v>6791</v>
      </c>
      <c r="F2387" t="s">
        <v>6791</v>
      </c>
      <c r="G2387" t="s">
        <v>7280</v>
      </c>
      <c r="H2387" t="s">
        <v>447</v>
      </c>
      <c r="I2387" t="s">
        <v>447</v>
      </c>
      <c r="J2387" t="s">
        <v>447</v>
      </c>
      <c r="K2387" t="s">
        <v>193</v>
      </c>
      <c r="L2387" t="s">
        <v>193</v>
      </c>
      <c r="M2387">
        <f>IF(UPPER(TRIM(Table2[[#This Row],[Status_Clean]]))="CONVERTED",1,0)</f>
        <v>0</v>
      </c>
      <c r="N2387">
        <f>IF(ISNUMBER(MATCH(UPPER(TRIM(Table2[[#This Row],[Status_Clean]])),{"CONTACTED","QUALIFIED","CONVERTED"},0)),1,0)</f>
        <v>0</v>
      </c>
      <c r="O2387" cm="1">
        <f t="array" ref="O2387">_xlfn.SWITCH(UPPER(TRIM(Table2[[#This Row],[Status_Clean]])),"NEW",1,"CONTACTED",2,"QUALIFIED",3,"CONVERTED",4,"LOST",5,99)</f>
        <v>1</v>
      </c>
      <c r="P2387" t="s">
        <v>6792</v>
      </c>
      <c r="Q2387" t="s">
        <v>6792</v>
      </c>
      <c r="R2387" t="s">
        <v>6792</v>
      </c>
      <c r="S2387">
        <v>45495</v>
      </c>
      <c r="T2387" t="s">
        <v>7261</v>
      </c>
      <c r="U2387">
        <v>45495</v>
      </c>
      <c r="V2387" t="s">
        <v>7305</v>
      </c>
      <c r="W2387" t="s">
        <v>7271</v>
      </c>
      <c r="X2387" t="s">
        <v>7288</v>
      </c>
      <c r="Y2387" t="s">
        <v>7298</v>
      </c>
      <c r="Z2387">
        <v>64</v>
      </c>
      <c r="AA2387">
        <v>64</v>
      </c>
      <c r="AB2387" t="str" cm="1">
        <f t="array" ref="AB2387">_xlfn.LET(_xlpm.x,IFERROR(VALUE(Table2[[#This Row],[Response_Time_Hours]]),""),IF(_xlpm.x="","CHECK",_xlfn.IFS(_xlpm.x&lt;=1,"Immediate",_xlpm.x&lt;=6,"Fast",_xlpm.x&lt;=24,"Moderate",_xlpm.x&gt;24,"Delayed")))</f>
        <v>Delayed</v>
      </c>
      <c r="AC2387">
        <v>47</v>
      </c>
      <c r="AD2387" t="str" cm="1">
        <f t="array" ref="AD2387">IF(Table2[[#This Row],[Interaction_Count_Final]]="","N/A",_xlfn.IFS(Table2[[#This Row],[Interaction_Count_Final]]&lt;=2,"Low",Table2[[#This Row],[Interaction_Count_Final]]&lt;=5,"Medium",Table2[[#This Row],[Interaction_Count_Final]]&gt;=6,"High",TRUE,"CHECK"))</f>
        <v>High</v>
      </c>
      <c r="AE2387" t="s">
        <v>7289</v>
      </c>
      <c r="AF2387" t="b">
        <v>1</v>
      </c>
      <c r="AG2387" t="b">
        <v>1</v>
      </c>
      <c r="AH2387">
        <v>2836</v>
      </c>
      <c r="AI2387">
        <v>45495</v>
      </c>
      <c r="AJ2387" t="b">
        <v>1</v>
      </c>
      <c r="AK2387" t="str" cm="1">
        <f t="array" ref="AK2387">_xlfn.LET(
  _xlpm.txt,TRIM(Raw_Data!F2387),
  _xlpm.norm,SUBSTITUTE(SUBSTITUTE(_xlpm.txt,"-","/"),".","/"),
  _xlpm.p,_xlfn.TEXTSPLIT(_xlpm.norm,"/"),
  _xlpm.a,VALUE(INDEX(_xlpm.p,1)),
  _xlpm.b,VALUE(INDEX(_xlpm.p,2)),
  IF(AND(_xlpm.a&lt;=12,_xlpm.b&lt;=12),"REVIEW_AMBIGUOUS","OK")
)</f>
        <v>OK</v>
      </c>
    </row>
    <row r="2388" spans="1:37">
      <c r="A2388" t="s">
        <v>6793</v>
      </c>
      <c r="B2388" t="s">
        <v>6793</v>
      </c>
      <c r="C2388" t="b">
        <v>1</v>
      </c>
      <c r="D2388" t="s">
        <v>7257</v>
      </c>
      <c r="E2388" t="s">
        <v>6794</v>
      </c>
      <c r="F2388" t="s">
        <v>6794</v>
      </c>
      <c r="G2388" t="s">
        <v>7303</v>
      </c>
      <c r="H2388" t="s">
        <v>600</v>
      </c>
      <c r="I2388" t="s">
        <v>600</v>
      </c>
      <c r="J2388" t="s">
        <v>254</v>
      </c>
      <c r="K2388" t="s">
        <v>71</v>
      </c>
      <c r="L2388" t="s">
        <v>71</v>
      </c>
      <c r="M2388">
        <f>IF(UPPER(TRIM(Table2[[#This Row],[Status_Clean]]))="CONVERTED",1,0)</f>
        <v>0</v>
      </c>
      <c r="N2388">
        <f>IF(ISNUMBER(MATCH(UPPER(TRIM(Table2[[#This Row],[Status_Clean]])),{"CONTACTED","QUALIFIED","CONVERTED"},0)),1,0)</f>
        <v>1</v>
      </c>
      <c r="O2388" cm="1">
        <f t="array" ref="O2388">_xlfn.SWITCH(UPPER(TRIM(Table2[[#This Row],[Status_Clean]])),"NEW",1,"CONTACTED",2,"QUALIFIED",3,"CONVERTED",4,"LOST",5,99)</f>
        <v>3</v>
      </c>
      <c r="P2388" t="s">
        <v>6795</v>
      </c>
      <c r="Q2388" t="s">
        <v>6795</v>
      </c>
      <c r="R2388" t="s">
        <v>6795</v>
      </c>
      <c r="S2388">
        <v>45075</v>
      </c>
      <c r="T2388" t="s">
        <v>7261</v>
      </c>
      <c r="U2388">
        <v>45075</v>
      </c>
      <c r="V2388" t="s">
        <v>7314</v>
      </c>
      <c r="W2388" t="s">
        <v>7263</v>
      </c>
      <c r="X2388" t="s">
        <v>7277</v>
      </c>
      <c r="Y2388" t="s">
        <v>7298</v>
      </c>
      <c r="Z2388" t="s">
        <v>440</v>
      </c>
      <c r="AA2388">
        <v>24.2</v>
      </c>
      <c r="AB2388" t="str" cm="1">
        <f t="array" ref="AB2388">_xlfn.LET(_xlpm.x,IFERROR(VALUE(Table2[[#This Row],[Response_Time_Hours]]),""),IF(_xlpm.x="","CHECK",_xlfn.IFS(_xlpm.x&lt;=1,"Immediate",_xlpm.x&lt;=6,"Fast",_xlpm.x&lt;=24,"Moderate",_xlpm.x&gt;24,"Delayed")))</f>
        <v>Delayed</v>
      </c>
      <c r="AC2388">
        <v>1</v>
      </c>
      <c r="AD2388" t="str" cm="1">
        <f t="array" ref="AD2388">IF(Table2[[#This Row],[Interaction_Count_Final]]="","N/A",_xlfn.IFS(Table2[[#This Row],[Interaction_Count_Final]]&lt;=2,"Low",Table2[[#This Row],[Interaction_Count_Final]]&lt;=5,"Medium",Table2[[#This Row],[Interaction_Count_Final]]&gt;=6,"High",TRUE,"CHECK"))</f>
        <v>Low</v>
      </c>
      <c r="AE2388" t="s">
        <v>7266</v>
      </c>
      <c r="AF2388" t="b">
        <v>1</v>
      </c>
      <c r="AG2388" t="b">
        <v>1</v>
      </c>
      <c r="AH2388">
        <v>2837</v>
      </c>
      <c r="AI2388">
        <v>45075</v>
      </c>
      <c r="AJ2388" t="b">
        <v>1</v>
      </c>
      <c r="AK2388" t="str" cm="1">
        <f t="array" ref="AK2388">_xlfn.LET(
  _xlpm.txt,TRIM(Raw_Data!F2388),
  _xlpm.norm,SUBSTITUTE(SUBSTITUTE(_xlpm.txt,"-","/"),".","/"),
  _xlpm.p,_xlfn.TEXTSPLIT(_xlpm.norm,"/"),
  _xlpm.a,VALUE(INDEX(_xlpm.p,1)),
  _xlpm.b,VALUE(INDEX(_xlpm.p,2)),
  IF(AND(_xlpm.a&lt;=12,_xlpm.b&lt;=12),"REVIEW_AMBIGUOUS","OK")
)</f>
        <v>OK</v>
      </c>
    </row>
    <row r="2389" spans="1:37">
      <c r="A2389" t="s">
        <v>6796</v>
      </c>
      <c r="B2389" t="s">
        <v>6796</v>
      </c>
      <c r="C2389" t="b">
        <v>1</v>
      </c>
      <c r="D2389" t="s">
        <v>7257</v>
      </c>
      <c r="E2389" t="s">
        <v>6797</v>
      </c>
      <c r="F2389" t="s">
        <v>6797</v>
      </c>
      <c r="G2389" t="s">
        <v>7258</v>
      </c>
      <c r="H2389" t="s">
        <v>69</v>
      </c>
      <c r="I2389" t="s">
        <v>69</v>
      </c>
      <c r="J2389" t="s">
        <v>69</v>
      </c>
      <c r="K2389" t="s">
        <v>7259</v>
      </c>
      <c r="L2389" t="s">
        <v>193</v>
      </c>
      <c r="M2389">
        <f>IF(UPPER(TRIM(Table2[[#This Row],[Status_Clean]]))="CONVERTED",1,0)</f>
        <v>0</v>
      </c>
      <c r="N2389">
        <f>IF(ISNUMBER(MATCH(UPPER(TRIM(Table2[[#This Row],[Status_Clean]])),{"CONTACTED","QUALIFIED","CONVERTED"},0)),1,0)</f>
        <v>0</v>
      </c>
      <c r="O2389" cm="1">
        <f t="array" ref="O2389">_xlfn.SWITCH(UPPER(TRIM(Table2[[#This Row],[Status_Clean]])),"NEW",1,"CONTACTED",2,"QUALIFIED",3,"CONVERTED",4,"LOST",5,99)</f>
        <v>1</v>
      </c>
      <c r="P2389">
        <v>45308</v>
      </c>
      <c r="Q2389" t="s">
        <v>8331</v>
      </c>
      <c r="R2389" t="s">
        <v>8331</v>
      </c>
      <c r="S2389">
        <v>45308</v>
      </c>
      <c r="T2389" t="s">
        <v>7261</v>
      </c>
      <c r="U2389">
        <v>45308</v>
      </c>
      <c r="V2389" t="s">
        <v>7317</v>
      </c>
      <c r="W2389" t="s">
        <v>7271</v>
      </c>
      <c r="X2389" t="s">
        <v>7284</v>
      </c>
      <c r="Y2389" t="s">
        <v>7272</v>
      </c>
      <c r="Z2389">
        <v>46.1</v>
      </c>
      <c r="AA2389">
        <v>46.1</v>
      </c>
      <c r="AB2389" t="str" cm="1">
        <f t="array" ref="AB2389">_xlfn.LET(_xlpm.x,IFERROR(VALUE(Table2[[#This Row],[Response_Time_Hours]]),""),IF(_xlpm.x="","CHECK",_xlfn.IFS(_xlpm.x&lt;=1,"Immediate",_xlpm.x&lt;=6,"Fast",_xlpm.x&lt;=24,"Moderate",_xlpm.x&gt;24,"Delayed")))</f>
        <v>Delayed</v>
      </c>
      <c r="AC2389">
        <v>47</v>
      </c>
      <c r="AD2389" t="str" cm="1">
        <f t="array" ref="AD2389">IF(Table2[[#This Row],[Interaction_Count_Final]]="","N/A",_xlfn.IFS(Table2[[#This Row],[Interaction_Count_Final]]&lt;=2,"Low",Table2[[#This Row],[Interaction_Count_Final]]&lt;=5,"Medium",Table2[[#This Row],[Interaction_Count_Final]]&gt;=6,"High",TRUE,"CHECK"))</f>
        <v>High</v>
      </c>
      <c r="AE2389" t="s">
        <v>7273</v>
      </c>
      <c r="AF2389" t="b">
        <v>1</v>
      </c>
      <c r="AG2389" t="b">
        <v>1</v>
      </c>
      <c r="AH2389">
        <v>2838</v>
      </c>
      <c r="AI2389">
        <v>45308</v>
      </c>
      <c r="AJ2389" t="b">
        <v>1</v>
      </c>
      <c r="AK2389" t="e" cm="1">
        <f t="array" ref="AK2389">_xlfn.LET(
  _xlpm.txt,TRIM(Raw_Data!F2389),
  _xlpm.norm,SUBSTITUTE(SUBSTITUTE(_xlpm.txt,"-","/"),".","/"),
  _xlpm.p,_xlfn.TEXTSPLIT(_xlpm.norm,"/"),
  _xlpm.a,VALUE(INDEX(_xlpm.p,1)),
  _xlpm.b,VALUE(INDEX(_xlpm.p,2)),
  IF(AND(_xlpm.a&lt;=12,_xlpm.b&lt;=12),"REVIEW_AMBIGUOUS","OK")
)</f>
        <v>#REF!</v>
      </c>
    </row>
    <row r="2390" spans="1:37">
      <c r="A2390" t="s">
        <v>6798</v>
      </c>
      <c r="B2390" t="s">
        <v>6798</v>
      </c>
      <c r="C2390" t="b">
        <v>1</v>
      </c>
      <c r="D2390" t="s">
        <v>7257</v>
      </c>
      <c r="E2390" t="s">
        <v>6799</v>
      </c>
      <c r="F2390" t="s">
        <v>6799</v>
      </c>
      <c r="G2390" t="s">
        <v>7268</v>
      </c>
      <c r="H2390" t="s">
        <v>758</v>
      </c>
      <c r="I2390" t="s">
        <v>758</v>
      </c>
      <c r="J2390" t="s">
        <v>469</v>
      </c>
      <c r="K2390" t="s">
        <v>71</v>
      </c>
      <c r="L2390" t="s">
        <v>71</v>
      </c>
      <c r="M2390">
        <f>IF(UPPER(TRIM(Table2[[#This Row],[Status_Clean]]))="CONVERTED",1,0)</f>
        <v>0</v>
      </c>
      <c r="N2390">
        <f>IF(ISNUMBER(MATCH(UPPER(TRIM(Table2[[#This Row],[Status_Clean]])),{"CONTACTED","QUALIFIED","CONVERTED"},0)),1,0)</f>
        <v>1</v>
      </c>
      <c r="O2390" cm="1">
        <f t="array" ref="O2390">_xlfn.SWITCH(UPPER(TRIM(Table2[[#This Row],[Status_Clean]])),"NEW",1,"CONTACTED",2,"QUALIFIED",3,"CONVERTED",4,"LOST",5,99)</f>
        <v>3</v>
      </c>
      <c r="P2390" t="s">
        <v>603</v>
      </c>
      <c r="Q2390" t="s">
        <v>7456</v>
      </c>
      <c r="R2390" t="s">
        <v>7456</v>
      </c>
      <c r="S2390">
        <v>45192</v>
      </c>
      <c r="T2390" t="s">
        <v>7261</v>
      </c>
      <c r="U2390">
        <v>45192</v>
      </c>
      <c r="V2390" t="s">
        <v>7287</v>
      </c>
      <c r="W2390" t="s">
        <v>7263</v>
      </c>
      <c r="X2390" t="s">
        <v>7288</v>
      </c>
      <c r="Y2390" t="s">
        <v>7278</v>
      </c>
      <c r="Z2390" t="s">
        <v>2041</v>
      </c>
      <c r="AA2390">
        <v>70.7</v>
      </c>
      <c r="AB2390" t="str" cm="1">
        <f t="array" ref="AB2390">_xlfn.LET(_xlpm.x,IFERROR(VALUE(Table2[[#This Row],[Response_Time_Hours]]),""),IF(_xlpm.x="","CHECK",_xlfn.IFS(_xlpm.x&lt;=1,"Immediate",_xlpm.x&lt;=6,"Fast",_xlpm.x&lt;=24,"Moderate",_xlpm.x&gt;24,"Delayed")))</f>
        <v>Delayed</v>
      </c>
      <c r="AC2390">
        <v>34</v>
      </c>
      <c r="AD2390" t="str" cm="1">
        <f t="array" ref="AD2390">IF(Table2[[#This Row],[Interaction_Count_Final]]="","N/A",_xlfn.IFS(Table2[[#This Row],[Interaction_Count_Final]]&lt;=2,"Low",Table2[[#This Row],[Interaction_Count_Final]]&lt;=5,"Medium",Table2[[#This Row],[Interaction_Count_Final]]&gt;=6,"High",TRUE,"CHECK"))</f>
        <v>High</v>
      </c>
      <c r="AE2390" t="s">
        <v>7266</v>
      </c>
      <c r="AF2390" t="b">
        <v>1</v>
      </c>
      <c r="AG2390" t="b">
        <v>1</v>
      </c>
      <c r="AH2390">
        <v>2839</v>
      </c>
      <c r="AI2390">
        <v>45192</v>
      </c>
      <c r="AJ2390" t="b">
        <v>1</v>
      </c>
      <c r="AK2390" t="e" cm="1">
        <f t="array" ref="AK2390">_xlfn.LET(
  _xlpm.txt,TRIM(Raw_Data!F2390),
  _xlpm.norm,SUBSTITUTE(SUBSTITUTE(_xlpm.txt,"-","/"),".","/"),
  _xlpm.p,_xlfn.TEXTSPLIT(_xlpm.norm,"/"),
  _xlpm.a,VALUE(INDEX(_xlpm.p,1)),
  _xlpm.b,VALUE(INDEX(_xlpm.p,2)),
  IF(AND(_xlpm.a&lt;=12,_xlpm.b&lt;=12),"REVIEW_AMBIGUOUS","OK")
)</f>
        <v>#REF!</v>
      </c>
    </row>
    <row r="2391" spans="1:37">
      <c r="A2391" t="s">
        <v>6800</v>
      </c>
      <c r="B2391" t="s">
        <v>6800</v>
      </c>
      <c r="C2391" t="b">
        <v>0</v>
      </c>
      <c r="D2391" t="s">
        <v>7257</v>
      </c>
      <c r="E2391" t="s">
        <v>6801</v>
      </c>
      <c r="F2391" t="s">
        <v>6801</v>
      </c>
      <c r="G2391" t="s">
        <v>7274</v>
      </c>
      <c r="H2391" t="s">
        <v>106</v>
      </c>
      <c r="I2391" t="s">
        <v>106</v>
      </c>
      <c r="J2391" t="s">
        <v>106</v>
      </c>
      <c r="K2391" t="s">
        <v>7301</v>
      </c>
      <c r="L2391" t="s">
        <v>125</v>
      </c>
      <c r="M2391">
        <f>IF(UPPER(TRIM(Table2[[#This Row],[Status_Clean]]))="CONVERTED",1,0)</f>
        <v>0</v>
      </c>
      <c r="N2391">
        <f>IF(ISNUMBER(MATCH(UPPER(TRIM(Table2[[#This Row],[Status_Clean]])),{"CONTACTED","QUALIFIED","CONVERTED"},0)),1,0)</f>
        <v>1</v>
      </c>
      <c r="O2391" cm="1">
        <f t="array" ref="O2391">_xlfn.SWITCH(UPPER(TRIM(Table2[[#This Row],[Status_Clean]])),"NEW",1,"CONTACTED",2,"QUALIFIED",3,"CONVERTED",4,"LOST",5,99)</f>
        <v>2</v>
      </c>
      <c r="P2391">
        <v>45535</v>
      </c>
      <c r="Q2391" t="s">
        <v>7309</v>
      </c>
      <c r="R2391" t="s">
        <v>7309</v>
      </c>
      <c r="S2391">
        <v>45535</v>
      </c>
      <c r="T2391" t="s">
        <v>7261</v>
      </c>
      <c r="U2391">
        <v>45535</v>
      </c>
      <c r="V2391" t="s">
        <v>7310</v>
      </c>
      <c r="W2391" t="s">
        <v>7271</v>
      </c>
      <c r="X2391" t="s">
        <v>7288</v>
      </c>
      <c r="Y2391" t="s">
        <v>7278</v>
      </c>
      <c r="Z2391" t="s">
        <v>6802</v>
      </c>
      <c r="AA2391">
        <v>0.7</v>
      </c>
      <c r="AB2391" t="str" cm="1">
        <f t="array" ref="AB2391">_xlfn.LET(_xlpm.x,IFERROR(VALUE(Table2[[#This Row],[Response_Time_Hours]]),""),IF(_xlpm.x="","CHECK",_xlfn.IFS(_xlpm.x&lt;=1,"Immediate",_xlpm.x&lt;=6,"Fast",_xlpm.x&lt;=24,"Moderate",_xlpm.x&gt;24,"Delayed")))</f>
        <v>Immediate</v>
      </c>
      <c r="AC2391">
        <v>36</v>
      </c>
      <c r="AD2391" t="str" cm="1">
        <f t="array" ref="AD2391">IF(Table2[[#This Row],[Interaction_Count_Final]]="","N/A",_xlfn.IFS(Table2[[#This Row],[Interaction_Count_Final]]&lt;=2,"Low",Table2[[#This Row],[Interaction_Count_Final]]&lt;=5,"Medium",Table2[[#This Row],[Interaction_Count_Final]]&gt;=6,"High",TRUE,"CHECK"))</f>
        <v>High</v>
      </c>
      <c r="AE2391" t="s">
        <v>7266</v>
      </c>
      <c r="AF2391" t="b">
        <v>1</v>
      </c>
      <c r="AG2391" t="b">
        <v>1</v>
      </c>
      <c r="AH2391">
        <v>2840</v>
      </c>
      <c r="AI2391">
        <v>45535</v>
      </c>
      <c r="AJ2391" t="b">
        <v>1</v>
      </c>
      <c r="AK2391" t="e" cm="1">
        <f t="array" ref="AK2391">_xlfn.LET(
  _xlpm.txt,TRIM(Raw_Data!F2391),
  _xlpm.norm,SUBSTITUTE(SUBSTITUTE(_xlpm.txt,"-","/"),".","/"),
  _xlpm.p,_xlfn.TEXTSPLIT(_xlpm.norm,"/"),
  _xlpm.a,VALUE(INDEX(_xlpm.p,1)),
  _xlpm.b,VALUE(INDEX(_xlpm.p,2)),
  IF(AND(_xlpm.a&lt;=12,_xlpm.b&lt;=12),"REVIEW_AMBIGUOUS","OK")
)</f>
        <v>#REF!</v>
      </c>
    </row>
    <row r="2392" spans="1:37">
      <c r="A2392" t="s">
        <v>6803</v>
      </c>
      <c r="B2392" t="s">
        <v>6803</v>
      </c>
      <c r="C2392" t="b">
        <v>1</v>
      </c>
      <c r="D2392" t="s">
        <v>7257</v>
      </c>
      <c r="E2392" t="s">
        <v>6804</v>
      </c>
      <c r="F2392" t="s">
        <v>6804</v>
      </c>
      <c r="G2392" t="s">
        <v>7258</v>
      </c>
      <c r="H2392" t="s">
        <v>447</v>
      </c>
      <c r="I2392" t="s">
        <v>447</v>
      </c>
      <c r="J2392" t="s">
        <v>447</v>
      </c>
      <c r="K2392" t="s">
        <v>193</v>
      </c>
      <c r="L2392" t="s">
        <v>193</v>
      </c>
      <c r="M2392">
        <f>IF(UPPER(TRIM(Table2[[#This Row],[Status_Clean]]))="CONVERTED",1,0)</f>
        <v>0</v>
      </c>
      <c r="N2392">
        <f>IF(ISNUMBER(MATCH(UPPER(TRIM(Table2[[#This Row],[Status_Clean]])),{"CONTACTED","QUALIFIED","CONVERTED"},0)),1,0)</f>
        <v>0</v>
      </c>
      <c r="O2392" cm="1">
        <f t="array" ref="O2392">_xlfn.SWITCH(UPPER(TRIM(Table2[[#This Row],[Status_Clean]])),"NEW",1,"CONTACTED",2,"QUALIFIED",3,"CONVERTED",4,"LOST",5,99)</f>
        <v>1</v>
      </c>
      <c r="P2392" t="s">
        <v>6805</v>
      </c>
      <c r="Q2392" t="s">
        <v>8771</v>
      </c>
      <c r="R2392" t="s">
        <v>8771</v>
      </c>
      <c r="S2392">
        <v>45010</v>
      </c>
      <c r="T2392" t="s">
        <v>7261</v>
      </c>
      <c r="U2392">
        <v>45010</v>
      </c>
      <c r="V2392" t="s">
        <v>7295</v>
      </c>
      <c r="W2392" t="s">
        <v>7263</v>
      </c>
      <c r="X2392" t="s">
        <v>7284</v>
      </c>
      <c r="Y2392" t="s">
        <v>7278</v>
      </c>
      <c r="Z2392" t="s">
        <v>4604</v>
      </c>
      <c r="AA2392">
        <v>34.6</v>
      </c>
      <c r="AB2392" t="str" cm="1">
        <f t="array" ref="AB2392">_xlfn.LET(_xlpm.x,IFERROR(VALUE(Table2[[#This Row],[Response_Time_Hours]]),""),IF(_xlpm.x="","CHECK",_xlfn.IFS(_xlpm.x&lt;=1,"Immediate",_xlpm.x&lt;=6,"Fast",_xlpm.x&lt;=24,"Moderate",_xlpm.x&gt;24,"Delayed")))</f>
        <v>Delayed</v>
      </c>
      <c r="AC2392" t="s">
        <v>232</v>
      </c>
      <c r="AD2392" t="str" cm="1">
        <f t="array" ref="AD2392">IF(Table2[[#This Row],[Interaction_Count_Final]]="","N/A",_xlfn.IFS(Table2[[#This Row],[Interaction_Count_Final]]&lt;=2,"Low",Table2[[#This Row],[Interaction_Count_Final]]&lt;=5,"Medium",Table2[[#This Row],[Interaction_Count_Final]]&gt;=6,"High",TRUE,"CHECK"))</f>
        <v>High</v>
      </c>
      <c r="AE2392" t="s">
        <v>7266</v>
      </c>
      <c r="AF2392" t="b">
        <v>1</v>
      </c>
      <c r="AG2392" t="b">
        <v>1</v>
      </c>
      <c r="AH2392">
        <v>2841</v>
      </c>
      <c r="AI2392">
        <v>45010</v>
      </c>
      <c r="AJ2392" t="b">
        <v>1</v>
      </c>
      <c r="AK2392" t="str" cm="1">
        <f t="array" ref="AK2392">_xlfn.LET(
  _xlpm.txt,TRIM(Raw_Data!F2392),
  _xlpm.norm,SUBSTITUTE(SUBSTITUTE(_xlpm.txt,"-","/"),".","/"),
  _xlpm.p,_xlfn.TEXTSPLIT(_xlpm.norm,"/"),
  _xlpm.a,VALUE(INDEX(_xlpm.p,1)),
  _xlpm.b,VALUE(INDEX(_xlpm.p,2)),
  IF(AND(_xlpm.a&lt;=12,_xlpm.b&lt;=12),"REVIEW_AMBIGUOUS","OK")
)</f>
        <v>OK</v>
      </c>
    </row>
    <row r="2393" spans="1:37">
      <c r="A2393" t="s">
        <v>6806</v>
      </c>
      <c r="B2393" t="s">
        <v>6806</v>
      </c>
      <c r="C2393" t="b">
        <v>0</v>
      </c>
      <c r="D2393" t="s">
        <v>7257</v>
      </c>
      <c r="E2393" t="s">
        <v>6807</v>
      </c>
      <c r="F2393" t="s">
        <v>6807</v>
      </c>
      <c r="G2393" t="s">
        <v>7303</v>
      </c>
      <c r="H2393" t="s">
        <v>600</v>
      </c>
      <c r="I2393" t="s">
        <v>600</v>
      </c>
      <c r="J2393" t="s">
        <v>254</v>
      </c>
      <c r="K2393" t="s">
        <v>173</v>
      </c>
      <c r="L2393" t="s">
        <v>173</v>
      </c>
      <c r="M2393">
        <f>IF(UPPER(TRIM(Table2[[#This Row],[Status_Clean]]))="CONVERTED",1,0)</f>
        <v>0</v>
      </c>
      <c r="N2393">
        <f>IF(ISNUMBER(MATCH(UPPER(TRIM(Table2[[#This Row],[Status_Clean]])),{"CONTACTED","QUALIFIED","CONVERTED"},0)),1,0)</f>
        <v>0</v>
      </c>
      <c r="O2393" cm="1">
        <f t="array" ref="O2393">_xlfn.SWITCH(UPPER(TRIM(Table2[[#This Row],[Status_Clean]])),"NEW",1,"CONTACTED",2,"QUALIFIED",3,"CONVERTED",4,"LOST",5,99)</f>
        <v>5</v>
      </c>
      <c r="P2393">
        <v>45481</v>
      </c>
      <c r="Q2393" t="s">
        <v>7332</v>
      </c>
      <c r="R2393" t="s">
        <v>7332</v>
      </c>
      <c r="S2393">
        <v>45481</v>
      </c>
      <c r="T2393" t="s">
        <v>7261</v>
      </c>
      <c r="U2393">
        <v>45481</v>
      </c>
      <c r="V2393" t="s">
        <v>7305</v>
      </c>
      <c r="W2393" t="s">
        <v>7271</v>
      </c>
      <c r="X2393" t="s">
        <v>7288</v>
      </c>
      <c r="Y2393" t="s">
        <v>7298</v>
      </c>
      <c r="Z2393">
        <v>50</v>
      </c>
      <c r="AA2393">
        <v>50</v>
      </c>
      <c r="AB2393" t="str" cm="1">
        <f t="array" ref="AB2393">_xlfn.LET(_xlpm.x,IFERROR(VALUE(Table2[[#This Row],[Response_Time_Hours]]),""),IF(_xlpm.x="","CHECK",_xlfn.IFS(_xlpm.x&lt;=1,"Immediate",_xlpm.x&lt;=6,"Fast",_xlpm.x&lt;=24,"Moderate",_xlpm.x&gt;24,"Delayed")))</f>
        <v>Delayed</v>
      </c>
      <c r="AC2393">
        <v>9</v>
      </c>
      <c r="AD2393" t="str" cm="1">
        <f t="array" ref="AD2393">IF(Table2[[#This Row],[Interaction_Count_Final]]="","N/A",_xlfn.IFS(Table2[[#This Row],[Interaction_Count_Final]]&lt;=2,"Low",Table2[[#This Row],[Interaction_Count_Final]]&lt;=5,"Medium",Table2[[#This Row],[Interaction_Count_Final]]&gt;=6,"High",TRUE,"CHECK"))</f>
        <v>High</v>
      </c>
      <c r="AE2393" t="s">
        <v>7289</v>
      </c>
      <c r="AF2393" t="b">
        <v>1</v>
      </c>
      <c r="AG2393" t="b">
        <v>1</v>
      </c>
      <c r="AH2393">
        <v>2842</v>
      </c>
      <c r="AI2393">
        <v>45481</v>
      </c>
      <c r="AJ2393" t="b">
        <v>1</v>
      </c>
      <c r="AK2393" t="e" cm="1">
        <f t="array" ref="AK2393">_xlfn.LET(
  _xlpm.txt,TRIM(Raw_Data!F2393),
  _xlpm.norm,SUBSTITUTE(SUBSTITUTE(_xlpm.txt,"-","/"),".","/"),
  _xlpm.p,_xlfn.TEXTSPLIT(_xlpm.norm,"/"),
  _xlpm.a,VALUE(INDEX(_xlpm.p,1)),
  _xlpm.b,VALUE(INDEX(_xlpm.p,2)),
  IF(AND(_xlpm.a&lt;=12,_xlpm.b&lt;=12),"REVIEW_AMBIGUOUS","OK")
)</f>
        <v>#REF!</v>
      </c>
    </row>
    <row r="2394" spans="1:37">
      <c r="A2394" t="s">
        <v>6808</v>
      </c>
      <c r="B2394" t="s">
        <v>6808</v>
      </c>
      <c r="C2394" t="b">
        <v>1</v>
      </c>
      <c r="D2394" t="s">
        <v>7257</v>
      </c>
      <c r="E2394" t="s">
        <v>6809</v>
      </c>
      <c r="F2394" t="s">
        <v>6809</v>
      </c>
      <c r="G2394" t="s">
        <v>7268</v>
      </c>
      <c r="H2394" t="s">
        <v>363</v>
      </c>
      <c r="I2394" t="s">
        <v>363</v>
      </c>
      <c r="J2394" t="s">
        <v>363</v>
      </c>
      <c r="K2394" t="s">
        <v>71</v>
      </c>
      <c r="L2394" t="s">
        <v>71</v>
      </c>
      <c r="M2394">
        <f>IF(UPPER(TRIM(Table2[[#This Row],[Status_Clean]]))="CONVERTED",1,0)</f>
        <v>0</v>
      </c>
      <c r="N2394">
        <f>IF(ISNUMBER(MATCH(UPPER(TRIM(Table2[[#This Row],[Status_Clean]])),{"CONTACTED","QUALIFIED","CONVERTED"},0)),1,0)</f>
        <v>1</v>
      </c>
      <c r="O2394" cm="1">
        <f t="array" ref="O2394">_xlfn.SWITCH(UPPER(TRIM(Table2[[#This Row],[Status_Clean]])),"NEW",1,"CONTACTED",2,"QUALIFIED",3,"CONVERTED",4,"LOST",5,99)</f>
        <v>3</v>
      </c>
      <c r="P2394" t="s">
        <v>6810</v>
      </c>
      <c r="Q2394" t="s">
        <v>6810</v>
      </c>
      <c r="R2394" t="s">
        <v>6810</v>
      </c>
      <c r="S2394">
        <v>45156</v>
      </c>
      <c r="T2394" t="s">
        <v>7261</v>
      </c>
      <c r="U2394">
        <v>45156</v>
      </c>
      <c r="V2394" t="s">
        <v>7310</v>
      </c>
      <c r="W2394" t="s">
        <v>7263</v>
      </c>
      <c r="X2394" t="s">
        <v>7288</v>
      </c>
      <c r="Y2394" t="s">
        <v>7312</v>
      </c>
      <c r="Z2394">
        <v>51</v>
      </c>
      <c r="AA2394">
        <v>51</v>
      </c>
      <c r="AB2394" t="str" cm="1">
        <f t="array" ref="AB2394">_xlfn.LET(_xlpm.x,IFERROR(VALUE(Table2[[#This Row],[Response_Time_Hours]]),""),IF(_xlpm.x="","CHECK",_xlfn.IFS(_xlpm.x&lt;=1,"Immediate",_xlpm.x&lt;=6,"Fast",_xlpm.x&lt;=24,"Moderate",_xlpm.x&gt;24,"Delayed")))</f>
        <v>Delayed</v>
      </c>
      <c r="AC2394">
        <v>28</v>
      </c>
      <c r="AD2394" t="str" cm="1">
        <f t="array" ref="AD2394">IF(Table2[[#This Row],[Interaction_Count_Final]]="","N/A",_xlfn.IFS(Table2[[#This Row],[Interaction_Count_Final]]&lt;=2,"Low",Table2[[#This Row],[Interaction_Count_Final]]&lt;=5,"Medium",Table2[[#This Row],[Interaction_Count_Final]]&gt;=6,"High",TRUE,"CHECK"))</f>
        <v>High</v>
      </c>
      <c r="AE2394" t="s">
        <v>7266</v>
      </c>
      <c r="AF2394" t="b">
        <v>1</v>
      </c>
      <c r="AG2394" t="b">
        <v>1</v>
      </c>
      <c r="AH2394">
        <v>2843</v>
      </c>
      <c r="AI2394">
        <v>45156</v>
      </c>
      <c r="AJ2394" t="b">
        <v>1</v>
      </c>
      <c r="AK2394" t="str" cm="1">
        <f t="array" ref="AK2394">_xlfn.LET(
  _xlpm.txt,TRIM(Raw_Data!F2394),
  _xlpm.norm,SUBSTITUTE(SUBSTITUTE(_xlpm.txt,"-","/"),".","/"),
  _xlpm.p,_xlfn.TEXTSPLIT(_xlpm.norm,"/"),
  _xlpm.a,VALUE(INDEX(_xlpm.p,1)),
  _xlpm.b,VALUE(INDEX(_xlpm.p,2)),
  IF(AND(_xlpm.a&lt;=12,_xlpm.b&lt;=12),"REVIEW_AMBIGUOUS","OK")
)</f>
        <v>OK</v>
      </c>
    </row>
    <row r="2395" spans="1:37">
      <c r="A2395" t="s">
        <v>6811</v>
      </c>
      <c r="B2395" t="s">
        <v>6811</v>
      </c>
      <c r="C2395" t="b">
        <v>0</v>
      </c>
      <c r="D2395" t="s">
        <v>7257</v>
      </c>
      <c r="E2395" t="s">
        <v>8772</v>
      </c>
      <c r="F2395" t="s">
        <v>8772</v>
      </c>
      <c r="G2395" t="s">
        <v>7280</v>
      </c>
      <c r="H2395" t="s">
        <v>101</v>
      </c>
      <c r="I2395" t="s">
        <v>101</v>
      </c>
      <c r="J2395" t="s">
        <v>101</v>
      </c>
      <c r="K2395" t="s">
        <v>125</v>
      </c>
      <c r="L2395" t="s">
        <v>125</v>
      </c>
      <c r="M2395">
        <f>IF(UPPER(TRIM(Table2[[#This Row],[Status_Clean]]))="CONVERTED",1,0)</f>
        <v>0</v>
      </c>
      <c r="N2395">
        <f>IF(ISNUMBER(MATCH(UPPER(TRIM(Table2[[#This Row],[Status_Clean]])),{"CONTACTED","QUALIFIED","CONVERTED"},0)),1,0)</f>
        <v>1</v>
      </c>
      <c r="O2395" cm="1">
        <f t="array" ref="O2395">_xlfn.SWITCH(UPPER(TRIM(Table2[[#This Row],[Status_Clean]])),"NEW",1,"CONTACTED",2,"QUALIFIED",3,"CONVERTED",4,"LOST",5,99)</f>
        <v>2</v>
      </c>
      <c r="P2395">
        <v>45194</v>
      </c>
      <c r="Q2395" t="s">
        <v>7361</v>
      </c>
      <c r="R2395" t="s">
        <v>7361</v>
      </c>
      <c r="S2395">
        <v>45194</v>
      </c>
      <c r="T2395" t="s">
        <v>7261</v>
      </c>
      <c r="U2395">
        <v>45194</v>
      </c>
      <c r="V2395" t="s">
        <v>7287</v>
      </c>
      <c r="W2395" t="s">
        <v>7263</v>
      </c>
      <c r="X2395" t="s">
        <v>7288</v>
      </c>
      <c r="Y2395" t="s">
        <v>7298</v>
      </c>
      <c r="Z2395" t="s">
        <v>610</v>
      </c>
      <c r="AA2395">
        <v>6.5</v>
      </c>
      <c r="AB2395" t="str" cm="1">
        <f t="array" ref="AB2395">_xlfn.LET(_xlpm.x,IFERROR(VALUE(Table2[[#This Row],[Response_Time_Hours]]),""),IF(_xlpm.x="","CHECK",_xlfn.IFS(_xlpm.x&lt;=1,"Immediate",_xlpm.x&lt;=6,"Fast",_xlpm.x&lt;=24,"Moderate",_xlpm.x&gt;24,"Delayed")))</f>
        <v>Moderate</v>
      </c>
      <c r="AC2395">
        <v>6</v>
      </c>
      <c r="AD2395" t="str" cm="1">
        <f t="array" ref="AD2395">IF(Table2[[#This Row],[Interaction_Count_Final]]="","N/A",_xlfn.IFS(Table2[[#This Row],[Interaction_Count_Final]]&lt;=2,"Low",Table2[[#This Row],[Interaction_Count_Final]]&lt;=5,"Medium",Table2[[#This Row],[Interaction_Count_Final]]&gt;=6,"High",TRUE,"CHECK"))</f>
        <v>High</v>
      </c>
      <c r="AE2395" t="s">
        <v>7289</v>
      </c>
      <c r="AF2395" t="b">
        <v>1</v>
      </c>
      <c r="AG2395" t="b">
        <v>1</v>
      </c>
      <c r="AH2395">
        <v>2844</v>
      </c>
      <c r="AI2395">
        <v>45194</v>
      </c>
      <c r="AJ2395" t="b">
        <v>1</v>
      </c>
      <c r="AK2395" t="e" cm="1">
        <f t="array" ref="AK2395">_xlfn.LET(
  _xlpm.txt,TRIM(Raw_Data!F2395),
  _xlpm.norm,SUBSTITUTE(SUBSTITUTE(_xlpm.txt,"-","/"),".","/"),
  _xlpm.p,_xlfn.TEXTSPLIT(_xlpm.norm,"/"),
  _xlpm.a,VALUE(INDEX(_xlpm.p,1)),
  _xlpm.b,VALUE(INDEX(_xlpm.p,2)),
  IF(AND(_xlpm.a&lt;=12,_xlpm.b&lt;=12),"REVIEW_AMBIGUOUS","OK")
)</f>
        <v>#REF!</v>
      </c>
    </row>
    <row r="2396" spans="1:37">
      <c r="A2396" t="s">
        <v>6813</v>
      </c>
      <c r="B2396" t="s">
        <v>6813</v>
      </c>
      <c r="C2396" t="b">
        <v>0</v>
      </c>
      <c r="D2396" t="s">
        <v>7257</v>
      </c>
      <c r="E2396" t="s">
        <v>6814</v>
      </c>
      <c r="F2396" t="s">
        <v>6814</v>
      </c>
      <c r="G2396" t="s">
        <v>7303</v>
      </c>
      <c r="H2396" t="s">
        <v>654</v>
      </c>
      <c r="I2396" t="s">
        <v>654</v>
      </c>
      <c r="J2396" t="s">
        <v>254</v>
      </c>
      <c r="K2396" t="s">
        <v>71</v>
      </c>
      <c r="L2396" t="s">
        <v>71</v>
      </c>
      <c r="M2396">
        <f>IF(UPPER(TRIM(Table2[[#This Row],[Status_Clean]]))="CONVERTED",1,0)</f>
        <v>0</v>
      </c>
      <c r="N2396">
        <f>IF(ISNUMBER(MATCH(UPPER(TRIM(Table2[[#This Row],[Status_Clean]])),{"CONTACTED","QUALIFIED","CONVERTED"},0)),1,0)</f>
        <v>1</v>
      </c>
      <c r="O2396" cm="1">
        <f t="array" ref="O2396">_xlfn.SWITCH(UPPER(TRIM(Table2[[#This Row],[Status_Clean]])),"NEW",1,"CONTACTED",2,"QUALIFIED",3,"CONVERTED",4,"LOST",5,99)</f>
        <v>3</v>
      </c>
      <c r="P2396" t="s">
        <v>6239</v>
      </c>
      <c r="Q2396" t="s">
        <v>6239</v>
      </c>
      <c r="R2396" t="s">
        <v>6239</v>
      </c>
      <c r="S2396">
        <v>45532</v>
      </c>
      <c r="T2396" t="s">
        <v>7261</v>
      </c>
      <c r="U2396">
        <v>45532</v>
      </c>
      <c r="V2396" t="s">
        <v>7310</v>
      </c>
      <c r="W2396" t="s">
        <v>7271</v>
      </c>
      <c r="X2396" t="s">
        <v>7288</v>
      </c>
      <c r="Y2396" t="s">
        <v>7272</v>
      </c>
      <c r="Z2396" t="s">
        <v>6815</v>
      </c>
      <c r="AA2396">
        <v>71.7</v>
      </c>
      <c r="AB2396" t="str" cm="1">
        <f t="array" ref="AB2396">_xlfn.LET(_xlpm.x,IFERROR(VALUE(Table2[[#This Row],[Response_Time_Hours]]),""),IF(_xlpm.x="","CHECK",_xlfn.IFS(_xlpm.x&lt;=1,"Immediate",_xlpm.x&lt;=6,"Fast",_xlpm.x&lt;=24,"Moderate",_xlpm.x&gt;24,"Delayed")))</f>
        <v>Delayed</v>
      </c>
      <c r="AC2396">
        <v>5</v>
      </c>
      <c r="AD2396" t="str" cm="1">
        <f t="array" ref="AD2396">IF(Table2[[#This Row],[Interaction_Count_Final]]="","N/A",_xlfn.IFS(Table2[[#This Row],[Interaction_Count_Final]]&lt;=2,"Low",Table2[[#This Row],[Interaction_Count_Final]]&lt;=5,"Medium",Table2[[#This Row],[Interaction_Count_Final]]&gt;=6,"High",TRUE,"CHECK"))</f>
        <v>Medium</v>
      </c>
      <c r="AE2396" t="s">
        <v>7273</v>
      </c>
      <c r="AF2396" t="b">
        <v>1</v>
      </c>
      <c r="AG2396" t="b">
        <v>1</v>
      </c>
      <c r="AH2396">
        <v>2845</v>
      </c>
      <c r="AI2396">
        <v>45532</v>
      </c>
      <c r="AJ2396" t="b">
        <v>1</v>
      </c>
      <c r="AK2396" t="str" cm="1">
        <f t="array" ref="AK2396">_xlfn.LET(
  _xlpm.txt,TRIM(Raw_Data!F2396),
  _xlpm.norm,SUBSTITUTE(SUBSTITUTE(_xlpm.txt,"-","/"),".","/"),
  _xlpm.p,_xlfn.TEXTSPLIT(_xlpm.norm,"/"),
  _xlpm.a,VALUE(INDEX(_xlpm.p,1)),
  _xlpm.b,VALUE(INDEX(_xlpm.p,2)),
  IF(AND(_xlpm.a&lt;=12,_xlpm.b&lt;=12),"REVIEW_AMBIGUOUS","OK")
)</f>
        <v>OK</v>
      </c>
    </row>
    <row r="2397" spans="1:37">
      <c r="A2397" t="s">
        <v>6816</v>
      </c>
      <c r="B2397" t="s">
        <v>6816</v>
      </c>
      <c r="C2397" t="b">
        <v>1</v>
      </c>
      <c r="D2397" t="s">
        <v>7257</v>
      </c>
      <c r="E2397" t="s">
        <v>6817</v>
      </c>
      <c r="F2397" t="s">
        <v>6817</v>
      </c>
      <c r="G2397" t="s">
        <v>7268</v>
      </c>
      <c r="H2397" t="s">
        <v>1356</v>
      </c>
      <c r="I2397" t="s">
        <v>1356</v>
      </c>
      <c r="J2397" t="s">
        <v>1356</v>
      </c>
      <c r="K2397" t="s">
        <v>125</v>
      </c>
      <c r="L2397" t="s">
        <v>125</v>
      </c>
      <c r="M2397">
        <f>IF(UPPER(TRIM(Table2[[#This Row],[Status_Clean]]))="CONVERTED",1,0)</f>
        <v>0</v>
      </c>
      <c r="N2397">
        <f>IF(ISNUMBER(MATCH(UPPER(TRIM(Table2[[#This Row],[Status_Clean]])),{"CONTACTED","QUALIFIED","CONVERTED"},0)),1,0)</f>
        <v>1</v>
      </c>
      <c r="O2397" cm="1">
        <f t="array" ref="O2397">_xlfn.SWITCH(UPPER(TRIM(Table2[[#This Row],[Status_Clean]])),"NEW",1,"CONTACTED",2,"QUALIFIED",3,"CONVERTED",4,"LOST",5,99)</f>
        <v>2</v>
      </c>
      <c r="P2397" t="s">
        <v>6818</v>
      </c>
      <c r="Q2397" t="s">
        <v>8773</v>
      </c>
      <c r="R2397" t="s">
        <v>8773</v>
      </c>
      <c r="S2397">
        <v>45601</v>
      </c>
      <c r="T2397" t="s">
        <v>7261</v>
      </c>
      <c r="U2397">
        <v>45601</v>
      </c>
      <c r="V2397" t="s">
        <v>7300</v>
      </c>
      <c r="W2397" t="s">
        <v>7271</v>
      </c>
      <c r="X2397" t="s">
        <v>7264</v>
      </c>
      <c r="Y2397" t="s">
        <v>7265</v>
      </c>
      <c r="Z2397">
        <v>62</v>
      </c>
      <c r="AA2397">
        <v>62</v>
      </c>
      <c r="AB2397" t="str" cm="1">
        <f t="array" ref="AB2397">_xlfn.LET(_xlpm.x,IFERROR(VALUE(Table2[[#This Row],[Response_Time_Hours]]),""),IF(_xlpm.x="","CHECK",_xlfn.IFS(_xlpm.x&lt;=1,"Immediate",_xlpm.x&lt;=6,"Fast",_xlpm.x&lt;=24,"Moderate",_xlpm.x&gt;24,"Delayed")))</f>
        <v>Delayed</v>
      </c>
      <c r="AC2397">
        <v>39</v>
      </c>
      <c r="AD2397" t="str" cm="1">
        <f t="array" ref="AD2397">IF(Table2[[#This Row],[Interaction_Count_Final]]="","N/A",_xlfn.IFS(Table2[[#This Row],[Interaction_Count_Final]]&lt;=2,"Low",Table2[[#This Row],[Interaction_Count_Final]]&lt;=5,"Medium",Table2[[#This Row],[Interaction_Count_Final]]&gt;=6,"High",TRUE,"CHECK"))</f>
        <v>High</v>
      </c>
      <c r="AE2397" t="s">
        <v>7266</v>
      </c>
      <c r="AF2397" t="b">
        <v>1</v>
      </c>
      <c r="AG2397" t="b">
        <v>1</v>
      </c>
      <c r="AH2397">
        <v>2846</v>
      </c>
      <c r="AI2397">
        <v>45601</v>
      </c>
      <c r="AJ2397" t="b">
        <v>1</v>
      </c>
      <c r="AK2397" t="e" cm="1">
        <f t="array" ref="AK2397">_xlfn.LET(
  _xlpm.txt,TRIM(Raw_Data!F2397),
  _xlpm.norm,SUBSTITUTE(SUBSTITUTE(_xlpm.txt,"-","/"),".","/"),
  _xlpm.p,_xlfn.TEXTSPLIT(_xlpm.norm,"/"),
  _xlpm.a,VALUE(INDEX(_xlpm.p,1)),
  _xlpm.b,VALUE(INDEX(_xlpm.p,2)),
  IF(AND(_xlpm.a&lt;=12,_xlpm.b&lt;=12),"REVIEW_AMBIGUOUS","OK")
)</f>
        <v>#REF!</v>
      </c>
    </row>
    <row r="2398" spans="1:37">
      <c r="A2398" t="s">
        <v>6819</v>
      </c>
      <c r="B2398" t="s">
        <v>6819</v>
      </c>
      <c r="C2398" t="b">
        <v>1</v>
      </c>
      <c r="D2398" t="s">
        <v>7257</v>
      </c>
      <c r="E2398" t="s">
        <v>6820</v>
      </c>
      <c r="F2398" t="s">
        <v>6820</v>
      </c>
      <c r="G2398" t="s">
        <v>7268</v>
      </c>
      <c r="H2398" t="s">
        <v>311</v>
      </c>
      <c r="I2398" t="s">
        <v>311</v>
      </c>
      <c r="J2398" t="s">
        <v>311</v>
      </c>
      <c r="K2398" t="s">
        <v>7370</v>
      </c>
      <c r="L2398" t="s">
        <v>250</v>
      </c>
      <c r="M2398">
        <f>IF(UPPER(TRIM(Table2[[#This Row],[Status_Clean]]))="CONVERTED",1,0)</f>
        <v>1</v>
      </c>
      <c r="N2398">
        <f>IF(ISNUMBER(MATCH(UPPER(TRIM(Table2[[#This Row],[Status_Clean]])),{"CONTACTED","QUALIFIED","CONVERTED"},0)),1,0)</f>
        <v>1</v>
      </c>
      <c r="O2398" cm="1">
        <f t="array" ref="O2398">_xlfn.SWITCH(UPPER(TRIM(Table2[[#This Row],[Status_Clean]])),"NEW",1,"CONTACTED",2,"QUALIFIED",3,"CONVERTED",4,"LOST",5,99)</f>
        <v>4</v>
      </c>
      <c r="P2398" t="s">
        <v>6612</v>
      </c>
      <c r="Q2398" t="s">
        <v>6612</v>
      </c>
      <c r="R2398" t="s">
        <v>6612</v>
      </c>
      <c r="S2398">
        <v>45374</v>
      </c>
      <c r="T2398" t="s">
        <v>7261</v>
      </c>
      <c r="U2398">
        <v>45374</v>
      </c>
      <c r="V2398" t="s">
        <v>7295</v>
      </c>
      <c r="W2398" t="s">
        <v>7271</v>
      </c>
      <c r="X2398" t="s">
        <v>7284</v>
      </c>
      <c r="Y2398" t="s">
        <v>7278</v>
      </c>
      <c r="Z2398" t="s">
        <v>108</v>
      </c>
      <c r="AA2398">
        <v>14.399999999999999</v>
      </c>
      <c r="AB2398" t="str" cm="1">
        <f t="array" ref="AB2398">_xlfn.LET(_xlpm.x,IFERROR(VALUE(Table2[[#This Row],[Response_Time_Hours]]),""),IF(_xlpm.x="","CHECK",_xlfn.IFS(_xlpm.x&lt;=1,"Immediate",_xlpm.x&lt;=6,"Fast",_xlpm.x&lt;=24,"Moderate",_xlpm.x&gt;24,"Delayed")))</f>
        <v>Moderate</v>
      </c>
      <c r="AC2398">
        <v>39</v>
      </c>
      <c r="AD2398" t="str" cm="1">
        <f t="array" ref="AD2398">IF(Table2[[#This Row],[Interaction_Count_Final]]="","N/A",_xlfn.IFS(Table2[[#This Row],[Interaction_Count_Final]]&lt;=2,"Low",Table2[[#This Row],[Interaction_Count_Final]]&lt;=5,"Medium",Table2[[#This Row],[Interaction_Count_Final]]&gt;=6,"High",TRUE,"CHECK"))</f>
        <v>High</v>
      </c>
      <c r="AE2398" t="s">
        <v>7273</v>
      </c>
      <c r="AF2398" t="b">
        <v>1</v>
      </c>
      <c r="AG2398" t="b">
        <v>1</v>
      </c>
      <c r="AH2398">
        <v>2847</v>
      </c>
      <c r="AI2398">
        <v>45374</v>
      </c>
      <c r="AJ2398" t="b">
        <v>1</v>
      </c>
      <c r="AK2398" t="str" cm="1">
        <f t="array" ref="AK2398">_xlfn.LET(
  _xlpm.txt,TRIM(Raw_Data!F2398),
  _xlpm.norm,SUBSTITUTE(SUBSTITUTE(_xlpm.txt,"-","/"),".","/"),
  _xlpm.p,_xlfn.TEXTSPLIT(_xlpm.norm,"/"),
  _xlpm.a,VALUE(INDEX(_xlpm.p,1)),
  _xlpm.b,VALUE(INDEX(_xlpm.p,2)),
  IF(AND(_xlpm.a&lt;=12,_xlpm.b&lt;=12),"REVIEW_AMBIGUOUS","OK")
)</f>
        <v>OK</v>
      </c>
    </row>
    <row r="2399" spans="1:37">
      <c r="A2399" t="s">
        <v>6821</v>
      </c>
      <c r="B2399" t="s">
        <v>6821</v>
      </c>
      <c r="C2399" t="b">
        <v>1</v>
      </c>
      <c r="D2399" t="s">
        <v>7257</v>
      </c>
      <c r="E2399" t="s">
        <v>8774</v>
      </c>
      <c r="F2399" t="s">
        <v>8774</v>
      </c>
      <c r="G2399" t="s">
        <v>7258</v>
      </c>
      <c r="H2399" t="s">
        <v>374</v>
      </c>
      <c r="I2399" t="s">
        <v>374</v>
      </c>
      <c r="J2399" t="s">
        <v>7308</v>
      </c>
      <c r="K2399" t="s">
        <v>7281</v>
      </c>
      <c r="L2399" t="s">
        <v>125</v>
      </c>
      <c r="M2399">
        <f>IF(UPPER(TRIM(Table2[[#This Row],[Status_Clean]]))="CONVERTED",1,0)</f>
        <v>0</v>
      </c>
      <c r="N2399">
        <f>IF(ISNUMBER(MATCH(UPPER(TRIM(Table2[[#This Row],[Status_Clean]])),{"CONTACTED","QUALIFIED","CONVERTED"},0)),1,0)</f>
        <v>1</v>
      </c>
      <c r="O2399" cm="1">
        <f t="array" ref="O2399">_xlfn.SWITCH(UPPER(TRIM(Table2[[#This Row],[Status_Clean]])),"NEW",1,"CONTACTED",2,"QUALIFIED",3,"CONVERTED",4,"LOST",5,99)</f>
        <v>2</v>
      </c>
      <c r="P2399">
        <v>45546</v>
      </c>
      <c r="Q2399" t="s">
        <v>7345</v>
      </c>
      <c r="R2399" t="s">
        <v>7345</v>
      </c>
      <c r="S2399">
        <v>45546</v>
      </c>
      <c r="T2399" t="s">
        <v>7261</v>
      </c>
      <c r="U2399">
        <v>45546</v>
      </c>
      <c r="V2399" t="s">
        <v>7287</v>
      </c>
      <c r="W2399" t="s">
        <v>7271</v>
      </c>
      <c r="X2399" t="s">
        <v>7288</v>
      </c>
      <c r="Y2399" t="s">
        <v>7272</v>
      </c>
      <c r="Z2399">
        <v>69.099999999999994</v>
      </c>
      <c r="AA2399">
        <v>69.099999999999994</v>
      </c>
      <c r="AB2399" t="str" cm="1">
        <f t="array" ref="AB2399">_xlfn.LET(_xlpm.x,IFERROR(VALUE(Table2[[#This Row],[Response_Time_Hours]]),""),IF(_xlpm.x="","CHECK",_xlfn.IFS(_xlpm.x&lt;=1,"Immediate",_xlpm.x&lt;=6,"Fast",_xlpm.x&lt;=24,"Moderate",_xlpm.x&gt;24,"Delayed")))</f>
        <v>Delayed</v>
      </c>
      <c r="AC2399">
        <v>14</v>
      </c>
      <c r="AD2399" t="str" cm="1">
        <f t="array" ref="AD2399">IF(Table2[[#This Row],[Interaction_Count_Final]]="","N/A",_xlfn.IFS(Table2[[#This Row],[Interaction_Count_Final]]&lt;=2,"Low",Table2[[#This Row],[Interaction_Count_Final]]&lt;=5,"Medium",Table2[[#This Row],[Interaction_Count_Final]]&gt;=6,"High",TRUE,"CHECK"))</f>
        <v>High</v>
      </c>
      <c r="AE2399" t="s">
        <v>7266</v>
      </c>
      <c r="AF2399" t="b">
        <v>1</v>
      </c>
      <c r="AG2399" t="b">
        <v>1</v>
      </c>
      <c r="AH2399">
        <v>2848</v>
      </c>
      <c r="AI2399">
        <v>45546</v>
      </c>
      <c r="AJ2399" t="b">
        <v>1</v>
      </c>
      <c r="AK2399" t="e" cm="1">
        <f t="array" ref="AK2399">_xlfn.LET(
  _xlpm.txt,TRIM(Raw_Data!F2399),
  _xlpm.norm,SUBSTITUTE(SUBSTITUTE(_xlpm.txt,"-","/"),".","/"),
  _xlpm.p,_xlfn.TEXTSPLIT(_xlpm.norm,"/"),
  _xlpm.a,VALUE(INDEX(_xlpm.p,1)),
  _xlpm.b,VALUE(INDEX(_xlpm.p,2)),
  IF(AND(_xlpm.a&lt;=12,_xlpm.b&lt;=12),"REVIEW_AMBIGUOUS","OK")
)</f>
        <v>#REF!</v>
      </c>
    </row>
    <row r="2400" spans="1:37">
      <c r="A2400" t="s">
        <v>6823</v>
      </c>
      <c r="B2400" t="s">
        <v>6823</v>
      </c>
      <c r="C2400" t="b">
        <v>1</v>
      </c>
      <c r="D2400" t="s">
        <v>7257</v>
      </c>
      <c r="E2400" t="s">
        <v>6824</v>
      </c>
      <c r="F2400" t="s">
        <v>6824</v>
      </c>
      <c r="G2400" t="s">
        <v>7303</v>
      </c>
      <c r="H2400" t="s">
        <v>101</v>
      </c>
      <c r="I2400" t="s">
        <v>101</v>
      </c>
      <c r="J2400" t="s">
        <v>101</v>
      </c>
      <c r="K2400" t="s">
        <v>193</v>
      </c>
      <c r="L2400" t="s">
        <v>193</v>
      </c>
      <c r="M2400">
        <f>IF(UPPER(TRIM(Table2[[#This Row],[Status_Clean]]))="CONVERTED",1,0)</f>
        <v>0</v>
      </c>
      <c r="N2400">
        <f>IF(ISNUMBER(MATCH(UPPER(TRIM(Table2[[#This Row],[Status_Clean]])),{"CONTACTED","QUALIFIED","CONVERTED"},0)),1,0)</f>
        <v>0</v>
      </c>
      <c r="O2400" cm="1">
        <f t="array" ref="O2400">_xlfn.SWITCH(UPPER(TRIM(Table2[[#This Row],[Status_Clean]])),"NEW",1,"CONTACTED",2,"QUALIFIED",3,"CONVERTED",4,"LOST",5,99)</f>
        <v>1</v>
      </c>
      <c r="P2400">
        <v>45302</v>
      </c>
      <c r="Q2400" t="s">
        <v>8775</v>
      </c>
      <c r="R2400" t="s">
        <v>8775</v>
      </c>
      <c r="S2400">
        <v>45302</v>
      </c>
      <c r="T2400" t="s">
        <v>7261</v>
      </c>
      <c r="U2400">
        <v>45302</v>
      </c>
      <c r="V2400" t="s">
        <v>7317</v>
      </c>
      <c r="W2400" t="s">
        <v>7271</v>
      </c>
      <c r="X2400" t="s">
        <v>7284</v>
      </c>
      <c r="Y2400" t="s">
        <v>7285</v>
      </c>
      <c r="Z2400" t="s">
        <v>5397</v>
      </c>
      <c r="AA2400">
        <v>53.7</v>
      </c>
      <c r="AB2400" t="str" cm="1">
        <f t="array" ref="AB2400">_xlfn.LET(_xlpm.x,IFERROR(VALUE(Table2[[#This Row],[Response_Time_Hours]]),""),IF(_xlpm.x="","CHECK",_xlfn.IFS(_xlpm.x&lt;=1,"Immediate",_xlpm.x&lt;=6,"Fast",_xlpm.x&lt;=24,"Moderate",_xlpm.x&gt;24,"Delayed")))</f>
        <v>Delayed</v>
      </c>
      <c r="AC2400">
        <v>22</v>
      </c>
      <c r="AD2400" t="str" cm="1">
        <f t="array" ref="AD2400">IF(Table2[[#This Row],[Interaction_Count_Final]]="","N/A",_xlfn.IFS(Table2[[#This Row],[Interaction_Count_Final]]&lt;=2,"Low",Table2[[#This Row],[Interaction_Count_Final]]&lt;=5,"Medium",Table2[[#This Row],[Interaction_Count_Final]]&gt;=6,"High",TRUE,"CHECK"))</f>
        <v>High</v>
      </c>
      <c r="AE2400" t="s">
        <v>7289</v>
      </c>
      <c r="AF2400" t="b">
        <v>1</v>
      </c>
      <c r="AG2400" t="b">
        <v>1</v>
      </c>
      <c r="AH2400">
        <v>2849</v>
      </c>
      <c r="AI2400">
        <v>45302</v>
      </c>
      <c r="AJ2400" t="b">
        <v>1</v>
      </c>
      <c r="AK2400" t="e" cm="1">
        <f t="array" ref="AK2400">_xlfn.LET(
  _xlpm.txt,TRIM(Raw_Data!F2400),
  _xlpm.norm,SUBSTITUTE(SUBSTITUTE(_xlpm.txt,"-","/"),".","/"),
  _xlpm.p,_xlfn.TEXTSPLIT(_xlpm.norm,"/"),
  _xlpm.a,VALUE(INDEX(_xlpm.p,1)),
  _xlpm.b,VALUE(INDEX(_xlpm.p,2)),
  IF(AND(_xlpm.a&lt;=12,_xlpm.b&lt;=12),"REVIEW_AMBIGUOUS","OK")
)</f>
        <v>#REF!</v>
      </c>
    </row>
    <row r="2401" spans="1:37">
      <c r="A2401" t="s">
        <v>6825</v>
      </c>
      <c r="B2401" t="s">
        <v>6825</v>
      </c>
      <c r="C2401" t="b">
        <v>1</v>
      </c>
      <c r="D2401" t="s">
        <v>7257</v>
      </c>
      <c r="E2401" t="s">
        <v>6826</v>
      </c>
      <c r="F2401" t="s">
        <v>6826</v>
      </c>
      <c r="G2401" t="s">
        <v>7303</v>
      </c>
      <c r="H2401" t="s">
        <v>7396</v>
      </c>
      <c r="I2401" t="s">
        <v>7396</v>
      </c>
      <c r="J2401" t="s">
        <v>469</v>
      </c>
      <c r="K2401" t="s">
        <v>250</v>
      </c>
      <c r="L2401" t="s">
        <v>250</v>
      </c>
      <c r="M2401">
        <f>IF(UPPER(TRIM(Table2[[#This Row],[Status_Clean]]))="CONVERTED",1,0)</f>
        <v>1</v>
      </c>
      <c r="N2401">
        <f>IF(ISNUMBER(MATCH(UPPER(TRIM(Table2[[#This Row],[Status_Clean]])),{"CONTACTED","QUALIFIED","CONVERTED"},0)),1,0)</f>
        <v>1</v>
      </c>
      <c r="O2401" cm="1">
        <f t="array" ref="O2401">_xlfn.SWITCH(UPPER(TRIM(Table2[[#This Row],[Status_Clean]])),"NEW",1,"CONTACTED",2,"QUALIFIED",3,"CONVERTED",4,"LOST",5,99)</f>
        <v>4</v>
      </c>
      <c r="P2401" t="s">
        <v>6827</v>
      </c>
      <c r="Q2401" t="s">
        <v>6827</v>
      </c>
      <c r="R2401" t="s">
        <v>6827</v>
      </c>
      <c r="S2401">
        <v>45244</v>
      </c>
      <c r="T2401" t="s">
        <v>7261</v>
      </c>
      <c r="U2401">
        <v>45244</v>
      </c>
      <c r="V2401" t="s">
        <v>7300</v>
      </c>
      <c r="W2401" t="s">
        <v>7263</v>
      </c>
      <c r="X2401" t="s">
        <v>7264</v>
      </c>
      <c r="Y2401" t="s">
        <v>7265</v>
      </c>
      <c r="Z2401">
        <v>39.799999999999997</v>
      </c>
      <c r="AA2401">
        <v>39.799999999999997</v>
      </c>
      <c r="AB2401" t="str" cm="1">
        <f t="array" ref="AB2401">_xlfn.LET(_xlpm.x,IFERROR(VALUE(Table2[[#This Row],[Response_Time_Hours]]),""),IF(_xlpm.x="","CHECK",_xlfn.IFS(_xlpm.x&lt;=1,"Immediate",_xlpm.x&lt;=6,"Fast",_xlpm.x&lt;=24,"Moderate",_xlpm.x&gt;24,"Delayed")))</f>
        <v>Delayed</v>
      </c>
      <c r="AC2401">
        <v>32</v>
      </c>
      <c r="AD2401" t="str" cm="1">
        <f t="array" ref="AD2401">IF(Table2[[#This Row],[Interaction_Count_Final]]="","N/A",_xlfn.IFS(Table2[[#This Row],[Interaction_Count_Final]]&lt;=2,"Low",Table2[[#This Row],[Interaction_Count_Final]]&lt;=5,"Medium",Table2[[#This Row],[Interaction_Count_Final]]&gt;=6,"High",TRUE,"CHECK"))</f>
        <v>High</v>
      </c>
      <c r="AE2401" t="s">
        <v>7289</v>
      </c>
      <c r="AF2401" t="b">
        <v>1</v>
      </c>
      <c r="AG2401" t="b">
        <v>1</v>
      </c>
      <c r="AH2401">
        <v>2850</v>
      </c>
      <c r="AI2401">
        <v>45244</v>
      </c>
      <c r="AJ2401" t="b">
        <v>1</v>
      </c>
      <c r="AK2401" t="str" cm="1">
        <f t="array" ref="AK2401">_xlfn.LET(
  _xlpm.txt,TRIM(Raw_Data!F2401),
  _xlpm.norm,SUBSTITUTE(SUBSTITUTE(_xlpm.txt,"-","/"),".","/"),
  _xlpm.p,_xlfn.TEXTSPLIT(_xlpm.norm,"/"),
  _xlpm.a,VALUE(INDEX(_xlpm.p,1)),
  _xlpm.b,VALUE(INDEX(_xlpm.p,2)),
  IF(AND(_xlpm.a&lt;=12,_xlpm.b&lt;=12),"REVIEW_AMBIGUOUS","OK")
)</f>
        <v>OK</v>
      </c>
    </row>
    <row r="2402" spans="1:37">
      <c r="A2402" t="s">
        <v>6828</v>
      </c>
      <c r="B2402" t="s">
        <v>6828</v>
      </c>
      <c r="C2402" t="b">
        <v>0</v>
      </c>
      <c r="D2402" t="s">
        <v>7257</v>
      </c>
      <c r="E2402" t="s">
        <v>8776</v>
      </c>
      <c r="F2402" t="s">
        <v>8776</v>
      </c>
      <c r="G2402" t="s">
        <v>7258</v>
      </c>
      <c r="H2402" t="s">
        <v>101</v>
      </c>
      <c r="I2402" t="s">
        <v>101</v>
      </c>
      <c r="J2402" t="s">
        <v>101</v>
      </c>
      <c r="K2402" t="s">
        <v>193</v>
      </c>
      <c r="L2402" t="s">
        <v>193</v>
      </c>
      <c r="M2402">
        <f>IF(UPPER(TRIM(Table2[[#This Row],[Status_Clean]]))="CONVERTED",1,0)</f>
        <v>0</v>
      </c>
      <c r="N2402">
        <f>IF(ISNUMBER(MATCH(UPPER(TRIM(Table2[[#This Row],[Status_Clean]])),{"CONTACTED","QUALIFIED","CONVERTED"},0)),1,0)</f>
        <v>0</v>
      </c>
      <c r="O2402" cm="1">
        <f t="array" ref="O2402">_xlfn.SWITCH(UPPER(TRIM(Table2[[#This Row],[Status_Clean]])),"NEW",1,"CONTACTED",2,"QUALIFIED",3,"CONVERTED",4,"LOST",5,99)</f>
        <v>1</v>
      </c>
      <c r="P2402" t="s">
        <v>6830</v>
      </c>
      <c r="Q2402" t="s">
        <v>8777</v>
      </c>
      <c r="R2402" t="s">
        <v>8777</v>
      </c>
      <c r="S2402">
        <v>45043</v>
      </c>
      <c r="T2402" t="s">
        <v>7261</v>
      </c>
      <c r="U2402">
        <v>45043</v>
      </c>
      <c r="V2402" t="s">
        <v>7297</v>
      </c>
      <c r="W2402" t="s">
        <v>7263</v>
      </c>
      <c r="X2402" t="s">
        <v>7277</v>
      </c>
      <c r="Y2402" t="s">
        <v>7285</v>
      </c>
      <c r="Z2402" t="s">
        <v>6831</v>
      </c>
      <c r="AA2402">
        <v>8</v>
      </c>
      <c r="AB2402" t="str" cm="1">
        <f t="array" ref="AB2402">_xlfn.LET(_xlpm.x,IFERROR(VALUE(Table2[[#This Row],[Response_Time_Hours]]),""),IF(_xlpm.x="","CHECK",_xlfn.IFS(_xlpm.x&lt;=1,"Immediate",_xlpm.x&lt;=6,"Fast",_xlpm.x&lt;=24,"Moderate",_xlpm.x&gt;24,"Delayed")))</f>
        <v>Moderate</v>
      </c>
      <c r="AC2402">
        <v>50</v>
      </c>
      <c r="AD2402" t="str" cm="1">
        <f t="array" ref="AD2402">IF(Table2[[#This Row],[Interaction_Count_Final]]="","N/A",_xlfn.IFS(Table2[[#This Row],[Interaction_Count_Final]]&lt;=2,"Low",Table2[[#This Row],[Interaction_Count_Final]]&lt;=5,"Medium",Table2[[#This Row],[Interaction_Count_Final]]&gt;=6,"High",TRUE,"CHECK"))</f>
        <v>High</v>
      </c>
      <c r="AE2402" t="s">
        <v>7266</v>
      </c>
      <c r="AF2402" t="b">
        <v>1</v>
      </c>
      <c r="AG2402" t="b">
        <v>1</v>
      </c>
      <c r="AH2402">
        <v>2851</v>
      </c>
      <c r="AI2402">
        <v>45043</v>
      </c>
      <c r="AJ2402" t="b">
        <v>1</v>
      </c>
      <c r="AK2402" t="e" cm="1">
        <f t="array" ref="AK2402">_xlfn.LET(
  _xlpm.txt,TRIM(Raw_Data!F2402),
  _xlpm.norm,SUBSTITUTE(SUBSTITUTE(_xlpm.txt,"-","/"),".","/"),
  _xlpm.p,_xlfn.TEXTSPLIT(_xlpm.norm,"/"),
  _xlpm.a,VALUE(INDEX(_xlpm.p,1)),
  _xlpm.b,VALUE(INDEX(_xlpm.p,2)),
  IF(AND(_xlpm.a&lt;=12,_xlpm.b&lt;=12),"REVIEW_AMBIGUOUS","OK")
)</f>
        <v>#REF!</v>
      </c>
    </row>
    <row r="2403" spans="1:37">
      <c r="A2403" t="s">
        <v>6832</v>
      </c>
      <c r="B2403" t="s">
        <v>6832</v>
      </c>
      <c r="C2403" t="b">
        <v>0</v>
      </c>
      <c r="D2403" t="s">
        <v>7257</v>
      </c>
      <c r="E2403" t="s">
        <v>6833</v>
      </c>
      <c r="F2403" t="s">
        <v>6833</v>
      </c>
      <c r="G2403" t="s">
        <v>7303</v>
      </c>
      <c r="H2403" t="s">
        <v>106</v>
      </c>
      <c r="I2403" t="s">
        <v>106</v>
      </c>
      <c r="J2403" t="s">
        <v>106</v>
      </c>
      <c r="K2403" t="s">
        <v>250</v>
      </c>
      <c r="L2403" t="s">
        <v>250</v>
      </c>
      <c r="M2403">
        <f>IF(UPPER(TRIM(Table2[[#This Row],[Status_Clean]]))="CONVERTED",1,0)</f>
        <v>1</v>
      </c>
      <c r="N2403">
        <f>IF(ISNUMBER(MATCH(UPPER(TRIM(Table2[[#This Row],[Status_Clean]])),{"CONTACTED","QUALIFIED","CONVERTED"},0)),1,0)</f>
        <v>1</v>
      </c>
      <c r="O2403" cm="1">
        <f t="array" ref="O2403">_xlfn.SWITCH(UPPER(TRIM(Table2[[#This Row],[Status_Clean]])),"NEW",1,"CONTACTED",2,"QUALIFIED",3,"CONVERTED",4,"LOST",5,99)</f>
        <v>4</v>
      </c>
      <c r="P2403">
        <v>45115</v>
      </c>
      <c r="Q2403" t="s">
        <v>8133</v>
      </c>
      <c r="R2403" t="s">
        <v>8133</v>
      </c>
      <c r="S2403">
        <v>45115</v>
      </c>
      <c r="T2403" t="s">
        <v>7261</v>
      </c>
      <c r="U2403">
        <v>45115</v>
      </c>
      <c r="V2403" t="s">
        <v>7305</v>
      </c>
      <c r="W2403" t="s">
        <v>7263</v>
      </c>
      <c r="X2403" t="s">
        <v>7288</v>
      </c>
      <c r="Y2403" t="s">
        <v>7278</v>
      </c>
      <c r="Z2403" t="s">
        <v>6834</v>
      </c>
      <c r="AA2403">
        <v>52.5</v>
      </c>
      <c r="AB2403" t="str" cm="1">
        <f t="array" ref="AB2403">_xlfn.LET(_xlpm.x,IFERROR(VALUE(Table2[[#This Row],[Response_Time_Hours]]),""),IF(_xlpm.x="","CHECK",_xlfn.IFS(_xlpm.x&lt;=1,"Immediate",_xlpm.x&lt;=6,"Fast",_xlpm.x&lt;=24,"Moderate",_xlpm.x&gt;24,"Delayed")))</f>
        <v>Delayed</v>
      </c>
      <c r="AC2403">
        <v>27</v>
      </c>
      <c r="AD2403" t="str" cm="1">
        <f t="array" ref="AD2403">IF(Table2[[#This Row],[Interaction_Count_Final]]="","N/A",_xlfn.IFS(Table2[[#This Row],[Interaction_Count_Final]]&lt;=2,"Low",Table2[[#This Row],[Interaction_Count_Final]]&lt;=5,"Medium",Table2[[#This Row],[Interaction_Count_Final]]&gt;=6,"High",TRUE,"CHECK"))</f>
        <v>High</v>
      </c>
      <c r="AE2403" t="s">
        <v>7266</v>
      </c>
      <c r="AF2403" t="b">
        <v>1</v>
      </c>
      <c r="AG2403" t="b">
        <v>1</v>
      </c>
      <c r="AH2403">
        <v>2852</v>
      </c>
      <c r="AI2403">
        <v>45115</v>
      </c>
      <c r="AJ2403" t="b">
        <v>1</v>
      </c>
      <c r="AK2403" t="e" cm="1">
        <f t="array" ref="AK2403">_xlfn.LET(
  _xlpm.txt,TRIM(Raw_Data!F2403),
  _xlpm.norm,SUBSTITUTE(SUBSTITUTE(_xlpm.txt,"-","/"),".","/"),
  _xlpm.p,_xlfn.TEXTSPLIT(_xlpm.norm,"/"),
  _xlpm.a,VALUE(INDEX(_xlpm.p,1)),
  _xlpm.b,VALUE(INDEX(_xlpm.p,2)),
  IF(AND(_xlpm.a&lt;=12,_xlpm.b&lt;=12),"REVIEW_AMBIGUOUS","OK")
)</f>
        <v>#REF!</v>
      </c>
    </row>
    <row r="2404" spans="1:37">
      <c r="A2404" t="s">
        <v>6835</v>
      </c>
      <c r="B2404" t="s">
        <v>6835</v>
      </c>
      <c r="C2404" t="b">
        <v>0</v>
      </c>
      <c r="D2404" t="s">
        <v>7257</v>
      </c>
      <c r="E2404" t="s">
        <v>6836</v>
      </c>
      <c r="F2404" t="s">
        <v>6836</v>
      </c>
      <c r="G2404" t="s">
        <v>7280</v>
      </c>
      <c r="H2404" t="s">
        <v>248</v>
      </c>
      <c r="I2404" t="s">
        <v>248</v>
      </c>
      <c r="J2404" t="s">
        <v>1356</v>
      </c>
      <c r="K2404" t="s">
        <v>7259</v>
      </c>
      <c r="L2404" t="s">
        <v>193</v>
      </c>
      <c r="M2404">
        <f>IF(UPPER(TRIM(Table2[[#This Row],[Status_Clean]]))="CONVERTED",1,0)</f>
        <v>0</v>
      </c>
      <c r="N2404">
        <f>IF(ISNUMBER(MATCH(UPPER(TRIM(Table2[[#This Row],[Status_Clean]])),{"CONTACTED","QUALIFIED","CONVERTED"},0)),1,0)</f>
        <v>0</v>
      </c>
      <c r="O2404" cm="1">
        <f t="array" ref="O2404">_xlfn.SWITCH(UPPER(TRIM(Table2[[#This Row],[Status_Clean]])),"NEW",1,"CONTACTED",2,"QUALIFIED",3,"CONVERTED",4,"LOST",5,99)</f>
        <v>1</v>
      </c>
      <c r="P2404" t="s">
        <v>6837</v>
      </c>
      <c r="Q2404" t="s">
        <v>8778</v>
      </c>
      <c r="R2404" t="s">
        <v>8778</v>
      </c>
      <c r="S2404">
        <v>45143</v>
      </c>
      <c r="T2404" t="s">
        <v>7261</v>
      </c>
      <c r="U2404">
        <v>45143</v>
      </c>
      <c r="V2404" t="s">
        <v>7310</v>
      </c>
      <c r="W2404" t="s">
        <v>7263</v>
      </c>
      <c r="X2404" t="s">
        <v>7288</v>
      </c>
      <c r="Y2404" t="s">
        <v>7278</v>
      </c>
      <c r="Z2404" t="s">
        <v>6838</v>
      </c>
      <c r="AA2404">
        <v>24.9</v>
      </c>
      <c r="AB2404" t="str" cm="1">
        <f t="array" ref="AB2404">_xlfn.LET(_xlpm.x,IFERROR(VALUE(Table2[[#This Row],[Response_Time_Hours]]),""),IF(_xlpm.x="","CHECK",_xlfn.IFS(_xlpm.x&lt;=1,"Immediate",_xlpm.x&lt;=6,"Fast",_xlpm.x&lt;=24,"Moderate",_xlpm.x&gt;24,"Delayed")))</f>
        <v>Delayed</v>
      </c>
      <c r="AC2404">
        <v>3</v>
      </c>
      <c r="AD2404" t="str" cm="1">
        <f t="array" ref="AD2404">IF(Table2[[#This Row],[Interaction_Count_Final]]="","N/A",_xlfn.IFS(Table2[[#This Row],[Interaction_Count_Final]]&lt;=2,"Low",Table2[[#This Row],[Interaction_Count_Final]]&lt;=5,"Medium",Table2[[#This Row],[Interaction_Count_Final]]&gt;=6,"High",TRUE,"CHECK"))</f>
        <v>Medium</v>
      </c>
      <c r="AE2404" t="s">
        <v>7289</v>
      </c>
      <c r="AF2404" t="b">
        <v>1</v>
      </c>
      <c r="AG2404" t="b">
        <v>1</v>
      </c>
      <c r="AH2404">
        <v>2853</v>
      </c>
      <c r="AI2404">
        <v>45143</v>
      </c>
      <c r="AJ2404" t="b">
        <v>1</v>
      </c>
      <c r="AK2404" t="str" cm="1">
        <f t="array" ref="AK2404">_xlfn.LET(
  _xlpm.txt,TRIM(Raw_Data!F2404),
  _xlpm.norm,SUBSTITUTE(SUBSTITUTE(_xlpm.txt,"-","/"),".","/"),
  _xlpm.p,_xlfn.TEXTSPLIT(_xlpm.norm,"/"),
  _xlpm.a,VALUE(INDEX(_xlpm.p,1)),
  _xlpm.b,VALUE(INDEX(_xlpm.p,2)),
  IF(AND(_xlpm.a&lt;=12,_xlpm.b&lt;=12),"REVIEW_AMBIGUOUS","OK")
)</f>
        <v>REVIEW_AMBIGUOUS</v>
      </c>
    </row>
    <row r="2405" spans="1:37">
      <c r="A2405" t="s">
        <v>6839</v>
      </c>
      <c r="B2405" t="s">
        <v>6839</v>
      </c>
      <c r="C2405" t="b">
        <v>0</v>
      </c>
      <c r="D2405" t="s">
        <v>7257</v>
      </c>
      <c r="E2405" t="s">
        <v>6840</v>
      </c>
      <c r="F2405" t="s">
        <v>6840</v>
      </c>
      <c r="G2405" t="s">
        <v>7303</v>
      </c>
      <c r="H2405" t="s">
        <v>374</v>
      </c>
      <c r="I2405" t="s">
        <v>374</v>
      </c>
      <c r="J2405" t="s">
        <v>7308</v>
      </c>
      <c r="K2405" t="s">
        <v>7368</v>
      </c>
      <c r="L2405" t="s">
        <v>173</v>
      </c>
      <c r="M2405">
        <f>IF(UPPER(TRIM(Table2[[#This Row],[Status_Clean]]))="CONVERTED",1,0)</f>
        <v>0</v>
      </c>
      <c r="N2405">
        <f>IF(ISNUMBER(MATCH(UPPER(TRIM(Table2[[#This Row],[Status_Clean]])),{"CONTACTED","QUALIFIED","CONVERTED"},0)),1,0)</f>
        <v>0</v>
      </c>
      <c r="O2405" cm="1">
        <f t="array" ref="O2405">_xlfn.SWITCH(UPPER(TRIM(Table2[[#This Row],[Status_Clean]])),"NEW",1,"CONTACTED",2,"QUALIFIED",3,"CONVERTED",4,"LOST",5,99)</f>
        <v>5</v>
      </c>
      <c r="P2405" t="s">
        <v>6841</v>
      </c>
      <c r="Q2405" t="s">
        <v>8714</v>
      </c>
      <c r="R2405" t="s">
        <v>8714</v>
      </c>
      <c r="S2405">
        <v>45190</v>
      </c>
      <c r="T2405" t="s">
        <v>7261</v>
      </c>
      <c r="U2405">
        <v>45190</v>
      </c>
      <c r="V2405" t="s">
        <v>7287</v>
      </c>
      <c r="W2405" t="s">
        <v>7263</v>
      </c>
      <c r="X2405" t="s">
        <v>7288</v>
      </c>
      <c r="Y2405" t="s">
        <v>7285</v>
      </c>
      <c r="Z2405" t="s">
        <v>6842</v>
      </c>
      <c r="AA2405">
        <v>53.4</v>
      </c>
      <c r="AB2405" t="str" cm="1">
        <f t="array" ref="AB2405">_xlfn.LET(_xlpm.x,IFERROR(VALUE(Table2[[#This Row],[Response_Time_Hours]]),""),IF(_xlpm.x="","CHECK",_xlfn.IFS(_xlpm.x&lt;=1,"Immediate",_xlpm.x&lt;=6,"Fast",_xlpm.x&lt;=24,"Moderate",_xlpm.x&gt;24,"Delayed")))</f>
        <v>Delayed</v>
      </c>
      <c r="AC2405">
        <v>23</v>
      </c>
      <c r="AD2405" t="str" cm="1">
        <f t="array" ref="AD2405">IF(Table2[[#This Row],[Interaction_Count_Final]]="","N/A",_xlfn.IFS(Table2[[#This Row],[Interaction_Count_Final]]&lt;=2,"Low",Table2[[#This Row],[Interaction_Count_Final]]&lt;=5,"Medium",Table2[[#This Row],[Interaction_Count_Final]]&gt;=6,"High",TRUE,"CHECK"))</f>
        <v>High</v>
      </c>
      <c r="AE2405" t="s">
        <v>7273</v>
      </c>
      <c r="AF2405" t="b">
        <v>1</v>
      </c>
      <c r="AG2405" t="b">
        <v>1</v>
      </c>
      <c r="AH2405">
        <v>2854</v>
      </c>
      <c r="AI2405">
        <v>45190</v>
      </c>
      <c r="AJ2405" t="b">
        <v>1</v>
      </c>
      <c r="AK2405" t="str" cm="1">
        <f t="array" ref="AK2405">_xlfn.LET(
  _xlpm.txt,TRIM(Raw_Data!F2405),
  _xlpm.norm,SUBSTITUTE(SUBSTITUTE(_xlpm.txt,"-","/"),".","/"),
  _xlpm.p,_xlfn.TEXTSPLIT(_xlpm.norm,"/"),
  _xlpm.a,VALUE(INDEX(_xlpm.p,1)),
  _xlpm.b,VALUE(INDEX(_xlpm.p,2)),
  IF(AND(_xlpm.a&lt;=12,_xlpm.b&lt;=12),"REVIEW_AMBIGUOUS","OK")
)</f>
        <v>OK</v>
      </c>
    </row>
    <row r="2406" spans="1:37">
      <c r="A2406" t="s">
        <v>6843</v>
      </c>
      <c r="B2406" t="s">
        <v>6843</v>
      </c>
      <c r="C2406" t="b">
        <v>1</v>
      </c>
      <c r="D2406" t="s">
        <v>7257</v>
      </c>
      <c r="E2406" t="s">
        <v>8779</v>
      </c>
      <c r="F2406" t="s">
        <v>8779</v>
      </c>
      <c r="G2406" t="s">
        <v>7268</v>
      </c>
      <c r="H2406" t="s">
        <v>69</v>
      </c>
      <c r="I2406" t="s">
        <v>69</v>
      </c>
      <c r="J2406" t="s">
        <v>69</v>
      </c>
      <c r="K2406" t="s">
        <v>250</v>
      </c>
      <c r="L2406" t="s">
        <v>250</v>
      </c>
      <c r="M2406">
        <f>IF(UPPER(TRIM(Table2[[#This Row],[Status_Clean]]))="CONVERTED",1,0)</f>
        <v>1</v>
      </c>
      <c r="N2406">
        <f>IF(ISNUMBER(MATCH(UPPER(TRIM(Table2[[#This Row],[Status_Clean]])),{"CONTACTED","QUALIFIED","CONVERTED"},0)),1,0)</f>
        <v>1</v>
      </c>
      <c r="O2406" cm="1">
        <f t="array" ref="O2406">_xlfn.SWITCH(UPPER(TRIM(Table2[[#This Row],[Status_Clean]])),"NEW",1,"CONTACTED",2,"QUALIFIED",3,"CONVERTED",4,"LOST",5,99)</f>
        <v>4</v>
      </c>
      <c r="P2406">
        <v>45015</v>
      </c>
      <c r="Q2406" t="s">
        <v>8780</v>
      </c>
      <c r="R2406" t="s">
        <v>8780</v>
      </c>
      <c r="S2406">
        <v>45015</v>
      </c>
      <c r="T2406" t="s">
        <v>7261</v>
      </c>
      <c r="U2406">
        <v>45015</v>
      </c>
      <c r="V2406" t="s">
        <v>7295</v>
      </c>
      <c r="W2406" t="s">
        <v>7263</v>
      </c>
      <c r="X2406" t="s">
        <v>7284</v>
      </c>
      <c r="Y2406" t="s">
        <v>7285</v>
      </c>
      <c r="Z2406" t="s">
        <v>287</v>
      </c>
      <c r="AA2406">
        <v>60</v>
      </c>
      <c r="AB2406" t="str" cm="1">
        <f t="array" ref="AB2406">_xlfn.LET(_xlpm.x,IFERROR(VALUE(Table2[[#This Row],[Response_Time_Hours]]),""),IF(_xlpm.x="","CHECK",_xlfn.IFS(_xlpm.x&lt;=1,"Immediate",_xlpm.x&lt;=6,"Fast",_xlpm.x&lt;=24,"Moderate",_xlpm.x&gt;24,"Delayed")))</f>
        <v>Delayed</v>
      </c>
      <c r="AC2406">
        <v>23</v>
      </c>
      <c r="AD2406" t="str" cm="1">
        <f t="array" ref="AD2406">IF(Table2[[#This Row],[Interaction_Count_Final]]="","N/A",_xlfn.IFS(Table2[[#This Row],[Interaction_Count_Final]]&lt;=2,"Low",Table2[[#This Row],[Interaction_Count_Final]]&lt;=5,"Medium",Table2[[#This Row],[Interaction_Count_Final]]&gt;=6,"High",TRUE,"CHECK"))</f>
        <v>High</v>
      </c>
      <c r="AE2406" t="s">
        <v>7273</v>
      </c>
      <c r="AF2406" t="b">
        <v>1</v>
      </c>
      <c r="AG2406" t="b">
        <v>1</v>
      </c>
      <c r="AH2406">
        <v>2855</v>
      </c>
      <c r="AI2406">
        <v>45015</v>
      </c>
      <c r="AJ2406" t="b">
        <v>1</v>
      </c>
      <c r="AK2406" t="e" cm="1">
        <f t="array" ref="AK2406">_xlfn.LET(
  _xlpm.txt,TRIM(Raw_Data!F2406),
  _xlpm.norm,SUBSTITUTE(SUBSTITUTE(_xlpm.txt,"-","/"),".","/"),
  _xlpm.p,_xlfn.TEXTSPLIT(_xlpm.norm,"/"),
  _xlpm.a,VALUE(INDEX(_xlpm.p,1)),
  _xlpm.b,VALUE(INDEX(_xlpm.p,2)),
  IF(AND(_xlpm.a&lt;=12,_xlpm.b&lt;=12),"REVIEW_AMBIGUOUS","OK")
)</f>
        <v>#REF!</v>
      </c>
    </row>
    <row r="2407" spans="1:37">
      <c r="A2407" t="s">
        <v>6845</v>
      </c>
      <c r="B2407" t="s">
        <v>6845</v>
      </c>
      <c r="C2407" t="b">
        <v>0</v>
      </c>
      <c r="D2407" t="s">
        <v>7257</v>
      </c>
      <c r="E2407" t="s">
        <v>8781</v>
      </c>
      <c r="F2407" t="s">
        <v>8781</v>
      </c>
      <c r="G2407" t="s">
        <v>7280</v>
      </c>
      <c r="H2407" t="s">
        <v>585</v>
      </c>
      <c r="I2407" t="s">
        <v>585</v>
      </c>
      <c r="J2407" t="s">
        <v>222</v>
      </c>
      <c r="K2407" t="s">
        <v>250</v>
      </c>
      <c r="L2407" t="s">
        <v>250</v>
      </c>
      <c r="M2407">
        <f>IF(UPPER(TRIM(Table2[[#This Row],[Status_Clean]]))="CONVERTED",1,0)</f>
        <v>1</v>
      </c>
      <c r="N2407">
        <f>IF(ISNUMBER(MATCH(UPPER(TRIM(Table2[[#This Row],[Status_Clean]])),{"CONTACTED","QUALIFIED","CONVERTED"},0)),1,0)</f>
        <v>1</v>
      </c>
      <c r="O2407" cm="1">
        <f t="array" ref="O2407">_xlfn.SWITCH(UPPER(TRIM(Table2[[#This Row],[Status_Clean]])),"NEW",1,"CONTACTED",2,"QUALIFIED",3,"CONVERTED",4,"LOST",5,99)</f>
        <v>4</v>
      </c>
      <c r="P2407">
        <v>45520</v>
      </c>
      <c r="Q2407" t="s">
        <v>8119</v>
      </c>
      <c r="R2407" t="s">
        <v>8119</v>
      </c>
      <c r="S2407">
        <v>45520</v>
      </c>
      <c r="T2407" t="s">
        <v>7261</v>
      </c>
      <c r="U2407">
        <v>45520</v>
      </c>
      <c r="V2407" t="s">
        <v>7310</v>
      </c>
      <c r="W2407" t="s">
        <v>7271</v>
      </c>
      <c r="X2407" t="s">
        <v>7288</v>
      </c>
      <c r="Y2407" t="s">
        <v>7312</v>
      </c>
      <c r="Z2407" t="s">
        <v>174</v>
      </c>
      <c r="AA2407">
        <v>19.200000000000003</v>
      </c>
      <c r="AB2407" t="str" cm="1">
        <f t="array" ref="AB2407">_xlfn.LET(_xlpm.x,IFERROR(VALUE(Table2[[#This Row],[Response_Time_Hours]]),""),IF(_xlpm.x="","CHECK",_xlfn.IFS(_xlpm.x&lt;=1,"Immediate",_xlpm.x&lt;=6,"Fast",_xlpm.x&lt;=24,"Moderate",_xlpm.x&gt;24,"Delayed")))</f>
        <v>Moderate</v>
      </c>
      <c r="AC2407">
        <v>33</v>
      </c>
      <c r="AD2407" t="str" cm="1">
        <f t="array" ref="AD2407">IF(Table2[[#This Row],[Interaction_Count_Final]]="","N/A",_xlfn.IFS(Table2[[#This Row],[Interaction_Count_Final]]&lt;=2,"Low",Table2[[#This Row],[Interaction_Count_Final]]&lt;=5,"Medium",Table2[[#This Row],[Interaction_Count_Final]]&gt;=6,"High",TRUE,"CHECK"))</f>
        <v>High</v>
      </c>
      <c r="AE2407" t="s">
        <v>7289</v>
      </c>
      <c r="AF2407" t="b">
        <v>1</v>
      </c>
      <c r="AG2407" t="b">
        <v>1</v>
      </c>
      <c r="AH2407">
        <v>2856</v>
      </c>
      <c r="AI2407">
        <v>45520</v>
      </c>
      <c r="AJ2407" t="b">
        <v>1</v>
      </c>
      <c r="AK2407" t="e" cm="1">
        <f t="array" ref="AK2407">_xlfn.LET(
  _xlpm.txt,TRIM(Raw_Data!F2407),
  _xlpm.norm,SUBSTITUTE(SUBSTITUTE(_xlpm.txt,"-","/"),".","/"),
  _xlpm.p,_xlfn.TEXTSPLIT(_xlpm.norm,"/"),
  _xlpm.a,VALUE(INDEX(_xlpm.p,1)),
  _xlpm.b,VALUE(INDEX(_xlpm.p,2)),
  IF(AND(_xlpm.a&lt;=12,_xlpm.b&lt;=12),"REVIEW_AMBIGUOUS","OK")
)</f>
        <v>#REF!</v>
      </c>
    </row>
    <row r="2408" spans="1:37">
      <c r="A2408" t="s">
        <v>6847</v>
      </c>
      <c r="B2408" t="s">
        <v>6847</v>
      </c>
      <c r="C2408" t="b">
        <v>0</v>
      </c>
      <c r="D2408" t="s">
        <v>7257</v>
      </c>
      <c r="E2408" t="s">
        <v>8782</v>
      </c>
      <c r="F2408" t="s">
        <v>8782</v>
      </c>
      <c r="G2408" t="s">
        <v>7268</v>
      </c>
      <c r="H2408" t="s">
        <v>1356</v>
      </c>
      <c r="I2408" t="s">
        <v>1356</v>
      </c>
      <c r="J2408" t="s">
        <v>1356</v>
      </c>
      <c r="K2408" t="s">
        <v>250</v>
      </c>
      <c r="L2408" t="s">
        <v>250</v>
      </c>
      <c r="M2408">
        <f>IF(UPPER(TRIM(Table2[[#This Row],[Status_Clean]]))="CONVERTED",1,0)</f>
        <v>1</v>
      </c>
      <c r="N2408">
        <f>IF(ISNUMBER(MATCH(UPPER(TRIM(Table2[[#This Row],[Status_Clean]])),{"CONTACTED","QUALIFIED","CONVERTED"},0)),1,0)</f>
        <v>1</v>
      </c>
      <c r="O2408" cm="1">
        <f t="array" ref="O2408">_xlfn.SWITCH(UPPER(TRIM(Table2[[#This Row],[Status_Clean]])),"NEW",1,"CONTACTED",2,"QUALIFIED",3,"CONVERTED",4,"LOST",5,99)</f>
        <v>4</v>
      </c>
      <c r="P2408">
        <v>45599</v>
      </c>
      <c r="Q2408" t="s">
        <v>8127</v>
      </c>
      <c r="R2408" t="s">
        <v>8127</v>
      </c>
      <c r="S2408">
        <v>45599</v>
      </c>
      <c r="T2408" t="s">
        <v>7261</v>
      </c>
      <c r="U2408">
        <v>45599</v>
      </c>
      <c r="V2408" t="s">
        <v>7300</v>
      </c>
      <c r="W2408" t="s">
        <v>7271</v>
      </c>
      <c r="X2408" t="s">
        <v>7264</v>
      </c>
      <c r="Y2408" t="s">
        <v>7293</v>
      </c>
      <c r="Z2408">
        <v>61.9</v>
      </c>
      <c r="AA2408">
        <v>61.9</v>
      </c>
      <c r="AB2408" t="str" cm="1">
        <f t="array" ref="AB2408">_xlfn.LET(_xlpm.x,IFERROR(VALUE(Table2[[#This Row],[Response_Time_Hours]]),""),IF(_xlpm.x="","CHECK",_xlfn.IFS(_xlpm.x&lt;=1,"Immediate",_xlpm.x&lt;=6,"Fast",_xlpm.x&lt;=24,"Moderate",_xlpm.x&gt;24,"Delayed")))</f>
        <v>Delayed</v>
      </c>
      <c r="AC2408">
        <v>24</v>
      </c>
      <c r="AD2408" t="str" cm="1">
        <f t="array" ref="AD2408">IF(Table2[[#This Row],[Interaction_Count_Final]]="","N/A",_xlfn.IFS(Table2[[#This Row],[Interaction_Count_Final]]&lt;=2,"Low",Table2[[#This Row],[Interaction_Count_Final]]&lt;=5,"Medium",Table2[[#This Row],[Interaction_Count_Final]]&gt;=6,"High",TRUE,"CHECK"))</f>
        <v>High</v>
      </c>
      <c r="AE2408" t="s">
        <v>7273</v>
      </c>
      <c r="AF2408" t="b">
        <v>1</v>
      </c>
      <c r="AG2408" t="b">
        <v>1</v>
      </c>
      <c r="AH2408">
        <v>2857</v>
      </c>
      <c r="AI2408">
        <v>45599</v>
      </c>
      <c r="AJ2408" t="b">
        <v>1</v>
      </c>
      <c r="AK2408" t="e" cm="1">
        <f t="array" ref="AK2408">_xlfn.LET(
  _xlpm.txt,TRIM(Raw_Data!F2408),
  _xlpm.norm,SUBSTITUTE(SUBSTITUTE(_xlpm.txt,"-","/"),".","/"),
  _xlpm.p,_xlfn.TEXTSPLIT(_xlpm.norm,"/"),
  _xlpm.a,VALUE(INDEX(_xlpm.p,1)),
  _xlpm.b,VALUE(INDEX(_xlpm.p,2)),
  IF(AND(_xlpm.a&lt;=12,_xlpm.b&lt;=12),"REVIEW_AMBIGUOUS","OK")
)</f>
        <v>#REF!</v>
      </c>
    </row>
    <row r="2409" spans="1:37">
      <c r="A2409" t="s">
        <v>6849</v>
      </c>
      <c r="B2409" t="s">
        <v>6849</v>
      </c>
      <c r="C2409" t="b">
        <v>1</v>
      </c>
      <c r="D2409" t="s">
        <v>7257</v>
      </c>
      <c r="E2409" t="s">
        <v>6850</v>
      </c>
      <c r="F2409" t="s">
        <v>6850</v>
      </c>
      <c r="G2409" t="s">
        <v>7268</v>
      </c>
      <c r="H2409" t="s">
        <v>447</v>
      </c>
      <c r="I2409" t="s">
        <v>447</v>
      </c>
      <c r="J2409" t="s">
        <v>447</v>
      </c>
      <c r="K2409" t="s">
        <v>193</v>
      </c>
      <c r="L2409" t="s">
        <v>193</v>
      </c>
      <c r="M2409">
        <f>IF(UPPER(TRIM(Table2[[#This Row],[Status_Clean]]))="CONVERTED",1,0)</f>
        <v>0</v>
      </c>
      <c r="N2409">
        <f>IF(ISNUMBER(MATCH(UPPER(TRIM(Table2[[#This Row],[Status_Clean]])),{"CONTACTED","QUALIFIED","CONVERTED"},0)),1,0)</f>
        <v>0</v>
      </c>
      <c r="O2409" cm="1">
        <f t="array" ref="O2409">_xlfn.SWITCH(UPPER(TRIM(Table2[[#This Row],[Status_Clean]])),"NEW",1,"CONTACTED",2,"QUALIFIED",3,"CONVERTED",4,"LOST",5,99)</f>
        <v>1</v>
      </c>
      <c r="P2409">
        <v>45571</v>
      </c>
      <c r="Q2409" t="s">
        <v>7863</v>
      </c>
      <c r="R2409" t="s">
        <v>7863</v>
      </c>
      <c r="S2409">
        <v>45571</v>
      </c>
      <c r="T2409" t="s">
        <v>7261</v>
      </c>
      <c r="U2409">
        <v>45571</v>
      </c>
      <c r="V2409" t="s">
        <v>7270</v>
      </c>
      <c r="W2409" t="s">
        <v>7271</v>
      </c>
      <c r="X2409" t="s">
        <v>7264</v>
      </c>
      <c r="Y2409" t="s">
        <v>7293</v>
      </c>
      <c r="Z2409" t="s">
        <v>6851</v>
      </c>
      <c r="AA2409">
        <v>29.2</v>
      </c>
      <c r="AB2409" t="str" cm="1">
        <f t="array" ref="AB2409">_xlfn.LET(_xlpm.x,IFERROR(VALUE(Table2[[#This Row],[Response_Time_Hours]]),""),IF(_xlpm.x="","CHECK",_xlfn.IFS(_xlpm.x&lt;=1,"Immediate",_xlpm.x&lt;=6,"Fast",_xlpm.x&lt;=24,"Moderate",_xlpm.x&gt;24,"Delayed")))</f>
        <v>Delayed</v>
      </c>
      <c r="AC2409">
        <v>10</v>
      </c>
      <c r="AD2409" t="str" cm="1">
        <f t="array" ref="AD2409">IF(Table2[[#This Row],[Interaction_Count_Final]]="","N/A",_xlfn.IFS(Table2[[#This Row],[Interaction_Count_Final]]&lt;=2,"Low",Table2[[#This Row],[Interaction_Count_Final]]&lt;=5,"Medium",Table2[[#This Row],[Interaction_Count_Final]]&gt;=6,"High",TRUE,"CHECK"))</f>
        <v>High</v>
      </c>
      <c r="AE2409" t="s">
        <v>7289</v>
      </c>
      <c r="AF2409" t="b">
        <v>1</v>
      </c>
      <c r="AG2409" t="b">
        <v>1</v>
      </c>
      <c r="AH2409">
        <v>2858</v>
      </c>
      <c r="AI2409">
        <v>45571</v>
      </c>
      <c r="AJ2409" t="b">
        <v>1</v>
      </c>
      <c r="AK2409" t="e" cm="1">
        <f t="array" ref="AK2409">_xlfn.LET(
  _xlpm.txt,TRIM(Raw_Data!F2409),
  _xlpm.norm,SUBSTITUTE(SUBSTITUTE(_xlpm.txt,"-","/"),".","/"),
  _xlpm.p,_xlfn.TEXTSPLIT(_xlpm.norm,"/"),
  _xlpm.a,VALUE(INDEX(_xlpm.p,1)),
  _xlpm.b,VALUE(INDEX(_xlpm.p,2)),
  IF(AND(_xlpm.a&lt;=12,_xlpm.b&lt;=12),"REVIEW_AMBIGUOUS","OK")
)</f>
        <v>#REF!</v>
      </c>
    </row>
    <row r="2410" spans="1:37">
      <c r="A2410" t="s">
        <v>6852</v>
      </c>
      <c r="B2410" t="s">
        <v>6852</v>
      </c>
      <c r="C2410" t="b">
        <v>0</v>
      </c>
      <c r="D2410" t="s">
        <v>7257</v>
      </c>
      <c r="E2410" t="s">
        <v>6853</v>
      </c>
      <c r="F2410" t="s">
        <v>6853</v>
      </c>
      <c r="G2410" t="s">
        <v>7303</v>
      </c>
      <c r="H2410" t="s">
        <v>222</v>
      </c>
      <c r="I2410" t="s">
        <v>222</v>
      </c>
      <c r="J2410" t="s">
        <v>222</v>
      </c>
      <c r="K2410" t="s">
        <v>71</v>
      </c>
      <c r="L2410" t="s">
        <v>71</v>
      </c>
      <c r="M2410">
        <f>IF(UPPER(TRIM(Table2[[#This Row],[Status_Clean]]))="CONVERTED",1,0)</f>
        <v>0</v>
      </c>
      <c r="N2410">
        <f>IF(ISNUMBER(MATCH(UPPER(TRIM(Table2[[#This Row],[Status_Clean]])),{"CONTACTED","QUALIFIED","CONVERTED"},0)),1,0)</f>
        <v>1</v>
      </c>
      <c r="O2410" cm="1">
        <f t="array" ref="O2410">_xlfn.SWITCH(UPPER(TRIM(Table2[[#This Row],[Status_Clean]])),"NEW",1,"CONTACTED",2,"QUALIFIED",3,"CONVERTED",4,"LOST",5,99)</f>
        <v>3</v>
      </c>
      <c r="P2410">
        <v>45413</v>
      </c>
      <c r="Q2410" t="s">
        <v>7852</v>
      </c>
      <c r="R2410" t="s">
        <v>7852</v>
      </c>
      <c r="S2410">
        <v>45413</v>
      </c>
      <c r="T2410" t="s">
        <v>7261</v>
      </c>
      <c r="U2410">
        <v>45413</v>
      </c>
      <c r="V2410" t="s">
        <v>7314</v>
      </c>
      <c r="W2410" t="s">
        <v>7271</v>
      </c>
      <c r="X2410" t="s">
        <v>7277</v>
      </c>
      <c r="Y2410" t="s">
        <v>7272</v>
      </c>
      <c r="Z2410" t="s">
        <v>2172</v>
      </c>
      <c r="AA2410">
        <v>23.4</v>
      </c>
      <c r="AB2410" t="str" cm="1">
        <f t="array" ref="AB2410">_xlfn.LET(_xlpm.x,IFERROR(VALUE(Table2[[#This Row],[Response_Time_Hours]]),""),IF(_xlpm.x="","CHECK",_xlfn.IFS(_xlpm.x&lt;=1,"Immediate",_xlpm.x&lt;=6,"Fast",_xlpm.x&lt;=24,"Moderate",_xlpm.x&gt;24,"Delayed")))</f>
        <v>Moderate</v>
      </c>
      <c r="AC2410">
        <v>46</v>
      </c>
      <c r="AD2410" t="str" cm="1">
        <f t="array" ref="AD2410">IF(Table2[[#This Row],[Interaction_Count_Final]]="","N/A",_xlfn.IFS(Table2[[#This Row],[Interaction_Count_Final]]&lt;=2,"Low",Table2[[#This Row],[Interaction_Count_Final]]&lt;=5,"Medium",Table2[[#This Row],[Interaction_Count_Final]]&gt;=6,"High",TRUE,"CHECK"))</f>
        <v>High</v>
      </c>
      <c r="AE2410" t="s">
        <v>7273</v>
      </c>
      <c r="AF2410" t="b">
        <v>1</v>
      </c>
      <c r="AG2410" t="b">
        <v>1</v>
      </c>
      <c r="AH2410">
        <v>2859</v>
      </c>
      <c r="AI2410">
        <v>45413</v>
      </c>
      <c r="AJ2410" t="b">
        <v>1</v>
      </c>
      <c r="AK2410" t="e" cm="1">
        <f t="array" ref="AK2410">_xlfn.LET(
  _xlpm.txt,TRIM(Raw_Data!F2410),
  _xlpm.norm,SUBSTITUTE(SUBSTITUTE(_xlpm.txt,"-","/"),".","/"),
  _xlpm.p,_xlfn.TEXTSPLIT(_xlpm.norm,"/"),
  _xlpm.a,VALUE(INDEX(_xlpm.p,1)),
  _xlpm.b,VALUE(INDEX(_xlpm.p,2)),
  IF(AND(_xlpm.a&lt;=12,_xlpm.b&lt;=12),"REVIEW_AMBIGUOUS","OK")
)</f>
        <v>#REF!</v>
      </c>
    </row>
    <row r="2411" spans="1:37">
      <c r="A2411" t="s">
        <v>6854</v>
      </c>
      <c r="B2411" t="s">
        <v>6854</v>
      </c>
      <c r="C2411" t="b">
        <v>0</v>
      </c>
      <c r="D2411" t="s">
        <v>7257</v>
      </c>
      <c r="E2411" t="s">
        <v>6855</v>
      </c>
      <c r="F2411" t="s">
        <v>6855</v>
      </c>
      <c r="G2411" t="s">
        <v>7274</v>
      </c>
      <c r="H2411" t="s">
        <v>556</v>
      </c>
      <c r="I2411" t="s">
        <v>556</v>
      </c>
      <c r="J2411" t="s">
        <v>106</v>
      </c>
      <c r="K2411" t="s">
        <v>193</v>
      </c>
      <c r="L2411" t="s">
        <v>193</v>
      </c>
      <c r="M2411">
        <f>IF(UPPER(TRIM(Table2[[#This Row],[Status_Clean]]))="CONVERTED",1,0)</f>
        <v>0</v>
      </c>
      <c r="N2411">
        <f>IF(ISNUMBER(MATCH(UPPER(TRIM(Table2[[#This Row],[Status_Clean]])),{"CONTACTED","QUALIFIED","CONVERTED"},0)),1,0)</f>
        <v>0</v>
      </c>
      <c r="O2411" cm="1">
        <f t="array" ref="O2411">_xlfn.SWITCH(UPPER(TRIM(Table2[[#This Row],[Status_Clean]])),"NEW",1,"CONTACTED",2,"QUALIFIED",3,"CONVERTED",4,"LOST",5,99)</f>
        <v>1</v>
      </c>
      <c r="P2411" t="s">
        <v>6856</v>
      </c>
      <c r="Q2411" t="s">
        <v>6856</v>
      </c>
      <c r="R2411" t="s">
        <v>6856</v>
      </c>
      <c r="S2411">
        <v>45589</v>
      </c>
      <c r="T2411" t="s">
        <v>7261</v>
      </c>
      <c r="U2411">
        <v>45589</v>
      </c>
      <c r="V2411" t="s">
        <v>7270</v>
      </c>
      <c r="W2411" t="s">
        <v>7271</v>
      </c>
      <c r="X2411" t="s">
        <v>7264</v>
      </c>
      <c r="Y2411" t="s">
        <v>7285</v>
      </c>
      <c r="Z2411">
        <v>27.1</v>
      </c>
      <c r="AA2411">
        <v>27.1</v>
      </c>
      <c r="AB2411" t="str" cm="1">
        <f t="array" ref="AB2411">_xlfn.LET(_xlpm.x,IFERROR(VALUE(Table2[[#This Row],[Response_Time_Hours]]),""),IF(_xlpm.x="","CHECK",_xlfn.IFS(_xlpm.x&lt;=1,"Immediate",_xlpm.x&lt;=6,"Fast",_xlpm.x&lt;=24,"Moderate",_xlpm.x&gt;24,"Delayed")))</f>
        <v>Delayed</v>
      </c>
      <c r="AC2411">
        <v>44</v>
      </c>
      <c r="AD2411" t="str" cm="1">
        <f t="array" ref="AD2411">IF(Table2[[#This Row],[Interaction_Count_Final]]="","N/A",_xlfn.IFS(Table2[[#This Row],[Interaction_Count_Final]]&lt;=2,"Low",Table2[[#This Row],[Interaction_Count_Final]]&lt;=5,"Medium",Table2[[#This Row],[Interaction_Count_Final]]&gt;=6,"High",TRUE,"CHECK"))</f>
        <v>High</v>
      </c>
      <c r="AE2411" t="s">
        <v>7273</v>
      </c>
      <c r="AF2411" t="b">
        <v>1</v>
      </c>
      <c r="AG2411" t="b">
        <v>1</v>
      </c>
      <c r="AH2411">
        <v>2860</v>
      </c>
      <c r="AI2411">
        <v>45589</v>
      </c>
      <c r="AJ2411" t="b">
        <v>1</v>
      </c>
      <c r="AK2411" t="str" cm="1">
        <f t="array" ref="AK2411">_xlfn.LET(
  _xlpm.txt,TRIM(Raw_Data!F2411),
  _xlpm.norm,SUBSTITUTE(SUBSTITUTE(_xlpm.txt,"-","/"),".","/"),
  _xlpm.p,_xlfn.TEXTSPLIT(_xlpm.norm,"/"),
  _xlpm.a,VALUE(INDEX(_xlpm.p,1)),
  _xlpm.b,VALUE(INDEX(_xlpm.p,2)),
  IF(AND(_xlpm.a&lt;=12,_xlpm.b&lt;=12),"REVIEW_AMBIGUOUS","OK")
)</f>
        <v>OK</v>
      </c>
    </row>
    <row r="2412" spans="1:37">
      <c r="A2412" t="s">
        <v>6857</v>
      </c>
      <c r="B2412" t="s">
        <v>6857</v>
      </c>
      <c r="C2412" t="b">
        <v>1</v>
      </c>
      <c r="D2412" t="s">
        <v>7257</v>
      </c>
      <c r="E2412" t="s">
        <v>6858</v>
      </c>
      <c r="F2412" t="s">
        <v>6858</v>
      </c>
      <c r="G2412" t="s">
        <v>7280</v>
      </c>
      <c r="H2412" t="s">
        <v>222</v>
      </c>
      <c r="I2412" t="s">
        <v>222</v>
      </c>
      <c r="J2412" t="s">
        <v>222</v>
      </c>
      <c r="K2412" t="s">
        <v>125</v>
      </c>
      <c r="L2412" t="s">
        <v>125</v>
      </c>
      <c r="M2412">
        <f>IF(UPPER(TRIM(Table2[[#This Row],[Status_Clean]]))="CONVERTED",1,0)</f>
        <v>0</v>
      </c>
      <c r="N2412">
        <f>IF(ISNUMBER(MATCH(UPPER(TRIM(Table2[[#This Row],[Status_Clean]])),{"CONTACTED","QUALIFIED","CONVERTED"},0)),1,0)</f>
        <v>1</v>
      </c>
      <c r="O2412" cm="1">
        <f t="array" ref="O2412">_xlfn.SWITCH(UPPER(TRIM(Table2[[#This Row],[Status_Clean]])),"NEW",1,"CONTACTED",2,"QUALIFIED",3,"CONVERTED",4,"LOST",5,99)</f>
        <v>2</v>
      </c>
      <c r="P2412" t="s">
        <v>2744</v>
      </c>
      <c r="Q2412" t="s">
        <v>8022</v>
      </c>
      <c r="R2412" t="s">
        <v>8022</v>
      </c>
      <c r="S2412">
        <v>44978</v>
      </c>
      <c r="T2412" t="s">
        <v>7261</v>
      </c>
      <c r="U2412">
        <v>44978</v>
      </c>
      <c r="V2412" t="s">
        <v>7283</v>
      </c>
      <c r="W2412" t="s">
        <v>7263</v>
      </c>
      <c r="X2412" t="s">
        <v>7284</v>
      </c>
      <c r="Y2412" t="s">
        <v>7265</v>
      </c>
      <c r="Z2412" t="s">
        <v>6859</v>
      </c>
      <c r="AA2412">
        <v>62.2</v>
      </c>
      <c r="AB2412" t="str" cm="1">
        <f t="array" ref="AB2412">_xlfn.LET(_xlpm.x,IFERROR(VALUE(Table2[[#This Row],[Response_Time_Hours]]),""),IF(_xlpm.x="","CHECK",_xlfn.IFS(_xlpm.x&lt;=1,"Immediate",_xlpm.x&lt;=6,"Fast",_xlpm.x&lt;=24,"Moderate",_xlpm.x&gt;24,"Delayed")))</f>
        <v>Delayed</v>
      </c>
      <c r="AC2412">
        <v>3</v>
      </c>
      <c r="AD2412" t="str" cm="1">
        <f t="array" ref="AD2412">IF(Table2[[#This Row],[Interaction_Count_Final]]="","N/A",_xlfn.IFS(Table2[[#This Row],[Interaction_Count_Final]]&lt;=2,"Low",Table2[[#This Row],[Interaction_Count_Final]]&lt;=5,"Medium",Table2[[#This Row],[Interaction_Count_Final]]&gt;=6,"High",TRUE,"CHECK"))</f>
        <v>Medium</v>
      </c>
      <c r="AE2412" t="s">
        <v>7289</v>
      </c>
      <c r="AF2412" t="b">
        <v>1</v>
      </c>
      <c r="AG2412" t="b">
        <v>1</v>
      </c>
      <c r="AH2412">
        <v>2861</v>
      </c>
      <c r="AI2412">
        <v>44978</v>
      </c>
      <c r="AJ2412" t="b">
        <v>1</v>
      </c>
      <c r="AK2412" t="str" cm="1">
        <f t="array" ref="AK2412">_xlfn.LET(
  _xlpm.txt,TRIM(Raw_Data!F2412),
  _xlpm.norm,SUBSTITUTE(SUBSTITUTE(_xlpm.txt,"-","/"),".","/"),
  _xlpm.p,_xlfn.TEXTSPLIT(_xlpm.norm,"/"),
  _xlpm.a,VALUE(INDEX(_xlpm.p,1)),
  _xlpm.b,VALUE(INDEX(_xlpm.p,2)),
  IF(AND(_xlpm.a&lt;=12,_xlpm.b&lt;=12),"REVIEW_AMBIGUOUS","OK")
)</f>
        <v>OK</v>
      </c>
    </row>
    <row r="2413" spans="1:37">
      <c r="A2413" t="s">
        <v>6860</v>
      </c>
      <c r="B2413" t="s">
        <v>6860</v>
      </c>
      <c r="C2413" t="b">
        <v>0</v>
      </c>
      <c r="D2413" t="s">
        <v>7257</v>
      </c>
      <c r="E2413" t="s">
        <v>6861</v>
      </c>
      <c r="F2413" t="s">
        <v>6861</v>
      </c>
      <c r="G2413" t="s">
        <v>7280</v>
      </c>
      <c r="H2413" t="s">
        <v>69</v>
      </c>
      <c r="I2413" t="s">
        <v>69</v>
      </c>
      <c r="J2413" t="s">
        <v>69</v>
      </c>
      <c r="K2413" t="s">
        <v>7281</v>
      </c>
      <c r="L2413" t="s">
        <v>125</v>
      </c>
      <c r="M2413">
        <f>IF(UPPER(TRIM(Table2[[#This Row],[Status_Clean]]))="CONVERTED",1,0)</f>
        <v>0</v>
      </c>
      <c r="N2413">
        <f>IF(ISNUMBER(MATCH(UPPER(TRIM(Table2[[#This Row],[Status_Clean]])),{"CONTACTED","QUALIFIED","CONVERTED"},0)),1,0)</f>
        <v>1</v>
      </c>
      <c r="O2413" cm="1">
        <f t="array" ref="O2413">_xlfn.SWITCH(UPPER(TRIM(Table2[[#This Row],[Status_Clean]])),"NEW",1,"CONTACTED",2,"QUALIFIED",3,"CONVERTED",4,"LOST",5,99)</f>
        <v>2</v>
      </c>
      <c r="P2413" t="s">
        <v>2470</v>
      </c>
      <c r="Q2413" t="s">
        <v>2470</v>
      </c>
      <c r="R2413" t="s">
        <v>2470</v>
      </c>
      <c r="S2413">
        <v>45652</v>
      </c>
      <c r="T2413" t="s">
        <v>7261</v>
      </c>
      <c r="U2413">
        <v>45652</v>
      </c>
      <c r="V2413" t="s">
        <v>7262</v>
      </c>
      <c r="W2413" t="s">
        <v>7271</v>
      </c>
      <c r="X2413" t="s">
        <v>7264</v>
      </c>
      <c r="Y2413" t="s">
        <v>7285</v>
      </c>
      <c r="Z2413" t="s">
        <v>589</v>
      </c>
      <c r="AA2413">
        <v>36</v>
      </c>
      <c r="AB2413" t="str" cm="1">
        <f t="array" ref="AB2413">_xlfn.LET(_xlpm.x,IFERROR(VALUE(Table2[[#This Row],[Response_Time_Hours]]),""),IF(_xlpm.x="","CHECK",_xlfn.IFS(_xlpm.x&lt;=1,"Immediate",_xlpm.x&lt;=6,"Fast",_xlpm.x&lt;=24,"Moderate",_xlpm.x&gt;24,"Delayed")))</f>
        <v>Delayed</v>
      </c>
      <c r="AC2413">
        <v>13</v>
      </c>
      <c r="AD2413" t="str" cm="1">
        <f t="array" ref="AD2413">IF(Table2[[#This Row],[Interaction_Count_Final]]="","N/A",_xlfn.IFS(Table2[[#This Row],[Interaction_Count_Final]]&lt;=2,"Low",Table2[[#This Row],[Interaction_Count_Final]]&lt;=5,"Medium",Table2[[#This Row],[Interaction_Count_Final]]&gt;=6,"High",TRUE,"CHECK"))</f>
        <v>High</v>
      </c>
      <c r="AE2413" t="s">
        <v>7266</v>
      </c>
      <c r="AF2413" t="b">
        <v>1</v>
      </c>
      <c r="AG2413" t="b">
        <v>1</v>
      </c>
      <c r="AH2413">
        <v>2862</v>
      </c>
      <c r="AI2413">
        <v>45652</v>
      </c>
      <c r="AJ2413" t="b">
        <v>1</v>
      </c>
      <c r="AK2413" t="str" cm="1">
        <f t="array" ref="AK2413">_xlfn.LET(
  _xlpm.txt,TRIM(Raw_Data!F2413),
  _xlpm.norm,SUBSTITUTE(SUBSTITUTE(_xlpm.txt,"-","/"),".","/"),
  _xlpm.p,_xlfn.TEXTSPLIT(_xlpm.norm,"/"),
  _xlpm.a,VALUE(INDEX(_xlpm.p,1)),
  _xlpm.b,VALUE(INDEX(_xlpm.p,2)),
  IF(AND(_xlpm.a&lt;=12,_xlpm.b&lt;=12),"REVIEW_AMBIGUOUS","OK")
)</f>
        <v>OK</v>
      </c>
    </row>
    <row r="2414" spans="1:37">
      <c r="A2414" t="s">
        <v>6862</v>
      </c>
      <c r="B2414" t="s">
        <v>6862</v>
      </c>
      <c r="C2414" t="b">
        <v>1</v>
      </c>
      <c r="D2414" t="s">
        <v>7257</v>
      </c>
      <c r="E2414" t="s">
        <v>6863</v>
      </c>
      <c r="F2414" t="s">
        <v>6863</v>
      </c>
      <c r="G2414" t="s">
        <v>7274</v>
      </c>
      <c r="H2414" t="s">
        <v>147</v>
      </c>
      <c r="I2414" t="s">
        <v>147</v>
      </c>
      <c r="J2414" t="s">
        <v>7308</v>
      </c>
      <c r="K2414" t="s">
        <v>193</v>
      </c>
      <c r="L2414" t="s">
        <v>193</v>
      </c>
      <c r="M2414">
        <f>IF(UPPER(TRIM(Table2[[#This Row],[Status_Clean]]))="CONVERTED",1,0)</f>
        <v>0</v>
      </c>
      <c r="N2414">
        <f>IF(ISNUMBER(MATCH(UPPER(TRIM(Table2[[#This Row],[Status_Clean]])),{"CONTACTED","QUALIFIED","CONVERTED"},0)),1,0)</f>
        <v>0</v>
      </c>
      <c r="O2414" cm="1">
        <f t="array" ref="O2414">_xlfn.SWITCH(UPPER(TRIM(Table2[[#This Row],[Status_Clean]])),"NEW",1,"CONTACTED",2,"QUALIFIED",3,"CONVERTED",4,"LOST",5,99)</f>
        <v>1</v>
      </c>
      <c r="P2414" t="s">
        <v>6864</v>
      </c>
      <c r="Q2414" t="s">
        <v>8783</v>
      </c>
      <c r="R2414" t="s">
        <v>8783</v>
      </c>
      <c r="S2414">
        <v>45068</v>
      </c>
      <c r="T2414" t="s">
        <v>7261</v>
      </c>
      <c r="U2414">
        <v>45068</v>
      </c>
      <c r="V2414" t="s">
        <v>7314</v>
      </c>
      <c r="W2414" t="s">
        <v>7263</v>
      </c>
      <c r="X2414" t="s">
        <v>7277</v>
      </c>
      <c r="Y2414" t="s">
        <v>7298</v>
      </c>
      <c r="Z2414">
        <v>22.1</v>
      </c>
      <c r="AA2414">
        <v>22.1</v>
      </c>
      <c r="AB2414" t="str" cm="1">
        <f t="array" ref="AB2414">_xlfn.LET(_xlpm.x,IFERROR(VALUE(Table2[[#This Row],[Response_Time_Hours]]),""),IF(_xlpm.x="","CHECK",_xlfn.IFS(_xlpm.x&lt;=1,"Immediate",_xlpm.x&lt;=6,"Fast",_xlpm.x&lt;=24,"Moderate",_xlpm.x&gt;24,"Delayed")))</f>
        <v>Moderate</v>
      </c>
      <c r="AC2414">
        <v>42</v>
      </c>
      <c r="AD2414" t="str" cm="1">
        <f t="array" ref="AD2414">IF(Table2[[#This Row],[Interaction_Count_Final]]="","N/A",_xlfn.IFS(Table2[[#This Row],[Interaction_Count_Final]]&lt;=2,"Low",Table2[[#This Row],[Interaction_Count_Final]]&lt;=5,"Medium",Table2[[#This Row],[Interaction_Count_Final]]&gt;=6,"High",TRUE,"CHECK"))</f>
        <v>High</v>
      </c>
      <c r="AE2414" t="s">
        <v>7266</v>
      </c>
      <c r="AF2414" t="b">
        <v>1</v>
      </c>
      <c r="AG2414" t="b">
        <v>1</v>
      </c>
      <c r="AH2414">
        <v>2863</v>
      </c>
      <c r="AI2414">
        <v>45068</v>
      </c>
      <c r="AJ2414" t="b">
        <v>1</v>
      </c>
      <c r="AK2414" t="str" cm="1">
        <f t="array" ref="AK2414">_xlfn.LET(
  _xlpm.txt,TRIM(Raw_Data!F2414),
  _xlpm.norm,SUBSTITUTE(SUBSTITUTE(_xlpm.txt,"-","/"),".","/"),
  _xlpm.p,_xlfn.TEXTSPLIT(_xlpm.norm,"/"),
  _xlpm.a,VALUE(INDEX(_xlpm.p,1)),
  _xlpm.b,VALUE(INDEX(_xlpm.p,2)),
  IF(AND(_xlpm.a&lt;=12,_xlpm.b&lt;=12),"REVIEW_AMBIGUOUS","OK")
)</f>
        <v>OK</v>
      </c>
    </row>
    <row r="2415" spans="1:37">
      <c r="A2415" t="s">
        <v>6865</v>
      </c>
      <c r="B2415" t="s">
        <v>6865</v>
      </c>
      <c r="C2415" t="b">
        <v>0</v>
      </c>
      <c r="D2415" t="s">
        <v>7257</v>
      </c>
      <c r="E2415" t="s">
        <v>6866</v>
      </c>
      <c r="F2415" t="s">
        <v>6866</v>
      </c>
      <c r="G2415" t="s">
        <v>7280</v>
      </c>
      <c r="H2415" t="s">
        <v>404</v>
      </c>
      <c r="I2415" t="s">
        <v>404</v>
      </c>
      <c r="J2415" t="s">
        <v>363</v>
      </c>
      <c r="K2415" t="s">
        <v>193</v>
      </c>
      <c r="L2415" t="s">
        <v>193</v>
      </c>
      <c r="M2415">
        <f>IF(UPPER(TRIM(Table2[[#This Row],[Status_Clean]]))="CONVERTED",1,0)</f>
        <v>0</v>
      </c>
      <c r="N2415">
        <f>IF(ISNUMBER(MATCH(UPPER(TRIM(Table2[[#This Row],[Status_Clean]])),{"CONTACTED","QUALIFIED","CONVERTED"},0)),1,0)</f>
        <v>0</v>
      </c>
      <c r="O2415" cm="1">
        <f t="array" ref="O2415">_xlfn.SWITCH(UPPER(TRIM(Table2[[#This Row],[Status_Clean]])),"NEW",1,"CONTACTED",2,"QUALIFIED",3,"CONVERTED",4,"LOST",5,99)</f>
        <v>1</v>
      </c>
      <c r="P2415">
        <v>45080</v>
      </c>
      <c r="Q2415" t="s">
        <v>8216</v>
      </c>
      <c r="R2415" t="s">
        <v>8216</v>
      </c>
      <c r="S2415">
        <v>45080</v>
      </c>
      <c r="T2415" t="s">
        <v>7261</v>
      </c>
      <c r="U2415">
        <v>45080</v>
      </c>
      <c r="V2415" t="s">
        <v>7276</v>
      </c>
      <c r="W2415" t="s">
        <v>7263</v>
      </c>
      <c r="X2415" t="s">
        <v>7277</v>
      </c>
      <c r="Y2415" t="s">
        <v>7278</v>
      </c>
      <c r="Z2415" t="s">
        <v>2256</v>
      </c>
      <c r="AA2415">
        <v>2.2000000000000002</v>
      </c>
      <c r="AB2415" t="str" cm="1">
        <f t="array" ref="AB2415">_xlfn.LET(_xlpm.x,IFERROR(VALUE(Table2[[#This Row],[Response_Time_Hours]]),""),IF(_xlpm.x="","CHECK",_xlfn.IFS(_xlpm.x&lt;=1,"Immediate",_xlpm.x&lt;=6,"Fast",_xlpm.x&lt;=24,"Moderate",_xlpm.x&gt;24,"Delayed")))</f>
        <v>Fast</v>
      </c>
      <c r="AC2415">
        <v>26</v>
      </c>
      <c r="AD2415" t="str" cm="1">
        <f t="array" ref="AD2415">IF(Table2[[#This Row],[Interaction_Count_Final]]="","N/A",_xlfn.IFS(Table2[[#This Row],[Interaction_Count_Final]]&lt;=2,"Low",Table2[[#This Row],[Interaction_Count_Final]]&lt;=5,"Medium",Table2[[#This Row],[Interaction_Count_Final]]&gt;=6,"High",TRUE,"CHECK"))</f>
        <v>High</v>
      </c>
      <c r="AE2415" t="s">
        <v>7266</v>
      </c>
      <c r="AF2415" t="b">
        <v>1</v>
      </c>
      <c r="AG2415" t="b">
        <v>1</v>
      </c>
      <c r="AH2415">
        <v>2864</v>
      </c>
      <c r="AI2415">
        <v>45080</v>
      </c>
      <c r="AJ2415" t="b">
        <v>1</v>
      </c>
      <c r="AK2415" t="e" cm="1">
        <f t="array" ref="AK2415">_xlfn.LET(
  _xlpm.txt,TRIM(Raw_Data!F2415),
  _xlpm.norm,SUBSTITUTE(SUBSTITUTE(_xlpm.txt,"-","/"),".","/"),
  _xlpm.p,_xlfn.TEXTSPLIT(_xlpm.norm,"/"),
  _xlpm.a,VALUE(INDEX(_xlpm.p,1)),
  _xlpm.b,VALUE(INDEX(_xlpm.p,2)),
  IF(AND(_xlpm.a&lt;=12,_xlpm.b&lt;=12),"REVIEW_AMBIGUOUS","OK")
)</f>
        <v>#REF!</v>
      </c>
    </row>
    <row r="2416" spans="1:37">
      <c r="A2416" t="s">
        <v>6867</v>
      </c>
      <c r="B2416" t="s">
        <v>6867</v>
      </c>
      <c r="C2416" t="b">
        <v>0</v>
      </c>
      <c r="D2416" t="s">
        <v>7257</v>
      </c>
      <c r="E2416" t="s">
        <v>8784</v>
      </c>
      <c r="F2416" t="s">
        <v>8784</v>
      </c>
      <c r="G2416" t="s">
        <v>7280</v>
      </c>
      <c r="H2416" t="s">
        <v>311</v>
      </c>
      <c r="I2416" t="s">
        <v>311</v>
      </c>
      <c r="J2416" t="s">
        <v>311</v>
      </c>
      <c r="K2416" t="s">
        <v>125</v>
      </c>
      <c r="L2416" t="s">
        <v>125</v>
      </c>
      <c r="M2416">
        <f>IF(UPPER(TRIM(Table2[[#This Row],[Status_Clean]]))="CONVERTED",1,0)</f>
        <v>0</v>
      </c>
      <c r="N2416">
        <f>IF(ISNUMBER(MATCH(UPPER(TRIM(Table2[[#This Row],[Status_Clean]])),{"CONTACTED","QUALIFIED","CONVERTED"},0)),1,0)</f>
        <v>1</v>
      </c>
      <c r="O2416" cm="1">
        <f t="array" ref="O2416">_xlfn.SWITCH(UPPER(TRIM(Table2[[#This Row],[Status_Clean]])),"NEW",1,"CONTACTED",2,"QUALIFIED",3,"CONVERTED",4,"LOST",5,99)</f>
        <v>2</v>
      </c>
      <c r="P2416" t="s">
        <v>6869</v>
      </c>
      <c r="Q2416" t="s">
        <v>8785</v>
      </c>
      <c r="R2416" t="s">
        <v>8785</v>
      </c>
      <c r="S2416">
        <v>45113</v>
      </c>
      <c r="T2416" t="s">
        <v>7261</v>
      </c>
      <c r="U2416">
        <v>45113</v>
      </c>
      <c r="V2416" t="s">
        <v>7305</v>
      </c>
      <c r="W2416" t="s">
        <v>7263</v>
      </c>
      <c r="X2416" t="s">
        <v>7288</v>
      </c>
      <c r="Y2416" t="s">
        <v>7285</v>
      </c>
      <c r="Z2416" t="s">
        <v>3088</v>
      </c>
      <c r="AA2416">
        <v>19</v>
      </c>
      <c r="AB2416" t="str" cm="1">
        <f t="array" ref="AB2416">_xlfn.LET(_xlpm.x,IFERROR(VALUE(Table2[[#This Row],[Response_Time_Hours]]),""),IF(_xlpm.x="","CHECK",_xlfn.IFS(_xlpm.x&lt;=1,"Immediate",_xlpm.x&lt;=6,"Fast",_xlpm.x&lt;=24,"Moderate",_xlpm.x&gt;24,"Delayed")))</f>
        <v>Moderate</v>
      </c>
      <c r="AC2416">
        <v>1</v>
      </c>
      <c r="AD2416" t="str" cm="1">
        <f t="array" ref="AD2416">IF(Table2[[#This Row],[Interaction_Count_Final]]="","N/A",_xlfn.IFS(Table2[[#This Row],[Interaction_Count_Final]]&lt;=2,"Low",Table2[[#This Row],[Interaction_Count_Final]]&lt;=5,"Medium",Table2[[#This Row],[Interaction_Count_Final]]&gt;=6,"High",TRUE,"CHECK"))</f>
        <v>Low</v>
      </c>
      <c r="AE2416" t="s">
        <v>7266</v>
      </c>
      <c r="AF2416" t="b">
        <v>1</v>
      </c>
      <c r="AG2416" t="b">
        <v>1</v>
      </c>
      <c r="AH2416">
        <v>2865</v>
      </c>
      <c r="AI2416">
        <v>45113</v>
      </c>
      <c r="AJ2416" t="b">
        <v>1</v>
      </c>
      <c r="AK2416" t="e" cm="1">
        <f t="array" ref="AK2416">_xlfn.LET(
  _xlpm.txt,TRIM(Raw_Data!F2416),
  _xlpm.norm,SUBSTITUTE(SUBSTITUTE(_xlpm.txt,"-","/"),".","/"),
  _xlpm.p,_xlfn.TEXTSPLIT(_xlpm.norm,"/"),
  _xlpm.a,VALUE(INDEX(_xlpm.p,1)),
  _xlpm.b,VALUE(INDEX(_xlpm.p,2)),
  IF(AND(_xlpm.a&lt;=12,_xlpm.b&lt;=12),"REVIEW_AMBIGUOUS","OK")
)</f>
        <v>#REF!</v>
      </c>
    </row>
    <row r="2417" spans="1:37">
      <c r="A2417" t="s">
        <v>6870</v>
      </c>
      <c r="B2417" t="s">
        <v>6870</v>
      </c>
      <c r="C2417" t="b">
        <v>0</v>
      </c>
      <c r="D2417" t="s">
        <v>7257</v>
      </c>
      <c r="E2417" t="s">
        <v>6871</v>
      </c>
      <c r="F2417" t="s">
        <v>6871</v>
      </c>
      <c r="G2417" t="s">
        <v>7303</v>
      </c>
      <c r="H2417" t="s">
        <v>1356</v>
      </c>
      <c r="I2417" t="s">
        <v>1356</v>
      </c>
      <c r="J2417" t="s">
        <v>1356</v>
      </c>
      <c r="K2417" t="s">
        <v>193</v>
      </c>
      <c r="L2417" t="s">
        <v>193</v>
      </c>
      <c r="M2417">
        <f>IF(UPPER(TRIM(Table2[[#This Row],[Status_Clean]]))="CONVERTED",1,0)</f>
        <v>0</v>
      </c>
      <c r="N2417">
        <f>IF(ISNUMBER(MATCH(UPPER(TRIM(Table2[[#This Row],[Status_Clean]])),{"CONTACTED","QUALIFIED","CONVERTED"},0)),1,0)</f>
        <v>0</v>
      </c>
      <c r="O2417" cm="1">
        <f t="array" ref="O2417">_xlfn.SWITCH(UPPER(TRIM(Table2[[#This Row],[Status_Clean]])),"NEW",1,"CONTACTED",2,"QUALIFIED",3,"CONVERTED",4,"LOST",5,99)</f>
        <v>1</v>
      </c>
      <c r="P2417">
        <v>45627</v>
      </c>
      <c r="Q2417" t="s">
        <v>8276</v>
      </c>
      <c r="R2417" t="s">
        <v>8276</v>
      </c>
      <c r="S2417">
        <v>45627</v>
      </c>
      <c r="T2417" t="s">
        <v>7261</v>
      </c>
      <c r="U2417">
        <v>45627</v>
      </c>
      <c r="V2417" t="s">
        <v>7262</v>
      </c>
      <c r="W2417" t="s">
        <v>7271</v>
      </c>
      <c r="X2417" t="s">
        <v>7264</v>
      </c>
      <c r="Y2417" t="s">
        <v>7293</v>
      </c>
      <c r="Z2417" t="s">
        <v>6230</v>
      </c>
      <c r="AA2417">
        <v>52.2</v>
      </c>
      <c r="AB2417" t="str" cm="1">
        <f t="array" ref="AB2417">_xlfn.LET(_xlpm.x,IFERROR(VALUE(Table2[[#This Row],[Response_Time_Hours]]),""),IF(_xlpm.x="","CHECK",_xlfn.IFS(_xlpm.x&lt;=1,"Immediate",_xlpm.x&lt;=6,"Fast",_xlpm.x&lt;=24,"Moderate",_xlpm.x&gt;24,"Delayed")))</f>
        <v>Delayed</v>
      </c>
      <c r="AC2417">
        <v>22</v>
      </c>
      <c r="AD2417" t="str" cm="1">
        <f t="array" ref="AD2417">IF(Table2[[#This Row],[Interaction_Count_Final]]="","N/A",_xlfn.IFS(Table2[[#This Row],[Interaction_Count_Final]]&lt;=2,"Low",Table2[[#This Row],[Interaction_Count_Final]]&lt;=5,"Medium",Table2[[#This Row],[Interaction_Count_Final]]&gt;=6,"High",TRUE,"CHECK"))</f>
        <v>High</v>
      </c>
      <c r="AE2417" t="s">
        <v>7266</v>
      </c>
      <c r="AF2417" t="b">
        <v>1</v>
      </c>
      <c r="AG2417" t="b">
        <v>1</v>
      </c>
      <c r="AH2417">
        <v>2866</v>
      </c>
      <c r="AI2417">
        <v>45627</v>
      </c>
      <c r="AJ2417" t="b">
        <v>1</v>
      </c>
      <c r="AK2417" t="e" cm="1">
        <f t="array" ref="AK2417">_xlfn.LET(
  _xlpm.txt,TRIM(Raw_Data!F2417),
  _xlpm.norm,SUBSTITUTE(SUBSTITUTE(_xlpm.txt,"-","/"),".","/"),
  _xlpm.p,_xlfn.TEXTSPLIT(_xlpm.norm,"/"),
  _xlpm.a,VALUE(INDEX(_xlpm.p,1)),
  _xlpm.b,VALUE(INDEX(_xlpm.p,2)),
  IF(AND(_xlpm.a&lt;=12,_xlpm.b&lt;=12),"REVIEW_AMBIGUOUS","OK")
)</f>
        <v>#REF!</v>
      </c>
    </row>
    <row r="2418" spans="1:37">
      <c r="A2418" t="s">
        <v>6872</v>
      </c>
      <c r="B2418" t="s">
        <v>6872</v>
      </c>
      <c r="C2418" t="b">
        <v>1</v>
      </c>
      <c r="D2418" t="s">
        <v>7257</v>
      </c>
      <c r="E2418" t="s">
        <v>6873</v>
      </c>
      <c r="F2418" t="s">
        <v>6873</v>
      </c>
      <c r="G2418" t="s">
        <v>7258</v>
      </c>
      <c r="H2418" t="s">
        <v>123</v>
      </c>
      <c r="I2418" t="s">
        <v>123</v>
      </c>
      <c r="J2418" t="s">
        <v>123</v>
      </c>
      <c r="K2418" t="s">
        <v>193</v>
      </c>
      <c r="L2418" t="s">
        <v>193</v>
      </c>
      <c r="M2418">
        <f>IF(UPPER(TRIM(Table2[[#This Row],[Status_Clean]]))="CONVERTED",1,0)</f>
        <v>0</v>
      </c>
      <c r="N2418">
        <f>IF(ISNUMBER(MATCH(UPPER(TRIM(Table2[[#This Row],[Status_Clean]])),{"CONTACTED","QUALIFIED","CONVERTED"},0)),1,0)</f>
        <v>0</v>
      </c>
      <c r="O2418" cm="1">
        <f t="array" ref="O2418">_xlfn.SWITCH(UPPER(TRIM(Table2[[#This Row],[Status_Clean]])),"NEW",1,"CONTACTED",2,"QUALIFIED",3,"CONVERTED",4,"LOST",5,99)</f>
        <v>1</v>
      </c>
      <c r="P2418" t="s">
        <v>6874</v>
      </c>
      <c r="Q2418" t="s">
        <v>6874</v>
      </c>
      <c r="R2418" t="s">
        <v>6874</v>
      </c>
      <c r="S2418">
        <v>45466</v>
      </c>
      <c r="T2418" t="s">
        <v>7261</v>
      </c>
      <c r="U2418">
        <v>45466</v>
      </c>
      <c r="V2418" t="s">
        <v>7276</v>
      </c>
      <c r="W2418" t="s">
        <v>7271</v>
      </c>
      <c r="X2418" t="s">
        <v>7277</v>
      </c>
      <c r="Y2418" t="s">
        <v>7293</v>
      </c>
      <c r="Z2418" t="s">
        <v>4604</v>
      </c>
      <c r="AA2418">
        <v>34.6</v>
      </c>
      <c r="AB2418" t="str" cm="1">
        <f t="array" ref="AB2418">_xlfn.LET(_xlpm.x,IFERROR(VALUE(Table2[[#This Row],[Response_Time_Hours]]),""),IF(_xlpm.x="","CHECK",_xlfn.IFS(_xlpm.x&lt;=1,"Immediate",_xlpm.x&lt;=6,"Fast",_xlpm.x&lt;=24,"Moderate",_xlpm.x&gt;24,"Delayed")))</f>
        <v>Delayed</v>
      </c>
      <c r="AC2418">
        <v>9</v>
      </c>
      <c r="AD2418" t="str" cm="1">
        <f t="array" ref="AD2418">IF(Table2[[#This Row],[Interaction_Count_Final]]="","N/A",_xlfn.IFS(Table2[[#This Row],[Interaction_Count_Final]]&lt;=2,"Low",Table2[[#This Row],[Interaction_Count_Final]]&lt;=5,"Medium",Table2[[#This Row],[Interaction_Count_Final]]&gt;=6,"High",TRUE,"CHECK"))</f>
        <v>High</v>
      </c>
      <c r="AE2418" t="s">
        <v>7266</v>
      </c>
      <c r="AF2418" t="b">
        <v>1</v>
      </c>
      <c r="AG2418" t="b">
        <v>1</v>
      </c>
      <c r="AH2418">
        <v>2867</v>
      </c>
      <c r="AI2418">
        <v>45466</v>
      </c>
      <c r="AJ2418" t="b">
        <v>1</v>
      </c>
      <c r="AK2418" t="str" cm="1">
        <f t="array" ref="AK2418">_xlfn.LET(
  _xlpm.txt,TRIM(Raw_Data!F2418),
  _xlpm.norm,SUBSTITUTE(SUBSTITUTE(_xlpm.txt,"-","/"),".","/"),
  _xlpm.p,_xlfn.TEXTSPLIT(_xlpm.norm,"/"),
  _xlpm.a,VALUE(INDEX(_xlpm.p,1)),
  _xlpm.b,VALUE(INDEX(_xlpm.p,2)),
  IF(AND(_xlpm.a&lt;=12,_xlpm.b&lt;=12),"REVIEW_AMBIGUOUS","OK")
)</f>
        <v>OK</v>
      </c>
    </row>
    <row r="2419" spans="1:37">
      <c r="A2419" t="s">
        <v>6875</v>
      </c>
      <c r="B2419" t="s">
        <v>6875</v>
      </c>
      <c r="C2419" t="b">
        <v>0</v>
      </c>
      <c r="D2419" t="s">
        <v>7257</v>
      </c>
      <c r="E2419" t="s">
        <v>6876</v>
      </c>
      <c r="F2419" t="s">
        <v>6876</v>
      </c>
      <c r="G2419" t="s">
        <v>7268</v>
      </c>
      <c r="H2419" t="s">
        <v>600</v>
      </c>
      <c r="I2419" t="s">
        <v>600</v>
      </c>
      <c r="J2419" t="s">
        <v>254</v>
      </c>
      <c r="K2419" t="s">
        <v>7301</v>
      </c>
      <c r="L2419" t="s">
        <v>125</v>
      </c>
      <c r="M2419">
        <f>IF(UPPER(TRIM(Table2[[#This Row],[Status_Clean]]))="CONVERTED",1,0)</f>
        <v>0</v>
      </c>
      <c r="N2419">
        <f>IF(ISNUMBER(MATCH(UPPER(TRIM(Table2[[#This Row],[Status_Clean]])),{"CONTACTED","QUALIFIED","CONVERTED"},0)),1,0)</f>
        <v>1</v>
      </c>
      <c r="O2419" cm="1">
        <f t="array" ref="O2419">_xlfn.SWITCH(UPPER(TRIM(Table2[[#This Row],[Status_Clean]])),"NEW",1,"CONTACTED",2,"QUALIFIED",3,"CONVERTED",4,"LOST",5,99)</f>
        <v>2</v>
      </c>
      <c r="P2419">
        <v>45566</v>
      </c>
      <c r="Q2419" t="s">
        <v>8071</v>
      </c>
      <c r="R2419" t="s">
        <v>8071</v>
      </c>
      <c r="S2419">
        <v>45566</v>
      </c>
      <c r="T2419" t="s">
        <v>7261</v>
      </c>
      <c r="U2419">
        <v>45566</v>
      </c>
      <c r="V2419" t="s">
        <v>7270</v>
      </c>
      <c r="W2419" t="s">
        <v>7271</v>
      </c>
      <c r="X2419" t="s">
        <v>7264</v>
      </c>
      <c r="Y2419" t="s">
        <v>7265</v>
      </c>
      <c r="Z2419" t="s">
        <v>5087</v>
      </c>
      <c r="AA2419">
        <v>30</v>
      </c>
      <c r="AB2419" t="str" cm="1">
        <f t="array" ref="AB2419">_xlfn.LET(_xlpm.x,IFERROR(VALUE(Table2[[#This Row],[Response_Time_Hours]]),""),IF(_xlpm.x="","CHECK",_xlfn.IFS(_xlpm.x&lt;=1,"Immediate",_xlpm.x&lt;=6,"Fast",_xlpm.x&lt;=24,"Moderate",_xlpm.x&gt;24,"Delayed")))</f>
        <v>Delayed</v>
      </c>
      <c r="AC2419">
        <v>44</v>
      </c>
      <c r="AD2419" t="str" cm="1">
        <f t="array" ref="AD2419">IF(Table2[[#This Row],[Interaction_Count_Final]]="","N/A",_xlfn.IFS(Table2[[#This Row],[Interaction_Count_Final]]&lt;=2,"Low",Table2[[#This Row],[Interaction_Count_Final]]&lt;=5,"Medium",Table2[[#This Row],[Interaction_Count_Final]]&gt;=6,"High",TRUE,"CHECK"))</f>
        <v>High</v>
      </c>
      <c r="AE2419" t="s">
        <v>7289</v>
      </c>
      <c r="AF2419" t="b">
        <v>1</v>
      </c>
      <c r="AG2419" t="b">
        <v>1</v>
      </c>
      <c r="AH2419">
        <v>2868</v>
      </c>
      <c r="AI2419">
        <v>45566</v>
      </c>
      <c r="AJ2419" t="b">
        <v>1</v>
      </c>
      <c r="AK2419" t="e" cm="1">
        <f t="array" ref="AK2419">_xlfn.LET(
  _xlpm.txt,TRIM(Raw_Data!F2419),
  _xlpm.norm,SUBSTITUTE(SUBSTITUTE(_xlpm.txt,"-","/"),".","/"),
  _xlpm.p,_xlfn.TEXTSPLIT(_xlpm.norm,"/"),
  _xlpm.a,VALUE(INDEX(_xlpm.p,1)),
  _xlpm.b,VALUE(INDEX(_xlpm.p,2)),
  IF(AND(_xlpm.a&lt;=12,_xlpm.b&lt;=12),"REVIEW_AMBIGUOUS","OK")
)</f>
        <v>#REF!</v>
      </c>
    </row>
    <row r="2420" spans="1:37">
      <c r="A2420" t="s">
        <v>6877</v>
      </c>
      <c r="B2420" t="s">
        <v>6877</v>
      </c>
      <c r="C2420" t="b">
        <v>0</v>
      </c>
      <c r="D2420" t="s">
        <v>7257</v>
      </c>
      <c r="E2420" t="s">
        <v>8786</v>
      </c>
      <c r="F2420" t="s">
        <v>8786</v>
      </c>
      <c r="G2420" t="s">
        <v>7258</v>
      </c>
      <c r="H2420" t="s">
        <v>758</v>
      </c>
      <c r="I2420" t="s">
        <v>758</v>
      </c>
      <c r="J2420" t="s">
        <v>469</v>
      </c>
      <c r="K2420" t="s">
        <v>193</v>
      </c>
      <c r="L2420" t="s">
        <v>193</v>
      </c>
      <c r="M2420">
        <f>IF(UPPER(TRIM(Table2[[#This Row],[Status_Clean]]))="CONVERTED",1,0)</f>
        <v>0</v>
      </c>
      <c r="N2420">
        <f>IF(ISNUMBER(MATCH(UPPER(TRIM(Table2[[#This Row],[Status_Clean]])),{"CONTACTED","QUALIFIED","CONVERTED"},0)),1,0)</f>
        <v>0</v>
      </c>
      <c r="O2420" cm="1">
        <f t="array" ref="O2420">_xlfn.SWITCH(UPPER(TRIM(Table2[[#This Row],[Status_Clean]])),"NEW",1,"CONTACTED",2,"QUALIFIED",3,"CONVERTED",4,"LOST",5,99)</f>
        <v>1</v>
      </c>
      <c r="P2420" t="s">
        <v>6879</v>
      </c>
      <c r="Q2420" t="s">
        <v>8787</v>
      </c>
      <c r="R2420" t="s">
        <v>8787</v>
      </c>
      <c r="S2420">
        <v>45337</v>
      </c>
      <c r="T2420" t="s">
        <v>7261</v>
      </c>
      <c r="U2420">
        <v>45337</v>
      </c>
      <c r="V2420" t="s">
        <v>7283</v>
      </c>
      <c r="W2420" t="s">
        <v>7271</v>
      </c>
      <c r="X2420" t="s">
        <v>7284</v>
      </c>
      <c r="Y2420" t="s">
        <v>7285</v>
      </c>
      <c r="Z2420" t="s">
        <v>6880</v>
      </c>
      <c r="AA2420">
        <v>16.899999999999999</v>
      </c>
      <c r="AB2420" t="str" cm="1">
        <f t="array" ref="AB2420">_xlfn.LET(_xlpm.x,IFERROR(VALUE(Table2[[#This Row],[Response_Time_Hours]]),""),IF(_xlpm.x="","CHECK",_xlfn.IFS(_xlpm.x&lt;=1,"Immediate",_xlpm.x&lt;=6,"Fast",_xlpm.x&lt;=24,"Moderate",_xlpm.x&gt;24,"Delayed")))</f>
        <v>Moderate</v>
      </c>
      <c r="AC2420">
        <v>27</v>
      </c>
      <c r="AD2420" t="str" cm="1">
        <f t="array" ref="AD2420">IF(Table2[[#This Row],[Interaction_Count_Final]]="","N/A",_xlfn.IFS(Table2[[#This Row],[Interaction_Count_Final]]&lt;=2,"Low",Table2[[#This Row],[Interaction_Count_Final]]&lt;=5,"Medium",Table2[[#This Row],[Interaction_Count_Final]]&gt;=6,"High",TRUE,"CHECK"))</f>
        <v>High</v>
      </c>
      <c r="AE2420" t="s">
        <v>7266</v>
      </c>
      <c r="AF2420" t="b">
        <v>1</v>
      </c>
      <c r="AG2420" t="b">
        <v>1</v>
      </c>
      <c r="AH2420">
        <v>2869</v>
      </c>
      <c r="AI2420">
        <v>45337</v>
      </c>
      <c r="AJ2420" t="b">
        <v>1</v>
      </c>
      <c r="AK2420" t="str" cm="1">
        <f t="array" ref="AK2420">_xlfn.LET(
  _xlpm.txt,TRIM(Raw_Data!F2420),
  _xlpm.norm,SUBSTITUTE(SUBSTITUTE(_xlpm.txt,"-","/"),".","/"),
  _xlpm.p,_xlfn.TEXTSPLIT(_xlpm.norm,"/"),
  _xlpm.a,VALUE(INDEX(_xlpm.p,1)),
  _xlpm.b,VALUE(INDEX(_xlpm.p,2)),
  IF(AND(_xlpm.a&lt;=12,_xlpm.b&lt;=12),"REVIEW_AMBIGUOUS","OK")
)</f>
        <v>OK</v>
      </c>
    </row>
    <row r="2421" spans="1:37">
      <c r="A2421" t="s">
        <v>6881</v>
      </c>
      <c r="B2421" t="s">
        <v>6881</v>
      </c>
      <c r="C2421" t="b">
        <v>0</v>
      </c>
      <c r="D2421" t="s">
        <v>7257</v>
      </c>
      <c r="E2421" t="s">
        <v>6882</v>
      </c>
      <c r="F2421" t="s">
        <v>6882</v>
      </c>
      <c r="G2421" t="s">
        <v>7280</v>
      </c>
      <c r="H2421" t="s">
        <v>404</v>
      </c>
      <c r="I2421" t="s">
        <v>404</v>
      </c>
      <c r="J2421" t="s">
        <v>363</v>
      </c>
      <c r="K2421" t="s">
        <v>7301</v>
      </c>
      <c r="L2421" t="s">
        <v>125</v>
      </c>
      <c r="M2421">
        <f>IF(UPPER(TRIM(Table2[[#This Row],[Status_Clean]]))="CONVERTED",1,0)</f>
        <v>0</v>
      </c>
      <c r="N2421">
        <f>IF(ISNUMBER(MATCH(UPPER(TRIM(Table2[[#This Row],[Status_Clean]])),{"CONTACTED","QUALIFIED","CONVERTED"},0)),1,0)</f>
        <v>1</v>
      </c>
      <c r="O2421" cm="1">
        <f t="array" ref="O2421">_xlfn.SWITCH(UPPER(TRIM(Table2[[#This Row],[Status_Clean]])),"NEW",1,"CONTACTED",2,"QUALIFIED",3,"CONVERTED",4,"LOST",5,99)</f>
        <v>2</v>
      </c>
      <c r="P2421" t="s">
        <v>6883</v>
      </c>
      <c r="Q2421" t="s">
        <v>7353</v>
      </c>
      <c r="R2421" t="s">
        <v>7353</v>
      </c>
      <c r="S2421">
        <v>45427</v>
      </c>
      <c r="T2421" t="s">
        <v>7261</v>
      </c>
      <c r="U2421">
        <v>45427</v>
      </c>
      <c r="V2421" t="s">
        <v>7314</v>
      </c>
      <c r="W2421" t="s">
        <v>7271</v>
      </c>
      <c r="X2421" t="s">
        <v>7277</v>
      </c>
      <c r="Y2421" t="s">
        <v>7272</v>
      </c>
      <c r="Z2421" t="s">
        <v>5674</v>
      </c>
      <c r="AA2421">
        <v>17.399999999999999</v>
      </c>
      <c r="AB2421" t="str" cm="1">
        <f t="array" ref="AB2421">_xlfn.LET(_xlpm.x,IFERROR(VALUE(Table2[[#This Row],[Response_Time_Hours]]),""),IF(_xlpm.x="","CHECK",_xlfn.IFS(_xlpm.x&lt;=1,"Immediate",_xlpm.x&lt;=6,"Fast",_xlpm.x&lt;=24,"Moderate",_xlpm.x&gt;24,"Delayed")))</f>
        <v>Moderate</v>
      </c>
      <c r="AC2421">
        <v>33</v>
      </c>
      <c r="AD2421" t="str" cm="1">
        <f t="array" ref="AD2421">IF(Table2[[#This Row],[Interaction_Count_Final]]="","N/A",_xlfn.IFS(Table2[[#This Row],[Interaction_Count_Final]]&lt;=2,"Low",Table2[[#This Row],[Interaction_Count_Final]]&lt;=5,"Medium",Table2[[#This Row],[Interaction_Count_Final]]&gt;=6,"High",TRUE,"CHECK"))</f>
        <v>High</v>
      </c>
      <c r="AE2421" t="s">
        <v>7289</v>
      </c>
      <c r="AF2421" t="b">
        <v>1</v>
      </c>
      <c r="AG2421" t="b">
        <v>1</v>
      </c>
      <c r="AH2421">
        <v>2870</v>
      </c>
      <c r="AI2421">
        <v>45427</v>
      </c>
      <c r="AJ2421" t="b">
        <v>1</v>
      </c>
      <c r="AK2421" t="str" cm="1">
        <f t="array" ref="AK2421">_xlfn.LET(
  _xlpm.txt,TRIM(Raw_Data!F2421),
  _xlpm.norm,SUBSTITUTE(SUBSTITUTE(_xlpm.txt,"-","/"),".","/"),
  _xlpm.p,_xlfn.TEXTSPLIT(_xlpm.norm,"/"),
  _xlpm.a,VALUE(INDEX(_xlpm.p,1)),
  _xlpm.b,VALUE(INDEX(_xlpm.p,2)),
  IF(AND(_xlpm.a&lt;=12,_xlpm.b&lt;=12),"REVIEW_AMBIGUOUS","OK")
)</f>
        <v>OK</v>
      </c>
    </row>
    <row r="2422" spans="1:37">
      <c r="A2422" t="s">
        <v>6884</v>
      </c>
      <c r="B2422" t="s">
        <v>6884</v>
      </c>
      <c r="C2422" t="b">
        <v>0</v>
      </c>
      <c r="D2422" t="s">
        <v>7257</v>
      </c>
      <c r="E2422" t="s">
        <v>8788</v>
      </c>
      <c r="F2422" t="s">
        <v>8788</v>
      </c>
      <c r="G2422" t="s">
        <v>7268</v>
      </c>
      <c r="H2422" t="s">
        <v>222</v>
      </c>
      <c r="I2422" t="s">
        <v>222</v>
      </c>
      <c r="J2422" t="s">
        <v>222</v>
      </c>
      <c r="K2422" t="s">
        <v>71</v>
      </c>
      <c r="L2422" t="s">
        <v>71</v>
      </c>
      <c r="M2422">
        <f>IF(UPPER(TRIM(Table2[[#This Row],[Status_Clean]]))="CONVERTED",1,0)</f>
        <v>0</v>
      </c>
      <c r="N2422">
        <f>IF(ISNUMBER(MATCH(UPPER(TRIM(Table2[[#This Row],[Status_Clean]])),{"CONTACTED","QUALIFIED","CONVERTED"},0)),1,0)</f>
        <v>1</v>
      </c>
      <c r="O2422" cm="1">
        <f t="array" ref="O2422">_xlfn.SWITCH(UPPER(TRIM(Table2[[#This Row],[Status_Clean]])),"NEW",1,"CONTACTED",2,"QUALIFIED",3,"CONVERTED",4,"LOST",5,99)</f>
        <v>3</v>
      </c>
      <c r="P2422" t="s">
        <v>6091</v>
      </c>
      <c r="Q2422" t="s">
        <v>8661</v>
      </c>
      <c r="R2422" t="s">
        <v>8661</v>
      </c>
      <c r="S2422">
        <v>45427</v>
      </c>
      <c r="T2422" t="s">
        <v>7261</v>
      </c>
      <c r="U2422">
        <v>45427</v>
      </c>
      <c r="V2422" t="s">
        <v>7314</v>
      </c>
      <c r="W2422" t="s">
        <v>7271</v>
      </c>
      <c r="X2422" t="s">
        <v>7277</v>
      </c>
      <c r="Y2422" t="s">
        <v>7272</v>
      </c>
      <c r="Z2422" t="s">
        <v>217</v>
      </c>
      <c r="AA2422">
        <v>21.6</v>
      </c>
      <c r="AB2422" t="str" cm="1">
        <f t="array" ref="AB2422">_xlfn.LET(_xlpm.x,IFERROR(VALUE(Table2[[#This Row],[Response_Time_Hours]]),""),IF(_xlpm.x="","CHECK",_xlfn.IFS(_xlpm.x&lt;=1,"Immediate",_xlpm.x&lt;=6,"Fast",_xlpm.x&lt;=24,"Moderate",_xlpm.x&gt;24,"Delayed")))</f>
        <v>Moderate</v>
      </c>
      <c r="AC2422">
        <v>27</v>
      </c>
      <c r="AD2422" t="str" cm="1">
        <f t="array" ref="AD2422">IF(Table2[[#This Row],[Interaction_Count_Final]]="","N/A",_xlfn.IFS(Table2[[#This Row],[Interaction_Count_Final]]&lt;=2,"Low",Table2[[#This Row],[Interaction_Count_Final]]&lt;=5,"Medium",Table2[[#This Row],[Interaction_Count_Final]]&gt;=6,"High",TRUE,"CHECK"))</f>
        <v>High</v>
      </c>
      <c r="AE2422" t="s">
        <v>7266</v>
      </c>
      <c r="AF2422" t="b">
        <v>1</v>
      </c>
      <c r="AG2422" t="b">
        <v>1</v>
      </c>
      <c r="AH2422">
        <v>2871</v>
      </c>
      <c r="AI2422">
        <v>45427</v>
      </c>
      <c r="AJ2422" t="b">
        <v>1</v>
      </c>
      <c r="AK2422" t="e" cm="1">
        <f t="array" ref="AK2422">_xlfn.LET(
  _xlpm.txt,TRIM(Raw_Data!F2422),
  _xlpm.norm,SUBSTITUTE(SUBSTITUTE(_xlpm.txt,"-","/"),".","/"),
  _xlpm.p,_xlfn.TEXTSPLIT(_xlpm.norm,"/"),
  _xlpm.a,VALUE(INDEX(_xlpm.p,1)),
  _xlpm.b,VALUE(INDEX(_xlpm.p,2)),
  IF(AND(_xlpm.a&lt;=12,_xlpm.b&lt;=12),"REVIEW_AMBIGUOUS","OK")
)</f>
        <v>#REF!</v>
      </c>
    </row>
    <row r="2423" spans="1:37">
      <c r="A2423" t="s">
        <v>6886</v>
      </c>
      <c r="B2423" t="s">
        <v>6886</v>
      </c>
      <c r="C2423" t="b">
        <v>0</v>
      </c>
      <c r="D2423" t="s">
        <v>7257</v>
      </c>
      <c r="E2423" t="s">
        <v>6887</v>
      </c>
      <c r="F2423" t="s">
        <v>6887</v>
      </c>
      <c r="G2423" t="s">
        <v>7280</v>
      </c>
      <c r="H2423" t="s">
        <v>1356</v>
      </c>
      <c r="I2423" t="s">
        <v>1356</v>
      </c>
      <c r="J2423" t="s">
        <v>1356</v>
      </c>
      <c r="K2423" t="s">
        <v>173</v>
      </c>
      <c r="L2423" t="s">
        <v>173</v>
      </c>
      <c r="M2423">
        <f>IF(UPPER(TRIM(Table2[[#This Row],[Status_Clean]]))="CONVERTED",1,0)</f>
        <v>0</v>
      </c>
      <c r="N2423">
        <f>IF(ISNUMBER(MATCH(UPPER(TRIM(Table2[[#This Row],[Status_Clean]])),{"CONTACTED","QUALIFIED","CONVERTED"},0)),1,0)</f>
        <v>0</v>
      </c>
      <c r="O2423" cm="1">
        <f t="array" ref="O2423">_xlfn.SWITCH(UPPER(TRIM(Table2[[#This Row],[Status_Clean]])),"NEW",1,"CONTACTED",2,"QUALIFIED",3,"CONVERTED",4,"LOST",5,99)</f>
        <v>5</v>
      </c>
      <c r="P2423">
        <v>45519</v>
      </c>
      <c r="Q2423" t="s">
        <v>7528</v>
      </c>
      <c r="R2423" t="s">
        <v>7528</v>
      </c>
      <c r="S2423">
        <v>45519</v>
      </c>
      <c r="T2423" t="s">
        <v>7261</v>
      </c>
      <c r="U2423">
        <v>45519</v>
      </c>
      <c r="V2423" t="s">
        <v>7310</v>
      </c>
      <c r="W2423" t="s">
        <v>7271</v>
      </c>
      <c r="X2423" t="s">
        <v>7288</v>
      </c>
      <c r="Y2423" t="s">
        <v>7285</v>
      </c>
      <c r="Z2423" t="s">
        <v>6050</v>
      </c>
      <c r="AA2423">
        <v>48.9</v>
      </c>
      <c r="AB2423" t="str" cm="1">
        <f t="array" ref="AB2423">_xlfn.LET(_xlpm.x,IFERROR(VALUE(Table2[[#This Row],[Response_Time_Hours]]),""),IF(_xlpm.x="","CHECK",_xlfn.IFS(_xlpm.x&lt;=1,"Immediate",_xlpm.x&lt;=6,"Fast",_xlpm.x&lt;=24,"Moderate",_xlpm.x&gt;24,"Delayed")))</f>
        <v>Delayed</v>
      </c>
      <c r="AC2423">
        <v>46</v>
      </c>
      <c r="AD2423" t="str" cm="1">
        <f t="array" ref="AD2423">IF(Table2[[#This Row],[Interaction_Count_Final]]="","N/A",_xlfn.IFS(Table2[[#This Row],[Interaction_Count_Final]]&lt;=2,"Low",Table2[[#This Row],[Interaction_Count_Final]]&lt;=5,"Medium",Table2[[#This Row],[Interaction_Count_Final]]&gt;=6,"High",TRUE,"CHECK"))</f>
        <v>High</v>
      </c>
      <c r="AE2423" t="s">
        <v>7266</v>
      </c>
      <c r="AF2423" t="b">
        <v>1</v>
      </c>
      <c r="AG2423" t="b">
        <v>1</v>
      </c>
      <c r="AH2423">
        <v>2872</v>
      </c>
      <c r="AI2423">
        <v>45519</v>
      </c>
      <c r="AJ2423" t="b">
        <v>1</v>
      </c>
      <c r="AK2423" t="e" cm="1">
        <f t="array" ref="AK2423">_xlfn.LET(
  _xlpm.txt,TRIM(Raw_Data!F2423),
  _xlpm.norm,SUBSTITUTE(SUBSTITUTE(_xlpm.txt,"-","/"),".","/"),
  _xlpm.p,_xlfn.TEXTSPLIT(_xlpm.norm,"/"),
  _xlpm.a,VALUE(INDEX(_xlpm.p,1)),
  _xlpm.b,VALUE(INDEX(_xlpm.p,2)),
  IF(AND(_xlpm.a&lt;=12,_xlpm.b&lt;=12),"REVIEW_AMBIGUOUS","OK")
)</f>
        <v>#REF!</v>
      </c>
    </row>
    <row r="2424" spans="1:37">
      <c r="A2424" t="s">
        <v>6888</v>
      </c>
      <c r="B2424" t="s">
        <v>6888</v>
      </c>
      <c r="C2424" t="b">
        <v>0</v>
      </c>
      <c r="D2424" t="s">
        <v>7257</v>
      </c>
      <c r="E2424" t="s">
        <v>6889</v>
      </c>
      <c r="F2424" t="s">
        <v>6889</v>
      </c>
      <c r="G2424" t="s">
        <v>7303</v>
      </c>
      <c r="H2424" t="s">
        <v>85</v>
      </c>
      <c r="I2424" t="s">
        <v>85</v>
      </c>
      <c r="J2424" t="s">
        <v>469</v>
      </c>
      <c r="K2424" t="s">
        <v>193</v>
      </c>
      <c r="L2424" t="s">
        <v>193</v>
      </c>
      <c r="M2424">
        <f>IF(UPPER(TRIM(Table2[[#This Row],[Status_Clean]]))="CONVERTED",1,0)</f>
        <v>0</v>
      </c>
      <c r="N2424">
        <f>IF(ISNUMBER(MATCH(UPPER(TRIM(Table2[[#This Row],[Status_Clean]])),{"CONTACTED","QUALIFIED","CONVERTED"},0)),1,0)</f>
        <v>0</v>
      </c>
      <c r="O2424" cm="1">
        <f t="array" ref="O2424">_xlfn.SWITCH(UPPER(TRIM(Table2[[#This Row],[Status_Clean]])),"NEW",1,"CONTACTED",2,"QUALIFIED",3,"CONVERTED",4,"LOST",5,99)</f>
        <v>1</v>
      </c>
      <c r="P2424">
        <v>44949</v>
      </c>
      <c r="Q2424" t="s">
        <v>7594</v>
      </c>
      <c r="R2424" t="s">
        <v>7594</v>
      </c>
      <c r="S2424">
        <v>44949</v>
      </c>
      <c r="T2424" t="s">
        <v>7261</v>
      </c>
      <c r="U2424">
        <v>44949</v>
      </c>
      <c r="V2424" t="s">
        <v>7317</v>
      </c>
      <c r="W2424" t="s">
        <v>7263</v>
      </c>
      <c r="X2424" t="s">
        <v>7284</v>
      </c>
      <c r="Y2424" t="s">
        <v>7298</v>
      </c>
      <c r="Z2424" t="s">
        <v>6890</v>
      </c>
      <c r="AA2424">
        <v>42.9</v>
      </c>
      <c r="AB2424" t="str" cm="1">
        <f t="array" ref="AB2424">_xlfn.LET(_xlpm.x,IFERROR(VALUE(Table2[[#This Row],[Response_Time_Hours]]),""),IF(_xlpm.x="","CHECK",_xlfn.IFS(_xlpm.x&lt;=1,"Immediate",_xlpm.x&lt;=6,"Fast",_xlpm.x&lt;=24,"Moderate",_xlpm.x&gt;24,"Delayed")))</f>
        <v>Delayed</v>
      </c>
      <c r="AC2424">
        <v>3</v>
      </c>
      <c r="AD2424" t="str" cm="1">
        <f t="array" ref="AD2424">IF(Table2[[#This Row],[Interaction_Count_Final]]="","N/A",_xlfn.IFS(Table2[[#This Row],[Interaction_Count_Final]]&lt;=2,"Low",Table2[[#This Row],[Interaction_Count_Final]]&lt;=5,"Medium",Table2[[#This Row],[Interaction_Count_Final]]&gt;=6,"High",TRUE,"CHECK"))</f>
        <v>Medium</v>
      </c>
      <c r="AE2424" t="s">
        <v>7273</v>
      </c>
      <c r="AF2424" t="b">
        <v>1</v>
      </c>
      <c r="AG2424" t="b">
        <v>1</v>
      </c>
      <c r="AH2424">
        <v>2873</v>
      </c>
      <c r="AI2424">
        <v>44949</v>
      </c>
      <c r="AJ2424" t="b">
        <v>1</v>
      </c>
      <c r="AK2424" t="e" cm="1">
        <f t="array" ref="AK2424">_xlfn.LET(
  _xlpm.txt,TRIM(Raw_Data!F2424),
  _xlpm.norm,SUBSTITUTE(SUBSTITUTE(_xlpm.txt,"-","/"),".","/"),
  _xlpm.p,_xlfn.TEXTSPLIT(_xlpm.norm,"/"),
  _xlpm.a,VALUE(INDEX(_xlpm.p,1)),
  _xlpm.b,VALUE(INDEX(_xlpm.p,2)),
  IF(AND(_xlpm.a&lt;=12,_xlpm.b&lt;=12),"REVIEW_AMBIGUOUS","OK")
)</f>
        <v>#REF!</v>
      </c>
    </row>
    <row r="2425" spans="1:37">
      <c r="A2425" t="s">
        <v>6891</v>
      </c>
      <c r="B2425" t="s">
        <v>6891</v>
      </c>
      <c r="C2425" t="b">
        <v>1</v>
      </c>
      <c r="D2425" t="s">
        <v>7257</v>
      </c>
      <c r="E2425" t="s">
        <v>6892</v>
      </c>
      <c r="F2425" t="s">
        <v>6892</v>
      </c>
      <c r="G2425" t="s">
        <v>7268</v>
      </c>
      <c r="H2425" t="s">
        <v>680</v>
      </c>
      <c r="I2425" t="s">
        <v>680</v>
      </c>
      <c r="J2425" t="s">
        <v>263</v>
      </c>
      <c r="K2425" t="s">
        <v>71</v>
      </c>
      <c r="L2425" t="s">
        <v>71</v>
      </c>
      <c r="M2425">
        <f>IF(UPPER(TRIM(Table2[[#This Row],[Status_Clean]]))="CONVERTED",1,0)</f>
        <v>0</v>
      </c>
      <c r="N2425">
        <f>IF(ISNUMBER(MATCH(UPPER(TRIM(Table2[[#This Row],[Status_Clean]])),{"CONTACTED","QUALIFIED","CONVERTED"},0)),1,0)</f>
        <v>1</v>
      </c>
      <c r="O2425" cm="1">
        <f t="array" ref="O2425">_xlfn.SWITCH(UPPER(TRIM(Table2[[#This Row],[Status_Clean]])),"NEW",1,"CONTACTED",2,"QUALIFIED",3,"CONVERTED",4,"LOST",5,99)</f>
        <v>3</v>
      </c>
      <c r="P2425" t="s">
        <v>6893</v>
      </c>
      <c r="Q2425" t="s">
        <v>8789</v>
      </c>
      <c r="R2425" t="s">
        <v>8789</v>
      </c>
      <c r="S2425">
        <v>44979</v>
      </c>
      <c r="T2425" t="s">
        <v>7261</v>
      </c>
      <c r="U2425">
        <v>44979</v>
      </c>
      <c r="V2425" t="s">
        <v>7283</v>
      </c>
      <c r="W2425" t="s">
        <v>7263</v>
      </c>
      <c r="X2425" t="s">
        <v>7284</v>
      </c>
      <c r="Y2425" t="s">
        <v>7272</v>
      </c>
      <c r="Z2425" t="s">
        <v>1613</v>
      </c>
      <c r="AA2425">
        <v>39.299999999999997</v>
      </c>
      <c r="AB2425" t="str" cm="1">
        <f t="array" ref="AB2425">_xlfn.LET(_xlpm.x,IFERROR(VALUE(Table2[[#This Row],[Response_Time_Hours]]),""),IF(_xlpm.x="","CHECK",_xlfn.IFS(_xlpm.x&lt;=1,"Immediate",_xlpm.x&lt;=6,"Fast",_xlpm.x&lt;=24,"Moderate",_xlpm.x&gt;24,"Delayed")))</f>
        <v>Delayed</v>
      </c>
      <c r="AC2425">
        <v>23</v>
      </c>
      <c r="AD2425" t="str" cm="1">
        <f t="array" ref="AD2425">IF(Table2[[#This Row],[Interaction_Count_Final]]="","N/A",_xlfn.IFS(Table2[[#This Row],[Interaction_Count_Final]]&lt;=2,"Low",Table2[[#This Row],[Interaction_Count_Final]]&lt;=5,"Medium",Table2[[#This Row],[Interaction_Count_Final]]&gt;=6,"High",TRUE,"CHECK"))</f>
        <v>High</v>
      </c>
      <c r="AE2425" t="s">
        <v>7273</v>
      </c>
      <c r="AF2425" t="b">
        <v>1</v>
      </c>
      <c r="AG2425" t="b">
        <v>1</v>
      </c>
      <c r="AH2425">
        <v>2874</v>
      </c>
      <c r="AI2425">
        <v>44979</v>
      </c>
      <c r="AJ2425" t="b">
        <v>1</v>
      </c>
      <c r="AK2425" t="e" cm="1">
        <f t="array" ref="AK2425">_xlfn.LET(
  _xlpm.txt,TRIM(Raw_Data!F2425),
  _xlpm.norm,SUBSTITUTE(SUBSTITUTE(_xlpm.txt,"-","/"),".","/"),
  _xlpm.p,_xlfn.TEXTSPLIT(_xlpm.norm,"/"),
  _xlpm.a,VALUE(INDEX(_xlpm.p,1)),
  _xlpm.b,VALUE(INDEX(_xlpm.p,2)),
  IF(AND(_xlpm.a&lt;=12,_xlpm.b&lt;=12),"REVIEW_AMBIGUOUS","OK")
)</f>
        <v>#REF!</v>
      </c>
    </row>
    <row r="2426" spans="1:37">
      <c r="A2426" t="s">
        <v>6894</v>
      </c>
      <c r="B2426" t="s">
        <v>6894</v>
      </c>
      <c r="C2426" t="b">
        <v>0</v>
      </c>
      <c r="D2426" t="s">
        <v>7257</v>
      </c>
      <c r="E2426" t="s">
        <v>6895</v>
      </c>
      <c r="F2426" t="s">
        <v>6895</v>
      </c>
      <c r="G2426" t="s">
        <v>7258</v>
      </c>
      <c r="H2426" t="s">
        <v>600</v>
      </c>
      <c r="I2426" t="s">
        <v>600</v>
      </c>
      <c r="J2426" t="s">
        <v>254</v>
      </c>
      <c r="K2426" t="s">
        <v>7301</v>
      </c>
      <c r="L2426" t="s">
        <v>125</v>
      </c>
      <c r="M2426">
        <f>IF(UPPER(TRIM(Table2[[#This Row],[Status_Clean]]))="CONVERTED",1,0)</f>
        <v>0</v>
      </c>
      <c r="N2426">
        <f>IF(ISNUMBER(MATCH(UPPER(TRIM(Table2[[#This Row],[Status_Clean]])),{"CONTACTED","QUALIFIED","CONVERTED"},0)),1,0)</f>
        <v>1</v>
      </c>
      <c r="O2426" cm="1">
        <f t="array" ref="O2426">_xlfn.SWITCH(UPPER(TRIM(Table2[[#This Row],[Status_Clean]])),"NEW",1,"CONTACTED",2,"QUALIFIED",3,"CONVERTED",4,"LOST",5,99)</f>
        <v>2</v>
      </c>
      <c r="P2426">
        <v>45310</v>
      </c>
      <c r="Q2426" t="s">
        <v>7425</v>
      </c>
      <c r="R2426" t="s">
        <v>7425</v>
      </c>
      <c r="S2426">
        <v>45310</v>
      </c>
      <c r="T2426" t="s">
        <v>7261</v>
      </c>
      <c r="U2426">
        <v>45310</v>
      </c>
      <c r="V2426" t="s">
        <v>7317</v>
      </c>
      <c r="W2426" t="s">
        <v>7271</v>
      </c>
      <c r="X2426" t="s">
        <v>7284</v>
      </c>
      <c r="Y2426" t="s">
        <v>7312</v>
      </c>
      <c r="Z2426" t="s">
        <v>822</v>
      </c>
      <c r="AA2426">
        <v>38.400000000000006</v>
      </c>
      <c r="AB2426" t="str" cm="1">
        <f t="array" ref="AB2426">_xlfn.LET(_xlpm.x,IFERROR(VALUE(Table2[[#This Row],[Response_Time_Hours]]),""),IF(_xlpm.x="","CHECK",_xlfn.IFS(_xlpm.x&lt;=1,"Immediate",_xlpm.x&lt;=6,"Fast",_xlpm.x&lt;=24,"Moderate",_xlpm.x&gt;24,"Delayed")))</f>
        <v>Delayed</v>
      </c>
      <c r="AC2426">
        <v>21</v>
      </c>
      <c r="AD2426" t="str" cm="1">
        <f t="array" ref="AD2426">IF(Table2[[#This Row],[Interaction_Count_Final]]="","N/A",_xlfn.IFS(Table2[[#This Row],[Interaction_Count_Final]]&lt;=2,"Low",Table2[[#This Row],[Interaction_Count_Final]]&lt;=5,"Medium",Table2[[#This Row],[Interaction_Count_Final]]&gt;=6,"High",TRUE,"CHECK"))</f>
        <v>High</v>
      </c>
      <c r="AE2426" t="s">
        <v>7266</v>
      </c>
      <c r="AF2426" t="b">
        <v>1</v>
      </c>
      <c r="AG2426" t="b">
        <v>1</v>
      </c>
      <c r="AH2426">
        <v>2875</v>
      </c>
      <c r="AI2426">
        <v>45310</v>
      </c>
      <c r="AJ2426" t="b">
        <v>1</v>
      </c>
      <c r="AK2426" t="e" cm="1">
        <f t="array" ref="AK2426">_xlfn.LET(
  _xlpm.txt,TRIM(Raw_Data!F2426),
  _xlpm.norm,SUBSTITUTE(SUBSTITUTE(_xlpm.txt,"-","/"),".","/"),
  _xlpm.p,_xlfn.TEXTSPLIT(_xlpm.norm,"/"),
  _xlpm.a,VALUE(INDEX(_xlpm.p,1)),
  _xlpm.b,VALUE(INDEX(_xlpm.p,2)),
  IF(AND(_xlpm.a&lt;=12,_xlpm.b&lt;=12),"REVIEW_AMBIGUOUS","OK")
)</f>
        <v>#REF!</v>
      </c>
    </row>
    <row r="2427" spans="1:37">
      <c r="A2427" t="s">
        <v>6896</v>
      </c>
      <c r="B2427" t="s">
        <v>6896</v>
      </c>
      <c r="C2427" t="b">
        <v>0</v>
      </c>
      <c r="D2427" t="s">
        <v>7257</v>
      </c>
      <c r="E2427" t="s">
        <v>6897</v>
      </c>
      <c r="F2427" t="s">
        <v>6897</v>
      </c>
      <c r="G2427" t="s">
        <v>7303</v>
      </c>
      <c r="H2427" t="s">
        <v>473</v>
      </c>
      <c r="I2427" t="s">
        <v>473</v>
      </c>
      <c r="J2427" t="s">
        <v>473</v>
      </c>
      <c r="K2427" t="s">
        <v>125</v>
      </c>
      <c r="L2427" t="s">
        <v>125</v>
      </c>
      <c r="M2427">
        <f>IF(UPPER(TRIM(Table2[[#This Row],[Status_Clean]]))="CONVERTED",1,0)</f>
        <v>0</v>
      </c>
      <c r="N2427">
        <f>IF(ISNUMBER(MATCH(UPPER(TRIM(Table2[[#This Row],[Status_Clean]])),{"CONTACTED","QUALIFIED","CONVERTED"},0)),1,0)</f>
        <v>1</v>
      </c>
      <c r="O2427" cm="1">
        <f t="array" ref="O2427">_xlfn.SWITCH(UPPER(TRIM(Table2[[#This Row],[Status_Clean]])),"NEW",1,"CONTACTED",2,"QUALIFIED",3,"CONVERTED",4,"LOST",5,99)</f>
        <v>2</v>
      </c>
      <c r="P2427">
        <v>45530</v>
      </c>
      <c r="Q2427" t="s">
        <v>8700</v>
      </c>
      <c r="R2427" t="s">
        <v>8700</v>
      </c>
      <c r="S2427">
        <v>45530</v>
      </c>
      <c r="T2427" t="s">
        <v>7261</v>
      </c>
      <c r="U2427">
        <v>45530</v>
      </c>
      <c r="V2427" t="s">
        <v>7310</v>
      </c>
      <c r="W2427" t="s">
        <v>7271</v>
      </c>
      <c r="X2427" t="s">
        <v>7288</v>
      </c>
      <c r="Y2427" t="s">
        <v>7298</v>
      </c>
      <c r="Z2427" t="s">
        <v>3068</v>
      </c>
      <c r="AA2427">
        <v>49.9</v>
      </c>
      <c r="AB2427" t="str" cm="1">
        <f t="array" ref="AB2427">_xlfn.LET(_xlpm.x,IFERROR(VALUE(Table2[[#This Row],[Response_Time_Hours]]),""),IF(_xlpm.x="","CHECK",_xlfn.IFS(_xlpm.x&lt;=1,"Immediate",_xlpm.x&lt;=6,"Fast",_xlpm.x&lt;=24,"Moderate",_xlpm.x&gt;24,"Delayed")))</f>
        <v>Delayed</v>
      </c>
      <c r="AC2427">
        <v>40</v>
      </c>
      <c r="AD2427" t="str" cm="1">
        <f t="array" ref="AD2427">IF(Table2[[#This Row],[Interaction_Count_Final]]="","N/A",_xlfn.IFS(Table2[[#This Row],[Interaction_Count_Final]]&lt;=2,"Low",Table2[[#This Row],[Interaction_Count_Final]]&lt;=5,"Medium",Table2[[#This Row],[Interaction_Count_Final]]&gt;=6,"High",TRUE,"CHECK"))</f>
        <v>High</v>
      </c>
      <c r="AE2427" t="s">
        <v>7273</v>
      </c>
      <c r="AF2427" t="b">
        <v>1</v>
      </c>
      <c r="AG2427" t="b">
        <v>1</v>
      </c>
      <c r="AH2427">
        <v>2876</v>
      </c>
      <c r="AI2427">
        <v>45530</v>
      </c>
      <c r="AJ2427" t="b">
        <v>1</v>
      </c>
      <c r="AK2427" t="e" cm="1">
        <f t="array" ref="AK2427">_xlfn.LET(
  _xlpm.txt,TRIM(Raw_Data!F2427),
  _xlpm.norm,SUBSTITUTE(SUBSTITUTE(_xlpm.txt,"-","/"),".","/"),
  _xlpm.p,_xlfn.TEXTSPLIT(_xlpm.norm,"/"),
  _xlpm.a,VALUE(INDEX(_xlpm.p,1)),
  _xlpm.b,VALUE(INDEX(_xlpm.p,2)),
  IF(AND(_xlpm.a&lt;=12,_xlpm.b&lt;=12),"REVIEW_AMBIGUOUS","OK")
)</f>
        <v>#REF!</v>
      </c>
    </row>
    <row r="2428" spans="1:37">
      <c r="A2428" t="s">
        <v>6898</v>
      </c>
      <c r="B2428" t="s">
        <v>6898</v>
      </c>
      <c r="C2428" t="b">
        <v>0</v>
      </c>
      <c r="D2428" t="s">
        <v>7257</v>
      </c>
      <c r="E2428" t="s">
        <v>6899</v>
      </c>
      <c r="F2428" t="s">
        <v>6899</v>
      </c>
      <c r="G2428" t="s">
        <v>7258</v>
      </c>
      <c r="H2428" t="s">
        <v>235</v>
      </c>
      <c r="I2428" t="s">
        <v>235</v>
      </c>
      <c r="J2428" t="s">
        <v>123</v>
      </c>
      <c r="K2428" t="s">
        <v>193</v>
      </c>
      <c r="L2428" t="s">
        <v>193</v>
      </c>
      <c r="M2428">
        <f>IF(UPPER(TRIM(Table2[[#This Row],[Status_Clean]]))="CONVERTED",1,0)</f>
        <v>0</v>
      </c>
      <c r="N2428">
        <f>IF(ISNUMBER(MATCH(UPPER(TRIM(Table2[[#This Row],[Status_Clean]])),{"CONTACTED","QUALIFIED","CONVERTED"},0)),1,0)</f>
        <v>0</v>
      </c>
      <c r="O2428" cm="1">
        <f t="array" ref="O2428">_xlfn.SWITCH(UPPER(TRIM(Table2[[#This Row],[Status_Clean]])),"NEW",1,"CONTACTED",2,"QUALIFIED",3,"CONVERTED",4,"LOST",5,99)</f>
        <v>1</v>
      </c>
      <c r="P2428">
        <v>45633</v>
      </c>
      <c r="Q2428" t="s">
        <v>8438</v>
      </c>
      <c r="R2428" t="s">
        <v>8438</v>
      </c>
      <c r="S2428">
        <v>45633</v>
      </c>
      <c r="T2428" t="s">
        <v>7261</v>
      </c>
      <c r="U2428">
        <v>45633</v>
      </c>
      <c r="V2428" t="s">
        <v>7262</v>
      </c>
      <c r="W2428" t="s">
        <v>7271</v>
      </c>
      <c r="X2428" t="s">
        <v>7264</v>
      </c>
      <c r="Y2428" t="s">
        <v>7278</v>
      </c>
      <c r="Z2428" t="s">
        <v>637</v>
      </c>
      <c r="AA2428">
        <v>7.1999999999999993</v>
      </c>
      <c r="AB2428" t="str" cm="1">
        <f t="array" ref="AB2428">_xlfn.LET(_xlpm.x,IFERROR(VALUE(Table2[[#This Row],[Response_Time_Hours]]),""),IF(_xlpm.x="","CHECK",_xlfn.IFS(_xlpm.x&lt;=1,"Immediate",_xlpm.x&lt;=6,"Fast",_xlpm.x&lt;=24,"Moderate",_xlpm.x&gt;24,"Delayed")))</f>
        <v>Moderate</v>
      </c>
      <c r="AC2428">
        <v>11</v>
      </c>
      <c r="AD2428" t="str" cm="1">
        <f t="array" ref="AD2428">IF(Table2[[#This Row],[Interaction_Count_Final]]="","N/A",_xlfn.IFS(Table2[[#This Row],[Interaction_Count_Final]]&lt;=2,"Low",Table2[[#This Row],[Interaction_Count_Final]]&lt;=5,"Medium",Table2[[#This Row],[Interaction_Count_Final]]&gt;=6,"High",TRUE,"CHECK"))</f>
        <v>High</v>
      </c>
      <c r="AE2428" t="s">
        <v>7289</v>
      </c>
      <c r="AF2428" t="b">
        <v>1</v>
      </c>
      <c r="AG2428" t="b">
        <v>1</v>
      </c>
      <c r="AH2428">
        <v>2877</v>
      </c>
      <c r="AI2428">
        <v>45633</v>
      </c>
      <c r="AJ2428" t="b">
        <v>1</v>
      </c>
      <c r="AK2428" t="e" cm="1">
        <f t="array" ref="AK2428">_xlfn.LET(
  _xlpm.txt,TRIM(Raw_Data!F2428),
  _xlpm.norm,SUBSTITUTE(SUBSTITUTE(_xlpm.txt,"-","/"),".","/"),
  _xlpm.p,_xlfn.TEXTSPLIT(_xlpm.norm,"/"),
  _xlpm.a,VALUE(INDEX(_xlpm.p,1)),
  _xlpm.b,VALUE(INDEX(_xlpm.p,2)),
  IF(AND(_xlpm.a&lt;=12,_xlpm.b&lt;=12),"REVIEW_AMBIGUOUS","OK")
)</f>
        <v>#REF!</v>
      </c>
    </row>
    <row r="2429" spans="1:37">
      <c r="A2429" t="s">
        <v>6900</v>
      </c>
      <c r="B2429" t="s">
        <v>6900</v>
      </c>
      <c r="C2429" t="b">
        <v>0</v>
      </c>
      <c r="D2429" t="s">
        <v>7257</v>
      </c>
      <c r="E2429" t="s">
        <v>6901</v>
      </c>
      <c r="F2429" t="s">
        <v>6901</v>
      </c>
      <c r="G2429" t="s">
        <v>7258</v>
      </c>
      <c r="H2429" t="s">
        <v>538</v>
      </c>
      <c r="I2429" t="s">
        <v>538</v>
      </c>
      <c r="J2429" t="s">
        <v>123</v>
      </c>
      <c r="K2429" t="s">
        <v>7502</v>
      </c>
      <c r="L2429" t="s">
        <v>71</v>
      </c>
      <c r="M2429">
        <f>IF(UPPER(TRIM(Table2[[#This Row],[Status_Clean]]))="CONVERTED",1,0)</f>
        <v>0</v>
      </c>
      <c r="N2429">
        <f>IF(ISNUMBER(MATCH(UPPER(TRIM(Table2[[#This Row],[Status_Clean]])),{"CONTACTED","QUALIFIED","CONVERTED"},0)),1,0)</f>
        <v>1</v>
      </c>
      <c r="O2429" cm="1">
        <f t="array" ref="O2429">_xlfn.SWITCH(UPPER(TRIM(Table2[[#This Row],[Status_Clean]])),"NEW",1,"CONTACTED",2,"QUALIFIED",3,"CONVERTED",4,"LOST",5,99)</f>
        <v>3</v>
      </c>
      <c r="P2429" t="s">
        <v>6902</v>
      </c>
      <c r="Q2429" t="s">
        <v>8790</v>
      </c>
      <c r="R2429" t="s">
        <v>8790</v>
      </c>
      <c r="S2429">
        <v>45497</v>
      </c>
      <c r="T2429" t="s">
        <v>7261</v>
      </c>
      <c r="U2429">
        <v>45497</v>
      </c>
      <c r="V2429" t="s">
        <v>7305</v>
      </c>
      <c r="W2429" t="s">
        <v>7271</v>
      </c>
      <c r="X2429" t="s">
        <v>7288</v>
      </c>
      <c r="Y2429" t="s">
        <v>7272</v>
      </c>
      <c r="Z2429" t="s">
        <v>223</v>
      </c>
      <c r="AA2429">
        <v>69.599999999999994</v>
      </c>
      <c r="AB2429" t="str" cm="1">
        <f t="array" ref="AB2429">_xlfn.LET(_xlpm.x,IFERROR(VALUE(Table2[[#This Row],[Response_Time_Hours]]),""),IF(_xlpm.x="","CHECK",_xlfn.IFS(_xlpm.x&lt;=1,"Immediate",_xlpm.x&lt;=6,"Fast",_xlpm.x&lt;=24,"Moderate",_xlpm.x&gt;24,"Delayed")))</f>
        <v>Delayed</v>
      </c>
      <c r="AC2429">
        <v>44</v>
      </c>
      <c r="AD2429" t="str" cm="1">
        <f t="array" ref="AD2429">IF(Table2[[#This Row],[Interaction_Count_Final]]="","N/A",_xlfn.IFS(Table2[[#This Row],[Interaction_Count_Final]]&lt;=2,"Low",Table2[[#This Row],[Interaction_Count_Final]]&lt;=5,"Medium",Table2[[#This Row],[Interaction_Count_Final]]&gt;=6,"High",TRUE,"CHECK"))</f>
        <v>High</v>
      </c>
      <c r="AE2429" t="s">
        <v>7266</v>
      </c>
      <c r="AF2429" t="b">
        <v>1</v>
      </c>
      <c r="AG2429" t="b">
        <v>1</v>
      </c>
      <c r="AH2429">
        <v>2878</v>
      </c>
      <c r="AI2429">
        <v>45497</v>
      </c>
      <c r="AJ2429" t="b">
        <v>1</v>
      </c>
      <c r="AK2429" t="e" cm="1">
        <f t="array" ref="AK2429">_xlfn.LET(
  _xlpm.txt,TRIM(Raw_Data!F2429),
  _xlpm.norm,SUBSTITUTE(SUBSTITUTE(_xlpm.txt,"-","/"),".","/"),
  _xlpm.p,_xlfn.TEXTSPLIT(_xlpm.norm,"/"),
  _xlpm.a,VALUE(INDEX(_xlpm.p,1)),
  _xlpm.b,VALUE(INDEX(_xlpm.p,2)),
  IF(AND(_xlpm.a&lt;=12,_xlpm.b&lt;=12),"REVIEW_AMBIGUOUS","OK")
)</f>
        <v>#REF!</v>
      </c>
    </row>
    <row r="2430" spans="1:37">
      <c r="A2430" t="s">
        <v>6903</v>
      </c>
      <c r="B2430" t="s">
        <v>6903</v>
      </c>
      <c r="C2430" t="b">
        <v>0</v>
      </c>
      <c r="D2430" t="s">
        <v>7257</v>
      </c>
      <c r="E2430" t="s">
        <v>6904</v>
      </c>
      <c r="F2430" t="s">
        <v>6904</v>
      </c>
      <c r="G2430" t="s">
        <v>7280</v>
      </c>
      <c r="H2430" t="s">
        <v>359</v>
      </c>
      <c r="I2430" t="s">
        <v>359</v>
      </c>
      <c r="J2430" t="s">
        <v>473</v>
      </c>
      <c r="K2430" t="s">
        <v>7281</v>
      </c>
      <c r="L2430" t="s">
        <v>125</v>
      </c>
      <c r="M2430">
        <f>IF(UPPER(TRIM(Table2[[#This Row],[Status_Clean]]))="CONVERTED",1,0)</f>
        <v>0</v>
      </c>
      <c r="N2430">
        <f>IF(ISNUMBER(MATCH(UPPER(TRIM(Table2[[#This Row],[Status_Clean]])),{"CONTACTED","QUALIFIED","CONVERTED"},0)),1,0)</f>
        <v>1</v>
      </c>
      <c r="O2430" cm="1">
        <f t="array" ref="O2430">_xlfn.SWITCH(UPPER(TRIM(Table2[[#This Row],[Status_Clean]])),"NEW",1,"CONTACTED",2,"QUALIFIED",3,"CONVERTED",4,"LOST",5,99)</f>
        <v>2</v>
      </c>
      <c r="P2430" t="s">
        <v>6905</v>
      </c>
      <c r="Q2430" t="s">
        <v>8008</v>
      </c>
      <c r="R2430" t="s">
        <v>8008</v>
      </c>
      <c r="S2430">
        <v>45650</v>
      </c>
      <c r="T2430" t="s">
        <v>7261</v>
      </c>
      <c r="U2430">
        <v>45650</v>
      </c>
      <c r="V2430" t="s">
        <v>7262</v>
      </c>
      <c r="W2430" t="s">
        <v>7271</v>
      </c>
      <c r="X2430" t="s">
        <v>7264</v>
      </c>
      <c r="Y2430" t="s">
        <v>7265</v>
      </c>
      <c r="Z2430" t="s">
        <v>822</v>
      </c>
      <c r="AA2430">
        <v>38.400000000000006</v>
      </c>
      <c r="AB2430" t="str" cm="1">
        <f t="array" ref="AB2430">_xlfn.LET(_xlpm.x,IFERROR(VALUE(Table2[[#This Row],[Response_Time_Hours]]),""),IF(_xlpm.x="","CHECK",_xlfn.IFS(_xlpm.x&lt;=1,"Immediate",_xlpm.x&lt;=6,"Fast",_xlpm.x&lt;=24,"Moderate",_xlpm.x&gt;24,"Delayed")))</f>
        <v>Delayed</v>
      </c>
      <c r="AC2430" t="s">
        <v>232</v>
      </c>
      <c r="AD2430" t="str" cm="1">
        <f t="array" ref="AD2430">IF(Table2[[#This Row],[Interaction_Count_Final]]="","N/A",_xlfn.IFS(Table2[[#This Row],[Interaction_Count_Final]]&lt;=2,"Low",Table2[[#This Row],[Interaction_Count_Final]]&lt;=5,"Medium",Table2[[#This Row],[Interaction_Count_Final]]&gt;=6,"High",TRUE,"CHECK"))</f>
        <v>High</v>
      </c>
      <c r="AE2430" t="s">
        <v>7289</v>
      </c>
      <c r="AF2430" t="b">
        <v>1</v>
      </c>
      <c r="AG2430" t="b">
        <v>1</v>
      </c>
      <c r="AH2430">
        <v>2879</v>
      </c>
      <c r="AI2430">
        <v>45650</v>
      </c>
      <c r="AJ2430" t="b">
        <v>1</v>
      </c>
      <c r="AK2430" t="str" cm="1">
        <f t="array" ref="AK2430">_xlfn.LET(
  _xlpm.txt,TRIM(Raw_Data!F2430),
  _xlpm.norm,SUBSTITUTE(SUBSTITUTE(_xlpm.txt,"-","/"),".","/"),
  _xlpm.p,_xlfn.TEXTSPLIT(_xlpm.norm,"/"),
  _xlpm.a,VALUE(INDEX(_xlpm.p,1)),
  _xlpm.b,VALUE(INDEX(_xlpm.p,2)),
  IF(AND(_xlpm.a&lt;=12,_xlpm.b&lt;=12),"REVIEW_AMBIGUOUS","OK")
)</f>
        <v>OK</v>
      </c>
    </row>
    <row r="2431" spans="1:37">
      <c r="A2431" t="s">
        <v>6906</v>
      </c>
      <c r="B2431" t="s">
        <v>6906</v>
      </c>
      <c r="C2431" t="b">
        <v>1</v>
      </c>
      <c r="D2431" t="s">
        <v>7257</v>
      </c>
      <c r="E2431" t="s">
        <v>8791</v>
      </c>
      <c r="F2431" t="s">
        <v>8791</v>
      </c>
      <c r="G2431" t="s">
        <v>7268</v>
      </c>
      <c r="H2431" t="s">
        <v>263</v>
      </c>
      <c r="I2431" t="s">
        <v>263</v>
      </c>
      <c r="J2431" t="s">
        <v>263</v>
      </c>
      <c r="K2431" t="s">
        <v>125</v>
      </c>
      <c r="L2431" t="s">
        <v>125</v>
      </c>
      <c r="M2431">
        <f>IF(UPPER(TRIM(Table2[[#This Row],[Status_Clean]]))="CONVERTED",1,0)</f>
        <v>0</v>
      </c>
      <c r="N2431">
        <f>IF(ISNUMBER(MATCH(UPPER(TRIM(Table2[[#This Row],[Status_Clean]])),{"CONTACTED","QUALIFIED","CONVERTED"},0)),1,0)</f>
        <v>1</v>
      </c>
      <c r="O2431" cm="1">
        <f t="array" ref="O2431">_xlfn.SWITCH(UPPER(TRIM(Table2[[#This Row],[Status_Clean]])),"NEW",1,"CONTACTED",2,"QUALIFIED",3,"CONVERTED",4,"LOST",5,99)</f>
        <v>2</v>
      </c>
      <c r="P2431" t="s">
        <v>1103</v>
      </c>
      <c r="Q2431" t="s">
        <v>7608</v>
      </c>
      <c r="R2431" t="s">
        <v>7608</v>
      </c>
      <c r="S2431">
        <v>45017</v>
      </c>
      <c r="T2431" t="s">
        <v>7261</v>
      </c>
      <c r="U2431">
        <v>45017</v>
      </c>
      <c r="V2431" t="s">
        <v>7297</v>
      </c>
      <c r="W2431" t="s">
        <v>7263</v>
      </c>
      <c r="X2431" t="s">
        <v>7277</v>
      </c>
      <c r="Y2431" t="s">
        <v>7278</v>
      </c>
      <c r="Z2431" t="s">
        <v>144</v>
      </c>
      <c r="AA2431">
        <v>57.599999999999994</v>
      </c>
      <c r="AB2431" t="str" cm="1">
        <f t="array" ref="AB2431">_xlfn.LET(_xlpm.x,IFERROR(VALUE(Table2[[#This Row],[Response_Time_Hours]]),""),IF(_xlpm.x="","CHECK",_xlfn.IFS(_xlpm.x&lt;=1,"Immediate",_xlpm.x&lt;=6,"Fast",_xlpm.x&lt;=24,"Moderate",_xlpm.x&gt;24,"Delayed")))</f>
        <v>Delayed</v>
      </c>
      <c r="AC2431">
        <v>19</v>
      </c>
      <c r="AD2431" t="str" cm="1">
        <f t="array" ref="AD2431">IF(Table2[[#This Row],[Interaction_Count_Final]]="","N/A",_xlfn.IFS(Table2[[#This Row],[Interaction_Count_Final]]&lt;=2,"Low",Table2[[#This Row],[Interaction_Count_Final]]&lt;=5,"Medium",Table2[[#This Row],[Interaction_Count_Final]]&gt;=6,"High",TRUE,"CHECK"))</f>
        <v>High</v>
      </c>
      <c r="AE2431" t="s">
        <v>7266</v>
      </c>
      <c r="AF2431" t="b">
        <v>1</v>
      </c>
      <c r="AG2431" t="b">
        <v>1</v>
      </c>
      <c r="AH2431">
        <v>2880</v>
      </c>
      <c r="AI2431">
        <v>45017</v>
      </c>
      <c r="AJ2431" t="b">
        <v>1</v>
      </c>
      <c r="AK2431" t="e" cm="1">
        <f t="array" ref="AK2431">_xlfn.LET(
  _xlpm.txt,TRIM(Raw_Data!F2431),
  _xlpm.norm,SUBSTITUTE(SUBSTITUTE(_xlpm.txt,"-","/"),".","/"),
  _xlpm.p,_xlfn.TEXTSPLIT(_xlpm.norm,"/"),
  _xlpm.a,VALUE(INDEX(_xlpm.p,1)),
  _xlpm.b,VALUE(INDEX(_xlpm.p,2)),
  IF(AND(_xlpm.a&lt;=12,_xlpm.b&lt;=12),"REVIEW_AMBIGUOUS","OK")
)</f>
        <v>#REF!</v>
      </c>
    </row>
    <row r="2432" spans="1:37">
      <c r="A2432" t="s">
        <v>6908</v>
      </c>
      <c r="B2432" t="s">
        <v>6908</v>
      </c>
      <c r="C2432" t="b">
        <v>0</v>
      </c>
      <c r="D2432" t="s">
        <v>7257</v>
      </c>
      <c r="E2432" t="s">
        <v>6909</v>
      </c>
      <c r="F2432" t="s">
        <v>6909</v>
      </c>
      <c r="G2432" t="s">
        <v>7274</v>
      </c>
      <c r="H2432" t="s">
        <v>374</v>
      </c>
      <c r="I2432" t="s">
        <v>374</v>
      </c>
      <c r="J2432" t="s">
        <v>7308</v>
      </c>
      <c r="K2432" t="s">
        <v>71</v>
      </c>
      <c r="L2432" t="s">
        <v>71</v>
      </c>
      <c r="M2432">
        <f>IF(UPPER(TRIM(Table2[[#This Row],[Status_Clean]]))="CONVERTED",1,0)</f>
        <v>0</v>
      </c>
      <c r="N2432">
        <f>IF(ISNUMBER(MATCH(UPPER(TRIM(Table2[[#This Row],[Status_Clean]])),{"CONTACTED","QUALIFIED","CONVERTED"},0)),1,0)</f>
        <v>1</v>
      </c>
      <c r="O2432" cm="1">
        <f t="array" ref="O2432">_xlfn.SWITCH(UPPER(TRIM(Table2[[#This Row],[Status_Clean]])),"NEW",1,"CONTACTED",2,"QUALIFIED",3,"CONVERTED",4,"LOST",5,99)</f>
        <v>3</v>
      </c>
      <c r="P2432">
        <v>45487</v>
      </c>
      <c r="Q2432" t="s">
        <v>8060</v>
      </c>
      <c r="R2432" t="s">
        <v>8060</v>
      </c>
      <c r="S2432">
        <v>45487</v>
      </c>
      <c r="T2432" t="s">
        <v>7261</v>
      </c>
      <c r="U2432">
        <v>45487</v>
      </c>
      <c r="V2432" t="s">
        <v>7305</v>
      </c>
      <c r="W2432" t="s">
        <v>7271</v>
      </c>
      <c r="X2432" t="s">
        <v>7288</v>
      </c>
      <c r="Y2432" t="s">
        <v>7293</v>
      </c>
      <c r="Z2432" t="s">
        <v>1029</v>
      </c>
      <c r="AA2432">
        <v>64.599999999999994</v>
      </c>
      <c r="AB2432" t="str" cm="1">
        <f t="array" ref="AB2432">_xlfn.LET(_xlpm.x,IFERROR(VALUE(Table2[[#This Row],[Response_Time_Hours]]),""),IF(_xlpm.x="","CHECK",_xlfn.IFS(_xlpm.x&lt;=1,"Immediate",_xlpm.x&lt;=6,"Fast",_xlpm.x&lt;=24,"Moderate",_xlpm.x&gt;24,"Delayed")))</f>
        <v>Delayed</v>
      </c>
      <c r="AC2432">
        <v>46</v>
      </c>
      <c r="AD2432" t="str" cm="1">
        <f t="array" ref="AD2432">IF(Table2[[#This Row],[Interaction_Count_Final]]="","N/A",_xlfn.IFS(Table2[[#This Row],[Interaction_Count_Final]]&lt;=2,"Low",Table2[[#This Row],[Interaction_Count_Final]]&lt;=5,"Medium",Table2[[#This Row],[Interaction_Count_Final]]&gt;=6,"High",TRUE,"CHECK"))</f>
        <v>High</v>
      </c>
      <c r="AE2432" t="s">
        <v>7289</v>
      </c>
      <c r="AF2432" t="b">
        <v>1</v>
      </c>
      <c r="AG2432" t="b">
        <v>1</v>
      </c>
      <c r="AH2432">
        <v>2881</v>
      </c>
      <c r="AI2432">
        <v>45487</v>
      </c>
      <c r="AJ2432" t="b">
        <v>1</v>
      </c>
      <c r="AK2432" t="e" cm="1">
        <f t="array" ref="AK2432">_xlfn.LET(
  _xlpm.txt,TRIM(Raw_Data!F2432),
  _xlpm.norm,SUBSTITUTE(SUBSTITUTE(_xlpm.txt,"-","/"),".","/"),
  _xlpm.p,_xlfn.TEXTSPLIT(_xlpm.norm,"/"),
  _xlpm.a,VALUE(INDEX(_xlpm.p,1)),
  _xlpm.b,VALUE(INDEX(_xlpm.p,2)),
  IF(AND(_xlpm.a&lt;=12,_xlpm.b&lt;=12),"REVIEW_AMBIGUOUS","OK")
)</f>
        <v>#REF!</v>
      </c>
    </row>
    <row r="2433" spans="1:37">
      <c r="A2433" t="s">
        <v>6910</v>
      </c>
      <c r="B2433" t="s">
        <v>6910</v>
      </c>
      <c r="C2433" t="b">
        <v>0</v>
      </c>
      <c r="D2433" t="s">
        <v>7257</v>
      </c>
      <c r="E2433" t="s">
        <v>6911</v>
      </c>
      <c r="F2433" t="s">
        <v>6911</v>
      </c>
      <c r="G2433" t="s">
        <v>7268</v>
      </c>
      <c r="H2433" t="s">
        <v>147</v>
      </c>
      <c r="I2433" t="s">
        <v>147</v>
      </c>
      <c r="J2433" t="s">
        <v>7308</v>
      </c>
      <c r="K2433" t="s">
        <v>125</v>
      </c>
      <c r="L2433" t="s">
        <v>125</v>
      </c>
      <c r="M2433">
        <f>IF(UPPER(TRIM(Table2[[#This Row],[Status_Clean]]))="CONVERTED",1,0)</f>
        <v>0</v>
      </c>
      <c r="N2433">
        <f>IF(ISNUMBER(MATCH(UPPER(TRIM(Table2[[#This Row],[Status_Clean]])),{"CONTACTED","QUALIFIED","CONVERTED"},0)),1,0)</f>
        <v>1</v>
      </c>
      <c r="O2433" cm="1">
        <f t="array" ref="O2433">_xlfn.SWITCH(UPPER(TRIM(Table2[[#This Row],[Status_Clean]])),"NEW",1,"CONTACTED",2,"QUALIFIED",3,"CONVERTED",4,"LOST",5,99)</f>
        <v>2</v>
      </c>
      <c r="P2433">
        <v>45090</v>
      </c>
      <c r="Q2433" t="s">
        <v>7784</v>
      </c>
      <c r="R2433" t="s">
        <v>7784</v>
      </c>
      <c r="S2433">
        <v>45090</v>
      </c>
      <c r="T2433" t="s">
        <v>7261</v>
      </c>
      <c r="U2433">
        <v>45090</v>
      </c>
      <c r="V2433" t="s">
        <v>7276</v>
      </c>
      <c r="W2433" t="s">
        <v>7263</v>
      </c>
      <c r="X2433" t="s">
        <v>7277</v>
      </c>
      <c r="Y2433" t="s">
        <v>7265</v>
      </c>
      <c r="Z2433" t="s">
        <v>6912</v>
      </c>
      <c r="AA2433">
        <v>13.7</v>
      </c>
      <c r="AB2433" t="str" cm="1">
        <f t="array" ref="AB2433">_xlfn.LET(_xlpm.x,IFERROR(VALUE(Table2[[#This Row],[Response_Time_Hours]]),""),IF(_xlpm.x="","CHECK",_xlfn.IFS(_xlpm.x&lt;=1,"Immediate",_xlpm.x&lt;=6,"Fast",_xlpm.x&lt;=24,"Moderate",_xlpm.x&gt;24,"Delayed")))</f>
        <v>Moderate</v>
      </c>
      <c r="AC2433">
        <v>11</v>
      </c>
      <c r="AD2433" t="str" cm="1">
        <f t="array" ref="AD2433">IF(Table2[[#This Row],[Interaction_Count_Final]]="","N/A",_xlfn.IFS(Table2[[#This Row],[Interaction_Count_Final]]&lt;=2,"Low",Table2[[#This Row],[Interaction_Count_Final]]&lt;=5,"Medium",Table2[[#This Row],[Interaction_Count_Final]]&gt;=6,"High",TRUE,"CHECK"))</f>
        <v>High</v>
      </c>
      <c r="AE2433" t="s">
        <v>7273</v>
      </c>
      <c r="AF2433" t="b">
        <v>1</v>
      </c>
      <c r="AG2433" t="b">
        <v>1</v>
      </c>
      <c r="AH2433">
        <v>2882</v>
      </c>
      <c r="AI2433">
        <v>45090</v>
      </c>
      <c r="AJ2433" t="b">
        <v>1</v>
      </c>
      <c r="AK2433" t="e" cm="1">
        <f t="array" ref="AK2433">_xlfn.LET(
  _xlpm.txt,TRIM(Raw_Data!F2433),
  _xlpm.norm,SUBSTITUTE(SUBSTITUTE(_xlpm.txt,"-","/"),".","/"),
  _xlpm.p,_xlfn.TEXTSPLIT(_xlpm.norm,"/"),
  _xlpm.a,VALUE(INDEX(_xlpm.p,1)),
  _xlpm.b,VALUE(INDEX(_xlpm.p,2)),
  IF(AND(_xlpm.a&lt;=12,_xlpm.b&lt;=12),"REVIEW_AMBIGUOUS","OK")
)</f>
        <v>#REF!</v>
      </c>
    </row>
    <row r="2434" spans="1:37">
      <c r="A2434" t="s">
        <v>6913</v>
      </c>
      <c r="B2434" t="s">
        <v>6913</v>
      </c>
      <c r="C2434" t="b">
        <v>0</v>
      </c>
      <c r="D2434" t="s">
        <v>7257</v>
      </c>
      <c r="E2434" t="s">
        <v>6914</v>
      </c>
      <c r="F2434" t="s">
        <v>6914</v>
      </c>
      <c r="G2434" t="s">
        <v>7303</v>
      </c>
      <c r="H2434" t="s">
        <v>585</v>
      </c>
      <c r="I2434" t="s">
        <v>585</v>
      </c>
      <c r="J2434" t="s">
        <v>222</v>
      </c>
      <c r="K2434" t="s">
        <v>7370</v>
      </c>
      <c r="L2434" t="s">
        <v>250</v>
      </c>
      <c r="M2434">
        <f>IF(UPPER(TRIM(Table2[[#This Row],[Status_Clean]]))="CONVERTED",1,0)</f>
        <v>1</v>
      </c>
      <c r="N2434">
        <f>IF(ISNUMBER(MATCH(UPPER(TRIM(Table2[[#This Row],[Status_Clean]])),{"CONTACTED","QUALIFIED","CONVERTED"},0)),1,0)</f>
        <v>1</v>
      </c>
      <c r="O2434" cm="1">
        <f t="array" ref="O2434">_xlfn.SWITCH(UPPER(TRIM(Table2[[#This Row],[Status_Clean]])),"NEW",1,"CONTACTED",2,"QUALIFIED",3,"CONVERTED",4,"LOST",5,99)</f>
        <v>4</v>
      </c>
      <c r="P2434" t="s">
        <v>6915</v>
      </c>
      <c r="Q2434" t="s">
        <v>8792</v>
      </c>
      <c r="R2434" t="s">
        <v>8792</v>
      </c>
      <c r="S2434">
        <v>45123</v>
      </c>
      <c r="T2434" t="s">
        <v>7261</v>
      </c>
      <c r="U2434">
        <v>45123</v>
      </c>
      <c r="V2434" t="s">
        <v>7305</v>
      </c>
      <c r="W2434" t="s">
        <v>7263</v>
      </c>
      <c r="X2434" t="s">
        <v>7288</v>
      </c>
      <c r="Y2434" t="s">
        <v>7293</v>
      </c>
      <c r="Z2434">
        <v>22</v>
      </c>
      <c r="AA2434">
        <v>22</v>
      </c>
      <c r="AB2434" t="str" cm="1">
        <f t="array" ref="AB2434">_xlfn.LET(_xlpm.x,IFERROR(VALUE(Table2[[#This Row],[Response_Time_Hours]]),""),IF(_xlpm.x="","CHECK",_xlfn.IFS(_xlpm.x&lt;=1,"Immediate",_xlpm.x&lt;=6,"Fast",_xlpm.x&lt;=24,"Moderate",_xlpm.x&gt;24,"Delayed")))</f>
        <v>Moderate</v>
      </c>
      <c r="AC2434">
        <v>32</v>
      </c>
      <c r="AD2434" t="str" cm="1">
        <f t="array" ref="AD2434">IF(Table2[[#This Row],[Interaction_Count_Final]]="","N/A",_xlfn.IFS(Table2[[#This Row],[Interaction_Count_Final]]&lt;=2,"Low",Table2[[#This Row],[Interaction_Count_Final]]&lt;=5,"Medium",Table2[[#This Row],[Interaction_Count_Final]]&gt;=6,"High",TRUE,"CHECK"))</f>
        <v>High</v>
      </c>
      <c r="AE2434" t="s">
        <v>7266</v>
      </c>
      <c r="AF2434" t="b">
        <v>1</v>
      </c>
      <c r="AG2434" t="b">
        <v>1</v>
      </c>
      <c r="AH2434">
        <v>2883</v>
      </c>
      <c r="AI2434">
        <v>45123</v>
      </c>
      <c r="AJ2434" t="b">
        <v>1</v>
      </c>
      <c r="AK2434" t="str" cm="1">
        <f t="array" ref="AK2434">_xlfn.LET(
  _xlpm.txt,TRIM(Raw_Data!F2434),
  _xlpm.norm,SUBSTITUTE(SUBSTITUTE(_xlpm.txt,"-","/"),".","/"),
  _xlpm.p,_xlfn.TEXTSPLIT(_xlpm.norm,"/"),
  _xlpm.a,VALUE(INDEX(_xlpm.p,1)),
  _xlpm.b,VALUE(INDEX(_xlpm.p,2)),
  IF(AND(_xlpm.a&lt;=12,_xlpm.b&lt;=12),"REVIEW_AMBIGUOUS","OK")
)</f>
        <v>OK</v>
      </c>
    </row>
    <row r="2435" spans="1:37">
      <c r="A2435" t="s">
        <v>6916</v>
      </c>
      <c r="B2435" t="s">
        <v>6916</v>
      </c>
      <c r="C2435" t="b">
        <v>1</v>
      </c>
      <c r="D2435" t="s">
        <v>7257</v>
      </c>
      <c r="E2435" t="s">
        <v>8793</v>
      </c>
      <c r="F2435" t="s">
        <v>8793</v>
      </c>
      <c r="G2435" t="s">
        <v>7280</v>
      </c>
      <c r="H2435" t="s">
        <v>374</v>
      </c>
      <c r="I2435" t="s">
        <v>374</v>
      </c>
      <c r="J2435" t="s">
        <v>7308</v>
      </c>
      <c r="K2435" t="s">
        <v>71</v>
      </c>
      <c r="L2435" t="s">
        <v>71</v>
      </c>
      <c r="M2435">
        <f>IF(UPPER(TRIM(Table2[[#This Row],[Status_Clean]]))="CONVERTED",1,0)</f>
        <v>0</v>
      </c>
      <c r="N2435">
        <f>IF(ISNUMBER(MATCH(UPPER(TRIM(Table2[[#This Row],[Status_Clean]])),{"CONTACTED","QUALIFIED","CONVERTED"},0)),1,0)</f>
        <v>1</v>
      </c>
      <c r="O2435" cm="1">
        <f t="array" ref="O2435">_xlfn.SWITCH(UPPER(TRIM(Table2[[#This Row],[Status_Clean]])),"NEW",1,"CONTACTED",2,"QUALIFIED",3,"CONVERTED",4,"LOST",5,99)</f>
        <v>3</v>
      </c>
      <c r="P2435" t="s">
        <v>6918</v>
      </c>
      <c r="Q2435" t="s">
        <v>8794</v>
      </c>
      <c r="R2435" t="s">
        <v>8794</v>
      </c>
      <c r="S2435">
        <v>45473</v>
      </c>
      <c r="T2435" t="s">
        <v>7261</v>
      </c>
      <c r="U2435">
        <v>45473</v>
      </c>
      <c r="V2435" t="s">
        <v>7276</v>
      </c>
      <c r="W2435" t="s">
        <v>7271</v>
      </c>
      <c r="X2435" t="s">
        <v>7277</v>
      </c>
      <c r="Y2435" t="s">
        <v>7293</v>
      </c>
      <c r="Z2435" t="s">
        <v>484</v>
      </c>
      <c r="AA2435">
        <v>46.2</v>
      </c>
      <c r="AB2435" t="str" cm="1">
        <f t="array" ref="AB2435">_xlfn.LET(_xlpm.x,IFERROR(VALUE(Table2[[#This Row],[Response_Time_Hours]]),""),IF(_xlpm.x="","CHECK",_xlfn.IFS(_xlpm.x&lt;=1,"Immediate",_xlpm.x&lt;=6,"Fast",_xlpm.x&lt;=24,"Moderate",_xlpm.x&gt;24,"Delayed")))</f>
        <v>Delayed</v>
      </c>
      <c r="AC2435">
        <v>35</v>
      </c>
      <c r="AD2435" t="str" cm="1">
        <f t="array" ref="AD2435">IF(Table2[[#This Row],[Interaction_Count_Final]]="","N/A",_xlfn.IFS(Table2[[#This Row],[Interaction_Count_Final]]&lt;=2,"Low",Table2[[#This Row],[Interaction_Count_Final]]&lt;=5,"Medium",Table2[[#This Row],[Interaction_Count_Final]]&gt;=6,"High",TRUE,"CHECK"))</f>
        <v>High</v>
      </c>
      <c r="AE2435" t="s">
        <v>7273</v>
      </c>
      <c r="AF2435" t="b">
        <v>1</v>
      </c>
      <c r="AG2435" t="b">
        <v>1</v>
      </c>
      <c r="AH2435">
        <v>2884</v>
      </c>
      <c r="AI2435">
        <v>45473</v>
      </c>
      <c r="AJ2435" t="b">
        <v>1</v>
      </c>
      <c r="AK2435" t="str" cm="1">
        <f t="array" ref="AK2435">_xlfn.LET(
  _xlpm.txt,TRIM(Raw_Data!F2435),
  _xlpm.norm,SUBSTITUTE(SUBSTITUTE(_xlpm.txt,"-","/"),".","/"),
  _xlpm.p,_xlfn.TEXTSPLIT(_xlpm.norm,"/"),
  _xlpm.a,VALUE(INDEX(_xlpm.p,1)),
  _xlpm.b,VALUE(INDEX(_xlpm.p,2)),
  IF(AND(_xlpm.a&lt;=12,_xlpm.b&lt;=12),"REVIEW_AMBIGUOUS","OK")
)</f>
        <v>OK</v>
      </c>
    </row>
    <row r="2436" spans="1:37">
      <c r="A2436" t="s">
        <v>6919</v>
      </c>
      <c r="B2436" t="s">
        <v>6919</v>
      </c>
      <c r="C2436" t="b">
        <v>0</v>
      </c>
      <c r="D2436" t="s">
        <v>7257</v>
      </c>
      <c r="E2436" t="s">
        <v>8795</v>
      </c>
      <c r="F2436" t="s">
        <v>8795</v>
      </c>
      <c r="G2436" t="s">
        <v>7258</v>
      </c>
      <c r="H2436" t="s">
        <v>1876</v>
      </c>
      <c r="I2436" t="s">
        <v>1876</v>
      </c>
      <c r="J2436" t="s">
        <v>69</v>
      </c>
      <c r="K2436" t="s">
        <v>71</v>
      </c>
      <c r="L2436" t="s">
        <v>71</v>
      </c>
      <c r="M2436">
        <f>IF(UPPER(TRIM(Table2[[#This Row],[Status_Clean]]))="CONVERTED",1,0)</f>
        <v>0</v>
      </c>
      <c r="N2436">
        <f>IF(ISNUMBER(MATCH(UPPER(TRIM(Table2[[#This Row],[Status_Clean]])),{"CONTACTED","QUALIFIED","CONVERTED"},0)),1,0)</f>
        <v>1</v>
      </c>
      <c r="O2436" cm="1">
        <f t="array" ref="O2436">_xlfn.SWITCH(UPPER(TRIM(Table2[[#This Row],[Status_Clean]])),"NEW",1,"CONTACTED",2,"QUALIFIED",3,"CONVERTED",4,"LOST",5,99)</f>
        <v>3</v>
      </c>
      <c r="P2436">
        <v>45381</v>
      </c>
      <c r="Q2436" t="s">
        <v>8152</v>
      </c>
      <c r="R2436" t="s">
        <v>8152</v>
      </c>
      <c r="S2436">
        <v>45381</v>
      </c>
      <c r="T2436" t="s">
        <v>7261</v>
      </c>
      <c r="U2436">
        <v>45381</v>
      </c>
      <c r="V2436" t="s">
        <v>7295</v>
      </c>
      <c r="W2436" t="s">
        <v>7271</v>
      </c>
      <c r="X2436" t="s">
        <v>7284</v>
      </c>
      <c r="Y2436" t="s">
        <v>7278</v>
      </c>
      <c r="Z2436">
        <v>3.8</v>
      </c>
      <c r="AA2436">
        <v>3.8</v>
      </c>
      <c r="AB2436" t="str" cm="1">
        <f t="array" ref="AB2436">_xlfn.LET(_xlpm.x,IFERROR(VALUE(Table2[[#This Row],[Response_Time_Hours]]),""),IF(_xlpm.x="","CHECK",_xlfn.IFS(_xlpm.x&lt;=1,"Immediate",_xlpm.x&lt;=6,"Fast",_xlpm.x&lt;=24,"Moderate",_xlpm.x&gt;24,"Delayed")))</f>
        <v>Fast</v>
      </c>
      <c r="AC2436">
        <v>24</v>
      </c>
      <c r="AD2436" t="str" cm="1">
        <f t="array" ref="AD2436">IF(Table2[[#This Row],[Interaction_Count_Final]]="","N/A",_xlfn.IFS(Table2[[#This Row],[Interaction_Count_Final]]&lt;=2,"Low",Table2[[#This Row],[Interaction_Count_Final]]&lt;=5,"Medium",Table2[[#This Row],[Interaction_Count_Final]]&gt;=6,"High",TRUE,"CHECK"))</f>
        <v>High</v>
      </c>
      <c r="AE2436" t="s">
        <v>7273</v>
      </c>
      <c r="AF2436" t="b">
        <v>1</v>
      </c>
      <c r="AG2436" t="b">
        <v>1</v>
      </c>
      <c r="AH2436">
        <v>2885</v>
      </c>
      <c r="AI2436">
        <v>45381</v>
      </c>
      <c r="AJ2436" t="b">
        <v>1</v>
      </c>
      <c r="AK2436" t="e" cm="1">
        <f t="array" ref="AK2436">_xlfn.LET(
  _xlpm.txt,TRIM(Raw_Data!F2436),
  _xlpm.norm,SUBSTITUTE(SUBSTITUTE(_xlpm.txt,"-","/"),".","/"),
  _xlpm.p,_xlfn.TEXTSPLIT(_xlpm.norm,"/"),
  _xlpm.a,VALUE(INDEX(_xlpm.p,1)),
  _xlpm.b,VALUE(INDEX(_xlpm.p,2)),
  IF(AND(_xlpm.a&lt;=12,_xlpm.b&lt;=12),"REVIEW_AMBIGUOUS","OK")
)</f>
        <v>#REF!</v>
      </c>
    </row>
    <row r="2437" spans="1:37">
      <c r="A2437" t="s">
        <v>6921</v>
      </c>
      <c r="B2437" t="s">
        <v>6921</v>
      </c>
      <c r="C2437" t="b">
        <v>0</v>
      </c>
      <c r="D2437" t="s">
        <v>7257</v>
      </c>
      <c r="E2437" t="s">
        <v>6922</v>
      </c>
      <c r="F2437" t="s">
        <v>6922</v>
      </c>
      <c r="G2437" t="s">
        <v>7268</v>
      </c>
      <c r="H2437" t="s">
        <v>222</v>
      </c>
      <c r="I2437" t="s">
        <v>222</v>
      </c>
      <c r="J2437" t="s">
        <v>222</v>
      </c>
      <c r="K2437" t="s">
        <v>7301</v>
      </c>
      <c r="L2437" t="s">
        <v>125</v>
      </c>
      <c r="M2437">
        <f>IF(UPPER(TRIM(Table2[[#This Row],[Status_Clean]]))="CONVERTED",1,0)</f>
        <v>0</v>
      </c>
      <c r="N2437">
        <f>IF(ISNUMBER(MATCH(UPPER(TRIM(Table2[[#This Row],[Status_Clean]])),{"CONTACTED","QUALIFIED","CONVERTED"},0)),1,0)</f>
        <v>1</v>
      </c>
      <c r="O2437" cm="1">
        <f t="array" ref="O2437">_xlfn.SWITCH(UPPER(TRIM(Table2[[#This Row],[Status_Clean]])),"NEW",1,"CONTACTED",2,"QUALIFIED",3,"CONVERTED",4,"LOST",5,99)</f>
        <v>2</v>
      </c>
      <c r="P2437" t="s">
        <v>4032</v>
      </c>
      <c r="Q2437" t="s">
        <v>8315</v>
      </c>
      <c r="R2437" t="s">
        <v>8315</v>
      </c>
      <c r="S2437">
        <v>45539</v>
      </c>
      <c r="T2437" t="s">
        <v>7261</v>
      </c>
      <c r="U2437">
        <v>45539</v>
      </c>
      <c r="V2437" t="s">
        <v>7287</v>
      </c>
      <c r="W2437" t="s">
        <v>7271</v>
      </c>
      <c r="X2437" t="s">
        <v>7288</v>
      </c>
      <c r="Y2437" t="s">
        <v>7272</v>
      </c>
      <c r="Z2437" t="s">
        <v>2106</v>
      </c>
      <c r="AA2437">
        <v>24</v>
      </c>
      <c r="AB2437" t="str" cm="1">
        <f t="array" ref="AB2437">_xlfn.LET(_xlpm.x,IFERROR(VALUE(Table2[[#This Row],[Response_Time_Hours]]),""),IF(_xlpm.x="","CHECK",_xlfn.IFS(_xlpm.x&lt;=1,"Immediate",_xlpm.x&lt;=6,"Fast",_xlpm.x&lt;=24,"Moderate",_xlpm.x&gt;24,"Delayed")))</f>
        <v>Moderate</v>
      </c>
      <c r="AC2437">
        <v>19</v>
      </c>
      <c r="AD2437" t="str" cm="1">
        <f t="array" ref="AD2437">IF(Table2[[#This Row],[Interaction_Count_Final]]="","N/A",_xlfn.IFS(Table2[[#This Row],[Interaction_Count_Final]]&lt;=2,"Low",Table2[[#This Row],[Interaction_Count_Final]]&lt;=5,"Medium",Table2[[#This Row],[Interaction_Count_Final]]&gt;=6,"High",TRUE,"CHECK"))</f>
        <v>High</v>
      </c>
      <c r="AE2437" t="s">
        <v>7289</v>
      </c>
      <c r="AF2437" t="b">
        <v>1</v>
      </c>
      <c r="AG2437" t="b">
        <v>1</v>
      </c>
      <c r="AH2437">
        <v>2886</v>
      </c>
      <c r="AI2437">
        <v>45539</v>
      </c>
      <c r="AJ2437" t="b">
        <v>1</v>
      </c>
      <c r="AK2437" t="e" cm="1">
        <f t="array" ref="AK2437">_xlfn.LET(
  _xlpm.txt,TRIM(Raw_Data!F2437),
  _xlpm.norm,SUBSTITUTE(SUBSTITUTE(_xlpm.txt,"-","/"),".","/"),
  _xlpm.p,_xlfn.TEXTSPLIT(_xlpm.norm,"/"),
  _xlpm.a,VALUE(INDEX(_xlpm.p,1)),
  _xlpm.b,VALUE(INDEX(_xlpm.p,2)),
  IF(AND(_xlpm.a&lt;=12,_xlpm.b&lt;=12),"REVIEW_AMBIGUOUS","OK")
)</f>
        <v>#REF!</v>
      </c>
    </row>
    <row r="2438" spans="1:37">
      <c r="A2438" t="s">
        <v>6923</v>
      </c>
      <c r="B2438" t="s">
        <v>6923</v>
      </c>
      <c r="C2438" t="b">
        <v>0</v>
      </c>
      <c r="D2438" t="s">
        <v>7257</v>
      </c>
      <c r="E2438" t="s">
        <v>6924</v>
      </c>
      <c r="F2438" t="s">
        <v>6924</v>
      </c>
      <c r="G2438" t="s">
        <v>7280</v>
      </c>
      <c r="H2438" t="s">
        <v>1356</v>
      </c>
      <c r="I2438" t="s">
        <v>1356</v>
      </c>
      <c r="J2438" t="s">
        <v>1356</v>
      </c>
      <c r="K2438" t="s">
        <v>173</v>
      </c>
      <c r="L2438" t="s">
        <v>173</v>
      </c>
      <c r="M2438">
        <f>IF(UPPER(TRIM(Table2[[#This Row],[Status_Clean]]))="CONVERTED",1,0)</f>
        <v>0</v>
      </c>
      <c r="N2438">
        <f>IF(ISNUMBER(MATCH(UPPER(TRIM(Table2[[#This Row],[Status_Clean]])),{"CONTACTED","QUALIFIED","CONVERTED"},0)),1,0)</f>
        <v>0</v>
      </c>
      <c r="O2438" cm="1">
        <f t="array" ref="O2438">_xlfn.SWITCH(UPPER(TRIM(Table2[[#This Row],[Status_Clean]])),"NEW",1,"CONTACTED",2,"QUALIFIED",3,"CONVERTED",4,"LOST",5,99)</f>
        <v>5</v>
      </c>
      <c r="P2438">
        <v>45194</v>
      </c>
      <c r="Q2438" t="s">
        <v>7361</v>
      </c>
      <c r="R2438" t="s">
        <v>7361</v>
      </c>
      <c r="S2438">
        <v>45194</v>
      </c>
      <c r="T2438" t="s">
        <v>7261</v>
      </c>
      <c r="U2438">
        <v>45194</v>
      </c>
      <c r="V2438" t="s">
        <v>7287</v>
      </c>
      <c r="W2438" t="s">
        <v>7263</v>
      </c>
      <c r="X2438" t="s">
        <v>7288</v>
      </c>
      <c r="Y2438" t="s">
        <v>7298</v>
      </c>
      <c r="Z2438">
        <v>23.3</v>
      </c>
      <c r="AA2438">
        <v>23.3</v>
      </c>
      <c r="AB2438" t="str" cm="1">
        <f t="array" ref="AB2438">_xlfn.LET(_xlpm.x,IFERROR(VALUE(Table2[[#This Row],[Response_Time_Hours]]),""),IF(_xlpm.x="","CHECK",_xlfn.IFS(_xlpm.x&lt;=1,"Immediate",_xlpm.x&lt;=6,"Fast",_xlpm.x&lt;=24,"Moderate",_xlpm.x&gt;24,"Delayed")))</f>
        <v>Moderate</v>
      </c>
      <c r="AC2438">
        <v>45</v>
      </c>
      <c r="AD2438" t="str" cm="1">
        <f t="array" ref="AD2438">IF(Table2[[#This Row],[Interaction_Count_Final]]="","N/A",_xlfn.IFS(Table2[[#This Row],[Interaction_Count_Final]]&lt;=2,"Low",Table2[[#This Row],[Interaction_Count_Final]]&lt;=5,"Medium",Table2[[#This Row],[Interaction_Count_Final]]&gt;=6,"High",TRUE,"CHECK"))</f>
        <v>High</v>
      </c>
      <c r="AE2438" t="s">
        <v>7273</v>
      </c>
      <c r="AF2438" t="b">
        <v>1</v>
      </c>
      <c r="AG2438" t="b">
        <v>1</v>
      </c>
      <c r="AH2438">
        <v>2887</v>
      </c>
      <c r="AI2438">
        <v>45194</v>
      </c>
      <c r="AJ2438" t="b">
        <v>1</v>
      </c>
      <c r="AK2438" t="e" cm="1">
        <f t="array" ref="AK2438">_xlfn.LET(
  _xlpm.txt,TRIM(Raw_Data!F2438),
  _xlpm.norm,SUBSTITUTE(SUBSTITUTE(_xlpm.txt,"-","/"),".","/"),
  _xlpm.p,_xlfn.TEXTSPLIT(_xlpm.norm,"/"),
  _xlpm.a,VALUE(INDEX(_xlpm.p,1)),
  _xlpm.b,VALUE(INDEX(_xlpm.p,2)),
  IF(AND(_xlpm.a&lt;=12,_xlpm.b&lt;=12),"REVIEW_AMBIGUOUS","OK")
)</f>
        <v>#REF!</v>
      </c>
    </row>
    <row r="2439" spans="1:37">
      <c r="A2439" t="s">
        <v>6925</v>
      </c>
      <c r="B2439" t="s">
        <v>6925</v>
      </c>
      <c r="C2439" t="b">
        <v>1</v>
      </c>
      <c r="D2439" t="s">
        <v>7257</v>
      </c>
      <c r="E2439" t="s">
        <v>6926</v>
      </c>
      <c r="F2439" t="s">
        <v>6926</v>
      </c>
      <c r="G2439" t="s">
        <v>7268</v>
      </c>
      <c r="H2439" t="s">
        <v>585</v>
      </c>
      <c r="I2439" t="s">
        <v>585</v>
      </c>
      <c r="J2439" t="s">
        <v>222</v>
      </c>
      <c r="K2439" t="s">
        <v>71</v>
      </c>
      <c r="L2439" t="s">
        <v>71</v>
      </c>
      <c r="M2439">
        <f>IF(UPPER(TRIM(Table2[[#This Row],[Status_Clean]]))="CONVERTED",1,0)</f>
        <v>0</v>
      </c>
      <c r="N2439">
        <f>IF(ISNUMBER(MATCH(UPPER(TRIM(Table2[[#This Row],[Status_Clean]])),{"CONTACTED","QUALIFIED","CONVERTED"},0)),1,0)</f>
        <v>1</v>
      </c>
      <c r="O2439" cm="1">
        <f t="array" ref="O2439">_xlfn.SWITCH(UPPER(TRIM(Table2[[#This Row],[Status_Clean]])),"NEW",1,"CONTACTED",2,"QUALIFIED",3,"CONVERTED",4,"LOST",5,99)</f>
        <v>3</v>
      </c>
      <c r="P2439">
        <v>45231</v>
      </c>
      <c r="Q2439" t="s">
        <v>7712</v>
      </c>
      <c r="R2439" t="s">
        <v>7712</v>
      </c>
      <c r="S2439">
        <v>45231</v>
      </c>
      <c r="T2439" t="s">
        <v>7261</v>
      </c>
      <c r="U2439">
        <v>45231</v>
      </c>
      <c r="V2439" t="s">
        <v>7300</v>
      </c>
      <c r="W2439" t="s">
        <v>7263</v>
      </c>
      <c r="X2439" t="s">
        <v>7264</v>
      </c>
      <c r="Y2439" t="s">
        <v>7272</v>
      </c>
      <c r="Z2439" t="s">
        <v>6927</v>
      </c>
      <c r="AA2439">
        <v>45.5</v>
      </c>
      <c r="AB2439" t="str" cm="1">
        <f t="array" ref="AB2439">_xlfn.LET(_xlpm.x,IFERROR(VALUE(Table2[[#This Row],[Response_Time_Hours]]),""),IF(_xlpm.x="","CHECK",_xlfn.IFS(_xlpm.x&lt;=1,"Immediate",_xlpm.x&lt;=6,"Fast",_xlpm.x&lt;=24,"Moderate",_xlpm.x&gt;24,"Delayed")))</f>
        <v>Delayed</v>
      </c>
      <c r="AC2439">
        <v>40</v>
      </c>
      <c r="AD2439" t="str" cm="1">
        <f t="array" ref="AD2439">IF(Table2[[#This Row],[Interaction_Count_Final]]="","N/A",_xlfn.IFS(Table2[[#This Row],[Interaction_Count_Final]]&lt;=2,"Low",Table2[[#This Row],[Interaction_Count_Final]]&lt;=5,"Medium",Table2[[#This Row],[Interaction_Count_Final]]&gt;=6,"High",TRUE,"CHECK"))</f>
        <v>High</v>
      </c>
      <c r="AE2439" t="s">
        <v>7273</v>
      </c>
      <c r="AF2439" t="b">
        <v>1</v>
      </c>
      <c r="AG2439" t="b">
        <v>1</v>
      </c>
      <c r="AH2439">
        <v>2888</v>
      </c>
      <c r="AI2439">
        <v>45231</v>
      </c>
      <c r="AJ2439" t="b">
        <v>1</v>
      </c>
      <c r="AK2439" t="e" cm="1">
        <f t="array" ref="AK2439">_xlfn.LET(
  _xlpm.txt,TRIM(Raw_Data!F2439),
  _xlpm.norm,SUBSTITUTE(SUBSTITUTE(_xlpm.txt,"-","/"),".","/"),
  _xlpm.p,_xlfn.TEXTSPLIT(_xlpm.norm,"/"),
  _xlpm.a,VALUE(INDEX(_xlpm.p,1)),
  _xlpm.b,VALUE(INDEX(_xlpm.p,2)),
  IF(AND(_xlpm.a&lt;=12,_xlpm.b&lt;=12),"REVIEW_AMBIGUOUS","OK")
)</f>
        <v>#REF!</v>
      </c>
    </row>
    <row r="2440" spans="1:37">
      <c r="A2440" t="s">
        <v>6928</v>
      </c>
      <c r="B2440" t="s">
        <v>6928</v>
      </c>
      <c r="C2440" t="b">
        <v>1</v>
      </c>
      <c r="D2440" t="s">
        <v>7257</v>
      </c>
      <c r="E2440" t="s">
        <v>6929</v>
      </c>
      <c r="F2440" t="s">
        <v>6929</v>
      </c>
      <c r="G2440" t="s">
        <v>7280</v>
      </c>
      <c r="H2440" t="s">
        <v>363</v>
      </c>
      <c r="I2440" t="s">
        <v>363</v>
      </c>
      <c r="J2440" t="s">
        <v>363</v>
      </c>
      <c r="K2440" t="s">
        <v>7365</v>
      </c>
      <c r="L2440" t="s">
        <v>250</v>
      </c>
      <c r="M2440">
        <f>IF(UPPER(TRIM(Table2[[#This Row],[Status_Clean]]))="CONVERTED",1,0)</f>
        <v>1</v>
      </c>
      <c r="N2440">
        <f>IF(ISNUMBER(MATCH(UPPER(TRIM(Table2[[#This Row],[Status_Clean]])),{"CONTACTED","QUALIFIED","CONVERTED"},0)),1,0)</f>
        <v>1</v>
      </c>
      <c r="O2440" cm="1">
        <f t="array" ref="O2440">_xlfn.SWITCH(UPPER(TRIM(Table2[[#This Row],[Status_Clean]])),"NEW",1,"CONTACTED",2,"QUALIFIED",3,"CONVERTED",4,"LOST",5,99)</f>
        <v>4</v>
      </c>
      <c r="P2440">
        <v>45067</v>
      </c>
      <c r="Q2440" t="s">
        <v>7836</v>
      </c>
      <c r="R2440" t="s">
        <v>7836</v>
      </c>
      <c r="S2440">
        <v>45067</v>
      </c>
      <c r="T2440" t="s">
        <v>7261</v>
      </c>
      <c r="U2440">
        <v>45067</v>
      </c>
      <c r="V2440" t="s">
        <v>7314</v>
      </c>
      <c r="W2440" t="s">
        <v>7263</v>
      </c>
      <c r="X2440" t="s">
        <v>7277</v>
      </c>
      <c r="Y2440" t="s">
        <v>7293</v>
      </c>
      <c r="Z2440">
        <v>15.7</v>
      </c>
      <c r="AA2440">
        <v>15.7</v>
      </c>
      <c r="AB2440" t="str" cm="1">
        <f t="array" ref="AB2440">_xlfn.LET(_xlpm.x,IFERROR(VALUE(Table2[[#This Row],[Response_Time_Hours]]),""),IF(_xlpm.x="","CHECK",_xlfn.IFS(_xlpm.x&lt;=1,"Immediate",_xlpm.x&lt;=6,"Fast",_xlpm.x&lt;=24,"Moderate",_xlpm.x&gt;24,"Delayed")))</f>
        <v>Moderate</v>
      </c>
      <c r="AC2440">
        <v>22</v>
      </c>
      <c r="AD2440" t="str" cm="1">
        <f t="array" ref="AD2440">IF(Table2[[#This Row],[Interaction_Count_Final]]="","N/A",_xlfn.IFS(Table2[[#This Row],[Interaction_Count_Final]]&lt;=2,"Low",Table2[[#This Row],[Interaction_Count_Final]]&lt;=5,"Medium",Table2[[#This Row],[Interaction_Count_Final]]&gt;=6,"High",TRUE,"CHECK"))</f>
        <v>High</v>
      </c>
      <c r="AE2440" t="s">
        <v>7266</v>
      </c>
      <c r="AF2440" t="b">
        <v>1</v>
      </c>
      <c r="AG2440" t="b">
        <v>1</v>
      </c>
      <c r="AH2440">
        <v>2889</v>
      </c>
      <c r="AI2440">
        <v>45067</v>
      </c>
      <c r="AJ2440" t="b">
        <v>1</v>
      </c>
      <c r="AK2440" t="e" cm="1">
        <f t="array" ref="AK2440">_xlfn.LET(
  _xlpm.txt,TRIM(Raw_Data!F2440),
  _xlpm.norm,SUBSTITUTE(SUBSTITUTE(_xlpm.txt,"-","/"),".","/"),
  _xlpm.p,_xlfn.TEXTSPLIT(_xlpm.norm,"/"),
  _xlpm.a,VALUE(INDEX(_xlpm.p,1)),
  _xlpm.b,VALUE(INDEX(_xlpm.p,2)),
  IF(AND(_xlpm.a&lt;=12,_xlpm.b&lt;=12),"REVIEW_AMBIGUOUS","OK")
)</f>
        <v>#REF!</v>
      </c>
    </row>
    <row r="2441" spans="1:37">
      <c r="A2441" t="s">
        <v>6930</v>
      </c>
      <c r="B2441" t="s">
        <v>6930</v>
      </c>
      <c r="C2441" t="b">
        <v>0</v>
      </c>
      <c r="D2441" t="s">
        <v>7257</v>
      </c>
      <c r="E2441" t="s">
        <v>6931</v>
      </c>
      <c r="F2441" t="s">
        <v>6931</v>
      </c>
      <c r="G2441" t="s">
        <v>7268</v>
      </c>
      <c r="H2441" t="s">
        <v>123</v>
      </c>
      <c r="I2441" t="s">
        <v>123</v>
      </c>
      <c r="J2441" t="s">
        <v>123</v>
      </c>
      <c r="K2441" t="s">
        <v>125</v>
      </c>
      <c r="L2441" t="s">
        <v>125</v>
      </c>
      <c r="M2441">
        <f>IF(UPPER(TRIM(Table2[[#This Row],[Status_Clean]]))="CONVERTED",1,0)</f>
        <v>0</v>
      </c>
      <c r="N2441">
        <f>IF(ISNUMBER(MATCH(UPPER(TRIM(Table2[[#This Row],[Status_Clean]])),{"CONTACTED","QUALIFIED","CONVERTED"},0)),1,0)</f>
        <v>1</v>
      </c>
      <c r="O2441" cm="1">
        <f t="array" ref="O2441">_xlfn.SWITCH(UPPER(TRIM(Table2[[#This Row],[Status_Clean]])),"NEW",1,"CONTACTED",2,"QUALIFIED",3,"CONVERTED",4,"LOST",5,99)</f>
        <v>2</v>
      </c>
      <c r="P2441" t="s">
        <v>6932</v>
      </c>
      <c r="Q2441" t="s">
        <v>8796</v>
      </c>
      <c r="R2441" t="s">
        <v>8796</v>
      </c>
      <c r="S2441">
        <v>45424</v>
      </c>
      <c r="T2441" t="s">
        <v>7261</v>
      </c>
      <c r="U2441">
        <v>45424</v>
      </c>
      <c r="V2441" t="s">
        <v>7314</v>
      </c>
      <c r="W2441" t="s">
        <v>7271</v>
      </c>
      <c r="X2441" t="s">
        <v>7277</v>
      </c>
      <c r="Y2441" t="s">
        <v>7293</v>
      </c>
      <c r="Z2441" t="s">
        <v>6506</v>
      </c>
      <c r="AA2441">
        <v>40.799999999999997</v>
      </c>
      <c r="AB2441" t="str" cm="1">
        <f t="array" ref="AB2441">_xlfn.LET(_xlpm.x,IFERROR(VALUE(Table2[[#This Row],[Response_Time_Hours]]),""),IF(_xlpm.x="","CHECK",_xlfn.IFS(_xlpm.x&lt;=1,"Immediate",_xlpm.x&lt;=6,"Fast",_xlpm.x&lt;=24,"Moderate",_xlpm.x&gt;24,"Delayed")))</f>
        <v>Delayed</v>
      </c>
      <c r="AC2441">
        <v>19</v>
      </c>
      <c r="AD2441" t="str" cm="1">
        <f t="array" ref="AD2441">IF(Table2[[#This Row],[Interaction_Count_Final]]="","N/A",_xlfn.IFS(Table2[[#This Row],[Interaction_Count_Final]]&lt;=2,"Low",Table2[[#This Row],[Interaction_Count_Final]]&lt;=5,"Medium",Table2[[#This Row],[Interaction_Count_Final]]&gt;=6,"High",TRUE,"CHECK"))</f>
        <v>High</v>
      </c>
      <c r="AE2441" t="s">
        <v>7266</v>
      </c>
      <c r="AF2441" t="b">
        <v>1</v>
      </c>
      <c r="AG2441" t="b">
        <v>1</v>
      </c>
      <c r="AH2441">
        <v>2890</v>
      </c>
      <c r="AI2441">
        <v>45424</v>
      </c>
      <c r="AJ2441" t="b">
        <v>1</v>
      </c>
      <c r="AK2441" t="e" cm="1">
        <f t="array" ref="AK2441">_xlfn.LET(
  _xlpm.txt,TRIM(Raw_Data!F2441),
  _xlpm.norm,SUBSTITUTE(SUBSTITUTE(_xlpm.txt,"-","/"),".","/"),
  _xlpm.p,_xlfn.TEXTSPLIT(_xlpm.norm,"/"),
  _xlpm.a,VALUE(INDEX(_xlpm.p,1)),
  _xlpm.b,VALUE(INDEX(_xlpm.p,2)),
  IF(AND(_xlpm.a&lt;=12,_xlpm.b&lt;=12),"REVIEW_AMBIGUOUS","OK")
)</f>
        <v>#REF!</v>
      </c>
    </row>
    <row r="2442" spans="1:37">
      <c r="A2442" t="s">
        <v>6933</v>
      </c>
      <c r="B2442" t="s">
        <v>6933</v>
      </c>
      <c r="C2442" t="b">
        <v>0</v>
      </c>
      <c r="D2442" t="s">
        <v>7257</v>
      </c>
      <c r="E2442" t="s">
        <v>6934</v>
      </c>
      <c r="F2442" t="s">
        <v>6934</v>
      </c>
      <c r="G2442" t="s">
        <v>7274</v>
      </c>
      <c r="H2442" t="s">
        <v>101</v>
      </c>
      <c r="I2442" t="s">
        <v>101</v>
      </c>
      <c r="J2442" t="s">
        <v>101</v>
      </c>
      <c r="K2442" t="s">
        <v>125</v>
      </c>
      <c r="L2442" t="s">
        <v>125</v>
      </c>
      <c r="M2442">
        <f>IF(UPPER(TRIM(Table2[[#This Row],[Status_Clean]]))="CONVERTED",1,0)</f>
        <v>0</v>
      </c>
      <c r="N2442">
        <f>IF(ISNUMBER(MATCH(UPPER(TRIM(Table2[[#This Row],[Status_Clean]])),{"CONTACTED","QUALIFIED","CONVERTED"},0)),1,0)</f>
        <v>1</v>
      </c>
      <c r="O2442" cm="1">
        <f t="array" ref="O2442">_xlfn.SWITCH(UPPER(TRIM(Table2[[#This Row],[Status_Clean]])),"NEW",1,"CONTACTED",2,"QUALIFIED",3,"CONVERTED",4,"LOST",5,99)</f>
        <v>2</v>
      </c>
      <c r="P2442">
        <v>45630</v>
      </c>
      <c r="Q2442" t="s">
        <v>7845</v>
      </c>
      <c r="R2442" t="s">
        <v>7845</v>
      </c>
      <c r="S2442">
        <v>45630</v>
      </c>
      <c r="T2442" t="s">
        <v>7261</v>
      </c>
      <c r="U2442">
        <v>45630</v>
      </c>
      <c r="V2442" t="s">
        <v>7262</v>
      </c>
      <c r="W2442" t="s">
        <v>7271</v>
      </c>
      <c r="X2442" t="s">
        <v>7264</v>
      </c>
      <c r="Y2442" t="s">
        <v>7272</v>
      </c>
      <c r="Z2442" t="s">
        <v>6935</v>
      </c>
      <c r="AA2442">
        <v>26.2</v>
      </c>
      <c r="AB2442" t="str" cm="1">
        <f t="array" ref="AB2442">_xlfn.LET(_xlpm.x,IFERROR(VALUE(Table2[[#This Row],[Response_Time_Hours]]),""),IF(_xlpm.x="","CHECK",_xlfn.IFS(_xlpm.x&lt;=1,"Immediate",_xlpm.x&lt;=6,"Fast",_xlpm.x&lt;=24,"Moderate",_xlpm.x&gt;24,"Delayed")))</f>
        <v>Delayed</v>
      </c>
      <c r="AC2442">
        <v>26</v>
      </c>
      <c r="AD2442" t="str" cm="1">
        <f t="array" ref="AD2442">IF(Table2[[#This Row],[Interaction_Count_Final]]="","N/A",_xlfn.IFS(Table2[[#This Row],[Interaction_Count_Final]]&lt;=2,"Low",Table2[[#This Row],[Interaction_Count_Final]]&lt;=5,"Medium",Table2[[#This Row],[Interaction_Count_Final]]&gt;=6,"High",TRUE,"CHECK"))</f>
        <v>High</v>
      </c>
      <c r="AE2442" t="s">
        <v>7266</v>
      </c>
      <c r="AF2442" t="b">
        <v>1</v>
      </c>
      <c r="AG2442" t="b">
        <v>1</v>
      </c>
      <c r="AH2442">
        <v>2891</v>
      </c>
      <c r="AI2442">
        <v>45630</v>
      </c>
      <c r="AJ2442" t="b">
        <v>1</v>
      </c>
      <c r="AK2442" t="e" cm="1">
        <f t="array" ref="AK2442">_xlfn.LET(
  _xlpm.txt,TRIM(Raw_Data!F2442),
  _xlpm.norm,SUBSTITUTE(SUBSTITUTE(_xlpm.txt,"-","/"),".","/"),
  _xlpm.p,_xlfn.TEXTSPLIT(_xlpm.norm,"/"),
  _xlpm.a,VALUE(INDEX(_xlpm.p,1)),
  _xlpm.b,VALUE(INDEX(_xlpm.p,2)),
  IF(AND(_xlpm.a&lt;=12,_xlpm.b&lt;=12),"REVIEW_AMBIGUOUS","OK")
)</f>
        <v>#REF!</v>
      </c>
    </row>
    <row r="2443" spans="1:37">
      <c r="A2443" t="s">
        <v>6936</v>
      </c>
      <c r="B2443" t="s">
        <v>6936</v>
      </c>
      <c r="C2443" t="b">
        <v>0</v>
      </c>
      <c r="D2443" t="s">
        <v>7257</v>
      </c>
      <c r="E2443" t="s">
        <v>8797</v>
      </c>
      <c r="F2443" t="s">
        <v>8797</v>
      </c>
      <c r="G2443" t="s">
        <v>7268</v>
      </c>
      <c r="H2443" t="s">
        <v>222</v>
      </c>
      <c r="I2443" t="s">
        <v>222</v>
      </c>
      <c r="J2443" t="s">
        <v>222</v>
      </c>
      <c r="K2443" t="s">
        <v>71</v>
      </c>
      <c r="L2443" t="s">
        <v>71</v>
      </c>
      <c r="M2443">
        <f>IF(UPPER(TRIM(Table2[[#This Row],[Status_Clean]]))="CONVERTED",1,0)</f>
        <v>0</v>
      </c>
      <c r="N2443">
        <f>IF(ISNUMBER(MATCH(UPPER(TRIM(Table2[[#This Row],[Status_Clean]])),{"CONTACTED","QUALIFIED","CONVERTED"},0)),1,0)</f>
        <v>1</v>
      </c>
      <c r="O2443" cm="1">
        <f t="array" ref="O2443">_xlfn.SWITCH(UPPER(TRIM(Table2[[#This Row],[Status_Clean]])),"NEW",1,"CONTACTED",2,"QUALIFIED",3,"CONVERTED",4,"LOST",5,99)</f>
        <v>3</v>
      </c>
      <c r="P2443" t="s">
        <v>1032</v>
      </c>
      <c r="Q2443" t="s">
        <v>7595</v>
      </c>
      <c r="R2443" t="s">
        <v>7595</v>
      </c>
      <c r="S2443">
        <v>44979</v>
      </c>
      <c r="T2443" t="s">
        <v>7261</v>
      </c>
      <c r="U2443">
        <v>44979</v>
      </c>
      <c r="V2443" t="s">
        <v>7283</v>
      </c>
      <c r="W2443" t="s">
        <v>7263</v>
      </c>
      <c r="X2443" t="s">
        <v>7284</v>
      </c>
      <c r="Y2443" t="s">
        <v>7272</v>
      </c>
      <c r="Z2443" t="s">
        <v>6938</v>
      </c>
      <c r="AA2443">
        <v>32</v>
      </c>
      <c r="AB2443" t="str" cm="1">
        <f t="array" ref="AB2443">_xlfn.LET(_xlpm.x,IFERROR(VALUE(Table2[[#This Row],[Response_Time_Hours]]),""),IF(_xlpm.x="","CHECK",_xlfn.IFS(_xlpm.x&lt;=1,"Immediate",_xlpm.x&lt;=6,"Fast",_xlpm.x&lt;=24,"Moderate",_xlpm.x&gt;24,"Delayed")))</f>
        <v>Delayed</v>
      </c>
      <c r="AC2443">
        <v>37</v>
      </c>
      <c r="AD2443" t="str" cm="1">
        <f t="array" ref="AD2443">IF(Table2[[#This Row],[Interaction_Count_Final]]="","N/A",_xlfn.IFS(Table2[[#This Row],[Interaction_Count_Final]]&lt;=2,"Low",Table2[[#This Row],[Interaction_Count_Final]]&lt;=5,"Medium",Table2[[#This Row],[Interaction_Count_Final]]&gt;=6,"High",TRUE,"CHECK"))</f>
        <v>High</v>
      </c>
      <c r="AE2443" t="s">
        <v>7266</v>
      </c>
      <c r="AF2443" t="b">
        <v>1</v>
      </c>
      <c r="AG2443" t="b">
        <v>1</v>
      </c>
      <c r="AH2443">
        <v>2892</v>
      </c>
      <c r="AI2443">
        <v>44979</v>
      </c>
      <c r="AJ2443" t="b">
        <v>1</v>
      </c>
      <c r="AK2443" t="str" cm="1">
        <f t="array" ref="AK2443">_xlfn.LET(
  _xlpm.txt,TRIM(Raw_Data!F2443),
  _xlpm.norm,SUBSTITUTE(SUBSTITUTE(_xlpm.txt,"-","/"),".","/"),
  _xlpm.p,_xlfn.TEXTSPLIT(_xlpm.norm,"/"),
  _xlpm.a,VALUE(INDEX(_xlpm.p,1)),
  _xlpm.b,VALUE(INDEX(_xlpm.p,2)),
  IF(AND(_xlpm.a&lt;=12,_xlpm.b&lt;=12),"REVIEW_AMBIGUOUS","OK")
)</f>
        <v>OK</v>
      </c>
    </row>
    <row r="2444" spans="1:37">
      <c r="A2444" t="s">
        <v>6939</v>
      </c>
      <c r="B2444" t="s">
        <v>6939</v>
      </c>
      <c r="C2444" t="b">
        <v>1</v>
      </c>
      <c r="D2444" t="s">
        <v>7257</v>
      </c>
      <c r="E2444" t="s">
        <v>6940</v>
      </c>
      <c r="F2444" t="s">
        <v>6940</v>
      </c>
      <c r="G2444" t="s">
        <v>7268</v>
      </c>
      <c r="H2444" t="s">
        <v>469</v>
      </c>
      <c r="I2444" t="s">
        <v>469</v>
      </c>
      <c r="J2444" t="s">
        <v>469</v>
      </c>
      <c r="K2444" t="s">
        <v>193</v>
      </c>
      <c r="L2444" t="s">
        <v>193</v>
      </c>
      <c r="M2444">
        <f>IF(UPPER(TRIM(Table2[[#This Row],[Status_Clean]]))="CONVERTED",1,0)</f>
        <v>0</v>
      </c>
      <c r="N2444">
        <f>IF(ISNUMBER(MATCH(UPPER(TRIM(Table2[[#This Row],[Status_Clean]])),{"CONTACTED","QUALIFIED","CONVERTED"},0)),1,0)</f>
        <v>0</v>
      </c>
      <c r="O2444" cm="1">
        <f t="array" ref="O2444">_xlfn.SWITCH(UPPER(TRIM(Table2[[#This Row],[Status_Clean]])),"NEW",1,"CONTACTED",2,"QUALIFIED",3,"CONVERTED",4,"LOST",5,99)</f>
        <v>1</v>
      </c>
      <c r="P2444" t="s">
        <v>6941</v>
      </c>
      <c r="Q2444" t="s">
        <v>8276</v>
      </c>
      <c r="R2444" t="s">
        <v>8276</v>
      </c>
      <c r="S2444">
        <v>45303</v>
      </c>
      <c r="T2444" t="s">
        <v>7261</v>
      </c>
      <c r="U2444">
        <v>45303</v>
      </c>
      <c r="V2444" t="s">
        <v>7317</v>
      </c>
      <c r="W2444" t="s">
        <v>7271</v>
      </c>
      <c r="X2444" t="s">
        <v>7284</v>
      </c>
      <c r="Y2444" t="s">
        <v>7312</v>
      </c>
      <c r="Z2444">
        <v>42.4</v>
      </c>
      <c r="AA2444">
        <v>42.4</v>
      </c>
      <c r="AB2444" t="str" cm="1">
        <f t="array" ref="AB2444">_xlfn.LET(_xlpm.x,IFERROR(VALUE(Table2[[#This Row],[Response_Time_Hours]]),""),IF(_xlpm.x="","CHECK",_xlfn.IFS(_xlpm.x&lt;=1,"Immediate",_xlpm.x&lt;=6,"Fast",_xlpm.x&lt;=24,"Moderate",_xlpm.x&gt;24,"Delayed")))</f>
        <v>Delayed</v>
      </c>
      <c r="AC2444">
        <v>25</v>
      </c>
      <c r="AD2444" t="str" cm="1">
        <f t="array" ref="AD2444">IF(Table2[[#This Row],[Interaction_Count_Final]]="","N/A",_xlfn.IFS(Table2[[#This Row],[Interaction_Count_Final]]&lt;=2,"Low",Table2[[#This Row],[Interaction_Count_Final]]&lt;=5,"Medium",Table2[[#This Row],[Interaction_Count_Final]]&gt;=6,"High",TRUE,"CHECK"))</f>
        <v>High</v>
      </c>
      <c r="AE2444" t="s">
        <v>7266</v>
      </c>
      <c r="AF2444" t="b">
        <v>1</v>
      </c>
      <c r="AG2444" t="b">
        <v>1</v>
      </c>
      <c r="AH2444">
        <v>2893</v>
      </c>
      <c r="AI2444">
        <v>45303</v>
      </c>
      <c r="AJ2444" t="b">
        <v>1</v>
      </c>
      <c r="AK2444" t="str" cm="1">
        <f t="array" ref="AK2444">_xlfn.LET(
  _xlpm.txt,TRIM(Raw_Data!F2444),
  _xlpm.norm,SUBSTITUTE(SUBSTITUTE(_xlpm.txt,"-","/"),".","/"),
  _xlpm.p,_xlfn.TEXTSPLIT(_xlpm.norm,"/"),
  _xlpm.a,VALUE(INDEX(_xlpm.p,1)),
  _xlpm.b,VALUE(INDEX(_xlpm.p,2)),
  IF(AND(_xlpm.a&lt;=12,_xlpm.b&lt;=12),"REVIEW_AMBIGUOUS","OK")
)</f>
        <v>REVIEW_AMBIGUOUS</v>
      </c>
    </row>
    <row r="2445" spans="1:37">
      <c r="A2445" t="s">
        <v>6942</v>
      </c>
      <c r="B2445" t="s">
        <v>6942</v>
      </c>
      <c r="C2445" t="b">
        <v>1</v>
      </c>
      <c r="D2445" t="s">
        <v>7257</v>
      </c>
      <c r="E2445" t="s">
        <v>6943</v>
      </c>
      <c r="F2445" t="s">
        <v>6943</v>
      </c>
      <c r="G2445" t="s">
        <v>7274</v>
      </c>
      <c r="H2445" t="s">
        <v>792</v>
      </c>
      <c r="I2445" t="s">
        <v>792</v>
      </c>
      <c r="J2445" t="s">
        <v>792</v>
      </c>
      <c r="K2445" t="s">
        <v>125</v>
      </c>
      <c r="L2445" t="s">
        <v>125</v>
      </c>
      <c r="M2445">
        <f>IF(UPPER(TRIM(Table2[[#This Row],[Status_Clean]]))="CONVERTED",1,0)</f>
        <v>0</v>
      </c>
      <c r="N2445">
        <f>IF(ISNUMBER(MATCH(UPPER(TRIM(Table2[[#This Row],[Status_Clean]])),{"CONTACTED","QUALIFIED","CONVERTED"},0)),1,0)</f>
        <v>1</v>
      </c>
      <c r="O2445" cm="1">
        <f t="array" ref="O2445">_xlfn.SWITCH(UPPER(TRIM(Table2[[#This Row],[Status_Clean]])),"NEW",1,"CONTACTED",2,"QUALIFIED",3,"CONVERTED",4,"LOST",5,99)</f>
        <v>2</v>
      </c>
      <c r="P2445">
        <v>45273</v>
      </c>
      <c r="Q2445" t="s">
        <v>7453</v>
      </c>
      <c r="R2445" t="s">
        <v>7453</v>
      </c>
      <c r="S2445">
        <v>45273</v>
      </c>
      <c r="T2445" t="s">
        <v>7261</v>
      </c>
      <c r="U2445">
        <v>45273</v>
      </c>
      <c r="V2445" t="s">
        <v>7262</v>
      </c>
      <c r="W2445" t="s">
        <v>7263</v>
      </c>
      <c r="X2445" t="s">
        <v>7264</v>
      </c>
      <c r="Y2445" t="s">
        <v>7272</v>
      </c>
      <c r="Z2445" t="s">
        <v>6944</v>
      </c>
      <c r="AA2445">
        <v>69.2</v>
      </c>
      <c r="AB2445" t="str" cm="1">
        <f t="array" ref="AB2445">_xlfn.LET(_xlpm.x,IFERROR(VALUE(Table2[[#This Row],[Response_Time_Hours]]),""),IF(_xlpm.x="","CHECK",_xlfn.IFS(_xlpm.x&lt;=1,"Immediate",_xlpm.x&lt;=6,"Fast",_xlpm.x&lt;=24,"Moderate",_xlpm.x&gt;24,"Delayed")))</f>
        <v>Delayed</v>
      </c>
      <c r="AC2445">
        <v>26</v>
      </c>
      <c r="AD2445" t="str" cm="1">
        <f t="array" ref="AD2445">IF(Table2[[#This Row],[Interaction_Count_Final]]="","N/A",_xlfn.IFS(Table2[[#This Row],[Interaction_Count_Final]]&lt;=2,"Low",Table2[[#This Row],[Interaction_Count_Final]]&lt;=5,"Medium",Table2[[#This Row],[Interaction_Count_Final]]&gt;=6,"High",TRUE,"CHECK"))</f>
        <v>High</v>
      </c>
      <c r="AE2445" t="s">
        <v>7266</v>
      </c>
      <c r="AF2445" t="b">
        <v>1</v>
      </c>
      <c r="AG2445" t="b">
        <v>1</v>
      </c>
      <c r="AH2445">
        <v>2894</v>
      </c>
      <c r="AI2445">
        <v>45273</v>
      </c>
      <c r="AJ2445" t="b">
        <v>1</v>
      </c>
      <c r="AK2445" t="e" cm="1">
        <f t="array" ref="AK2445">_xlfn.LET(
  _xlpm.txt,TRIM(Raw_Data!F2445),
  _xlpm.norm,SUBSTITUTE(SUBSTITUTE(_xlpm.txt,"-","/"),".","/"),
  _xlpm.p,_xlfn.TEXTSPLIT(_xlpm.norm,"/"),
  _xlpm.a,VALUE(INDEX(_xlpm.p,1)),
  _xlpm.b,VALUE(INDEX(_xlpm.p,2)),
  IF(AND(_xlpm.a&lt;=12,_xlpm.b&lt;=12),"REVIEW_AMBIGUOUS","OK")
)</f>
        <v>#REF!</v>
      </c>
    </row>
    <row r="2446" spans="1:37">
      <c r="A2446" t="s">
        <v>6945</v>
      </c>
      <c r="B2446" t="s">
        <v>6945</v>
      </c>
      <c r="C2446" t="b">
        <v>1</v>
      </c>
      <c r="D2446" t="s">
        <v>7257</v>
      </c>
      <c r="E2446" t="s">
        <v>6946</v>
      </c>
      <c r="F2446" t="s">
        <v>6946</v>
      </c>
      <c r="G2446" t="s">
        <v>7280</v>
      </c>
      <c r="H2446" t="s">
        <v>85</v>
      </c>
      <c r="I2446" t="s">
        <v>85</v>
      </c>
      <c r="J2446" t="s">
        <v>469</v>
      </c>
      <c r="K2446" t="s">
        <v>71</v>
      </c>
      <c r="L2446" t="s">
        <v>71</v>
      </c>
      <c r="M2446">
        <f>IF(UPPER(TRIM(Table2[[#This Row],[Status_Clean]]))="CONVERTED",1,0)</f>
        <v>0</v>
      </c>
      <c r="N2446">
        <f>IF(ISNUMBER(MATCH(UPPER(TRIM(Table2[[#This Row],[Status_Clean]])),{"CONTACTED","QUALIFIED","CONVERTED"},0)),1,0)</f>
        <v>1</v>
      </c>
      <c r="O2446" cm="1">
        <f t="array" ref="O2446">_xlfn.SWITCH(UPPER(TRIM(Table2[[#This Row],[Status_Clean]])),"NEW",1,"CONTACTED",2,"QUALIFIED",3,"CONVERTED",4,"LOST",5,99)</f>
        <v>3</v>
      </c>
      <c r="P2446" t="s">
        <v>6947</v>
      </c>
      <c r="Q2446" t="s">
        <v>8798</v>
      </c>
      <c r="R2446" t="s">
        <v>8798</v>
      </c>
      <c r="S2446">
        <v>45646</v>
      </c>
      <c r="T2446" t="s">
        <v>7261</v>
      </c>
      <c r="U2446">
        <v>45646</v>
      </c>
      <c r="V2446" t="s">
        <v>7262</v>
      </c>
      <c r="W2446" t="s">
        <v>7271</v>
      </c>
      <c r="X2446" t="s">
        <v>7264</v>
      </c>
      <c r="Y2446" t="s">
        <v>7312</v>
      </c>
      <c r="Z2446" t="s">
        <v>138</v>
      </c>
      <c r="AA2446">
        <v>33.599999999999994</v>
      </c>
      <c r="AB2446" t="str" cm="1">
        <f t="array" ref="AB2446">_xlfn.LET(_xlpm.x,IFERROR(VALUE(Table2[[#This Row],[Response_Time_Hours]]),""),IF(_xlpm.x="","CHECK",_xlfn.IFS(_xlpm.x&lt;=1,"Immediate",_xlpm.x&lt;=6,"Fast",_xlpm.x&lt;=24,"Moderate",_xlpm.x&gt;24,"Delayed")))</f>
        <v>Delayed</v>
      </c>
      <c r="AC2446">
        <v>44</v>
      </c>
      <c r="AD2446" t="str" cm="1">
        <f t="array" ref="AD2446">IF(Table2[[#This Row],[Interaction_Count_Final]]="","N/A",_xlfn.IFS(Table2[[#This Row],[Interaction_Count_Final]]&lt;=2,"Low",Table2[[#This Row],[Interaction_Count_Final]]&lt;=5,"Medium",Table2[[#This Row],[Interaction_Count_Final]]&gt;=6,"High",TRUE,"CHECK"))</f>
        <v>High</v>
      </c>
      <c r="AE2446" t="s">
        <v>7289</v>
      </c>
      <c r="AF2446" t="b">
        <v>1</v>
      </c>
      <c r="AG2446" t="b">
        <v>1</v>
      </c>
      <c r="AH2446">
        <v>2895</v>
      </c>
      <c r="AI2446">
        <v>45646</v>
      </c>
      <c r="AJ2446" t="b">
        <v>1</v>
      </c>
      <c r="AK2446" t="e" cm="1">
        <f t="array" ref="AK2446">_xlfn.LET(
  _xlpm.txt,TRIM(Raw_Data!F2446),
  _xlpm.norm,SUBSTITUTE(SUBSTITUTE(_xlpm.txt,"-","/"),".","/"),
  _xlpm.p,_xlfn.TEXTSPLIT(_xlpm.norm,"/"),
  _xlpm.a,VALUE(INDEX(_xlpm.p,1)),
  _xlpm.b,VALUE(INDEX(_xlpm.p,2)),
  IF(AND(_xlpm.a&lt;=12,_xlpm.b&lt;=12),"REVIEW_AMBIGUOUS","OK")
)</f>
        <v>#REF!</v>
      </c>
    </row>
    <row r="2447" spans="1:37">
      <c r="A2447" t="s">
        <v>6948</v>
      </c>
      <c r="B2447" t="s">
        <v>6948</v>
      </c>
      <c r="C2447" t="b">
        <v>0</v>
      </c>
      <c r="D2447" t="s">
        <v>7257</v>
      </c>
      <c r="E2447" t="s">
        <v>6949</v>
      </c>
      <c r="F2447" t="s">
        <v>6949</v>
      </c>
      <c r="G2447" t="s">
        <v>7258</v>
      </c>
      <c r="H2447" t="s">
        <v>106</v>
      </c>
      <c r="I2447" t="s">
        <v>106</v>
      </c>
      <c r="J2447" t="s">
        <v>106</v>
      </c>
      <c r="K2447" t="s">
        <v>250</v>
      </c>
      <c r="L2447" t="s">
        <v>250</v>
      </c>
      <c r="M2447">
        <f>IF(UPPER(TRIM(Table2[[#This Row],[Status_Clean]]))="CONVERTED",1,0)</f>
        <v>1</v>
      </c>
      <c r="N2447">
        <f>IF(ISNUMBER(MATCH(UPPER(TRIM(Table2[[#This Row],[Status_Clean]])),{"CONTACTED","QUALIFIED","CONVERTED"},0)),1,0)</f>
        <v>1</v>
      </c>
      <c r="O2447" cm="1">
        <f t="array" ref="O2447">_xlfn.SWITCH(UPPER(TRIM(Table2[[#This Row],[Status_Clean]])),"NEW",1,"CONTACTED",2,"QUALIFIED",3,"CONVERTED",4,"LOST",5,99)</f>
        <v>4</v>
      </c>
      <c r="P2447">
        <v>45417</v>
      </c>
      <c r="Q2447" t="s">
        <v>7850</v>
      </c>
      <c r="R2447" t="s">
        <v>7850</v>
      </c>
      <c r="S2447">
        <v>45417</v>
      </c>
      <c r="T2447" t="s">
        <v>7261</v>
      </c>
      <c r="U2447">
        <v>45417</v>
      </c>
      <c r="V2447" t="s">
        <v>7314</v>
      </c>
      <c r="W2447" t="s">
        <v>7271</v>
      </c>
      <c r="X2447" t="s">
        <v>7277</v>
      </c>
      <c r="Y2447" t="s">
        <v>7293</v>
      </c>
      <c r="Z2447" t="s">
        <v>6950</v>
      </c>
      <c r="AA2447">
        <v>48.5</v>
      </c>
      <c r="AB2447" t="str" cm="1">
        <f t="array" ref="AB2447">_xlfn.LET(_xlpm.x,IFERROR(VALUE(Table2[[#This Row],[Response_Time_Hours]]),""),IF(_xlpm.x="","CHECK",_xlfn.IFS(_xlpm.x&lt;=1,"Immediate",_xlpm.x&lt;=6,"Fast",_xlpm.x&lt;=24,"Moderate",_xlpm.x&gt;24,"Delayed")))</f>
        <v>Delayed</v>
      </c>
      <c r="AC2447">
        <v>29</v>
      </c>
      <c r="AD2447" t="str" cm="1">
        <f t="array" ref="AD2447">IF(Table2[[#This Row],[Interaction_Count_Final]]="","N/A",_xlfn.IFS(Table2[[#This Row],[Interaction_Count_Final]]&lt;=2,"Low",Table2[[#This Row],[Interaction_Count_Final]]&lt;=5,"Medium",Table2[[#This Row],[Interaction_Count_Final]]&gt;=6,"High",TRUE,"CHECK"))</f>
        <v>High</v>
      </c>
      <c r="AE2447" t="s">
        <v>7289</v>
      </c>
      <c r="AF2447" t="b">
        <v>1</v>
      </c>
      <c r="AG2447" t="b">
        <v>1</v>
      </c>
      <c r="AH2447">
        <v>2896</v>
      </c>
      <c r="AI2447">
        <v>45417</v>
      </c>
      <c r="AJ2447" t="b">
        <v>1</v>
      </c>
      <c r="AK2447" t="e" cm="1">
        <f t="array" ref="AK2447">_xlfn.LET(
  _xlpm.txt,TRIM(Raw_Data!F2447),
  _xlpm.norm,SUBSTITUTE(SUBSTITUTE(_xlpm.txt,"-","/"),".","/"),
  _xlpm.p,_xlfn.TEXTSPLIT(_xlpm.norm,"/"),
  _xlpm.a,VALUE(INDEX(_xlpm.p,1)),
  _xlpm.b,VALUE(INDEX(_xlpm.p,2)),
  IF(AND(_xlpm.a&lt;=12,_xlpm.b&lt;=12),"REVIEW_AMBIGUOUS","OK")
)</f>
        <v>#REF!</v>
      </c>
    </row>
    <row r="2448" spans="1:37">
      <c r="A2448" t="s">
        <v>6951</v>
      </c>
      <c r="B2448" t="s">
        <v>6951</v>
      </c>
      <c r="C2448" t="b">
        <v>0</v>
      </c>
      <c r="D2448" t="s">
        <v>7257</v>
      </c>
      <c r="E2448" t="s">
        <v>6952</v>
      </c>
      <c r="F2448" t="s">
        <v>6952</v>
      </c>
      <c r="G2448" t="s">
        <v>7274</v>
      </c>
      <c r="H2448" t="s">
        <v>342</v>
      </c>
      <c r="I2448" t="s">
        <v>342</v>
      </c>
      <c r="J2448" t="s">
        <v>254</v>
      </c>
      <c r="K2448" t="s">
        <v>250</v>
      </c>
      <c r="L2448" t="s">
        <v>250</v>
      </c>
      <c r="M2448">
        <f>IF(UPPER(TRIM(Table2[[#This Row],[Status_Clean]]))="CONVERTED",1,0)</f>
        <v>1</v>
      </c>
      <c r="N2448">
        <f>IF(ISNUMBER(MATCH(UPPER(TRIM(Table2[[#This Row],[Status_Clean]])),{"CONTACTED","QUALIFIED","CONVERTED"},0)),1,0)</f>
        <v>1</v>
      </c>
      <c r="O2448" cm="1">
        <f t="array" ref="O2448">_xlfn.SWITCH(UPPER(TRIM(Table2[[#This Row],[Status_Clean]])),"NEW",1,"CONTACTED",2,"QUALIFIED",3,"CONVERTED",4,"LOST",5,99)</f>
        <v>4</v>
      </c>
      <c r="P2448" t="s">
        <v>6953</v>
      </c>
      <c r="Q2448" t="s">
        <v>8799</v>
      </c>
      <c r="R2448" t="s">
        <v>8799</v>
      </c>
      <c r="S2448">
        <v>45371</v>
      </c>
      <c r="T2448" t="s">
        <v>7261</v>
      </c>
      <c r="U2448">
        <v>45371</v>
      </c>
      <c r="V2448" t="s">
        <v>7295</v>
      </c>
      <c r="W2448" t="s">
        <v>7271</v>
      </c>
      <c r="X2448" t="s">
        <v>7284</v>
      </c>
      <c r="Y2448" t="s">
        <v>7272</v>
      </c>
      <c r="Z2448" t="s">
        <v>6954</v>
      </c>
      <c r="AA2448">
        <v>18.100000000000001</v>
      </c>
      <c r="AB2448" t="str" cm="1">
        <f t="array" ref="AB2448">_xlfn.LET(_xlpm.x,IFERROR(VALUE(Table2[[#This Row],[Response_Time_Hours]]),""),IF(_xlpm.x="","CHECK",_xlfn.IFS(_xlpm.x&lt;=1,"Immediate",_xlpm.x&lt;=6,"Fast",_xlpm.x&lt;=24,"Moderate",_xlpm.x&gt;24,"Delayed")))</f>
        <v>Moderate</v>
      </c>
      <c r="AC2448">
        <v>6</v>
      </c>
      <c r="AD2448" t="str" cm="1">
        <f t="array" ref="AD2448">IF(Table2[[#This Row],[Interaction_Count_Final]]="","N/A",_xlfn.IFS(Table2[[#This Row],[Interaction_Count_Final]]&lt;=2,"Low",Table2[[#This Row],[Interaction_Count_Final]]&lt;=5,"Medium",Table2[[#This Row],[Interaction_Count_Final]]&gt;=6,"High",TRUE,"CHECK"))</f>
        <v>High</v>
      </c>
      <c r="AE2448" t="s">
        <v>7273</v>
      </c>
      <c r="AF2448" t="b">
        <v>1</v>
      </c>
      <c r="AG2448" t="b">
        <v>1</v>
      </c>
      <c r="AH2448">
        <v>2897</v>
      </c>
      <c r="AI2448">
        <v>45371</v>
      </c>
      <c r="AJ2448" t="b">
        <v>1</v>
      </c>
      <c r="AK2448" t="str" cm="1">
        <f t="array" ref="AK2448">_xlfn.LET(
  _xlpm.txt,TRIM(Raw_Data!F2448),
  _xlpm.norm,SUBSTITUTE(SUBSTITUTE(_xlpm.txt,"-","/"),".","/"),
  _xlpm.p,_xlfn.TEXTSPLIT(_xlpm.norm,"/"),
  _xlpm.a,VALUE(INDEX(_xlpm.p,1)),
  _xlpm.b,VALUE(INDEX(_xlpm.p,2)),
  IF(AND(_xlpm.a&lt;=12,_xlpm.b&lt;=12),"REVIEW_AMBIGUOUS","OK")
)</f>
        <v>OK</v>
      </c>
    </row>
    <row r="2449" spans="1:37">
      <c r="A2449" t="s">
        <v>6955</v>
      </c>
      <c r="B2449" t="s">
        <v>6955</v>
      </c>
      <c r="C2449" t="b">
        <v>0</v>
      </c>
      <c r="D2449" t="s">
        <v>7257</v>
      </c>
      <c r="E2449" t="s">
        <v>8800</v>
      </c>
      <c r="F2449" t="s">
        <v>8800</v>
      </c>
      <c r="G2449" t="s">
        <v>7303</v>
      </c>
      <c r="H2449" t="s">
        <v>69</v>
      </c>
      <c r="I2449" t="s">
        <v>69</v>
      </c>
      <c r="J2449" t="s">
        <v>69</v>
      </c>
      <c r="K2449" t="s">
        <v>7368</v>
      </c>
      <c r="L2449" t="s">
        <v>173</v>
      </c>
      <c r="M2449">
        <f>IF(UPPER(TRIM(Table2[[#This Row],[Status_Clean]]))="CONVERTED",1,0)</f>
        <v>0</v>
      </c>
      <c r="N2449">
        <f>IF(ISNUMBER(MATCH(UPPER(TRIM(Table2[[#This Row],[Status_Clean]])),{"CONTACTED","QUALIFIED","CONVERTED"},0)),1,0)</f>
        <v>0</v>
      </c>
      <c r="O2449" cm="1">
        <f t="array" ref="O2449">_xlfn.SWITCH(UPPER(TRIM(Table2[[#This Row],[Status_Clean]])),"NEW",1,"CONTACTED",2,"QUALIFIED",3,"CONVERTED",4,"LOST",5,99)</f>
        <v>5</v>
      </c>
      <c r="P2449" t="s">
        <v>6037</v>
      </c>
      <c r="Q2449" t="s">
        <v>8043</v>
      </c>
      <c r="R2449" t="s">
        <v>8043</v>
      </c>
      <c r="S2449">
        <v>45212</v>
      </c>
      <c r="T2449" t="s">
        <v>7261</v>
      </c>
      <c r="U2449">
        <v>45212</v>
      </c>
      <c r="V2449" t="s">
        <v>7270</v>
      </c>
      <c r="W2449" t="s">
        <v>7263</v>
      </c>
      <c r="X2449" t="s">
        <v>7264</v>
      </c>
      <c r="Y2449" t="s">
        <v>7312</v>
      </c>
      <c r="Z2449" t="s">
        <v>3353</v>
      </c>
      <c r="AA2449">
        <v>15.6</v>
      </c>
      <c r="AB2449" t="str" cm="1">
        <f t="array" ref="AB2449">_xlfn.LET(_xlpm.x,IFERROR(VALUE(Table2[[#This Row],[Response_Time_Hours]]),""),IF(_xlpm.x="","CHECK",_xlfn.IFS(_xlpm.x&lt;=1,"Immediate",_xlpm.x&lt;=6,"Fast",_xlpm.x&lt;=24,"Moderate",_xlpm.x&gt;24,"Delayed")))</f>
        <v>Moderate</v>
      </c>
      <c r="AC2449">
        <v>34</v>
      </c>
      <c r="AD2449" t="str" cm="1">
        <f t="array" ref="AD2449">IF(Table2[[#This Row],[Interaction_Count_Final]]="","N/A",_xlfn.IFS(Table2[[#This Row],[Interaction_Count_Final]]&lt;=2,"Low",Table2[[#This Row],[Interaction_Count_Final]]&lt;=5,"Medium",Table2[[#This Row],[Interaction_Count_Final]]&gt;=6,"High",TRUE,"CHECK"))</f>
        <v>High</v>
      </c>
      <c r="AE2449" t="s">
        <v>7289</v>
      </c>
      <c r="AF2449" t="b">
        <v>1</v>
      </c>
      <c r="AG2449" t="b">
        <v>1</v>
      </c>
      <c r="AH2449">
        <v>2898</v>
      </c>
      <c r="AI2449">
        <v>45212</v>
      </c>
      <c r="AJ2449" t="b">
        <v>1</v>
      </c>
      <c r="AK2449" t="str" cm="1">
        <f t="array" ref="AK2449">_xlfn.LET(
  _xlpm.txt,TRIM(Raw_Data!F2449),
  _xlpm.norm,SUBSTITUTE(SUBSTITUTE(_xlpm.txt,"-","/"),".","/"),
  _xlpm.p,_xlfn.TEXTSPLIT(_xlpm.norm,"/"),
  _xlpm.a,VALUE(INDEX(_xlpm.p,1)),
  _xlpm.b,VALUE(INDEX(_xlpm.p,2)),
  IF(AND(_xlpm.a&lt;=12,_xlpm.b&lt;=12),"REVIEW_AMBIGUOUS","OK")
)</f>
        <v>OK</v>
      </c>
    </row>
    <row r="2450" spans="1:37">
      <c r="A2450" t="s">
        <v>6957</v>
      </c>
      <c r="B2450" t="s">
        <v>6957</v>
      </c>
      <c r="C2450" t="b">
        <v>0</v>
      </c>
      <c r="D2450" t="s">
        <v>7257</v>
      </c>
      <c r="E2450" t="s">
        <v>6958</v>
      </c>
      <c r="F2450" t="s">
        <v>6958</v>
      </c>
      <c r="G2450" t="s">
        <v>7303</v>
      </c>
      <c r="H2450" t="s">
        <v>447</v>
      </c>
      <c r="I2450" t="s">
        <v>447</v>
      </c>
      <c r="J2450" t="s">
        <v>447</v>
      </c>
      <c r="K2450" t="s">
        <v>250</v>
      </c>
      <c r="L2450" t="s">
        <v>250</v>
      </c>
      <c r="M2450">
        <f>IF(UPPER(TRIM(Table2[[#This Row],[Status_Clean]]))="CONVERTED",1,0)</f>
        <v>1</v>
      </c>
      <c r="N2450">
        <f>IF(ISNUMBER(MATCH(UPPER(TRIM(Table2[[#This Row],[Status_Clean]])),{"CONTACTED","QUALIFIED","CONVERTED"},0)),1,0)</f>
        <v>1</v>
      </c>
      <c r="O2450" cm="1">
        <f t="array" ref="O2450">_xlfn.SWITCH(UPPER(TRIM(Table2[[#This Row],[Status_Clean]])),"NEW",1,"CONTACTED",2,"QUALIFIED",3,"CONVERTED",4,"LOST",5,99)</f>
        <v>4</v>
      </c>
      <c r="P2450">
        <v>45387</v>
      </c>
      <c r="Q2450" t="s">
        <v>8275</v>
      </c>
      <c r="R2450" t="s">
        <v>8275</v>
      </c>
      <c r="S2450">
        <v>45387</v>
      </c>
      <c r="T2450" t="s">
        <v>7261</v>
      </c>
      <c r="U2450">
        <v>45387</v>
      </c>
      <c r="V2450" t="s">
        <v>7297</v>
      </c>
      <c r="W2450" t="s">
        <v>7271</v>
      </c>
      <c r="X2450" t="s">
        <v>7277</v>
      </c>
      <c r="Y2450" t="s">
        <v>7312</v>
      </c>
      <c r="Z2450" t="s">
        <v>4009</v>
      </c>
      <c r="AA2450">
        <v>12.4</v>
      </c>
      <c r="AB2450" t="str" cm="1">
        <f t="array" ref="AB2450">_xlfn.LET(_xlpm.x,IFERROR(VALUE(Table2[[#This Row],[Response_Time_Hours]]),""),IF(_xlpm.x="","CHECK",_xlfn.IFS(_xlpm.x&lt;=1,"Immediate",_xlpm.x&lt;=6,"Fast",_xlpm.x&lt;=24,"Moderate",_xlpm.x&gt;24,"Delayed")))</f>
        <v>Moderate</v>
      </c>
      <c r="AC2450">
        <v>42</v>
      </c>
      <c r="AD2450" t="str" cm="1">
        <f t="array" ref="AD2450">IF(Table2[[#This Row],[Interaction_Count_Final]]="","N/A",_xlfn.IFS(Table2[[#This Row],[Interaction_Count_Final]]&lt;=2,"Low",Table2[[#This Row],[Interaction_Count_Final]]&lt;=5,"Medium",Table2[[#This Row],[Interaction_Count_Final]]&gt;=6,"High",TRUE,"CHECK"))</f>
        <v>High</v>
      </c>
      <c r="AE2450" t="s">
        <v>7289</v>
      </c>
      <c r="AF2450" t="b">
        <v>1</v>
      </c>
      <c r="AG2450" t="b">
        <v>1</v>
      </c>
      <c r="AH2450">
        <v>2899</v>
      </c>
      <c r="AI2450">
        <v>45387</v>
      </c>
      <c r="AJ2450" t="b">
        <v>1</v>
      </c>
      <c r="AK2450" t="e" cm="1">
        <f t="array" ref="AK2450">_xlfn.LET(
  _xlpm.txt,TRIM(Raw_Data!F2450),
  _xlpm.norm,SUBSTITUTE(SUBSTITUTE(_xlpm.txt,"-","/"),".","/"),
  _xlpm.p,_xlfn.TEXTSPLIT(_xlpm.norm,"/"),
  _xlpm.a,VALUE(INDEX(_xlpm.p,1)),
  _xlpm.b,VALUE(INDEX(_xlpm.p,2)),
  IF(AND(_xlpm.a&lt;=12,_xlpm.b&lt;=12),"REVIEW_AMBIGUOUS","OK")
)</f>
        <v>#REF!</v>
      </c>
    </row>
    <row r="2451" spans="1:37">
      <c r="A2451" t="s">
        <v>6959</v>
      </c>
      <c r="B2451" t="s">
        <v>6959</v>
      </c>
      <c r="C2451" t="b">
        <v>1</v>
      </c>
      <c r="D2451" t="s">
        <v>7257</v>
      </c>
      <c r="E2451" t="s">
        <v>6960</v>
      </c>
      <c r="F2451" t="s">
        <v>6960</v>
      </c>
      <c r="G2451" t="s">
        <v>7274</v>
      </c>
      <c r="H2451" t="s">
        <v>359</v>
      </c>
      <c r="I2451" t="s">
        <v>359</v>
      </c>
      <c r="J2451" t="s">
        <v>473</v>
      </c>
      <c r="K2451" t="s">
        <v>173</v>
      </c>
      <c r="L2451" t="s">
        <v>173</v>
      </c>
      <c r="M2451">
        <f>IF(UPPER(TRIM(Table2[[#This Row],[Status_Clean]]))="CONVERTED",1,0)</f>
        <v>0</v>
      </c>
      <c r="N2451">
        <f>IF(ISNUMBER(MATCH(UPPER(TRIM(Table2[[#This Row],[Status_Clean]])),{"CONTACTED","QUALIFIED","CONVERTED"},0)),1,0)</f>
        <v>0</v>
      </c>
      <c r="O2451" cm="1">
        <f t="array" ref="O2451">_xlfn.SWITCH(UPPER(TRIM(Table2[[#This Row],[Status_Clean]])),"NEW",1,"CONTACTED",2,"QUALIFIED",3,"CONVERTED",4,"LOST",5,99)</f>
        <v>5</v>
      </c>
      <c r="P2451">
        <v>45566</v>
      </c>
      <c r="Q2451" t="s">
        <v>8071</v>
      </c>
      <c r="R2451" t="s">
        <v>8071</v>
      </c>
      <c r="S2451">
        <v>45566</v>
      </c>
      <c r="T2451" t="s">
        <v>7261</v>
      </c>
      <c r="U2451">
        <v>45566</v>
      </c>
      <c r="V2451" t="s">
        <v>7270</v>
      </c>
      <c r="W2451" t="s">
        <v>7271</v>
      </c>
      <c r="X2451" t="s">
        <v>7264</v>
      </c>
      <c r="Y2451" t="s">
        <v>7265</v>
      </c>
      <c r="Z2451" t="s">
        <v>5745</v>
      </c>
      <c r="AA2451">
        <v>54.5</v>
      </c>
      <c r="AB2451" t="str" cm="1">
        <f t="array" ref="AB2451">_xlfn.LET(_xlpm.x,IFERROR(VALUE(Table2[[#This Row],[Response_Time_Hours]]),""),IF(_xlpm.x="","CHECK",_xlfn.IFS(_xlpm.x&lt;=1,"Immediate",_xlpm.x&lt;=6,"Fast",_xlpm.x&lt;=24,"Moderate",_xlpm.x&gt;24,"Delayed")))</f>
        <v>Delayed</v>
      </c>
      <c r="AC2451">
        <v>36</v>
      </c>
      <c r="AD2451" t="str" cm="1">
        <f t="array" ref="AD2451">IF(Table2[[#This Row],[Interaction_Count_Final]]="","N/A",_xlfn.IFS(Table2[[#This Row],[Interaction_Count_Final]]&lt;=2,"Low",Table2[[#This Row],[Interaction_Count_Final]]&lt;=5,"Medium",Table2[[#This Row],[Interaction_Count_Final]]&gt;=6,"High",TRUE,"CHECK"))</f>
        <v>High</v>
      </c>
      <c r="AE2451" t="s">
        <v>7266</v>
      </c>
      <c r="AF2451" t="b">
        <v>1</v>
      </c>
      <c r="AG2451" t="b">
        <v>1</v>
      </c>
      <c r="AH2451">
        <v>2900</v>
      </c>
      <c r="AI2451">
        <v>45566</v>
      </c>
      <c r="AJ2451" t="b">
        <v>1</v>
      </c>
      <c r="AK2451" t="e" cm="1">
        <f t="array" ref="AK2451">_xlfn.LET(
  _xlpm.txt,TRIM(Raw_Data!F2451),
  _xlpm.norm,SUBSTITUTE(SUBSTITUTE(_xlpm.txt,"-","/"),".","/"),
  _xlpm.p,_xlfn.TEXTSPLIT(_xlpm.norm,"/"),
  _xlpm.a,VALUE(INDEX(_xlpm.p,1)),
  _xlpm.b,VALUE(INDEX(_xlpm.p,2)),
  IF(AND(_xlpm.a&lt;=12,_xlpm.b&lt;=12),"REVIEW_AMBIGUOUS","OK")
)</f>
        <v>#REF!</v>
      </c>
    </row>
    <row r="2452" spans="1:37">
      <c r="A2452" t="s">
        <v>6961</v>
      </c>
      <c r="B2452" t="s">
        <v>6961</v>
      </c>
      <c r="C2452" t="b">
        <v>0</v>
      </c>
      <c r="D2452" t="s">
        <v>7257</v>
      </c>
      <c r="E2452" t="s">
        <v>8801</v>
      </c>
      <c r="F2452" t="s">
        <v>8801</v>
      </c>
      <c r="G2452" t="s">
        <v>7280</v>
      </c>
      <c r="H2452" t="s">
        <v>101</v>
      </c>
      <c r="I2452" t="s">
        <v>101</v>
      </c>
      <c r="J2452" t="s">
        <v>101</v>
      </c>
      <c r="K2452" t="s">
        <v>7259</v>
      </c>
      <c r="L2452" t="s">
        <v>193</v>
      </c>
      <c r="M2452">
        <f>IF(UPPER(TRIM(Table2[[#This Row],[Status_Clean]]))="CONVERTED",1,0)</f>
        <v>0</v>
      </c>
      <c r="N2452">
        <f>IF(ISNUMBER(MATCH(UPPER(TRIM(Table2[[#This Row],[Status_Clean]])),{"CONTACTED","QUALIFIED","CONVERTED"},0)),1,0)</f>
        <v>0</v>
      </c>
      <c r="O2452" cm="1">
        <f t="array" ref="O2452">_xlfn.SWITCH(UPPER(TRIM(Table2[[#This Row],[Status_Clean]])),"NEW",1,"CONTACTED",2,"QUALIFIED",3,"CONVERTED",4,"LOST",5,99)</f>
        <v>1</v>
      </c>
      <c r="P2452">
        <v>45229</v>
      </c>
      <c r="Q2452" t="s">
        <v>8415</v>
      </c>
      <c r="R2452" t="s">
        <v>8415</v>
      </c>
      <c r="S2452">
        <v>45229</v>
      </c>
      <c r="T2452" t="s">
        <v>7261</v>
      </c>
      <c r="U2452">
        <v>45229</v>
      </c>
      <c r="V2452" t="s">
        <v>7270</v>
      </c>
      <c r="W2452" t="s">
        <v>7263</v>
      </c>
      <c r="X2452" t="s">
        <v>7264</v>
      </c>
      <c r="Y2452" t="s">
        <v>7298</v>
      </c>
      <c r="Z2452" t="s">
        <v>579</v>
      </c>
      <c r="AA2452">
        <v>58.5</v>
      </c>
      <c r="AB2452" t="str" cm="1">
        <f t="array" ref="AB2452">_xlfn.LET(_xlpm.x,IFERROR(VALUE(Table2[[#This Row],[Response_Time_Hours]]),""),IF(_xlpm.x="","CHECK",_xlfn.IFS(_xlpm.x&lt;=1,"Immediate",_xlpm.x&lt;=6,"Fast",_xlpm.x&lt;=24,"Moderate",_xlpm.x&gt;24,"Delayed")))</f>
        <v>Delayed</v>
      </c>
      <c r="AC2452">
        <v>33</v>
      </c>
      <c r="AD2452" t="str" cm="1">
        <f t="array" ref="AD2452">IF(Table2[[#This Row],[Interaction_Count_Final]]="","N/A",_xlfn.IFS(Table2[[#This Row],[Interaction_Count_Final]]&lt;=2,"Low",Table2[[#This Row],[Interaction_Count_Final]]&lt;=5,"Medium",Table2[[#This Row],[Interaction_Count_Final]]&gt;=6,"High",TRUE,"CHECK"))</f>
        <v>High</v>
      </c>
      <c r="AE2452" t="s">
        <v>7273</v>
      </c>
      <c r="AF2452" t="b">
        <v>1</v>
      </c>
      <c r="AG2452" t="b">
        <v>1</v>
      </c>
      <c r="AH2452">
        <v>2901</v>
      </c>
      <c r="AI2452">
        <v>45229</v>
      </c>
      <c r="AJ2452" t="b">
        <v>1</v>
      </c>
      <c r="AK2452" t="e" cm="1">
        <f t="array" ref="AK2452">_xlfn.LET(
  _xlpm.txt,TRIM(Raw_Data!F2452),
  _xlpm.norm,SUBSTITUTE(SUBSTITUTE(_xlpm.txt,"-","/"),".","/"),
  _xlpm.p,_xlfn.TEXTSPLIT(_xlpm.norm,"/"),
  _xlpm.a,VALUE(INDEX(_xlpm.p,1)),
  _xlpm.b,VALUE(INDEX(_xlpm.p,2)),
  IF(AND(_xlpm.a&lt;=12,_xlpm.b&lt;=12),"REVIEW_AMBIGUOUS","OK")
)</f>
        <v>#REF!</v>
      </c>
    </row>
    <row r="2453" spans="1:37">
      <c r="A2453" t="s">
        <v>6963</v>
      </c>
      <c r="B2453" t="s">
        <v>6963</v>
      </c>
      <c r="C2453" t="b">
        <v>0</v>
      </c>
      <c r="D2453" t="s">
        <v>7257</v>
      </c>
      <c r="E2453" t="s">
        <v>6964</v>
      </c>
      <c r="F2453" t="s">
        <v>6964</v>
      </c>
      <c r="G2453" t="s">
        <v>7258</v>
      </c>
      <c r="H2453" t="s">
        <v>106</v>
      </c>
      <c r="I2453" t="s">
        <v>106</v>
      </c>
      <c r="J2453" t="s">
        <v>106</v>
      </c>
      <c r="K2453" t="s">
        <v>125</v>
      </c>
      <c r="L2453" t="s">
        <v>125</v>
      </c>
      <c r="M2453">
        <f>IF(UPPER(TRIM(Table2[[#This Row],[Status_Clean]]))="CONVERTED",1,0)</f>
        <v>0</v>
      </c>
      <c r="N2453">
        <f>IF(ISNUMBER(MATCH(UPPER(TRIM(Table2[[#This Row],[Status_Clean]])),{"CONTACTED","QUALIFIED","CONVERTED"},0)),1,0)</f>
        <v>1</v>
      </c>
      <c r="O2453" cm="1">
        <f t="array" ref="O2453">_xlfn.SWITCH(UPPER(TRIM(Table2[[#This Row],[Status_Clean]])),"NEW",1,"CONTACTED",2,"QUALIFIED",3,"CONVERTED",4,"LOST",5,99)</f>
        <v>2</v>
      </c>
      <c r="P2453">
        <v>44992</v>
      </c>
      <c r="Q2453" t="s">
        <v>7561</v>
      </c>
      <c r="R2453" t="s">
        <v>7561</v>
      </c>
      <c r="S2453">
        <v>44992</v>
      </c>
      <c r="T2453" t="s">
        <v>7261</v>
      </c>
      <c r="U2453">
        <v>44992</v>
      </c>
      <c r="V2453" t="s">
        <v>7295</v>
      </c>
      <c r="W2453" t="s">
        <v>7263</v>
      </c>
      <c r="X2453" t="s">
        <v>7284</v>
      </c>
      <c r="Y2453" t="s">
        <v>7265</v>
      </c>
      <c r="Z2453">
        <v>22</v>
      </c>
      <c r="AA2453">
        <v>22</v>
      </c>
      <c r="AB2453" t="str" cm="1">
        <f t="array" ref="AB2453">_xlfn.LET(_xlpm.x,IFERROR(VALUE(Table2[[#This Row],[Response_Time_Hours]]),""),IF(_xlpm.x="","CHECK",_xlfn.IFS(_xlpm.x&lt;=1,"Immediate",_xlpm.x&lt;=6,"Fast",_xlpm.x&lt;=24,"Moderate",_xlpm.x&gt;24,"Delayed")))</f>
        <v>Moderate</v>
      </c>
      <c r="AC2453">
        <v>40</v>
      </c>
      <c r="AD2453" t="str" cm="1">
        <f t="array" ref="AD2453">IF(Table2[[#This Row],[Interaction_Count_Final]]="","N/A",_xlfn.IFS(Table2[[#This Row],[Interaction_Count_Final]]&lt;=2,"Low",Table2[[#This Row],[Interaction_Count_Final]]&lt;=5,"Medium",Table2[[#This Row],[Interaction_Count_Final]]&gt;=6,"High",TRUE,"CHECK"))</f>
        <v>High</v>
      </c>
      <c r="AE2453" t="s">
        <v>7266</v>
      </c>
      <c r="AF2453" t="b">
        <v>1</v>
      </c>
      <c r="AG2453" t="b">
        <v>1</v>
      </c>
      <c r="AH2453">
        <v>2902</v>
      </c>
      <c r="AI2453">
        <v>44992</v>
      </c>
      <c r="AJ2453" t="b">
        <v>1</v>
      </c>
      <c r="AK2453" t="e" cm="1">
        <f t="array" ref="AK2453">_xlfn.LET(
  _xlpm.txt,TRIM(Raw_Data!F2453),
  _xlpm.norm,SUBSTITUTE(SUBSTITUTE(_xlpm.txt,"-","/"),".","/"),
  _xlpm.p,_xlfn.TEXTSPLIT(_xlpm.norm,"/"),
  _xlpm.a,VALUE(INDEX(_xlpm.p,1)),
  _xlpm.b,VALUE(INDEX(_xlpm.p,2)),
  IF(AND(_xlpm.a&lt;=12,_xlpm.b&lt;=12),"REVIEW_AMBIGUOUS","OK")
)</f>
        <v>#REF!</v>
      </c>
    </row>
    <row r="2454" spans="1:37">
      <c r="A2454" t="s">
        <v>6965</v>
      </c>
      <c r="B2454" t="s">
        <v>6965</v>
      </c>
      <c r="C2454" t="b">
        <v>0</v>
      </c>
      <c r="D2454" t="s">
        <v>7257</v>
      </c>
      <c r="E2454" t="s">
        <v>6966</v>
      </c>
      <c r="F2454" t="s">
        <v>6966</v>
      </c>
      <c r="G2454" t="s">
        <v>7274</v>
      </c>
      <c r="H2454" t="s">
        <v>263</v>
      </c>
      <c r="I2454" t="s">
        <v>263</v>
      </c>
      <c r="J2454" t="s">
        <v>263</v>
      </c>
      <c r="K2454" t="s">
        <v>173</v>
      </c>
      <c r="L2454" t="s">
        <v>173</v>
      </c>
      <c r="M2454">
        <f>IF(UPPER(TRIM(Table2[[#This Row],[Status_Clean]]))="CONVERTED",1,0)</f>
        <v>0</v>
      </c>
      <c r="N2454">
        <f>IF(ISNUMBER(MATCH(UPPER(TRIM(Table2[[#This Row],[Status_Clean]])),{"CONTACTED","QUALIFIED","CONVERTED"},0)),1,0)</f>
        <v>0</v>
      </c>
      <c r="O2454" cm="1">
        <f t="array" ref="O2454">_xlfn.SWITCH(UPPER(TRIM(Table2[[#This Row],[Status_Clean]])),"NEW",1,"CONTACTED",2,"QUALIFIED",3,"CONVERTED",4,"LOST",5,99)</f>
        <v>5</v>
      </c>
      <c r="P2454" t="s">
        <v>880</v>
      </c>
      <c r="Q2454" t="s">
        <v>7545</v>
      </c>
      <c r="R2454" t="s">
        <v>7545</v>
      </c>
      <c r="S2454">
        <v>45451</v>
      </c>
      <c r="T2454" t="s">
        <v>7261</v>
      </c>
      <c r="U2454">
        <v>45451</v>
      </c>
      <c r="V2454" t="s">
        <v>7276</v>
      </c>
      <c r="W2454" t="s">
        <v>7271</v>
      </c>
      <c r="X2454" t="s">
        <v>7277</v>
      </c>
      <c r="Y2454" t="s">
        <v>7278</v>
      </c>
      <c r="Z2454">
        <v>44</v>
      </c>
      <c r="AA2454">
        <v>44</v>
      </c>
      <c r="AB2454" t="str" cm="1">
        <f t="array" ref="AB2454">_xlfn.LET(_xlpm.x,IFERROR(VALUE(Table2[[#This Row],[Response_Time_Hours]]),""),IF(_xlpm.x="","CHECK",_xlfn.IFS(_xlpm.x&lt;=1,"Immediate",_xlpm.x&lt;=6,"Fast",_xlpm.x&lt;=24,"Moderate",_xlpm.x&gt;24,"Delayed")))</f>
        <v>Delayed</v>
      </c>
      <c r="AC2454">
        <v>17</v>
      </c>
      <c r="AD2454" t="str" cm="1">
        <f t="array" ref="AD2454">IF(Table2[[#This Row],[Interaction_Count_Final]]="","N/A",_xlfn.IFS(Table2[[#This Row],[Interaction_Count_Final]]&lt;=2,"Low",Table2[[#This Row],[Interaction_Count_Final]]&lt;=5,"Medium",Table2[[#This Row],[Interaction_Count_Final]]&gt;=6,"High",TRUE,"CHECK"))</f>
        <v>High</v>
      </c>
      <c r="AE2454" t="s">
        <v>7289</v>
      </c>
      <c r="AF2454" t="b">
        <v>1</v>
      </c>
      <c r="AG2454" t="b">
        <v>1</v>
      </c>
      <c r="AH2454">
        <v>2903</v>
      </c>
      <c r="AI2454">
        <v>45451</v>
      </c>
      <c r="AJ2454" t="b">
        <v>1</v>
      </c>
      <c r="AK2454" t="str" cm="1">
        <f t="array" ref="AK2454">_xlfn.LET(
  _xlpm.txt,TRIM(Raw_Data!F2454),
  _xlpm.norm,SUBSTITUTE(SUBSTITUTE(_xlpm.txt,"-","/"),".","/"),
  _xlpm.p,_xlfn.TEXTSPLIT(_xlpm.norm,"/"),
  _xlpm.a,VALUE(INDEX(_xlpm.p,1)),
  _xlpm.b,VALUE(INDEX(_xlpm.p,2)),
  IF(AND(_xlpm.a&lt;=12,_xlpm.b&lt;=12),"REVIEW_AMBIGUOUS","OK")
)</f>
        <v>REVIEW_AMBIGUOUS</v>
      </c>
    </row>
    <row r="2455" spans="1:37">
      <c r="A2455" t="s">
        <v>6967</v>
      </c>
      <c r="B2455" t="s">
        <v>6967</v>
      </c>
      <c r="C2455" t="b">
        <v>0</v>
      </c>
      <c r="D2455" t="s">
        <v>7257</v>
      </c>
      <c r="E2455" t="s">
        <v>6968</v>
      </c>
      <c r="F2455" t="s">
        <v>6968</v>
      </c>
      <c r="G2455" t="s">
        <v>7274</v>
      </c>
      <c r="H2455" t="s">
        <v>600</v>
      </c>
      <c r="I2455" t="s">
        <v>600</v>
      </c>
      <c r="J2455" t="s">
        <v>254</v>
      </c>
      <c r="K2455" t="s">
        <v>7281</v>
      </c>
      <c r="L2455" t="s">
        <v>125</v>
      </c>
      <c r="M2455">
        <f>IF(UPPER(TRIM(Table2[[#This Row],[Status_Clean]]))="CONVERTED",1,0)</f>
        <v>0</v>
      </c>
      <c r="N2455">
        <f>IF(ISNUMBER(MATCH(UPPER(TRIM(Table2[[#This Row],[Status_Clean]])),{"CONTACTED","QUALIFIED","CONVERTED"},0)),1,0)</f>
        <v>1</v>
      </c>
      <c r="O2455" cm="1">
        <f t="array" ref="O2455">_xlfn.SWITCH(UPPER(TRIM(Table2[[#This Row],[Status_Clean]])),"NEW",1,"CONTACTED",2,"QUALIFIED",3,"CONVERTED",4,"LOST",5,99)</f>
        <v>2</v>
      </c>
      <c r="P2455">
        <v>45353</v>
      </c>
      <c r="Q2455" t="s">
        <v>7429</v>
      </c>
      <c r="R2455" t="s">
        <v>7429</v>
      </c>
      <c r="S2455">
        <v>45353</v>
      </c>
      <c r="T2455" t="s">
        <v>7261</v>
      </c>
      <c r="U2455">
        <v>45353</v>
      </c>
      <c r="V2455" t="s">
        <v>7295</v>
      </c>
      <c r="W2455" t="s">
        <v>7271</v>
      </c>
      <c r="X2455" t="s">
        <v>7284</v>
      </c>
      <c r="Y2455" t="s">
        <v>7278</v>
      </c>
      <c r="Z2455" t="s">
        <v>4224</v>
      </c>
      <c r="AA2455">
        <v>71.8</v>
      </c>
      <c r="AB2455" t="str" cm="1">
        <f t="array" ref="AB2455">_xlfn.LET(_xlpm.x,IFERROR(VALUE(Table2[[#This Row],[Response_Time_Hours]]),""),IF(_xlpm.x="","CHECK",_xlfn.IFS(_xlpm.x&lt;=1,"Immediate",_xlpm.x&lt;=6,"Fast",_xlpm.x&lt;=24,"Moderate",_xlpm.x&gt;24,"Delayed")))</f>
        <v>Delayed</v>
      </c>
      <c r="AC2455">
        <v>19</v>
      </c>
      <c r="AD2455" t="str" cm="1">
        <f t="array" ref="AD2455">IF(Table2[[#This Row],[Interaction_Count_Final]]="","N/A",_xlfn.IFS(Table2[[#This Row],[Interaction_Count_Final]]&lt;=2,"Low",Table2[[#This Row],[Interaction_Count_Final]]&lt;=5,"Medium",Table2[[#This Row],[Interaction_Count_Final]]&gt;=6,"High",TRUE,"CHECK"))</f>
        <v>High</v>
      </c>
      <c r="AE2455" t="s">
        <v>7289</v>
      </c>
      <c r="AF2455" t="b">
        <v>1</v>
      </c>
      <c r="AG2455" t="b">
        <v>1</v>
      </c>
      <c r="AH2455">
        <v>2904</v>
      </c>
      <c r="AI2455">
        <v>45353</v>
      </c>
      <c r="AJ2455" t="b">
        <v>1</v>
      </c>
      <c r="AK2455" t="e" cm="1">
        <f t="array" ref="AK2455">_xlfn.LET(
  _xlpm.txt,TRIM(Raw_Data!F2455),
  _xlpm.norm,SUBSTITUTE(SUBSTITUTE(_xlpm.txt,"-","/"),".","/"),
  _xlpm.p,_xlfn.TEXTSPLIT(_xlpm.norm,"/"),
  _xlpm.a,VALUE(INDEX(_xlpm.p,1)),
  _xlpm.b,VALUE(INDEX(_xlpm.p,2)),
  IF(AND(_xlpm.a&lt;=12,_xlpm.b&lt;=12),"REVIEW_AMBIGUOUS","OK")
)</f>
        <v>#REF!</v>
      </c>
    </row>
    <row r="2456" spans="1:37">
      <c r="A2456" t="s">
        <v>6969</v>
      </c>
      <c r="B2456" t="s">
        <v>6969</v>
      </c>
      <c r="C2456" t="b">
        <v>0</v>
      </c>
      <c r="D2456" t="s">
        <v>7257</v>
      </c>
      <c r="E2456" t="s">
        <v>6970</v>
      </c>
      <c r="F2456" t="s">
        <v>6970</v>
      </c>
      <c r="G2456" t="s">
        <v>7280</v>
      </c>
      <c r="H2456" t="s">
        <v>311</v>
      </c>
      <c r="I2456" t="s">
        <v>311</v>
      </c>
      <c r="J2456" t="s">
        <v>311</v>
      </c>
      <c r="K2456" t="s">
        <v>125</v>
      </c>
      <c r="L2456" t="s">
        <v>125</v>
      </c>
      <c r="M2456">
        <f>IF(UPPER(TRIM(Table2[[#This Row],[Status_Clean]]))="CONVERTED",1,0)</f>
        <v>0</v>
      </c>
      <c r="N2456">
        <f>IF(ISNUMBER(MATCH(UPPER(TRIM(Table2[[#This Row],[Status_Clean]])),{"CONTACTED","QUALIFIED","CONVERTED"},0)),1,0)</f>
        <v>1</v>
      </c>
      <c r="O2456" cm="1">
        <f t="array" ref="O2456">_xlfn.SWITCH(UPPER(TRIM(Table2[[#This Row],[Status_Clean]])),"NEW",1,"CONTACTED",2,"QUALIFIED",3,"CONVERTED",4,"LOST",5,99)</f>
        <v>2</v>
      </c>
      <c r="P2456" t="s">
        <v>6971</v>
      </c>
      <c r="Q2456" t="s">
        <v>8802</v>
      </c>
      <c r="R2456" t="s">
        <v>8802</v>
      </c>
      <c r="S2456">
        <v>45160</v>
      </c>
      <c r="T2456" t="s">
        <v>7261</v>
      </c>
      <c r="U2456">
        <v>45160</v>
      </c>
      <c r="V2456" t="s">
        <v>7310</v>
      </c>
      <c r="W2456" t="s">
        <v>7263</v>
      </c>
      <c r="X2456" t="s">
        <v>7288</v>
      </c>
      <c r="Y2456" t="s">
        <v>7265</v>
      </c>
      <c r="Z2456" t="s">
        <v>1095</v>
      </c>
      <c r="AA2456">
        <v>52.800000000000004</v>
      </c>
      <c r="AB2456" t="str" cm="1">
        <f t="array" ref="AB2456">_xlfn.LET(_xlpm.x,IFERROR(VALUE(Table2[[#This Row],[Response_Time_Hours]]),""),IF(_xlpm.x="","CHECK",_xlfn.IFS(_xlpm.x&lt;=1,"Immediate",_xlpm.x&lt;=6,"Fast",_xlpm.x&lt;=24,"Moderate",_xlpm.x&gt;24,"Delayed")))</f>
        <v>Delayed</v>
      </c>
      <c r="AC2456">
        <v>18</v>
      </c>
      <c r="AD2456" t="str" cm="1">
        <f t="array" ref="AD2456">IF(Table2[[#This Row],[Interaction_Count_Final]]="","N/A",_xlfn.IFS(Table2[[#This Row],[Interaction_Count_Final]]&lt;=2,"Low",Table2[[#This Row],[Interaction_Count_Final]]&lt;=5,"Medium",Table2[[#This Row],[Interaction_Count_Final]]&gt;=6,"High",TRUE,"CHECK"))</f>
        <v>High</v>
      </c>
      <c r="AE2456" t="s">
        <v>7289</v>
      </c>
      <c r="AF2456" t="b">
        <v>1</v>
      </c>
      <c r="AG2456" t="b">
        <v>1</v>
      </c>
      <c r="AH2456">
        <v>2905</v>
      </c>
      <c r="AI2456">
        <v>45160</v>
      </c>
      <c r="AJ2456" t="b">
        <v>1</v>
      </c>
      <c r="AK2456" t="e" cm="1">
        <f t="array" ref="AK2456">_xlfn.LET(
  _xlpm.txt,TRIM(Raw_Data!F2456),
  _xlpm.norm,SUBSTITUTE(SUBSTITUTE(_xlpm.txt,"-","/"),".","/"),
  _xlpm.p,_xlfn.TEXTSPLIT(_xlpm.norm,"/"),
  _xlpm.a,VALUE(INDEX(_xlpm.p,1)),
  _xlpm.b,VALUE(INDEX(_xlpm.p,2)),
  IF(AND(_xlpm.a&lt;=12,_xlpm.b&lt;=12),"REVIEW_AMBIGUOUS","OK")
)</f>
        <v>#REF!</v>
      </c>
    </row>
    <row r="2457" spans="1:37">
      <c r="A2457" t="s">
        <v>6972</v>
      </c>
      <c r="B2457" t="s">
        <v>6972</v>
      </c>
      <c r="C2457" t="b">
        <v>1</v>
      </c>
      <c r="D2457" t="s">
        <v>7257</v>
      </c>
      <c r="E2457" t="s">
        <v>6973</v>
      </c>
      <c r="F2457" t="s">
        <v>6973</v>
      </c>
      <c r="G2457" t="s">
        <v>7258</v>
      </c>
      <c r="H2457" t="s">
        <v>447</v>
      </c>
      <c r="I2457" t="s">
        <v>447</v>
      </c>
      <c r="J2457" t="s">
        <v>447</v>
      </c>
      <c r="K2457" t="s">
        <v>71</v>
      </c>
      <c r="L2457" t="s">
        <v>71</v>
      </c>
      <c r="M2457">
        <f>IF(UPPER(TRIM(Table2[[#This Row],[Status_Clean]]))="CONVERTED",1,0)</f>
        <v>0</v>
      </c>
      <c r="N2457">
        <f>IF(ISNUMBER(MATCH(UPPER(TRIM(Table2[[#This Row],[Status_Clean]])),{"CONTACTED","QUALIFIED","CONVERTED"},0)),1,0)</f>
        <v>1</v>
      </c>
      <c r="O2457" cm="1">
        <f t="array" ref="O2457">_xlfn.SWITCH(UPPER(TRIM(Table2[[#This Row],[Status_Clean]])),"NEW",1,"CONTACTED",2,"QUALIFIED",3,"CONVERTED",4,"LOST",5,99)</f>
        <v>3</v>
      </c>
      <c r="P2457" t="s">
        <v>5845</v>
      </c>
      <c r="Q2457" t="s">
        <v>8625</v>
      </c>
      <c r="R2457" t="s">
        <v>8625</v>
      </c>
      <c r="S2457">
        <v>45529</v>
      </c>
      <c r="T2457" t="s">
        <v>7261</v>
      </c>
      <c r="U2457">
        <v>45529</v>
      </c>
      <c r="V2457" t="s">
        <v>7310</v>
      </c>
      <c r="W2457" t="s">
        <v>7271</v>
      </c>
      <c r="X2457" t="s">
        <v>7288</v>
      </c>
      <c r="Y2457" t="s">
        <v>7293</v>
      </c>
      <c r="Z2457" t="s">
        <v>6974</v>
      </c>
      <c r="AA2457">
        <v>39.200000000000003</v>
      </c>
      <c r="AB2457" t="str" cm="1">
        <f t="array" ref="AB2457">_xlfn.LET(_xlpm.x,IFERROR(VALUE(Table2[[#This Row],[Response_Time_Hours]]),""),IF(_xlpm.x="","CHECK",_xlfn.IFS(_xlpm.x&lt;=1,"Immediate",_xlpm.x&lt;=6,"Fast",_xlpm.x&lt;=24,"Moderate",_xlpm.x&gt;24,"Delayed")))</f>
        <v>Delayed</v>
      </c>
      <c r="AC2457">
        <v>1</v>
      </c>
      <c r="AD2457" t="str" cm="1">
        <f t="array" ref="AD2457">IF(Table2[[#This Row],[Interaction_Count_Final]]="","N/A",_xlfn.IFS(Table2[[#This Row],[Interaction_Count_Final]]&lt;=2,"Low",Table2[[#This Row],[Interaction_Count_Final]]&lt;=5,"Medium",Table2[[#This Row],[Interaction_Count_Final]]&gt;=6,"High",TRUE,"CHECK"))</f>
        <v>Low</v>
      </c>
      <c r="AE2457" t="s">
        <v>7273</v>
      </c>
      <c r="AF2457" t="b">
        <v>1</v>
      </c>
      <c r="AG2457" t="b">
        <v>1</v>
      </c>
      <c r="AH2457">
        <v>2906</v>
      </c>
      <c r="AI2457">
        <v>45529</v>
      </c>
      <c r="AJ2457" t="b">
        <v>1</v>
      </c>
      <c r="AK2457" t="e" cm="1">
        <f t="array" ref="AK2457">_xlfn.LET(
  _xlpm.txt,TRIM(Raw_Data!F2457),
  _xlpm.norm,SUBSTITUTE(SUBSTITUTE(_xlpm.txt,"-","/"),".","/"),
  _xlpm.p,_xlfn.TEXTSPLIT(_xlpm.norm,"/"),
  _xlpm.a,VALUE(INDEX(_xlpm.p,1)),
  _xlpm.b,VALUE(INDEX(_xlpm.p,2)),
  IF(AND(_xlpm.a&lt;=12,_xlpm.b&lt;=12),"REVIEW_AMBIGUOUS","OK")
)</f>
        <v>#REF!</v>
      </c>
    </row>
    <row r="2458" spans="1:37">
      <c r="A2458" t="s">
        <v>6975</v>
      </c>
      <c r="B2458" t="s">
        <v>6975</v>
      </c>
      <c r="C2458" t="b">
        <v>0</v>
      </c>
      <c r="D2458" t="s">
        <v>7257</v>
      </c>
      <c r="E2458" t="s">
        <v>6976</v>
      </c>
      <c r="F2458" t="s">
        <v>6976</v>
      </c>
      <c r="G2458" t="s">
        <v>7303</v>
      </c>
      <c r="H2458" t="s">
        <v>1725</v>
      </c>
      <c r="I2458" t="s">
        <v>1725</v>
      </c>
      <c r="J2458" t="s">
        <v>1356</v>
      </c>
      <c r="K2458" t="s">
        <v>193</v>
      </c>
      <c r="L2458" t="s">
        <v>193</v>
      </c>
      <c r="M2458">
        <f>IF(UPPER(TRIM(Table2[[#This Row],[Status_Clean]]))="CONVERTED",1,0)</f>
        <v>0</v>
      </c>
      <c r="N2458">
        <f>IF(ISNUMBER(MATCH(UPPER(TRIM(Table2[[#This Row],[Status_Clean]])),{"CONTACTED","QUALIFIED","CONVERTED"},0)),1,0)</f>
        <v>0</v>
      </c>
      <c r="O2458" cm="1">
        <f t="array" ref="O2458">_xlfn.SWITCH(UPPER(TRIM(Table2[[#This Row],[Status_Clean]])),"NEW",1,"CONTACTED",2,"QUALIFIED",3,"CONVERTED",4,"LOST",5,99)</f>
        <v>1</v>
      </c>
      <c r="P2458">
        <v>45638</v>
      </c>
      <c r="Q2458" t="s">
        <v>7701</v>
      </c>
      <c r="R2458" t="s">
        <v>7701</v>
      </c>
      <c r="S2458">
        <v>45638</v>
      </c>
      <c r="T2458" t="s">
        <v>7261</v>
      </c>
      <c r="U2458">
        <v>45638</v>
      </c>
      <c r="V2458" t="s">
        <v>7262</v>
      </c>
      <c r="W2458" t="s">
        <v>7271</v>
      </c>
      <c r="X2458" t="s">
        <v>7264</v>
      </c>
      <c r="Y2458" t="s">
        <v>7285</v>
      </c>
      <c r="Z2458" t="s">
        <v>5846</v>
      </c>
      <c r="AA2458">
        <v>61.9</v>
      </c>
      <c r="AB2458" t="str" cm="1">
        <f t="array" ref="AB2458">_xlfn.LET(_xlpm.x,IFERROR(VALUE(Table2[[#This Row],[Response_Time_Hours]]),""),IF(_xlpm.x="","CHECK",_xlfn.IFS(_xlpm.x&lt;=1,"Immediate",_xlpm.x&lt;=6,"Fast",_xlpm.x&lt;=24,"Moderate",_xlpm.x&gt;24,"Delayed")))</f>
        <v>Delayed</v>
      </c>
      <c r="AC2458">
        <v>2</v>
      </c>
      <c r="AD2458" t="str" cm="1">
        <f t="array" ref="AD2458">IF(Table2[[#This Row],[Interaction_Count_Final]]="","N/A",_xlfn.IFS(Table2[[#This Row],[Interaction_Count_Final]]&lt;=2,"Low",Table2[[#This Row],[Interaction_Count_Final]]&lt;=5,"Medium",Table2[[#This Row],[Interaction_Count_Final]]&gt;=6,"High",TRUE,"CHECK"))</f>
        <v>Low</v>
      </c>
      <c r="AE2458" t="s">
        <v>7266</v>
      </c>
      <c r="AF2458" t="b">
        <v>1</v>
      </c>
      <c r="AG2458" t="b">
        <v>1</v>
      </c>
      <c r="AH2458">
        <v>2907</v>
      </c>
      <c r="AI2458">
        <v>45638</v>
      </c>
      <c r="AJ2458" t="b">
        <v>1</v>
      </c>
      <c r="AK2458" t="e" cm="1">
        <f t="array" ref="AK2458">_xlfn.LET(
  _xlpm.txt,TRIM(Raw_Data!F2458),
  _xlpm.norm,SUBSTITUTE(SUBSTITUTE(_xlpm.txt,"-","/"),".","/"),
  _xlpm.p,_xlfn.TEXTSPLIT(_xlpm.norm,"/"),
  _xlpm.a,VALUE(INDEX(_xlpm.p,1)),
  _xlpm.b,VALUE(INDEX(_xlpm.p,2)),
  IF(AND(_xlpm.a&lt;=12,_xlpm.b&lt;=12),"REVIEW_AMBIGUOUS","OK")
)</f>
        <v>#REF!</v>
      </c>
    </row>
    <row r="2459" spans="1:37">
      <c r="A2459" t="s">
        <v>6977</v>
      </c>
      <c r="B2459" t="s">
        <v>6977</v>
      </c>
      <c r="C2459" t="b">
        <v>0</v>
      </c>
      <c r="D2459" t="s">
        <v>7257</v>
      </c>
      <c r="E2459" t="s">
        <v>6978</v>
      </c>
      <c r="F2459" t="s">
        <v>6978</v>
      </c>
      <c r="G2459" t="s">
        <v>7274</v>
      </c>
      <c r="H2459" t="s">
        <v>69</v>
      </c>
      <c r="I2459" t="s">
        <v>69</v>
      </c>
      <c r="J2459" t="s">
        <v>69</v>
      </c>
      <c r="K2459" t="s">
        <v>7365</v>
      </c>
      <c r="L2459" t="s">
        <v>250</v>
      </c>
      <c r="M2459">
        <f>IF(UPPER(TRIM(Table2[[#This Row],[Status_Clean]]))="CONVERTED",1,0)</f>
        <v>1</v>
      </c>
      <c r="N2459">
        <f>IF(ISNUMBER(MATCH(UPPER(TRIM(Table2[[#This Row],[Status_Clean]])),{"CONTACTED","QUALIFIED","CONVERTED"},0)),1,0)</f>
        <v>1</v>
      </c>
      <c r="O2459" cm="1">
        <f t="array" ref="O2459">_xlfn.SWITCH(UPPER(TRIM(Table2[[#This Row],[Status_Clean]])),"NEW",1,"CONTACTED",2,"QUALIFIED",3,"CONVERTED",4,"LOST",5,99)</f>
        <v>4</v>
      </c>
      <c r="P2459" t="s">
        <v>6979</v>
      </c>
      <c r="Q2459" t="s">
        <v>8803</v>
      </c>
      <c r="R2459" t="s">
        <v>8803</v>
      </c>
      <c r="S2459">
        <v>45092</v>
      </c>
      <c r="T2459" t="s">
        <v>7261</v>
      </c>
      <c r="U2459">
        <v>45092</v>
      </c>
      <c r="V2459" t="s">
        <v>7276</v>
      </c>
      <c r="W2459" t="s">
        <v>7263</v>
      </c>
      <c r="X2459" t="s">
        <v>7277</v>
      </c>
      <c r="Y2459" t="s">
        <v>7285</v>
      </c>
      <c r="Z2459" t="s">
        <v>6980</v>
      </c>
      <c r="AA2459">
        <v>42.6</v>
      </c>
      <c r="AB2459" t="str" cm="1">
        <f t="array" ref="AB2459">_xlfn.LET(_xlpm.x,IFERROR(VALUE(Table2[[#This Row],[Response_Time_Hours]]),""),IF(_xlpm.x="","CHECK",_xlfn.IFS(_xlpm.x&lt;=1,"Immediate",_xlpm.x&lt;=6,"Fast",_xlpm.x&lt;=24,"Moderate",_xlpm.x&gt;24,"Delayed")))</f>
        <v>Delayed</v>
      </c>
      <c r="AC2459">
        <v>13</v>
      </c>
      <c r="AD2459" t="str" cm="1">
        <f t="array" ref="AD2459">IF(Table2[[#This Row],[Interaction_Count_Final]]="","N/A",_xlfn.IFS(Table2[[#This Row],[Interaction_Count_Final]]&lt;=2,"Low",Table2[[#This Row],[Interaction_Count_Final]]&lt;=5,"Medium",Table2[[#This Row],[Interaction_Count_Final]]&gt;=6,"High",TRUE,"CHECK"))</f>
        <v>High</v>
      </c>
      <c r="AE2459" t="s">
        <v>7266</v>
      </c>
      <c r="AF2459" t="b">
        <v>1</v>
      </c>
      <c r="AG2459" t="b">
        <v>1</v>
      </c>
      <c r="AH2459">
        <v>2908</v>
      </c>
      <c r="AI2459">
        <v>45092</v>
      </c>
      <c r="AJ2459" t="b">
        <v>1</v>
      </c>
      <c r="AK2459" t="str" cm="1">
        <f t="array" ref="AK2459">_xlfn.LET(
  _xlpm.txt,TRIM(Raw_Data!F2459),
  _xlpm.norm,SUBSTITUTE(SUBSTITUTE(_xlpm.txt,"-","/"),".","/"),
  _xlpm.p,_xlfn.TEXTSPLIT(_xlpm.norm,"/"),
  _xlpm.a,VALUE(INDEX(_xlpm.p,1)),
  _xlpm.b,VALUE(INDEX(_xlpm.p,2)),
  IF(AND(_xlpm.a&lt;=12,_xlpm.b&lt;=12),"REVIEW_AMBIGUOUS","OK")
)</f>
        <v>OK</v>
      </c>
    </row>
    <row r="2460" spans="1:37">
      <c r="A2460" t="s">
        <v>6981</v>
      </c>
      <c r="B2460" t="s">
        <v>6981</v>
      </c>
      <c r="C2460" t="b">
        <v>0</v>
      </c>
      <c r="D2460" t="s">
        <v>7257</v>
      </c>
      <c r="E2460" t="s">
        <v>6982</v>
      </c>
      <c r="F2460" t="s">
        <v>6982</v>
      </c>
      <c r="G2460" t="s">
        <v>7280</v>
      </c>
      <c r="H2460" t="s">
        <v>69</v>
      </c>
      <c r="I2460" t="s">
        <v>69</v>
      </c>
      <c r="J2460" t="s">
        <v>69</v>
      </c>
      <c r="K2460" t="s">
        <v>193</v>
      </c>
      <c r="L2460" t="s">
        <v>193</v>
      </c>
      <c r="M2460">
        <f>IF(UPPER(TRIM(Table2[[#This Row],[Status_Clean]]))="CONVERTED",1,0)</f>
        <v>0</v>
      </c>
      <c r="N2460">
        <f>IF(ISNUMBER(MATCH(UPPER(TRIM(Table2[[#This Row],[Status_Clean]])),{"CONTACTED","QUALIFIED","CONVERTED"},0)),1,0)</f>
        <v>0</v>
      </c>
      <c r="O2460" cm="1">
        <f t="array" ref="O2460">_xlfn.SWITCH(UPPER(TRIM(Table2[[#This Row],[Status_Clean]])),"NEW",1,"CONTACTED",2,"QUALIFIED",3,"CONVERTED",4,"LOST",5,99)</f>
        <v>1</v>
      </c>
      <c r="P2460">
        <v>45477</v>
      </c>
      <c r="Q2460" t="s">
        <v>8019</v>
      </c>
      <c r="R2460" t="s">
        <v>8019</v>
      </c>
      <c r="S2460">
        <v>45477</v>
      </c>
      <c r="T2460" t="s">
        <v>7261</v>
      </c>
      <c r="U2460">
        <v>45477</v>
      </c>
      <c r="V2460" t="s">
        <v>7305</v>
      </c>
      <c r="W2460" t="s">
        <v>7271</v>
      </c>
      <c r="X2460" t="s">
        <v>7288</v>
      </c>
      <c r="Y2460" t="s">
        <v>7285</v>
      </c>
      <c r="Z2460">
        <v>35.200000000000003</v>
      </c>
      <c r="AA2460">
        <v>35.200000000000003</v>
      </c>
      <c r="AB2460" t="str" cm="1">
        <f t="array" ref="AB2460">_xlfn.LET(_xlpm.x,IFERROR(VALUE(Table2[[#This Row],[Response_Time_Hours]]),""),IF(_xlpm.x="","CHECK",_xlfn.IFS(_xlpm.x&lt;=1,"Immediate",_xlpm.x&lt;=6,"Fast",_xlpm.x&lt;=24,"Moderate",_xlpm.x&gt;24,"Delayed")))</f>
        <v>Delayed</v>
      </c>
      <c r="AC2460" t="s">
        <v>232</v>
      </c>
      <c r="AD2460" t="str" cm="1">
        <f t="array" ref="AD2460">IF(Table2[[#This Row],[Interaction_Count_Final]]="","N/A",_xlfn.IFS(Table2[[#This Row],[Interaction_Count_Final]]&lt;=2,"Low",Table2[[#This Row],[Interaction_Count_Final]]&lt;=5,"Medium",Table2[[#This Row],[Interaction_Count_Final]]&gt;=6,"High",TRUE,"CHECK"))</f>
        <v>High</v>
      </c>
      <c r="AE2460" t="s">
        <v>7289</v>
      </c>
      <c r="AF2460" t="b">
        <v>1</v>
      </c>
      <c r="AG2460" t="b">
        <v>1</v>
      </c>
      <c r="AH2460">
        <v>2909</v>
      </c>
      <c r="AI2460">
        <v>45477</v>
      </c>
      <c r="AJ2460" t="b">
        <v>1</v>
      </c>
      <c r="AK2460" t="e" cm="1">
        <f t="array" ref="AK2460">_xlfn.LET(
  _xlpm.txt,TRIM(Raw_Data!F2460),
  _xlpm.norm,SUBSTITUTE(SUBSTITUTE(_xlpm.txt,"-","/"),".","/"),
  _xlpm.p,_xlfn.TEXTSPLIT(_xlpm.norm,"/"),
  _xlpm.a,VALUE(INDEX(_xlpm.p,1)),
  _xlpm.b,VALUE(INDEX(_xlpm.p,2)),
  IF(AND(_xlpm.a&lt;=12,_xlpm.b&lt;=12),"REVIEW_AMBIGUOUS","OK")
)</f>
        <v>#REF!</v>
      </c>
    </row>
    <row r="2461" spans="1:37">
      <c r="A2461" t="s">
        <v>6983</v>
      </c>
      <c r="B2461" t="s">
        <v>6983</v>
      </c>
      <c r="C2461" t="b">
        <v>1</v>
      </c>
      <c r="D2461" t="s">
        <v>7257</v>
      </c>
      <c r="E2461" t="s">
        <v>6984</v>
      </c>
      <c r="F2461" t="s">
        <v>6984</v>
      </c>
      <c r="G2461" t="s">
        <v>7280</v>
      </c>
      <c r="H2461" t="s">
        <v>359</v>
      </c>
      <c r="I2461" t="s">
        <v>359</v>
      </c>
      <c r="J2461" t="s">
        <v>473</v>
      </c>
      <c r="K2461" t="s">
        <v>7319</v>
      </c>
      <c r="L2461" t="s">
        <v>71</v>
      </c>
      <c r="M2461">
        <f>IF(UPPER(TRIM(Table2[[#This Row],[Status_Clean]]))="CONVERTED",1,0)</f>
        <v>0</v>
      </c>
      <c r="N2461">
        <f>IF(ISNUMBER(MATCH(UPPER(TRIM(Table2[[#This Row],[Status_Clean]])),{"CONTACTED","QUALIFIED","CONVERTED"},0)),1,0)</f>
        <v>1</v>
      </c>
      <c r="O2461" cm="1">
        <f t="array" ref="O2461">_xlfn.SWITCH(UPPER(TRIM(Table2[[#This Row],[Status_Clean]])),"NEW",1,"CONTACTED",2,"QUALIFIED",3,"CONVERTED",4,"LOST",5,99)</f>
        <v>3</v>
      </c>
      <c r="P2461" t="s">
        <v>6985</v>
      </c>
      <c r="Q2461" t="s">
        <v>6985</v>
      </c>
      <c r="R2461" t="s">
        <v>6985</v>
      </c>
      <c r="S2461">
        <v>45338</v>
      </c>
      <c r="T2461" t="s">
        <v>7261</v>
      </c>
      <c r="U2461">
        <v>45338</v>
      </c>
      <c r="V2461" t="s">
        <v>7283</v>
      </c>
      <c r="W2461" t="s">
        <v>7271</v>
      </c>
      <c r="X2461" t="s">
        <v>7284</v>
      </c>
      <c r="Y2461" t="s">
        <v>7312</v>
      </c>
      <c r="Z2461" t="s">
        <v>732</v>
      </c>
      <c r="AA2461">
        <v>67.199999999999989</v>
      </c>
      <c r="AB2461" t="str" cm="1">
        <f t="array" ref="AB2461">_xlfn.LET(_xlpm.x,IFERROR(VALUE(Table2[[#This Row],[Response_Time_Hours]]),""),IF(_xlpm.x="","CHECK",_xlfn.IFS(_xlpm.x&lt;=1,"Immediate",_xlpm.x&lt;=6,"Fast",_xlpm.x&lt;=24,"Moderate",_xlpm.x&gt;24,"Delayed")))</f>
        <v>Delayed</v>
      </c>
      <c r="AC2461">
        <v>45</v>
      </c>
      <c r="AD2461" t="str" cm="1">
        <f t="array" ref="AD2461">IF(Table2[[#This Row],[Interaction_Count_Final]]="","N/A",_xlfn.IFS(Table2[[#This Row],[Interaction_Count_Final]]&lt;=2,"Low",Table2[[#This Row],[Interaction_Count_Final]]&lt;=5,"Medium",Table2[[#This Row],[Interaction_Count_Final]]&gt;=6,"High",TRUE,"CHECK"))</f>
        <v>High</v>
      </c>
      <c r="AE2461" t="s">
        <v>7289</v>
      </c>
      <c r="AF2461" t="b">
        <v>1</v>
      </c>
      <c r="AG2461" t="b">
        <v>1</v>
      </c>
      <c r="AH2461">
        <v>2910</v>
      </c>
      <c r="AI2461">
        <v>45338</v>
      </c>
      <c r="AJ2461" t="b">
        <v>1</v>
      </c>
      <c r="AK2461" t="str" cm="1">
        <f t="array" ref="AK2461">_xlfn.LET(
  _xlpm.txt,TRIM(Raw_Data!F2461),
  _xlpm.norm,SUBSTITUTE(SUBSTITUTE(_xlpm.txt,"-","/"),".","/"),
  _xlpm.p,_xlfn.TEXTSPLIT(_xlpm.norm,"/"),
  _xlpm.a,VALUE(INDEX(_xlpm.p,1)),
  _xlpm.b,VALUE(INDEX(_xlpm.p,2)),
  IF(AND(_xlpm.a&lt;=12,_xlpm.b&lt;=12),"REVIEW_AMBIGUOUS","OK")
)</f>
        <v>OK</v>
      </c>
    </row>
    <row r="2462" spans="1:37">
      <c r="A2462" t="s">
        <v>6986</v>
      </c>
      <c r="B2462" t="s">
        <v>6986</v>
      </c>
      <c r="C2462" t="b">
        <v>1</v>
      </c>
      <c r="D2462" t="s">
        <v>7257</v>
      </c>
      <c r="E2462" t="s">
        <v>6987</v>
      </c>
      <c r="F2462" t="s">
        <v>6987</v>
      </c>
      <c r="G2462" t="s">
        <v>7268</v>
      </c>
      <c r="H2462" t="s">
        <v>123</v>
      </c>
      <c r="I2462" t="s">
        <v>123</v>
      </c>
      <c r="J2462" t="s">
        <v>123</v>
      </c>
      <c r="K2462" t="s">
        <v>7301</v>
      </c>
      <c r="L2462" t="s">
        <v>125</v>
      </c>
      <c r="M2462">
        <f>IF(UPPER(TRIM(Table2[[#This Row],[Status_Clean]]))="CONVERTED",1,0)</f>
        <v>0</v>
      </c>
      <c r="N2462">
        <f>IF(ISNUMBER(MATCH(UPPER(TRIM(Table2[[#This Row],[Status_Clean]])),{"CONTACTED","QUALIFIED","CONVERTED"},0)),1,0)</f>
        <v>1</v>
      </c>
      <c r="O2462" cm="1">
        <f t="array" ref="O2462">_xlfn.SWITCH(UPPER(TRIM(Table2[[#This Row],[Status_Clean]])),"NEW",1,"CONTACTED",2,"QUALIFIED",3,"CONVERTED",4,"LOST",5,99)</f>
        <v>2</v>
      </c>
      <c r="P2462" t="s">
        <v>186</v>
      </c>
      <c r="Q2462" t="s">
        <v>7327</v>
      </c>
      <c r="R2462" t="s">
        <v>7327</v>
      </c>
      <c r="S2462">
        <v>45338</v>
      </c>
      <c r="T2462" t="s">
        <v>7261</v>
      </c>
      <c r="U2462">
        <v>45338</v>
      </c>
      <c r="V2462" t="s">
        <v>7283</v>
      </c>
      <c r="W2462" t="s">
        <v>7271</v>
      </c>
      <c r="X2462" t="s">
        <v>7284</v>
      </c>
      <c r="Y2462" t="s">
        <v>7312</v>
      </c>
      <c r="Z2462">
        <v>35</v>
      </c>
      <c r="AA2462">
        <v>35</v>
      </c>
      <c r="AB2462" t="str" cm="1">
        <f t="array" ref="AB2462">_xlfn.LET(_xlpm.x,IFERROR(VALUE(Table2[[#This Row],[Response_Time_Hours]]),""),IF(_xlpm.x="","CHECK",_xlfn.IFS(_xlpm.x&lt;=1,"Immediate",_xlpm.x&lt;=6,"Fast",_xlpm.x&lt;=24,"Moderate",_xlpm.x&gt;24,"Delayed")))</f>
        <v>Delayed</v>
      </c>
      <c r="AC2462" t="s">
        <v>232</v>
      </c>
      <c r="AD2462" t="str" cm="1">
        <f t="array" ref="AD2462">IF(Table2[[#This Row],[Interaction_Count_Final]]="","N/A",_xlfn.IFS(Table2[[#This Row],[Interaction_Count_Final]]&lt;=2,"Low",Table2[[#This Row],[Interaction_Count_Final]]&lt;=5,"Medium",Table2[[#This Row],[Interaction_Count_Final]]&gt;=6,"High",TRUE,"CHECK"))</f>
        <v>High</v>
      </c>
      <c r="AE2462" t="s">
        <v>7266</v>
      </c>
      <c r="AF2462" t="b">
        <v>1</v>
      </c>
      <c r="AG2462" t="b">
        <v>1</v>
      </c>
      <c r="AH2462">
        <v>2911</v>
      </c>
      <c r="AI2462">
        <v>45338</v>
      </c>
      <c r="AJ2462" t="b">
        <v>1</v>
      </c>
      <c r="AK2462" t="str" cm="1">
        <f t="array" ref="AK2462">_xlfn.LET(
  _xlpm.txt,TRIM(Raw_Data!F2462),
  _xlpm.norm,SUBSTITUTE(SUBSTITUTE(_xlpm.txt,"-","/"),".","/"),
  _xlpm.p,_xlfn.TEXTSPLIT(_xlpm.norm,"/"),
  _xlpm.a,VALUE(INDEX(_xlpm.p,1)),
  _xlpm.b,VALUE(INDEX(_xlpm.p,2)),
  IF(AND(_xlpm.a&lt;=12,_xlpm.b&lt;=12),"REVIEW_AMBIGUOUS","OK")
)</f>
        <v>OK</v>
      </c>
    </row>
    <row r="2463" spans="1:37">
      <c r="A2463" t="s">
        <v>6988</v>
      </c>
      <c r="B2463" t="s">
        <v>6988</v>
      </c>
      <c r="C2463" t="b">
        <v>1</v>
      </c>
      <c r="D2463" t="s">
        <v>7257</v>
      </c>
      <c r="E2463" t="s">
        <v>8804</v>
      </c>
      <c r="F2463" t="s">
        <v>8804</v>
      </c>
      <c r="G2463" t="s">
        <v>7268</v>
      </c>
      <c r="H2463" t="s">
        <v>101</v>
      </c>
      <c r="I2463" t="s">
        <v>101</v>
      </c>
      <c r="J2463" t="s">
        <v>101</v>
      </c>
      <c r="K2463" t="s">
        <v>7368</v>
      </c>
      <c r="L2463" t="s">
        <v>173</v>
      </c>
      <c r="M2463">
        <f>IF(UPPER(TRIM(Table2[[#This Row],[Status_Clean]]))="CONVERTED",1,0)</f>
        <v>0</v>
      </c>
      <c r="N2463">
        <f>IF(ISNUMBER(MATCH(UPPER(TRIM(Table2[[#This Row],[Status_Clean]])),{"CONTACTED","QUALIFIED","CONVERTED"},0)),1,0)</f>
        <v>0</v>
      </c>
      <c r="O2463" cm="1">
        <f t="array" ref="O2463">_xlfn.SWITCH(UPPER(TRIM(Table2[[#This Row],[Status_Clean]])),"NEW",1,"CONTACTED",2,"QUALIFIED",3,"CONVERTED",4,"LOST",5,99)</f>
        <v>5</v>
      </c>
      <c r="P2463">
        <v>45209</v>
      </c>
      <c r="Q2463" t="s">
        <v>7526</v>
      </c>
      <c r="R2463" t="s">
        <v>7526</v>
      </c>
      <c r="S2463">
        <v>45209</v>
      </c>
      <c r="T2463" t="s">
        <v>7261</v>
      </c>
      <c r="U2463">
        <v>45209</v>
      </c>
      <c r="V2463" t="s">
        <v>7270</v>
      </c>
      <c r="W2463" t="s">
        <v>7263</v>
      </c>
      <c r="X2463" t="s">
        <v>7264</v>
      </c>
      <c r="Y2463" t="s">
        <v>7265</v>
      </c>
      <c r="Z2463" t="s">
        <v>194</v>
      </c>
      <c r="AA2463">
        <v>2.4000000000000004</v>
      </c>
      <c r="AB2463" t="str" cm="1">
        <f t="array" ref="AB2463">_xlfn.LET(_xlpm.x,IFERROR(VALUE(Table2[[#This Row],[Response_Time_Hours]]),""),IF(_xlpm.x="","CHECK",_xlfn.IFS(_xlpm.x&lt;=1,"Immediate",_xlpm.x&lt;=6,"Fast",_xlpm.x&lt;=24,"Moderate",_xlpm.x&gt;24,"Delayed")))</f>
        <v>Fast</v>
      </c>
      <c r="AC2463">
        <v>46</v>
      </c>
      <c r="AD2463" t="str" cm="1">
        <f t="array" ref="AD2463">IF(Table2[[#This Row],[Interaction_Count_Final]]="","N/A",_xlfn.IFS(Table2[[#This Row],[Interaction_Count_Final]]&lt;=2,"Low",Table2[[#This Row],[Interaction_Count_Final]]&lt;=5,"Medium",Table2[[#This Row],[Interaction_Count_Final]]&gt;=6,"High",TRUE,"CHECK"))</f>
        <v>High</v>
      </c>
      <c r="AE2463" t="s">
        <v>7289</v>
      </c>
      <c r="AF2463" t="b">
        <v>1</v>
      </c>
      <c r="AG2463" t="b">
        <v>1</v>
      </c>
      <c r="AH2463">
        <v>2912</v>
      </c>
      <c r="AI2463">
        <v>45209</v>
      </c>
      <c r="AJ2463" t="b">
        <v>1</v>
      </c>
      <c r="AK2463" t="e" cm="1">
        <f t="array" ref="AK2463">_xlfn.LET(
  _xlpm.txt,TRIM(Raw_Data!F2463),
  _xlpm.norm,SUBSTITUTE(SUBSTITUTE(_xlpm.txt,"-","/"),".","/"),
  _xlpm.p,_xlfn.TEXTSPLIT(_xlpm.norm,"/"),
  _xlpm.a,VALUE(INDEX(_xlpm.p,1)),
  _xlpm.b,VALUE(INDEX(_xlpm.p,2)),
  IF(AND(_xlpm.a&lt;=12,_xlpm.b&lt;=12),"REVIEW_AMBIGUOUS","OK")
)</f>
        <v>#REF!</v>
      </c>
    </row>
    <row r="2464" spans="1:37">
      <c r="A2464" t="s">
        <v>6990</v>
      </c>
      <c r="B2464" t="s">
        <v>6990</v>
      </c>
      <c r="C2464" t="b">
        <v>0</v>
      </c>
      <c r="D2464" t="s">
        <v>7257</v>
      </c>
      <c r="E2464" t="s">
        <v>6991</v>
      </c>
      <c r="F2464" t="s">
        <v>6991</v>
      </c>
      <c r="G2464" t="s">
        <v>7274</v>
      </c>
      <c r="H2464" t="s">
        <v>106</v>
      </c>
      <c r="I2464" t="s">
        <v>106</v>
      </c>
      <c r="J2464" t="s">
        <v>106</v>
      </c>
      <c r="K2464" t="s">
        <v>7301</v>
      </c>
      <c r="L2464" t="s">
        <v>125</v>
      </c>
      <c r="M2464">
        <f>IF(UPPER(TRIM(Table2[[#This Row],[Status_Clean]]))="CONVERTED",1,0)</f>
        <v>0</v>
      </c>
      <c r="N2464">
        <f>IF(ISNUMBER(MATCH(UPPER(TRIM(Table2[[#This Row],[Status_Clean]])),{"CONTACTED","QUALIFIED","CONVERTED"},0)),1,0)</f>
        <v>1</v>
      </c>
      <c r="O2464" cm="1">
        <f t="array" ref="O2464">_xlfn.SWITCH(UPPER(TRIM(Table2[[#This Row],[Status_Clean]])),"NEW",1,"CONTACTED",2,"QUALIFIED",3,"CONVERTED",4,"LOST",5,99)</f>
        <v>2</v>
      </c>
      <c r="P2464" t="s">
        <v>6992</v>
      </c>
      <c r="Q2464" t="s">
        <v>8805</v>
      </c>
      <c r="R2464" t="s">
        <v>8805</v>
      </c>
      <c r="S2464">
        <v>45042</v>
      </c>
      <c r="T2464" t="s">
        <v>7261</v>
      </c>
      <c r="U2464">
        <v>45042</v>
      </c>
      <c r="V2464" t="s">
        <v>7297</v>
      </c>
      <c r="W2464" t="s">
        <v>7263</v>
      </c>
      <c r="X2464" t="s">
        <v>7277</v>
      </c>
      <c r="Y2464" t="s">
        <v>7272</v>
      </c>
      <c r="Z2464">
        <v>42</v>
      </c>
      <c r="AA2464">
        <v>42</v>
      </c>
      <c r="AB2464" t="str" cm="1">
        <f t="array" ref="AB2464">_xlfn.LET(_xlpm.x,IFERROR(VALUE(Table2[[#This Row],[Response_Time_Hours]]),""),IF(_xlpm.x="","CHECK",_xlfn.IFS(_xlpm.x&lt;=1,"Immediate",_xlpm.x&lt;=6,"Fast",_xlpm.x&lt;=24,"Moderate",_xlpm.x&gt;24,"Delayed")))</f>
        <v>Delayed</v>
      </c>
      <c r="AC2464">
        <v>4</v>
      </c>
      <c r="AD2464" t="str" cm="1">
        <f t="array" ref="AD2464">IF(Table2[[#This Row],[Interaction_Count_Final]]="","N/A",_xlfn.IFS(Table2[[#This Row],[Interaction_Count_Final]]&lt;=2,"Low",Table2[[#This Row],[Interaction_Count_Final]]&lt;=5,"Medium",Table2[[#This Row],[Interaction_Count_Final]]&gt;=6,"High",TRUE,"CHECK"))</f>
        <v>Medium</v>
      </c>
      <c r="AE2464" t="s">
        <v>7289</v>
      </c>
      <c r="AF2464" t="b">
        <v>1</v>
      </c>
      <c r="AG2464" t="b">
        <v>1</v>
      </c>
      <c r="AH2464">
        <v>2913</v>
      </c>
      <c r="AI2464">
        <v>45042</v>
      </c>
      <c r="AJ2464" t="b">
        <v>1</v>
      </c>
      <c r="AK2464" t="str" cm="1">
        <f t="array" ref="AK2464">_xlfn.LET(
  _xlpm.txt,TRIM(Raw_Data!F2464),
  _xlpm.norm,SUBSTITUTE(SUBSTITUTE(_xlpm.txt,"-","/"),".","/"),
  _xlpm.p,_xlfn.TEXTSPLIT(_xlpm.norm,"/"),
  _xlpm.a,VALUE(INDEX(_xlpm.p,1)),
  _xlpm.b,VALUE(INDEX(_xlpm.p,2)),
  IF(AND(_xlpm.a&lt;=12,_xlpm.b&lt;=12),"REVIEW_AMBIGUOUS","OK")
)</f>
        <v>OK</v>
      </c>
    </row>
    <row r="2465" spans="1:37">
      <c r="A2465" t="s">
        <v>6993</v>
      </c>
      <c r="B2465" t="s">
        <v>6993</v>
      </c>
      <c r="C2465" t="b">
        <v>0</v>
      </c>
      <c r="D2465" t="s">
        <v>7257</v>
      </c>
      <c r="E2465" t="s">
        <v>6994</v>
      </c>
      <c r="F2465" t="s">
        <v>6994</v>
      </c>
      <c r="G2465" t="s">
        <v>7303</v>
      </c>
      <c r="H2465" t="s">
        <v>69</v>
      </c>
      <c r="I2465" t="s">
        <v>69</v>
      </c>
      <c r="J2465" t="s">
        <v>69</v>
      </c>
      <c r="K2465" t="s">
        <v>125</v>
      </c>
      <c r="L2465" t="s">
        <v>125</v>
      </c>
      <c r="M2465">
        <f>IF(UPPER(TRIM(Table2[[#This Row],[Status_Clean]]))="CONVERTED",1,0)</f>
        <v>0</v>
      </c>
      <c r="N2465">
        <f>IF(ISNUMBER(MATCH(UPPER(TRIM(Table2[[#This Row],[Status_Clean]])),{"CONTACTED","QUALIFIED","CONVERTED"},0)),1,0)</f>
        <v>1</v>
      </c>
      <c r="O2465" cm="1">
        <f t="array" ref="O2465">_xlfn.SWITCH(UPPER(TRIM(Table2[[#This Row],[Status_Clean]])),"NEW",1,"CONTACTED",2,"QUALIFIED",3,"CONVERTED",4,"LOST",5,99)</f>
        <v>2</v>
      </c>
      <c r="P2465">
        <v>45209</v>
      </c>
      <c r="Q2465" t="s">
        <v>7526</v>
      </c>
      <c r="R2465" t="s">
        <v>7526</v>
      </c>
      <c r="S2465">
        <v>45209</v>
      </c>
      <c r="T2465" t="s">
        <v>7261</v>
      </c>
      <c r="U2465">
        <v>45209</v>
      </c>
      <c r="V2465" t="s">
        <v>7270</v>
      </c>
      <c r="W2465" t="s">
        <v>7263</v>
      </c>
      <c r="X2465" t="s">
        <v>7264</v>
      </c>
      <c r="Y2465" t="s">
        <v>7265</v>
      </c>
      <c r="Z2465" t="s">
        <v>1715</v>
      </c>
      <c r="AA2465">
        <v>40.799999999999997</v>
      </c>
      <c r="AB2465" t="str" cm="1">
        <f t="array" ref="AB2465">_xlfn.LET(_xlpm.x,IFERROR(VALUE(Table2[[#This Row],[Response_Time_Hours]]),""),IF(_xlpm.x="","CHECK",_xlfn.IFS(_xlpm.x&lt;=1,"Immediate",_xlpm.x&lt;=6,"Fast",_xlpm.x&lt;=24,"Moderate",_xlpm.x&gt;24,"Delayed")))</f>
        <v>Delayed</v>
      </c>
      <c r="AC2465">
        <v>20</v>
      </c>
      <c r="AD2465" t="str" cm="1">
        <f t="array" ref="AD2465">IF(Table2[[#This Row],[Interaction_Count_Final]]="","N/A",_xlfn.IFS(Table2[[#This Row],[Interaction_Count_Final]]&lt;=2,"Low",Table2[[#This Row],[Interaction_Count_Final]]&lt;=5,"Medium",Table2[[#This Row],[Interaction_Count_Final]]&gt;=6,"High",TRUE,"CHECK"))</f>
        <v>High</v>
      </c>
      <c r="AE2465" t="s">
        <v>7266</v>
      </c>
      <c r="AF2465" t="b">
        <v>1</v>
      </c>
      <c r="AG2465" t="b">
        <v>1</v>
      </c>
      <c r="AH2465">
        <v>2914</v>
      </c>
      <c r="AI2465">
        <v>45209</v>
      </c>
      <c r="AJ2465" t="b">
        <v>1</v>
      </c>
      <c r="AK2465" t="e" cm="1">
        <f t="array" ref="AK2465">_xlfn.LET(
  _xlpm.txt,TRIM(Raw_Data!F2465),
  _xlpm.norm,SUBSTITUTE(SUBSTITUTE(_xlpm.txt,"-","/"),".","/"),
  _xlpm.p,_xlfn.TEXTSPLIT(_xlpm.norm,"/"),
  _xlpm.a,VALUE(INDEX(_xlpm.p,1)),
  _xlpm.b,VALUE(INDEX(_xlpm.p,2)),
  IF(AND(_xlpm.a&lt;=12,_xlpm.b&lt;=12),"REVIEW_AMBIGUOUS","OK")
)</f>
        <v>#REF!</v>
      </c>
    </row>
    <row r="2466" spans="1:37">
      <c r="A2466" t="s">
        <v>6995</v>
      </c>
      <c r="B2466" t="s">
        <v>6995</v>
      </c>
      <c r="C2466" t="b">
        <v>0</v>
      </c>
      <c r="D2466" t="s">
        <v>7257</v>
      </c>
      <c r="E2466" t="s">
        <v>6996</v>
      </c>
      <c r="F2466" t="s">
        <v>6996</v>
      </c>
      <c r="G2466" t="s">
        <v>7258</v>
      </c>
      <c r="H2466" t="s">
        <v>359</v>
      </c>
      <c r="I2466" t="s">
        <v>359</v>
      </c>
      <c r="J2466" t="s">
        <v>473</v>
      </c>
      <c r="K2466" t="s">
        <v>7365</v>
      </c>
      <c r="L2466" t="s">
        <v>250</v>
      </c>
      <c r="M2466">
        <f>IF(UPPER(TRIM(Table2[[#This Row],[Status_Clean]]))="CONVERTED",1,0)</f>
        <v>1</v>
      </c>
      <c r="N2466">
        <f>IF(ISNUMBER(MATCH(UPPER(TRIM(Table2[[#This Row],[Status_Clean]])),{"CONTACTED","QUALIFIED","CONVERTED"},0)),1,0)</f>
        <v>1</v>
      </c>
      <c r="O2466" cm="1">
        <f t="array" ref="O2466">_xlfn.SWITCH(UPPER(TRIM(Table2[[#This Row],[Status_Clean]])),"NEW",1,"CONTACTED",2,"QUALIFIED",3,"CONVERTED",4,"LOST",5,99)</f>
        <v>4</v>
      </c>
      <c r="P2466" t="s">
        <v>1333</v>
      </c>
      <c r="Q2466" t="s">
        <v>7670</v>
      </c>
      <c r="R2466" t="s">
        <v>7670</v>
      </c>
      <c r="S2466">
        <v>45500</v>
      </c>
      <c r="T2466" t="s">
        <v>7261</v>
      </c>
      <c r="U2466">
        <v>45500</v>
      </c>
      <c r="V2466" t="s">
        <v>7305</v>
      </c>
      <c r="W2466" t="s">
        <v>7271</v>
      </c>
      <c r="X2466" t="s">
        <v>7288</v>
      </c>
      <c r="Y2466" t="s">
        <v>7278</v>
      </c>
      <c r="Z2466" t="s">
        <v>4493</v>
      </c>
      <c r="AA2466">
        <v>27.9</v>
      </c>
      <c r="AB2466" t="str" cm="1">
        <f t="array" ref="AB2466">_xlfn.LET(_xlpm.x,IFERROR(VALUE(Table2[[#This Row],[Response_Time_Hours]]),""),IF(_xlpm.x="","CHECK",_xlfn.IFS(_xlpm.x&lt;=1,"Immediate",_xlpm.x&lt;=6,"Fast",_xlpm.x&lt;=24,"Moderate",_xlpm.x&gt;24,"Delayed")))</f>
        <v>Delayed</v>
      </c>
      <c r="AC2466">
        <v>50</v>
      </c>
      <c r="AD2466" t="str" cm="1">
        <f t="array" ref="AD2466">IF(Table2[[#This Row],[Interaction_Count_Final]]="","N/A",_xlfn.IFS(Table2[[#This Row],[Interaction_Count_Final]]&lt;=2,"Low",Table2[[#This Row],[Interaction_Count_Final]]&lt;=5,"Medium",Table2[[#This Row],[Interaction_Count_Final]]&gt;=6,"High",TRUE,"CHECK"))</f>
        <v>High</v>
      </c>
      <c r="AE2466" t="s">
        <v>7266</v>
      </c>
      <c r="AF2466" t="b">
        <v>1</v>
      </c>
      <c r="AG2466" t="b">
        <v>1</v>
      </c>
      <c r="AH2466">
        <v>2915</v>
      </c>
      <c r="AI2466">
        <v>45500</v>
      </c>
      <c r="AJ2466" t="b">
        <v>1</v>
      </c>
      <c r="AK2466" t="str" cm="1">
        <f t="array" ref="AK2466">_xlfn.LET(
  _xlpm.txt,TRIM(Raw_Data!F2466),
  _xlpm.norm,SUBSTITUTE(SUBSTITUTE(_xlpm.txt,"-","/"),".","/"),
  _xlpm.p,_xlfn.TEXTSPLIT(_xlpm.norm,"/"),
  _xlpm.a,VALUE(INDEX(_xlpm.p,1)),
  _xlpm.b,VALUE(INDEX(_xlpm.p,2)),
  IF(AND(_xlpm.a&lt;=12,_xlpm.b&lt;=12),"REVIEW_AMBIGUOUS","OK")
)</f>
        <v>OK</v>
      </c>
    </row>
    <row r="2467" spans="1:37">
      <c r="A2467" t="s">
        <v>6997</v>
      </c>
      <c r="B2467" t="s">
        <v>6997</v>
      </c>
      <c r="C2467" t="b">
        <v>1</v>
      </c>
      <c r="D2467" t="s">
        <v>7257</v>
      </c>
      <c r="E2467" t="s">
        <v>8806</v>
      </c>
      <c r="F2467" t="s">
        <v>8806</v>
      </c>
      <c r="G2467" t="s">
        <v>7274</v>
      </c>
      <c r="H2467" t="s">
        <v>469</v>
      </c>
      <c r="I2467" t="s">
        <v>469</v>
      </c>
      <c r="J2467" t="s">
        <v>469</v>
      </c>
      <c r="K2467" t="s">
        <v>193</v>
      </c>
      <c r="L2467" t="s">
        <v>193</v>
      </c>
      <c r="M2467">
        <f>IF(UPPER(TRIM(Table2[[#This Row],[Status_Clean]]))="CONVERTED",1,0)</f>
        <v>0</v>
      </c>
      <c r="N2467">
        <f>IF(ISNUMBER(MATCH(UPPER(TRIM(Table2[[#This Row],[Status_Clean]])),{"CONTACTED","QUALIFIED","CONVERTED"},0)),1,0)</f>
        <v>0</v>
      </c>
      <c r="O2467" cm="1">
        <f t="array" ref="O2467">_xlfn.SWITCH(UPPER(TRIM(Table2[[#This Row],[Status_Clean]])),"NEW",1,"CONTACTED",2,"QUALIFIED",3,"CONVERTED",4,"LOST",5,99)</f>
        <v>1</v>
      </c>
      <c r="P2467">
        <v>45323</v>
      </c>
      <c r="Q2467" t="s">
        <v>8655</v>
      </c>
      <c r="R2467" t="s">
        <v>8655</v>
      </c>
      <c r="S2467">
        <v>45323</v>
      </c>
      <c r="T2467" t="s">
        <v>7261</v>
      </c>
      <c r="U2467">
        <v>45323</v>
      </c>
      <c r="V2467" t="s">
        <v>7283</v>
      </c>
      <c r="W2467" t="s">
        <v>7271</v>
      </c>
      <c r="X2467" t="s">
        <v>7284</v>
      </c>
      <c r="Y2467" t="s">
        <v>7285</v>
      </c>
      <c r="Z2467" t="s">
        <v>6999</v>
      </c>
      <c r="AA2467">
        <v>65.3</v>
      </c>
      <c r="AB2467" t="str" cm="1">
        <f t="array" ref="AB2467">_xlfn.LET(_xlpm.x,IFERROR(VALUE(Table2[[#This Row],[Response_Time_Hours]]),""),IF(_xlpm.x="","CHECK",_xlfn.IFS(_xlpm.x&lt;=1,"Immediate",_xlpm.x&lt;=6,"Fast",_xlpm.x&lt;=24,"Moderate",_xlpm.x&gt;24,"Delayed")))</f>
        <v>Delayed</v>
      </c>
      <c r="AC2467">
        <v>4</v>
      </c>
      <c r="AD2467" t="str" cm="1">
        <f t="array" ref="AD2467">IF(Table2[[#This Row],[Interaction_Count_Final]]="","N/A",_xlfn.IFS(Table2[[#This Row],[Interaction_Count_Final]]&lt;=2,"Low",Table2[[#This Row],[Interaction_Count_Final]]&lt;=5,"Medium",Table2[[#This Row],[Interaction_Count_Final]]&gt;=6,"High",TRUE,"CHECK"))</f>
        <v>Medium</v>
      </c>
      <c r="AE2467" t="s">
        <v>7289</v>
      </c>
      <c r="AF2467" t="b">
        <v>1</v>
      </c>
      <c r="AG2467" t="b">
        <v>1</v>
      </c>
      <c r="AH2467">
        <v>2916</v>
      </c>
      <c r="AI2467">
        <v>45323</v>
      </c>
      <c r="AJ2467" t="b">
        <v>1</v>
      </c>
      <c r="AK2467" t="e" cm="1">
        <f t="array" ref="AK2467">_xlfn.LET(
  _xlpm.txt,TRIM(Raw_Data!F2467),
  _xlpm.norm,SUBSTITUTE(SUBSTITUTE(_xlpm.txt,"-","/"),".","/"),
  _xlpm.p,_xlfn.TEXTSPLIT(_xlpm.norm,"/"),
  _xlpm.a,VALUE(INDEX(_xlpm.p,1)),
  _xlpm.b,VALUE(INDEX(_xlpm.p,2)),
  IF(AND(_xlpm.a&lt;=12,_xlpm.b&lt;=12),"REVIEW_AMBIGUOUS","OK")
)</f>
        <v>#REF!</v>
      </c>
    </row>
    <row r="2468" spans="1:37">
      <c r="A2468" t="s">
        <v>7000</v>
      </c>
      <c r="B2468" t="s">
        <v>7000</v>
      </c>
      <c r="C2468" t="b">
        <v>1</v>
      </c>
      <c r="D2468" t="s">
        <v>7257</v>
      </c>
      <c r="E2468" t="s">
        <v>7001</v>
      </c>
      <c r="F2468" t="s">
        <v>7001</v>
      </c>
      <c r="G2468" t="s">
        <v>7258</v>
      </c>
      <c r="H2468" t="s">
        <v>311</v>
      </c>
      <c r="I2468" t="s">
        <v>311</v>
      </c>
      <c r="J2468" t="s">
        <v>311</v>
      </c>
      <c r="K2468" t="s">
        <v>7368</v>
      </c>
      <c r="L2468" t="s">
        <v>173</v>
      </c>
      <c r="M2468">
        <f>IF(UPPER(TRIM(Table2[[#This Row],[Status_Clean]]))="CONVERTED",1,0)</f>
        <v>0</v>
      </c>
      <c r="N2468">
        <f>IF(ISNUMBER(MATCH(UPPER(TRIM(Table2[[#This Row],[Status_Clean]])),{"CONTACTED","QUALIFIED","CONVERTED"},0)),1,0)</f>
        <v>0</v>
      </c>
      <c r="O2468" cm="1">
        <f t="array" ref="O2468">_xlfn.SWITCH(UPPER(TRIM(Table2[[#This Row],[Status_Clean]])),"NEW",1,"CONTACTED",2,"QUALIFIED",3,"CONVERTED",4,"LOST",5,99)</f>
        <v>5</v>
      </c>
      <c r="P2468">
        <v>44987</v>
      </c>
      <c r="Q2468" t="s">
        <v>7872</v>
      </c>
      <c r="R2468" t="s">
        <v>7872</v>
      </c>
      <c r="S2468">
        <v>44987</v>
      </c>
      <c r="T2468" t="s">
        <v>7261</v>
      </c>
      <c r="U2468">
        <v>44987</v>
      </c>
      <c r="V2468" t="s">
        <v>7295</v>
      </c>
      <c r="W2468" t="s">
        <v>7263</v>
      </c>
      <c r="X2468" t="s">
        <v>7284</v>
      </c>
      <c r="Y2468" t="s">
        <v>7285</v>
      </c>
      <c r="Z2468">
        <v>50.4</v>
      </c>
      <c r="AA2468">
        <v>50.4</v>
      </c>
      <c r="AB2468" t="str" cm="1">
        <f t="array" ref="AB2468">_xlfn.LET(_xlpm.x,IFERROR(VALUE(Table2[[#This Row],[Response_Time_Hours]]),""),IF(_xlpm.x="","CHECK",_xlfn.IFS(_xlpm.x&lt;=1,"Immediate",_xlpm.x&lt;=6,"Fast",_xlpm.x&lt;=24,"Moderate",_xlpm.x&gt;24,"Delayed")))</f>
        <v>Delayed</v>
      </c>
      <c r="AC2468">
        <v>37</v>
      </c>
      <c r="AD2468" t="str" cm="1">
        <f t="array" ref="AD2468">IF(Table2[[#This Row],[Interaction_Count_Final]]="","N/A",_xlfn.IFS(Table2[[#This Row],[Interaction_Count_Final]]&lt;=2,"Low",Table2[[#This Row],[Interaction_Count_Final]]&lt;=5,"Medium",Table2[[#This Row],[Interaction_Count_Final]]&gt;=6,"High",TRUE,"CHECK"))</f>
        <v>High</v>
      </c>
      <c r="AE2468" t="s">
        <v>7266</v>
      </c>
      <c r="AF2468" t="b">
        <v>1</v>
      </c>
      <c r="AG2468" t="b">
        <v>1</v>
      </c>
      <c r="AH2468">
        <v>2917</v>
      </c>
      <c r="AI2468">
        <v>44987</v>
      </c>
      <c r="AJ2468" t="b">
        <v>1</v>
      </c>
      <c r="AK2468" t="e" cm="1">
        <f t="array" ref="AK2468">_xlfn.LET(
  _xlpm.txt,TRIM(Raw_Data!F2468),
  _xlpm.norm,SUBSTITUTE(SUBSTITUTE(_xlpm.txt,"-","/"),".","/"),
  _xlpm.p,_xlfn.TEXTSPLIT(_xlpm.norm,"/"),
  _xlpm.a,VALUE(INDEX(_xlpm.p,1)),
  _xlpm.b,VALUE(INDEX(_xlpm.p,2)),
  IF(AND(_xlpm.a&lt;=12,_xlpm.b&lt;=12),"REVIEW_AMBIGUOUS","OK")
)</f>
        <v>#REF!</v>
      </c>
    </row>
    <row r="2469" spans="1:37">
      <c r="A2469" t="s">
        <v>7002</v>
      </c>
      <c r="B2469" t="s">
        <v>7002</v>
      </c>
      <c r="C2469" t="b">
        <v>0</v>
      </c>
      <c r="D2469" t="s">
        <v>7257</v>
      </c>
      <c r="E2469" t="s">
        <v>7003</v>
      </c>
      <c r="F2469" t="s">
        <v>7003</v>
      </c>
      <c r="G2469" t="s">
        <v>7280</v>
      </c>
      <c r="H2469" t="s">
        <v>1356</v>
      </c>
      <c r="I2469" t="s">
        <v>1356</v>
      </c>
      <c r="J2469" t="s">
        <v>1356</v>
      </c>
      <c r="K2469" t="s">
        <v>7301</v>
      </c>
      <c r="L2469" t="s">
        <v>125</v>
      </c>
      <c r="M2469">
        <f>IF(UPPER(TRIM(Table2[[#This Row],[Status_Clean]]))="CONVERTED",1,0)</f>
        <v>0</v>
      </c>
      <c r="N2469">
        <f>IF(ISNUMBER(MATCH(UPPER(TRIM(Table2[[#This Row],[Status_Clean]])),{"CONTACTED","QUALIFIED","CONVERTED"},0)),1,0)</f>
        <v>1</v>
      </c>
      <c r="O2469" cm="1">
        <f t="array" ref="O2469">_xlfn.SWITCH(UPPER(TRIM(Table2[[#This Row],[Status_Clean]])),"NEW",1,"CONTACTED",2,"QUALIFIED",3,"CONVERTED",4,"LOST",5,99)</f>
        <v>2</v>
      </c>
      <c r="P2469" t="s">
        <v>7004</v>
      </c>
      <c r="Q2469" t="s">
        <v>8807</v>
      </c>
      <c r="R2469" t="s">
        <v>8807</v>
      </c>
      <c r="S2469">
        <v>45243</v>
      </c>
      <c r="T2469" t="s">
        <v>7261</v>
      </c>
      <c r="U2469">
        <v>45243</v>
      </c>
      <c r="V2469" t="s">
        <v>7300</v>
      </c>
      <c r="W2469" t="s">
        <v>7263</v>
      </c>
      <c r="X2469" t="s">
        <v>7264</v>
      </c>
      <c r="Y2469" t="s">
        <v>7298</v>
      </c>
      <c r="Z2469" t="s">
        <v>1065</v>
      </c>
      <c r="AA2469">
        <v>21.6</v>
      </c>
      <c r="AB2469" t="str" cm="1">
        <f t="array" ref="AB2469">_xlfn.LET(_xlpm.x,IFERROR(VALUE(Table2[[#This Row],[Response_Time_Hours]]),""),IF(_xlpm.x="","CHECK",_xlfn.IFS(_xlpm.x&lt;=1,"Immediate",_xlpm.x&lt;=6,"Fast",_xlpm.x&lt;=24,"Moderate",_xlpm.x&gt;24,"Delayed")))</f>
        <v>Moderate</v>
      </c>
      <c r="AC2469">
        <v>43</v>
      </c>
      <c r="AD2469" t="str" cm="1">
        <f t="array" ref="AD2469">IF(Table2[[#This Row],[Interaction_Count_Final]]="","N/A",_xlfn.IFS(Table2[[#This Row],[Interaction_Count_Final]]&lt;=2,"Low",Table2[[#This Row],[Interaction_Count_Final]]&lt;=5,"Medium",Table2[[#This Row],[Interaction_Count_Final]]&gt;=6,"High",TRUE,"CHECK"))</f>
        <v>High</v>
      </c>
      <c r="AE2469" t="s">
        <v>7266</v>
      </c>
      <c r="AF2469" t="b">
        <v>1</v>
      </c>
      <c r="AG2469" t="b">
        <v>1</v>
      </c>
      <c r="AH2469">
        <v>2918</v>
      </c>
      <c r="AI2469">
        <v>45243</v>
      </c>
      <c r="AJ2469" t="b">
        <v>1</v>
      </c>
      <c r="AK2469" t="e" cm="1">
        <f t="array" ref="AK2469">_xlfn.LET(
  _xlpm.txt,TRIM(Raw_Data!F2469),
  _xlpm.norm,SUBSTITUTE(SUBSTITUTE(_xlpm.txt,"-","/"),".","/"),
  _xlpm.p,_xlfn.TEXTSPLIT(_xlpm.norm,"/"),
  _xlpm.a,VALUE(INDEX(_xlpm.p,1)),
  _xlpm.b,VALUE(INDEX(_xlpm.p,2)),
  IF(AND(_xlpm.a&lt;=12,_xlpm.b&lt;=12),"REVIEW_AMBIGUOUS","OK")
)</f>
        <v>#REF!</v>
      </c>
    </row>
    <row r="2470" spans="1:37">
      <c r="A2470" t="s">
        <v>7005</v>
      </c>
      <c r="B2470" t="s">
        <v>7005</v>
      </c>
      <c r="C2470" t="b">
        <v>1</v>
      </c>
      <c r="D2470" t="s">
        <v>7257</v>
      </c>
      <c r="E2470" t="s">
        <v>7006</v>
      </c>
      <c r="F2470" t="s">
        <v>7006</v>
      </c>
      <c r="G2470" t="s">
        <v>7268</v>
      </c>
      <c r="H2470" t="s">
        <v>352</v>
      </c>
      <c r="I2470" t="s">
        <v>352</v>
      </c>
      <c r="J2470" t="s">
        <v>447</v>
      </c>
      <c r="K2470" t="s">
        <v>125</v>
      </c>
      <c r="L2470" t="s">
        <v>125</v>
      </c>
      <c r="M2470">
        <f>IF(UPPER(TRIM(Table2[[#This Row],[Status_Clean]]))="CONVERTED",1,0)</f>
        <v>0</v>
      </c>
      <c r="N2470">
        <f>IF(ISNUMBER(MATCH(UPPER(TRIM(Table2[[#This Row],[Status_Clean]])),{"CONTACTED","QUALIFIED","CONVERTED"},0)),1,0)</f>
        <v>1</v>
      </c>
      <c r="O2470" cm="1">
        <f t="array" ref="O2470">_xlfn.SWITCH(UPPER(TRIM(Table2[[#This Row],[Status_Clean]])),"NEW",1,"CONTACTED",2,"QUALIFIED",3,"CONVERTED",4,"LOST",5,99)</f>
        <v>2</v>
      </c>
      <c r="P2470" t="s">
        <v>5441</v>
      </c>
      <c r="Q2470" t="s">
        <v>7390</v>
      </c>
      <c r="R2470" t="s">
        <v>7390</v>
      </c>
      <c r="S2470">
        <v>45297</v>
      </c>
      <c r="T2470" t="s">
        <v>7261</v>
      </c>
      <c r="U2470">
        <v>45297</v>
      </c>
      <c r="V2470" t="s">
        <v>7317</v>
      </c>
      <c r="W2470" t="s">
        <v>7271</v>
      </c>
      <c r="X2470" t="s">
        <v>7284</v>
      </c>
      <c r="Y2470" t="s">
        <v>7278</v>
      </c>
      <c r="Z2470" t="s">
        <v>7007</v>
      </c>
      <c r="AA2470">
        <v>21.9</v>
      </c>
      <c r="AB2470" t="str" cm="1">
        <f t="array" ref="AB2470">_xlfn.LET(_xlpm.x,IFERROR(VALUE(Table2[[#This Row],[Response_Time_Hours]]),""),IF(_xlpm.x="","CHECK",_xlfn.IFS(_xlpm.x&lt;=1,"Immediate",_xlpm.x&lt;=6,"Fast",_xlpm.x&lt;=24,"Moderate",_xlpm.x&gt;24,"Delayed")))</f>
        <v>Moderate</v>
      </c>
      <c r="AC2470">
        <v>16</v>
      </c>
      <c r="AD2470" t="str" cm="1">
        <f t="array" ref="AD2470">IF(Table2[[#This Row],[Interaction_Count_Final]]="","N/A",_xlfn.IFS(Table2[[#This Row],[Interaction_Count_Final]]&lt;=2,"Low",Table2[[#This Row],[Interaction_Count_Final]]&lt;=5,"Medium",Table2[[#This Row],[Interaction_Count_Final]]&gt;=6,"High",TRUE,"CHECK"))</f>
        <v>High</v>
      </c>
      <c r="AE2470" t="s">
        <v>7266</v>
      </c>
      <c r="AF2470" t="b">
        <v>1</v>
      </c>
      <c r="AG2470" t="b">
        <v>1</v>
      </c>
      <c r="AH2470">
        <v>2919</v>
      </c>
      <c r="AI2470">
        <v>45297</v>
      </c>
      <c r="AJ2470" t="b">
        <v>1</v>
      </c>
      <c r="AK2470" t="str" cm="1">
        <f t="array" ref="AK2470">_xlfn.LET(
  _xlpm.txt,TRIM(Raw_Data!F2470),
  _xlpm.norm,SUBSTITUTE(SUBSTITUTE(_xlpm.txt,"-","/"),".","/"),
  _xlpm.p,_xlfn.TEXTSPLIT(_xlpm.norm,"/"),
  _xlpm.a,VALUE(INDEX(_xlpm.p,1)),
  _xlpm.b,VALUE(INDEX(_xlpm.p,2)),
  IF(AND(_xlpm.a&lt;=12,_xlpm.b&lt;=12),"REVIEW_AMBIGUOUS","OK")
)</f>
        <v>REVIEW_AMBIGUOUS</v>
      </c>
    </row>
    <row r="2471" spans="1:37">
      <c r="A2471" t="s">
        <v>7008</v>
      </c>
      <c r="B2471" t="s">
        <v>7008</v>
      </c>
      <c r="C2471" t="b">
        <v>1</v>
      </c>
      <c r="D2471" t="s">
        <v>7257</v>
      </c>
      <c r="E2471" t="s">
        <v>7009</v>
      </c>
      <c r="F2471" t="s">
        <v>7009</v>
      </c>
      <c r="G2471" t="s">
        <v>7280</v>
      </c>
      <c r="H2471" t="s">
        <v>69</v>
      </c>
      <c r="I2471" t="s">
        <v>69</v>
      </c>
      <c r="J2471" t="s">
        <v>69</v>
      </c>
      <c r="K2471" t="s">
        <v>125</v>
      </c>
      <c r="L2471" t="s">
        <v>125</v>
      </c>
      <c r="M2471">
        <f>IF(UPPER(TRIM(Table2[[#This Row],[Status_Clean]]))="CONVERTED",1,0)</f>
        <v>0</v>
      </c>
      <c r="N2471">
        <f>IF(ISNUMBER(MATCH(UPPER(TRIM(Table2[[#This Row],[Status_Clean]])),{"CONTACTED","QUALIFIED","CONVERTED"},0)),1,0)</f>
        <v>1</v>
      </c>
      <c r="O2471" cm="1">
        <f t="array" ref="O2471">_xlfn.SWITCH(UPPER(TRIM(Table2[[#This Row],[Status_Clean]])),"NEW",1,"CONTACTED",2,"QUALIFIED",3,"CONVERTED",4,"LOST",5,99)</f>
        <v>2</v>
      </c>
      <c r="P2471" t="s">
        <v>3143</v>
      </c>
      <c r="Q2471" t="s">
        <v>7725</v>
      </c>
      <c r="R2471" t="s">
        <v>7725</v>
      </c>
      <c r="S2471">
        <v>45422</v>
      </c>
      <c r="T2471" t="s">
        <v>7261</v>
      </c>
      <c r="U2471">
        <v>45422</v>
      </c>
      <c r="V2471" t="s">
        <v>7314</v>
      </c>
      <c r="W2471" t="s">
        <v>7271</v>
      </c>
      <c r="X2471" t="s">
        <v>7277</v>
      </c>
      <c r="Y2471" t="s">
        <v>7312</v>
      </c>
      <c r="Z2471" t="s">
        <v>7010</v>
      </c>
      <c r="AA2471">
        <v>54.8</v>
      </c>
      <c r="AB2471" t="str" cm="1">
        <f t="array" ref="AB2471">_xlfn.LET(_xlpm.x,IFERROR(VALUE(Table2[[#This Row],[Response_Time_Hours]]),""),IF(_xlpm.x="","CHECK",_xlfn.IFS(_xlpm.x&lt;=1,"Immediate",_xlpm.x&lt;=6,"Fast",_xlpm.x&lt;=24,"Moderate",_xlpm.x&gt;24,"Delayed")))</f>
        <v>Delayed</v>
      </c>
      <c r="AC2471">
        <v>37</v>
      </c>
      <c r="AD2471" t="str" cm="1">
        <f t="array" ref="AD2471">IF(Table2[[#This Row],[Interaction_Count_Final]]="","N/A",_xlfn.IFS(Table2[[#This Row],[Interaction_Count_Final]]&lt;=2,"Low",Table2[[#This Row],[Interaction_Count_Final]]&lt;=5,"Medium",Table2[[#This Row],[Interaction_Count_Final]]&gt;=6,"High",TRUE,"CHECK"))</f>
        <v>High</v>
      </c>
      <c r="AE2471" t="s">
        <v>7266</v>
      </c>
      <c r="AF2471" t="b">
        <v>1</v>
      </c>
      <c r="AG2471" t="b">
        <v>1</v>
      </c>
      <c r="AH2471">
        <v>2920</v>
      </c>
      <c r="AI2471">
        <v>45422</v>
      </c>
      <c r="AJ2471" t="b">
        <v>1</v>
      </c>
      <c r="AK2471" t="str" cm="1">
        <f t="array" ref="AK2471">_xlfn.LET(
  _xlpm.txt,TRIM(Raw_Data!F2471),
  _xlpm.norm,SUBSTITUTE(SUBSTITUTE(_xlpm.txt,"-","/"),".","/"),
  _xlpm.p,_xlfn.TEXTSPLIT(_xlpm.norm,"/"),
  _xlpm.a,VALUE(INDEX(_xlpm.p,1)),
  _xlpm.b,VALUE(INDEX(_xlpm.p,2)),
  IF(AND(_xlpm.a&lt;=12,_xlpm.b&lt;=12),"REVIEW_AMBIGUOUS","OK")
)</f>
        <v>REVIEW_AMBIGUOUS</v>
      </c>
    </row>
    <row r="2472" spans="1:37">
      <c r="A2472" t="s">
        <v>7011</v>
      </c>
      <c r="B2472" t="s">
        <v>7011</v>
      </c>
      <c r="C2472" t="b">
        <v>0</v>
      </c>
      <c r="D2472" t="s">
        <v>7257</v>
      </c>
      <c r="E2472" t="s">
        <v>7012</v>
      </c>
      <c r="F2472" t="s">
        <v>7012</v>
      </c>
      <c r="G2472" t="s">
        <v>7268</v>
      </c>
      <c r="H2472" t="s">
        <v>1356</v>
      </c>
      <c r="I2472" t="s">
        <v>1356</v>
      </c>
      <c r="J2472" t="s">
        <v>1356</v>
      </c>
      <c r="K2472" t="s">
        <v>7281</v>
      </c>
      <c r="L2472" t="s">
        <v>125</v>
      </c>
      <c r="M2472">
        <f>IF(UPPER(TRIM(Table2[[#This Row],[Status_Clean]]))="CONVERTED",1,0)</f>
        <v>0</v>
      </c>
      <c r="N2472">
        <f>IF(ISNUMBER(MATCH(UPPER(TRIM(Table2[[#This Row],[Status_Clean]])),{"CONTACTED","QUALIFIED","CONVERTED"},0)),1,0)</f>
        <v>1</v>
      </c>
      <c r="O2472" cm="1">
        <f t="array" ref="O2472">_xlfn.SWITCH(UPPER(TRIM(Table2[[#This Row],[Status_Clean]])),"NEW",1,"CONTACTED",2,"QUALIFIED",3,"CONVERTED",4,"LOST",5,99)</f>
        <v>2</v>
      </c>
      <c r="P2472" t="s">
        <v>7013</v>
      </c>
      <c r="Q2472" t="s">
        <v>8808</v>
      </c>
      <c r="R2472" t="s">
        <v>8808</v>
      </c>
      <c r="S2472">
        <v>45427</v>
      </c>
      <c r="T2472" t="s">
        <v>7261</v>
      </c>
      <c r="U2472">
        <v>45427</v>
      </c>
      <c r="V2472" t="s">
        <v>7314</v>
      </c>
      <c r="W2472" t="s">
        <v>7271</v>
      </c>
      <c r="X2472" t="s">
        <v>7277</v>
      </c>
      <c r="Y2472" t="s">
        <v>7272</v>
      </c>
      <c r="Z2472" t="s">
        <v>144</v>
      </c>
      <c r="AA2472">
        <v>57.599999999999994</v>
      </c>
      <c r="AB2472" t="str" cm="1">
        <f t="array" ref="AB2472">_xlfn.LET(_xlpm.x,IFERROR(VALUE(Table2[[#This Row],[Response_Time_Hours]]),""),IF(_xlpm.x="","CHECK",_xlfn.IFS(_xlpm.x&lt;=1,"Immediate",_xlpm.x&lt;=6,"Fast",_xlpm.x&lt;=24,"Moderate",_xlpm.x&gt;24,"Delayed")))</f>
        <v>Delayed</v>
      </c>
      <c r="AC2472">
        <v>34</v>
      </c>
      <c r="AD2472" t="str" cm="1">
        <f t="array" ref="AD2472">IF(Table2[[#This Row],[Interaction_Count_Final]]="","N/A",_xlfn.IFS(Table2[[#This Row],[Interaction_Count_Final]]&lt;=2,"Low",Table2[[#This Row],[Interaction_Count_Final]]&lt;=5,"Medium",Table2[[#This Row],[Interaction_Count_Final]]&gt;=6,"High",TRUE,"CHECK"))</f>
        <v>High</v>
      </c>
      <c r="AE2472" t="s">
        <v>7273</v>
      </c>
      <c r="AF2472" t="b">
        <v>1</v>
      </c>
      <c r="AG2472" t="b">
        <v>1</v>
      </c>
      <c r="AH2472">
        <v>2921</v>
      </c>
      <c r="AI2472">
        <v>45427</v>
      </c>
      <c r="AJ2472" t="b">
        <v>1</v>
      </c>
      <c r="AK2472" t="str" cm="1">
        <f t="array" ref="AK2472">_xlfn.LET(
  _xlpm.txt,TRIM(Raw_Data!F2472),
  _xlpm.norm,SUBSTITUTE(SUBSTITUTE(_xlpm.txt,"-","/"),".","/"),
  _xlpm.p,_xlfn.TEXTSPLIT(_xlpm.norm,"/"),
  _xlpm.a,VALUE(INDEX(_xlpm.p,1)),
  _xlpm.b,VALUE(INDEX(_xlpm.p,2)),
  IF(AND(_xlpm.a&lt;=12,_xlpm.b&lt;=12),"REVIEW_AMBIGUOUS","OK")
)</f>
        <v>OK</v>
      </c>
    </row>
    <row r="2473" spans="1:37">
      <c r="A2473" t="s">
        <v>7014</v>
      </c>
      <c r="B2473" t="s">
        <v>7014</v>
      </c>
      <c r="C2473" t="b">
        <v>0</v>
      </c>
      <c r="D2473" t="s">
        <v>7257</v>
      </c>
      <c r="E2473" t="s">
        <v>7015</v>
      </c>
      <c r="F2473" t="s">
        <v>7015</v>
      </c>
      <c r="G2473" t="s">
        <v>7303</v>
      </c>
      <c r="H2473" t="s">
        <v>806</v>
      </c>
      <c r="I2473" t="s">
        <v>806</v>
      </c>
      <c r="J2473" t="s">
        <v>69</v>
      </c>
      <c r="K2473" t="s">
        <v>7259</v>
      </c>
      <c r="L2473" t="s">
        <v>193</v>
      </c>
      <c r="M2473">
        <f>IF(UPPER(TRIM(Table2[[#This Row],[Status_Clean]]))="CONVERTED",1,0)</f>
        <v>0</v>
      </c>
      <c r="N2473">
        <f>IF(ISNUMBER(MATCH(UPPER(TRIM(Table2[[#This Row],[Status_Clean]])),{"CONTACTED","QUALIFIED","CONVERTED"},0)),1,0)</f>
        <v>0</v>
      </c>
      <c r="O2473" cm="1">
        <f t="array" ref="O2473">_xlfn.SWITCH(UPPER(TRIM(Table2[[#This Row],[Status_Clean]])),"NEW",1,"CONTACTED",2,"QUALIFIED",3,"CONVERTED",4,"LOST",5,99)</f>
        <v>1</v>
      </c>
      <c r="P2473" t="s">
        <v>7016</v>
      </c>
      <c r="Q2473" t="s">
        <v>7640</v>
      </c>
      <c r="R2473" t="s">
        <v>7640</v>
      </c>
      <c r="S2473">
        <v>45558</v>
      </c>
      <c r="T2473" t="s">
        <v>7261</v>
      </c>
      <c r="U2473">
        <v>45558</v>
      </c>
      <c r="V2473" t="s">
        <v>7287</v>
      </c>
      <c r="W2473" t="s">
        <v>7271</v>
      </c>
      <c r="X2473" t="s">
        <v>7288</v>
      </c>
      <c r="Y2473" t="s">
        <v>7298</v>
      </c>
      <c r="Z2473">
        <v>29.6</v>
      </c>
      <c r="AA2473">
        <v>29.6</v>
      </c>
      <c r="AB2473" t="str" cm="1">
        <f t="array" ref="AB2473">_xlfn.LET(_xlpm.x,IFERROR(VALUE(Table2[[#This Row],[Response_Time_Hours]]),""),IF(_xlpm.x="","CHECK",_xlfn.IFS(_xlpm.x&lt;=1,"Immediate",_xlpm.x&lt;=6,"Fast",_xlpm.x&lt;=24,"Moderate",_xlpm.x&gt;24,"Delayed")))</f>
        <v>Delayed</v>
      </c>
      <c r="AC2473">
        <v>27</v>
      </c>
      <c r="AD2473" t="str" cm="1">
        <f t="array" ref="AD2473">IF(Table2[[#This Row],[Interaction_Count_Final]]="","N/A",_xlfn.IFS(Table2[[#This Row],[Interaction_Count_Final]]&lt;=2,"Low",Table2[[#This Row],[Interaction_Count_Final]]&lt;=5,"Medium",Table2[[#This Row],[Interaction_Count_Final]]&gt;=6,"High",TRUE,"CHECK"))</f>
        <v>High</v>
      </c>
      <c r="AE2473" t="s">
        <v>7266</v>
      </c>
      <c r="AF2473" t="b">
        <v>1</v>
      </c>
      <c r="AG2473" t="b">
        <v>1</v>
      </c>
      <c r="AH2473">
        <v>2922</v>
      </c>
      <c r="AI2473">
        <v>45558</v>
      </c>
      <c r="AJ2473" t="b">
        <v>1</v>
      </c>
      <c r="AK2473" t="str" cm="1">
        <f t="array" ref="AK2473">_xlfn.LET(
  _xlpm.txt,TRIM(Raw_Data!F2473),
  _xlpm.norm,SUBSTITUTE(SUBSTITUTE(_xlpm.txt,"-","/"),".","/"),
  _xlpm.p,_xlfn.TEXTSPLIT(_xlpm.norm,"/"),
  _xlpm.a,VALUE(INDEX(_xlpm.p,1)),
  _xlpm.b,VALUE(INDEX(_xlpm.p,2)),
  IF(AND(_xlpm.a&lt;=12,_xlpm.b&lt;=12),"REVIEW_AMBIGUOUS","OK")
)</f>
        <v>OK</v>
      </c>
    </row>
    <row r="2474" spans="1:37">
      <c r="A2474" t="s">
        <v>7017</v>
      </c>
      <c r="B2474" t="s">
        <v>7017</v>
      </c>
      <c r="C2474" t="b">
        <v>0</v>
      </c>
      <c r="D2474" t="s">
        <v>7257</v>
      </c>
      <c r="E2474" t="s">
        <v>8809</v>
      </c>
      <c r="F2474" t="s">
        <v>8809</v>
      </c>
      <c r="G2474" t="s">
        <v>7268</v>
      </c>
      <c r="H2474" t="s">
        <v>473</v>
      </c>
      <c r="I2474" t="s">
        <v>473</v>
      </c>
      <c r="J2474" t="s">
        <v>473</v>
      </c>
      <c r="K2474" t="s">
        <v>7365</v>
      </c>
      <c r="L2474" t="s">
        <v>250</v>
      </c>
      <c r="M2474">
        <f>IF(UPPER(TRIM(Table2[[#This Row],[Status_Clean]]))="CONVERTED",1,0)</f>
        <v>1</v>
      </c>
      <c r="N2474">
        <f>IF(ISNUMBER(MATCH(UPPER(TRIM(Table2[[#This Row],[Status_Clean]])),{"CONTACTED","QUALIFIED","CONVERTED"},0)),1,0)</f>
        <v>1</v>
      </c>
      <c r="O2474" cm="1">
        <f t="array" ref="O2474">_xlfn.SWITCH(UPPER(TRIM(Table2[[#This Row],[Status_Clean]])),"NEW",1,"CONTACTED",2,"QUALIFIED",3,"CONVERTED",4,"LOST",5,99)</f>
        <v>4</v>
      </c>
      <c r="P2474">
        <v>45497</v>
      </c>
      <c r="Q2474" t="s">
        <v>7395</v>
      </c>
      <c r="R2474" t="s">
        <v>7395</v>
      </c>
      <c r="S2474">
        <v>45497</v>
      </c>
      <c r="T2474" t="s">
        <v>7261</v>
      </c>
      <c r="U2474">
        <v>45497</v>
      </c>
      <c r="V2474" t="s">
        <v>7305</v>
      </c>
      <c r="W2474" t="s">
        <v>7271</v>
      </c>
      <c r="X2474" t="s">
        <v>7288</v>
      </c>
      <c r="Y2474" t="s">
        <v>7272</v>
      </c>
      <c r="Z2474" t="s">
        <v>251</v>
      </c>
      <c r="AA2474">
        <v>43.2</v>
      </c>
      <c r="AB2474" t="str" cm="1">
        <f t="array" ref="AB2474">_xlfn.LET(_xlpm.x,IFERROR(VALUE(Table2[[#This Row],[Response_Time_Hours]]),""),IF(_xlpm.x="","CHECK",_xlfn.IFS(_xlpm.x&lt;=1,"Immediate",_xlpm.x&lt;=6,"Fast",_xlpm.x&lt;=24,"Moderate",_xlpm.x&gt;24,"Delayed")))</f>
        <v>Delayed</v>
      </c>
      <c r="AC2474">
        <v>33</v>
      </c>
      <c r="AD2474" t="str" cm="1">
        <f t="array" ref="AD2474">IF(Table2[[#This Row],[Interaction_Count_Final]]="","N/A",_xlfn.IFS(Table2[[#This Row],[Interaction_Count_Final]]&lt;=2,"Low",Table2[[#This Row],[Interaction_Count_Final]]&lt;=5,"Medium",Table2[[#This Row],[Interaction_Count_Final]]&gt;=6,"High",TRUE,"CHECK"))</f>
        <v>High</v>
      </c>
      <c r="AE2474" t="s">
        <v>7266</v>
      </c>
      <c r="AF2474" t="b">
        <v>1</v>
      </c>
      <c r="AG2474" t="b">
        <v>1</v>
      </c>
      <c r="AH2474">
        <v>2923</v>
      </c>
      <c r="AI2474">
        <v>45497</v>
      </c>
      <c r="AJ2474" t="b">
        <v>1</v>
      </c>
      <c r="AK2474" t="e" cm="1">
        <f t="array" ref="AK2474">_xlfn.LET(
  _xlpm.txt,TRIM(Raw_Data!F2474),
  _xlpm.norm,SUBSTITUTE(SUBSTITUTE(_xlpm.txt,"-","/"),".","/"),
  _xlpm.p,_xlfn.TEXTSPLIT(_xlpm.norm,"/"),
  _xlpm.a,VALUE(INDEX(_xlpm.p,1)),
  _xlpm.b,VALUE(INDEX(_xlpm.p,2)),
  IF(AND(_xlpm.a&lt;=12,_xlpm.b&lt;=12),"REVIEW_AMBIGUOUS","OK")
)</f>
        <v>#REF!</v>
      </c>
    </row>
    <row r="2475" spans="1:37">
      <c r="A2475" t="s">
        <v>7019</v>
      </c>
      <c r="B2475" t="s">
        <v>7019</v>
      </c>
      <c r="C2475" t="b">
        <v>1</v>
      </c>
      <c r="D2475" t="s">
        <v>7257</v>
      </c>
      <c r="E2475" t="s">
        <v>7020</v>
      </c>
      <c r="F2475" t="s">
        <v>7020</v>
      </c>
      <c r="G2475" t="s">
        <v>7280</v>
      </c>
      <c r="H2475" t="s">
        <v>359</v>
      </c>
      <c r="I2475" t="s">
        <v>359</v>
      </c>
      <c r="J2475" t="s">
        <v>473</v>
      </c>
      <c r="K2475" t="s">
        <v>7502</v>
      </c>
      <c r="L2475" t="s">
        <v>71</v>
      </c>
      <c r="M2475">
        <f>IF(UPPER(TRIM(Table2[[#This Row],[Status_Clean]]))="CONVERTED",1,0)</f>
        <v>0</v>
      </c>
      <c r="N2475">
        <f>IF(ISNUMBER(MATCH(UPPER(TRIM(Table2[[#This Row],[Status_Clean]])),{"CONTACTED","QUALIFIED","CONVERTED"},0)),1,0)</f>
        <v>1</v>
      </c>
      <c r="O2475" cm="1">
        <f t="array" ref="O2475">_xlfn.SWITCH(UPPER(TRIM(Table2[[#This Row],[Status_Clean]])),"NEW",1,"CONTACTED",2,"QUALIFIED",3,"CONVERTED",4,"LOST",5,99)</f>
        <v>3</v>
      </c>
      <c r="P2475">
        <v>45405</v>
      </c>
      <c r="Q2475" t="s">
        <v>7973</v>
      </c>
      <c r="R2475" t="s">
        <v>7973</v>
      </c>
      <c r="S2475">
        <v>45405</v>
      </c>
      <c r="T2475" t="s">
        <v>7261</v>
      </c>
      <c r="U2475">
        <v>45405</v>
      </c>
      <c r="V2475" t="s">
        <v>7297</v>
      </c>
      <c r="W2475" t="s">
        <v>7271</v>
      </c>
      <c r="X2475" t="s">
        <v>7277</v>
      </c>
      <c r="Y2475" t="s">
        <v>7265</v>
      </c>
      <c r="Z2475" t="s">
        <v>7021</v>
      </c>
      <c r="AA2475">
        <v>7.5</v>
      </c>
      <c r="AB2475" t="str" cm="1">
        <f t="array" ref="AB2475">_xlfn.LET(_xlpm.x,IFERROR(VALUE(Table2[[#This Row],[Response_Time_Hours]]),""),IF(_xlpm.x="","CHECK",_xlfn.IFS(_xlpm.x&lt;=1,"Immediate",_xlpm.x&lt;=6,"Fast",_xlpm.x&lt;=24,"Moderate",_xlpm.x&gt;24,"Delayed")))</f>
        <v>Moderate</v>
      </c>
      <c r="AC2475">
        <v>7</v>
      </c>
      <c r="AD2475" t="str" cm="1">
        <f t="array" ref="AD2475">IF(Table2[[#This Row],[Interaction_Count_Final]]="","N/A",_xlfn.IFS(Table2[[#This Row],[Interaction_Count_Final]]&lt;=2,"Low",Table2[[#This Row],[Interaction_Count_Final]]&lt;=5,"Medium",Table2[[#This Row],[Interaction_Count_Final]]&gt;=6,"High",TRUE,"CHECK"))</f>
        <v>High</v>
      </c>
      <c r="AE2475" t="s">
        <v>7289</v>
      </c>
      <c r="AF2475" t="b">
        <v>1</v>
      </c>
      <c r="AG2475" t="b">
        <v>1</v>
      </c>
      <c r="AH2475">
        <v>2924</v>
      </c>
      <c r="AI2475">
        <v>45405</v>
      </c>
      <c r="AJ2475" t="b">
        <v>1</v>
      </c>
      <c r="AK2475" t="e" cm="1">
        <f t="array" ref="AK2475">_xlfn.LET(
  _xlpm.txt,TRIM(Raw_Data!F2475),
  _xlpm.norm,SUBSTITUTE(SUBSTITUTE(_xlpm.txt,"-","/"),".","/"),
  _xlpm.p,_xlfn.TEXTSPLIT(_xlpm.norm,"/"),
  _xlpm.a,VALUE(INDEX(_xlpm.p,1)),
  _xlpm.b,VALUE(INDEX(_xlpm.p,2)),
  IF(AND(_xlpm.a&lt;=12,_xlpm.b&lt;=12),"REVIEW_AMBIGUOUS","OK")
)</f>
        <v>#REF!</v>
      </c>
    </row>
    <row r="2476" spans="1:37">
      <c r="A2476" t="s">
        <v>7022</v>
      </c>
      <c r="B2476" t="s">
        <v>7022</v>
      </c>
      <c r="C2476" t="b">
        <v>0</v>
      </c>
      <c r="D2476" t="s">
        <v>7257</v>
      </c>
      <c r="E2476" t="s">
        <v>7023</v>
      </c>
      <c r="F2476" t="s">
        <v>7023</v>
      </c>
      <c r="G2476" t="s">
        <v>7274</v>
      </c>
      <c r="H2476" t="s">
        <v>473</v>
      </c>
      <c r="I2476" t="s">
        <v>473</v>
      </c>
      <c r="J2476" t="s">
        <v>473</v>
      </c>
      <c r="K2476" t="s">
        <v>7259</v>
      </c>
      <c r="L2476" t="s">
        <v>193</v>
      </c>
      <c r="M2476">
        <f>IF(UPPER(TRIM(Table2[[#This Row],[Status_Clean]]))="CONVERTED",1,0)</f>
        <v>0</v>
      </c>
      <c r="N2476">
        <f>IF(ISNUMBER(MATCH(UPPER(TRIM(Table2[[#This Row],[Status_Clean]])),{"CONTACTED","QUALIFIED","CONVERTED"},0)),1,0)</f>
        <v>0</v>
      </c>
      <c r="O2476" cm="1">
        <f t="array" ref="O2476">_xlfn.SWITCH(UPPER(TRIM(Table2[[#This Row],[Status_Clean]])),"NEW",1,"CONTACTED",2,"QUALIFIED",3,"CONVERTED",4,"LOST",5,99)</f>
        <v>1</v>
      </c>
      <c r="P2476">
        <v>45491</v>
      </c>
      <c r="Q2476" t="s">
        <v>8242</v>
      </c>
      <c r="R2476" t="s">
        <v>8242</v>
      </c>
      <c r="S2476">
        <v>45491</v>
      </c>
      <c r="T2476" t="s">
        <v>7261</v>
      </c>
      <c r="U2476">
        <v>45491</v>
      </c>
      <c r="V2476" t="s">
        <v>7305</v>
      </c>
      <c r="W2476" t="s">
        <v>7271</v>
      </c>
      <c r="X2476" t="s">
        <v>7288</v>
      </c>
      <c r="Y2476" t="s">
        <v>7285</v>
      </c>
      <c r="Z2476" t="s">
        <v>7024</v>
      </c>
      <c r="AA2476">
        <v>27</v>
      </c>
      <c r="AB2476" t="str" cm="1">
        <f t="array" ref="AB2476">_xlfn.LET(_xlpm.x,IFERROR(VALUE(Table2[[#This Row],[Response_Time_Hours]]),""),IF(_xlpm.x="","CHECK",_xlfn.IFS(_xlpm.x&lt;=1,"Immediate",_xlpm.x&lt;=6,"Fast",_xlpm.x&lt;=24,"Moderate",_xlpm.x&gt;24,"Delayed")))</f>
        <v>Delayed</v>
      </c>
      <c r="AC2476">
        <v>18</v>
      </c>
      <c r="AD2476" t="str" cm="1">
        <f t="array" ref="AD2476">IF(Table2[[#This Row],[Interaction_Count_Final]]="","N/A",_xlfn.IFS(Table2[[#This Row],[Interaction_Count_Final]]&lt;=2,"Low",Table2[[#This Row],[Interaction_Count_Final]]&lt;=5,"Medium",Table2[[#This Row],[Interaction_Count_Final]]&gt;=6,"High",TRUE,"CHECK"))</f>
        <v>High</v>
      </c>
      <c r="AE2476" t="s">
        <v>7266</v>
      </c>
      <c r="AF2476" t="b">
        <v>1</v>
      </c>
      <c r="AG2476" t="b">
        <v>1</v>
      </c>
      <c r="AH2476">
        <v>2925</v>
      </c>
      <c r="AI2476">
        <v>45491</v>
      </c>
      <c r="AJ2476" t="b">
        <v>1</v>
      </c>
      <c r="AK2476" t="e" cm="1">
        <f t="array" ref="AK2476">_xlfn.LET(
  _xlpm.txt,TRIM(Raw_Data!F2476),
  _xlpm.norm,SUBSTITUTE(SUBSTITUTE(_xlpm.txt,"-","/"),".","/"),
  _xlpm.p,_xlfn.TEXTSPLIT(_xlpm.norm,"/"),
  _xlpm.a,VALUE(INDEX(_xlpm.p,1)),
  _xlpm.b,VALUE(INDEX(_xlpm.p,2)),
  IF(AND(_xlpm.a&lt;=12,_xlpm.b&lt;=12),"REVIEW_AMBIGUOUS","OK")
)</f>
        <v>#REF!</v>
      </c>
    </row>
    <row r="2477" spans="1:37">
      <c r="A2477" t="s">
        <v>7025</v>
      </c>
      <c r="B2477" t="s">
        <v>7025</v>
      </c>
      <c r="C2477" t="b">
        <v>0</v>
      </c>
      <c r="D2477" t="s">
        <v>7257</v>
      </c>
      <c r="E2477" t="s">
        <v>7026</v>
      </c>
      <c r="F2477" t="s">
        <v>7026</v>
      </c>
      <c r="G2477" t="s">
        <v>7274</v>
      </c>
      <c r="H2477" t="s">
        <v>106</v>
      </c>
      <c r="I2477" t="s">
        <v>106</v>
      </c>
      <c r="J2477" t="s">
        <v>106</v>
      </c>
      <c r="K2477" t="s">
        <v>173</v>
      </c>
      <c r="L2477" t="s">
        <v>173</v>
      </c>
      <c r="M2477">
        <f>IF(UPPER(TRIM(Table2[[#This Row],[Status_Clean]]))="CONVERTED",1,0)</f>
        <v>0</v>
      </c>
      <c r="N2477">
        <f>IF(ISNUMBER(MATCH(UPPER(TRIM(Table2[[#This Row],[Status_Clean]])),{"CONTACTED","QUALIFIED","CONVERTED"},0)),1,0)</f>
        <v>0</v>
      </c>
      <c r="O2477" cm="1">
        <f t="array" ref="O2477">_xlfn.SWITCH(UPPER(TRIM(Table2[[#This Row],[Status_Clean]])),"NEW",1,"CONTACTED",2,"QUALIFIED",3,"CONVERTED",4,"LOST",5,99)</f>
        <v>5</v>
      </c>
      <c r="P2477" t="s">
        <v>5145</v>
      </c>
      <c r="Q2477" t="s">
        <v>8518</v>
      </c>
      <c r="R2477" t="s">
        <v>8518</v>
      </c>
      <c r="S2477">
        <v>45493</v>
      </c>
      <c r="T2477" t="s">
        <v>7261</v>
      </c>
      <c r="U2477">
        <v>45493</v>
      </c>
      <c r="V2477" t="s">
        <v>7305</v>
      </c>
      <c r="W2477" t="s">
        <v>7271</v>
      </c>
      <c r="X2477" t="s">
        <v>7288</v>
      </c>
      <c r="Y2477" t="s">
        <v>7278</v>
      </c>
      <c r="Z2477" t="s">
        <v>970</v>
      </c>
      <c r="AA2477">
        <v>31.4</v>
      </c>
      <c r="AB2477" t="str" cm="1">
        <f t="array" ref="AB2477">_xlfn.LET(_xlpm.x,IFERROR(VALUE(Table2[[#This Row],[Response_Time_Hours]]),""),IF(_xlpm.x="","CHECK",_xlfn.IFS(_xlpm.x&lt;=1,"Immediate",_xlpm.x&lt;=6,"Fast",_xlpm.x&lt;=24,"Moderate",_xlpm.x&gt;24,"Delayed")))</f>
        <v>Delayed</v>
      </c>
      <c r="AC2477">
        <v>44</v>
      </c>
      <c r="AD2477" t="str" cm="1">
        <f t="array" ref="AD2477">IF(Table2[[#This Row],[Interaction_Count_Final]]="","N/A",_xlfn.IFS(Table2[[#This Row],[Interaction_Count_Final]]&lt;=2,"Low",Table2[[#This Row],[Interaction_Count_Final]]&lt;=5,"Medium",Table2[[#This Row],[Interaction_Count_Final]]&gt;=6,"High",TRUE,"CHECK"))</f>
        <v>High</v>
      </c>
      <c r="AE2477" t="s">
        <v>7273</v>
      </c>
      <c r="AF2477" t="b">
        <v>1</v>
      </c>
      <c r="AG2477" t="b">
        <v>1</v>
      </c>
      <c r="AH2477">
        <v>2926</v>
      </c>
      <c r="AI2477">
        <v>45493</v>
      </c>
      <c r="AJ2477" t="b">
        <v>1</v>
      </c>
      <c r="AK2477" t="str" cm="1">
        <f t="array" ref="AK2477">_xlfn.LET(
  _xlpm.txt,TRIM(Raw_Data!F2477),
  _xlpm.norm,SUBSTITUTE(SUBSTITUTE(_xlpm.txt,"-","/"),".","/"),
  _xlpm.p,_xlfn.TEXTSPLIT(_xlpm.norm,"/"),
  _xlpm.a,VALUE(INDEX(_xlpm.p,1)),
  _xlpm.b,VALUE(INDEX(_xlpm.p,2)),
  IF(AND(_xlpm.a&lt;=12,_xlpm.b&lt;=12),"REVIEW_AMBIGUOUS","OK")
)</f>
        <v>OK</v>
      </c>
    </row>
    <row r="2478" spans="1:37">
      <c r="A2478" t="s">
        <v>7027</v>
      </c>
      <c r="B2478" t="s">
        <v>7027</v>
      </c>
      <c r="C2478" t="b">
        <v>0</v>
      </c>
      <c r="D2478" t="s">
        <v>7257</v>
      </c>
      <c r="E2478" t="s">
        <v>7028</v>
      </c>
      <c r="F2478" t="s">
        <v>7028</v>
      </c>
      <c r="G2478" t="s">
        <v>7303</v>
      </c>
      <c r="H2478" t="s">
        <v>792</v>
      </c>
      <c r="I2478" t="s">
        <v>792</v>
      </c>
      <c r="J2478" t="s">
        <v>792</v>
      </c>
      <c r="K2478" t="s">
        <v>193</v>
      </c>
      <c r="L2478" t="s">
        <v>193</v>
      </c>
      <c r="M2478">
        <f>IF(UPPER(TRIM(Table2[[#This Row],[Status_Clean]]))="CONVERTED",1,0)</f>
        <v>0</v>
      </c>
      <c r="N2478">
        <f>IF(ISNUMBER(MATCH(UPPER(TRIM(Table2[[#This Row],[Status_Clean]])),{"CONTACTED","QUALIFIED","CONVERTED"},0)),1,0)</f>
        <v>0</v>
      </c>
      <c r="O2478" cm="1">
        <f t="array" ref="O2478">_xlfn.SWITCH(UPPER(TRIM(Table2[[#This Row],[Status_Clean]])),"NEW",1,"CONTACTED",2,"QUALIFIED",3,"CONVERTED",4,"LOST",5,99)</f>
        <v>1</v>
      </c>
      <c r="P2478" t="s">
        <v>7029</v>
      </c>
      <c r="Q2478" t="s">
        <v>8810</v>
      </c>
      <c r="R2478" t="s">
        <v>8810</v>
      </c>
      <c r="S2478">
        <v>45552</v>
      </c>
      <c r="T2478" t="s">
        <v>7261</v>
      </c>
      <c r="U2478">
        <v>45552</v>
      </c>
      <c r="V2478" t="s">
        <v>7287</v>
      </c>
      <c r="W2478" t="s">
        <v>7271</v>
      </c>
      <c r="X2478" t="s">
        <v>7288</v>
      </c>
      <c r="Y2478" t="s">
        <v>7265</v>
      </c>
      <c r="Z2478" t="s">
        <v>251</v>
      </c>
      <c r="AA2478">
        <v>43.2</v>
      </c>
      <c r="AB2478" t="str" cm="1">
        <f t="array" ref="AB2478">_xlfn.LET(_xlpm.x,IFERROR(VALUE(Table2[[#This Row],[Response_Time_Hours]]),""),IF(_xlpm.x="","CHECK",_xlfn.IFS(_xlpm.x&lt;=1,"Immediate",_xlpm.x&lt;=6,"Fast",_xlpm.x&lt;=24,"Moderate",_xlpm.x&gt;24,"Delayed")))</f>
        <v>Delayed</v>
      </c>
      <c r="AC2478">
        <v>12</v>
      </c>
      <c r="AD2478" t="str" cm="1">
        <f t="array" ref="AD2478">IF(Table2[[#This Row],[Interaction_Count_Final]]="","N/A",_xlfn.IFS(Table2[[#This Row],[Interaction_Count_Final]]&lt;=2,"Low",Table2[[#This Row],[Interaction_Count_Final]]&lt;=5,"Medium",Table2[[#This Row],[Interaction_Count_Final]]&gt;=6,"High",TRUE,"CHECK"))</f>
        <v>High</v>
      </c>
      <c r="AE2478" t="s">
        <v>7289</v>
      </c>
      <c r="AF2478" t="b">
        <v>1</v>
      </c>
      <c r="AG2478" t="b">
        <v>1</v>
      </c>
      <c r="AH2478">
        <v>2927</v>
      </c>
      <c r="AI2478">
        <v>45552</v>
      </c>
      <c r="AJ2478" t="b">
        <v>1</v>
      </c>
      <c r="AK2478" t="str" cm="1">
        <f t="array" ref="AK2478">_xlfn.LET(
  _xlpm.txt,TRIM(Raw_Data!F2478),
  _xlpm.norm,SUBSTITUTE(SUBSTITUTE(_xlpm.txt,"-","/"),".","/"),
  _xlpm.p,_xlfn.TEXTSPLIT(_xlpm.norm,"/"),
  _xlpm.a,VALUE(INDEX(_xlpm.p,1)),
  _xlpm.b,VALUE(INDEX(_xlpm.p,2)),
  IF(AND(_xlpm.a&lt;=12,_xlpm.b&lt;=12),"REVIEW_AMBIGUOUS","OK")
)</f>
        <v>OK</v>
      </c>
    </row>
    <row r="2479" spans="1:37">
      <c r="A2479" t="s">
        <v>7030</v>
      </c>
      <c r="B2479" t="s">
        <v>7030</v>
      </c>
      <c r="C2479" t="b">
        <v>1</v>
      </c>
      <c r="D2479" t="s">
        <v>7257</v>
      </c>
      <c r="E2479" t="s">
        <v>7031</v>
      </c>
      <c r="F2479" t="s">
        <v>7031</v>
      </c>
      <c r="G2479" t="s">
        <v>7268</v>
      </c>
      <c r="H2479" t="s">
        <v>363</v>
      </c>
      <c r="I2479" t="s">
        <v>363</v>
      </c>
      <c r="J2479" t="s">
        <v>363</v>
      </c>
      <c r="K2479" t="s">
        <v>250</v>
      </c>
      <c r="L2479" t="s">
        <v>250</v>
      </c>
      <c r="M2479">
        <f>IF(UPPER(TRIM(Table2[[#This Row],[Status_Clean]]))="CONVERTED",1,0)</f>
        <v>1</v>
      </c>
      <c r="N2479">
        <f>IF(ISNUMBER(MATCH(UPPER(TRIM(Table2[[#This Row],[Status_Clean]])),{"CONTACTED","QUALIFIED","CONVERTED"},0)),1,0)</f>
        <v>1</v>
      </c>
      <c r="O2479" cm="1">
        <f t="array" ref="O2479">_xlfn.SWITCH(UPPER(TRIM(Table2[[#This Row],[Status_Clean]])),"NEW",1,"CONTACTED",2,"QUALIFIED",3,"CONVERTED",4,"LOST",5,99)</f>
        <v>4</v>
      </c>
      <c r="P2479" t="s">
        <v>6679</v>
      </c>
      <c r="Q2479" t="s">
        <v>8748</v>
      </c>
      <c r="R2479" t="s">
        <v>8748</v>
      </c>
      <c r="S2479">
        <v>45518</v>
      </c>
      <c r="T2479" t="s">
        <v>7261</v>
      </c>
      <c r="U2479">
        <v>45518</v>
      </c>
      <c r="V2479" t="s">
        <v>7310</v>
      </c>
      <c r="W2479" t="s">
        <v>7271</v>
      </c>
      <c r="X2479" t="s">
        <v>7288</v>
      </c>
      <c r="Y2479" t="s">
        <v>7272</v>
      </c>
      <c r="Z2479" t="s">
        <v>7032</v>
      </c>
      <c r="AA2479">
        <v>13.9</v>
      </c>
      <c r="AB2479" t="str" cm="1">
        <f t="array" ref="AB2479">_xlfn.LET(_xlpm.x,IFERROR(VALUE(Table2[[#This Row],[Response_Time_Hours]]),""),IF(_xlpm.x="","CHECK",_xlfn.IFS(_xlpm.x&lt;=1,"Immediate",_xlpm.x&lt;=6,"Fast",_xlpm.x&lt;=24,"Moderate",_xlpm.x&gt;24,"Delayed")))</f>
        <v>Moderate</v>
      </c>
      <c r="AC2479">
        <v>8</v>
      </c>
      <c r="AD2479" t="str" cm="1">
        <f t="array" ref="AD2479">IF(Table2[[#This Row],[Interaction_Count_Final]]="","N/A",_xlfn.IFS(Table2[[#This Row],[Interaction_Count_Final]]&lt;=2,"Low",Table2[[#This Row],[Interaction_Count_Final]]&lt;=5,"Medium",Table2[[#This Row],[Interaction_Count_Final]]&gt;=6,"High",TRUE,"CHECK"))</f>
        <v>High</v>
      </c>
      <c r="AE2479" t="s">
        <v>7289</v>
      </c>
      <c r="AF2479" t="b">
        <v>1</v>
      </c>
      <c r="AG2479" t="b">
        <v>1</v>
      </c>
      <c r="AH2479">
        <v>2928</v>
      </c>
      <c r="AI2479">
        <v>45518</v>
      </c>
      <c r="AJ2479" t="b">
        <v>1</v>
      </c>
      <c r="AK2479" t="str" cm="1">
        <f t="array" ref="AK2479">_xlfn.LET(
  _xlpm.txt,TRIM(Raw_Data!F2479),
  _xlpm.norm,SUBSTITUTE(SUBSTITUTE(_xlpm.txt,"-","/"),".","/"),
  _xlpm.p,_xlfn.TEXTSPLIT(_xlpm.norm,"/"),
  _xlpm.a,VALUE(INDEX(_xlpm.p,1)),
  _xlpm.b,VALUE(INDEX(_xlpm.p,2)),
  IF(AND(_xlpm.a&lt;=12,_xlpm.b&lt;=12),"REVIEW_AMBIGUOUS","OK")
)</f>
        <v>OK</v>
      </c>
    </row>
    <row r="2480" spans="1:37">
      <c r="A2480" t="s">
        <v>7033</v>
      </c>
      <c r="B2480" t="s">
        <v>7033</v>
      </c>
      <c r="C2480" t="b">
        <v>0</v>
      </c>
      <c r="D2480" t="s">
        <v>7257</v>
      </c>
      <c r="E2480" t="s">
        <v>7034</v>
      </c>
      <c r="F2480" t="s">
        <v>7034</v>
      </c>
      <c r="G2480" t="s">
        <v>7280</v>
      </c>
      <c r="H2480" t="s">
        <v>283</v>
      </c>
      <c r="I2480" t="s">
        <v>283</v>
      </c>
      <c r="J2480" t="s">
        <v>263</v>
      </c>
      <c r="K2480" t="s">
        <v>125</v>
      </c>
      <c r="L2480" t="s">
        <v>125</v>
      </c>
      <c r="M2480">
        <f>IF(UPPER(TRIM(Table2[[#This Row],[Status_Clean]]))="CONVERTED",1,0)</f>
        <v>0</v>
      </c>
      <c r="N2480">
        <f>IF(ISNUMBER(MATCH(UPPER(TRIM(Table2[[#This Row],[Status_Clean]])),{"CONTACTED","QUALIFIED","CONVERTED"},0)),1,0)</f>
        <v>1</v>
      </c>
      <c r="O2480" cm="1">
        <f t="array" ref="O2480">_xlfn.SWITCH(UPPER(TRIM(Table2[[#This Row],[Status_Clean]])),"NEW",1,"CONTACTED",2,"QUALIFIED",3,"CONVERTED",4,"LOST",5,99)</f>
        <v>2</v>
      </c>
      <c r="P2480">
        <v>45257</v>
      </c>
      <c r="Q2480" t="s">
        <v>7817</v>
      </c>
      <c r="R2480" t="s">
        <v>7817</v>
      </c>
      <c r="S2480">
        <v>45257</v>
      </c>
      <c r="T2480" t="s">
        <v>7261</v>
      </c>
      <c r="U2480">
        <v>45257</v>
      </c>
      <c r="V2480" t="s">
        <v>7300</v>
      </c>
      <c r="W2480" t="s">
        <v>7263</v>
      </c>
      <c r="X2480" t="s">
        <v>7264</v>
      </c>
      <c r="Y2480" t="s">
        <v>7298</v>
      </c>
      <c r="Z2480" t="s">
        <v>6209</v>
      </c>
      <c r="AA2480">
        <v>49.2</v>
      </c>
      <c r="AB2480" t="str" cm="1">
        <f t="array" ref="AB2480">_xlfn.LET(_xlpm.x,IFERROR(VALUE(Table2[[#This Row],[Response_Time_Hours]]),""),IF(_xlpm.x="","CHECK",_xlfn.IFS(_xlpm.x&lt;=1,"Immediate",_xlpm.x&lt;=6,"Fast",_xlpm.x&lt;=24,"Moderate",_xlpm.x&gt;24,"Delayed")))</f>
        <v>Delayed</v>
      </c>
      <c r="AC2480">
        <v>3</v>
      </c>
      <c r="AD2480" t="str" cm="1">
        <f t="array" ref="AD2480">IF(Table2[[#This Row],[Interaction_Count_Final]]="","N/A",_xlfn.IFS(Table2[[#This Row],[Interaction_Count_Final]]&lt;=2,"Low",Table2[[#This Row],[Interaction_Count_Final]]&lt;=5,"Medium",Table2[[#This Row],[Interaction_Count_Final]]&gt;=6,"High",TRUE,"CHECK"))</f>
        <v>Medium</v>
      </c>
      <c r="AE2480" t="s">
        <v>7289</v>
      </c>
      <c r="AF2480" t="b">
        <v>1</v>
      </c>
      <c r="AG2480" t="b">
        <v>1</v>
      </c>
      <c r="AH2480">
        <v>2929</v>
      </c>
      <c r="AI2480">
        <v>45257</v>
      </c>
      <c r="AJ2480" t="b">
        <v>1</v>
      </c>
      <c r="AK2480" t="e" cm="1">
        <f t="array" ref="AK2480">_xlfn.LET(
  _xlpm.txt,TRIM(Raw_Data!F2480),
  _xlpm.norm,SUBSTITUTE(SUBSTITUTE(_xlpm.txt,"-","/"),".","/"),
  _xlpm.p,_xlfn.TEXTSPLIT(_xlpm.norm,"/"),
  _xlpm.a,VALUE(INDEX(_xlpm.p,1)),
  _xlpm.b,VALUE(INDEX(_xlpm.p,2)),
  IF(AND(_xlpm.a&lt;=12,_xlpm.b&lt;=12),"REVIEW_AMBIGUOUS","OK")
)</f>
        <v>#REF!</v>
      </c>
    </row>
    <row r="2481" spans="1:37">
      <c r="A2481" t="s">
        <v>7035</v>
      </c>
      <c r="B2481" t="s">
        <v>7035</v>
      </c>
      <c r="C2481" t="b">
        <v>0</v>
      </c>
      <c r="D2481" t="s">
        <v>7257</v>
      </c>
      <c r="E2481" t="s">
        <v>7036</v>
      </c>
      <c r="F2481" t="s">
        <v>7036</v>
      </c>
      <c r="G2481" t="s">
        <v>7274</v>
      </c>
      <c r="H2481" t="s">
        <v>283</v>
      </c>
      <c r="I2481" t="s">
        <v>283</v>
      </c>
      <c r="J2481" t="s">
        <v>263</v>
      </c>
      <c r="K2481" t="s">
        <v>125</v>
      </c>
      <c r="L2481" t="s">
        <v>125</v>
      </c>
      <c r="M2481">
        <f>IF(UPPER(TRIM(Table2[[#This Row],[Status_Clean]]))="CONVERTED",1,0)</f>
        <v>0</v>
      </c>
      <c r="N2481">
        <f>IF(ISNUMBER(MATCH(UPPER(TRIM(Table2[[#This Row],[Status_Clean]])),{"CONTACTED","QUALIFIED","CONVERTED"},0)),1,0)</f>
        <v>1</v>
      </c>
      <c r="O2481" cm="1">
        <f t="array" ref="O2481">_xlfn.SWITCH(UPPER(TRIM(Table2[[#This Row],[Status_Clean]])),"NEW",1,"CONTACTED",2,"QUALIFIED",3,"CONVERTED",4,"LOST",5,99)</f>
        <v>2</v>
      </c>
      <c r="P2481">
        <v>44988</v>
      </c>
      <c r="Q2481" t="s">
        <v>7607</v>
      </c>
      <c r="R2481" t="s">
        <v>7607</v>
      </c>
      <c r="S2481">
        <v>44988</v>
      </c>
      <c r="T2481" t="s">
        <v>7261</v>
      </c>
      <c r="U2481">
        <v>44988</v>
      </c>
      <c r="V2481" t="s">
        <v>7295</v>
      </c>
      <c r="W2481" t="s">
        <v>7263</v>
      </c>
      <c r="X2481" t="s">
        <v>7284</v>
      </c>
      <c r="Y2481" t="s">
        <v>7312</v>
      </c>
      <c r="Z2481" t="s">
        <v>7037</v>
      </c>
      <c r="AA2481">
        <v>14.9</v>
      </c>
      <c r="AB2481" t="str" cm="1">
        <f t="array" ref="AB2481">_xlfn.LET(_xlpm.x,IFERROR(VALUE(Table2[[#This Row],[Response_Time_Hours]]),""),IF(_xlpm.x="","CHECK",_xlfn.IFS(_xlpm.x&lt;=1,"Immediate",_xlpm.x&lt;=6,"Fast",_xlpm.x&lt;=24,"Moderate",_xlpm.x&gt;24,"Delayed")))</f>
        <v>Moderate</v>
      </c>
      <c r="AC2481">
        <v>3</v>
      </c>
      <c r="AD2481" t="str" cm="1">
        <f t="array" ref="AD2481">IF(Table2[[#This Row],[Interaction_Count_Final]]="","N/A",_xlfn.IFS(Table2[[#This Row],[Interaction_Count_Final]]&lt;=2,"Low",Table2[[#This Row],[Interaction_Count_Final]]&lt;=5,"Medium",Table2[[#This Row],[Interaction_Count_Final]]&gt;=6,"High",TRUE,"CHECK"))</f>
        <v>Medium</v>
      </c>
      <c r="AE2481" t="s">
        <v>7289</v>
      </c>
      <c r="AF2481" t="b">
        <v>1</v>
      </c>
      <c r="AG2481" t="b">
        <v>1</v>
      </c>
      <c r="AH2481">
        <v>2930</v>
      </c>
      <c r="AI2481">
        <v>44988</v>
      </c>
      <c r="AJ2481" t="b">
        <v>1</v>
      </c>
      <c r="AK2481" t="e" cm="1">
        <f t="array" ref="AK2481">_xlfn.LET(
  _xlpm.txt,TRIM(Raw_Data!F2481),
  _xlpm.norm,SUBSTITUTE(SUBSTITUTE(_xlpm.txt,"-","/"),".","/"),
  _xlpm.p,_xlfn.TEXTSPLIT(_xlpm.norm,"/"),
  _xlpm.a,VALUE(INDEX(_xlpm.p,1)),
  _xlpm.b,VALUE(INDEX(_xlpm.p,2)),
  IF(AND(_xlpm.a&lt;=12,_xlpm.b&lt;=12),"REVIEW_AMBIGUOUS","OK")
)</f>
        <v>#REF!</v>
      </c>
    </row>
    <row r="2482" spans="1:37">
      <c r="A2482" t="s">
        <v>7038</v>
      </c>
      <c r="B2482" t="s">
        <v>7038</v>
      </c>
      <c r="C2482" t="b">
        <v>1</v>
      </c>
      <c r="D2482" t="s">
        <v>7257</v>
      </c>
      <c r="E2482" t="s">
        <v>8811</v>
      </c>
      <c r="F2482" t="s">
        <v>8811</v>
      </c>
      <c r="G2482" t="s">
        <v>7258</v>
      </c>
      <c r="H2482" t="s">
        <v>447</v>
      </c>
      <c r="I2482" t="s">
        <v>447</v>
      </c>
      <c r="J2482" t="s">
        <v>447</v>
      </c>
      <c r="K2482" t="s">
        <v>193</v>
      </c>
      <c r="L2482" t="s">
        <v>193</v>
      </c>
      <c r="M2482">
        <f>IF(UPPER(TRIM(Table2[[#This Row],[Status_Clean]]))="CONVERTED",1,0)</f>
        <v>0</v>
      </c>
      <c r="N2482">
        <f>IF(ISNUMBER(MATCH(UPPER(TRIM(Table2[[#This Row],[Status_Clean]])),{"CONTACTED","QUALIFIED","CONVERTED"},0)),1,0)</f>
        <v>0</v>
      </c>
      <c r="O2482" cm="1">
        <f t="array" ref="O2482">_xlfn.SWITCH(UPPER(TRIM(Table2[[#This Row],[Status_Clean]])),"NEW",1,"CONTACTED",2,"QUALIFIED",3,"CONVERTED",4,"LOST",5,99)</f>
        <v>1</v>
      </c>
      <c r="P2482">
        <v>45022</v>
      </c>
      <c r="Q2482" t="s">
        <v>7627</v>
      </c>
      <c r="R2482" t="s">
        <v>7627</v>
      </c>
      <c r="S2482">
        <v>45022</v>
      </c>
      <c r="T2482" t="s">
        <v>7261</v>
      </c>
      <c r="U2482">
        <v>45022</v>
      </c>
      <c r="V2482" t="s">
        <v>7297</v>
      </c>
      <c r="W2482" t="s">
        <v>7263</v>
      </c>
      <c r="X2482" t="s">
        <v>7277</v>
      </c>
      <c r="Y2482" t="s">
        <v>7285</v>
      </c>
      <c r="Z2482">
        <v>55.9</v>
      </c>
      <c r="AA2482">
        <v>55.9</v>
      </c>
      <c r="AB2482" t="str" cm="1">
        <f t="array" ref="AB2482">_xlfn.LET(_xlpm.x,IFERROR(VALUE(Table2[[#This Row],[Response_Time_Hours]]),""),IF(_xlpm.x="","CHECK",_xlfn.IFS(_xlpm.x&lt;=1,"Immediate",_xlpm.x&lt;=6,"Fast",_xlpm.x&lt;=24,"Moderate",_xlpm.x&gt;24,"Delayed")))</f>
        <v>Delayed</v>
      </c>
      <c r="AC2482">
        <v>39</v>
      </c>
      <c r="AD2482" t="str" cm="1">
        <f t="array" ref="AD2482">IF(Table2[[#This Row],[Interaction_Count_Final]]="","N/A",_xlfn.IFS(Table2[[#This Row],[Interaction_Count_Final]]&lt;=2,"Low",Table2[[#This Row],[Interaction_Count_Final]]&lt;=5,"Medium",Table2[[#This Row],[Interaction_Count_Final]]&gt;=6,"High",TRUE,"CHECK"))</f>
        <v>High</v>
      </c>
      <c r="AE2482" t="s">
        <v>7289</v>
      </c>
      <c r="AF2482" t="b">
        <v>1</v>
      </c>
      <c r="AG2482" t="b">
        <v>1</v>
      </c>
      <c r="AH2482">
        <v>2931</v>
      </c>
      <c r="AI2482">
        <v>45022</v>
      </c>
      <c r="AJ2482" t="b">
        <v>1</v>
      </c>
      <c r="AK2482" t="e" cm="1">
        <f t="array" ref="AK2482">_xlfn.LET(
  _xlpm.txt,TRIM(Raw_Data!F2482),
  _xlpm.norm,SUBSTITUTE(SUBSTITUTE(_xlpm.txt,"-","/"),".","/"),
  _xlpm.p,_xlfn.TEXTSPLIT(_xlpm.norm,"/"),
  _xlpm.a,VALUE(INDEX(_xlpm.p,1)),
  _xlpm.b,VALUE(INDEX(_xlpm.p,2)),
  IF(AND(_xlpm.a&lt;=12,_xlpm.b&lt;=12),"REVIEW_AMBIGUOUS","OK")
)</f>
        <v>#REF!</v>
      </c>
    </row>
    <row r="2483" spans="1:37">
      <c r="A2483" t="s">
        <v>7040</v>
      </c>
      <c r="B2483" t="s">
        <v>7040</v>
      </c>
      <c r="C2483" t="b">
        <v>1</v>
      </c>
      <c r="D2483" t="s">
        <v>7257</v>
      </c>
      <c r="E2483" t="s">
        <v>7041</v>
      </c>
      <c r="F2483" t="s">
        <v>7041</v>
      </c>
      <c r="G2483" t="s">
        <v>7268</v>
      </c>
      <c r="H2483" t="s">
        <v>342</v>
      </c>
      <c r="I2483" t="s">
        <v>342</v>
      </c>
      <c r="J2483" t="s">
        <v>254</v>
      </c>
      <c r="K2483" t="s">
        <v>250</v>
      </c>
      <c r="L2483" t="s">
        <v>250</v>
      </c>
      <c r="M2483">
        <f>IF(UPPER(TRIM(Table2[[#This Row],[Status_Clean]]))="CONVERTED",1,0)</f>
        <v>1</v>
      </c>
      <c r="N2483">
        <f>IF(ISNUMBER(MATCH(UPPER(TRIM(Table2[[#This Row],[Status_Clean]])),{"CONTACTED","QUALIFIED","CONVERTED"},0)),1,0)</f>
        <v>1</v>
      </c>
      <c r="O2483" cm="1">
        <f t="array" ref="O2483">_xlfn.SWITCH(UPPER(TRIM(Table2[[#This Row],[Status_Clean]])),"NEW",1,"CONTACTED",2,"QUALIFIED",3,"CONVERTED",4,"LOST",5,99)</f>
        <v>4</v>
      </c>
      <c r="P2483" t="s">
        <v>7042</v>
      </c>
      <c r="Q2483" t="s">
        <v>7371</v>
      </c>
      <c r="R2483" t="s">
        <v>7371</v>
      </c>
      <c r="S2483">
        <v>45554</v>
      </c>
      <c r="T2483" t="s">
        <v>7261</v>
      </c>
      <c r="U2483">
        <v>45554</v>
      </c>
      <c r="V2483" t="s">
        <v>7287</v>
      </c>
      <c r="W2483" t="s">
        <v>7271</v>
      </c>
      <c r="X2483" t="s">
        <v>7288</v>
      </c>
      <c r="Y2483" t="s">
        <v>7285</v>
      </c>
      <c r="Z2483" t="s">
        <v>7043</v>
      </c>
      <c r="AA2483">
        <v>9.3000000000000007</v>
      </c>
      <c r="AB2483" t="str" cm="1">
        <f t="array" ref="AB2483">_xlfn.LET(_xlpm.x,IFERROR(VALUE(Table2[[#This Row],[Response_Time_Hours]]),""),IF(_xlpm.x="","CHECK",_xlfn.IFS(_xlpm.x&lt;=1,"Immediate",_xlpm.x&lt;=6,"Fast",_xlpm.x&lt;=24,"Moderate",_xlpm.x&gt;24,"Delayed")))</f>
        <v>Moderate</v>
      </c>
      <c r="AC2483">
        <v>12</v>
      </c>
      <c r="AD2483" t="str" cm="1">
        <f t="array" ref="AD2483">IF(Table2[[#This Row],[Interaction_Count_Final]]="","N/A",_xlfn.IFS(Table2[[#This Row],[Interaction_Count_Final]]&lt;=2,"Low",Table2[[#This Row],[Interaction_Count_Final]]&lt;=5,"Medium",Table2[[#This Row],[Interaction_Count_Final]]&gt;=6,"High",TRUE,"CHECK"))</f>
        <v>High</v>
      </c>
      <c r="AE2483" t="s">
        <v>7273</v>
      </c>
      <c r="AF2483" t="b">
        <v>1</v>
      </c>
      <c r="AG2483" t="b">
        <v>1</v>
      </c>
      <c r="AH2483">
        <v>2932</v>
      </c>
      <c r="AI2483">
        <v>45554</v>
      </c>
      <c r="AJ2483" t="b">
        <v>1</v>
      </c>
      <c r="AK2483" t="str" cm="1">
        <f t="array" ref="AK2483">_xlfn.LET(
  _xlpm.txt,TRIM(Raw_Data!F2483),
  _xlpm.norm,SUBSTITUTE(SUBSTITUTE(_xlpm.txt,"-","/"),".","/"),
  _xlpm.p,_xlfn.TEXTSPLIT(_xlpm.norm,"/"),
  _xlpm.a,VALUE(INDEX(_xlpm.p,1)),
  _xlpm.b,VALUE(INDEX(_xlpm.p,2)),
  IF(AND(_xlpm.a&lt;=12,_xlpm.b&lt;=12),"REVIEW_AMBIGUOUS","OK")
)</f>
        <v>OK</v>
      </c>
    </row>
    <row r="2484" spans="1:37">
      <c r="A2484" t="s">
        <v>7044</v>
      </c>
      <c r="B2484" t="s">
        <v>7044</v>
      </c>
      <c r="C2484" t="b">
        <v>0</v>
      </c>
      <c r="D2484" t="s">
        <v>7257</v>
      </c>
      <c r="E2484" t="s">
        <v>7045</v>
      </c>
      <c r="F2484" t="s">
        <v>7045</v>
      </c>
      <c r="G2484" t="s">
        <v>7258</v>
      </c>
      <c r="H2484" t="s">
        <v>7413</v>
      </c>
      <c r="I2484" t="s">
        <v>7413</v>
      </c>
      <c r="J2484" t="s">
        <v>123</v>
      </c>
      <c r="K2484" t="s">
        <v>250</v>
      </c>
      <c r="L2484" t="s">
        <v>250</v>
      </c>
      <c r="M2484">
        <f>IF(UPPER(TRIM(Table2[[#This Row],[Status_Clean]]))="CONVERTED",1,0)</f>
        <v>1</v>
      </c>
      <c r="N2484">
        <f>IF(ISNUMBER(MATCH(UPPER(TRIM(Table2[[#This Row],[Status_Clean]])),{"CONTACTED","QUALIFIED","CONVERTED"},0)),1,0)</f>
        <v>1</v>
      </c>
      <c r="O2484" cm="1">
        <f t="array" ref="O2484">_xlfn.SWITCH(UPPER(TRIM(Table2[[#This Row],[Status_Clean]])),"NEW",1,"CONTACTED",2,"QUALIFIED",3,"CONVERTED",4,"LOST",5,99)</f>
        <v>4</v>
      </c>
      <c r="P2484">
        <v>45162</v>
      </c>
      <c r="Q2484" t="s">
        <v>7369</v>
      </c>
      <c r="R2484" t="s">
        <v>7369</v>
      </c>
      <c r="S2484">
        <v>45162</v>
      </c>
      <c r="T2484" t="s">
        <v>7261</v>
      </c>
      <c r="U2484">
        <v>45162</v>
      </c>
      <c r="V2484" t="s">
        <v>7310</v>
      </c>
      <c r="W2484" t="s">
        <v>7263</v>
      </c>
      <c r="X2484" t="s">
        <v>7288</v>
      </c>
      <c r="Y2484" t="s">
        <v>7285</v>
      </c>
      <c r="Z2484" t="s">
        <v>543</v>
      </c>
      <c r="AA2484">
        <v>4.8000000000000007</v>
      </c>
      <c r="AB2484" t="str" cm="1">
        <f t="array" ref="AB2484">_xlfn.LET(_xlpm.x,IFERROR(VALUE(Table2[[#This Row],[Response_Time_Hours]]),""),IF(_xlpm.x="","CHECK",_xlfn.IFS(_xlpm.x&lt;=1,"Immediate",_xlpm.x&lt;=6,"Fast",_xlpm.x&lt;=24,"Moderate",_xlpm.x&gt;24,"Delayed")))</f>
        <v>Fast</v>
      </c>
      <c r="AC2484">
        <v>28</v>
      </c>
      <c r="AD2484" t="str" cm="1">
        <f t="array" ref="AD2484">IF(Table2[[#This Row],[Interaction_Count_Final]]="","N/A",_xlfn.IFS(Table2[[#This Row],[Interaction_Count_Final]]&lt;=2,"Low",Table2[[#This Row],[Interaction_Count_Final]]&lt;=5,"Medium",Table2[[#This Row],[Interaction_Count_Final]]&gt;=6,"High",TRUE,"CHECK"))</f>
        <v>High</v>
      </c>
      <c r="AE2484" t="s">
        <v>7266</v>
      </c>
      <c r="AF2484" t="b">
        <v>1</v>
      </c>
      <c r="AG2484" t="b">
        <v>1</v>
      </c>
      <c r="AH2484">
        <v>2933</v>
      </c>
      <c r="AI2484">
        <v>45162</v>
      </c>
      <c r="AJ2484" t="b">
        <v>1</v>
      </c>
      <c r="AK2484" t="e" cm="1">
        <f t="array" ref="AK2484">_xlfn.LET(
  _xlpm.txt,TRIM(Raw_Data!F2484),
  _xlpm.norm,SUBSTITUTE(SUBSTITUTE(_xlpm.txt,"-","/"),".","/"),
  _xlpm.p,_xlfn.TEXTSPLIT(_xlpm.norm,"/"),
  _xlpm.a,VALUE(INDEX(_xlpm.p,1)),
  _xlpm.b,VALUE(INDEX(_xlpm.p,2)),
  IF(AND(_xlpm.a&lt;=12,_xlpm.b&lt;=12),"REVIEW_AMBIGUOUS","OK")
)</f>
        <v>#REF!</v>
      </c>
    </row>
    <row r="2485" spans="1:37">
      <c r="A2485" t="s">
        <v>7046</v>
      </c>
      <c r="B2485" t="s">
        <v>7046</v>
      </c>
      <c r="C2485" t="b">
        <v>0</v>
      </c>
      <c r="D2485" t="s">
        <v>7257</v>
      </c>
      <c r="E2485" t="s">
        <v>7047</v>
      </c>
      <c r="F2485" t="s">
        <v>7047</v>
      </c>
      <c r="G2485" t="s">
        <v>7274</v>
      </c>
      <c r="H2485" t="s">
        <v>1356</v>
      </c>
      <c r="I2485" t="s">
        <v>1356</v>
      </c>
      <c r="J2485" t="s">
        <v>1356</v>
      </c>
      <c r="K2485" t="s">
        <v>193</v>
      </c>
      <c r="L2485" t="s">
        <v>193</v>
      </c>
      <c r="M2485">
        <f>IF(UPPER(TRIM(Table2[[#This Row],[Status_Clean]]))="CONVERTED",1,0)</f>
        <v>0</v>
      </c>
      <c r="N2485">
        <f>IF(ISNUMBER(MATCH(UPPER(TRIM(Table2[[#This Row],[Status_Clean]])),{"CONTACTED","QUALIFIED","CONVERTED"},0)),1,0)</f>
        <v>0</v>
      </c>
      <c r="O2485" cm="1">
        <f t="array" ref="O2485">_xlfn.SWITCH(UPPER(TRIM(Table2[[#This Row],[Status_Clean]])),"NEW",1,"CONTACTED",2,"QUALIFIED",3,"CONVERTED",4,"LOST",5,99)</f>
        <v>1</v>
      </c>
      <c r="P2485">
        <v>45543</v>
      </c>
      <c r="Q2485" t="s">
        <v>8615</v>
      </c>
      <c r="R2485" t="s">
        <v>8615</v>
      </c>
      <c r="S2485">
        <v>45543</v>
      </c>
      <c r="T2485" t="s">
        <v>7261</v>
      </c>
      <c r="U2485">
        <v>45543</v>
      </c>
      <c r="V2485" t="s">
        <v>7287</v>
      </c>
      <c r="W2485" t="s">
        <v>7271</v>
      </c>
      <c r="X2485" t="s">
        <v>7288</v>
      </c>
      <c r="Y2485" t="s">
        <v>7293</v>
      </c>
      <c r="Z2485" t="s">
        <v>108</v>
      </c>
      <c r="AA2485">
        <v>14.399999999999999</v>
      </c>
      <c r="AB2485" t="str" cm="1">
        <f t="array" ref="AB2485">_xlfn.LET(_xlpm.x,IFERROR(VALUE(Table2[[#This Row],[Response_Time_Hours]]),""),IF(_xlpm.x="","CHECK",_xlfn.IFS(_xlpm.x&lt;=1,"Immediate",_xlpm.x&lt;=6,"Fast",_xlpm.x&lt;=24,"Moderate",_xlpm.x&gt;24,"Delayed")))</f>
        <v>Moderate</v>
      </c>
      <c r="AC2485">
        <v>23</v>
      </c>
      <c r="AD2485" t="str" cm="1">
        <f t="array" ref="AD2485">IF(Table2[[#This Row],[Interaction_Count_Final]]="","N/A",_xlfn.IFS(Table2[[#This Row],[Interaction_Count_Final]]&lt;=2,"Low",Table2[[#This Row],[Interaction_Count_Final]]&lt;=5,"Medium",Table2[[#This Row],[Interaction_Count_Final]]&gt;=6,"High",TRUE,"CHECK"))</f>
        <v>High</v>
      </c>
      <c r="AE2485" t="s">
        <v>7266</v>
      </c>
      <c r="AF2485" t="b">
        <v>1</v>
      </c>
      <c r="AG2485" t="b">
        <v>1</v>
      </c>
      <c r="AH2485">
        <v>2934</v>
      </c>
      <c r="AI2485">
        <v>45543</v>
      </c>
      <c r="AJ2485" t="b">
        <v>1</v>
      </c>
      <c r="AK2485" t="e" cm="1">
        <f t="array" ref="AK2485">_xlfn.LET(
  _xlpm.txt,TRIM(Raw_Data!F2485),
  _xlpm.norm,SUBSTITUTE(SUBSTITUTE(_xlpm.txt,"-","/"),".","/"),
  _xlpm.p,_xlfn.TEXTSPLIT(_xlpm.norm,"/"),
  _xlpm.a,VALUE(INDEX(_xlpm.p,1)),
  _xlpm.b,VALUE(INDEX(_xlpm.p,2)),
  IF(AND(_xlpm.a&lt;=12,_xlpm.b&lt;=12),"REVIEW_AMBIGUOUS","OK")
)</f>
        <v>#REF!</v>
      </c>
    </row>
    <row r="2486" spans="1:37">
      <c r="A2486" t="s">
        <v>7048</v>
      </c>
      <c r="B2486" t="s">
        <v>7048</v>
      </c>
      <c r="C2486" t="b">
        <v>0</v>
      </c>
      <c r="D2486" t="s">
        <v>7257</v>
      </c>
      <c r="E2486" t="s">
        <v>7049</v>
      </c>
      <c r="F2486" t="s">
        <v>7049</v>
      </c>
      <c r="G2486" t="s">
        <v>7274</v>
      </c>
      <c r="H2486" t="s">
        <v>359</v>
      </c>
      <c r="I2486" t="s">
        <v>359</v>
      </c>
      <c r="J2486" t="s">
        <v>473</v>
      </c>
      <c r="K2486" t="s">
        <v>125</v>
      </c>
      <c r="L2486" t="s">
        <v>125</v>
      </c>
      <c r="M2486">
        <f>IF(UPPER(TRIM(Table2[[#This Row],[Status_Clean]]))="CONVERTED",1,0)</f>
        <v>0</v>
      </c>
      <c r="N2486">
        <f>IF(ISNUMBER(MATCH(UPPER(TRIM(Table2[[#This Row],[Status_Clean]])),{"CONTACTED","QUALIFIED","CONVERTED"},0)),1,0)</f>
        <v>1</v>
      </c>
      <c r="O2486" cm="1">
        <f t="array" ref="O2486">_xlfn.SWITCH(UPPER(TRIM(Table2[[#This Row],[Status_Clean]])),"NEW",1,"CONTACTED",2,"QUALIFIED",3,"CONVERTED",4,"LOST",5,99)</f>
        <v>2</v>
      </c>
      <c r="P2486" t="s">
        <v>5249</v>
      </c>
      <c r="Q2486" t="s">
        <v>7674</v>
      </c>
      <c r="R2486" t="s">
        <v>7674</v>
      </c>
      <c r="S2486">
        <v>45292</v>
      </c>
      <c r="T2486" t="s">
        <v>7261</v>
      </c>
      <c r="U2486">
        <v>45292</v>
      </c>
      <c r="V2486" t="s">
        <v>7317</v>
      </c>
      <c r="W2486" t="s">
        <v>7271</v>
      </c>
      <c r="X2486" t="s">
        <v>7284</v>
      </c>
      <c r="Y2486" t="s">
        <v>7298</v>
      </c>
      <c r="Z2486" t="s">
        <v>7050</v>
      </c>
      <c r="AA2486">
        <v>8.5</v>
      </c>
      <c r="AB2486" t="str" cm="1">
        <f t="array" ref="AB2486">_xlfn.LET(_xlpm.x,IFERROR(VALUE(Table2[[#This Row],[Response_Time_Hours]]),""),IF(_xlpm.x="","CHECK",_xlfn.IFS(_xlpm.x&lt;=1,"Immediate",_xlpm.x&lt;=6,"Fast",_xlpm.x&lt;=24,"Moderate",_xlpm.x&gt;24,"Delayed")))</f>
        <v>Moderate</v>
      </c>
      <c r="AC2486">
        <v>29</v>
      </c>
      <c r="AD2486" t="str" cm="1">
        <f t="array" ref="AD2486">IF(Table2[[#This Row],[Interaction_Count_Final]]="","N/A",_xlfn.IFS(Table2[[#This Row],[Interaction_Count_Final]]&lt;=2,"Low",Table2[[#This Row],[Interaction_Count_Final]]&lt;=5,"Medium",Table2[[#This Row],[Interaction_Count_Final]]&gt;=6,"High",TRUE,"CHECK"))</f>
        <v>High</v>
      </c>
      <c r="AE2486" t="s">
        <v>7273</v>
      </c>
      <c r="AF2486" t="b">
        <v>1</v>
      </c>
      <c r="AG2486" t="b">
        <v>1</v>
      </c>
      <c r="AH2486">
        <v>2935</v>
      </c>
      <c r="AI2486">
        <v>45292</v>
      </c>
      <c r="AJ2486" t="b">
        <v>1</v>
      </c>
      <c r="AK2486" t="str" cm="1">
        <f t="array" ref="AK2486">_xlfn.LET(
  _xlpm.txt,TRIM(Raw_Data!F2486),
  _xlpm.norm,SUBSTITUTE(SUBSTITUTE(_xlpm.txt,"-","/"),".","/"),
  _xlpm.p,_xlfn.TEXTSPLIT(_xlpm.norm,"/"),
  _xlpm.a,VALUE(INDEX(_xlpm.p,1)),
  _xlpm.b,VALUE(INDEX(_xlpm.p,2)),
  IF(AND(_xlpm.a&lt;=12,_xlpm.b&lt;=12),"REVIEW_AMBIGUOUS","OK")
)</f>
        <v>REVIEW_AMBIGUOUS</v>
      </c>
    </row>
    <row r="2487" spans="1:37">
      <c r="A2487" t="s">
        <v>7051</v>
      </c>
      <c r="B2487" t="s">
        <v>7051</v>
      </c>
      <c r="C2487" t="b">
        <v>0</v>
      </c>
      <c r="D2487" t="s">
        <v>7257</v>
      </c>
      <c r="E2487" t="s">
        <v>8812</v>
      </c>
      <c r="F2487" t="s">
        <v>8812</v>
      </c>
      <c r="G2487" t="s">
        <v>7258</v>
      </c>
      <c r="H2487" t="s">
        <v>106</v>
      </c>
      <c r="I2487" t="s">
        <v>106</v>
      </c>
      <c r="J2487" t="s">
        <v>106</v>
      </c>
      <c r="K2487" t="s">
        <v>125</v>
      </c>
      <c r="L2487" t="s">
        <v>125</v>
      </c>
      <c r="M2487">
        <f>IF(UPPER(TRIM(Table2[[#This Row],[Status_Clean]]))="CONVERTED",1,0)</f>
        <v>0</v>
      </c>
      <c r="N2487">
        <f>IF(ISNUMBER(MATCH(UPPER(TRIM(Table2[[#This Row],[Status_Clean]])),{"CONTACTED","QUALIFIED","CONVERTED"},0)),1,0)</f>
        <v>1</v>
      </c>
      <c r="O2487" cm="1">
        <f t="array" ref="O2487">_xlfn.SWITCH(UPPER(TRIM(Table2[[#This Row],[Status_Clean]])),"NEW",1,"CONTACTED",2,"QUALIFIED",3,"CONVERTED",4,"LOST",5,99)</f>
        <v>2</v>
      </c>
      <c r="P2487">
        <v>45592</v>
      </c>
      <c r="Q2487" t="s">
        <v>8581</v>
      </c>
      <c r="R2487" t="s">
        <v>8581</v>
      </c>
      <c r="S2487">
        <v>45592</v>
      </c>
      <c r="T2487" t="s">
        <v>7261</v>
      </c>
      <c r="U2487">
        <v>45592</v>
      </c>
      <c r="V2487" t="s">
        <v>7270</v>
      </c>
      <c r="W2487" t="s">
        <v>7271</v>
      </c>
      <c r="X2487" t="s">
        <v>7264</v>
      </c>
      <c r="Y2487" t="s">
        <v>7293</v>
      </c>
      <c r="Z2487" t="s">
        <v>7053</v>
      </c>
      <c r="AA2487">
        <v>56.4</v>
      </c>
      <c r="AB2487" t="str" cm="1">
        <f t="array" ref="AB2487">_xlfn.LET(_xlpm.x,IFERROR(VALUE(Table2[[#This Row],[Response_Time_Hours]]),""),IF(_xlpm.x="","CHECK",_xlfn.IFS(_xlpm.x&lt;=1,"Immediate",_xlpm.x&lt;=6,"Fast",_xlpm.x&lt;=24,"Moderate",_xlpm.x&gt;24,"Delayed")))</f>
        <v>Delayed</v>
      </c>
      <c r="AC2487">
        <v>5</v>
      </c>
      <c r="AD2487" t="str" cm="1">
        <f t="array" ref="AD2487">IF(Table2[[#This Row],[Interaction_Count_Final]]="","N/A",_xlfn.IFS(Table2[[#This Row],[Interaction_Count_Final]]&lt;=2,"Low",Table2[[#This Row],[Interaction_Count_Final]]&lt;=5,"Medium",Table2[[#This Row],[Interaction_Count_Final]]&gt;=6,"High",TRUE,"CHECK"))</f>
        <v>Medium</v>
      </c>
      <c r="AE2487" t="s">
        <v>7273</v>
      </c>
      <c r="AF2487" t="b">
        <v>1</v>
      </c>
      <c r="AG2487" t="b">
        <v>1</v>
      </c>
      <c r="AH2487">
        <v>2936</v>
      </c>
      <c r="AI2487">
        <v>45592</v>
      </c>
      <c r="AJ2487" t="b">
        <v>1</v>
      </c>
      <c r="AK2487" t="e" cm="1">
        <f t="array" ref="AK2487">_xlfn.LET(
  _xlpm.txt,TRIM(Raw_Data!F2487),
  _xlpm.norm,SUBSTITUTE(SUBSTITUTE(_xlpm.txt,"-","/"),".","/"),
  _xlpm.p,_xlfn.TEXTSPLIT(_xlpm.norm,"/"),
  _xlpm.a,VALUE(INDEX(_xlpm.p,1)),
  _xlpm.b,VALUE(INDEX(_xlpm.p,2)),
  IF(AND(_xlpm.a&lt;=12,_xlpm.b&lt;=12),"REVIEW_AMBIGUOUS","OK")
)</f>
        <v>#REF!</v>
      </c>
    </row>
    <row r="2488" spans="1:37">
      <c r="A2488" t="s">
        <v>7054</v>
      </c>
      <c r="B2488" t="s">
        <v>7054</v>
      </c>
      <c r="C2488" t="b">
        <v>0</v>
      </c>
      <c r="D2488" t="s">
        <v>7257</v>
      </c>
      <c r="E2488" t="s">
        <v>7055</v>
      </c>
      <c r="F2488" t="s">
        <v>7055</v>
      </c>
      <c r="G2488" t="s">
        <v>7303</v>
      </c>
      <c r="H2488" t="s">
        <v>359</v>
      </c>
      <c r="I2488" t="s">
        <v>359</v>
      </c>
      <c r="J2488" t="s">
        <v>473</v>
      </c>
      <c r="K2488" t="s">
        <v>250</v>
      </c>
      <c r="L2488" t="s">
        <v>250</v>
      </c>
      <c r="M2488">
        <f>IF(UPPER(TRIM(Table2[[#This Row],[Status_Clean]]))="CONVERTED",1,0)</f>
        <v>1</v>
      </c>
      <c r="N2488">
        <f>IF(ISNUMBER(MATCH(UPPER(TRIM(Table2[[#This Row],[Status_Clean]])),{"CONTACTED","QUALIFIED","CONVERTED"},0)),1,0)</f>
        <v>1</v>
      </c>
      <c r="O2488" cm="1">
        <f t="array" ref="O2488">_xlfn.SWITCH(UPPER(TRIM(Table2[[#This Row],[Status_Clean]])),"NEW",1,"CONTACTED",2,"QUALIFIED",3,"CONVERTED",4,"LOST",5,99)</f>
        <v>4</v>
      </c>
      <c r="P2488">
        <v>45619</v>
      </c>
      <c r="Q2488" t="s">
        <v>7418</v>
      </c>
      <c r="R2488" t="s">
        <v>7418</v>
      </c>
      <c r="S2488">
        <v>45619</v>
      </c>
      <c r="T2488" t="s">
        <v>7261</v>
      </c>
      <c r="U2488">
        <v>45619</v>
      </c>
      <c r="V2488" t="s">
        <v>7300</v>
      </c>
      <c r="W2488" t="s">
        <v>7271</v>
      </c>
      <c r="X2488" t="s">
        <v>7264</v>
      </c>
      <c r="Y2488" t="s">
        <v>7278</v>
      </c>
      <c r="Z2488">
        <v>23.4</v>
      </c>
      <c r="AA2488">
        <v>23.4</v>
      </c>
      <c r="AB2488" t="str" cm="1">
        <f t="array" ref="AB2488">_xlfn.LET(_xlpm.x,IFERROR(VALUE(Table2[[#This Row],[Response_Time_Hours]]),""),IF(_xlpm.x="","CHECK",_xlfn.IFS(_xlpm.x&lt;=1,"Immediate",_xlpm.x&lt;=6,"Fast",_xlpm.x&lt;=24,"Moderate",_xlpm.x&gt;24,"Delayed")))</f>
        <v>Moderate</v>
      </c>
      <c r="AC2488">
        <v>9</v>
      </c>
      <c r="AD2488" t="str" cm="1">
        <f t="array" ref="AD2488">IF(Table2[[#This Row],[Interaction_Count_Final]]="","N/A",_xlfn.IFS(Table2[[#This Row],[Interaction_Count_Final]]&lt;=2,"Low",Table2[[#This Row],[Interaction_Count_Final]]&lt;=5,"Medium",Table2[[#This Row],[Interaction_Count_Final]]&gt;=6,"High",TRUE,"CHECK"))</f>
        <v>High</v>
      </c>
      <c r="AE2488" t="s">
        <v>7273</v>
      </c>
      <c r="AF2488" t="b">
        <v>1</v>
      </c>
      <c r="AG2488" t="b">
        <v>1</v>
      </c>
      <c r="AH2488">
        <v>2937</v>
      </c>
      <c r="AI2488">
        <v>45619</v>
      </c>
      <c r="AJ2488" t="b">
        <v>1</v>
      </c>
      <c r="AK2488" t="e" cm="1">
        <f t="array" ref="AK2488">_xlfn.LET(
  _xlpm.txt,TRIM(Raw_Data!F2488),
  _xlpm.norm,SUBSTITUTE(SUBSTITUTE(_xlpm.txt,"-","/"),".","/"),
  _xlpm.p,_xlfn.TEXTSPLIT(_xlpm.norm,"/"),
  _xlpm.a,VALUE(INDEX(_xlpm.p,1)),
  _xlpm.b,VALUE(INDEX(_xlpm.p,2)),
  IF(AND(_xlpm.a&lt;=12,_xlpm.b&lt;=12),"REVIEW_AMBIGUOUS","OK")
)</f>
        <v>#REF!</v>
      </c>
    </row>
    <row r="2489" spans="1:37">
      <c r="A2489" t="s">
        <v>7056</v>
      </c>
      <c r="B2489" t="s">
        <v>7056</v>
      </c>
      <c r="C2489" t="b">
        <v>0</v>
      </c>
      <c r="D2489" t="s">
        <v>7257</v>
      </c>
      <c r="E2489" t="s">
        <v>8813</v>
      </c>
      <c r="F2489" t="s">
        <v>8813</v>
      </c>
      <c r="G2489" t="s">
        <v>7268</v>
      </c>
      <c r="H2489" t="s">
        <v>123</v>
      </c>
      <c r="I2489" t="s">
        <v>123</v>
      </c>
      <c r="J2489" t="s">
        <v>123</v>
      </c>
      <c r="K2489" t="s">
        <v>125</v>
      </c>
      <c r="L2489" t="s">
        <v>125</v>
      </c>
      <c r="M2489">
        <f>IF(UPPER(TRIM(Table2[[#This Row],[Status_Clean]]))="CONVERTED",1,0)</f>
        <v>0</v>
      </c>
      <c r="N2489">
        <f>IF(ISNUMBER(MATCH(UPPER(TRIM(Table2[[#This Row],[Status_Clean]])),{"CONTACTED","QUALIFIED","CONVERTED"},0)),1,0)</f>
        <v>1</v>
      </c>
      <c r="O2489" cm="1">
        <f t="array" ref="O2489">_xlfn.SWITCH(UPPER(TRIM(Table2[[#This Row],[Status_Clean]])),"NEW",1,"CONTACTED",2,"QUALIFIED",3,"CONVERTED",4,"LOST",5,99)</f>
        <v>2</v>
      </c>
      <c r="P2489">
        <v>45537</v>
      </c>
      <c r="Q2489" t="s">
        <v>7625</v>
      </c>
      <c r="R2489" t="s">
        <v>7625</v>
      </c>
      <c r="S2489">
        <v>45537</v>
      </c>
      <c r="T2489" t="s">
        <v>7261</v>
      </c>
      <c r="U2489">
        <v>45537</v>
      </c>
      <c r="V2489" t="s">
        <v>7287</v>
      </c>
      <c r="W2489" t="s">
        <v>7271</v>
      </c>
      <c r="X2489" t="s">
        <v>7288</v>
      </c>
      <c r="Y2489" t="s">
        <v>7298</v>
      </c>
      <c r="Z2489" t="s">
        <v>7058</v>
      </c>
      <c r="AA2489">
        <v>1</v>
      </c>
      <c r="AB2489" t="str" cm="1">
        <f t="array" ref="AB2489">_xlfn.LET(_xlpm.x,IFERROR(VALUE(Table2[[#This Row],[Response_Time_Hours]]),""),IF(_xlpm.x="","CHECK",_xlfn.IFS(_xlpm.x&lt;=1,"Immediate",_xlpm.x&lt;=6,"Fast",_xlpm.x&lt;=24,"Moderate",_xlpm.x&gt;24,"Delayed")))</f>
        <v>Immediate</v>
      </c>
      <c r="AC2489">
        <v>21</v>
      </c>
      <c r="AD2489" t="str" cm="1">
        <f t="array" ref="AD2489">IF(Table2[[#This Row],[Interaction_Count_Final]]="","N/A",_xlfn.IFS(Table2[[#This Row],[Interaction_Count_Final]]&lt;=2,"Low",Table2[[#This Row],[Interaction_Count_Final]]&lt;=5,"Medium",Table2[[#This Row],[Interaction_Count_Final]]&gt;=6,"High",TRUE,"CHECK"))</f>
        <v>High</v>
      </c>
      <c r="AE2489" t="s">
        <v>7273</v>
      </c>
      <c r="AF2489" t="b">
        <v>1</v>
      </c>
      <c r="AG2489" t="b">
        <v>1</v>
      </c>
      <c r="AH2489">
        <v>2938</v>
      </c>
      <c r="AI2489">
        <v>45537</v>
      </c>
      <c r="AJ2489" t="b">
        <v>1</v>
      </c>
      <c r="AK2489" t="e" cm="1">
        <f t="array" ref="AK2489">_xlfn.LET(
  _xlpm.txt,TRIM(Raw_Data!F2489),
  _xlpm.norm,SUBSTITUTE(SUBSTITUTE(_xlpm.txt,"-","/"),".","/"),
  _xlpm.p,_xlfn.TEXTSPLIT(_xlpm.norm,"/"),
  _xlpm.a,VALUE(INDEX(_xlpm.p,1)),
  _xlpm.b,VALUE(INDEX(_xlpm.p,2)),
  IF(AND(_xlpm.a&lt;=12,_xlpm.b&lt;=12),"REVIEW_AMBIGUOUS","OK")
)</f>
        <v>#REF!</v>
      </c>
    </row>
    <row r="2490" spans="1:37">
      <c r="A2490" t="s">
        <v>7059</v>
      </c>
      <c r="B2490" t="s">
        <v>7059</v>
      </c>
      <c r="C2490" t="b">
        <v>0</v>
      </c>
      <c r="D2490" t="s">
        <v>7257</v>
      </c>
      <c r="E2490" t="s">
        <v>7060</v>
      </c>
      <c r="F2490" t="s">
        <v>7060</v>
      </c>
      <c r="G2490" t="s">
        <v>7303</v>
      </c>
      <c r="H2490" t="s">
        <v>473</v>
      </c>
      <c r="I2490" t="s">
        <v>473</v>
      </c>
      <c r="J2490" t="s">
        <v>473</v>
      </c>
      <c r="K2490" t="s">
        <v>173</v>
      </c>
      <c r="L2490" t="s">
        <v>173</v>
      </c>
      <c r="M2490">
        <f>IF(UPPER(TRIM(Table2[[#This Row],[Status_Clean]]))="CONVERTED",1,0)</f>
        <v>0</v>
      </c>
      <c r="N2490">
        <f>IF(ISNUMBER(MATCH(UPPER(TRIM(Table2[[#This Row],[Status_Clean]])),{"CONTACTED","QUALIFIED","CONVERTED"},0)),1,0)</f>
        <v>0</v>
      </c>
      <c r="O2490" cm="1">
        <f t="array" ref="O2490">_xlfn.SWITCH(UPPER(TRIM(Table2[[#This Row],[Status_Clean]])),"NEW",1,"CONTACTED",2,"QUALIFIED",3,"CONVERTED",4,"LOST",5,99)</f>
        <v>5</v>
      </c>
      <c r="P2490">
        <v>45182</v>
      </c>
      <c r="Q2490" t="s">
        <v>8706</v>
      </c>
      <c r="R2490" t="s">
        <v>8706</v>
      </c>
      <c r="S2490">
        <v>45182</v>
      </c>
      <c r="T2490" t="s">
        <v>7261</v>
      </c>
      <c r="U2490">
        <v>45182</v>
      </c>
      <c r="V2490" t="s">
        <v>7287</v>
      </c>
      <c r="W2490" t="s">
        <v>7263</v>
      </c>
      <c r="X2490" t="s">
        <v>7288</v>
      </c>
      <c r="Y2490" t="s">
        <v>7272</v>
      </c>
      <c r="Z2490" t="s">
        <v>7061</v>
      </c>
      <c r="AA2490">
        <v>35.299999999999997</v>
      </c>
      <c r="AB2490" t="str" cm="1">
        <f t="array" ref="AB2490">_xlfn.LET(_xlpm.x,IFERROR(VALUE(Table2[[#This Row],[Response_Time_Hours]]),""),IF(_xlpm.x="","CHECK",_xlfn.IFS(_xlpm.x&lt;=1,"Immediate",_xlpm.x&lt;=6,"Fast",_xlpm.x&lt;=24,"Moderate",_xlpm.x&gt;24,"Delayed")))</f>
        <v>Delayed</v>
      </c>
      <c r="AC2490">
        <v>44</v>
      </c>
      <c r="AD2490" t="str" cm="1">
        <f t="array" ref="AD2490">IF(Table2[[#This Row],[Interaction_Count_Final]]="","N/A",_xlfn.IFS(Table2[[#This Row],[Interaction_Count_Final]]&lt;=2,"Low",Table2[[#This Row],[Interaction_Count_Final]]&lt;=5,"Medium",Table2[[#This Row],[Interaction_Count_Final]]&gt;=6,"High",TRUE,"CHECK"))</f>
        <v>High</v>
      </c>
      <c r="AE2490" t="s">
        <v>7266</v>
      </c>
      <c r="AF2490" t="b">
        <v>1</v>
      </c>
      <c r="AG2490" t="b">
        <v>1</v>
      </c>
      <c r="AH2490">
        <v>2939</v>
      </c>
      <c r="AI2490">
        <v>45182</v>
      </c>
      <c r="AJ2490" t="b">
        <v>1</v>
      </c>
      <c r="AK2490" t="e" cm="1">
        <f t="array" ref="AK2490">_xlfn.LET(
  _xlpm.txt,TRIM(Raw_Data!F2490),
  _xlpm.norm,SUBSTITUTE(SUBSTITUTE(_xlpm.txt,"-","/"),".","/"),
  _xlpm.p,_xlfn.TEXTSPLIT(_xlpm.norm,"/"),
  _xlpm.a,VALUE(INDEX(_xlpm.p,1)),
  _xlpm.b,VALUE(INDEX(_xlpm.p,2)),
  IF(AND(_xlpm.a&lt;=12,_xlpm.b&lt;=12),"REVIEW_AMBIGUOUS","OK")
)</f>
        <v>#REF!</v>
      </c>
    </row>
    <row r="2491" spans="1:37">
      <c r="A2491" t="s">
        <v>7062</v>
      </c>
      <c r="B2491" t="s">
        <v>7062</v>
      </c>
      <c r="C2491" t="b">
        <v>0</v>
      </c>
      <c r="D2491" t="s">
        <v>7257</v>
      </c>
      <c r="E2491" t="s">
        <v>7063</v>
      </c>
      <c r="F2491" t="s">
        <v>7063</v>
      </c>
      <c r="G2491" t="s">
        <v>7258</v>
      </c>
      <c r="H2491" t="s">
        <v>263</v>
      </c>
      <c r="I2491" t="s">
        <v>263</v>
      </c>
      <c r="J2491" t="s">
        <v>263</v>
      </c>
      <c r="K2491" t="s">
        <v>125</v>
      </c>
      <c r="L2491" t="s">
        <v>125</v>
      </c>
      <c r="M2491">
        <f>IF(UPPER(TRIM(Table2[[#This Row],[Status_Clean]]))="CONVERTED",1,0)</f>
        <v>0</v>
      </c>
      <c r="N2491">
        <f>IF(ISNUMBER(MATCH(UPPER(TRIM(Table2[[#This Row],[Status_Clean]])),{"CONTACTED","QUALIFIED","CONVERTED"},0)),1,0)</f>
        <v>1</v>
      </c>
      <c r="O2491" cm="1">
        <f t="array" ref="O2491">_xlfn.SWITCH(UPPER(TRIM(Table2[[#This Row],[Status_Clean]])),"NEW",1,"CONTACTED",2,"QUALIFIED",3,"CONVERTED",4,"LOST",5,99)</f>
        <v>2</v>
      </c>
      <c r="P2491">
        <v>45268</v>
      </c>
      <c r="Q2491" t="s">
        <v>7559</v>
      </c>
      <c r="R2491" t="s">
        <v>7559</v>
      </c>
      <c r="S2491">
        <v>45268</v>
      </c>
      <c r="T2491" t="s">
        <v>7261</v>
      </c>
      <c r="U2491">
        <v>45268</v>
      </c>
      <c r="V2491" t="s">
        <v>7262</v>
      </c>
      <c r="W2491" t="s">
        <v>7263</v>
      </c>
      <c r="X2491" t="s">
        <v>7264</v>
      </c>
      <c r="Y2491" t="s">
        <v>7312</v>
      </c>
      <c r="Z2491" t="s">
        <v>2456</v>
      </c>
      <c r="AA2491">
        <v>41.4</v>
      </c>
      <c r="AB2491" t="str" cm="1">
        <f t="array" ref="AB2491">_xlfn.LET(_xlpm.x,IFERROR(VALUE(Table2[[#This Row],[Response_Time_Hours]]),""),IF(_xlpm.x="","CHECK",_xlfn.IFS(_xlpm.x&lt;=1,"Immediate",_xlpm.x&lt;=6,"Fast",_xlpm.x&lt;=24,"Moderate",_xlpm.x&gt;24,"Delayed")))</f>
        <v>Delayed</v>
      </c>
      <c r="AC2491">
        <v>6</v>
      </c>
      <c r="AD2491" t="str" cm="1">
        <f t="array" ref="AD2491">IF(Table2[[#This Row],[Interaction_Count_Final]]="","N/A",_xlfn.IFS(Table2[[#This Row],[Interaction_Count_Final]]&lt;=2,"Low",Table2[[#This Row],[Interaction_Count_Final]]&lt;=5,"Medium",Table2[[#This Row],[Interaction_Count_Final]]&gt;=6,"High",TRUE,"CHECK"))</f>
        <v>High</v>
      </c>
      <c r="AE2491" t="s">
        <v>7266</v>
      </c>
      <c r="AF2491" t="b">
        <v>1</v>
      </c>
      <c r="AG2491" t="b">
        <v>1</v>
      </c>
      <c r="AH2491">
        <v>2940</v>
      </c>
      <c r="AI2491">
        <v>45268</v>
      </c>
      <c r="AJ2491" t="b">
        <v>1</v>
      </c>
      <c r="AK2491" t="e" cm="1">
        <f t="array" ref="AK2491">_xlfn.LET(
  _xlpm.txt,TRIM(Raw_Data!F2491),
  _xlpm.norm,SUBSTITUTE(SUBSTITUTE(_xlpm.txt,"-","/"),".","/"),
  _xlpm.p,_xlfn.TEXTSPLIT(_xlpm.norm,"/"),
  _xlpm.a,VALUE(INDEX(_xlpm.p,1)),
  _xlpm.b,VALUE(INDEX(_xlpm.p,2)),
  IF(AND(_xlpm.a&lt;=12,_xlpm.b&lt;=12),"REVIEW_AMBIGUOUS","OK")
)</f>
        <v>#REF!</v>
      </c>
    </row>
    <row r="2492" spans="1:37">
      <c r="A2492" t="s">
        <v>7064</v>
      </c>
      <c r="B2492" t="s">
        <v>7064</v>
      </c>
      <c r="C2492" t="b">
        <v>0</v>
      </c>
      <c r="D2492" t="s">
        <v>7257</v>
      </c>
      <c r="E2492" t="s">
        <v>8814</v>
      </c>
      <c r="F2492" t="s">
        <v>8814</v>
      </c>
      <c r="G2492" t="s">
        <v>7258</v>
      </c>
      <c r="H2492" t="s">
        <v>457</v>
      </c>
      <c r="I2492" t="s">
        <v>457</v>
      </c>
      <c r="J2492" t="s">
        <v>792</v>
      </c>
      <c r="K2492" t="s">
        <v>125</v>
      </c>
      <c r="L2492" t="s">
        <v>125</v>
      </c>
      <c r="M2492">
        <f>IF(UPPER(TRIM(Table2[[#This Row],[Status_Clean]]))="CONVERTED",1,0)</f>
        <v>0</v>
      </c>
      <c r="N2492">
        <f>IF(ISNUMBER(MATCH(UPPER(TRIM(Table2[[#This Row],[Status_Clean]])),{"CONTACTED","QUALIFIED","CONVERTED"},0)),1,0)</f>
        <v>1</v>
      </c>
      <c r="O2492" cm="1">
        <f t="array" ref="O2492">_xlfn.SWITCH(UPPER(TRIM(Table2[[#This Row],[Status_Clean]])),"NEW",1,"CONTACTED",2,"QUALIFIED",3,"CONVERTED",4,"LOST",5,99)</f>
        <v>2</v>
      </c>
      <c r="P2492">
        <v>44936</v>
      </c>
      <c r="Q2492" t="s">
        <v>7490</v>
      </c>
      <c r="R2492" t="s">
        <v>7490</v>
      </c>
      <c r="S2492">
        <v>44936</v>
      </c>
      <c r="T2492" t="s">
        <v>7261</v>
      </c>
      <c r="U2492">
        <v>44936</v>
      </c>
      <c r="V2492" t="s">
        <v>7317</v>
      </c>
      <c r="W2492" t="s">
        <v>7263</v>
      </c>
      <c r="X2492" t="s">
        <v>7284</v>
      </c>
      <c r="Y2492" t="s">
        <v>7265</v>
      </c>
      <c r="Z2492" t="s">
        <v>5576</v>
      </c>
      <c r="AA2492">
        <v>65</v>
      </c>
      <c r="AB2492" t="str" cm="1">
        <f t="array" ref="AB2492">_xlfn.LET(_xlpm.x,IFERROR(VALUE(Table2[[#This Row],[Response_Time_Hours]]),""),IF(_xlpm.x="","CHECK",_xlfn.IFS(_xlpm.x&lt;=1,"Immediate",_xlpm.x&lt;=6,"Fast",_xlpm.x&lt;=24,"Moderate",_xlpm.x&gt;24,"Delayed")))</f>
        <v>Delayed</v>
      </c>
      <c r="AC2492">
        <v>32</v>
      </c>
      <c r="AD2492" t="str" cm="1">
        <f t="array" ref="AD2492">IF(Table2[[#This Row],[Interaction_Count_Final]]="","N/A",_xlfn.IFS(Table2[[#This Row],[Interaction_Count_Final]]&lt;=2,"Low",Table2[[#This Row],[Interaction_Count_Final]]&lt;=5,"Medium",Table2[[#This Row],[Interaction_Count_Final]]&gt;=6,"High",TRUE,"CHECK"))</f>
        <v>High</v>
      </c>
      <c r="AE2492" t="s">
        <v>7289</v>
      </c>
      <c r="AF2492" t="b">
        <v>1</v>
      </c>
      <c r="AG2492" t="b">
        <v>1</v>
      </c>
      <c r="AH2492">
        <v>2941</v>
      </c>
      <c r="AI2492">
        <v>44936</v>
      </c>
      <c r="AJ2492" t="b">
        <v>1</v>
      </c>
      <c r="AK2492" t="e" cm="1">
        <f t="array" ref="AK2492">_xlfn.LET(
  _xlpm.txt,TRIM(Raw_Data!F2492),
  _xlpm.norm,SUBSTITUTE(SUBSTITUTE(_xlpm.txt,"-","/"),".","/"),
  _xlpm.p,_xlfn.TEXTSPLIT(_xlpm.norm,"/"),
  _xlpm.a,VALUE(INDEX(_xlpm.p,1)),
  _xlpm.b,VALUE(INDEX(_xlpm.p,2)),
  IF(AND(_xlpm.a&lt;=12,_xlpm.b&lt;=12),"REVIEW_AMBIGUOUS","OK")
)</f>
        <v>#REF!</v>
      </c>
    </row>
    <row r="2493" spans="1:37">
      <c r="A2493" t="s">
        <v>7066</v>
      </c>
      <c r="B2493" t="s">
        <v>7066</v>
      </c>
      <c r="C2493" t="b">
        <v>0</v>
      </c>
      <c r="D2493" t="s">
        <v>7257</v>
      </c>
      <c r="E2493" t="s">
        <v>8815</v>
      </c>
      <c r="F2493" t="s">
        <v>8815</v>
      </c>
      <c r="G2493" t="s">
        <v>7274</v>
      </c>
      <c r="H2493" t="s">
        <v>363</v>
      </c>
      <c r="I2493" t="s">
        <v>363</v>
      </c>
      <c r="J2493" t="s">
        <v>363</v>
      </c>
      <c r="K2493" t="s">
        <v>193</v>
      </c>
      <c r="L2493" t="s">
        <v>193</v>
      </c>
      <c r="M2493">
        <f>IF(UPPER(TRIM(Table2[[#This Row],[Status_Clean]]))="CONVERTED",1,0)</f>
        <v>0</v>
      </c>
      <c r="N2493">
        <f>IF(ISNUMBER(MATCH(UPPER(TRIM(Table2[[#This Row],[Status_Clean]])),{"CONTACTED","QUALIFIED","CONVERTED"},0)),1,0)</f>
        <v>0</v>
      </c>
      <c r="O2493" cm="1">
        <f t="array" ref="O2493">_xlfn.SWITCH(UPPER(TRIM(Table2[[#This Row],[Status_Clean]])),"NEW",1,"CONTACTED",2,"QUALIFIED",3,"CONVERTED",4,"LOST",5,99)</f>
        <v>1</v>
      </c>
      <c r="P2493">
        <v>45328</v>
      </c>
      <c r="Q2493" t="s">
        <v>8405</v>
      </c>
      <c r="R2493" t="s">
        <v>8405</v>
      </c>
      <c r="S2493">
        <v>45328</v>
      </c>
      <c r="T2493" t="s">
        <v>7261</v>
      </c>
      <c r="U2493">
        <v>45328</v>
      </c>
      <c r="V2493" t="s">
        <v>7283</v>
      </c>
      <c r="W2493" t="s">
        <v>7271</v>
      </c>
      <c r="X2493" t="s">
        <v>7284</v>
      </c>
      <c r="Y2493" t="s">
        <v>7265</v>
      </c>
      <c r="Z2493" t="s">
        <v>6558</v>
      </c>
      <c r="AA2493">
        <v>67.2</v>
      </c>
      <c r="AB2493" t="str" cm="1">
        <f t="array" ref="AB2493">_xlfn.LET(_xlpm.x,IFERROR(VALUE(Table2[[#This Row],[Response_Time_Hours]]),""),IF(_xlpm.x="","CHECK",_xlfn.IFS(_xlpm.x&lt;=1,"Immediate",_xlpm.x&lt;=6,"Fast",_xlpm.x&lt;=24,"Moderate",_xlpm.x&gt;24,"Delayed")))</f>
        <v>Delayed</v>
      </c>
      <c r="AC2493">
        <v>6</v>
      </c>
      <c r="AD2493" t="str" cm="1">
        <f t="array" ref="AD2493">IF(Table2[[#This Row],[Interaction_Count_Final]]="","N/A",_xlfn.IFS(Table2[[#This Row],[Interaction_Count_Final]]&lt;=2,"Low",Table2[[#This Row],[Interaction_Count_Final]]&lt;=5,"Medium",Table2[[#This Row],[Interaction_Count_Final]]&gt;=6,"High",TRUE,"CHECK"))</f>
        <v>High</v>
      </c>
      <c r="AE2493" t="s">
        <v>7266</v>
      </c>
      <c r="AF2493" t="b">
        <v>1</v>
      </c>
      <c r="AG2493" t="b">
        <v>1</v>
      </c>
      <c r="AH2493">
        <v>2942</v>
      </c>
      <c r="AI2493">
        <v>45328</v>
      </c>
      <c r="AJ2493" t="b">
        <v>1</v>
      </c>
      <c r="AK2493" t="e" cm="1">
        <f t="array" ref="AK2493">_xlfn.LET(
  _xlpm.txt,TRIM(Raw_Data!F2493),
  _xlpm.norm,SUBSTITUTE(SUBSTITUTE(_xlpm.txt,"-","/"),".","/"),
  _xlpm.p,_xlfn.TEXTSPLIT(_xlpm.norm,"/"),
  _xlpm.a,VALUE(INDEX(_xlpm.p,1)),
  _xlpm.b,VALUE(INDEX(_xlpm.p,2)),
  IF(AND(_xlpm.a&lt;=12,_xlpm.b&lt;=12),"REVIEW_AMBIGUOUS","OK")
)</f>
        <v>#REF!</v>
      </c>
    </row>
    <row r="2494" spans="1:37">
      <c r="A2494" t="s">
        <v>7068</v>
      </c>
      <c r="B2494" t="s">
        <v>7068</v>
      </c>
      <c r="C2494" t="b">
        <v>1</v>
      </c>
      <c r="D2494" t="s">
        <v>7257</v>
      </c>
      <c r="E2494" t="s">
        <v>7069</v>
      </c>
      <c r="F2494" t="s">
        <v>7069</v>
      </c>
      <c r="G2494" t="s">
        <v>7280</v>
      </c>
      <c r="H2494" t="s">
        <v>147</v>
      </c>
      <c r="I2494" t="s">
        <v>147</v>
      </c>
      <c r="J2494" t="s">
        <v>7308</v>
      </c>
      <c r="K2494" t="s">
        <v>173</v>
      </c>
      <c r="L2494" t="s">
        <v>173</v>
      </c>
      <c r="M2494">
        <f>IF(UPPER(TRIM(Table2[[#This Row],[Status_Clean]]))="CONVERTED",1,0)</f>
        <v>0</v>
      </c>
      <c r="N2494">
        <f>IF(ISNUMBER(MATCH(UPPER(TRIM(Table2[[#This Row],[Status_Clean]])),{"CONTACTED","QUALIFIED","CONVERTED"},0)),1,0)</f>
        <v>0</v>
      </c>
      <c r="O2494" cm="1">
        <f t="array" ref="O2494">_xlfn.SWITCH(UPPER(TRIM(Table2[[#This Row],[Status_Clean]])),"NEW",1,"CONTACTED",2,"QUALIFIED",3,"CONVERTED",4,"LOST",5,99)</f>
        <v>5</v>
      </c>
      <c r="P2494" t="s">
        <v>7070</v>
      </c>
      <c r="Q2494" t="s">
        <v>8326</v>
      </c>
      <c r="R2494" t="s">
        <v>8326</v>
      </c>
      <c r="S2494">
        <v>45428</v>
      </c>
      <c r="T2494" t="s">
        <v>7261</v>
      </c>
      <c r="U2494">
        <v>45428</v>
      </c>
      <c r="V2494" t="s">
        <v>7314</v>
      </c>
      <c r="W2494" t="s">
        <v>7271</v>
      </c>
      <c r="X2494" t="s">
        <v>7277</v>
      </c>
      <c r="Y2494" t="s">
        <v>7285</v>
      </c>
      <c r="Z2494">
        <v>4</v>
      </c>
      <c r="AA2494">
        <v>4</v>
      </c>
      <c r="AB2494" t="str" cm="1">
        <f t="array" ref="AB2494">_xlfn.LET(_xlpm.x,IFERROR(VALUE(Table2[[#This Row],[Response_Time_Hours]]),""),IF(_xlpm.x="","CHECK",_xlfn.IFS(_xlpm.x&lt;=1,"Immediate",_xlpm.x&lt;=6,"Fast",_xlpm.x&lt;=24,"Moderate",_xlpm.x&gt;24,"Delayed")))</f>
        <v>Fast</v>
      </c>
      <c r="AC2494">
        <v>11</v>
      </c>
      <c r="AD2494" t="str" cm="1">
        <f t="array" ref="AD2494">IF(Table2[[#This Row],[Interaction_Count_Final]]="","N/A",_xlfn.IFS(Table2[[#This Row],[Interaction_Count_Final]]&lt;=2,"Low",Table2[[#This Row],[Interaction_Count_Final]]&lt;=5,"Medium",Table2[[#This Row],[Interaction_Count_Final]]&gt;=6,"High",TRUE,"CHECK"))</f>
        <v>High</v>
      </c>
      <c r="AE2494" t="s">
        <v>7273</v>
      </c>
      <c r="AF2494" t="b">
        <v>1</v>
      </c>
      <c r="AG2494" t="b">
        <v>1</v>
      </c>
      <c r="AH2494">
        <v>2943</v>
      </c>
      <c r="AI2494">
        <v>45428</v>
      </c>
      <c r="AJ2494" t="b">
        <v>1</v>
      </c>
      <c r="AK2494" t="str" cm="1">
        <f t="array" ref="AK2494">_xlfn.LET(
  _xlpm.txt,TRIM(Raw_Data!F2494),
  _xlpm.norm,SUBSTITUTE(SUBSTITUTE(_xlpm.txt,"-","/"),".","/"),
  _xlpm.p,_xlfn.TEXTSPLIT(_xlpm.norm,"/"),
  _xlpm.a,VALUE(INDEX(_xlpm.p,1)),
  _xlpm.b,VALUE(INDEX(_xlpm.p,2)),
  IF(AND(_xlpm.a&lt;=12,_xlpm.b&lt;=12),"REVIEW_AMBIGUOUS","OK")
)</f>
        <v>OK</v>
      </c>
    </row>
    <row r="2495" spans="1:37">
      <c r="A2495" t="s">
        <v>7071</v>
      </c>
      <c r="B2495" t="s">
        <v>7071</v>
      </c>
      <c r="C2495" t="b">
        <v>0</v>
      </c>
      <c r="D2495" t="s">
        <v>7257</v>
      </c>
      <c r="E2495" t="s">
        <v>7072</v>
      </c>
      <c r="F2495" t="s">
        <v>7072</v>
      </c>
      <c r="G2495" t="s">
        <v>7258</v>
      </c>
      <c r="H2495" t="s">
        <v>447</v>
      </c>
      <c r="I2495" t="s">
        <v>447</v>
      </c>
      <c r="J2495" t="s">
        <v>447</v>
      </c>
      <c r="K2495" t="s">
        <v>250</v>
      </c>
      <c r="L2495" t="s">
        <v>250</v>
      </c>
      <c r="M2495">
        <f>IF(UPPER(TRIM(Table2[[#This Row],[Status_Clean]]))="CONVERTED",1,0)</f>
        <v>1</v>
      </c>
      <c r="N2495">
        <f>IF(ISNUMBER(MATCH(UPPER(TRIM(Table2[[#This Row],[Status_Clean]])),{"CONTACTED","QUALIFIED","CONVERTED"},0)),1,0)</f>
        <v>1</v>
      </c>
      <c r="O2495" cm="1">
        <f t="array" ref="O2495">_xlfn.SWITCH(UPPER(TRIM(Table2[[#This Row],[Status_Clean]])),"NEW",1,"CONTACTED",2,"QUALIFIED",3,"CONVERTED",4,"LOST",5,99)</f>
        <v>4</v>
      </c>
      <c r="P2495">
        <v>45421</v>
      </c>
      <c r="Q2495" t="s">
        <v>7791</v>
      </c>
      <c r="R2495" t="s">
        <v>7791</v>
      </c>
      <c r="S2495">
        <v>45421</v>
      </c>
      <c r="T2495" t="s">
        <v>7261</v>
      </c>
      <c r="U2495">
        <v>45421</v>
      </c>
      <c r="V2495" t="s">
        <v>7314</v>
      </c>
      <c r="W2495" t="s">
        <v>7271</v>
      </c>
      <c r="X2495" t="s">
        <v>7277</v>
      </c>
      <c r="Y2495" t="s">
        <v>7285</v>
      </c>
      <c r="Z2495" t="s">
        <v>819</v>
      </c>
      <c r="AA2495">
        <v>35.200000000000003</v>
      </c>
      <c r="AB2495" t="str" cm="1">
        <f t="array" ref="AB2495">_xlfn.LET(_xlpm.x,IFERROR(VALUE(Table2[[#This Row],[Response_Time_Hours]]),""),IF(_xlpm.x="","CHECK",_xlfn.IFS(_xlpm.x&lt;=1,"Immediate",_xlpm.x&lt;=6,"Fast",_xlpm.x&lt;=24,"Moderate",_xlpm.x&gt;24,"Delayed")))</f>
        <v>Delayed</v>
      </c>
      <c r="AC2495">
        <v>35</v>
      </c>
      <c r="AD2495" t="str" cm="1">
        <f t="array" ref="AD2495">IF(Table2[[#This Row],[Interaction_Count_Final]]="","N/A",_xlfn.IFS(Table2[[#This Row],[Interaction_Count_Final]]&lt;=2,"Low",Table2[[#This Row],[Interaction_Count_Final]]&lt;=5,"Medium",Table2[[#This Row],[Interaction_Count_Final]]&gt;=6,"High",TRUE,"CHECK"))</f>
        <v>High</v>
      </c>
      <c r="AE2495" t="s">
        <v>7266</v>
      </c>
      <c r="AF2495" t="b">
        <v>1</v>
      </c>
      <c r="AG2495" t="b">
        <v>1</v>
      </c>
      <c r="AH2495">
        <v>2944</v>
      </c>
      <c r="AI2495">
        <v>45421</v>
      </c>
      <c r="AJ2495" t="b">
        <v>1</v>
      </c>
      <c r="AK2495" t="e" cm="1">
        <f t="array" ref="AK2495">_xlfn.LET(
  _xlpm.txt,TRIM(Raw_Data!F2495),
  _xlpm.norm,SUBSTITUTE(SUBSTITUTE(_xlpm.txt,"-","/"),".","/"),
  _xlpm.p,_xlfn.TEXTSPLIT(_xlpm.norm,"/"),
  _xlpm.a,VALUE(INDEX(_xlpm.p,1)),
  _xlpm.b,VALUE(INDEX(_xlpm.p,2)),
  IF(AND(_xlpm.a&lt;=12,_xlpm.b&lt;=12),"REVIEW_AMBIGUOUS","OK")
)</f>
        <v>#REF!</v>
      </c>
    </row>
    <row r="2496" spans="1:37">
      <c r="A2496" t="s">
        <v>7073</v>
      </c>
      <c r="B2496" t="s">
        <v>7073</v>
      </c>
      <c r="C2496" t="b">
        <v>1</v>
      </c>
      <c r="D2496" t="s">
        <v>7257</v>
      </c>
      <c r="E2496" t="s">
        <v>7074</v>
      </c>
      <c r="F2496" t="s">
        <v>7074</v>
      </c>
      <c r="G2496" t="s">
        <v>7280</v>
      </c>
      <c r="H2496" t="s">
        <v>69</v>
      </c>
      <c r="I2496" t="s">
        <v>69</v>
      </c>
      <c r="J2496" t="s">
        <v>69</v>
      </c>
      <c r="K2496" t="s">
        <v>173</v>
      </c>
      <c r="L2496" t="s">
        <v>173</v>
      </c>
      <c r="M2496">
        <f>IF(UPPER(TRIM(Table2[[#This Row],[Status_Clean]]))="CONVERTED",1,0)</f>
        <v>0</v>
      </c>
      <c r="N2496">
        <f>IF(ISNUMBER(MATCH(UPPER(TRIM(Table2[[#This Row],[Status_Clean]])),{"CONTACTED","QUALIFIED","CONVERTED"},0)),1,0)</f>
        <v>0</v>
      </c>
      <c r="O2496" cm="1">
        <f t="array" ref="O2496">_xlfn.SWITCH(UPPER(TRIM(Table2[[#This Row],[Status_Clean]])),"NEW",1,"CONTACTED",2,"QUALIFIED",3,"CONVERTED",4,"LOST",5,99)</f>
        <v>5</v>
      </c>
      <c r="P2496">
        <v>44993</v>
      </c>
      <c r="Q2496" t="s">
        <v>7531</v>
      </c>
      <c r="R2496" t="s">
        <v>7531</v>
      </c>
      <c r="S2496">
        <v>44993</v>
      </c>
      <c r="T2496" t="s">
        <v>7261</v>
      </c>
      <c r="U2496">
        <v>44993</v>
      </c>
      <c r="V2496" t="s">
        <v>7295</v>
      </c>
      <c r="W2496" t="s">
        <v>7263</v>
      </c>
      <c r="X2496" t="s">
        <v>7284</v>
      </c>
      <c r="Y2496" t="s">
        <v>7272</v>
      </c>
      <c r="Z2496" t="s">
        <v>7075</v>
      </c>
      <c r="AA2496">
        <v>14.8</v>
      </c>
      <c r="AB2496" t="str" cm="1">
        <f t="array" ref="AB2496">_xlfn.LET(_xlpm.x,IFERROR(VALUE(Table2[[#This Row],[Response_Time_Hours]]),""),IF(_xlpm.x="","CHECK",_xlfn.IFS(_xlpm.x&lt;=1,"Immediate",_xlpm.x&lt;=6,"Fast",_xlpm.x&lt;=24,"Moderate",_xlpm.x&gt;24,"Delayed")))</f>
        <v>Moderate</v>
      </c>
      <c r="AC2496">
        <v>28</v>
      </c>
      <c r="AD2496" t="str" cm="1">
        <f t="array" ref="AD2496">IF(Table2[[#This Row],[Interaction_Count_Final]]="","N/A",_xlfn.IFS(Table2[[#This Row],[Interaction_Count_Final]]&lt;=2,"Low",Table2[[#This Row],[Interaction_Count_Final]]&lt;=5,"Medium",Table2[[#This Row],[Interaction_Count_Final]]&gt;=6,"High",TRUE,"CHECK"))</f>
        <v>High</v>
      </c>
      <c r="AE2496" t="s">
        <v>7266</v>
      </c>
      <c r="AF2496" t="b">
        <v>1</v>
      </c>
      <c r="AG2496" t="b">
        <v>1</v>
      </c>
      <c r="AH2496">
        <v>2945</v>
      </c>
      <c r="AI2496">
        <v>44993</v>
      </c>
      <c r="AJ2496" t="b">
        <v>1</v>
      </c>
      <c r="AK2496" t="e" cm="1">
        <f t="array" ref="AK2496">_xlfn.LET(
  _xlpm.txt,TRIM(Raw_Data!F2496),
  _xlpm.norm,SUBSTITUTE(SUBSTITUTE(_xlpm.txt,"-","/"),".","/"),
  _xlpm.p,_xlfn.TEXTSPLIT(_xlpm.norm,"/"),
  _xlpm.a,VALUE(INDEX(_xlpm.p,1)),
  _xlpm.b,VALUE(INDEX(_xlpm.p,2)),
  IF(AND(_xlpm.a&lt;=12,_xlpm.b&lt;=12),"REVIEW_AMBIGUOUS","OK")
)</f>
        <v>#REF!</v>
      </c>
    </row>
    <row r="2497" spans="1:37">
      <c r="A2497" t="s">
        <v>7076</v>
      </c>
      <c r="B2497" t="s">
        <v>7076</v>
      </c>
      <c r="C2497" t="b">
        <v>1</v>
      </c>
      <c r="D2497" t="s">
        <v>7257</v>
      </c>
      <c r="E2497" t="s">
        <v>8816</v>
      </c>
      <c r="F2497" t="s">
        <v>8816</v>
      </c>
      <c r="G2497" t="s">
        <v>7274</v>
      </c>
      <c r="H2497" t="s">
        <v>296</v>
      </c>
      <c r="I2497" t="s">
        <v>296</v>
      </c>
      <c r="J2497" t="s">
        <v>263</v>
      </c>
      <c r="K2497" t="s">
        <v>125</v>
      </c>
      <c r="L2497" t="s">
        <v>125</v>
      </c>
      <c r="M2497">
        <f>IF(UPPER(TRIM(Table2[[#This Row],[Status_Clean]]))="CONVERTED",1,0)</f>
        <v>0</v>
      </c>
      <c r="N2497">
        <f>IF(ISNUMBER(MATCH(UPPER(TRIM(Table2[[#This Row],[Status_Clean]])),{"CONTACTED","QUALIFIED","CONVERTED"},0)),1,0)</f>
        <v>1</v>
      </c>
      <c r="O2497" cm="1">
        <f t="array" ref="O2497">_xlfn.SWITCH(UPPER(TRIM(Table2[[#This Row],[Status_Clean]])),"NEW",1,"CONTACTED",2,"QUALIFIED",3,"CONVERTED",4,"LOST",5,99)</f>
        <v>2</v>
      </c>
      <c r="P2497">
        <v>45002</v>
      </c>
      <c r="Q2497" t="s">
        <v>7465</v>
      </c>
      <c r="R2497" t="s">
        <v>7465</v>
      </c>
      <c r="S2497">
        <v>45002</v>
      </c>
      <c r="T2497" t="s">
        <v>7261</v>
      </c>
      <c r="U2497">
        <v>45002</v>
      </c>
      <c r="V2497" t="s">
        <v>7295</v>
      </c>
      <c r="W2497" t="s">
        <v>7263</v>
      </c>
      <c r="X2497" t="s">
        <v>7284</v>
      </c>
      <c r="Y2497" t="s">
        <v>7312</v>
      </c>
      <c r="Z2497">
        <v>24.6</v>
      </c>
      <c r="AA2497">
        <v>24.6</v>
      </c>
      <c r="AB2497" t="str" cm="1">
        <f t="array" ref="AB2497">_xlfn.LET(_xlpm.x,IFERROR(VALUE(Table2[[#This Row],[Response_Time_Hours]]),""),IF(_xlpm.x="","CHECK",_xlfn.IFS(_xlpm.x&lt;=1,"Immediate",_xlpm.x&lt;=6,"Fast",_xlpm.x&lt;=24,"Moderate",_xlpm.x&gt;24,"Delayed")))</f>
        <v>Delayed</v>
      </c>
      <c r="AC2497">
        <v>3</v>
      </c>
      <c r="AD2497" t="str" cm="1">
        <f t="array" ref="AD2497">IF(Table2[[#This Row],[Interaction_Count_Final]]="","N/A",_xlfn.IFS(Table2[[#This Row],[Interaction_Count_Final]]&lt;=2,"Low",Table2[[#This Row],[Interaction_Count_Final]]&lt;=5,"Medium",Table2[[#This Row],[Interaction_Count_Final]]&gt;=6,"High",TRUE,"CHECK"))</f>
        <v>Medium</v>
      </c>
      <c r="AE2497" t="s">
        <v>7266</v>
      </c>
      <c r="AF2497" t="b">
        <v>1</v>
      </c>
      <c r="AG2497" t="b">
        <v>1</v>
      </c>
      <c r="AH2497">
        <v>2946</v>
      </c>
      <c r="AI2497">
        <v>45002</v>
      </c>
      <c r="AJ2497" t="b">
        <v>1</v>
      </c>
      <c r="AK2497" t="e" cm="1">
        <f t="array" ref="AK2497">_xlfn.LET(
  _xlpm.txt,TRIM(Raw_Data!F2497),
  _xlpm.norm,SUBSTITUTE(SUBSTITUTE(_xlpm.txt,"-","/"),".","/"),
  _xlpm.p,_xlfn.TEXTSPLIT(_xlpm.norm,"/"),
  _xlpm.a,VALUE(INDEX(_xlpm.p,1)),
  _xlpm.b,VALUE(INDEX(_xlpm.p,2)),
  IF(AND(_xlpm.a&lt;=12,_xlpm.b&lt;=12),"REVIEW_AMBIGUOUS","OK")
)</f>
        <v>#REF!</v>
      </c>
    </row>
    <row r="2498" spans="1:37">
      <c r="A2498" t="s">
        <v>7078</v>
      </c>
      <c r="B2498" t="s">
        <v>7078</v>
      </c>
      <c r="C2498" t="b">
        <v>0</v>
      </c>
      <c r="D2498" t="s">
        <v>7257</v>
      </c>
      <c r="E2498" t="s">
        <v>8817</v>
      </c>
      <c r="F2498" t="s">
        <v>8817</v>
      </c>
      <c r="G2498" t="s">
        <v>7280</v>
      </c>
      <c r="H2498" t="s">
        <v>469</v>
      </c>
      <c r="I2498" t="s">
        <v>469</v>
      </c>
      <c r="J2498" t="s">
        <v>469</v>
      </c>
      <c r="K2498" t="s">
        <v>250</v>
      </c>
      <c r="L2498" t="s">
        <v>250</v>
      </c>
      <c r="M2498">
        <f>IF(UPPER(TRIM(Table2[[#This Row],[Status_Clean]]))="CONVERTED",1,0)</f>
        <v>1</v>
      </c>
      <c r="N2498">
        <f>IF(ISNUMBER(MATCH(UPPER(TRIM(Table2[[#This Row],[Status_Clean]])),{"CONTACTED","QUALIFIED","CONVERTED"},0)),1,0)</f>
        <v>1</v>
      </c>
      <c r="O2498" cm="1">
        <f t="array" ref="O2498">_xlfn.SWITCH(UPPER(TRIM(Table2[[#This Row],[Status_Clean]])),"NEW",1,"CONTACTED",2,"QUALIFIED",3,"CONVERTED",4,"LOST",5,99)</f>
        <v>4</v>
      </c>
      <c r="P2498">
        <v>45019</v>
      </c>
      <c r="Q2498" t="s">
        <v>7555</v>
      </c>
      <c r="R2498" t="s">
        <v>7555</v>
      </c>
      <c r="S2498">
        <v>45019</v>
      </c>
      <c r="T2498" t="s">
        <v>7261</v>
      </c>
      <c r="U2498">
        <v>45019</v>
      </c>
      <c r="V2498" t="s">
        <v>7297</v>
      </c>
      <c r="W2498" t="s">
        <v>7263</v>
      </c>
      <c r="X2498" t="s">
        <v>7277</v>
      </c>
      <c r="Y2498" t="s">
        <v>7298</v>
      </c>
      <c r="Z2498" t="s">
        <v>209</v>
      </c>
      <c r="AA2498">
        <v>55.199999999999996</v>
      </c>
      <c r="AB2498" t="str" cm="1">
        <f t="array" ref="AB2498">_xlfn.LET(_xlpm.x,IFERROR(VALUE(Table2[[#This Row],[Response_Time_Hours]]),""),IF(_xlpm.x="","CHECK",_xlfn.IFS(_xlpm.x&lt;=1,"Immediate",_xlpm.x&lt;=6,"Fast",_xlpm.x&lt;=24,"Moderate",_xlpm.x&gt;24,"Delayed")))</f>
        <v>Delayed</v>
      </c>
      <c r="AC2498" t="s">
        <v>232</v>
      </c>
      <c r="AD2498" t="str" cm="1">
        <f t="array" ref="AD2498">IF(Table2[[#This Row],[Interaction_Count_Final]]="","N/A",_xlfn.IFS(Table2[[#This Row],[Interaction_Count_Final]]&lt;=2,"Low",Table2[[#This Row],[Interaction_Count_Final]]&lt;=5,"Medium",Table2[[#This Row],[Interaction_Count_Final]]&gt;=6,"High",TRUE,"CHECK"))</f>
        <v>High</v>
      </c>
      <c r="AE2498" t="s">
        <v>7273</v>
      </c>
      <c r="AF2498" t="b">
        <v>1</v>
      </c>
      <c r="AG2498" t="b">
        <v>1</v>
      </c>
      <c r="AH2498">
        <v>2947</v>
      </c>
      <c r="AI2498">
        <v>45019</v>
      </c>
      <c r="AJ2498" t="b">
        <v>1</v>
      </c>
      <c r="AK2498" t="e" cm="1">
        <f t="array" ref="AK2498">_xlfn.LET(
  _xlpm.txt,TRIM(Raw_Data!F2498),
  _xlpm.norm,SUBSTITUTE(SUBSTITUTE(_xlpm.txt,"-","/"),".","/"),
  _xlpm.p,_xlfn.TEXTSPLIT(_xlpm.norm,"/"),
  _xlpm.a,VALUE(INDEX(_xlpm.p,1)),
  _xlpm.b,VALUE(INDEX(_xlpm.p,2)),
  IF(AND(_xlpm.a&lt;=12,_xlpm.b&lt;=12),"REVIEW_AMBIGUOUS","OK")
)</f>
        <v>#REF!</v>
      </c>
    </row>
    <row r="2499" spans="1:37">
      <c r="A2499" t="s">
        <v>7080</v>
      </c>
      <c r="B2499" t="s">
        <v>7080</v>
      </c>
      <c r="C2499" t="b">
        <v>1</v>
      </c>
      <c r="D2499" t="s">
        <v>7257</v>
      </c>
      <c r="E2499" t="s">
        <v>7081</v>
      </c>
      <c r="F2499" t="s">
        <v>7081</v>
      </c>
      <c r="G2499" t="s">
        <v>7268</v>
      </c>
      <c r="H2499" t="s">
        <v>222</v>
      </c>
      <c r="I2499" t="s">
        <v>222</v>
      </c>
      <c r="J2499" t="s">
        <v>222</v>
      </c>
      <c r="K2499" t="s">
        <v>193</v>
      </c>
      <c r="L2499" t="s">
        <v>193</v>
      </c>
      <c r="M2499">
        <f>IF(UPPER(TRIM(Table2[[#This Row],[Status_Clean]]))="CONVERTED",1,0)</f>
        <v>0</v>
      </c>
      <c r="N2499">
        <f>IF(ISNUMBER(MATCH(UPPER(TRIM(Table2[[#This Row],[Status_Clean]])),{"CONTACTED","QUALIFIED","CONVERTED"},0)),1,0)</f>
        <v>0</v>
      </c>
      <c r="O2499" cm="1">
        <f t="array" ref="O2499">_xlfn.SWITCH(UPPER(TRIM(Table2[[#This Row],[Status_Clean]])),"NEW",1,"CONTACTED",2,"QUALIFIED",3,"CONVERTED",4,"LOST",5,99)</f>
        <v>1</v>
      </c>
      <c r="P2499">
        <v>44927</v>
      </c>
      <c r="Q2499" t="s">
        <v>7779</v>
      </c>
      <c r="R2499" t="s">
        <v>7779</v>
      </c>
      <c r="S2499">
        <v>44927</v>
      </c>
      <c r="T2499" t="s">
        <v>7261</v>
      </c>
      <c r="U2499">
        <v>44927</v>
      </c>
      <c r="V2499" t="s">
        <v>7317</v>
      </c>
      <c r="W2499" t="s">
        <v>7263</v>
      </c>
      <c r="X2499" t="s">
        <v>7284</v>
      </c>
      <c r="Y2499" t="s">
        <v>7293</v>
      </c>
      <c r="Z2499" t="s">
        <v>7082</v>
      </c>
      <c r="AA2499">
        <v>19.5</v>
      </c>
      <c r="AB2499" t="str" cm="1">
        <f t="array" ref="AB2499">_xlfn.LET(_xlpm.x,IFERROR(VALUE(Table2[[#This Row],[Response_Time_Hours]]),""),IF(_xlpm.x="","CHECK",_xlfn.IFS(_xlpm.x&lt;=1,"Immediate",_xlpm.x&lt;=6,"Fast",_xlpm.x&lt;=24,"Moderate",_xlpm.x&gt;24,"Delayed")))</f>
        <v>Moderate</v>
      </c>
      <c r="AC2499">
        <v>15</v>
      </c>
      <c r="AD2499" t="str" cm="1">
        <f t="array" ref="AD2499">IF(Table2[[#This Row],[Interaction_Count_Final]]="","N/A",_xlfn.IFS(Table2[[#This Row],[Interaction_Count_Final]]&lt;=2,"Low",Table2[[#This Row],[Interaction_Count_Final]]&lt;=5,"Medium",Table2[[#This Row],[Interaction_Count_Final]]&gt;=6,"High",TRUE,"CHECK"))</f>
        <v>High</v>
      </c>
      <c r="AE2499" t="s">
        <v>7289</v>
      </c>
      <c r="AF2499" t="b">
        <v>1</v>
      </c>
      <c r="AG2499" t="b">
        <v>1</v>
      </c>
      <c r="AH2499">
        <v>2948</v>
      </c>
      <c r="AI2499">
        <v>44927</v>
      </c>
      <c r="AJ2499" t="b">
        <v>1</v>
      </c>
      <c r="AK2499" t="e" cm="1">
        <f t="array" ref="AK2499">_xlfn.LET(
  _xlpm.txt,TRIM(Raw_Data!F2499),
  _xlpm.norm,SUBSTITUTE(SUBSTITUTE(_xlpm.txt,"-","/"),".","/"),
  _xlpm.p,_xlfn.TEXTSPLIT(_xlpm.norm,"/"),
  _xlpm.a,VALUE(INDEX(_xlpm.p,1)),
  _xlpm.b,VALUE(INDEX(_xlpm.p,2)),
  IF(AND(_xlpm.a&lt;=12,_xlpm.b&lt;=12),"REVIEW_AMBIGUOUS","OK")
)</f>
        <v>#REF!</v>
      </c>
    </row>
    <row r="2500" spans="1:37">
      <c r="A2500" t="s">
        <v>7083</v>
      </c>
      <c r="B2500" t="s">
        <v>7083</v>
      </c>
      <c r="C2500" t="b">
        <v>1</v>
      </c>
      <c r="D2500" t="s">
        <v>7257</v>
      </c>
      <c r="E2500" t="s">
        <v>7084</v>
      </c>
      <c r="F2500" t="s">
        <v>7084</v>
      </c>
      <c r="G2500" t="s">
        <v>7268</v>
      </c>
      <c r="H2500" t="s">
        <v>359</v>
      </c>
      <c r="I2500" t="s">
        <v>359</v>
      </c>
      <c r="J2500" t="s">
        <v>473</v>
      </c>
      <c r="K2500" t="s">
        <v>193</v>
      </c>
      <c r="L2500" t="s">
        <v>193</v>
      </c>
      <c r="M2500">
        <f>IF(UPPER(TRIM(Table2[[#This Row],[Status_Clean]]))="CONVERTED",1,0)</f>
        <v>0</v>
      </c>
      <c r="N2500">
        <f>IF(ISNUMBER(MATCH(UPPER(TRIM(Table2[[#This Row],[Status_Clean]])),{"CONTACTED","QUALIFIED","CONVERTED"},0)),1,0)</f>
        <v>0</v>
      </c>
      <c r="O2500" cm="1">
        <f t="array" ref="O2500">_xlfn.SWITCH(UPPER(TRIM(Table2[[#This Row],[Status_Clean]])),"NEW",1,"CONTACTED",2,"QUALIFIED",3,"CONVERTED",4,"LOST",5,99)</f>
        <v>1</v>
      </c>
      <c r="P2500">
        <v>45388</v>
      </c>
      <c r="Q2500" t="s">
        <v>7892</v>
      </c>
      <c r="R2500" t="s">
        <v>7892</v>
      </c>
      <c r="S2500">
        <v>45388</v>
      </c>
      <c r="T2500" t="s">
        <v>7261</v>
      </c>
      <c r="U2500">
        <v>45388</v>
      </c>
      <c r="V2500" t="s">
        <v>7297</v>
      </c>
      <c r="W2500" t="s">
        <v>7271</v>
      </c>
      <c r="X2500" t="s">
        <v>7277</v>
      </c>
      <c r="Y2500" t="s">
        <v>7278</v>
      </c>
      <c r="Z2500" t="s">
        <v>188</v>
      </c>
      <c r="AA2500">
        <v>16.799999999999997</v>
      </c>
      <c r="AB2500" t="str" cm="1">
        <f t="array" ref="AB2500">_xlfn.LET(_xlpm.x,IFERROR(VALUE(Table2[[#This Row],[Response_Time_Hours]]),""),IF(_xlpm.x="","CHECK",_xlfn.IFS(_xlpm.x&lt;=1,"Immediate",_xlpm.x&lt;=6,"Fast",_xlpm.x&lt;=24,"Moderate",_xlpm.x&gt;24,"Delayed")))</f>
        <v>Moderate</v>
      </c>
      <c r="AC2500">
        <v>28</v>
      </c>
      <c r="AD2500" t="str" cm="1">
        <f t="array" ref="AD2500">IF(Table2[[#This Row],[Interaction_Count_Final]]="","N/A",_xlfn.IFS(Table2[[#This Row],[Interaction_Count_Final]]&lt;=2,"Low",Table2[[#This Row],[Interaction_Count_Final]]&lt;=5,"Medium",Table2[[#This Row],[Interaction_Count_Final]]&gt;=6,"High",TRUE,"CHECK"))</f>
        <v>High</v>
      </c>
      <c r="AE2500" t="s">
        <v>7289</v>
      </c>
      <c r="AF2500" t="b">
        <v>1</v>
      </c>
      <c r="AG2500" t="b">
        <v>1</v>
      </c>
      <c r="AH2500">
        <v>2949</v>
      </c>
      <c r="AI2500">
        <v>45388</v>
      </c>
      <c r="AJ2500" t="b">
        <v>1</v>
      </c>
      <c r="AK2500" t="e" cm="1">
        <f t="array" ref="AK2500">_xlfn.LET(
  _xlpm.txt,TRIM(Raw_Data!F2500),
  _xlpm.norm,SUBSTITUTE(SUBSTITUTE(_xlpm.txt,"-","/"),".","/"),
  _xlpm.p,_xlfn.TEXTSPLIT(_xlpm.norm,"/"),
  _xlpm.a,VALUE(INDEX(_xlpm.p,1)),
  _xlpm.b,VALUE(INDEX(_xlpm.p,2)),
  IF(AND(_xlpm.a&lt;=12,_xlpm.b&lt;=12),"REVIEW_AMBIGUOUS","OK")
)</f>
        <v>#REF!</v>
      </c>
    </row>
    <row r="2501" spans="1:37">
      <c r="A2501" t="s">
        <v>7085</v>
      </c>
      <c r="B2501" t="s">
        <v>7085</v>
      </c>
      <c r="C2501" t="b">
        <v>0</v>
      </c>
      <c r="D2501" t="s">
        <v>7257</v>
      </c>
      <c r="E2501" t="s">
        <v>7086</v>
      </c>
      <c r="F2501" t="s">
        <v>7086</v>
      </c>
      <c r="G2501" t="s">
        <v>7274</v>
      </c>
      <c r="H2501" t="s">
        <v>69</v>
      </c>
      <c r="I2501" t="s">
        <v>69</v>
      </c>
      <c r="J2501" t="s">
        <v>69</v>
      </c>
      <c r="K2501" t="s">
        <v>7259</v>
      </c>
      <c r="L2501" t="s">
        <v>193</v>
      </c>
      <c r="M2501">
        <f>IF(UPPER(TRIM(Table2[[#This Row],[Status_Clean]]))="CONVERTED",1,0)</f>
        <v>0</v>
      </c>
      <c r="N2501">
        <f>IF(ISNUMBER(MATCH(UPPER(TRIM(Table2[[#This Row],[Status_Clean]])),{"CONTACTED","QUALIFIED","CONVERTED"},0)),1,0)</f>
        <v>0</v>
      </c>
      <c r="O2501" cm="1">
        <f t="array" ref="O2501">_xlfn.SWITCH(UPPER(TRIM(Table2[[#This Row],[Status_Clean]])),"NEW",1,"CONTACTED",2,"QUALIFIED",3,"CONVERTED",4,"LOST",5,99)</f>
        <v>1</v>
      </c>
      <c r="P2501" t="s">
        <v>7087</v>
      </c>
      <c r="Q2501" t="s">
        <v>7554</v>
      </c>
      <c r="R2501" t="s">
        <v>7554</v>
      </c>
      <c r="S2501">
        <v>45037</v>
      </c>
      <c r="T2501" t="s">
        <v>7261</v>
      </c>
      <c r="U2501">
        <v>45037</v>
      </c>
      <c r="V2501" t="s">
        <v>7297</v>
      </c>
      <c r="W2501" t="s">
        <v>7263</v>
      </c>
      <c r="X2501" t="s">
        <v>7277</v>
      </c>
      <c r="Y2501" t="s">
        <v>7312</v>
      </c>
      <c r="Z2501" t="s">
        <v>7088</v>
      </c>
      <c r="AA2501">
        <v>5.8</v>
      </c>
      <c r="AB2501" t="str" cm="1">
        <f t="array" ref="AB2501">_xlfn.LET(_xlpm.x,IFERROR(VALUE(Table2[[#This Row],[Response_Time_Hours]]),""),IF(_xlpm.x="","CHECK",_xlfn.IFS(_xlpm.x&lt;=1,"Immediate",_xlpm.x&lt;=6,"Fast",_xlpm.x&lt;=24,"Moderate",_xlpm.x&gt;24,"Delayed")))</f>
        <v>Fast</v>
      </c>
      <c r="AC2501">
        <v>38</v>
      </c>
      <c r="AD2501" t="str" cm="1">
        <f t="array" ref="AD2501">IF(Table2[[#This Row],[Interaction_Count_Final]]="","N/A",_xlfn.IFS(Table2[[#This Row],[Interaction_Count_Final]]&lt;=2,"Low",Table2[[#This Row],[Interaction_Count_Final]]&lt;=5,"Medium",Table2[[#This Row],[Interaction_Count_Final]]&gt;=6,"High",TRUE,"CHECK"))</f>
        <v>High</v>
      </c>
      <c r="AE2501" t="s">
        <v>7266</v>
      </c>
      <c r="AF2501" t="b">
        <v>1</v>
      </c>
      <c r="AG2501" t="b">
        <v>1</v>
      </c>
      <c r="AH2501">
        <v>2950</v>
      </c>
      <c r="AI2501">
        <v>45037</v>
      </c>
      <c r="AJ2501" t="b">
        <v>1</v>
      </c>
      <c r="AK2501" t="str" cm="1">
        <f t="array" ref="AK2501">_xlfn.LET(
  _xlpm.txt,TRIM(Raw_Data!F2501),
  _xlpm.norm,SUBSTITUTE(SUBSTITUTE(_xlpm.txt,"-","/"),".","/"),
  _xlpm.p,_xlfn.TEXTSPLIT(_xlpm.norm,"/"),
  _xlpm.a,VALUE(INDEX(_xlpm.p,1)),
  _xlpm.b,VALUE(INDEX(_xlpm.p,2)),
  IF(AND(_xlpm.a&lt;=12,_xlpm.b&lt;=12),"REVIEW_AMBIGUOUS","OK")
)</f>
        <v>OK</v>
      </c>
    </row>
    <row r="2502" spans="1:37">
      <c r="A2502" t="s">
        <v>7089</v>
      </c>
      <c r="B2502" t="s">
        <v>7089</v>
      </c>
      <c r="C2502" t="b">
        <v>0</v>
      </c>
      <c r="D2502" t="s">
        <v>7257</v>
      </c>
      <c r="E2502" t="s">
        <v>7090</v>
      </c>
      <c r="F2502" t="s">
        <v>7090</v>
      </c>
      <c r="G2502" t="s">
        <v>7274</v>
      </c>
      <c r="H2502" t="s">
        <v>792</v>
      </c>
      <c r="I2502" t="s">
        <v>792</v>
      </c>
      <c r="J2502" t="s">
        <v>792</v>
      </c>
      <c r="K2502" t="s">
        <v>173</v>
      </c>
      <c r="L2502" t="s">
        <v>173</v>
      </c>
      <c r="M2502">
        <f>IF(UPPER(TRIM(Table2[[#This Row],[Status_Clean]]))="CONVERTED",1,0)</f>
        <v>0</v>
      </c>
      <c r="N2502">
        <f>IF(ISNUMBER(MATCH(UPPER(TRIM(Table2[[#This Row],[Status_Clean]])),{"CONTACTED","QUALIFIED","CONVERTED"},0)),1,0)</f>
        <v>0</v>
      </c>
      <c r="O2502" cm="1">
        <f t="array" ref="O2502">_xlfn.SWITCH(UPPER(TRIM(Table2[[#This Row],[Status_Clean]])),"NEW",1,"CONTACTED",2,"QUALIFIED",3,"CONVERTED",4,"LOST",5,99)</f>
        <v>5</v>
      </c>
      <c r="P2502">
        <v>45578</v>
      </c>
      <c r="Q2502" t="s">
        <v>7334</v>
      </c>
      <c r="R2502" t="s">
        <v>7334</v>
      </c>
      <c r="S2502">
        <v>45578</v>
      </c>
      <c r="T2502" t="s">
        <v>7261</v>
      </c>
      <c r="U2502">
        <v>45578</v>
      </c>
      <c r="V2502" t="s">
        <v>7270</v>
      </c>
      <c r="W2502" t="s">
        <v>7271</v>
      </c>
      <c r="X2502" t="s">
        <v>7264</v>
      </c>
      <c r="Y2502" t="s">
        <v>7293</v>
      </c>
      <c r="Z2502" t="s">
        <v>251</v>
      </c>
      <c r="AA2502">
        <v>43.2</v>
      </c>
      <c r="AB2502" t="str" cm="1">
        <f t="array" ref="AB2502">_xlfn.LET(_xlpm.x,IFERROR(VALUE(Table2[[#This Row],[Response_Time_Hours]]),""),IF(_xlpm.x="","CHECK",_xlfn.IFS(_xlpm.x&lt;=1,"Immediate",_xlpm.x&lt;=6,"Fast",_xlpm.x&lt;=24,"Moderate",_xlpm.x&gt;24,"Delayed")))</f>
        <v>Delayed</v>
      </c>
      <c r="AC2502">
        <v>10</v>
      </c>
      <c r="AD2502" t="str" cm="1">
        <f t="array" ref="AD2502">IF(Table2[[#This Row],[Interaction_Count_Final]]="","N/A",_xlfn.IFS(Table2[[#This Row],[Interaction_Count_Final]]&lt;=2,"Low",Table2[[#This Row],[Interaction_Count_Final]]&lt;=5,"Medium",Table2[[#This Row],[Interaction_Count_Final]]&gt;=6,"High",TRUE,"CHECK"))</f>
        <v>High</v>
      </c>
      <c r="AE2502" t="s">
        <v>7266</v>
      </c>
      <c r="AF2502" t="b">
        <v>1</v>
      </c>
      <c r="AG2502" t="b">
        <v>1</v>
      </c>
      <c r="AH2502">
        <v>2951</v>
      </c>
      <c r="AI2502">
        <v>45578</v>
      </c>
      <c r="AJ2502" t="b">
        <v>1</v>
      </c>
      <c r="AK2502" t="e" cm="1">
        <f t="array" ref="AK2502">_xlfn.LET(
  _xlpm.txt,TRIM(Raw_Data!F2502),
  _xlpm.norm,SUBSTITUTE(SUBSTITUTE(_xlpm.txt,"-","/"),".","/"),
  _xlpm.p,_xlfn.TEXTSPLIT(_xlpm.norm,"/"),
  _xlpm.a,VALUE(INDEX(_xlpm.p,1)),
  _xlpm.b,VALUE(INDEX(_xlpm.p,2)),
  IF(AND(_xlpm.a&lt;=12,_xlpm.b&lt;=12),"REVIEW_AMBIGUOUS","OK")
)</f>
        <v>#REF!</v>
      </c>
    </row>
    <row r="2503" spans="1:37">
      <c r="A2503" t="s">
        <v>7091</v>
      </c>
      <c r="B2503" t="s">
        <v>7091</v>
      </c>
      <c r="C2503" t="b">
        <v>0</v>
      </c>
      <c r="D2503" t="s">
        <v>7257</v>
      </c>
      <c r="E2503" t="s">
        <v>7092</v>
      </c>
      <c r="F2503" t="s">
        <v>7092</v>
      </c>
      <c r="G2503" t="s">
        <v>7274</v>
      </c>
      <c r="H2503" t="s">
        <v>374</v>
      </c>
      <c r="I2503" t="s">
        <v>374</v>
      </c>
      <c r="J2503" t="s">
        <v>7308</v>
      </c>
      <c r="K2503" t="s">
        <v>7281</v>
      </c>
      <c r="L2503" t="s">
        <v>125</v>
      </c>
      <c r="M2503">
        <f>IF(UPPER(TRIM(Table2[[#This Row],[Status_Clean]]))="CONVERTED",1,0)</f>
        <v>0</v>
      </c>
      <c r="N2503">
        <f>IF(ISNUMBER(MATCH(UPPER(TRIM(Table2[[#This Row],[Status_Clean]])),{"CONTACTED","QUALIFIED","CONVERTED"},0)),1,0)</f>
        <v>1</v>
      </c>
      <c r="O2503" cm="1">
        <f t="array" ref="O2503">_xlfn.SWITCH(UPPER(TRIM(Table2[[#This Row],[Status_Clean]])),"NEW",1,"CONTACTED",2,"QUALIFIED",3,"CONVERTED",4,"LOST",5,99)</f>
        <v>2</v>
      </c>
      <c r="P2503">
        <v>45330</v>
      </c>
      <c r="Q2503" t="s">
        <v>7282</v>
      </c>
      <c r="R2503" t="s">
        <v>7282</v>
      </c>
      <c r="S2503">
        <v>45330</v>
      </c>
      <c r="T2503" t="s">
        <v>7261</v>
      </c>
      <c r="U2503">
        <v>45330</v>
      </c>
      <c r="V2503" t="s">
        <v>7283</v>
      </c>
      <c r="W2503" t="s">
        <v>7271</v>
      </c>
      <c r="X2503" t="s">
        <v>7284</v>
      </c>
      <c r="Y2503" t="s">
        <v>7285</v>
      </c>
      <c r="Z2503" t="s">
        <v>7093</v>
      </c>
      <c r="AA2503">
        <v>8.5</v>
      </c>
      <c r="AB2503" t="str" cm="1">
        <f t="array" ref="AB2503">_xlfn.LET(_xlpm.x,IFERROR(VALUE(Table2[[#This Row],[Response_Time_Hours]]),""),IF(_xlpm.x="","CHECK",_xlfn.IFS(_xlpm.x&lt;=1,"Immediate",_xlpm.x&lt;=6,"Fast",_xlpm.x&lt;=24,"Moderate",_xlpm.x&gt;24,"Delayed")))</f>
        <v>Moderate</v>
      </c>
      <c r="AC2503">
        <v>24</v>
      </c>
      <c r="AD2503" t="str" cm="1">
        <f t="array" ref="AD2503">IF(Table2[[#This Row],[Interaction_Count_Final]]="","N/A",_xlfn.IFS(Table2[[#This Row],[Interaction_Count_Final]]&lt;=2,"Low",Table2[[#This Row],[Interaction_Count_Final]]&lt;=5,"Medium",Table2[[#This Row],[Interaction_Count_Final]]&gt;=6,"High",TRUE,"CHECK"))</f>
        <v>High</v>
      </c>
      <c r="AE2503" t="s">
        <v>7266</v>
      </c>
      <c r="AF2503" t="b">
        <v>1</v>
      </c>
      <c r="AG2503" t="b">
        <v>1</v>
      </c>
      <c r="AH2503">
        <v>2952</v>
      </c>
      <c r="AI2503">
        <v>45330</v>
      </c>
      <c r="AJ2503" t="b">
        <v>1</v>
      </c>
      <c r="AK2503" t="e" cm="1">
        <f t="array" ref="AK2503">_xlfn.LET(
  _xlpm.txt,TRIM(Raw_Data!F2503),
  _xlpm.norm,SUBSTITUTE(SUBSTITUTE(_xlpm.txt,"-","/"),".","/"),
  _xlpm.p,_xlfn.TEXTSPLIT(_xlpm.norm,"/"),
  _xlpm.a,VALUE(INDEX(_xlpm.p,1)),
  _xlpm.b,VALUE(INDEX(_xlpm.p,2)),
  IF(AND(_xlpm.a&lt;=12,_xlpm.b&lt;=12),"REVIEW_AMBIGUOUS","OK")
)</f>
        <v>#REF!</v>
      </c>
    </row>
    <row r="2504" spans="1:37">
      <c r="A2504" t="s">
        <v>7094</v>
      </c>
      <c r="B2504" t="s">
        <v>7094</v>
      </c>
      <c r="C2504" t="b">
        <v>0</v>
      </c>
      <c r="D2504" t="s">
        <v>7257</v>
      </c>
      <c r="E2504" t="s">
        <v>7095</v>
      </c>
      <c r="F2504" t="s">
        <v>7095</v>
      </c>
      <c r="G2504" t="s">
        <v>7268</v>
      </c>
      <c r="H2504" t="s">
        <v>363</v>
      </c>
      <c r="I2504" t="s">
        <v>363</v>
      </c>
      <c r="J2504" t="s">
        <v>363</v>
      </c>
      <c r="K2504" t="s">
        <v>71</v>
      </c>
      <c r="L2504" t="s">
        <v>71</v>
      </c>
      <c r="M2504">
        <f>IF(UPPER(TRIM(Table2[[#This Row],[Status_Clean]]))="CONVERTED",1,0)</f>
        <v>0</v>
      </c>
      <c r="N2504">
        <f>IF(ISNUMBER(MATCH(UPPER(TRIM(Table2[[#This Row],[Status_Clean]])),{"CONTACTED","QUALIFIED","CONVERTED"},0)),1,0)</f>
        <v>1</v>
      </c>
      <c r="O2504" cm="1">
        <f t="array" ref="O2504">_xlfn.SWITCH(UPPER(TRIM(Table2[[#This Row],[Status_Clean]])),"NEW",1,"CONTACTED",2,"QUALIFIED",3,"CONVERTED",4,"LOST",5,99)</f>
        <v>3</v>
      </c>
      <c r="P2504" t="s">
        <v>7096</v>
      </c>
      <c r="Q2504" t="s">
        <v>8818</v>
      </c>
      <c r="R2504" t="s">
        <v>8818</v>
      </c>
      <c r="S2504">
        <v>44935</v>
      </c>
      <c r="T2504" t="s">
        <v>7261</v>
      </c>
      <c r="U2504">
        <v>44935</v>
      </c>
      <c r="V2504" t="s">
        <v>7317</v>
      </c>
      <c r="W2504" t="s">
        <v>7263</v>
      </c>
      <c r="X2504" t="s">
        <v>7284</v>
      </c>
      <c r="Y2504" t="s">
        <v>7298</v>
      </c>
      <c r="Z2504">
        <v>15</v>
      </c>
      <c r="AA2504">
        <v>15</v>
      </c>
      <c r="AB2504" t="str" cm="1">
        <f t="array" ref="AB2504">_xlfn.LET(_xlpm.x,IFERROR(VALUE(Table2[[#This Row],[Response_Time_Hours]]),""),IF(_xlpm.x="","CHECK",_xlfn.IFS(_xlpm.x&lt;=1,"Immediate",_xlpm.x&lt;=6,"Fast",_xlpm.x&lt;=24,"Moderate",_xlpm.x&gt;24,"Delayed")))</f>
        <v>Moderate</v>
      </c>
      <c r="AC2504">
        <v>4</v>
      </c>
      <c r="AD2504" t="str" cm="1">
        <f t="array" ref="AD2504">IF(Table2[[#This Row],[Interaction_Count_Final]]="","N/A",_xlfn.IFS(Table2[[#This Row],[Interaction_Count_Final]]&lt;=2,"Low",Table2[[#This Row],[Interaction_Count_Final]]&lt;=5,"Medium",Table2[[#This Row],[Interaction_Count_Final]]&gt;=6,"High",TRUE,"CHECK"))</f>
        <v>Medium</v>
      </c>
      <c r="AE2504" t="s">
        <v>7266</v>
      </c>
      <c r="AF2504" t="b">
        <v>1</v>
      </c>
      <c r="AG2504" t="b">
        <v>1</v>
      </c>
      <c r="AH2504">
        <v>2953</v>
      </c>
      <c r="AI2504">
        <v>44935</v>
      </c>
      <c r="AJ2504" t="b">
        <v>1</v>
      </c>
      <c r="AK2504" t="str" cm="1">
        <f t="array" ref="AK2504">_xlfn.LET(
  _xlpm.txt,TRIM(Raw_Data!F2504),
  _xlpm.norm,SUBSTITUTE(SUBSTITUTE(_xlpm.txt,"-","/"),".","/"),
  _xlpm.p,_xlfn.TEXTSPLIT(_xlpm.norm,"/"),
  _xlpm.a,VALUE(INDEX(_xlpm.p,1)),
  _xlpm.b,VALUE(INDEX(_xlpm.p,2)),
  IF(AND(_xlpm.a&lt;=12,_xlpm.b&lt;=12),"REVIEW_AMBIGUOUS","OK")
)</f>
        <v>REVIEW_AMBIGUOUS</v>
      </c>
    </row>
    <row r="2505" spans="1:37">
      <c r="A2505" t="s">
        <v>7097</v>
      </c>
      <c r="B2505" t="s">
        <v>7097</v>
      </c>
      <c r="C2505" t="b">
        <v>1</v>
      </c>
      <c r="D2505" t="s">
        <v>7257</v>
      </c>
      <c r="E2505" t="s">
        <v>7098</v>
      </c>
      <c r="F2505" t="s">
        <v>7098</v>
      </c>
      <c r="G2505" t="s">
        <v>7274</v>
      </c>
      <c r="H2505" t="s">
        <v>69</v>
      </c>
      <c r="I2505" t="s">
        <v>69</v>
      </c>
      <c r="J2505" t="s">
        <v>69</v>
      </c>
      <c r="K2505" t="s">
        <v>125</v>
      </c>
      <c r="L2505" t="s">
        <v>125</v>
      </c>
      <c r="M2505">
        <f>IF(UPPER(TRIM(Table2[[#This Row],[Status_Clean]]))="CONVERTED",1,0)</f>
        <v>0</v>
      </c>
      <c r="N2505">
        <f>IF(ISNUMBER(MATCH(UPPER(TRIM(Table2[[#This Row],[Status_Clean]])),{"CONTACTED","QUALIFIED","CONVERTED"},0)),1,0)</f>
        <v>1</v>
      </c>
      <c r="O2505" cm="1">
        <f t="array" ref="O2505">_xlfn.SWITCH(UPPER(TRIM(Table2[[#This Row],[Status_Clean]])),"NEW",1,"CONTACTED",2,"QUALIFIED",3,"CONVERTED",4,"LOST",5,99)</f>
        <v>2</v>
      </c>
      <c r="P2505" t="s">
        <v>7099</v>
      </c>
      <c r="Q2505" t="s">
        <v>7645</v>
      </c>
      <c r="R2505" t="s">
        <v>7645</v>
      </c>
      <c r="S2505">
        <v>45070</v>
      </c>
      <c r="T2505" t="s">
        <v>7261</v>
      </c>
      <c r="U2505">
        <v>45070</v>
      </c>
      <c r="V2505" t="s">
        <v>7314</v>
      </c>
      <c r="W2505" t="s">
        <v>7263</v>
      </c>
      <c r="X2505" t="s">
        <v>7277</v>
      </c>
      <c r="Y2505" t="s">
        <v>7272</v>
      </c>
      <c r="Z2505" t="s">
        <v>7100</v>
      </c>
      <c r="AA2505">
        <v>1</v>
      </c>
      <c r="AB2505" t="str" cm="1">
        <f t="array" ref="AB2505">_xlfn.LET(_xlpm.x,IFERROR(VALUE(Table2[[#This Row],[Response_Time_Hours]]),""),IF(_xlpm.x="","CHECK",_xlfn.IFS(_xlpm.x&lt;=1,"Immediate",_xlpm.x&lt;=6,"Fast",_xlpm.x&lt;=24,"Moderate",_xlpm.x&gt;24,"Delayed")))</f>
        <v>Immediate</v>
      </c>
      <c r="AC2505">
        <v>49</v>
      </c>
      <c r="AD2505" t="str" cm="1">
        <f t="array" ref="AD2505">IF(Table2[[#This Row],[Interaction_Count_Final]]="","N/A",_xlfn.IFS(Table2[[#This Row],[Interaction_Count_Final]]&lt;=2,"Low",Table2[[#This Row],[Interaction_Count_Final]]&lt;=5,"Medium",Table2[[#This Row],[Interaction_Count_Final]]&gt;=6,"High",TRUE,"CHECK"))</f>
        <v>High</v>
      </c>
      <c r="AE2505" t="s">
        <v>7289</v>
      </c>
      <c r="AF2505" t="b">
        <v>1</v>
      </c>
      <c r="AG2505" t="b">
        <v>1</v>
      </c>
      <c r="AH2505">
        <v>2954</v>
      </c>
      <c r="AI2505">
        <v>45070</v>
      </c>
      <c r="AJ2505" t="b">
        <v>1</v>
      </c>
      <c r="AK2505" t="str" cm="1">
        <f t="array" ref="AK2505">_xlfn.LET(
  _xlpm.txt,TRIM(Raw_Data!F2505),
  _xlpm.norm,SUBSTITUTE(SUBSTITUTE(_xlpm.txt,"-","/"),".","/"),
  _xlpm.p,_xlfn.TEXTSPLIT(_xlpm.norm,"/"),
  _xlpm.a,VALUE(INDEX(_xlpm.p,1)),
  _xlpm.b,VALUE(INDEX(_xlpm.p,2)),
  IF(AND(_xlpm.a&lt;=12,_xlpm.b&lt;=12),"REVIEW_AMBIGUOUS","OK")
)</f>
        <v>OK</v>
      </c>
    </row>
    <row r="2506" spans="1:37">
      <c r="A2506" t="s">
        <v>7101</v>
      </c>
      <c r="B2506" t="s">
        <v>7101</v>
      </c>
      <c r="C2506" t="b">
        <v>0</v>
      </c>
      <c r="D2506" t="s">
        <v>7257</v>
      </c>
      <c r="E2506" t="s">
        <v>7102</v>
      </c>
      <c r="F2506" t="s">
        <v>7102</v>
      </c>
      <c r="G2506" t="s">
        <v>7280</v>
      </c>
      <c r="H2506" t="s">
        <v>311</v>
      </c>
      <c r="I2506" t="s">
        <v>311</v>
      </c>
      <c r="J2506" t="s">
        <v>311</v>
      </c>
      <c r="K2506" t="s">
        <v>125</v>
      </c>
      <c r="L2506" t="s">
        <v>125</v>
      </c>
      <c r="M2506">
        <f>IF(UPPER(TRIM(Table2[[#This Row],[Status_Clean]]))="CONVERTED",1,0)</f>
        <v>0</v>
      </c>
      <c r="N2506">
        <f>IF(ISNUMBER(MATCH(UPPER(TRIM(Table2[[#This Row],[Status_Clean]])),{"CONTACTED","QUALIFIED","CONVERTED"},0)),1,0)</f>
        <v>1</v>
      </c>
      <c r="O2506" cm="1">
        <f t="array" ref="O2506">_xlfn.SWITCH(UPPER(TRIM(Table2[[#This Row],[Status_Clean]])),"NEW",1,"CONTACTED",2,"QUALIFIED",3,"CONVERTED",4,"LOST",5,99)</f>
        <v>2</v>
      </c>
      <c r="P2506" t="s">
        <v>4943</v>
      </c>
      <c r="Q2506" t="s">
        <v>8476</v>
      </c>
      <c r="R2506" t="s">
        <v>8476</v>
      </c>
      <c r="S2506">
        <v>45551</v>
      </c>
      <c r="T2506" t="s">
        <v>7261</v>
      </c>
      <c r="U2506">
        <v>45551</v>
      </c>
      <c r="V2506" t="s">
        <v>7287</v>
      </c>
      <c r="W2506" t="s">
        <v>7271</v>
      </c>
      <c r="X2506" t="s">
        <v>7288</v>
      </c>
      <c r="Y2506" t="s">
        <v>7298</v>
      </c>
      <c r="Z2506" t="s">
        <v>4047</v>
      </c>
      <c r="AA2506">
        <v>61.3</v>
      </c>
      <c r="AB2506" t="str" cm="1">
        <f t="array" ref="AB2506">_xlfn.LET(_xlpm.x,IFERROR(VALUE(Table2[[#This Row],[Response_Time_Hours]]),""),IF(_xlpm.x="","CHECK",_xlfn.IFS(_xlpm.x&lt;=1,"Immediate",_xlpm.x&lt;=6,"Fast",_xlpm.x&lt;=24,"Moderate",_xlpm.x&gt;24,"Delayed")))</f>
        <v>Delayed</v>
      </c>
      <c r="AC2506">
        <v>23</v>
      </c>
      <c r="AD2506" t="str" cm="1">
        <f t="array" ref="AD2506">IF(Table2[[#This Row],[Interaction_Count_Final]]="","N/A",_xlfn.IFS(Table2[[#This Row],[Interaction_Count_Final]]&lt;=2,"Low",Table2[[#This Row],[Interaction_Count_Final]]&lt;=5,"Medium",Table2[[#This Row],[Interaction_Count_Final]]&gt;=6,"High",TRUE,"CHECK"))</f>
        <v>High</v>
      </c>
      <c r="AE2506" t="s">
        <v>7289</v>
      </c>
      <c r="AF2506" t="b">
        <v>1</v>
      </c>
      <c r="AG2506" t="b">
        <v>1</v>
      </c>
      <c r="AH2506">
        <v>2955</v>
      </c>
      <c r="AI2506">
        <v>45551</v>
      </c>
      <c r="AJ2506" t="b">
        <v>1</v>
      </c>
      <c r="AK2506" t="e" cm="1">
        <f t="array" ref="AK2506">_xlfn.LET(
  _xlpm.txt,TRIM(Raw_Data!F2506),
  _xlpm.norm,SUBSTITUTE(SUBSTITUTE(_xlpm.txt,"-","/"),".","/"),
  _xlpm.p,_xlfn.TEXTSPLIT(_xlpm.norm,"/"),
  _xlpm.a,VALUE(INDEX(_xlpm.p,1)),
  _xlpm.b,VALUE(INDEX(_xlpm.p,2)),
  IF(AND(_xlpm.a&lt;=12,_xlpm.b&lt;=12),"REVIEW_AMBIGUOUS","OK")
)</f>
        <v>#REF!</v>
      </c>
    </row>
    <row r="2507" spans="1:37">
      <c r="A2507" t="s">
        <v>7103</v>
      </c>
      <c r="B2507" t="s">
        <v>7103</v>
      </c>
      <c r="C2507" t="b">
        <v>0</v>
      </c>
      <c r="D2507" t="s">
        <v>7257</v>
      </c>
      <c r="E2507" t="s">
        <v>7104</v>
      </c>
      <c r="F2507" t="s">
        <v>7104</v>
      </c>
      <c r="G2507" t="s">
        <v>7268</v>
      </c>
      <c r="H2507" t="s">
        <v>123</v>
      </c>
      <c r="I2507" t="s">
        <v>123</v>
      </c>
      <c r="J2507" t="s">
        <v>123</v>
      </c>
      <c r="K2507" t="s">
        <v>193</v>
      </c>
      <c r="L2507" t="s">
        <v>193</v>
      </c>
      <c r="M2507">
        <f>IF(UPPER(TRIM(Table2[[#This Row],[Status_Clean]]))="CONVERTED",1,0)</f>
        <v>0</v>
      </c>
      <c r="N2507">
        <f>IF(ISNUMBER(MATCH(UPPER(TRIM(Table2[[#This Row],[Status_Clean]])),{"CONTACTED","QUALIFIED","CONVERTED"},0)),1,0)</f>
        <v>0</v>
      </c>
      <c r="O2507" cm="1">
        <f t="array" ref="O2507">_xlfn.SWITCH(UPPER(TRIM(Table2[[#This Row],[Status_Clean]])),"NEW",1,"CONTACTED",2,"QUALIFIED",3,"CONVERTED",4,"LOST",5,99)</f>
        <v>1</v>
      </c>
      <c r="P2507">
        <v>45470</v>
      </c>
      <c r="Q2507" t="s">
        <v>7802</v>
      </c>
      <c r="R2507" t="s">
        <v>7802</v>
      </c>
      <c r="S2507">
        <v>45470</v>
      </c>
      <c r="T2507" t="s">
        <v>7261</v>
      </c>
      <c r="U2507">
        <v>45470</v>
      </c>
      <c r="V2507" t="s">
        <v>7276</v>
      </c>
      <c r="W2507" t="s">
        <v>7271</v>
      </c>
      <c r="X2507" t="s">
        <v>7277</v>
      </c>
      <c r="Y2507" t="s">
        <v>7285</v>
      </c>
      <c r="Z2507" t="s">
        <v>7105</v>
      </c>
      <c r="AA2507">
        <v>45.3</v>
      </c>
      <c r="AB2507" t="str" cm="1">
        <f t="array" ref="AB2507">_xlfn.LET(_xlpm.x,IFERROR(VALUE(Table2[[#This Row],[Response_Time_Hours]]),""),IF(_xlpm.x="","CHECK",_xlfn.IFS(_xlpm.x&lt;=1,"Immediate",_xlpm.x&lt;=6,"Fast",_xlpm.x&lt;=24,"Moderate",_xlpm.x&gt;24,"Delayed")))</f>
        <v>Delayed</v>
      </c>
      <c r="AC2507">
        <v>23</v>
      </c>
      <c r="AD2507" t="str" cm="1">
        <f t="array" ref="AD2507">IF(Table2[[#This Row],[Interaction_Count_Final]]="","N/A",_xlfn.IFS(Table2[[#This Row],[Interaction_Count_Final]]&lt;=2,"Low",Table2[[#This Row],[Interaction_Count_Final]]&lt;=5,"Medium",Table2[[#This Row],[Interaction_Count_Final]]&gt;=6,"High",TRUE,"CHECK"))</f>
        <v>High</v>
      </c>
      <c r="AE2507" t="s">
        <v>7266</v>
      </c>
      <c r="AF2507" t="b">
        <v>1</v>
      </c>
      <c r="AG2507" t="b">
        <v>1</v>
      </c>
      <c r="AH2507">
        <v>2956</v>
      </c>
      <c r="AI2507">
        <v>45470</v>
      </c>
      <c r="AJ2507" t="b">
        <v>1</v>
      </c>
      <c r="AK2507" t="e" cm="1">
        <f t="array" ref="AK2507">_xlfn.LET(
  _xlpm.txt,TRIM(Raw_Data!F2507),
  _xlpm.norm,SUBSTITUTE(SUBSTITUTE(_xlpm.txt,"-","/"),".","/"),
  _xlpm.p,_xlfn.TEXTSPLIT(_xlpm.norm,"/"),
  _xlpm.a,VALUE(INDEX(_xlpm.p,1)),
  _xlpm.b,VALUE(INDEX(_xlpm.p,2)),
  IF(AND(_xlpm.a&lt;=12,_xlpm.b&lt;=12),"REVIEW_AMBIGUOUS","OK")
)</f>
        <v>#REF!</v>
      </c>
    </row>
    <row r="2508" spans="1:37">
      <c r="A2508" t="s">
        <v>7106</v>
      </c>
      <c r="B2508" t="s">
        <v>7106</v>
      </c>
      <c r="C2508" t="b">
        <v>1</v>
      </c>
      <c r="D2508" t="s">
        <v>7257</v>
      </c>
      <c r="E2508" t="s">
        <v>7107</v>
      </c>
      <c r="F2508" t="s">
        <v>7107</v>
      </c>
      <c r="G2508" t="s">
        <v>7303</v>
      </c>
      <c r="H2508" t="s">
        <v>123</v>
      </c>
      <c r="I2508" t="s">
        <v>123</v>
      </c>
      <c r="J2508" t="s">
        <v>123</v>
      </c>
      <c r="K2508" t="s">
        <v>193</v>
      </c>
      <c r="L2508" t="s">
        <v>193</v>
      </c>
      <c r="M2508">
        <f>IF(UPPER(TRIM(Table2[[#This Row],[Status_Clean]]))="CONVERTED",1,0)</f>
        <v>0</v>
      </c>
      <c r="N2508">
        <f>IF(ISNUMBER(MATCH(UPPER(TRIM(Table2[[#This Row],[Status_Clean]])),{"CONTACTED","QUALIFIED","CONVERTED"},0)),1,0)</f>
        <v>0</v>
      </c>
      <c r="O2508" cm="1">
        <f t="array" ref="O2508">_xlfn.SWITCH(UPPER(TRIM(Table2[[#This Row],[Status_Clean]])),"NEW",1,"CONTACTED",2,"QUALIFIED",3,"CONVERTED",4,"LOST",5,99)</f>
        <v>1</v>
      </c>
      <c r="P2508" t="s">
        <v>5985</v>
      </c>
      <c r="Q2508" t="s">
        <v>8646</v>
      </c>
      <c r="R2508" t="s">
        <v>8646</v>
      </c>
      <c r="S2508">
        <v>45565</v>
      </c>
      <c r="T2508" t="s">
        <v>7261</v>
      </c>
      <c r="U2508">
        <v>45565</v>
      </c>
      <c r="V2508" t="s">
        <v>7287</v>
      </c>
      <c r="W2508" t="s">
        <v>7271</v>
      </c>
      <c r="X2508" t="s">
        <v>7288</v>
      </c>
      <c r="Y2508" t="s">
        <v>7298</v>
      </c>
      <c r="Z2508" t="s">
        <v>7108</v>
      </c>
      <c r="AA2508">
        <v>25.4</v>
      </c>
      <c r="AB2508" t="str" cm="1">
        <f t="array" ref="AB2508">_xlfn.LET(_xlpm.x,IFERROR(VALUE(Table2[[#This Row],[Response_Time_Hours]]),""),IF(_xlpm.x="","CHECK",_xlfn.IFS(_xlpm.x&lt;=1,"Immediate",_xlpm.x&lt;=6,"Fast",_xlpm.x&lt;=24,"Moderate",_xlpm.x&gt;24,"Delayed")))</f>
        <v>Delayed</v>
      </c>
      <c r="AC2508">
        <v>43</v>
      </c>
      <c r="AD2508" t="str" cm="1">
        <f t="array" ref="AD2508">IF(Table2[[#This Row],[Interaction_Count_Final]]="","N/A",_xlfn.IFS(Table2[[#This Row],[Interaction_Count_Final]]&lt;=2,"Low",Table2[[#This Row],[Interaction_Count_Final]]&lt;=5,"Medium",Table2[[#This Row],[Interaction_Count_Final]]&gt;=6,"High",TRUE,"CHECK"))</f>
        <v>High</v>
      </c>
      <c r="AE2508" t="s">
        <v>7289</v>
      </c>
      <c r="AF2508" t="b">
        <v>1</v>
      </c>
      <c r="AG2508" t="b">
        <v>1</v>
      </c>
      <c r="AH2508">
        <v>2957</v>
      </c>
      <c r="AI2508">
        <v>45565</v>
      </c>
      <c r="AJ2508" t="b">
        <v>1</v>
      </c>
      <c r="AK2508" t="e" cm="1">
        <f t="array" ref="AK2508">_xlfn.LET(
  _xlpm.txt,TRIM(Raw_Data!F2508),
  _xlpm.norm,SUBSTITUTE(SUBSTITUTE(_xlpm.txt,"-","/"),".","/"),
  _xlpm.p,_xlfn.TEXTSPLIT(_xlpm.norm,"/"),
  _xlpm.a,VALUE(INDEX(_xlpm.p,1)),
  _xlpm.b,VALUE(INDEX(_xlpm.p,2)),
  IF(AND(_xlpm.a&lt;=12,_xlpm.b&lt;=12),"REVIEW_AMBIGUOUS","OK")
)</f>
        <v>#REF!</v>
      </c>
    </row>
    <row r="2509" spans="1:37">
      <c r="A2509" t="s">
        <v>7109</v>
      </c>
      <c r="B2509" t="s">
        <v>7109</v>
      </c>
      <c r="C2509" t="b">
        <v>1</v>
      </c>
      <c r="D2509" t="s">
        <v>7257</v>
      </c>
      <c r="E2509" t="s">
        <v>8819</v>
      </c>
      <c r="F2509" t="s">
        <v>8819</v>
      </c>
      <c r="G2509" t="s">
        <v>7274</v>
      </c>
      <c r="H2509" t="s">
        <v>352</v>
      </c>
      <c r="I2509" t="s">
        <v>352</v>
      </c>
      <c r="J2509" t="s">
        <v>447</v>
      </c>
      <c r="K2509" t="s">
        <v>173</v>
      </c>
      <c r="L2509" t="s">
        <v>173</v>
      </c>
      <c r="M2509">
        <f>IF(UPPER(TRIM(Table2[[#This Row],[Status_Clean]]))="CONVERTED",1,0)</f>
        <v>0</v>
      </c>
      <c r="N2509">
        <f>IF(ISNUMBER(MATCH(UPPER(TRIM(Table2[[#This Row],[Status_Clean]])),{"CONTACTED","QUALIFIED","CONVERTED"},0)),1,0)</f>
        <v>0</v>
      </c>
      <c r="O2509" cm="1">
        <f t="array" ref="O2509">_xlfn.SWITCH(UPPER(TRIM(Table2[[#This Row],[Status_Clean]])),"NEW",1,"CONTACTED",2,"QUALIFIED",3,"CONVERTED",4,"LOST",5,99)</f>
        <v>5</v>
      </c>
      <c r="P2509">
        <v>45048</v>
      </c>
      <c r="Q2509" t="s">
        <v>8003</v>
      </c>
      <c r="R2509" t="s">
        <v>8003</v>
      </c>
      <c r="S2509">
        <v>45048</v>
      </c>
      <c r="T2509" t="s">
        <v>7261</v>
      </c>
      <c r="U2509">
        <v>45048</v>
      </c>
      <c r="V2509" t="s">
        <v>7314</v>
      </c>
      <c r="W2509" t="s">
        <v>7263</v>
      </c>
      <c r="X2509" t="s">
        <v>7277</v>
      </c>
      <c r="Y2509" t="s">
        <v>7265</v>
      </c>
      <c r="Z2509">
        <v>38</v>
      </c>
      <c r="AA2509">
        <v>38</v>
      </c>
      <c r="AB2509" t="str" cm="1">
        <f t="array" ref="AB2509">_xlfn.LET(_xlpm.x,IFERROR(VALUE(Table2[[#This Row],[Response_Time_Hours]]),""),IF(_xlpm.x="","CHECK",_xlfn.IFS(_xlpm.x&lt;=1,"Immediate",_xlpm.x&lt;=6,"Fast",_xlpm.x&lt;=24,"Moderate",_xlpm.x&gt;24,"Delayed")))</f>
        <v>Delayed</v>
      </c>
      <c r="AC2509">
        <v>1</v>
      </c>
      <c r="AD2509" t="str" cm="1">
        <f t="array" ref="AD2509">IF(Table2[[#This Row],[Interaction_Count_Final]]="","N/A",_xlfn.IFS(Table2[[#This Row],[Interaction_Count_Final]]&lt;=2,"Low",Table2[[#This Row],[Interaction_Count_Final]]&lt;=5,"Medium",Table2[[#This Row],[Interaction_Count_Final]]&gt;=6,"High",TRUE,"CHECK"))</f>
        <v>Low</v>
      </c>
      <c r="AE2509" t="s">
        <v>7289</v>
      </c>
      <c r="AF2509" t="b">
        <v>1</v>
      </c>
      <c r="AG2509" t="b">
        <v>1</v>
      </c>
      <c r="AH2509">
        <v>2958</v>
      </c>
      <c r="AI2509">
        <v>45048</v>
      </c>
      <c r="AJ2509" t="b">
        <v>1</v>
      </c>
      <c r="AK2509" t="e" cm="1">
        <f t="array" ref="AK2509">_xlfn.LET(
  _xlpm.txt,TRIM(Raw_Data!F2509),
  _xlpm.norm,SUBSTITUTE(SUBSTITUTE(_xlpm.txt,"-","/"),".","/"),
  _xlpm.p,_xlfn.TEXTSPLIT(_xlpm.norm,"/"),
  _xlpm.a,VALUE(INDEX(_xlpm.p,1)),
  _xlpm.b,VALUE(INDEX(_xlpm.p,2)),
  IF(AND(_xlpm.a&lt;=12,_xlpm.b&lt;=12),"REVIEW_AMBIGUOUS","OK")
)</f>
        <v>#REF!</v>
      </c>
    </row>
    <row r="2510" spans="1:37">
      <c r="A2510" t="s">
        <v>7111</v>
      </c>
      <c r="B2510" t="s">
        <v>7111</v>
      </c>
      <c r="C2510" t="b">
        <v>0</v>
      </c>
      <c r="D2510" t="s">
        <v>7257</v>
      </c>
      <c r="E2510" t="s">
        <v>7112</v>
      </c>
      <c r="F2510" t="s">
        <v>7112</v>
      </c>
      <c r="G2510" t="s">
        <v>7258</v>
      </c>
      <c r="H2510" t="s">
        <v>792</v>
      </c>
      <c r="I2510" t="s">
        <v>792</v>
      </c>
      <c r="J2510" t="s">
        <v>792</v>
      </c>
      <c r="K2510" t="s">
        <v>193</v>
      </c>
      <c r="L2510" t="s">
        <v>193</v>
      </c>
      <c r="M2510">
        <f>IF(UPPER(TRIM(Table2[[#This Row],[Status_Clean]]))="CONVERTED",1,0)</f>
        <v>0</v>
      </c>
      <c r="N2510">
        <f>IF(ISNUMBER(MATCH(UPPER(TRIM(Table2[[#This Row],[Status_Clean]])),{"CONTACTED","QUALIFIED","CONVERTED"},0)),1,0)</f>
        <v>0</v>
      </c>
      <c r="O2510" cm="1">
        <f t="array" ref="O2510">_xlfn.SWITCH(UPPER(TRIM(Table2[[#This Row],[Status_Clean]])),"NEW",1,"CONTACTED",2,"QUALIFIED",3,"CONVERTED",4,"LOST",5,99)</f>
        <v>1</v>
      </c>
      <c r="P2510" t="s">
        <v>7113</v>
      </c>
      <c r="Q2510" t="s">
        <v>7113</v>
      </c>
      <c r="R2510" t="s">
        <v>7113</v>
      </c>
      <c r="S2510">
        <v>45351</v>
      </c>
      <c r="T2510" t="s">
        <v>7261</v>
      </c>
      <c r="U2510">
        <v>45351</v>
      </c>
      <c r="V2510" t="s">
        <v>7283</v>
      </c>
      <c r="W2510" t="s">
        <v>7271</v>
      </c>
      <c r="X2510" t="s">
        <v>7284</v>
      </c>
      <c r="Y2510" t="s">
        <v>7285</v>
      </c>
      <c r="Z2510" t="s">
        <v>846</v>
      </c>
      <c r="AA2510">
        <v>8.6</v>
      </c>
      <c r="AB2510" t="str" cm="1">
        <f t="array" ref="AB2510">_xlfn.LET(_xlpm.x,IFERROR(VALUE(Table2[[#This Row],[Response_Time_Hours]]),""),IF(_xlpm.x="","CHECK",_xlfn.IFS(_xlpm.x&lt;=1,"Immediate",_xlpm.x&lt;=6,"Fast",_xlpm.x&lt;=24,"Moderate",_xlpm.x&gt;24,"Delayed")))</f>
        <v>Moderate</v>
      </c>
      <c r="AC2510">
        <v>44</v>
      </c>
      <c r="AD2510" t="str" cm="1">
        <f t="array" ref="AD2510">IF(Table2[[#This Row],[Interaction_Count_Final]]="","N/A",_xlfn.IFS(Table2[[#This Row],[Interaction_Count_Final]]&lt;=2,"Low",Table2[[#This Row],[Interaction_Count_Final]]&lt;=5,"Medium",Table2[[#This Row],[Interaction_Count_Final]]&gt;=6,"High",TRUE,"CHECK"))</f>
        <v>High</v>
      </c>
      <c r="AE2510" t="s">
        <v>7289</v>
      </c>
      <c r="AF2510" t="b">
        <v>1</v>
      </c>
      <c r="AG2510" t="b">
        <v>1</v>
      </c>
      <c r="AH2510">
        <v>2959</v>
      </c>
      <c r="AI2510">
        <v>45351</v>
      </c>
      <c r="AJ2510" t="b">
        <v>1</v>
      </c>
      <c r="AK2510" t="str" cm="1">
        <f t="array" ref="AK2510">_xlfn.LET(
  _xlpm.txt,TRIM(Raw_Data!F2510),
  _xlpm.norm,SUBSTITUTE(SUBSTITUTE(_xlpm.txt,"-","/"),".","/"),
  _xlpm.p,_xlfn.TEXTSPLIT(_xlpm.norm,"/"),
  _xlpm.a,VALUE(INDEX(_xlpm.p,1)),
  _xlpm.b,VALUE(INDEX(_xlpm.p,2)),
  IF(AND(_xlpm.a&lt;=12,_xlpm.b&lt;=12),"REVIEW_AMBIGUOUS","OK")
)</f>
        <v>OK</v>
      </c>
    </row>
    <row r="2511" spans="1:37">
      <c r="A2511" t="s">
        <v>7114</v>
      </c>
      <c r="B2511" t="s">
        <v>7114</v>
      </c>
      <c r="C2511" t="b">
        <v>1</v>
      </c>
      <c r="D2511" t="s">
        <v>7257</v>
      </c>
      <c r="E2511" t="s">
        <v>8820</v>
      </c>
      <c r="F2511" t="s">
        <v>8820</v>
      </c>
      <c r="G2511" t="s">
        <v>7274</v>
      </c>
      <c r="H2511" t="s">
        <v>600</v>
      </c>
      <c r="I2511" t="s">
        <v>600</v>
      </c>
      <c r="J2511" t="s">
        <v>254</v>
      </c>
      <c r="K2511" t="s">
        <v>193</v>
      </c>
      <c r="L2511" t="s">
        <v>193</v>
      </c>
      <c r="M2511">
        <f>IF(UPPER(TRIM(Table2[[#This Row],[Status_Clean]]))="CONVERTED",1,0)</f>
        <v>0</v>
      </c>
      <c r="N2511">
        <f>IF(ISNUMBER(MATCH(UPPER(TRIM(Table2[[#This Row],[Status_Clean]])),{"CONTACTED","QUALIFIED","CONVERTED"},0)),1,0)</f>
        <v>0</v>
      </c>
      <c r="O2511" cm="1">
        <f t="array" ref="O2511">_xlfn.SWITCH(UPPER(TRIM(Table2[[#This Row],[Status_Clean]])),"NEW",1,"CONTACTED",2,"QUALIFIED",3,"CONVERTED",4,"LOST",5,99)</f>
        <v>1</v>
      </c>
      <c r="P2511">
        <v>45390</v>
      </c>
      <c r="Q2511" t="s">
        <v>7296</v>
      </c>
      <c r="R2511" t="s">
        <v>7296</v>
      </c>
      <c r="S2511">
        <v>45390</v>
      </c>
      <c r="T2511" t="s">
        <v>7261</v>
      </c>
      <c r="U2511">
        <v>45390</v>
      </c>
      <c r="V2511" t="s">
        <v>7297</v>
      </c>
      <c r="W2511" t="s">
        <v>7271</v>
      </c>
      <c r="X2511" t="s">
        <v>7277</v>
      </c>
      <c r="Y2511" t="s">
        <v>7298</v>
      </c>
      <c r="Z2511">
        <v>29.5</v>
      </c>
      <c r="AA2511">
        <v>29.5</v>
      </c>
      <c r="AB2511" t="str" cm="1">
        <f t="array" ref="AB2511">_xlfn.LET(_xlpm.x,IFERROR(VALUE(Table2[[#This Row],[Response_Time_Hours]]),""),IF(_xlpm.x="","CHECK",_xlfn.IFS(_xlpm.x&lt;=1,"Immediate",_xlpm.x&lt;=6,"Fast",_xlpm.x&lt;=24,"Moderate",_xlpm.x&gt;24,"Delayed")))</f>
        <v>Delayed</v>
      </c>
      <c r="AC2511">
        <v>5</v>
      </c>
      <c r="AD2511" t="str" cm="1">
        <f t="array" ref="AD2511">IF(Table2[[#This Row],[Interaction_Count_Final]]="","N/A",_xlfn.IFS(Table2[[#This Row],[Interaction_Count_Final]]&lt;=2,"Low",Table2[[#This Row],[Interaction_Count_Final]]&lt;=5,"Medium",Table2[[#This Row],[Interaction_Count_Final]]&gt;=6,"High",TRUE,"CHECK"))</f>
        <v>Medium</v>
      </c>
      <c r="AE2511" t="s">
        <v>7266</v>
      </c>
      <c r="AF2511" t="b">
        <v>1</v>
      </c>
      <c r="AG2511" t="b">
        <v>1</v>
      </c>
      <c r="AH2511">
        <v>2960</v>
      </c>
      <c r="AI2511">
        <v>45390</v>
      </c>
      <c r="AJ2511" t="b">
        <v>1</v>
      </c>
      <c r="AK2511" t="e" cm="1">
        <f t="array" ref="AK2511">_xlfn.LET(
  _xlpm.txt,TRIM(Raw_Data!F2511),
  _xlpm.norm,SUBSTITUTE(SUBSTITUTE(_xlpm.txt,"-","/"),".","/"),
  _xlpm.p,_xlfn.TEXTSPLIT(_xlpm.norm,"/"),
  _xlpm.a,VALUE(INDEX(_xlpm.p,1)),
  _xlpm.b,VALUE(INDEX(_xlpm.p,2)),
  IF(AND(_xlpm.a&lt;=12,_xlpm.b&lt;=12),"REVIEW_AMBIGUOUS","OK")
)</f>
        <v>#REF!</v>
      </c>
    </row>
    <row r="2512" spans="1:37">
      <c r="A2512" t="s">
        <v>7116</v>
      </c>
      <c r="B2512" t="s">
        <v>7116</v>
      </c>
      <c r="C2512" t="b">
        <v>0</v>
      </c>
      <c r="D2512" t="s">
        <v>7257</v>
      </c>
      <c r="E2512" t="s">
        <v>7117</v>
      </c>
      <c r="F2512" t="s">
        <v>7117</v>
      </c>
      <c r="G2512" t="s">
        <v>7274</v>
      </c>
      <c r="H2512" t="s">
        <v>363</v>
      </c>
      <c r="I2512" t="s">
        <v>363</v>
      </c>
      <c r="J2512" t="s">
        <v>363</v>
      </c>
      <c r="K2512" t="s">
        <v>193</v>
      </c>
      <c r="L2512" t="s">
        <v>193</v>
      </c>
      <c r="M2512">
        <f>IF(UPPER(TRIM(Table2[[#This Row],[Status_Clean]]))="CONVERTED",1,0)</f>
        <v>0</v>
      </c>
      <c r="N2512">
        <f>IF(ISNUMBER(MATCH(UPPER(TRIM(Table2[[#This Row],[Status_Clean]])),{"CONTACTED","QUALIFIED","CONVERTED"},0)),1,0)</f>
        <v>0</v>
      </c>
      <c r="O2512" cm="1">
        <f t="array" ref="O2512">_xlfn.SWITCH(UPPER(TRIM(Table2[[#This Row],[Status_Clean]])),"NEW",1,"CONTACTED",2,"QUALIFIED",3,"CONVERTED",4,"LOST",5,99)</f>
        <v>1</v>
      </c>
      <c r="P2512">
        <v>45090</v>
      </c>
      <c r="Q2512" t="s">
        <v>7784</v>
      </c>
      <c r="R2512" t="s">
        <v>7784</v>
      </c>
      <c r="S2512">
        <v>45090</v>
      </c>
      <c r="T2512" t="s">
        <v>7261</v>
      </c>
      <c r="U2512">
        <v>45090</v>
      </c>
      <c r="V2512" t="s">
        <v>7276</v>
      </c>
      <c r="W2512" t="s">
        <v>7263</v>
      </c>
      <c r="X2512" t="s">
        <v>7277</v>
      </c>
      <c r="Y2512" t="s">
        <v>7265</v>
      </c>
      <c r="Z2512" t="s">
        <v>2702</v>
      </c>
      <c r="AA2512">
        <v>72</v>
      </c>
      <c r="AB2512" t="str" cm="1">
        <f t="array" ref="AB2512">_xlfn.LET(_xlpm.x,IFERROR(VALUE(Table2[[#This Row],[Response_Time_Hours]]),""),IF(_xlpm.x="","CHECK",_xlfn.IFS(_xlpm.x&lt;=1,"Immediate",_xlpm.x&lt;=6,"Fast",_xlpm.x&lt;=24,"Moderate",_xlpm.x&gt;24,"Delayed")))</f>
        <v>Delayed</v>
      </c>
      <c r="AC2512">
        <v>1</v>
      </c>
      <c r="AD2512" t="str" cm="1">
        <f t="array" ref="AD2512">IF(Table2[[#This Row],[Interaction_Count_Final]]="","N/A",_xlfn.IFS(Table2[[#This Row],[Interaction_Count_Final]]&lt;=2,"Low",Table2[[#This Row],[Interaction_Count_Final]]&lt;=5,"Medium",Table2[[#This Row],[Interaction_Count_Final]]&gt;=6,"High",TRUE,"CHECK"))</f>
        <v>Low</v>
      </c>
      <c r="AE2512" t="s">
        <v>7273</v>
      </c>
      <c r="AF2512" t="b">
        <v>1</v>
      </c>
      <c r="AG2512" t="b">
        <v>1</v>
      </c>
      <c r="AH2512">
        <v>2961</v>
      </c>
      <c r="AI2512">
        <v>45090</v>
      </c>
      <c r="AJ2512" t="b">
        <v>1</v>
      </c>
      <c r="AK2512" t="e" cm="1">
        <f t="array" ref="AK2512">_xlfn.LET(
  _xlpm.txt,TRIM(Raw_Data!F2512),
  _xlpm.norm,SUBSTITUTE(SUBSTITUTE(_xlpm.txt,"-","/"),".","/"),
  _xlpm.p,_xlfn.TEXTSPLIT(_xlpm.norm,"/"),
  _xlpm.a,VALUE(INDEX(_xlpm.p,1)),
  _xlpm.b,VALUE(INDEX(_xlpm.p,2)),
  IF(AND(_xlpm.a&lt;=12,_xlpm.b&lt;=12),"REVIEW_AMBIGUOUS","OK")
)</f>
        <v>#REF!</v>
      </c>
    </row>
    <row r="2513" spans="1:37">
      <c r="A2513" t="s">
        <v>7118</v>
      </c>
      <c r="B2513" t="s">
        <v>7118</v>
      </c>
      <c r="C2513" t="b">
        <v>0</v>
      </c>
      <c r="D2513" t="s">
        <v>7257</v>
      </c>
      <c r="E2513" t="s">
        <v>8821</v>
      </c>
      <c r="F2513" t="s">
        <v>8821</v>
      </c>
      <c r="G2513" t="s">
        <v>7268</v>
      </c>
      <c r="H2513" t="s">
        <v>7535</v>
      </c>
      <c r="I2513" t="s">
        <v>7535</v>
      </c>
      <c r="J2513" t="s">
        <v>101</v>
      </c>
      <c r="K2513" t="s">
        <v>173</v>
      </c>
      <c r="L2513" t="s">
        <v>173</v>
      </c>
      <c r="M2513">
        <f>IF(UPPER(TRIM(Table2[[#This Row],[Status_Clean]]))="CONVERTED",1,0)</f>
        <v>0</v>
      </c>
      <c r="N2513">
        <f>IF(ISNUMBER(MATCH(UPPER(TRIM(Table2[[#This Row],[Status_Clean]])),{"CONTACTED","QUALIFIED","CONVERTED"},0)),1,0)</f>
        <v>0</v>
      </c>
      <c r="O2513" cm="1">
        <f t="array" ref="O2513">_xlfn.SWITCH(UPPER(TRIM(Table2[[#This Row],[Status_Clean]])),"NEW",1,"CONTACTED",2,"QUALIFIED",3,"CONVERTED",4,"LOST",5,99)</f>
        <v>5</v>
      </c>
      <c r="P2513" t="s">
        <v>7120</v>
      </c>
      <c r="Q2513" t="s">
        <v>7120</v>
      </c>
      <c r="R2513" t="s">
        <v>7120</v>
      </c>
      <c r="S2513">
        <v>45468</v>
      </c>
      <c r="T2513" t="s">
        <v>7261</v>
      </c>
      <c r="U2513">
        <v>45468</v>
      </c>
      <c r="V2513" t="s">
        <v>7276</v>
      </c>
      <c r="W2513" t="s">
        <v>7271</v>
      </c>
      <c r="X2513" t="s">
        <v>7277</v>
      </c>
      <c r="Y2513" t="s">
        <v>7265</v>
      </c>
      <c r="Z2513">
        <v>66.7</v>
      </c>
      <c r="AA2513">
        <v>66.7</v>
      </c>
      <c r="AB2513" t="str" cm="1">
        <f t="array" ref="AB2513">_xlfn.LET(_xlpm.x,IFERROR(VALUE(Table2[[#This Row],[Response_Time_Hours]]),""),IF(_xlpm.x="","CHECK",_xlfn.IFS(_xlpm.x&lt;=1,"Immediate",_xlpm.x&lt;=6,"Fast",_xlpm.x&lt;=24,"Moderate",_xlpm.x&gt;24,"Delayed")))</f>
        <v>Delayed</v>
      </c>
      <c r="AC2513">
        <v>14</v>
      </c>
      <c r="AD2513" t="str" cm="1">
        <f t="array" ref="AD2513">IF(Table2[[#This Row],[Interaction_Count_Final]]="","N/A",_xlfn.IFS(Table2[[#This Row],[Interaction_Count_Final]]&lt;=2,"Low",Table2[[#This Row],[Interaction_Count_Final]]&lt;=5,"Medium",Table2[[#This Row],[Interaction_Count_Final]]&gt;=6,"High",TRUE,"CHECK"))</f>
        <v>High</v>
      </c>
      <c r="AE2513" t="s">
        <v>7273</v>
      </c>
      <c r="AF2513" t="b">
        <v>1</v>
      </c>
      <c r="AG2513" t="b">
        <v>1</v>
      </c>
      <c r="AH2513">
        <v>2962</v>
      </c>
      <c r="AI2513">
        <v>45468</v>
      </c>
      <c r="AJ2513" t="b">
        <v>1</v>
      </c>
      <c r="AK2513" t="str" cm="1">
        <f t="array" ref="AK2513">_xlfn.LET(
  _xlpm.txt,TRIM(Raw_Data!F2513),
  _xlpm.norm,SUBSTITUTE(SUBSTITUTE(_xlpm.txt,"-","/"),".","/"),
  _xlpm.p,_xlfn.TEXTSPLIT(_xlpm.norm,"/"),
  _xlpm.a,VALUE(INDEX(_xlpm.p,1)),
  _xlpm.b,VALUE(INDEX(_xlpm.p,2)),
  IF(AND(_xlpm.a&lt;=12,_xlpm.b&lt;=12),"REVIEW_AMBIGUOUS","OK")
)</f>
        <v>OK</v>
      </c>
    </row>
    <row r="2514" spans="1:37">
      <c r="A2514" t="s">
        <v>7121</v>
      </c>
      <c r="B2514" t="s">
        <v>7121</v>
      </c>
      <c r="C2514" t="b">
        <v>1</v>
      </c>
      <c r="D2514" t="s">
        <v>7257</v>
      </c>
      <c r="E2514" t="s">
        <v>8822</v>
      </c>
      <c r="F2514" t="s">
        <v>8822</v>
      </c>
      <c r="G2514" t="s">
        <v>7268</v>
      </c>
      <c r="H2514" t="s">
        <v>69</v>
      </c>
      <c r="I2514" t="s">
        <v>69</v>
      </c>
      <c r="J2514" t="s">
        <v>69</v>
      </c>
      <c r="K2514" t="s">
        <v>193</v>
      </c>
      <c r="L2514" t="s">
        <v>193</v>
      </c>
      <c r="M2514">
        <f>IF(UPPER(TRIM(Table2[[#This Row],[Status_Clean]]))="CONVERTED",1,0)</f>
        <v>0</v>
      </c>
      <c r="N2514">
        <f>IF(ISNUMBER(MATCH(UPPER(TRIM(Table2[[#This Row],[Status_Clean]])),{"CONTACTED","QUALIFIED","CONVERTED"},0)),1,0)</f>
        <v>0</v>
      </c>
      <c r="O2514" cm="1">
        <f t="array" ref="O2514">_xlfn.SWITCH(UPPER(TRIM(Table2[[#This Row],[Status_Clean]])),"NEW",1,"CONTACTED",2,"QUALIFIED",3,"CONVERTED",4,"LOST",5,99)</f>
        <v>1</v>
      </c>
      <c r="P2514">
        <v>45085</v>
      </c>
      <c r="Q2514" t="s">
        <v>8712</v>
      </c>
      <c r="R2514" t="s">
        <v>8712</v>
      </c>
      <c r="S2514">
        <v>45085</v>
      </c>
      <c r="T2514" t="s">
        <v>7261</v>
      </c>
      <c r="U2514">
        <v>45085</v>
      </c>
      <c r="V2514" t="s">
        <v>7276</v>
      </c>
      <c r="W2514" t="s">
        <v>7263</v>
      </c>
      <c r="X2514" t="s">
        <v>7277</v>
      </c>
      <c r="Y2514" t="s">
        <v>7285</v>
      </c>
      <c r="Z2514" t="s">
        <v>7123</v>
      </c>
      <c r="AA2514">
        <v>51.8</v>
      </c>
      <c r="AB2514" t="str" cm="1">
        <f t="array" ref="AB2514">_xlfn.LET(_xlpm.x,IFERROR(VALUE(Table2[[#This Row],[Response_Time_Hours]]),""),IF(_xlpm.x="","CHECK",_xlfn.IFS(_xlpm.x&lt;=1,"Immediate",_xlpm.x&lt;=6,"Fast",_xlpm.x&lt;=24,"Moderate",_xlpm.x&gt;24,"Delayed")))</f>
        <v>Delayed</v>
      </c>
      <c r="AC2514">
        <v>35</v>
      </c>
      <c r="AD2514" t="str" cm="1">
        <f t="array" ref="AD2514">IF(Table2[[#This Row],[Interaction_Count_Final]]="","N/A",_xlfn.IFS(Table2[[#This Row],[Interaction_Count_Final]]&lt;=2,"Low",Table2[[#This Row],[Interaction_Count_Final]]&lt;=5,"Medium",Table2[[#This Row],[Interaction_Count_Final]]&gt;=6,"High",TRUE,"CHECK"))</f>
        <v>High</v>
      </c>
      <c r="AE2514" t="s">
        <v>7266</v>
      </c>
      <c r="AF2514" t="b">
        <v>1</v>
      </c>
      <c r="AG2514" t="b">
        <v>1</v>
      </c>
      <c r="AH2514">
        <v>2963</v>
      </c>
      <c r="AI2514">
        <v>45085</v>
      </c>
      <c r="AJ2514" t="b">
        <v>1</v>
      </c>
      <c r="AK2514" t="e" cm="1">
        <f t="array" ref="AK2514">_xlfn.LET(
  _xlpm.txt,TRIM(Raw_Data!F2514),
  _xlpm.norm,SUBSTITUTE(SUBSTITUTE(_xlpm.txt,"-","/"),".","/"),
  _xlpm.p,_xlfn.TEXTSPLIT(_xlpm.norm,"/"),
  _xlpm.a,VALUE(INDEX(_xlpm.p,1)),
  _xlpm.b,VALUE(INDEX(_xlpm.p,2)),
  IF(AND(_xlpm.a&lt;=12,_xlpm.b&lt;=12),"REVIEW_AMBIGUOUS","OK")
)</f>
        <v>#REF!</v>
      </c>
    </row>
    <row r="2515" spans="1:37">
      <c r="A2515" t="s">
        <v>7124</v>
      </c>
      <c r="B2515" t="s">
        <v>7124</v>
      </c>
      <c r="C2515" t="b">
        <v>0</v>
      </c>
      <c r="D2515" t="s">
        <v>7257</v>
      </c>
      <c r="E2515" t="s">
        <v>7125</v>
      </c>
      <c r="F2515" t="s">
        <v>7125</v>
      </c>
      <c r="G2515" t="s">
        <v>7274</v>
      </c>
      <c r="H2515" t="s">
        <v>69</v>
      </c>
      <c r="I2515" t="s">
        <v>69</v>
      </c>
      <c r="J2515" t="s">
        <v>69</v>
      </c>
      <c r="K2515" t="s">
        <v>193</v>
      </c>
      <c r="L2515" t="s">
        <v>193</v>
      </c>
      <c r="M2515">
        <f>IF(UPPER(TRIM(Table2[[#This Row],[Status_Clean]]))="CONVERTED",1,0)</f>
        <v>0</v>
      </c>
      <c r="N2515">
        <f>IF(ISNUMBER(MATCH(UPPER(TRIM(Table2[[#This Row],[Status_Clean]])),{"CONTACTED","QUALIFIED","CONVERTED"},0)),1,0)</f>
        <v>0</v>
      </c>
      <c r="O2515" cm="1">
        <f t="array" ref="O2515">_xlfn.SWITCH(UPPER(TRIM(Table2[[#This Row],[Status_Clean]])),"NEW",1,"CONTACTED",2,"QUALIFIED",3,"CONVERTED",4,"LOST",5,99)</f>
        <v>1</v>
      </c>
      <c r="P2515">
        <v>45308</v>
      </c>
      <c r="Q2515" t="s">
        <v>8331</v>
      </c>
      <c r="R2515" t="s">
        <v>8331</v>
      </c>
      <c r="S2515">
        <v>45308</v>
      </c>
      <c r="T2515" t="s">
        <v>7261</v>
      </c>
      <c r="U2515">
        <v>45308</v>
      </c>
      <c r="V2515" t="s">
        <v>7317</v>
      </c>
      <c r="W2515" t="s">
        <v>7271</v>
      </c>
      <c r="X2515" t="s">
        <v>7284</v>
      </c>
      <c r="Y2515" t="s">
        <v>7272</v>
      </c>
      <c r="Z2515" t="s">
        <v>7126</v>
      </c>
      <c r="AA2515">
        <v>36.5</v>
      </c>
      <c r="AB2515" t="str" cm="1">
        <f t="array" ref="AB2515">_xlfn.LET(_xlpm.x,IFERROR(VALUE(Table2[[#This Row],[Response_Time_Hours]]),""),IF(_xlpm.x="","CHECK",_xlfn.IFS(_xlpm.x&lt;=1,"Immediate",_xlpm.x&lt;=6,"Fast",_xlpm.x&lt;=24,"Moderate",_xlpm.x&gt;24,"Delayed")))</f>
        <v>Delayed</v>
      </c>
      <c r="AC2515">
        <v>4</v>
      </c>
      <c r="AD2515" t="str" cm="1">
        <f t="array" ref="AD2515">IF(Table2[[#This Row],[Interaction_Count_Final]]="","N/A",_xlfn.IFS(Table2[[#This Row],[Interaction_Count_Final]]&lt;=2,"Low",Table2[[#This Row],[Interaction_Count_Final]]&lt;=5,"Medium",Table2[[#This Row],[Interaction_Count_Final]]&gt;=6,"High",TRUE,"CHECK"))</f>
        <v>Medium</v>
      </c>
      <c r="AE2515" t="s">
        <v>7266</v>
      </c>
      <c r="AF2515" t="b">
        <v>1</v>
      </c>
      <c r="AG2515" t="b">
        <v>1</v>
      </c>
      <c r="AH2515">
        <v>2964</v>
      </c>
      <c r="AI2515">
        <v>45308</v>
      </c>
      <c r="AJ2515" t="b">
        <v>1</v>
      </c>
      <c r="AK2515" t="e" cm="1">
        <f t="array" ref="AK2515">_xlfn.LET(
  _xlpm.txt,TRIM(Raw_Data!F2515),
  _xlpm.norm,SUBSTITUTE(SUBSTITUTE(_xlpm.txt,"-","/"),".","/"),
  _xlpm.p,_xlfn.TEXTSPLIT(_xlpm.norm,"/"),
  _xlpm.a,VALUE(INDEX(_xlpm.p,1)),
  _xlpm.b,VALUE(INDEX(_xlpm.p,2)),
  IF(AND(_xlpm.a&lt;=12,_xlpm.b&lt;=12),"REVIEW_AMBIGUOUS","OK")
)</f>
        <v>#REF!</v>
      </c>
    </row>
    <row r="2516" spans="1:37">
      <c r="A2516" t="s">
        <v>7127</v>
      </c>
      <c r="B2516" t="s">
        <v>7127</v>
      </c>
      <c r="C2516" t="b">
        <v>0</v>
      </c>
      <c r="D2516" t="s">
        <v>7257</v>
      </c>
      <c r="E2516" t="s">
        <v>7128</v>
      </c>
      <c r="F2516" t="s">
        <v>7128</v>
      </c>
      <c r="G2516" t="s">
        <v>7258</v>
      </c>
      <c r="H2516" t="s">
        <v>222</v>
      </c>
      <c r="I2516" t="s">
        <v>222</v>
      </c>
      <c r="J2516" t="s">
        <v>222</v>
      </c>
      <c r="K2516" t="s">
        <v>250</v>
      </c>
      <c r="L2516" t="s">
        <v>250</v>
      </c>
      <c r="M2516">
        <f>IF(UPPER(TRIM(Table2[[#This Row],[Status_Clean]]))="CONVERTED",1,0)</f>
        <v>1</v>
      </c>
      <c r="N2516">
        <f>IF(ISNUMBER(MATCH(UPPER(TRIM(Table2[[#This Row],[Status_Clean]])),{"CONTACTED","QUALIFIED","CONVERTED"},0)),1,0)</f>
        <v>1</v>
      </c>
      <c r="O2516" cm="1">
        <f t="array" ref="O2516">_xlfn.SWITCH(UPPER(TRIM(Table2[[#This Row],[Status_Clean]])),"NEW",1,"CONTACTED",2,"QUALIFIED",3,"CONVERTED",4,"LOST",5,99)</f>
        <v>4</v>
      </c>
      <c r="P2516">
        <v>45110</v>
      </c>
      <c r="Q2516" t="s">
        <v>7472</v>
      </c>
      <c r="R2516" t="s">
        <v>7472</v>
      </c>
      <c r="S2516">
        <v>45110</v>
      </c>
      <c r="T2516" t="s">
        <v>7261</v>
      </c>
      <c r="U2516">
        <v>45110</v>
      </c>
      <c r="V2516" t="s">
        <v>7305</v>
      </c>
      <c r="W2516" t="s">
        <v>7263</v>
      </c>
      <c r="X2516" t="s">
        <v>7288</v>
      </c>
      <c r="Y2516" t="s">
        <v>7298</v>
      </c>
      <c r="Z2516">
        <v>68.7</v>
      </c>
      <c r="AA2516">
        <v>68.7</v>
      </c>
      <c r="AB2516" t="str" cm="1">
        <f t="array" ref="AB2516">_xlfn.LET(_xlpm.x,IFERROR(VALUE(Table2[[#This Row],[Response_Time_Hours]]),""),IF(_xlpm.x="","CHECK",_xlfn.IFS(_xlpm.x&lt;=1,"Immediate",_xlpm.x&lt;=6,"Fast",_xlpm.x&lt;=24,"Moderate",_xlpm.x&gt;24,"Delayed")))</f>
        <v>Delayed</v>
      </c>
      <c r="AC2516">
        <v>19</v>
      </c>
      <c r="AD2516" t="str" cm="1">
        <f t="array" ref="AD2516">IF(Table2[[#This Row],[Interaction_Count_Final]]="","N/A",_xlfn.IFS(Table2[[#This Row],[Interaction_Count_Final]]&lt;=2,"Low",Table2[[#This Row],[Interaction_Count_Final]]&lt;=5,"Medium",Table2[[#This Row],[Interaction_Count_Final]]&gt;=6,"High",TRUE,"CHECK"))</f>
        <v>High</v>
      </c>
      <c r="AE2516" t="s">
        <v>7266</v>
      </c>
      <c r="AF2516" t="b">
        <v>1</v>
      </c>
      <c r="AG2516" t="b">
        <v>1</v>
      </c>
      <c r="AH2516">
        <v>2965</v>
      </c>
      <c r="AI2516">
        <v>45110</v>
      </c>
      <c r="AJ2516" t="b">
        <v>1</v>
      </c>
      <c r="AK2516" t="e" cm="1">
        <f t="array" ref="AK2516">_xlfn.LET(
  _xlpm.txt,TRIM(Raw_Data!F2516),
  _xlpm.norm,SUBSTITUTE(SUBSTITUTE(_xlpm.txt,"-","/"),".","/"),
  _xlpm.p,_xlfn.TEXTSPLIT(_xlpm.norm,"/"),
  _xlpm.a,VALUE(INDEX(_xlpm.p,1)),
  _xlpm.b,VALUE(INDEX(_xlpm.p,2)),
  IF(AND(_xlpm.a&lt;=12,_xlpm.b&lt;=12),"REVIEW_AMBIGUOUS","OK")
)</f>
        <v>#REF!</v>
      </c>
    </row>
    <row r="2517" spans="1:37">
      <c r="A2517" t="s">
        <v>7129</v>
      </c>
      <c r="B2517" t="s">
        <v>7129</v>
      </c>
      <c r="C2517" t="b">
        <v>0</v>
      </c>
      <c r="D2517" t="s">
        <v>7257</v>
      </c>
      <c r="E2517" t="s">
        <v>7130</v>
      </c>
      <c r="F2517" t="s">
        <v>7130</v>
      </c>
      <c r="G2517" t="s">
        <v>7280</v>
      </c>
      <c r="H2517" t="s">
        <v>296</v>
      </c>
      <c r="I2517" t="s">
        <v>296</v>
      </c>
      <c r="J2517" t="s">
        <v>263</v>
      </c>
      <c r="K2517" t="s">
        <v>71</v>
      </c>
      <c r="L2517" t="s">
        <v>71</v>
      </c>
      <c r="M2517">
        <f>IF(UPPER(TRIM(Table2[[#This Row],[Status_Clean]]))="CONVERTED",1,0)</f>
        <v>0</v>
      </c>
      <c r="N2517">
        <f>IF(ISNUMBER(MATCH(UPPER(TRIM(Table2[[#This Row],[Status_Clean]])),{"CONTACTED","QUALIFIED","CONVERTED"},0)),1,0)</f>
        <v>1</v>
      </c>
      <c r="O2517" cm="1">
        <f t="array" ref="O2517">_xlfn.SWITCH(UPPER(TRIM(Table2[[#This Row],[Status_Clean]])),"NEW",1,"CONTACTED",2,"QUALIFIED",3,"CONVERTED",4,"LOST",5,99)</f>
        <v>3</v>
      </c>
      <c r="P2517">
        <v>44993</v>
      </c>
      <c r="Q2517" t="s">
        <v>7531</v>
      </c>
      <c r="R2517" t="s">
        <v>7531</v>
      </c>
      <c r="S2517">
        <v>44993</v>
      </c>
      <c r="T2517" t="s">
        <v>7261</v>
      </c>
      <c r="U2517">
        <v>44993</v>
      </c>
      <c r="V2517" t="s">
        <v>7295</v>
      </c>
      <c r="W2517" t="s">
        <v>7263</v>
      </c>
      <c r="X2517" t="s">
        <v>7284</v>
      </c>
      <c r="Y2517" t="s">
        <v>7272</v>
      </c>
      <c r="Z2517" t="s">
        <v>174</v>
      </c>
      <c r="AA2517">
        <v>19.200000000000003</v>
      </c>
      <c r="AB2517" t="str" cm="1">
        <f t="array" ref="AB2517">_xlfn.LET(_xlpm.x,IFERROR(VALUE(Table2[[#This Row],[Response_Time_Hours]]),""),IF(_xlpm.x="","CHECK",_xlfn.IFS(_xlpm.x&lt;=1,"Immediate",_xlpm.x&lt;=6,"Fast",_xlpm.x&lt;=24,"Moderate",_xlpm.x&gt;24,"Delayed")))</f>
        <v>Moderate</v>
      </c>
      <c r="AC2517">
        <v>34</v>
      </c>
      <c r="AD2517" t="str" cm="1">
        <f t="array" ref="AD2517">IF(Table2[[#This Row],[Interaction_Count_Final]]="","N/A",_xlfn.IFS(Table2[[#This Row],[Interaction_Count_Final]]&lt;=2,"Low",Table2[[#This Row],[Interaction_Count_Final]]&lt;=5,"Medium",Table2[[#This Row],[Interaction_Count_Final]]&gt;=6,"High",TRUE,"CHECK"))</f>
        <v>High</v>
      </c>
      <c r="AE2517" t="s">
        <v>7289</v>
      </c>
      <c r="AF2517" t="b">
        <v>1</v>
      </c>
      <c r="AG2517" t="b">
        <v>1</v>
      </c>
      <c r="AH2517">
        <v>2966</v>
      </c>
      <c r="AI2517">
        <v>44993</v>
      </c>
      <c r="AJ2517" t="b">
        <v>1</v>
      </c>
      <c r="AK2517" t="e" cm="1">
        <f t="array" ref="AK2517">_xlfn.LET(
  _xlpm.txt,TRIM(Raw_Data!F2517),
  _xlpm.norm,SUBSTITUTE(SUBSTITUTE(_xlpm.txt,"-","/"),".","/"),
  _xlpm.p,_xlfn.TEXTSPLIT(_xlpm.norm,"/"),
  _xlpm.a,VALUE(INDEX(_xlpm.p,1)),
  _xlpm.b,VALUE(INDEX(_xlpm.p,2)),
  IF(AND(_xlpm.a&lt;=12,_xlpm.b&lt;=12),"REVIEW_AMBIGUOUS","OK")
)</f>
        <v>#REF!</v>
      </c>
    </row>
    <row r="2518" spans="1:37">
      <c r="A2518" t="s">
        <v>7131</v>
      </c>
      <c r="B2518" t="s">
        <v>7131</v>
      </c>
      <c r="C2518" t="b">
        <v>1</v>
      </c>
      <c r="D2518" t="s">
        <v>7257</v>
      </c>
      <c r="E2518" t="s">
        <v>7132</v>
      </c>
      <c r="F2518" t="s">
        <v>7132</v>
      </c>
      <c r="G2518" t="s">
        <v>7303</v>
      </c>
      <c r="H2518" t="s">
        <v>263</v>
      </c>
      <c r="I2518" t="s">
        <v>263</v>
      </c>
      <c r="J2518" t="s">
        <v>263</v>
      </c>
      <c r="K2518" t="s">
        <v>173</v>
      </c>
      <c r="L2518" t="s">
        <v>173</v>
      </c>
      <c r="M2518">
        <f>IF(UPPER(TRIM(Table2[[#This Row],[Status_Clean]]))="CONVERTED",1,0)</f>
        <v>0</v>
      </c>
      <c r="N2518">
        <f>IF(ISNUMBER(MATCH(UPPER(TRIM(Table2[[#This Row],[Status_Clean]])),{"CONTACTED","QUALIFIED","CONVERTED"},0)),1,0)</f>
        <v>0</v>
      </c>
      <c r="O2518" cm="1">
        <f t="array" ref="O2518">_xlfn.SWITCH(UPPER(TRIM(Table2[[#This Row],[Status_Clean]])),"NEW",1,"CONTACTED",2,"QUALIFIED",3,"CONVERTED",4,"LOST",5,99)</f>
        <v>5</v>
      </c>
      <c r="P2518">
        <v>44927</v>
      </c>
      <c r="Q2518" t="s">
        <v>7779</v>
      </c>
      <c r="R2518" t="s">
        <v>7779</v>
      </c>
      <c r="S2518">
        <v>44927</v>
      </c>
      <c r="T2518" t="s">
        <v>7261</v>
      </c>
      <c r="U2518">
        <v>44927</v>
      </c>
      <c r="V2518" t="s">
        <v>7317</v>
      </c>
      <c r="W2518" t="s">
        <v>7263</v>
      </c>
      <c r="X2518" t="s">
        <v>7284</v>
      </c>
      <c r="Y2518" t="s">
        <v>7293</v>
      </c>
      <c r="Z2518" t="s">
        <v>997</v>
      </c>
      <c r="AA2518">
        <v>5.6</v>
      </c>
      <c r="AB2518" t="str" cm="1">
        <f t="array" ref="AB2518">_xlfn.LET(_xlpm.x,IFERROR(VALUE(Table2[[#This Row],[Response_Time_Hours]]),""),IF(_xlpm.x="","CHECK",_xlfn.IFS(_xlpm.x&lt;=1,"Immediate",_xlpm.x&lt;=6,"Fast",_xlpm.x&lt;=24,"Moderate",_xlpm.x&gt;24,"Delayed")))</f>
        <v>Fast</v>
      </c>
      <c r="AC2518">
        <v>7</v>
      </c>
      <c r="AD2518" t="str" cm="1">
        <f t="array" ref="AD2518">IF(Table2[[#This Row],[Interaction_Count_Final]]="","N/A",_xlfn.IFS(Table2[[#This Row],[Interaction_Count_Final]]&lt;=2,"Low",Table2[[#This Row],[Interaction_Count_Final]]&lt;=5,"Medium",Table2[[#This Row],[Interaction_Count_Final]]&gt;=6,"High",TRUE,"CHECK"))</f>
        <v>High</v>
      </c>
      <c r="AE2518" t="s">
        <v>7266</v>
      </c>
      <c r="AF2518" t="b">
        <v>1</v>
      </c>
      <c r="AG2518" t="b">
        <v>1</v>
      </c>
      <c r="AH2518">
        <v>2967</v>
      </c>
      <c r="AI2518">
        <v>44927</v>
      </c>
      <c r="AJ2518" t="b">
        <v>1</v>
      </c>
      <c r="AK2518" t="e" cm="1">
        <f t="array" ref="AK2518">_xlfn.LET(
  _xlpm.txt,TRIM(Raw_Data!F2518),
  _xlpm.norm,SUBSTITUTE(SUBSTITUTE(_xlpm.txt,"-","/"),".","/"),
  _xlpm.p,_xlfn.TEXTSPLIT(_xlpm.norm,"/"),
  _xlpm.a,VALUE(INDEX(_xlpm.p,1)),
  _xlpm.b,VALUE(INDEX(_xlpm.p,2)),
  IF(AND(_xlpm.a&lt;=12,_xlpm.b&lt;=12),"REVIEW_AMBIGUOUS","OK")
)</f>
        <v>#REF!</v>
      </c>
    </row>
    <row r="2519" spans="1:37">
      <c r="A2519" t="s">
        <v>7133</v>
      </c>
      <c r="B2519" t="s">
        <v>7133</v>
      </c>
      <c r="C2519" t="b">
        <v>0</v>
      </c>
      <c r="D2519" t="s">
        <v>7257</v>
      </c>
      <c r="E2519" t="s">
        <v>8823</v>
      </c>
      <c r="F2519" t="s">
        <v>8823</v>
      </c>
      <c r="G2519" t="s">
        <v>7274</v>
      </c>
      <c r="H2519" t="s">
        <v>600</v>
      </c>
      <c r="I2519" t="s">
        <v>600</v>
      </c>
      <c r="J2519" t="s">
        <v>254</v>
      </c>
      <c r="K2519" t="s">
        <v>7259</v>
      </c>
      <c r="L2519" t="s">
        <v>193</v>
      </c>
      <c r="M2519">
        <f>IF(UPPER(TRIM(Table2[[#This Row],[Status_Clean]]))="CONVERTED",1,0)</f>
        <v>0</v>
      </c>
      <c r="N2519">
        <f>IF(ISNUMBER(MATCH(UPPER(TRIM(Table2[[#This Row],[Status_Clean]])),{"CONTACTED","QUALIFIED","CONVERTED"},0)),1,0)</f>
        <v>0</v>
      </c>
      <c r="O2519" cm="1">
        <f t="array" ref="O2519">_xlfn.SWITCH(UPPER(TRIM(Table2[[#This Row],[Status_Clean]])),"NEW",1,"CONTACTED",2,"QUALIFIED",3,"CONVERTED",4,"LOST",5,99)</f>
        <v>1</v>
      </c>
      <c r="P2519">
        <v>45224</v>
      </c>
      <c r="Q2519" t="s">
        <v>8132</v>
      </c>
      <c r="R2519" t="s">
        <v>8132</v>
      </c>
      <c r="S2519">
        <v>45224</v>
      </c>
      <c r="T2519" t="s">
        <v>7261</v>
      </c>
      <c r="U2519">
        <v>45224</v>
      </c>
      <c r="V2519" t="s">
        <v>7270</v>
      </c>
      <c r="W2519" t="s">
        <v>7263</v>
      </c>
      <c r="X2519" t="s">
        <v>7264</v>
      </c>
      <c r="Y2519" t="s">
        <v>7272</v>
      </c>
      <c r="Z2519" t="s">
        <v>339</v>
      </c>
      <c r="AA2519">
        <v>28.799999999999997</v>
      </c>
      <c r="AB2519" t="str" cm="1">
        <f t="array" ref="AB2519">_xlfn.LET(_xlpm.x,IFERROR(VALUE(Table2[[#This Row],[Response_Time_Hours]]),""),IF(_xlpm.x="","CHECK",_xlfn.IFS(_xlpm.x&lt;=1,"Immediate",_xlpm.x&lt;=6,"Fast",_xlpm.x&lt;=24,"Moderate",_xlpm.x&gt;24,"Delayed")))</f>
        <v>Delayed</v>
      </c>
      <c r="AC2519">
        <v>43</v>
      </c>
      <c r="AD2519" t="str" cm="1">
        <f t="array" ref="AD2519">IF(Table2[[#This Row],[Interaction_Count_Final]]="","N/A",_xlfn.IFS(Table2[[#This Row],[Interaction_Count_Final]]&lt;=2,"Low",Table2[[#This Row],[Interaction_Count_Final]]&lt;=5,"Medium",Table2[[#This Row],[Interaction_Count_Final]]&gt;=6,"High",TRUE,"CHECK"))</f>
        <v>High</v>
      </c>
      <c r="AE2519" t="s">
        <v>7266</v>
      </c>
      <c r="AF2519" t="b">
        <v>1</v>
      </c>
      <c r="AG2519" t="b">
        <v>1</v>
      </c>
      <c r="AH2519">
        <v>2968</v>
      </c>
      <c r="AI2519">
        <v>45224</v>
      </c>
      <c r="AJ2519" t="b">
        <v>1</v>
      </c>
      <c r="AK2519" t="e" cm="1">
        <f t="array" ref="AK2519">_xlfn.LET(
  _xlpm.txt,TRIM(Raw_Data!F2519),
  _xlpm.norm,SUBSTITUTE(SUBSTITUTE(_xlpm.txt,"-","/"),".","/"),
  _xlpm.p,_xlfn.TEXTSPLIT(_xlpm.norm,"/"),
  _xlpm.a,VALUE(INDEX(_xlpm.p,1)),
  _xlpm.b,VALUE(INDEX(_xlpm.p,2)),
  IF(AND(_xlpm.a&lt;=12,_xlpm.b&lt;=12),"REVIEW_AMBIGUOUS","OK")
)</f>
        <v>#REF!</v>
      </c>
    </row>
    <row r="2520" spans="1:37">
      <c r="A2520" t="s">
        <v>7135</v>
      </c>
      <c r="B2520" t="s">
        <v>7135</v>
      </c>
      <c r="C2520" t="b">
        <v>1</v>
      </c>
      <c r="D2520" t="s">
        <v>7257</v>
      </c>
      <c r="E2520" t="s">
        <v>7136</v>
      </c>
      <c r="F2520" t="s">
        <v>7136</v>
      </c>
      <c r="G2520" t="s">
        <v>7280</v>
      </c>
      <c r="H2520" t="s">
        <v>106</v>
      </c>
      <c r="I2520" t="s">
        <v>106</v>
      </c>
      <c r="J2520" t="s">
        <v>106</v>
      </c>
      <c r="K2520" t="s">
        <v>71</v>
      </c>
      <c r="L2520" t="s">
        <v>71</v>
      </c>
      <c r="M2520">
        <f>IF(UPPER(TRIM(Table2[[#This Row],[Status_Clean]]))="CONVERTED",1,0)</f>
        <v>0</v>
      </c>
      <c r="N2520">
        <f>IF(ISNUMBER(MATCH(UPPER(TRIM(Table2[[#This Row],[Status_Clean]])),{"CONTACTED","QUALIFIED","CONVERTED"},0)),1,0)</f>
        <v>1</v>
      </c>
      <c r="O2520" cm="1">
        <f t="array" ref="O2520">_xlfn.SWITCH(UPPER(TRIM(Table2[[#This Row],[Status_Clean]])),"NEW",1,"CONTACTED",2,"QUALIFIED",3,"CONVERTED",4,"LOST",5,99)</f>
        <v>3</v>
      </c>
      <c r="P2520" t="s">
        <v>7137</v>
      </c>
      <c r="Q2520" t="s">
        <v>8824</v>
      </c>
      <c r="R2520" t="s">
        <v>8824</v>
      </c>
      <c r="S2520">
        <v>45178</v>
      </c>
      <c r="T2520" t="s">
        <v>7261</v>
      </c>
      <c r="U2520">
        <v>45178</v>
      </c>
      <c r="V2520" t="s">
        <v>7287</v>
      </c>
      <c r="W2520" t="s">
        <v>7263</v>
      </c>
      <c r="X2520" t="s">
        <v>7288</v>
      </c>
      <c r="Y2520" t="s">
        <v>7278</v>
      </c>
      <c r="Z2520" t="s">
        <v>209</v>
      </c>
      <c r="AA2520">
        <v>55.199999999999996</v>
      </c>
      <c r="AB2520" t="str" cm="1">
        <f t="array" ref="AB2520">_xlfn.LET(_xlpm.x,IFERROR(VALUE(Table2[[#This Row],[Response_Time_Hours]]),""),IF(_xlpm.x="","CHECK",_xlfn.IFS(_xlpm.x&lt;=1,"Immediate",_xlpm.x&lt;=6,"Fast",_xlpm.x&lt;=24,"Moderate",_xlpm.x&gt;24,"Delayed")))</f>
        <v>Delayed</v>
      </c>
      <c r="AC2520">
        <v>42</v>
      </c>
      <c r="AD2520" t="str" cm="1">
        <f t="array" ref="AD2520">IF(Table2[[#This Row],[Interaction_Count_Final]]="","N/A",_xlfn.IFS(Table2[[#This Row],[Interaction_Count_Final]]&lt;=2,"Low",Table2[[#This Row],[Interaction_Count_Final]]&lt;=5,"Medium",Table2[[#This Row],[Interaction_Count_Final]]&gt;=6,"High",TRUE,"CHECK"))</f>
        <v>High</v>
      </c>
      <c r="AE2520" t="s">
        <v>7266</v>
      </c>
      <c r="AF2520" t="b">
        <v>1</v>
      </c>
      <c r="AG2520" t="b">
        <v>1</v>
      </c>
      <c r="AH2520">
        <v>2969</v>
      </c>
      <c r="AI2520">
        <v>45178</v>
      </c>
      <c r="AJ2520" t="b">
        <v>1</v>
      </c>
      <c r="AK2520" t="e" cm="1">
        <f t="array" ref="AK2520">_xlfn.LET(
  _xlpm.txt,TRIM(Raw_Data!F2520),
  _xlpm.norm,SUBSTITUTE(SUBSTITUTE(_xlpm.txt,"-","/"),".","/"),
  _xlpm.p,_xlfn.TEXTSPLIT(_xlpm.norm,"/"),
  _xlpm.a,VALUE(INDEX(_xlpm.p,1)),
  _xlpm.b,VALUE(INDEX(_xlpm.p,2)),
  IF(AND(_xlpm.a&lt;=12,_xlpm.b&lt;=12),"REVIEW_AMBIGUOUS","OK")
)</f>
        <v>#REF!</v>
      </c>
    </row>
    <row r="2521" spans="1:37">
      <c r="A2521" t="s">
        <v>7138</v>
      </c>
      <c r="B2521" t="s">
        <v>7138</v>
      </c>
      <c r="C2521" t="b">
        <v>0</v>
      </c>
      <c r="D2521" t="s">
        <v>7257</v>
      </c>
      <c r="E2521" t="s">
        <v>7139</v>
      </c>
      <c r="F2521" t="s">
        <v>7139</v>
      </c>
      <c r="G2521" t="s">
        <v>7268</v>
      </c>
      <c r="H2521" t="s">
        <v>404</v>
      </c>
      <c r="I2521" t="s">
        <v>404</v>
      </c>
      <c r="J2521" t="s">
        <v>363</v>
      </c>
      <c r="K2521" t="s">
        <v>71</v>
      </c>
      <c r="L2521" t="s">
        <v>71</v>
      </c>
      <c r="M2521">
        <f>IF(UPPER(TRIM(Table2[[#This Row],[Status_Clean]]))="CONVERTED",1,0)</f>
        <v>0</v>
      </c>
      <c r="N2521">
        <f>IF(ISNUMBER(MATCH(UPPER(TRIM(Table2[[#This Row],[Status_Clean]])),{"CONTACTED","QUALIFIED","CONVERTED"},0)),1,0)</f>
        <v>1</v>
      </c>
      <c r="O2521" cm="1">
        <f t="array" ref="O2521">_xlfn.SWITCH(UPPER(TRIM(Table2[[#This Row],[Status_Clean]])),"NEW",1,"CONTACTED",2,"QUALIFIED",3,"CONVERTED",4,"LOST",5,99)</f>
        <v>3</v>
      </c>
      <c r="P2521">
        <v>45233</v>
      </c>
      <c r="Q2521" t="s">
        <v>7471</v>
      </c>
      <c r="R2521" t="s">
        <v>7471</v>
      </c>
      <c r="S2521">
        <v>45233</v>
      </c>
      <c r="T2521" t="s">
        <v>7261</v>
      </c>
      <c r="U2521">
        <v>45233</v>
      </c>
      <c r="V2521" t="s">
        <v>7300</v>
      </c>
      <c r="W2521" t="s">
        <v>7263</v>
      </c>
      <c r="X2521" t="s">
        <v>7264</v>
      </c>
      <c r="Y2521" t="s">
        <v>7312</v>
      </c>
      <c r="Z2521">
        <v>18</v>
      </c>
      <c r="AA2521">
        <v>18</v>
      </c>
      <c r="AB2521" t="str" cm="1">
        <f t="array" ref="AB2521">_xlfn.LET(_xlpm.x,IFERROR(VALUE(Table2[[#This Row],[Response_Time_Hours]]),""),IF(_xlpm.x="","CHECK",_xlfn.IFS(_xlpm.x&lt;=1,"Immediate",_xlpm.x&lt;=6,"Fast",_xlpm.x&lt;=24,"Moderate",_xlpm.x&gt;24,"Delayed")))</f>
        <v>Moderate</v>
      </c>
      <c r="AC2521" t="s">
        <v>232</v>
      </c>
      <c r="AD2521" t="str" cm="1">
        <f t="array" ref="AD2521">IF(Table2[[#This Row],[Interaction_Count_Final]]="","N/A",_xlfn.IFS(Table2[[#This Row],[Interaction_Count_Final]]&lt;=2,"Low",Table2[[#This Row],[Interaction_Count_Final]]&lt;=5,"Medium",Table2[[#This Row],[Interaction_Count_Final]]&gt;=6,"High",TRUE,"CHECK"))</f>
        <v>High</v>
      </c>
      <c r="AE2521" t="s">
        <v>7266</v>
      </c>
      <c r="AF2521" t="b">
        <v>1</v>
      </c>
      <c r="AG2521" t="b">
        <v>1</v>
      </c>
      <c r="AH2521">
        <v>2970</v>
      </c>
      <c r="AI2521">
        <v>45233</v>
      </c>
      <c r="AJ2521" t="b">
        <v>1</v>
      </c>
      <c r="AK2521" t="e" cm="1">
        <f t="array" ref="AK2521">_xlfn.LET(
  _xlpm.txt,TRIM(Raw_Data!F2521),
  _xlpm.norm,SUBSTITUTE(SUBSTITUTE(_xlpm.txt,"-","/"),".","/"),
  _xlpm.p,_xlfn.TEXTSPLIT(_xlpm.norm,"/"),
  _xlpm.a,VALUE(INDEX(_xlpm.p,1)),
  _xlpm.b,VALUE(INDEX(_xlpm.p,2)),
  IF(AND(_xlpm.a&lt;=12,_xlpm.b&lt;=12),"REVIEW_AMBIGUOUS","OK")
)</f>
        <v>#REF!</v>
      </c>
    </row>
    <row r="2522" spans="1:37">
      <c r="A2522" t="s">
        <v>7140</v>
      </c>
      <c r="B2522" t="s">
        <v>7140</v>
      </c>
      <c r="C2522" t="b">
        <v>1</v>
      </c>
      <c r="D2522" t="s">
        <v>7257</v>
      </c>
      <c r="E2522" t="s">
        <v>7141</v>
      </c>
      <c r="F2522" t="s">
        <v>7141</v>
      </c>
      <c r="G2522" t="s">
        <v>7303</v>
      </c>
      <c r="H2522" t="s">
        <v>447</v>
      </c>
      <c r="I2522" t="s">
        <v>447</v>
      </c>
      <c r="J2522" t="s">
        <v>447</v>
      </c>
      <c r="K2522" t="s">
        <v>125</v>
      </c>
      <c r="L2522" t="s">
        <v>125</v>
      </c>
      <c r="M2522">
        <f>IF(UPPER(TRIM(Table2[[#This Row],[Status_Clean]]))="CONVERTED",1,0)</f>
        <v>0</v>
      </c>
      <c r="N2522">
        <f>IF(ISNUMBER(MATCH(UPPER(TRIM(Table2[[#This Row],[Status_Clean]])),{"CONTACTED","QUALIFIED","CONVERTED"},0)),1,0)</f>
        <v>1</v>
      </c>
      <c r="O2522" cm="1">
        <f t="array" ref="O2522">_xlfn.SWITCH(UPPER(TRIM(Table2[[#This Row],[Status_Clean]])),"NEW",1,"CONTACTED",2,"QUALIFIED",3,"CONVERTED",4,"LOST",5,99)</f>
        <v>2</v>
      </c>
      <c r="P2522" t="s">
        <v>4289</v>
      </c>
      <c r="Q2522" t="s">
        <v>8354</v>
      </c>
      <c r="R2522" t="s">
        <v>8354</v>
      </c>
      <c r="S2522">
        <v>45130</v>
      </c>
      <c r="T2522" t="s">
        <v>7261</v>
      </c>
      <c r="U2522">
        <v>45130</v>
      </c>
      <c r="V2522" t="s">
        <v>7305</v>
      </c>
      <c r="W2522" t="s">
        <v>7263</v>
      </c>
      <c r="X2522" t="s">
        <v>7288</v>
      </c>
      <c r="Y2522" t="s">
        <v>7293</v>
      </c>
      <c r="Z2522">
        <v>28</v>
      </c>
      <c r="AA2522">
        <v>28</v>
      </c>
      <c r="AB2522" t="str" cm="1">
        <f t="array" ref="AB2522">_xlfn.LET(_xlpm.x,IFERROR(VALUE(Table2[[#This Row],[Response_Time_Hours]]),""),IF(_xlpm.x="","CHECK",_xlfn.IFS(_xlpm.x&lt;=1,"Immediate",_xlpm.x&lt;=6,"Fast",_xlpm.x&lt;=24,"Moderate",_xlpm.x&gt;24,"Delayed")))</f>
        <v>Delayed</v>
      </c>
      <c r="AC2522">
        <v>12</v>
      </c>
      <c r="AD2522" t="str" cm="1">
        <f t="array" ref="AD2522">IF(Table2[[#This Row],[Interaction_Count_Final]]="","N/A",_xlfn.IFS(Table2[[#This Row],[Interaction_Count_Final]]&lt;=2,"Low",Table2[[#This Row],[Interaction_Count_Final]]&lt;=5,"Medium",Table2[[#This Row],[Interaction_Count_Final]]&gt;=6,"High",TRUE,"CHECK"))</f>
        <v>High</v>
      </c>
      <c r="AE2522" t="s">
        <v>7289</v>
      </c>
      <c r="AF2522" t="b">
        <v>1</v>
      </c>
      <c r="AG2522" t="b">
        <v>1</v>
      </c>
      <c r="AH2522">
        <v>2971</v>
      </c>
      <c r="AI2522">
        <v>45130</v>
      </c>
      <c r="AJ2522" t="b">
        <v>1</v>
      </c>
      <c r="AK2522" t="str" cm="1">
        <f t="array" ref="AK2522">_xlfn.LET(
  _xlpm.txt,TRIM(Raw_Data!F2522),
  _xlpm.norm,SUBSTITUTE(SUBSTITUTE(_xlpm.txt,"-","/"),".","/"),
  _xlpm.p,_xlfn.TEXTSPLIT(_xlpm.norm,"/"),
  _xlpm.a,VALUE(INDEX(_xlpm.p,1)),
  _xlpm.b,VALUE(INDEX(_xlpm.p,2)),
  IF(AND(_xlpm.a&lt;=12,_xlpm.b&lt;=12),"REVIEW_AMBIGUOUS","OK")
)</f>
        <v>OK</v>
      </c>
    </row>
    <row r="2523" spans="1:37">
      <c r="A2523" t="s">
        <v>7142</v>
      </c>
      <c r="B2523" t="s">
        <v>7142</v>
      </c>
      <c r="C2523" t="b">
        <v>1</v>
      </c>
      <c r="D2523" t="s">
        <v>7257</v>
      </c>
      <c r="E2523" t="s">
        <v>7143</v>
      </c>
      <c r="F2523" t="s">
        <v>7143</v>
      </c>
      <c r="G2523" t="s">
        <v>7303</v>
      </c>
      <c r="H2523" t="s">
        <v>101</v>
      </c>
      <c r="I2523" t="s">
        <v>101</v>
      </c>
      <c r="J2523" t="s">
        <v>101</v>
      </c>
      <c r="K2523" t="s">
        <v>71</v>
      </c>
      <c r="L2523" t="s">
        <v>71</v>
      </c>
      <c r="M2523">
        <f>IF(UPPER(TRIM(Table2[[#This Row],[Status_Clean]]))="CONVERTED",1,0)</f>
        <v>0</v>
      </c>
      <c r="N2523">
        <f>IF(ISNUMBER(MATCH(UPPER(TRIM(Table2[[#This Row],[Status_Clean]])),{"CONTACTED","QUALIFIED","CONVERTED"},0)),1,0)</f>
        <v>1</v>
      </c>
      <c r="O2523" cm="1">
        <f t="array" ref="O2523">_xlfn.SWITCH(UPPER(TRIM(Table2[[#This Row],[Status_Clean]])),"NEW",1,"CONTACTED",2,"QUALIFIED",3,"CONVERTED",4,"LOST",5,99)</f>
        <v>3</v>
      </c>
      <c r="P2523">
        <v>45284</v>
      </c>
      <c r="Q2523" t="s">
        <v>8562</v>
      </c>
      <c r="R2523" t="s">
        <v>8562</v>
      </c>
      <c r="S2523">
        <v>45284</v>
      </c>
      <c r="T2523" t="s">
        <v>7261</v>
      </c>
      <c r="U2523">
        <v>45284</v>
      </c>
      <c r="V2523" t="s">
        <v>7262</v>
      </c>
      <c r="W2523" t="s">
        <v>7263</v>
      </c>
      <c r="X2523" t="s">
        <v>7264</v>
      </c>
      <c r="Y2523" t="s">
        <v>7293</v>
      </c>
      <c r="Z2523" t="s">
        <v>7144</v>
      </c>
      <c r="AA2523">
        <v>44.2</v>
      </c>
      <c r="AB2523" t="str" cm="1">
        <f t="array" ref="AB2523">_xlfn.LET(_xlpm.x,IFERROR(VALUE(Table2[[#This Row],[Response_Time_Hours]]),""),IF(_xlpm.x="","CHECK",_xlfn.IFS(_xlpm.x&lt;=1,"Immediate",_xlpm.x&lt;=6,"Fast",_xlpm.x&lt;=24,"Moderate",_xlpm.x&gt;24,"Delayed")))</f>
        <v>Delayed</v>
      </c>
      <c r="AC2523">
        <v>5</v>
      </c>
      <c r="AD2523" t="str" cm="1">
        <f t="array" ref="AD2523">IF(Table2[[#This Row],[Interaction_Count_Final]]="","N/A",_xlfn.IFS(Table2[[#This Row],[Interaction_Count_Final]]&lt;=2,"Low",Table2[[#This Row],[Interaction_Count_Final]]&lt;=5,"Medium",Table2[[#This Row],[Interaction_Count_Final]]&gt;=6,"High",TRUE,"CHECK"))</f>
        <v>Medium</v>
      </c>
      <c r="AE2523" t="s">
        <v>7266</v>
      </c>
      <c r="AF2523" t="b">
        <v>1</v>
      </c>
      <c r="AG2523" t="b">
        <v>1</v>
      </c>
      <c r="AH2523">
        <v>2972</v>
      </c>
      <c r="AI2523">
        <v>45284</v>
      </c>
      <c r="AJ2523" t="b">
        <v>1</v>
      </c>
      <c r="AK2523" t="e" cm="1">
        <f t="array" ref="AK2523">_xlfn.LET(
  _xlpm.txt,TRIM(Raw_Data!F2523),
  _xlpm.norm,SUBSTITUTE(SUBSTITUTE(_xlpm.txt,"-","/"),".","/"),
  _xlpm.p,_xlfn.TEXTSPLIT(_xlpm.norm,"/"),
  _xlpm.a,VALUE(INDEX(_xlpm.p,1)),
  _xlpm.b,VALUE(INDEX(_xlpm.p,2)),
  IF(AND(_xlpm.a&lt;=12,_xlpm.b&lt;=12),"REVIEW_AMBIGUOUS","OK")
)</f>
        <v>#REF!</v>
      </c>
    </row>
    <row r="2524" spans="1:37">
      <c r="A2524" t="s">
        <v>7145</v>
      </c>
      <c r="B2524" t="s">
        <v>7145</v>
      </c>
      <c r="C2524" t="b">
        <v>0</v>
      </c>
      <c r="D2524" t="s">
        <v>7257</v>
      </c>
      <c r="E2524" t="s">
        <v>7146</v>
      </c>
      <c r="F2524" t="s">
        <v>7146</v>
      </c>
      <c r="G2524" t="s">
        <v>7258</v>
      </c>
      <c r="H2524" t="s">
        <v>556</v>
      </c>
      <c r="I2524" t="s">
        <v>556</v>
      </c>
      <c r="J2524" t="s">
        <v>106</v>
      </c>
      <c r="K2524" t="s">
        <v>125</v>
      </c>
      <c r="L2524" t="s">
        <v>125</v>
      </c>
      <c r="M2524">
        <f>IF(UPPER(TRIM(Table2[[#This Row],[Status_Clean]]))="CONVERTED",1,0)</f>
        <v>0</v>
      </c>
      <c r="N2524">
        <f>IF(ISNUMBER(MATCH(UPPER(TRIM(Table2[[#This Row],[Status_Clean]])),{"CONTACTED","QUALIFIED","CONVERTED"},0)),1,0)</f>
        <v>1</v>
      </c>
      <c r="O2524" cm="1">
        <f t="array" ref="O2524">_xlfn.SWITCH(UPPER(TRIM(Table2[[#This Row],[Status_Clean]])),"NEW",1,"CONTACTED",2,"QUALIFIED",3,"CONVERTED",4,"LOST",5,99)</f>
        <v>2</v>
      </c>
      <c r="P2524">
        <v>45274</v>
      </c>
      <c r="Q2524" t="s">
        <v>7383</v>
      </c>
      <c r="R2524" t="s">
        <v>7383</v>
      </c>
      <c r="S2524">
        <v>45274</v>
      </c>
      <c r="T2524" t="s">
        <v>7261</v>
      </c>
      <c r="U2524">
        <v>45274</v>
      </c>
      <c r="V2524" t="s">
        <v>7262</v>
      </c>
      <c r="W2524" t="s">
        <v>7263</v>
      </c>
      <c r="X2524" t="s">
        <v>7264</v>
      </c>
      <c r="Y2524" t="s">
        <v>7285</v>
      </c>
      <c r="Z2524" t="s">
        <v>7147</v>
      </c>
      <c r="AA2524">
        <v>16.3</v>
      </c>
      <c r="AB2524" t="str" cm="1">
        <f t="array" ref="AB2524">_xlfn.LET(_xlpm.x,IFERROR(VALUE(Table2[[#This Row],[Response_Time_Hours]]),""),IF(_xlpm.x="","CHECK",_xlfn.IFS(_xlpm.x&lt;=1,"Immediate",_xlpm.x&lt;=6,"Fast",_xlpm.x&lt;=24,"Moderate",_xlpm.x&gt;24,"Delayed")))</f>
        <v>Moderate</v>
      </c>
      <c r="AC2524">
        <v>50</v>
      </c>
      <c r="AD2524" t="str" cm="1">
        <f t="array" ref="AD2524">IF(Table2[[#This Row],[Interaction_Count_Final]]="","N/A",_xlfn.IFS(Table2[[#This Row],[Interaction_Count_Final]]&lt;=2,"Low",Table2[[#This Row],[Interaction_Count_Final]]&lt;=5,"Medium",Table2[[#This Row],[Interaction_Count_Final]]&gt;=6,"High",TRUE,"CHECK"))</f>
        <v>High</v>
      </c>
      <c r="AE2524" t="s">
        <v>7266</v>
      </c>
      <c r="AF2524" t="b">
        <v>1</v>
      </c>
      <c r="AG2524" t="b">
        <v>1</v>
      </c>
      <c r="AH2524">
        <v>2973</v>
      </c>
      <c r="AI2524">
        <v>45274</v>
      </c>
      <c r="AJ2524" t="b">
        <v>1</v>
      </c>
      <c r="AK2524" t="e" cm="1">
        <f t="array" ref="AK2524">_xlfn.LET(
  _xlpm.txt,TRIM(Raw_Data!F2524),
  _xlpm.norm,SUBSTITUTE(SUBSTITUTE(_xlpm.txt,"-","/"),".","/"),
  _xlpm.p,_xlfn.TEXTSPLIT(_xlpm.norm,"/"),
  _xlpm.a,VALUE(INDEX(_xlpm.p,1)),
  _xlpm.b,VALUE(INDEX(_xlpm.p,2)),
  IF(AND(_xlpm.a&lt;=12,_xlpm.b&lt;=12),"REVIEW_AMBIGUOUS","OK")
)</f>
        <v>#REF!</v>
      </c>
    </row>
    <row r="2525" spans="1:37">
      <c r="A2525" t="s">
        <v>7148</v>
      </c>
      <c r="B2525" t="s">
        <v>7148</v>
      </c>
      <c r="C2525" t="b">
        <v>0</v>
      </c>
      <c r="D2525" t="s">
        <v>7257</v>
      </c>
      <c r="E2525" t="s">
        <v>7149</v>
      </c>
      <c r="F2525" t="s">
        <v>7149</v>
      </c>
      <c r="G2525" t="s">
        <v>7268</v>
      </c>
      <c r="H2525" t="s">
        <v>1356</v>
      </c>
      <c r="I2525" t="s">
        <v>1356</v>
      </c>
      <c r="J2525" t="s">
        <v>1356</v>
      </c>
      <c r="K2525" t="s">
        <v>250</v>
      </c>
      <c r="L2525" t="s">
        <v>250</v>
      </c>
      <c r="M2525">
        <f>IF(UPPER(TRIM(Table2[[#This Row],[Status_Clean]]))="CONVERTED",1,0)</f>
        <v>1</v>
      </c>
      <c r="N2525">
        <f>IF(ISNUMBER(MATCH(UPPER(TRIM(Table2[[#This Row],[Status_Clean]])),{"CONTACTED","QUALIFIED","CONVERTED"},0)),1,0)</f>
        <v>1</v>
      </c>
      <c r="O2525" cm="1">
        <f t="array" ref="O2525">_xlfn.SWITCH(UPPER(TRIM(Table2[[#This Row],[Status_Clean]])),"NEW",1,"CONTACTED",2,"QUALIFIED",3,"CONVERTED",4,"LOST",5,99)</f>
        <v>4</v>
      </c>
      <c r="P2525">
        <v>45255</v>
      </c>
      <c r="Q2525" t="s">
        <v>8025</v>
      </c>
      <c r="R2525" t="s">
        <v>8025</v>
      </c>
      <c r="S2525">
        <v>45255</v>
      </c>
      <c r="T2525" t="s">
        <v>7261</v>
      </c>
      <c r="U2525">
        <v>45255</v>
      </c>
      <c r="V2525" t="s">
        <v>7300</v>
      </c>
      <c r="W2525" t="s">
        <v>7263</v>
      </c>
      <c r="X2525" t="s">
        <v>7264</v>
      </c>
      <c r="Y2525" t="s">
        <v>7278</v>
      </c>
      <c r="Z2525" t="s">
        <v>7150</v>
      </c>
      <c r="AA2525">
        <v>2.5</v>
      </c>
      <c r="AB2525" t="str" cm="1">
        <f t="array" ref="AB2525">_xlfn.LET(_xlpm.x,IFERROR(VALUE(Table2[[#This Row],[Response_Time_Hours]]),""),IF(_xlpm.x="","CHECK",_xlfn.IFS(_xlpm.x&lt;=1,"Immediate",_xlpm.x&lt;=6,"Fast",_xlpm.x&lt;=24,"Moderate",_xlpm.x&gt;24,"Delayed")))</f>
        <v>Fast</v>
      </c>
      <c r="AC2525">
        <v>5</v>
      </c>
      <c r="AD2525" t="str" cm="1">
        <f t="array" ref="AD2525">IF(Table2[[#This Row],[Interaction_Count_Final]]="","N/A",_xlfn.IFS(Table2[[#This Row],[Interaction_Count_Final]]&lt;=2,"Low",Table2[[#This Row],[Interaction_Count_Final]]&lt;=5,"Medium",Table2[[#This Row],[Interaction_Count_Final]]&gt;=6,"High",TRUE,"CHECK"))</f>
        <v>Medium</v>
      </c>
      <c r="AE2525" t="s">
        <v>7289</v>
      </c>
      <c r="AF2525" t="b">
        <v>1</v>
      </c>
      <c r="AG2525" t="b">
        <v>1</v>
      </c>
      <c r="AH2525">
        <v>2974</v>
      </c>
      <c r="AI2525">
        <v>45255</v>
      </c>
      <c r="AJ2525" t="b">
        <v>1</v>
      </c>
      <c r="AK2525" t="e" cm="1">
        <f t="array" ref="AK2525">_xlfn.LET(
  _xlpm.txt,TRIM(Raw_Data!F2525),
  _xlpm.norm,SUBSTITUTE(SUBSTITUTE(_xlpm.txt,"-","/"),".","/"),
  _xlpm.p,_xlfn.TEXTSPLIT(_xlpm.norm,"/"),
  _xlpm.a,VALUE(INDEX(_xlpm.p,1)),
  _xlpm.b,VALUE(INDEX(_xlpm.p,2)),
  IF(AND(_xlpm.a&lt;=12,_xlpm.b&lt;=12),"REVIEW_AMBIGUOUS","OK")
)</f>
        <v>#REF!</v>
      </c>
    </row>
    <row r="2526" spans="1:37">
      <c r="A2526" t="s">
        <v>7151</v>
      </c>
      <c r="B2526" t="s">
        <v>7151</v>
      </c>
      <c r="C2526" t="b">
        <v>0</v>
      </c>
      <c r="D2526" t="s">
        <v>7257</v>
      </c>
      <c r="E2526" t="s">
        <v>7152</v>
      </c>
      <c r="F2526" t="s">
        <v>7152</v>
      </c>
      <c r="G2526" t="s">
        <v>7258</v>
      </c>
      <c r="H2526" t="s">
        <v>363</v>
      </c>
      <c r="I2526" t="s">
        <v>363</v>
      </c>
      <c r="J2526" t="s">
        <v>363</v>
      </c>
      <c r="K2526" t="s">
        <v>193</v>
      </c>
      <c r="L2526" t="s">
        <v>193</v>
      </c>
      <c r="M2526">
        <f>IF(UPPER(TRIM(Table2[[#This Row],[Status_Clean]]))="CONVERTED",1,0)</f>
        <v>0</v>
      </c>
      <c r="N2526">
        <f>IF(ISNUMBER(MATCH(UPPER(TRIM(Table2[[#This Row],[Status_Clean]])),{"CONTACTED","QUALIFIED","CONVERTED"},0)),1,0)</f>
        <v>0</v>
      </c>
      <c r="O2526" cm="1">
        <f t="array" ref="O2526">_xlfn.SWITCH(UPPER(TRIM(Table2[[#This Row],[Status_Clean]])),"NEW",1,"CONTACTED",2,"QUALIFIED",3,"CONVERTED",4,"LOST",5,99)</f>
        <v>1</v>
      </c>
      <c r="P2526">
        <v>45247</v>
      </c>
      <c r="Q2526" t="s">
        <v>7557</v>
      </c>
      <c r="R2526" t="s">
        <v>7557</v>
      </c>
      <c r="S2526">
        <v>45247</v>
      </c>
      <c r="T2526" t="s">
        <v>7261</v>
      </c>
      <c r="U2526">
        <v>45247</v>
      </c>
      <c r="V2526" t="s">
        <v>7300</v>
      </c>
      <c r="W2526" t="s">
        <v>7263</v>
      </c>
      <c r="X2526" t="s">
        <v>7264</v>
      </c>
      <c r="Y2526" t="s">
        <v>7312</v>
      </c>
      <c r="Z2526" t="s">
        <v>2051</v>
      </c>
      <c r="AA2526">
        <v>3.6</v>
      </c>
      <c r="AB2526" t="str" cm="1">
        <f t="array" ref="AB2526">_xlfn.LET(_xlpm.x,IFERROR(VALUE(Table2[[#This Row],[Response_Time_Hours]]),""),IF(_xlpm.x="","CHECK",_xlfn.IFS(_xlpm.x&lt;=1,"Immediate",_xlpm.x&lt;=6,"Fast",_xlpm.x&lt;=24,"Moderate",_xlpm.x&gt;24,"Delayed")))</f>
        <v>Fast</v>
      </c>
      <c r="AC2526">
        <v>30</v>
      </c>
      <c r="AD2526" t="str" cm="1">
        <f t="array" ref="AD2526">IF(Table2[[#This Row],[Interaction_Count_Final]]="","N/A",_xlfn.IFS(Table2[[#This Row],[Interaction_Count_Final]]&lt;=2,"Low",Table2[[#This Row],[Interaction_Count_Final]]&lt;=5,"Medium",Table2[[#This Row],[Interaction_Count_Final]]&gt;=6,"High",TRUE,"CHECK"))</f>
        <v>High</v>
      </c>
      <c r="AE2526" t="s">
        <v>7266</v>
      </c>
      <c r="AF2526" t="b">
        <v>1</v>
      </c>
      <c r="AG2526" t="b">
        <v>1</v>
      </c>
      <c r="AH2526">
        <v>2975</v>
      </c>
      <c r="AI2526">
        <v>45247</v>
      </c>
      <c r="AJ2526" t="b">
        <v>1</v>
      </c>
      <c r="AK2526" t="e" cm="1">
        <f t="array" ref="AK2526">_xlfn.LET(
  _xlpm.txt,TRIM(Raw_Data!F2526),
  _xlpm.norm,SUBSTITUTE(SUBSTITUTE(_xlpm.txt,"-","/"),".","/"),
  _xlpm.p,_xlfn.TEXTSPLIT(_xlpm.norm,"/"),
  _xlpm.a,VALUE(INDEX(_xlpm.p,1)),
  _xlpm.b,VALUE(INDEX(_xlpm.p,2)),
  IF(AND(_xlpm.a&lt;=12,_xlpm.b&lt;=12),"REVIEW_AMBIGUOUS","OK")
)</f>
        <v>#REF!</v>
      </c>
    </row>
    <row r="2527" spans="1:37">
      <c r="A2527" t="s">
        <v>7153</v>
      </c>
      <c r="B2527" t="s">
        <v>7153</v>
      </c>
      <c r="C2527" t="b">
        <v>0</v>
      </c>
      <c r="D2527" t="s">
        <v>7257</v>
      </c>
      <c r="E2527" t="s">
        <v>8825</v>
      </c>
      <c r="F2527" t="s">
        <v>8825</v>
      </c>
      <c r="G2527" t="s">
        <v>7280</v>
      </c>
      <c r="H2527" t="s">
        <v>263</v>
      </c>
      <c r="I2527" t="s">
        <v>263</v>
      </c>
      <c r="J2527" t="s">
        <v>263</v>
      </c>
      <c r="K2527" t="s">
        <v>173</v>
      </c>
      <c r="L2527" t="s">
        <v>173</v>
      </c>
      <c r="M2527">
        <f>IF(UPPER(TRIM(Table2[[#This Row],[Status_Clean]]))="CONVERTED",1,0)</f>
        <v>0</v>
      </c>
      <c r="N2527">
        <f>IF(ISNUMBER(MATCH(UPPER(TRIM(Table2[[#This Row],[Status_Clean]])),{"CONTACTED","QUALIFIED","CONVERTED"},0)),1,0)</f>
        <v>0</v>
      </c>
      <c r="O2527" cm="1">
        <f t="array" ref="O2527">_xlfn.SWITCH(UPPER(TRIM(Table2[[#This Row],[Status_Clean]])),"NEW",1,"CONTACTED",2,"QUALIFIED",3,"CONVERTED",4,"LOST",5,99)</f>
        <v>5</v>
      </c>
      <c r="P2527">
        <v>45016</v>
      </c>
      <c r="Q2527" t="s">
        <v>8032</v>
      </c>
      <c r="R2527" t="s">
        <v>8032</v>
      </c>
      <c r="S2527">
        <v>45016</v>
      </c>
      <c r="T2527" t="s">
        <v>7261</v>
      </c>
      <c r="U2527">
        <v>45016</v>
      </c>
      <c r="V2527" t="s">
        <v>7295</v>
      </c>
      <c r="W2527" t="s">
        <v>7263</v>
      </c>
      <c r="X2527" t="s">
        <v>7284</v>
      </c>
      <c r="Y2527" t="s">
        <v>7312</v>
      </c>
      <c r="Z2527">
        <v>49</v>
      </c>
      <c r="AA2527">
        <v>49</v>
      </c>
      <c r="AB2527" t="str" cm="1">
        <f t="array" ref="AB2527">_xlfn.LET(_xlpm.x,IFERROR(VALUE(Table2[[#This Row],[Response_Time_Hours]]),""),IF(_xlpm.x="","CHECK",_xlfn.IFS(_xlpm.x&lt;=1,"Immediate",_xlpm.x&lt;=6,"Fast",_xlpm.x&lt;=24,"Moderate",_xlpm.x&gt;24,"Delayed")))</f>
        <v>Delayed</v>
      </c>
      <c r="AC2527">
        <v>2</v>
      </c>
      <c r="AD2527" t="str" cm="1">
        <f t="array" ref="AD2527">IF(Table2[[#This Row],[Interaction_Count_Final]]="","N/A",_xlfn.IFS(Table2[[#This Row],[Interaction_Count_Final]]&lt;=2,"Low",Table2[[#This Row],[Interaction_Count_Final]]&lt;=5,"Medium",Table2[[#This Row],[Interaction_Count_Final]]&gt;=6,"High",TRUE,"CHECK"))</f>
        <v>Low</v>
      </c>
      <c r="AE2527" t="s">
        <v>7273</v>
      </c>
      <c r="AF2527" t="b">
        <v>1</v>
      </c>
      <c r="AG2527" t="b">
        <v>1</v>
      </c>
      <c r="AH2527">
        <v>2976</v>
      </c>
      <c r="AI2527">
        <v>45016</v>
      </c>
      <c r="AJ2527" t="b">
        <v>1</v>
      </c>
      <c r="AK2527" t="e" cm="1">
        <f t="array" ref="AK2527">_xlfn.LET(
  _xlpm.txt,TRIM(Raw_Data!F2527),
  _xlpm.norm,SUBSTITUTE(SUBSTITUTE(_xlpm.txt,"-","/"),".","/"),
  _xlpm.p,_xlfn.TEXTSPLIT(_xlpm.norm,"/"),
  _xlpm.a,VALUE(INDEX(_xlpm.p,1)),
  _xlpm.b,VALUE(INDEX(_xlpm.p,2)),
  IF(AND(_xlpm.a&lt;=12,_xlpm.b&lt;=12),"REVIEW_AMBIGUOUS","OK")
)</f>
        <v>#REF!</v>
      </c>
    </row>
    <row r="2528" spans="1:37">
      <c r="A2528" t="s">
        <v>7155</v>
      </c>
      <c r="B2528" t="s">
        <v>7155</v>
      </c>
      <c r="C2528" t="b">
        <v>1</v>
      </c>
      <c r="D2528" t="s">
        <v>7257</v>
      </c>
      <c r="E2528" t="s">
        <v>8826</v>
      </c>
      <c r="F2528" t="s">
        <v>8826</v>
      </c>
      <c r="G2528" t="s">
        <v>7258</v>
      </c>
      <c r="H2528" t="s">
        <v>363</v>
      </c>
      <c r="I2528" t="s">
        <v>363</v>
      </c>
      <c r="J2528" t="s">
        <v>363</v>
      </c>
      <c r="K2528" t="s">
        <v>7281</v>
      </c>
      <c r="L2528" t="s">
        <v>125</v>
      </c>
      <c r="M2528">
        <f>IF(UPPER(TRIM(Table2[[#This Row],[Status_Clean]]))="CONVERTED",1,0)</f>
        <v>0</v>
      </c>
      <c r="N2528">
        <f>IF(ISNUMBER(MATCH(UPPER(TRIM(Table2[[#This Row],[Status_Clean]])),{"CONTACTED","QUALIFIED","CONVERTED"},0)),1,0)</f>
        <v>1</v>
      </c>
      <c r="O2528" cm="1">
        <f t="array" ref="O2528">_xlfn.SWITCH(UPPER(TRIM(Table2[[#This Row],[Status_Clean]])),"NEW",1,"CONTACTED",2,"QUALIFIED",3,"CONVERTED",4,"LOST",5,99)</f>
        <v>2</v>
      </c>
      <c r="P2528" t="s">
        <v>7157</v>
      </c>
      <c r="Q2528" t="s">
        <v>8827</v>
      </c>
      <c r="R2528" t="s">
        <v>8827</v>
      </c>
      <c r="S2528">
        <v>45283</v>
      </c>
      <c r="T2528" t="s">
        <v>7261</v>
      </c>
      <c r="U2528">
        <v>45283</v>
      </c>
      <c r="V2528" t="s">
        <v>7262</v>
      </c>
      <c r="W2528" t="s">
        <v>7263</v>
      </c>
      <c r="X2528" t="s">
        <v>7264</v>
      </c>
      <c r="Y2528" t="s">
        <v>7278</v>
      </c>
      <c r="Z2528" t="s">
        <v>2729</v>
      </c>
      <c r="AA2528">
        <v>9.1</v>
      </c>
      <c r="AB2528" t="str" cm="1">
        <f t="array" ref="AB2528">_xlfn.LET(_xlpm.x,IFERROR(VALUE(Table2[[#This Row],[Response_Time_Hours]]),""),IF(_xlpm.x="","CHECK",_xlfn.IFS(_xlpm.x&lt;=1,"Immediate",_xlpm.x&lt;=6,"Fast",_xlpm.x&lt;=24,"Moderate",_xlpm.x&gt;24,"Delayed")))</f>
        <v>Moderate</v>
      </c>
      <c r="AC2528">
        <v>39</v>
      </c>
      <c r="AD2528" t="str" cm="1">
        <f t="array" ref="AD2528">IF(Table2[[#This Row],[Interaction_Count_Final]]="","N/A",_xlfn.IFS(Table2[[#This Row],[Interaction_Count_Final]]&lt;=2,"Low",Table2[[#This Row],[Interaction_Count_Final]]&lt;=5,"Medium",Table2[[#This Row],[Interaction_Count_Final]]&gt;=6,"High",TRUE,"CHECK"))</f>
        <v>High</v>
      </c>
      <c r="AE2528" t="s">
        <v>7266</v>
      </c>
      <c r="AF2528" t="b">
        <v>1</v>
      </c>
      <c r="AG2528" t="b">
        <v>1</v>
      </c>
      <c r="AH2528">
        <v>2977</v>
      </c>
      <c r="AI2528">
        <v>45283</v>
      </c>
      <c r="AJ2528" t="b">
        <v>1</v>
      </c>
      <c r="AK2528" t="e" cm="1">
        <f t="array" ref="AK2528">_xlfn.LET(
  _xlpm.txt,TRIM(Raw_Data!F2528),
  _xlpm.norm,SUBSTITUTE(SUBSTITUTE(_xlpm.txt,"-","/"),".","/"),
  _xlpm.p,_xlfn.TEXTSPLIT(_xlpm.norm,"/"),
  _xlpm.a,VALUE(INDEX(_xlpm.p,1)),
  _xlpm.b,VALUE(INDEX(_xlpm.p,2)),
  IF(AND(_xlpm.a&lt;=12,_xlpm.b&lt;=12),"REVIEW_AMBIGUOUS","OK")
)</f>
        <v>#REF!</v>
      </c>
    </row>
    <row r="2529" spans="1:37">
      <c r="A2529" t="s">
        <v>7158</v>
      </c>
      <c r="B2529" t="s">
        <v>7158</v>
      </c>
      <c r="C2529" t="b">
        <v>0</v>
      </c>
      <c r="D2529" t="s">
        <v>7257</v>
      </c>
      <c r="E2529" t="s">
        <v>7159</v>
      </c>
      <c r="F2529" t="s">
        <v>7159</v>
      </c>
      <c r="G2529" t="s">
        <v>7268</v>
      </c>
      <c r="H2529" t="s">
        <v>69</v>
      </c>
      <c r="I2529" t="s">
        <v>69</v>
      </c>
      <c r="J2529" t="s">
        <v>69</v>
      </c>
      <c r="K2529" t="s">
        <v>7319</v>
      </c>
      <c r="L2529" t="s">
        <v>71</v>
      </c>
      <c r="M2529">
        <f>IF(UPPER(TRIM(Table2[[#This Row],[Status_Clean]]))="CONVERTED",1,0)</f>
        <v>0</v>
      </c>
      <c r="N2529">
        <f>IF(ISNUMBER(MATCH(UPPER(TRIM(Table2[[#This Row],[Status_Clean]])),{"CONTACTED","QUALIFIED","CONVERTED"},0)),1,0)</f>
        <v>1</v>
      </c>
      <c r="O2529" cm="1">
        <f t="array" ref="O2529">_xlfn.SWITCH(UPPER(TRIM(Table2[[#This Row],[Status_Clean]])),"NEW",1,"CONTACTED",2,"QUALIFIED",3,"CONVERTED",4,"LOST",5,99)</f>
        <v>3</v>
      </c>
      <c r="P2529">
        <v>45300</v>
      </c>
      <c r="Q2529" t="s">
        <v>7636</v>
      </c>
      <c r="R2529" t="s">
        <v>7636</v>
      </c>
      <c r="S2529">
        <v>45300</v>
      </c>
      <c r="T2529" t="s">
        <v>7261</v>
      </c>
      <c r="U2529">
        <v>45300</v>
      </c>
      <c r="V2529" t="s">
        <v>7317</v>
      </c>
      <c r="W2529" t="s">
        <v>7271</v>
      </c>
      <c r="X2529" t="s">
        <v>7284</v>
      </c>
      <c r="Y2529" t="s">
        <v>7265</v>
      </c>
      <c r="Z2529" t="s">
        <v>108</v>
      </c>
      <c r="AA2529">
        <v>14.399999999999999</v>
      </c>
      <c r="AB2529" t="str" cm="1">
        <f t="array" ref="AB2529">_xlfn.LET(_xlpm.x,IFERROR(VALUE(Table2[[#This Row],[Response_Time_Hours]]),""),IF(_xlpm.x="","CHECK",_xlfn.IFS(_xlpm.x&lt;=1,"Immediate",_xlpm.x&lt;=6,"Fast",_xlpm.x&lt;=24,"Moderate",_xlpm.x&gt;24,"Delayed")))</f>
        <v>Moderate</v>
      </c>
      <c r="AC2529">
        <v>33</v>
      </c>
      <c r="AD2529" t="str" cm="1">
        <f t="array" ref="AD2529">IF(Table2[[#This Row],[Interaction_Count_Final]]="","N/A",_xlfn.IFS(Table2[[#This Row],[Interaction_Count_Final]]&lt;=2,"Low",Table2[[#This Row],[Interaction_Count_Final]]&lt;=5,"Medium",Table2[[#This Row],[Interaction_Count_Final]]&gt;=6,"High",TRUE,"CHECK"))</f>
        <v>High</v>
      </c>
      <c r="AE2529" t="s">
        <v>7289</v>
      </c>
      <c r="AF2529" t="b">
        <v>1</v>
      </c>
      <c r="AG2529" t="b">
        <v>1</v>
      </c>
      <c r="AH2529">
        <v>2978</v>
      </c>
      <c r="AI2529">
        <v>45300</v>
      </c>
      <c r="AJ2529" t="b">
        <v>1</v>
      </c>
      <c r="AK2529" t="e" cm="1">
        <f t="array" ref="AK2529">_xlfn.LET(
  _xlpm.txt,TRIM(Raw_Data!F2529),
  _xlpm.norm,SUBSTITUTE(SUBSTITUTE(_xlpm.txt,"-","/"),".","/"),
  _xlpm.p,_xlfn.TEXTSPLIT(_xlpm.norm,"/"),
  _xlpm.a,VALUE(INDEX(_xlpm.p,1)),
  _xlpm.b,VALUE(INDEX(_xlpm.p,2)),
  IF(AND(_xlpm.a&lt;=12,_xlpm.b&lt;=12),"REVIEW_AMBIGUOUS","OK")
)</f>
        <v>#REF!</v>
      </c>
    </row>
    <row r="2530" spans="1:37">
      <c r="A2530" t="s">
        <v>7160</v>
      </c>
      <c r="B2530" t="s">
        <v>7160</v>
      </c>
      <c r="C2530" t="b">
        <v>1</v>
      </c>
      <c r="D2530" t="s">
        <v>7257</v>
      </c>
      <c r="E2530" t="s">
        <v>8828</v>
      </c>
      <c r="F2530" t="s">
        <v>8828</v>
      </c>
      <c r="G2530" t="s">
        <v>7258</v>
      </c>
      <c r="H2530" t="s">
        <v>7588</v>
      </c>
      <c r="I2530" t="s">
        <v>7588</v>
      </c>
      <c r="J2530" t="s">
        <v>263</v>
      </c>
      <c r="K2530" t="s">
        <v>250</v>
      </c>
      <c r="L2530" t="s">
        <v>250</v>
      </c>
      <c r="M2530">
        <f>IF(UPPER(TRIM(Table2[[#This Row],[Status_Clean]]))="CONVERTED",1,0)</f>
        <v>1</v>
      </c>
      <c r="N2530">
        <f>IF(ISNUMBER(MATCH(UPPER(TRIM(Table2[[#This Row],[Status_Clean]])),{"CONTACTED","QUALIFIED","CONVERTED"},0)),1,0)</f>
        <v>1</v>
      </c>
      <c r="O2530" cm="1">
        <f t="array" ref="O2530">_xlfn.SWITCH(UPPER(TRIM(Table2[[#This Row],[Status_Clean]])),"NEW",1,"CONTACTED",2,"QUALIFIED",3,"CONVERTED",4,"LOST",5,99)</f>
        <v>4</v>
      </c>
      <c r="P2530">
        <v>45062</v>
      </c>
      <c r="Q2530" t="s">
        <v>7403</v>
      </c>
      <c r="R2530" t="s">
        <v>7403</v>
      </c>
      <c r="S2530">
        <v>45062</v>
      </c>
      <c r="T2530" t="s">
        <v>7261</v>
      </c>
      <c r="U2530">
        <v>45062</v>
      </c>
      <c r="V2530" t="s">
        <v>7314</v>
      </c>
      <c r="W2530" t="s">
        <v>7263</v>
      </c>
      <c r="X2530" t="s">
        <v>7277</v>
      </c>
      <c r="Y2530" t="s">
        <v>7265</v>
      </c>
      <c r="Z2530" t="s">
        <v>7162</v>
      </c>
      <c r="AA2530">
        <v>26.9</v>
      </c>
      <c r="AB2530" t="str" cm="1">
        <f t="array" ref="AB2530">_xlfn.LET(_xlpm.x,IFERROR(VALUE(Table2[[#This Row],[Response_Time_Hours]]),""),IF(_xlpm.x="","CHECK",_xlfn.IFS(_xlpm.x&lt;=1,"Immediate",_xlpm.x&lt;=6,"Fast",_xlpm.x&lt;=24,"Moderate",_xlpm.x&gt;24,"Delayed")))</f>
        <v>Delayed</v>
      </c>
      <c r="AC2530">
        <v>35</v>
      </c>
      <c r="AD2530" t="str" cm="1">
        <f t="array" ref="AD2530">IF(Table2[[#This Row],[Interaction_Count_Final]]="","N/A",_xlfn.IFS(Table2[[#This Row],[Interaction_Count_Final]]&lt;=2,"Low",Table2[[#This Row],[Interaction_Count_Final]]&lt;=5,"Medium",Table2[[#This Row],[Interaction_Count_Final]]&gt;=6,"High",TRUE,"CHECK"))</f>
        <v>High</v>
      </c>
      <c r="AE2530" t="s">
        <v>7273</v>
      </c>
      <c r="AF2530" t="b">
        <v>1</v>
      </c>
      <c r="AG2530" t="b">
        <v>1</v>
      </c>
      <c r="AH2530">
        <v>2979</v>
      </c>
      <c r="AI2530">
        <v>45062</v>
      </c>
      <c r="AJ2530" t="b">
        <v>1</v>
      </c>
      <c r="AK2530" t="e" cm="1">
        <f t="array" ref="AK2530">_xlfn.LET(
  _xlpm.txt,TRIM(Raw_Data!F2530),
  _xlpm.norm,SUBSTITUTE(SUBSTITUTE(_xlpm.txt,"-","/"),".","/"),
  _xlpm.p,_xlfn.TEXTSPLIT(_xlpm.norm,"/"),
  _xlpm.a,VALUE(INDEX(_xlpm.p,1)),
  _xlpm.b,VALUE(INDEX(_xlpm.p,2)),
  IF(AND(_xlpm.a&lt;=12,_xlpm.b&lt;=12),"REVIEW_AMBIGUOUS","OK")
)</f>
        <v>#REF!</v>
      </c>
    </row>
    <row r="2531" spans="1:37">
      <c r="A2531" t="s">
        <v>7163</v>
      </c>
      <c r="B2531" t="s">
        <v>7163</v>
      </c>
      <c r="C2531" t="b">
        <v>1</v>
      </c>
      <c r="D2531" t="s">
        <v>7257</v>
      </c>
      <c r="E2531" t="s">
        <v>7164</v>
      </c>
      <c r="F2531" t="s">
        <v>7164</v>
      </c>
      <c r="G2531" t="s">
        <v>7303</v>
      </c>
      <c r="H2531" t="s">
        <v>69</v>
      </c>
      <c r="I2531" t="s">
        <v>69</v>
      </c>
      <c r="J2531" t="s">
        <v>69</v>
      </c>
      <c r="K2531" t="s">
        <v>7281</v>
      </c>
      <c r="L2531" t="s">
        <v>125</v>
      </c>
      <c r="M2531">
        <f>IF(UPPER(TRIM(Table2[[#This Row],[Status_Clean]]))="CONVERTED",1,0)</f>
        <v>0</v>
      </c>
      <c r="N2531">
        <f>IF(ISNUMBER(MATCH(UPPER(TRIM(Table2[[#This Row],[Status_Clean]])),{"CONTACTED","QUALIFIED","CONVERTED"},0)),1,0)</f>
        <v>1</v>
      </c>
      <c r="O2531" cm="1">
        <f t="array" ref="O2531">_xlfn.SWITCH(UPPER(TRIM(Table2[[#This Row],[Status_Clean]])),"NEW",1,"CONTACTED",2,"QUALIFIED",3,"CONVERTED",4,"LOST",5,99)</f>
        <v>2</v>
      </c>
      <c r="P2531" t="s">
        <v>2291</v>
      </c>
      <c r="Q2531" t="s">
        <v>7926</v>
      </c>
      <c r="R2531" t="s">
        <v>7926</v>
      </c>
      <c r="S2531">
        <v>45339</v>
      </c>
      <c r="T2531" t="s">
        <v>7261</v>
      </c>
      <c r="U2531">
        <v>45339</v>
      </c>
      <c r="V2531" t="s">
        <v>7283</v>
      </c>
      <c r="W2531" t="s">
        <v>7271</v>
      </c>
      <c r="X2531" t="s">
        <v>7284</v>
      </c>
      <c r="Y2531" t="s">
        <v>7278</v>
      </c>
      <c r="Z2531" t="s">
        <v>7165</v>
      </c>
      <c r="AA2531">
        <v>41</v>
      </c>
      <c r="AB2531" t="str" cm="1">
        <f t="array" ref="AB2531">_xlfn.LET(_xlpm.x,IFERROR(VALUE(Table2[[#This Row],[Response_Time_Hours]]),""),IF(_xlpm.x="","CHECK",_xlfn.IFS(_xlpm.x&lt;=1,"Immediate",_xlpm.x&lt;=6,"Fast",_xlpm.x&lt;=24,"Moderate",_xlpm.x&gt;24,"Delayed")))</f>
        <v>Delayed</v>
      </c>
      <c r="AC2531">
        <v>16</v>
      </c>
      <c r="AD2531" t="str" cm="1">
        <f t="array" ref="AD2531">IF(Table2[[#This Row],[Interaction_Count_Final]]="","N/A",_xlfn.IFS(Table2[[#This Row],[Interaction_Count_Final]]&lt;=2,"Low",Table2[[#This Row],[Interaction_Count_Final]]&lt;=5,"Medium",Table2[[#This Row],[Interaction_Count_Final]]&gt;=6,"High",TRUE,"CHECK"))</f>
        <v>High</v>
      </c>
      <c r="AE2531" t="s">
        <v>7273</v>
      </c>
      <c r="AF2531" t="b">
        <v>1</v>
      </c>
      <c r="AG2531" t="b">
        <v>1</v>
      </c>
      <c r="AH2531">
        <v>2980</v>
      </c>
      <c r="AI2531">
        <v>45339</v>
      </c>
      <c r="AJ2531" t="b">
        <v>1</v>
      </c>
      <c r="AK2531" t="str" cm="1">
        <f t="array" ref="AK2531">_xlfn.LET(
  _xlpm.txt,TRIM(Raw_Data!F2531),
  _xlpm.norm,SUBSTITUTE(SUBSTITUTE(_xlpm.txt,"-","/"),".","/"),
  _xlpm.p,_xlfn.TEXTSPLIT(_xlpm.norm,"/"),
  _xlpm.a,VALUE(INDEX(_xlpm.p,1)),
  _xlpm.b,VALUE(INDEX(_xlpm.p,2)),
  IF(AND(_xlpm.a&lt;=12,_xlpm.b&lt;=12),"REVIEW_AMBIGUOUS","OK")
)</f>
        <v>OK</v>
      </c>
    </row>
    <row r="2532" spans="1:37">
      <c r="A2532" t="s">
        <v>7166</v>
      </c>
      <c r="B2532" t="s">
        <v>7166</v>
      </c>
      <c r="C2532" t="b">
        <v>1</v>
      </c>
      <c r="D2532" t="s">
        <v>7257</v>
      </c>
      <c r="E2532" t="s">
        <v>7167</v>
      </c>
      <c r="F2532" t="s">
        <v>7167</v>
      </c>
      <c r="G2532" t="s">
        <v>7268</v>
      </c>
      <c r="H2532" t="s">
        <v>374</v>
      </c>
      <c r="I2532" t="s">
        <v>374</v>
      </c>
      <c r="J2532" t="s">
        <v>7308</v>
      </c>
      <c r="K2532" t="s">
        <v>125</v>
      </c>
      <c r="L2532" t="s">
        <v>125</v>
      </c>
      <c r="M2532">
        <f>IF(UPPER(TRIM(Table2[[#This Row],[Status_Clean]]))="CONVERTED",1,0)</f>
        <v>0</v>
      </c>
      <c r="N2532">
        <f>IF(ISNUMBER(MATCH(UPPER(TRIM(Table2[[#This Row],[Status_Clean]])),{"CONTACTED","QUALIFIED","CONVERTED"},0)),1,0)</f>
        <v>1</v>
      </c>
      <c r="O2532" cm="1">
        <f t="array" ref="O2532">_xlfn.SWITCH(UPPER(TRIM(Table2[[#This Row],[Status_Clean]])),"NEW",1,"CONTACTED",2,"QUALIFIED",3,"CONVERTED",4,"LOST",5,99)</f>
        <v>2</v>
      </c>
      <c r="P2532" t="s">
        <v>7168</v>
      </c>
      <c r="Q2532" t="s">
        <v>8829</v>
      </c>
      <c r="R2532" t="s">
        <v>8829</v>
      </c>
      <c r="S2532">
        <v>45276</v>
      </c>
      <c r="T2532" t="s">
        <v>7261</v>
      </c>
      <c r="U2532">
        <v>45276</v>
      </c>
      <c r="V2532" t="s">
        <v>7262</v>
      </c>
      <c r="W2532" t="s">
        <v>7263</v>
      </c>
      <c r="X2532" t="s">
        <v>7264</v>
      </c>
      <c r="Y2532" t="s">
        <v>7278</v>
      </c>
      <c r="Z2532" t="s">
        <v>7169</v>
      </c>
      <c r="AA2532">
        <v>43</v>
      </c>
      <c r="AB2532" t="str" cm="1">
        <f t="array" ref="AB2532">_xlfn.LET(_xlpm.x,IFERROR(VALUE(Table2[[#This Row],[Response_Time_Hours]]),""),IF(_xlpm.x="","CHECK",_xlfn.IFS(_xlpm.x&lt;=1,"Immediate",_xlpm.x&lt;=6,"Fast",_xlpm.x&lt;=24,"Moderate",_xlpm.x&gt;24,"Delayed")))</f>
        <v>Delayed</v>
      </c>
      <c r="AC2532">
        <v>24</v>
      </c>
      <c r="AD2532" t="str" cm="1">
        <f t="array" ref="AD2532">IF(Table2[[#This Row],[Interaction_Count_Final]]="","N/A",_xlfn.IFS(Table2[[#This Row],[Interaction_Count_Final]]&lt;=2,"Low",Table2[[#This Row],[Interaction_Count_Final]]&lt;=5,"Medium",Table2[[#This Row],[Interaction_Count_Final]]&gt;=6,"High",TRUE,"CHECK"))</f>
        <v>High</v>
      </c>
      <c r="AE2532" t="s">
        <v>7273</v>
      </c>
      <c r="AF2532" t="b">
        <v>1</v>
      </c>
      <c r="AG2532" t="b">
        <v>1</v>
      </c>
      <c r="AH2532">
        <v>2981</v>
      </c>
      <c r="AI2532">
        <v>45276</v>
      </c>
      <c r="AJ2532" t="b">
        <v>1</v>
      </c>
      <c r="AK2532" t="e" cm="1">
        <f t="array" ref="AK2532">_xlfn.LET(
  _xlpm.txt,TRIM(Raw_Data!F2532),
  _xlpm.norm,SUBSTITUTE(SUBSTITUTE(_xlpm.txt,"-","/"),".","/"),
  _xlpm.p,_xlfn.TEXTSPLIT(_xlpm.norm,"/"),
  _xlpm.a,VALUE(INDEX(_xlpm.p,1)),
  _xlpm.b,VALUE(INDEX(_xlpm.p,2)),
  IF(AND(_xlpm.a&lt;=12,_xlpm.b&lt;=12),"REVIEW_AMBIGUOUS","OK")
)</f>
        <v>#REF!</v>
      </c>
    </row>
    <row r="2533" spans="1:37">
      <c r="A2533" t="s">
        <v>7170</v>
      </c>
      <c r="B2533" t="s">
        <v>7170</v>
      </c>
      <c r="C2533" t="b">
        <v>1</v>
      </c>
      <c r="D2533" t="s">
        <v>7257</v>
      </c>
      <c r="E2533" t="s">
        <v>7171</v>
      </c>
      <c r="F2533" t="s">
        <v>7171</v>
      </c>
      <c r="G2533" t="s">
        <v>7280</v>
      </c>
      <c r="H2533" t="s">
        <v>311</v>
      </c>
      <c r="I2533" t="s">
        <v>311</v>
      </c>
      <c r="J2533" t="s">
        <v>311</v>
      </c>
      <c r="K2533" t="s">
        <v>71</v>
      </c>
      <c r="L2533" t="s">
        <v>71</v>
      </c>
      <c r="M2533">
        <f>IF(UPPER(TRIM(Table2[[#This Row],[Status_Clean]]))="CONVERTED",1,0)</f>
        <v>0</v>
      </c>
      <c r="N2533">
        <f>IF(ISNUMBER(MATCH(UPPER(TRIM(Table2[[#This Row],[Status_Clean]])),{"CONTACTED","QUALIFIED","CONVERTED"},0)),1,0)</f>
        <v>1</v>
      </c>
      <c r="O2533" cm="1">
        <f t="array" ref="O2533">_xlfn.SWITCH(UPPER(TRIM(Table2[[#This Row],[Status_Clean]])),"NEW",1,"CONTACTED",2,"QUALIFIED",3,"CONVERTED",4,"LOST",5,99)</f>
        <v>3</v>
      </c>
      <c r="P2533">
        <v>45541</v>
      </c>
      <c r="Q2533" t="s">
        <v>7838</v>
      </c>
      <c r="R2533" t="s">
        <v>7838</v>
      </c>
      <c r="S2533">
        <v>45541</v>
      </c>
      <c r="T2533" t="s">
        <v>7261</v>
      </c>
      <c r="U2533">
        <v>45541</v>
      </c>
      <c r="V2533" t="s">
        <v>7287</v>
      </c>
      <c r="W2533" t="s">
        <v>7271</v>
      </c>
      <c r="X2533" t="s">
        <v>7288</v>
      </c>
      <c r="Y2533" t="s">
        <v>7312</v>
      </c>
      <c r="Z2533" t="s">
        <v>7172</v>
      </c>
      <c r="AA2533">
        <v>3.5</v>
      </c>
      <c r="AB2533" t="str" cm="1">
        <f t="array" ref="AB2533">_xlfn.LET(_xlpm.x,IFERROR(VALUE(Table2[[#This Row],[Response_Time_Hours]]),""),IF(_xlpm.x="","CHECK",_xlfn.IFS(_xlpm.x&lt;=1,"Immediate",_xlpm.x&lt;=6,"Fast",_xlpm.x&lt;=24,"Moderate",_xlpm.x&gt;24,"Delayed")))</f>
        <v>Fast</v>
      </c>
      <c r="AC2533">
        <v>45</v>
      </c>
      <c r="AD2533" t="str" cm="1">
        <f t="array" ref="AD2533">IF(Table2[[#This Row],[Interaction_Count_Final]]="","N/A",_xlfn.IFS(Table2[[#This Row],[Interaction_Count_Final]]&lt;=2,"Low",Table2[[#This Row],[Interaction_Count_Final]]&lt;=5,"Medium",Table2[[#This Row],[Interaction_Count_Final]]&gt;=6,"High",TRUE,"CHECK"))</f>
        <v>High</v>
      </c>
      <c r="AE2533" t="s">
        <v>7289</v>
      </c>
      <c r="AF2533" t="b">
        <v>1</v>
      </c>
      <c r="AG2533" t="b">
        <v>1</v>
      </c>
      <c r="AH2533">
        <v>2982</v>
      </c>
      <c r="AI2533">
        <v>45541</v>
      </c>
      <c r="AJ2533" t="b">
        <v>1</v>
      </c>
      <c r="AK2533" t="e" cm="1">
        <f t="array" ref="AK2533">_xlfn.LET(
  _xlpm.txt,TRIM(Raw_Data!F2533),
  _xlpm.norm,SUBSTITUTE(SUBSTITUTE(_xlpm.txt,"-","/"),".","/"),
  _xlpm.p,_xlfn.TEXTSPLIT(_xlpm.norm,"/"),
  _xlpm.a,VALUE(INDEX(_xlpm.p,1)),
  _xlpm.b,VALUE(INDEX(_xlpm.p,2)),
  IF(AND(_xlpm.a&lt;=12,_xlpm.b&lt;=12),"REVIEW_AMBIGUOUS","OK")
)</f>
        <v>#REF!</v>
      </c>
    </row>
    <row r="2534" spans="1:37">
      <c r="A2534" t="s">
        <v>7173</v>
      </c>
      <c r="B2534" t="s">
        <v>7173</v>
      </c>
      <c r="C2534" t="b">
        <v>0</v>
      </c>
      <c r="D2534" t="s">
        <v>7257</v>
      </c>
      <c r="E2534" t="s">
        <v>7174</v>
      </c>
      <c r="F2534" t="s">
        <v>7174</v>
      </c>
      <c r="G2534" t="s">
        <v>7274</v>
      </c>
      <c r="H2534" t="s">
        <v>7588</v>
      </c>
      <c r="I2534" t="s">
        <v>7588</v>
      </c>
      <c r="J2534" t="s">
        <v>263</v>
      </c>
      <c r="K2534" t="s">
        <v>7281</v>
      </c>
      <c r="L2534" t="s">
        <v>125</v>
      </c>
      <c r="M2534">
        <f>IF(UPPER(TRIM(Table2[[#This Row],[Status_Clean]]))="CONVERTED",1,0)</f>
        <v>0</v>
      </c>
      <c r="N2534">
        <f>IF(ISNUMBER(MATCH(UPPER(TRIM(Table2[[#This Row],[Status_Clean]])),{"CONTACTED","QUALIFIED","CONVERTED"},0)),1,0)</f>
        <v>1</v>
      </c>
      <c r="O2534" cm="1">
        <f t="array" ref="O2534">_xlfn.SWITCH(UPPER(TRIM(Table2[[#This Row],[Status_Clean]])),"NEW",1,"CONTACTED",2,"QUALIFIED",3,"CONVERTED",4,"LOST",5,99)</f>
        <v>2</v>
      </c>
      <c r="P2534" t="s">
        <v>6918</v>
      </c>
      <c r="Q2534" t="s">
        <v>8794</v>
      </c>
      <c r="R2534" t="s">
        <v>8794</v>
      </c>
      <c r="S2534">
        <v>45473</v>
      </c>
      <c r="T2534" t="s">
        <v>7261</v>
      </c>
      <c r="U2534">
        <v>45473</v>
      </c>
      <c r="V2534" t="s">
        <v>7276</v>
      </c>
      <c r="W2534" t="s">
        <v>7271</v>
      </c>
      <c r="X2534" t="s">
        <v>7277</v>
      </c>
      <c r="Y2534" t="s">
        <v>7293</v>
      </c>
      <c r="Z2534">
        <v>40</v>
      </c>
      <c r="AA2534">
        <v>40</v>
      </c>
      <c r="AB2534" t="str" cm="1">
        <f t="array" ref="AB2534">_xlfn.LET(_xlpm.x,IFERROR(VALUE(Table2[[#This Row],[Response_Time_Hours]]),""),IF(_xlpm.x="","CHECK",_xlfn.IFS(_xlpm.x&lt;=1,"Immediate",_xlpm.x&lt;=6,"Fast",_xlpm.x&lt;=24,"Moderate",_xlpm.x&gt;24,"Delayed")))</f>
        <v>Delayed</v>
      </c>
      <c r="AC2534">
        <v>47</v>
      </c>
      <c r="AD2534" t="str" cm="1">
        <f t="array" ref="AD2534">IF(Table2[[#This Row],[Interaction_Count_Final]]="","N/A",_xlfn.IFS(Table2[[#This Row],[Interaction_Count_Final]]&lt;=2,"Low",Table2[[#This Row],[Interaction_Count_Final]]&lt;=5,"Medium",Table2[[#This Row],[Interaction_Count_Final]]&gt;=6,"High",TRUE,"CHECK"))</f>
        <v>High</v>
      </c>
      <c r="AE2534" t="s">
        <v>7266</v>
      </c>
      <c r="AF2534" t="b">
        <v>1</v>
      </c>
      <c r="AG2534" t="b">
        <v>1</v>
      </c>
      <c r="AH2534">
        <v>2983</v>
      </c>
      <c r="AI2534">
        <v>45473</v>
      </c>
      <c r="AJ2534" t="b">
        <v>1</v>
      </c>
      <c r="AK2534" t="str" cm="1">
        <f t="array" ref="AK2534">_xlfn.LET(
  _xlpm.txt,TRIM(Raw_Data!F2534),
  _xlpm.norm,SUBSTITUTE(SUBSTITUTE(_xlpm.txt,"-","/"),".","/"),
  _xlpm.p,_xlfn.TEXTSPLIT(_xlpm.norm,"/"),
  _xlpm.a,VALUE(INDEX(_xlpm.p,1)),
  _xlpm.b,VALUE(INDEX(_xlpm.p,2)),
  IF(AND(_xlpm.a&lt;=12,_xlpm.b&lt;=12),"REVIEW_AMBIGUOUS","OK")
)</f>
        <v>OK</v>
      </c>
    </row>
    <row r="2535" spans="1:37">
      <c r="A2535" t="s">
        <v>7175</v>
      </c>
      <c r="B2535" t="s">
        <v>7175</v>
      </c>
      <c r="C2535" t="b">
        <v>0</v>
      </c>
      <c r="D2535" t="s">
        <v>7257</v>
      </c>
      <c r="E2535" t="s">
        <v>7176</v>
      </c>
      <c r="F2535" t="s">
        <v>7176</v>
      </c>
      <c r="G2535" t="s">
        <v>7280</v>
      </c>
      <c r="H2535" t="s">
        <v>1356</v>
      </c>
      <c r="I2535" t="s">
        <v>1356</v>
      </c>
      <c r="J2535" t="s">
        <v>1356</v>
      </c>
      <c r="K2535" t="s">
        <v>173</v>
      </c>
      <c r="L2535" t="s">
        <v>173</v>
      </c>
      <c r="M2535">
        <f>IF(UPPER(TRIM(Table2[[#This Row],[Status_Clean]]))="CONVERTED",1,0)</f>
        <v>0</v>
      </c>
      <c r="N2535">
        <f>IF(ISNUMBER(MATCH(UPPER(TRIM(Table2[[#This Row],[Status_Clean]])),{"CONTACTED","QUALIFIED","CONVERTED"},0)),1,0)</f>
        <v>0</v>
      </c>
      <c r="O2535" cm="1">
        <f t="array" ref="O2535">_xlfn.SWITCH(UPPER(TRIM(Table2[[#This Row],[Status_Clean]])),"NEW",1,"CONTACTED",2,"QUALIFIED",3,"CONVERTED",4,"LOST",5,99)</f>
        <v>5</v>
      </c>
      <c r="P2535">
        <v>45586</v>
      </c>
      <c r="Q2535" t="s">
        <v>8491</v>
      </c>
      <c r="R2535" t="s">
        <v>8491</v>
      </c>
      <c r="S2535">
        <v>45586</v>
      </c>
      <c r="T2535" t="s">
        <v>7261</v>
      </c>
      <c r="U2535">
        <v>45586</v>
      </c>
      <c r="V2535" t="s">
        <v>7270</v>
      </c>
      <c r="W2535" t="s">
        <v>7271</v>
      </c>
      <c r="X2535" t="s">
        <v>7264</v>
      </c>
      <c r="Y2535" t="s">
        <v>7298</v>
      </c>
      <c r="Z2535" t="s">
        <v>4672</v>
      </c>
      <c r="AA2535">
        <v>9.9</v>
      </c>
      <c r="AB2535" t="str" cm="1">
        <f t="array" ref="AB2535">_xlfn.LET(_xlpm.x,IFERROR(VALUE(Table2[[#This Row],[Response_Time_Hours]]),""),IF(_xlpm.x="","CHECK",_xlfn.IFS(_xlpm.x&lt;=1,"Immediate",_xlpm.x&lt;=6,"Fast",_xlpm.x&lt;=24,"Moderate",_xlpm.x&gt;24,"Delayed")))</f>
        <v>Moderate</v>
      </c>
      <c r="AC2535">
        <v>18</v>
      </c>
      <c r="AD2535" t="str" cm="1">
        <f t="array" ref="AD2535">IF(Table2[[#This Row],[Interaction_Count_Final]]="","N/A",_xlfn.IFS(Table2[[#This Row],[Interaction_Count_Final]]&lt;=2,"Low",Table2[[#This Row],[Interaction_Count_Final]]&lt;=5,"Medium",Table2[[#This Row],[Interaction_Count_Final]]&gt;=6,"High",TRUE,"CHECK"))</f>
        <v>High</v>
      </c>
      <c r="AE2535" t="s">
        <v>7266</v>
      </c>
      <c r="AF2535" t="b">
        <v>1</v>
      </c>
      <c r="AG2535" t="b">
        <v>1</v>
      </c>
      <c r="AH2535">
        <v>2984</v>
      </c>
      <c r="AI2535">
        <v>45586</v>
      </c>
      <c r="AJ2535" t="b">
        <v>1</v>
      </c>
      <c r="AK2535" t="e" cm="1">
        <f t="array" ref="AK2535">_xlfn.LET(
  _xlpm.txt,TRIM(Raw_Data!F2535),
  _xlpm.norm,SUBSTITUTE(SUBSTITUTE(_xlpm.txt,"-","/"),".","/"),
  _xlpm.p,_xlfn.TEXTSPLIT(_xlpm.norm,"/"),
  _xlpm.a,VALUE(INDEX(_xlpm.p,1)),
  _xlpm.b,VALUE(INDEX(_xlpm.p,2)),
  IF(AND(_xlpm.a&lt;=12,_xlpm.b&lt;=12),"REVIEW_AMBIGUOUS","OK")
)</f>
        <v>#REF!</v>
      </c>
    </row>
    <row r="2536" spans="1:37">
      <c r="A2536" t="s">
        <v>7177</v>
      </c>
      <c r="B2536" t="s">
        <v>7177</v>
      </c>
      <c r="C2536" t="b">
        <v>0</v>
      </c>
      <c r="D2536" t="s">
        <v>7257</v>
      </c>
      <c r="E2536" t="s">
        <v>8830</v>
      </c>
      <c r="F2536" t="s">
        <v>8830</v>
      </c>
      <c r="G2536" t="s">
        <v>7280</v>
      </c>
      <c r="H2536" t="s">
        <v>556</v>
      </c>
      <c r="I2536" t="s">
        <v>556</v>
      </c>
      <c r="J2536" t="s">
        <v>106</v>
      </c>
      <c r="K2536" t="s">
        <v>193</v>
      </c>
      <c r="L2536" t="s">
        <v>193</v>
      </c>
      <c r="M2536">
        <f>IF(UPPER(TRIM(Table2[[#This Row],[Status_Clean]]))="CONVERTED",1,0)</f>
        <v>0</v>
      </c>
      <c r="N2536">
        <f>IF(ISNUMBER(MATCH(UPPER(TRIM(Table2[[#This Row],[Status_Clean]])),{"CONTACTED","QUALIFIED","CONVERTED"},0)),1,0)</f>
        <v>0</v>
      </c>
      <c r="O2536" cm="1">
        <f t="array" ref="O2536">_xlfn.SWITCH(UPPER(TRIM(Table2[[#This Row],[Status_Clean]])),"NEW",1,"CONTACTED",2,"QUALIFIED",3,"CONVERTED",4,"LOST",5,99)</f>
        <v>1</v>
      </c>
      <c r="P2536">
        <v>45202</v>
      </c>
      <c r="Q2536" t="s">
        <v>8318</v>
      </c>
      <c r="R2536" t="s">
        <v>8318</v>
      </c>
      <c r="S2536">
        <v>45202</v>
      </c>
      <c r="T2536" t="s">
        <v>7261</v>
      </c>
      <c r="U2536">
        <v>45202</v>
      </c>
      <c r="V2536" t="s">
        <v>7270</v>
      </c>
      <c r="W2536" t="s">
        <v>7263</v>
      </c>
      <c r="X2536" t="s">
        <v>7264</v>
      </c>
      <c r="Y2536" t="s">
        <v>7265</v>
      </c>
      <c r="Z2536" t="s">
        <v>7179</v>
      </c>
      <c r="AA2536">
        <v>52.4</v>
      </c>
      <c r="AB2536" t="str" cm="1">
        <f t="array" ref="AB2536">_xlfn.LET(_xlpm.x,IFERROR(VALUE(Table2[[#This Row],[Response_Time_Hours]]),""),IF(_xlpm.x="","CHECK",_xlfn.IFS(_xlpm.x&lt;=1,"Immediate",_xlpm.x&lt;=6,"Fast",_xlpm.x&lt;=24,"Moderate",_xlpm.x&gt;24,"Delayed")))</f>
        <v>Delayed</v>
      </c>
      <c r="AC2536">
        <v>27</v>
      </c>
      <c r="AD2536" t="str" cm="1">
        <f t="array" ref="AD2536">IF(Table2[[#This Row],[Interaction_Count_Final]]="","N/A",_xlfn.IFS(Table2[[#This Row],[Interaction_Count_Final]]&lt;=2,"Low",Table2[[#This Row],[Interaction_Count_Final]]&lt;=5,"Medium",Table2[[#This Row],[Interaction_Count_Final]]&gt;=6,"High",TRUE,"CHECK"))</f>
        <v>High</v>
      </c>
      <c r="AE2536" t="s">
        <v>7273</v>
      </c>
      <c r="AF2536" t="b">
        <v>1</v>
      </c>
      <c r="AG2536" t="b">
        <v>1</v>
      </c>
      <c r="AH2536">
        <v>2985</v>
      </c>
      <c r="AI2536">
        <v>45202</v>
      </c>
      <c r="AJ2536" t="b">
        <v>1</v>
      </c>
      <c r="AK2536" t="e" cm="1">
        <f t="array" ref="AK2536">_xlfn.LET(
  _xlpm.txt,TRIM(Raw_Data!F2536),
  _xlpm.norm,SUBSTITUTE(SUBSTITUTE(_xlpm.txt,"-","/"),".","/"),
  _xlpm.p,_xlfn.TEXTSPLIT(_xlpm.norm,"/"),
  _xlpm.a,VALUE(INDEX(_xlpm.p,1)),
  _xlpm.b,VALUE(INDEX(_xlpm.p,2)),
  IF(AND(_xlpm.a&lt;=12,_xlpm.b&lt;=12),"REVIEW_AMBIGUOUS","OK")
)</f>
        <v>#REF!</v>
      </c>
    </row>
    <row r="2537" spans="1:37">
      <c r="A2537" t="s">
        <v>7180</v>
      </c>
      <c r="B2537" t="s">
        <v>7180</v>
      </c>
      <c r="C2537" t="b">
        <v>0</v>
      </c>
      <c r="D2537" t="s">
        <v>7257</v>
      </c>
      <c r="E2537" t="s">
        <v>7181</v>
      </c>
      <c r="F2537" t="s">
        <v>7181</v>
      </c>
      <c r="G2537" t="s">
        <v>7303</v>
      </c>
      <c r="H2537" t="s">
        <v>600</v>
      </c>
      <c r="I2537" t="s">
        <v>600</v>
      </c>
      <c r="J2537" t="s">
        <v>254</v>
      </c>
      <c r="K2537" t="s">
        <v>71</v>
      </c>
      <c r="L2537" t="s">
        <v>71</v>
      </c>
      <c r="M2537">
        <f>IF(UPPER(TRIM(Table2[[#This Row],[Status_Clean]]))="CONVERTED",1,0)</f>
        <v>0</v>
      </c>
      <c r="N2537">
        <f>IF(ISNUMBER(MATCH(UPPER(TRIM(Table2[[#This Row],[Status_Clean]])),{"CONTACTED","QUALIFIED","CONVERTED"},0)),1,0)</f>
        <v>1</v>
      </c>
      <c r="O2537" cm="1">
        <f t="array" ref="O2537">_xlfn.SWITCH(UPPER(TRIM(Table2[[#This Row],[Status_Clean]])),"NEW",1,"CONTACTED",2,"QUALIFIED",3,"CONVERTED",4,"LOST",5,99)</f>
        <v>3</v>
      </c>
      <c r="P2537">
        <v>45086</v>
      </c>
      <c r="Q2537" t="s">
        <v>7991</v>
      </c>
      <c r="R2537" t="s">
        <v>7991</v>
      </c>
      <c r="S2537">
        <v>45086</v>
      </c>
      <c r="T2537" t="s">
        <v>7261</v>
      </c>
      <c r="U2537">
        <v>45086</v>
      </c>
      <c r="V2537" t="s">
        <v>7276</v>
      </c>
      <c r="W2537" t="s">
        <v>7263</v>
      </c>
      <c r="X2537" t="s">
        <v>7277</v>
      </c>
      <c r="Y2537" t="s">
        <v>7312</v>
      </c>
      <c r="Z2537" t="s">
        <v>1496</v>
      </c>
      <c r="AA2537">
        <v>6.2</v>
      </c>
      <c r="AB2537" t="str" cm="1">
        <f t="array" ref="AB2537">_xlfn.LET(_xlpm.x,IFERROR(VALUE(Table2[[#This Row],[Response_Time_Hours]]),""),IF(_xlpm.x="","CHECK",_xlfn.IFS(_xlpm.x&lt;=1,"Immediate",_xlpm.x&lt;=6,"Fast",_xlpm.x&lt;=24,"Moderate",_xlpm.x&gt;24,"Delayed")))</f>
        <v>Moderate</v>
      </c>
      <c r="AC2537">
        <v>44</v>
      </c>
      <c r="AD2537" t="str" cm="1">
        <f t="array" ref="AD2537">IF(Table2[[#This Row],[Interaction_Count_Final]]="","N/A",_xlfn.IFS(Table2[[#This Row],[Interaction_Count_Final]]&lt;=2,"Low",Table2[[#This Row],[Interaction_Count_Final]]&lt;=5,"Medium",Table2[[#This Row],[Interaction_Count_Final]]&gt;=6,"High",TRUE,"CHECK"))</f>
        <v>High</v>
      </c>
      <c r="AE2537" t="s">
        <v>7266</v>
      </c>
      <c r="AF2537" t="b">
        <v>1</v>
      </c>
      <c r="AG2537" t="b">
        <v>1</v>
      </c>
      <c r="AH2537">
        <v>2986</v>
      </c>
      <c r="AI2537">
        <v>45086</v>
      </c>
      <c r="AJ2537" t="b">
        <v>1</v>
      </c>
      <c r="AK2537" t="e" cm="1">
        <f t="array" ref="AK2537">_xlfn.LET(
  _xlpm.txt,TRIM(Raw_Data!F2537),
  _xlpm.norm,SUBSTITUTE(SUBSTITUTE(_xlpm.txt,"-","/"),".","/"),
  _xlpm.p,_xlfn.TEXTSPLIT(_xlpm.norm,"/"),
  _xlpm.a,VALUE(INDEX(_xlpm.p,1)),
  _xlpm.b,VALUE(INDEX(_xlpm.p,2)),
  IF(AND(_xlpm.a&lt;=12,_xlpm.b&lt;=12),"REVIEW_AMBIGUOUS","OK")
)</f>
        <v>#REF!</v>
      </c>
    </row>
    <row r="2538" spans="1:37">
      <c r="A2538" t="s">
        <v>7182</v>
      </c>
      <c r="B2538" t="s">
        <v>7182</v>
      </c>
      <c r="C2538" t="b">
        <v>1</v>
      </c>
      <c r="D2538" t="s">
        <v>7257</v>
      </c>
      <c r="E2538" t="s">
        <v>7183</v>
      </c>
      <c r="F2538" t="s">
        <v>7183</v>
      </c>
      <c r="G2538" t="s">
        <v>7303</v>
      </c>
      <c r="H2538" t="s">
        <v>106</v>
      </c>
      <c r="I2538" t="s">
        <v>106</v>
      </c>
      <c r="J2538" t="s">
        <v>106</v>
      </c>
      <c r="K2538" t="s">
        <v>71</v>
      </c>
      <c r="L2538" t="s">
        <v>71</v>
      </c>
      <c r="M2538">
        <f>IF(UPPER(TRIM(Table2[[#This Row],[Status_Clean]]))="CONVERTED",1,0)</f>
        <v>0</v>
      </c>
      <c r="N2538">
        <f>IF(ISNUMBER(MATCH(UPPER(TRIM(Table2[[#This Row],[Status_Clean]])),{"CONTACTED","QUALIFIED","CONVERTED"},0)),1,0)</f>
        <v>1</v>
      </c>
      <c r="O2538" cm="1">
        <f t="array" ref="O2538">_xlfn.SWITCH(UPPER(TRIM(Table2[[#This Row],[Status_Clean]])),"NEW",1,"CONTACTED",2,"QUALIFIED",3,"CONVERTED",4,"LOST",5,99)</f>
        <v>3</v>
      </c>
      <c r="P2538" t="s">
        <v>7184</v>
      </c>
      <c r="Q2538" t="s">
        <v>8831</v>
      </c>
      <c r="R2538" t="s">
        <v>8831</v>
      </c>
      <c r="S2538">
        <v>45485</v>
      </c>
      <c r="T2538" t="s">
        <v>7261</v>
      </c>
      <c r="U2538">
        <v>45485</v>
      </c>
      <c r="V2538" t="s">
        <v>7305</v>
      </c>
      <c r="W2538" t="s">
        <v>7271</v>
      </c>
      <c r="X2538" t="s">
        <v>7288</v>
      </c>
      <c r="Y2538" t="s">
        <v>7312</v>
      </c>
      <c r="Z2538" t="s">
        <v>7185</v>
      </c>
      <c r="AA2538">
        <v>2.6</v>
      </c>
      <c r="AB2538" t="str" cm="1">
        <f t="array" ref="AB2538">_xlfn.LET(_xlpm.x,IFERROR(VALUE(Table2[[#This Row],[Response_Time_Hours]]),""),IF(_xlpm.x="","CHECK",_xlfn.IFS(_xlpm.x&lt;=1,"Immediate",_xlpm.x&lt;=6,"Fast",_xlpm.x&lt;=24,"Moderate",_xlpm.x&gt;24,"Delayed")))</f>
        <v>Fast</v>
      </c>
      <c r="AC2538">
        <v>4</v>
      </c>
      <c r="AD2538" t="str" cm="1">
        <f t="array" ref="AD2538">IF(Table2[[#This Row],[Interaction_Count_Final]]="","N/A",_xlfn.IFS(Table2[[#This Row],[Interaction_Count_Final]]&lt;=2,"Low",Table2[[#This Row],[Interaction_Count_Final]]&lt;=5,"Medium",Table2[[#This Row],[Interaction_Count_Final]]&gt;=6,"High",TRUE,"CHECK"))</f>
        <v>Medium</v>
      </c>
      <c r="AE2538" t="s">
        <v>7289</v>
      </c>
      <c r="AF2538" t="b">
        <v>1</v>
      </c>
      <c r="AG2538" t="b">
        <v>1</v>
      </c>
      <c r="AH2538">
        <v>2987</v>
      </c>
      <c r="AI2538">
        <v>45485</v>
      </c>
      <c r="AJ2538" t="b">
        <v>1</v>
      </c>
      <c r="AK2538" t="e" cm="1">
        <f t="array" ref="AK2538">_xlfn.LET(
  _xlpm.txt,TRIM(Raw_Data!F2538),
  _xlpm.norm,SUBSTITUTE(SUBSTITUTE(_xlpm.txt,"-","/"),".","/"),
  _xlpm.p,_xlfn.TEXTSPLIT(_xlpm.norm,"/"),
  _xlpm.a,VALUE(INDEX(_xlpm.p,1)),
  _xlpm.b,VALUE(INDEX(_xlpm.p,2)),
  IF(AND(_xlpm.a&lt;=12,_xlpm.b&lt;=12),"REVIEW_AMBIGUOUS","OK")
)</f>
        <v>#REF!</v>
      </c>
    </row>
    <row r="2539" spans="1:37">
      <c r="A2539" t="s">
        <v>7186</v>
      </c>
      <c r="B2539" t="s">
        <v>7186</v>
      </c>
      <c r="C2539" t="b">
        <v>1</v>
      </c>
      <c r="D2539" t="s">
        <v>7257</v>
      </c>
      <c r="E2539" t="s">
        <v>7187</v>
      </c>
      <c r="F2539" t="s">
        <v>7187</v>
      </c>
      <c r="G2539" t="s">
        <v>7258</v>
      </c>
      <c r="H2539" t="s">
        <v>69</v>
      </c>
      <c r="I2539" t="s">
        <v>69</v>
      </c>
      <c r="J2539" t="s">
        <v>69</v>
      </c>
      <c r="K2539" t="s">
        <v>250</v>
      </c>
      <c r="L2539" t="s">
        <v>250</v>
      </c>
      <c r="M2539">
        <f>IF(UPPER(TRIM(Table2[[#This Row],[Status_Clean]]))="CONVERTED",1,0)</f>
        <v>1</v>
      </c>
      <c r="N2539">
        <f>IF(ISNUMBER(MATCH(UPPER(TRIM(Table2[[#This Row],[Status_Clean]])),{"CONTACTED","QUALIFIED","CONVERTED"},0)),1,0)</f>
        <v>1</v>
      </c>
      <c r="O2539" cm="1">
        <f t="array" ref="O2539">_xlfn.SWITCH(UPPER(TRIM(Table2[[#This Row],[Status_Clean]])),"NEW",1,"CONTACTED",2,"QUALIFIED",3,"CONVERTED",4,"LOST",5,99)</f>
        <v>4</v>
      </c>
      <c r="P2539" t="s">
        <v>7188</v>
      </c>
      <c r="Q2539" t="s">
        <v>8548</v>
      </c>
      <c r="R2539" t="s">
        <v>8548</v>
      </c>
      <c r="S2539">
        <v>45157</v>
      </c>
      <c r="T2539" t="s">
        <v>7261</v>
      </c>
      <c r="U2539">
        <v>45157</v>
      </c>
      <c r="V2539" t="s">
        <v>7310</v>
      </c>
      <c r="W2539" t="s">
        <v>7263</v>
      </c>
      <c r="X2539" t="s">
        <v>7288</v>
      </c>
      <c r="Y2539" t="s">
        <v>7278</v>
      </c>
      <c r="Z2539">
        <v>39</v>
      </c>
      <c r="AA2539">
        <v>39</v>
      </c>
      <c r="AB2539" t="str" cm="1">
        <f t="array" ref="AB2539">_xlfn.LET(_xlpm.x,IFERROR(VALUE(Table2[[#This Row],[Response_Time_Hours]]),""),IF(_xlpm.x="","CHECK",_xlfn.IFS(_xlpm.x&lt;=1,"Immediate",_xlpm.x&lt;=6,"Fast",_xlpm.x&lt;=24,"Moderate",_xlpm.x&gt;24,"Delayed")))</f>
        <v>Delayed</v>
      </c>
      <c r="AC2539">
        <v>2</v>
      </c>
      <c r="AD2539" t="str" cm="1">
        <f t="array" ref="AD2539">IF(Table2[[#This Row],[Interaction_Count_Final]]="","N/A",_xlfn.IFS(Table2[[#This Row],[Interaction_Count_Final]]&lt;=2,"Low",Table2[[#This Row],[Interaction_Count_Final]]&lt;=5,"Medium",Table2[[#This Row],[Interaction_Count_Final]]&gt;=6,"High",TRUE,"CHECK"))</f>
        <v>Low</v>
      </c>
      <c r="AE2539" t="s">
        <v>7289</v>
      </c>
      <c r="AF2539" t="b">
        <v>1</v>
      </c>
      <c r="AG2539" t="b">
        <v>1</v>
      </c>
      <c r="AH2539">
        <v>2988</v>
      </c>
      <c r="AI2539">
        <v>45157</v>
      </c>
      <c r="AJ2539" t="b">
        <v>1</v>
      </c>
      <c r="AK2539" t="str" cm="1">
        <f t="array" ref="AK2539">_xlfn.LET(
  _xlpm.txt,TRIM(Raw_Data!F2539),
  _xlpm.norm,SUBSTITUTE(SUBSTITUTE(_xlpm.txt,"-","/"),".","/"),
  _xlpm.p,_xlfn.TEXTSPLIT(_xlpm.norm,"/"),
  _xlpm.a,VALUE(INDEX(_xlpm.p,1)),
  _xlpm.b,VALUE(INDEX(_xlpm.p,2)),
  IF(AND(_xlpm.a&lt;=12,_xlpm.b&lt;=12),"REVIEW_AMBIGUOUS","OK")
)</f>
        <v>OK</v>
      </c>
    </row>
    <row r="2540" spans="1:37">
      <c r="A2540" t="s">
        <v>7189</v>
      </c>
      <c r="B2540" t="s">
        <v>7189</v>
      </c>
      <c r="C2540" t="b">
        <v>0</v>
      </c>
      <c r="D2540" t="s">
        <v>7257</v>
      </c>
      <c r="E2540" t="s">
        <v>7190</v>
      </c>
      <c r="F2540" t="s">
        <v>7190</v>
      </c>
      <c r="G2540" t="s">
        <v>7303</v>
      </c>
      <c r="H2540" t="s">
        <v>1356</v>
      </c>
      <c r="I2540" t="s">
        <v>1356</v>
      </c>
      <c r="J2540" t="s">
        <v>1356</v>
      </c>
      <c r="K2540" t="s">
        <v>71</v>
      </c>
      <c r="L2540" t="s">
        <v>71</v>
      </c>
      <c r="M2540">
        <f>IF(UPPER(TRIM(Table2[[#This Row],[Status_Clean]]))="CONVERTED",1,0)</f>
        <v>0</v>
      </c>
      <c r="N2540">
        <f>IF(ISNUMBER(MATCH(UPPER(TRIM(Table2[[#This Row],[Status_Clean]])),{"CONTACTED","QUALIFIED","CONVERTED"},0)),1,0)</f>
        <v>1</v>
      </c>
      <c r="O2540" cm="1">
        <f t="array" ref="O2540">_xlfn.SWITCH(UPPER(TRIM(Table2[[#This Row],[Status_Clean]])),"NEW",1,"CONTACTED",2,"QUALIFIED",3,"CONVERTED",4,"LOST",5,99)</f>
        <v>3</v>
      </c>
      <c r="P2540" t="s">
        <v>4829</v>
      </c>
      <c r="Q2540" t="s">
        <v>8455</v>
      </c>
      <c r="R2540" t="s">
        <v>8455</v>
      </c>
      <c r="S2540">
        <v>44943</v>
      </c>
      <c r="T2540" t="s">
        <v>7261</v>
      </c>
      <c r="U2540">
        <v>44943</v>
      </c>
      <c r="V2540" t="s">
        <v>7317</v>
      </c>
      <c r="W2540" t="s">
        <v>7263</v>
      </c>
      <c r="X2540" t="s">
        <v>7284</v>
      </c>
      <c r="Y2540" t="s">
        <v>7265</v>
      </c>
      <c r="Z2540">
        <v>50</v>
      </c>
      <c r="AA2540">
        <v>50</v>
      </c>
      <c r="AB2540" t="str" cm="1">
        <f t="array" ref="AB2540">_xlfn.LET(_xlpm.x,IFERROR(VALUE(Table2[[#This Row],[Response_Time_Hours]]),""),IF(_xlpm.x="","CHECK",_xlfn.IFS(_xlpm.x&lt;=1,"Immediate",_xlpm.x&lt;=6,"Fast",_xlpm.x&lt;=24,"Moderate",_xlpm.x&gt;24,"Delayed")))</f>
        <v>Delayed</v>
      </c>
      <c r="AC2540">
        <v>2</v>
      </c>
      <c r="AD2540" t="str" cm="1">
        <f t="array" ref="AD2540">IF(Table2[[#This Row],[Interaction_Count_Final]]="","N/A",_xlfn.IFS(Table2[[#This Row],[Interaction_Count_Final]]&lt;=2,"Low",Table2[[#This Row],[Interaction_Count_Final]]&lt;=5,"Medium",Table2[[#This Row],[Interaction_Count_Final]]&gt;=6,"High",TRUE,"CHECK"))</f>
        <v>Low</v>
      </c>
      <c r="AE2540" t="s">
        <v>7289</v>
      </c>
      <c r="AF2540" t="b">
        <v>1</v>
      </c>
      <c r="AG2540" t="b">
        <v>1</v>
      </c>
      <c r="AH2540">
        <v>2989</v>
      </c>
      <c r="AI2540">
        <v>44943</v>
      </c>
      <c r="AJ2540" t="b">
        <v>1</v>
      </c>
      <c r="AK2540" t="e" cm="1">
        <f t="array" ref="AK2540">_xlfn.LET(
  _xlpm.txt,TRIM(Raw_Data!F2540),
  _xlpm.norm,SUBSTITUTE(SUBSTITUTE(_xlpm.txt,"-","/"),".","/"),
  _xlpm.p,_xlfn.TEXTSPLIT(_xlpm.norm,"/"),
  _xlpm.a,VALUE(INDEX(_xlpm.p,1)),
  _xlpm.b,VALUE(INDEX(_xlpm.p,2)),
  IF(AND(_xlpm.a&lt;=12,_xlpm.b&lt;=12),"REVIEW_AMBIGUOUS","OK")
)</f>
        <v>#REF!</v>
      </c>
    </row>
    <row r="2541" spans="1:37">
      <c r="A2541" t="s">
        <v>7191</v>
      </c>
      <c r="B2541" t="s">
        <v>7191</v>
      </c>
      <c r="C2541" t="b">
        <v>0</v>
      </c>
      <c r="D2541" t="s">
        <v>7257</v>
      </c>
      <c r="E2541" t="s">
        <v>7192</v>
      </c>
      <c r="F2541" t="s">
        <v>7192</v>
      </c>
      <c r="G2541" t="s">
        <v>7274</v>
      </c>
      <c r="H2541" t="s">
        <v>1035</v>
      </c>
      <c r="I2541" t="s">
        <v>1035</v>
      </c>
      <c r="J2541" t="s">
        <v>311</v>
      </c>
      <c r="K2541" t="s">
        <v>7365</v>
      </c>
      <c r="L2541" t="s">
        <v>250</v>
      </c>
      <c r="M2541">
        <f>IF(UPPER(TRIM(Table2[[#This Row],[Status_Clean]]))="CONVERTED",1,0)</f>
        <v>1</v>
      </c>
      <c r="N2541">
        <f>IF(ISNUMBER(MATCH(UPPER(TRIM(Table2[[#This Row],[Status_Clean]])),{"CONTACTED","QUALIFIED","CONVERTED"},0)),1,0)</f>
        <v>1</v>
      </c>
      <c r="O2541" cm="1">
        <f t="array" ref="O2541">_xlfn.SWITCH(UPPER(TRIM(Table2[[#This Row],[Status_Clean]])),"NEW",1,"CONTACTED",2,"QUALIFIED",3,"CONVERTED",4,"LOST",5,99)</f>
        <v>4</v>
      </c>
      <c r="P2541" t="s">
        <v>1894</v>
      </c>
      <c r="Q2541" t="s">
        <v>7824</v>
      </c>
      <c r="R2541" t="s">
        <v>7824</v>
      </c>
      <c r="S2541">
        <v>45474</v>
      </c>
      <c r="T2541" t="s">
        <v>7261</v>
      </c>
      <c r="U2541">
        <v>45474</v>
      </c>
      <c r="V2541" t="s">
        <v>7305</v>
      </c>
      <c r="W2541" t="s">
        <v>7271</v>
      </c>
      <c r="X2541" t="s">
        <v>7288</v>
      </c>
      <c r="Y2541" t="s">
        <v>7298</v>
      </c>
      <c r="Z2541">
        <v>16.600000000000001</v>
      </c>
      <c r="AA2541">
        <v>16.600000000000001</v>
      </c>
      <c r="AB2541" t="str" cm="1">
        <f t="array" ref="AB2541">_xlfn.LET(_xlpm.x,IFERROR(VALUE(Table2[[#This Row],[Response_Time_Hours]]),""),IF(_xlpm.x="","CHECK",_xlfn.IFS(_xlpm.x&lt;=1,"Immediate",_xlpm.x&lt;=6,"Fast",_xlpm.x&lt;=24,"Moderate",_xlpm.x&gt;24,"Delayed")))</f>
        <v>Moderate</v>
      </c>
      <c r="AC2541">
        <v>1</v>
      </c>
      <c r="AD2541" t="str" cm="1">
        <f t="array" ref="AD2541">IF(Table2[[#This Row],[Interaction_Count_Final]]="","N/A",_xlfn.IFS(Table2[[#This Row],[Interaction_Count_Final]]&lt;=2,"Low",Table2[[#This Row],[Interaction_Count_Final]]&lt;=5,"Medium",Table2[[#This Row],[Interaction_Count_Final]]&gt;=6,"High",TRUE,"CHECK"))</f>
        <v>Low</v>
      </c>
      <c r="AE2541" t="s">
        <v>7266</v>
      </c>
      <c r="AF2541" t="b">
        <v>1</v>
      </c>
      <c r="AG2541" t="b">
        <v>1</v>
      </c>
      <c r="AH2541">
        <v>2990</v>
      </c>
      <c r="AI2541">
        <v>45474</v>
      </c>
      <c r="AJ2541" t="b">
        <v>1</v>
      </c>
      <c r="AK2541" t="e" cm="1">
        <f t="array" ref="AK2541">_xlfn.LET(
  _xlpm.txt,TRIM(Raw_Data!F2541),
  _xlpm.norm,SUBSTITUTE(SUBSTITUTE(_xlpm.txt,"-","/"),".","/"),
  _xlpm.p,_xlfn.TEXTSPLIT(_xlpm.norm,"/"),
  _xlpm.a,VALUE(INDEX(_xlpm.p,1)),
  _xlpm.b,VALUE(INDEX(_xlpm.p,2)),
  IF(AND(_xlpm.a&lt;=12,_xlpm.b&lt;=12),"REVIEW_AMBIGUOUS","OK")
)</f>
        <v>#REF!</v>
      </c>
    </row>
    <row r="2542" spans="1:37">
      <c r="A2542" t="s">
        <v>7193</v>
      </c>
      <c r="B2542" t="s">
        <v>7193</v>
      </c>
      <c r="C2542" t="b">
        <v>0</v>
      </c>
      <c r="D2542" t="s">
        <v>7257</v>
      </c>
      <c r="E2542" t="s">
        <v>7194</v>
      </c>
      <c r="F2542" t="s">
        <v>7194</v>
      </c>
      <c r="G2542" t="s">
        <v>7268</v>
      </c>
      <c r="H2542" t="s">
        <v>263</v>
      </c>
      <c r="I2542" t="s">
        <v>263</v>
      </c>
      <c r="J2542" t="s">
        <v>263</v>
      </c>
      <c r="K2542" t="s">
        <v>7319</v>
      </c>
      <c r="L2542" t="s">
        <v>71</v>
      </c>
      <c r="M2542">
        <f>IF(UPPER(TRIM(Table2[[#This Row],[Status_Clean]]))="CONVERTED",1,0)</f>
        <v>0</v>
      </c>
      <c r="N2542">
        <f>IF(ISNUMBER(MATCH(UPPER(TRIM(Table2[[#This Row],[Status_Clean]])),{"CONTACTED","QUALIFIED","CONVERTED"},0)),1,0)</f>
        <v>1</v>
      </c>
      <c r="O2542" cm="1">
        <f t="array" ref="O2542">_xlfn.SWITCH(UPPER(TRIM(Table2[[#This Row],[Status_Clean]])),"NEW",1,"CONTACTED",2,"QUALIFIED",3,"CONVERTED",4,"LOST",5,99)</f>
        <v>3</v>
      </c>
      <c r="P2542" t="s">
        <v>7195</v>
      </c>
      <c r="Q2542" t="s">
        <v>7195</v>
      </c>
      <c r="R2542" t="s">
        <v>7195</v>
      </c>
      <c r="S2542">
        <v>45183</v>
      </c>
      <c r="T2542" t="s">
        <v>7261</v>
      </c>
      <c r="U2542">
        <v>45183</v>
      </c>
      <c r="V2542" t="s">
        <v>7287</v>
      </c>
      <c r="W2542" t="s">
        <v>7263</v>
      </c>
      <c r="X2542" t="s">
        <v>7288</v>
      </c>
      <c r="Y2542" t="s">
        <v>7285</v>
      </c>
      <c r="Z2542" t="s">
        <v>7196</v>
      </c>
      <c r="AA2542">
        <v>49.4</v>
      </c>
      <c r="AB2542" t="str" cm="1">
        <f t="array" ref="AB2542">_xlfn.LET(_xlpm.x,IFERROR(VALUE(Table2[[#This Row],[Response_Time_Hours]]),""),IF(_xlpm.x="","CHECK",_xlfn.IFS(_xlpm.x&lt;=1,"Immediate",_xlpm.x&lt;=6,"Fast",_xlpm.x&lt;=24,"Moderate",_xlpm.x&gt;24,"Delayed")))</f>
        <v>Delayed</v>
      </c>
      <c r="AC2542">
        <v>39</v>
      </c>
      <c r="AD2542" t="str" cm="1">
        <f t="array" ref="AD2542">IF(Table2[[#This Row],[Interaction_Count_Final]]="","N/A",_xlfn.IFS(Table2[[#This Row],[Interaction_Count_Final]]&lt;=2,"Low",Table2[[#This Row],[Interaction_Count_Final]]&lt;=5,"Medium",Table2[[#This Row],[Interaction_Count_Final]]&gt;=6,"High",TRUE,"CHECK"))</f>
        <v>High</v>
      </c>
      <c r="AE2542" t="s">
        <v>7273</v>
      </c>
      <c r="AF2542" t="b">
        <v>1</v>
      </c>
      <c r="AG2542" t="b">
        <v>1</v>
      </c>
      <c r="AH2542">
        <v>2991</v>
      </c>
      <c r="AI2542">
        <v>45183</v>
      </c>
      <c r="AJ2542" t="b">
        <v>1</v>
      </c>
      <c r="AK2542" t="str" cm="1">
        <f t="array" ref="AK2542">_xlfn.LET(
  _xlpm.txt,TRIM(Raw_Data!F2542),
  _xlpm.norm,SUBSTITUTE(SUBSTITUTE(_xlpm.txt,"-","/"),".","/"),
  _xlpm.p,_xlfn.TEXTSPLIT(_xlpm.norm,"/"),
  _xlpm.a,VALUE(INDEX(_xlpm.p,1)),
  _xlpm.b,VALUE(INDEX(_xlpm.p,2)),
  IF(AND(_xlpm.a&lt;=12,_xlpm.b&lt;=12),"REVIEW_AMBIGUOUS","OK")
)</f>
        <v>OK</v>
      </c>
    </row>
    <row r="2543" spans="1:37">
      <c r="A2543" t="s">
        <v>7197</v>
      </c>
      <c r="B2543" t="s">
        <v>7197</v>
      </c>
      <c r="C2543" t="b">
        <v>0</v>
      </c>
      <c r="D2543" t="s">
        <v>7257</v>
      </c>
      <c r="E2543" t="s">
        <v>7198</v>
      </c>
      <c r="F2543" t="s">
        <v>7198</v>
      </c>
      <c r="G2543" t="s">
        <v>7258</v>
      </c>
      <c r="H2543" t="s">
        <v>404</v>
      </c>
      <c r="I2543" t="s">
        <v>404</v>
      </c>
      <c r="J2543" t="s">
        <v>363</v>
      </c>
      <c r="K2543" t="s">
        <v>193</v>
      </c>
      <c r="L2543" t="s">
        <v>193</v>
      </c>
      <c r="M2543">
        <f>IF(UPPER(TRIM(Table2[[#This Row],[Status_Clean]]))="CONVERTED",1,0)</f>
        <v>0</v>
      </c>
      <c r="N2543">
        <f>IF(ISNUMBER(MATCH(UPPER(TRIM(Table2[[#This Row],[Status_Clean]])),{"CONTACTED","QUALIFIED","CONVERTED"},0)),1,0)</f>
        <v>0</v>
      </c>
      <c r="O2543" cm="1">
        <f t="array" ref="O2543">_xlfn.SWITCH(UPPER(TRIM(Table2[[#This Row],[Status_Clean]])),"NEW",1,"CONTACTED",2,"QUALIFIED",3,"CONVERTED",4,"LOST",5,99)</f>
        <v>1</v>
      </c>
      <c r="P2543">
        <v>44932</v>
      </c>
      <c r="Q2543" t="s">
        <v>8417</v>
      </c>
      <c r="R2543" t="s">
        <v>8417</v>
      </c>
      <c r="S2543">
        <v>44932</v>
      </c>
      <c r="T2543" t="s">
        <v>7261</v>
      </c>
      <c r="U2543">
        <v>44932</v>
      </c>
      <c r="V2543" t="s">
        <v>7317</v>
      </c>
      <c r="W2543" t="s">
        <v>7263</v>
      </c>
      <c r="X2543" t="s">
        <v>7284</v>
      </c>
      <c r="Y2543" t="s">
        <v>7312</v>
      </c>
      <c r="Z2543" t="s">
        <v>543</v>
      </c>
      <c r="AA2543">
        <v>4.8000000000000007</v>
      </c>
      <c r="AB2543" t="str" cm="1">
        <f t="array" ref="AB2543">_xlfn.LET(_xlpm.x,IFERROR(VALUE(Table2[[#This Row],[Response_Time_Hours]]),""),IF(_xlpm.x="","CHECK",_xlfn.IFS(_xlpm.x&lt;=1,"Immediate",_xlpm.x&lt;=6,"Fast",_xlpm.x&lt;=24,"Moderate",_xlpm.x&gt;24,"Delayed")))</f>
        <v>Fast</v>
      </c>
      <c r="AC2543">
        <v>33</v>
      </c>
      <c r="AD2543" t="str" cm="1">
        <f t="array" ref="AD2543">IF(Table2[[#This Row],[Interaction_Count_Final]]="","N/A",_xlfn.IFS(Table2[[#This Row],[Interaction_Count_Final]]&lt;=2,"Low",Table2[[#This Row],[Interaction_Count_Final]]&lt;=5,"Medium",Table2[[#This Row],[Interaction_Count_Final]]&gt;=6,"High",TRUE,"CHECK"))</f>
        <v>High</v>
      </c>
      <c r="AE2543" t="s">
        <v>7266</v>
      </c>
      <c r="AF2543" t="b">
        <v>1</v>
      </c>
      <c r="AG2543" t="b">
        <v>1</v>
      </c>
      <c r="AH2543">
        <v>2992</v>
      </c>
      <c r="AI2543">
        <v>44932</v>
      </c>
      <c r="AJ2543" t="b">
        <v>1</v>
      </c>
      <c r="AK2543" t="e" cm="1">
        <f t="array" ref="AK2543">_xlfn.LET(
  _xlpm.txt,TRIM(Raw_Data!F2543),
  _xlpm.norm,SUBSTITUTE(SUBSTITUTE(_xlpm.txt,"-","/"),".","/"),
  _xlpm.p,_xlfn.TEXTSPLIT(_xlpm.norm,"/"),
  _xlpm.a,VALUE(INDEX(_xlpm.p,1)),
  _xlpm.b,VALUE(INDEX(_xlpm.p,2)),
  IF(AND(_xlpm.a&lt;=12,_xlpm.b&lt;=12),"REVIEW_AMBIGUOUS","OK")
)</f>
        <v>#REF!</v>
      </c>
    </row>
    <row r="2544" spans="1:37">
      <c r="A2544" t="s">
        <v>7199</v>
      </c>
      <c r="B2544" t="s">
        <v>7199</v>
      </c>
      <c r="C2544" t="b">
        <v>0</v>
      </c>
      <c r="D2544" t="s">
        <v>7257</v>
      </c>
      <c r="E2544" t="s">
        <v>7200</v>
      </c>
      <c r="F2544" t="s">
        <v>7200</v>
      </c>
      <c r="G2544" t="s">
        <v>7268</v>
      </c>
      <c r="H2544" t="s">
        <v>600</v>
      </c>
      <c r="I2544" t="s">
        <v>600</v>
      </c>
      <c r="J2544" t="s">
        <v>254</v>
      </c>
      <c r="K2544" t="s">
        <v>7370</v>
      </c>
      <c r="L2544" t="s">
        <v>250</v>
      </c>
      <c r="M2544">
        <f>IF(UPPER(TRIM(Table2[[#This Row],[Status_Clean]]))="CONVERTED",1,0)</f>
        <v>1</v>
      </c>
      <c r="N2544">
        <f>IF(ISNUMBER(MATCH(UPPER(TRIM(Table2[[#This Row],[Status_Clean]])),{"CONTACTED","QUALIFIED","CONVERTED"},0)),1,0)</f>
        <v>1</v>
      </c>
      <c r="O2544" cm="1">
        <f t="array" ref="O2544">_xlfn.SWITCH(UPPER(TRIM(Table2[[#This Row],[Status_Clean]])),"NEW",1,"CONTACTED",2,"QUALIFIED",3,"CONVERTED",4,"LOST",5,99)</f>
        <v>4</v>
      </c>
      <c r="P2544">
        <v>45337</v>
      </c>
      <c r="Q2544" t="s">
        <v>7777</v>
      </c>
      <c r="R2544" t="s">
        <v>7777</v>
      </c>
      <c r="S2544">
        <v>45337</v>
      </c>
      <c r="T2544" t="s">
        <v>7261</v>
      </c>
      <c r="U2544">
        <v>45337</v>
      </c>
      <c r="V2544" t="s">
        <v>7283</v>
      </c>
      <c r="W2544" t="s">
        <v>7271</v>
      </c>
      <c r="X2544" t="s">
        <v>7284</v>
      </c>
      <c r="Y2544" t="s">
        <v>7285</v>
      </c>
      <c r="Z2544" t="s">
        <v>7201</v>
      </c>
      <c r="AA2544">
        <v>2.1</v>
      </c>
      <c r="AB2544" t="str" cm="1">
        <f t="array" ref="AB2544">_xlfn.LET(_xlpm.x,IFERROR(VALUE(Table2[[#This Row],[Response_Time_Hours]]),""),IF(_xlpm.x="","CHECK",_xlfn.IFS(_xlpm.x&lt;=1,"Immediate",_xlpm.x&lt;=6,"Fast",_xlpm.x&lt;=24,"Moderate",_xlpm.x&gt;24,"Delayed")))</f>
        <v>Fast</v>
      </c>
      <c r="AC2544">
        <v>18</v>
      </c>
      <c r="AD2544" t="str" cm="1">
        <f t="array" ref="AD2544">IF(Table2[[#This Row],[Interaction_Count_Final]]="","N/A",_xlfn.IFS(Table2[[#This Row],[Interaction_Count_Final]]&lt;=2,"Low",Table2[[#This Row],[Interaction_Count_Final]]&lt;=5,"Medium",Table2[[#This Row],[Interaction_Count_Final]]&gt;=6,"High",TRUE,"CHECK"))</f>
        <v>High</v>
      </c>
      <c r="AE2544" t="s">
        <v>7289</v>
      </c>
      <c r="AF2544" t="b">
        <v>1</v>
      </c>
      <c r="AG2544" t="b">
        <v>1</v>
      </c>
      <c r="AH2544">
        <v>2993</v>
      </c>
      <c r="AI2544">
        <v>45337</v>
      </c>
      <c r="AJ2544" t="b">
        <v>1</v>
      </c>
      <c r="AK2544" t="e" cm="1">
        <f t="array" ref="AK2544">_xlfn.LET(
  _xlpm.txt,TRIM(Raw_Data!F2544),
  _xlpm.norm,SUBSTITUTE(SUBSTITUTE(_xlpm.txt,"-","/"),".","/"),
  _xlpm.p,_xlfn.TEXTSPLIT(_xlpm.norm,"/"),
  _xlpm.a,VALUE(INDEX(_xlpm.p,1)),
  _xlpm.b,VALUE(INDEX(_xlpm.p,2)),
  IF(AND(_xlpm.a&lt;=12,_xlpm.b&lt;=12),"REVIEW_AMBIGUOUS","OK")
)</f>
        <v>#REF!</v>
      </c>
    </row>
    <row r="2545" spans="1:37">
      <c r="A2545" t="s">
        <v>7202</v>
      </c>
      <c r="B2545" t="s">
        <v>7202</v>
      </c>
      <c r="C2545" t="b">
        <v>1</v>
      </c>
      <c r="D2545" t="s">
        <v>7257</v>
      </c>
      <c r="E2545" t="s">
        <v>7203</v>
      </c>
      <c r="F2545" t="s">
        <v>7203</v>
      </c>
      <c r="G2545" t="s">
        <v>7268</v>
      </c>
      <c r="H2545" t="s">
        <v>106</v>
      </c>
      <c r="I2545" t="s">
        <v>106</v>
      </c>
      <c r="J2545" t="s">
        <v>106</v>
      </c>
      <c r="K2545" t="s">
        <v>7281</v>
      </c>
      <c r="L2545" t="s">
        <v>125</v>
      </c>
      <c r="M2545">
        <f>IF(UPPER(TRIM(Table2[[#This Row],[Status_Clean]]))="CONVERTED",1,0)</f>
        <v>0</v>
      </c>
      <c r="N2545">
        <f>IF(ISNUMBER(MATCH(UPPER(TRIM(Table2[[#This Row],[Status_Clean]])),{"CONTACTED","QUALIFIED","CONVERTED"},0)),1,0)</f>
        <v>1</v>
      </c>
      <c r="O2545" cm="1">
        <f t="array" ref="O2545">_xlfn.SWITCH(UPPER(TRIM(Table2[[#This Row],[Status_Clean]])),"NEW",1,"CONTACTED",2,"QUALIFIED",3,"CONVERTED",4,"LOST",5,99)</f>
        <v>2</v>
      </c>
      <c r="P2545">
        <v>45032</v>
      </c>
      <c r="Q2545" t="s">
        <v>8269</v>
      </c>
      <c r="R2545" t="s">
        <v>8269</v>
      </c>
      <c r="S2545">
        <v>45032</v>
      </c>
      <c r="T2545" t="s">
        <v>7261</v>
      </c>
      <c r="U2545">
        <v>45032</v>
      </c>
      <c r="V2545" t="s">
        <v>7297</v>
      </c>
      <c r="W2545" t="s">
        <v>7263</v>
      </c>
      <c r="X2545" t="s">
        <v>7277</v>
      </c>
      <c r="Y2545" t="s">
        <v>7293</v>
      </c>
      <c r="Z2545" t="s">
        <v>7204</v>
      </c>
      <c r="AA2545">
        <v>26.1</v>
      </c>
      <c r="AB2545" t="str" cm="1">
        <f t="array" ref="AB2545">_xlfn.LET(_xlpm.x,IFERROR(VALUE(Table2[[#This Row],[Response_Time_Hours]]),""),IF(_xlpm.x="","CHECK",_xlfn.IFS(_xlpm.x&lt;=1,"Immediate",_xlpm.x&lt;=6,"Fast",_xlpm.x&lt;=24,"Moderate",_xlpm.x&gt;24,"Delayed")))</f>
        <v>Delayed</v>
      </c>
      <c r="AC2545">
        <v>1</v>
      </c>
      <c r="AD2545" t="str" cm="1">
        <f t="array" ref="AD2545">IF(Table2[[#This Row],[Interaction_Count_Final]]="","N/A",_xlfn.IFS(Table2[[#This Row],[Interaction_Count_Final]]&lt;=2,"Low",Table2[[#This Row],[Interaction_Count_Final]]&lt;=5,"Medium",Table2[[#This Row],[Interaction_Count_Final]]&gt;=6,"High",TRUE,"CHECK"))</f>
        <v>Low</v>
      </c>
      <c r="AE2545" t="s">
        <v>7289</v>
      </c>
      <c r="AF2545" t="b">
        <v>1</v>
      </c>
      <c r="AG2545" t="b">
        <v>1</v>
      </c>
      <c r="AH2545">
        <v>2994</v>
      </c>
      <c r="AI2545">
        <v>45032</v>
      </c>
      <c r="AJ2545" t="b">
        <v>1</v>
      </c>
      <c r="AK2545" t="e" cm="1">
        <f t="array" ref="AK2545">_xlfn.LET(
  _xlpm.txt,TRIM(Raw_Data!F2545),
  _xlpm.norm,SUBSTITUTE(SUBSTITUTE(_xlpm.txt,"-","/"),".","/"),
  _xlpm.p,_xlfn.TEXTSPLIT(_xlpm.norm,"/"),
  _xlpm.a,VALUE(INDEX(_xlpm.p,1)),
  _xlpm.b,VALUE(INDEX(_xlpm.p,2)),
  IF(AND(_xlpm.a&lt;=12,_xlpm.b&lt;=12),"REVIEW_AMBIGUOUS","OK")
)</f>
        <v>#REF!</v>
      </c>
    </row>
    <row r="2546" spans="1:37">
      <c r="A2546" t="s">
        <v>7205</v>
      </c>
      <c r="B2546" t="s">
        <v>7205</v>
      </c>
      <c r="C2546" t="b">
        <v>1</v>
      </c>
      <c r="D2546" t="s">
        <v>7257</v>
      </c>
      <c r="E2546" t="s">
        <v>7206</v>
      </c>
      <c r="F2546" t="s">
        <v>7206</v>
      </c>
      <c r="G2546" t="s">
        <v>7274</v>
      </c>
      <c r="H2546" t="s">
        <v>283</v>
      </c>
      <c r="I2546" t="s">
        <v>283</v>
      </c>
      <c r="J2546" t="s">
        <v>263</v>
      </c>
      <c r="K2546" t="s">
        <v>193</v>
      </c>
      <c r="L2546" t="s">
        <v>193</v>
      </c>
      <c r="M2546">
        <f>IF(UPPER(TRIM(Table2[[#This Row],[Status_Clean]]))="CONVERTED",1,0)</f>
        <v>0</v>
      </c>
      <c r="N2546">
        <f>IF(ISNUMBER(MATCH(UPPER(TRIM(Table2[[#This Row],[Status_Clean]])),{"CONTACTED","QUALIFIED","CONVERTED"},0)),1,0)</f>
        <v>0</v>
      </c>
      <c r="O2546" cm="1">
        <f t="array" ref="O2546">_xlfn.SWITCH(UPPER(TRIM(Table2[[#This Row],[Status_Clean]])),"NEW",1,"CONTACTED",2,"QUALIFIED",3,"CONVERTED",4,"LOST",5,99)</f>
        <v>1</v>
      </c>
      <c r="P2546">
        <v>45167</v>
      </c>
      <c r="Q2546" t="s">
        <v>7393</v>
      </c>
      <c r="R2546" t="s">
        <v>7393</v>
      </c>
      <c r="S2546">
        <v>45167</v>
      </c>
      <c r="T2546" t="s">
        <v>7261</v>
      </c>
      <c r="U2546">
        <v>45167</v>
      </c>
      <c r="V2546" t="s">
        <v>7310</v>
      </c>
      <c r="W2546" t="s">
        <v>7263</v>
      </c>
      <c r="X2546" t="s">
        <v>7288</v>
      </c>
      <c r="Y2546" t="s">
        <v>7265</v>
      </c>
      <c r="Z2546" t="s">
        <v>7207</v>
      </c>
      <c r="AA2546">
        <v>26.4</v>
      </c>
      <c r="AB2546" t="str" cm="1">
        <f t="array" ref="AB2546">_xlfn.LET(_xlpm.x,IFERROR(VALUE(Table2[[#This Row],[Response_Time_Hours]]),""),IF(_xlpm.x="","CHECK",_xlfn.IFS(_xlpm.x&lt;=1,"Immediate",_xlpm.x&lt;=6,"Fast",_xlpm.x&lt;=24,"Moderate",_xlpm.x&gt;24,"Delayed")))</f>
        <v>Delayed</v>
      </c>
      <c r="AC2546">
        <v>8</v>
      </c>
      <c r="AD2546" t="str" cm="1">
        <f t="array" ref="AD2546">IF(Table2[[#This Row],[Interaction_Count_Final]]="","N/A",_xlfn.IFS(Table2[[#This Row],[Interaction_Count_Final]]&lt;=2,"Low",Table2[[#This Row],[Interaction_Count_Final]]&lt;=5,"Medium",Table2[[#This Row],[Interaction_Count_Final]]&gt;=6,"High",TRUE,"CHECK"))</f>
        <v>High</v>
      </c>
      <c r="AE2546" t="s">
        <v>7289</v>
      </c>
      <c r="AF2546" t="b">
        <v>1</v>
      </c>
      <c r="AG2546" t="b">
        <v>1</v>
      </c>
      <c r="AH2546">
        <v>2995</v>
      </c>
      <c r="AI2546">
        <v>45167</v>
      </c>
      <c r="AJ2546" t="b">
        <v>1</v>
      </c>
      <c r="AK2546" t="e" cm="1">
        <f t="array" ref="AK2546">_xlfn.LET(
  _xlpm.txt,TRIM(Raw_Data!F2546),
  _xlpm.norm,SUBSTITUTE(SUBSTITUTE(_xlpm.txt,"-","/"),".","/"),
  _xlpm.p,_xlfn.TEXTSPLIT(_xlpm.norm,"/"),
  _xlpm.a,VALUE(INDEX(_xlpm.p,1)),
  _xlpm.b,VALUE(INDEX(_xlpm.p,2)),
  IF(AND(_xlpm.a&lt;=12,_xlpm.b&lt;=12),"REVIEW_AMBIGUOUS","OK")
)</f>
        <v>#REF!</v>
      </c>
    </row>
    <row r="2547" spans="1:37">
      <c r="A2547" t="s">
        <v>7208</v>
      </c>
      <c r="B2547" t="s">
        <v>7208</v>
      </c>
      <c r="C2547" t="b">
        <v>0</v>
      </c>
      <c r="D2547" t="s">
        <v>7257</v>
      </c>
      <c r="E2547" t="s">
        <v>7209</v>
      </c>
      <c r="F2547" t="s">
        <v>7209</v>
      </c>
      <c r="G2547" t="s">
        <v>7268</v>
      </c>
      <c r="H2547" t="s">
        <v>1356</v>
      </c>
      <c r="I2547" t="s">
        <v>1356</v>
      </c>
      <c r="J2547" t="s">
        <v>1356</v>
      </c>
      <c r="K2547" t="s">
        <v>125</v>
      </c>
      <c r="L2547" t="s">
        <v>125</v>
      </c>
      <c r="M2547">
        <f>IF(UPPER(TRIM(Table2[[#This Row],[Status_Clean]]))="CONVERTED",1,0)</f>
        <v>0</v>
      </c>
      <c r="N2547">
        <f>IF(ISNUMBER(MATCH(UPPER(TRIM(Table2[[#This Row],[Status_Clean]])),{"CONTACTED","QUALIFIED","CONVERTED"},0)),1,0)</f>
        <v>1</v>
      </c>
      <c r="O2547" cm="1">
        <f t="array" ref="O2547">_xlfn.SWITCH(UPPER(TRIM(Table2[[#This Row],[Status_Clean]])),"NEW",1,"CONTACTED",2,"QUALIFIED",3,"CONVERTED",4,"LOST",5,99)</f>
        <v>2</v>
      </c>
      <c r="P2547" t="s">
        <v>7210</v>
      </c>
      <c r="Q2547" t="s">
        <v>7210</v>
      </c>
      <c r="R2547" t="s">
        <v>7210</v>
      </c>
      <c r="S2547">
        <v>45101</v>
      </c>
      <c r="T2547" t="s">
        <v>7261</v>
      </c>
      <c r="U2547">
        <v>45101</v>
      </c>
      <c r="V2547" t="s">
        <v>7276</v>
      </c>
      <c r="W2547" t="s">
        <v>7263</v>
      </c>
      <c r="X2547" t="s">
        <v>7277</v>
      </c>
      <c r="Y2547" t="s">
        <v>7278</v>
      </c>
      <c r="Z2547" t="s">
        <v>7211</v>
      </c>
      <c r="AA2547">
        <v>2</v>
      </c>
      <c r="AB2547" t="str" cm="1">
        <f t="array" ref="AB2547">_xlfn.LET(_xlpm.x,IFERROR(VALUE(Table2[[#This Row],[Response_Time_Hours]]),""),IF(_xlpm.x="","CHECK",_xlfn.IFS(_xlpm.x&lt;=1,"Immediate",_xlpm.x&lt;=6,"Fast",_xlpm.x&lt;=24,"Moderate",_xlpm.x&gt;24,"Delayed")))</f>
        <v>Fast</v>
      </c>
      <c r="AC2547">
        <v>9</v>
      </c>
      <c r="AD2547" t="str" cm="1">
        <f t="array" ref="AD2547">IF(Table2[[#This Row],[Interaction_Count_Final]]="","N/A",_xlfn.IFS(Table2[[#This Row],[Interaction_Count_Final]]&lt;=2,"Low",Table2[[#This Row],[Interaction_Count_Final]]&lt;=5,"Medium",Table2[[#This Row],[Interaction_Count_Final]]&gt;=6,"High",TRUE,"CHECK"))</f>
        <v>High</v>
      </c>
      <c r="AE2547" t="s">
        <v>7273</v>
      </c>
      <c r="AF2547" t="b">
        <v>1</v>
      </c>
      <c r="AG2547" t="b">
        <v>1</v>
      </c>
      <c r="AH2547">
        <v>2996</v>
      </c>
      <c r="AI2547">
        <v>45101</v>
      </c>
      <c r="AJ2547" t="b">
        <v>1</v>
      </c>
      <c r="AK2547" t="str" cm="1">
        <f t="array" ref="AK2547">_xlfn.LET(
  _xlpm.txt,TRIM(Raw_Data!F2547),
  _xlpm.norm,SUBSTITUTE(SUBSTITUTE(_xlpm.txt,"-","/"),".","/"),
  _xlpm.p,_xlfn.TEXTSPLIT(_xlpm.norm,"/"),
  _xlpm.a,VALUE(INDEX(_xlpm.p,1)),
  _xlpm.b,VALUE(INDEX(_xlpm.p,2)),
  IF(AND(_xlpm.a&lt;=12,_xlpm.b&lt;=12),"REVIEW_AMBIGUOUS","OK")
)</f>
        <v>OK</v>
      </c>
    </row>
    <row r="2548" spans="1:37">
      <c r="A2548" t="s">
        <v>7212</v>
      </c>
      <c r="B2548" t="s">
        <v>7212</v>
      </c>
      <c r="C2548" t="b">
        <v>0</v>
      </c>
      <c r="D2548" t="s">
        <v>7257</v>
      </c>
      <c r="E2548" t="s">
        <v>7213</v>
      </c>
      <c r="F2548" t="s">
        <v>7213</v>
      </c>
      <c r="G2548" t="s">
        <v>7303</v>
      </c>
      <c r="H2548" t="s">
        <v>473</v>
      </c>
      <c r="I2548" t="s">
        <v>473</v>
      </c>
      <c r="J2548" t="s">
        <v>473</v>
      </c>
      <c r="K2548" t="s">
        <v>125</v>
      </c>
      <c r="L2548" t="s">
        <v>125</v>
      </c>
      <c r="M2548">
        <f>IF(UPPER(TRIM(Table2[[#This Row],[Status_Clean]]))="CONVERTED",1,0)</f>
        <v>0</v>
      </c>
      <c r="N2548">
        <f>IF(ISNUMBER(MATCH(UPPER(TRIM(Table2[[#This Row],[Status_Clean]])),{"CONTACTED","QUALIFIED","CONVERTED"},0)),1,0)</f>
        <v>1</v>
      </c>
      <c r="O2548" cm="1">
        <f t="array" ref="O2548">_xlfn.SWITCH(UPPER(TRIM(Table2[[#This Row],[Status_Clean]])),"NEW",1,"CONTACTED",2,"QUALIFIED",3,"CONVERTED",4,"LOST",5,99)</f>
        <v>2</v>
      </c>
      <c r="P2548" t="s">
        <v>7214</v>
      </c>
      <c r="Q2548" t="s">
        <v>7214</v>
      </c>
      <c r="R2548" t="s">
        <v>7214</v>
      </c>
      <c r="S2548">
        <v>45615</v>
      </c>
      <c r="T2548" t="s">
        <v>7261</v>
      </c>
      <c r="U2548">
        <v>45615</v>
      </c>
      <c r="V2548" t="s">
        <v>7300</v>
      </c>
      <c r="W2548" t="s">
        <v>7271</v>
      </c>
      <c r="X2548" t="s">
        <v>7264</v>
      </c>
      <c r="Y2548" t="s">
        <v>7265</v>
      </c>
      <c r="Z2548" t="s">
        <v>2106</v>
      </c>
      <c r="AA2548">
        <v>24</v>
      </c>
      <c r="AB2548" t="str" cm="1">
        <f t="array" ref="AB2548">_xlfn.LET(_xlpm.x,IFERROR(VALUE(Table2[[#This Row],[Response_Time_Hours]]),""),IF(_xlpm.x="","CHECK",_xlfn.IFS(_xlpm.x&lt;=1,"Immediate",_xlpm.x&lt;=6,"Fast",_xlpm.x&lt;=24,"Moderate",_xlpm.x&gt;24,"Delayed")))</f>
        <v>Moderate</v>
      </c>
      <c r="AC2548">
        <v>42</v>
      </c>
      <c r="AD2548" t="str" cm="1">
        <f t="array" ref="AD2548">IF(Table2[[#This Row],[Interaction_Count_Final]]="","N/A",_xlfn.IFS(Table2[[#This Row],[Interaction_Count_Final]]&lt;=2,"Low",Table2[[#This Row],[Interaction_Count_Final]]&lt;=5,"Medium",Table2[[#This Row],[Interaction_Count_Final]]&gt;=6,"High",TRUE,"CHECK"))</f>
        <v>High</v>
      </c>
      <c r="AE2548" t="s">
        <v>7273</v>
      </c>
      <c r="AF2548" t="b">
        <v>1</v>
      </c>
      <c r="AG2548" t="b">
        <v>1</v>
      </c>
      <c r="AH2548">
        <v>2997</v>
      </c>
      <c r="AI2548">
        <v>45615</v>
      </c>
      <c r="AJ2548" t="b">
        <v>1</v>
      </c>
      <c r="AK2548" t="str" cm="1">
        <f t="array" ref="AK2548">_xlfn.LET(
  _xlpm.txt,TRIM(Raw_Data!F2548),
  _xlpm.norm,SUBSTITUTE(SUBSTITUTE(_xlpm.txt,"-","/"),".","/"),
  _xlpm.p,_xlfn.TEXTSPLIT(_xlpm.norm,"/"),
  _xlpm.a,VALUE(INDEX(_xlpm.p,1)),
  _xlpm.b,VALUE(INDEX(_xlpm.p,2)),
  IF(AND(_xlpm.a&lt;=12,_xlpm.b&lt;=12),"REVIEW_AMBIGUOUS","OK")
)</f>
        <v>OK</v>
      </c>
    </row>
    <row r="2549" spans="1:37">
      <c r="A2549" t="s">
        <v>7215</v>
      </c>
      <c r="B2549" t="s">
        <v>7215</v>
      </c>
      <c r="C2549" t="b">
        <v>0</v>
      </c>
      <c r="D2549" t="s">
        <v>7257</v>
      </c>
      <c r="E2549" t="s">
        <v>7216</v>
      </c>
      <c r="F2549" t="s">
        <v>7216</v>
      </c>
      <c r="G2549" t="s">
        <v>7303</v>
      </c>
      <c r="H2549" t="s">
        <v>363</v>
      </c>
      <c r="I2549" t="s">
        <v>363</v>
      </c>
      <c r="J2549" t="s">
        <v>363</v>
      </c>
      <c r="K2549" t="s">
        <v>7281</v>
      </c>
      <c r="L2549" t="s">
        <v>125</v>
      </c>
      <c r="M2549">
        <f>IF(UPPER(TRIM(Table2[[#This Row],[Status_Clean]]))="CONVERTED",1,0)</f>
        <v>0</v>
      </c>
      <c r="N2549">
        <f>IF(ISNUMBER(MATCH(UPPER(TRIM(Table2[[#This Row],[Status_Clean]])),{"CONTACTED","QUALIFIED","CONVERTED"},0)),1,0)</f>
        <v>1</v>
      </c>
      <c r="O2549" cm="1">
        <f t="array" ref="O2549">_xlfn.SWITCH(UPPER(TRIM(Table2[[#This Row],[Status_Clean]])),"NEW",1,"CONTACTED",2,"QUALIFIED",3,"CONVERTED",4,"LOST",5,99)</f>
        <v>2</v>
      </c>
      <c r="P2549" t="s">
        <v>7217</v>
      </c>
      <c r="Q2549" t="s">
        <v>7217</v>
      </c>
      <c r="R2549" t="s">
        <v>7217</v>
      </c>
      <c r="S2549">
        <v>45586</v>
      </c>
      <c r="T2549" t="s">
        <v>7261</v>
      </c>
      <c r="U2549">
        <v>45586</v>
      </c>
      <c r="V2549" t="s">
        <v>7270</v>
      </c>
      <c r="W2549" t="s">
        <v>7271</v>
      </c>
      <c r="X2549" t="s">
        <v>7264</v>
      </c>
      <c r="Y2549" t="s">
        <v>7298</v>
      </c>
      <c r="Z2549" t="s">
        <v>1715</v>
      </c>
      <c r="AA2549">
        <v>40.799999999999997</v>
      </c>
      <c r="AB2549" t="str" cm="1">
        <f t="array" ref="AB2549">_xlfn.LET(_xlpm.x,IFERROR(VALUE(Table2[[#This Row],[Response_Time_Hours]]),""),IF(_xlpm.x="","CHECK",_xlfn.IFS(_xlpm.x&lt;=1,"Immediate",_xlpm.x&lt;=6,"Fast",_xlpm.x&lt;=24,"Moderate",_xlpm.x&gt;24,"Delayed")))</f>
        <v>Delayed</v>
      </c>
      <c r="AC2549">
        <v>5</v>
      </c>
      <c r="AD2549" t="str" cm="1">
        <f t="array" ref="AD2549">IF(Table2[[#This Row],[Interaction_Count_Final]]="","N/A",_xlfn.IFS(Table2[[#This Row],[Interaction_Count_Final]]&lt;=2,"Low",Table2[[#This Row],[Interaction_Count_Final]]&lt;=5,"Medium",Table2[[#This Row],[Interaction_Count_Final]]&gt;=6,"High",TRUE,"CHECK"))</f>
        <v>Medium</v>
      </c>
      <c r="AE2549" t="s">
        <v>7266</v>
      </c>
      <c r="AF2549" t="b">
        <v>1</v>
      </c>
      <c r="AG2549" t="b">
        <v>1</v>
      </c>
      <c r="AH2549">
        <v>2998</v>
      </c>
      <c r="AI2549">
        <v>45586</v>
      </c>
      <c r="AJ2549" t="b">
        <v>1</v>
      </c>
      <c r="AK2549" t="str" cm="1">
        <f t="array" ref="AK2549">_xlfn.LET(
  _xlpm.txt,TRIM(Raw_Data!F2549),
  _xlpm.norm,SUBSTITUTE(SUBSTITUTE(_xlpm.txt,"-","/"),".","/"),
  _xlpm.p,_xlfn.TEXTSPLIT(_xlpm.norm,"/"),
  _xlpm.a,VALUE(INDEX(_xlpm.p,1)),
  _xlpm.b,VALUE(INDEX(_xlpm.p,2)),
  IF(AND(_xlpm.a&lt;=12,_xlpm.b&lt;=12),"REVIEW_AMBIGUOUS","OK")
)</f>
        <v>OK</v>
      </c>
    </row>
    <row r="2550" spans="1:37">
      <c r="A2550" t="s">
        <v>7218</v>
      </c>
      <c r="B2550" t="s">
        <v>7218</v>
      </c>
      <c r="C2550" t="b">
        <v>0</v>
      </c>
      <c r="D2550" t="s">
        <v>7257</v>
      </c>
      <c r="E2550" t="s">
        <v>7219</v>
      </c>
      <c r="F2550" t="s">
        <v>7219</v>
      </c>
      <c r="G2550" t="s">
        <v>7303</v>
      </c>
      <c r="H2550" t="s">
        <v>363</v>
      </c>
      <c r="I2550" t="s">
        <v>363</v>
      </c>
      <c r="J2550" t="s">
        <v>363</v>
      </c>
      <c r="K2550" t="s">
        <v>125</v>
      </c>
      <c r="L2550" t="s">
        <v>125</v>
      </c>
      <c r="M2550">
        <f>IF(UPPER(TRIM(Table2[[#This Row],[Status_Clean]]))="CONVERTED",1,0)</f>
        <v>0</v>
      </c>
      <c r="N2550">
        <f>IF(ISNUMBER(MATCH(UPPER(TRIM(Table2[[#This Row],[Status_Clean]])),{"CONTACTED","QUALIFIED","CONVERTED"},0)),1,0)</f>
        <v>1</v>
      </c>
      <c r="O2550" cm="1">
        <f t="array" ref="O2550">_xlfn.SWITCH(UPPER(TRIM(Table2[[#This Row],[Status_Clean]])),"NEW",1,"CONTACTED",2,"QUALIFIED",3,"CONVERTED",4,"LOST",5,99)</f>
        <v>2</v>
      </c>
      <c r="P2550">
        <v>45261</v>
      </c>
      <c r="Q2550" t="s">
        <v>8662</v>
      </c>
      <c r="R2550" t="s">
        <v>8662</v>
      </c>
      <c r="S2550">
        <v>45261</v>
      </c>
      <c r="T2550" t="s">
        <v>7261</v>
      </c>
      <c r="U2550">
        <v>45261</v>
      </c>
      <c r="V2550" t="s">
        <v>7262</v>
      </c>
      <c r="W2550" t="s">
        <v>7263</v>
      </c>
      <c r="X2550" t="s">
        <v>7264</v>
      </c>
      <c r="Y2550" t="s">
        <v>7312</v>
      </c>
      <c r="Z2550">
        <v>7</v>
      </c>
      <c r="AA2550">
        <v>7</v>
      </c>
      <c r="AB2550" t="str" cm="1">
        <f t="array" ref="AB2550">_xlfn.LET(_xlpm.x,IFERROR(VALUE(Table2[[#This Row],[Response_Time_Hours]]),""),IF(_xlpm.x="","CHECK",_xlfn.IFS(_xlpm.x&lt;=1,"Immediate",_xlpm.x&lt;=6,"Fast",_xlpm.x&lt;=24,"Moderate",_xlpm.x&gt;24,"Delayed")))</f>
        <v>Moderate</v>
      </c>
      <c r="AC2550">
        <v>15</v>
      </c>
      <c r="AD2550" t="str" cm="1">
        <f t="array" ref="AD2550">IF(Table2[[#This Row],[Interaction_Count_Final]]="","N/A",_xlfn.IFS(Table2[[#This Row],[Interaction_Count_Final]]&lt;=2,"Low",Table2[[#This Row],[Interaction_Count_Final]]&lt;=5,"Medium",Table2[[#This Row],[Interaction_Count_Final]]&gt;=6,"High",TRUE,"CHECK"))</f>
        <v>High</v>
      </c>
      <c r="AE2550" t="s">
        <v>7266</v>
      </c>
      <c r="AF2550" t="b">
        <v>1</v>
      </c>
      <c r="AG2550" t="b">
        <v>1</v>
      </c>
      <c r="AH2550">
        <v>2999</v>
      </c>
      <c r="AI2550">
        <v>45261</v>
      </c>
      <c r="AJ2550" t="b">
        <v>1</v>
      </c>
      <c r="AK2550" t="e" cm="1">
        <f t="array" ref="AK2550">_xlfn.LET(
  _xlpm.txt,TRIM(Raw_Data!F2550),
  _xlpm.norm,SUBSTITUTE(SUBSTITUTE(_xlpm.txt,"-","/"),".","/"),
  _xlpm.p,_xlfn.TEXTSPLIT(_xlpm.norm,"/"),
  _xlpm.a,VALUE(INDEX(_xlpm.p,1)),
  _xlpm.b,VALUE(INDEX(_xlpm.p,2)),
  IF(AND(_xlpm.a&lt;=12,_xlpm.b&lt;=12),"REVIEW_AMBIGUOUS","OK")
)</f>
        <v>#REF!</v>
      </c>
    </row>
    <row r="2551" spans="1:37">
      <c r="A2551" t="s">
        <v>7220</v>
      </c>
      <c r="B2551" t="s">
        <v>7220</v>
      </c>
      <c r="C2551" t="b">
        <v>1</v>
      </c>
      <c r="D2551" t="s">
        <v>7257</v>
      </c>
      <c r="E2551" t="s">
        <v>8832</v>
      </c>
      <c r="F2551" t="s">
        <v>8832</v>
      </c>
      <c r="G2551" t="s">
        <v>7274</v>
      </c>
      <c r="H2551" t="s">
        <v>263</v>
      </c>
      <c r="I2551" t="s">
        <v>263</v>
      </c>
      <c r="J2551" t="s">
        <v>263</v>
      </c>
      <c r="K2551" t="s">
        <v>7259</v>
      </c>
      <c r="L2551" t="s">
        <v>193</v>
      </c>
      <c r="M2551">
        <f>IF(UPPER(TRIM(Table2[[#This Row],[Status_Clean]]))="CONVERTED",1,0)</f>
        <v>0</v>
      </c>
      <c r="N2551">
        <f>IF(ISNUMBER(MATCH(UPPER(TRIM(Table2[[#This Row],[Status_Clean]])),{"CONTACTED","QUALIFIED","CONVERTED"},0)),1,0)</f>
        <v>0</v>
      </c>
      <c r="O2551" cm="1">
        <f t="array" ref="O2551">_xlfn.SWITCH(UPPER(TRIM(Table2[[#This Row],[Status_Clean]])),"NEW",1,"CONTACTED",2,"QUALIFIED",3,"CONVERTED",4,"LOST",5,99)</f>
        <v>1</v>
      </c>
      <c r="P2551" t="s">
        <v>6689</v>
      </c>
      <c r="Q2551" t="s">
        <v>8751</v>
      </c>
      <c r="R2551" t="s">
        <v>8751</v>
      </c>
      <c r="S2551">
        <v>45359</v>
      </c>
      <c r="T2551" t="s">
        <v>7261</v>
      </c>
      <c r="U2551">
        <v>45359</v>
      </c>
      <c r="V2551" t="s">
        <v>7295</v>
      </c>
      <c r="W2551" t="s">
        <v>7271</v>
      </c>
      <c r="X2551" t="s">
        <v>7284</v>
      </c>
      <c r="Y2551" t="s">
        <v>7312</v>
      </c>
      <c r="Z2551">
        <v>18</v>
      </c>
      <c r="AA2551">
        <v>18</v>
      </c>
      <c r="AB2551" t="str" cm="1">
        <f t="array" ref="AB2551">_xlfn.LET(_xlpm.x,IFERROR(VALUE(Table2[[#This Row],[Response_Time_Hours]]),""),IF(_xlpm.x="","CHECK",_xlfn.IFS(_xlpm.x&lt;=1,"Immediate",_xlpm.x&lt;=6,"Fast",_xlpm.x&lt;=24,"Moderate",_xlpm.x&gt;24,"Delayed")))</f>
        <v>Moderate</v>
      </c>
      <c r="AC2551">
        <v>6</v>
      </c>
      <c r="AD2551" t="str" cm="1">
        <f t="array" ref="AD2551">IF(Table2[[#This Row],[Interaction_Count_Final]]="","N/A",_xlfn.IFS(Table2[[#This Row],[Interaction_Count_Final]]&lt;=2,"Low",Table2[[#This Row],[Interaction_Count_Final]]&lt;=5,"Medium",Table2[[#This Row],[Interaction_Count_Final]]&gt;=6,"High",TRUE,"CHECK"))</f>
        <v>High</v>
      </c>
      <c r="AE2551" t="s">
        <v>7266</v>
      </c>
      <c r="AF2551" t="b">
        <v>1</v>
      </c>
      <c r="AG2551" t="b">
        <v>1</v>
      </c>
      <c r="AH2551">
        <v>3000</v>
      </c>
      <c r="AI2551">
        <v>45359</v>
      </c>
      <c r="AJ2551" t="b">
        <v>1</v>
      </c>
      <c r="AK2551" t="e" cm="1">
        <f t="array" ref="AK2551">_xlfn.LET(
  _xlpm.txt,TRIM(Raw_Data!F2551),
  _xlpm.norm,SUBSTITUTE(SUBSTITUTE(_xlpm.txt,"-","/"),".","/"),
  _xlpm.p,_xlfn.TEXTSPLIT(_xlpm.norm,"/"),
  _xlpm.a,VALUE(INDEX(_xlpm.p,1)),
  _xlpm.b,VALUE(INDEX(_xlpm.p,2)),
  IF(AND(_xlpm.a&lt;=12,_xlpm.b&lt;=12),"REVIEW_AMBIGUOUS","OK")
)</f>
        <v>#REF!</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3000"/>
  <sheetViews>
    <sheetView workbookViewId="0">
      <selection activeCell="H9" sqref="H9"/>
    </sheetView>
  </sheetViews>
  <sheetFormatPr defaultRowHeight="15"/>
  <cols>
    <col min="1" max="2" width="13.28515625" bestFit="1" customWidth="1"/>
    <col min="4" max="4" width="15.5703125" bestFit="1" customWidth="1"/>
    <col min="5" max="5" width="16" bestFit="1" customWidth="1"/>
    <col min="17" max="17" width="36.5703125" bestFit="1" customWidth="1"/>
  </cols>
  <sheetData>
    <row r="1" spans="1:20">
      <c r="A1" s="9" t="s">
        <v>52</v>
      </c>
      <c r="B1" t="s">
        <v>8833</v>
      </c>
      <c r="D1" s="9" t="s">
        <v>8834</v>
      </c>
      <c r="E1" s="12" t="s">
        <v>8835</v>
      </c>
    </row>
    <row r="2" spans="1:20">
      <c r="A2" s="10" t="s">
        <v>62</v>
      </c>
      <c r="B2" t="s">
        <v>1356</v>
      </c>
      <c r="D2" s="11" t="s">
        <v>222</v>
      </c>
      <c r="E2" s="11" t="s">
        <v>222</v>
      </c>
      <c r="G2" s="5"/>
      <c r="Q2" s="4"/>
      <c r="T2" s="5"/>
    </row>
    <row r="3" spans="1:20">
      <c r="A3" s="11" t="s">
        <v>69</v>
      </c>
      <c r="B3" t="s">
        <v>69</v>
      </c>
      <c r="D3" s="10" t="s">
        <v>585</v>
      </c>
      <c r="E3" s="11" t="s">
        <v>222</v>
      </c>
    </row>
    <row r="4" spans="1:20">
      <c r="A4" s="10" t="s">
        <v>165</v>
      </c>
      <c r="B4" t="s">
        <v>106</v>
      </c>
      <c r="D4" s="11" t="s">
        <v>454</v>
      </c>
      <c r="E4" s="11" t="s">
        <v>7308</v>
      </c>
    </row>
    <row r="5" spans="1:20">
      <c r="A5" s="11" t="s">
        <v>76</v>
      </c>
      <c r="B5" t="s">
        <v>447</v>
      </c>
      <c r="D5" s="11" t="s">
        <v>374</v>
      </c>
      <c r="E5" s="11" t="s">
        <v>7308</v>
      </c>
    </row>
    <row r="6" spans="1:20">
      <c r="A6" s="10" t="s">
        <v>81</v>
      </c>
      <c r="B6" t="s">
        <v>101</v>
      </c>
      <c r="D6" s="11" t="s">
        <v>147</v>
      </c>
      <c r="E6" s="11" t="s">
        <v>7308</v>
      </c>
    </row>
    <row r="7" spans="1:20">
      <c r="A7" s="11" t="s">
        <v>352</v>
      </c>
      <c r="B7" t="s">
        <v>352</v>
      </c>
      <c r="D7" s="11" t="s">
        <v>1035</v>
      </c>
      <c r="E7" s="11" t="s">
        <v>311</v>
      </c>
    </row>
    <row r="8" spans="1:20">
      <c r="A8" s="10" t="s">
        <v>279</v>
      </c>
      <c r="B8" t="s">
        <v>263</v>
      </c>
      <c r="D8" s="11" t="s">
        <v>311</v>
      </c>
      <c r="E8" s="11" t="s">
        <v>311</v>
      </c>
    </row>
    <row r="9" spans="1:20">
      <c r="A9" s="11" t="s">
        <v>85</v>
      </c>
      <c r="B9" t="s">
        <v>85</v>
      </c>
      <c r="D9" s="11" t="s">
        <v>7396</v>
      </c>
      <c r="E9" s="11" t="s">
        <v>469</v>
      </c>
    </row>
    <row r="10" spans="1:20">
      <c r="A10" s="10" t="s">
        <v>89</v>
      </c>
      <c r="B10" t="s">
        <v>1356</v>
      </c>
      <c r="D10" s="10" t="s">
        <v>758</v>
      </c>
      <c r="E10" s="11" t="s">
        <v>469</v>
      </c>
    </row>
    <row r="11" spans="1:20">
      <c r="A11" s="11" t="s">
        <v>96</v>
      </c>
      <c r="B11" t="s">
        <v>123</v>
      </c>
      <c r="D11" s="11" t="s">
        <v>469</v>
      </c>
      <c r="E11" s="11" t="s">
        <v>469</v>
      </c>
    </row>
    <row r="12" spans="1:20">
      <c r="A12" s="10" t="s">
        <v>101</v>
      </c>
      <c r="B12" t="s">
        <v>101</v>
      </c>
      <c r="D12" s="10" t="s">
        <v>560</v>
      </c>
      <c r="E12" s="11" t="s">
        <v>469</v>
      </c>
    </row>
    <row r="13" spans="1:20">
      <c r="A13" s="11" t="s">
        <v>283</v>
      </c>
      <c r="B13" t="s">
        <v>283</v>
      </c>
      <c r="D13" s="11" t="s">
        <v>85</v>
      </c>
      <c r="E13" s="11" t="s">
        <v>469</v>
      </c>
    </row>
    <row r="14" spans="1:20">
      <c r="A14" s="10" t="s">
        <v>106</v>
      </c>
      <c r="B14" t="s">
        <v>106</v>
      </c>
      <c r="D14" s="11" t="s">
        <v>538</v>
      </c>
      <c r="E14" s="11" t="s">
        <v>123</v>
      </c>
    </row>
    <row r="15" spans="1:20">
      <c r="A15" s="11" t="s">
        <v>111</v>
      </c>
      <c r="B15" t="s">
        <v>447</v>
      </c>
      <c r="D15" s="11" t="s">
        <v>7535</v>
      </c>
      <c r="E15" s="10" t="s">
        <v>101</v>
      </c>
    </row>
    <row r="16" spans="1:20">
      <c r="A16" s="10" t="s">
        <v>117</v>
      </c>
      <c r="B16" t="s">
        <v>263</v>
      </c>
      <c r="D16" s="10" t="s">
        <v>7485</v>
      </c>
      <c r="E16" s="11" t="s">
        <v>123</v>
      </c>
    </row>
    <row r="17" spans="1:5">
      <c r="A17" s="11" t="s">
        <v>662</v>
      </c>
      <c r="B17" t="s">
        <v>106</v>
      </c>
      <c r="D17" s="10" t="s">
        <v>363</v>
      </c>
      <c r="E17" s="10" t="s">
        <v>363</v>
      </c>
    </row>
    <row r="18" spans="1:5">
      <c r="A18" s="10" t="s">
        <v>123</v>
      </c>
      <c r="B18" t="s">
        <v>123</v>
      </c>
      <c r="D18" s="10" t="s">
        <v>404</v>
      </c>
      <c r="E18" s="10" t="s">
        <v>363</v>
      </c>
    </row>
    <row r="19" spans="1:5">
      <c r="A19" s="11" t="s">
        <v>311</v>
      </c>
      <c r="B19" t="s">
        <v>311</v>
      </c>
      <c r="D19" s="11" t="s">
        <v>337</v>
      </c>
      <c r="E19" s="10" t="s">
        <v>101</v>
      </c>
    </row>
    <row r="20" spans="1:5">
      <c r="A20" s="10" t="s">
        <v>129</v>
      </c>
      <c r="B20" t="s">
        <v>363</v>
      </c>
      <c r="D20" s="10" t="s">
        <v>101</v>
      </c>
      <c r="E20" s="10" t="s">
        <v>101</v>
      </c>
    </row>
    <row r="21" spans="1:5">
      <c r="A21" s="11" t="s">
        <v>133</v>
      </c>
      <c r="B21" t="s">
        <v>374</v>
      </c>
      <c r="D21" s="10" t="s">
        <v>1165</v>
      </c>
      <c r="E21" s="10" t="s">
        <v>101</v>
      </c>
    </row>
    <row r="22" spans="1:5">
      <c r="A22" s="10" t="s">
        <v>129</v>
      </c>
      <c r="B22" t="s">
        <v>363</v>
      </c>
      <c r="D22" s="10" t="s">
        <v>235</v>
      </c>
      <c r="E22" s="11" t="s">
        <v>123</v>
      </c>
    </row>
    <row r="23" spans="1:5">
      <c r="A23" s="11" t="s">
        <v>142</v>
      </c>
      <c r="B23" t="s">
        <v>792</v>
      </c>
      <c r="D23" s="11" t="s">
        <v>123</v>
      </c>
      <c r="E23" s="11" t="s">
        <v>123</v>
      </c>
    </row>
    <row r="24" spans="1:5">
      <c r="A24" s="10" t="s">
        <v>477</v>
      </c>
      <c r="B24" t="s">
        <v>792</v>
      </c>
      <c r="D24" s="11" t="s">
        <v>7413</v>
      </c>
      <c r="E24" s="11" t="s">
        <v>123</v>
      </c>
    </row>
    <row r="25" spans="1:5">
      <c r="A25" s="11" t="s">
        <v>147</v>
      </c>
      <c r="B25" t="s">
        <v>147</v>
      </c>
      <c r="D25" s="10" t="s">
        <v>473</v>
      </c>
      <c r="E25" s="10" t="s">
        <v>473</v>
      </c>
    </row>
    <row r="26" spans="1:5">
      <c r="A26" s="10" t="s">
        <v>152</v>
      </c>
      <c r="B26" t="s">
        <v>473</v>
      </c>
      <c r="D26" s="10" t="s">
        <v>359</v>
      </c>
      <c r="E26" s="10" t="s">
        <v>473</v>
      </c>
    </row>
    <row r="27" spans="1:5">
      <c r="A27" s="11" t="s">
        <v>156</v>
      </c>
      <c r="B27" t="s">
        <v>156</v>
      </c>
      <c r="D27" s="10" t="s">
        <v>654</v>
      </c>
      <c r="E27" s="10" t="s">
        <v>254</v>
      </c>
    </row>
    <row r="28" spans="1:5">
      <c r="A28" s="10" t="s">
        <v>160</v>
      </c>
      <c r="B28" t="s">
        <v>106</v>
      </c>
      <c r="D28" s="11" t="s">
        <v>600</v>
      </c>
      <c r="E28" s="10" t="s">
        <v>254</v>
      </c>
    </row>
    <row r="29" spans="1:5">
      <c r="A29" s="11" t="s">
        <v>165</v>
      </c>
      <c r="B29" t="s">
        <v>106</v>
      </c>
      <c r="D29" s="10" t="s">
        <v>254</v>
      </c>
      <c r="E29" s="10" t="s">
        <v>254</v>
      </c>
    </row>
    <row r="30" spans="1:5">
      <c r="A30" s="10" t="s">
        <v>171</v>
      </c>
      <c r="B30" t="s">
        <v>473</v>
      </c>
      <c r="D30" s="11" t="s">
        <v>342</v>
      </c>
      <c r="E30" s="10" t="s">
        <v>254</v>
      </c>
    </row>
    <row r="31" spans="1:5">
      <c r="A31" s="11" t="s">
        <v>263</v>
      </c>
      <c r="B31" t="s">
        <v>263</v>
      </c>
      <c r="D31" s="10" t="s">
        <v>1876</v>
      </c>
      <c r="E31" s="11" t="s">
        <v>69</v>
      </c>
    </row>
    <row r="32" spans="1:5">
      <c r="A32" s="10" t="s">
        <v>177</v>
      </c>
      <c r="B32" t="s">
        <v>363</v>
      </c>
      <c r="D32" s="11" t="s">
        <v>69</v>
      </c>
      <c r="E32" s="11" t="s">
        <v>69</v>
      </c>
    </row>
    <row r="33" spans="1:5">
      <c r="A33" s="11" t="s">
        <v>171</v>
      </c>
      <c r="B33" t="s">
        <v>473</v>
      </c>
      <c r="D33" s="11" t="s">
        <v>156</v>
      </c>
      <c r="E33" s="11" t="s">
        <v>69</v>
      </c>
    </row>
    <row r="34" spans="1:5">
      <c r="A34" s="10" t="s">
        <v>111</v>
      </c>
      <c r="B34" t="s">
        <v>447</v>
      </c>
      <c r="D34" s="10" t="s">
        <v>263</v>
      </c>
      <c r="E34" s="10" t="s">
        <v>263</v>
      </c>
    </row>
    <row r="35" spans="1:5">
      <c r="A35" s="11" t="s">
        <v>191</v>
      </c>
      <c r="B35" t="s">
        <v>263</v>
      </c>
      <c r="D35" s="11" t="s">
        <v>283</v>
      </c>
      <c r="E35" s="10" t="s">
        <v>263</v>
      </c>
    </row>
    <row r="36" spans="1:5">
      <c r="A36" s="10" t="s">
        <v>81</v>
      </c>
      <c r="B36" t="s">
        <v>101</v>
      </c>
      <c r="D36" s="10" t="s">
        <v>296</v>
      </c>
      <c r="E36" s="10" t="s">
        <v>263</v>
      </c>
    </row>
    <row r="37" spans="1:5">
      <c r="A37" s="11" t="s">
        <v>231</v>
      </c>
      <c r="B37" t="s">
        <v>222</v>
      </c>
      <c r="D37" s="11" t="s">
        <v>680</v>
      </c>
      <c r="E37" s="10" t="s">
        <v>263</v>
      </c>
    </row>
    <row r="38" spans="1:5">
      <c r="A38" s="10" t="s">
        <v>1165</v>
      </c>
      <c r="B38" t="s">
        <v>1165</v>
      </c>
      <c r="D38" s="10" t="s">
        <v>806</v>
      </c>
      <c r="E38" s="11" t="s">
        <v>69</v>
      </c>
    </row>
    <row r="39" spans="1:5">
      <c r="A39" s="11" t="s">
        <v>177</v>
      </c>
      <c r="B39" t="s">
        <v>363</v>
      </c>
      <c r="D39" s="11" t="s">
        <v>7588</v>
      </c>
      <c r="E39" s="10" t="s">
        <v>263</v>
      </c>
    </row>
    <row r="40" spans="1:5">
      <c r="A40" s="10" t="s">
        <v>585</v>
      </c>
      <c r="B40" t="s">
        <v>585</v>
      </c>
      <c r="D40" s="10" t="s">
        <v>106</v>
      </c>
      <c r="E40" s="10" t="s">
        <v>106</v>
      </c>
    </row>
    <row r="41" spans="1:5">
      <c r="A41" s="11" t="s">
        <v>81</v>
      </c>
      <c r="B41" t="s">
        <v>101</v>
      </c>
      <c r="D41" s="11" t="s">
        <v>556</v>
      </c>
      <c r="E41" s="10" t="s">
        <v>106</v>
      </c>
    </row>
    <row r="42" spans="1:5">
      <c r="A42" s="10" t="s">
        <v>311</v>
      </c>
      <c r="B42" t="s">
        <v>311</v>
      </c>
      <c r="D42" s="11" t="s">
        <v>447</v>
      </c>
      <c r="E42" s="11" t="s">
        <v>447</v>
      </c>
    </row>
    <row r="43" spans="1:5">
      <c r="A43" s="11" t="s">
        <v>208</v>
      </c>
      <c r="B43" t="s">
        <v>1356</v>
      </c>
      <c r="D43" s="11" t="s">
        <v>352</v>
      </c>
      <c r="E43" s="11" t="s">
        <v>447</v>
      </c>
    </row>
    <row r="44" spans="1:5">
      <c r="A44" s="10" t="s">
        <v>133</v>
      </c>
      <c r="B44" t="s">
        <v>374</v>
      </c>
      <c r="D44" s="11" t="s">
        <v>248</v>
      </c>
      <c r="E44" s="10" t="s">
        <v>1356</v>
      </c>
    </row>
    <row r="45" spans="1:5">
      <c r="A45" s="11" t="s">
        <v>85</v>
      </c>
      <c r="B45" t="s">
        <v>85</v>
      </c>
      <c r="D45" s="10" t="s">
        <v>1356</v>
      </c>
      <c r="E45" s="10" t="s">
        <v>1356</v>
      </c>
    </row>
    <row r="46" spans="1:5">
      <c r="A46" s="10" t="s">
        <v>156</v>
      </c>
      <c r="B46" t="s">
        <v>156</v>
      </c>
      <c r="D46" s="10" t="s">
        <v>1725</v>
      </c>
      <c r="E46" s="10" t="s">
        <v>1356</v>
      </c>
    </row>
    <row r="47" spans="1:5">
      <c r="A47" s="11" t="s">
        <v>222</v>
      </c>
      <c r="B47" t="s">
        <v>222</v>
      </c>
      <c r="D47" s="10" t="s">
        <v>397</v>
      </c>
      <c r="E47" s="11" t="s">
        <v>792</v>
      </c>
    </row>
    <row r="48" spans="1:5">
      <c r="A48" s="10" t="s">
        <v>142</v>
      </c>
      <c r="B48" t="s">
        <v>792</v>
      </c>
      <c r="D48" s="11" t="s">
        <v>792</v>
      </c>
      <c r="E48" s="11" t="s">
        <v>792</v>
      </c>
    </row>
    <row r="49" spans="1:5">
      <c r="A49" s="11" t="s">
        <v>81</v>
      </c>
      <c r="B49" t="s">
        <v>101</v>
      </c>
      <c r="D49" s="10" t="s">
        <v>457</v>
      </c>
      <c r="E49" s="11" t="s">
        <v>792</v>
      </c>
    </row>
    <row r="50" spans="1:5">
      <c r="A50" s="10" t="s">
        <v>231</v>
      </c>
      <c r="B50" t="s">
        <v>222</v>
      </c>
    </row>
    <row r="51" spans="1:5">
      <c r="A51" s="11" t="s">
        <v>111</v>
      </c>
      <c r="B51" t="s">
        <v>447</v>
      </c>
    </row>
    <row r="52" spans="1:5">
      <c r="A52" s="10" t="s">
        <v>235</v>
      </c>
      <c r="B52" t="s">
        <v>235</v>
      </c>
    </row>
    <row r="53" spans="1:5">
      <c r="A53" s="11" t="s">
        <v>142</v>
      </c>
      <c r="B53" t="s">
        <v>792</v>
      </c>
    </row>
    <row r="54" spans="1:5">
      <c r="A54" s="10" t="s">
        <v>1876</v>
      </c>
      <c r="B54" t="s">
        <v>1876</v>
      </c>
    </row>
    <row r="55" spans="1:5">
      <c r="A55" s="11" t="s">
        <v>177</v>
      </c>
      <c r="B55" t="s">
        <v>363</v>
      </c>
    </row>
    <row r="56" spans="1:5">
      <c r="A56" s="10" t="s">
        <v>62</v>
      </c>
      <c r="B56" t="s">
        <v>1356</v>
      </c>
    </row>
    <row r="57" spans="1:5">
      <c r="A57" s="11" t="s">
        <v>248</v>
      </c>
      <c r="B57" t="s">
        <v>248</v>
      </c>
    </row>
    <row r="58" spans="1:5">
      <c r="A58" s="10" t="s">
        <v>254</v>
      </c>
      <c r="B58" t="s">
        <v>254</v>
      </c>
    </row>
    <row r="59" spans="1:5">
      <c r="A59" s="11" t="s">
        <v>257</v>
      </c>
      <c r="B59" t="s">
        <v>792</v>
      </c>
    </row>
    <row r="60" spans="1:5">
      <c r="A60" s="10" t="s">
        <v>101</v>
      </c>
      <c r="B60" t="s">
        <v>101</v>
      </c>
    </row>
    <row r="61" spans="1:5">
      <c r="A61" s="11" t="s">
        <v>263</v>
      </c>
      <c r="B61" t="s">
        <v>263</v>
      </c>
    </row>
    <row r="62" spans="1:5">
      <c r="A62" s="10" t="s">
        <v>585</v>
      </c>
      <c r="B62" t="s">
        <v>585</v>
      </c>
    </row>
    <row r="63" spans="1:5">
      <c r="A63" s="11" t="s">
        <v>268</v>
      </c>
      <c r="B63" t="s">
        <v>600</v>
      </c>
    </row>
    <row r="64" spans="1:5">
      <c r="A64" s="10" t="s">
        <v>271</v>
      </c>
      <c r="B64" t="s">
        <v>1356</v>
      </c>
    </row>
    <row r="65" spans="1:2">
      <c r="A65" s="11" t="s">
        <v>274</v>
      </c>
      <c r="B65" t="s">
        <v>469</v>
      </c>
    </row>
    <row r="66" spans="1:2">
      <c r="A66" s="10" t="s">
        <v>160</v>
      </c>
      <c r="B66" t="s">
        <v>106</v>
      </c>
    </row>
    <row r="67" spans="1:2">
      <c r="A67" s="11" t="s">
        <v>279</v>
      </c>
      <c r="B67" t="s">
        <v>263</v>
      </c>
    </row>
    <row r="68" spans="1:2">
      <c r="A68" s="10" t="s">
        <v>318</v>
      </c>
      <c r="B68" t="s">
        <v>123</v>
      </c>
    </row>
    <row r="69" spans="1:2">
      <c r="A69" s="11" t="s">
        <v>283</v>
      </c>
      <c r="B69" t="s">
        <v>283</v>
      </c>
    </row>
    <row r="70" spans="1:2">
      <c r="A70" s="10" t="s">
        <v>96</v>
      </c>
      <c r="B70" t="s">
        <v>123</v>
      </c>
    </row>
    <row r="71" spans="1:2">
      <c r="A71" s="11" t="s">
        <v>337</v>
      </c>
      <c r="B71" t="s">
        <v>337</v>
      </c>
    </row>
    <row r="72" spans="1:2">
      <c r="A72" s="10" t="s">
        <v>290</v>
      </c>
      <c r="B72" t="s">
        <v>359</v>
      </c>
    </row>
    <row r="73" spans="1:2">
      <c r="A73" s="11" t="s">
        <v>293</v>
      </c>
      <c r="B73" t="s">
        <v>600</v>
      </c>
    </row>
    <row r="74" spans="1:2">
      <c r="A74" s="10" t="s">
        <v>296</v>
      </c>
      <c r="B74" t="s">
        <v>296</v>
      </c>
    </row>
    <row r="75" spans="1:2">
      <c r="A75" s="11" t="s">
        <v>222</v>
      </c>
      <c r="B75" t="s">
        <v>222</v>
      </c>
    </row>
    <row r="76" spans="1:2">
      <c r="A76" s="10" t="s">
        <v>303</v>
      </c>
      <c r="B76" t="s">
        <v>473</v>
      </c>
    </row>
    <row r="77" spans="1:2">
      <c r="A77" s="11" t="s">
        <v>133</v>
      </c>
      <c r="B77" t="s">
        <v>374</v>
      </c>
    </row>
    <row r="78" spans="1:2">
      <c r="A78" s="10" t="s">
        <v>177</v>
      </c>
      <c r="B78" t="s">
        <v>363</v>
      </c>
    </row>
    <row r="79" spans="1:2">
      <c r="A79" s="11" t="s">
        <v>311</v>
      </c>
      <c r="B79" t="s">
        <v>311</v>
      </c>
    </row>
    <row r="80" spans="1:2">
      <c r="A80" s="10" t="s">
        <v>257</v>
      </c>
      <c r="B80" t="s">
        <v>792</v>
      </c>
    </row>
    <row r="81" spans="1:2">
      <c r="A81" s="11" t="s">
        <v>318</v>
      </c>
      <c r="B81" t="s">
        <v>123</v>
      </c>
    </row>
    <row r="82" spans="1:2">
      <c r="A82" s="10" t="s">
        <v>322</v>
      </c>
      <c r="B82" t="s">
        <v>69</v>
      </c>
    </row>
    <row r="83" spans="1:2">
      <c r="A83" s="11" t="s">
        <v>337</v>
      </c>
      <c r="B83" t="s">
        <v>337</v>
      </c>
    </row>
    <row r="84" spans="1:2">
      <c r="A84" s="10" t="s">
        <v>1149</v>
      </c>
      <c r="B84" t="s">
        <v>311</v>
      </c>
    </row>
    <row r="85" spans="1:2">
      <c r="A85" s="11" t="s">
        <v>147</v>
      </c>
      <c r="B85" t="s">
        <v>147</v>
      </c>
    </row>
    <row r="86" spans="1:2">
      <c r="A86" s="10" t="s">
        <v>231</v>
      </c>
      <c r="B86" t="s">
        <v>222</v>
      </c>
    </row>
    <row r="87" spans="1:2">
      <c r="A87" s="11" t="s">
        <v>283</v>
      </c>
      <c r="B87" t="s">
        <v>283</v>
      </c>
    </row>
    <row r="88" spans="1:2">
      <c r="A88" s="10" t="s">
        <v>279</v>
      </c>
      <c r="B88" t="s">
        <v>263</v>
      </c>
    </row>
    <row r="89" spans="1:2">
      <c r="A89" s="11" t="s">
        <v>454</v>
      </c>
      <c r="B89" t="s">
        <v>454</v>
      </c>
    </row>
    <row r="90" spans="1:2">
      <c r="A90" s="10" t="s">
        <v>337</v>
      </c>
      <c r="B90" t="s">
        <v>337</v>
      </c>
    </row>
    <row r="91" spans="1:2">
      <c r="A91" s="11" t="s">
        <v>342</v>
      </c>
      <c r="B91" t="s">
        <v>342</v>
      </c>
    </row>
    <row r="92" spans="1:2">
      <c r="A92" s="10" t="s">
        <v>346</v>
      </c>
      <c r="B92" t="s">
        <v>311</v>
      </c>
    </row>
    <row r="93" spans="1:2">
      <c r="A93" s="11" t="s">
        <v>283</v>
      </c>
      <c r="B93" t="s">
        <v>283</v>
      </c>
    </row>
    <row r="94" spans="1:2">
      <c r="A94" s="10" t="s">
        <v>352</v>
      </c>
      <c r="B94" t="s">
        <v>352</v>
      </c>
    </row>
    <row r="95" spans="1:2">
      <c r="A95" s="11" t="s">
        <v>96</v>
      </c>
      <c r="B95" t="s">
        <v>123</v>
      </c>
    </row>
    <row r="96" spans="1:2">
      <c r="A96" s="10" t="s">
        <v>359</v>
      </c>
      <c r="B96" t="s">
        <v>359</v>
      </c>
    </row>
    <row r="97" spans="1:2">
      <c r="A97" s="11" t="s">
        <v>363</v>
      </c>
      <c r="B97" t="s">
        <v>363</v>
      </c>
    </row>
    <row r="98" spans="1:2">
      <c r="A98" s="10" t="s">
        <v>76</v>
      </c>
      <c r="B98" t="s">
        <v>447</v>
      </c>
    </row>
    <row r="99" spans="1:2">
      <c r="A99" s="11" t="s">
        <v>133</v>
      </c>
      <c r="B99" t="s">
        <v>374</v>
      </c>
    </row>
    <row r="100" spans="1:2">
      <c r="A100" s="10" t="s">
        <v>374</v>
      </c>
      <c r="B100" t="s">
        <v>374</v>
      </c>
    </row>
    <row r="101" spans="1:2">
      <c r="A101" s="11" t="s">
        <v>142</v>
      </c>
      <c r="B101" t="s">
        <v>792</v>
      </c>
    </row>
    <row r="102" spans="1:2">
      <c r="A102" s="10" t="s">
        <v>133</v>
      </c>
      <c r="B102" t="s">
        <v>374</v>
      </c>
    </row>
    <row r="103" spans="1:2">
      <c r="A103" s="11" t="s">
        <v>290</v>
      </c>
      <c r="B103" t="s">
        <v>359</v>
      </c>
    </row>
    <row r="104" spans="1:2">
      <c r="A104" s="10" t="s">
        <v>290</v>
      </c>
      <c r="B104" t="s">
        <v>359</v>
      </c>
    </row>
    <row r="105" spans="1:2">
      <c r="A105" s="11" t="s">
        <v>268</v>
      </c>
      <c r="B105" t="s">
        <v>600</v>
      </c>
    </row>
    <row r="106" spans="1:2">
      <c r="A106" s="10" t="s">
        <v>222</v>
      </c>
      <c r="B106" t="s">
        <v>222</v>
      </c>
    </row>
    <row r="107" spans="1:2">
      <c r="A107" s="11" t="s">
        <v>572</v>
      </c>
      <c r="B107" t="s">
        <v>311</v>
      </c>
    </row>
    <row r="108" spans="1:2">
      <c r="A108" s="10" t="s">
        <v>111</v>
      </c>
      <c r="B108" t="s">
        <v>447</v>
      </c>
    </row>
    <row r="109" spans="1:2">
      <c r="A109" s="11" t="s">
        <v>393</v>
      </c>
      <c r="B109" t="s">
        <v>222</v>
      </c>
    </row>
    <row r="110" spans="1:2">
      <c r="A110" s="10" t="s">
        <v>397</v>
      </c>
      <c r="B110" t="s">
        <v>397</v>
      </c>
    </row>
    <row r="111" spans="1:2">
      <c r="A111" s="11" t="s">
        <v>129</v>
      </c>
      <c r="B111" t="s">
        <v>363</v>
      </c>
    </row>
    <row r="112" spans="1:2">
      <c r="A112" s="10" t="s">
        <v>404</v>
      </c>
      <c r="B112" t="s">
        <v>404</v>
      </c>
    </row>
    <row r="113" spans="1:2">
      <c r="A113" s="11" t="s">
        <v>191</v>
      </c>
      <c r="B113" t="s">
        <v>263</v>
      </c>
    </row>
    <row r="114" spans="1:2">
      <c r="A114" s="10" t="s">
        <v>318</v>
      </c>
      <c r="B114" t="s">
        <v>123</v>
      </c>
    </row>
    <row r="115" spans="1:2">
      <c r="A115" s="11" t="s">
        <v>415</v>
      </c>
      <c r="B115" t="s">
        <v>7396</v>
      </c>
    </row>
    <row r="116" spans="1:2">
      <c r="A116" s="10" t="s">
        <v>133</v>
      </c>
      <c r="B116" t="s">
        <v>374</v>
      </c>
    </row>
    <row r="117" spans="1:2">
      <c r="A117" s="11" t="s">
        <v>177</v>
      </c>
      <c r="B117" t="s">
        <v>363</v>
      </c>
    </row>
    <row r="118" spans="1:2">
      <c r="A118" s="10" t="s">
        <v>165</v>
      </c>
      <c r="B118" t="s">
        <v>106</v>
      </c>
    </row>
    <row r="119" spans="1:2">
      <c r="A119" s="11" t="s">
        <v>222</v>
      </c>
      <c r="B119" t="s">
        <v>222</v>
      </c>
    </row>
    <row r="120" spans="1:2">
      <c r="A120" s="10" t="s">
        <v>698</v>
      </c>
      <c r="B120" t="s">
        <v>222</v>
      </c>
    </row>
    <row r="121" spans="1:2">
      <c r="A121" s="11" t="s">
        <v>268</v>
      </c>
      <c r="B121" t="s">
        <v>600</v>
      </c>
    </row>
    <row r="122" spans="1:2">
      <c r="A122" s="10" t="s">
        <v>415</v>
      </c>
      <c r="B122" t="s">
        <v>7396</v>
      </c>
    </row>
    <row r="123" spans="1:2">
      <c r="A123" s="11" t="s">
        <v>274</v>
      </c>
      <c r="B123" t="s">
        <v>469</v>
      </c>
    </row>
    <row r="124" spans="1:2">
      <c r="A124" s="10" t="s">
        <v>257</v>
      </c>
      <c r="B124" t="s">
        <v>792</v>
      </c>
    </row>
    <row r="125" spans="1:2">
      <c r="A125" s="11" t="s">
        <v>303</v>
      </c>
      <c r="B125" t="s">
        <v>473</v>
      </c>
    </row>
    <row r="126" spans="1:2">
      <c r="A126" s="10" t="s">
        <v>257</v>
      </c>
      <c r="B126" t="s">
        <v>792</v>
      </c>
    </row>
    <row r="127" spans="1:2">
      <c r="A127" s="11" t="s">
        <v>268</v>
      </c>
      <c r="B127" t="s">
        <v>600</v>
      </c>
    </row>
    <row r="128" spans="1:2">
      <c r="A128" s="10" t="s">
        <v>524</v>
      </c>
      <c r="B128" t="s">
        <v>447</v>
      </c>
    </row>
    <row r="129" spans="1:2">
      <c r="A129" s="11" t="s">
        <v>447</v>
      </c>
      <c r="B129" t="s">
        <v>447</v>
      </c>
    </row>
    <row r="130" spans="1:2">
      <c r="A130" s="10" t="s">
        <v>415</v>
      </c>
      <c r="B130" t="s">
        <v>7396</v>
      </c>
    </row>
    <row r="131" spans="1:2">
      <c r="A131" s="11" t="s">
        <v>524</v>
      </c>
      <c r="B131" t="s">
        <v>447</v>
      </c>
    </row>
    <row r="132" spans="1:2">
      <c r="A132" s="10" t="s">
        <v>454</v>
      </c>
      <c r="B132" t="s">
        <v>454</v>
      </c>
    </row>
    <row r="133" spans="1:2">
      <c r="A133" s="11" t="s">
        <v>871</v>
      </c>
      <c r="B133" t="s">
        <v>69</v>
      </c>
    </row>
    <row r="134" spans="1:2">
      <c r="A134" s="10" t="s">
        <v>457</v>
      </c>
      <c r="B134" t="s">
        <v>457</v>
      </c>
    </row>
    <row r="135" spans="1:2">
      <c r="A135" s="11" t="s">
        <v>447</v>
      </c>
      <c r="B135" t="s">
        <v>447</v>
      </c>
    </row>
    <row r="136" spans="1:2">
      <c r="A136" s="10" t="s">
        <v>152</v>
      </c>
      <c r="B136" t="s">
        <v>473</v>
      </c>
    </row>
    <row r="137" spans="1:2">
      <c r="A137" s="11" t="s">
        <v>464</v>
      </c>
      <c r="B137" t="s">
        <v>7413</v>
      </c>
    </row>
    <row r="138" spans="1:2">
      <c r="A138" s="10" t="s">
        <v>600</v>
      </c>
      <c r="B138" t="s">
        <v>600</v>
      </c>
    </row>
    <row r="139" spans="1:2">
      <c r="A139" s="11" t="s">
        <v>469</v>
      </c>
      <c r="B139" t="s">
        <v>469</v>
      </c>
    </row>
    <row r="140" spans="1:2">
      <c r="A140" s="10" t="s">
        <v>671</v>
      </c>
      <c r="B140" t="s">
        <v>7485</v>
      </c>
    </row>
    <row r="141" spans="1:2">
      <c r="A141" s="11" t="s">
        <v>96</v>
      </c>
      <c r="B141" t="s">
        <v>123</v>
      </c>
    </row>
    <row r="142" spans="1:2">
      <c r="A142" s="10" t="s">
        <v>290</v>
      </c>
      <c r="B142" t="s">
        <v>359</v>
      </c>
    </row>
    <row r="143" spans="1:2">
      <c r="A143" s="11" t="s">
        <v>473</v>
      </c>
      <c r="B143" t="s">
        <v>473</v>
      </c>
    </row>
    <row r="144" spans="1:2">
      <c r="A144" s="10" t="s">
        <v>477</v>
      </c>
      <c r="B144" t="s">
        <v>792</v>
      </c>
    </row>
    <row r="145" spans="1:2">
      <c r="A145" s="11" t="s">
        <v>1009</v>
      </c>
      <c r="B145" t="s">
        <v>7588</v>
      </c>
    </row>
    <row r="146" spans="1:2">
      <c r="A146" s="10" t="s">
        <v>268</v>
      </c>
      <c r="B146" t="s">
        <v>600</v>
      </c>
    </row>
    <row r="147" spans="1:2">
      <c r="A147" s="11" t="s">
        <v>877</v>
      </c>
      <c r="B147" t="s">
        <v>69</v>
      </c>
    </row>
    <row r="148" spans="1:2">
      <c r="A148" s="10" t="s">
        <v>374</v>
      </c>
      <c r="B148" t="s">
        <v>374</v>
      </c>
    </row>
    <row r="149" spans="1:2">
      <c r="A149" s="11" t="s">
        <v>524</v>
      </c>
      <c r="B149" t="s">
        <v>447</v>
      </c>
    </row>
    <row r="150" spans="1:2">
      <c r="A150" s="10" t="s">
        <v>142</v>
      </c>
      <c r="B150" t="s">
        <v>792</v>
      </c>
    </row>
    <row r="151" spans="1:2">
      <c r="A151" s="11" t="s">
        <v>393</v>
      </c>
      <c r="B151" t="s">
        <v>222</v>
      </c>
    </row>
    <row r="152" spans="1:2">
      <c r="A152" s="10" t="s">
        <v>447</v>
      </c>
      <c r="B152" t="s">
        <v>447</v>
      </c>
    </row>
    <row r="153" spans="1:2">
      <c r="A153" s="11" t="s">
        <v>792</v>
      </c>
      <c r="B153" t="s">
        <v>792</v>
      </c>
    </row>
    <row r="154" spans="1:2">
      <c r="A154" s="10" t="s">
        <v>152</v>
      </c>
      <c r="B154" t="s">
        <v>473</v>
      </c>
    </row>
    <row r="155" spans="1:2">
      <c r="A155" s="11" t="s">
        <v>222</v>
      </c>
      <c r="B155" t="s">
        <v>222</v>
      </c>
    </row>
    <row r="156" spans="1:2">
      <c r="A156" s="10" t="s">
        <v>393</v>
      </c>
      <c r="B156" t="s">
        <v>222</v>
      </c>
    </row>
    <row r="157" spans="1:2">
      <c r="A157" s="11" t="s">
        <v>1230</v>
      </c>
      <c r="B157" t="s">
        <v>363</v>
      </c>
    </row>
    <row r="158" spans="1:2">
      <c r="A158" s="10" t="s">
        <v>231</v>
      </c>
      <c r="B158" t="s">
        <v>222</v>
      </c>
    </row>
    <row r="159" spans="1:2">
      <c r="A159" s="11" t="s">
        <v>268</v>
      </c>
      <c r="B159" t="s">
        <v>600</v>
      </c>
    </row>
    <row r="160" spans="1:2">
      <c r="A160" s="10" t="s">
        <v>477</v>
      </c>
      <c r="B160" t="s">
        <v>792</v>
      </c>
    </row>
    <row r="161" spans="1:2">
      <c r="A161" s="11" t="s">
        <v>477</v>
      </c>
      <c r="B161" t="s">
        <v>792</v>
      </c>
    </row>
    <row r="162" spans="1:2">
      <c r="A162" s="10" t="s">
        <v>76</v>
      </c>
      <c r="B162" t="s">
        <v>447</v>
      </c>
    </row>
    <row r="163" spans="1:2">
      <c r="A163" s="11" t="s">
        <v>524</v>
      </c>
      <c r="B163" t="s">
        <v>447</v>
      </c>
    </row>
    <row r="164" spans="1:2">
      <c r="A164" s="10" t="s">
        <v>415</v>
      </c>
      <c r="B164" t="s">
        <v>7396</v>
      </c>
    </row>
    <row r="165" spans="1:2">
      <c r="A165" s="11" t="s">
        <v>296</v>
      </c>
      <c r="B165" t="s">
        <v>296</v>
      </c>
    </row>
    <row r="166" spans="1:2">
      <c r="A166" s="10" t="s">
        <v>290</v>
      </c>
      <c r="B166" t="s">
        <v>359</v>
      </c>
    </row>
    <row r="167" spans="1:2">
      <c r="A167" s="11" t="s">
        <v>397</v>
      </c>
      <c r="B167" t="s">
        <v>397</v>
      </c>
    </row>
    <row r="168" spans="1:2">
      <c r="A168" s="10" t="s">
        <v>208</v>
      </c>
      <c r="B168" t="s">
        <v>1356</v>
      </c>
    </row>
    <row r="169" spans="1:2">
      <c r="A169" s="11" t="s">
        <v>538</v>
      </c>
      <c r="B169" t="s">
        <v>538</v>
      </c>
    </row>
    <row r="170" spans="1:2">
      <c r="A170" s="10" t="s">
        <v>152</v>
      </c>
      <c r="B170" t="s">
        <v>473</v>
      </c>
    </row>
    <row r="171" spans="1:2">
      <c r="A171" s="11" t="s">
        <v>477</v>
      </c>
      <c r="B171" t="s">
        <v>792</v>
      </c>
    </row>
    <row r="172" spans="1:2">
      <c r="A172" s="10" t="s">
        <v>111</v>
      </c>
      <c r="B172" t="s">
        <v>447</v>
      </c>
    </row>
    <row r="173" spans="1:2">
      <c r="A173" s="11" t="s">
        <v>296</v>
      </c>
      <c r="B173" t="s">
        <v>296</v>
      </c>
    </row>
    <row r="174" spans="1:2">
      <c r="A174" s="10" t="s">
        <v>761</v>
      </c>
      <c r="B174" t="s">
        <v>374</v>
      </c>
    </row>
    <row r="175" spans="1:2">
      <c r="A175" s="11" t="s">
        <v>106</v>
      </c>
      <c r="B175" t="s">
        <v>106</v>
      </c>
    </row>
    <row r="176" spans="1:2">
      <c r="A176" s="10" t="s">
        <v>106</v>
      </c>
      <c r="B176" t="s">
        <v>106</v>
      </c>
    </row>
    <row r="177" spans="1:2">
      <c r="A177" s="11" t="s">
        <v>556</v>
      </c>
      <c r="B177" t="s">
        <v>556</v>
      </c>
    </row>
    <row r="178" spans="1:2">
      <c r="A178" s="10" t="s">
        <v>560</v>
      </c>
      <c r="B178" t="s">
        <v>560</v>
      </c>
    </row>
    <row r="179" spans="1:2">
      <c r="A179" s="11" t="s">
        <v>96</v>
      </c>
      <c r="B179" t="s">
        <v>123</v>
      </c>
    </row>
    <row r="180" spans="1:2">
      <c r="A180" s="10" t="s">
        <v>222</v>
      </c>
      <c r="B180" t="s">
        <v>222</v>
      </c>
    </row>
    <row r="181" spans="1:2">
      <c r="A181" s="11" t="s">
        <v>560</v>
      </c>
      <c r="B181" t="s">
        <v>560</v>
      </c>
    </row>
    <row r="182" spans="1:2">
      <c r="A182" s="10" t="s">
        <v>322</v>
      </c>
      <c r="B182" t="s">
        <v>69</v>
      </c>
    </row>
    <row r="183" spans="1:2">
      <c r="A183" s="11" t="s">
        <v>572</v>
      </c>
      <c r="B183" t="s">
        <v>311</v>
      </c>
    </row>
    <row r="184" spans="1:2">
      <c r="A184" s="10" t="s">
        <v>477</v>
      </c>
      <c r="B184" t="s">
        <v>792</v>
      </c>
    </row>
    <row r="185" spans="1:2">
      <c r="A185" s="11" t="s">
        <v>477</v>
      </c>
      <c r="B185" t="s">
        <v>792</v>
      </c>
    </row>
    <row r="186" spans="1:2">
      <c r="A186" s="10" t="s">
        <v>560</v>
      </c>
      <c r="B186" t="s">
        <v>560</v>
      </c>
    </row>
    <row r="187" spans="1:2">
      <c r="A187" s="11" t="s">
        <v>342</v>
      </c>
      <c r="B187" t="s">
        <v>342</v>
      </c>
    </row>
    <row r="188" spans="1:2">
      <c r="A188" s="10" t="s">
        <v>352</v>
      </c>
      <c r="B188" t="s">
        <v>352</v>
      </c>
    </row>
    <row r="189" spans="1:2">
      <c r="A189" s="11" t="s">
        <v>585</v>
      </c>
      <c r="B189" t="s">
        <v>585</v>
      </c>
    </row>
    <row r="190" spans="1:2">
      <c r="A190" s="10" t="s">
        <v>473</v>
      </c>
      <c r="B190" t="s">
        <v>473</v>
      </c>
    </row>
    <row r="191" spans="1:2">
      <c r="A191" s="11" t="s">
        <v>592</v>
      </c>
      <c r="B191" t="s">
        <v>69</v>
      </c>
    </row>
    <row r="192" spans="1:2">
      <c r="A192" s="10" t="s">
        <v>595</v>
      </c>
      <c r="B192" t="s">
        <v>469</v>
      </c>
    </row>
    <row r="193" spans="1:2">
      <c r="A193" s="11" t="s">
        <v>524</v>
      </c>
      <c r="B193" t="s">
        <v>447</v>
      </c>
    </row>
    <row r="194" spans="1:2">
      <c r="A194" s="10" t="s">
        <v>171</v>
      </c>
      <c r="B194" t="s">
        <v>473</v>
      </c>
    </row>
    <row r="195" spans="1:2">
      <c r="A195" s="11" t="s">
        <v>600</v>
      </c>
      <c r="B195" t="s">
        <v>600</v>
      </c>
    </row>
    <row r="196" spans="1:2">
      <c r="A196" s="10" t="s">
        <v>129</v>
      </c>
      <c r="B196" t="s">
        <v>363</v>
      </c>
    </row>
    <row r="197" spans="1:2">
      <c r="A197" s="11" t="s">
        <v>111</v>
      </c>
      <c r="B197" t="s">
        <v>447</v>
      </c>
    </row>
    <row r="198" spans="1:2">
      <c r="A198" s="10" t="s">
        <v>268</v>
      </c>
      <c r="B198" t="s">
        <v>600</v>
      </c>
    </row>
    <row r="199" spans="1:2">
      <c r="A199" s="11" t="s">
        <v>279</v>
      </c>
      <c r="B199" t="s">
        <v>263</v>
      </c>
    </row>
    <row r="200" spans="1:2">
      <c r="A200" s="10" t="s">
        <v>257</v>
      </c>
      <c r="B200" t="s">
        <v>792</v>
      </c>
    </row>
    <row r="201" spans="1:2">
      <c r="A201" s="11" t="s">
        <v>62</v>
      </c>
      <c r="B201" t="s">
        <v>1356</v>
      </c>
    </row>
    <row r="202" spans="1:2">
      <c r="A202" s="10" t="s">
        <v>622</v>
      </c>
      <c r="B202" t="s">
        <v>123</v>
      </c>
    </row>
    <row r="203" spans="1:2">
      <c r="A203" s="11" t="s">
        <v>156</v>
      </c>
      <c r="B203" t="s">
        <v>156</v>
      </c>
    </row>
    <row r="204" spans="1:2">
      <c r="A204" s="10" t="s">
        <v>633</v>
      </c>
      <c r="B204" t="s">
        <v>101</v>
      </c>
    </row>
    <row r="205" spans="1:2">
      <c r="A205" s="11" t="s">
        <v>469</v>
      </c>
      <c r="B205" t="s">
        <v>469</v>
      </c>
    </row>
    <row r="206" spans="1:2">
      <c r="A206" s="10" t="s">
        <v>633</v>
      </c>
      <c r="B206" t="s">
        <v>101</v>
      </c>
    </row>
    <row r="207" spans="1:2">
      <c r="A207" s="11" t="s">
        <v>156</v>
      </c>
      <c r="B207" t="s">
        <v>156</v>
      </c>
    </row>
    <row r="208" spans="1:2">
      <c r="A208" s="10" t="s">
        <v>248</v>
      </c>
      <c r="B208" t="s">
        <v>248</v>
      </c>
    </row>
    <row r="209" spans="1:2">
      <c r="A209" s="11" t="s">
        <v>274</v>
      </c>
      <c r="B209" t="s">
        <v>469</v>
      </c>
    </row>
    <row r="210" spans="1:2">
      <c r="A210" s="10" t="s">
        <v>89</v>
      </c>
      <c r="B210" t="s">
        <v>1356</v>
      </c>
    </row>
    <row r="211" spans="1:2">
      <c r="A211" s="11" t="s">
        <v>556</v>
      </c>
      <c r="B211" t="s">
        <v>556</v>
      </c>
    </row>
    <row r="212" spans="1:2">
      <c r="A212" s="10" t="s">
        <v>123</v>
      </c>
      <c r="B212" t="s">
        <v>123</v>
      </c>
    </row>
    <row r="213" spans="1:2">
      <c r="A213" s="11" t="s">
        <v>160</v>
      </c>
      <c r="B213" t="s">
        <v>106</v>
      </c>
    </row>
    <row r="214" spans="1:2">
      <c r="A214" s="10" t="s">
        <v>654</v>
      </c>
      <c r="B214" t="s">
        <v>654</v>
      </c>
    </row>
    <row r="215" spans="1:2">
      <c r="A215" s="11" t="s">
        <v>76</v>
      </c>
      <c r="B215" t="s">
        <v>447</v>
      </c>
    </row>
    <row r="216" spans="1:2">
      <c r="A216" s="10" t="s">
        <v>346</v>
      </c>
      <c r="B216" t="s">
        <v>311</v>
      </c>
    </row>
    <row r="217" spans="1:2">
      <c r="A217" s="11" t="s">
        <v>352</v>
      </c>
      <c r="B217" t="s">
        <v>352</v>
      </c>
    </row>
    <row r="218" spans="1:2">
      <c r="A218" s="10" t="s">
        <v>352</v>
      </c>
      <c r="B218" t="s">
        <v>352</v>
      </c>
    </row>
    <row r="219" spans="1:2">
      <c r="A219" s="11" t="s">
        <v>662</v>
      </c>
      <c r="B219" t="s">
        <v>106</v>
      </c>
    </row>
    <row r="220" spans="1:2">
      <c r="A220" s="10" t="s">
        <v>359</v>
      </c>
      <c r="B220" t="s">
        <v>359</v>
      </c>
    </row>
    <row r="221" spans="1:2">
      <c r="A221" s="11" t="s">
        <v>133</v>
      </c>
      <c r="B221" t="s">
        <v>374</v>
      </c>
    </row>
    <row r="222" spans="1:2">
      <c r="A222" s="10" t="s">
        <v>263</v>
      </c>
      <c r="B222" t="s">
        <v>263</v>
      </c>
    </row>
    <row r="223" spans="1:2">
      <c r="A223" s="11" t="s">
        <v>248</v>
      </c>
      <c r="B223" t="s">
        <v>248</v>
      </c>
    </row>
    <row r="224" spans="1:2">
      <c r="A224" s="10" t="s">
        <v>363</v>
      </c>
      <c r="B224" t="s">
        <v>363</v>
      </c>
    </row>
    <row r="225" spans="1:2">
      <c r="A225" s="11" t="s">
        <v>671</v>
      </c>
      <c r="B225" t="s">
        <v>7485</v>
      </c>
    </row>
    <row r="226" spans="1:2">
      <c r="A226" s="10" t="s">
        <v>248</v>
      </c>
      <c r="B226" t="s">
        <v>248</v>
      </c>
    </row>
    <row r="227" spans="1:2">
      <c r="A227" s="11" t="s">
        <v>283</v>
      </c>
      <c r="B227" t="s">
        <v>283</v>
      </c>
    </row>
    <row r="228" spans="1:2">
      <c r="A228" s="10" t="s">
        <v>290</v>
      </c>
      <c r="B228" t="s">
        <v>359</v>
      </c>
    </row>
    <row r="229" spans="1:2">
      <c r="A229" s="11" t="s">
        <v>680</v>
      </c>
      <c r="B229" t="s">
        <v>680</v>
      </c>
    </row>
    <row r="230" spans="1:2">
      <c r="A230" s="10" t="s">
        <v>177</v>
      </c>
      <c r="B230" t="s">
        <v>363</v>
      </c>
    </row>
    <row r="231" spans="1:2">
      <c r="A231" s="11" t="s">
        <v>595</v>
      </c>
      <c r="B231" t="s">
        <v>469</v>
      </c>
    </row>
    <row r="232" spans="1:2">
      <c r="A232" s="10" t="s">
        <v>156</v>
      </c>
      <c r="B232" t="s">
        <v>156</v>
      </c>
    </row>
    <row r="233" spans="1:2">
      <c r="A233" s="11" t="s">
        <v>171</v>
      </c>
      <c r="B233" t="s">
        <v>473</v>
      </c>
    </row>
    <row r="234" spans="1:2">
      <c r="A234" s="10" t="s">
        <v>415</v>
      </c>
      <c r="B234" t="s">
        <v>7396</v>
      </c>
    </row>
    <row r="235" spans="1:2">
      <c r="A235" s="11" t="s">
        <v>698</v>
      </c>
      <c r="B235" t="s">
        <v>222</v>
      </c>
    </row>
    <row r="236" spans="1:2">
      <c r="A236" s="10" t="s">
        <v>271</v>
      </c>
      <c r="B236" t="s">
        <v>1356</v>
      </c>
    </row>
    <row r="237" spans="1:2">
      <c r="A237" s="11" t="s">
        <v>702</v>
      </c>
      <c r="B237" t="s">
        <v>311</v>
      </c>
    </row>
    <row r="238" spans="1:2">
      <c r="A238" s="10" t="s">
        <v>231</v>
      </c>
      <c r="B238" t="s">
        <v>222</v>
      </c>
    </row>
    <row r="239" spans="1:2">
      <c r="A239" s="11" t="s">
        <v>147</v>
      </c>
      <c r="B239" t="s">
        <v>147</v>
      </c>
    </row>
    <row r="240" spans="1:2">
      <c r="A240" s="10" t="s">
        <v>293</v>
      </c>
      <c r="B240" t="s">
        <v>600</v>
      </c>
    </row>
    <row r="241" spans="1:2">
      <c r="A241" s="11" t="s">
        <v>290</v>
      </c>
      <c r="B241" t="s">
        <v>359</v>
      </c>
    </row>
    <row r="242" spans="1:2">
      <c r="A242" s="10" t="s">
        <v>133</v>
      </c>
      <c r="B242" t="s">
        <v>374</v>
      </c>
    </row>
    <row r="243" spans="1:2">
      <c r="A243" s="11" t="s">
        <v>572</v>
      </c>
      <c r="B243" t="s">
        <v>311</v>
      </c>
    </row>
    <row r="244" spans="1:2">
      <c r="A244" s="10" t="s">
        <v>177</v>
      </c>
      <c r="B244" t="s">
        <v>363</v>
      </c>
    </row>
    <row r="245" spans="1:2">
      <c r="A245" s="11" t="s">
        <v>177</v>
      </c>
      <c r="B245" t="s">
        <v>363</v>
      </c>
    </row>
    <row r="246" spans="1:2">
      <c r="A246" s="10" t="s">
        <v>359</v>
      </c>
      <c r="B246" t="s">
        <v>359</v>
      </c>
    </row>
    <row r="247" spans="1:2">
      <c r="A247" s="11" t="s">
        <v>477</v>
      </c>
      <c r="B247" t="s">
        <v>792</v>
      </c>
    </row>
    <row r="248" spans="1:2">
      <c r="A248" s="10" t="s">
        <v>81</v>
      </c>
      <c r="B248" t="s">
        <v>101</v>
      </c>
    </row>
    <row r="249" spans="1:2">
      <c r="A249" s="11" t="s">
        <v>352</v>
      </c>
      <c r="B249" t="s">
        <v>352</v>
      </c>
    </row>
    <row r="250" spans="1:2">
      <c r="A250" s="10" t="s">
        <v>342</v>
      </c>
      <c r="B250" t="s">
        <v>342</v>
      </c>
    </row>
    <row r="251" spans="1:2">
      <c r="A251" s="11" t="s">
        <v>160</v>
      </c>
      <c r="B251" t="s">
        <v>106</v>
      </c>
    </row>
    <row r="252" spans="1:2">
      <c r="A252" s="10" t="s">
        <v>177</v>
      </c>
      <c r="B252" t="s">
        <v>363</v>
      </c>
    </row>
    <row r="253" spans="1:2">
      <c r="A253" s="11" t="s">
        <v>311</v>
      </c>
      <c r="B253" t="s">
        <v>311</v>
      </c>
    </row>
    <row r="254" spans="1:2">
      <c r="A254" s="10" t="s">
        <v>359</v>
      </c>
      <c r="B254" t="s">
        <v>359</v>
      </c>
    </row>
    <row r="255" spans="1:2">
      <c r="A255" s="11" t="s">
        <v>271</v>
      </c>
      <c r="B255" t="s">
        <v>1356</v>
      </c>
    </row>
    <row r="256" spans="1:2">
      <c r="A256" s="10" t="s">
        <v>76</v>
      </c>
      <c r="B256" t="s">
        <v>447</v>
      </c>
    </row>
    <row r="257" spans="1:2">
      <c r="A257" s="11" t="s">
        <v>469</v>
      </c>
      <c r="B257" t="s">
        <v>469</v>
      </c>
    </row>
    <row r="258" spans="1:2">
      <c r="A258" s="10" t="s">
        <v>758</v>
      </c>
      <c r="B258" t="s">
        <v>758</v>
      </c>
    </row>
    <row r="259" spans="1:2">
      <c r="A259" s="11" t="s">
        <v>761</v>
      </c>
      <c r="B259" t="s">
        <v>374</v>
      </c>
    </row>
    <row r="260" spans="1:2">
      <c r="A260" s="10" t="s">
        <v>654</v>
      </c>
      <c r="B260" t="s">
        <v>654</v>
      </c>
    </row>
    <row r="261" spans="1:2">
      <c r="A261" s="11" t="s">
        <v>129</v>
      </c>
      <c r="B261" t="s">
        <v>363</v>
      </c>
    </row>
    <row r="262" spans="1:2">
      <c r="A262" s="10" t="s">
        <v>318</v>
      </c>
      <c r="B262" t="s">
        <v>123</v>
      </c>
    </row>
    <row r="263" spans="1:2">
      <c r="A263" s="11" t="s">
        <v>464</v>
      </c>
      <c r="B263" t="s">
        <v>7413</v>
      </c>
    </row>
    <row r="264" spans="1:2">
      <c r="A264" s="10" t="s">
        <v>101</v>
      </c>
      <c r="B264" t="s">
        <v>101</v>
      </c>
    </row>
    <row r="265" spans="1:2">
      <c r="A265" s="11" t="s">
        <v>235</v>
      </c>
      <c r="B265" t="s">
        <v>235</v>
      </c>
    </row>
    <row r="266" spans="1:2">
      <c r="A266" s="10" t="s">
        <v>633</v>
      </c>
      <c r="B266" t="s">
        <v>101</v>
      </c>
    </row>
    <row r="267" spans="1:2">
      <c r="A267" s="11" t="s">
        <v>346</v>
      </c>
      <c r="B267" t="s">
        <v>311</v>
      </c>
    </row>
    <row r="268" spans="1:2">
      <c r="A268" s="10" t="s">
        <v>404</v>
      </c>
      <c r="B268" t="s">
        <v>404</v>
      </c>
    </row>
    <row r="269" spans="1:2">
      <c r="A269" s="11" t="s">
        <v>352</v>
      </c>
      <c r="B269" t="s">
        <v>352</v>
      </c>
    </row>
    <row r="270" spans="1:2">
      <c r="A270" s="10" t="s">
        <v>222</v>
      </c>
      <c r="B270" t="s">
        <v>222</v>
      </c>
    </row>
    <row r="271" spans="1:2">
      <c r="A271" s="11" t="s">
        <v>585</v>
      </c>
      <c r="B271" t="s">
        <v>585</v>
      </c>
    </row>
    <row r="272" spans="1:2">
      <c r="A272" s="10" t="s">
        <v>363</v>
      </c>
      <c r="B272" t="s">
        <v>363</v>
      </c>
    </row>
    <row r="273" spans="1:2">
      <c r="A273" s="11" t="s">
        <v>165</v>
      </c>
      <c r="B273" t="s">
        <v>106</v>
      </c>
    </row>
    <row r="274" spans="1:2">
      <c r="A274" s="10" t="s">
        <v>152</v>
      </c>
      <c r="B274" t="s">
        <v>473</v>
      </c>
    </row>
    <row r="275" spans="1:2">
      <c r="A275" s="11" t="s">
        <v>792</v>
      </c>
      <c r="B275" t="s">
        <v>792</v>
      </c>
    </row>
    <row r="276" spans="1:2">
      <c r="A276" s="10" t="s">
        <v>346</v>
      </c>
      <c r="B276" t="s">
        <v>311</v>
      </c>
    </row>
    <row r="277" spans="1:2">
      <c r="A277" s="11" t="s">
        <v>796</v>
      </c>
      <c r="B277" t="s">
        <v>600</v>
      </c>
    </row>
    <row r="278" spans="1:2">
      <c r="A278" s="10" t="s">
        <v>257</v>
      </c>
      <c r="B278" t="s">
        <v>792</v>
      </c>
    </row>
    <row r="279" spans="1:2">
      <c r="A279" s="11" t="s">
        <v>702</v>
      </c>
      <c r="B279" t="s">
        <v>311</v>
      </c>
    </row>
    <row r="280" spans="1:2">
      <c r="A280" s="10" t="s">
        <v>171</v>
      </c>
      <c r="B280" t="s">
        <v>473</v>
      </c>
    </row>
    <row r="281" spans="1:2">
      <c r="A281" s="11" t="s">
        <v>303</v>
      </c>
      <c r="B281" t="s">
        <v>473</v>
      </c>
    </row>
    <row r="282" spans="1:2">
      <c r="A282" s="10" t="s">
        <v>806</v>
      </c>
      <c r="B282" t="s">
        <v>806</v>
      </c>
    </row>
    <row r="283" spans="1:2">
      <c r="A283" s="11" t="s">
        <v>222</v>
      </c>
      <c r="B283" t="s">
        <v>222</v>
      </c>
    </row>
    <row r="284" spans="1:2">
      <c r="A284" s="10" t="s">
        <v>222</v>
      </c>
      <c r="B284" t="s">
        <v>222</v>
      </c>
    </row>
    <row r="285" spans="1:2">
      <c r="A285" s="11" t="s">
        <v>129</v>
      </c>
      <c r="B285" t="s">
        <v>363</v>
      </c>
    </row>
    <row r="286" spans="1:2">
      <c r="A286" s="10" t="s">
        <v>469</v>
      </c>
      <c r="B286" t="s">
        <v>469</v>
      </c>
    </row>
    <row r="287" spans="1:2">
      <c r="A287" s="11" t="s">
        <v>208</v>
      </c>
      <c r="B287" t="s">
        <v>1356</v>
      </c>
    </row>
    <row r="288" spans="1:2">
      <c r="A288" s="10" t="s">
        <v>374</v>
      </c>
      <c r="B288" t="s">
        <v>374</v>
      </c>
    </row>
    <row r="289" spans="1:2">
      <c r="A289" s="11" t="s">
        <v>761</v>
      </c>
      <c r="B289" t="s">
        <v>374</v>
      </c>
    </row>
    <row r="290" spans="1:2">
      <c r="A290" s="10" t="s">
        <v>129</v>
      </c>
      <c r="B290" t="s">
        <v>363</v>
      </c>
    </row>
    <row r="291" spans="1:2">
      <c r="A291" s="11" t="s">
        <v>454</v>
      </c>
      <c r="B291" t="s">
        <v>454</v>
      </c>
    </row>
    <row r="292" spans="1:2">
      <c r="A292" s="10" t="s">
        <v>156</v>
      </c>
      <c r="B292" t="s">
        <v>156</v>
      </c>
    </row>
    <row r="293" spans="1:2">
      <c r="A293" s="11" t="s">
        <v>698</v>
      </c>
      <c r="B293" t="s">
        <v>222</v>
      </c>
    </row>
    <row r="294" spans="1:2">
      <c r="A294" s="10" t="s">
        <v>337</v>
      </c>
      <c r="B294" t="s">
        <v>337</v>
      </c>
    </row>
    <row r="295" spans="1:2">
      <c r="A295" s="11" t="s">
        <v>208</v>
      </c>
      <c r="B295" t="s">
        <v>1356</v>
      </c>
    </row>
    <row r="296" spans="1:2">
      <c r="A296" s="10" t="s">
        <v>454</v>
      </c>
      <c r="B296" t="s">
        <v>454</v>
      </c>
    </row>
    <row r="297" spans="1:2">
      <c r="A297" s="11" t="s">
        <v>322</v>
      </c>
      <c r="B297" t="s">
        <v>69</v>
      </c>
    </row>
    <row r="298" spans="1:2">
      <c r="A298" s="10" t="s">
        <v>111</v>
      </c>
      <c r="B298" t="s">
        <v>447</v>
      </c>
    </row>
    <row r="299" spans="1:2">
      <c r="A299" s="11" t="s">
        <v>845</v>
      </c>
      <c r="B299" t="s">
        <v>7535</v>
      </c>
    </row>
    <row r="300" spans="1:2">
      <c r="A300" s="10" t="s">
        <v>404</v>
      </c>
      <c r="B300" t="s">
        <v>404</v>
      </c>
    </row>
    <row r="301" spans="1:2">
      <c r="A301" s="11" t="s">
        <v>845</v>
      </c>
      <c r="B301" t="s">
        <v>7535</v>
      </c>
    </row>
    <row r="302" spans="1:2">
      <c r="A302" s="10" t="s">
        <v>671</v>
      </c>
      <c r="B302" t="s">
        <v>7485</v>
      </c>
    </row>
    <row r="303" spans="1:2">
      <c r="A303" s="11" t="s">
        <v>106</v>
      </c>
      <c r="B303" t="s">
        <v>106</v>
      </c>
    </row>
    <row r="304" spans="1:2">
      <c r="A304" s="10" t="s">
        <v>447</v>
      </c>
      <c r="B304" t="s">
        <v>447</v>
      </c>
    </row>
    <row r="305" spans="1:2">
      <c r="A305" s="11" t="s">
        <v>231</v>
      </c>
      <c r="B305" t="s">
        <v>222</v>
      </c>
    </row>
    <row r="306" spans="1:2">
      <c r="A306" s="10" t="s">
        <v>806</v>
      </c>
      <c r="B306" t="s">
        <v>806</v>
      </c>
    </row>
    <row r="307" spans="1:2">
      <c r="A307" s="11" t="s">
        <v>404</v>
      </c>
      <c r="B307" t="s">
        <v>404</v>
      </c>
    </row>
    <row r="308" spans="1:2">
      <c r="A308" s="10" t="s">
        <v>177</v>
      </c>
      <c r="B308" t="s">
        <v>363</v>
      </c>
    </row>
    <row r="309" spans="1:2">
      <c r="A309" s="11" t="s">
        <v>761</v>
      </c>
      <c r="B309" t="s">
        <v>374</v>
      </c>
    </row>
    <row r="310" spans="1:2">
      <c r="A310" s="10" t="s">
        <v>342</v>
      </c>
      <c r="B310" t="s">
        <v>342</v>
      </c>
    </row>
    <row r="311" spans="1:2">
      <c r="A311" s="11" t="s">
        <v>871</v>
      </c>
      <c r="B311" t="s">
        <v>69</v>
      </c>
    </row>
    <row r="312" spans="1:2">
      <c r="A312" s="10" t="s">
        <v>133</v>
      </c>
      <c r="B312" t="s">
        <v>374</v>
      </c>
    </row>
    <row r="313" spans="1:2">
      <c r="A313" s="11" t="s">
        <v>877</v>
      </c>
      <c r="B313" t="s">
        <v>69</v>
      </c>
    </row>
    <row r="314" spans="1:2">
      <c r="A314" s="10" t="s">
        <v>871</v>
      </c>
      <c r="B314" t="s">
        <v>69</v>
      </c>
    </row>
    <row r="315" spans="1:2">
      <c r="A315" s="11" t="s">
        <v>845</v>
      </c>
      <c r="B315" t="s">
        <v>7535</v>
      </c>
    </row>
    <row r="316" spans="1:2">
      <c r="A316" s="10" t="s">
        <v>342</v>
      </c>
      <c r="B316" t="s">
        <v>342</v>
      </c>
    </row>
    <row r="317" spans="1:2">
      <c r="A317" s="11" t="s">
        <v>447</v>
      </c>
      <c r="B317" t="s">
        <v>447</v>
      </c>
    </row>
    <row r="318" spans="1:2">
      <c r="A318" s="10" t="s">
        <v>111</v>
      </c>
      <c r="B318" t="s">
        <v>447</v>
      </c>
    </row>
    <row r="319" spans="1:2">
      <c r="A319" s="11" t="s">
        <v>111</v>
      </c>
      <c r="B319" t="s">
        <v>447</v>
      </c>
    </row>
    <row r="320" spans="1:2">
      <c r="A320" s="10" t="s">
        <v>1356</v>
      </c>
      <c r="B320" t="s">
        <v>1356</v>
      </c>
    </row>
    <row r="321" spans="1:2">
      <c r="A321" s="11" t="s">
        <v>698</v>
      </c>
      <c r="B321" t="s">
        <v>222</v>
      </c>
    </row>
    <row r="322" spans="1:2">
      <c r="A322" s="10" t="s">
        <v>457</v>
      </c>
      <c r="B322" t="s">
        <v>457</v>
      </c>
    </row>
    <row r="323" spans="1:2">
      <c r="A323" s="11" t="s">
        <v>585</v>
      </c>
      <c r="B323" t="s">
        <v>585</v>
      </c>
    </row>
    <row r="324" spans="1:2">
      <c r="A324" s="10" t="s">
        <v>81</v>
      </c>
      <c r="B324" t="s">
        <v>101</v>
      </c>
    </row>
    <row r="325" spans="1:2">
      <c r="A325" s="11" t="s">
        <v>222</v>
      </c>
      <c r="B325" t="s">
        <v>222</v>
      </c>
    </row>
    <row r="326" spans="1:2">
      <c r="A326" s="10" t="s">
        <v>698</v>
      </c>
      <c r="B326" t="s">
        <v>222</v>
      </c>
    </row>
    <row r="327" spans="1:2">
      <c r="A327" s="11" t="s">
        <v>556</v>
      </c>
      <c r="B327" t="s">
        <v>556</v>
      </c>
    </row>
    <row r="328" spans="1:2">
      <c r="A328" s="10" t="s">
        <v>257</v>
      </c>
      <c r="B328" t="s">
        <v>792</v>
      </c>
    </row>
    <row r="329" spans="1:2">
      <c r="A329" s="11" t="s">
        <v>296</v>
      </c>
      <c r="B329" t="s">
        <v>296</v>
      </c>
    </row>
    <row r="330" spans="1:2">
      <c r="A330" s="10" t="s">
        <v>595</v>
      </c>
      <c r="B330" t="s">
        <v>469</v>
      </c>
    </row>
    <row r="331" spans="1:2">
      <c r="A331" s="11" t="s">
        <v>89</v>
      </c>
      <c r="B331" t="s">
        <v>1356</v>
      </c>
    </row>
    <row r="332" spans="1:2">
      <c r="A332" s="10" t="s">
        <v>101</v>
      </c>
      <c r="B332" t="s">
        <v>101</v>
      </c>
    </row>
    <row r="333" spans="1:2">
      <c r="A333" s="11" t="s">
        <v>662</v>
      </c>
      <c r="B333" t="s">
        <v>106</v>
      </c>
    </row>
    <row r="334" spans="1:2">
      <c r="A334" s="10" t="s">
        <v>806</v>
      </c>
      <c r="B334" t="s">
        <v>806</v>
      </c>
    </row>
    <row r="335" spans="1:2">
      <c r="A335" s="11" t="s">
        <v>303</v>
      </c>
      <c r="B335" t="s">
        <v>473</v>
      </c>
    </row>
    <row r="336" spans="1:2">
      <c r="A336" s="10" t="s">
        <v>318</v>
      </c>
      <c r="B336" t="s">
        <v>123</v>
      </c>
    </row>
    <row r="337" spans="1:2">
      <c r="A337" s="11" t="s">
        <v>457</v>
      </c>
      <c r="B337" t="s">
        <v>457</v>
      </c>
    </row>
    <row r="338" spans="1:2">
      <c r="A338" s="10" t="s">
        <v>85</v>
      </c>
      <c r="B338" t="s">
        <v>85</v>
      </c>
    </row>
    <row r="339" spans="1:2">
      <c r="A339" s="11" t="s">
        <v>447</v>
      </c>
      <c r="B339" t="s">
        <v>447</v>
      </c>
    </row>
    <row r="340" spans="1:2">
      <c r="A340" s="10" t="s">
        <v>85</v>
      </c>
      <c r="B340" t="s">
        <v>85</v>
      </c>
    </row>
    <row r="341" spans="1:2">
      <c r="A341" s="11" t="s">
        <v>322</v>
      </c>
      <c r="B341" t="s">
        <v>69</v>
      </c>
    </row>
    <row r="342" spans="1:2">
      <c r="A342" s="10" t="s">
        <v>160</v>
      </c>
      <c r="B342" t="s">
        <v>106</v>
      </c>
    </row>
    <row r="343" spans="1:2">
      <c r="A343" s="11" t="s">
        <v>89</v>
      </c>
      <c r="B343" t="s">
        <v>1356</v>
      </c>
    </row>
    <row r="344" spans="1:2">
      <c r="A344" s="10" t="s">
        <v>290</v>
      </c>
      <c r="B344" t="s">
        <v>359</v>
      </c>
    </row>
    <row r="345" spans="1:2">
      <c r="A345" s="11" t="s">
        <v>156</v>
      </c>
      <c r="B345" t="s">
        <v>156</v>
      </c>
    </row>
    <row r="346" spans="1:2">
      <c r="A346" s="10" t="s">
        <v>81</v>
      </c>
      <c r="B346" t="s">
        <v>101</v>
      </c>
    </row>
    <row r="347" spans="1:2">
      <c r="A347" s="11" t="s">
        <v>208</v>
      </c>
      <c r="B347" t="s">
        <v>1356</v>
      </c>
    </row>
    <row r="348" spans="1:2">
      <c r="A348" s="10" t="s">
        <v>283</v>
      </c>
      <c r="B348" t="s">
        <v>283</v>
      </c>
    </row>
    <row r="349" spans="1:2">
      <c r="A349" s="11" t="s">
        <v>404</v>
      </c>
      <c r="B349" t="s">
        <v>404</v>
      </c>
    </row>
    <row r="350" spans="1:2">
      <c r="A350" s="10" t="s">
        <v>123</v>
      </c>
      <c r="B350" t="s">
        <v>123</v>
      </c>
    </row>
    <row r="351" spans="1:2">
      <c r="A351" s="11" t="s">
        <v>89</v>
      </c>
      <c r="B351" t="s">
        <v>1356</v>
      </c>
    </row>
    <row r="352" spans="1:2">
      <c r="A352" s="10" t="s">
        <v>318</v>
      </c>
      <c r="B352" t="s">
        <v>123</v>
      </c>
    </row>
    <row r="353" spans="1:2">
      <c r="A353" s="11" t="s">
        <v>142</v>
      </c>
      <c r="B353" t="s">
        <v>792</v>
      </c>
    </row>
    <row r="354" spans="1:2">
      <c r="A354" s="10" t="s">
        <v>1725</v>
      </c>
      <c r="B354" t="s">
        <v>1725</v>
      </c>
    </row>
    <row r="355" spans="1:2">
      <c r="A355" s="11" t="s">
        <v>101</v>
      </c>
      <c r="B355" t="s">
        <v>101</v>
      </c>
    </row>
    <row r="356" spans="1:2">
      <c r="A356" s="10" t="s">
        <v>698</v>
      </c>
      <c r="B356" t="s">
        <v>222</v>
      </c>
    </row>
    <row r="357" spans="1:2">
      <c r="A357" s="11" t="s">
        <v>111</v>
      </c>
      <c r="B357" t="s">
        <v>447</v>
      </c>
    </row>
    <row r="358" spans="1:2">
      <c r="A358" s="10" t="s">
        <v>290</v>
      </c>
      <c r="B358" t="s">
        <v>359</v>
      </c>
    </row>
    <row r="359" spans="1:2">
      <c r="A359" s="11" t="s">
        <v>318</v>
      </c>
      <c r="B359" t="s">
        <v>123</v>
      </c>
    </row>
    <row r="360" spans="1:2">
      <c r="A360" s="10" t="s">
        <v>106</v>
      </c>
      <c r="B360" t="s">
        <v>106</v>
      </c>
    </row>
    <row r="361" spans="1:2">
      <c r="A361" s="11" t="s">
        <v>231</v>
      </c>
      <c r="B361" t="s">
        <v>222</v>
      </c>
    </row>
    <row r="362" spans="1:2">
      <c r="A362" s="10" t="s">
        <v>322</v>
      </c>
      <c r="B362" t="s">
        <v>69</v>
      </c>
    </row>
    <row r="363" spans="1:2">
      <c r="A363" s="11" t="s">
        <v>165</v>
      </c>
      <c r="B363" t="s">
        <v>106</v>
      </c>
    </row>
    <row r="364" spans="1:2">
      <c r="A364" s="10" t="s">
        <v>311</v>
      </c>
      <c r="B364" t="s">
        <v>311</v>
      </c>
    </row>
    <row r="365" spans="1:2">
      <c r="A365" s="11" t="s">
        <v>177</v>
      </c>
      <c r="B365" t="s">
        <v>363</v>
      </c>
    </row>
    <row r="366" spans="1:2">
      <c r="A366" s="10" t="s">
        <v>761</v>
      </c>
      <c r="B366" t="s">
        <v>374</v>
      </c>
    </row>
    <row r="367" spans="1:2">
      <c r="A367" s="11" t="s">
        <v>404</v>
      </c>
      <c r="B367" t="s">
        <v>404</v>
      </c>
    </row>
    <row r="368" spans="1:2">
      <c r="A368" s="10" t="s">
        <v>303</v>
      </c>
      <c r="B368" t="s">
        <v>473</v>
      </c>
    </row>
    <row r="369" spans="1:2">
      <c r="A369" s="11" t="s">
        <v>117</v>
      </c>
      <c r="B369" t="s">
        <v>263</v>
      </c>
    </row>
    <row r="370" spans="1:2">
      <c r="A370" s="10" t="s">
        <v>303</v>
      </c>
      <c r="B370" t="s">
        <v>473</v>
      </c>
    </row>
    <row r="371" spans="1:2">
      <c r="A371" s="11" t="s">
        <v>524</v>
      </c>
      <c r="B371" t="s">
        <v>447</v>
      </c>
    </row>
    <row r="372" spans="1:2">
      <c r="A372" s="10" t="s">
        <v>524</v>
      </c>
      <c r="B372" t="s">
        <v>447</v>
      </c>
    </row>
    <row r="373" spans="1:2">
      <c r="A373" s="11" t="s">
        <v>473</v>
      </c>
      <c r="B373" t="s">
        <v>473</v>
      </c>
    </row>
    <row r="374" spans="1:2">
      <c r="A374" s="10" t="s">
        <v>363</v>
      </c>
      <c r="B374" t="s">
        <v>363</v>
      </c>
    </row>
    <row r="375" spans="1:2">
      <c r="A375" s="11" t="s">
        <v>595</v>
      </c>
      <c r="B375" t="s">
        <v>469</v>
      </c>
    </row>
    <row r="376" spans="1:2">
      <c r="A376" s="10" t="s">
        <v>662</v>
      </c>
      <c r="B376" t="s">
        <v>106</v>
      </c>
    </row>
    <row r="377" spans="1:2">
      <c r="A377" s="11" t="s">
        <v>1876</v>
      </c>
      <c r="B377" t="s">
        <v>1876</v>
      </c>
    </row>
    <row r="378" spans="1:2">
      <c r="A378" s="10" t="s">
        <v>363</v>
      </c>
      <c r="B378" t="s">
        <v>363</v>
      </c>
    </row>
    <row r="379" spans="1:2">
      <c r="A379" s="11" t="s">
        <v>761</v>
      </c>
      <c r="B379" t="s">
        <v>374</v>
      </c>
    </row>
    <row r="380" spans="1:2">
      <c r="A380" s="10" t="s">
        <v>1009</v>
      </c>
      <c r="B380" t="s">
        <v>7588</v>
      </c>
    </row>
    <row r="381" spans="1:2">
      <c r="A381" s="11" t="s">
        <v>129</v>
      </c>
      <c r="B381" t="s">
        <v>363</v>
      </c>
    </row>
    <row r="382" spans="1:2">
      <c r="A382" s="10" t="s">
        <v>595</v>
      </c>
      <c r="B382" t="s">
        <v>469</v>
      </c>
    </row>
    <row r="383" spans="1:2">
      <c r="A383" s="11" t="s">
        <v>177</v>
      </c>
      <c r="B383" t="s">
        <v>363</v>
      </c>
    </row>
    <row r="384" spans="1:2">
      <c r="A384" s="10" t="s">
        <v>654</v>
      </c>
      <c r="B384" t="s">
        <v>654</v>
      </c>
    </row>
    <row r="385" spans="1:2">
      <c r="A385" s="11" t="s">
        <v>279</v>
      </c>
      <c r="B385" t="s">
        <v>263</v>
      </c>
    </row>
    <row r="386" spans="1:2">
      <c r="A386" s="10" t="s">
        <v>702</v>
      </c>
      <c r="B386" t="s">
        <v>311</v>
      </c>
    </row>
    <row r="387" spans="1:2">
      <c r="A387" s="11" t="s">
        <v>415</v>
      </c>
      <c r="B387" t="s">
        <v>7396</v>
      </c>
    </row>
    <row r="388" spans="1:2">
      <c r="A388" s="10" t="s">
        <v>845</v>
      </c>
      <c r="B388" t="s">
        <v>7535</v>
      </c>
    </row>
    <row r="389" spans="1:2">
      <c r="A389" s="11" t="s">
        <v>877</v>
      </c>
      <c r="B389" t="s">
        <v>69</v>
      </c>
    </row>
    <row r="390" spans="1:2">
      <c r="A390" s="10" t="s">
        <v>106</v>
      </c>
      <c r="B390" t="s">
        <v>106</v>
      </c>
    </row>
    <row r="391" spans="1:2">
      <c r="A391" s="11" t="s">
        <v>1035</v>
      </c>
      <c r="B391" t="s">
        <v>1035</v>
      </c>
    </row>
    <row r="392" spans="1:2">
      <c r="A392" s="10" t="s">
        <v>89</v>
      </c>
      <c r="B392" t="s">
        <v>1356</v>
      </c>
    </row>
    <row r="393" spans="1:2">
      <c r="A393" s="11" t="s">
        <v>231</v>
      </c>
      <c r="B393" t="s">
        <v>222</v>
      </c>
    </row>
    <row r="394" spans="1:2">
      <c r="A394" s="10" t="s">
        <v>303</v>
      </c>
      <c r="B394" t="s">
        <v>473</v>
      </c>
    </row>
    <row r="395" spans="1:2">
      <c r="A395" s="11" t="s">
        <v>156</v>
      </c>
      <c r="B395" t="s">
        <v>156</v>
      </c>
    </row>
    <row r="396" spans="1:2">
      <c r="A396" s="10" t="s">
        <v>142</v>
      </c>
      <c r="B396" t="s">
        <v>792</v>
      </c>
    </row>
    <row r="397" spans="1:2">
      <c r="A397" s="11" t="s">
        <v>352</v>
      </c>
      <c r="B397" t="s">
        <v>352</v>
      </c>
    </row>
    <row r="398" spans="1:2">
      <c r="A398" s="10" t="s">
        <v>191</v>
      </c>
      <c r="B398" t="s">
        <v>263</v>
      </c>
    </row>
    <row r="399" spans="1:2">
      <c r="A399" s="11" t="s">
        <v>572</v>
      </c>
      <c r="B399" t="s">
        <v>311</v>
      </c>
    </row>
    <row r="400" spans="1:2">
      <c r="A400" s="10" t="s">
        <v>404</v>
      </c>
      <c r="B400" t="s">
        <v>404</v>
      </c>
    </row>
    <row r="401" spans="1:2">
      <c r="A401" s="11" t="s">
        <v>796</v>
      </c>
      <c r="B401" t="s">
        <v>600</v>
      </c>
    </row>
    <row r="402" spans="1:2">
      <c r="A402" s="10" t="s">
        <v>303</v>
      </c>
      <c r="B402" t="s">
        <v>473</v>
      </c>
    </row>
    <row r="403" spans="1:2">
      <c r="A403" s="11" t="s">
        <v>222</v>
      </c>
      <c r="B403" t="s">
        <v>222</v>
      </c>
    </row>
    <row r="404" spans="1:2">
      <c r="A404" s="10" t="s">
        <v>337</v>
      </c>
      <c r="B404" t="s">
        <v>337</v>
      </c>
    </row>
    <row r="405" spans="1:2">
      <c r="A405" s="11" t="s">
        <v>761</v>
      </c>
      <c r="B405" t="s">
        <v>374</v>
      </c>
    </row>
    <row r="406" spans="1:2">
      <c r="A406" s="10" t="s">
        <v>76</v>
      </c>
      <c r="B406" t="s">
        <v>447</v>
      </c>
    </row>
    <row r="407" spans="1:2">
      <c r="A407" s="11" t="s">
        <v>263</v>
      </c>
      <c r="B407" t="s">
        <v>263</v>
      </c>
    </row>
    <row r="408" spans="1:2">
      <c r="A408" s="10" t="s">
        <v>171</v>
      </c>
      <c r="B408" t="s">
        <v>473</v>
      </c>
    </row>
    <row r="409" spans="1:2">
      <c r="A409" s="11" t="s">
        <v>346</v>
      </c>
      <c r="B409" t="s">
        <v>311</v>
      </c>
    </row>
    <row r="410" spans="1:2">
      <c r="A410" s="10" t="s">
        <v>117</v>
      </c>
      <c r="B410" t="s">
        <v>263</v>
      </c>
    </row>
    <row r="411" spans="1:2">
      <c r="A411" s="11" t="s">
        <v>447</v>
      </c>
      <c r="B411" t="s">
        <v>447</v>
      </c>
    </row>
    <row r="412" spans="1:2">
      <c r="A412" s="10" t="s">
        <v>698</v>
      </c>
      <c r="B412" t="s">
        <v>222</v>
      </c>
    </row>
    <row r="413" spans="1:2">
      <c r="A413" s="11" t="s">
        <v>1009</v>
      </c>
      <c r="B413" t="s">
        <v>7588</v>
      </c>
    </row>
    <row r="414" spans="1:2">
      <c r="A414" s="10" t="s">
        <v>871</v>
      </c>
      <c r="B414" t="s">
        <v>69</v>
      </c>
    </row>
    <row r="415" spans="1:2">
      <c r="A415" s="11" t="s">
        <v>1084</v>
      </c>
      <c r="B415" t="s">
        <v>469</v>
      </c>
    </row>
    <row r="416" spans="1:2">
      <c r="A416" s="10" t="s">
        <v>806</v>
      </c>
      <c r="B416" t="s">
        <v>806</v>
      </c>
    </row>
    <row r="417" spans="1:2">
      <c r="A417" s="11" t="s">
        <v>363</v>
      </c>
      <c r="B417" t="s">
        <v>363</v>
      </c>
    </row>
    <row r="418" spans="1:2">
      <c r="A418" s="10" t="s">
        <v>572</v>
      </c>
      <c r="B418" t="s">
        <v>311</v>
      </c>
    </row>
    <row r="419" spans="1:2">
      <c r="A419" s="11" t="s">
        <v>177</v>
      </c>
      <c r="B419" t="s">
        <v>363</v>
      </c>
    </row>
    <row r="420" spans="1:2">
      <c r="A420" s="10" t="s">
        <v>283</v>
      </c>
      <c r="B420" t="s">
        <v>283</v>
      </c>
    </row>
    <row r="421" spans="1:2">
      <c r="A421" s="11" t="s">
        <v>147</v>
      </c>
      <c r="B421" t="s">
        <v>147</v>
      </c>
    </row>
    <row r="422" spans="1:2">
      <c r="A422" s="10" t="s">
        <v>662</v>
      </c>
      <c r="B422" t="s">
        <v>106</v>
      </c>
    </row>
    <row r="423" spans="1:2">
      <c r="A423" s="11" t="s">
        <v>758</v>
      </c>
      <c r="B423" t="s">
        <v>758</v>
      </c>
    </row>
    <row r="424" spans="1:2">
      <c r="A424" s="10" t="s">
        <v>595</v>
      </c>
      <c r="B424" t="s">
        <v>469</v>
      </c>
    </row>
    <row r="425" spans="1:2">
      <c r="A425" s="11" t="s">
        <v>133</v>
      </c>
      <c r="B425" t="s">
        <v>374</v>
      </c>
    </row>
    <row r="426" spans="1:2">
      <c r="A426" s="10" t="s">
        <v>702</v>
      </c>
      <c r="B426" t="s">
        <v>311</v>
      </c>
    </row>
    <row r="427" spans="1:2">
      <c r="A427" s="11" t="s">
        <v>96</v>
      </c>
      <c r="B427" t="s">
        <v>123</v>
      </c>
    </row>
    <row r="428" spans="1:2">
      <c r="A428" s="10" t="s">
        <v>397</v>
      </c>
      <c r="B428" t="s">
        <v>397</v>
      </c>
    </row>
    <row r="429" spans="1:2">
      <c r="A429" s="11" t="s">
        <v>322</v>
      </c>
      <c r="B429" t="s">
        <v>69</v>
      </c>
    </row>
    <row r="430" spans="1:2">
      <c r="A430" s="10" t="s">
        <v>117</v>
      </c>
      <c r="B430" t="s">
        <v>263</v>
      </c>
    </row>
    <row r="431" spans="1:2">
      <c r="A431" s="11" t="s">
        <v>160</v>
      </c>
      <c r="B431" t="s">
        <v>106</v>
      </c>
    </row>
    <row r="432" spans="1:2">
      <c r="A432" s="10" t="s">
        <v>454</v>
      </c>
      <c r="B432" t="s">
        <v>454</v>
      </c>
    </row>
    <row r="433" spans="1:2">
      <c r="A433" s="11" t="s">
        <v>296</v>
      </c>
      <c r="B433" t="s">
        <v>296</v>
      </c>
    </row>
    <row r="434" spans="1:2">
      <c r="A434" s="10" t="s">
        <v>595</v>
      </c>
      <c r="B434" t="s">
        <v>469</v>
      </c>
    </row>
    <row r="435" spans="1:2">
      <c r="A435" s="11" t="s">
        <v>62</v>
      </c>
      <c r="B435" t="s">
        <v>1356</v>
      </c>
    </row>
    <row r="436" spans="1:2">
      <c r="A436" s="10" t="s">
        <v>1035</v>
      </c>
      <c r="B436" t="s">
        <v>1035</v>
      </c>
    </row>
    <row r="437" spans="1:2">
      <c r="A437" s="11" t="s">
        <v>111</v>
      </c>
      <c r="B437" t="s">
        <v>447</v>
      </c>
    </row>
    <row r="438" spans="1:2">
      <c r="A438" s="10" t="s">
        <v>342</v>
      </c>
      <c r="B438" t="s">
        <v>342</v>
      </c>
    </row>
    <row r="439" spans="1:2">
      <c r="A439" s="11" t="s">
        <v>556</v>
      </c>
      <c r="B439" t="s">
        <v>556</v>
      </c>
    </row>
    <row r="440" spans="1:2">
      <c r="A440" s="10" t="s">
        <v>404</v>
      </c>
      <c r="B440" t="s">
        <v>404</v>
      </c>
    </row>
    <row r="441" spans="1:2">
      <c r="A441" s="11" t="s">
        <v>342</v>
      </c>
      <c r="B441" t="s">
        <v>342</v>
      </c>
    </row>
    <row r="442" spans="1:2">
      <c r="A442" s="10" t="s">
        <v>231</v>
      </c>
      <c r="B442" t="s">
        <v>222</v>
      </c>
    </row>
    <row r="443" spans="1:2">
      <c r="A443" s="11" t="s">
        <v>152</v>
      </c>
      <c r="B443" t="s">
        <v>473</v>
      </c>
    </row>
    <row r="444" spans="1:2">
      <c r="A444" s="10" t="s">
        <v>352</v>
      </c>
      <c r="B444" t="s">
        <v>352</v>
      </c>
    </row>
    <row r="445" spans="1:2">
      <c r="A445" s="11" t="s">
        <v>337</v>
      </c>
      <c r="B445" t="s">
        <v>337</v>
      </c>
    </row>
    <row r="446" spans="1:2">
      <c r="A446" s="10" t="s">
        <v>698</v>
      </c>
      <c r="B446" t="s">
        <v>222</v>
      </c>
    </row>
    <row r="447" spans="1:2">
      <c r="A447" s="11" t="s">
        <v>271</v>
      </c>
      <c r="B447" t="s">
        <v>1356</v>
      </c>
    </row>
    <row r="448" spans="1:2">
      <c r="A448" s="10" t="s">
        <v>585</v>
      </c>
      <c r="B448" t="s">
        <v>585</v>
      </c>
    </row>
    <row r="449" spans="1:2">
      <c r="A449" s="11" t="s">
        <v>1149</v>
      </c>
      <c r="B449" t="s">
        <v>311</v>
      </c>
    </row>
    <row r="450" spans="1:2">
      <c r="A450" s="10" t="s">
        <v>142</v>
      </c>
      <c r="B450" t="s">
        <v>792</v>
      </c>
    </row>
    <row r="451" spans="1:2">
      <c r="A451" s="11" t="s">
        <v>1876</v>
      </c>
      <c r="B451" t="s">
        <v>1876</v>
      </c>
    </row>
    <row r="452" spans="1:2">
      <c r="A452" s="10" t="s">
        <v>248</v>
      </c>
      <c r="B452" t="s">
        <v>248</v>
      </c>
    </row>
    <row r="453" spans="1:2">
      <c r="A453" s="11" t="s">
        <v>477</v>
      </c>
      <c r="B453" t="s">
        <v>792</v>
      </c>
    </row>
    <row r="454" spans="1:2">
      <c r="A454" s="10" t="s">
        <v>235</v>
      </c>
      <c r="B454" t="s">
        <v>235</v>
      </c>
    </row>
    <row r="455" spans="1:2">
      <c r="A455" s="11" t="s">
        <v>156</v>
      </c>
      <c r="B455" t="s">
        <v>156</v>
      </c>
    </row>
    <row r="456" spans="1:2">
      <c r="A456" s="10" t="s">
        <v>473</v>
      </c>
      <c r="B456" t="s">
        <v>473</v>
      </c>
    </row>
    <row r="457" spans="1:2">
      <c r="A457" s="11" t="s">
        <v>1165</v>
      </c>
      <c r="B457" t="s">
        <v>1165</v>
      </c>
    </row>
    <row r="458" spans="1:2">
      <c r="A458" s="10" t="s">
        <v>469</v>
      </c>
      <c r="B458" t="s">
        <v>469</v>
      </c>
    </row>
    <row r="459" spans="1:2">
      <c r="A459" s="11" t="s">
        <v>397</v>
      </c>
      <c r="B459" t="s">
        <v>397</v>
      </c>
    </row>
    <row r="460" spans="1:2">
      <c r="A460" s="10" t="s">
        <v>342</v>
      </c>
      <c r="B460" t="s">
        <v>342</v>
      </c>
    </row>
    <row r="461" spans="1:2">
      <c r="A461" s="11" t="s">
        <v>123</v>
      </c>
      <c r="B461" t="s">
        <v>123</v>
      </c>
    </row>
    <row r="462" spans="1:2">
      <c r="A462" s="10" t="s">
        <v>290</v>
      </c>
      <c r="B462" t="s">
        <v>359</v>
      </c>
    </row>
    <row r="463" spans="1:2">
      <c r="A463" s="11" t="s">
        <v>346</v>
      </c>
      <c r="B463" t="s">
        <v>311</v>
      </c>
    </row>
    <row r="464" spans="1:2">
      <c r="A464" s="10" t="s">
        <v>662</v>
      </c>
      <c r="B464" t="s">
        <v>106</v>
      </c>
    </row>
    <row r="465" spans="1:2">
      <c r="A465" s="11" t="s">
        <v>473</v>
      </c>
      <c r="B465" t="s">
        <v>473</v>
      </c>
    </row>
    <row r="466" spans="1:2">
      <c r="A466" s="10" t="s">
        <v>633</v>
      </c>
      <c r="B466" t="s">
        <v>101</v>
      </c>
    </row>
    <row r="467" spans="1:2">
      <c r="A467" s="11" t="s">
        <v>106</v>
      </c>
      <c r="B467" t="s">
        <v>106</v>
      </c>
    </row>
    <row r="468" spans="1:2">
      <c r="A468" s="10" t="s">
        <v>191</v>
      </c>
      <c r="B468" t="s">
        <v>263</v>
      </c>
    </row>
    <row r="469" spans="1:2">
      <c r="A469" s="11" t="s">
        <v>796</v>
      </c>
      <c r="B469" t="s">
        <v>600</v>
      </c>
    </row>
    <row r="470" spans="1:2">
      <c r="A470" s="10" t="s">
        <v>363</v>
      </c>
      <c r="B470" t="s">
        <v>363</v>
      </c>
    </row>
    <row r="471" spans="1:2">
      <c r="A471" s="11" t="s">
        <v>106</v>
      </c>
      <c r="B471" t="s">
        <v>106</v>
      </c>
    </row>
    <row r="472" spans="1:2">
      <c r="A472" s="10" t="s">
        <v>595</v>
      </c>
      <c r="B472" t="s">
        <v>469</v>
      </c>
    </row>
    <row r="473" spans="1:2">
      <c r="A473" s="11" t="s">
        <v>1035</v>
      </c>
      <c r="B473" t="s">
        <v>1035</v>
      </c>
    </row>
    <row r="474" spans="1:2">
      <c r="A474" s="10" t="s">
        <v>758</v>
      </c>
      <c r="B474" t="s">
        <v>758</v>
      </c>
    </row>
    <row r="475" spans="1:2">
      <c r="A475" s="11" t="s">
        <v>152</v>
      </c>
      <c r="B475" t="s">
        <v>473</v>
      </c>
    </row>
    <row r="476" spans="1:2">
      <c r="A476" s="10" t="s">
        <v>171</v>
      </c>
      <c r="B476" t="s">
        <v>473</v>
      </c>
    </row>
    <row r="477" spans="1:2">
      <c r="A477" s="11" t="s">
        <v>152</v>
      </c>
      <c r="B477" t="s">
        <v>473</v>
      </c>
    </row>
    <row r="478" spans="1:2">
      <c r="A478" s="10" t="s">
        <v>346</v>
      </c>
      <c r="B478" t="s">
        <v>311</v>
      </c>
    </row>
    <row r="479" spans="1:2">
      <c r="A479" s="11" t="s">
        <v>142</v>
      </c>
      <c r="B479" t="s">
        <v>792</v>
      </c>
    </row>
    <row r="480" spans="1:2">
      <c r="A480" s="10" t="s">
        <v>397</v>
      </c>
      <c r="B480" t="s">
        <v>397</v>
      </c>
    </row>
    <row r="481" spans="1:2">
      <c r="A481" s="11" t="s">
        <v>1214</v>
      </c>
      <c r="B481" t="s">
        <v>123</v>
      </c>
    </row>
    <row r="482" spans="1:2">
      <c r="A482" s="10" t="s">
        <v>222</v>
      </c>
      <c r="B482" t="s">
        <v>222</v>
      </c>
    </row>
    <row r="483" spans="1:2">
      <c r="A483" s="11" t="s">
        <v>171</v>
      </c>
      <c r="B483" t="s">
        <v>473</v>
      </c>
    </row>
    <row r="484" spans="1:2">
      <c r="A484" s="10" t="s">
        <v>1149</v>
      </c>
      <c r="B484" t="s">
        <v>311</v>
      </c>
    </row>
    <row r="485" spans="1:2">
      <c r="A485" s="11" t="s">
        <v>538</v>
      </c>
      <c r="B485" t="s">
        <v>538</v>
      </c>
    </row>
    <row r="486" spans="1:2">
      <c r="A486" s="10" t="s">
        <v>69</v>
      </c>
      <c r="B486" t="s">
        <v>69</v>
      </c>
    </row>
    <row r="487" spans="1:2">
      <c r="A487" s="11" t="s">
        <v>222</v>
      </c>
      <c r="B487" t="s">
        <v>222</v>
      </c>
    </row>
    <row r="488" spans="1:2">
      <c r="A488" s="10" t="s">
        <v>698</v>
      </c>
      <c r="B488" t="s">
        <v>222</v>
      </c>
    </row>
    <row r="489" spans="1:2">
      <c r="A489" s="11" t="s">
        <v>1230</v>
      </c>
      <c r="B489" t="s">
        <v>363</v>
      </c>
    </row>
    <row r="490" spans="1:2">
      <c r="A490" s="10" t="s">
        <v>165</v>
      </c>
      <c r="B490" t="s">
        <v>106</v>
      </c>
    </row>
    <row r="491" spans="1:2">
      <c r="A491" s="11" t="s">
        <v>156</v>
      </c>
      <c r="B491" t="s">
        <v>156</v>
      </c>
    </row>
    <row r="492" spans="1:2">
      <c r="A492" s="10" t="s">
        <v>1165</v>
      </c>
      <c r="B492" t="s">
        <v>1165</v>
      </c>
    </row>
    <row r="493" spans="1:2">
      <c r="A493" s="11" t="s">
        <v>469</v>
      </c>
      <c r="B493" t="s">
        <v>469</v>
      </c>
    </row>
    <row r="494" spans="1:2">
      <c r="A494" s="10" t="s">
        <v>346</v>
      </c>
      <c r="B494" t="s">
        <v>311</v>
      </c>
    </row>
    <row r="495" spans="1:2">
      <c r="A495" s="11" t="s">
        <v>1084</v>
      </c>
      <c r="B495" t="s">
        <v>469</v>
      </c>
    </row>
    <row r="496" spans="1:2">
      <c r="A496" s="10" t="s">
        <v>123</v>
      </c>
      <c r="B496" t="s">
        <v>123</v>
      </c>
    </row>
    <row r="497" spans="1:2">
      <c r="A497" s="11" t="s">
        <v>171</v>
      </c>
      <c r="B497" t="s">
        <v>473</v>
      </c>
    </row>
    <row r="498" spans="1:2">
      <c r="A498" s="10" t="s">
        <v>165</v>
      </c>
      <c r="B498" t="s">
        <v>106</v>
      </c>
    </row>
    <row r="499" spans="1:2">
      <c r="A499" s="11" t="s">
        <v>595</v>
      </c>
      <c r="B499" t="s">
        <v>469</v>
      </c>
    </row>
    <row r="500" spans="1:2">
      <c r="A500" s="10" t="s">
        <v>447</v>
      </c>
      <c r="B500" t="s">
        <v>447</v>
      </c>
    </row>
    <row r="501" spans="1:2">
      <c r="A501" s="11" t="s">
        <v>1084</v>
      </c>
      <c r="B501" t="s">
        <v>469</v>
      </c>
    </row>
    <row r="502" spans="1:2">
      <c r="A502" s="10" t="s">
        <v>222</v>
      </c>
      <c r="B502" t="s">
        <v>222</v>
      </c>
    </row>
    <row r="503" spans="1:2">
      <c r="A503" s="11" t="s">
        <v>142</v>
      </c>
      <c r="B503" t="s">
        <v>792</v>
      </c>
    </row>
    <row r="504" spans="1:2">
      <c r="A504" s="10" t="s">
        <v>222</v>
      </c>
      <c r="B504" t="s">
        <v>222</v>
      </c>
    </row>
    <row r="505" spans="1:2">
      <c r="A505" s="11" t="s">
        <v>337</v>
      </c>
      <c r="B505" t="s">
        <v>337</v>
      </c>
    </row>
    <row r="506" spans="1:2">
      <c r="A506" s="10" t="s">
        <v>698</v>
      </c>
      <c r="B506" t="s">
        <v>222</v>
      </c>
    </row>
    <row r="507" spans="1:2">
      <c r="A507" s="11" t="s">
        <v>1230</v>
      </c>
      <c r="B507" t="s">
        <v>363</v>
      </c>
    </row>
    <row r="508" spans="1:2">
      <c r="A508" s="10" t="s">
        <v>81</v>
      </c>
      <c r="B508" t="s">
        <v>101</v>
      </c>
    </row>
    <row r="509" spans="1:2">
      <c r="A509" s="11" t="s">
        <v>165</v>
      </c>
      <c r="B509" t="s">
        <v>106</v>
      </c>
    </row>
    <row r="510" spans="1:2">
      <c r="A510" s="10" t="s">
        <v>363</v>
      </c>
      <c r="B510" t="s">
        <v>363</v>
      </c>
    </row>
    <row r="511" spans="1:2">
      <c r="A511" s="11" t="s">
        <v>263</v>
      </c>
      <c r="B511" t="s">
        <v>263</v>
      </c>
    </row>
    <row r="512" spans="1:2">
      <c r="A512" s="10" t="s">
        <v>457</v>
      </c>
      <c r="B512" t="s">
        <v>457</v>
      </c>
    </row>
    <row r="513" spans="1:2">
      <c r="A513" s="11" t="s">
        <v>208</v>
      </c>
      <c r="B513" t="s">
        <v>1356</v>
      </c>
    </row>
    <row r="514" spans="1:2">
      <c r="A514" s="10" t="s">
        <v>165</v>
      </c>
      <c r="B514" t="s">
        <v>106</v>
      </c>
    </row>
    <row r="515" spans="1:2">
      <c r="A515" s="11" t="s">
        <v>1149</v>
      </c>
      <c r="B515" t="s">
        <v>311</v>
      </c>
    </row>
    <row r="516" spans="1:2">
      <c r="A516" s="10" t="s">
        <v>133</v>
      </c>
      <c r="B516" t="s">
        <v>374</v>
      </c>
    </row>
    <row r="517" spans="1:2">
      <c r="A517" s="11" t="s">
        <v>318</v>
      </c>
      <c r="B517" t="s">
        <v>123</v>
      </c>
    </row>
    <row r="518" spans="1:2">
      <c r="A518" s="10" t="s">
        <v>792</v>
      </c>
      <c r="B518" t="s">
        <v>792</v>
      </c>
    </row>
    <row r="519" spans="1:2">
      <c r="A519" s="11" t="s">
        <v>654</v>
      </c>
      <c r="B519" t="s">
        <v>654</v>
      </c>
    </row>
    <row r="520" spans="1:2">
      <c r="A520" s="10" t="s">
        <v>318</v>
      </c>
      <c r="B520" t="s">
        <v>123</v>
      </c>
    </row>
    <row r="521" spans="1:2">
      <c r="A521" s="11" t="s">
        <v>871</v>
      </c>
      <c r="B521" t="s">
        <v>69</v>
      </c>
    </row>
    <row r="522" spans="1:2">
      <c r="A522" s="10" t="s">
        <v>556</v>
      </c>
      <c r="B522" t="s">
        <v>556</v>
      </c>
    </row>
    <row r="523" spans="1:2">
      <c r="A523" s="11" t="s">
        <v>1214</v>
      </c>
      <c r="B523" t="s">
        <v>123</v>
      </c>
    </row>
    <row r="524" spans="1:2">
      <c r="A524" s="10" t="s">
        <v>303</v>
      </c>
      <c r="B524" t="s">
        <v>473</v>
      </c>
    </row>
    <row r="525" spans="1:2">
      <c r="A525" s="11" t="s">
        <v>374</v>
      </c>
      <c r="B525" t="s">
        <v>374</v>
      </c>
    </row>
    <row r="526" spans="1:2">
      <c r="A526" s="10" t="s">
        <v>806</v>
      </c>
      <c r="B526" t="s">
        <v>806</v>
      </c>
    </row>
    <row r="527" spans="1:2">
      <c r="A527" s="11" t="s">
        <v>133</v>
      </c>
      <c r="B527" t="s">
        <v>374</v>
      </c>
    </row>
    <row r="528" spans="1:2">
      <c r="A528" s="10" t="s">
        <v>404</v>
      </c>
      <c r="B528" t="s">
        <v>404</v>
      </c>
    </row>
    <row r="529" spans="1:2">
      <c r="A529" s="11" t="s">
        <v>393</v>
      </c>
      <c r="B529" t="s">
        <v>222</v>
      </c>
    </row>
    <row r="530" spans="1:2">
      <c r="A530" s="10" t="s">
        <v>346</v>
      </c>
      <c r="B530" t="s">
        <v>311</v>
      </c>
    </row>
    <row r="531" spans="1:2">
      <c r="A531" s="11" t="s">
        <v>160</v>
      </c>
      <c r="B531" t="s">
        <v>106</v>
      </c>
    </row>
    <row r="532" spans="1:2">
      <c r="A532" s="10" t="s">
        <v>342</v>
      </c>
      <c r="B532" t="s">
        <v>342</v>
      </c>
    </row>
    <row r="533" spans="1:2">
      <c r="A533" s="11" t="s">
        <v>524</v>
      </c>
      <c r="B533" t="s">
        <v>447</v>
      </c>
    </row>
    <row r="534" spans="1:2">
      <c r="A534" s="10" t="s">
        <v>160</v>
      </c>
      <c r="B534" t="s">
        <v>106</v>
      </c>
    </row>
    <row r="535" spans="1:2">
      <c r="A535" s="11" t="s">
        <v>123</v>
      </c>
      <c r="B535" t="s">
        <v>123</v>
      </c>
    </row>
    <row r="536" spans="1:2">
      <c r="A536" s="10" t="s">
        <v>1356</v>
      </c>
      <c r="B536" t="s">
        <v>1356</v>
      </c>
    </row>
    <row r="537" spans="1:2">
      <c r="A537" s="11" t="s">
        <v>248</v>
      </c>
      <c r="B537" t="s">
        <v>248</v>
      </c>
    </row>
    <row r="538" spans="1:2">
      <c r="A538" s="10" t="s">
        <v>374</v>
      </c>
      <c r="B538" t="s">
        <v>374</v>
      </c>
    </row>
    <row r="539" spans="1:2">
      <c r="A539" s="11" t="s">
        <v>560</v>
      </c>
      <c r="B539" t="s">
        <v>560</v>
      </c>
    </row>
    <row r="540" spans="1:2">
      <c r="A540" s="10" t="s">
        <v>654</v>
      </c>
      <c r="B540" t="s">
        <v>654</v>
      </c>
    </row>
    <row r="541" spans="1:2">
      <c r="A541" s="11" t="s">
        <v>85</v>
      </c>
      <c r="B541" t="s">
        <v>85</v>
      </c>
    </row>
    <row r="542" spans="1:2">
      <c r="A542" s="10" t="s">
        <v>106</v>
      </c>
      <c r="B542" t="s">
        <v>106</v>
      </c>
    </row>
    <row r="543" spans="1:2">
      <c r="A543" s="11" t="s">
        <v>585</v>
      </c>
      <c r="B543" t="s">
        <v>585</v>
      </c>
    </row>
    <row r="544" spans="1:2">
      <c r="A544" s="10" t="s">
        <v>1165</v>
      </c>
      <c r="B544" t="s">
        <v>1165</v>
      </c>
    </row>
    <row r="545" spans="1:2">
      <c r="A545" s="11" t="s">
        <v>447</v>
      </c>
      <c r="B545" t="s">
        <v>447</v>
      </c>
    </row>
    <row r="546" spans="1:2">
      <c r="A546" s="10" t="s">
        <v>845</v>
      </c>
      <c r="B546" t="s">
        <v>7535</v>
      </c>
    </row>
    <row r="547" spans="1:2">
      <c r="A547" s="11" t="s">
        <v>397</v>
      </c>
      <c r="B547" t="s">
        <v>397</v>
      </c>
    </row>
    <row r="548" spans="1:2">
      <c r="A548" s="10" t="s">
        <v>133</v>
      </c>
      <c r="B548" t="s">
        <v>374</v>
      </c>
    </row>
    <row r="549" spans="1:2">
      <c r="A549" s="11" t="s">
        <v>698</v>
      </c>
      <c r="B549" t="s">
        <v>222</v>
      </c>
    </row>
    <row r="550" spans="1:2">
      <c r="A550" s="10" t="s">
        <v>337</v>
      </c>
      <c r="B550" t="s">
        <v>337</v>
      </c>
    </row>
    <row r="551" spans="1:2">
      <c r="A551" s="11" t="s">
        <v>76</v>
      </c>
      <c r="B551" t="s">
        <v>447</v>
      </c>
    </row>
    <row r="552" spans="1:2">
      <c r="A552" s="10" t="s">
        <v>572</v>
      </c>
      <c r="B552" t="s">
        <v>311</v>
      </c>
    </row>
    <row r="553" spans="1:2">
      <c r="A553" s="11" t="s">
        <v>415</v>
      </c>
      <c r="B553" t="s">
        <v>7396</v>
      </c>
    </row>
    <row r="554" spans="1:2">
      <c r="A554" s="10" t="s">
        <v>454</v>
      </c>
      <c r="B554" t="s">
        <v>454</v>
      </c>
    </row>
    <row r="555" spans="1:2">
      <c r="A555" s="11" t="s">
        <v>374</v>
      </c>
      <c r="B555" t="s">
        <v>374</v>
      </c>
    </row>
    <row r="556" spans="1:2">
      <c r="A556" s="10" t="s">
        <v>1356</v>
      </c>
      <c r="B556" t="s">
        <v>1356</v>
      </c>
    </row>
    <row r="557" spans="1:2">
      <c r="A557" s="11" t="s">
        <v>1009</v>
      </c>
      <c r="B557" t="s">
        <v>7588</v>
      </c>
    </row>
    <row r="558" spans="1:2">
      <c r="A558" s="10" t="s">
        <v>123</v>
      </c>
      <c r="B558" t="s">
        <v>123</v>
      </c>
    </row>
    <row r="559" spans="1:2">
      <c r="A559" s="11" t="s">
        <v>177</v>
      </c>
      <c r="B559" t="s">
        <v>363</v>
      </c>
    </row>
    <row r="560" spans="1:2">
      <c r="A560" s="10" t="s">
        <v>1725</v>
      </c>
      <c r="B560" t="s">
        <v>1725</v>
      </c>
    </row>
    <row r="561" spans="1:2">
      <c r="A561" s="11" t="s">
        <v>62</v>
      </c>
      <c r="B561" t="s">
        <v>1356</v>
      </c>
    </row>
    <row r="562" spans="1:2">
      <c r="A562" s="10" t="s">
        <v>359</v>
      </c>
      <c r="B562" t="s">
        <v>359</v>
      </c>
    </row>
    <row r="563" spans="1:2">
      <c r="A563" s="11" t="s">
        <v>592</v>
      </c>
      <c r="B563" t="s">
        <v>69</v>
      </c>
    </row>
    <row r="564" spans="1:2">
      <c r="A564" s="10" t="s">
        <v>792</v>
      </c>
      <c r="B564" t="s">
        <v>792</v>
      </c>
    </row>
    <row r="565" spans="1:2">
      <c r="A565" s="11" t="s">
        <v>296</v>
      </c>
      <c r="B565" t="s">
        <v>296</v>
      </c>
    </row>
    <row r="566" spans="1:2">
      <c r="A566" s="10" t="s">
        <v>374</v>
      </c>
      <c r="B566" t="s">
        <v>374</v>
      </c>
    </row>
    <row r="567" spans="1:2">
      <c r="A567" s="11" t="s">
        <v>572</v>
      </c>
      <c r="B567" t="s">
        <v>311</v>
      </c>
    </row>
    <row r="568" spans="1:2">
      <c r="A568" s="10" t="s">
        <v>123</v>
      </c>
      <c r="B568" t="s">
        <v>123</v>
      </c>
    </row>
    <row r="569" spans="1:2">
      <c r="A569" s="11" t="s">
        <v>464</v>
      </c>
      <c r="B569" t="s">
        <v>7413</v>
      </c>
    </row>
    <row r="570" spans="1:2">
      <c r="A570" s="10" t="s">
        <v>352</v>
      </c>
      <c r="B570" t="s">
        <v>352</v>
      </c>
    </row>
    <row r="571" spans="1:2">
      <c r="A571" s="11" t="s">
        <v>160</v>
      </c>
      <c r="B571" t="s">
        <v>106</v>
      </c>
    </row>
    <row r="572" spans="1:2">
      <c r="A572" s="10" t="s">
        <v>473</v>
      </c>
      <c r="B572" t="s">
        <v>473</v>
      </c>
    </row>
    <row r="573" spans="1:2">
      <c r="A573" s="11" t="s">
        <v>271</v>
      </c>
      <c r="B573" t="s">
        <v>1356</v>
      </c>
    </row>
    <row r="574" spans="1:2">
      <c r="A574" s="10" t="s">
        <v>117</v>
      </c>
      <c r="B574" t="s">
        <v>263</v>
      </c>
    </row>
    <row r="575" spans="1:2">
      <c r="A575" s="11" t="s">
        <v>633</v>
      </c>
      <c r="B575" t="s">
        <v>101</v>
      </c>
    </row>
    <row r="576" spans="1:2">
      <c r="A576" s="10" t="s">
        <v>556</v>
      </c>
      <c r="B576" t="s">
        <v>556</v>
      </c>
    </row>
    <row r="577" spans="1:2">
      <c r="A577" s="11" t="s">
        <v>160</v>
      </c>
      <c r="B577" t="s">
        <v>106</v>
      </c>
    </row>
    <row r="578" spans="1:2">
      <c r="A578" s="10" t="s">
        <v>352</v>
      </c>
      <c r="B578" t="s">
        <v>352</v>
      </c>
    </row>
    <row r="579" spans="1:2">
      <c r="A579" s="11" t="s">
        <v>101</v>
      </c>
      <c r="B579" t="s">
        <v>101</v>
      </c>
    </row>
    <row r="580" spans="1:2">
      <c r="A580" s="10" t="s">
        <v>231</v>
      </c>
      <c r="B580" t="s">
        <v>222</v>
      </c>
    </row>
    <row r="581" spans="1:2">
      <c r="A581" s="11" t="s">
        <v>600</v>
      </c>
      <c r="B581" t="s">
        <v>600</v>
      </c>
    </row>
    <row r="582" spans="1:2">
      <c r="A582" s="10" t="s">
        <v>81</v>
      </c>
      <c r="B582" t="s">
        <v>101</v>
      </c>
    </row>
    <row r="583" spans="1:2">
      <c r="A583" s="11" t="s">
        <v>106</v>
      </c>
      <c r="B583" t="s">
        <v>106</v>
      </c>
    </row>
    <row r="584" spans="1:2">
      <c r="A584" s="10" t="s">
        <v>477</v>
      </c>
      <c r="B584" t="s">
        <v>792</v>
      </c>
    </row>
    <row r="585" spans="1:2">
      <c r="A585" s="11" t="s">
        <v>806</v>
      </c>
      <c r="B585" t="s">
        <v>806</v>
      </c>
    </row>
    <row r="586" spans="1:2">
      <c r="A586" s="10" t="s">
        <v>633</v>
      </c>
      <c r="B586" t="s">
        <v>101</v>
      </c>
    </row>
    <row r="587" spans="1:2">
      <c r="A587" s="11" t="s">
        <v>69</v>
      </c>
      <c r="B587" t="s">
        <v>69</v>
      </c>
    </row>
    <row r="588" spans="1:2">
      <c r="A588" s="10" t="s">
        <v>311</v>
      </c>
      <c r="B588" t="s">
        <v>311</v>
      </c>
    </row>
    <row r="589" spans="1:2">
      <c r="A589" s="11" t="s">
        <v>1230</v>
      </c>
      <c r="B589" t="s">
        <v>363</v>
      </c>
    </row>
    <row r="590" spans="1:2">
      <c r="A590" s="10" t="s">
        <v>311</v>
      </c>
      <c r="B590" t="s">
        <v>311</v>
      </c>
    </row>
    <row r="591" spans="1:2">
      <c r="A591" s="11" t="s">
        <v>322</v>
      </c>
      <c r="B591" t="s">
        <v>69</v>
      </c>
    </row>
    <row r="592" spans="1:2">
      <c r="A592" s="10" t="s">
        <v>147</v>
      </c>
      <c r="B592" t="s">
        <v>147</v>
      </c>
    </row>
    <row r="593" spans="1:2">
      <c r="A593" s="11" t="s">
        <v>622</v>
      </c>
      <c r="B593" t="s">
        <v>123</v>
      </c>
    </row>
    <row r="594" spans="1:2">
      <c r="A594" s="10" t="s">
        <v>160</v>
      </c>
      <c r="B594" t="s">
        <v>106</v>
      </c>
    </row>
    <row r="595" spans="1:2">
      <c r="A595" s="11" t="s">
        <v>572</v>
      </c>
      <c r="B595" t="s">
        <v>311</v>
      </c>
    </row>
    <row r="596" spans="1:2">
      <c r="A596" s="10" t="s">
        <v>702</v>
      </c>
      <c r="B596" t="s">
        <v>311</v>
      </c>
    </row>
    <row r="597" spans="1:2">
      <c r="A597" s="11" t="s">
        <v>133</v>
      </c>
      <c r="B597" t="s">
        <v>374</v>
      </c>
    </row>
    <row r="598" spans="1:2">
      <c r="A598" s="10" t="s">
        <v>123</v>
      </c>
      <c r="B598" t="s">
        <v>123</v>
      </c>
    </row>
    <row r="599" spans="1:2">
      <c r="A599" s="11" t="s">
        <v>290</v>
      </c>
      <c r="B599" t="s">
        <v>359</v>
      </c>
    </row>
    <row r="600" spans="1:2">
      <c r="A600" s="10" t="s">
        <v>165</v>
      </c>
      <c r="B600" t="s">
        <v>106</v>
      </c>
    </row>
    <row r="601" spans="1:2">
      <c r="A601" s="11" t="s">
        <v>208</v>
      </c>
      <c r="B601" t="s">
        <v>1356</v>
      </c>
    </row>
    <row r="602" spans="1:2">
      <c r="A602" s="10" t="s">
        <v>792</v>
      </c>
      <c r="B602" t="s">
        <v>792</v>
      </c>
    </row>
    <row r="603" spans="1:2">
      <c r="A603" s="11" t="s">
        <v>845</v>
      </c>
      <c r="B603" t="s">
        <v>7535</v>
      </c>
    </row>
    <row r="604" spans="1:2">
      <c r="A604" s="10" t="s">
        <v>76</v>
      </c>
      <c r="B604" t="s">
        <v>447</v>
      </c>
    </row>
    <row r="605" spans="1:2">
      <c r="A605" s="11" t="s">
        <v>702</v>
      </c>
      <c r="B605" t="s">
        <v>311</v>
      </c>
    </row>
    <row r="606" spans="1:2">
      <c r="A606" s="10" t="s">
        <v>69</v>
      </c>
      <c r="B606" t="s">
        <v>69</v>
      </c>
    </row>
    <row r="607" spans="1:2">
      <c r="A607" s="11" t="s">
        <v>845</v>
      </c>
      <c r="B607" t="s">
        <v>7535</v>
      </c>
    </row>
    <row r="608" spans="1:2">
      <c r="A608" s="10" t="s">
        <v>177</v>
      </c>
      <c r="B608" t="s">
        <v>363</v>
      </c>
    </row>
    <row r="609" spans="1:2">
      <c r="A609" s="11" t="s">
        <v>662</v>
      </c>
      <c r="B609" t="s">
        <v>106</v>
      </c>
    </row>
    <row r="610" spans="1:2">
      <c r="A610" s="10" t="s">
        <v>177</v>
      </c>
      <c r="B610" t="s">
        <v>363</v>
      </c>
    </row>
    <row r="611" spans="1:2">
      <c r="A611" s="11" t="s">
        <v>1149</v>
      </c>
      <c r="B611" t="s">
        <v>311</v>
      </c>
    </row>
    <row r="612" spans="1:2">
      <c r="A612" s="10" t="s">
        <v>111</v>
      </c>
      <c r="B612" t="s">
        <v>447</v>
      </c>
    </row>
    <row r="613" spans="1:2">
      <c r="A613" s="11" t="s">
        <v>662</v>
      </c>
      <c r="B613" t="s">
        <v>106</v>
      </c>
    </row>
    <row r="614" spans="1:2">
      <c r="A614" s="10" t="s">
        <v>662</v>
      </c>
      <c r="B614" t="s">
        <v>106</v>
      </c>
    </row>
    <row r="615" spans="1:2">
      <c r="A615" s="11" t="s">
        <v>1230</v>
      </c>
      <c r="B615" t="s">
        <v>363</v>
      </c>
    </row>
    <row r="616" spans="1:2">
      <c r="A616" s="10" t="s">
        <v>129</v>
      </c>
      <c r="B616" t="s">
        <v>363</v>
      </c>
    </row>
    <row r="617" spans="1:2">
      <c r="A617" s="11" t="s">
        <v>352</v>
      </c>
      <c r="B617" t="s">
        <v>352</v>
      </c>
    </row>
    <row r="618" spans="1:2">
      <c r="A618" s="10" t="s">
        <v>1165</v>
      </c>
      <c r="B618" t="s">
        <v>1165</v>
      </c>
    </row>
    <row r="619" spans="1:2">
      <c r="A619" s="11" t="s">
        <v>106</v>
      </c>
      <c r="B619" t="s">
        <v>106</v>
      </c>
    </row>
    <row r="620" spans="1:2">
      <c r="A620" s="10" t="s">
        <v>600</v>
      </c>
      <c r="B620" t="s">
        <v>600</v>
      </c>
    </row>
    <row r="621" spans="1:2">
      <c r="A621" s="11" t="s">
        <v>76</v>
      </c>
      <c r="B621" t="s">
        <v>447</v>
      </c>
    </row>
    <row r="622" spans="1:2">
      <c r="A622" s="10" t="s">
        <v>1230</v>
      </c>
      <c r="B622" t="s">
        <v>363</v>
      </c>
    </row>
    <row r="623" spans="1:2">
      <c r="A623" s="11" t="s">
        <v>208</v>
      </c>
      <c r="B623" t="s">
        <v>1356</v>
      </c>
    </row>
    <row r="624" spans="1:2">
      <c r="A624" s="10" t="s">
        <v>397</v>
      </c>
      <c r="B624" t="s">
        <v>397</v>
      </c>
    </row>
    <row r="625" spans="1:2">
      <c r="A625" s="11" t="s">
        <v>279</v>
      </c>
      <c r="B625" t="s">
        <v>263</v>
      </c>
    </row>
    <row r="626" spans="1:2">
      <c r="A626" s="10" t="s">
        <v>560</v>
      </c>
      <c r="B626" t="s">
        <v>560</v>
      </c>
    </row>
    <row r="627" spans="1:2">
      <c r="A627" s="11" t="s">
        <v>318</v>
      </c>
      <c r="B627" t="s">
        <v>123</v>
      </c>
    </row>
    <row r="628" spans="1:2">
      <c r="A628" s="10" t="s">
        <v>473</v>
      </c>
      <c r="B628" t="s">
        <v>473</v>
      </c>
    </row>
    <row r="629" spans="1:2">
      <c r="A629" s="11" t="s">
        <v>393</v>
      </c>
      <c r="B629" t="s">
        <v>222</v>
      </c>
    </row>
    <row r="630" spans="1:2">
      <c r="A630" s="10" t="s">
        <v>792</v>
      </c>
      <c r="B630" t="s">
        <v>792</v>
      </c>
    </row>
    <row r="631" spans="1:2">
      <c r="A631" s="11" t="s">
        <v>1214</v>
      </c>
      <c r="B631" t="s">
        <v>123</v>
      </c>
    </row>
    <row r="632" spans="1:2">
      <c r="A632" s="10" t="s">
        <v>254</v>
      </c>
      <c r="B632" t="s">
        <v>254</v>
      </c>
    </row>
    <row r="633" spans="1:2">
      <c r="A633" s="11" t="s">
        <v>117</v>
      </c>
      <c r="B633" t="s">
        <v>263</v>
      </c>
    </row>
    <row r="634" spans="1:2">
      <c r="A634" s="10" t="s">
        <v>374</v>
      </c>
      <c r="B634" t="s">
        <v>374</v>
      </c>
    </row>
    <row r="635" spans="1:2">
      <c r="A635" s="11" t="s">
        <v>758</v>
      </c>
      <c r="B635" t="s">
        <v>758</v>
      </c>
    </row>
    <row r="636" spans="1:2">
      <c r="A636" s="10" t="s">
        <v>1230</v>
      </c>
      <c r="B636" t="s">
        <v>363</v>
      </c>
    </row>
    <row r="637" spans="1:2">
      <c r="A637" s="11" t="s">
        <v>85</v>
      </c>
      <c r="B637" t="s">
        <v>85</v>
      </c>
    </row>
    <row r="638" spans="1:2">
      <c r="A638" s="10" t="s">
        <v>152</v>
      </c>
      <c r="B638" t="s">
        <v>473</v>
      </c>
    </row>
    <row r="639" spans="1:2">
      <c r="A639" s="11" t="s">
        <v>231</v>
      </c>
      <c r="B639" t="s">
        <v>222</v>
      </c>
    </row>
    <row r="640" spans="1:2">
      <c r="A640" s="10" t="s">
        <v>662</v>
      </c>
      <c r="B640" t="s">
        <v>106</v>
      </c>
    </row>
    <row r="641" spans="1:2">
      <c r="A641" s="11" t="s">
        <v>415</v>
      </c>
      <c r="B641" t="s">
        <v>7396</v>
      </c>
    </row>
    <row r="642" spans="1:2">
      <c r="A642" s="10" t="s">
        <v>796</v>
      </c>
      <c r="B642" t="s">
        <v>600</v>
      </c>
    </row>
    <row r="643" spans="1:2">
      <c r="A643" s="11" t="s">
        <v>96</v>
      </c>
      <c r="B643" t="s">
        <v>123</v>
      </c>
    </row>
    <row r="644" spans="1:2">
      <c r="A644" s="10" t="s">
        <v>89</v>
      </c>
      <c r="B644" t="s">
        <v>1356</v>
      </c>
    </row>
    <row r="645" spans="1:2">
      <c r="A645" s="11" t="s">
        <v>871</v>
      </c>
      <c r="B645" t="s">
        <v>69</v>
      </c>
    </row>
    <row r="646" spans="1:2">
      <c r="A646" s="10" t="s">
        <v>346</v>
      </c>
      <c r="B646" t="s">
        <v>311</v>
      </c>
    </row>
    <row r="647" spans="1:2">
      <c r="A647" s="11" t="s">
        <v>761</v>
      </c>
      <c r="B647" t="s">
        <v>374</v>
      </c>
    </row>
    <row r="648" spans="1:2">
      <c r="A648" s="10" t="s">
        <v>81</v>
      </c>
      <c r="B648" t="s">
        <v>101</v>
      </c>
    </row>
    <row r="649" spans="1:2">
      <c r="A649" s="11" t="s">
        <v>248</v>
      </c>
      <c r="B649" t="s">
        <v>248</v>
      </c>
    </row>
    <row r="650" spans="1:2">
      <c r="A650" s="10" t="s">
        <v>76</v>
      </c>
      <c r="B650" t="s">
        <v>447</v>
      </c>
    </row>
    <row r="651" spans="1:2">
      <c r="A651" s="11" t="s">
        <v>231</v>
      </c>
      <c r="B651" t="s">
        <v>222</v>
      </c>
    </row>
    <row r="652" spans="1:2">
      <c r="A652" s="10" t="s">
        <v>585</v>
      </c>
      <c r="B652" t="s">
        <v>585</v>
      </c>
    </row>
    <row r="653" spans="1:2">
      <c r="A653" s="11" t="s">
        <v>792</v>
      </c>
      <c r="B653" t="s">
        <v>792</v>
      </c>
    </row>
    <row r="654" spans="1:2">
      <c r="A654" s="10" t="s">
        <v>171</v>
      </c>
      <c r="B654" t="s">
        <v>473</v>
      </c>
    </row>
    <row r="655" spans="1:2">
      <c r="A655" s="11" t="s">
        <v>454</v>
      </c>
      <c r="B655" t="s">
        <v>454</v>
      </c>
    </row>
    <row r="656" spans="1:2">
      <c r="A656" s="10" t="s">
        <v>359</v>
      </c>
      <c r="B656" t="s">
        <v>359</v>
      </c>
    </row>
    <row r="657" spans="1:2">
      <c r="A657" s="11" t="s">
        <v>560</v>
      </c>
      <c r="B657" t="s">
        <v>560</v>
      </c>
    </row>
    <row r="658" spans="1:2">
      <c r="A658" s="10" t="s">
        <v>1035</v>
      </c>
      <c r="B658" t="s">
        <v>1035</v>
      </c>
    </row>
    <row r="659" spans="1:2">
      <c r="A659" s="11" t="s">
        <v>1230</v>
      </c>
      <c r="B659" t="s">
        <v>363</v>
      </c>
    </row>
    <row r="660" spans="1:2">
      <c r="A660" s="10" t="s">
        <v>457</v>
      </c>
      <c r="B660" t="s">
        <v>457</v>
      </c>
    </row>
    <row r="661" spans="1:2">
      <c r="A661" s="11" t="s">
        <v>263</v>
      </c>
      <c r="B661" t="s">
        <v>263</v>
      </c>
    </row>
    <row r="662" spans="1:2">
      <c r="A662" s="10" t="s">
        <v>235</v>
      </c>
      <c r="B662" t="s">
        <v>235</v>
      </c>
    </row>
    <row r="663" spans="1:2">
      <c r="A663" s="11" t="s">
        <v>592</v>
      </c>
      <c r="B663" t="s">
        <v>69</v>
      </c>
    </row>
    <row r="664" spans="1:2">
      <c r="A664" s="10" t="s">
        <v>1009</v>
      </c>
      <c r="B664" t="s">
        <v>7588</v>
      </c>
    </row>
    <row r="665" spans="1:2">
      <c r="A665" s="11" t="s">
        <v>311</v>
      </c>
      <c r="B665" t="s">
        <v>311</v>
      </c>
    </row>
    <row r="666" spans="1:2">
      <c r="A666" s="10" t="s">
        <v>761</v>
      </c>
      <c r="B666" t="s">
        <v>374</v>
      </c>
    </row>
    <row r="667" spans="1:2">
      <c r="A667" s="11" t="s">
        <v>165</v>
      </c>
      <c r="B667" t="s">
        <v>106</v>
      </c>
    </row>
    <row r="668" spans="1:2">
      <c r="A668" s="10" t="s">
        <v>231</v>
      </c>
      <c r="B668" t="s">
        <v>222</v>
      </c>
    </row>
    <row r="669" spans="1:2">
      <c r="A669" s="11" t="s">
        <v>165</v>
      </c>
      <c r="B669" t="s">
        <v>106</v>
      </c>
    </row>
    <row r="670" spans="1:2">
      <c r="A670" s="10" t="s">
        <v>129</v>
      </c>
      <c r="B670" t="s">
        <v>363</v>
      </c>
    </row>
    <row r="671" spans="1:2">
      <c r="A671" s="11" t="s">
        <v>796</v>
      </c>
      <c r="B671" t="s">
        <v>600</v>
      </c>
    </row>
    <row r="672" spans="1:2">
      <c r="A672" s="10" t="s">
        <v>257</v>
      </c>
      <c r="B672" t="s">
        <v>792</v>
      </c>
    </row>
    <row r="673" spans="1:2">
      <c r="A673" s="11" t="s">
        <v>191</v>
      </c>
      <c r="B673" t="s">
        <v>263</v>
      </c>
    </row>
    <row r="674" spans="1:2">
      <c r="A674" s="10" t="s">
        <v>129</v>
      </c>
      <c r="B674" t="s">
        <v>363</v>
      </c>
    </row>
    <row r="675" spans="1:2">
      <c r="A675" s="11" t="s">
        <v>248</v>
      </c>
      <c r="B675" t="s">
        <v>248</v>
      </c>
    </row>
    <row r="676" spans="1:2">
      <c r="A676" s="10" t="s">
        <v>871</v>
      </c>
      <c r="B676" t="s">
        <v>69</v>
      </c>
    </row>
    <row r="677" spans="1:2">
      <c r="A677" s="11" t="s">
        <v>1214</v>
      </c>
      <c r="B677" t="s">
        <v>123</v>
      </c>
    </row>
    <row r="678" spans="1:2">
      <c r="A678" s="10" t="s">
        <v>671</v>
      </c>
      <c r="B678" t="s">
        <v>7485</v>
      </c>
    </row>
    <row r="679" spans="1:2">
      <c r="A679" s="11" t="s">
        <v>76</v>
      </c>
      <c r="B679" t="s">
        <v>447</v>
      </c>
    </row>
    <row r="680" spans="1:2">
      <c r="A680" s="10" t="s">
        <v>1230</v>
      </c>
      <c r="B680" t="s">
        <v>363</v>
      </c>
    </row>
    <row r="681" spans="1:2">
      <c r="A681" s="11" t="s">
        <v>454</v>
      </c>
      <c r="B681" t="s">
        <v>454</v>
      </c>
    </row>
    <row r="682" spans="1:2">
      <c r="A682" s="10" t="s">
        <v>235</v>
      </c>
      <c r="B682" t="s">
        <v>235</v>
      </c>
    </row>
    <row r="683" spans="1:2">
      <c r="A683" s="11" t="s">
        <v>96</v>
      </c>
      <c r="B683" t="s">
        <v>123</v>
      </c>
    </row>
    <row r="684" spans="1:2">
      <c r="A684" s="10" t="s">
        <v>556</v>
      </c>
      <c r="B684" t="s">
        <v>556</v>
      </c>
    </row>
    <row r="685" spans="1:2">
      <c r="A685" s="11" t="s">
        <v>117</v>
      </c>
      <c r="B685" t="s">
        <v>263</v>
      </c>
    </row>
    <row r="686" spans="1:2">
      <c r="A686" s="10" t="s">
        <v>152</v>
      </c>
      <c r="B686" t="s">
        <v>473</v>
      </c>
    </row>
    <row r="687" spans="1:2">
      <c r="A687" s="11" t="s">
        <v>454</v>
      </c>
      <c r="B687" t="s">
        <v>454</v>
      </c>
    </row>
    <row r="688" spans="1:2">
      <c r="A688" s="10" t="s">
        <v>1165</v>
      </c>
      <c r="B688" t="s">
        <v>1165</v>
      </c>
    </row>
    <row r="689" spans="1:2">
      <c r="A689" s="11" t="s">
        <v>177</v>
      </c>
      <c r="B689" t="s">
        <v>363</v>
      </c>
    </row>
    <row r="690" spans="1:2">
      <c r="A690" s="10" t="s">
        <v>1230</v>
      </c>
      <c r="B690" t="s">
        <v>363</v>
      </c>
    </row>
    <row r="691" spans="1:2">
      <c r="A691" s="11" t="s">
        <v>806</v>
      </c>
      <c r="B691" t="s">
        <v>806</v>
      </c>
    </row>
    <row r="692" spans="1:2">
      <c r="A692" s="10" t="s">
        <v>346</v>
      </c>
      <c r="B692" t="s">
        <v>311</v>
      </c>
    </row>
    <row r="693" spans="1:2">
      <c r="A693" s="11" t="s">
        <v>96</v>
      </c>
      <c r="B693" t="s">
        <v>123</v>
      </c>
    </row>
    <row r="694" spans="1:2">
      <c r="A694" s="10" t="s">
        <v>1084</v>
      </c>
      <c r="B694" t="s">
        <v>469</v>
      </c>
    </row>
    <row r="695" spans="1:2">
      <c r="A695" s="11" t="s">
        <v>796</v>
      </c>
      <c r="B695" t="s">
        <v>600</v>
      </c>
    </row>
    <row r="696" spans="1:2">
      <c r="A696" s="10" t="s">
        <v>473</v>
      </c>
      <c r="B696" t="s">
        <v>473</v>
      </c>
    </row>
    <row r="697" spans="1:2">
      <c r="A697" s="11" t="s">
        <v>62</v>
      </c>
      <c r="B697" t="s">
        <v>1356</v>
      </c>
    </row>
    <row r="698" spans="1:2">
      <c r="A698" s="10" t="s">
        <v>129</v>
      </c>
      <c r="B698" t="s">
        <v>363</v>
      </c>
    </row>
    <row r="699" spans="1:2">
      <c r="A699" s="11" t="s">
        <v>698</v>
      </c>
      <c r="B699" t="s">
        <v>222</v>
      </c>
    </row>
    <row r="700" spans="1:2">
      <c r="A700" s="10" t="s">
        <v>85</v>
      </c>
      <c r="B700" t="s">
        <v>85</v>
      </c>
    </row>
    <row r="701" spans="1:2">
      <c r="A701" s="11" t="s">
        <v>318</v>
      </c>
      <c r="B701" t="s">
        <v>123</v>
      </c>
    </row>
    <row r="702" spans="1:2">
      <c r="A702" s="10" t="s">
        <v>1725</v>
      </c>
      <c r="B702" t="s">
        <v>1725</v>
      </c>
    </row>
    <row r="703" spans="1:2">
      <c r="A703" s="11" t="s">
        <v>177</v>
      </c>
      <c r="B703" t="s">
        <v>363</v>
      </c>
    </row>
    <row r="704" spans="1:2">
      <c r="A704" s="10" t="s">
        <v>359</v>
      </c>
      <c r="B704" t="s">
        <v>359</v>
      </c>
    </row>
    <row r="705" spans="1:2">
      <c r="A705" s="11" t="s">
        <v>871</v>
      </c>
      <c r="B705" t="s">
        <v>69</v>
      </c>
    </row>
    <row r="706" spans="1:2">
      <c r="A706" s="10" t="s">
        <v>89</v>
      </c>
      <c r="B706" t="s">
        <v>1356</v>
      </c>
    </row>
    <row r="707" spans="1:2">
      <c r="A707" s="11" t="s">
        <v>454</v>
      </c>
      <c r="B707" t="s">
        <v>454</v>
      </c>
    </row>
    <row r="708" spans="1:2">
      <c r="A708" s="10" t="s">
        <v>165</v>
      </c>
      <c r="B708" t="s">
        <v>106</v>
      </c>
    </row>
    <row r="709" spans="1:2">
      <c r="A709" s="11" t="s">
        <v>457</v>
      </c>
      <c r="B709" t="s">
        <v>457</v>
      </c>
    </row>
    <row r="710" spans="1:2">
      <c r="A710" s="10" t="s">
        <v>622</v>
      </c>
      <c r="B710" t="s">
        <v>123</v>
      </c>
    </row>
    <row r="711" spans="1:2">
      <c r="A711" s="11" t="s">
        <v>397</v>
      </c>
      <c r="B711" t="s">
        <v>397</v>
      </c>
    </row>
    <row r="712" spans="1:2">
      <c r="A712" s="10" t="s">
        <v>1035</v>
      </c>
      <c r="B712" t="s">
        <v>1035</v>
      </c>
    </row>
    <row r="713" spans="1:2">
      <c r="A713" s="11" t="s">
        <v>359</v>
      </c>
      <c r="B713" t="s">
        <v>359</v>
      </c>
    </row>
    <row r="714" spans="1:2">
      <c r="A714" s="10" t="s">
        <v>263</v>
      </c>
      <c r="B714" t="s">
        <v>263</v>
      </c>
    </row>
    <row r="715" spans="1:2">
      <c r="A715" s="11" t="s">
        <v>538</v>
      </c>
      <c r="B715" t="s">
        <v>538</v>
      </c>
    </row>
    <row r="716" spans="1:2">
      <c r="A716" s="10" t="s">
        <v>698</v>
      </c>
      <c r="B716" t="s">
        <v>222</v>
      </c>
    </row>
    <row r="717" spans="1:2">
      <c r="A717" s="11" t="s">
        <v>76</v>
      </c>
      <c r="B717" t="s">
        <v>447</v>
      </c>
    </row>
    <row r="718" spans="1:2">
      <c r="A718" s="10" t="s">
        <v>117</v>
      </c>
      <c r="B718" t="s">
        <v>263</v>
      </c>
    </row>
    <row r="719" spans="1:2">
      <c r="A719" s="11" t="s">
        <v>1230</v>
      </c>
      <c r="B719" t="s">
        <v>363</v>
      </c>
    </row>
    <row r="720" spans="1:2">
      <c r="A720" s="10" t="s">
        <v>111</v>
      </c>
      <c r="B720" t="s">
        <v>447</v>
      </c>
    </row>
    <row r="721" spans="1:2">
      <c r="A721" s="11" t="s">
        <v>633</v>
      </c>
      <c r="B721" t="s">
        <v>101</v>
      </c>
    </row>
    <row r="722" spans="1:2">
      <c r="A722" s="10" t="s">
        <v>662</v>
      </c>
      <c r="B722" t="s">
        <v>106</v>
      </c>
    </row>
    <row r="723" spans="1:2">
      <c r="A723" s="11" t="s">
        <v>698</v>
      </c>
      <c r="B723" t="s">
        <v>222</v>
      </c>
    </row>
    <row r="724" spans="1:2">
      <c r="A724" s="10" t="s">
        <v>85</v>
      </c>
      <c r="B724" t="s">
        <v>85</v>
      </c>
    </row>
    <row r="725" spans="1:2">
      <c r="A725" s="11" t="s">
        <v>871</v>
      </c>
      <c r="B725" t="s">
        <v>69</v>
      </c>
    </row>
    <row r="726" spans="1:2">
      <c r="A726" s="10" t="s">
        <v>271</v>
      </c>
      <c r="B726" t="s">
        <v>1356</v>
      </c>
    </row>
    <row r="727" spans="1:2">
      <c r="A727" s="11" t="s">
        <v>257</v>
      </c>
      <c r="B727" t="s">
        <v>792</v>
      </c>
    </row>
    <row r="728" spans="1:2">
      <c r="A728" s="10" t="s">
        <v>318</v>
      </c>
      <c r="B728" t="s">
        <v>123</v>
      </c>
    </row>
    <row r="729" spans="1:2">
      <c r="A729" s="11" t="s">
        <v>633</v>
      </c>
      <c r="B729" t="s">
        <v>101</v>
      </c>
    </row>
    <row r="730" spans="1:2">
      <c r="A730" s="10" t="s">
        <v>263</v>
      </c>
      <c r="B730" t="s">
        <v>263</v>
      </c>
    </row>
    <row r="731" spans="1:2">
      <c r="A731" s="11" t="s">
        <v>758</v>
      </c>
      <c r="B731" t="s">
        <v>758</v>
      </c>
    </row>
    <row r="732" spans="1:2">
      <c r="A732" s="10" t="s">
        <v>296</v>
      </c>
      <c r="B732" t="s">
        <v>296</v>
      </c>
    </row>
    <row r="733" spans="1:2">
      <c r="A733" s="11" t="s">
        <v>346</v>
      </c>
      <c r="B733" t="s">
        <v>311</v>
      </c>
    </row>
    <row r="734" spans="1:2">
      <c r="A734" s="10" t="s">
        <v>62</v>
      </c>
      <c r="B734" t="s">
        <v>1356</v>
      </c>
    </row>
    <row r="735" spans="1:2">
      <c r="A735" s="11" t="s">
        <v>346</v>
      </c>
      <c r="B735" t="s">
        <v>311</v>
      </c>
    </row>
    <row r="736" spans="1:2">
      <c r="A736" s="10" t="s">
        <v>160</v>
      </c>
      <c r="B736" t="s">
        <v>106</v>
      </c>
    </row>
    <row r="737" spans="1:2">
      <c r="A737" s="11" t="s">
        <v>600</v>
      </c>
      <c r="B737" t="s">
        <v>600</v>
      </c>
    </row>
    <row r="738" spans="1:2">
      <c r="A738" s="10" t="s">
        <v>359</v>
      </c>
      <c r="B738" t="s">
        <v>359</v>
      </c>
    </row>
    <row r="739" spans="1:2">
      <c r="A739" s="11" t="s">
        <v>397</v>
      </c>
      <c r="B739" t="s">
        <v>397</v>
      </c>
    </row>
    <row r="740" spans="1:2">
      <c r="A740" s="10" t="s">
        <v>152</v>
      </c>
      <c r="B740" t="s">
        <v>473</v>
      </c>
    </row>
    <row r="741" spans="1:2">
      <c r="A741" s="11" t="s">
        <v>342</v>
      </c>
      <c r="B741" t="s">
        <v>342</v>
      </c>
    </row>
    <row r="742" spans="1:2">
      <c r="A742" s="10" t="s">
        <v>595</v>
      </c>
      <c r="B742" t="s">
        <v>469</v>
      </c>
    </row>
    <row r="743" spans="1:2">
      <c r="A743" s="11" t="s">
        <v>89</v>
      </c>
      <c r="B743" t="s">
        <v>1356</v>
      </c>
    </row>
    <row r="744" spans="1:2">
      <c r="A744" s="10" t="s">
        <v>469</v>
      </c>
      <c r="B744" t="s">
        <v>469</v>
      </c>
    </row>
    <row r="745" spans="1:2">
      <c r="A745" s="11" t="s">
        <v>454</v>
      </c>
      <c r="B745" t="s">
        <v>454</v>
      </c>
    </row>
    <row r="746" spans="1:2">
      <c r="A746" s="10" t="s">
        <v>447</v>
      </c>
      <c r="B746" t="s">
        <v>447</v>
      </c>
    </row>
    <row r="747" spans="1:2">
      <c r="A747" s="11" t="s">
        <v>698</v>
      </c>
      <c r="B747" t="s">
        <v>222</v>
      </c>
    </row>
    <row r="748" spans="1:2">
      <c r="A748" s="10" t="s">
        <v>231</v>
      </c>
      <c r="B748" t="s">
        <v>222</v>
      </c>
    </row>
    <row r="749" spans="1:2">
      <c r="A749" s="11" t="s">
        <v>290</v>
      </c>
      <c r="B749" t="s">
        <v>359</v>
      </c>
    </row>
    <row r="750" spans="1:2">
      <c r="A750" s="10" t="s">
        <v>524</v>
      </c>
      <c r="B750" t="s">
        <v>447</v>
      </c>
    </row>
    <row r="751" spans="1:2">
      <c r="A751" s="11" t="s">
        <v>106</v>
      </c>
      <c r="B751" t="s">
        <v>106</v>
      </c>
    </row>
    <row r="752" spans="1:2">
      <c r="A752" s="10" t="s">
        <v>1165</v>
      </c>
      <c r="B752" t="s">
        <v>1165</v>
      </c>
    </row>
    <row r="753" spans="1:2">
      <c r="A753" s="11" t="s">
        <v>397</v>
      </c>
      <c r="B753" t="s">
        <v>397</v>
      </c>
    </row>
    <row r="754" spans="1:2">
      <c r="A754" s="10" t="s">
        <v>761</v>
      </c>
      <c r="B754" t="s">
        <v>374</v>
      </c>
    </row>
    <row r="755" spans="1:2">
      <c r="A755" s="11" t="s">
        <v>633</v>
      </c>
      <c r="B755" t="s">
        <v>101</v>
      </c>
    </row>
    <row r="756" spans="1:2">
      <c r="A756" s="10" t="s">
        <v>877</v>
      </c>
      <c r="B756" t="s">
        <v>69</v>
      </c>
    </row>
    <row r="757" spans="1:2">
      <c r="A757" s="11" t="s">
        <v>283</v>
      </c>
      <c r="B757" t="s">
        <v>283</v>
      </c>
    </row>
    <row r="758" spans="1:2">
      <c r="A758" s="10" t="s">
        <v>592</v>
      </c>
      <c r="B758" t="s">
        <v>69</v>
      </c>
    </row>
    <row r="759" spans="1:2">
      <c r="A759" s="11" t="s">
        <v>76</v>
      </c>
      <c r="B759" t="s">
        <v>447</v>
      </c>
    </row>
    <row r="760" spans="1:2">
      <c r="A760" s="10" t="s">
        <v>359</v>
      </c>
      <c r="B760" t="s">
        <v>359</v>
      </c>
    </row>
    <row r="761" spans="1:2">
      <c r="A761" s="11" t="s">
        <v>397</v>
      </c>
      <c r="B761" t="s">
        <v>397</v>
      </c>
    </row>
    <row r="762" spans="1:2">
      <c r="A762" s="10" t="s">
        <v>1035</v>
      </c>
      <c r="B762" t="s">
        <v>1035</v>
      </c>
    </row>
    <row r="763" spans="1:2">
      <c r="A763" s="11" t="s">
        <v>397</v>
      </c>
      <c r="B763" t="s">
        <v>397</v>
      </c>
    </row>
    <row r="764" spans="1:2">
      <c r="A764" s="10" t="s">
        <v>397</v>
      </c>
      <c r="B764" t="s">
        <v>397</v>
      </c>
    </row>
    <row r="765" spans="1:2">
      <c r="A765" s="11" t="s">
        <v>337</v>
      </c>
      <c r="B765" t="s">
        <v>337</v>
      </c>
    </row>
    <row r="766" spans="1:2">
      <c r="A766" s="10" t="s">
        <v>311</v>
      </c>
      <c r="B766" t="s">
        <v>311</v>
      </c>
    </row>
    <row r="767" spans="1:2">
      <c r="A767" s="11" t="s">
        <v>556</v>
      </c>
      <c r="B767" t="s">
        <v>556</v>
      </c>
    </row>
    <row r="768" spans="1:2">
      <c r="A768" s="10" t="s">
        <v>792</v>
      </c>
      <c r="B768" t="s">
        <v>792</v>
      </c>
    </row>
    <row r="769" spans="1:2">
      <c r="A769" s="11" t="s">
        <v>268</v>
      </c>
      <c r="B769" t="s">
        <v>600</v>
      </c>
    </row>
    <row r="770" spans="1:2">
      <c r="A770" s="10" t="s">
        <v>1149</v>
      </c>
      <c r="B770" t="s">
        <v>311</v>
      </c>
    </row>
    <row r="771" spans="1:2">
      <c r="A771" s="11" t="s">
        <v>1876</v>
      </c>
      <c r="B771" t="s">
        <v>1876</v>
      </c>
    </row>
    <row r="772" spans="1:2">
      <c r="A772" s="10" t="s">
        <v>311</v>
      </c>
      <c r="B772" t="s">
        <v>311</v>
      </c>
    </row>
    <row r="773" spans="1:2">
      <c r="A773" s="11" t="s">
        <v>600</v>
      </c>
      <c r="B773" t="s">
        <v>600</v>
      </c>
    </row>
    <row r="774" spans="1:2">
      <c r="A774" s="10" t="s">
        <v>111</v>
      </c>
      <c r="B774" t="s">
        <v>447</v>
      </c>
    </row>
    <row r="775" spans="1:2">
      <c r="A775" s="11" t="s">
        <v>129</v>
      </c>
      <c r="B775" t="s">
        <v>363</v>
      </c>
    </row>
    <row r="776" spans="1:2">
      <c r="A776" s="10" t="s">
        <v>76</v>
      </c>
      <c r="B776" t="s">
        <v>447</v>
      </c>
    </row>
    <row r="777" spans="1:2">
      <c r="A777" s="11" t="s">
        <v>96</v>
      </c>
      <c r="B777" t="s">
        <v>123</v>
      </c>
    </row>
    <row r="778" spans="1:2">
      <c r="A778" s="10" t="s">
        <v>473</v>
      </c>
      <c r="B778" t="s">
        <v>473</v>
      </c>
    </row>
    <row r="779" spans="1:2">
      <c r="A779" s="11" t="s">
        <v>374</v>
      </c>
      <c r="B779" t="s">
        <v>374</v>
      </c>
    </row>
    <row r="780" spans="1:2">
      <c r="A780" s="10" t="s">
        <v>761</v>
      </c>
      <c r="B780" t="s">
        <v>374</v>
      </c>
    </row>
    <row r="781" spans="1:2">
      <c r="A781" s="11" t="s">
        <v>129</v>
      </c>
      <c r="B781" t="s">
        <v>363</v>
      </c>
    </row>
    <row r="782" spans="1:2">
      <c r="A782" s="10" t="s">
        <v>1035</v>
      </c>
      <c r="B782" t="s">
        <v>1035</v>
      </c>
    </row>
    <row r="783" spans="1:2">
      <c r="A783" s="11" t="s">
        <v>469</v>
      </c>
      <c r="B783" t="s">
        <v>469</v>
      </c>
    </row>
    <row r="784" spans="1:2">
      <c r="A784" s="10" t="s">
        <v>454</v>
      </c>
      <c r="B784" t="s">
        <v>454</v>
      </c>
    </row>
    <row r="785" spans="1:2">
      <c r="A785" s="11" t="s">
        <v>464</v>
      </c>
      <c r="B785" t="s">
        <v>7413</v>
      </c>
    </row>
    <row r="786" spans="1:2">
      <c r="A786" s="10" t="s">
        <v>1035</v>
      </c>
      <c r="B786" t="s">
        <v>1035</v>
      </c>
    </row>
    <row r="787" spans="1:2">
      <c r="A787" s="11" t="s">
        <v>464</v>
      </c>
      <c r="B787" t="s">
        <v>7413</v>
      </c>
    </row>
    <row r="788" spans="1:2">
      <c r="A788" s="10" t="s">
        <v>81</v>
      </c>
      <c r="B788" t="s">
        <v>101</v>
      </c>
    </row>
    <row r="789" spans="1:2">
      <c r="A789" s="11" t="s">
        <v>600</v>
      </c>
      <c r="B789" t="s">
        <v>600</v>
      </c>
    </row>
    <row r="790" spans="1:2">
      <c r="A790" s="10" t="s">
        <v>457</v>
      </c>
      <c r="B790" t="s">
        <v>457</v>
      </c>
    </row>
    <row r="791" spans="1:2">
      <c r="A791" s="11" t="s">
        <v>698</v>
      </c>
      <c r="B791" t="s">
        <v>222</v>
      </c>
    </row>
    <row r="792" spans="1:2">
      <c r="A792" s="10" t="s">
        <v>85</v>
      </c>
      <c r="B792" t="s">
        <v>85</v>
      </c>
    </row>
    <row r="793" spans="1:2">
      <c r="A793" s="11" t="s">
        <v>1230</v>
      </c>
      <c r="B793" t="s">
        <v>363</v>
      </c>
    </row>
    <row r="794" spans="1:2">
      <c r="A794" s="10" t="s">
        <v>600</v>
      </c>
      <c r="B794" t="s">
        <v>600</v>
      </c>
    </row>
    <row r="795" spans="1:2">
      <c r="A795" s="11" t="s">
        <v>160</v>
      </c>
      <c r="B795" t="s">
        <v>106</v>
      </c>
    </row>
    <row r="796" spans="1:2">
      <c r="A796" s="10" t="s">
        <v>165</v>
      </c>
      <c r="B796" t="s">
        <v>106</v>
      </c>
    </row>
    <row r="797" spans="1:2">
      <c r="A797" s="11" t="s">
        <v>792</v>
      </c>
      <c r="B797" t="s">
        <v>792</v>
      </c>
    </row>
    <row r="798" spans="1:2">
      <c r="A798" s="10" t="s">
        <v>397</v>
      </c>
      <c r="B798" t="s">
        <v>397</v>
      </c>
    </row>
    <row r="799" spans="1:2">
      <c r="A799" s="11" t="s">
        <v>76</v>
      </c>
      <c r="B799" t="s">
        <v>447</v>
      </c>
    </row>
    <row r="800" spans="1:2">
      <c r="A800" s="10" t="s">
        <v>363</v>
      </c>
      <c r="B800" t="s">
        <v>363</v>
      </c>
    </row>
    <row r="801" spans="1:2">
      <c r="A801" s="11" t="s">
        <v>600</v>
      </c>
      <c r="B801" t="s">
        <v>600</v>
      </c>
    </row>
    <row r="802" spans="1:2">
      <c r="A802" s="10" t="s">
        <v>1214</v>
      </c>
      <c r="B802" t="s">
        <v>123</v>
      </c>
    </row>
    <row r="803" spans="1:2">
      <c r="A803" s="11" t="s">
        <v>152</v>
      </c>
      <c r="B803" t="s">
        <v>473</v>
      </c>
    </row>
    <row r="804" spans="1:2">
      <c r="A804" s="10" t="s">
        <v>404</v>
      </c>
      <c r="B804" t="s">
        <v>404</v>
      </c>
    </row>
    <row r="805" spans="1:2">
      <c r="A805" s="11" t="s">
        <v>96</v>
      </c>
      <c r="B805" t="s">
        <v>123</v>
      </c>
    </row>
    <row r="806" spans="1:2">
      <c r="A806" s="10" t="s">
        <v>469</v>
      </c>
      <c r="B806" t="s">
        <v>469</v>
      </c>
    </row>
    <row r="807" spans="1:2">
      <c r="A807" s="11" t="s">
        <v>397</v>
      </c>
      <c r="B807" t="s">
        <v>397</v>
      </c>
    </row>
    <row r="808" spans="1:2">
      <c r="A808" s="10" t="s">
        <v>129</v>
      </c>
      <c r="B808" t="s">
        <v>363</v>
      </c>
    </row>
    <row r="809" spans="1:2">
      <c r="A809" s="11" t="s">
        <v>397</v>
      </c>
      <c r="B809" t="s">
        <v>397</v>
      </c>
    </row>
    <row r="810" spans="1:2">
      <c r="A810" s="10" t="s">
        <v>147</v>
      </c>
      <c r="B810" t="s">
        <v>147</v>
      </c>
    </row>
    <row r="811" spans="1:2">
      <c r="A811" s="11" t="s">
        <v>877</v>
      </c>
      <c r="B811" t="s">
        <v>69</v>
      </c>
    </row>
    <row r="812" spans="1:2">
      <c r="A812" s="10" t="s">
        <v>311</v>
      </c>
      <c r="B812" t="s">
        <v>311</v>
      </c>
    </row>
    <row r="813" spans="1:2">
      <c r="A813" s="11" t="s">
        <v>346</v>
      </c>
      <c r="B813" t="s">
        <v>311</v>
      </c>
    </row>
    <row r="814" spans="1:2">
      <c r="A814" s="10" t="s">
        <v>293</v>
      </c>
      <c r="B814" t="s">
        <v>600</v>
      </c>
    </row>
    <row r="815" spans="1:2">
      <c r="A815" s="11" t="s">
        <v>595</v>
      </c>
      <c r="B815" t="s">
        <v>469</v>
      </c>
    </row>
    <row r="816" spans="1:2">
      <c r="A816" s="10" t="s">
        <v>359</v>
      </c>
      <c r="B816" t="s">
        <v>359</v>
      </c>
    </row>
    <row r="817" spans="1:2">
      <c r="A817" s="11" t="s">
        <v>123</v>
      </c>
      <c r="B817" t="s">
        <v>123</v>
      </c>
    </row>
    <row r="818" spans="1:2">
      <c r="A818" s="10" t="s">
        <v>877</v>
      </c>
      <c r="B818" t="s">
        <v>69</v>
      </c>
    </row>
    <row r="819" spans="1:2">
      <c r="A819" s="11" t="s">
        <v>123</v>
      </c>
      <c r="B819" t="s">
        <v>123</v>
      </c>
    </row>
    <row r="820" spans="1:2">
      <c r="A820" s="10" t="s">
        <v>311</v>
      </c>
      <c r="B820" t="s">
        <v>311</v>
      </c>
    </row>
    <row r="821" spans="1:2">
      <c r="A821" s="11" t="s">
        <v>133</v>
      </c>
      <c r="B821" t="s">
        <v>374</v>
      </c>
    </row>
    <row r="822" spans="1:2">
      <c r="A822" s="10" t="s">
        <v>633</v>
      </c>
      <c r="B822" t="s">
        <v>101</v>
      </c>
    </row>
    <row r="823" spans="1:2">
      <c r="A823" s="11" t="s">
        <v>1009</v>
      </c>
      <c r="B823" t="s">
        <v>7588</v>
      </c>
    </row>
    <row r="824" spans="1:2">
      <c r="A824" s="10" t="s">
        <v>374</v>
      </c>
      <c r="B824" t="s">
        <v>374</v>
      </c>
    </row>
    <row r="825" spans="1:2">
      <c r="A825" s="11" t="s">
        <v>283</v>
      </c>
      <c r="B825" t="s">
        <v>283</v>
      </c>
    </row>
    <row r="826" spans="1:2">
      <c r="A826" s="10" t="s">
        <v>374</v>
      </c>
      <c r="B826" t="s">
        <v>374</v>
      </c>
    </row>
    <row r="827" spans="1:2">
      <c r="A827" s="11" t="s">
        <v>322</v>
      </c>
      <c r="B827" t="s">
        <v>69</v>
      </c>
    </row>
    <row r="828" spans="1:2">
      <c r="A828" s="10" t="s">
        <v>254</v>
      </c>
      <c r="B828" t="s">
        <v>254</v>
      </c>
    </row>
    <row r="829" spans="1:2">
      <c r="A829" s="11" t="s">
        <v>111</v>
      </c>
      <c r="B829" t="s">
        <v>447</v>
      </c>
    </row>
    <row r="830" spans="1:2">
      <c r="A830" s="10" t="s">
        <v>457</v>
      </c>
      <c r="B830" t="s">
        <v>457</v>
      </c>
    </row>
    <row r="831" spans="1:2">
      <c r="A831" s="11" t="s">
        <v>524</v>
      </c>
      <c r="B831" t="s">
        <v>447</v>
      </c>
    </row>
    <row r="832" spans="1:2">
      <c r="A832" s="10" t="s">
        <v>761</v>
      </c>
      <c r="B832" t="s">
        <v>374</v>
      </c>
    </row>
    <row r="833" spans="1:2">
      <c r="A833" s="11" t="s">
        <v>1084</v>
      </c>
      <c r="B833" t="s">
        <v>469</v>
      </c>
    </row>
    <row r="834" spans="1:2">
      <c r="A834" s="10" t="s">
        <v>85</v>
      </c>
      <c r="B834" t="s">
        <v>85</v>
      </c>
    </row>
    <row r="835" spans="1:2">
      <c r="A835" s="11" t="s">
        <v>1084</v>
      </c>
      <c r="B835" t="s">
        <v>469</v>
      </c>
    </row>
    <row r="836" spans="1:2">
      <c r="A836" s="10" t="s">
        <v>274</v>
      </c>
      <c r="B836" t="s">
        <v>469</v>
      </c>
    </row>
    <row r="837" spans="1:2">
      <c r="A837" s="11" t="s">
        <v>274</v>
      </c>
      <c r="B837" t="s">
        <v>469</v>
      </c>
    </row>
    <row r="838" spans="1:2">
      <c r="A838" s="10" t="s">
        <v>248</v>
      </c>
      <c r="B838" t="s">
        <v>248</v>
      </c>
    </row>
    <row r="839" spans="1:2">
      <c r="A839" s="11" t="s">
        <v>585</v>
      </c>
      <c r="B839" t="s">
        <v>585</v>
      </c>
    </row>
    <row r="840" spans="1:2">
      <c r="A840" s="10" t="s">
        <v>477</v>
      </c>
      <c r="B840" t="s">
        <v>792</v>
      </c>
    </row>
    <row r="841" spans="1:2">
      <c r="A841" s="11" t="s">
        <v>1035</v>
      </c>
      <c r="B841" t="s">
        <v>1035</v>
      </c>
    </row>
    <row r="842" spans="1:2">
      <c r="A842" s="10" t="s">
        <v>1149</v>
      </c>
      <c r="B842" t="s">
        <v>311</v>
      </c>
    </row>
    <row r="843" spans="1:2">
      <c r="A843" s="11" t="s">
        <v>1725</v>
      </c>
      <c r="B843" t="s">
        <v>1725</v>
      </c>
    </row>
    <row r="844" spans="1:2">
      <c r="A844" s="10" t="s">
        <v>111</v>
      </c>
      <c r="B844" t="s">
        <v>447</v>
      </c>
    </row>
    <row r="845" spans="1:2">
      <c r="A845" s="11" t="s">
        <v>152</v>
      </c>
      <c r="B845" t="s">
        <v>473</v>
      </c>
    </row>
    <row r="846" spans="1:2">
      <c r="A846" s="10" t="s">
        <v>142</v>
      </c>
      <c r="B846" t="s">
        <v>792</v>
      </c>
    </row>
    <row r="847" spans="1:2">
      <c r="A847" s="11" t="s">
        <v>556</v>
      </c>
      <c r="B847" t="s">
        <v>556</v>
      </c>
    </row>
    <row r="848" spans="1:2">
      <c r="A848" s="10" t="s">
        <v>792</v>
      </c>
      <c r="B848" t="s">
        <v>792</v>
      </c>
    </row>
    <row r="849" spans="1:2">
      <c r="A849" s="11" t="s">
        <v>359</v>
      </c>
      <c r="B849" t="s">
        <v>359</v>
      </c>
    </row>
    <row r="850" spans="1:2">
      <c r="A850" s="10" t="s">
        <v>662</v>
      </c>
      <c r="B850" t="s">
        <v>106</v>
      </c>
    </row>
    <row r="851" spans="1:2">
      <c r="A851" s="11" t="s">
        <v>469</v>
      </c>
      <c r="B851" t="s">
        <v>469</v>
      </c>
    </row>
    <row r="852" spans="1:2">
      <c r="A852" s="10" t="s">
        <v>796</v>
      </c>
      <c r="B852" t="s">
        <v>600</v>
      </c>
    </row>
    <row r="853" spans="1:2">
      <c r="A853" s="11" t="s">
        <v>248</v>
      </c>
      <c r="B853" t="s">
        <v>248</v>
      </c>
    </row>
    <row r="854" spans="1:2">
      <c r="A854" s="10" t="s">
        <v>152</v>
      </c>
      <c r="B854" t="s">
        <v>473</v>
      </c>
    </row>
    <row r="855" spans="1:2">
      <c r="A855" s="11" t="s">
        <v>457</v>
      </c>
      <c r="B855" t="s">
        <v>457</v>
      </c>
    </row>
    <row r="856" spans="1:2">
      <c r="A856" s="10" t="s">
        <v>293</v>
      </c>
      <c r="B856" t="s">
        <v>600</v>
      </c>
    </row>
    <row r="857" spans="1:2">
      <c r="A857" s="11" t="s">
        <v>806</v>
      </c>
      <c r="B857" t="s">
        <v>806</v>
      </c>
    </row>
    <row r="858" spans="1:2">
      <c r="A858" s="10" t="s">
        <v>600</v>
      </c>
      <c r="B858" t="s">
        <v>600</v>
      </c>
    </row>
    <row r="859" spans="1:2">
      <c r="A859" s="11" t="s">
        <v>796</v>
      </c>
      <c r="B859" t="s">
        <v>600</v>
      </c>
    </row>
    <row r="860" spans="1:2">
      <c r="A860" s="10" t="s">
        <v>248</v>
      </c>
      <c r="B860" t="s">
        <v>248</v>
      </c>
    </row>
    <row r="861" spans="1:2">
      <c r="A861" s="11" t="s">
        <v>346</v>
      </c>
      <c r="B861" t="s">
        <v>311</v>
      </c>
    </row>
    <row r="862" spans="1:2">
      <c r="A862" s="10" t="s">
        <v>268</v>
      </c>
      <c r="B862" t="s">
        <v>600</v>
      </c>
    </row>
    <row r="863" spans="1:2">
      <c r="A863" s="11" t="s">
        <v>1356</v>
      </c>
      <c r="B863" t="s">
        <v>1356</v>
      </c>
    </row>
    <row r="864" spans="1:2">
      <c r="A864" s="10" t="s">
        <v>81</v>
      </c>
      <c r="B864" t="s">
        <v>101</v>
      </c>
    </row>
    <row r="865" spans="1:2">
      <c r="A865" s="11" t="s">
        <v>156</v>
      </c>
      <c r="B865" t="s">
        <v>156</v>
      </c>
    </row>
    <row r="866" spans="1:2">
      <c r="A866" s="10" t="s">
        <v>761</v>
      </c>
      <c r="B866" t="s">
        <v>374</v>
      </c>
    </row>
    <row r="867" spans="1:2">
      <c r="A867" s="11" t="s">
        <v>337</v>
      </c>
      <c r="B867" t="s">
        <v>337</v>
      </c>
    </row>
    <row r="868" spans="1:2">
      <c r="A868" s="10" t="s">
        <v>106</v>
      </c>
      <c r="B868" t="s">
        <v>106</v>
      </c>
    </row>
    <row r="869" spans="1:2">
      <c r="A869" s="11" t="s">
        <v>271</v>
      </c>
      <c r="B869" t="s">
        <v>1356</v>
      </c>
    </row>
    <row r="870" spans="1:2">
      <c r="A870" s="10" t="s">
        <v>311</v>
      </c>
      <c r="B870" t="s">
        <v>311</v>
      </c>
    </row>
    <row r="871" spans="1:2">
      <c r="A871" s="11" t="s">
        <v>165</v>
      </c>
      <c r="B871" t="s">
        <v>106</v>
      </c>
    </row>
    <row r="872" spans="1:2">
      <c r="A872" s="10" t="s">
        <v>69</v>
      </c>
      <c r="B872" t="s">
        <v>69</v>
      </c>
    </row>
    <row r="873" spans="1:2">
      <c r="A873" s="11" t="s">
        <v>290</v>
      </c>
      <c r="B873" t="s">
        <v>359</v>
      </c>
    </row>
    <row r="874" spans="1:2">
      <c r="A874" s="10" t="s">
        <v>595</v>
      </c>
      <c r="B874" t="s">
        <v>469</v>
      </c>
    </row>
    <row r="875" spans="1:2">
      <c r="A875" s="11" t="s">
        <v>538</v>
      </c>
      <c r="B875" t="s">
        <v>538</v>
      </c>
    </row>
    <row r="876" spans="1:2">
      <c r="A876" s="10" t="s">
        <v>538</v>
      </c>
      <c r="B876" t="s">
        <v>538</v>
      </c>
    </row>
    <row r="877" spans="1:2">
      <c r="A877" s="11" t="s">
        <v>595</v>
      </c>
      <c r="B877" t="s">
        <v>469</v>
      </c>
    </row>
    <row r="878" spans="1:2">
      <c r="A878" s="10" t="s">
        <v>337</v>
      </c>
      <c r="B878" t="s">
        <v>337</v>
      </c>
    </row>
    <row r="879" spans="1:2">
      <c r="A879" s="11" t="s">
        <v>257</v>
      </c>
      <c r="B879" t="s">
        <v>792</v>
      </c>
    </row>
    <row r="880" spans="1:2">
      <c r="A880" s="10" t="s">
        <v>374</v>
      </c>
      <c r="B880" t="s">
        <v>374</v>
      </c>
    </row>
    <row r="881" spans="1:2">
      <c r="A881" s="11" t="s">
        <v>133</v>
      </c>
      <c r="B881" t="s">
        <v>374</v>
      </c>
    </row>
    <row r="882" spans="1:2">
      <c r="A882" s="10" t="s">
        <v>363</v>
      </c>
      <c r="B882" t="s">
        <v>363</v>
      </c>
    </row>
    <row r="883" spans="1:2">
      <c r="A883" s="11" t="s">
        <v>177</v>
      </c>
      <c r="B883" t="s">
        <v>363</v>
      </c>
    </row>
    <row r="884" spans="1:2">
      <c r="A884" s="10" t="s">
        <v>318</v>
      </c>
      <c r="B884" t="s">
        <v>123</v>
      </c>
    </row>
    <row r="885" spans="1:2">
      <c r="A885" s="11" t="s">
        <v>671</v>
      </c>
      <c r="B885" t="s">
        <v>7485</v>
      </c>
    </row>
    <row r="886" spans="1:2">
      <c r="A886" s="10" t="s">
        <v>342</v>
      </c>
      <c r="B886" t="s">
        <v>342</v>
      </c>
    </row>
    <row r="887" spans="1:2">
      <c r="A887" s="11" t="s">
        <v>268</v>
      </c>
      <c r="B887" t="s">
        <v>600</v>
      </c>
    </row>
    <row r="888" spans="1:2">
      <c r="A888" s="10" t="s">
        <v>129</v>
      </c>
      <c r="B888" t="s">
        <v>363</v>
      </c>
    </row>
    <row r="889" spans="1:2">
      <c r="A889" s="11" t="s">
        <v>680</v>
      </c>
      <c r="B889" t="s">
        <v>680</v>
      </c>
    </row>
    <row r="890" spans="1:2">
      <c r="A890" s="10" t="s">
        <v>374</v>
      </c>
      <c r="B890" t="s">
        <v>374</v>
      </c>
    </row>
    <row r="891" spans="1:2">
      <c r="A891" s="11" t="s">
        <v>279</v>
      </c>
      <c r="B891" t="s">
        <v>263</v>
      </c>
    </row>
    <row r="892" spans="1:2">
      <c r="A892" s="10" t="s">
        <v>662</v>
      </c>
      <c r="B892" t="s">
        <v>106</v>
      </c>
    </row>
    <row r="893" spans="1:2">
      <c r="A893" s="11" t="s">
        <v>524</v>
      </c>
      <c r="B893" t="s">
        <v>447</v>
      </c>
    </row>
    <row r="894" spans="1:2">
      <c r="A894" s="10" t="s">
        <v>585</v>
      </c>
      <c r="B894" t="s">
        <v>585</v>
      </c>
    </row>
    <row r="895" spans="1:2">
      <c r="A895" s="11" t="s">
        <v>279</v>
      </c>
      <c r="B895" t="s">
        <v>263</v>
      </c>
    </row>
    <row r="896" spans="1:2">
      <c r="A896" s="10" t="s">
        <v>633</v>
      </c>
      <c r="B896" t="s">
        <v>101</v>
      </c>
    </row>
    <row r="897" spans="1:2">
      <c r="A897" s="11" t="s">
        <v>572</v>
      </c>
      <c r="B897" t="s">
        <v>311</v>
      </c>
    </row>
    <row r="898" spans="1:2">
      <c r="A898" s="10" t="s">
        <v>290</v>
      </c>
      <c r="B898" t="s">
        <v>359</v>
      </c>
    </row>
    <row r="899" spans="1:2">
      <c r="A899" s="11" t="s">
        <v>1009</v>
      </c>
      <c r="B899" t="s">
        <v>7588</v>
      </c>
    </row>
    <row r="900" spans="1:2">
      <c r="A900" s="10" t="s">
        <v>662</v>
      </c>
      <c r="B900" t="s">
        <v>106</v>
      </c>
    </row>
    <row r="901" spans="1:2">
      <c r="A901" s="11" t="s">
        <v>560</v>
      </c>
      <c r="B901" t="s">
        <v>560</v>
      </c>
    </row>
    <row r="902" spans="1:2">
      <c r="A902" s="10" t="s">
        <v>290</v>
      </c>
      <c r="B902" t="s">
        <v>359</v>
      </c>
    </row>
    <row r="903" spans="1:2">
      <c r="A903" s="11" t="s">
        <v>374</v>
      </c>
      <c r="B903" t="s">
        <v>374</v>
      </c>
    </row>
    <row r="904" spans="1:2">
      <c r="A904" s="10" t="s">
        <v>572</v>
      </c>
      <c r="B904" t="s">
        <v>311</v>
      </c>
    </row>
    <row r="905" spans="1:2">
      <c r="A905" s="11" t="s">
        <v>191</v>
      </c>
      <c r="B905" t="s">
        <v>263</v>
      </c>
    </row>
    <row r="906" spans="1:2">
      <c r="A906" s="10" t="s">
        <v>845</v>
      </c>
      <c r="B906" t="s">
        <v>7535</v>
      </c>
    </row>
    <row r="907" spans="1:2">
      <c r="A907" s="11" t="s">
        <v>397</v>
      </c>
      <c r="B907" t="s">
        <v>397</v>
      </c>
    </row>
    <row r="908" spans="1:2">
      <c r="A908" s="10" t="s">
        <v>454</v>
      </c>
      <c r="B908" t="s">
        <v>454</v>
      </c>
    </row>
    <row r="909" spans="1:2">
      <c r="A909" s="11" t="s">
        <v>69</v>
      </c>
      <c r="B909" t="s">
        <v>69</v>
      </c>
    </row>
    <row r="910" spans="1:2">
      <c r="A910" s="10" t="s">
        <v>1084</v>
      </c>
      <c r="B910" t="s">
        <v>469</v>
      </c>
    </row>
    <row r="911" spans="1:2">
      <c r="A911" s="11" t="s">
        <v>477</v>
      </c>
      <c r="B911" t="s">
        <v>792</v>
      </c>
    </row>
    <row r="912" spans="1:2">
      <c r="A912" s="10" t="s">
        <v>397</v>
      </c>
      <c r="B912" t="s">
        <v>397</v>
      </c>
    </row>
    <row r="913" spans="1:2">
      <c r="A913" s="11" t="s">
        <v>585</v>
      </c>
      <c r="B913" t="s">
        <v>585</v>
      </c>
    </row>
    <row r="914" spans="1:2">
      <c r="A914" s="10" t="s">
        <v>129</v>
      </c>
      <c r="B914" t="s">
        <v>363</v>
      </c>
    </row>
    <row r="915" spans="1:2">
      <c r="A915" s="11" t="s">
        <v>1009</v>
      </c>
      <c r="B915" t="s">
        <v>7588</v>
      </c>
    </row>
    <row r="916" spans="1:2">
      <c r="A916" s="10" t="s">
        <v>1214</v>
      </c>
      <c r="B916" t="s">
        <v>123</v>
      </c>
    </row>
    <row r="917" spans="1:2">
      <c r="A917" s="11" t="s">
        <v>62</v>
      </c>
      <c r="B917" t="s">
        <v>1356</v>
      </c>
    </row>
    <row r="918" spans="1:2">
      <c r="A918" s="10" t="s">
        <v>556</v>
      </c>
      <c r="B918" t="s">
        <v>556</v>
      </c>
    </row>
    <row r="919" spans="1:2">
      <c r="A919" s="11" t="s">
        <v>101</v>
      </c>
      <c r="B919" t="s">
        <v>101</v>
      </c>
    </row>
    <row r="920" spans="1:2">
      <c r="A920" s="10" t="s">
        <v>290</v>
      </c>
      <c r="B920" t="s">
        <v>359</v>
      </c>
    </row>
    <row r="921" spans="1:2">
      <c r="A921" s="11" t="s">
        <v>133</v>
      </c>
      <c r="B921" t="s">
        <v>374</v>
      </c>
    </row>
    <row r="922" spans="1:2">
      <c r="A922" s="10" t="s">
        <v>404</v>
      </c>
      <c r="B922" t="s">
        <v>404</v>
      </c>
    </row>
    <row r="923" spans="1:2">
      <c r="A923" s="11" t="s">
        <v>106</v>
      </c>
      <c r="B923" t="s">
        <v>106</v>
      </c>
    </row>
    <row r="924" spans="1:2">
      <c r="A924" s="10" t="s">
        <v>1035</v>
      </c>
      <c r="B924" t="s">
        <v>1035</v>
      </c>
    </row>
    <row r="925" spans="1:2">
      <c r="A925" s="11" t="s">
        <v>654</v>
      </c>
      <c r="B925" t="s">
        <v>654</v>
      </c>
    </row>
    <row r="926" spans="1:2">
      <c r="A926" s="10" t="s">
        <v>662</v>
      </c>
      <c r="B926" t="s">
        <v>106</v>
      </c>
    </row>
    <row r="927" spans="1:2">
      <c r="A927" s="11" t="s">
        <v>177</v>
      </c>
      <c r="B927" t="s">
        <v>363</v>
      </c>
    </row>
    <row r="928" spans="1:2">
      <c r="A928" s="10" t="s">
        <v>191</v>
      </c>
      <c r="B928" t="s">
        <v>263</v>
      </c>
    </row>
    <row r="929" spans="1:2">
      <c r="A929" s="11" t="s">
        <v>359</v>
      </c>
      <c r="B929" t="s">
        <v>359</v>
      </c>
    </row>
    <row r="930" spans="1:2">
      <c r="A930" s="10" t="s">
        <v>572</v>
      </c>
      <c r="B930" t="s">
        <v>311</v>
      </c>
    </row>
    <row r="931" spans="1:2">
      <c r="A931" s="11" t="s">
        <v>1356</v>
      </c>
      <c r="B931" t="s">
        <v>1356</v>
      </c>
    </row>
    <row r="932" spans="1:2">
      <c r="A932" s="10" t="s">
        <v>1356</v>
      </c>
      <c r="B932" t="s">
        <v>1356</v>
      </c>
    </row>
    <row r="933" spans="1:2">
      <c r="A933" s="11" t="s">
        <v>76</v>
      </c>
      <c r="B933" t="s">
        <v>447</v>
      </c>
    </row>
    <row r="934" spans="1:2">
      <c r="A934" s="10" t="s">
        <v>845</v>
      </c>
      <c r="B934" t="s">
        <v>7535</v>
      </c>
    </row>
    <row r="935" spans="1:2">
      <c r="A935" s="11" t="s">
        <v>290</v>
      </c>
      <c r="B935" t="s">
        <v>359</v>
      </c>
    </row>
    <row r="936" spans="1:2">
      <c r="A936" s="10" t="s">
        <v>208</v>
      </c>
      <c r="B936" t="s">
        <v>1356</v>
      </c>
    </row>
    <row r="937" spans="1:2">
      <c r="A937" s="11" t="s">
        <v>538</v>
      </c>
      <c r="B937" t="s">
        <v>538</v>
      </c>
    </row>
    <row r="938" spans="1:2">
      <c r="A938" s="10" t="s">
        <v>698</v>
      </c>
      <c r="B938" t="s">
        <v>222</v>
      </c>
    </row>
    <row r="939" spans="1:2">
      <c r="A939" s="11" t="s">
        <v>311</v>
      </c>
      <c r="B939" t="s">
        <v>311</v>
      </c>
    </row>
    <row r="940" spans="1:2">
      <c r="A940" s="10" t="s">
        <v>142</v>
      </c>
      <c r="B940" t="s">
        <v>792</v>
      </c>
    </row>
    <row r="941" spans="1:2">
      <c r="A941" s="11" t="s">
        <v>877</v>
      </c>
      <c r="B941" t="s">
        <v>69</v>
      </c>
    </row>
    <row r="942" spans="1:2">
      <c r="A942" s="10" t="s">
        <v>698</v>
      </c>
      <c r="B942" t="s">
        <v>222</v>
      </c>
    </row>
    <row r="943" spans="1:2">
      <c r="A943" s="11" t="s">
        <v>1214</v>
      </c>
      <c r="B943" t="s">
        <v>123</v>
      </c>
    </row>
    <row r="944" spans="1:2">
      <c r="A944" s="10" t="s">
        <v>123</v>
      </c>
      <c r="B944" t="s">
        <v>123</v>
      </c>
    </row>
    <row r="945" spans="1:2">
      <c r="A945" s="11" t="s">
        <v>283</v>
      </c>
      <c r="B945" t="s">
        <v>283</v>
      </c>
    </row>
    <row r="946" spans="1:2">
      <c r="A946" s="10" t="s">
        <v>654</v>
      </c>
      <c r="B946" t="s">
        <v>654</v>
      </c>
    </row>
    <row r="947" spans="1:2">
      <c r="A947" s="11" t="s">
        <v>231</v>
      </c>
      <c r="B947" t="s">
        <v>222</v>
      </c>
    </row>
    <row r="948" spans="1:2">
      <c r="A948" s="10" t="s">
        <v>698</v>
      </c>
      <c r="B948" t="s">
        <v>222</v>
      </c>
    </row>
    <row r="949" spans="1:2">
      <c r="A949" s="11" t="s">
        <v>117</v>
      </c>
      <c r="B949" t="s">
        <v>263</v>
      </c>
    </row>
    <row r="950" spans="1:2">
      <c r="A950" s="10" t="s">
        <v>283</v>
      </c>
      <c r="B950" t="s">
        <v>283</v>
      </c>
    </row>
    <row r="951" spans="1:2">
      <c r="A951" s="11" t="s">
        <v>1725</v>
      </c>
      <c r="B951" t="s">
        <v>1725</v>
      </c>
    </row>
    <row r="952" spans="1:2">
      <c r="A952" s="10" t="s">
        <v>397</v>
      </c>
      <c r="B952" t="s">
        <v>397</v>
      </c>
    </row>
    <row r="953" spans="1:2">
      <c r="A953" s="11" t="s">
        <v>1035</v>
      </c>
      <c r="B953" t="s">
        <v>1035</v>
      </c>
    </row>
    <row r="954" spans="1:2">
      <c r="A954" s="10" t="s">
        <v>1165</v>
      </c>
      <c r="B954" t="s">
        <v>1165</v>
      </c>
    </row>
    <row r="955" spans="1:2">
      <c r="A955" s="11" t="s">
        <v>680</v>
      </c>
      <c r="B955" t="s">
        <v>680</v>
      </c>
    </row>
    <row r="956" spans="1:2">
      <c r="A956" s="10" t="s">
        <v>363</v>
      </c>
      <c r="B956" t="s">
        <v>363</v>
      </c>
    </row>
    <row r="957" spans="1:2">
      <c r="A957" s="11" t="s">
        <v>133</v>
      </c>
      <c r="B957" t="s">
        <v>374</v>
      </c>
    </row>
    <row r="958" spans="1:2">
      <c r="A958" s="10" t="s">
        <v>171</v>
      </c>
      <c r="B958" t="s">
        <v>473</v>
      </c>
    </row>
    <row r="959" spans="1:2">
      <c r="A959" s="11" t="s">
        <v>1214</v>
      </c>
      <c r="B959" t="s">
        <v>123</v>
      </c>
    </row>
    <row r="960" spans="1:2">
      <c r="A960" s="10" t="s">
        <v>81</v>
      </c>
      <c r="B960" t="s">
        <v>101</v>
      </c>
    </row>
    <row r="961" spans="1:2">
      <c r="A961" s="11" t="s">
        <v>457</v>
      </c>
      <c r="B961" t="s">
        <v>457</v>
      </c>
    </row>
    <row r="962" spans="1:2">
      <c r="A962" s="10" t="s">
        <v>208</v>
      </c>
      <c r="B962" t="s">
        <v>1356</v>
      </c>
    </row>
    <row r="963" spans="1:2">
      <c r="A963" s="11" t="s">
        <v>311</v>
      </c>
      <c r="B963" t="s">
        <v>311</v>
      </c>
    </row>
    <row r="964" spans="1:2">
      <c r="A964" s="10" t="s">
        <v>585</v>
      </c>
      <c r="B964" t="s">
        <v>585</v>
      </c>
    </row>
    <row r="965" spans="1:2">
      <c r="A965" s="11" t="s">
        <v>473</v>
      </c>
      <c r="B965" t="s">
        <v>473</v>
      </c>
    </row>
    <row r="966" spans="1:2">
      <c r="A966" s="10" t="s">
        <v>654</v>
      </c>
      <c r="B966" t="s">
        <v>654</v>
      </c>
    </row>
    <row r="967" spans="1:2">
      <c r="A967" s="11" t="s">
        <v>374</v>
      </c>
      <c r="B967" t="s">
        <v>374</v>
      </c>
    </row>
    <row r="968" spans="1:2">
      <c r="A968" s="10" t="s">
        <v>1230</v>
      </c>
      <c r="B968" t="s">
        <v>363</v>
      </c>
    </row>
    <row r="969" spans="1:2">
      <c r="A969" s="11" t="s">
        <v>359</v>
      </c>
      <c r="B969" t="s">
        <v>359</v>
      </c>
    </row>
    <row r="970" spans="1:2">
      <c r="A970" s="10" t="s">
        <v>111</v>
      </c>
      <c r="B970" t="s">
        <v>447</v>
      </c>
    </row>
    <row r="971" spans="1:2">
      <c r="A971" s="11" t="s">
        <v>374</v>
      </c>
      <c r="B971" t="s">
        <v>374</v>
      </c>
    </row>
    <row r="972" spans="1:2">
      <c r="A972" s="10" t="s">
        <v>117</v>
      </c>
      <c r="B972" t="s">
        <v>263</v>
      </c>
    </row>
    <row r="973" spans="1:2">
      <c r="A973" s="11" t="s">
        <v>1230</v>
      </c>
      <c r="B973" t="s">
        <v>363</v>
      </c>
    </row>
    <row r="974" spans="1:2">
      <c r="A974" s="10" t="s">
        <v>702</v>
      </c>
      <c r="B974" t="s">
        <v>311</v>
      </c>
    </row>
    <row r="975" spans="1:2">
      <c r="A975" s="11" t="s">
        <v>374</v>
      </c>
      <c r="B975" t="s">
        <v>374</v>
      </c>
    </row>
    <row r="976" spans="1:2">
      <c r="A976" s="10" t="s">
        <v>133</v>
      </c>
      <c r="B976" t="s">
        <v>374</v>
      </c>
    </row>
    <row r="977" spans="1:2">
      <c r="A977" s="11" t="s">
        <v>556</v>
      </c>
      <c r="B977" t="s">
        <v>556</v>
      </c>
    </row>
    <row r="978" spans="1:2">
      <c r="A978" s="10" t="s">
        <v>473</v>
      </c>
      <c r="B978" t="s">
        <v>473</v>
      </c>
    </row>
    <row r="979" spans="1:2">
      <c r="A979" s="11" t="s">
        <v>352</v>
      </c>
      <c r="B979" t="s">
        <v>352</v>
      </c>
    </row>
    <row r="980" spans="1:2">
      <c r="A980" s="10" t="s">
        <v>447</v>
      </c>
      <c r="B980" t="s">
        <v>447</v>
      </c>
    </row>
    <row r="981" spans="1:2">
      <c r="A981" s="11" t="s">
        <v>473</v>
      </c>
      <c r="B981" t="s">
        <v>473</v>
      </c>
    </row>
    <row r="982" spans="1:2">
      <c r="A982" s="10" t="s">
        <v>1725</v>
      </c>
      <c r="B982" t="s">
        <v>1725</v>
      </c>
    </row>
    <row r="983" spans="1:2">
      <c r="A983" s="11" t="s">
        <v>257</v>
      </c>
      <c r="B983" t="s">
        <v>792</v>
      </c>
    </row>
    <row r="984" spans="1:2">
      <c r="A984" s="10" t="s">
        <v>464</v>
      </c>
      <c r="B984" t="s">
        <v>7413</v>
      </c>
    </row>
    <row r="985" spans="1:2">
      <c r="A985" s="11" t="s">
        <v>101</v>
      </c>
      <c r="B985" t="s">
        <v>101</v>
      </c>
    </row>
    <row r="986" spans="1:2">
      <c r="A986" s="10" t="s">
        <v>111</v>
      </c>
      <c r="B986" t="s">
        <v>447</v>
      </c>
    </row>
    <row r="987" spans="1:2">
      <c r="A987" s="11" t="s">
        <v>473</v>
      </c>
      <c r="B987" t="s">
        <v>473</v>
      </c>
    </row>
    <row r="988" spans="1:2">
      <c r="A988" s="10" t="s">
        <v>1230</v>
      </c>
      <c r="B988" t="s">
        <v>363</v>
      </c>
    </row>
    <row r="989" spans="1:2">
      <c r="A989" s="11" t="s">
        <v>1356</v>
      </c>
      <c r="B989" t="s">
        <v>1356</v>
      </c>
    </row>
    <row r="990" spans="1:2">
      <c r="A990" s="10" t="s">
        <v>177</v>
      </c>
      <c r="B990" t="s">
        <v>363</v>
      </c>
    </row>
    <row r="991" spans="1:2">
      <c r="A991" s="11" t="s">
        <v>477</v>
      </c>
      <c r="B991" t="s">
        <v>792</v>
      </c>
    </row>
    <row r="992" spans="1:2">
      <c r="A992" s="10" t="s">
        <v>538</v>
      </c>
      <c r="B992" t="s">
        <v>538</v>
      </c>
    </row>
    <row r="993" spans="1:2">
      <c r="A993" s="11" t="s">
        <v>477</v>
      </c>
      <c r="B993" t="s">
        <v>792</v>
      </c>
    </row>
    <row r="994" spans="1:2">
      <c r="A994" s="10" t="s">
        <v>257</v>
      </c>
      <c r="B994" t="s">
        <v>792</v>
      </c>
    </row>
    <row r="995" spans="1:2">
      <c r="A995" s="11" t="s">
        <v>359</v>
      </c>
      <c r="B995" t="s">
        <v>359</v>
      </c>
    </row>
    <row r="996" spans="1:2">
      <c r="A996" s="10" t="s">
        <v>393</v>
      </c>
      <c r="B996" t="s">
        <v>222</v>
      </c>
    </row>
    <row r="997" spans="1:2">
      <c r="A997" s="11" t="s">
        <v>263</v>
      </c>
      <c r="B997" t="s">
        <v>263</v>
      </c>
    </row>
    <row r="998" spans="1:2">
      <c r="A998" s="10" t="s">
        <v>1725</v>
      </c>
      <c r="B998" t="s">
        <v>1725</v>
      </c>
    </row>
    <row r="999" spans="1:2">
      <c r="A999" s="11" t="s">
        <v>147</v>
      </c>
      <c r="B999" t="s">
        <v>147</v>
      </c>
    </row>
    <row r="1000" spans="1:2">
      <c r="A1000" s="10" t="s">
        <v>1725</v>
      </c>
      <c r="B1000" t="s">
        <v>1725</v>
      </c>
    </row>
    <row r="1001" spans="1:2">
      <c r="A1001" s="11" t="s">
        <v>235</v>
      </c>
      <c r="B1001" t="s">
        <v>235</v>
      </c>
    </row>
    <row r="1002" spans="1:2">
      <c r="A1002" s="10" t="s">
        <v>322</v>
      </c>
      <c r="B1002" t="s">
        <v>69</v>
      </c>
    </row>
    <row r="1003" spans="1:2">
      <c r="A1003" s="11" t="s">
        <v>393</v>
      </c>
      <c r="B1003" t="s">
        <v>222</v>
      </c>
    </row>
    <row r="1004" spans="1:2">
      <c r="A1004" s="10" t="s">
        <v>447</v>
      </c>
      <c r="B1004" t="s">
        <v>447</v>
      </c>
    </row>
    <row r="1005" spans="1:2">
      <c r="A1005" s="11" t="s">
        <v>671</v>
      </c>
      <c r="B1005" t="s">
        <v>7485</v>
      </c>
    </row>
    <row r="1006" spans="1:2">
      <c r="A1006" s="10" t="s">
        <v>1084</v>
      </c>
      <c r="B1006" t="s">
        <v>469</v>
      </c>
    </row>
    <row r="1007" spans="1:2">
      <c r="A1007" s="11" t="s">
        <v>152</v>
      </c>
      <c r="B1007" t="s">
        <v>473</v>
      </c>
    </row>
    <row r="1008" spans="1:2">
      <c r="A1008" s="10" t="s">
        <v>279</v>
      </c>
      <c r="B1008" t="s">
        <v>263</v>
      </c>
    </row>
    <row r="1009" spans="1:2">
      <c r="A1009" s="11" t="s">
        <v>359</v>
      </c>
      <c r="B1009" t="s">
        <v>359</v>
      </c>
    </row>
    <row r="1010" spans="1:2">
      <c r="A1010" s="10" t="s">
        <v>447</v>
      </c>
      <c r="B1010" t="s">
        <v>447</v>
      </c>
    </row>
    <row r="1011" spans="1:2">
      <c r="A1011" s="11" t="s">
        <v>123</v>
      </c>
      <c r="B1011" t="s">
        <v>123</v>
      </c>
    </row>
    <row r="1012" spans="1:2">
      <c r="A1012" s="10" t="s">
        <v>1876</v>
      </c>
      <c r="B1012" t="s">
        <v>1876</v>
      </c>
    </row>
    <row r="1013" spans="1:2">
      <c r="A1013" s="11" t="s">
        <v>191</v>
      </c>
      <c r="B1013" t="s">
        <v>263</v>
      </c>
    </row>
    <row r="1014" spans="1:2">
      <c r="A1014" s="10" t="s">
        <v>129</v>
      </c>
      <c r="B1014" t="s">
        <v>363</v>
      </c>
    </row>
    <row r="1015" spans="1:2">
      <c r="A1015" s="11" t="s">
        <v>397</v>
      </c>
      <c r="B1015" t="s">
        <v>397</v>
      </c>
    </row>
    <row r="1016" spans="1:2">
      <c r="A1016" s="10" t="s">
        <v>156</v>
      </c>
      <c r="B1016" t="s">
        <v>156</v>
      </c>
    </row>
    <row r="1017" spans="1:2">
      <c r="A1017" s="11" t="s">
        <v>279</v>
      </c>
      <c r="B1017" t="s">
        <v>263</v>
      </c>
    </row>
    <row r="1018" spans="1:2">
      <c r="A1018" s="10" t="s">
        <v>268</v>
      </c>
      <c r="B1018" t="s">
        <v>600</v>
      </c>
    </row>
    <row r="1019" spans="1:2">
      <c r="A1019" s="11" t="s">
        <v>464</v>
      </c>
      <c r="B1019" t="s">
        <v>7413</v>
      </c>
    </row>
    <row r="1020" spans="1:2">
      <c r="A1020" s="10" t="s">
        <v>268</v>
      </c>
      <c r="B1020" t="s">
        <v>600</v>
      </c>
    </row>
    <row r="1021" spans="1:2">
      <c r="A1021" s="11" t="s">
        <v>363</v>
      </c>
      <c r="B1021" t="s">
        <v>363</v>
      </c>
    </row>
    <row r="1022" spans="1:2">
      <c r="A1022" s="10" t="s">
        <v>171</v>
      </c>
      <c r="B1022" t="s">
        <v>473</v>
      </c>
    </row>
    <row r="1023" spans="1:2">
      <c r="A1023" s="11" t="s">
        <v>457</v>
      </c>
      <c r="B1023" t="s">
        <v>457</v>
      </c>
    </row>
    <row r="1024" spans="1:2">
      <c r="A1024" s="10" t="s">
        <v>595</v>
      </c>
      <c r="B1024" t="s">
        <v>469</v>
      </c>
    </row>
    <row r="1025" spans="1:2">
      <c r="A1025" s="11" t="s">
        <v>191</v>
      </c>
      <c r="B1025" t="s">
        <v>263</v>
      </c>
    </row>
    <row r="1026" spans="1:2">
      <c r="A1026" s="10" t="s">
        <v>556</v>
      </c>
      <c r="B1026" t="s">
        <v>556</v>
      </c>
    </row>
    <row r="1027" spans="1:2">
      <c r="A1027" s="11" t="s">
        <v>257</v>
      </c>
      <c r="B1027" t="s">
        <v>792</v>
      </c>
    </row>
    <row r="1028" spans="1:2">
      <c r="A1028" s="10" t="s">
        <v>698</v>
      </c>
      <c r="B1028" t="s">
        <v>222</v>
      </c>
    </row>
    <row r="1029" spans="1:2">
      <c r="A1029" s="11" t="s">
        <v>208</v>
      </c>
      <c r="B1029" t="s">
        <v>1356</v>
      </c>
    </row>
    <row r="1030" spans="1:2">
      <c r="A1030" s="10" t="s">
        <v>454</v>
      </c>
      <c r="B1030" t="s">
        <v>454</v>
      </c>
    </row>
    <row r="1031" spans="1:2">
      <c r="A1031" s="11" t="s">
        <v>322</v>
      </c>
      <c r="B1031" t="s">
        <v>69</v>
      </c>
    </row>
    <row r="1032" spans="1:2">
      <c r="A1032" s="10" t="s">
        <v>363</v>
      </c>
      <c r="B1032" t="s">
        <v>363</v>
      </c>
    </row>
    <row r="1033" spans="1:2">
      <c r="A1033" s="11" t="s">
        <v>89</v>
      </c>
      <c r="B1033" t="s">
        <v>1356</v>
      </c>
    </row>
    <row r="1034" spans="1:2">
      <c r="A1034" s="10" t="s">
        <v>268</v>
      </c>
      <c r="B1034" t="s">
        <v>600</v>
      </c>
    </row>
    <row r="1035" spans="1:2">
      <c r="A1035" s="11" t="s">
        <v>457</v>
      </c>
      <c r="B1035" t="s">
        <v>457</v>
      </c>
    </row>
    <row r="1036" spans="1:2">
      <c r="A1036" s="10" t="s">
        <v>129</v>
      </c>
      <c r="B1036" t="s">
        <v>363</v>
      </c>
    </row>
    <row r="1037" spans="1:2">
      <c r="A1037" s="11" t="s">
        <v>447</v>
      </c>
      <c r="B1037" t="s">
        <v>447</v>
      </c>
    </row>
    <row r="1038" spans="1:2">
      <c r="A1038" s="10" t="s">
        <v>165</v>
      </c>
      <c r="B1038" t="s">
        <v>106</v>
      </c>
    </row>
    <row r="1039" spans="1:2">
      <c r="A1039" s="11" t="s">
        <v>346</v>
      </c>
      <c r="B1039" t="s">
        <v>311</v>
      </c>
    </row>
    <row r="1040" spans="1:2">
      <c r="A1040" s="10" t="s">
        <v>363</v>
      </c>
      <c r="B1040" t="s">
        <v>363</v>
      </c>
    </row>
    <row r="1041" spans="1:2">
      <c r="A1041" s="11" t="s">
        <v>538</v>
      </c>
      <c r="B1041" t="s">
        <v>538</v>
      </c>
    </row>
    <row r="1042" spans="1:2">
      <c r="A1042" s="10" t="s">
        <v>698</v>
      </c>
      <c r="B1042" t="s">
        <v>222</v>
      </c>
    </row>
    <row r="1043" spans="1:2">
      <c r="A1043" s="11" t="s">
        <v>761</v>
      </c>
      <c r="B1043" t="s">
        <v>374</v>
      </c>
    </row>
    <row r="1044" spans="1:2">
      <c r="A1044" s="10" t="s">
        <v>454</v>
      </c>
      <c r="B1044" t="s">
        <v>454</v>
      </c>
    </row>
    <row r="1045" spans="1:2">
      <c r="A1045" s="11" t="s">
        <v>1356</v>
      </c>
      <c r="B1045" t="s">
        <v>1356</v>
      </c>
    </row>
    <row r="1046" spans="1:2">
      <c r="A1046" s="10" t="s">
        <v>171</v>
      </c>
      <c r="B1046" t="s">
        <v>473</v>
      </c>
    </row>
    <row r="1047" spans="1:2">
      <c r="A1047" s="11" t="s">
        <v>235</v>
      </c>
      <c r="B1047" t="s">
        <v>235</v>
      </c>
    </row>
    <row r="1048" spans="1:2">
      <c r="A1048" s="10" t="s">
        <v>572</v>
      </c>
      <c r="B1048" t="s">
        <v>311</v>
      </c>
    </row>
    <row r="1049" spans="1:2">
      <c r="A1049" s="11" t="s">
        <v>81</v>
      </c>
      <c r="B1049" t="s">
        <v>101</v>
      </c>
    </row>
    <row r="1050" spans="1:2">
      <c r="A1050" s="10" t="s">
        <v>806</v>
      </c>
      <c r="B1050" t="s">
        <v>806</v>
      </c>
    </row>
    <row r="1051" spans="1:2">
      <c r="A1051" s="11" t="s">
        <v>296</v>
      </c>
      <c r="B1051" t="s">
        <v>296</v>
      </c>
    </row>
    <row r="1052" spans="1:2">
      <c r="A1052" s="10" t="s">
        <v>346</v>
      </c>
      <c r="B1052" t="s">
        <v>311</v>
      </c>
    </row>
    <row r="1053" spans="1:2">
      <c r="A1053" s="11" t="s">
        <v>397</v>
      </c>
      <c r="B1053" t="s">
        <v>397</v>
      </c>
    </row>
    <row r="1054" spans="1:2">
      <c r="A1054" s="10" t="s">
        <v>76</v>
      </c>
      <c r="B1054" t="s">
        <v>447</v>
      </c>
    </row>
    <row r="1055" spans="1:2">
      <c r="A1055" s="11" t="s">
        <v>662</v>
      </c>
      <c r="B1055" t="s">
        <v>106</v>
      </c>
    </row>
    <row r="1056" spans="1:2">
      <c r="A1056" s="10" t="s">
        <v>473</v>
      </c>
      <c r="B1056" t="s">
        <v>473</v>
      </c>
    </row>
    <row r="1057" spans="1:2">
      <c r="A1057" s="11" t="s">
        <v>85</v>
      </c>
      <c r="B1057" t="s">
        <v>85</v>
      </c>
    </row>
    <row r="1058" spans="1:2">
      <c r="A1058" s="10" t="s">
        <v>654</v>
      </c>
      <c r="B1058" t="s">
        <v>654</v>
      </c>
    </row>
    <row r="1059" spans="1:2">
      <c r="A1059" s="11" t="s">
        <v>254</v>
      </c>
      <c r="B1059" t="s">
        <v>254</v>
      </c>
    </row>
    <row r="1060" spans="1:2">
      <c r="A1060" s="10" t="s">
        <v>117</v>
      </c>
      <c r="B1060" t="s">
        <v>263</v>
      </c>
    </row>
    <row r="1061" spans="1:2">
      <c r="A1061" s="11" t="s">
        <v>702</v>
      </c>
      <c r="B1061" t="s">
        <v>311</v>
      </c>
    </row>
    <row r="1062" spans="1:2">
      <c r="A1062" s="10" t="s">
        <v>457</v>
      </c>
      <c r="B1062" t="s">
        <v>457</v>
      </c>
    </row>
    <row r="1063" spans="1:2">
      <c r="A1063" s="11" t="s">
        <v>346</v>
      </c>
      <c r="B1063" t="s">
        <v>311</v>
      </c>
    </row>
    <row r="1064" spans="1:2">
      <c r="A1064" s="10" t="s">
        <v>106</v>
      </c>
      <c r="B1064" t="s">
        <v>106</v>
      </c>
    </row>
    <row r="1065" spans="1:2">
      <c r="A1065" s="11" t="s">
        <v>96</v>
      </c>
      <c r="B1065" t="s">
        <v>123</v>
      </c>
    </row>
    <row r="1066" spans="1:2">
      <c r="A1066" s="10" t="s">
        <v>469</v>
      </c>
      <c r="B1066" t="s">
        <v>469</v>
      </c>
    </row>
    <row r="1067" spans="1:2">
      <c r="A1067" s="11" t="s">
        <v>560</v>
      </c>
      <c r="B1067" t="s">
        <v>560</v>
      </c>
    </row>
    <row r="1068" spans="1:2">
      <c r="A1068" s="10" t="s">
        <v>404</v>
      </c>
      <c r="B1068" t="s">
        <v>404</v>
      </c>
    </row>
    <row r="1069" spans="1:2">
      <c r="A1069" s="11" t="s">
        <v>222</v>
      </c>
      <c r="B1069" t="s">
        <v>222</v>
      </c>
    </row>
    <row r="1070" spans="1:2">
      <c r="A1070" s="10" t="s">
        <v>123</v>
      </c>
      <c r="B1070" t="s">
        <v>123</v>
      </c>
    </row>
    <row r="1071" spans="1:2">
      <c r="A1071" s="11" t="s">
        <v>524</v>
      </c>
      <c r="B1071" t="s">
        <v>447</v>
      </c>
    </row>
    <row r="1072" spans="1:2">
      <c r="A1072" s="10" t="s">
        <v>556</v>
      </c>
      <c r="B1072" t="s">
        <v>556</v>
      </c>
    </row>
    <row r="1073" spans="1:2">
      <c r="A1073" s="11" t="s">
        <v>111</v>
      </c>
      <c r="B1073" t="s">
        <v>447</v>
      </c>
    </row>
    <row r="1074" spans="1:2">
      <c r="A1074" s="10" t="s">
        <v>76</v>
      </c>
      <c r="B1074" t="s">
        <v>447</v>
      </c>
    </row>
    <row r="1075" spans="1:2">
      <c r="A1075" s="11" t="s">
        <v>393</v>
      </c>
      <c r="B1075" t="s">
        <v>222</v>
      </c>
    </row>
    <row r="1076" spans="1:2">
      <c r="A1076" s="10" t="s">
        <v>62</v>
      </c>
      <c r="B1076" t="s">
        <v>1356</v>
      </c>
    </row>
    <row r="1077" spans="1:2">
      <c r="A1077" s="11" t="s">
        <v>147</v>
      </c>
      <c r="B1077" t="s">
        <v>147</v>
      </c>
    </row>
    <row r="1078" spans="1:2">
      <c r="A1078" s="10" t="s">
        <v>106</v>
      </c>
      <c r="B1078" t="s">
        <v>106</v>
      </c>
    </row>
    <row r="1079" spans="1:2">
      <c r="A1079" s="11" t="s">
        <v>111</v>
      </c>
      <c r="B1079" t="s">
        <v>447</v>
      </c>
    </row>
    <row r="1080" spans="1:2">
      <c r="A1080" s="10" t="s">
        <v>363</v>
      </c>
      <c r="B1080" t="s">
        <v>363</v>
      </c>
    </row>
    <row r="1081" spans="1:2">
      <c r="A1081" s="11" t="s">
        <v>654</v>
      </c>
      <c r="B1081" t="s">
        <v>654</v>
      </c>
    </row>
    <row r="1082" spans="1:2">
      <c r="A1082" s="10" t="s">
        <v>271</v>
      </c>
      <c r="B1082" t="s">
        <v>1356</v>
      </c>
    </row>
    <row r="1083" spans="1:2">
      <c r="A1083" s="11" t="s">
        <v>257</v>
      </c>
      <c r="B1083" t="s">
        <v>792</v>
      </c>
    </row>
    <row r="1084" spans="1:2">
      <c r="A1084" s="10" t="s">
        <v>257</v>
      </c>
      <c r="B1084" t="s">
        <v>792</v>
      </c>
    </row>
    <row r="1085" spans="1:2">
      <c r="A1085" s="11" t="s">
        <v>538</v>
      </c>
      <c r="B1085" t="s">
        <v>538</v>
      </c>
    </row>
    <row r="1086" spans="1:2">
      <c r="A1086" s="10" t="s">
        <v>761</v>
      </c>
      <c r="B1086" t="s">
        <v>374</v>
      </c>
    </row>
    <row r="1087" spans="1:2">
      <c r="A1087" s="11" t="s">
        <v>1035</v>
      </c>
      <c r="B1087" t="s">
        <v>1035</v>
      </c>
    </row>
    <row r="1088" spans="1:2">
      <c r="A1088" s="10" t="s">
        <v>254</v>
      </c>
      <c r="B1088" t="s">
        <v>254</v>
      </c>
    </row>
    <row r="1089" spans="1:2">
      <c r="A1089" s="11" t="s">
        <v>671</v>
      </c>
      <c r="B1089" t="s">
        <v>7485</v>
      </c>
    </row>
    <row r="1090" spans="1:2">
      <c r="A1090" s="10" t="s">
        <v>271</v>
      </c>
      <c r="B1090" t="s">
        <v>1356</v>
      </c>
    </row>
    <row r="1091" spans="1:2">
      <c r="A1091" s="11" t="s">
        <v>156</v>
      </c>
      <c r="B1091" t="s">
        <v>156</v>
      </c>
    </row>
    <row r="1092" spans="1:2">
      <c r="A1092" s="10" t="s">
        <v>283</v>
      </c>
      <c r="B1092" t="s">
        <v>283</v>
      </c>
    </row>
    <row r="1093" spans="1:2">
      <c r="A1093" s="11" t="s">
        <v>133</v>
      </c>
      <c r="B1093" t="s">
        <v>374</v>
      </c>
    </row>
    <row r="1094" spans="1:2">
      <c r="A1094" s="10" t="s">
        <v>81</v>
      </c>
      <c r="B1094" t="s">
        <v>101</v>
      </c>
    </row>
    <row r="1095" spans="1:2">
      <c r="A1095" s="11" t="s">
        <v>129</v>
      </c>
      <c r="B1095" t="s">
        <v>363</v>
      </c>
    </row>
    <row r="1096" spans="1:2">
      <c r="A1096" s="10" t="s">
        <v>123</v>
      </c>
      <c r="B1096" t="s">
        <v>123</v>
      </c>
    </row>
    <row r="1097" spans="1:2">
      <c r="A1097" s="11" t="s">
        <v>1009</v>
      </c>
      <c r="B1097" t="s">
        <v>7588</v>
      </c>
    </row>
    <row r="1098" spans="1:2">
      <c r="A1098" s="10" t="s">
        <v>81</v>
      </c>
      <c r="B1098" t="s">
        <v>101</v>
      </c>
    </row>
    <row r="1099" spans="1:2">
      <c r="A1099" s="11" t="s">
        <v>231</v>
      </c>
      <c r="B1099" t="s">
        <v>222</v>
      </c>
    </row>
    <row r="1100" spans="1:2">
      <c r="A1100" s="10" t="s">
        <v>123</v>
      </c>
      <c r="B1100" t="s">
        <v>123</v>
      </c>
    </row>
    <row r="1101" spans="1:2">
      <c r="A1101" s="11" t="s">
        <v>129</v>
      </c>
      <c r="B1101" t="s">
        <v>363</v>
      </c>
    </row>
    <row r="1102" spans="1:2">
      <c r="A1102" s="10" t="s">
        <v>171</v>
      </c>
      <c r="B1102" t="s">
        <v>473</v>
      </c>
    </row>
    <row r="1103" spans="1:2">
      <c r="A1103" s="11" t="s">
        <v>101</v>
      </c>
      <c r="B1103" t="s">
        <v>101</v>
      </c>
    </row>
    <row r="1104" spans="1:2">
      <c r="A1104" s="10" t="s">
        <v>76</v>
      </c>
      <c r="B1104" t="s">
        <v>447</v>
      </c>
    </row>
    <row r="1105" spans="1:2">
      <c r="A1105" s="11" t="s">
        <v>374</v>
      </c>
      <c r="B1105" t="s">
        <v>374</v>
      </c>
    </row>
    <row r="1106" spans="1:2">
      <c r="A1106" s="10" t="s">
        <v>352</v>
      </c>
      <c r="B1106" t="s">
        <v>352</v>
      </c>
    </row>
    <row r="1107" spans="1:2">
      <c r="A1107" s="11" t="s">
        <v>290</v>
      </c>
      <c r="B1107" t="s">
        <v>359</v>
      </c>
    </row>
    <row r="1108" spans="1:2">
      <c r="A1108" s="10" t="s">
        <v>633</v>
      </c>
      <c r="B1108" t="s">
        <v>101</v>
      </c>
    </row>
    <row r="1109" spans="1:2">
      <c r="A1109" s="11" t="s">
        <v>473</v>
      </c>
      <c r="B1109" t="s">
        <v>473</v>
      </c>
    </row>
    <row r="1110" spans="1:2">
      <c r="A1110" s="10" t="s">
        <v>96</v>
      </c>
      <c r="B1110" t="s">
        <v>123</v>
      </c>
    </row>
    <row r="1111" spans="1:2">
      <c r="A1111" s="11" t="s">
        <v>342</v>
      </c>
      <c r="B1111" t="s">
        <v>342</v>
      </c>
    </row>
    <row r="1112" spans="1:2">
      <c r="A1112" s="10" t="s">
        <v>359</v>
      </c>
      <c r="B1112" t="s">
        <v>359</v>
      </c>
    </row>
    <row r="1113" spans="1:2">
      <c r="A1113" s="11" t="s">
        <v>1876</v>
      </c>
      <c r="B1113" t="s">
        <v>1876</v>
      </c>
    </row>
    <row r="1114" spans="1:2">
      <c r="A1114" s="10" t="s">
        <v>792</v>
      </c>
      <c r="B1114" t="s">
        <v>792</v>
      </c>
    </row>
    <row r="1115" spans="1:2">
      <c r="A1115" s="11" t="s">
        <v>346</v>
      </c>
      <c r="B1115" t="s">
        <v>311</v>
      </c>
    </row>
    <row r="1116" spans="1:2">
      <c r="A1116" s="10" t="s">
        <v>165</v>
      </c>
      <c r="B1116" t="s">
        <v>106</v>
      </c>
    </row>
    <row r="1117" spans="1:2">
      <c r="A1117" s="11" t="s">
        <v>671</v>
      </c>
      <c r="B1117" t="s">
        <v>7485</v>
      </c>
    </row>
    <row r="1118" spans="1:2">
      <c r="A1118" s="10" t="s">
        <v>845</v>
      </c>
      <c r="B1118" t="s">
        <v>7535</v>
      </c>
    </row>
    <row r="1119" spans="1:2">
      <c r="A1119" s="11" t="s">
        <v>473</v>
      </c>
      <c r="B1119" t="s">
        <v>473</v>
      </c>
    </row>
    <row r="1120" spans="1:2">
      <c r="A1120" s="10" t="s">
        <v>560</v>
      </c>
      <c r="B1120" t="s">
        <v>560</v>
      </c>
    </row>
    <row r="1121" spans="1:2">
      <c r="A1121" s="11" t="s">
        <v>337</v>
      </c>
      <c r="B1121" t="s">
        <v>337</v>
      </c>
    </row>
    <row r="1122" spans="1:2">
      <c r="A1122" s="10" t="s">
        <v>156</v>
      </c>
      <c r="B1122" t="s">
        <v>156</v>
      </c>
    </row>
    <row r="1123" spans="1:2">
      <c r="A1123" s="11" t="s">
        <v>761</v>
      </c>
      <c r="B1123" t="s">
        <v>374</v>
      </c>
    </row>
    <row r="1124" spans="1:2">
      <c r="A1124" s="10" t="s">
        <v>404</v>
      </c>
      <c r="B1124" t="s">
        <v>404</v>
      </c>
    </row>
    <row r="1125" spans="1:2">
      <c r="A1125" s="11" t="s">
        <v>171</v>
      </c>
      <c r="B1125" t="s">
        <v>473</v>
      </c>
    </row>
    <row r="1126" spans="1:2">
      <c r="A1126" s="10" t="s">
        <v>871</v>
      </c>
      <c r="B1126" t="s">
        <v>69</v>
      </c>
    </row>
    <row r="1127" spans="1:2">
      <c r="A1127" s="11" t="s">
        <v>322</v>
      </c>
      <c r="B1127" t="s">
        <v>69</v>
      </c>
    </row>
    <row r="1128" spans="1:2">
      <c r="A1128" s="10" t="s">
        <v>538</v>
      </c>
      <c r="B1128" t="s">
        <v>538</v>
      </c>
    </row>
    <row r="1129" spans="1:2">
      <c r="A1129" s="11" t="s">
        <v>359</v>
      </c>
      <c r="B1129" t="s">
        <v>359</v>
      </c>
    </row>
    <row r="1130" spans="1:2">
      <c r="A1130" s="10" t="s">
        <v>303</v>
      </c>
      <c r="B1130" t="s">
        <v>473</v>
      </c>
    </row>
    <row r="1131" spans="1:2">
      <c r="A1131" s="11" t="s">
        <v>622</v>
      </c>
      <c r="B1131" t="s">
        <v>123</v>
      </c>
    </row>
    <row r="1132" spans="1:2">
      <c r="A1132" s="10" t="s">
        <v>177</v>
      </c>
      <c r="B1132" t="s">
        <v>363</v>
      </c>
    </row>
    <row r="1133" spans="1:2">
      <c r="A1133" s="11" t="s">
        <v>76</v>
      </c>
      <c r="B1133" t="s">
        <v>447</v>
      </c>
    </row>
    <row r="1134" spans="1:2">
      <c r="A1134" s="10" t="s">
        <v>147</v>
      </c>
      <c r="B1134" t="s">
        <v>147</v>
      </c>
    </row>
    <row r="1135" spans="1:2">
      <c r="A1135" s="11" t="s">
        <v>1035</v>
      </c>
      <c r="B1135" t="s">
        <v>1035</v>
      </c>
    </row>
    <row r="1136" spans="1:2">
      <c r="A1136" s="10" t="s">
        <v>111</v>
      </c>
      <c r="B1136" t="s">
        <v>447</v>
      </c>
    </row>
    <row r="1137" spans="1:2">
      <c r="A1137" s="11" t="s">
        <v>572</v>
      </c>
      <c r="B1137" t="s">
        <v>311</v>
      </c>
    </row>
    <row r="1138" spans="1:2">
      <c r="A1138" s="10" t="s">
        <v>404</v>
      </c>
      <c r="B1138" t="s">
        <v>404</v>
      </c>
    </row>
    <row r="1139" spans="1:2">
      <c r="A1139" s="11" t="s">
        <v>231</v>
      </c>
      <c r="B1139" t="s">
        <v>222</v>
      </c>
    </row>
    <row r="1140" spans="1:2">
      <c r="A1140" s="10" t="s">
        <v>600</v>
      </c>
      <c r="B1140" t="s">
        <v>600</v>
      </c>
    </row>
    <row r="1141" spans="1:2">
      <c r="A1141" s="11" t="s">
        <v>447</v>
      </c>
      <c r="B1141" t="s">
        <v>447</v>
      </c>
    </row>
    <row r="1142" spans="1:2">
      <c r="A1142" s="10" t="s">
        <v>585</v>
      </c>
      <c r="B1142" t="s">
        <v>585</v>
      </c>
    </row>
    <row r="1143" spans="1:2">
      <c r="A1143" s="11" t="s">
        <v>1035</v>
      </c>
      <c r="B1143" t="s">
        <v>1035</v>
      </c>
    </row>
    <row r="1144" spans="1:2">
      <c r="A1144" s="10" t="s">
        <v>556</v>
      </c>
      <c r="B1144" t="s">
        <v>556</v>
      </c>
    </row>
    <row r="1145" spans="1:2">
      <c r="A1145" s="11" t="s">
        <v>1725</v>
      </c>
      <c r="B1145" t="s">
        <v>1725</v>
      </c>
    </row>
    <row r="1146" spans="1:2">
      <c r="A1146" s="10" t="s">
        <v>303</v>
      </c>
      <c r="B1146" t="s">
        <v>473</v>
      </c>
    </row>
    <row r="1147" spans="1:2">
      <c r="A1147" s="11" t="s">
        <v>524</v>
      </c>
      <c r="B1147" t="s">
        <v>447</v>
      </c>
    </row>
    <row r="1148" spans="1:2">
      <c r="A1148" s="10" t="s">
        <v>761</v>
      </c>
      <c r="B1148" t="s">
        <v>374</v>
      </c>
    </row>
    <row r="1149" spans="1:2">
      <c r="A1149" s="11" t="s">
        <v>129</v>
      </c>
      <c r="B1149" t="s">
        <v>363</v>
      </c>
    </row>
    <row r="1150" spans="1:2">
      <c r="A1150" s="10" t="s">
        <v>322</v>
      </c>
      <c r="B1150" t="s">
        <v>69</v>
      </c>
    </row>
    <row r="1151" spans="1:2">
      <c r="A1151" s="11" t="s">
        <v>600</v>
      </c>
      <c r="B1151" t="s">
        <v>600</v>
      </c>
    </row>
    <row r="1152" spans="1:2">
      <c r="A1152" s="10" t="s">
        <v>129</v>
      </c>
      <c r="B1152" t="s">
        <v>363</v>
      </c>
    </row>
    <row r="1153" spans="1:2">
      <c r="A1153" s="11" t="s">
        <v>671</v>
      </c>
      <c r="B1153" t="s">
        <v>7485</v>
      </c>
    </row>
    <row r="1154" spans="1:2">
      <c r="A1154" s="10" t="s">
        <v>374</v>
      </c>
      <c r="B1154" t="s">
        <v>374</v>
      </c>
    </row>
    <row r="1155" spans="1:2">
      <c r="A1155" s="11" t="s">
        <v>404</v>
      </c>
      <c r="B1155" t="s">
        <v>404</v>
      </c>
    </row>
    <row r="1156" spans="1:2">
      <c r="A1156" s="10" t="s">
        <v>191</v>
      </c>
      <c r="B1156" t="s">
        <v>263</v>
      </c>
    </row>
    <row r="1157" spans="1:2">
      <c r="A1157" s="11" t="s">
        <v>404</v>
      </c>
      <c r="B1157" t="s">
        <v>404</v>
      </c>
    </row>
    <row r="1158" spans="1:2">
      <c r="A1158" s="10" t="s">
        <v>235</v>
      </c>
      <c r="B1158" t="s">
        <v>235</v>
      </c>
    </row>
    <row r="1159" spans="1:2">
      <c r="A1159" s="11" t="s">
        <v>454</v>
      </c>
      <c r="B1159" t="s">
        <v>454</v>
      </c>
    </row>
    <row r="1160" spans="1:2">
      <c r="A1160" s="10" t="s">
        <v>293</v>
      </c>
      <c r="B1160" t="s">
        <v>600</v>
      </c>
    </row>
    <row r="1161" spans="1:2">
      <c r="A1161" s="11" t="s">
        <v>796</v>
      </c>
      <c r="B1161" t="s">
        <v>600</v>
      </c>
    </row>
    <row r="1162" spans="1:2">
      <c r="A1162" s="10" t="s">
        <v>374</v>
      </c>
      <c r="B1162" t="s">
        <v>374</v>
      </c>
    </row>
    <row r="1163" spans="1:2">
      <c r="A1163" s="11" t="s">
        <v>1876</v>
      </c>
      <c r="B1163" t="s">
        <v>1876</v>
      </c>
    </row>
    <row r="1164" spans="1:2">
      <c r="A1164" s="10" t="s">
        <v>464</v>
      </c>
      <c r="B1164" t="s">
        <v>7413</v>
      </c>
    </row>
    <row r="1165" spans="1:2">
      <c r="A1165" s="11" t="s">
        <v>96</v>
      </c>
      <c r="B1165" t="s">
        <v>123</v>
      </c>
    </row>
    <row r="1166" spans="1:2">
      <c r="A1166" s="10" t="s">
        <v>702</v>
      </c>
      <c r="B1166" t="s">
        <v>311</v>
      </c>
    </row>
    <row r="1167" spans="1:2">
      <c r="A1167" s="11" t="s">
        <v>177</v>
      </c>
      <c r="B1167" t="s">
        <v>363</v>
      </c>
    </row>
    <row r="1168" spans="1:2">
      <c r="A1168" s="10" t="s">
        <v>1876</v>
      </c>
      <c r="B1168" t="s">
        <v>1876</v>
      </c>
    </row>
    <row r="1169" spans="1:2">
      <c r="A1169" s="11" t="s">
        <v>622</v>
      </c>
      <c r="B1169" t="s">
        <v>123</v>
      </c>
    </row>
    <row r="1170" spans="1:2">
      <c r="A1170" s="10" t="s">
        <v>871</v>
      </c>
      <c r="B1170" t="s">
        <v>69</v>
      </c>
    </row>
    <row r="1171" spans="1:2">
      <c r="A1171" s="11" t="s">
        <v>595</v>
      </c>
      <c r="B1171" t="s">
        <v>469</v>
      </c>
    </row>
    <row r="1172" spans="1:2">
      <c r="A1172" s="10" t="s">
        <v>274</v>
      </c>
      <c r="B1172" t="s">
        <v>469</v>
      </c>
    </row>
    <row r="1173" spans="1:2">
      <c r="A1173" s="11" t="s">
        <v>62</v>
      </c>
      <c r="B1173" t="s">
        <v>1356</v>
      </c>
    </row>
    <row r="1174" spans="1:2">
      <c r="A1174" s="10" t="s">
        <v>76</v>
      </c>
      <c r="B1174" t="s">
        <v>447</v>
      </c>
    </row>
    <row r="1175" spans="1:2">
      <c r="A1175" s="11" t="s">
        <v>62</v>
      </c>
      <c r="B1175" t="s">
        <v>1356</v>
      </c>
    </row>
    <row r="1176" spans="1:2">
      <c r="A1176" s="10" t="s">
        <v>600</v>
      </c>
      <c r="B1176" t="s">
        <v>600</v>
      </c>
    </row>
    <row r="1177" spans="1:2">
      <c r="A1177" s="11" t="s">
        <v>698</v>
      </c>
      <c r="B1177" t="s">
        <v>222</v>
      </c>
    </row>
    <row r="1178" spans="1:2">
      <c r="A1178" s="10" t="s">
        <v>254</v>
      </c>
      <c r="B1178" t="s">
        <v>254</v>
      </c>
    </row>
    <row r="1179" spans="1:2">
      <c r="A1179" s="11" t="s">
        <v>62</v>
      </c>
      <c r="B1179" t="s">
        <v>1356</v>
      </c>
    </row>
    <row r="1180" spans="1:2">
      <c r="A1180" s="10" t="s">
        <v>469</v>
      </c>
      <c r="B1180" t="s">
        <v>469</v>
      </c>
    </row>
    <row r="1181" spans="1:2">
      <c r="A1181" s="11" t="s">
        <v>177</v>
      </c>
      <c r="B1181" t="s">
        <v>363</v>
      </c>
    </row>
    <row r="1182" spans="1:2">
      <c r="A1182" s="10" t="s">
        <v>393</v>
      </c>
      <c r="B1182" t="s">
        <v>222</v>
      </c>
    </row>
    <row r="1183" spans="1:2">
      <c r="A1183" s="11" t="s">
        <v>572</v>
      </c>
      <c r="B1183" t="s">
        <v>311</v>
      </c>
    </row>
    <row r="1184" spans="1:2">
      <c r="A1184" s="10" t="s">
        <v>600</v>
      </c>
      <c r="B1184" t="s">
        <v>600</v>
      </c>
    </row>
    <row r="1185" spans="1:2">
      <c r="A1185" s="11" t="s">
        <v>352</v>
      </c>
      <c r="B1185" t="s">
        <v>352</v>
      </c>
    </row>
    <row r="1186" spans="1:2">
      <c r="A1186" s="10" t="s">
        <v>758</v>
      </c>
      <c r="B1186" t="s">
        <v>758</v>
      </c>
    </row>
    <row r="1187" spans="1:2">
      <c r="A1187" s="11" t="s">
        <v>524</v>
      </c>
      <c r="B1187" t="s">
        <v>447</v>
      </c>
    </row>
    <row r="1188" spans="1:2">
      <c r="A1188" s="10" t="s">
        <v>845</v>
      </c>
      <c r="B1188" t="s">
        <v>7535</v>
      </c>
    </row>
    <row r="1189" spans="1:2">
      <c r="A1189" s="11" t="s">
        <v>415</v>
      </c>
      <c r="B1189" t="s">
        <v>7396</v>
      </c>
    </row>
    <row r="1190" spans="1:2">
      <c r="A1190" s="10" t="s">
        <v>477</v>
      </c>
      <c r="B1190" t="s">
        <v>792</v>
      </c>
    </row>
    <row r="1191" spans="1:2">
      <c r="A1191" s="11" t="s">
        <v>156</v>
      </c>
      <c r="B1191" t="s">
        <v>156</v>
      </c>
    </row>
    <row r="1192" spans="1:2">
      <c r="A1192" s="10" t="s">
        <v>293</v>
      </c>
      <c r="B1192" t="s">
        <v>600</v>
      </c>
    </row>
    <row r="1193" spans="1:2">
      <c r="A1193" s="11" t="s">
        <v>447</v>
      </c>
      <c r="B1193" t="s">
        <v>447</v>
      </c>
    </row>
    <row r="1194" spans="1:2">
      <c r="A1194" s="10" t="s">
        <v>123</v>
      </c>
      <c r="B1194" t="s">
        <v>123</v>
      </c>
    </row>
    <row r="1195" spans="1:2">
      <c r="A1195" s="11" t="s">
        <v>662</v>
      </c>
      <c r="B1195" t="s">
        <v>106</v>
      </c>
    </row>
    <row r="1196" spans="1:2">
      <c r="A1196" s="10" t="s">
        <v>595</v>
      </c>
      <c r="B1196" t="s">
        <v>469</v>
      </c>
    </row>
    <row r="1197" spans="1:2">
      <c r="A1197" s="11" t="s">
        <v>415</v>
      </c>
      <c r="B1197" t="s">
        <v>7396</v>
      </c>
    </row>
    <row r="1198" spans="1:2">
      <c r="A1198" s="10" t="s">
        <v>758</v>
      </c>
      <c r="B1198" t="s">
        <v>758</v>
      </c>
    </row>
    <row r="1199" spans="1:2">
      <c r="A1199" s="11" t="s">
        <v>469</v>
      </c>
      <c r="B1199" t="s">
        <v>469</v>
      </c>
    </row>
    <row r="1200" spans="1:2">
      <c r="A1200" s="10" t="s">
        <v>473</v>
      </c>
      <c r="B1200" t="s">
        <v>473</v>
      </c>
    </row>
    <row r="1201" spans="1:2">
      <c r="A1201" s="11" t="s">
        <v>1084</v>
      </c>
      <c r="B1201" t="s">
        <v>469</v>
      </c>
    </row>
    <row r="1202" spans="1:2">
      <c r="A1202" s="10" t="s">
        <v>758</v>
      </c>
      <c r="B1202" t="s">
        <v>758</v>
      </c>
    </row>
    <row r="1203" spans="1:2">
      <c r="A1203" s="11" t="s">
        <v>129</v>
      </c>
      <c r="B1203" t="s">
        <v>363</v>
      </c>
    </row>
    <row r="1204" spans="1:2">
      <c r="A1204" s="10" t="s">
        <v>404</v>
      </c>
      <c r="B1204" t="s">
        <v>404</v>
      </c>
    </row>
    <row r="1205" spans="1:2">
      <c r="A1205" s="11" t="s">
        <v>248</v>
      </c>
      <c r="B1205" t="s">
        <v>248</v>
      </c>
    </row>
    <row r="1206" spans="1:2">
      <c r="A1206" s="10" t="s">
        <v>274</v>
      </c>
      <c r="B1206" t="s">
        <v>469</v>
      </c>
    </row>
    <row r="1207" spans="1:2">
      <c r="A1207" s="11" t="s">
        <v>271</v>
      </c>
      <c r="B1207" t="s">
        <v>1356</v>
      </c>
    </row>
    <row r="1208" spans="1:2">
      <c r="A1208" s="10" t="s">
        <v>473</v>
      </c>
      <c r="B1208" t="s">
        <v>473</v>
      </c>
    </row>
    <row r="1209" spans="1:2">
      <c r="A1209" s="11" t="s">
        <v>595</v>
      </c>
      <c r="B1209" t="s">
        <v>469</v>
      </c>
    </row>
    <row r="1210" spans="1:2">
      <c r="A1210" s="10" t="s">
        <v>337</v>
      </c>
      <c r="B1210" t="s">
        <v>337</v>
      </c>
    </row>
    <row r="1211" spans="1:2">
      <c r="A1211" s="11" t="s">
        <v>342</v>
      </c>
      <c r="B1211" t="s">
        <v>342</v>
      </c>
    </row>
    <row r="1212" spans="1:2">
      <c r="A1212" s="10" t="s">
        <v>585</v>
      </c>
      <c r="B1212" t="s">
        <v>585</v>
      </c>
    </row>
    <row r="1213" spans="1:2">
      <c r="A1213" s="11" t="s">
        <v>268</v>
      </c>
      <c r="B1213" t="s">
        <v>600</v>
      </c>
    </row>
    <row r="1214" spans="1:2">
      <c r="A1214" s="10" t="s">
        <v>592</v>
      </c>
      <c r="B1214" t="s">
        <v>69</v>
      </c>
    </row>
    <row r="1215" spans="1:2">
      <c r="A1215" s="11" t="s">
        <v>1084</v>
      </c>
      <c r="B1215" t="s">
        <v>469</v>
      </c>
    </row>
    <row r="1216" spans="1:2">
      <c r="A1216" s="10" t="s">
        <v>698</v>
      </c>
      <c r="B1216" t="s">
        <v>222</v>
      </c>
    </row>
    <row r="1217" spans="1:2">
      <c r="A1217" s="11" t="s">
        <v>106</v>
      </c>
      <c r="B1217" t="s">
        <v>106</v>
      </c>
    </row>
    <row r="1218" spans="1:2">
      <c r="A1218" s="10" t="s">
        <v>290</v>
      </c>
      <c r="B1218" t="s">
        <v>359</v>
      </c>
    </row>
    <row r="1219" spans="1:2">
      <c r="A1219" s="11" t="s">
        <v>393</v>
      </c>
      <c r="B1219" t="s">
        <v>222</v>
      </c>
    </row>
    <row r="1220" spans="1:2">
      <c r="A1220" s="10" t="s">
        <v>477</v>
      </c>
      <c r="B1220" t="s">
        <v>792</v>
      </c>
    </row>
    <row r="1221" spans="1:2">
      <c r="A1221" s="11" t="s">
        <v>393</v>
      </c>
      <c r="B1221" t="s">
        <v>222</v>
      </c>
    </row>
    <row r="1222" spans="1:2">
      <c r="A1222" s="10" t="s">
        <v>322</v>
      </c>
      <c r="B1222" t="s">
        <v>69</v>
      </c>
    </row>
    <row r="1223" spans="1:2">
      <c r="A1223" s="11" t="s">
        <v>662</v>
      </c>
      <c r="B1223" t="s">
        <v>106</v>
      </c>
    </row>
    <row r="1224" spans="1:2">
      <c r="A1224" s="10" t="s">
        <v>359</v>
      </c>
      <c r="B1224" t="s">
        <v>359</v>
      </c>
    </row>
    <row r="1225" spans="1:2">
      <c r="A1225" s="11" t="s">
        <v>654</v>
      </c>
      <c r="B1225" t="s">
        <v>654</v>
      </c>
    </row>
    <row r="1226" spans="1:2">
      <c r="A1226" s="10" t="s">
        <v>469</v>
      </c>
      <c r="B1226" t="s">
        <v>469</v>
      </c>
    </row>
    <row r="1227" spans="1:2">
      <c r="A1227" s="11" t="s">
        <v>454</v>
      </c>
      <c r="B1227" t="s">
        <v>454</v>
      </c>
    </row>
    <row r="1228" spans="1:2">
      <c r="A1228" s="10" t="s">
        <v>592</v>
      </c>
      <c r="B1228" t="s">
        <v>69</v>
      </c>
    </row>
    <row r="1229" spans="1:2">
      <c r="A1229" s="11" t="s">
        <v>1149</v>
      </c>
      <c r="B1229" t="s">
        <v>311</v>
      </c>
    </row>
    <row r="1230" spans="1:2">
      <c r="A1230" s="10" t="s">
        <v>397</v>
      </c>
      <c r="B1230" t="s">
        <v>397</v>
      </c>
    </row>
    <row r="1231" spans="1:2">
      <c r="A1231" s="11" t="s">
        <v>208</v>
      </c>
      <c r="B1231" t="s">
        <v>1356</v>
      </c>
    </row>
    <row r="1232" spans="1:2">
      <c r="A1232" s="10" t="s">
        <v>654</v>
      </c>
      <c r="B1232" t="s">
        <v>654</v>
      </c>
    </row>
    <row r="1233" spans="1:2">
      <c r="A1233" s="11" t="s">
        <v>633</v>
      </c>
      <c r="B1233" t="s">
        <v>101</v>
      </c>
    </row>
    <row r="1234" spans="1:2">
      <c r="A1234" s="10" t="s">
        <v>633</v>
      </c>
      <c r="B1234" t="s">
        <v>101</v>
      </c>
    </row>
    <row r="1235" spans="1:2">
      <c r="A1235" s="11" t="s">
        <v>296</v>
      </c>
      <c r="B1235" t="s">
        <v>296</v>
      </c>
    </row>
    <row r="1236" spans="1:2">
      <c r="A1236" s="10" t="s">
        <v>585</v>
      </c>
      <c r="B1236" t="s">
        <v>585</v>
      </c>
    </row>
    <row r="1237" spans="1:2">
      <c r="A1237" s="11" t="s">
        <v>473</v>
      </c>
      <c r="B1237" t="s">
        <v>473</v>
      </c>
    </row>
    <row r="1238" spans="1:2">
      <c r="A1238" s="10" t="s">
        <v>363</v>
      </c>
      <c r="B1238" t="s">
        <v>363</v>
      </c>
    </row>
    <row r="1239" spans="1:2">
      <c r="A1239" s="11" t="s">
        <v>845</v>
      </c>
      <c r="B1239" t="s">
        <v>7535</v>
      </c>
    </row>
    <row r="1240" spans="1:2">
      <c r="A1240" s="10" t="s">
        <v>254</v>
      </c>
      <c r="B1240" t="s">
        <v>254</v>
      </c>
    </row>
    <row r="1241" spans="1:2">
      <c r="A1241" s="11" t="s">
        <v>845</v>
      </c>
      <c r="B1241" t="s">
        <v>7535</v>
      </c>
    </row>
    <row r="1242" spans="1:2">
      <c r="A1242" s="10" t="s">
        <v>464</v>
      </c>
      <c r="B1242" t="s">
        <v>7413</v>
      </c>
    </row>
    <row r="1243" spans="1:2">
      <c r="A1243" s="11" t="s">
        <v>303</v>
      </c>
      <c r="B1243" t="s">
        <v>473</v>
      </c>
    </row>
    <row r="1244" spans="1:2">
      <c r="A1244" s="10" t="s">
        <v>160</v>
      </c>
      <c r="B1244" t="s">
        <v>106</v>
      </c>
    </row>
    <row r="1245" spans="1:2">
      <c r="A1245" s="11" t="s">
        <v>337</v>
      </c>
      <c r="B1245" t="s">
        <v>337</v>
      </c>
    </row>
    <row r="1246" spans="1:2">
      <c r="A1246" s="10" t="s">
        <v>397</v>
      </c>
      <c r="B1246" t="s">
        <v>397</v>
      </c>
    </row>
    <row r="1247" spans="1:2">
      <c r="A1247" s="11" t="s">
        <v>268</v>
      </c>
      <c r="B1247" t="s">
        <v>600</v>
      </c>
    </row>
    <row r="1248" spans="1:2">
      <c r="A1248" s="10" t="s">
        <v>69</v>
      </c>
      <c r="B1248" t="s">
        <v>69</v>
      </c>
    </row>
    <row r="1249" spans="1:2">
      <c r="A1249" s="11" t="s">
        <v>257</v>
      </c>
      <c r="B1249" t="s">
        <v>792</v>
      </c>
    </row>
    <row r="1250" spans="1:2">
      <c r="A1250" s="10" t="s">
        <v>106</v>
      </c>
      <c r="B1250" t="s">
        <v>106</v>
      </c>
    </row>
    <row r="1251" spans="1:2">
      <c r="A1251" s="11" t="s">
        <v>374</v>
      </c>
      <c r="B1251" t="s">
        <v>374</v>
      </c>
    </row>
    <row r="1252" spans="1:2">
      <c r="A1252" s="10" t="s">
        <v>680</v>
      </c>
      <c r="B1252" t="s">
        <v>680</v>
      </c>
    </row>
    <row r="1253" spans="1:2">
      <c r="A1253" s="11" t="s">
        <v>257</v>
      </c>
      <c r="B1253" t="s">
        <v>792</v>
      </c>
    </row>
    <row r="1254" spans="1:2">
      <c r="A1254" s="10" t="s">
        <v>160</v>
      </c>
      <c r="B1254" t="s">
        <v>106</v>
      </c>
    </row>
    <row r="1255" spans="1:2">
      <c r="A1255" s="11" t="s">
        <v>457</v>
      </c>
      <c r="B1255" t="s">
        <v>457</v>
      </c>
    </row>
    <row r="1256" spans="1:2">
      <c r="A1256" s="10" t="s">
        <v>806</v>
      </c>
      <c r="B1256" t="s">
        <v>806</v>
      </c>
    </row>
    <row r="1257" spans="1:2">
      <c r="A1257" s="11" t="s">
        <v>572</v>
      </c>
      <c r="B1257" t="s">
        <v>311</v>
      </c>
    </row>
    <row r="1258" spans="1:2">
      <c r="A1258" s="10" t="s">
        <v>477</v>
      </c>
      <c r="B1258" t="s">
        <v>792</v>
      </c>
    </row>
    <row r="1259" spans="1:2">
      <c r="A1259" s="11" t="s">
        <v>447</v>
      </c>
      <c r="B1259" t="s">
        <v>447</v>
      </c>
    </row>
    <row r="1260" spans="1:2">
      <c r="A1260" s="10" t="s">
        <v>1149</v>
      </c>
      <c r="B1260" t="s">
        <v>311</v>
      </c>
    </row>
    <row r="1261" spans="1:2">
      <c r="A1261" s="11" t="s">
        <v>556</v>
      </c>
      <c r="B1261" t="s">
        <v>556</v>
      </c>
    </row>
    <row r="1262" spans="1:2">
      <c r="A1262" s="10" t="s">
        <v>271</v>
      </c>
      <c r="B1262" t="s">
        <v>1356</v>
      </c>
    </row>
    <row r="1263" spans="1:2">
      <c r="A1263" s="11" t="s">
        <v>1356</v>
      </c>
      <c r="B1263" t="s">
        <v>1356</v>
      </c>
    </row>
    <row r="1264" spans="1:2">
      <c r="A1264" s="10" t="s">
        <v>254</v>
      </c>
      <c r="B1264" t="s">
        <v>254</v>
      </c>
    </row>
    <row r="1265" spans="1:2">
      <c r="A1265" s="11" t="s">
        <v>160</v>
      </c>
      <c r="B1265" t="s">
        <v>106</v>
      </c>
    </row>
    <row r="1266" spans="1:2">
      <c r="A1266" s="10" t="s">
        <v>222</v>
      </c>
      <c r="B1266" t="s">
        <v>222</v>
      </c>
    </row>
    <row r="1267" spans="1:2">
      <c r="A1267" s="11" t="s">
        <v>397</v>
      </c>
      <c r="B1267" t="s">
        <v>397</v>
      </c>
    </row>
    <row r="1268" spans="1:2">
      <c r="A1268" s="10" t="s">
        <v>263</v>
      </c>
      <c r="B1268" t="s">
        <v>263</v>
      </c>
    </row>
    <row r="1269" spans="1:2">
      <c r="A1269" s="11" t="s">
        <v>662</v>
      </c>
      <c r="B1269" t="s">
        <v>106</v>
      </c>
    </row>
    <row r="1270" spans="1:2">
      <c r="A1270" s="10" t="s">
        <v>322</v>
      </c>
      <c r="B1270" t="s">
        <v>69</v>
      </c>
    </row>
    <row r="1271" spans="1:2">
      <c r="A1271" s="11" t="s">
        <v>393</v>
      </c>
      <c r="B1271" t="s">
        <v>222</v>
      </c>
    </row>
    <row r="1272" spans="1:2">
      <c r="A1272" s="10" t="s">
        <v>274</v>
      </c>
      <c r="B1272" t="s">
        <v>469</v>
      </c>
    </row>
    <row r="1273" spans="1:2">
      <c r="A1273" s="11" t="s">
        <v>177</v>
      </c>
      <c r="B1273" t="s">
        <v>363</v>
      </c>
    </row>
    <row r="1274" spans="1:2">
      <c r="A1274" s="10" t="s">
        <v>322</v>
      </c>
      <c r="B1274" t="s">
        <v>69</v>
      </c>
    </row>
    <row r="1275" spans="1:2">
      <c r="A1275" s="11" t="s">
        <v>374</v>
      </c>
      <c r="B1275" t="s">
        <v>374</v>
      </c>
    </row>
    <row r="1276" spans="1:2">
      <c r="A1276" s="10" t="s">
        <v>231</v>
      </c>
      <c r="B1276" t="s">
        <v>222</v>
      </c>
    </row>
    <row r="1277" spans="1:2">
      <c r="A1277" s="11" t="s">
        <v>654</v>
      </c>
      <c r="B1277" t="s">
        <v>654</v>
      </c>
    </row>
    <row r="1278" spans="1:2">
      <c r="A1278" s="10" t="s">
        <v>1009</v>
      </c>
      <c r="B1278" t="s">
        <v>7588</v>
      </c>
    </row>
    <row r="1279" spans="1:2">
      <c r="A1279" s="11" t="s">
        <v>1230</v>
      </c>
      <c r="B1279" t="s">
        <v>363</v>
      </c>
    </row>
    <row r="1280" spans="1:2">
      <c r="A1280" s="10" t="s">
        <v>318</v>
      </c>
      <c r="B1280" t="s">
        <v>123</v>
      </c>
    </row>
    <row r="1281" spans="1:2">
      <c r="A1281" s="11" t="s">
        <v>352</v>
      </c>
      <c r="B1281" t="s">
        <v>352</v>
      </c>
    </row>
    <row r="1282" spans="1:2">
      <c r="A1282" s="10" t="s">
        <v>1356</v>
      </c>
      <c r="B1282" t="s">
        <v>1356</v>
      </c>
    </row>
    <row r="1283" spans="1:2">
      <c r="A1283" s="11" t="s">
        <v>337</v>
      </c>
      <c r="B1283" t="s">
        <v>337</v>
      </c>
    </row>
    <row r="1284" spans="1:2">
      <c r="A1284" s="10" t="s">
        <v>702</v>
      </c>
      <c r="B1284" t="s">
        <v>311</v>
      </c>
    </row>
    <row r="1285" spans="1:2">
      <c r="A1285" s="11" t="s">
        <v>290</v>
      </c>
      <c r="B1285" t="s">
        <v>359</v>
      </c>
    </row>
    <row r="1286" spans="1:2">
      <c r="A1286" s="10" t="s">
        <v>62</v>
      </c>
      <c r="B1286" t="s">
        <v>1356</v>
      </c>
    </row>
    <row r="1287" spans="1:2">
      <c r="A1287" s="11" t="s">
        <v>592</v>
      </c>
      <c r="B1287" t="s">
        <v>69</v>
      </c>
    </row>
    <row r="1288" spans="1:2">
      <c r="A1288" s="10" t="s">
        <v>147</v>
      </c>
      <c r="B1288" t="s">
        <v>147</v>
      </c>
    </row>
    <row r="1289" spans="1:2">
      <c r="A1289" s="11" t="s">
        <v>538</v>
      </c>
      <c r="B1289" t="s">
        <v>538</v>
      </c>
    </row>
    <row r="1290" spans="1:2">
      <c r="A1290" s="10" t="s">
        <v>1035</v>
      </c>
      <c r="B1290" t="s">
        <v>1035</v>
      </c>
    </row>
    <row r="1291" spans="1:2">
      <c r="A1291" s="11" t="s">
        <v>129</v>
      </c>
      <c r="B1291" t="s">
        <v>363</v>
      </c>
    </row>
    <row r="1292" spans="1:2">
      <c r="A1292" s="10" t="s">
        <v>1214</v>
      </c>
      <c r="B1292" t="s">
        <v>123</v>
      </c>
    </row>
    <row r="1293" spans="1:2">
      <c r="A1293" s="11" t="s">
        <v>796</v>
      </c>
      <c r="B1293" t="s">
        <v>600</v>
      </c>
    </row>
    <row r="1294" spans="1:2">
      <c r="A1294" s="10" t="s">
        <v>572</v>
      </c>
      <c r="B1294" t="s">
        <v>311</v>
      </c>
    </row>
    <row r="1295" spans="1:2">
      <c r="A1295" s="11" t="s">
        <v>1009</v>
      </c>
      <c r="B1295" t="s">
        <v>7588</v>
      </c>
    </row>
    <row r="1296" spans="1:2">
      <c r="A1296" s="10" t="s">
        <v>464</v>
      </c>
      <c r="B1296" t="s">
        <v>7413</v>
      </c>
    </row>
    <row r="1297" spans="1:2">
      <c r="A1297" s="11" t="s">
        <v>208</v>
      </c>
      <c r="B1297" t="s">
        <v>1356</v>
      </c>
    </row>
    <row r="1298" spans="1:2">
      <c r="A1298" s="10" t="s">
        <v>393</v>
      </c>
      <c r="B1298" t="s">
        <v>222</v>
      </c>
    </row>
    <row r="1299" spans="1:2">
      <c r="A1299" s="11" t="s">
        <v>671</v>
      </c>
      <c r="B1299" t="s">
        <v>7485</v>
      </c>
    </row>
    <row r="1300" spans="1:2">
      <c r="A1300" s="10" t="s">
        <v>89</v>
      </c>
      <c r="B1300" t="s">
        <v>1356</v>
      </c>
    </row>
    <row r="1301" spans="1:2">
      <c r="A1301" s="11" t="s">
        <v>293</v>
      </c>
      <c r="B1301" t="s">
        <v>600</v>
      </c>
    </row>
    <row r="1302" spans="1:2">
      <c r="A1302" s="10" t="s">
        <v>698</v>
      </c>
      <c r="B1302" t="s">
        <v>222</v>
      </c>
    </row>
    <row r="1303" spans="1:2">
      <c r="A1303" s="11" t="s">
        <v>337</v>
      </c>
      <c r="B1303" t="s">
        <v>337</v>
      </c>
    </row>
    <row r="1304" spans="1:2">
      <c r="A1304" s="10" t="s">
        <v>397</v>
      </c>
      <c r="B1304" t="s">
        <v>397</v>
      </c>
    </row>
    <row r="1305" spans="1:2">
      <c r="A1305" s="11" t="s">
        <v>595</v>
      </c>
      <c r="B1305" t="s">
        <v>469</v>
      </c>
    </row>
    <row r="1306" spans="1:2">
      <c r="A1306" s="10" t="s">
        <v>393</v>
      </c>
      <c r="B1306" t="s">
        <v>222</v>
      </c>
    </row>
    <row r="1307" spans="1:2">
      <c r="A1307" s="11" t="s">
        <v>111</v>
      </c>
      <c r="B1307" t="s">
        <v>447</v>
      </c>
    </row>
    <row r="1308" spans="1:2">
      <c r="A1308" s="10" t="s">
        <v>231</v>
      </c>
      <c r="B1308" t="s">
        <v>222</v>
      </c>
    </row>
    <row r="1309" spans="1:2">
      <c r="A1309" s="11" t="s">
        <v>397</v>
      </c>
      <c r="B1309" t="s">
        <v>397</v>
      </c>
    </row>
    <row r="1310" spans="1:2">
      <c r="A1310" s="10" t="s">
        <v>556</v>
      </c>
      <c r="B1310" t="s">
        <v>556</v>
      </c>
    </row>
    <row r="1311" spans="1:2">
      <c r="A1311" s="11" t="s">
        <v>160</v>
      </c>
      <c r="B1311" t="s">
        <v>106</v>
      </c>
    </row>
    <row r="1312" spans="1:2">
      <c r="A1312" s="10" t="s">
        <v>393</v>
      </c>
      <c r="B1312" t="s">
        <v>222</v>
      </c>
    </row>
    <row r="1313" spans="1:2">
      <c r="A1313" s="11" t="s">
        <v>1725</v>
      </c>
      <c r="B1313" t="s">
        <v>1725</v>
      </c>
    </row>
    <row r="1314" spans="1:2">
      <c r="A1314" s="10" t="s">
        <v>352</v>
      </c>
      <c r="B1314" t="s">
        <v>352</v>
      </c>
    </row>
    <row r="1315" spans="1:2">
      <c r="A1315" s="11" t="s">
        <v>447</v>
      </c>
      <c r="B1315" t="s">
        <v>447</v>
      </c>
    </row>
    <row r="1316" spans="1:2">
      <c r="A1316" s="10" t="s">
        <v>191</v>
      </c>
      <c r="B1316" t="s">
        <v>263</v>
      </c>
    </row>
    <row r="1317" spans="1:2">
      <c r="A1317" s="11" t="s">
        <v>1876</v>
      </c>
      <c r="B1317" t="s">
        <v>1876</v>
      </c>
    </row>
    <row r="1318" spans="1:2">
      <c r="A1318" s="10" t="s">
        <v>191</v>
      </c>
      <c r="B1318" t="s">
        <v>263</v>
      </c>
    </row>
    <row r="1319" spans="1:2">
      <c r="A1319" s="11" t="s">
        <v>572</v>
      </c>
      <c r="B1319" t="s">
        <v>311</v>
      </c>
    </row>
    <row r="1320" spans="1:2">
      <c r="A1320" s="10" t="s">
        <v>147</v>
      </c>
      <c r="B1320" t="s">
        <v>147</v>
      </c>
    </row>
    <row r="1321" spans="1:2">
      <c r="A1321" s="11" t="s">
        <v>231</v>
      </c>
      <c r="B1321" t="s">
        <v>222</v>
      </c>
    </row>
    <row r="1322" spans="1:2">
      <c r="A1322" s="10" t="s">
        <v>311</v>
      </c>
      <c r="B1322" t="s">
        <v>311</v>
      </c>
    </row>
    <row r="1323" spans="1:2">
      <c r="A1323" s="11" t="s">
        <v>447</v>
      </c>
      <c r="B1323" t="s">
        <v>447</v>
      </c>
    </row>
    <row r="1324" spans="1:2">
      <c r="A1324" s="10" t="s">
        <v>208</v>
      </c>
      <c r="B1324" t="s">
        <v>1356</v>
      </c>
    </row>
    <row r="1325" spans="1:2">
      <c r="A1325" s="11" t="s">
        <v>152</v>
      </c>
      <c r="B1325" t="s">
        <v>473</v>
      </c>
    </row>
    <row r="1326" spans="1:2">
      <c r="A1326" s="10" t="s">
        <v>274</v>
      </c>
      <c r="B1326" t="s">
        <v>469</v>
      </c>
    </row>
    <row r="1327" spans="1:2">
      <c r="A1327" s="11" t="s">
        <v>352</v>
      </c>
      <c r="B1327" t="s">
        <v>352</v>
      </c>
    </row>
    <row r="1328" spans="1:2">
      <c r="A1328" s="10" t="s">
        <v>208</v>
      </c>
      <c r="B1328" t="s">
        <v>1356</v>
      </c>
    </row>
    <row r="1329" spans="1:2">
      <c r="A1329" s="11" t="s">
        <v>662</v>
      </c>
      <c r="B1329" t="s">
        <v>106</v>
      </c>
    </row>
    <row r="1330" spans="1:2">
      <c r="A1330" s="10" t="s">
        <v>290</v>
      </c>
      <c r="B1330" t="s">
        <v>359</v>
      </c>
    </row>
    <row r="1331" spans="1:2">
      <c r="A1331" s="11" t="s">
        <v>311</v>
      </c>
      <c r="B1331" t="s">
        <v>311</v>
      </c>
    </row>
    <row r="1332" spans="1:2">
      <c r="A1332" s="10" t="s">
        <v>404</v>
      </c>
      <c r="B1332" t="s">
        <v>404</v>
      </c>
    </row>
    <row r="1333" spans="1:2">
      <c r="A1333" s="11" t="s">
        <v>296</v>
      </c>
      <c r="B1333" t="s">
        <v>296</v>
      </c>
    </row>
    <row r="1334" spans="1:2">
      <c r="A1334" s="10" t="s">
        <v>595</v>
      </c>
      <c r="B1334" t="s">
        <v>469</v>
      </c>
    </row>
    <row r="1335" spans="1:2">
      <c r="A1335" s="11" t="s">
        <v>464</v>
      </c>
      <c r="B1335" t="s">
        <v>7413</v>
      </c>
    </row>
    <row r="1336" spans="1:2">
      <c r="A1336" s="10" t="s">
        <v>374</v>
      </c>
      <c r="B1336" t="s">
        <v>374</v>
      </c>
    </row>
    <row r="1337" spans="1:2">
      <c r="A1337" s="11" t="s">
        <v>322</v>
      </c>
      <c r="B1337" t="s">
        <v>69</v>
      </c>
    </row>
    <row r="1338" spans="1:2">
      <c r="A1338" s="10" t="s">
        <v>1149</v>
      </c>
      <c r="B1338" t="s">
        <v>311</v>
      </c>
    </row>
    <row r="1339" spans="1:2">
      <c r="A1339" s="11" t="s">
        <v>600</v>
      </c>
      <c r="B1339" t="s">
        <v>600</v>
      </c>
    </row>
    <row r="1340" spans="1:2">
      <c r="A1340" s="10" t="s">
        <v>469</v>
      </c>
      <c r="B1340" t="s">
        <v>469</v>
      </c>
    </row>
    <row r="1341" spans="1:2">
      <c r="A1341" s="11" t="s">
        <v>393</v>
      </c>
      <c r="B1341" t="s">
        <v>222</v>
      </c>
    </row>
    <row r="1342" spans="1:2">
      <c r="A1342" s="10" t="s">
        <v>359</v>
      </c>
      <c r="B1342" t="s">
        <v>359</v>
      </c>
    </row>
    <row r="1343" spans="1:2">
      <c r="A1343" s="11" t="s">
        <v>76</v>
      </c>
      <c r="B1343" t="s">
        <v>447</v>
      </c>
    </row>
    <row r="1344" spans="1:2">
      <c r="A1344" s="10" t="s">
        <v>845</v>
      </c>
      <c r="B1344" t="s">
        <v>7535</v>
      </c>
    </row>
    <row r="1345" spans="1:2">
      <c r="A1345" s="11" t="s">
        <v>152</v>
      </c>
      <c r="B1345" t="s">
        <v>473</v>
      </c>
    </row>
    <row r="1346" spans="1:2">
      <c r="A1346" s="10" t="s">
        <v>702</v>
      </c>
      <c r="B1346" t="s">
        <v>311</v>
      </c>
    </row>
    <row r="1347" spans="1:2">
      <c r="A1347" s="11" t="s">
        <v>171</v>
      </c>
      <c r="B1347" t="s">
        <v>473</v>
      </c>
    </row>
    <row r="1348" spans="1:2">
      <c r="A1348" s="10" t="s">
        <v>208</v>
      </c>
      <c r="B1348" t="s">
        <v>1356</v>
      </c>
    </row>
    <row r="1349" spans="1:2">
      <c r="A1349" s="11" t="s">
        <v>129</v>
      </c>
      <c r="B1349" t="s">
        <v>363</v>
      </c>
    </row>
    <row r="1350" spans="1:2">
      <c r="A1350" s="10" t="s">
        <v>622</v>
      </c>
      <c r="B1350" t="s">
        <v>123</v>
      </c>
    </row>
    <row r="1351" spans="1:2">
      <c r="A1351" s="11" t="s">
        <v>142</v>
      </c>
      <c r="B1351" t="s">
        <v>792</v>
      </c>
    </row>
    <row r="1352" spans="1:2">
      <c r="A1352" s="10" t="s">
        <v>1876</v>
      </c>
      <c r="B1352" t="s">
        <v>1876</v>
      </c>
    </row>
    <row r="1353" spans="1:2">
      <c r="A1353" s="11" t="s">
        <v>337</v>
      </c>
      <c r="B1353" t="s">
        <v>337</v>
      </c>
    </row>
    <row r="1354" spans="1:2">
      <c r="A1354" s="10" t="s">
        <v>792</v>
      </c>
      <c r="B1354" t="s">
        <v>792</v>
      </c>
    </row>
    <row r="1355" spans="1:2">
      <c r="A1355" s="11" t="s">
        <v>248</v>
      </c>
      <c r="B1355" t="s">
        <v>248</v>
      </c>
    </row>
    <row r="1356" spans="1:2">
      <c r="A1356" s="10" t="s">
        <v>585</v>
      </c>
      <c r="B1356" t="s">
        <v>585</v>
      </c>
    </row>
    <row r="1357" spans="1:2">
      <c r="A1357" s="11" t="s">
        <v>633</v>
      </c>
      <c r="B1357" t="s">
        <v>101</v>
      </c>
    </row>
    <row r="1358" spans="1:2">
      <c r="A1358" s="10" t="s">
        <v>283</v>
      </c>
      <c r="B1358" t="s">
        <v>283</v>
      </c>
    </row>
    <row r="1359" spans="1:2">
      <c r="A1359" s="11" t="s">
        <v>106</v>
      </c>
      <c r="B1359" t="s">
        <v>106</v>
      </c>
    </row>
    <row r="1360" spans="1:2">
      <c r="A1360" s="10" t="s">
        <v>222</v>
      </c>
      <c r="B1360" t="s">
        <v>222</v>
      </c>
    </row>
    <row r="1361" spans="1:2">
      <c r="A1361" s="11" t="s">
        <v>147</v>
      </c>
      <c r="B1361" t="s">
        <v>147</v>
      </c>
    </row>
    <row r="1362" spans="1:2">
      <c r="A1362" s="10" t="s">
        <v>283</v>
      </c>
      <c r="B1362" t="s">
        <v>283</v>
      </c>
    </row>
    <row r="1363" spans="1:2">
      <c r="A1363" s="11" t="s">
        <v>160</v>
      </c>
      <c r="B1363" t="s">
        <v>106</v>
      </c>
    </row>
    <row r="1364" spans="1:2">
      <c r="A1364" s="10" t="s">
        <v>257</v>
      </c>
      <c r="B1364" t="s">
        <v>792</v>
      </c>
    </row>
    <row r="1365" spans="1:2">
      <c r="A1365" s="11" t="s">
        <v>191</v>
      </c>
      <c r="B1365" t="s">
        <v>263</v>
      </c>
    </row>
    <row r="1366" spans="1:2">
      <c r="A1366" s="10" t="s">
        <v>191</v>
      </c>
      <c r="B1366" t="s">
        <v>263</v>
      </c>
    </row>
    <row r="1367" spans="1:2">
      <c r="A1367" s="11" t="s">
        <v>101</v>
      </c>
      <c r="B1367" t="s">
        <v>101</v>
      </c>
    </row>
    <row r="1368" spans="1:2">
      <c r="A1368" s="10" t="s">
        <v>231</v>
      </c>
      <c r="B1368" t="s">
        <v>222</v>
      </c>
    </row>
    <row r="1369" spans="1:2">
      <c r="A1369" s="11" t="s">
        <v>595</v>
      </c>
      <c r="B1369" t="s">
        <v>469</v>
      </c>
    </row>
    <row r="1370" spans="1:2">
      <c r="A1370" s="10" t="s">
        <v>293</v>
      </c>
      <c r="B1370" t="s">
        <v>600</v>
      </c>
    </row>
    <row r="1371" spans="1:2">
      <c r="A1371" s="11" t="s">
        <v>142</v>
      </c>
      <c r="B1371" t="s">
        <v>792</v>
      </c>
    </row>
    <row r="1372" spans="1:2">
      <c r="A1372" s="10" t="s">
        <v>1084</v>
      </c>
      <c r="B1372" t="s">
        <v>469</v>
      </c>
    </row>
    <row r="1373" spans="1:2">
      <c r="A1373" s="11" t="s">
        <v>1035</v>
      </c>
      <c r="B1373" t="s">
        <v>1035</v>
      </c>
    </row>
    <row r="1374" spans="1:2">
      <c r="A1374" s="10" t="s">
        <v>877</v>
      </c>
      <c r="B1374" t="s">
        <v>69</v>
      </c>
    </row>
    <row r="1375" spans="1:2">
      <c r="A1375" s="11" t="s">
        <v>346</v>
      </c>
      <c r="B1375" t="s">
        <v>311</v>
      </c>
    </row>
    <row r="1376" spans="1:2">
      <c r="A1376" s="10" t="s">
        <v>254</v>
      </c>
      <c r="B1376" t="s">
        <v>254</v>
      </c>
    </row>
    <row r="1377" spans="1:2">
      <c r="A1377" s="11" t="s">
        <v>592</v>
      </c>
      <c r="B1377" t="s">
        <v>69</v>
      </c>
    </row>
    <row r="1378" spans="1:2">
      <c r="A1378" s="10" t="s">
        <v>274</v>
      </c>
      <c r="B1378" t="s">
        <v>469</v>
      </c>
    </row>
    <row r="1379" spans="1:2">
      <c r="A1379" s="11" t="s">
        <v>81</v>
      </c>
      <c r="B1379" t="s">
        <v>101</v>
      </c>
    </row>
    <row r="1380" spans="1:2">
      <c r="A1380" s="10" t="s">
        <v>662</v>
      </c>
      <c r="B1380" t="s">
        <v>106</v>
      </c>
    </row>
    <row r="1381" spans="1:2">
      <c r="A1381" s="11" t="s">
        <v>235</v>
      </c>
      <c r="B1381" t="s">
        <v>235</v>
      </c>
    </row>
    <row r="1382" spans="1:2">
      <c r="A1382" s="10" t="s">
        <v>556</v>
      </c>
      <c r="B1382" t="s">
        <v>556</v>
      </c>
    </row>
    <row r="1383" spans="1:2">
      <c r="A1383" s="11" t="s">
        <v>1165</v>
      </c>
      <c r="B1383" t="s">
        <v>1165</v>
      </c>
    </row>
    <row r="1384" spans="1:2">
      <c r="A1384" s="10" t="s">
        <v>254</v>
      </c>
      <c r="B1384" t="s">
        <v>254</v>
      </c>
    </row>
    <row r="1385" spans="1:2">
      <c r="A1385" s="11" t="s">
        <v>560</v>
      </c>
      <c r="B1385" t="s">
        <v>560</v>
      </c>
    </row>
    <row r="1386" spans="1:2">
      <c r="A1386" s="10" t="s">
        <v>454</v>
      </c>
      <c r="B1386" t="s">
        <v>454</v>
      </c>
    </row>
    <row r="1387" spans="1:2">
      <c r="A1387" s="11" t="s">
        <v>877</v>
      </c>
      <c r="B1387" t="s">
        <v>69</v>
      </c>
    </row>
    <row r="1388" spans="1:2">
      <c r="A1388" s="10" t="s">
        <v>165</v>
      </c>
      <c r="B1388" t="s">
        <v>106</v>
      </c>
    </row>
    <row r="1389" spans="1:2">
      <c r="A1389" s="11" t="s">
        <v>69</v>
      </c>
      <c r="B1389" t="s">
        <v>69</v>
      </c>
    </row>
    <row r="1390" spans="1:2">
      <c r="A1390" s="10" t="s">
        <v>177</v>
      </c>
      <c r="B1390" t="s">
        <v>363</v>
      </c>
    </row>
    <row r="1391" spans="1:2">
      <c r="A1391" s="11" t="s">
        <v>1035</v>
      </c>
      <c r="B1391" t="s">
        <v>1035</v>
      </c>
    </row>
    <row r="1392" spans="1:2">
      <c r="A1392" s="10" t="s">
        <v>337</v>
      </c>
      <c r="B1392" t="s">
        <v>337</v>
      </c>
    </row>
    <row r="1393" spans="1:2">
      <c r="A1393" s="11" t="s">
        <v>191</v>
      </c>
      <c r="B1393" t="s">
        <v>263</v>
      </c>
    </row>
    <row r="1394" spans="1:2">
      <c r="A1394" s="10" t="s">
        <v>147</v>
      </c>
      <c r="B1394" t="s">
        <v>147</v>
      </c>
    </row>
    <row r="1395" spans="1:2">
      <c r="A1395" s="11" t="s">
        <v>274</v>
      </c>
      <c r="B1395" t="s">
        <v>469</v>
      </c>
    </row>
    <row r="1396" spans="1:2">
      <c r="A1396" s="10" t="s">
        <v>222</v>
      </c>
      <c r="B1396" t="s">
        <v>222</v>
      </c>
    </row>
    <row r="1397" spans="1:2">
      <c r="A1397" s="11" t="s">
        <v>397</v>
      </c>
      <c r="B1397" t="s">
        <v>397</v>
      </c>
    </row>
    <row r="1398" spans="1:2">
      <c r="A1398" s="10" t="s">
        <v>806</v>
      </c>
      <c r="B1398" t="s">
        <v>806</v>
      </c>
    </row>
    <row r="1399" spans="1:2">
      <c r="A1399" s="11" t="s">
        <v>296</v>
      </c>
      <c r="B1399" t="s">
        <v>296</v>
      </c>
    </row>
    <row r="1400" spans="1:2">
      <c r="A1400" s="10" t="s">
        <v>761</v>
      </c>
      <c r="B1400" t="s">
        <v>374</v>
      </c>
    </row>
    <row r="1401" spans="1:2">
      <c r="A1401" s="11" t="s">
        <v>404</v>
      </c>
      <c r="B1401" t="s">
        <v>404</v>
      </c>
    </row>
    <row r="1402" spans="1:2">
      <c r="A1402" s="10" t="s">
        <v>147</v>
      </c>
      <c r="B1402" t="s">
        <v>147</v>
      </c>
    </row>
    <row r="1403" spans="1:2">
      <c r="A1403" s="11" t="s">
        <v>160</v>
      </c>
      <c r="B1403" t="s">
        <v>106</v>
      </c>
    </row>
    <row r="1404" spans="1:2">
      <c r="A1404" s="10" t="s">
        <v>156</v>
      </c>
      <c r="B1404" t="s">
        <v>156</v>
      </c>
    </row>
    <row r="1405" spans="1:2">
      <c r="A1405" s="11" t="s">
        <v>524</v>
      </c>
      <c r="B1405" t="s">
        <v>447</v>
      </c>
    </row>
    <row r="1406" spans="1:2">
      <c r="A1406" s="10" t="s">
        <v>208</v>
      </c>
      <c r="B1406" t="s">
        <v>1356</v>
      </c>
    </row>
    <row r="1407" spans="1:2">
      <c r="A1407" s="11" t="s">
        <v>374</v>
      </c>
      <c r="B1407" t="s">
        <v>374</v>
      </c>
    </row>
    <row r="1408" spans="1:2">
      <c r="A1408" s="10" t="s">
        <v>761</v>
      </c>
      <c r="B1408" t="s">
        <v>374</v>
      </c>
    </row>
    <row r="1409" spans="1:2">
      <c r="A1409" s="11" t="s">
        <v>89</v>
      </c>
      <c r="B1409" t="s">
        <v>1356</v>
      </c>
    </row>
    <row r="1410" spans="1:2">
      <c r="A1410" s="10" t="s">
        <v>1230</v>
      </c>
      <c r="B1410" t="s">
        <v>363</v>
      </c>
    </row>
    <row r="1411" spans="1:2">
      <c r="A1411" s="11" t="s">
        <v>792</v>
      </c>
      <c r="B1411" t="s">
        <v>792</v>
      </c>
    </row>
    <row r="1412" spans="1:2">
      <c r="A1412" s="10" t="s">
        <v>263</v>
      </c>
      <c r="B1412" t="s">
        <v>263</v>
      </c>
    </row>
    <row r="1413" spans="1:2">
      <c r="A1413" s="11" t="s">
        <v>662</v>
      </c>
      <c r="B1413" t="s">
        <v>106</v>
      </c>
    </row>
    <row r="1414" spans="1:2">
      <c r="A1414" s="10" t="s">
        <v>654</v>
      </c>
      <c r="B1414" t="s">
        <v>654</v>
      </c>
    </row>
    <row r="1415" spans="1:2">
      <c r="A1415" s="11" t="s">
        <v>160</v>
      </c>
      <c r="B1415" t="s">
        <v>106</v>
      </c>
    </row>
    <row r="1416" spans="1:2">
      <c r="A1416" s="10" t="s">
        <v>1084</v>
      </c>
      <c r="B1416" t="s">
        <v>469</v>
      </c>
    </row>
    <row r="1417" spans="1:2">
      <c r="A1417" s="11" t="s">
        <v>101</v>
      </c>
      <c r="B1417" t="s">
        <v>101</v>
      </c>
    </row>
    <row r="1418" spans="1:2">
      <c r="A1418" s="10" t="s">
        <v>106</v>
      </c>
      <c r="B1418" t="s">
        <v>106</v>
      </c>
    </row>
    <row r="1419" spans="1:2">
      <c r="A1419" s="11" t="s">
        <v>106</v>
      </c>
      <c r="B1419" t="s">
        <v>106</v>
      </c>
    </row>
    <row r="1420" spans="1:2">
      <c r="A1420" s="10" t="s">
        <v>600</v>
      </c>
      <c r="B1420" t="s">
        <v>600</v>
      </c>
    </row>
    <row r="1421" spans="1:2">
      <c r="A1421" s="11" t="s">
        <v>222</v>
      </c>
      <c r="B1421" t="s">
        <v>222</v>
      </c>
    </row>
    <row r="1422" spans="1:2">
      <c r="A1422" s="10" t="s">
        <v>538</v>
      </c>
      <c r="B1422" t="s">
        <v>538</v>
      </c>
    </row>
    <row r="1423" spans="1:2">
      <c r="A1423" s="11" t="s">
        <v>283</v>
      </c>
      <c r="B1423" t="s">
        <v>283</v>
      </c>
    </row>
    <row r="1424" spans="1:2">
      <c r="A1424" s="10" t="s">
        <v>671</v>
      </c>
      <c r="B1424" t="s">
        <v>7485</v>
      </c>
    </row>
    <row r="1425" spans="1:2">
      <c r="A1425" s="11" t="s">
        <v>447</v>
      </c>
      <c r="B1425" t="s">
        <v>447</v>
      </c>
    </row>
    <row r="1426" spans="1:2">
      <c r="A1426" s="10" t="s">
        <v>318</v>
      </c>
      <c r="B1426" t="s">
        <v>123</v>
      </c>
    </row>
    <row r="1427" spans="1:2">
      <c r="A1427" s="11" t="s">
        <v>156</v>
      </c>
      <c r="B1427" t="s">
        <v>156</v>
      </c>
    </row>
    <row r="1428" spans="1:2">
      <c r="A1428" s="10" t="s">
        <v>231</v>
      </c>
      <c r="B1428" t="s">
        <v>222</v>
      </c>
    </row>
    <row r="1429" spans="1:2">
      <c r="A1429" s="11" t="s">
        <v>654</v>
      </c>
      <c r="B1429" t="s">
        <v>654</v>
      </c>
    </row>
    <row r="1430" spans="1:2">
      <c r="A1430" s="10" t="s">
        <v>352</v>
      </c>
      <c r="B1430" t="s">
        <v>352</v>
      </c>
    </row>
    <row r="1431" spans="1:2">
      <c r="A1431" s="11" t="s">
        <v>796</v>
      </c>
      <c r="B1431" t="s">
        <v>600</v>
      </c>
    </row>
    <row r="1432" spans="1:2">
      <c r="A1432" s="10" t="s">
        <v>1035</v>
      </c>
      <c r="B1432" t="s">
        <v>1035</v>
      </c>
    </row>
    <row r="1433" spans="1:2">
      <c r="A1433" s="11" t="s">
        <v>363</v>
      </c>
      <c r="B1433" t="s">
        <v>363</v>
      </c>
    </row>
    <row r="1434" spans="1:2">
      <c r="A1434" s="10" t="s">
        <v>254</v>
      </c>
      <c r="B1434" t="s">
        <v>254</v>
      </c>
    </row>
    <row r="1435" spans="1:2">
      <c r="A1435" s="11" t="s">
        <v>359</v>
      </c>
      <c r="B1435" t="s">
        <v>359</v>
      </c>
    </row>
    <row r="1436" spans="1:2">
      <c r="A1436" s="10" t="s">
        <v>1035</v>
      </c>
      <c r="B1436" t="s">
        <v>1035</v>
      </c>
    </row>
    <row r="1437" spans="1:2">
      <c r="A1437" s="11" t="s">
        <v>129</v>
      </c>
      <c r="B1437" t="s">
        <v>363</v>
      </c>
    </row>
    <row r="1438" spans="1:2">
      <c r="A1438" s="10" t="s">
        <v>404</v>
      </c>
      <c r="B1438" t="s">
        <v>404</v>
      </c>
    </row>
    <row r="1439" spans="1:2">
      <c r="A1439" s="11" t="s">
        <v>585</v>
      </c>
      <c r="B1439" t="s">
        <v>585</v>
      </c>
    </row>
    <row r="1440" spans="1:2">
      <c r="A1440" s="10" t="s">
        <v>1035</v>
      </c>
      <c r="B1440" t="s">
        <v>1035</v>
      </c>
    </row>
    <row r="1441" spans="1:2">
      <c r="A1441" s="11" t="s">
        <v>117</v>
      </c>
      <c r="B1441" t="s">
        <v>263</v>
      </c>
    </row>
    <row r="1442" spans="1:2">
      <c r="A1442" s="10" t="s">
        <v>363</v>
      </c>
      <c r="B1442" t="s">
        <v>363</v>
      </c>
    </row>
    <row r="1443" spans="1:2">
      <c r="A1443" s="11" t="s">
        <v>106</v>
      </c>
      <c r="B1443" t="s">
        <v>106</v>
      </c>
    </row>
    <row r="1444" spans="1:2">
      <c r="A1444" s="10" t="s">
        <v>654</v>
      </c>
      <c r="B1444" t="s">
        <v>654</v>
      </c>
    </row>
    <row r="1445" spans="1:2">
      <c r="A1445" s="11" t="s">
        <v>222</v>
      </c>
      <c r="B1445" t="s">
        <v>222</v>
      </c>
    </row>
    <row r="1446" spans="1:2">
      <c r="A1446" s="10" t="s">
        <v>296</v>
      </c>
      <c r="B1446" t="s">
        <v>296</v>
      </c>
    </row>
    <row r="1447" spans="1:2">
      <c r="A1447" s="11" t="s">
        <v>274</v>
      </c>
      <c r="B1447" t="s">
        <v>469</v>
      </c>
    </row>
    <row r="1448" spans="1:2">
      <c r="A1448" s="10" t="s">
        <v>404</v>
      </c>
      <c r="B1448" t="s">
        <v>404</v>
      </c>
    </row>
    <row r="1449" spans="1:2">
      <c r="A1449" s="11" t="s">
        <v>346</v>
      </c>
      <c r="B1449" t="s">
        <v>311</v>
      </c>
    </row>
    <row r="1450" spans="1:2">
      <c r="A1450" s="10" t="s">
        <v>680</v>
      </c>
      <c r="B1450" t="s">
        <v>680</v>
      </c>
    </row>
    <row r="1451" spans="1:2">
      <c r="A1451" s="11" t="s">
        <v>160</v>
      </c>
      <c r="B1451" t="s">
        <v>106</v>
      </c>
    </row>
    <row r="1452" spans="1:2">
      <c r="A1452" s="10" t="s">
        <v>337</v>
      </c>
      <c r="B1452" t="s">
        <v>337</v>
      </c>
    </row>
    <row r="1453" spans="1:2">
      <c r="A1453" s="11" t="s">
        <v>117</v>
      </c>
      <c r="B1453" t="s">
        <v>263</v>
      </c>
    </row>
    <row r="1454" spans="1:2">
      <c r="A1454" s="10" t="s">
        <v>133</v>
      </c>
      <c r="B1454" t="s">
        <v>374</v>
      </c>
    </row>
    <row r="1455" spans="1:2">
      <c r="A1455" s="11" t="s">
        <v>556</v>
      </c>
      <c r="B1455" t="s">
        <v>556</v>
      </c>
    </row>
    <row r="1456" spans="1:2">
      <c r="A1456" s="10" t="s">
        <v>473</v>
      </c>
      <c r="B1456" t="s">
        <v>473</v>
      </c>
    </row>
    <row r="1457" spans="1:2">
      <c r="A1457" s="11" t="s">
        <v>208</v>
      </c>
      <c r="B1457" t="s">
        <v>1356</v>
      </c>
    </row>
    <row r="1458" spans="1:2">
      <c r="A1458" s="10" t="s">
        <v>698</v>
      </c>
      <c r="B1458" t="s">
        <v>222</v>
      </c>
    </row>
    <row r="1459" spans="1:2">
      <c r="A1459" s="11" t="s">
        <v>160</v>
      </c>
      <c r="B1459" t="s">
        <v>106</v>
      </c>
    </row>
    <row r="1460" spans="1:2">
      <c r="A1460" s="10" t="s">
        <v>415</v>
      </c>
      <c r="B1460" t="s">
        <v>7396</v>
      </c>
    </row>
    <row r="1461" spans="1:2">
      <c r="A1461" s="11" t="s">
        <v>585</v>
      </c>
      <c r="B1461" t="s">
        <v>585</v>
      </c>
    </row>
    <row r="1462" spans="1:2">
      <c r="A1462" s="10" t="s">
        <v>303</v>
      </c>
      <c r="B1462" t="s">
        <v>473</v>
      </c>
    </row>
    <row r="1463" spans="1:2">
      <c r="A1463" s="11" t="s">
        <v>404</v>
      </c>
      <c r="B1463" t="s">
        <v>404</v>
      </c>
    </row>
    <row r="1464" spans="1:2">
      <c r="A1464" s="10" t="s">
        <v>322</v>
      </c>
      <c r="B1464" t="s">
        <v>69</v>
      </c>
    </row>
    <row r="1465" spans="1:2">
      <c r="A1465" s="11" t="s">
        <v>600</v>
      </c>
      <c r="B1465" t="s">
        <v>600</v>
      </c>
    </row>
    <row r="1466" spans="1:2">
      <c r="A1466" s="10" t="s">
        <v>129</v>
      </c>
      <c r="B1466" t="s">
        <v>363</v>
      </c>
    </row>
    <row r="1467" spans="1:2">
      <c r="A1467" s="11" t="s">
        <v>290</v>
      </c>
      <c r="B1467" t="s">
        <v>359</v>
      </c>
    </row>
    <row r="1468" spans="1:2">
      <c r="A1468" s="10" t="s">
        <v>845</v>
      </c>
      <c r="B1468" t="s">
        <v>7535</v>
      </c>
    </row>
    <row r="1469" spans="1:2">
      <c r="A1469" s="11" t="s">
        <v>89</v>
      </c>
      <c r="B1469" t="s">
        <v>1356</v>
      </c>
    </row>
    <row r="1470" spans="1:2">
      <c r="A1470" s="10" t="s">
        <v>585</v>
      </c>
      <c r="B1470" t="s">
        <v>585</v>
      </c>
    </row>
    <row r="1471" spans="1:2">
      <c r="A1471" s="11" t="s">
        <v>1214</v>
      </c>
      <c r="B1471" t="s">
        <v>123</v>
      </c>
    </row>
    <row r="1472" spans="1:2">
      <c r="A1472" s="10" t="s">
        <v>222</v>
      </c>
      <c r="B1472" t="s">
        <v>222</v>
      </c>
    </row>
    <row r="1473" spans="1:2">
      <c r="A1473" s="11" t="s">
        <v>101</v>
      </c>
      <c r="B1473" t="s">
        <v>101</v>
      </c>
    </row>
    <row r="1474" spans="1:2">
      <c r="A1474" s="10" t="s">
        <v>477</v>
      </c>
      <c r="B1474" t="s">
        <v>792</v>
      </c>
    </row>
    <row r="1475" spans="1:2">
      <c r="A1475" s="11" t="s">
        <v>89</v>
      </c>
      <c r="B1475" t="s">
        <v>1356</v>
      </c>
    </row>
    <row r="1476" spans="1:2">
      <c r="A1476" s="10" t="s">
        <v>633</v>
      </c>
      <c r="B1476" t="s">
        <v>101</v>
      </c>
    </row>
    <row r="1477" spans="1:2">
      <c r="A1477" s="11" t="s">
        <v>622</v>
      </c>
      <c r="B1477" t="s">
        <v>123</v>
      </c>
    </row>
    <row r="1478" spans="1:2">
      <c r="A1478" s="10" t="s">
        <v>85</v>
      </c>
      <c r="B1478" t="s">
        <v>85</v>
      </c>
    </row>
    <row r="1479" spans="1:2">
      <c r="A1479" s="11" t="s">
        <v>454</v>
      </c>
      <c r="B1479" t="s">
        <v>454</v>
      </c>
    </row>
    <row r="1480" spans="1:2">
      <c r="A1480" s="10" t="s">
        <v>352</v>
      </c>
      <c r="B1480" t="s">
        <v>352</v>
      </c>
    </row>
    <row r="1481" spans="1:2">
      <c r="A1481" s="11" t="s">
        <v>363</v>
      </c>
      <c r="B1481" t="s">
        <v>363</v>
      </c>
    </row>
    <row r="1482" spans="1:2">
      <c r="A1482" s="10" t="s">
        <v>235</v>
      </c>
      <c r="B1482" t="s">
        <v>235</v>
      </c>
    </row>
    <row r="1483" spans="1:2">
      <c r="A1483" s="11" t="s">
        <v>147</v>
      </c>
      <c r="B1483" t="s">
        <v>147</v>
      </c>
    </row>
    <row r="1484" spans="1:2">
      <c r="A1484" s="10" t="s">
        <v>231</v>
      </c>
      <c r="B1484" t="s">
        <v>222</v>
      </c>
    </row>
    <row r="1485" spans="1:2">
      <c r="A1485" s="11" t="s">
        <v>871</v>
      </c>
      <c r="B1485" t="s">
        <v>69</v>
      </c>
    </row>
    <row r="1486" spans="1:2">
      <c r="A1486" s="10" t="s">
        <v>447</v>
      </c>
      <c r="B1486" t="s">
        <v>447</v>
      </c>
    </row>
    <row r="1487" spans="1:2">
      <c r="A1487" s="11" t="s">
        <v>654</v>
      </c>
      <c r="B1487" t="s">
        <v>654</v>
      </c>
    </row>
    <row r="1488" spans="1:2">
      <c r="A1488" s="10" t="s">
        <v>662</v>
      </c>
      <c r="B1488" t="s">
        <v>106</v>
      </c>
    </row>
    <row r="1489" spans="1:2">
      <c r="A1489" s="11" t="s">
        <v>337</v>
      </c>
      <c r="B1489" t="s">
        <v>337</v>
      </c>
    </row>
    <row r="1490" spans="1:2">
      <c r="A1490" s="10" t="s">
        <v>877</v>
      </c>
      <c r="B1490" t="s">
        <v>69</v>
      </c>
    </row>
    <row r="1491" spans="1:2">
      <c r="A1491" s="11" t="s">
        <v>318</v>
      </c>
      <c r="B1491" t="s">
        <v>123</v>
      </c>
    </row>
    <row r="1492" spans="1:2">
      <c r="A1492" s="10" t="s">
        <v>633</v>
      </c>
      <c r="B1492" t="s">
        <v>101</v>
      </c>
    </row>
    <row r="1493" spans="1:2">
      <c r="A1493" s="11" t="s">
        <v>538</v>
      </c>
      <c r="B1493" t="s">
        <v>538</v>
      </c>
    </row>
    <row r="1494" spans="1:2">
      <c r="A1494" s="10" t="s">
        <v>111</v>
      </c>
      <c r="B1494" t="s">
        <v>447</v>
      </c>
    </row>
    <row r="1495" spans="1:2">
      <c r="A1495" s="11" t="s">
        <v>662</v>
      </c>
      <c r="B1495" t="s">
        <v>106</v>
      </c>
    </row>
    <row r="1496" spans="1:2">
      <c r="A1496" s="10" t="s">
        <v>318</v>
      </c>
      <c r="B1496" t="s">
        <v>123</v>
      </c>
    </row>
    <row r="1497" spans="1:2">
      <c r="A1497" s="11" t="s">
        <v>248</v>
      </c>
      <c r="B1497" t="s">
        <v>248</v>
      </c>
    </row>
    <row r="1498" spans="1:2">
      <c r="A1498" s="10" t="s">
        <v>1009</v>
      </c>
      <c r="B1498" t="s">
        <v>7588</v>
      </c>
    </row>
    <row r="1499" spans="1:2">
      <c r="A1499" s="11" t="s">
        <v>62</v>
      </c>
      <c r="B1499" t="s">
        <v>1356</v>
      </c>
    </row>
    <row r="1500" spans="1:2">
      <c r="A1500" s="10" t="s">
        <v>359</v>
      </c>
      <c r="B1500" t="s">
        <v>359</v>
      </c>
    </row>
    <row r="1501" spans="1:2">
      <c r="A1501" s="11" t="s">
        <v>393</v>
      </c>
      <c r="B1501" t="s">
        <v>222</v>
      </c>
    </row>
    <row r="1502" spans="1:2">
      <c r="A1502" s="10" t="s">
        <v>363</v>
      </c>
      <c r="B1502" t="s">
        <v>363</v>
      </c>
    </row>
    <row r="1503" spans="1:2">
      <c r="A1503" s="11" t="s">
        <v>758</v>
      </c>
      <c r="B1503" t="s">
        <v>758</v>
      </c>
    </row>
    <row r="1504" spans="1:2">
      <c r="A1504" s="10" t="s">
        <v>274</v>
      </c>
      <c r="B1504" t="s">
        <v>469</v>
      </c>
    </row>
    <row r="1505" spans="1:2">
      <c r="A1505" s="11" t="s">
        <v>1084</v>
      </c>
      <c r="B1505" t="s">
        <v>469</v>
      </c>
    </row>
    <row r="1506" spans="1:2">
      <c r="A1506" s="10" t="s">
        <v>572</v>
      </c>
      <c r="B1506" t="s">
        <v>311</v>
      </c>
    </row>
    <row r="1507" spans="1:2">
      <c r="A1507" s="11" t="s">
        <v>337</v>
      </c>
      <c r="B1507" t="s">
        <v>337</v>
      </c>
    </row>
    <row r="1508" spans="1:2">
      <c r="A1508" s="10" t="s">
        <v>171</v>
      </c>
      <c r="B1508" t="s">
        <v>473</v>
      </c>
    </row>
    <row r="1509" spans="1:2">
      <c r="A1509" s="11" t="s">
        <v>62</v>
      </c>
      <c r="B1509" t="s">
        <v>1356</v>
      </c>
    </row>
    <row r="1510" spans="1:2">
      <c r="A1510" s="10" t="s">
        <v>342</v>
      </c>
      <c r="B1510" t="s">
        <v>342</v>
      </c>
    </row>
    <row r="1511" spans="1:2">
      <c r="A1511" s="11" t="s">
        <v>457</v>
      </c>
      <c r="B1511" t="s">
        <v>457</v>
      </c>
    </row>
    <row r="1512" spans="1:2">
      <c r="A1512" s="10" t="s">
        <v>1214</v>
      </c>
      <c r="B1512" t="s">
        <v>123</v>
      </c>
    </row>
    <row r="1513" spans="1:2">
      <c r="A1513" s="11" t="s">
        <v>404</v>
      </c>
      <c r="B1513" t="s">
        <v>404</v>
      </c>
    </row>
    <row r="1514" spans="1:2">
      <c r="A1514" s="10" t="s">
        <v>235</v>
      </c>
      <c r="B1514" t="s">
        <v>235</v>
      </c>
    </row>
    <row r="1515" spans="1:2">
      <c r="A1515" s="11" t="s">
        <v>177</v>
      </c>
      <c r="B1515" t="s">
        <v>363</v>
      </c>
    </row>
    <row r="1516" spans="1:2">
      <c r="A1516" s="10" t="s">
        <v>311</v>
      </c>
      <c r="B1516" t="s">
        <v>311</v>
      </c>
    </row>
    <row r="1517" spans="1:2">
      <c r="A1517" s="11" t="s">
        <v>279</v>
      </c>
      <c r="B1517" t="s">
        <v>263</v>
      </c>
    </row>
    <row r="1518" spans="1:2">
      <c r="A1518" s="10" t="s">
        <v>303</v>
      </c>
      <c r="B1518" t="s">
        <v>473</v>
      </c>
    </row>
    <row r="1519" spans="1:2">
      <c r="A1519" s="11" t="s">
        <v>222</v>
      </c>
      <c r="B1519" t="s">
        <v>222</v>
      </c>
    </row>
    <row r="1520" spans="1:2">
      <c r="A1520" s="10" t="s">
        <v>404</v>
      </c>
      <c r="B1520" t="s">
        <v>404</v>
      </c>
    </row>
    <row r="1521" spans="1:2">
      <c r="A1521" s="11" t="s">
        <v>363</v>
      </c>
      <c r="B1521" t="s">
        <v>363</v>
      </c>
    </row>
    <row r="1522" spans="1:2">
      <c r="A1522" s="10" t="s">
        <v>222</v>
      </c>
      <c r="B1522" t="s">
        <v>222</v>
      </c>
    </row>
    <row r="1523" spans="1:2">
      <c r="A1523" s="11" t="s">
        <v>662</v>
      </c>
      <c r="B1523" t="s">
        <v>106</v>
      </c>
    </row>
    <row r="1524" spans="1:2">
      <c r="A1524" s="10" t="s">
        <v>585</v>
      </c>
      <c r="B1524" t="s">
        <v>585</v>
      </c>
    </row>
    <row r="1525" spans="1:2">
      <c r="A1525" s="11" t="s">
        <v>1214</v>
      </c>
      <c r="B1525" t="s">
        <v>123</v>
      </c>
    </row>
    <row r="1526" spans="1:2">
      <c r="A1526" s="10" t="s">
        <v>147</v>
      </c>
      <c r="B1526" t="s">
        <v>147</v>
      </c>
    </row>
    <row r="1527" spans="1:2">
      <c r="A1527" s="11" t="s">
        <v>796</v>
      </c>
      <c r="B1527" t="s">
        <v>600</v>
      </c>
    </row>
    <row r="1528" spans="1:2">
      <c r="A1528" s="10" t="s">
        <v>374</v>
      </c>
      <c r="B1528" t="s">
        <v>374</v>
      </c>
    </row>
    <row r="1529" spans="1:2">
      <c r="A1529" s="11" t="s">
        <v>1165</v>
      </c>
      <c r="B1529" t="s">
        <v>1165</v>
      </c>
    </row>
    <row r="1530" spans="1:2">
      <c r="A1530" s="10" t="s">
        <v>1725</v>
      </c>
      <c r="B1530" t="s">
        <v>1725</v>
      </c>
    </row>
    <row r="1531" spans="1:2">
      <c r="A1531" s="11" t="s">
        <v>454</v>
      </c>
      <c r="B1531" t="s">
        <v>454</v>
      </c>
    </row>
    <row r="1532" spans="1:2">
      <c r="A1532" s="10" t="s">
        <v>76</v>
      </c>
      <c r="B1532" t="s">
        <v>447</v>
      </c>
    </row>
    <row r="1533" spans="1:2">
      <c r="A1533" s="11" t="s">
        <v>235</v>
      </c>
      <c r="B1533" t="s">
        <v>235</v>
      </c>
    </row>
    <row r="1534" spans="1:2">
      <c r="A1534" s="10" t="s">
        <v>352</v>
      </c>
      <c r="B1534" t="s">
        <v>352</v>
      </c>
    </row>
    <row r="1535" spans="1:2">
      <c r="A1535" s="11" t="s">
        <v>671</v>
      </c>
      <c r="B1535" t="s">
        <v>7485</v>
      </c>
    </row>
    <row r="1536" spans="1:2">
      <c r="A1536" s="10" t="s">
        <v>359</v>
      </c>
      <c r="B1536" t="s">
        <v>359</v>
      </c>
    </row>
    <row r="1537" spans="1:2">
      <c r="A1537" s="11" t="s">
        <v>322</v>
      </c>
      <c r="B1537" t="s">
        <v>69</v>
      </c>
    </row>
    <row r="1538" spans="1:2">
      <c r="A1538" s="10" t="s">
        <v>85</v>
      </c>
      <c r="B1538" t="s">
        <v>85</v>
      </c>
    </row>
    <row r="1539" spans="1:2">
      <c r="A1539" s="11" t="s">
        <v>1165</v>
      </c>
      <c r="B1539" t="s">
        <v>1165</v>
      </c>
    </row>
    <row r="1540" spans="1:2">
      <c r="A1540" s="10" t="s">
        <v>1009</v>
      </c>
      <c r="B1540" t="s">
        <v>7588</v>
      </c>
    </row>
    <row r="1541" spans="1:2">
      <c r="A1541" s="11" t="s">
        <v>1165</v>
      </c>
      <c r="B1541" t="s">
        <v>1165</v>
      </c>
    </row>
    <row r="1542" spans="1:2">
      <c r="A1542" s="10" t="s">
        <v>271</v>
      </c>
      <c r="B1542" t="s">
        <v>1356</v>
      </c>
    </row>
    <row r="1543" spans="1:2">
      <c r="A1543" s="11" t="s">
        <v>538</v>
      </c>
      <c r="B1543" t="s">
        <v>538</v>
      </c>
    </row>
    <row r="1544" spans="1:2">
      <c r="A1544" s="10" t="s">
        <v>662</v>
      </c>
      <c r="B1544" t="s">
        <v>106</v>
      </c>
    </row>
    <row r="1545" spans="1:2">
      <c r="A1545" s="11" t="s">
        <v>1149</v>
      </c>
      <c r="B1545" t="s">
        <v>311</v>
      </c>
    </row>
    <row r="1546" spans="1:2">
      <c r="A1546" s="10" t="s">
        <v>477</v>
      </c>
      <c r="B1546" t="s">
        <v>792</v>
      </c>
    </row>
    <row r="1547" spans="1:2">
      <c r="A1547" s="11" t="s">
        <v>133</v>
      </c>
      <c r="B1547" t="s">
        <v>374</v>
      </c>
    </row>
    <row r="1548" spans="1:2">
      <c r="A1548" s="10" t="s">
        <v>792</v>
      </c>
      <c r="B1548" t="s">
        <v>792</v>
      </c>
    </row>
    <row r="1549" spans="1:2">
      <c r="A1549" s="11" t="s">
        <v>393</v>
      </c>
      <c r="B1549" t="s">
        <v>222</v>
      </c>
    </row>
    <row r="1550" spans="1:2">
      <c r="A1550" s="10" t="s">
        <v>311</v>
      </c>
      <c r="B1550" t="s">
        <v>311</v>
      </c>
    </row>
    <row r="1551" spans="1:2">
      <c r="A1551" s="11" t="s">
        <v>572</v>
      </c>
      <c r="B1551" t="s">
        <v>311</v>
      </c>
    </row>
    <row r="1552" spans="1:2">
      <c r="A1552" s="10" t="s">
        <v>81</v>
      </c>
      <c r="B1552" t="s">
        <v>101</v>
      </c>
    </row>
    <row r="1553" spans="1:2">
      <c r="A1553" s="11" t="s">
        <v>117</v>
      </c>
      <c r="B1553" t="s">
        <v>263</v>
      </c>
    </row>
    <row r="1554" spans="1:2">
      <c r="A1554" s="10" t="s">
        <v>346</v>
      </c>
      <c r="B1554" t="s">
        <v>311</v>
      </c>
    </row>
    <row r="1555" spans="1:2">
      <c r="A1555" s="11" t="s">
        <v>633</v>
      </c>
      <c r="B1555" t="s">
        <v>101</v>
      </c>
    </row>
    <row r="1556" spans="1:2">
      <c r="A1556" s="10" t="s">
        <v>231</v>
      </c>
      <c r="B1556" t="s">
        <v>222</v>
      </c>
    </row>
    <row r="1557" spans="1:2">
      <c r="A1557" s="11" t="s">
        <v>296</v>
      </c>
      <c r="B1557" t="s">
        <v>296</v>
      </c>
    </row>
    <row r="1558" spans="1:2">
      <c r="A1558" s="10" t="s">
        <v>283</v>
      </c>
      <c r="B1558" t="s">
        <v>283</v>
      </c>
    </row>
    <row r="1559" spans="1:2">
      <c r="A1559" s="11" t="s">
        <v>404</v>
      </c>
      <c r="B1559" t="s">
        <v>404</v>
      </c>
    </row>
    <row r="1560" spans="1:2">
      <c r="A1560" s="10" t="s">
        <v>792</v>
      </c>
      <c r="B1560" t="s">
        <v>792</v>
      </c>
    </row>
    <row r="1561" spans="1:2">
      <c r="A1561" s="11" t="s">
        <v>101</v>
      </c>
      <c r="B1561" t="s">
        <v>101</v>
      </c>
    </row>
    <row r="1562" spans="1:2">
      <c r="A1562" s="10" t="s">
        <v>257</v>
      </c>
      <c r="B1562" t="s">
        <v>792</v>
      </c>
    </row>
    <row r="1563" spans="1:2">
      <c r="A1563" s="11" t="s">
        <v>538</v>
      </c>
      <c r="B1563" t="s">
        <v>538</v>
      </c>
    </row>
    <row r="1564" spans="1:2">
      <c r="A1564" s="10" t="s">
        <v>1084</v>
      </c>
      <c r="B1564" t="s">
        <v>469</v>
      </c>
    </row>
    <row r="1565" spans="1:2">
      <c r="A1565" s="11" t="s">
        <v>76</v>
      </c>
      <c r="B1565" t="s">
        <v>447</v>
      </c>
    </row>
    <row r="1566" spans="1:2">
      <c r="A1566" s="10" t="s">
        <v>622</v>
      </c>
      <c r="B1566" t="s">
        <v>123</v>
      </c>
    </row>
    <row r="1567" spans="1:2">
      <c r="A1567" s="11" t="s">
        <v>374</v>
      </c>
      <c r="B1567" t="s">
        <v>374</v>
      </c>
    </row>
    <row r="1568" spans="1:2">
      <c r="A1568" s="10" t="s">
        <v>231</v>
      </c>
      <c r="B1568" t="s">
        <v>222</v>
      </c>
    </row>
    <row r="1569" spans="1:2">
      <c r="A1569" s="11" t="s">
        <v>254</v>
      </c>
      <c r="B1569" t="s">
        <v>254</v>
      </c>
    </row>
    <row r="1570" spans="1:2">
      <c r="A1570" s="10" t="s">
        <v>271</v>
      </c>
      <c r="B1570" t="s">
        <v>1356</v>
      </c>
    </row>
    <row r="1571" spans="1:2">
      <c r="A1571" s="11" t="s">
        <v>101</v>
      </c>
      <c r="B1571" t="s">
        <v>101</v>
      </c>
    </row>
    <row r="1572" spans="1:2">
      <c r="A1572" s="10" t="s">
        <v>1230</v>
      </c>
      <c r="B1572" t="s">
        <v>363</v>
      </c>
    </row>
    <row r="1573" spans="1:2">
      <c r="A1573" s="11" t="s">
        <v>1165</v>
      </c>
      <c r="B1573" t="s">
        <v>1165</v>
      </c>
    </row>
    <row r="1574" spans="1:2">
      <c r="A1574" s="10" t="s">
        <v>290</v>
      </c>
      <c r="B1574" t="s">
        <v>359</v>
      </c>
    </row>
    <row r="1575" spans="1:2">
      <c r="A1575" s="11" t="s">
        <v>208</v>
      </c>
      <c r="B1575" t="s">
        <v>1356</v>
      </c>
    </row>
    <row r="1576" spans="1:2">
      <c r="A1576" s="10" t="s">
        <v>363</v>
      </c>
      <c r="B1576" t="s">
        <v>363</v>
      </c>
    </row>
    <row r="1577" spans="1:2">
      <c r="A1577" s="11" t="s">
        <v>1230</v>
      </c>
      <c r="B1577" t="s">
        <v>363</v>
      </c>
    </row>
    <row r="1578" spans="1:2">
      <c r="A1578" s="10" t="s">
        <v>235</v>
      </c>
      <c r="B1578" t="s">
        <v>235</v>
      </c>
    </row>
    <row r="1579" spans="1:2">
      <c r="A1579" s="11" t="s">
        <v>758</v>
      </c>
      <c r="B1579" t="s">
        <v>758</v>
      </c>
    </row>
    <row r="1580" spans="1:2">
      <c r="A1580" s="10" t="s">
        <v>397</v>
      </c>
      <c r="B1580" t="s">
        <v>397</v>
      </c>
    </row>
    <row r="1581" spans="1:2">
      <c r="A1581" s="11" t="s">
        <v>758</v>
      </c>
      <c r="B1581" t="s">
        <v>758</v>
      </c>
    </row>
    <row r="1582" spans="1:2">
      <c r="A1582" s="10" t="s">
        <v>147</v>
      </c>
      <c r="B1582" t="s">
        <v>147</v>
      </c>
    </row>
    <row r="1583" spans="1:2">
      <c r="A1583" s="11" t="s">
        <v>698</v>
      </c>
      <c r="B1583" t="s">
        <v>222</v>
      </c>
    </row>
    <row r="1584" spans="1:2">
      <c r="A1584" s="10" t="s">
        <v>572</v>
      </c>
      <c r="B1584" t="s">
        <v>311</v>
      </c>
    </row>
    <row r="1585" spans="1:2">
      <c r="A1585" s="11" t="s">
        <v>156</v>
      </c>
      <c r="B1585" t="s">
        <v>156</v>
      </c>
    </row>
    <row r="1586" spans="1:2">
      <c r="A1586" s="10" t="s">
        <v>152</v>
      </c>
      <c r="B1586" t="s">
        <v>473</v>
      </c>
    </row>
    <row r="1587" spans="1:2">
      <c r="A1587" s="11" t="s">
        <v>572</v>
      </c>
      <c r="B1587" t="s">
        <v>311</v>
      </c>
    </row>
    <row r="1588" spans="1:2">
      <c r="A1588" s="10" t="s">
        <v>792</v>
      </c>
      <c r="B1588" t="s">
        <v>792</v>
      </c>
    </row>
    <row r="1589" spans="1:2">
      <c r="A1589" s="11" t="s">
        <v>845</v>
      </c>
      <c r="B1589" t="s">
        <v>7535</v>
      </c>
    </row>
    <row r="1590" spans="1:2">
      <c r="A1590" s="10" t="s">
        <v>160</v>
      </c>
      <c r="B1590" t="s">
        <v>106</v>
      </c>
    </row>
    <row r="1591" spans="1:2">
      <c r="A1591" s="11" t="s">
        <v>106</v>
      </c>
      <c r="B1591" t="s">
        <v>106</v>
      </c>
    </row>
    <row r="1592" spans="1:2">
      <c r="A1592" s="10" t="s">
        <v>337</v>
      </c>
      <c r="B1592" t="s">
        <v>337</v>
      </c>
    </row>
    <row r="1593" spans="1:2">
      <c r="A1593" s="11" t="s">
        <v>222</v>
      </c>
      <c r="B1593" t="s">
        <v>222</v>
      </c>
    </row>
    <row r="1594" spans="1:2">
      <c r="A1594" s="10" t="s">
        <v>447</v>
      </c>
      <c r="B1594" t="s">
        <v>447</v>
      </c>
    </row>
    <row r="1595" spans="1:2">
      <c r="A1595" s="11" t="s">
        <v>274</v>
      </c>
      <c r="B1595" t="s">
        <v>469</v>
      </c>
    </row>
    <row r="1596" spans="1:2">
      <c r="A1596" s="10" t="s">
        <v>283</v>
      </c>
      <c r="B1596" t="s">
        <v>283</v>
      </c>
    </row>
    <row r="1597" spans="1:2">
      <c r="A1597" s="11" t="s">
        <v>322</v>
      </c>
      <c r="B1597" t="s">
        <v>69</v>
      </c>
    </row>
    <row r="1598" spans="1:2">
      <c r="A1598" s="10" t="s">
        <v>111</v>
      </c>
      <c r="B1598" t="s">
        <v>447</v>
      </c>
    </row>
    <row r="1599" spans="1:2">
      <c r="A1599" s="11" t="s">
        <v>231</v>
      </c>
      <c r="B1599" t="s">
        <v>222</v>
      </c>
    </row>
    <row r="1600" spans="1:2">
      <c r="A1600" s="10" t="s">
        <v>106</v>
      </c>
      <c r="B1600" t="s">
        <v>106</v>
      </c>
    </row>
    <row r="1601" spans="1:2">
      <c r="A1601" s="11" t="s">
        <v>322</v>
      </c>
      <c r="B1601" t="s">
        <v>69</v>
      </c>
    </row>
    <row r="1602" spans="1:2">
      <c r="A1602" s="10" t="s">
        <v>454</v>
      </c>
      <c r="B1602" t="s">
        <v>454</v>
      </c>
    </row>
    <row r="1603" spans="1:2">
      <c r="A1603" s="11" t="s">
        <v>62</v>
      </c>
      <c r="B1603" t="s">
        <v>1356</v>
      </c>
    </row>
    <row r="1604" spans="1:2">
      <c r="A1604" s="10" t="s">
        <v>702</v>
      </c>
      <c r="B1604" t="s">
        <v>311</v>
      </c>
    </row>
    <row r="1605" spans="1:2">
      <c r="A1605" s="11" t="s">
        <v>572</v>
      </c>
      <c r="B1605" t="s">
        <v>311</v>
      </c>
    </row>
    <row r="1606" spans="1:2">
      <c r="A1606" s="10" t="s">
        <v>76</v>
      </c>
      <c r="B1606" t="s">
        <v>447</v>
      </c>
    </row>
    <row r="1607" spans="1:2">
      <c r="A1607" s="11" t="s">
        <v>279</v>
      </c>
      <c r="B1607" t="s">
        <v>263</v>
      </c>
    </row>
    <row r="1608" spans="1:2">
      <c r="A1608" s="10" t="s">
        <v>222</v>
      </c>
      <c r="B1608" t="s">
        <v>222</v>
      </c>
    </row>
    <row r="1609" spans="1:2">
      <c r="A1609" s="11" t="s">
        <v>142</v>
      </c>
      <c r="B1609" t="s">
        <v>792</v>
      </c>
    </row>
    <row r="1610" spans="1:2">
      <c r="A1610" s="10" t="s">
        <v>702</v>
      </c>
      <c r="B1610" t="s">
        <v>311</v>
      </c>
    </row>
    <row r="1611" spans="1:2">
      <c r="A1611" s="11" t="s">
        <v>457</v>
      </c>
      <c r="B1611" t="s">
        <v>457</v>
      </c>
    </row>
    <row r="1612" spans="1:2">
      <c r="A1612" s="10" t="s">
        <v>556</v>
      </c>
      <c r="B1612" t="s">
        <v>556</v>
      </c>
    </row>
    <row r="1613" spans="1:2">
      <c r="A1613" s="11" t="s">
        <v>1876</v>
      </c>
      <c r="B1613" t="s">
        <v>1876</v>
      </c>
    </row>
    <row r="1614" spans="1:2">
      <c r="A1614" s="10" t="s">
        <v>111</v>
      </c>
      <c r="B1614" t="s">
        <v>447</v>
      </c>
    </row>
    <row r="1615" spans="1:2">
      <c r="A1615" s="11" t="s">
        <v>311</v>
      </c>
      <c r="B1615" t="s">
        <v>311</v>
      </c>
    </row>
    <row r="1616" spans="1:2">
      <c r="A1616" s="10" t="s">
        <v>871</v>
      </c>
      <c r="B1616" t="s">
        <v>69</v>
      </c>
    </row>
    <row r="1617" spans="1:2">
      <c r="A1617" s="11" t="s">
        <v>404</v>
      </c>
      <c r="B1617" t="s">
        <v>404</v>
      </c>
    </row>
    <row r="1618" spans="1:2">
      <c r="A1618" s="10" t="s">
        <v>142</v>
      </c>
      <c r="B1618" t="s">
        <v>792</v>
      </c>
    </row>
    <row r="1619" spans="1:2">
      <c r="A1619" s="11" t="s">
        <v>1035</v>
      </c>
      <c r="B1619" t="s">
        <v>1035</v>
      </c>
    </row>
    <row r="1620" spans="1:2">
      <c r="A1620" s="10" t="s">
        <v>337</v>
      </c>
      <c r="B1620" t="s">
        <v>337</v>
      </c>
    </row>
    <row r="1621" spans="1:2">
      <c r="A1621" s="11" t="s">
        <v>311</v>
      </c>
      <c r="B1621" t="s">
        <v>311</v>
      </c>
    </row>
    <row r="1622" spans="1:2">
      <c r="A1622" s="10" t="s">
        <v>231</v>
      </c>
      <c r="B1622" t="s">
        <v>222</v>
      </c>
    </row>
    <row r="1623" spans="1:2">
      <c r="A1623" s="11" t="s">
        <v>96</v>
      </c>
      <c r="B1623" t="s">
        <v>123</v>
      </c>
    </row>
    <row r="1624" spans="1:2">
      <c r="A1624" s="10" t="s">
        <v>1149</v>
      </c>
      <c r="B1624" t="s">
        <v>311</v>
      </c>
    </row>
    <row r="1625" spans="1:2">
      <c r="A1625" s="11" t="s">
        <v>671</v>
      </c>
      <c r="B1625" t="s">
        <v>7485</v>
      </c>
    </row>
    <row r="1626" spans="1:2">
      <c r="A1626" s="10" t="s">
        <v>142</v>
      </c>
      <c r="B1626" t="s">
        <v>792</v>
      </c>
    </row>
    <row r="1627" spans="1:2">
      <c r="A1627" s="11" t="s">
        <v>106</v>
      </c>
      <c r="B1627" t="s">
        <v>106</v>
      </c>
    </row>
    <row r="1628" spans="1:2">
      <c r="A1628" s="10" t="s">
        <v>111</v>
      </c>
      <c r="B1628" t="s">
        <v>447</v>
      </c>
    </row>
    <row r="1629" spans="1:2">
      <c r="A1629" s="11" t="s">
        <v>698</v>
      </c>
      <c r="B1629" t="s">
        <v>222</v>
      </c>
    </row>
    <row r="1630" spans="1:2">
      <c r="A1630" s="10" t="s">
        <v>303</v>
      </c>
      <c r="B1630" t="s">
        <v>473</v>
      </c>
    </row>
    <row r="1631" spans="1:2">
      <c r="A1631" s="11" t="s">
        <v>585</v>
      </c>
      <c r="B1631" t="s">
        <v>585</v>
      </c>
    </row>
    <row r="1632" spans="1:2">
      <c r="A1632" s="10" t="s">
        <v>257</v>
      </c>
      <c r="B1632" t="s">
        <v>792</v>
      </c>
    </row>
    <row r="1633" spans="1:2">
      <c r="A1633" s="11" t="s">
        <v>133</v>
      </c>
      <c r="B1633" t="s">
        <v>374</v>
      </c>
    </row>
    <row r="1634" spans="1:2">
      <c r="A1634" s="10" t="s">
        <v>111</v>
      </c>
      <c r="B1634" t="s">
        <v>447</v>
      </c>
    </row>
    <row r="1635" spans="1:2">
      <c r="A1635" s="11" t="s">
        <v>363</v>
      </c>
      <c r="B1635" t="s">
        <v>363</v>
      </c>
    </row>
    <row r="1636" spans="1:2">
      <c r="A1636" s="10" t="s">
        <v>152</v>
      </c>
      <c r="B1636" t="s">
        <v>473</v>
      </c>
    </row>
    <row r="1637" spans="1:2">
      <c r="A1637" s="11" t="s">
        <v>761</v>
      </c>
      <c r="B1637" t="s">
        <v>374</v>
      </c>
    </row>
    <row r="1638" spans="1:2">
      <c r="A1638" s="10" t="s">
        <v>792</v>
      </c>
      <c r="B1638" t="s">
        <v>792</v>
      </c>
    </row>
    <row r="1639" spans="1:2">
      <c r="A1639" s="11" t="s">
        <v>363</v>
      </c>
      <c r="B1639" t="s">
        <v>363</v>
      </c>
    </row>
    <row r="1640" spans="1:2">
      <c r="A1640" s="10" t="s">
        <v>76</v>
      </c>
      <c r="B1640" t="s">
        <v>447</v>
      </c>
    </row>
    <row r="1641" spans="1:2">
      <c r="A1641" s="11" t="s">
        <v>133</v>
      </c>
      <c r="B1641" t="s">
        <v>374</v>
      </c>
    </row>
    <row r="1642" spans="1:2">
      <c r="A1642" s="10" t="s">
        <v>1149</v>
      </c>
      <c r="B1642" t="s">
        <v>311</v>
      </c>
    </row>
    <row r="1643" spans="1:2">
      <c r="A1643" s="11" t="s">
        <v>279</v>
      </c>
      <c r="B1643" t="s">
        <v>263</v>
      </c>
    </row>
    <row r="1644" spans="1:2">
      <c r="A1644" s="10" t="s">
        <v>1165</v>
      </c>
      <c r="B1644" t="s">
        <v>1165</v>
      </c>
    </row>
    <row r="1645" spans="1:2">
      <c r="A1645" s="11" t="s">
        <v>171</v>
      </c>
      <c r="B1645" t="s">
        <v>473</v>
      </c>
    </row>
    <row r="1646" spans="1:2">
      <c r="A1646" s="10" t="s">
        <v>257</v>
      </c>
      <c r="B1646" t="s">
        <v>792</v>
      </c>
    </row>
    <row r="1647" spans="1:2">
      <c r="A1647" s="11" t="s">
        <v>117</v>
      </c>
      <c r="B1647" t="s">
        <v>263</v>
      </c>
    </row>
    <row r="1648" spans="1:2">
      <c r="A1648" s="10" t="s">
        <v>477</v>
      </c>
      <c r="B1648" t="s">
        <v>792</v>
      </c>
    </row>
    <row r="1649" spans="1:2">
      <c r="A1649" s="11" t="s">
        <v>337</v>
      </c>
      <c r="B1649" t="s">
        <v>337</v>
      </c>
    </row>
    <row r="1650" spans="1:2">
      <c r="A1650" s="10" t="s">
        <v>1725</v>
      </c>
      <c r="B1650" t="s">
        <v>1725</v>
      </c>
    </row>
    <row r="1651" spans="1:2">
      <c r="A1651" s="11" t="s">
        <v>293</v>
      </c>
      <c r="B1651" t="s">
        <v>600</v>
      </c>
    </row>
    <row r="1652" spans="1:2">
      <c r="A1652" s="10" t="s">
        <v>1084</v>
      </c>
      <c r="B1652" t="s">
        <v>469</v>
      </c>
    </row>
    <row r="1653" spans="1:2">
      <c r="A1653" s="11" t="s">
        <v>600</v>
      </c>
      <c r="B1653" t="s">
        <v>600</v>
      </c>
    </row>
    <row r="1654" spans="1:2">
      <c r="A1654" s="10" t="s">
        <v>359</v>
      </c>
      <c r="B1654" t="s">
        <v>359</v>
      </c>
    </row>
    <row r="1655" spans="1:2">
      <c r="A1655" s="11" t="s">
        <v>698</v>
      </c>
      <c r="B1655" t="s">
        <v>222</v>
      </c>
    </row>
    <row r="1656" spans="1:2">
      <c r="A1656" s="10" t="s">
        <v>662</v>
      </c>
      <c r="B1656" t="s">
        <v>106</v>
      </c>
    </row>
    <row r="1657" spans="1:2">
      <c r="A1657" s="11" t="s">
        <v>702</v>
      </c>
      <c r="B1657" t="s">
        <v>311</v>
      </c>
    </row>
    <row r="1658" spans="1:2">
      <c r="A1658" s="10" t="s">
        <v>363</v>
      </c>
      <c r="B1658" t="s">
        <v>363</v>
      </c>
    </row>
    <row r="1659" spans="1:2">
      <c r="A1659" s="11" t="s">
        <v>1165</v>
      </c>
      <c r="B1659" t="s">
        <v>1165</v>
      </c>
    </row>
    <row r="1660" spans="1:2">
      <c r="A1660" s="10" t="s">
        <v>1084</v>
      </c>
      <c r="B1660" t="s">
        <v>469</v>
      </c>
    </row>
    <row r="1661" spans="1:2">
      <c r="A1661" s="11" t="s">
        <v>572</v>
      </c>
      <c r="B1661" t="s">
        <v>311</v>
      </c>
    </row>
    <row r="1662" spans="1:2">
      <c r="A1662" s="10" t="s">
        <v>96</v>
      </c>
      <c r="B1662" t="s">
        <v>123</v>
      </c>
    </row>
    <row r="1663" spans="1:2">
      <c r="A1663" s="11" t="s">
        <v>761</v>
      </c>
      <c r="B1663" t="s">
        <v>374</v>
      </c>
    </row>
    <row r="1664" spans="1:2">
      <c r="A1664" s="10" t="s">
        <v>76</v>
      </c>
      <c r="B1664" t="s">
        <v>447</v>
      </c>
    </row>
    <row r="1665" spans="1:2">
      <c r="A1665" s="11" t="s">
        <v>290</v>
      </c>
      <c r="B1665" t="s">
        <v>359</v>
      </c>
    </row>
    <row r="1666" spans="1:2">
      <c r="A1666" s="10" t="s">
        <v>133</v>
      </c>
      <c r="B1666" t="s">
        <v>374</v>
      </c>
    </row>
    <row r="1667" spans="1:2">
      <c r="A1667" s="11" t="s">
        <v>633</v>
      </c>
      <c r="B1667" t="s">
        <v>101</v>
      </c>
    </row>
    <row r="1668" spans="1:2">
      <c r="A1668" s="10" t="s">
        <v>235</v>
      </c>
      <c r="B1668" t="s">
        <v>235</v>
      </c>
    </row>
    <row r="1669" spans="1:2">
      <c r="A1669" s="11" t="s">
        <v>877</v>
      </c>
      <c r="B1669" t="s">
        <v>69</v>
      </c>
    </row>
    <row r="1670" spans="1:2">
      <c r="A1670" s="10" t="s">
        <v>1214</v>
      </c>
      <c r="B1670" t="s">
        <v>123</v>
      </c>
    </row>
    <row r="1671" spans="1:2">
      <c r="A1671" s="11" t="s">
        <v>171</v>
      </c>
      <c r="B1671" t="s">
        <v>473</v>
      </c>
    </row>
    <row r="1672" spans="1:2">
      <c r="A1672" s="10" t="s">
        <v>845</v>
      </c>
      <c r="B1672" t="s">
        <v>7535</v>
      </c>
    </row>
    <row r="1673" spans="1:2">
      <c r="A1673" s="11" t="s">
        <v>296</v>
      </c>
      <c r="B1673" t="s">
        <v>296</v>
      </c>
    </row>
    <row r="1674" spans="1:2">
      <c r="A1674" s="10" t="s">
        <v>271</v>
      </c>
      <c r="B1674" t="s">
        <v>1356</v>
      </c>
    </row>
    <row r="1675" spans="1:2">
      <c r="A1675" s="11" t="s">
        <v>702</v>
      </c>
      <c r="B1675" t="s">
        <v>311</v>
      </c>
    </row>
    <row r="1676" spans="1:2">
      <c r="A1676" s="10" t="s">
        <v>796</v>
      </c>
      <c r="B1676" t="s">
        <v>600</v>
      </c>
    </row>
    <row r="1677" spans="1:2">
      <c r="A1677" s="11" t="s">
        <v>191</v>
      </c>
      <c r="B1677" t="s">
        <v>263</v>
      </c>
    </row>
    <row r="1678" spans="1:2">
      <c r="A1678" s="10" t="s">
        <v>363</v>
      </c>
      <c r="B1678" t="s">
        <v>363</v>
      </c>
    </row>
    <row r="1679" spans="1:2">
      <c r="A1679" s="11" t="s">
        <v>129</v>
      </c>
      <c r="B1679" t="s">
        <v>363</v>
      </c>
    </row>
    <row r="1680" spans="1:2">
      <c r="A1680" s="10" t="s">
        <v>133</v>
      </c>
      <c r="B1680" t="s">
        <v>374</v>
      </c>
    </row>
    <row r="1681" spans="1:2">
      <c r="A1681" s="11" t="s">
        <v>254</v>
      </c>
      <c r="B1681" t="s">
        <v>254</v>
      </c>
    </row>
    <row r="1682" spans="1:2">
      <c r="A1682" s="10" t="s">
        <v>538</v>
      </c>
      <c r="B1682" t="s">
        <v>538</v>
      </c>
    </row>
    <row r="1683" spans="1:2">
      <c r="A1683" s="11" t="s">
        <v>404</v>
      </c>
      <c r="B1683" t="s">
        <v>404</v>
      </c>
    </row>
    <row r="1684" spans="1:2">
      <c r="A1684" s="10" t="s">
        <v>415</v>
      </c>
      <c r="B1684" t="s">
        <v>7396</v>
      </c>
    </row>
    <row r="1685" spans="1:2">
      <c r="A1685" s="11" t="s">
        <v>393</v>
      </c>
      <c r="B1685" t="s">
        <v>222</v>
      </c>
    </row>
    <row r="1686" spans="1:2">
      <c r="A1686" s="10" t="s">
        <v>393</v>
      </c>
      <c r="B1686" t="s">
        <v>222</v>
      </c>
    </row>
    <row r="1687" spans="1:2">
      <c r="A1687" s="11" t="s">
        <v>761</v>
      </c>
      <c r="B1687" t="s">
        <v>374</v>
      </c>
    </row>
    <row r="1688" spans="1:2">
      <c r="A1688" s="10" t="s">
        <v>1009</v>
      </c>
      <c r="B1688" t="s">
        <v>7588</v>
      </c>
    </row>
    <row r="1689" spans="1:2">
      <c r="A1689" s="11" t="s">
        <v>89</v>
      </c>
      <c r="B1689" t="s">
        <v>1356</v>
      </c>
    </row>
    <row r="1690" spans="1:2">
      <c r="A1690" s="10" t="s">
        <v>152</v>
      </c>
      <c r="B1690" t="s">
        <v>473</v>
      </c>
    </row>
    <row r="1691" spans="1:2">
      <c r="A1691" s="11" t="s">
        <v>404</v>
      </c>
      <c r="B1691" t="s">
        <v>404</v>
      </c>
    </row>
    <row r="1692" spans="1:2">
      <c r="A1692" s="10" t="s">
        <v>117</v>
      </c>
      <c r="B1692" t="s">
        <v>263</v>
      </c>
    </row>
    <row r="1693" spans="1:2">
      <c r="A1693" s="11" t="s">
        <v>1725</v>
      </c>
      <c r="B1693" t="s">
        <v>1725</v>
      </c>
    </row>
    <row r="1694" spans="1:2">
      <c r="A1694" s="10" t="s">
        <v>447</v>
      </c>
      <c r="B1694" t="s">
        <v>447</v>
      </c>
    </row>
    <row r="1695" spans="1:2">
      <c r="A1695" s="11" t="s">
        <v>117</v>
      </c>
      <c r="B1695" t="s">
        <v>263</v>
      </c>
    </row>
    <row r="1696" spans="1:2">
      <c r="A1696" s="10" t="s">
        <v>761</v>
      </c>
      <c r="B1696" t="s">
        <v>374</v>
      </c>
    </row>
    <row r="1697" spans="1:2">
      <c r="A1697" s="11" t="s">
        <v>133</v>
      </c>
      <c r="B1697" t="s">
        <v>374</v>
      </c>
    </row>
    <row r="1698" spans="1:2">
      <c r="A1698" s="10" t="s">
        <v>96</v>
      </c>
      <c r="B1698" t="s">
        <v>123</v>
      </c>
    </row>
    <row r="1699" spans="1:2">
      <c r="A1699" s="11" t="s">
        <v>303</v>
      </c>
      <c r="B1699" t="s">
        <v>473</v>
      </c>
    </row>
    <row r="1700" spans="1:2">
      <c r="A1700" s="10" t="s">
        <v>473</v>
      </c>
      <c r="B1700" t="s">
        <v>473</v>
      </c>
    </row>
    <row r="1701" spans="1:2">
      <c r="A1701" s="11" t="s">
        <v>279</v>
      </c>
      <c r="B1701" t="s">
        <v>263</v>
      </c>
    </row>
    <row r="1702" spans="1:2">
      <c r="A1702" s="10" t="s">
        <v>346</v>
      </c>
      <c r="B1702" t="s">
        <v>311</v>
      </c>
    </row>
    <row r="1703" spans="1:2">
      <c r="A1703" s="11" t="s">
        <v>76</v>
      </c>
      <c r="B1703" t="s">
        <v>447</v>
      </c>
    </row>
    <row r="1704" spans="1:2">
      <c r="A1704" s="10" t="s">
        <v>129</v>
      </c>
      <c r="B1704" t="s">
        <v>363</v>
      </c>
    </row>
    <row r="1705" spans="1:2">
      <c r="A1705" s="11" t="s">
        <v>1084</v>
      </c>
      <c r="B1705" t="s">
        <v>469</v>
      </c>
    </row>
    <row r="1706" spans="1:2">
      <c r="A1706" s="10" t="s">
        <v>393</v>
      </c>
      <c r="B1706" t="s">
        <v>222</v>
      </c>
    </row>
    <row r="1707" spans="1:2">
      <c r="A1707" s="11" t="s">
        <v>152</v>
      </c>
      <c r="B1707" t="s">
        <v>473</v>
      </c>
    </row>
    <row r="1708" spans="1:2">
      <c r="A1708" s="10" t="s">
        <v>1035</v>
      </c>
      <c r="B1708" t="s">
        <v>1035</v>
      </c>
    </row>
    <row r="1709" spans="1:2">
      <c r="A1709" s="11" t="s">
        <v>374</v>
      </c>
      <c r="B1709" t="s">
        <v>374</v>
      </c>
    </row>
    <row r="1710" spans="1:2">
      <c r="A1710" s="10" t="s">
        <v>633</v>
      </c>
      <c r="B1710" t="s">
        <v>101</v>
      </c>
    </row>
    <row r="1711" spans="1:2">
      <c r="A1711" s="11" t="s">
        <v>156</v>
      </c>
      <c r="B1711" t="s">
        <v>156</v>
      </c>
    </row>
    <row r="1712" spans="1:2">
      <c r="A1712" s="10" t="s">
        <v>318</v>
      </c>
      <c r="B1712" t="s">
        <v>123</v>
      </c>
    </row>
    <row r="1713" spans="1:2">
      <c r="A1713" s="11" t="s">
        <v>352</v>
      </c>
      <c r="B1713" t="s">
        <v>352</v>
      </c>
    </row>
    <row r="1714" spans="1:2">
      <c r="A1714" s="10" t="s">
        <v>290</v>
      </c>
      <c r="B1714" t="s">
        <v>359</v>
      </c>
    </row>
    <row r="1715" spans="1:2">
      <c r="A1715" s="11" t="s">
        <v>761</v>
      </c>
      <c r="B1715" t="s">
        <v>374</v>
      </c>
    </row>
    <row r="1716" spans="1:2">
      <c r="A1716" s="10" t="s">
        <v>283</v>
      </c>
      <c r="B1716" t="s">
        <v>283</v>
      </c>
    </row>
    <row r="1717" spans="1:2">
      <c r="A1717" s="11" t="s">
        <v>404</v>
      </c>
      <c r="B1717" t="s">
        <v>404</v>
      </c>
    </row>
    <row r="1718" spans="1:2">
      <c r="A1718" s="10" t="s">
        <v>274</v>
      </c>
      <c r="B1718" t="s">
        <v>469</v>
      </c>
    </row>
    <row r="1719" spans="1:2">
      <c r="A1719" s="11" t="s">
        <v>761</v>
      </c>
      <c r="B1719" t="s">
        <v>374</v>
      </c>
    </row>
    <row r="1720" spans="1:2">
      <c r="A1720" s="10" t="s">
        <v>279</v>
      </c>
      <c r="B1720" t="s">
        <v>263</v>
      </c>
    </row>
    <row r="1721" spans="1:2">
      <c r="A1721" s="11" t="s">
        <v>177</v>
      </c>
      <c r="B1721" t="s">
        <v>363</v>
      </c>
    </row>
    <row r="1722" spans="1:2">
      <c r="A1722" s="10" t="s">
        <v>123</v>
      </c>
      <c r="B1722" t="s">
        <v>123</v>
      </c>
    </row>
    <row r="1723" spans="1:2">
      <c r="A1723" s="11" t="s">
        <v>1149</v>
      </c>
      <c r="B1723" t="s">
        <v>311</v>
      </c>
    </row>
    <row r="1724" spans="1:2">
      <c r="A1724" s="10" t="s">
        <v>222</v>
      </c>
      <c r="B1724" t="s">
        <v>222</v>
      </c>
    </row>
    <row r="1725" spans="1:2">
      <c r="A1725" s="11" t="s">
        <v>152</v>
      </c>
      <c r="B1725" t="s">
        <v>473</v>
      </c>
    </row>
    <row r="1726" spans="1:2">
      <c r="A1726" s="10" t="s">
        <v>359</v>
      </c>
      <c r="B1726" t="s">
        <v>359</v>
      </c>
    </row>
    <row r="1727" spans="1:2">
      <c r="A1727" s="11" t="s">
        <v>129</v>
      </c>
      <c r="B1727" t="s">
        <v>363</v>
      </c>
    </row>
    <row r="1728" spans="1:2">
      <c r="A1728" s="10" t="s">
        <v>363</v>
      </c>
      <c r="B1728" t="s">
        <v>363</v>
      </c>
    </row>
    <row r="1729" spans="1:2">
      <c r="A1729" s="11" t="s">
        <v>160</v>
      </c>
      <c r="B1729" t="s">
        <v>106</v>
      </c>
    </row>
    <row r="1730" spans="1:2">
      <c r="A1730" s="10" t="s">
        <v>106</v>
      </c>
      <c r="B1730" t="s">
        <v>106</v>
      </c>
    </row>
    <row r="1731" spans="1:2">
      <c r="A1731" s="11" t="s">
        <v>133</v>
      </c>
      <c r="B1731" t="s">
        <v>374</v>
      </c>
    </row>
    <row r="1732" spans="1:2">
      <c r="A1732" s="10" t="s">
        <v>81</v>
      </c>
      <c r="B1732" t="s">
        <v>101</v>
      </c>
    </row>
    <row r="1733" spans="1:2">
      <c r="A1733" s="11" t="s">
        <v>1230</v>
      </c>
      <c r="B1733" t="s">
        <v>363</v>
      </c>
    </row>
    <row r="1734" spans="1:2">
      <c r="A1734" s="10" t="s">
        <v>222</v>
      </c>
      <c r="B1734" t="s">
        <v>222</v>
      </c>
    </row>
    <row r="1735" spans="1:2">
      <c r="A1735" s="11" t="s">
        <v>447</v>
      </c>
      <c r="B1735" t="s">
        <v>447</v>
      </c>
    </row>
    <row r="1736" spans="1:2">
      <c r="A1736" s="10" t="s">
        <v>296</v>
      </c>
      <c r="B1736" t="s">
        <v>296</v>
      </c>
    </row>
    <row r="1737" spans="1:2">
      <c r="A1737" s="11" t="s">
        <v>311</v>
      </c>
      <c r="B1737" t="s">
        <v>311</v>
      </c>
    </row>
    <row r="1738" spans="1:2">
      <c r="A1738" s="10" t="s">
        <v>152</v>
      </c>
      <c r="B1738" t="s">
        <v>473</v>
      </c>
    </row>
    <row r="1739" spans="1:2">
      <c r="A1739" s="11" t="s">
        <v>271</v>
      </c>
      <c r="B1739" t="s">
        <v>1356</v>
      </c>
    </row>
    <row r="1740" spans="1:2">
      <c r="A1740" s="10" t="s">
        <v>129</v>
      </c>
      <c r="B1740" t="s">
        <v>363</v>
      </c>
    </row>
    <row r="1741" spans="1:2">
      <c r="A1741" s="11" t="s">
        <v>62</v>
      </c>
      <c r="B1741" t="s">
        <v>1356</v>
      </c>
    </row>
    <row r="1742" spans="1:2">
      <c r="A1742" s="10" t="s">
        <v>322</v>
      </c>
      <c r="B1742" t="s">
        <v>69</v>
      </c>
    </row>
    <row r="1743" spans="1:2">
      <c r="A1743" s="11" t="s">
        <v>662</v>
      </c>
      <c r="B1743" t="s">
        <v>106</v>
      </c>
    </row>
    <row r="1744" spans="1:2">
      <c r="A1744" s="10" t="s">
        <v>792</v>
      </c>
      <c r="B1744" t="s">
        <v>792</v>
      </c>
    </row>
    <row r="1745" spans="1:2">
      <c r="A1745" s="11" t="s">
        <v>346</v>
      </c>
      <c r="B1745" t="s">
        <v>311</v>
      </c>
    </row>
    <row r="1746" spans="1:2">
      <c r="A1746" s="10" t="s">
        <v>69</v>
      </c>
      <c r="B1746" t="s">
        <v>69</v>
      </c>
    </row>
    <row r="1747" spans="1:2">
      <c r="A1747" s="11" t="s">
        <v>254</v>
      </c>
      <c r="B1747" t="s">
        <v>254</v>
      </c>
    </row>
    <row r="1748" spans="1:2">
      <c r="A1748" s="10" t="s">
        <v>123</v>
      </c>
      <c r="B1748" t="s">
        <v>123</v>
      </c>
    </row>
    <row r="1749" spans="1:2">
      <c r="A1749" s="11" t="s">
        <v>147</v>
      </c>
      <c r="B1749" t="s">
        <v>147</v>
      </c>
    </row>
    <row r="1750" spans="1:2">
      <c r="A1750" s="10" t="s">
        <v>76</v>
      </c>
      <c r="B1750" t="s">
        <v>447</v>
      </c>
    </row>
    <row r="1751" spans="1:2">
      <c r="A1751" s="11" t="s">
        <v>62</v>
      </c>
      <c r="B1751" t="s">
        <v>1356</v>
      </c>
    </row>
    <row r="1752" spans="1:2">
      <c r="A1752" s="10" t="s">
        <v>152</v>
      </c>
      <c r="B1752" t="s">
        <v>473</v>
      </c>
    </row>
    <row r="1753" spans="1:2">
      <c r="A1753" s="11" t="s">
        <v>393</v>
      </c>
      <c r="B1753" t="s">
        <v>222</v>
      </c>
    </row>
    <row r="1754" spans="1:2">
      <c r="A1754" s="10" t="s">
        <v>293</v>
      </c>
      <c r="B1754" t="s">
        <v>600</v>
      </c>
    </row>
    <row r="1755" spans="1:2">
      <c r="A1755" s="11" t="s">
        <v>101</v>
      </c>
      <c r="B1755" t="s">
        <v>101</v>
      </c>
    </row>
    <row r="1756" spans="1:2">
      <c r="A1756" s="10" t="s">
        <v>352</v>
      </c>
      <c r="B1756" t="s">
        <v>352</v>
      </c>
    </row>
    <row r="1757" spans="1:2">
      <c r="A1757" s="11" t="s">
        <v>473</v>
      </c>
      <c r="B1757" t="s">
        <v>473</v>
      </c>
    </row>
    <row r="1758" spans="1:2">
      <c r="A1758" s="10" t="s">
        <v>1165</v>
      </c>
      <c r="B1758" t="s">
        <v>1165</v>
      </c>
    </row>
    <row r="1759" spans="1:2">
      <c r="A1759" s="11" t="s">
        <v>404</v>
      </c>
      <c r="B1759" t="s">
        <v>404</v>
      </c>
    </row>
    <row r="1760" spans="1:2">
      <c r="A1760" s="10" t="s">
        <v>758</v>
      </c>
      <c r="B1760" t="s">
        <v>758</v>
      </c>
    </row>
    <row r="1761" spans="1:2">
      <c r="A1761" s="11" t="s">
        <v>322</v>
      </c>
      <c r="B1761" t="s">
        <v>69</v>
      </c>
    </row>
    <row r="1762" spans="1:2">
      <c r="A1762" s="10" t="s">
        <v>680</v>
      </c>
      <c r="B1762" t="s">
        <v>680</v>
      </c>
    </row>
    <row r="1763" spans="1:2">
      <c r="A1763" s="11" t="s">
        <v>248</v>
      </c>
      <c r="B1763" t="s">
        <v>248</v>
      </c>
    </row>
    <row r="1764" spans="1:2">
      <c r="A1764" s="10" t="s">
        <v>806</v>
      </c>
      <c r="B1764" t="s">
        <v>806</v>
      </c>
    </row>
    <row r="1765" spans="1:2">
      <c r="A1765" s="11" t="s">
        <v>160</v>
      </c>
      <c r="B1765" t="s">
        <v>106</v>
      </c>
    </row>
    <row r="1766" spans="1:2">
      <c r="A1766" s="10" t="s">
        <v>235</v>
      </c>
      <c r="B1766" t="s">
        <v>235</v>
      </c>
    </row>
    <row r="1767" spans="1:2">
      <c r="A1767" s="11" t="s">
        <v>806</v>
      </c>
      <c r="B1767" t="s">
        <v>806</v>
      </c>
    </row>
    <row r="1768" spans="1:2">
      <c r="A1768" s="10" t="s">
        <v>222</v>
      </c>
      <c r="B1768" t="s">
        <v>222</v>
      </c>
    </row>
    <row r="1769" spans="1:2">
      <c r="A1769" s="11" t="s">
        <v>235</v>
      </c>
      <c r="B1769" t="s">
        <v>235</v>
      </c>
    </row>
    <row r="1770" spans="1:2">
      <c r="A1770" s="10" t="s">
        <v>595</v>
      </c>
      <c r="B1770" t="s">
        <v>469</v>
      </c>
    </row>
    <row r="1771" spans="1:2">
      <c r="A1771" s="11" t="s">
        <v>208</v>
      </c>
      <c r="B1771" t="s">
        <v>1356</v>
      </c>
    </row>
    <row r="1772" spans="1:2">
      <c r="A1772" s="10" t="s">
        <v>662</v>
      </c>
      <c r="B1772" t="s">
        <v>106</v>
      </c>
    </row>
    <row r="1773" spans="1:2">
      <c r="A1773" s="11" t="s">
        <v>796</v>
      </c>
      <c r="B1773" t="s">
        <v>600</v>
      </c>
    </row>
    <row r="1774" spans="1:2">
      <c r="A1774" s="10" t="s">
        <v>89</v>
      </c>
      <c r="B1774" t="s">
        <v>1356</v>
      </c>
    </row>
    <row r="1775" spans="1:2">
      <c r="A1775" s="11" t="s">
        <v>524</v>
      </c>
      <c r="B1775" t="s">
        <v>447</v>
      </c>
    </row>
    <row r="1776" spans="1:2">
      <c r="A1776" s="10" t="s">
        <v>76</v>
      </c>
      <c r="B1776" t="s">
        <v>447</v>
      </c>
    </row>
    <row r="1777" spans="1:2">
      <c r="A1777" s="11" t="s">
        <v>133</v>
      </c>
      <c r="B1777" t="s">
        <v>374</v>
      </c>
    </row>
    <row r="1778" spans="1:2">
      <c r="A1778" s="10" t="s">
        <v>806</v>
      </c>
      <c r="B1778" t="s">
        <v>806</v>
      </c>
    </row>
    <row r="1779" spans="1:2">
      <c r="A1779" s="11" t="s">
        <v>96</v>
      </c>
      <c r="B1779" t="s">
        <v>123</v>
      </c>
    </row>
    <row r="1780" spans="1:2">
      <c r="A1780" s="10" t="s">
        <v>469</v>
      </c>
      <c r="B1780" t="s">
        <v>469</v>
      </c>
    </row>
    <row r="1781" spans="1:2">
      <c r="A1781" s="11" t="s">
        <v>290</v>
      </c>
      <c r="B1781" t="s">
        <v>359</v>
      </c>
    </row>
    <row r="1782" spans="1:2">
      <c r="A1782" s="10" t="s">
        <v>248</v>
      </c>
      <c r="B1782" t="s">
        <v>248</v>
      </c>
    </row>
    <row r="1783" spans="1:2">
      <c r="A1783" s="11" t="s">
        <v>457</v>
      </c>
      <c r="B1783" t="s">
        <v>457</v>
      </c>
    </row>
    <row r="1784" spans="1:2">
      <c r="A1784" s="10" t="s">
        <v>293</v>
      </c>
      <c r="B1784" t="s">
        <v>600</v>
      </c>
    </row>
    <row r="1785" spans="1:2">
      <c r="A1785" s="11" t="s">
        <v>235</v>
      </c>
      <c r="B1785" t="s">
        <v>235</v>
      </c>
    </row>
    <row r="1786" spans="1:2">
      <c r="A1786" s="10" t="s">
        <v>290</v>
      </c>
      <c r="B1786" t="s">
        <v>359</v>
      </c>
    </row>
    <row r="1787" spans="1:2">
      <c r="A1787" s="11" t="s">
        <v>680</v>
      </c>
      <c r="B1787" t="s">
        <v>680</v>
      </c>
    </row>
    <row r="1788" spans="1:2">
      <c r="A1788" s="10" t="s">
        <v>662</v>
      </c>
      <c r="B1788" t="s">
        <v>106</v>
      </c>
    </row>
    <row r="1789" spans="1:2">
      <c r="A1789" s="11" t="s">
        <v>1149</v>
      </c>
      <c r="B1789" t="s">
        <v>311</v>
      </c>
    </row>
    <row r="1790" spans="1:2">
      <c r="A1790" s="10" t="s">
        <v>761</v>
      </c>
      <c r="B1790" t="s">
        <v>374</v>
      </c>
    </row>
    <row r="1791" spans="1:2">
      <c r="A1791" s="11" t="s">
        <v>585</v>
      </c>
      <c r="B1791" t="s">
        <v>585</v>
      </c>
    </row>
    <row r="1792" spans="1:2">
      <c r="A1792" s="10" t="s">
        <v>165</v>
      </c>
      <c r="B1792" t="s">
        <v>106</v>
      </c>
    </row>
    <row r="1793" spans="1:2">
      <c r="A1793" s="11" t="s">
        <v>404</v>
      </c>
      <c r="B1793" t="s">
        <v>404</v>
      </c>
    </row>
    <row r="1794" spans="1:2">
      <c r="A1794" s="10" t="s">
        <v>761</v>
      </c>
      <c r="B1794" t="s">
        <v>374</v>
      </c>
    </row>
    <row r="1795" spans="1:2">
      <c r="A1795" s="11" t="s">
        <v>585</v>
      </c>
      <c r="B1795" t="s">
        <v>585</v>
      </c>
    </row>
    <row r="1796" spans="1:2">
      <c r="A1796" s="10" t="s">
        <v>1725</v>
      </c>
      <c r="B1796" t="s">
        <v>1725</v>
      </c>
    </row>
    <row r="1797" spans="1:2">
      <c r="A1797" s="11" t="s">
        <v>556</v>
      </c>
      <c r="B1797" t="s">
        <v>556</v>
      </c>
    </row>
    <row r="1798" spans="1:2">
      <c r="A1798" s="10" t="s">
        <v>393</v>
      </c>
      <c r="B1798" t="s">
        <v>222</v>
      </c>
    </row>
    <row r="1799" spans="1:2">
      <c r="A1799" s="11" t="s">
        <v>69</v>
      </c>
      <c r="B1799" t="s">
        <v>69</v>
      </c>
    </row>
    <row r="1800" spans="1:2">
      <c r="A1800" s="10" t="s">
        <v>585</v>
      </c>
      <c r="B1800" t="s">
        <v>585</v>
      </c>
    </row>
    <row r="1801" spans="1:2">
      <c r="A1801" s="11" t="s">
        <v>235</v>
      </c>
      <c r="B1801" t="s">
        <v>235</v>
      </c>
    </row>
    <row r="1802" spans="1:2">
      <c r="A1802" s="10" t="s">
        <v>303</v>
      </c>
      <c r="B1802" t="s">
        <v>473</v>
      </c>
    </row>
    <row r="1803" spans="1:2">
      <c r="A1803" s="11" t="s">
        <v>447</v>
      </c>
      <c r="B1803" t="s">
        <v>447</v>
      </c>
    </row>
    <row r="1804" spans="1:2">
      <c r="A1804" s="10" t="s">
        <v>290</v>
      </c>
      <c r="B1804" t="s">
        <v>359</v>
      </c>
    </row>
    <row r="1805" spans="1:2">
      <c r="A1805" s="11" t="s">
        <v>147</v>
      </c>
      <c r="B1805" t="s">
        <v>147</v>
      </c>
    </row>
    <row r="1806" spans="1:2">
      <c r="A1806" s="10" t="s">
        <v>254</v>
      </c>
      <c r="B1806" t="s">
        <v>254</v>
      </c>
    </row>
    <row r="1807" spans="1:2">
      <c r="A1807" s="11" t="s">
        <v>454</v>
      </c>
      <c r="B1807" t="s">
        <v>454</v>
      </c>
    </row>
    <row r="1808" spans="1:2">
      <c r="A1808" s="10" t="s">
        <v>160</v>
      </c>
      <c r="B1808" t="s">
        <v>106</v>
      </c>
    </row>
    <row r="1809" spans="1:2">
      <c r="A1809" s="11" t="s">
        <v>1149</v>
      </c>
      <c r="B1809" t="s">
        <v>311</v>
      </c>
    </row>
    <row r="1810" spans="1:2">
      <c r="A1810" s="10" t="s">
        <v>268</v>
      </c>
      <c r="B1810" t="s">
        <v>600</v>
      </c>
    </row>
    <row r="1811" spans="1:2">
      <c r="A1811" s="11" t="s">
        <v>415</v>
      </c>
      <c r="B1811" t="s">
        <v>7396</v>
      </c>
    </row>
    <row r="1812" spans="1:2">
      <c r="A1812" s="10" t="s">
        <v>1084</v>
      </c>
      <c r="B1812" t="s">
        <v>469</v>
      </c>
    </row>
    <row r="1813" spans="1:2">
      <c r="A1813" s="11" t="s">
        <v>633</v>
      </c>
      <c r="B1813" t="s">
        <v>101</v>
      </c>
    </row>
    <row r="1814" spans="1:2">
      <c r="A1814" s="10" t="s">
        <v>191</v>
      </c>
      <c r="B1814" t="s">
        <v>263</v>
      </c>
    </row>
    <row r="1815" spans="1:2">
      <c r="A1815" s="11" t="s">
        <v>1356</v>
      </c>
      <c r="B1815" t="s">
        <v>1356</v>
      </c>
    </row>
    <row r="1816" spans="1:2">
      <c r="A1816" s="10" t="s">
        <v>457</v>
      </c>
      <c r="B1816" t="s">
        <v>457</v>
      </c>
    </row>
    <row r="1817" spans="1:2">
      <c r="A1817" s="11" t="s">
        <v>293</v>
      </c>
      <c r="B1817" t="s">
        <v>600</v>
      </c>
    </row>
    <row r="1818" spans="1:2">
      <c r="A1818" s="10" t="s">
        <v>680</v>
      </c>
      <c r="B1818" t="s">
        <v>680</v>
      </c>
    </row>
    <row r="1819" spans="1:2">
      <c r="A1819" s="11" t="s">
        <v>477</v>
      </c>
      <c r="B1819" t="s">
        <v>792</v>
      </c>
    </row>
    <row r="1820" spans="1:2">
      <c r="A1820" s="10" t="s">
        <v>322</v>
      </c>
      <c r="B1820" t="s">
        <v>69</v>
      </c>
    </row>
    <row r="1821" spans="1:2">
      <c r="A1821" s="11" t="s">
        <v>156</v>
      </c>
      <c r="B1821" t="s">
        <v>156</v>
      </c>
    </row>
    <row r="1822" spans="1:2">
      <c r="A1822" s="10" t="s">
        <v>397</v>
      </c>
      <c r="B1822" t="s">
        <v>397</v>
      </c>
    </row>
    <row r="1823" spans="1:2">
      <c r="A1823" s="11" t="s">
        <v>337</v>
      </c>
      <c r="B1823" t="s">
        <v>337</v>
      </c>
    </row>
    <row r="1824" spans="1:2">
      <c r="A1824" s="10" t="s">
        <v>248</v>
      </c>
      <c r="B1824" t="s">
        <v>248</v>
      </c>
    </row>
    <row r="1825" spans="1:2">
      <c r="A1825" s="11" t="s">
        <v>397</v>
      </c>
      <c r="B1825" t="s">
        <v>397</v>
      </c>
    </row>
    <row r="1826" spans="1:2">
      <c r="A1826" s="10" t="s">
        <v>101</v>
      </c>
      <c r="B1826" t="s">
        <v>101</v>
      </c>
    </row>
    <row r="1827" spans="1:2">
      <c r="A1827" s="11" t="s">
        <v>464</v>
      </c>
      <c r="B1827" t="s">
        <v>7413</v>
      </c>
    </row>
    <row r="1828" spans="1:2">
      <c r="A1828" s="10" t="s">
        <v>473</v>
      </c>
      <c r="B1828" t="s">
        <v>473</v>
      </c>
    </row>
    <row r="1829" spans="1:2">
      <c r="A1829" s="11" t="s">
        <v>1084</v>
      </c>
      <c r="B1829" t="s">
        <v>469</v>
      </c>
    </row>
    <row r="1830" spans="1:2">
      <c r="A1830" s="10" t="s">
        <v>111</v>
      </c>
      <c r="B1830" t="s">
        <v>447</v>
      </c>
    </row>
    <row r="1831" spans="1:2">
      <c r="A1831" s="11" t="s">
        <v>761</v>
      </c>
      <c r="B1831" t="s">
        <v>374</v>
      </c>
    </row>
    <row r="1832" spans="1:2">
      <c r="A1832" s="10" t="s">
        <v>129</v>
      </c>
      <c r="B1832" t="s">
        <v>363</v>
      </c>
    </row>
    <row r="1833" spans="1:2">
      <c r="A1833" s="11" t="s">
        <v>374</v>
      </c>
      <c r="B1833" t="s">
        <v>374</v>
      </c>
    </row>
    <row r="1834" spans="1:2">
      <c r="A1834" s="10" t="s">
        <v>454</v>
      </c>
      <c r="B1834" t="s">
        <v>454</v>
      </c>
    </row>
    <row r="1835" spans="1:2">
      <c r="A1835" s="11" t="s">
        <v>585</v>
      </c>
      <c r="B1835" t="s">
        <v>585</v>
      </c>
    </row>
    <row r="1836" spans="1:2">
      <c r="A1836" s="10" t="s">
        <v>129</v>
      </c>
      <c r="B1836" t="s">
        <v>363</v>
      </c>
    </row>
    <row r="1837" spans="1:2">
      <c r="A1837" s="11" t="s">
        <v>457</v>
      </c>
      <c r="B1837" t="s">
        <v>457</v>
      </c>
    </row>
    <row r="1838" spans="1:2">
      <c r="A1838" s="10" t="s">
        <v>698</v>
      </c>
      <c r="B1838" t="s">
        <v>222</v>
      </c>
    </row>
    <row r="1839" spans="1:2">
      <c r="A1839" s="11" t="s">
        <v>129</v>
      </c>
      <c r="B1839" t="s">
        <v>363</v>
      </c>
    </row>
    <row r="1840" spans="1:2">
      <c r="A1840" s="10" t="s">
        <v>469</v>
      </c>
      <c r="B1840" t="s">
        <v>469</v>
      </c>
    </row>
    <row r="1841" spans="1:2">
      <c r="A1841" s="11" t="s">
        <v>1230</v>
      </c>
      <c r="B1841" t="s">
        <v>363</v>
      </c>
    </row>
    <row r="1842" spans="1:2">
      <c r="A1842" s="10" t="s">
        <v>1230</v>
      </c>
      <c r="B1842" t="s">
        <v>363</v>
      </c>
    </row>
    <row r="1843" spans="1:2">
      <c r="A1843" s="11" t="s">
        <v>374</v>
      </c>
      <c r="B1843" t="s">
        <v>374</v>
      </c>
    </row>
    <row r="1844" spans="1:2">
      <c r="A1844" s="10" t="s">
        <v>106</v>
      </c>
      <c r="B1844" t="s">
        <v>106</v>
      </c>
    </row>
    <row r="1845" spans="1:2">
      <c r="A1845" s="11" t="s">
        <v>1084</v>
      </c>
      <c r="B1845" t="s">
        <v>469</v>
      </c>
    </row>
    <row r="1846" spans="1:2">
      <c r="A1846" s="10" t="s">
        <v>633</v>
      </c>
      <c r="B1846" t="s">
        <v>101</v>
      </c>
    </row>
    <row r="1847" spans="1:2">
      <c r="A1847" s="11" t="s">
        <v>1149</v>
      </c>
      <c r="B1847" t="s">
        <v>311</v>
      </c>
    </row>
    <row r="1848" spans="1:2">
      <c r="A1848" s="10" t="s">
        <v>271</v>
      </c>
      <c r="B1848" t="s">
        <v>1356</v>
      </c>
    </row>
    <row r="1849" spans="1:2">
      <c r="A1849" s="11" t="s">
        <v>698</v>
      </c>
      <c r="B1849" t="s">
        <v>222</v>
      </c>
    </row>
    <row r="1850" spans="1:2">
      <c r="A1850" s="10" t="s">
        <v>342</v>
      </c>
      <c r="B1850" t="s">
        <v>342</v>
      </c>
    </row>
    <row r="1851" spans="1:2">
      <c r="A1851" s="11" t="s">
        <v>447</v>
      </c>
      <c r="B1851" t="s">
        <v>447</v>
      </c>
    </row>
    <row r="1852" spans="1:2">
      <c r="A1852" s="10" t="s">
        <v>1149</v>
      </c>
      <c r="B1852" t="s">
        <v>311</v>
      </c>
    </row>
    <row r="1853" spans="1:2">
      <c r="A1853" s="11" t="s">
        <v>592</v>
      </c>
      <c r="B1853" t="s">
        <v>69</v>
      </c>
    </row>
    <row r="1854" spans="1:2">
      <c r="A1854" s="10" t="s">
        <v>477</v>
      </c>
      <c r="B1854" t="s">
        <v>792</v>
      </c>
    </row>
    <row r="1855" spans="1:2">
      <c r="A1855" s="11" t="s">
        <v>393</v>
      </c>
      <c r="B1855" t="s">
        <v>222</v>
      </c>
    </row>
    <row r="1856" spans="1:2">
      <c r="A1856" s="10" t="s">
        <v>76</v>
      </c>
      <c r="B1856" t="s">
        <v>447</v>
      </c>
    </row>
    <row r="1857" spans="1:2">
      <c r="A1857" s="11" t="s">
        <v>96</v>
      </c>
      <c r="B1857" t="s">
        <v>123</v>
      </c>
    </row>
    <row r="1858" spans="1:2">
      <c r="A1858" s="10" t="s">
        <v>464</v>
      </c>
      <c r="B1858" t="s">
        <v>7413</v>
      </c>
    </row>
    <row r="1859" spans="1:2">
      <c r="A1859" s="11" t="s">
        <v>1035</v>
      </c>
      <c r="B1859" t="s">
        <v>1035</v>
      </c>
    </row>
    <row r="1860" spans="1:2">
      <c r="A1860" s="10" t="s">
        <v>560</v>
      </c>
      <c r="B1860" t="s">
        <v>560</v>
      </c>
    </row>
    <row r="1861" spans="1:2">
      <c r="A1861" s="11" t="s">
        <v>761</v>
      </c>
      <c r="B1861" t="s">
        <v>374</v>
      </c>
    </row>
    <row r="1862" spans="1:2">
      <c r="A1862" s="10" t="s">
        <v>585</v>
      </c>
      <c r="B1862" t="s">
        <v>585</v>
      </c>
    </row>
    <row r="1863" spans="1:2">
      <c r="A1863" s="11" t="s">
        <v>346</v>
      </c>
      <c r="B1863" t="s">
        <v>311</v>
      </c>
    </row>
    <row r="1864" spans="1:2">
      <c r="A1864" s="10" t="s">
        <v>296</v>
      </c>
      <c r="B1864" t="s">
        <v>296</v>
      </c>
    </row>
    <row r="1865" spans="1:2">
      <c r="A1865" s="11" t="s">
        <v>877</v>
      </c>
      <c r="B1865" t="s">
        <v>69</v>
      </c>
    </row>
    <row r="1866" spans="1:2">
      <c r="A1866" s="10" t="s">
        <v>592</v>
      </c>
      <c r="B1866" t="s">
        <v>69</v>
      </c>
    </row>
    <row r="1867" spans="1:2">
      <c r="A1867" s="11" t="s">
        <v>263</v>
      </c>
      <c r="B1867" t="s">
        <v>263</v>
      </c>
    </row>
    <row r="1868" spans="1:2">
      <c r="A1868" s="10" t="s">
        <v>680</v>
      </c>
      <c r="B1868" t="s">
        <v>680</v>
      </c>
    </row>
    <row r="1869" spans="1:2">
      <c r="A1869" s="11" t="s">
        <v>572</v>
      </c>
      <c r="B1869" t="s">
        <v>311</v>
      </c>
    </row>
    <row r="1870" spans="1:2">
      <c r="A1870" s="10" t="s">
        <v>457</v>
      </c>
      <c r="B1870" t="s">
        <v>457</v>
      </c>
    </row>
    <row r="1871" spans="1:2">
      <c r="A1871" s="11" t="s">
        <v>311</v>
      </c>
      <c r="B1871" t="s">
        <v>311</v>
      </c>
    </row>
    <row r="1872" spans="1:2">
      <c r="A1872" s="10" t="s">
        <v>363</v>
      </c>
      <c r="B1872" t="s">
        <v>363</v>
      </c>
    </row>
    <row r="1873" spans="1:2">
      <c r="A1873" s="11" t="s">
        <v>147</v>
      </c>
      <c r="B1873" t="s">
        <v>147</v>
      </c>
    </row>
    <row r="1874" spans="1:2">
      <c r="A1874" s="10" t="s">
        <v>359</v>
      </c>
      <c r="B1874" t="s">
        <v>359</v>
      </c>
    </row>
    <row r="1875" spans="1:2">
      <c r="A1875" s="11" t="s">
        <v>129</v>
      </c>
      <c r="B1875" t="s">
        <v>363</v>
      </c>
    </row>
    <row r="1876" spans="1:2">
      <c r="A1876" s="10" t="s">
        <v>393</v>
      </c>
      <c r="B1876" t="s">
        <v>222</v>
      </c>
    </row>
    <row r="1877" spans="1:2">
      <c r="A1877" s="11" t="s">
        <v>877</v>
      </c>
      <c r="B1877" t="s">
        <v>69</v>
      </c>
    </row>
    <row r="1878" spans="1:2">
      <c r="A1878" s="10" t="s">
        <v>268</v>
      </c>
      <c r="B1878" t="s">
        <v>600</v>
      </c>
    </row>
    <row r="1879" spans="1:2">
      <c r="A1879" s="11" t="s">
        <v>538</v>
      </c>
      <c r="B1879" t="s">
        <v>538</v>
      </c>
    </row>
    <row r="1880" spans="1:2">
      <c r="A1880" s="10" t="s">
        <v>524</v>
      </c>
      <c r="B1880" t="s">
        <v>447</v>
      </c>
    </row>
    <row r="1881" spans="1:2">
      <c r="A1881" s="11" t="s">
        <v>397</v>
      </c>
      <c r="B1881" t="s">
        <v>397</v>
      </c>
    </row>
    <row r="1882" spans="1:2">
      <c r="A1882" s="10" t="s">
        <v>457</v>
      </c>
      <c r="B1882" t="s">
        <v>457</v>
      </c>
    </row>
    <row r="1883" spans="1:2">
      <c r="A1883" s="11" t="s">
        <v>662</v>
      </c>
      <c r="B1883" t="s">
        <v>106</v>
      </c>
    </row>
    <row r="1884" spans="1:2">
      <c r="A1884" s="10" t="s">
        <v>662</v>
      </c>
      <c r="B1884" t="s">
        <v>106</v>
      </c>
    </row>
    <row r="1885" spans="1:2">
      <c r="A1885" s="11" t="s">
        <v>761</v>
      </c>
      <c r="B1885" t="s">
        <v>374</v>
      </c>
    </row>
    <row r="1886" spans="1:2">
      <c r="A1886" s="10" t="s">
        <v>337</v>
      </c>
      <c r="B1886" t="s">
        <v>337</v>
      </c>
    </row>
    <row r="1887" spans="1:2">
      <c r="A1887" s="11" t="s">
        <v>1165</v>
      </c>
      <c r="B1887" t="s">
        <v>1165</v>
      </c>
    </row>
    <row r="1888" spans="1:2">
      <c r="A1888" s="10" t="s">
        <v>156</v>
      </c>
      <c r="B1888" t="s">
        <v>156</v>
      </c>
    </row>
    <row r="1889" spans="1:2">
      <c r="A1889" s="11" t="s">
        <v>81</v>
      </c>
      <c r="B1889" t="s">
        <v>101</v>
      </c>
    </row>
    <row r="1890" spans="1:2">
      <c r="A1890" s="10" t="s">
        <v>524</v>
      </c>
      <c r="B1890" t="s">
        <v>447</v>
      </c>
    </row>
    <row r="1891" spans="1:2">
      <c r="A1891" s="11" t="s">
        <v>171</v>
      </c>
      <c r="B1891" t="s">
        <v>473</v>
      </c>
    </row>
    <row r="1892" spans="1:2">
      <c r="A1892" s="10" t="s">
        <v>101</v>
      </c>
      <c r="B1892" t="s">
        <v>101</v>
      </c>
    </row>
    <row r="1893" spans="1:2">
      <c r="A1893" s="11" t="s">
        <v>69</v>
      </c>
      <c r="B1893" t="s">
        <v>69</v>
      </c>
    </row>
    <row r="1894" spans="1:2">
      <c r="A1894" s="10" t="s">
        <v>147</v>
      </c>
      <c r="B1894" t="s">
        <v>147</v>
      </c>
    </row>
    <row r="1895" spans="1:2">
      <c r="A1895" s="11" t="s">
        <v>257</v>
      </c>
      <c r="B1895" t="s">
        <v>792</v>
      </c>
    </row>
    <row r="1896" spans="1:2">
      <c r="A1896" s="10" t="s">
        <v>761</v>
      </c>
      <c r="B1896" t="s">
        <v>374</v>
      </c>
    </row>
    <row r="1897" spans="1:2">
      <c r="A1897" s="11" t="s">
        <v>524</v>
      </c>
      <c r="B1897" t="s">
        <v>447</v>
      </c>
    </row>
    <row r="1898" spans="1:2">
      <c r="A1898" s="10" t="s">
        <v>177</v>
      </c>
      <c r="B1898" t="s">
        <v>363</v>
      </c>
    </row>
    <row r="1899" spans="1:2">
      <c r="A1899" s="11" t="s">
        <v>1149</v>
      </c>
      <c r="B1899" t="s">
        <v>311</v>
      </c>
    </row>
    <row r="1900" spans="1:2">
      <c r="A1900" s="10" t="s">
        <v>248</v>
      </c>
      <c r="B1900" t="s">
        <v>248</v>
      </c>
    </row>
    <row r="1901" spans="1:2">
      <c r="A1901" s="11" t="s">
        <v>1165</v>
      </c>
      <c r="B1901" t="s">
        <v>1165</v>
      </c>
    </row>
    <row r="1902" spans="1:2">
      <c r="A1902" s="10" t="s">
        <v>76</v>
      </c>
      <c r="B1902" t="s">
        <v>447</v>
      </c>
    </row>
    <row r="1903" spans="1:2">
      <c r="A1903" s="11" t="s">
        <v>447</v>
      </c>
      <c r="B1903" t="s">
        <v>447</v>
      </c>
    </row>
    <row r="1904" spans="1:2">
      <c r="A1904" s="10" t="s">
        <v>235</v>
      </c>
      <c r="B1904" t="s">
        <v>235</v>
      </c>
    </row>
    <row r="1905" spans="1:2">
      <c r="A1905" s="11" t="s">
        <v>680</v>
      </c>
      <c r="B1905" t="s">
        <v>680</v>
      </c>
    </row>
    <row r="1906" spans="1:2">
      <c r="A1906" s="10" t="s">
        <v>595</v>
      </c>
      <c r="B1906" t="s">
        <v>469</v>
      </c>
    </row>
    <row r="1907" spans="1:2">
      <c r="A1907" s="11" t="s">
        <v>322</v>
      </c>
      <c r="B1907" t="s">
        <v>69</v>
      </c>
    </row>
    <row r="1908" spans="1:2">
      <c r="A1908" s="10" t="s">
        <v>352</v>
      </c>
      <c r="B1908" t="s">
        <v>352</v>
      </c>
    </row>
    <row r="1909" spans="1:2">
      <c r="A1909" s="11" t="s">
        <v>76</v>
      </c>
      <c r="B1909" t="s">
        <v>447</v>
      </c>
    </row>
    <row r="1910" spans="1:2">
      <c r="A1910" s="10" t="s">
        <v>152</v>
      </c>
      <c r="B1910" t="s">
        <v>473</v>
      </c>
    </row>
    <row r="1911" spans="1:2">
      <c r="A1911" s="11" t="s">
        <v>147</v>
      </c>
      <c r="B1911" t="s">
        <v>147</v>
      </c>
    </row>
    <row r="1912" spans="1:2">
      <c r="A1912" s="10" t="s">
        <v>106</v>
      </c>
      <c r="B1912" t="s">
        <v>106</v>
      </c>
    </row>
    <row r="1913" spans="1:2">
      <c r="A1913" s="11" t="s">
        <v>473</v>
      </c>
      <c r="B1913" t="s">
        <v>473</v>
      </c>
    </row>
    <row r="1914" spans="1:2">
      <c r="A1914" s="10" t="s">
        <v>337</v>
      </c>
      <c r="B1914" t="s">
        <v>337</v>
      </c>
    </row>
    <row r="1915" spans="1:2">
      <c r="A1915" s="11" t="s">
        <v>76</v>
      </c>
      <c r="B1915" t="s">
        <v>447</v>
      </c>
    </row>
    <row r="1916" spans="1:2">
      <c r="A1916" s="10" t="s">
        <v>702</v>
      </c>
      <c r="B1916" t="s">
        <v>311</v>
      </c>
    </row>
    <row r="1917" spans="1:2">
      <c r="A1917" s="11" t="s">
        <v>702</v>
      </c>
      <c r="B1917" t="s">
        <v>311</v>
      </c>
    </row>
    <row r="1918" spans="1:2">
      <c r="A1918" s="10" t="s">
        <v>1149</v>
      </c>
      <c r="B1918" t="s">
        <v>311</v>
      </c>
    </row>
    <row r="1919" spans="1:2">
      <c r="A1919" s="11" t="s">
        <v>268</v>
      </c>
      <c r="B1919" t="s">
        <v>600</v>
      </c>
    </row>
    <row r="1920" spans="1:2">
      <c r="A1920" s="10" t="s">
        <v>662</v>
      </c>
      <c r="B1920" t="s">
        <v>106</v>
      </c>
    </row>
    <row r="1921" spans="1:2">
      <c r="A1921" s="11" t="s">
        <v>296</v>
      </c>
      <c r="B1921" t="s">
        <v>296</v>
      </c>
    </row>
    <row r="1922" spans="1:2">
      <c r="A1922" s="10" t="s">
        <v>1725</v>
      </c>
      <c r="B1922" t="s">
        <v>1725</v>
      </c>
    </row>
    <row r="1923" spans="1:2">
      <c r="A1923" s="11" t="s">
        <v>556</v>
      </c>
      <c r="B1923" t="s">
        <v>556</v>
      </c>
    </row>
    <row r="1924" spans="1:2">
      <c r="A1924" s="10" t="s">
        <v>1725</v>
      </c>
      <c r="B1924" t="s">
        <v>1725</v>
      </c>
    </row>
    <row r="1925" spans="1:2">
      <c r="A1925" s="11" t="s">
        <v>62</v>
      </c>
      <c r="B1925" t="s">
        <v>1356</v>
      </c>
    </row>
    <row r="1926" spans="1:2">
      <c r="A1926" s="10" t="s">
        <v>397</v>
      </c>
      <c r="B1926" t="s">
        <v>397</v>
      </c>
    </row>
    <row r="1927" spans="1:2">
      <c r="A1927" s="11" t="s">
        <v>231</v>
      </c>
      <c r="B1927" t="s">
        <v>222</v>
      </c>
    </row>
    <row r="1928" spans="1:2">
      <c r="A1928" s="10" t="s">
        <v>792</v>
      </c>
      <c r="B1928" t="s">
        <v>792</v>
      </c>
    </row>
    <row r="1929" spans="1:2">
      <c r="A1929" s="11" t="s">
        <v>257</v>
      </c>
      <c r="B1929" t="s">
        <v>792</v>
      </c>
    </row>
    <row r="1930" spans="1:2">
      <c r="A1930" s="10" t="s">
        <v>76</v>
      </c>
      <c r="B1930" t="s">
        <v>447</v>
      </c>
    </row>
    <row r="1931" spans="1:2">
      <c r="A1931" s="11" t="s">
        <v>469</v>
      </c>
      <c r="B1931" t="s">
        <v>469</v>
      </c>
    </row>
    <row r="1932" spans="1:2">
      <c r="A1932" s="10" t="s">
        <v>248</v>
      </c>
      <c r="B1932" t="s">
        <v>248</v>
      </c>
    </row>
    <row r="1933" spans="1:2">
      <c r="A1933" s="11" t="s">
        <v>538</v>
      </c>
      <c r="B1933" t="s">
        <v>538</v>
      </c>
    </row>
    <row r="1934" spans="1:2">
      <c r="A1934" s="10" t="s">
        <v>268</v>
      </c>
      <c r="B1934" t="s">
        <v>600</v>
      </c>
    </row>
    <row r="1935" spans="1:2">
      <c r="A1935" s="11" t="s">
        <v>538</v>
      </c>
      <c r="B1935" t="s">
        <v>538</v>
      </c>
    </row>
    <row r="1936" spans="1:2">
      <c r="A1936" s="10" t="s">
        <v>129</v>
      </c>
      <c r="B1936" t="s">
        <v>363</v>
      </c>
    </row>
    <row r="1937" spans="1:2">
      <c r="A1937" s="11" t="s">
        <v>1165</v>
      </c>
      <c r="B1937" t="s">
        <v>1165</v>
      </c>
    </row>
    <row r="1938" spans="1:2">
      <c r="A1938" s="10" t="s">
        <v>81</v>
      </c>
      <c r="B1938" t="s">
        <v>101</v>
      </c>
    </row>
    <row r="1939" spans="1:2">
      <c r="A1939" s="11" t="s">
        <v>96</v>
      </c>
      <c r="B1939" t="s">
        <v>123</v>
      </c>
    </row>
    <row r="1940" spans="1:2">
      <c r="A1940" s="10" t="s">
        <v>342</v>
      </c>
      <c r="B1940" t="s">
        <v>342</v>
      </c>
    </row>
    <row r="1941" spans="1:2">
      <c r="A1941" s="11" t="s">
        <v>404</v>
      </c>
      <c r="B1941" t="s">
        <v>404</v>
      </c>
    </row>
    <row r="1942" spans="1:2">
      <c r="A1942" s="10" t="s">
        <v>871</v>
      </c>
      <c r="B1942" t="s">
        <v>69</v>
      </c>
    </row>
    <row r="1943" spans="1:2">
      <c r="A1943" s="11" t="s">
        <v>290</v>
      </c>
      <c r="B1943" t="s">
        <v>359</v>
      </c>
    </row>
    <row r="1944" spans="1:2">
      <c r="A1944" s="10" t="s">
        <v>473</v>
      </c>
      <c r="B1944" t="s">
        <v>473</v>
      </c>
    </row>
    <row r="1945" spans="1:2">
      <c r="A1945" s="11" t="s">
        <v>342</v>
      </c>
      <c r="B1945" t="s">
        <v>342</v>
      </c>
    </row>
    <row r="1946" spans="1:2">
      <c r="A1946" s="10" t="s">
        <v>106</v>
      </c>
      <c r="B1946" t="s">
        <v>106</v>
      </c>
    </row>
    <row r="1947" spans="1:2">
      <c r="A1947" s="11" t="s">
        <v>101</v>
      </c>
      <c r="B1947" t="s">
        <v>101</v>
      </c>
    </row>
    <row r="1948" spans="1:2">
      <c r="A1948" s="10" t="s">
        <v>160</v>
      </c>
      <c r="B1948" t="s">
        <v>106</v>
      </c>
    </row>
    <row r="1949" spans="1:2">
      <c r="A1949" s="11" t="s">
        <v>268</v>
      </c>
      <c r="B1949" t="s">
        <v>600</v>
      </c>
    </row>
    <row r="1950" spans="1:2">
      <c r="A1950" s="10" t="s">
        <v>352</v>
      </c>
      <c r="B1950" t="s">
        <v>352</v>
      </c>
    </row>
    <row r="1951" spans="1:2">
      <c r="A1951" s="11" t="s">
        <v>1356</v>
      </c>
      <c r="B1951" t="s">
        <v>1356</v>
      </c>
    </row>
    <row r="1952" spans="1:2">
      <c r="A1952" s="10" t="s">
        <v>290</v>
      </c>
      <c r="B1952" t="s">
        <v>359</v>
      </c>
    </row>
    <row r="1953" spans="1:2">
      <c r="A1953" s="11" t="s">
        <v>374</v>
      </c>
      <c r="B1953" t="s">
        <v>374</v>
      </c>
    </row>
    <row r="1954" spans="1:2">
      <c r="A1954" s="10" t="s">
        <v>342</v>
      </c>
      <c r="B1954" t="s">
        <v>342</v>
      </c>
    </row>
    <row r="1955" spans="1:2">
      <c r="A1955" s="11" t="s">
        <v>293</v>
      </c>
      <c r="B1955" t="s">
        <v>600</v>
      </c>
    </row>
    <row r="1956" spans="1:2">
      <c r="A1956" s="10" t="s">
        <v>1356</v>
      </c>
      <c r="B1956" t="s">
        <v>1356</v>
      </c>
    </row>
    <row r="1957" spans="1:2">
      <c r="A1957" s="11" t="s">
        <v>171</v>
      </c>
      <c r="B1957" t="s">
        <v>473</v>
      </c>
    </row>
    <row r="1958" spans="1:2">
      <c r="A1958" s="10" t="s">
        <v>761</v>
      </c>
      <c r="B1958" t="s">
        <v>374</v>
      </c>
    </row>
    <row r="1959" spans="1:2">
      <c r="A1959" s="11" t="s">
        <v>311</v>
      </c>
      <c r="B1959" t="s">
        <v>311</v>
      </c>
    </row>
    <row r="1960" spans="1:2">
      <c r="A1960" s="10" t="s">
        <v>165</v>
      </c>
      <c r="B1960" t="s">
        <v>106</v>
      </c>
    </row>
    <row r="1961" spans="1:2">
      <c r="A1961" s="11" t="s">
        <v>595</v>
      </c>
      <c r="B1961" t="s">
        <v>469</v>
      </c>
    </row>
    <row r="1962" spans="1:2">
      <c r="A1962" s="10" t="s">
        <v>560</v>
      </c>
      <c r="B1962" t="s">
        <v>560</v>
      </c>
    </row>
    <row r="1963" spans="1:2">
      <c r="A1963" s="11" t="s">
        <v>342</v>
      </c>
      <c r="B1963" t="s">
        <v>342</v>
      </c>
    </row>
    <row r="1964" spans="1:2">
      <c r="A1964" s="10" t="s">
        <v>585</v>
      </c>
      <c r="B1964" t="s">
        <v>585</v>
      </c>
    </row>
    <row r="1965" spans="1:2">
      <c r="A1965" s="11" t="s">
        <v>147</v>
      </c>
      <c r="B1965" t="s">
        <v>147</v>
      </c>
    </row>
    <row r="1966" spans="1:2">
      <c r="A1966" s="10" t="s">
        <v>296</v>
      </c>
      <c r="B1966" t="s">
        <v>296</v>
      </c>
    </row>
    <row r="1967" spans="1:2">
      <c r="A1967" s="11" t="s">
        <v>69</v>
      </c>
      <c r="B1967" t="s">
        <v>69</v>
      </c>
    </row>
    <row r="1968" spans="1:2">
      <c r="A1968" s="10" t="s">
        <v>633</v>
      </c>
      <c r="B1968" t="s">
        <v>101</v>
      </c>
    </row>
    <row r="1969" spans="1:2">
      <c r="A1969" s="11" t="s">
        <v>758</v>
      </c>
      <c r="B1969" t="s">
        <v>758</v>
      </c>
    </row>
    <row r="1970" spans="1:2">
      <c r="A1970" s="10" t="s">
        <v>248</v>
      </c>
      <c r="B1970" t="s">
        <v>248</v>
      </c>
    </row>
    <row r="1971" spans="1:2">
      <c r="A1971" s="11" t="s">
        <v>160</v>
      </c>
      <c r="B1971" t="s">
        <v>106</v>
      </c>
    </row>
    <row r="1972" spans="1:2">
      <c r="A1972" s="10" t="s">
        <v>556</v>
      </c>
      <c r="B1972" t="s">
        <v>556</v>
      </c>
    </row>
    <row r="1973" spans="1:2">
      <c r="A1973" s="11" t="s">
        <v>322</v>
      </c>
      <c r="B1973" t="s">
        <v>69</v>
      </c>
    </row>
    <row r="1974" spans="1:2">
      <c r="A1974" s="10" t="s">
        <v>600</v>
      </c>
      <c r="B1974" t="s">
        <v>600</v>
      </c>
    </row>
    <row r="1975" spans="1:2">
      <c r="A1975" s="11" t="s">
        <v>268</v>
      </c>
      <c r="B1975" t="s">
        <v>600</v>
      </c>
    </row>
    <row r="1976" spans="1:2">
      <c r="A1976" s="10" t="s">
        <v>1230</v>
      </c>
      <c r="B1976" t="s">
        <v>363</v>
      </c>
    </row>
    <row r="1977" spans="1:2">
      <c r="A1977" s="11" t="s">
        <v>1149</v>
      </c>
      <c r="B1977" t="s">
        <v>311</v>
      </c>
    </row>
    <row r="1978" spans="1:2">
      <c r="A1978" s="10" t="s">
        <v>585</v>
      </c>
      <c r="B1978" t="s">
        <v>585</v>
      </c>
    </row>
    <row r="1979" spans="1:2">
      <c r="A1979" s="11" t="s">
        <v>447</v>
      </c>
      <c r="B1979" t="s">
        <v>447</v>
      </c>
    </row>
    <row r="1980" spans="1:2">
      <c r="A1980" s="10" t="s">
        <v>359</v>
      </c>
      <c r="B1980" t="s">
        <v>359</v>
      </c>
    </row>
    <row r="1981" spans="1:2">
      <c r="A1981" s="11" t="s">
        <v>62</v>
      </c>
      <c r="B1981" t="s">
        <v>1356</v>
      </c>
    </row>
    <row r="1982" spans="1:2">
      <c r="A1982" s="10" t="s">
        <v>633</v>
      </c>
      <c r="B1982" t="s">
        <v>101</v>
      </c>
    </row>
    <row r="1983" spans="1:2">
      <c r="A1983" s="11" t="s">
        <v>1876</v>
      </c>
      <c r="B1983" t="s">
        <v>1876</v>
      </c>
    </row>
    <row r="1984" spans="1:2">
      <c r="A1984" s="10" t="s">
        <v>592</v>
      </c>
      <c r="B1984" t="s">
        <v>69</v>
      </c>
    </row>
    <row r="1985" spans="1:2">
      <c r="A1985" s="11" t="s">
        <v>152</v>
      </c>
      <c r="B1985" t="s">
        <v>473</v>
      </c>
    </row>
    <row r="1986" spans="1:2">
      <c r="A1986" s="10" t="s">
        <v>792</v>
      </c>
      <c r="B1986" t="s">
        <v>792</v>
      </c>
    </row>
    <row r="1987" spans="1:2">
      <c r="A1987" s="11" t="s">
        <v>845</v>
      </c>
      <c r="B1987" t="s">
        <v>7535</v>
      </c>
    </row>
    <row r="1988" spans="1:2">
      <c r="A1988" s="10" t="s">
        <v>271</v>
      </c>
      <c r="B1988" t="s">
        <v>1356</v>
      </c>
    </row>
    <row r="1989" spans="1:2">
      <c r="A1989" s="11" t="s">
        <v>393</v>
      </c>
      <c r="B1989" t="s">
        <v>222</v>
      </c>
    </row>
    <row r="1990" spans="1:2">
      <c r="A1990" s="10" t="s">
        <v>792</v>
      </c>
      <c r="B1990" t="s">
        <v>792</v>
      </c>
    </row>
    <row r="1991" spans="1:2">
      <c r="A1991" s="11" t="s">
        <v>374</v>
      </c>
      <c r="B1991" t="s">
        <v>374</v>
      </c>
    </row>
    <row r="1992" spans="1:2">
      <c r="A1992" s="10" t="s">
        <v>231</v>
      </c>
      <c r="B1992" t="s">
        <v>222</v>
      </c>
    </row>
    <row r="1993" spans="1:2">
      <c r="A1993" s="11" t="s">
        <v>877</v>
      </c>
      <c r="B1993" t="s">
        <v>69</v>
      </c>
    </row>
    <row r="1994" spans="1:2">
      <c r="A1994" s="10" t="s">
        <v>257</v>
      </c>
      <c r="B1994" t="s">
        <v>792</v>
      </c>
    </row>
    <row r="1995" spans="1:2">
      <c r="A1995" s="11" t="s">
        <v>585</v>
      </c>
      <c r="B1995" t="s">
        <v>585</v>
      </c>
    </row>
    <row r="1996" spans="1:2">
      <c r="A1996" s="10" t="s">
        <v>454</v>
      </c>
      <c r="B1996" t="s">
        <v>454</v>
      </c>
    </row>
    <row r="1997" spans="1:2">
      <c r="A1997" s="11" t="s">
        <v>337</v>
      </c>
      <c r="B1997" t="s">
        <v>337</v>
      </c>
    </row>
    <row r="1998" spans="1:2">
      <c r="A1998" s="10" t="s">
        <v>222</v>
      </c>
      <c r="B1998" t="s">
        <v>222</v>
      </c>
    </row>
    <row r="1999" spans="1:2">
      <c r="A1999" s="11" t="s">
        <v>248</v>
      </c>
      <c r="B1999" t="s">
        <v>248</v>
      </c>
    </row>
    <row r="2000" spans="1:2">
      <c r="A2000" s="10" t="s">
        <v>524</v>
      </c>
      <c r="B2000" t="s">
        <v>447</v>
      </c>
    </row>
    <row r="2001" spans="1:2">
      <c r="A2001" s="11" t="s">
        <v>133</v>
      </c>
      <c r="B2001" t="s">
        <v>374</v>
      </c>
    </row>
    <row r="2002" spans="1:2">
      <c r="A2002" s="10" t="s">
        <v>464</v>
      </c>
      <c r="B2002" t="s">
        <v>7413</v>
      </c>
    </row>
    <row r="2003" spans="1:2">
      <c r="A2003" s="11" t="s">
        <v>595</v>
      </c>
      <c r="B2003" t="s">
        <v>469</v>
      </c>
    </row>
    <row r="2004" spans="1:2">
      <c r="A2004" s="10" t="s">
        <v>263</v>
      </c>
      <c r="B2004" t="s">
        <v>263</v>
      </c>
    </row>
    <row r="2005" spans="1:2">
      <c r="A2005" s="11" t="s">
        <v>359</v>
      </c>
      <c r="B2005" t="s">
        <v>359</v>
      </c>
    </row>
    <row r="2006" spans="1:2">
      <c r="A2006" s="10" t="s">
        <v>283</v>
      </c>
      <c r="B2006" t="s">
        <v>283</v>
      </c>
    </row>
    <row r="2007" spans="1:2">
      <c r="A2007" s="11" t="s">
        <v>1725</v>
      </c>
      <c r="B2007" t="s">
        <v>1725</v>
      </c>
    </row>
    <row r="2008" spans="1:2">
      <c r="A2008" s="10" t="s">
        <v>81</v>
      </c>
      <c r="B2008" t="s">
        <v>101</v>
      </c>
    </row>
    <row r="2009" spans="1:2">
      <c r="A2009" s="11" t="s">
        <v>1230</v>
      </c>
      <c r="B2009" t="s">
        <v>363</v>
      </c>
    </row>
    <row r="2010" spans="1:2">
      <c r="A2010" s="10" t="s">
        <v>177</v>
      </c>
      <c r="B2010" t="s">
        <v>363</v>
      </c>
    </row>
    <row r="2011" spans="1:2">
      <c r="A2011" s="11" t="s">
        <v>290</v>
      </c>
      <c r="B2011" t="s">
        <v>359</v>
      </c>
    </row>
    <row r="2012" spans="1:2">
      <c r="A2012" s="10" t="s">
        <v>160</v>
      </c>
      <c r="B2012" t="s">
        <v>106</v>
      </c>
    </row>
    <row r="2013" spans="1:2">
      <c r="A2013" s="11" t="s">
        <v>477</v>
      </c>
      <c r="B2013" t="s">
        <v>792</v>
      </c>
    </row>
    <row r="2014" spans="1:2">
      <c r="A2014" s="10" t="s">
        <v>231</v>
      </c>
      <c r="B2014" t="s">
        <v>222</v>
      </c>
    </row>
    <row r="2015" spans="1:2">
      <c r="A2015" s="11" t="s">
        <v>283</v>
      </c>
      <c r="B2015" t="s">
        <v>283</v>
      </c>
    </row>
    <row r="2016" spans="1:2">
      <c r="A2016" s="10" t="s">
        <v>1356</v>
      </c>
      <c r="B2016" t="s">
        <v>1356</v>
      </c>
    </row>
    <row r="2017" spans="1:2">
      <c r="A2017" s="11" t="s">
        <v>89</v>
      </c>
      <c r="B2017" t="s">
        <v>1356</v>
      </c>
    </row>
    <row r="2018" spans="1:2">
      <c r="A2018" s="10" t="s">
        <v>698</v>
      </c>
      <c r="B2018" t="s">
        <v>222</v>
      </c>
    </row>
    <row r="2019" spans="1:2">
      <c r="A2019" s="11" t="s">
        <v>1149</v>
      </c>
      <c r="B2019" t="s">
        <v>311</v>
      </c>
    </row>
    <row r="2020" spans="1:2">
      <c r="A2020" s="10" t="s">
        <v>89</v>
      </c>
      <c r="B2020" t="s">
        <v>1356</v>
      </c>
    </row>
    <row r="2021" spans="1:2">
      <c r="A2021" s="11" t="s">
        <v>191</v>
      </c>
      <c r="B2021" t="s">
        <v>263</v>
      </c>
    </row>
    <row r="2022" spans="1:2">
      <c r="A2022" s="10" t="s">
        <v>454</v>
      </c>
      <c r="B2022" t="s">
        <v>454</v>
      </c>
    </row>
    <row r="2023" spans="1:2">
      <c r="A2023" s="11" t="s">
        <v>680</v>
      </c>
      <c r="B2023" t="s">
        <v>680</v>
      </c>
    </row>
    <row r="2024" spans="1:2">
      <c r="A2024" s="10" t="s">
        <v>123</v>
      </c>
      <c r="B2024" t="s">
        <v>123</v>
      </c>
    </row>
    <row r="2025" spans="1:2">
      <c r="A2025" s="11" t="s">
        <v>556</v>
      </c>
      <c r="B2025" t="s">
        <v>556</v>
      </c>
    </row>
    <row r="2026" spans="1:2">
      <c r="A2026" s="10" t="s">
        <v>796</v>
      </c>
      <c r="B2026" t="s">
        <v>600</v>
      </c>
    </row>
    <row r="2027" spans="1:2">
      <c r="A2027" s="11" t="s">
        <v>222</v>
      </c>
      <c r="B2027" t="s">
        <v>222</v>
      </c>
    </row>
    <row r="2028" spans="1:2">
      <c r="A2028" s="10" t="s">
        <v>633</v>
      </c>
      <c r="B2028" t="s">
        <v>101</v>
      </c>
    </row>
    <row r="2029" spans="1:2">
      <c r="A2029" s="11" t="s">
        <v>133</v>
      </c>
      <c r="B2029" t="s">
        <v>374</v>
      </c>
    </row>
    <row r="2030" spans="1:2">
      <c r="A2030" s="10" t="s">
        <v>106</v>
      </c>
      <c r="B2030" t="s">
        <v>106</v>
      </c>
    </row>
    <row r="2031" spans="1:2">
      <c r="A2031" s="11" t="s">
        <v>322</v>
      </c>
      <c r="B2031" t="s">
        <v>69</v>
      </c>
    </row>
    <row r="2032" spans="1:2">
      <c r="A2032" s="10" t="s">
        <v>311</v>
      </c>
      <c r="B2032" t="s">
        <v>311</v>
      </c>
    </row>
    <row r="2033" spans="1:2">
      <c r="A2033" s="11" t="s">
        <v>69</v>
      </c>
      <c r="B2033" t="s">
        <v>69</v>
      </c>
    </row>
    <row r="2034" spans="1:2">
      <c r="A2034" s="10" t="s">
        <v>318</v>
      </c>
      <c r="B2034" t="s">
        <v>123</v>
      </c>
    </row>
    <row r="2035" spans="1:2">
      <c r="A2035" s="11" t="s">
        <v>342</v>
      </c>
      <c r="B2035" t="s">
        <v>342</v>
      </c>
    </row>
    <row r="2036" spans="1:2">
      <c r="A2036" s="10" t="s">
        <v>89</v>
      </c>
      <c r="B2036" t="s">
        <v>1356</v>
      </c>
    </row>
    <row r="2037" spans="1:2">
      <c r="A2037" s="11" t="s">
        <v>101</v>
      </c>
      <c r="B2037" t="s">
        <v>101</v>
      </c>
    </row>
    <row r="2038" spans="1:2">
      <c r="A2038" s="10" t="s">
        <v>454</v>
      </c>
      <c r="B2038" t="s">
        <v>454</v>
      </c>
    </row>
    <row r="2039" spans="1:2">
      <c r="A2039" s="11" t="s">
        <v>142</v>
      </c>
      <c r="B2039" t="s">
        <v>792</v>
      </c>
    </row>
    <row r="2040" spans="1:2">
      <c r="A2040" s="10" t="s">
        <v>1876</v>
      </c>
      <c r="B2040" t="s">
        <v>1876</v>
      </c>
    </row>
    <row r="2041" spans="1:2">
      <c r="A2041" s="11" t="s">
        <v>585</v>
      </c>
      <c r="B2041" t="s">
        <v>585</v>
      </c>
    </row>
    <row r="2042" spans="1:2">
      <c r="A2042" s="10" t="s">
        <v>454</v>
      </c>
      <c r="B2042" t="s">
        <v>454</v>
      </c>
    </row>
    <row r="2043" spans="1:2">
      <c r="A2043" s="11" t="s">
        <v>698</v>
      </c>
      <c r="B2043" t="s">
        <v>222</v>
      </c>
    </row>
    <row r="2044" spans="1:2">
      <c r="A2044" s="10" t="s">
        <v>106</v>
      </c>
      <c r="B2044" t="s">
        <v>106</v>
      </c>
    </row>
    <row r="2045" spans="1:2">
      <c r="A2045" s="11" t="s">
        <v>877</v>
      </c>
      <c r="B2045" t="s">
        <v>69</v>
      </c>
    </row>
    <row r="2046" spans="1:2">
      <c r="A2046" s="10" t="s">
        <v>698</v>
      </c>
      <c r="B2046" t="s">
        <v>222</v>
      </c>
    </row>
    <row r="2047" spans="1:2">
      <c r="A2047" s="11" t="s">
        <v>152</v>
      </c>
      <c r="B2047" t="s">
        <v>473</v>
      </c>
    </row>
    <row r="2048" spans="1:2">
      <c r="A2048" s="10" t="s">
        <v>662</v>
      </c>
      <c r="B2048" t="s">
        <v>106</v>
      </c>
    </row>
    <row r="2049" spans="1:2">
      <c r="A2049" s="11" t="s">
        <v>296</v>
      </c>
      <c r="B2049" t="s">
        <v>296</v>
      </c>
    </row>
    <row r="2050" spans="1:2">
      <c r="A2050" s="10" t="s">
        <v>454</v>
      </c>
      <c r="B2050" t="s">
        <v>454</v>
      </c>
    </row>
    <row r="2051" spans="1:2">
      <c r="A2051" s="11" t="s">
        <v>96</v>
      </c>
      <c r="B2051" t="s">
        <v>123</v>
      </c>
    </row>
    <row r="2052" spans="1:2">
      <c r="A2052" s="10" t="s">
        <v>1084</v>
      </c>
      <c r="B2052" t="s">
        <v>469</v>
      </c>
    </row>
    <row r="2053" spans="1:2">
      <c r="A2053" s="11" t="s">
        <v>142</v>
      </c>
      <c r="B2053" t="s">
        <v>792</v>
      </c>
    </row>
    <row r="2054" spans="1:2">
      <c r="A2054" s="10" t="s">
        <v>318</v>
      </c>
      <c r="B2054" t="s">
        <v>123</v>
      </c>
    </row>
    <row r="2055" spans="1:2">
      <c r="A2055" s="11" t="s">
        <v>248</v>
      </c>
      <c r="B2055" t="s">
        <v>248</v>
      </c>
    </row>
    <row r="2056" spans="1:2">
      <c r="A2056" s="10" t="s">
        <v>662</v>
      </c>
      <c r="B2056" t="s">
        <v>106</v>
      </c>
    </row>
    <row r="2057" spans="1:2">
      <c r="A2057" s="11" t="s">
        <v>133</v>
      </c>
      <c r="B2057" t="s">
        <v>374</v>
      </c>
    </row>
    <row r="2058" spans="1:2">
      <c r="A2058" s="10" t="s">
        <v>622</v>
      </c>
      <c r="B2058" t="s">
        <v>123</v>
      </c>
    </row>
    <row r="2059" spans="1:2">
      <c r="A2059" s="11" t="s">
        <v>268</v>
      </c>
      <c r="B2059" t="s">
        <v>600</v>
      </c>
    </row>
    <row r="2060" spans="1:2">
      <c r="A2060" s="10" t="s">
        <v>129</v>
      </c>
      <c r="B2060" t="s">
        <v>363</v>
      </c>
    </row>
    <row r="2061" spans="1:2">
      <c r="A2061" s="11" t="s">
        <v>592</v>
      </c>
      <c r="B2061" t="s">
        <v>69</v>
      </c>
    </row>
    <row r="2062" spans="1:2">
      <c r="A2062" s="10" t="s">
        <v>415</v>
      </c>
      <c r="B2062" t="s">
        <v>7396</v>
      </c>
    </row>
    <row r="2063" spans="1:2">
      <c r="A2063" s="11" t="s">
        <v>1149</v>
      </c>
      <c r="B2063" t="s">
        <v>311</v>
      </c>
    </row>
    <row r="2064" spans="1:2">
      <c r="A2064" s="10" t="s">
        <v>111</v>
      </c>
      <c r="B2064" t="s">
        <v>447</v>
      </c>
    </row>
    <row r="2065" spans="1:2">
      <c r="A2065" s="11" t="s">
        <v>469</v>
      </c>
      <c r="B2065" t="s">
        <v>469</v>
      </c>
    </row>
    <row r="2066" spans="1:2">
      <c r="A2066" s="10" t="s">
        <v>572</v>
      </c>
      <c r="B2066" t="s">
        <v>311</v>
      </c>
    </row>
    <row r="2067" spans="1:2">
      <c r="A2067" s="11" t="s">
        <v>1230</v>
      </c>
      <c r="B2067" t="s">
        <v>363</v>
      </c>
    </row>
    <row r="2068" spans="1:2">
      <c r="A2068" s="10" t="s">
        <v>845</v>
      </c>
      <c r="B2068" t="s">
        <v>7535</v>
      </c>
    </row>
    <row r="2069" spans="1:2">
      <c r="A2069" s="11" t="s">
        <v>477</v>
      </c>
      <c r="B2069" t="s">
        <v>792</v>
      </c>
    </row>
    <row r="2070" spans="1:2">
      <c r="A2070" s="10" t="s">
        <v>208</v>
      </c>
      <c r="B2070" t="s">
        <v>1356</v>
      </c>
    </row>
    <row r="2071" spans="1:2">
      <c r="A2071" s="11" t="s">
        <v>296</v>
      </c>
      <c r="B2071" t="s">
        <v>296</v>
      </c>
    </row>
    <row r="2072" spans="1:2">
      <c r="A2072" s="10" t="s">
        <v>845</v>
      </c>
      <c r="B2072" t="s">
        <v>7535</v>
      </c>
    </row>
    <row r="2073" spans="1:2">
      <c r="A2073" s="11" t="s">
        <v>152</v>
      </c>
      <c r="B2073" t="s">
        <v>473</v>
      </c>
    </row>
    <row r="2074" spans="1:2">
      <c r="A2074" s="10" t="s">
        <v>322</v>
      </c>
      <c r="B2074" t="s">
        <v>69</v>
      </c>
    </row>
    <row r="2075" spans="1:2">
      <c r="A2075" s="11" t="s">
        <v>177</v>
      </c>
      <c r="B2075" t="s">
        <v>363</v>
      </c>
    </row>
    <row r="2076" spans="1:2">
      <c r="A2076" s="10" t="s">
        <v>761</v>
      </c>
      <c r="B2076" t="s">
        <v>374</v>
      </c>
    </row>
    <row r="2077" spans="1:2">
      <c r="A2077" s="11" t="s">
        <v>477</v>
      </c>
      <c r="B2077" t="s">
        <v>792</v>
      </c>
    </row>
    <row r="2078" spans="1:2">
      <c r="A2078" s="10" t="s">
        <v>111</v>
      </c>
      <c r="B2078" t="s">
        <v>447</v>
      </c>
    </row>
    <row r="2079" spans="1:2">
      <c r="A2079" s="11" t="s">
        <v>129</v>
      </c>
      <c r="B2079" t="s">
        <v>363</v>
      </c>
    </row>
    <row r="2080" spans="1:2">
      <c r="A2080" s="10" t="s">
        <v>698</v>
      </c>
      <c r="B2080" t="s">
        <v>222</v>
      </c>
    </row>
    <row r="2081" spans="1:2">
      <c r="A2081" s="11" t="s">
        <v>342</v>
      </c>
      <c r="B2081" t="s">
        <v>342</v>
      </c>
    </row>
    <row r="2082" spans="1:2">
      <c r="A2082" s="10" t="s">
        <v>117</v>
      </c>
      <c r="B2082" t="s">
        <v>263</v>
      </c>
    </row>
    <row r="2083" spans="1:2">
      <c r="A2083" s="11" t="s">
        <v>142</v>
      </c>
      <c r="B2083" t="s">
        <v>792</v>
      </c>
    </row>
    <row r="2084" spans="1:2">
      <c r="A2084" s="10" t="s">
        <v>469</v>
      </c>
      <c r="B2084" t="s">
        <v>469</v>
      </c>
    </row>
    <row r="2085" spans="1:2">
      <c r="A2085" s="11" t="s">
        <v>473</v>
      </c>
      <c r="B2085" t="s">
        <v>473</v>
      </c>
    </row>
    <row r="2086" spans="1:2">
      <c r="A2086" s="10" t="s">
        <v>845</v>
      </c>
      <c r="B2086" t="s">
        <v>7535</v>
      </c>
    </row>
    <row r="2087" spans="1:2">
      <c r="A2087" s="11" t="s">
        <v>85</v>
      </c>
      <c r="B2087" t="s">
        <v>85</v>
      </c>
    </row>
    <row r="2088" spans="1:2">
      <c r="A2088" s="10" t="s">
        <v>337</v>
      </c>
      <c r="B2088" t="s">
        <v>337</v>
      </c>
    </row>
    <row r="2089" spans="1:2">
      <c r="A2089" s="11" t="s">
        <v>263</v>
      </c>
      <c r="B2089" t="s">
        <v>263</v>
      </c>
    </row>
    <row r="2090" spans="1:2">
      <c r="A2090" s="10" t="s">
        <v>89</v>
      </c>
      <c r="B2090" t="s">
        <v>1356</v>
      </c>
    </row>
    <row r="2091" spans="1:2">
      <c r="A2091" s="11" t="s">
        <v>1035</v>
      </c>
      <c r="B2091" t="s">
        <v>1035</v>
      </c>
    </row>
    <row r="2092" spans="1:2">
      <c r="A2092" s="10" t="s">
        <v>473</v>
      </c>
      <c r="B2092" t="s">
        <v>473</v>
      </c>
    </row>
    <row r="2093" spans="1:2">
      <c r="A2093" s="11" t="s">
        <v>469</v>
      </c>
      <c r="B2093" t="s">
        <v>469</v>
      </c>
    </row>
    <row r="2094" spans="1:2">
      <c r="A2094" s="10" t="s">
        <v>171</v>
      </c>
      <c r="B2094" t="s">
        <v>473</v>
      </c>
    </row>
    <row r="2095" spans="1:2">
      <c r="A2095" s="11" t="s">
        <v>359</v>
      </c>
      <c r="B2095" t="s">
        <v>359</v>
      </c>
    </row>
    <row r="2096" spans="1:2">
      <c r="A2096" s="10" t="s">
        <v>191</v>
      </c>
      <c r="B2096" t="s">
        <v>263</v>
      </c>
    </row>
    <row r="2097" spans="1:2">
      <c r="A2097" s="11" t="s">
        <v>680</v>
      </c>
      <c r="B2097" t="s">
        <v>680</v>
      </c>
    </row>
    <row r="2098" spans="1:2">
      <c r="A2098" s="10" t="s">
        <v>680</v>
      </c>
      <c r="B2098" t="s">
        <v>680</v>
      </c>
    </row>
    <row r="2099" spans="1:2">
      <c r="A2099" s="11" t="s">
        <v>702</v>
      </c>
      <c r="B2099" t="s">
        <v>311</v>
      </c>
    </row>
    <row r="2100" spans="1:2">
      <c r="A2100" s="10" t="s">
        <v>279</v>
      </c>
      <c r="B2100" t="s">
        <v>263</v>
      </c>
    </row>
    <row r="2101" spans="1:2">
      <c r="A2101" s="11" t="s">
        <v>160</v>
      </c>
      <c r="B2101" t="s">
        <v>106</v>
      </c>
    </row>
    <row r="2102" spans="1:2">
      <c r="A2102" s="10" t="s">
        <v>152</v>
      </c>
      <c r="B2102" t="s">
        <v>473</v>
      </c>
    </row>
    <row r="2103" spans="1:2">
      <c r="A2103" s="11" t="s">
        <v>457</v>
      </c>
      <c r="B2103" t="s">
        <v>457</v>
      </c>
    </row>
    <row r="2104" spans="1:2">
      <c r="A2104" s="10" t="s">
        <v>290</v>
      </c>
      <c r="B2104" t="s">
        <v>359</v>
      </c>
    </row>
    <row r="2105" spans="1:2">
      <c r="A2105" s="11" t="s">
        <v>133</v>
      </c>
      <c r="B2105" t="s">
        <v>374</v>
      </c>
    </row>
    <row r="2106" spans="1:2">
      <c r="A2106" s="10" t="s">
        <v>538</v>
      </c>
      <c r="B2106" t="s">
        <v>538</v>
      </c>
    </row>
    <row r="2107" spans="1:2">
      <c r="A2107" s="11" t="s">
        <v>680</v>
      </c>
      <c r="B2107" t="s">
        <v>680</v>
      </c>
    </row>
    <row r="2108" spans="1:2">
      <c r="A2108" s="10" t="s">
        <v>469</v>
      </c>
      <c r="B2108" t="s">
        <v>469</v>
      </c>
    </row>
    <row r="2109" spans="1:2">
      <c r="A2109" s="11" t="s">
        <v>1009</v>
      </c>
      <c r="B2109" t="s">
        <v>7588</v>
      </c>
    </row>
    <row r="2110" spans="1:2">
      <c r="A2110" s="10" t="s">
        <v>397</v>
      </c>
      <c r="B2110" t="s">
        <v>397</v>
      </c>
    </row>
    <row r="2111" spans="1:2">
      <c r="A2111" s="11" t="s">
        <v>290</v>
      </c>
      <c r="B2111" t="s">
        <v>359</v>
      </c>
    </row>
    <row r="2112" spans="1:2">
      <c r="A2112" s="10" t="s">
        <v>342</v>
      </c>
      <c r="B2112" t="s">
        <v>342</v>
      </c>
    </row>
    <row r="2113" spans="1:2">
      <c r="A2113" s="11" t="s">
        <v>592</v>
      </c>
      <c r="B2113" t="s">
        <v>69</v>
      </c>
    </row>
    <row r="2114" spans="1:2">
      <c r="A2114" s="10" t="s">
        <v>283</v>
      </c>
      <c r="B2114" t="s">
        <v>283</v>
      </c>
    </row>
    <row r="2115" spans="1:2">
      <c r="A2115" s="11" t="s">
        <v>279</v>
      </c>
      <c r="B2115" t="s">
        <v>263</v>
      </c>
    </row>
    <row r="2116" spans="1:2">
      <c r="A2116" s="10" t="s">
        <v>111</v>
      </c>
      <c r="B2116" t="s">
        <v>447</v>
      </c>
    </row>
    <row r="2117" spans="1:2">
      <c r="A2117" s="11" t="s">
        <v>81</v>
      </c>
      <c r="B2117" t="s">
        <v>101</v>
      </c>
    </row>
    <row r="2118" spans="1:2">
      <c r="A2118" s="10" t="s">
        <v>556</v>
      </c>
      <c r="B2118" t="s">
        <v>556</v>
      </c>
    </row>
    <row r="2119" spans="1:2">
      <c r="A2119" s="11" t="s">
        <v>538</v>
      </c>
      <c r="B2119" t="s">
        <v>538</v>
      </c>
    </row>
    <row r="2120" spans="1:2">
      <c r="A2120" s="10" t="s">
        <v>96</v>
      </c>
      <c r="B2120" t="s">
        <v>123</v>
      </c>
    </row>
    <row r="2121" spans="1:2">
      <c r="A2121" s="11" t="s">
        <v>85</v>
      </c>
      <c r="B2121" t="s">
        <v>85</v>
      </c>
    </row>
    <row r="2122" spans="1:2">
      <c r="A2122" s="10" t="s">
        <v>633</v>
      </c>
      <c r="B2122" t="s">
        <v>101</v>
      </c>
    </row>
    <row r="2123" spans="1:2">
      <c r="A2123" s="11" t="s">
        <v>1356</v>
      </c>
      <c r="B2123" t="s">
        <v>1356</v>
      </c>
    </row>
    <row r="2124" spans="1:2">
      <c r="A2124" s="10" t="s">
        <v>796</v>
      </c>
      <c r="B2124" t="s">
        <v>600</v>
      </c>
    </row>
    <row r="2125" spans="1:2">
      <c r="A2125" s="11" t="s">
        <v>1876</v>
      </c>
      <c r="B2125" t="s">
        <v>1876</v>
      </c>
    </row>
    <row r="2126" spans="1:2">
      <c r="A2126" s="10" t="s">
        <v>1725</v>
      </c>
      <c r="B2126" t="s">
        <v>1725</v>
      </c>
    </row>
    <row r="2127" spans="1:2">
      <c r="A2127" s="11" t="s">
        <v>464</v>
      </c>
      <c r="B2127" t="s">
        <v>7413</v>
      </c>
    </row>
    <row r="2128" spans="1:2">
      <c r="A2128" s="10" t="s">
        <v>111</v>
      </c>
      <c r="B2128" t="s">
        <v>447</v>
      </c>
    </row>
    <row r="2129" spans="1:2">
      <c r="A2129" s="11" t="s">
        <v>69</v>
      </c>
      <c r="B2129" t="s">
        <v>69</v>
      </c>
    </row>
    <row r="2130" spans="1:2">
      <c r="A2130" s="10" t="s">
        <v>477</v>
      </c>
      <c r="B2130" t="s">
        <v>792</v>
      </c>
    </row>
    <row r="2131" spans="1:2">
      <c r="A2131" s="11" t="s">
        <v>111</v>
      </c>
      <c r="B2131" t="s">
        <v>447</v>
      </c>
    </row>
    <row r="2132" spans="1:2">
      <c r="A2132" s="10" t="s">
        <v>556</v>
      </c>
      <c r="B2132" t="s">
        <v>556</v>
      </c>
    </row>
    <row r="2133" spans="1:2">
      <c r="A2133" s="11" t="s">
        <v>595</v>
      </c>
      <c r="B2133" t="s">
        <v>469</v>
      </c>
    </row>
    <row r="2134" spans="1:2">
      <c r="A2134" s="10" t="s">
        <v>342</v>
      </c>
      <c r="B2134" t="s">
        <v>342</v>
      </c>
    </row>
    <row r="2135" spans="1:2">
      <c r="A2135" s="11" t="s">
        <v>165</v>
      </c>
      <c r="B2135" t="s">
        <v>106</v>
      </c>
    </row>
    <row r="2136" spans="1:2">
      <c r="A2136" s="10" t="s">
        <v>404</v>
      </c>
      <c r="B2136" t="s">
        <v>404</v>
      </c>
    </row>
    <row r="2137" spans="1:2">
      <c r="A2137" s="11" t="s">
        <v>404</v>
      </c>
      <c r="B2137" t="s">
        <v>404</v>
      </c>
    </row>
    <row r="2138" spans="1:2">
      <c r="A2138" s="10" t="s">
        <v>680</v>
      </c>
      <c r="B2138" t="s">
        <v>680</v>
      </c>
    </row>
    <row r="2139" spans="1:2">
      <c r="A2139" s="11" t="s">
        <v>845</v>
      </c>
      <c r="B2139" t="s">
        <v>7535</v>
      </c>
    </row>
    <row r="2140" spans="1:2">
      <c r="A2140" s="10" t="s">
        <v>293</v>
      </c>
      <c r="B2140" t="s">
        <v>600</v>
      </c>
    </row>
    <row r="2141" spans="1:2">
      <c r="A2141" s="11" t="s">
        <v>133</v>
      </c>
      <c r="B2141" t="s">
        <v>374</v>
      </c>
    </row>
    <row r="2142" spans="1:2">
      <c r="A2142" s="10" t="s">
        <v>415</v>
      </c>
      <c r="B2142" t="s">
        <v>7396</v>
      </c>
    </row>
    <row r="2143" spans="1:2">
      <c r="A2143" s="11" t="s">
        <v>296</v>
      </c>
      <c r="B2143" t="s">
        <v>296</v>
      </c>
    </row>
    <row r="2144" spans="1:2">
      <c r="A2144" s="10" t="s">
        <v>415</v>
      </c>
      <c r="B2144" t="s">
        <v>7396</v>
      </c>
    </row>
    <row r="2145" spans="1:2">
      <c r="A2145" s="11" t="s">
        <v>222</v>
      </c>
      <c r="B2145" t="s">
        <v>222</v>
      </c>
    </row>
    <row r="2146" spans="1:2">
      <c r="A2146" s="10" t="s">
        <v>311</v>
      </c>
      <c r="B2146" t="s">
        <v>311</v>
      </c>
    </row>
    <row r="2147" spans="1:2">
      <c r="A2147" s="11" t="s">
        <v>698</v>
      </c>
      <c r="B2147" t="s">
        <v>222</v>
      </c>
    </row>
    <row r="2148" spans="1:2">
      <c r="A2148" s="10" t="s">
        <v>1149</v>
      </c>
      <c r="B2148" t="s">
        <v>311</v>
      </c>
    </row>
    <row r="2149" spans="1:2">
      <c r="A2149" s="11" t="s">
        <v>129</v>
      </c>
      <c r="B2149" t="s">
        <v>363</v>
      </c>
    </row>
    <row r="2150" spans="1:2">
      <c r="A2150" s="10" t="s">
        <v>404</v>
      </c>
      <c r="B2150" t="s">
        <v>404</v>
      </c>
    </row>
    <row r="2151" spans="1:2">
      <c r="A2151" s="11" t="s">
        <v>346</v>
      </c>
      <c r="B2151" t="s">
        <v>311</v>
      </c>
    </row>
    <row r="2152" spans="1:2">
      <c r="A2152" s="10" t="s">
        <v>231</v>
      </c>
      <c r="B2152" t="s">
        <v>222</v>
      </c>
    </row>
    <row r="2153" spans="1:2">
      <c r="A2153" s="11" t="s">
        <v>1876</v>
      </c>
      <c r="B2153" t="s">
        <v>1876</v>
      </c>
    </row>
    <row r="2154" spans="1:2">
      <c r="A2154" s="10" t="s">
        <v>254</v>
      </c>
      <c r="B2154" t="s">
        <v>254</v>
      </c>
    </row>
    <row r="2155" spans="1:2">
      <c r="A2155" s="11" t="s">
        <v>397</v>
      </c>
      <c r="B2155" t="s">
        <v>397</v>
      </c>
    </row>
    <row r="2156" spans="1:2">
      <c r="A2156" s="10" t="s">
        <v>359</v>
      </c>
      <c r="B2156" t="s">
        <v>359</v>
      </c>
    </row>
    <row r="2157" spans="1:2">
      <c r="A2157" s="11" t="s">
        <v>231</v>
      </c>
      <c r="B2157" t="s">
        <v>222</v>
      </c>
    </row>
    <row r="2158" spans="1:2">
      <c r="A2158" s="10" t="s">
        <v>393</v>
      </c>
      <c r="B2158" t="s">
        <v>222</v>
      </c>
    </row>
    <row r="2159" spans="1:2">
      <c r="A2159" s="11" t="s">
        <v>393</v>
      </c>
      <c r="B2159" t="s">
        <v>222</v>
      </c>
    </row>
    <row r="2160" spans="1:2">
      <c r="A2160" s="10" t="s">
        <v>1009</v>
      </c>
      <c r="B2160" t="s">
        <v>7588</v>
      </c>
    </row>
    <row r="2161" spans="1:2">
      <c r="A2161" s="11" t="s">
        <v>293</v>
      </c>
      <c r="B2161" t="s">
        <v>600</v>
      </c>
    </row>
    <row r="2162" spans="1:2">
      <c r="A2162" s="10" t="s">
        <v>671</v>
      </c>
      <c r="B2162" t="s">
        <v>7485</v>
      </c>
    </row>
    <row r="2163" spans="1:2">
      <c r="A2163" s="11" t="s">
        <v>457</v>
      </c>
      <c r="B2163" t="s">
        <v>457</v>
      </c>
    </row>
    <row r="2164" spans="1:2">
      <c r="A2164" s="10" t="s">
        <v>622</v>
      </c>
      <c r="B2164" t="s">
        <v>123</v>
      </c>
    </row>
    <row r="2165" spans="1:2">
      <c r="A2165" s="11" t="s">
        <v>337</v>
      </c>
      <c r="B2165" t="s">
        <v>337</v>
      </c>
    </row>
    <row r="2166" spans="1:2">
      <c r="A2166" s="10" t="s">
        <v>76</v>
      </c>
      <c r="B2166" t="s">
        <v>447</v>
      </c>
    </row>
    <row r="2167" spans="1:2">
      <c r="A2167" s="11" t="s">
        <v>877</v>
      </c>
      <c r="B2167" t="s">
        <v>69</v>
      </c>
    </row>
    <row r="2168" spans="1:2">
      <c r="A2168" s="10" t="s">
        <v>152</v>
      </c>
      <c r="B2168" t="s">
        <v>473</v>
      </c>
    </row>
    <row r="2169" spans="1:2">
      <c r="A2169" s="11" t="s">
        <v>342</v>
      </c>
      <c r="B2169" t="s">
        <v>342</v>
      </c>
    </row>
    <row r="2170" spans="1:2">
      <c r="A2170" s="10" t="s">
        <v>303</v>
      </c>
      <c r="B2170" t="s">
        <v>473</v>
      </c>
    </row>
    <row r="2171" spans="1:2">
      <c r="A2171" s="11" t="s">
        <v>254</v>
      </c>
      <c r="B2171" t="s">
        <v>254</v>
      </c>
    </row>
    <row r="2172" spans="1:2">
      <c r="A2172" s="10" t="s">
        <v>877</v>
      </c>
      <c r="B2172" t="s">
        <v>69</v>
      </c>
    </row>
    <row r="2173" spans="1:2">
      <c r="A2173" s="11" t="s">
        <v>761</v>
      </c>
      <c r="B2173" t="s">
        <v>374</v>
      </c>
    </row>
    <row r="2174" spans="1:2">
      <c r="A2174" s="10" t="s">
        <v>792</v>
      </c>
      <c r="B2174" t="s">
        <v>792</v>
      </c>
    </row>
    <row r="2175" spans="1:2">
      <c r="A2175" s="11" t="s">
        <v>123</v>
      </c>
      <c r="B2175" t="s">
        <v>123</v>
      </c>
    </row>
    <row r="2176" spans="1:2">
      <c r="A2176" s="10" t="s">
        <v>85</v>
      </c>
      <c r="B2176" t="s">
        <v>85</v>
      </c>
    </row>
    <row r="2177" spans="1:2">
      <c r="A2177" s="11" t="s">
        <v>133</v>
      </c>
      <c r="B2177" t="s">
        <v>374</v>
      </c>
    </row>
    <row r="2178" spans="1:2">
      <c r="A2178" s="10" t="s">
        <v>473</v>
      </c>
      <c r="B2178" t="s">
        <v>473</v>
      </c>
    </row>
    <row r="2179" spans="1:2">
      <c r="A2179" s="11" t="s">
        <v>524</v>
      </c>
      <c r="B2179" t="s">
        <v>447</v>
      </c>
    </row>
    <row r="2180" spans="1:2">
      <c r="A2180" s="10" t="s">
        <v>290</v>
      </c>
      <c r="B2180" t="s">
        <v>359</v>
      </c>
    </row>
    <row r="2181" spans="1:2">
      <c r="A2181" s="11" t="s">
        <v>393</v>
      </c>
      <c r="B2181" t="s">
        <v>222</v>
      </c>
    </row>
    <row r="2182" spans="1:2">
      <c r="A2182" s="10" t="s">
        <v>473</v>
      </c>
      <c r="B2182" t="s">
        <v>473</v>
      </c>
    </row>
    <row r="2183" spans="1:2">
      <c r="A2183" s="11" t="s">
        <v>171</v>
      </c>
      <c r="B2183" t="s">
        <v>473</v>
      </c>
    </row>
    <row r="2184" spans="1:2">
      <c r="A2184" s="10" t="s">
        <v>698</v>
      </c>
      <c r="B2184" t="s">
        <v>222</v>
      </c>
    </row>
    <row r="2185" spans="1:2">
      <c r="A2185" s="11" t="s">
        <v>290</v>
      </c>
      <c r="B2185" t="s">
        <v>359</v>
      </c>
    </row>
    <row r="2186" spans="1:2">
      <c r="A2186" s="10" t="s">
        <v>263</v>
      </c>
      <c r="B2186" t="s">
        <v>263</v>
      </c>
    </row>
    <row r="2187" spans="1:2">
      <c r="A2187" s="11" t="s">
        <v>560</v>
      </c>
      <c r="B2187" t="s">
        <v>560</v>
      </c>
    </row>
    <row r="2188" spans="1:2">
      <c r="A2188" s="10" t="s">
        <v>792</v>
      </c>
      <c r="B2188" t="s">
        <v>792</v>
      </c>
    </row>
    <row r="2189" spans="1:2">
      <c r="A2189" s="11" t="s">
        <v>76</v>
      </c>
      <c r="B2189" t="s">
        <v>447</v>
      </c>
    </row>
    <row r="2190" spans="1:2">
      <c r="A2190" s="10" t="s">
        <v>96</v>
      </c>
      <c r="B2190" t="s">
        <v>123</v>
      </c>
    </row>
    <row r="2191" spans="1:2">
      <c r="A2191" s="11" t="s">
        <v>133</v>
      </c>
      <c r="B2191" t="s">
        <v>374</v>
      </c>
    </row>
    <row r="2192" spans="1:2">
      <c r="A2192" s="10" t="s">
        <v>111</v>
      </c>
      <c r="B2192" t="s">
        <v>447</v>
      </c>
    </row>
    <row r="2193" spans="1:2">
      <c r="A2193" s="11" t="s">
        <v>160</v>
      </c>
      <c r="B2193" t="s">
        <v>106</v>
      </c>
    </row>
    <row r="2194" spans="1:2">
      <c r="A2194" s="10" t="s">
        <v>1356</v>
      </c>
      <c r="B2194" t="s">
        <v>1356</v>
      </c>
    </row>
    <row r="2195" spans="1:2">
      <c r="A2195" s="11" t="s">
        <v>96</v>
      </c>
      <c r="B2195" t="s">
        <v>123</v>
      </c>
    </row>
    <row r="2196" spans="1:2">
      <c r="A2196" s="10" t="s">
        <v>374</v>
      </c>
      <c r="B2196" t="s">
        <v>374</v>
      </c>
    </row>
    <row r="2197" spans="1:2">
      <c r="A2197" s="11" t="s">
        <v>322</v>
      </c>
      <c r="B2197" t="s">
        <v>69</v>
      </c>
    </row>
    <row r="2198" spans="1:2">
      <c r="A2198" s="10" t="s">
        <v>296</v>
      </c>
      <c r="B2198" t="s">
        <v>296</v>
      </c>
    </row>
    <row r="2199" spans="1:2">
      <c r="A2199" s="11" t="s">
        <v>101</v>
      </c>
      <c r="B2199" t="s">
        <v>101</v>
      </c>
    </row>
    <row r="2200" spans="1:2">
      <c r="A2200" s="10" t="s">
        <v>62</v>
      </c>
      <c r="B2200" t="s">
        <v>1356</v>
      </c>
    </row>
    <row r="2201" spans="1:2">
      <c r="A2201" s="11" t="s">
        <v>279</v>
      </c>
      <c r="B2201" t="s">
        <v>263</v>
      </c>
    </row>
    <row r="2202" spans="1:2">
      <c r="A2202" s="10" t="s">
        <v>633</v>
      </c>
      <c r="B2202" t="s">
        <v>101</v>
      </c>
    </row>
    <row r="2203" spans="1:2">
      <c r="A2203" s="11" t="s">
        <v>142</v>
      </c>
      <c r="B2203" t="s">
        <v>792</v>
      </c>
    </row>
    <row r="2204" spans="1:2">
      <c r="A2204" s="10" t="s">
        <v>337</v>
      </c>
      <c r="B2204" t="s">
        <v>337</v>
      </c>
    </row>
    <row r="2205" spans="1:2">
      <c r="A2205" s="11" t="s">
        <v>845</v>
      </c>
      <c r="B2205" t="s">
        <v>7535</v>
      </c>
    </row>
    <row r="2206" spans="1:2">
      <c r="A2206" s="10" t="s">
        <v>129</v>
      </c>
      <c r="B2206" t="s">
        <v>363</v>
      </c>
    </row>
    <row r="2207" spans="1:2">
      <c r="A2207" s="11" t="s">
        <v>454</v>
      </c>
      <c r="B2207" t="s">
        <v>454</v>
      </c>
    </row>
    <row r="2208" spans="1:2">
      <c r="A2208" s="10" t="s">
        <v>81</v>
      </c>
      <c r="B2208" t="s">
        <v>101</v>
      </c>
    </row>
    <row r="2209" spans="1:2">
      <c r="A2209" s="11" t="s">
        <v>845</v>
      </c>
      <c r="B2209" t="s">
        <v>7535</v>
      </c>
    </row>
    <row r="2210" spans="1:2">
      <c r="A2210" s="10" t="s">
        <v>397</v>
      </c>
      <c r="B2210" t="s">
        <v>397</v>
      </c>
    </row>
    <row r="2211" spans="1:2">
      <c r="A2211" s="11" t="s">
        <v>322</v>
      </c>
      <c r="B2211" t="s">
        <v>69</v>
      </c>
    </row>
    <row r="2212" spans="1:2">
      <c r="A2212" s="10" t="s">
        <v>303</v>
      </c>
      <c r="B2212" t="s">
        <v>473</v>
      </c>
    </row>
    <row r="2213" spans="1:2">
      <c r="A2213" s="11" t="s">
        <v>796</v>
      </c>
      <c r="B2213" t="s">
        <v>600</v>
      </c>
    </row>
    <row r="2214" spans="1:2">
      <c r="A2214" s="10" t="s">
        <v>81</v>
      </c>
      <c r="B2214" t="s">
        <v>101</v>
      </c>
    </row>
    <row r="2215" spans="1:2">
      <c r="A2215" s="11" t="s">
        <v>268</v>
      </c>
      <c r="B2215" t="s">
        <v>600</v>
      </c>
    </row>
    <row r="2216" spans="1:2">
      <c r="A2216" s="10" t="s">
        <v>1876</v>
      </c>
      <c r="B2216" t="s">
        <v>1876</v>
      </c>
    </row>
    <row r="2217" spans="1:2">
      <c r="A2217" s="11" t="s">
        <v>698</v>
      </c>
      <c r="B2217" t="s">
        <v>222</v>
      </c>
    </row>
    <row r="2218" spans="1:2">
      <c r="A2218" s="10" t="s">
        <v>147</v>
      </c>
      <c r="B2218" t="s">
        <v>147</v>
      </c>
    </row>
    <row r="2219" spans="1:2">
      <c r="A2219" s="11" t="s">
        <v>311</v>
      </c>
      <c r="B2219" t="s">
        <v>311</v>
      </c>
    </row>
    <row r="2220" spans="1:2">
      <c r="A2220" s="10" t="s">
        <v>1876</v>
      </c>
      <c r="B2220" t="s">
        <v>1876</v>
      </c>
    </row>
    <row r="2221" spans="1:2">
      <c r="A2221" s="11" t="s">
        <v>363</v>
      </c>
      <c r="B2221" t="s">
        <v>363</v>
      </c>
    </row>
    <row r="2222" spans="1:2">
      <c r="A2222" s="10" t="s">
        <v>171</v>
      </c>
      <c r="B2222" t="s">
        <v>473</v>
      </c>
    </row>
    <row r="2223" spans="1:2">
      <c r="A2223" s="11" t="s">
        <v>877</v>
      </c>
      <c r="B2223" t="s">
        <v>69</v>
      </c>
    </row>
    <row r="2224" spans="1:2">
      <c r="A2224" s="10" t="s">
        <v>792</v>
      </c>
      <c r="B2224" t="s">
        <v>792</v>
      </c>
    </row>
    <row r="2225" spans="1:2">
      <c r="A2225" s="11" t="s">
        <v>585</v>
      </c>
      <c r="B2225" t="s">
        <v>585</v>
      </c>
    </row>
    <row r="2226" spans="1:2">
      <c r="A2226" s="10" t="s">
        <v>397</v>
      </c>
      <c r="B2226" t="s">
        <v>397</v>
      </c>
    </row>
    <row r="2227" spans="1:2">
      <c r="A2227" s="11" t="s">
        <v>538</v>
      </c>
      <c r="B2227" t="s">
        <v>538</v>
      </c>
    </row>
    <row r="2228" spans="1:2">
      <c r="A2228" s="10" t="s">
        <v>698</v>
      </c>
      <c r="B2228" t="s">
        <v>222</v>
      </c>
    </row>
    <row r="2229" spans="1:2">
      <c r="A2229" s="11" t="s">
        <v>101</v>
      </c>
      <c r="B2229" t="s">
        <v>101</v>
      </c>
    </row>
    <row r="2230" spans="1:2">
      <c r="A2230" s="10" t="s">
        <v>464</v>
      </c>
      <c r="B2230" t="s">
        <v>7413</v>
      </c>
    </row>
    <row r="2231" spans="1:2">
      <c r="A2231" s="11" t="s">
        <v>702</v>
      </c>
      <c r="B2231" t="s">
        <v>311</v>
      </c>
    </row>
    <row r="2232" spans="1:2">
      <c r="A2232" s="10" t="s">
        <v>111</v>
      </c>
      <c r="B2232" t="s">
        <v>447</v>
      </c>
    </row>
    <row r="2233" spans="1:2">
      <c r="A2233" s="11" t="s">
        <v>1035</v>
      </c>
      <c r="B2233" t="s">
        <v>1035</v>
      </c>
    </row>
    <row r="2234" spans="1:2">
      <c r="A2234" s="10" t="s">
        <v>1230</v>
      </c>
      <c r="B2234" t="s">
        <v>363</v>
      </c>
    </row>
    <row r="2235" spans="1:2">
      <c r="A2235" s="11" t="s">
        <v>662</v>
      </c>
      <c r="B2235" t="s">
        <v>106</v>
      </c>
    </row>
    <row r="2236" spans="1:2">
      <c r="A2236" s="10" t="s">
        <v>311</v>
      </c>
      <c r="B2236" t="s">
        <v>311</v>
      </c>
    </row>
    <row r="2237" spans="1:2">
      <c r="A2237" s="11" t="s">
        <v>454</v>
      </c>
      <c r="B2237" t="s">
        <v>454</v>
      </c>
    </row>
    <row r="2238" spans="1:2">
      <c r="A2238" s="10" t="s">
        <v>806</v>
      </c>
      <c r="B2238" t="s">
        <v>806</v>
      </c>
    </row>
    <row r="2239" spans="1:2">
      <c r="A2239" s="11" t="s">
        <v>106</v>
      </c>
      <c r="B2239" t="s">
        <v>106</v>
      </c>
    </row>
    <row r="2240" spans="1:2">
      <c r="A2240" s="10" t="s">
        <v>1230</v>
      </c>
      <c r="B2240" t="s">
        <v>363</v>
      </c>
    </row>
    <row r="2241" spans="1:2">
      <c r="A2241" s="11" t="s">
        <v>585</v>
      </c>
      <c r="B2241" t="s">
        <v>585</v>
      </c>
    </row>
    <row r="2242" spans="1:2">
      <c r="A2242" s="10" t="s">
        <v>101</v>
      </c>
      <c r="B2242" t="s">
        <v>101</v>
      </c>
    </row>
    <row r="2243" spans="1:2">
      <c r="A2243" s="11" t="s">
        <v>473</v>
      </c>
      <c r="B2243" t="s">
        <v>473</v>
      </c>
    </row>
    <row r="2244" spans="1:2">
      <c r="A2244" s="10" t="s">
        <v>572</v>
      </c>
      <c r="B2244" t="s">
        <v>311</v>
      </c>
    </row>
    <row r="2245" spans="1:2">
      <c r="A2245" s="11" t="s">
        <v>142</v>
      </c>
      <c r="B2245" t="s">
        <v>792</v>
      </c>
    </row>
    <row r="2246" spans="1:2">
      <c r="A2246" s="10" t="s">
        <v>165</v>
      </c>
      <c r="B2246" t="s">
        <v>106</v>
      </c>
    </row>
    <row r="2247" spans="1:2">
      <c r="A2247" s="11" t="s">
        <v>147</v>
      </c>
      <c r="B2247" t="s">
        <v>147</v>
      </c>
    </row>
    <row r="2248" spans="1:2">
      <c r="A2248" s="10" t="s">
        <v>469</v>
      </c>
      <c r="B2248" t="s">
        <v>469</v>
      </c>
    </row>
    <row r="2249" spans="1:2">
      <c r="A2249" s="11" t="s">
        <v>274</v>
      </c>
      <c r="B2249" t="s">
        <v>469</v>
      </c>
    </row>
    <row r="2250" spans="1:2">
      <c r="A2250" s="10" t="s">
        <v>397</v>
      </c>
      <c r="B2250" t="s">
        <v>397</v>
      </c>
    </row>
    <row r="2251" spans="1:2">
      <c r="A2251" s="11" t="s">
        <v>585</v>
      </c>
      <c r="B2251" t="s">
        <v>585</v>
      </c>
    </row>
    <row r="2252" spans="1:2">
      <c r="A2252" s="10" t="s">
        <v>702</v>
      </c>
      <c r="B2252" t="s">
        <v>311</v>
      </c>
    </row>
    <row r="2253" spans="1:2">
      <c r="A2253" s="11" t="s">
        <v>877</v>
      </c>
      <c r="B2253" t="s">
        <v>69</v>
      </c>
    </row>
    <row r="2254" spans="1:2">
      <c r="A2254" s="10" t="s">
        <v>671</v>
      </c>
      <c r="B2254" t="s">
        <v>7485</v>
      </c>
    </row>
    <row r="2255" spans="1:2">
      <c r="A2255" s="11" t="s">
        <v>293</v>
      </c>
      <c r="B2255" t="s">
        <v>600</v>
      </c>
    </row>
    <row r="2256" spans="1:2">
      <c r="A2256" s="10" t="s">
        <v>698</v>
      </c>
      <c r="B2256" t="s">
        <v>222</v>
      </c>
    </row>
    <row r="2257" spans="1:2">
      <c r="A2257" s="11" t="s">
        <v>538</v>
      </c>
      <c r="B2257" t="s">
        <v>538</v>
      </c>
    </row>
    <row r="2258" spans="1:2">
      <c r="A2258" s="10" t="s">
        <v>208</v>
      </c>
      <c r="B2258" t="s">
        <v>1356</v>
      </c>
    </row>
    <row r="2259" spans="1:2">
      <c r="A2259" s="11" t="s">
        <v>374</v>
      </c>
      <c r="B2259" t="s">
        <v>374</v>
      </c>
    </row>
    <row r="2260" spans="1:2">
      <c r="A2260" s="10" t="s">
        <v>556</v>
      </c>
      <c r="B2260" t="s">
        <v>556</v>
      </c>
    </row>
    <row r="2261" spans="1:2">
      <c r="A2261" s="11" t="s">
        <v>560</v>
      </c>
      <c r="B2261" t="s">
        <v>560</v>
      </c>
    </row>
    <row r="2262" spans="1:2">
      <c r="A2262" s="10" t="s">
        <v>85</v>
      </c>
      <c r="B2262" t="s">
        <v>85</v>
      </c>
    </row>
    <row r="2263" spans="1:2">
      <c r="A2263" s="11" t="s">
        <v>796</v>
      </c>
      <c r="B2263" t="s">
        <v>600</v>
      </c>
    </row>
    <row r="2264" spans="1:2">
      <c r="A2264" s="10" t="s">
        <v>622</v>
      </c>
      <c r="B2264" t="s">
        <v>123</v>
      </c>
    </row>
    <row r="2265" spans="1:2">
      <c r="A2265" s="11" t="s">
        <v>397</v>
      </c>
      <c r="B2265" t="s">
        <v>397</v>
      </c>
    </row>
    <row r="2266" spans="1:2">
      <c r="A2266" s="10" t="s">
        <v>633</v>
      </c>
      <c r="B2266" t="s">
        <v>101</v>
      </c>
    </row>
    <row r="2267" spans="1:2">
      <c r="A2267" s="11" t="s">
        <v>318</v>
      </c>
      <c r="B2267" t="s">
        <v>123</v>
      </c>
    </row>
    <row r="2268" spans="1:2">
      <c r="A2268" s="10" t="s">
        <v>654</v>
      </c>
      <c r="B2268" t="s">
        <v>654</v>
      </c>
    </row>
    <row r="2269" spans="1:2">
      <c r="A2269" s="11" t="s">
        <v>538</v>
      </c>
      <c r="B2269" t="s">
        <v>538</v>
      </c>
    </row>
    <row r="2270" spans="1:2">
      <c r="A2270" s="10" t="s">
        <v>101</v>
      </c>
      <c r="B2270" t="s">
        <v>101</v>
      </c>
    </row>
    <row r="2271" spans="1:2">
      <c r="A2271" s="11" t="s">
        <v>322</v>
      </c>
      <c r="B2271" t="s">
        <v>69</v>
      </c>
    </row>
    <row r="2272" spans="1:2">
      <c r="A2272" s="10" t="s">
        <v>133</v>
      </c>
      <c r="B2272" t="s">
        <v>374</v>
      </c>
    </row>
    <row r="2273" spans="1:2">
      <c r="A2273" s="11" t="s">
        <v>352</v>
      </c>
      <c r="B2273" t="s">
        <v>352</v>
      </c>
    </row>
    <row r="2274" spans="1:2">
      <c r="A2274" s="10" t="s">
        <v>89</v>
      </c>
      <c r="B2274" t="s">
        <v>1356</v>
      </c>
    </row>
    <row r="2275" spans="1:2">
      <c r="A2275" s="11" t="s">
        <v>1214</v>
      </c>
      <c r="B2275" t="s">
        <v>123</v>
      </c>
    </row>
    <row r="2276" spans="1:2">
      <c r="A2276" s="10" t="s">
        <v>538</v>
      </c>
      <c r="B2276" t="s">
        <v>538</v>
      </c>
    </row>
    <row r="2277" spans="1:2">
      <c r="A2277" s="11" t="s">
        <v>89</v>
      </c>
      <c r="B2277" t="s">
        <v>1356</v>
      </c>
    </row>
    <row r="2278" spans="1:2">
      <c r="A2278" s="10" t="s">
        <v>129</v>
      </c>
      <c r="B2278" t="s">
        <v>363</v>
      </c>
    </row>
    <row r="2279" spans="1:2">
      <c r="A2279" s="11" t="s">
        <v>556</v>
      </c>
      <c r="B2279" t="s">
        <v>556</v>
      </c>
    </row>
    <row r="2280" spans="1:2">
      <c r="A2280" s="10" t="s">
        <v>758</v>
      </c>
      <c r="B2280" t="s">
        <v>758</v>
      </c>
    </row>
    <row r="2281" spans="1:2">
      <c r="A2281" s="11" t="s">
        <v>208</v>
      </c>
      <c r="B2281" t="s">
        <v>1356</v>
      </c>
    </row>
    <row r="2282" spans="1:2">
      <c r="A2282" s="10" t="s">
        <v>257</v>
      </c>
      <c r="B2282" t="s">
        <v>792</v>
      </c>
    </row>
    <row r="2283" spans="1:2">
      <c r="A2283" s="11" t="s">
        <v>311</v>
      </c>
      <c r="B2283" t="s">
        <v>311</v>
      </c>
    </row>
    <row r="2284" spans="1:2">
      <c r="A2284" s="10" t="s">
        <v>268</v>
      </c>
      <c r="B2284" t="s">
        <v>600</v>
      </c>
    </row>
    <row r="2285" spans="1:2">
      <c r="A2285" s="11" t="s">
        <v>397</v>
      </c>
      <c r="B2285" t="s">
        <v>397</v>
      </c>
    </row>
    <row r="2286" spans="1:2">
      <c r="A2286" s="10" t="s">
        <v>592</v>
      </c>
      <c r="B2286" t="s">
        <v>69</v>
      </c>
    </row>
    <row r="2287" spans="1:2">
      <c r="A2287" s="11" t="s">
        <v>698</v>
      </c>
      <c r="B2287" t="s">
        <v>222</v>
      </c>
    </row>
    <row r="2288" spans="1:2">
      <c r="A2288" s="10" t="s">
        <v>303</v>
      </c>
      <c r="B2288" t="s">
        <v>473</v>
      </c>
    </row>
    <row r="2289" spans="1:2">
      <c r="A2289" s="11" t="s">
        <v>393</v>
      </c>
      <c r="B2289" t="s">
        <v>222</v>
      </c>
    </row>
    <row r="2290" spans="1:2">
      <c r="A2290" s="10" t="s">
        <v>352</v>
      </c>
      <c r="B2290" t="s">
        <v>352</v>
      </c>
    </row>
    <row r="2291" spans="1:2">
      <c r="A2291" s="11" t="s">
        <v>454</v>
      </c>
      <c r="B2291" t="s">
        <v>454</v>
      </c>
    </row>
    <row r="2292" spans="1:2">
      <c r="A2292" s="10" t="s">
        <v>477</v>
      </c>
      <c r="B2292" t="s">
        <v>792</v>
      </c>
    </row>
    <row r="2293" spans="1:2">
      <c r="A2293" s="11" t="s">
        <v>415</v>
      </c>
      <c r="B2293" t="s">
        <v>7396</v>
      </c>
    </row>
    <row r="2294" spans="1:2">
      <c r="A2294" s="10" t="s">
        <v>85</v>
      </c>
      <c r="B2294" t="s">
        <v>85</v>
      </c>
    </row>
    <row r="2295" spans="1:2">
      <c r="A2295" s="11" t="s">
        <v>85</v>
      </c>
      <c r="B2295" t="s">
        <v>85</v>
      </c>
    </row>
    <row r="2296" spans="1:2">
      <c r="A2296" s="10" t="s">
        <v>85</v>
      </c>
      <c r="B2296" t="s">
        <v>85</v>
      </c>
    </row>
    <row r="2297" spans="1:2">
      <c r="A2297" s="11" t="s">
        <v>208</v>
      </c>
      <c r="B2297" t="s">
        <v>1356</v>
      </c>
    </row>
    <row r="2298" spans="1:2">
      <c r="A2298" s="10" t="s">
        <v>556</v>
      </c>
      <c r="B2298" t="s">
        <v>556</v>
      </c>
    </row>
    <row r="2299" spans="1:2">
      <c r="A2299" s="11" t="s">
        <v>363</v>
      </c>
      <c r="B2299" t="s">
        <v>363</v>
      </c>
    </row>
    <row r="2300" spans="1:2">
      <c r="A2300" s="10" t="s">
        <v>622</v>
      </c>
      <c r="B2300" t="s">
        <v>123</v>
      </c>
    </row>
    <row r="2301" spans="1:2">
      <c r="A2301" s="11" t="s">
        <v>1356</v>
      </c>
      <c r="B2301" t="s">
        <v>1356</v>
      </c>
    </row>
    <row r="2302" spans="1:2">
      <c r="A2302" s="10" t="s">
        <v>293</v>
      </c>
      <c r="B2302" t="s">
        <v>600</v>
      </c>
    </row>
    <row r="2303" spans="1:2">
      <c r="A2303" s="11" t="s">
        <v>454</v>
      </c>
      <c r="B2303" t="s">
        <v>454</v>
      </c>
    </row>
    <row r="2304" spans="1:2">
      <c r="A2304" s="10" t="s">
        <v>222</v>
      </c>
      <c r="B2304" t="s">
        <v>222</v>
      </c>
    </row>
    <row r="2305" spans="1:2">
      <c r="A2305" s="11" t="s">
        <v>592</v>
      </c>
      <c r="B2305" t="s">
        <v>69</v>
      </c>
    </row>
    <row r="2306" spans="1:2">
      <c r="A2306" s="10" t="s">
        <v>257</v>
      </c>
      <c r="B2306" t="s">
        <v>792</v>
      </c>
    </row>
    <row r="2307" spans="1:2">
      <c r="A2307" s="11" t="s">
        <v>374</v>
      </c>
      <c r="B2307" t="s">
        <v>374</v>
      </c>
    </row>
    <row r="2308" spans="1:2">
      <c r="A2308" s="10" t="s">
        <v>560</v>
      </c>
      <c r="B2308" t="s">
        <v>560</v>
      </c>
    </row>
    <row r="2309" spans="1:2">
      <c r="A2309" s="11" t="s">
        <v>222</v>
      </c>
      <c r="B2309" t="s">
        <v>222</v>
      </c>
    </row>
    <row r="2310" spans="1:2">
      <c r="A2310" s="10" t="s">
        <v>111</v>
      </c>
      <c r="B2310" t="s">
        <v>447</v>
      </c>
    </row>
    <row r="2311" spans="1:2">
      <c r="A2311" s="11" t="s">
        <v>556</v>
      </c>
      <c r="B2311" t="s">
        <v>556</v>
      </c>
    </row>
    <row r="2312" spans="1:2">
      <c r="A2312" s="10" t="s">
        <v>222</v>
      </c>
      <c r="B2312" t="s">
        <v>222</v>
      </c>
    </row>
    <row r="2313" spans="1:2">
      <c r="A2313" s="11" t="s">
        <v>111</v>
      </c>
      <c r="B2313" t="s">
        <v>447</v>
      </c>
    </row>
    <row r="2314" spans="1:2">
      <c r="A2314" s="10" t="s">
        <v>454</v>
      </c>
      <c r="B2314" t="s">
        <v>454</v>
      </c>
    </row>
    <row r="2315" spans="1:2">
      <c r="A2315" s="11" t="s">
        <v>1149</v>
      </c>
      <c r="B2315" t="s">
        <v>311</v>
      </c>
    </row>
    <row r="2316" spans="1:2">
      <c r="A2316" s="10" t="s">
        <v>585</v>
      </c>
      <c r="B2316" t="s">
        <v>585</v>
      </c>
    </row>
    <row r="2317" spans="1:2">
      <c r="A2317" s="11" t="s">
        <v>473</v>
      </c>
      <c r="B2317" t="s">
        <v>473</v>
      </c>
    </row>
    <row r="2318" spans="1:2">
      <c r="A2318" s="10" t="s">
        <v>595</v>
      </c>
      <c r="B2318" t="s">
        <v>469</v>
      </c>
    </row>
    <row r="2319" spans="1:2">
      <c r="A2319" s="11" t="s">
        <v>1725</v>
      </c>
      <c r="B2319" t="s">
        <v>1725</v>
      </c>
    </row>
    <row r="2320" spans="1:2">
      <c r="A2320" s="10" t="s">
        <v>671</v>
      </c>
      <c r="B2320" t="s">
        <v>7485</v>
      </c>
    </row>
    <row r="2321" spans="1:2">
      <c r="A2321" s="11" t="s">
        <v>1035</v>
      </c>
      <c r="B2321" t="s">
        <v>1035</v>
      </c>
    </row>
    <row r="2322" spans="1:2">
      <c r="A2322" s="10" t="s">
        <v>680</v>
      </c>
      <c r="B2322" t="s">
        <v>680</v>
      </c>
    </row>
    <row r="2323" spans="1:2">
      <c r="A2323" s="11" t="s">
        <v>129</v>
      </c>
      <c r="B2323" t="s">
        <v>363</v>
      </c>
    </row>
    <row r="2324" spans="1:2">
      <c r="A2324" s="10" t="s">
        <v>871</v>
      </c>
      <c r="B2324" t="s">
        <v>69</v>
      </c>
    </row>
    <row r="2325" spans="1:2">
      <c r="A2325" s="11" t="s">
        <v>363</v>
      </c>
      <c r="B2325" t="s">
        <v>363</v>
      </c>
    </row>
    <row r="2326" spans="1:2">
      <c r="A2326" s="10" t="s">
        <v>263</v>
      </c>
      <c r="B2326" t="s">
        <v>263</v>
      </c>
    </row>
    <row r="2327" spans="1:2">
      <c r="A2327" s="11" t="s">
        <v>595</v>
      </c>
      <c r="B2327" t="s">
        <v>469</v>
      </c>
    </row>
    <row r="2328" spans="1:2">
      <c r="A2328" s="10" t="s">
        <v>177</v>
      </c>
      <c r="B2328" t="s">
        <v>363</v>
      </c>
    </row>
    <row r="2329" spans="1:2">
      <c r="A2329" s="11" t="s">
        <v>1035</v>
      </c>
      <c r="B2329" t="s">
        <v>1035</v>
      </c>
    </row>
    <row r="2330" spans="1:2">
      <c r="A2330" s="10" t="s">
        <v>671</v>
      </c>
      <c r="B2330" t="s">
        <v>7485</v>
      </c>
    </row>
    <row r="2331" spans="1:2">
      <c r="A2331" s="11" t="s">
        <v>111</v>
      </c>
      <c r="B2331" t="s">
        <v>447</v>
      </c>
    </row>
    <row r="2332" spans="1:2">
      <c r="A2332" s="10" t="s">
        <v>415</v>
      </c>
      <c r="B2332" t="s">
        <v>7396</v>
      </c>
    </row>
    <row r="2333" spans="1:2">
      <c r="A2333" s="11" t="s">
        <v>1035</v>
      </c>
      <c r="B2333" t="s">
        <v>1035</v>
      </c>
    </row>
    <row r="2334" spans="1:2">
      <c r="A2334" s="10" t="s">
        <v>796</v>
      </c>
      <c r="B2334" t="s">
        <v>600</v>
      </c>
    </row>
    <row r="2335" spans="1:2">
      <c r="A2335" s="11" t="s">
        <v>845</v>
      </c>
      <c r="B2335" t="s">
        <v>7535</v>
      </c>
    </row>
    <row r="2336" spans="1:2">
      <c r="A2336" s="10" t="s">
        <v>477</v>
      </c>
      <c r="B2336" t="s">
        <v>792</v>
      </c>
    </row>
    <row r="2337" spans="1:2">
      <c r="A2337" s="11" t="s">
        <v>346</v>
      </c>
      <c r="B2337" t="s">
        <v>311</v>
      </c>
    </row>
    <row r="2338" spans="1:2">
      <c r="A2338" s="10" t="s">
        <v>702</v>
      </c>
      <c r="B2338" t="s">
        <v>311</v>
      </c>
    </row>
    <row r="2339" spans="1:2">
      <c r="A2339" s="11" t="s">
        <v>235</v>
      </c>
      <c r="B2339" t="s">
        <v>235</v>
      </c>
    </row>
    <row r="2340" spans="1:2">
      <c r="A2340" s="10" t="s">
        <v>101</v>
      </c>
      <c r="B2340" t="s">
        <v>101</v>
      </c>
    </row>
    <row r="2341" spans="1:2">
      <c r="A2341" s="11" t="s">
        <v>231</v>
      </c>
      <c r="B2341" t="s">
        <v>222</v>
      </c>
    </row>
    <row r="2342" spans="1:2">
      <c r="A2342" s="10" t="s">
        <v>296</v>
      </c>
      <c r="B2342" t="s">
        <v>296</v>
      </c>
    </row>
    <row r="2343" spans="1:2">
      <c r="A2343" s="11" t="s">
        <v>123</v>
      </c>
      <c r="B2343" t="s">
        <v>123</v>
      </c>
    </row>
    <row r="2344" spans="1:2">
      <c r="A2344" s="10" t="s">
        <v>303</v>
      </c>
      <c r="B2344" t="s">
        <v>473</v>
      </c>
    </row>
    <row r="2345" spans="1:2">
      <c r="A2345" s="11" t="s">
        <v>142</v>
      </c>
      <c r="B2345" t="s">
        <v>792</v>
      </c>
    </row>
    <row r="2346" spans="1:2">
      <c r="A2346" s="10" t="s">
        <v>311</v>
      </c>
      <c r="B2346" t="s">
        <v>311</v>
      </c>
    </row>
    <row r="2347" spans="1:2">
      <c r="A2347" s="11" t="s">
        <v>1230</v>
      </c>
      <c r="B2347" t="s">
        <v>363</v>
      </c>
    </row>
    <row r="2348" spans="1:2">
      <c r="A2348" s="10" t="s">
        <v>671</v>
      </c>
      <c r="B2348" t="s">
        <v>7485</v>
      </c>
    </row>
    <row r="2349" spans="1:2">
      <c r="A2349" s="11" t="s">
        <v>165</v>
      </c>
      <c r="B2349" t="s">
        <v>106</v>
      </c>
    </row>
    <row r="2350" spans="1:2">
      <c r="A2350" s="10" t="s">
        <v>1165</v>
      </c>
      <c r="B2350" t="s">
        <v>1165</v>
      </c>
    </row>
    <row r="2351" spans="1:2">
      <c r="A2351" s="11" t="s">
        <v>761</v>
      </c>
      <c r="B2351" t="s">
        <v>374</v>
      </c>
    </row>
    <row r="2352" spans="1:2">
      <c r="A2352" s="10" t="s">
        <v>397</v>
      </c>
      <c r="B2352" t="s">
        <v>397</v>
      </c>
    </row>
    <row r="2353" spans="1:2">
      <c r="A2353" s="11" t="s">
        <v>397</v>
      </c>
      <c r="B2353" t="s">
        <v>397</v>
      </c>
    </row>
    <row r="2354" spans="1:2">
      <c r="A2354" s="10" t="s">
        <v>393</v>
      </c>
      <c r="B2354" t="s">
        <v>222</v>
      </c>
    </row>
    <row r="2355" spans="1:2">
      <c r="A2355" s="11" t="s">
        <v>106</v>
      </c>
      <c r="B2355" t="s">
        <v>106</v>
      </c>
    </row>
    <row r="2356" spans="1:2">
      <c r="A2356" s="10" t="s">
        <v>556</v>
      </c>
      <c r="B2356" t="s">
        <v>556</v>
      </c>
    </row>
    <row r="2357" spans="1:2">
      <c r="A2357" s="11" t="s">
        <v>447</v>
      </c>
      <c r="B2357" t="s">
        <v>447</v>
      </c>
    </row>
    <row r="2358" spans="1:2">
      <c r="A2358" s="10" t="s">
        <v>322</v>
      </c>
      <c r="B2358" t="s">
        <v>69</v>
      </c>
    </row>
    <row r="2359" spans="1:2">
      <c r="A2359" s="11" t="s">
        <v>106</v>
      </c>
      <c r="B2359" t="s">
        <v>106</v>
      </c>
    </row>
    <row r="2360" spans="1:2">
      <c r="A2360" s="10" t="s">
        <v>592</v>
      </c>
      <c r="B2360" t="s">
        <v>69</v>
      </c>
    </row>
    <row r="2361" spans="1:2">
      <c r="A2361" s="11" t="s">
        <v>871</v>
      </c>
      <c r="B2361" t="s">
        <v>69</v>
      </c>
    </row>
    <row r="2362" spans="1:2">
      <c r="A2362" s="10" t="s">
        <v>271</v>
      </c>
      <c r="B2362" t="s">
        <v>1356</v>
      </c>
    </row>
    <row r="2363" spans="1:2">
      <c r="A2363" s="11" t="s">
        <v>393</v>
      </c>
      <c r="B2363" t="s">
        <v>222</v>
      </c>
    </row>
    <row r="2364" spans="1:2">
      <c r="A2364" s="10" t="s">
        <v>698</v>
      </c>
      <c r="B2364" t="s">
        <v>222</v>
      </c>
    </row>
    <row r="2365" spans="1:2">
      <c r="A2365" s="11" t="s">
        <v>1009</v>
      </c>
      <c r="B2365" t="s">
        <v>7588</v>
      </c>
    </row>
    <row r="2366" spans="1:2">
      <c r="A2366" s="10" t="s">
        <v>111</v>
      </c>
      <c r="B2366" t="s">
        <v>447</v>
      </c>
    </row>
    <row r="2367" spans="1:2">
      <c r="A2367" s="11" t="s">
        <v>156</v>
      </c>
      <c r="B2367" t="s">
        <v>156</v>
      </c>
    </row>
    <row r="2368" spans="1:2">
      <c r="A2368" s="10" t="s">
        <v>473</v>
      </c>
      <c r="B2368" t="s">
        <v>473</v>
      </c>
    </row>
    <row r="2369" spans="1:2">
      <c r="A2369" s="11" t="s">
        <v>311</v>
      </c>
      <c r="B2369" t="s">
        <v>311</v>
      </c>
    </row>
    <row r="2370" spans="1:2">
      <c r="A2370" s="10" t="s">
        <v>702</v>
      </c>
      <c r="B2370" t="s">
        <v>311</v>
      </c>
    </row>
    <row r="2371" spans="1:2">
      <c r="A2371" s="11" t="s">
        <v>81</v>
      </c>
      <c r="B2371" t="s">
        <v>101</v>
      </c>
    </row>
    <row r="2372" spans="1:2">
      <c r="A2372" s="10" t="s">
        <v>662</v>
      </c>
      <c r="B2372" t="s">
        <v>106</v>
      </c>
    </row>
    <row r="2373" spans="1:2">
      <c r="A2373" s="11" t="s">
        <v>654</v>
      </c>
      <c r="B2373" t="s">
        <v>654</v>
      </c>
    </row>
    <row r="2374" spans="1:2">
      <c r="A2374" s="10" t="s">
        <v>1725</v>
      </c>
      <c r="B2374" t="s">
        <v>1725</v>
      </c>
    </row>
    <row r="2375" spans="1:2">
      <c r="A2375" s="11" t="s">
        <v>101</v>
      </c>
      <c r="B2375" t="s">
        <v>101</v>
      </c>
    </row>
    <row r="2376" spans="1:2">
      <c r="A2376" s="10" t="s">
        <v>761</v>
      </c>
      <c r="B2376" t="s">
        <v>374</v>
      </c>
    </row>
    <row r="2377" spans="1:2">
      <c r="A2377" s="11" t="s">
        <v>268</v>
      </c>
      <c r="B2377" t="s">
        <v>600</v>
      </c>
    </row>
    <row r="2378" spans="1:2">
      <c r="A2378" s="10" t="s">
        <v>806</v>
      </c>
      <c r="B2378" t="s">
        <v>806</v>
      </c>
    </row>
    <row r="2379" spans="1:2">
      <c r="A2379" s="11" t="s">
        <v>662</v>
      </c>
      <c r="B2379" t="s">
        <v>106</v>
      </c>
    </row>
    <row r="2380" spans="1:2">
      <c r="A2380" s="10" t="s">
        <v>572</v>
      </c>
      <c r="B2380" t="s">
        <v>311</v>
      </c>
    </row>
    <row r="2381" spans="1:2">
      <c r="A2381" s="11" t="s">
        <v>363</v>
      </c>
      <c r="B2381" t="s">
        <v>363</v>
      </c>
    </row>
    <row r="2382" spans="1:2">
      <c r="A2382" s="10" t="s">
        <v>293</v>
      </c>
      <c r="B2382" t="s">
        <v>600</v>
      </c>
    </row>
    <row r="2383" spans="1:2">
      <c r="A2383" s="11" t="s">
        <v>622</v>
      </c>
      <c r="B2383" t="s">
        <v>123</v>
      </c>
    </row>
    <row r="2384" spans="1:2">
      <c r="A2384" s="10" t="s">
        <v>662</v>
      </c>
      <c r="B2384" t="s">
        <v>106</v>
      </c>
    </row>
    <row r="2385" spans="1:2">
      <c r="A2385" s="11" t="s">
        <v>1214</v>
      </c>
      <c r="B2385" t="s">
        <v>123</v>
      </c>
    </row>
    <row r="2386" spans="1:2">
      <c r="A2386" s="10" t="s">
        <v>1149</v>
      </c>
      <c r="B2386" t="s">
        <v>311</v>
      </c>
    </row>
    <row r="2387" spans="1:2">
      <c r="A2387" s="11" t="s">
        <v>177</v>
      </c>
      <c r="B2387" t="s">
        <v>363</v>
      </c>
    </row>
    <row r="2388" spans="1:2">
      <c r="A2388" s="10" t="s">
        <v>796</v>
      </c>
      <c r="B2388" t="s">
        <v>600</v>
      </c>
    </row>
    <row r="2389" spans="1:2">
      <c r="A2389" s="11" t="s">
        <v>845</v>
      </c>
      <c r="B2389" t="s">
        <v>7535</v>
      </c>
    </row>
    <row r="2390" spans="1:2">
      <c r="A2390" s="10" t="s">
        <v>352</v>
      </c>
      <c r="B2390" t="s">
        <v>352</v>
      </c>
    </row>
    <row r="2391" spans="1:2">
      <c r="A2391" s="11" t="s">
        <v>222</v>
      </c>
      <c r="B2391" t="s">
        <v>222</v>
      </c>
    </row>
    <row r="2392" spans="1:2">
      <c r="A2392" s="10" t="s">
        <v>346</v>
      </c>
      <c r="B2392" t="s">
        <v>311</v>
      </c>
    </row>
    <row r="2393" spans="1:2">
      <c r="A2393" s="11" t="s">
        <v>585</v>
      </c>
      <c r="B2393" t="s">
        <v>585</v>
      </c>
    </row>
    <row r="2394" spans="1:2">
      <c r="A2394" s="10" t="s">
        <v>585</v>
      </c>
      <c r="B2394" t="s">
        <v>585</v>
      </c>
    </row>
    <row r="2395" spans="1:2">
      <c r="A2395" s="11" t="s">
        <v>160</v>
      </c>
      <c r="B2395" t="s">
        <v>106</v>
      </c>
    </row>
    <row r="2396" spans="1:2">
      <c r="A2396" s="10" t="s">
        <v>1009</v>
      </c>
      <c r="B2396" t="s">
        <v>7588</v>
      </c>
    </row>
    <row r="2397" spans="1:2">
      <c r="A2397" s="11" t="s">
        <v>147</v>
      </c>
      <c r="B2397" t="s">
        <v>147</v>
      </c>
    </row>
    <row r="2398" spans="1:2">
      <c r="A2398" s="10" t="s">
        <v>1149</v>
      </c>
      <c r="B2398" t="s">
        <v>311</v>
      </c>
    </row>
    <row r="2399" spans="1:2">
      <c r="A2399" s="11" t="s">
        <v>662</v>
      </c>
      <c r="B2399" t="s">
        <v>106</v>
      </c>
    </row>
    <row r="2400" spans="1:2">
      <c r="A2400" s="10" t="s">
        <v>556</v>
      </c>
      <c r="B2400" t="s">
        <v>556</v>
      </c>
    </row>
    <row r="2401" spans="1:2">
      <c r="A2401" s="11" t="s">
        <v>1725</v>
      </c>
      <c r="B2401" t="s">
        <v>1725</v>
      </c>
    </row>
    <row r="2402" spans="1:2">
      <c r="A2402" s="10" t="s">
        <v>359</v>
      </c>
      <c r="B2402" t="s">
        <v>359</v>
      </c>
    </row>
    <row r="2403" spans="1:2">
      <c r="A2403" s="11" t="s">
        <v>592</v>
      </c>
      <c r="B2403" t="s">
        <v>69</v>
      </c>
    </row>
    <row r="2404" spans="1:2">
      <c r="A2404" s="10" t="s">
        <v>165</v>
      </c>
      <c r="B2404" t="s">
        <v>106</v>
      </c>
    </row>
    <row r="2405" spans="1:2">
      <c r="A2405" s="11" t="s">
        <v>156</v>
      </c>
      <c r="B2405" t="s">
        <v>156</v>
      </c>
    </row>
    <row r="2406" spans="1:2">
      <c r="A2406" s="10" t="s">
        <v>1356</v>
      </c>
      <c r="B2406" t="s">
        <v>1356</v>
      </c>
    </row>
    <row r="2407" spans="1:2">
      <c r="A2407" s="11" t="s">
        <v>1356</v>
      </c>
      <c r="B2407" t="s">
        <v>1356</v>
      </c>
    </row>
    <row r="2408" spans="1:2">
      <c r="A2408" s="10" t="s">
        <v>592</v>
      </c>
      <c r="B2408" t="s">
        <v>69</v>
      </c>
    </row>
    <row r="2409" spans="1:2">
      <c r="A2409" s="11" t="s">
        <v>1876</v>
      </c>
      <c r="B2409" t="s">
        <v>1876</v>
      </c>
    </row>
    <row r="2410" spans="1:2">
      <c r="A2410" s="10" t="s">
        <v>222</v>
      </c>
      <c r="B2410" t="s">
        <v>222</v>
      </c>
    </row>
    <row r="2411" spans="1:2">
      <c r="A2411" s="11" t="s">
        <v>363</v>
      </c>
      <c r="B2411" t="s">
        <v>363</v>
      </c>
    </row>
    <row r="2412" spans="1:2">
      <c r="A2412" s="10" t="s">
        <v>222</v>
      </c>
      <c r="B2412" t="s">
        <v>222</v>
      </c>
    </row>
    <row r="2413" spans="1:2">
      <c r="A2413" s="11" t="s">
        <v>477</v>
      </c>
      <c r="B2413" t="s">
        <v>792</v>
      </c>
    </row>
    <row r="2414" spans="1:2">
      <c r="A2414" s="10" t="s">
        <v>1149</v>
      </c>
      <c r="B2414" t="s">
        <v>311</v>
      </c>
    </row>
    <row r="2415" spans="1:2">
      <c r="A2415" s="11" t="s">
        <v>397</v>
      </c>
      <c r="B2415" t="s">
        <v>397</v>
      </c>
    </row>
    <row r="2416" spans="1:2">
      <c r="A2416" s="10" t="s">
        <v>1356</v>
      </c>
      <c r="B2416" t="s">
        <v>1356</v>
      </c>
    </row>
    <row r="2417" spans="1:2">
      <c r="A2417" s="11" t="s">
        <v>761</v>
      </c>
      <c r="B2417" t="s">
        <v>374</v>
      </c>
    </row>
    <row r="2418" spans="1:2">
      <c r="A2418" s="10" t="s">
        <v>208</v>
      </c>
      <c r="B2418" t="s">
        <v>1356</v>
      </c>
    </row>
    <row r="2419" spans="1:2">
      <c r="A2419" s="11" t="s">
        <v>792</v>
      </c>
      <c r="B2419" t="s">
        <v>792</v>
      </c>
    </row>
    <row r="2420" spans="1:2">
      <c r="A2420" s="10" t="s">
        <v>106</v>
      </c>
      <c r="B2420" t="s">
        <v>106</v>
      </c>
    </row>
    <row r="2421" spans="1:2">
      <c r="A2421" s="11" t="s">
        <v>129</v>
      </c>
      <c r="B2421" t="s">
        <v>363</v>
      </c>
    </row>
    <row r="2422" spans="1:2">
      <c r="A2422" s="10" t="s">
        <v>96</v>
      </c>
      <c r="B2422" t="s">
        <v>123</v>
      </c>
    </row>
    <row r="2423" spans="1:2">
      <c r="A2423" s="11" t="s">
        <v>231</v>
      </c>
      <c r="B2423" t="s">
        <v>222</v>
      </c>
    </row>
    <row r="2424" spans="1:2">
      <c r="A2424" s="10" t="s">
        <v>877</v>
      </c>
      <c r="B2424" t="s">
        <v>69</v>
      </c>
    </row>
    <row r="2425" spans="1:2">
      <c r="A2425" s="11" t="s">
        <v>662</v>
      </c>
      <c r="B2425" t="s">
        <v>106</v>
      </c>
    </row>
    <row r="2426" spans="1:2">
      <c r="A2426" s="10" t="s">
        <v>254</v>
      </c>
      <c r="B2426" t="s">
        <v>254</v>
      </c>
    </row>
    <row r="2427" spans="1:2">
      <c r="A2427" s="11" t="s">
        <v>62</v>
      </c>
      <c r="B2427" t="s">
        <v>1356</v>
      </c>
    </row>
    <row r="2428" spans="1:2">
      <c r="A2428" s="10" t="s">
        <v>792</v>
      </c>
      <c r="B2428" t="s">
        <v>792</v>
      </c>
    </row>
    <row r="2429" spans="1:2">
      <c r="A2429" s="11" t="s">
        <v>1009</v>
      </c>
      <c r="B2429" t="s">
        <v>7588</v>
      </c>
    </row>
    <row r="2430" spans="1:2">
      <c r="A2430" s="10" t="s">
        <v>81</v>
      </c>
      <c r="B2430" t="s">
        <v>101</v>
      </c>
    </row>
    <row r="2431" spans="1:2">
      <c r="A2431" s="11" t="s">
        <v>595</v>
      </c>
      <c r="B2431" t="s">
        <v>469</v>
      </c>
    </row>
    <row r="2432" spans="1:2">
      <c r="A2432" s="10" t="s">
        <v>303</v>
      </c>
      <c r="B2432" t="s">
        <v>473</v>
      </c>
    </row>
    <row r="2433" spans="1:2">
      <c r="A2433" s="11" t="s">
        <v>322</v>
      </c>
      <c r="B2433" t="s">
        <v>69</v>
      </c>
    </row>
    <row r="2434" spans="1:2">
      <c r="A2434" s="10" t="s">
        <v>1876</v>
      </c>
      <c r="B2434" t="s">
        <v>1876</v>
      </c>
    </row>
    <row r="2435" spans="1:2">
      <c r="A2435" s="11" t="s">
        <v>393</v>
      </c>
      <c r="B2435" t="s">
        <v>222</v>
      </c>
    </row>
    <row r="2436" spans="1:2">
      <c r="A2436" s="10" t="s">
        <v>318</v>
      </c>
      <c r="B2436" t="s">
        <v>123</v>
      </c>
    </row>
    <row r="2437" spans="1:2">
      <c r="A2437" s="11" t="s">
        <v>283</v>
      </c>
      <c r="B2437" t="s">
        <v>283</v>
      </c>
    </row>
    <row r="2438" spans="1:2">
      <c r="A2438" s="10" t="s">
        <v>792</v>
      </c>
      <c r="B2438" t="s">
        <v>792</v>
      </c>
    </row>
    <row r="2439" spans="1:2">
      <c r="A2439" s="11" t="s">
        <v>454</v>
      </c>
      <c r="B2439" t="s">
        <v>454</v>
      </c>
    </row>
    <row r="2440" spans="1:2">
      <c r="A2440" s="10" t="s">
        <v>680</v>
      </c>
      <c r="B2440" t="s">
        <v>680</v>
      </c>
    </row>
    <row r="2441" spans="1:2">
      <c r="A2441" s="11" t="s">
        <v>359</v>
      </c>
      <c r="B2441" t="s">
        <v>359</v>
      </c>
    </row>
    <row r="2442" spans="1:2">
      <c r="A2442" s="10" t="s">
        <v>147</v>
      </c>
      <c r="B2442" t="s">
        <v>147</v>
      </c>
    </row>
    <row r="2443" spans="1:2">
      <c r="A2443" s="11" t="s">
        <v>600</v>
      </c>
      <c r="B2443" t="s">
        <v>600</v>
      </c>
    </row>
    <row r="2444" spans="1:2">
      <c r="A2444" s="10" t="s">
        <v>359</v>
      </c>
      <c r="B2444" t="s">
        <v>359</v>
      </c>
    </row>
    <row r="2445" spans="1:2">
      <c r="A2445" s="11" t="s">
        <v>337</v>
      </c>
      <c r="B2445" t="s">
        <v>337</v>
      </c>
    </row>
    <row r="2446" spans="1:2">
      <c r="A2446" s="10" t="s">
        <v>156</v>
      </c>
      <c r="B2446" t="s">
        <v>156</v>
      </c>
    </row>
    <row r="2447" spans="1:2">
      <c r="A2447" s="11" t="s">
        <v>622</v>
      </c>
      <c r="B2447" t="s">
        <v>123</v>
      </c>
    </row>
    <row r="2448" spans="1:2">
      <c r="A2448" s="10" t="s">
        <v>160</v>
      </c>
      <c r="B2448" t="s">
        <v>106</v>
      </c>
    </row>
    <row r="2449" spans="1:2">
      <c r="A2449" s="11" t="s">
        <v>592</v>
      </c>
      <c r="B2449" t="s">
        <v>69</v>
      </c>
    </row>
    <row r="2450" spans="1:2">
      <c r="A2450" s="10" t="s">
        <v>235</v>
      </c>
      <c r="B2450" t="s">
        <v>235</v>
      </c>
    </row>
    <row r="2451" spans="1:2">
      <c r="A2451" s="11" t="s">
        <v>1230</v>
      </c>
      <c r="B2451" t="s">
        <v>363</v>
      </c>
    </row>
    <row r="2452" spans="1:2">
      <c r="A2452" s="10" t="s">
        <v>177</v>
      </c>
      <c r="B2452" t="s">
        <v>363</v>
      </c>
    </row>
    <row r="2453" spans="1:2">
      <c r="A2453" s="11" t="s">
        <v>222</v>
      </c>
      <c r="B2453" t="s">
        <v>222</v>
      </c>
    </row>
    <row r="2454" spans="1:2">
      <c r="A2454" s="10" t="s">
        <v>792</v>
      </c>
      <c r="B2454" t="s">
        <v>792</v>
      </c>
    </row>
    <row r="2455" spans="1:2">
      <c r="A2455" s="11" t="s">
        <v>796</v>
      </c>
      <c r="B2455" t="s">
        <v>600</v>
      </c>
    </row>
    <row r="2456" spans="1:2">
      <c r="A2456" s="10" t="s">
        <v>117</v>
      </c>
      <c r="B2456" t="s">
        <v>263</v>
      </c>
    </row>
    <row r="2457" spans="1:2">
      <c r="A2457" s="11" t="s">
        <v>165</v>
      </c>
      <c r="B2457" t="s">
        <v>106</v>
      </c>
    </row>
    <row r="2458" spans="1:2">
      <c r="A2458" s="10" t="s">
        <v>89</v>
      </c>
      <c r="B2458" t="s">
        <v>1356</v>
      </c>
    </row>
    <row r="2459" spans="1:2">
      <c r="A2459" s="11" t="s">
        <v>296</v>
      </c>
      <c r="B2459" t="s">
        <v>296</v>
      </c>
    </row>
    <row r="2460" spans="1:2">
      <c r="A2460" s="10" t="s">
        <v>585</v>
      </c>
      <c r="B2460" t="s">
        <v>585</v>
      </c>
    </row>
    <row r="2461" spans="1:2">
      <c r="A2461" s="11" t="s">
        <v>142</v>
      </c>
      <c r="B2461" t="s">
        <v>792</v>
      </c>
    </row>
    <row r="2462" spans="1:2">
      <c r="A2462" s="10" t="s">
        <v>560</v>
      </c>
      <c r="B2462" t="s">
        <v>560</v>
      </c>
    </row>
    <row r="2463" spans="1:2">
      <c r="A2463" s="11" t="s">
        <v>337</v>
      </c>
      <c r="B2463" t="s">
        <v>337</v>
      </c>
    </row>
    <row r="2464" spans="1:2">
      <c r="A2464" s="10" t="s">
        <v>62</v>
      </c>
      <c r="B2464" t="s">
        <v>1356</v>
      </c>
    </row>
    <row r="2465" spans="1:2">
      <c r="A2465" s="11" t="s">
        <v>671</v>
      </c>
      <c r="B2465" t="s">
        <v>7485</v>
      </c>
    </row>
    <row r="2466" spans="1:2">
      <c r="A2466" s="10" t="s">
        <v>600</v>
      </c>
      <c r="B2466" t="s">
        <v>600</v>
      </c>
    </row>
    <row r="2467" spans="1:2">
      <c r="A2467" s="11" t="s">
        <v>595</v>
      </c>
      <c r="B2467" t="s">
        <v>469</v>
      </c>
    </row>
    <row r="2468" spans="1:2">
      <c r="A2468" s="10" t="s">
        <v>303</v>
      </c>
      <c r="B2468" t="s">
        <v>473</v>
      </c>
    </row>
    <row r="2469" spans="1:2">
      <c r="A2469" s="11" t="s">
        <v>845</v>
      </c>
      <c r="B2469" t="s">
        <v>7535</v>
      </c>
    </row>
    <row r="2470" spans="1:2">
      <c r="A2470" s="10" t="s">
        <v>796</v>
      </c>
      <c r="B2470" t="s">
        <v>600</v>
      </c>
    </row>
    <row r="2471" spans="1:2">
      <c r="A2471" s="11" t="s">
        <v>845</v>
      </c>
      <c r="B2471" t="s">
        <v>7535</v>
      </c>
    </row>
    <row r="2472" spans="1:2">
      <c r="A2472" s="10" t="s">
        <v>337</v>
      </c>
      <c r="B2472" t="s">
        <v>337</v>
      </c>
    </row>
    <row r="2473" spans="1:2">
      <c r="A2473" s="11" t="s">
        <v>81</v>
      </c>
      <c r="B2473" t="s">
        <v>101</v>
      </c>
    </row>
    <row r="2474" spans="1:2">
      <c r="A2474" s="10" t="s">
        <v>248</v>
      </c>
      <c r="B2474" t="s">
        <v>248</v>
      </c>
    </row>
    <row r="2475" spans="1:2">
      <c r="A2475" s="11" t="s">
        <v>397</v>
      </c>
      <c r="B2475" t="s">
        <v>397</v>
      </c>
    </row>
    <row r="2476" spans="1:2">
      <c r="A2476" s="10" t="s">
        <v>1725</v>
      </c>
      <c r="B2476" t="s">
        <v>1725</v>
      </c>
    </row>
    <row r="2477" spans="1:2">
      <c r="A2477" s="11" t="s">
        <v>374</v>
      </c>
      <c r="B2477" t="s">
        <v>374</v>
      </c>
    </row>
    <row r="2478" spans="1:2">
      <c r="A2478" s="10" t="s">
        <v>595</v>
      </c>
      <c r="B2478" t="s">
        <v>469</v>
      </c>
    </row>
    <row r="2479" spans="1:2">
      <c r="A2479" s="11" t="s">
        <v>556</v>
      </c>
      <c r="B2479" t="s">
        <v>556</v>
      </c>
    </row>
    <row r="2480" spans="1:2">
      <c r="A2480" s="10" t="s">
        <v>111</v>
      </c>
      <c r="B2480" t="s">
        <v>447</v>
      </c>
    </row>
    <row r="2481" spans="1:2">
      <c r="A2481" s="11" t="s">
        <v>796</v>
      </c>
      <c r="B2481" t="s">
        <v>600</v>
      </c>
    </row>
    <row r="2482" spans="1:2">
      <c r="A2482" s="10" t="s">
        <v>177</v>
      </c>
      <c r="B2482" t="s">
        <v>363</v>
      </c>
    </row>
    <row r="2483" spans="1:2">
      <c r="A2483" s="11" t="s">
        <v>415</v>
      </c>
      <c r="B2483" t="s">
        <v>7396</v>
      </c>
    </row>
    <row r="2484" spans="1:2">
      <c r="A2484" s="10" t="s">
        <v>177</v>
      </c>
      <c r="B2484" t="s">
        <v>363</v>
      </c>
    </row>
    <row r="2485" spans="1:2">
      <c r="A2485" s="11" t="s">
        <v>248</v>
      </c>
      <c r="B2485" t="s">
        <v>248</v>
      </c>
    </row>
    <row r="2486" spans="1:2">
      <c r="A2486" s="10" t="s">
        <v>473</v>
      </c>
      <c r="B2486" t="s">
        <v>473</v>
      </c>
    </row>
    <row r="2487" spans="1:2">
      <c r="A2487" s="11" t="s">
        <v>761</v>
      </c>
      <c r="B2487" t="s">
        <v>374</v>
      </c>
    </row>
    <row r="2488" spans="1:2">
      <c r="A2488" s="10" t="s">
        <v>1084</v>
      </c>
      <c r="B2488" t="s">
        <v>469</v>
      </c>
    </row>
    <row r="2489" spans="1:2">
      <c r="A2489" s="11" t="s">
        <v>1149</v>
      </c>
      <c r="B2489" t="s">
        <v>311</v>
      </c>
    </row>
    <row r="2490" spans="1:2">
      <c r="A2490" s="10" t="s">
        <v>346</v>
      </c>
      <c r="B2490" t="s">
        <v>311</v>
      </c>
    </row>
    <row r="2491" spans="1:2">
      <c r="A2491" s="11" t="s">
        <v>342</v>
      </c>
      <c r="B2491" t="s">
        <v>342</v>
      </c>
    </row>
    <row r="2492" spans="1:2">
      <c r="A2492" s="10" t="s">
        <v>303</v>
      </c>
      <c r="B2492" t="s">
        <v>473</v>
      </c>
    </row>
    <row r="2493" spans="1:2">
      <c r="A2493" s="11" t="s">
        <v>76</v>
      </c>
      <c r="B2493" t="s">
        <v>447</v>
      </c>
    </row>
    <row r="2494" spans="1:2">
      <c r="A2494" s="10" t="s">
        <v>290</v>
      </c>
      <c r="B2494" t="s">
        <v>359</v>
      </c>
    </row>
    <row r="2495" spans="1:2">
      <c r="A2495" s="11" t="s">
        <v>268</v>
      </c>
      <c r="B2495" t="s">
        <v>600</v>
      </c>
    </row>
    <row r="2496" spans="1:2">
      <c r="A2496" s="10" t="s">
        <v>1165</v>
      </c>
      <c r="B2496" t="s">
        <v>1165</v>
      </c>
    </row>
    <row r="2497" spans="1:2">
      <c r="A2497" s="11" t="s">
        <v>248</v>
      </c>
      <c r="B2497" t="s">
        <v>248</v>
      </c>
    </row>
    <row r="2498" spans="1:2">
      <c r="A2498" s="10" t="s">
        <v>1876</v>
      </c>
      <c r="B2498" t="s">
        <v>1876</v>
      </c>
    </row>
    <row r="2499" spans="1:2">
      <c r="A2499" s="11" t="s">
        <v>235</v>
      </c>
      <c r="B2499" t="s">
        <v>235</v>
      </c>
    </row>
    <row r="2500" spans="1:2">
      <c r="A2500" s="10" t="s">
        <v>106</v>
      </c>
      <c r="B2500" t="s">
        <v>106</v>
      </c>
    </row>
    <row r="2501" spans="1:2">
      <c r="A2501" s="11" t="s">
        <v>600</v>
      </c>
      <c r="B2501" t="s">
        <v>600</v>
      </c>
    </row>
    <row r="2502" spans="1:2">
      <c r="A2502" s="10" t="s">
        <v>359</v>
      </c>
      <c r="B2502" t="s">
        <v>359</v>
      </c>
    </row>
    <row r="2503" spans="1:2">
      <c r="A2503" s="11" t="s">
        <v>1230</v>
      </c>
      <c r="B2503" t="s">
        <v>363</v>
      </c>
    </row>
    <row r="2504" spans="1:2">
      <c r="A2504" s="10" t="s">
        <v>393</v>
      </c>
      <c r="B2504" t="s">
        <v>222</v>
      </c>
    </row>
    <row r="2505" spans="1:2">
      <c r="A2505" s="11" t="s">
        <v>171</v>
      </c>
      <c r="B2505" t="s">
        <v>473</v>
      </c>
    </row>
    <row r="2506" spans="1:2">
      <c r="A2506" s="10" t="s">
        <v>156</v>
      </c>
      <c r="B2506" t="s">
        <v>156</v>
      </c>
    </row>
    <row r="2507" spans="1:2">
      <c r="A2507" s="11" t="s">
        <v>147</v>
      </c>
      <c r="B2507" t="s">
        <v>147</v>
      </c>
    </row>
    <row r="2508" spans="1:2">
      <c r="A2508" s="10" t="s">
        <v>671</v>
      </c>
      <c r="B2508" t="s">
        <v>7485</v>
      </c>
    </row>
    <row r="2509" spans="1:2">
      <c r="A2509" s="11" t="s">
        <v>231</v>
      </c>
      <c r="B2509" t="s">
        <v>222</v>
      </c>
    </row>
    <row r="2510" spans="1:2">
      <c r="A2510" s="10" t="s">
        <v>1035</v>
      </c>
      <c r="B2510" t="s">
        <v>1035</v>
      </c>
    </row>
    <row r="2511" spans="1:2">
      <c r="A2511" s="11" t="s">
        <v>1725</v>
      </c>
      <c r="B2511" t="s">
        <v>1725</v>
      </c>
    </row>
    <row r="2512" spans="1:2">
      <c r="A2512" s="10" t="s">
        <v>222</v>
      </c>
      <c r="B2512" t="s">
        <v>222</v>
      </c>
    </row>
    <row r="2513" spans="1:2">
      <c r="A2513" s="11" t="s">
        <v>142</v>
      </c>
      <c r="B2513" t="s">
        <v>792</v>
      </c>
    </row>
    <row r="2514" spans="1:2">
      <c r="A2514" s="10" t="s">
        <v>600</v>
      </c>
      <c r="B2514" t="s">
        <v>600</v>
      </c>
    </row>
    <row r="2515" spans="1:2">
      <c r="A2515" s="11" t="s">
        <v>81</v>
      </c>
      <c r="B2515" t="s">
        <v>101</v>
      </c>
    </row>
    <row r="2516" spans="1:2">
      <c r="A2516" s="10" t="s">
        <v>101</v>
      </c>
      <c r="B2516" t="s">
        <v>101</v>
      </c>
    </row>
    <row r="2517" spans="1:2">
      <c r="A2517" s="11" t="s">
        <v>160</v>
      </c>
      <c r="B2517" t="s">
        <v>106</v>
      </c>
    </row>
    <row r="2518" spans="1:2">
      <c r="A2518" s="10" t="s">
        <v>477</v>
      </c>
      <c r="B2518" t="s">
        <v>792</v>
      </c>
    </row>
    <row r="2519" spans="1:2">
      <c r="A2519" s="11" t="s">
        <v>160</v>
      </c>
      <c r="B2519" t="s">
        <v>106</v>
      </c>
    </row>
    <row r="2520" spans="1:2">
      <c r="A2520" s="10" t="s">
        <v>447</v>
      </c>
      <c r="B2520" t="s">
        <v>447</v>
      </c>
    </row>
    <row r="2521" spans="1:2">
      <c r="A2521" s="11" t="s">
        <v>1084</v>
      </c>
      <c r="B2521" t="s">
        <v>469</v>
      </c>
    </row>
    <row r="2522" spans="1:2">
      <c r="A2522" s="10" t="s">
        <v>303</v>
      </c>
      <c r="B2522" t="s">
        <v>473</v>
      </c>
    </row>
    <row r="2523" spans="1:2">
      <c r="A2523" s="11" t="s">
        <v>222</v>
      </c>
      <c r="B2523" t="s">
        <v>222</v>
      </c>
    </row>
    <row r="2524" spans="1:2">
      <c r="A2524" s="10" t="s">
        <v>133</v>
      </c>
      <c r="B2524" t="s">
        <v>374</v>
      </c>
    </row>
    <row r="2525" spans="1:2">
      <c r="A2525" s="11" t="s">
        <v>263</v>
      </c>
      <c r="B2525" t="s">
        <v>263</v>
      </c>
    </row>
    <row r="2526" spans="1:2">
      <c r="A2526" s="10" t="s">
        <v>595</v>
      </c>
      <c r="B2526" t="s">
        <v>469</v>
      </c>
    </row>
    <row r="2527" spans="1:2">
      <c r="A2527" s="11" t="s">
        <v>76</v>
      </c>
      <c r="B2527" t="s">
        <v>447</v>
      </c>
    </row>
    <row r="2528" spans="1:2">
      <c r="A2528" s="10" t="s">
        <v>457</v>
      </c>
      <c r="B2528" t="s">
        <v>457</v>
      </c>
    </row>
    <row r="2529" spans="1:2">
      <c r="A2529" s="11" t="s">
        <v>654</v>
      </c>
      <c r="B2529" t="s">
        <v>654</v>
      </c>
    </row>
    <row r="2530" spans="1:2">
      <c r="A2530" s="10" t="s">
        <v>117</v>
      </c>
      <c r="B2530" t="s">
        <v>263</v>
      </c>
    </row>
    <row r="2531" spans="1:2">
      <c r="A2531" s="11" t="s">
        <v>538</v>
      </c>
      <c r="B2531" t="s">
        <v>538</v>
      </c>
    </row>
    <row r="2532" spans="1:2">
      <c r="A2532" s="10" t="s">
        <v>129</v>
      </c>
      <c r="B2532" t="s">
        <v>363</v>
      </c>
    </row>
    <row r="2533" spans="1:2">
      <c r="A2533" s="11" t="s">
        <v>845</v>
      </c>
      <c r="B2533" t="s">
        <v>7535</v>
      </c>
    </row>
    <row r="2534" spans="1:2">
      <c r="A2534" s="10" t="s">
        <v>160</v>
      </c>
      <c r="B2534" t="s">
        <v>106</v>
      </c>
    </row>
    <row r="2535" spans="1:2">
      <c r="A2535" s="11" t="s">
        <v>318</v>
      </c>
      <c r="B2535" t="s">
        <v>123</v>
      </c>
    </row>
    <row r="2536" spans="1:2">
      <c r="A2536" s="10" t="s">
        <v>254</v>
      </c>
      <c r="B2536" t="s">
        <v>254</v>
      </c>
    </row>
    <row r="2537" spans="1:2">
      <c r="A2537" s="11" t="s">
        <v>337</v>
      </c>
      <c r="B2537" t="s">
        <v>337</v>
      </c>
    </row>
    <row r="2538" spans="1:2">
      <c r="A2538" s="10" t="s">
        <v>208</v>
      </c>
      <c r="B2538" t="s">
        <v>1356</v>
      </c>
    </row>
    <row r="2539" spans="1:2">
      <c r="A2539" s="11" t="s">
        <v>1009</v>
      </c>
      <c r="B2539" t="s">
        <v>7588</v>
      </c>
    </row>
    <row r="2540" spans="1:2">
      <c r="A2540" s="10" t="s">
        <v>359</v>
      </c>
      <c r="B2540" t="s">
        <v>359</v>
      </c>
    </row>
    <row r="2541" spans="1:2">
      <c r="A2541" s="11" t="s">
        <v>117</v>
      </c>
      <c r="B2541" t="s">
        <v>263</v>
      </c>
    </row>
    <row r="2542" spans="1:2">
      <c r="A2542" s="10" t="s">
        <v>477</v>
      </c>
      <c r="B2542" t="s">
        <v>792</v>
      </c>
    </row>
    <row r="2543" spans="1:2">
      <c r="A2543" s="11" t="s">
        <v>352</v>
      </c>
      <c r="B2543" t="s">
        <v>352</v>
      </c>
    </row>
    <row r="2544" spans="1:2">
      <c r="A2544" s="10" t="s">
        <v>845</v>
      </c>
      <c r="B2544" t="s">
        <v>7535</v>
      </c>
    </row>
    <row r="2545" spans="1:2">
      <c r="A2545" s="11" t="s">
        <v>469</v>
      </c>
      <c r="B2545" t="s">
        <v>469</v>
      </c>
    </row>
    <row r="2546" spans="1:2">
      <c r="A2546" s="10" t="s">
        <v>702</v>
      </c>
      <c r="B2546" t="s">
        <v>311</v>
      </c>
    </row>
    <row r="2547" spans="1:2">
      <c r="A2547" s="11" t="s">
        <v>595</v>
      </c>
      <c r="B2547" t="s">
        <v>469</v>
      </c>
    </row>
    <row r="2548" spans="1:2">
      <c r="A2548" s="10" t="s">
        <v>337</v>
      </c>
      <c r="B2548" t="s">
        <v>337</v>
      </c>
    </row>
    <row r="2549" spans="1:2">
      <c r="A2549" s="11" t="s">
        <v>404</v>
      </c>
      <c r="B2549" t="s">
        <v>404</v>
      </c>
    </row>
    <row r="2550" spans="1:2">
      <c r="A2550" s="10" t="s">
        <v>556</v>
      </c>
      <c r="B2550" t="s">
        <v>556</v>
      </c>
    </row>
    <row r="2551" spans="1:2">
      <c r="A2551" s="11" t="s">
        <v>393</v>
      </c>
      <c r="B2551" t="s">
        <v>222</v>
      </c>
    </row>
    <row r="2552" spans="1:2">
      <c r="A2552" s="10" t="s">
        <v>592</v>
      </c>
      <c r="B2552" t="s">
        <v>69</v>
      </c>
    </row>
    <row r="2553" spans="1:2">
      <c r="A2553" s="11" t="s">
        <v>397</v>
      </c>
      <c r="B2553" t="s">
        <v>397</v>
      </c>
    </row>
    <row r="2554" spans="1:2">
      <c r="A2554" s="10" t="s">
        <v>346</v>
      </c>
      <c r="B2554" t="s">
        <v>311</v>
      </c>
    </row>
    <row r="2555" spans="1:2">
      <c r="A2555" s="11" t="s">
        <v>1230</v>
      </c>
      <c r="B2555" t="s">
        <v>363</v>
      </c>
    </row>
    <row r="2556" spans="1:2">
      <c r="A2556" s="10" t="s">
        <v>290</v>
      </c>
      <c r="B2556" t="s">
        <v>359</v>
      </c>
    </row>
    <row r="2557" spans="1:2">
      <c r="A2557" s="11" t="s">
        <v>129</v>
      </c>
      <c r="B2557" t="s">
        <v>363</v>
      </c>
    </row>
    <row r="2558" spans="1:2">
      <c r="A2558" s="10" t="s">
        <v>69</v>
      </c>
      <c r="B2558" t="s">
        <v>69</v>
      </c>
    </row>
    <row r="2559" spans="1:2">
      <c r="A2559" s="11" t="s">
        <v>457</v>
      </c>
      <c r="B2559" t="s">
        <v>457</v>
      </c>
    </row>
    <row r="2560" spans="1:2">
      <c r="A2560" s="10" t="s">
        <v>877</v>
      </c>
      <c r="B2560" t="s">
        <v>69</v>
      </c>
    </row>
    <row r="2561" spans="1:2">
      <c r="A2561" s="11" t="s">
        <v>877</v>
      </c>
      <c r="B2561" t="s">
        <v>69</v>
      </c>
    </row>
    <row r="2562" spans="1:2">
      <c r="A2562" s="10" t="s">
        <v>359</v>
      </c>
      <c r="B2562" t="s">
        <v>359</v>
      </c>
    </row>
    <row r="2563" spans="1:2">
      <c r="A2563" s="11" t="s">
        <v>473</v>
      </c>
      <c r="B2563" t="s">
        <v>473</v>
      </c>
    </row>
    <row r="2564" spans="1:2">
      <c r="A2564" s="10" t="s">
        <v>477</v>
      </c>
      <c r="B2564" t="s">
        <v>792</v>
      </c>
    </row>
    <row r="2565" spans="1:2">
      <c r="A2565" s="11" t="s">
        <v>191</v>
      </c>
      <c r="B2565" t="s">
        <v>263</v>
      </c>
    </row>
    <row r="2566" spans="1:2">
      <c r="A2566" s="10" t="s">
        <v>796</v>
      </c>
      <c r="B2566" t="s">
        <v>600</v>
      </c>
    </row>
    <row r="2567" spans="1:2">
      <c r="A2567" s="11" t="s">
        <v>1149</v>
      </c>
      <c r="B2567" t="s">
        <v>311</v>
      </c>
    </row>
    <row r="2568" spans="1:2">
      <c r="A2568" s="10" t="s">
        <v>133</v>
      </c>
      <c r="B2568" t="s">
        <v>374</v>
      </c>
    </row>
    <row r="2569" spans="1:2">
      <c r="A2569" s="11" t="s">
        <v>560</v>
      </c>
      <c r="B2569" t="s">
        <v>560</v>
      </c>
    </row>
    <row r="2570" spans="1:2">
      <c r="A2570" s="10" t="s">
        <v>346</v>
      </c>
      <c r="B2570" t="s">
        <v>311</v>
      </c>
    </row>
    <row r="2571" spans="1:2">
      <c r="A2571" s="11" t="s">
        <v>208</v>
      </c>
      <c r="B2571" t="s">
        <v>1356</v>
      </c>
    </row>
    <row r="2572" spans="1:2">
      <c r="A2572" s="10" t="s">
        <v>290</v>
      </c>
      <c r="B2572" t="s">
        <v>359</v>
      </c>
    </row>
    <row r="2573" spans="1:2">
      <c r="A2573" s="11" t="s">
        <v>1214</v>
      </c>
      <c r="B2573" t="s">
        <v>123</v>
      </c>
    </row>
    <row r="2574" spans="1:2">
      <c r="A2574" s="10" t="s">
        <v>600</v>
      </c>
      <c r="B2574" t="s">
        <v>600</v>
      </c>
    </row>
    <row r="2575" spans="1:2">
      <c r="A2575" s="11" t="s">
        <v>303</v>
      </c>
      <c r="B2575" t="s">
        <v>473</v>
      </c>
    </row>
    <row r="2576" spans="1:2">
      <c r="A2576" s="10" t="s">
        <v>363</v>
      </c>
      <c r="B2576" t="s">
        <v>363</v>
      </c>
    </row>
    <row r="2577" spans="1:2">
      <c r="A2577" s="11" t="s">
        <v>363</v>
      </c>
      <c r="B2577" t="s">
        <v>363</v>
      </c>
    </row>
    <row r="2578" spans="1:2">
      <c r="A2578" s="10" t="s">
        <v>556</v>
      </c>
      <c r="B2578" t="s">
        <v>556</v>
      </c>
    </row>
    <row r="2579" spans="1:2">
      <c r="A2579" s="11" t="s">
        <v>702</v>
      </c>
      <c r="B2579" t="s">
        <v>311</v>
      </c>
    </row>
    <row r="2580" spans="1:2">
      <c r="A2580" s="10" t="s">
        <v>81</v>
      </c>
      <c r="B2580" t="s">
        <v>101</v>
      </c>
    </row>
    <row r="2581" spans="1:2">
      <c r="A2581" s="11" t="s">
        <v>556</v>
      </c>
      <c r="B2581" t="s">
        <v>556</v>
      </c>
    </row>
    <row r="2582" spans="1:2">
      <c r="A2582" s="10" t="s">
        <v>106</v>
      </c>
      <c r="B2582" t="s">
        <v>106</v>
      </c>
    </row>
    <row r="2583" spans="1:2">
      <c r="A2583" s="11" t="s">
        <v>457</v>
      </c>
      <c r="B2583" t="s">
        <v>457</v>
      </c>
    </row>
    <row r="2584" spans="1:2">
      <c r="A2584" s="10" t="s">
        <v>346</v>
      </c>
      <c r="B2584" t="s">
        <v>311</v>
      </c>
    </row>
    <row r="2585" spans="1:2">
      <c r="A2585" s="11" t="s">
        <v>845</v>
      </c>
      <c r="B2585" t="s">
        <v>7535</v>
      </c>
    </row>
    <row r="2586" spans="1:2">
      <c r="A2586" s="10" t="s">
        <v>248</v>
      </c>
      <c r="B2586" t="s">
        <v>248</v>
      </c>
    </row>
    <row r="2587" spans="1:2">
      <c r="A2587" s="11" t="s">
        <v>147</v>
      </c>
      <c r="B2587" t="s">
        <v>147</v>
      </c>
    </row>
    <row r="2588" spans="1:2">
      <c r="A2588" s="10" t="s">
        <v>469</v>
      </c>
      <c r="B2588" t="s">
        <v>469</v>
      </c>
    </row>
    <row r="2589" spans="1:2">
      <c r="A2589" s="11" t="s">
        <v>871</v>
      </c>
      <c r="B2589" t="s">
        <v>69</v>
      </c>
    </row>
    <row r="2590" spans="1:2">
      <c r="A2590" s="10" t="s">
        <v>268</v>
      </c>
      <c r="B2590" t="s">
        <v>600</v>
      </c>
    </row>
    <row r="2591" spans="1:2">
      <c r="A2591" s="11" t="s">
        <v>352</v>
      </c>
      <c r="B2591" t="s">
        <v>352</v>
      </c>
    </row>
    <row r="2592" spans="1:2">
      <c r="A2592" s="10" t="s">
        <v>318</v>
      </c>
      <c r="B2592" t="s">
        <v>123</v>
      </c>
    </row>
    <row r="2593" spans="1:2">
      <c r="A2593" s="11" t="s">
        <v>346</v>
      </c>
      <c r="B2593" t="s">
        <v>311</v>
      </c>
    </row>
    <row r="2594" spans="1:2">
      <c r="A2594" s="10" t="s">
        <v>283</v>
      </c>
      <c r="B2594" t="s">
        <v>283</v>
      </c>
    </row>
    <row r="2595" spans="1:2">
      <c r="A2595" s="11" t="s">
        <v>111</v>
      </c>
      <c r="B2595" t="s">
        <v>447</v>
      </c>
    </row>
    <row r="2596" spans="1:2">
      <c r="A2596" s="10" t="s">
        <v>359</v>
      </c>
      <c r="B2596" t="s">
        <v>359</v>
      </c>
    </row>
    <row r="2597" spans="1:2">
      <c r="A2597" s="11" t="s">
        <v>662</v>
      </c>
      <c r="B2597" t="s">
        <v>106</v>
      </c>
    </row>
    <row r="2598" spans="1:2">
      <c r="A2598" s="10" t="s">
        <v>397</v>
      </c>
      <c r="B2598" t="s">
        <v>397</v>
      </c>
    </row>
    <row r="2599" spans="1:2">
      <c r="A2599" s="11" t="s">
        <v>303</v>
      </c>
      <c r="B2599" t="s">
        <v>473</v>
      </c>
    </row>
    <row r="2600" spans="1:2">
      <c r="A2600" s="10" t="s">
        <v>101</v>
      </c>
      <c r="B2600" t="s">
        <v>101</v>
      </c>
    </row>
    <row r="2601" spans="1:2">
      <c r="A2601" s="11" t="s">
        <v>248</v>
      </c>
      <c r="B2601" t="s">
        <v>248</v>
      </c>
    </row>
    <row r="2602" spans="1:2">
      <c r="A2602" s="10" t="s">
        <v>268</v>
      </c>
      <c r="B2602" t="s">
        <v>600</v>
      </c>
    </row>
    <row r="2603" spans="1:2">
      <c r="A2603" s="11" t="s">
        <v>560</v>
      </c>
      <c r="B2603" t="s">
        <v>560</v>
      </c>
    </row>
    <row r="2604" spans="1:2">
      <c r="A2604" s="10" t="s">
        <v>556</v>
      </c>
      <c r="B2604" t="s">
        <v>556</v>
      </c>
    </row>
    <row r="2605" spans="1:2">
      <c r="A2605" s="11" t="s">
        <v>62</v>
      </c>
      <c r="B2605" t="s">
        <v>1356</v>
      </c>
    </row>
    <row r="2606" spans="1:2">
      <c r="A2606" s="10" t="s">
        <v>1230</v>
      </c>
      <c r="B2606" t="s">
        <v>363</v>
      </c>
    </row>
    <row r="2607" spans="1:2">
      <c r="A2607" s="11" t="s">
        <v>556</v>
      </c>
      <c r="B2607" t="s">
        <v>556</v>
      </c>
    </row>
    <row r="2608" spans="1:2">
      <c r="A2608" s="10" t="s">
        <v>796</v>
      </c>
      <c r="B2608" t="s">
        <v>600</v>
      </c>
    </row>
    <row r="2609" spans="1:2">
      <c r="A2609" s="11" t="s">
        <v>346</v>
      </c>
      <c r="B2609" t="s">
        <v>311</v>
      </c>
    </row>
    <row r="2610" spans="1:2">
      <c r="A2610" s="10" t="s">
        <v>296</v>
      </c>
      <c r="B2610" t="s">
        <v>296</v>
      </c>
    </row>
    <row r="2611" spans="1:2">
      <c r="A2611" s="11" t="s">
        <v>524</v>
      </c>
      <c r="B2611" t="s">
        <v>447</v>
      </c>
    </row>
    <row r="2612" spans="1:2">
      <c r="A2612" s="10" t="s">
        <v>152</v>
      </c>
      <c r="B2612" t="s">
        <v>473</v>
      </c>
    </row>
    <row r="2613" spans="1:2">
      <c r="A2613" s="11" t="s">
        <v>311</v>
      </c>
      <c r="B2613" t="s">
        <v>311</v>
      </c>
    </row>
    <row r="2614" spans="1:2">
      <c r="A2614" s="10" t="s">
        <v>393</v>
      </c>
      <c r="B2614" t="s">
        <v>222</v>
      </c>
    </row>
    <row r="2615" spans="1:2">
      <c r="A2615" s="11" t="s">
        <v>845</v>
      </c>
      <c r="B2615" t="s">
        <v>7535</v>
      </c>
    </row>
    <row r="2616" spans="1:2">
      <c r="A2616" s="10" t="s">
        <v>796</v>
      </c>
      <c r="B2616" t="s">
        <v>600</v>
      </c>
    </row>
    <row r="2617" spans="1:2">
      <c r="A2617" s="11" t="s">
        <v>147</v>
      </c>
      <c r="B2617" t="s">
        <v>147</v>
      </c>
    </row>
    <row r="2618" spans="1:2">
      <c r="A2618" s="10" t="s">
        <v>469</v>
      </c>
      <c r="B2618" t="s">
        <v>469</v>
      </c>
    </row>
    <row r="2619" spans="1:2">
      <c r="A2619" s="11" t="s">
        <v>1149</v>
      </c>
      <c r="B2619" t="s">
        <v>311</v>
      </c>
    </row>
    <row r="2620" spans="1:2">
      <c r="A2620" s="10" t="s">
        <v>129</v>
      </c>
      <c r="B2620" t="s">
        <v>363</v>
      </c>
    </row>
    <row r="2621" spans="1:2">
      <c r="A2621" s="11" t="s">
        <v>363</v>
      </c>
      <c r="B2621" t="s">
        <v>363</v>
      </c>
    </row>
    <row r="2622" spans="1:2">
      <c r="A2622" s="10" t="s">
        <v>1165</v>
      </c>
      <c r="B2622" t="s">
        <v>1165</v>
      </c>
    </row>
    <row r="2623" spans="1:2">
      <c r="A2623" s="11" t="s">
        <v>1035</v>
      </c>
      <c r="B2623" t="s">
        <v>1035</v>
      </c>
    </row>
    <row r="2624" spans="1:2">
      <c r="A2624" s="10" t="s">
        <v>352</v>
      </c>
      <c r="B2624" t="s">
        <v>352</v>
      </c>
    </row>
    <row r="2625" spans="1:2">
      <c r="A2625" s="11" t="s">
        <v>524</v>
      </c>
      <c r="B2625" t="s">
        <v>447</v>
      </c>
    </row>
    <row r="2626" spans="1:2">
      <c r="A2626" s="10" t="s">
        <v>171</v>
      </c>
      <c r="B2626" t="s">
        <v>473</v>
      </c>
    </row>
    <row r="2627" spans="1:2">
      <c r="A2627" s="11" t="s">
        <v>101</v>
      </c>
      <c r="B2627" t="s">
        <v>101</v>
      </c>
    </row>
    <row r="2628" spans="1:2">
      <c r="A2628" s="10" t="s">
        <v>191</v>
      </c>
      <c r="B2628" t="s">
        <v>263</v>
      </c>
    </row>
    <row r="2629" spans="1:2">
      <c r="A2629" s="11" t="s">
        <v>129</v>
      </c>
      <c r="B2629" t="s">
        <v>363</v>
      </c>
    </row>
    <row r="2630" spans="1:2">
      <c r="A2630" s="10" t="s">
        <v>248</v>
      </c>
      <c r="B2630" t="s">
        <v>248</v>
      </c>
    </row>
    <row r="2631" spans="1:2">
      <c r="A2631" s="11" t="s">
        <v>393</v>
      </c>
      <c r="B2631" t="s">
        <v>222</v>
      </c>
    </row>
    <row r="2632" spans="1:2">
      <c r="A2632" s="10" t="s">
        <v>1149</v>
      </c>
      <c r="B2632" t="s">
        <v>311</v>
      </c>
    </row>
    <row r="2633" spans="1:2">
      <c r="A2633" s="11" t="s">
        <v>133</v>
      </c>
      <c r="B2633" t="s">
        <v>374</v>
      </c>
    </row>
    <row r="2634" spans="1:2">
      <c r="A2634" s="10" t="s">
        <v>111</v>
      </c>
      <c r="B2634" t="s">
        <v>447</v>
      </c>
    </row>
    <row r="2635" spans="1:2">
      <c r="A2635" s="11" t="s">
        <v>76</v>
      </c>
      <c r="B2635" t="s">
        <v>447</v>
      </c>
    </row>
    <row r="2636" spans="1:2">
      <c r="A2636" s="10" t="s">
        <v>293</v>
      </c>
      <c r="B2636" t="s">
        <v>600</v>
      </c>
    </row>
    <row r="2637" spans="1:2">
      <c r="A2637" s="11" t="s">
        <v>1009</v>
      </c>
      <c r="B2637" t="s">
        <v>7588</v>
      </c>
    </row>
    <row r="2638" spans="1:2">
      <c r="A2638" s="10" t="s">
        <v>346</v>
      </c>
      <c r="B2638" t="s">
        <v>311</v>
      </c>
    </row>
    <row r="2639" spans="1:2">
      <c r="A2639" s="11" t="s">
        <v>447</v>
      </c>
      <c r="B2639" t="s">
        <v>447</v>
      </c>
    </row>
    <row r="2640" spans="1:2">
      <c r="A2640" s="10" t="s">
        <v>397</v>
      </c>
      <c r="B2640" t="s">
        <v>397</v>
      </c>
    </row>
    <row r="2641" spans="1:2">
      <c r="A2641" s="11" t="s">
        <v>177</v>
      </c>
      <c r="B2641" t="s">
        <v>363</v>
      </c>
    </row>
    <row r="2642" spans="1:2">
      <c r="A2642" s="10" t="s">
        <v>1165</v>
      </c>
      <c r="B2642" t="s">
        <v>1165</v>
      </c>
    </row>
    <row r="2643" spans="1:2">
      <c r="A2643" s="11" t="s">
        <v>152</v>
      </c>
      <c r="B2643" t="s">
        <v>473</v>
      </c>
    </row>
    <row r="2644" spans="1:2">
      <c r="A2644" s="10" t="s">
        <v>81</v>
      </c>
      <c r="B2644" t="s">
        <v>101</v>
      </c>
    </row>
    <row r="2645" spans="1:2">
      <c r="A2645" s="11" t="s">
        <v>123</v>
      </c>
      <c r="B2645" t="s">
        <v>123</v>
      </c>
    </row>
    <row r="2646" spans="1:2">
      <c r="A2646" s="10" t="s">
        <v>322</v>
      </c>
      <c r="B2646" t="s">
        <v>69</v>
      </c>
    </row>
    <row r="2647" spans="1:2">
      <c r="A2647" s="11" t="s">
        <v>595</v>
      </c>
      <c r="B2647" t="s">
        <v>469</v>
      </c>
    </row>
    <row r="2648" spans="1:2">
      <c r="A2648" s="10" t="s">
        <v>81</v>
      </c>
      <c r="B2648" t="s">
        <v>101</v>
      </c>
    </row>
    <row r="2649" spans="1:2">
      <c r="A2649" s="11" t="s">
        <v>397</v>
      </c>
      <c r="B2649" t="s">
        <v>397</v>
      </c>
    </row>
    <row r="2650" spans="1:2">
      <c r="A2650" s="10" t="s">
        <v>595</v>
      </c>
      <c r="B2650" t="s">
        <v>469</v>
      </c>
    </row>
    <row r="2651" spans="1:2">
      <c r="A2651" s="11" t="s">
        <v>274</v>
      </c>
      <c r="B2651" t="s">
        <v>469</v>
      </c>
    </row>
    <row r="2652" spans="1:2">
      <c r="A2652" s="10" t="s">
        <v>622</v>
      </c>
      <c r="B2652" t="s">
        <v>123</v>
      </c>
    </row>
    <row r="2653" spans="1:2">
      <c r="A2653" s="11" t="s">
        <v>156</v>
      </c>
      <c r="B2653" t="s">
        <v>156</v>
      </c>
    </row>
    <row r="2654" spans="1:2">
      <c r="A2654" s="10" t="s">
        <v>1230</v>
      </c>
      <c r="B2654" t="s">
        <v>363</v>
      </c>
    </row>
    <row r="2655" spans="1:2">
      <c r="A2655" s="11" t="s">
        <v>129</v>
      </c>
      <c r="B2655" t="s">
        <v>363</v>
      </c>
    </row>
    <row r="2656" spans="1:2">
      <c r="A2656" s="10" t="s">
        <v>160</v>
      </c>
      <c r="B2656" t="s">
        <v>106</v>
      </c>
    </row>
    <row r="2657" spans="1:2">
      <c r="A2657" s="11" t="s">
        <v>524</v>
      </c>
      <c r="B2657" t="s">
        <v>447</v>
      </c>
    </row>
    <row r="2658" spans="1:2">
      <c r="A2658" s="10" t="s">
        <v>165</v>
      </c>
      <c r="B2658" t="s">
        <v>106</v>
      </c>
    </row>
    <row r="2659" spans="1:2">
      <c r="A2659" s="11" t="s">
        <v>556</v>
      </c>
      <c r="B2659" t="s">
        <v>556</v>
      </c>
    </row>
    <row r="2660" spans="1:2">
      <c r="A2660" s="10" t="s">
        <v>222</v>
      </c>
      <c r="B2660" t="s">
        <v>222</v>
      </c>
    </row>
    <row r="2661" spans="1:2">
      <c r="A2661" s="11" t="s">
        <v>274</v>
      </c>
      <c r="B2661" t="s">
        <v>469</v>
      </c>
    </row>
    <row r="2662" spans="1:2">
      <c r="A2662" s="10" t="s">
        <v>359</v>
      </c>
      <c r="B2662" t="s">
        <v>359</v>
      </c>
    </row>
    <row r="2663" spans="1:2">
      <c r="A2663" s="11" t="s">
        <v>318</v>
      </c>
      <c r="B2663" t="s">
        <v>123</v>
      </c>
    </row>
    <row r="2664" spans="1:2">
      <c r="A2664" s="10" t="s">
        <v>473</v>
      </c>
      <c r="B2664" t="s">
        <v>473</v>
      </c>
    </row>
    <row r="2665" spans="1:2">
      <c r="A2665" s="11" t="s">
        <v>165</v>
      </c>
      <c r="B2665" t="s">
        <v>106</v>
      </c>
    </row>
    <row r="2666" spans="1:2">
      <c r="A2666" s="10" t="s">
        <v>447</v>
      </c>
      <c r="B2666" t="s">
        <v>447</v>
      </c>
    </row>
    <row r="2667" spans="1:2">
      <c r="A2667" s="11" t="s">
        <v>654</v>
      </c>
      <c r="B2667" t="s">
        <v>654</v>
      </c>
    </row>
    <row r="2668" spans="1:2">
      <c r="A2668" s="10" t="s">
        <v>263</v>
      </c>
      <c r="B2668" t="s">
        <v>263</v>
      </c>
    </row>
    <row r="2669" spans="1:2">
      <c r="A2669" s="11" t="s">
        <v>89</v>
      </c>
      <c r="B2669" t="s">
        <v>1356</v>
      </c>
    </row>
    <row r="2670" spans="1:2">
      <c r="A2670" s="10" t="s">
        <v>106</v>
      </c>
      <c r="B2670" t="s">
        <v>106</v>
      </c>
    </row>
    <row r="2671" spans="1:2">
      <c r="A2671" s="11" t="s">
        <v>374</v>
      </c>
      <c r="B2671" t="s">
        <v>374</v>
      </c>
    </row>
    <row r="2672" spans="1:2">
      <c r="A2672" s="10" t="s">
        <v>404</v>
      </c>
      <c r="B2672" t="s">
        <v>404</v>
      </c>
    </row>
    <row r="2673" spans="1:2">
      <c r="A2673" s="11" t="s">
        <v>633</v>
      </c>
      <c r="B2673" t="s">
        <v>101</v>
      </c>
    </row>
    <row r="2674" spans="1:2">
      <c r="A2674" s="10" t="s">
        <v>871</v>
      </c>
      <c r="B2674" t="s">
        <v>69</v>
      </c>
    </row>
    <row r="2675" spans="1:2">
      <c r="A2675" s="11" t="s">
        <v>303</v>
      </c>
      <c r="B2675" t="s">
        <v>473</v>
      </c>
    </row>
    <row r="2676" spans="1:2">
      <c r="A2676" s="10" t="s">
        <v>96</v>
      </c>
      <c r="B2676" t="s">
        <v>123</v>
      </c>
    </row>
    <row r="2677" spans="1:2">
      <c r="A2677" s="11" t="s">
        <v>165</v>
      </c>
      <c r="B2677" t="s">
        <v>106</v>
      </c>
    </row>
    <row r="2678" spans="1:2">
      <c r="A2678" s="10" t="s">
        <v>671</v>
      </c>
      <c r="B2678" t="s">
        <v>7485</v>
      </c>
    </row>
    <row r="2679" spans="1:2">
      <c r="A2679" s="11" t="s">
        <v>152</v>
      </c>
      <c r="B2679" t="s">
        <v>473</v>
      </c>
    </row>
    <row r="2680" spans="1:2">
      <c r="A2680" s="10" t="s">
        <v>524</v>
      </c>
      <c r="B2680" t="s">
        <v>447</v>
      </c>
    </row>
    <row r="2681" spans="1:2">
      <c r="A2681" s="11" t="s">
        <v>374</v>
      </c>
      <c r="B2681" t="s">
        <v>374</v>
      </c>
    </row>
    <row r="2682" spans="1:2">
      <c r="A2682" s="10" t="s">
        <v>160</v>
      </c>
      <c r="B2682" t="s">
        <v>106</v>
      </c>
    </row>
    <row r="2683" spans="1:2">
      <c r="A2683" s="11" t="s">
        <v>85</v>
      </c>
      <c r="B2683" t="s">
        <v>85</v>
      </c>
    </row>
    <row r="2684" spans="1:2">
      <c r="A2684" s="10" t="s">
        <v>374</v>
      </c>
      <c r="B2684" t="s">
        <v>374</v>
      </c>
    </row>
    <row r="2685" spans="1:2">
      <c r="A2685" s="11" t="s">
        <v>231</v>
      </c>
      <c r="B2685" t="s">
        <v>222</v>
      </c>
    </row>
    <row r="2686" spans="1:2">
      <c r="A2686" s="10" t="s">
        <v>796</v>
      </c>
      <c r="B2686" t="s">
        <v>600</v>
      </c>
    </row>
    <row r="2687" spans="1:2">
      <c r="A2687" s="11" t="s">
        <v>1035</v>
      </c>
      <c r="B2687" t="s">
        <v>1035</v>
      </c>
    </row>
    <row r="2688" spans="1:2">
      <c r="A2688" s="10" t="s">
        <v>160</v>
      </c>
      <c r="B2688" t="s">
        <v>106</v>
      </c>
    </row>
    <row r="2689" spans="1:2">
      <c r="A2689" s="11" t="s">
        <v>1876</v>
      </c>
      <c r="B2689" t="s">
        <v>1876</v>
      </c>
    </row>
    <row r="2690" spans="1:2">
      <c r="A2690" s="10" t="s">
        <v>117</v>
      </c>
      <c r="B2690" t="s">
        <v>263</v>
      </c>
    </row>
    <row r="2691" spans="1:2">
      <c r="A2691" s="11" t="s">
        <v>585</v>
      </c>
      <c r="B2691" t="s">
        <v>585</v>
      </c>
    </row>
    <row r="2692" spans="1:2">
      <c r="A2692" s="10" t="s">
        <v>1009</v>
      </c>
      <c r="B2692" t="s">
        <v>7588</v>
      </c>
    </row>
    <row r="2693" spans="1:2">
      <c r="A2693" s="11" t="s">
        <v>622</v>
      </c>
      <c r="B2693" t="s">
        <v>123</v>
      </c>
    </row>
    <row r="2694" spans="1:2">
      <c r="A2694" s="10" t="s">
        <v>464</v>
      </c>
      <c r="B2694" t="s">
        <v>7413</v>
      </c>
    </row>
    <row r="2695" spans="1:2">
      <c r="A2695" s="11" t="s">
        <v>1356</v>
      </c>
      <c r="B2695" t="s">
        <v>1356</v>
      </c>
    </row>
    <row r="2696" spans="1:2">
      <c r="A2696" s="10" t="s">
        <v>595</v>
      </c>
      <c r="B2696" t="s">
        <v>469</v>
      </c>
    </row>
    <row r="2697" spans="1:2">
      <c r="A2697" s="11" t="s">
        <v>397</v>
      </c>
      <c r="B2697" t="s">
        <v>397</v>
      </c>
    </row>
    <row r="2698" spans="1:2">
      <c r="A2698" s="10" t="s">
        <v>524</v>
      </c>
      <c r="B2698" t="s">
        <v>447</v>
      </c>
    </row>
    <row r="2699" spans="1:2">
      <c r="A2699" s="11" t="s">
        <v>585</v>
      </c>
      <c r="B2699" t="s">
        <v>585</v>
      </c>
    </row>
    <row r="2700" spans="1:2">
      <c r="A2700" s="10" t="s">
        <v>290</v>
      </c>
      <c r="B2700" t="s">
        <v>359</v>
      </c>
    </row>
    <row r="2701" spans="1:2">
      <c r="A2701" s="11" t="s">
        <v>585</v>
      </c>
      <c r="B2701" t="s">
        <v>585</v>
      </c>
    </row>
    <row r="2702" spans="1:2">
      <c r="A2702" s="10" t="s">
        <v>1230</v>
      </c>
      <c r="B2702" t="s">
        <v>363</v>
      </c>
    </row>
    <row r="2703" spans="1:2">
      <c r="A2703" s="11" t="s">
        <v>758</v>
      </c>
      <c r="B2703" t="s">
        <v>758</v>
      </c>
    </row>
    <row r="2704" spans="1:2">
      <c r="A2704" s="10" t="s">
        <v>454</v>
      </c>
      <c r="B2704" t="s">
        <v>454</v>
      </c>
    </row>
    <row r="2705" spans="1:2">
      <c r="A2705" s="11" t="s">
        <v>152</v>
      </c>
      <c r="B2705" t="s">
        <v>473</v>
      </c>
    </row>
    <row r="2706" spans="1:2">
      <c r="A2706" s="10" t="s">
        <v>133</v>
      </c>
      <c r="B2706" t="s">
        <v>374</v>
      </c>
    </row>
    <row r="2707" spans="1:2">
      <c r="A2707" s="11" t="s">
        <v>592</v>
      </c>
      <c r="B2707" t="s">
        <v>69</v>
      </c>
    </row>
    <row r="2708" spans="1:2">
      <c r="A2708" s="10" t="s">
        <v>208</v>
      </c>
      <c r="B2708" t="s">
        <v>1356</v>
      </c>
    </row>
    <row r="2709" spans="1:2">
      <c r="A2709" s="11" t="s">
        <v>117</v>
      </c>
      <c r="B2709" t="s">
        <v>263</v>
      </c>
    </row>
    <row r="2710" spans="1:2">
      <c r="A2710" s="10" t="s">
        <v>352</v>
      </c>
      <c r="B2710" t="s">
        <v>352</v>
      </c>
    </row>
    <row r="2711" spans="1:2">
      <c r="A2711" s="11" t="s">
        <v>469</v>
      </c>
      <c r="B2711" t="s">
        <v>469</v>
      </c>
    </row>
    <row r="2712" spans="1:2">
      <c r="A2712" s="10" t="s">
        <v>1035</v>
      </c>
      <c r="B2712" t="s">
        <v>1035</v>
      </c>
    </row>
    <row r="2713" spans="1:2">
      <c r="A2713" s="11" t="s">
        <v>76</v>
      </c>
      <c r="B2713" t="s">
        <v>447</v>
      </c>
    </row>
    <row r="2714" spans="1:2">
      <c r="A2714" s="10" t="s">
        <v>761</v>
      </c>
      <c r="B2714" t="s">
        <v>374</v>
      </c>
    </row>
    <row r="2715" spans="1:2">
      <c r="A2715" s="11" t="s">
        <v>698</v>
      </c>
      <c r="B2715" t="s">
        <v>222</v>
      </c>
    </row>
    <row r="2716" spans="1:2">
      <c r="A2716" s="10" t="s">
        <v>363</v>
      </c>
      <c r="B2716" t="s">
        <v>363</v>
      </c>
    </row>
    <row r="2717" spans="1:2">
      <c r="A2717" s="11" t="s">
        <v>1149</v>
      </c>
      <c r="B2717" t="s">
        <v>311</v>
      </c>
    </row>
    <row r="2718" spans="1:2">
      <c r="A2718" s="10" t="s">
        <v>89</v>
      </c>
      <c r="B2718" t="s">
        <v>1356</v>
      </c>
    </row>
    <row r="2719" spans="1:2">
      <c r="A2719" s="11" t="s">
        <v>96</v>
      </c>
      <c r="B2719" t="s">
        <v>123</v>
      </c>
    </row>
    <row r="2720" spans="1:2">
      <c r="A2720" s="10" t="s">
        <v>303</v>
      </c>
      <c r="B2720" t="s">
        <v>473</v>
      </c>
    </row>
    <row r="2721" spans="1:2">
      <c r="A2721" s="11" t="s">
        <v>160</v>
      </c>
      <c r="B2721" t="s">
        <v>106</v>
      </c>
    </row>
    <row r="2722" spans="1:2">
      <c r="A2722" s="10" t="s">
        <v>271</v>
      </c>
      <c r="B2722" t="s">
        <v>1356</v>
      </c>
    </row>
    <row r="2723" spans="1:2">
      <c r="A2723" s="11" t="s">
        <v>600</v>
      </c>
      <c r="B2723" t="s">
        <v>600</v>
      </c>
    </row>
    <row r="2724" spans="1:2">
      <c r="A2724" s="10" t="s">
        <v>191</v>
      </c>
      <c r="B2724" t="s">
        <v>263</v>
      </c>
    </row>
    <row r="2725" spans="1:2">
      <c r="A2725" s="11" t="s">
        <v>271</v>
      </c>
      <c r="B2725" t="s">
        <v>1356</v>
      </c>
    </row>
    <row r="2726" spans="1:2">
      <c r="A2726" s="10" t="s">
        <v>268</v>
      </c>
      <c r="B2726" t="s">
        <v>600</v>
      </c>
    </row>
    <row r="2727" spans="1:2">
      <c r="A2727" s="11" t="s">
        <v>585</v>
      </c>
      <c r="B2727" t="s">
        <v>585</v>
      </c>
    </row>
    <row r="2728" spans="1:2">
      <c r="A2728" s="10" t="s">
        <v>556</v>
      </c>
      <c r="B2728" t="s">
        <v>556</v>
      </c>
    </row>
    <row r="2729" spans="1:2">
      <c r="A2729" s="11" t="s">
        <v>556</v>
      </c>
      <c r="B2729" t="s">
        <v>556</v>
      </c>
    </row>
    <row r="2730" spans="1:2">
      <c r="A2730" s="10" t="s">
        <v>758</v>
      </c>
      <c r="B2730" t="s">
        <v>758</v>
      </c>
    </row>
    <row r="2731" spans="1:2">
      <c r="A2731" s="11" t="s">
        <v>845</v>
      </c>
      <c r="B2731" t="s">
        <v>7535</v>
      </c>
    </row>
    <row r="2732" spans="1:2">
      <c r="A2732" s="10" t="s">
        <v>633</v>
      </c>
      <c r="B2732" t="s">
        <v>101</v>
      </c>
    </row>
    <row r="2733" spans="1:2">
      <c r="A2733" s="11" t="s">
        <v>556</v>
      </c>
      <c r="B2733" t="s">
        <v>556</v>
      </c>
    </row>
    <row r="2734" spans="1:2">
      <c r="A2734" s="10" t="s">
        <v>165</v>
      </c>
      <c r="B2734" t="s">
        <v>106</v>
      </c>
    </row>
    <row r="2735" spans="1:2">
      <c r="A2735" s="11" t="s">
        <v>585</v>
      </c>
      <c r="B2735" t="s">
        <v>585</v>
      </c>
    </row>
    <row r="2736" spans="1:2">
      <c r="A2736" s="10" t="s">
        <v>263</v>
      </c>
      <c r="B2736" t="s">
        <v>263</v>
      </c>
    </row>
    <row r="2737" spans="1:2">
      <c r="A2737" s="11" t="s">
        <v>129</v>
      </c>
      <c r="B2737" t="s">
        <v>363</v>
      </c>
    </row>
    <row r="2738" spans="1:2">
      <c r="A2738" s="10" t="s">
        <v>248</v>
      </c>
      <c r="B2738" t="s">
        <v>248</v>
      </c>
    </row>
    <row r="2739" spans="1:2">
      <c r="A2739" s="11" t="s">
        <v>231</v>
      </c>
      <c r="B2739" t="s">
        <v>222</v>
      </c>
    </row>
    <row r="2740" spans="1:2">
      <c r="A2740" s="10" t="s">
        <v>363</v>
      </c>
      <c r="B2740" t="s">
        <v>363</v>
      </c>
    </row>
    <row r="2741" spans="1:2">
      <c r="A2741" s="11" t="s">
        <v>62</v>
      </c>
      <c r="B2741" t="s">
        <v>1356</v>
      </c>
    </row>
    <row r="2742" spans="1:2">
      <c r="A2742" s="10" t="s">
        <v>572</v>
      </c>
      <c r="B2742" t="s">
        <v>311</v>
      </c>
    </row>
    <row r="2743" spans="1:2">
      <c r="A2743" s="11" t="s">
        <v>454</v>
      </c>
      <c r="B2743" t="s">
        <v>454</v>
      </c>
    </row>
    <row r="2744" spans="1:2">
      <c r="A2744" s="10" t="s">
        <v>585</v>
      </c>
      <c r="B2744" t="s">
        <v>585</v>
      </c>
    </row>
    <row r="2745" spans="1:2">
      <c r="A2745" s="11" t="s">
        <v>359</v>
      </c>
      <c r="B2745" t="s">
        <v>359</v>
      </c>
    </row>
    <row r="2746" spans="1:2">
      <c r="A2746" s="10" t="s">
        <v>359</v>
      </c>
      <c r="B2746" t="s">
        <v>359</v>
      </c>
    </row>
    <row r="2747" spans="1:2">
      <c r="A2747" s="11" t="s">
        <v>457</v>
      </c>
      <c r="B2747" t="s">
        <v>457</v>
      </c>
    </row>
    <row r="2748" spans="1:2">
      <c r="A2748" s="10" t="s">
        <v>346</v>
      </c>
      <c r="B2748" t="s">
        <v>311</v>
      </c>
    </row>
    <row r="2749" spans="1:2">
      <c r="A2749" s="11" t="s">
        <v>473</v>
      </c>
      <c r="B2749" t="s">
        <v>473</v>
      </c>
    </row>
    <row r="2750" spans="1:2">
      <c r="A2750" s="10" t="s">
        <v>171</v>
      </c>
      <c r="B2750" t="s">
        <v>473</v>
      </c>
    </row>
    <row r="2751" spans="1:2">
      <c r="A2751" s="11" t="s">
        <v>454</v>
      </c>
      <c r="B2751" t="s">
        <v>454</v>
      </c>
    </row>
    <row r="2752" spans="1:2">
      <c r="A2752" s="10" t="s">
        <v>633</v>
      </c>
      <c r="B2752" t="s">
        <v>101</v>
      </c>
    </row>
    <row r="2753" spans="1:2">
      <c r="A2753" s="11" t="s">
        <v>374</v>
      </c>
      <c r="B2753" t="s">
        <v>374</v>
      </c>
    </row>
    <row r="2754" spans="1:2">
      <c r="A2754" s="10" t="s">
        <v>303</v>
      </c>
      <c r="B2754" t="s">
        <v>473</v>
      </c>
    </row>
    <row r="2755" spans="1:2">
      <c r="A2755" s="11" t="s">
        <v>1009</v>
      </c>
      <c r="B2755" t="s">
        <v>7588</v>
      </c>
    </row>
    <row r="2756" spans="1:2">
      <c r="A2756" s="10" t="s">
        <v>283</v>
      </c>
      <c r="B2756" t="s">
        <v>283</v>
      </c>
    </row>
    <row r="2757" spans="1:2">
      <c r="A2757" s="11" t="s">
        <v>524</v>
      </c>
      <c r="B2757" t="s">
        <v>447</v>
      </c>
    </row>
    <row r="2758" spans="1:2">
      <c r="A2758" s="10" t="s">
        <v>585</v>
      </c>
      <c r="B2758" t="s">
        <v>585</v>
      </c>
    </row>
    <row r="2759" spans="1:2">
      <c r="A2759" s="11" t="s">
        <v>171</v>
      </c>
      <c r="B2759" t="s">
        <v>473</v>
      </c>
    </row>
    <row r="2760" spans="1:2">
      <c r="A2760" s="10" t="s">
        <v>592</v>
      </c>
      <c r="B2760" t="s">
        <v>69</v>
      </c>
    </row>
    <row r="2761" spans="1:2">
      <c r="A2761" s="11" t="s">
        <v>311</v>
      </c>
      <c r="B2761" t="s">
        <v>311</v>
      </c>
    </row>
    <row r="2762" spans="1:2">
      <c r="A2762" s="10" t="s">
        <v>1009</v>
      </c>
      <c r="B2762" t="s">
        <v>7588</v>
      </c>
    </row>
    <row r="2763" spans="1:2">
      <c r="A2763" s="11" t="s">
        <v>111</v>
      </c>
      <c r="B2763" t="s">
        <v>447</v>
      </c>
    </row>
    <row r="2764" spans="1:2">
      <c r="A2764" s="10" t="s">
        <v>363</v>
      </c>
      <c r="B2764" t="s">
        <v>363</v>
      </c>
    </row>
    <row r="2765" spans="1:2">
      <c r="A2765" s="11" t="s">
        <v>404</v>
      </c>
      <c r="B2765" t="s">
        <v>404</v>
      </c>
    </row>
    <row r="2766" spans="1:2">
      <c r="A2766" s="10" t="s">
        <v>1165</v>
      </c>
      <c r="B2766" t="s">
        <v>1165</v>
      </c>
    </row>
    <row r="2767" spans="1:2">
      <c r="A2767" s="11" t="s">
        <v>89</v>
      </c>
      <c r="B2767" t="s">
        <v>1356</v>
      </c>
    </row>
    <row r="2768" spans="1:2">
      <c r="A2768" s="10" t="s">
        <v>222</v>
      </c>
      <c r="B2768" t="s">
        <v>222</v>
      </c>
    </row>
    <row r="2769" spans="1:2">
      <c r="A2769" s="11" t="s">
        <v>792</v>
      </c>
      <c r="B2769" t="s">
        <v>792</v>
      </c>
    </row>
    <row r="2770" spans="1:2">
      <c r="A2770" s="10" t="s">
        <v>257</v>
      </c>
      <c r="B2770" t="s">
        <v>792</v>
      </c>
    </row>
    <row r="2771" spans="1:2">
      <c r="A2771" s="11" t="s">
        <v>662</v>
      </c>
      <c r="B2771" t="s">
        <v>106</v>
      </c>
    </row>
    <row r="2772" spans="1:2">
      <c r="A2772" s="10" t="s">
        <v>165</v>
      </c>
      <c r="B2772" t="s">
        <v>106</v>
      </c>
    </row>
    <row r="2773" spans="1:2">
      <c r="A2773" s="11" t="s">
        <v>477</v>
      </c>
      <c r="B2773" t="s">
        <v>792</v>
      </c>
    </row>
    <row r="2774" spans="1:2">
      <c r="A2774" s="10" t="s">
        <v>680</v>
      </c>
      <c r="B2774" t="s">
        <v>680</v>
      </c>
    </row>
    <row r="2775" spans="1:2">
      <c r="A2775" s="11" t="s">
        <v>374</v>
      </c>
      <c r="B2775" t="s">
        <v>374</v>
      </c>
    </row>
    <row r="2776" spans="1:2">
      <c r="A2776" s="10" t="s">
        <v>1165</v>
      </c>
      <c r="B2776" t="s">
        <v>1165</v>
      </c>
    </row>
    <row r="2777" spans="1:2">
      <c r="A2777" s="11" t="s">
        <v>761</v>
      </c>
      <c r="B2777" t="s">
        <v>374</v>
      </c>
    </row>
    <row r="2778" spans="1:2">
      <c r="A2778" s="10" t="s">
        <v>457</v>
      </c>
      <c r="B2778" t="s">
        <v>457</v>
      </c>
    </row>
    <row r="2779" spans="1:2">
      <c r="A2779" s="11" t="s">
        <v>1165</v>
      </c>
      <c r="B2779" t="s">
        <v>1165</v>
      </c>
    </row>
    <row r="2780" spans="1:2">
      <c r="A2780" s="10" t="s">
        <v>1725</v>
      </c>
      <c r="B2780" t="s">
        <v>1725</v>
      </c>
    </row>
    <row r="2781" spans="1:2">
      <c r="A2781" s="11" t="s">
        <v>279</v>
      </c>
      <c r="B2781" t="s">
        <v>263</v>
      </c>
    </row>
    <row r="2782" spans="1:2">
      <c r="A2782" s="10" t="s">
        <v>680</v>
      </c>
      <c r="B2782" t="s">
        <v>680</v>
      </c>
    </row>
    <row r="2783" spans="1:2">
      <c r="A2783" s="11" t="s">
        <v>393</v>
      </c>
      <c r="B2783" t="s">
        <v>222</v>
      </c>
    </row>
    <row r="2784" spans="1:2">
      <c r="A2784" s="10" t="s">
        <v>111</v>
      </c>
      <c r="B2784" t="s">
        <v>447</v>
      </c>
    </row>
    <row r="2785" spans="1:2">
      <c r="A2785" s="11" t="s">
        <v>129</v>
      </c>
      <c r="B2785" t="s">
        <v>363</v>
      </c>
    </row>
    <row r="2786" spans="1:2">
      <c r="A2786" s="10" t="s">
        <v>1356</v>
      </c>
      <c r="B2786" t="s">
        <v>1356</v>
      </c>
    </row>
    <row r="2787" spans="1:2">
      <c r="A2787" s="11" t="s">
        <v>352</v>
      </c>
      <c r="B2787" t="s">
        <v>352</v>
      </c>
    </row>
    <row r="2788" spans="1:2">
      <c r="A2788" s="10" t="s">
        <v>1149</v>
      </c>
      <c r="B2788" t="s">
        <v>311</v>
      </c>
    </row>
    <row r="2789" spans="1:2">
      <c r="A2789" s="11" t="s">
        <v>129</v>
      </c>
      <c r="B2789" t="s">
        <v>363</v>
      </c>
    </row>
    <row r="2790" spans="1:2">
      <c r="A2790" s="10" t="s">
        <v>271</v>
      </c>
      <c r="B2790" t="s">
        <v>1356</v>
      </c>
    </row>
    <row r="2791" spans="1:2">
      <c r="A2791" s="11" t="s">
        <v>1876</v>
      </c>
      <c r="B2791" t="s">
        <v>1876</v>
      </c>
    </row>
    <row r="2792" spans="1:2">
      <c r="A2792" s="10" t="s">
        <v>447</v>
      </c>
      <c r="B2792" t="s">
        <v>447</v>
      </c>
    </row>
    <row r="2793" spans="1:2">
      <c r="A2793" s="11" t="s">
        <v>133</v>
      </c>
      <c r="B2793" t="s">
        <v>374</v>
      </c>
    </row>
    <row r="2794" spans="1:2">
      <c r="A2794" s="10" t="s">
        <v>76</v>
      </c>
      <c r="B2794" t="s">
        <v>447</v>
      </c>
    </row>
    <row r="2795" spans="1:2">
      <c r="A2795" s="11" t="s">
        <v>231</v>
      </c>
      <c r="B2795" t="s">
        <v>222</v>
      </c>
    </row>
    <row r="2796" spans="1:2">
      <c r="A2796" s="10" t="s">
        <v>293</v>
      </c>
      <c r="B2796" t="s">
        <v>600</v>
      </c>
    </row>
    <row r="2797" spans="1:2">
      <c r="A2797" s="11" t="s">
        <v>761</v>
      </c>
      <c r="B2797" t="s">
        <v>374</v>
      </c>
    </row>
    <row r="2798" spans="1:2">
      <c r="A2798" s="10" t="s">
        <v>303</v>
      </c>
      <c r="B2798" t="s">
        <v>473</v>
      </c>
    </row>
    <row r="2799" spans="1:2">
      <c r="A2799" s="11" t="s">
        <v>81</v>
      </c>
      <c r="B2799" t="s">
        <v>101</v>
      </c>
    </row>
    <row r="2800" spans="1:2">
      <c r="A2800" s="10" t="s">
        <v>318</v>
      </c>
      <c r="B2800" t="s">
        <v>123</v>
      </c>
    </row>
    <row r="2801" spans="1:2">
      <c r="A2801" s="11" t="s">
        <v>359</v>
      </c>
      <c r="B2801" t="s">
        <v>359</v>
      </c>
    </row>
    <row r="2802" spans="1:2">
      <c r="A2802" s="10" t="s">
        <v>248</v>
      </c>
      <c r="B2802" t="s">
        <v>248</v>
      </c>
    </row>
    <row r="2803" spans="1:2">
      <c r="A2803" s="11" t="s">
        <v>871</v>
      </c>
      <c r="B2803" t="s">
        <v>69</v>
      </c>
    </row>
    <row r="2804" spans="1:2">
      <c r="A2804" s="10" t="s">
        <v>160</v>
      </c>
      <c r="B2804" t="s">
        <v>106</v>
      </c>
    </row>
    <row r="2805" spans="1:2">
      <c r="A2805" s="11" t="s">
        <v>96</v>
      </c>
      <c r="B2805" t="s">
        <v>123</v>
      </c>
    </row>
    <row r="2806" spans="1:2">
      <c r="A2806" s="10" t="s">
        <v>622</v>
      </c>
      <c r="B2806" t="s">
        <v>123</v>
      </c>
    </row>
    <row r="2807" spans="1:2">
      <c r="A2807" s="11" t="s">
        <v>248</v>
      </c>
      <c r="B2807" t="s">
        <v>248</v>
      </c>
    </row>
    <row r="2808" spans="1:2">
      <c r="A2808" s="10" t="s">
        <v>322</v>
      </c>
      <c r="B2808" t="s">
        <v>69</v>
      </c>
    </row>
    <row r="2809" spans="1:2">
      <c r="A2809" s="11" t="s">
        <v>359</v>
      </c>
      <c r="B2809" t="s">
        <v>359</v>
      </c>
    </row>
    <row r="2810" spans="1:2">
      <c r="A2810" s="10" t="s">
        <v>592</v>
      </c>
      <c r="B2810" t="s">
        <v>69</v>
      </c>
    </row>
    <row r="2811" spans="1:2">
      <c r="A2811" s="11" t="s">
        <v>1009</v>
      </c>
      <c r="B2811" t="s">
        <v>7588</v>
      </c>
    </row>
    <row r="2812" spans="1:2">
      <c r="A2812" s="10" t="s">
        <v>101</v>
      </c>
      <c r="B2812" t="s">
        <v>101</v>
      </c>
    </row>
    <row r="2813" spans="1:2">
      <c r="A2813" s="11" t="s">
        <v>337</v>
      </c>
      <c r="B2813" t="s">
        <v>337</v>
      </c>
    </row>
    <row r="2814" spans="1:2">
      <c r="A2814" s="10" t="s">
        <v>160</v>
      </c>
      <c r="B2814" t="s">
        <v>106</v>
      </c>
    </row>
    <row r="2815" spans="1:2">
      <c r="A2815" s="11" t="s">
        <v>1725</v>
      </c>
      <c r="B2815" t="s">
        <v>1725</v>
      </c>
    </row>
    <row r="2816" spans="1:2">
      <c r="A2816" s="10" t="s">
        <v>1084</v>
      </c>
      <c r="B2816" t="s">
        <v>469</v>
      </c>
    </row>
    <row r="2817" spans="1:2">
      <c r="A2817" s="11" t="s">
        <v>1035</v>
      </c>
      <c r="B2817" t="s">
        <v>1035</v>
      </c>
    </row>
    <row r="2818" spans="1:2">
      <c r="A2818" s="10" t="s">
        <v>248</v>
      </c>
      <c r="B2818" t="s">
        <v>248</v>
      </c>
    </row>
    <row r="2819" spans="1:2">
      <c r="A2819" s="11" t="s">
        <v>477</v>
      </c>
      <c r="B2819" t="s">
        <v>792</v>
      </c>
    </row>
    <row r="2820" spans="1:2">
      <c r="A2820" s="10" t="s">
        <v>254</v>
      </c>
      <c r="B2820" t="s">
        <v>254</v>
      </c>
    </row>
    <row r="2821" spans="1:2">
      <c r="A2821" s="11" t="s">
        <v>271</v>
      </c>
      <c r="B2821" t="s">
        <v>1356</v>
      </c>
    </row>
    <row r="2822" spans="1:2">
      <c r="A2822" s="10" t="s">
        <v>680</v>
      </c>
      <c r="B2822" t="s">
        <v>680</v>
      </c>
    </row>
    <row r="2823" spans="1:2">
      <c r="A2823" s="11" t="s">
        <v>477</v>
      </c>
      <c r="B2823" t="s">
        <v>792</v>
      </c>
    </row>
    <row r="2824" spans="1:2">
      <c r="A2824" s="10" t="s">
        <v>274</v>
      </c>
      <c r="B2824" t="s">
        <v>469</v>
      </c>
    </row>
    <row r="2825" spans="1:2">
      <c r="A2825" s="11" t="s">
        <v>572</v>
      </c>
      <c r="B2825" t="s">
        <v>311</v>
      </c>
    </row>
    <row r="2826" spans="1:2">
      <c r="A2826" s="10" t="s">
        <v>792</v>
      </c>
      <c r="B2826" t="s">
        <v>792</v>
      </c>
    </row>
    <row r="2827" spans="1:2">
      <c r="A2827" s="11" t="s">
        <v>447</v>
      </c>
      <c r="B2827" t="s">
        <v>447</v>
      </c>
    </row>
    <row r="2828" spans="1:2">
      <c r="A2828" s="10" t="s">
        <v>303</v>
      </c>
      <c r="B2828" t="s">
        <v>473</v>
      </c>
    </row>
    <row r="2829" spans="1:2">
      <c r="A2829" s="11" t="s">
        <v>404</v>
      </c>
      <c r="B2829" t="s">
        <v>404</v>
      </c>
    </row>
    <row r="2830" spans="1:2">
      <c r="A2830" s="10" t="s">
        <v>556</v>
      </c>
      <c r="B2830" t="s">
        <v>556</v>
      </c>
    </row>
    <row r="2831" spans="1:2">
      <c r="A2831" s="11" t="s">
        <v>81</v>
      </c>
      <c r="B2831" t="s">
        <v>101</v>
      </c>
    </row>
    <row r="2832" spans="1:2">
      <c r="A2832" s="10" t="s">
        <v>457</v>
      </c>
      <c r="B2832" t="s">
        <v>457</v>
      </c>
    </row>
    <row r="2833" spans="1:2">
      <c r="A2833" s="11" t="s">
        <v>477</v>
      </c>
      <c r="B2833" t="s">
        <v>792</v>
      </c>
    </row>
    <row r="2834" spans="1:2">
      <c r="A2834" s="10" t="s">
        <v>702</v>
      </c>
      <c r="B2834" t="s">
        <v>311</v>
      </c>
    </row>
    <row r="2835" spans="1:2">
      <c r="A2835" s="11" t="s">
        <v>702</v>
      </c>
      <c r="B2835" t="s">
        <v>311</v>
      </c>
    </row>
    <row r="2836" spans="1:2">
      <c r="A2836" s="10" t="s">
        <v>447</v>
      </c>
      <c r="B2836" t="s">
        <v>447</v>
      </c>
    </row>
    <row r="2837" spans="1:2">
      <c r="A2837" s="11" t="s">
        <v>796</v>
      </c>
      <c r="B2837" t="s">
        <v>600</v>
      </c>
    </row>
    <row r="2838" spans="1:2">
      <c r="A2838" s="10" t="s">
        <v>871</v>
      </c>
      <c r="B2838" t="s">
        <v>69</v>
      </c>
    </row>
    <row r="2839" spans="1:2">
      <c r="A2839" s="11" t="s">
        <v>758</v>
      </c>
      <c r="B2839" t="s">
        <v>758</v>
      </c>
    </row>
    <row r="2840" spans="1:2">
      <c r="A2840" s="10" t="s">
        <v>662</v>
      </c>
      <c r="B2840" t="s">
        <v>106</v>
      </c>
    </row>
    <row r="2841" spans="1:2">
      <c r="A2841" s="11" t="s">
        <v>111</v>
      </c>
      <c r="B2841" t="s">
        <v>447</v>
      </c>
    </row>
    <row r="2842" spans="1:2">
      <c r="A2842" s="10" t="s">
        <v>293</v>
      </c>
      <c r="B2842" t="s">
        <v>600</v>
      </c>
    </row>
    <row r="2843" spans="1:2">
      <c r="A2843" s="11" t="s">
        <v>363</v>
      </c>
      <c r="B2843" t="s">
        <v>363</v>
      </c>
    </row>
    <row r="2844" spans="1:2">
      <c r="A2844" s="10" t="s">
        <v>81</v>
      </c>
      <c r="B2844" t="s">
        <v>101</v>
      </c>
    </row>
    <row r="2845" spans="1:2">
      <c r="A2845" s="11" t="s">
        <v>654</v>
      </c>
      <c r="B2845" t="s">
        <v>654</v>
      </c>
    </row>
    <row r="2846" spans="1:2">
      <c r="A2846" s="10" t="s">
        <v>1356</v>
      </c>
      <c r="B2846" t="s">
        <v>1356</v>
      </c>
    </row>
    <row r="2847" spans="1:2">
      <c r="A2847" s="11" t="s">
        <v>572</v>
      </c>
      <c r="B2847" t="s">
        <v>311</v>
      </c>
    </row>
    <row r="2848" spans="1:2">
      <c r="A2848" s="10" t="s">
        <v>761</v>
      </c>
      <c r="B2848" t="s">
        <v>374</v>
      </c>
    </row>
    <row r="2849" spans="1:2">
      <c r="A2849" s="11" t="s">
        <v>633</v>
      </c>
      <c r="B2849" t="s">
        <v>101</v>
      </c>
    </row>
    <row r="2850" spans="1:2">
      <c r="A2850" s="10" t="s">
        <v>415</v>
      </c>
      <c r="B2850" t="s">
        <v>7396</v>
      </c>
    </row>
    <row r="2851" spans="1:2">
      <c r="A2851" s="11" t="s">
        <v>81</v>
      </c>
      <c r="B2851" t="s">
        <v>101</v>
      </c>
    </row>
    <row r="2852" spans="1:2">
      <c r="A2852" s="10" t="s">
        <v>106</v>
      </c>
      <c r="B2852" t="s">
        <v>106</v>
      </c>
    </row>
    <row r="2853" spans="1:2">
      <c r="A2853" s="11" t="s">
        <v>248</v>
      </c>
      <c r="B2853" t="s">
        <v>248</v>
      </c>
    </row>
    <row r="2854" spans="1:2">
      <c r="A2854" s="10" t="s">
        <v>133</v>
      </c>
      <c r="B2854" t="s">
        <v>374</v>
      </c>
    </row>
    <row r="2855" spans="1:2">
      <c r="A2855" s="11" t="s">
        <v>877</v>
      </c>
      <c r="B2855" t="s">
        <v>69</v>
      </c>
    </row>
    <row r="2856" spans="1:2">
      <c r="A2856" s="10" t="s">
        <v>585</v>
      </c>
      <c r="B2856" t="s">
        <v>585</v>
      </c>
    </row>
    <row r="2857" spans="1:2">
      <c r="A2857" s="11" t="s">
        <v>1356</v>
      </c>
      <c r="B2857" t="s">
        <v>1356</v>
      </c>
    </row>
    <row r="2858" spans="1:2">
      <c r="A2858" s="10" t="s">
        <v>524</v>
      </c>
      <c r="B2858" t="s">
        <v>447</v>
      </c>
    </row>
    <row r="2859" spans="1:2">
      <c r="A2859" s="11" t="s">
        <v>393</v>
      </c>
      <c r="B2859" t="s">
        <v>222</v>
      </c>
    </row>
    <row r="2860" spans="1:2">
      <c r="A2860" s="10" t="s">
        <v>556</v>
      </c>
      <c r="B2860" t="s">
        <v>556</v>
      </c>
    </row>
    <row r="2861" spans="1:2">
      <c r="A2861" s="11" t="s">
        <v>231</v>
      </c>
      <c r="B2861" t="s">
        <v>222</v>
      </c>
    </row>
    <row r="2862" spans="1:2">
      <c r="A2862" s="10" t="s">
        <v>871</v>
      </c>
      <c r="B2862" t="s">
        <v>69</v>
      </c>
    </row>
    <row r="2863" spans="1:2">
      <c r="A2863" s="11" t="s">
        <v>147</v>
      </c>
      <c r="B2863" t="s">
        <v>147</v>
      </c>
    </row>
    <row r="2864" spans="1:2">
      <c r="A2864" s="10" t="s">
        <v>404</v>
      </c>
      <c r="B2864" t="s">
        <v>404</v>
      </c>
    </row>
    <row r="2865" spans="1:2">
      <c r="A2865" s="11" t="s">
        <v>572</v>
      </c>
      <c r="B2865" t="s">
        <v>311</v>
      </c>
    </row>
    <row r="2866" spans="1:2">
      <c r="A2866" s="10" t="s">
        <v>1356</v>
      </c>
      <c r="B2866" t="s">
        <v>1356</v>
      </c>
    </row>
    <row r="2867" spans="1:2">
      <c r="A2867" s="11" t="s">
        <v>622</v>
      </c>
      <c r="B2867" t="s">
        <v>123</v>
      </c>
    </row>
    <row r="2868" spans="1:2">
      <c r="A2868" s="10" t="s">
        <v>268</v>
      </c>
      <c r="B2868" t="s">
        <v>600</v>
      </c>
    </row>
    <row r="2869" spans="1:2">
      <c r="A2869" s="11" t="s">
        <v>758</v>
      </c>
      <c r="B2869" t="s">
        <v>758</v>
      </c>
    </row>
    <row r="2870" spans="1:2">
      <c r="A2870" s="10" t="s">
        <v>404</v>
      </c>
      <c r="B2870" t="s">
        <v>404</v>
      </c>
    </row>
    <row r="2871" spans="1:2">
      <c r="A2871" s="11" t="s">
        <v>393</v>
      </c>
      <c r="B2871" t="s">
        <v>222</v>
      </c>
    </row>
    <row r="2872" spans="1:2">
      <c r="A2872" s="10" t="s">
        <v>1356</v>
      </c>
      <c r="B2872" t="s">
        <v>1356</v>
      </c>
    </row>
    <row r="2873" spans="1:2">
      <c r="A2873" s="11" t="s">
        <v>85</v>
      </c>
      <c r="B2873" t="s">
        <v>85</v>
      </c>
    </row>
    <row r="2874" spans="1:2">
      <c r="A2874" s="10" t="s">
        <v>680</v>
      </c>
      <c r="B2874" t="s">
        <v>680</v>
      </c>
    </row>
    <row r="2875" spans="1:2">
      <c r="A2875" s="11" t="s">
        <v>293</v>
      </c>
      <c r="B2875" t="s">
        <v>600</v>
      </c>
    </row>
    <row r="2876" spans="1:2">
      <c r="A2876" s="10" t="s">
        <v>303</v>
      </c>
      <c r="B2876" t="s">
        <v>473</v>
      </c>
    </row>
    <row r="2877" spans="1:2">
      <c r="A2877" s="11" t="s">
        <v>235</v>
      </c>
      <c r="B2877" t="s">
        <v>235</v>
      </c>
    </row>
    <row r="2878" spans="1:2">
      <c r="A2878" s="10" t="s">
        <v>538</v>
      </c>
      <c r="B2878" t="s">
        <v>538</v>
      </c>
    </row>
    <row r="2879" spans="1:2">
      <c r="A2879" s="11" t="s">
        <v>290</v>
      </c>
      <c r="B2879" t="s">
        <v>359</v>
      </c>
    </row>
    <row r="2880" spans="1:2">
      <c r="A2880" s="10" t="s">
        <v>191</v>
      </c>
      <c r="B2880" t="s">
        <v>263</v>
      </c>
    </row>
    <row r="2881" spans="1:2">
      <c r="A2881" s="11" t="s">
        <v>133</v>
      </c>
      <c r="B2881" t="s">
        <v>374</v>
      </c>
    </row>
    <row r="2882" spans="1:2">
      <c r="A2882" s="10" t="s">
        <v>147</v>
      </c>
      <c r="B2882" t="s">
        <v>147</v>
      </c>
    </row>
    <row r="2883" spans="1:2">
      <c r="A2883" s="11" t="s">
        <v>585</v>
      </c>
      <c r="B2883" t="s">
        <v>585</v>
      </c>
    </row>
    <row r="2884" spans="1:2">
      <c r="A2884" s="10" t="s">
        <v>761</v>
      </c>
      <c r="B2884" t="s">
        <v>374</v>
      </c>
    </row>
    <row r="2885" spans="1:2">
      <c r="A2885" s="11" t="s">
        <v>1876</v>
      </c>
      <c r="B2885" t="s">
        <v>1876</v>
      </c>
    </row>
    <row r="2886" spans="1:2">
      <c r="A2886" s="10" t="s">
        <v>393</v>
      </c>
      <c r="B2886" t="s">
        <v>222</v>
      </c>
    </row>
    <row r="2887" spans="1:2">
      <c r="A2887" s="11" t="s">
        <v>208</v>
      </c>
      <c r="B2887" t="s">
        <v>1356</v>
      </c>
    </row>
    <row r="2888" spans="1:2">
      <c r="A2888" s="10" t="s">
        <v>585</v>
      </c>
      <c r="B2888" t="s">
        <v>585</v>
      </c>
    </row>
    <row r="2889" spans="1:2">
      <c r="A2889" s="11" t="s">
        <v>1230</v>
      </c>
      <c r="B2889" t="s">
        <v>363</v>
      </c>
    </row>
    <row r="2890" spans="1:2">
      <c r="A2890" s="10" t="s">
        <v>1214</v>
      </c>
      <c r="B2890" t="s">
        <v>123</v>
      </c>
    </row>
    <row r="2891" spans="1:2">
      <c r="A2891" s="11" t="s">
        <v>633</v>
      </c>
      <c r="B2891" t="s">
        <v>101</v>
      </c>
    </row>
    <row r="2892" spans="1:2">
      <c r="A2892" s="10" t="s">
        <v>231</v>
      </c>
      <c r="B2892" t="s">
        <v>222</v>
      </c>
    </row>
    <row r="2893" spans="1:2">
      <c r="A2893" s="11" t="s">
        <v>595</v>
      </c>
      <c r="B2893" t="s">
        <v>469</v>
      </c>
    </row>
    <row r="2894" spans="1:2">
      <c r="A2894" s="10" t="s">
        <v>477</v>
      </c>
      <c r="B2894" t="s">
        <v>792</v>
      </c>
    </row>
    <row r="2895" spans="1:2">
      <c r="A2895" s="11" t="s">
        <v>85</v>
      </c>
      <c r="B2895" t="s">
        <v>85</v>
      </c>
    </row>
    <row r="2896" spans="1:2">
      <c r="A2896" s="10" t="s">
        <v>662</v>
      </c>
      <c r="B2896" t="s">
        <v>106</v>
      </c>
    </row>
    <row r="2897" spans="1:2">
      <c r="A2897" s="11" t="s">
        <v>342</v>
      </c>
      <c r="B2897" t="s">
        <v>342</v>
      </c>
    </row>
    <row r="2898" spans="1:2">
      <c r="A2898" s="10" t="s">
        <v>322</v>
      </c>
      <c r="B2898" t="s">
        <v>69</v>
      </c>
    </row>
    <row r="2899" spans="1:2">
      <c r="A2899" s="11" t="s">
        <v>524</v>
      </c>
      <c r="B2899" t="s">
        <v>447</v>
      </c>
    </row>
    <row r="2900" spans="1:2">
      <c r="A2900" s="10" t="s">
        <v>359</v>
      </c>
      <c r="B2900" t="s">
        <v>359</v>
      </c>
    </row>
    <row r="2901" spans="1:2">
      <c r="A2901" s="11" t="s">
        <v>101</v>
      </c>
      <c r="B2901" t="s">
        <v>101</v>
      </c>
    </row>
    <row r="2902" spans="1:2">
      <c r="A2902" s="10" t="s">
        <v>165</v>
      </c>
      <c r="B2902" t="s">
        <v>106</v>
      </c>
    </row>
    <row r="2903" spans="1:2">
      <c r="A2903" s="11" t="s">
        <v>263</v>
      </c>
      <c r="B2903" t="s">
        <v>263</v>
      </c>
    </row>
    <row r="2904" spans="1:2">
      <c r="A2904" s="10" t="s">
        <v>268</v>
      </c>
      <c r="B2904" t="s">
        <v>600</v>
      </c>
    </row>
    <row r="2905" spans="1:2">
      <c r="A2905" s="11" t="s">
        <v>702</v>
      </c>
      <c r="B2905" t="s">
        <v>311</v>
      </c>
    </row>
    <row r="2906" spans="1:2">
      <c r="A2906" s="10" t="s">
        <v>111</v>
      </c>
      <c r="B2906" t="s">
        <v>447</v>
      </c>
    </row>
    <row r="2907" spans="1:2">
      <c r="A2907" s="11" t="s">
        <v>1725</v>
      </c>
      <c r="B2907" t="s">
        <v>1725</v>
      </c>
    </row>
    <row r="2908" spans="1:2">
      <c r="A2908" s="10" t="s">
        <v>69</v>
      </c>
      <c r="B2908" t="s">
        <v>69</v>
      </c>
    </row>
    <row r="2909" spans="1:2">
      <c r="A2909" s="11" t="s">
        <v>69</v>
      </c>
      <c r="B2909" t="s">
        <v>69</v>
      </c>
    </row>
    <row r="2910" spans="1:2">
      <c r="A2910" s="10" t="s">
        <v>290</v>
      </c>
      <c r="B2910" t="s">
        <v>359</v>
      </c>
    </row>
    <row r="2911" spans="1:2">
      <c r="A2911" s="11" t="s">
        <v>318</v>
      </c>
      <c r="B2911" t="s">
        <v>123</v>
      </c>
    </row>
    <row r="2912" spans="1:2">
      <c r="A2912" s="10" t="s">
        <v>101</v>
      </c>
      <c r="B2912" t="s">
        <v>101</v>
      </c>
    </row>
    <row r="2913" spans="1:2">
      <c r="A2913" s="11" t="s">
        <v>160</v>
      </c>
      <c r="B2913" t="s">
        <v>106</v>
      </c>
    </row>
    <row r="2914" spans="1:2">
      <c r="A2914" s="10" t="s">
        <v>877</v>
      </c>
      <c r="B2914" t="s">
        <v>69</v>
      </c>
    </row>
    <row r="2915" spans="1:2">
      <c r="A2915" s="11" t="s">
        <v>359</v>
      </c>
      <c r="B2915" t="s">
        <v>359</v>
      </c>
    </row>
    <row r="2916" spans="1:2">
      <c r="A2916" s="10" t="s">
        <v>595</v>
      </c>
      <c r="B2916" t="s">
        <v>469</v>
      </c>
    </row>
    <row r="2917" spans="1:2">
      <c r="A2917" s="11" t="s">
        <v>311</v>
      </c>
      <c r="B2917" t="s">
        <v>311</v>
      </c>
    </row>
    <row r="2918" spans="1:2">
      <c r="A2918" s="10" t="s">
        <v>208</v>
      </c>
      <c r="B2918" t="s">
        <v>1356</v>
      </c>
    </row>
    <row r="2919" spans="1:2">
      <c r="A2919" s="11" t="s">
        <v>352</v>
      </c>
      <c r="B2919" t="s">
        <v>352</v>
      </c>
    </row>
    <row r="2920" spans="1:2">
      <c r="A2920" s="10" t="s">
        <v>877</v>
      </c>
      <c r="B2920" t="s">
        <v>69</v>
      </c>
    </row>
    <row r="2921" spans="1:2">
      <c r="A2921" s="11" t="s">
        <v>271</v>
      </c>
      <c r="B2921" t="s">
        <v>1356</v>
      </c>
    </row>
    <row r="2922" spans="1:2">
      <c r="A2922" s="10" t="s">
        <v>806</v>
      </c>
      <c r="B2922" t="s">
        <v>806</v>
      </c>
    </row>
    <row r="2923" spans="1:2">
      <c r="A2923" s="11" t="s">
        <v>473</v>
      </c>
      <c r="B2923" t="s">
        <v>473</v>
      </c>
    </row>
    <row r="2924" spans="1:2">
      <c r="A2924" s="10" t="s">
        <v>290</v>
      </c>
      <c r="B2924" t="s">
        <v>359</v>
      </c>
    </row>
    <row r="2925" spans="1:2">
      <c r="A2925" s="11" t="s">
        <v>171</v>
      </c>
      <c r="B2925" t="s">
        <v>473</v>
      </c>
    </row>
    <row r="2926" spans="1:2">
      <c r="A2926" s="10" t="s">
        <v>106</v>
      </c>
      <c r="B2926" t="s">
        <v>106</v>
      </c>
    </row>
    <row r="2927" spans="1:2">
      <c r="A2927" s="11" t="s">
        <v>142</v>
      </c>
      <c r="B2927" t="s">
        <v>792</v>
      </c>
    </row>
    <row r="2928" spans="1:2">
      <c r="A2928" s="10" t="s">
        <v>363</v>
      </c>
      <c r="B2928" t="s">
        <v>363</v>
      </c>
    </row>
    <row r="2929" spans="1:2">
      <c r="A2929" s="11" t="s">
        <v>283</v>
      </c>
      <c r="B2929" t="s">
        <v>283</v>
      </c>
    </row>
    <row r="2930" spans="1:2">
      <c r="A2930" s="10" t="s">
        <v>283</v>
      </c>
      <c r="B2930" t="s">
        <v>283</v>
      </c>
    </row>
    <row r="2931" spans="1:2">
      <c r="A2931" s="11" t="s">
        <v>524</v>
      </c>
      <c r="B2931" t="s">
        <v>447</v>
      </c>
    </row>
    <row r="2932" spans="1:2">
      <c r="A2932" s="10" t="s">
        <v>342</v>
      </c>
      <c r="B2932" t="s">
        <v>342</v>
      </c>
    </row>
    <row r="2933" spans="1:2">
      <c r="A2933" s="11" t="s">
        <v>464</v>
      </c>
      <c r="B2933" t="s">
        <v>7413</v>
      </c>
    </row>
    <row r="2934" spans="1:2">
      <c r="A2934" s="10" t="s">
        <v>208</v>
      </c>
      <c r="B2934" t="s">
        <v>1356</v>
      </c>
    </row>
    <row r="2935" spans="1:2">
      <c r="A2935" s="11" t="s">
        <v>359</v>
      </c>
      <c r="B2935" t="s">
        <v>359</v>
      </c>
    </row>
    <row r="2936" spans="1:2">
      <c r="A2936" s="10" t="s">
        <v>106</v>
      </c>
      <c r="B2936" t="s">
        <v>106</v>
      </c>
    </row>
    <row r="2937" spans="1:2">
      <c r="A2937" s="11" t="s">
        <v>359</v>
      </c>
      <c r="B2937" t="s">
        <v>359</v>
      </c>
    </row>
    <row r="2938" spans="1:2">
      <c r="A2938" s="10" t="s">
        <v>96</v>
      </c>
      <c r="B2938" t="s">
        <v>123</v>
      </c>
    </row>
    <row r="2939" spans="1:2">
      <c r="A2939" s="11" t="s">
        <v>303</v>
      </c>
      <c r="B2939" t="s">
        <v>473</v>
      </c>
    </row>
    <row r="2940" spans="1:2">
      <c r="A2940" s="10" t="s">
        <v>191</v>
      </c>
      <c r="B2940" t="s">
        <v>263</v>
      </c>
    </row>
    <row r="2941" spans="1:2">
      <c r="A2941" s="11" t="s">
        <v>457</v>
      </c>
      <c r="B2941" t="s">
        <v>457</v>
      </c>
    </row>
    <row r="2942" spans="1:2">
      <c r="A2942" s="10" t="s">
        <v>1230</v>
      </c>
      <c r="B2942" t="s">
        <v>363</v>
      </c>
    </row>
    <row r="2943" spans="1:2">
      <c r="A2943" s="11" t="s">
        <v>147</v>
      </c>
      <c r="B2943" t="s">
        <v>147</v>
      </c>
    </row>
    <row r="2944" spans="1:2">
      <c r="A2944" s="10" t="s">
        <v>524</v>
      </c>
      <c r="B2944" t="s">
        <v>447</v>
      </c>
    </row>
    <row r="2945" spans="1:2">
      <c r="A2945" s="11" t="s">
        <v>877</v>
      </c>
      <c r="B2945" t="s">
        <v>69</v>
      </c>
    </row>
    <row r="2946" spans="1:2">
      <c r="A2946" s="10" t="s">
        <v>296</v>
      </c>
      <c r="B2946" t="s">
        <v>296</v>
      </c>
    </row>
    <row r="2947" spans="1:2">
      <c r="A2947" s="11" t="s">
        <v>1084</v>
      </c>
      <c r="B2947" t="s">
        <v>469</v>
      </c>
    </row>
    <row r="2948" spans="1:2">
      <c r="A2948" s="10" t="s">
        <v>698</v>
      </c>
      <c r="B2948" t="s">
        <v>222</v>
      </c>
    </row>
    <row r="2949" spans="1:2">
      <c r="A2949" s="11" t="s">
        <v>290</v>
      </c>
      <c r="B2949" t="s">
        <v>359</v>
      </c>
    </row>
    <row r="2950" spans="1:2">
      <c r="A2950" s="10" t="s">
        <v>877</v>
      </c>
      <c r="B2950" t="s">
        <v>69</v>
      </c>
    </row>
    <row r="2951" spans="1:2">
      <c r="A2951" s="11" t="s">
        <v>142</v>
      </c>
      <c r="B2951" t="s">
        <v>792</v>
      </c>
    </row>
    <row r="2952" spans="1:2">
      <c r="A2952" s="10" t="s">
        <v>133</v>
      </c>
      <c r="B2952" t="s">
        <v>374</v>
      </c>
    </row>
    <row r="2953" spans="1:2">
      <c r="A2953" s="11" t="s">
        <v>1230</v>
      </c>
      <c r="B2953" t="s">
        <v>363</v>
      </c>
    </row>
    <row r="2954" spans="1:2">
      <c r="A2954" s="10" t="s">
        <v>877</v>
      </c>
      <c r="B2954" t="s">
        <v>69</v>
      </c>
    </row>
    <row r="2955" spans="1:2">
      <c r="A2955" s="11" t="s">
        <v>346</v>
      </c>
      <c r="B2955" t="s">
        <v>311</v>
      </c>
    </row>
    <row r="2956" spans="1:2">
      <c r="A2956" s="10" t="s">
        <v>1214</v>
      </c>
      <c r="B2956" t="s">
        <v>123</v>
      </c>
    </row>
    <row r="2957" spans="1:2">
      <c r="A2957" s="11" t="s">
        <v>123</v>
      </c>
      <c r="B2957" t="s">
        <v>123</v>
      </c>
    </row>
    <row r="2958" spans="1:2">
      <c r="A2958" s="10" t="s">
        <v>352</v>
      </c>
      <c r="B2958" t="s">
        <v>352</v>
      </c>
    </row>
    <row r="2959" spans="1:2">
      <c r="A2959" s="11" t="s">
        <v>142</v>
      </c>
      <c r="B2959" t="s">
        <v>792</v>
      </c>
    </row>
    <row r="2960" spans="1:2">
      <c r="A2960" s="10" t="s">
        <v>796</v>
      </c>
      <c r="B2960" t="s">
        <v>600</v>
      </c>
    </row>
    <row r="2961" spans="1:2">
      <c r="A2961" s="11" t="s">
        <v>177</v>
      </c>
      <c r="B2961" t="s">
        <v>363</v>
      </c>
    </row>
    <row r="2962" spans="1:2">
      <c r="A2962" s="10" t="s">
        <v>845</v>
      </c>
      <c r="B2962" t="s">
        <v>7535</v>
      </c>
    </row>
    <row r="2963" spans="1:2">
      <c r="A2963" s="11" t="s">
        <v>592</v>
      </c>
      <c r="B2963" t="s">
        <v>69</v>
      </c>
    </row>
    <row r="2964" spans="1:2">
      <c r="A2964" s="10" t="s">
        <v>592</v>
      </c>
      <c r="B2964" t="s">
        <v>69</v>
      </c>
    </row>
    <row r="2965" spans="1:2">
      <c r="A2965" s="11" t="s">
        <v>222</v>
      </c>
      <c r="B2965" t="s">
        <v>222</v>
      </c>
    </row>
    <row r="2966" spans="1:2">
      <c r="A2966" s="10" t="s">
        <v>296</v>
      </c>
      <c r="B2966" t="s">
        <v>296</v>
      </c>
    </row>
    <row r="2967" spans="1:2">
      <c r="A2967" s="11" t="s">
        <v>117</v>
      </c>
      <c r="B2967" t="s">
        <v>263</v>
      </c>
    </row>
    <row r="2968" spans="1:2">
      <c r="A2968" s="10" t="s">
        <v>796</v>
      </c>
      <c r="B2968" t="s">
        <v>600</v>
      </c>
    </row>
    <row r="2969" spans="1:2">
      <c r="A2969" s="11" t="s">
        <v>165</v>
      </c>
      <c r="B2969" t="s">
        <v>106</v>
      </c>
    </row>
    <row r="2970" spans="1:2">
      <c r="A2970" s="10" t="s">
        <v>404</v>
      </c>
      <c r="B2970" t="s">
        <v>404</v>
      </c>
    </row>
    <row r="2971" spans="1:2">
      <c r="A2971" s="11" t="s">
        <v>447</v>
      </c>
      <c r="B2971" t="s">
        <v>447</v>
      </c>
    </row>
    <row r="2972" spans="1:2">
      <c r="A2972" s="10" t="s">
        <v>101</v>
      </c>
      <c r="B2972" t="s">
        <v>101</v>
      </c>
    </row>
    <row r="2973" spans="1:2">
      <c r="A2973" s="11" t="s">
        <v>556</v>
      </c>
      <c r="B2973" t="s">
        <v>556</v>
      </c>
    </row>
    <row r="2974" spans="1:2">
      <c r="A2974" s="10" t="s">
        <v>208</v>
      </c>
      <c r="B2974" t="s">
        <v>1356</v>
      </c>
    </row>
    <row r="2975" spans="1:2">
      <c r="A2975" s="11" t="s">
        <v>1230</v>
      </c>
      <c r="B2975" t="s">
        <v>363</v>
      </c>
    </row>
    <row r="2976" spans="1:2">
      <c r="A2976" s="10" t="s">
        <v>117</v>
      </c>
      <c r="B2976" t="s">
        <v>263</v>
      </c>
    </row>
    <row r="2977" spans="1:2">
      <c r="A2977" s="11" t="s">
        <v>177</v>
      </c>
      <c r="B2977" t="s">
        <v>363</v>
      </c>
    </row>
    <row r="2978" spans="1:2">
      <c r="A2978" s="10" t="s">
        <v>69</v>
      </c>
      <c r="B2978" t="s">
        <v>69</v>
      </c>
    </row>
    <row r="2979" spans="1:2">
      <c r="A2979" s="11" t="s">
        <v>1009</v>
      </c>
      <c r="B2979" t="s">
        <v>7588</v>
      </c>
    </row>
    <row r="2980" spans="1:2">
      <c r="A2980" s="10" t="s">
        <v>877</v>
      </c>
      <c r="B2980" t="s">
        <v>69</v>
      </c>
    </row>
    <row r="2981" spans="1:2">
      <c r="A2981" s="11" t="s">
        <v>133</v>
      </c>
      <c r="B2981" t="s">
        <v>374</v>
      </c>
    </row>
    <row r="2982" spans="1:2">
      <c r="A2982" s="10" t="s">
        <v>702</v>
      </c>
      <c r="B2982" t="s">
        <v>311</v>
      </c>
    </row>
    <row r="2983" spans="1:2">
      <c r="A2983" s="11" t="s">
        <v>1009</v>
      </c>
      <c r="B2983" t="s">
        <v>7588</v>
      </c>
    </row>
    <row r="2984" spans="1:2">
      <c r="A2984" s="10" t="s">
        <v>1356</v>
      </c>
      <c r="B2984" t="s">
        <v>1356</v>
      </c>
    </row>
    <row r="2985" spans="1:2">
      <c r="A2985" s="11" t="s">
        <v>556</v>
      </c>
      <c r="B2985" t="s">
        <v>556</v>
      </c>
    </row>
    <row r="2986" spans="1:2">
      <c r="A2986" s="10" t="s">
        <v>600</v>
      </c>
      <c r="B2986" t="s">
        <v>600</v>
      </c>
    </row>
    <row r="2987" spans="1:2">
      <c r="A2987" s="11" t="s">
        <v>106</v>
      </c>
      <c r="B2987" t="s">
        <v>106</v>
      </c>
    </row>
    <row r="2988" spans="1:2">
      <c r="A2988" s="10" t="s">
        <v>871</v>
      </c>
      <c r="B2988" t="s">
        <v>69</v>
      </c>
    </row>
    <row r="2989" spans="1:2">
      <c r="A2989" s="11" t="s">
        <v>89</v>
      </c>
      <c r="B2989" t="s">
        <v>1356</v>
      </c>
    </row>
    <row r="2990" spans="1:2">
      <c r="A2990" s="10" t="s">
        <v>1035</v>
      </c>
      <c r="B2990" t="s">
        <v>1035</v>
      </c>
    </row>
    <row r="2991" spans="1:2">
      <c r="A2991" s="11" t="s">
        <v>279</v>
      </c>
      <c r="B2991" t="s">
        <v>263</v>
      </c>
    </row>
    <row r="2992" spans="1:2">
      <c r="A2992" s="10" t="s">
        <v>404</v>
      </c>
      <c r="B2992" t="s">
        <v>404</v>
      </c>
    </row>
    <row r="2993" spans="1:2">
      <c r="A2993" s="11" t="s">
        <v>600</v>
      </c>
      <c r="B2993" t="s">
        <v>600</v>
      </c>
    </row>
    <row r="2994" spans="1:2">
      <c r="A2994" s="10" t="s">
        <v>165</v>
      </c>
      <c r="B2994" t="s">
        <v>106</v>
      </c>
    </row>
    <row r="2995" spans="1:2">
      <c r="A2995" s="11" t="s">
        <v>283</v>
      </c>
      <c r="B2995" t="s">
        <v>283</v>
      </c>
    </row>
    <row r="2996" spans="1:2">
      <c r="A2996" s="10" t="s">
        <v>62</v>
      </c>
      <c r="B2996" t="s">
        <v>1356</v>
      </c>
    </row>
    <row r="2997" spans="1:2">
      <c r="A2997" s="11" t="s">
        <v>171</v>
      </c>
      <c r="B2997" t="s">
        <v>473</v>
      </c>
    </row>
    <row r="2998" spans="1:2">
      <c r="A2998" s="10" t="s">
        <v>363</v>
      </c>
      <c r="B2998" t="s">
        <v>363</v>
      </c>
    </row>
    <row r="2999" spans="1:2">
      <c r="A2999" s="11" t="s">
        <v>177</v>
      </c>
      <c r="B2999" t="s">
        <v>363</v>
      </c>
    </row>
    <row r="3000" spans="1:2">
      <c r="A3000" s="10" t="s">
        <v>117</v>
      </c>
      <c r="B3000" t="s">
        <v>263</v>
      </c>
    </row>
  </sheetData>
  <autoFilter ref="D1:E49" xr:uid="{00000000-0009-0000-0000-000009000000}">
    <sortState xmlns:xlrd2="http://schemas.microsoft.com/office/spreadsheetml/2017/richdata2" ref="D2:E49">
      <sortCondition ref="D1:D49"/>
    </sortState>
  </autoFilter>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000"/>
  <sheetViews>
    <sheetView workbookViewId="0">
      <selection activeCell="E21" sqref="E21"/>
    </sheetView>
  </sheetViews>
  <sheetFormatPr defaultRowHeight="15"/>
  <cols>
    <col min="1" max="1" width="27" bestFit="1" customWidth="1"/>
    <col min="3" max="3" width="15.85546875" bestFit="1" customWidth="1"/>
    <col min="4" max="4" width="16.28515625" bestFit="1" customWidth="1"/>
  </cols>
  <sheetData>
    <row r="1" spans="1:4">
      <c r="A1" t="s">
        <v>8836</v>
      </c>
      <c r="C1" t="s">
        <v>8837</v>
      </c>
      <c r="D1" t="s">
        <v>8838</v>
      </c>
    </row>
    <row r="2" spans="1:4">
      <c r="A2" s="8" t="str">
        <f>TRIM(UPPER(Table1[[#This Row],[Status]]))</f>
        <v>NW</v>
      </c>
      <c r="C2" s="8" t="s">
        <v>7259</v>
      </c>
      <c r="D2" s="8" t="s">
        <v>193</v>
      </c>
    </row>
    <row r="3" spans="1:4">
      <c r="A3" s="8" t="str">
        <f>TRIM(UPPER(Table1[[#This Row],[Status]]))</f>
        <v>QUALIFIED</v>
      </c>
      <c r="C3" s="8" t="s">
        <v>71</v>
      </c>
      <c r="D3" t="s">
        <v>71</v>
      </c>
    </row>
    <row r="4" spans="1:4">
      <c r="A4" s="8" t="str">
        <f>TRIM(UPPER(Table1[[#This Row],[Status]]))</f>
        <v>QUALIFIED</v>
      </c>
      <c r="C4" s="8" t="s">
        <v>125</v>
      </c>
      <c r="D4" t="s">
        <v>125</v>
      </c>
    </row>
    <row r="5" spans="1:4">
      <c r="A5" s="8" t="str">
        <f>TRIM(UPPER(Table1[[#This Row],[Status]]))</f>
        <v>CONTACTD</v>
      </c>
      <c r="C5" s="8" t="s">
        <v>7281</v>
      </c>
      <c r="D5" t="s">
        <v>125</v>
      </c>
    </row>
    <row r="6" spans="1:4">
      <c r="A6" s="8" t="str">
        <f>TRIM(UPPER(Table1[[#This Row],[Status]]))</f>
        <v>NW</v>
      </c>
      <c r="C6" s="8" t="s">
        <v>7301</v>
      </c>
      <c r="D6" t="s">
        <v>125</v>
      </c>
    </row>
    <row r="7" spans="1:4">
      <c r="A7" s="8" t="str">
        <f>TRIM(UPPER(Table1[[#This Row],[Status]]))</f>
        <v>NEW</v>
      </c>
      <c r="C7" s="8" t="s">
        <v>193</v>
      </c>
      <c r="D7" t="s">
        <v>193</v>
      </c>
    </row>
    <row r="8" spans="1:4">
      <c r="A8" s="8" t="str">
        <f>TRIM(UPPER(Table1[[#This Row],[Status]]))</f>
        <v>CONTACTED</v>
      </c>
      <c r="C8" s="8" t="s">
        <v>173</v>
      </c>
      <c r="D8" t="s">
        <v>173</v>
      </c>
    </row>
    <row r="9" spans="1:4">
      <c r="A9" s="8" t="str">
        <f>TRIM(UPPER(Table1[[#This Row],[Status]]))</f>
        <v>QUALIFIED</v>
      </c>
      <c r="C9" s="8" t="s">
        <v>250</v>
      </c>
      <c r="D9" s="13" t="s">
        <v>250</v>
      </c>
    </row>
    <row r="10" spans="1:4">
      <c r="A10" s="8" t="str">
        <f>TRIM(UPPER(Table1[[#This Row],[Status]]))</f>
        <v>LOST</v>
      </c>
      <c r="C10" s="8" t="s">
        <v>7319</v>
      </c>
      <c r="D10" t="s">
        <v>71</v>
      </c>
    </row>
    <row r="11" spans="1:4">
      <c r="A11" s="8" t="str">
        <f>TRIM(UPPER(Table1[[#This Row],[Status]]))</f>
        <v>CONTACTED</v>
      </c>
      <c r="C11" s="8" t="s">
        <v>7370</v>
      </c>
      <c r="D11" s="13" t="s">
        <v>250</v>
      </c>
    </row>
    <row r="12" spans="1:4">
      <c r="A12" s="8" t="str">
        <f>TRIM(UPPER(Table1[[#This Row],[Status]]))</f>
        <v>CONCTACTED</v>
      </c>
      <c r="C12" s="8" t="s">
        <v>7365</v>
      </c>
      <c r="D12" s="13" t="s">
        <v>250</v>
      </c>
    </row>
    <row r="13" spans="1:4">
      <c r="A13" s="8" t="str">
        <f>TRIM(UPPER(Table1[[#This Row],[Status]]))</f>
        <v>CONTACTED</v>
      </c>
      <c r="C13" s="8" t="s">
        <v>7368</v>
      </c>
      <c r="D13" t="s">
        <v>173</v>
      </c>
    </row>
    <row r="14" spans="1:4">
      <c r="A14" s="8" t="str">
        <f>TRIM(UPPER(Table1[[#This Row],[Status]]))</f>
        <v>CONTACTED</v>
      </c>
      <c r="C14" s="8" t="s">
        <v>7502</v>
      </c>
      <c r="D14" s="13" t="s">
        <v>71</v>
      </c>
    </row>
    <row r="15" spans="1:4">
      <c r="A15" s="8" t="str">
        <f>TRIM(UPPER(Table1[[#This Row],[Status]]))</f>
        <v>NEW</v>
      </c>
    </row>
    <row r="16" spans="1:4">
      <c r="A16" s="8" t="str">
        <f>TRIM(UPPER(Table1[[#This Row],[Status]]))</f>
        <v>LOST</v>
      </c>
    </row>
    <row r="17" spans="1:1">
      <c r="A17" s="8" t="str">
        <f>TRIM(UPPER(Table1[[#This Row],[Status]]))</f>
        <v>CONTACTED</v>
      </c>
    </row>
    <row r="18" spans="1:1">
      <c r="A18" s="8" t="str">
        <f>TRIM(UPPER(Table1[[#This Row],[Status]]))</f>
        <v>CONTACTED</v>
      </c>
    </row>
    <row r="19" spans="1:1">
      <c r="A19" s="8" t="str">
        <f>TRIM(UPPER(Table1[[#This Row],[Status]]))</f>
        <v>QUALIFIED</v>
      </c>
    </row>
    <row r="20" spans="1:1">
      <c r="A20" s="8" t="str">
        <f>TRIM(UPPER(Table1[[#This Row],[Status]]))</f>
        <v>QUALIFIED</v>
      </c>
    </row>
    <row r="21" spans="1:1">
      <c r="A21" s="8" t="str">
        <f>TRIM(UPPER(Table1[[#This Row],[Status]]))</f>
        <v>QUALIFEID</v>
      </c>
    </row>
    <row r="22" spans="1:1">
      <c r="A22" s="8" t="str">
        <f>TRIM(UPPER(Table1[[#This Row],[Status]]))</f>
        <v>CONVERTED</v>
      </c>
    </row>
    <row r="23" spans="1:1">
      <c r="A23" s="8" t="str">
        <f>TRIM(UPPER(Table1[[#This Row],[Status]]))</f>
        <v>LOST</v>
      </c>
    </row>
    <row r="24" spans="1:1">
      <c r="A24" s="8" t="str">
        <f>TRIM(UPPER(Table1[[#This Row],[Status]]))</f>
        <v>NEW</v>
      </c>
    </row>
    <row r="25" spans="1:1">
      <c r="A25" s="8" t="str">
        <f>TRIM(UPPER(Table1[[#This Row],[Status]]))</f>
        <v>NEW</v>
      </c>
    </row>
    <row r="26" spans="1:1">
      <c r="A26" s="8" t="str">
        <f>TRIM(UPPER(Table1[[#This Row],[Status]]))</f>
        <v>QUALIFIED</v>
      </c>
    </row>
    <row r="27" spans="1:1">
      <c r="A27" s="8" t="str">
        <f>TRIM(UPPER(Table1[[#This Row],[Status]]))</f>
        <v>NEW</v>
      </c>
    </row>
    <row r="28" spans="1:1">
      <c r="A28" s="8" t="str">
        <f>TRIM(UPPER(Table1[[#This Row],[Status]]))</f>
        <v>NEW</v>
      </c>
    </row>
    <row r="29" spans="1:1">
      <c r="A29" s="8" t="str">
        <f>TRIM(UPPER(Table1[[#This Row],[Status]]))</f>
        <v>LOST</v>
      </c>
    </row>
    <row r="30" spans="1:1">
      <c r="A30" s="8" t="str">
        <f>TRIM(UPPER(Table1[[#This Row],[Status]]))</f>
        <v>CONTACTD</v>
      </c>
    </row>
    <row r="31" spans="1:1">
      <c r="A31" s="8" t="str">
        <f>TRIM(UPPER(Table1[[#This Row],[Status]]))</f>
        <v>CONCTACTED</v>
      </c>
    </row>
    <row r="32" spans="1:1">
      <c r="A32" s="8" t="str">
        <f>TRIM(UPPER(Table1[[#This Row],[Status]]))</f>
        <v>CONVERTED</v>
      </c>
    </row>
    <row r="33" spans="1:1">
      <c r="A33" s="8" t="str">
        <f>TRIM(UPPER(Table1[[#This Row],[Status]]))</f>
        <v>CONCTACTED</v>
      </c>
    </row>
    <row r="34" spans="1:1">
      <c r="A34" s="8" t="str">
        <f>TRIM(UPPER(Table1[[#This Row],[Status]]))</f>
        <v>CONCTACTED</v>
      </c>
    </row>
    <row r="35" spans="1:1">
      <c r="A35" s="8" t="str">
        <f>TRIM(UPPER(Table1[[#This Row],[Status]]))</f>
        <v>NEW</v>
      </c>
    </row>
    <row r="36" spans="1:1">
      <c r="A36" s="8" t="str">
        <f>TRIM(UPPER(Table1[[#This Row],[Status]]))</f>
        <v>NEW</v>
      </c>
    </row>
    <row r="37" spans="1:1">
      <c r="A37" s="8" t="str">
        <f>TRIM(UPPER(Table1[[#This Row],[Status]]))</f>
        <v>QUALIFIED</v>
      </c>
    </row>
    <row r="38" spans="1:1">
      <c r="A38" s="8" t="str">
        <f>TRIM(UPPER(Table1[[#This Row],[Status]]))</f>
        <v>NEW</v>
      </c>
    </row>
    <row r="39" spans="1:1">
      <c r="A39" s="8" t="str">
        <f>TRIM(UPPER(Table1[[#This Row],[Status]]))</f>
        <v>LOST</v>
      </c>
    </row>
    <row r="40" spans="1:1">
      <c r="A40" s="8" t="str">
        <f>TRIM(UPPER(Table1[[#This Row],[Status]]))</f>
        <v>QUALIFIED</v>
      </c>
    </row>
    <row r="41" spans="1:1">
      <c r="A41" s="8" t="str">
        <f>TRIM(UPPER(Table1[[#This Row],[Status]]))</f>
        <v>NW</v>
      </c>
    </row>
    <row r="42" spans="1:1">
      <c r="A42" s="8" t="str">
        <f>TRIM(UPPER(Table1[[#This Row],[Status]]))</f>
        <v>NEW</v>
      </c>
    </row>
    <row r="43" spans="1:1">
      <c r="A43" s="8" t="str">
        <f>TRIM(UPPER(Table1[[#This Row],[Status]]))</f>
        <v>CONVERTED</v>
      </c>
    </row>
    <row r="44" spans="1:1">
      <c r="A44" s="8" t="str">
        <f>TRIM(UPPER(Table1[[#This Row],[Status]]))</f>
        <v>NEW</v>
      </c>
    </row>
    <row r="45" spans="1:1">
      <c r="A45" s="8" t="str">
        <f>TRIM(UPPER(Table1[[#This Row],[Status]]))</f>
        <v>CONTACTED</v>
      </c>
    </row>
    <row r="46" spans="1:1">
      <c r="A46" s="8" t="str">
        <f>TRIM(UPPER(Table1[[#This Row],[Status]]))</f>
        <v>LOST</v>
      </c>
    </row>
    <row r="47" spans="1:1">
      <c r="A47" s="8" t="str">
        <f>TRIM(UPPER(Table1[[#This Row],[Status]]))</f>
        <v>NEW</v>
      </c>
    </row>
    <row r="48" spans="1:1">
      <c r="A48" s="8" t="str">
        <f>TRIM(UPPER(Table1[[#This Row],[Status]]))</f>
        <v>NEW</v>
      </c>
    </row>
    <row r="49" spans="1:1">
      <c r="A49" s="8" t="str">
        <f>TRIM(UPPER(Table1[[#This Row],[Status]]))</f>
        <v>NEW</v>
      </c>
    </row>
    <row r="50" spans="1:1">
      <c r="A50" s="8" t="str">
        <f>TRIM(UPPER(Table1[[#This Row],[Status]]))</f>
        <v>LOST</v>
      </c>
    </row>
    <row r="51" spans="1:1">
      <c r="A51" s="8" t="str">
        <f>TRIM(UPPER(Table1[[#This Row],[Status]]))</f>
        <v>CONTACTED</v>
      </c>
    </row>
    <row r="52" spans="1:1">
      <c r="A52" s="8" t="str">
        <f>TRIM(UPPER(Table1[[#This Row],[Status]]))</f>
        <v>QUALIFEID</v>
      </c>
    </row>
    <row r="53" spans="1:1">
      <c r="A53" s="8" t="str">
        <f>TRIM(UPPER(Table1[[#This Row],[Status]]))</f>
        <v>NEW</v>
      </c>
    </row>
    <row r="54" spans="1:1">
      <c r="A54" s="8" t="str">
        <f>TRIM(UPPER(Table1[[#This Row],[Status]]))</f>
        <v>NEW</v>
      </c>
    </row>
    <row r="55" spans="1:1">
      <c r="A55" s="8" t="str">
        <f>TRIM(UPPER(Table1[[#This Row],[Status]]))</f>
        <v>NW</v>
      </c>
    </row>
    <row r="56" spans="1:1">
      <c r="A56" s="8" t="str">
        <f>TRIM(UPPER(Table1[[#This Row],[Status]]))</f>
        <v>CONVERTED</v>
      </c>
    </row>
    <row r="57" spans="1:1">
      <c r="A57" s="8" t="str">
        <f>TRIM(UPPER(Table1[[#This Row],[Status]]))</f>
        <v>NEW</v>
      </c>
    </row>
    <row r="58" spans="1:1">
      <c r="A58" s="8" t="str">
        <f>TRIM(UPPER(Table1[[#This Row],[Status]]))</f>
        <v>CONTACTED</v>
      </c>
    </row>
    <row r="59" spans="1:1">
      <c r="A59" s="8" t="str">
        <f>TRIM(UPPER(Table1[[#This Row],[Status]]))</f>
        <v>NEW</v>
      </c>
    </row>
    <row r="60" spans="1:1">
      <c r="A60" s="8" t="str">
        <f>TRIM(UPPER(Table1[[#This Row],[Status]]))</f>
        <v>CONVETED</v>
      </c>
    </row>
    <row r="61" spans="1:1">
      <c r="A61" s="8" t="str">
        <f>TRIM(UPPER(Table1[[#This Row],[Status]]))</f>
        <v>NEW</v>
      </c>
    </row>
    <row r="62" spans="1:1">
      <c r="A62" s="8" t="str">
        <f>TRIM(UPPER(Table1[[#This Row],[Status]]))</f>
        <v>LOS</v>
      </c>
    </row>
    <row r="63" spans="1:1">
      <c r="A63" s="8" t="str">
        <f>TRIM(UPPER(Table1[[#This Row],[Status]]))</f>
        <v>CONCTACTED</v>
      </c>
    </row>
    <row r="64" spans="1:1">
      <c r="A64" s="8" t="str">
        <f>TRIM(UPPER(Table1[[#This Row],[Status]]))</f>
        <v>CONTACTED</v>
      </c>
    </row>
    <row r="65" spans="1:1">
      <c r="A65" s="8" t="str">
        <f>TRIM(UPPER(Table1[[#This Row],[Status]]))</f>
        <v>CONVERETED</v>
      </c>
    </row>
    <row r="66" spans="1:1">
      <c r="A66" s="8" t="str">
        <f>TRIM(UPPER(Table1[[#This Row],[Status]]))</f>
        <v>CONTACTED</v>
      </c>
    </row>
    <row r="67" spans="1:1">
      <c r="A67" s="8" t="str">
        <f>TRIM(UPPER(Table1[[#This Row],[Status]]))</f>
        <v>LOST</v>
      </c>
    </row>
    <row r="68" spans="1:1">
      <c r="A68" s="8" t="str">
        <f>TRIM(UPPER(Table1[[#This Row],[Status]]))</f>
        <v>CONTACTED</v>
      </c>
    </row>
    <row r="69" spans="1:1">
      <c r="A69" s="8" t="str">
        <f>TRIM(UPPER(Table1[[#This Row],[Status]]))</f>
        <v>NEW</v>
      </c>
    </row>
    <row r="70" spans="1:1">
      <c r="A70" s="8" t="str">
        <f>TRIM(UPPER(Table1[[#This Row],[Status]]))</f>
        <v>LOST</v>
      </c>
    </row>
    <row r="71" spans="1:1">
      <c r="A71" s="8" t="str">
        <f>TRIM(UPPER(Table1[[#This Row],[Status]]))</f>
        <v>CONTACTD</v>
      </c>
    </row>
    <row r="72" spans="1:1">
      <c r="A72" s="8" t="str">
        <f>TRIM(UPPER(Table1[[#This Row],[Status]]))</f>
        <v>CONTACTED</v>
      </c>
    </row>
    <row r="73" spans="1:1">
      <c r="A73" s="8" t="str">
        <f>TRIM(UPPER(Table1[[#This Row],[Status]]))</f>
        <v>QUALIFIED</v>
      </c>
    </row>
    <row r="74" spans="1:1">
      <c r="A74" s="8" t="str">
        <f>TRIM(UPPER(Table1[[#This Row],[Status]]))</f>
        <v>CONTACTED</v>
      </c>
    </row>
    <row r="75" spans="1:1">
      <c r="A75" s="8" t="str">
        <f>TRIM(UPPER(Table1[[#This Row],[Status]]))</f>
        <v>NEW</v>
      </c>
    </row>
    <row r="76" spans="1:1">
      <c r="A76" s="8" t="str">
        <f>TRIM(UPPER(Table1[[#This Row],[Status]]))</f>
        <v>QUALIFIED</v>
      </c>
    </row>
    <row r="77" spans="1:1">
      <c r="A77" s="8" t="str">
        <f>TRIM(UPPER(Table1[[#This Row],[Status]]))</f>
        <v>CONCTACTED</v>
      </c>
    </row>
    <row r="78" spans="1:1">
      <c r="A78" s="8" t="str">
        <f>TRIM(UPPER(Table1[[#This Row],[Status]]))</f>
        <v>CONTACTED</v>
      </c>
    </row>
    <row r="79" spans="1:1">
      <c r="A79" s="8" t="str">
        <f>TRIM(UPPER(Table1[[#This Row],[Status]]))</f>
        <v>QUALIFEID</v>
      </c>
    </row>
    <row r="80" spans="1:1">
      <c r="A80" s="8" t="str">
        <f>TRIM(UPPER(Table1[[#This Row],[Status]]))</f>
        <v>QUALIFIED</v>
      </c>
    </row>
    <row r="81" spans="1:1">
      <c r="A81" s="8" t="str">
        <f>TRIM(UPPER(Table1[[#This Row],[Status]]))</f>
        <v>QUALIFIED</v>
      </c>
    </row>
    <row r="82" spans="1:1">
      <c r="A82" s="8" t="str">
        <f>TRIM(UPPER(Table1[[#This Row],[Status]]))</f>
        <v>NEW</v>
      </c>
    </row>
    <row r="83" spans="1:1">
      <c r="A83" s="8" t="str">
        <f>TRIM(UPPER(Table1[[#This Row],[Status]]))</f>
        <v>CONTACTD</v>
      </c>
    </row>
    <row r="84" spans="1:1">
      <c r="A84" s="8" t="str">
        <f>TRIM(UPPER(Table1[[#This Row],[Status]]))</f>
        <v>CONTACTED</v>
      </c>
    </row>
    <row r="85" spans="1:1">
      <c r="A85" s="8" t="str">
        <f>TRIM(UPPER(Table1[[#This Row],[Status]]))</f>
        <v>CONTACTED</v>
      </c>
    </row>
    <row r="86" spans="1:1">
      <c r="A86" s="8" t="str">
        <f>TRIM(UPPER(Table1[[#This Row],[Status]]))</f>
        <v>QUALIFIED</v>
      </c>
    </row>
    <row r="87" spans="1:1">
      <c r="A87" s="8" t="str">
        <f>TRIM(UPPER(Table1[[#This Row],[Status]]))</f>
        <v>LOST</v>
      </c>
    </row>
    <row r="88" spans="1:1">
      <c r="A88" s="8" t="str">
        <f>TRIM(UPPER(Table1[[#This Row],[Status]]))</f>
        <v>NEW</v>
      </c>
    </row>
    <row r="89" spans="1:1">
      <c r="A89" s="8" t="str">
        <f>TRIM(UPPER(Table1[[#This Row],[Status]]))</f>
        <v>CONVERTED</v>
      </c>
    </row>
    <row r="90" spans="1:1">
      <c r="A90" s="8" t="str">
        <f>TRIM(UPPER(Table1[[#This Row],[Status]]))</f>
        <v>NEW</v>
      </c>
    </row>
    <row r="91" spans="1:1">
      <c r="A91" s="8" t="str">
        <f>TRIM(UPPER(Table1[[#This Row],[Status]]))</f>
        <v>NEW</v>
      </c>
    </row>
    <row r="92" spans="1:1">
      <c r="A92" s="8" t="str">
        <f>TRIM(UPPER(Table1[[#This Row],[Status]]))</f>
        <v>CONTACTED</v>
      </c>
    </row>
    <row r="93" spans="1:1">
      <c r="A93" s="8" t="str">
        <f>TRIM(UPPER(Table1[[#This Row],[Status]]))</f>
        <v>CONVERTED</v>
      </c>
    </row>
    <row r="94" spans="1:1">
      <c r="A94" s="8" t="str">
        <f>TRIM(UPPER(Table1[[#This Row],[Status]]))</f>
        <v>CONTACTD</v>
      </c>
    </row>
    <row r="95" spans="1:1">
      <c r="A95" s="8" t="str">
        <f>TRIM(UPPER(Table1[[#This Row],[Status]]))</f>
        <v>CONVERETED</v>
      </c>
    </row>
    <row r="96" spans="1:1">
      <c r="A96" s="8" t="str">
        <f>TRIM(UPPER(Table1[[#This Row],[Status]]))</f>
        <v>CONVERTED</v>
      </c>
    </row>
    <row r="97" spans="1:1">
      <c r="A97" s="8" t="str">
        <f>TRIM(UPPER(Table1[[#This Row],[Status]]))</f>
        <v>LOST</v>
      </c>
    </row>
    <row r="98" spans="1:1">
      <c r="A98" s="8" t="str">
        <f>TRIM(UPPER(Table1[[#This Row],[Status]]))</f>
        <v>CONVERTED</v>
      </c>
    </row>
    <row r="99" spans="1:1">
      <c r="A99" s="8" t="str">
        <f>TRIM(UPPER(Table1[[#This Row],[Status]]))</f>
        <v>LOST</v>
      </c>
    </row>
    <row r="100" spans="1:1">
      <c r="A100" s="8" t="str">
        <f>TRIM(UPPER(Table1[[#This Row],[Status]]))</f>
        <v>CONTACTD</v>
      </c>
    </row>
    <row r="101" spans="1:1">
      <c r="A101" s="8" t="str">
        <f>TRIM(UPPER(Table1[[#This Row],[Status]]))</f>
        <v>CONTACTD</v>
      </c>
    </row>
    <row r="102" spans="1:1">
      <c r="A102" s="8" t="str">
        <f>TRIM(UPPER(Table1[[#This Row],[Status]]))</f>
        <v>QUALIFIED</v>
      </c>
    </row>
    <row r="103" spans="1:1">
      <c r="A103" s="8" t="str">
        <f>TRIM(UPPER(Table1[[#This Row],[Status]]))</f>
        <v>QUALIFIED</v>
      </c>
    </row>
    <row r="104" spans="1:1">
      <c r="A104" s="8" t="str">
        <f>TRIM(UPPER(Table1[[#This Row],[Status]]))</f>
        <v>CONVERTED</v>
      </c>
    </row>
    <row r="105" spans="1:1">
      <c r="A105" s="8" t="str">
        <f>TRIM(UPPER(Table1[[#This Row],[Status]]))</f>
        <v>CONVETED</v>
      </c>
    </row>
    <row r="106" spans="1:1">
      <c r="A106" s="8" t="str">
        <f>TRIM(UPPER(Table1[[#This Row],[Status]]))</f>
        <v>NEW</v>
      </c>
    </row>
    <row r="107" spans="1:1">
      <c r="A107" s="8" t="str">
        <f>TRIM(UPPER(Table1[[#This Row],[Status]]))</f>
        <v>LOST</v>
      </c>
    </row>
    <row r="108" spans="1:1">
      <c r="A108" s="8" t="str">
        <f>TRIM(UPPER(Table1[[#This Row],[Status]]))</f>
        <v>CONTACTED</v>
      </c>
    </row>
    <row r="109" spans="1:1">
      <c r="A109" s="8" t="str">
        <f>TRIM(UPPER(Table1[[#This Row],[Status]]))</f>
        <v>CONVERTED</v>
      </c>
    </row>
    <row r="110" spans="1:1">
      <c r="A110" s="8" t="str">
        <f>TRIM(UPPER(Table1[[#This Row],[Status]]))</f>
        <v>CONTACTED</v>
      </c>
    </row>
    <row r="111" spans="1:1">
      <c r="A111" s="8" t="str">
        <f>TRIM(UPPER(Table1[[#This Row],[Status]]))</f>
        <v>QUALIFIED</v>
      </c>
    </row>
    <row r="112" spans="1:1">
      <c r="A112" s="8" t="str">
        <f>TRIM(UPPER(Table1[[#This Row],[Status]]))</f>
        <v>QUALIFIED</v>
      </c>
    </row>
    <row r="113" spans="1:1">
      <c r="A113" s="8" t="str">
        <f>TRIM(UPPER(Table1[[#This Row],[Status]]))</f>
        <v>CONTACTED</v>
      </c>
    </row>
    <row r="114" spans="1:1">
      <c r="A114" s="8" t="str">
        <f>TRIM(UPPER(Table1[[#This Row],[Status]]))</f>
        <v>QUALIFIED</v>
      </c>
    </row>
    <row r="115" spans="1:1">
      <c r="A115" s="8" t="str">
        <f>TRIM(UPPER(Table1[[#This Row],[Status]]))</f>
        <v>CONTACTED</v>
      </c>
    </row>
    <row r="116" spans="1:1">
      <c r="A116" s="8" t="str">
        <f>TRIM(UPPER(Table1[[#This Row],[Status]]))</f>
        <v>CONTACTED</v>
      </c>
    </row>
    <row r="117" spans="1:1">
      <c r="A117" s="8" t="str">
        <f>TRIM(UPPER(Table1[[#This Row],[Status]]))</f>
        <v>CONTACTED</v>
      </c>
    </row>
    <row r="118" spans="1:1">
      <c r="A118" s="8" t="str">
        <f>TRIM(UPPER(Table1[[#This Row],[Status]]))</f>
        <v>CONTACTED</v>
      </c>
    </row>
    <row r="119" spans="1:1">
      <c r="A119" s="8" t="str">
        <f>TRIM(UPPER(Table1[[#This Row],[Status]]))</f>
        <v>QUALIFIED</v>
      </c>
    </row>
    <row r="120" spans="1:1">
      <c r="A120" s="8" t="str">
        <f>TRIM(UPPER(Table1[[#This Row],[Status]]))</f>
        <v>NEW</v>
      </c>
    </row>
    <row r="121" spans="1:1">
      <c r="A121" s="8" t="str">
        <f>TRIM(UPPER(Table1[[#This Row],[Status]]))</f>
        <v>NEW</v>
      </c>
    </row>
    <row r="122" spans="1:1">
      <c r="A122" s="8" t="str">
        <f>TRIM(UPPER(Table1[[#This Row],[Status]]))</f>
        <v>LOS</v>
      </c>
    </row>
    <row r="123" spans="1:1">
      <c r="A123" s="8" t="str">
        <f>TRIM(UPPER(Table1[[#This Row],[Status]]))</f>
        <v>LOST</v>
      </c>
    </row>
    <row r="124" spans="1:1">
      <c r="A124" s="8" t="str">
        <f>TRIM(UPPER(Table1[[#This Row],[Status]]))</f>
        <v>NEW</v>
      </c>
    </row>
    <row r="125" spans="1:1">
      <c r="A125" s="8" t="str">
        <f>TRIM(UPPER(Table1[[#This Row],[Status]]))</f>
        <v>CONTACTED</v>
      </c>
    </row>
    <row r="126" spans="1:1">
      <c r="A126" s="8" t="str">
        <f>TRIM(UPPER(Table1[[#This Row],[Status]]))</f>
        <v>NEW</v>
      </c>
    </row>
    <row r="127" spans="1:1">
      <c r="A127" s="8" t="str">
        <f>TRIM(UPPER(Table1[[#This Row],[Status]]))</f>
        <v>CONTACTED</v>
      </c>
    </row>
    <row r="128" spans="1:1">
      <c r="A128" s="8" t="str">
        <f>TRIM(UPPER(Table1[[#This Row],[Status]]))</f>
        <v>CONVETED</v>
      </c>
    </row>
    <row r="129" spans="1:1">
      <c r="A129" s="8" t="str">
        <f>TRIM(UPPER(Table1[[#This Row],[Status]]))</f>
        <v>CONTACTED</v>
      </c>
    </row>
    <row r="130" spans="1:1">
      <c r="A130" s="8" t="str">
        <f>TRIM(UPPER(Table1[[#This Row],[Status]]))</f>
        <v>QUALIFEID</v>
      </c>
    </row>
    <row r="131" spans="1:1">
      <c r="A131" s="8" t="str">
        <f>TRIM(UPPER(Table1[[#This Row],[Status]]))</f>
        <v>LOS</v>
      </c>
    </row>
    <row r="132" spans="1:1">
      <c r="A132" s="8" t="str">
        <f>TRIM(UPPER(Table1[[#This Row],[Status]]))</f>
        <v>NEW</v>
      </c>
    </row>
    <row r="133" spans="1:1">
      <c r="A133" s="8" t="str">
        <f>TRIM(UPPER(Table1[[#This Row],[Status]]))</f>
        <v>CONTACTED</v>
      </c>
    </row>
    <row r="134" spans="1:1">
      <c r="A134" s="8" t="str">
        <f>TRIM(UPPER(Table1[[#This Row],[Status]]))</f>
        <v>QUALIFIED</v>
      </c>
    </row>
    <row r="135" spans="1:1">
      <c r="A135" s="8" t="str">
        <f>TRIM(UPPER(Table1[[#This Row],[Status]]))</f>
        <v>CONTACTED</v>
      </c>
    </row>
    <row r="136" spans="1:1">
      <c r="A136" s="8" t="str">
        <f>TRIM(UPPER(Table1[[#This Row],[Status]]))</f>
        <v>CONVERTED</v>
      </c>
    </row>
    <row r="137" spans="1:1">
      <c r="A137" s="8" t="str">
        <f>TRIM(UPPER(Table1[[#This Row],[Status]]))</f>
        <v>CONTACTED</v>
      </c>
    </row>
    <row r="138" spans="1:1">
      <c r="A138" s="8" t="str">
        <f>TRIM(UPPER(Table1[[#This Row],[Status]]))</f>
        <v>CONTACTED</v>
      </c>
    </row>
    <row r="139" spans="1:1">
      <c r="A139" s="8" t="str">
        <f>TRIM(UPPER(Table1[[#This Row],[Status]]))</f>
        <v>QUALIFIED</v>
      </c>
    </row>
    <row r="140" spans="1:1">
      <c r="A140" s="8" t="str">
        <f>TRIM(UPPER(Table1[[#This Row],[Status]]))</f>
        <v>QUALIFIED</v>
      </c>
    </row>
    <row r="141" spans="1:1">
      <c r="A141" s="8" t="str">
        <f>TRIM(UPPER(Table1[[#This Row],[Status]]))</f>
        <v>NEW</v>
      </c>
    </row>
    <row r="142" spans="1:1">
      <c r="A142" s="8" t="str">
        <f>TRIM(UPPER(Table1[[#This Row],[Status]]))</f>
        <v>QUALIFIED</v>
      </c>
    </row>
    <row r="143" spans="1:1">
      <c r="A143" s="8" t="str">
        <f>TRIM(UPPER(Table1[[#This Row],[Status]]))</f>
        <v>QUALIFIED</v>
      </c>
    </row>
    <row r="144" spans="1:1">
      <c r="A144" s="8" t="str">
        <f>TRIM(UPPER(Table1[[#This Row],[Status]]))</f>
        <v>CONCTACTED</v>
      </c>
    </row>
    <row r="145" spans="1:1">
      <c r="A145" s="8" t="str">
        <f>TRIM(UPPER(Table1[[#This Row],[Status]]))</f>
        <v>CONTACTED</v>
      </c>
    </row>
    <row r="146" spans="1:1">
      <c r="A146" s="8" t="str">
        <f>TRIM(UPPER(Table1[[#This Row],[Status]]))</f>
        <v>CONTACTED</v>
      </c>
    </row>
    <row r="147" spans="1:1">
      <c r="A147" s="8" t="str">
        <f>TRIM(UPPER(Table1[[#This Row],[Status]]))</f>
        <v>CONTACTED</v>
      </c>
    </row>
    <row r="148" spans="1:1">
      <c r="A148" s="8" t="str">
        <f>TRIM(UPPER(Table1[[#This Row],[Status]]))</f>
        <v>LOST</v>
      </c>
    </row>
    <row r="149" spans="1:1">
      <c r="A149" s="8" t="str">
        <f>TRIM(UPPER(Table1[[#This Row],[Status]]))</f>
        <v>NEW</v>
      </c>
    </row>
    <row r="150" spans="1:1">
      <c r="A150" s="8" t="str">
        <f>TRIM(UPPER(Table1[[#This Row],[Status]]))</f>
        <v>CONTACTED</v>
      </c>
    </row>
    <row r="151" spans="1:1">
      <c r="A151" s="8" t="str">
        <f>TRIM(UPPER(Table1[[#This Row],[Status]]))</f>
        <v>CONVERTED</v>
      </c>
    </row>
    <row r="152" spans="1:1">
      <c r="A152" s="8" t="str">
        <f>TRIM(UPPER(Table1[[#This Row],[Status]]))</f>
        <v>CONVERTED</v>
      </c>
    </row>
    <row r="153" spans="1:1">
      <c r="A153" s="8" t="str">
        <f>TRIM(UPPER(Table1[[#This Row],[Status]]))</f>
        <v>CONVERTED</v>
      </c>
    </row>
    <row r="154" spans="1:1">
      <c r="A154" s="8" t="str">
        <f>TRIM(UPPER(Table1[[#This Row],[Status]]))</f>
        <v>LOST</v>
      </c>
    </row>
    <row r="155" spans="1:1">
      <c r="A155" s="8" t="str">
        <f>TRIM(UPPER(Table1[[#This Row],[Status]]))</f>
        <v>LOST</v>
      </c>
    </row>
    <row r="156" spans="1:1">
      <c r="A156" s="8" t="str">
        <f>TRIM(UPPER(Table1[[#This Row],[Status]]))</f>
        <v>CONVERTED</v>
      </c>
    </row>
    <row r="157" spans="1:1">
      <c r="A157" s="8" t="str">
        <f>TRIM(UPPER(Table1[[#This Row],[Status]]))</f>
        <v>CONTACTED</v>
      </c>
    </row>
    <row r="158" spans="1:1">
      <c r="A158" s="8" t="str">
        <f>TRIM(UPPER(Table1[[#This Row],[Status]]))</f>
        <v>LOST</v>
      </c>
    </row>
    <row r="159" spans="1:1">
      <c r="A159" s="8" t="str">
        <f>TRIM(UPPER(Table1[[#This Row],[Status]]))</f>
        <v>LOS</v>
      </c>
    </row>
    <row r="160" spans="1:1">
      <c r="A160" s="8" t="str">
        <f>TRIM(UPPER(Table1[[#This Row],[Status]]))</f>
        <v>CONTACTED</v>
      </c>
    </row>
    <row r="161" spans="1:1">
      <c r="A161" s="8" t="str">
        <f>TRIM(UPPER(Table1[[#This Row],[Status]]))</f>
        <v>QUALIFEID</v>
      </c>
    </row>
    <row r="162" spans="1:1">
      <c r="A162" s="8" t="str">
        <f>TRIM(UPPER(Table1[[#This Row],[Status]]))</f>
        <v>NEW</v>
      </c>
    </row>
    <row r="163" spans="1:1">
      <c r="A163" s="8" t="str">
        <f>TRIM(UPPER(Table1[[#This Row],[Status]]))</f>
        <v>NEW</v>
      </c>
    </row>
    <row r="164" spans="1:1">
      <c r="A164" s="8" t="str">
        <f>TRIM(UPPER(Table1[[#This Row],[Status]]))</f>
        <v>CONVERTED</v>
      </c>
    </row>
    <row r="165" spans="1:1">
      <c r="A165" s="8" t="str">
        <f>TRIM(UPPER(Table1[[#This Row],[Status]]))</f>
        <v>NEW</v>
      </c>
    </row>
    <row r="166" spans="1:1">
      <c r="A166" s="8" t="str">
        <f>TRIM(UPPER(Table1[[#This Row],[Status]]))</f>
        <v>CONCTACTED</v>
      </c>
    </row>
    <row r="167" spans="1:1">
      <c r="A167" s="8" t="str">
        <f>TRIM(UPPER(Table1[[#This Row],[Status]]))</f>
        <v>LOST</v>
      </c>
    </row>
    <row r="168" spans="1:1">
      <c r="A168" s="8" t="str">
        <f>TRIM(UPPER(Table1[[#This Row],[Status]]))</f>
        <v>CONVERTED</v>
      </c>
    </row>
    <row r="169" spans="1:1">
      <c r="A169" s="8" t="str">
        <f>TRIM(UPPER(Table1[[#This Row],[Status]]))</f>
        <v>QUALIFIED</v>
      </c>
    </row>
    <row r="170" spans="1:1">
      <c r="A170" s="8" t="str">
        <f>TRIM(UPPER(Table1[[#This Row],[Status]]))</f>
        <v>NEW</v>
      </c>
    </row>
    <row r="171" spans="1:1">
      <c r="A171" s="8" t="str">
        <f>TRIM(UPPER(Table1[[#This Row],[Status]]))</f>
        <v>LOST</v>
      </c>
    </row>
    <row r="172" spans="1:1">
      <c r="A172" s="8" t="str">
        <f>TRIM(UPPER(Table1[[#This Row],[Status]]))</f>
        <v>NEW</v>
      </c>
    </row>
    <row r="173" spans="1:1">
      <c r="A173" s="8" t="str">
        <f>TRIM(UPPER(Table1[[#This Row],[Status]]))</f>
        <v>CONTACTD</v>
      </c>
    </row>
    <row r="174" spans="1:1">
      <c r="A174" s="8" t="str">
        <f>TRIM(UPPER(Table1[[#This Row],[Status]]))</f>
        <v>CONVERTED</v>
      </c>
    </row>
    <row r="175" spans="1:1">
      <c r="A175" s="8" t="str">
        <f>TRIM(UPPER(Table1[[#This Row],[Status]]))</f>
        <v>QUALIFIED</v>
      </c>
    </row>
    <row r="176" spans="1:1">
      <c r="A176" s="8" t="str">
        <f>TRIM(UPPER(Table1[[#This Row],[Status]]))</f>
        <v>CONTACTED</v>
      </c>
    </row>
    <row r="177" spans="1:1">
      <c r="A177" s="8" t="str">
        <f>TRIM(UPPER(Table1[[#This Row],[Status]]))</f>
        <v>NEW</v>
      </c>
    </row>
    <row r="178" spans="1:1">
      <c r="A178" s="8" t="str">
        <f>TRIM(UPPER(Table1[[#This Row],[Status]]))</f>
        <v>CONVERTED</v>
      </c>
    </row>
    <row r="179" spans="1:1">
      <c r="A179" s="8" t="str">
        <f>TRIM(UPPER(Table1[[#This Row],[Status]]))</f>
        <v>NEW</v>
      </c>
    </row>
    <row r="180" spans="1:1">
      <c r="A180" s="8" t="str">
        <f>TRIM(UPPER(Table1[[#This Row],[Status]]))</f>
        <v>NEW</v>
      </c>
    </row>
    <row r="181" spans="1:1">
      <c r="A181" s="8" t="str">
        <f>TRIM(UPPER(Table1[[#This Row],[Status]]))</f>
        <v>QUALIFIED</v>
      </c>
    </row>
    <row r="182" spans="1:1">
      <c r="A182" s="8" t="str">
        <f>TRIM(UPPER(Table1[[#This Row],[Status]]))</f>
        <v>CONVETED</v>
      </c>
    </row>
    <row r="183" spans="1:1">
      <c r="A183" s="8" t="str">
        <f>TRIM(UPPER(Table1[[#This Row],[Status]]))</f>
        <v>CONVETED</v>
      </c>
    </row>
    <row r="184" spans="1:1">
      <c r="A184" s="8" t="str">
        <f>TRIM(UPPER(Table1[[#This Row],[Status]]))</f>
        <v>QUALIFIED</v>
      </c>
    </row>
    <row r="185" spans="1:1">
      <c r="A185" s="8" t="str">
        <f>TRIM(UPPER(Table1[[#This Row],[Status]]))</f>
        <v>QUALIFED</v>
      </c>
    </row>
    <row r="186" spans="1:1">
      <c r="A186" s="8" t="str">
        <f>TRIM(UPPER(Table1[[#This Row],[Status]]))</f>
        <v>NEW</v>
      </c>
    </row>
    <row r="187" spans="1:1">
      <c r="A187" s="8" t="str">
        <f>TRIM(UPPER(Table1[[#This Row],[Status]]))</f>
        <v>NEW</v>
      </c>
    </row>
    <row r="188" spans="1:1">
      <c r="A188" s="8" t="str">
        <f>TRIM(UPPER(Table1[[#This Row],[Status]]))</f>
        <v>CONVERETED</v>
      </c>
    </row>
    <row r="189" spans="1:1">
      <c r="A189" s="8" t="str">
        <f>TRIM(UPPER(Table1[[#This Row],[Status]]))</f>
        <v>NW</v>
      </c>
    </row>
    <row r="190" spans="1:1">
      <c r="A190" s="8" t="str">
        <f>TRIM(UPPER(Table1[[#This Row],[Status]]))</f>
        <v>QUALIFED</v>
      </c>
    </row>
    <row r="191" spans="1:1">
      <c r="A191" s="8" t="str">
        <f>TRIM(UPPER(Table1[[#This Row],[Status]]))</f>
        <v>CONTACTED</v>
      </c>
    </row>
    <row r="192" spans="1:1">
      <c r="A192" s="8" t="str">
        <f>TRIM(UPPER(Table1[[#This Row],[Status]]))</f>
        <v>QUALIFIED</v>
      </c>
    </row>
    <row r="193" spans="1:1">
      <c r="A193" s="8" t="str">
        <f>TRIM(UPPER(Table1[[#This Row],[Status]]))</f>
        <v>NEW</v>
      </c>
    </row>
    <row r="194" spans="1:1">
      <c r="A194" s="8" t="str">
        <f>TRIM(UPPER(Table1[[#This Row],[Status]]))</f>
        <v>NEW</v>
      </c>
    </row>
    <row r="195" spans="1:1">
      <c r="A195" s="8" t="str">
        <f>TRIM(UPPER(Table1[[#This Row],[Status]]))</f>
        <v>QUALIFIED</v>
      </c>
    </row>
    <row r="196" spans="1:1">
      <c r="A196" s="8" t="str">
        <f>TRIM(UPPER(Table1[[#This Row],[Status]]))</f>
        <v>QUALIFIED</v>
      </c>
    </row>
    <row r="197" spans="1:1">
      <c r="A197" s="8" t="str">
        <f>TRIM(UPPER(Table1[[#This Row],[Status]]))</f>
        <v>CONTACTED</v>
      </c>
    </row>
    <row r="198" spans="1:1">
      <c r="A198" s="8" t="str">
        <f>TRIM(UPPER(Table1[[#This Row],[Status]]))</f>
        <v>CONCTACTED</v>
      </c>
    </row>
    <row r="199" spans="1:1">
      <c r="A199" s="8" t="str">
        <f>TRIM(UPPER(Table1[[#This Row],[Status]]))</f>
        <v>NW</v>
      </c>
    </row>
    <row r="200" spans="1:1">
      <c r="A200" s="8" t="str">
        <f>TRIM(UPPER(Table1[[#This Row],[Status]]))</f>
        <v>CONTACTED</v>
      </c>
    </row>
    <row r="201" spans="1:1">
      <c r="A201" s="8" t="str">
        <f>TRIM(UPPER(Table1[[#This Row],[Status]]))</f>
        <v>CONTACTD</v>
      </c>
    </row>
    <row r="202" spans="1:1">
      <c r="A202" s="8" t="str">
        <f>TRIM(UPPER(Table1[[#This Row],[Status]]))</f>
        <v>CONTACTED</v>
      </c>
    </row>
    <row r="203" spans="1:1">
      <c r="A203" s="8" t="str">
        <f>TRIM(UPPER(Table1[[#This Row],[Status]]))</f>
        <v>LOST</v>
      </c>
    </row>
    <row r="204" spans="1:1">
      <c r="A204" s="8" t="str">
        <f>TRIM(UPPER(Table1[[#This Row],[Status]]))</f>
        <v>CONTACTED</v>
      </c>
    </row>
    <row r="205" spans="1:1">
      <c r="A205" s="8" t="str">
        <f>TRIM(UPPER(Table1[[#This Row],[Status]]))</f>
        <v>QUALIFIED</v>
      </c>
    </row>
    <row r="206" spans="1:1">
      <c r="A206" s="8" t="str">
        <f>TRIM(UPPER(Table1[[#This Row],[Status]]))</f>
        <v>CONTACTED</v>
      </c>
    </row>
    <row r="207" spans="1:1">
      <c r="A207" s="8" t="str">
        <f>TRIM(UPPER(Table1[[#This Row],[Status]]))</f>
        <v>NEW</v>
      </c>
    </row>
    <row r="208" spans="1:1">
      <c r="A208" s="8" t="str">
        <f>TRIM(UPPER(Table1[[#This Row],[Status]]))</f>
        <v>NEW</v>
      </c>
    </row>
    <row r="209" spans="1:1">
      <c r="A209" s="8" t="str">
        <f>TRIM(UPPER(Table1[[#This Row],[Status]]))</f>
        <v>NEW</v>
      </c>
    </row>
    <row r="210" spans="1:1">
      <c r="A210" s="8" t="str">
        <f>TRIM(UPPER(Table1[[#This Row],[Status]]))</f>
        <v>CONVERETED</v>
      </c>
    </row>
    <row r="211" spans="1:1">
      <c r="A211" s="8" t="str">
        <f>TRIM(UPPER(Table1[[#This Row],[Status]]))</f>
        <v>CONTACTED</v>
      </c>
    </row>
    <row r="212" spans="1:1">
      <c r="A212" s="8" t="str">
        <f>TRIM(UPPER(Table1[[#This Row],[Status]]))</f>
        <v>NEW</v>
      </c>
    </row>
    <row r="213" spans="1:1">
      <c r="A213" s="8" t="str">
        <f>TRIM(UPPER(Table1[[#This Row],[Status]]))</f>
        <v>QUALIFIED</v>
      </c>
    </row>
    <row r="214" spans="1:1">
      <c r="A214" s="8" t="str">
        <f>TRIM(UPPER(Table1[[#This Row],[Status]]))</f>
        <v>CONTACTED</v>
      </c>
    </row>
    <row r="215" spans="1:1">
      <c r="A215" s="8" t="str">
        <f>TRIM(UPPER(Table1[[#This Row],[Status]]))</f>
        <v>CONVERTED</v>
      </c>
    </row>
    <row r="216" spans="1:1">
      <c r="A216" s="8" t="str">
        <f>TRIM(UPPER(Table1[[#This Row],[Status]]))</f>
        <v>QUALIFIED</v>
      </c>
    </row>
    <row r="217" spans="1:1">
      <c r="A217" s="8" t="str">
        <f>TRIM(UPPER(Table1[[#This Row],[Status]]))</f>
        <v>NEW</v>
      </c>
    </row>
    <row r="218" spans="1:1">
      <c r="A218" s="8" t="str">
        <f>TRIM(UPPER(Table1[[#This Row],[Status]]))</f>
        <v>NEW</v>
      </c>
    </row>
    <row r="219" spans="1:1">
      <c r="A219" s="8" t="str">
        <f>TRIM(UPPER(Table1[[#This Row],[Status]]))</f>
        <v>CONTACTED</v>
      </c>
    </row>
    <row r="220" spans="1:1">
      <c r="A220" s="8" t="str">
        <f>TRIM(UPPER(Table1[[#This Row],[Status]]))</f>
        <v>CONVERTED</v>
      </c>
    </row>
    <row r="221" spans="1:1">
      <c r="A221" s="8" t="str">
        <f>TRIM(UPPER(Table1[[#This Row],[Status]]))</f>
        <v>NW</v>
      </c>
    </row>
    <row r="222" spans="1:1">
      <c r="A222" s="8" t="str">
        <f>TRIM(UPPER(Table1[[#This Row],[Status]]))</f>
        <v>CONTACTED</v>
      </c>
    </row>
    <row r="223" spans="1:1">
      <c r="A223" s="8" t="str">
        <f>TRIM(UPPER(Table1[[#This Row],[Status]]))</f>
        <v>NW</v>
      </c>
    </row>
    <row r="224" spans="1:1">
      <c r="A224" s="8" t="str">
        <f>TRIM(UPPER(Table1[[#This Row],[Status]]))</f>
        <v>CONTACTED</v>
      </c>
    </row>
    <row r="225" spans="1:1">
      <c r="A225" s="8" t="str">
        <f>TRIM(UPPER(Table1[[#This Row],[Status]]))</f>
        <v>CONTACTED</v>
      </c>
    </row>
    <row r="226" spans="1:1">
      <c r="A226" s="8" t="str">
        <f>TRIM(UPPER(Table1[[#This Row],[Status]]))</f>
        <v>LOS</v>
      </c>
    </row>
    <row r="227" spans="1:1">
      <c r="A227" s="8" t="str">
        <f>TRIM(UPPER(Table1[[#This Row],[Status]]))</f>
        <v>QUALIFIED</v>
      </c>
    </row>
    <row r="228" spans="1:1">
      <c r="A228" s="8" t="str">
        <f>TRIM(UPPER(Table1[[#This Row],[Status]]))</f>
        <v>NW</v>
      </c>
    </row>
    <row r="229" spans="1:1">
      <c r="A229" s="8" t="str">
        <f>TRIM(UPPER(Table1[[#This Row],[Status]]))</f>
        <v>CONTACTED</v>
      </c>
    </row>
    <row r="230" spans="1:1">
      <c r="A230" s="8" t="str">
        <f>TRIM(UPPER(Table1[[#This Row],[Status]]))</f>
        <v>LOST</v>
      </c>
    </row>
    <row r="231" spans="1:1">
      <c r="A231" s="8" t="str">
        <f>TRIM(UPPER(Table1[[#This Row],[Status]]))</f>
        <v>NW</v>
      </c>
    </row>
    <row r="232" spans="1:1">
      <c r="A232" s="8" t="str">
        <f>TRIM(UPPER(Table1[[#This Row],[Status]]))</f>
        <v>CONTACTED</v>
      </c>
    </row>
    <row r="233" spans="1:1">
      <c r="A233" s="8" t="str">
        <f>TRIM(UPPER(Table1[[#This Row],[Status]]))</f>
        <v>CONTACTED</v>
      </c>
    </row>
    <row r="234" spans="1:1">
      <c r="A234" s="8" t="str">
        <f>TRIM(UPPER(Table1[[#This Row],[Status]]))</f>
        <v>CONTACTED</v>
      </c>
    </row>
    <row r="235" spans="1:1">
      <c r="A235" s="8" t="str">
        <f>TRIM(UPPER(Table1[[#This Row],[Status]]))</f>
        <v>LOST</v>
      </c>
    </row>
    <row r="236" spans="1:1">
      <c r="A236" s="8" t="str">
        <f>TRIM(UPPER(Table1[[#This Row],[Status]]))</f>
        <v>QUALIFIED</v>
      </c>
    </row>
    <row r="237" spans="1:1">
      <c r="A237" s="8" t="str">
        <f>TRIM(UPPER(Table1[[#This Row],[Status]]))</f>
        <v>QUALIFIED</v>
      </c>
    </row>
    <row r="238" spans="1:1">
      <c r="A238" s="8" t="str">
        <f>TRIM(UPPER(Table1[[#This Row],[Status]]))</f>
        <v>CONTACTED</v>
      </c>
    </row>
    <row r="239" spans="1:1">
      <c r="A239" s="8" t="str">
        <f>TRIM(UPPER(Table1[[#This Row],[Status]]))</f>
        <v>CONTACTED</v>
      </c>
    </row>
    <row r="240" spans="1:1">
      <c r="A240" s="8" t="str">
        <f>TRIM(UPPER(Table1[[#This Row],[Status]]))</f>
        <v>CONTACTED</v>
      </c>
    </row>
    <row r="241" spans="1:1">
      <c r="A241" s="8" t="str">
        <f>TRIM(UPPER(Table1[[#This Row],[Status]]))</f>
        <v>QUALIFIED</v>
      </c>
    </row>
    <row r="242" spans="1:1">
      <c r="A242" s="8" t="str">
        <f>TRIM(UPPER(Table1[[#This Row],[Status]]))</f>
        <v>QUALIFEID</v>
      </c>
    </row>
    <row r="243" spans="1:1">
      <c r="A243" s="8" t="str">
        <f>TRIM(UPPER(Table1[[#This Row],[Status]]))</f>
        <v>QUALIFED</v>
      </c>
    </row>
    <row r="244" spans="1:1">
      <c r="A244" s="8" t="str">
        <f>TRIM(UPPER(Table1[[#This Row],[Status]]))</f>
        <v>QUALIFIED</v>
      </c>
    </row>
    <row r="245" spans="1:1">
      <c r="A245" s="8" t="str">
        <f>TRIM(UPPER(Table1[[#This Row],[Status]]))</f>
        <v>CONTACTED</v>
      </c>
    </row>
    <row r="246" spans="1:1">
      <c r="A246" s="8" t="str">
        <f>TRIM(UPPER(Table1[[#This Row],[Status]]))</f>
        <v>CONVERTED</v>
      </c>
    </row>
    <row r="247" spans="1:1">
      <c r="A247" s="8" t="str">
        <f>TRIM(UPPER(Table1[[#This Row],[Status]]))</f>
        <v>QUALIFED</v>
      </c>
    </row>
    <row r="248" spans="1:1">
      <c r="A248" s="8" t="str">
        <f>TRIM(UPPER(Table1[[#This Row],[Status]]))</f>
        <v>LOS</v>
      </c>
    </row>
    <row r="249" spans="1:1">
      <c r="A249" s="8" t="str">
        <f>TRIM(UPPER(Table1[[#This Row],[Status]]))</f>
        <v>LOST</v>
      </c>
    </row>
    <row r="250" spans="1:1">
      <c r="A250" s="8" t="str">
        <f>TRIM(UPPER(Table1[[#This Row],[Status]]))</f>
        <v>CONTACTED</v>
      </c>
    </row>
    <row r="251" spans="1:1">
      <c r="A251" s="8" t="str">
        <f>TRIM(UPPER(Table1[[#This Row],[Status]]))</f>
        <v>NEW</v>
      </c>
    </row>
    <row r="252" spans="1:1">
      <c r="A252" s="8" t="str">
        <f>TRIM(UPPER(Table1[[#This Row],[Status]]))</f>
        <v>QUALIFEID</v>
      </c>
    </row>
    <row r="253" spans="1:1">
      <c r="A253" s="8" t="str">
        <f>TRIM(UPPER(Table1[[#This Row],[Status]]))</f>
        <v>NEW</v>
      </c>
    </row>
    <row r="254" spans="1:1">
      <c r="A254" s="8" t="str">
        <f>TRIM(UPPER(Table1[[#This Row],[Status]]))</f>
        <v>CONCTACTED</v>
      </c>
    </row>
    <row r="255" spans="1:1">
      <c r="A255" s="8" t="str">
        <f>TRIM(UPPER(Table1[[#This Row],[Status]]))</f>
        <v>LOST</v>
      </c>
    </row>
    <row r="256" spans="1:1">
      <c r="A256" s="8" t="str">
        <f>TRIM(UPPER(Table1[[#This Row],[Status]]))</f>
        <v>CONTACTD</v>
      </c>
    </row>
    <row r="257" spans="1:1">
      <c r="A257" s="8" t="str">
        <f>TRIM(UPPER(Table1[[#This Row],[Status]]))</f>
        <v>CONCTACTED</v>
      </c>
    </row>
    <row r="258" spans="1:1">
      <c r="A258" s="8" t="str">
        <f>TRIM(UPPER(Table1[[#This Row],[Status]]))</f>
        <v>CONTACTD</v>
      </c>
    </row>
    <row r="259" spans="1:1">
      <c r="A259" s="8" t="str">
        <f>TRIM(UPPER(Table1[[#This Row],[Status]]))</f>
        <v>CONVETED</v>
      </c>
    </row>
    <row r="260" spans="1:1">
      <c r="A260" s="8" t="str">
        <f>TRIM(UPPER(Table1[[#This Row],[Status]]))</f>
        <v>NEW</v>
      </c>
    </row>
    <row r="261" spans="1:1">
      <c r="A261" s="8" t="str">
        <f>TRIM(UPPER(Table1[[#This Row],[Status]]))</f>
        <v>NW</v>
      </c>
    </row>
    <row r="262" spans="1:1">
      <c r="A262" s="8" t="str">
        <f>TRIM(UPPER(Table1[[#This Row],[Status]]))</f>
        <v>CONVERTED</v>
      </c>
    </row>
    <row r="263" spans="1:1">
      <c r="A263" s="8" t="str">
        <f>TRIM(UPPER(Table1[[#This Row],[Status]]))</f>
        <v>CONVERTED</v>
      </c>
    </row>
    <row r="264" spans="1:1">
      <c r="A264" s="8" t="str">
        <f>TRIM(UPPER(Table1[[#This Row],[Status]]))</f>
        <v>CONVERTED</v>
      </c>
    </row>
    <row r="265" spans="1:1">
      <c r="A265" s="8" t="str">
        <f>TRIM(UPPER(Table1[[#This Row],[Status]]))</f>
        <v>QUALIFIED</v>
      </c>
    </row>
    <row r="266" spans="1:1">
      <c r="A266" s="8" t="str">
        <f>TRIM(UPPER(Table1[[#This Row],[Status]]))</f>
        <v>NEW</v>
      </c>
    </row>
    <row r="267" spans="1:1">
      <c r="A267" s="8" t="str">
        <f>TRIM(UPPER(Table1[[#This Row],[Status]]))</f>
        <v>CONVERTED</v>
      </c>
    </row>
    <row r="268" spans="1:1">
      <c r="A268" s="8" t="str">
        <f>TRIM(UPPER(Table1[[#This Row],[Status]]))</f>
        <v>CONVERTED</v>
      </c>
    </row>
    <row r="269" spans="1:1">
      <c r="A269" s="8" t="str">
        <f>TRIM(UPPER(Table1[[#This Row],[Status]]))</f>
        <v>CONCTACTED</v>
      </c>
    </row>
    <row r="270" spans="1:1">
      <c r="A270" s="8" t="str">
        <f>TRIM(UPPER(Table1[[#This Row],[Status]]))</f>
        <v>CONTACTED</v>
      </c>
    </row>
    <row r="271" spans="1:1">
      <c r="A271" s="8" t="str">
        <f>TRIM(UPPER(Table1[[#This Row],[Status]]))</f>
        <v>QUALIFEID</v>
      </c>
    </row>
    <row r="272" spans="1:1">
      <c r="A272" s="8" t="str">
        <f>TRIM(UPPER(Table1[[#This Row],[Status]]))</f>
        <v>NEW</v>
      </c>
    </row>
    <row r="273" spans="1:1">
      <c r="A273" s="8" t="str">
        <f>TRIM(UPPER(Table1[[#This Row],[Status]]))</f>
        <v>CONTACTED</v>
      </c>
    </row>
    <row r="274" spans="1:1">
      <c r="A274" s="8" t="str">
        <f>TRIM(UPPER(Table1[[#This Row],[Status]]))</f>
        <v>QUALIFIED</v>
      </c>
    </row>
    <row r="275" spans="1:1">
      <c r="A275" s="8" t="str">
        <f>TRIM(UPPER(Table1[[#This Row],[Status]]))</f>
        <v>LOST</v>
      </c>
    </row>
    <row r="276" spans="1:1">
      <c r="A276" s="8" t="str">
        <f>TRIM(UPPER(Table1[[#This Row],[Status]]))</f>
        <v>QUALIFED</v>
      </c>
    </row>
    <row r="277" spans="1:1">
      <c r="A277" s="8" t="str">
        <f>TRIM(UPPER(Table1[[#This Row],[Status]]))</f>
        <v>NW</v>
      </c>
    </row>
    <row r="278" spans="1:1">
      <c r="A278" s="8" t="str">
        <f>TRIM(UPPER(Table1[[#This Row],[Status]]))</f>
        <v>CONVERTED</v>
      </c>
    </row>
    <row r="279" spans="1:1">
      <c r="A279" s="8" t="str">
        <f>TRIM(UPPER(Table1[[#This Row],[Status]]))</f>
        <v>CONVERTED</v>
      </c>
    </row>
    <row r="280" spans="1:1">
      <c r="A280" s="8" t="str">
        <f>TRIM(UPPER(Table1[[#This Row],[Status]]))</f>
        <v>LOST</v>
      </c>
    </row>
    <row r="281" spans="1:1">
      <c r="A281" s="8" t="str">
        <f>TRIM(UPPER(Table1[[#This Row],[Status]]))</f>
        <v>QUALIFIED</v>
      </c>
    </row>
    <row r="282" spans="1:1">
      <c r="A282" s="8" t="str">
        <f>TRIM(UPPER(Table1[[#This Row],[Status]]))</f>
        <v>NEW</v>
      </c>
    </row>
    <row r="283" spans="1:1">
      <c r="A283" s="8" t="str">
        <f>TRIM(UPPER(Table1[[#This Row],[Status]]))</f>
        <v>NW</v>
      </c>
    </row>
    <row r="284" spans="1:1">
      <c r="A284" s="8" t="str">
        <f>TRIM(UPPER(Table1[[#This Row],[Status]]))</f>
        <v>CONTACTED</v>
      </c>
    </row>
    <row r="285" spans="1:1">
      <c r="A285" s="8" t="str">
        <f>TRIM(UPPER(Table1[[#This Row],[Status]]))</f>
        <v>CONTACTED</v>
      </c>
    </row>
    <row r="286" spans="1:1">
      <c r="A286" s="8" t="str">
        <f>TRIM(UPPER(Table1[[#This Row],[Status]]))</f>
        <v>CONTACTD</v>
      </c>
    </row>
    <row r="287" spans="1:1">
      <c r="A287" s="8" t="str">
        <f>TRIM(UPPER(Table1[[#This Row],[Status]]))</f>
        <v>QUALIFIED</v>
      </c>
    </row>
    <row r="288" spans="1:1">
      <c r="A288" s="8" t="str">
        <f>TRIM(UPPER(Table1[[#This Row],[Status]]))</f>
        <v>NEW</v>
      </c>
    </row>
    <row r="289" spans="1:1">
      <c r="A289" s="8" t="str">
        <f>TRIM(UPPER(Table1[[#This Row],[Status]]))</f>
        <v>CONTACTED</v>
      </c>
    </row>
    <row r="290" spans="1:1">
      <c r="A290" s="8" t="str">
        <f>TRIM(UPPER(Table1[[#This Row],[Status]]))</f>
        <v>QUALIFIED</v>
      </c>
    </row>
    <row r="291" spans="1:1">
      <c r="A291" s="8" t="str">
        <f>TRIM(UPPER(Table1[[#This Row],[Status]]))</f>
        <v>CONTACTED</v>
      </c>
    </row>
    <row r="292" spans="1:1">
      <c r="A292" s="8" t="str">
        <f>TRIM(UPPER(Table1[[#This Row],[Status]]))</f>
        <v>NEW</v>
      </c>
    </row>
    <row r="293" spans="1:1">
      <c r="A293" s="8" t="str">
        <f>TRIM(UPPER(Table1[[#This Row],[Status]]))</f>
        <v>NEW</v>
      </c>
    </row>
    <row r="294" spans="1:1">
      <c r="A294" s="8" t="str">
        <f>TRIM(UPPER(Table1[[#This Row],[Status]]))</f>
        <v>NEW</v>
      </c>
    </row>
    <row r="295" spans="1:1">
      <c r="A295" s="8" t="str">
        <f>TRIM(UPPER(Table1[[#This Row],[Status]]))</f>
        <v>CONCTACTED</v>
      </c>
    </row>
    <row r="296" spans="1:1">
      <c r="A296" s="8" t="str">
        <f>TRIM(UPPER(Table1[[#This Row],[Status]]))</f>
        <v>CONVERTED</v>
      </c>
    </row>
    <row r="297" spans="1:1">
      <c r="A297" s="8" t="str">
        <f>TRIM(UPPER(Table1[[#This Row],[Status]]))</f>
        <v>CONTACTED</v>
      </c>
    </row>
    <row r="298" spans="1:1">
      <c r="A298" s="8" t="str">
        <f>TRIM(UPPER(Table1[[#This Row],[Status]]))</f>
        <v>LOST</v>
      </c>
    </row>
    <row r="299" spans="1:1">
      <c r="A299" s="8" t="str">
        <f>TRIM(UPPER(Table1[[#This Row],[Status]]))</f>
        <v>NEW</v>
      </c>
    </row>
    <row r="300" spans="1:1">
      <c r="A300" s="8" t="str">
        <f>TRIM(UPPER(Table1[[#This Row],[Status]]))</f>
        <v>NW</v>
      </c>
    </row>
    <row r="301" spans="1:1">
      <c r="A301" s="8" t="str">
        <f>TRIM(UPPER(Table1[[#This Row],[Status]]))</f>
        <v>CONTACTED</v>
      </c>
    </row>
    <row r="302" spans="1:1">
      <c r="A302" s="8" t="str">
        <f>TRIM(UPPER(Table1[[#This Row],[Status]]))</f>
        <v>NEW</v>
      </c>
    </row>
    <row r="303" spans="1:1">
      <c r="A303" s="8" t="str">
        <f>TRIM(UPPER(Table1[[#This Row],[Status]]))</f>
        <v>CONTACTED</v>
      </c>
    </row>
    <row r="304" spans="1:1">
      <c r="A304" s="8" t="str">
        <f>TRIM(UPPER(Table1[[#This Row],[Status]]))</f>
        <v>NEW</v>
      </c>
    </row>
    <row r="305" spans="1:1">
      <c r="A305" s="8" t="str">
        <f>TRIM(UPPER(Table1[[#This Row],[Status]]))</f>
        <v>QUALIFEID</v>
      </c>
    </row>
    <row r="306" spans="1:1">
      <c r="A306" s="8" t="str">
        <f>TRIM(UPPER(Table1[[#This Row],[Status]]))</f>
        <v>CONTACTD</v>
      </c>
    </row>
    <row r="307" spans="1:1">
      <c r="A307" s="8" t="str">
        <f>TRIM(UPPER(Table1[[#This Row],[Status]]))</f>
        <v>NEW</v>
      </c>
    </row>
    <row r="308" spans="1:1">
      <c r="A308" s="8" t="str">
        <f>TRIM(UPPER(Table1[[#This Row],[Status]]))</f>
        <v>LOST</v>
      </c>
    </row>
    <row r="309" spans="1:1">
      <c r="A309" s="8" t="str">
        <f>TRIM(UPPER(Table1[[#This Row],[Status]]))</f>
        <v>NW</v>
      </c>
    </row>
    <row r="310" spans="1:1">
      <c r="A310" s="8" t="str">
        <f>TRIM(UPPER(Table1[[#This Row],[Status]]))</f>
        <v>NEW</v>
      </c>
    </row>
    <row r="311" spans="1:1">
      <c r="A311" s="8" t="str">
        <f>TRIM(UPPER(Table1[[#This Row],[Status]]))</f>
        <v>LOST</v>
      </c>
    </row>
    <row r="312" spans="1:1">
      <c r="A312" s="8" t="str">
        <f>TRIM(UPPER(Table1[[#This Row],[Status]]))</f>
        <v>CONCTACTED</v>
      </c>
    </row>
    <row r="313" spans="1:1">
      <c r="A313" s="8" t="str">
        <f>TRIM(UPPER(Table1[[#This Row],[Status]]))</f>
        <v>CONVERTED</v>
      </c>
    </row>
    <row r="314" spans="1:1">
      <c r="A314" s="8" t="str">
        <f>TRIM(UPPER(Table1[[#This Row],[Status]]))</f>
        <v>CONTACTED</v>
      </c>
    </row>
    <row r="315" spans="1:1">
      <c r="A315" s="8" t="str">
        <f>TRIM(UPPER(Table1[[#This Row],[Status]]))</f>
        <v>QUALIFIED</v>
      </c>
    </row>
    <row r="316" spans="1:1">
      <c r="A316" s="8" t="str">
        <f>TRIM(UPPER(Table1[[#This Row],[Status]]))</f>
        <v>QUALIFEID</v>
      </c>
    </row>
    <row r="317" spans="1:1">
      <c r="A317" s="8" t="str">
        <f>TRIM(UPPER(Table1[[#This Row],[Status]]))</f>
        <v>QUALIFIED</v>
      </c>
    </row>
    <row r="318" spans="1:1">
      <c r="A318" s="8" t="str">
        <f>TRIM(UPPER(Table1[[#This Row],[Status]]))</f>
        <v>NW</v>
      </c>
    </row>
    <row r="319" spans="1:1">
      <c r="A319" s="8" t="str">
        <f>TRIM(UPPER(Table1[[#This Row],[Status]]))</f>
        <v>NEW</v>
      </c>
    </row>
    <row r="320" spans="1:1">
      <c r="A320" s="8" t="str">
        <f>TRIM(UPPER(Table1[[#This Row],[Status]]))</f>
        <v>NEW</v>
      </c>
    </row>
    <row r="321" spans="1:1">
      <c r="A321" s="8" t="str">
        <f>TRIM(UPPER(Table1[[#This Row],[Status]]))</f>
        <v>CONTACTD</v>
      </c>
    </row>
    <row r="322" spans="1:1">
      <c r="A322" s="8" t="str">
        <f>TRIM(UPPER(Table1[[#This Row],[Status]]))</f>
        <v>NEW</v>
      </c>
    </row>
    <row r="323" spans="1:1">
      <c r="A323" s="8" t="str">
        <f>TRIM(UPPER(Table1[[#This Row],[Status]]))</f>
        <v>CONVERETED</v>
      </c>
    </row>
    <row r="324" spans="1:1">
      <c r="A324" s="8" t="str">
        <f>TRIM(UPPER(Table1[[#This Row],[Status]]))</f>
        <v>CONTACTED</v>
      </c>
    </row>
    <row r="325" spans="1:1">
      <c r="A325" s="8" t="str">
        <f>TRIM(UPPER(Table1[[#This Row],[Status]]))</f>
        <v>LOST</v>
      </c>
    </row>
    <row r="326" spans="1:1">
      <c r="A326" s="8" t="str">
        <f>TRIM(UPPER(Table1[[#This Row],[Status]]))</f>
        <v>NEW</v>
      </c>
    </row>
    <row r="327" spans="1:1">
      <c r="A327" s="8" t="str">
        <f>TRIM(UPPER(Table1[[#This Row],[Status]]))</f>
        <v>CONTACTED</v>
      </c>
    </row>
    <row r="328" spans="1:1">
      <c r="A328" s="8" t="str">
        <f>TRIM(UPPER(Table1[[#This Row],[Status]]))</f>
        <v>CONTACTD</v>
      </c>
    </row>
    <row r="329" spans="1:1">
      <c r="A329" s="8" t="str">
        <f>TRIM(UPPER(Table1[[#This Row],[Status]]))</f>
        <v>LOS</v>
      </c>
    </row>
    <row r="330" spans="1:1">
      <c r="A330" s="8" t="str">
        <f>TRIM(UPPER(Table1[[#This Row],[Status]]))</f>
        <v>CONTACTED</v>
      </c>
    </row>
    <row r="331" spans="1:1">
      <c r="A331" s="8" t="str">
        <f>TRIM(UPPER(Table1[[#This Row],[Status]]))</f>
        <v>QUALIFIED</v>
      </c>
    </row>
    <row r="332" spans="1:1">
      <c r="A332" s="8" t="str">
        <f>TRIM(UPPER(Table1[[#This Row],[Status]]))</f>
        <v>NEW</v>
      </c>
    </row>
    <row r="333" spans="1:1">
      <c r="A333" s="8" t="str">
        <f>TRIM(UPPER(Table1[[#This Row],[Status]]))</f>
        <v>LOST</v>
      </c>
    </row>
    <row r="334" spans="1:1">
      <c r="A334" s="8" t="str">
        <f>TRIM(UPPER(Table1[[#This Row],[Status]]))</f>
        <v>CONVERTED</v>
      </c>
    </row>
    <row r="335" spans="1:1">
      <c r="A335" s="8" t="str">
        <f>TRIM(UPPER(Table1[[#This Row],[Status]]))</f>
        <v>QUALIFIED</v>
      </c>
    </row>
    <row r="336" spans="1:1">
      <c r="A336" s="8" t="str">
        <f>TRIM(UPPER(Table1[[#This Row],[Status]]))</f>
        <v>LOST</v>
      </c>
    </row>
    <row r="337" spans="1:1">
      <c r="A337" s="8" t="str">
        <f>TRIM(UPPER(Table1[[#This Row],[Status]]))</f>
        <v>QUALIFIED</v>
      </c>
    </row>
    <row r="338" spans="1:1">
      <c r="A338" s="8" t="str">
        <f>TRIM(UPPER(Table1[[#This Row],[Status]]))</f>
        <v>QUALIFIED</v>
      </c>
    </row>
    <row r="339" spans="1:1">
      <c r="A339" s="8" t="str">
        <f>TRIM(UPPER(Table1[[#This Row],[Status]]))</f>
        <v>NEW</v>
      </c>
    </row>
    <row r="340" spans="1:1">
      <c r="A340" s="8" t="str">
        <f>TRIM(UPPER(Table1[[#This Row],[Status]]))</f>
        <v>NEW</v>
      </c>
    </row>
    <row r="341" spans="1:1">
      <c r="A341" s="8" t="str">
        <f>TRIM(UPPER(Table1[[#This Row],[Status]]))</f>
        <v>NEW</v>
      </c>
    </row>
    <row r="342" spans="1:1">
      <c r="A342" s="8" t="str">
        <f>TRIM(UPPER(Table1[[#This Row],[Status]]))</f>
        <v>CONCTACTED</v>
      </c>
    </row>
    <row r="343" spans="1:1">
      <c r="A343" s="8" t="str">
        <f>TRIM(UPPER(Table1[[#This Row],[Status]]))</f>
        <v>QUALIFIED</v>
      </c>
    </row>
    <row r="344" spans="1:1">
      <c r="A344" s="8" t="str">
        <f>TRIM(UPPER(Table1[[#This Row],[Status]]))</f>
        <v>NEW</v>
      </c>
    </row>
    <row r="345" spans="1:1">
      <c r="A345" s="8" t="str">
        <f>TRIM(UPPER(Table1[[#This Row],[Status]]))</f>
        <v>QUALIFED</v>
      </c>
    </row>
    <row r="346" spans="1:1">
      <c r="A346" s="8" t="str">
        <f>TRIM(UPPER(Table1[[#This Row],[Status]]))</f>
        <v>CONTACTED</v>
      </c>
    </row>
    <row r="347" spans="1:1">
      <c r="A347" s="8" t="str">
        <f>TRIM(UPPER(Table1[[#This Row],[Status]]))</f>
        <v>CONTACTD</v>
      </c>
    </row>
    <row r="348" spans="1:1">
      <c r="A348" s="8" t="str">
        <f>TRIM(UPPER(Table1[[#This Row],[Status]]))</f>
        <v>CONVERTED</v>
      </c>
    </row>
    <row r="349" spans="1:1">
      <c r="A349" s="8" t="str">
        <f>TRIM(UPPER(Table1[[#This Row],[Status]]))</f>
        <v>CONTACTED</v>
      </c>
    </row>
    <row r="350" spans="1:1">
      <c r="A350" s="8" t="str">
        <f>TRIM(UPPER(Table1[[#This Row],[Status]]))</f>
        <v>NEW</v>
      </c>
    </row>
    <row r="351" spans="1:1">
      <c r="A351" s="8" t="str">
        <f>TRIM(UPPER(Table1[[#This Row],[Status]]))</f>
        <v>CONVETED</v>
      </c>
    </row>
    <row r="352" spans="1:1">
      <c r="A352" s="8" t="str">
        <f>TRIM(UPPER(Table1[[#This Row],[Status]]))</f>
        <v>CONTACTED</v>
      </c>
    </row>
    <row r="353" spans="1:1">
      <c r="A353" s="8" t="str">
        <f>TRIM(UPPER(Table1[[#This Row],[Status]]))</f>
        <v>CONVERTED</v>
      </c>
    </row>
    <row r="354" spans="1:1">
      <c r="A354" s="8" t="str">
        <f>TRIM(UPPER(Table1[[#This Row],[Status]]))</f>
        <v>CONTACTED</v>
      </c>
    </row>
    <row r="355" spans="1:1">
      <c r="A355" s="8" t="str">
        <f>TRIM(UPPER(Table1[[#This Row],[Status]]))</f>
        <v>CONVERTED</v>
      </c>
    </row>
    <row r="356" spans="1:1">
      <c r="A356" s="8" t="str">
        <f>TRIM(UPPER(Table1[[#This Row],[Status]]))</f>
        <v>CONTACTED</v>
      </c>
    </row>
    <row r="357" spans="1:1">
      <c r="A357" s="8" t="str">
        <f>TRIM(UPPER(Table1[[#This Row],[Status]]))</f>
        <v>CONTACTED</v>
      </c>
    </row>
    <row r="358" spans="1:1">
      <c r="A358" s="8" t="str">
        <f>TRIM(UPPER(Table1[[#This Row],[Status]]))</f>
        <v>CONCTACTED</v>
      </c>
    </row>
    <row r="359" spans="1:1">
      <c r="A359" s="8" t="str">
        <f>TRIM(UPPER(Table1[[#This Row],[Status]]))</f>
        <v>CONTACTED</v>
      </c>
    </row>
    <row r="360" spans="1:1">
      <c r="A360" s="8" t="str">
        <f>TRIM(UPPER(Table1[[#This Row],[Status]]))</f>
        <v>NW</v>
      </c>
    </row>
    <row r="361" spans="1:1">
      <c r="A361" s="8" t="str">
        <f>TRIM(UPPER(Table1[[#This Row],[Status]]))</f>
        <v>CONCTACTED</v>
      </c>
    </row>
    <row r="362" spans="1:1">
      <c r="A362" s="8" t="str">
        <f>TRIM(UPPER(Table1[[#This Row],[Status]]))</f>
        <v>NEW</v>
      </c>
    </row>
    <row r="363" spans="1:1">
      <c r="A363" s="8" t="str">
        <f>TRIM(UPPER(Table1[[#This Row],[Status]]))</f>
        <v>CONCTACTED</v>
      </c>
    </row>
    <row r="364" spans="1:1">
      <c r="A364" s="8" t="str">
        <f>TRIM(UPPER(Table1[[#This Row],[Status]]))</f>
        <v>NEW</v>
      </c>
    </row>
    <row r="365" spans="1:1">
      <c r="A365" s="8" t="str">
        <f>TRIM(UPPER(Table1[[#This Row],[Status]]))</f>
        <v>NEW</v>
      </c>
    </row>
    <row r="366" spans="1:1">
      <c r="A366" s="8" t="str">
        <f>TRIM(UPPER(Table1[[#This Row],[Status]]))</f>
        <v>NEW</v>
      </c>
    </row>
    <row r="367" spans="1:1">
      <c r="A367" s="8" t="str">
        <f>TRIM(UPPER(Table1[[#This Row],[Status]]))</f>
        <v>CONTACTED</v>
      </c>
    </row>
    <row r="368" spans="1:1">
      <c r="A368" s="8" t="str">
        <f>TRIM(UPPER(Table1[[#This Row],[Status]]))</f>
        <v>QUALIFIED</v>
      </c>
    </row>
    <row r="369" spans="1:1">
      <c r="A369" s="8" t="str">
        <f>TRIM(UPPER(Table1[[#This Row],[Status]]))</f>
        <v>QUALIFIED</v>
      </c>
    </row>
    <row r="370" spans="1:1">
      <c r="A370" s="8" t="str">
        <f>TRIM(UPPER(Table1[[#This Row],[Status]]))</f>
        <v>QUALIFIED</v>
      </c>
    </row>
    <row r="371" spans="1:1">
      <c r="A371" s="8" t="str">
        <f>TRIM(UPPER(Table1[[#This Row],[Status]]))</f>
        <v>NEW</v>
      </c>
    </row>
    <row r="372" spans="1:1">
      <c r="A372" s="8" t="str">
        <f>TRIM(UPPER(Table1[[#This Row],[Status]]))</f>
        <v>QUALIFEID</v>
      </c>
    </row>
    <row r="373" spans="1:1">
      <c r="A373" s="8" t="str">
        <f>TRIM(UPPER(Table1[[#This Row],[Status]]))</f>
        <v>CONTACTED</v>
      </c>
    </row>
    <row r="374" spans="1:1">
      <c r="A374" s="8" t="str">
        <f>TRIM(UPPER(Table1[[#This Row],[Status]]))</f>
        <v>NEW</v>
      </c>
    </row>
    <row r="375" spans="1:1">
      <c r="A375" s="8" t="str">
        <f>TRIM(UPPER(Table1[[#This Row],[Status]]))</f>
        <v>QUALIFED</v>
      </c>
    </row>
    <row r="376" spans="1:1">
      <c r="A376" s="8" t="str">
        <f>TRIM(UPPER(Table1[[#This Row],[Status]]))</f>
        <v>CONTACTD</v>
      </c>
    </row>
    <row r="377" spans="1:1">
      <c r="A377" s="8" t="str">
        <f>TRIM(UPPER(Table1[[#This Row],[Status]]))</f>
        <v>NEW</v>
      </c>
    </row>
    <row r="378" spans="1:1">
      <c r="A378" s="8" t="str">
        <f>TRIM(UPPER(Table1[[#This Row],[Status]]))</f>
        <v>CONTACTED</v>
      </c>
    </row>
    <row r="379" spans="1:1">
      <c r="A379" s="8" t="str">
        <f>TRIM(UPPER(Table1[[#This Row],[Status]]))</f>
        <v>QUALIFEID</v>
      </c>
    </row>
    <row r="380" spans="1:1">
      <c r="A380" s="8" t="str">
        <f>TRIM(UPPER(Table1[[#This Row],[Status]]))</f>
        <v>NEW</v>
      </c>
    </row>
    <row r="381" spans="1:1">
      <c r="A381" s="8" t="str">
        <f>TRIM(UPPER(Table1[[#This Row],[Status]]))</f>
        <v>NEW</v>
      </c>
    </row>
    <row r="382" spans="1:1">
      <c r="A382" s="8" t="str">
        <f>TRIM(UPPER(Table1[[#This Row],[Status]]))</f>
        <v>NEW</v>
      </c>
    </row>
    <row r="383" spans="1:1">
      <c r="A383" s="8" t="str">
        <f>TRIM(UPPER(Table1[[#This Row],[Status]]))</f>
        <v>CONTACTED</v>
      </c>
    </row>
    <row r="384" spans="1:1">
      <c r="A384" s="8" t="str">
        <f>TRIM(UPPER(Table1[[#This Row],[Status]]))</f>
        <v>CONTACTD</v>
      </c>
    </row>
    <row r="385" spans="1:1">
      <c r="A385" s="8" t="str">
        <f>TRIM(UPPER(Table1[[#This Row],[Status]]))</f>
        <v>CONTACTED</v>
      </c>
    </row>
    <row r="386" spans="1:1">
      <c r="A386" s="8" t="str">
        <f>TRIM(UPPER(Table1[[#This Row],[Status]]))</f>
        <v>CONVERTED</v>
      </c>
    </row>
    <row r="387" spans="1:1">
      <c r="A387" s="8" t="str">
        <f>TRIM(UPPER(Table1[[#This Row],[Status]]))</f>
        <v>NEW</v>
      </c>
    </row>
    <row r="388" spans="1:1">
      <c r="A388" s="8" t="str">
        <f>TRIM(UPPER(Table1[[#This Row],[Status]]))</f>
        <v>CONVERTED</v>
      </c>
    </row>
    <row r="389" spans="1:1">
      <c r="A389" s="8" t="str">
        <f>TRIM(UPPER(Table1[[#This Row],[Status]]))</f>
        <v>NEW</v>
      </c>
    </row>
    <row r="390" spans="1:1">
      <c r="A390" s="8" t="str">
        <f>TRIM(UPPER(Table1[[#This Row],[Status]]))</f>
        <v>NEW</v>
      </c>
    </row>
    <row r="391" spans="1:1">
      <c r="A391" s="8" t="str">
        <f>TRIM(UPPER(Table1[[#This Row],[Status]]))</f>
        <v>NEW</v>
      </c>
    </row>
    <row r="392" spans="1:1">
      <c r="A392" s="8" t="str">
        <f>TRIM(UPPER(Table1[[#This Row],[Status]]))</f>
        <v>QUALIFIED</v>
      </c>
    </row>
    <row r="393" spans="1:1">
      <c r="A393" s="8" t="str">
        <f>TRIM(UPPER(Table1[[#This Row],[Status]]))</f>
        <v>CONTACTED</v>
      </c>
    </row>
    <row r="394" spans="1:1">
      <c r="A394" s="8" t="str">
        <f>TRIM(UPPER(Table1[[#This Row],[Status]]))</f>
        <v>QUALIFIED</v>
      </c>
    </row>
    <row r="395" spans="1:1">
      <c r="A395" s="8" t="str">
        <f>TRIM(UPPER(Table1[[#This Row],[Status]]))</f>
        <v>CONTACTED</v>
      </c>
    </row>
    <row r="396" spans="1:1">
      <c r="A396" s="8" t="str">
        <f>TRIM(UPPER(Table1[[#This Row],[Status]]))</f>
        <v>CONTACTED</v>
      </c>
    </row>
    <row r="397" spans="1:1">
      <c r="A397" s="8" t="str">
        <f>TRIM(UPPER(Table1[[#This Row],[Status]]))</f>
        <v>CONTACTED</v>
      </c>
    </row>
    <row r="398" spans="1:1">
      <c r="A398" s="8" t="str">
        <f>TRIM(UPPER(Table1[[#This Row],[Status]]))</f>
        <v>NEW</v>
      </c>
    </row>
    <row r="399" spans="1:1">
      <c r="A399" s="8" t="str">
        <f>TRIM(UPPER(Table1[[#This Row],[Status]]))</f>
        <v>CONTACTED</v>
      </c>
    </row>
    <row r="400" spans="1:1">
      <c r="A400" s="8" t="str">
        <f>TRIM(UPPER(Table1[[#This Row],[Status]]))</f>
        <v>CONCTACTED</v>
      </c>
    </row>
    <row r="401" spans="1:1">
      <c r="A401" s="8" t="str">
        <f>TRIM(UPPER(Table1[[#This Row],[Status]]))</f>
        <v>CONTACTED</v>
      </c>
    </row>
    <row r="402" spans="1:1">
      <c r="A402" s="8" t="str">
        <f>TRIM(UPPER(Table1[[#This Row],[Status]]))</f>
        <v>NW</v>
      </c>
    </row>
    <row r="403" spans="1:1">
      <c r="A403" s="8" t="str">
        <f>TRIM(UPPER(Table1[[#This Row],[Status]]))</f>
        <v>CONTACTED</v>
      </c>
    </row>
    <row r="404" spans="1:1">
      <c r="A404" s="8" t="str">
        <f>TRIM(UPPER(Table1[[#This Row],[Status]]))</f>
        <v>QUALIFED</v>
      </c>
    </row>
    <row r="405" spans="1:1">
      <c r="A405" s="8" t="str">
        <f>TRIM(UPPER(Table1[[#This Row],[Status]]))</f>
        <v>CONVERTED</v>
      </c>
    </row>
    <row r="406" spans="1:1">
      <c r="A406" s="8" t="str">
        <f>TRIM(UPPER(Table1[[#This Row],[Status]]))</f>
        <v>QUALIFIED</v>
      </c>
    </row>
    <row r="407" spans="1:1">
      <c r="A407" s="8" t="str">
        <f>TRIM(UPPER(Table1[[#This Row],[Status]]))</f>
        <v>NEW</v>
      </c>
    </row>
    <row r="408" spans="1:1">
      <c r="A408" s="8" t="str">
        <f>TRIM(UPPER(Table1[[#This Row],[Status]]))</f>
        <v>CONVERTED</v>
      </c>
    </row>
    <row r="409" spans="1:1">
      <c r="A409" s="8" t="str">
        <f>TRIM(UPPER(Table1[[#This Row],[Status]]))</f>
        <v>LOST</v>
      </c>
    </row>
    <row r="410" spans="1:1">
      <c r="A410" s="8" t="str">
        <f>TRIM(UPPER(Table1[[#This Row],[Status]]))</f>
        <v>NEW</v>
      </c>
    </row>
    <row r="411" spans="1:1">
      <c r="A411" s="8" t="str">
        <f>TRIM(UPPER(Table1[[#This Row],[Status]]))</f>
        <v>CONTACTED</v>
      </c>
    </row>
    <row r="412" spans="1:1">
      <c r="A412" s="8" t="str">
        <f>TRIM(UPPER(Table1[[#This Row],[Status]]))</f>
        <v>CONVERTED</v>
      </c>
    </row>
    <row r="413" spans="1:1">
      <c r="A413" s="8" t="str">
        <f>TRIM(UPPER(Table1[[#This Row],[Status]]))</f>
        <v>CONTACTED</v>
      </c>
    </row>
    <row r="414" spans="1:1">
      <c r="A414" s="8" t="str">
        <f>TRIM(UPPER(Table1[[#This Row],[Status]]))</f>
        <v>LOST</v>
      </c>
    </row>
    <row r="415" spans="1:1">
      <c r="A415" s="8" t="str">
        <f>TRIM(UPPER(Table1[[#This Row],[Status]]))</f>
        <v>QUALIFIED</v>
      </c>
    </row>
    <row r="416" spans="1:1">
      <c r="A416" s="8" t="str">
        <f>TRIM(UPPER(Table1[[#This Row],[Status]]))</f>
        <v>CONTACTD</v>
      </c>
    </row>
    <row r="417" spans="1:1">
      <c r="A417" s="8" t="str">
        <f>TRIM(UPPER(Table1[[#This Row],[Status]]))</f>
        <v>LOS</v>
      </c>
    </row>
    <row r="418" spans="1:1">
      <c r="A418" s="8" t="str">
        <f>TRIM(UPPER(Table1[[#This Row],[Status]]))</f>
        <v>NEW</v>
      </c>
    </row>
    <row r="419" spans="1:1">
      <c r="A419" s="8" t="str">
        <f>TRIM(UPPER(Table1[[#This Row],[Status]]))</f>
        <v>CONTACTD</v>
      </c>
    </row>
    <row r="420" spans="1:1">
      <c r="A420" s="8" t="str">
        <f>TRIM(UPPER(Table1[[#This Row],[Status]]))</f>
        <v>NEW</v>
      </c>
    </row>
    <row r="421" spans="1:1">
      <c r="A421" s="8" t="str">
        <f>TRIM(UPPER(Table1[[#This Row],[Status]]))</f>
        <v>CONTACTD</v>
      </c>
    </row>
    <row r="422" spans="1:1">
      <c r="A422" s="8" t="str">
        <f>TRIM(UPPER(Table1[[#This Row],[Status]]))</f>
        <v>NEW</v>
      </c>
    </row>
    <row r="423" spans="1:1">
      <c r="A423" s="8" t="str">
        <f>TRIM(UPPER(Table1[[#This Row],[Status]]))</f>
        <v>NEW</v>
      </c>
    </row>
    <row r="424" spans="1:1">
      <c r="A424" s="8" t="str">
        <f>TRIM(UPPER(Table1[[#This Row],[Status]]))</f>
        <v>QUALIFEID</v>
      </c>
    </row>
    <row r="425" spans="1:1">
      <c r="A425" s="8" t="str">
        <f>TRIM(UPPER(Table1[[#This Row],[Status]]))</f>
        <v>LOST</v>
      </c>
    </row>
    <row r="426" spans="1:1">
      <c r="A426" s="8" t="str">
        <f>TRIM(UPPER(Table1[[#This Row],[Status]]))</f>
        <v>NEW</v>
      </c>
    </row>
    <row r="427" spans="1:1">
      <c r="A427" s="8" t="str">
        <f>TRIM(UPPER(Table1[[#This Row],[Status]]))</f>
        <v>CONVERTED</v>
      </c>
    </row>
    <row r="428" spans="1:1">
      <c r="A428" s="8" t="str">
        <f>TRIM(UPPER(Table1[[#This Row],[Status]]))</f>
        <v>QUALIFIED</v>
      </c>
    </row>
    <row r="429" spans="1:1">
      <c r="A429" s="8" t="str">
        <f>TRIM(UPPER(Table1[[#This Row],[Status]]))</f>
        <v>CONVETED</v>
      </c>
    </row>
    <row r="430" spans="1:1">
      <c r="A430" s="8" t="str">
        <f>TRIM(UPPER(Table1[[#This Row],[Status]]))</f>
        <v>CONTACTED</v>
      </c>
    </row>
    <row r="431" spans="1:1">
      <c r="A431" s="8" t="str">
        <f>TRIM(UPPER(Table1[[#This Row],[Status]]))</f>
        <v>CONTACTED</v>
      </c>
    </row>
    <row r="432" spans="1:1">
      <c r="A432" s="8" t="str">
        <f>TRIM(UPPER(Table1[[#This Row],[Status]]))</f>
        <v>NEW</v>
      </c>
    </row>
    <row r="433" spans="1:1">
      <c r="A433" s="8" t="str">
        <f>TRIM(UPPER(Table1[[#This Row],[Status]]))</f>
        <v>QUALIFIED</v>
      </c>
    </row>
    <row r="434" spans="1:1">
      <c r="A434" s="8" t="str">
        <f>TRIM(UPPER(Table1[[#This Row],[Status]]))</f>
        <v>NEW</v>
      </c>
    </row>
    <row r="435" spans="1:1">
      <c r="A435" s="8" t="str">
        <f>TRIM(UPPER(Table1[[#This Row],[Status]]))</f>
        <v>NEW</v>
      </c>
    </row>
    <row r="436" spans="1:1">
      <c r="A436" s="8" t="str">
        <f>TRIM(UPPER(Table1[[#This Row],[Status]]))</f>
        <v>CONTACTED</v>
      </c>
    </row>
    <row r="437" spans="1:1">
      <c r="A437" s="8" t="str">
        <f>TRIM(UPPER(Table1[[#This Row],[Status]]))</f>
        <v>NEW</v>
      </c>
    </row>
    <row r="438" spans="1:1">
      <c r="A438" s="8" t="str">
        <f>TRIM(UPPER(Table1[[#This Row],[Status]]))</f>
        <v>CONTACTED</v>
      </c>
    </row>
    <row r="439" spans="1:1">
      <c r="A439" s="8" t="str">
        <f>TRIM(UPPER(Table1[[#This Row],[Status]]))</f>
        <v>QUALIFIED</v>
      </c>
    </row>
    <row r="440" spans="1:1">
      <c r="A440" s="8" t="str">
        <f>TRIM(UPPER(Table1[[#This Row],[Status]]))</f>
        <v>NW</v>
      </c>
    </row>
    <row r="441" spans="1:1">
      <c r="A441" s="8" t="str">
        <f>TRIM(UPPER(Table1[[#This Row],[Status]]))</f>
        <v>QUALIFIED</v>
      </c>
    </row>
    <row r="442" spans="1:1">
      <c r="A442" s="8" t="str">
        <f>TRIM(UPPER(Table1[[#This Row],[Status]]))</f>
        <v>CONVERTED</v>
      </c>
    </row>
    <row r="443" spans="1:1">
      <c r="A443" s="8" t="str">
        <f>TRIM(UPPER(Table1[[#This Row],[Status]]))</f>
        <v>NEW</v>
      </c>
    </row>
    <row r="444" spans="1:1">
      <c r="A444" s="8" t="str">
        <f>TRIM(UPPER(Table1[[#This Row],[Status]]))</f>
        <v>NEW</v>
      </c>
    </row>
    <row r="445" spans="1:1">
      <c r="A445" s="8" t="str">
        <f>TRIM(UPPER(Table1[[#This Row],[Status]]))</f>
        <v>NEW</v>
      </c>
    </row>
    <row r="446" spans="1:1">
      <c r="A446" s="8" t="str">
        <f>TRIM(UPPER(Table1[[#This Row],[Status]]))</f>
        <v>CONVERETED</v>
      </c>
    </row>
    <row r="447" spans="1:1">
      <c r="A447" s="8" t="str">
        <f>TRIM(UPPER(Table1[[#This Row],[Status]]))</f>
        <v>CONTACTED</v>
      </c>
    </row>
    <row r="448" spans="1:1">
      <c r="A448" s="8" t="str">
        <f>TRIM(UPPER(Table1[[#This Row],[Status]]))</f>
        <v>NEW</v>
      </c>
    </row>
    <row r="449" spans="1:1">
      <c r="A449" s="8" t="str">
        <f>TRIM(UPPER(Table1[[#This Row],[Status]]))</f>
        <v>CONTACTED</v>
      </c>
    </row>
    <row r="450" spans="1:1">
      <c r="A450" s="8" t="str">
        <f>TRIM(UPPER(Table1[[#This Row],[Status]]))</f>
        <v>NEW</v>
      </c>
    </row>
    <row r="451" spans="1:1">
      <c r="A451" s="8" t="str">
        <f>TRIM(UPPER(Table1[[#This Row],[Status]]))</f>
        <v>QUALIFIED</v>
      </c>
    </row>
    <row r="452" spans="1:1">
      <c r="A452" s="8" t="str">
        <f>TRIM(UPPER(Table1[[#This Row],[Status]]))</f>
        <v>CONCTACTED</v>
      </c>
    </row>
    <row r="453" spans="1:1">
      <c r="A453" s="8" t="str">
        <f>TRIM(UPPER(Table1[[#This Row],[Status]]))</f>
        <v>LOST</v>
      </c>
    </row>
    <row r="454" spans="1:1">
      <c r="A454" s="8" t="str">
        <f>TRIM(UPPER(Table1[[#This Row],[Status]]))</f>
        <v>CONTACTD</v>
      </c>
    </row>
    <row r="455" spans="1:1">
      <c r="A455" s="8" t="str">
        <f>TRIM(UPPER(Table1[[#This Row],[Status]]))</f>
        <v>QUALIFEID</v>
      </c>
    </row>
    <row r="456" spans="1:1">
      <c r="A456" s="8" t="str">
        <f>TRIM(UPPER(Table1[[#This Row],[Status]]))</f>
        <v>CONTACTED</v>
      </c>
    </row>
    <row r="457" spans="1:1">
      <c r="A457" s="8" t="str">
        <f>TRIM(UPPER(Table1[[#This Row],[Status]]))</f>
        <v>QUALIFIED</v>
      </c>
    </row>
    <row r="458" spans="1:1">
      <c r="A458" s="8" t="str">
        <f>TRIM(UPPER(Table1[[#This Row],[Status]]))</f>
        <v>CONTACTED</v>
      </c>
    </row>
    <row r="459" spans="1:1">
      <c r="A459" s="8" t="str">
        <f>TRIM(UPPER(Table1[[#This Row],[Status]]))</f>
        <v>NEW</v>
      </c>
    </row>
    <row r="460" spans="1:1">
      <c r="A460" s="8" t="str">
        <f>TRIM(UPPER(Table1[[#This Row],[Status]]))</f>
        <v>NEW</v>
      </c>
    </row>
    <row r="461" spans="1:1">
      <c r="A461" s="8" t="str">
        <f>TRIM(UPPER(Table1[[#This Row],[Status]]))</f>
        <v>QUALIFED</v>
      </c>
    </row>
    <row r="462" spans="1:1">
      <c r="A462" s="8" t="str">
        <f>TRIM(UPPER(Table1[[#This Row],[Status]]))</f>
        <v>LOST</v>
      </c>
    </row>
    <row r="463" spans="1:1">
      <c r="A463" s="8" t="str">
        <f>TRIM(UPPER(Table1[[#This Row],[Status]]))</f>
        <v>CONTACTD</v>
      </c>
    </row>
    <row r="464" spans="1:1">
      <c r="A464" s="8" t="str">
        <f>TRIM(UPPER(Table1[[#This Row],[Status]]))</f>
        <v>NEW</v>
      </c>
    </row>
    <row r="465" spans="1:1">
      <c r="A465" s="8" t="str">
        <f>TRIM(UPPER(Table1[[#This Row],[Status]]))</f>
        <v>CONVETED</v>
      </c>
    </row>
    <row r="466" spans="1:1">
      <c r="A466" s="8" t="str">
        <f>TRIM(UPPER(Table1[[#This Row],[Status]]))</f>
        <v>CONVERTED</v>
      </c>
    </row>
    <row r="467" spans="1:1">
      <c r="A467" s="8" t="str">
        <f>TRIM(UPPER(Table1[[#This Row],[Status]]))</f>
        <v>NW</v>
      </c>
    </row>
    <row r="468" spans="1:1">
      <c r="A468" s="8" t="str">
        <f>TRIM(UPPER(Table1[[#This Row],[Status]]))</f>
        <v>CONVERTED</v>
      </c>
    </row>
    <row r="469" spans="1:1">
      <c r="A469" s="8" t="str">
        <f>TRIM(UPPER(Table1[[#This Row],[Status]]))</f>
        <v>QUALIFED</v>
      </c>
    </row>
    <row r="470" spans="1:1">
      <c r="A470" s="8" t="str">
        <f>TRIM(UPPER(Table1[[#This Row],[Status]]))</f>
        <v>QUALIFEID</v>
      </c>
    </row>
    <row r="471" spans="1:1">
      <c r="A471" s="8" t="str">
        <f>TRIM(UPPER(Table1[[#This Row],[Status]]))</f>
        <v>NEW</v>
      </c>
    </row>
    <row r="472" spans="1:1">
      <c r="A472" s="8" t="str">
        <f>TRIM(UPPER(Table1[[#This Row],[Status]]))</f>
        <v>LOST</v>
      </c>
    </row>
    <row r="473" spans="1:1">
      <c r="A473" s="8" t="str">
        <f>TRIM(UPPER(Table1[[#This Row],[Status]]))</f>
        <v>CONTACTED</v>
      </c>
    </row>
    <row r="474" spans="1:1">
      <c r="A474" s="8" t="str">
        <f>TRIM(UPPER(Table1[[#This Row],[Status]]))</f>
        <v>QUALIFIED</v>
      </c>
    </row>
    <row r="475" spans="1:1">
      <c r="A475" s="8" t="str">
        <f>TRIM(UPPER(Table1[[#This Row],[Status]]))</f>
        <v>NEW</v>
      </c>
    </row>
    <row r="476" spans="1:1">
      <c r="A476" s="8" t="str">
        <f>TRIM(UPPER(Table1[[#This Row],[Status]]))</f>
        <v>CONTACTED</v>
      </c>
    </row>
    <row r="477" spans="1:1">
      <c r="A477" s="8" t="str">
        <f>TRIM(UPPER(Table1[[#This Row],[Status]]))</f>
        <v>NEW</v>
      </c>
    </row>
    <row r="478" spans="1:1">
      <c r="A478" s="8" t="str">
        <f>TRIM(UPPER(Table1[[#This Row],[Status]]))</f>
        <v>NEW</v>
      </c>
    </row>
    <row r="479" spans="1:1">
      <c r="A479" s="8" t="str">
        <f>TRIM(UPPER(Table1[[#This Row],[Status]]))</f>
        <v>CONTACTD</v>
      </c>
    </row>
    <row r="480" spans="1:1">
      <c r="A480" s="8" t="str">
        <f>TRIM(UPPER(Table1[[#This Row],[Status]]))</f>
        <v>NEW</v>
      </c>
    </row>
    <row r="481" spans="1:1">
      <c r="A481" s="8" t="str">
        <f>TRIM(UPPER(Table1[[#This Row],[Status]]))</f>
        <v>NEW</v>
      </c>
    </row>
    <row r="482" spans="1:1">
      <c r="A482" s="8" t="str">
        <f>TRIM(UPPER(Table1[[#This Row],[Status]]))</f>
        <v>NEW</v>
      </c>
    </row>
    <row r="483" spans="1:1">
      <c r="A483" s="8" t="str">
        <f>TRIM(UPPER(Table1[[#This Row],[Status]]))</f>
        <v>CONVERTED</v>
      </c>
    </row>
    <row r="484" spans="1:1">
      <c r="A484" s="8" t="str">
        <f>TRIM(UPPER(Table1[[#This Row],[Status]]))</f>
        <v>QUALIFIED</v>
      </c>
    </row>
    <row r="485" spans="1:1">
      <c r="A485" s="8" t="str">
        <f>TRIM(UPPER(Table1[[#This Row],[Status]]))</f>
        <v>CONCTACTED</v>
      </c>
    </row>
    <row r="486" spans="1:1">
      <c r="A486" s="8" t="str">
        <f>TRIM(UPPER(Table1[[#This Row],[Status]]))</f>
        <v>NEW</v>
      </c>
    </row>
    <row r="487" spans="1:1">
      <c r="A487" s="8" t="str">
        <f>TRIM(UPPER(Table1[[#This Row],[Status]]))</f>
        <v>CONVERTED</v>
      </c>
    </row>
    <row r="488" spans="1:1">
      <c r="A488" s="8" t="str">
        <f>TRIM(UPPER(Table1[[#This Row],[Status]]))</f>
        <v>QUALIFEID</v>
      </c>
    </row>
    <row r="489" spans="1:1">
      <c r="A489" s="8" t="str">
        <f>TRIM(UPPER(Table1[[#This Row],[Status]]))</f>
        <v>CONVERETED</v>
      </c>
    </row>
    <row r="490" spans="1:1">
      <c r="A490" s="8" t="str">
        <f>TRIM(UPPER(Table1[[#This Row],[Status]]))</f>
        <v>NEW</v>
      </c>
    </row>
    <row r="491" spans="1:1">
      <c r="A491" s="8" t="str">
        <f>TRIM(UPPER(Table1[[#This Row],[Status]]))</f>
        <v>QUALIFIED</v>
      </c>
    </row>
    <row r="492" spans="1:1">
      <c r="A492" s="8" t="str">
        <f>TRIM(UPPER(Table1[[#This Row],[Status]]))</f>
        <v>NEW</v>
      </c>
    </row>
    <row r="493" spans="1:1">
      <c r="A493" s="8" t="str">
        <f>TRIM(UPPER(Table1[[#This Row],[Status]]))</f>
        <v>CONVERTED</v>
      </c>
    </row>
    <row r="494" spans="1:1">
      <c r="A494" s="8" t="str">
        <f>TRIM(UPPER(Table1[[#This Row],[Status]]))</f>
        <v>CONTACTED</v>
      </c>
    </row>
    <row r="495" spans="1:1">
      <c r="A495" s="8" t="str">
        <f>TRIM(UPPER(Table1[[#This Row],[Status]]))</f>
        <v>CONVETED</v>
      </c>
    </row>
    <row r="496" spans="1:1">
      <c r="A496" s="8" t="str">
        <f>TRIM(UPPER(Table1[[#This Row],[Status]]))</f>
        <v>NEW</v>
      </c>
    </row>
    <row r="497" spans="1:1">
      <c r="A497" s="8" t="str">
        <f>TRIM(UPPER(Table1[[#This Row],[Status]]))</f>
        <v>NEW</v>
      </c>
    </row>
    <row r="498" spans="1:1">
      <c r="A498" s="8" t="str">
        <f>TRIM(UPPER(Table1[[#This Row],[Status]]))</f>
        <v>CONCTACTED</v>
      </c>
    </row>
    <row r="499" spans="1:1">
      <c r="A499" s="8" t="str">
        <f>TRIM(UPPER(Table1[[#This Row],[Status]]))</f>
        <v>CONVERTED</v>
      </c>
    </row>
    <row r="500" spans="1:1">
      <c r="A500" s="8" t="str">
        <f>TRIM(UPPER(Table1[[#This Row],[Status]]))</f>
        <v>NEW</v>
      </c>
    </row>
    <row r="501" spans="1:1">
      <c r="A501" s="8" t="str">
        <f>TRIM(UPPER(Table1[[#This Row],[Status]]))</f>
        <v>CONTACTED</v>
      </c>
    </row>
    <row r="502" spans="1:1">
      <c r="A502" s="8" t="str">
        <f>TRIM(UPPER(Table1[[#This Row],[Status]]))</f>
        <v>CONTACTED</v>
      </c>
    </row>
    <row r="503" spans="1:1">
      <c r="A503" s="8" t="str">
        <f>TRIM(UPPER(Table1[[#This Row],[Status]]))</f>
        <v>QUALIFIED</v>
      </c>
    </row>
    <row r="504" spans="1:1">
      <c r="A504" s="8" t="str">
        <f>TRIM(UPPER(Table1[[#This Row],[Status]]))</f>
        <v>CONTACTED</v>
      </c>
    </row>
    <row r="505" spans="1:1">
      <c r="A505" s="8" t="str">
        <f>TRIM(UPPER(Table1[[#This Row],[Status]]))</f>
        <v>LOST</v>
      </c>
    </row>
    <row r="506" spans="1:1">
      <c r="A506" s="8" t="str">
        <f>TRIM(UPPER(Table1[[#This Row],[Status]]))</f>
        <v>CONVERTED</v>
      </c>
    </row>
    <row r="507" spans="1:1">
      <c r="A507" s="8" t="str">
        <f>TRIM(UPPER(Table1[[#This Row],[Status]]))</f>
        <v>LOST</v>
      </c>
    </row>
    <row r="508" spans="1:1">
      <c r="A508" s="8" t="str">
        <f>TRIM(UPPER(Table1[[#This Row],[Status]]))</f>
        <v>NEW</v>
      </c>
    </row>
    <row r="509" spans="1:1">
      <c r="A509" s="8" t="str">
        <f>TRIM(UPPER(Table1[[#This Row],[Status]]))</f>
        <v>QUALIFED</v>
      </c>
    </row>
    <row r="510" spans="1:1">
      <c r="A510" s="8" t="str">
        <f>TRIM(UPPER(Table1[[#This Row],[Status]]))</f>
        <v>LOST</v>
      </c>
    </row>
    <row r="511" spans="1:1">
      <c r="A511" s="8" t="str">
        <f>TRIM(UPPER(Table1[[#This Row],[Status]]))</f>
        <v>LOST</v>
      </c>
    </row>
    <row r="512" spans="1:1">
      <c r="A512" s="8" t="str">
        <f>TRIM(UPPER(Table1[[#This Row],[Status]]))</f>
        <v>CONTACTED</v>
      </c>
    </row>
    <row r="513" spans="1:1">
      <c r="A513" s="8" t="str">
        <f>TRIM(UPPER(Table1[[#This Row],[Status]]))</f>
        <v>NEW</v>
      </c>
    </row>
    <row r="514" spans="1:1">
      <c r="A514" s="8" t="str">
        <f>TRIM(UPPER(Table1[[#This Row],[Status]]))</f>
        <v>CONTACTED</v>
      </c>
    </row>
    <row r="515" spans="1:1">
      <c r="A515" s="8" t="str">
        <f>TRIM(UPPER(Table1[[#This Row],[Status]]))</f>
        <v>CONVERTED</v>
      </c>
    </row>
    <row r="516" spans="1:1">
      <c r="A516" s="8" t="str">
        <f>TRIM(UPPER(Table1[[#This Row],[Status]]))</f>
        <v>LOST</v>
      </c>
    </row>
    <row r="517" spans="1:1">
      <c r="A517" s="8" t="str">
        <f>TRIM(UPPER(Table1[[#This Row],[Status]]))</f>
        <v>CONTACTD</v>
      </c>
    </row>
    <row r="518" spans="1:1">
      <c r="A518" s="8" t="str">
        <f>TRIM(UPPER(Table1[[#This Row],[Status]]))</f>
        <v>CONVERTED</v>
      </c>
    </row>
    <row r="519" spans="1:1">
      <c r="A519" s="8" t="str">
        <f>TRIM(UPPER(Table1[[#This Row],[Status]]))</f>
        <v>QUALIFEID</v>
      </c>
    </row>
    <row r="520" spans="1:1">
      <c r="A520" s="8" t="str">
        <f>TRIM(UPPER(Table1[[#This Row],[Status]]))</f>
        <v>LOST</v>
      </c>
    </row>
    <row r="521" spans="1:1">
      <c r="A521" s="8" t="str">
        <f>TRIM(UPPER(Table1[[#This Row],[Status]]))</f>
        <v>NEW</v>
      </c>
    </row>
    <row r="522" spans="1:1">
      <c r="A522" s="8" t="str">
        <f>TRIM(UPPER(Table1[[#This Row],[Status]]))</f>
        <v>CONCTACTED</v>
      </c>
    </row>
    <row r="523" spans="1:1">
      <c r="A523" s="8" t="str">
        <f>TRIM(UPPER(Table1[[#This Row],[Status]]))</f>
        <v>NEW</v>
      </c>
    </row>
    <row r="524" spans="1:1">
      <c r="A524" s="8" t="str">
        <f>TRIM(UPPER(Table1[[#This Row],[Status]]))</f>
        <v>QUALIFIED</v>
      </c>
    </row>
    <row r="525" spans="1:1">
      <c r="A525" s="8" t="str">
        <f>TRIM(UPPER(Table1[[#This Row],[Status]]))</f>
        <v>QUALIFIED</v>
      </c>
    </row>
    <row r="526" spans="1:1">
      <c r="A526" s="8" t="str">
        <f>TRIM(UPPER(Table1[[#This Row],[Status]]))</f>
        <v>LOST</v>
      </c>
    </row>
    <row r="527" spans="1:1">
      <c r="A527" s="8" t="str">
        <f>TRIM(UPPER(Table1[[#This Row],[Status]]))</f>
        <v>CONTACTD</v>
      </c>
    </row>
    <row r="528" spans="1:1">
      <c r="A528" s="8" t="str">
        <f>TRIM(UPPER(Table1[[#This Row],[Status]]))</f>
        <v>QUALIFIED</v>
      </c>
    </row>
    <row r="529" spans="1:1">
      <c r="A529" s="8" t="str">
        <f>TRIM(UPPER(Table1[[#This Row],[Status]]))</f>
        <v>QUALIFIED</v>
      </c>
    </row>
    <row r="530" spans="1:1">
      <c r="A530" s="8" t="str">
        <f>TRIM(UPPER(Table1[[#This Row],[Status]]))</f>
        <v>QUALIFIED</v>
      </c>
    </row>
    <row r="531" spans="1:1">
      <c r="A531" s="8" t="str">
        <f>TRIM(UPPER(Table1[[#This Row],[Status]]))</f>
        <v>CONVERTED</v>
      </c>
    </row>
    <row r="532" spans="1:1">
      <c r="A532" s="8" t="str">
        <f>TRIM(UPPER(Table1[[#This Row],[Status]]))</f>
        <v>NEW</v>
      </c>
    </row>
    <row r="533" spans="1:1">
      <c r="A533" s="8" t="str">
        <f>TRIM(UPPER(Table1[[#This Row],[Status]]))</f>
        <v>CONTACTED</v>
      </c>
    </row>
    <row r="534" spans="1:1">
      <c r="A534" s="8" t="str">
        <f>TRIM(UPPER(Table1[[#This Row],[Status]]))</f>
        <v>CONTACTD</v>
      </c>
    </row>
    <row r="535" spans="1:1">
      <c r="A535" s="8" t="str">
        <f>TRIM(UPPER(Table1[[#This Row],[Status]]))</f>
        <v>QUALIFED</v>
      </c>
    </row>
    <row r="536" spans="1:1">
      <c r="A536" s="8" t="str">
        <f>TRIM(UPPER(Table1[[#This Row],[Status]]))</f>
        <v>LOST</v>
      </c>
    </row>
    <row r="537" spans="1:1">
      <c r="A537" s="8" t="str">
        <f>TRIM(UPPER(Table1[[#This Row],[Status]]))</f>
        <v>CONTACTED</v>
      </c>
    </row>
    <row r="538" spans="1:1">
      <c r="A538" s="8" t="str">
        <f>TRIM(UPPER(Table1[[#This Row],[Status]]))</f>
        <v>CONTACTD</v>
      </c>
    </row>
    <row r="539" spans="1:1">
      <c r="A539" s="8" t="str">
        <f>TRIM(UPPER(Table1[[#This Row],[Status]]))</f>
        <v>CONVERTED</v>
      </c>
    </row>
    <row r="540" spans="1:1">
      <c r="A540" s="8" t="str">
        <f>TRIM(UPPER(Table1[[#This Row],[Status]]))</f>
        <v>CONTACTED</v>
      </c>
    </row>
    <row r="541" spans="1:1">
      <c r="A541" s="8" t="str">
        <f>TRIM(UPPER(Table1[[#This Row],[Status]]))</f>
        <v>NW</v>
      </c>
    </row>
    <row r="542" spans="1:1">
      <c r="A542" s="8" t="str">
        <f>TRIM(UPPER(Table1[[#This Row],[Status]]))</f>
        <v>CONTACTED</v>
      </c>
    </row>
    <row r="543" spans="1:1">
      <c r="A543" s="8" t="str">
        <f>TRIM(UPPER(Table1[[#This Row],[Status]]))</f>
        <v>NW</v>
      </c>
    </row>
    <row r="544" spans="1:1">
      <c r="A544" s="8" t="str">
        <f>TRIM(UPPER(Table1[[#This Row],[Status]]))</f>
        <v>QUALIFEID</v>
      </c>
    </row>
    <row r="545" spans="1:1">
      <c r="A545" s="8" t="str">
        <f>TRIM(UPPER(Table1[[#This Row],[Status]]))</f>
        <v>CONVETED</v>
      </c>
    </row>
    <row r="546" spans="1:1">
      <c r="A546" s="8" t="str">
        <f>TRIM(UPPER(Table1[[#This Row],[Status]]))</f>
        <v>CONCTACTED</v>
      </c>
    </row>
    <row r="547" spans="1:1">
      <c r="A547" s="8" t="str">
        <f>TRIM(UPPER(Table1[[#This Row],[Status]]))</f>
        <v>NEW</v>
      </c>
    </row>
    <row r="548" spans="1:1">
      <c r="A548" s="8" t="str">
        <f>TRIM(UPPER(Table1[[#This Row],[Status]]))</f>
        <v>CONTACTED</v>
      </c>
    </row>
    <row r="549" spans="1:1">
      <c r="A549" s="8" t="str">
        <f>TRIM(UPPER(Table1[[#This Row],[Status]]))</f>
        <v>NEW</v>
      </c>
    </row>
    <row r="550" spans="1:1">
      <c r="A550" s="8" t="str">
        <f>TRIM(UPPER(Table1[[#This Row],[Status]]))</f>
        <v>CONVERTED</v>
      </c>
    </row>
    <row r="551" spans="1:1">
      <c r="A551" s="8" t="str">
        <f>TRIM(UPPER(Table1[[#This Row],[Status]]))</f>
        <v>NEW</v>
      </c>
    </row>
    <row r="552" spans="1:1">
      <c r="A552" s="8" t="str">
        <f>TRIM(UPPER(Table1[[#This Row],[Status]]))</f>
        <v>QUALIFIED</v>
      </c>
    </row>
    <row r="553" spans="1:1">
      <c r="A553" s="8" t="str">
        <f>TRIM(UPPER(Table1[[#This Row],[Status]]))</f>
        <v>NEW</v>
      </c>
    </row>
    <row r="554" spans="1:1">
      <c r="A554" s="8" t="str">
        <f>TRIM(UPPER(Table1[[#This Row],[Status]]))</f>
        <v>CONCTACTED</v>
      </c>
    </row>
    <row r="555" spans="1:1">
      <c r="A555" s="8" t="str">
        <f>TRIM(UPPER(Table1[[#This Row],[Status]]))</f>
        <v>LOST</v>
      </c>
    </row>
    <row r="556" spans="1:1">
      <c r="A556" s="8" t="str">
        <f>TRIM(UPPER(Table1[[#This Row],[Status]]))</f>
        <v>CONVETED</v>
      </c>
    </row>
    <row r="557" spans="1:1">
      <c r="A557" s="8" t="str">
        <f>TRIM(UPPER(Table1[[#This Row],[Status]]))</f>
        <v>CONTACTD</v>
      </c>
    </row>
    <row r="558" spans="1:1">
      <c r="A558" s="8" t="str">
        <f>TRIM(UPPER(Table1[[#This Row],[Status]]))</f>
        <v>CONTACTED</v>
      </c>
    </row>
    <row r="559" spans="1:1">
      <c r="A559" s="8" t="str">
        <f>TRIM(UPPER(Table1[[#This Row],[Status]]))</f>
        <v>CONTACTED</v>
      </c>
    </row>
    <row r="560" spans="1:1">
      <c r="A560" s="8" t="str">
        <f>TRIM(UPPER(Table1[[#This Row],[Status]]))</f>
        <v>CONVETED</v>
      </c>
    </row>
    <row r="561" spans="1:1">
      <c r="A561" s="8" t="str">
        <f>TRIM(UPPER(Table1[[#This Row],[Status]]))</f>
        <v>QUALIFEID</v>
      </c>
    </row>
    <row r="562" spans="1:1">
      <c r="A562" s="8" t="str">
        <f>TRIM(UPPER(Table1[[#This Row],[Status]]))</f>
        <v>QUALIFIED</v>
      </c>
    </row>
    <row r="563" spans="1:1">
      <c r="A563" s="8" t="str">
        <f>TRIM(UPPER(Table1[[#This Row],[Status]]))</f>
        <v>QUALIFIED</v>
      </c>
    </row>
    <row r="564" spans="1:1">
      <c r="A564" s="8" t="str">
        <f>TRIM(UPPER(Table1[[#This Row],[Status]]))</f>
        <v>CONTACTED</v>
      </c>
    </row>
    <row r="565" spans="1:1">
      <c r="A565" s="8" t="str">
        <f>TRIM(UPPER(Table1[[#This Row],[Status]]))</f>
        <v>NEW</v>
      </c>
    </row>
    <row r="566" spans="1:1">
      <c r="A566" s="8" t="str">
        <f>TRIM(UPPER(Table1[[#This Row],[Status]]))</f>
        <v>CONTACTED</v>
      </c>
    </row>
    <row r="567" spans="1:1">
      <c r="A567" s="8" t="str">
        <f>TRIM(UPPER(Table1[[#This Row],[Status]]))</f>
        <v>NEW</v>
      </c>
    </row>
    <row r="568" spans="1:1">
      <c r="A568" s="8" t="str">
        <f>TRIM(UPPER(Table1[[#This Row],[Status]]))</f>
        <v>CONVERTED</v>
      </c>
    </row>
    <row r="569" spans="1:1">
      <c r="A569" s="8" t="str">
        <f>TRIM(UPPER(Table1[[#This Row],[Status]]))</f>
        <v>NEW</v>
      </c>
    </row>
    <row r="570" spans="1:1">
      <c r="A570" s="8" t="str">
        <f>TRIM(UPPER(Table1[[#This Row],[Status]]))</f>
        <v>QUALIFIED</v>
      </c>
    </row>
    <row r="571" spans="1:1">
      <c r="A571" s="8" t="str">
        <f>TRIM(UPPER(Table1[[#This Row],[Status]]))</f>
        <v>CONVERTED</v>
      </c>
    </row>
    <row r="572" spans="1:1">
      <c r="A572" s="8" t="str">
        <f>TRIM(UPPER(Table1[[#This Row],[Status]]))</f>
        <v>CONTACTED</v>
      </c>
    </row>
    <row r="573" spans="1:1">
      <c r="A573" s="8" t="str">
        <f>TRIM(UPPER(Table1[[#This Row],[Status]]))</f>
        <v>CONTACTED</v>
      </c>
    </row>
    <row r="574" spans="1:1">
      <c r="A574" s="8" t="str">
        <f>TRIM(UPPER(Table1[[#This Row],[Status]]))</f>
        <v>CONTACTD</v>
      </c>
    </row>
    <row r="575" spans="1:1">
      <c r="A575" s="8" t="str">
        <f>TRIM(UPPER(Table1[[#This Row],[Status]]))</f>
        <v>QUALIFIED</v>
      </c>
    </row>
    <row r="576" spans="1:1">
      <c r="A576" s="8" t="str">
        <f>TRIM(UPPER(Table1[[#This Row],[Status]]))</f>
        <v>NEW</v>
      </c>
    </row>
    <row r="577" spans="1:1">
      <c r="A577" s="8" t="str">
        <f>TRIM(UPPER(Table1[[#This Row],[Status]]))</f>
        <v>CONCTACTED</v>
      </c>
    </row>
    <row r="578" spans="1:1">
      <c r="A578" s="8" t="str">
        <f>TRIM(UPPER(Table1[[#This Row],[Status]]))</f>
        <v>CONVERETED</v>
      </c>
    </row>
    <row r="579" spans="1:1">
      <c r="A579" s="8" t="str">
        <f>TRIM(UPPER(Table1[[#This Row],[Status]]))</f>
        <v>LOST</v>
      </c>
    </row>
    <row r="580" spans="1:1">
      <c r="A580" s="8" t="str">
        <f>TRIM(UPPER(Table1[[#This Row],[Status]]))</f>
        <v>CONVERETED</v>
      </c>
    </row>
    <row r="581" spans="1:1">
      <c r="A581" s="8" t="str">
        <f>TRIM(UPPER(Table1[[#This Row],[Status]]))</f>
        <v>CONVERTED</v>
      </c>
    </row>
    <row r="582" spans="1:1">
      <c r="A582" s="8" t="str">
        <f>TRIM(UPPER(Table1[[#This Row],[Status]]))</f>
        <v>NEW</v>
      </c>
    </row>
    <row r="583" spans="1:1">
      <c r="A583" s="8" t="str">
        <f>TRIM(UPPER(Table1[[#This Row],[Status]]))</f>
        <v>QUALIFED</v>
      </c>
    </row>
    <row r="584" spans="1:1">
      <c r="A584" s="8" t="str">
        <f>TRIM(UPPER(Table1[[#This Row],[Status]]))</f>
        <v>CONVERTED</v>
      </c>
    </row>
    <row r="585" spans="1:1">
      <c r="A585" s="8" t="str">
        <f>TRIM(UPPER(Table1[[#This Row],[Status]]))</f>
        <v>QUALIFIED</v>
      </c>
    </row>
    <row r="586" spans="1:1">
      <c r="A586" s="8" t="str">
        <f>TRIM(UPPER(Table1[[#This Row],[Status]]))</f>
        <v>LOST</v>
      </c>
    </row>
    <row r="587" spans="1:1">
      <c r="A587" s="8" t="str">
        <f>TRIM(UPPER(Table1[[#This Row],[Status]]))</f>
        <v>CONTACTED</v>
      </c>
    </row>
    <row r="588" spans="1:1">
      <c r="A588" s="8" t="str">
        <f>TRIM(UPPER(Table1[[#This Row],[Status]]))</f>
        <v>CONCTACTED</v>
      </c>
    </row>
    <row r="589" spans="1:1">
      <c r="A589" s="8" t="str">
        <f>TRIM(UPPER(Table1[[#This Row],[Status]]))</f>
        <v>CONTACTED</v>
      </c>
    </row>
    <row r="590" spans="1:1">
      <c r="A590" s="8" t="str">
        <f>TRIM(UPPER(Table1[[#This Row],[Status]]))</f>
        <v>CONTACTED</v>
      </c>
    </row>
    <row r="591" spans="1:1">
      <c r="A591" s="8" t="str">
        <f>TRIM(UPPER(Table1[[#This Row],[Status]]))</f>
        <v>LOST</v>
      </c>
    </row>
    <row r="592" spans="1:1">
      <c r="A592" s="8" t="str">
        <f>TRIM(UPPER(Table1[[#This Row],[Status]]))</f>
        <v>QUALIFIED</v>
      </c>
    </row>
    <row r="593" spans="1:1">
      <c r="A593" s="8" t="str">
        <f>TRIM(UPPER(Table1[[#This Row],[Status]]))</f>
        <v>NW</v>
      </c>
    </row>
    <row r="594" spans="1:1">
      <c r="A594" s="8" t="str">
        <f>TRIM(UPPER(Table1[[#This Row],[Status]]))</f>
        <v>QUALIFIED</v>
      </c>
    </row>
    <row r="595" spans="1:1">
      <c r="A595" s="8" t="str">
        <f>TRIM(UPPER(Table1[[#This Row],[Status]]))</f>
        <v>LOS</v>
      </c>
    </row>
    <row r="596" spans="1:1">
      <c r="A596" s="8" t="str">
        <f>TRIM(UPPER(Table1[[#This Row],[Status]]))</f>
        <v>CONTACTED</v>
      </c>
    </row>
    <row r="597" spans="1:1">
      <c r="A597" s="8" t="str">
        <f>TRIM(UPPER(Table1[[#This Row],[Status]]))</f>
        <v>CONTACTED</v>
      </c>
    </row>
    <row r="598" spans="1:1">
      <c r="A598" s="8" t="str">
        <f>TRIM(UPPER(Table1[[#This Row],[Status]]))</f>
        <v>QUALIFIED</v>
      </c>
    </row>
    <row r="599" spans="1:1">
      <c r="A599" s="8" t="str">
        <f>TRIM(UPPER(Table1[[#This Row],[Status]]))</f>
        <v>NEW</v>
      </c>
    </row>
    <row r="600" spans="1:1">
      <c r="A600" s="8" t="str">
        <f>TRIM(UPPER(Table1[[#This Row],[Status]]))</f>
        <v>NW</v>
      </c>
    </row>
    <row r="601" spans="1:1">
      <c r="A601" s="8" t="str">
        <f>TRIM(UPPER(Table1[[#This Row],[Status]]))</f>
        <v>CONTACTD</v>
      </c>
    </row>
    <row r="602" spans="1:1">
      <c r="A602" s="8" t="str">
        <f>TRIM(UPPER(Table1[[#This Row],[Status]]))</f>
        <v>CONVERTED</v>
      </c>
    </row>
    <row r="603" spans="1:1">
      <c r="A603" s="8" t="str">
        <f>TRIM(UPPER(Table1[[#This Row],[Status]]))</f>
        <v>QUALIFIED</v>
      </c>
    </row>
    <row r="604" spans="1:1">
      <c r="A604" s="8" t="str">
        <f>TRIM(UPPER(Table1[[#This Row],[Status]]))</f>
        <v>QUALIFEID</v>
      </c>
    </row>
    <row r="605" spans="1:1">
      <c r="A605" s="8" t="str">
        <f>TRIM(UPPER(Table1[[#This Row],[Status]]))</f>
        <v>QUALIFEID</v>
      </c>
    </row>
    <row r="606" spans="1:1">
      <c r="A606" s="8" t="str">
        <f>TRIM(UPPER(Table1[[#This Row],[Status]]))</f>
        <v>CONVERETED</v>
      </c>
    </row>
    <row r="607" spans="1:1">
      <c r="A607" s="8" t="str">
        <f>TRIM(UPPER(Table1[[#This Row],[Status]]))</f>
        <v>CONTACTED</v>
      </c>
    </row>
    <row r="608" spans="1:1">
      <c r="A608" s="8" t="str">
        <f>TRIM(UPPER(Table1[[#This Row],[Status]]))</f>
        <v>CONVERTED</v>
      </c>
    </row>
    <row r="609" spans="1:1">
      <c r="A609" s="8" t="str">
        <f>TRIM(UPPER(Table1[[#This Row],[Status]]))</f>
        <v>CONTACTED</v>
      </c>
    </row>
    <row r="610" spans="1:1">
      <c r="A610" s="8" t="str">
        <f>TRIM(UPPER(Table1[[#This Row],[Status]]))</f>
        <v>QUALIFIED</v>
      </c>
    </row>
    <row r="611" spans="1:1">
      <c r="A611" s="8" t="str">
        <f>TRIM(UPPER(Table1[[#This Row],[Status]]))</f>
        <v>NEW</v>
      </c>
    </row>
    <row r="612" spans="1:1">
      <c r="A612" s="8" t="str">
        <f>TRIM(UPPER(Table1[[#This Row],[Status]]))</f>
        <v>CONTACTED</v>
      </c>
    </row>
    <row r="613" spans="1:1">
      <c r="A613" s="8" t="str">
        <f>TRIM(UPPER(Table1[[#This Row],[Status]]))</f>
        <v>CONVERTED</v>
      </c>
    </row>
    <row r="614" spans="1:1">
      <c r="A614" s="8" t="str">
        <f>TRIM(UPPER(Table1[[#This Row],[Status]]))</f>
        <v>QUALIFED</v>
      </c>
    </row>
    <row r="615" spans="1:1">
      <c r="A615" s="8" t="str">
        <f>TRIM(UPPER(Table1[[#This Row],[Status]]))</f>
        <v>QUALIFIED</v>
      </c>
    </row>
    <row r="616" spans="1:1">
      <c r="A616" s="8" t="str">
        <f>TRIM(UPPER(Table1[[#This Row],[Status]]))</f>
        <v>QUALIFIED</v>
      </c>
    </row>
    <row r="617" spans="1:1">
      <c r="A617" s="8" t="str">
        <f>TRIM(UPPER(Table1[[#This Row],[Status]]))</f>
        <v>CONTACTD</v>
      </c>
    </row>
    <row r="618" spans="1:1">
      <c r="A618" s="8" t="str">
        <f>TRIM(UPPER(Table1[[#This Row],[Status]]))</f>
        <v>CONTACTED</v>
      </c>
    </row>
    <row r="619" spans="1:1">
      <c r="A619" s="8" t="str">
        <f>TRIM(UPPER(Table1[[#This Row],[Status]]))</f>
        <v>CONVERTED</v>
      </c>
    </row>
    <row r="620" spans="1:1">
      <c r="A620" s="8" t="str">
        <f>TRIM(UPPER(Table1[[#This Row],[Status]]))</f>
        <v>NEW</v>
      </c>
    </row>
    <row r="621" spans="1:1">
      <c r="A621" s="8" t="str">
        <f>TRIM(UPPER(Table1[[#This Row],[Status]]))</f>
        <v>NEW</v>
      </c>
    </row>
    <row r="622" spans="1:1">
      <c r="A622" s="8" t="str">
        <f>TRIM(UPPER(Table1[[#This Row],[Status]]))</f>
        <v>CONVERTED</v>
      </c>
    </row>
    <row r="623" spans="1:1">
      <c r="A623" s="8" t="str">
        <f>TRIM(UPPER(Table1[[#This Row],[Status]]))</f>
        <v>CONVERTED</v>
      </c>
    </row>
    <row r="624" spans="1:1">
      <c r="A624" s="8" t="str">
        <f>TRIM(UPPER(Table1[[#This Row],[Status]]))</f>
        <v>NEW</v>
      </c>
    </row>
    <row r="625" spans="1:1">
      <c r="A625" s="8" t="str">
        <f>TRIM(UPPER(Table1[[#This Row],[Status]]))</f>
        <v>LOST</v>
      </c>
    </row>
    <row r="626" spans="1:1">
      <c r="A626" s="8" t="str">
        <f>TRIM(UPPER(Table1[[#This Row],[Status]]))</f>
        <v>CONTACTED</v>
      </c>
    </row>
    <row r="627" spans="1:1">
      <c r="A627" s="8" t="str">
        <f>TRIM(UPPER(Table1[[#This Row],[Status]]))</f>
        <v>QUALIFIED</v>
      </c>
    </row>
    <row r="628" spans="1:1">
      <c r="A628" s="8" t="str">
        <f>TRIM(UPPER(Table1[[#This Row],[Status]]))</f>
        <v>LOST</v>
      </c>
    </row>
    <row r="629" spans="1:1">
      <c r="A629" s="8" t="str">
        <f>TRIM(UPPER(Table1[[#This Row],[Status]]))</f>
        <v>QUALIFEID</v>
      </c>
    </row>
    <row r="630" spans="1:1">
      <c r="A630" s="8" t="str">
        <f>TRIM(UPPER(Table1[[#This Row],[Status]]))</f>
        <v>CONCTACTED</v>
      </c>
    </row>
    <row r="631" spans="1:1">
      <c r="A631" s="8" t="str">
        <f>TRIM(UPPER(Table1[[#This Row],[Status]]))</f>
        <v>CONVERTED</v>
      </c>
    </row>
    <row r="632" spans="1:1">
      <c r="A632" s="8" t="str">
        <f>TRIM(UPPER(Table1[[#This Row],[Status]]))</f>
        <v>CONTACTED</v>
      </c>
    </row>
    <row r="633" spans="1:1">
      <c r="A633" s="8" t="str">
        <f>TRIM(UPPER(Table1[[#This Row],[Status]]))</f>
        <v>CONCTACTED</v>
      </c>
    </row>
    <row r="634" spans="1:1">
      <c r="A634" s="8" t="str">
        <f>TRIM(UPPER(Table1[[#This Row],[Status]]))</f>
        <v>NEW</v>
      </c>
    </row>
    <row r="635" spans="1:1">
      <c r="A635" s="8" t="str">
        <f>TRIM(UPPER(Table1[[#This Row],[Status]]))</f>
        <v>NEW</v>
      </c>
    </row>
    <row r="636" spans="1:1">
      <c r="A636" s="8" t="str">
        <f>TRIM(UPPER(Table1[[#This Row],[Status]]))</f>
        <v>NEW</v>
      </c>
    </row>
    <row r="637" spans="1:1">
      <c r="A637" s="8" t="str">
        <f>TRIM(UPPER(Table1[[#This Row],[Status]]))</f>
        <v>CONTACTD</v>
      </c>
    </row>
    <row r="638" spans="1:1">
      <c r="A638" s="8" t="str">
        <f>TRIM(UPPER(Table1[[#This Row],[Status]]))</f>
        <v>QUALIFEID</v>
      </c>
    </row>
    <row r="639" spans="1:1">
      <c r="A639" s="8" t="str">
        <f>TRIM(UPPER(Table1[[#This Row],[Status]]))</f>
        <v>NEW</v>
      </c>
    </row>
    <row r="640" spans="1:1">
      <c r="A640" s="8" t="str">
        <f>TRIM(UPPER(Table1[[#This Row],[Status]]))</f>
        <v>NEW</v>
      </c>
    </row>
    <row r="641" spans="1:1">
      <c r="A641" s="8" t="str">
        <f>TRIM(UPPER(Table1[[#This Row],[Status]]))</f>
        <v>QUALIFIED</v>
      </c>
    </row>
    <row r="642" spans="1:1">
      <c r="A642" s="8" t="str">
        <f>TRIM(UPPER(Table1[[#This Row],[Status]]))</f>
        <v>CONVETED</v>
      </c>
    </row>
    <row r="643" spans="1:1">
      <c r="A643" s="8" t="str">
        <f>TRIM(UPPER(Table1[[#This Row],[Status]]))</f>
        <v>CONTACTED</v>
      </c>
    </row>
    <row r="644" spans="1:1">
      <c r="A644" s="8" t="str">
        <f>TRIM(UPPER(Table1[[#This Row],[Status]]))</f>
        <v>CONVETED</v>
      </c>
    </row>
    <row r="645" spans="1:1">
      <c r="A645" s="8" t="str">
        <f>TRIM(UPPER(Table1[[#This Row],[Status]]))</f>
        <v>CONTACTED</v>
      </c>
    </row>
    <row r="646" spans="1:1">
      <c r="A646" s="8" t="str">
        <f>TRIM(UPPER(Table1[[#This Row],[Status]]))</f>
        <v>CONVERTED</v>
      </c>
    </row>
    <row r="647" spans="1:1">
      <c r="A647" s="8" t="str">
        <f>TRIM(UPPER(Table1[[#This Row],[Status]]))</f>
        <v>CONCTACTED</v>
      </c>
    </row>
    <row r="648" spans="1:1">
      <c r="A648" s="8" t="str">
        <f>TRIM(UPPER(Table1[[#This Row],[Status]]))</f>
        <v>CONCTACTED</v>
      </c>
    </row>
    <row r="649" spans="1:1">
      <c r="A649" s="8" t="str">
        <f>TRIM(UPPER(Table1[[#This Row],[Status]]))</f>
        <v>LOST</v>
      </c>
    </row>
    <row r="650" spans="1:1">
      <c r="A650" s="8" t="str">
        <f>TRIM(UPPER(Table1[[#This Row],[Status]]))</f>
        <v>QUALIFIED</v>
      </c>
    </row>
    <row r="651" spans="1:1">
      <c r="A651" s="8" t="str">
        <f>TRIM(UPPER(Table1[[#This Row],[Status]]))</f>
        <v>CONVERTED</v>
      </c>
    </row>
    <row r="652" spans="1:1">
      <c r="A652" s="8" t="str">
        <f>TRIM(UPPER(Table1[[#This Row],[Status]]))</f>
        <v>QUALIFED</v>
      </c>
    </row>
    <row r="653" spans="1:1">
      <c r="A653" s="8" t="str">
        <f>TRIM(UPPER(Table1[[#This Row],[Status]]))</f>
        <v>CONVERTED</v>
      </c>
    </row>
    <row r="654" spans="1:1">
      <c r="A654" s="8" t="str">
        <f>TRIM(UPPER(Table1[[#This Row],[Status]]))</f>
        <v>NEW</v>
      </c>
    </row>
    <row r="655" spans="1:1">
      <c r="A655" s="8" t="str">
        <f>TRIM(UPPER(Table1[[#This Row],[Status]]))</f>
        <v>CONVERTED</v>
      </c>
    </row>
    <row r="656" spans="1:1">
      <c r="A656" s="8" t="str">
        <f>TRIM(UPPER(Table1[[#This Row],[Status]]))</f>
        <v>NEW</v>
      </c>
    </row>
    <row r="657" spans="1:1">
      <c r="A657" s="8" t="str">
        <f>TRIM(UPPER(Table1[[#This Row],[Status]]))</f>
        <v>CONTACTED</v>
      </c>
    </row>
    <row r="658" spans="1:1">
      <c r="A658" s="8" t="str">
        <f>TRIM(UPPER(Table1[[#This Row],[Status]]))</f>
        <v>NW</v>
      </c>
    </row>
    <row r="659" spans="1:1">
      <c r="A659" s="8" t="str">
        <f>TRIM(UPPER(Table1[[#This Row],[Status]]))</f>
        <v>CONTACTED</v>
      </c>
    </row>
    <row r="660" spans="1:1">
      <c r="A660" s="8" t="str">
        <f>TRIM(UPPER(Table1[[#This Row],[Status]]))</f>
        <v>NEW</v>
      </c>
    </row>
    <row r="661" spans="1:1">
      <c r="A661" s="8" t="str">
        <f>TRIM(UPPER(Table1[[#This Row],[Status]]))</f>
        <v>CONVERTED</v>
      </c>
    </row>
    <row r="662" spans="1:1">
      <c r="A662" s="8" t="str">
        <f>TRIM(UPPER(Table1[[#This Row],[Status]]))</f>
        <v>NEW</v>
      </c>
    </row>
    <row r="663" spans="1:1">
      <c r="A663" s="8" t="str">
        <f>TRIM(UPPER(Table1[[#This Row],[Status]]))</f>
        <v>NW</v>
      </c>
    </row>
    <row r="664" spans="1:1">
      <c r="A664" s="8" t="str">
        <f>TRIM(UPPER(Table1[[#This Row],[Status]]))</f>
        <v>CONCTACTED</v>
      </c>
    </row>
    <row r="665" spans="1:1">
      <c r="A665" s="8" t="str">
        <f>TRIM(UPPER(Table1[[#This Row],[Status]]))</f>
        <v>QUALIFIED</v>
      </c>
    </row>
    <row r="666" spans="1:1">
      <c r="A666" s="8" t="str">
        <f>TRIM(UPPER(Table1[[#This Row],[Status]]))</f>
        <v>CONTACTED</v>
      </c>
    </row>
    <row r="667" spans="1:1">
      <c r="A667" s="8" t="str">
        <f>TRIM(UPPER(Table1[[#This Row],[Status]]))</f>
        <v>CONTACTED</v>
      </c>
    </row>
    <row r="668" spans="1:1">
      <c r="A668" s="8" t="str">
        <f>TRIM(UPPER(Table1[[#This Row],[Status]]))</f>
        <v>NW</v>
      </c>
    </row>
    <row r="669" spans="1:1">
      <c r="A669" s="8" t="str">
        <f>TRIM(UPPER(Table1[[#This Row],[Status]]))</f>
        <v>LOST</v>
      </c>
    </row>
    <row r="670" spans="1:1">
      <c r="A670" s="8" t="str">
        <f>TRIM(UPPER(Table1[[#This Row],[Status]]))</f>
        <v>CONTACTED</v>
      </c>
    </row>
    <row r="671" spans="1:1">
      <c r="A671" s="8" t="str">
        <f>TRIM(UPPER(Table1[[#This Row],[Status]]))</f>
        <v>NEW</v>
      </c>
    </row>
    <row r="672" spans="1:1">
      <c r="A672" s="8" t="str">
        <f>TRIM(UPPER(Table1[[#This Row],[Status]]))</f>
        <v>QUALIFIED</v>
      </c>
    </row>
    <row r="673" spans="1:1">
      <c r="A673" s="8" t="str">
        <f>TRIM(UPPER(Table1[[#This Row],[Status]]))</f>
        <v>CONTACTED</v>
      </c>
    </row>
    <row r="674" spans="1:1">
      <c r="A674" s="8" t="str">
        <f>TRIM(UPPER(Table1[[#This Row],[Status]]))</f>
        <v>QUALIFED</v>
      </c>
    </row>
    <row r="675" spans="1:1">
      <c r="A675" s="8" t="str">
        <f>TRIM(UPPER(Table1[[#This Row],[Status]]))</f>
        <v>LOST</v>
      </c>
    </row>
    <row r="676" spans="1:1">
      <c r="A676" s="8" t="str">
        <f>TRIM(UPPER(Table1[[#This Row],[Status]]))</f>
        <v>LOST</v>
      </c>
    </row>
    <row r="677" spans="1:1">
      <c r="A677" s="8" t="str">
        <f>TRIM(UPPER(Table1[[#This Row],[Status]]))</f>
        <v>QUALIFEID</v>
      </c>
    </row>
    <row r="678" spans="1:1">
      <c r="A678" s="8" t="str">
        <f>TRIM(UPPER(Table1[[#This Row],[Status]]))</f>
        <v>CONTACTED</v>
      </c>
    </row>
    <row r="679" spans="1:1">
      <c r="A679" s="8" t="str">
        <f>TRIM(UPPER(Table1[[#This Row],[Status]]))</f>
        <v>QUALIFIED</v>
      </c>
    </row>
    <row r="680" spans="1:1">
      <c r="A680" s="8" t="str">
        <f>TRIM(UPPER(Table1[[#This Row],[Status]]))</f>
        <v>CONTACTED</v>
      </c>
    </row>
    <row r="681" spans="1:1">
      <c r="A681" s="8" t="str">
        <f>TRIM(UPPER(Table1[[#This Row],[Status]]))</f>
        <v>QUALIFED</v>
      </c>
    </row>
    <row r="682" spans="1:1">
      <c r="A682" s="8" t="str">
        <f>TRIM(UPPER(Table1[[#This Row],[Status]]))</f>
        <v>NEW</v>
      </c>
    </row>
    <row r="683" spans="1:1">
      <c r="A683" s="8" t="str">
        <f>TRIM(UPPER(Table1[[#This Row],[Status]]))</f>
        <v>CONVERTED</v>
      </c>
    </row>
    <row r="684" spans="1:1">
      <c r="A684" s="8" t="str">
        <f>TRIM(UPPER(Table1[[#This Row],[Status]]))</f>
        <v>NEW</v>
      </c>
    </row>
    <row r="685" spans="1:1">
      <c r="A685" s="8" t="str">
        <f>TRIM(UPPER(Table1[[#This Row],[Status]]))</f>
        <v>CONVERTED</v>
      </c>
    </row>
    <row r="686" spans="1:1">
      <c r="A686" s="8" t="str">
        <f>TRIM(UPPER(Table1[[#This Row],[Status]]))</f>
        <v>QUALIFIED</v>
      </c>
    </row>
    <row r="687" spans="1:1">
      <c r="A687" s="8" t="str">
        <f>TRIM(UPPER(Table1[[#This Row],[Status]]))</f>
        <v>CONTACTD</v>
      </c>
    </row>
    <row r="688" spans="1:1">
      <c r="A688" s="8" t="str">
        <f>TRIM(UPPER(Table1[[#This Row],[Status]]))</f>
        <v>QUALIFIED</v>
      </c>
    </row>
    <row r="689" spans="1:1">
      <c r="A689" s="8" t="str">
        <f>TRIM(UPPER(Table1[[#This Row],[Status]]))</f>
        <v>QUALIFED</v>
      </c>
    </row>
    <row r="690" spans="1:1">
      <c r="A690" s="8" t="str">
        <f>TRIM(UPPER(Table1[[#This Row],[Status]]))</f>
        <v>NEW</v>
      </c>
    </row>
    <row r="691" spans="1:1">
      <c r="A691" s="8" t="str">
        <f>TRIM(UPPER(Table1[[#This Row],[Status]]))</f>
        <v>NEW</v>
      </c>
    </row>
    <row r="692" spans="1:1">
      <c r="A692" s="8" t="str">
        <f>TRIM(UPPER(Table1[[#This Row],[Status]]))</f>
        <v>NEW</v>
      </c>
    </row>
    <row r="693" spans="1:1">
      <c r="A693" s="8" t="str">
        <f>TRIM(UPPER(Table1[[#This Row],[Status]]))</f>
        <v>NEW</v>
      </c>
    </row>
    <row r="694" spans="1:1">
      <c r="A694" s="8" t="str">
        <f>TRIM(UPPER(Table1[[#This Row],[Status]]))</f>
        <v>QUALIFIED</v>
      </c>
    </row>
    <row r="695" spans="1:1">
      <c r="A695" s="8" t="str">
        <f>TRIM(UPPER(Table1[[#This Row],[Status]]))</f>
        <v>NEW</v>
      </c>
    </row>
    <row r="696" spans="1:1">
      <c r="A696" s="8" t="str">
        <f>TRIM(UPPER(Table1[[#This Row],[Status]]))</f>
        <v>NEW</v>
      </c>
    </row>
    <row r="697" spans="1:1">
      <c r="A697" s="8" t="str">
        <f>TRIM(UPPER(Table1[[#This Row],[Status]]))</f>
        <v>CONVERTED</v>
      </c>
    </row>
    <row r="698" spans="1:1">
      <c r="A698" s="8" t="str">
        <f>TRIM(UPPER(Table1[[#This Row],[Status]]))</f>
        <v>NEW</v>
      </c>
    </row>
    <row r="699" spans="1:1">
      <c r="A699" s="8" t="str">
        <f>TRIM(UPPER(Table1[[#This Row],[Status]]))</f>
        <v>CONVERTED</v>
      </c>
    </row>
    <row r="700" spans="1:1">
      <c r="A700" s="8" t="str">
        <f>TRIM(UPPER(Table1[[#This Row],[Status]]))</f>
        <v>NEW</v>
      </c>
    </row>
    <row r="701" spans="1:1">
      <c r="A701" s="8" t="str">
        <f>TRIM(UPPER(Table1[[#This Row],[Status]]))</f>
        <v>QUALIFIED</v>
      </c>
    </row>
    <row r="702" spans="1:1">
      <c r="A702" s="8" t="str">
        <f>TRIM(UPPER(Table1[[#This Row],[Status]]))</f>
        <v>NEW</v>
      </c>
    </row>
    <row r="703" spans="1:1">
      <c r="A703" s="8" t="str">
        <f>TRIM(UPPER(Table1[[#This Row],[Status]]))</f>
        <v>NEW</v>
      </c>
    </row>
    <row r="704" spans="1:1">
      <c r="A704" s="8" t="str">
        <f>TRIM(UPPER(Table1[[#This Row],[Status]]))</f>
        <v>CONTACTED</v>
      </c>
    </row>
    <row r="705" spans="1:1">
      <c r="A705" s="8" t="str">
        <f>TRIM(UPPER(Table1[[#This Row],[Status]]))</f>
        <v>NEW</v>
      </c>
    </row>
    <row r="706" spans="1:1">
      <c r="A706" s="8" t="str">
        <f>TRIM(UPPER(Table1[[#This Row],[Status]]))</f>
        <v>QUALIFIED</v>
      </c>
    </row>
    <row r="707" spans="1:1">
      <c r="A707" s="8" t="str">
        <f>TRIM(UPPER(Table1[[#This Row],[Status]]))</f>
        <v>QUALIFIED</v>
      </c>
    </row>
    <row r="708" spans="1:1">
      <c r="A708" s="8" t="str">
        <f>TRIM(UPPER(Table1[[#This Row],[Status]]))</f>
        <v>NEW</v>
      </c>
    </row>
    <row r="709" spans="1:1">
      <c r="A709" s="8" t="str">
        <f>TRIM(UPPER(Table1[[#This Row],[Status]]))</f>
        <v>CONCTACTED</v>
      </c>
    </row>
    <row r="710" spans="1:1">
      <c r="A710" s="8" t="str">
        <f>TRIM(UPPER(Table1[[#This Row],[Status]]))</f>
        <v>NW</v>
      </c>
    </row>
    <row r="711" spans="1:1">
      <c r="A711" s="8" t="str">
        <f>TRIM(UPPER(Table1[[#This Row],[Status]]))</f>
        <v>QUALIFIED</v>
      </c>
    </row>
    <row r="712" spans="1:1">
      <c r="A712" s="8" t="str">
        <f>TRIM(UPPER(Table1[[#This Row],[Status]]))</f>
        <v>LOST</v>
      </c>
    </row>
    <row r="713" spans="1:1">
      <c r="A713" s="8" t="str">
        <f>TRIM(UPPER(Table1[[#This Row],[Status]]))</f>
        <v>NEW</v>
      </c>
    </row>
    <row r="714" spans="1:1">
      <c r="A714" s="8" t="str">
        <f>TRIM(UPPER(Table1[[#This Row],[Status]]))</f>
        <v>CONTACTED</v>
      </c>
    </row>
    <row r="715" spans="1:1">
      <c r="A715" s="8" t="str">
        <f>TRIM(UPPER(Table1[[#This Row],[Status]]))</f>
        <v>CONTACTED</v>
      </c>
    </row>
    <row r="716" spans="1:1">
      <c r="A716" s="8" t="str">
        <f>TRIM(UPPER(Table1[[#This Row],[Status]]))</f>
        <v>CONVERTED</v>
      </c>
    </row>
    <row r="717" spans="1:1">
      <c r="A717" s="8" t="str">
        <f>TRIM(UPPER(Table1[[#This Row],[Status]]))</f>
        <v>NEW</v>
      </c>
    </row>
    <row r="718" spans="1:1">
      <c r="A718" s="8" t="str">
        <f>TRIM(UPPER(Table1[[#This Row],[Status]]))</f>
        <v>CONTACTED</v>
      </c>
    </row>
    <row r="719" spans="1:1">
      <c r="A719" s="8" t="str">
        <f>TRIM(UPPER(Table1[[#This Row],[Status]]))</f>
        <v>CONVETED</v>
      </c>
    </row>
    <row r="720" spans="1:1">
      <c r="A720" s="8" t="str">
        <f>TRIM(UPPER(Table1[[#This Row],[Status]]))</f>
        <v>CONTACTED</v>
      </c>
    </row>
    <row r="721" spans="1:1">
      <c r="A721" s="8" t="str">
        <f>TRIM(UPPER(Table1[[#This Row],[Status]]))</f>
        <v>CONTACTD</v>
      </c>
    </row>
    <row r="722" spans="1:1">
      <c r="A722" s="8" t="str">
        <f>TRIM(UPPER(Table1[[#This Row],[Status]]))</f>
        <v>QUALIFEID</v>
      </c>
    </row>
    <row r="723" spans="1:1">
      <c r="A723" s="8" t="str">
        <f>TRIM(UPPER(Table1[[#This Row],[Status]]))</f>
        <v>CONVERTED</v>
      </c>
    </row>
    <row r="724" spans="1:1">
      <c r="A724" s="8" t="str">
        <f>TRIM(UPPER(Table1[[#This Row],[Status]]))</f>
        <v>CONVERTED</v>
      </c>
    </row>
    <row r="725" spans="1:1">
      <c r="A725" s="8" t="str">
        <f>TRIM(UPPER(Table1[[#This Row],[Status]]))</f>
        <v>NEW</v>
      </c>
    </row>
    <row r="726" spans="1:1">
      <c r="A726" s="8" t="str">
        <f>TRIM(UPPER(Table1[[#This Row],[Status]]))</f>
        <v>CONTACTED</v>
      </c>
    </row>
    <row r="727" spans="1:1">
      <c r="A727" s="8" t="str">
        <f>TRIM(UPPER(Table1[[#This Row],[Status]]))</f>
        <v>QUALIFIED</v>
      </c>
    </row>
    <row r="728" spans="1:1">
      <c r="A728" s="8" t="str">
        <f>TRIM(UPPER(Table1[[#This Row],[Status]]))</f>
        <v>NEW</v>
      </c>
    </row>
    <row r="729" spans="1:1">
      <c r="A729" s="8" t="str">
        <f>TRIM(UPPER(Table1[[#This Row],[Status]]))</f>
        <v>NEW</v>
      </c>
    </row>
    <row r="730" spans="1:1">
      <c r="A730" s="8" t="str">
        <f>TRIM(UPPER(Table1[[#This Row],[Status]]))</f>
        <v>NEW</v>
      </c>
    </row>
    <row r="731" spans="1:1">
      <c r="A731" s="8" t="str">
        <f>TRIM(UPPER(Table1[[#This Row],[Status]]))</f>
        <v>LOST</v>
      </c>
    </row>
    <row r="732" spans="1:1">
      <c r="A732" s="8" t="str">
        <f>TRIM(UPPER(Table1[[#This Row],[Status]]))</f>
        <v>QUALIFIED</v>
      </c>
    </row>
    <row r="733" spans="1:1">
      <c r="A733" s="8" t="str">
        <f>TRIM(UPPER(Table1[[#This Row],[Status]]))</f>
        <v>CONCTACTED</v>
      </c>
    </row>
    <row r="734" spans="1:1">
      <c r="A734" s="8" t="str">
        <f>TRIM(UPPER(Table1[[#This Row],[Status]]))</f>
        <v>NEW</v>
      </c>
    </row>
    <row r="735" spans="1:1">
      <c r="A735" s="8" t="str">
        <f>TRIM(UPPER(Table1[[#This Row],[Status]]))</f>
        <v>NEW</v>
      </c>
    </row>
    <row r="736" spans="1:1">
      <c r="A736" s="8" t="str">
        <f>TRIM(UPPER(Table1[[#This Row],[Status]]))</f>
        <v>LOST</v>
      </c>
    </row>
    <row r="737" spans="1:1">
      <c r="A737" s="8" t="str">
        <f>TRIM(UPPER(Table1[[#This Row],[Status]]))</f>
        <v>CONVERTED</v>
      </c>
    </row>
    <row r="738" spans="1:1">
      <c r="A738" s="8" t="str">
        <f>TRIM(UPPER(Table1[[#This Row],[Status]]))</f>
        <v>QUALIFIED</v>
      </c>
    </row>
    <row r="739" spans="1:1">
      <c r="A739" s="8" t="str">
        <f>TRIM(UPPER(Table1[[#This Row],[Status]]))</f>
        <v>QUALIFIED</v>
      </c>
    </row>
    <row r="740" spans="1:1">
      <c r="A740" s="8" t="str">
        <f>TRIM(UPPER(Table1[[#This Row],[Status]]))</f>
        <v>NEW</v>
      </c>
    </row>
    <row r="741" spans="1:1">
      <c r="A741" s="8" t="str">
        <f>TRIM(UPPER(Table1[[#This Row],[Status]]))</f>
        <v>CONTACTED</v>
      </c>
    </row>
    <row r="742" spans="1:1">
      <c r="A742" s="8" t="str">
        <f>TRIM(UPPER(Table1[[#This Row],[Status]]))</f>
        <v>NW</v>
      </c>
    </row>
    <row r="743" spans="1:1">
      <c r="A743" s="8" t="str">
        <f>TRIM(UPPER(Table1[[#This Row],[Status]]))</f>
        <v>NEW</v>
      </c>
    </row>
    <row r="744" spans="1:1">
      <c r="A744" s="8" t="str">
        <f>TRIM(UPPER(Table1[[#This Row],[Status]]))</f>
        <v>QUALIFIED</v>
      </c>
    </row>
    <row r="745" spans="1:1">
      <c r="A745" s="8" t="str">
        <f>TRIM(UPPER(Table1[[#This Row],[Status]]))</f>
        <v>CONTACTD</v>
      </c>
    </row>
    <row r="746" spans="1:1">
      <c r="A746" s="8" t="str">
        <f>TRIM(UPPER(Table1[[#This Row],[Status]]))</f>
        <v>CONCTACTED</v>
      </c>
    </row>
    <row r="747" spans="1:1">
      <c r="A747" s="8" t="str">
        <f>TRIM(UPPER(Table1[[#This Row],[Status]]))</f>
        <v>NEW</v>
      </c>
    </row>
    <row r="748" spans="1:1">
      <c r="A748" s="8" t="str">
        <f>TRIM(UPPER(Table1[[#This Row],[Status]]))</f>
        <v>QUALIFIED</v>
      </c>
    </row>
    <row r="749" spans="1:1">
      <c r="A749" s="8" t="str">
        <f>TRIM(UPPER(Table1[[#This Row],[Status]]))</f>
        <v>QUALIFIED</v>
      </c>
    </row>
    <row r="750" spans="1:1">
      <c r="A750" s="8" t="str">
        <f>TRIM(UPPER(Table1[[#This Row],[Status]]))</f>
        <v>CONCTACTED</v>
      </c>
    </row>
    <row r="751" spans="1:1">
      <c r="A751" s="8" t="str">
        <f>TRIM(UPPER(Table1[[#This Row],[Status]]))</f>
        <v>NW</v>
      </c>
    </row>
    <row r="752" spans="1:1">
      <c r="A752" s="8" t="str">
        <f>TRIM(UPPER(Table1[[#This Row],[Status]]))</f>
        <v>LOST</v>
      </c>
    </row>
    <row r="753" spans="1:1">
      <c r="A753" s="8" t="str">
        <f>TRIM(UPPER(Table1[[#This Row],[Status]]))</f>
        <v>NEW</v>
      </c>
    </row>
    <row r="754" spans="1:1">
      <c r="A754" s="8" t="str">
        <f>TRIM(UPPER(Table1[[#This Row],[Status]]))</f>
        <v>QUALIFIED</v>
      </c>
    </row>
    <row r="755" spans="1:1">
      <c r="A755" s="8" t="str">
        <f>TRIM(UPPER(Table1[[#This Row],[Status]]))</f>
        <v>NEW</v>
      </c>
    </row>
    <row r="756" spans="1:1">
      <c r="A756" s="8" t="str">
        <f>TRIM(UPPER(Table1[[#This Row],[Status]]))</f>
        <v>NEW</v>
      </c>
    </row>
    <row r="757" spans="1:1">
      <c r="A757" s="8" t="str">
        <f>TRIM(UPPER(Table1[[#This Row],[Status]]))</f>
        <v>CONVERTED</v>
      </c>
    </row>
    <row r="758" spans="1:1">
      <c r="A758" s="8" t="str">
        <f>TRIM(UPPER(Table1[[#This Row],[Status]]))</f>
        <v>NEW</v>
      </c>
    </row>
    <row r="759" spans="1:1">
      <c r="A759" s="8" t="str">
        <f>TRIM(UPPER(Table1[[#This Row],[Status]]))</f>
        <v>LOST</v>
      </c>
    </row>
    <row r="760" spans="1:1">
      <c r="A760" s="8" t="str">
        <f>TRIM(UPPER(Table1[[#This Row],[Status]]))</f>
        <v>QUALIFIED</v>
      </c>
    </row>
    <row r="761" spans="1:1">
      <c r="A761" s="8" t="str">
        <f>TRIM(UPPER(Table1[[#This Row],[Status]]))</f>
        <v>NEW</v>
      </c>
    </row>
    <row r="762" spans="1:1">
      <c r="A762" s="8" t="str">
        <f>TRIM(UPPER(Table1[[#This Row],[Status]]))</f>
        <v>CONVERTED</v>
      </c>
    </row>
    <row r="763" spans="1:1">
      <c r="A763" s="8" t="str">
        <f>TRIM(UPPER(Table1[[#This Row],[Status]]))</f>
        <v>QUALIFIED</v>
      </c>
    </row>
    <row r="764" spans="1:1">
      <c r="A764" s="8" t="str">
        <f>TRIM(UPPER(Table1[[#This Row],[Status]]))</f>
        <v>NEW</v>
      </c>
    </row>
    <row r="765" spans="1:1">
      <c r="A765" s="8" t="str">
        <f>TRIM(UPPER(Table1[[#This Row],[Status]]))</f>
        <v>CONTACTED</v>
      </c>
    </row>
    <row r="766" spans="1:1">
      <c r="A766" s="8" t="str">
        <f>TRIM(UPPER(Table1[[#This Row],[Status]]))</f>
        <v>CONTACTED</v>
      </c>
    </row>
    <row r="767" spans="1:1">
      <c r="A767" s="8" t="str">
        <f>TRIM(UPPER(Table1[[#This Row],[Status]]))</f>
        <v>NEW</v>
      </c>
    </row>
    <row r="768" spans="1:1">
      <c r="A768" s="8" t="str">
        <f>TRIM(UPPER(Table1[[#This Row],[Status]]))</f>
        <v>CONVERTED</v>
      </c>
    </row>
    <row r="769" spans="1:1">
      <c r="A769" s="8" t="str">
        <f>TRIM(UPPER(Table1[[#This Row],[Status]]))</f>
        <v>NEW</v>
      </c>
    </row>
    <row r="770" spans="1:1">
      <c r="A770" s="8" t="str">
        <f>TRIM(UPPER(Table1[[#This Row],[Status]]))</f>
        <v>QUALIFED</v>
      </c>
    </row>
    <row r="771" spans="1:1">
      <c r="A771" s="8" t="str">
        <f>TRIM(UPPER(Table1[[#This Row],[Status]]))</f>
        <v>CONVERTED</v>
      </c>
    </row>
    <row r="772" spans="1:1">
      <c r="A772" s="8" t="str">
        <f>TRIM(UPPER(Table1[[#This Row],[Status]]))</f>
        <v>CONTACTED</v>
      </c>
    </row>
    <row r="773" spans="1:1">
      <c r="A773" s="8" t="str">
        <f>TRIM(UPPER(Table1[[#This Row],[Status]]))</f>
        <v>CONTACTD</v>
      </c>
    </row>
    <row r="774" spans="1:1">
      <c r="A774" s="8" t="str">
        <f>TRIM(UPPER(Table1[[#This Row],[Status]]))</f>
        <v>NW</v>
      </c>
    </row>
    <row r="775" spans="1:1">
      <c r="A775" s="8" t="str">
        <f>TRIM(UPPER(Table1[[#This Row],[Status]]))</f>
        <v>CONTACTED</v>
      </c>
    </row>
    <row r="776" spans="1:1">
      <c r="A776" s="8" t="str">
        <f>TRIM(UPPER(Table1[[#This Row],[Status]]))</f>
        <v>NEW</v>
      </c>
    </row>
    <row r="777" spans="1:1">
      <c r="A777" s="8" t="str">
        <f>TRIM(UPPER(Table1[[#This Row],[Status]]))</f>
        <v>QUALIFED</v>
      </c>
    </row>
    <row r="778" spans="1:1">
      <c r="A778" s="8" t="str">
        <f>TRIM(UPPER(Table1[[#This Row],[Status]]))</f>
        <v>CONVERTED</v>
      </c>
    </row>
    <row r="779" spans="1:1">
      <c r="A779" s="8" t="str">
        <f>TRIM(UPPER(Table1[[#This Row],[Status]]))</f>
        <v>QUALIFIED</v>
      </c>
    </row>
    <row r="780" spans="1:1">
      <c r="A780" s="8" t="str">
        <f>TRIM(UPPER(Table1[[#This Row],[Status]]))</f>
        <v>LOST</v>
      </c>
    </row>
    <row r="781" spans="1:1">
      <c r="A781" s="8" t="str">
        <f>TRIM(UPPER(Table1[[#This Row],[Status]]))</f>
        <v>CONVERETED</v>
      </c>
    </row>
    <row r="782" spans="1:1">
      <c r="A782" s="8" t="str">
        <f>TRIM(UPPER(Table1[[#This Row],[Status]]))</f>
        <v>LOST</v>
      </c>
    </row>
    <row r="783" spans="1:1">
      <c r="A783" s="8" t="str">
        <f>TRIM(UPPER(Table1[[#This Row],[Status]]))</f>
        <v>QUALIFIED</v>
      </c>
    </row>
    <row r="784" spans="1:1">
      <c r="A784" s="8" t="str">
        <f>TRIM(UPPER(Table1[[#This Row],[Status]]))</f>
        <v>CONVERTED</v>
      </c>
    </row>
    <row r="785" spans="1:1">
      <c r="A785" s="8" t="str">
        <f>TRIM(UPPER(Table1[[#This Row],[Status]]))</f>
        <v>QUALIFIED</v>
      </c>
    </row>
    <row r="786" spans="1:1">
      <c r="A786" s="8" t="str">
        <f>TRIM(UPPER(Table1[[#This Row],[Status]]))</f>
        <v>CONTACTED</v>
      </c>
    </row>
    <row r="787" spans="1:1">
      <c r="A787" s="8" t="str">
        <f>TRIM(UPPER(Table1[[#This Row],[Status]]))</f>
        <v>CONVETED</v>
      </c>
    </row>
    <row r="788" spans="1:1">
      <c r="A788" s="8" t="str">
        <f>TRIM(UPPER(Table1[[#This Row],[Status]]))</f>
        <v>LOST</v>
      </c>
    </row>
    <row r="789" spans="1:1">
      <c r="A789" s="8" t="str">
        <f>TRIM(UPPER(Table1[[#This Row],[Status]]))</f>
        <v>CONTACTED</v>
      </c>
    </row>
    <row r="790" spans="1:1">
      <c r="A790" s="8" t="str">
        <f>TRIM(UPPER(Table1[[#This Row],[Status]]))</f>
        <v>NEW</v>
      </c>
    </row>
    <row r="791" spans="1:1">
      <c r="A791" s="8" t="str">
        <f>TRIM(UPPER(Table1[[#This Row],[Status]]))</f>
        <v>NEW</v>
      </c>
    </row>
    <row r="792" spans="1:1">
      <c r="A792" s="8" t="str">
        <f>TRIM(UPPER(Table1[[#This Row],[Status]]))</f>
        <v>CONTACTD</v>
      </c>
    </row>
    <row r="793" spans="1:1">
      <c r="A793" s="8" t="str">
        <f>TRIM(UPPER(Table1[[#This Row],[Status]]))</f>
        <v>QUALIFIED</v>
      </c>
    </row>
    <row r="794" spans="1:1">
      <c r="A794" s="8" t="str">
        <f>TRIM(UPPER(Table1[[#This Row],[Status]]))</f>
        <v>NW</v>
      </c>
    </row>
    <row r="795" spans="1:1">
      <c r="A795" s="8" t="str">
        <f>TRIM(UPPER(Table1[[#This Row],[Status]]))</f>
        <v>LOST</v>
      </c>
    </row>
    <row r="796" spans="1:1">
      <c r="A796" s="8" t="str">
        <f>TRIM(UPPER(Table1[[#This Row],[Status]]))</f>
        <v>NW</v>
      </c>
    </row>
    <row r="797" spans="1:1">
      <c r="A797" s="8" t="str">
        <f>TRIM(UPPER(Table1[[#This Row],[Status]]))</f>
        <v>CONTACTED</v>
      </c>
    </row>
    <row r="798" spans="1:1">
      <c r="A798" s="8" t="str">
        <f>TRIM(UPPER(Table1[[#This Row],[Status]]))</f>
        <v>LOS</v>
      </c>
    </row>
    <row r="799" spans="1:1">
      <c r="A799" s="8" t="str">
        <f>TRIM(UPPER(Table1[[#This Row],[Status]]))</f>
        <v>LOST</v>
      </c>
    </row>
    <row r="800" spans="1:1">
      <c r="A800" s="8" t="str">
        <f>TRIM(UPPER(Table1[[#This Row],[Status]]))</f>
        <v>NW</v>
      </c>
    </row>
    <row r="801" spans="1:1">
      <c r="A801" s="8" t="str">
        <f>TRIM(UPPER(Table1[[#This Row],[Status]]))</f>
        <v>CONVERTED</v>
      </c>
    </row>
    <row r="802" spans="1:1">
      <c r="A802" s="8" t="str">
        <f>TRIM(UPPER(Table1[[#This Row],[Status]]))</f>
        <v>CONVERTED</v>
      </c>
    </row>
    <row r="803" spans="1:1">
      <c r="A803" s="8" t="str">
        <f>TRIM(UPPER(Table1[[#This Row],[Status]]))</f>
        <v>CONVETED</v>
      </c>
    </row>
    <row r="804" spans="1:1">
      <c r="A804" s="8" t="str">
        <f>TRIM(UPPER(Table1[[#This Row],[Status]]))</f>
        <v>CONVERTED</v>
      </c>
    </row>
    <row r="805" spans="1:1">
      <c r="A805" s="8" t="str">
        <f>TRIM(UPPER(Table1[[#This Row],[Status]]))</f>
        <v>LOST</v>
      </c>
    </row>
    <row r="806" spans="1:1">
      <c r="A806" s="8" t="str">
        <f>TRIM(UPPER(Table1[[#This Row],[Status]]))</f>
        <v>NEW</v>
      </c>
    </row>
    <row r="807" spans="1:1">
      <c r="A807" s="8" t="str">
        <f>TRIM(UPPER(Table1[[#This Row],[Status]]))</f>
        <v>CONTACTED</v>
      </c>
    </row>
    <row r="808" spans="1:1">
      <c r="A808" s="8" t="str">
        <f>TRIM(UPPER(Table1[[#This Row],[Status]]))</f>
        <v>QUALIFIED</v>
      </c>
    </row>
    <row r="809" spans="1:1">
      <c r="A809" s="8" t="str">
        <f>TRIM(UPPER(Table1[[#This Row],[Status]]))</f>
        <v>CONVERTED</v>
      </c>
    </row>
    <row r="810" spans="1:1">
      <c r="A810" s="8" t="str">
        <f>TRIM(UPPER(Table1[[#This Row],[Status]]))</f>
        <v>CONTACTED</v>
      </c>
    </row>
    <row r="811" spans="1:1">
      <c r="A811" s="8" t="str">
        <f>TRIM(UPPER(Table1[[#This Row],[Status]]))</f>
        <v>QUALIFEID</v>
      </c>
    </row>
    <row r="812" spans="1:1">
      <c r="A812" s="8" t="str">
        <f>TRIM(UPPER(Table1[[#This Row],[Status]]))</f>
        <v>QUALIFIED</v>
      </c>
    </row>
    <row r="813" spans="1:1">
      <c r="A813" s="8" t="str">
        <f>TRIM(UPPER(Table1[[#This Row],[Status]]))</f>
        <v>NEW</v>
      </c>
    </row>
    <row r="814" spans="1:1">
      <c r="A814" s="8" t="str">
        <f>TRIM(UPPER(Table1[[#This Row],[Status]]))</f>
        <v>QUALIFIED</v>
      </c>
    </row>
    <row r="815" spans="1:1">
      <c r="A815" s="8" t="str">
        <f>TRIM(UPPER(Table1[[#This Row],[Status]]))</f>
        <v>NEW</v>
      </c>
    </row>
    <row r="816" spans="1:1">
      <c r="A816" s="8" t="str">
        <f>TRIM(UPPER(Table1[[#This Row],[Status]]))</f>
        <v>CONTACTED</v>
      </c>
    </row>
    <row r="817" spans="1:1">
      <c r="A817" s="8" t="str">
        <f>TRIM(UPPER(Table1[[#This Row],[Status]]))</f>
        <v>NEW</v>
      </c>
    </row>
    <row r="818" spans="1:1">
      <c r="A818" s="8" t="str">
        <f>TRIM(UPPER(Table1[[#This Row],[Status]]))</f>
        <v>CONTACTED</v>
      </c>
    </row>
    <row r="819" spans="1:1">
      <c r="A819" s="8" t="str">
        <f>TRIM(UPPER(Table1[[#This Row],[Status]]))</f>
        <v>NW</v>
      </c>
    </row>
    <row r="820" spans="1:1">
      <c r="A820" s="8" t="str">
        <f>TRIM(UPPER(Table1[[#This Row],[Status]]))</f>
        <v>CONVERTED</v>
      </c>
    </row>
    <row r="821" spans="1:1">
      <c r="A821" s="8" t="str">
        <f>TRIM(UPPER(Table1[[#This Row],[Status]]))</f>
        <v>QUALIFIED</v>
      </c>
    </row>
    <row r="822" spans="1:1">
      <c r="A822" s="8" t="str">
        <f>TRIM(UPPER(Table1[[#This Row],[Status]]))</f>
        <v>CONTACTED</v>
      </c>
    </row>
    <row r="823" spans="1:1">
      <c r="A823" s="8" t="str">
        <f>TRIM(UPPER(Table1[[#This Row],[Status]]))</f>
        <v>QUALIFIED</v>
      </c>
    </row>
    <row r="824" spans="1:1">
      <c r="A824" s="8" t="str">
        <f>TRIM(UPPER(Table1[[#This Row],[Status]]))</f>
        <v>NEW</v>
      </c>
    </row>
    <row r="825" spans="1:1">
      <c r="A825" s="8" t="str">
        <f>TRIM(UPPER(Table1[[#This Row],[Status]]))</f>
        <v>NEW</v>
      </c>
    </row>
    <row r="826" spans="1:1">
      <c r="A826" s="8" t="str">
        <f>TRIM(UPPER(Table1[[#This Row],[Status]]))</f>
        <v>QUALIFED</v>
      </c>
    </row>
    <row r="827" spans="1:1">
      <c r="A827" s="8" t="str">
        <f>TRIM(UPPER(Table1[[#This Row],[Status]]))</f>
        <v>LOS</v>
      </c>
    </row>
    <row r="828" spans="1:1">
      <c r="A828" s="8" t="str">
        <f>TRIM(UPPER(Table1[[#This Row],[Status]]))</f>
        <v>LOST</v>
      </c>
    </row>
    <row r="829" spans="1:1">
      <c r="A829" s="8" t="str">
        <f>TRIM(UPPER(Table1[[#This Row],[Status]]))</f>
        <v>NW</v>
      </c>
    </row>
    <row r="830" spans="1:1">
      <c r="A830" s="8" t="str">
        <f>TRIM(UPPER(Table1[[#This Row],[Status]]))</f>
        <v>CONVERTED</v>
      </c>
    </row>
    <row r="831" spans="1:1">
      <c r="A831" s="8" t="str">
        <f>TRIM(UPPER(Table1[[#This Row],[Status]]))</f>
        <v>CONTACTED</v>
      </c>
    </row>
    <row r="832" spans="1:1">
      <c r="A832" s="8" t="str">
        <f>TRIM(UPPER(Table1[[#This Row],[Status]]))</f>
        <v>NEW</v>
      </c>
    </row>
    <row r="833" spans="1:1">
      <c r="A833" s="8" t="str">
        <f>TRIM(UPPER(Table1[[#This Row],[Status]]))</f>
        <v>QUALIFIED</v>
      </c>
    </row>
    <row r="834" spans="1:1">
      <c r="A834" s="8" t="str">
        <f>TRIM(UPPER(Table1[[#This Row],[Status]]))</f>
        <v>CONTACTED</v>
      </c>
    </row>
    <row r="835" spans="1:1">
      <c r="A835" s="8" t="str">
        <f>TRIM(UPPER(Table1[[#This Row],[Status]]))</f>
        <v>QUALIFIED</v>
      </c>
    </row>
    <row r="836" spans="1:1">
      <c r="A836" s="8" t="str">
        <f>TRIM(UPPER(Table1[[#This Row],[Status]]))</f>
        <v>QUALIFIED</v>
      </c>
    </row>
    <row r="837" spans="1:1">
      <c r="A837" s="8" t="str">
        <f>TRIM(UPPER(Table1[[#This Row],[Status]]))</f>
        <v>LOST</v>
      </c>
    </row>
    <row r="838" spans="1:1">
      <c r="A838" s="8" t="str">
        <f>TRIM(UPPER(Table1[[#This Row],[Status]]))</f>
        <v>QUALIFIED</v>
      </c>
    </row>
    <row r="839" spans="1:1">
      <c r="A839" s="8" t="str">
        <f>TRIM(UPPER(Table1[[#This Row],[Status]]))</f>
        <v>CONTACTED</v>
      </c>
    </row>
    <row r="840" spans="1:1">
      <c r="A840" s="8" t="str">
        <f>TRIM(UPPER(Table1[[#This Row],[Status]]))</f>
        <v>CONVERETED</v>
      </c>
    </row>
    <row r="841" spans="1:1">
      <c r="A841" s="8" t="str">
        <f>TRIM(UPPER(Table1[[#This Row],[Status]]))</f>
        <v>QUALIFEID</v>
      </c>
    </row>
    <row r="842" spans="1:1">
      <c r="A842" s="8" t="str">
        <f>TRIM(UPPER(Table1[[#This Row],[Status]]))</f>
        <v>NEW</v>
      </c>
    </row>
    <row r="843" spans="1:1">
      <c r="A843" s="8" t="str">
        <f>TRIM(UPPER(Table1[[#This Row],[Status]]))</f>
        <v>QUALIFIED</v>
      </c>
    </row>
    <row r="844" spans="1:1">
      <c r="A844" s="8" t="str">
        <f>TRIM(UPPER(Table1[[#This Row],[Status]]))</f>
        <v>QUALIFIED</v>
      </c>
    </row>
    <row r="845" spans="1:1">
      <c r="A845" s="8" t="str">
        <f>TRIM(UPPER(Table1[[#This Row],[Status]]))</f>
        <v>NEW</v>
      </c>
    </row>
    <row r="846" spans="1:1">
      <c r="A846" s="8" t="str">
        <f>TRIM(UPPER(Table1[[#This Row],[Status]]))</f>
        <v>NEW</v>
      </c>
    </row>
    <row r="847" spans="1:1">
      <c r="A847" s="8" t="str">
        <f>TRIM(UPPER(Table1[[#This Row],[Status]]))</f>
        <v>LOST</v>
      </c>
    </row>
    <row r="848" spans="1:1">
      <c r="A848" s="8" t="str">
        <f>TRIM(UPPER(Table1[[#This Row],[Status]]))</f>
        <v>CONTACTED</v>
      </c>
    </row>
    <row r="849" spans="1:1">
      <c r="A849" s="8" t="str">
        <f>TRIM(UPPER(Table1[[#This Row],[Status]]))</f>
        <v>QUALIFIED</v>
      </c>
    </row>
    <row r="850" spans="1:1">
      <c r="A850" s="8" t="str">
        <f>TRIM(UPPER(Table1[[#This Row],[Status]]))</f>
        <v>CONTACTED</v>
      </c>
    </row>
    <row r="851" spans="1:1">
      <c r="A851" s="8" t="str">
        <f>TRIM(UPPER(Table1[[#This Row],[Status]]))</f>
        <v>CONTACTED</v>
      </c>
    </row>
    <row r="852" spans="1:1">
      <c r="A852" s="8" t="str">
        <f>TRIM(UPPER(Table1[[#This Row],[Status]]))</f>
        <v>CONVERTED</v>
      </c>
    </row>
    <row r="853" spans="1:1">
      <c r="A853" s="8" t="str">
        <f>TRIM(UPPER(Table1[[#This Row],[Status]]))</f>
        <v>QUALIFIED</v>
      </c>
    </row>
    <row r="854" spans="1:1">
      <c r="A854" s="8" t="str">
        <f>TRIM(UPPER(Table1[[#This Row],[Status]]))</f>
        <v>LOST</v>
      </c>
    </row>
    <row r="855" spans="1:1">
      <c r="A855" s="8" t="str">
        <f>TRIM(UPPER(Table1[[#This Row],[Status]]))</f>
        <v>QUALIFIED</v>
      </c>
    </row>
    <row r="856" spans="1:1">
      <c r="A856" s="8" t="str">
        <f>TRIM(UPPER(Table1[[#This Row],[Status]]))</f>
        <v>LOST</v>
      </c>
    </row>
    <row r="857" spans="1:1">
      <c r="A857" s="8" t="str">
        <f>TRIM(UPPER(Table1[[#This Row],[Status]]))</f>
        <v>NEW</v>
      </c>
    </row>
    <row r="858" spans="1:1">
      <c r="A858" s="8" t="str">
        <f>TRIM(UPPER(Table1[[#This Row],[Status]]))</f>
        <v>LOST</v>
      </c>
    </row>
    <row r="859" spans="1:1">
      <c r="A859" s="8" t="str">
        <f>TRIM(UPPER(Table1[[#This Row],[Status]]))</f>
        <v>CONVERTED</v>
      </c>
    </row>
    <row r="860" spans="1:1">
      <c r="A860" s="8" t="str">
        <f>TRIM(UPPER(Table1[[#This Row],[Status]]))</f>
        <v>NEW</v>
      </c>
    </row>
    <row r="861" spans="1:1">
      <c r="A861" s="8" t="str">
        <f>TRIM(UPPER(Table1[[#This Row],[Status]]))</f>
        <v>CONTACTED</v>
      </c>
    </row>
    <row r="862" spans="1:1">
      <c r="A862" s="8" t="str">
        <f>TRIM(UPPER(Table1[[#This Row],[Status]]))</f>
        <v>LOST</v>
      </c>
    </row>
    <row r="863" spans="1:1">
      <c r="A863" s="8" t="str">
        <f>TRIM(UPPER(Table1[[#This Row],[Status]]))</f>
        <v>CONTACTED</v>
      </c>
    </row>
    <row r="864" spans="1:1">
      <c r="A864" s="8" t="str">
        <f>TRIM(UPPER(Table1[[#This Row],[Status]]))</f>
        <v>QUALIFED</v>
      </c>
    </row>
    <row r="865" spans="1:1">
      <c r="A865" s="8" t="str">
        <f>TRIM(UPPER(Table1[[#This Row],[Status]]))</f>
        <v>CONVERTED</v>
      </c>
    </row>
    <row r="866" spans="1:1">
      <c r="A866" s="8" t="str">
        <f>TRIM(UPPER(Table1[[#This Row],[Status]]))</f>
        <v>CONTACTED</v>
      </c>
    </row>
    <row r="867" spans="1:1">
      <c r="A867" s="8" t="str">
        <f>TRIM(UPPER(Table1[[#This Row],[Status]]))</f>
        <v>NEW</v>
      </c>
    </row>
    <row r="868" spans="1:1">
      <c r="A868" s="8" t="str">
        <f>TRIM(UPPER(Table1[[#This Row],[Status]]))</f>
        <v>NEW</v>
      </c>
    </row>
    <row r="869" spans="1:1">
      <c r="A869" s="8" t="str">
        <f>TRIM(UPPER(Table1[[#This Row],[Status]]))</f>
        <v>CONVETED</v>
      </c>
    </row>
    <row r="870" spans="1:1">
      <c r="A870" s="8" t="str">
        <f>TRIM(UPPER(Table1[[#This Row],[Status]]))</f>
        <v>CONVERETED</v>
      </c>
    </row>
    <row r="871" spans="1:1">
      <c r="A871" s="8" t="str">
        <f>TRIM(UPPER(Table1[[#This Row],[Status]]))</f>
        <v>NEW</v>
      </c>
    </row>
    <row r="872" spans="1:1">
      <c r="A872" s="8" t="str">
        <f>TRIM(UPPER(Table1[[#This Row],[Status]]))</f>
        <v>LOS</v>
      </c>
    </row>
    <row r="873" spans="1:1">
      <c r="A873" s="8" t="str">
        <f>TRIM(UPPER(Table1[[#This Row],[Status]]))</f>
        <v>QUALIFED</v>
      </c>
    </row>
    <row r="874" spans="1:1">
      <c r="A874" s="8" t="str">
        <f>TRIM(UPPER(Table1[[#This Row],[Status]]))</f>
        <v>NEW</v>
      </c>
    </row>
    <row r="875" spans="1:1">
      <c r="A875" s="8" t="str">
        <f>TRIM(UPPER(Table1[[#This Row],[Status]]))</f>
        <v>NEW</v>
      </c>
    </row>
    <row r="876" spans="1:1">
      <c r="A876" s="8" t="str">
        <f>TRIM(UPPER(Table1[[#This Row],[Status]]))</f>
        <v>CONTACTD</v>
      </c>
    </row>
    <row r="877" spans="1:1">
      <c r="A877" s="8" t="str">
        <f>TRIM(UPPER(Table1[[#This Row],[Status]]))</f>
        <v>LOST</v>
      </c>
    </row>
    <row r="878" spans="1:1">
      <c r="A878" s="8" t="str">
        <f>TRIM(UPPER(Table1[[#This Row],[Status]]))</f>
        <v>CONTACTD</v>
      </c>
    </row>
    <row r="879" spans="1:1">
      <c r="A879" s="8" t="str">
        <f>TRIM(UPPER(Table1[[#This Row],[Status]]))</f>
        <v>NEW</v>
      </c>
    </row>
    <row r="880" spans="1:1">
      <c r="A880" s="8" t="str">
        <f>TRIM(UPPER(Table1[[#This Row],[Status]]))</f>
        <v>NW</v>
      </c>
    </row>
    <row r="881" spans="1:1">
      <c r="A881" s="8" t="str">
        <f>TRIM(UPPER(Table1[[#This Row],[Status]]))</f>
        <v>CONTACTD</v>
      </c>
    </row>
    <row r="882" spans="1:1">
      <c r="A882" s="8" t="str">
        <f>TRIM(UPPER(Table1[[#This Row],[Status]]))</f>
        <v>NW</v>
      </c>
    </row>
    <row r="883" spans="1:1">
      <c r="A883" s="8" t="str">
        <f>TRIM(UPPER(Table1[[#This Row],[Status]]))</f>
        <v>LOST</v>
      </c>
    </row>
    <row r="884" spans="1:1">
      <c r="A884" s="8" t="str">
        <f>TRIM(UPPER(Table1[[#This Row],[Status]]))</f>
        <v>CONTACTED</v>
      </c>
    </row>
    <row r="885" spans="1:1">
      <c r="A885" s="8" t="str">
        <f>TRIM(UPPER(Table1[[#This Row],[Status]]))</f>
        <v>CONTACTED</v>
      </c>
    </row>
    <row r="886" spans="1:1">
      <c r="A886" s="8" t="str">
        <f>TRIM(UPPER(Table1[[#This Row],[Status]]))</f>
        <v>CONVERTED</v>
      </c>
    </row>
    <row r="887" spans="1:1">
      <c r="A887" s="8" t="str">
        <f>TRIM(UPPER(Table1[[#This Row],[Status]]))</f>
        <v>NEW</v>
      </c>
    </row>
    <row r="888" spans="1:1">
      <c r="A888" s="8" t="str">
        <f>TRIM(UPPER(Table1[[#This Row],[Status]]))</f>
        <v>CONTACTED</v>
      </c>
    </row>
    <row r="889" spans="1:1">
      <c r="A889" s="8" t="str">
        <f>TRIM(UPPER(Table1[[#This Row],[Status]]))</f>
        <v>NEW</v>
      </c>
    </row>
    <row r="890" spans="1:1">
      <c r="A890" s="8" t="str">
        <f>TRIM(UPPER(Table1[[#This Row],[Status]]))</f>
        <v>QUALIFIED</v>
      </c>
    </row>
    <row r="891" spans="1:1">
      <c r="A891" s="8" t="str">
        <f>TRIM(UPPER(Table1[[#This Row],[Status]]))</f>
        <v>NEW</v>
      </c>
    </row>
    <row r="892" spans="1:1">
      <c r="A892" s="8" t="str">
        <f>TRIM(UPPER(Table1[[#This Row],[Status]]))</f>
        <v>QUALIFIED</v>
      </c>
    </row>
    <row r="893" spans="1:1">
      <c r="A893" s="8" t="str">
        <f>TRIM(UPPER(Table1[[#This Row],[Status]]))</f>
        <v>QUALIFIED</v>
      </c>
    </row>
    <row r="894" spans="1:1">
      <c r="A894" s="8" t="str">
        <f>TRIM(UPPER(Table1[[#This Row],[Status]]))</f>
        <v>NEW</v>
      </c>
    </row>
    <row r="895" spans="1:1">
      <c r="A895" s="8" t="str">
        <f>TRIM(UPPER(Table1[[#This Row],[Status]]))</f>
        <v>QUALIFIED</v>
      </c>
    </row>
    <row r="896" spans="1:1">
      <c r="A896" s="8" t="str">
        <f>TRIM(UPPER(Table1[[#This Row],[Status]]))</f>
        <v>NEW</v>
      </c>
    </row>
    <row r="897" spans="1:1">
      <c r="A897" s="8" t="str">
        <f>TRIM(UPPER(Table1[[#This Row],[Status]]))</f>
        <v>CONVERETED</v>
      </c>
    </row>
    <row r="898" spans="1:1">
      <c r="A898" s="8" t="str">
        <f>TRIM(UPPER(Table1[[#This Row],[Status]]))</f>
        <v>LOS</v>
      </c>
    </row>
    <row r="899" spans="1:1">
      <c r="A899" s="8" t="str">
        <f>TRIM(UPPER(Table1[[#This Row],[Status]]))</f>
        <v>CONTACTED</v>
      </c>
    </row>
    <row r="900" spans="1:1">
      <c r="A900" s="8" t="str">
        <f>TRIM(UPPER(Table1[[#This Row],[Status]]))</f>
        <v>LOS</v>
      </c>
    </row>
    <row r="901" spans="1:1">
      <c r="A901" s="8" t="str">
        <f>TRIM(UPPER(Table1[[#This Row],[Status]]))</f>
        <v>CONTACTED</v>
      </c>
    </row>
    <row r="902" spans="1:1">
      <c r="A902" s="8" t="str">
        <f>TRIM(UPPER(Table1[[#This Row],[Status]]))</f>
        <v>NW</v>
      </c>
    </row>
    <row r="903" spans="1:1">
      <c r="A903" s="8" t="str">
        <f>TRIM(UPPER(Table1[[#This Row],[Status]]))</f>
        <v>NW</v>
      </c>
    </row>
    <row r="904" spans="1:1">
      <c r="A904" s="8" t="str">
        <f>TRIM(UPPER(Table1[[#This Row],[Status]]))</f>
        <v>QUALIFIED</v>
      </c>
    </row>
    <row r="905" spans="1:1">
      <c r="A905" s="8" t="str">
        <f>TRIM(UPPER(Table1[[#This Row],[Status]]))</f>
        <v>NEW</v>
      </c>
    </row>
    <row r="906" spans="1:1">
      <c r="A906" s="8" t="str">
        <f>TRIM(UPPER(Table1[[#This Row],[Status]]))</f>
        <v>NEW</v>
      </c>
    </row>
    <row r="907" spans="1:1">
      <c r="A907" s="8" t="str">
        <f>TRIM(UPPER(Table1[[#This Row],[Status]]))</f>
        <v>CONTACTED</v>
      </c>
    </row>
    <row r="908" spans="1:1">
      <c r="A908" s="8" t="str">
        <f>TRIM(UPPER(Table1[[#This Row],[Status]]))</f>
        <v>CONTACTED</v>
      </c>
    </row>
    <row r="909" spans="1:1">
      <c r="A909" s="8" t="str">
        <f>TRIM(UPPER(Table1[[#This Row],[Status]]))</f>
        <v>NEW</v>
      </c>
    </row>
    <row r="910" spans="1:1">
      <c r="A910" s="8" t="str">
        <f>TRIM(UPPER(Table1[[#This Row],[Status]]))</f>
        <v>NEW</v>
      </c>
    </row>
    <row r="911" spans="1:1">
      <c r="A911" s="8" t="str">
        <f>TRIM(UPPER(Table1[[#This Row],[Status]]))</f>
        <v>NEW</v>
      </c>
    </row>
    <row r="912" spans="1:1">
      <c r="A912" s="8" t="str">
        <f>TRIM(UPPER(Table1[[#This Row],[Status]]))</f>
        <v>QUALIFIED</v>
      </c>
    </row>
    <row r="913" spans="1:1">
      <c r="A913" s="8" t="str">
        <f>TRIM(UPPER(Table1[[#This Row],[Status]]))</f>
        <v>NEW</v>
      </c>
    </row>
    <row r="914" spans="1:1">
      <c r="A914" s="8" t="str">
        <f>TRIM(UPPER(Table1[[#This Row],[Status]]))</f>
        <v>LOST</v>
      </c>
    </row>
    <row r="915" spans="1:1">
      <c r="A915" s="8" t="str">
        <f>TRIM(UPPER(Table1[[#This Row],[Status]]))</f>
        <v>NEW</v>
      </c>
    </row>
    <row r="916" spans="1:1">
      <c r="A916" s="8" t="str">
        <f>TRIM(UPPER(Table1[[#This Row],[Status]]))</f>
        <v>QUALIFIED</v>
      </c>
    </row>
    <row r="917" spans="1:1">
      <c r="A917" s="8" t="str">
        <f>TRIM(UPPER(Table1[[#This Row],[Status]]))</f>
        <v>NEW</v>
      </c>
    </row>
    <row r="918" spans="1:1">
      <c r="A918" s="8" t="str">
        <f>TRIM(UPPER(Table1[[#This Row],[Status]]))</f>
        <v>NEW</v>
      </c>
    </row>
    <row r="919" spans="1:1">
      <c r="A919" s="8" t="str">
        <f>TRIM(UPPER(Table1[[#This Row],[Status]]))</f>
        <v>QUALIFEID</v>
      </c>
    </row>
    <row r="920" spans="1:1">
      <c r="A920" s="8" t="str">
        <f>TRIM(UPPER(Table1[[#This Row],[Status]]))</f>
        <v>NEW</v>
      </c>
    </row>
    <row r="921" spans="1:1">
      <c r="A921" s="8" t="str">
        <f>TRIM(UPPER(Table1[[#This Row],[Status]]))</f>
        <v>NEW</v>
      </c>
    </row>
    <row r="922" spans="1:1">
      <c r="A922" s="8" t="str">
        <f>TRIM(UPPER(Table1[[#This Row],[Status]]))</f>
        <v>QUALIFIED</v>
      </c>
    </row>
    <row r="923" spans="1:1">
      <c r="A923" s="8" t="str">
        <f>TRIM(UPPER(Table1[[#This Row],[Status]]))</f>
        <v>NEW</v>
      </c>
    </row>
    <row r="924" spans="1:1">
      <c r="A924" s="8" t="str">
        <f>TRIM(UPPER(Table1[[#This Row],[Status]]))</f>
        <v>NW</v>
      </c>
    </row>
    <row r="925" spans="1:1">
      <c r="A925" s="8" t="str">
        <f>TRIM(UPPER(Table1[[#This Row],[Status]]))</f>
        <v>NEW</v>
      </c>
    </row>
    <row r="926" spans="1:1">
      <c r="A926" s="8" t="str">
        <f>TRIM(UPPER(Table1[[#This Row],[Status]]))</f>
        <v>CONCTACTED</v>
      </c>
    </row>
    <row r="927" spans="1:1">
      <c r="A927" s="8" t="str">
        <f>TRIM(UPPER(Table1[[#This Row],[Status]]))</f>
        <v>QUALIFIED</v>
      </c>
    </row>
    <row r="928" spans="1:1">
      <c r="A928" s="8" t="str">
        <f>TRIM(UPPER(Table1[[#This Row],[Status]]))</f>
        <v>QUALIFEID</v>
      </c>
    </row>
    <row r="929" spans="1:1">
      <c r="A929" s="8" t="str">
        <f>TRIM(UPPER(Table1[[#This Row],[Status]]))</f>
        <v>NEW</v>
      </c>
    </row>
    <row r="930" spans="1:1">
      <c r="A930" s="8" t="str">
        <f>TRIM(UPPER(Table1[[#This Row],[Status]]))</f>
        <v>NEW</v>
      </c>
    </row>
    <row r="931" spans="1:1">
      <c r="A931" s="8" t="str">
        <f>TRIM(UPPER(Table1[[#This Row],[Status]]))</f>
        <v>CONTACTED</v>
      </c>
    </row>
    <row r="932" spans="1:1">
      <c r="A932" s="8" t="str">
        <f>TRIM(UPPER(Table1[[#This Row],[Status]]))</f>
        <v>CONTACTED</v>
      </c>
    </row>
    <row r="933" spans="1:1">
      <c r="A933" s="8" t="str">
        <f>TRIM(UPPER(Table1[[#This Row],[Status]]))</f>
        <v>NEW</v>
      </c>
    </row>
    <row r="934" spans="1:1">
      <c r="A934" s="8" t="str">
        <f>TRIM(UPPER(Table1[[#This Row],[Status]]))</f>
        <v>CONVERTED</v>
      </c>
    </row>
    <row r="935" spans="1:1">
      <c r="A935" s="8" t="str">
        <f>TRIM(UPPER(Table1[[#This Row],[Status]]))</f>
        <v>CONTACTD</v>
      </c>
    </row>
    <row r="936" spans="1:1">
      <c r="A936" s="8" t="str">
        <f>TRIM(UPPER(Table1[[#This Row],[Status]]))</f>
        <v>LOST</v>
      </c>
    </row>
    <row r="937" spans="1:1">
      <c r="A937" s="8" t="str">
        <f>TRIM(UPPER(Table1[[#This Row],[Status]]))</f>
        <v>CONVERETED</v>
      </c>
    </row>
    <row r="938" spans="1:1">
      <c r="A938" s="8" t="str">
        <f>TRIM(UPPER(Table1[[#This Row],[Status]]))</f>
        <v>CONVERTED</v>
      </c>
    </row>
    <row r="939" spans="1:1">
      <c r="A939" s="8" t="str">
        <f>TRIM(UPPER(Table1[[#This Row],[Status]]))</f>
        <v>CONTACTED</v>
      </c>
    </row>
    <row r="940" spans="1:1">
      <c r="A940" s="8" t="str">
        <f>TRIM(UPPER(Table1[[#This Row],[Status]]))</f>
        <v>NEW</v>
      </c>
    </row>
    <row r="941" spans="1:1">
      <c r="A941" s="8" t="str">
        <f>TRIM(UPPER(Table1[[#This Row],[Status]]))</f>
        <v>NEW</v>
      </c>
    </row>
    <row r="942" spans="1:1">
      <c r="A942" s="8" t="str">
        <f>TRIM(UPPER(Table1[[#This Row],[Status]]))</f>
        <v>NEW</v>
      </c>
    </row>
    <row r="943" spans="1:1">
      <c r="A943" s="8" t="str">
        <f>TRIM(UPPER(Table1[[#This Row],[Status]]))</f>
        <v>CONVERTED</v>
      </c>
    </row>
    <row r="944" spans="1:1">
      <c r="A944" s="8" t="str">
        <f>TRIM(UPPER(Table1[[#This Row],[Status]]))</f>
        <v>CONTACTED</v>
      </c>
    </row>
    <row r="945" spans="1:1">
      <c r="A945" s="8" t="str">
        <f>TRIM(UPPER(Table1[[#This Row],[Status]]))</f>
        <v>CONTACTED</v>
      </c>
    </row>
    <row r="946" spans="1:1">
      <c r="A946" s="8" t="str">
        <f>TRIM(UPPER(Table1[[#This Row],[Status]]))</f>
        <v>CONTACTED</v>
      </c>
    </row>
    <row r="947" spans="1:1">
      <c r="A947" s="8" t="str">
        <f>TRIM(UPPER(Table1[[#This Row],[Status]]))</f>
        <v>CONTACTED</v>
      </c>
    </row>
    <row r="948" spans="1:1">
      <c r="A948" s="8" t="str">
        <f>TRIM(UPPER(Table1[[#This Row],[Status]]))</f>
        <v>CONTACTED</v>
      </c>
    </row>
    <row r="949" spans="1:1">
      <c r="A949" s="8" t="str">
        <f>TRIM(UPPER(Table1[[#This Row],[Status]]))</f>
        <v>CONTACTED</v>
      </c>
    </row>
    <row r="950" spans="1:1">
      <c r="A950" s="8" t="str">
        <f>TRIM(UPPER(Table1[[#This Row],[Status]]))</f>
        <v>LOST</v>
      </c>
    </row>
    <row r="951" spans="1:1">
      <c r="A951" s="8" t="str">
        <f>TRIM(UPPER(Table1[[#This Row],[Status]]))</f>
        <v>QUALIFIED</v>
      </c>
    </row>
    <row r="952" spans="1:1">
      <c r="A952" s="8" t="str">
        <f>TRIM(UPPER(Table1[[#This Row],[Status]]))</f>
        <v>NEW</v>
      </c>
    </row>
    <row r="953" spans="1:1">
      <c r="A953" s="8" t="str">
        <f>TRIM(UPPER(Table1[[#This Row],[Status]]))</f>
        <v>QUALIFIED</v>
      </c>
    </row>
    <row r="954" spans="1:1">
      <c r="A954" s="8" t="str">
        <f>TRIM(UPPER(Table1[[#This Row],[Status]]))</f>
        <v>LOS</v>
      </c>
    </row>
    <row r="955" spans="1:1">
      <c r="A955" s="8" t="str">
        <f>TRIM(UPPER(Table1[[#This Row],[Status]]))</f>
        <v>NEW</v>
      </c>
    </row>
    <row r="956" spans="1:1">
      <c r="A956" s="8" t="str">
        <f>TRIM(UPPER(Table1[[#This Row],[Status]]))</f>
        <v>NEW</v>
      </c>
    </row>
    <row r="957" spans="1:1">
      <c r="A957" s="8" t="str">
        <f>TRIM(UPPER(Table1[[#This Row],[Status]]))</f>
        <v>CONVERETED</v>
      </c>
    </row>
    <row r="958" spans="1:1">
      <c r="A958" s="8" t="str">
        <f>TRIM(UPPER(Table1[[#This Row],[Status]]))</f>
        <v>NEW</v>
      </c>
    </row>
    <row r="959" spans="1:1">
      <c r="A959" s="8" t="str">
        <f>TRIM(UPPER(Table1[[#This Row],[Status]]))</f>
        <v>QUALIFIED</v>
      </c>
    </row>
    <row r="960" spans="1:1">
      <c r="A960" s="8" t="str">
        <f>TRIM(UPPER(Table1[[#This Row],[Status]]))</f>
        <v>QUALIFIED</v>
      </c>
    </row>
    <row r="961" spans="1:1">
      <c r="A961" s="8" t="str">
        <f>TRIM(UPPER(Table1[[#This Row],[Status]]))</f>
        <v>CONVETED</v>
      </c>
    </row>
    <row r="962" spans="1:1">
      <c r="A962" s="8" t="str">
        <f>TRIM(UPPER(Table1[[#This Row],[Status]]))</f>
        <v>CONTACTD</v>
      </c>
    </row>
    <row r="963" spans="1:1">
      <c r="A963" s="8" t="str">
        <f>TRIM(UPPER(Table1[[#This Row],[Status]]))</f>
        <v>CONTACTD</v>
      </c>
    </row>
    <row r="964" spans="1:1">
      <c r="A964" s="8" t="str">
        <f>TRIM(UPPER(Table1[[#This Row],[Status]]))</f>
        <v>NEW</v>
      </c>
    </row>
    <row r="965" spans="1:1">
      <c r="A965" s="8" t="str">
        <f>TRIM(UPPER(Table1[[#This Row],[Status]]))</f>
        <v>CONVERTED</v>
      </c>
    </row>
    <row r="966" spans="1:1">
      <c r="A966" s="8" t="str">
        <f>TRIM(UPPER(Table1[[#This Row],[Status]]))</f>
        <v>CONVERTED</v>
      </c>
    </row>
    <row r="967" spans="1:1">
      <c r="A967" s="8" t="str">
        <f>TRIM(UPPER(Table1[[#This Row],[Status]]))</f>
        <v>CONVERTED</v>
      </c>
    </row>
    <row r="968" spans="1:1">
      <c r="A968" s="8" t="str">
        <f>TRIM(UPPER(Table1[[#This Row],[Status]]))</f>
        <v>QUALIFIED</v>
      </c>
    </row>
    <row r="969" spans="1:1">
      <c r="A969" s="8" t="str">
        <f>TRIM(UPPER(Table1[[#This Row],[Status]]))</f>
        <v>NEW</v>
      </c>
    </row>
    <row r="970" spans="1:1">
      <c r="A970" s="8" t="str">
        <f>TRIM(UPPER(Table1[[#This Row],[Status]]))</f>
        <v>CONTACTED</v>
      </c>
    </row>
    <row r="971" spans="1:1">
      <c r="A971" s="8" t="str">
        <f>TRIM(UPPER(Table1[[#This Row],[Status]]))</f>
        <v>NEW</v>
      </c>
    </row>
    <row r="972" spans="1:1">
      <c r="A972" s="8" t="str">
        <f>TRIM(UPPER(Table1[[#This Row],[Status]]))</f>
        <v>QUALIFIED</v>
      </c>
    </row>
    <row r="973" spans="1:1">
      <c r="A973" s="8" t="str">
        <f>TRIM(UPPER(Table1[[#This Row],[Status]]))</f>
        <v>NEW</v>
      </c>
    </row>
    <row r="974" spans="1:1">
      <c r="A974" s="8" t="str">
        <f>TRIM(UPPER(Table1[[#This Row],[Status]]))</f>
        <v>LOS</v>
      </c>
    </row>
    <row r="975" spans="1:1">
      <c r="A975" s="8" t="str">
        <f>TRIM(UPPER(Table1[[#This Row],[Status]]))</f>
        <v>CONTACTED</v>
      </c>
    </row>
    <row r="976" spans="1:1">
      <c r="A976" s="8" t="str">
        <f>TRIM(UPPER(Table1[[#This Row],[Status]]))</f>
        <v>CONTACTD</v>
      </c>
    </row>
    <row r="977" spans="1:1">
      <c r="A977" s="8" t="str">
        <f>TRIM(UPPER(Table1[[#This Row],[Status]]))</f>
        <v>CONVERTED</v>
      </c>
    </row>
    <row r="978" spans="1:1">
      <c r="A978" s="8" t="str">
        <f>TRIM(UPPER(Table1[[#This Row],[Status]]))</f>
        <v>CONVERTED</v>
      </c>
    </row>
    <row r="979" spans="1:1">
      <c r="A979" s="8" t="str">
        <f>TRIM(UPPER(Table1[[#This Row],[Status]]))</f>
        <v>CONTACTD</v>
      </c>
    </row>
    <row r="980" spans="1:1">
      <c r="A980" s="8" t="str">
        <f>TRIM(UPPER(Table1[[#This Row],[Status]]))</f>
        <v>NEW</v>
      </c>
    </row>
    <row r="981" spans="1:1">
      <c r="A981" s="8" t="str">
        <f>TRIM(UPPER(Table1[[#This Row],[Status]]))</f>
        <v>CONTACTED</v>
      </c>
    </row>
    <row r="982" spans="1:1">
      <c r="A982" s="8" t="str">
        <f>TRIM(UPPER(Table1[[#This Row],[Status]]))</f>
        <v>QUALIFIED</v>
      </c>
    </row>
    <row r="983" spans="1:1">
      <c r="A983" s="8" t="str">
        <f>TRIM(UPPER(Table1[[#This Row],[Status]]))</f>
        <v>NEW</v>
      </c>
    </row>
    <row r="984" spans="1:1">
      <c r="A984" s="8" t="str">
        <f>TRIM(UPPER(Table1[[#This Row],[Status]]))</f>
        <v>NW</v>
      </c>
    </row>
    <row r="985" spans="1:1">
      <c r="A985" s="8" t="str">
        <f>TRIM(UPPER(Table1[[#This Row],[Status]]))</f>
        <v>NEW</v>
      </c>
    </row>
    <row r="986" spans="1:1">
      <c r="A986" s="8" t="str">
        <f>TRIM(UPPER(Table1[[#This Row],[Status]]))</f>
        <v>QUALIFIED</v>
      </c>
    </row>
    <row r="987" spans="1:1">
      <c r="A987" s="8" t="str">
        <f>TRIM(UPPER(Table1[[#This Row],[Status]]))</f>
        <v>LOST</v>
      </c>
    </row>
    <row r="988" spans="1:1">
      <c r="A988" s="8" t="str">
        <f>TRIM(UPPER(Table1[[#This Row],[Status]]))</f>
        <v>LOST</v>
      </c>
    </row>
    <row r="989" spans="1:1">
      <c r="A989" s="8" t="str">
        <f>TRIM(UPPER(Table1[[#This Row],[Status]]))</f>
        <v>CONVETED</v>
      </c>
    </row>
    <row r="990" spans="1:1">
      <c r="A990" s="8" t="str">
        <f>TRIM(UPPER(Table1[[#This Row],[Status]]))</f>
        <v>CONVERTED</v>
      </c>
    </row>
    <row r="991" spans="1:1">
      <c r="A991" s="8" t="str">
        <f>TRIM(UPPER(Table1[[#This Row],[Status]]))</f>
        <v>CONVERTED</v>
      </c>
    </row>
    <row r="992" spans="1:1">
      <c r="A992" s="8" t="str">
        <f>TRIM(UPPER(Table1[[#This Row],[Status]]))</f>
        <v>CONCTACTED</v>
      </c>
    </row>
    <row r="993" spans="1:1">
      <c r="A993" s="8" t="str">
        <f>TRIM(UPPER(Table1[[#This Row],[Status]]))</f>
        <v>QUALIFIED</v>
      </c>
    </row>
    <row r="994" spans="1:1">
      <c r="A994" s="8" t="str">
        <f>TRIM(UPPER(Table1[[#This Row],[Status]]))</f>
        <v>CONVERTED</v>
      </c>
    </row>
    <row r="995" spans="1:1">
      <c r="A995" s="8" t="str">
        <f>TRIM(UPPER(Table1[[#This Row],[Status]]))</f>
        <v>CONCTACTED</v>
      </c>
    </row>
    <row r="996" spans="1:1">
      <c r="A996" s="8" t="str">
        <f>TRIM(UPPER(Table1[[#This Row],[Status]]))</f>
        <v>LOST</v>
      </c>
    </row>
    <row r="997" spans="1:1">
      <c r="A997" s="8" t="str">
        <f>TRIM(UPPER(Table1[[#This Row],[Status]]))</f>
        <v>NEW</v>
      </c>
    </row>
    <row r="998" spans="1:1">
      <c r="A998" s="8" t="str">
        <f>TRIM(UPPER(Table1[[#This Row],[Status]]))</f>
        <v>CONTACTED</v>
      </c>
    </row>
    <row r="999" spans="1:1">
      <c r="A999" s="8" t="str">
        <f>TRIM(UPPER(Table1[[#This Row],[Status]]))</f>
        <v>CONTACTED</v>
      </c>
    </row>
    <row r="1000" spans="1:1">
      <c r="A1000" s="8" t="str">
        <f>TRIM(UPPER(Table1[[#This Row],[Status]]))</f>
        <v>CONVERTED</v>
      </c>
    </row>
    <row r="1001" spans="1:1">
      <c r="A1001" s="8" t="str">
        <f>TRIM(UPPER(Table1[[#This Row],[Status]]))</f>
        <v>LOS</v>
      </c>
    </row>
    <row r="1002" spans="1:1">
      <c r="A1002" s="8" t="str">
        <f>TRIM(UPPER(Table1[[#This Row],[Status]]))</f>
        <v>CONVERTED</v>
      </c>
    </row>
    <row r="1003" spans="1:1">
      <c r="A1003" s="8" t="str">
        <f>TRIM(UPPER(Table1[[#This Row],[Status]]))</f>
        <v>CONTACTED</v>
      </c>
    </row>
    <row r="1004" spans="1:1">
      <c r="A1004" s="8" t="str">
        <f>TRIM(UPPER(Table1[[#This Row],[Status]]))</f>
        <v>QUALIFIED</v>
      </c>
    </row>
    <row r="1005" spans="1:1">
      <c r="A1005" s="8" t="str">
        <f>TRIM(UPPER(Table1[[#This Row],[Status]]))</f>
        <v>NW</v>
      </c>
    </row>
    <row r="1006" spans="1:1">
      <c r="A1006" s="8" t="str">
        <f>TRIM(UPPER(Table1[[#This Row],[Status]]))</f>
        <v>CONVERTED</v>
      </c>
    </row>
    <row r="1007" spans="1:1">
      <c r="A1007" s="8" t="str">
        <f>TRIM(UPPER(Table1[[#This Row],[Status]]))</f>
        <v>CONTACTED</v>
      </c>
    </row>
    <row r="1008" spans="1:1">
      <c r="A1008" s="8" t="str">
        <f>TRIM(UPPER(Table1[[#This Row],[Status]]))</f>
        <v>CONVERTED</v>
      </c>
    </row>
    <row r="1009" spans="1:1">
      <c r="A1009" s="8" t="str">
        <f>TRIM(UPPER(Table1[[#This Row],[Status]]))</f>
        <v>QUALIFIED</v>
      </c>
    </row>
    <row r="1010" spans="1:1">
      <c r="A1010" s="8" t="str">
        <f>TRIM(UPPER(Table1[[#This Row],[Status]]))</f>
        <v>NW</v>
      </c>
    </row>
    <row r="1011" spans="1:1">
      <c r="A1011" s="8" t="str">
        <f>TRIM(UPPER(Table1[[#This Row],[Status]]))</f>
        <v>CONTACTD</v>
      </c>
    </row>
    <row r="1012" spans="1:1">
      <c r="A1012" s="8" t="str">
        <f>TRIM(UPPER(Table1[[#This Row],[Status]]))</f>
        <v>CONTACTED</v>
      </c>
    </row>
    <row r="1013" spans="1:1">
      <c r="A1013" s="8" t="str">
        <f>TRIM(UPPER(Table1[[#This Row],[Status]]))</f>
        <v>LOS</v>
      </c>
    </row>
    <row r="1014" spans="1:1">
      <c r="A1014" s="8" t="str">
        <f>TRIM(UPPER(Table1[[#This Row],[Status]]))</f>
        <v>NEW</v>
      </c>
    </row>
    <row r="1015" spans="1:1">
      <c r="A1015" s="8" t="str">
        <f>TRIM(UPPER(Table1[[#This Row],[Status]]))</f>
        <v>QUALIFIED</v>
      </c>
    </row>
    <row r="1016" spans="1:1">
      <c r="A1016" s="8" t="str">
        <f>TRIM(UPPER(Table1[[#This Row],[Status]]))</f>
        <v>CONTACTD</v>
      </c>
    </row>
    <row r="1017" spans="1:1">
      <c r="A1017" s="8" t="str">
        <f>TRIM(UPPER(Table1[[#This Row],[Status]]))</f>
        <v>CONTACTED</v>
      </c>
    </row>
    <row r="1018" spans="1:1">
      <c r="A1018" s="8" t="str">
        <f>TRIM(UPPER(Table1[[#This Row],[Status]]))</f>
        <v>CONTACTED</v>
      </c>
    </row>
    <row r="1019" spans="1:1">
      <c r="A1019" s="8" t="str">
        <f>TRIM(UPPER(Table1[[#This Row],[Status]]))</f>
        <v>CONTACTED</v>
      </c>
    </row>
    <row r="1020" spans="1:1">
      <c r="A1020" s="8" t="str">
        <f>TRIM(UPPER(Table1[[#This Row],[Status]]))</f>
        <v>NW</v>
      </c>
    </row>
    <row r="1021" spans="1:1">
      <c r="A1021" s="8" t="str">
        <f>TRIM(UPPER(Table1[[#This Row],[Status]]))</f>
        <v>QUALIFEID</v>
      </c>
    </row>
    <row r="1022" spans="1:1">
      <c r="A1022" s="8" t="str">
        <f>TRIM(UPPER(Table1[[#This Row],[Status]]))</f>
        <v>CONCTACTED</v>
      </c>
    </row>
    <row r="1023" spans="1:1">
      <c r="A1023" s="8" t="str">
        <f>TRIM(UPPER(Table1[[#This Row],[Status]]))</f>
        <v>QUALIFIED</v>
      </c>
    </row>
    <row r="1024" spans="1:1">
      <c r="A1024" s="8" t="str">
        <f>TRIM(UPPER(Table1[[#This Row],[Status]]))</f>
        <v>NEW</v>
      </c>
    </row>
    <row r="1025" spans="1:1">
      <c r="A1025" s="8" t="str">
        <f>TRIM(UPPER(Table1[[#This Row],[Status]]))</f>
        <v>QUALIFEID</v>
      </c>
    </row>
    <row r="1026" spans="1:1">
      <c r="A1026" s="8" t="str">
        <f>TRIM(UPPER(Table1[[#This Row],[Status]]))</f>
        <v>CONTACTED</v>
      </c>
    </row>
    <row r="1027" spans="1:1">
      <c r="A1027" s="8" t="str">
        <f>TRIM(UPPER(Table1[[#This Row],[Status]]))</f>
        <v>CONTACTED</v>
      </c>
    </row>
    <row r="1028" spans="1:1">
      <c r="A1028" s="8" t="str">
        <f>TRIM(UPPER(Table1[[#This Row],[Status]]))</f>
        <v>LOS</v>
      </c>
    </row>
    <row r="1029" spans="1:1">
      <c r="A1029" s="8" t="str">
        <f>TRIM(UPPER(Table1[[#This Row],[Status]]))</f>
        <v>CONTACTED</v>
      </c>
    </row>
    <row r="1030" spans="1:1">
      <c r="A1030" s="8" t="str">
        <f>TRIM(UPPER(Table1[[#This Row],[Status]]))</f>
        <v>LOST</v>
      </c>
    </row>
    <row r="1031" spans="1:1">
      <c r="A1031" s="8" t="str">
        <f>TRIM(UPPER(Table1[[#This Row],[Status]]))</f>
        <v>LOST</v>
      </c>
    </row>
    <row r="1032" spans="1:1">
      <c r="A1032" s="8" t="str">
        <f>TRIM(UPPER(Table1[[#This Row],[Status]]))</f>
        <v>CONTACTED</v>
      </c>
    </row>
    <row r="1033" spans="1:1">
      <c r="A1033" s="8" t="str">
        <f>TRIM(UPPER(Table1[[#This Row],[Status]]))</f>
        <v>CONCTACTED</v>
      </c>
    </row>
    <row r="1034" spans="1:1">
      <c r="A1034" s="8" t="str">
        <f>TRIM(UPPER(Table1[[#This Row],[Status]]))</f>
        <v>QUALIFIED</v>
      </c>
    </row>
    <row r="1035" spans="1:1">
      <c r="A1035" s="8" t="str">
        <f>TRIM(UPPER(Table1[[#This Row],[Status]]))</f>
        <v>CONCTACTED</v>
      </c>
    </row>
    <row r="1036" spans="1:1">
      <c r="A1036" s="8" t="str">
        <f>TRIM(UPPER(Table1[[#This Row],[Status]]))</f>
        <v>NEW</v>
      </c>
    </row>
    <row r="1037" spans="1:1">
      <c r="A1037" s="8" t="str">
        <f>TRIM(UPPER(Table1[[#This Row],[Status]]))</f>
        <v>LOST</v>
      </c>
    </row>
    <row r="1038" spans="1:1">
      <c r="A1038" s="8" t="str">
        <f>TRIM(UPPER(Table1[[#This Row],[Status]]))</f>
        <v>CONTACTED</v>
      </c>
    </row>
    <row r="1039" spans="1:1">
      <c r="A1039" s="8" t="str">
        <f>TRIM(UPPER(Table1[[#This Row],[Status]]))</f>
        <v>CONTACTD</v>
      </c>
    </row>
    <row r="1040" spans="1:1">
      <c r="A1040" s="8" t="str">
        <f>TRIM(UPPER(Table1[[#This Row],[Status]]))</f>
        <v>CONTACTD</v>
      </c>
    </row>
    <row r="1041" spans="1:1">
      <c r="A1041" s="8" t="str">
        <f>TRIM(UPPER(Table1[[#This Row],[Status]]))</f>
        <v>NEW</v>
      </c>
    </row>
    <row r="1042" spans="1:1">
      <c r="A1042" s="8" t="str">
        <f>TRIM(UPPER(Table1[[#This Row],[Status]]))</f>
        <v>CONVERETED</v>
      </c>
    </row>
    <row r="1043" spans="1:1">
      <c r="A1043" s="8" t="str">
        <f>TRIM(UPPER(Table1[[#This Row],[Status]]))</f>
        <v>QUALIFIED</v>
      </c>
    </row>
    <row r="1044" spans="1:1">
      <c r="A1044" s="8" t="str">
        <f>TRIM(UPPER(Table1[[#This Row],[Status]]))</f>
        <v>NEW</v>
      </c>
    </row>
    <row r="1045" spans="1:1">
      <c r="A1045" s="8" t="str">
        <f>TRIM(UPPER(Table1[[#This Row],[Status]]))</f>
        <v>NW</v>
      </c>
    </row>
    <row r="1046" spans="1:1">
      <c r="A1046" s="8" t="str">
        <f>TRIM(UPPER(Table1[[#This Row],[Status]]))</f>
        <v>LOST</v>
      </c>
    </row>
    <row r="1047" spans="1:1">
      <c r="A1047" s="8" t="str">
        <f>TRIM(UPPER(Table1[[#This Row],[Status]]))</f>
        <v>CONTACTED</v>
      </c>
    </row>
    <row r="1048" spans="1:1">
      <c r="A1048" s="8" t="str">
        <f>TRIM(UPPER(Table1[[#This Row],[Status]]))</f>
        <v>CONVERETED</v>
      </c>
    </row>
    <row r="1049" spans="1:1">
      <c r="A1049" s="8" t="str">
        <f>TRIM(UPPER(Table1[[#This Row],[Status]]))</f>
        <v>NEW</v>
      </c>
    </row>
    <row r="1050" spans="1:1">
      <c r="A1050" s="8" t="str">
        <f>TRIM(UPPER(Table1[[#This Row],[Status]]))</f>
        <v>CONTACTED</v>
      </c>
    </row>
    <row r="1051" spans="1:1">
      <c r="A1051" s="8" t="str">
        <f>TRIM(UPPER(Table1[[#This Row],[Status]]))</f>
        <v>NEW</v>
      </c>
    </row>
    <row r="1052" spans="1:1">
      <c r="A1052" s="8" t="str">
        <f>TRIM(UPPER(Table1[[#This Row],[Status]]))</f>
        <v>CONVERTED</v>
      </c>
    </row>
    <row r="1053" spans="1:1">
      <c r="A1053" s="8" t="str">
        <f>TRIM(UPPER(Table1[[#This Row],[Status]]))</f>
        <v>NEW</v>
      </c>
    </row>
    <row r="1054" spans="1:1">
      <c r="A1054" s="8" t="str">
        <f>TRIM(UPPER(Table1[[#This Row],[Status]]))</f>
        <v>CONTACTED</v>
      </c>
    </row>
    <row r="1055" spans="1:1">
      <c r="A1055" s="8" t="str">
        <f>TRIM(UPPER(Table1[[#This Row],[Status]]))</f>
        <v>QUALIFIED</v>
      </c>
    </row>
    <row r="1056" spans="1:1">
      <c r="A1056" s="8" t="str">
        <f>TRIM(UPPER(Table1[[#This Row],[Status]]))</f>
        <v>NEW</v>
      </c>
    </row>
    <row r="1057" spans="1:1">
      <c r="A1057" s="8" t="str">
        <f>TRIM(UPPER(Table1[[#This Row],[Status]]))</f>
        <v>NEW</v>
      </c>
    </row>
    <row r="1058" spans="1:1">
      <c r="A1058" s="8" t="str">
        <f>TRIM(UPPER(Table1[[#This Row],[Status]]))</f>
        <v>QUALIFED</v>
      </c>
    </row>
    <row r="1059" spans="1:1">
      <c r="A1059" s="8" t="str">
        <f>TRIM(UPPER(Table1[[#This Row],[Status]]))</f>
        <v>CONVERTED</v>
      </c>
    </row>
    <row r="1060" spans="1:1">
      <c r="A1060" s="8" t="str">
        <f>TRIM(UPPER(Table1[[#This Row],[Status]]))</f>
        <v>QUALIFIED</v>
      </c>
    </row>
    <row r="1061" spans="1:1">
      <c r="A1061" s="8" t="str">
        <f>TRIM(UPPER(Table1[[#This Row],[Status]]))</f>
        <v>CONVETED</v>
      </c>
    </row>
    <row r="1062" spans="1:1">
      <c r="A1062" s="8" t="str">
        <f>TRIM(UPPER(Table1[[#This Row],[Status]]))</f>
        <v>NW</v>
      </c>
    </row>
    <row r="1063" spans="1:1">
      <c r="A1063" s="8" t="str">
        <f>TRIM(UPPER(Table1[[#This Row],[Status]]))</f>
        <v>QUALIFED</v>
      </c>
    </row>
    <row r="1064" spans="1:1">
      <c r="A1064" s="8" t="str">
        <f>TRIM(UPPER(Table1[[#This Row],[Status]]))</f>
        <v>CONVETED</v>
      </c>
    </row>
    <row r="1065" spans="1:1">
      <c r="A1065" s="8" t="str">
        <f>TRIM(UPPER(Table1[[#This Row],[Status]]))</f>
        <v>CONTACTED</v>
      </c>
    </row>
    <row r="1066" spans="1:1">
      <c r="A1066" s="8" t="str">
        <f>TRIM(UPPER(Table1[[#This Row],[Status]]))</f>
        <v>CONCTACTED</v>
      </c>
    </row>
    <row r="1067" spans="1:1">
      <c r="A1067" s="8" t="str">
        <f>TRIM(UPPER(Table1[[#This Row],[Status]]))</f>
        <v>CONTACTED</v>
      </c>
    </row>
    <row r="1068" spans="1:1">
      <c r="A1068" s="8" t="str">
        <f>TRIM(UPPER(Table1[[#This Row],[Status]]))</f>
        <v>CONTACTED</v>
      </c>
    </row>
    <row r="1069" spans="1:1">
      <c r="A1069" s="8" t="str">
        <f>TRIM(UPPER(Table1[[#This Row],[Status]]))</f>
        <v>CONTACTED</v>
      </c>
    </row>
    <row r="1070" spans="1:1">
      <c r="A1070" s="8" t="str">
        <f>TRIM(UPPER(Table1[[#This Row],[Status]]))</f>
        <v>NEW</v>
      </c>
    </row>
    <row r="1071" spans="1:1">
      <c r="A1071" s="8" t="str">
        <f>TRIM(UPPER(Table1[[#This Row],[Status]]))</f>
        <v>LOST</v>
      </c>
    </row>
    <row r="1072" spans="1:1">
      <c r="A1072" s="8" t="str">
        <f>TRIM(UPPER(Table1[[#This Row],[Status]]))</f>
        <v>LOST</v>
      </c>
    </row>
    <row r="1073" spans="1:1">
      <c r="A1073" s="8" t="str">
        <f>TRIM(UPPER(Table1[[#This Row],[Status]]))</f>
        <v>NEW</v>
      </c>
    </row>
    <row r="1074" spans="1:1">
      <c r="A1074" s="8" t="str">
        <f>TRIM(UPPER(Table1[[#This Row],[Status]]))</f>
        <v>CONTACTED</v>
      </c>
    </row>
    <row r="1075" spans="1:1">
      <c r="A1075" s="8" t="str">
        <f>TRIM(UPPER(Table1[[#This Row],[Status]]))</f>
        <v>NEW</v>
      </c>
    </row>
    <row r="1076" spans="1:1">
      <c r="A1076" s="8" t="str">
        <f>TRIM(UPPER(Table1[[#This Row],[Status]]))</f>
        <v>LOST</v>
      </c>
    </row>
    <row r="1077" spans="1:1">
      <c r="A1077" s="8" t="str">
        <f>TRIM(UPPER(Table1[[#This Row],[Status]]))</f>
        <v>QUALIFEID</v>
      </c>
    </row>
    <row r="1078" spans="1:1">
      <c r="A1078" s="8" t="str">
        <f>TRIM(UPPER(Table1[[#This Row],[Status]]))</f>
        <v>QUALIFED</v>
      </c>
    </row>
    <row r="1079" spans="1:1">
      <c r="A1079" s="8" t="str">
        <f>TRIM(UPPER(Table1[[#This Row],[Status]]))</f>
        <v>QUALIFIED</v>
      </c>
    </row>
    <row r="1080" spans="1:1">
      <c r="A1080" s="8" t="str">
        <f>TRIM(UPPER(Table1[[#This Row],[Status]]))</f>
        <v>QUALIFEID</v>
      </c>
    </row>
    <row r="1081" spans="1:1">
      <c r="A1081" s="8" t="str">
        <f>TRIM(UPPER(Table1[[#This Row],[Status]]))</f>
        <v>NEW</v>
      </c>
    </row>
    <row r="1082" spans="1:1">
      <c r="A1082" s="8" t="str">
        <f>TRIM(UPPER(Table1[[#This Row],[Status]]))</f>
        <v>CONVERTED</v>
      </c>
    </row>
    <row r="1083" spans="1:1">
      <c r="A1083" s="8" t="str">
        <f>TRIM(UPPER(Table1[[#This Row],[Status]]))</f>
        <v>NEW</v>
      </c>
    </row>
    <row r="1084" spans="1:1">
      <c r="A1084" s="8" t="str">
        <f>TRIM(UPPER(Table1[[#This Row],[Status]]))</f>
        <v>CONVERTED</v>
      </c>
    </row>
    <row r="1085" spans="1:1">
      <c r="A1085" s="8" t="str">
        <f>TRIM(UPPER(Table1[[#This Row],[Status]]))</f>
        <v>NEW</v>
      </c>
    </row>
    <row r="1086" spans="1:1">
      <c r="A1086" s="8" t="str">
        <f>TRIM(UPPER(Table1[[#This Row],[Status]]))</f>
        <v>LOS</v>
      </c>
    </row>
    <row r="1087" spans="1:1">
      <c r="A1087" s="8" t="str">
        <f>TRIM(UPPER(Table1[[#This Row],[Status]]))</f>
        <v>QUALIFED</v>
      </c>
    </row>
    <row r="1088" spans="1:1">
      <c r="A1088" s="8" t="str">
        <f>TRIM(UPPER(Table1[[#This Row],[Status]]))</f>
        <v>QUALIFIED</v>
      </c>
    </row>
    <row r="1089" spans="1:1">
      <c r="A1089" s="8" t="str">
        <f>TRIM(UPPER(Table1[[#This Row],[Status]]))</f>
        <v>CONVERTED</v>
      </c>
    </row>
    <row r="1090" spans="1:1">
      <c r="A1090" s="8" t="str">
        <f>TRIM(UPPER(Table1[[#This Row],[Status]]))</f>
        <v>LOST</v>
      </c>
    </row>
    <row r="1091" spans="1:1">
      <c r="A1091" s="8" t="str">
        <f>TRIM(UPPER(Table1[[#This Row],[Status]]))</f>
        <v>QUALIFED</v>
      </c>
    </row>
    <row r="1092" spans="1:1">
      <c r="A1092" s="8" t="str">
        <f>TRIM(UPPER(Table1[[#This Row],[Status]]))</f>
        <v>CONVETED</v>
      </c>
    </row>
    <row r="1093" spans="1:1">
      <c r="A1093" s="8" t="str">
        <f>TRIM(UPPER(Table1[[#This Row],[Status]]))</f>
        <v>NEW</v>
      </c>
    </row>
    <row r="1094" spans="1:1">
      <c r="A1094" s="8" t="str">
        <f>TRIM(UPPER(Table1[[#This Row],[Status]]))</f>
        <v>CONTACTED</v>
      </c>
    </row>
    <row r="1095" spans="1:1">
      <c r="A1095" s="8" t="str">
        <f>TRIM(UPPER(Table1[[#This Row],[Status]]))</f>
        <v>CONVERETED</v>
      </c>
    </row>
    <row r="1096" spans="1:1">
      <c r="A1096" s="8" t="str">
        <f>TRIM(UPPER(Table1[[#This Row],[Status]]))</f>
        <v>NEW</v>
      </c>
    </row>
    <row r="1097" spans="1:1">
      <c r="A1097" s="8" t="str">
        <f>TRIM(UPPER(Table1[[#This Row],[Status]]))</f>
        <v>NEW</v>
      </c>
    </row>
    <row r="1098" spans="1:1">
      <c r="A1098" s="8" t="str">
        <f>TRIM(UPPER(Table1[[#This Row],[Status]]))</f>
        <v>CONVERTED</v>
      </c>
    </row>
    <row r="1099" spans="1:1">
      <c r="A1099" s="8" t="str">
        <f>TRIM(UPPER(Table1[[#This Row],[Status]]))</f>
        <v>NEW</v>
      </c>
    </row>
    <row r="1100" spans="1:1">
      <c r="A1100" s="8" t="str">
        <f>TRIM(UPPER(Table1[[#This Row],[Status]]))</f>
        <v>CONTACTED</v>
      </c>
    </row>
    <row r="1101" spans="1:1">
      <c r="A1101" s="8" t="str">
        <f>TRIM(UPPER(Table1[[#This Row],[Status]]))</f>
        <v>NEW</v>
      </c>
    </row>
    <row r="1102" spans="1:1">
      <c r="A1102" s="8" t="str">
        <f>TRIM(UPPER(Table1[[#This Row],[Status]]))</f>
        <v>CONVERTED</v>
      </c>
    </row>
    <row r="1103" spans="1:1">
      <c r="A1103" s="8" t="str">
        <f>TRIM(UPPER(Table1[[#This Row],[Status]]))</f>
        <v>QUALIFIED</v>
      </c>
    </row>
    <row r="1104" spans="1:1">
      <c r="A1104" s="8" t="str">
        <f>TRIM(UPPER(Table1[[#This Row],[Status]]))</f>
        <v>NEW</v>
      </c>
    </row>
    <row r="1105" spans="1:1">
      <c r="A1105" s="8" t="str">
        <f>TRIM(UPPER(Table1[[#This Row],[Status]]))</f>
        <v>NW</v>
      </c>
    </row>
    <row r="1106" spans="1:1">
      <c r="A1106" s="8" t="str">
        <f>TRIM(UPPER(Table1[[#This Row],[Status]]))</f>
        <v>NEW</v>
      </c>
    </row>
    <row r="1107" spans="1:1">
      <c r="A1107" s="8" t="str">
        <f>TRIM(UPPER(Table1[[#This Row],[Status]]))</f>
        <v>CONCTACTED</v>
      </c>
    </row>
    <row r="1108" spans="1:1">
      <c r="A1108" s="8" t="str">
        <f>TRIM(UPPER(Table1[[#This Row],[Status]]))</f>
        <v>CONTACTED</v>
      </c>
    </row>
    <row r="1109" spans="1:1">
      <c r="A1109" s="8" t="str">
        <f>TRIM(UPPER(Table1[[#This Row],[Status]]))</f>
        <v>LOST</v>
      </c>
    </row>
    <row r="1110" spans="1:1">
      <c r="A1110" s="8" t="str">
        <f>TRIM(UPPER(Table1[[#This Row],[Status]]))</f>
        <v>CONVERTED</v>
      </c>
    </row>
    <row r="1111" spans="1:1">
      <c r="A1111" s="8" t="str">
        <f>TRIM(UPPER(Table1[[#This Row],[Status]]))</f>
        <v>CONTACTED</v>
      </c>
    </row>
    <row r="1112" spans="1:1">
      <c r="A1112" s="8" t="str">
        <f>TRIM(UPPER(Table1[[#This Row],[Status]]))</f>
        <v>LOST</v>
      </c>
    </row>
    <row r="1113" spans="1:1">
      <c r="A1113" s="8" t="str">
        <f>TRIM(UPPER(Table1[[#This Row],[Status]]))</f>
        <v>QUALIFED</v>
      </c>
    </row>
    <row r="1114" spans="1:1">
      <c r="A1114" s="8" t="str">
        <f>TRIM(UPPER(Table1[[#This Row],[Status]]))</f>
        <v>NEW</v>
      </c>
    </row>
    <row r="1115" spans="1:1">
      <c r="A1115" s="8" t="str">
        <f>TRIM(UPPER(Table1[[#This Row],[Status]]))</f>
        <v>QUALIFEID</v>
      </c>
    </row>
    <row r="1116" spans="1:1">
      <c r="A1116" s="8" t="str">
        <f>TRIM(UPPER(Table1[[#This Row],[Status]]))</f>
        <v>QUALIFED</v>
      </c>
    </row>
    <row r="1117" spans="1:1">
      <c r="A1117" s="8" t="str">
        <f>TRIM(UPPER(Table1[[#This Row],[Status]]))</f>
        <v>CONVERTED</v>
      </c>
    </row>
    <row r="1118" spans="1:1">
      <c r="A1118" s="8" t="str">
        <f>TRIM(UPPER(Table1[[#This Row],[Status]]))</f>
        <v>NEW</v>
      </c>
    </row>
    <row r="1119" spans="1:1">
      <c r="A1119" s="8" t="str">
        <f>TRIM(UPPER(Table1[[#This Row],[Status]]))</f>
        <v>NEW</v>
      </c>
    </row>
    <row r="1120" spans="1:1">
      <c r="A1120" s="8" t="str">
        <f>TRIM(UPPER(Table1[[#This Row],[Status]]))</f>
        <v>QUALIFIED</v>
      </c>
    </row>
    <row r="1121" spans="1:1">
      <c r="A1121" s="8" t="str">
        <f>TRIM(UPPER(Table1[[#This Row],[Status]]))</f>
        <v>CONVERETED</v>
      </c>
    </row>
    <row r="1122" spans="1:1">
      <c r="A1122" s="8" t="str">
        <f>TRIM(UPPER(Table1[[#This Row],[Status]]))</f>
        <v>CONVERTED</v>
      </c>
    </row>
    <row r="1123" spans="1:1">
      <c r="A1123" s="8" t="str">
        <f>TRIM(UPPER(Table1[[#This Row],[Status]]))</f>
        <v>QUALIFIED</v>
      </c>
    </row>
    <row r="1124" spans="1:1">
      <c r="A1124" s="8" t="str">
        <f>TRIM(UPPER(Table1[[#This Row],[Status]]))</f>
        <v>NEW</v>
      </c>
    </row>
    <row r="1125" spans="1:1">
      <c r="A1125" s="8" t="str">
        <f>TRIM(UPPER(Table1[[#This Row],[Status]]))</f>
        <v>CONVETED</v>
      </c>
    </row>
    <row r="1126" spans="1:1">
      <c r="A1126" s="8" t="str">
        <f>TRIM(UPPER(Table1[[#This Row],[Status]]))</f>
        <v>NEW</v>
      </c>
    </row>
    <row r="1127" spans="1:1">
      <c r="A1127" s="8" t="str">
        <f>TRIM(UPPER(Table1[[#This Row],[Status]]))</f>
        <v>LOST</v>
      </c>
    </row>
    <row r="1128" spans="1:1">
      <c r="A1128" s="8" t="str">
        <f>TRIM(UPPER(Table1[[#This Row],[Status]]))</f>
        <v>NEW</v>
      </c>
    </row>
    <row r="1129" spans="1:1">
      <c r="A1129" s="8" t="str">
        <f>TRIM(UPPER(Table1[[#This Row],[Status]]))</f>
        <v>NEW</v>
      </c>
    </row>
    <row r="1130" spans="1:1">
      <c r="A1130" s="8" t="str">
        <f>TRIM(UPPER(Table1[[#This Row],[Status]]))</f>
        <v>LOST</v>
      </c>
    </row>
    <row r="1131" spans="1:1">
      <c r="A1131" s="8" t="str">
        <f>TRIM(UPPER(Table1[[#This Row],[Status]]))</f>
        <v>NEW</v>
      </c>
    </row>
    <row r="1132" spans="1:1">
      <c r="A1132" s="8" t="str">
        <f>TRIM(UPPER(Table1[[#This Row],[Status]]))</f>
        <v>CONTACTED</v>
      </c>
    </row>
    <row r="1133" spans="1:1">
      <c r="A1133" s="8" t="str">
        <f>TRIM(UPPER(Table1[[#This Row],[Status]]))</f>
        <v>CONTACTED</v>
      </c>
    </row>
    <row r="1134" spans="1:1">
      <c r="A1134" s="8" t="str">
        <f>TRIM(UPPER(Table1[[#This Row],[Status]]))</f>
        <v>QUALIFIED</v>
      </c>
    </row>
    <row r="1135" spans="1:1">
      <c r="A1135" s="8" t="str">
        <f>TRIM(UPPER(Table1[[#This Row],[Status]]))</f>
        <v>QUALIFED</v>
      </c>
    </row>
    <row r="1136" spans="1:1">
      <c r="A1136" s="8" t="str">
        <f>TRIM(UPPER(Table1[[#This Row],[Status]]))</f>
        <v>QUALIFIED</v>
      </c>
    </row>
    <row r="1137" spans="1:1">
      <c r="A1137" s="8" t="str">
        <f>TRIM(UPPER(Table1[[#This Row],[Status]]))</f>
        <v>QUALIFIED</v>
      </c>
    </row>
    <row r="1138" spans="1:1">
      <c r="A1138" s="8" t="str">
        <f>TRIM(UPPER(Table1[[#This Row],[Status]]))</f>
        <v>CONTACTED</v>
      </c>
    </row>
    <row r="1139" spans="1:1">
      <c r="A1139" s="8" t="str">
        <f>TRIM(UPPER(Table1[[#This Row],[Status]]))</f>
        <v>CONTACTED</v>
      </c>
    </row>
    <row r="1140" spans="1:1">
      <c r="A1140" s="8" t="str">
        <f>TRIM(UPPER(Table1[[#This Row],[Status]]))</f>
        <v>CONTACTED</v>
      </c>
    </row>
    <row r="1141" spans="1:1">
      <c r="A1141" s="8" t="str">
        <f>TRIM(UPPER(Table1[[#This Row],[Status]]))</f>
        <v>CONTACTED</v>
      </c>
    </row>
    <row r="1142" spans="1:1">
      <c r="A1142" s="8" t="str">
        <f>TRIM(UPPER(Table1[[#This Row],[Status]]))</f>
        <v>NEW</v>
      </c>
    </row>
    <row r="1143" spans="1:1">
      <c r="A1143" s="8" t="str">
        <f>TRIM(UPPER(Table1[[#This Row],[Status]]))</f>
        <v>NW</v>
      </c>
    </row>
    <row r="1144" spans="1:1">
      <c r="A1144" s="8" t="str">
        <f>TRIM(UPPER(Table1[[#This Row],[Status]]))</f>
        <v>CONVETED</v>
      </c>
    </row>
    <row r="1145" spans="1:1">
      <c r="A1145" s="8" t="str">
        <f>TRIM(UPPER(Table1[[#This Row],[Status]]))</f>
        <v>CONTACTED</v>
      </c>
    </row>
    <row r="1146" spans="1:1">
      <c r="A1146" s="8" t="str">
        <f>TRIM(UPPER(Table1[[#This Row],[Status]]))</f>
        <v>CONVERTED</v>
      </c>
    </row>
    <row r="1147" spans="1:1">
      <c r="A1147" s="8" t="str">
        <f>TRIM(UPPER(Table1[[#This Row],[Status]]))</f>
        <v>CONVERTED</v>
      </c>
    </row>
    <row r="1148" spans="1:1">
      <c r="A1148" s="8" t="str">
        <f>TRIM(UPPER(Table1[[#This Row],[Status]]))</f>
        <v>CONTACTD</v>
      </c>
    </row>
    <row r="1149" spans="1:1">
      <c r="A1149" s="8" t="str">
        <f>TRIM(UPPER(Table1[[#This Row],[Status]]))</f>
        <v>LOST</v>
      </c>
    </row>
    <row r="1150" spans="1:1">
      <c r="A1150" s="8" t="str">
        <f>TRIM(UPPER(Table1[[#This Row],[Status]]))</f>
        <v>CONTACTD</v>
      </c>
    </row>
    <row r="1151" spans="1:1">
      <c r="A1151" s="8" t="str">
        <f>TRIM(UPPER(Table1[[#This Row],[Status]]))</f>
        <v>CONVERTED</v>
      </c>
    </row>
    <row r="1152" spans="1:1">
      <c r="A1152" s="8" t="str">
        <f>TRIM(UPPER(Table1[[#This Row],[Status]]))</f>
        <v>CONTACTED</v>
      </c>
    </row>
    <row r="1153" spans="1:1">
      <c r="A1153" s="8" t="str">
        <f>TRIM(UPPER(Table1[[#This Row],[Status]]))</f>
        <v>NEW</v>
      </c>
    </row>
    <row r="1154" spans="1:1">
      <c r="A1154" s="8" t="str">
        <f>TRIM(UPPER(Table1[[#This Row],[Status]]))</f>
        <v>QUALIFIED</v>
      </c>
    </row>
    <row r="1155" spans="1:1">
      <c r="A1155" s="8" t="str">
        <f>TRIM(UPPER(Table1[[#This Row],[Status]]))</f>
        <v>NEW</v>
      </c>
    </row>
    <row r="1156" spans="1:1">
      <c r="A1156" s="8" t="str">
        <f>TRIM(UPPER(Table1[[#This Row],[Status]]))</f>
        <v>NW</v>
      </c>
    </row>
    <row r="1157" spans="1:1">
      <c r="A1157" s="8" t="str">
        <f>TRIM(UPPER(Table1[[#This Row],[Status]]))</f>
        <v>QUALIFEID</v>
      </c>
    </row>
    <row r="1158" spans="1:1">
      <c r="A1158" s="8" t="str">
        <f>TRIM(UPPER(Table1[[#This Row],[Status]]))</f>
        <v>LOST</v>
      </c>
    </row>
    <row r="1159" spans="1:1">
      <c r="A1159" s="8" t="str">
        <f>TRIM(UPPER(Table1[[#This Row],[Status]]))</f>
        <v>QUALIFED</v>
      </c>
    </row>
    <row r="1160" spans="1:1">
      <c r="A1160" s="8" t="str">
        <f>TRIM(UPPER(Table1[[#This Row],[Status]]))</f>
        <v>NEW</v>
      </c>
    </row>
    <row r="1161" spans="1:1">
      <c r="A1161" s="8" t="str">
        <f>TRIM(UPPER(Table1[[#This Row],[Status]]))</f>
        <v>CONTACTED</v>
      </c>
    </row>
    <row r="1162" spans="1:1">
      <c r="A1162" s="8" t="str">
        <f>TRIM(UPPER(Table1[[#This Row],[Status]]))</f>
        <v>CONTACTED</v>
      </c>
    </row>
    <row r="1163" spans="1:1">
      <c r="A1163" s="8" t="str">
        <f>TRIM(UPPER(Table1[[#This Row],[Status]]))</f>
        <v>NEW</v>
      </c>
    </row>
    <row r="1164" spans="1:1">
      <c r="A1164" s="8" t="str">
        <f>TRIM(UPPER(Table1[[#This Row],[Status]]))</f>
        <v>CONVERTED</v>
      </c>
    </row>
    <row r="1165" spans="1:1">
      <c r="A1165" s="8" t="str">
        <f>TRIM(UPPER(Table1[[#This Row],[Status]]))</f>
        <v>QUALIFIED</v>
      </c>
    </row>
    <row r="1166" spans="1:1">
      <c r="A1166" s="8" t="str">
        <f>TRIM(UPPER(Table1[[#This Row],[Status]]))</f>
        <v>CONTACTD</v>
      </c>
    </row>
    <row r="1167" spans="1:1">
      <c r="A1167" s="8" t="str">
        <f>TRIM(UPPER(Table1[[#This Row],[Status]]))</f>
        <v>QUALIFIED</v>
      </c>
    </row>
    <row r="1168" spans="1:1">
      <c r="A1168" s="8" t="str">
        <f>TRIM(UPPER(Table1[[#This Row],[Status]]))</f>
        <v>CONVERTED</v>
      </c>
    </row>
    <row r="1169" spans="1:1">
      <c r="A1169" s="8" t="str">
        <f>TRIM(UPPER(Table1[[#This Row],[Status]]))</f>
        <v>NEW</v>
      </c>
    </row>
    <row r="1170" spans="1:1">
      <c r="A1170" s="8" t="str">
        <f>TRIM(UPPER(Table1[[#This Row],[Status]]))</f>
        <v>CONTACTED</v>
      </c>
    </row>
    <row r="1171" spans="1:1">
      <c r="A1171" s="8" t="str">
        <f>TRIM(UPPER(Table1[[#This Row],[Status]]))</f>
        <v>CONCTACTED</v>
      </c>
    </row>
    <row r="1172" spans="1:1">
      <c r="A1172" s="8" t="str">
        <f>TRIM(UPPER(Table1[[#This Row],[Status]]))</f>
        <v>CONTACTED</v>
      </c>
    </row>
    <row r="1173" spans="1:1">
      <c r="A1173" s="8" t="str">
        <f>TRIM(UPPER(Table1[[#This Row],[Status]]))</f>
        <v>NW</v>
      </c>
    </row>
    <row r="1174" spans="1:1">
      <c r="A1174" s="8" t="str">
        <f>TRIM(UPPER(Table1[[#This Row],[Status]]))</f>
        <v>NEW</v>
      </c>
    </row>
    <row r="1175" spans="1:1">
      <c r="A1175" s="8" t="str">
        <f>TRIM(UPPER(Table1[[#This Row],[Status]]))</f>
        <v>NEW</v>
      </c>
    </row>
    <row r="1176" spans="1:1">
      <c r="A1176" s="8" t="str">
        <f>TRIM(UPPER(Table1[[#This Row],[Status]]))</f>
        <v>LOST</v>
      </c>
    </row>
    <row r="1177" spans="1:1">
      <c r="A1177" s="8" t="str">
        <f>TRIM(UPPER(Table1[[#This Row],[Status]]))</f>
        <v>CONTACTED</v>
      </c>
    </row>
    <row r="1178" spans="1:1">
      <c r="A1178" s="8" t="str">
        <f>TRIM(UPPER(Table1[[#This Row],[Status]]))</f>
        <v>CONVERTED</v>
      </c>
    </row>
    <row r="1179" spans="1:1">
      <c r="A1179" s="8" t="str">
        <f>TRIM(UPPER(Table1[[#This Row],[Status]]))</f>
        <v>LOST</v>
      </c>
    </row>
    <row r="1180" spans="1:1">
      <c r="A1180" s="8" t="str">
        <f>TRIM(UPPER(Table1[[#This Row],[Status]]))</f>
        <v>NEW</v>
      </c>
    </row>
    <row r="1181" spans="1:1">
      <c r="A1181" s="8" t="str">
        <f>TRIM(UPPER(Table1[[#This Row],[Status]]))</f>
        <v>QUALIFED</v>
      </c>
    </row>
    <row r="1182" spans="1:1">
      <c r="A1182" s="8" t="str">
        <f>TRIM(UPPER(Table1[[#This Row],[Status]]))</f>
        <v>CONTACTED</v>
      </c>
    </row>
    <row r="1183" spans="1:1">
      <c r="A1183" s="8" t="str">
        <f>TRIM(UPPER(Table1[[#This Row],[Status]]))</f>
        <v>CONVERTED</v>
      </c>
    </row>
    <row r="1184" spans="1:1">
      <c r="A1184" s="8" t="str">
        <f>TRIM(UPPER(Table1[[#This Row],[Status]]))</f>
        <v>LOST</v>
      </c>
    </row>
    <row r="1185" spans="1:1">
      <c r="A1185" s="8" t="str">
        <f>TRIM(UPPER(Table1[[#This Row],[Status]]))</f>
        <v>CONTACTED</v>
      </c>
    </row>
    <row r="1186" spans="1:1">
      <c r="A1186" s="8" t="str">
        <f>TRIM(UPPER(Table1[[#This Row],[Status]]))</f>
        <v>LOST</v>
      </c>
    </row>
    <row r="1187" spans="1:1">
      <c r="A1187" s="8" t="str">
        <f>TRIM(UPPER(Table1[[#This Row],[Status]]))</f>
        <v>CONTACTED</v>
      </c>
    </row>
    <row r="1188" spans="1:1">
      <c r="A1188" s="8" t="str">
        <f>TRIM(UPPER(Table1[[#This Row],[Status]]))</f>
        <v>NEW</v>
      </c>
    </row>
    <row r="1189" spans="1:1">
      <c r="A1189" s="8" t="str">
        <f>TRIM(UPPER(Table1[[#This Row],[Status]]))</f>
        <v>CONTACTD</v>
      </c>
    </row>
    <row r="1190" spans="1:1">
      <c r="A1190" s="8" t="str">
        <f>TRIM(UPPER(Table1[[#This Row],[Status]]))</f>
        <v>NEW</v>
      </c>
    </row>
    <row r="1191" spans="1:1">
      <c r="A1191" s="8" t="str">
        <f>TRIM(UPPER(Table1[[#This Row],[Status]]))</f>
        <v>CONTACTED</v>
      </c>
    </row>
    <row r="1192" spans="1:1">
      <c r="A1192" s="8" t="str">
        <f>TRIM(UPPER(Table1[[#This Row],[Status]]))</f>
        <v>QUALIFIED</v>
      </c>
    </row>
    <row r="1193" spans="1:1">
      <c r="A1193" s="8" t="str">
        <f>TRIM(UPPER(Table1[[#This Row],[Status]]))</f>
        <v>CONCTACTED</v>
      </c>
    </row>
    <row r="1194" spans="1:1">
      <c r="A1194" s="8" t="str">
        <f>TRIM(UPPER(Table1[[#This Row],[Status]]))</f>
        <v>CONTACTED</v>
      </c>
    </row>
    <row r="1195" spans="1:1">
      <c r="A1195" s="8" t="str">
        <f>TRIM(UPPER(Table1[[#This Row],[Status]]))</f>
        <v>NEW</v>
      </c>
    </row>
    <row r="1196" spans="1:1">
      <c r="A1196" s="8" t="str">
        <f>TRIM(UPPER(Table1[[#This Row],[Status]]))</f>
        <v>CONTACTED</v>
      </c>
    </row>
    <row r="1197" spans="1:1">
      <c r="A1197" s="8" t="str">
        <f>TRIM(UPPER(Table1[[#This Row],[Status]]))</f>
        <v>CONTACTED</v>
      </c>
    </row>
    <row r="1198" spans="1:1">
      <c r="A1198" s="8" t="str">
        <f>TRIM(UPPER(Table1[[#This Row],[Status]]))</f>
        <v>NW</v>
      </c>
    </row>
    <row r="1199" spans="1:1">
      <c r="A1199" s="8" t="str">
        <f>TRIM(UPPER(Table1[[#This Row],[Status]]))</f>
        <v>QUALIFIED</v>
      </c>
    </row>
    <row r="1200" spans="1:1">
      <c r="A1200" s="8" t="str">
        <f>TRIM(UPPER(Table1[[#This Row],[Status]]))</f>
        <v>CONTACTED</v>
      </c>
    </row>
    <row r="1201" spans="1:1">
      <c r="A1201" s="8" t="str">
        <f>TRIM(UPPER(Table1[[#This Row],[Status]]))</f>
        <v>QUALIFIED</v>
      </c>
    </row>
    <row r="1202" spans="1:1">
      <c r="A1202" s="8" t="str">
        <f>TRIM(UPPER(Table1[[#This Row],[Status]]))</f>
        <v>QUALIFED</v>
      </c>
    </row>
    <row r="1203" spans="1:1">
      <c r="A1203" s="8" t="str">
        <f>TRIM(UPPER(Table1[[#This Row],[Status]]))</f>
        <v>CONTACTED</v>
      </c>
    </row>
    <row r="1204" spans="1:1">
      <c r="A1204" s="8" t="str">
        <f>TRIM(UPPER(Table1[[#This Row],[Status]]))</f>
        <v>CONVERTED</v>
      </c>
    </row>
    <row r="1205" spans="1:1">
      <c r="A1205" s="8" t="str">
        <f>TRIM(UPPER(Table1[[#This Row],[Status]]))</f>
        <v>CONVERTED</v>
      </c>
    </row>
    <row r="1206" spans="1:1">
      <c r="A1206" s="8" t="str">
        <f>TRIM(UPPER(Table1[[#This Row],[Status]]))</f>
        <v>LOS</v>
      </c>
    </row>
    <row r="1207" spans="1:1">
      <c r="A1207" s="8" t="str">
        <f>TRIM(UPPER(Table1[[#This Row],[Status]]))</f>
        <v>QUALIFIED</v>
      </c>
    </row>
    <row r="1208" spans="1:1">
      <c r="A1208" s="8" t="str">
        <f>TRIM(UPPER(Table1[[#This Row],[Status]]))</f>
        <v>NEW</v>
      </c>
    </row>
    <row r="1209" spans="1:1">
      <c r="A1209" s="8" t="str">
        <f>TRIM(UPPER(Table1[[#This Row],[Status]]))</f>
        <v>QUALIFIED</v>
      </c>
    </row>
    <row r="1210" spans="1:1">
      <c r="A1210" s="8" t="str">
        <f>TRIM(UPPER(Table1[[#This Row],[Status]]))</f>
        <v>LOST</v>
      </c>
    </row>
    <row r="1211" spans="1:1">
      <c r="A1211" s="8" t="str">
        <f>TRIM(UPPER(Table1[[#This Row],[Status]]))</f>
        <v>CONTACTED</v>
      </c>
    </row>
    <row r="1212" spans="1:1">
      <c r="A1212" s="8" t="str">
        <f>TRIM(UPPER(Table1[[#This Row],[Status]]))</f>
        <v>CONTACTD</v>
      </c>
    </row>
    <row r="1213" spans="1:1">
      <c r="A1213" s="8" t="str">
        <f>TRIM(UPPER(Table1[[#This Row],[Status]]))</f>
        <v>QUALIFIED</v>
      </c>
    </row>
    <row r="1214" spans="1:1">
      <c r="A1214" s="8" t="str">
        <f>TRIM(UPPER(Table1[[#This Row],[Status]]))</f>
        <v>LOST</v>
      </c>
    </row>
    <row r="1215" spans="1:1">
      <c r="A1215" s="8" t="str">
        <f>TRIM(UPPER(Table1[[#This Row],[Status]]))</f>
        <v>NW</v>
      </c>
    </row>
    <row r="1216" spans="1:1">
      <c r="A1216" s="8" t="str">
        <f>TRIM(UPPER(Table1[[#This Row],[Status]]))</f>
        <v>QUALIFIED</v>
      </c>
    </row>
    <row r="1217" spans="1:1">
      <c r="A1217" s="8" t="str">
        <f>TRIM(UPPER(Table1[[#This Row],[Status]]))</f>
        <v>CONTACTED</v>
      </c>
    </row>
    <row r="1218" spans="1:1">
      <c r="A1218" s="8" t="str">
        <f>TRIM(UPPER(Table1[[#This Row],[Status]]))</f>
        <v>QUALIFIED</v>
      </c>
    </row>
    <row r="1219" spans="1:1">
      <c r="A1219" s="8" t="str">
        <f>TRIM(UPPER(Table1[[#This Row],[Status]]))</f>
        <v>CONTACTD</v>
      </c>
    </row>
    <row r="1220" spans="1:1">
      <c r="A1220" s="8" t="str">
        <f>TRIM(UPPER(Table1[[#This Row],[Status]]))</f>
        <v>NW</v>
      </c>
    </row>
    <row r="1221" spans="1:1">
      <c r="A1221" s="8" t="str">
        <f>TRIM(UPPER(Table1[[#This Row],[Status]]))</f>
        <v>NEW</v>
      </c>
    </row>
    <row r="1222" spans="1:1">
      <c r="A1222" s="8" t="str">
        <f>TRIM(UPPER(Table1[[#This Row],[Status]]))</f>
        <v>QUALIFED</v>
      </c>
    </row>
    <row r="1223" spans="1:1">
      <c r="A1223" s="8" t="str">
        <f>TRIM(UPPER(Table1[[#This Row],[Status]]))</f>
        <v>QUALIFIED</v>
      </c>
    </row>
    <row r="1224" spans="1:1">
      <c r="A1224" s="8" t="str">
        <f>TRIM(UPPER(Table1[[#This Row],[Status]]))</f>
        <v>NEW</v>
      </c>
    </row>
    <row r="1225" spans="1:1">
      <c r="A1225" s="8" t="str">
        <f>TRIM(UPPER(Table1[[#This Row],[Status]]))</f>
        <v>NEW</v>
      </c>
    </row>
    <row r="1226" spans="1:1">
      <c r="A1226" s="8" t="str">
        <f>TRIM(UPPER(Table1[[#This Row],[Status]]))</f>
        <v>CONTACTED</v>
      </c>
    </row>
    <row r="1227" spans="1:1">
      <c r="A1227" s="8" t="str">
        <f>TRIM(UPPER(Table1[[#This Row],[Status]]))</f>
        <v>NEW</v>
      </c>
    </row>
    <row r="1228" spans="1:1">
      <c r="A1228" s="8" t="str">
        <f>TRIM(UPPER(Table1[[#This Row],[Status]]))</f>
        <v>CONTACTED</v>
      </c>
    </row>
    <row r="1229" spans="1:1">
      <c r="A1229" s="8" t="str">
        <f>TRIM(UPPER(Table1[[#This Row],[Status]]))</f>
        <v>CONTACTD</v>
      </c>
    </row>
    <row r="1230" spans="1:1">
      <c r="A1230" s="8" t="str">
        <f>TRIM(UPPER(Table1[[#This Row],[Status]]))</f>
        <v>QUALIFIED</v>
      </c>
    </row>
    <row r="1231" spans="1:1">
      <c r="A1231" s="8" t="str">
        <f>TRIM(UPPER(Table1[[#This Row],[Status]]))</f>
        <v>CONTACTED</v>
      </c>
    </row>
    <row r="1232" spans="1:1">
      <c r="A1232" s="8" t="str">
        <f>TRIM(UPPER(Table1[[#This Row],[Status]]))</f>
        <v>CONCTACTED</v>
      </c>
    </row>
    <row r="1233" spans="1:1">
      <c r="A1233" s="8" t="str">
        <f>TRIM(UPPER(Table1[[#This Row],[Status]]))</f>
        <v>NEW</v>
      </c>
    </row>
    <row r="1234" spans="1:1">
      <c r="A1234" s="8" t="str">
        <f>TRIM(UPPER(Table1[[#This Row],[Status]]))</f>
        <v>QUALIFIED</v>
      </c>
    </row>
    <row r="1235" spans="1:1">
      <c r="A1235" s="8" t="str">
        <f>TRIM(UPPER(Table1[[#This Row],[Status]]))</f>
        <v>QUALIFED</v>
      </c>
    </row>
    <row r="1236" spans="1:1">
      <c r="A1236" s="8" t="str">
        <f>TRIM(UPPER(Table1[[#This Row],[Status]]))</f>
        <v>CONTACTD</v>
      </c>
    </row>
    <row r="1237" spans="1:1">
      <c r="A1237" s="8" t="str">
        <f>TRIM(UPPER(Table1[[#This Row],[Status]]))</f>
        <v>CONCTACTED</v>
      </c>
    </row>
    <row r="1238" spans="1:1">
      <c r="A1238" s="8" t="str">
        <f>TRIM(UPPER(Table1[[#This Row],[Status]]))</f>
        <v>LOST</v>
      </c>
    </row>
    <row r="1239" spans="1:1">
      <c r="A1239" s="8" t="str">
        <f>TRIM(UPPER(Table1[[#This Row],[Status]]))</f>
        <v>NW</v>
      </c>
    </row>
    <row r="1240" spans="1:1">
      <c r="A1240" s="8" t="str">
        <f>TRIM(UPPER(Table1[[#This Row],[Status]]))</f>
        <v>NEW</v>
      </c>
    </row>
    <row r="1241" spans="1:1">
      <c r="A1241" s="8" t="str">
        <f>TRIM(UPPER(Table1[[#This Row],[Status]]))</f>
        <v>LOS</v>
      </c>
    </row>
    <row r="1242" spans="1:1">
      <c r="A1242" s="8" t="str">
        <f>TRIM(UPPER(Table1[[#This Row],[Status]]))</f>
        <v>NEW</v>
      </c>
    </row>
    <row r="1243" spans="1:1">
      <c r="A1243" s="8" t="str">
        <f>TRIM(UPPER(Table1[[#This Row],[Status]]))</f>
        <v>CONVERTED</v>
      </c>
    </row>
    <row r="1244" spans="1:1">
      <c r="A1244" s="8" t="str">
        <f>TRIM(UPPER(Table1[[#This Row],[Status]]))</f>
        <v>CONVERTED</v>
      </c>
    </row>
    <row r="1245" spans="1:1">
      <c r="A1245" s="8" t="str">
        <f>TRIM(UPPER(Table1[[#This Row],[Status]]))</f>
        <v>CONTACTED</v>
      </c>
    </row>
    <row r="1246" spans="1:1">
      <c r="A1246" s="8" t="str">
        <f>TRIM(UPPER(Table1[[#This Row],[Status]]))</f>
        <v>CONVERTED</v>
      </c>
    </row>
    <row r="1247" spans="1:1">
      <c r="A1247" s="8" t="str">
        <f>TRIM(UPPER(Table1[[#This Row],[Status]]))</f>
        <v>NEW</v>
      </c>
    </row>
    <row r="1248" spans="1:1">
      <c r="A1248" s="8" t="str">
        <f>TRIM(UPPER(Table1[[#This Row],[Status]]))</f>
        <v>NEW</v>
      </c>
    </row>
    <row r="1249" spans="1:1">
      <c r="A1249" s="8" t="str">
        <f>TRIM(UPPER(Table1[[#This Row],[Status]]))</f>
        <v>CONTACTED</v>
      </c>
    </row>
    <row r="1250" spans="1:1">
      <c r="A1250" s="8" t="str">
        <f>TRIM(UPPER(Table1[[#This Row],[Status]]))</f>
        <v>QUALIFIED</v>
      </c>
    </row>
    <row r="1251" spans="1:1">
      <c r="A1251" s="8" t="str">
        <f>TRIM(UPPER(Table1[[#This Row],[Status]]))</f>
        <v>LOST</v>
      </c>
    </row>
    <row r="1252" spans="1:1">
      <c r="A1252" s="8" t="str">
        <f>TRIM(UPPER(Table1[[#This Row],[Status]]))</f>
        <v>CONTACTED</v>
      </c>
    </row>
    <row r="1253" spans="1:1">
      <c r="A1253" s="8" t="str">
        <f>TRIM(UPPER(Table1[[#This Row],[Status]]))</f>
        <v>QUALIFIED</v>
      </c>
    </row>
    <row r="1254" spans="1:1">
      <c r="A1254" s="8" t="str">
        <f>TRIM(UPPER(Table1[[#This Row],[Status]]))</f>
        <v>QUALIFIED</v>
      </c>
    </row>
    <row r="1255" spans="1:1">
      <c r="A1255" s="8" t="str">
        <f>TRIM(UPPER(Table1[[#This Row],[Status]]))</f>
        <v>QUALIFIED</v>
      </c>
    </row>
    <row r="1256" spans="1:1">
      <c r="A1256" s="8" t="str">
        <f>TRIM(UPPER(Table1[[#This Row],[Status]]))</f>
        <v>CONCTACTED</v>
      </c>
    </row>
    <row r="1257" spans="1:1">
      <c r="A1257" s="8" t="str">
        <f>TRIM(UPPER(Table1[[#This Row],[Status]]))</f>
        <v>CONVERTED</v>
      </c>
    </row>
    <row r="1258" spans="1:1">
      <c r="A1258" s="8" t="str">
        <f>TRIM(UPPER(Table1[[#This Row],[Status]]))</f>
        <v>QUALIFEID</v>
      </c>
    </row>
    <row r="1259" spans="1:1">
      <c r="A1259" s="8" t="str">
        <f>TRIM(UPPER(Table1[[#This Row],[Status]]))</f>
        <v>CONTACTED</v>
      </c>
    </row>
    <row r="1260" spans="1:1">
      <c r="A1260" s="8" t="str">
        <f>TRIM(UPPER(Table1[[#This Row],[Status]]))</f>
        <v>CONVERTED</v>
      </c>
    </row>
    <row r="1261" spans="1:1">
      <c r="A1261" s="8" t="str">
        <f>TRIM(UPPER(Table1[[#This Row],[Status]]))</f>
        <v>CONVERTED</v>
      </c>
    </row>
    <row r="1262" spans="1:1">
      <c r="A1262" s="8" t="str">
        <f>TRIM(UPPER(Table1[[#This Row],[Status]]))</f>
        <v>NEW</v>
      </c>
    </row>
    <row r="1263" spans="1:1">
      <c r="A1263" s="8" t="str">
        <f>TRIM(UPPER(Table1[[#This Row],[Status]]))</f>
        <v>CONTACTED</v>
      </c>
    </row>
    <row r="1264" spans="1:1">
      <c r="A1264" s="8" t="str">
        <f>TRIM(UPPER(Table1[[#This Row],[Status]]))</f>
        <v>NEW</v>
      </c>
    </row>
    <row r="1265" spans="1:1">
      <c r="A1265" s="8" t="str">
        <f>TRIM(UPPER(Table1[[#This Row],[Status]]))</f>
        <v>CONVERTED</v>
      </c>
    </row>
    <row r="1266" spans="1:1">
      <c r="A1266" s="8" t="str">
        <f>TRIM(UPPER(Table1[[#This Row],[Status]]))</f>
        <v>CONTACTD</v>
      </c>
    </row>
    <row r="1267" spans="1:1">
      <c r="A1267" s="8" t="str">
        <f>TRIM(UPPER(Table1[[#This Row],[Status]]))</f>
        <v>CONVERTED</v>
      </c>
    </row>
    <row r="1268" spans="1:1">
      <c r="A1268" s="8" t="str">
        <f>TRIM(UPPER(Table1[[#This Row],[Status]]))</f>
        <v>LOST</v>
      </c>
    </row>
    <row r="1269" spans="1:1">
      <c r="A1269" s="8" t="str">
        <f>TRIM(UPPER(Table1[[#This Row],[Status]]))</f>
        <v>NEW</v>
      </c>
    </row>
    <row r="1270" spans="1:1">
      <c r="A1270" s="8" t="str">
        <f>TRIM(UPPER(Table1[[#This Row],[Status]]))</f>
        <v>CONTACTED</v>
      </c>
    </row>
    <row r="1271" spans="1:1">
      <c r="A1271" s="8" t="str">
        <f>TRIM(UPPER(Table1[[#This Row],[Status]]))</f>
        <v>NEW</v>
      </c>
    </row>
    <row r="1272" spans="1:1">
      <c r="A1272" s="8" t="str">
        <f>TRIM(UPPER(Table1[[#This Row],[Status]]))</f>
        <v>QUALIFIED</v>
      </c>
    </row>
    <row r="1273" spans="1:1">
      <c r="A1273" s="8" t="str">
        <f>TRIM(UPPER(Table1[[#This Row],[Status]]))</f>
        <v>QUALIFED</v>
      </c>
    </row>
    <row r="1274" spans="1:1">
      <c r="A1274" s="8" t="str">
        <f>TRIM(UPPER(Table1[[#This Row],[Status]]))</f>
        <v>CONTACTD</v>
      </c>
    </row>
    <row r="1275" spans="1:1">
      <c r="A1275" s="8" t="str">
        <f>TRIM(UPPER(Table1[[#This Row],[Status]]))</f>
        <v>NEW</v>
      </c>
    </row>
    <row r="1276" spans="1:1">
      <c r="A1276" s="8" t="str">
        <f>TRIM(UPPER(Table1[[#This Row],[Status]]))</f>
        <v>CONVERTED</v>
      </c>
    </row>
    <row r="1277" spans="1:1">
      <c r="A1277" s="8" t="str">
        <f>TRIM(UPPER(Table1[[#This Row],[Status]]))</f>
        <v>QUALIFIED</v>
      </c>
    </row>
    <row r="1278" spans="1:1">
      <c r="A1278" s="8" t="str">
        <f>TRIM(UPPER(Table1[[#This Row],[Status]]))</f>
        <v>CONTACTED</v>
      </c>
    </row>
    <row r="1279" spans="1:1">
      <c r="A1279" s="8" t="str">
        <f>TRIM(UPPER(Table1[[#This Row],[Status]]))</f>
        <v>CONTACTED</v>
      </c>
    </row>
    <row r="1280" spans="1:1">
      <c r="A1280" s="8" t="str">
        <f>TRIM(UPPER(Table1[[#This Row],[Status]]))</f>
        <v>NEW</v>
      </c>
    </row>
    <row r="1281" spans="1:1">
      <c r="A1281" s="8" t="str">
        <f>TRIM(UPPER(Table1[[#This Row],[Status]]))</f>
        <v>CONVERTED</v>
      </c>
    </row>
    <row r="1282" spans="1:1">
      <c r="A1282" s="8" t="str">
        <f>TRIM(UPPER(Table1[[#This Row],[Status]]))</f>
        <v>CONVERTED</v>
      </c>
    </row>
    <row r="1283" spans="1:1">
      <c r="A1283" s="8" t="str">
        <f>TRIM(UPPER(Table1[[#This Row],[Status]]))</f>
        <v>QUALIFIED</v>
      </c>
    </row>
    <row r="1284" spans="1:1">
      <c r="A1284" s="8" t="str">
        <f>TRIM(UPPER(Table1[[#This Row],[Status]]))</f>
        <v>QUALIFED</v>
      </c>
    </row>
    <row r="1285" spans="1:1">
      <c r="A1285" s="8" t="str">
        <f>TRIM(UPPER(Table1[[#This Row],[Status]]))</f>
        <v>CONTACTED</v>
      </c>
    </row>
    <row r="1286" spans="1:1">
      <c r="A1286" s="8" t="str">
        <f>TRIM(UPPER(Table1[[#This Row],[Status]]))</f>
        <v>QUALIFED</v>
      </c>
    </row>
    <row r="1287" spans="1:1">
      <c r="A1287" s="8" t="str">
        <f>TRIM(UPPER(Table1[[#This Row],[Status]]))</f>
        <v>NW</v>
      </c>
    </row>
    <row r="1288" spans="1:1">
      <c r="A1288" s="8" t="str">
        <f>TRIM(UPPER(Table1[[#This Row],[Status]]))</f>
        <v>CONCTACTED</v>
      </c>
    </row>
    <row r="1289" spans="1:1">
      <c r="A1289" s="8" t="str">
        <f>TRIM(UPPER(Table1[[#This Row],[Status]]))</f>
        <v>NEW</v>
      </c>
    </row>
    <row r="1290" spans="1:1">
      <c r="A1290" s="8" t="str">
        <f>TRIM(UPPER(Table1[[#This Row],[Status]]))</f>
        <v>CONTACTD</v>
      </c>
    </row>
    <row r="1291" spans="1:1">
      <c r="A1291" s="8" t="str">
        <f>TRIM(UPPER(Table1[[#This Row],[Status]]))</f>
        <v>QUALIFIED</v>
      </c>
    </row>
    <row r="1292" spans="1:1">
      <c r="A1292" s="8" t="str">
        <f>TRIM(UPPER(Table1[[#This Row],[Status]]))</f>
        <v>QUALIFIED</v>
      </c>
    </row>
    <row r="1293" spans="1:1">
      <c r="A1293" s="8" t="str">
        <f>TRIM(UPPER(Table1[[#This Row],[Status]]))</f>
        <v>QUALIFEID</v>
      </c>
    </row>
    <row r="1294" spans="1:1">
      <c r="A1294" s="8" t="str">
        <f>TRIM(UPPER(Table1[[#This Row],[Status]]))</f>
        <v>CONVERTED</v>
      </c>
    </row>
    <row r="1295" spans="1:1">
      <c r="A1295" s="8" t="str">
        <f>TRIM(UPPER(Table1[[#This Row],[Status]]))</f>
        <v>NEW</v>
      </c>
    </row>
    <row r="1296" spans="1:1">
      <c r="A1296" s="8" t="str">
        <f>TRIM(UPPER(Table1[[#This Row],[Status]]))</f>
        <v>CONTACTED</v>
      </c>
    </row>
    <row r="1297" spans="1:1">
      <c r="A1297" s="8" t="str">
        <f>TRIM(UPPER(Table1[[#This Row],[Status]]))</f>
        <v>CONTACTED</v>
      </c>
    </row>
    <row r="1298" spans="1:1">
      <c r="A1298" s="8" t="str">
        <f>TRIM(UPPER(Table1[[#This Row],[Status]]))</f>
        <v>CONTACTED</v>
      </c>
    </row>
    <row r="1299" spans="1:1">
      <c r="A1299" s="8" t="str">
        <f>TRIM(UPPER(Table1[[#This Row],[Status]]))</f>
        <v>QUALIFIED</v>
      </c>
    </row>
    <row r="1300" spans="1:1">
      <c r="A1300" s="8" t="str">
        <f>TRIM(UPPER(Table1[[#This Row],[Status]]))</f>
        <v>LOST</v>
      </c>
    </row>
    <row r="1301" spans="1:1">
      <c r="A1301" s="8" t="str">
        <f>TRIM(UPPER(Table1[[#This Row],[Status]]))</f>
        <v>NEW</v>
      </c>
    </row>
    <row r="1302" spans="1:1">
      <c r="A1302" s="8" t="str">
        <f>TRIM(UPPER(Table1[[#This Row],[Status]]))</f>
        <v>NEW</v>
      </c>
    </row>
    <row r="1303" spans="1:1">
      <c r="A1303" s="8" t="str">
        <f>TRIM(UPPER(Table1[[#This Row],[Status]]))</f>
        <v>CONTACTED</v>
      </c>
    </row>
    <row r="1304" spans="1:1">
      <c r="A1304" s="8" t="str">
        <f>TRIM(UPPER(Table1[[#This Row],[Status]]))</f>
        <v>CONVERETED</v>
      </c>
    </row>
    <row r="1305" spans="1:1">
      <c r="A1305" s="8" t="str">
        <f>TRIM(UPPER(Table1[[#This Row],[Status]]))</f>
        <v>CONVERTED</v>
      </c>
    </row>
    <row r="1306" spans="1:1">
      <c r="A1306" s="8" t="str">
        <f>TRIM(UPPER(Table1[[#This Row],[Status]]))</f>
        <v>QUALIFED</v>
      </c>
    </row>
    <row r="1307" spans="1:1">
      <c r="A1307" s="8" t="str">
        <f>TRIM(UPPER(Table1[[#This Row],[Status]]))</f>
        <v>NEW</v>
      </c>
    </row>
    <row r="1308" spans="1:1">
      <c r="A1308" s="8" t="str">
        <f>TRIM(UPPER(Table1[[#This Row],[Status]]))</f>
        <v>CONTACTED</v>
      </c>
    </row>
    <row r="1309" spans="1:1">
      <c r="A1309" s="8" t="str">
        <f>TRIM(UPPER(Table1[[#This Row],[Status]]))</f>
        <v>CONVERTED</v>
      </c>
    </row>
    <row r="1310" spans="1:1">
      <c r="A1310" s="8" t="str">
        <f>TRIM(UPPER(Table1[[#This Row],[Status]]))</f>
        <v>CONVERTED</v>
      </c>
    </row>
    <row r="1311" spans="1:1">
      <c r="A1311" s="8" t="str">
        <f>TRIM(UPPER(Table1[[#This Row],[Status]]))</f>
        <v>NEW</v>
      </c>
    </row>
    <row r="1312" spans="1:1">
      <c r="A1312" s="8" t="str">
        <f>TRIM(UPPER(Table1[[#This Row],[Status]]))</f>
        <v>NEW</v>
      </c>
    </row>
    <row r="1313" spans="1:1">
      <c r="A1313" s="8" t="str">
        <f>TRIM(UPPER(Table1[[#This Row],[Status]]))</f>
        <v>CONTACTD</v>
      </c>
    </row>
    <row r="1314" spans="1:1">
      <c r="A1314" s="8" t="str">
        <f>TRIM(UPPER(Table1[[#This Row],[Status]]))</f>
        <v>QUALIFIED</v>
      </c>
    </row>
    <row r="1315" spans="1:1">
      <c r="A1315" s="8" t="str">
        <f>TRIM(UPPER(Table1[[#This Row],[Status]]))</f>
        <v>NEW</v>
      </c>
    </row>
    <row r="1316" spans="1:1">
      <c r="A1316" s="8" t="str">
        <f>TRIM(UPPER(Table1[[#This Row],[Status]]))</f>
        <v>QUALIFIED</v>
      </c>
    </row>
    <row r="1317" spans="1:1">
      <c r="A1317" s="8" t="str">
        <f>TRIM(UPPER(Table1[[#This Row],[Status]]))</f>
        <v>NEW</v>
      </c>
    </row>
    <row r="1318" spans="1:1">
      <c r="A1318" s="8" t="str">
        <f>TRIM(UPPER(Table1[[#This Row],[Status]]))</f>
        <v>LOST</v>
      </c>
    </row>
    <row r="1319" spans="1:1">
      <c r="A1319" s="8" t="str">
        <f>TRIM(UPPER(Table1[[#This Row],[Status]]))</f>
        <v>CONTACTED</v>
      </c>
    </row>
    <row r="1320" spans="1:1">
      <c r="A1320" s="8" t="str">
        <f>TRIM(UPPER(Table1[[#This Row],[Status]]))</f>
        <v>CONTACTED</v>
      </c>
    </row>
    <row r="1321" spans="1:1">
      <c r="A1321" s="8" t="str">
        <f>TRIM(UPPER(Table1[[#This Row],[Status]]))</f>
        <v>NEW</v>
      </c>
    </row>
    <row r="1322" spans="1:1">
      <c r="A1322" s="8" t="str">
        <f>TRIM(UPPER(Table1[[#This Row],[Status]]))</f>
        <v>NEW</v>
      </c>
    </row>
    <row r="1323" spans="1:1">
      <c r="A1323" s="8" t="str">
        <f>TRIM(UPPER(Table1[[#This Row],[Status]]))</f>
        <v>CONCTACTED</v>
      </c>
    </row>
    <row r="1324" spans="1:1">
      <c r="A1324" s="8" t="str">
        <f>TRIM(UPPER(Table1[[#This Row],[Status]]))</f>
        <v>NEW</v>
      </c>
    </row>
    <row r="1325" spans="1:1">
      <c r="A1325" s="8" t="str">
        <f>TRIM(UPPER(Table1[[#This Row],[Status]]))</f>
        <v>NEW</v>
      </c>
    </row>
    <row r="1326" spans="1:1">
      <c r="A1326" s="8" t="str">
        <f>TRIM(UPPER(Table1[[#This Row],[Status]]))</f>
        <v>NEW</v>
      </c>
    </row>
    <row r="1327" spans="1:1">
      <c r="A1327" s="8" t="str">
        <f>TRIM(UPPER(Table1[[#This Row],[Status]]))</f>
        <v>CONVERTED</v>
      </c>
    </row>
    <row r="1328" spans="1:1">
      <c r="A1328" s="8" t="str">
        <f>TRIM(UPPER(Table1[[#This Row],[Status]]))</f>
        <v>NEW</v>
      </c>
    </row>
    <row r="1329" spans="1:1">
      <c r="A1329" s="8" t="str">
        <f>TRIM(UPPER(Table1[[#This Row],[Status]]))</f>
        <v>NW</v>
      </c>
    </row>
    <row r="1330" spans="1:1">
      <c r="A1330" s="8" t="str">
        <f>TRIM(UPPER(Table1[[#This Row],[Status]]))</f>
        <v>NEW</v>
      </c>
    </row>
    <row r="1331" spans="1:1">
      <c r="A1331" s="8" t="str">
        <f>TRIM(UPPER(Table1[[#This Row],[Status]]))</f>
        <v>QUALIFIED</v>
      </c>
    </row>
    <row r="1332" spans="1:1">
      <c r="A1332" s="8" t="str">
        <f>TRIM(UPPER(Table1[[#This Row],[Status]]))</f>
        <v>QUALIFIED</v>
      </c>
    </row>
    <row r="1333" spans="1:1">
      <c r="A1333" s="8" t="str">
        <f>TRIM(UPPER(Table1[[#This Row],[Status]]))</f>
        <v>CONVERETED</v>
      </c>
    </row>
    <row r="1334" spans="1:1">
      <c r="A1334" s="8" t="str">
        <f>TRIM(UPPER(Table1[[#This Row],[Status]]))</f>
        <v>CONTACTED</v>
      </c>
    </row>
    <row r="1335" spans="1:1">
      <c r="A1335" s="8" t="str">
        <f>TRIM(UPPER(Table1[[#This Row],[Status]]))</f>
        <v>CONTACTED</v>
      </c>
    </row>
    <row r="1336" spans="1:1">
      <c r="A1336" s="8" t="str">
        <f>TRIM(UPPER(Table1[[#This Row],[Status]]))</f>
        <v>LOST</v>
      </c>
    </row>
    <row r="1337" spans="1:1">
      <c r="A1337" s="8" t="str">
        <f>TRIM(UPPER(Table1[[#This Row],[Status]]))</f>
        <v>LOS</v>
      </c>
    </row>
    <row r="1338" spans="1:1">
      <c r="A1338" s="8" t="str">
        <f>TRIM(UPPER(Table1[[#This Row],[Status]]))</f>
        <v>CONTACTED</v>
      </c>
    </row>
    <row r="1339" spans="1:1">
      <c r="A1339" s="8" t="str">
        <f>TRIM(UPPER(Table1[[#This Row],[Status]]))</f>
        <v>NEW</v>
      </c>
    </row>
    <row r="1340" spans="1:1">
      <c r="A1340" s="8" t="str">
        <f>TRIM(UPPER(Table1[[#This Row],[Status]]))</f>
        <v>NW</v>
      </c>
    </row>
    <row r="1341" spans="1:1">
      <c r="A1341" s="8" t="str">
        <f>TRIM(UPPER(Table1[[#This Row],[Status]]))</f>
        <v>NEW</v>
      </c>
    </row>
    <row r="1342" spans="1:1">
      <c r="A1342" s="8" t="str">
        <f>TRIM(UPPER(Table1[[#This Row],[Status]]))</f>
        <v>LOST</v>
      </c>
    </row>
    <row r="1343" spans="1:1">
      <c r="A1343" s="8" t="str">
        <f>TRIM(UPPER(Table1[[#This Row],[Status]]))</f>
        <v>CONTACTED</v>
      </c>
    </row>
    <row r="1344" spans="1:1">
      <c r="A1344" s="8" t="str">
        <f>TRIM(UPPER(Table1[[#This Row],[Status]]))</f>
        <v>CONVERTED</v>
      </c>
    </row>
    <row r="1345" spans="1:1">
      <c r="A1345" s="8" t="str">
        <f>TRIM(UPPER(Table1[[#This Row],[Status]]))</f>
        <v>QUALIFIED</v>
      </c>
    </row>
    <row r="1346" spans="1:1">
      <c r="A1346" s="8" t="str">
        <f>TRIM(UPPER(Table1[[#This Row],[Status]]))</f>
        <v>NEW</v>
      </c>
    </row>
    <row r="1347" spans="1:1">
      <c r="A1347" s="8" t="str">
        <f>TRIM(UPPER(Table1[[#This Row],[Status]]))</f>
        <v>CONTACTED</v>
      </c>
    </row>
    <row r="1348" spans="1:1">
      <c r="A1348" s="8" t="str">
        <f>TRIM(UPPER(Table1[[#This Row],[Status]]))</f>
        <v>CONTACTED</v>
      </c>
    </row>
    <row r="1349" spans="1:1">
      <c r="A1349" s="8" t="str">
        <f>TRIM(UPPER(Table1[[#This Row],[Status]]))</f>
        <v>CONTACTED</v>
      </c>
    </row>
    <row r="1350" spans="1:1">
      <c r="A1350" s="8" t="str">
        <f>TRIM(UPPER(Table1[[#This Row],[Status]]))</f>
        <v>NEW</v>
      </c>
    </row>
    <row r="1351" spans="1:1">
      <c r="A1351" s="8" t="str">
        <f>TRIM(UPPER(Table1[[#This Row],[Status]]))</f>
        <v>NEW</v>
      </c>
    </row>
    <row r="1352" spans="1:1">
      <c r="A1352" s="8" t="str">
        <f>TRIM(UPPER(Table1[[#This Row],[Status]]))</f>
        <v>CONTACTED</v>
      </c>
    </row>
    <row r="1353" spans="1:1">
      <c r="A1353" s="8" t="str">
        <f>TRIM(UPPER(Table1[[#This Row],[Status]]))</f>
        <v>LOST</v>
      </c>
    </row>
    <row r="1354" spans="1:1">
      <c r="A1354" s="8" t="str">
        <f>TRIM(UPPER(Table1[[#This Row],[Status]]))</f>
        <v>QUALIFED</v>
      </c>
    </row>
    <row r="1355" spans="1:1">
      <c r="A1355" s="8" t="str">
        <f>TRIM(UPPER(Table1[[#This Row],[Status]]))</f>
        <v>NEW</v>
      </c>
    </row>
    <row r="1356" spans="1:1">
      <c r="A1356" s="8" t="str">
        <f>TRIM(UPPER(Table1[[#This Row],[Status]]))</f>
        <v>CONTACTED</v>
      </c>
    </row>
    <row r="1357" spans="1:1">
      <c r="A1357" s="8" t="str">
        <f>TRIM(UPPER(Table1[[#This Row],[Status]]))</f>
        <v>NEW</v>
      </c>
    </row>
    <row r="1358" spans="1:1">
      <c r="A1358" s="8" t="str">
        <f>TRIM(UPPER(Table1[[#This Row],[Status]]))</f>
        <v>LOST</v>
      </c>
    </row>
    <row r="1359" spans="1:1">
      <c r="A1359" s="8" t="str">
        <f>TRIM(UPPER(Table1[[#This Row],[Status]]))</f>
        <v>LOST</v>
      </c>
    </row>
    <row r="1360" spans="1:1">
      <c r="A1360" s="8" t="str">
        <f>TRIM(UPPER(Table1[[#This Row],[Status]]))</f>
        <v>QUALIFIED</v>
      </c>
    </row>
    <row r="1361" spans="1:1">
      <c r="A1361" s="8" t="str">
        <f>TRIM(UPPER(Table1[[#This Row],[Status]]))</f>
        <v>NEW</v>
      </c>
    </row>
    <row r="1362" spans="1:1">
      <c r="A1362" s="8" t="str">
        <f>TRIM(UPPER(Table1[[#This Row],[Status]]))</f>
        <v>CONVERTED</v>
      </c>
    </row>
    <row r="1363" spans="1:1">
      <c r="A1363" s="8" t="str">
        <f>TRIM(UPPER(Table1[[#This Row],[Status]]))</f>
        <v>LOST</v>
      </c>
    </row>
    <row r="1364" spans="1:1">
      <c r="A1364" s="8" t="str">
        <f>TRIM(UPPER(Table1[[#This Row],[Status]]))</f>
        <v>CONTACTED</v>
      </c>
    </row>
    <row r="1365" spans="1:1">
      <c r="A1365" s="8" t="str">
        <f>TRIM(UPPER(Table1[[#This Row],[Status]]))</f>
        <v>QUALIFEID</v>
      </c>
    </row>
    <row r="1366" spans="1:1">
      <c r="A1366" s="8" t="str">
        <f>TRIM(UPPER(Table1[[#This Row],[Status]]))</f>
        <v>CONTACTED</v>
      </c>
    </row>
    <row r="1367" spans="1:1">
      <c r="A1367" s="8" t="str">
        <f>TRIM(UPPER(Table1[[#This Row],[Status]]))</f>
        <v>CONTACTD</v>
      </c>
    </row>
    <row r="1368" spans="1:1">
      <c r="A1368" s="8" t="str">
        <f>TRIM(UPPER(Table1[[#This Row],[Status]]))</f>
        <v>NEW</v>
      </c>
    </row>
    <row r="1369" spans="1:1">
      <c r="A1369" s="8" t="str">
        <f>TRIM(UPPER(Table1[[#This Row],[Status]]))</f>
        <v>CONTACTED</v>
      </c>
    </row>
    <row r="1370" spans="1:1">
      <c r="A1370" s="8" t="str">
        <f>TRIM(UPPER(Table1[[#This Row],[Status]]))</f>
        <v>CONVERTED</v>
      </c>
    </row>
    <row r="1371" spans="1:1">
      <c r="A1371" s="8" t="str">
        <f>TRIM(UPPER(Table1[[#This Row],[Status]]))</f>
        <v>CONVERETED</v>
      </c>
    </row>
    <row r="1372" spans="1:1">
      <c r="A1372" s="8" t="str">
        <f>TRIM(UPPER(Table1[[#This Row],[Status]]))</f>
        <v>QUALIFIED</v>
      </c>
    </row>
    <row r="1373" spans="1:1">
      <c r="A1373" s="8" t="str">
        <f>TRIM(UPPER(Table1[[#This Row],[Status]]))</f>
        <v>CONVERTED</v>
      </c>
    </row>
    <row r="1374" spans="1:1">
      <c r="A1374" s="8" t="str">
        <f>TRIM(UPPER(Table1[[#This Row],[Status]]))</f>
        <v>CONTACTED</v>
      </c>
    </row>
    <row r="1375" spans="1:1">
      <c r="A1375" s="8" t="str">
        <f>TRIM(UPPER(Table1[[#This Row],[Status]]))</f>
        <v>NEW</v>
      </c>
    </row>
    <row r="1376" spans="1:1">
      <c r="A1376" s="8" t="str">
        <f>TRIM(UPPER(Table1[[#This Row],[Status]]))</f>
        <v>QUALIFIED</v>
      </c>
    </row>
    <row r="1377" spans="1:1">
      <c r="A1377" s="8" t="str">
        <f>TRIM(UPPER(Table1[[#This Row],[Status]]))</f>
        <v>QUALIFIED</v>
      </c>
    </row>
    <row r="1378" spans="1:1">
      <c r="A1378" s="8" t="str">
        <f>TRIM(UPPER(Table1[[#This Row],[Status]]))</f>
        <v>NEW</v>
      </c>
    </row>
    <row r="1379" spans="1:1">
      <c r="A1379" s="8" t="str">
        <f>TRIM(UPPER(Table1[[#This Row],[Status]]))</f>
        <v>NEW</v>
      </c>
    </row>
    <row r="1380" spans="1:1">
      <c r="A1380" s="8" t="str">
        <f>TRIM(UPPER(Table1[[#This Row],[Status]]))</f>
        <v>CONTACTED</v>
      </c>
    </row>
    <row r="1381" spans="1:1">
      <c r="A1381" s="8" t="str">
        <f>TRIM(UPPER(Table1[[#This Row],[Status]]))</f>
        <v>NEW</v>
      </c>
    </row>
    <row r="1382" spans="1:1">
      <c r="A1382" s="8" t="str">
        <f>TRIM(UPPER(Table1[[#This Row],[Status]]))</f>
        <v>NEW</v>
      </c>
    </row>
    <row r="1383" spans="1:1">
      <c r="A1383" s="8" t="str">
        <f>TRIM(UPPER(Table1[[#This Row],[Status]]))</f>
        <v>NW</v>
      </c>
    </row>
    <row r="1384" spans="1:1">
      <c r="A1384" s="8" t="str">
        <f>TRIM(UPPER(Table1[[#This Row],[Status]]))</f>
        <v>QUALIFEID</v>
      </c>
    </row>
    <row r="1385" spans="1:1">
      <c r="A1385" s="8" t="str">
        <f>TRIM(UPPER(Table1[[#This Row],[Status]]))</f>
        <v>LOST</v>
      </c>
    </row>
    <row r="1386" spans="1:1">
      <c r="A1386" s="8" t="str">
        <f>TRIM(UPPER(Table1[[#This Row],[Status]]))</f>
        <v>QUALIFIED</v>
      </c>
    </row>
    <row r="1387" spans="1:1">
      <c r="A1387" s="8" t="str">
        <f>TRIM(UPPER(Table1[[#This Row],[Status]]))</f>
        <v>LOST</v>
      </c>
    </row>
    <row r="1388" spans="1:1">
      <c r="A1388" s="8" t="str">
        <f>TRIM(UPPER(Table1[[#This Row],[Status]]))</f>
        <v>CONTACTD</v>
      </c>
    </row>
    <row r="1389" spans="1:1">
      <c r="A1389" s="8" t="str">
        <f>TRIM(UPPER(Table1[[#This Row],[Status]]))</f>
        <v>CONCTACTED</v>
      </c>
    </row>
    <row r="1390" spans="1:1">
      <c r="A1390" s="8" t="str">
        <f>TRIM(UPPER(Table1[[#This Row],[Status]]))</f>
        <v>NEW</v>
      </c>
    </row>
    <row r="1391" spans="1:1">
      <c r="A1391" s="8" t="str">
        <f>TRIM(UPPER(Table1[[#This Row],[Status]]))</f>
        <v>QUALIFIED</v>
      </c>
    </row>
    <row r="1392" spans="1:1">
      <c r="A1392" s="8" t="str">
        <f>TRIM(UPPER(Table1[[#This Row],[Status]]))</f>
        <v>CONTACTED</v>
      </c>
    </row>
    <row r="1393" spans="1:1">
      <c r="A1393" s="8" t="str">
        <f>TRIM(UPPER(Table1[[#This Row],[Status]]))</f>
        <v>CONTACTED</v>
      </c>
    </row>
    <row r="1394" spans="1:1">
      <c r="A1394" s="8" t="str">
        <f>TRIM(UPPER(Table1[[#This Row],[Status]]))</f>
        <v>NEW</v>
      </c>
    </row>
    <row r="1395" spans="1:1">
      <c r="A1395" s="8" t="str">
        <f>TRIM(UPPER(Table1[[#This Row],[Status]]))</f>
        <v>CONVETED</v>
      </c>
    </row>
    <row r="1396" spans="1:1">
      <c r="A1396" s="8" t="str">
        <f>TRIM(UPPER(Table1[[#This Row],[Status]]))</f>
        <v>CONVERETED</v>
      </c>
    </row>
    <row r="1397" spans="1:1">
      <c r="A1397" s="8" t="str">
        <f>TRIM(UPPER(Table1[[#This Row],[Status]]))</f>
        <v>NEW</v>
      </c>
    </row>
    <row r="1398" spans="1:1">
      <c r="A1398" s="8" t="str">
        <f>TRIM(UPPER(Table1[[#This Row],[Status]]))</f>
        <v>NEW</v>
      </c>
    </row>
    <row r="1399" spans="1:1">
      <c r="A1399" s="8" t="str">
        <f>TRIM(UPPER(Table1[[#This Row],[Status]]))</f>
        <v>CONTACTED</v>
      </c>
    </row>
    <row r="1400" spans="1:1">
      <c r="A1400" s="8" t="str">
        <f>TRIM(UPPER(Table1[[#This Row],[Status]]))</f>
        <v>NEW</v>
      </c>
    </row>
    <row r="1401" spans="1:1">
      <c r="A1401" s="8" t="str">
        <f>TRIM(UPPER(Table1[[#This Row],[Status]]))</f>
        <v>CONVERTED</v>
      </c>
    </row>
    <row r="1402" spans="1:1">
      <c r="A1402" s="8" t="str">
        <f>TRIM(UPPER(Table1[[#This Row],[Status]]))</f>
        <v>CONCTACTED</v>
      </c>
    </row>
    <row r="1403" spans="1:1">
      <c r="A1403" s="8" t="str">
        <f>TRIM(UPPER(Table1[[#This Row],[Status]]))</f>
        <v>CONVERTED</v>
      </c>
    </row>
    <row r="1404" spans="1:1">
      <c r="A1404" s="8" t="str">
        <f>TRIM(UPPER(Table1[[#This Row],[Status]]))</f>
        <v>QUALIFIED</v>
      </c>
    </row>
    <row r="1405" spans="1:1">
      <c r="A1405" s="8" t="str">
        <f>TRIM(UPPER(Table1[[#This Row],[Status]]))</f>
        <v>QUALIFIED</v>
      </c>
    </row>
    <row r="1406" spans="1:1">
      <c r="A1406" s="8" t="str">
        <f>TRIM(UPPER(Table1[[#This Row],[Status]]))</f>
        <v>QUALIFIED</v>
      </c>
    </row>
    <row r="1407" spans="1:1">
      <c r="A1407" s="8" t="str">
        <f>TRIM(UPPER(Table1[[#This Row],[Status]]))</f>
        <v>NEW</v>
      </c>
    </row>
    <row r="1408" spans="1:1">
      <c r="A1408" s="8" t="str">
        <f>TRIM(UPPER(Table1[[#This Row],[Status]]))</f>
        <v>QUALIFIED</v>
      </c>
    </row>
    <row r="1409" spans="1:1">
      <c r="A1409" s="8" t="str">
        <f>TRIM(UPPER(Table1[[#This Row],[Status]]))</f>
        <v>CONVERTED</v>
      </c>
    </row>
    <row r="1410" spans="1:1">
      <c r="A1410" s="8" t="str">
        <f>TRIM(UPPER(Table1[[#This Row],[Status]]))</f>
        <v>NW</v>
      </c>
    </row>
    <row r="1411" spans="1:1">
      <c r="A1411" s="8" t="str">
        <f>TRIM(UPPER(Table1[[#This Row],[Status]]))</f>
        <v>CONTACTD</v>
      </c>
    </row>
    <row r="1412" spans="1:1">
      <c r="A1412" s="8" t="str">
        <f>TRIM(UPPER(Table1[[#This Row],[Status]]))</f>
        <v>QUALIFIED</v>
      </c>
    </row>
    <row r="1413" spans="1:1">
      <c r="A1413" s="8" t="str">
        <f>TRIM(UPPER(Table1[[#This Row],[Status]]))</f>
        <v>CONTACTED</v>
      </c>
    </row>
    <row r="1414" spans="1:1">
      <c r="A1414" s="8" t="str">
        <f>TRIM(UPPER(Table1[[#This Row],[Status]]))</f>
        <v>CONVERTED</v>
      </c>
    </row>
    <row r="1415" spans="1:1">
      <c r="A1415" s="8" t="str">
        <f>TRIM(UPPER(Table1[[#This Row],[Status]]))</f>
        <v>NEW</v>
      </c>
    </row>
    <row r="1416" spans="1:1">
      <c r="A1416" s="8" t="str">
        <f>TRIM(UPPER(Table1[[#This Row],[Status]]))</f>
        <v>CONTACTED</v>
      </c>
    </row>
    <row r="1417" spans="1:1">
      <c r="A1417" s="8" t="str">
        <f>TRIM(UPPER(Table1[[#This Row],[Status]]))</f>
        <v>NEW</v>
      </c>
    </row>
    <row r="1418" spans="1:1">
      <c r="A1418" s="8" t="str">
        <f>TRIM(UPPER(Table1[[#This Row],[Status]]))</f>
        <v>QUALIFIED</v>
      </c>
    </row>
    <row r="1419" spans="1:1">
      <c r="A1419" s="8" t="str">
        <f>TRIM(UPPER(Table1[[#This Row],[Status]]))</f>
        <v>LOST</v>
      </c>
    </row>
    <row r="1420" spans="1:1">
      <c r="A1420" s="8" t="str">
        <f>TRIM(UPPER(Table1[[#This Row],[Status]]))</f>
        <v>NEW</v>
      </c>
    </row>
    <row r="1421" spans="1:1">
      <c r="A1421" s="8" t="str">
        <f>TRIM(UPPER(Table1[[#This Row],[Status]]))</f>
        <v>CONCTACTED</v>
      </c>
    </row>
    <row r="1422" spans="1:1">
      <c r="A1422" s="8" t="str">
        <f>TRIM(UPPER(Table1[[#This Row],[Status]]))</f>
        <v>CONVERTED</v>
      </c>
    </row>
    <row r="1423" spans="1:1">
      <c r="A1423" s="8" t="str">
        <f>TRIM(UPPER(Table1[[#This Row],[Status]]))</f>
        <v>CONTACTED</v>
      </c>
    </row>
    <row r="1424" spans="1:1">
      <c r="A1424" s="8" t="str">
        <f>TRIM(UPPER(Table1[[#This Row],[Status]]))</f>
        <v>CONCTACTED</v>
      </c>
    </row>
    <row r="1425" spans="1:1">
      <c r="A1425" s="8" t="str">
        <f>TRIM(UPPER(Table1[[#This Row],[Status]]))</f>
        <v>QUALIFED</v>
      </c>
    </row>
    <row r="1426" spans="1:1">
      <c r="A1426" s="8" t="str">
        <f>TRIM(UPPER(Table1[[#This Row],[Status]]))</f>
        <v>CONVERTED</v>
      </c>
    </row>
    <row r="1427" spans="1:1">
      <c r="A1427" s="8" t="str">
        <f>TRIM(UPPER(Table1[[#This Row],[Status]]))</f>
        <v>LOS</v>
      </c>
    </row>
    <row r="1428" spans="1:1">
      <c r="A1428" s="8" t="str">
        <f>TRIM(UPPER(Table1[[#This Row],[Status]]))</f>
        <v>NEW</v>
      </c>
    </row>
    <row r="1429" spans="1:1">
      <c r="A1429" s="8" t="str">
        <f>TRIM(UPPER(Table1[[#This Row],[Status]]))</f>
        <v>CONVERTED</v>
      </c>
    </row>
    <row r="1430" spans="1:1">
      <c r="A1430" s="8" t="str">
        <f>TRIM(UPPER(Table1[[#This Row],[Status]]))</f>
        <v>CONTACTED</v>
      </c>
    </row>
    <row r="1431" spans="1:1">
      <c r="A1431" s="8" t="str">
        <f>TRIM(UPPER(Table1[[#This Row],[Status]]))</f>
        <v>CONVERTED</v>
      </c>
    </row>
    <row r="1432" spans="1:1">
      <c r="A1432" s="8" t="str">
        <f>TRIM(UPPER(Table1[[#This Row],[Status]]))</f>
        <v>QUALIFEID</v>
      </c>
    </row>
    <row r="1433" spans="1:1">
      <c r="A1433" s="8" t="str">
        <f>TRIM(UPPER(Table1[[#This Row],[Status]]))</f>
        <v>CONTACTD</v>
      </c>
    </row>
    <row r="1434" spans="1:1">
      <c r="A1434" s="8" t="str">
        <f>TRIM(UPPER(Table1[[#This Row],[Status]]))</f>
        <v>CONTACTED</v>
      </c>
    </row>
    <row r="1435" spans="1:1">
      <c r="A1435" s="8" t="str">
        <f>TRIM(UPPER(Table1[[#This Row],[Status]]))</f>
        <v>QUALIFIED</v>
      </c>
    </row>
    <row r="1436" spans="1:1">
      <c r="A1436" s="8" t="str">
        <f>TRIM(UPPER(Table1[[#This Row],[Status]]))</f>
        <v>NEW</v>
      </c>
    </row>
    <row r="1437" spans="1:1">
      <c r="A1437" s="8" t="str">
        <f>TRIM(UPPER(Table1[[#This Row],[Status]]))</f>
        <v>QUALIFED</v>
      </c>
    </row>
    <row r="1438" spans="1:1">
      <c r="A1438" s="8" t="str">
        <f>TRIM(UPPER(Table1[[#This Row],[Status]]))</f>
        <v>CONVERTED</v>
      </c>
    </row>
    <row r="1439" spans="1:1">
      <c r="A1439" s="8" t="str">
        <f>TRIM(UPPER(Table1[[#This Row],[Status]]))</f>
        <v>QUALIFIED</v>
      </c>
    </row>
    <row r="1440" spans="1:1">
      <c r="A1440" s="8" t="str">
        <f>TRIM(UPPER(Table1[[#This Row],[Status]]))</f>
        <v>NW</v>
      </c>
    </row>
    <row r="1441" spans="1:1">
      <c r="A1441" s="8" t="str">
        <f>TRIM(UPPER(Table1[[#This Row],[Status]]))</f>
        <v>LOS</v>
      </c>
    </row>
    <row r="1442" spans="1:1">
      <c r="A1442" s="8" t="str">
        <f>TRIM(UPPER(Table1[[#This Row],[Status]]))</f>
        <v>LOS</v>
      </c>
    </row>
    <row r="1443" spans="1:1">
      <c r="A1443" s="8" t="str">
        <f>TRIM(UPPER(Table1[[#This Row],[Status]]))</f>
        <v>LOS</v>
      </c>
    </row>
    <row r="1444" spans="1:1">
      <c r="A1444" s="8" t="str">
        <f>TRIM(UPPER(Table1[[#This Row],[Status]]))</f>
        <v>LOST</v>
      </c>
    </row>
    <row r="1445" spans="1:1">
      <c r="A1445" s="8" t="str">
        <f>TRIM(UPPER(Table1[[#This Row],[Status]]))</f>
        <v>QUALIFIED</v>
      </c>
    </row>
    <row r="1446" spans="1:1">
      <c r="A1446" s="8" t="str">
        <f>TRIM(UPPER(Table1[[#This Row],[Status]]))</f>
        <v>NEW</v>
      </c>
    </row>
    <row r="1447" spans="1:1">
      <c r="A1447" s="8" t="str">
        <f>TRIM(UPPER(Table1[[#This Row],[Status]]))</f>
        <v>NEW</v>
      </c>
    </row>
    <row r="1448" spans="1:1">
      <c r="A1448" s="8" t="str">
        <f>TRIM(UPPER(Table1[[#This Row],[Status]]))</f>
        <v>NEW</v>
      </c>
    </row>
    <row r="1449" spans="1:1">
      <c r="A1449" s="8" t="str">
        <f>TRIM(UPPER(Table1[[#This Row],[Status]]))</f>
        <v>QUALIFEID</v>
      </c>
    </row>
    <row r="1450" spans="1:1">
      <c r="A1450" s="8" t="str">
        <f>TRIM(UPPER(Table1[[#This Row],[Status]]))</f>
        <v>NW</v>
      </c>
    </row>
    <row r="1451" spans="1:1">
      <c r="A1451" s="8" t="str">
        <f>TRIM(UPPER(Table1[[#This Row],[Status]]))</f>
        <v>CONVETED</v>
      </c>
    </row>
    <row r="1452" spans="1:1">
      <c r="A1452" s="8" t="str">
        <f>TRIM(UPPER(Table1[[#This Row],[Status]]))</f>
        <v>CONTACTED</v>
      </c>
    </row>
    <row r="1453" spans="1:1">
      <c r="A1453" s="8" t="str">
        <f>TRIM(UPPER(Table1[[#This Row],[Status]]))</f>
        <v>QUALIFIED</v>
      </c>
    </row>
    <row r="1454" spans="1:1">
      <c r="A1454" s="8" t="str">
        <f>TRIM(UPPER(Table1[[#This Row],[Status]]))</f>
        <v>NEW</v>
      </c>
    </row>
    <row r="1455" spans="1:1">
      <c r="A1455" s="8" t="str">
        <f>TRIM(UPPER(Table1[[#This Row],[Status]]))</f>
        <v>CONTACTED</v>
      </c>
    </row>
    <row r="1456" spans="1:1">
      <c r="A1456" s="8" t="str">
        <f>TRIM(UPPER(Table1[[#This Row],[Status]]))</f>
        <v>CONTACTD</v>
      </c>
    </row>
    <row r="1457" spans="1:1">
      <c r="A1457" s="8" t="str">
        <f>TRIM(UPPER(Table1[[#This Row],[Status]]))</f>
        <v>LOS</v>
      </c>
    </row>
    <row r="1458" spans="1:1">
      <c r="A1458" s="8" t="str">
        <f>TRIM(UPPER(Table1[[#This Row],[Status]]))</f>
        <v>QUALIFED</v>
      </c>
    </row>
    <row r="1459" spans="1:1">
      <c r="A1459" s="8" t="str">
        <f>TRIM(UPPER(Table1[[#This Row],[Status]]))</f>
        <v>NEW</v>
      </c>
    </row>
    <row r="1460" spans="1:1">
      <c r="A1460" s="8" t="str">
        <f>TRIM(UPPER(Table1[[#This Row],[Status]]))</f>
        <v>NEW</v>
      </c>
    </row>
    <row r="1461" spans="1:1">
      <c r="A1461" s="8" t="str">
        <f>TRIM(UPPER(Table1[[#This Row],[Status]]))</f>
        <v>QUALIFIED</v>
      </c>
    </row>
    <row r="1462" spans="1:1">
      <c r="A1462" s="8" t="str">
        <f>TRIM(UPPER(Table1[[#This Row],[Status]]))</f>
        <v>NEW</v>
      </c>
    </row>
    <row r="1463" spans="1:1">
      <c r="A1463" s="8" t="str">
        <f>TRIM(UPPER(Table1[[#This Row],[Status]]))</f>
        <v>CONTACTED</v>
      </c>
    </row>
    <row r="1464" spans="1:1">
      <c r="A1464" s="8" t="str">
        <f>TRIM(UPPER(Table1[[#This Row],[Status]]))</f>
        <v>CONTACTED</v>
      </c>
    </row>
    <row r="1465" spans="1:1">
      <c r="A1465" s="8" t="str">
        <f>TRIM(UPPER(Table1[[#This Row],[Status]]))</f>
        <v>NEW</v>
      </c>
    </row>
    <row r="1466" spans="1:1">
      <c r="A1466" s="8" t="str">
        <f>TRIM(UPPER(Table1[[#This Row],[Status]]))</f>
        <v>CONTACTD</v>
      </c>
    </row>
    <row r="1467" spans="1:1">
      <c r="A1467" s="8" t="str">
        <f>TRIM(UPPER(Table1[[#This Row],[Status]]))</f>
        <v>CONCTACTED</v>
      </c>
    </row>
    <row r="1468" spans="1:1">
      <c r="A1468" s="8" t="str">
        <f>TRIM(UPPER(Table1[[#This Row],[Status]]))</f>
        <v>NEW</v>
      </c>
    </row>
    <row r="1469" spans="1:1">
      <c r="A1469" s="8" t="str">
        <f>TRIM(UPPER(Table1[[#This Row],[Status]]))</f>
        <v>CONTACTED</v>
      </c>
    </row>
    <row r="1470" spans="1:1">
      <c r="A1470" s="8" t="str">
        <f>TRIM(UPPER(Table1[[#This Row],[Status]]))</f>
        <v>CONVERETED</v>
      </c>
    </row>
    <row r="1471" spans="1:1">
      <c r="A1471" s="8" t="str">
        <f>TRIM(UPPER(Table1[[#This Row],[Status]]))</f>
        <v>QUALIFIED</v>
      </c>
    </row>
    <row r="1472" spans="1:1">
      <c r="A1472" s="8" t="str">
        <f>TRIM(UPPER(Table1[[#This Row],[Status]]))</f>
        <v>CONTACTED</v>
      </c>
    </row>
    <row r="1473" spans="1:1">
      <c r="A1473" s="8" t="str">
        <f>TRIM(UPPER(Table1[[#This Row],[Status]]))</f>
        <v>CONVERTED</v>
      </c>
    </row>
    <row r="1474" spans="1:1">
      <c r="A1474" s="8" t="str">
        <f>TRIM(UPPER(Table1[[#This Row],[Status]]))</f>
        <v>CONTACTED</v>
      </c>
    </row>
    <row r="1475" spans="1:1">
      <c r="A1475" s="8" t="str">
        <f>TRIM(UPPER(Table1[[#This Row],[Status]]))</f>
        <v>CONTACTED</v>
      </c>
    </row>
    <row r="1476" spans="1:1">
      <c r="A1476" s="8" t="str">
        <f>TRIM(UPPER(Table1[[#This Row],[Status]]))</f>
        <v>NEW</v>
      </c>
    </row>
    <row r="1477" spans="1:1">
      <c r="A1477" s="8" t="str">
        <f>TRIM(UPPER(Table1[[#This Row],[Status]]))</f>
        <v>QUALIFIED</v>
      </c>
    </row>
    <row r="1478" spans="1:1">
      <c r="A1478" s="8" t="str">
        <f>TRIM(UPPER(Table1[[#This Row],[Status]]))</f>
        <v>LOST</v>
      </c>
    </row>
    <row r="1479" spans="1:1">
      <c r="A1479" s="8" t="str">
        <f>TRIM(UPPER(Table1[[#This Row],[Status]]))</f>
        <v>CONTACTED</v>
      </c>
    </row>
    <row r="1480" spans="1:1">
      <c r="A1480" s="8" t="str">
        <f>TRIM(UPPER(Table1[[#This Row],[Status]]))</f>
        <v>QUALIFED</v>
      </c>
    </row>
    <row r="1481" spans="1:1">
      <c r="A1481" s="8" t="str">
        <f>TRIM(UPPER(Table1[[#This Row],[Status]]))</f>
        <v>LOS</v>
      </c>
    </row>
    <row r="1482" spans="1:1">
      <c r="A1482" s="8" t="str">
        <f>TRIM(UPPER(Table1[[#This Row],[Status]]))</f>
        <v>CONTACTED</v>
      </c>
    </row>
    <row r="1483" spans="1:1">
      <c r="A1483" s="8" t="str">
        <f>TRIM(UPPER(Table1[[#This Row],[Status]]))</f>
        <v>LOST</v>
      </c>
    </row>
    <row r="1484" spans="1:1">
      <c r="A1484" s="8" t="str">
        <f>TRIM(UPPER(Table1[[#This Row],[Status]]))</f>
        <v>CONVERTED</v>
      </c>
    </row>
    <row r="1485" spans="1:1">
      <c r="A1485" s="8" t="str">
        <f>TRIM(UPPER(Table1[[#This Row],[Status]]))</f>
        <v>NEW</v>
      </c>
    </row>
    <row r="1486" spans="1:1">
      <c r="A1486" s="8" t="str">
        <f>TRIM(UPPER(Table1[[#This Row],[Status]]))</f>
        <v>CONVERTED</v>
      </c>
    </row>
    <row r="1487" spans="1:1">
      <c r="A1487" s="8" t="str">
        <f>TRIM(UPPER(Table1[[#This Row],[Status]]))</f>
        <v>CONVERTED</v>
      </c>
    </row>
    <row r="1488" spans="1:1">
      <c r="A1488" s="8" t="str">
        <f>TRIM(UPPER(Table1[[#This Row],[Status]]))</f>
        <v>LOST</v>
      </c>
    </row>
    <row r="1489" spans="1:1">
      <c r="A1489" s="8" t="str">
        <f>TRIM(UPPER(Table1[[#This Row],[Status]]))</f>
        <v>CONTACTED</v>
      </c>
    </row>
    <row r="1490" spans="1:1">
      <c r="A1490" s="8" t="str">
        <f>TRIM(UPPER(Table1[[#This Row],[Status]]))</f>
        <v>CONVERETED</v>
      </c>
    </row>
    <row r="1491" spans="1:1">
      <c r="A1491" s="8" t="str">
        <f>TRIM(UPPER(Table1[[#This Row],[Status]]))</f>
        <v>CONVERTED</v>
      </c>
    </row>
    <row r="1492" spans="1:1">
      <c r="A1492" s="8" t="str">
        <f>TRIM(UPPER(Table1[[#This Row],[Status]]))</f>
        <v>CONVERETED</v>
      </c>
    </row>
    <row r="1493" spans="1:1">
      <c r="A1493" s="8" t="str">
        <f>TRIM(UPPER(Table1[[#This Row],[Status]]))</f>
        <v>LOST</v>
      </c>
    </row>
    <row r="1494" spans="1:1">
      <c r="A1494" s="8" t="str">
        <f>TRIM(UPPER(Table1[[#This Row],[Status]]))</f>
        <v>LOST</v>
      </c>
    </row>
    <row r="1495" spans="1:1">
      <c r="A1495" s="8" t="str">
        <f>TRIM(UPPER(Table1[[#This Row],[Status]]))</f>
        <v>CONVERETED</v>
      </c>
    </row>
    <row r="1496" spans="1:1">
      <c r="A1496" s="8" t="str">
        <f>TRIM(UPPER(Table1[[#This Row],[Status]]))</f>
        <v>QUALIFIED</v>
      </c>
    </row>
    <row r="1497" spans="1:1">
      <c r="A1497" s="8" t="str">
        <f>TRIM(UPPER(Table1[[#This Row],[Status]]))</f>
        <v>LOST</v>
      </c>
    </row>
    <row r="1498" spans="1:1">
      <c r="A1498" s="8" t="str">
        <f>TRIM(UPPER(Table1[[#This Row],[Status]]))</f>
        <v>NEW</v>
      </c>
    </row>
    <row r="1499" spans="1:1">
      <c r="A1499" s="8" t="str">
        <f>TRIM(UPPER(Table1[[#This Row],[Status]]))</f>
        <v>NW</v>
      </c>
    </row>
    <row r="1500" spans="1:1">
      <c r="A1500" s="8" t="str">
        <f>TRIM(UPPER(Table1[[#This Row],[Status]]))</f>
        <v>CONTACTED</v>
      </c>
    </row>
    <row r="1501" spans="1:1">
      <c r="A1501" s="8" t="str">
        <f>TRIM(UPPER(Table1[[#This Row],[Status]]))</f>
        <v>NEW</v>
      </c>
    </row>
    <row r="1502" spans="1:1">
      <c r="A1502" s="8" t="str">
        <f>TRIM(UPPER(Table1[[#This Row],[Status]]))</f>
        <v>CONTACTED</v>
      </c>
    </row>
    <row r="1503" spans="1:1">
      <c r="A1503" s="8" t="str">
        <f>TRIM(UPPER(Table1[[#This Row],[Status]]))</f>
        <v>NEW</v>
      </c>
    </row>
    <row r="1504" spans="1:1">
      <c r="A1504" s="8" t="str">
        <f>TRIM(UPPER(Table1[[#This Row],[Status]]))</f>
        <v>QUALIFIED</v>
      </c>
    </row>
    <row r="1505" spans="1:1">
      <c r="A1505" s="8" t="str">
        <f>TRIM(UPPER(Table1[[#This Row],[Status]]))</f>
        <v>NEW</v>
      </c>
    </row>
    <row r="1506" spans="1:1">
      <c r="A1506" s="8" t="str">
        <f>TRIM(UPPER(Table1[[#This Row],[Status]]))</f>
        <v>CONTACTD</v>
      </c>
    </row>
    <row r="1507" spans="1:1">
      <c r="A1507" s="8" t="str">
        <f>TRIM(UPPER(Table1[[#This Row],[Status]]))</f>
        <v>CONTACTD</v>
      </c>
    </row>
    <row r="1508" spans="1:1">
      <c r="A1508" s="8" t="str">
        <f>TRIM(UPPER(Table1[[#This Row],[Status]]))</f>
        <v>NEW</v>
      </c>
    </row>
    <row r="1509" spans="1:1">
      <c r="A1509" s="8" t="str">
        <f>TRIM(UPPER(Table1[[#This Row],[Status]]))</f>
        <v>CONTACTED</v>
      </c>
    </row>
    <row r="1510" spans="1:1">
      <c r="A1510" s="8" t="str">
        <f>TRIM(UPPER(Table1[[#This Row],[Status]]))</f>
        <v>CONVERTED</v>
      </c>
    </row>
    <row r="1511" spans="1:1">
      <c r="A1511" s="8" t="str">
        <f>TRIM(UPPER(Table1[[#This Row],[Status]]))</f>
        <v>CONVERTED</v>
      </c>
    </row>
    <row r="1512" spans="1:1">
      <c r="A1512" s="8" t="str">
        <f>TRIM(UPPER(Table1[[#This Row],[Status]]))</f>
        <v>CONTACTD</v>
      </c>
    </row>
    <row r="1513" spans="1:1">
      <c r="A1513" s="8" t="str">
        <f>TRIM(UPPER(Table1[[#This Row],[Status]]))</f>
        <v>QUALIFIED</v>
      </c>
    </row>
    <row r="1514" spans="1:1">
      <c r="A1514" s="8" t="str">
        <f>TRIM(UPPER(Table1[[#This Row],[Status]]))</f>
        <v>CONTACTED</v>
      </c>
    </row>
    <row r="1515" spans="1:1">
      <c r="A1515" s="8" t="str">
        <f>TRIM(UPPER(Table1[[#This Row],[Status]]))</f>
        <v>NEW</v>
      </c>
    </row>
    <row r="1516" spans="1:1">
      <c r="A1516" s="8" t="str">
        <f>TRIM(UPPER(Table1[[#This Row],[Status]]))</f>
        <v>QUALIFIED</v>
      </c>
    </row>
    <row r="1517" spans="1:1">
      <c r="A1517" s="8" t="str">
        <f>TRIM(UPPER(Table1[[#This Row],[Status]]))</f>
        <v>QUALIFIED</v>
      </c>
    </row>
    <row r="1518" spans="1:1">
      <c r="A1518" s="8" t="str">
        <f>TRIM(UPPER(Table1[[#This Row],[Status]]))</f>
        <v>CONVERTED</v>
      </c>
    </row>
    <row r="1519" spans="1:1">
      <c r="A1519" s="8" t="str">
        <f>TRIM(UPPER(Table1[[#This Row],[Status]]))</f>
        <v>QUALIFED</v>
      </c>
    </row>
    <row r="1520" spans="1:1">
      <c r="A1520" s="8" t="str">
        <f>TRIM(UPPER(Table1[[#This Row],[Status]]))</f>
        <v>CONTACTED</v>
      </c>
    </row>
    <row r="1521" spans="1:1">
      <c r="A1521" s="8" t="str">
        <f>TRIM(UPPER(Table1[[#This Row],[Status]]))</f>
        <v>QUALIFED</v>
      </c>
    </row>
    <row r="1522" spans="1:1">
      <c r="A1522" s="8" t="str">
        <f>TRIM(UPPER(Table1[[#This Row],[Status]]))</f>
        <v>QUALIFEID</v>
      </c>
    </row>
    <row r="1523" spans="1:1">
      <c r="A1523" s="8" t="str">
        <f>TRIM(UPPER(Table1[[#This Row],[Status]]))</f>
        <v>CONTACTD</v>
      </c>
    </row>
    <row r="1524" spans="1:1">
      <c r="A1524" s="8" t="str">
        <f>TRIM(UPPER(Table1[[#This Row],[Status]]))</f>
        <v>QUALIFIED</v>
      </c>
    </row>
    <row r="1525" spans="1:1">
      <c r="A1525" s="8" t="str">
        <f>TRIM(UPPER(Table1[[#This Row],[Status]]))</f>
        <v>NEW</v>
      </c>
    </row>
    <row r="1526" spans="1:1">
      <c r="A1526" s="8" t="str">
        <f>TRIM(UPPER(Table1[[#This Row],[Status]]))</f>
        <v>CONTACTED</v>
      </c>
    </row>
    <row r="1527" spans="1:1">
      <c r="A1527" s="8" t="str">
        <f>TRIM(UPPER(Table1[[#This Row],[Status]]))</f>
        <v>CONTACTED</v>
      </c>
    </row>
    <row r="1528" spans="1:1">
      <c r="A1528" s="8" t="str">
        <f>TRIM(UPPER(Table1[[#This Row],[Status]]))</f>
        <v>LOST</v>
      </c>
    </row>
    <row r="1529" spans="1:1">
      <c r="A1529" s="8" t="str">
        <f>TRIM(UPPER(Table1[[#This Row],[Status]]))</f>
        <v>LOST</v>
      </c>
    </row>
    <row r="1530" spans="1:1">
      <c r="A1530" s="8" t="str">
        <f>TRIM(UPPER(Table1[[#This Row],[Status]]))</f>
        <v>NEW</v>
      </c>
    </row>
    <row r="1531" spans="1:1">
      <c r="A1531" s="8" t="str">
        <f>TRIM(UPPER(Table1[[#This Row],[Status]]))</f>
        <v>QUALIFIED</v>
      </c>
    </row>
    <row r="1532" spans="1:1">
      <c r="A1532" s="8" t="str">
        <f>TRIM(UPPER(Table1[[#This Row],[Status]]))</f>
        <v>QUALIFIED</v>
      </c>
    </row>
    <row r="1533" spans="1:1">
      <c r="A1533" s="8" t="str">
        <f>TRIM(UPPER(Table1[[#This Row],[Status]]))</f>
        <v>QUALIFIED</v>
      </c>
    </row>
    <row r="1534" spans="1:1">
      <c r="A1534" s="8" t="str">
        <f>TRIM(UPPER(Table1[[#This Row],[Status]]))</f>
        <v>LOS</v>
      </c>
    </row>
    <row r="1535" spans="1:1">
      <c r="A1535" s="8" t="str">
        <f>TRIM(UPPER(Table1[[#This Row],[Status]]))</f>
        <v>CONVERTED</v>
      </c>
    </row>
    <row r="1536" spans="1:1">
      <c r="A1536" s="8" t="str">
        <f>TRIM(UPPER(Table1[[#This Row],[Status]]))</f>
        <v>NEW</v>
      </c>
    </row>
    <row r="1537" spans="1:1">
      <c r="A1537" s="8" t="str">
        <f>TRIM(UPPER(Table1[[#This Row],[Status]]))</f>
        <v>NEW</v>
      </c>
    </row>
    <row r="1538" spans="1:1">
      <c r="A1538" s="8" t="str">
        <f>TRIM(UPPER(Table1[[#This Row],[Status]]))</f>
        <v>CONVETED</v>
      </c>
    </row>
    <row r="1539" spans="1:1">
      <c r="A1539" s="8" t="str">
        <f>TRIM(UPPER(Table1[[#This Row],[Status]]))</f>
        <v>CONTACTED</v>
      </c>
    </row>
    <row r="1540" spans="1:1">
      <c r="A1540" s="8" t="str">
        <f>TRIM(UPPER(Table1[[#This Row],[Status]]))</f>
        <v>QUALIFIED</v>
      </c>
    </row>
    <row r="1541" spans="1:1">
      <c r="A1541" s="8" t="str">
        <f>TRIM(UPPER(Table1[[#This Row],[Status]]))</f>
        <v>CONVERTED</v>
      </c>
    </row>
    <row r="1542" spans="1:1">
      <c r="A1542" s="8" t="str">
        <f>TRIM(UPPER(Table1[[#This Row],[Status]]))</f>
        <v>QUALIFIED</v>
      </c>
    </row>
    <row r="1543" spans="1:1">
      <c r="A1543" s="8" t="str">
        <f>TRIM(UPPER(Table1[[#This Row],[Status]]))</f>
        <v>CONTACTED</v>
      </c>
    </row>
    <row r="1544" spans="1:1">
      <c r="A1544" s="8" t="str">
        <f>TRIM(UPPER(Table1[[#This Row],[Status]]))</f>
        <v>CONVETED</v>
      </c>
    </row>
    <row r="1545" spans="1:1">
      <c r="A1545" s="8" t="str">
        <f>TRIM(UPPER(Table1[[#This Row],[Status]]))</f>
        <v>CONVERTED</v>
      </c>
    </row>
    <row r="1546" spans="1:1">
      <c r="A1546" s="8" t="str">
        <f>TRIM(UPPER(Table1[[#This Row],[Status]]))</f>
        <v>CONTACTD</v>
      </c>
    </row>
    <row r="1547" spans="1:1">
      <c r="A1547" s="8" t="str">
        <f>TRIM(UPPER(Table1[[#This Row],[Status]]))</f>
        <v>NEW</v>
      </c>
    </row>
    <row r="1548" spans="1:1">
      <c r="A1548" s="8" t="str">
        <f>TRIM(UPPER(Table1[[#This Row],[Status]]))</f>
        <v>CONTACTED</v>
      </c>
    </row>
    <row r="1549" spans="1:1">
      <c r="A1549" s="8" t="str">
        <f>TRIM(UPPER(Table1[[#This Row],[Status]]))</f>
        <v>QUALIFIED</v>
      </c>
    </row>
    <row r="1550" spans="1:1">
      <c r="A1550" s="8" t="str">
        <f>TRIM(UPPER(Table1[[#This Row],[Status]]))</f>
        <v>CONTACTED</v>
      </c>
    </row>
    <row r="1551" spans="1:1">
      <c r="A1551" s="8" t="str">
        <f>TRIM(UPPER(Table1[[#This Row],[Status]]))</f>
        <v>LOST</v>
      </c>
    </row>
    <row r="1552" spans="1:1">
      <c r="A1552" s="8" t="str">
        <f>TRIM(UPPER(Table1[[#This Row],[Status]]))</f>
        <v>QUALIFIED</v>
      </c>
    </row>
    <row r="1553" spans="1:1">
      <c r="A1553" s="8" t="str">
        <f>TRIM(UPPER(Table1[[#This Row],[Status]]))</f>
        <v>CONTACTD</v>
      </c>
    </row>
    <row r="1554" spans="1:1">
      <c r="A1554" s="8" t="str">
        <f>TRIM(UPPER(Table1[[#This Row],[Status]]))</f>
        <v>QUALIFIED</v>
      </c>
    </row>
    <row r="1555" spans="1:1">
      <c r="A1555" s="8" t="str">
        <f>TRIM(UPPER(Table1[[#This Row],[Status]]))</f>
        <v>CONVERTED</v>
      </c>
    </row>
    <row r="1556" spans="1:1">
      <c r="A1556" s="8" t="str">
        <f>TRIM(UPPER(Table1[[#This Row],[Status]]))</f>
        <v>NEW</v>
      </c>
    </row>
    <row r="1557" spans="1:1">
      <c r="A1557" s="8" t="str">
        <f>TRIM(UPPER(Table1[[#This Row],[Status]]))</f>
        <v>CONTACTED</v>
      </c>
    </row>
    <row r="1558" spans="1:1">
      <c r="A1558" s="8" t="str">
        <f>TRIM(UPPER(Table1[[#This Row],[Status]]))</f>
        <v>LOST</v>
      </c>
    </row>
    <row r="1559" spans="1:1">
      <c r="A1559" s="8" t="str">
        <f>TRIM(UPPER(Table1[[#This Row],[Status]]))</f>
        <v>LOST</v>
      </c>
    </row>
    <row r="1560" spans="1:1">
      <c r="A1560" s="8" t="str">
        <f>TRIM(UPPER(Table1[[#This Row],[Status]]))</f>
        <v>NW</v>
      </c>
    </row>
    <row r="1561" spans="1:1">
      <c r="A1561" s="8" t="str">
        <f>TRIM(UPPER(Table1[[#This Row],[Status]]))</f>
        <v>LOST</v>
      </c>
    </row>
    <row r="1562" spans="1:1">
      <c r="A1562" s="8" t="str">
        <f>TRIM(UPPER(Table1[[#This Row],[Status]]))</f>
        <v>NEW</v>
      </c>
    </row>
    <row r="1563" spans="1:1">
      <c r="A1563" s="8" t="str">
        <f>TRIM(UPPER(Table1[[#This Row],[Status]]))</f>
        <v>CONCTACTED</v>
      </c>
    </row>
    <row r="1564" spans="1:1">
      <c r="A1564" s="8" t="str">
        <f>TRIM(UPPER(Table1[[#This Row],[Status]]))</f>
        <v>CONTACTED</v>
      </c>
    </row>
    <row r="1565" spans="1:1">
      <c r="A1565" s="8" t="str">
        <f>TRIM(UPPER(Table1[[#This Row],[Status]]))</f>
        <v>QUALIFEID</v>
      </c>
    </row>
    <row r="1566" spans="1:1">
      <c r="A1566" s="8" t="str">
        <f>TRIM(UPPER(Table1[[#This Row],[Status]]))</f>
        <v>QUALIFIED</v>
      </c>
    </row>
    <row r="1567" spans="1:1">
      <c r="A1567" s="8" t="str">
        <f>TRIM(UPPER(Table1[[#This Row],[Status]]))</f>
        <v>CONVERETED</v>
      </c>
    </row>
    <row r="1568" spans="1:1">
      <c r="A1568" s="8" t="str">
        <f>TRIM(UPPER(Table1[[#This Row],[Status]]))</f>
        <v>CONTACTED</v>
      </c>
    </row>
    <row r="1569" spans="1:1">
      <c r="A1569" s="8" t="str">
        <f>TRIM(UPPER(Table1[[#This Row],[Status]]))</f>
        <v>NEW</v>
      </c>
    </row>
    <row r="1570" spans="1:1">
      <c r="A1570" s="8" t="str">
        <f>TRIM(UPPER(Table1[[#This Row],[Status]]))</f>
        <v>QUALIFIED</v>
      </c>
    </row>
    <row r="1571" spans="1:1">
      <c r="A1571" s="8" t="str">
        <f>TRIM(UPPER(Table1[[#This Row],[Status]]))</f>
        <v>CONTACTED</v>
      </c>
    </row>
    <row r="1572" spans="1:1">
      <c r="A1572" s="8" t="str">
        <f>TRIM(UPPER(Table1[[#This Row],[Status]]))</f>
        <v>LOST</v>
      </c>
    </row>
    <row r="1573" spans="1:1">
      <c r="A1573" s="8" t="str">
        <f>TRIM(UPPER(Table1[[#This Row],[Status]]))</f>
        <v>LOS</v>
      </c>
    </row>
    <row r="1574" spans="1:1">
      <c r="A1574" s="8" t="str">
        <f>TRIM(UPPER(Table1[[#This Row],[Status]]))</f>
        <v>CONTACTED</v>
      </c>
    </row>
    <row r="1575" spans="1:1">
      <c r="A1575" s="8" t="str">
        <f>TRIM(UPPER(Table1[[#This Row],[Status]]))</f>
        <v>QUALIFIED</v>
      </c>
    </row>
    <row r="1576" spans="1:1">
      <c r="A1576" s="8" t="str">
        <f>TRIM(UPPER(Table1[[#This Row],[Status]]))</f>
        <v>LOST</v>
      </c>
    </row>
    <row r="1577" spans="1:1">
      <c r="A1577" s="8" t="str">
        <f>TRIM(UPPER(Table1[[#This Row],[Status]]))</f>
        <v>NEW</v>
      </c>
    </row>
    <row r="1578" spans="1:1">
      <c r="A1578" s="8" t="str">
        <f>TRIM(UPPER(Table1[[#This Row],[Status]]))</f>
        <v>CONTACTED</v>
      </c>
    </row>
    <row r="1579" spans="1:1">
      <c r="A1579" s="8" t="str">
        <f>TRIM(UPPER(Table1[[#This Row],[Status]]))</f>
        <v>LOST</v>
      </c>
    </row>
    <row r="1580" spans="1:1">
      <c r="A1580" s="8" t="str">
        <f>TRIM(UPPER(Table1[[#This Row],[Status]]))</f>
        <v>NEW</v>
      </c>
    </row>
    <row r="1581" spans="1:1">
      <c r="A1581" s="8" t="str">
        <f>TRIM(UPPER(Table1[[#This Row],[Status]]))</f>
        <v>CONVERETED</v>
      </c>
    </row>
    <row r="1582" spans="1:1">
      <c r="A1582" s="8" t="str">
        <f>TRIM(UPPER(Table1[[#This Row],[Status]]))</f>
        <v>QUALIFIED</v>
      </c>
    </row>
    <row r="1583" spans="1:1">
      <c r="A1583" s="8" t="str">
        <f>TRIM(UPPER(Table1[[#This Row],[Status]]))</f>
        <v>CONTACTD</v>
      </c>
    </row>
    <row r="1584" spans="1:1">
      <c r="A1584" s="8" t="str">
        <f>TRIM(UPPER(Table1[[#This Row],[Status]]))</f>
        <v>CONVETED</v>
      </c>
    </row>
    <row r="1585" spans="1:1">
      <c r="A1585" s="8" t="str">
        <f>TRIM(UPPER(Table1[[#This Row],[Status]]))</f>
        <v>NEW</v>
      </c>
    </row>
    <row r="1586" spans="1:1">
      <c r="A1586" s="8" t="str">
        <f>TRIM(UPPER(Table1[[#This Row],[Status]]))</f>
        <v>NEW</v>
      </c>
    </row>
    <row r="1587" spans="1:1">
      <c r="A1587" s="8" t="str">
        <f>TRIM(UPPER(Table1[[#This Row],[Status]]))</f>
        <v>CONVERTED</v>
      </c>
    </row>
    <row r="1588" spans="1:1">
      <c r="A1588" s="8" t="str">
        <f>TRIM(UPPER(Table1[[#This Row],[Status]]))</f>
        <v>NEW</v>
      </c>
    </row>
    <row r="1589" spans="1:1">
      <c r="A1589" s="8" t="str">
        <f>TRIM(UPPER(Table1[[#This Row],[Status]]))</f>
        <v>CONTACTED</v>
      </c>
    </row>
    <row r="1590" spans="1:1">
      <c r="A1590" s="8" t="str">
        <f>TRIM(UPPER(Table1[[#This Row],[Status]]))</f>
        <v>NW</v>
      </c>
    </row>
    <row r="1591" spans="1:1">
      <c r="A1591" s="8" t="str">
        <f>TRIM(UPPER(Table1[[#This Row],[Status]]))</f>
        <v>NEW</v>
      </c>
    </row>
    <row r="1592" spans="1:1">
      <c r="A1592" s="8" t="str">
        <f>TRIM(UPPER(Table1[[#This Row],[Status]]))</f>
        <v>CONVERTED</v>
      </c>
    </row>
    <row r="1593" spans="1:1">
      <c r="A1593" s="8" t="str">
        <f>TRIM(UPPER(Table1[[#This Row],[Status]]))</f>
        <v>QUALIFIED</v>
      </c>
    </row>
    <row r="1594" spans="1:1">
      <c r="A1594" s="8" t="str">
        <f>TRIM(UPPER(Table1[[#This Row],[Status]]))</f>
        <v>CONTACTED</v>
      </c>
    </row>
    <row r="1595" spans="1:1">
      <c r="A1595" s="8" t="str">
        <f>TRIM(UPPER(Table1[[#This Row],[Status]]))</f>
        <v>CONTACTED</v>
      </c>
    </row>
    <row r="1596" spans="1:1">
      <c r="A1596" s="8" t="str">
        <f>TRIM(UPPER(Table1[[#This Row],[Status]]))</f>
        <v>NEW</v>
      </c>
    </row>
    <row r="1597" spans="1:1">
      <c r="A1597" s="8" t="str">
        <f>TRIM(UPPER(Table1[[#This Row],[Status]]))</f>
        <v>NEW</v>
      </c>
    </row>
    <row r="1598" spans="1:1">
      <c r="A1598" s="8" t="str">
        <f>TRIM(UPPER(Table1[[#This Row],[Status]]))</f>
        <v>CONTACTED</v>
      </c>
    </row>
    <row r="1599" spans="1:1">
      <c r="A1599" s="8" t="str">
        <f>TRIM(UPPER(Table1[[#This Row],[Status]]))</f>
        <v>CONVERTED</v>
      </c>
    </row>
    <row r="1600" spans="1:1">
      <c r="A1600" s="8" t="str">
        <f>TRIM(UPPER(Table1[[#This Row],[Status]]))</f>
        <v>CONVERTED</v>
      </c>
    </row>
    <row r="1601" spans="1:1">
      <c r="A1601" s="8" t="str">
        <f>TRIM(UPPER(Table1[[#This Row],[Status]]))</f>
        <v>CONTACTED</v>
      </c>
    </row>
    <row r="1602" spans="1:1">
      <c r="A1602" s="8" t="str">
        <f>TRIM(UPPER(Table1[[#This Row],[Status]]))</f>
        <v>LOST</v>
      </c>
    </row>
    <row r="1603" spans="1:1">
      <c r="A1603" s="8" t="str">
        <f>TRIM(UPPER(Table1[[#This Row],[Status]]))</f>
        <v>LOST</v>
      </c>
    </row>
    <row r="1604" spans="1:1">
      <c r="A1604" s="8" t="str">
        <f>TRIM(UPPER(Table1[[#This Row],[Status]]))</f>
        <v>CONTACTED</v>
      </c>
    </row>
    <row r="1605" spans="1:1">
      <c r="A1605" s="8" t="str">
        <f>TRIM(UPPER(Table1[[#This Row],[Status]]))</f>
        <v>LOST</v>
      </c>
    </row>
    <row r="1606" spans="1:1">
      <c r="A1606" s="8" t="str">
        <f>TRIM(UPPER(Table1[[#This Row],[Status]]))</f>
        <v>NEW</v>
      </c>
    </row>
    <row r="1607" spans="1:1">
      <c r="A1607" s="8" t="str">
        <f>TRIM(UPPER(Table1[[#This Row],[Status]]))</f>
        <v>QUALIFIED</v>
      </c>
    </row>
    <row r="1608" spans="1:1">
      <c r="A1608" s="8" t="str">
        <f>TRIM(UPPER(Table1[[#This Row],[Status]]))</f>
        <v>CONVERTED</v>
      </c>
    </row>
    <row r="1609" spans="1:1">
      <c r="A1609" s="8" t="str">
        <f>TRIM(UPPER(Table1[[#This Row],[Status]]))</f>
        <v>QUALIFIED</v>
      </c>
    </row>
    <row r="1610" spans="1:1">
      <c r="A1610" s="8" t="str">
        <f>TRIM(UPPER(Table1[[#This Row],[Status]]))</f>
        <v>NEW</v>
      </c>
    </row>
    <row r="1611" spans="1:1">
      <c r="A1611" s="8" t="str">
        <f>TRIM(UPPER(Table1[[#This Row],[Status]]))</f>
        <v>CONTACTED</v>
      </c>
    </row>
    <row r="1612" spans="1:1">
      <c r="A1612" s="8" t="str">
        <f>TRIM(UPPER(Table1[[#This Row],[Status]]))</f>
        <v>NW</v>
      </c>
    </row>
    <row r="1613" spans="1:1">
      <c r="A1613" s="8" t="str">
        <f>TRIM(UPPER(Table1[[#This Row],[Status]]))</f>
        <v>CONCTACTED</v>
      </c>
    </row>
    <row r="1614" spans="1:1">
      <c r="A1614" s="8" t="str">
        <f>TRIM(UPPER(Table1[[#This Row],[Status]]))</f>
        <v>QUALIFIED</v>
      </c>
    </row>
    <row r="1615" spans="1:1">
      <c r="A1615" s="8" t="str">
        <f>TRIM(UPPER(Table1[[#This Row],[Status]]))</f>
        <v>NEW</v>
      </c>
    </row>
    <row r="1616" spans="1:1">
      <c r="A1616" s="8" t="str">
        <f>TRIM(UPPER(Table1[[#This Row],[Status]]))</f>
        <v>LOST</v>
      </c>
    </row>
    <row r="1617" spans="1:1">
      <c r="A1617" s="8" t="str">
        <f>TRIM(UPPER(Table1[[#This Row],[Status]]))</f>
        <v>QUALIFIED</v>
      </c>
    </row>
    <row r="1618" spans="1:1">
      <c r="A1618" s="8" t="str">
        <f>TRIM(UPPER(Table1[[#This Row],[Status]]))</f>
        <v>QUALIFIED</v>
      </c>
    </row>
    <row r="1619" spans="1:1">
      <c r="A1619" s="8" t="str">
        <f>TRIM(UPPER(Table1[[#This Row],[Status]]))</f>
        <v>CONTACTED</v>
      </c>
    </row>
    <row r="1620" spans="1:1">
      <c r="A1620" s="8" t="str">
        <f>TRIM(UPPER(Table1[[#This Row],[Status]]))</f>
        <v>CONVERTED</v>
      </c>
    </row>
    <row r="1621" spans="1:1">
      <c r="A1621" s="8" t="str">
        <f>TRIM(UPPER(Table1[[#This Row],[Status]]))</f>
        <v>QUALIFIED</v>
      </c>
    </row>
    <row r="1622" spans="1:1">
      <c r="A1622" s="8" t="str">
        <f>TRIM(UPPER(Table1[[#This Row],[Status]]))</f>
        <v>QUALIFIED</v>
      </c>
    </row>
    <row r="1623" spans="1:1">
      <c r="A1623" s="8" t="str">
        <f>TRIM(UPPER(Table1[[#This Row],[Status]]))</f>
        <v>CONVETED</v>
      </c>
    </row>
    <row r="1624" spans="1:1">
      <c r="A1624" s="8" t="str">
        <f>TRIM(UPPER(Table1[[#This Row],[Status]]))</f>
        <v>NEW</v>
      </c>
    </row>
    <row r="1625" spans="1:1">
      <c r="A1625" s="8" t="str">
        <f>TRIM(UPPER(Table1[[#This Row],[Status]]))</f>
        <v>CONTACTED</v>
      </c>
    </row>
    <row r="1626" spans="1:1">
      <c r="A1626" s="8" t="str">
        <f>TRIM(UPPER(Table1[[#This Row],[Status]]))</f>
        <v>NEW</v>
      </c>
    </row>
    <row r="1627" spans="1:1">
      <c r="A1627" s="8" t="str">
        <f>TRIM(UPPER(Table1[[#This Row],[Status]]))</f>
        <v>CONVERTED</v>
      </c>
    </row>
    <row r="1628" spans="1:1">
      <c r="A1628" s="8" t="str">
        <f>TRIM(UPPER(Table1[[#This Row],[Status]]))</f>
        <v>QUALIFEID</v>
      </c>
    </row>
    <row r="1629" spans="1:1">
      <c r="A1629" s="8" t="str">
        <f>TRIM(UPPER(Table1[[#This Row],[Status]]))</f>
        <v>CONTACTD</v>
      </c>
    </row>
    <row r="1630" spans="1:1">
      <c r="A1630" s="8" t="str">
        <f>TRIM(UPPER(Table1[[#This Row],[Status]]))</f>
        <v>CONVERETED</v>
      </c>
    </row>
    <row r="1631" spans="1:1">
      <c r="A1631" s="8" t="str">
        <f>TRIM(UPPER(Table1[[#This Row],[Status]]))</f>
        <v>LOST</v>
      </c>
    </row>
    <row r="1632" spans="1:1">
      <c r="A1632" s="8" t="str">
        <f>TRIM(UPPER(Table1[[#This Row],[Status]]))</f>
        <v>NEW</v>
      </c>
    </row>
    <row r="1633" spans="1:1">
      <c r="A1633" s="8" t="str">
        <f>TRIM(UPPER(Table1[[#This Row],[Status]]))</f>
        <v>NEW</v>
      </c>
    </row>
    <row r="1634" spans="1:1">
      <c r="A1634" s="8" t="str">
        <f>TRIM(UPPER(Table1[[#This Row],[Status]]))</f>
        <v>NEW</v>
      </c>
    </row>
    <row r="1635" spans="1:1">
      <c r="A1635" s="8" t="str">
        <f>TRIM(UPPER(Table1[[#This Row],[Status]]))</f>
        <v>LOST</v>
      </c>
    </row>
    <row r="1636" spans="1:1">
      <c r="A1636" s="8" t="str">
        <f>TRIM(UPPER(Table1[[#This Row],[Status]]))</f>
        <v>CONTACTD</v>
      </c>
    </row>
    <row r="1637" spans="1:1">
      <c r="A1637" s="8" t="str">
        <f>TRIM(UPPER(Table1[[#This Row],[Status]]))</f>
        <v>NEW</v>
      </c>
    </row>
    <row r="1638" spans="1:1">
      <c r="A1638" s="8" t="str">
        <f>TRIM(UPPER(Table1[[#This Row],[Status]]))</f>
        <v>QUALIFED</v>
      </c>
    </row>
    <row r="1639" spans="1:1">
      <c r="A1639" s="8" t="str">
        <f>TRIM(UPPER(Table1[[#This Row],[Status]]))</f>
        <v>QUALIFIED</v>
      </c>
    </row>
    <row r="1640" spans="1:1">
      <c r="A1640" s="8" t="str">
        <f>TRIM(UPPER(Table1[[#This Row],[Status]]))</f>
        <v>QUALIFEID</v>
      </c>
    </row>
    <row r="1641" spans="1:1">
      <c r="A1641" s="8" t="str">
        <f>TRIM(UPPER(Table1[[#This Row],[Status]]))</f>
        <v>QUALIFIED</v>
      </c>
    </row>
    <row r="1642" spans="1:1">
      <c r="A1642" s="8" t="str">
        <f>TRIM(UPPER(Table1[[#This Row],[Status]]))</f>
        <v>NEW</v>
      </c>
    </row>
    <row r="1643" spans="1:1">
      <c r="A1643" s="8" t="str">
        <f>TRIM(UPPER(Table1[[#This Row],[Status]]))</f>
        <v>CONTACTED</v>
      </c>
    </row>
    <row r="1644" spans="1:1">
      <c r="A1644" s="8" t="str">
        <f>TRIM(UPPER(Table1[[#This Row],[Status]]))</f>
        <v>CONTACTD</v>
      </c>
    </row>
    <row r="1645" spans="1:1">
      <c r="A1645" s="8" t="str">
        <f>TRIM(UPPER(Table1[[#This Row],[Status]]))</f>
        <v>LOST</v>
      </c>
    </row>
    <row r="1646" spans="1:1">
      <c r="A1646" s="8" t="str">
        <f>TRIM(UPPER(Table1[[#This Row],[Status]]))</f>
        <v>NEW</v>
      </c>
    </row>
    <row r="1647" spans="1:1">
      <c r="A1647" s="8" t="str">
        <f>TRIM(UPPER(Table1[[#This Row],[Status]]))</f>
        <v>QUALIFEID</v>
      </c>
    </row>
    <row r="1648" spans="1:1">
      <c r="A1648" s="8" t="str">
        <f>TRIM(UPPER(Table1[[#This Row],[Status]]))</f>
        <v>CONVERTED</v>
      </c>
    </row>
    <row r="1649" spans="1:1">
      <c r="A1649" s="8" t="str">
        <f>TRIM(UPPER(Table1[[#This Row],[Status]]))</f>
        <v>CONVERTED</v>
      </c>
    </row>
    <row r="1650" spans="1:1">
      <c r="A1650" s="8" t="str">
        <f>TRIM(UPPER(Table1[[#This Row],[Status]]))</f>
        <v>CONTACTED</v>
      </c>
    </row>
    <row r="1651" spans="1:1">
      <c r="A1651" s="8" t="str">
        <f>TRIM(UPPER(Table1[[#This Row],[Status]]))</f>
        <v>CONVERTED</v>
      </c>
    </row>
    <row r="1652" spans="1:1">
      <c r="A1652" s="8" t="str">
        <f>TRIM(UPPER(Table1[[#This Row],[Status]]))</f>
        <v>CONTACTED</v>
      </c>
    </row>
    <row r="1653" spans="1:1">
      <c r="A1653" s="8" t="str">
        <f>TRIM(UPPER(Table1[[#This Row],[Status]]))</f>
        <v>CONTACTD</v>
      </c>
    </row>
    <row r="1654" spans="1:1">
      <c r="A1654" s="8" t="str">
        <f>TRIM(UPPER(Table1[[#This Row],[Status]]))</f>
        <v>CONTACTD</v>
      </c>
    </row>
    <row r="1655" spans="1:1">
      <c r="A1655" s="8" t="str">
        <f>TRIM(UPPER(Table1[[#This Row],[Status]]))</f>
        <v>QUALIFEID</v>
      </c>
    </row>
    <row r="1656" spans="1:1">
      <c r="A1656" s="8" t="str">
        <f>TRIM(UPPER(Table1[[#This Row],[Status]]))</f>
        <v>CONVERTED</v>
      </c>
    </row>
    <row r="1657" spans="1:1">
      <c r="A1657" s="8" t="str">
        <f>TRIM(UPPER(Table1[[#This Row],[Status]]))</f>
        <v>CONTACTD</v>
      </c>
    </row>
    <row r="1658" spans="1:1">
      <c r="A1658" s="8" t="str">
        <f>TRIM(UPPER(Table1[[#This Row],[Status]]))</f>
        <v>CONTACTED</v>
      </c>
    </row>
    <row r="1659" spans="1:1">
      <c r="A1659" s="8" t="str">
        <f>TRIM(UPPER(Table1[[#This Row],[Status]]))</f>
        <v>QUALIFIED</v>
      </c>
    </row>
    <row r="1660" spans="1:1">
      <c r="A1660" s="8" t="str">
        <f>TRIM(UPPER(Table1[[#This Row],[Status]]))</f>
        <v>CONTACTED</v>
      </c>
    </row>
    <row r="1661" spans="1:1">
      <c r="A1661" s="8" t="str">
        <f>TRIM(UPPER(Table1[[#This Row],[Status]]))</f>
        <v>QUALIFED</v>
      </c>
    </row>
    <row r="1662" spans="1:1">
      <c r="A1662" s="8" t="str">
        <f>TRIM(UPPER(Table1[[#This Row],[Status]]))</f>
        <v>CONTACTED</v>
      </c>
    </row>
    <row r="1663" spans="1:1">
      <c r="A1663" s="8" t="str">
        <f>TRIM(UPPER(Table1[[#This Row],[Status]]))</f>
        <v>CONTACTED</v>
      </c>
    </row>
    <row r="1664" spans="1:1">
      <c r="A1664" s="8" t="str">
        <f>TRIM(UPPER(Table1[[#This Row],[Status]]))</f>
        <v>CONCTACTED</v>
      </c>
    </row>
    <row r="1665" spans="1:1">
      <c r="A1665" s="8" t="str">
        <f>TRIM(UPPER(Table1[[#This Row],[Status]]))</f>
        <v>QUALIFIED</v>
      </c>
    </row>
    <row r="1666" spans="1:1">
      <c r="A1666" s="8" t="str">
        <f>TRIM(UPPER(Table1[[#This Row],[Status]]))</f>
        <v>QUALIFIED</v>
      </c>
    </row>
    <row r="1667" spans="1:1">
      <c r="A1667" s="8" t="str">
        <f>TRIM(UPPER(Table1[[#This Row],[Status]]))</f>
        <v>QUALIFIED</v>
      </c>
    </row>
    <row r="1668" spans="1:1">
      <c r="A1668" s="8" t="str">
        <f>TRIM(UPPER(Table1[[#This Row],[Status]]))</f>
        <v>QUALIFIED</v>
      </c>
    </row>
    <row r="1669" spans="1:1">
      <c r="A1669" s="8" t="str">
        <f>TRIM(UPPER(Table1[[#This Row],[Status]]))</f>
        <v>CONVERTED</v>
      </c>
    </row>
    <row r="1670" spans="1:1">
      <c r="A1670" s="8" t="str">
        <f>TRIM(UPPER(Table1[[#This Row],[Status]]))</f>
        <v>NEW</v>
      </c>
    </row>
    <row r="1671" spans="1:1">
      <c r="A1671" s="8" t="str">
        <f>TRIM(UPPER(Table1[[#This Row],[Status]]))</f>
        <v>LOST</v>
      </c>
    </row>
    <row r="1672" spans="1:1">
      <c r="A1672" s="8" t="str">
        <f>TRIM(UPPER(Table1[[#This Row],[Status]]))</f>
        <v>CONTACTED</v>
      </c>
    </row>
    <row r="1673" spans="1:1">
      <c r="A1673" s="8" t="str">
        <f>TRIM(UPPER(Table1[[#This Row],[Status]]))</f>
        <v>CONVERTED</v>
      </c>
    </row>
    <row r="1674" spans="1:1">
      <c r="A1674" s="8" t="str">
        <f>TRIM(UPPER(Table1[[#This Row],[Status]]))</f>
        <v>CONVERTED</v>
      </c>
    </row>
    <row r="1675" spans="1:1">
      <c r="A1675" s="8" t="str">
        <f>TRIM(UPPER(Table1[[#This Row],[Status]]))</f>
        <v>NEW</v>
      </c>
    </row>
    <row r="1676" spans="1:1">
      <c r="A1676" s="8" t="str">
        <f>TRIM(UPPER(Table1[[#This Row],[Status]]))</f>
        <v>CONVERTED</v>
      </c>
    </row>
    <row r="1677" spans="1:1">
      <c r="A1677" s="8" t="str">
        <f>TRIM(UPPER(Table1[[#This Row],[Status]]))</f>
        <v>NW</v>
      </c>
    </row>
    <row r="1678" spans="1:1">
      <c r="A1678" s="8" t="str">
        <f>TRIM(UPPER(Table1[[#This Row],[Status]]))</f>
        <v>CONTACTED</v>
      </c>
    </row>
    <row r="1679" spans="1:1">
      <c r="A1679" s="8" t="str">
        <f>TRIM(UPPER(Table1[[#This Row],[Status]]))</f>
        <v>NW</v>
      </c>
    </row>
    <row r="1680" spans="1:1">
      <c r="A1680" s="8" t="str">
        <f>TRIM(UPPER(Table1[[#This Row],[Status]]))</f>
        <v>CONTACTED</v>
      </c>
    </row>
    <row r="1681" spans="1:1">
      <c r="A1681" s="8" t="str">
        <f>TRIM(UPPER(Table1[[#This Row],[Status]]))</f>
        <v>NW</v>
      </c>
    </row>
    <row r="1682" spans="1:1">
      <c r="A1682" s="8" t="str">
        <f>TRIM(UPPER(Table1[[#This Row],[Status]]))</f>
        <v>CONTACTED</v>
      </c>
    </row>
    <row r="1683" spans="1:1">
      <c r="A1683" s="8" t="str">
        <f>TRIM(UPPER(Table1[[#This Row],[Status]]))</f>
        <v>LOST</v>
      </c>
    </row>
    <row r="1684" spans="1:1">
      <c r="A1684" s="8" t="str">
        <f>TRIM(UPPER(Table1[[#This Row],[Status]]))</f>
        <v>CONTACTED</v>
      </c>
    </row>
    <row r="1685" spans="1:1">
      <c r="A1685" s="8" t="str">
        <f>TRIM(UPPER(Table1[[#This Row],[Status]]))</f>
        <v>CONTACTED</v>
      </c>
    </row>
    <row r="1686" spans="1:1">
      <c r="A1686" s="8" t="str">
        <f>TRIM(UPPER(Table1[[#This Row],[Status]]))</f>
        <v>QUALIFIED</v>
      </c>
    </row>
    <row r="1687" spans="1:1">
      <c r="A1687" s="8" t="str">
        <f>TRIM(UPPER(Table1[[#This Row],[Status]]))</f>
        <v>CONVERTED</v>
      </c>
    </row>
    <row r="1688" spans="1:1">
      <c r="A1688" s="8" t="str">
        <f>TRIM(UPPER(Table1[[#This Row],[Status]]))</f>
        <v>CONVETED</v>
      </c>
    </row>
    <row r="1689" spans="1:1">
      <c r="A1689" s="8" t="str">
        <f>TRIM(UPPER(Table1[[#This Row],[Status]]))</f>
        <v>NW</v>
      </c>
    </row>
    <row r="1690" spans="1:1">
      <c r="A1690" s="8" t="str">
        <f>TRIM(UPPER(Table1[[#This Row],[Status]]))</f>
        <v>NEW</v>
      </c>
    </row>
    <row r="1691" spans="1:1">
      <c r="A1691" s="8" t="str">
        <f>TRIM(UPPER(Table1[[#This Row],[Status]]))</f>
        <v>CONTACTED</v>
      </c>
    </row>
    <row r="1692" spans="1:1">
      <c r="A1692" s="8" t="str">
        <f>TRIM(UPPER(Table1[[#This Row],[Status]]))</f>
        <v>QUALIFIED</v>
      </c>
    </row>
    <row r="1693" spans="1:1">
      <c r="A1693" s="8" t="str">
        <f>TRIM(UPPER(Table1[[#This Row],[Status]]))</f>
        <v>CONTACTED</v>
      </c>
    </row>
    <row r="1694" spans="1:1">
      <c r="A1694" s="8" t="str">
        <f>TRIM(UPPER(Table1[[#This Row],[Status]]))</f>
        <v>LOST</v>
      </c>
    </row>
    <row r="1695" spans="1:1">
      <c r="A1695" s="8" t="str">
        <f>TRIM(UPPER(Table1[[#This Row],[Status]]))</f>
        <v>NEW</v>
      </c>
    </row>
    <row r="1696" spans="1:1">
      <c r="A1696" s="8" t="str">
        <f>TRIM(UPPER(Table1[[#This Row],[Status]]))</f>
        <v>NEW</v>
      </c>
    </row>
    <row r="1697" spans="1:1">
      <c r="A1697" s="8" t="str">
        <f>TRIM(UPPER(Table1[[#This Row],[Status]]))</f>
        <v>QUALIFIED</v>
      </c>
    </row>
    <row r="1698" spans="1:1">
      <c r="A1698" s="8" t="str">
        <f>TRIM(UPPER(Table1[[#This Row],[Status]]))</f>
        <v>QUALIFED</v>
      </c>
    </row>
    <row r="1699" spans="1:1">
      <c r="A1699" s="8" t="str">
        <f>TRIM(UPPER(Table1[[#This Row],[Status]]))</f>
        <v>CONVERETED</v>
      </c>
    </row>
    <row r="1700" spans="1:1">
      <c r="A1700" s="8" t="str">
        <f>TRIM(UPPER(Table1[[#This Row],[Status]]))</f>
        <v>NW</v>
      </c>
    </row>
    <row r="1701" spans="1:1">
      <c r="A1701" s="8" t="str">
        <f>TRIM(UPPER(Table1[[#This Row],[Status]]))</f>
        <v>CONVERTED</v>
      </c>
    </row>
    <row r="1702" spans="1:1">
      <c r="A1702" s="8" t="str">
        <f>TRIM(UPPER(Table1[[#This Row],[Status]]))</f>
        <v>CONTACTED</v>
      </c>
    </row>
    <row r="1703" spans="1:1">
      <c r="A1703" s="8" t="str">
        <f>TRIM(UPPER(Table1[[#This Row],[Status]]))</f>
        <v>LOS</v>
      </c>
    </row>
    <row r="1704" spans="1:1">
      <c r="A1704" s="8" t="str">
        <f>TRIM(UPPER(Table1[[#This Row],[Status]]))</f>
        <v>QUALIFIED</v>
      </c>
    </row>
    <row r="1705" spans="1:1">
      <c r="A1705" s="8" t="str">
        <f>TRIM(UPPER(Table1[[#This Row],[Status]]))</f>
        <v>NEW</v>
      </c>
    </row>
    <row r="1706" spans="1:1">
      <c r="A1706" s="8" t="str">
        <f>TRIM(UPPER(Table1[[#This Row],[Status]]))</f>
        <v>CONTACTED</v>
      </c>
    </row>
    <row r="1707" spans="1:1">
      <c r="A1707" s="8" t="str">
        <f>TRIM(UPPER(Table1[[#This Row],[Status]]))</f>
        <v>QUALIFEID</v>
      </c>
    </row>
    <row r="1708" spans="1:1">
      <c r="A1708" s="8" t="str">
        <f>TRIM(UPPER(Table1[[#This Row],[Status]]))</f>
        <v>CONVERTED</v>
      </c>
    </row>
    <row r="1709" spans="1:1">
      <c r="A1709" s="8" t="str">
        <f>TRIM(UPPER(Table1[[#This Row],[Status]]))</f>
        <v>QUALIFIED</v>
      </c>
    </row>
    <row r="1710" spans="1:1">
      <c r="A1710" s="8" t="str">
        <f>TRIM(UPPER(Table1[[#This Row],[Status]]))</f>
        <v>CONTACTED</v>
      </c>
    </row>
    <row r="1711" spans="1:1">
      <c r="A1711" s="8" t="str">
        <f>TRIM(UPPER(Table1[[#This Row],[Status]]))</f>
        <v>LOST</v>
      </c>
    </row>
    <row r="1712" spans="1:1">
      <c r="A1712" s="8" t="str">
        <f>TRIM(UPPER(Table1[[#This Row],[Status]]))</f>
        <v>NEW</v>
      </c>
    </row>
    <row r="1713" spans="1:1">
      <c r="A1713" s="8" t="str">
        <f>TRIM(UPPER(Table1[[#This Row],[Status]]))</f>
        <v>QUALIFIED</v>
      </c>
    </row>
    <row r="1714" spans="1:1">
      <c r="A1714" s="8" t="str">
        <f>TRIM(UPPER(Table1[[#This Row],[Status]]))</f>
        <v>QUALIFIED</v>
      </c>
    </row>
    <row r="1715" spans="1:1">
      <c r="A1715" s="8" t="str">
        <f>TRIM(UPPER(Table1[[#This Row],[Status]]))</f>
        <v>CONTACTED</v>
      </c>
    </row>
    <row r="1716" spans="1:1">
      <c r="A1716" s="8" t="str">
        <f>TRIM(UPPER(Table1[[#This Row],[Status]]))</f>
        <v>CONVERETED</v>
      </c>
    </row>
    <row r="1717" spans="1:1">
      <c r="A1717" s="8" t="str">
        <f>TRIM(UPPER(Table1[[#This Row],[Status]]))</f>
        <v>CONCTACTED</v>
      </c>
    </row>
    <row r="1718" spans="1:1">
      <c r="A1718" s="8" t="str">
        <f>TRIM(UPPER(Table1[[#This Row],[Status]]))</f>
        <v>NEW</v>
      </c>
    </row>
    <row r="1719" spans="1:1">
      <c r="A1719" s="8" t="str">
        <f>TRIM(UPPER(Table1[[#This Row],[Status]]))</f>
        <v>CONCTACTED</v>
      </c>
    </row>
    <row r="1720" spans="1:1">
      <c r="A1720" s="8" t="str">
        <f>TRIM(UPPER(Table1[[#This Row],[Status]]))</f>
        <v>CONVERETED</v>
      </c>
    </row>
    <row r="1721" spans="1:1">
      <c r="A1721" s="8" t="str">
        <f>TRIM(UPPER(Table1[[#This Row],[Status]]))</f>
        <v>CONTACTED</v>
      </c>
    </row>
    <row r="1722" spans="1:1">
      <c r="A1722" s="8" t="str">
        <f>TRIM(UPPER(Table1[[#This Row],[Status]]))</f>
        <v>CONVERETED</v>
      </c>
    </row>
    <row r="1723" spans="1:1">
      <c r="A1723" s="8" t="str">
        <f>TRIM(UPPER(Table1[[#This Row],[Status]]))</f>
        <v>QUALIFIED</v>
      </c>
    </row>
    <row r="1724" spans="1:1">
      <c r="A1724" s="8" t="str">
        <f>TRIM(UPPER(Table1[[#This Row],[Status]]))</f>
        <v>CONTACTED</v>
      </c>
    </row>
    <row r="1725" spans="1:1">
      <c r="A1725" s="8" t="str">
        <f>TRIM(UPPER(Table1[[#This Row],[Status]]))</f>
        <v>LOST</v>
      </c>
    </row>
    <row r="1726" spans="1:1">
      <c r="A1726" s="8" t="str">
        <f>TRIM(UPPER(Table1[[#This Row],[Status]]))</f>
        <v>CONVERTED</v>
      </c>
    </row>
    <row r="1727" spans="1:1">
      <c r="A1727" s="8" t="str">
        <f>TRIM(UPPER(Table1[[#This Row],[Status]]))</f>
        <v>CONCTACTED</v>
      </c>
    </row>
    <row r="1728" spans="1:1">
      <c r="A1728" s="8" t="str">
        <f>TRIM(UPPER(Table1[[#This Row],[Status]]))</f>
        <v>QUALIFED</v>
      </c>
    </row>
    <row r="1729" spans="1:1">
      <c r="A1729" s="8" t="str">
        <f>TRIM(UPPER(Table1[[#This Row],[Status]]))</f>
        <v>CONTACTD</v>
      </c>
    </row>
    <row r="1730" spans="1:1">
      <c r="A1730" s="8" t="str">
        <f>TRIM(UPPER(Table1[[#This Row],[Status]]))</f>
        <v>CONTACTED</v>
      </c>
    </row>
    <row r="1731" spans="1:1">
      <c r="A1731" s="8" t="str">
        <f>TRIM(UPPER(Table1[[#This Row],[Status]]))</f>
        <v>QUALIFED</v>
      </c>
    </row>
    <row r="1732" spans="1:1">
      <c r="A1732" s="8" t="str">
        <f>TRIM(UPPER(Table1[[#This Row],[Status]]))</f>
        <v>QUALIFIED</v>
      </c>
    </row>
    <row r="1733" spans="1:1">
      <c r="A1733" s="8" t="str">
        <f>TRIM(UPPER(Table1[[#This Row],[Status]]))</f>
        <v>CONVETED</v>
      </c>
    </row>
    <row r="1734" spans="1:1">
      <c r="A1734" s="8" t="str">
        <f>TRIM(UPPER(Table1[[#This Row],[Status]]))</f>
        <v>NEW</v>
      </c>
    </row>
    <row r="1735" spans="1:1">
      <c r="A1735" s="8" t="str">
        <f>TRIM(UPPER(Table1[[#This Row],[Status]]))</f>
        <v>NEW</v>
      </c>
    </row>
    <row r="1736" spans="1:1">
      <c r="A1736" s="8" t="str">
        <f>TRIM(UPPER(Table1[[#This Row],[Status]]))</f>
        <v>NEW</v>
      </c>
    </row>
    <row r="1737" spans="1:1">
      <c r="A1737" s="8" t="str">
        <f>TRIM(UPPER(Table1[[#This Row],[Status]]))</f>
        <v>NEW</v>
      </c>
    </row>
    <row r="1738" spans="1:1">
      <c r="A1738" s="8" t="str">
        <f>TRIM(UPPER(Table1[[#This Row],[Status]]))</f>
        <v>QUALIFEID</v>
      </c>
    </row>
    <row r="1739" spans="1:1">
      <c r="A1739" s="8" t="str">
        <f>TRIM(UPPER(Table1[[#This Row],[Status]]))</f>
        <v>QUALIFIED</v>
      </c>
    </row>
    <row r="1740" spans="1:1">
      <c r="A1740" s="8" t="str">
        <f>TRIM(UPPER(Table1[[#This Row],[Status]]))</f>
        <v>LOST</v>
      </c>
    </row>
    <row r="1741" spans="1:1">
      <c r="A1741" s="8" t="str">
        <f>TRIM(UPPER(Table1[[#This Row],[Status]]))</f>
        <v>QUALIFIED</v>
      </c>
    </row>
    <row r="1742" spans="1:1">
      <c r="A1742" s="8" t="str">
        <f>TRIM(UPPER(Table1[[#This Row],[Status]]))</f>
        <v>CONVETED</v>
      </c>
    </row>
    <row r="1743" spans="1:1">
      <c r="A1743" s="8" t="str">
        <f>TRIM(UPPER(Table1[[#This Row],[Status]]))</f>
        <v>NEW</v>
      </c>
    </row>
    <row r="1744" spans="1:1">
      <c r="A1744" s="8" t="str">
        <f>TRIM(UPPER(Table1[[#This Row],[Status]]))</f>
        <v>CONVERTED</v>
      </c>
    </row>
    <row r="1745" spans="1:1">
      <c r="A1745" s="8" t="str">
        <f>TRIM(UPPER(Table1[[#This Row],[Status]]))</f>
        <v>CONTACTED</v>
      </c>
    </row>
    <row r="1746" spans="1:1">
      <c r="A1746" s="8" t="str">
        <f>TRIM(UPPER(Table1[[#This Row],[Status]]))</f>
        <v>QUALIFEID</v>
      </c>
    </row>
    <row r="1747" spans="1:1">
      <c r="A1747" s="8" t="str">
        <f>TRIM(UPPER(Table1[[#This Row],[Status]]))</f>
        <v>QUALIFIED</v>
      </c>
    </row>
    <row r="1748" spans="1:1">
      <c r="A1748" s="8" t="str">
        <f>TRIM(UPPER(Table1[[#This Row],[Status]]))</f>
        <v>NEW</v>
      </c>
    </row>
    <row r="1749" spans="1:1">
      <c r="A1749" s="8" t="str">
        <f>TRIM(UPPER(Table1[[#This Row],[Status]]))</f>
        <v>NEW</v>
      </c>
    </row>
    <row r="1750" spans="1:1">
      <c r="A1750" s="8" t="str">
        <f>TRIM(UPPER(Table1[[#This Row],[Status]]))</f>
        <v>CONVERTED</v>
      </c>
    </row>
    <row r="1751" spans="1:1">
      <c r="A1751" s="8" t="str">
        <f>TRIM(UPPER(Table1[[#This Row],[Status]]))</f>
        <v>CONVERTED</v>
      </c>
    </row>
    <row r="1752" spans="1:1">
      <c r="A1752" s="8" t="str">
        <f>TRIM(UPPER(Table1[[#This Row],[Status]]))</f>
        <v>CONTACTED</v>
      </c>
    </row>
    <row r="1753" spans="1:1">
      <c r="A1753" s="8" t="str">
        <f>TRIM(UPPER(Table1[[#This Row],[Status]]))</f>
        <v>NEW</v>
      </c>
    </row>
    <row r="1754" spans="1:1">
      <c r="A1754" s="8" t="str">
        <f>TRIM(UPPER(Table1[[#This Row],[Status]]))</f>
        <v>QUALIFIED</v>
      </c>
    </row>
    <row r="1755" spans="1:1">
      <c r="A1755" s="8" t="str">
        <f>TRIM(UPPER(Table1[[#This Row],[Status]]))</f>
        <v>NW</v>
      </c>
    </row>
    <row r="1756" spans="1:1">
      <c r="A1756" s="8" t="str">
        <f>TRIM(UPPER(Table1[[#This Row],[Status]]))</f>
        <v>CONVETED</v>
      </c>
    </row>
    <row r="1757" spans="1:1">
      <c r="A1757" s="8" t="str">
        <f>TRIM(UPPER(Table1[[#This Row],[Status]]))</f>
        <v>CONTACTED</v>
      </c>
    </row>
    <row r="1758" spans="1:1">
      <c r="A1758" s="8" t="str">
        <f>TRIM(UPPER(Table1[[#This Row],[Status]]))</f>
        <v>NEW</v>
      </c>
    </row>
    <row r="1759" spans="1:1">
      <c r="A1759" s="8" t="str">
        <f>TRIM(UPPER(Table1[[#This Row],[Status]]))</f>
        <v>CONCTACTED</v>
      </c>
    </row>
    <row r="1760" spans="1:1">
      <c r="A1760" s="8" t="str">
        <f>TRIM(UPPER(Table1[[#This Row],[Status]]))</f>
        <v>CONVERTED</v>
      </c>
    </row>
    <row r="1761" spans="1:1">
      <c r="A1761" s="8" t="str">
        <f>TRIM(UPPER(Table1[[#This Row],[Status]]))</f>
        <v>NEW</v>
      </c>
    </row>
    <row r="1762" spans="1:1">
      <c r="A1762" s="8" t="str">
        <f>TRIM(UPPER(Table1[[#This Row],[Status]]))</f>
        <v>NEW</v>
      </c>
    </row>
    <row r="1763" spans="1:1">
      <c r="A1763" s="8" t="str">
        <f>TRIM(UPPER(Table1[[#This Row],[Status]]))</f>
        <v>CONTACTD</v>
      </c>
    </row>
    <row r="1764" spans="1:1">
      <c r="A1764" s="8" t="str">
        <f>TRIM(UPPER(Table1[[#This Row],[Status]]))</f>
        <v>QUALIFED</v>
      </c>
    </row>
    <row r="1765" spans="1:1">
      <c r="A1765" s="8" t="str">
        <f>TRIM(UPPER(Table1[[#This Row],[Status]]))</f>
        <v>LOS</v>
      </c>
    </row>
    <row r="1766" spans="1:1">
      <c r="A1766" s="8" t="str">
        <f>TRIM(UPPER(Table1[[#This Row],[Status]]))</f>
        <v>NEW</v>
      </c>
    </row>
    <row r="1767" spans="1:1">
      <c r="A1767" s="8" t="str">
        <f>TRIM(UPPER(Table1[[#This Row],[Status]]))</f>
        <v>CONVERTED</v>
      </c>
    </row>
    <row r="1768" spans="1:1">
      <c r="A1768" s="8" t="str">
        <f>TRIM(UPPER(Table1[[#This Row],[Status]]))</f>
        <v>CONVERTED</v>
      </c>
    </row>
    <row r="1769" spans="1:1">
      <c r="A1769" s="8" t="str">
        <f>TRIM(UPPER(Table1[[#This Row],[Status]]))</f>
        <v>NEW</v>
      </c>
    </row>
    <row r="1770" spans="1:1">
      <c r="A1770" s="8" t="str">
        <f>TRIM(UPPER(Table1[[#This Row],[Status]]))</f>
        <v>CONTACTED</v>
      </c>
    </row>
    <row r="1771" spans="1:1">
      <c r="A1771" s="8" t="str">
        <f>TRIM(UPPER(Table1[[#This Row],[Status]]))</f>
        <v>CONTACTED</v>
      </c>
    </row>
    <row r="1772" spans="1:1">
      <c r="A1772" s="8" t="str">
        <f>TRIM(UPPER(Table1[[#This Row],[Status]]))</f>
        <v>NEW</v>
      </c>
    </row>
    <row r="1773" spans="1:1">
      <c r="A1773" s="8" t="str">
        <f>TRIM(UPPER(Table1[[#This Row],[Status]]))</f>
        <v>LOST</v>
      </c>
    </row>
    <row r="1774" spans="1:1">
      <c r="A1774" s="8" t="str">
        <f>TRIM(UPPER(Table1[[#This Row],[Status]]))</f>
        <v>CONTACTED</v>
      </c>
    </row>
    <row r="1775" spans="1:1">
      <c r="A1775" s="8" t="str">
        <f>TRIM(UPPER(Table1[[#This Row],[Status]]))</f>
        <v>QUALIFIED</v>
      </c>
    </row>
    <row r="1776" spans="1:1">
      <c r="A1776" s="8" t="str">
        <f>TRIM(UPPER(Table1[[#This Row],[Status]]))</f>
        <v>CONVERTED</v>
      </c>
    </row>
    <row r="1777" spans="1:1">
      <c r="A1777" s="8" t="str">
        <f>TRIM(UPPER(Table1[[#This Row],[Status]]))</f>
        <v>CONTACTED</v>
      </c>
    </row>
    <row r="1778" spans="1:1">
      <c r="A1778" s="8" t="str">
        <f>TRIM(UPPER(Table1[[#This Row],[Status]]))</f>
        <v>QUALIFIED</v>
      </c>
    </row>
    <row r="1779" spans="1:1">
      <c r="A1779" s="8" t="str">
        <f>TRIM(UPPER(Table1[[#This Row],[Status]]))</f>
        <v>CONCTACTED</v>
      </c>
    </row>
    <row r="1780" spans="1:1">
      <c r="A1780" s="8" t="str">
        <f>TRIM(UPPER(Table1[[#This Row],[Status]]))</f>
        <v>NEW</v>
      </c>
    </row>
    <row r="1781" spans="1:1">
      <c r="A1781" s="8" t="str">
        <f>TRIM(UPPER(Table1[[#This Row],[Status]]))</f>
        <v>QUALIFEID</v>
      </c>
    </row>
    <row r="1782" spans="1:1">
      <c r="A1782" s="8" t="str">
        <f>TRIM(UPPER(Table1[[#This Row],[Status]]))</f>
        <v>CONTACTED</v>
      </c>
    </row>
    <row r="1783" spans="1:1">
      <c r="A1783" s="8" t="str">
        <f>TRIM(UPPER(Table1[[#This Row],[Status]]))</f>
        <v>NEW</v>
      </c>
    </row>
    <row r="1784" spans="1:1">
      <c r="A1784" s="8" t="str">
        <f>TRIM(UPPER(Table1[[#This Row],[Status]]))</f>
        <v>CONTACTED</v>
      </c>
    </row>
    <row r="1785" spans="1:1">
      <c r="A1785" s="8" t="str">
        <f>TRIM(UPPER(Table1[[#This Row],[Status]]))</f>
        <v>QUALIFEID</v>
      </c>
    </row>
    <row r="1786" spans="1:1">
      <c r="A1786" s="8" t="str">
        <f>TRIM(UPPER(Table1[[#This Row],[Status]]))</f>
        <v>CONCTACTED</v>
      </c>
    </row>
    <row r="1787" spans="1:1">
      <c r="A1787" s="8" t="str">
        <f>TRIM(UPPER(Table1[[#This Row],[Status]]))</f>
        <v>QUALIFEID</v>
      </c>
    </row>
    <row r="1788" spans="1:1">
      <c r="A1788" s="8" t="str">
        <f>TRIM(UPPER(Table1[[#This Row],[Status]]))</f>
        <v>CONTACTED</v>
      </c>
    </row>
    <row r="1789" spans="1:1">
      <c r="A1789" s="8" t="str">
        <f>TRIM(UPPER(Table1[[#This Row],[Status]]))</f>
        <v>CONVERTED</v>
      </c>
    </row>
    <row r="1790" spans="1:1">
      <c r="A1790" s="8" t="str">
        <f>TRIM(UPPER(Table1[[#This Row],[Status]]))</f>
        <v>CONTACTED</v>
      </c>
    </row>
    <row r="1791" spans="1:1">
      <c r="A1791" s="8" t="str">
        <f>TRIM(UPPER(Table1[[#This Row],[Status]]))</f>
        <v>CONVERTED</v>
      </c>
    </row>
    <row r="1792" spans="1:1">
      <c r="A1792" s="8" t="str">
        <f>TRIM(UPPER(Table1[[#This Row],[Status]]))</f>
        <v>NEW</v>
      </c>
    </row>
    <row r="1793" spans="1:1">
      <c r="A1793" s="8" t="str">
        <f>TRIM(UPPER(Table1[[#This Row],[Status]]))</f>
        <v>NEW</v>
      </c>
    </row>
    <row r="1794" spans="1:1">
      <c r="A1794" s="8" t="str">
        <f>TRIM(UPPER(Table1[[#This Row],[Status]]))</f>
        <v>QUALIFIED</v>
      </c>
    </row>
    <row r="1795" spans="1:1">
      <c r="A1795" s="8" t="str">
        <f>TRIM(UPPER(Table1[[#This Row],[Status]]))</f>
        <v>LOST</v>
      </c>
    </row>
    <row r="1796" spans="1:1">
      <c r="A1796" s="8" t="str">
        <f>TRIM(UPPER(Table1[[#This Row],[Status]]))</f>
        <v>CONTACTED</v>
      </c>
    </row>
    <row r="1797" spans="1:1">
      <c r="A1797" s="8" t="str">
        <f>TRIM(UPPER(Table1[[#This Row],[Status]]))</f>
        <v>CONCTACTED</v>
      </c>
    </row>
    <row r="1798" spans="1:1">
      <c r="A1798" s="8" t="str">
        <f>TRIM(UPPER(Table1[[#This Row],[Status]]))</f>
        <v>CONVERTED</v>
      </c>
    </row>
    <row r="1799" spans="1:1">
      <c r="A1799" s="8" t="str">
        <f>TRIM(UPPER(Table1[[#This Row],[Status]]))</f>
        <v>LOST</v>
      </c>
    </row>
    <row r="1800" spans="1:1">
      <c r="A1800" s="8" t="str">
        <f>TRIM(UPPER(Table1[[#This Row],[Status]]))</f>
        <v>CONVERTED</v>
      </c>
    </row>
    <row r="1801" spans="1:1">
      <c r="A1801" s="8" t="str">
        <f>TRIM(UPPER(Table1[[#This Row],[Status]]))</f>
        <v>NEW</v>
      </c>
    </row>
    <row r="1802" spans="1:1">
      <c r="A1802" s="8" t="str">
        <f>TRIM(UPPER(Table1[[#This Row],[Status]]))</f>
        <v>NEW</v>
      </c>
    </row>
    <row r="1803" spans="1:1">
      <c r="A1803" s="8" t="str">
        <f>TRIM(UPPER(Table1[[#This Row],[Status]]))</f>
        <v>CONVERTED</v>
      </c>
    </row>
    <row r="1804" spans="1:1">
      <c r="A1804" s="8" t="str">
        <f>TRIM(UPPER(Table1[[#This Row],[Status]]))</f>
        <v>CONVERTED</v>
      </c>
    </row>
    <row r="1805" spans="1:1">
      <c r="A1805" s="8" t="str">
        <f>TRIM(UPPER(Table1[[#This Row],[Status]]))</f>
        <v>CONVERTED</v>
      </c>
    </row>
    <row r="1806" spans="1:1">
      <c r="A1806" s="8" t="str">
        <f>TRIM(UPPER(Table1[[#This Row],[Status]]))</f>
        <v>QUALIFIED</v>
      </c>
    </row>
    <row r="1807" spans="1:1">
      <c r="A1807" s="8" t="str">
        <f>TRIM(UPPER(Table1[[#This Row],[Status]]))</f>
        <v>CONTACTED</v>
      </c>
    </row>
    <row r="1808" spans="1:1">
      <c r="A1808" s="8" t="str">
        <f>TRIM(UPPER(Table1[[#This Row],[Status]]))</f>
        <v>CONVERETED</v>
      </c>
    </row>
    <row r="1809" spans="1:1">
      <c r="A1809" s="8" t="str">
        <f>TRIM(UPPER(Table1[[#This Row],[Status]]))</f>
        <v>QUALIFIED</v>
      </c>
    </row>
    <row r="1810" spans="1:1">
      <c r="A1810" s="8" t="str">
        <f>TRIM(UPPER(Table1[[#This Row],[Status]]))</f>
        <v>CONTACTED</v>
      </c>
    </row>
    <row r="1811" spans="1:1">
      <c r="A1811" s="8" t="str">
        <f>TRIM(UPPER(Table1[[#This Row],[Status]]))</f>
        <v>CONCTACTED</v>
      </c>
    </row>
    <row r="1812" spans="1:1">
      <c r="A1812" s="8" t="str">
        <f>TRIM(UPPER(Table1[[#This Row],[Status]]))</f>
        <v>CONTACTED</v>
      </c>
    </row>
    <row r="1813" spans="1:1">
      <c r="A1813" s="8" t="str">
        <f>TRIM(UPPER(Table1[[#This Row],[Status]]))</f>
        <v>QUALIFIED</v>
      </c>
    </row>
    <row r="1814" spans="1:1">
      <c r="A1814" s="8" t="str">
        <f>TRIM(UPPER(Table1[[#This Row],[Status]]))</f>
        <v>QUALIFIED</v>
      </c>
    </row>
    <row r="1815" spans="1:1">
      <c r="A1815" s="8" t="str">
        <f>TRIM(UPPER(Table1[[#This Row],[Status]]))</f>
        <v>CONVERTED</v>
      </c>
    </row>
    <row r="1816" spans="1:1">
      <c r="A1816" s="8" t="str">
        <f>TRIM(UPPER(Table1[[#This Row],[Status]]))</f>
        <v>QUALIFIED</v>
      </c>
    </row>
    <row r="1817" spans="1:1">
      <c r="A1817" s="8" t="str">
        <f>TRIM(UPPER(Table1[[#This Row],[Status]]))</f>
        <v>CONTACTD</v>
      </c>
    </row>
    <row r="1818" spans="1:1">
      <c r="A1818" s="8" t="str">
        <f>TRIM(UPPER(Table1[[#This Row],[Status]]))</f>
        <v>NW</v>
      </c>
    </row>
    <row r="1819" spans="1:1">
      <c r="A1819" s="8" t="str">
        <f>TRIM(UPPER(Table1[[#This Row],[Status]]))</f>
        <v>CONTACTED</v>
      </c>
    </row>
    <row r="1820" spans="1:1">
      <c r="A1820" s="8" t="str">
        <f>TRIM(UPPER(Table1[[#This Row],[Status]]))</f>
        <v>CONTACTD</v>
      </c>
    </row>
    <row r="1821" spans="1:1">
      <c r="A1821" s="8" t="str">
        <f>TRIM(UPPER(Table1[[#This Row],[Status]]))</f>
        <v>LOST</v>
      </c>
    </row>
    <row r="1822" spans="1:1">
      <c r="A1822" s="8" t="str">
        <f>TRIM(UPPER(Table1[[#This Row],[Status]]))</f>
        <v>CONVERTED</v>
      </c>
    </row>
    <row r="1823" spans="1:1">
      <c r="A1823" s="8" t="str">
        <f>TRIM(UPPER(Table1[[#This Row],[Status]]))</f>
        <v>QUALIFIED</v>
      </c>
    </row>
    <row r="1824" spans="1:1">
      <c r="A1824" s="8" t="str">
        <f>TRIM(UPPER(Table1[[#This Row],[Status]]))</f>
        <v>CONTACTD</v>
      </c>
    </row>
    <row r="1825" spans="1:1">
      <c r="A1825" s="8" t="str">
        <f>TRIM(UPPER(Table1[[#This Row],[Status]]))</f>
        <v>NEW</v>
      </c>
    </row>
    <row r="1826" spans="1:1">
      <c r="A1826" s="8" t="str">
        <f>TRIM(UPPER(Table1[[#This Row],[Status]]))</f>
        <v>CONCTACTED</v>
      </c>
    </row>
    <row r="1827" spans="1:1">
      <c r="A1827" s="8" t="str">
        <f>TRIM(UPPER(Table1[[#This Row],[Status]]))</f>
        <v>NEW</v>
      </c>
    </row>
    <row r="1828" spans="1:1">
      <c r="A1828" s="8" t="str">
        <f>TRIM(UPPER(Table1[[#This Row],[Status]]))</f>
        <v>CONTACTED</v>
      </c>
    </row>
    <row r="1829" spans="1:1">
      <c r="A1829" s="8" t="str">
        <f>TRIM(UPPER(Table1[[#This Row],[Status]]))</f>
        <v>CONVERTED</v>
      </c>
    </row>
    <row r="1830" spans="1:1">
      <c r="A1830" s="8" t="str">
        <f>TRIM(UPPER(Table1[[#This Row],[Status]]))</f>
        <v>CONTACTED</v>
      </c>
    </row>
    <row r="1831" spans="1:1">
      <c r="A1831" s="8" t="str">
        <f>TRIM(UPPER(Table1[[#This Row],[Status]]))</f>
        <v>QUALIFED</v>
      </c>
    </row>
    <row r="1832" spans="1:1">
      <c r="A1832" s="8" t="str">
        <f>TRIM(UPPER(Table1[[#This Row],[Status]]))</f>
        <v>NEW</v>
      </c>
    </row>
    <row r="1833" spans="1:1">
      <c r="A1833" s="8" t="str">
        <f>TRIM(UPPER(Table1[[#This Row],[Status]]))</f>
        <v>CONCTACTED</v>
      </c>
    </row>
    <row r="1834" spans="1:1">
      <c r="A1834" s="8" t="str">
        <f>TRIM(UPPER(Table1[[#This Row],[Status]]))</f>
        <v>QUALIFIED</v>
      </c>
    </row>
    <row r="1835" spans="1:1">
      <c r="A1835" s="8" t="str">
        <f>TRIM(UPPER(Table1[[#This Row],[Status]]))</f>
        <v>QUALIFIED</v>
      </c>
    </row>
    <row r="1836" spans="1:1">
      <c r="A1836" s="8" t="str">
        <f>TRIM(UPPER(Table1[[#This Row],[Status]]))</f>
        <v>LOST</v>
      </c>
    </row>
    <row r="1837" spans="1:1">
      <c r="A1837" s="8" t="str">
        <f>TRIM(UPPER(Table1[[#This Row],[Status]]))</f>
        <v>CONVERTED</v>
      </c>
    </row>
    <row r="1838" spans="1:1">
      <c r="A1838" s="8" t="str">
        <f>TRIM(UPPER(Table1[[#This Row],[Status]]))</f>
        <v>NEW</v>
      </c>
    </row>
    <row r="1839" spans="1:1">
      <c r="A1839" s="8" t="str">
        <f>TRIM(UPPER(Table1[[#This Row],[Status]]))</f>
        <v>CONTACTED</v>
      </c>
    </row>
    <row r="1840" spans="1:1">
      <c r="A1840" s="8" t="str">
        <f>TRIM(UPPER(Table1[[#This Row],[Status]]))</f>
        <v>LOST</v>
      </c>
    </row>
    <row r="1841" spans="1:1">
      <c r="A1841" s="8" t="str">
        <f>TRIM(UPPER(Table1[[#This Row],[Status]]))</f>
        <v>CONTACTED</v>
      </c>
    </row>
    <row r="1842" spans="1:1">
      <c r="A1842" s="8" t="str">
        <f>TRIM(UPPER(Table1[[#This Row],[Status]]))</f>
        <v>CONTACTD</v>
      </c>
    </row>
    <row r="1843" spans="1:1">
      <c r="A1843" s="8" t="str">
        <f>TRIM(UPPER(Table1[[#This Row],[Status]]))</f>
        <v>CONTACTD</v>
      </c>
    </row>
    <row r="1844" spans="1:1">
      <c r="A1844" s="8" t="str">
        <f>TRIM(UPPER(Table1[[#This Row],[Status]]))</f>
        <v>QUALIFED</v>
      </c>
    </row>
    <row r="1845" spans="1:1">
      <c r="A1845" s="8" t="str">
        <f>TRIM(UPPER(Table1[[#This Row],[Status]]))</f>
        <v>LOST</v>
      </c>
    </row>
    <row r="1846" spans="1:1">
      <c r="A1846" s="8" t="str">
        <f>TRIM(UPPER(Table1[[#This Row],[Status]]))</f>
        <v>NEW</v>
      </c>
    </row>
    <row r="1847" spans="1:1">
      <c r="A1847" s="8" t="str">
        <f>TRIM(UPPER(Table1[[#This Row],[Status]]))</f>
        <v>NEW</v>
      </c>
    </row>
    <row r="1848" spans="1:1">
      <c r="A1848" s="8" t="str">
        <f>TRIM(UPPER(Table1[[#This Row],[Status]]))</f>
        <v>LOST</v>
      </c>
    </row>
    <row r="1849" spans="1:1">
      <c r="A1849" s="8" t="str">
        <f>TRIM(UPPER(Table1[[#This Row],[Status]]))</f>
        <v>CONTACTED</v>
      </c>
    </row>
    <row r="1850" spans="1:1">
      <c r="A1850" s="8" t="str">
        <f>TRIM(UPPER(Table1[[#This Row],[Status]]))</f>
        <v>CONVERTED</v>
      </c>
    </row>
    <row r="1851" spans="1:1">
      <c r="A1851" s="8" t="str">
        <f>TRIM(UPPER(Table1[[#This Row],[Status]]))</f>
        <v>CONTACTED</v>
      </c>
    </row>
    <row r="1852" spans="1:1">
      <c r="A1852" s="8" t="str">
        <f>TRIM(UPPER(Table1[[#This Row],[Status]]))</f>
        <v>QUALIFIED</v>
      </c>
    </row>
    <row r="1853" spans="1:1">
      <c r="A1853" s="8" t="str">
        <f>TRIM(UPPER(Table1[[#This Row],[Status]]))</f>
        <v>CONVERTED</v>
      </c>
    </row>
    <row r="1854" spans="1:1">
      <c r="A1854" s="8" t="str">
        <f>TRIM(UPPER(Table1[[#This Row],[Status]]))</f>
        <v>CONTACTED</v>
      </c>
    </row>
    <row r="1855" spans="1:1">
      <c r="A1855" s="8" t="str">
        <f>TRIM(UPPER(Table1[[#This Row],[Status]]))</f>
        <v>CONVERETED</v>
      </c>
    </row>
    <row r="1856" spans="1:1">
      <c r="A1856" s="8" t="str">
        <f>TRIM(UPPER(Table1[[#This Row],[Status]]))</f>
        <v>NW</v>
      </c>
    </row>
    <row r="1857" spans="1:1">
      <c r="A1857" s="8" t="str">
        <f>TRIM(UPPER(Table1[[#This Row],[Status]]))</f>
        <v>QUALIFIED</v>
      </c>
    </row>
    <row r="1858" spans="1:1">
      <c r="A1858" s="8" t="str">
        <f>TRIM(UPPER(Table1[[#This Row],[Status]]))</f>
        <v>QUALIFED</v>
      </c>
    </row>
    <row r="1859" spans="1:1">
      <c r="A1859" s="8" t="str">
        <f>TRIM(UPPER(Table1[[#This Row],[Status]]))</f>
        <v>NEW</v>
      </c>
    </row>
    <row r="1860" spans="1:1">
      <c r="A1860" s="8" t="str">
        <f>TRIM(UPPER(Table1[[#This Row],[Status]]))</f>
        <v>NEW</v>
      </c>
    </row>
    <row r="1861" spans="1:1">
      <c r="A1861" s="8" t="str">
        <f>TRIM(UPPER(Table1[[#This Row],[Status]]))</f>
        <v>LOST</v>
      </c>
    </row>
    <row r="1862" spans="1:1">
      <c r="A1862" s="8" t="str">
        <f>TRIM(UPPER(Table1[[#This Row],[Status]]))</f>
        <v>NEW</v>
      </c>
    </row>
    <row r="1863" spans="1:1">
      <c r="A1863" s="8" t="str">
        <f>TRIM(UPPER(Table1[[#This Row],[Status]]))</f>
        <v>QUALIFED</v>
      </c>
    </row>
    <row r="1864" spans="1:1">
      <c r="A1864" s="8" t="str">
        <f>TRIM(UPPER(Table1[[#This Row],[Status]]))</f>
        <v>CONTACTED</v>
      </c>
    </row>
    <row r="1865" spans="1:1">
      <c r="A1865" s="8" t="str">
        <f>TRIM(UPPER(Table1[[#This Row],[Status]]))</f>
        <v>CONTACTED</v>
      </c>
    </row>
    <row r="1866" spans="1:1">
      <c r="A1866" s="8" t="str">
        <f>TRIM(UPPER(Table1[[#This Row],[Status]]))</f>
        <v>LOST</v>
      </c>
    </row>
    <row r="1867" spans="1:1">
      <c r="A1867" s="8" t="str">
        <f>TRIM(UPPER(Table1[[#This Row],[Status]]))</f>
        <v>CONTACTD</v>
      </c>
    </row>
    <row r="1868" spans="1:1">
      <c r="A1868" s="8" t="str">
        <f>TRIM(UPPER(Table1[[#This Row],[Status]]))</f>
        <v>CONCTACTED</v>
      </c>
    </row>
    <row r="1869" spans="1:1">
      <c r="A1869" s="8" t="str">
        <f>TRIM(UPPER(Table1[[#This Row],[Status]]))</f>
        <v>QUALIFIED</v>
      </c>
    </row>
    <row r="1870" spans="1:1">
      <c r="A1870" s="8" t="str">
        <f>TRIM(UPPER(Table1[[#This Row],[Status]]))</f>
        <v>QUALIFIED</v>
      </c>
    </row>
    <row r="1871" spans="1:1">
      <c r="A1871" s="8" t="str">
        <f>TRIM(UPPER(Table1[[#This Row],[Status]]))</f>
        <v>NW</v>
      </c>
    </row>
    <row r="1872" spans="1:1">
      <c r="A1872" s="8" t="str">
        <f>TRIM(UPPER(Table1[[#This Row],[Status]]))</f>
        <v>QUALIFIED</v>
      </c>
    </row>
    <row r="1873" spans="1:1">
      <c r="A1873" s="8" t="str">
        <f>TRIM(UPPER(Table1[[#This Row],[Status]]))</f>
        <v>QUALIFEID</v>
      </c>
    </row>
    <row r="1874" spans="1:1">
      <c r="A1874" s="8" t="str">
        <f>TRIM(UPPER(Table1[[#This Row],[Status]]))</f>
        <v>NEW</v>
      </c>
    </row>
    <row r="1875" spans="1:1">
      <c r="A1875" s="8" t="str">
        <f>TRIM(UPPER(Table1[[#This Row],[Status]]))</f>
        <v>QUALIFIED</v>
      </c>
    </row>
    <row r="1876" spans="1:1">
      <c r="A1876" s="8" t="str">
        <f>TRIM(UPPER(Table1[[#This Row],[Status]]))</f>
        <v>LOS</v>
      </c>
    </row>
    <row r="1877" spans="1:1">
      <c r="A1877" s="8" t="str">
        <f>TRIM(UPPER(Table1[[#This Row],[Status]]))</f>
        <v>QUALIFIED</v>
      </c>
    </row>
    <row r="1878" spans="1:1">
      <c r="A1878" s="8" t="str">
        <f>TRIM(UPPER(Table1[[#This Row],[Status]]))</f>
        <v>CONVETED</v>
      </c>
    </row>
    <row r="1879" spans="1:1">
      <c r="A1879" s="8" t="str">
        <f>TRIM(UPPER(Table1[[#This Row],[Status]]))</f>
        <v>QUALIFIED</v>
      </c>
    </row>
    <row r="1880" spans="1:1">
      <c r="A1880" s="8" t="str">
        <f>TRIM(UPPER(Table1[[#This Row],[Status]]))</f>
        <v>NEW</v>
      </c>
    </row>
    <row r="1881" spans="1:1">
      <c r="A1881" s="8" t="str">
        <f>TRIM(UPPER(Table1[[#This Row],[Status]]))</f>
        <v>LOST</v>
      </c>
    </row>
    <row r="1882" spans="1:1">
      <c r="A1882" s="8" t="str">
        <f>TRIM(UPPER(Table1[[#This Row],[Status]]))</f>
        <v>QUALIFIED</v>
      </c>
    </row>
    <row r="1883" spans="1:1">
      <c r="A1883" s="8" t="str">
        <f>TRIM(UPPER(Table1[[#This Row],[Status]]))</f>
        <v>CONTACTED</v>
      </c>
    </row>
    <row r="1884" spans="1:1">
      <c r="A1884" s="8" t="str">
        <f>TRIM(UPPER(Table1[[#This Row],[Status]]))</f>
        <v>NEW</v>
      </c>
    </row>
    <row r="1885" spans="1:1">
      <c r="A1885" s="8" t="str">
        <f>TRIM(UPPER(Table1[[#This Row],[Status]]))</f>
        <v>NEW</v>
      </c>
    </row>
    <row r="1886" spans="1:1">
      <c r="A1886" s="8" t="str">
        <f>TRIM(UPPER(Table1[[#This Row],[Status]]))</f>
        <v>NEW</v>
      </c>
    </row>
    <row r="1887" spans="1:1">
      <c r="A1887" s="8" t="str">
        <f>TRIM(UPPER(Table1[[#This Row],[Status]]))</f>
        <v>CONTACTED</v>
      </c>
    </row>
    <row r="1888" spans="1:1">
      <c r="A1888" s="8" t="str">
        <f>TRIM(UPPER(Table1[[#This Row],[Status]]))</f>
        <v>CONCTACTED</v>
      </c>
    </row>
    <row r="1889" spans="1:1">
      <c r="A1889" s="8" t="str">
        <f>TRIM(UPPER(Table1[[#This Row],[Status]]))</f>
        <v>NEW</v>
      </c>
    </row>
    <row r="1890" spans="1:1">
      <c r="A1890" s="8" t="str">
        <f>TRIM(UPPER(Table1[[#This Row],[Status]]))</f>
        <v>CONTACTED</v>
      </c>
    </row>
    <row r="1891" spans="1:1">
      <c r="A1891" s="8" t="str">
        <f>TRIM(UPPER(Table1[[#This Row],[Status]]))</f>
        <v>NEW</v>
      </c>
    </row>
    <row r="1892" spans="1:1">
      <c r="A1892" s="8" t="str">
        <f>TRIM(UPPER(Table1[[#This Row],[Status]]))</f>
        <v>CONTACTED</v>
      </c>
    </row>
    <row r="1893" spans="1:1">
      <c r="A1893" s="8" t="str">
        <f>TRIM(UPPER(Table1[[#This Row],[Status]]))</f>
        <v>QUALIFEID</v>
      </c>
    </row>
    <row r="1894" spans="1:1">
      <c r="A1894" s="8" t="str">
        <f>TRIM(UPPER(Table1[[#This Row],[Status]]))</f>
        <v>CONVERTED</v>
      </c>
    </row>
    <row r="1895" spans="1:1">
      <c r="A1895" s="8" t="str">
        <f>TRIM(UPPER(Table1[[#This Row],[Status]]))</f>
        <v>QUALIFIED</v>
      </c>
    </row>
    <row r="1896" spans="1:1">
      <c r="A1896" s="8" t="str">
        <f>TRIM(UPPER(Table1[[#This Row],[Status]]))</f>
        <v>QUALIFED</v>
      </c>
    </row>
    <row r="1897" spans="1:1">
      <c r="A1897" s="8" t="str">
        <f>TRIM(UPPER(Table1[[#This Row],[Status]]))</f>
        <v>CONVERTED</v>
      </c>
    </row>
    <row r="1898" spans="1:1">
      <c r="A1898" s="8" t="str">
        <f>TRIM(UPPER(Table1[[#This Row],[Status]]))</f>
        <v>CONTACTED</v>
      </c>
    </row>
    <row r="1899" spans="1:1">
      <c r="A1899" s="8" t="str">
        <f>TRIM(UPPER(Table1[[#This Row],[Status]]))</f>
        <v>CONCTACTED</v>
      </c>
    </row>
    <row r="1900" spans="1:1">
      <c r="A1900" s="8" t="str">
        <f>TRIM(UPPER(Table1[[#This Row],[Status]]))</f>
        <v>CONTACTED</v>
      </c>
    </row>
    <row r="1901" spans="1:1">
      <c r="A1901" s="8" t="str">
        <f>TRIM(UPPER(Table1[[#This Row],[Status]]))</f>
        <v>NEW</v>
      </c>
    </row>
    <row r="1902" spans="1:1">
      <c r="A1902" s="8" t="str">
        <f>TRIM(UPPER(Table1[[#This Row],[Status]]))</f>
        <v>QUALIFIED</v>
      </c>
    </row>
    <row r="1903" spans="1:1">
      <c r="A1903" s="8" t="str">
        <f>TRIM(UPPER(Table1[[#This Row],[Status]]))</f>
        <v>QUALIFIED</v>
      </c>
    </row>
    <row r="1904" spans="1:1">
      <c r="A1904" s="8" t="str">
        <f>TRIM(UPPER(Table1[[#This Row],[Status]]))</f>
        <v>CONTACTED</v>
      </c>
    </row>
    <row r="1905" spans="1:1">
      <c r="A1905" s="8" t="str">
        <f>TRIM(UPPER(Table1[[#This Row],[Status]]))</f>
        <v>QUALIFIED</v>
      </c>
    </row>
    <row r="1906" spans="1:1">
      <c r="A1906" s="8" t="str">
        <f>TRIM(UPPER(Table1[[#This Row],[Status]]))</f>
        <v>QUALIFIED</v>
      </c>
    </row>
    <row r="1907" spans="1:1">
      <c r="A1907" s="8" t="str">
        <f>TRIM(UPPER(Table1[[#This Row],[Status]]))</f>
        <v>NEW</v>
      </c>
    </row>
    <row r="1908" spans="1:1">
      <c r="A1908" s="8" t="str">
        <f>TRIM(UPPER(Table1[[#This Row],[Status]]))</f>
        <v>LOST</v>
      </c>
    </row>
    <row r="1909" spans="1:1">
      <c r="A1909" s="8" t="str">
        <f>TRIM(UPPER(Table1[[#This Row],[Status]]))</f>
        <v>LOST</v>
      </c>
    </row>
    <row r="1910" spans="1:1">
      <c r="A1910" s="8" t="str">
        <f>TRIM(UPPER(Table1[[#This Row],[Status]]))</f>
        <v>CONVERTED</v>
      </c>
    </row>
    <row r="1911" spans="1:1">
      <c r="A1911" s="8" t="str">
        <f>TRIM(UPPER(Table1[[#This Row],[Status]]))</f>
        <v>CONVERTED</v>
      </c>
    </row>
    <row r="1912" spans="1:1">
      <c r="A1912" s="8" t="str">
        <f>TRIM(UPPER(Table1[[#This Row],[Status]]))</f>
        <v>NEW</v>
      </c>
    </row>
    <row r="1913" spans="1:1">
      <c r="A1913" s="8" t="str">
        <f>TRIM(UPPER(Table1[[#This Row],[Status]]))</f>
        <v>NW</v>
      </c>
    </row>
    <row r="1914" spans="1:1">
      <c r="A1914" s="8" t="str">
        <f>TRIM(UPPER(Table1[[#This Row],[Status]]))</f>
        <v>LOST</v>
      </c>
    </row>
    <row r="1915" spans="1:1">
      <c r="A1915" s="8" t="str">
        <f>TRIM(UPPER(Table1[[#This Row],[Status]]))</f>
        <v>QUALIFED</v>
      </c>
    </row>
    <row r="1916" spans="1:1">
      <c r="A1916" s="8" t="str">
        <f>TRIM(UPPER(Table1[[#This Row],[Status]]))</f>
        <v>QUALIFIED</v>
      </c>
    </row>
    <row r="1917" spans="1:1">
      <c r="A1917" s="8" t="str">
        <f>TRIM(UPPER(Table1[[#This Row],[Status]]))</f>
        <v>NEW</v>
      </c>
    </row>
    <row r="1918" spans="1:1">
      <c r="A1918" s="8" t="str">
        <f>TRIM(UPPER(Table1[[#This Row],[Status]]))</f>
        <v>LOST</v>
      </c>
    </row>
    <row r="1919" spans="1:1">
      <c r="A1919" s="8" t="str">
        <f>TRIM(UPPER(Table1[[#This Row],[Status]]))</f>
        <v>CONTACTED</v>
      </c>
    </row>
    <row r="1920" spans="1:1">
      <c r="A1920" s="8" t="str">
        <f>TRIM(UPPER(Table1[[#This Row],[Status]]))</f>
        <v>NEW</v>
      </c>
    </row>
    <row r="1921" spans="1:1">
      <c r="A1921" s="8" t="str">
        <f>TRIM(UPPER(Table1[[#This Row],[Status]]))</f>
        <v>NW</v>
      </c>
    </row>
    <row r="1922" spans="1:1">
      <c r="A1922" s="8" t="str">
        <f>TRIM(UPPER(Table1[[#This Row],[Status]]))</f>
        <v>QUALIFIED</v>
      </c>
    </row>
    <row r="1923" spans="1:1">
      <c r="A1923" s="8" t="str">
        <f>TRIM(UPPER(Table1[[#This Row],[Status]]))</f>
        <v>NEW</v>
      </c>
    </row>
    <row r="1924" spans="1:1">
      <c r="A1924" s="8" t="str">
        <f>TRIM(UPPER(Table1[[#This Row],[Status]]))</f>
        <v>NEW</v>
      </c>
    </row>
    <row r="1925" spans="1:1">
      <c r="A1925" s="8" t="str">
        <f>TRIM(UPPER(Table1[[#This Row],[Status]]))</f>
        <v>LOST</v>
      </c>
    </row>
    <row r="1926" spans="1:1">
      <c r="A1926" s="8" t="str">
        <f>TRIM(UPPER(Table1[[#This Row],[Status]]))</f>
        <v>CONVERTED</v>
      </c>
    </row>
    <row r="1927" spans="1:1">
      <c r="A1927" s="8" t="str">
        <f>TRIM(UPPER(Table1[[#This Row],[Status]]))</f>
        <v>CONTACTED</v>
      </c>
    </row>
    <row r="1928" spans="1:1">
      <c r="A1928" s="8" t="str">
        <f>TRIM(UPPER(Table1[[#This Row],[Status]]))</f>
        <v>NEW</v>
      </c>
    </row>
    <row r="1929" spans="1:1">
      <c r="A1929" s="8" t="str">
        <f>TRIM(UPPER(Table1[[#This Row],[Status]]))</f>
        <v>CONTACTED</v>
      </c>
    </row>
    <row r="1930" spans="1:1">
      <c r="A1930" s="8" t="str">
        <f>TRIM(UPPER(Table1[[#This Row],[Status]]))</f>
        <v>CONVERTED</v>
      </c>
    </row>
    <row r="1931" spans="1:1">
      <c r="A1931" s="8" t="str">
        <f>TRIM(UPPER(Table1[[#This Row],[Status]]))</f>
        <v>CONTACTED</v>
      </c>
    </row>
    <row r="1932" spans="1:1">
      <c r="A1932" s="8" t="str">
        <f>TRIM(UPPER(Table1[[#This Row],[Status]]))</f>
        <v>QUALIFIED</v>
      </c>
    </row>
    <row r="1933" spans="1:1">
      <c r="A1933" s="8" t="str">
        <f>TRIM(UPPER(Table1[[#This Row],[Status]]))</f>
        <v>NEW</v>
      </c>
    </row>
    <row r="1934" spans="1:1">
      <c r="A1934" s="8" t="str">
        <f>TRIM(UPPER(Table1[[#This Row],[Status]]))</f>
        <v>QUALIFIED</v>
      </c>
    </row>
    <row r="1935" spans="1:1">
      <c r="A1935" s="8" t="str">
        <f>TRIM(UPPER(Table1[[#This Row],[Status]]))</f>
        <v>CONTACTED</v>
      </c>
    </row>
    <row r="1936" spans="1:1">
      <c r="A1936" s="8" t="str">
        <f>TRIM(UPPER(Table1[[#This Row],[Status]]))</f>
        <v>CONTACTED</v>
      </c>
    </row>
    <row r="1937" spans="1:1">
      <c r="A1937" s="8" t="str">
        <f>TRIM(UPPER(Table1[[#This Row],[Status]]))</f>
        <v>QUALIFEID</v>
      </c>
    </row>
    <row r="1938" spans="1:1">
      <c r="A1938" s="8" t="str">
        <f>TRIM(UPPER(Table1[[#This Row],[Status]]))</f>
        <v>CONTACTD</v>
      </c>
    </row>
    <row r="1939" spans="1:1">
      <c r="A1939" s="8" t="str">
        <f>TRIM(UPPER(Table1[[#This Row],[Status]]))</f>
        <v>CONTACTED</v>
      </c>
    </row>
    <row r="1940" spans="1:1">
      <c r="A1940" s="8" t="str">
        <f>TRIM(UPPER(Table1[[#This Row],[Status]]))</f>
        <v>CONVETED</v>
      </c>
    </row>
    <row r="1941" spans="1:1">
      <c r="A1941" s="8" t="str">
        <f>TRIM(UPPER(Table1[[#This Row],[Status]]))</f>
        <v>CONVERTED</v>
      </c>
    </row>
    <row r="1942" spans="1:1">
      <c r="A1942" s="8" t="str">
        <f>TRIM(UPPER(Table1[[#This Row],[Status]]))</f>
        <v>NEW</v>
      </c>
    </row>
    <row r="1943" spans="1:1">
      <c r="A1943" s="8" t="str">
        <f>TRIM(UPPER(Table1[[#This Row],[Status]]))</f>
        <v>QUALIFIED</v>
      </c>
    </row>
    <row r="1944" spans="1:1">
      <c r="A1944" s="8" t="str">
        <f>TRIM(UPPER(Table1[[#This Row],[Status]]))</f>
        <v>CONVERTED</v>
      </c>
    </row>
    <row r="1945" spans="1:1">
      <c r="A1945" s="8" t="str">
        <f>TRIM(UPPER(Table1[[#This Row],[Status]]))</f>
        <v>QUALIFIED</v>
      </c>
    </row>
    <row r="1946" spans="1:1">
      <c r="A1946" s="8" t="str">
        <f>TRIM(UPPER(Table1[[#This Row],[Status]]))</f>
        <v>QUALIFIED</v>
      </c>
    </row>
    <row r="1947" spans="1:1">
      <c r="A1947" s="8" t="str">
        <f>TRIM(UPPER(Table1[[#This Row],[Status]]))</f>
        <v>CONCTACTED</v>
      </c>
    </row>
    <row r="1948" spans="1:1">
      <c r="A1948" s="8" t="str">
        <f>TRIM(UPPER(Table1[[#This Row],[Status]]))</f>
        <v>CONTACTED</v>
      </c>
    </row>
    <row r="1949" spans="1:1">
      <c r="A1949" s="8" t="str">
        <f>TRIM(UPPER(Table1[[#This Row],[Status]]))</f>
        <v>CONTACTED</v>
      </c>
    </row>
    <row r="1950" spans="1:1">
      <c r="A1950" s="8" t="str">
        <f>TRIM(UPPER(Table1[[#This Row],[Status]]))</f>
        <v>LOST</v>
      </c>
    </row>
    <row r="1951" spans="1:1">
      <c r="A1951" s="8" t="str">
        <f>TRIM(UPPER(Table1[[#This Row],[Status]]))</f>
        <v>LOST</v>
      </c>
    </row>
    <row r="1952" spans="1:1">
      <c r="A1952" s="8" t="str">
        <f>TRIM(UPPER(Table1[[#This Row],[Status]]))</f>
        <v>QUALIFIED</v>
      </c>
    </row>
    <row r="1953" spans="1:1">
      <c r="A1953" s="8" t="str">
        <f>TRIM(UPPER(Table1[[#This Row],[Status]]))</f>
        <v>QUALIFEID</v>
      </c>
    </row>
    <row r="1954" spans="1:1">
      <c r="A1954" s="8" t="str">
        <f>TRIM(UPPER(Table1[[#This Row],[Status]]))</f>
        <v>QUALIFIED</v>
      </c>
    </row>
    <row r="1955" spans="1:1">
      <c r="A1955" s="8" t="str">
        <f>TRIM(UPPER(Table1[[#This Row],[Status]]))</f>
        <v>NEW</v>
      </c>
    </row>
    <row r="1956" spans="1:1">
      <c r="A1956" s="8" t="str">
        <f>TRIM(UPPER(Table1[[#This Row],[Status]]))</f>
        <v>LOST</v>
      </c>
    </row>
    <row r="1957" spans="1:1">
      <c r="A1957" s="8" t="str">
        <f>TRIM(UPPER(Table1[[#This Row],[Status]]))</f>
        <v>NEW</v>
      </c>
    </row>
    <row r="1958" spans="1:1">
      <c r="A1958" s="8" t="str">
        <f>TRIM(UPPER(Table1[[#This Row],[Status]]))</f>
        <v>CONTACTED</v>
      </c>
    </row>
    <row r="1959" spans="1:1">
      <c r="A1959" s="8" t="str">
        <f>TRIM(UPPER(Table1[[#This Row],[Status]]))</f>
        <v>NEW</v>
      </c>
    </row>
    <row r="1960" spans="1:1">
      <c r="A1960" s="8" t="str">
        <f>TRIM(UPPER(Table1[[#This Row],[Status]]))</f>
        <v>CONTACTED</v>
      </c>
    </row>
    <row r="1961" spans="1:1">
      <c r="A1961" s="8" t="str">
        <f>TRIM(UPPER(Table1[[#This Row],[Status]]))</f>
        <v>QUALIFIED</v>
      </c>
    </row>
    <row r="1962" spans="1:1">
      <c r="A1962" s="8" t="str">
        <f>TRIM(UPPER(Table1[[#This Row],[Status]]))</f>
        <v>NEW</v>
      </c>
    </row>
    <row r="1963" spans="1:1">
      <c r="A1963" s="8" t="str">
        <f>TRIM(UPPER(Table1[[#This Row],[Status]]))</f>
        <v>CONTACTED</v>
      </c>
    </row>
    <row r="1964" spans="1:1">
      <c r="A1964" s="8" t="str">
        <f>TRIM(UPPER(Table1[[#This Row],[Status]]))</f>
        <v>QUALIFIED</v>
      </c>
    </row>
    <row r="1965" spans="1:1">
      <c r="A1965" s="8" t="str">
        <f>TRIM(UPPER(Table1[[#This Row],[Status]]))</f>
        <v>QUALIFEID</v>
      </c>
    </row>
    <row r="1966" spans="1:1">
      <c r="A1966" s="8" t="str">
        <f>TRIM(UPPER(Table1[[#This Row],[Status]]))</f>
        <v>NEW</v>
      </c>
    </row>
    <row r="1967" spans="1:1">
      <c r="A1967" s="8" t="str">
        <f>TRIM(UPPER(Table1[[#This Row],[Status]]))</f>
        <v>CONVERTED</v>
      </c>
    </row>
    <row r="1968" spans="1:1">
      <c r="A1968" s="8" t="str">
        <f>TRIM(UPPER(Table1[[#This Row],[Status]]))</f>
        <v>LOS</v>
      </c>
    </row>
    <row r="1969" spans="1:1">
      <c r="A1969" s="8" t="str">
        <f>TRIM(UPPER(Table1[[#This Row],[Status]]))</f>
        <v>CONTACTED</v>
      </c>
    </row>
    <row r="1970" spans="1:1">
      <c r="A1970" s="8" t="str">
        <f>TRIM(UPPER(Table1[[#This Row],[Status]]))</f>
        <v>CONVETED</v>
      </c>
    </row>
    <row r="1971" spans="1:1">
      <c r="A1971" s="8" t="str">
        <f>TRIM(UPPER(Table1[[#This Row],[Status]]))</f>
        <v>NEW</v>
      </c>
    </row>
    <row r="1972" spans="1:1">
      <c r="A1972" s="8" t="str">
        <f>TRIM(UPPER(Table1[[#This Row],[Status]]))</f>
        <v>NEW</v>
      </c>
    </row>
    <row r="1973" spans="1:1">
      <c r="A1973" s="8" t="str">
        <f>TRIM(UPPER(Table1[[#This Row],[Status]]))</f>
        <v>CONTACTED</v>
      </c>
    </row>
    <row r="1974" spans="1:1">
      <c r="A1974" s="8" t="str">
        <f>TRIM(UPPER(Table1[[#This Row],[Status]]))</f>
        <v>LOST</v>
      </c>
    </row>
    <row r="1975" spans="1:1">
      <c r="A1975" s="8" t="str">
        <f>TRIM(UPPER(Table1[[#This Row],[Status]]))</f>
        <v>NEW</v>
      </c>
    </row>
    <row r="1976" spans="1:1">
      <c r="A1976" s="8" t="str">
        <f>TRIM(UPPER(Table1[[#This Row],[Status]]))</f>
        <v>CONVERTED</v>
      </c>
    </row>
    <row r="1977" spans="1:1">
      <c r="A1977" s="8" t="str">
        <f>TRIM(UPPER(Table1[[#This Row],[Status]]))</f>
        <v>CONTACTD</v>
      </c>
    </row>
    <row r="1978" spans="1:1">
      <c r="A1978" s="8" t="str">
        <f>TRIM(UPPER(Table1[[#This Row],[Status]]))</f>
        <v>CONCTACTED</v>
      </c>
    </row>
    <row r="1979" spans="1:1">
      <c r="A1979" s="8" t="str">
        <f>TRIM(UPPER(Table1[[#This Row],[Status]]))</f>
        <v>LOST</v>
      </c>
    </row>
    <row r="1980" spans="1:1">
      <c r="A1980" s="8" t="str">
        <f>TRIM(UPPER(Table1[[#This Row],[Status]]))</f>
        <v>LOST</v>
      </c>
    </row>
    <row r="1981" spans="1:1">
      <c r="A1981" s="8" t="str">
        <f>TRIM(UPPER(Table1[[#This Row],[Status]]))</f>
        <v>CONTACTED</v>
      </c>
    </row>
    <row r="1982" spans="1:1">
      <c r="A1982" s="8" t="str">
        <f>TRIM(UPPER(Table1[[#This Row],[Status]]))</f>
        <v>CONVERETED</v>
      </c>
    </row>
    <row r="1983" spans="1:1">
      <c r="A1983" s="8" t="str">
        <f>TRIM(UPPER(Table1[[#This Row],[Status]]))</f>
        <v>CONVERTED</v>
      </c>
    </row>
    <row r="1984" spans="1:1">
      <c r="A1984" s="8" t="str">
        <f>TRIM(UPPER(Table1[[#This Row],[Status]]))</f>
        <v>CONTACTED</v>
      </c>
    </row>
    <row r="1985" spans="1:1">
      <c r="A1985" s="8" t="str">
        <f>TRIM(UPPER(Table1[[#This Row],[Status]]))</f>
        <v>CONTACTED</v>
      </c>
    </row>
    <row r="1986" spans="1:1">
      <c r="A1986" s="8" t="str">
        <f>TRIM(UPPER(Table1[[#This Row],[Status]]))</f>
        <v>NEW</v>
      </c>
    </row>
    <row r="1987" spans="1:1">
      <c r="A1987" s="8" t="str">
        <f>TRIM(UPPER(Table1[[#This Row],[Status]]))</f>
        <v>LOS</v>
      </c>
    </row>
    <row r="1988" spans="1:1">
      <c r="A1988" s="8" t="str">
        <f>TRIM(UPPER(Table1[[#This Row],[Status]]))</f>
        <v>QUALIFIED</v>
      </c>
    </row>
    <row r="1989" spans="1:1">
      <c r="A1989" s="8" t="str">
        <f>TRIM(UPPER(Table1[[#This Row],[Status]]))</f>
        <v>QUALIFEID</v>
      </c>
    </row>
    <row r="1990" spans="1:1">
      <c r="A1990" s="8" t="str">
        <f>TRIM(UPPER(Table1[[#This Row],[Status]]))</f>
        <v>CONVETED</v>
      </c>
    </row>
    <row r="1991" spans="1:1">
      <c r="A1991" s="8" t="str">
        <f>TRIM(UPPER(Table1[[#This Row],[Status]]))</f>
        <v>QUALIFIED</v>
      </c>
    </row>
    <row r="1992" spans="1:1">
      <c r="A1992" s="8" t="str">
        <f>TRIM(UPPER(Table1[[#This Row],[Status]]))</f>
        <v>QUALIFIED</v>
      </c>
    </row>
    <row r="1993" spans="1:1">
      <c r="A1993" s="8" t="str">
        <f>TRIM(UPPER(Table1[[#This Row],[Status]]))</f>
        <v>NEW</v>
      </c>
    </row>
    <row r="1994" spans="1:1">
      <c r="A1994" s="8" t="str">
        <f>TRIM(UPPER(Table1[[#This Row],[Status]]))</f>
        <v>CONTACTED</v>
      </c>
    </row>
    <row r="1995" spans="1:1">
      <c r="A1995" s="8" t="str">
        <f>TRIM(UPPER(Table1[[#This Row],[Status]]))</f>
        <v>NEW</v>
      </c>
    </row>
    <row r="1996" spans="1:1">
      <c r="A1996" s="8" t="str">
        <f>TRIM(UPPER(Table1[[#This Row],[Status]]))</f>
        <v>NEW</v>
      </c>
    </row>
    <row r="1997" spans="1:1">
      <c r="A1997" s="8" t="str">
        <f>TRIM(UPPER(Table1[[#This Row],[Status]]))</f>
        <v>CONVERETED</v>
      </c>
    </row>
    <row r="1998" spans="1:1">
      <c r="A1998" s="8" t="str">
        <f>TRIM(UPPER(Table1[[#This Row],[Status]]))</f>
        <v>CONTACTED</v>
      </c>
    </row>
    <row r="1999" spans="1:1">
      <c r="A1999" s="8" t="str">
        <f>TRIM(UPPER(Table1[[#This Row],[Status]]))</f>
        <v>NEW</v>
      </c>
    </row>
    <row r="2000" spans="1:1">
      <c r="A2000" s="8" t="str">
        <f>TRIM(UPPER(Table1[[#This Row],[Status]]))</f>
        <v>QUALIFEID</v>
      </c>
    </row>
    <row r="2001" spans="1:1">
      <c r="A2001" s="8" t="str">
        <f>TRIM(UPPER(Table1[[#This Row],[Status]]))</f>
        <v>CONVERTED</v>
      </c>
    </row>
    <row r="2002" spans="1:1">
      <c r="A2002" s="8" t="str">
        <f>TRIM(UPPER(Table1[[#This Row],[Status]]))</f>
        <v>NEW</v>
      </c>
    </row>
    <row r="2003" spans="1:1">
      <c r="A2003" s="8" t="str">
        <f>TRIM(UPPER(Table1[[#This Row],[Status]]))</f>
        <v>CONTACTED</v>
      </c>
    </row>
    <row r="2004" spans="1:1">
      <c r="A2004" s="8" t="str">
        <f>TRIM(UPPER(Table1[[#This Row],[Status]]))</f>
        <v>CONTACTD</v>
      </c>
    </row>
    <row r="2005" spans="1:1">
      <c r="A2005" s="8" t="str">
        <f>TRIM(UPPER(Table1[[#This Row],[Status]]))</f>
        <v>NEW</v>
      </c>
    </row>
    <row r="2006" spans="1:1">
      <c r="A2006" s="8" t="str">
        <f>TRIM(UPPER(Table1[[#This Row],[Status]]))</f>
        <v>CONVERTED</v>
      </c>
    </row>
    <row r="2007" spans="1:1">
      <c r="A2007" s="8" t="str">
        <f>TRIM(UPPER(Table1[[#This Row],[Status]]))</f>
        <v>QUALIFIED</v>
      </c>
    </row>
    <row r="2008" spans="1:1">
      <c r="A2008" s="8" t="str">
        <f>TRIM(UPPER(Table1[[#This Row],[Status]]))</f>
        <v>CONVERTED</v>
      </c>
    </row>
    <row r="2009" spans="1:1">
      <c r="A2009" s="8" t="str">
        <f>TRIM(UPPER(Table1[[#This Row],[Status]]))</f>
        <v>NEW</v>
      </c>
    </row>
    <row r="2010" spans="1:1">
      <c r="A2010" s="8" t="str">
        <f>TRIM(UPPER(Table1[[#This Row],[Status]]))</f>
        <v>NEW</v>
      </c>
    </row>
    <row r="2011" spans="1:1">
      <c r="A2011" s="8" t="str">
        <f>TRIM(UPPER(Table1[[#This Row],[Status]]))</f>
        <v>QUALIFED</v>
      </c>
    </row>
    <row r="2012" spans="1:1">
      <c r="A2012" s="8" t="str">
        <f>TRIM(UPPER(Table1[[#This Row],[Status]]))</f>
        <v>LOST</v>
      </c>
    </row>
    <row r="2013" spans="1:1">
      <c r="A2013" s="8" t="str">
        <f>TRIM(UPPER(Table1[[#This Row],[Status]]))</f>
        <v>NEW</v>
      </c>
    </row>
    <row r="2014" spans="1:1">
      <c r="A2014" s="8" t="str">
        <f>TRIM(UPPER(Table1[[#This Row],[Status]]))</f>
        <v>CONCTACTED</v>
      </c>
    </row>
    <row r="2015" spans="1:1">
      <c r="A2015" s="8" t="str">
        <f>TRIM(UPPER(Table1[[#This Row],[Status]]))</f>
        <v>NEW</v>
      </c>
    </row>
    <row r="2016" spans="1:1">
      <c r="A2016" s="8" t="str">
        <f>TRIM(UPPER(Table1[[#This Row],[Status]]))</f>
        <v>CONTACTD</v>
      </c>
    </row>
    <row r="2017" spans="1:1">
      <c r="A2017" s="8" t="str">
        <f>TRIM(UPPER(Table1[[#This Row],[Status]]))</f>
        <v>NEW</v>
      </c>
    </row>
    <row r="2018" spans="1:1">
      <c r="A2018" s="8" t="str">
        <f>TRIM(UPPER(Table1[[#This Row],[Status]]))</f>
        <v>NEW</v>
      </c>
    </row>
    <row r="2019" spans="1:1">
      <c r="A2019" s="8" t="str">
        <f>TRIM(UPPER(Table1[[#This Row],[Status]]))</f>
        <v>NEW</v>
      </c>
    </row>
    <row r="2020" spans="1:1">
      <c r="A2020" s="8" t="str">
        <f>TRIM(UPPER(Table1[[#This Row],[Status]]))</f>
        <v>LOST</v>
      </c>
    </row>
    <row r="2021" spans="1:1">
      <c r="A2021" s="8" t="str">
        <f>TRIM(UPPER(Table1[[#This Row],[Status]]))</f>
        <v>NEW</v>
      </c>
    </row>
    <row r="2022" spans="1:1">
      <c r="A2022" s="8" t="str">
        <f>TRIM(UPPER(Table1[[#This Row],[Status]]))</f>
        <v>NEW</v>
      </c>
    </row>
    <row r="2023" spans="1:1">
      <c r="A2023" s="8" t="str">
        <f>TRIM(UPPER(Table1[[#This Row],[Status]]))</f>
        <v>CONVERTED</v>
      </c>
    </row>
    <row r="2024" spans="1:1">
      <c r="A2024" s="8" t="str">
        <f>TRIM(UPPER(Table1[[#This Row],[Status]]))</f>
        <v>NEW</v>
      </c>
    </row>
    <row r="2025" spans="1:1">
      <c r="A2025" s="8" t="str">
        <f>TRIM(UPPER(Table1[[#This Row],[Status]]))</f>
        <v>NW</v>
      </c>
    </row>
    <row r="2026" spans="1:1">
      <c r="A2026" s="8" t="str">
        <f>TRIM(UPPER(Table1[[#This Row],[Status]]))</f>
        <v>NW</v>
      </c>
    </row>
    <row r="2027" spans="1:1">
      <c r="A2027" s="8" t="str">
        <f>TRIM(UPPER(Table1[[#This Row],[Status]]))</f>
        <v>QUALIFIED</v>
      </c>
    </row>
    <row r="2028" spans="1:1">
      <c r="A2028" s="8" t="str">
        <f>TRIM(UPPER(Table1[[#This Row],[Status]]))</f>
        <v>CONTACTED</v>
      </c>
    </row>
    <row r="2029" spans="1:1">
      <c r="A2029" s="8" t="str">
        <f>TRIM(UPPER(Table1[[#This Row],[Status]]))</f>
        <v>CONTACTED</v>
      </c>
    </row>
    <row r="2030" spans="1:1">
      <c r="A2030" s="8" t="str">
        <f>TRIM(UPPER(Table1[[#This Row],[Status]]))</f>
        <v>CONTACTED</v>
      </c>
    </row>
    <row r="2031" spans="1:1">
      <c r="A2031" s="8" t="str">
        <f>TRIM(UPPER(Table1[[#This Row],[Status]]))</f>
        <v>QUALIFIED</v>
      </c>
    </row>
    <row r="2032" spans="1:1">
      <c r="A2032" s="8" t="str">
        <f>TRIM(UPPER(Table1[[#This Row],[Status]]))</f>
        <v>NEW</v>
      </c>
    </row>
    <row r="2033" spans="1:1">
      <c r="A2033" s="8" t="str">
        <f>TRIM(UPPER(Table1[[#This Row],[Status]]))</f>
        <v>QUALIFIED</v>
      </c>
    </row>
    <row r="2034" spans="1:1">
      <c r="A2034" s="8" t="str">
        <f>TRIM(UPPER(Table1[[#This Row],[Status]]))</f>
        <v>CONTACTED</v>
      </c>
    </row>
    <row r="2035" spans="1:1">
      <c r="A2035" s="8" t="str">
        <f>TRIM(UPPER(Table1[[#This Row],[Status]]))</f>
        <v>QUALIFIED</v>
      </c>
    </row>
    <row r="2036" spans="1:1">
      <c r="A2036" s="8" t="str">
        <f>TRIM(UPPER(Table1[[#This Row],[Status]]))</f>
        <v>CONTACTED</v>
      </c>
    </row>
    <row r="2037" spans="1:1">
      <c r="A2037" s="8" t="str">
        <f>TRIM(UPPER(Table1[[#This Row],[Status]]))</f>
        <v>CONTACTED</v>
      </c>
    </row>
    <row r="2038" spans="1:1">
      <c r="A2038" s="8" t="str">
        <f>TRIM(UPPER(Table1[[#This Row],[Status]]))</f>
        <v>NEW</v>
      </c>
    </row>
    <row r="2039" spans="1:1">
      <c r="A2039" s="8" t="str">
        <f>TRIM(UPPER(Table1[[#This Row],[Status]]))</f>
        <v>QUALIFEID</v>
      </c>
    </row>
    <row r="2040" spans="1:1">
      <c r="A2040" s="8" t="str">
        <f>TRIM(UPPER(Table1[[#This Row],[Status]]))</f>
        <v>NEW</v>
      </c>
    </row>
    <row r="2041" spans="1:1">
      <c r="A2041" s="8" t="str">
        <f>TRIM(UPPER(Table1[[#This Row],[Status]]))</f>
        <v>CONTACTED</v>
      </c>
    </row>
    <row r="2042" spans="1:1">
      <c r="A2042" s="8" t="str">
        <f>TRIM(UPPER(Table1[[#This Row],[Status]]))</f>
        <v>CONTACTED</v>
      </c>
    </row>
    <row r="2043" spans="1:1">
      <c r="A2043" s="8" t="str">
        <f>TRIM(UPPER(Table1[[#This Row],[Status]]))</f>
        <v>QUALIFEID</v>
      </c>
    </row>
    <row r="2044" spans="1:1">
      <c r="A2044" s="8" t="str">
        <f>TRIM(UPPER(Table1[[#This Row],[Status]]))</f>
        <v>NEW</v>
      </c>
    </row>
    <row r="2045" spans="1:1">
      <c r="A2045" s="8" t="str">
        <f>TRIM(UPPER(Table1[[#This Row],[Status]]))</f>
        <v>CONVERTED</v>
      </c>
    </row>
    <row r="2046" spans="1:1">
      <c r="A2046" s="8" t="str">
        <f>TRIM(UPPER(Table1[[#This Row],[Status]]))</f>
        <v>QUALIFIED</v>
      </c>
    </row>
    <row r="2047" spans="1:1">
      <c r="A2047" s="8" t="str">
        <f>TRIM(UPPER(Table1[[#This Row],[Status]]))</f>
        <v>CONVERTED</v>
      </c>
    </row>
    <row r="2048" spans="1:1">
      <c r="A2048" s="8" t="str">
        <f>TRIM(UPPER(Table1[[#This Row],[Status]]))</f>
        <v>CONTACTD</v>
      </c>
    </row>
    <row r="2049" spans="1:1">
      <c r="A2049" s="8" t="str">
        <f>TRIM(UPPER(Table1[[#This Row],[Status]]))</f>
        <v>CONTACTED</v>
      </c>
    </row>
    <row r="2050" spans="1:1">
      <c r="A2050" s="8" t="str">
        <f>TRIM(UPPER(Table1[[#This Row],[Status]]))</f>
        <v>CONVERTED</v>
      </c>
    </row>
    <row r="2051" spans="1:1">
      <c r="A2051" s="8" t="str">
        <f>TRIM(UPPER(Table1[[#This Row],[Status]]))</f>
        <v>CONTACTD</v>
      </c>
    </row>
    <row r="2052" spans="1:1">
      <c r="A2052" s="8" t="str">
        <f>TRIM(UPPER(Table1[[#This Row],[Status]]))</f>
        <v>CONTACTD</v>
      </c>
    </row>
    <row r="2053" spans="1:1">
      <c r="A2053" s="8" t="str">
        <f>TRIM(UPPER(Table1[[#This Row],[Status]]))</f>
        <v>CONVETED</v>
      </c>
    </row>
    <row r="2054" spans="1:1">
      <c r="A2054" s="8" t="str">
        <f>TRIM(UPPER(Table1[[#This Row],[Status]]))</f>
        <v>CONVERETED</v>
      </c>
    </row>
    <row r="2055" spans="1:1">
      <c r="A2055" s="8" t="str">
        <f>TRIM(UPPER(Table1[[#This Row],[Status]]))</f>
        <v>LOST</v>
      </c>
    </row>
    <row r="2056" spans="1:1">
      <c r="A2056" s="8" t="str">
        <f>TRIM(UPPER(Table1[[#This Row],[Status]]))</f>
        <v>CONVERTED</v>
      </c>
    </row>
    <row r="2057" spans="1:1">
      <c r="A2057" s="8" t="str">
        <f>TRIM(UPPER(Table1[[#This Row],[Status]]))</f>
        <v>NEW</v>
      </c>
    </row>
    <row r="2058" spans="1:1">
      <c r="A2058" s="8" t="str">
        <f>TRIM(UPPER(Table1[[#This Row],[Status]]))</f>
        <v>QUALIFED</v>
      </c>
    </row>
    <row r="2059" spans="1:1">
      <c r="A2059" s="8" t="str">
        <f>TRIM(UPPER(Table1[[#This Row],[Status]]))</f>
        <v>CONVETED</v>
      </c>
    </row>
    <row r="2060" spans="1:1">
      <c r="A2060" s="8" t="str">
        <f>TRIM(UPPER(Table1[[#This Row],[Status]]))</f>
        <v>QUALIFIED</v>
      </c>
    </row>
    <row r="2061" spans="1:1">
      <c r="A2061" s="8" t="str">
        <f>TRIM(UPPER(Table1[[#This Row],[Status]]))</f>
        <v>CONTACTD</v>
      </c>
    </row>
    <row r="2062" spans="1:1">
      <c r="A2062" s="8" t="str">
        <f>TRIM(UPPER(Table1[[#This Row],[Status]]))</f>
        <v>NW</v>
      </c>
    </row>
    <row r="2063" spans="1:1">
      <c r="A2063" s="8" t="str">
        <f>TRIM(UPPER(Table1[[#This Row],[Status]]))</f>
        <v>QUALIFIED</v>
      </c>
    </row>
    <row r="2064" spans="1:1">
      <c r="A2064" s="8" t="str">
        <f>TRIM(UPPER(Table1[[#This Row],[Status]]))</f>
        <v>LOS</v>
      </c>
    </row>
    <row r="2065" spans="1:1">
      <c r="A2065" s="8" t="str">
        <f>TRIM(UPPER(Table1[[#This Row],[Status]]))</f>
        <v>QUALIFIED</v>
      </c>
    </row>
    <row r="2066" spans="1:1">
      <c r="A2066" s="8" t="str">
        <f>TRIM(UPPER(Table1[[#This Row],[Status]]))</f>
        <v>CONTACTED</v>
      </c>
    </row>
    <row r="2067" spans="1:1">
      <c r="A2067" s="8" t="str">
        <f>TRIM(UPPER(Table1[[#This Row],[Status]]))</f>
        <v>CONVERETED</v>
      </c>
    </row>
    <row r="2068" spans="1:1">
      <c r="A2068" s="8" t="str">
        <f>TRIM(UPPER(Table1[[#This Row],[Status]]))</f>
        <v>QUALIFEID</v>
      </c>
    </row>
    <row r="2069" spans="1:1">
      <c r="A2069" s="8" t="str">
        <f>TRIM(UPPER(Table1[[#This Row],[Status]]))</f>
        <v>QUALIFED</v>
      </c>
    </row>
    <row r="2070" spans="1:1">
      <c r="A2070" s="8" t="str">
        <f>TRIM(UPPER(Table1[[#This Row],[Status]]))</f>
        <v>CONTACTED</v>
      </c>
    </row>
    <row r="2071" spans="1:1">
      <c r="A2071" s="8" t="str">
        <f>TRIM(UPPER(Table1[[#This Row],[Status]]))</f>
        <v>NEW</v>
      </c>
    </row>
    <row r="2072" spans="1:1">
      <c r="A2072" s="8" t="str">
        <f>TRIM(UPPER(Table1[[#This Row],[Status]]))</f>
        <v>QUALIFIED</v>
      </c>
    </row>
    <row r="2073" spans="1:1">
      <c r="A2073" s="8" t="str">
        <f>TRIM(UPPER(Table1[[#This Row],[Status]]))</f>
        <v>NEW</v>
      </c>
    </row>
    <row r="2074" spans="1:1">
      <c r="A2074" s="8" t="str">
        <f>TRIM(UPPER(Table1[[#This Row],[Status]]))</f>
        <v>CONTACTED</v>
      </c>
    </row>
    <row r="2075" spans="1:1">
      <c r="A2075" s="8" t="str">
        <f>TRIM(UPPER(Table1[[#This Row],[Status]]))</f>
        <v>NEW</v>
      </c>
    </row>
    <row r="2076" spans="1:1">
      <c r="A2076" s="8" t="str">
        <f>TRIM(UPPER(Table1[[#This Row],[Status]]))</f>
        <v>CONVERETED</v>
      </c>
    </row>
    <row r="2077" spans="1:1">
      <c r="A2077" s="8" t="str">
        <f>TRIM(UPPER(Table1[[#This Row],[Status]]))</f>
        <v>QUALIFIED</v>
      </c>
    </row>
    <row r="2078" spans="1:1">
      <c r="A2078" s="8" t="str">
        <f>TRIM(UPPER(Table1[[#This Row],[Status]]))</f>
        <v>CONVERTED</v>
      </c>
    </row>
    <row r="2079" spans="1:1">
      <c r="A2079" s="8" t="str">
        <f>TRIM(UPPER(Table1[[#This Row],[Status]]))</f>
        <v>CONVERTED</v>
      </c>
    </row>
    <row r="2080" spans="1:1">
      <c r="A2080" s="8" t="str">
        <f>TRIM(UPPER(Table1[[#This Row],[Status]]))</f>
        <v>NW</v>
      </c>
    </row>
    <row r="2081" spans="1:1">
      <c r="A2081" s="8" t="str">
        <f>TRIM(UPPER(Table1[[#This Row],[Status]]))</f>
        <v>LOST</v>
      </c>
    </row>
    <row r="2082" spans="1:1">
      <c r="A2082" s="8" t="str">
        <f>TRIM(UPPER(Table1[[#This Row],[Status]]))</f>
        <v>CONVERTED</v>
      </c>
    </row>
    <row r="2083" spans="1:1">
      <c r="A2083" s="8" t="str">
        <f>TRIM(UPPER(Table1[[#This Row],[Status]]))</f>
        <v>QUALIFIED</v>
      </c>
    </row>
    <row r="2084" spans="1:1">
      <c r="A2084" s="8" t="str">
        <f>TRIM(UPPER(Table1[[#This Row],[Status]]))</f>
        <v>NEW</v>
      </c>
    </row>
    <row r="2085" spans="1:1">
      <c r="A2085" s="8" t="str">
        <f>TRIM(UPPER(Table1[[#This Row],[Status]]))</f>
        <v>LOS</v>
      </c>
    </row>
    <row r="2086" spans="1:1">
      <c r="A2086" s="8" t="str">
        <f>TRIM(UPPER(Table1[[#This Row],[Status]]))</f>
        <v>CONCTACTED</v>
      </c>
    </row>
    <row r="2087" spans="1:1">
      <c r="A2087" s="8" t="str">
        <f>TRIM(UPPER(Table1[[#This Row],[Status]]))</f>
        <v>LOST</v>
      </c>
    </row>
    <row r="2088" spans="1:1">
      <c r="A2088" s="8" t="str">
        <f>TRIM(UPPER(Table1[[#This Row],[Status]]))</f>
        <v>NEW</v>
      </c>
    </row>
    <row r="2089" spans="1:1">
      <c r="A2089" s="8" t="str">
        <f>TRIM(UPPER(Table1[[#This Row],[Status]]))</f>
        <v>NEW</v>
      </c>
    </row>
    <row r="2090" spans="1:1">
      <c r="A2090" s="8" t="str">
        <f>TRIM(UPPER(Table1[[#This Row],[Status]]))</f>
        <v>CONTACTD</v>
      </c>
    </row>
    <row r="2091" spans="1:1">
      <c r="A2091" s="8" t="str">
        <f>TRIM(UPPER(Table1[[#This Row],[Status]]))</f>
        <v>CONCTACTED</v>
      </c>
    </row>
    <row r="2092" spans="1:1">
      <c r="A2092" s="8" t="str">
        <f>TRIM(UPPER(Table1[[#This Row],[Status]]))</f>
        <v>CONTACTED</v>
      </c>
    </row>
    <row r="2093" spans="1:1">
      <c r="A2093" s="8" t="str">
        <f>TRIM(UPPER(Table1[[#This Row],[Status]]))</f>
        <v>QUALIFIED</v>
      </c>
    </row>
    <row r="2094" spans="1:1">
      <c r="A2094" s="8" t="str">
        <f>TRIM(UPPER(Table1[[#This Row],[Status]]))</f>
        <v>CONVERTED</v>
      </c>
    </row>
    <row r="2095" spans="1:1">
      <c r="A2095" s="8" t="str">
        <f>TRIM(UPPER(Table1[[#This Row],[Status]]))</f>
        <v>LOST</v>
      </c>
    </row>
    <row r="2096" spans="1:1">
      <c r="A2096" s="8" t="str">
        <f>TRIM(UPPER(Table1[[#This Row],[Status]]))</f>
        <v>CONCTACTED</v>
      </c>
    </row>
    <row r="2097" spans="1:1">
      <c r="A2097" s="8" t="str">
        <f>TRIM(UPPER(Table1[[#This Row],[Status]]))</f>
        <v>NEW</v>
      </c>
    </row>
    <row r="2098" spans="1:1">
      <c r="A2098" s="8" t="str">
        <f>TRIM(UPPER(Table1[[#This Row],[Status]]))</f>
        <v>CONCTACTED</v>
      </c>
    </row>
    <row r="2099" spans="1:1">
      <c r="A2099" s="8" t="str">
        <f>TRIM(UPPER(Table1[[#This Row],[Status]]))</f>
        <v>NEW</v>
      </c>
    </row>
    <row r="2100" spans="1:1">
      <c r="A2100" s="8" t="str">
        <f>TRIM(UPPER(Table1[[#This Row],[Status]]))</f>
        <v>CONTACTED</v>
      </c>
    </row>
    <row r="2101" spans="1:1">
      <c r="A2101" s="8" t="str">
        <f>TRIM(UPPER(Table1[[#This Row],[Status]]))</f>
        <v>LOST</v>
      </c>
    </row>
    <row r="2102" spans="1:1">
      <c r="A2102" s="8" t="str">
        <f>TRIM(UPPER(Table1[[#This Row],[Status]]))</f>
        <v>CONTACTED</v>
      </c>
    </row>
    <row r="2103" spans="1:1">
      <c r="A2103" s="8" t="str">
        <f>TRIM(UPPER(Table1[[#This Row],[Status]]))</f>
        <v>LOST</v>
      </c>
    </row>
    <row r="2104" spans="1:1">
      <c r="A2104" s="8" t="str">
        <f>TRIM(UPPER(Table1[[#This Row],[Status]]))</f>
        <v>NEW</v>
      </c>
    </row>
    <row r="2105" spans="1:1">
      <c r="A2105" s="8" t="str">
        <f>TRIM(UPPER(Table1[[#This Row],[Status]]))</f>
        <v>NEW</v>
      </c>
    </row>
    <row r="2106" spans="1:1">
      <c r="A2106" s="8" t="str">
        <f>TRIM(UPPER(Table1[[#This Row],[Status]]))</f>
        <v>CONVERTED</v>
      </c>
    </row>
    <row r="2107" spans="1:1">
      <c r="A2107" s="8" t="str">
        <f>TRIM(UPPER(Table1[[#This Row],[Status]]))</f>
        <v>QUALIFIED</v>
      </c>
    </row>
    <row r="2108" spans="1:1">
      <c r="A2108" s="8" t="str">
        <f>TRIM(UPPER(Table1[[#This Row],[Status]]))</f>
        <v>LOST</v>
      </c>
    </row>
    <row r="2109" spans="1:1">
      <c r="A2109" s="8" t="str">
        <f>TRIM(UPPER(Table1[[#This Row],[Status]]))</f>
        <v>NEW</v>
      </c>
    </row>
    <row r="2110" spans="1:1">
      <c r="A2110" s="8" t="str">
        <f>TRIM(UPPER(Table1[[#This Row],[Status]]))</f>
        <v>CONVERTED</v>
      </c>
    </row>
    <row r="2111" spans="1:1">
      <c r="A2111" s="8" t="str">
        <f>TRIM(UPPER(Table1[[#This Row],[Status]]))</f>
        <v>CONVERTED</v>
      </c>
    </row>
    <row r="2112" spans="1:1">
      <c r="A2112" s="8" t="str">
        <f>TRIM(UPPER(Table1[[#This Row],[Status]]))</f>
        <v>LOST</v>
      </c>
    </row>
    <row r="2113" spans="1:1">
      <c r="A2113" s="8" t="str">
        <f>TRIM(UPPER(Table1[[#This Row],[Status]]))</f>
        <v>NEW</v>
      </c>
    </row>
    <row r="2114" spans="1:1">
      <c r="A2114" s="8" t="str">
        <f>TRIM(UPPER(Table1[[#This Row],[Status]]))</f>
        <v>CONVERTED</v>
      </c>
    </row>
    <row r="2115" spans="1:1">
      <c r="A2115" s="8" t="str">
        <f>TRIM(UPPER(Table1[[#This Row],[Status]]))</f>
        <v>CONTACTED</v>
      </c>
    </row>
    <row r="2116" spans="1:1">
      <c r="A2116" s="8" t="str">
        <f>TRIM(UPPER(Table1[[#This Row],[Status]]))</f>
        <v>NEW</v>
      </c>
    </row>
    <row r="2117" spans="1:1">
      <c r="A2117" s="8" t="str">
        <f>TRIM(UPPER(Table1[[#This Row],[Status]]))</f>
        <v>NW</v>
      </c>
    </row>
    <row r="2118" spans="1:1">
      <c r="A2118" s="8" t="str">
        <f>TRIM(UPPER(Table1[[#This Row],[Status]]))</f>
        <v>CONTACTD</v>
      </c>
    </row>
    <row r="2119" spans="1:1">
      <c r="A2119" s="8" t="str">
        <f>TRIM(UPPER(Table1[[#This Row],[Status]]))</f>
        <v>QUALIFIED</v>
      </c>
    </row>
    <row r="2120" spans="1:1">
      <c r="A2120" s="8" t="str">
        <f>TRIM(UPPER(Table1[[#This Row],[Status]]))</f>
        <v>CONTACTED</v>
      </c>
    </row>
    <row r="2121" spans="1:1">
      <c r="A2121" s="8" t="str">
        <f>TRIM(UPPER(Table1[[#This Row],[Status]]))</f>
        <v>CONTACTD</v>
      </c>
    </row>
    <row r="2122" spans="1:1">
      <c r="A2122" s="8" t="str">
        <f>TRIM(UPPER(Table1[[#This Row],[Status]]))</f>
        <v>NEW</v>
      </c>
    </row>
    <row r="2123" spans="1:1">
      <c r="A2123" s="8" t="str">
        <f>TRIM(UPPER(Table1[[#This Row],[Status]]))</f>
        <v>LOS</v>
      </c>
    </row>
    <row r="2124" spans="1:1">
      <c r="A2124" s="8" t="str">
        <f>TRIM(UPPER(Table1[[#This Row],[Status]]))</f>
        <v>NEW</v>
      </c>
    </row>
    <row r="2125" spans="1:1">
      <c r="A2125" s="8" t="str">
        <f>TRIM(UPPER(Table1[[#This Row],[Status]]))</f>
        <v>NEW</v>
      </c>
    </row>
    <row r="2126" spans="1:1">
      <c r="A2126" s="8" t="str">
        <f>TRIM(UPPER(Table1[[#This Row],[Status]]))</f>
        <v>CONVERETED</v>
      </c>
    </row>
    <row r="2127" spans="1:1">
      <c r="A2127" s="8" t="str">
        <f>TRIM(UPPER(Table1[[#This Row],[Status]]))</f>
        <v>QUALIFIED</v>
      </c>
    </row>
    <row r="2128" spans="1:1">
      <c r="A2128" s="8" t="str">
        <f>TRIM(UPPER(Table1[[#This Row],[Status]]))</f>
        <v>NW</v>
      </c>
    </row>
    <row r="2129" spans="1:1">
      <c r="A2129" s="8" t="str">
        <f>TRIM(UPPER(Table1[[#This Row],[Status]]))</f>
        <v>LOST</v>
      </c>
    </row>
    <row r="2130" spans="1:1">
      <c r="A2130" s="8" t="str">
        <f>TRIM(UPPER(Table1[[#This Row],[Status]]))</f>
        <v>NEW</v>
      </c>
    </row>
    <row r="2131" spans="1:1">
      <c r="A2131" s="8" t="str">
        <f>TRIM(UPPER(Table1[[#This Row],[Status]]))</f>
        <v>CONVETED</v>
      </c>
    </row>
    <row r="2132" spans="1:1">
      <c r="A2132" s="8" t="str">
        <f>TRIM(UPPER(Table1[[#This Row],[Status]]))</f>
        <v>CONTACTED</v>
      </c>
    </row>
    <row r="2133" spans="1:1">
      <c r="A2133" s="8" t="str">
        <f>TRIM(UPPER(Table1[[#This Row],[Status]]))</f>
        <v>NW</v>
      </c>
    </row>
    <row r="2134" spans="1:1">
      <c r="A2134" s="8" t="str">
        <f>TRIM(UPPER(Table1[[#This Row],[Status]]))</f>
        <v>QUALIFED</v>
      </c>
    </row>
    <row r="2135" spans="1:1">
      <c r="A2135" s="8" t="str">
        <f>TRIM(UPPER(Table1[[#This Row],[Status]]))</f>
        <v>QUALIFEID</v>
      </c>
    </row>
    <row r="2136" spans="1:1">
      <c r="A2136" s="8" t="str">
        <f>TRIM(UPPER(Table1[[#This Row],[Status]]))</f>
        <v>CONTACTED</v>
      </c>
    </row>
    <row r="2137" spans="1:1">
      <c r="A2137" s="8" t="str">
        <f>TRIM(UPPER(Table1[[#This Row],[Status]]))</f>
        <v>NEW</v>
      </c>
    </row>
    <row r="2138" spans="1:1">
      <c r="A2138" s="8" t="str">
        <f>TRIM(UPPER(Table1[[#This Row],[Status]]))</f>
        <v>QUALIFED</v>
      </c>
    </row>
    <row r="2139" spans="1:1">
      <c r="A2139" s="8" t="str">
        <f>TRIM(UPPER(Table1[[#This Row],[Status]]))</f>
        <v>CONVERTED</v>
      </c>
    </row>
    <row r="2140" spans="1:1">
      <c r="A2140" s="8" t="str">
        <f>TRIM(UPPER(Table1[[#This Row],[Status]]))</f>
        <v>CONVERTED</v>
      </c>
    </row>
    <row r="2141" spans="1:1">
      <c r="A2141" s="8" t="str">
        <f>TRIM(UPPER(Table1[[#This Row],[Status]]))</f>
        <v>NW</v>
      </c>
    </row>
    <row r="2142" spans="1:1">
      <c r="A2142" s="8" t="str">
        <f>TRIM(UPPER(Table1[[#This Row],[Status]]))</f>
        <v>CONTACTED</v>
      </c>
    </row>
    <row r="2143" spans="1:1">
      <c r="A2143" s="8" t="str">
        <f>TRIM(UPPER(Table1[[#This Row],[Status]]))</f>
        <v>CONVETED</v>
      </c>
    </row>
    <row r="2144" spans="1:1">
      <c r="A2144" s="8" t="str">
        <f>TRIM(UPPER(Table1[[#This Row],[Status]]))</f>
        <v>CONTACTED</v>
      </c>
    </row>
    <row r="2145" spans="1:1">
      <c r="A2145" s="8" t="str">
        <f>TRIM(UPPER(Table1[[#This Row],[Status]]))</f>
        <v>QUALIFIED</v>
      </c>
    </row>
    <row r="2146" spans="1:1">
      <c r="A2146" s="8" t="str">
        <f>TRIM(UPPER(Table1[[#This Row],[Status]]))</f>
        <v>QUALIFIED</v>
      </c>
    </row>
    <row r="2147" spans="1:1">
      <c r="A2147" s="8" t="str">
        <f>TRIM(UPPER(Table1[[#This Row],[Status]]))</f>
        <v>NEW</v>
      </c>
    </row>
    <row r="2148" spans="1:1">
      <c r="A2148" s="8" t="str">
        <f>TRIM(UPPER(Table1[[#This Row],[Status]]))</f>
        <v>NEW</v>
      </c>
    </row>
    <row r="2149" spans="1:1">
      <c r="A2149" s="8" t="str">
        <f>TRIM(UPPER(Table1[[#This Row],[Status]]))</f>
        <v>CONTACTED</v>
      </c>
    </row>
    <row r="2150" spans="1:1">
      <c r="A2150" s="8" t="str">
        <f>TRIM(UPPER(Table1[[#This Row],[Status]]))</f>
        <v>CONVERTED</v>
      </c>
    </row>
    <row r="2151" spans="1:1">
      <c r="A2151" s="8" t="str">
        <f>TRIM(UPPER(Table1[[#This Row],[Status]]))</f>
        <v>NEW</v>
      </c>
    </row>
    <row r="2152" spans="1:1">
      <c r="A2152" s="8" t="str">
        <f>TRIM(UPPER(Table1[[#This Row],[Status]]))</f>
        <v>NEW</v>
      </c>
    </row>
    <row r="2153" spans="1:1">
      <c r="A2153" s="8" t="str">
        <f>TRIM(UPPER(Table1[[#This Row],[Status]]))</f>
        <v>QUALIFIED</v>
      </c>
    </row>
    <row r="2154" spans="1:1">
      <c r="A2154" s="8" t="str">
        <f>TRIM(UPPER(Table1[[#This Row],[Status]]))</f>
        <v>CONVERTED</v>
      </c>
    </row>
    <row r="2155" spans="1:1">
      <c r="A2155" s="8" t="str">
        <f>TRIM(UPPER(Table1[[#This Row],[Status]]))</f>
        <v>QUALIFIED</v>
      </c>
    </row>
    <row r="2156" spans="1:1">
      <c r="A2156" s="8" t="str">
        <f>TRIM(UPPER(Table1[[#This Row],[Status]]))</f>
        <v>CONTACTED</v>
      </c>
    </row>
    <row r="2157" spans="1:1">
      <c r="A2157" s="8" t="str">
        <f>TRIM(UPPER(Table1[[#This Row],[Status]]))</f>
        <v>CONCTACTED</v>
      </c>
    </row>
    <row r="2158" spans="1:1">
      <c r="A2158" s="8" t="str">
        <f>TRIM(UPPER(Table1[[#This Row],[Status]]))</f>
        <v>NEW</v>
      </c>
    </row>
    <row r="2159" spans="1:1">
      <c r="A2159" s="8" t="str">
        <f>TRIM(UPPER(Table1[[#This Row],[Status]]))</f>
        <v>CONTACTED</v>
      </c>
    </row>
    <row r="2160" spans="1:1">
      <c r="A2160" s="8" t="str">
        <f>TRIM(UPPER(Table1[[#This Row],[Status]]))</f>
        <v>NEW</v>
      </c>
    </row>
    <row r="2161" spans="1:1">
      <c r="A2161" s="8" t="str">
        <f>TRIM(UPPER(Table1[[#This Row],[Status]]))</f>
        <v>LOST</v>
      </c>
    </row>
    <row r="2162" spans="1:1">
      <c r="A2162" s="8" t="str">
        <f>TRIM(UPPER(Table1[[#This Row],[Status]]))</f>
        <v>CONTACTED</v>
      </c>
    </row>
    <row r="2163" spans="1:1">
      <c r="A2163" s="8" t="str">
        <f>TRIM(UPPER(Table1[[#This Row],[Status]]))</f>
        <v>NEW</v>
      </c>
    </row>
    <row r="2164" spans="1:1">
      <c r="A2164" s="8" t="str">
        <f>TRIM(UPPER(Table1[[#This Row],[Status]]))</f>
        <v>QUALIFIED</v>
      </c>
    </row>
    <row r="2165" spans="1:1">
      <c r="A2165" s="8" t="str">
        <f>TRIM(UPPER(Table1[[#This Row],[Status]]))</f>
        <v>CONVERTED</v>
      </c>
    </row>
    <row r="2166" spans="1:1">
      <c r="A2166" s="8" t="str">
        <f>TRIM(UPPER(Table1[[#This Row],[Status]]))</f>
        <v>CONCTACTED</v>
      </c>
    </row>
    <row r="2167" spans="1:1">
      <c r="A2167" s="8" t="str">
        <f>TRIM(UPPER(Table1[[#This Row],[Status]]))</f>
        <v>CONVERETED</v>
      </c>
    </row>
    <row r="2168" spans="1:1">
      <c r="A2168" s="8" t="str">
        <f>TRIM(UPPER(Table1[[#This Row],[Status]]))</f>
        <v>NEW</v>
      </c>
    </row>
    <row r="2169" spans="1:1">
      <c r="A2169" s="8" t="str">
        <f>TRIM(UPPER(Table1[[#This Row],[Status]]))</f>
        <v>NEW</v>
      </c>
    </row>
    <row r="2170" spans="1:1">
      <c r="A2170" s="8" t="str">
        <f>TRIM(UPPER(Table1[[#This Row],[Status]]))</f>
        <v>CONCTACTED</v>
      </c>
    </row>
    <row r="2171" spans="1:1">
      <c r="A2171" s="8" t="str">
        <f>TRIM(UPPER(Table1[[#This Row],[Status]]))</f>
        <v>QUALIFEID</v>
      </c>
    </row>
    <row r="2172" spans="1:1">
      <c r="A2172" s="8" t="str">
        <f>TRIM(UPPER(Table1[[#This Row],[Status]]))</f>
        <v>CONTACTED</v>
      </c>
    </row>
    <row r="2173" spans="1:1">
      <c r="A2173" s="8" t="str">
        <f>TRIM(UPPER(Table1[[#This Row],[Status]]))</f>
        <v>QUALIFED</v>
      </c>
    </row>
    <row r="2174" spans="1:1">
      <c r="A2174" s="8" t="str">
        <f>TRIM(UPPER(Table1[[#This Row],[Status]]))</f>
        <v>NEW</v>
      </c>
    </row>
    <row r="2175" spans="1:1">
      <c r="A2175" s="8" t="str">
        <f>TRIM(UPPER(Table1[[#This Row],[Status]]))</f>
        <v>CONTACTED</v>
      </c>
    </row>
    <row r="2176" spans="1:1">
      <c r="A2176" s="8" t="str">
        <f>TRIM(UPPER(Table1[[#This Row],[Status]]))</f>
        <v>CONTACTED</v>
      </c>
    </row>
    <row r="2177" spans="1:1">
      <c r="A2177" s="8" t="str">
        <f>TRIM(UPPER(Table1[[#This Row],[Status]]))</f>
        <v>CONTACTED</v>
      </c>
    </row>
    <row r="2178" spans="1:1">
      <c r="A2178" s="8" t="str">
        <f>TRIM(UPPER(Table1[[#This Row],[Status]]))</f>
        <v>QUALIFIED</v>
      </c>
    </row>
    <row r="2179" spans="1:1">
      <c r="A2179" s="8" t="str">
        <f>TRIM(UPPER(Table1[[#This Row],[Status]]))</f>
        <v>CONVERTED</v>
      </c>
    </row>
    <row r="2180" spans="1:1">
      <c r="A2180" s="8" t="str">
        <f>TRIM(UPPER(Table1[[#This Row],[Status]]))</f>
        <v>QUALIFIED</v>
      </c>
    </row>
    <row r="2181" spans="1:1">
      <c r="A2181" s="8" t="str">
        <f>TRIM(UPPER(Table1[[#This Row],[Status]]))</f>
        <v>LOST</v>
      </c>
    </row>
    <row r="2182" spans="1:1">
      <c r="A2182" s="8" t="str">
        <f>TRIM(UPPER(Table1[[#This Row],[Status]]))</f>
        <v>NEW</v>
      </c>
    </row>
    <row r="2183" spans="1:1">
      <c r="A2183" s="8" t="str">
        <f>TRIM(UPPER(Table1[[#This Row],[Status]]))</f>
        <v>CONVERTED</v>
      </c>
    </row>
    <row r="2184" spans="1:1">
      <c r="A2184" s="8" t="str">
        <f>TRIM(UPPER(Table1[[#This Row],[Status]]))</f>
        <v>QUALIFIED</v>
      </c>
    </row>
    <row r="2185" spans="1:1">
      <c r="A2185" s="8" t="str">
        <f>TRIM(UPPER(Table1[[#This Row],[Status]]))</f>
        <v>CONCTACTED</v>
      </c>
    </row>
    <row r="2186" spans="1:1">
      <c r="A2186" s="8" t="str">
        <f>TRIM(UPPER(Table1[[#This Row],[Status]]))</f>
        <v>CONTACTED</v>
      </c>
    </row>
    <row r="2187" spans="1:1">
      <c r="A2187" s="8" t="str">
        <f>TRIM(UPPER(Table1[[#This Row],[Status]]))</f>
        <v>NW</v>
      </c>
    </row>
    <row r="2188" spans="1:1">
      <c r="A2188" s="8" t="str">
        <f>TRIM(UPPER(Table1[[#This Row],[Status]]))</f>
        <v>NEW</v>
      </c>
    </row>
    <row r="2189" spans="1:1">
      <c r="A2189" s="8" t="str">
        <f>TRIM(UPPER(Table1[[#This Row],[Status]]))</f>
        <v>NEW</v>
      </c>
    </row>
    <row r="2190" spans="1:1">
      <c r="A2190" s="8" t="str">
        <f>TRIM(UPPER(Table1[[#This Row],[Status]]))</f>
        <v>QUALIFIED</v>
      </c>
    </row>
    <row r="2191" spans="1:1">
      <c r="A2191" s="8" t="str">
        <f>TRIM(UPPER(Table1[[#This Row],[Status]]))</f>
        <v>LOST</v>
      </c>
    </row>
    <row r="2192" spans="1:1">
      <c r="A2192" s="8" t="str">
        <f>TRIM(UPPER(Table1[[#This Row],[Status]]))</f>
        <v>CONTACTED</v>
      </c>
    </row>
    <row r="2193" spans="1:1">
      <c r="A2193" s="8" t="str">
        <f>TRIM(UPPER(Table1[[#This Row],[Status]]))</f>
        <v>NW</v>
      </c>
    </row>
    <row r="2194" spans="1:1">
      <c r="A2194" s="8" t="str">
        <f>TRIM(UPPER(Table1[[#This Row],[Status]]))</f>
        <v>NEW</v>
      </c>
    </row>
    <row r="2195" spans="1:1">
      <c r="A2195" s="8" t="str">
        <f>TRIM(UPPER(Table1[[#This Row],[Status]]))</f>
        <v>NEW</v>
      </c>
    </row>
    <row r="2196" spans="1:1">
      <c r="A2196" s="8" t="str">
        <f>TRIM(UPPER(Table1[[#This Row],[Status]]))</f>
        <v>QUALIFIED</v>
      </c>
    </row>
    <row r="2197" spans="1:1">
      <c r="A2197" s="8" t="str">
        <f>TRIM(UPPER(Table1[[#This Row],[Status]]))</f>
        <v>NEW</v>
      </c>
    </row>
    <row r="2198" spans="1:1">
      <c r="A2198" s="8" t="str">
        <f>TRIM(UPPER(Table1[[#This Row],[Status]]))</f>
        <v>QUALIFIED</v>
      </c>
    </row>
    <row r="2199" spans="1:1">
      <c r="A2199" s="8" t="str">
        <f>TRIM(UPPER(Table1[[#This Row],[Status]]))</f>
        <v>CONTACTED</v>
      </c>
    </row>
    <row r="2200" spans="1:1">
      <c r="A2200" s="8" t="str">
        <f>TRIM(UPPER(Table1[[#This Row],[Status]]))</f>
        <v>QUALIFIED</v>
      </c>
    </row>
    <row r="2201" spans="1:1">
      <c r="A2201" s="8" t="str">
        <f>TRIM(UPPER(Table1[[#This Row],[Status]]))</f>
        <v>CONCTACTED</v>
      </c>
    </row>
    <row r="2202" spans="1:1">
      <c r="A2202" s="8" t="str">
        <f>TRIM(UPPER(Table1[[#This Row],[Status]]))</f>
        <v>QUALIFIED</v>
      </c>
    </row>
    <row r="2203" spans="1:1">
      <c r="A2203" s="8" t="str">
        <f>TRIM(UPPER(Table1[[#This Row],[Status]]))</f>
        <v>QUALIFIED</v>
      </c>
    </row>
    <row r="2204" spans="1:1">
      <c r="A2204" s="8" t="str">
        <f>TRIM(UPPER(Table1[[#This Row],[Status]]))</f>
        <v>CONTACTED</v>
      </c>
    </row>
    <row r="2205" spans="1:1">
      <c r="A2205" s="8" t="str">
        <f>TRIM(UPPER(Table1[[#This Row],[Status]]))</f>
        <v>NEW</v>
      </c>
    </row>
    <row r="2206" spans="1:1">
      <c r="A2206" s="8" t="str">
        <f>TRIM(UPPER(Table1[[#This Row],[Status]]))</f>
        <v>NEW</v>
      </c>
    </row>
    <row r="2207" spans="1:1">
      <c r="A2207" s="8" t="str">
        <f>TRIM(UPPER(Table1[[#This Row],[Status]]))</f>
        <v>LOST</v>
      </c>
    </row>
    <row r="2208" spans="1:1">
      <c r="A2208" s="8" t="str">
        <f>TRIM(UPPER(Table1[[#This Row],[Status]]))</f>
        <v>CONCTACTED</v>
      </c>
    </row>
    <row r="2209" spans="1:1">
      <c r="A2209" s="8" t="str">
        <f>TRIM(UPPER(Table1[[#This Row],[Status]]))</f>
        <v>QUALIFIED</v>
      </c>
    </row>
    <row r="2210" spans="1:1">
      <c r="A2210" s="8" t="str">
        <f>TRIM(UPPER(Table1[[#This Row],[Status]]))</f>
        <v>QUALIFIED</v>
      </c>
    </row>
    <row r="2211" spans="1:1">
      <c r="A2211" s="8" t="str">
        <f>TRIM(UPPER(Table1[[#This Row],[Status]]))</f>
        <v>CONTACTED</v>
      </c>
    </row>
    <row r="2212" spans="1:1">
      <c r="A2212" s="8" t="str">
        <f>TRIM(UPPER(Table1[[#This Row],[Status]]))</f>
        <v>CONVERTED</v>
      </c>
    </row>
    <row r="2213" spans="1:1">
      <c r="A2213" s="8" t="str">
        <f>TRIM(UPPER(Table1[[#This Row],[Status]]))</f>
        <v>NEW</v>
      </c>
    </row>
    <row r="2214" spans="1:1">
      <c r="A2214" s="8" t="str">
        <f>TRIM(UPPER(Table1[[#This Row],[Status]]))</f>
        <v>NEW</v>
      </c>
    </row>
    <row r="2215" spans="1:1">
      <c r="A2215" s="8" t="str">
        <f>TRIM(UPPER(Table1[[#This Row],[Status]]))</f>
        <v>CONTACTED</v>
      </c>
    </row>
    <row r="2216" spans="1:1">
      <c r="A2216" s="8" t="str">
        <f>TRIM(UPPER(Table1[[#This Row],[Status]]))</f>
        <v>CONTACTED</v>
      </c>
    </row>
    <row r="2217" spans="1:1">
      <c r="A2217" s="8" t="str">
        <f>TRIM(UPPER(Table1[[#This Row],[Status]]))</f>
        <v>LOST</v>
      </c>
    </row>
    <row r="2218" spans="1:1">
      <c r="A2218" s="8" t="str">
        <f>TRIM(UPPER(Table1[[#This Row],[Status]]))</f>
        <v>LOST</v>
      </c>
    </row>
    <row r="2219" spans="1:1">
      <c r="A2219" s="8" t="str">
        <f>TRIM(UPPER(Table1[[#This Row],[Status]]))</f>
        <v>NEW</v>
      </c>
    </row>
    <row r="2220" spans="1:1">
      <c r="A2220" s="8" t="str">
        <f>TRIM(UPPER(Table1[[#This Row],[Status]]))</f>
        <v>CONTACTED</v>
      </c>
    </row>
    <row r="2221" spans="1:1">
      <c r="A2221" s="8" t="str">
        <f>TRIM(UPPER(Table1[[#This Row],[Status]]))</f>
        <v>NEW</v>
      </c>
    </row>
    <row r="2222" spans="1:1">
      <c r="A2222" s="8" t="str">
        <f>TRIM(UPPER(Table1[[#This Row],[Status]]))</f>
        <v>CONVERTED</v>
      </c>
    </row>
    <row r="2223" spans="1:1">
      <c r="A2223" s="8" t="str">
        <f>TRIM(UPPER(Table1[[#This Row],[Status]]))</f>
        <v>CONCTACTED</v>
      </c>
    </row>
    <row r="2224" spans="1:1">
      <c r="A2224" s="8" t="str">
        <f>TRIM(UPPER(Table1[[#This Row],[Status]]))</f>
        <v>CONTACTD</v>
      </c>
    </row>
    <row r="2225" spans="1:1">
      <c r="A2225" s="8" t="str">
        <f>TRIM(UPPER(Table1[[#This Row],[Status]]))</f>
        <v>LOS</v>
      </c>
    </row>
    <row r="2226" spans="1:1">
      <c r="A2226" s="8" t="str">
        <f>TRIM(UPPER(Table1[[#This Row],[Status]]))</f>
        <v>LOS</v>
      </c>
    </row>
    <row r="2227" spans="1:1">
      <c r="A2227" s="8" t="str">
        <f>TRIM(UPPER(Table1[[#This Row],[Status]]))</f>
        <v>CONVERTED</v>
      </c>
    </row>
    <row r="2228" spans="1:1">
      <c r="A2228" s="8" t="str">
        <f>TRIM(UPPER(Table1[[#This Row],[Status]]))</f>
        <v>NEW</v>
      </c>
    </row>
    <row r="2229" spans="1:1">
      <c r="A2229" s="8" t="str">
        <f>TRIM(UPPER(Table1[[#This Row],[Status]]))</f>
        <v>NW</v>
      </c>
    </row>
    <row r="2230" spans="1:1">
      <c r="A2230" s="8" t="str">
        <f>TRIM(UPPER(Table1[[#This Row],[Status]]))</f>
        <v>LOST</v>
      </c>
    </row>
    <row r="2231" spans="1:1">
      <c r="A2231" s="8" t="str">
        <f>TRIM(UPPER(Table1[[#This Row],[Status]]))</f>
        <v>QUALIFIED</v>
      </c>
    </row>
    <row r="2232" spans="1:1">
      <c r="A2232" s="8" t="str">
        <f>TRIM(UPPER(Table1[[#This Row],[Status]]))</f>
        <v>NEW</v>
      </c>
    </row>
    <row r="2233" spans="1:1">
      <c r="A2233" s="8" t="str">
        <f>TRIM(UPPER(Table1[[#This Row],[Status]]))</f>
        <v>NEW</v>
      </c>
    </row>
    <row r="2234" spans="1:1">
      <c r="A2234" s="8" t="str">
        <f>TRIM(UPPER(Table1[[#This Row],[Status]]))</f>
        <v>LOST</v>
      </c>
    </row>
    <row r="2235" spans="1:1">
      <c r="A2235" s="8" t="str">
        <f>TRIM(UPPER(Table1[[#This Row],[Status]]))</f>
        <v>NW</v>
      </c>
    </row>
    <row r="2236" spans="1:1">
      <c r="A2236" s="8" t="str">
        <f>TRIM(UPPER(Table1[[#This Row],[Status]]))</f>
        <v>QUALIFIED</v>
      </c>
    </row>
    <row r="2237" spans="1:1">
      <c r="A2237" s="8" t="str">
        <f>TRIM(UPPER(Table1[[#This Row],[Status]]))</f>
        <v>CONTACTED</v>
      </c>
    </row>
    <row r="2238" spans="1:1">
      <c r="A2238" s="8" t="str">
        <f>TRIM(UPPER(Table1[[#This Row],[Status]]))</f>
        <v>NEW</v>
      </c>
    </row>
    <row r="2239" spans="1:1">
      <c r="A2239" s="8" t="str">
        <f>TRIM(UPPER(Table1[[#This Row],[Status]]))</f>
        <v>NEW</v>
      </c>
    </row>
    <row r="2240" spans="1:1">
      <c r="A2240" s="8" t="str">
        <f>TRIM(UPPER(Table1[[#This Row],[Status]]))</f>
        <v>QUALIFIED</v>
      </c>
    </row>
    <row r="2241" spans="1:1">
      <c r="A2241" s="8" t="str">
        <f>TRIM(UPPER(Table1[[#This Row],[Status]]))</f>
        <v>QUALIFIED</v>
      </c>
    </row>
    <row r="2242" spans="1:1">
      <c r="A2242" s="8" t="str">
        <f>TRIM(UPPER(Table1[[#This Row],[Status]]))</f>
        <v>NEW</v>
      </c>
    </row>
    <row r="2243" spans="1:1">
      <c r="A2243" s="8" t="str">
        <f>TRIM(UPPER(Table1[[#This Row],[Status]]))</f>
        <v>QUALIFEID</v>
      </c>
    </row>
    <row r="2244" spans="1:1">
      <c r="A2244" s="8" t="str">
        <f>TRIM(UPPER(Table1[[#This Row],[Status]]))</f>
        <v>CONCTACTED</v>
      </c>
    </row>
    <row r="2245" spans="1:1">
      <c r="A2245" s="8" t="str">
        <f>TRIM(UPPER(Table1[[#This Row],[Status]]))</f>
        <v>NW</v>
      </c>
    </row>
    <row r="2246" spans="1:1">
      <c r="A2246" s="8" t="str">
        <f>TRIM(UPPER(Table1[[#This Row],[Status]]))</f>
        <v>NEW</v>
      </c>
    </row>
    <row r="2247" spans="1:1">
      <c r="A2247" s="8" t="str">
        <f>TRIM(UPPER(Table1[[#This Row],[Status]]))</f>
        <v>CONVERTED</v>
      </c>
    </row>
    <row r="2248" spans="1:1">
      <c r="A2248" s="8" t="str">
        <f>TRIM(UPPER(Table1[[#This Row],[Status]]))</f>
        <v>NEW</v>
      </c>
    </row>
    <row r="2249" spans="1:1">
      <c r="A2249" s="8" t="str">
        <f>TRIM(UPPER(Table1[[#This Row],[Status]]))</f>
        <v>CONVETED</v>
      </c>
    </row>
    <row r="2250" spans="1:1">
      <c r="A2250" s="8" t="str">
        <f>TRIM(UPPER(Table1[[#This Row],[Status]]))</f>
        <v>NEW</v>
      </c>
    </row>
    <row r="2251" spans="1:1">
      <c r="A2251" s="8" t="str">
        <f>TRIM(UPPER(Table1[[#This Row],[Status]]))</f>
        <v>CONVERTED</v>
      </c>
    </row>
    <row r="2252" spans="1:1">
      <c r="A2252" s="8" t="str">
        <f>TRIM(UPPER(Table1[[#This Row],[Status]]))</f>
        <v>QUALIFED</v>
      </c>
    </row>
    <row r="2253" spans="1:1">
      <c r="A2253" s="8" t="str">
        <f>TRIM(UPPER(Table1[[#This Row],[Status]]))</f>
        <v>CONVETED</v>
      </c>
    </row>
    <row r="2254" spans="1:1">
      <c r="A2254" s="8" t="str">
        <f>TRIM(UPPER(Table1[[#This Row],[Status]]))</f>
        <v>CONTACTED</v>
      </c>
    </row>
    <row r="2255" spans="1:1">
      <c r="A2255" s="8" t="str">
        <f>TRIM(UPPER(Table1[[#This Row],[Status]]))</f>
        <v>QUALIFIED</v>
      </c>
    </row>
    <row r="2256" spans="1:1">
      <c r="A2256" s="8" t="str">
        <f>TRIM(UPPER(Table1[[#This Row],[Status]]))</f>
        <v>LOS</v>
      </c>
    </row>
    <row r="2257" spans="1:1">
      <c r="A2257" s="8" t="str">
        <f>TRIM(UPPER(Table1[[#This Row],[Status]]))</f>
        <v>CONVETED</v>
      </c>
    </row>
    <row r="2258" spans="1:1">
      <c r="A2258" s="8" t="str">
        <f>TRIM(UPPER(Table1[[#This Row],[Status]]))</f>
        <v>CONVERTED</v>
      </c>
    </row>
    <row r="2259" spans="1:1">
      <c r="A2259" s="8" t="str">
        <f>TRIM(UPPER(Table1[[#This Row],[Status]]))</f>
        <v>QUALIFED</v>
      </c>
    </row>
    <row r="2260" spans="1:1">
      <c r="A2260" s="8" t="str">
        <f>TRIM(UPPER(Table1[[#This Row],[Status]]))</f>
        <v>QUALIFIED</v>
      </c>
    </row>
    <row r="2261" spans="1:1">
      <c r="A2261" s="8" t="str">
        <f>TRIM(UPPER(Table1[[#This Row],[Status]]))</f>
        <v>NEW</v>
      </c>
    </row>
    <row r="2262" spans="1:1">
      <c r="A2262" s="8" t="str">
        <f>TRIM(UPPER(Table1[[#This Row],[Status]]))</f>
        <v>CONCTACTED</v>
      </c>
    </row>
    <row r="2263" spans="1:1">
      <c r="A2263" s="8" t="str">
        <f>TRIM(UPPER(Table1[[#This Row],[Status]]))</f>
        <v>NEW</v>
      </c>
    </row>
    <row r="2264" spans="1:1">
      <c r="A2264" s="8" t="str">
        <f>TRIM(UPPER(Table1[[#This Row],[Status]]))</f>
        <v>CONCTACTED</v>
      </c>
    </row>
    <row r="2265" spans="1:1">
      <c r="A2265" s="8" t="str">
        <f>TRIM(UPPER(Table1[[#This Row],[Status]]))</f>
        <v>LOST</v>
      </c>
    </row>
    <row r="2266" spans="1:1">
      <c r="A2266" s="8" t="str">
        <f>TRIM(UPPER(Table1[[#This Row],[Status]]))</f>
        <v>CONTACTED</v>
      </c>
    </row>
    <row r="2267" spans="1:1">
      <c r="A2267" s="8" t="str">
        <f>TRIM(UPPER(Table1[[#This Row],[Status]]))</f>
        <v>QUALIFIED</v>
      </c>
    </row>
    <row r="2268" spans="1:1">
      <c r="A2268" s="8" t="str">
        <f>TRIM(UPPER(Table1[[#This Row],[Status]]))</f>
        <v>CONCTACTED</v>
      </c>
    </row>
    <row r="2269" spans="1:1">
      <c r="A2269" s="8" t="str">
        <f>TRIM(UPPER(Table1[[#This Row],[Status]]))</f>
        <v>NEW</v>
      </c>
    </row>
    <row r="2270" spans="1:1">
      <c r="A2270" s="8" t="str">
        <f>TRIM(UPPER(Table1[[#This Row],[Status]]))</f>
        <v>QUALIFIED</v>
      </c>
    </row>
    <row r="2271" spans="1:1">
      <c r="A2271" s="8" t="str">
        <f>TRIM(UPPER(Table1[[#This Row],[Status]]))</f>
        <v>CONTACTD</v>
      </c>
    </row>
    <row r="2272" spans="1:1">
      <c r="A2272" s="8" t="str">
        <f>TRIM(UPPER(Table1[[#This Row],[Status]]))</f>
        <v>CONVERETED</v>
      </c>
    </row>
    <row r="2273" spans="1:1">
      <c r="A2273" s="8" t="str">
        <f>TRIM(UPPER(Table1[[#This Row],[Status]]))</f>
        <v>NEW</v>
      </c>
    </row>
    <row r="2274" spans="1:1">
      <c r="A2274" s="8" t="str">
        <f>TRIM(UPPER(Table1[[#This Row],[Status]]))</f>
        <v>CONVERTED</v>
      </c>
    </row>
    <row r="2275" spans="1:1">
      <c r="A2275" s="8" t="str">
        <f>TRIM(UPPER(Table1[[#This Row],[Status]]))</f>
        <v>QUALIFIED</v>
      </c>
    </row>
    <row r="2276" spans="1:1">
      <c r="A2276" s="8" t="str">
        <f>TRIM(UPPER(Table1[[#This Row],[Status]]))</f>
        <v>CONTACTED</v>
      </c>
    </row>
    <row r="2277" spans="1:1">
      <c r="A2277" s="8" t="str">
        <f>TRIM(UPPER(Table1[[#This Row],[Status]]))</f>
        <v>CONTACTED</v>
      </c>
    </row>
    <row r="2278" spans="1:1">
      <c r="A2278" s="8" t="str">
        <f>TRIM(UPPER(Table1[[#This Row],[Status]]))</f>
        <v>QUALIFIED</v>
      </c>
    </row>
    <row r="2279" spans="1:1">
      <c r="A2279" s="8" t="str">
        <f>TRIM(UPPER(Table1[[#This Row],[Status]]))</f>
        <v>NEW</v>
      </c>
    </row>
    <row r="2280" spans="1:1">
      <c r="A2280" s="8" t="str">
        <f>TRIM(UPPER(Table1[[#This Row],[Status]]))</f>
        <v>CONTACTD</v>
      </c>
    </row>
    <row r="2281" spans="1:1">
      <c r="A2281" s="8" t="str">
        <f>TRIM(UPPER(Table1[[#This Row],[Status]]))</f>
        <v>LOST</v>
      </c>
    </row>
    <row r="2282" spans="1:1">
      <c r="A2282" s="8" t="str">
        <f>TRIM(UPPER(Table1[[#This Row],[Status]]))</f>
        <v>CONTACTED</v>
      </c>
    </row>
    <row r="2283" spans="1:1">
      <c r="A2283" s="8" t="str">
        <f>TRIM(UPPER(Table1[[#This Row],[Status]]))</f>
        <v>CONTACTED</v>
      </c>
    </row>
    <row r="2284" spans="1:1">
      <c r="A2284" s="8" t="str">
        <f>TRIM(UPPER(Table1[[#This Row],[Status]]))</f>
        <v>QUALIFIED</v>
      </c>
    </row>
    <row r="2285" spans="1:1">
      <c r="A2285" s="8" t="str">
        <f>TRIM(UPPER(Table1[[#This Row],[Status]]))</f>
        <v>CONVERTED</v>
      </c>
    </row>
    <row r="2286" spans="1:1">
      <c r="A2286" s="8" t="str">
        <f>TRIM(UPPER(Table1[[#This Row],[Status]]))</f>
        <v>LOS</v>
      </c>
    </row>
    <row r="2287" spans="1:1">
      <c r="A2287" s="8" t="str">
        <f>TRIM(UPPER(Table1[[#This Row],[Status]]))</f>
        <v>QUALIFIED</v>
      </c>
    </row>
    <row r="2288" spans="1:1">
      <c r="A2288" s="8" t="str">
        <f>TRIM(UPPER(Table1[[#This Row],[Status]]))</f>
        <v>CONTACTED</v>
      </c>
    </row>
    <row r="2289" spans="1:1">
      <c r="A2289" s="8" t="str">
        <f>TRIM(UPPER(Table1[[#This Row],[Status]]))</f>
        <v>QUALIFIED</v>
      </c>
    </row>
    <row r="2290" spans="1:1">
      <c r="A2290" s="8" t="str">
        <f>TRIM(UPPER(Table1[[#This Row],[Status]]))</f>
        <v>NEW</v>
      </c>
    </row>
    <row r="2291" spans="1:1">
      <c r="A2291" s="8" t="str">
        <f>TRIM(UPPER(Table1[[#This Row],[Status]]))</f>
        <v>CONTACTD</v>
      </c>
    </row>
    <row r="2292" spans="1:1">
      <c r="A2292" s="8" t="str">
        <f>TRIM(UPPER(Table1[[#This Row],[Status]]))</f>
        <v>CONVERTED</v>
      </c>
    </row>
    <row r="2293" spans="1:1">
      <c r="A2293" s="8" t="str">
        <f>TRIM(UPPER(Table1[[#This Row],[Status]]))</f>
        <v>CONTACTED</v>
      </c>
    </row>
    <row r="2294" spans="1:1">
      <c r="A2294" s="8" t="str">
        <f>TRIM(UPPER(Table1[[#This Row],[Status]]))</f>
        <v>QUALIFIED</v>
      </c>
    </row>
    <row r="2295" spans="1:1">
      <c r="A2295" s="8" t="str">
        <f>TRIM(UPPER(Table1[[#This Row],[Status]]))</f>
        <v>CONTACTED</v>
      </c>
    </row>
    <row r="2296" spans="1:1">
      <c r="A2296" s="8" t="str">
        <f>TRIM(UPPER(Table1[[#This Row],[Status]]))</f>
        <v>NEW</v>
      </c>
    </row>
    <row r="2297" spans="1:1">
      <c r="A2297" s="8" t="str">
        <f>TRIM(UPPER(Table1[[#This Row],[Status]]))</f>
        <v>LOST</v>
      </c>
    </row>
    <row r="2298" spans="1:1">
      <c r="A2298" s="8" t="str">
        <f>TRIM(UPPER(Table1[[#This Row],[Status]]))</f>
        <v>LOST</v>
      </c>
    </row>
    <row r="2299" spans="1:1">
      <c r="A2299" s="8" t="str">
        <f>TRIM(UPPER(Table1[[#This Row],[Status]]))</f>
        <v>CONVERETED</v>
      </c>
    </row>
    <row r="2300" spans="1:1">
      <c r="A2300" s="8" t="str">
        <f>TRIM(UPPER(Table1[[#This Row],[Status]]))</f>
        <v>NEW</v>
      </c>
    </row>
    <row r="2301" spans="1:1">
      <c r="A2301" s="8" t="str">
        <f>TRIM(UPPER(Table1[[#This Row],[Status]]))</f>
        <v>LOST</v>
      </c>
    </row>
    <row r="2302" spans="1:1">
      <c r="A2302" s="8" t="str">
        <f>TRIM(UPPER(Table1[[#This Row],[Status]]))</f>
        <v>CONVERTED</v>
      </c>
    </row>
    <row r="2303" spans="1:1">
      <c r="A2303" s="8" t="str">
        <f>TRIM(UPPER(Table1[[#This Row],[Status]]))</f>
        <v>NEW</v>
      </c>
    </row>
    <row r="2304" spans="1:1">
      <c r="A2304" s="8" t="str">
        <f>TRIM(UPPER(Table1[[#This Row],[Status]]))</f>
        <v>QUALIFIED</v>
      </c>
    </row>
    <row r="2305" spans="1:1">
      <c r="A2305" s="8" t="str">
        <f>TRIM(UPPER(Table1[[#This Row],[Status]]))</f>
        <v>LOST</v>
      </c>
    </row>
    <row r="2306" spans="1:1">
      <c r="A2306" s="8" t="str">
        <f>TRIM(UPPER(Table1[[#This Row],[Status]]))</f>
        <v>NEW</v>
      </c>
    </row>
    <row r="2307" spans="1:1">
      <c r="A2307" s="8" t="str">
        <f>TRIM(UPPER(Table1[[#This Row],[Status]]))</f>
        <v>CONTACTD</v>
      </c>
    </row>
    <row r="2308" spans="1:1">
      <c r="A2308" s="8" t="str">
        <f>TRIM(UPPER(Table1[[#This Row],[Status]]))</f>
        <v>CONVERTED</v>
      </c>
    </row>
    <row r="2309" spans="1:1">
      <c r="A2309" s="8" t="str">
        <f>TRIM(UPPER(Table1[[#This Row],[Status]]))</f>
        <v>CONTACTED</v>
      </c>
    </row>
    <row r="2310" spans="1:1">
      <c r="A2310" s="8" t="str">
        <f>TRIM(UPPER(Table1[[#This Row],[Status]]))</f>
        <v>NEW</v>
      </c>
    </row>
    <row r="2311" spans="1:1">
      <c r="A2311" s="8" t="str">
        <f>TRIM(UPPER(Table1[[#This Row],[Status]]))</f>
        <v>QUALIFIED</v>
      </c>
    </row>
    <row r="2312" spans="1:1">
      <c r="A2312" s="8" t="str">
        <f>TRIM(UPPER(Table1[[#This Row],[Status]]))</f>
        <v>QUALIFIED</v>
      </c>
    </row>
    <row r="2313" spans="1:1">
      <c r="A2313" s="8" t="str">
        <f>TRIM(UPPER(Table1[[#This Row],[Status]]))</f>
        <v>NEW</v>
      </c>
    </row>
    <row r="2314" spans="1:1">
      <c r="A2314" s="8" t="str">
        <f>TRIM(UPPER(Table1[[#This Row],[Status]]))</f>
        <v>CONTACTED</v>
      </c>
    </row>
    <row r="2315" spans="1:1">
      <c r="A2315" s="8" t="str">
        <f>TRIM(UPPER(Table1[[#This Row],[Status]]))</f>
        <v>CONTACTED</v>
      </c>
    </row>
    <row r="2316" spans="1:1">
      <c r="A2316" s="8" t="str">
        <f>TRIM(UPPER(Table1[[#This Row],[Status]]))</f>
        <v>LOS</v>
      </c>
    </row>
    <row r="2317" spans="1:1">
      <c r="A2317" s="8" t="str">
        <f>TRIM(UPPER(Table1[[#This Row],[Status]]))</f>
        <v>CONTACTED</v>
      </c>
    </row>
    <row r="2318" spans="1:1">
      <c r="A2318" s="8" t="str">
        <f>TRIM(UPPER(Table1[[#This Row],[Status]]))</f>
        <v>LOS</v>
      </c>
    </row>
    <row r="2319" spans="1:1">
      <c r="A2319" s="8" t="str">
        <f>TRIM(UPPER(Table1[[#This Row],[Status]]))</f>
        <v>NW</v>
      </c>
    </row>
    <row r="2320" spans="1:1">
      <c r="A2320" s="8" t="str">
        <f>TRIM(UPPER(Table1[[#This Row],[Status]]))</f>
        <v>LOST</v>
      </c>
    </row>
    <row r="2321" spans="1:1">
      <c r="A2321" s="8" t="str">
        <f>TRIM(UPPER(Table1[[#This Row],[Status]]))</f>
        <v>CONCTACTED</v>
      </c>
    </row>
    <row r="2322" spans="1:1">
      <c r="A2322" s="8" t="str">
        <f>TRIM(UPPER(Table1[[#This Row],[Status]]))</f>
        <v>CONTACTED</v>
      </c>
    </row>
    <row r="2323" spans="1:1">
      <c r="A2323" s="8" t="str">
        <f>TRIM(UPPER(Table1[[#This Row],[Status]]))</f>
        <v>LOST</v>
      </c>
    </row>
    <row r="2324" spans="1:1">
      <c r="A2324" s="8" t="str">
        <f>TRIM(UPPER(Table1[[#This Row],[Status]]))</f>
        <v>NW</v>
      </c>
    </row>
    <row r="2325" spans="1:1">
      <c r="A2325" s="8" t="str">
        <f>TRIM(UPPER(Table1[[#This Row],[Status]]))</f>
        <v>QUALIFIED</v>
      </c>
    </row>
    <row r="2326" spans="1:1">
      <c r="A2326" s="8" t="str">
        <f>TRIM(UPPER(Table1[[#This Row],[Status]]))</f>
        <v>QUALIFIED</v>
      </c>
    </row>
    <row r="2327" spans="1:1">
      <c r="A2327" s="8" t="str">
        <f>TRIM(UPPER(Table1[[#This Row],[Status]]))</f>
        <v>CONCTACTED</v>
      </c>
    </row>
    <row r="2328" spans="1:1">
      <c r="A2328" s="8" t="str">
        <f>TRIM(UPPER(Table1[[#This Row],[Status]]))</f>
        <v>NEW</v>
      </c>
    </row>
    <row r="2329" spans="1:1">
      <c r="A2329" s="8" t="str">
        <f>TRIM(UPPER(Table1[[#This Row],[Status]]))</f>
        <v>QUALIFIED</v>
      </c>
    </row>
    <row r="2330" spans="1:1">
      <c r="A2330" s="8" t="str">
        <f>TRIM(UPPER(Table1[[#This Row],[Status]]))</f>
        <v>CONTACTED</v>
      </c>
    </row>
    <row r="2331" spans="1:1">
      <c r="A2331" s="8" t="str">
        <f>TRIM(UPPER(Table1[[#This Row],[Status]]))</f>
        <v>NEW</v>
      </c>
    </row>
    <row r="2332" spans="1:1">
      <c r="A2332" s="8" t="str">
        <f>TRIM(UPPER(Table1[[#This Row],[Status]]))</f>
        <v>CONVERTED</v>
      </c>
    </row>
    <row r="2333" spans="1:1">
      <c r="A2333" s="8" t="str">
        <f>TRIM(UPPER(Table1[[#This Row],[Status]]))</f>
        <v>NEW</v>
      </c>
    </row>
    <row r="2334" spans="1:1">
      <c r="A2334" s="8" t="str">
        <f>TRIM(UPPER(Table1[[#This Row],[Status]]))</f>
        <v>CONVERETED</v>
      </c>
    </row>
    <row r="2335" spans="1:1">
      <c r="A2335" s="8" t="str">
        <f>TRIM(UPPER(Table1[[#This Row],[Status]]))</f>
        <v>QUALIFIED</v>
      </c>
    </row>
    <row r="2336" spans="1:1">
      <c r="A2336" s="8" t="str">
        <f>TRIM(UPPER(Table1[[#This Row],[Status]]))</f>
        <v>CONCTACTED</v>
      </c>
    </row>
    <row r="2337" spans="1:1">
      <c r="A2337" s="8" t="str">
        <f>TRIM(UPPER(Table1[[#This Row],[Status]]))</f>
        <v>LOST</v>
      </c>
    </row>
    <row r="2338" spans="1:1">
      <c r="A2338" s="8" t="str">
        <f>TRIM(UPPER(Table1[[#This Row],[Status]]))</f>
        <v>NEW</v>
      </c>
    </row>
    <row r="2339" spans="1:1">
      <c r="A2339" s="8" t="str">
        <f>TRIM(UPPER(Table1[[#This Row],[Status]]))</f>
        <v>CONTACTD</v>
      </c>
    </row>
    <row r="2340" spans="1:1">
      <c r="A2340" s="8" t="str">
        <f>TRIM(UPPER(Table1[[#This Row],[Status]]))</f>
        <v>CONVERTED</v>
      </c>
    </row>
    <row r="2341" spans="1:1">
      <c r="A2341" s="8" t="str">
        <f>TRIM(UPPER(Table1[[#This Row],[Status]]))</f>
        <v>CONVERTED</v>
      </c>
    </row>
    <row r="2342" spans="1:1">
      <c r="A2342" s="8" t="str">
        <f>TRIM(UPPER(Table1[[#This Row],[Status]]))</f>
        <v>QUALIFIED</v>
      </c>
    </row>
    <row r="2343" spans="1:1">
      <c r="A2343" s="8" t="str">
        <f>TRIM(UPPER(Table1[[#This Row],[Status]]))</f>
        <v>LOS</v>
      </c>
    </row>
    <row r="2344" spans="1:1">
      <c r="A2344" s="8" t="str">
        <f>TRIM(UPPER(Table1[[#This Row],[Status]]))</f>
        <v>NEW</v>
      </c>
    </row>
    <row r="2345" spans="1:1">
      <c r="A2345" s="8" t="str">
        <f>TRIM(UPPER(Table1[[#This Row],[Status]]))</f>
        <v>CONTACTED</v>
      </c>
    </row>
    <row r="2346" spans="1:1">
      <c r="A2346" s="8" t="str">
        <f>TRIM(UPPER(Table1[[#This Row],[Status]]))</f>
        <v>CONTACTED</v>
      </c>
    </row>
    <row r="2347" spans="1:1">
      <c r="A2347" s="8" t="str">
        <f>TRIM(UPPER(Table1[[#This Row],[Status]]))</f>
        <v>CONTACTED</v>
      </c>
    </row>
    <row r="2348" spans="1:1">
      <c r="A2348" s="8" t="str">
        <f>TRIM(UPPER(Table1[[#This Row],[Status]]))</f>
        <v>LOST</v>
      </c>
    </row>
    <row r="2349" spans="1:1">
      <c r="A2349" s="8" t="str">
        <f>TRIM(UPPER(Table1[[#This Row],[Status]]))</f>
        <v>NEW</v>
      </c>
    </row>
    <row r="2350" spans="1:1">
      <c r="A2350" s="8" t="str">
        <f>TRIM(UPPER(Table1[[#This Row],[Status]]))</f>
        <v>NEW</v>
      </c>
    </row>
    <row r="2351" spans="1:1">
      <c r="A2351" s="8" t="str">
        <f>TRIM(UPPER(Table1[[#This Row],[Status]]))</f>
        <v>NEW</v>
      </c>
    </row>
    <row r="2352" spans="1:1">
      <c r="A2352" s="8" t="str">
        <f>TRIM(UPPER(Table1[[#This Row],[Status]]))</f>
        <v>QUALIFIED</v>
      </c>
    </row>
    <row r="2353" spans="1:1">
      <c r="A2353" s="8" t="str">
        <f>TRIM(UPPER(Table1[[#This Row],[Status]]))</f>
        <v>CONTACTED</v>
      </c>
    </row>
    <row r="2354" spans="1:1">
      <c r="A2354" s="8" t="str">
        <f>TRIM(UPPER(Table1[[#This Row],[Status]]))</f>
        <v>NW</v>
      </c>
    </row>
    <row r="2355" spans="1:1">
      <c r="A2355" s="8" t="str">
        <f>TRIM(UPPER(Table1[[#This Row],[Status]]))</f>
        <v>LOST</v>
      </c>
    </row>
    <row r="2356" spans="1:1">
      <c r="A2356" s="8" t="str">
        <f>TRIM(UPPER(Table1[[#This Row],[Status]]))</f>
        <v>CONTACTED</v>
      </c>
    </row>
    <row r="2357" spans="1:1">
      <c r="A2357" s="8" t="str">
        <f>TRIM(UPPER(Table1[[#This Row],[Status]]))</f>
        <v>CONVETED</v>
      </c>
    </row>
    <row r="2358" spans="1:1">
      <c r="A2358" s="8" t="str">
        <f>TRIM(UPPER(Table1[[#This Row],[Status]]))</f>
        <v>QUALIFIED</v>
      </c>
    </row>
    <row r="2359" spans="1:1">
      <c r="A2359" s="8" t="str">
        <f>TRIM(UPPER(Table1[[#This Row],[Status]]))</f>
        <v>CONVERTED</v>
      </c>
    </row>
    <row r="2360" spans="1:1">
      <c r="A2360" s="8" t="str">
        <f>TRIM(UPPER(Table1[[#This Row],[Status]]))</f>
        <v>LOST</v>
      </c>
    </row>
    <row r="2361" spans="1:1">
      <c r="A2361" s="8" t="str">
        <f>TRIM(UPPER(Table1[[#This Row],[Status]]))</f>
        <v>CONVERTED</v>
      </c>
    </row>
    <row r="2362" spans="1:1">
      <c r="A2362" s="8" t="str">
        <f>TRIM(UPPER(Table1[[#This Row],[Status]]))</f>
        <v>QUALIFIED</v>
      </c>
    </row>
    <row r="2363" spans="1:1">
      <c r="A2363" s="8" t="str">
        <f>TRIM(UPPER(Table1[[#This Row],[Status]]))</f>
        <v>QUALIFIED</v>
      </c>
    </row>
    <row r="2364" spans="1:1">
      <c r="A2364" s="8" t="str">
        <f>TRIM(UPPER(Table1[[#This Row],[Status]]))</f>
        <v>QUALIFIED</v>
      </c>
    </row>
    <row r="2365" spans="1:1">
      <c r="A2365" s="8" t="str">
        <f>TRIM(UPPER(Table1[[#This Row],[Status]]))</f>
        <v>CONVETED</v>
      </c>
    </row>
    <row r="2366" spans="1:1">
      <c r="A2366" s="8" t="str">
        <f>TRIM(UPPER(Table1[[#This Row],[Status]]))</f>
        <v>NEW</v>
      </c>
    </row>
    <row r="2367" spans="1:1">
      <c r="A2367" s="8" t="str">
        <f>TRIM(UPPER(Table1[[#This Row],[Status]]))</f>
        <v>NEW</v>
      </c>
    </row>
    <row r="2368" spans="1:1">
      <c r="A2368" s="8" t="str">
        <f>TRIM(UPPER(Table1[[#This Row],[Status]]))</f>
        <v>QUALIFIED</v>
      </c>
    </row>
    <row r="2369" spans="1:1">
      <c r="A2369" s="8" t="str">
        <f>TRIM(UPPER(Table1[[#This Row],[Status]]))</f>
        <v>CONVERTED</v>
      </c>
    </row>
    <row r="2370" spans="1:1">
      <c r="A2370" s="8" t="str">
        <f>TRIM(UPPER(Table1[[#This Row],[Status]]))</f>
        <v>CONTACTED</v>
      </c>
    </row>
    <row r="2371" spans="1:1">
      <c r="A2371" s="8" t="str">
        <f>TRIM(UPPER(Table1[[#This Row],[Status]]))</f>
        <v>QUALIFIED</v>
      </c>
    </row>
    <row r="2372" spans="1:1">
      <c r="A2372" s="8" t="str">
        <f>TRIM(UPPER(Table1[[#This Row],[Status]]))</f>
        <v>NW</v>
      </c>
    </row>
    <row r="2373" spans="1:1">
      <c r="A2373" s="8" t="str">
        <f>TRIM(UPPER(Table1[[#This Row],[Status]]))</f>
        <v>CONTACTD</v>
      </c>
    </row>
    <row r="2374" spans="1:1">
      <c r="A2374" s="8" t="str">
        <f>TRIM(UPPER(Table1[[#This Row],[Status]]))</f>
        <v>CONCTACTED</v>
      </c>
    </row>
    <row r="2375" spans="1:1">
      <c r="A2375" s="8" t="str">
        <f>TRIM(UPPER(Table1[[#This Row],[Status]]))</f>
        <v>CONTACTED</v>
      </c>
    </row>
    <row r="2376" spans="1:1">
      <c r="A2376" s="8" t="str">
        <f>TRIM(UPPER(Table1[[#This Row],[Status]]))</f>
        <v>NEW</v>
      </c>
    </row>
    <row r="2377" spans="1:1">
      <c r="A2377" s="8" t="str">
        <f>TRIM(UPPER(Table1[[#This Row],[Status]]))</f>
        <v>QUALIFEID</v>
      </c>
    </row>
    <row r="2378" spans="1:1">
      <c r="A2378" s="8" t="str">
        <f>TRIM(UPPER(Table1[[#This Row],[Status]]))</f>
        <v>NEW</v>
      </c>
    </row>
    <row r="2379" spans="1:1">
      <c r="A2379" s="8" t="str">
        <f>TRIM(UPPER(Table1[[#This Row],[Status]]))</f>
        <v>NEW</v>
      </c>
    </row>
    <row r="2380" spans="1:1">
      <c r="A2380" s="8" t="str">
        <f>TRIM(UPPER(Table1[[#This Row],[Status]]))</f>
        <v>NW</v>
      </c>
    </row>
    <row r="2381" spans="1:1">
      <c r="A2381" s="8" t="str">
        <f>TRIM(UPPER(Table1[[#This Row],[Status]]))</f>
        <v>QUALIFEID</v>
      </c>
    </row>
    <row r="2382" spans="1:1">
      <c r="A2382" s="8" t="str">
        <f>TRIM(UPPER(Table1[[#This Row],[Status]]))</f>
        <v>QUALIFIED</v>
      </c>
    </row>
    <row r="2383" spans="1:1">
      <c r="A2383" s="8" t="str">
        <f>TRIM(UPPER(Table1[[#This Row],[Status]]))</f>
        <v>CONTACTED</v>
      </c>
    </row>
    <row r="2384" spans="1:1">
      <c r="A2384" s="8" t="str">
        <f>TRIM(UPPER(Table1[[#This Row],[Status]]))</f>
        <v>NEW</v>
      </c>
    </row>
    <row r="2385" spans="1:1">
      <c r="A2385" s="8" t="str">
        <f>TRIM(UPPER(Table1[[#This Row],[Status]]))</f>
        <v>CONTACTED</v>
      </c>
    </row>
    <row r="2386" spans="1:1">
      <c r="A2386" s="8" t="str">
        <f>TRIM(UPPER(Table1[[#This Row],[Status]]))</f>
        <v>CONVERTED</v>
      </c>
    </row>
    <row r="2387" spans="1:1">
      <c r="A2387" s="8" t="str">
        <f>TRIM(UPPER(Table1[[#This Row],[Status]]))</f>
        <v>NEW</v>
      </c>
    </row>
    <row r="2388" spans="1:1">
      <c r="A2388" s="8" t="str">
        <f>TRIM(UPPER(Table1[[#This Row],[Status]]))</f>
        <v>QUALIFIED</v>
      </c>
    </row>
    <row r="2389" spans="1:1">
      <c r="A2389" s="8" t="str">
        <f>TRIM(UPPER(Table1[[#This Row],[Status]]))</f>
        <v>NW</v>
      </c>
    </row>
    <row r="2390" spans="1:1">
      <c r="A2390" s="8" t="str">
        <f>TRIM(UPPER(Table1[[#This Row],[Status]]))</f>
        <v>QUALIFIED</v>
      </c>
    </row>
    <row r="2391" spans="1:1">
      <c r="A2391" s="8" t="str">
        <f>TRIM(UPPER(Table1[[#This Row],[Status]]))</f>
        <v>CONCTACTED</v>
      </c>
    </row>
    <row r="2392" spans="1:1">
      <c r="A2392" s="8" t="str">
        <f>TRIM(UPPER(Table1[[#This Row],[Status]]))</f>
        <v>NEW</v>
      </c>
    </row>
    <row r="2393" spans="1:1">
      <c r="A2393" s="8" t="str">
        <f>TRIM(UPPER(Table1[[#This Row],[Status]]))</f>
        <v>LOST</v>
      </c>
    </row>
    <row r="2394" spans="1:1">
      <c r="A2394" s="8" t="str">
        <f>TRIM(UPPER(Table1[[#This Row],[Status]]))</f>
        <v>QUALIFIED</v>
      </c>
    </row>
    <row r="2395" spans="1:1">
      <c r="A2395" s="8" t="str">
        <f>TRIM(UPPER(Table1[[#This Row],[Status]]))</f>
        <v>CONTACTED</v>
      </c>
    </row>
    <row r="2396" spans="1:1">
      <c r="A2396" s="8" t="str">
        <f>TRIM(UPPER(Table1[[#This Row],[Status]]))</f>
        <v>QUALIFIED</v>
      </c>
    </row>
    <row r="2397" spans="1:1">
      <c r="A2397" s="8" t="str">
        <f>TRIM(UPPER(Table1[[#This Row],[Status]]))</f>
        <v>CONTACTED</v>
      </c>
    </row>
    <row r="2398" spans="1:1">
      <c r="A2398" s="8" t="str">
        <f>TRIM(UPPER(Table1[[#This Row],[Status]]))</f>
        <v>CONVERETED</v>
      </c>
    </row>
    <row r="2399" spans="1:1">
      <c r="A2399" s="8" t="str">
        <f>TRIM(UPPER(Table1[[#This Row],[Status]]))</f>
        <v>CONTACTD</v>
      </c>
    </row>
    <row r="2400" spans="1:1">
      <c r="A2400" s="8" t="str">
        <f>TRIM(UPPER(Table1[[#This Row],[Status]]))</f>
        <v>NEW</v>
      </c>
    </row>
    <row r="2401" spans="1:1">
      <c r="A2401" s="8" t="str">
        <f>TRIM(UPPER(Table1[[#This Row],[Status]]))</f>
        <v>CONVERTED</v>
      </c>
    </row>
    <row r="2402" spans="1:1">
      <c r="A2402" s="8" t="str">
        <f>TRIM(UPPER(Table1[[#This Row],[Status]]))</f>
        <v>NEW</v>
      </c>
    </row>
    <row r="2403" spans="1:1">
      <c r="A2403" s="8" t="str">
        <f>TRIM(UPPER(Table1[[#This Row],[Status]]))</f>
        <v>CONVERTED</v>
      </c>
    </row>
    <row r="2404" spans="1:1">
      <c r="A2404" s="8" t="str">
        <f>TRIM(UPPER(Table1[[#This Row],[Status]]))</f>
        <v>NW</v>
      </c>
    </row>
    <row r="2405" spans="1:1">
      <c r="A2405" s="8" t="str">
        <f>TRIM(UPPER(Table1[[#This Row],[Status]]))</f>
        <v>LOS</v>
      </c>
    </row>
    <row r="2406" spans="1:1">
      <c r="A2406" s="8" t="str">
        <f>TRIM(UPPER(Table1[[#This Row],[Status]]))</f>
        <v>CONVERTED</v>
      </c>
    </row>
    <row r="2407" spans="1:1">
      <c r="A2407" s="8" t="str">
        <f>TRIM(UPPER(Table1[[#This Row],[Status]]))</f>
        <v>CONVERTED</v>
      </c>
    </row>
    <row r="2408" spans="1:1">
      <c r="A2408" s="8" t="str">
        <f>TRIM(UPPER(Table1[[#This Row],[Status]]))</f>
        <v>CONVERTED</v>
      </c>
    </row>
    <row r="2409" spans="1:1">
      <c r="A2409" s="8" t="str">
        <f>TRIM(UPPER(Table1[[#This Row],[Status]]))</f>
        <v>NEW</v>
      </c>
    </row>
    <row r="2410" spans="1:1">
      <c r="A2410" s="8" t="str">
        <f>TRIM(UPPER(Table1[[#This Row],[Status]]))</f>
        <v>QUALIFIED</v>
      </c>
    </row>
    <row r="2411" spans="1:1">
      <c r="A2411" s="8" t="str">
        <f>TRIM(UPPER(Table1[[#This Row],[Status]]))</f>
        <v>NEW</v>
      </c>
    </row>
    <row r="2412" spans="1:1">
      <c r="A2412" s="8" t="str">
        <f>TRIM(UPPER(Table1[[#This Row],[Status]]))</f>
        <v>CONTACTED</v>
      </c>
    </row>
    <row r="2413" spans="1:1">
      <c r="A2413" s="8" t="str">
        <f>TRIM(UPPER(Table1[[#This Row],[Status]]))</f>
        <v>CONTACTD</v>
      </c>
    </row>
    <row r="2414" spans="1:1">
      <c r="A2414" s="8" t="str">
        <f>TRIM(UPPER(Table1[[#This Row],[Status]]))</f>
        <v>NEW</v>
      </c>
    </row>
    <row r="2415" spans="1:1">
      <c r="A2415" s="8" t="str">
        <f>TRIM(UPPER(Table1[[#This Row],[Status]]))</f>
        <v>NEW</v>
      </c>
    </row>
    <row r="2416" spans="1:1">
      <c r="A2416" s="8" t="str">
        <f>TRIM(UPPER(Table1[[#This Row],[Status]]))</f>
        <v>CONTACTED</v>
      </c>
    </row>
    <row r="2417" spans="1:1">
      <c r="A2417" s="8" t="str">
        <f>TRIM(UPPER(Table1[[#This Row],[Status]]))</f>
        <v>NEW</v>
      </c>
    </row>
    <row r="2418" spans="1:1">
      <c r="A2418" s="8" t="str">
        <f>TRIM(UPPER(Table1[[#This Row],[Status]]))</f>
        <v>NEW</v>
      </c>
    </row>
    <row r="2419" spans="1:1">
      <c r="A2419" s="8" t="str">
        <f>TRIM(UPPER(Table1[[#This Row],[Status]]))</f>
        <v>CONCTACTED</v>
      </c>
    </row>
    <row r="2420" spans="1:1">
      <c r="A2420" s="8" t="str">
        <f>TRIM(UPPER(Table1[[#This Row],[Status]]))</f>
        <v>NEW</v>
      </c>
    </row>
    <row r="2421" spans="1:1">
      <c r="A2421" s="8" t="str">
        <f>TRIM(UPPER(Table1[[#This Row],[Status]]))</f>
        <v>CONCTACTED</v>
      </c>
    </row>
    <row r="2422" spans="1:1">
      <c r="A2422" s="8" t="str">
        <f>TRIM(UPPER(Table1[[#This Row],[Status]]))</f>
        <v>QUALIFIED</v>
      </c>
    </row>
    <row r="2423" spans="1:1">
      <c r="A2423" s="8" t="str">
        <f>TRIM(UPPER(Table1[[#This Row],[Status]]))</f>
        <v>LOST</v>
      </c>
    </row>
    <row r="2424" spans="1:1">
      <c r="A2424" s="8" t="str">
        <f>TRIM(UPPER(Table1[[#This Row],[Status]]))</f>
        <v>NEW</v>
      </c>
    </row>
    <row r="2425" spans="1:1">
      <c r="A2425" s="8" t="str">
        <f>TRIM(UPPER(Table1[[#This Row],[Status]]))</f>
        <v>QUALIFIED</v>
      </c>
    </row>
    <row r="2426" spans="1:1">
      <c r="A2426" s="8" t="str">
        <f>TRIM(UPPER(Table1[[#This Row],[Status]]))</f>
        <v>CONCTACTED</v>
      </c>
    </row>
    <row r="2427" spans="1:1">
      <c r="A2427" s="8" t="str">
        <f>TRIM(UPPER(Table1[[#This Row],[Status]]))</f>
        <v>CONTACTED</v>
      </c>
    </row>
    <row r="2428" spans="1:1">
      <c r="A2428" s="8" t="str">
        <f>TRIM(UPPER(Table1[[#This Row],[Status]]))</f>
        <v>NEW</v>
      </c>
    </row>
    <row r="2429" spans="1:1">
      <c r="A2429" s="8" t="str">
        <f>TRIM(UPPER(Table1[[#This Row],[Status]]))</f>
        <v>QUALIFED</v>
      </c>
    </row>
    <row r="2430" spans="1:1">
      <c r="A2430" s="8" t="str">
        <f>TRIM(UPPER(Table1[[#This Row],[Status]]))</f>
        <v>CONTACTD</v>
      </c>
    </row>
    <row r="2431" spans="1:1">
      <c r="A2431" s="8" t="str">
        <f>TRIM(UPPER(Table1[[#This Row],[Status]]))</f>
        <v>CONTACTED</v>
      </c>
    </row>
    <row r="2432" spans="1:1">
      <c r="A2432" s="8" t="str">
        <f>TRIM(UPPER(Table1[[#This Row],[Status]]))</f>
        <v>QUALIFIED</v>
      </c>
    </row>
    <row r="2433" spans="1:1">
      <c r="A2433" s="8" t="str">
        <f>TRIM(UPPER(Table1[[#This Row],[Status]]))</f>
        <v>CONTACTED</v>
      </c>
    </row>
    <row r="2434" spans="1:1">
      <c r="A2434" s="8" t="str">
        <f>TRIM(UPPER(Table1[[#This Row],[Status]]))</f>
        <v>CONVERETED</v>
      </c>
    </row>
    <row r="2435" spans="1:1">
      <c r="A2435" s="8" t="str">
        <f>TRIM(UPPER(Table1[[#This Row],[Status]]))</f>
        <v>QUALIFIED</v>
      </c>
    </row>
    <row r="2436" spans="1:1">
      <c r="A2436" s="8" t="str">
        <f>TRIM(UPPER(Table1[[#This Row],[Status]]))</f>
        <v>QUALIFIED</v>
      </c>
    </row>
    <row r="2437" spans="1:1">
      <c r="A2437" s="8" t="str">
        <f>TRIM(UPPER(Table1[[#This Row],[Status]]))</f>
        <v>CONCTACTED</v>
      </c>
    </row>
    <row r="2438" spans="1:1">
      <c r="A2438" s="8" t="str">
        <f>TRIM(UPPER(Table1[[#This Row],[Status]]))</f>
        <v>LOST</v>
      </c>
    </row>
    <row r="2439" spans="1:1">
      <c r="A2439" s="8" t="str">
        <f>TRIM(UPPER(Table1[[#This Row],[Status]]))</f>
        <v>QUALIFIED</v>
      </c>
    </row>
    <row r="2440" spans="1:1">
      <c r="A2440" s="8" t="str">
        <f>TRIM(UPPER(Table1[[#This Row],[Status]]))</f>
        <v>CONVETED</v>
      </c>
    </row>
    <row r="2441" spans="1:1">
      <c r="A2441" s="8" t="str">
        <f>TRIM(UPPER(Table1[[#This Row],[Status]]))</f>
        <v>CONTACTED</v>
      </c>
    </row>
    <row r="2442" spans="1:1">
      <c r="A2442" s="8" t="str">
        <f>TRIM(UPPER(Table1[[#This Row],[Status]]))</f>
        <v>CONTACTED</v>
      </c>
    </row>
    <row r="2443" spans="1:1">
      <c r="A2443" s="8" t="str">
        <f>TRIM(UPPER(Table1[[#This Row],[Status]]))</f>
        <v>QUALIFIED</v>
      </c>
    </row>
    <row r="2444" spans="1:1">
      <c r="A2444" s="8" t="str">
        <f>TRIM(UPPER(Table1[[#This Row],[Status]]))</f>
        <v>NEW</v>
      </c>
    </row>
    <row r="2445" spans="1:1">
      <c r="A2445" s="8" t="str">
        <f>TRIM(UPPER(Table1[[#This Row],[Status]]))</f>
        <v>CONTACTED</v>
      </c>
    </row>
    <row r="2446" spans="1:1">
      <c r="A2446" s="8" t="str">
        <f>TRIM(UPPER(Table1[[#This Row],[Status]]))</f>
        <v>QUALIFIED</v>
      </c>
    </row>
    <row r="2447" spans="1:1">
      <c r="A2447" s="8" t="str">
        <f>TRIM(UPPER(Table1[[#This Row],[Status]]))</f>
        <v>CONVERTED</v>
      </c>
    </row>
    <row r="2448" spans="1:1">
      <c r="A2448" s="8" t="str">
        <f>TRIM(UPPER(Table1[[#This Row],[Status]]))</f>
        <v>CONVERTED</v>
      </c>
    </row>
    <row r="2449" spans="1:1">
      <c r="A2449" s="8" t="str">
        <f>TRIM(UPPER(Table1[[#This Row],[Status]]))</f>
        <v>LOS</v>
      </c>
    </row>
    <row r="2450" spans="1:1">
      <c r="A2450" s="8" t="str">
        <f>TRIM(UPPER(Table1[[#This Row],[Status]]))</f>
        <v>CONVERTED</v>
      </c>
    </row>
    <row r="2451" spans="1:1">
      <c r="A2451" s="8" t="str">
        <f>TRIM(UPPER(Table1[[#This Row],[Status]]))</f>
        <v>LOST</v>
      </c>
    </row>
    <row r="2452" spans="1:1">
      <c r="A2452" s="8" t="str">
        <f>TRIM(UPPER(Table1[[#This Row],[Status]]))</f>
        <v>NW</v>
      </c>
    </row>
    <row r="2453" spans="1:1">
      <c r="A2453" s="8" t="str">
        <f>TRIM(UPPER(Table1[[#This Row],[Status]]))</f>
        <v>CONTACTED</v>
      </c>
    </row>
    <row r="2454" spans="1:1">
      <c r="A2454" s="8" t="str">
        <f>TRIM(UPPER(Table1[[#This Row],[Status]]))</f>
        <v>LOST</v>
      </c>
    </row>
    <row r="2455" spans="1:1">
      <c r="A2455" s="8" t="str">
        <f>TRIM(UPPER(Table1[[#This Row],[Status]]))</f>
        <v>CONTACTD</v>
      </c>
    </row>
    <row r="2456" spans="1:1">
      <c r="A2456" s="8" t="str">
        <f>TRIM(UPPER(Table1[[#This Row],[Status]]))</f>
        <v>CONTACTED</v>
      </c>
    </row>
    <row r="2457" spans="1:1">
      <c r="A2457" s="8" t="str">
        <f>TRIM(UPPER(Table1[[#This Row],[Status]]))</f>
        <v>QUALIFIED</v>
      </c>
    </row>
    <row r="2458" spans="1:1">
      <c r="A2458" s="8" t="str">
        <f>TRIM(UPPER(Table1[[#This Row],[Status]]))</f>
        <v>NEW</v>
      </c>
    </row>
    <row r="2459" spans="1:1">
      <c r="A2459" s="8" t="str">
        <f>TRIM(UPPER(Table1[[#This Row],[Status]]))</f>
        <v>CONVETED</v>
      </c>
    </row>
    <row r="2460" spans="1:1">
      <c r="A2460" s="8" t="str">
        <f>TRIM(UPPER(Table1[[#This Row],[Status]]))</f>
        <v>NEW</v>
      </c>
    </row>
    <row r="2461" spans="1:1">
      <c r="A2461" s="8" t="str">
        <f>TRIM(UPPER(Table1[[#This Row],[Status]]))</f>
        <v>QUALIFEID</v>
      </c>
    </row>
    <row r="2462" spans="1:1">
      <c r="A2462" s="8" t="str">
        <f>TRIM(UPPER(Table1[[#This Row],[Status]]))</f>
        <v>CONCTACTED</v>
      </c>
    </row>
    <row r="2463" spans="1:1">
      <c r="A2463" s="8" t="str">
        <f>TRIM(UPPER(Table1[[#This Row],[Status]]))</f>
        <v>LOS</v>
      </c>
    </row>
    <row r="2464" spans="1:1">
      <c r="A2464" s="8" t="str">
        <f>TRIM(UPPER(Table1[[#This Row],[Status]]))</f>
        <v>CONCTACTED</v>
      </c>
    </row>
    <row r="2465" spans="1:1">
      <c r="A2465" s="8" t="str">
        <f>TRIM(UPPER(Table1[[#This Row],[Status]]))</f>
        <v>CONTACTED</v>
      </c>
    </row>
    <row r="2466" spans="1:1">
      <c r="A2466" s="8" t="str">
        <f>TRIM(UPPER(Table1[[#This Row],[Status]]))</f>
        <v>CONVETED</v>
      </c>
    </row>
    <row r="2467" spans="1:1">
      <c r="A2467" s="8" t="str">
        <f>TRIM(UPPER(Table1[[#This Row],[Status]]))</f>
        <v>NEW</v>
      </c>
    </row>
    <row r="2468" spans="1:1">
      <c r="A2468" s="8" t="str">
        <f>TRIM(UPPER(Table1[[#This Row],[Status]]))</f>
        <v>LOS</v>
      </c>
    </row>
    <row r="2469" spans="1:1">
      <c r="A2469" s="8" t="str">
        <f>TRIM(UPPER(Table1[[#This Row],[Status]]))</f>
        <v>CONCTACTED</v>
      </c>
    </row>
    <row r="2470" spans="1:1">
      <c r="A2470" s="8" t="str">
        <f>TRIM(UPPER(Table1[[#This Row],[Status]]))</f>
        <v>CONTACTED</v>
      </c>
    </row>
    <row r="2471" spans="1:1">
      <c r="A2471" s="8" t="str">
        <f>TRIM(UPPER(Table1[[#This Row],[Status]]))</f>
        <v>CONTACTED</v>
      </c>
    </row>
    <row r="2472" spans="1:1">
      <c r="A2472" s="8" t="str">
        <f>TRIM(UPPER(Table1[[#This Row],[Status]]))</f>
        <v>CONTACTD</v>
      </c>
    </row>
    <row r="2473" spans="1:1">
      <c r="A2473" s="8" t="str">
        <f>TRIM(UPPER(Table1[[#This Row],[Status]]))</f>
        <v>NW</v>
      </c>
    </row>
    <row r="2474" spans="1:1">
      <c r="A2474" s="8" t="str">
        <f>TRIM(UPPER(Table1[[#This Row],[Status]]))</f>
        <v>CONVETED</v>
      </c>
    </row>
    <row r="2475" spans="1:1">
      <c r="A2475" s="8" t="str">
        <f>TRIM(UPPER(Table1[[#This Row],[Status]]))</f>
        <v>QUALIFED</v>
      </c>
    </row>
    <row r="2476" spans="1:1">
      <c r="A2476" s="8" t="str">
        <f>TRIM(UPPER(Table1[[#This Row],[Status]]))</f>
        <v>NW</v>
      </c>
    </row>
    <row r="2477" spans="1:1">
      <c r="A2477" s="8" t="str">
        <f>TRIM(UPPER(Table1[[#This Row],[Status]]))</f>
        <v>LOST</v>
      </c>
    </row>
    <row r="2478" spans="1:1">
      <c r="A2478" s="8" t="str">
        <f>TRIM(UPPER(Table1[[#This Row],[Status]]))</f>
        <v>NEW</v>
      </c>
    </row>
    <row r="2479" spans="1:1">
      <c r="A2479" s="8" t="str">
        <f>TRIM(UPPER(Table1[[#This Row],[Status]]))</f>
        <v>CONVERTED</v>
      </c>
    </row>
    <row r="2480" spans="1:1">
      <c r="A2480" s="8" t="str">
        <f>TRIM(UPPER(Table1[[#This Row],[Status]]))</f>
        <v>CONTACTED</v>
      </c>
    </row>
    <row r="2481" spans="1:1">
      <c r="A2481" s="8" t="str">
        <f>TRIM(UPPER(Table1[[#This Row],[Status]]))</f>
        <v>CONTACTED</v>
      </c>
    </row>
    <row r="2482" spans="1:1">
      <c r="A2482" s="8" t="str">
        <f>TRIM(UPPER(Table1[[#This Row],[Status]]))</f>
        <v>NEW</v>
      </c>
    </row>
    <row r="2483" spans="1:1">
      <c r="A2483" s="8" t="str">
        <f>TRIM(UPPER(Table1[[#This Row],[Status]]))</f>
        <v>CONVERTED</v>
      </c>
    </row>
    <row r="2484" spans="1:1">
      <c r="A2484" s="8" t="str">
        <f>TRIM(UPPER(Table1[[#This Row],[Status]]))</f>
        <v>CONVERTED</v>
      </c>
    </row>
    <row r="2485" spans="1:1">
      <c r="A2485" s="8" t="str">
        <f>TRIM(UPPER(Table1[[#This Row],[Status]]))</f>
        <v>NEW</v>
      </c>
    </row>
    <row r="2486" spans="1:1">
      <c r="A2486" s="8" t="str">
        <f>TRIM(UPPER(Table1[[#This Row],[Status]]))</f>
        <v>CONTACTED</v>
      </c>
    </row>
    <row r="2487" spans="1:1">
      <c r="A2487" s="8" t="str">
        <f>TRIM(UPPER(Table1[[#This Row],[Status]]))</f>
        <v>CONTACTED</v>
      </c>
    </row>
    <row r="2488" spans="1:1">
      <c r="A2488" s="8" t="str">
        <f>TRIM(UPPER(Table1[[#This Row],[Status]]))</f>
        <v>CONVERTED</v>
      </c>
    </row>
    <row r="2489" spans="1:1">
      <c r="A2489" s="8" t="str">
        <f>TRIM(UPPER(Table1[[#This Row],[Status]]))</f>
        <v>CONTACTED</v>
      </c>
    </row>
    <row r="2490" spans="1:1">
      <c r="A2490" s="8" t="str">
        <f>TRIM(UPPER(Table1[[#This Row],[Status]]))</f>
        <v>LOST</v>
      </c>
    </row>
    <row r="2491" spans="1:1">
      <c r="A2491" s="8" t="str">
        <f>TRIM(UPPER(Table1[[#This Row],[Status]]))</f>
        <v>CONTACTED</v>
      </c>
    </row>
    <row r="2492" spans="1:1">
      <c r="A2492" s="8" t="str">
        <f>TRIM(UPPER(Table1[[#This Row],[Status]]))</f>
        <v>CONTACTED</v>
      </c>
    </row>
    <row r="2493" spans="1:1">
      <c r="A2493" s="8" t="str">
        <f>TRIM(UPPER(Table1[[#This Row],[Status]]))</f>
        <v>NEW</v>
      </c>
    </row>
    <row r="2494" spans="1:1">
      <c r="A2494" s="8" t="str">
        <f>TRIM(UPPER(Table1[[#This Row],[Status]]))</f>
        <v>LOST</v>
      </c>
    </row>
    <row r="2495" spans="1:1">
      <c r="A2495" s="8" t="str">
        <f>TRIM(UPPER(Table1[[#This Row],[Status]]))</f>
        <v>CONVERTED</v>
      </c>
    </row>
    <row r="2496" spans="1:1">
      <c r="A2496" s="8" t="str">
        <f>TRIM(UPPER(Table1[[#This Row],[Status]]))</f>
        <v>LOST</v>
      </c>
    </row>
    <row r="2497" spans="1:1">
      <c r="A2497" s="8" t="str">
        <f>TRIM(UPPER(Table1[[#This Row],[Status]]))</f>
        <v>CONTACTED</v>
      </c>
    </row>
    <row r="2498" spans="1:1">
      <c r="A2498" s="8" t="str">
        <f>TRIM(UPPER(Table1[[#This Row],[Status]]))</f>
        <v>CONVERTED</v>
      </c>
    </row>
    <row r="2499" spans="1:1">
      <c r="A2499" s="8" t="str">
        <f>TRIM(UPPER(Table1[[#This Row],[Status]]))</f>
        <v>NEW</v>
      </c>
    </row>
    <row r="2500" spans="1:1">
      <c r="A2500" s="8" t="str">
        <f>TRIM(UPPER(Table1[[#This Row],[Status]]))</f>
        <v>NEW</v>
      </c>
    </row>
    <row r="2501" spans="1:1">
      <c r="A2501" s="8" t="str">
        <f>TRIM(UPPER(Table1[[#This Row],[Status]]))</f>
        <v>NW</v>
      </c>
    </row>
    <row r="2502" spans="1:1">
      <c r="A2502" s="8" t="str">
        <f>TRIM(UPPER(Table1[[#This Row],[Status]]))</f>
        <v>LOST</v>
      </c>
    </row>
    <row r="2503" spans="1:1">
      <c r="A2503" s="8" t="str">
        <f>TRIM(UPPER(Table1[[#This Row],[Status]]))</f>
        <v>CONTACTD</v>
      </c>
    </row>
    <row r="2504" spans="1:1">
      <c r="A2504" s="8" t="str">
        <f>TRIM(UPPER(Table1[[#This Row],[Status]]))</f>
        <v>QUALIFIED</v>
      </c>
    </row>
    <row r="2505" spans="1:1">
      <c r="A2505" s="8" t="str">
        <f>TRIM(UPPER(Table1[[#This Row],[Status]]))</f>
        <v>CONTACTED</v>
      </c>
    </row>
    <row r="2506" spans="1:1">
      <c r="A2506" s="8" t="str">
        <f>TRIM(UPPER(Table1[[#This Row],[Status]]))</f>
        <v>CONTACTED</v>
      </c>
    </row>
    <row r="2507" spans="1:1">
      <c r="A2507" s="8" t="str">
        <f>TRIM(UPPER(Table1[[#This Row],[Status]]))</f>
        <v>NEW</v>
      </c>
    </row>
    <row r="2508" spans="1:1">
      <c r="A2508" s="8" t="str">
        <f>TRIM(UPPER(Table1[[#This Row],[Status]]))</f>
        <v>NEW</v>
      </c>
    </row>
    <row r="2509" spans="1:1">
      <c r="A2509" s="8" t="str">
        <f>TRIM(UPPER(Table1[[#This Row],[Status]]))</f>
        <v>LOST</v>
      </c>
    </row>
    <row r="2510" spans="1:1">
      <c r="A2510" s="8" t="str">
        <f>TRIM(UPPER(Table1[[#This Row],[Status]]))</f>
        <v>NEW</v>
      </c>
    </row>
    <row r="2511" spans="1:1">
      <c r="A2511" s="8" t="str">
        <f>TRIM(UPPER(Table1[[#This Row],[Status]]))</f>
        <v>NEW</v>
      </c>
    </row>
    <row r="2512" spans="1:1">
      <c r="A2512" s="8" t="str">
        <f>TRIM(UPPER(Table1[[#This Row],[Status]]))</f>
        <v>NEW</v>
      </c>
    </row>
    <row r="2513" spans="1:1">
      <c r="A2513" s="8" t="str">
        <f>TRIM(UPPER(Table1[[#This Row],[Status]]))</f>
        <v>LOST</v>
      </c>
    </row>
    <row r="2514" spans="1:1">
      <c r="A2514" s="8" t="str">
        <f>TRIM(UPPER(Table1[[#This Row],[Status]]))</f>
        <v>NEW</v>
      </c>
    </row>
    <row r="2515" spans="1:1">
      <c r="A2515" s="8" t="str">
        <f>TRIM(UPPER(Table1[[#This Row],[Status]]))</f>
        <v>NEW</v>
      </c>
    </row>
    <row r="2516" spans="1:1">
      <c r="A2516" s="8" t="str">
        <f>TRIM(UPPER(Table1[[#This Row],[Status]]))</f>
        <v>CONVERTED</v>
      </c>
    </row>
    <row r="2517" spans="1:1">
      <c r="A2517" s="8" t="str">
        <f>TRIM(UPPER(Table1[[#This Row],[Status]]))</f>
        <v>QUALIFIED</v>
      </c>
    </row>
    <row r="2518" spans="1:1">
      <c r="A2518" s="8" t="str">
        <f>TRIM(UPPER(Table1[[#This Row],[Status]]))</f>
        <v>LOST</v>
      </c>
    </row>
    <row r="2519" spans="1:1">
      <c r="A2519" s="8" t="str">
        <f>TRIM(UPPER(Table1[[#This Row],[Status]]))</f>
        <v>NW</v>
      </c>
    </row>
    <row r="2520" spans="1:1">
      <c r="A2520" s="8" t="str">
        <f>TRIM(UPPER(Table1[[#This Row],[Status]]))</f>
        <v>QUALIFIED</v>
      </c>
    </row>
    <row r="2521" spans="1:1">
      <c r="A2521" s="8" t="str">
        <f>TRIM(UPPER(Table1[[#This Row],[Status]]))</f>
        <v>QUALIFIED</v>
      </c>
    </row>
    <row r="2522" spans="1:1">
      <c r="A2522" s="8" t="str">
        <f>TRIM(UPPER(Table1[[#This Row],[Status]]))</f>
        <v>CONTACTED</v>
      </c>
    </row>
    <row r="2523" spans="1:1">
      <c r="A2523" s="8" t="str">
        <f>TRIM(UPPER(Table1[[#This Row],[Status]]))</f>
        <v>QUALIFIED</v>
      </c>
    </row>
    <row r="2524" spans="1:1">
      <c r="A2524" s="8" t="str">
        <f>TRIM(UPPER(Table1[[#This Row],[Status]]))</f>
        <v>CONTACTED</v>
      </c>
    </row>
    <row r="2525" spans="1:1">
      <c r="A2525" s="8" t="str">
        <f>TRIM(UPPER(Table1[[#This Row],[Status]]))</f>
        <v>CONVERTED</v>
      </c>
    </row>
    <row r="2526" spans="1:1">
      <c r="A2526" s="8" t="str">
        <f>TRIM(UPPER(Table1[[#This Row],[Status]]))</f>
        <v>NEW</v>
      </c>
    </row>
    <row r="2527" spans="1:1">
      <c r="A2527" s="8" t="str">
        <f>TRIM(UPPER(Table1[[#This Row],[Status]]))</f>
        <v>LOST</v>
      </c>
    </row>
    <row r="2528" spans="1:1">
      <c r="A2528" s="8" t="str">
        <f>TRIM(UPPER(Table1[[#This Row],[Status]]))</f>
        <v>CONTACTD</v>
      </c>
    </row>
    <row r="2529" spans="1:1">
      <c r="A2529" s="8" t="str">
        <f>TRIM(UPPER(Table1[[#This Row],[Status]]))</f>
        <v>QUALIFEID</v>
      </c>
    </row>
    <row r="2530" spans="1:1">
      <c r="A2530" s="8" t="str">
        <f>TRIM(UPPER(Table1[[#This Row],[Status]]))</f>
        <v>CONVERTED</v>
      </c>
    </row>
    <row r="2531" spans="1:1">
      <c r="A2531" s="8" t="str">
        <f>TRIM(UPPER(Table1[[#This Row],[Status]]))</f>
        <v>CONTACTD</v>
      </c>
    </row>
    <row r="2532" spans="1:1">
      <c r="A2532" s="8" t="str">
        <f>TRIM(UPPER(Table1[[#This Row],[Status]]))</f>
        <v>CONTACTED</v>
      </c>
    </row>
    <row r="2533" spans="1:1">
      <c r="A2533" s="8" t="str">
        <f>TRIM(UPPER(Table1[[#This Row],[Status]]))</f>
        <v>QUALIFIED</v>
      </c>
    </row>
    <row r="2534" spans="1:1">
      <c r="A2534" s="8" t="str">
        <f>TRIM(UPPER(Table1[[#This Row],[Status]]))</f>
        <v>CONTACTD</v>
      </c>
    </row>
    <row r="2535" spans="1:1">
      <c r="A2535" s="8" t="str">
        <f>TRIM(UPPER(Table1[[#This Row],[Status]]))</f>
        <v>LOST</v>
      </c>
    </row>
    <row r="2536" spans="1:1">
      <c r="A2536" s="8" t="str">
        <f>TRIM(UPPER(Table1[[#This Row],[Status]]))</f>
        <v>NEW</v>
      </c>
    </row>
    <row r="2537" spans="1:1">
      <c r="A2537" s="8" t="str">
        <f>TRIM(UPPER(Table1[[#This Row],[Status]]))</f>
        <v>QUALIFIED</v>
      </c>
    </row>
    <row r="2538" spans="1:1">
      <c r="A2538" s="8" t="str">
        <f>TRIM(UPPER(Table1[[#This Row],[Status]]))</f>
        <v>QUALIFIED</v>
      </c>
    </row>
    <row r="2539" spans="1:1">
      <c r="A2539" s="8" t="str">
        <f>TRIM(UPPER(Table1[[#This Row],[Status]]))</f>
        <v>CONVERTED</v>
      </c>
    </row>
    <row r="2540" spans="1:1">
      <c r="A2540" s="8" t="str">
        <f>TRIM(UPPER(Table1[[#This Row],[Status]]))</f>
        <v>QUALIFIED</v>
      </c>
    </row>
    <row r="2541" spans="1:1">
      <c r="A2541" s="8" t="str">
        <f>TRIM(UPPER(Table1[[#This Row],[Status]]))</f>
        <v>CONVETED</v>
      </c>
    </row>
    <row r="2542" spans="1:1">
      <c r="A2542" s="8" t="str">
        <f>TRIM(UPPER(Table1[[#This Row],[Status]]))</f>
        <v>QUALIFEID</v>
      </c>
    </row>
    <row r="2543" spans="1:1">
      <c r="A2543" s="8" t="str">
        <f>TRIM(UPPER(Table1[[#This Row],[Status]]))</f>
        <v>NEW</v>
      </c>
    </row>
    <row r="2544" spans="1:1">
      <c r="A2544" s="8" t="str">
        <f>TRIM(UPPER(Table1[[#This Row],[Status]]))</f>
        <v>CONVERETED</v>
      </c>
    </row>
    <row r="2545" spans="1:1">
      <c r="A2545" s="8" t="str">
        <f>TRIM(UPPER(Table1[[#This Row],[Status]]))</f>
        <v>CONTACTD</v>
      </c>
    </row>
    <row r="2546" spans="1:1">
      <c r="A2546" s="8" t="str">
        <f>TRIM(UPPER(Table1[[#This Row],[Status]]))</f>
        <v>NEW</v>
      </c>
    </row>
    <row r="2547" spans="1:1">
      <c r="A2547" s="8" t="str">
        <f>TRIM(UPPER(Table1[[#This Row],[Status]]))</f>
        <v>CONTACTED</v>
      </c>
    </row>
    <row r="2548" spans="1:1">
      <c r="A2548" s="8" t="str">
        <f>TRIM(UPPER(Table1[[#This Row],[Status]]))</f>
        <v>CONTACTED</v>
      </c>
    </row>
    <row r="2549" spans="1:1">
      <c r="A2549" s="8" t="str">
        <f>TRIM(UPPER(Table1[[#This Row],[Status]]))</f>
        <v>CONTACTD</v>
      </c>
    </row>
    <row r="2550" spans="1:1">
      <c r="A2550" s="8" t="str">
        <f>TRIM(UPPER(Table1[[#This Row],[Status]]))</f>
        <v>CONTACTED</v>
      </c>
    </row>
    <row r="2551" spans="1:1">
      <c r="A2551" s="8" t="str">
        <f>TRIM(UPPER(Table1[[#This Row],[Status]]))</f>
        <v>NW</v>
      </c>
    </row>
    <row r="2552" spans="1:1">
      <c r="A2552" s="8" t="e">
        <f>TRIM(UPPER(Table1[[#This Row],[Status]]))</f>
        <v>#VALUE!</v>
      </c>
    </row>
    <row r="2553" spans="1:1">
      <c r="A2553" s="8" t="e">
        <f>TRIM(UPPER(Table1[[#This Row],[Status]]))</f>
        <v>#VALUE!</v>
      </c>
    </row>
    <row r="2554" spans="1:1">
      <c r="A2554" s="8" t="e">
        <f>TRIM(UPPER(Table1[[#This Row],[Status]]))</f>
        <v>#VALUE!</v>
      </c>
    </row>
    <row r="2555" spans="1:1">
      <c r="A2555" s="8" t="e">
        <f>TRIM(UPPER(Table1[[#This Row],[Status]]))</f>
        <v>#VALUE!</v>
      </c>
    </row>
    <row r="2556" spans="1:1">
      <c r="A2556" s="8" t="e">
        <f>TRIM(UPPER(Table1[[#This Row],[Status]]))</f>
        <v>#VALUE!</v>
      </c>
    </row>
    <row r="2557" spans="1:1">
      <c r="A2557" s="8" t="e">
        <f>TRIM(UPPER(Table1[[#This Row],[Status]]))</f>
        <v>#VALUE!</v>
      </c>
    </row>
    <row r="2558" spans="1:1">
      <c r="A2558" s="8" t="e">
        <f>TRIM(UPPER(Table1[[#This Row],[Status]]))</f>
        <v>#VALUE!</v>
      </c>
    </row>
    <row r="2559" spans="1:1">
      <c r="A2559" s="8" t="e">
        <f>TRIM(UPPER(Table1[[#This Row],[Status]]))</f>
        <v>#VALUE!</v>
      </c>
    </row>
    <row r="2560" spans="1:1">
      <c r="A2560" s="8" t="e">
        <f>TRIM(UPPER(Table1[[#This Row],[Status]]))</f>
        <v>#VALUE!</v>
      </c>
    </row>
    <row r="2561" spans="1:1">
      <c r="A2561" s="8" t="e">
        <f>TRIM(UPPER(Table1[[#This Row],[Status]]))</f>
        <v>#VALUE!</v>
      </c>
    </row>
    <row r="2562" spans="1:1">
      <c r="A2562" s="8" t="e">
        <f>TRIM(UPPER(Table1[[#This Row],[Status]]))</f>
        <v>#VALUE!</v>
      </c>
    </row>
    <row r="2563" spans="1:1">
      <c r="A2563" s="8" t="e">
        <f>TRIM(UPPER(Table1[[#This Row],[Status]]))</f>
        <v>#VALUE!</v>
      </c>
    </row>
    <row r="2564" spans="1:1">
      <c r="A2564" s="8" t="e">
        <f>TRIM(UPPER(Table1[[#This Row],[Status]]))</f>
        <v>#VALUE!</v>
      </c>
    </row>
    <row r="2565" spans="1:1">
      <c r="A2565" s="8" t="e">
        <f>TRIM(UPPER(Table1[[#This Row],[Status]]))</f>
        <v>#VALUE!</v>
      </c>
    </row>
    <row r="2566" spans="1:1">
      <c r="A2566" s="8" t="e">
        <f>TRIM(UPPER(Table1[[#This Row],[Status]]))</f>
        <v>#VALUE!</v>
      </c>
    </row>
    <row r="2567" spans="1:1">
      <c r="A2567" s="8" t="e">
        <f>TRIM(UPPER(Table1[[#This Row],[Status]]))</f>
        <v>#VALUE!</v>
      </c>
    </row>
    <row r="2568" spans="1:1">
      <c r="A2568" s="8" t="e">
        <f>TRIM(UPPER(Table1[[#This Row],[Status]]))</f>
        <v>#VALUE!</v>
      </c>
    </row>
    <row r="2569" spans="1:1">
      <c r="A2569" s="8" t="e">
        <f>TRIM(UPPER(Table1[[#This Row],[Status]]))</f>
        <v>#VALUE!</v>
      </c>
    </row>
    <row r="2570" spans="1:1">
      <c r="A2570" s="8" t="e">
        <f>TRIM(UPPER(Table1[[#This Row],[Status]]))</f>
        <v>#VALUE!</v>
      </c>
    </row>
    <row r="2571" spans="1:1">
      <c r="A2571" s="8" t="e">
        <f>TRIM(UPPER(Table1[[#This Row],[Status]]))</f>
        <v>#VALUE!</v>
      </c>
    </row>
    <row r="2572" spans="1:1">
      <c r="A2572" s="8" t="e">
        <f>TRIM(UPPER(Table1[[#This Row],[Status]]))</f>
        <v>#VALUE!</v>
      </c>
    </row>
    <row r="2573" spans="1:1">
      <c r="A2573" s="8" t="e">
        <f>TRIM(UPPER(Table1[[#This Row],[Status]]))</f>
        <v>#VALUE!</v>
      </c>
    </row>
    <row r="2574" spans="1:1">
      <c r="A2574" s="8" t="e">
        <f>TRIM(UPPER(Table1[[#This Row],[Status]]))</f>
        <v>#VALUE!</v>
      </c>
    </row>
    <row r="2575" spans="1:1">
      <c r="A2575" s="8" t="e">
        <f>TRIM(UPPER(Table1[[#This Row],[Status]]))</f>
        <v>#VALUE!</v>
      </c>
    </row>
    <row r="2576" spans="1:1">
      <c r="A2576" s="8" t="e">
        <f>TRIM(UPPER(Table1[[#This Row],[Status]]))</f>
        <v>#VALUE!</v>
      </c>
    </row>
    <row r="2577" spans="1:1">
      <c r="A2577" s="8" t="e">
        <f>TRIM(UPPER(Table1[[#This Row],[Status]]))</f>
        <v>#VALUE!</v>
      </c>
    </row>
    <row r="2578" spans="1:1">
      <c r="A2578" s="8" t="e">
        <f>TRIM(UPPER(Table1[[#This Row],[Status]]))</f>
        <v>#VALUE!</v>
      </c>
    </row>
    <row r="2579" spans="1:1">
      <c r="A2579" s="8" t="e">
        <f>TRIM(UPPER(Table1[[#This Row],[Status]]))</f>
        <v>#VALUE!</v>
      </c>
    </row>
    <row r="2580" spans="1:1">
      <c r="A2580" s="8" t="e">
        <f>TRIM(UPPER(Table1[[#This Row],[Status]]))</f>
        <v>#VALUE!</v>
      </c>
    </row>
    <row r="2581" spans="1:1">
      <c r="A2581" s="8" t="e">
        <f>TRIM(UPPER(Table1[[#This Row],[Status]]))</f>
        <v>#VALUE!</v>
      </c>
    </row>
    <row r="2582" spans="1:1">
      <c r="A2582" s="8" t="e">
        <f>TRIM(UPPER(Table1[[#This Row],[Status]]))</f>
        <v>#VALUE!</v>
      </c>
    </row>
    <row r="2583" spans="1:1">
      <c r="A2583" s="8" t="e">
        <f>TRIM(UPPER(Table1[[#This Row],[Status]]))</f>
        <v>#VALUE!</v>
      </c>
    </row>
    <row r="2584" spans="1:1">
      <c r="A2584" s="8" t="e">
        <f>TRIM(UPPER(Table1[[#This Row],[Status]]))</f>
        <v>#VALUE!</v>
      </c>
    </row>
    <row r="2585" spans="1:1">
      <c r="A2585" s="8" t="e">
        <f>TRIM(UPPER(Table1[[#This Row],[Status]]))</f>
        <v>#VALUE!</v>
      </c>
    </row>
    <row r="2586" spans="1:1">
      <c r="A2586" s="8" t="e">
        <f>TRIM(UPPER(Table1[[#This Row],[Status]]))</f>
        <v>#VALUE!</v>
      </c>
    </row>
    <row r="2587" spans="1:1">
      <c r="A2587" s="8" t="e">
        <f>TRIM(UPPER(Table1[[#This Row],[Status]]))</f>
        <v>#VALUE!</v>
      </c>
    </row>
    <row r="2588" spans="1:1">
      <c r="A2588" s="8" t="e">
        <f>TRIM(UPPER(Table1[[#This Row],[Status]]))</f>
        <v>#VALUE!</v>
      </c>
    </row>
    <row r="2589" spans="1:1">
      <c r="A2589" s="8" t="e">
        <f>TRIM(UPPER(Table1[[#This Row],[Status]]))</f>
        <v>#VALUE!</v>
      </c>
    </row>
    <row r="2590" spans="1:1">
      <c r="A2590" s="8" t="e">
        <f>TRIM(UPPER(Table1[[#This Row],[Status]]))</f>
        <v>#VALUE!</v>
      </c>
    </row>
    <row r="2591" spans="1:1">
      <c r="A2591" s="8" t="e">
        <f>TRIM(UPPER(Table1[[#This Row],[Status]]))</f>
        <v>#VALUE!</v>
      </c>
    </row>
    <row r="2592" spans="1:1">
      <c r="A2592" s="8" t="e">
        <f>TRIM(UPPER(Table1[[#This Row],[Status]]))</f>
        <v>#VALUE!</v>
      </c>
    </row>
    <row r="2593" spans="1:1">
      <c r="A2593" s="8" t="e">
        <f>TRIM(UPPER(Table1[[#This Row],[Status]]))</f>
        <v>#VALUE!</v>
      </c>
    </row>
    <row r="2594" spans="1:1">
      <c r="A2594" s="8" t="e">
        <f>TRIM(UPPER(Table1[[#This Row],[Status]]))</f>
        <v>#VALUE!</v>
      </c>
    </row>
    <row r="2595" spans="1:1">
      <c r="A2595" s="8" t="e">
        <f>TRIM(UPPER(Table1[[#This Row],[Status]]))</f>
        <v>#VALUE!</v>
      </c>
    </row>
    <row r="2596" spans="1:1">
      <c r="A2596" s="8" t="e">
        <f>TRIM(UPPER(Table1[[#This Row],[Status]]))</f>
        <v>#VALUE!</v>
      </c>
    </row>
    <row r="2597" spans="1:1">
      <c r="A2597" s="8" t="e">
        <f>TRIM(UPPER(Table1[[#This Row],[Status]]))</f>
        <v>#VALUE!</v>
      </c>
    </row>
    <row r="2598" spans="1:1">
      <c r="A2598" s="8" t="e">
        <f>TRIM(UPPER(Table1[[#This Row],[Status]]))</f>
        <v>#VALUE!</v>
      </c>
    </row>
    <row r="2599" spans="1:1">
      <c r="A2599" s="8" t="e">
        <f>TRIM(UPPER(Table1[[#This Row],[Status]]))</f>
        <v>#VALUE!</v>
      </c>
    </row>
    <row r="2600" spans="1:1">
      <c r="A2600" s="8" t="e">
        <f>TRIM(UPPER(Table1[[#This Row],[Status]]))</f>
        <v>#VALUE!</v>
      </c>
    </row>
    <row r="2601" spans="1:1">
      <c r="A2601" s="8" t="e">
        <f>TRIM(UPPER(Table1[[#This Row],[Status]]))</f>
        <v>#VALUE!</v>
      </c>
    </row>
    <row r="2602" spans="1:1">
      <c r="A2602" s="8" t="e">
        <f>TRIM(UPPER(Table1[[#This Row],[Status]]))</f>
        <v>#VALUE!</v>
      </c>
    </row>
    <row r="2603" spans="1:1">
      <c r="A2603" s="8" t="e">
        <f>TRIM(UPPER(Table1[[#This Row],[Status]]))</f>
        <v>#VALUE!</v>
      </c>
    </row>
    <row r="2604" spans="1:1">
      <c r="A2604" s="8" t="e">
        <f>TRIM(UPPER(Table1[[#This Row],[Status]]))</f>
        <v>#VALUE!</v>
      </c>
    </row>
    <row r="2605" spans="1:1">
      <c r="A2605" s="8" t="e">
        <f>TRIM(UPPER(Table1[[#This Row],[Status]]))</f>
        <v>#VALUE!</v>
      </c>
    </row>
    <row r="2606" spans="1:1">
      <c r="A2606" s="8" t="e">
        <f>TRIM(UPPER(Table1[[#This Row],[Status]]))</f>
        <v>#VALUE!</v>
      </c>
    </row>
    <row r="2607" spans="1:1">
      <c r="A2607" s="8" t="e">
        <f>TRIM(UPPER(Table1[[#This Row],[Status]]))</f>
        <v>#VALUE!</v>
      </c>
    </row>
    <row r="2608" spans="1:1">
      <c r="A2608" s="8" t="e">
        <f>TRIM(UPPER(Table1[[#This Row],[Status]]))</f>
        <v>#VALUE!</v>
      </c>
    </row>
    <row r="2609" spans="1:1">
      <c r="A2609" s="8" t="e">
        <f>TRIM(UPPER(Table1[[#This Row],[Status]]))</f>
        <v>#VALUE!</v>
      </c>
    </row>
    <row r="2610" spans="1:1">
      <c r="A2610" s="8" t="e">
        <f>TRIM(UPPER(Table1[[#This Row],[Status]]))</f>
        <v>#VALUE!</v>
      </c>
    </row>
    <row r="2611" spans="1:1">
      <c r="A2611" s="8" t="e">
        <f>TRIM(UPPER(Table1[[#This Row],[Status]]))</f>
        <v>#VALUE!</v>
      </c>
    </row>
    <row r="2612" spans="1:1">
      <c r="A2612" s="8" t="e">
        <f>TRIM(UPPER(Table1[[#This Row],[Status]]))</f>
        <v>#VALUE!</v>
      </c>
    </row>
    <row r="2613" spans="1:1">
      <c r="A2613" s="8" t="e">
        <f>TRIM(UPPER(Table1[[#This Row],[Status]]))</f>
        <v>#VALUE!</v>
      </c>
    </row>
    <row r="2614" spans="1:1">
      <c r="A2614" s="8" t="e">
        <f>TRIM(UPPER(Table1[[#This Row],[Status]]))</f>
        <v>#VALUE!</v>
      </c>
    </row>
    <row r="2615" spans="1:1">
      <c r="A2615" s="8" t="e">
        <f>TRIM(UPPER(Table1[[#This Row],[Status]]))</f>
        <v>#VALUE!</v>
      </c>
    </row>
    <row r="2616" spans="1:1">
      <c r="A2616" s="8" t="e">
        <f>TRIM(UPPER(Table1[[#This Row],[Status]]))</f>
        <v>#VALUE!</v>
      </c>
    </row>
    <row r="2617" spans="1:1">
      <c r="A2617" s="8" t="e">
        <f>TRIM(UPPER(Table1[[#This Row],[Status]]))</f>
        <v>#VALUE!</v>
      </c>
    </row>
    <row r="2618" spans="1:1">
      <c r="A2618" s="8" t="e">
        <f>TRIM(UPPER(Table1[[#This Row],[Status]]))</f>
        <v>#VALUE!</v>
      </c>
    </row>
    <row r="2619" spans="1:1">
      <c r="A2619" s="8" t="e">
        <f>TRIM(UPPER(Table1[[#This Row],[Status]]))</f>
        <v>#VALUE!</v>
      </c>
    </row>
    <row r="2620" spans="1:1">
      <c r="A2620" s="8" t="e">
        <f>TRIM(UPPER(Table1[[#This Row],[Status]]))</f>
        <v>#VALUE!</v>
      </c>
    </row>
    <row r="2621" spans="1:1">
      <c r="A2621" s="8" t="e">
        <f>TRIM(UPPER(Table1[[#This Row],[Status]]))</f>
        <v>#VALUE!</v>
      </c>
    </row>
    <row r="2622" spans="1:1">
      <c r="A2622" s="8" t="e">
        <f>TRIM(UPPER(Table1[[#This Row],[Status]]))</f>
        <v>#VALUE!</v>
      </c>
    </row>
    <row r="2623" spans="1:1">
      <c r="A2623" s="8" t="e">
        <f>TRIM(UPPER(Table1[[#This Row],[Status]]))</f>
        <v>#VALUE!</v>
      </c>
    </row>
    <row r="2624" spans="1:1">
      <c r="A2624" s="8" t="e">
        <f>TRIM(UPPER(Table1[[#This Row],[Status]]))</f>
        <v>#VALUE!</v>
      </c>
    </row>
    <row r="2625" spans="1:1">
      <c r="A2625" s="8" t="e">
        <f>TRIM(UPPER(Table1[[#This Row],[Status]]))</f>
        <v>#VALUE!</v>
      </c>
    </row>
    <row r="2626" spans="1:1">
      <c r="A2626" s="8" t="e">
        <f>TRIM(UPPER(Table1[[#This Row],[Status]]))</f>
        <v>#VALUE!</v>
      </c>
    </row>
    <row r="2627" spans="1:1">
      <c r="A2627" s="8" t="e">
        <f>TRIM(UPPER(Table1[[#This Row],[Status]]))</f>
        <v>#VALUE!</v>
      </c>
    </row>
    <row r="2628" spans="1:1">
      <c r="A2628" s="8" t="e">
        <f>TRIM(UPPER(Table1[[#This Row],[Status]]))</f>
        <v>#VALUE!</v>
      </c>
    </row>
    <row r="2629" spans="1:1">
      <c r="A2629" s="8" t="e">
        <f>TRIM(UPPER(Table1[[#This Row],[Status]]))</f>
        <v>#VALUE!</v>
      </c>
    </row>
    <row r="2630" spans="1:1">
      <c r="A2630" s="8" t="e">
        <f>TRIM(UPPER(Table1[[#This Row],[Status]]))</f>
        <v>#VALUE!</v>
      </c>
    </row>
    <row r="2631" spans="1:1">
      <c r="A2631" s="8" t="e">
        <f>TRIM(UPPER(Table1[[#This Row],[Status]]))</f>
        <v>#VALUE!</v>
      </c>
    </row>
    <row r="2632" spans="1:1">
      <c r="A2632" s="8" t="e">
        <f>TRIM(UPPER(Table1[[#This Row],[Status]]))</f>
        <v>#VALUE!</v>
      </c>
    </row>
    <row r="2633" spans="1:1">
      <c r="A2633" s="8" t="e">
        <f>TRIM(UPPER(Table1[[#This Row],[Status]]))</f>
        <v>#VALUE!</v>
      </c>
    </row>
    <row r="2634" spans="1:1">
      <c r="A2634" s="8" t="e">
        <f>TRIM(UPPER(Table1[[#This Row],[Status]]))</f>
        <v>#VALUE!</v>
      </c>
    </row>
    <row r="2635" spans="1:1">
      <c r="A2635" s="8" t="e">
        <f>TRIM(UPPER(Table1[[#This Row],[Status]]))</f>
        <v>#VALUE!</v>
      </c>
    </row>
    <row r="2636" spans="1:1">
      <c r="A2636" s="8" t="e">
        <f>TRIM(UPPER(Table1[[#This Row],[Status]]))</f>
        <v>#VALUE!</v>
      </c>
    </row>
    <row r="2637" spans="1:1">
      <c r="A2637" s="8" t="e">
        <f>TRIM(UPPER(Table1[[#This Row],[Status]]))</f>
        <v>#VALUE!</v>
      </c>
    </row>
    <row r="2638" spans="1:1">
      <c r="A2638" s="8" t="e">
        <f>TRIM(UPPER(Table1[[#This Row],[Status]]))</f>
        <v>#VALUE!</v>
      </c>
    </row>
    <row r="2639" spans="1:1">
      <c r="A2639" s="8" t="e">
        <f>TRIM(UPPER(Table1[[#This Row],[Status]]))</f>
        <v>#VALUE!</v>
      </c>
    </row>
    <row r="2640" spans="1:1">
      <c r="A2640" s="8" t="e">
        <f>TRIM(UPPER(Table1[[#This Row],[Status]]))</f>
        <v>#VALUE!</v>
      </c>
    </row>
    <row r="2641" spans="1:1">
      <c r="A2641" s="8" t="e">
        <f>TRIM(UPPER(Table1[[#This Row],[Status]]))</f>
        <v>#VALUE!</v>
      </c>
    </row>
    <row r="2642" spans="1:1">
      <c r="A2642" s="8" t="e">
        <f>TRIM(UPPER(Table1[[#This Row],[Status]]))</f>
        <v>#VALUE!</v>
      </c>
    </row>
    <row r="2643" spans="1:1">
      <c r="A2643" s="8" t="e">
        <f>TRIM(UPPER(Table1[[#This Row],[Status]]))</f>
        <v>#VALUE!</v>
      </c>
    </row>
    <row r="2644" spans="1:1">
      <c r="A2644" s="8" t="e">
        <f>TRIM(UPPER(Table1[[#This Row],[Status]]))</f>
        <v>#VALUE!</v>
      </c>
    </row>
    <row r="2645" spans="1:1">
      <c r="A2645" s="8" t="e">
        <f>TRIM(UPPER(Table1[[#This Row],[Status]]))</f>
        <v>#VALUE!</v>
      </c>
    </row>
    <row r="2646" spans="1:1">
      <c r="A2646" s="8" t="e">
        <f>TRIM(UPPER(Table1[[#This Row],[Status]]))</f>
        <v>#VALUE!</v>
      </c>
    </row>
    <row r="2647" spans="1:1">
      <c r="A2647" s="8" t="e">
        <f>TRIM(UPPER(Table1[[#This Row],[Status]]))</f>
        <v>#VALUE!</v>
      </c>
    </row>
    <row r="2648" spans="1:1">
      <c r="A2648" s="8" t="e">
        <f>TRIM(UPPER(Table1[[#This Row],[Status]]))</f>
        <v>#VALUE!</v>
      </c>
    </row>
    <row r="2649" spans="1:1">
      <c r="A2649" s="8" t="e">
        <f>TRIM(UPPER(Table1[[#This Row],[Status]]))</f>
        <v>#VALUE!</v>
      </c>
    </row>
    <row r="2650" spans="1:1">
      <c r="A2650" s="8" t="e">
        <f>TRIM(UPPER(Table1[[#This Row],[Status]]))</f>
        <v>#VALUE!</v>
      </c>
    </row>
    <row r="2651" spans="1:1">
      <c r="A2651" s="8" t="e">
        <f>TRIM(UPPER(Table1[[#This Row],[Status]]))</f>
        <v>#VALUE!</v>
      </c>
    </row>
    <row r="2652" spans="1:1">
      <c r="A2652" s="8" t="e">
        <f>TRIM(UPPER(Table1[[#This Row],[Status]]))</f>
        <v>#VALUE!</v>
      </c>
    </row>
    <row r="2653" spans="1:1">
      <c r="A2653" s="8" t="e">
        <f>TRIM(UPPER(Table1[[#This Row],[Status]]))</f>
        <v>#VALUE!</v>
      </c>
    </row>
    <row r="2654" spans="1:1">
      <c r="A2654" s="8" t="e">
        <f>TRIM(UPPER(Table1[[#This Row],[Status]]))</f>
        <v>#VALUE!</v>
      </c>
    </row>
    <row r="2655" spans="1:1">
      <c r="A2655" s="8" t="e">
        <f>TRIM(UPPER(Table1[[#This Row],[Status]]))</f>
        <v>#VALUE!</v>
      </c>
    </row>
    <row r="2656" spans="1:1">
      <c r="A2656" s="8" t="e">
        <f>TRIM(UPPER(Table1[[#This Row],[Status]]))</f>
        <v>#VALUE!</v>
      </c>
    </row>
    <row r="2657" spans="1:1">
      <c r="A2657" s="8" t="e">
        <f>TRIM(UPPER(Table1[[#This Row],[Status]]))</f>
        <v>#VALUE!</v>
      </c>
    </row>
    <row r="2658" spans="1:1">
      <c r="A2658" s="8" t="e">
        <f>TRIM(UPPER(Table1[[#This Row],[Status]]))</f>
        <v>#VALUE!</v>
      </c>
    </row>
    <row r="2659" spans="1:1">
      <c r="A2659" s="8" t="e">
        <f>TRIM(UPPER(Table1[[#This Row],[Status]]))</f>
        <v>#VALUE!</v>
      </c>
    </row>
    <row r="2660" spans="1:1">
      <c r="A2660" s="8" t="e">
        <f>TRIM(UPPER(Table1[[#This Row],[Status]]))</f>
        <v>#VALUE!</v>
      </c>
    </row>
    <row r="2661" spans="1:1">
      <c r="A2661" s="8" t="e">
        <f>TRIM(UPPER(Table1[[#This Row],[Status]]))</f>
        <v>#VALUE!</v>
      </c>
    </row>
    <row r="2662" spans="1:1">
      <c r="A2662" s="8" t="e">
        <f>TRIM(UPPER(Table1[[#This Row],[Status]]))</f>
        <v>#VALUE!</v>
      </c>
    </row>
    <row r="2663" spans="1:1">
      <c r="A2663" s="8" t="e">
        <f>TRIM(UPPER(Table1[[#This Row],[Status]]))</f>
        <v>#VALUE!</v>
      </c>
    </row>
    <row r="2664" spans="1:1">
      <c r="A2664" s="8" t="e">
        <f>TRIM(UPPER(Table1[[#This Row],[Status]]))</f>
        <v>#VALUE!</v>
      </c>
    </row>
    <row r="2665" spans="1:1">
      <c r="A2665" s="8" t="e">
        <f>TRIM(UPPER(Table1[[#This Row],[Status]]))</f>
        <v>#VALUE!</v>
      </c>
    </row>
    <row r="2666" spans="1:1">
      <c r="A2666" s="8" t="e">
        <f>TRIM(UPPER(Table1[[#This Row],[Status]]))</f>
        <v>#VALUE!</v>
      </c>
    </row>
    <row r="2667" spans="1:1">
      <c r="A2667" s="8" t="e">
        <f>TRIM(UPPER(Table1[[#This Row],[Status]]))</f>
        <v>#VALUE!</v>
      </c>
    </row>
    <row r="2668" spans="1:1">
      <c r="A2668" s="8" t="e">
        <f>TRIM(UPPER(Table1[[#This Row],[Status]]))</f>
        <v>#VALUE!</v>
      </c>
    </row>
    <row r="2669" spans="1:1">
      <c r="A2669" s="8" t="e">
        <f>TRIM(UPPER(Table1[[#This Row],[Status]]))</f>
        <v>#VALUE!</v>
      </c>
    </row>
    <row r="2670" spans="1:1">
      <c r="A2670" s="8" t="e">
        <f>TRIM(UPPER(Table1[[#This Row],[Status]]))</f>
        <v>#VALUE!</v>
      </c>
    </row>
    <row r="2671" spans="1:1">
      <c r="A2671" s="8" t="e">
        <f>TRIM(UPPER(Table1[[#This Row],[Status]]))</f>
        <v>#VALUE!</v>
      </c>
    </row>
    <row r="2672" spans="1:1">
      <c r="A2672" s="8" t="e">
        <f>TRIM(UPPER(Table1[[#This Row],[Status]]))</f>
        <v>#VALUE!</v>
      </c>
    </row>
    <row r="2673" spans="1:1">
      <c r="A2673" s="8" t="e">
        <f>TRIM(UPPER(Table1[[#This Row],[Status]]))</f>
        <v>#VALUE!</v>
      </c>
    </row>
    <row r="2674" spans="1:1">
      <c r="A2674" s="8" t="e">
        <f>TRIM(UPPER(Table1[[#This Row],[Status]]))</f>
        <v>#VALUE!</v>
      </c>
    </row>
    <row r="2675" spans="1:1">
      <c r="A2675" s="8" t="e">
        <f>TRIM(UPPER(Table1[[#This Row],[Status]]))</f>
        <v>#VALUE!</v>
      </c>
    </row>
    <row r="2676" spans="1:1">
      <c r="A2676" s="8" t="e">
        <f>TRIM(UPPER(Table1[[#This Row],[Status]]))</f>
        <v>#VALUE!</v>
      </c>
    </row>
    <row r="2677" spans="1:1">
      <c r="A2677" s="8" t="e">
        <f>TRIM(UPPER(Table1[[#This Row],[Status]]))</f>
        <v>#VALUE!</v>
      </c>
    </row>
    <row r="2678" spans="1:1">
      <c r="A2678" s="8" t="e">
        <f>TRIM(UPPER(Table1[[#This Row],[Status]]))</f>
        <v>#VALUE!</v>
      </c>
    </row>
    <row r="2679" spans="1:1">
      <c r="A2679" s="8" t="e">
        <f>TRIM(UPPER(Table1[[#This Row],[Status]]))</f>
        <v>#VALUE!</v>
      </c>
    </row>
    <row r="2680" spans="1:1">
      <c r="A2680" s="8" t="e">
        <f>TRIM(UPPER(Table1[[#This Row],[Status]]))</f>
        <v>#VALUE!</v>
      </c>
    </row>
    <row r="2681" spans="1:1">
      <c r="A2681" s="8" t="e">
        <f>TRIM(UPPER(Table1[[#This Row],[Status]]))</f>
        <v>#VALUE!</v>
      </c>
    </row>
    <row r="2682" spans="1:1">
      <c r="A2682" s="8" t="e">
        <f>TRIM(UPPER(Table1[[#This Row],[Status]]))</f>
        <v>#VALUE!</v>
      </c>
    </row>
    <row r="2683" spans="1:1">
      <c r="A2683" s="8" t="e">
        <f>TRIM(UPPER(Table1[[#This Row],[Status]]))</f>
        <v>#VALUE!</v>
      </c>
    </row>
    <row r="2684" spans="1:1">
      <c r="A2684" s="8" t="e">
        <f>TRIM(UPPER(Table1[[#This Row],[Status]]))</f>
        <v>#VALUE!</v>
      </c>
    </row>
    <row r="2685" spans="1:1">
      <c r="A2685" s="8" t="e">
        <f>TRIM(UPPER(Table1[[#This Row],[Status]]))</f>
        <v>#VALUE!</v>
      </c>
    </row>
    <row r="2686" spans="1:1">
      <c r="A2686" s="8" t="e">
        <f>TRIM(UPPER(Table1[[#This Row],[Status]]))</f>
        <v>#VALUE!</v>
      </c>
    </row>
    <row r="2687" spans="1:1">
      <c r="A2687" s="8" t="e">
        <f>TRIM(UPPER(Table1[[#This Row],[Status]]))</f>
        <v>#VALUE!</v>
      </c>
    </row>
    <row r="2688" spans="1:1">
      <c r="A2688" s="8" t="e">
        <f>TRIM(UPPER(Table1[[#This Row],[Status]]))</f>
        <v>#VALUE!</v>
      </c>
    </row>
    <row r="2689" spans="1:1">
      <c r="A2689" s="8" t="e">
        <f>TRIM(UPPER(Table1[[#This Row],[Status]]))</f>
        <v>#VALUE!</v>
      </c>
    </row>
    <row r="2690" spans="1:1">
      <c r="A2690" s="8" t="e">
        <f>TRIM(UPPER(Table1[[#This Row],[Status]]))</f>
        <v>#VALUE!</v>
      </c>
    </row>
    <row r="2691" spans="1:1">
      <c r="A2691" s="8" t="e">
        <f>TRIM(UPPER(Table1[[#This Row],[Status]]))</f>
        <v>#VALUE!</v>
      </c>
    </row>
    <row r="2692" spans="1:1">
      <c r="A2692" s="8" t="e">
        <f>TRIM(UPPER(Table1[[#This Row],[Status]]))</f>
        <v>#VALUE!</v>
      </c>
    </row>
    <row r="2693" spans="1:1">
      <c r="A2693" s="8" t="e">
        <f>TRIM(UPPER(Table1[[#This Row],[Status]]))</f>
        <v>#VALUE!</v>
      </c>
    </row>
    <row r="2694" spans="1:1">
      <c r="A2694" s="8" t="e">
        <f>TRIM(UPPER(Table1[[#This Row],[Status]]))</f>
        <v>#VALUE!</v>
      </c>
    </row>
    <row r="2695" spans="1:1">
      <c r="A2695" s="8" t="e">
        <f>TRIM(UPPER(Table1[[#This Row],[Status]]))</f>
        <v>#VALUE!</v>
      </c>
    </row>
    <row r="2696" spans="1:1">
      <c r="A2696" s="8" t="e">
        <f>TRIM(UPPER(Table1[[#This Row],[Status]]))</f>
        <v>#VALUE!</v>
      </c>
    </row>
    <row r="2697" spans="1:1">
      <c r="A2697" s="8" t="e">
        <f>TRIM(UPPER(Table1[[#This Row],[Status]]))</f>
        <v>#VALUE!</v>
      </c>
    </row>
    <row r="2698" spans="1:1">
      <c r="A2698" s="8" t="e">
        <f>TRIM(UPPER(Table1[[#This Row],[Status]]))</f>
        <v>#VALUE!</v>
      </c>
    </row>
    <row r="2699" spans="1:1">
      <c r="A2699" s="8" t="e">
        <f>TRIM(UPPER(Table1[[#This Row],[Status]]))</f>
        <v>#VALUE!</v>
      </c>
    </row>
    <row r="2700" spans="1:1">
      <c r="A2700" s="8" t="e">
        <f>TRIM(UPPER(Table1[[#This Row],[Status]]))</f>
        <v>#VALUE!</v>
      </c>
    </row>
    <row r="2701" spans="1:1">
      <c r="A2701" s="8" t="e">
        <f>TRIM(UPPER(Table1[[#This Row],[Status]]))</f>
        <v>#VALUE!</v>
      </c>
    </row>
    <row r="2702" spans="1:1">
      <c r="A2702" s="8" t="e">
        <f>TRIM(UPPER(Table1[[#This Row],[Status]]))</f>
        <v>#VALUE!</v>
      </c>
    </row>
    <row r="2703" spans="1:1">
      <c r="A2703" s="8" t="e">
        <f>TRIM(UPPER(Table1[[#This Row],[Status]]))</f>
        <v>#VALUE!</v>
      </c>
    </row>
    <row r="2704" spans="1:1">
      <c r="A2704" s="8" t="e">
        <f>TRIM(UPPER(Table1[[#This Row],[Status]]))</f>
        <v>#VALUE!</v>
      </c>
    </row>
    <row r="2705" spans="1:1">
      <c r="A2705" s="8" t="e">
        <f>TRIM(UPPER(Table1[[#This Row],[Status]]))</f>
        <v>#VALUE!</v>
      </c>
    </row>
    <row r="2706" spans="1:1">
      <c r="A2706" s="8" t="e">
        <f>TRIM(UPPER(Table1[[#This Row],[Status]]))</f>
        <v>#VALUE!</v>
      </c>
    </row>
    <row r="2707" spans="1:1">
      <c r="A2707" s="8" t="e">
        <f>TRIM(UPPER(Table1[[#This Row],[Status]]))</f>
        <v>#VALUE!</v>
      </c>
    </row>
    <row r="2708" spans="1:1">
      <c r="A2708" s="8" t="e">
        <f>TRIM(UPPER(Table1[[#This Row],[Status]]))</f>
        <v>#VALUE!</v>
      </c>
    </row>
    <row r="2709" spans="1:1">
      <c r="A2709" s="8" t="e">
        <f>TRIM(UPPER(Table1[[#This Row],[Status]]))</f>
        <v>#VALUE!</v>
      </c>
    </row>
    <row r="2710" spans="1:1">
      <c r="A2710" s="8" t="e">
        <f>TRIM(UPPER(Table1[[#This Row],[Status]]))</f>
        <v>#VALUE!</v>
      </c>
    </row>
    <row r="2711" spans="1:1">
      <c r="A2711" s="8" t="e">
        <f>TRIM(UPPER(Table1[[#This Row],[Status]]))</f>
        <v>#VALUE!</v>
      </c>
    </row>
    <row r="2712" spans="1:1">
      <c r="A2712" s="8" t="e">
        <f>TRIM(UPPER(Table1[[#This Row],[Status]]))</f>
        <v>#VALUE!</v>
      </c>
    </row>
    <row r="2713" spans="1:1">
      <c r="A2713" s="8" t="e">
        <f>TRIM(UPPER(Table1[[#This Row],[Status]]))</f>
        <v>#VALUE!</v>
      </c>
    </row>
    <row r="2714" spans="1:1">
      <c r="A2714" s="8" t="e">
        <f>TRIM(UPPER(Table1[[#This Row],[Status]]))</f>
        <v>#VALUE!</v>
      </c>
    </row>
    <row r="2715" spans="1:1">
      <c r="A2715" s="8" t="e">
        <f>TRIM(UPPER(Table1[[#This Row],[Status]]))</f>
        <v>#VALUE!</v>
      </c>
    </row>
    <row r="2716" spans="1:1">
      <c r="A2716" s="8" t="e">
        <f>TRIM(UPPER(Table1[[#This Row],[Status]]))</f>
        <v>#VALUE!</v>
      </c>
    </row>
    <row r="2717" spans="1:1">
      <c r="A2717" s="8" t="e">
        <f>TRIM(UPPER(Table1[[#This Row],[Status]]))</f>
        <v>#VALUE!</v>
      </c>
    </row>
    <row r="2718" spans="1:1">
      <c r="A2718" s="8" t="e">
        <f>TRIM(UPPER(Table1[[#This Row],[Status]]))</f>
        <v>#VALUE!</v>
      </c>
    </row>
    <row r="2719" spans="1:1">
      <c r="A2719" s="8" t="e">
        <f>TRIM(UPPER(Table1[[#This Row],[Status]]))</f>
        <v>#VALUE!</v>
      </c>
    </row>
    <row r="2720" spans="1:1">
      <c r="A2720" s="8" t="e">
        <f>TRIM(UPPER(Table1[[#This Row],[Status]]))</f>
        <v>#VALUE!</v>
      </c>
    </row>
    <row r="2721" spans="1:1">
      <c r="A2721" s="8" t="e">
        <f>TRIM(UPPER(Table1[[#This Row],[Status]]))</f>
        <v>#VALUE!</v>
      </c>
    </row>
    <row r="2722" spans="1:1">
      <c r="A2722" s="8" t="e">
        <f>TRIM(UPPER(Table1[[#This Row],[Status]]))</f>
        <v>#VALUE!</v>
      </c>
    </row>
    <row r="2723" spans="1:1">
      <c r="A2723" s="8" t="e">
        <f>TRIM(UPPER(Table1[[#This Row],[Status]]))</f>
        <v>#VALUE!</v>
      </c>
    </row>
    <row r="2724" spans="1:1">
      <c r="A2724" s="8" t="e">
        <f>TRIM(UPPER(Table1[[#This Row],[Status]]))</f>
        <v>#VALUE!</v>
      </c>
    </row>
    <row r="2725" spans="1:1">
      <c r="A2725" s="8" t="e">
        <f>TRIM(UPPER(Table1[[#This Row],[Status]]))</f>
        <v>#VALUE!</v>
      </c>
    </row>
    <row r="2726" spans="1:1">
      <c r="A2726" s="8" t="e">
        <f>TRIM(UPPER(Table1[[#This Row],[Status]]))</f>
        <v>#VALUE!</v>
      </c>
    </row>
    <row r="2727" spans="1:1">
      <c r="A2727" s="8" t="e">
        <f>TRIM(UPPER(Table1[[#This Row],[Status]]))</f>
        <v>#VALUE!</v>
      </c>
    </row>
    <row r="2728" spans="1:1">
      <c r="A2728" s="8" t="e">
        <f>TRIM(UPPER(Table1[[#This Row],[Status]]))</f>
        <v>#VALUE!</v>
      </c>
    </row>
    <row r="2729" spans="1:1">
      <c r="A2729" s="8" t="e">
        <f>TRIM(UPPER(Table1[[#This Row],[Status]]))</f>
        <v>#VALUE!</v>
      </c>
    </row>
    <row r="2730" spans="1:1">
      <c r="A2730" s="8" t="e">
        <f>TRIM(UPPER(Table1[[#This Row],[Status]]))</f>
        <v>#VALUE!</v>
      </c>
    </row>
    <row r="2731" spans="1:1">
      <c r="A2731" s="8" t="e">
        <f>TRIM(UPPER(Table1[[#This Row],[Status]]))</f>
        <v>#VALUE!</v>
      </c>
    </row>
    <row r="2732" spans="1:1">
      <c r="A2732" s="8" t="e">
        <f>TRIM(UPPER(Table1[[#This Row],[Status]]))</f>
        <v>#VALUE!</v>
      </c>
    </row>
    <row r="2733" spans="1:1">
      <c r="A2733" s="8" t="e">
        <f>TRIM(UPPER(Table1[[#This Row],[Status]]))</f>
        <v>#VALUE!</v>
      </c>
    </row>
    <row r="2734" spans="1:1">
      <c r="A2734" s="8" t="e">
        <f>TRIM(UPPER(Table1[[#This Row],[Status]]))</f>
        <v>#VALUE!</v>
      </c>
    </row>
    <row r="2735" spans="1:1">
      <c r="A2735" s="8" t="e">
        <f>TRIM(UPPER(Table1[[#This Row],[Status]]))</f>
        <v>#VALUE!</v>
      </c>
    </row>
    <row r="2736" spans="1:1">
      <c r="A2736" s="8" t="e">
        <f>TRIM(UPPER(Table1[[#This Row],[Status]]))</f>
        <v>#VALUE!</v>
      </c>
    </row>
    <row r="2737" spans="1:1">
      <c r="A2737" s="8" t="e">
        <f>TRIM(UPPER(Table1[[#This Row],[Status]]))</f>
        <v>#VALUE!</v>
      </c>
    </row>
    <row r="2738" spans="1:1">
      <c r="A2738" s="8" t="e">
        <f>TRIM(UPPER(Table1[[#This Row],[Status]]))</f>
        <v>#VALUE!</v>
      </c>
    </row>
    <row r="2739" spans="1:1">
      <c r="A2739" s="8" t="e">
        <f>TRIM(UPPER(Table1[[#This Row],[Status]]))</f>
        <v>#VALUE!</v>
      </c>
    </row>
    <row r="2740" spans="1:1">
      <c r="A2740" s="8" t="e">
        <f>TRIM(UPPER(Table1[[#This Row],[Status]]))</f>
        <v>#VALUE!</v>
      </c>
    </row>
    <row r="2741" spans="1:1">
      <c r="A2741" s="8" t="e">
        <f>TRIM(UPPER(Table1[[#This Row],[Status]]))</f>
        <v>#VALUE!</v>
      </c>
    </row>
    <row r="2742" spans="1:1">
      <c r="A2742" s="8" t="e">
        <f>TRIM(UPPER(Table1[[#This Row],[Status]]))</f>
        <v>#VALUE!</v>
      </c>
    </row>
    <row r="2743" spans="1:1">
      <c r="A2743" s="8" t="e">
        <f>TRIM(UPPER(Table1[[#This Row],[Status]]))</f>
        <v>#VALUE!</v>
      </c>
    </row>
    <row r="2744" spans="1:1">
      <c r="A2744" s="8" t="e">
        <f>TRIM(UPPER(Table1[[#This Row],[Status]]))</f>
        <v>#VALUE!</v>
      </c>
    </row>
    <row r="2745" spans="1:1">
      <c r="A2745" s="8" t="e">
        <f>TRIM(UPPER(Table1[[#This Row],[Status]]))</f>
        <v>#VALUE!</v>
      </c>
    </row>
    <row r="2746" spans="1:1">
      <c r="A2746" s="8" t="e">
        <f>TRIM(UPPER(Table1[[#This Row],[Status]]))</f>
        <v>#VALUE!</v>
      </c>
    </row>
    <row r="2747" spans="1:1">
      <c r="A2747" s="8" t="e">
        <f>TRIM(UPPER(Table1[[#This Row],[Status]]))</f>
        <v>#VALUE!</v>
      </c>
    </row>
    <row r="2748" spans="1:1">
      <c r="A2748" s="8" t="e">
        <f>TRIM(UPPER(Table1[[#This Row],[Status]]))</f>
        <v>#VALUE!</v>
      </c>
    </row>
    <row r="2749" spans="1:1">
      <c r="A2749" s="8" t="e">
        <f>TRIM(UPPER(Table1[[#This Row],[Status]]))</f>
        <v>#VALUE!</v>
      </c>
    </row>
    <row r="2750" spans="1:1">
      <c r="A2750" s="8" t="e">
        <f>TRIM(UPPER(Table1[[#This Row],[Status]]))</f>
        <v>#VALUE!</v>
      </c>
    </row>
    <row r="2751" spans="1:1">
      <c r="A2751" s="8" t="e">
        <f>TRIM(UPPER(Table1[[#This Row],[Status]]))</f>
        <v>#VALUE!</v>
      </c>
    </row>
    <row r="2752" spans="1:1">
      <c r="A2752" s="8" t="e">
        <f>TRIM(UPPER(Table1[[#This Row],[Status]]))</f>
        <v>#VALUE!</v>
      </c>
    </row>
    <row r="2753" spans="1:1">
      <c r="A2753" s="8" t="e">
        <f>TRIM(UPPER(Table1[[#This Row],[Status]]))</f>
        <v>#VALUE!</v>
      </c>
    </row>
    <row r="2754" spans="1:1">
      <c r="A2754" s="8" t="e">
        <f>TRIM(UPPER(Table1[[#This Row],[Status]]))</f>
        <v>#VALUE!</v>
      </c>
    </row>
    <row r="2755" spans="1:1">
      <c r="A2755" s="8" t="e">
        <f>TRIM(UPPER(Table1[[#This Row],[Status]]))</f>
        <v>#VALUE!</v>
      </c>
    </row>
    <row r="2756" spans="1:1">
      <c r="A2756" s="8" t="e">
        <f>TRIM(UPPER(Table1[[#This Row],[Status]]))</f>
        <v>#VALUE!</v>
      </c>
    </row>
    <row r="2757" spans="1:1">
      <c r="A2757" s="8" t="e">
        <f>TRIM(UPPER(Table1[[#This Row],[Status]]))</f>
        <v>#VALUE!</v>
      </c>
    </row>
    <row r="2758" spans="1:1">
      <c r="A2758" s="8" t="e">
        <f>TRIM(UPPER(Table1[[#This Row],[Status]]))</f>
        <v>#VALUE!</v>
      </c>
    </row>
    <row r="2759" spans="1:1">
      <c r="A2759" s="8" t="e">
        <f>TRIM(UPPER(Table1[[#This Row],[Status]]))</f>
        <v>#VALUE!</v>
      </c>
    </row>
    <row r="2760" spans="1:1">
      <c r="A2760" s="8" t="e">
        <f>TRIM(UPPER(Table1[[#This Row],[Status]]))</f>
        <v>#VALUE!</v>
      </c>
    </row>
    <row r="2761" spans="1:1">
      <c r="A2761" s="8" t="e">
        <f>TRIM(UPPER(Table1[[#This Row],[Status]]))</f>
        <v>#VALUE!</v>
      </c>
    </row>
    <row r="2762" spans="1:1">
      <c r="A2762" s="8" t="e">
        <f>TRIM(UPPER(Table1[[#This Row],[Status]]))</f>
        <v>#VALUE!</v>
      </c>
    </row>
    <row r="2763" spans="1:1">
      <c r="A2763" s="8" t="e">
        <f>TRIM(UPPER(Table1[[#This Row],[Status]]))</f>
        <v>#VALUE!</v>
      </c>
    </row>
    <row r="2764" spans="1:1">
      <c r="A2764" s="8" t="e">
        <f>TRIM(UPPER(Table1[[#This Row],[Status]]))</f>
        <v>#VALUE!</v>
      </c>
    </row>
    <row r="2765" spans="1:1">
      <c r="A2765" s="8" t="e">
        <f>TRIM(UPPER(Table1[[#This Row],[Status]]))</f>
        <v>#VALUE!</v>
      </c>
    </row>
    <row r="2766" spans="1:1">
      <c r="A2766" s="8" t="e">
        <f>TRIM(UPPER(Table1[[#This Row],[Status]]))</f>
        <v>#VALUE!</v>
      </c>
    </row>
    <row r="2767" spans="1:1">
      <c r="A2767" s="8" t="e">
        <f>TRIM(UPPER(Table1[[#This Row],[Status]]))</f>
        <v>#VALUE!</v>
      </c>
    </row>
    <row r="2768" spans="1:1">
      <c r="A2768" s="8" t="e">
        <f>TRIM(UPPER(Table1[[#This Row],[Status]]))</f>
        <v>#VALUE!</v>
      </c>
    </row>
    <row r="2769" spans="1:1">
      <c r="A2769" s="8" t="e">
        <f>TRIM(UPPER(Table1[[#This Row],[Status]]))</f>
        <v>#VALUE!</v>
      </c>
    </row>
    <row r="2770" spans="1:1">
      <c r="A2770" s="8" t="e">
        <f>TRIM(UPPER(Table1[[#This Row],[Status]]))</f>
        <v>#VALUE!</v>
      </c>
    </row>
    <row r="2771" spans="1:1">
      <c r="A2771" s="8" t="e">
        <f>TRIM(UPPER(Table1[[#This Row],[Status]]))</f>
        <v>#VALUE!</v>
      </c>
    </row>
    <row r="2772" spans="1:1">
      <c r="A2772" s="8" t="e">
        <f>TRIM(UPPER(Table1[[#This Row],[Status]]))</f>
        <v>#VALUE!</v>
      </c>
    </row>
    <row r="2773" spans="1:1">
      <c r="A2773" s="8" t="e">
        <f>TRIM(UPPER(Table1[[#This Row],[Status]]))</f>
        <v>#VALUE!</v>
      </c>
    </row>
    <row r="2774" spans="1:1">
      <c r="A2774" s="8" t="e">
        <f>TRIM(UPPER(Table1[[#This Row],[Status]]))</f>
        <v>#VALUE!</v>
      </c>
    </row>
    <row r="2775" spans="1:1">
      <c r="A2775" s="8" t="e">
        <f>TRIM(UPPER(Table1[[#This Row],[Status]]))</f>
        <v>#VALUE!</v>
      </c>
    </row>
    <row r="2776" spans="1:1">
      <c r="A2776" s="8" t="e">
        <f>TRIM(UPPER(Table1[[#This Row],[Status]]))</f>
        <v>#VALUE!</v>
      </c>
    </row>
    <row r="2777" spans="1:1">
      <c r="A2777" s="8" t="e">
        <f>TRIM(UPPER(Table1[[#This Row],[Status]]))</f>
        <v>#VALUE!</v>
      </c>
    </row>
    <row r="2778" spans="1:1">
      <c r="A2778" s="8" t="e">
        <f>TRIM(UPPER(Table1[[#This Row],[Status]]))</f>
        <v>#VALUE!</v>
      </c>
    </row>
    <row r="2779" spans="1:1">
      <c r="A2779" s="8" t="e">
        <f>TRIM(UPPER(Table1[[#This Row],[Status]]))</f>
        <v>#VALUE!</v>
      </c>
    </row>
    <row r="2780" spans="1:1">
      <c r="A2780" s="8" t="e">
        <f>TRIM(UPPER(Table1[[#This Row],[Status]]))</f>
        <v>#VALUE!</v>
      </c>
    </row>
    <row r="2781" spans="1:1">
      <c r="A2781" s="8" t="e">
        <f>TRIM(UPPER(Table1[[#This Row],[Status]]))</f>
        <v>#VALUE!</v>
      </c>
    </row>
    <row r="2782" spans="1:1">
      <c r="A2782" s="8" t="e">
        <f>TRIM(UPPER(Table1[[#This Row],[Status]]))</f>
        <v>#VALUE!</v>
      </c>
    </row>
    <row r="2783" spans="1:1">
      <c r="A2783" s="8" t="e">
        <f>TRIM(UPPER(Table1[[#This Row],[Status]]))</f>
        <v>#VALUE!</v>
      </c>
    </row>
    <row r="2784" spans="1:1">
      <c r="A2784" s="8" t="e">
        <f>TRIM(UPPER(Table1[[#This Row],[Status]]))</f>
        <v>#VALUE!</v>
      </c>
    </row>
    <row r="2785" spans="1:1">
      <c r="A2785" s="8" t="e">
        <f>TRIM(UPPER(Table1[[#This Row],[Status]]))</f>
        <v>#VALUE!</v>
      </c>
    </row>
    <row r="2786" spans="1:1">
      <c r="A2786" s="8" t="e">
        <f>TRIM(UPPER(Table1[[#This Row],[Status]]))</f>
        <v>#VALUE!</v>
      </c>
    </row>
    <row r="2787" spans="1:1">
      <c r="A2787" s="8" t="e">
        <f>TRIM(UPPER(Table1[[#This Row],[Status]]))</f>
        <v>#VALUE!</v>
      </c>
    </row>
    <row r="2788" spans="1:1">
      <c r="A2788" s="8" t="e">
        <f>TRIM(UPPER(Table1[[#This Row],[Status]]))</f>
        <v>#VALUE!</v>
      </c>
    </row>
    <row r="2789" spans="1:1">
      <c r="A2789" s="8" t="e">
        <f>TRIM(UPPER(Table1[[#This Row],[Status]]))</f>
        <v>#VALUE!</v>
      </c>
    </row>
    <row r="2790" spans="1:1">
      <c r="A2790" s="8" t="e">
        <f>TRIM(UPPER(Table1[[#This Row],[Status]]))</f>
        <v>#VALUE!</v>
      </c>
    </row>
    <row r="2791" spans="1:1">
      <c r="A2791" s="8" t="e">
        <f>TRIM(UPPER(Table1[[#This Row],[Status]]))</f>
        <v>#VALUE!</v>
      </c>
    </row>
    <row r="2792" spans="1:1">
      <c r="A2792" s="8" t="e">
        <f>TRIM(UPPER(Table1[[#This Row],[Status]]))</f>
        <v>#VALUE!</v>
      </c>
    </row>
    <row r="2793" spans="1:1">
      <c r="A2793" s="8" t="e">
        <f>TRIM(UPPER(Table1[[#This Row],[Status]]))</f>
        <v>#VALUE!</v>
      </c>
    </row>
    <row r="2794" spans="1:1">
      <c r="A2794" s="8" t="e">
        <f>TRIM(UPPER(Table1[[#This Row],[Status]]))</f>
        <v>#VALUE!</v>
      </c>
    </row>
    <row r="2795" spans="1:1">
      <c r="A2795" s="8" t="e">
        <f>TRIM(UPPER(Table1[[#This Row],[Status]]))</f>
        <v>#VALUE!</v>
      </c>
    </row>
    <row r="2796" spans="1:1">
      <c r="A2796" s="8" t="e">
        <f>TRIM(UPPER(Table1[[#This Row],[Status]]))</f>
        <v>#VALUE!</v>
      </c>
    </row>
    <row r="2797" spans="1:1">
      <c r="A2797" s="8" t="e">
        <f>TRIM(UPPER(Table1[[#This Row],[Status]]))</f>
        <v>#VALUE!</v>
      </c>
    </row>
    <row r="2798" spans="1:1">
      <c r="A2798" s="8" t="e">
        <f>TRIM(UPPER(Table1[[#This Row],[Status]]))</f>
        <v>#VALUE!</v>
      </c>
    </row>
    <row r="2799" spans="1:1">
      <c r="A2799" s="8" t="e">
        <f>TRIM(UPPER(Table1[[#This Row],[Status]]))</f>
        <v>#VALUE!</v>
      </c>
    </row>
    <row r="2800" spans="1:1">
      <c r="A2800" s="8" t="e">
        <f>TRIM(UPPER(Table1[[#This Row],[Status]]))</f>
        <v>#VALUE!</v>
      </c>
    </row>
    <row r="2801" spans="1:1">
      <c r="A2801" s="8" t="e">
        <f>TRIM(UPPER(Table1[[#This Row],[Status]]))</f>
        <v>#VALUE!</v>
      </c>
    </row>
    <row r="2802" spans="1:1">
      <c r="A2802" s="8" t="e">
        <f>TRIM(UPPER(Table1[[#This Row],[Status]]))</f>
        <v>#VALUE!</v>
      </c>
    </row>
    <row r="2803" spans="1:1">
      <c r="A2803" s="8" t="e">
        <f>TRIM(UPPER(Table1[[#This Row],[Status]]))</f>
        <v>#VALUE!</v>
      </c>
    </row>
    <row r="2804" spans="1:1">
      <c r="A2804" s="8" t="e">
        <f>TRIM(UPPER(Table1[[#This Row],[Status]]))</f>
        <v>#VALUE!</v>
      </c>
    </row>
    <row r="2805" spans="1:1">
      <c r="A2805" s="8" t="e">
        <f>TRIM(UPPER(Table1[[#This Row],[Status]]))</f>
        <v>#VALUE!</v>
      </c>
    </row>
    <row r="2806" spans="1:1">
      <c r="A2806" s="8" t="e">
        <f>TRIM(UPPER(Table1[[#This Row],[Status]]))</f>
        <v>#VALUE!</v>
      </c>
    </row>
    <row r="2807" spans="1:1">
      <c r="A2807" s="8" t="e">
        <f>TRIM(UPPER(Table1[[#This Row],[Status]]))</f>
        <v>#VALUE!</v>
      </c>
    </row>
    <row r="2808" spans="1:1">
      <c r="A2808" s="8" t="e">
        <f>TRIM(UPPER(Table1[[#This Row],[Status]]))</f>
        <v>#VALUE!</v>
      </c>
    </row>
    <row r="2809" spans="1:1">
      <c r="A2809" s="8" t="e">
        <f>TRIM(UPPER(Table1[[#This Row],[Status]]))</f>
        <v>#VALUE!</v>
      </c>
    </row>
    <row r="2810" spans="1:1">
      <c r="A2810" s="8" t="e">
        <f>TRIM(UPPER(Table1[[#This Row],[Status]]))</f>
        <v>#VALUE!</v>
      </c>
    </row>
    <row r="2811" spans="1:1">
      <c r="A2811" s="8" t="e">
        <f>TRIM(UPPER(Table1[[#This Row],[Status]]))</f>
        <v>#VALUE!</v>
      </c>
    </row>
    <row r="2812" spans="1:1">
      <c r="A2812" s="8" t="e">
        <f>TRIM(UPPER(Table1[[#This Row],[Status]]))</f>
        <v>#VALUE!</v>
      </c>
    </row>
    <row r="2813" spans="1:1">
      <c r="A2813" s="8" t="e">
        <f>TRIM(UPPER(Table1[[#This Row],[Status]]))</f>
        <v>#VALUE!</v>
      </c>
    </row>
    <row r="2814" spans="1:1">
      <c r="A2814" s="8" t="e">
        <f>TRIM(UPPER(Table1[[#This Row],[Status]]))</f>
        <v>#VALUE!</v>
      </c>
    </row>
    <row r="2815" spans="1:1">
      <c r="A2815" s="8" t="e">
        <f>TRIM(UPPER(Table1[[#This Row],[Status]]))</f>
        <v>#VALUE!</v>
      </c>
    </row>
    <row r="2816" spans="1:1">
      <c r="A2816" s="8" t="e">
        <f>TRIM(UPPER(Table1[[#This Row],[Status]]))</f>
        <v>#VALUE!</v>
      </c>
    </row>
    <row r="2817" spans="1:1">
      <c r="A2817" s="8" t="e">
        <f>TRIM(UPPER(Table1[[#This Row],[Status]]))</f>
        <v>#VALUE!</v>
      </c>
    </row>
    <row r="2818" spans="1:1">
      <c r="A2818" s="8" t="e">
        <f>TRIM(UPPER(Table1[[#This Row],[Status]]))</f>
        <v>#VALUE!</v>
      </c>
    </row>
    <row r="2819" spans="1:1">
      <c r="A2819" s="8" t="e">
        <f>TRIM(UPPER(Table1[[#This Row],[Status]]))</f>
        <v>#VALUE!</v>
      </c>
    </row>
    <row r="2820" spans="1:1">
      <c r="A2820" s="8" t="e">
        <f>TRIM(UPPER(Table1[[#This Row],[Status]]))</f>
        <v>#VALUE!</v>
      </c>
    </row>
    <row r="2821" spans="1:1">
      <c r="A2821" s="8" t="e">
        <f>TRIM(UPPER(Table1[[#This Row],[Status]]))</f>
        <v>#VALUE!</v>
      </c>
    </row>
    <row r="2822" spans="1:1">
      <c r="A2822" s="8" t="e">
        <f>TRIM(UPPER(Table1[[#This Row],[Status]]))</f>
        <v>#VALUE!</v>
      </c>
    </row>
    <row r="2823" spans="1:1">
      <c r="A2823" s="8" t="e">
        <f>TRIM(UPPER(Table1[[#This Row],[Status]]))</f>
        <v>#VALUE!</v>
      </c>
    </row>
    <row r="2824" spans="1:1">
      <c r="A2824" s="8" t="e">
        <f>TRIM(UPPER(Table1[[#This Row],[Status]]))</f>
        <v>#VALUE!</v>
      </c>
    </row>
    <row r="2825" spans="1:1">
      <c r="A2825" s="8" t="e">
        <f>TRIM(UPPER(Table1[[#This Row],[Status]]))</f>
        <v>#VALUE!</v>
      </c>
    </row>
    <row r="2826" spans="1:1">
      <c r="A2826" s="8" t="e">
        <f>TRIM(UPPER(Table1[[#This Row],[Status]]))</f>
        <v>#VALUE!</v>
      </c>
    </row>
    <row r="2827" spans="1:1">
      <c r="A2827" s="8" t="e">
        <f>TRIM(UPPER(Table1[[#This Row],[Status]]))</f>
        <v>#VALUE!</v>
      </c>
    </row>
    <row r="2828" spans="1:1">
      <c r="A2828" s="8" t="e">
        <f>TRIM(UPPER(Table1[[#This Row],[Status]]))</f>
        <v>#VALUE!</v>
      </c>
    </row>
    <row r="2829" spans="1:1">
      <c r="A2829" s="8" t="e">
        <f>TRIM(UPPER(Table1[[#This Row],[Status]]))</f>
        <v>#VALUE!</v>
      </c>
    </row>
    <row r="2830" spans="1:1">
      <c r="A2830" s="8" t="e">
        <f>TRIM(UPPER(Table1[[#This Row],[Status]]))</f>
        <v>#VALUE!</v>
      </c>
    </row>
    <row r="2831" spans="1:1">
      <c r="A2831" s="8" t="e">
        <f>TRIM(UPPER(Table1[[#This Row],[Status]]))</f>
        <v>#VALUE!</v>
      </c>
    </row>
    <row r="2832" spans="1:1">
      <c r="A2832" s="8" t="e">
        <f>TRIM(UPPER(Table1[[#This Row],[Status]]))</f>
        <v>#VALUE!</v>
      </c>
    </row>
    <row r="2833" spans="1:1">
      <c r="A2833" s="8" t="e">
        <f>TRIM(UPPER(Table1[[#This Row],[Status]]))</f>
        <v>#VALUE!</v>
      </c>
    </row>
    <row r="2834" spans="1:1">
      <c r="A2834" s="8" t="e">
        <f>TRIM(UPPER(Table1[[#This Row],[Status]]))</f>
        <v>#VALUE!</v>
      </c>
    </row>
    <row r="2835" spans="1:1">
      <c r="A2835" s="8" t="e">
        <f>TRIM(UPPER(Table1[[#This Row],[Status]]))</f>
        <v>#VALUE!</v>
      </c>
    </row>
    <row r="2836" spans="1:1">
      <c r="A2836" s="8" t="e">
        <f>TRIM(UPPER(Table1[[#This Row],[Status]]))</f>
        <v>#VALUE!</v>
      </c>
    </row>
    <row r="2837" spans="1:1">
      <c r="A2837" s="8" t="e">
        <f>TRIM(UPPER(Table1[[#This Row],[Status]]))</f>
        <v>#VALUE!</v>
      </c>
    </row>
    <row r="2838" spans="1:1">
      <c r="A2838" s="8" t="e">
        <f>TRIM(UPPER(Table1[[#This Row],[Status]]))</f>
        <v>#VALUE!</v>
      </c>
    </row>
    <row r="2839" spans="1:1">
      <c r="A2839" s="8" t="e">
        <f>TRIM(UPPER(Table1[[#This Row],[Status]]))</f>
        <v>#VALUE!</v>
      </c>
    </row>
    <row r="2840" spans="1:1">
      <c r="A2840" s="8" t="e">
        <f>TRIM(UPPER(Table1[[#This Row],[Status]]))</f>
        <v>#VALUE!</v>
      </c>
    </row>
    <row r="2841" spans="1:1">
      <c r="A2841" s="8" t="e">
        <f>TRIM(UPPER(Table1[[#This Row],[Status]]))</f>
        <v>#VALUE!</v>
      </c>
    </row>
    <row r="2842" spans="1:1">
      <c r="A2842" s="8" t="e">
        <f>TRIM(UPPER(Table1[[#This Row],[Status]]))</f>
        <v>#VALUE!</v>
      </c>
    </row>
    <row r="2843" spans="1:1">
      <c r="A2843" s="8" t="e">
        <f>TRIM(UPPER(Table1[[#This Row],[Status]]))</f>
        <v>#VALUE!</v>
      </c>
    </row>
    <row r="2844" spans="1:1">
      <c r="A2844" s="8" t="e">
        <f>TRIM(UPPER(Table1[[#This Row],[Status]]))</f>
        <v>#VALUE!</v>
      </c>
    </row>
    <row r="2845" spans="1:1">
      <c r="A2845" s="8" t="e">
        <f>TRIM(UPPER(Table1[[#This Row],[Status]]))</f>
        <v>#VALUE!</v>
      </c>
    </row>
    <row r="2846" spans="1:1">
      <c r="A2846" s="8" t="e">
        <f>TRIM(UPPER(Table1[[#This Row],[Status]]))</f>
        <v>#VALUE!</v>
      </c>
    </row>
    <row r="2847" spans="1:1">
      <c r="A2847" s="8" t="e">
        <f>TRIM(UPPER(Table1[[#This Row],[Status]]))</f>
        <v>#VALUE!</v>
      </c>
    </row>
    <row r="2848" spans="1:1">
      <c r="A2848" s="8" t="e">
        <f>TRIM(UPPER(Table1[[#This Row],[Status]]))</f>
        <v>#VALUE!</v>
      </c>
    </row>
    <row r="2849" spans="1:1">
      <c r="A2849" s="8" t="e">
        <f>TRIM(UPPER(Table1[[#This Row],[Status]]))</f>
        <v>#VALUE!</v>
      </c>
    </row>
    <row r="2850" spans="1:1">
      <c r="A2850" s="8" t="e">
        <f>TRIM(UPPER(Table1[[#This Row],[Status]]))</f>
        <v>#VALUE!</v>
      </c>
    </row>
    <row r="2851" spans="1:1">
      <c r="A2851" s="8" t="e">
        <f>TRIM(UPPER(Table1[[#This Row],[Status]]))</f>
        <v>#VALUE!</v>
      </c>
    </row>
    <row r="2852" spans="1:1">
      <c r="A2852" s="8" t="e">
        <f>TRIM(UPPER(Table1[[#This Row],[Status]]))</f>
        <v>#VALUE!</v>
      </c>
    </row>
    <row r="2853" spans="1:1">
      <c r="A2853" s="8" t="e">
        <f>TRIM(UPPER(Table1[[#This Row],[Status]]))</f>
        <v>#VALUE!</v>
      </c>
    </row>
    <row r="2854" spans="1:1">
      <c r="A2854" s="8" t="e">
        <f>TRIM(UPPER(Table1[[#This Row],[Status]]))</f>
        <v>#VALUE!</v>
      </c>
    </row>
    <row r="2855" spans="1:1">
      <c r="A2855" s="8" t="e">
        <f>TRIM(UPPER(Table1[[#This Row],[Status]]))</f>
        <v>#VALUE!</v>
      </c>
    </row>
    <row r="2856" spans="1:1">
      <c r="A2856" s="8" t="e">
        <f>TRIM(UPPER(Table1[[#This Row],[Status]]))</f>
        <v>#VALUE!</v>
      </c>
    </row>
    <row r="2857" spans="1:1">
      <c r="A2857" s="8" t="e">
        <f>TRIM(UPPER(Table1[[#This Row],[Status]]))</f>
        <v>#VALUE!</v>
      </c>
    </row>
    <row r="2858" spans="1:1">
      <c r="A2858" s="8" t="e">
        <f>TRIM(UPPER(Table1[[#This Row],[Status]]))</f>
        <v>#VALUE!</v>
      </c>
    </row>
    <row r="2859" spans="1:1">
      <c r="A2859" s="8" t="e">
        <f>TRIM(UPPER(Table1[[#This Row],[Status]]))</f>
        <v>#VALUE!</v>
      </c>
    </row>
    <row r="2860" spans="1:1">
      <c r="A2860" s="8" t="e">
        <f>TRIM(UPPER(Table1[[#This Row],[Status]]))</f>
        <v>#VALUE!</v>
      </c>
    </row>
    <row r="2861" spans="1:1">
      <c r="A2861" s="8" t="e">
        <f>TRIM(UPPER(Table1[[#This Row],[Status]]))</f>
        <v>#VALUE!</v>
      </c>
    </row>
    <row r="2862" spans="1:1">
      <c r="A2862" s="8" t="e">
        <f>TRIM(UPPER(Table1[[#This Row],[Status]]))</f>
        <v>#VALUE!</v>
      </c>
    </row>
    <row r="2863" spans="1:1">
      <c r="A2863" s="8" t="e">
        <f>TRIM(UPPER(Table1[[#This Row],[Status]]))</f>
        <v>#VALUE!</v>
      </c>
    </row>
    <row r="2864" spans="1:1">
      <c r="A2864" s="8" t="e">
        <f>TRIM(UPPER(Table1[[#This Row],[Status]]))</f>
        <v>#VALUE!</v>
      </c>
    </row>
    <row r="2865" spans="1:1">
      <c r="A2865" s="8" t="e">
        <f>TRIM(UPPER(Table1[[#This Row],[Status]]))</f>
        <v>#VALUE!</v>
      </c>
    </row>
    <row r="2866" spans="1:1">
      <c r="A2866" s="8" t="e">
        <f>TRIM(UPPER(Table1[[#This Row],[Status]]))</f>
        <v>#VALUE!</v>
      </c>
    </row>
    <row r="2867" spans="1:1">
      <c r="A2867" s="8" t="e">
        <f>TRIM(UPPER(Table1[[#This Row],[Status]]))</f>
        <v>#VALUE!</v>
      </c>
    </row>
    <row r="2868" spans="1:1">
      <c r="A2868" s="8" t="e">
        <f>TRIM(UPPER(Table1[[#This Row],[Status]]))</f>
        <v>#VALUE!</v>
      </c>
    </row>
    <row r="2869" spans="1:1">
      <c r="A2869" s="8" t="e">
        <f>TRIM(UPPER(Table1[[#This Row],[Status]]))</f>
        <v>#VALUE!</v>
      </c>
    </row>
    <row r="2870" spans="1:1">
      <c r="A2870" s="8" t="e">
        <f>TRIM(UPPER(Table1[[#This Row],[Status]]))</f>
        <v>#VALUE!</v>
      </c>
    </row>
    <row r="2871" spans="1:1">
      <c r="A2871" s="8" t="e">
        <f>TRIM(UPPER(Table1[[#This Row],[Status]]))</f>
        <v>#VALUE!</v>
      </c>
    </row>
    <row r="2872" spans="1:1">
      <c r="A2872" s="8" t="e">
        <f>TRIM(UPPER(Table1[[#This Row],[Status]]))</f>
        <v>#VALUE!</v>
      </c>
    </row>
    <row r="2873" spans="1:1">
      <c r="A2873" s="8" t="e">
        <f>TRIM(UPPER(Table1[[#This Row],[Status]]))</f>
        <v>#VALUE!</v>
      </c>
    </row>
    <row r="2874" spans="1:1">
      <c r="A2874" s="8" t="e">
        <f>TRIM(UPPER(Table1[[#This Row],[Status]]))</f>
        <v>#VALUE!</v>
      </c>
    </row>
    <row r="2875" spans="1:1">
      <c r="A2875" s="8" t="e">
        <f>TRIM(UPPER(Table1[[#This Row],[Status]]))</f>
        <v>#VALUE!</v>
      </c>
    </row>
    <row r="2876" spans="1:1">
      <c r="A2876" s="8" t="e">
        <f>TRIM(UPPER(Table1[[#This Row],[Status]]))</f>
        <v>#VALUE!</v>
      </c>
    </row>
    <row r="2877" spans="1:1">
      <c r="A2877" s="8" t="e">
        <f>TRIM(UPPER(Table1[[#This Row],[Status]]))</f>
        <v>#VALUE!</v>
      </c>
    </row>
    <row r="2878" spans="1:1">
      <c r="A2878" s="8" t="e">
        <f>TRIM(UPPER(Table1[[#This Row],[Status]]))</f>
        <v>#VALUE!</v>
      </c>
    </row>
    <row r="2879" spans="1:1">
      <c r="A2879" s="8" t="e">
        <f>TRIM(UPPER(Table1[[#This Row],[Status]]))</f>
        <v>#VALUE!</v>
      </c>
    </row>
    <row r="2880" spans="1:1">
      <c r="A2880" s="8" t="e">
        <f>TRIM(UPPER(Table1[[#This Row],[Status]]))</f>
        <v>#VALUE!</v>
      </c>
    </row>
    <row r="2881" spans="1:1">
      <c r="A2881" s="8" t="e">
        <f>TRIM(UPPER(Table1[[#This Row],[Status]]))</f>
        <v>#VALUE!</v>
      </c>
    </row>
    <row r="2882" spans="1:1">
      <c r="A2882" s="8" t="e">
        <f>TRIM(UPPER(Table1[[#This Row],[Status]]))</f>
        <v>#VALUE!</v>
      </c>
    </row>
    <row r="2883" spans="1:1">
      <c r="A2883" s="8" t="e">
        <f>TRIM(UPPER(Table1[[#This Row],[Status]]))</f>
        <v>#VALUE!</v>
      </c>
    </row>
    <row r="2884" spans="1:1">
      <c r="A2884" s="8" t="e">
        <f>TRIM(UPPER(Table1[[#This Row],[Status]]))</f>
        <v>#VALUE!</v>
      </c>
    </row>
    <row r="2885" spans="1:1">
      <c r="A2885" s="8" t="e">
        <f>TRIM(UPPER(Table1[[#This Row],[Status]]))</f>
        <v>#VALUE!</v>
      </c>
    </row>
    <row r="2886" spans="1:1">
      <c r="A2886" s="8" t="e">
        <f>TRIM(UPPER(Table1[[#This Row],[Status]]))</f>
        <v>#VALUE!</v>
      </c>
    </row>
    <row r="2887" spans="1:1">
      <c r="A2887" s="8" t="e">
        <f>TRIM(UPPER(Table1[[#This Row],[Status]]))</f>
        <v>#VALUE!</v>
      </c>
    </row>
    <row r="2888" spans="1:1">
      <c r="A2888" s="8" t="e">
        <f>TRIM(UPPER(Table1[[#This Row],[Status]]))</f>
        <v>#VALUE!</v>
      </c>
    </row>
    <row r="2889" spans="1:1">
      <c r="A2889" s="8" t="e">
        <f>TRIM(UPPER(Table1[[#This Row],[Status]]))</f>
        <v>#VALUE!</v>
      </c>
    </row>
    <row r="2890" spans="1:1">
      <c r="A2890" s="8" t="e">
        <f>TRIM(UPPER(Table1[[#This Row],[Status]]))</f>
        <v>#VALUE!</v>
      </c>
    </row>
    <row r="2891" spans="1:1">
      <c r="A2891" s="8" t="e">
        <f>TRIM(UPPER(Table1[[#This Row],[Status]]))</f>
        <v>#VALUE!</v>
      </c>
    </row>
    <row r="2892" spans="1:1">
      <c r="A2892" s="8" t="e">
        <f>TRIM(UPPER(Table1[[#This Row],[Status]]))</f>
        <v>#VALUE!</v>
      </c>
    </row>
    <row r="2893" spans="1:1">
      <c r="A2893" s="8" t="e">
        <f>TRIM(UPPER(Table1[[#This Row],[Status]]))</f>
        <v>#VALUE!</v>
      </c>
    </row>
    <row r="2894" spans="1:1">
      <c r="A2894" s="8" t="e">
        <f>TRIM(UPPER(Table1[[#This Row],[Status]]))</f>
        <v>#VALUE!</v>
      </c>
    </row>
    <row r="2895" spans="1:1">
      <c r="A2895" s="8" t="e">
        <f>TRIM(UPPER(Table1[[#This Row],[Status]]))</f>
        <v>#VALUE!</v>
      </c>
    </row>
    <row r="2896" spans="1:1">
      <c r="A2896" s="8" t="e">
        <f>TRIM(UPPER(Table1[[#This Row],[Status]]))</f>
        <v>#VALUE!</v>
      </c>
    </row>
    <row r="2897" spans="1:1">
      <c r="A2897" s="8" t="e">
        <f>TRIM(UPPER(Table1[[#This Row],[Status]]))</f>
        <v>#VALUE!</v>
      </c>
    </row>
    <row r="2898" spans="1:1">
      <c r="A2898" s="8" t="e">
        <f>TRIM(UPPER(Table1[[#This Row],[Status]]))</f>
        <v>#VALUE!</v>
      </c>
    </row>
    <row r="2899" spans="1:1">
      <c r="A2899" s="8" t="e">
        <f>TRIM(UPPER(Table1[[#This Row],[Status]]))</f>
        <v>#VALUE!</v>
      </c>
    </row>
    <row r="2900" spans="1:1">
      <c r="A2900" s="8" t="e">
        <f>TRIM(UPPER(Table1[[#This Row],[Status]]))</f>
        <v>#VALUE!</v>
      </c>
    </row>
    <row r="2901" spans="1:1">
      <c r="A2901" s="8" t="e">
        <f>TRIM(UPPER(Table1[[#This Row],[Status]]))</f>
        <v>#VALUE!</v>
      </c>
    </row>
    <row r="2902" spans="1:1">
      <c r="A2902" s="8" t="e">
        <f>TRIM(UPPER(Table1[[#This Row],[Status]]))</f>
        <v>#VALUE!</v>
      </c>
    </row>
    <row r="2903" spans="1:1">
      <c r="A2903" s="8" t="e">
        <f>TRIM(UPPER(Table1[[#This Row],[Status]]))</f>
        <v>#VALUE!</v>
      </c>
    </row>
    <row r="2904" spans="1:1">
      <c r="A2904" s="8" t="e">
        <f>TRIM(UPPER(Table1[[#This Row],[Status]]))</f>
        <v>#VALUE!</v>
      </c>
    </row>
    <row r="2905" spans="1:1">
      <c r="A2905" s="8" t="e">
        <f>TRIM(UPPER(Table1[[#This Row],[Status]]))</f>
        <v>#VALUE!</v>
      </c>
    </row>
    <row r="2906" spans="1:1">
      <c r="A2906" s="8" t="e">
        <f>TRIM(UPPER(Table1[[#This Row],[Status]]))</f>
        <v>#VALUE!</v>
      </c>
    </row>
    <row r="2907" spans="1:1">
      <c r="A2907" s="8" t="e">
        <f>TRIM(UPPER(Table1[[#This Row],[Status]]))</f>
        <v>#VALUE!</v>
      </c>
    </row>
    <row r="2908" spans="1:1">
      <c r="A2908" s="8" t="e">
        <f>TRIM(UPPER(Table1[[#This Row],[Status]]))</f>
        <v>#VALUE!</v>
      </c>
    </row>
    <row r="2909" spans="1:1">
      <c r="A2909" s="8" t="e">
        <f>TRIM(UPPER(Table1[[#This Row],[Status]]))</f>
        <v>#VALUE!</v>
      </c>
    </row>
    <row r="2910" spans="1:1">
      <c r="A2910" s="8" t="e">
        <f>TRIM(UPPER(Table1[[#This Row],[Status]]))</f>
        <v>#VALUE!</v>
      </c>
    </row>
    <row r="2911" spans="1:1">
      <c r="A2911" s="8" t="e">
        <f>TRIM(UPPER(Table1[[#This Row],[Status]]))</f>
        <v>#VALUE!</v>
      </c>
    </row>
    <row r="2912" spans="1:1">
      <c r="A2912" s="8" t="e">
        <f>TRIM(UPPER(Table1[[#This Row],[Status]]))</f>
        <v>#VALUE!</v>
      </c>
    </row>
    <row r="2913" spans="1:1">
      <c r="A2913" s="8" t="e">
        <f>TRIM(UPPER(Table1[[#This Row],[Status]]))</f>
        <v>#VALUE!</v>
      </c>
    </row>
    <row r="2914" spans="1:1">
      <c r="A2914" s="8" t="e">
        <f>TRIM(UPPER(Table1[[#This Row],[Status]]))</f>
        <v>#VALUE!</v>
      </c>
    </row>
    <row r="2915" spans="1:1">
      <c r="A2915" s="8" t="e">
        <f>TRIM(UPPER(Table1[[#This Row],[Status]]))</f>
        <v>#VALUE!</v>
      </c>
    </row>
    <row r="2916" spans="1:1">
      <c r="A2916" s="8" t="e">
        <f>TRIM(UPPER(Table1[[#This Row],[Status]]))</f>
        <v>#VALUE!</v>
      </c>
    </row>
    <row r="2917" spans="1:1">
      <c r="A2917" s="8" t="e">
        <f>TRIM(UPPER(Table1[[#This Row],[Status]]))</f>
        <v>#VALUE!</v>
      </c>
    </row>
    <row r="2918" spans="1:1">
      <c r="A2918" s="8" t="e">
        <f>TRIM(UPPER(Table1[[#This Row],[Status]]))</f>
        <v>#VALUE!</v>
      </c>
    </row>
    <row r="2919" spans="1:1">
      <c r="A2919" s="8" t="e">
        <f>TRIM(UPPER(Table1[[#This Row],[Status]]))</f>
        <v>#VALUE!</v>
      </c>
    </row>
    <row r="2920" spans="1:1">
      <c r="A2920" s="8" t="e">
        <f>TRIM(UPPER(Table1[[#This Row],[Status]]))</f>
        <v>#VALUE!</v>
      </c>
    </row>
    <row r="2921" spans="1:1">
      <c r="A2921" s="8" t="e">
        <f>TRIM(UPPER(Table1[[#This Row],[Status]]))</f>
        <v>#VALUE!</v>
      </c>
    </row>
    <row r="2922" spans="1:1">
      <c r="A2922" s="8" t="e">
        <f>TRIM(UPPER(Table1[[#This Row],[Status]]))</f>
        <v>#VALUE!</v>
      </c>
    </row>
    <row r="2923" spans="1:1">
      <c r="A2923" s="8" t="e">
        <f>TRIM(UPPER(Table1[[#This Row],[Status]]))</f>
        <v>#VALUE!</v>
      </c>
    </row>
    <row r="2924" spans="1:1">
      <c r="A2924" s="8" t="e">
        <f>TRIM(UPPER(Table1[[#This Row],[Status]]))</f>
        <v>#VALUE!</v>
      </c>
    </row>
    <row r="2925" spans="1:1">
      <c r="A2925" s="8" t="e">
        <f>TRIM(UPPER(Table1[[#This Row],[Status]]))</f>
        <v>#VALUE!</v>
      </c>
    </row>
    <row r="2926" spans="1:1">
      <c r="A2926" s="8" t="e">
        <f>TRIM(UPPER(Table1[[#This Row],[Status]]))</f>
        <v>#VALUE!</v>
      </c>
    </row>
    <row r="2927" spans="1:1">
      <c r="A2927" s="8" t="e">
        <f>TRIM(UPPER(Table1[[#This Row],[Status]]))</f>
        <v>#VALUE!</v>
      </c>
    </row>
    <row r="2928" spans="1:1">
      <c r="A2928" s="8" t="e">
        <f>TRIM(UPPER(Table1[[#This Row],[Status]]))</f>
        <v>#VALUE!</v>
      </c>
    </row>
    <row r="2929" spans="1:1">
      <c r="A2929" s="8" t="e">
        <f>TRIM(UPPER(Table1[[#This Row],[Status]]))</f>
        <v>#VALUE!</v>
      </c>
    </row>
    <row r="2930" spans="1:1">
      <c r="A2930" s="8" t="e">
        <f>TRIM(UPPER(Table1[[#This Row],[Status]]))</f>
        <v>#VALUE!</v>
      </c>
    </row>
    <row r="2931" spans="1:1">
      <c r="A2931" s="8" t="e">
        <f>TRIM(UPPER(Table1[[#This Row],[Status]]))</f>
        <v>#VALUE!</v>
      </c>
    </row>
    <row r="2932" spans="1:1">
      <c r="A2932" s="8" t="e">
        <f>TRIM(UPPER(Table1[[#This Row],[Status]]))</f>
        <v>#VALUE!</v>
      </c>
    </row>
    <row r="2933" spans="1:1">
      <c r="A2933" s="8" t="e">
        <f>TRIM(UPPER(Table1[[#This Row],[Status]]))</f>
        <v>#VALUE!</v>
      </c>
    </row>
    <row r="2934" spans="1:1">
      <c r="A2934" s="8" t="e">
        <f>TRIM(UPPER(Table1[[#This Row],[Status]]))</f>
        <v>#VALUE!</v>
      </c>
    </row>
    <row r="2935" spans="1:1">
      <c r="A2935" s="8" t="e">
        <f>TRIM(UPPER(Table1[[#This Row],[Status]]))</f>
        <v>#VALUE!</v>
      </c>
    </row>
    <row r="2936" spans="1:1">
      <c r="A2936" s="8" t="e">
        <f>TRIM(UPPER(Table1[[#This Row],[Status]]))</f>
        <v>#VALUE!</v>
      </c>
    </row>
    <row r="2937" spans="1:1">
      <c r="A2937" s="8" t="e">
        <f>TRIM(UPPER(Table1[[#This Row],[Status]]))</f>
        <v>#VALUE!</v>
      </c>
    </row>
    <row r="2938" spans="1:1">
      <c r="A2938" s="8" t="e">
        <f>TRIM(UPPER(Table1[[#This Row],[Status]]))</f>
        <v>#VALUE!</v>
      </c>
    </row>
    <row r="2939" spans="1:1">
      <c r="A2939" s="8" t="e">
        <f>TRIM(UPPER(Table1[[#This Row],[Status]]))</f>
        <v>#VALUE!</v>
      </c>
    </row>
    <row r="2940" spans="1:1">
      <c r="A2940" s="8" t="e">
        <f>TRIM(UPPER(Table1[[#This Row],[Status]]))</f>
        <v>#VALUE!</v>
      </c>
    </row>
    <row r="2941" spans="1:1">
      <c r="A2941" s="8" t="e">
        <f>TRIM(UPPER(Table1[[#This Row],[Status]]))</f>
        <v>#VALUE!</v>
      </c>
    </row>
    <row r="2942" spans="1:1">
      <c r="A2942" s="8" t="e">
        <f>TRIM(UPPER(Table1[[#This Row],[Status]]))</f>
        <v>#VALUE!</v>
      </c>
    </row>
    <row r="2943" spans="1:1">
      <c r="A2943" s="8" t="e">
        <f>TRIM(UPPER(Table1[[#This Row],[Status]]))</f>
        <v>#VALUE!</v>
      </c>
    </row>
    <row r="2944" spans="1:1">
      <c r="A2944" s="8" t="e">
        <f>TRIM(UPPER(Table1[[#This Row],[Status]]))</f>
        <v>#VALUE!</v>
      </c>
    </row>
    <row r="2945" spans="1:1">
      <c r="A2945" s="8" t="e">
        <f>TRIM(UPPER(Table1[[#This Row],[Status]]))</f>
        <v>#VALUE!</v>
      </c>
    </row>
    <row r="2946" spans="1:1">
      <c r="A2946" s="8" t="e">
        <f>TRIM(UPPER(Table1[[#This Row],[Status]]))</f>
        <v>#VALUE!</v>
      </c>
    </row>
    <row r="2947" spans="1:1">
      <c r="A2947" s="8" t="e">
        <f>TRIM(UPPER(Table1[[#This Row],[Status]]))</f>
        <v>#VALUE!</v>
      </c>
    </row>
    <row r="2948" spans="1:1">
      <c r="A2948" s="8" t="e">
        <f>TRIM(UPPER(Table1[[#This Row],[Status]]))</f>
        <v>#VALUE!</v>
      </c>
    </row>
    <row r="2949" spans="1:1">
      <c r="A2949" s="8" t="e">
        <f>TRIM(UPPER(Table1[[#This Row],[Status]]))</f>
        <v>#VALUE!</v>
      </c>
    </row>
    <row r="2950" spans="1:1">
      <c r="A2950" s="8" t="e">
        <f>TRIM(UPPER(Table1[[#This Row],[Status]]))</f>
        <v>#VALUE!</v>
      </c>
    </row>
    <row r="2951" spans="1:1">
      <c r="A2951" s="8" t="e">
        <f>TRIM(UPPER(Table1[[#This Row],[Status]]))</f>
        <v>#VALUE!</v>
      </c>
    </row>
    <row r="2952" spans="1:1">
      <c r="A2952" s="8" t="e">
        <f>TRIM(UPPER(Table1[[#This Row],[Status]]))</f>
        <v>#VALUE!</v>
      </c>
    </row>
    <row r="2953" spans="1:1">
      <c r="A2953" s="8" t="e">
        <f>TRIM(UPPER(Table1[[#This Row],[Status]]))</f>
        <v>#VALUE!</v>
      </c>
    </row>
    <row r="2954" spans="1:1">
      <c r="A2954" s="8" t="e">
        <f>TRIM(UPPER(Table1[[#This Row],[Status]]))</f>
        <v>#VALUE!</v>
      </c>
    </row>
    <row r="2955" spans="1:1">
      <c r="A2955" s="8" t="e">
        <f>TRIM(UPPER(Table1[[#This Row],[Status]]))</f>
        <v>#VALUE!</v>
      </c>
    </row>
    <row r="2956" spans="1:1">
      <c r="A2956" s="8" t="e">
        <f>TRIM(UPPER(Table1[[#This Row],[Status]]))</f>
        <v>#VALUE!</v>
      </c>
    </row>
    <row r="2957" spans="1:1">
      <c r="A2957" s="8" t="e">
        <f>TRIM(UPPER(Table1[[#This Row],[Status]]))</f>
        <v>#VALUE!</v>
      </c>
    </row>
    <row r="2958" spans="1:1">
      <c r="A2958" s="8" t="e">
        <f>TRIM(UPPER(Table1[[#This Row],[Status]]))</f>
        <v>#VALUE!</v>
      </c>
    </row>
    <row r="2959" spans="1:1">
      <c r="A2959" s="8" t="e">
        <f>TRIM(UPPER(Table1[[#This Row],[Status]]))</f>
        <v>#VALUE!</v>
      </c>
    </row>
    <row r="2960" spans="1:1">
      <c r="A2960" s="8" t="e">
        <f>TRIM(UPPER(Table1[[#This Row],[Status]]))</f>
        <v>#VALUE!</v>
      </c>
    </row>
    <row r="2961" spans="1:1">
      <c r="A2961" s="8" t="e">
        <f>TRIM(UPPER(Table1[[#This Row],[Status]]))</f>
        <v>#VALUE!</v>
      </c>
    </row>
    <row r="2962" spans="1:1">
      <c r="A2962" s="8" t="e">
        <f>TRIM(UPPER(Table1[[#This Row],[Status]]))</f>
        <v>#VALUE!</v>
      </c>
    </row>
    <row r="2963" spans="1:1">
      <c r="A2963" s="8" t="e">
        <f>TRIM(UPPER(Table1[[#This Row],[Status]]))</f>
        <v>#VALUE!</v>
      </c>
    </row>
    <row r="2964" spans="1:1">
      <c r="A2964" s="8" t="e">
        <f>TRIM(UPPER(Table1[[#This Row],[Status]]))</f>
        <v>#VALUE!</v>
      </c>
    </row>
    <row r="2965" spans="1:1">
      <c r="A2965" s="8" t="e">
        <f>TRIM(UPPER(Table1[[#This Row],[Status]]))</f>
        <v>#VALUE!</v>
      </c>
    </row>
    <row r="2966" spans="1:1">
      <c r="A2966" s="8" t="e">
        <f>TRIM(UPPER(Table1[[#This Row],[Status]]))</f>
        <v>#VALUE!</v>
      </c>
    </row>
    <row r="2967" spans="1:1">
      <c r="A2967" s="8" t="e">
        <f>TRIM(UPPER(Table1[[#This Row],[Status]]))</f>
        <v>#VALUE!</v>
      </c>
    </row>
    <row r="2968" spans="1:1">
      <c r="A2968" s="8" t="e">
        <f>TRIM(UPPER(Table1[[#This Row],[Status]]))</f>
        <v>#VALUE!</v>
      </c>
    </row>
    <row r="2969" spans="1:1">
      <c r="A2969" s="8" t="e">
        <f>TRIM(UPPER(Table1[[#This Row],[Status]]))</f>
        <v>#VALUE!</v>
      </c>
    </row>
    <row r="2970" spans="1:1">
      <c r="A2970" s="8" t="e">
        <f>TRIM(UPPER(Table1[[#This Row],[Status]]))</f>
        <v>#VALUE!</v>
      </c>
    </row>
    <row r="2971" spans="1:1">
      <c r="A2971" s="8" t="e">
        <f>TRIM(UPPER(Table1[[#This Row],[Status]]))</f>
        <v>#VALUE!</v>
      </c>
    </row>
    <row r="2972" spans="1:1">
      <c r="A2972" s="8" t="e">
        <f>TRIM(UPPER(Table1[[#This Row],[Status]]))</f>
        <v>#VALUE!</v>
      </c>
    </row>
    <row r="2973" spans="1:1">
      <c r="A2973" s="8" t="e">
        <f>TRIM(UPPER(Table1[[#This Row],[Status]]))</f>
        <v>#VALUE!</v>
      </c>
    </row>
    <row r="2974" spans="1:1">
      <c r="A2974" s="8" t="e">
        <f>TRIM(UPPER(Table1[[#This Row],[Status]]))</f>
        <v>#VALUE!</v>
      </c>
    </row>
    <row r="2975" spans="1:1">
      <c r="A2975" s="8" t="e">
        <f>TRIM(UPPER(Table1[[#This Row],[Status]]))</f>
        <v>#VALUE!</v>
      </c>
    </row>
    <row r="2976" spans="1:1">
      <c r="A2976" s="8" t="e">
        <f>TRIM(UPPER(Table1[[#This Row],[Status]]))</f>
        <v>#VALUE!</v>
      </c>
    </row>
    <row r="2977" spans="1:1">
      <c r="A2977" s="8" t="e">
        <f>TRIM(UPPER(Table1[[#This Row],[Status]]))</f>
        <v>#VALUE!</v>
      </c>
    </row>
    <row r="2978" spans="1:1">
      <c r="A2978" s="8" t="e">
        <f>TRIM(UPPER(Table1[[#This Row],[Status]]))</f>
        <v>#VALUE!</v>
      </c>
    </row>
    <row r="2979" spans="1:1">
      <c r="A2979" s="8" t="e">
        <f>TRIM(UPPER(Table1[[#This Row],[Status]]))</f>
        <v>#VALUE!</v>
      </c>
    </row>
    <row r="2980" spans="1:1">
      <c r="A2980" s="8" t="e">
        <f>TRIM(UPPER(Table1[[#This Row],[Status]]))</f>
        <v>#VALUE!</v>
      </c>
    </row>
    <row r="2981" spans="1:1">
      <c r="A2981" s="8" t="e">
        <f>TRIM(UPPER(Table1[[#This Row],[Status]]))</f>
        <v>#VALUE!</v>
      </c>
    </row>
    <row r="2982" spans="1:1">
      <c r="A2982" s="8" t="e">
        <f>TRIM(UPPER(Table1[[#This Row],[Status]]))</f>
        <v>#VALUE!</v>
      </c>
    </row>
    <row r="2983" spans="1:1">
      <c r="A2983" s="8" t="e">
        <f>TRIM(UPPER(Table1[[#This Row],[Status]]))</f>
        <v>#VALUE!</v>
      </c>
    </row>
    <row r="2984" spans="1:1">
      <c r="A2984" s="8" t="e">
        <f>TRIM(UPPER(Table1[[#This Row],[Status]]))</f>
        <v>#VALUE!</v>
      </c>
    </row>
    <row r="2985" spans="1:1">
      <c r="A2985" s="8" t="e">
        <f>TRIM(UPPER(Table1[[#This Row],[Status]]))</f>
        <v>#VALUE!</v>
      </c>
    </row>
    <row r="2986" spans="1:1">
      <c r="A2986" s="8" t="e">
        <f>TRIM(UPPER(Table1[[#This Row],[Status]]))</f>
        <v>#VALUE!</v>
      </c>
    </row>
    <row r="2987" spans="1:1">
      <c r="A2987" s="8" t="e">
        <f>TRIM(UPPER(Table1[[#This Row],[Status]]))</f>
        <v>#VALUE!</v>
      </c>
    </row>
    <row r="2988" spans="1:1">
      <c r="A2988" s="8" t="e">
        <f>TRIM(UPPER(Table1[[#This Row],[Status]]))</f>
        <v>#VALUE!</v>
      </c>
    </row>
    <row r="2989" spans="1:1">
      <c r="A2989" s="8" t="e">
        <f>TRIM(UPPER(Table1[[#This Row],[Status]]))</f>
        <v>#VALUE!</v>
      </c>
    </row>
    <row r="2990" spans="1:1">
      <c r="A2990" s="8" t="e">
        <f>TRIM(UPPER(Table1[[#This Row],[Status]]))</f>
        <v>#VALUE!</v>
      </c>
    </row>
    <row r="2991" spans="1:1">
      <c r="A2991" s="8" t="e">
        <f>TRIM(UPPER(Table1[[#This Row],[Status]]))</f>
        <v>#VALUE!</v>
      </c>
    </row>
    <row r="2992" spans="1:1">
      <c r="A2992" s="8" t="e">
        <f>TRIM(UPPER(Table1[[#This Row],[Status]]))</f>
        <v>#VALUE!</v>
      </c>
    </row>
    <row r="2993" spans="1:1">
      <c r="A2993" s="8" t="e">
        <f>TRIM(UPPER(Table1[[#This Row],[Status]]))</f>
        <v>#VALUE!</v>
      </c>
    </row>
    <row r="2994" spans="1:1">
      <c r="A2994" s="8" t="e">
        <f>TRIM(UPPER(Table1[[#This Row],[Status]]))</f>
        <v>#VALUE!</v>
      </c>
    </row>
    <row r="2995" spans="1:1">
      <c r="A2995" s="8" t="e">
        <f>TRIM(UPPER(Table1[[#This Row],[Status]]))</f>
        <v>#VALUE!</v>
      </c>
    </row>
    <row r="2996" spans="1:1">
      <c r="A2996" s="8" t="e">
        <f>TRIM(UPPER(Table1[[#This Row],[Status]]))</f>
        <v>#VALUE!</v>
      </c>
    </row>
    <row r="2997" spans="1:1">
      <c r="A2997" s="8" t="e">
        <f>TRIM(UPPER(Table1[[#This Row],[Status]]))</f>
        <v>#VALUE!</v>
      </c>
    </row>
    <row r="2998" spans="1:1">
      <c r="A2998" s="8" t="e">
        <f>TRIM(UPPER(Table1[[#This Row],[Status]]))</f>
        <v>#VALUE!</v>
      </c>
    </row>
    <row r="2999" spans="1:1">
      <c r="A2999" s="8" t="e">
        <f>TRIM(UPPER(Table1[[#This Row],[Status]]))</f>
        <v>#VALUE!</v>
      </c>
    </row>
    <row r="3000" spans="1:1">
      <c r="A3000" s="8" t="e">
        <f>TRIM(UPPER(Table1[[#This Row],[Status]]))</f>
        <v>#VALUE!</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
  <sheetViews>
    <sheetView workbookViewId="0">
      <selection activeCell="D2" sqref="D2"/>
    </sheetView>
  </sheetViews>
  <sheetFormatPr defaultRowHeight="15"/>
  <cols>
    <col min="1" max="1" width="23.42578125" bestFit="1" customWidth="1"/>
    <col min="2" max="2" width="36.5703125" bestFit="1" customWidth="1"/>
  </cols>
  <sheetData>
    <row r="1" spans="1:2">
      <c r="A1" s="56" t="s">
        <v>8839</v>
      </c>
      <c r="B1" s="56" t="s">
        <v>8840</v>
      </c>
    </row>
    <row r="2" spans="1:2">
      <c r="A2" s="16" t="s">
        <v>8841</v>
      </c>
      <c r="B2" s="16">
        <f>ROWS(tbl_CleanLeads[])</f>
        <v>2550</v>
      </c>
    </row>
    <row r="3" spans="1:2">
      <c r="A3" s="16" t="s">
        <v>8842</v>
      </c>
      <c r="B3" s="17">
        <f>COUNTA(_xlfn.UNIQUE(tbl_CleanLeads[Lead_ID_Fixed]))</f>
        <v>2550</v>
      </c>
    </row>
    <row r="4" spans="1:2">
      <c r="A4" s="16" t="s">
        <v>8843</v>
      </c>
      <c r="B4" s="17">
        <f>ROWS(tbl_CleanLeads[])-COUNTA(_xlfn.UNIQUE(tbl_CleanLeads[Lead_ID_Fixed]))</f>
        <v>0</v>
      </c>
    </row>
    <row r="5" spans="1:2">
      <c r="A5" s="16" t="s">
        <v>8844</v>
      </c>
      <c r="B5" s="17">
        <f>COUNTBLANK(tbl_CleanLeads[Lead_ID_Fixed])</f>
        <v>0</v>
      </c>
    </row>
    <row r="6" spans="1:2">
      <c r="A6" s="16" t="s">
        <v>8845</v>
      </c>
      <c r="B6" s="18">
        <f>COUNTBLANK(tbl_CleanLeads[Lead_Date_Final])</f>
        <v>0</v>
      </c>
    </row>
    <row r="7" spans="1:2">
      <c r="A7" s="16" t="s">
        <v>8846</v>
      </c>
      <c r="B7" s="19">
        <f>MIN(tbl_CleanLeads[Lead_Date_Final])</f>
        <v>44927</v>
      </c>
    </row>
    <row r="8" spans="1:2">
      <c r="A8" s="16" t="s">
        <v>8847</v>
      </c>
      <c r="B8" s="19">
        <f>MAX(tbl_CleanLeads[Lead_Date_Final])</f>
        <v>45657</v>
      </c>
    </row>
    <row r="9" spans="1:2">
      <c r="A9" s="16" t="s">
        <v>8848</v>
      </c>
      <c r="B9" s="16">
        <f>COUNTA(_xlfn.UNIQUE(tbl_CleanLeads[Status_Clean]))</f>
        <v>5</v>
      </c>
    </row>
    <row r="10" spans="1:2">
      <c r="A10" s="16" t="s">
        <v>8849</v>
      </c>
      <c r="B10" s="17">
        <f>COUNTIF(tbl_CleanLeads[Response_Time_Hours],"&lt;0")</f>
        <v>0</v>
      </c>
    </row>
    <row r="11" spans="1:2">
      <c r="A11" s="16" t="s">
        <v>8850</v>
      </c>
      <c r="B11" s="16" cm="1">
        <f t="array" ref="B11">SUMPRODUCT(--ISERROR(tbl_CleanLeads[]))</f>
        <v>0</v>
      </c>
    </row>
    <row r="12" spans="1:2">
      <c r="A12" s="20" t="s">
        <v>8851</v>
      </c>
      <c r="B12" s="20">
        <f ca="1">IF(AND(B3=2550,B5=0,B6=0,B7=0,B11=0,B12=0),"PASS - Ready for Analysis","CHECK - Fix Before Phase 3")</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workbookViewId="0">
      <selection activeCell="C20" sqref="C20"/>
    </sheetView>
  </sheetViews>
  <sheetFormatPr defaultRowHeight="15"/>
  <cols>
    <col min="1" max="1" width="11.7109375" style="14" bestFit="1" customWidth="1"/>
    <col min="2" max="2" width="15.5703125" bestFit="1" customWidth="1"/>
    <col min="3" max="3" width="34.42578125" bestFit="1" customWidth="1"/>
  </cols>
  <sheetData>
    <row r="1" spans="1:3">
      <c r="A1" s="59" t="s">
        <v>8852</v>
      </c>
      <c r="B1" s="35" t="s">
        <v>8853</v>
      </c>
      <c r="C1" s="35" t="s">
        <v>8854</v>
      </c>
    </row>
    <row r="2" spans="1:3">
      <c r="A2" s="60" t="s">
        <v>65</v>
      </c>
      <c r="B2" s="61" t="s">
        <v>8855</v>
      </c>
      <c r="C2" s="61" t="s">
        <v>8856</v>
      </c>
    </row>
    <row r="3" spans="1:3">
      <c r="A3" s="62" t="s">
        <v>4188</v>
      </c>
      <c r="B3" s="24" t="s">
        <v>8857</v>
      </c>
      <c r="C3" s="24" t="s">
        <v>8858</v>
      </c>
    </row>
    <row r="4" spans="1:3">
      <c r="A4" s="62" t="s">
        <v>1452</v>
      </c>
      <c r="B4" s="24" t="s">
        <v>8859</v>
      </c>
      <c r="C4" s="24" t="s">
        <v>8860</v>
      </c>
    </row>
    <row r="5" spans="1:3">
      <c r="A5" s="62" t="s">
        <v>72</v>
      </c>
      <c r="B5" s="24" t="s">
        <v>8861</v>
      </c>
      <c r="C5" s="24" t="s">
        <v>8862</v>
      </c>
    </row>
    <row r="6" spans="1:3">
      <c r="A6" s="62">
        <v>54.8</v>
      </c>
      <c r="B6" s="24" t="s">
        <v>8863</v>
      </c>
      <c r="C6" s="24" t="s">
        <v>8864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D20" sqref="D20"/>
    </sheetView>
  </sheetViews>
  <sheetFormatPr defaultRowHeight="15"/>
  <cols>
    <col min="1" max="1" width="24" bestFit="1" customWidth="1"/>
    <col min="2" max="2" width="60" customWidth="1"/>
    <col min="3" max="3" width="23.7109375" bestFit="1" customWidth="1"/>
    <col min="4" max="4" width="38.140625" customWidth="1"/>
    <col min="5" max="5" width="10.28515625" bestFit="1" customWidth="1"/>
    <col min="7" max="7" width="14.5703125" bestFit="1" customWidth="1"/>
    <col min="8" max="8" width="16.7109375" bestFit="1" customWidth="1"/>
    <col min="9" max="9" width="12" bestFit="1" customWidth="1"/>
  </cols>
  <sheetData>
    <row r="1" spans="1:4">
      <c r="A1" s="63" t="s">
        <v>8865</v>
      </c>
      <c r="B1" s="64" t="s">
        <v>8866</v>
      </c>
      <c r="C1" s="63" t="s">
        <v>8867</v>
      </c>
      <c r="D1" s="63" t="s">
        <v>8868</v>
      </c>
    </row>
    <row r="2" spans="1:4">
      <c r="A2" s="24" t="s">
        <v>8869</v>
      </c>
      <c r="B2" s="58" t="s">
        <v>8870</v>
      </c>
      <c r="C2" s="65">
        <v>2999</v>
      </c>
      <c r="D2" s="24" t="s">
        <v>8871</v>
      </c>
    </row>
    <row r="3" spans="1:4">
      <c r="A3" s="24" t="s">
        <v>8872</v>
      </c>
      <c r="B3" s="58" t="s">
        <v>8873</v>
      </c>
      <c r="C3" s="65">
        <f>COUNTA(_xlfn.UNIQUE(Raw_Data!A2:A2551))</f>
        <v>2550</v>
      </c>
      <c r="D3" s="24" t="s">
        <v>8874</v>
      </c>
    </row>
    <row r="4" spans="1:4" ht="30">
      <c r="A4" s="24" t="s">
        <v>8875</v>
      </c>
      <c r="B4" s="58" t="s">
        <v>8876</v>
      </c>
      <c r="C4" s="66">
        <v>449</v>
      </c>
      <c r="D4" s="24" t="s">
        <v>8877</v>
      </c>
    </row>
    <row r="5" spans="1:4">
      <c r="A5" s="24" t="s">
        <v>8878</v>
      </c>
      <c r="B5" s="58" t="s">
        <v>8879</v>
      </c>
      <c r="C5" s="67">
        <v>0</v>
      </c>
      <c r="D5" s="24" t="s">
        <v>8880</v>
      </c>
    </row>
    <row r="6" spans="1:4">
      <c r="A6" s="24" t="s">
        <v>8881</v>
      </c>
      <c r="B6" s="57" t="s">
        <v>8882</v>
      </c>
      <c r="C6" s="66" t="s">
        <v>8883</v>
      </c>
      <c r="D6" s="24" t="s">
        <v>8884</v>
      </c>
    </row>
    <row r="8" spans="1:4">
      <c r="A8" s="63" t="s">
        <v>8885</v>
      </c>
      <c r="B8" s="63" t="s">
        <v>8886</v>
      </c>
      <c r="C8" s="63" t="s">
        <v>8867</v>
      </c>
      <c r="D8" s="63" t="s">
        <v>27</v>
      </c>
    </row>
    <row r="9" spans="1:4">
      <c r="A9" s="61" t="s">
        <v>49</v>
      </c>
      <c r="B9" s="58" t="s">
        <v>8873</v>
      </c>
      <c r="C9" s="68">
        <v>2550</v>
      </c>
      <c r="D9" s="24" t="s">
        <v>8887</v>
      </c>
    </row>
    <row r="10" spans="1:4">
      <c r="A10" s="61" t="s">
        <v>50</v>
      </c>
      <c r="B10" s="58" t="s">
        <v>8888</v>
      </c>
      <c r="C10" s="68">
        <v>2550</v>
      </c>
      <c r="D10" s="24" t="s">
        <v>8889</v>
      </c>
    </row>
    <row r="11" spans="1:4">
      <c r="A11" s="61" t="s">
        <v>51</v>
      </c>
      <c r="B11" s="58" t="s">
        <v>8890</v>
      </c>
      <c r="C11" s="24">
        <v>5</v>
      </c>
      <c r="D11" s="24" t="s">
        <v>8891</v>
      </c>
    </row>
    <row r="12" spans="1:4">
      <c r="A12" s="61" t="s">
        <v>52</v>
      </c>
      <c r="B12" s="58" t="s">
        <v>8892</v>
      </c>
      <c r="C12" s="24">
        <v>76</v>
      </c>
      <c r="D12" s="24" t="s">
        <v>8893</v>
      </c>
    </row>
    <row r="13" spans="1:4">
      <c r="A13" s="61" t="s">
        <v>53</v>
      </c>
      <c r="B13" s="58" t="s">
        <v>8894</v>
      </c>
      <c r="C13" s="24">
        <v>4</v>
      </c>
      <c r="D13" s="24" t="s">
        <v>8895</v>
      </c>
    </row>
    <row r="14" spans="1:4">
      <c r="A14" s="61" t="s">
        <v>54</v>
      </c>
      <c r="B14" s="58" t="s">
        <v>8896</v>
      </c>
      <c r="C14" s="68">
        <v>1497</v>
      </c>
      <c r="D14" s="24" t="s">
        <v>8884</v>
      </c>
    </row>
    <row r="15" spans="1:4">
      <c r="A15" s="61" t="s">
        <v>55</v>
      </c>
      <c r="B15" s="58" t="s">
        <v>8897</v>
      </c>
      <c r="C15" s="24">
        <v>23</v>
      </c>
      <c r="D15" s="24" t="s">
        <v>8898</v>
      </c>
    </row>
    <row r="16" spans="1:4">
      <c r="A16" s="61" t="s">
        <v>56</v>
      </c>
      <c r="B16" s="58" t="s">
        <v>8899</v>
      </c>
      <c r="C16" s="68">
        <v>1408</v>
      </c>
      <c r="D16" s="24" t="s">
        <v>8900</v>
      </c>
    </row>
    <row r="17" spans="1:5">
      <c r="A17" s="61" t="s">
        <v>57</v>
      </c>
      <c r="B17" s="58" t="s">
        <v>8901</v>
      </c>
      <c r="C17" s="24">
        <v>76</v>
      </c>
      <c r="D17" s="24" t="s">
        <v>8902</v>
      </c>
    </row>
    <row r="18" spans="1:5">
      <c r="A18" s="61" t="s">
        <v>58</v>
      </c>
      <c r="B18" s="58" t="s">
        <v>8903</v>
      </c>
      <c r="C18" s="68">
        <v>2618</v>
      </c>
      <c r="D18" s="24" t="s">
        <v>8904</v>
      </c>
    </row>
    <row r="20" spans="1:5">
      <c r="D20" s="6"/>
      <c r="E20" s="3"/>
    </row>
    <row r="21" spans="1:5">
      <c r="D21" s="6"/>
    </row>
    <row r="22" spans="1:5">
      <c r="D22" s="6"/>
    </row>
    <row r="23" spans="1:5">
      <c r="D23" s="6"/>
    </row>
    <row r="24" spans="1:5">
      <c r="D24" s="6"/>
      <c r="E24" s="3"/>
    </row>
    <row r="25" spans="1:5">
      <c r="D25" s="6"/>
    </row>
    <row r="26" spans="1:5">
      <c r="D26" s="6"/>
      <c r="E26" s="3"/>
    </row>
    <row r="27" spans="1:5">
      <c r="D27" s="6"/>
    </row>
    <row r="28" spans="1:5">
      <c r="D28" s="6"/>
      <c r="E28" s="3"/>
    </row>
    <row r="31" spans="1:5">
      <c r="D31"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
  <sheetViews>
    <sheetView workbookViewId="0">
      <selection activeCell="A3" sqref="A3"/>
    </sheetView>
  </sheetViews>
  <sheetFormatPr defaultRowHeight="15"/>
  <cols>
    <col min="1" max="1" width="20.7109375" customWidth="1"/>
    <col min="2" max="2" width="22.28515625" bestFit="1" customWidth="1"/>
    <col min="3" max="3" width="22" customWidth="1"/>
    <col min="4" max="4" width="23" bestFit="1" customWidth="1"/>
    <col min="5" max="5" width="15.5703125" customWidth="1"/>
    <col min="6" max="6" width="11.85546875" customWidth="1"/>
    <col min="7" max="7" width="5.28515625" bestFit="1" customWidth="1"/>
    <col min="8" max="8" width="20.28515625" bestFit="1" customWidth="1"/>
    <col min="9" max="9" width="15.5703125" bestFit="1" customWidth="1"/>
    <col min="10" max="11" width="22" customWidth="1"/>
    <col min="12" max="12" width="27.28515625" bestFit="1" customWidth="1"/>
    <col min="13" max="13" width="20.28515625" bestFit="1" customWidth="1"/>
    <col min="14" max="15" width="22" customWidth="1"/>
    <col min="16" max="16" width="22.28515625" customWidth="1"/>
    <col min="17" max="17" width="22" customWidth="1"/>
    <col min="18" max="18" width="22.28515625" customWidth="1"/>
    <col min="19" max="19" width="22" customWidth="1"/>
    <col min="20" max="20" width="22.28515625" customWidth="1"/>
    <col min="21" max="21" width="22" bestFit="1" customWidth="1"/>
    <col min="22" max="22" width="22.28515625" bestFit="1" customWidth="1"/>
    <col min="23" max="23" width="22" bestFit="1" customWidth="1"/>
    <col min="24" max="24" width="27.28515625" bestFit="1" customWidth="1"/>
    <col min="25" max="25" width="27" bestFit="1" customWidth="1"/>
    <col min="26" max="2557" width="7.85546875" bestFit="1" customWidth="1"/>
    <col min="2558" max="2558" width="11.42578125" bestFit="1" customWidth="1"/>
    <col min="2559" max="2559" width="12.85546875" bestFit="1" customWidth="1"/>
    <col min="2560" max="2560" width="9.7109375" bestFit="1" customWidth="1"/>
    <col min="2561" max="2561" width="12.85546875" bestFit="1" customWidth="1"/>
    <col min="2562" max="2562" width="9.7109375" bestFit="1" customWidth="1"/>
    <col min="2563" max="2563" width="12.85546875" bestFit="1" customWidth="1"/>
    <col min="2564" max="2564" width="9.7109375" bestFit="1" customWidth="1"/>
    <col min="2565" max="2565" width="12.85546875" bestFit="1" customWidth="1"/>
    <col min="2566" max="2566" width="9.7109375" bestFit="1" customWidth="1"/>
    <col min="2567" max="2567" width="12.85546875" bestFit="1" customWidth="1"/>
    <col min="2568" max="2568" width="9.7109375" bestFit="1" customWidth="1"/>
    <col min="2569" max="2569" width="12.85546875" bestFit="1" customWidth="1"/>
    <col min="2570" max="2570" width="9.7109375" bestFit="1" customWidth="1"/>
    <col min="2571" max="2571" width="12.85546875" bestFit="1" customWidth="1"/>
    <col min="2572" max="2572" width="9.7109375" bestFit="1" customWidth="1"/>
    <col min="2573" max="2573" width="12.85546875" bestFit="1" customWidth="1"/>
    <col min="2574" max="2574" width="9.7109375" bestFit="1" customWidth="1"/>
    <col min="2575" max="2575" width="12.85546875" bestFit="1" customWidth="1"/>
    <col min="2576" max="2576" width="9.7109375" bestFit="1" customWidth="1"/>
    <col min="2577" max="2577" width="12.85546875" bestFit="1" customWidth="1"/>
    <col min="2578" max="2578" width="9.7109375" bestFit="1" customWidth="1"/>
    <col min="2579" max="2579" width="12.85546875" bestFit="1" customWidth="1"/>
    <col min="2580" max="2580" width="9.7109375" bestFit="1" customWidth="1"/>
    <col min="2581" max="2581" width="12.85546875" bestFit="1" customWidth="1"/>
    <col min="2582" max="2582" width="9.7109375" bestFit="1" customWidth="1"/>
    <col min="2583" max="2583" width="12.85546875" bestFit="1" customWidth="1"/>
    <col min="2584" max="2584" width="9.7109375" bestFit="1" customWidth="1"/>
    <col min="2585" max="2585" width="12.85546875" bestFit="1" customWidth="1"/>
    <col min="2586" max="2586" width="9.7109375" bestFit="1" customWidth="1"/>
    <col min="2587" max="2587" width="12.85546875" bestFit="1" customWidth="1"/>
    <col min="2588" max="2588" width="9.7109375" bestFit="1" customWidth="1"/>
    <col min="2589" max="2589" width="12.85546875" bestFit="1" customWidth="1"/>
    <col min="2590" max="2590" width="9.7109375" bestFit="1" customWidth="1"/>
    <col min="2591" max="2591" width="12.85546875" bestFit="1" customWidth="1"/>
    <col min="2592" max="2592" width="9.7109375" bestFit="1" customWidth="1"/>
    <col min="2593" max="2593" width="12.85546875" bestFit="1" customWidth="1"/>
    <col min="2594" max="2594" width="9.7109375" bestFit="1" customWidth="1"/>
    <col min="2595" max="2595" width="12.85546875" bestFit="1" customWidth="1"/>
    <col min="2596" max="2596" width="9.7109375" bestFit="1" customWidth="1"/>
    <col min="2597" max="2597" width="12.85546875" bestFit="1" customWidth="1"/>
    <col min="2598" max="2598" width="9.7109375" bestFit="1" customWidth="1"/>
    <col min="2599" max="2599" width="12.85546875" bestFit="1" customWidth="1"/>
    <col min="2600" max="2600" width="9.7109375" bestFit="1" customWidth="1"/>
    <col min="2601" max="2601" width="12.85546875" bestFit="1" customWidth="1"/>
    <col min="2602" max="2602" width="9.7109375" bestFit="1" customWidth="1"/>
    <col min="2603" max="2603" width="12.85546875" bestFit="1" customWidth="1"/>
    <col min="2604" max="2604" width="9.7109375" bestFit="1" customWidth="1"/>
    <col min="2605" max="2605" width="12.85546875" bestFit="1" customWidth="1"/>
    <col min="2606" max="2606" width="9.7109375" bestFit="1" customWidth="1"/>
    <col min="2607" max="2607" width="12.85546875" bestFit="1" customWidth="1"/>
    <col min="2608" max="2608" width="9.7109375" bestFit="1" customWidth="1"/>
    <col min="2609" max="2609" width="12.85546875" bestFit="1" customWidth="1"/>
    <col min="2610" max="2610" width="9.7109375" bestFit="1" customWidth="1"/>
    <col min="2611" max="2611" width="12.85546875" bestFit="1" customWidth="1"/>
    <col min="2612" max="2612" width="9.7109375" bestFit="1" customWidth="1"/>
    <col min="2613" max="2613" width="12.85546875" bestFit="1" customWidth="1"/>
    <col min="2614" max="2614" width="9.7109375" bestFit="1" customWidth="1"/>
    <col min="2615" max="2615" width="12.85546875" bestFit="1" customWidth="1"/>
    <col min="2616" max="2616" width="9.7109375" bestFit="1" customWidth="1"/>
    <col min="2617" max="2617" width="12.85546875" bestFit="1" customWidth="1"/>
    <col min="2618" max="2618" width="9.7109375" bestFit="1" customWidth="1"/>
    <col min="2619" max="2619" width="12.85546875" bestFit="1" customWidth="1"/>
    <col min="2620" max="2620" width="9.7109375" bestFit="1" customWidth="1"/>
    <col min="2621" max="2621" width="12.85546875" bestFit="1" customWidth="1"/>
    <col min="2622" max="2622" width="9.7109375" bestFit="1" customWidth="1"/>
    <col min="2623" max="2623" width="12.85546875" bestFit="1" customWidth="1"/>
    <col min="2624" max="2624" width="9.7109375" bestFit="1" customWidth="1"/>
    <col min="2625" max="2625" width="12.85546875" bestFit="1" customWidth="1"/>
    <col min="2626" max="2626" width="9.7109375" bestFit="1" customWidth="1"/>
    <col min="2627" max="2627" width="12.85546875" bestFit="1" customWidth="1"/>
    <col min="2628" max="2628" width="9.7109375" bestFit="1" customWidth="1"/>
    <col min="2629" max="2629" width="12.85546875" bestFit="1" customWidth="1"/>
    <col min="2630" max="2630" width="9.7109375" bestFit="1" customWidth="1"/>
    <col min="2631" max="2631" width="12.85546875" bestFit="1" customWidth="1"/>
    <col min="2632" max="2632" width="9.7109375" bestFit="1" customWidth="1"/>
    <col min="2633" max="2633" width="12.85546875" bestFit="1" customWidth="1"/>
    <col min="2634" max="2634" width="9.7109375" bestFit="1" customWidth="1"/>
    <col min="2635" max="2635" width="12.85546875" bestFit="1" customWidth="1"/>
    <col min="2636" max="2636" width="9.7109375" bestFit="1" customWidth="1"/>
    <col min="2637" max="2637" width="12.85546875" bestFit="1" customWidth="1"/>
    <col min="2638" max="2638" width="9.7109375" bestFit="1" customWidth="1"/>
    <col min="2639" max="2639" width="12.85546875" bestFit="1" customWidth="1"/>
    <col min="2640" max="2640" width="9.7109375" bestFit="1" customWidth="1"/>
    <col min="2641" max="2641" width="12.85546875" bestFit="1" customWidth="1"/>
    <col min="2642" max="2642" width="9.7109375" bestFit="1" customWidth="1"/>
    <col min="2643" max="2643" width="12.85546875" bestFit="1" customWidth="1"/>
    <col min="2644" max="2644" width="9.7109375" bestFit="1" customWidth="1"/>
    <col min="2645" max="2645" width="12.85546875" bestFit="1" customWidth="1"/>
    <col min="2646" max="2646" width="9.7109375" bestFit="1" customWidth="1"/>
    <col min="2647" max="2647" width="12.85546875" bestFit="1" customWidth="1"/>
    <col min="2648" max="2648" width="9.7109375" bestFit="1" customWidth="1"/>
    <col min="2649" max="2649" width="12.85546875" bestFit="1" customWidth="1"/>
    <col min="2650" max="2650" width="9.7109375" bestFit="1" customWidth="1"/>
    <col min="2651" max="2651" width="12.85546875" bestFit="1" customWidth="1"/>
    <col min="2652" max="2652" width="9.7109375" bestFit="1" customWidth="1"/>
    <col min="2653" max="2653" width="12.85546875" bestFit="1" customWidth="1"/>
    <col min="2654" max="2654" width="9.7109375" bestFit="1" customWidth="1"/>
    <col min="2655" max="2655" width="12.85546875" bestFit="1" customWidth="1"/>
    <col min="2656" max="2656" width="9.7109375" bestFit="1" customWidth="1"/>
    <col min="2657" max="2657" width="12.85546875" bestFit="1" customWidth="1"/>
    <col min="2658" max="2658" width="9.7109375" bestFit="1" customWidth="1"/>
    <col min="2659" max="2659" width="12.85546875" bestFit="1" customWidth="1"/>
    <col min="2660" max="2660" width="9.7109375" bestFit="1" customWidth="1"/>
    <col min="2661" max="2661" width="12.85546875" bestFit="1" customWidth="1"/>
    <col min="2662" max="2662" width="9.7109375" bestFit="1" customWidth="1"/>
    <col min="2663" max="2663" width="12.85546875" bestFit="1" customWidth="1"/>
    <col min="2664" max="2664" width="9.7109375" bestFit="1" customWidth="1"/>
    <col min="2665" max="2665" width="12.85546875" bestFit="1" customWidth="1"/>
    <col min="2666" max="2666" width="9.7109375" bestFit="1" customWidth="1"/>
    <col min="2667" max="2667" width="12.85546875" bestFit="1" customWidth="1"/>
    <col min="2668" max="2668" width="9.7109375" bestFit="1" customWidth="1"/>
    <col min="2669" max="2669" width="12.85546875" bestFit="1" customWidth="1"/>
    <col min="2670" max="2670" width="9.7109375" bestFit="1" customWidth="1"/>
    <col min="2671" max="2671" width="12.85546875" bestFit="1" customWidth="1"/>
    <col min="2672" max="2672" width="9.7109375" bestFit="1" customWidth="1"/>
    <col min="2673" max="2673" width="12.85546875" bestFit="1" customWidth="1"/>
    <col min="2674" max="2674" width="9.7109375" bestFit="1" customWidth="1"/>
    <col min="2675" max="2675" width="12.85546875" bestFit="1" customWidth="1"/>
    <col min="2676" max="2676" width="9.7109375" bestFit="1" customWidth="1"/>
    <col min="2677" max="2677" width="12.85546875" bestFit="1" customWidth="1"/>
    <col min="2678" max="2678" width="9.7109375" bestFit="1" customWidth="1"/>
    <col min="2679" max="2679" width="12.85546875" bestFit="1" customWidth="1"/>
    <col min="2680" max="2680" width="9.7109375" bestFit="1" customWidth="1"/>
    <col min="2681" max="2681" width="12.85546875" bestFit="1" customWidth="1"/>
    <col min="2682" max="2682" width="9.7109375" bestFit="1" customWidth="1"/>
    <col min="2683" max="2683" width="12.85546875" bestFit="1" customWidth="1"/>
    <col min="2684" max="2684" width="9.7109375" bestFit="1" customWidth="1"/>
    <col min="2685" max="2685" width="12.85546875" bestFit="1" customWidth="1"/>
    <col min="2686" max="2686" width="9.7109375" bestFit="1" customWidth="1"/>
    <col min="2687" max="2687" width="12.85546875" bestFit="1" customWidth="1"/>
    <col min="2688" max="2688" width="9.7109375" bestFit="1" customWidth="1"/>
    <col min="2689" max="2689" width="12.85546875" bestFit="1" customWidth="1"/>
    <col min="2690" max="2690" width="9.7109375" bestFit="1" customWidth="1"/>
    <col min="2691" max="2691" width="12.85546875" bestFit="1" customWidth="1"/>
    <col min="2692" max="2692" width="9.7109375" bestFit="1" customWidth="1"/>
    <col min="2693" max="2693" width="12.85546875" bestFit="1" customWidth="1"/>
    <col min="2694" max="2694" width="9.7109375" bestFit="1" customWidth="1"/>
    <col min="2695" max="2695" width="12.85546875" bestFit="1" customWidth="1"/>
    <col min="2696" max="2696" width="9.7109375" bestFit="1" customWidth="1"/>
    <col min="2697" max="2697" width="12.85546875" bestFit="1" customWidth="1"/>
    <col min="2698" max="2698" width="9.7109375" bestFit="1" customWidth="1"/>
    <col min="2699" max="2699" width="12.85546875" bestFit="1" customWidth="1"/>
    <col min="2700" max="2700" width="9.7109375" bestFit="1" customWidth="1"/>
    <col min="2701" max="2701" width="12.85546875" bestFit="1" customWidth="1"/>
    <col min="2702" max="2702" width="9.7109375" bestFit="1" customWidth="1"/>
    <col min="2703" max="2703" width="12.85546875" bestFit="1" customWidth="1"/>
    <col min="2704" max="2704" width="9.7109375" bestFit="1" customWidth="1"/>
    <col min="2705" max="2705" width="12.85546875" bestFit="1" customWidth="1"/>
    <col min="2706" max="2706" width="9.7109375" bestFit="1" customWidth="1"/>
    <col min="2707" max="2707" width="12.85546875" bestFit="1" customWidth="1"/>
    <col min="2708" max="2708" width="9.7109375" bestFit="1" customWidth="1"/>
    <col min="2709" max="2709" width="12.85546875" bestFit="1" customWidth="1"/>
    <col min="2710" max="2710" width="9.7109375" bestFit="1" customWidth="1"/>
    <col min="2711" max="2711" width="12.85546875" bestFit="1" customWidth="1"/>
    <col min="2712" max="2712" width="9.7109375" bestFit="1" customWidth="1"/>
    <col min="2713" max="2713" width="12.85546875" bestFit="1" customWidth="1"/>
    <col min="2714" max="2714" width="9.7109375" bestFit="1" customWidth="1"/>
    <col min="2715" max="2715" width="12.85546875" bestFit="1" customWidth="1"/>
    <col min="2716" max="2716" width="9.7109375" bestFit="1" customWidth="1"/>
    <col min="2717" max="2717" width="12.85546875" bestFit="1" customWidth="1"/>
    <col min="2718" max="2718" width="9.7109375" bestFit="1" customWidth="1"/>
    <col min="2719" max="2719" width="12.85546875" bestFit="1" customWidth="1"/>
    <col min="2720" max="2720" width="9.7109375" bestFit="1" customWidth="1"/>
    <col min="2721" max="2721" width="12.85546875" bestFit="1" customWidth="1"/>
    <col min="2722" max="2722" width="9.7109375" bestFit="1" customWidth="1"/>
    <col min="2723" max="2723" width="12.85546875" bestFit="1" customWidth="1"/>
    <col min="2724" max="2724" width="9.7109375" bestFit="1" customWidth="1"/>
    <col min="2725" max="2725" width="12.85546875" bestFit="1" customWidth="1"/>
    <col min="2726" max="2726" width="9.7109375" bestFit="1" customWidth="1"/>
    <col min="2727" max="2727" width="12.85546875" bestFit="1" customWidth="1"/>
    <col min="2728" max="2728" width="9.7109375" bestFit="1" customWidth="1"/>
    <col min="2729" max="2729" width="12.85546875" bestFit="1" customWidth="1"/>
    <col min="2730" max="2730" width="9.7109375" bestFit="1" customWidth="1"/>
    <col min="2731" max="2731" width="12.85546875" bestFit="1" customWidth="1"/>
    <col min="2732" max="2732" width="9.7109375" bestFit="1" customWidth="1"/>
    <col min="2733" max="2733" width="12.85546875" bestFit="1" customWidth="1"/>
    <col min="2734" max="2734" width="9.7109375" bestFit="1" customWidth="1"/>
    <col min="2735" max="2735" width="12.85546875" bestFit="1" customWidth="1"/>
    <col min="2736" max="2736" width="9.7109375" bestFit="1" customWidth="1"/>
    <col min="2737" max="2737" width="12.85546875" bestFit="1" customWidth="1"/>
    <col min="2738" max="2738" width="9.7109375" bestFit="1" customWidth="1"/>
    <col min="2739" max="2739" width="12.85546875" bestFit="1" customWidth="1"/>
    <col min="2740" max="2740" width="9.7109375" bestFit="1" customWidth="1"/>
    <col min="2741" max="2741" width="12.85546875" bestFit="1" customWidth="1"/>
    <col min="2742" max="2742" width="9.7109375" bestFit="1" customWidth="1"/>
    <col min="2743" max="2743" width="12.85546875" bestFit="1" customWidth="1"/>
    <col min="2744" max="2744" width="9.7109375" bestFit="1" customWidth="1"/>
    <col min="2745" max="2745" width="12.85546875" bestFit="1" customWidth="1"/>
    <col min="2746" max="2746" width="9.7109375" bestFit="1" customWidth="1"/>
    <col min="2747" max="2747" width="12.85546875" bestFit="1" customWidth="1"/>
    <col min="2748" max="2748" width="9.7109375" bestFit="1" customWidth="1"/>
    <col min="2749" max="2749" width="12.85546875" bestFit="1" customWidth="1"/>
    <col min="2750" max="2750" width="9.7109375" bestFit="1" customWidth="1"/>
    <col min="2751" max="2751" width="12.85546875" bestFit="1" customWidth="1"/>
    <col min="2752" max="2752" width="9.7109375" bestFit="1" customWidth="1"/>
    <col min="2753" max="2753" width="12.85546875" bestFit="1" customWidth="1"/>
    <col min="2754" max="2754" width="9.7109375" bestFit="1" customWidth="1"/>
    <col min="2755" max="2755" width="12.85546875" bestFit="1" customWidth="1"/>
    <col min="2756" max="2756" width="9.7109375" bestFit="1" customWidth="1"/>
    <col min="2757" max="2757" width="12.85546875" bestFit="1" customWidth="1"/>
    <col min="2758" max="2758" width="9.7109375" bestFit="1" customWidth="1"/>
    <col min="2759" max="2759" width="12.85546875" bestFit="1" customWidth="1"/>
    <col min="2760" max="2760" width="9.7109375" bestFit="1" customWidth="1"/>
    <col min="2761" max="2761" width="12.85546875" bestFit="1" customWidth="1"/>
    <col min="2762" max="2762" width="9.7109375" bestFit="1" customWidth="1"/>
    <col min="2763" max="2763" width="12.85546875" bestFit="1" customWidth="1"/>
    <col min="2764" max="2764" width="9.7109375" bestFit="1" customWidth="1"/>
    <col min="2765" max="2765" width="12.85546875" bestFit="1" customWidth="1"/>
    <col min="2766" max="2766" width="9.7109375" bestFit="1" customWidth="1"/>
    <col min="2767" max="2767" width="12.85546875" bestFit="1" customWidth="1"/>
    <col min="2768" max="2768" width="9.7109375" bestFit="1" customWidth="1"/>
    <col min="2769" max="2769" width="12.85546875" bestFit="1" customWidth="1"/>
    <col min="2770" max="2770" width="9.7109375" bestFit="1" customWidth="1"/>
    <col min="2771" max="2771" width="12.85546875" bestFit="1" customWidth="1"/>
    <col min="2772" max="2772" width="9.7109375" bestFit="1" customWidth="1"/>
    <col min="2773" max="2773" width="12.85546875" bestFit="1" customWidth="1"/>
    <col min="2774" max="2774" width="9.7109375" bestFit="1" customWidth="1"/>
    <col min="2775" max="2775" width="12.85546875" bestFit="1" customWidth="1"/>
    <col min="2776" max="2776" width="9.7109375" bestFit="1" customWidth="1"/>
    <col min="2777" max="2777" width="12.85546875" bestFit="1" customWidth="1"/>
    <col min="2778" max="2778" width="9.7109375" bestFit="1" customWidth="1"/>
    <col min="2779" max="2779" width="12.85546875" bestFit="1" customWidth="1"/>
    <col min="2780" max="2780" width="9.7109375" bestFit="1" customWidth="1"/>
    <col min="2781" max="2781" width="12.85546875" bestFit="1" customWidth="1"/>
    <col min="2782" max="2782" width="9.7109375" bestFit="1" customWidth="1"/>
    <col min="2783" max="2783" width="12.85546875" bestFit="1" customWidth="1"/>
    <col min="2784" max="2784" width="9.7109375" bestFit="1" customWidth="1"/>
    <col min="2785" max="2785" width="12.85546875" bestFit="1" customWidth="1"/>
    <col min="2786" max="2786" width="9.7109375" bestFit="1" customWidth="1"/>
    <col min="2787" max="2787" width="12.85546875" bestFit="1" customWidth="1"/>
    <col min="2788" max="2788" width="9.7109375" bestFit="1" customWidth="1"/>
    <col min="2789" max="2789" width="12.85546875" bestFit="1" customWidth="1"/>
    <col min="2790" max="2790" width="9.7109375" bestFit="1" customWidth="1"/>
    <col min="2791" max="2791" width="12.85546875" bestFit="1" customWidth="1"/>
    <col min="2792" max="2792" width="9.7109375" bestFit="1" customWidth="1"/>
    <col min="2793" max="2793" width="12.85546875" bestFit="1" customWidth="1"/>
    <col min="2794" max="2794" width="9.7109375" bestFit="1" customWidth="1"/>
    <col min="2795" max="2795" width="12.85546875" bestFit="1" customWidth="1"/>
    <col min="2796" max="2796" width="9.7109375" bestFit="1" customWidth="1"/>
    <col min="2797" max="2797" width="12.85546875" bestFit="1" customWidth="1"/>
    <col min="2798" max="2798" width="9.7109375" bestFit="1" customWidth="1"/>
    <col min="2799" max="2799" width="12.85546875" bestFit="1" customWidth="1"/>
    <col min="2800" max="2800" width="9.7109375" bestFit="1" customWidth="1"/>
    <col min="2801" max="2801" width="12.85546875" bestFit="1" customWidth="1"/>
    <col min="2802" max="2802" width="9.7109375" bestFit="1" customWidth="1"/>
    <col min="2803" max="2803" width="12.85546875" bestFit="1" customWidth="1"/>
    <col min="2804" max="2804" width="9.7109375" bestFit="1" customWidth="1"/>
    <col min="2805" max="2805" width="12.85546875" bestFit="1" customWidth="1"/>
    <col min="2806" max="2806" width="9.7109375" bestFit="1" customWidth="1"/>
    <col min="2807" max="2807" width="12.85546875" bestFit="1" customWidth="1"/>
    <col min="2808" max="2808" width="9.7109375" bestFit="1" customWidth="1"/>
    <col min="2809" max="2809" width="12.85546875" bestFit="1" customWidth="1"/>
    <col min="2810" max="2810" width="9.7109375" bestFit="1" customWidth="1"/>
    <col min="2811" max="2811" width="12.85546875" bestFit="1" customWidth="1"/>
    <col min="2812" max="2812" width="9.7109375" bestFit="1" customWidth="1"/>
    <col min="2813" max="2813" width="12.85546875" bestFit="1" customWidth="1"/>
    <col min="2814" max="2814" width="9.7109375" bestFit="1" customWidth="1"/>
    <col min="2815" max="2815" width="12.85546875" bestFit="1" customWidth="1"/>
    <col min="2816" max="2816" width="9.7109375" bestFit="1" customWidth="1"/>
    <col min="2817" max="2817" width="12.85546875" bestFit="1" customWidth="1"/>
    <col min="2818" max="2818" width="9.7109375" bestFit="1" customWidth="1"/>
    <col min="2819" max="2819" width="12.85546875" bestFit="1" customWidth="1"/>
    <col min="2820" max="2820" width="9.7109375" bestFit="1" customWidth="1"/>
    <col min="2821" max="2821" width="12.85546875" bestFit="1" customWidth="1"/>
    <col min="2822" max="2822" width="9.7109375" bestFit="1" customWidth="1"/>
    <col min="2823" max="2823" width="12.85546875" bestFit="1" customWidth="1"/>
    <col min="2824" max="2824" width="9.7109375" bestFit="1" customWidth="1"/>
    <col min="2825" max="2825" width="12.85546875" bestFit="1" customWidth="1"/>
    <col min="2826" max="2826" width="9.7109375" bestFit="1" customWidth="1"/>
    <col min="2827" max="2827" width="12.85546875" bestFit="1" customWidth="1"/>
    <col min="2828" max="2828" width="9.7109375" bestFit="1" customWidth="1"/>
    <col min="2829" max="2829" width="12.85546875" bestFit="1" customWidth="1"/>
    <col min="2830" max="2830" width="9.7109375" bestFit="1" customWidth="1"/>
    <col min="2831" max="2831" width="12.85546875" bestFit="1" customWidth="1"/>
    <col min="2832" max="2832" width="9.7109375" bestFit="1" customWidth="1"/>
    <col min="2833" max="2833" width="12.85546875" bestFit="1" customWidth="1"/>
    <col min="2834" max="2834" width="9.7109375" bestFit="1" customWidth="1"/>
    <col min="2835" max="2835" width="12.85546875" bestFit="1" customWidth="1"/>
    <col min="2836" max="2836" width="9.7109375" bestFit="1" customWidth="1"/>
    <col min="2837" max="2837" width="12.85546875" bestFit="1" customWidth="1"/>
    <col min="2838" max="2838" width="9.7109375" bestFit="1" customWidth="1"/>
    <col min="2839" max="2839" width="12.85546875" bestFit="1" customWidth="1"/>
    <col min="2840" max="2840" width="9.7109375" bestFit="1" customWidth="1"/>
    <col min="2841" max="2841" width="12.85546875" bestFit="1" customWidth="1"/>
    <col min="2842" max="2842" width="9.7109375" bestFit="1" customWidth="1"/>
    <col min="2843" max="2843" width="12.85546875" bestFit="1" customWidth="1"/>
    <col min="2844" max="2844" width="9.7109375" bestFit="1" customWidth="1"/>
    <col min="2845" max="2845" width="12.85546875" bestFit="1" customWidth="1"/>
    <col min="2846" max="2846" width="9.7109375" bestFit="1" customWidth="1"/>
    <col min="2847" max="2847" width="12.85546875" bestFit="1" customWidth="1"/>
    <col min="2848" max="2848" width="9.7109375" bestFit="1" customWidth="1"/>
    <col min="2849" max="2849" width="12.85546875" bestFit="1" customWidth="1"/>
    <col min="2850" max="2850" width="9.7109375" bestFit="1" customWidth="1"/>
    <col min="2851" max="2851" width="12.85546875" bestFit="1" customWidth="1"/>
    <col min="2852" max="2852" width="9.7109375" bestFit="1" customWidth="1"/>
    <col min="2853" max="2853" width="12.85546875" bestFit="1" customWidth="1"/>
    <col min="2854" max="2854" width="9.7109375" bestFit="1" customWidth="1"/>
    <col min="2855" max="2855" width="12.85546875" bestFit="1" customWidth="1"/>
    <col min="2856" max="2856" width="9.7109375" bestFit="1" customWidth="1"/>
    <col min="2857" max="2857" width="12.85546875" bestFit="1" customWidth="1"/>
    <col min="2858" max="2858" width="9.7109375" bestFit="1" customWidth="1"/>
    <col min="2859" max="2859" width="12.85546875" bestFit="1" customWidth="1"/>
    <col min="2860" max="2860" width="9.7109375" bestFit="1" customWidth="1"/>
    <col min="2861" max="2861" width="12.85546875" bestFit="1" customWidth="1"/>
    <col min="2862" max="2862" width="9.7109375" bestFit="1" customWidth="1"/>
    <col min="2863" max="2863" width="12.85546875" bestFit="1" customWidth="1"/>
    <col min="2864" max="2864" width="9.7109375" bestFit="1" customWidth="1"/>
    <col min="2865" max="2865" width="12.85546875" bestFit="1" customWidth="1"/>
    <col min="2866" max="2866" width="9.7109375" bestFit="1" customWidth="1"/>
    <col min="2867" max="2867" width="12.85546875" bestFit="1" customWidth="1"/>
    <col min="2868" max="2868" width="9.7109375" bestFit="1" customWidth="1"/>
    <col min="2869" max="2869" width="12.85546875" bestFit="1" customWidth="1"/>
    <col min="2870" max="2870" width="9.7109375" bestFit="1" customWidth="1"/>
    <col min="2871" max="2871" width="12.85546875" bestFit="1" customWidth="1"/>
    <col min="2872" max="2872" width="9.7109375" bestFit="1" customWidth="1"/>
    <col min="2873" max="2873" width="12.85546875" bestFit="1" customWidth="1"/>
    <col min="2874" max="2874" width="9.7109375" bestFit="1" customWidth="1"/>
    <col min="2875" max="2875" width="12.85546875" bestFit="1" customWidth="1"/>
    <col min="2876" max="2876" width="9.7109375" bestFit="1" customWidth="1"/>
    <col min="2877" max="2877" width="12.85546875" bestFit="1" customWidth="1"/>
    <col min="2878" max="2878" width="9.7109375" bestFit="1" customWidth="1"/>
    <col min="2879" max="2879" width="12.85546875" bestFit="1" customWidth="1"/>
    <col min="2880" max="2880" width="9.7109375" bestFit="1" customWidth="1"/>
    <col min="2881" max="2881" width="12.85546875" bestFit="1" customWidth="1"/>
    <col min="2882" max="2882" width="9.7109375" bestFit="1" customWidth="1"/>
    <col min="2883" max="2883" width="12.85546875" bestFit="1" customWidth="1"/>
    <col min="2884" max="2884" width="9.7109375" bestFit="1" customWidth="1"/>
    <col min="2885" max="2885" width="12.85546875" bestFit="1" customWidth="1"/>
    <col min="2886" max="2886" width="9.7109375" bestFit="1" customWidth="1"/>
    <col min="2887" max="2887" width="12.85546875" bestFit="1" customWidth="1"/>
    <col min="2888" max="2888" width="9.7109375" bestFit="1" customWidth="1"/>
    <col min="2889" max="2889" width="12.85546875" bestFit="1" customWidth="1"/>
    <col min="2890" max="2890" width="9.7109375" bestFit="1" customWidth="1"/>
    <col min="2891" max="2891" width="12.85546875" bestFit="1" customWidth="1"/>
    <col min="2892" max="2892" width="9.7109375" bestFit="1" customWidth="1"/>
    <col min="2893" max="2893" width="12.85546875" bestFit="1" customWidth="1"/>
    <col min="2894" max="2894" width="9.7109375" bestFit="1" customWidth="1"/>
    <col min="2895" max="2895" width="12.85546875" bestFit="1" customWidth="1"/>
    <col min="2896" max="2896" width="9.7109375" bestFit="1" customWidth="1"/>
    <col min="2897" max="2897" width="12.85546875" bestFit="1" customWidth="1"/>
    <col min="2898" max="2898" width="9.7109375" bestFit="1" customWidth="1"/>
    <col min="2899" max="2899" width="12.85546875" bestFit="1" customWidth="1"/>
    <col min="2900" max="2900" width="9.7109375" bestFit="1" customWidth="1"/>
    <col min="2901" max="2901" width="12.85546875" bestFit="1" customWidth="1"/>
    <col min="2902" max="2902" width="9.7109375" bestFit="1" customWidth="1"/>
    <col min="2903" max="2903" width="12.85546875" bestFit="1" customWidth="1"/>
    <col min="2904" max="2904" width="9.7109375" bestFit="1" customWidth="1"/>
    <col min="2905" max="2905" width="12.85546875" bestFit="1" customWidth="1"/>
    <col min="2906" max="2906" width="9.7109375" bestFit="1" customWidth="1"/>
    <col min="2907" max="2907" width="12.85546875" bestFit="1" customWidth="1"/>
    <col min="2908" max="2908" width="9.7109375" bestFit="1" customWidth="1"/>
    <col min="2909" max="2909" width="12.85546875" bestFit="1" customWidth="1"/>
    <col min="2910" max="2910" width="9.7109375" bestFit="1" customWidth="1"/>
    <col min="2911" max="2911" width="12.85546875" bestFit="1" customWidth="1"/>
    <col min="2912" max="2912" width="9.7109375" bestFit="1" customWidth="1"/>
    <col min="2913" max="2913" width="12.85546875" bestFit="1" customWidth="1"/>
    <col min="2914" max="2914" width="9.7109375" bestFit="1" customWidth="1"/>
    <col min="2915" max="2915" width="12.85546875" bestFit="1" customWidth="1"/>
    <col min="2916" max="2916" width="9.7109375" bestFit="1" customWidth="1"/>
    <col min="2917" max="2917" width="12.85546875" bestFit="1" customWidth="1"/>
    <col min="2918" max="2918" width="9.7109375" bestFit="1" customWidth="1"/>
    <col min="2919" max="2919" width="12.85546875" bestFit="1" customWidth="1"/>
    <col min="2920" max="2920" width="9.7109375" bestFit="1" customWidth="1"/>
    <col min="2921" max="2921" width="12.85546875" bestFit="1" customWidth="1"/>
    <col min="2922" max="2922" width="9.7109375" bestFit="1" customWidth="1"/>
    <col min="2923" max="2923" width="12.85546875" bestFit="1" customWidth="1"/>
    <col min="2924" max="2924" width="9.7109375" bestFit="1" customWidth="1"/>
    <col min="2925" max="2925" width="12.85546875" bestFit="1" customWidth="1"/>
    <col min="2926" max="2926" width="9.7109375" bestFit="1" customWidth="1"/>
    <col min="2927" max="2927" width="12.85546875" bestFit="1" customWidth="1"/>
    <col min="2928" max="2928" width="9.7109375" bestFit="1" customWidth="1"/>
    <col min="2929" max="2929" width="12.85546875" bestFit="1" customWidth="1"/>
    <col min="2930" max="2930" width="9.7109375" bestFit="1" customWidth="1"/>
    <col min="2931" max="2931" width="12.85546875" bestFit="1" customWidth="1"/>
    <col min="2932" max="2932" width="9.7109375" bestFit="1" customWidth="1"/>
    <col min="2933" max="2933" width="12.85546875" bestFit="1" customWidth="1"/>
    <col min="2934" max="2934" width="9.7109375" bestFit="1" customWidth="1"/>
    <col min="2935" max="2935" width="12.85546875" bestFit="1" customWidth="1"/>
    <col min="2936" max="2936" width="9.7109375" bestFit="1" customWidth="1"/>
    <col min="2937" max="2937" width="12.85546875" bestFit="1" customWidth="1"/>
    <col min="2938" max="2938" width="9.7109375" bestFit="1" customWidth="1"/>
    <col min="2939" max="2939" width="12.85546875" bestFit="1" customWidth="1"/>
    <col min="2940" max="2940" width="9.7109375" bestFit="1" customWidth="1"/>
    <col min="2941" max="2941" width="12.85546875" bestFit="1" customWidth="1"/>
    <col min="2942" max="2942" width="9.7109375" bestFit="1" customWidth="1"/>
    <col min="2943" max="2943" width="12.85546875" bestFit="1" customWidth="1"/>
    <col min="2944" max="2944" width="9.7109375" bestFit="1" customWidth="1"/>
    <col min="2945" max="2945" width="12.85546875" bestFit="1" customWidth="1"/>
    <col min="2946" max="2946" width="9.7109375" bestFit="1" customWidth="1"/>
    <col min="2947" max="2947" width="12.85546875" bestFit="1" customWidth="1"/>
    <col min="2948" max="2948" width="9.7109375" bestFit="1" customWidth="1"/>
    <col min="2949" max="2949" width="12.85546875" bestFit="1" customWidth="1"/>
    <col min="2950" max="2950" width="9.7109375" bestFit="1" customWidth="1"/>
    <col min="2951" max="2951" width="12.85546875" bestFit="1" customWidth="1"/>
    <col min="2952" max="2952" width="9.7109375" bestFit="1" customWidth="1"/>
    <col min="2953" max="2953" width="12.85546875" bestFit="1" customWidth="1"/>
    <col min="2954" max="2954" width="9.7109375" bestFit="1" customWidth="1"/>
    <col min="2955" max="2955" width="12.85546875" bestFit="1" customWidth="1"/>
    <col min="2956" max="2956" width="9.7109375" bestFit="1" customWidth="1"/>
    <col min="2957" max="2957" width="12.85546875" bestFit="1" customWidth="1"/>
    <col min="2958" max="2958" width="9.7109375" bestFit="1" customWidth="1"/>
    <col min="2959" max="2959" width="12.85546875" bestFit="1" customWidth="1"/>
    <col min="2960" max="2960" width="9.7109375" bestFit="1" customWidth="1"/>
    <col min="2961" max="2961" width="12.85546875" bestFit="1" customWidth="1"/>
    <col min="2962" max="2962" width="9.7109375" bestFit="1" customWidth="1"/>
    <col min="2963" max="2963" width="12.85546875" bestFit="1" customWidth="1"/>
    <col min="2964" max="2964" width="9.7109375" bestFit="1" customWidth="1"/>
    <col min="2965" max="2965" width="12.85546875" bestFit="1" customWidth="1"/>
    <col min="2966" max="2966" width="9.7109375" bestFit="1" customWidth="1"/>
    <col min="2967" max="2967" width="12.85546875" bestFit="1" customWidth="1"/>
    <col min="2968" max="2968" width="9.7109375" bestFit="1" customWidth="1"/>
    <col min="2969" max="2969" width="12.85546875" bestFit="1" customWidth="1"/>
    <col min="2970" max="2970" width="9.7109375" bestFit="1" customWidth="1"/>
    <col min="2971" max="2971" width="12.85546875" bestFit="1" customWidth="1"/>
    <col min="2972" max="2972" width="9.7109375" bestFit="1" customWidth="1"/>
    <col min="2973" max="2973" width="12.85546875" bestFit="1" customWidth="1"/>
    <col min="2974" max="2974" width="9.7109375" bestFit="1" customWidth="1"/>
    <col min="2975" max="2975" width="12.85546875" bestFit="1" customWidth="1"/>
    <col min="2976" max="2976" width="9.7109375" bestFit="1" customWidth="1"/>
    <col min="2977" max="2977" width="12.85546875" bestFit="1" customWidth="1"/>
    <col min="2978" max="2978" width="9.7109375" bestFit="1" customWidth="1"/>
    <col min="2979" max="2979" width="12.85546875" bestFit="1" customWidth="1"/>
    <col min="2980" max="2980" width="9.7109375" bestFit="1" customWidth="1"/>
    <col min="2981" max="2981" width="12.85546875" bestFit="1" customWidth="1"/>
    <col min="2982" max="2982" width="9.7109375" bestFit="1" customWidth="1"/>
    <col min="2983" max="2983" width="12.85546875" bestFit="1" customWidth="1"/>
    <col min="2984" max="2984" width="9.7109375" bestFit="1" customWidth="1"/>
    <col min="2985" max="2985" width="12.85546875" bestFit="1" customWidth="1"/>
    <col min="2986" max="2986" width="9.7109375" bestFit="1" customWidth="1"/>
    <col min="2987" max="2987" width="12.85546875" bestFit="1" customWidth="1"/>
    <col min="2988" max="2988" width="9.7109375" bestFit="1" customWidth="1"/>
    <col min="2989" max="2989" width="12.85546875" bestFit="1" customWidth="1"/>
    <col min="2990" max="2990" width="9.7109375" bestFit="1" customWidth="1"/>
    <col min="2991" max="2991" width="12.85546875" bestFit="1" customWidth="1"/>
    <col min="2992" max="2992" width="9.7109375" bestFit="1" customWidth="1"/>
    <col min="2993" max="2993" width="12.85546875" bestFit="1" customWidth="1"/>
    <col min="2994" max="2994" width="9.7109375" bestFit="1" customWidth="1"/>
    <col min="2995" max="2995" width="12.85546875" bestFit="1" customWidth="1"/>
    <col min="2996" max="2996" width="9.7109375" bestFit="1" customWidth="1"/>
    <col min="2997" max="2997" width="12.85546875" bestFit="1" customWidth="1"/>
    <col min="2998" max="2998" width="9.7109375" bestFit="1" customWidth="1"/>
    <col min="2999" max="2999" width="12.85546875" bestFit="1" customWidth="1"/>
    <col min="3000" max="3000" width="9.7109375" bestFit="1" customWidth="1"/>
    <col min="3001" max="3001" width="12.85546875" bestFit="1" customWidth="1"/>
    <col min="3002" max="3002" width="9.7109375" bestFit="1" customWidth="1"/>
    <col min="3003" max="3003" width="12.85546875" bestFit="1" customWidth="1"/>
    <col min="3004" max="3004" width="9.7109375" bestFit="1" customWidth="1"/>
    <col min="3005" max="3005" width="12.85546875" bestFit="1" customWidth="1"/>
    <col min="3006" max="3006" width="9.7109375" bestFit="1" customWidth="1"/>
    <col min="3007" max="3007" width="12.85546875" bestFit="1" customWidth="1"/>
    <col min="3008" max="3008" width="9.7109375" bestFit="1" customWidth="1"/>
    <col min="3009" max="3009" width="12.85546875" bestFit="1" customWidth="1"/>
    <col min="3010" max="3010" width="9.7109375" bestFit="1" customWidth="1"/>
    <col min="3011" max="3011" width="12.85546875" bestFit="1" customWidth="1"/>
    <col min="3012" max="3012" width="9.7109375" bestFit="1" customWidth="1"/>
    <col min="3013" max="3013" width="12.85546875" bestFit="1" customWidth="1"/>
    <col min="3014" max="3014" width="9.7109375" bestFit="1" customWidth="1"/>
    <col min="3015" max="3015" width="12.85546875" bestFit="1" customWidth="1"/>
    <col min="3016" max="3016" width="9.7109375" bestFit="1" customWidth="1"/>
    <col min="3017" max="3017" width="12.85546875" bestFit="1" customWidth="1"/>
    <col min="3018" max="3018" width="9.7109375" bestFit="1" customWidth="1"/>
    <col min="3019" max="3019" width="12.85546875" bestFit="1" customWidth="1"/>
    <col min="3020" max="3020" width="9.7109375" bestFit="1" customWidth="1"/>
    <col min="3021" max="3021" width="12.85546875" bestFit="1" customWidth="1"/>
    <col min="3022" max="3022" width="9.7109375" bestFit="1" customWidth="1"/>
    <col min="3023" max="3023" width="12.85546875" bestFit="1" customWidth="1"/>
    <col min="3024" max="3024" width="9.7109375" bestFit="1" customWidth="1"/>
    <col min="3025" max="3025" width="12.85546875" bestFit="1" customWidth="1"/>
    <col min="3026" max="3026" width="9.7109375" bestFit="1" customWidth="1"/>
    <col min="3027" max="3027" width="12.85546875" bestFit="1" customWidth="1"/>
    <col min="3028" max="3028" width="9.7109375" bestFit="1" customWidth="1"/>
    <col min="3029" max="3029" width="12.85546875" bestFit="1" customWidth="1"/>
    <col min="3030" max="3030" width="9.7109375" bestFit="1" customWidth="1"/>
    <col min="3031" max="3031" width="12.85546875" bestFit="1" customWidth="1"/>
    <col min="3032" max="3032" width="9.7109375" bestFit="1" customWidth="1"/>
    <col min="3033" max="3033" width="12.85546875" bestFit="1" customWidth="1"/>
    <col min="3034" max="3034" width="9.7109375" bestFit="1" customWidth="1"/>
    <col min="3035" max="3035" width="12.85546875" bestFit="1" customWidth="1"/>
    <col min="3036" max="3036" width="9.7109375" bestFit="1" customWidth="1"/>
    <col min="3037" max="3037" width="12.85546875" bestFit="1" customWidth="1"/>
    <col min="3038" max="3038" width="9.7109375" bestFit="1" customWidth="1"/>
    <col min="3039" max="3039" width="12.85546875" bestFit="1" customWidth="1"/>
    <col min="3040" max="3040" width="9.7109375" bestFit="1" customWidth="1"/>
    <col min="3041" max="3041" width="12.85546875" bestFit="1" customWidth="1"/>
    <col min="3042" max="3042" width="9.7109375" bestFit="1" customWidth="1"/>
    <col min="3043" max="3043" width="12.85546875" bestFit="1" customWidth="1"/>
    <col min="3044" max="3044" width="9.7109375" bestFit="1" customWidth="1"/>
    <col min="3045" max="3045" width="12.85546875" bestFit="1" customWidth="1"/>
    <col min="3046" max="3046" width="9.7109375" bestFit="1" customWidth="1"/>
    <col min="3047" max="3047" width="12.85546875" bestFit="1" customWidth="1"/>
    <col min="3048" max="3048" width="9.7109375" bestFit="1" customWidth="1"/>
    <col min="3049" max="3049" width="12.85546875" bestFit="1" customWidth="1"/>
    <col min="3050" max="3050" width="9.7109375" bestFit="1" customWidth="1"/>
    <col min="3051" max="3051" width="12.85546875" bestFit="1" customWidth="1"/>
    <col min="3052" max="3052" width="9.7109375" bestFit="1" customWidth="1"/>
    <col min="3053" max="3053" width="12.85546875" bestFit="1" customWidth="1"/>
    <col min="3054" max="3054" width="9.7109375" bestFit="1" customWidth="1"/>
    <col min="3055" max="3055" width="12.85546875" bestFit="1" customWidth="1"/>
    <col min="3056" max="3056" width="9.7109375" bestFit="1" customWidth="1"/>
    <col min="3057" max="3057" width="12.85546875" bestFit="1" customWidth="1"/>
    <col min="3058" max="3058" width="9.7109375" bestFit="1" customWidth="1"/>
    <col min="3059" max="3059" width="12.85546875" bestFit="1" customWidth="1"/>
    <col min="3060" max="3060" width="9.7109375" bestFit="1" customWidth="1"/>
    <col min="3061" max="3061" width="12.85546875" bestFit="1" customWidth="1"/>
    <col min="3062" max="3062" width="9.7109375" bestFit="1" customWidth="1"/>
    <col min="3063" max="3063" width="12.85546875" bestFit="1" customWidth="1"/>
    <col min="3064" max="3064" width="9.7109375" bestFit="1" customWidth="1"/>
    <col min="3065" max="3065" width="12.85546875" bestFit="1" customWidth="1"/>
    <col min="3066" max="3066" width="9.7109375" bestFit="1" customWidth="1"/>
    <col min="3067" max="3067" width="12.85546875" bestFit="1" customWidth="1"/>
    <col min="3068" max="3068" width="9.7109375" bestFit="1" customWidth="1"/>
    <col min="3069" max="3069" width="12.85546875" bestFit="1" customWidth="1"/>
    <col min="3070" max="3070" width="9.7109375" bestFit="1" customWidth="1"/>
    <col min="3071" max="3071" width="12.85546875" bestFit="1" customWidth="1"/>
    <col min="3072" max="3072" width="9.7109375" bestFit="1" customWidth="1"/>
    <col min="3073" max="3073" width="12.85546875" bestFit="1" customWidth="1"/>
    <col min="3074" max="3074" width="9.7109375" bestFit="1" customWidth="1"/>
    <col min="3075" max="3075" width="12.85546875" bestFit="1" customWidth="1"/>
    <col min="3076" max="3076" width="9.7109375" bestFit="1" customWidth="1"/>
    <col min="3077" max="3077" width="12.85546875" bestFit="1" customWidth="1"/>
    <col min="3078" max="3078" width="9.7109375" bestFit="1" customWidth="1"/>
    <col min="3079" max="3079" width="12.85546875" bestFit="1" customWidth="1"/>
    <col min="3080" max="3080" width="9.7109375" bestFit="1" customWidth="1"/>
    <col min="3081" max="3081" width="12.85546875" bestFit="1" customWidth="1"/>
    <col min="3082" max="3082" width="9.7109375" bestFit="1" customWidth="1"/>
    <col min="3083" max="3083" width="12.85546875" bestFit="1" customWidth="1"/>
    <col min="3084" max="3084" width="9.7109375" bestFit="1" customWidth="1"/>
    <col min="3085" max="3085" width="12.85546875" bestFit="1" customWidth="1"/>
    <col min="3086" max="3086" width="9.7109375" bestFit="1" customWidth="1"/>
    <col min="3087" max="3087" width="12.85546875" bestFit="1" customWidth="1"/>
    <col min="3088" max="3088" width="9.7109375" bestFit="1" customWidth="1"/>
    <col min="3089" max="3089" width="12.85546875" bestFit="1" customWidth="1"/>
    <col min="3090" max="3090" width="9.7109375" bestFit="1" customWidth="1"/>
    <col min="3091" max="3091" width="12.85546875" bestFit="1" customWidth="1"/>
    <col min="3092" max="3092" width="9.7109375" bestFit="1" customWidth="1"/>
    <col min="3093" max="3093" width="12.85546875" bestFit="1" customWidth="1"/>
    <col min="3094" max="3094" width="9.7109375" bestFit="1" customWidth="1"/>
    <col min="3095" max="3095" width="12.85546875" bestFit="1" customWidth="1"/>
    <col min="3096" max="3096" width="9.7109375" bestFit="1" customWidth="1"/>
    <col min="3097" max="3097" width="12.85546875" bestFit="1" customWidth="1"/>
    <col min="3098" max="3098" width="9.7109375" bestFit="1" customWidth="1"/>
    <col min="3099" max="3099" width="12.85546875" bestFit="1" customWidth="1"/>
    <col min="3100" max="3100" width="9.7109375" bestFit="1" customWidth="1"/>
    <col min="3101" max="3101" width="12.85546875" bestFit="1" customWidth="1"/>
    <col min="3102" max="3102" width="9.7109375" bestFit="1" customWidth="1"/>
    <col min="3103" max="3103" width="12.85546875" bestFit="1" customWidth="1"/>
    <col min="3104" max="3104" width="9.7109375" bestFit="1" customWidth="1"/>
    <col min="3105" max="3105" width="12.85546875" bestFit="1" customWidth="1"/>
    <col min="3106" max="3106" width="9.7109375" bestFit="1" customWidth="1"/>
    <col min="3107" max="3107" width="12.85546875" bestFit="1" customWidth="1"/>
    <col min="3108" max="3108" width="9.7109375" bestFit="1" customWidth="1"/>
    <col min="3109" max="3109" width="12.85546875" bestFit="1" customWidth="1"/>
    <col min="3110" max="3110" width="9.7109375" bestFit="1" customWidth="1"/>
    <col min="3111" max="3111" width="12.85546875" bestFit="1" customWidth="1"/>
    <col min="3112" max="3112" width="9.7109375" bestFit="1" customWidth="1"/>
    <col min="3113" max="3113" width="12.85546875" bestFit="1" customWidth="1"/>
    <col min="3114" max="3114" width="9.7109375" bestFit="1" customWidth="1"/>
    <col min="3115" max="3115" width="12.85546875" bestFit="1" customWidth="1"/>
    <col min="3116" max="3116" width="9.7109375" bestFit="1" customWidth="1"/>
    <col min="3117" max="3117" width="12.85546875" bestFit="1" customWidth="1"/>
    <col min="3118" max="3118" width="9.7109375" bestFit="1" customWidth="1"/>
    <col min="3119" max="3119" width="12.85546875" bestFit="1" customWidth="1"/>
    <col min="3120" max="3120" width="9.7109375" bestFit="1" customWidth="1"/>
    <col min="3121" max="3121" width="12.85546875" bestFit="1" customWidth="1"/>
    <col min="3122" max="3122" width="9.7109375" bestFit="1" customWidth="1"/>
    <col min="3123" max="3123" width="12.85546875" bestFit="1" customWidth="1"/>
    <col min="3124" max="3124" width="9.7109375" bestFit="1" customWidth="1"/>
    <col min="3125" max="3125" width="12.85546875" bestFit="1" customWidth="1"/>
    <col min="3126" max="3126" width="9.7109375" bestFit="1" customWidth="1"/>
    <col min="3127" max="3127" width="12.85546875" bestFit="1" customWidth="1"/>
    <col min="3128" max="3128" width="9.7109375" bestFit="1" customWidth="1"/>
    <col min="3129" max="3129" width="12.85546875" bestFit="1" customWidth="1"/>
    <col min="3130" max="3130" width="9.7109375" bestFit="1" customWidth="1"/>
    <col min="3131" max="3131" width="12.85546875" bestFit="1" customWidth="1"/>
    <col min="3132" max="3132" width="9.7109375" bestFit="1" customWidth="1"/>
    <col min="3133" max="3133" width="12.85546875" bestFit="1" customWidth="1"/>
    <col min="3134" max="3134" width="9.7109375" bestFit="1" customWidth="1"/>
    <col min="3135" max="3135" width="12.85546875" bestFit="1" customWidth="1"/>
    <col min="3136" max="3136" width="9.7109375" bestFit="1" customWidth="1"/>
    <col min="3137" max="3137" width="12.85546875" bestFit="1" customWidth="1"/>
    <col min="3138" max="3138" width="9.7109375" bestFit="1" customWidth="1"/>
    <col min="3139" max="3139" width="12.85546875" bestFit="1" customWidth="1"/>
    <col min="3140" max="3140" width="9.7109375" bestFit="1" customWidth="1"/>
    <col min="3141" max="3141" width="12.85546875" bestFit="1" customWidth="1"/>
    <col min="3142" max="3142" width="9.7109375" bestFit="1" customWidth="1"/>
    <col min="3143" max="3143" width="12.85546875" bestFit="1" customWidth="1"/>
    <col min="3144" max="3144" width="9.7109375" bestFit="1" customWidth="1"/>
    <col min="3145" max="3145" width="12.85546875" bestFit="1" customWidth="1"/>
    <col min="3146" max="3146" width="9.7109375" bestFit="1" customWidth="1"/>
    <col min="3147" max="3147" width="12.85546875" bestFit="1" customWidth="1"/>
    <col min="3148" max="3148" width="9.7109375" bestFit="1" customWidth="1"/>
    <col min="3149" max="3149" width="12.85546875" bestFit="1" customWidth="1"/>
    <col min="3150" max="3150" width="9.7109375" bestFit="1" customWidth="1"/>
    <col min="3151" max="3151" width="12.85546875" bestFit="1" customWidth="1"/>
    <col min="3152" max="3152" width="9.7109375" bestFit="1" customWidth="1"/>
    <col min="3153" max="3153" width="12.85546875" bestFit="1" customWidth="1"/>
    <col min="3154" max="3154" width="9.7109375" bestFit="1" customWidth="1"/>
    <col min="3155" max="3155" width="12.85546875" bestFit="1" customWidth="1"/>
    <col min="3156" max="3156" width="9.7109375" bestFit="1" customWidth="1"/>
    <col min="3157" max="3157" width="12.85546875" bestFit="1" customWidth="1"/>
    <col min="3158" max="3158" width="9.7109375" bestFit="1" customWidth="1"/>
    <col min="3159" max="3159" width="12.85546875" bestFit="1" customWidth="1"/>
    <col min="3160" max="3160" width="9.7109375" bestFit="1" customWidth="1"/>
    <col min="3161" max="3161" width="12.85546875" bestFit="1" customWidth="1"/>
    <col min="3162" max="3162" width="9.7109375" bestFit="1" customWidth="1"/>
    <col min="3163" max="3163" width="12.85546875" bestFit="1" customWidth="1"/>
    <col min="3164" max="3164" width="9.7109375" bestFit="1" customWidth="1"/>
    <col min="3165" max="3165" width="12.85546875" bestFit="1" customWidth="1"/>
    <col min="3166" max="3166" width="9.7109375" bestFit="1" customWidth="1"/>
    <col min="3167" max="3167" width="12.85546875" bestFit="1" customWidth="1"/>
    <col min="3168" max="3168" width="9.7109375" bestFit="1" customWidth="1"/>
    <col min="3169" max="3169" width="12.85546875" bestFit="1" customWidth="1"/>
    <col min="3170" max="3170" width="9.7109375" bestFit="1" customWidth="1"/>
    <col min="3171" max="3171" width="12.85546875" bestFit="1" customWidth="1"/>
    <col min="3172" max="3172" width="9.7109375" bestFit="1" customWidth="1"/>
    <col min="3173" max="3173" width="12.85546875" bestFit="1" customWidth="1"/>
    <col min="3174" max="3174" width="9.7109375" bestFit="1" customWidth="1"/>
    <col min="3175" max="3175" width="12.85546875" bestFit="1" customWidth="1"/>
    <col min="3176" max="3176" width="9.7109375" bestFit="1" customWidth="1"/>
    <col min="3177" max="3177" width="12.85546875" bestFit="1" customWidth="1"/>
    <col min="3178" max="3178" width="9.7109375" bestFit="1" customWidth="1"/>
    <col min="3179" max="3179" width="12.85546875" bestFit="1" customWidth="1"/>
    <col min="3180" max="3180" width="9.7109375" bestFit="1" customWidth="1"/>
    <col min="3181" max="3181" width="12.85546875" bestFit="1" customWidth="1"/>
    <col min="3182" max="3182" width="9.7109375" bestFit="1" customWidth="1"/>
    <col min="3183" max="3183" width="12.85546875" bestFit="1" customWidth="1"/>
    <col min="3184" max="3184" width="9.7109375" bestFit="1" customWidth="1"/>
    <col min="3185" max="3185" width="12.85546875" bestFit="1" customWidth="1"/>
    <col min="3186" max="3186" width="9.7109375" bestFit="1" customWidth="1"/>
    <col min="3187" max="3187" width="12.85546875" bestFit="1" customWidth="1"/>
    <col min="3188" max="3188" width="9.7109375" bestFit="1" customWidth="1"/>
    <col min="3189" max="3189" width="12.85546875" bestFit="1" customWidth="1"/>
    <col min="3190" max="3190" width="9.7109375" bestFit="1" customWidth="1"/>
    <col min="3191" max="3191" width="12.85546875" bestFit="1" customWidth="1"/>
    <col min="3192" max="3192" width="9.7109375" bestFit="1" customWidth="1"/>
    <col min="3193" max="3193" width="12.85546875" bestFit="1" customWidth="1"/>
    <col min="3194" max="3194" width="9.7109375" bestFit="1" customWidth="1"/>
    <col min="3195" max="3195" width="12.85546875" bestFit="1" customWidth="1"/>
    <col min="3196" max="3196" width="9.7109375" bestFit="1" customWidth="1"/>
    <col min="3197" max="3197" width="12.85546875" bestFit="1" customWidth="1"/>
    <col min="3198" max="3198" width="9.7109375" bestFit="1" customWidth="1"/>
    <col min="3199" max="3199" width="12.85546875" bestFit="1" customWidth="1"/>
    <col min="3200" max="3200" width="9.7109375" bestFit="1" customWidth="1"/>
    <col min="3201" max="3201" width="12.85546875" bestFit="1" customWidth="1"/>
    <col min="3202" max="3202" width="9.7109375" bestFit="1" customWidth="1"/>
    <col min="3203" max="3203" width="12.85546875" bestFit="1" customWidth="1"/>
    <col min="3204" max="3204" width="9.7109375" bestFit="1" customWidth="1"/>
    <col min="3205" max="3205" width="12.85546875" bestFit="1" customWidth="1"/>
    <col min="3206" max="3206" width="9.7109375" bestFit="1" customWidth="1"/>
    <col min="3207" max="3207" width="12.85546875" bestFit="1" customWidth="1"/>
    <col min="3208" max="3208" width="9.7109375" bestFit="1" customWidth="1"/>
    <col min="3209" max="3209" width="12.85546875" bestFit="1" customWidth="1"/>
    <col min="3210" max="3210" width="9.7109375" bestFit="1" customWidth="1"/>
    <col min="3211" max="3211" width="12.85546875" bestFit="1" customWidth="1"/>
    <col min="3212" max="3212" width="9.7109375" bestFit="1" customWidth="1"/>
    <col min="3213" max="3213" width="12.85546875" bestFit="1" customWidth="1"/>
    <col min="3214" max="3214" width="9.7109375" bestFit="1" customWidth="1"/>
    <col min="3215" max="3215" width="12.85546875" bestFit="1" customWidth="1"/>
    <col min="3216" max="3216" width="9.7109375" bestFit="1" customWidth="1"/>
    <col min="3217" max="3217" width="12.85546875" bestFit="1" customWidth="1"/>
    <col min="3218" max="3218" width="9.7109375" bestFit="1" customWidth="1"/>
    <col min="3219" max="3219" width="12.85546875" bestFit="1" customWidth="1"/>
    <col min="3220" max="3220" width="9.7109375" bestFit="1" customWidth="1"/>
    <col min="3221" max="3221" width="12.85546875" bestFit="1" customWidth="1"/>
    <col min="3222" max="3222" width="9.7109375" bestFit="1" customWidth="1"/>
    <col min="3223" max="3223" width="12.85546875" bestFit="1" customWidth="1"/>
    <col min="3224" max="3224" width="9.7109375" bestFit="1" customWidth="1"/>
    <col min="3225" max="3225" width="12.85546875" bestFit="1" customWidth="1"/>
    <col min="3226" max="3226" width="9.7109375" bestFit="1" customWidth="1"/>
    <col min="3227" max="3227" width="12.85546875" bestFit="1" customWidth="1"/>
    <col min="3228" max="3228" width="9.7109375" bestFit="1" customWidth="1"/>
    <col min="3229" max="3229" width="12.85546875" bestFit="1" customWidth="1"/>
    <col min="3230" max="3230" width="9.7109375" bestFit="1" customWidth="1"/>
    <col min="3231" max="3231" width="12.85546875" bestFit="1" customWidth="1"/>
    <col min="3232" max="3232" width="9.7109375" bestFit="1" customWidth="1"/>
    <col min="3233" max="3233" width="12.85546875" bestFit="1" customWidth="1"/>
    <col min="3234" max="3234" width="9.7109375" bestFit="1" customWidth="1"/>
    <col min="3235" max="3235" width="12.85546875" bestFit="1" customWidth="1"/>
    <col min="3236" max="3236" width="9.7109375" bestFit="1" customWidth="1"/>
    <col min="3237" max="3237" width="12.85546875" bestFit="1" customWidth="1"/>
    <col min="3238" max="3238" width="9.7109375" bestFit="1" customWidth="1"/>
    <col min="3239" max="3239" width="12.85546875" bestFit="1" customWidth="1"/>
    <col min="3240" max="3240" width="9.7109375" bestFit="1" customWidth="1"/>
    <col min="3241" max="3241" width="12.85546875" bestFit="1" customWidth="1"/>
    <col min="3242" max="3242" width="9.7109375" bestFit="1" customWidth="1"/>
    <col min="3243" max="3243" width="12.85546875" bestFit="1" customWidth="1"/>
    <col min="3244" max="3244" width="9.7109375" bestFit="1" customWidth="1"/>
    <col min="3245" max="3245" width="12.85546875" bestFit="1" customWidth="1"/>
    <col min="3246" max="3246" width="9.7109375" bestFit="1" customWidth="1"/>
    <col min="3247" max="3247" width="12.85546875" bestFit="1" customWidth="1"/>
    <col min="3248" max="3248" width="9.7109375" bestFit="1" customWidth="1"/>
    <col min="3249" max="3249" width="12.85546875" bestFit="1" customWidth="1"/>
    <col min="3250" max="3250" width="9.7109375" bestFit="1" customWidth="1"/>
    <col min="3251" max="3251" width="12.85546875" bestFit="1" customWidth="1"/>
    <col min="3252" max="3252" width="9.7109375" bestFit="1" customWidth="1"/>
    <col min="3253" max="3253" width="12.85546875" bestFit="1" customWidth="1"/>
    <col min="3254" max="3254" width="9.7109375" bestFit="1" customWidth="1"/>
    <col min="3255" max="3255" width="12.85546875" bestFit="1" customWidth="1"/>
    <col min="3256" max="3256" width="9.7109375" bestFit="1" customWidth="1"/>
    <col min="3257" max="3257" width="12.85546875" bestFit="1" customWidth="1"/>
    <col min="3258" max="3258" width="9.7109375" bestFit="1" customWidth="1"/>
    <col min="3259" max="3259" width="12.85546875" bestFit="1" customWidth="1"/>
    <col min="3260" max="3260" width="9.7109375" bestFit="1" customWidth="1"/>
    <col min="3261" max="3261" width="12.85546875" bestFit="1" customWidth="1"/>
    <col min="3262" max="3262" width="9.7109375" bestFit="1" customWidth="1"/>
    <col min="3263" max="3263" width="12.85546875" bestFit="1" customWidth="1"/>
    <col min="3264" max="3264" width="9.7109375" bestFit="1" customWidth="1"/>
    <col min="3265" max="3265" width="12.85546875" bestFit="1" customWidth="1"/>
    <col min="3266" max="3266" width="9.7109375" bestFit="1" customWidth="1"/>
    <col min="3267" max="3267" width="12.85546875" bestFit="1" customWidth="1"/>
    <col min="3268" max="3268" width="9.7109375" bestFit="1" customWidth="1"/>
    <col min="3269" max="3269" width="12.85546875" bestFit="1" customWidth="1"/>
    <col min="3270" max="3270" width="9.7109375" bestFit="1" customWidth="1"/>
    <col min="3271" max="3271" width="12.85546875" bestFit="1" customWidth="1"/>
    <col min="3272" max="3272" width="9.7109375" bestFit="1" customWidth="1"/>
    <col min="3273" max="3273" width="12.85546875" bestFit="1" customWidth="1"/>
    <col min="3274" max="3274" width="9.7109375" bestFit="1" customWidth="1"/>
    <col min="3275" max="3275" width="12.85546875" bestFit="1" customWidth="1"/>
    <col min="3276" max="3276" width="9.7109375" bestFit="1" customWidth="1"/>
    <col min="3277" max="3277" width="12.85546875" bestFit="1" customWidth="1"/>
    <col min="3278" max="3278" width="9.7109375" bestFit="1" customWidth="1"/>
    <col min="3279" max="3279" width="12.85546875" bestFit="1" customWidth="1"/>
    <col min="3280" max="3280" width="9.7109375" bestFit="1" customWidth="1"/>
    <col min="3281" max="3281" width="12.85546875" bestFit="1" customWidth="1"/>
    <col min="3282" max="3282" width="9.7109375" bestFit="1" customWidth="1"/>
    <col min="3283" max="3283" width="12.85546875" bestFit="1" customWidth="1"/>
    <col min="3284" max="3284" width="9.7109375" bestFit="1" customWidth="1"/>
    <col min="3285" max="3285" width="12.85546875" bestFit="1" customWidth="1"/>
    <col min="3286" max="3286" width="9.7109375" bestFit="1" customWidth="1"/>
    <col min="3287" max="3287" width="12.85546875" bestFit="1" customWidth="1"/>
    <col min="3288" max="3288" width="9.7109375" bestFit="1" customWidth="1"/>
    <col min="3289" max="3289" width="12.85546875" bestFit="1" customWidth="1"/>
    <col min="3290" max="3290" width="9.7109375" bestFit="1" customWidth="1"/>
    <col min="3291" max="3291" width="12.85546875" bestFit="1" customWidth="1"/>
    <col min="3292" max="3292" width="9.7109375" bestFit="1" customWidth="1"/>
    <col min="3293" max="3293" width="12.85546875" bestFit="1" customWidth="1"/>
    <col min="3294" max="3294" width="9.7109375" bestFit="1" customWidth="1"/>
    <col min="3295" max="3295" width="12.85546875" bestFit="1" customWidth="1"/>
    <col min="3296" max="3296" width="9.7109375" bestFit="1" customWidth="1"/>
    <col min="3297" max="3297" width="12.85546875" bestFit="1" customWidth="1"/>
    <col min="3298" max="3298" width="9.7109375" bestFit="1" customWidth="1"/>
    <col min="3299" max="3299" width="12.85546875" bestFit="1" customWidth="1"/>
    <col min="3300" max="3300" width="9.7109375" bestFit="1" customWidth="1"/>
    <col min="3301" max="3301" width="12.85546875" bestFit="1" customWidth="1"/>
    <col min="3302" max="3302" width="9.7109375" bestFit="1" customWidth="1"/>
    <col min="3303" max="3303" width="12.85546875" bestFit="1" customWidth="1"/>
    <col min="3304" max="3304" width="9.7109375" bestFit="1" customWidth="1"/>
    <col min="3305" max="3305" width="12.85546875" bestFit="1" customWidth="1"/>
    <col min="3306" max="3306" width="9.7109375" bestFit="1" customWidth="1"/>
    <col min="3307" max="3307" width="12.85546875" bestFit="1" customWidth="1"/>
    <col min="3308" max="3308" width="9.7109375" bestFit="1" customWidth="1"/>
    <col min="3309" max="3309" width="12.85546875" bestFit="1" customWidth="1"/>
    <col min="3310" max="3310" width="9.7109375" bestFit="1" customWidth="1"/>
    <col min="3311" max="3311" width="12.85546875" bestFit="1" customWidth="1"/>
    <col min="3312" max="3312" width="9.7109375" bestFit="1" customWidth="1"/>
    <col min="3313" max="3313" width="12.85546875" bestFit="1" customWidth="1"/>
    <col min="3314" max="3314" width="9.7109375" bestFit="1" customWidth="1"/>
    <col min="3315" max="3315" width="12.85546875" bestFit="1" customWidth="1"/>
    <col min="3316" max="3316" width="9.7109375" bestFit="1" customWidth="1"/>
    <col min="3317" max="3317" width="12.85546875" bestFit="1" customWidth="1"/>
    <col min="3318" max="3318" width="9.7109375" bestFit="1" customWidth="1"/>
    <col min="3319" max="3319" width="12.85546875" bestFit="1" customWidth="1"/>
    <col min="3320" max="3320" width="9.7109375" bestFit="1" customWidth="1"/>
    <col min="3321" max="3321" width="12.85546875" bestFit="1" customWidth="1"/>
    <col min="3322" max="3322" width="9.7109375" bestFit="1" customWidth="1"/>
    <col min="3323" max="3323" width="12.85546875" bestFit="1" customWidth="1"/>
    <col min="3324" max="3324" width="9.7109375" bestFit="1" customWidth="1"/>
    <col min="3325" max="3325" width="12.85546875" bestFit="1" customWidth="1"/>
    <col min="3326" max="3326" width="9.7109375" bestFit="1" customWidth="1"/>
    <col min="3327" max="3327" width="12.85546875" bestFit="1" customWidth="1"/>
    <col min="3328" max="3328" width="9.7109375" bestFit="1" customWidth="1"/>
    <col min="3329" max="3329" width="12.85546875" bestFit="1" customWidth="1"/>
    <col min="3330" max="3330" width="9.7109375" bestFit="1" customWidth="1"/>
    <col min="3331" max="3331" width="12.85546875" bestFit="1" customWidth="1"/>
    <col min="3332" max="3332" width="9.7109375" bestFit="1" customWidth="1"/>
    <col min="3333" max="3333" width="12.85546875" bestFit="1" customWidth="1"/>
    <col min="3334" max="3334" width="9.7109375" bestFit="1" customWidth="1"/>
    <col min="3335" max="3335" width="12.85546875" bestFit="1" customWidth="1"/>
    <col min="3336" max="3336" width="9.7109375" bestFit="1" customWidth="1"/>
    <col min="3337" max="3337" width="12.85546875" bestFit="1" customWidth="1"/>
    <col min="3338" max="3338" width="9.7109375" bestFit="1" customWidth="1"/>
    <col min="3339" max="3339" width="12.85546875" bestFit="1" customWidth="1"/>
    <col min="3340" max="3340" width="9.7109375" bestFit="1" customWidth="1"/>
    <col min="3341" max="3341" width="12.85546875" bestFit="1" customWidth="1"/>
    <col min="3342" max="3342" width="9.7109375" bestFit="1" customWidth="1"/>
    <col min="3343" max="3343" width="12.85546875" bestFit="1" customWidth="1"/>
    <col min="3344" max="3344" width="9.7109375" bestFit="1" customWidth="1"/>
    <col min="3345" max="3345" width="12.85546875" bestFit="1" customWidth="1"/>
    <col min="3346" max="3346" width="9.7109375" bestFit="1" customWidth="1"/>
    <col min="3347" max="3347" width="12.85546875" bestFit="1" customWidth="1"/>
    <col min="3348" max="3348" width="9.7109375" bestFit="1" customWidth="1"/>
    <col min="3349" max="3349" width="12.85546875" bestFit="1" customWidth="1"/>
    <col min="3350" max="3350" width="9.7109375" bestFit="1" customWidth="1"/>
    <col min="3351" max="3351" width="12.85546875" bestFit="1" customWidth="1"/>
    <col min="3352" max="3352" width="9.7109375" bestFit="1" customWidth="1"/>
    <col min="3353" max="3353" width="12.85546875" bestFit="1" customWidth="1"/>
    <col min="3354" max="3354" width="9.7109375" bestFit="1" customWidth="1"/>
    <col min="3355" max="3355" width="12.85546875" bestFit="1" customWidth="1"/>
    <col min="3356" max="3356" width="9.7109375" bestFit="1" customWidth="1"/>
    <col min="3357" max="3357" width="12.85546875" bestFit="1" customWidth="1"/>
    <col min="3358" max="3358" width="9.7109375" bestFit="1" customWidth="1"/>
    <col min="3359" max="3359" width="12.85546875" bestFit="1" customWidth="1"/>
    <col min="3360" max="3360" width="9.7109375" bestFit="1" customWidth="1"/>
    <col min="3361" max="3361" width="12.85546875" bestFit="1" customWidth="1"/>
    <col min="3362" max="3362" width="9.7109375" bestFit="1" customWidth="1"/>
    <col min="3363" max="3363" width="12.85546875" bestFit="1" customWidth="1"/>
    <col min="3364" max="3364" width="9.7109375" bestFit="1" customWidth="1"/>
    <col min="3365" max="3365" width="12.85546875" bestFit="1" customWidth="1"/>
    <col min="3366" max="3366" width="9.7109375" bestFit="1" customWidth="1"/>
    <col min="3367" max="3367" width="12.85546875" bestFit="1" customWidth="1"/>
    <col min="3368" max="3368" width="9.7109375" bestFit="1" customWidth="1"/>
    <col min="3369" max="3369" width="12.85546875" bestFit="1" customWidth="1"/>
    <col min="3370" max="3370" width="9.7109375" bestFit="1" customWidth="1"/>
    <col min="3371" max="3371" width="12.85546875" bestFit="1" customWidth="1"/>
    <col min="3372" max="3372" width="9.7109375" bestFit="1" customWidth="1"/>
    <col min="3373" max="3373" width="12.85546875" bestFit="1" customWidth="1"/>
    <col min="3374" max="3374" width="9.7109375" bestFit="1" customWidth="1"/>
    <col min="3375" max="3375" width="12.85546875" bestFit="1" customWidth="1"/>
    <col min="3376" max="3376" width="9.7109375" bestFit="1" customWidth="1"/>
    <col min="3377" max="3377" width="12.85546875" bestFit="1" customWidth="1"/>
    <col min="3378" max="3378" width="9.7109375" bestFit="1" customWidth="1"/>
    <col min="3379" max="3379" width="12.85546875" bestFit="1" customWidth="1"/>
    <col min="3380" max="3380" width="9.7109375" bestFit="1" customWidth="1"/>
    <col min="3381" max="3381" width="12.85546875" bestFit="1" customWidth="1"/>
    <col min="3382" max="3382" width="9.7109375" bestFit="1" customWidth="1"/>
    <col min="3383" max="3383" width="12.85546875" bestFit="1" customWidth="1"/>
    <col min="3384" max="3384" width="9.7109375" bestFit="1" customWidth="1"/>
    <col min="3385" max="3385" width="12.85546875" bestFit="1" customWidth="1"/>
    <col min="3386" max="3386" width="9.7109375" bestFit="1" customWidth="1"/>
    <col min="3387" max="3387" width="12.85546875" bestFit="1" customWidth="1"/>
    <col min="3388" max="3388" width="9.7109375" bestFit="1" customWidth="1"/>
    <col min="3389" max="3389" width="12.85546875" bestFit="1" customWidth="1"/>
    <col min="3390" max="3390" width="9.7109375" bestFit="1" customWidth="1"/>
    <col min="3391" max="3391" width="12.85546875" bestFit="1" customWidth="1"/>
    <col min="3392" max="3392" width="9.7109375" bestFit="1" customWidth="1"/>
    <col min="3393" max="3393" width="12.85546875" bestFit="1" customWidth="1"/>
    <col min="3394" max="3394" width="9.7109375" bestFit="1" customWidth="1"/>
    <col min="3395" max="3395" width="12.85546875" bestFit="1" customWidth="1"/>
    <col min="3396" max="3396" width="9.7109375" bestFit="1" customWidth="1"/>
    <col min="3397" max="3397" width="12.85546875" bestFit="1" customWidth="1"/>
    <col min="3398" max="3398" width="9.7109375" bestFit="1" customWidth="1"/>
    <col min="3399" max="3399" width="12.85546875" bestFit="1" customWidth="1"/>
    <col min="3400" max="3400" width="9.7109375" bestFit="1" customWidth="1"/>
    <col min="3401" max="3401" width="12.85546875" bestFit="1" customWidth="1"/>
    <col min="3402" max="3402" width="9.7109375" bestFit="1" customWidth="1"/>
    <col min="3403" max="3403" width="12.85546875" bestFit="1" customWidth="1"/>
    <col min="3404" max="3404" width="9.7109375" bestFit="1" customWidth="1"/>
    <col min="3405" max="3405" width="12.85546875" bestFit="1" customWidth="1"/>
    <col min="3406" max="3406" width="9.7109375" bestFit="1" customWidth="1"/>
    <col min="3407" max="3407" width="12.85546875" bestFit="1" customWidth="1"/>
    <col min="3408" max="3408" width="9.7109375" bestFit="1" customWidth="1"/>
    <col min="3409" max="3409" width="12.85546875" bestFit="1" customWidth="1"/>
    <col min="3410" max="3410" width="9.7109375" bestFit="1" customWidth="1"/>
    <col min="3411" max="3411" width="12.85546875" bestFit="1" customWidth="1"/>
    <col min="3412" max="3412" width="9.7109375" bestFit="1" customWidth="1"/>
    <col min="3413" max="3413" width="12.85546875" bestFit="1" customWidth="1"/>
    <col min="3414" max="3414" width="9.7109375" bestFit="1" customWidth="1"/>
    <col min="3415" max="3415" width="12.85546875" bestFit="1" customWidth="1"/>
    <col min="3416" max="3416" width="9.7109375" bestFit="1" customWidth="1"/>
    <col min="3417" max="3417" width="12.85546875" bestFit="1" customWidth="1"/>
    <col min="3418" max="3418" width="9.7109375" bestFit="1" customWidth="1"/>
    <col min="3419" max="3419" width="12.85546875" bestFit="1" customWidth="1"/>
    <col min="3420" max="3420" width="9.7109375" bestFit="1" customWidth="1"/>
    <col min="3421" max="3421" width="12.85546875" bestFit="1" customWidth="1"/>
    <col min="3422" max="3422" width="9.7109375" bestFit="1" customWidth="1"/>
    <col min="3423" max="3423" width="12.85546875" bestFit="1" customWidth="1"/>
    <col min="3424" max="3424" width="9.7109375" bestFit="1" customWidth="1"/>
    <col min="3425" max="3425" width="12.85546875" bestFit="1" customWidth="1"/>
    <col min="3426" max="3426" width="9.7109375" bestFit="1" customWidth="1"/>
    <col min="3427" max="3427" width="12.85546875" bestFit="1" customWidth="1"/>
    <col min="3428" max="3428" width="9.7109375" bestFit="1" customWidth="1"/>
    <col min="3429" max="3429" width="12.85546875" bestFit="1" customWidth="1"/>
    <col min="3430" max="3430" width="9.7109375" bestFit="1" customWidth="1"/>
    <col min="3431" max="3431" width="12.85546875" bestFit="1" customWidth="1"/>
    <col min="3432" max="3432" width="9.7109375" bestFit="1" customWidth="1"/>
    <col min="3433" max="3433" width="12.85546875" bestFit="1" customWidth="1"/>
    <col min="3434" max="3434" width="9.7109375" bestFit="1" customWidth="1"/>
    <col min="3435" max="3435" width="12.85546875" bestFit="1" customWidth="1"/>
    <col min="3436" max="3436" width="9.7109375" bestFit="1" customWidth="1"/>
    <col min="3437" max="3437" width="12.85546875" bestFit="1" customWidth="1"/>
    <col min="3438" max="3438" width="9.7109375" bestFit="1" customWidth="1"/>
    <col min="3439" max="3439" width="12.85546875" bestFit="1" customWidth="1"/>
    <col min="3440" max="3440" width="9.7109375" bestFit="1" customWidth="1"/>
    <col min="3441" max="3441" width="12.85546875" bestFit="1" customWidth="1"/>
    <col min="3442" max="3442" width="9.7109375" bestFit="1" customWidth="1"/>
    <col min="3443" max="3443" width="12.85546875" bestFit="1" customWidth="1"/>
    <col min="3444" max="3444" width="9.7109375" bestFit="1" customWidth="1"/>
    <col min="3445" max="3445" width="12.85546875" bestFit="1" customWidth="1"/>
    <col min="3446" max="3446" width="9.7109375" bestFit="1" customWidth="1"/>
    <col min="3447" max="3447" width="12.85546875" bestFit="1" customWidth="1"/>
    <col min="3448" max="3448" width="9.7109375" bestFit="1" customWidth="1"/>
    <col min="3449" max="3449" width="12.85546875" bestFit="1" customWidth="1"/>
    <col min="3450" max="3450" width="9.7109375" bestFit="1" customWidth="1"/>
    <col min="3451" max="3451" width="12.85546875" bestFit="1" customWidth="1"/>
    <col min="3452" max="3452" width="9.7109375" bestFit="1" customWidth="1"/>
    <col min="3453" max="3453" width="12.85546875" bestFit="1" customWidth="1"/>
    <col min="3454" max="3454" width="9.7109375" bestFit="1" customWidth="1"/>
    <col min="3455" max="3455" width="12.85546875" bestFit="1" customWidth="1"/>
    <col min="3456" max="3456" width="9.7109375" bestFit="1" customWidth="1"/>
    <col min="3457" max="3457" width="12.85546875" bestFit="1" customWidth="1"/>
    <col min="3458" max="3458" width="9.7109375" bestFit="1" customWidth="1"/>
    <col min="3459" max="3459" width="12.85546875" bestFit="1" customWidth="1"/>
    <col min="3460" max="3460" width="9.7109375" bestFit="1" customWidth="1"/>
    <col min="3461" max="3461" width="12.85546875" bestFit="1" customWidth="1"/>
    <col min="3462" max="3462" width="9.7109375" bestFit="1" customWidth="1"/>
    <col min="3463" max="3463" width="12.85546875" bestFit="1" customWidth="1"/>
    <col min="3464" max="3464" width="9.7109375" bestFit="1" customWidth="1"/>
    <col min="3465" max="3465" width="12.85546875" bestFit="1" customWidth="1"/>
    <col min="3466" max="3466" width="9.7109375" bestFit="1" customWidth="1"/>
    <col min="3467" max="3467" width="12.85546875" bestFit="1" customWidth="1"/>
    <col min="3468" max="3468" width="9.7109375" bestFit="1" customWidth="1"/>
    <col min="3469" max="3469" width="12.85546875" bestFit="1" customWidth="1"/>
    <col min="3470" max="3470" width="9.7109375" bestFit="1" customWidth="1"/>
    <col min="3471" max="3471" width="12.85546875" bestFit="1" customWidth="1"/>
    <col min="3472" max="3472" width="9.7109375" bestFit="1" customWidth="1"/>
    <col min="3473" max="3473" width="12.85546875" bestFit="1" customWidth="1"/>
    <col min="3474" max="3474" width="9.7109375" bestFit="1" customWidth="1"/>
    <col min="3475" max="3475" width="12.85546875" bestFit="1" customWidth="1"/>
    <col min="3476" max="3476" width="9.7109375" bestFit="1" customWidth="1"/>
    <col min="3477" max="3477" width="12.85546875" bestFit="1" customWidth="1"/>
    <col min="3478" max="3478" width="9.7109375" bestFit="1" customWidth="1"/>
    <col min="3479" max="3479" width="12.85546875" bestFit="1" customWidth="1"/>
    <col min="3480" max="3480" width="9.7109375" bestFit="1" customWidth="1"/>
    <col min="3481" max="3481" width="12.85546875" bestFit="1" customWidth="1"/>
    <col min="3482" max="3482" width="9.7109375" bestFit="1" customWidth="1"/>
    <col min="3483" max="3483" width="12.85546875" bestFit="1" customWidth="1"/>
    <col min="3484" max="3484" width="9.7109375" bestFit="1" customWidth="1"/>
    <col min="3485" max="3485" width="12.85546875" bestFit="1" customWidth="1"/>
    <col min="3486" max="3486" width="9.7109375" bestFit="1" customWidth="1"/>
    <col min="3487" max="3487" width="12.85546875" bestFit="1" customWidth="1"/>
    <col min="3488" max="3488" width="9.7109375" bestFit="1" customWidth="1"/>
    <col min="3489" max="3489" width="12.85546875" bestFit="1" customWidth="1"/>
    <col min="3490" max="3490" width="9.7109375" bestFit="1" customWidth="1"/>
    <col min="3491" max="3491" width="12.85546875" bestFit="1" customWidth="1"/>
    <col min="3492" max="3492" width="9.7109375" bestFit="1" customWidth="1"/>
    <col min="3493" max="3493" width="12.85546875" bestFit="1" customWidth="1"/>
    <col min="3494" max="3494" width="9.7109375" bestFit="1" customWidth="1"/>
    <col min="3495" max="3495" width="12.85546875" bestFit="1" customWidth="1"/>
    <col min="3496" max="3496" width="9.7109375" bestFit="1" customWidth="1"/>
    <col min="3497" max="3497" width="12.85546875" bestFit="1" customWidth="1"/>
    <col min="3498" max="3498" width="9.7109375" bestFit="1" customWidth="1"/>
    <col min="3499" max="3499" width="12.85546875" bestFit="1" customWidth="1"/>
    <col min="3500" max="3500" width="9.7109375" bestFit="1" customWidth="1"/>
    <col min="3501" max="3501" width="12.85546875" bestFit="1" customWidth="1"/>
    <col min="3502" max="3502" width="9.7109375" bestFit="1" customWidth="1"/>
    <col min="3503" max="3503" width="12.85546875" bestFit="1" customWidth="1"/>
    <col min="3504" max="3504" width="9.7109375" bestFit="1" customWidth="1"/>
    <col min="3505" max="3505" width="12.85546875" bestFit="1" customWidth="1"/>
    <col min="3506" max="3506" width="9.7109375" bestFit="1" customWidth="1"/>
    <col min="3507" max="3507" width="12.85546875" bestFit="1" customWidth="1"/>
    <col min="3508" max="3508" width="9.7109375" bestFit="1" customWidth="1"/>
    <col min="3509" max="3509" width="12.85546875" bestFit="1" customWidth="1"/>
    <col min="3510" max="3510" width="9.7109375" bestFit="1" customWidth="1"/>
    <col min="3511" max="3511" width="12.85546875" bestFit="1" customWidth="1"/>
    <col min="3512" max="3512" width="9.7109375" bestFit="1" customWidth="1"/>
    <col min="3513" max="3513" width="12.85546875" bestFit="1" customWidth="1"/>
    <col min="3514" max="3514" width="9.7109375" bestFit="1" customWidth="1"/>
    <col min="3515" max="3515" width="12.85546875" bestFit="1" customWidth="1"/>
    <col min="3516" max="3516" width="9.7109375" bestFit="1" customWidth="1"/>
    <col min="3517" max="3517" width="12.85546875" bestFit="1" customWidth="1"/>
    <col min="3518" max="3518" width="9.7109375" bestFit="1" customWidth="1"/>
    <col min="3519" max="3519" width="12.85546875" bestFit="1" customWidth="1"/>
    <col min="3520" max="3520" width="9.7109375" bestFit="1" customWidth="1"/>
    <col min="3521" max="3521" width="12.85546875" bestFit="1" customWidth="1"/>
    <col min="3522" max="3522" width="9.7109375" bestFit="1" customWidth="1"/>
    <col min="3523" max="3523" width="12.85546875" bestFit="1" customWidth="1"/>
    <col min="3524" max="3524" width="9.7109375" bestFit="1" customWidth="1"/>
    <col min="3525" max="3525" width="12.85546875" bestFit="1" customWidth="1"/>
    <col min="3526" max="3526" width="9.7109375" bestFit="1" customWidth="1"/>
    <col min="3527" max="3527" width="12.85546875" bestFit="1" customWidth="1"/>
    <col min="3528" max="3528" width="9.7109375" bestFit="1" customWidth="1"/>
    <col min="3529" max="3529" width="12.85546875" bestFit="1" customWidth="1"/>
    <col min="3530" max="3530" width="9.7109375" bestFit="1" customWidth="1"/>
    <col min="3531" max="3531" width="12.85546875" bestFit="1" customWidth="1"/>
    <col min="3532" max="3532" width="9.7109375" bestFit="1" customWidth="1"/>
    <col min="3533" max="3533" width="12.85546875" bestFit="1" customWidth="1"/>
    <col min="3534" max="3534" width="9.7109375" bestFit="1" customWidth="1"/>
    <col min="3535" max="3535" width="12.85546875" bestFit="1" customWidth="1"/>
    <col min="3536" max="3536" width="9.7109375" bestFit="1" customWidth="1"/>
    <col min="3537" max="3537" width="12.85546875" bestFit="1" customWidth="1"/>
    <col min="3538" max="3538" width="9.7109375" bestFit="1" customWidth="1"/>
    <col min="3539" max="3539" width="12.85546875" bestFit="1" customWidth="1"/>
    <col min="3540" max="3540" width="9.7109375" bestFit="1" customWidth="1"/>
    <col min="3541" max="3541" width="12.85546875" bestFit="1" customWidth="1"/>
    <col min="3542" max="3542" width="9.7109375" bestFit="1" customWidth="1"/>
    <col min="3543" max="3543" width="12.85546875" bestFit="1" customWidth="1"/>
    <col min="3544" max="3544" width="9.7109375" bestFit="1" customWidth="1"/>
    <col min="3545" max="3545" width="12.85546875" bestFit="1" customWidth="1"/>
    <col min="3546" max="3546" width="9.7109375" bestFit="1" customWidth="1"/>
    <col min="3547" max="3547" width="12.85546875" bestFit="1" customWidth="1"/>
    <col min="3548" max="3548" width="9.7109375" bestFit="1" customWidth="1"/>
    <col min="3549" max="3549" width="12.85546875" bestFit="1" customWidth="1"/>
    <col min="3550" max="3550" width="9.7109375" bestFit="1" customWidth="1"/>
    <col min="3551" max="3551" width="12.85546875" bestFit="1" customWidth="1"/>
    <col min="3552" max="3552" width="9.7109375" bestFit="1" customWidth="1"/>
    <col min="3553" max="3553" width="12.85546875" bestFit="1" customWidth="1"/>
    <col min="3554" max="3554" width="9.7109375" bestFit="1" customWidth="1"/>
    <col min="3555" max="3555" width="12.85546875" bestFit="1" customWidth="1"/>
    <col min="3556" max="3556" width="9.7109375" bestFit="1" customWidth="1"/>
    <col min="3557" max="3557" width="12.85546875" bestFit="1" customWidth="1"/>
    <col min="3558" max="3558" width="9.7109375" bestFit="1" customWidth="1"/>
    <col min="3559" max="3559" width="12.85546875" bestFit="1" customWidth="1"/>
    <col min="3560" max="3560" width="9.7109375" bestFit="1" customWidth="1"/>
    <col min="3561" max="3561" width="12.85546875" bestFit="1" customWidth="1"/>
    <col min="3562" max="3562" width="9.7109375" bestFit="1" customWidth="1"/>
    <col min="3563" max="3563" width="12.85546875" bestFit="1" customWidth="1"/>
    <col min="3564" max="3564" width="9.7109375" bestFit="1" customWidth="1"/>
    <col min="3565" max="3565" width="12.85546875" bestFit="1" customWidth="1"/>
    <col min="3566" max="3566" width="9.7109375" bestFit="1" customWidth="1"/>
    <col min="3567" max="3567" width="12.85546875" bestFit="1" customWidth="1"/>
    <col min="3568" max="3568" width="9.7109375" bestFit="1" customWidth="1"/>
    <col min="3569" max="3569" width="12.85546875" bestFit="1" customWidth="1"/>
    <col min="3570" max="3570" width="9.7109375" bestFit="1" customWidth="1"/>
    <col min="3571" max="3571" width="12.85546875" bestFit="1" customWidth="1"/>
    <col min="3572" max="3572" width="9.7109375" bestFit="1" customWidth="1"/>
    <col min="3573" max="3573" width="12.85546875" bestFit="1" customWidth="1"/>
    <col min="3574" max="3574" width="9.7109375" bestFit="1" customWidth="1"/>
    <col min="3575" max="3575" width="12.85546875" bestFit="1" customWidth="1"/>
    <col min="3576" max="3576" width="9.7109375" bestFit="1" customWidth="1"/>
    <col min="3577" max="3577" width="12.85546875" bestFit="1" customWidth="1"/>
    <col min="3578" max="3578" width="9.7109375" bestFit="1" customWidth="1"/>
    <col min="3579" max="3579" width="12.85546875" bestFit="1" customWidth="1"/>
    <col min="3580" max="3580" width="9.7109375" bestFit="1" customWidth="1"/>
    <col min="3581" max="3581" width="12.85546875" bestFit="1" customWidth="1"/>
    <col min="3582" max="3582" width="9.7109375" bestFit="1" customWidth="1"/>
    <col min="3583" max="3583" width="12.85546875" bestFit="1" customWidth="1"/>
    <col min="3584" max="3584" width="9.7109375" bestFit="1" customWidth="1"/>
    <col min="3585" max="3585" width="12.85546875" bestFit="1" customWidth="1"/>
    <col min="3586" max="3586" width="9.7109375" bestFit="1" customWidth="1"/>
    <col min="3587" max="3587" width="12.85546875" bestFit="1" customWidth="1"/>
    <col min="3588" max="3588" width="9.7109375" bestFit="1" customWidth="1"/>
    <col min="3589" max="3589" width="12.85546875" bestFit="1" customWidth="1"/>
    <col min="3590" max="3590" width="9.7109375" bestFit="1" customWidth="1"/>
    <col min="3591" max="3591" width="12.85546875" bestFit="1" customWidth="1"/>
    <col min="3592" max="3592" width="9.7109375" bestFit="1" customWidth="1"/>
    <col min="3593" max="3593" width="12.85546875" bestFit="1" customWidth="1"/>
    <col min="3594" max="3594" width="9.7109375" bestFit="1" customWidth="1"/>
    <col min="3595" max="3595" width="12.85546875" bestFit="1" customWidth="1"/>
    <col min="3596" max="3596" width="9.7109375" bestFit="1" customWidth="1"/>
    <col min="3597" max="3597" width="12.85546875" bestFit="1" customWidth="1"/>
    <col min="3598" max="3598" width="9.7109375" bestFit="1" customWidth="1"/>
    <col min="3599" max="3599" width="12.85546875" bestFit="1" customWidth="1"/>
    <col min="3600" max="3600" width="9.7109375" bestFit="1" customWidth="1"/>
    <col min="3601" max="3601" width="12.85546875" bestFit="1" customWidth="1"/>
    <col min="3602" max="3602" width="9.7109375" bestFit="1" customWidth="1"/>
    <col min="3603" max="3603" width="12.85546875" bestFit="1" customWidth="1"/>
    <col min="3604" max="3604" width="9.7109375" bestFit="1" customWidth="1"/>
    <col min="3605" max="3605" width="12.85546875" bestFit="1" customWidth="1"/>
    <col min="3606" max="3606" width="9.7109375" bestFit="1" customWidth="1"/>
    <col min="3607" max="3607" width="12.85546875" bestFit="1" customWidth="1"/>
    <col min="3608" max="3608" width="9.7109375" bestFit="1" customWidth="1"/>
    <col min="3609" max="3609" width="12.85546875" bestFit="1" customWidth="1"/>
    <col min="3610" max="3610" width="9.7109375" bestFit="1" customWidth="1"/>
    <col min="3611" max="3611" width="12.85546875" bestFit="1" customWidth="1"/>
    <col min="3612" max="3612" width="9.7109375" bestFit="1" customWidth="1"/>
    <col min="3613" max="3613" width="12.85546875" bestFit="1" customWidth="1"/>
    <col min="3614" max="3614" width="9.7109375" bestFit="1" customWidth="1"/>
    <col min="3615" max="3615" width="12.85546875" bestFit="1" customWidth="1"/>
    <col min="3616" max="3616" width="9.7109375" bestFit="1" customWidth="1"/>
    <col min="3617" max="3617" width="12.85546875" bestFit="1" customWidth="1"/>
    <col min="3618" max="3618" width="9.7109375" bestFit="1" customWidth="1"/>
    <col min="3619" max="3619" width="12.85546875" bestFit="1" customWidth="1"/>
    <col min="3620" max="3620" width="9.7109375" bestFit="1" customWidth="1"/>
    <col min="3621" max="3621" width="12.85546875" bestFit="1" customWidth="1"/>
    <col min="3622" max="3622" width="9.7109375" bestFit="1" customWidth="1"/>
    <col min="3623" max="3623" width="12.85546875" bestFit="1" customWidth="1"/>
    <col min="3624" max="3624" width="9.7109375" bestFit="1" customWidth="1"/>
    <col min="3625" max="3625" width="12.85546875" bestFit="1" customWidth="1"/>
    <col min="3626" max="3626" width="9.7109375" bestFit="1" customWidth="1"/>
    <col min="3627" max="3627" width="12.85546875" bestFit="1" customWidth="1"/>
    <col min="3628" max="3628" width="9.7109375" bestFit="1" customWidth="1"/>
    <col min="3629" max="3629" width="12.85546875" bestFit="1" customWidth="1"/>
    <col min="3630" max="3630" width="9.7109375" bestFit="1" customWidth="1"/>
    <col min="3631" max="3631" width="12.85546875" bestFit="1" customWidth="1"/>
    <col min="3632" max="3632" width="9.7109375" bestFit="1" customWidth="1"/>
    <col min="3633" max="3633" width="12.85546875" bestFit="1" customWidth="1"/>
    <col min="3634" max="3634" width="9.7109375" bestFit="1" customWidth="1"/>
    <col min="3635" max="3635" width="12.85546875" bestFit="1" customWidth="1"/>
    <col min="3636" max="3636" width="9.7109375" bestFit="1" customWidth="1"/>
    <col min="3637" max="3637" width="12.85546875" bestFit="1" customWidth="1"/>
    <col min="3638" max="3638" width="9.7109375" bestFit="1" customWidth="1"/>
    <col min="3639" max="3639" width="12.85546875" bestFit="1" customWidth="1"/>
    <col min="3640" max="3640" width="9.7109375" bestFit="1" customWidth="1"/>
    <col min="3641" max="3641" width="12.85546875" bestFit="1" customWidth="1"/>
    <col min="3642" max="3642" width="9.7109375" bestFit="1" customWidth="1"/>
    <col min="3643" max="3643" width="12.85546875" bestFit="1" customWidth="1"/>
    <col min="3644" max="3644" width="9.7109375" bestFit="1" customWidth="1"/>
    <col min="3645" max="3645" width="12.85546875" bestFit="1" customWidth="1"/>
    <col min="3646" max="3646" width="9.7109375" bestFit="1" customWidth="1"/>
    <col min="3647" max="3647" width="12.85546875" bestFit="1" customWidth="1"/>
    <col min="3648" max="3648" width="9.7109375" bestFit="1" customWidth="1"/>
    <col min="3649" max="3649" width="12.85546875" bestFit="1" customWidth="1"/>
    <col min="3650" max="3650" width="9.7109375" bestFit="1" customWidth="1"/>
    <col min="3651" max="3651" width="12.85546875" bestFit="1" customWidth="1"/>
    <col min="3652" max="3652" width="9.7109375" bestFit="1" customWidth="1"/>
    <col min="3653" max="3653" width="12.85546875" bestFit="1" customWidth="1"/>
    <col min="3654" max="3654" width="9.7109375" bestFit="1" customWidth="1"/>
    <col min="3655" max="3655" width="12.85546875" bestFit="1" customWidth="1"/>
    <col min="3656" max="3656" width="9.7109375" bestFit="1" customWidth="1"/>
    <col min="3657" max="3657" width="12.85546875" bestFit="1" customWidth="1"/>
    <col min="3658" max="3658" width="9.7109375" bestFit="1" customWidth="1"/>
    <col min="3659" max="3659" width="12.85546875" bestFit="1" customWidth="1"/>
    <col min="3660" max="3660" width="9.7109375" bestFit="1" customWidth="1"/>
    <col min="3661" max="3661" width="12.85546875" bestFit="1" customWidth="1"/>
    <col min="3662" max="3662" width="9.7109375" bestFit="1" customWidth="1"/>
    <col min="3663" max="3663" width="12.85546875" bestFit="1" customWidth="1"/>
    <col min="3664" max="3664" width="9.7109375" bestFit="1" customWidth="1"/>
    <col min="3665" max="3665" width="12.85546875" bestFit="1" customWidth="1"/>
    <col min="3666" max="3666" width="9.7109375" bestFit="1" customWidth="1"/>
    <col min="3667" max="3667" width="12.85546875" bestFit="1" customWidth="1"/>
    <col min="3668" max="3668" width="9.7109375" bestFit="1" customWidth="1"/>
    <col min="3669" max="3669" width="12.85546875" bestFit="1" customWidth="1"/>
    <col min="3670" max="3670" width="9.7109375" bestFit="1" customWidth="1"/>
    <col min="3671" max="3671" width="12.85546875" bestFit="1" customWidth="1"/>
    <col min="3672" max="3672" width="9.7109375" bestFit="1" customWidth="1"/>
    <col min="3673" max="3673" width="12.85546875" bestFit="1" customWidth="1"/>
    <col min="3674" max="3674" width="9.7109375" bestFit="1" customWidth="1"/>
    <col min="3675" max="3675" width="12.85546875" bestFit="1" customWidth="1"/>
    <col min="3676" max="3676" width="9.7109375" bestFit="1" customWidth="1"/>
    <col min="3677" max="3677" width="12.85546875" bestFit="1" customWidth="1"/>
    <col min="3678" max="3678" width="9.7109375" bestFit="1" customWidth="1"/>
    <col min="3679" max="3679" width="12.85546875" bestFit="1" customWidth="1"/>
    <col min="3680" max="3680" width="9.7109375" bestFit="1" customWidth="1"/>
    <col min="3681" max="3681" width="12.85546875" bestFit="1" customWidth="1"/>
    <col min="3682" max="3682" width="9.7109375" bestFit="1" customWidth="1"/>
    <col min="3683" max="3683" width="12.85546875" bestFit="1" customWidth="1"/>
    <col min="3684" max="3684" width="9.7109375" bestFit="1" customWidth="1"/>
    <col min="3685" max="3685" width="12.85546875" bestFit="1" customWidth="1"/>
    <col min="3686" max="3686" width="9.7109375" bestFit="1" customWidth="1"/>
    <col min="3687" max="3687" width="12.85546875" bestFit="1" customWidth="1"/>
    <col min="3688" max="3688" width="9.7109375" bestFit="1" customWidth="1"/>
    <col min="3689" max="3689" width="12.85546875" bestFit="1" customWidth="1"/>
    <col min="3690" max="3690" width="9.7109375" bestFit="1" customWidth="1"/>
    <col min="3691" max="3691" width="12.85546875" bestFit="1" customWidth="1"/>
    <col min="3692" max="3692" width="9.7109375" bestFit="1" customWidth="1"/>
    <col min="3693" max="3693" width="12.85546875" bestFit="1" customWidth="1"/>
    <col min="3694" max="3694" width="9.7109375" bestFit="1" customWidth="1"/>
    <col min="3695" max="3695" width="12.85546875" bestFit="1" customWidth="1"/>
    <col min="3696" max="3696" width="9.7109375" bestFit="1" customWidth="1"/>
    <col min="3697" max="3697" width="12.85546875" bestFit="1" customWidth="1"/>
    <col min="3698" max="3698" width="9.7109375" bestFit="1" customWidth="1"/>
    <col min="3699" max="3699" width="12.85546875" bestFit="1" customWidth="1"/>
    <col min="3700" max="3700" width="9.7109375" bestFit="1" customWidth="1"/>
    <col min="3701" max="3701" width="12.85546875" bestFit="1" customWidth="1"/>
    <col min="3702" max="3702" width="9.7109375" bestFit="1" customWidth="1"/>
    <col min="3703" max="3703" width="12.85546875" bestFit="1" customWidth="1"/>
    <col min="3704" max="3704" width="9.7109375" bestFit="1" customWidth="1"/>
    <col min="3705" max="3705" width="12.85546875" bestFit="1" customWidth="1"/>
    <col min="3706" max="3706" width="9.7109375" bestFit="1" customWidth="1"/>
    <col min="3707" max="3707" width="12.85546875" bestFit="1" customWidth="1"/>
    <col min="3708" max="3708" width="9.7109375" bestFit="1" customWidth="1"/>
    <col min="3709" max="3709" width="12.85546875" bestFit="1" customWidth="1"/>
    <col min="3710" max="3710" width="9.7109375" bestFit="1" customWidth="1"/>
    <col min="3711" max="3711" width="12.85546875" bestFit="1" customWidth="1"/>
    <col min="3712" max="3712" width="9.7109375" bestFit="1" customWidth="1"/>
    <col min="3713" max="3713" width="12.85546875" bestFit="1" customWidth="1"/>
    <col min="3714" max="3714" width="9.7109375" bestFit="1" customWidth="1"/>
    <col min="3715" max="3715" width="12.85546875" bestFit="1" customWidth="1"/>
    <col min="3716" max="3716" width="9.7109375" bestFit="1" customWidth="1"/>
    <col min="3717" max="3717" width="12.85546875" bestFit="1" customWidth="1"/>
    <col min="3718" max="3718" width="9.7109375" bestFit="1" customWidth="1"/>
    <col min="3719" max="3719" width="12.85546875" bestFit="1" customWidth="1"/>
    <col min="3720" max="3720" width="9.7109375" bestFit="1" customWidth="1"/>
    <col min="3721" max="3721" width="12.85546875" bestFit="1" customWidth="1"/>
    <col min="3722" max="3722" width="9.7109375" bestFit="1" customWidth="1"/>
    <col min="3723" max="3723" width="12.85546875" bestFit="1" customWidth="1"/>
    <col min="3724" max="3724" width="9.7109375" bestFit="1" customWidth="1"/>
    <col min="3725" max="3725" width="12.85546875" bestFit="1" customWidth="1"/>
    <col min="3726" max="3726" width="9.7109375" bestFit="1" customWidth="1"/>
    <col min="3727" max="3727" width="12.85546875" bestFit="1" customWidth="1"/>
    <col min="3728" max="3728" width="9.7109375" bestFit="1" customWidth="1"/>
    <col min="3729" max="3729" width="12.85546875" bestFit="1" customWidth="1"/>
    <col min="3730" max="3730" width="9.7109375" bestFit="1" customWidth="1"/>
    <col min="3731" max="3731" width="12.85546875" bestFit="1" customWidth="1"/>
    <col min="3732" max="3732" width="9.7109375" bestFit="1" customWidth="1"/>
    <col min="3733" max="3733" width="12.85546875" bestFit="1" customWidth="1"/>
    <col min="3734" max="3734" width="9.7109375" bestFit="1" customWidth="1"/>
    <col min="3735" max="3735" width="12.85546875" bestFit="1" customWidth="1"/>
    <col min="3736" max="3736" width="9.7109375" bestFit="1" customWidth="1"/>
    <col min="3737" max="3737" width="12.85546875" bestFit="1" customWidth="1"/>
    <col min="3738" max="3738" width="9.7109375" bestFit="1" customWidth="1"/>
    <col min="3739" max="3739" width="12.85546875" bestFit="1" customWidth="1"/>
    <col min="3740" max="3740" width="9.7109375" bestFit="1" customWidth="1"/>
    <col min="3741" max="3741" width="12.85546875" bestFit="1" customWidth="1"/>
    <col min="3742" max="3742" width="9.7109375" bestFit="1" customWidth="1"/>
    <col min="3743" max="3743" width="12.85546875" bestFit="1" customWidth="1"/>
    <col min="3744" max="3744" width="9.7109375" bestFit="1" customWidth="1"/>
    <col min="3745" max="3745" width="12.85546875" bestFit="1" customWidth="1"/>
    <col min="3746" max="3746" width="9.7109375" bestFit="1" customWidth="1"/>
    <col min="3747" max="3747" width="12.85546875" bestFit="1" customWidth="1"/>
    <col min="3748" max="3748" width="9.7109375" bestFit="1" customWidth="1"/>
    <col min="3749" max="3749" width="12.85546875" bestFit="1" customWidth="1"/>
    <col min="3750" max="3750" width="9.7109375" bestFit="1" customWidth="1"/>
    <col min="3751" max="3751" width="12.85546875" bestFit="1" customWidth="1"/>
    <col min="3752" max="3752" width="9.7109375" bestFit="1" customWidth="1"/>
    <col min="3753" max="3753" width="12.85546875" bestFit="1" customWidth="1"/>
    <col min="3754" max="3754" width="9.7109375" bestFit="1" customWidth="1"/>
    <col min="3755" max="3755" width="12.85546875" bestFit="1" customWidth="1"/>
    <col min="3756" max="3756" width="9.7109375" bestFit="1" customWidth="1"/>
    <col min="3757" max="3757" width="12.85546875" bestFit="1" customWidth="1"/>
    <col min="3758" max="3758" width="9.7109375" bestFit="1" customWidth="1"/>
    <col min="3759" max="3759" width="12.85546875" bestFit="1" customWidth="1"/>
    <col min="3760" max="3760" width="9.7109375" bestFit="1" customWidth="1"/>
    <col min="3761" max="3761" width="12.85546875" bestFit="1" customWidth="1"/>
    <col min="3762" max="3762" width="9.7109375" bestFit="1" customWidth="1"/>
    <col min="3763" max="3763" width="12.85546875" bestFit="1" customWidth="1"/>
    <col min="3764" max="3764" width="9.7109375" bestFit="1" customWidth="1"/>
    <col min="3765" max="3765" width="12.85546875" bestFit="1" customWidth="1"/>
    <col min="3766" max="3766" width="9.7109375" bestFit="1" customWidth="1"/>
    <col min="3767" max="3767" width="12.85546875" bestFit="1" customWidth="1"/>
    <col min="3768" max="3768" width="9.7109375" bestFit="1" customWidth="1"/>
    <col min="3769" max="3769" width="12.85546875" bestFit="1" customWidth="1"/>
    <col min="3770" max="3770" width="9.7109375" bestFit="1" customWidth="1"/>
    <col min="3771" max="3771" width="12.85546875" bestFit="1" customWidth="1"/>
    <col min="3772" max="3772" width="9.7109375" bestFit="1" customWidth="1"/>
    <col min="3773" max="3773" width="12.85546875" bestFit="1" customWidth="1"/>
    <col min="3774" max="3774" width="9.7109375" bestFit="1" customWidth="1"/>
    <col min="3775" max="3775" width="12.85546875" bestFit="1" customWidth="1"/>
    <col min="3776" max="3776" width="9.7109375" bestFit="1" customWidth="1"/>
    <col min="3777" max="3777" width="12.85546875" bestFit="1" customWidth="1"/>
    <col min="3778" max="3778" width="9.7109375" bestFit="1" customWidth="1"/>
    <col min="3779" max="3779" width="12.85546875" bestFit="1" customWidth="1"/>
    <col min="3780" max="3780" width="9.7109375" bestFit="1" customWidth="1"/>
    <col min="3781" max="3781" width="12.85546875" bestFit="1" customWidth="1"/>
    <col min="3782" max="3782" width="9.7109375" bestFit="1" customWidth="1"/>
    <col min="3783" max="3783" width="12.85546875" bestFit="1" customWidth="1"/>
    <col min="3784" max="3784" width="9.7109375" bestFit="1" customWidth="1"/>
    <col min="3785" max="3785" width="12.85546875" bestFit="1" customWidth="1"/>
    <col min="3786" max="3786" width="9.7109375" bestFit="1" customWidth="1"/>
    <col min="3787" max="3787" width="12.85546875" bestFit="1" customWidth="1"/>
    <col min="3788" max="3788" width="9.7109375" bestFit="1" customWidth="1"/>
    <col min="3789" max="3789" width="12.85546875" bestFit="1" customWidth="1"/>
    <col min="3790" max="3790" width="9.7109375" bestFit="1" customWidth="1"/>
    <col min="3791" max="3791" width="12.85546875" bestFit="1" customWidth="1"/>
    <col min="3792" max="3792" width="9.7109375" bestFit="1" customWidth="1"/>
    <col min="3793" max="3793" width="12.85546875" bestFit="1" customWidth="1"/>
    <col min="3794" max="3794" width="9.7109375" bestFit="1" customWidth="1"/>
    <col min="3795" max="3795" width="12.85546875" bestFit="1" customWidth="1"/>
    <col min="3796" max="3796" width="9.7109375" bestFit="1" customWidth="1"/>
    <col min="3797" max="3797" width="12.85546875" bestFit="1" customWidth="1"/>
    <col min="3798" max="3798" width="9.7109375" bestFit="1" customWidth="1"/>
    <col min="3799" max="3799" width="12.85546875" bestFit="1" customWidth="1"/>
    <col min="3800" max="3800" width="9.7109375" bestFit="1" customWidth="1"/>
    <col min="3801" max="3801" width="12.85546875" bestFit="1" customWidth="1"/>
    <col min="3802" max="3802" width="9.7109375" bestFit="1" customWidth="1"/>
    <col min="3803" max="3803" width="12.85546875" bestFit="1" customWidth="1"/>
    <col min="3804" max="3804" width="9.7109375" bestFit="1" customWidth="1"/>
    <col min="3805" max="3805" width="12.85546875" bestFit="1" customWidth="1"/>
    <col min="3806" max="3806" width="9.7109375" bestFit="1" customWidth="1"/>
    <col min="3807" max="3807" width="12.85546875" bestFit="1" customWidth="1"/>
    <col min="3808" max="3808" width="9.7109375" bestFit="1" customWidth="1"/>
    <col min="3809" max="3809" width="12.85546875" bestFit="1" customWidth="1"/>
    <col min="3810" max="3810" width="9.7109375" bestFit="1" customWidth="1"/>
    <col min="3811" max="3811" width="12.85546875" bestFit="1" customWidth="1"/>
    <col min="3812" max="3812" width="9.7109375" bestFit="1" customWidth="1"/>
    <col min="3813" max="3813" width="12.85546875" bestFit="1" customWidth="1"/>
    <col min="3814" max="3814" width="9.7109375" bestFit="1" customWidth="1"/>
    <col min="3815" max="3815" width="12.85546875" bestFit="1" customWidth="1"/>
    <col min="3816" max="3816" width="9.7109375" bestFit="1" customWidth="1"/>
    <col min="3817" max="3817" width="12.85546875" bestFit="1" customWidth="1"/>
    <col min="3818" max="3818" width="9.7109375" bestFit="1" customWidth="1"/>
    <col min="3819" max="3819" width="12.85546875" bestFit="1" customWidth="1"/>
    <col min="3820" max="3820" width="9.7109375" bestFit="1" customWidth="1"/>
    <col min="3821" max="3821" width="12.85546875" bestFit="1" customWidth="1"/>
    <col min="3822" max="3822" width="9.7109375" bestFit="1" customWidth="1"/>
    <col min="3823" max="3823" width="12.85546875" bestFit="1" customWidth="1"/>
    <col min="3824" max="3824" width="9.7109375" bestFit="1" customWidth="1"/>
    <col min="3825" max="3825" width="12.85546875" bestFit="1" customWidth="1"/>
    <col min="3826" max="3826" width="9.7109375" bestFit="1" customWidth="1"/>
    <col min="3827" max="3827" width="12.85546875" bestFit="1" customWidth="1"/>
    <col min="3828" max="3828" width="9.7109375" bestFit="1" customWidth="1"/>
    <col min="3829" max="3829" width="12.85546875" bestFit="1" customWidth="1"/>
    <col min="3830" max="3830" width="9.7109375" bestFit="1" customWidth="1"/>
    <col min="3831" max="3831" width="12.85546875" bestFit="1" customWidth="1"/>
    <col min="3832" max="3832" width="9.7109375" bestFit="1" customWidth="1"/>
    <col min="3833" max="3833" width="12.85546875" bestFit="1" customWidth="1"/>
    <col min="3834" max="3834" width="9.7109375" bestFit="1" customWidth="1"/>
    <col min="3835" max="3835" width="12.85546875" bestFit="1" customWidth="1"/>
    <col min="3836" max="3836" width="9.7109375" bestFit="1" customWidth="1"/>
    <col min="3837" max="3837" width="12.85546875" bestFit="1" customWidth="1"/>
    <col min="3838" max="3838" width="9.7109375" bestFit="1" customWidth="1"/>
    <col min="3839" max="3839" width="12.85546875" bestFit="1" customWidth="1"/>
    <col min="3840" max="3840" width="9.7109375" bestFit="1" customWidth="1"/>
    <col min="3841" max="3841" width="12.85546875" bestFit="1" customWidth="1"/>
    <col min="3842" max="3842" width="9.7109375" bestFit="1" customWidth="1"/>
    <col min="3843" max="3843" width="12.85546875" bestFit="1" customWidth="1"/>
    <col min="3844" max="3844" width="9.7109375" bestFit="1" customWidth="1"/>
    <col min="3845" max="3845" width="12.85546875" bestFit="1" customWidth="1"/>
    <col min="3846" max="3846" width="9.7109375" bestFit="1" customWidth="1"/>
    <col min="3847" max="3847" width="12.85546875" bestFit="1" customWidth="1"/>
    <col min="3848" max="3848" width="9.7109375" bestFit="1" customWidth="1"/>
    <col min="3849" max="3849" width="12.85546875" bestFit="1" customWidth="1"/>
    <col min="3850" max="3850" width="9.7109375" bestFit="1" customWidth="1"/>
    <col min="3851" max="3851" width="12.85546875" bestFit="1" customWidth="1"/>
    <col min="3852" max="3852" width="9.7109375" bestFit="1" customWidth="1"/>
    <col min="3853" max="3853" width="12.85546875" bestFit="1" customWidth="1"/>
    <col min="3854" max="3854" width="9.7109375" bestFit="1" customWidth="1"/>
    <col min="3855" max="3855" width="12.85546875" bestFit="1" customWidth="1"/>
    <col min="3856" max="3856" width="9.7109375" bestFit="1" customWidth="1"/>
    <col min="3857" max="3857" width="12.85546875" bestFit="1" customWidth="1"/>
    <col min="3858" max="3858" width="9.7109375" bestFit="1" customWidth="1"/>
    <col min="3859" max="3859" width="12.85546875" bestFit="1" customWidth="1"/>
    <col min="3860" max="3860" width="9.7109375" bestFit="1" customWidth="1"/>
    <col min="3861" max="3861" width="12.85546875" bestFit="1" customWidth="1"/>
    <col min="3862" max="3862" width="9.7109375" bestFit="1" customWidth="1"/>
    <col min="3863" max="3863" width="12.85546875" bestFit="1" customWidth="1"/>
    <col min="3864" max="3864" width="9.7109375" bestFit="1" customWidth="1"/>
    <col min="3865" max="3865" width="12.85546875" bestFit="1" customWidth="1"/>
    <col min="3866" max="3866" width="9.7109375" bestFit="1" customWidth="1"/>
    <col min="3867" max="3867" width="12.85546875" bestFit="1" customWidth="1"/>
    <col min="3868" max="3868" width="9.7109375" bestFit="1" customWidth="1"/>
    <col min="3869" max="3869" width="12.85546875" bestFit="1" customWidth="1"/>
    <col min="3870" max="3870" width="9.7109375" bestFit="1" customWidth="1"/>
    <col min="3871" max="3871" width="12.85546875" bestFit="1" customWidth="1"/>
    <col min="3872" max="3872" width="9.7109375" bestFit="1" customWidth="1"/>
    <col min="3873" max="3873" width="12.85546875" bestFit="1" customWidth="1"/>
    <col min="3874" max="3874" width="9.7109375" bestFit="1" customWidth="1"/>
    <col min="3875" max="3875" width="12.85546875" bestFit="1" customWidth="1"/>
    <col min="3876" max="3876" width="9.7109375" bestFit="1" customWidth="1"/>
    <col min="3877" max="3877" width="12.85546875" bestFit="1" customWidth="1"/>
    <col min="3878" max="3878" width="9.7109375" bestFit="1" customWidth="1"/>
    <col min="3879" max="3879" width="12.85546875" bestFit="1" customWidth="1"/>
    <col min="3880" max="3880" width="9.7109375" bestFit="1" customWidth="1"/>
    <col min="3881" max="3881" width="12.85546875" bestFit="1" customWidth="1"/>
    <col min="3882" max="3882" width="9.7109375" bestFit="1" customWidth="1"/>
    <col min="3883" max="3883" width="12.85546875" bestFit="1" customWidth="1"/>
    <col min="3884" max="3884" width="9.7109375" bestFit="1" customWidth="1"/>
    <col min="3885" max="3885" width="12.85546875" bestFit="1" customWidth="1"/>
    <col min="3886" max="3886" width="9.7109375" bestFit="1" customWidth="1"/>
    <col min="3887" max="3887" width="12.85546875" bestFit="1" customWidth="1"/>
    <col min="3888" max="3888" width="9.7109375" bestFit="1" customWidth="1"/>
    <col min="3889" max="3889" width="12.85546875" bestFit="1" customWidth="1"/>
    <col min="3890" max="3890" width="9.7109375" bestFit="1" customWidth="1"/>
    <col min="3891" max="3891" width="12.85546875" bestFit="1" customWidth="1"/>
    <col min="3892" max="3892" width="9.7109375" bestFit="1" customWidth="1"/>
    <col min="3893" max="3893" width="12.85546875" bestFit="1" customWidth="1"/>
    <col min="3894" max="3894" width="9.7109375" bestFit="1" customWidth="1"/>
    <col min="3895" max="3895" width="12.85546875" bestFit="1" customWidth="1"/>
    <col min="3896" max="3896" width="9.7109375" bestFit="1" customWidth="1"/>
    <col min="3897" max="3897" width="12.85546875" bestFit="1" customWidth="1"/>
    <col min="3898" max="3898" width="9.7109375" bestFit="1" customWidth="1"/>
    <col min="3899" max="3899" width="12.85546875" bestFit="1" customWidth="1"/>
    <col min="3900" max="3900" width="9.7109375" bestFit="1" customWidth="1"/>
    <col min="3901" max="3901" width="12.85546875" bestFit="1" customWidth="1"/>
    <col min="3902" max="3902" width="9.7109375" bestFit="1" customWidth="1"/>
    <col min="3903" max="3903" width="12.85546875" bestFit="1" customWidth="1"/>
    <col min="3904" max="3904" width="9.7109375" bestFit="1" customWidth="1"/>
    <col min="3905" max="3905" width="12.85546875" bestFit="1" customWidth="1"/>
    <col min="3906" max="3906" width="9.7109375" bestFit="1" customWidth="1"/>
    <col min="3907" max="3907" width="12.85546875" bestFit="1" customWidth="1"/>
    <col min="3908" max="3908" width="9.7109375" bestFit="1" customWidth="1"/>
    <col min="3909" max="3909" width="12.85546875" bestFit="1" customWidth="1"/>
    <col min="3910" max="3910" width="9.7109375" bestFit="1" customWidth="1"/>
    <col min="3911" max="3911" width="12.85546875" bestFit="1" customWidth="1"/>
    <col min="3912" max="3912" width="9.7109375" bestFit="1" customWidth="1"/>
    <col min="3913" max="3913" width="12.85546875" bestFit="1" customWidth="1"/>
    <col min="3914" max="3914" width="9.7109375" bestFit="1" customWidth="1"/>
    <col min="3915" max="3915" width="12.85546875" bestFit="1" customWidth="1"/>
    <col min="3916" max="3916" width="9.7109375" bestFit="1" customWidth="1"/>
    <col min="3917" max="3917" width="12.85546875" bestFit="1" customWidth="1"/>
    <col min="3918" max="3918" width="9.7109375" bestFit="1" customWidth="1"/>
    <col min="3919" max="3919" width="12.85546875" bestFit="1" customWidth="1"/>
    <col min="3920" max="3920" width="9.7109375" bestFit="1" customWidth="1"/>
    <col min="3921" max="3921" width="12.85546875" bestFit="1" customWidth="1"/>
    <col min="3922" max="3922" width="9.7109375" bestFit="1" customWidth="1"/>
    <col min="3923" max="3923" width="12.85546875" bestFit="1" customWidth="1"/>
    <col min="3924" max="3924" width="9.7109375" bestFit="1" customWidth="1"/>
    <col min="3925" max="3925" width="12.85546875" bestFit="1" customWidth="1"/>
    <col min="3926" max="3926" width="9.7109375" bestFit="1" customWidth="1"/>
    <col min="3927" max="3927" width="12.85546875" bestFit="1" customWidth="1"/>
    <col min="3928" max="3928" width="9.7109375" bestFit="1" customWidth="1"/>
    <col min="3929" max="3929" width="12.85546875" bestFit="1" customWidth="1"/>
    <col min="3930" max="3930" width="9.7109375" bestFit="1" customWidth="1"/>
    <col min="3931" max="3931" width="12.85546875" bestFit="1" customWidth="1"/>
    <col min="3932" max="3932" width="9.7109375" bestFit="1" customWidth="1"/>
    <col min="3933" max="3933" width="12.85546875" bestFit="1" customWidth="1"/>
    <col min="3934" max="3934" width="9.7109375" bestFit="1" customWidth="1"/>
    <col min="3935" max="3935" width="12.85546875" bestFit="1" customWidth="1"/>
    <col min="3936" max="3936" width="9.7109375" bestFit="1" customWidth="1"/>
    <col min="3937" max="3937" width="12.85546875" bestFit="1" customWidth="1"/>
    <col min="3938" max="3938" width="9.7109375" bestFit="1" customWidth="1"/>
    <col min="3939" max="3939" width="12.85546875" bestFit="1" customWidth="1"/>
    <col min="3940" max="3940" width="9.7109375" bestFit="1" customWidth="1"/>
    <col min="3941" max="3941" width="12.85546875" bestFit="1" customWidth="1"/>
    <col min="3942" max="3942" width="9.7109375" bestFit="1" customWidth="1"/>
    <col min="3943" max="3943" width="12.85546875" bestFit="1" customWidth="1"/>
    <col min="3944" max="3944" width="9.7109375" bestFit="1" customWidth="1"/>
    <col min="3945" max="3945" width="12.85546875" bestFit="1" customWidth="1"/>
    <col min="3946" max="3946" width="9.7109375" bestFit="1" customWidth="1"/>
    <col min="3947" max="3947" width="12.85546875" bestFit="1" customWidth="1"/>
    <col min="3948" max="3948" width="9.7109375" bestFit="1" customWidth="1"/>
    <col min="3949" max="3949" width="12.85546875" bestFit="1" customWidth="1"/>
    <col min="3950" max="3950" width="9.7109375" bestFit="1" customWidth="1"/>
    <col min="3951" max="3951" width="12.85546875" bestFit="1" customWidth="1"/>
    <col min="3952" max="3952" width="9.7109375" bestFit="1" customWidth="1"/>
    <col min="3953" max="3953" width="12.85546875" bestFit="1" customWidth="1"/>
    <col min="3954" max="3954" width="9.7109375" bestFit="1" customWidth="1"/>
    <col min="3955" max="3955" width="12.85546875" bestFit="1" customWidth="1"/>
    <col min="3956" max="3956" width="9.7109375" bestFit="1" customWidth="1"/>
    <col min="3957" max="3957" width="12.85546875" bestFit="1" customWidth="1"/>
    <col min="3958" max="3958" width="9.7109375" bestFit="1" customWidth="1"/>
    <col min="3959" max="3959" width="12.85546875" bestFit="1" customWidth="1"/>
    <col min="3960" max="3960" width="9.7109375" bestFit="1" customWidth="1"/>
    <col min="3961" max="3961" width="12.85546875" bestFit="1" customWidth="1"/>
    <col min="3962" max="3962" width="9.7109375" bestFit="1" customWidth="1"/>
    <col min="3963" max="3963" width="12.85546875" bestFit="1" customWidth="1"/>
    <col min="3964" max="3964" width="9.7109375" bestFit="1" customWidth="1"/>
    <col min="3965" max="3965" width="12.85546875" bestFit="1" customWidth="1"/>
    <col min="3966" max="3966" width="9.7109375" bestFit="1" customWidth="1"/>
    <col min="3967" max="3967" width="12.85546875" bestFit="1" customWidth="1"/>
    <col min="3968" max="3968" width="9.7109375" bestFit="1" customWidth="1"/>
    <col min="3969" max="3969" width="12.85546875" bestFit="1" customWidth="1"/>
    <col min="3970" max="3970" width="9.7109375" bestFit="1" customWidth="1"/>
    <col min="3971" max="3971" width="12.85546875" bestFit="1" customWidth="1"/>
    <col min="3972" max="3972" width="9.7109375" bestFit="1" customWidth="1"/>
    <col min="3973" max="3973" width="12.85546875" bestFit="1" customWidth="1"/>
    <col min="3974" max="3974" width="9.7109375" bestFit="1" customWidth="1"/>
    <col min="3975" max="3975" width="12.85546875" bestFit="1" customWidth="1"/>
    <col min="3976" max="3976" width="9.7109375" bestFit="1" customWidth="1"/>
    <col min="3977" max="3977" width="12.85546875" bestFit="1" customWidth="1"/>
    <col min="3978" max="3978" width="9.7109375" bestFit="1" customWidth="1"/>
    <col min="3979" max="3979" width="12.85546875" bestFit="1" customWidth="1"/>
    <col min="3980" max="3980" width="9.7109375" bestFit="1" customWidth="1"/>
    <col min="3981" max="3981" width="12.85546875" bestFit="1" customWidth="1"/>
    <col min="3982" max="3982" width="9.7109375" bestFit="1" customWidth="1"/>
    <col min="3983" max="3983" width="12.85546875" bestFit="1" customWidth="1"/>
    <col min="3984" max="3984" width="9.7109375" bestFit="1" customWidth="1"/>
    <col min="3985" max="3985" width="12.85546875" bestFit="1" customWidth="1"/>
    <col min="3986" max="3986" width="9.7109375" bestFit="1" customWidth="1"/>
    <col min="3987" max="3987" width="12.85546875" bestFit="1" customWidth="1"/>
    <col min="3988" max="3988" width="9.7109375" bestFit="1" customWidth="1"/>
    <col min="3989" max="3989" width="12.85546875" bestFit="1" customWidth="1"/>
    <col min="3990" max="3990" width="9.7109375" bestFit="1" customWidth="1"/>
    <col min="3991" max="3991" width="12.85546875" bestFit="1" customWidth="1"/>
    <col min="3992" max="3992" width="9.7109375" bestFit="1" customWidth="1"/>
    <col min="3993" max="3993" width="12.85546875" bestFit="1" customWidth="1"/>
    <col min="3994" max="3994" width="9.7109375" bestFit="1" customWidth="1"/>
    <col min="3995" max="3995" width="12.85546875" bestFit="1" customWidth="1"/>
    <col min="3996" max="3996" width="9.7109375" bestFit="1" customWidth="1"/>
    <col min="3997" max="3997" width="12.85546875" bestFit="1" customWidth="1"/>
    <col min="3998" max="3998" width="9.7109375" bestFit="1" customWidth="1"/>
    <col min="3999" max="3999" width="12.85546875" bestFit="1" customWidth="1"/>
    <col min="4000" max="4000" width="9.7109375" bestFit="1" customWidth="1"/>
    <col min="4001" max="4001" width="12.85546875" bestFit="1" customWidth="1"/>
    <col min="4002" max="4002" width="9.7109375" bestFit="1" customWidth="1"/>
    <col min="4003" max="4003" width="12.85546875" bestFit="1" customWidth="1"/>
    <col min="4004" max="4004" width="9.7109375" bestFit="1" customWidth="1"/>
    <col min="4005" max="4005" width="12.85546875" bestFit="1" customWidth="1"/>
    <col min="4006" max="4006" width="9.7109375" bestFit="1" customWidth="1"/>
    <col min="4007" max="4007" width="12.85546875" bestFit="1" customWidth="1"/>
    <col min="4008" max="4008" width="9.7109375" bestFit="1" customWidth="1"/>
    <col min="4009" max="4009" width="12.85546875" bestFit="1" customWidth="1"/>
    <col min="4010" max="4010" width="9.7109375" bestFit="1" customWidth="1"/>
    <col min="4011" max="4011" width="12.85546875" bestFit="1" customWidth="1"/>
    <col min="4012" max="4012" width="9.7109375" bestFit="1" customWidth="1"/>
    <col min="4013" max="4013" width="12.85546875" bestFit="1" customWidth="1"/>
    <col min="4014" max="4014" width="9.7109375" bestFit="1" customWidth="1"/>
    <col min="4015" max="4015" width="12.85546875" bestFit="1" customWidth="1"/>
    <col min="4016" max="4016" width="9.7109375" bestFit="1" customWidth="1"/>
    <col min="4017" max="4017" width="12.85546875" bestFit="1" customWidth="1"/>
    <col min="4018" max="4018" width="9.7109375" bestFit="1" customWidth="1"/>
    <col min="4019" max="4019" width="12.85546875" bestFit="1" customWidth="1"/>
    <col min="4020" max="4020" width="9.7109375" bestFit="1" customWidth="1"/>
    <col min="4021" max="4021" width="12.85546875" bestFit="1" customWidth="1"/>
    <col min="4022" max="4022" width="9.7109375" bestFit="1" customWidth="1"/>
    <col min="4023" max="4023" width="12.85546875" bestFit="1" customWidth="1"/>
    <col min="4024" max="4024" width="9.7109375" bestFit="1" customWidth="1"/>
    <col min="4025" max="4025" width="12.85546875" bestFit="1" customWidth="1"/>
    <col min="4026" max="4026" width="9.7109375" bestFit="1" customWidth="1"/>
    <col min="4027" max="4027" width="12.85546875" bestFit="1" customWidth="1"/>
    <col min="4028" max="4028" width="9.7109375" bestFit="1" customWidth="1"/>
    <col min="4029" max="4029" width="12.85546875" bestFit="1" customWidth="1"/>
    <col min="4030" max="4030" width="9.7109375" bestFit="1" customWidth="1"/>
    <col min="4031" max="4031" width="12.85546875" bestFit="1" customWidth="1"/>
    <col min="4032" max="4032" width="9.7109375" bestFit="1" customWidth="1"/>
    <col min="4033" max="4033" width="12.85546875" bestFit="1" customWidth="1"/>
    <col min="4034" max="4034" width="9.7109375" bestFit="1" customWidth="1"/>
    <col min="4035" max="4035" width="12.85546875" bestFit="1" customWidth="1"/>
    <col min="4036" max="4036" width="9.7109375" bestFit="1" customWidth="1"/>
    <col min="4037" max="4037" width="12.85546875" bestFit="1" customWidth="1"/>
    <col min="4038" max="4038" width="9.7109375" bestFit="1" customWidth="1"/>
    <col min="4039" max="4039" width="12.85546875" bestFit="1" customWidth="1"/>
    <col min="4040" max="4040" width="9.7109375" bestFit="1" customWidth="1"/>
    <col min="4041" max="4041" width="12.85546875" bestFit="1" customWidth="1"/>
    <col min="4042" max="4042" width="9.7109375" bestFit="1" customWidth="1"/>
    <col min="4043" max="4043" width="12.85546875" bestFit="1" customWidth="1"/>
    <col min="4044" max="4044" width="9.7109375" bestFit="1" customWidth="1"/>
    <col min="4045" max="4045" width="12.85546875" bestFit="1" customWidth="1"/>
    <col min="4046" max="4046" width="9.7109375" bestFit="1" customWidth="1"/>
    <col min="4047" max="4047" width="12.85546875" bestFit="1" customWidth="1"/>
    <col min="4048" max="4048" width="9.7109375" bestFit="1" customWidth="1"/>
    <col min="4049" max="4049" width="12.85546875" bestFit="1" customWidth="1"/>
    <col min="4050" max="4050" width="9.7109375" bestFit="1" customWidth="1"/>
    <col min="4051" max="4051" width="12.85546875" bestFit="1" customWidth="1"/>
    <col min="4052" max="4052" width="9.7109375" bestFit="1" customWidth="1"/>
    <col min="4053" max="4053" width="12.85546875" bestFit="1" customWidth="1"/>
    <col min="4054" max="4054" width="9.7109375" bestFit="1" customWidth="1"/>
    <col min="4055" max="4055" width="12.85546875" bestFit="1" customWidth="1"/>
    <col min="4056" max="4056" width="9.7109375" bestFit="1" customWidth="1"/>
    <col min="4057" max="4057" width="12.85546875" bestFit="1" customWidth="1"/>
    <col min="4058" max="4058" width="9.7109375" bestFit="1" customWidth="1"/>
    <col min="4059" max="4059" width="12.85546875" bestFit="1" customWidth="1"/>
    <col min="4060" max="4060" width="9.7109375" bestFit="1" customWidth="1"/>
    <col min="4061" max="4061" width="12.85546875" bestFit="1" customWidth="1"/>
    <col min="4062" max="4062" width="9.7109375" bestFit="1" customWidth="1"/>
    <col min="4063" max="4063" width="12.85546875" bestFit="1" customWidth="1"/>
    <col min="4064" max="4064" width="9.7109375" bestFit="1" customWidth="1"/>
    <col min="4065" max="4065" width="12.85546875" bestFit="1" customWidth="1"/>
    <col min="4066" max="4066" width="9.7109375" bestFit="1" customWidth="1"/>
    <col min="4067" max="4067" width="12.85546875" bestFit="1" customWidth="1"/>
    <col min="4068" max="4068" width="9.7109375" bestFit="1" customWidth="1"/>
    <col min="4069" max="4069" width="12.85546875" bestFit="1" customWidth="1"/>
    <col min="4070" max="4070" width="9.7109375" bestFit="1" customWidth="1"/>
    <col min="4071" max="4071" width="12.85546875" bestFit="1" customWidth="1"/>
    <col min="4072" max="4072" width="9.7109375" bestFit="1" customWidth="1"/>
    <col min="4073" max="4073" width="12.85546875" bestFit="1" customWidth="1"/>
    <col min="4074" max="4074" width="9.7109375" bestFit="1" customWidth="1"/>
    <col min="4075" max="4075" width="12.85546875" bestFit="1" customWidth="1"/>
    <col min="4076" max="4076" width="9.7109375" bestFit="1" customWidth="1"/>
    <col min="4077" max="4077" width="12.85546875" bestFit="1" customWidth="1"/>
    <col min="4078" max="4078" width="9.7109375" bestFit="1" customWidth="1"/>
    <col min="4079" max="4079" width="12.85546875" bestFit="1" customWidth="1"/>
    <col min="4080" max="4080" width="9.7109375" bestFit="1" customWidth="1"/>
    <col min="4081" max="4081" width="12.85546875" bestFit="1" customWidth="1"/>
    <col min="4082" max="4082" width="9.7109375" bestFit="1" customWidth="1"/>
    <col min="4083" max="4083" width="12.85546875" bestFit="1" customWidth="1"/>
    <col min="4084" max="4084" width="9.7109375" bestFit="1" customWidth="1"/>
    <col min="4085" max="4085" width="12.85546875" bestFit="1" customWidth="1"/>
    <col min="4086" max="4086" width="9.7109375" bestFit="1" customWidth="1"/>
    <col min="4087" max="4087" width="12.85546875" bestFit="1" customWidth="1"/>
    <col min="4088" max="4088" width="9.7109375" bestFit="1" customWidth="1"/>
    <col min="4089" max="4089" width="12.85546875" bestFit="1" customWidth="1"/>
    <col min="4090" max="4090" width="9.7109375" bestFit="1" customWidth="1"/>
    <col min="4091" max="4091" width="12.85546875" bestFit="1" customWidth="1"/>
    <col min="4092" max="4092" width="9.7109375" bestFit="1" customWidth="1"/>
    <col min="4093" max="4093" width="12.85546875" bestFit="1" customWidth="1"/>
    <col min="4094" max="4094" width="9.7109375" bestFit="1" customWidth="1"/>
    <col min="4095" max="4095" width="12.85546875" bestFit="1" customWidth="1"/>
    <col min="4096" max="4096" width="9.7109375" bestFit="1" customWidth="1"/>
    <col min="4097" max="4097" width="12.85546875" bestFit="1" customWidth="1"/>
    <col min="4098" max="4098" width="9.7109375" bestFit="1" customWidth="1"/>
    <col min="4099" max="4099" width="12.85546875" bestFit="1" customWidth="1"/>
    <col min="4100" max="4100" width="9.7109375" bestFit="1" customWidth="1"/>
    <col min="4101" max="4101" width="12.85546875" bestFit="1" customWidth="1"/>
    <col min="4102" max="4102" width="9.7109375" bestFit="1" customWidth="1"/>
    <col min="4103" max="4103" width="12.85546875" bestFit="1" customWidth="1"/>
    <col min="4104" max="4104" width="9.7109375" bestFit="1" customWidth="1"/>
    <col min="4105" max="4105" width="12.85546875" bestFit="1" customWidth="1"/>
    <col min="4106" max="4106" width="9.7109375" bestFit="1" customWidth="1"/>
    <col min="4107" max="4107" width="12.85546875" bestFit="1" customWidth="1"/>
    <col min="4108" max="4108" width="9.7109375" bestFit="1" customWidth="1"/>
    <col min="4109" max="4109" width="12.85546875" bestFit="1" customWidth="1"/>
    <col min="4110" max="4110" width="9.7109375" bestFit="1" customWidth="1"/>
    <col min="4111" max="4111" width="12.85546875" bestFit="1" customWidth="1"/>
    <col min="4112" max="4112" width="9.7109375" bestFit="1" customWidth="1"/>
    <col min="4113" max="4113" width="12.85546875" bestFit="1" customWidth="1"/>
    <col min="4114" max="4114" width="9.7109375" bestFit="1" customWidth="1"/>
    <col min="4115" max="4115" width="12.85546875" bestFit="1" customWidth="1"/>
    <col min="4116" max="4116" width="9.7109375" bestFit="1" customWidth="1"/>
    <col min="4117" max="4117" width="12.85546875" bestFit="1" customWidth="1"/>
    <col min="4118" max="4118" width="9.7109375" bestFit="1" customWidth="1"/>
    <col min="4119" max="4119" width="12.85546875" bestFit="1" customWidth="1"/>
    <col min="4120" max="4120" width="9.7109375" bestFit="1" customWidth="1"/>
    <col min="4121" max="4121" width="12.85546875" bestFit="1" customWidth="1"/>
    <col min="4122" max="4122" width="9.7109375" bestFit="1" customWidth="1"/>
    <col min="4123" max="4123" width="12.85546875" bestFit="1" customWidth="1"/>
    <col min="4124" max="4124" width="9.7109375" bestFit="1" customWidth="1"/>
    <col min="4125" max="4125" width="12.85546875" bestFit="1" customWidth="1"/>
    <col min="4126" max="4126" width="9.7109375" bestFit="1" customWidth="1"/>
    <col min="4127" max="4127" width="12.85546875" bestFit="1" customWidth="1"/>
    <col min="4128" max="4128" width="9.7109375" bestFit="1" customWidth="1"/>
    <col min="4129" max="4129" width="12.85546875" bestFit="1" customWidth="1"/>
    <col min="4130" max="4130" width="9.7109375" bestFit="1" customWidth="1"/>
    <col min="4131" max="4131" width="12.85546875" bestFit="1" customWidth="1"/>
    <col min="4132" max="4132" width="9.7109375" bestFit="1" customWidth="1"/>
    <col min="4133" max="4133" width="12.85546875" bestFit="1" customWidth="1"/>
    <col min="4134" max="4134" width="9.7109375" bestFit="1" customWidth="1"/>
    <col min="4135" max="4135" width="12.85546875" bestFit="1" customWidth="1"/>
    <col min="4136" max="4136" width="9.7109375" bestFit="1" customWidth="1"/>
    <col min="4137" max="4137" width="12.85546875" bestFit="1" customWidth="1"/>
    <col min="4138" max="4138" width="9.7109375" bestFit="1" customWidth="1"/>
    <col min="4139" max="4139" width="12.85546875" bestFit="1" customWidth="1"/>
    <col min="4140" max="4140" width="9.7109375" bestFit="1" customWidth="1"/>
    <col min="4141" max="4141" width="12.85546875" bestFit="1" customWidth="1"/>
    <col min="4142" max="4142" width="9.7109375" bestFit="1" customWidth="1"/>
    <col min="4143" max="4143" width="12.85546875" bestFit="1" customWidth="1"/>
    <col min="4144" max="4144" width="9.7109375" bestFit="1" customWidth="1"/>
    <col min="4145" max="4145" width="12.85546875" bestFit="1" customWidth="1"/>
    <col min="4146" max="4146" width="9.7109375" bestFit="1" customWidth="1"/>
    <col min="4147" max="4147" width="12.85546875" bestFit="1" customWidth="1"/>
    <col min="4148" max="4148" width="9.7109375" bestFit="1" customWidth="1"/>
    <col min="4149" max="4149" width="12.85546875" bestFit="1" customWidth="1"/>
    <col min="4150" max="4150" width="9.7109375" bestFit="1" customWidth="1"/>
    <col min="4151" max="4151" width="12.85546875" bestFit="1" customWidth="1"/>
    <col min="4152" max="4152" width="9.7109375" bestFit="1" customWidth="1"/>
    <col min="4153" max="4153" width="12.85546875" bestFit="1" customWidth="1"/>
    <col min="4154" max="4154" width="9.7109375" bestFit="1" customWidth="1"/>
    <col min="4155" max="4155" width="12.85546875" bestFit="1" customWidth="1"/>
    <col min="4156" max="4156" width="9.7109375" bestFit="1" customWidth="1"/>
    <col min="4157" max="4157" width="12.85546875" bestFit="1" customWidth="1"/>
    <col min="4158" max="4158" width="9.7109375" bestFit="1" customWidth="1"/>
    <col min="4159" max="4159" width="12.85546875" bestFit="1" customWidth="1"/>
    <col min="4160" max="4160" width="9.7109375" bestFit="1" customWidth="1"/>
    <col min="4161" max="4161" width="12.85546875" bestFit="1" customWidth="1"/>
    <col min="4162" max="4162" width="9.7109375" bestFit="1" customWidth="1"/>
    <col min="4163" max="4163" width="12.85546875" bestFit="1" customWidth="1"/>
    <col min="4164" max="4164" width="9.7109375" bestFit="1" customWidth="1"/>
    <col min="4165" max="4165" width="12.85546875" bestFit="1" customWidth="1"/>
    <col min="4166" max="4166" width="9.7109375" bestFit="1" customWidth="1"/>
    <col min="4167" max="4167" width="12.85546875" bestFit="1" customWidth="1"/>
    <col min="4168" max="4168" width="9.7109375" bestFit="1" customWidth="1"/>
    <col min="4169" max="4169" width="12.85546875" bestFit="1" customWidth="1"/>
    <col min="4170" max="4170" width="9.7109375" bestFit="1" customWidth="1"/>
    <col min="4171" max="4171" width="12.85546875" bestFit="1" customWidth="1"/>
    <col min="4172" max="4172" width="9.7109375" bestFit="1" customWidth="1"/>
    <col min="4173" max="4173" width="12.85546875" bestFit="1" customWidth="1"/>
    <col min="4174" max="4174" width="9.7109375" bestFit="1" customWidth="1"/>
    <col min="4175" max="4175" width="12.85546875" bestFit="1" customWidth="1"/>
    <col min="4176" max="4176" width="9.7109375" bestFit="1" customWidth="1"/>
    <col min="4177" max="4177" width="12.85546875" bestFit="1" customWidth="1"/>
    <col min="4178" max="4178" width="9.7109375" bestFit="1" customWidth="1"/>
    <col min="4179" max="4179" width="12.85546875" bestFit="1" customWidth="1"/>
    <col min="4180" max="4180" width="9.7109375" bestFit="1" customWidth="1"/>
    <col min="4181" max="4181" width="12.85546875" bestFit="1" customWidth="1"/>
    <col min="4182" max="4182" width="9.7109375" bestFit="1" customWidth="1"/>
    <col min="4183" max="4183" width="12.85546875" bestFit="1" customWidth="1"/>
    <col min="4184" max="4184" width="9.7109375" bestFit="1" customWidth="1"/>
    <col min="4185" max="4185" width="12.85546875" bestFit="1" customWidth="1"/>
    <col min="4186" max="4186" width="9.7109375" bestFit="1" customWidth="1"/>
    <col min="4187" max="4187" width="12.85546875" bestFit="1" customWidth="1"/>
    <col min="4188" max="4188" width="9.7109375" bestFit="1" customWidth="1"/>
    <col min="4189" max="4189" width="12.85546875" bestFit="1" customWidth="1"/>
    <col min="4190" max="4190" width="9.7109375" bestFit="1" customWidth="1"/>
    <col min="4191" max="4191" width="12.85546875" bestFit="1" customWidth="1"/>
    <col min="4192" max="4192" width="9.7109375" bestFit="1" customWidth="1"/>
    <col min="4193" max="4193" width="12.85546875" bestFit="1" customWidth="1"/>
    <col min="4194" max="4194" width="9.7109375" bestFit="1" customWidth="1"/>
    <col min="4195" max="4195" width="12.85546875" bestFit="1" customWidth="1"/>
    <col min="4196" max="4196" width="9.7109375" bestFit="1" customWidth="1"/>
    <col min="4197" max="4197" width="12.85546875" bestFit="1" customWidth="1"/>
    <col min="4198" max="4198" width="9.7109375" bestFit="1" customWidth="1"/>
    <col min="4199" max="4199" width="12.85546875" bestFit="1" customWidth="1"/>
    <col min="4200" max="4200" width="9.7109375" bestFit="1" customWidth="1"/>
    <col min="4201" max="4201" width="12.85546875" bestFit="1" customWidth="1"/>
    <col min="4202" max="4202" width="9.7109375" bestFit="1" customWidth="1"/>
    <col min="4203" max="4203" width="12.85546875" bestFit="1" customWidth="1"/>
    <col min="4204" max="4204" width="9.7109375" bestFit="1" customWidth="1"/>
    <col min="4205" max="4205" width="12.85546875" bestFit="1" customWidth="1"/>
    <col min="4206" max="4206" width="9.7109375" bestFit="1" customWidth="1"/>
    <col min="4207" max="4207" width="12.85546875" bestFit="1" customWidth="1"/>
    <col min="4208" max="4208" width="9.7109375" bestFit="1" customWidth="1"/>
    <col min="4209" max="4209" width="12.85546875" bestFit="1" customWidth="1"/>
    <col min="4210" max="4210" width="9.7109375" bestFit="1" customWidth="1"/>
    <col min="4211" max="4211" width="12.85546875" bestFit="1" customWidth="1"/>
    <col min="4212" max="4212" width="9.7109375" bestFit="1" customWidth="1"/>
    <col min="4213" max="4213" width="12.85546875" bestFit="1" customWidth="1"/>
    <col min="4214" max="4214" width="9.7109375" bestFit="1" customWidth="1"/>
    <col min="4215" max="4215" width="12.85546875" bestFit="1" customWidth="1"/>
    <col min="4216" max="4216" width="9.7109375" bestFit="1" customWidth="1"/>
    <col min="4217" max="4217" width="12.85546875" bestFit="1" customWidth="1"/>
    <col min="4218" max="4218" width="9.7109375" bestFit="1" customWidth="1"/>
    <col min="4219" max="4219" width="12.85546875" bestFit="1" customWidth="1"/>
    <col min="4220" max="4220" width="9.7109375" bestFit="1" customWidth="1"/>
    <col min="4221" max="4221" width="12.85546875" bestFit="1" customWidth="1"/>
    <col min="4222" max="4222" width="9.7109375" bestFit="1" customWidth="1"/>
    <col min="4223" max="4223" width="12.85546875" bestFit="1" customWidth="1"/>
    <col min="4224" max="4224" width="9.7109375" bestFit="1" customWidth="1"/>
    <col min="4225" max="4225" width="12.85546875" bestFit="1" customWidth="1"/>
    <col min="4226" max="4226" width="9.7109375" bestFit="1" customWidth="1"/>
    <col min="4227" max="4227" width="12.85546875" bestFit="1" customWidth="1"/>
    <col min="4228" max="4228" width="9.7109375" bestFit="1" customWidth="1"/>
    <col min="4229" max="4229" width="12.85546875" bestFit="1" customWidth="1"/>
    <col min="4230" max="4230" width="9.7109375" bestFit="1" customWidth="1"/>
    <col min="4231" max="4231" width="12.85546875" bestFit="1" customWidth="1"/>
    <col min="4232" max="4232" width="9.7109375" bestFit="1" customWidth="1"/>
    <col min="4233" max="4233" width="12.85546875" bestFit="1" customWidth="1"/>
    <col min="4234" max="4234" width="9.7109375" bestFit="1" customWidth="1"/>
    <col min="4235" max="4235" width="12.85546875" bestFit="1" customWidth="1"/>
    <col min="4236" max="4236" width="9.7109375" bestFit="1" customWidth="1"/>
    <col min="4237" max="4237" width="12.85546875" bestFit="1" customWidth="1"/>
    <col min="4238" max="4238" width="9.7109375" bestFit="1" customWidth="1"/>
    <col min="4239" max="4239" width="12.85546875" bestFit="1" customWidth="1"/>
    <col min="4240" max="4240" width="9.7109375" bestFit="1" customWidth="1"/>
    <col min="4241" max="4241" width="12.85546875" bestFit="1" customWidth="1"/>
    <col min="4242" max="4242" width="9.7109375" bestFit="1" customWidth="1"/>
    <col min="4243" max="4243" width="12.85546875" bestFit="1" customWidth="1"/>
    <col min="4244" max="4244" width="9.7109375" bestFit="1" customWidth="1"/>
    <col min="4245" max="4245" width="12.85546875" bestFit="1" customWidth="1"/>
    <col min="4246" max="4246" width="9.7109375" bestFit="1" customWidth="1"/>
    <col min="4247" max="4247" width="12.85546875" bestFit="1" customWidth="1"/>
    <col min="4248" max="4248" width="9.7109375" bestFit="1" customWidth="1"/>
    <col min="4249" max="4249" width="12.85546875" bestFit="1" customWidth="1"/>
    <col min="4250" max="4250" width="9.7109375" bestFit="1" customWidth="1"/>
    <col min="4251" max="4251" width="12.85546875" bestFit="1" customWidth="1"/>
    <col min="4252" max="4252" width="9.7109375" bestFit="1" customWidth="1"/>
    <col min="4253" max="4253" width="12.85546875" bestFit="1" customWidth="1"/>
    <col min="4254" max="4254" width="9.7109375" bestFit="1" customWidth="1"/>
    <col min="4255" max="4255" width="12.85546875" bestFit="1" customWidth="1"/>
    <col min="4256" max="4256" width="9.7109375" bestFit="1" customWidth="1"/>
    <col min="4257" max="4257" width="12.85546875" bestFit="1" customWidth="1"/>
    <col min="4258" max="4258" width="9.7109375" bestFit="1" customWidth="1"/>
    <col min="4259" max="4259" width="12.85546875" bestFit="1" customWidth="1"/>
    <col min="4260" max="4260" width="9.7109375" bestFit="1" customWidth="1"/>
    <col min="4261" max="4261" width="12.85546875" bestFit="1" customWidth="1"/>
    <col min="4262" max="4262" width="9.7109375" bestFit="1" customWidth="1"/>
    <col min="4263" max="4263" width="12.85546875" bestFit="1" customWidth="1"/>
    <col min="4264" max="4264" width="9.7109375" bestFit="1" customWidth="1"/>
    <col min="4265" max="4265" width="12.85546875" bestFit="1" customWidth="1"/>
    <col min="4266" max="4266" width="9.7109375" bestFit="1" customWidth="1"/>
    <col min="4267" max="4267" width="12.85546875" bestFit="1" customWidth="1"/>
    <col min="4268" max="4268" width="9.7109375" bestFit="1" customWidth="1"/>
    <col min="4269" max="4269" width="12.85546875" bestFit="1" customWidth="1"/>
    <col min="4270" max="4270" width="9.7109375" bestFit="1" customWidth="1"/>
    <col min="4271" max="4271" width="12.85546875" bestFit="1" customWidth="1"/>
    <col min="4272" max="4272" width="9.7109375" bestFit="1" customWidth="1"/>
    <col min="4273" max="4273" width="12.85546875" bestFit="1" customWidth="1"/>
    <col min="4274" max="4274" width="9.7109375" bestFit="1" customWidth="1"/>
    <col min="4275" max="4275" width="12.85546875" bestFit="1" customWidth="1"/>
    <col min="4276" max="4276" width="9.7109375" bestFit="1" customWidth="1"/>
    <col min="4277" max="4277" width="12.85546875" bestFit="1" customWidth="1"/>
    <col min="4278" max="4278" width="9.7109375" bestFit="1" customWidth="1"/>
    <col min="4279" max="4279" width="12.85546875" bestFit="1" customWidth="1"/>
    <col min="4280" max="4280" width="9.7109375" bestFit="1" customWidth="1"/>
    <col min="4281" max="4281" width="12.85546875" bestFit="1" customWidth="1"/>
    <col min="4282" max="4282" width="9.7109375" bestFit="1" customWidth="1"/>
    <col min="4283" max="4283" width="12.85546875" bestFit="1" customWidth="1"/>
    <col min="4284" max="4284" width="9.7109375" bestFit="1" customWidth="1"/>
    <col min="4285" max="4285" width="12.85546875" bestFit="1" customWidth="1"/>
    <col min="4286" max="4286" width="9.7109375" bestFit="1" customWidth="1"/>
    <col min="4287" max="4287" width="12.85546875" bestFit="1" customWidth="1"/>
    <col min="4288" max="4288" width="9.7109375" bestFit="1" customWidth="1"/>
    <col min="4289" max="4289" width="12.85546875" bestFit="1" customWidth="1"/>
    <col min="4290" max="4290" width="9.7109375" bestFit="1" customWidth="1"/>
    <col min="4291" max="4291" width="12.85546875" bestFit="1" customWidth="1"/>
    <col min="4292" max="4292" width="9.7109375" bestFit="1" customWidth="1"/>
    <col min="4293" max="4293" width="12.85546875" bestFit="1" customWidth="1"/>
    <col min="4294" max="4294" width="9.7109375" bestFit="1" customWidth="1"/>
    <col min="4295" max="4295" width="12.85546875" bestFit="1" customWidth="1"/>
    <col min="4296" max="4296" width="9.7109375" bestFit="1" customWidth="1"/>
    <col min="4297" max="4297" width="12.85546875" bestFit="1" customWidth="1"/>
    <col min="4298" max="4298" width="9.7109375" bestFit="1" customWidth="1"/>
    <col min="4299" max="4299" width="12.85546875" bestFit="1" customWidth="1"/>
    <col min="4300" max="4300" width="9.7109375" bestFit="1" customWidth="1"/>
    <col min="4301" max="4301" width="12.85546875" bestFit="1" customWidth="1"/>
    <col min="4302" max="4302" width="9.7109375" bestFit="1" customWidth="1"/>
    <col min="4303" max="4303" width="12.85546875" bestFit="1" customWidth="1"/>
    <col min="4304" max="4304" width="9.7109375" bestFit="1" customWidth="1"/>
    <col min="4305" max="4305" width="12.85546875" bestFit="1" customWidth="1"/>
    <col min="4306" max="4306" width="9.7109375" bestFit="1" customWidth="1"/>
    <col min="4307" max="4307" width="12.85546875" bestFit="1" customWidth="1"/>
    <col min="4308" max="4308" width="9.7109375" bestFit="1" customWidth="1"/>
    <col min="4309" max="4309" width="12.85546875" bestFit="1" customWidth="1"/>
    <col min="4310" max="4310" width="9.7109375" bestFit="1" customWidth="1"/>
    <col min="4311" max="4311" width="12.85546875" bestFit="1" customWidth="1"/>
    <col min="4312" max="4312" width="9.7109375" bestFit="1" customWidth="1"/>
    <col min="4313" max="4313" width="12.85546875" bestFit="1" customWidth="1"/>
    <col min="4314" max="4314" width="9.7109375" bestFit="1" customWidth="1"/>
    <col min="4315" max="4315" width="12.85546875" bestFit="1" customWidth="1"/>
    <col min="4316" max="4316" width="9.7109375" bestFit="1" customWidth="1"/>
    <col min="4317" max="4317" width="12.85546875" bestFit="1" customWidth="1"/>
    <col min="4318" max="4318" width="9.7109375" bestFit="1" customWidth="1"/>
    <col min="4319" max="4319" width="12.85546875" bestFit="1" customWidth="1"/>
    <col min="4320" max="4320" width="9.7109375" bestFit="1" customWidth="1"/>
    <col min="4321" max="4321" width="12.85546875" bestFit="1" customWidth="1"/>
    <col min="4322" max="4322" width="9.7109375" bestFit="1" customWidth="1"/>
    <col min="4323" max="4323" width="12.85546875" bestFit="1" customWidth="1"/>
    <col min="4324" max="4324" width="9.7109375" bestFit="1" customWidth="1"/>
    <col min="4325" max="4325" width="12.85546875" bestFit="1" customWidth="1"/>
    <col min="4326" max="4326" width="9.7109375" bestFit="1" customWidth="1"/>
    <col min="4327" max="4327" width="12.85546875" bestFit="1" customWidth="1"/>
    <col min="4328" max="4328" width="9.7109375" bestFit="1" customWidth="1"/>
    <col min="4329" max="4329" width="12.85546875" bestFit="1" customWidth="1"/>
    <col min="4330" max="4330" width="9.7109375" bestFit="1" customWidth="1"/>
    <col min="4331" max="4331" width="12.85546875" bestFit="1" customWidth="1"/>
    <col min="4332" max="4332" width="9.7109375" bestFit="1" customWidth="1"/>
    <col min="4333" max="4333" width="12.85546875" bestFit="1" customWidth="1"/>
    <col min="4334" max="4334" width="9.7109375" bestFit="1" customWidth="1"/>
    <col min="4335" max="4335" width="12.85546875" bestFit="1" customWidth="1"/>
    <col min="4336" max="4336" width="9.7109375" bestFit="1" customWidth="1"/>
    <col min="4337" max="4337" width="12.85546875" bestFit="1" customWidth="1"/>
    <col min="4338" max="4338" width="9.7109375" bestFit="1" customWidth="1"/>
    <col min="4339" max="4339" width="12.85546875" bestFit="1" customWidth="1"/>
    <col min="4340" max="4340" width="9.7109375" bestFit="1" customWidth="1"/>
    <col min="4341" max="4341" width="12.85546875" bestFit="1" customWidth="1"/>
    <col min="4342" max="4342" width="9.7109375" bestFit="1" customWidth="1"/>
    <col min="4343" max="4343" width="12.85546875" bestFit="1" customWidth="1"/>
    <col min="4344" max="4344" width="9.7109375" bestFit="1" customWidth="1"/>
    <col min="4345" max="4345" width="12.85546875" bestFit="1" customWidth="1"/>
    <col min="4346" max="4346" width="9.7109375" bestFit="1" customWidth="1"/>
    <col min="4347" max="4347" width="12.85546875" bestFit="1" customWidth="1"/>
    <col min="4348" max="4348" width="9.7109375" bestFit="1" customWidth="1"/>
    <col min="4349" max="4349" width="12.85546875" bestFit="1" customWidth="1"/>
    <col min="4350" max="4350" width="9.7109375" bestFit="1" customWidth="1"/>
    <col min="4351" max="4351" width="12.85546875" bestFit="1" customWidth="1"/>
    <col min="4352" max="4352" width="9.7109375" bestFit="1" customWidth="1"/>
    <col min="4353" max="4353" width="12.85546875" bestFit="1" customWidth="1"/>
    <col min="4354" max="4354" width="9.7109375" bestFit="1" customWidth="1"/>
    <col min="4355" max="4355" width="12.85546875" bestFit="1" customWidth="1"/>
    <col min="4356" max="4356" width="9.7109375" bestFit="1" customWidth="1"/>
    <col min="4357" max="4357" width="12.85546875" bestFit="1" customWidth="1"/>
    <col min="4358" max="4358" width="9.7109375" bestFit="1" customWidth="1"/>
    <col min="4359" max="4359" width="12.85546875" bestFit="1" customWidth="1"/>
    <col min="4360" max="4360" width="9.7109375" bestFit="1" customWidth="1"/>
    <col min="4361" max="4361" width="12.85546875" bestFit="1" customWidth="1"/>
    <col min="4362" max="4362" width="9.7109375" bestFit="1" customWidth="1"/>
    <col min="4363" max="4363" width="12.85546875" bestFit="1" customWidth="1"/>
    <col min="4364" max="4364" width="9.7109375" bestFit="1" customWidth="1"/>
    <col min="4365" max="4365" width="12.85546875" bestFit="1" customWidth="1"/>
    <col min="4366" max="4366" width="9.7109375" bestFit="1" customWidth="1"/>
    <col min="4367" max="4367" width="12.85546875" bestFit="1" customWidth="1"/>
    <col min="4368" max="4368" width="9.7109375" bestFit="1" customWidth="1"/>
    <col min="4369" max="4369" width="12.85546875" bestFit="1" customWidth="1"/>
    <col min="4370" max="4370" width="9.7109375" bestFit="1" customWidth="1"/>
    <col min="4371" max="4371" width="12.85546875" bestFit="1" customWidth="1"/>
    <col min="4372" max="4372" width="9.7109375" bestFit="1" customWidth="1"/>
    <col min="4373" max="4373" width="12.85546875" bestFit="1" customWidth="1"/>
    <col min="4374" max="4374" width="9.7109375" bestFit="1" customWidth="1"/>
    <col min="4375" max="4375" width="12.85546875" bestFit="1" customWidth="1"/>
    <col min="4376" max="4376" width="9.7109375" bestFit="1" customWidth="1"/>
    <col min="4377" max="4377" width="12.85546875" bestFit="1" customWidth="1"/>
    <col min="4378" max="4378" width="9.7109375" bestFit="1" customWidth="1"/>
    <col min="4379" max="4379" width="12.85546875" bestFit="1" customWidth="1"/>
    <col min="4380" max="4380" width="9.7109375" bestFit="1" customWidth="1"/>
    <col min="4381" max="4381" width="12.85546875" bestFit="1" customWidth="1"/>
    <col min="4382" max="4382" width="9.7109375" bestFit="1" customWidth="1"/>
    <col min="4383" max="4383" width="12.85546875" bestFit="1" customWidth="1"/>
    <col min="4384" max="4384" width="9.7109375" bestFit="1" customWidth="1"/>
    <col min="4385" max="4385" width="12.85546875" bestFit="1" customWidth="1"/>
    <col min="4386" max="4386" width="9.7109375" bestFit="1" customWidth="1"/>
    <col min="4387" max="4387" width="12.85546875" bestFit="1" customWidth="1"/>
    <col min="4388" max="4388" width="9.7109375" bestFit="1" customWidth="1"/>
    <col min="4389" max="4389" width="12.85546875" bestFit="1" customWidth="1"/>
    <col min="4390" max="4390" width="9.7109375" bestFit="1" customWidth="1"/>
    <col min="4391" max="4391" width="12.85546875" bestFit="1" customWidth="1"/>
    <col min="4392" max="4392" width="9.7109375" bestFit="1" customWidth="1"/>
    <col min="4393" max="4393" width="12.85546875" bestFit="1" customWidth="1"/>
    <col min="4394" max="4394" width="9.7109375" bestFit="1" customWidth="1"/>
    <col min="4395" max="4395" width="12.85546875" bestFit="1" customWidth="1"/>
    <col min="4396" max="4396" width="9.7109375" bestFit="1" customWidth="1"/>
    <col min="4397" max="4397" width="12.85546875" bestFit="1" customWidth="1"/>
    <col min="4398" max="4398" width="9.7109375" bestFit="1" customWidth="1"/>
    <col min="4399" max="4399" width="12.85546875" bestFit="1" customWidth="1"/>
    <col min="4400" max="4400" width="9.7109375" bestFit="1" customWidth="1"/>
    <col min="4401" max="4401" width="12.85546875" bestFit="1" customWidth="1"/>
    <col min="4402" max="4402" width="9.7109375" bestFit="1" customWidth="1"/>
    <col min="4403" max="4403" width="12.85546875" bestFit="1" customWidth="1"/>
    <col min="4404" max="4404" width="9.7109375" bestFit="1" customWidth="1"/>
    <col min="4405" max="4405" width="12.85546875" bestFit="1" customWidth="1"/>
    <col min="4406" max="4406" width="9.7109375" bestFit="1" customWidth="1"/>
    <col min="4407" max="4407" width="12.85546875" bestFit="1" customWidth="1"/>
    <col min="4408" max="4408" width="9.7109375" bestFit="1" customWidth="1"/>
    <col min="4409" max="4409" width="12.85546875" bestFit="1" customWidth="1"/>
    <col min="4410" max="4410" width="9.7109375" bestFit="1" customWidth="1"/>
    <col min="4411" max="4411" width="12.85546875" bestFit="1" customWidth="1"/>
    <col min="4412" max="4412" width="9.7109375" bestFit="1" customWidth="1"/>
    <col min="4413" max="4413" width="12.85546875" bestFit="1" customWidth="1"/>
    <col min="4414" max="4414" width="9.7109375" bestFit="1" customWidth="1"/>
    <col min="4415" max="4415" width="12.85546875" bestFit="1" customWidth="1"/>
    <col min="4416" max="4416" width="9.7109375" bestFit="1" customWidth="1"/>
    <col min="4417" max="4417" width="12.85546875" bestFit="1" customWidth="1"/>
    <col min="4418" max="4418" width="9.7109375" bestFit="1" customWidth="1"/>
    <col min="4419" max="4419" width="12.85546875" bestFit="1" customWidth="1"/>
    <col min="4420" max="4420" width="9.7109375" bestFit="1" customWidth="1"/>
    <col min="4421" max="4421" width="12.85546875" bestFit="1" customWidth="1"/>
    <col min="4422" max="4422" width="9.7109375" bestFit="1" customWidth="1"/>
    <col min="4423" max="4423" width="12.85546875" bestFit="1" customWidth="1"/>
    <col min="4424" max="4424" width="9.7109375" bestFit="1" customWidth="1"/>
    <col min="4425" max="4425" width="12.85546875" bestFit="1" customWidth="1"/>
    <col min="4426" max="4426" width="9.7109375" bestFit="1" customWidth="1"/>
    <col min="4427" max="4427" width="12.85546875" bestFit="1" customWidth="1"/>
    <col min="4428" max="4428" width="9.7109375" bestFit="1" customWidth="1"/>
    <col min="4429" max="4429" width="12.85546875" bestFit="1" customWidth="1"/>
    <col min="4430" max="4430" width="9.7109375" bestFit="1" customWidth="1"/>
    <col min="4431" max="4431" width="12.85546875" bestFit="1" customWidth="1"/>
    <col min="4432" max="4432" width="9.7109375" bestFit="1" customWidth="1"/>
    <col min="4433" max="4433" width="12.85546875" bestFit="1" customWidth="1"/>
    <col min="4434" max="4434" width="9.7109375" bestFit="1" customWidth="1"/>
    <col min="4435" max="4435" width="12.85546875" bestFit="1" customWidth="1"/>
    <col min="4436" max="4436" width="9.7109375" bestFit="1" customWidth="1"/>
    <col min="4437" max="4437" width="12.85546875" bestFit="1" customWidth="1"/>
    <col min="4438" max="4438" width="9.7109375" bestFit="1" customWidth="1"/>
    <col min="4439" max="4439" width="12.85546875" bestFit="1" customWidth="1"/>
    <col min="4440" max="4440" width="9.7109375" bestFit="1" customWidth="1"/>
    <col min="4441" max="4441" width="12.85546875" bestFit="1" customWidth="1"/>
    <col min="4442" max="4442" width="9.7109375" bestFit="1" customWidth="1"/>
    <col min="4443" max="4443" width="12.85546875" bestFit="1" customWidth="1"/>
    <col min="4444" max="4444" width="9.7109375" bestFit="1" customWidth="1"/>
    <col min="4445" max="4445" width="12.85546875" bestFit="1" customWidth="1"/>
    <col min="4446" max="4446" width="9.7109375" bestFit="1" customWidth="1"/>
    <col min="4447" max="4447" width="12.85546875" bestFit="1" customWidth="1"/>
    <col min="4448" max="4448" width="9.7109375" bestFit="1" customWidth="1"/>
    <col min="4449" max="4449" width="12.85546875" bestFit="1" customWidth="1"/>
    <col min="4450" max="4450" width="9.7109375" bestFit="1" customWidth="1"/>
    <col min="4451" max="4451" width="12.85546875" bestFit="1" customWidth="1"/>
    <col min="4452" max="4452" width="9.7109375" bestFit="1" customWidth="1"/>
    <col min="4453" max="4453" width="12.85546875" bestFit="1" customWidth="1"/>
    <col min="4454" max="4454" width="9.7109375" bestFit="1" customWidth="1"/>
    <col min="4455" max="4455" width="12.85546875" bestFit="1" customWidth="1"/>
    <col min="4456" max="4456" width="9.7109375" bestFit="1" customWidth="1"/>
    <col min="4457" max="4457" width="12.85546875" bestFit="1" customWidth="1"/>
    <col min="4458" max="4458" width="9.7109375" bestFit="1" customWidth="1"/>
    <col min="4459" max="4459" width="12.85546875" bestFit="1" customWidth="1"/>
    <col min="4460" max="4460" width="9.7109375" bestFit="1" customWidth="1"/>
    <col min="4461" max="4461" width="12.85546875" bestFit="1" customWidth="1"/>
    <col min="4462" max="4462" width="9.7109375" bestFit="1" customWidth="1"/>
    <col min="4463" max="4463" width="12.85546875" bestFit="1" customWidth="1"/>
    <col min="4464" max="4464" width="9.7109375" bestFit="1" customWidth="1"/>
    <col min="4465" max="4465" width="12.85546875" bestFit="1" customWidth="1"/>
    <col min="4466" max="4466" width="9.7109375" bestFit="1" customWidth="1"/>
    <col min="4467" max="4467" width="12.85546875" bestFit="1" customWidth="1"/>
    <col min="4468" max="4468" width="9.7109375" bestFit="1" customWidth="1"/>
    <col min="4469" max="4469" width="12.85546875" bestFit="1" customWidth="1"/>
    <col min="4470" max="4470" width="9.7109375" bestFit="1" customWidth="1"/>
    <col min="4471" max="4471" width="12.85546875" bestFit="1" customWidth="1"/>
    <col min="4472" max="4472" width="9.7109375" bestFit="1" customWidth="1"/>
    <col min="4473" max="4473" width="12.85546875" bestFit="1" customWidth="1"/>
    <col min="4474" max="4474" width="9.7109375" bestFit="1" customWidth="1"/>
    <col min="4475" max="4475" width="12.85546875" bestFit="1" customWidth="1"/>
    <col min="4476" max="4476" width="9.7109375" bestFit="1" customWidth="1"/>
    <col min="4477" max="4477" width="12.85546875" bestFit="1" customWidth="1"/>
    <col min="4478" max="4478" width="9.7109375" bestFit="1" customWidth="1"/>
    <col min="4479" max="4479" width="12.85546875" bestFit="1" customWidth="1"/>
    <col min="4480" max="4480" width="9.7109375" bestFit="1" customWidth="1"/>
    <col min="4481" max="4481" width="12.85546875" bestFit="1" customWidth="1"/>
    <col min="4482" max="4482" width="9.7109375" bestFit="1" customWidth="1"/>
    <col min="4483" max="4483" width="12.85546875" bestFit="1" customWidth="1"/>
    <col min="4484" max="4484" width="9.7109375" bestFit="1" customWidth="1"/>
    <col min="4485" max="4485" width="12.85546875" bestFit="1" customWidth="1"/>
    <col min="4486" max="4486" width="9.7109375" bestFit="1" customWidth="1"/>
    <col min="4487" max="4487" width="12.85546875" bestFit="1" customWidth="1"/>
    <col min="4488" max="4488" width="9.7109375" bestFit="1" customWidth="1"/>
    <col min="4489" max="4489" width="12.85546875" bestFit="1" customWidth="1"/>
    <col min="4490" max="4490" width="9.7109375" bestFit="1" customWidth="1"/>
    <col min="4491" max="4491" width="12.85546875" bestFit="1" customWidth="1"/>
    <col min="4492" max="4492" width="9.7109375" bestFit="1" customWidth="1"/>
    <col min="4493" max="4493" width="12.85546875" bestFit="1" customWidth="1"/>
    <col min="4494" max="4494" width="9.7109375" bestFit="1" customWidth="1"/>
    <col min="4495" max="4495" width="12.85546875" bestFit="1" customWidth="1"/>
    <col min="4496" max="4496" width="9.7109375" bestFit="1" customWidth="1"/>
    <col min="4497" max="4497" width="12.85546875" bestFit="1" customWidth="1"/>
    <col min="4498" max="4498" width="9.7109375" bestFit="1" customWidth="1"/>
    <col min="4499" max="4499" width="12.85546875" bestFit="1" customWidth="1"/>
    <col min="4500" max="4500" width="9.7109375" bestFit="1" customWidth="1"/>
    <col min="4501" max="4501" width="12.85546875" bestFit="1" customWidth="1"/>
    <col min="4502" max="4502" width="9.7109375" bestFit="1" customWidth="1"/>
    <col min="4503" max="4503" width="12.85546875" bestFit="1" customWidth="1"/>
    <col min="4504" max="4504" width="9.7109375" bestFit="1" customWidth="1"/>
    <col min="4505" max="4505" width="12.85546875" bestFit="1" customWidth="1"/>
    <col min="4506" max="4506" width="9.7109375" bestFit="1" customWidth="1"/>
    <col min="4507" max="4507" width="12.85546875" bestFit="1" customWidth="1"/>
    <col min="4508" max="4508" width="9.7109375" bestFit="1" customWidth="1"/>
    <col min="4509" max="4509" width="12.85546875" bestFit="1" customWidth="1"/>
    <col min="4510" max="4510" width="9.7109375" bestFit="1" customWidth="1"/>
    <col min="4511" max="4511" width="12.85546875" bestFit="1" customWidth="1"/>
    <col min="4512" max="4512" width="9.7109375" bestFit="1" customWidth="1"/>
    <col min="4513" max="4513" width="12.85546875" bestFit="1" customWidth="1"/>
    <col min="4514" max="4514" width="9.7109375" bestFit="1" customWidth="1"/>
    <col min="4515" max="4515" width="12.85546875" bestFit="1" customWidth="1"/>
    <col min="4516" max="4516" width="9.7109375" bestFit="1" customWidth="1"/>
    <col min="4517" max="4517" width="12.85546875" bestFit="1" customWidth="1"/>
    <col min="4518" max="4518" width="9.7109375" bestFit="1" customWidth="1"/>
    <col min="4519" max="4519" width="12.85546875" bestFit="1" customWidth="1"/>
    <col min="4520" max="4520" width="9.7109375" bestFit="1" customWidth="1"/>
    <col min="4521" max="4521" width="12.85546875" bestFit="1" customWidth="1"/>
    <col min="4522" max="4522" width="9.7109375" bestFit="1" customWidth="1"/>
    <col min="4523" max="4523" width="12.85546875" bestFit="1" customWidth="1"/>
    <col min="4524" max="4524" width="9.7109375" bestFit="1" customWidth="1"/>
    <col min="4525" max="4525" width="12.85546875" bestFit="1" customWidth="1"/>
    <col min="4526" max="4526" width="9.7109375" bestFit="1" customWidth="1"/>
    <col min="4527" max="4527" width="12.85546875" bestFit="1" customWidth="1"/>
    <col min="4528" max="4528" width="9.7109375" bestFit="1" customWidth="1"/>
    <col min="4529" max="4529" width="12.85546875" bestFit="1" customWidth="1"/>
    <col min="4530" max="4530" width="9.7109375" bestFit="1" customWidth="1"/>
    <col min="4531" max="4531" width="12.85546875" bestFit="1" customWidth="1"/>
    <col min="4532" max="4532" width="9.7109375" bestFit="1" customWidth="1"/>
    <col min="4533" max="4533" width="12.85546875" bestFit="1" customWidth="1"/>
    <col min="4534" max="4534" width="9.7109375" bestFit="1" customWidth="1"/>
    <col min="4535" max="4535" width="12.85546875" bestFit="1" customWidth="1"/>
    <col min="4536" max="4536" width="9.7109375" bestFit="1" customWidth="1"/>
    <col min="4537" max="4537" width="12.85546875" bestFit="1" customWidth="1"/>
    <col min="4538" max="4538" width="9.7109375" bestFit="1" customWidth="1"/>
    <col min="4539" max="4539" width="12.85546875" bestFit="1" customWidth="1"/>
    <col min="4540" max="4540" width="9.7109375" bestFit="1" customWidth="1"/>
    <col min="4541" max="4541" width="12.85546875" bestFit="1" customWidth="1"/>
    <col min="4542" max="4542" width="9.7109375" bestFit="1" customWidth="1"/>
    <col min="4543" max="4543" width="12.85546875" bestFit="1" customWidth="1"/>
    <col min="4544" max="4544" width="9.7109375" bestFit="1" customWidth="1"/>
    <col min="4545" max="4545" width="12.85546875" bestFit="1" customWidth="1"/>
    <col min="4546" max="4546" width="9.7109375" bestFit="1" customWidth="1"/>
    <col min="4547" max="4547" width="12.85546875" bestFit="1" customWidth="1"/>
    <col min="4548" max="4548" width="9.7109375" bestFit="1" customWidth="1"/>
    <col min="4549" max="4549" width="12.85546875" bestFit="1" customWidth="1"/>
    <col min="4550" max="4550" width="9.7109375" bestFit="1" customWidth="1"/>
    <col min="4551" max="4551" width="12.85546875" bestFit="1" customWidth="1"/>
    <col min="4552" max="4552" width="9.7109375" bestFit="1" customWidth="1"/>
    <col min="4553" max="4553" width="12.85546875" bestFit="1" customWidth="1"/>
    <col min="4554" max="4554" width="9.7109375" bestFit="1" customWidth="1"/>
    <col min="4555" max="4555" width="12.85546875" bestFit="1" customWidth="1"/>
    <col min="4556" max="4556" width="9.7109375" bestFit="1" customWidth="1"/>
    <col min="4557" max="4557" width="12.85546875" bestFit="1" customWidth="1"/>
    <col min="4558" max="4558" width="9.7109375" bestFit="1" customWidth="1"/>
    <col min="4559" max="4559" width="12.85546875" bestFit="1" customWidth="1"/>
    <col min="4560" max="4560" width="9.7109375" bestFit="1" customWidth="1"/>
    <col min="4561" max="4561" width="12.85546875" bestFit="1" customWidth="1"/>
    <col min="4562" max="4562" width="9.7109375" bestFit="1" customWidth="1"/>
    <col min="4563" max="4563" width="12.85546875" bestFit="1" customWidth="1"/>
    <col min="4564" max="4564" width="9.7109375" bestFit="1" customWidth="1"/>
    <col min="4565" max="4565" width="12.85546875" bestFit="1" customWidth="1"/>
    <col min="4566" max="4566" width="9.7109375" bestFit="1" customWidth="1"/>
    <col min="4567" max="4567" width="12.85546875" bestFit="1" customWidth="1"/>
    <col min="4568" max="4568" width="9.7109375" bestFit="1" customWidth="1"/>
    <col min="4569" max="4569" width="12.85546875" bestFit="1" customWidth="1"/>
    <col min="4570" max="4570" width="9.7109375" bestFit="1" customWidth="1"/>
    <col min="4571" max="4571" width="12.85546875" bestFit="1" customWidth="1"/>
    <col min="4572" max="4572" width="9.7109375" bestFit="1" customWidth="1"/>
    <col min="4573" max="4573" width="12.85546875" bestFit="1" customWidth="1"/>
    <col min="4574" max="4574" width="9.7109375" bestFit="1" customWidth="1"/>
    <col min="4575" max="4575" width="12.85546875" bestFit="1" customWidth="1"/>
    <col min="4576" max="4576" width="9.7109375" bestFit="1" customWidth="1"/>
    <col min="4577" max="4577" width="12.85546875" bestFit="1" customWidth="1"/>
    <col min="4578" max="4578" width="9.7109375" bestFit="1" customWidth="1"/>
    <col min="4579" max="4579" width="12.85546875" bestFit="1" customWidth="1"/>
    <col min="4580" max="4580" width="9.7109375" bestFit="1" customWidth="1"/>
    <col min="4581" max="4581" width="12.85546875" bestFit="1" customWidth="1"/>
    <col min="4582" max="4582" width="9.7109375" bestFit="1" customWidth="1"/>
    <col min="4583" max="4583" width="12.85546875" bestFit="1" customWidth="1"/>
    <col min="4584" max="4584" width="9.7109375" bestFit="1" customWidth="1"/>
    <col min="4585" max="4585" width="12.85546875" bestFit="1" customWidth="1"/>
    <col min="4586" max="4586" width="9.7109375" bestFit="1" customWidth="1"/>
    <col min="4587" max="4587" width="12.85546875" bestFit="1" customWidth="1"/>
    <col min="4588" max="4588" width="9.7109375" bestFit="1" customWidth="1"/>
    <col min="4589" max="4589" width="12.85546875" bestFit="1" customWidth="1"/>
    <col min="4590" max="4590" width="9.7109375" bestFit="1" customWidth="1"/>
    <col min="4591" max="4591" width="12.85546875" bestFit="1" customWidth="1"/>
    <col min="4592" max="4592" width="9.7109375" bestFit="1" customWidth="1"/>
    <col min="4593" max="4593" width="12.85546875" bestFit="1" customWidth="1"/>
    <col min="4594" max="4594" width="9.7109375" bestFit="1" customWidth="1"/>
    <col min="4595" max="4595" width="12.85546875" bestFit="1" customWidth="1"/>
    <col min="4596" max="4596" width="9.7109375" bestFit="1" customWidth="1"/>
    <col min="4597" max="4597" width="12.85546875" bestFit="1" customWidth="1"/>
    <col min="4598" max="4598" width="9.7109375" bestFit="1" customWidth="1"/>
    <col min="4599" max="4599" width="12.85546875" bestFit="1" customWidth="1"/>
    <col min="4600" max="4600" width="9.7109375" bestFit="1" customWidth="1"/>
    <col min="4601" max="4601" width="12.85546875" bestFit="1" customWidth="1"/>
    <col min="4602" max="4602" width="9.7109375" bestFit="1" customWidth="1"/>
    <col min="4603" max="4603" width="12.85546875" bestFit="1" customWidth="1"/>
    <col min="4604" max="4604" width="9.7109375" bestFit="1" customWidth="1"/>
    <col min="4605" max="4605" width="12.85546875" bestFit="1" customWidth="1"/>
    <col min="4606" max="4606" width="9.7109375" bestFit="1" customWidth="1"/>
    <col min="4607" max="4607" width="12.85546875" bestFit="1" customWidth="1"/>
    <col min="4608" max="4608" width="9.7109375" bestFit="1" customWidth="1"/>
    <col min="4609" max="4609" width="12.85546875" bestFit="1" customWidth="1"/>
    <col min="4610" max="4610" width="9.7109375" bestFit="1" customWidth="1"/>
    <col min="4611" max="4611" width="12.85546875" bestFit="1" customWidth="1"/>
    <col min="4612" max="4612" width="9.7109375" bestFit="1" customWidth="1"/>
    <col min="4613" max="4613" width="12.85546875" bestFit="1" customWidth="1"/>
    <col min="4614" max="4614" width="9.7109375" bestFit="1" customWidth="1"/>
    <col min="4615" max="4615" width="12.85546875" bestFit="1" customWidth="1"/>
    <col min="4616" max="4616" width="9.7109375" bestFit="1" customWidth="1"/>
    <col min="4617" max="4617" width="12.85546875" bestFit="1" customWidth="1"/>
    <col min="4618" max="4618" width="9.7109375" bestFit="1" customWidth="1"/>
    <col min="4619" max="4619" width="12.85546875" bestFit="1" customWidth="1"/>
    <col min="4620" max="4620" width="9.7109375" bestFit="1" customWidth="1"/>
    <col min="4621" max="4621" width="12.85546875" bestFit="1" customWidth="1"/>
    <col min="4622" max="4622" width="9.7109375" bestFit="1" customWidth="1"/>
    <col min="4623" max="4623" width="12.85546875" bestFit="1" customWidth="1"/>
    <col min="4624" max="4624" width="9.7109375" bestFit="1" customWidth="1"/>
    <col min="4625" max="4625" width="12.85546875" bestFit="1" customWidth="1"/>
    <col min="4626" max="4626" width="9.7109375" bestFit="1" customWidth="1"/>
    <col min="4627" max="4627" width="12.85546875" bestFit="1" customWidth="1"/>
    <col min="4628" max="4628" width="9.7109375" bestFit="1" customWidth="1"/>
    <col min="4629" max="4629" width="12.85546875" bestFit="1" customWidth="1"/>
    <col min="4630" max="4630" width="9.7109375" bestFit="1" customWidth="1"/>
    <col min="4631" max="4631" width="12.85546875" bestFit="1" customWidth="1"/>
    <col min="4632" max="4632" width="9.7109375" bestFit="1" customWidth="1"/>
    <col min="4633" max="4633" width="12.85546875" bestFit="1" customWidth="1"/>
    <col min="4634" max="4634" width="9.7109375" bestFit="1" customWidth="1"/>
    <col min="4635" max="4635" width="12.85546875" bestFit="1" customWidth="1"/>
    <col min="4636" max="4636" width="9.7109375" bestFit="1" customWidth="1"/>
    <col min="4637" max="4637" width="12.85546875" bestFit="1" customWidth="1"/>
    <col min="4638" max="4638" width="9.7109375" bestFit="1" customWidth="1"/>
    <col min="4639" max="4639" width="12.85546875" bestFit="1" customWidth="1"/>
    <col min="4640" max="4640" width="9.7109375" bestFit="1" customWidth="1"/>
    <col min="4641" max="4641" width="12.85546875" bestFit="1" customWidth="1"/>
    <col min="4642" max="4642" width="9.7109375" bestFit="1" customWidth="1"/>
    <col min="4643" max="4643" width="12.85546875" bestFit="1" customWidth="1"/>
    <col min="4644" max="4644" width="9.7109375" bestFit="1" customWidth="1"/>
    <col min="4645" max="4645" width="12.85546875" bestFit="1" customWidth="1"/>
    <col min="4646" max="4646" width="9.7109375" bestFit="1" customWidth="1"/>
    <col min="4647" max="4647" width="12.85546875" bestFit="1" customWidth="1"/>
    <col min="4648" max="4648" width="9.7109375" bestFit="1" customWidth="1"/>
    <col min="4649" max="4649" width="12.85546875" bestFit="1" customWidth="1"/>
    <col min="4650" max="4650" width="9.7109375" bestFit="1" customWidth="1"/>
    <col min="4651" max="4651" width="12.85546875" bestFit="1" customWidth="1"/>
    <col min="4652" max="4652" width="9.7109375" bestFit="1" customWidth="1"/>
    <col min="4653" max="4653" width="12.85546875" bestFit="1" customWidth="1"/>
    <col min="4654" max="4654" width="9.7109375" bestFit="1" customWidth="1"/>
    <col min="4655" max="4655" width="12.85546875" bestFit="1" customWidth="1"/>
    <col min="4656" max="4656" width="9.7109375" bestFit="1" customWidth="1"/>
    <col min="4657" max="4657" width="12.85546875" bestFit="1" customWidth="1"/>
    <col min="4658" max="4658" width="9.7109375" bestFit="1" customWidth="1"/>
    <col min="4659" max="4659" width="12.85546875" bestFit="1" customWidth="1"/>
    <col min="4660" max="4660" width="9.7109375" bestFit="1" customWidth="1"/>
    <col min="4661" max="4661" width="12.85546875" bestFit="1" customWidth="1"/>
    <col min="4662" max="4662" width="9.7109375" bestFit="1" customWidth="1"/>
    <col min="4663" max="4663" width="12.85546875" bestFit="1" customWidth="1"/>
    <col min="4664" max="4664" width="9.7109375" bestFit="1" customWidth="1"/>
    <col min="4665" max="4665" width="12.85546875" bestFit="1" customWidth="1"/>
    <col min="4666" max="4666" width="9.7109375" bestFit="1" customWidth="1"/>
    <col min="4667" max="4667" width="12.85546875" bestFit="1" customWidth="1"/>
    <col min="4668" max="4668" width="9.7109375" bestFit="1" customWidth="1"/>
    <col min="4669" max="4669" width="12.85546875" bestFit="1" customWidth="1"/>
    <col min="4670" max="4670" width="9.7109375" bestFit="1" customWidth="1"/>
    <col min="4671" max="4671" width="12.85546875" bestFit="1" customWidth="1"/>
    <col min="4672" max="4672" width="9.7109375" bestFit="1" customWidth="1"/>
    <col min="4673" max="4673" width="12.85546875" bestFit="1" customWidth="1"/>
    <col min="4674" max="4674" width="9.7109375" bestFit="1" customWidth="1"/>
    <col min="4675" max="4675" width="12.85546875" bestFit="1" customWidth="1"/>
    <col min="4676" max="4676" width="9.7109375" bestFit="1" customWidth="1"/>
    <col min="4677" max="4677" width="12.85546875" bestFit="1" customWidth="1"/>
    <col min="4678" max="4678" width="9.7109375" bestFit="1" customWidth="1"/>
    <col min="4679" max="4679" width="12.85546875" bestFit="1" customWidth="1"/>
    <col min="4680" max="4680" width="9.7109375" bestFit="1" customWidth="1"/>
    <col min="4681" max="4681" width="12.85546875" bestFit="1" customWidth="1"/>
    <col min="4682" max="4682" width="9.7109375" bestFit="1" customWidth="1"/>
    <col min="4683" max="4683" width="12.85546875" bestFit="1" customWidth="1"/>
    <col min="4684" max="4684" width="9.7109375" bestFit="1" customWidth="1"/>
    <col min="4685" max="4685" width="12.85546875" bestFit="1" customWidth="1"/>
    <col min="4686" max="4686" width="9.7109375" bestFit="1" customWidth="1"/>
    <col min="4687" max="4687" width="12.85546875" bestFit="1" customWidth="1"/>
    <col min="4688" max="4688" width="9.7109375" bestFit="1" customWidth="1"/>
    <col min="4689" max="4689" width="12.85546875" bestFit="1" customWidth="1"/>
    <col min="4690" max="4690" width="9.7109375" bestFit="1" customWidth="1"/>
    <col min="4691" max="4691" width="12.85546875" bestFit="1" customWidth="1"/>
    <col min="4692" max="4692" width="9.7109375" bestFit="1" customWidth="1"/>
    <col min="4693" max="4693" width="12.85546875" bestFit="1" customWidth="1"/>
    <col min="4694" max="4694" width="9.7109375" bestFit="1" customWidth="1"/>
    <col min="4695" max="4695" width="12.85546875" bestFit="1" customWidth="1"/>
    <col min="4696" max="4696" width="9.7109375" bestFit="1" customWidth="1"/>
    <col min="4697" max="4697" width="12.85546875" bestFit="1" customWidth="1"/>
    <col min="4698" max="4698" width="9.7109375" bestFit="1" customWidth="1"/>
    <col min="4699" max="4699" width="12.85546875" bestFit="1" customWidth="1"/>
    <col min="4700" max="4700" width="9.7109375" bestFit="1" customWidth="1"/>
    <col min="4701" max="4701" width="12.85546875" bestFit="1" customWidth="1"/>
    <col min="4702" max="4702" width="9.7109375" bestFit="1" customWidth="1"/>
    <col min="4703" max="4703" width="12.85546875" bestFit="1" customWidth="1"/>
    <col min="4704" max="4704" width="9.7109375" bestFit="1" customWidth="1"/>
    <col min="4705" max="4705" width="12.85546875" bestFit="1" customWidth="1"/>
    <col min="4706" max="4706" width="9.7109375" bestFit="1" customWidth="1"/>
    <col min="4707" max="4707" width="12.85546875" bestFit="1" customWidth="1"/>
    <col min="4708" max="4708" width="9.7109375" bestFit="1" customWidth="1"/>
    <col min="4709" max="4709" width="12.85546875" bestFit="1" customWidth="1"/>
    <col min="4710" max="4710" width="9.7109375" bestFit="1" customWidth="1"/>
    <col min="4711" max="4711" width="12.85546875" bestFit="1" customWidth="1"/>
    <col min="4712" max="4712" width="9.7109375" bestFit="1" customWidth="1"/>
    <col min="4713" max="4713" width="12.85546875" bestFit="1" customWidth="1"/>
    <col min="4714" max="4714" width="9.7109375" bestFit="1" customWidth="1"/>
    <col min="4715" max="4715" width="12.85546875" bestFit="1" customWidth="1"/>
    <col min="4716" max="4716" width="9.7109375" bestFit="1" customWidth="1"/>
    <col min="4717" max="4717" width="12.85546875" bestFit="1" customWidth="1"/>
    <col min="4718" max="4718" width="9.7109375" bestFit="1" customWidth="1"/>
    <col min="4719" max="4719" width="12.85546875" bestFit="1" customWidth="1"/>
    <col min="4720" max="4720" width="9.7109375" bestFit="1" customWidth="1"/>
    <col min="4721" max="4721" width="12.85546875" bestFit="1" customWidth="1"/>
    <col min="4722" max="4722" width="9.7109375" bestFit="1" customWidth="1"/>
    <col min="4723" max="4723" width="12.85546875" bestFit="1" customWidth="1"/>
    <col min="4724" max="4724" width="9.7109375" bestFit="1" customWidth="1"/>
    <col min="4725" max="4725" width="12.85546875" bestFit="1" customWidth="1"/>
    <col min="4726" max="4726" width="9.7109375" bestFit="1" customWidth="1"/>
    <col min="4727" max="4727" width="12.85546875" bestFit="1" customWidth="1"/>
    <col min="4728" max="4728" width="9.7109375" bestFit="1" customWidth="1"/>
    <col min="4729" max="4729" width="12.85546875" bestFit="1" customWidth="1"/>
    <col min="4730" max="4730" width="9.7109375" bestFit="1" customWidth="1"/>
    <col min="4731" max="4731" width="12.85546875" bestFit="1" customWidth="1"/>
    <col min="4732" max="4732" width="9.7109375" bestFit="1" customWidth="1"/>
    <col min="4733" max="4733" width="12.85546875" bestFit="1" customWidth="1"/>
    <col min="4734" max="4734" width="9.7109375" bestFit="1" customWidth="1"/>
    <col min="4735" max="4735" width="12.85546875" bestFit="1" customWidth="1"/>
    <col min="4736" max="4736" width="9.7109375" bestFit="1" customWidth="1"/>
    <col min="4737" max="4737" width="12.85546875" bestFit="1" customWidth="1"/>
    <col min="4738" max="4738" width="9.7109375" bestFit="1" customWidth="1"/>
    <col min="4739" max="4739" width="12.85546875" bestFit="1" customWidth="1"/>
    <col min="4740" max="4740" width="9.7109375" bestFit="1" customWidth="1"/>
    <col min="4741" max="4741" width="12.85546875" bestFit="1" customWidth="1"/>
    <col min="4742" max="4742" width="9.7109375" bestFit="1" customWidth="1"/>
    <col min="4743" max="4743" width="12.85546875" bestFit="1" customWidth="1"/>
    <col min="4744" max="4744" width="9.7109375" bestFit="1" customWidth="1"/>
    <col min="4745" max="4745" width="12.85546875" bestFit="1" customWidth="1"/>
    <col min="4746" max="4746" width="9.7109375" bestFit="1" customWidth="1"/>
    <col min="4747" max="4747" width="12.85546875" bestFit="1" customWidth="1"/>
    <col min="4748" max="4748" width="9.7109375" bestFit="1" customWidth="1"/>
    <col min="4749" max="4749" width="12.85546875" bestFit="1" customWidth="1"/>
    <col min="4750" max="4750" width="9.7109375" bestFit="1" customWidth="1"/>
    <col min="4751" max="4751" width="12.85546875" bestFit="1" customWidth="1"/>
    <col min="4752" max="4752" width="9.7109375" bestFit="1" customWidth="1"/>
    <col min="4753" max="4753" width="12.85546875" bestFit="1" customWidth="1"/>
    <col min="4754" max="4754" width="9.7109375" bestFit="1" customWidth="1"/>
    <col min="4755" max="4755" width="12.85546875" bestFit="1" customWidth="1"/>
    <col min="4756" max="4756" width="9.7109375" bestFit="1" customWidth="1"/>
    <col min="4757" max="4757" width="12.85546875" bestFit="1" customWidth="1"/>
    <col min="4758" max="4758" width="9.7109375" bestFit="1" customWidth="1"/>
    <col min="4759" max="4759" width="12.85546875" bestFit="1" customWidth="1"/>
    <col min="4760" max="4760" width="9.7109375" bestFit="1" customWidth="1"/>
    <col min="4761" max="4761" width="12.85546875" bestFit="1" customWidth="1"/>
    <col min="4762" max="4762" width="9.7109375" bestFit="1" customWidth="1"/>
    <col min="4763" max="4763" width="12.85546875" bestFit="1" customWidth="1"/>
    <col min="4764" max="4764" width="9.7109375" bestFit="1" customWidth="1"/>
    <col min="4765" max="4765" width="12.85546875" bestFit="1" customWidth="1"/>
    <col min="4766" max="4766" width="9.7109375" bestFit="1" customWidth="1"/>
    <col min="4767" max="4767" width="12.85546875" bestFit="1" customWidth="1"/>
    <col min="4768" max="4768" width="9.7109375" bestFit="1" customWidth="1"/>
    <col min="4769" max="4769" width="12.85546875" bestFit="1" customWidth="1"/>
    <col min="4770" max="4770" width="9.7109375" bestFit="1" customWidth="1"/>
    <col min="4771" max="4771" width="12.85546875" bestFit="1" customWidth="1"/>
    <col min="4772" max="4772" width="9.7109375" bestFit="1" customWidth="1"/>
    <col min="4773" max="4773" width="12.85546875" bestFit="1" customWidth="1"/>
    <col min="4774" max="4774" width="9.7109375" bestFit="1" customWidth="1"/>
    <col min="4775" max="4775" width="12.85546875" bestFit="1" customWidth="1"/>
    <col min="4776" max="4776" width="9.7109375" bestFit="1" customWidth="1"/>
    <col min="4777" max="4777" width="12.85546875" bestFit="1" customWidth="1"/>
    <col min="4778" max="4778" width="9.7109375" bestFit="1" customWidth="1"/>
    <col min="4779" max="4779" width="12.85546875" bestFit="1" customWidth="1"/>
    <col min="4780" max="4780" width="9.7109375" bestFit="1" customWidth="1"/>
    <col min="4781" max="4781" width="12.85546875" bestFit="1" customWidth="1"/>
    <col min="4782" max="4782" width="9.7109375" bestFit="1" customWidth="1"/>
    <col min="4783" max="4783" width="12.85546875" bestFit="1" customWidth="1"/>
    <col min="4784" max="4784" width="9.7109375" bestFit="1" customWidth="1"/>
    <col min="4785" max="4785" width="12.85546875" bestFit="1" customWidth="1"/>
    <col min="4786" max="4786" width="9.7109375" bestFit="1" customWidth="1"/>
    <col min="4787" max="4787" width="12.85546875" bestFit="1" customWidth="1"/>
    <col min="4788" max="4788" width="9.7109375" bestFit="1" customWidth="1"/>
    <col min="4789" max="4789" width="12.85546875" bestFit="1" customWidth="1"/>
    <col min="4790" max="4790" width="9.7109375" bestFit="1" customWidth="1"/>
    <col min="4791" max="4791" width="12.85546875" bestFit="1" customWidth="1"/>
    <col min="4792" max="4792" width="9.7109375" bestFit="1" customWidth="1"/>
    <col min="4793" max="4793" width="12.85546875" bestFit="1" customWidth="1"/>
    <col min="4794" max="4794" width="9.7109375" bestFit="1" customWidth="1"/>
    <col min="4795" max="4795" width="12.85546875" bestFit="1" customWidth="1"/>
    <col min="4796" max="4796" width="9.7109375" bestFit="1" customWidth="1"/>
    <col min="4797" max="4797" width="12.85546875" bestFit="1" customWidth="1"/>
    <col min="4798" max="4798" width="9.7109375" bestFit="1" customWidth="1"/>
    <col min="4799" max="4799" width="12.85546875" bestFit="1" customWidth="1"/>
    <col min="4800" max="4800" width="9.7109375" bestFit="1" customWidth="1"/>
    <col min="4801" max="4801" width="12.85546875" bestFit="1" customWidth="1"/>
    <col min="4802" max="4802" width="9.7109375" bestFit="1" customWidth="1"/>
    <col min="4803" max="4803" width="12.85546875" bestFit="1" customWidth="1"/>
    <col min="4804" max="4804" width="9.7109375" bestFit="1" customWidth="1"/>
    <col min="4805" max="4805" width="12.85546875" bestFit="1" customWidth="1"/>
    <col min="4806" max="4806" width="9.7109375" bestFit="1" customWidth="1"/>
    <col min="4807" max="4807" width="12.85546875" bestFit="1" customWidth="1"/>
    <col min="4808" max="4808" width="9.7109375" bestFit="1" customWidth="1"/>
    <col min="4809" max="4809" width="12.85546875" bestFit="1" customWidth="1"/>
    <col min="4810" max="4810" width="9.7109375" bestFit="1" customWidth="1"/>
    <col min="4811" max="4811" width="12.85546875" bestFit="1" customWidth="1"/>
    <col min="4812" max="4812" width="9.7109375" bestFit="1" customWidth="1"/>
    <col min="4813" max="4813" width="12.85546875" bestFit="1" customWidth="1"/>
    <col min="4814" max="4814" width="9.7109375" bestFit="1" customWidth="1"/>
    <col min="4815" max="4815" width="12.85546875" bestFit="1" customWidth="1"/>
    <col min="4816" max="4816" width="9.7109375" bestFit="1" customWidth="1"/>
    <col min="4817" max="4817" width="12.85546875" bestFit="1" customWidth="1"/>
    <col min="4818" max="4818" width="9.7109375" bestFit="1" customWidth="1"/>
    <col min="4819" max="4819" width="12.85546875" bestFit="1" customWidth="1"/>
    <col min="4820" max="4820" width="9.7109375" bestFit="1" customWidth="1"/>
    <col min="4821" max="4821" width="12.85546875" bestFit="1" customWidth="1"/>
    <col min="4822" max="4822" width="9.7109375" bestFit="1" customWidth="1"/>
    <col min="4823" max="4823" width="12.85546875" bestFit="1" customWidth="1"/>
    <col min="4824" max="4824" width="9.7109375" bestFit="1" customWidth="1"/>
    <col min="4825" max="4825" width="12.85546875" bestFit="1" customWidth="1"/>
    <col min="4826" max="4826" width="9.7109375" bestFit="1" customWidth="1"/>
    <col min="4827" max="4827" width="12.85546875" bestFit="1" customWidth="1"/>
    <col min="4828" max="4828" width="9.7109375" bestFit="1" customWidth="1"/>
    <col min="4829" max="4829" width="12.85546875" bestFit="1" customWidth="1"/>
    <col min="4830" max="4830" width="9.7109375" bestFit="1" customWidth="1"/>
    <col min="4831" max="4831" width="12.85546875" bestFit="1" customWidth="1"/>
    <col min="4832" max="4832" width="9.7109375" bestFit="1" customWidth="1"/>
    <col min="4833" max="4833" width="12.85546875" bestFit="1" customWidth="1"/>
    <col min="4834" max="4834" width="9.7109375" bestFit="1" customWidth="1"/>
    <col min="4835" max="4835" width="12.85546875" bestFit="1" customWidth="1"/>
    <col min="4836" max="4836" width="9.7109375" bestFit="1" customWidth="1"/>
    <col min="4837" max="4837" width="12.85546875" bestFit="1" customWidth="1"/>
    <col min="4838" max="4838" width="9.7109375" bestFit="1" customWidth="1"/>
    <col min="4839" max="4839" width="12.85546875" bestFit="1" customWidth="1"/>
    <col min="4840" max="4840" width="9.7109375" bestFit="1" customWidth="1"/>
    <col min="4841" max="4841" width="12.85546875" bestFit="1" customWidth="1"/>
    <col min="4842" max="4842" width="9.7109375" bestFit="1" customWidth="1"/>
    <col min="4843" max="4843" width="12.85546875" bestFit="1" customWidth="1"/>
    <col min="4844" max="4844" width="9.7109375" bestFit="1" customWidth="1"/>
    <col min="4845" max="4845" width="12.85546875" bestFit="1" customWidth="1"/>
    <col min="4846" max="4846" width="9.7109375" bestFit="1" customWidth="1"/>
    <col min="4847" max="4847" width="12.85546875" bestFit="1" customWidth="1"/>
    <col min="4848" max="4848" width="9.7109375" bestFit="1" customWidth="1"/>
    <col min="4849" max="4849" width="12.85546875" bestFit="1" customWidth="1"/>
    <col min="4850" max="4850" width="9.7109375" bestFit="1" customWidth="1"/>
    <col min="4851" max="4851" width="12.85546875" bestFit="1" customWidth="1"/>
    <col min="4852" max="4852" width="9.7109375" bestFit="1" customWidth="1"/>
    <col min="4853" max="4853" width="12.85546875" bestFit="1" customWidth="1"/>
    <col min="4854" max="4854" width="9.7109375" bestFit="1" customWidth="1"/>
    <col min="4855" max="4855" width="12.85546875" bestFit="1" customWidth="1"/>
    <col min="4856" max="4856" width="9.7109375" bestFit="1" customWidth="1"/>
    <col min="4857" max="4857" width="12.85546875" bestFit="1" customWidth="1"/>
    <col min="4858" max="4858" width="9.7109375" bestFit="1" customWidth="1"/>
    <col min="4859" max="4859" width="12.85546875" bestFit="1" customWidth="1"/>
    <col min="4860" max="4860" width="9.7109375" bestFit="1" customWidth="1"/>
    <col min="4861" max="4861" width="12.85546875" bestFit="1" customWidth="1"/>
    <col min="4862" max="4862" width="9.7109375" bestFit="1" customWidth="1"/>
    <col min="4863" max="4863" width="12.85546875" bestFit="1" customWidth="1"/>
    <col min="4864" max="4864" width="9.7109375" bestFit="1" customWidth="1"/>
    <col min="4865" max="4865" width="12.85546875" bestFit="1" customWidth="1"/>
    <col min="4866" max="4866" width="9.7109375" bestFit="1" customWidth="1"/>
    <col min="4867" max="4867" width="12.85546875" bestFit="1" customWidth="1"/>
    <col min="4868" max="4868" width="9.7109375" bestFit="1" customWidth="1"/>
    <col min="4869" max="4869" width="12.85546875" bestFit="1" customWidth="1"/>
    <col min="4870" max="4870" width="9.7109375" bestFit="1" customWidth="1"/>
    <col min="4871" max="4871" width="12.85546875" bestFit="1" customWidth="1"/>
    <col min="4872" max="4872" width="9.7109375" bestFit="1" customWidth="1"/>
    <col min="4873" max="4873" width="12.85546875" bestFit="1" customWidth="1"/>
    <col min="4874" max="4874" width="9.7109375" bestFit="1" customWidth="1"/>
    <col min="4875" max="4875" width="12.85546875" bestFit="1" customWidth="1"/>
    <col min="4876" max="4876" width="9.7109375" bestFit="1" customWidth="1"/>
    <col min="4877" max="4877" width="12.85546875" bestFit="1" customWidth="1"/>
    <col min="4878" max="4878" width="9.7109375" bestFit="1" customWidth="1"/>
    <col min="4879" max="4879" width="12.85546875" bestFit="1" customWidth="1"/>
    <col min="4880" max="4880" width="9.7109375" bestFit="1" customWidth="1"/>
    <col min="4881" max="4881" width="12.85546875" bestFit="1" customWidth="1"/>
    <col min="4882" max="4882" width="9.7109375" bestFit="1" customWidth="1"/>
    <col min="4883" max="4883" width="12.85546875" bestFit="1" customWidth="1"/>
    <col min="4884" max="4884" width="9.7109375" bestFit="1" customWidth="1"/>
    <col min="4885" max="4885" width="12.85546875" bestFit="1" customWidth="1"/>
    <col min="4886" max="4886" width="9.7109375" bestFit="1" customWidth="1"/>
    <col min="4887" max="4887" width="12.85546875" bestFit="1" customWidth="1"/>
    <col min="4888" max="4888" width="9.7109375" bestFit="1" customWidth="1"/>
    <col min="4889" max="4889" width="12.85546875" bestFit="1" customWidth="1"/>
    <col min="4890" max="4890" width="9.7109375" bestFit="1" customWidth="1"/>
    <col min="4891" max="4891" width="12.85546875" bestFit="1" customWidth="1"/>
    <col min="4892" max="4892" width="9.7109375" bestFit="1" customWidth="1"/>
    <col min="4893" max="4893" width="12.85546875" bestFit="1" customWidth="1"/>
    <col min="4894" max="4894" width="9.7109375" bestFit="1" customWidth="1"/>
    <col min="4895" max="4895" width="12.85546875" bestFit="1" customWidth="1"/>
    <col min="4896" max="4896" width="9.7109375" bestFit="1" customWidth="1"/>
    <col min="4897" max="4897" width="12.85546875" bestFit="1" customWidth="1"/>
    <col min="4898" max="4898" width="9.7109375" bestFit="1" customWidth="1"/>
    <col min="4899" max="4899" width="12.85546875" bestFit="1" customWidth="1"/>
    <col min="4900" max="4900" width="9.7109375" bestFit="1" customWidth="1"/>
    <col min="4901" max="4901" width="12.85546875" bestFit="1" customWidth="1"/>
    <col min="4902" max="4902" width="9.7109375" bestFit="1" customWidth="1"/>
    <col min="4903" max="4903" width="12.85546875" bestFit="1" customWidth="1"/>
    <col min="4904" max="4904" width="9.7109375" bestFit="1" customWidth="1"/>
    <col min="4905" max="4905" width="12.85546875" bestFit="1" customWidth="1"/>
    <col min="4906" max="4906" width="9.7109375" bestFit="1" customWidth="1"/>
    <col min="4907" max="4907" width="12.85546875" bestFit="1" customWidth="1"/>
    <col min="4908" max="4908" width="9.7109375" bestFit="1" customWidth="1"/>
    <col min="4909" max="4909" width="12.85546875" bestFit="1" customWidth="1"/>
    <col min="4910" max="4910" width="9.7109375" bestFit="1" customWidth="1"/>
    <col min="4911" max="4911" width="12.85546875" bestFit="1" customWidth="1"/>
    <col min="4912" max="4912" width="9.7109375" bestFit="1" customWidth="1"/>
    <col min="4913" max="4913" width="12.85546875" bestFit="1" customWidth="1"/>
    <col min="4914" max="4914" width="9.7109375" bestFit="1" customWidth="1"/>
    <col min="4915" max="4915" width="12.85546875" bestFit="1" customWidth="1"/>
    <col min="4916" max="4916" width="9.7109375" bestFit="1" customWidth="1"/>
    <col min="4917" max="4917" width="12.85546875" bestFit="1" customWidth="1"/>
    <col min="4918" max="4918" width="9.7109375" bestFit="1" customWidth="1"/>
    <col min="4919" max="4919" width="12.85546875" bestFit="1" customWidth="1"/>
    <col min="4920" max="4920" width="9.7109375" bestFit="1" customWidth="1"/>
    <col min="4921" max="4921" width="12.85546875" bestFit="1" customWidth="1"/>
    <col min="4922" max="4922" width="9.7109375" bestFit="1" customWidth="1"/>
    <col min="4923" max="4923" width="12.85546875" bestFit="1" customWidth="1"/>
    <col min="4924" max="4924" width="9.7109375" bestFit="1" customWidth="1"/>
    <col min="4925" max="4925" width="12.85546875" bestFit="1" customWidth="1"/>
    <col min="4926" max="4926" width="9.7109375" bestFit="1" customWidth="1"/>
    <col min="4927" max="4927" width="12.85546875" bestFit="1" customWidth="1"/>
    <col min="4928" max="4928" width="9.7109375" bestFit="1" customWidth="1"/>
    <col min="4929" max="4929" width="12.85546875" bestFit="1" customWidth="1"/>
    <col min="4930" max="4930" width="9.7109375" bestFit="1" customWidth="1"/>
    <col min="4931" max="4931" width="12.85546875" bestFit="1" customWidth="1"/>
    <col min="4932" max="4932" width="9.7109375" bestFit="1" customWidth="1"/>
    <col min="4933" max="4933" width="12.85546875" bestFit="1" customWidth="1"/>
    <col min="4934" max="4934" width="9.7109375" bestFit="1" customWidth="1"/>
    <col min="4935" max="4935" width="12.85546875" bestFit="1" customWidth="1"/>
    <col min="4936" max="4936" width="9.7109375" bestFit="1" customWidth="1"/>
    <col min="4937" max="4937" width="12.85546875" bestFit="1" customWidth="1"/>
    <col min="4938" max="4938" width="9.7109375" bestFit="1" customWidth="1"/>
    <col min="4939" max="4939" width="12.85546875" bestFit="1" customWidth="1"/>
    <col min="4940" max="4940" width="9.7109375" bestFit="1" customWidth="1"/>
    <col min="4941" max="4941" width="12.85546875" bestFit="1" customWidth="1"/>
    <col min="4942" max="4942" width="9.7109375" bestFit="1" customWidth="1"/>
    <col min="4943" max="4943" width="12.85546875" bestFit="1" customWidth="1"/>
    <col min="4944" max="4944" width="9.7109375" bestFit="1" customWidth="1"/>
    <col min="4945" max="4945" width="12.85546875" bestFit="1" customWidth="1"/>
    <col min="4946" max="4946" width="9.7109375" bestFit="1" customWidth="1"/>
    <col min="4947" max="4947" width="12.85546875" bestFit="1" customWidth="1"/>
    <col min="4948" max="4948" width="9.7109375" bestFit="1" customWidth="1"/>
    <col min="4949" max="4949" width="12.85546875" bestFit="1" customWidth="1"/>
    <col min="4950" max="4950" width="9.7109375" bestFit="1" customWidth="1"/>
    <col min="4951" max="4951" width="12.85546875" bestFit="1" customWidth="1"/>
    <col min="4952" max="4952" width="9.7109375" bestFit="1" customWidth="1"/>
    <col min="4953" max="4953" width="12.85546875" bestFit="1" customWidth="1"/>
    <col min="4954" max="4954" width="9.7109375" bestFit="1" customWidth="1"/>
    <col min="4955" max="4955" width="12.85546875" bestFit="1" customWidth="1"/>
    <col min="4956" max="4956" width="9.7109375" bestFit="1" customWidth="1"/>
    <col min="4957" max="4957" width="12.85546875" bestFit="1" customWidth="1"/>
    <col min="4958" max="4958" width="9.7109375" bestFit="1" customWidth="1"/>
    <col min="4959" max="4959" width="12.85546875" bestFit="1" customWidth="1"/>
    <col min="4960" max="4960" width="9.7109375" bestFit="1" customWidth="1"/>
    <col min="4961" max="4961" width="12.85546875" bestFit="1" customWidth="1"/>
    <col min="4962" max="4962" width="9.7109375" bestFit="1" customWidth="1"/>
    <col min="4963" max="4963" width="12.85546875" bestFit="1" customWidth="1"/>
    <col min="4964" max="4964" width="9.7109375" bestFit="1" customWidth="1"/>
    <col min="4965" max="4965" width="12.85546875" bestFit="1" customWidth="1"/>
    <col min="4966" max="4966" width="9.7109375" bestFit="1" customWidth="1"/>
    <col min="4967" max="4967" width="12.85546875" bestFit="1" customWidth="1"/>
    <col min="4968" max="4968" width="9.7109375" bestFit="1" customWidth="1"/>
    <col min="4969" max="4969" width="12.85546875" bestFit="1" customWidth="1"/>
    <col min="4970" max="4970" width="9.7109375" bestFit="1" customWidth="1"/>
    <col min="4971" max="4971" width="12.85546875" bestFit="1" customWidth="1"/>
    <col min="4972" max="4972" width="9.7109375" bestFit="1" customWidth="1"/>
    <col min="4973" max="4973" width="12.85546875" bestFit="1" customWidth="1"/>
    <col min="4974" max="4974" width="9.7109375" bestFit="1" customWidth="1"/>
    <col min="4975" max="4975" width="12.85546875" bestFit="1" customWidth="1"/>
    <col min="4976" max="4976" width="9.7109375" bestFit="1" customWidth="1"/>
    <col min="4977" max="4977" width="12.85546875" bestFit="1" customWidth="1"/>
    <col min="4978" max="4978" width="9.7109375" bestFit="1" customWidth="1"/>
    <col min="4979" max="4979" width="12.85546875" bestFit="1" customWidth="1"/>
    <col min="4980" max="4980" width="9.7109375" bestFit="1" customWidth="1"/>
    <col min="4981" max="4981" width="12.85546875" bestFit="1" customWidth="1"/>
    <col min="4982" max="4982" width="9.7109375" bestFit="1" customWidth="1"/>
    <col min="4983" max="4983" width="12.85546875" bestFit="1" customWidth="1"/>
    <col min="4984" max="4984" width="9.7109375" bestFit="1" customWidth="1"/>
    <col min="4985" max="4985" width="12.85546875" bestFit="1" customWidth="1"/>
    <col min="4986" max="4986" width="9.7109375" bestFit="1" customWidth="1"/>
    <col min="4987" max="4987" width="12.85546875" bestFit="1" customWidth="1"/>
    <col min="4988" max="4988" width="9.7109375" bestFit="1" customWidth="1"/>
    <col min="4989" max="4989" width="12.85546875" bestFit="1" customWidth="1"/>
    <col min="4990" max="4990" width="9.7109375" bestFit="1" customWidth="1"/>
    <col min="4991" max="4991" width="12.85546875" bestFit="1" customWidth="1"/>
    <col min="4992" max="4992" width="9.7109375" bestFit="1" customWidth="1"/>
    <col min="4993" max="4993" width="12.85546875" bestFit="1" customWidth="1"/>
    <col min="4994" max="4994" width="9.7109375" bestFit="1" customWidth="1"/>
    <col min="4995" max="4995" width="12.85546875" bestFit="1" customWidth="1"/>
    <col min="4996" max="4996" width="9.7109375" bestFit="1" customWidth="1"/>
    <col min="4997" max="4997" width="12.85546875" bestFit="1" customWidth="1"/>
    <col min="4998" max="4998" width="9.7109375" bestFit="1" customWidth="1"/>
    <col min="4999" max="4999" width="12.85546875" bestFit="1" customWidth="1"/>
    <col min="5000" max="5000" width="9.7109375" bestFit="1" customWidth="1"/>
    <col min="5001" max="5001" width="12.85546875" bestFit="1" customWidth="1"/>
    <col min="5002" max="5002" width="9.7109375" bestFit="1" customWidth="1"/>
    <col min="5003" max="5003" width="12.85546875" bestFit="1" customWidth="1"/>
    <col min="5004" max="5004" width="9.7109375" bestFit="1" customWidth="1"/>
    <col min="5005" max="5005" width="12.85546875" bestFit="1" customWidth="1"/>
    <col min="5006" max="5006" width="9.7109375" bestFit="1" customWidth="1"/>
    <col min="5007" max="5007" width="12.85546875" bestFit="1" customWidth="1"/>
    <col min="5008" max="5008" width="9.7109375" bestFit="1" customWidth="1"/>
    <col min="5009" max="5009" width="12.85546875" bestFit="1" customWidth="1"/>
    <col min="5010" max="5010" width="9.7109375" bestFit="1" customWidth="1"/>
    <col min="5011" max="5011" width="12.85546875" bestFit="1" customWidth="1"/>
    <col min="5012" max="5012" width="9.7109375" bestFit="1" customWidth="1"/>
    <col min="5013" max="5013" width="12.85546875" bestFit="1" customWidth="1"/>
    <col min="5014" max="5014" width="9.7109375" bestFit="1" customWidth="1"/>
    <col min="5015" max="5015" width="12.85546875" bestFit="1" customWidth="1"/>
    <col min="5016" max="5016" width="9.7109375" bestFit="1" customWidth="1"/>
    <col min="5017" max="5017" width="12.85546875" bestFit="1" customWidth="1"/>
    <col min="5018" max="5018" width="9.7109375" bestFit="1" customWidth="1"/>
    <col min="5019" max="5019" width="12.85546875" bestFit="1" customWidth="1"/>
    <col min="5020" max="5020" width="9.7109375" bestFit="1" customWidth="1"/>
    <col min="5021" max="5021" width="12.85546875" bestFit="1" customWidth="1"/>
    <col min="5022" max="5022" width="9.7109375" bestFit="1" customWidth="1"/>
    <col min="5023" max="5023" width="12.85546875" bestFit="1" customWidth="1"/>
    <col min="5024" max="5024" width="9.7109375" bestFit="1" customWidth="1"/>
    <col min="5025" max="5025" width="12.85546875" bestFit="1" customWidth="1"/>
    <col min="5026" max="5026" width="9.7109375" bestFit="1" customWidth="1"/>
    <col min="5027" max="5027" width="12.85546875" bestFit="1" customWidth="1"/>
    <col min="5028" max="5028" width="9.7109375" bestFit="1" customWidth="1"/>
    <col min="5029" max="5029" width="12.85546875" bestFit="1" customWidth="1"/>
    <col min="5030" max="5030" width="9.7109375" bestFit="1" customWidth="1"/>
    <col min="5031" max="5031" width="12.85546875" bestFit="1" customWidth="1"/>
    <col min="5032" max="5032" width="9.7109375" bestFit="1" customWidth="1"/>
    <col min="5033" max="5033" width="12.85546875" bestFit="1" customWidth="1"/>
    <col min="5034" max="5034" width="9.7109375" bestFit="1" customWidth="1"/>
    <col min="5035" max="5035" width="12.85546875" bestFit="1" customWidth="1"/>
    <col min="5036" max="5036" width="9.7109375" bestFit="1" customWidth="1"/>
    <col min="5037" max="5037" width="12.85546875" bestFit="1" customWidth="1"/>
    <col min="5038" max="5038" width="9.7109375" bestFit="1" customWidth="1"/>
    <col min="5039" max="5039" width="12.85546875" bestFit="1" customWidth="1"/>
    <col min="5040" max="5040" width="9.7109375" bestFit="1" customWidth="1"/>
    <col min="5041" max="5041" width="12.85546875" bestFit="1" customWidth="1"/>
    <col min="5042" max="5042" width="9.7109375" bestFit="1" customWidth="1"/>
    <col min="5043" max="5043" width="12.85546875" bestFit="1" customWidth="1"/>
    <col min="5044" max="5044" width="9.7109375" bestFit="1" customWidth="1"/>
    <col min="5045" max="5045" width="12.85546875" bestFit="1" customWidth="1"/>
    <col min="5046" max="5046" width="9.7109375" bestFit="1" customWidth="1"/>
    <col min="5047" max="5047" width="12.85546875" bestFit="1" customWidth="1"/>
    <col min="5048" max="5048" width="9.7109375" bestFit="1" customWidth="1"/>
    <col min="5049" max="5049" width="12.85546875" bestFit="1" customWidth="1"/>
    <col min="5050" max="5050" width="9.7109375" bestFit="1" customWidth="1"/>
    <col min="5051" max="5051" width="12.85546875" bestFit="1" customWidth="1"/>
    <col min="5052" max="5052" width="9.7109375" bestFit="1" customWidth="1"/>
    <col min="5053" max="5053" width="12.85546875" bestFit="1" customWidth="1"/>
    <col min="5054" max="5054" width="9.7109375" bestFit="1" customWidth="1"/>
    <col min="5055" max="5055" width="12.85546875" bestFit="1" customWidth="1"/>
    <col min="5056" max="5056" width="9.7109375" bestFit="1" customWidth="1"/>
    <col min="5057" max="5057" width="12.85546875" bestFit="1" customWidth="1"/>
    <col min="5058" max="5058" width="9.7109375" bestFit="1" customWidth="1"/>
    <col min="5059" max="5059" width="12.85546875" bestFit="1" customWidth="1"/>
    <col min="5060" max="5060" width="9.7109375" bestFit="1" customWidth="1"/>
    <col min="5061" max="5061" width="12.85546875" bestFit="1" customWidth="1"/>
    <col min="5062" max="5062" width="9.7109375" bestFit="1" customWidth="1"/>
    <col min="5063" max="5063" width="12.85546875" bestFit="1" customWidth="1"/>
    <col min="5064" max="5064" width="9.7109375" bestFit="1" customWidth="1"/>
    <col min="5065" max="5065" width="12.85546875" bestFit="1" customWidth="1"/>
    <col min="5066" max="5066" width="9.7109375" bestFit="1" customWidth="1"/>
    <col min="5067" max="5067" width="12.85546875" bestFit="1" customWidth="1"/>
    <col min="5068" max="5068" width="9.7109375" bestFit="1" customWidth="1"/>
    <col min="5069" max="5069" width="12.85546875" bestFit="1" customWidth="1"/>
    <col min="5070" max="5070" width="9.7109375" bestFit="1" customWidth="1"/>
    <col min="5071" max="5071" width="12.85546875" bestFit="1" customWidth="1"/>
    <col min="5072" max="5072" width="9.7109375" bestFit="1" customWidth="1"/>
    <col min="5073" max="5073" width="12.85546875" bestFit="1" customWidth="1"/>
    <col min="5074" max="5074" width="9.7109375" bestFit="1" customWidth="1"/>
    <col min="5075" max="5075" width="12.85546875" bestFit="1" customWidth="1"/>
    <col min="5076" max="5076" width="9.7109375" bestFit="1" customWidth="1"/>
    <col min="5077" max="5077" width="12.85546875" bestFit="1" customWidth="1"/>
    <col min="5078" max="5078" width="9.7109375" bestFit="1" customWidth="1"/>
    <col min="5079" max="5079" width="12.85546875" bestFit="1" customWidth="1"/>
    <col min="5080" max="5080" width="9.7109375" bestFit="1" customWidth="1"/>
    <col min="5081" max="5081" width="12.85546875" bestFit="1" customWidth="1"/>
    <col min="5082" max="5082" width="9.7109375" bestFit="1" customWidth="1"/>
    <col min="5083" max="5083" width="12.85546875" bestFit="1" customWidth="1"/>
    <col min="5084" max="5084" width="9.7109375" bestFit="1" customWidth="1"/>
    <col min="5085" max="5085" width="12.85546875" bestFit="1" customWidth="1"/>
    <col min="5086" max="5086" width="9.7109375" bestFit="1" customWidth="1"/>
    <col min="5087" max="5087" width="12.85546875" bestFit="1" customWidth="1"/>
    <col min="5088" max="5088" width="9.7109375" bestFit="1" customWidth="1"/>
    <col min="5089" max="5089" width="12.85546875" bestFit="1" customWidth="1"/>
    <col min="5090" max="5090" width="9.7109375" bestFit="1" customWidth="1"/>
    <col min="5091" max="5091" width="12.85546875" bestFit="1" customWidth="1"/>
    <col min="5092" max="5092" width="9.7109375" bestFit="1" customWidth="1"/>
    <col min="5093" max="5093" width="12.85546875" bestFit="1" customWidth="1"/>
    <col min="5094" max="5094" width="9.7109375" bestFit="1" customWidth="1"/>
    <col min="5095" max="5095" width="12.85546875" bestFit="1" customWidth="1"/>
    <col min="5096" max="5096" width="9.7109375" bestFit="1" customWidth="1"/>
    <col min="5097" max="5097" width="12.85546875" bestFit="1" customWidth="1"/>
    <col min="5098" max="5098" width="9.7109375" bestFit="1" customWidth="1"/>
    <col min="5099" max="5099" width="12.85546875" bestFit="1" customWidth="1"/>
    <col min="5100" max="5100" width="9.7109375" bestFit="1" customWidth="1"/>
    <col min="5101" max="5101" width="12.85546875" bestFit="1" customWidth="1"/>
    <col min="5102" max="5102" width="9.7109375" bestFit="1" customWidth="1"/>
    <col min="5103" max="5103" width="12.85546875" bestFit="1" customWidth="1"/>
    <col min="5104" max="5104" width="9.7109375" bestFit="1" customWidth="1"/>
    <col min="5105" max="5105" width="12.85546875" bestFit="1" customWidth="1"/>
    <col min="5106" max="5106" width="9.7109375" bestFit="1" customWidth="1"/>
    <col min="5107" max="5107" width="12.85546875" bestFit="1" customWidth="1"/>
    <col min="5108" max="5108" width="11.42578125" bestFit="1" customWidth="1"/>
    <col min="5109" max="5109" width="9.7109375" bestFit="1" customWidth="1"/>
    <col min="5110" max="5110" width="12.85546875" bestFit="1" customWidth="1"/>
    <col min="5111" max="5111" width="13.5703125" bestFit="1" customWidth="1"/>
    <col min="5112" max="5112" width="11.42578125" bestFit="1" customWidth="1"/>
  </cols>
  <sheetData>
    <row r="1" spans="1:23">
      <c r="A1" s="15" t="s">
        <v>53</v>
      </c>
      <c r="B1" t="s">
        <v>8905</v>
      </c>
      <c r="D1" s="15" t="s">
        <v>7243</v>
      </c>
      <c r="E1" t="s">
        <v>8905</v>
      </c>
      <c r="K1" s="15" t="s">
        <v>7243</v>
      </c>
      <c r="L1" t="s">
        <v>8905</v>
      </c>
    </row>
    <row r="2" spans="1:23">
      <c r="A2" s="15" t="s">
        <v>7243</v>
      </c>
      <c r="B2" t="s">
        <v>8905</v>
      </c>
      <c r="D2" s="15" t="s">
        <v>51</v>
      </c>
      <c r="E2" t="s">
        <v>8905</v>
      </c>
      <c r="K2" t="s">
        <v>8906</v>
      </c>
    </row>
    <row r="3" spans="1:23">
      <c r="A3" t="s">
        <v>8907</v>
      </c>
      <c r="D3" s="34" t="s">
        <v>38</v>
      </c>
      <c r="L3" s="15" t="s">
        <v>7232</v>
      </c>
      <c r="M3" s="15" t="s">
        <v>8908</v>
      </c>
    </row>
    <row r="4" spans="1:23">
      <c r="A4" s="15" t="s">
        <v>7232</v>
      </c>
      <c r="B4" t="s">
        <v>8909</v>
      </c>
      <c r="D4" s="15" t="s">
        <v>7235</v>
      </c>
      <c r="E4" s="15" t="s">
        <v>7232</v>
      </c>
      <c r="F4" t="s">
        <v>8909</v>
      </c>
      <c r="L4" t="s">
        <v>125</v>
      </c>
      <c r="N4" t="s">
        <v>250</v>
      </c>
      <c r="P4" t="s">
        <v>173</v>
      </c>
      <c r="R4" t="s">
        <v>193</v>
      </c>
      <c r="T4" t="s">
        <v>71</v>
      </c>
      <c r="V4" t="s">
        <v>8910</v>
      </c>
      <c r="W4" t="s">
        <v>8911</v>
      </c>
    </row>
    <row r="5" spans="1:23">
      <c r="A5" t="s">
        <v>125</v>
      </c>
      <c r="B5" s="13">
        <v>703</v>
      </c>
      <c r="D5">
        <v>1</v>
      </c>
      <c r="E5" t="s">
        <v>193</v>
      </c>
      <c r="F5" s="13">
        <v>682</v>
      </c>
      <c r="K5" s="15" t="s">
        <v>7249</v>
      </c>
      <c r="L5" t="s">
        <v>8912</v>
      </c>
      <c r="M5" t="s">
        <v>8909</v>
      </c>
      <c r="N5" t="s">
        <v>8912</v>
      </c>
      <c r="O5" t="s">
        <v>8909</v>
      </c>
      <c r="P5" t="s">
        <v>8912</v>
      </c>
      <c r="Q5" t="s">
        <v>8909</v>
      </c>
      <c r="R5" t="s">
        <v>8912</v>
      </c>
      <c r="S5" t="s">
        <v>8909</v>
      </c>
      <c r="T5" t="s">
        <v>8912</v>
      </c>
      <c r="U5" t="s">
        <v>8909</v>
      </c>
    </row>
    <row r="6" spans="1:23">
      <c r="A6" t="s">
        <v>193</v>
      </c>
      <c r="B6" s="13">
        <v>682</v>
      </c>
      <c r="D6" t="s">
        <v>8913</v>
      </c>
      <c r="F6" s="13">
        <v>682</v>
      </c>
      <c r="K6" t="s">
        <v>7273</v>
      </c>
      <c r="L6" s="13">
        <v>2952.0968617886174</v>
      </c>
      <c r="M6" s="13">
        <v>615</v>
      </c>
      <c r="N6" s="13">
        <v>3012.7678901734107</v>
      </c>
      <c r="O6" s="13">
        <v>346</v>
      </c>
      <c r="P6" s="13">
        <v>3105.2471999999993</v>
      </c>
      <c r="Q6" s="13">
        <v>225</v>
      </c>
      <c r="R6" s="13">
        <v>2952.4809760273947</v>
      </c>
      <c r="S6" s="13">
        <v>584</v>
      </c>
      <c r="T6" s="13">
        <v>3032.3076940133069</v>
      </c>
      <c r="U6" s="13">
        <v>451</v>
      </c>
      <c r="V6" s="13">
        <v>2993.4522917604691</v>
      </c>
      <c r="W6" s="13">
        <v>2221</v>
      </c>
    </row>
    <row r="7" spans="1:23">
      <c r="A7" t="s">
        <v>71</v>
      </c>
      <c r="B7" s="13">
        <v>519</v>
      </c>
      <c r="D7">
        <v>2</v>
      </c>
      <c r="E7" t="s">
        <v>125</v>
      </c>
      <c r="F7" s="13">
        <v>703</v>
      </c>
      <c r="K7" t="s">
        <v>7289</v>
      </c>
      <c r="L7" s="13">
        <v>2617.3271875000005</v>
      </c>
      <c r="M7" s="13">
        <v>32</v>
      </c>
      <c r="N7" s="13">
        <v>2823.900555555555</v>
      </c>
      <c r="O7" s="13">
        <v>18</v>
      </c>
      <c r="P7" s="13">
        <v>3352.7549999999997</v>
      </c>
      <c r="Q7" s="13">
        <v>18</v>
      </c>
      <c r="R7" s="13">
        <v>3117.2490697674425</v>
      </c>
      <c r="S7" s="13">
        <v>43</v>
      </c>
      <c r="T7" s="13">
        <v>3087.7954166666664</v>
      </c>
      <c r="U7" s="13">
        <v>24</v>
      </c>
      <c r="V7" s="13">
        <v>2985.8005185185184</v>
      </c>
      <c r="W7" s="13">
        <v>135</v>
      </c>
    </row>
    <row r="8" spans="1:23">
      <c r="A8" t="s">
        <v>250</v>
      </c>
      <c r="B8" s="13">
        <v>382</v>
      </c>
      <c r="D8" t="s">
        <v>8914</v>
      </c>
      <c r="F8" s="13">
        <v>703</v>
      </c>
      <c r="K8" t="s">
        <v>7266</v>
      </c>
      <c r="L8" s="13">
        <v>2897.312321428572</v>
      </c>
      <c r="M8" s="13">
        <v>56</v>
      </c>
      <c r="N8" s="13">
        <v>2465.5094444444444</v>
      </c>
      <c r="O8" s="13">
        <v>18</v>
      </c>
      <c r="P8" s="13">
        <v>2901.7280952380947</v>
      </c>
      <c r="Q8" s="13">
        <v>21</v>
      </c>
      <c r="R8" s="13">
        <v>2830.7416363636362</v>
      </c>
      <c r="S8" s="13">
        <v>55</v>
      </c>
      <c r="T8" s="13">
        <v>2865.0620454545451</v>
      </c>
      <c r="U8" s="13">
        <v>44</v>
      </c>
      <c r="V8" s="13">
        <v>2831.5385051546409</v>
      </c>
      <c r="W8" s="13">
        <v>194</v>
      </c>
    </row>
    <row r="9" spans="1:23">
      <c r="A9" t="s">
        <v>173</v>
      </c>
      <c r="B9" s="13">
        <v>264</v>
      </c>
      <c r="D9">
        <v>3</v>
      </c>
      <c r="E9" t="s">
        <v>71</v>
      </c>
      <c r="F9" s="13">
        <v>519</v>
      </c>
      <c r="K9" t="s">
        <v>8915</v>
      </c>
      <c r="L9" s="13">
        <v>2932.4943527738251</v>
      </c>
      <c r="M9" s="13">
        <v>703</v>
      </c>
      <c r="N9" s="13">
        <v>2978.0813350785356</v>
      </c>
      <c r="O9" s="13">
        <v>382</v>
      </c>
      <c r="P9" s="13">
        <v>3105.9337121212097</v>
      </c>
      <c r="Q9" s="13">
        <v>264</v>
      </c>
      <c r="R9" s="13">
        <v>2953.0518914955992</v>
      </c>
      <c r="S9" s="13">
        <v>682</v>
      </c>
      <c r="T9" s="13">
        <v>3020.6947784200406</v>
      </c>
      <c r="U9" s="13">
        <v>519</v>
      </c>
      <c r="V9" s="13">
        <v>2980.7290509803934</v>
      </c>
      <c r="W9" s="13">
        <v>2550</v>
      </c>
    </row>
    <row r="10" spans="1:23">
      <c r="A10" t="s">
        <v>8915</v>
      </c>
      <c r="B10" s="13">
        <v>2550</v>
      </c>
      <c r="D10" t="s">
        <v>8916</v>
      </c>
      <c r="F10" s="13">
        <v>519</v>
      </c>
    </row>
    <row r="11" spans="1:23">
      <c r="D11">
        <v>4</v>
      </c>
      <c r="E11" t="s">
        <v>250</v>
      </c>
      <c r="F11" s="13">
        <v>382</v>
      </c>
    </row>
    <row r="12" spans="1:23">
      <c r="D12" t="s">
        <v>8917</v>
      </c>
      <c r="F12" s="13">
        <v>382</v>
      </c>
      <c r="K12" s="15" t="s">
        <v>7243</v>
      </c>
      <c r="L12" t="s">
        <v>8905</v>
      </c>
    </row>
    <row r="13" spans="1:23">
      <c r="D13">
        <v>5</v>
      </c>
      <c r="E13" t="s">
        <v>173</v>
      </c>
      <c r="F13" s="13">
        <v>264</v>
      </c>
      <c r="K13" t="s">
        <v>8918</v>
      </c>
    </row>
    <row r="14" spans="1:23">
      <c r="D14" t="s">
        <v>8919</v>
      </c>
      <c r="F14" s="13">
        <v>264</v>
      </c>
      <c r="K14" s="15" t="s">
        <v>8909</v>
      </c>
      <c r="L14" s="15" t="s">
        <v>7232</v>
      </c>
    </row>
    <row r="15" spans="1:23">
      <c r="D15" t="s">
        <v>8915</v>
      </c>
      <c r="F15" s="13">
        <v>2550</v>
      </c>
      <c r="K15" s="15" t="s">
        <v>51</v>
      </c>
      <c r="L15" t="s">
        <v>125</v>
      </c>
      <c r="M15" t="s">
        <v>250</v>
      </c>
      <c r="N15" t="s">
        <v>173</v>
      </c>
      <c r="O15" t="s">
        <v>193</v>
      </c>
      <c r="P15" t="s">
        <v>71</v>
      </c>
      <c r="Q15" t="s">
        <v>8915</v>
      </c>
    </row>
    <row r="16" spans="1:23">
      <c r="A16" s="15" t="s">
        <v>7243</v>
      </c>
      <c r="B16" t="s">
        <v>8905</v>
      </c>
      <c r="K16" t="s">
        <v>7280</v>
      </c>
      <c r="L16" s="13">
        <v>144</v>
      </c>
      <c r="M16" s="13">
        <v>76</v>
      </c>
      <c r="N16" s="13">
        <v>61</v>
      </c>
      <c r="O16" s="13">
        <v>120</v>
      </c>
      <c r="P16" s="13">
        <v>105</v>
      </c>
      <c r="Q16" s="13">
        <v>506</v>
      </c>
    </row>
    <row r="17" spans="1:17">
      <c r="A17" t="s">
        <v>8920</v>
      </c>
      <c r="D17" s="15" t="s">
        <v>7243</v>
      </c>
      <c r="E17" t="s">
        <v>8905</v>
      </c>
      <c r="K17" t="s">
        <v>7303</v>
      </c>
      <c r="L17" s="13">
        <v>147</v>
      </c>
      <c r="M17" s="13">
        <v>88</v>
      </c>
      <c r="N17" s="13">
        <v>46</v>
      </c>
      <c r="O17" s="13">
        <v>122</v>
      </c>
      <c r="P17" s="13">
        <v>113</v>
      </c>
      <c r="Q17" s="13">
        <v>516</v>
      </c>
    </row>
    <row r="18" spans="1:17">
      <c r="A18" s="15" t="s">
        <v>7230</v>
      </c>
      <c r="B18" t="s">
        <v>8921</v>
      </c>
      <c r="D18" t="s">
        <v>8922</v>
      </c>
      <c r="K18" t="s">
        <v>7274</v>
      </c>
      <c r="L18" s="13">
        <v>135</v>
      </c>
      <c r="M18" s="13">
        <v>63</v>
      </c>
      <c r="N18" s="13">
        <v>59</v>
      </c>
      <c r="O18" s="13">
        <v>143</v>
      </c>
      <c r="P18" s="13">
        <v>103</v>
      </c>
      <c r="Q18" s="13">
        <v>503</v>
      </c>
    </row>
    <row r="19" spans="1:17">
      <c r="A19" t="s">
        <v>222</v>
      </c>
      <c r="B19" s="13">
        <v>515186.26000000007</v>
      </c>
      <c r="D19" s="15" t="s">
        <v>8909</v>
      </c>
      <c r="E19" s="15" t="s">
        <v>7232</v>
      </c>
      <c r="K19" t="s">
        <v>7268</v>
      </c>
      <c r="L19" s="13">
        <v>154</v>
      </c>
      <c r="M19" s="13">
        <v>71</v>
      </c>
      <c r="N19" s="13">
        <v>46</v>
      </c>
      <c r="O19" s="13">
        <v>133</v>
      </c>
      <c r="P19" s="13">
        <v>104</v>
      </c>
      <c r="Q19" s="13">
        <v>508</v>
      </c>
    </row>
    <row r="20" spans="1:17">
      <c r="A20" t="s">
        <v>7308</v>
      </c>
      <c r="B20" s="13">
        <v>540701.81999999983</v>
      </c>
      <c r="D20" s="15" t="s">
        <v>7247</v>
      </c>
      <c r="E20" t="s">
        <v>125</v>
      </c>
      <c r="F20" t="s">
        <v>250</v>
      </c>
      <c r="G20" t="s">
        <v>173</v>
      </c>
      <c r="H20" t="s">
        <v>193</v>
      </c>
      <c r="I20" t="s">
        <v>71</v>
      </c>
      <c r="J20" t="s">
        <v>8915</v>
      </c>
      <c r="K20" t="s">
        <v>7258</v>
      </c>
      <c r="L20" s="13">
        <v>123</v>
      </c>
      <c r="M20" s="13">
        <v>84</v>
      </c>
      <c r="N20" s="13">
        <v>52</v>
      </c>
      <c r="O20" s="13">
        <v>164</v>
      </c>
      <c r="P20" s="13">
        <v>94</v>
      </c>
      <c r="Q20" s="13">
        <v>517</v>
      </c>
    </row>
    <row r="21" spans="1:17">
      <c r="A21" t="s">
        <v>311</v>
      </c>
      <c r="B21" s="13">
        <v>518874.12000000017</v>
      </c>
      <c r="D21" t="s">
        <v>8923</v>
      </c>
      <c r="E21" s="13">
        <v>465</v>
      </c>
      <c r="F21" s="13">
        <v>241</v>
      </c>
      <c r="G21" s="13">
        <v>174</v>
      </c>
      <c r="H21" s="13">
        <v>465</v>
      </c>
      <c r="I21" s="13">
        <v>334</v>
      </c>
      <c r="J21" s="13">
        <v>1679</v>
      </c>
      <c r="K21" t="s">
        <v>8915</v>
      </c>
      <c r="L21" s="13">
        <v>703</v>
      </c>
      <c r="M21" s="13">
        <v>382</v>
      </c>
      <c r="N21" s="13">
        <v>264</v>
      </c>
      <c r="O21" s="13">
        <v>682</v>
      </c>
      <c r="P21" s="13">
        <v>519</v>
      </c>
      <c r="Q21" s="13">
        <v>2550</v>
      </c>
    </row>
    <row r="22" spans="1:17">
      <c r="A22" t="s">
        <v>469</v>
      </c>
      <c r="B22" s="13">
        <v>464181.89</v>
      </c>
      <c r="D22" t="s">
        <v>8924</v>
      </c>
      <c r="E22" s="13">
        <v>44</v>
      </c>
      <c r="F22" s="13">
        <v>29</v>
      </c>
      <c r="G22" s="13">
        <v>20</v>
      </c>
      <c r="H22" s="13">
        <v>44</v>
      </c>
      <c r="I22" s="13">
        <v>34</v>
      </c>
      <c r="J22" s="13">
        <v>171</v>
      </c>
    </row>
    <row r="23" spans="1:17">
      <c r="A23" t="s">
        <v>363</v>
      </c>
      <c r="B23" s="13">
        <v>524851.31999999995</v>
      </c>
      <c r="D23" t="s">
        <v>8925</v>
      </c>
      <c r="E23" s="13">
        <v>5</v>
      </c>
      <c r="F23" s="13"/>
      <c r="G23" s="13">
        <v>4</v>
      </c>
      <c r="H23" s="13">
        <v>5</v>
      </c>
      <c r="I23" s="13">
        <v>9</v>
      </c>
      <c r="J23" s="13">
        <v>23</v>
      </c>
    </row>
    <row r="24" spans="1:17">
      <c r="A24" t="s">
        <v>101</v>
      </c>
      <c r="B24" s="13">
        <v>521975.85000000009</v>
      </c>
      <c r="D24" t="s">
        <v>8926</v>
      </c>
      <c r="E24" s="13">
        <v>189</v>
      </c>
      <c r="F24" s="13">
        <v>112</v>
      </c>
      <c r="G24" s="13">
        <v>66</v>
      </c>
      <c r="H24" s="13">
        <v>168</v>
      </c>
      <c r="I24" s="13">
        <v>142</v>
      </c>
      <c r="J24" s="13">
        <v>677</v>
      </c>
    </row>
    <row r="25" spans="1:17">
      <c r="A25" t="s">
        <v>123</v>
      </c>
      <c r="B25" s="13">
        <v>505405.68000000023</v>
      </c>
      <c r="D25" t="s">
        <v>8915</v>
      </c>
      <c r="E25" s="13">
        <v>703</v>
      </c>
      <c r="F25" s="13">
        <v>382</v>
      </c>
      <c r="G25" s="13">
        <v>264</v>
      </c>
      <c r="H25" s="13">
        <v>682</v>
      </c>
      <c r="I25" s="13">
        <v>519</v>
      </c>
      <c r="J25" s="13">
        <v>2550</v>
      </c>
    </row>
    <row r="26" spans="1:17">
      <c r="A26" t="s">
        <v>473</v>
      </c>
      <c r="B26" s="13">
        <v>555729.55999999994</v>
      </c>
    </row>
    <row r="27" spans="1:17">
      <c r="A27" t="s">
        <v>254</v>
      </c>
      <c r="B27" s="13">
        <v>437365.72999999981</v>
      </c>
      <c r="M27" s="15" t="s">
        <v>7243</v>
      </c>
      <c r="N27" t="s">
        <v>8905</v>
      </c>
    </row>
    <row r="28" spans="1:17">
      <c r="A28" t="s">
        <v>69</v>
      </c>
      <c r="B28" s="13">
        <v>515385.68999999989</v>
      </c>
      <c r="D28" s="15" t="s">
        <v>7243</v>
      </c>
      <c r="E28" t="s">
        <v>8905</v>
      </c>
      <c r="M28" s="15" t="s">
        <v>51</v>
      </c>
      <c r="N28" t="s">
        <v>8905</v>
      </c>
    </row>
    <row r="29" spans="1:17">
      <c r="A29" t="s">
        <v>263</v>
      </c>
      <c r="B29" s="13">
        <v>508639.28999999986</v>
      </c>
      <c r="D29" s="15" t="s">
        <v>7232</v>
      </c>
      <c r="E29" t="s">
        <v>8905</v>
      </c>
      <c r="M29" s="34" t="s">
        <v>38</v>
      </c>
    </row>
    <row r="30" spans="1:17">
      <c r="A30" t="s">
        <v>106</v>
      </c>
      <c r="B30" s="13">
        <v>538539.13000000024</v>
      </c>
      <c r="D30" t="s">
        <v>8927</v>
      </c>
      <c r="M30" s="15" t="s">
        <v>7232</v>
      </c>
      <c r="N30" t="s">
        <v>8909</v>
      </c>
    </row>
    <row r="31" spans="1:17">
      <c r="A31" t="s">
        <v>447</v>
      </c>
      <c r="B31" s="13">
        <v>447606.26</v>
      </c>
      <c r="D31" s="15" t="s">
        <v>53</v>
      </c>
      <c r="E31" t="s">
        <v>8921</v>
      </c>
      <c r="M31" t="s">
        <v>125</v>
      </c>
      <c r="N31" s="13">
        <v>703</v>
      </c>
    </row>
    <row r="32" spans="1:17">
      <c r="A32" t="s">
        <v>1356</v>
      </c>
      <c r="B32" s="13">
        <v>520980.58999999997</v>
      </c>
      <c r="D32" t="s">
        <v>63</v>
      </c>
      <c r="E32" s="13">
        <v>1810001.6199999992</v>
      </c>
      <c r="M32" t="s">
        <v>193</v>
      </c>
      <c r="N32" s="13">
        <v>682</v>
      </c>
    </row>
    <row r="33" spans="1:14">
      <c r="A33" t="s">
        <v>792</v>
      </c>
      <c r="B33" s="13">
        <v>485435.89000000019</v>
      </c>
      <c r="D33" t="s">
        <v>90</v>
      </c>
      <c r="E33" s="13">
        <v>2055397.5000000023</v>
      </c>
      <c r="M33" t="s">
        <v>71</v>
      </c>
      <c r="N33" s="13">
        <v>519</v>
      </c>
    </row>
    <row r="34" spans="1:14">
      <c r="A34" t="s">
        <v>8915</v>
      </c>
      <c r="B34" s="13">
        <v>7600859.0799999991</v>
      </c>
      <c r="D34" t="s">
        <v>102</v>
      </c>
      <c r="E34" s="13">
        <v>1765652.5699999991</v>
      </c>
      <c r="M34" t="s">
        <v>250</v>
      </c>
      <c r="N34" s="13">
        <v>382</v>
      </c>
    </row>
    <row r="35" spans="1:14">
      <c r="D35" t="s">
        <v>70</v>
      </c>
      <c r="E35" s="13">
        <v>1969807.3899999992</v>
      </c>
      <c r="M35" t="s">
        <v>173</v>
      </c>
      <c r="N35" s="13">
        <v>264</v>
      </c>
    </row>
    <row r="36" spans="1:14">
      <c r="D36" t="s">
        <v>8915</v>
      </c>
      <c r="E36" s="13">
        <v>7600859.0800000001</v>
      </c>
      <c r="M36" t="s">
        <v>8915</v>
      </c>
      <c r="N36" s="13">
        <v>2550</v>
      </c>
    </row>
    <row r="37" spans="1:14">
      <c r="A37" s="15" t="s">
        <v>53</v>
      </c>
      <c r="B37" t="s">
        <v>8905</v>
      </c>
      <c r="H37" s="15" t="s">
        <v>7243</v>
      </c>
      <c r="I37" t="s">
        <v>8905</v>
      </c>
    </row>
    <row r="38" spans="1:14">
      <c r="A38" t="s">
        <v>8928</v>
      </c>
      <c r="H38" t="s">
        <v>8929</v>
      </c>
    </row>
    <row r="39" spans="1:14">
      <c r="A39" s="15" t="s">
        <v>8930</v>
      </c>
      <c r="B39" s="15" t="s">
        <v>7243</v>
      </c>
      <c r="C39" s="15" t="s">
        <v>7242</v>
      </c>
      <c r="D39" t="s">
        <v>8909</v>
      </c>
      <c r="E39" t="s">
        <v>8931</v>
      </c>
      <c r="F39" t="s">
        <v>8921</v>
      </c>
      <c r="H39" s="15" t="s">
        <v>8932</v>
      </c>
      <c r="I39" s="15" t="s">
        <v>7245</v>
      </c>
      <c r="J39" t="s">
        <v>8931</v>
      </c>
      <c r="K39" t="s">
        <v>8909</v>
      </c>
    </row>
    <row r="40" spans="1:14">
      <c r="A40">
        <v>1</v>
      </c>
      <c r="B40" t="s">
        <v>7263</v>
      </c>
      <c r="C40" t="s">
        <v>7317</v>
      </c>
      <c r="D40" s="13" t="e">
        <v>#VALUE!</v>
      </c>
      <c r="E40" s="13"/>
      <c r="F40" s="13"/>
      <c r="H40">
        <v>1</v>
      </c>
      <c r="I40" t="s">
        <v>7298</v>
      </c>
      <c r="J40" s="13">
        <v>38.260588235294122</v>
      </c>
      <c r="K40" s="13">
        <v>340</v>
      </c>
    </row>
    <row r="41" spans="1:14">
      <c r="B41" t="s">
        <v>8933</v>
      </c>
      <c r="D41" s="13"/>
      <c r="E41" s="13"/>
      <c r="F41" s="13"/>
      <c r="H41" t="s">
        <v>8913</v>
      </c>
      <c r="J41" s="13">
        <v>38.260588235294122</v>
      </c>
      <c r="K41" s="13">
        <v>340</v>
      </c>
    </row>
    <row r="42" spans="1:14">
      <c r="B42" t="s">
        <v>7271</v>
      </c>
      <c r="C42" t="s">
        <v>7317</v>
      </c>
      <c r="D42" s="13"/>
      <c r="E42" s="13"/>
      <c r="F42" s="13"/>
      <c r="H42">
        <v>2</v>
      </c>
      <c r="I42" t="s">
        <v>7265</v>
      </c>
      <c r="J42" s="13">
        <v>38.235185185185145</v>
      </c>
      <c r="K42" s="13">
        <v>378</v>
      </c>
    </row>
    <row r="43" spans="1:14">
      <c r="B43" t="s">
        <v>8934</v>
      </c>
      <c r="D43" s="13"/>
      <c r="E43" s="13"/>
      <c r="F43" s="13"/>
      <c r="H43" t="s">
        <v>8914</v>
      </c>
      <c r="J43" s="13">
        <v>38.235185185185145</v>
      </c>
      <c r="K43" s="13">
        <v>378</v>
      </c>
    </row>
    <row r="44" spans="1:14">
      <c r="A44" t="s">
        <v>8913</v>
      </c>
      <c r="D44" s="13"/>
      <c r="E44" s="13"/>
      <c r="F44" s="13"/>
      <c r="H44">
        <v>3</v>
      </c>
      <c r="I44" t="s">
        <v>7272</v>
      </c>
      <c r="J44" s="13">
        <v>33.014470284237738</v>
      </c>
      <c r="K44" s="13">
        <v>387</v>
      </c>
    </row>
    <row r="45" spans="1:14">
      <c r="A45">
        <v>2</v>
      </c>
      <c r="B45" t="s">
        <v>7263</v>
      </c>
      <c r="C45" t="s">
        <v>7283</v>
      </c>
      <c r="D45" s="13"/>
      <c r="E45" s="13"/>
      <c r="F45" s="13"/>
      <c r="H45" t="s">
        <v>8916</v>
      </c>
      <c r="J45" s="13">
        <v>33.014470284237738</v>
      </c>
      <c r="K45" s="13">
        <v>387</v>
      </c>
    </row>
    <row r="46" spans="1:14">
      <c r="B46" t="s">
        <v>8933</v>
      </c>
      <c r="D46" s="13"/>
      <c r="E46" s="13"/>
      <c r="F46" s="13"/>
      <c r="H46">
        <v>4</v>
      </c>
      <c r="I46" t="s">
        <v>7285</v>
      </c>
      <c r="J46" s="13">
        <v>34.570603674540671</v>
      </c>
      <c r="K46" s="13">
        <v>381</v>
      </c>
    </row>
    <row r="47" spans="1:14">
      <c r="B47" t="s">
        <v>7271</v>
      </c>
      <c r="C47" t="s">
        <v>7283</v>
      </c>
      <c r="D47" s="13"/>
      <c r="E47" s="13"/>
      <c r="F47" s="13"/>
      <c r="H47" t="s">
        <v>8917</v>
      </c>
      <c r="J47" s="13">
        <v>34.570603674540671</v>
      </c>
      <c r="K47" s="13">
        <v>381</v>
      </c>
    </row>
    <row r="48" spans="1:14">
      <c r="B48" t="s">
        <v>8934</v>
      </c>
      <c r="D48" s="13"/>
      <c r="E48" s="13"/>
      <c r="F48" s="13"/>
      <c r="H48">
        <v>5</v>
      </c>
      <c r="I48" t="s">
        <v>7312</v>
      </c>
      <c r="J48" s="13">
        <v>36.985919540229908</v>
      </c>
      <c r="K48" s="13">
        <v>348</v>
      </c>
    </row>
    <row r="49" spans="1:11">
      <c r="A49" t="s">
        <v>8914</v>
      </c>
      <c r="D49" s="13"/>
      <c r="E49" s="13"/>
      <c r="F49" s="13"/>
      <c r="H49" t="s">
        <v>8919</v>
      </c>
      <c r="J49" s="13">
        <v>36.985919540229908</v>
      </c>
      <c r="K49" s="13">
        <v>348</v>
      </c>
    </row>
    <row r="50" spans="1:11">
      <c r="A50">
        <v>3</v>
      </c>
      <c r="B50" t="s">
        <v>7263</v>
      </c>
      <c r="C50" t="s">
        <v>7295</v>
      </c>
      <c r="D50" s="13"/>
      <c r="E50" s="13"/>
      <c r="F50" s="13"/>
      <c r="H50">
        <v>6</v>
      </c>
      <c r="I50" t="s">
        <v>7278</v>
      </c>
      <c r="J50" s="13">
        <v>34.605292479108648</v>
      </c>
      <c r="K50" s="13">
        <v>359</v>
      </c>
    </row>
    <row r="51" spans="1:11">
      <c r="B51" t="s">
        <v>8933</v>
      </c>
      <c r="D51" s="13"/>
      <c r="E51" s="13"/>
      <c r="F51" s="13"/>
      <c r="H51" t="s">
        <v>8935</v>
      </c>
      <c r="J51" s="13">
        <v>34.605292479108648</v>
      </c>
      <c r="K51" s="13">
        <v>359</v>
      </c>
    </row>
    <row r="52" spans="1:11">
      <c r="B52" t="s">
        <v>7271</v>
      </c>
      <c r="C52" t="s">
        <v>7295</v>
      </c>
      <c r="D52" s="13"/>
      <c r="E52" s="13"/>
      <c r="F52" s="13"/>
      <c r="H52">
        <v>7</v>
      </c>
      <c r="I52" t="s">
        <v>7293</v>
      </c>
      <c r="J52" s="13">
        <v>36.354621848739519</v>
      </c>
      <c r="K52" s="13">
        <v>357</v>
      </c>
    </row>
    <row r="53" spans="1:11">
      <c r="B53" t="s">
        <v>8934</v>
      </c>
      <c r="D53" s="13"/>
      <c r="E53" s="13"/>
      <c r="F53" s="13"/>
      <c r="H53" t="s">
        <v>8936</v>
      </c>
      <c r="J53" s="13">
        <v>36.354621848739519</v>
      </c>
      <c r="K53" s="13">
        <v>357</v>
      </c>
    </row>
    <row r="54" spans="1:11">
      <c r="A54" t="s">
        <v>8916</v>
      </c>
      <c r="D54" s="13"/>
      <c r="E54" s="13"/>
      <c r="F54" s="13"/>
      <c r="H54" t="s">
        <v>8915</v>
      </c>
      <c r="J54" s="13">
        <v>35.953921568627365</v>
      </c>
      <c r="K54" s="13">
        <v>2550</v>
      </c>
    </row>
    <row r="55" spans="1:11">
      <c r="A55">
        <v>4</v>
      </c>
      <c r="B55" t="s">
        <v>7263</v>
      </c>
      <c r="C55" t="s">
        <v>7297</v>
      </c>
      <c r="D55" s="13"/>
      <c r="E55" s="13"/>
      <c r="F55" s="13"/>
    </row>
    <row r="56" spans="1:11">
      <c r="B56" t="s">
        <v>8933</v>
      </c>
      <c r="D56" s="13"/>
      <c r="E56" s="13"/>
      <c r="F56" s="13"/>
    </row>
    <row r="57" spans="1:11">
      <c r="B57" t="s">
        <v>7271</v>
      </c>
      <c r="C57" t="s">
        <v>7297</v>
      </c>
      <c r="D57" s="13"/>
      <c r="E57" s="13"/>
      <c r="F57" s="13"/>
    </row>
    <row r="58" spans="1:11">
      <c r="B58" t="s">
        <v>8934</v>
      </c>
      <c r="D58" s="13"/>
      <c r="E58" s="13"/>
      <c r="F58" s="13"/>
    </row>
    <row r="59" spans="1:11">
      <c r="A59" t="s">
        <v>8917</v>
      </c>
      <c r="D59" s="13" t="s">
        <v>7243</v>
      </c>
      <c r="E59" s="13" t="s">
        <v>8905</v>
      </c>
      <c r="F59" s="13"/>
    </row>
    <row r="60" spans="1:11">
      <c r="A60">
        <v>5</v>
      </c>
      <c r="B60" t="s">
        <v>7263</v>
      </c>
      <c r="C60" t="s">
        <v>7314</v>
      </c>
      <c r="D60" s="13" t="s">
        <v>8906</v>
      </c>
      <c r="E60" s="13"/>
      <c r="F60" s="13"/>
    </row>
    <row r="61" spans="1:11">
      <c r="B61" t="s">
        <v>8933</v>
      </c>
      <c r="D61" s="13"/>
      <c r="E61" s="13" t="s">
        <v>7232</v>
      </c>
      <c r="F61" s="13" t="s">
        <v>8908</v>
      </c>
    </row>
    <row r="62" spans="1:11">
      <c r="B62" t="s">
        <v>7271</v>
      </c>
      <c r="C62" t="s">
        <v>7314</v>
      </c>
      <c r="D62" s="13"/>
      <c r="E62" s="13" t="s">
        <v>125</v>
      </c>
      <c r="F62" s="13"/>
    </row>
    <row r="63" spans="1:11">
      <c r="B63" t="s">
        <v>8934</v>
      </c>
      <c r="D63" s="13" t="s">
        <v>7249</v>
      </c>
      <c r="E63" s="13" t="s">
        <v>8912</v>
      </c>
      <c r="F63" s="13" t="s">
        <v>8909</v>
      </c>
    </row>
    <row r="64" spans="1:11">
      <c r="A64" t="s">
        <v>8919</v>
      </c>
      <c r="D64" s="13" t="s">
        <v>7273</v>
      </c>
      <c r="E64" s="13">
        <v>2952.0968617886174</v>
      </c>
      <c r="F64" s="13">
        <v>615</v>
      </c>
    </row>
    <row r="65" spans="1:6">
      <c r="A65">
        <v>6</v>
      </c>
      <c r="B65" t="s">
        <v>7263</v>
      </c>
      <c r="C65" t="s">
        <v>7276</v>
      </c>
      <c r="D65" s="13" t="s">
        <v>7289</v>
      </c>
      <c r="E65" s="13">
        <v>2617.3271875000005</v>
      </c>
      <c r="F65" s="13">
        <v>32</v>
      </c>
    </row>
    <row r="66" spans="1:6">
      <c r="B66" t="s">
        <v>8933</v>
      </c>
      <c r="D66" s="13" t="s">
        <v>7266</v>
      </c>
      <c r="E66" s="13">
        <v>2897.312321428572</v>
      </c>
      <c r="F66" s="13">
        <v>56</v>
      </c>
    </row>
    <row r="67" spans="1:6">
      <c r="B67" t="s">
        <v>7271</v>
      </c>
      <c r="C67" t="s">
        <v>7276</v>
      </c>
      <c r="D67" s="13" t="s">
        <v>8915</v>
      </c>
      <c r="E67" s="13">
        <v>2932.4943527738251</v>
      </c>
      <c r="F67" s="13">
        <v>703</v>
      </c>
    </row>
    <row r="68" spans="1:6">
      <c r="B68" t="s">
        <v>8934</v>
      </c>
      <c r="D68" s="13"/>
      <c r="E68" s="13"/>
      <c r="F68" s="13"/>
    </row>
    <row r="69" spans="1:6">
      <c r="A69" t="s">
        <v>8935</v>
      </c>
      <c r="D69" s="13"/>
      <c r="E69" s="13"/>
      <c r="F69" s="13"/>
    </row>
    <row r="70" spans="1:6">
      <c r="A70">
        <v>7</v>
      </c>
      <c r="B70" t="s">
        <v>7263</v>
      </c>
      <c r="C70" t="s">
        <v>7305</v>
      </c>
      <c r="D70" s="13"/>
      <c r="E70" s="13"/>
      <c r="F70" s="13"/>
    </row>
    <row r="71" spans="1:6">
      <c r="B71" t="s">
        <v>8933</v>
      </c>
      <c r="D71" s="13" t="s">
        <v>7243</v>
      </c>
      <c r="E71" s="13" t="s">
        <v>8905</v>
      </c>
      <c r="F71" s="13"/>
    </row>
    <row r="72" spans="1:6">
      <c r="B72" t="s">
        <v>7271</v>
      </c>
      <c r="C72" t="s">
        <v>7305</v>
      </c>
      <c r="D72" s="13" t="s">
        <v>8918</v>
      </c>
      <c r="E72" s="13"/>
      <c r="F72" s="13"/>
    </row>
    <row r="73" spans="1:6">
      <c r="B73" t="s">
        <v>8934</v>
      </c>
      <c r="D73" s="13" t="s">
        <v>8909</v>
      </c>
      <c r="E73" s="13" t="s">
        <v>7232</v>
      </c>
      <c r="F73" s="13"/>
    </row>
    <row r="74" spans="1:6">
      <c r="A74" t="s">
        <v>8936</v>
      </c>
      <c r="D74" s="13" t="s">
        <v>51</v>
      </c>
      <c r="E74" s="13" t="s">
        <v>125</v>
      </c>
      <c r="F74" s="13" t="s">
        <v>250</v>
      </c>
    </row>
    <row r="75" spans="1:6">
      <c r="A75">
        <v>8</v>
      </c>
      <c r="B75" t="s">
        <v>7263</v>
      </c>
      <c r="C75" t="s">
        <v>7310</v>
      </c>
      <c r="D75" s="13" t="s">
        <v>7280</v>
      </c>
      <c r="E75" s="13">
        <v>144</v>
      </c>
      <c r="F75" s="13">
        <v>76</v>
      </c>
    </row>
    <row r="76" spans="1:6">
      <c r="B76" t="s">
        <v>8933</v>
      </c>
      <c r="D76" s="13" t="s">
        <v>7303</v>
      </c>
      <c r="E76" s="13">
        <v>147</v>
      </c>
      <c r="F76" s="13">
        <v>88</v>
      </c>
    </row>
    <row r="77" spans="1:6">
      <c r="B77" t="s">
        <v>7271</v>
      </c>
      <c r="C77" t="s">
        <v>7310</v>
      </c>
      <c r="D77" s="13" t="s">
        <v>7274</v>
      </c>
      <c r="E77" s="13">
        <v>135</v>
      </c>
      <c r="F77" s="13">
        <v>63</v>
      </c>
    </row>
    <row r="78" spans="1:6">
      <c r="B78" t="s">
        <v>8934</v>
      </c>
      <c r="D78" s="13" t="s">
        <v>7268</v>
      </c>
      <c r="E78" s="13">
        <v>154</v>
      </c>
      <c r="F78" s="13">
        <v>71</v>
      </c>
    </row>
    <row r="79" spans="1:6">
      <c r="A79" t="s">
        <v>8937</v>
      </c>
      <c r="D79" s="13" t="s">
        <v>7258</v>
      </c>
      <c r="E79" s="13">
        <v>123</v>
      </c>
      <c r="F79" s="13">
        <v>84</v>
      </c>
    </row>
    <row r="80" spans="1:6">
      <c r="A80">
        <v>9</v>
      </c>
      <c r="B80" t="s">
        <v>7263</v>
      </c>
      <c r="C80" t="s">
        <v>7287</v>
      </c>
      <c r="D80" s="13" t="s">
        <v>8915</v>
      </c>
      <c r="E80" s="13">
        <v>703</v>
      </c>
      <c r="F80" s="13">
        <v>382</v>
      </c>
    </row>
    <row r="81" spans="1:6">
      <c r="B81" t="s">
        <v>8933</v>
      </c>
      <c r="D81" s="13"/>
      <c r="E81" s="13"/>
      <c r="F81" s="13"/>
    </row>
    <row r="82" spans="1:6">
      <c r="B82" t="s">
        <v>7271</v>
      </c>
      <c r="C82" t="s">
        <v>7287</v>
      </c>
      <c r="D82" s="13"/>
      <c r="E82" s="13"/>
      <c r="F82" s="13"/>
    </row>
    <row r="83" spans="1:6">
      <c r="B83" t="s">
        <v>8934</v>
      </c>
      <c r="D83" s="13"/>
      <c r="E83" s="13"/>
      <c r="F83" s="13"/>
    </row>
    <row r="84" spans="1:6">
      <c r="A84" t="s">
        <v>8938</v>
      </c>
      <c r="D84" s="13"/>
      <c r="E84" s="13"/>
      <c r="F84" s="13"/>
    </row>
    <row r="85" spans="1:6">
      <c r="A85">
        <v>10</v>
      </c>
      <c r="B85" t="s">
        <v>7263</v>
      </c>
      <c r="C85" t="s">
        <v>7270</v>
      </c>
      <c r="D85" s="13"/>
      <c r="E85" s="13"/>
      <c r="F85" s="13"/>
    </row>
    <row r="86" spans="1:6">
      <c r="B86" t="s">
        <v>8933</v>
      </c>
      <c r="D86" s="13"/>
      <c r="E86" s="13"/>
      <c r="F86" s="13"/>
    </row>
    <row r="87" spans="1:6">
      <c r="B87" t="s">
        <v>7271</v>
      </c>
      <c r="C87" t="s">
        <v>7270</v>
      </c>
      <c r="D87" s="13"/>
      <c r="E87" s="13"/>
      <c r="F87" s="13"/>
    </row>
    <row r="88" spans="1:6">
      <c r="B88" t="s">
        <v>8934</v>
      </c>
      <c r="D88" s="13"/>
      <c r="E88" s="13"/>
      <c r="F88" s="13"/>
    </row>
    <row r="89" spans="1:6">
      <c r="A89" t="s">
        <v>8939</v>
      </c>
      <c r="D89" s="13"/>
      <c r="E89" s="13"/>
      <c r="F89" s="13"/>
    </row>
    <row r="90" spans="1:6">
      <c r="A90">
        <v>11</v>
      </c>
      <c r="B90" t="s">
        <v>7263</v>
      </c>
      <c r="C90" t="s">
        <v>7300</v>
      </c>
      <c r="D90" s="13"/>
      <c r="E90" s="13"/>
      <c r="F90" s="13"/>
    </row>
    <row r="91" spans="1:6">
      <c r="B91" t="s">
        <v>8933</v>
      </c>
      <c r="D91" s="13"/>
      <c r="E91" s="13"/>
      <c r="F91" s="13"/>
    </row>
    <row r="92" spans="1:6">
      <c r="B92" t="s">
        <v>7271</v>
      </c>
      <c r="C92" t="s">
        <v>7300</v>
      </c>
      <c r="D92" s="13"/>
      <c r="E92" s="13"/>
      <c r="F92" s="13"/>
    </row>
    <row r="93" spans="1:6">
      <c r="B93" t="s">
        <v>8934</v>
      </c>
      <c r="D93" s="13"/>
      <c r="E93" s="13"/>
      <c r="F93" s="13"/>
    </row>
    <row r="94" spans="1:6">
      <c r="A94" t="s">
        <v>8940</v>
      </c>
      <c r="D94" s="13"/>
      <c r="E94" s="13"/>
      <c r="F94" s="13"/>
    </row>
    <row r="95" spans="1:6">
      <c r="A95">
        <v>12</v>
      </c>
      <c r="B95" t="s">
        <v>7263</v>
      </c>
      <c r="C95" t="s">
        <v>7262</v>
      </c>
      <c r="D95" s="13"/>
      <c r="E95" s="13"/>
      <c r="F95" s="13"/>
    </row>
    <row r="96" spans="1:6">
      <c r="B96" t="s">
        <v>8933</v>
      </c>
      <c r="D96" s="13"/>
      <c r="E96" s="13"/>
      <c r="F96" s="13"/>
    </row>
    <row r="97" spans="1:6">
      <c r="B97" t="s">
        <v>7271</v>
      </c>
      <c r="C97" t="s">
        <v>7262</v>
      </c>
      <c r="D97" s="13"/>
      <c r="E97" s="13"/>
      <c r="F97" s="13"/>
    </row>
    <row r="98" spans="1:6">
      <c r="B98" t="s">
        <v>8934</v>
      </c>
      <c r="D98" s="13"/>
      <c r="E98" s="13"/>
      <c r="F98" s="13"/>
    </row>
    <row r="99" spans="1:6">
      <c r="A99" t="s">
        <v>8941</v>
      </c>
      <c r="D99" s="13"/>
      <c r="E99" s="13"/>
      <c r="F99" s="13"/>
    </row>
    <row r="100" spans="1:6">
      <c r="A100" t="s">
        <v>8915</v>
      </c>
      <c r="D100" s="13"/>
      <c r="E100" s="13"/>
      <c r="F100" s="1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3"/>
  <sheetViews>
    <sheetView topLeftCell="A3" workbookViewId="0">
      <selection activeCell="H24" sqref="H24"/>
    </sheetView>
  </sheetViews>
  <sheetFormatPr defaultRowHeight="15"/>
  <cols>
    <col min="1" max="1" width="25.85546875" bestFit="1" customWidth="1"/>
    <col min="2" max="2" width="36.5703125" bestFit="1" customWidth="1"/>
    <col min="3" max="3" width="43.140625" bestFit="1" customWidth="1"/>
    <col min="4" max="4" width="15.42578125" bestFit="1" customWidth="1"/>
    <col min="5" max="5" width="35.5703125" bestFit="1" customWidth="1"/>
    <col min="6" max="6" width="27.85546875" bestFit="1" customWidth="1"/>
    <col min="7" max="7" width="38.85546875" bestFit="1" customWidth="1"/>
    <col min="8" max="8" width="26" bestFit="1" customWidth="1"/>
    <col min="9" max="9" width="36.7109375" bestFit="1" customWidth="1"/>
    <col min="10" max="10" width="12.28515625" bestFit="1" customWidth="1"/>
    <col min="11" max="11" width="10.85546875" bestFit="1" customWidth="1"/>
  </cols>
  <sheetData>
    <row r="1" spans="1:9">
      <c r="A1" s="44" t="s">
        <v>8942</v>
      </c>
      <c r="B1" s="44" t="s">
        <v>8943</v>
      </c>
      <c r="C1" s="44" t="s">
        <v>8944</v>
      </c>
      <c r="E1" s="44" t="s">
        <v>8945</v>
      </c>
      <c r="F1" s="44" t="s">
        <v>8946</v>
      </c>
      <c r="G1" s="44" t="s">
        <v>8947</v>
      </c>
      <c r="H1" s="44" t="s">
        <v>8948</v>
      </c>
    </row>
    <row r="2" spans="1:9">
      <c r="A2" s="47" t="s">
        <v>3</v>
      </c>
      <c r="B2" s="46">
        <f>ROWS(tbl_CleanLeads[])</f>
        <v>2550</v>
      </c>
      <c r="C2" s="47" t="s">
        <v>8949</v>
      </c>
      <c r="E2" s="36" t="s">
        <v>8950</v>
      </c>
      <c r="F2" s="36">
        <v>449</v>
      </c>
      <c r="G2" s="47">
        <v>0</v>
      </c>
      <c r="H2" s="37" t="s">
        <v>8951</v>
      </c>
    </row>
    <row r="3" spans="1:9">
      <c r="A3" s="30" t="s">
        <v>8952</v>
      </c>
      <c r="B3" s="45">
        <f>COUNTA(_xlfn.UNIQUE(tbl_CleanLeads[Lead_ID_Fixed]))</f>
        <v>2550</v>
      </c>
      <c r="C3" s="30" t="s">
        <v>8953</v>
      </c>
      <c r="E3" s="25" t="s">
        <v>8954</v>
      </c>
      <c r="F3" s="25" t="s">
        <v>8955</v>
      </c>
      <c r="G3" s="30">
        <v>0</v>
      </c>
      <c r="H3" s="39" t="s">
        <v>8956</v>
      </c>
    </row>
    <row r="4" spans="1:9">
      <c r="A4" s="30" t="s">
        <v>4</v>
      </c>
      <c r="B4" s="49">
        <f>AVERAGE(tbl_CleanLeads[Is_Engaged])</f>
        <v>0.62901960784313726</v>
      </c>
      <c r="C4" s="30" t="s">
        <v>8957</v>
      </c>
      <c r="E4" s="25" t="s">
        <v>8958</v>
      </c>
      <c r="F4" s="25" t="s">
        <v>8959</v>
      </c>
      <c r="G4" s="30">
        <v>0</v>
      </c>
      <c r="H4" s="39" t="s">
        <v>8960</v>
      </c>
    </row>
    <row r="5" spans="1:9">
      <c r="A5" s="30" t="s">
        <v>5</v>
      </c>
      <c r="B5" s="49">
        <f>AVERAGE(tbl_CleanLeads[Is_Converted])</f>
        <v>0.14980392156862746</v>
      </c>
      <c r="C5" s="30" t="s">
        <v>8961</v>
      </c>
      <c r="E5" s="25" t="s">
        <v>8962</v>
      </c>
      <c r="F5" s="25" t="s">
        <v>8963</v>
      </c>
      <c r="G5" s="30">
        <v>0</v>
      </c>
      <c r="H5" s="39" t="s">
        <v>8964</v>
      </c>
    </row>
    <row r="6" spans="1:9">
      <c r="A6" s="30" t="s">
        <v>6</v>
      </c>
      <c r="B6" s="5" t="str">
        <f>ROUNDUP(AVERAGE(tbl_CleanLeads[Response_Time_Hours]), 0) &amp; " hrs"</f>
        <v>36 hrs</v>
      </c>
      <c r="C6" s="30" t="s">
        <v>8965</v>
      </c>
      <c r="D6" s="50"/>
      <c r="E6" s="25" t="s">
        <v>8966</v>
      </c>
      <c r="F6" s="25">
        <v>76</v>
      </c>
      <c r="G6" s="30">
        <v>0</v>
      </c>
      <c r="H6" s="39" t="s">
        <v>8967</v>
      </c>
    </row>
    <row r="7" spans="1:9">
      <c r="A7" s="30" t="s">
        <v>8968</v>
      </c>
      <c r="B7" s="45">
        <f>MEDIAN(tbl_CleanLeads[Response_Time_Hours])</f>
        <v>36</v>
      </c>
      <c r="C7" s="30" t="s">
        <v>8969</v>
      </c>
      <c r="E7" s="25" t="s">
        <v>8970</v>
      </c>
      <c r="F7" s="25" t="s">
        <v>8971</v>
      </c>
      <c r="G7" s="30" t="s">
        <v>8972</v>
      </c>
      <c r="H7" s="39" t="s">
        <v>8973</v>
      </c>
    </row>
    <row r="8" spans="1:9">
      <c r="A8" s="30" t="s">
        <v>8974</v>
      </c>
      <c r="B8" s="45">
        <f>COUNTIF(tbl_CleanLeads[Response_Speed_Cat],"Delayed")/ROWS(tbl_CleanLeads[])</f>
        <v>0.65843137254901962</v>
      </c>
      <c r="C8" s="30" t="s">
        <v>8975</v>
      </c>
      <c r="E8" s="26" t="s">
        <v>8976</v>
      </c>
      <c r="F8" s="48">
        <f>IF(SUM(E2:E7)=0, 0, (SUM(E2:E7)-SUM(F2:F7))/SUM(E2:E7))</f>
        <v>0</v>
      </c>
      <c r="G8" s="31"/>
      <c r="H8" s="41"/>
    </row>
    <row r="9" spans="1:9">
      <c r="A9" s="30" t="s">
        <v>7</v>
      </c>
      <c r="B9" s="45" t="str">
        <f>TEXT(SUM(tbl_CleanLeads[Target_Sales]), "$#,##0")</f>
        <v>$7,600,859</v>
      </c>
      <c r="C9" s="30" t="s">
        <v>8977</v>
      </c>
    </row>
    <row r="10" spans="1:9">
      <c r="A10" s="30" t="s">
        <v>8978</v>
      </c>
      <c r="B10" s="45">
        <f>AVERAGE(tbl_CleanLeads[Target_Sales])</f>
        <v>2980.7290509803911</v>
      </c>
      <c r="C10" s="30" t="s">
        <v>8979</v>
      </c>
    </row>
    <row r="11" spans="1:9">
      <c r="A11" s="31" t="s">
        <v>8980</v>
      </c>
      <c r="B11" s="40"/>
      <c r="C11" s="31" t="s">
        <v>8981</v>
      </c>
    </row>
    <row r="13" spans="1:9">
      <c r="A13" s="35" t="s">
        <v>8982</v>
      </c>
      <c r="B13" s="35" t="s">
        <v>8983</v>
      </c>
      <c r="C13" s="35" t="s">
        <v>8984</v>
      </c>
      <c r="D13" s="35" t="s">
        <v>5</v>
      </c>
      <c r="F13" s="32" t="s">
        <v>8985</v>
      </c>
      <c r="G13" s="32" t="s">
        <v>26</v>
      </c>
      <c r="H13" s="32" t="s">
        <v>8986</v>
      </c>
      <c r="I13" s="27" t="s">
        <v>8987</v>
      </c>
    </row>
    <row r="14" spans="1:9">
      <c r="A14" s="25" t="s">
        <v>7317</v>
      </c>
      <c r="B14" s="38">
        <f>COUNTIF(tbl_CleanLeads[Lead_Month],A14)</f>
        <v>243</v>
      </c>
      <c r="C14" s="38">
        <f>COUNTIFS(tbl_CleanLeads[Lead_Month],A14,tbl_CleanLeads[Status_Clean],"CONVERTED")</f>
        <v>36</v>
      </c>
      <c r="D14" s="42">
        <f>IFERROR(B14/C14,0)</f>
        <v>6.75</v>
      </c>
      <c r="F14" s="28" t="s">
        <v>3</v>
      </c>
      <c r="G14" s="25" t="s">
        <v>8988</v>
      </c>
      <c r="H14" s="25" t="s">
        <v>8989</v>
      </c>
      <c r="I14" s="30" t="s">
        <v>8990</v>
      </c>
    </row>
    <row r="15" spans="1:9">
      <c r="A15" s="25" t="s">
        <v>7283</v>
      </c>
      <c r="B15" s="38">
        <f>COUNTIF(tbl_CleanLeads[Lead_Month],A15)</f>
        <v>197</v>
      </c>
      <c r="C15" s="38">
        <f>COUNTIFS(tbl_CleanLeads[Lead_Month],A15,tbl_CleanLeads[Status_Clean],"CONVERTED")</f>
        <v>31</v>
      </c>
      <c r="D15" s="42">
        <f t="shared" ref="D15:D25" si="0">IFERROR(B15/C15,0)</f>
        <v>6.354838709677419</v>
      </c>
      <c r="F15" s="28" t="s">
        <v>4</v>
      </c>
      <c r="G15" s="25" t="s">
        <v>8988</v>
      </c>
      <c r="H15" s="33">
        <v>0</v>
      </c>
      <c r="I15" s="30" t="s">
        <v>16</v>
      </c>
    </row>
    <row r="16" spans="1:9">
      <c r="A16" s="25" t="s">
        <v>7295</v>
      </c>
      <c r="B16" s="38">
        <f>COUNTIF(tbl_CleanLeads[Lead_Month],A16)</f>
        <v>221</v>
      </c>
      <c r="C16" s="38">
        <f>COUNTIFS(tbl_CleanLeads[Lead_Month],A16,tbl_CleanLeads[Status_Clean],"CONVERTED")</f>
        <v>35</v>
      </c>
      <c r="D16" s="42">
        <f t="shared" si="0"/>
        <v>6.3142857142857141</v>
      </c>
      <c r="F16" s="28" t="s">
        <v>5</v>
      </c>
      <c r="G16" s="25" t="s">
        <v>8988</v>
      </c>
      <c r="H16" s="33">
        <v>0</v>
      </c>
      <c r="I16" s="30" t="s">
        <v>8991</v>
      </c>
    </row>
    <row r="17" spans="1:9">
      <c r="A17" s="25" t="s">
        <v>7297</v>
      </c>
      <c r="B17" s="38">
        <f>COUNTIF(tbl_CleanLeads[Lead_Month],A17)</f>
        <v>224</v>
      </c>
      <c r="C17" s="38">
        <f>COUNTIFS(tbl_CleanLeads[Lead_Month],A17,tbl_CleanLeads[Status_Clean],"CONVERTED")</f>
        <v>31</v>
      </c>
      <c r="D17" s="42">
        <f t="shared" si="0"/>
        <v>7.225806451612903</v>
      </c>
      <c r="F17" s="28" t="s">
        <v>6</v>
      </c>
      <c r="G17" s="25" t="s">
        <v>8988</v>
      </c>
      <c r="H17" s="25" t="s">
        <v>8992</v>
      </c>
      <c r="I17" s="30" t="s">
        <v>18</v>
      </c>
    </row>
    <row r="18" spans="1:9">
      <c r="A18" s="25" t="s">
        <v>7314</v>
      </c>
      <c r="B18" s="38">
        <f>COUNTIF(tbl_CleanLeads[Lead_Month],A18)</f>
        <v>206</v>
      </c>
      <c r="C18" s="38">
        <f>COUNTIFS(tbl_CleanLeads[Lead_Month],A18,tbl_CleanLeads[Status_Clean],"CONVERTED")</f>
        <v>32</v>
      </c>
      <c r="D18" s="42">
        <f t="shared" si="0"/>
        <v>6.4375</v>
      </c>
      <c r="F18" s="29" t="s">
        <v>7</v>
      </c>
      <c r="G18" s="26" t="s">
        <v>8988</v>
      </c>
      <c r="H18" s="26" t="s">
        <v>8993</v>
      </c>
      <c r="I18" s="31" t="s">
        <v>8994</v>
      </c>
    </row>
    <row r="19" spans="1:9">
      <c r="A19" s="25" t="s">
        <v>7276</v>
      </c>
      <c r="B19" s="38">
        <f>COUNTIF(tbl_CleanLeads[Lead_Month],A19)</f>
        <v>219</v>
      </c>
      <c r="C19" s="38">
        <f>COUNTIFS(tbl_CleanLeads[Lead_Month],A19,tbl_CleanLeads[Status_Clean],"CONVERTED")</f>
        <v>26</v>
      </c>
      <c r="D19" s="42">
        <f t="shared" si="0"/>
        <v>8.4230769230769234</v>
      </c>
    </row>
    <row r="20" spans="1:9">
      <c r="A20" s="25" t="s">
        <v>7305</v>
      </c>
      <c r="B20" s="38">
        <f>COUNTIF(tbl_CleanLeads[Lead_Month],A20)</f>
        <v>210</v>
      </c>
      <c r="C20" s="38">
        <f>COUNTIFS(tbl_CleanLeads[Lead_Month],A20,tbl_CleanLeads[Status_Clean],"CONVERTED")</f>
        <v>24</v>
      </c>
      <c r="D20" s="42">
        <f t="shared" si="0"/>
        <v>8.75</v>
      </c>
      <c r="F20" s="44" t="s">
        <v>8995</v>
      </c>
      <c r="G20" s="44" t="s">
        <v>8983</v>
      </c>
    </row>
    <row r="21" spans="1:9">
      <c r="A21" s="25" t="s">
        <v>7310</v>
      </c>
      <c r="B21" s="38">
        <f>COUNTIF(tbl_CleanLeads[Lead_Month],A21)</f>
        <v>216</v>
      </c>
      <c r="C21" s="38">
        <f>COUNTIFS(tbl_CleanLeads[Lead_Month],A21,tbl_CleanLeads[Status_Clean],"CONVERTED")</f>
        <v>35</v>
      </c>
      <c r="D21" s="42">
        <f t="shared" si="0"/>
        <v>6.1714285714285717</v>
      </c>
      <c r="F21" s="36" t="s">
        <v>193</v>
      </c>
      <c r="G21" s="47">
        <f>COUNTIF(tbl_CleanLeads[Status_Clean],F21)</f>
        <v>682</v>
      </c>
    </row>
    <row r="22" spans="1:9">
      <c r="A22" s="25" t="s">
        <v>7287</v>
      </c>
      <c r="B22" s="38">
        <f>COUNTIF(tbl_CleanLeads[Lead_Month],A22)</f>
        <v>213</v>
      </c>
      <c r="C22" s="38">
        <f>COUNTIFS(tbl_CleanLeads[Lead_Month],A22,tbl_CleanLeads[Status_Clean],"CONVERTED")</f>
        <v>33</v>
      </c>
      <c r="D22" s="42">
        <f t="shared" si="0"/>
        <v>6.4545454545454541</v>
      </c>
      <c r="F22" s="25" t="s">
        <v>125</v>
      </c>
      <c r="G22" s="30">
        <f>COUNTIF(tbl_CleanLeads[Status_Clean],F22)</f>
        <v>703</v>
      </c>
    </row>
    <row r="23" spans="1:9">
      <c r="A23" s="25" t="s">
        <v>7270</v>
      </c>
      <c r="B23" s="38">
        <f>COUNTIF(tbl_CleanLeads[Lead_Month],A23)</f>
        <v>218</v>
      </c>
      <c r="C23" s="38">
        <f>COUNTIFS(tbl_CleanLeads[Lead_Month],A23,tbl_CleanLeads[Status_Clean],"CONVERTED")</f>
        <v>37</v>
      </c>
      <c r="D23" s="42">
        <f t="shared" si="0"/>
        <v>5.8918918918918921</v>
      </c>
      <c r="F23" s="25" t="s">
        <v>71</v>
      </c>
      <c r="G23" s="30">
        <f>COUNTIF(tbl_CleanLeads[Status_Clean],F23)</f>
        <v>519</v>
      </c>
    </row>
    <row r="24" spans="1:9">
      <c r="A24" s="25" t="s">
        <v>7300</v>
      </c>
      <c r="B24" s="38">
        <f>COUNTIF(tbl_CleanLeads[Lead_Month],A24)</f>
        <v>176</v>
      </c>
      <c r="C24" s="38">
        <f>COUNTIFS(tbl_CleanLeads[Lead_Month],A24,tbl_CleanLeads[Status_Clean],"CONVERTED")</f>
        <v>30</v>
      </c>
      <c r="D24" s="42">
        <f t="shared" si="0"/>
        <v>5.8666666666666663</v>
      </c>
      <c r="F24" s="25" t="s">
        <v>250</v>
      </c>
      <c r="G24" s="30">
        <f>COUNTIF(tbl_CleanLeads[Status_Clean],F24)</f>
        <v>382</v>
      </c>
    </row>
    <row r="25" spans="1:9">
      <c r="A25" s="26" t="s">
        <v>7262</v>
      </c>
      <c r="B25" s="40">
        <f>COUNTIF(tbl_CleanLeads[Lead_Month],A25)</f>
        <v>207</v>
      </c>
      <c r="C25" s="40">
        <f>COUNTIFS(tbl_CleanLeads[Lead_Month],A25,tbl_CleanLeads[Status_Clean],"CONVERTED")</f>
        <v>32</v>
      </c>
      <c r="D25" s="43">
        <f t="shared" si="0"/>
        <v>6.46875</v>
      </c>
      <c r="F25" s="26" t="s">
        <v>173</v>
      </c>
      <c r="G25" s="31">
        <f>COUNTIF(tbl_CleanLeads[Status_Clean],F25)</f>
        <v>264</v>
      </c>
    </row>
    <row r="27" spans="1:9">
      <c r="A27" t="s">
        <v>8996</v>
      </c>
      <c r="B27" t="s">
        <v>8997</v>
      </c>
      <c r="C27" t="s">
        <v>8998</v>
      </c>
    </row>
    <row r="28" spans="1:9">
      <c r="A28" t="s">
        <v>8</v>
      </c>
      <c r="B28" t="s">
        <v>8840</v>
      </c>
      <c r="C28" t="s">
        <v>55</v>
      </c>
      <c r="D28" t="str">
        <f>"ok"</f>
        <v>ok</v>
      </c>
      <c r="E28" t="str">
        <f>IF(B3&gt;=60%,"GOOD",IF(B3&gt;=50%,"WARNING","POOR"))</f>
        <v>GOOD</v>
      </c>
    </row>
    <row r="29" spans="1:9">
      <c r="A29" t="s">
        <v>3</v>
      </c>
      <c r="B29" t="s">
        <v>8999</v>
      </c>
      <c r="C29" t="str">
        <f>"OK"</f>
        <v>OK</v>
      </c>
      <c r="E29" t="s">
        <v>55</v>
      </c>
    </row>
    <row r="30" spans="1:9">
      <c r="A30" t="s">
        <v>4</v>
      </c>
      <c r="B30" t="s">
        <v>8999</v>
      </c>
      <c r="C30" t="str">
        <f>IF(B4&gt;=60%,"GOOD",IF(B4&gt;=50%,"WARNING","POOR"))</f>
        <v>GOOD</v>
      </c>
    </row>
    <row r="31" spans="1:9">
      <c r="A31" t="s">
        <v>5</v>
      </c>
      <c r="B31" t="s">
        <v>8999</v>
      </c>
      <c r="C31" t="str">
        <f>"TRACK"</f>
        <v>TRACK</v>
      </c>
    </row>
    <row r="32" spans="1:9">
      <c r="A32" t="s">
        <v>6</v>
      </c>
      <c r="B32" t="s">
        <v>8999</v>
      </c>
      <c r="C32" t="str">
        <f>IF(B6&lt;=6,"GOOD",IF(B6&lt;=24,"WARNING","POOR"))</f>
        <v>POOR</v>
      </c>
    </row>
    <row r="33" spans="1:3">
      <c r="A33" t="s">
        <v>7</v>
      </c>
      <c r="B33" t="s">
        <v>8999</v>
      </c>
      <c r="C33" t="str">
        <f>"OK"</f>
        <v>OK</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553"/>
  <sheetViews>
    <sheetView workbookViewId="0">
      <pane ySplit="1" topLeftCell="A2" activePane="bottomLeft" state="frozen"/>
      <selection pane="bottomLeft" activeCell="AC13" sqref="AC13"/>
    </sheetView>
  </sheetViews>
  <sheetFormatPr defaultRowHeight="15"/>
  <cols>
    <col min="1" max="1" width="10" customWidth="1"/>
    <col min="2" max="2" width="9.7109375" customWidth="1"/>
    <col min="3" max="3" width="13.7109375" customWidth="1"/>
    <col min="4" max="4" width="34.5703125" bestFit="1" customWidth="1"/>
    <col min="5" max="5" width="13" bestFit="1" customWidth="1"/>
    <col min="6" max="6" width="14.7109375" bestFit="1" customWidth="1"/>
    <col min="7" max="7" width="18" style="1" bestFit="1" customWidth="1"/>
    <col min="8" max="8" width="6.42578125" style="1" customWidth="1"/>
    <col min="9" max="9" width="14.42578125" bestFit="1" customWidth="1"/>
    <col min="10" max="10" width="12.42578125" bestFit="1" customWidth="1"/>
    <col min="11" max="11" width="5.28515625" customWidth="1"/>
    <col min="12" max="12" width="6" customWidth="1"/>
    <col min="13" max="13" width="13.28515625" customWidth="1"/>
    <col min="14" max="14" width="8.42578125" customWidth="1"/>
    <col min="15" max="15" width="14.42578125" style="7" customWidth="1"/>
    <col min="16" max="16" width="8.140625" customWidth="1"/>
    <col min="17" max="17" width="12.140625" bestFit="1" customWidth="1"/>
    <col min="18" max="18" width="3.5703125" customWidth="1"/>
    <col min="19" max="19" width="4.5703125" customWidth="1"/>
    <col min="20" max="20" width="4" customWidth="1"/>
    <col min="21" max="21" width="12.5703125" customWidth="1"/>
    <col min="22" max="22" width="6.42578125" customWidth="1"/>
    <col min="23" max="23" width="10.42578125" customWidth="1"/>
    <col min="24" max="24" width="14.85546875" customWidth="1"/>
    <col min="25" max="27" width="12" customWidth="1"/>
  </cols>
  <sheetData>
    <row r="1" spans="1:27">
      <c r="A1" s="103" t="s">
        <v>53</v>
      </c>
      <c r="B1" s="5" t="s">
        <v>7223</v>
      </c>
      <c r="C1" s="5" t="s">
        <v>7227</v>
      </c>
      <c r="D1" s="5" t="s">
        <v>51</v>
      </c>
      <c r="E1" s="5" t="s">
        <v>7230</v>
      </c>
      <c r="F1" s="5" t="s">
        <v>7232</v>
      </c>
      <c r="G1" s="104" t="s">
        <v>7241</v>
      </c>
      <c r="H1" s="5" t="s">
        <v>8930</v>
      </c>
      <c r="I1" s="5" t="s">
        <v>7242</v>
      </c>
      <c r="J1" s="5" t="s">
        <v>7243</v>
      </c>
      <c r="K1" s="5" t="s">
        <v>7244</v>
      </c>
      <c r="L1" s="5" t="s">
        <v>8932</v>
      </c>
      <c r="M1" s="5" t="s">
        <v>7245</v>
      </c>
      <c r="N1" s="5" t="s">
        <v>7246</v>
      </c>
      <c r="O1" s="105" t="s">
        <v>58</v>
      </c>
      <c r="P1" s="5" t="s">
        <v>7248</v>
      </c>
      <c r="Q1" s="5" t="s">
        <v>7250</v>
      </c>
      <c r="R1" s="5" t="s">
        <v>7233</v>
      </c>
      <c r="S1" s="5" t="s">
        <v>7234</v>
      </c>
      <c r="T1" s="5" t="s">
        <v>7235</v>
      </c>
      <c r="U1" s="5" t="s">
        <v>7247</v>
      </c>
      <c r="V1" s="5" t="s">
        <v>9000</v>
      </c>
      <c r="W1" s="5" t="s">
        <v>7249</v>
      </c>
      <c r="X1" s="5" t="s">
        <v>9001</v>
      </c>
      <c r="Y1" s="5" t="s">
        <v>9002</v>
      </c>
      <c r="Z1" s="5" t="s">
        <v>9003</v>
      </c>
      <c r="AA1" s="5" t="s">
        <v>9004</v>
      </c>
    </row>
    <row r="2" spans="1:27">
      <c r="A2" t="s">
        <v>63</v>
      </c>
      <c r="B2" t="s">
        <v>59</v>
      </c>
      <c r="C2" t="s">
        <v>60</v>
      </c>
      <c r="D2" t="s">
        <v>7258</v>
      </c>
      <c r="E2" t="s">
        <v>1356</v>
      </c>
      <c r="F2" t="s">
        <v>193</v>
      </c>
      <c r="G2" s="23">
        <v>45272</v>
      </c>
      <c r="H2" s="8">
        <f>MONTH(tbl_CleanLeads[[#This Row],[Lead_Date_Final]])</f>
        <v>12</v>
      </c>
      <c r="I2" t="s">
        <v>7262</v>
      </c>
      <c r="J2" t="s">
        <v>7263</v>
      </c>
      <c r="K2" t="s">
        <v>7264</v>
      </c>
      <c r="L2" s="5">
        <f>WEEKDAY(tbl_CleanLeads[[#This Row],[Lead_Date_Final]],2)</f>
        <v>2</v>
      </c>
      <c r="M2" t="s">
        <v>7265</v>
      </c>
      <c r="N2">
        <v>40.9</v>
      </c>
      <c r="O2" s="7">
        <v>2273.4699999999998</v>
      </c>
      <c r="P2">
        <v>18</v>
      </c>
      <c r="Q2" t="s">
        <v>7266</v>
      </c>
      <c r="R2">
        <f>IF(UPPER(TRIM(Table2[[#This Row],[Status_Clean]]))="CONVERTED",1,0)</f>
        <v>0</v>
      </c>
      <c r="S2">
        <f>IF(ISNUMBER(MATCH(UPPER(TRIM(Table2[[#This Row],[Status_Clean]])),{"CONTACTED","QUALIFIED","CONVERTED"},0)),1,0)</f>
        <v>0</v>
      </c>
      <c r="T2" cm="1">
        <f t="array" ref="T2">_xlfn.SWITCH(UPPER(TRIM(Table2[[#This Row],[Status_Clean]])),"NEW",1,"CONTACTED",2,"QUALIFIED",3,"CONVERTED",4,"LOST",5,99)</f>
        <v>1</v>
      </c>
      <c r="U2" s="5" t="str" cm="1">
        <f t="array" ref="U2">_xlfn.LET(_xlpm.x,IFERROR(VALUE(Table2[[#This Row],[Response_Time_Hours]]),""),IF(_xlpm.x="","CHECK",_xlfn.IFS(_xlpm.x&lt;=1,"Immediate",_xlpm.x&lt;=6,"Fast",_xlpm.x&lt;=24,"Moderate",_xlpm.x&gt;24,"Delayed")))</f>
        <v>Delayed</v>
      </c>
      <c r="V2" s="5">
        <f>FLOOR(tbl_CleanLeads[[#This Row],[Response_Time_Hours]],6)</f>
        <v>36</v>
      </c>
      <c r="W2" t="str" cm="1">
        <f t="array" ref="W2">IF(Table2[[#This Row],[Interaction_Count_Final]]="","N/A",_xlfn.IFS(Table2[[#This Row],[Interaction_Count_Final]]&lt;=2,"Low",Table2[[#This Row],[Interaction_Count_Final]]&lt;=5,"Medium",Table2[[#This Row],[Interaction_Count_Final]]&gt;=6,"High",TRUE,"CHECK"))</f>
        <v>High</v>
      </c>
      <c r="X2" t="b">
        <f t="shared" ref="X2:X65" si="0">COUNTIF($A:$A,$A2)&gt;1</f>
        <v>1</v>
      </c>
      <c r="Y2" t="b">
        <f>tbl_CleanLeads[[#This Row],[Response_Time_Hours]]&gt;24</f>
        <v>1</v>
      </c>
      <c r="Z2" s="13" t="b">
        <f>tbl_CleanLeads[[#This Row],[Response_Time_Hours]]&gt;72</f>
        <v>0</v>
      </c>
      <c r="AA2" s="13" t="b">
        <f>tbl_CleanLeads[[#This Row],[Status_Clean]]="Converted"</f>
        <v>0</v>
      </c>
    </row>
    <row r="3" spans="1:27">
      <c r="A3" t="s">
        <v>70</v>
      </c>
      <c r="B3" t="s">
        <v>66</v>
      </c>
      <c r="C3" t="s">
        <v>7267</v>
      </c>
      <c r="D3" t="s">
        <v>7268</v>
      </c>
      <c r="E3" t="s">
        <v>69</v>
      </c>
      <c r="F3" t="s">
        <v>71</v>
      </c>
      <c r="G3" s="22">
        <v>45574</v>
      </c>
      <c r="H3" s="8">
        <f>MONTH(tbl_CleanLeads[[#This Row],[Lead_Date_Final]])</f>
        <v>10</v>
      </c>
      <c r="I3" t="s">
        <v>7270</v>
      </c>
      <c r="J3" t="s">
        <v>7271</v>
      </c>
      <c r="K3" t="s">
        <v>7264</v>
      </c>
      <c r="L3">
        <f>WEEKDAY(tbl_CleanLeads[[#This Row],[Lead_Date_Final]],2)</f>
        <v>3</v>
      </c>
      <c r="M3" t="s">
        <v>7272</v>
      </c>
      <c r="N3">
        <v>62.400000000000006</v>
      </c>
      <c r="O3" s="7">
        <v>3979.72</v>
      </c>
      <c r="P3">
        <v>37</v>
      </c>
      <c r="Q3" t="s">
        <v>7273</v>
      </c>
      <c r="R3">
        <f>IF(UPPER(TRIM(Table2[[#This Row],[Status_Clean]]))="CONVERTED",1,0)</f>
        <v>0</v>
      </c>
      <c r="S3">
        <f>IF(ISNUMBER(MATCH(UPPER(TRIM(Table2[[#This Row],[Status_Clean]])),{"CONTACTED","QUALIFIED","CONVERTED"},0)),1,0)</f>
        <v>1</v>
      </c>
      <c r="T3" cm="1">
        <f t="array" ref="T3">_xlfn.SWITCH(UPPER(TRIM(Table2[[#This Row],[Status_Clean]])),"NEW",1,"CONTACTED",2,"QUALIFIED",3,"CONVERTED",4,"LOST",5,99)</f>
        <v>3</v>
      </c>
      <c r="U3" t="str" cm="1">
        <f t="array" ref="U3">_xlfn.LET(_xlpm.x,IFERROR(VALUE(Table2[[#This Row],[Response_Time_Hours]]),""),IF(_xlpm.x="","CHECK",_xlfn.IFS(_xlpm.x&lt;=1,"Immediate",_xlpm.x&lt;=6,"Fast",_xlpm.x&lt;=24,"Moderate",_xlpm.x&gt;24,"Delayed")))</f>
        <v>Delayed</v>
      </c>
      <c r="V3">
        <f>FLOOR(tbl_CleanLeads[[#This Row],[Response_Time_Hours]],6)</f>
        <v>60</v>
      </c>
      <c r="W3" t="str" cm="1">
        <f t="array" ref="W3">IF(Table2[[#This Row],[Interaction_Count_Final]]="","N/A",_xlfn.IFS(Table2[[#This Row],[Interaction_Count_Final]]&lt;=2,"Low",Table2[[#This Row],[Interaction_Count_Final]]&lt;=5,"Medium",Table2[[#This Row],[Interaction_Count_Final]]&gt;=6,"High",TRUE,"CHECK"))</f>
        <v>High</v>
      </c>
      <c r="X3" t="b">
        <f t="shared" si="0"/>
        <v>1</v>
      </c>
      <c r="Y3" t="b">
        <f>tbl_CleanLeads[[#This Row],[Response_Time_Hours]]&gt;24</f>
        <v>1</v>
      </c>
      <c r="Z3" s="13" t="b">
        <f>tbl_CleanLeads[[#This Row],[Response_Time_Hours]]&gt;72</f>
        <v>0</v>
      </c>
      <c r="AA3" s="13" t="b">
        <f>tbl_CleanLeads[[#This Row],[Status_Clean]]="Converted"</f>
        <v>0</v>
      </c>
    </row>
    <row r="4" spans="1:27">
      <c r="A4" t="s">
        <v>63</v>
      </c>
      <c r="B4" t="s">
        <v>73</v>
      </c>
      <c r="C4" t="s">
        <v>74</v>
      </c>
      <c r="D4" t="s">
        <v>7274</v>
      </c>
      <c r="E4" t="s">
        <v>447</v>
      </c>
      <c r="F4" t="s">
        <v>71</v>
      </c>
      <c r="G4" s="1">
        <v>45465</v>
      </c>
      <c r="H4" s="8">
        <f>MONTH(tbl_CleanLeads[[#This Row],[Lead_Date_Final]])</f>
        <v>6</v>
      </c>
      <c r="I4" t="s">
        <v>7276</v>
      </c>
      <c r="J4" t="s">
        <v>7271</v>
      </c>
      <c r="K4" t="s">
        <v>7277</v>
      </c>
      <c r="L4">
        <f>WEEKDAY(tbl_CleanLeads[[#This Row],[Lead_Date_Final]],2)</f>
        <v>6</v>
      </c>
      <c r="M4" t="s">
        <v>7278</v>
      </c>
      <c r="N4">
        <v>54.8</v>
      </c>
      <c r="O4" s="7">
        <v>3016.59</v>
      </c>
      <c r="P4">
        <v>10</v>
      </c>
      <c r="Q4" t="s">
        <v>7266</v>
      </c>
      <c r="R4">
        <f>IF(UPPER(TRIM(Table2[[#This Row],[Status_Clean]]))="CONVERTED",1,0)</f>
        <v>0</v>
      </c>
      <c r="S4">
        <f>IF(ISNUMBER(MATCH(UPPER(TRIM(Table2[[#This Row],[Status_Clean]])),{"CONTACTED","QUALIFIED","CONVERTED"},0)),1,0)</f>
        <v>1</v>
      </c>
      <c r="T4" cm="1">
        <f t="array" ref="T4">_xlfn.SWITCH(UPPER(TRIM(Table2[[#This Row],[Status_Clean]])),"NEW",1,"CONTACTED",2,"QUALIFIED",3,"CONVERTED",4,"LOST",5,99)</f>
        <v>3</v>
      </c>
      <c r="U4" t="str" cm="1">
        <f t="array" ref="U4">_xlfn.LET(_xlpm.x,IFERROR(VALUE(Table2[[#This Row],[Response_Time_Hours]]),""),IF(_xlpm.x="","CHECK",_xlfn.IFS(_xlpm.x&lt;=1,"Immediate",_xlpm.x&lt;=6,"Fast",_xlpm.x&lt;=24,"Moderate",_xlpm.x&gt;24,"Delayed")))</f>
        <v>Delayed</v>
      </c>
      <c r="V4">
        <f>FLOOR(tbl_CleanLeads[[#This Row],[Response_Time_Hours]],6)</f>
        <v>54</v>
      </c>
      <c r="W4" t="str" cm="1">
        <f t="array" ref="W4">IF(Table2[[#This Row],[Interaction_Count_Final]]="","N/A",_xlfn.IFS(Table2[[#This Row],[Interaction_Count_Final]]&lt;=2,"Low",Table2[[#This Row],[Interaction_Count_Final]]&lt;=5,"Medium",Table2[[#This Row],[Interaction_Count_Final]]&gt;=6,"High",TRUE,"CHECK"))</f>
        <v>High</v>
      </c>
      <c r="X4" t="b">
        <f t="shared" si="0"/>
        <v>1</v>
      </c>
      <c r="Y4" t="b">
        <f>tbl_CleanLeads[[#This Row],[Response_Time_Hours]]&gt;24</f>
        <v>1</v>
      </c>
      <c r="Z4" s="13" t="b">
        <f>tbl_CleanLeads[[#This Row],[Response_Time_Hours]]&gt;72</f>
        <v>0</v>
      </c>
      <c r="AA4" s="13" t="b">
        <f>tbl_CleanLeads[[#This Row],[Status_Clean]]="Converted"</f>
        <v>0</v>
      </c>
    </row>
    <row r="5" spans="1:27">
      <c r="A5" t="s">
        <v>63</v>
      </c>
      <c r="B5" t="s">
        <v>78</v>
      </c>
      <c r="C5" t="s">
        <v>7279</v>
      </c>
      <c r="D5" t="s">
        <v>7280</v>
      </c>
      <c r="E5" t="s">
        <v>101</v>
      </c>
      <c r="F5" t="s">
        <v>125</v>
      </c>
      <c r="G5" s="1">
        <v>45330</v>
      </c>
      <c r="H5" s="8">
        <f>MONTH(tbl_CleanLeads[[#This Row],[Lead_Date_Final]])</f>
        <v>2</v>
      </c>
      <c r="I5" t="s">
        <v>7283</v>
      </c>
      <c r="J5" t="s">
        <v>7271</v>
      </c>
      <c r="K5" t="s">
        <v>7284</v>
      </c>
      <c r="L5">
        <f>WEEKDAY(tbl_CleanLeads[[#This Row],[Lead_Date_Final]],2)</f>
        <v>4</v>
      </c>
      <c r="M5" t="s">
        <v>7285</v>
      </c>
      <c r="N5">
        <v>68.400000000000006</v>
      </c>
      <c r="O5" s="7">
        <v>4721.1499999999996</v>
      </c>
      <c r="P5">
        <v>9</v>
      </c>
      <c r="Q5" t="s">
        <v>7273</v>
      </c>
      <c r="R5">
        <f>IF(UPPER(TRIM(Table2[[#This Row],[Status_Clean]]))="CONVERTED",1,0)</f>
        <v>0</v>
      </c>
      <c r="S5">
        <f>IF(ISNUMBER(MATCH(UPPER(TRIM(Table2[[#This Row],[Status_Clean]])),{"CONTACTED","QUALIFIED","CONVERTED"},0)),1,0)</f>
        <v>1</v>
      </c>
      <c r="T5" cm="1">
        <f t="array" ref="T5">_xlfn.SWITCH(UPPER(TRIM(Table2[[#This Row],[Status_Clean]])),"NEW",1,"CONTACTED",2,"QUALIFIED",3,"CONVERTED",4,"LOST",5,99)</f>
        <v>2</v>
      </c>
      <c r="U5" t="str" cm="1">
        <f t="array" ref="U5">_xlfn.LET(_xlpm.x,IFERROR(VALUE(Table2[[#This Row],[Response_Time_Hours]]),""),IF(_xlpm.x="","CHECK",_xlfn.IFS(_xlpm.x&lt;=1,"Immediate",_xlpm.x&lt;=6,"Fast",_xlpm.x&lt;=24,"Moderate",_xlpm.x&gt;24,"Delayed")))</f>
        <v>Delayed</v>
      </c>
      <c r="V5">
        <f>FLOOR(tbl_CleanLeads[[#This Row],[Response_Time_Hours]],6)</f>
        <v>66</v>
      </c>
      <c r="W5" t="str" cm="1">
        <f t="array" ref="W5">IF(Table2[[#This Row],[Interaction_Count_Final]]="","N/A",_xlfn.IFS(Table2[[#This Row],[Interaction_Count_Final]]&lt;=2,"Low",Table2[[#This Row],[Interaction_Count_Final]]&lt;=5,"Medium",Table2[[#This Row],[Interaction_Count_Final]]&gt;=6,"High",TRUE,"CHECK"))</f>
        <v>High</v>
      </c>
      <c r="X5" t="b">
        <f t="shared" si="0"/>
        <v>1</v>
      </c>
      <c r="Y5" t="b">
        <f>tbl_CleanLeads[[#This Row],[Response_Time_Hours]]&gt;24</f>
        <v>1</v>
      </c>
      <c r="Z5" s="13" t="b">
        <f>tbl_CleanLeads[[#This Row],[Response_Time_Hours]]&gt;72</f>
        <v>0</v>
      </c>
      <c r="AA5" s="13" t="b">
        <f>tbl_CleanLeads[[#This Row],[Status_Clean]]="Converted"</f>
        <v>0</v>
      </c>
    </row>
    <row r="6" spans="1:27">
      <c r="A6" t="s">
        <v>70</v>
      </c>
      <c r="B6" t="s">
        <v>83</v>
      </c>
      <c r="C6" t="s">
        <v>84</v>
      </c>
      <c r="D6" t="s">
        <v>7258</v>
      </c>
      <c r="E6" t="s">
        <v>469</v>
      </c>
      <c r="F6" t="s">
        <v>193</v>
      </c>
      <c r="G6" s="1">
        <v>45174</v>
      </c>
      <c r="H6" s="8">
        <f>MONTH(tbl_CleanLeads[[#This Row],[Lead_Date_Final]])</f>
        <v>9</v>
      </c>
      <c r="I6" t="s">
        <v>7287</v>
      </c>
      <c r="J6" t="s">
        <v>7263</v>
      </c>
      <c r="K6" t="s">
        <v>7288</v>
      </c>
      <c r="L6">
        <f>WEEKDAY(tbl_CleanLeads[[#This Row],[Lead_Date_Final]],2)</f>
        <v>2</v>
      </c>
      <c r="M6" t="s">
        <v>7265</v>
      </c>
      <c r="N6">
        <v>28.6</v>
      </c>
      <c r="O6" s="7">
        <v>1573.7</v>
      </c>
      <c r="P6">
        <v>37</v>
      </c>
      <c r="Q6" t="s">
        <v>7289</v>
      </c>
      <c r="R6">
        <f>IF(UPPER(TRIM(Table2[[#This Row],[Status_Clean]]))="CONVERTED",1,0)</f>
        <v>0</v>
      </c>
      <c r="S6">
        <f>IF(ISNUMBER(MATCH(UPPER(TRIM(Table2[[#This Row],[Status_Clean]])),{"CONTACTED","QUALIFIED","CONVERTED"},0)),1,0)</f>
        <v>0</v>
      </c>
      <c r="T6" cm="1">
        <f t="array" ref="T6">_xlfn.SWITCH(UPPER(TRIM(Table2[[#This Row],[Status_Clean]])),"NEW",1,"CONTACTED",2,"QUALIFIED",3,"CONVERTED",4,"LOST",5,99)</f>
        <v>1</v>
      </c>
      <c r="U6" t="str" cm="1">
        <f t="array" ref="U6">_xlfn.LET(_xlpm.x,IFERROR(VALUE(Table2[[#This Row],[Response_Time_Hours]]),""),IF(_xlpm.x="","CHECK",_xlfn.IFS(_xlpm.x&lt;=1,"Immediate",_xlpm.x&lt;=6,"Fast",_xlpm.x&lt;=24,"Moderate",_xlpm.x&gt;24,"Delayed")))</f>
        <v>Delayed</v>
      </c>
      <c r="V6">
        <f>FLOOR(tbl_CleanLeads[[#This Row],[Response_Time_Hours]],6)</f>
        <v>24</v>
      </c>
      <c r="W6" t="str" cm="1">
        <f t="array" ref="W6">IF(Table2[[#This Row],[Interaction_Count_Final]]="","N/A",_xlfn.IFS(Table2[[#This Row],[Interaction_Count_Final]]&lt;=2,"Low",Table2[[#This Row],[Interaction_Count_Final]]&lt;=5,"Medium",Table2[[#This Row],[Interaction_Count_Final]]&gt;=6,"High",TRUE,"CHECK"))</f>
        <v>High</v>
      </c>
      <c r="X6" t="b">
        <f t="shared" si="0"/>
        <v>1</v>
      </c>
      <c r="Y6" t="b">
        <f>tbl_CleanLeads[[#This Row],[Response_Time_Hours]]&gt;24</f>
        <v>1</v>
      </c>
      <c r="Z6" s="13" t="b">
        <f>tbl_CleanLeads[[#This Row],[Response_Time_Hours]]&gt;72</f>
        <v>0</v>
      </c>
      <c r="AA6" s="13" t="b">
        <f>tbl_CleanLeads[[#This Row],[Status_Clean]]="Converted"</f>
        <v>0</v>
      </c>
    </row>
    <row r="7" spans="1:27">
      <c r="A7" t="s">
        <v>90</v>
      </c>
      <c r="B7" t="s">
        <v>87</v>
      </c>
      <c r="C7" t="s">
        <v>88</v>
      </c>
      <c r="D7" t="s">
        <v>7268</v>
      </c>
      <c r="E7" t="s">
        <v>1356</v>
      </c>
      <c r="F7" t="s">
        <v>193</v>
      </c>
      <c r="G7" s="1">
        <v>45092</v>
      </c>
      <c r="H7" s="8">
        <f>MONTH(tbl_CleanLeads[[#This Row],[Lead_Date_Final]])</f>
        <v>6</v>
      </c>
      <c r="I7" t="s">
        <v>7276</v>
      </c>
      <c r="J7" t="s">
        <v>7263</v>
      </c>
      <c r="K7" t="s">
        <v>7277</v>
      </c>
      <c r="L7">
        <f>WEEKDAY(tbl_CleanLeads[[#This Row],[Lead_Date_Final]],2)</f>
        <v>4</v>
      </c>
      <c r="M7" t="s">
        <v>7285</v>
      </c>
      <c r="N7">
        <v>26.3</v>
      </c>
      <c r="O7" s="7">
        <v>2406.8200000000002</v>
      </c>
      <c r="P7">
        <v>35</v>
      </c>
      <c r="Q7" t="s">
        <v>7266</v>
      </c>
      <c r="R7">
        <f>IF(UPPER(TRIM(Table2[[#This Row],[Status_Clean]]))="CONVERTED",1,0)</f>
        <v>0</v>
      </c>
      <c r="S7">
        <f>IF(ISNUMBER(MATCH(UPPER(TRIM(Table2[[#This Row],[Status_Clean]])),{"CONTACTED","QUALIFIED","CONVERTED"},0)),1,0)</f>
        <v>0</v>
      </c>
      <c r="T7" cm="1">
        <f t="array" ref="T7">_xlfn.SWITCH(UPPER(TRIM(Table2[[#This Row],[Status_Clean]])),"NEW",1,"CONTACTED",2,"QUALIFIED",3,"CONVERTED",4,"LOST",5,99)</f>
        <v>1</v>
      </c>
      <c r="U7" t="str" cm="1">
        <f t="array" ref="U7">_xlfn.LET(_xlpm.x,IFERROR(VALUE(Table2[[#This Row],[Response_Time_Hours]]),""),IF(_xlpm.x="","CHECK",_xlfn.IFS(_xlpm.x&lt;=1,"Immediate",_xlpm.x&lt;=6,"Fast",_xlpm.x&lt;=24,"Moderate",_xlpm.x&gt;24,"Delayed")))</f>
        <v>Delayed</v>
      </c>
      <c r="V7">
        <f>FLOOR(tbl_CleanLeads[[#This Row],[Response_Time_Hours]],6)</f>
        <v>24</v>
      </c>
      <c r="W7" t="str" cm="1">
        <f t="array" ref="W7">IF(Table2[[#This Row],[Interaction_Count_Final]]="","N/A",_xlfn.IFS(Table2[[#This Row],[Interaction_Count_Final]]&lt;=2,"Low",Table2[[#This Row],[Interaction_Count_Final]]&lt;=5,"Medium",Table2[[#This Row],[Interaction_Count_Final]]&gt;=6,"High",TRUE,"CHECK"))</f>
        <v>High</v>
      </c>
      <c r="X7" t="b">
        <f t="shared" si="0"/>
        <v>1</v>
      </c>
      <c r="Y7" t="b">
        <f>tbl_CleanLeads[[#This Row],[Response_Time_Hours]]&gt;24</f>
        <v>1</v>
      </c>
      <c r="Z7" s="13" t="b">
        <f>tbl_CleanLeads[[#This Row],[Response_Time_Hours]]&gt;72</f>
        <v>0</v>
      </c>
      <c r="AA7" s="13" t="b">
        <f>tbl_CleanLeads[[#This Row],[Status_Clean]]="Converted"</f>
        <v>0</v>
      </c>
    </row>
    <row r="8" spans="1:27">
      <c r="A8" t="s">
        <v>70</v>
      </c>
      <c r="B8" t="s">
        <v>94</v>
      </c>
      <c r="C8" t="s">
        <v>7291</v>
      </c>
      <c r="D8" t="s">
        <v>7268</v>
      </c>
      <c r="E8" t="s">
        <v>123</v>
      </c>
      <c r="F8" t="s">
        <v>125</v>
      </c>
      <c r="G8" s="1">
        <v>45200</v>
      </c>
      <c r="H8" s="8">
        <f>MONTH(tbl_CleanLeads[[#This Row],[Lead_Date_Final]])</f>
        <v>10</v>
      </c>
      <c r="I8" t="s">
        <v>7270</v>
      </c>
      <c r="J8" t="s">
        <v>7263</v>
      </c>
      <c r="K8" t="s">
        <v>7264</v>
      </c>
      <c r="L8">
        <f>WEEKDAY(tbl_CleanLeads[[#This Row],[Lead_Date_Final]],2)</f>
        <v>7</v>
      </c>
      <c r="M8" t="s">
        <v>7293</v>
      </c>
      <c r="N8">
        <v>35</v>
      </c>
      <c r="O8" s="7">
        <v>2829.99</v>
      </c>
      <c r="P8">
        <v>19</v>
      </c>
      <c r="Q8" t="s">
        <v>7266</v>
      </c>
      <c r="R8">
        <f>IF(UPPER(TRIM(Table2[[#This Row],[Status_Clean]]))="CONVERTED",1,0)</f>
        <v>0</v>
      </c>
      <c r="S8">
        <f>IF(ISNUMBER(MATCH(UPPER(TRIM(Table2[[#This Row],[Status_Clean]])),{"CONTACTED","QUALIFIED","CONVERTED"},0)),1,0)</f>
        <v>1</v>
      </c>
      <c r="T8" cm="1">
        <f t="array" ref="T8">_xlfn.SWITCH(UPPER(TRIM(Table2[[#This Row],[Status_Clean]])),"NEW",1,"CONTACTED",2,"QUALIFIED",3,"CONVERTED",4,"LOST",5,99)</f>
        <v>2</v>
      </c>
      <c r="U8" t="str" cm="1">
        <f t="array" ref="U8">_xlfn.LET(_xlpm.x,IFERROR(VALUE(Table2[[#This Row],[Response_Time_Hours]]),""),IF(_xlpm.x="","CHECK",_xlfn.IFS(_xlpm.x&lt;=1,"Immediate",_xlpm.x&lt;=6,"Fast",_xlpm.x&lt;=24,"Moderate",_xlpm.x&gt;24,"Delayed")))</f>
        <v>Delayed</v>
      </c>
      <c r="V8">
        <f>FLOOR(tbl_CleanLeads[[#This Row],[Response_Time_Hours]],6)</f>
        <v>30</v>
      </c>
      <c r="W8" t="str" cm="1">
        <f t="array" ref="W8">IF(Table2[[#This Row],[Interaction_Count_Final]]="","N/A",_xlfn.IFS(Table2[[#This Row],[Interaction_Count_Final]]&lt;=2,"Low",Table2[[#This Row],[Interaction_Count_Final]]&lt;=5,"Medium",Table2[[#This Row],[Interaction_Count_Final]]&gt;=6,"High",TRUE,"CHECK"))</f>
        <v>High</v>
      </c>
      <c r="X8" t="b">
        <f t="shared" si="0"/>
        <v>1</v>
      </c>
      <c r="Y8" t="b">
        <f>tbl_CleanLeads[[#This Row],[Response_Time_Hours]]&gt;24</f>
        <v>1</v>
      </c>
      <c r="Z8" s="13" t="b">
        <f>tbl_CleanLeads[[#This Row],[Response_Time_Hours]]&gt;72</f>
        <v>0</v>
      </c>
      <c r="AA8" s="13" t="b">
        <f>tbl_CleanLeads[[#This Row],[Status_Clean]]="Converted"</f>
        <v>0</v>
      </c>
    </row>
    <row r="9" spans="1:27">
      <c r="A9" t="s">
        <v>102</v>
      </c>
      <c r="B9" t="s">
        <v>99</v>
      </c>
      <c r="C9" t="s">
        <v>100</v>
      </c>
      <c r="D9" t="s">
        <v>7268</v>
      </c>
      <c r="E9" t="s">
        <v>101</v>
      </c>
      <c r="F9" t="s">
        <v>71</v>
      </c>
      <c r="G9" s="1">
        <v>44997</v>
      </c>
      <c r="H9" s="8">
        <f>MONTH(tbl_CleanLeads[[#This Row],[Lead_Date_Final]])</f>
        <v>3</v>
      </c>
      <c r="I9" t="s">
        <v>7295</v>
      </c>
      <c r="J9" t="s">
        <v>7263</v>
      </c>
      <c r="K9" t="s">
        <v>7284</v>
      </c>
      <c r="L9">
        <f>WEEKDAY(tbl_CleanLeads[[#This Row],[Lead_Date_Final]],2)</f>
        <v>7</v>
      </c>
      <c r="M9" t="s">
        <v>7293</v>
      </c>
      <c r="N9">
        <v>64.599999999999994</v>
      </c>
      <c r="O9" s="7">
        <v>1795.24</v>
      </c>
      <c r="P9">
        <v>29</v>
      </c>
      <c r="Q9" t="s">
        <v>7289</v>
      </c>
      <c r="R9">
        <f>IF(UPPER(TRIM(Table2[[#This Row],[Status_Clean]]))="CONVERTED",1,0)</f>
        <v>0</v>
      </c>
      <c r="S9">
        <f>IF(ISNUMBER(MATCH(UPPER(TRIM(Table2[[#This Row],[Status_Clean]])),{"CONTACTED","QUALIFIED","CONVERTED"},0)),1,0)</f>
        <v>1</v>
      </c>
      <c r="T9" cm="1">
        <f t="array" ref="T9">_xlfn.SWITCH(UPPER(TRIM(Table2[[#This Row],[Status_Clean]])),"NEW",1,"CONTACTED",2,"QUALIFIED",3,"CONVERTED",4,"LOST",5,99)</f>
        <v>3</v>
      </c>
      <c r="U9" t="str" cm="1">
        <f t="array" ref="U9">_xlfn.LET(_xlpm.x,IFERROR(VALUE(Table2[[#This Row],[Response_Time_Hours]]),""),IF(_xlpm.x="","CHECK",_xlfn.IFS(_xlpm.x&lt;=1,"Immediate",_xlpm.x&lt;=6,"Fast",_xlpm.x&lt;=24,"Moderate",_xlpm.x&gt;24,"Delayed")))</f>
        <v>Delayed</v>
      </c>
      <c r="V9">
        <f>FLOOR(tbl_CleanLeads[[#This Row],[Response_Time_Hours]],6)</f>
        <v>60</v>
      </c>
      <c r="W9" t="str" cm="1">
        <f t="array" ref="W9">IF(Table2[[#This Row],[Interaction_Count_Final]]="","N/A",_xlfn.IFS(Table2[[#This Row],[Interaction_Count_Final]]&lt;=2,"Low",Table2[[#This Row],[Interaction_Count_Final]]&lt;=5,"Medium",Table2[[#This Row],[Interaction_Count_Final]]&gt;=6,"High",TRUE,"CHECK"))</f>
        <v>High</v>
      </c>
      <c r="X9" t="b">
        <f t="shared" si="0"/>
        <v>1</v>
      </c>
      <c r="Y9" t="b">
        <f>tbl_CleanLeads[[#This Row],[Response_Time_Hours]]&gt;24</f>
        <v>1</v>
      </c>
      <c r="Z9" s="13" t="b">
        <f>tbl_CleanLeads[[#This Row],[Response_Time_Hours]]&gt;72</f>
        <v>0</v>
      </c>
      <c r="AA9" s="13" t="b">
        <f>tbl_CleanLeads[[#This Row],[Status_Clean]]="Converted"</f>
        <v>0</v>
      </c>
    </row>
    <row r="10" spans="1:27">
      <c r="A10" t="s">
        <v>102</v>
      </c>
      <c r="B10" t="s">
        <v>104</v>
      </c>
      <c r="C10" t="s">
        <v>105</v>
      </c>
      <c r="D10" t="s">
        <v>7258</v>
      </c>
      <c r="E10" t="s">
        <v>106</v>
      </c>
      <c r="F10" t="s">
        <v>173</v>
      </c>
      <c r="G10" s="1">
        <v>45390</v>
      </c>
      <c r="H10" s="8">
        <f>MONTH(tbl_CleanLeads[[#This Row],[Lead_Date_Final]])</f>
        <v>4</v>
      </c>
      <c r="I10" t="s">
        <v>7297</v>
      </c>
      <c r="J10" t="s">
        <v>7271</v>
      </c>
      <c r="K10" t="s">
        <v>7277</v>
      </c>
      <c r="L10">
        <f>WEEKDAY(tbl_CleanLeads[[#This Row],[Lead_Date_Final]],2)</f>
        <v>1</v>
      </c>
      <c r="M10" t="s">
        <v>7298</v>
      </c>
      <c r="N10">
        <v>14.399999999999999</v>
      </c>
      <c r="O10" s="7">
        <v>1708.81</v>
      </c>
      <c r="P10">
        <v>18</v>
      </c>
      <c r="Q10" t="s">
        <v>7289</v>
      </c>
      <c r="R10">
        <f>IF(UPPER(TRIM(Table2[[#This Row],[Status_Clean]]))="CONVERTED",1,0)</f>
        <v>0</v>
      </c>
      <c r="S10">
        <f>IF(ISNUMBER(MATCH(UPPER(TRIM(Table2[[#This Row],[Status_Clean]])),{"CONTACTED","QUALIFIED","CONVERTED"},0)),1,0)</f>
        <v>0</v>
      </c>
      <c r="T10" cm="1">
        <f t="array" ref="T10">_xlfn.SWITCH(UPPER(TRIM(Table2[[#This Row],[Status_Clean]])),"NEW",1,"CONTACTED",2,"QUALIFIED",3,"CONVERTED",4,"LOST",5,99)</f>
        <v>5</v>
      </c>
      <c r="U10" t="str" cm="1">
        <f t="array" ref="U10">_xlfn.LET(_xlpm.x,IFERROR(VALUE(Table2[[#This Row],[Response_Time_Hours]]),""),IF(_xlpm.x="","CHECK",_xlfn.IFS(_xlpm.x&lt;=1,"Immediate",_xlpm.x&lt;=6,"Fast",_xlpm.x&lt;=24,"Moderate",_xlpm.x&gt;24,"Delayed")))</f>
        <v>Moderate</v>
      </c>
      <c r="V10">
        <f>FLOOR(tbl_CleanLeads[[#This Row],[Response_Time_Hours]],6)</f>
        <v>12</v>
      </c>
      <c r="W10" t="str" cm="1">
        <f t="array" ref="W10">IF(Table2[[#This Row],[Interaction_Count_Final]]="","N/A",_xlfn.IFS(Table2[[#This Row],[Interaction_Count_Final]]&lt;=2,"Low",Table2[[#This Row],[Interaction_Count_Final]]&lt;=5,"Medium",Table2[[#This Row],[Interaction_Count_Final]]&gt;=6,"High",TRUE,"CHECK"))</f>
        <v>High</v>
      </c>
      <c r="X10" t="b">
        <f t="shared" si="0"/>
        <v>1</v>
      </c>
      <c r="Y10" t="b">
        <f>tbl_CleanLeads[[#This Row],[Response_Time_Hours]]&gt;24</f>
        <v>0</v>
      </c>
      <c r="Z10" s="13" t="b">
        <f>tbl_CleanLeads[[#This Row],[Response_Time_Hours]]&gt;72</f>
        <v>0</v>
      </c>
      <c r="AA10" s="13" t="b">
        <f>tbl_CleanLeads[[#This Row],[Status_Clean]]="Converted"</f>
        <v>0</v>
      </c>
    </row>
    <row r="11" spans="1:27">
      <c r="A11" t="s">
        <v>63</v>
      </c>
      <c r="B11" t="s">
        <v>109</v>
      </c>
      <c r="C11" t="s">
        <v>110</v>
      </c>
      <c r="D11" t="s">
        <v>7280</v>
      </c>
      <c r="E11" t="s">
        <v>447</v>
      </c>
      <c r="F11" t="s">
        <v>125</v>
      </c>
      <c r="G11" s="1">
        <v>45612</v>
      </c>
      <c r="H11" s="8">
        <f>MONTH(tbl_CleanLeads[[#This Row],[Lead_Date_Final]])</f>
        <v>11</v>
      </c>
      <c r="I11" t="s">
        <v>7300</v>
      </c>
      <c r="J11" t="s">
        <v>7271</v>
      </c>
      <c r="K11" t="s">
        <v>7264</v>
      </c>
      <c r="L11">
        <f>WEEKDAY(tbl_CleanLeads[[#This Row],[Lead_Date_Final]],2)</f>
        <v>6</v>
      </c>
      <c r="M11" t="s">
        <v>7278</v>
      </c>
      <c r="N11">
        <v>46.4</v>
      </c>
      <c r="O11" s="7">
        <v>3502.64</v>
      </c>
      <c r="P11">
        <v>12</v>
      </c>
      <c r="Q11" t="s">
        <v>7266</v>
      </c>
      <c r="R11">
        <f>IF(UPPER(TRIM(Table2[[#This Row],[Status_Clean]]))="CONVERTED",1,0)</f>
        <v>0</v>
      </c>
      <c r="S11">
        <f>IF(ISNUMBER(MATCH(UPPER(TRIM(Table2[[#This Row],[Status_Clean]])),{"CONTACTED","QUALIFIED","CONVERTED"},0)),1,0)</f>
        <v>1</v>
      </c>
      <c r="T11" cm="1">
        <f t="array" ref="T11">_xlfn.SWITCH(UPPER(TRIM(Table2[[#This Row],[Status_Clean]])),"NEW",1,"CONTACTED",2,"QUALIFIED",3,"CONVERTED",4,"LOST",5,99)</f>
        <v>2</v>
      </c>
      <c r="U11" t="str" cm="1">
        <f t="array" ref="U11">_xlfn.LET(_xlpm.x,IFERROR(VALUE(Table2[[#This Row],[Response_Time_Hours]]),""),IF(_xlpm.x="","CHECK",_xlfn.IFS(_xlpm.x&lt;=1,"Immediate",_xlpm.x&lt;=6,"Fast",_xlpm.x&lt;=24,"Moderate",_xlpm.x&gt;24,"Delayed")))</f>
        <v>Delayed</v>
      </c>
      <c r="V11">
        <f>FLOOR(tbl_CleanLeads[[#This Row],[Response_Time_Hours]],6)</f>
        <v>42</v>
      </c>
      <c r="W11" t="str" cm="1">
        <f t="array" ref="W11">IF(Table2[[#This Row],[Interaction_Count_Final]]="","N/A",_xlfn.IFS(Table2[[#This Row],[Interaction_Count_Final]]&lt;=2,"Low",Table2[[#This Row],[Interaction_Count_Final]]&lt;=5,"Medium",Table2[[#This Row],[Interaction_Count_Final]]&gt;=6,"High",TRUE,"CHECK"))</f>
        <v>High</v>
      </c>
      <c r="X11" t="b">
        <f t="shared" si="0"/>
        <v>1</v>
      </c>
      <c r="Y11" t="b">
        <f>tbl_CleanLeads[[#This Row],[Response_Time_Hours]]&gt;24</f>
        <v>1</v>
      </c>
      <c r="Z11" s="13" t="b">
        <f>tbl_CleanLeads[[#This Row],[Response_Time_Hours]]&gt;72</f>
        <v>0</v>
      </c>
      <c r="AA11" s="13" t="b">
        <f>tbl_CleanLeads[[#This Row],[Status_Clean]]="Converted"</f>
        <v>0</v>
      </c>
    </row>
    <row r="12" spans="1:27">
      <c r="A12" t="s">
        <v>102</v>
      </c>
      <c r="B12" t="s">
        <v>115</v>
      </c>
      <c r="C12" t="s">
        <v>116</v>
      </c>
      <c r="D12" t="s">
        <v>7268</v>
      </c>
      <c r="E12" t="s">
        <v>263</v>
      </c>
      <c r="F12" t="s">
        <v>125</v>
      </c>
      <c r="G12" s="1">
        <v>44980</v>
      </c>
      <c r="H12" s="8">
        <f>MONTH(tbl_CleanLeads[[#This Row],[Lead_Date_Final]])</f>
        <v>2</v>
      </c>
      <c r="I12" t="s">
        <v>7283</v>
      </c>
      <c r="J12" t="s">
        <v>7263</v>
      </c>
      <c r="K12" t="s">
        <v>7284</v>
      </c>
      <c r="L12">
        <f>WEEKDAY(tbl_CleanLeads[[#This Row],[Lead_Date_Final]],2)</f>
        <v>4</v>
      </c>
      <c r="M12" t="s">
        <v>7285</v>
      </c>
      <c r="N12">
        <v>34</v>
      </c>
      <c r="O12" s="7">
        <v>1660.75</v>
      </c>
      <c r="P12">
        <v>1</v>
      </c>
      <c r="Q12" t="s">
        <v>7289</v>
      </c>
      <c r="R12">
        <f>IF(UPPER(TRIM(Table2[[#This Row],[Status_Clean]]))="CONVERTED",1,0)</f>
        <v>0</v>
      </c>
      <c r="S12">
        <f>IF(ISNUMBER(MATCH(UPPER(TRIM(Table2[[#This Row],[Status_Clean]])),{"CONTACTED","QUALIFIED","CONVERTED"},0)),1,0)</f>
        <v>1</v>
      </c>
      <c r="T12" cm="1">
        <f t="array" ref="T12">_xlfn.SWITCH(UPPER(TRIM(Table2[[#This Row],[Status_Clean]])),"NEW",1,"CONTACTED",2,"QUALIFIED",3,"CONVERTED",4,"LOST",5,99)</f>
        <v>2</v>
      </c>
      <c r="U12" t="str" cm="1">
        <f t="array" ref="U12">_xlfn.LET(_xlpm.x,IFERROR(VALUE(Table2[[#This Row],[Response_Time_Hours]]),""),IF(_xlpm.x="","CHECK",_xlfn.IFS(_xlpm.x&lt;=1,"Immediate",_xlpm.x&lt;=6,"Fast",_xlpm.x&lt;=24,"Moderate",_xlpm.x&gt;24,"Delayed")))</f>
        <v>Delayed</v>
      </c>
      <c r="V12">
        <f>FLOOR(tbl_CleanLeads[[#This Row],[Response_Time_Hours]],6)</f>
        <v>30</v>
      </c>
      <c r="W12" t="str" cm="1">
        <f t="array" ref="W12">IF(Table2[[#This Row],[Interaction_Count_Final]]="","N/A",_xlfn.IFS(Table2[[#This Row],[Interaction_Count_Final]]&lt;=2,"Low",Table2[[#This Row],[Interaction_Count_Final]]&lt;=5,"Medium",Table2[[#This Row],[Interaction_Count_Final]]&gt;=6,"High",TRUE,"CHECK"))</f>
        <v>Low</v>
      </c>
      <c r="X12" t="b">
        <f t="shared" si="0"/>
        <v>1</v>
      </c>
      <c r="Y12" t="b">
        <f>tbl_CleanLeads[[#This Row],[Response_Time_Hours]]&gt;24</f>
        <v>1</v>
      </c>
      <c r="Z12" s="13" t="b">
        <f>tbl_CleanLeads[[#This Row],[Response_Time_Hours]]&gt;72</f>
        <v>0</v>
      </c>
      <c r="AA12" s="13" t="b">
        <f>tbl_CleanLeads[[#This Row],[Status_Clean]]="Converted"</f>
        <v>0</v>
      </c>
    </row>
    <row r="13" spans="1:27">
      <c r="A13" t="s">
        <v>70</v>
      </c>
      <c r="B13" t="s">
        <v>120</v>
      </c>
      <c r="C13" t="s">
        <v>121</v>
      </c>
      <c r="D13" t="s">
        <v>7303</v>
      </c>
      <c r="E13" t="s">
        <v>123</v>
      </c>
      <c r="F13" t="s">
        <v>125</v>
      </c>
      <c r="G13" s="1">
        <v>45476</v>
      </c>
      <c r="H13" s="8">
        <f>MONTH(tbl_CleanLeads[[#This Row],[Lead_Date_Final]])</f>
        <v>7</v>
      </c>
      <c r="I13" t="s">
        <v>7305</v>
      </c>
      <c r="J13" t="s">
        <v>7271</v>
      </c>
      <c r="K13" t="s">
        <v>7288</v>
      </c>
      <c r="L13">
        <f>WEEKDAY(tbl_CleanLeads[[#This Row],[Lead_Date_Final]],2)</f>
        <v>3</v>
      </c>
      <c r="M13" t="s">
        <v>7272</v>
      </c>
      <c r="N13">
        <v>17.5</v>
      </c>
      <c r="O13" s="7">
        <v>2399.64</v>
      </c>
      <c r="P13">
        <v>48</v>
      </c>
      <c r="Q13" t="s">
        <v>7266</v>
      </c>
      <c r="R13">
        <f>IF(UPPER(TRIM(Table2[[#This Row],[Status_Clean]]))="CONVERTED",1,0)</f>
        <v>0</v>
      </c>
      <c r="S13">
        <f>IF(ISNUMBER(MATCH(UPPER(TRIM(Table2[[#This Row],[Status_Clean]])),{"CONTACTED","QUALIFIED","CONVERTED"},0)),1,0)</f>
        <v>1</v>
      </c>
      <c r="T13" cm="1">
        <f t="array" ref="T13">_xlfn.SWITCH(UPPER(TRIM(Table2[[#This Row],[Status_Clean]])),"NEW",1,"CONTACTED",2,"QUALIFIED",3,"CONVERTED",4,"LOST",5,99)</f>
        <v>2</v>
      </c>
      <c r="U13" t="str" cm="1">
        <f t="array" ref="U13">_xlfn.LET(_xlpm.x,IFERROR(VALUE(Table2[[#This Row],[Response_Time_Hours]]),""),IF(_xlpm.x="","CHECK",_xlfn.IFS(_xlpm.x&lt;=1,"Immediate",_xlpm.x&lt;=6,"Fast",_xlpm.x&lt;=24,"Moderate",_xlpm.x&gt;24,"Delayed")))</f>
        <v>Moderate</v>
      </c>
      <c r="V13">
        <f>FLOOR(tbl_CleanLeads[[#This Row],[Response_Time_Hours]],6)</f>
        <v>12</v>
      </c>
      <c r="W13" t="str" cm="1">
        <f t="array" ref="W13">IF(Table2[[#This Row],[Interaction_Count_Final]]="","N/A",_xlfn.IFS(Table2[[#This Row],[Interaction_Count_Final]]&lt;=2,"Low",Table2[[#This Row],[Interaction_Count_Final]]&lt;=5,"Medium",Table2[[#This Row],[Interaction_Count_Final]]&gt;=6,"High",TRUE,"CHECK"))</f>
        <v>High</v>
      </c>
      <c r="X13" t="b">
        <f t="shared" si="0"/>
        <v>1</v>
      </c>
      <c r="Y13" t="b">
        <f>tbl_CleanLeads[[#This Row],[Response_Time_Hours]]&gt;24</f>
        <v>0</v>
      </c>
      <c r="Z13" s="13" t="b">
        <f>tbl_CleanLeads[[#This Row],[Response_Time_Hours]]&gt;72</f>
        <v>0</v>
      </c>
      <c r="AA13" s="13" t="b">
        <f>tbl_CleanLeads[[#This Row],[Status_Clean]]="Converted"</f>
        <v>0</v>
      </c>
    </row>
    <row r="14" spans="1:27">
      <c r="A14" t="s">
        <v>102</v>
      </c>
      <c r="B14" t="s">
        <v>127</v>
      </c>
      <c r="C14" t="s">
        <v>7306</v>
      </c>
      <c r="D14" t="s">
        <v>7303</v>
      </c>
      <c r="E14" t="s">
        <v>363</v>
      </c>
      <c r="F14" t="s">
        <v>125</v>
      </c>
      <c r="G14" s="1">
        <v>45195</v>
      </c>
      <c r="H14" s="8">
        <f>MONTH(tbl_CleanLeads[[#This Row],[Lead_Date_Final]])</f>
        <v>9</v>
      </c>
      <c r="I14" t="s">
        <v>7287</v>
      </c>
      <c r="J14" t="s">
        <v>7263</v>
      </c>
      <c r="K14" t="s">
        <v>7288</v>
      </c>
      <c r="L14">
        <f>WEEKDAY(tbl_CleanLeads[[#This Row],[Lead_Date_Final]],2)</f>
        <v>2</v>
      </c>
      <c r="M14" t="s">
        <v>7265</v>
      </c>
      <c r="N14">
        <v>61.1</v>
      </c>
      <c r="O14" s="7">
        <v>4663.28</v>
      </c>
      <c r="P14">
        <v>26</v>
      </c>
      <c r="Q14" t="s">
        <v>7273</v>
      </c>
      <c r="R14">
        <f>IF(UPPER(TRIM(Table2[[#This Row],[Status_Clean]]))="CONVERTED",1,0)</f>
        <v>0</v>
      </c>
      <c r="S14">
        <f>IF(ISNUMBER(MATCH(UPPER(TRIM(Table2[[#This Row],[Status_Clean]])),{"CONTACTED","QUALIFIED","CONVERTED"},0)),1,0)</f>
        <v>1</v>
      </c>
      <c r="T14" cm="1">
        <f t="array" ref="T14">_xlfn.SWITCH(UPPER(TRIM(Table2[[#This Row],[Status_Clean]])),"NEW",1,"CONTACTED",2,"QUALIFIED",3,"CONVERTED",4,"LOST",5,99)</f>
        <v>2</v>
      </c>
      <c r="U14" t="str" cm="1">
        <f t="array" ref="U14">_xlfn.LET(_xlpm.x,IFERROR(VALUE(Table2[[#This Row],[Response_Time_Hours]]),""),IF(_xlpm.x="","CHECK",_xlfn.IFS(_xlpm.x&lt;=1,"Immediate",_xlpm.x&lt;=6,"Fast",_xlpm.x&lt;=24,"Moderate",_xlpm.x&gt;24,"Delayed")))</f>
        <v>Delayed</v>
      </c>
      <c r="V14">
        <f>FLOOR(tbl_CleanLeads[[#This Row],[Response_Time_Hours]],6)</f>
        <v>60</v>
      </c>
      <c r="W14" t="str" cm="1">
        <f t="array" ref="W14">IF(Table2[[#This Row],[Interaction_Count_Final]]="","N/A",_xlfn.IFS(Table2[[#This Row],[Interaction_Count_Final]]&lt;=2,"Low",Table2[[#This Row],[Interaction_Count_Final]]&lt;=5,"Medium",Table2[[#This Row],[Interaction_Count_Final]]&gt;=6,"High",TRUE,"CHECK"))</f>
        <v>High</v>
      </c>
      <c r="X14" t="b">
        <f t="shared" si="0"/>
        <v>1</v>
      </c>
      <c r="Y14" t="b">
        <f>tbl_CleanLeads[[#This Row],[Response_Time_Hours]]&gt;24</f>
        <v>1</v>
      </c>
      <c r="Z14" s="13" t="b">
        <f>tbl_CleanLeads[[#This Row],[Response_Time_Hours]]&gt;72</f>
        <v>0</v>
      </c>
      <c r="AA14" s="13" t="b">
        <f>tbl_CleanLeads[[#This Row],[Status_Clean]]="Converted"</f>
        <v>0</v>
      </c>
    </row>
    <row r="15" spans="1:27">
      <c r="A15" t="s">
        <v>63</v>
      </c>
      <c r="B15" t="s">
        <v>131</v>
      </c>
      <c r="C15" t="s">
        <v>132</v>
      </c>
      <c r="D15" t="s">
        <v>7258</v>
      </c>
      <c r="E15" t="s">
        <v>7308</v>
      </c>
      <c r="F15" t="s">
        <v>193</v>
      </c>
      <c r="G15" s="1">
        <v>45535</v>
      </c>
      <c r="H15" s="8">
        <f>MONTH(tbl_CleanLeads[[#This Row],[Lead_Date_Final]])</f>
        <v>8</v>
      </c>
      <c r="I15" t="s">
        <v>7310</v>
      </c>
      <c r="J15" t="s">
        <v>7271</v>
      </c>
      <c r="K15" t="s">
        <v>7288</v>
      </c>
      <c r="L15">
        <f>WEEKDAY(tbl_CleanLeads[[#This Row],[Lead_Date_Final]],2)</f>
        <v>6</v>
      </c>
      <c r="M15" t="s">
        <v>7278</v>
      </c>
      <c r="N15">
        <v>31.5</v>
      </c>
      <c r="O15" s="7">
        <v>1184.3</v>
      </c>
      <c r="P15">
        <v>33</v>
      </c>
      <c r="Q15" t="s">
        <v>7289</v>
      </c>
      <c r="R15">
        <f>IF(UPPER(TRIM(Table2[[#This Row],[Status_Clean]]))="CONVERTED",1,0)</f>
        <v>0</v>
      </c>
      <c r="S15">
        <f>IF(ISNUMBER(MATCH(UPPER(TRIM(Table2[[#This Row],[Status_Clean]])),{"CONTACTED","QUALIFIED","CONVERTED"},0)),1,0)</f>
        <v>0</v>
      </c>
      <c r="T15" cm="1">
        <f t="array" ref="T15">_xlfn.SWITCH(UPPER(TRIM(Table2[[#This Row],[Status_Clean]])),"NEW",1,"CONTACTED",2,"QUALIFIED",3,"CONVERTED",4,"LOST",5,99)</f>
        <v>1</v>
      </c>
      <c r="U15" t="str" cm="1">
        <f t="array" ref="U15">_xlfn.LET(_xlpm.x,IFERROR(VALUE(Table2[[#This Row],[Response_Time_Hours]]),""),IF(_xlpm.x="","CHECK",_xlfn.IFS(_xlpm.x&lt;=1,"Immediate",_xlpm.x&lt;=6,"Fast",_xlpm.x&lt;=24,"Moderate",_xlpm.x&gt;24,"Delayed")))</f>
        <v>Delayed</v>
      </c>
      <c r="V15">
        <f>FLOOR(tbl_CleanLeads[[#This Row],[Response_Time_Hours]],6)</f>
        <v>30</v>
      </c>
      <c r="W15" t="str" cm="1">
        <f t="array" ref="W15">IF(Table2[[#This Row],[Interaction_Count_Final]]="","N/A",_xlfn.IFS(Table2[[#This Row],[Interaction_Count_Final]]&lt;=2,"Low",Table2[[#This Row],[Interaction_Count_Final]]&lt;=5,"Medium",Table2[[#This Row],[Interaction_Count_Final]]&gt;=6,"High",TRUE,"CHECK"))</f>
        <v>High</v>
      </c>
      <c r="X15" t="b">
        <f t="shared" si="0"/>
        <v>1</v>
      </c>
      <c r="Y15" t="b">
        <f>tbl_CleanLeads[[#This Row],[Response_Time_Hours]]&gt;24</f>
        <v>1</v>
      </c>
      <c r="Z15" s="13" t="b">
        <f>tbl_CleanLeads[[#This Row],[Response_Time_Hours]]&gt;72</f>
        <v>0</v>
      </c>
      <c r="AA15" s="13" t="b">
        <f>tbl_CleanLeads[[#This Row],[Status_Clean]]="Converted"</f>
        <v>0</v>
      </c>
    </row>
    <row r="16" spans="1:27">
      <c r="A16" t="s">
        <v>70</v>
      </c>
      <c r="B16" t="s">
        <v>136</v>
      </c>
      <c r="C16" t="s">
        <v>137</v>
      </c>
      <c r="D16" t="s">
        <v>7303</v>
      </c>
      <c r="E16" t="s">
        <v>363</v>
      </c>
      <c r="F16" t="s">
        <v>173</v>
      </c>
      <c r="G16" s="1">
        <v>45465</v>
      </c>
      <c r="H16" s="8">
        <f>MONTH(tbl_CleanLeads[[#This Row],[Lead_Date_Final]])</f>
        <v>6</v>
      </c>
      <c r="I16" t="s">
        <v>7276</v>
      </c>
      <c r="J16" t="s">
        <v>7271</v>
      </c>
      <c r="K16" t="s">
        <v>7277</v>
      </c>
      <c r="L16">
        <f>WEEKDAY(tbl_CleanLeads[[#This Row],[Lead_Date_Final]],2)</f>
        <v>6</v>
      </c>
      <c r="M16" t="s">
        <v>7278</v>
      </c>
      <c r="N16">
        <v>33.599999999999994</v>
      </c>
      <c r="O16" s="7">
        <v>3250.2</v>
      </c>
      <c r="P16">
        <v>3</v>
      </c>
      <c r="Q16" t="s">
        <v>7266</v>
      </c>
      <c r="R16">
        <f>IF(UPPER(TRIM(Table2[[#This Row],[Status_Clean]]))="CONVERTED",1,0)</f>
        <v>0</v>
      </c>
      <c r="S16">
        <f>IF(ISNUMBER(MATCH(UPPER(TRIM(Table2[[#This Row],[Status_Clean]])),{"CONTACTED","QUALIFIED","CONVERTED"},0)),1,0)</f>
        <v>0</v>
      </c>
      <c r="T16" cm="1">
        <f t="array" ref="T16">_xlfn.SWITCH(UPPER(TRIM(Table2[[#This Row],[Status_Clean]])),"NEW",1,"CONTACTED",2,"QUALIFIED",3,"CONVERTED",4,"LOST",5,99)</f>
        <v>5</v>
      </c>
      <c r="U16" t="str" cm="1">
        <f t="array" ref="U16">_xlfn.LET(_xlpm.x,IFERROR(VALUE(Table2[[#This Row],[Response_Time_Hours]]),""),IF(_xlpm.x="","CHECK",_xlfn.IFS(_xlpm.x&lt;=1,"Immediate",_xlpm.x&lt;=6,"Fast",_xlpm.x&lt;=24,"Moderate",_xlpm.x&gt;24,"Delayed")))</f>
        <v>Delayed</v>
      </c>
      <c r="V16">
        <f>FLOOR(tbl_CleanLeads[[#This Row],[Response_Time_Hours]],6)</f>
        <v>30</v>
      </c>
      <c r="W16" t="str" cm="1">
        <f t="array" ref="W16">IF(Table2[[#This Row],[Interaction_Count_Final]]="","N/A",_xlfn.IFS(Table2[[#This Row],[Interaction_Count_Final]]&lt;=2,"Low",Table2[[#This Row],[Interaction_Count_Final]]&lt;=5,"Medium",Table2[[#This Row],[Interaction_Count_Final]]&gt;=6,"High",TRUE,"CHECK"))</f>
        <v>Medium</v>
      </c>
      <c r="X16" t="b">
        <f t="shared" si="0"/>
        <v>1</v>
      </c>
      <c r="Y16" t="b">
        <f>tbl_CleanLeads[[#This Row],[Response_Time_Hours]]&gt;24</f>
        <v>1</v>
      </c>
      <c r="Z16" s="13" t="b">
        <f>tbl_CleanLeads[[#This Row],[Response_Time_Hours]]&gt;72</f>
        <v>0</v>
      </c>
      <c r="AA16" s="13" t="b">
        <f>tbl_CleanLeads[[#This Row],[Status_Clean]]="Converted"</f>
        <v>0</v>
      </c>
    </row>
    <row r="17" spans="1:27">
      <c r="A17" t="s">
        <v>63</v>
      </c>
      <c r="B17" t="s">
        <v>140</v>
      </c>
      <c r="C17" t="s">
        <v>141</v>
      </c>
      <c r="D17" t="s">
        <v>7303</v>
      </c>
      <c r="E17" t="s">
        <v>792</v>
      </c>
      <c r="F17" t="s">
        <v>125</v>
      </c>
      <c r="G17" s="1">
        <v>45282</v>
      </c>
      <c r="H17" s="8">
        <f>MONTH(tbl_CleanLeads[[#This Row],[Lead_Date_Final]])</f>
        <v>12</v>
      </c>
      <c r="I17" t="s">
        <v>7262</v>
      </c>
      <c r="J17" t="s">
        <v>7263</v>
      </c>
      <c r="K17" t="s">
        <v>7264</v>
      </c>
      <c r="L17">
        <f>WEEKDAY(tbl_CleanLeads[[#This Row],[Lead_Date_Final]],2)</f>
        <v>5</v>
      </c>
      <c r="M17" t="s">
        <v>7312</v>
      </c>
      <c r="N17">
        <v>57.599999999999994</v>
      </c>
      <c r="O17" s="7">
        <v>4161.12</v>
      </c>
      <c r="P17">
        <v>29</v>
      </c>
      <c r="Q17" t="s">
        <v>7273</v>
      </c>
      <c r="R17">
        <f>IF(UPPER(TRIM(Table2[[#This Row],[Status_Clean]]))="CONVERTED",1,0)</f>
        <v>0</v>
      </c>
      <c r="S17">
        <f>IF(ISNUMBER(MATCH(UPPER(TRIM(Table2[[#This Row],[Status_Clean]])),{"CONTACTED","QUALIFIED","CONVERTED"},0)),1,0)</f>
        <v>1</v>
      </c>
      <c r="T17" cm="1">
        <f t="array" ref="T17">_xlfn.SWITCH(UPPER(TRIM(Table2[[#This Row],[Status_Clean]])),"NEW",1,"CONTACTED",2,"QUALIFIED",3,"CONVERTED",4,"LOST",5,99)</f>
        <v>2</v>
      </c>
      <c r="U17" t="str" cm="1">
        <f t="array" ref="U17">_xlfn.LET(_xlpm.x,IFERROR(VALUE(Table2[[#This Row],[Response_Time_Hours]]),""),IF(_xlpm.x="","CHECK",_xlfn.IFS(_xlpm.x&lt;=1,"Immediate",_xlpm.x&lt;=6,"Fast",_xlpm.x&lt;=24,"Moderate",_xlpm.x&gt;24,"Delayed")))</f>
        <v>Delayed</v>
      </c>
      <c r="V17">
        <f>FLOOR(tbl_CleanLeads[[#This Row],[Response_Time_Hours]],6)</f>
        <v>54</v>
      </c>
      <c r="W17" t="str" cm="1">
        <f t="array" ref="W17">IF(Table2[[#This Row],[Interaction_Count_Final]]="","N/A",_xlfn.IFS(Table2[[#This Row],[Interaction_Count_Final]]&lt;=2,"Low",Table2[[#This Row],[Interaction_Count_Final]]&lt;=5,"Medium",Table2[[#This Row],[Interaction_Count_Final]]&gt;=6,"High",TRUE,"CHECK"))</f>
        <v>High</v>
      </c>
      <c r="X17" t="b">
        <f t="shared" si="0"/>
        <v>1</v>
      </c>
      <c r="Y17" t="b">
        <f>tbl_CleanLeads[[#This Row],[Response_Time_Hours]]&gt;24</f>
        <v>1</v>
      </c>
      <c r="Z17" s="13" t="b">
        <f>tbl_CleanLeads[[#This Row],[Response_Time_Hours]]&gt;72</f>
        <v>0</v>
      </c>
      <c r="AA17" s="13" t="b">
        <f>tbl_CleanLeads[[#This Row],[Status_Clean]]="Converted"</f>
        <v>0</v>
      </c>
    </row>
    <row r="18" spans="1:27">
      <c r="A18" t="s">
        <v>102</v>
      </c>
      <c r="B18" t="s">
        <v>145</v>
      </c>
      <c r="C18" t="s">
        <v>146</v>
      </c>
      <c r="D18" t="s">
        <v>7268</v>
      </c>
      <c r="E18" t="s">
        <v>7308</v>
      </c>
      <c r="F18" t="s">
        <v>125</v>
      </c>
      <c r="G18" s="1">
        <v>45434</v>
      </c>
      <c r="H18" s="8">
        <f>MONTH(tbl_CleanLeads[[#This Row],[Lead_Date_Final]])</f>
        <v>5</v>
      </c>
      <c r="I18" t="s">
        <v>7314</v>
      </c>
      <c r="J18" t="s">
        <v>7271</v>
      </c>
      <c r="K18" t="s">
        <v>7277</v>
      </c>
      <c r="L18">
        <f>WEEKDAY(tbl_CleanLeads[[#This Row],[Lead_Date_Final]],2)</f>
        <v>3</v>
      </c>
      <c r="M18" t="s">
        <v>7272</v>
      </c>
      <c r="N18">
        <v>6.2</v>
      </c>
      <c r="O18" s="7">
        <v>2663.26</v>
      </c>
      <c r="P18">
        <v>9</v>
      </c>
      <c r="Q18" t="s">
        <v>7266</v>
      </c>
      <c r="R18">
        <f>IF(UPPER(TRIM(Table2[[#This Row],[Status_Clean]]))="CONVERTED",1,0)</f>
        <v>0</v>
      </c>
      <c r="S18">
        <f>IF(ISNUMBER(MATCH(UPPER(TRIM(Table2[[#This Row],[Status_Clean]])),{"CONTACTED","QUALIFIED","CONVERTED"},0)),1,0)</f>
        <v>1</v>
      </c>
      <c r="T18" cm="1">
        <f t="array" ref="T18">_xlfn.SWITCH(UPPER(TRIM(Table2[[#This Row],[Status_Clean]])),"NEW",1,"CONTACTED",2,"QUALIFIED",3,"CONVERTED",4,"LOST",5,99)</f>
        <v>2</v>
      </c>
      <c r="U18" t="str" cm="1">
        <f t="array" ref="U18">_xlfn.LET(_xlpm.x,IFERROR(VALUE(Table2[[#This Row],[Response_Time_Hours]]),""),IF(_xlpm.x="","CHECK",_xlfn.IFS(_xlpm.x&lt;=1,"Immediate",_xlpm.x&lt;=6,"Fast",_xlpm.x&lt;=24,"Moderate",_xlpm.x&gt;24,"Delayed")))</f>
        <v>Moderate</v>
      </c>
      <c r="V18">
        <f>FLOOR(tbl_CleanLeads[[#This Row],[Response_Time_Hours]],6)</f>
        <v>6</v>
      </c>
      <c r="W18" t="str" cm="1">
        <f t="array" ref="W18">IF(Table2[[#This Row],[Interaction_Count_Final]]="","N/A",_xlfn.IFS(Table2[[#This Row],[Interaction_Count_Final]]&lt;=2,"Low",Table2[[#This Row],[Interaction_Count_Final]]&lt;=5,"Medium",Table2[[#This Row],[Interaction_Count_Final]]&gt;=6,"High",TRUE,"CHECK"))</f>
        <v>High</v>
      </c>
      <c r="X18" t="b">
        <f t="shared" si="0"/>
        <v>1</v>
      </c>
      <c r="Y18" t="b">
        <f>tbl_CleanLeads[[#This Row],[Response_Time_Hours]]&gt;24</f>
        <v>0</v>
      </c>
      <c r="Z18" s="13" t="b">
        <f>tbl_CleanLeads[[#This Row],[Response_Time_Hours]]&gt;72</f>
        <v>0</v>
      </c>
      <c r="AA18" s="13" t="b">
        <f>tbl_CleanLeads[[#This Row],[Status_Clean]]="Converted"</f>
        <v>0</v>
      </c>
    </row>
    <row r="19" spans="1:27">
      <c r="A19" t="s">
        <v>70</v>
      </c>
      <c r="B19" t="s">
        <v>150</v>
      </c>
      <c r="C19" t="s">
        <v>151</v>
      </c>
      <c r="D19" t="s">
        <v>7303</v>
      </c>
      <c r="E19" t="s">
        <v>473</v>
      </c>
      <c r="F19" t="s">
        <v>71</v>
      </c>
      <c r="G19" s="1">
        <v>45455</v>
      </c>
      <c r="H19" s="8">
        <f>MONTH(tbl_CleanLeads[[#This Row],[Lead_Date_Final]])</f>
        <v>6</v>
      </c>
      <c r="I19" t="s">
        <v>7276</v>
      </c>
      <c r="J19" t="s">
        <v>7271</v>
      </c>
      <c r="K19" t="s">
        <v>7277</v>
      </c>
      <c r="L19">
        <f>WEEKDAY(tbl_CleanLeads[[#This Row],[Lead_Date_Final]],2)</f>
        <v>3</v>
      </c>
      <c r="M19" t="s">
        <v>7272</v>
      </c>
      <c r="N19">
        <v>18.3</v>
      </c>
      <c r="O19" s="7">
        <v>3262.22</v>
      </c>
      <c r="P19">
        <v>48</v>
      </c>
      <c r="Q19" t="s">
        <v>7266</v>
      </c>
      <c r="R19">
        <f>IF(UPPER(TRIM(Table2[[#This Row],[Status_Clean]]))="CONVERTED",1,0)</f>
        <v>0</v>
      </c>
      <c r="S19">
        <f>IF(ISNUMBER(MATCH(UPPER(TRIM(Table2[[#This Row],[Status_Clean]])),{"CONTACTED","QUALIFIED","CONVERTED"},0)),1,0)</f>
        <v>1</v>
      </c>
      <c r="T19" cm="1">
        <f t="array" ref="T19">_xlfn.SWITCH(UPPER(TRIM(Table2[[#This Row],[Status_Clean]])),"NEW",1,"CONTACTED",2,"QUALIFIED",3,"CONVERTED",4,"LOST",5,99)</f>
        <v>3</v>
      </c>
      <c r="U19" t="str" cm="1">
        <f t="array" ref="U19">_xlfn.LET(_xlpm.x,IFERROR(VALUE(Table2[[#This Row],[Response_Time_Hours]]),""),IF(_xlpm.x="","CHECK",_xlfn.IFS(_xlpm.x&lt;=1,"Immediate",_xlpm.x&lt;=6,"Fast",_xlpm.x&lt;=24,"Moderate",_xlpm.x&gt;24,"Delayed")))</f>
        <v>Moderate</v>
      </c>
      <c r="V19">
        <f>FLOOR(tbl_CleanLeads[[#This Row],[Response_Time_Hours]],6)</f>
        <v>18</v>
      </c>
      <c r="W19" t="str" cm="1">
        <f t="array" ref="W19">IF(Table2[[#This Row],[Interaction_Count_Final]]="","N/A",_xlfn.IFS(Table2[[#This Row],[Interaction_Count_Final]]&lt;=2,"Low",Table2[[#This Row],[Interaction_Count_Final]]&lt;=5,"Medium",Table2[[#This Row],[Interaction_Count_Final]]&gt;=6,"High",TRUE,"CHECK"))</f>
        <v>High</v>
      </c>
      <c r="X19" t="b">
        <f t="shared" si="0"/>
        <v>1</v>
      </c>
      <c r="Y19" t="b">
        <f>tbl_CleanLeads[[#This Row],[Response_Time_Hours]]&gt;24</f>
        <v>0</v>
      </c>
      <c r="Z19" s="13" t="b">
        <f>tbl_CleanLeads[[#This Row],[Response_Time_Hours]]&gt;72</f>
        <v>0</v>
      </c>
      <c r="AA19" s="13" t="b">
        <f>tbl_CleanLeads[[#This Row],[Status_Clean]]="Converted"</f>
        <v>0</v>
      </c>
    </row>
    <row r="20" spans="1:27">
      <c r="A20" t="s">
        <v>63</v>
      </c>
      <c r="B20" t="s">
        <v>154</v>
      </c>
      <c r="C20" t="s">
        <v>155</v>
      </c>
      <c r="D20" t="s">
        <v>7268</v>
      </c>
      <c r="E20" t="s">
        <v>69</v>
      </c>
      <c r="F20" t="s">
        <v>71</v>
      </c>
      <c r="G20" s="1">
        <v>44938</v>
      </c>
      <c r="H20" s="8">
        <f>MONTH(tbl_CleanLeads[[#This Row],[Lead_Date_Final]])</f>
        <v>1</v>
      </c>
      <c r="I20" t="s">
        <v>7317</v>
      </c>
      <c r="J20" t="s">
        <v>7263</v>
      </c>
      <c r="K20" t="s">
        <v>7284</v>
      </c>
      <c r="L20">
        <f>WEEKDAY(tbl_CleanLeads[[#This Row],[Lead_Date_Final]],2)</f>
        <v>4</v>
      </c>
      <c r="M20" t="s">
        <v>7285</v>
      </c>
      <c r="N20">
        <v>40</v>
      </c>
      <c r="O20" s="7">
        <v>4363.7</v>
      </c>
      <c r="P20">
        <v>11</v>
      </c>
      <c r="Q20" t="s">
        <v>7273</v>
      </c>
      <c r="R20">
        <f>IF(UPPER(TRIM(Table2[[#This Row],[Status_Clean]]))="CONVERTED",1,0)</f>
        <v>0</v>
      </c>
      <c r="S20">
        <f>IF(ISNUMBER(MATCH(UPPER(TRIM(Table2[[#This Row],[Status_Clean]])),{"CONTACTED","QUALIFIED","CONVERTED"},0)),1,0)</f>
        <v>1</v>
      </c>
      <c r="T20" cm="1">
        <f t="array" ref="T20">_xlfn.SWITCH(UPPER(TRIM(Table2[[#This Row],[Status_Clean]])),"NEW",1,"CONTACTED",2,"QUALIFIED",3,"CONVERTED",4,"LOST",5,99)</f>
        <v>3</v>
      </c>
      <c r="U20" t="str" cm="1">
        <f t="array" ref="U20">_xlfn.LET(_xlpm.x,IFERROR(VALUE(Table2[[#This Row],[Response_Time_Hours]]),""),IF(_xlpm.x="","CHECK",_xlfn.IFS(_xlpm.x&lt;=1,"Immediate",_xlpm.x&lt;=6,"Fast",_xlpm.x&lt;=24,"Moderate",_xlpm.x&gt;24,"Delayed")))</f>
        <v>Delayed</v>
      </c>
      <c r="V20">
        <f>FLOOR(tbl_CleanLeads[[#This Row],[Response_Time_Hours]],6)</f>
        <v>36</v>
      </c>
      <c r="W20" t="str" cm="1">
        <f t="array" ref="W20">IF(Table2[[#This Row],[Interaction_Count_Final]]="","N/A",_xlfn.IFS(Table2[[#This Row],[Interaction_Count_Final]]&lt;=2,"Low",Table2[[#This Row],[Interaction_Count_Final]]&lt;=5,"Medium",Table2[[#This Row],[Interaction_Count_Final]]&gt;=6,"High",TRUE,"CHECK"))</f>
        <v>High</v>
      </c>
      <c r="X20" t="b">
        <f t="shared" si="0"/>
        <v>1</v>
      </c>
      <c r="Y20" t="b">
        <f>tbl_CleanLeads[[#This Row],[Response_Time_Hours]]&gt;24</f>
        <v>1</v>
      </c>
      <c r="Z20" s="13" t="b">
        <f>tbl_CleanLeads[[#This Row],[Response_Time_Hours]]&gt;72</f>
        <v>0</v>
      </c>
      <c r="AA20" s="13" t="b">
        <f>tbl_CleanLeads[[#This Row],[Status_Clean]]="Converted"</f>
        <v>0</v>
      </c>
    </row>
    <row r="21" spans="1:27">
      <c r="A21" t="s">
        <v>70</v>
      </c>
      <c r="B21" t="s">
        <v>158</v>
      </c>
      <c r="C21" t="s">
        <v>7318</v>
      </c>
      <c r="D21" t="s">
        <v>7303</v>
      </c>
      <c r="E21" t="s">
        <v>106</v>
      </c>
      <c r="F21" t="s">
        <v>71</v>
      </c>
      <c r="G21" s="1">
        <v>45548</v>
      </c>
      <c r="H21" s="8">
        <f>MONTH(tbl_CleanLeads[[#This Row],[Lead_Date_Final]])</f>
        <v>9</v>
      </c>
      <c r="I21" t="s">
        <v>7287</v>
      </c>
      <c r="J21" t="s">
        <v>7271</v>
      </c>
      <c r="K21" t="s">
        <v>7288</v>
      </c>
      <c r="L21">
        <f>WEEKDAY(tbl_CleanLeads[[#This Row],[Lead_Date_Final]],2)</f>
        <v>5</v>
      </c>
      <c r="M21" t="s">
        <v>7312</v>
      </c>
      <c r="N21">
        <v>64.7</v>
      </c>
      <c r="O21" s="7">
        <v>3789.54</v>
      </c>
      <c r="P21">
        <v>9</v>
      </c>
      <c r="Q21" t="s">
        <v>7266</v>
      </c>
      <c r="R21">
        <f>IF(UPPER(TRIM(Table2[[#This Row],[Status_Clean]]))="CONVERTED",1,0)</f>
        <v>0</v>
      </c>
      <c r="S21">
        <f>IF(ISNUMBER(MATCH(UPPER(TRIM(Table2[[#This Row],[Status_Clean]])),{"CONTACTED","QUALIFIED","CONVERTED"},0)),1,0)</f>
        <v>1</v>
      </c>
      <c r="T21" cm="1">
        <f t="array" ref="T21">_xlfn.SWITCH(UPPER(TRIM(Table2[[#This Row],[Status_Clean]])),"NEW",1,"CONTACTED",2,"QUALIFIED",3,"CONVERTED",4,"LOST",5,99)</f>
        <v>3</v>
      </c>
      <c r="U21" t="str" cm="1">
        <f t="array" ref="U21">_xlfn.LET(_xlpm.x,IFERROR(VALUE(Table2[[#This Row],[Response_Time_Hours]]),""),IF(_xlpm.x="","CHECK",_xlfn.IFS(_xlpm.x&lt;=1,"Immediate",_xlpm.x&lt;=6,"Fast",_xlpm.x&lt;=24,"Moderate",_xlpm.x&gt;24,"Delayed")))</f>
        <v>Delayed</v>
      </c>
      <c r="V21">
        <f>FLOOR(tbl_CleanLeads[[#This Row],[Response_Time_Hours]],6)</f>
        <v>60</v>
      </c>
      <c r="W21" t="str" cm="1">
        <f t="array" ref="W21">IF(Table2[[#This Row],[Interaction_Count_Final]]="","N/A",_xlfn.IFS(Table2[[#This Row],[Interaction_Count_Final]]&lt;=2,"Low",Table2[[#This Row],[Interaction_Count_Final]]&lt;=5,"Medium",Table2[[#This Row],[Interaction_Count_Final]]&gt;=6,"High",TRUE,"CHECK"))</f>
        <v>High</v>
      </c>
      <c r="X21" t="b">
        <f t="shared" si="0"/>
        <v>1</v>
      </c>
      <c r="Y21" t="b">
        <f>tbl_CleanLeads[[#This Row],[Response_Time_Hours]]&gt;24</f>
        <v>1</v>
      </c>
      <c r="Z21" s="13" t="b">
        <f>tbl_CleanLeads[[#This Row],[Response_Time_Hours]]&gt;72</f>
        <v>0</v>
      </c>
      <c r="AA21" s="13" t="b">
        <f>tbl_CleanLeads[[#This Row],[Status_Clean]]="Converted"</f>
        <v>0</v>
      </c>
    </row>
    <row r="22" spans="1:27">
      <c r="A22" t="s">
        <v>70</v>
      </c>
      <c r="B22" t="s">
        <v>163</v>
      </c>
      <c r="C22" t="s">
        <v>164</v>
      </c>
      <c r="D22" t="s">
        <v>7258</v>
      </c>
      <c r="E22" t="s">
        <v>106</v>
      </c>
      <c r="F22" t="s">
        <v>250</v>
      </c>
      <c r="G22" s="1">
        <v>45573</v>
      </c>
      <c r="H22" s="8">
        <f>MONTH(tbl_CleanLeads[[#This Row],[Lead_Date_Final]])</f>
        <v>10</v>
      </c>
      <c r="I22" t="s">
        <v>7270</v>
      </c>
      <c r="J22" t="s">
        <v>7271</v>
      </c>
      <c r="K22" t="s">
        <v>7264</v>
      </c>
      <c r="L22">
        <f>WEEKDAY(tbl_CleanLeads[[#This Row],[Lead_Date_Final]],2)</f>
        <v>2</v>
      </c>
      <c r="M22" t="s">
        <v>7265</v>
      </c>
      <c r="N22">
        <v>51.7</v>
      </c>
      <c r="O22" s="7">
        <v>4889.42</v>
      </c>
      <c r="P22">
        <v>7</v>
      </c>
      <c r="Q22" t="s">
        <v>7273</v>
      </c>
      <c r="R22">
        <f>IF(UPPER(TRIM(Table2[[#This Row],[Status_Clean]]))="CONVERTED",1,0)</f>
        <v>1</v>
      </c>
      <c r="S22">
        <f>IF(ISNUMBER(MATCH(UPPER(TRIM(Table2[[#This Row],[Status_Clean]])),{"CONTACTED","QUALIFIED","CONVERTED"},0)),1,0)</f>
        <v>1</v>
      </c>
      <c r="T22" cm="1">
        <f t="array" ref="T22">_xlfn.SWITCH(UPPER(TRIM(Table2[[#This Row],[Status_Clean]])),"NEW",1,"CONTACTED",2,"QUALIFIED",3,"CONVERTED",4,"LOST",5,99)</f>
        <v>4</v>
      </c>
      <c r="U22" t="str" cm="1">
        <f t="array" ref="U22">_xlfn.LET(_xlpm.x,IFERROR(VALUE(Table2[[#This Row],[Response_Time_Hours]]),""),IF(_xlpm.x="","CHECK",_xlfn.IFS(_xlpm.x&lt;=1,"Immediate",_xlpm.x&lt;=6,"Fast",_xlpm.x&lt;=24,"Moderate",_xlpm.x&gt;24,"Delayed")))</f>
        <v>Delayed</v>
      </c>
      <c r="V22">
        <f>FLOOR(tbl_CleanLeads[[#This Row],[Response_Time_Hours]],6)</f>
        <v>48</v>
      </c>
      <c r="W22" t="str" cm="1">
        <f t="array" ref="W22">IF(Table2[[#This Row],[Interaction_Count_Final]]="","N/A",_xlfn.IFS(Table2[[#This Row],[Interaction_Count_Final]]&lt;=2,"Low",Table2[[#This Row],[Interaction_Count_Final]]&lt;=5,"Medium",Table2[[#This Row],[Interaction_Count_Final]]&gt;=6,"High",TRUE,"CHECK"))</f>
        <v>High</v>
      </c>
      <c r="X22" t="b">
        <f t="shared" si="0"/>
        <v>1</v>
      </c>
      <c r="Y22" t="b">
        <f>tbl_CleanLeads[[#This Row],[Response_Time_Hours]]&gt;24</f>
        <v>1</v>
      </c>
      <c r="Z22" s="13" t="b">
        <f>tbl_CleanLeads[[#This Row],[Response_Time_Hours]]&gt;72</f>
        <v>0</v>
      </c>
      <c r="AA22" s="13" t="b">
        <f>tbl_CleanLeads[[#This Row],[Status_Clean]]="Converted"</f>
        <v>1</v>
      </c>
    </row>
    <row r="23" spans="1:27">
      <c r="A23" t="s">
        <v>102</v>
      </c>
      <c r="B23" t="s">
        <v>169</v>
      </c>
      <c r="C23" t="s">
        <v>170</v>
      </c>
      <c r="D23" t="s">
        <v>7258</v>
      </c>
      <c r="E23" t="s">
        <v>473</v>
      </c>
      <c r="F23" t="s">
        <v>173</v>
      </c>
      <c r="G23" s="1">
        <v>45309</v>
      </c>
      <c r="H23" s="8">
        <f>MONTH(tbl_CleanLeads[[#This Row],[Lead_Date_Final]])</f>
        <v>1</v>
      </c>
      <c r="I23" t="s">
        <v>7317</v>
      </c>
      <c r="J23" t="s">
        <v>7271</v>
      </c>
      <c r="K23" t="s">
        <v>7284</v>
      </c>
      <c r="L23">
        <f>WEEKDAY(tbl_CleanLeads[[#This Row],[Lead_Date_Final]],2)</f>
        <v>4</v>
      </c>
      <c r="M23" t="s">
        <v>7285</v>
      </c>
      <c r="N23">
        <v>19.200000000000003</v>
      </c>
      <c r="O23" s="7">
        <v>2034.67</v>
      </c>
      <c r="P23">
        <v>8</v>
      </c>
      <c r="Q23" t="s">
        <v>7266</v>
      </c>
      <c r="R23">
        <f>IF(UPPER(TRIM(Table2[[#This Row],[Status_Clean]]))="CONVERTED",1,0)</f>
        <v>0</v>
      </c>
      <c r="S23">
        <f>IF(ISNUMBER(MATCH(UPPER(TRIM(Table2[[#This Row],[Status_Clean]])),{"CONTACTED","QUALIFIED","CONVERTED"},0)),1,0)</f>
        <v>0</v>
      </c>
      <c r="T23" cm="1">
        <f t="array" ref="T23">_xlfn.SWITCH(UPPER(TRIM(Table2[[#This Row],[Status_Clean]])),"NEW",1,"CONTACTED",2,"QUALIFIED",3,"CONVERTED",4,"LOST",5,99)</f>
        <v>5</v>
      </c>
      <c r="U23" t="str" cm="1">
        <f t="array" ref="U23">_xlfn.LET(_xlpm.x,IFERROR(VALUE(Table2[[#This Row],[Response_Time_Hours]]),""),IF(_xlpm.x="","CHECK",_xlfn.IFS(_xlpm.x&lt;=1,"Immediate",_xlpm.x&lt;=6,"Fast",_xlpm.x&lt;=24,"Moderate",_xlpm.x&gt;24,"Delayed")))</f>
        <v>Moderate</v>
      </c>
      <c r="V23">
        <f>FLOOR(tbl_CleanLeads[[#This Row],[Response_Time_Hours]],6)</f>
        <v>18</v>
      </c>
      <c r="W23" t="str" cm="1">
        <f t="array" ref="W23">IF(Table2[[#This Row],[Interaction_Count_Final]]="","N/A",_xlfn.IFS(Table2[[#This Row],[Interaction_Count_Final]]&lt;=2,"Low",Table2[[#This Row],[Interaction_Count_Final]]&lt;=5,"Medium",Table2[[#This Row],[Interaction_Count_Final]]&gt;=6,"High",TRUE,"CHECK"))</f>
        <v>High</v>
      </c>
      <c r="X23" t="b">
        <f t="shared" si="0"/>
        <v>1</v>
      </c>
      <c r="Y23" t="b">
        <f>tbl_CleanLeads[[#This Row],[Response_Time_Hours]]&gt;24</f>
        <v>0</v>
      </c>
      <c r="Z23" s="13" t="b">
        <f>tbl_CleanLeads[[#This Row],[Response_Time_Hours]]&gt;72</f>
        <v>0</v>
      </c>
      <c r="AA23" s="13" t="b">
        <f>tbl_CleanLeads[[#This Row],[Status_Clean]]="Converted"</f>
        <v>0</v>
      </c>
    </row>
    <row r="24" spans="1:27">
      <c r="A24" t="s">
        <v>102</v>
      </c>
      <c r="B24" t="s">
        <v>175</v>
      </c>
      <c r="C24" t="s">
        <v>176</v>
      </c>
      <c r="D24" t="s">
        <v>7268</v>
      </c>
      <c r="E24" t="s">
        <v>363</v>
      </c>
      <c r="F24" t="s">
        <v>193</v>
      </c>
      <c r="G24" s="1">
        <v>45127</v>
      </c>
      <c r="H24" s="8">
        <f>MONTH(tbl_CleanLeads[[#This Row],[Lead_Date_Final]])</f>
        <v>7</v>
      </c>
      <c r="I24" t="s">
        <v>7305</v>
      </c>
      <c r="J24" t="s">
        <v>7263</v>
      </c>
      <c r="K24" t="s">
        <v>7288</v>
      </c>
      <c r="L24">
        <f>WEEKDAY(tbl_CleanLeads[[#This Row],[Lead_Date_Final]],2)</f>
        <v>4</v>
      </c>
      <c r="M24" t="s">
        <v>7285</v>
      </c>
      <c r="N24">
        <v>48.9</v>
      </c>
      <c r="O24" s="7">
        <v>2341.9499999999998</v>
      </c>
      <c r="P24">
        <v>26</v>
      </c>
      <c r="Q24" t="s">
        <v>7266</v>
      </c>
      <c r="R24">
        <f>IF(UPPER(TRIM(Table2[[#This Row],[Status_Clean]]))="CONVERTED",1,0)</f>
        <v>0</v>
      </c>
      <c r="S24">
        <f>IF(ISNUMBER(MATCH(UPPER(TRIM(Table2[[#This Row],[Status_Clean]])),{"CONTACTED","QUALIFIED","CONVERTED"},0)),1,0)</f>
        <v>0</v>
      </c>
      <c r="T24" cm="1">
        <f t="array" ref="T24">_xlfn.SWITCH(UPPER(TRIM(Table2[[#This Row],[Status_Clean]])),"NEW",1,"CONTACTED",2,"QUALIFIED",3,"CONVERTED",4,"LOST",5,99)</f>
        <v>1</v>
      </c>
      <c r="U24" t="str" cm="1">
        <f t="array" ref="U24">_xlfn.LET(_xlpm.x,IFERROR(VALUE(Table2[[#This Row],[Response_Time_Hours]]),""),IF(_xlpm.x="","CHECK",_xlfn.IFS(_xlpm.x&lt;=1,"Immediate",_xlpm.x&lt;=6,"Fast",_xlpm.x&lt;=24,"Moderate",_xlpm.x&gt;24,"Delayed")))</f>
        <v>Delayed</v>
      </c>
      <c r="V24">
        <f>FLOOR(tbl_CleanLeads[[#This Row],[Response_Time_Hours]],6)</f>
        <v>48</v>
      </c>
      <c r="W24" t="str" cm="1">
        <f t="array" ref="W24">IF(Table2[[#This Row],[Interaction_Count_Final]]="","N/A",_xlfn.IFS(Table2[[#This Row],[Interaction_Count_Final]]&lt;=2,"Low",Table2[[#This Row],[Interaction_Count_Final]]&lt;=5,"Medium",Table2[[#This Row],[Interaction_Count_Final]]&gt;=6,"High",TRUE,"CHECK"))</f>
        <v>High</v>
      </c>
      <c r="X24" t="b">
        <f t="shared" si="0"/>
        <v>1</v>
      </c>
      <c r="Y24" t="b">
        <f>tbl_CleanLeads[[#This Row],[Response_Time_Hours]]&gt;24</f>
        <v>1</v>
      </c>
      <c r="Z24" s="13" t="b">
        <f>tbl_CleanLeads[[#This Row],[Response_Time_Hours]]&gt;72</f>
        <v>0</v>
      </c>
      <c r="AA24" s="13" t="b">
        <f>tbl_CleanLeads[[#This Row],[Status_Clean]]="Converted"</f>
        <v>0</v>
      </c>
    </row>
    <row r="25" spans="1:27">
      <c r="A25" t="s">
        <v>70</v>
      </c>
      <c r="B25" t="s">
        <v>179</v>
      </c>
      <c r="C25" t="s">
        <v>7324</v>
      </c>
      <c r="D25" t="s">
        <v>7280</v>
      </c>
      <c r="E25" t="s">
        <v>473</v>
      </c>
      <c r="F25" t="s">
        <v>193</v>
      </c>
      <c r="G25" s="1">
        <v>45222</v>
      </c>
      <c r="H25" s="8">
        <f>MONTH(tbl_CleanLeads[[#This Row],[Lead_Date_Final]])</f>
        <v>10</v>
      </c>
      <c r="I25" t="s">
        <v>7270</v>
      </c>
      <c r="J25" t="s">
        <v>7263</v>
      </c>
      <c r="K25" t="s">
        <v>7264</v>
      </c>
      <c r="L25">
        <f>WEEKDAY(tbl_CleanLeads[[#This Row],[Lead_Date_Final]],2)</f>
        <v>1</v>
      </c>
      <c r="M25" t="s">
        <v>7298</v>
      </c>
      <c r="N25">
        <v>8.5</v>
      </c>
      <c r="O25" s="7">
        <v>1635.16</v>
      </c>
      <c r="P25">
        <v>14</v>
      </c>
      <c r="Q25" t="s">
        <v>7289</v>
      </c>
      <c r="R25">
        <f>IF(UPPER(TRIM(Table2[[#This Row],[Status_Clean]]))="CONVERTED",1,0)</f>
        <v>0</v>
      </c>
      <c r="S25">
        <f>IF(ISNUMBER(MATCH(UPPER(TRIM(Table2[[#This Row],[Status_Clean]])),{"CONTACTED","QUALIFIED","CONVERTED"},0)),1,0)</f>
        <v>0</v>
      </c>
      <c r="T25" cm="1">
        <f t="array" ref="T25">_xlfn.SWITCH(UPPER(TRIM(Table2[[#This Row],[Status_Clean]])),"NEW",1,"CONTACTED",2,"QUALIFIED",3,"CONVERTED",4,"LOST",5,99)</f>
        <v>1</v>
      </c>
      <c r="U25" t="str" cm="1">
        <f t="array" ref="U25">_xlfn.LET(_xlpm.x,IFERROR(VALUE(Table2[[#This Row],[Response_Time_Hours]]),""),IF(_xlpm.x="","CHECK",_xlfn.IFS(_xlpm.x&lt;=1,"Immediate",_xlpm.x&lt;=6,"Fast",_xlpm.x&lt;=24,"Moderate",_xlpm.x&gt;24,"Delayed")))</f>
        <v>Moderate</v>
      </c>
      <c r="V25">
        <f>FLOOR(tbl_CleanLeads[[#This Row],[Response_Time_Hours]],6)</f>
        <v>6</v>
      </c>
      <c r="W25" t="str" cm="1">
        <f t="array" ref="W25">IF(Table2[[#This Row],[Interaction_Count_Final]]="","N/A",_xlfn.IFS(Table2[[#This Row],[Interaction_Count_Final]]&lt;=2,"Low",Table2[[#This Row],[Interaction_Count_Final]]&lt;=5,"Medium",Table2[[#This Row],[Interaction_Count_Final]]&gt;=6,"High",TRUE,"CHECK"))</f>
        <v>High</v>
      </c>
      <c r="X25" t="b">
        <f t="shared" si="0"/>
        <v>1</v>
      </c>
      <c r="Y25" t="b">
        <f>tbl_CleanLeads[[#This Row],[Response_Time_Hours]]&gt;24</f>
        <v>0</v>
      </c>
      <c r="Z25" s="13" t="b">
        <f>tbl_CleanLeads[[#This Row],[Response_Time_Hours]]&gt;72</f>
        <v>0</v>
      </c>
      <c r="AA25" s="13" t="b">
        <f>tbl_CleanLeads[[#This Row],[Status_Clean]]="Converted"</f>
        <v>0</v>
      </c>
    </row>
    <row r="26" spans="1:27">
      <c r="A26" t="s">
        <v>102</v>
      </c>
      <c r="B26" t="s">
        <v>184</v>
      </c>
      <c r="C26" t="s">
        <v>7326</v>
      </c>
      <c r="D26" t="s">
        <v>7258</v>
      </c>
      <c r="E26" t="s">
        <v>447</v>
      </c>
      <c r="F26" t="s">
        <v>71</v>
      </c>
      <c r="G26" s="1">
        <v>45338</v>
      </c>
      <c r="H26" s="8">
        <f>MONTH(tbl_CleanLeads[[#This Row],[Lead_Date_Final]])</f>
        <v>2</v>
      </c>
      <c r="I26" t="s">
        <v>7283</v>
      </c>
      <c r="J26" t="s">
        <v>7271</v>
      </c>
      <c r="K26" t="s">
        <v>7284</v>
      </c>
      <c r="L26">
        <f>WEEKDAY(tbl_CleanLeads[[#This Row],[Lead_Date_Final]],2)</f>
        <v>5</v>
      </c>
      <c r="M26" t="s">
        <v>7312</v>
      </c>
      <c r="N26">
        <v>16.799999999999997</v>
      </c>
      <c r="O26" s="7">
        <v>1372.23</v>
      </c>
      <c r="P26">
        <v>40</v>
      </c>
      <c r="Q26" t="s">
        <v>7289</v>
      </c>
      <c r="R26">
        <f>IF(UPPER(TRIM(Table2[[#This Row],[Status_Clean]]))="CONVERTED",1,0)</f>
        <v>0</v>
      </c>
      <c r="S26">
        <f>IF(ISNUMBER(MATCH(UPPER(TRIM(Table2[[#This Row],[Status_Clean]])),{"CONTACTED","QUALIFIED","CONVERTED"},0)),1,0)</f>
        <v>1</v>
      </c>
      <c r="T26" cm="1">
        <f t="array" ref="T26">_xlfn.SWITCH(UPPER(TRIM(Table2[[#This Row],[Status_Clean]])),"NEW",1,"CONTACTED",2,"QUALIFIED",3,"CONVERTED",4,"LOST",5,99)</f>
        <v>3</v>
      </c>
      <c r="U26" t="str" cm="1">
        <f t="array" ref="U26">_xlfn.LET(_xlpm.x,IFERROR(VALUE(Table2[[#This Row],[Response_Time_Hours]]),""),IF(_xlpm.x="","CHECK",_xlfn.IFS(_xlpm.x&lt;=1,"Immediate",_xlpm.x&lt;=6,"Fast",_xlpm.x&lt;=24,"Moderate",_xlpm.x&gt;24,"Delayed")))</f>
        <v>Moderate</v>
      </c>
      <c r="V26">
        <f>FLOOR(tbl_CleanLeads[[#This Row],[Response_Time_Hours]],6)</f>
        <v>12</v>
      </c>
      <c r="W26" t="str" cm="1">
        <f t="array" ref="W26">IF(Table2[[#This Row],[Interaction_Count_Final]]="","N/A",_xlfn.IFS(Table2[[#This Row],[Interaction_Count_Final]]&lt;=2,"Low",Table2[[#This Row],[Interaction_Count_Final]]&lt;=5,"Medium",Table2[[#This Row],[Interaction_Count_Final]]&gt;=6,"High",TRUE,"CHECK"))</f>
        <v>High</v>
      </c>
      <c r="X26" t="b">
        <f t="shared" si="0"/>
        <v>1</v>
      </c>
      <c r="Y26" t="b">
        <f>tbl_CleanLeads[[#This Row],[Response_Time_Hours]]&gt;24</f>
        <v>0</v>
      </c>
      <c r="Z26" s="13" t="b">
        <f>tbl_CleanLeads[[#This Row],[Response_Time_Hours]]&gt;72</f>
        <v>0</v>
      </c>
      <c r="AA26" s="13" t="b">
        <f>tbl_CleanLeads[[#This Row],[Status_Clean]]="Converted"</f>
        <v>0</v>
      </c>
    </row>
    <row r="27" spans="1:27">
      <c r="A27" t="s">
        <v>90</v>
      </c>
      <c r="B27" t="s">
        <v>189</v>
      </c>
      <c r="C27" t="s">
        <v>190</v>
      </c>
      <c r="D27" t="s">
        <v>7274</v>
      </c>
      <c r="E27" t="s">
        <v>263</v>
      </c>
      <c r="F27" t="s">
        <v>193</v>
      </c>
      <c r="G27" s="1">
        <v>45094</v>
      </c>
      <c r="H27" s="8">
        <f>MONTH(tbl_CleanLeads[[#This Row],[Lead_Date_Final]])</f>
        <v>6</v>
      </c>
      <c r="I27" t="s">
        <v>7276</v>
      </c>
      <c r="J27" t="s">
        <v>7263</v>
      </c>
      <c r="K27" t="s">
        <v>7277</v>
      </c>
      <c r="L27">
        <f>WEEKDAY(tbl_CleanLeads[[#This Row],[Lead_Date_Final]],2)</f>
        <v>6</v>
      </c>
      <c r="M27" t="s">
        <v>7278</v>
      </c>
      <c r="N27">
        <v>2.4000000000000004</v>
      </c>
      <c r="O27" s="7">
        <v>1104.8900000000001</v>
      </c>
      <c r="P27">
        <v>35</v>
      </c>
      <c r="Q27" t="s">
        <v>7289</v>
      </c>
      <c r="R27">
        <f>IF(UPPER(TRIM(Table2[[#This Row],[Status_Clean]]))="CONVERTED",1,0)</f>
        <v>0</v>
      </c>
      <c r="S27">
        <f>IF(ISNUMBER(MATCH(UPPER(TRIM(Table2[[#This Row],[Status_Clean]])),{"CONTACTED","QUALIFIED","CONVERTED"},0)),1,0)</f>
        <v>0</v>
      </c>
      <c r="T27" cm="1">
        <f t="array" ref="T27">_xlfn.SWITCH(UPPER(TRIM(Table2[[#This Row],[Status_Clean]])),"NEW",1,"CONTACTED",2,"QUALIFIED",3,"CONVERTED",4,"LOST",5,99)</f>
        <v>1</v>
      </c>
      <c r="U27" t="str" cm="1">
        <f t="array" ref="U27">_xlfn.LET(_xlpm.x,IFERROR(VALUE(Table2[[#This Row],[Response_Time_Hours]]),""),IF(_xlpm.x="","CHECK",_xlfn.IFS(_xlpm.x&lt;=1,"Immediate",_xlpm.x&lt;=6,"Fast",_xlpm.x&lt;=24,"Moderate",_xlpm.x&gt;24,"Delayed")))</f>
        <v>Fast</v>
      </c>
      <c r="V27">
        <f>FLOOR(tbl_CleanLeads[[#This Row],[Response_Time_Hours]],6)</f>
        <v>0</v>
      </c>
      <c r="W27" t="str" cm="1">
        <f t="array" ref="W27">IF(Table2[[#This Row],[Interaction_Count_Final]]="","N/A",_xlfn.IFS(Table2[[#This Row],[Interaction_Count_Final]]&lt;=2,"Low",Table2[[#This Row],[Interaction_Count_Final]]&lt;=5,"Medium",Table2[[#This Row],[Interaction_Count_Final]]&gt;=6,"High",TRUE,"CHECK"))</f>
        <v>High</v>
      </c>
      <c r="X27" t="b">
        <f t="shared" si="0"/>
        <v>1</v>
      </c>
      <c r="Y27" t="b">
        <f>tbl_CleanLeads[[#This Row],[Response_Time_Hours]]&gt;24</f>
        <v>0</v>
      </c>
      <c r="Z27" s="13" t="b">
        <f>tbl_CleanLeads[[#This Row],[Response_Time_Hours]]&gt;72</f>
        <v>0</v>
      </c>
      <c r="AA27" s="13" t="b">
        <f>tbl_CleanLeads[[#This Row],[Status_Clean]]="Converted"</f>
        <v>0</v>
      </c>
    </row>
    <row r="28" spans="1:27">
      <c r="A28" t="s">
        <v>63</v>
      </c>
      <c r="B28" t="s">
        <v>195</v>
      </c>
      <c r="C28" t="s">
        <v>196</v>
      </c>
      <c r="D28" t="s">
        <v>7303</v>
      </c>
      <c r="E28" t="s">
        <v>101</v>
      </c>
      <c r="F28" t="s">
        <v>193</v>
      </c>
      <c r="G28" s="1">
        <v>45178</v>
      </c>
      <c r="H28" s="8">
        <f>MONTH(tbl_CleanLeads[[#This Row],[Lead_Date_Final]])</f>
        <v>9</v>
      </c>
      <c r="I28" t="s">
        <v>7287</v>
      </c>
      <c r="J28" t="s">
        <v>7263</v>
      </c>
      <c r="K28" t="s">
        <v>7288</v>
      </c>
      <c r="L28">
        <f>WEEKDAY(tbl_CleanLeads[[#This Row],[Lead_Date_Final]],2)</f>
        <v>6</v>
      </c>
      <c r="M28" t="s">
        <v>7278</v>
      </c>
      <c r="N28">
        <v>67</v>
      </c>
      <c r="O28" s="7">
        <v>3432.11</v>
      </c>
      <c r="P28">
        <v>43</v>
      </c>
      <c r="Q28" t="s">
        <v>7266</v>
      </c>
      <c r="R28">
        <f>IF(UPPER(TRIM(Table2[[#This Row],[Status_Clean]]))="CONVERTED",1,0)</f>
        <v>0</v>
      </c>
      <c r="S28">
        <f>IF(ISNUMBER(MATCH(UPPER(TRIM(Table2[[#This Row],[Status_Clean]])),{"CONTACTED","QUALIFIED","CONVERTED"},0)),1,0)</f>
        <v>0</v>
      </c>
      <c r="T28" cm="1">
        <f t="array" ref="T28">_xlfn.SWITCH(UPPER(TRIM(Table2[[#This Row],[Status_Clean]])),"NEW",1,"CONTACTED",2,"QUALIFIED",3,"CONVERTED",4,"LOST",5,99)</f>
        <v>1</v>
      </c>
      <c r="U28" t="str" cm="1">
        <f t="array" ref="U28">_xlfn.LET(_xlpm.x,IFERROR(VALUE(Table2[[#This Row],[Response_Time_Hours]]),""),IF(_xlpm.x="","CHECK",_xlfn.IFS(_xlpm.x&lt;=1,"Immediate",_xlpm.x&lt;=6,"Fast",_xlpm.x&lt;=24,"Moderate",_xlpm.x&gt;24,"Delayed")))</f>
        <v>Delayed</v>
      </c>
      <c r="V28">
        <f>FLOOR(tbl_CleanLeads[[#This Row],[Response_Time_Hours]],6)</f>
        <v>66</v>
      </c>
      <c r="W28" t="str" cm="1">
        <f t="array" ref="W28">IF(Table2[[#This Row],[Interaction_Count_Final]]="","N/A",_xlfn.IFS(Table2[[#This Row],[Interaction_Count_Final]]&lt;=2,"Low",Table2[[#This Row],[Interaction_Count_Final]]&lt;=5,"Medium",Table2[[#This Row],[Interaction_Count_Final]]&gt;=6,"High",TRUE,"CHECK"))</f>
        <v>High</v>
      </c>
      <c r="X28" t="b">
        <f t="shared" si="0"/>
        <v>1</v>
      </c>
      <c r="Y28" t="b">
        <f>tbl_CleanLeads[[#This Row],[Response_Time_Hours]]&gt;24</f>
        <v>1</v>
      </c>
      <c r="Z28" s="13" t="b">
        <f>tbl_CleanLeads[[#This Row],[Response_Time_Hours]]&gt;72</f>
        <v>0</v>
      </c>
      <c r="AA28" s="13" t="b">
        <f>tbl_CleanLeads[[#This Row],[Status_Clean]]="Converted"</f>
        <v>0</v>
      </c>
    </row>
    <row r="29" spans="1:27">
      <c r="A29" t="s">
        <v>90</v>
      </c>
      <c r="B29" t="s">
        <v>198</v>
      </c>
      <c r="C29" t="s">
        <v>199</v>
      </c>
      <c r="D29" t="s">
        <v>7268</v>
      </c>
      <c r="E29" t="s">
        <v>363</v>
      </c>
      <c r="F29" t="s">
        <v>173</v>
      </c>
      <c r="G29" s="1">
        <v>45563</v>
      </c>
      <c r="H29" s="8">
        <f>MONTH(tbl_CleanLeads[[#This Row],[Lead_Date_Final]])</f>
        <v>9</v>
      </c>
      <c r="I29" t="s">
        <v>7287</v>
      </c>
      <c r="J29" t="s">
        <v>7271</v>
      </c>
      <c r="K29" t="s">
        <v>7288</v>
      </c>
      <c r="L29">
        <f>WEEKDAY(tbl_CleanLeads[[#This Row],[Lead_Date_Final]],2)</f>
        <v>6</v>
      </c>
      <c r="M29" t="s">
        <v>7278</v>
      </c>
      <c r="N29">
        <v>2.4</v>
      </c>
      <c r="O29" s="7">
        <v>4947.5200000000004</v>
      </c>
      <c r="P29">
        <v>17</v>
      </c>
      <c r="Q29" t="s">
        <v>7273</v>
      </c>
      <c r="R29">
        <f>IF(UPPER(TRIM(Table2[[#This Row],[Status_Clean]]))="CONVERTED",1,0)</f>
        <v>0</v>
      </c>
      <c r="S29">
        <f>IF(ISNUMBER(MATCH(UPPER(TRIM(Table2[[#This Row],[Status_Clean]])),{"CONTACTED","QUALIFIED","CONVERTED"},0)),1,0)</f>
        <v>0</v>
      </c>
      <c r="T29" cm="1">
        <f t="array" ref="T29">_xlfn.SWITCH(UPPER(TRIM(Table2[[#This Row],[Status_Clean]])),"NEW",1,"CONTACTED",2,"QUALIFIED",3,"CONVERTED",4,"LOST",5,99)</f>
        <v>5</v>
      </c>
      <c r="U29" t="str" cm="1">
        <f t="array" ref="U29">_xlfn.LET(_xlpm.x,IFERROR(VALUE(Table2[[#This Row],[Response_Time_Hours]]),""),IF(_xlpm.x="","CHECK",_xlfn.IFS(_xlpm.x&lt;=1,"Immediate",_xlpm.x&lt;=6,"Fast",_xlpm.x&lt;=24,"Moderate",_xlpm.x&gt;24,"Delayed")))</f>
        <v>Fast</v>
      </c>
      <c r="V29">
        <f>FLOOR(tbl_CleanLeads[[#This Row],[Response_Time_Hours]],6)</f>
        <v>0</v>
      </c>
      <c r="W29" t="str" cm="1">
        <f t="array" ref="W29">IF(Table2[[#This Row],[Interaction_Count_Final]]="","N/A",_xlfn.IFS(Table2[[#This Row],[Interaction_Count_Final]]&lt;=2,"Low",Table2[[#This Row],[Interaction_Count_Final]]&lt;=5,"Medium",Table2[[#This Row],[Interaction_Count_Final]]&gt;=6,"High",TRUE,"CHECK"))</f>
        <v>High</v>
      </c>
      <c r="X29" t="b">
        <f t="shared" si="0"/>
        <v>1</v>
      </c>
      <c r="Y29" t="b">
        <f>tbl_CleanLeads[[#This Row],[Response_Time_Hours]]&gt;24</f>
        <v>0</v>
      </c>
      <c r="Z29" s="13" t="b">
        <f>tbl_CleanLeads[[#This Row],[Response_Time_Hours]]&gt;72</f>
        <v>0</v>
      </c>
      <c r="AA29" s="13" t="b">
        <f>tbl_CleanLeads[[#This Row],[Status_Clean]]="Converted"</f>
        <v>0</v>
      </c>
    </row>
    <row r="30" spans="1:27">
      <c r="A30" t="s">
        <v>70</v>
      </c>
      <c r="B30" t="s">
        <v>203</v>
      </c>
      <c r="C30" t="s">
        <v>204</v>
      </c>
      <c r="D30" t="s">
        <v>7258</v>
      </c>
      <c r="E30" t="s">
        <v>101</v>
      </c>
      <c r="F30" t="s">
        <v>125</v>
      </c>
      <c r="G30" s="1">
        <v>45146</v>
      </c>
      <c r="H30" s="8">
        <f>MONTH(tbl_CleanLeads[[#This Row],[Lead_Date_Final]])</f>
        <v>8</v>
      </c>
      <c r="I30" t="s">
        <v>7310</v>
      </c>
      <c r="J30" t="s">
        <v>7263</v>
      </c>
      <c r="K30" t="s">
        <v>7288</v>
      </c>
      <c r="L30">
        <f>WEEKDAY(tbl_CleanLeads[[#This Row],[Lead_Date_Final]],2)</f>
        <v>2</v>
      </c>
      <c r="M30" t="s">
        <v>7265</v>
      </c>
      <c r="N30">
        <v>23.2</v>
      </c>
      <c r="O30" s="7">
        <v>3321.74</v>
      </c>
      <c r="P30">
        <v>8</v>
      </c>
      <c r="Q30" t="s">
        <v>7266</v>
      </c>
      <c r="R30">
        <f>IF(UPPER(TRIM(Table2[[#This Row],[Status_Clean]]))="CONVERTED",1,0)</f>
        <v>0</v>
      </c>
      <c r="S30">
        <f>IF(ISNUMBER(MATCH(UPPER(TRIM(Table2[[#This Row],[Status_Clean]])),{"CONTACTED","QUALIFIED","CONVERTED"},0)),1,0)</f>
        <v>1</v>
      </c>
      <c r="T30" cm="1">
        <f t="array" ref="T30">_xlfn.SWITCH(UPPER(TRIM(Table2[[#This Row],[Status_Clean]])),"NEW",1,"CONTACTED",2,"QUALIFIED",3,"CONVERTED",4,"LOST",5,99)</f>
        <v>2</v>
      </c>
      <c r="U30" t="str" cm="1">
        <f t="array" ref="U30">_xlfn.LET(_xlpm.x,IFERROR(VALUE(Table2[[#This Row],[Response_Time_Hours]]),""),IF(_xlpm.x="","CHECK",_xlfn.IFS(_xlpm.x&lt;=1,"Immediate",_xlpm.x&lt;=6,"Fast",_xlpm.x&lt;=24,"Moderate",_xlpm.x&gt;24,"Delayed")))</f>
        <v>Moderate</v>
      </c>
      <c r="V30">
        <f>FLOOR(tbl_CleanLeads[[#This Row],[Response_Time_Hours]],6)</f>
        <v>18</v>
      </c>
      <c r="W30" t="str" cm="1">
        <f t="array" ref="W30">IF(Table2[[#This Row],[Interaction_Count_Final]]="","N/A",_xlfn.IFS(Table2[[#This Row],[Interaction_Count_Final]]&lt;=2,"Low",Table2[[#This Row],[Interaction_Count_Final]]&lt;=5,"Medium",Table2[[#This Row],[Interaction_Count_Final]]&gt;=6,"High",TRUE,"CHECK"))</f>
        <v>High</v>
      </c>
      <c r="X30" t="b">
        <f t="shared" si="0"/>
        <v>1</v>
      </c>
      <c r="Y30" t="b">
        <f>tbl_CleanLeads[[#This Row],[Response_Time_Hours]]&gt;24</f>
        <v>0</v>
      </c>
      <c r="Z30" s="13" t="b">
        <f>tbl_CleanLeads[[#This Row],[Response_Time_Hours]]&gt;72</f>
        <v>0</v>
      </c>
      <c r="AA30" s="13" t="b">
        <f>tbl_CleanLeads[[#This Row],[Status_Clean]]="Converted"</f>
        <v>0</v>
      </c>
    </row>
    <row r="31" spans="1:27">
      <c r="A31" t="s">
        <v>102</v>
      </c>
      <c r="B31" t="s">
        <v>206</v>
      </c>
      <c r="C31" t="s">
        <v>207</v>
      </c>
      <c r="D31" t="s">
        <v>7303</v>
      </c>
      <c r="E31" t="s">
        <v>1356</v>
      </c>
      <c r="F31" t="s">
        <v>125</v>
      </c>
      <c r="G31" s="1">
        <v>45481</v>
      </c>
      <c r="H31" s="8">
        <f>MONTH(tbl_CleanLeads[[#This Row],[Lead_Date_Final]])</f>
        <v>7</v>
      </c>
      <c r="I31" t="s">
        <v>7305</v>
      </c>
      <c r="J31" t="s">
        <v>7271</v>
      </c>
      <c r="K31" t="s">
        <v>7288</v>
      </c>
      <c r="L31">
        <f>WEEKDAY(tbl_CleanLeads[[#This Row],[Lead_Date_Final]],2)</f>
        <v>1</v>
      </c>
      <c r="M31" t="s">
        <v>7298</v>
      </c>
      <c r="N31">
        <v>55.199999999999996</v>
      </c>
      <c r="O31" s="7">
        <v>4178.08</v>
      </c>
      <c r="P31">
        <v>22</v>
      </c>
      <c r="Q31" t="s">
        <v>7273</v>
      </c>
      <c r="R31">
        <f>IF(UPPER(TRIM(Table2[[#This Row],[Status_Clean]]))="CONVERTED",1,0)</f>
        <v>0</v>
      </c>
      <c r="S31">
        <f>IF(ISNUMBER(MATCH(UPPER(TRIM(Table2[[#This Row],[Status_Clean]])),{"CONTACTED","QUALIFIED","CONVERTED"},0)),1,0)</f>
        <v>1</v>
      </c>
      <c r="T31" cm="1">
        <f t="array" ref="T31">_xlfn.SWITCH(UPPER(TRIM(Table2[[#This Row],[Status_Clean]])),"NEW",1,"CONTACTED",2,"QUALIFIED",3,"CONVERTED",4,"LOST",5,99)</f>
        <v>2</v>
      </c>
      <c r="U31" t="str" cm="1">
        <f t="array" ref="U31">_xlfn.LET(_xlpm.x,IFERROR(VALUE(Table2[[#This Row],[Response_Time_Hours]]),""),IF(_xlpm.x="","CHECK",_xlfn.IFS(_xlpm.x&lt;=1,"Immediate",_xlpm.x&lt;=6,"Fast",_xlpm.x&lt;=24,"Moderate",_xlpm.x&gt;24,"Delayed")))</f>
        <v>Delayed</v>
      </c>
      <c r="V31">
        <f>FLOOR(tbl_CleanLeads[[#This Row],[Response_Time_Hours]],6)</f>
        <v>54</v>
      </c>
      <c r="W31" t="str" cm="1">
        <f t="array" ref="W31">IF(Table2[[#This Row],[Interaction_Count_Final]]="","N/A",_xlfn.IFS(Table2[[#This Row],[Interaction_Count_Final]]&lt;=2,"Low",Table2[[#This Row],[Interaction_Count_Final]]&lt;=5,"Medium",Table2[[#This Row],[Interaction_Count_Final]]&gt;=6,"High",TRUE,"CHECK"))</f>
        <v>High</v>
      </c>
      <c r="X31" t="b">
        <f t="shared" si="0"/>
        <v>1</v>
      </c>
      <c r="Y31" t="b">
        <f>tbl_CleanLeads[[#This Row],[Response_Time_Hours]]&gt;24</f>
        <v>1</v>
      </c>
      <c r="Z31" s="13" t="b">
        <f>tbl_CleanLeads[[#This Row],[Response_Time_Hours]]&gt;72</f>
        <v>0</v>
      </c>
      <c r="AA31" s="13" t="b">
        <f>tbl_CleanLeads[[#This Row],[Status_Clean]]="Converted"</f>
        <v>0</v>
      </c>
    </row>
    <row r="32" spans="1:27">
      <c r="A32" t="s">
        <v>63</v>
      </c>
      <c r="B32" t="s">
        <v>210</v>
      </c>
      <c r="C32" t="s">
        <v>7333</v>
      </c>
      <c r="D32" t="s">
        <v>7274</v>
      </c>
      <c r="E32" t="s">
        <v>7308</v>
      </c>
      <c r="F32" t="s">
        <v>250</v>
      </c>
      <c r="G32" s="1">
        <v>45578</v>
      </c>
      <c r="H32" s="8">
        <f>MONTH(tbl_CleanLeads[[#This Row],[Lead_Date_Final]])</f>
        <v>10</v>
      </c>
      <c r="I32" t="s">
        <v>7270</v>
      </c>
      <c r="J32" t="s">
        <v>7271</v>
      </c>
      <c r="K32" t="s">
        <v>7264</v>
      </c>
      <c r="L32">
        <f>WEEKDAY(tbl_CleanLeads[[#This Row],[Lead_Date_Final]],2)</f>
        <v>7</v>
      </c>
      <c r="M32" t="s">
        <v>7293</v>
      </c>
      <c r="N32">
        <v>62.5</v>
      </c>
      <c r="O32" s="7">
        <v>3857.12</v>
      </c>
      <c r="P32">
        <v>5</v>
      </c>
      <c r="Q32" t="s">
        <v>7266</v>
      </c>
      <c r="R32">
        <f>IF(UPPER(TRIM(Table2[[#This Row],[Status_Clean]]))="CONVERTED",1,0)</f>
        <v>1</v>
      </c>
      <c r="S32">
        <f>IF(ISNUMBER(MATCH(UPPER(TRIM(Table2[[#This Row],[Status_Clean]])),{"CONTACTED","QUALIFIED","CONVERTED"},0)),1,0)</f>
        <v>1</v>
      </c>
      <c r="T32" cm="1">
        <f t="array" ref="T32">_xlfn.SWITCH(UPPER(TRIM(Table2[[#This Row],[Status_Clean]])),"NEW",1,"CONTACTED",2,"QUALIFIED",3,"CONVERTED",4,"LOST",5,99)</f>
        <v>4</v>
      </c>
      <c r="U32" t="str" cm="1">
        <f t="array" ref="U32">_xlfn.LET(_xlpm.x,IFERROR(VALUE(Table2[[#This Row],[Response_Time_Hours]]),""),IF(_xlpm.x="","CHECK",_xlfn.IFS(_xlpm.x&lt;=1,"Immediate",_xlpm.x&lt;=6,"Fast",_xlpm.x&lt;=24,"Moderate",_xlpm.x&gt;24,"Delayed")))</f>
        <v>Delayed</v>
      </c>
      <c r="V32">
        <f>FLOOR(tbl_CleanLeads[[#This Row],[Response_Time_Hours]],6)</f>
        <v>60</v>
      </c>
      <c r="W32" t="str" cm="1">
        <f t="array" ref="W32">IF(Table2[[#This Row],[Interaction_Count_Final]]="","N/A",_xlfn.IFS(Table2[[#This Row],[Interaction_Count_Final]]&lt;=2,"Low",Table2[[#This Row],[Interaction_Count_Final]]&lt;=5,"Medium",Table2[[#This Row],[Interaction_Count_Final]]&gt;=6,"High",TRUE,"CHECK"))</f>
        <v>Medium</v>
      </c>
      <c r="X32" t="b">
        <f t="shared" si="0"/>
        <v>1</v>
      </c>
      <c r="Y32" t="b">
        <f>tbl_CleanLeads[[#This Row],[Response_Time_Hours]]&gt;24</f>
        <v>1</v>
      </c>
      <c r="Z32" s="13" t="b">
        <f>tbl_CleanLeads[[#This Row],[Response_Time_Hours]]&gt;72</f>
        <v>0</v>
      </c>
      <c r="AA32" s="13" t="b">
        <f>tbl_CleanLeads[[#This Row],[Status_Clean]]="Converted"</f>
        <v>1</v>
      </c>
    </row>
    <row r="33" spans="1:27">
      <c r="A33" t="s">
        <v>63</v>
      </c>
      <c r="B33" t="s">
        <v>214</v>
      </c>
      <c r="C33" t="s">
        <v>215</v>
      </c>
      <c r="D33" t="s">
        <v>7268</v>
      </c>
      <c r="E33" t="s">
        <v>469</v>
      </c>
      <c r="F33" t="s">
        <v>125</v>
      </c>
      <c r="G33" s="1">
        <v>44973</v>
      </c>
      <c r="H33" s="8">
        <f>MONTH(tbl_CleanLeads[[#This Row],[Lead_Date_Final]])</f>
        <v>2</v>
      </c>
      <c r="I33" t="s">
        <v>7283</v>
      </c>
      <c r="J33" t="s">
        <v>7263</v>
      </c>
      <c r="K33" t="s">
        <v>7284</v>
      </c>
      <c r="L33">
        <f>WEEKDAY(tbl_CleanLeads[[#This Row],[Lead_Date_Final]],2)</f>
        <v>4</v>
      </c>
      <c r="M33" t="s">
        <v>7285</v>
      </c>
      <c r="N33">
        <v>21.6</v>
      </c>
      <c r="O33" s="7">
        <v>3943.41</v>
      </c>
      <c r="P33">
        <v>49</v>
      </c>
      <c r="Q33" t="s">
        <v>7266</v>
      </c>
      <c r="R33">
        <f>IF(UPPER(TRIM(Table2[[#This Row],[Status_Clean]]))="CONVERTED",1,0)</f>
        <v>0</v>
      </c>
      <c r="S33">
        <f>IF(ISNUMBER(MATCH(UPPER(TRIM(Table2[[#This Row],[Status_Clean]])),{"CONTACTED","QUALIFIED","CONVERTED"},0)),1,0)</f>
        <v>1</v>
      </c>
      <c r="T33" cm="1">
        <f t="array" ref="T33">_xlfn.SWITCH(UPPER(TRIM(Table2[[#This Row],[Status_Clean]])),"NEW",1,"CONTACTED",2,"QUALIFIED",3,"CONVERTED",4,"LOST",5,99)</f>
        <v>2</v>
      </c>
      <c r="U33" t="str" cm="1">
        <f t="array" ref="U33">_xlfn.LET(_xlpm.x,IFERROR(VALUE(Table2[[#This Row],[Response_Time_Hours]]),""),IF(_xlpm.x="","CHECK",_xlfn.IFS(_xlpm.x&lt;=1,"Immediate",_xlpm.x&lt;=6,"Fast",_xlpm.x&lt;=24,"Moderate",_xlpm.x&gt;24,"Delayed")))</f>
        <v>Moderate</v>
      </c>
      <c r="V33">
        <f>FLOOR(tbl_CleanLeads[[#This Row],[Response_Time_Hours]],6)</f>
        <v>18</v>
      </c>
      <c r="W33" t="str" cm="1">
        <f t="array" ref="W33">IF(Table2[[#This Row],[Interaction_Count_Final]]="","N/A",_xlfn.IFS(Table2[[#This Row],[Interaction_Count_Final]]&lt;=2,"Low",Table2[[#This Row],[Interaction_Count_Final]]&lt;=5,"Medium",Table2[[#This Row],[Interaction_Count_Final]]&gt;=6,"High",TRUE,"CHECK"))</f>
        <v>High</v>
      </c>
      <c r="X33" t="b">
        <f t="shared" si="0"/>
        <v>1</v>
      </c>
      <c r="Y33" t="b">
        <f>tbl_CleanLeads[[#This Row],[Response_Time_Hours]]&gt;24</f>
        <v>0</v>
      </c>
      <c r="Z33" s="13" t="b">
        <f>tbl_CleanLeads[[#This Row],[Response_Time_Hours]]&gt;72</f>
        <v>0</v>
      </c>
      <c r="AA33" s="13" t="b">
        <f>tbl_CleanLeads[[#This Row],[Status_Clean]]="Converted"</f>
        <v>0</v>
      </c>
    </row>
    <row r="34" spans="1:27">
      <c r="A34" t="s">
        <v>63</v>
      </c>
      <c r="B34" t="s">
        <v>218</v>
      </c>
      <c r="C34" t="s">
        <v>219</v>
      </c>
      <c r="D34" t="s">
        <v>7268</v>
      </c>
      <c r="E34" t="s">
        <v>69</v>
      </c>
      <c r="F34" t="s">
        <v>125</v>
      </c>
      <c r="G34" s="1">
        <v>45179</v>
      </c>
      <c r="H34" s="8">
        <f>MONTH(tbl_CleanLeads[[#This Row],[Lead_Date_Final]])</f>
        <v>9</v>
      </c>
      <c r="I34" t="s">
        <v>7287</v>
      </c>
      <c r="J34" t="s">
        <v>7263</v>
      </c>
      <c r="K34" t="s">
        <v>7288</v>
      </c>
      <c r="L34">
        <f>WEEKDAY(tbl_CleanLeads[[#This Row],[Lead_Date_Final]],2)</f>
        <v>7</v>
      </c>
      <c r="M34" t="s">
        <v>7293</v>
      </c>
      <c r="N34">
        <v>45.9</v>
      </c>
      <c r="O34" s="7">
        <v>1886.04</v>
      </c>
      <c r="P34">
        <v>15</v>
      </c>
      <c r="Q34" t="s">
        <v>7289</v>
      </c>
      <c r="R34">
        <f>IF(UPPER(TRIM(Table2[[#This Row],[Status_Clean]]))="CONVERTED",1,0)</f>
        <v>0</v>
      </c>
      <c r="S34">
        <f>IF(ISNUMBER(MATCH(UPPER(TRIM(Table2[[#This Row],[Status_Clean]])),{"CONTACTED","QUALIFIED","CONVERTED"},0)),1,0)</f>
        <v>1</v>
      </c>
      <c r="T34" cm="1">
        <f t="array" ref="T34">_xlfn.SWITCH(UPPER(TRIM(Table2[[#This Row],[Status_Clean]])),"NEW",1,"CONTACTED",2,"QUALIFIED",3,"CONVERTED",4,"LOST",5,99)</f>
        <v>2</v>
      </c>
      <c r="U34" t="str" cm="1">
        <f t="array" ref="U34">_xlfn.LET(_xlpm.x,IFERROR(VALUE(Table2[[#This Row],[Response_Time_Hours]]),""),IF(_xlpm.x="","CHECK",_xlfn.IFS(_xlpm.x&lt;=1,"Immediate",_xlpm.x&lt;=6,"Fast",_xlpm.x&lt;=24,"Moderate",_xlpm.x&gt;24,"Delayed")))</f>
        <v>Delayed</v>
      </c>
      <c r="V34">
        <f>FLOOR(tbl_CleanLeads[[#This Row],[Response_Time_Hours]],6)</f>
        <v>42</v>
      </c>
      <c r="W34" t="str" cm="1">
        <f t="array" ref="W34">IF(Table2[[#This Row],[Interaction_Count_Final]]="","N/A",_xlfn.IFS(Table2[[#This Row],[Interaction_Count_Final]]&lt;=2,"Low",Table2[[#This Row],[Interaction_Count_Final]]&lt;=5,"Medium",Table2[[#This Row],[Interaction_Count_Final]]&gt;=6,"High",TRUE,"CHECK"))</f>
        <v>High</v>
      </c>
      <c r="X34" t="b">
        <f t="shared" si="0"/>
        <v>1</v>
      </c>
      <c r="Y34" t="b">
        <f>tbl_CleanLeads[[#This Row],[Response_Time_Hours]]&gt;24</f>
        <v>1</v>
      </c>
      <c r="Z34" s="13" t="b">
        <f>tbl_CleanLeads[[#This Row],[Response_Time_Hours]]&gt;72</f>
        <v>0</v>
      </c>
      <c r="AA34" s="13" t="b">
        <f>tbl_CleanLeads[[#This Row],[Status_Clean]]="Converted"</f>
        <v>0</v>
      </c>
    </row>
    <row r="35" spans="1:27">
      <c r="A35" t="s">
        <v>90</v>
      </c>
      <c r="B35" t="s">
        <v>220</v>
      </c>
      <c r="C35" t="s">
        <v>221</v>
      </c>
      <c r="D35" t="s">
        <v>7280</v>
      </c>
      <c r="E35" t="s">
        <v>222</v>
      </c>
      <c r="F35" t="s">
        <v>193</v>
      </c>
      <c r="G35" s="1">
        <v>45260</v>
      </c>
      <c r="H35" s="8">
        <f>MONTH(tbl_CleanLeads[[#This Row],[Lead_Date_Final]])</f>
        <v>11</v>
      </c>
      <c r="I35" t="s">
        <v>7300</v>
      </c>
      <c r="J35" t="s">
        <v>7263</v>
      </c>
      <c r="K35" t="s">
        <v>7264</v>
      </c>
      <c r="L35">
        <f>WEEKDAY(tbl_CleanLeads[[#This Row],[Lead_Date_Final]],2)</f>
        <v>4</v>
      </c>
      <c r="M35" t="s">
        <v>7285</v>
      </c>
      <c r="N35">
        <v>69.599999999999994</v>
      </c>
      <c r="O35" s="7">
        <v>2905.85</v>
      </c>
      <c r="P35">
        <v>27</v>
      </c>
      <c r="Q35" t="s">
        <v>7266</v>
      </c>
      <c r="R35">
        <f>IF(UPPER(TRIM(Table2[[#This Row],[Status_Clean]]))="CONVERTED",1,0)</f>
        <v>0</v>
      </c>
      <c r="S35">
        <f>IF(ISNUMBER(MATCH(UPPER(TRIM(Table2[[#This Row],[Status_Clean]])),{"CONTACTED","QUALIFIED","CONVERTED"},0)),1,0)</f>
        <v>0</v>
      </c>
      <c r="T35" cm="1">
        <f t="array" ref="T35">_xlfn.SWITCH(UPPER(TRIM(Table2[[#This Row],[Status_Clean]])),"NEW",1,"CONTACTED",2,"QUALIFIED",3,"CONVERTED",4,"LOST",5,99)</f>
        <v>1</v>
      </c>
      <c r="U35" t="str" cm="1">
        <f t="array" ref="U35">_xlfn.LET(_xlpm.x,IFERROR(VALUE(Table2[[#This Row],[Response_Time_Hours]]),""),IF(_xlpm.x="","CHECK",_xlfn.IFS(_xlpm.x&lt;=1,"Immediate",_xlpm.x&lt;=6,"Fast",_xlpm.x&lt;=24,"Moderate",_xlpm.x&gt;24,"Delayed")))</f>
        <v>Delayed</v>
      </c>
      <c r="V35">
        <f>FLOOR(tbl_CleanLeads[[#This Row],[Response_Time_Hours]],6)</f>
        <v>66</v>
      </c>
      <c r="W35" t="str" cm="1">
        <f t="array" ref="W35">IF(Table2[[#This Row],[Interaction_Count_Final]]="","N/A",_xlfn.IFS(Table2[[#This Row],[Interaction_Count_Final]]&lt;=2,"Low",Table2[[#This Row],[Interaction_Count_Final]]&lt;=5,"Medium",Table2[[#This Row],[Interaction_Count_Final]]&gt;=6,"High",TRUE,"CHECK"))</f>
        <v>High</v>
      </c>
      <c r="X35" t="b">
        <f t="shared" si="0"/>
        <v>1</v>
      </c>
      <c r="Y35" t="b">
        <f>tbl_CleanLeads[[#This Row],[Response_Time_Hours]]&gt;24</f>
        <v>1</v>
      </c>
      <c r="Z35" s="13" t="b">
        <f>tbl_CleanLeads[[#This Row],[Response_Time_Hours]]&gt;72</f>
        <v>0</v>
      </c>
      <c r="AA35" s="13" t="b">
        <f>tbl_CleanLeads[[#This Row],[Status_Clean]]="Converted"</f>
        <v>0</v>
      </c>
    </row>
    <row r="36" spans="1:27">
      <c r="A36" t="s">
        <v>102</v>
      </c>
      <c r="B36" t="s">
        <v>224</v>
      </c>
      <c r="C36" t="s">
        <v>225</v>
      </c>
      <c r="D36" t="s">
        <v>7303</v>
      </c>
      <c r="E36" t="s">
        <v>792</v>
      </c>
      <c r="F36" t="s">
        <v>193</v>
      </c>
      <c r="G36" s="1">
        <v>45463</v>
      </c>
      <c r="H36" s="8">
        <f>MONTH(tbl_CleanLeads[[#This Row],[Lead_Date_Final]])</f>
        <v>6</v>
      </c>
      <c r="I36" t="s">
        <v>7276</v>
      </c>
      <c r="J36" t="s">
        <v>7271</v>
      </c>
      <c r="K36" t="s">
        <v>7277</v>
      </c>
      <c r="L36">
        <f>WEEKDAY(tbl_CleanLeads[[#This Row],[Lead_Date_Final]],2)</f>
        <v>4</v>
      </c>
      <c r="M36" t="s">
        <v>7285</v>
      </c>
      <c r="N36">
        <v>1.7</v>
      </c>
      <c r="O36" s="7">
        <v>3593.33</v>
      </c>
      <c r="P36">
        <v>3</v>
      </c>
      <c r="Q36" t="s">
        <v>7266</v>
      </c>
      <c r="R36">
        <f>IF(UPPER(TRIM(Table2[[#This Row],[Status_Clean]]))="CONVERTED",1,0)</f>
        <v>0</v>
      </c>
      <c r="S36">
        <f>IF(ISNUMBER(MATCH(UPPER(TRIM(Table2[[#This Row],[Status_Clean]])),{"CONTACTED","QUALIFIED","CONVERTED"},0)),1,0)</f>
        <v>0</v>
      </c>
      <c r="T36" cm="1">
        <f t="array" ref="T36">_xlfn.SWITCH(UPPER(TRIM(Table2[[#This Row],[Status_Clean]])),"NEW",1,"CONTACTED",2,"QUALIFIED",3,"CONVERTED",4,"LOST",5,99)</f>
        <v>1</v>
      </c>
      <c r="U36" t="str" cm="1">
        <f t="array" ref="U36">_xlfn.LET(_xlpm.x,IFERROR(VALUE(Table2[[#This Row],[Response_Time_Hours]]),""),IF(_xlpm.x="","CHECK",_xlfn.IFS(_xlpm.x&lt;=1,"Immediate",_xlpm.x&lt;=6,"Fast",_xlpm.x&lt;=24,"Moderate",_xlpm.x&gt;24,"Delayed")))</f>
        <v>Fast</v>
      </c>
      <c r="V36">
        <f>FLOOR(tbl_CleanLeads[[#This Row],[Response_Time_Hours]],6)</f>
        <v>0</v>
      </c>
      <c r="W36" t="str" cm="1">
        <f t="array" ref="W36">IF(Table2[[#This Row],[Interaction_Count_Final]]="","N/A",_xlfn.IFS(Table2[[#This Row],[Interaction_Count_Final]]&lt;=2,"Low",Table2[[#This Row],[Interaction_Count_Final]]&lt;=5,"Medium",Table2[[#This Row],[Interaction_Count_Final]]&gt;=6,"High",TRUE,"CHECK"))</f>
        <v>Medium</v>
      </c>
      <c r="X36" t="b">
        <f t="shared" si="0"/>
        <v>1</v>
      </c>
      <c r="Y36" t="b">
        <f>tbl_CleanLeads[[#This Row],[Response_Time_Hours]]&gt;24</f>
        <v>0</v>
      </c>
      <c r="Z36" s="13" t="b">
        <f>tbl_CleanLeads[[#This Row],[Response_Time_Hours]]&gt;72</f>
        <v>0</v>
      </c>
      <c r="AA36" s="13" t="b">
        <f>tbl_CleanLeads[[#This Row],[Status_Clean]]="Converted"</f>
        <v>0</v>
      </c>
    </row>
    <row r="37" spans="1:27">
      <c r="A37" t="s">
        <v>70</v>
      </c>
      <c r="B37" t="s">
        <v>226</v>
      </c>
      <c r="C37" t="s">
        <v>227</v>
      </c>
      <c r="D37" t="s">
        <v>7268</v>
      </c>
      <c r="E37" t="s">
        <v>101</v>
      </c>
      <c r="F37" t="s">
        <v>71</v>
      </c>
      <c r="G37" s="1">
        <v>45044</v>
      </c>
      <c r="H37" s="8">
        <f>MONTH(tbl_CleanLeads[[#This Row],[Lead_Date_Final]])</f>
        <v>4</v>
      </c>
      <c r="I37" t="s">
        <v>7297</v>
      </c>
      <c r="J37" t="s">
        <v>7263</v>
      </c>
      <c r="K37" t="s">
        <v>7277</v>
      </c>
      <c r="L37">
        <f>WEEKDAY(tbl_CleanLeads[[#This Row],[Lead_Date_Final]],2)</f>
        <v>5</v>
      </c>
      <c r="M37" t="s">
        <v>7312</v>
      </c>
      <c r="N37">
        <v>40</v>
      </c>
      <c r="O37" s="7">
        <v>2647.98</v>
      </c>
      <c r="P37">
        <v>36</v>
      </c>
      <c r="Q37" t="s">
        <v>7266</v>
      </c>
      <c r="R37">
        <f>IF(UPPER(TRIM(Table2[[#This Row],[Status_Clean]]))="CONVERTED",1,0)</f>
        <v>0</v>
      </c>
      <c r="S37">
        <f>IF(ISNUMBER(MATCH(UPPER(TRIM(Table2[[#This Row],[Status_Clean]])),{"CONTACTED","QUALIFIED","CONVERTED"},0)),1,0)</f>
        <v>1</v>
      </c>
      <c r="T37" cm="1">
        <f t="array" ref="T37">_xlfn.SWITCH(UPPER(TRIM(Table2[[#This Row],[Status_Clean]])),"NEW",1,"CONTACTED",2,"QUALIFIED",3,"CONVERTED",4,"LOST",5,99)</f>
        <v>3</v>
      </c>
      <c r="U37" t="str" cm="1">
        <f t="array" ref="U37">_xlfn.LET(_xlpm.x,IFERROR(VALUE(Table2[[#This Row],[Response_Time_Hours]]),""),IF(_xlpm.x="","CHECK",_xlfn.IFS(_xlpm.x&lt;=1,"Immediate",_xlpm.x&lt;=6,"Fast",_xlpm.x&lt;=24,"Moderate",_xlpm.x&gt;24,"Delayed")))</f>
        <v>Delayed</v>
      </c>
      <c r="V37">
        <f>FLOOR(tbl_CleanLeads[[#This Row],[Response_Time_Hours]],6)</f>
        <v>36</v>
      </c>
      <c r="W37" t="str" cm="1">
        <f t="array" ref="W37">IF(Table2[[#This Row],[Interaction_Count_Final]]="","N/A",_xlfn.IFS(Table2[[#This Row],[Interaction_Count_Final]]&lt;=2,"Low",Table2[[#This Row],[Interaction_Count_Final]]&lt;=5,"Medium",Table2[[#This Row],[Interaction_Count_Final]]&gt;=6,"High",TRUE,"CHECK"))</f>
        <v>High</v>
      </c>
      <c r="X37" t="b">
        <f t="shared" si="0"/>
        <v>1</v>
      </c>
      <c r="Y37" t="b">
        <f>tbl_CleanLeads[[#This Row],[Response_Time_Hours]]&gt;24</f>
        <v>1</v>
      </c>
      <c r="Z37" s="13" t="b">
        <f>tbl_CleanLeads[[#This Row],[Response_Time_Hours]]&gt;72</f>
        <v>0</v>
      </c>
      <c r="AA37" s="13" t="b">
        <f>tbl_CleanLeads[[#This Row],[Status_Clean]]="Converted"</f>
        <v>0</v>
      </c>
    </row>
    <row r="38" spans="1:27">
      <c r="A38" t="s">
        <v>90</v>
      </c>
      <c r="B38" t="s">
        <v>229</v>
      </c>
      <c r="C38" t="s">
        <v>7340</v>
      </c>
      <c r="D38" t="s">
        <v>7258</v>
      </c>
      <c r="E38" t="s">
        <v>222</v>
      </c>
      <c r="F38" t="s">
        <v>193</v>
      </c>
      <c r="G38" s="1">
        <v>45082</v>
      </c>
      <c r="H38" s="8">
        <f>MONTH(tbl_CleanLeads[[#This Row],[Lead_Date_Final]])</f>
        <v>6</v>
      </c>
      <c r="I38" t="s">
        <v>7276</v>
      </c>
      <c r="J38" t="s">
        <v>7263</v>
      </c>
      <c r="K38" t="s">
        <v>7277</v>
      </c>
      <c r="L38">
        <f>WEEKDAY(tbl_CleanLeads[[#This Row],[Lead_Date_Final]],2)</f>
        <v>1</v>
      </c>
      <c r="M38" t="s">
        <v>7298</v>
      </c>
      <c r="N38">
        <v>64.5</v>
      </c>
      <c r="O38" s="7">
        <v>2595.9299999999998</v>
      </c>
      <c r="P38" t="s">
        <v>232</v>
      </c>
      <c r="Q38" t="s">
        <v>7266</v>
      </c>
      <c r="R38">
        <f>IF(UPPER(TRIM(Table2[[#This Row],[Status_Clean]]))="CONVERTED",1,0)</f>
        <v>0</v>
      </c>
      <c r="S38">
        <f>IF(ISNUMBER(MATCH(UPPER(TRIM(Table2[[#This Row],[Status_Clean]])),{"CONTACTED","QUALIFIED","CONVERTED"},0)),1,0)</f>
        <v>0</v>
      </c>
      <c r="T38" cm="1">
        <f t="array" ref="T38">_xlfn.SWITCH(UPPER(TRIM(Table2[[#This Row],[Status_Clean]])),"NEW",1,"CONTACTED",2,"QUALIFIED",3,"CONVERTED",4,"LOST",5,99)</f>
        <v>1</v>
      </c>
      <c r="U38" t="str" cm="1">
        <f t="array" ref="U38">_xlfn.LET(_xlpm.x,IFERROR(VALUE(Table2[[#This Row],[Response_Time_Hours]]),""),IF(_xlpm.x="","CHECK",_xlfn.IFS(_xlpm.x&lt;=1,"Immediate",_xlpm.x&lt;=6,"Fast",_xlpm.x&lt;=24,"Moderate",_xlpm.x&gt;24,"Delayed")))</f>
        <v>Delayed</v>
      </c>
      <c r="V38">
        <f>FLOOR(tbl_CleanLeads[[#This Row],[Response_Time_Hours]],6)</f>
        <v>60</v>
      </c>
      <c r="W38" t="str" cm="1">
        <f t="array" ref="W38">IF(Table2[[#This Row],[Interaction_Count_Final]]="","N/A",_xlfn.IFS(Table2[[#This Row],[Interaction_Count_Final]]&lt;=2,"Low",Table2[[#This Row],[Interaction_Count_Final]]&lt;=5,"Medium",Table2[[#This Row],[Interaction_Count_Final]]&gt;=6,"High",TRUE,"CHECK"))</f>
        <v>High</v>
      </c>
      <c r="X38" t="b">
        <f t="shared" si="0"/>
        <v>1</v>
      </c>
      <c r="Y38" t="b">
        <f>tbl_CleanLeads[[#This Row],[Response_Time_Hours]]&gt;24</f>
        <v>1</v>
      </c>
      <c r="Z38" s="13" t="b">
        <f>tbl_CleanLeads[[#This Row],[Response_Time_Hours]]&gt;72</f>
        <v>0</v>
      </c>
      <c r="AA38" s="13" t="b">
        <f>tbl_CleanLeads[[#This Row],[Status_Clean]]="Converted"</f>
        <v>0</v>
      </c>
    </row>
    <row r="39" spans="1:27">
      <c r="A39" t="s">
        <v>63</v>
      </c>
      <c r="B39" t="s">
        <v>233</v>
      </c>
      <c r="C39" t="s">
        <v>234</v>
      </c>
      <c r="D39" t="s">
        <v>7280</v>
      </c>
      <c r="E39" t="s">
        <v>123</v>
      </c>
      <c r="F39" t="s">
        <v>173</v>
      </c>
      <c r="G39" s="1">
        <v>45106</v>
      </c>
      <c r="H39" s="8">
        <f>MONTH(tbl_CleanLeads[[#This Row],[Lead_Date_Final]])</f>
        <v>6</v>
      </c>
      <c r="I39" t="s">
        <v>7276</v>
      </c>
      <c r="J39" t="s">
        <v>7263</v>
      </c>
      <c r="K39" t="s">
        <v>7277</v>
      </c>
      <c r="L39">
        <f>WEEKDAY(tbl_CleanLeads[[#This Row],[Lead_Date_Final]],2)</f>
        <v>4</v>
      </c>
      <c r="M39" t="s">
        <v>7285</v>
      </c>
      <c r="N39">
        <v>41</v>
      </c>
      <c r="O39" s="7">
        <v>4417.33</v>
      </c>
      <c r="P39">
        <v>23</v>
      </c>
      <c r="Q39" t="s">
        <v>7273</v>
      </c>
      <c r="R39">
        <f>IF(UPPER(TRIM(Table2[[#This Row],[Status_Clean]]))="CONVERTED",1,0)</f>
        <v>0</v>
      </c>
      <c r="S39">
        <f>IF(ISNUMBER(MATCH(UPPER(TRIM(Table2[[#This Row],[Status_Clean]])),{"CONTACTED","QUALIFIED","CONVERTED"},0)),1,0)</f>
        <v>0</v>
      </c>
      <c r="T39" cm="1">
        <f t="array" ref="T39">_xlfn.SWITCH(UPPER(TRIM(Table2[[#This Row],[Status_Clean]])),"NEW",1,"CONTACTED",2,"QUALIFIED",3,"CONVERTED",4,"LOST",5,99)</f>
        <v>5</v>
      </c>
      <c r="U39" t="str" cm="1">
        <f t="array" ref="U39">_xlfn.LET(_xlpm.x,IFERROR(VALUE(Table2[[#This Row],[Response_Time_Hours]]),""),IF(_xlpm.x="","CHECK",_xlfn.IFS(_xlpm.x&lt;=1,"Immediate",_xlpm.x&lt;=6,"Fast",_xlpm.x&lt;=24,"Moderate",_xlpm.x&gt;24,"Delayed")))</f>
        <v>Delayed</v>
      </c>
      <c r="V39">
        <f>FLOOR(tbl_CleanLeads[[#This Row],[Response_Time_Hours]],6)</f>
        <v>36</v>
      </c>
      <c r="W39" t="str" cm="1">
        <f t="array" ref="W39">IF(Table2[[#This Row],[Interaction_Count_Final]]="","N/A",_xlfn.IFS(Table2[[#This Row],[Interaction_Count_Final]]&lt;=2,"Low",Table2[[#This Row],[Interaction_Count_Final]]&lt;=5,"Medium",Table2[[#This Row],[Interaction_Count_Final]]&gt;=6,"High",TRUE,"CHECK"))</f>
        <v>High</v>
      </c>
      <c r="X39" t="b">
        <f t="shared" si="0"/>
        <v>1</v>
      </c>
      <c r="Y39" t="b">
        <f>tbl_CleanLeads[[#This Row],[Response_Time_Hours]]&gt;24</f>
        <v>1</v>
      </c>
      <c r="Z39" s="13" t="b">
        <f>tbl_CleanLeads[[#This Row],[Response_Time_Hours]]&gt;72</f>
        <v>0</v>
      </c>
      <c r="AA39" s="13" t="b">
        <f>tbl_CleanLeads[[#This Row],[Status_Clean]]="Converted"</f>
        <v>0</v>
      </c>
    </row>
    <row r="40" spans="1:27">
      <c r="A40" t="s">
        <v>102</v>
      </c>
      <c r="B40" t="s">
        <v>237</v>
      </c>
      <c r="C40" t="s">
        <v>238</v>
      </c>
      <c r="D40" t="s">
        <v>7303</v>
      </c>
      <c r="E40" t="s">
        <v>792</v>
      </c>
      <c r="F40" t="s">
        <v>71</v>
      </c>
      <c r="G40" s="1">
        <v>45142</v>
      </c>
      <c r="H40" s="8">
        <f>MONTH(tbl_CleanLeads[[#This Row],[Lead_Date_Final]])</f>
        <v>8</v>
      </c>
      <c r="I40" t="s">
        <v>7310</v>
      </c>
      <c r="J40" t="s">
        <v>7263</v>
      </c>
      <c r="K40" t="s">
        <v>7288</v>
      </c>
      <c r="L40">
        <f>WEEKDAY(tbl_CleanLeads[[#This Row],[Lead_Date_Final]],2)</f>
        <v>5</v>
      </c>
      <c r="M40" t="s">
        <v>7312</v>
      </c>
      <c r="N40">
        <v>70.2</v>
      </c>
      <c r="O40" s="7">
        <v>1643.88</v>
      </c>
      <c r="P40">
        <v>45</v>
      </c>
      <c r="Q40" t="s">
        <v>7289</v>
      </c>
      <c r="R40">
        <f>IF(UPPER(TRIM(Table2[[#This Row],[Status_Clean]]))="CONVERTED",1,0)</f>
        <v>0</v>
      </c>
      <c r="S40">
        <f>IF(ISNUMBER(MATCH(UPPER(TRIM(Table2[[#This Row],[Status_Clean]])),{"CONTACTED","QUALIFIED","CONVERTED"},0)),1,0)</f>
        <v>1</v>
      </c>
      <c r="T40" cm="1">
        <f t="array" ref="T40">_xlfn.SWITCH(UPPER(TRIM(Table2[[#This Row],[Status_Clean]])),"NEW",1,"CONTACTED",2,"QUALIFIED",3,"CONVERTED",4,"LOST",5,99)</f>
        <v>3</v>
      </c>
      <c r="U40" t="str" cm="1">
        <f t="array" ref="U40">_xlfn.LET(_xlpm.x,IFERROR(VALUE(Table2[[#This Row],[Response_Time_Hours]]),""),IF(_xlpm.x="","CHECK",_xlfn.IFS(_xlpm.x&lt;=1,"Immediate",_xlpm.x&lt;=6,"Fast",_xlpm.x&lt;=24,"Moderate",_xlpm.x&gt;24,"Delayed")))</f>
        <v>Delayed</v>
      </c>
      <c r="V40">
        <f>FLOOR(tbl_CleanLeads[[#This Row],[Response_Time_Hours]],6)</f>
        <v>66</v>
      </c>
      <c r="W40" t="str" cm="1">
        <f t="array" ref="W40">IF(Table2[[#This Row],[Interaction_Count_Final]]="","N/A",_xlfn.IFS(Table2[[#This Row],[Interaction_Count_Final]]&lt;=2,"Low",Table2[[#This Row],[Interaction_Count_Final]]&lt;=5,"Medium",Table2[[#This Row],[Interaction_Count_Final]]&gt;=6,"High",TRUE,"CHECK"))</f>
        <v>High</v>
      </c>
      <c r="X40" t="b">
        <f t="shared" si="0"/>
        <v>1</v>
      </c>
      <c r="Y40" t="b">
        <f>tbl_CleanLeads[[#This Row],[Response_Time_Hours]]&gt;24</f>
        <v>1</v>
      </c>
      <c r="Z40" s="13" t="b">
        <f>tbl_CleanLeads[[#This Row],[Response_Time_Hours]]&gt;72</f>
        <v>0</v>
      </c>
      <c r="AA40" s="13" t="b">
        <f>tbl_CleanLeads[[#This Row],[Status_Clean]]="Converted"</f>
        <v>0</v>
      </c>
    </row>
    <row r="41" spans="1:27">
      <c r="A41" t="s">
        <v>63</v>
      </c>
      <c r="B41" t="s">
        <v>240</v>
      </c>
      <c r="C41" t="s">
        <v>241</v>
      </c>
      <c r="D41" t="s">
        <v>7280</v>
      </c>
      <c r="E41" t="s">
        <v>363</v>
      </c>
      <c r="F41" t="s">
        <v>193</v>
      </c>
      <c r="G41" s="1">
        <v>45026</v>
      </c>
      <c r="H41" s="8">
        <f>MONTH(tbl_CleanLeads[[#This Row],[Lead_Date_Final]])</f>
        <v>4</v>
      </c>
      <c r="I41" t="s">
        <v>7297</v>
      </c>
      <c r="J41" t="s">
        <v>7263</v>
      </c>
      <c r="K41" t="s">
        <v>7277</v>
      </c>
      <c r="L41">
        <f>WEEKDAY(tbl_CleanLeads[[#This Row],[Lead_Date_Final]],2)</f>
        <v>1</v>
      </c>
      <c r="M41" t="s">
        <v>7298</v>
      </c>
      <c r="N41">
        <v>23.7</v>
      </c>
      <c r="O41" s="7">
        <v>4231.07</v>
      </c>
      <c r="P41">
        <v>47</v>
      </c>
      <c r="Q41" t="s">
        <v>7273</v>
      </c>
      <c r="R41">
        <f>IF(UPPER(TRIM(Table2[[#This Row],[Status_Clean]]))="CONVERTED",1,0)</f>
        <v>0</v>
      </c>
      <c r="S41">
        <f>IF(ISNUMBER(MATCH(UPPER(TRIM(Table2[[#This Row],[Status_Clean]])),{"CONTACTED","QUALIFIED","CONVERTED"},0)),1,0)</f>
        <v>0</v>
      </c>
      <c r="T41" cm="1">
        <f t="array" ref="T41">_xlfn.SWITCH(UPPER(TRIM(Table2[[#This Row],[Status_Clean]])),"NEW",1,"CONTACTED",2,"QUALIFIED",3,"CONVERTED",4,"LOST",5,99)</f>
        <v>1</v>
      </c>
      <c r="U41" t="str" cm="1">
        <f t="array" ref="U41">_xlfn.LET(_xlpm.x,IFERROR(VALUE(Table2[[#This Row],[Response_Time_Hours]]),""),IF(_xlpm.x="","CHECK",_xlfn.IFS(_xlpm.x&lt;=1,"Immediate",_xlpm.x&lt;=6,"Fast",_xlpm.x&lt;=24,"Moderate",_xlpm.x&gt;24,"Delayed")))</f>
        <v>Moderate</v>
      </c>
      <c r="V41">
        <f>FLOOR(tbl_CleanLeads[[#This Row],[Response_Time_Hours]],6)</f>
        <v>18</v>
      </c>
      <c r="W41" t="str" cm="1">
        <f t="array" ref="W41">IF(Table2[[#This Row],[Interaction_Count_Final]]="","N/A",_xlfn.IFS(Table2[[#This Row],[Interaction_Count_Final]]&lt;=2,"Low",Table2[[#This Row],[Interaction_Count_Final]]&lt;=5,"Medium",Table2[[#This Row],[Interaction_Count_Final]]&gt;=6,"High",TRUE,"CHECK"))</f>
        <v>High</v>
      </c>
      <c r="X41" t="b">
        <f t="shared" si="0"/>
        <v>1</v>
      </c>
      <c r="Y41" t="b">
        <f>tbl_CleanLeads[[#This Row],[Response_Time_Hours]]&gt;24</f>
        <v>0</v>
      </c>
      <c r="Z41" s="13" t="b">
        <f>tbl_CleanLeads[[#This Row],[Response_Time_Hours]]&gt;72</f>
        <v>0</v>
      </c>
      <c r="AA41" s="13" t="b">
        <f>tbl_CleanLeads[[#This Row],[Status_Clean]]="Converted"</f>
        <v>0</v>
      </c>
    </row>
    <row r="42" spans="1:27">
      <c r="A42" t="s">
        <v>63</v>
      </c>
      <c r="B42" t="s">
        <v>242</v>
      </c>
      <c r="C42" t="s">
        <v>243</v>
      </c>
      <c r="D42" t="s">
        <v>7258</v>
      </c>
      <c r="E42" t="s">
        <v>1356</v>
      </c>
      <c r="F42" t="s">
        <v>193</v>
      </c>
      <c r="G42" s="1">
        <v>45605</v>
      </c>
      <c r="H42" s="8">
        <f>MONTH(tbl_CleanLeads[[#This Row],[Lead_Date_Final]])</f>
        <v>11</v>
      </c>
      <c r="I42" t="s">
        <v>7300</v>
      </c>
      <c r="J42" t="s">
        <v>7271</v>
      </c>
      <c r="K42" t="s">
        <v>7264</v>
      </c>
      <c r="L42">
        <f>WEEKDAY(tbl_CleanLeads[[#This Row],[Lead_Date_Final]],2)</f>
        <v>6</v>
      </c>
      <c r="M42" t="s">
        <v>7278</v>
      </c>
      <c r="N42">
        <v>29.5</v>
      </c>
      <c r="O42" s="7">
        <v>3866.84</v>
      </c>
      <c r="P42">
        <v>45</v>
      </c>
      <c r="Q42" t="s">
        <v>7266</v>
      </c>
      <c r="R42">
        <f>IF(UPPER(TRIM(Table2[[#This Row],[Status_Clean]]))="CONVERTED",1,0)</f>
        <v>0</v>
      </c>
      <c r="S42">
        <f>IF(ISNUMBER(MATCH(UPPER(TRIM(Table2[[#This Row],[Status_Clean]])),{"CONTACTED","QUALIFIED","CONVERTED"},0)),1,0)</f>
        <v>0</v>
      </c>
      <c r="T42" cm="1">
        <f t="array" ref="T42">_xlfn.SWITCH(UPPER(TRIM(Table2[[#This Row],[Status_Clean]])),"NEW",1,"CONTACTED",2,"QUALIFIED",3,"CONVERTED",4,"LOST",5,99)</f>
        <v>1</v>
      </c>
      <c r="U42" t="str" cm="1">
        <f t="array" ref="U42">_xlfn.LET(_xlpm.x,IFERROR(VALUE(Table2[[#This Row],[Response_Time_Hours]]),""),IF(_xlpm.x="","CHECK",_xlfn.IFS(_xlpm.x&lt;=1,"Immediate",_xlpm.x&lt;=6,"Fast",_xlpm.x&lt;=24,"Moderate",_xlpm.x&gt;24,"Delayed")))</f>
        <v>Delayed</v>
      </c>
      <c r="V42">
        <f>FLOOR(tbl_CleanLeads[[#This Row],[Response_Time_Hours]],6)</f>
        <v>24</v>
      </c>
      <c r="W42" t="str" cm="1">
        <f t="array" ref="W42">IF(Table2[[#This Row],[Interaction_Count_Final]]="","N/A",_xlfn.IFS(Table2[[#This Row],[Interaction_Count_Final]]&lt;=2,"Low",Table2[[#This Row],[Interaction_Count_Final]]&lt;=5,"Medium",Table2[[#This Row],[Interaction_Count_Final]]&gt;=6,"High",TRUE,"CHECK"))</f>
        <v>High</v>
      </c>
      <c r="X42" t="b">
        <f t="shared" si="0"/>
        <v>1</v>
      </c>
      <c r="Y42" t="b">
        <f>tbl_CleanLeads[[#This Row],[Response_Time_Hours]]&gt;24</f>
        <v>1</v>
      </c>
      <c r="Z42" s="13" t="b">
        <f>tbl_CleanLeads[[#This Row],[Response_Time_Hours]]&gt;72</f>
        <v>0</v>
      </c>
      <c r="AA42" s="13" t="b">
        <f>tbl_CleanLeads[[#This Row],[Status_Clean]]="Converted"</f>
        <v>0</v>
      </c>
    </row>
    <row r="43" spans="1:27">
      <c r="A43" t="s">
        <v>70</v>
      </c>
      <c r="B43" t="s">
        <v>246</v>
      </c>
      <c r="C43" t="s">
        <v>247</v>
      </c>
      <c r="D43" t="s">
        <v>7303</v>
      </c>
      <c r="E43" t="s">
        <v>1356</v>
      </c>
      <c r="F43" t="s">
        <v>250</v>
      </c>
      <c r="G43" s="1">
        <v>45517</v>
      </c>
      <c r="H43" s="8">
        <f>MONTH(tbl_CleanLeads[[#This Row],[Lead_Date_Final]])</f>
        <v>8</v>
      </c>
      <c r="I43" t="s">
        <v>7310</v>
      </c>
      <c r="J43" t="s">
        <v>7271</v>
      </c>
      <c r="K43" t="s">
        <v>7288</v>
      </c>
      <c r="L43">
        <f>WEEKDAY(tbl_CleanLeads[[#This Row],[Lead_Date_Final]],2)</f>
        <v>2</v>
      </c>
      <c r="M43" t="s">
        <v>7265</v>
      </c>
      <c r="N43">
        <v>43.2</v>
      </c>
      <c r="O43" s="7">
        <v>3514.27</v>
      </c>
      <c r="P43">
        <v>21</v>
      </c>
      <c r="Q43" t="s">
        <v>7266</v>
      </c>
      <c r="R43">
        <f>IF(UPPER(TRIM(Table2[[#This Row],[Status_Clean]]))="CONVERTED",1,0)</f>
        <v>1</v>
      </c>
      <c r="S43">
        <f>IF(ISNUMBER(MATCH(UPPER(TRIM(Table2[[#This Row],[Status_Clean]])),{"CONTACTED","QUALIFIED","CONVERTED"},0)),1,0)</f>
        <v>1</v>
      </c>
      <c r="T43" cm="1">
        <f t="array" ref="T43">_xlfn.SWITCH(UPPER(TRIM(Table2[[#This Row],[Status_Clean]])),"NEW",1,"CONTACTED",2,"QUALIFIED",3,"CONVERTED",4,"LOST",5,99)</f>
        <v>4</v>
      </c>
      <c r="U43" t="str" cm="1">
        <f t="array" ref="U43">_xlfn.LET(_xlpm.x,IFERROR(VALUE(Table2[[#This Row],[Response_Time_Hours]]),""),IF(_xlpm.x="","CHECK",_xlfn.IFS(_xlpm.x&lt;=1,"Immediate",_xlpm.x&lt;=6,"Fast",_xlpm.x&lt;=24,"Moderate",_xlpm.x&gt;24,"Delayed")))</f>
        <v>Delayed</v>
      </c>
      <c r="V43">
        <f>FLOOR(tbl_CleanLeads[[#This Row],[Response_Time_Hours]],6)</f>
        <v>42</v>
      </c>
      <c r="W43" t="str" cm="1">
        <f t="array" ref="W43">IF(Table2[[#This Row],[Interaction_Count_Final]]="","N/A",_xlfn.IFS(Table2[[#This Row],[Interaction_Count_Final]]&lt;=2,"Low",Table2[[#This Row],[Interaction_Count_Final]]&lt;=5,"Medium",Table2[[#This Row],[Interaction_Count_Final]]&gt;=6,"High",TRUE,"CHECK"))</f>
        <v>High</v>
      </c>
      <c r="X43" t="b">
        <f t="shared" si="0"/>
        <v>1</v>
      </c>
      <c r="Y43" t="b">
        <f>tbl_CleanLeads[[#This Row],[Response_Time_Hours]]&gt;24</f>
        <v>1</v>
      </c>
      <c r="Z43" s="13" t="b">
        <f>tbl_CleanLeads[[#This Row],[Response_Time_Hours]]&gt;72</f>
        <v>0</v>
      </c>
      <c r="AA43" s="13" t="b">
        <f>tbl_CleanLeads[[#This Row],[Status_Clean]]="Converted"</f>
        <v>1</v>
      </c>
    </row>
    <row r="44" spans="1:27">
      <c r="A44" t="s">
        <v>63</v>
      </c>
      <c r="B44" t="s">
        <v>252</v>
      </c>
      <c r="C44" t="s">
        <v>7347</v>
      </c>
      <c r="D44" t="s">
        <v>7280</v>
      </c>
      <c r="E44" t="s">
        <v>254</v>
      </c>
      <c r="F44" t="s">
        <v>193</v>
      </c>
      <c r="G44" s="1">
        <v>45447</v>
      </c>
      <c r="H44" s="8">
        <f>MONTH(tbl_CleanLeads[[#This Row],[Lead_Date_Final]])</f>
        <v>6</v>
      </c>
      <c r="I44" t="s">
        <v>7276</v>
      </c>
      <c r="J44" t="s">
        <v>7271</v>
      </c>
      <c r="K44" t="s">
        <v>7277</v>
      </c>
      <c r="L44">
        <f>WEEKDAY(tbl_CleanLeads[[#This Row],[Lead_Date_Final]],2)</f>
        <v>2</v>
      </c>
      <c r="M44" t="s">
        <v>7265</v>
      </c>
      <c r="N44">
        <v>26.9</v>
      </c>
      <c r="O44" s="7">
        <v>1625.1</v>
      </c>
      <c r="P44">
        <v>47</v>
      </c>
      <c r="Q44" t="s">
        <v>7289</v>
      </c>
      <c r="R44">
        <f>IF(UPPER(TRIM(Table2[[#This Row],[Status_Clean]]))="CONVERTED",1,0)</f>
        <v>0</v>
      </c>
      <c r="S44">
        <f>IF(ISNUMBER(MATCH(UPPER(TRIM(Table2[[#This Row],[Status_Clean]])),{"CONTACTED","QUALIFIED","CONVERTED"},0)),1,0)</f>
        <v>0</v>
      </c>
      <c r="T44" cm="1">
        <f t="array" ref="T44">_xlfn.SWITCH(UPPER(TRIM(Table2[[#This Row],[Status_Clean]])),"NEW",1,"CONTACTED",2,"QUALIFIED",3,"CONVERTED",4,"LOST",5,99)</f>
        <v>1</v>
      </c>
      <c r="U44" t="str" cm="1">
        <f t="array" ref="U44">_xlfn.LET(_xlpm.x,IFERROR(VALUE(Table2[[#This Row],[Response_Time_Hours]]),""),IF(_xlpm.x="","CHECK",_xlfn.IFS(_xlpm.x&lt;=1,"Immediate",_xlpm.x&lt;=6,"Fast",_xlpm.x&lt;=24,"Moderate",_xlpm.x&gt;24,"Delayed")))</f>
        <v>Delayed</v>
      </c>
      <c r="V44">
        <f>FLOOR(tbl_CleanLeads[[#This Row],[Response_Time_Hours]],6)</f>
        <v>24</v>
      </c>
      <c r="W44" t="str" cm="1">
        <f t="array" ref="W44">IF(Table2[[#This Row],[Interaction_Count_Final]]="","N/A",_xlfn.IFS(Table2[[#This Row],[Interaction_Count_Final]]&lt;=2,"Low",Table2[[#This Row],[Interaction_Count_Final]]&lt;=5,"Medium",Table2[[#This Row],[Interaction_Count_Final]]&gt;=6,"High",TRUE,"CHECK"))</f>
        <v>High</v>
      </c>
      <c r="X44" t="b">
        <f t="shared" si="0"/>
        <v>1</v>
      </c>
      <c r="Y44" t="b">
        <f>tbl_CleanLeads[[#This Row],[Response_Time_Hours]]&gt;24</f>
        <v>1</v>
      </c>
      <c r="Z44" s="13" t="b">
        <f>tbl_CleanLeads[[#This Row],[Response_Time_Hours]]&gt;72</f>
        <v>0</v>
      </c>
      <c r="AA44" s="13" t="b">
        <f>tbl_CleanLeads[[#This Row],[Status_Clean]]="Converted"</f>
        <v>0</v>
      </c>
    </row>
    <row r="45" spans="1:27">
      <c r="A45" t="s">
        <v>63</v>
      </c>
      <c r="B45" t="s">
        <v>255</v>
      </c>
      <c r="C45" t="s">
        <v>256</v>
      </c>
      <c r="D45" t="s">
        <v>7258</v>
      </c>
      <c r="E45" t="s">
        <v>792</v>
      </c>
      <c r="F45" t="s">
        <v>125</v>
      </c>
      <c r="G45" s="1">
        <v>45560</v>
      </c>
      <c r="H45" s="8">
        <f>MONTH(tbl_CleanLeads[[#This Row],[Lead_Date_Final]])</f>
        <v>9</v>
      </c>
      <c r="I45" t="s">
        <v>7287</v>
      </c>
      <c r="J45" t="s">
        <v>7271</v>
      </c>
      <c r="K45" t="s">
        <v>7288</v>
      </c>
      <c r="L45">
        <f>WEEKDAY(tbl_CleanLeads[[#This Row],[Lead_Date_Final]],2)</f>
        <v>3</v>
      </c>
      <c r="M45" t="s">
        <v>7272</v>
      </c>
      <c r="N45">
        <v>4.5</v>
      </c>
      <c r="O45" s="7">
        <v>4006.04</v>
      </c>
      <c r="P45">
        <v>1</v>
      </c>
      <c r="Q45" t="s">
        <v>7273</v>
      </c>
      <c r="R45">
        <f>IF(UPPER(TRIM(Table2[[#This Row],[Status_Clean]]))="CONVERTED",1,0)</f>
        <v>0</v>
      </c>
      <c r="S45">
        <f>IF(ISNUMBER(MATCH(UPPER(TRIM(Table2[[#This Row],[Status_Clean]])),{"CONTACTED","QUALIFIED","CONVERTED"},0)),1,0)</f>
        <v>1</v>
      </c>
      <c r="T45" cm="1">
        <f t="array" ref="T45">_xlfn.SWITCH(UPPER(TRIM(Table2[[#This Row],[Status_Clean]])),"NEW",1,"CONTACTED",2,"QUALIFIED",3,"CONVERTED",4,"LOST",5,99)</f>
        <v>2</v>
      </c>
      <c r="U45" t="str" cm="1">
        <f t="array" ref="U45">_xlfn.LET(_xlpm.x,IFERROR(VALUE(Table2[[#This Row],[Response_Time_Hours]]),""),IF(_xlpm.x="","CHECK",_xlfn.IFS(_xlpm.x&lt;=1,"Immediate",_xlpm.x&lt;=6,"Fast",_xlpm.x&lt;=24,"Moderate",_xlpm.x&gt;24,"Delayed")))</f>
        <v>Fast</v>
      </c>
      <c r="V45">
        <f>FLOOR(tbl_CleanLeads[[#This Row],[Response_Time_Hours]],6)</f>
        <v>0</v>
      </c>
      <c r="W45" t="str" cm="1">
        <f t="array" ref="W45">IF(Table2[[#This Row],[Interaction_Count_Final]]="","N/A",_xlfn.IFS(Table2[[#This Row],[Interaction_Count_Final]]&lt;=2,"Low",Table2[[#This Row],[Interaction_Count_Final]]&lt;=5,"Medium",Table2[[#This Row],[Interaction_Count_Final]]&gt;=6,"High",TRUE,"CHECK"))</f>
        <v>Low</v>
      </c>
      <c r="X45" t="b">
        <f t="shared" si="0"/>
        <v>1</v>
      </c>
      <c r="Y45" t="b">
        <f>tbl_CleanLeads[[#This Row],[Response_Time_Hours]]&gt;24</f>
        <v>0</v>
      </c>
      <c r="Z45" s="13" t="b">
        <f>tbl_CleanLeads[[#This Row],[Response_Time_Hours]]&gt;72</f>
        <v>0</v>
      </c>
      <c r="AA45" s="13" t="b">
        <f>tbl_CleanLeads[[#This Row],[Status_Clean]]="Converted"</f>
        <v>0</v>
      </c>
    </row>
    <row r="46" spans="1:27">
      <c r="A46" t="s">
        <v>70</v>
      </c>
      <c r="B46" t="s">
        <v>261</v>
      </c>
      <c r="C46" t="s">
        <v>262</v>
      </c>
      <c r="D46" t="s">
        <v>7258</v>
      </c>
      <c r="E46" t="s">
        <v>263</v>
      </c>
      <c r="F46" t="s">
        <v>173</v>
      </c>
      <c r="G46" s="1">
        <v>45123</v>
      </c>
      <c r="H46" s="8">
        <f>MONTH(tbl_CleanLeads[[#This Row],[Lead_Date_Final]])</f>
        <v>7</v>
      </c>
      <c r="I46" t="s">
        <v>7305</v>
      </c>
      <c r="J46" t="s">
        <v>7263</v>
      </c>
      <c r="K46" t="s">
        <v>7288</v>
      </c>
      <c r="L46">
        <f>WEEKDAY(tbl_CleanLeads[[#This Row],[Lead_Date_Final]],2)</f>
        <v>7</v>
      </c>
      <c r="M46" t="s">
        <v>7293</v>
      </c>
      <c r="N46">
        <v>37.299999999999997</v>
      </c>
      <c r="O46" s="7">
        <v>4890.01</v>
      </c>
      <c r="P46">
        <v>4</v>
      </c>
      <c r="Q46" t="s">
        <v>7273</v>
      </c>
      <c r="R46">
        <f>IF(UPPER(TRIM(Table2[[#This Row],[Status_Clean]]))="CONVERTED",1,0)</f>
        <v>0</v>
      </c>
      <c r="S46">
        <f>IF(ISNUMBER(MATCH(UPPER(TRIM(Table2[[#This Row],[Status_Clean]])),{"CONTACTED","QUALIFIED","CONVERTED"},0)),1,0)</f>
        <v>0</v>
      </c>
      <c r="T46" cm="1">
        <f t="array" ref="T46">_xlfn.SWITCH(UPPER(TRIM(Table2[[#This Row],[Status_Clean]])),"NEW",1,"CONTACTED",2,"QUALIFIED",3,"CONVERTED",4,"LOST",5,99)</f>
        <v>5</v>
      </c>
      <c r="U46" t="str" cm="1">
        <f t="array" ref="U46">_xlfn.LET(_xlpm.x,IFERROR(VALUE(Table2[[#This Row],[Response_Time_Hours]]),""),IF(_xlpm.x="","CHECK",_xlfn.IFS(_xlpm.x&lt;=1,"Immediate",_xlpm.x&lt;=6,"Fast",_xlpm.x&lt;=24,"Moderate",_xlpm.x&gt;24,"Delayed")))</f>
        <v>Delayed</v>
      </c>
      <c r="V46">
        <f>FLOOR(tbl_CleanLeads[[#This Row],[Response_Time_Hours]],6)</f>
        <v>36</v>
      </c>
      <c r="W46" t="str" cm="1">
        <f t="array" ref="W46">IF(Table2[[#This Row],[Interaction_Count_Final]]="","N/A",_xlfn.IFS(Table2[[#This Row],[Interaction_Count_Final]]&lt;=2,"Low",Table2[[#This Row],[Interaction_Count_Final]]&lt;=5,"Medium",Table2[[#This Row],[Interaction_Count_Final]]&gt;=6,"High",TRUE,"CHECK"))</f>
        <v>Medium</v>
      </c>
      <c r="X46" t="b">
        <f t="shared" si="0"/>
        <v>1</v>
      </c>
      <c r="Y46" t="b">
        <f>tbl_CleanLeads[[#This Row],[Response_Time_Hours]]&gt;24</f>
        <v>1</v>
      </c>
      <c r="Z46" s="13" t="b">
        <f>tbl_CleanLeads[[#This Row],[Response_Time_Hours]]&gt;72</f>
        <v>0</v>
      </c>
      <c r="AA46" s="13" t="b">
        <f>tbl_CleanLeads[[#This Row],[Status_Clean]]="Converted"</f>
        <v>0</v>
      </c>
    </row>
    <row r="47" spans="1:27">
      <c r="A47" t="s">
        <v>63</v>
      </c>
      <c r="B47" t="s">
        <v>266</v>
      </c>
      <c r="C47" t="s">
        <v>267</v>
      </c>
      <c r="D47" t="s">
        <v>7274</v>
      </c>
      <c r="E47" t="s">
        <v>254</v>
      </c>
      <c r="F47" t="s">
        <v>193</v>
      </c>
      <c r="G47" s="1">
        <v>45184</v>
      </c>
      <c r="H47" s="8">
        <f>MONTH(tbl_CleanLeads[[#This Row],[Lead_Date_Final]])</f>
        <v>9</v>
      </c>
      <c r="I47" t="s">
        <v>7287</v>
      </c>
      <c r="J47" t="s">
        <v>7263</v>
      </c>
      <c r="K47" t="s">
        <v>7288</v>
      </c>
      <c r="L47">
        <f>WEEKDAY(tbl_CleanLeads[[#This Row],[Lead_Date_Final]],2)</f>
        <v>5</v>
      </c>
      <c r="M47" t="s">
        <v>7312</v>
      </c>
      <c r="N47">
        <v>43</v>
      </c>
      <c r="O47" s="7">
        <v>4825.78</v>
      </c>
      <c r="P47">
        <v>49</v>
      </c>
      <c r="Q47" t="s">
        <v>7273</v>
      </c>
      <c r="R47">
        <f>IF(UPPER(TRIM(Table2[[#This Row],[Status_Clean]]))="CONVERTED",1,0)</f>
        <v>0</v>
      </c>
      <c r="S47">
        <f>IF(ISNUMBER(MATCH(UPPER(TRIM(Table2[[#This Row],[Status_Clean]])),{"CONTACTED","QUALIFIED","CONVERTED"},0)),1,0)</f>
        <v>0</v>
      </c>
      <c r="T47" cm="1">
        <f t="array" ref="T47">_xlfn.SWITCH(UPPER(TRIM(Table2[[#This Row],[Status_Clean]])),"NEW",1,"CONTACTED",2,"QUALIFIED",3,"CONVERTED",4,"LOST",5,99)</f>
        <v>1</v>
      </c>
      <c r="U47" t="str" cm="1">
        <f t="array" ref="U47">_xlfn.LET(_xlpm.x,IFERROR(VALUE(Table2[[#This Row],[Response_Time_Hours]]),""),IF(_xlpm.x="","CHECK",_xlfn.IFS(_xlpm.x&lt;=1,"Immediate",_xlpm.x&lt;=6,"Fast",_xlpm.x&lt;=24,"Moderate",_xlpm.x&gt;24,"Delayed")))</f>
        <v>Delayed</v>
      </c>
      <c r="V47">
        <f>FLOOR(tbl_CleanLeads[[#This Row],[Response_Time_Hours]],6)</f>
        <v>42</v>
      </c>
      <c r="W47" t="str" cm="1">
        <f t="array" ref="W47">IF(Table2[[#This Row],[Interaction_Count_Final]]="","N/A",_xlfn.IFS(Table2[[#This Row],[Interaction_Count_Final]]&lt;=2,"Low",Table2[[#This Row],[Interaction_Count_Final]]&lt;=5,"Medium",Table2[[#This Row],[Interaction_Count_Final]]&gt;=6,"High",TRUE,"CHECK"))</f>
        <v>High</v>
      </c>
      <c r="X47" t="b">
        <f t="shared" si="0"/>
        <v>1</v>
      </c>
      <c r="Y47" t="b">
        <f>tbl_CleanLeads[[#This Row],[Response_Time_Hours]]&gt;24</f>
        <v>1</v>
      </c>
      <c r="Z47" s="13" t="b">
        <f>tbl_CleanLeads[[#This Row],[Response_Time_Hours]]&gt;72</f>
        <v>0</v>
      </c>
      <c r="AA47" s="13" t="b">
        <f>tbl_CleanLeads[[#This Row],[Status_Clean]]="Converted"</f>
        <v>0</v>
      </c>
    </row>
    <row r="48" spans="1:27">
      <c r="A48" t="s">
        <v>63</v>
      </c>
      <c r="B48" t="s">
        <v>269</v>
      </c>
      <c r="C48" t="s">
        <v>270</v>
      </c>
      <c r="D48" t="s">
        <v>7258</v>
      </c>
      <c r="E48" t="s">
        <v>1356</v>
      </c>
      <c r="F48" t="s">
        <v>193</v>
      </c>
      <c r="G48" s="1">
        <v>45333</v>
      </c>
      <c r="H48" s="8">
        <f>MONTH(tbl_CleanLeads[[#This Row],[Lead_Date_Final]])</f>
        <v>2</v>
      </c>
      <c r="I48" t="s">
        <v>7283</v>
      </c>
      <c r="J48" t="s">
        <v>7271</v>
      </c>
      <c r="K48" t="s">
        <v>7284</v>
      </c>
      <c r="L48">
        <f>WEEKDAY(tbl_CleanLeads[[#This Row],[Lead_Date_Final]],2)</f>
        <v>7</v>
      </c>
      <c r="M48" t="s">
        <v>7293</v>
      </c>
      <c r="N48">
        <v>55.2</v>
      </c>
      <c r="O48" s="7">
        <v>4911.46</v>
      </c>
      <c r="P48">
        <v>39</v>
      </c>
      <c r="Q48" t="s">
        <v>7273</v>
      </c>
      <c r="R48">
        <f>IF(UPPER(TRIM(Table2[[#This Row],[Status_Clean]]))="CONVERTED",1,0)</f>
        <v>0</v>
      </c>
      <c r="S48">
        <f>IF(ISNUMBER(MATCH(UPPER(TRIM(Table2[[#This Row],[Status_Clean]])),{"CONTACTED","QUALIFIED","CONVERTED"},0)),1,0)</f>
        <v>0</v>
      </c>
      <c r="T48" cm="1">
        <f t="array" ref="T48">_xlfn.SWITCH(UPPER(TRIM(Table2[[#This Row],[Status_Clean]])),"NEW",1,"CONTACTED",2,"QUALIFIED",3,"CONVERTED",4,"LOST",5,99)</f>
        <v>1</v>
      </c>
      <c r="U48" t="str" cm="1">
        <f t="array" ref="U48">_xlfn.LET(_xlpm.x,IFERROR(VALUE(Table2[[#This Row],[Response_Time_Hours]]),""),IF(_xlpm.x="","CHECK",_xlfn.IFS(_xlpm.x&lt;=1,"Immediate",_xlpm.x&lt;=6,"Fast",_xlpm.x&lt;=24,"Moderate",_xlpm.x&gt;24,"Delayed")))</f>
        <v>Delayed</v>
      </c>
      <c r="V48">
        <f>FLOOR(tbl_CleanLeads[[#This Row],[Response_Time_Hours]],6)</f>
        <v>54</v>
      </c>
      <c r="W48" t="str" cm="1">
        <f t="array" ref="W48">IF(Table2[[#This Row],[Interaction_Count_Final]]="","N/A",_xlfn.IFS(Table2[[#This Row],[Interaction_Count_Final]]&lt;=2,"Low",Table2[[#This Row],[Interaction_Count_Final]]&lt;=5,"Medium",Table2[[#This Row],[Interaction_Count_Final]]&gt;=6,"High",TRUE,"CHECK"))</f>
        <v>High</v>
      </c>
      <c r="X48" t="b">
        <f t="shared" si="0"/>
        <v>1</v>
      </c>
      <c r="Y48" t="b">
        <f>tbl_CleanLeads[[#This Row],[Response_Time_Hours]]&gt;24</f>
        <v>1</v>
      </c>
      <c r="Z48" s="13" t="b">
        <f>tbl_CleanLeads[[#This Row],[Response_Time_Hours]]&gt;72</f>
        <v>0</v>
      </c>
      <c r="AA48" s="13" t="b">
        <f>tbl_CleanLeads[[#This Row],[Status_Clean]]="Converted"</f>
        <v>0</v>
      </c>
    </row>
    <row r="49" spans="1:27">
      <c r="A49" t="s">
        <v>90</v>
      </c>
      <c r="B49" t="s">
        <v>272</v>
      </c>
      <c r="C49" t="s">
        <v>273</v>
      </c>
      <c r="D49" t="s">
        <v>7274</v>
      </c>
      <c r="E49" t="s">
        <v>469</v>
      </c>
      <c r="F49" t="s">
        <v>193</v>
      </c>
      <c r="G49" s="1">
        <v>45647</v>
      </c>
      <c r="H49" s="8">
        <f>MONTH(tbl_CleanLeads[[#This Row],[Lead_Date_Final]])</f>
        <v>12</v>
      </c>
      <c r="I49" t="s">
        <v>7262</v>
      </c>
      <c r="J49" t="s">
        <v>7271</v>
      </c>
      <c r="K49" t="s">
        <v>7264</v>
      </c>
      <c r="L49">
        <f>WEEKDAY(tbl_CleanLeads[[#This Row],[Lead_Date_Final]],2)</f>
        <v>6</v>
      </c>
      <c r="M49" t="s">
        <v>7278</v>
      </c>
      <c r="N49">
        <v>26.3</v>
      </c>
      <c r="O49" s="7">
        <v>4695.7299999999996</v>
      </c>
      <c r="P49">
        <v>5</v>
      </c>
      <c r="Q49" t="s">
        <v>7273</v>
      </c>
      <c r="R49">
        <f>IF(UPPER(TRIM(Table2[[#This Row],[Status_Clean]]))="CONVERTED",1,0)</f>
        <v>0</v>
      </c>
      <c r="S49">
        <f>IF(ISNUMBER(MATCH(UPPER(TRIM(Table2[[#This Row],[Status_Clean]])),{"CONTACTED","QUALIFIED","CONVERTED"},0)),1,0)</f>
        <v>0</v>
      </c>
      <c r="T49" cm="1">
        <f t="array" ref="T49">_xlfn.SWITCH(UPPER(TRIM(Table2[[#This Row],[Status_Clean]])),"NEW",1,"CONTACTED",2,"QUALIFIED",3,"CONVERTED",4,"LOST",5,99)</f>
        <v>1</v>
      </c>
      <c r="U49" t="str" cm="1">
        <f t="array" ref="U49">_xlfn.LET(_xlpm.x,IFERROR(VALUE(Table2[[#This Row],[Response_Time_Hours]]),""),IF(_xlpm.x="","CHECK",_xlfn.IFS(_xlpm.x&lt;=1,"Immediate",_xlpm.x&lt;=6,"Fast",_xlpm.x&lt;=24,"Moderate",_xlpm.x&gt;24,"Delayed")))</f>
        <v>Delayed</v>
      </c>
      <c r="V49">
        <f>FLOOR(tbl_CleanLeads[[#This Row],[Response_Time_Hours]],6)</f>
        <v>24</v>
      </c>
      <c r="W49" t="str" cm="1">
        <f t="array" ref="W49">IF(Table2[[#This Row],[Interaction_Count_Final]]="","N/A",_xlfn.IFS(Table2[[#This Row],[Interaction_Count_Final]]&lt;=2,"Low",Table2[[#This Row],[Interaction_Count_Final]]&lt;=5,"Medium",Table2[[#This Row],[Interaction_Count_Final]]&gt;=6,"High",TRUE,"CHECK"))</f>
        <v>Medium</v>
      </c>
      <c r="X49" t="b">
        <f t="shared" si="0"/>
        <v>1</v>
      </c>
      <c r="Y49" t="b">
        <f>tbl_CleanLeads[[#This Row],[Response_Time_Hours]]&gt;24</f>
        <v>1</v>
      </c>
      <c r="Z49" s="13" t="b">
        <f>tbl_CleanLeads[[#This Row],[Response_Time_Hours]]&gt;72</f>
        <v>0</v>
      </c>
      <c r="AA49" s="13" t="b">
        <f>tbl_CleanLeads[[#This Row],[Status_Clean]]="Converted"</f>
        <v>0</v>
      </c>
    </row>
    <row r="50" spans="1:27">
      <c r="A50" t="s">
        <v>90</v>
      </c>
      <c r="B50" t="s">
        <v>275</v>
      </c>
      <c r="C50" t="s">
        <v>276</v>
      </c>
      <c r="D50" t="s">
        <v>7280</v>
      </c>
      <c r="E50" t="s">
        <v>106</v>
      </c>
      <c r="F50" t="s">
        <v>173</v>
      </c>
      <c r="G50" s="1">
        <v>45427</v>
      </c>
      <c r="H50" s="8">
        <f>MONTH(tbl_CleanLeads[[#This Row],[Lead_Date_Final]])</f>
        <v>5</v>
      </c>
      <c r="I50" t="s">
        <v>7314</v>
      </c>
      <c r="J50" t="s">
        <v>7271</v>
      </c>
      <c r="K50" t="s">
        <v>7277</v>
      </c>
      <c r="L50">
        <f>WEEKDAY(tbl_CleanLeads[[#This Row],[Lead_Date_Final]],2)</f>
        <v>3</v>
      </c>
      <c r="M50" t="s">
        <v>7272</v>
      </c>
      <c r="N50">
        <v>71.3</v>
      </c>
      <c r="O50" s="7">
        <v>1085.3599999999999</v>
      </c>
      <c r="P50">
        <v>5</v>
      </c>
      <c r="Q50" t="s">
        <v>7289</v>
      </c>
      <c r="R50">
        <f>IF(UPPER(TRIM(Table2[[#This Row],[Status_Clean]]))="CONVERTED",1,0)</f>
        <v>0</v>
      </c>
      <c r="S50">
        <f>IF(ISNUMBER(MATCH(UPPER(TRIM(Table2[[#This Row],[Status_Clean]])),{"CONTACTED","QUALIFIED","CONVERTED"},0)),1,0)</f>
        <v>0</v>
      </c>
      <c r="T50" cm="1">
        <f t="array" ref="T50">_xlfn.SWITCH(UPPER(TRIM(Table2[[#This Row],[Status_Clean]])),"NEW",1,"CONTACTED",2,"QUALIFIED",3,"CONVERTED",4,"LOST",5,99)</f>
        <v>5</v>
      </c>
      <c r="U50" t="str" cm="1">
        <f t="array" ref="U50">_xlfn.LET(_xlpm.x,IFERROR(VALUE(Table2[[#This Row],[Response_Time_Hours]]),""),IF(_xlpm.x="","CHECK",_xlfn.IFS(_xlpm.x&lt;=1,"Immediate",_xlpm.x&lt;=6,"Fast",_xlpm.x&lt;=24,"Moderate",_xlpm.x&gt;24,"Delayed")))</f>
        <v>Delayed</v>
      </c>
      <c r="V50">
        <f>FLOOR(tbl_CleanLeads[[#This Row],[Response_Time_Hours]],6)</f>
        <v>66</v>
      </c>
      <c r="W50" t="str" cm="1">
        <f t="array" ref="W50">IF(Table2[[#This Row],[Interaction_Count_Final]]="","N/A",_xlfn.IFS(Table2[[#This Row],[Interaction_Count_Final]]&lt;=2,"Low",Table2[[#This Row],[Interaction_Count_Final]]&lt;=5,"Medium",Table2[[#This Row],[Interaction_Count_Final]]&gt;=6,"High",TRUE,"CHECK"))</f>
        <v>Medium</v>
      </c>
      <c r="X50" t="b">
        <f t="shared" si="0"/>
        <v>1</v>
      </c>
      <c r="Y50" t="b">
        <f>tbl_CleanLeads[[#This Row],[Response_Time_Hours]]&gt;24</f>
        <v>1</v>
      </c>
      <c r="Z50" s="13" t="b">
        <f>tbl_CleanLeads[[#This Row],[Response_Time_Hours]]&gt;72</f>
        <v>0</v>
      </c>
      <c r="AA50" s="13" t="b">
        <f>tbl_CleanLeads[[#This Row],[Status_Clean]]="Converted"</f>
        <v>0</v>
      </c>
    </row>
    <row r="51" spans="1:27">
      <c r="A51" t="s">
        <v>102</v>
      </c>
      <c r="B51" t="s">
        <v>277</v>
      </c>
      <c r="C51" t="s">
        <v>7354</v>
      </c>
      <c r="D51" t="s">
        <v>7274</v>
      </c>
      <c r="E51" t="s">
        <v>263</v>
      </c>
      <c r="F51" t="s">
        <v>125</v>
      </c>
      <c r="G51" s="1">
        <v>45111</v>
      </c>
      <c r="H51" s="8">
        <f>MONTH(tbl_CleanLeads[[#This Row],[Lead_Date_Final]])</f>
        <v>7</v>
      </c>
      <c r="I51" t="s">
        <v>7305</v>
      </c>
      <c r="J51" t="s">
        <v>7263</v>
      </c>
      <c r="K51" t="s">
        <v>7288</v>
      </c>
      <c r="L51">
        <f>WEEKDAY(tbl_CleanLeads[[#This Row],[Lead_Date_Final]],2)</f>
        <v>2</v>
      </c>
      <c r="M51" t="s">
        <v>7265</v>
      </c>
      <c r="N51">
        <v>25.1</v>
      </c>
      <c r="O51" s="7">
        <v>2404.1</v>
      </c>
      <c r="P51">
        <v>44</v>
      </c>
      <c r="Q51" t="s">
        <v>7266</v>
      </c>
      <c r="R51">
        <f>IF(UPPER(TRIM(Table2[[#This Row],[Status_Clean]]))="CONVERTED",1,0)</f>
        <v>0</v>
      </c>
      <c r="S51">
        <f>IF(ISNUMBER(MATCH(UPPER(TRIM(Table2[[#This Row],[Status_Clean]])),{"CONTACTED","QUALIFIED","CONVERTED"},0)),1,0)</f>
        <v>1</v>
      </c>
      <c r="T51" cm="1">
        <f t="array" ref="T51">_xlfn.SWITCH(UPPER(TRIM(Table2[[#This Row],[Status_Clean]])),"NEW",1,"CONTACTED",2,"QUALIFIED",3,"CONVERTED",4,"LOST",5,99)</f>
        <v>2</v>
      </c>
      <c r="U51" t="str" cm="1">
        <f t="array" ref="U51">_xlfn.LET(_xlpm.x,IFERROR(VALUE(Table2[[#This Row],[Response_Time_Hours]]),""),IF(_xlpm.x="","CHECK",_xlfn.IFS(_xlpm.x&lt;=1,"Immediate",_xlpm.x&lt;=6,"Fast",_xlpm.x&lt;=24,"Moderate",_xlpm.x&gt;24,"Delayed")))</f>
        <v>Delayed</v>
      </c>
      <c r="V51">
        <f>FLOOR(tbl_CleanLeads[[#This Row],[Response_Time_Hours]],6)</f>
        <v>24</v>
      </c>
      <c r="W51" t="str" cm="1">
        <f t="array" ref="W51">IF(Table2[[#This Row],[Interaction_Count_Final]]="","N/A",_xlfn.IFS(Table2[[#This Row],[Interaction_Count_Final]]&lt;=2,"Low",Table2[[#This Row],[Interaction_Count_Final]]&lt;=5,"Medium",Table2[[#This Row],[Interaction_Count_Final]]&gt;=6,"High",TRUE,"CHECK"))</f>
        <v>High</v>
      </c>
      <c r="X51" t="b">
        <f t="shared" si="0"/>
        <v>1</v>
      </c>
      <c r="Y51" t="b">
        <f>tbl_CleanLeads[[#This Row],[Response_Time_Hours]]&gt;24</f>
        <v>1</v>
      </c>
      <c r="Z51" s="13" t="b">
        <f>tbl_CleanLeads[[#This Row],[Response_Time_Hours]]&gt;72</f>
        <v>0</v>
      </c>
      <c r="AA51" s="13" t="b">
        <f>tbl_CleanLeads[[#This Row],[Status_Clean]]="Converted"</f>
        <v>0</v>
      </c>
    </row>
    <row r="52" spans="1:27">
      <c r="A52" t="s">
        <v>63</v>
      </c>
      <c r="B52" t="s">
        <v>281</v>
      </c>
      <c r="C52" t="s">
        <v>282</v>
      </c>
      <c r="D52" t="s">
        <v>7268</v>
      </c>
      <c r="E52" t="s">
        <v>263</v>
      </c>
      <c r="F52" t="s">
        <v>71</v>
      </c>
      <c r="G52" s="1">
        <v>45334</v>
      </c>
      <c r="H52" s="8">
        <f>MONTH(tbl_CleanLeads[[#This Row],[Lead_Date_Final]])</f>
        <v>2</v>
      </c>
      <c r="I52" t="s">
        <v>7283</v>
      </c>
      <c r="J52" t="s">
        <v>7271</v>
      </c>
      <c r="K52" t="s">
        <v>7284</v>
      </c>
      <c r="L52">
        <f>WEEKDAY(tbl_CleanLeads[[#This Row],[Lead_Date_Final]],2)</f>
        <v>1</v>
      </c>
      <c r="M52" t="s">
        <v>7298</v>
      </c>
      <c r="N52">
        <v>34.299999999999997</v>
      </c>
      <c r="O52" s="7">
        <v>4103.16</v>
      </c>
      <c r="P52">
        <v>38</v>
      </c>
      <c r="Q52" t="s">
        <v>7273</v>
      </c>
      <c r="R52">
        <f>IF(UPPER(TRIM(Table2[[#This Row],[Status_Clean]]))="CONVERTED",1,0)</f>
        <v>0</v>
      </c>
      <c r="S52">
        <f>IF(ISNUMBER(MATCH(UPPER(TRIM(Table2[[#This Row],[Status_Clean]])),{"CONTACTED","QUALIFIED","CONVERTED"},0)),1,0)</f>
        <v>1</v>
      </c>
      <c r="T52" cm="1">
        <f t="array" ref="T52">_xlfn.SWITCH(UPPER(TRIM(Table2[[#This Row],[Status_Clean]])),"NEW",1,"CONTACTED",2,"QUALIFIED",3,"CONVERTED",4,"LOST",5,99)</f>
        <v>3</v>
      </c>
      <c r="U52" t="str" cm="1">
        <f t="array" ref="U52">_xlfn.LET(_xlpm.x,IFERROR(VALUE(Table2[[#This Row],[Response_Time_Hours]]),""),IF(_xlpm.x="","CHECK",_xlfn.IFS(_xlpm.x&lt;=1,"Immediate",_xlpm.x&lt;=6,"Fast",_xlpm.x&lt;=24,"Moderate",_xlpm.x&gt;24,"Delayed")))</f>
        <v>Delayed</v>
      </c>
      <c r="V52">
        <f>FLOOR(tbl_CleanLeads[[#This Row],[Response_Time_Hours]],6)</f>
        <v>30</v>
      </c>
      <c r="W52" t="str" cm="1">
        <f t="array" ref="W52">IF(Table2[[#This Row],[Interaction_Count_Final]]="","N/A",_xlfn.IFS(Table2[[#This Row],[Interaction_Count_Final]]&lt;=2,"Low",Table2[[#This Row],[Interaction_Count_Final]]&lt;=5,"Medium",Table2[[#This Row],[Interaction_Count_Final]]&gt;=6,"High",TRUE,"CHECK"))</f>
        <v>High</v>
      </c>
      <c r="X52" t="b">
        <f t="shared" si="0"/>
        <v>1</v>
      </c>
      <c r="Y52" t="b">
        <f>tbl_CleanLeads[[#This Row],[Response_Time_Hours]]&gt;24</f>
        <v>1</v>
      </c>
      <c r="Z52" s="13" t="b">
        <f>tbl_CleanLeads[[#This Row],[Response_Time_Hours]]&gt;72</f>
        <v>0</v>
      </c>
      <c r="AA52" s="13" t="b">
        <f>tbl_CleanLeads[[#This Row],[Status_Clean]]="Converted"</f>
        <v>0</v>
      </c>
    </row>
    <row r="53" spans="1:27">
      <c r="A53" t="s">
        <v>63</v>
      </c>
      <c r="B53" t="s">
        <v>284</v>
      </c>
      <c r="C53" t="s">
        <v>285</v>
      </c>
      <c r="D53" t="s">
        <v>7303</v>
      </c>
      <c r="E53" t="s">
        <v>123</v>
      </c>
      <c r="F53" t="s">
        <v>193</v>
      </c>
      <c r="G53" s="1">
        <v>45120</v>
      </c>
      <c r="H53" s="8">
        <f>MONTH(tbl_CleanLeads[[#This Row],[Lead_Date_Final]])</f>
        <v>7</v>
      </c>
      <c r="I53" t="s">
        <v>7305</v>
      </c>
      <c r="J53" t="s">
        <v>7263</v>
      </c>
      <c r="K53" t="s">
        <v>7288</v>
      </c>
      <c r="L53">
        <f>WEEKDAY(tbl_CleanLeads[[#This Row],[Lead_Date_Final]],2)</f>
        <v>4</v>
      </c>
      <c r="M53" t="s">
        <v>7285</v>
      </c>
      <c r="N53">
        <v>60</v>
      </c>
      <c r="O53" s="7">
        <v>2714.84</v>
      </c>
      <c r="P53">
        <v>27</v>
      </c>
      <c r="Q53" t="s">
        <v>7266</v>
      </c>
      <c r="R53">
        <f>IF(UPPER(TRIM(Table2[[#This Row],[Status_Clean]]))="CONVERTED",1,0)</f>
        <v>0</v>
      </c>
      <c r="S53">
        <f>IF(ISNUMBER(MATCH(UPPER(TRIM(Table2[[#This Row],[Status_Clean]])),{"CONTACTED","QUALIFIED","CONVERTED"},0)),1,0)</f>
        <v>0</v>
      </c>
      <c r="T53" cm="1">
        <f t="array" ref="T53">_xlfn.SWITCH(UPPER(TRIM(Table2[[#This Row],[Status_Clean]])),"NEW",1,"CONTACTED",2,"QUALIFIED",3,"CONVERTED",4,"LOST",5,99)</f>
        <v>1</v>
      </c>
      <c r="U53" t="str" cm="1">
        <f t="array" ref="U53">_xlfn.LET(_xlpm.x,IFERROR(VALUE(Table2[[#This Row],[Response_Time_Hours]]),""),IF(_xlpm.x="","CHECK",_xlfn.IFS(_xlpm.x&lt;=1,"Immediate",_xlpm.x&lt;=6,"Fast",_xlpm.x&lt;=24,"Moderate",_xlpm.x&gt;24,"Delayed")))</f>
        <v>Delayed</v>
      </c>
      <c r="V53">
        <f>FLOOR(tbl_CleanLeads[[#This Row],[Response_Time_Hours]],6)</f>
        <v>60</v>
      </c>
      <c r="W53" t="str" cm="1">
        <f t="array" ref="W53">IF(Table2[[#This Row],[Interaction_Count_Final]]="","N/A",_xlfn.IFS(Table2[[#This Row],[Interaction_Count_Final]]&lt;=2,"Low",Table2[[#This Row],[Interaction_Count_Final]]&lt;=5,"Medium",Table2[[#This Row],[Interaction_Count_Final]]&gt;=6,"High",TRUE,"CHECK"))</f>
        <v>High</v>
      </c>
      <c r="X53" t="b">
        <f t="shared" si="0"/>
        <v>1</v>
      </c>
      <c r="Y53" t="b">
        <f>tbl_CleanLeads[[#This Row],[Response_Time_Hours]]&gt;24</f>
        <v>1</v>
      </c>
      <c r="Z53" s="13" t="b">
        <f>tbl_CleanLeads[[#This Row],[Response_Time_Hours]]&gt;72</f>
        <v>0</v>
      </c>
      <c r="AA53" s="13" t="b">
        <f>tbl_CleanLeads[[#This Row],[Status_Clean]]="Converted"</f>
        <v>0</v>
      </c>
    </row>
    <row r="54" spans="1:27">
      <c r="A54" t="s">
        <v>70</v>
      </c>
      <c r="B54" t="s">
        <v>288</v>
      </c>
      <c r="C54" t="s">
        <v>289</v>
      </c>
      <c r="D54" t="s">
        <v>7303</v>
      </c>
      <c r="E54" t="s">
        <v>473</v>
      </c>
      <c r="F54" t="s">
        <v>193</v>
      </c>
      <c r="G54" s="1">
        <v>45603</v>
      </c>
      <c r="H54" s="8">
        <f>MONTH(tbl_CleanLeads[[#This Row],[Lead_Date_Final]])</f>
        <v>11</v>
      </c>
      <c r="I54" t="s">
        <v>7300</v>
      </c>
      <c r="J54" t="s">
        <v>7271</v>
      </c>
      <c r="K54" t="s">
        <v>7264</v>
      </c>
      <c r="L54">
        <f>WEEKDAY(tbl_CleanLeads[[#This Row],[Lead_Date_Final]],2)</f>
        <v>4</v>
      </c>
      <c r="M54" t="s">
        <v>7285</v>
      </c>
      <c r="N54">
        <v>55</v>
      </c>
      <c r="O54" s="7">
        <v>3059.92</v>
      </c>
      <c r="P54">
        <v>8</v>
      </c>
      <c r="Q54" t="s">
        <v>7266</v>
      </c>
      <c r="R54">
        <f>IF(UPPER(TRIM(Table2[[#This Row],[Status_Clean]]))="CONVERTED",1,0)</f>
        <v>0</v>
      </c>
      <c r="S54">
        <f>IF(ISNUMBER(MATCH(UPPER(TRIM(Table2[[#This Row],[Status_Clean]])),{"CONTACTED","QUALIFIED","CONVERTED"},0)),1,0)</f>
        <v>0</v>
      </c>
      <c r="T54" cm="1">
        <f t="array" ref="T54">_xlfn.SWITCH(UPPER(TRIM(Table2[[#This Row],[Status_Clean]])),"NEW",1,"CONTACTED",2,"QUALIFIED",3,"CONVERTED",4,"LOST",5,99)</f>
        <v>1</v>
      </c>
      <c r="U54" t="str" cm="1">
        <f t="array" ref="U54">_xlfn.LET(_xlpm.x,IFERROR(VALUE(Table2[[#This Row],[Response_Time_Hours]]),""),IF(_xlpm.x="","CHECK",_xlfn.IFS(_xlpm.x&lt;=1,"Immediate",_xlpm.x&lt;=6,"Fast",_xlpm.x&lt;=24,"Moderate",_xlpm.x&gt;24,"Delayed")))</f>
        <v>Delayed</v>
      </c>
      <c r="V54">
        <f>FLOOR(tbl_CleanLeads[[#This Row],[Response_Time_Hours]],6)</f>
        <v>54</v>
      </c>
      <c r="W54" t="str" cm="1">
        <f t="array" ref="W54">IF(Table2[[#This Row],[Interaction_Count_Final]]="","N/A",_xlfn.IFS(Table2[[#This Row],[Interaction_Count_Final]]&lt;=2,"Low",Table2[[#This Row],[Interaction_Count_Final]]&lt;=5,"Medium",Table2[[#This Row],[Interaction_Count_Final]]&gt;=6,"High",TRUE,"CHECK"))</f>
        <v>High</v>
      </c>
      <c r="X54" t="b">
        <f t="shared" si="0"/>
        <v>1</v>
      </c>
      <c r="Y54" t="b">
        <f>tbl_CleanLeads[[#This Row],[Response_Time_Hours]]&gt;24</f>
        <v>1</v>
      </c>
      <c r="Z54" s="13" t="b">
        <f>tbl_CleanLeads[[#This Row],[Response_Time_Hours]]&gt;72</f>
        <v>0</v>
      </c>
      <c r="AA54" s="13" t="b">
        <f>tbl_CleanLeads[[#This Row],[Status_Clean]]="Converted"</f>
        <v>0</v>
      </c>
    </row>
    <row r="55" spans="1:27">
      <c r="A55" t="s">
        <v>90</v>
      </c>
      <c r="B55" t="s">
        <v>291</v>
      </c>
      <c r="C55" t="s">
        <v>292</v>
      </c>
      <c r="D55" t="s">
        <v>7258</v>
      </c>
      <c r="E55" t="s">
        <v>254</v>
      </c>
      <c r="F55" t="s">
        <v>193</v>
      </c>
      <c r="G55" s="1">
        <v>45344</v>
      </c>
      <c r="H55" s="8">
        <f>MONTH(tbl_CleanLeads[[#This Row],[Lead_Date_Final]])</f>
        <v>2</v>
      </c>
      <c r="I55" t="s">
        <v>7283</v>
      </c>
      <c r="J55" t="s">
        <v>7271</v>
      </c>
      <c r="K55" t="s">
        <v>7284</v>
      </c>
      <c r="L55">
        <f>WEEKDAY(tbl_CleanLeads[[#This Row],[Lead_Date_Final]],2)</f>
        <v>4</v>
      </c>
      <c r="M55" t="s">
        <v>7285</v>
      </c>
      <c r="N55">
        <v>27</v>
      </c>
      <c r="O55" s="7">
        <v>4205.75</v>
      </c>
      <c r="P55">
        <v>7</v>
      </c>
      <c r="Q55" t="s">
        <v>7273</v>
      </c>
      <c r="R55">
        <f>IF(UPPER(TRIM(Table2[[#This Row],[Status_Clean]]))="CONVERTED",1,0)</f>
        <v>0</v>
      </c>
      <c r="S55">
        <f>IF(ISNUMBER(MATCH(UPPER(TRIM(Table2[[#This Row],[Status_Clean]])),{"CONTACTED","QUALIFIED","CONVERTED"},0)),1,0)</f>
        <v>0</v>
      </c>
      <c r="T55" cm="1">
        <f t="array" ref="T55">_xlfn.SWITCH(UPPER(TRIM(Table2[[#This Row],[Status_Clean]])),"NEW",1,"CONTACTED",2,"QUALIFIED",3,"CONVERTED",4,"LOST",5,99)</f>
        <v>1</v>
      </c>
      <c r="U55" t="str" cm="1">
        <f t="array" ref="U55">_xlfn.LET(_xlpm.x,IFERROR(VALUE(Table2[[#This Row],[Response_Time_Hours]]),""),IF(_xlpm.x="","CHECK",_xlfn.IFS(_xlpm.x&lt;=1,"Immediate",_xlpm.x&lt;=6,"Fast",_xlpm.x&lt;=24,"Moderate",_xlpm.x&gt;24,"Delayed")))</f>
        <v>Delayed</v>
      </c>
      <c r="V55">
        <f>FLOOR(tbl_CleanLeads[[#This Row],[Response_Time_Hours]],6)</f>
        <v>24</v>
      </c>
      <c r="W55" t="str" cm="1">
        <f t="array" ref="W55">IF(Table2[[#This Row],[Interaction_Count_Final]]="","N/A",_xlfn.IFS(Table2[[#This Row],[Interaction_Count_Final]]&lt;=2,"Low",Table2[[#This Row],[Interaction_Count_Final]]&lt;=5,"Medium",Table2[[#This Row],[Interaction_Count_Final]]&gt;=6,"High",TRUE,"CHECK"))</f>
        <v>High</v>
      </c>
      <c r="X55" t="b">
        <f t="shared" si="0"/>
        <v>1</v>
      </c>
      <c r="Y55" t="b">
        <f>tbl_CleanLeads[[#This Row],[Response_Time_Hours]]&gt;24</f>
        <v>1</v>
      </c>
      <c r="Z55" s="13" t="b">
        <f>tbl_CleanLeads[[#This Row],[Response_Time_Hours]]&gt;72</f>
        <v>0</v>
      </c>
      <c r="AA55" s="13" t="b">
        <f>tbl_CleanLeads[[#This Row],[Status_Clean]]="Converted"</f>
        <v>0</v>
      </c>
    </row>
    <row r="56" spans="1:27">
      <c r="A56" t="s">
        <v>102</v>
      </c>
      <c r="B56" t="s">
        <v>294</v>
      </c>
      <c r="C56" t="s">
        <v>7360</v>
      </c>
      <c r="D56" t="s">
        <v>7258</v>
      </c>
      <c r="E56" t="s">
        <v>263</v>
      </c>
      <c r="F56" t="s">
        <v>250</v>
      </c>
      <c r="G56" s="1">
        <v>45194</v>
      </c>
      <c r="H56" s="8">
        <f>MONTH(tbl_CleanLeads[[#This Row],[Lead_Date_Final]])</f>
        <v>9</v>
      </c>
      <c r="I56" t="s">
        <v>7287</v>
      </c>
      <c r="J56" t="s">
        <v>7263</v>
      </c>
      <c r="K56" t="s">
        <v>7288</v>
      </c>
      <c r="L56">
        <f>WEEKDAY(tbl_CleanLeads[[#This Row],[Lead_Date_Final]],2)</f>
        <v>1</v>
      </c>
      <c r="M56" t="s">
        <v>7298</v>
      </c>
      <c r="N56">
        <v>65.400000000000006</v>
      </c>
      <c r="O56" s="7">
        <v>3764.82</v>
      </c>
      <c r="P56">
        <v>42</v>
      </c>
      <c r="Q56" t="s">
        <v>7266</v>
      </c>
      <c r="R56">
        <f>IF(UPPER(TRIM(Table2[[#This Row],[Status_Clean]]))="CONVERTED",1,0)</f>
        <v>1</v>
      </c>
      <c r="S56">
        <f>IF(ISNUMBER(MATCH(UPPER(TRIM(Table2[[#This Row],[Status_Clean]])),{"CONTACTED","QUALIFIED","CONVERTED"},0)),1,0)</f>
        <v>1</v>
      </c>
      <c r="T56" cm="1">
        <f t="array" ref="T56">_xlfn.SWITCH(UPPER(TRIM(Table2[[#This Row],[Status_Clean]])),"NEW",1,"CONTACTED",2,"QUALIFIED",3,"CONVERTED",4,"LOST",5,99)</f>
        <v>4</v>
      </c>
      <c r="U56" t="str" cm="1">
        <f t="array" ref="U56">_xlfn.LET(_xlpm.x,IFERROR(VALUE(Table2[[#This Row],[Response_Time_Hours]]),""),IF(_xlpm.x="","CHECK",_xlfn.IFS(_xlpm.x&lt;=1,"Immediate",_xlpm.x&lt;=6,"Fast",_xlpm.x&lt;=24,"Moderate",_xlpm.x&gt;24,"Delayed")))</f>
        <v>Delayed</v>
      </c>
      <c r="V56">
        <f>FLOOR(tbl_CleanLeads[[#This Row],[Response_Time_Hours]],6)</f>
        <v>60</v>
      </c>
      <c r="W56" t="str" cm="1">
        <f t="array" ref="W56">IF(Table2[[#This Row],[Interaction_Count_Final]]="","N/A",_xlfn.IFS(Table2[[#This Row],[Interaction_Count_Final]]&lt;=2,"Low",Table2[[#This Row],[Interaction_Count_Final]]&lt;=5,"Medium",Table2[[#This Row],[Interaction_Count_Final]]&gt;=6,"High",TRUE,"CHECK"))</f>
        <v>High</v>
      </c>
      <c r="X56" t="b">
        <f t="shared" si="0"/>
        <v>1</v>
      </c>
      <c r="Y56" t="b">
        <f>tbl_CleanLeads[[#This Row],[Response_Time_Hours]]&gt;24</f>
        <v>1</v>
      </c>
      <c r="Z56" s="13" t="b">
        <f>tbl_CleanLeads[[#This Row],[Response_Time_Hours]]&gt;72</f>
        <v>0</v>
      </c>
      <c r="AA56" s="13" t="b">
        <f>tbl_CleanLeads[[#This Row],[Status_Clean]]="Converted"</f>
        <v>1</v>
      </c>
    </row>
    <row r="57" spans="1:27">
      <c r="A57" t="s">
        <v>90</v>
      </c>
      <c r="B57" t="s">
        <v>298</v>
      </c>
      <c r="C57" t="s">
        <v>299</v>
      </c>
      <c r="D57" t="s">
        <v>7258</v>
      </c>
      <c r="E57" t="s">
        <v>222</v>
      </c>
      <c r="F57" t="s">
        <v>193</v>
      </c>
      <c r="G57" s="1">
        <v>45192</v>
      </c>
      <c r="H57" s="8">
        <f>MONTH(tbl_CleanLeads[[#This Row],[Lead_Date_Final]])</f>
        <v>9</v>
      </c>
      <c r="I57" t="s">
        <v>7287</v>
      </c>
      <c r="J57" t="s">
        <v>7263</v>
      </c>
      <c r="K57" t="s">
        <v>7288</v>
      </c>
      <c r="L57">
        <f>WEEKDAY(tbl_CleanLeads[[#This Row],[Lead_Date_Final]],2)</f>
        <v>6</v>
      </c>
      <c r="M57" t="s">
        <v>7278</v>
      </c>
      <c r="N57">
        <v>5.9</v>
      </c>
      <c r="O57" s="7">
        <v>1292.68</v>
      </c>
      <c r="P57">
        <v>25</v>
      </c>
      <c r="Q57" t="s">
        <v>7289</v>
      </c>
      <c r="R57">
        <f>IF(UPPER(TRIM(Table2[[#This Row],[Status_Clean]]))="CONVERTED",1,0)</f>
        <v>0</v>
      </c>
      <c r="S57">
        <f>IF(ISNUMBER(MATCH(UPPER(TRIM(Table2[[#This Row],[Status_Clean]])),{"CONTACTED","QUALIFIED","CONVERTED"},0)),1,0)</f>
        <v>0</v>
      </c>
      <c r="T57" cm="1">
        <f t="array" ref="T57">_xlfn.SWITCH(UPPER(TRIM(Table2[[#This Row],[Status_Clean]])),"NEW",1,"CONTACTED",2,"QUALIFIED",3,"CONVERTED",4,"LOST",5,99)</f>
        <v>1</v>
      </c>
      <c r="U57" t="str" cm="1">
        <f t="array" ref="U57">_xlfn.LET(_xlpm.x,IFERROR(VALUE(Table2[[#This Row],[Response_Time_Hours]]),""),IF(_xlpm.x="","CHECK",_xlfn.IFS(_xlpm.x&lt;=1,"Immediate",_xlpm.x&lt;=6,"Fast",_xlpm.x&lt;=24,"Moderate",_xlpm.x&gt;24,"Delayed")))</f>
        <v>Fast</v>
      </c>
      <c r="V57">
        <f>FLOOR(tbl_CleanLeads[[#This Row],[Response_Time_Hours]],6)</f>
        <v>0</v>
      </c>
      <c r="W57" t="str" cm="1">
        <f t="array" ref="W57">IF(Table2[[#This Row],[Interaction_Count_Final]]="","N/A",_xlfn.IFS(Table2[[#This Row],[Interaction_Count_Final]]&lt;=2,"Low",Table2[[#This Row],[Interaction_Count_Final]]&lt;=5,"Medium",Table2[[#This Row],[Interaction_Count_Final]]&gt;=6,"High",TRUE,"CHECK"))</f>
        <v>High</v>
      </c>
      <c r="X57" t="b">
        <f t="shared" si="0"/>
        <v>1</v>
      </c>
      <c r="Y57" t="b">
        <f>tbl_CleanLeads[[#This Row],[Response_Time_Hours]]&gt;24</f>
        <v>0</v>
      </c>
      <c r="Z57" s="13" t="b">
        <f>tbl_CleanLeads[[#This Row],[Response_Time_Hours]]&gt;72</f>
        <v>0</v>
      </c>
      <c r="AA57" s="13" t="b">
        <f>tbl_CleanLeads[[#This Row],[Status_Clean]]="Converted"</f>
        <v>0</v>
      </c>
    </row>
    <row r="58" spans="1:27">
      <c r="A58" t="s">
        <v>90</v>
      </c>
      <c r="B58" t="s">
        <v>301</v>
      </c>
      <c r="C58" t="s">
        <v>302</v>
      </c>
      <c r="D58" t="s">
        <v>7268</v>
      </c>
      <c r="E58" t="s">
        <v>473</v>
      </c>
      <c r="F58" t="s">
        <v>125</v>
      </c>
      <c r="G58" s="1">
        <v>45137</v>
      </c>
      <c r="H58" s="8">
        <f>MONTH(tbl_CleanLeads[[#This Row],[Lead_Date_Final]])</f>
        <v>7</v>
      </c>
      <c r="I58" t="s">
        <v>7305</v>
      </c>
      <c r="J58" t="s">
        <v>7263</v>
      </c>
      <c r="K58" t="s">
        <v>7288</v>
      </c>
      <c r="L58">
        <f>WEEKDAY(tbl_CleanLeads[[#This Row],[Lead_Date_Final]],2)</f>
        <v>7</v>
      </c>
      <c r="M58" t="s">
        <v>7293</v>
      </c>
      <c r="N58">
        <v>11</v>
      </c>
      <c r="O58" s="7">
        <v>1781.8</v>
      </c>
      <c r="P58">
        <v>17</v>
      </c>
      <c r="Q58" t="s">
        <v>7289</v>
      </c>
      <c r="R58">
        <f>IF(UPPER(TRIM(Table2[[#This Row],[Status_Clean]]))="CONVERTED",1,0)</f>
        <v>0</v>
      </c>
      <c r="S58">
        <f>IF(ISNUMBER(MATCH(UPPER(TRIM(Table2[[#This Row],[Status_Clean]])),{"CONTACTED","QUALIFIED","CONVERTED"},0)),1,0)</f>
        <v>1</v>
      </c>
      <c r="T58" cm="1">
        <f t="array" ref="T58">_xlfn.SWITCH(UPPER(TRIM(Table2[[#This Row],[Status_Clean]])),"NEW",1,"CONTACTED",2,"QUALIFIED",3,"CONVERTED",4,"LOST",5,99)</f>
        <v>2</v>
      </c>
      <c r="U58" t="str" cm="1">
        <f t="array" ref="U58">_xlfn.LET(_xlpm.x,IFERROR(VALUE(Table2[[#This Row],[Response_Time_Hours]]),""),IF(_xlpm.x="","CHECK",_xlfn.IFS(_xlpm.x&lt;=1,"Immediate",_xlpm.x&lt;=6,"Fast",_xlpm.x&lt;=24,"Moderate",_xlpm.x&gt;24,"Delayed")))</f>
        <v>Moderate</v>
      </c>
      <c r="V58">
        <f>FLOOR(tbl_CleanLeads[[#This Row],[Response_Time_Hours]],6)</f>
        <v>6</v>
      </c>
      <c r="W58" t="str" cm="1">
        <f t="array" ref="W58">IF(Table2[[#This Row],[Interaction_Count_Final]]="","N/A",_xlfn.IFS(Table2[[#This Row],[Interaction_Count_Final]]&lt;=2,"Low",Table2[[#This Row],[Interaction_Count_Final]]&lt;=5,"Medium",Table2[[#This Row],[Interaction_Count_Final]]&gt;=6,"High",TRUE,"CHECK"))</f>
        <v>High</v>
      </c>
      <c r="X58" t="b">
        <f t="shared" si="0"/>
        <v>1</v>
      </c>
      <c r="Y58" t="b">
        <f>tbl_CleanLeads[[#This Row],[Response_Time_Hours]]&gt;24</f>
        <v>0</v>
      </c>
      <c r="Z58" s="13" t="b">
        <f>tbl_CleanLeads[[#This Row],[Response_Time_Hours]]&gt;72</f>
        <v>0</v>
      </c>
      <c r="AA58" s="13" t="b">
        <f>tbl_CleanLeads[[#This Row],[Status_Clean]]="Converted"</f>
        <v>0</v>
      </c>
    </row>
    <row r="59" spans="1:27">
      <c r="A59" t="s">
        <v>70</v>
      </c>
      <c r="B59" t="s">
        <v>304</v>
      </c>
      <c r="C59" t="s">
        <v>305</v>
      </c>
      <c r="D59" t="s">
        <v>7274</v>
      </c>
      <c r="E59" t="s">
        <v>7308</v>
      </c>
      <c r="F59" t="s">
        <v>193</v>
      </c>
      <c r="G59" s="1">
        <v>45215</v>
      </c>
      <c r="H59" s="8">
        <f>MONTH(tbl_CleanLeads[[#This Row],[Lead_Date_Final]])</f>
        <v>10</v>
      </c>
      <c r="I59" t="s">
        <v>7270</v>
      </c>
      <c r="J59" t="s">
        <v>7263</v>
      </c>
      <c r="K59" t="s">
        <v>7264</v>
      </c>
      <c r="L59">
        <f>WEEKDAY(tbl_CleanLeads[[#This Row],[Lead_Date_Final]],2)</f>
        <v>1</v>
      </c>
      <c r="M59" t="s">
        <v>7298</v>
      </c>
      <c r="N59">
        <v>35</v>
      </c>
      <c r="O59" s="7">
        <v>3284.07</v>
      </c>
      <c r="P59" t="s">
        <v>232</v>
      </c>
      <c r="Q59" t="s">
        <v>7266</v>
      </c>
      <c r="R59">
        <f>IF(UPPER(TRIM(Table2[[#This Row],[Status_Clean]]))="CONVERTED",1,0)</f>
        <v>0</v>
      </c>
      <c r="S59">
        <f>IF(ISNUMBER(MATCH(UPPER(TRIM(Table2[[#This Row],[Status_Clean]])),{"CONTACTED","QUALIFIED","CONVERTED"},0)),1,0)</f>
        <v>0</v>
      </c>
      <c r="T59" cm="1">
        <f t="array" ref="T59">_xlfn.SWITCH(UPPER(TRIM(Table2[[#This Row],[Status_Clean]])),"NEW",1,"CONTACTED",2,"QUALIFIED",3,"CONVERTED",4,"LOST",5,99)</f>
        <v>1</v>
      </c>
      <c r="U59" t="str" cm="1">
        <f t="array" ref="U59">_xlfn.LET(_xlpm.x,IFERROR(VALUE(Table2[[#This Row],[Response_Time_Hours]]),""),IF(_xlpm.x="","CHECK",_xlfn.IFS(_xlpm.x&lt;=1,"Immediate",_xlpm.x&lt;=6,"Fast",_xlpm.x&lt;=24,"Moderate",_xlpm.x&gt;24,"Delayed")))</f>
        <v>Delayed</v>
      </c>
      <c r="V59">
        <f>FLOOR(tbl_CleanLeads[[#This Row],[Response_Time_Hours]],6)</f>
        <v>30</v>
      </c>
      <c r="W59" t="str" cm="1">
        <f t="array" ref="W59">IF(Table2[[#This Row],[Interaction_Count_Final]]="","N/A",_xlfn.IFS(Table2[[#This Row],[Interaction_Count_Final]]&lt;=2,"Low",Table2[[#This Row],[Interaction_Count_Final]]&lt;=5,"Medium",Table2[[#This Row],[Interaction_Count_Final]]&gt;=6,"High",TRUE,"CHECK"))</f>
        <v>High</v>
      </c>
      <c r="X59" t="b">
        <f t="shared" si="0"/>
        <v>1</v>
      </c>
      <c r="Y59" t="b">
        <f>tbl_CleanLeads[[#This Row],[Response_Time_Hours]]&gt;24</f>
        <v>1</v>
      </c>
      <c r="Z59" s="13" t="b">
        <f>tbl_CleanLeads[[#This Row],[Response_Time_Hours]]&gt;72</f>
        <v>0</v>
      </c>
      <c r="AA59" s="13" t="b">
        <f>tbl_CleanLeads[[#This Row],[Status_Clean]]="Converted"</f>
        <v>0</v>
      </c>
    </row>
    <row r="60" spans="1:27">
      <c r="A60" t="s">
        <v>102</v>
      </c>
      <c r="B60" t="s">
        <v>306</v>
      </c>
      <c r="C60" t="s">
        <v>307</v>
      </c>
      <c r="D60" t="s">
        <v>7274</v>
      </c>
      <c r="E60" t="s">
        <v>363</v>
      </c>
      <c r="F60" t="s">
        <v>250</v>
      </c>
      <c r="G60" s="1">
        <v>44957</v>
      </c>
      <c r="H60" s="8">
        <f>MONTH(tbl_CleanLeads[[#This Row],[Lead_Date_Final]])</f>
        <v>1</v>
      </c>
      <c r="I60" t="s">
        <v>7317</v>
      </c>
      <c r="J60" t="s">
        <v>7263</v>
      </c>
      <c r="K60" t="s">
        <v>7284</v>
      </c>
      <c r="L60">
        <f>WEEKDAY(tbl_CleanLeads[[#This Row],[Lead_Date_Final]],2)</f>
        <v>2</v>
      </c>
      <c r="M60" t="s">
        <v>7265</v>
      </c>
      <c r="N60">
        <v>54.6</v>
      </c>
      <c r="O60" s="7">
        <v>1812.01</v>
      </c>
      <c r="P60">
        <v>50</v>
      </c>
      <c r="Q60" t="s">
        <v>7289</v>
      </c>
      <c r="R60">
        <f>IF(UPPER(TRIM(Table2[[#This Row],[Status_Clean]]))="CONVERTED",1,0)</f>
        <v>1</v>
      </c>
      <c r="S60">
        <f>IF(ISNUMBER(MATCH(UPPER(TRIM(Table2[[#This Row],[Status_Clean]])),{"CONTACTED","QUALIFIED","CONVERTED"},0)),1,0)</f>
        <v>1</v>
      </c>
      <c r="T60" cm="1">
        <f t="array" ref="T60">_xlfn.SWITCH(UPPER(TRIM(Table2[[#This Row],[Status_Clean]])),"NEW",1,"CONTACTED",2,"QUALIFIED",3,"CONVERTED",4,"LOST",5,99)</f>
        <v>4</v>
      </c>
      <c r="U60" t="str" cm="1">
        <f t="array" ref="U60">_xlfn.LET(_xlpm.x,IFERROR(VALUE(Table2[[#This Row],[Response_Time_Hours]]),""),IF(_xlpm.x="","CHECK",_xlfn.IFS(_xlpm.x&lt;=1,"Immediate",_xlpm.x&lt;=6,"Fast",_xlpm.x&lt;=24,"Moderate",_xlpm.x&gt;24,"Delayed")))</f>
        <v>Delayed</v>
      </c>
      <c r="V60">
        <f>FLOOR(tbl_CleanLeads[[#This Row],[Response_Time_Hours]],6)</f>
        <v>54</v>
      </c>
      <c r="W60" t="str" cm="1">
        <f t="array" ref="W60">IF(Table2[[#This Row],[Interaction_Count_Final]]="","N/A",_xlfn.IFS(Table2[[#This Row],[Interaction_Count_Final]]&lt;=2,"Low",Table2[[#This Row],[Interaction_Count_Final]]&lt;=5,"Medium",Table2[[#This Row],[Interaction_Count_Final]]&gt;=6,"High",TRUE,"CHECK"))</f>
        <v>High</v>
      </c>
      <c r="X60" t="b">
        <f t="shared" si="0"/>
        <v>1</v>
      </c>
      <c r="Y60" t="b">
        <f>tbl_CleanLeads[[#This Row],[Response_Time_Hours]]&gt;24</f>
        <v>1</v>
      </c>
      <c r="Z60" s="13" t="b">
        <f>tbl_CleanLeads[[#This Row],[Response_Time_Hours]]&gt;72</f>
        <v>0</v>
      </c>
      <c r="AA60" s="13" t="b">
        <f>tbl_CleanLeads[[#This Row],[Status_Clean]]="Converted"</f>
        <v>1</v>
      </c>
    </row>
    <row r="61" spans="1:27">
      <c r="A61" t="s">
        <v>90</v>
      </c>
      <c r="B61" t="s">
        <v>309</v>
      </c>
      <c r="C61" t="s">
        <v>310</v>
      </c>
      <c r="D61" t="s">
        <v>7303</v>
      </c>
      <c r="E61" t="s">
        <v>311</v>
      </c>
      <c r="F61" t="s">
        <v>193</v>
      </c>
      <c r="G61" s="1">
        <v>45518</v>
      </c>
      <c r="H61" s="8">
        <f>MONTH(tbl_CleanLeads[[#This Row],[Lead_Date_Final]])</f>
        <v>8</v>
      </c>
      <c r="I61" t="s">
        <v>7310</v>
      </c>
      <c r="J61" t="s">
        <v>7271</v>
      </c>
      <c r="K61" t="s">
        <v>7288</v>
      </c>
      <c r="L61">
        <f>WEEKDAY(tbl_CleanLeads[[#This Row],[Lead_Date_Final]],2)</f>
        <v>3</v>
      </c>
      <c r="M61" t="s">
        <v>7272</v>
      </c>
      <c r="N61">
        <v>15.3</v>
      </c>
      <c r="O61" s="7">
        <v>2096.2399999999998</v>
      </c>
      <c r="P61">
        <v>47</v>
      </c>
      <c r="Q61" t="s">
        <v>7266</v>
      </c>
      <c r="R61">
        <f>IF(UPPER(TRIM(Table2[[#This Row],[Status_Clean]]))="CONVERTED",1,0)</f>
        <v>0</v>
      </c>
      <c r="S61">
        <f>IF(ISNUMBER(MATCH(UPPER(TRIM(Table2[[#This Row],[Status_Clean]])),{"CONTACTED","QUALIFIED","CONVERTED"},0)),1,0)</f>
        <v>0</v>
      </c>
      <c r="T61" cm="1">
        <f t="array" ref="T61">_xlfn.SWITCH(UPPER(TRIM(Table2[[#This Row],[Status_Clean]])),"NEW",1,"CONTACTED",2,"QUALIFIED",3,"CONVERTED",4,"LOST",5,99)</f>
        <v>1</v>
      </c>
      <c r="U61" t="str" cm="1">
        <f t="array" ref="U61">_xlfn.LET(_xlpm.x,IFERROR(VALUE(Table2[[#This Row],[Response_Time_Hours]]),""),IF(_xlpm.x="","CHECK",_xlfn.IFS(_xlpm.x&lt;=1,"Immediate",_xlpm.x&lt;=6,"Fast",_xlpm.x&lt;=24,"Moderate",_xlpm.x&gt;24,"Delayed")))</f>
        <v>Moderate</v>
      </c>
      <c r="V61">
        <f>FLOOR(tbl_CleanLeads[[#This Row],[Response_Time_Hours]],6)</f>
        <v>12</v>
      </c>
      <c r="W61" t="str" cm="1">
        <f t="array" ref="W61">IF(Table2[[#This Row],[Interaction_Count_Final]]="","N/A",_xlfn.IFS(Table2[[#This Row],[Interaction_Count_Final]]&lt;=2,"Low",Table2[[#This Row],[Interaction_Count_Final]]&lt;=5,"Medium",Table2[[#This Row],[Interaction_Count_Final]]&gt;=6,"High",TRUE,"CHECK"))</f>
        <v>High</v>
      </c>
      <c r="X61" t="b">
        <f t="shared" si="0"/>
        <v>1</v>
      </c>
      <c r="Y61" t="b">
        <f>tbl_CleanLeads[[#This Row],[Response_Time_Hours]]&gt;24</f>
        <v>0</v>
      </c>
      <c r="Z61" s="13" t="b">
        <f>tbl_CleanLeads[[#This Row],[Response_Time_Hours]]&gt;72</f>
        <v>0</v>
      </c>
      <c r="AA61" s="13" t="b">
        <f>tbl_CleanLeads[[#This Row],[Status_Clean]]="Converted"</f>
        <v>0</v>
      </c>
    </row>
    <row r="62" spans="1:27">
      <c r="A62" t="s">
        <v>70</v>
      </c>
      <c r="B62" t="s">
        <v>312</v>
      </c>
      <c r="C62" t="s">
        <v>313</v>
      </c>
      <c r="D62" t="s">
        <v>7274</v>
      </c>
      <c r="E62" t="s">
        <v>792</v>
      </c>
      <c r="F62" t="s">
        <v>173</v>
      </c>
      <c r="G62" s="1">
        <v>45162</v>
      </c>
      <c r="H62" s="8">
        <f>MONTH(tbl_CleanLeads[[#This Row],[Lead_Date_Final]])</f>
        <v>8</v>
      </c>
      <c r="I62" t="s">
        <v>7310</v>
      </c>
      <c r="J62" t="s">
        <v>7263</v>
      </c>
      <c r="K62" t="s">
        <v>7288</v>
      </c>
      <c r="L62">
        <f>WEEKDAY(tbl_CleanLeads[[#This Row],[Lead_Date_Final]],2)</f>
        <v>4</v>
      </c>
      <c r="M62" t="s">
        <v>7285</v>
      </c>
      <c r="N62">
        <v>16.3</v>
      </c>
      <c r="O62" s="7">
        <v>3956.47</v>
      </c>
      <c r="P62">
        <v>6</v>
      </c>
      <c r="Q62" t="s">
        <v>7273</v>
      </c>
      <c r="R62">
        <f>IF(UPPER(TRIM(Table2[[#This Row],[Status_Clean]]))="CONVERTED",1,0)</f>
        <v>0</v>
      </c>
      <c r="S62">
        <f>IF(ISNUMBER(MATCH(UPPER(TRIM(Table2[[#This Row],[Status_Clean]])),{"CONTACTED","QUALIFIED","CONVERTED"},0)),1,0)</f>
        <v>0</v>
      </c>
      <c r="T62" cm="1">
        <f t="array" ref="T62">_xlfn.SWITCH(UPPER(TRIM(Table2[[#This Row],[Status_Clean]])),"NEW",1,"CONTACTED",2,"QUALIFIED",3,"CONVERTED",4,"LOST",5,99)</f>
        <v>5</v>
      </c>
      <c r="U62" t="str" cm="1">
        <f t="array" ref="U62">_xlfn.LET(_xlpm.x,IFERROR(VALUE(Table2[[#This Row],[Response_Time_Hours]]),""),IF(_xlpm.x="","CHECK",_xlfn.IFS(_xlpm.x&lt;=1,"Immediate",_xlpm.x&lt;=6,"Fast",_xlpm.x&lt;=24,"Moderate",_xlpm.x&gt;24,"Delayed")))</f>
        <v>Moderate</v>
      </c>
      <c r="V62">
        <f>FLOOR(tbl_CleanLeads[[#This Row],[Response_Time_Hours]],6)</f>
        <v>12</v>
      </c>
      <c r="W62" t="str" cm="1">
        <f t="array" ref="W62">IF(Table2[[#This Row],[Interaction_Count_Final]]="","N/A",_xlfn.IFS(Table2[[#This Row],[Interaction_Count_Final]]&lt;=2,"Low",Table2[[#This Row],[Interaction_Count_Final]]&lt;=5,"Medium",Table2[[#This Row],[Interaction_Count_Final]]&gt;=6,"High",TRUE,"CHECK"))</f>
        <v>High</v>
      </c>
      <c r="X62" t="b">
        <f t="shared" si="0"/>
        <v>1</v>
      </c>
      <c r="Y62" t="b">
        <f>tbl_CleanLeads[[#This Row],[Response_Time_Hours]]&gt;24</f>
        <v>0</v>
      </c>
      <c r="Z62" s="13" t="b">
        <f>tbl_CleanLeads[[#This Row],[Response_Time_Hours]]&gt;72</f>
        <v>0</v>
      </c>
      <c r="AA62" s="13" t="b">
        <f>tbl_CleanLeads[[#This Row],[Status_Clean]]="Converted"</f>
        <v>0</v>
      </c>
    </row>
    <row r="63" spans="1:27">
      <c r="A63" t="s">
        <v>70</v>
      </c>
      <c r="B63" t="s">
        <v>316</v>
      </c>
      <c r="C63" t="s">
        <v>317</v>
      </c>
      <c r="D63" t="s">
        <v>7268</v>
      </c>
      <c r="E63" t="s">
        <v>123</v>
      </c>
      <c r="F63" t="s">
        <v>125</v>
      </c>
      <c r="G63" s="1">
        <v>45447</v>
      </c>
      <c r="H63" s="8">
        <f>MONTH(tbl_CleanLeads[[#This Row],[Lead_Date_Final]])</f>
        <v>6</v>
      </c>
      <c r="I63" t="s">
        <v>7276</v>
      </c>
      <c r="J63" t="s">
        <v>7271</v>
      </c>
      <c r="K63" t="s">
        <v>7277</v>
      </c>
      <c r="L63">
        <f>WEEKDAY(tbl_CleanLeads[[#This Row],[Lead_Date_Final]],2)</f>
        <v>2</v>
      </c>
      <c r="M63" t="s">
        <v>7265</v>
      </c>
      <c r="N63">
        <v>50.5</v>
      </c>
      <c r="O63" s="7">
        <v>4438.34</v>
      </c>
      <c r="P63">
        <v>12</v>
      </c>
      <c r="Q63" t="s">
        <v>7273</v>
      </c>
      <c r="R63">
        <f>IF(UPPER(TRIM(Table2[[#This Row],[Status_Clean]]))="CONVERTED",1,0)</f>
        <v>0</v>
      </c>
      <c r="S63">
        <f>IF(ISNUMBER(MATCH(UPPER(TRIM(Table2[[#This Row],[Status_Clean]])),{"CONTACTED","QUALIFIED","CONVERTED"},0)),1,0)</f>
        <v>1</v>
      </c>
      <c r="T63" cm="1">
        <f t="array" ref="T63">_xlfn.SWITCH(UPPER(TRIM(Table2[[#This Row],[Status_Clean]])),"NEW",1,"CONTACTED",2,"QUALIFIED",3,"CONVERTED",4,"LOST",5,99)</f>
        <v>2</v>
      </c>
      <c r="U63" t="str" cm="1">
        <f t="array" ref="U63">_xlfn.LET(_xlpm.x,IFERROR(VALUE(Table2[[#This Row],[Response_Time_Hours]]),""),IF(_xlpm.x="","CHECK",_xlfn.IFS(_xlpm.x&lt;=1,"Immediate",_xlpm.x&lt;=6,"Fast",_xlpm.x&lt;=24,"Moderate",_xlpm.x&gt;24,"Delayed")))</f>
        <v>Delayed</v>
      </c>
      <c r="V63">
        <f>FLOOR(tbl_CleanLeads[[#This Row],[Response_Time_Hours]],6)</f>
        <v>48</v>
      </c>
      <c r="W63" t="str" cm="1">
        <f t="array" ref="W63">IF(Table2[[#This Row],[Interaction_Count_Final]]="","N/A",_xlfn.IFS(Table2[[#This Row],[Interaction_Count_Final]]&lt;=2,"Low",Table2[[#This Row],[Interaction_Count_Final]]&lt;=5,"Medium",Table2[[#This Row],[Interaction_Count_Final]]&gt;=6,"High",TRUE,"CHECK"))</f>
        <v>High</v>
      </c>
      <c r="X63" t="b">
        <f t="shared" si="0"/>
        <v>1</v>
      </c>
      <c r="Y63" t="b">
        <f>tbl_CleanLeads[[#This Row],[Response_Time_Hours]]&gt;24</f>
        <v>1</v>
      </c>
      <c r="Z63" s="13" t="b">
        <f>tbl_CleanLeads[[#This Row],[Response_Time_Hours]]&gt;72</f>
        <v>0</v>
      </c>
      <c r="AA63" s="13" t="b">
        <f>tbl_CleanLeads[[#This Row],[Status_Clean]]="Converted"</f>
        <v>0</v>
      </c>
    </row>
    <row r="64" spans="1:27">
      <c r="A64" t="s">
        <v>70</v>
      </c>
      <c r="B64" t="s">
        <v>320</v>
      </c>
      <c r="C64" t="s">
        <v>321</v>
      </c>
      <c r="D64" t="s">
        <v>7268</v>
      </c>
      <c r="E64" t="s">
        <v>69</v>
      </c>
      <c r="F64" t="s">
        <v>125</v>
      </c>
      <c r="G64" s="1">
        <v>45585</v>
      </c>
      <c r="H64" s="8">
        <f>MONTH(tbl_CleanLeads[[#This Row],[Lead_Date_Final]])</f>
        <v>10</v>
      </c>
      <c r="I64" t="s">
        <v>7270</v>
      </c>
      <c r="J64" t="s">
        <v>7271</v>
      </c>
      <c r="K64" t="s">
        <v>7264</v>
      </c>
      <c r="L64">
        <f>WEEKDAY(tbl_CleanLeads[[#This Row],[Lead_Date_Final]],2)</f>
        <v>7</v>
      </c>
      <c r="M64" t="s">
        <v>7293</v>
      </c>
      <c r="N64">
        <v>30.6</v>
      </c>
      <c r="O64" s="7">
        <v>3568.62</v>
      </c>
      <c r="P64">
        <v>26</v>
      </c>
      <c r="Q64" t="s">
        <v>7266</v>
      </c>
      <c r="R64">
        <f>IF(UPPER(TRIM(Table2[[#This Row],[Status_Clean]]))="CONVERTED",1,0)</f>
        <v>0</v>
      </c>
      <c r="S64">
        <f>IF(ISNUMBER(MATCH(UPPER(TRIM(Table2[[#This Row],[Status_Clean]])),{"CONTACTED","QUALIFIED","CONVERTED"},0)),1,0)</f>
        <v>1</v>
      </c>
      <c r="T64" cm="1">
        <f t="array" ref="T64">_xlfn.SWITCH(UPPER(TRIM(Table2[[#This Row],[Status_Clean]])),"NEW",1,"CONTACTED",2,"QUALIFIED",3,"CONVERTED",4,"LOST",5,99)</f>
        <v>2</v>
      </c>
      <c r="U64" t="str" cm="1">
        <f t="array" ref="U64">_xlfn.LET(_xlpm.x,IFERROR(VALUE(Table2[[#This Row],[Response_Time_Hours]]),""),IF(_xlpm.x="","CHECK",_xlfn.IFS(_xlpm.x&lt;=1,"Immediate",_xlpm.x&lt;=6,"Fast",_xlpm.x&lt;=24,"Moderate",_xlpm.x&gt;24,"Delayed")))</f>
        <v>Delayed</v>
      </c>
      <c r="V64">
        <f>FLOOR(tbl_CleanLeads[[#This Row],[Response_Time_Hours]],6)</f>
        <v>30</v>
      </c>
      <c r="W64" t="str" cm="1">
        <f t="array" ref="W64">IF(Table2[[#This Row],[Interaction_Count_Final]]="","N/A",_xlfn.IFS(Table2[[#This Row],[Interaction_Count_Final]]&lt;=2,"Low",Table2[[#This Row],[Interaction_Count_Final]]&lt;=5,"Medium",Table2[[#This Row],[Interaction_Count_Final]]&gt;=6,"High",TRUE,"CHECK"))</f>
        <v>High</v>
      </c>
      <c r="X64" t="b">
        <f t="shared" si="0"/>
        <v>1</v>
      </c>
      <c r="Y64" t="b">
        <f>tbl_CleanLeads[[#This Row],[Response_Time_Hours]]&gt;24</f>
        <v>1</v>
      </c>
      <c r="Z64" s="13" t="b">
        <f>tbl_CleanLeads[[#This Row],[Response_Time_Hours]]&gt;72</f>
        <v>0</v>
      </c>
      <c r="AA64" s="13" t="b">
        <f>tbl_CleanLeads[[#This Row],[Status_Clean]]="Converted"</f>
        <v>0</v>
      </c>
    </row>
    <row r="65" spans="1:27">
      <c r="A65" t="s">
        <v>70</v>
      </c>
      <c r="B65" t="s">
        <v>325</v>
      </c>
      <c r="C65" t="s">
        <v>326</v>
      </c>
      <c r="D65" t="s">
        <v>7303</v>
      </c>
      <c r="E65" t="s">
        <v>7308</v>
      </c>
      <c r="F65" t="s">
        <v>250</v>
      </c>
      <c r="G65" s="1">
        <v>45554</v>
      </c>
      <c r="H65" s="8">
        <f>MONTH(tbl_CleanLeads[[#This Row],[Lead_Date_Final]])</f>
        <v>9</v>
      </c>
      <c r="I65" t="s">
        <v>7287</v>
      </c>
      <c r="J65" t="s">
        <v>7271</v>
      </c>
      <c r="K65" t="s">
        <v>7288</v>
      </c>
      <c r="L65">
        <f>WEEKDAY(tbl_CleanLeads[[#This Row],[Lead_Date_Final]],2)</f>
        <v>4</v>
      </c>
      <c r="M65" t="s">
        <v>7285</v>
      </c>
      <c r="N65">
        <v>21</v>
      </c>
      <c r="O65" s="7">
        <v>3585.72</v>
      </c>
      <c r="P65">
        <v>46</v>
      </c>
      <c r="Q65" t="s">
        <v>7266</v>
      </c>
      <c r="R65">
        <f>IF(UPPER(TRIM(Table2[[#This Row],[Status_Clean]]))="CONVERTED",1,0)</f>
        <v>1</v>
      </c>
      <c r="S65">
        <f>IF(ISNUMBER(MATCH(UPPER(TRIM(Table2[[#This Row],[Status_Clean]])),{"CONTACTED","QUALIFIED","CONVERTED"},0)),1,0)</f>
        <v>1</v>
      </c>
      <c r="T65" cm="1">
        <f t="array" ref="T65">_xlfn.SWITCH(UPPER(TRIM(Table2[[#This Row],[Status_Clean]])),"NEW",1,"CONTACTED",2,"QUALIFIED",3,"CONVERTED",4,"LOST",5,99)</f>
        <v>4</v>
      </c>
      <c r="U65" t="str" cm="1">
        <f t="array" ref="U65">_xlfn.LET(_xlpm.x,IFERROR(VALUE(Table2[[#This Row],[Response_Time_Hours]]),""),IF(_xlpm.x="","CHECK",_xlfn.IFS(_xlpm.x&lt;=1,"Immediate",_xlpm.x&lt;=6,"Fast",_xlpm.x&lt;=24,"Moderate",_xlpm.x&gt;24,"Delayed")))</f>
        <v>Moderate</v>
      </c>
      <c r="V65">
        <f>FLOOR(tbl_CleanLeads[[#This Row],[Response_Time_Hours]],6)</f>
        <v>18</v>
      </c>
      <c r="W65" t="str" cm="1">
        <f t="array" ref="W65">IF(Table2[[#This Row],[Interaction_Count_Final]]="","N/A",_xlfn.IFS(Table2[[#This Row],[Interaction_Count_Final]]&lt;=2,"Low",Table2[[#This Row],[Interaction_Count_Final]]&lt;=5,"Medium",Table2[[#This Row],[Interaction_Count_Final]]&gt;=6,"High",TRUE,"CHECK"))</f>
        <v>High</v>
      </c>
      <c r="X65" t="b">
        <f t="shared" si="0"/>
        <v>1</v>
      </c>
      <c r="Y65" t="b">
        <f>tbl_CleanLeads[[#This Row],[Response_Time_Hours]]&gt;24</f>
        <v>0</v>
      </c>
      <c r="Z65" s="13" t="b">
        <f>tbl_CleanLeads[[#This Row],[Response_Time_Hours]]&gt;72</f>
        <v>0</v>
      </c>
      <c r="AA65" s="13" t="b">
        <f>tbl_CleanLeads[[#This Row],[Status_Clean]]="Converted"</f>
        <v>1</v>
      </c>
    </row>
    <row r="66" spans="1:27">
      <c r="A66" t="s">
        <v>102</v>
      </c>
      <c r="B66" t="s">
        <v>328</v>
      </c>
      <c r="C66" t="s">
        <v>329</v>
      </c>
      <c r="D66" t="s">
        <v>7280</v>
      </c>
      <c r="E66" t="s">
        <v>222</v>
      </c>
      <c r="F66" t="s">
        <v>125</v>
      </c>
      <c r="G66" s="1">
        <v>45383</v>
      </c>
      <c r="H66" s="8">
        <f>MONTH(tbl_CleanLeads[[#This Row],[Lead_Date_Final]])</f>
        <v>4</v>
      </c>
      <c r="I66" t="s">
        <v>7297</v>
      </c>
      <c r="J66" t="s">
        <v>7271</v>
      </c>
      <c r="K66" t="s">
        <v>7277</v>
      </c>
      <c r="L66">
        <f>WEEKDAY(tbl_CleanLeads[[#This Row],[Lead_Date_Final]],2)</f>
        <v>1</v>
      </c>
      <c r="M66" t="s">
        <v>7298</v>
      </c>
      <c r="N66">
        <v>31.200000000000003</v>
      </c>
      <c r="O66" s="7">
        <v>4123.8999999999996</v>
      </c>
      <c r="P66">
        <v>15</v>
      </c>
      <c r="Q66" t="s">
        <v>7273</v>
      </c>
      <c r="R66">
        <f>IF(UPPER(TRIM(Table2[[#This Row],[Status_Clean]]))="CONVERTED",1,0)</f>
        <v>0</v>
      </c>
      <c r="S66">
        <f>IF(ISNUMBER(MATCH(UPPER(TRIM(Table2[[#This Row],[Status_Clean]])),{"CONTACTED","QUALIFIED","CONVERTED"},0)),1,0)</f>
        <v>1</v>
      </c>
      <c r="T66" cm="1">
        <f t="array" ref="T66">_xlfn.SWITCH(UPPER(TRIM(Table2[[#This Row],[Status_Clean]])),"NEW",1,"CONTACTED",2,"QUALIFIED",3,"CONVERTED",4,"LOST",5,99)</f>
        <v>2</v>
      </c>
      <c r="U66" t="str" cm="1">
        <f t="array" ref="U66">_xlfn.LET(_xlpm.x,IFERROR(VALUE(Table2[[#This Row],[Response_Time_Hours]]),""),IF(_xlpm.x="","CHECK",_xlfn.IFS(_xlpm.x&lt;=1,"Immediate",_xlpm.x&lt;=6,"Fast",_xlpm.x&lt;=24,"Moderate",_xlpm.x&gt;24,"Delayed")))</f>
        <v>Delayed</v>
      </c>
      <c r="V66">
        <f>FLOOR(tbl_CleanLeads[[#This Row],[Response_Time_Hours]],6)</f>
        <v>30</v>
      </c>
      <c r="W66" t="str" cm="1">
        <f t="array" ref="W66">IF(Table2[[#This Row],[Interaction_Count_Final]]="","N/A",_xlfn.IFS(Table2[[#This Row],[Interaction_Count_Final]]&lt;=2,"Low",Table2[[#This Row],[Interaction_Count_Final]]&lt;=5,"Medium",Table2[[#This Row],[Interaction_Count_Final]]&gt;=6,"High",TRUE,"CHECK"))</f>
        <v>High</v>
      </c>
      <c r="X66" t="b">
        <f t="shared" ref="X66:X129" si="1">COUNTIF($A:$A,$A66)&gt;1</f>
        <v>1</v>
      </c>
      <c r="Y66" t="b">
        <f>tbl_CleanLeads[[#This Row],[Response_Time_Hours]]&gt;24</f>
        <v>1</v>
      </c>
      <c r="Z66" s="13" t="b">
        <f>tbl_CleanLeads[[#This Row],[Response_Time_Hours]]&gt;72</f>
        <v>0</v>
      </c>
      <c r="AA66" s="13" t="b">
        <f>tbl_CleanLeads[[#This Row],[Status_Clean]]="Converted"</f>
        <v>0</v>
      </c>
    </row>
    <row r="67" spans="1:27">
      <c r="A67" t="s">
        <v>70</v>
      </c>
      <c r="B67" t="s">
        <v>332</v>
      </c>
      <c r="C67" t="s">
        <v>7373</v>
      </c>
      <c r="D67" t="s">
        <v>7280</v>
      </c>
      <c r="E67" t="s">
        <v>263</v>
      </c>
      <c r="F67" t="s">
        <v>173</v>
      </c>
      <c r="G67" s="1">
        <v>45297</v>
      </c>
      <c r="H67" s="8">
        <f>MONTH(tbl_CleanLeads[[#This Row],[Lead_Date_Final]])</f>
        <v>1</v>
      </c>
      <c r="I67" t="s">
        <v>7317</v>
      </c>
      <c r="J67" t="s">
        <v>7271</v>
      </c>
      <c r="K67" t="s">
        <v>7284</v>
      </c>
      <c r="L67">
        <f>WEEKDAY(tbl_CleanLeads[[#This Row],[Lead_Date_Final]],2)</f>
        <v>6</v>
      </c>
      <c r="M67" t="s">
        <v>7278</v>
      </c>
      <c r="N67">
        <v>43</v>
      </c>
      <c r="O67" s="7">
        <v>3279.7</v>
      </c>
      <c r="P67">
        <v>24</v>
      </c>
      <c r="Q67" t="s">
        <v>7266</v>
      </c>
      <c r="R67">
        <f>IF(UPPER(TRIM(Table2[[#This Row],[Status_Clean]]))="CONVERTED",1,0)</f>
        <v>0</v>
      </c>
      <c r="S67">
        <f>IF(ISNUMBER(MATCH(UPPER(TRIM(Table2[[#This Row],[Status_Clean]])),{"CONTACTED","QUALIFIED","CONVERTED"},0)),1,0)</f>
        <v>0</v>
      </c>
      <c r="T67" cm="1">
        <f t="array" ref="T67">_xlfn.SWITCH(UPPER(TRIM(Table2[[#This Row],[Status_Clean]])),"NEW",1,"CONTACTED",2,"QUALIFIED",3,"CONVERTED",4,"LOST",5,99)</f>
        <v>5</v>
      </c>
      <c r="U67" t="str" cm="1">
        <f t="array" ref="U67">_xlfn.LET(_xlpm.x,IFERROR(VALUE(Table2[[#This Row],[Response_Time_Hours]]),""),IF(_xlpm.x="","CHECK",_xlfn.IFS(_xlpm.x&lt;=1,"Immediate",_xlpm.x&lt;=6,"Fast",_xlpm.x&lt;=24,"Moderate",_xlpm.x&gt;24,"Delayed")))</f>
        <v>Delayed</v>
      </c>
      <c r="V67">
        <f>FLOOR(tbl_CleanLeads[[#This Row],[Response_Time_Hours]],6)</f>
        <v>42</v>
      </c>
      <c r="W67" t="str" cm="1">
        <f t="array" ref="W67">IF(Table2[[#This Row],[Interaction_Count_Final]]="","N/A",_xlfn.IFS(Table2[[#This Row],[Interaction_Count_Final]]&lt;=2,"Low",Table2[[#This Row],[Interaction_Count_Final]]&lt;=5,"Medium",Table2[[#This Row],[Interaction_Count_Final]]&gt;=6,"High",TRUE,"CHECK"))</f>
        <v>High</v>
      </c>
      <c r="X67" t="b">
        <f t="shared" si="1"/>
        <v>1</v>
      </c>
      <c r="Y67" t="b">
        <f>tbl_CleanLeads[[#This Row],[Response_Time_Hours]]&gt;24</f>
        <v>1</v>
      </c>
      <c r="Z67" s="13" t="b">
        <f>tbl_CleanLeads[[#This Row],[Response_Time_Hours]]&gt;72</f>
        <v>0</v>
      </c>
      <c r="AA67" s="13" t="b">
        <f>tbl_CleanLeads[[#This Row],[Status_Clean]]="Converted"</f>
        <v>0</v>
      </c>
    </row>
    <row r="68" spans="1:27">
      <c r="A68" t="s">
        <v>63</v>
      </c>
      <c r="B68" t="s">
        <v>335</v>
      </c>
      <c r="C68" t="s">
        <v>336</v>
      </c>
      <c r="D68" t="s">
        <v>7268</v>
      </c>
      <c r="E68" t="s">
        <v>101</v>
      </c>
      <c r="F68" t="s">
        <v>125</v>
      </c>
      <c r="G68" s="1">
        <v>44998</v>
      </c>
      <c r="H68" s="8">
        <f>MONTH(tbl_CleanLeads[[#This Row],[Lead_Date_Final]])</f>
        <v>3</v>
      </c>
      <c r="I68" t="s">
        <v>7295</v>
      </c>
      <c r="J68" t="s">
        <v>7263</v>
      </c>
      <c r="K68" t="s">
        <v>7284</v>
      </c>
      <c r="L68">
        <f>WEEKDAY(tbl_CleanLeads[[#This Row],[Lead_Date_Final]],2)</f>
        <v>1</v>
      </c>
      <c r="M68" t="s">
        <v>7298</v>
      </c>
      <c r="N68">
        <v>28.799999999999997</v>
      </c>
      <c r="O68" s="7">
        <v>4786.07</v>
      </c>
      <c r="P68">
        <v>2</v>
      </c>
      <c r="Q68" t="s">
        <v>7273</v>
      </c>
      <c r="R68">
        <f>IF(UPPER(TRIM(Table2[[#This Row],[Status_Clean]]))="CONVERTED",1,0)</f>
        <v>0</v>
      </c>
      <c r="S68">
        <f>IF(ISNUMBER(MATCH(UPPER(TRIM(Table2[[#This Row],[Status_Clean]])),{"CONTACTED","QUALIFIED","CONVERTED"},0)),1,0)</f>
        <v>1</v>
      </c>
      <c r="T68" cm="1">
        <f t="array" ref="T68">_xlfn.SWITCH(UPPER(TRIM(Table2[[#This Row],[Status_Clean]])),"NEW",1,"CONTACTED",2,"QUALIFIED",3,"CONVERTED",4,"LOST",5,99)</f>
        <v>2</v>
      </c>
      <c r="U68" t="str" cm="1">
        <f t="array" ref="U68">_xlfn.LET(_xlpm.x,IFERROR(VALUE(Table2[[#This Row],[Response_Time_Hours]]),""),IF(_xlpm.x="","CHECK",_xlfn.IFS(_xlpm.x&lt;=1,"Immediate",_xlpm.x&lt;=6,"Fast",_xlpm.x&lt;=24,"Moderate",_xlpm.x&gt;24,"Delayed")))</f>
        <v>Delayed</v>
      </c>
      <c r="V68">
        <f>FLOOR(tbl_CleanLeads[[#This Row],[Response_Time_Hours]],6)</f>
        <v>24</v>
      </c>
      <c r="W68" t="str" cm="1">
        <f t="array" ref="W68">IF(Table2[[#This Row],[Interaction_Count_Final]]="","N/A",_xlfn.IFS(Table2[[#This Row],[Interaction_Count_Final]]&lt;=2,"Low",Table2[[#This Row],[Interaction_Count_Final]]&lt;=5,"Medium",Table2[[#This Row],[Interaction_Count_Final]]&gt;=6,"High",TRUE,"CHECK"))</f>
        <v>Low</v>
      </c>
      <c r="X68" t="b">
        <f t="shared" si="1"/>
        <v>1</v>
      </c>
      <c r="Y68" t="b">
        <f>tbl_CleanLeads[[#This Row],[Response_Time_Hours]]&gt;24</f>
        <v>1</v>
      </c>
      <c r="Z68" s="13" t="b">
        <f>tbl_CleanLeads[[#This Row],[Response_Time_Hours]]&gt;72</f>
        <v>0</v>
      </c>
      <c r="AA68" s="13" t="b">
        <f>tbl_CleanLeads[[#This Row],[Status_Clean]]="Converted"</f>
        <v>0</v>
      </c>
    </row>
    <row r="69" spans="1:27">
      <c r="A69" t="s">
        <v>70</v>
      </c>
      <c r="B69" t="s">
        <v>340</v>
      </c>
      <c r="C69" t="s">
        <v>341</v>
      </c>
      <c r="D69" t="s">
        <v>7258</v>
      </c>
      <c r="E69" t="s">
        <v>254</v>
      </c>
      <c r="F69" t="s">
        <v>193</v>
      </c>
      <c r="G69" s="1">
        <v>45334</v>
      </c>
      <c r="H69" s="8">
        <f>MONTH(tbl_CleanLeads[[#This Row],[Lead_Date_Final]])</f>
        <v>2</v>
      </c>
      <c r="I69" t="s">
        <v>7283</v>
      </c>
      <c r="J69" t="s">
        <v>7271</v>
      </c>
      <c r="K69" t="s">
        <v>7284</v>
      </c>
      <c r="L69">
        <f>WEEKDAY(tbl_CleanLeads[[#This Row],[Lead_Date_Final]],2)</f>
        <v>1</v>
      </c>
      <c r="M69" t="s">
        <v>7298</v>
      </c>
      <c r="N69">
        <v>31.2</v>
      </c>
      <c r="O69" s="7">
        <v>2602.46</v>
      </c>
      <c r="P69">
        <v>5</v>
      </c>
      <c r="Q69" t="s">
        <v>7266</v>
      </c>
      <c r="R69">
        <f>IF(UPPER(TRIM(Table2[[#This Row],[Status_Clean]]))="CONVERTED",1,0)</f>
        <v>0</v>
      </c>
      <c r="S69">
        <f>IF(ISNUMBER(MATCH(UPPER(TRIM(Table2[[#This Row],[Status_Clean]])),{"CONTACTED","QUALIFIED","CONVERTED"},0)),1,0)</f>
        <v>0</v>
      </c>
      <c r="T69" cm="1">
        <f t="array" ref="T69">_xlfn.SWITCH(UPPER(TRIM(Table2[[#This Row],[Status_Clean]])),"NEW",1,"CONTACTED",2,"QUALIFIED",3,"CONVERTED",4,"LOST",5,99)</f>
        <v>1</v>
      </c>
      <c r="U69" t="str" cm="1">
        <f t="array" ref="U69">_xlfn.LET(_xlpm.x,IFERROR(VALUE(Table2[[#This Row],[Response_Time_Hours]]),""),IF(_xlpm.x="","CHECK",_xlfn.IFS(_xlpm.x&lt;=1,"Immediate",_xlpm.x&lt;=6,"Fast",_xlpm.x&lt;=24,"Moderate",_xlpm.x&gt;24,"Delayed")))</f>
        <v>Delayed</v>
      </c>
      <c r="V69">
        <f>FLOOR(tbl_CleanLeads[[#This Row],[Response_Time_Hours]],6)</f>
        <v>30</v>
      </c>
      <c r="W69" t="str" cm="1">
        <f t="array" ref="W69">IF(Table2[[#This Row],[Interaction_Count_Final]]="","N/A",_xlfn.IFS(Table2[[#This Row],[Interaction_Count_Final]]&lt;=2,"Low",Table2[[#This Row],[Interaction_Count_Final]]&lt;=5,"Medium",Table2[[#This Row],[Interaction_Count_Final]]&gt;=6,"High",TRUE,"CHECK"))</f>
        <v>Medium</v>
      </c>
      <c r="X69" t="b">
        <f t="shared" si="1"/>
        <v>1</v>
      </c>
      <c r="Y69" t="b">
        <f>tbl_CleanLeads[[#This Row],[Response_Time_Hours]]&gt;24</f>
        <v>1</v>
      </c>
      <c r="Z69" s="13" t="b">
        <f>tbl_CleanLeads[[#This Row],[Response_Time_Hours]]&gt;72</f>
        <v>0</v>
      </c>
      <c r="AA69" s="13" t="b">
        <f>tbl_CleanLeads[[#This Row],[Status_Clean]]="Converted"</f>
        <v>0</v>
      </c>
    </row>
    <row r="70" spans="1:27">
      <c r="A70" t="s">
        <v>102</v>
      </c>
      <c r="B70" t="s">
        <v>344</v>
      </c>
      <c r="C70" t="s">
        <v>345</v>
      </c>
      <c r="D70" t="s">
        <v>7274</v>
      </c>
      <c r="E70" t="s">
        <v>311</v>
      </c>
      <c r="F70" t="s">
        <v>173</v>
      </c>
      <c r="G70" s="1">
        <v>45118</v>
      </c>
      <c r="H70" s="8">
        <f>MONTH(tbl_CleanLeads[[#This Row],[Lead_Date_Final]])</f>
        <v>7</v>
      </c>
      <c r="I70" t="s">
        <v>7305</v>
      </c>
      <c r="J70" t="s">
        <v>7263</v>
      </c>
      <c r="K70" t="s">
        <v>7288</v>
      </c>
      <c r="L70">
        <f>WEEKDAY(tbl_CleanLeads[[#This Row],[Lead_Date_Final]],2)</f>
        <v>2</v>
      </c>
      <c r="M70" t="s">
        <v>7265</v>
      </c>
      <c r="N70">
        <v>1.4</v>
      </c>
      <c r="O70" s="7">
        <v>4090.22</v>
      </c>
      <c r="P70">
        <v>34</v>
      </c>
      <c r="Q70" t="s">
        <v>7273</v>
      </c>
      <c r="R70">
        <f>IF(UPPER(TRIM(Table2[[#This Row],[Status_Clean]]))="CONVERTED",1,0)</f>
        <v>0</v>
      </c>
      <c r="S70">
        <f>IF(ISNUMBER(MATCH(UPPER(TRIM(Table2[[#This Row],[Status_Clean]])),{"CONTACTED","QUALIFIED","CONVERTED"},0)),1,0)</f>
        <v>0</v>
      </c>
      <c r="T70" cm="1">
        <f t="array" ref="T70">_xlfn.SWITCH(UPPER(TRIM(Table2[[#This Row],[Status_Clean]])),"NEW",1,"CONTACTED",2,"QUALIFIED",3,"CONVERTED",4,"LOST",5,99)</f>
        <v>5</v>
      </c>
      <c r="U70" t="str" cm="1">
        <f t="array" ref="U70">_xlfn.LET(_xlpm.x,IFERROR(VALUE(Table2[[#This Row],[Response_Time_Hours]]),""),IF(_xlpm.x="","CHECK",_xlfn.IFS(_xlpm.x&lt;=1,"Immediate",_xlpm.x&lt;=6,"Fast",_xlpm.x&lt;=24,"Moderate",_xlpm.x&gt;24,"Delayed")))</f>
        <v>Fast</v>
      </c>
      <c r="V70">
        <f>FLOOR(tbl_CleanLeads[[#This Row],[Response_Time_Hours]],6)</f>
        <v>0</v>
      </c>
      <c r="W70" t="str" cm="1">
        <f t="array" ref="W70">IF(Table2[[#This Row],[Interaction_Count_Final]]="","N/A",_xlfn.IFS(Table2[[#This Row],[Interaction_Count_Final]]&lt;=2,"Low",Table2[[#This Row],[Interaction_Count_Final]]&lt;=5,"Medium",Table2[[#This Row],[Interaction_Count_Final]]&gt;=6,"High",TRUE,"CHECK"))</f>
        <v>High</v>
      </c>
      <c r="X70" t="b">
        <f t="shared" si="1"/>
        <v>1</v>
      </c>
      <c r="Y70" t="b">
        <f>tbl_CleanLeads[[#This Row],[Response_Time_Hours]]&gt;24</f>
        <v>0</v>
      </c>
      <c r="Z70" s="13" t="b">
        <f>tbl_CleanLeads[[#This Row],[Response_Time_Hours]]&gt;72</f>
        <v>0</v>
      </c>
      <c r="AA70" s="13" t="b">
        <f>tbl_CleanLeads[[#This Row],[Status_Clean]]="Converted"</f>
        <v>0</v>
      </c>
    </row>
    <row r="71" spans="1:27">
      <c r="A71" t="s">
        <v>63</v>
      </c>
      <c r="B71" t="s">
        <v>347</v>
      </c>
      <c r="C71" t="s">
        <v>348</v>
      </c>
      <c r="D71" t="s">
        <v>7280</v>
      </c>
      <c r="E71" t="s">
        <v>263</v>
      </c>
      <c r="F71" t="s">
        <v>125</v>
      </c>
      <c r="G71" s="1">
        <v>45134</v>
      </c>
      <c r="H71" s="8">
        <f>MONTH(tbl_CleanLeads[[#This Row],[Lead_Date_Final]])</f>
        <v>7</v>
      </c>
      <c r="I71" t="s">
        <v>7305</v>
      </c>
      <c r="J71" t="s">
        <v>7263</v>
      </c>
      <c r="K71" t="s">
        <v>7288</v>
      </c>
      <c r="L71">
        <f>WEEKDAY(tbl_CleanLeads[[#This Row],[Lead_Date_Final]],2)</f>
        <v>4</v>
      </c>
      <c r="M71" t="s">
        <v>7285</v>
      </c>
      <c r="N71">
        <v>70</v>
      </c>
      <c r="O71" s="7">
        <v>2726.16</v>
      </c>
      <c r="P71">
        <v>8</v>
      </c>
      <c r="Q71" t="s">
        <v>7266</v>
      </c>
      <c r="R71">
        <f>IF(UPPER(TRIM(Table2[[#This Row],[Status_Clean]]))="CONVERTED",1,0)</f>
        <v>0</v>
      </c>
      <c r="S71">
        <f>IF(ISNUMBER(MATCH(UPPER(TRIM(Table2[[#This Row],[Status_Clean]])),{"CONTACTED","QUALIFIED","CONVERTED"},0)),1,0)</f>
        <v>1</v>
      </c>
      <c r="T71" cm="1">
        <f t="array" ref="T71">_xlfn.SWITCH(UPPER(TRIM(Table2[[#This Row],[Status_Clean]])),"NEW",1,"CONTACTED",2,"QUALIFIED",3,"CONVERTED",4,"LOST",5,99)</f>
        <v>2</v>
      </c>
      <c r="U71" t="str" cm="1">
        <f t="array" ref="U71">_xlfn.LET(_xlpm.x,IFERROR(VALUE(Table2[[#This Row],[Response_Time_Hours]]),""),IF(_xlpm.x="","CHECK",_xlfn.IFS(_xlpm.x&lt;=1,"Immediate",_xlpm.x&lt;=6,"Fast",_xlpm.x&lt;=24,"Moderate",_xlpm.x&gt;24,"Delayed")))</f>
        <v>Delayed</v>
      </c>
      <c r="V71">
        <f>FLOOR(tbl_CleanLeads[[#This Row],[Response_Time_Hours]],6)</f>
        <v>66</v>
      </c>
      <c r="W71" t="str" cm="1">
        <f t="array" ref="W71">IF(Table2[[#This Row],[Interaction_Count_Final]]="","N/A",_xlfn.IFS(Table2[[#This Row],[Interaction_Count_Final]]&lt;=2,"Low",Table2[[#This Row],[Interaction_Count_Final]]&lt;=5,"Medium",Table2[[#This Row],[Interaction_Count_Final]]&gt;=6,"High",TRUE,"CHECK"))</f>
        <v>High</v>
      </c>
      <c r="X71" t="b">
        <f t="shared" si="1"/>
        <v>1</v>
      </c>
      <c r="Y71" t="b">
        <f>tbl_CleanLeads[[#This Row],[Response_Time_Hours]]&gt;24</f>
        <v>1</v>
      </c>
      <c r="Z71" s="13" t="b">
        <f>tbl_CleanLeads[[#This Row],[Response_Time_Hours]]&gt;72</f>
        <v>0</v>
      </c>
      <c r="AA71" s="13" t="b">
        <f>tbl_CleanLeads[[#This Row],[Status_Clean]]="Converted"</f>
        <v>0</v>
      </c>
    </row>
    <row r="72" spans="1:27">
      <c r="A72" t="s">
        <v>102</v>
      </c>
      <c r="B72" t="s">
        <v>350</v>
      </c>
      <c r="C72" t="s">
        <v>351</v>
      </c>
      <c r="D72" t="s">
        <v>7274</v>
      </c>
      <c r="E72" t="s">
        <v>447</v>
      </c>
      <c r="F72" t="s">
        <v>125</v>
      </c>
      <c r="G72" s="1">
        <v>45593</v>
      </c>
      <c r="H72" s="8">
        <f>MONTH(tbl_CleanLeads[[#This Row],[Lead_Date_Final]])</f>
        <v>10</v>
      </c>
      <c r="I72" t="s">
        <v>7270</v>
      </c>
      <c r="J72" t="s">
        <v>7271</v>
      </c>
      <c r="K72" t="s">
        <v>7264</v>
      </c>
      <c r="L72">
        <f>WEEKDAY(tbl_CleanLeads[[#This Row],[Lead_Date_Final]],2)</f>
        <v>1</v>
      </c>
      <c r="M72" t="s">
        <v>7298</v>
      </c>
      <c r="N72">
        <v>69.8</v>
      </c>
      <c r="O72" s="7">
        <v>3645.26</v>
      </c>
      <c r="P72">
        <v>4</v>
      </c>
      <c r="Q72" t="s">
        <v>7266</v>
      </c>
      <c r="R72">
        <f>IF(UPPER(TRIM(Table2[[#This Row],[Status_Clean]]))="CONVERTED",1,0)</f>
        <v>0</v>
      </c>
      <c r="S72">
        <f>IF(ISNUMBER(MATCH(UPPER(TRIM(Table2[[#This Row],[Status_Clean]])),{"CONTACTED","QUALIFIED","CONVERTED"},0)),1,0)</f>
        <v>1</v>
      </c>
      <c r="T72" cm="1">
        <f t="array" ref="T72">_xlfn.SWITCH(UPPER(TRIM(Table2[[#This Row],[Status_Clean]])),"NEW",1,"CONTACTED",2,"QUALIFIED",3,"CONVERTED",4,"LOST",5,99)</f>
        <v>2</v>
      </c>
      <c r="U72" t="str" cm="1">
        <f t="array" ref="U72">_xlfn.LET(_xlpm.x,IFERROR(VALUE(Table2[[#This Row],[Response_Time_Hours]]),""),IF(_xlpm.x="","CHECK",_xlfn.IFS(_xlpm.x&lt;=1,"Immediate",_xlpm.x&lt;=6,"Fast",_xlpm.x&lt;=24,"Moderate",_xlpm.x&gt;24,"Delayed")))</f>
        <v>Delayed</v>
      </c>
      <c r="V72">
        <f>FLOOR(tbl_CleanLeads[[#This Row],[Response_Time_Hours]],6)</f>
        <v>66</v>
      </c>
      <c r="W72" t="str" cm="1">
        <f t="array" ref="W72">IF(Table2[[#This Row],[Interaction_Count_Final]]="","N/A",_xlfn.IFS(Table2[[#This Row],[Interaction_Count_Final]]&lt;=2,"Low",Table2[[#This Row],[Interaction_Count_Final]]&lt;=5,"Medium",Table2[[#This Row],[Interaction_Count_Final]]&gt;=6,"High",TRUE,"CHECK"))</f>
        <v>Medium</v>
      </c>
      <c r="X72" t="b">
        <f t="shared" si="1"/>
        <v>1</v>
      </c>
      <c r="Y72" t="b">
        <f>tbl_CleanLeads[[#This Row],[Response_Time_Hours]]&gt;24</f>
        <v>1</v>
      </c>
      <c r="Z72" s="13" t="b">
        <f>tbl_CleanLeads[[#This Row],[Response_Time_Hours]]&gt;72</f>
        <v>0</v>
      </c>
      <c r="AA72" s="13" t="b">
        <f>tbl_CleanLeads[[#This Row],[Status_Clean]]="Converted"</f>
        <v>0</v>
      </c>
    </row>
    <row r="73" spans="1:27">
      <c r="A73" t="s">
        <v>90</v>
      </c>
      <c r="B73" t="s">
        <v>354</v>
      </c>
      <c r="C73" t="s">
        <v>355</v>
      </c>
      <c r="D73" t="s">
        <v>7258</v>
      </c>
      <c r="E73" t="s">
        <v>123</v>
      </c>
      <c r="F73" t="s">
        <v>71</v>
      </c>
      <c r="G73" s="1">
        <v>45395</v>
      </c>
      <c r="H73" s="8">
        <f>MONTH(tbl_CleanLeads[[#This Row],[Lead_Date_Final]])</f>
        <v>4</v>
      </c>
      <c r="I73" t="s">
        <v>7297</v>
      </c>
      <c r="J73" t="s">
        <v>7271</v>
      </c>
      <c r="K73" t="s">
        <v>7277</v>
      </c>
      <c r="L73">
        <f>WEEKDAY(tbl_CleanLeads[[#This Row],[Lead_Date_Final]],2)</f>
        <v>6</v>
      </c>
      <c r="M73" t="s">
        <v>7278</v>
      </c>
      <c r="N73">
        <v>50.3</v>
      </c>
      <c r="O73" s="7">
        <v>3323.66</v>
      </c>
      <c r="P73">
        <v>14</v>
      </c>
      <c r="Q73" t="s">
        <v>7266</v>
      </c>
      <c r="R73">
        <f>IF(UPPER(TRIM(Table2[[#This Row],[Status_Clean]]))="CONVERTED",1,0)</f>
        <v>0</v>
      </c>
      <c r="S73">
        <f>IF(ISNUMBER(MATCH(UPPER(TRIM(Table2[[#This Row],[Status_Clean]])),{"CONTACTED","QUALIFIED","CONVERTED"},0)),1,0)</f>
        <v>1</v>
      </c>
      <c r="T73" cm="1">
        <f t="array" ref="T73">_xlfn.SWITCH(UPPER(TRIM(Table2[[#This Row],[Status_Clean]])),"NEW",1,"CONTACTED",2,"QUALIFIED",3,"CONVERTED",4,"LOST",5,99)</f>
        <v>3</v>
      </c>
      <c r="U73" t="str" cm="1">
        <f t="array" ref="U73">_xlfn.LET(_xlpm.x,IFERROR(VALUE(Table2[[#This Row],[Response_Time_Hours]]),""),IF(_xlpm.x="","CHECK",_xlfn.IFS(_xlpm.x&lt;=1,"Immediate",_xlpm.x&lt;=6,"Fast",_xlpm.x&lt;=24,"Moderate",_xlpm.x&gt;24,"Delayed")))</f>
        <v>Delayed</v>
      </c>
      <c r="V73">
        <f>FLOOR(tbl_CleanLeads[[#This Row],[Response_Time_Hours]],6)</f>
        <v>48</v>
      </c>
      <c r="W73" t="str" cm="1">
        <f t="array" ref="W73">IF(Table2[[#This Row],[Interaction_Count_Final]]="","N/A",_xlfn.IFS(Table2[[#This Row],[Interaction_Count_Final]]&lt;=2,"Low",Table2[[#This Row],[Interaction_Count_Final]]&lt;=5,"Medium",Table2[[#This Row],[Interaction_Count_Final]]&gt;=6,"High",TRUE,"CHECK"))</f>
        <v>High</v>
      </c>
      <c r="X73" t="b">
        <f t="shared" si="1"/>
        <v>1</v>
      </c>
      <c r="Y73" t="b">
        <f>tbl_CleanLeads[[#This Row],[Response_Time_Hours]]&gt;24</f>
        <v>1</v>
      </c>
      <c r="Z73" s="13" t="b">
        <f>tbl_CleanLeads[[#This Row],[Response_Time_Hours]]&gt;72</f>
        <v>0</v>
      </c>
      <c r="AA73" s="13" t="b">
        <f>tbl_CleanLeads[[#This Row],[Status_Clean]]="Converted"</f>
        <v>0</v>
      </c>
    </row>
    <row r="74" spans="1:27">
      <c r="A74" t="s">
        <v>90</v>
      </c>
      <c r="B74" t="s">
        <v>357</v>
      </c>
      <c r="C74" t="s">
        <v>358</v>
      </c>
      <c r="D74" t="s">
        <v>7274</v>
      </c>
      <c r="E74" t="s">
        <v>473</v>
      </c>
      <c r="F74" t="s">
        <v>125</v>
      </c>
      <c r="G74" s="1">
        <v>45276</v>
      </c>
      <c r="H74" s="8">
        <f>MONTH(tbl_CleanLeads[[#This Row],[Lead_Date_Final]])</f>
        <v>12</v>
      </c>
      <c r="I74" t="s">
        <v>7262</v>
      </c>
      <c r="J74" t="s">
        <v>7263</v>
      </c>
      <c r="K74" t="s">
        <v>7264</v>
      </c>
      <c r="L74">
        <f>WEEKDAY(tbl_CleanLeads[[#This Row],[Lead_Date_Final]],2)</f>
        <v>6</v>
      </c>
      <c r="M74" t="s">
        <v>7278</v>
      </c>
      <c r="N74">
        <v>8.3000000000000007</v>
      </c>
      <c r="O74" s="7">
        <v>1104.8900000000001</v>
      </c>
      <c r="P74">
        <v>28</v>
      </c>
      <c r="Q74" t="s">
        <v>7289</v>
      </c>
      <c r="R74">
        <f>IF(UPPER(TRIM(Table2[[#This Row],[Status_Clean]]))="CONVERTED",1,0)</f>
        <v>0</v>
      </c>
      <c r="S74">
        <f>IF(ISNUMBER(MATCH(UPPER(TRIM(Table2[[#This Row],[Status_Clean]])),{"CONTACTED","QUALIFIED","CONVERTED"},0)),1,0)</f>
        <v>1</v>
      </c>
      <c r="T74" cm="1">
        <f t="array" ref="T74">_xlfn.SWITCH(UPPER(TRIM(Table2[[#This Row],[Status_Clean]])),"NEW",1,"CONTACTED",2,"QUALIFIED",3,"CONVERTED",4,"LOST",5,99)</f>
        <v>2</v>
      </c>
      <c r="U74" t="str" cm="1">
        <f t="array" ref="U74">_xlfn.LET(_xlpm.x,IFERROR(VALUE(Table2[[#This Row],[Response_Time_Hours]]),""),IF(_xlpm.x="","CHECK",_xlfn.IFS(_xlpm.x&lt;=1,"Immediate",_xlpm.x&lt;=6,"Fast",_xlpm.x&lt;=24,"Moderate",_xlpm.x&gt;24,"Delayed")))</f>
        <v>Moderate</v>
      </c>
      <c r="V74">
        <f>FLOOR(tbl_CleanLeads[[#This Row],[Response_Time_Hours]],6)</f>
        <v>6</v>
      </c>
      <c r="W74" t="str" cm="1">
        <f t="array" ref="W74">IF(Table2[[#This Row],[Interaction_Count_Final]]="","N/A",_xlfn.IFS(Table2[[#This Row],[Interaction_Count_Final]]&lt;=2,"Low",Table2[[#This Row],[Interaction_Count_Final]]&lt;=5,"Medium",Table2[[#This Row],[Interaction_Count_Final]]&gt;=6,"High",TRUE,"CHECK"))</f>
        <v>High</v>
      </c>
      <c r="X74" t="b">
        <f t="shared" si="1"/>
        <v>1</v>
      </c>
      <c r="Y74" t="b">
        <f>tbl_CleanLeads[[#This Row],[Response_Time_Hours]]&gt;24</f>
        <v>0</v>
      </c>
      <c r="Z74" s="13" t="b">
        <f>tbl_CleanLeads[[#This Row],[Response_Time_Hours]]&gt;72</f>
        <v>0</v>
      </c>
      <c r="AA74" s="13" t="b">
        <f>tbl_CleanLeads[[#This Row],[Status_Clean]]="Converted"</f>
        <v>0</v>
      </c>
    </row>
    <row r="75" spans="1:27">
      <c r="A75" t="s">
        <v>102</v>
      </c>
      <c r="B75" t="s">
        <v>361</v>
      </c>
      <c r="C75" t="s">
        <v>362</v>
      </c>
      <c r="D75" t="s">
        <v>7303</v>
      </c>
      <c r="E75" t="s">
        <v>363</v>
      </c>
      <c r="F75" t="s">
        <v>193</v>
      </c>
      <c r="G75" s="1">
        <v>45253</v>
      </c>
      <c r="H75" s="8">
        <f>MONTH(tbl_CleanLeads[[#This Row],[Lead_Date_Final]])</f>
        <v>11</v>
      </c>
      <c r="I75" t="s">
        <v>7300</v>
      </c>
      <c r="J75" t="s">
        <v>7263</v>
      </c>
      <c r="K75" t="s">
        <v>7264</v>
      </c>
      <c r="L75">
        <f>WEEKDAY(tbl_CleanLeads[[#This Row],[Lead_Date_Final]],2)</f>
        <v>4</v>
      </c>
      <c r="M75" t="s">
        <v>7285</v>
      </c>
      <c r="N75">
        <v>32.1</v>
      </c>
      <c r="O75" s="7">
        <v>1888.82</v>
      </c>
      <c r="P75">
        <v>35</v>
      </c>
      <c r="Q75" t="s">
        <v>7289</v>
      </c>
      <c r="R75">
        <f>IF(UPPER(TRIM(Table2[[#This Row],[Status_Clean]]))="CONVERTED",1,0)</f>
        <v>0</v>
      </c>
      <c r="S75">
        <f>IF(ISNUMBER(MATCH(UPPER(TRIM(Table2[[#This Row],[Status_Clean]])),{"CONTACTED","QUALIFIED","CONVERTED"},0)),1,0)</f>
        <v>0</v>
      </c>
      <c r="T75" cm="1">
        <f t="array" ref="T75">_xlfn.SWITCH(UPPER(TRIM(Table2[[#This Row],[Status_Clean]])),"NEW",1,"CONTACTED",2,"QUALIFIED",3,"CONVERTED",4,"LOST",5,99)</f>
        <v>1</v>
      </c>
      <c r="U75" t="str" cm="1">
        <f t="array" ref="U75">_xlfn.LET(_xlpm.x,IFERROR(VALUE(Table2[[#This Row],[Response_Time_Hours]]),""),IF(_xlpm.x="","CHECK",_xlfn.IFS(_xlpm.x&lt;=1,"Immediate",_xlpm.x&lt;=6,"Fast",_xlpm.x&lt;=24,"Moderate",_xlpm.x&gt;24,"Delayed")))</f>
        <v>Delayed</v>
      </c>
      <c r="V75">
        <f>FLOOR(tbl_CleanLeads[[#This Row],[Response_Time_Hours]],6)</f>
        <v>30</v>
      </c>
      <c r="W75" t="str" cm="1">
        <f t="array" ref="W75">IF(Table2[[#This Row],[Interaction_Count_Final]]="","N/A",_xlfn.IFS(Table2[[#This Row],[Interaction_Count_Final]]&lt;=2,"Low",Table2[[#This Row],[Interaction_Count_Final]]&lt;=5,"Medium",Table2[[#This Row],[Interaction_Count_Final]]&gt;=6,"High",TRUE,"CHECK"))</f>
        <v>High</v>
      </c>
      <c r="X75" t="b">
        <f t="shared" si="1"/>
        <v>1</v>
      </c>
      <c r="Y75" t="b">
        <f>tbl_CleanLeads[[#This Row],[Response_Time_Hours]]&gt;24</f>
        <v>1</v>
      </c>
      <c r="Z75" s="13" t="b">
        <f>tbl_CleanLeads[[#This Row],[Response_Time_Hours]]&gt;72</f>
        <v>0</v>
      </c>
      <c r="AA75" s="13" t="b">
        <f>tbl_CleanLeads[[#This Row],[Status_Clean]]="Converted"</f>
        <v>0</v>
      </c>
    </row>
    <row r="76" spans="1:27">
      <c r="A76" t="s">
        <v>90</v>
      </c>
      <c r="B76" t="s">
        <v>366</v>
      </c>
      <c r="C76" t="s">
        <v>7381</v>
      </c>
      <c r="D76" t="s">
        <v>7303</v>
      </c>
      <c r="E76" t="s">
        <v>447</v>
      </c>
      <c r="F76" t="s">
        <v>71</v>
      </c>
      <c r="G76" s="1">
        <v>45164</v>
      </c>
      <c r="H76" s="8">
        <f>MONTH(tbl_CleanLeads[[#This Row],[Lead_Date_Final]])</f>
        <v>8</v>
      </c>
      <c r="I76" t="s">
        <v>7310</v>
      </c>
      <c r="J76" t="s">
        <v>7263</v>
      </c>
      <c r="K76" t="s">
        <v>7288</v>
      </c>
      <c r="L76">
        <f>WEEKDAY(tbl_CleanLeads[[#This Row],[Lead_Date_Final]],2)</f>
        <v>6</v>
      </c>
      <c r="M76" t="s">
        <v>7278</v>
      </c>
      <c r="N76">
        <v>67.3</v>
      </c>
      <c r="O76" s="7">
        <v>4187.96</v>
      </c>
      <c r="P76">
        <v>15</v>
      </c>
      <c r="Q76" t="s">
        <v>7273</v>
      </c>
      <c r="R76">
        <f>IF(UPPER(TRIM(Table2[[#This Row],[Status_Clean]]))="CONVERTED",1,0)</f>
        <v>0</v>
      </c>
      <c r="S76">
        <f>IF(ISNUMBER(MATCH(UPPER(TRIM(Table2[[#This Row],[Status_Clean]])),{"CONTACTED","QUALIFIED","CONVERTED"},0)),1,0)</f>
        <v>1</v>
      </c>
      <c r="T76" cm="1">
        <f t="array" ref="T76">_xlfn.SWITCH(UPPER(TRIM(Table2[[#This Row],[Status_Clean]])),"NEW",1,"CONTACTED",2,"QUALIFIED",3,"CONVERTED",4,"LOST",5,99)</f>
        <v>3</v>
      </c>
      <c r="U76" t="str" cm="1">
        <f t="array" ref="U76">_xlfn.LET(_xlpm.x,IFERROR(VALUE(Table2[[#This Row],[Response_Time_Hours]]),""),IF(_xlpm.x="","CHECK",_xlfn.IFS(_xlpm.x&lt;=1,"Immediate",_xlpm.x&lt;=6,"Fast",_xlpm.x&lt;=24,"Moderate",_xlpm.x&gt;24,"Delayed")))</f>
        <v>Delayed</v>
      </c>
      <c r="V76">
        <f>FLOOR(tbl_CleanLeads[[#This Row],[Response_Time_Hours]],6)</f>
        <v>66</v>
      </c>
      <c r="W76" t="str" cm="1">
        <f t="array" ref="W76">IF(Table2[[#This Row],[Interaction_Count_Final]]="","N/A",_xlfn.IFS(Table2[[#This Row],[Interaction_Count_Final]]&lt;=2,"Low",Table2[[#This Row],[Interaction_Count_Final]]&lt;=5,"Medium",Table2[[#This Row],[Interaction_Count_Final]]&gt;=6,"High",TRUE,"CHECK"))</f>
        <v>High</v>
      </c>
      <c r="X76" t="b">
        <f t="shared" si="1"/>
        <v>1</v>
      </c>
      <c r="Y76" t="b">
        <f>tbl_CleanLeads[[#This Row],[Response_Time_Hours]]&gt;24</f>
        <v>1</v>
      </c>
      <c r="Z76" s="13" t="b">
        <f>tbl_CleanLeads[[#This Row],[Response_Time_Hours]]&gt;72</f>
        <v>0</v>
      </c>
      <c r="AA76" s="13" t="b">
        <f>tbl_CleanLeads[[#This Row],[Status_Clean]]="Converted"</f>
        <v>0</v>
      </c>
    </row>
    <row r="77" spans="1:27">
      <c r="A77" t="s">
        <v>90</v>
      </c>
      <c r="B77" t="s">
        <v>370</v>
      </c>
      <c r="C77" t="s">
        <v>371</v>
      </c>
      <c r="D77" t="s">
        <v>7258</v>
      </c>
      <c r="E77" t="s">
        <v>7308</v>
      </c>
      <c r="F77" t="s">
        <v>125</v>
      </c>
      <c r="G77" s="1">
        <v>45274</v>
      </c>
      <c r="H77" s="8">
        <f>MONTH(tbl_CleanLeads[[#This Row],[Lead_Date_Final]])</f>
        <v>12</v>
      </c>
      <c r="I77" t="s">
        <v>7262</v>
      </c>
      <c r="J77" t="s">
        <v>7263</v>
      </c>
      <c r="K77" t="s">
        <v>7264</v>
      </c>
      <c r="L77">
        <f>WEEKDAY(tbl_CleanLeads[[#This Row],[Lead_Date_Final]],2)</f>
        <v>4</v>
      </c>
      <c r="M77" t="s">
        <v>7285</v>
      </c>
      <c r="N77">
        <v>54</v>
      </c>
      <c r="O77" s="7">
        <v>3817.26</v>
      </c>
      <c r="P77">
        <v>21</v>
      </c>
      <c r="Q77" t="s">
        <v>7266</v>
      </c>
      <c r="R77">
        <f>IF(UPPER(TRIM(Table2[[#This Row],[Status_Clean]]))="CONVERTED",1,0)</f>
        <v>0</v>
      </c>
      <c r="S77">
        <f>IF(ISNUMBER(MATCH(UPPER(TRIM(Table2[[#This Row],[Status_Clean]])),{"CONTACTED","QUALIFIED","CONVERTED"},0)),1,0)</f>
        <v>1</v>
      </c>
      <c r="T77" cm="1">
        <f t="array" ref="T77">_xlfn.SWITCH(UPPER(TRIM(Table2[[#This Row],[Status_Clean]])),"NEW",1,"CONTACTED",2,"QUALIFIED",3,"CONVERTED",4,"LOST",5,99)</f>
        <v>2</v>
      </c>
      <c r="U77" t="str" cm="1">
        <f t="array" ref="U77">_xlfn.LET(_xlpm.x,IFERROR(VALUE(Table2[[#This Row],[Response_Time_Hours]]),""),IF(_xlpm.x="","CHECK",_xlfn.IFS(_xlpm.x&lt;=1,"Immediate",_xlpm.x&lt;=6,"Fast",_xlpm.x&lt;=24,"Moderate",_xlpm.x&gt;24,"Delayed")))</f>
        <v>Delayed</v>
      </c>
      <c r="V77">
        <f>FLOOR(tbl_CleanLeads[[#This Row],[Response_Time_Hours]],6)</f>
        <v>54</v>
      </c>
      <c r="W77" t="str" cm="1">
        <f t="array" ref="W77">IF(Table2[[#This Row],[Interaction_Count_Final]]="","N/A",_xlfn.IFS(Table2[[#This Row],[Interaction_Count_Final]]&lt;=2,"Low",Table2[[#This Row],[Interaction_Count_Final]]&lt;=5,"Medium",Table2[[#This Row],[Interaction_Count_Final]]&gt;=6,"High",TRUE,"CHECK"))</f>
        <v>High</v>
      </c>
      <c r="X77" t="b">
        <f t="shared" si="1"/>
        <v>1</v>
      </c>
      <c r="Y77" t="b">
        <f>tbl_CleanLeads[[#This Row],[Response_Time_Hours]]&gt;24</f>
        <v>1</v>
      </c>
      <c r="Z77" s="13" t="b">
        <f>tbl_CleanLeads[[#This Row],[Response_Time_Hours]]&gt;72</f>
        <v>0</v>
      </c>
      <c r="AA77" s="13" t="b">
        <f>tbl_CleanLeads[[#This Row],[Status_Clean]]="Converted"</f>
        <v>0</v>
      </c>
    </row>
    <row r="78" spans="1:27">
      <c r="A78" t="s">
        <v>70</v>
      </c>
      <c r="B78" t="s">
        <v>372</v>
      </c>
      <c r="C78" t="s">
        <v>373</v>
      </c>
      <c r="D78" t="s">
        <v>7258</v>
      </c>
      <c r="E78" t="s">
        <v>7308</v>
      </c>
      <c r="F78" t="s">
        <v>125</v>
      </c>
      <c r="G78" s="1">
        <v>45603</v>
      </c>
      <c r="H78" s="8">
        <f>MONTH(tbl_CleanLeads[[#This Row],[Lead_Date_Final]])</f>
        <v>11</v>
      </c>
      <c r="I78" t="s">
        <v>7300</v>
      </c>
      <c r="J78" t="s">
        <v>7271</v>
      </c>
      <c r="K78" t="s">
        <v>7264</v>
      </c>
      <c r="L78">
        <f>WEEKDAY(tbl_CleanLeads[[#This Row],[Lead_Date_Final]],2)</f>
        <v>4</v>
      </c>
      <c r="M78" t="s">
        <v>7285</v>
      </c>
      <c r="N78">
        <v>55.199999999999996</v>
      </c>
      <c r="O78" s="7">
        <v>2781.56</v>
      </c>
      <c r="P78">
        <v>25</v>
      </c>
      <c r="Q78" t="s">
        <v>7266</v>
      </c>
      <c r="R78">
        <f>IF(UPPER(TRIM(Table2[[#This Row],[Status_Clean]]))="CONVERTED",1,0)</f>
        <v>0</v>
      </c>
      <c r="S78">
        <f>IF(ISNUMBER(MATCH(UPPER(TRIM(Table2[[#This Row],[Status_Clean]])),{"CONTACTED","QUALIFIED","CONVERTED"},0)),1,0)</f>
        <v>1</v>
      </c>
      <c r="T78" cm="1">
        <f t="array" ref="T78">_xlfn.SWITCH(UPPER(TRIM(Table2[[#This Row],[Status_Clean]])),"NEW",1,"CONTACTED",2,"QUALIFIED",3,"CONVERTED",4,"LOST",5,99)</f>
        <v>2</v>
      </c>
      <c r="U78" t="str" cm="1">
        <f t="array" ref="U78">_xlfn.LET(_xlpm.x,IFERROR(VALUE(Table2[[#This Row],[Response_Time_Hours]]),""),IF(_xlpm.x="","CHECK",_xlfn.IFS(_xlpm.x&lt;=1,"Immediate",_xlpm.x&lt;=6,"Fast",_xlpm.x&lt;=24,"Moderate",_xlpm.x&gt;24,"Delayed")))</f>
        <v>Delayed</v>
      </c>
      <c r="V78">
        <f>FLOOR(tbl_CleanLeads[[#This Row],[Response_Time_Hours]],6)</f>
        <v>54</v>
      </c>
      <c r="W78" t="str" cm="1">
        <f t="array" ref="W78">IF(Table2[[#This Row],[Interaction_Count_Final]]="","N/A",_xlfn.IFS(Table2[[#This Row],[Interaction_Count_Final]]&lt;=2,"Low",Table2[[#This Row],[Interaction_Count_Final]]&lt;=5,"Medium",Table2[[#This Row],[Interaction_Count_Final]]&gt;=6,"High",TRUE,"CHECK"))</f>
        <v>High</v>
      </c>
      <c r="X78" t="b">
        <f t="shared" si="1"/>
        <v>1</v>
      </c>
      <c r="Y78" t="b">
        <f>tbl_CleanLeads[[#This Row],[Response_Time_Hours]]&gt;24</f>
        <v>1</v>
      </c>
      <c r="Z78" s="13" t="b">
        <f>tbl_CleanLeads[[#This Row],[Response_Time_Hours]]&gt;72</f>
        <v>0</v>
      </c>
      <c r="AA78" s="13" t="b">
        <f>tbl_CleanLeads[[#This Row],[Status_Clean]]="Converted"</f>
        <v>0</v>
      </c>
    </row>
    <row r="79" spans="1:27">
      <c r="A79" t="s">
        <v>63</v>
      </c>
      <c r="B79" t="s">
        <v>376</v>
      </c>
      <c r="C79" t="s">
        <v>377</v>
      </c>
      <c r="D79" t="s">
        <v>7258</v>
      </c>
      <c r="E79" t="s">
        <v>792</v>
      </c>
      <c r="F79" t="s">
        <v>71</v>
      </c>
      <c r="G79" s="1">
        <v>45090</v>
      </c>
      <c r="H79" s="8">
        <f>MONTH(tbl_CleanLeads[[#This Row],[Lead_Date_Final]])</f>
        <v>6</v>
      </c>
      <c r="I79" t="s">
        <v>7276</v>
      </c>
      <c r="J79" t="s">
        <v>7263</v>
      </c>
      <c r="K79" t="s">
        <v>7277</v>
      </c>
      <c r="L79">
        <f>WEEKDAY(tbl_CleanLeads[[#This Row],[Lead_Date_Final]],2)</f>
        <v>2</v>
      </c>
      <c r="M79" t="s">
        <v>7265</v>
      </c>
      <c r="N79">
        <v>1.6</v>
      </c>
      <c r="O79" s="7">
        <v>2256.39</v>
      </c>
      <c r="P79">
        <v>36</v>
      </c>
      <c r="Q79" t="s">
        <v>7266</v>
      </c>
      <c r="R79">
        <f>IF(UPPER(TRIM(Table2[[#This Row],[Status_Clean]]))="CONVERTED",1,0)</f>
        <v>0</v>
      </c>
      <c r="S79">
        <f>IF(ISNUMBER(MATCH(UPPER(TRIM(Table2[[#This Row],[Status_Clean]])),{"CONTACTED","QUALIFIED","CONVERTED"},0)),1,0)</f>
        <v>1</v>
      </c>
      <c r="T79" cm="1">
        <f t="array" ref="T79">_xlfn.SWITCH(UPPER(TRIM(Table2[[#This Row],[Status_Clean]])),"NEW",1,"CONTACTED",2,"QUALIFIED",3,"CONVERTED",4,"LOST",5,99)</f>
        <v>3</v>
      </c>
      <c r="U79" t="str" cm="1">
        <f t="array" ref="U79">_xlfn.LET(_xlpm.x,IFERROR(VALUE(Table2[[#This Row],[Response_Time_Hours]]),""),IF(_xlpm.x="","CHECK",_xlfn.IFS(_xlpm.x&lt;=1,"Immediate",_xlpm.x&lt;=6,"Fast",_xlpm.x&lt;=24,"Moderate",_xlpm.x&gt;24,"Delayed")))</f>
        <v>Fast</v>
      </c>
      <c r="V79">
        <f>FLOOR(tbl_CleanLeads[[#This Row],[Response_Time_Hours]],6)</f>
        <v>0</v>
      </c>
      <c r="W79" t="str" cm="1">
        <f t="array" ref="W79">IF(Table2[[#This Row],[Interaction_Count_Final]]="","N/A",_xlfn.IFS(Table2[[#This Row],[Interaction_Count_Final]]&lt;=2,"Low",Table2[[#This Row],[Interaction_Count_Final]]&lt;=5,"Medium",Table2[[#This Row],[Interaction_Count_Final]]&gt;=6,"High",TRUE,"CHECK"))</f>
        <v>High</v>
      </c>
      <c r="X79" t="b">
        <f t="shared" si="1"/>
        <v>1</v>
      </c>
      <c r="Y79" t="b">
        <f>tbl_CleanLeads[[#This Row],[Response_Time_Hours]]&gt;24</f>
        <v>0</v>
      </c>
      <c r="Z79" s="13" t="b">
        <f>tbl_CleanLeads[[#This Row],[Response_Time_Hours]]&gt;72</f>
        <v>0</v>
      </c>
      <c r="AA79" s="13" t="b">
        <f>tbl_CleanLeads[[#This Row],[Status_Clean]]="Converted"</f>
        <v>0</v>
      </c>
    </row>
    <row r="80" spans="1:27">
      <c r="A80" t="s">
        <v>102</v>
      </c>
      <c r="B80" t="s">
        <v>380</v>
      </c>
      <c r="C80" t="s">
        <v>381</v>
      </c>
      <c r="D80" t="s">
        <v>7268</v>
      </c>
      <c r="E80" t="s">
        <v>473</v>
      </c>
      <c r="F80" t="s">
        <v>71</v>
      </c>
      <c r="G80" s="1">
        <v>44948</v>
      </c>
      <c r="H80" s="8">
        <f>MONTH(tbl_CleanLeads[[#This Row],[Lead_Date_Final]])</f>
        <v>1</v>
      </c>
      <c r="I80" t="s">
        <v>7317</v>
      </c>
      <c r="J80" t="s">
        <v>7263</v>
      </c>
      <c r="K80" t="s">
        <v>7284</v>
      </c>
      <c r="L80">
        <f>WEEKDAY(tbl_CleanLeads[[#This Row],[Lead_Date_Final]],2)</f>
        <v>7</v>
      </c>
      <c r="M80" t="s">
        <v>7293</v>
      </c>
      <c r="N80">
        <v>0.9</v>
      </c>
      <c r="O80" s="7">
        <v>2306.7600000000002</v>
      </c>
      <c r="P80">
        <v>35</v>
      </c>
      <c r="Q80" t="s">
        <v>7266</v>
      </c>
      <c r="R80">
        <f>IF(UPPER(TRIM(Table2[[#This Row],[Status_Clean]]))="CONVERTED",1,0)</f>
        <v>0</v>
      </c>
      <c r="S80">
        <f>IF(ISNUMBER(MATCH(UPPER(TRIM(Table2[[#This Row],[Status_Clean]])),{"CONTACTED","QUALIFIED","CONVERTED"},0)),1,0)</f>
        <v>1</v>
      </c>
      <c r="T80" cm="1">
        <f t="array" ref="T80">_xlfn.SWITCH(UPPER(TRIM(Table2[[#This Row],[Status_Clean]])),"NEW",1,"CONTACTED",2,"QUALIFIED",3,"CONVERTED",4,"LOST",5,99)</f>
        <v>3</v>
      </c>
      <c r="U80" t="str" cm="1">
        <f t="array" ref="U80">_xlfn.LET(_xlpm.x,IFERROR(VALUE(Table2[[#This Row],[Response_Time_Hours]]),""),IF(_xlpm.x="","CHECK",_xlfn.IFS(_xlpm.x&lt;=1,"Immediate",_xlpm.x&lt;=6,"Fast",_xlpm.x&lt;=24,"Moderate",_xlpm.x&gt;24,"Delayed")))</f>
        <v>Immediate</v>
      </c>
      <c r="V80">
        <f>FLOOR(tbl_CleanLeads[[#This Row],[Response_Time_Hours]],6)</f>
        <v>0</v>
      </c>
      <c r="W80" t="str" cm="1">
        <f t="array" ref="W80">IF(Table2[[#This Row],[Interaction_Count_Final]]="","N/A",_xlfn.IFS(Table2[[#This Row],[Interaction_Count_Final]]&lt;=2,"Low",Table2[[#This Row],[Interaction_Count_Final]]&lt;=5,"Medium",Table2[[#This Row],[Interaction_Count_Final]]&gt;=6,"High",TRUE,"CHECK"))</f>
        <v>High</v>
      </c>
      <c r="X80" t="b">
        <f t="shared" si="1"/>
        <v>1</v>
      </c>
      <c r="Y80" t="b">
        <f>tbl_CleanLeads[[#This Row],[Response_Time_Hours]]&gt;24</f>
        <v>0</v>
      </c>
      <c r="Z80" s="13" t="b">
        <f>tbl_CleanLeads[[#This Row],[Response_Time_Hours]]&gt;72</f>
        <v>0</v>
      </c>
      <c r="AA80" s="13" t="b">
        <f>tbl_CleanLeads[[#This Row],[Status_Clean]]="Converted"</f>
        <v>0</v>
      </c>
    </row>
    <row r="81" spans="1:27">
      <c r="A81" t="s">
        <v>63</v>
      </c>
      <c r="B81" t="s">
        <v>383</v>
      </c>
      <c r="C81" t="s">
        <v>384</v>
      </c>
      <c r="D81" t="s">
        <v>7274</v>
      </c>
      <c r="E81" t="s">
        <v>254</v>
      </c>
      <c r="F81" t="s">
        <v>71</v>
      </c>
      <c r="G81" s="1">
        <v>45326</v>
      </c>
      <c r="H81" s="8">
        <f>MONTH(tbl_CleanLeads[[#This Row],[Lead_Date_Final]])</f>
        <v>2</v>
      </c>
      <c r="I81" t="s">
        <v>7283</v>
      </c>
      <c r="J81" t="s">
        <v>7271</v>
      </c>
      <c r="K81" t="s">
        <v>7284</v>
      </c>
      <c r="L81">
        <f>WEEKDAY(tbl_CleanLeads[[#This Row],[Lead_Date_Final]],2)</f>
        <v>7</v>
      </c>
      <c r="M81" t="s">
        <v>7293</v>
      </c>
      <c r="N81">
        <v>13.7</v>
      </c>
      <c r="O81" s="7">
        <v>4735.7299999999996</v>
      </c>
      <c r="P81">
        <v>38</v>
      </c>
      <c r="Q81" t="s">
        <v>7273</v>
      </c>
      <c r="R81">
        <f>IF(UPPER(TRIM(Table2[[#This Row],[Status_Clean]]))="CONVERTED",1,0)</f>
        <v>0</v>
      </c>
      <c r="S81">
        <f>IF(ISNUMBER(MATCH(UPPER(TRIM(Table2[[#This Row],[Status_Clean]])),{"CONTACTED","QUALIFIED","CONVERTED"},0)),1,0)</f>
        <v>1</v>
      </c>
      <c r="T81" cm="1">
        <f t="array" ref="T81">_xlfn.SWITCH(UPPER(TRIM(Table2[[#This Row],[Status_Clean]])),"NEW",1,"CONTACTED",2,"QUALIFIED",3,"CONVERTED",4,"LOST",5,99)</f>
        <v>3</v>
      </c>
      <c r="U81" t="str" cm="1">
        <f t="array" ref="U81">_xlfn.LET(_xlpm.x,IFERROR(VALUE(Table2[[#This Row],[Response_Time_Hours]]),""),IF(_xlpm.x="","CHECK",_xlfn.IFS(_xlpm.x&lt;=1,"Immediate",_xlpm.x&lt;=6,"Fast",_xlpm.x&lt;=24,"Moderate",_xlpm.x&gt;24,"Delayed")))</f>
        <v>Moderate</v>
      </c>
      <c r="V81">
        <f>FLOOR(tbl_CleanLeads[[#This Row],[Response_Time_Hours]],6)</f>
        <v>12</v>
      </c>
      <c r="W81" t="str" cm="1">
        <f t="array" ref="W81">IF(Table2[[#This Row],[Interaction_Count_Final]]="","N/A",_xlfn.IFS(Table2[[#This Row],[Interaction_Count_Final]]&lt;=2,"Low",Table2[[#This Row],[Interaction_Count_Final]]&lt;=5,"Medium",Table2[[#This Row],[Interaction_Count_Final]]&gt;=6,"High",TRUE,"CHECK"))</f>
        <v>High</v>
      </c>
      <c r="X81" t="b">
        <f t="shared" si="1"/>
        <v>1</v>
      </c>
      <c r="Y81" t="b">
        <f>tbl_CleanLeads[[#This Row],[Response_Time_Hours]]&gt;24</f>
        <v>0</v>
      </c>
      <c r="Z81" s="13" t="b">
        <f>tbl_CleanLeads[[#This Row],[Response_Time_Hours]]&gt;72</f>
        <v>0</v>
      </c>
      <c r="AA81" s="13" t="b">
        <f>tbl_CleanLeads[[#This Row],[Status_Clean]]="Converted"</f>
        <v>0</v>
      </c>
    </row>
    <row r="82" spans="1:27">
      <c r="A82" t="s">
        <v>102</v>
      </c>
      <c r="B82" t="s">
        <v>387</v>
      </c>
      <c r="C82" t="s">
        <v>388</v>
      </c>
      <c r="D82" t="s">
        <v>7303</v>
      </c>
      <c r="E82" t="s">
        <v>222</v>
      </c>
      <c r="F82" t="s">
        <v>193</v>
      </c>
      <c r="G82" s="1">
        <v>45423</v>
      </c>
      <c r="H82" s="8">
        <f>MONTH(tbl_CleanLeads[[#This Row],[Lead_Date_Final]])</f>
        <v>5</v>
      </c>
      <c r="I82" t="s">
        <v>7314</v>
      </c>
      <c r="J82" t="s">
        <v>7271</v>
      </c>
      <c r="K82" t="s">
        <v>7277</v>
      </c>
      <c r="L82">
        <f>WEEKDAY(tbl_CleanLeads[[#This Row],[Lead_Date_Final]],2)</f>
        <v>6</v>
      </c>
      <c r="M82" t="s">
        <v>7278</v>
      </c>
      <c r="N82">
        <v>11.4</v>
      </c>
      <c r="O82" s="7">
        <v>1328.15</v>
      </c>
      <c r="P82">
        <v>16</v>
      </c>
      <c r="Q82" t="s">
        <v>7289</v>
      </c>
      <c r="R82">
        <f>IF(UPPER(TRIM(Table2[[#This Row],[Status_Clean]]))="CONVERTED",1,0)</f>
        <v>0</v>
      </c>
      <c r="S82">
        <f>IF(ISNUMBER(MATCH(UPPER(TRIM(Table2[[#This Row],[Status_Clean]])),{"CONTACTED","QUALIFIED","CONVERTED"},0)),1,0)</f>
        <v>0</v>
      </c>
      <c r="T82" cm="1">
        <f t="array" ref="T82">_xlfn.SWITCH(UPPER(TRIM(Table2[[#This Row],[Status_Clean]])),"NEW",1,"CONTACTED",2,"QUALIFIED",3,"CONVERTED",4,"LOST",5,99)</f>
        <v>1</v>
      </c>
      <c r="U82" t="str" cm="1">
        <f t="array" ref="U82">_xlfn.LET(_xlpm.x,IFERROR(VALUE(Table2[[#This Row],[Response_Time_Hours]]),""),IF(_xlpm.x="","CHECK",_xlfn.IFS(_xlpm.x&lt;=1,"Immediate",_xlpm.x&lt;=6,"Fast",_xlpm.x&lt;=24,"Moderate",_xlpm.x&gt;24,"Delayed")))</f>
        <v>Moderate</v>
      </c>
      <c r="V82">
        <f>FLOOR(tbl_CleanLeads[[#This Row],[Response_Time_Hours]],6)</f>
        <v>6</v>
      </c>
      <c r="W82" t="str" cm="1">
        <f t="array" ref="W82">IF(Table2[[#This Row],[Interaction_Count_Final]]="","N/A",_xlfn.IFS(Table2[[#This Row],[Interaction_Count_Final]]&lt;=2,"Low",Table2[[#This Row],[Interaction_Count_Final]]&lt;=5,"Medium",Table2[[#This Row],[Interaction_Count_Final]]&gt;=6,"High",TRUE,"CHECK"))</f>
        <v>High</v>
      </c>
      <c r="X82" t="b">
        <f t="shared" si="1"/>
        <v>1</v>
      </c>
      <c r="Y82" t="b">
        <f>tbl_CleanLeads[[#This Row],[Response_Time_Hours]]&gt;24</f>
        <v>0</v>
      </c>
      <c r="Z82" s="13" t="b">
        <f>tbl_CleanLeads[[#This Row],[Response_Time_Hours]]&gt;72</f>
        <v>0</v>
      </c>
      <c r="AA82" s="13" t="b">
        <f>tbl_CleanLeads[[#This Row],[Status_Clean]]="Converted"</f>
        <v>0</v>
      </c>
    </row>
    <row r="83" spans="1:27">
      <c r="A83" t="s">
        <v>102</v>
      </c>
      <c r="B83" t="s">
        <v>389</v>
      </c>
      <c r="C83" t="s">
        <v>390</v>
      </c>
      <c r="D83" t="s">
        <v>7303</v>
      </c>
      <c r="E83" t="s">
        <v>447</v>
      </c>
      <c r="F83" t="s">
        <v>125</v>
      </c>
      <c r="G83" s="1">
        <v>45462</v>
      </c>
      <c r="H83" s="8">
        <f>MONTH(tbl_CleanLeads[[#This Row],[Lead_Date_Final]])</f>
        <v>6</v>
      </c>
      <c r="I83" t="s">
        <v>7276</v>
      </c>
      <c r="J83" t="s">
        <v>7271</v>
      </c>
      <c r="K83" t="s">
        <v>7277</v>
      </c>
      <c r="L83">
        <f>WEEKDAY(tbl_CleanLeads[[#This Row],[Lead_Date_Final]],2)</f>
        <v>3</v>
      </c>
      <c r="M83" t="s">
        <v>7272</v>
      </c>
      <c r="N83">
        <v>34</v>
      </c>
      <c r="O83" s="7">
        <v>1505.92</v>
      </c>
      <c r="P83">
        <v>30</v>
      </c>
      <c r="Q83" t="s">
        <v>7289</v>
      </c>
      <c r="R83">
        <f>IF(UPPER(TRIM(Table2[[#This Row],[Status_Clean]]))="CONVERTED",1,0)</f>
        <v>0</v>
      </c>
      <c r="S83">
        <f>IF(ISNUMBER(MATCH(UPPER(TRIM(Table2[[#This Row],[Status_Clean]])),{"CONTACTED","QUALIFIED","CONVERTED"},0)),1,0)</f>
        <v>1</v>
      </c>
      <c r="T83" cm="1">
        <f t="array" ref="T83">_xlfn.SWITCH(UPPER(TRIM(Table2[[#This Row],[Status_Clean]])),"NEW",1,"CONTACTED",2,"QUALIFIED",3,"CONVERTED",4,"LOST",5,99)</f>
        <v>2</v>
      </c>
      <c r="U83" t="str" cm="1">
        <f t="array" ref="U83">_xlfn.LET(_xlpm.x,IFERROR(VALUE(Table2[[#This Row],[Response_Time_Hours]]),""),IF(_xlpm.x="","CHECK",_xlfn.IFS(_xlpm.x&lt;=1,"Immediate",_xlpm.x&lt;=6,"Fast",_xlpm.x&lt;=24,"Moderate",_xlpm.x&gt;24,"Delayed")))</f>
        <v>Delayed</v>
      </c>
      <c r="V83">
        <f>FLOOR(tbl_CleanLeads[[#This Row],[Response_Time_Hours]],6)</f>
        <v>30</v>
      </c>
      <c r="W83" t="str" cm="1">
        <f t="array" ref="W83">IF(Table2[[#This Row],[Interaction_Count_Final]]="","N/A",_xlfn.IFS(Table2[[#This Row],[Interaction_Count_Final]]&lt;=2,"Low",Table2[[#This Row],[Interaction_Count_Final]]&lt;=5,"Medium",Table2[[#This Row],[Interaction_Count_Final]]&gt;=6,"High",TRUE,"CHECK"))</f>
        <v>High</v>
      </c>
      <c r="X83" t="b">
        <f t="shared" si="1"/>
        <v>1</v>
      </c>
      <c r="Y83" t="b">
        <f>tbl_CleanLeads[[#This Row],[Response_Time_Hours]]&gt;24</f>
        <v>1</v>
      </c>
      <c r="Z83" s="13" t="b">
        <f>tbl_CleanLeads[[#This Row],[Response_Time_Hours]]&gt;72</f>
        <v>0</v>
      </c>
      <c r="AA83" s="13" t="b">
        <f>tbl_CleanLeads[[#This Row],[Status_Clean]]="Converted"</f>
        <v>0</v>
      </c>
    </row>
    <row r="84" spans="1:27">
      <c r="A84" t="s">
        <v>63</v>
      </c>
      <c r="B84" t="s">
        <v>391</v>
      </c>
      <c r="C84" t="s">
        <v>392</v>
      </c>
      <c r="D84" t="s">
        <v>7268</v>
      </c>
      <c r="E84" t="s">
        <v>222</v>
      </c>
      <c r="F84" t="s">
        <v>125</v>
      </c>
      <c r="G84" s="1">
        <v>45444</v>
      </c>
      <c r="H84" s="8">
        <f>MONTH(tbl_CleanLeads[[#This Row],[Lead_Date_Final]])</f>
        <v>6</v>
      </c>
      <c r="I84" t="s">
        <v>7276</v>
      </c>
      <c r="J84" t="s">
        <v>7271</v>
      </c>
      <c r="K84" t="s">
        <v>7277</v>
      </c>
      <c r="L84">
        <f>WEEKDAY(tbl_CleanLeads[[#This Row],[Lead_Date_Final]],2)</f>
        <v>6</v>
      </c>
      <c r="M84" t="s">
        <v>7278</v>
      </c>
      <c r="N84">
        <v>6</v>
      </c>
      <c r="O84" s="7">
        <v>3051.32</v>
      </c>
      <c r="P84">
        <v>39</v>
      </c>
      <c r="Q84" t="s">
        <v>7266</v>
      </c>
      <c r="R84">
        <f>IF(UPPER(TRIM(Table2[[#This Row],[Status_Clean]]))="CONVERTED",1,0)</f>
        <v>0</v>
      </c>
      <c r="S84">
        <f>IF(ISNUMBER(MATCH(UPPER(TRIM(Table2[[#This Row],[Status_Clean]])),{"CONTACTED","QUALIFIED","CONVERTED"},0)),1,0)</f>
        <v>1</v>
      </c>
      <c r="T84" cm="1">
        <f t="array" ref="T84">_xlfn.SWITCH(UPPER(TRIM(Table2[[#This Row],[Status_Clean]])),"NEW",1,"CONTACTED",2,"QUALIFIED",3,"CONVERTED",4,"LOST",5,99)</f>
        <v>2</v>
      </c>
      <c r="U84" t="str" cm="1">
        <f t="array" ref="U84">_xlfn.LET(_xlpm.x,IFERROR(VALUE(Table2[[#This Row],[Response_Time_Hours]]),""),IF(_xlpm.x="","CHECK",_xlfn.IFS(_xlpm.x&lt;=1,"Immediate",_xlpm.x&lt;=6,"Fast",_xlpm.x&lt;=24,"Moderate",_xlpm.x&gt;24,"Delayed")))</f>
        <v>Fast</v>
      </c>
      <c r="V84">
        <f>FLOOR(tbl_CleanLeads[[#This Row],[Response_Time_Hours]],6)</f>
        <v>6</v>
      </c>
      <c r="W84" t="str" cm="1">
        <f t="array" ref="W84">IF(Table2[[#This Row],[Interaction_Count_Final]]="","N/A",_xlfn.IFS(Table2[[#This Row],[Interaction_Count_Final]]&lt;=2,"Low",Table2[[#This Row],[Interaction_Count_Final]]&lt;=5,"Medium",Table2[[#This Row],[Interaction_Count_Final]]&gt;=6,"High",TRUE,"CHECK"))</f>
        <v>High</v>
      </c>
      <c r="X84" t="b">
        <f t="shared" si="1"/>
        <v>1</v>
      </c>
      <c r="Y84" t="b">
        <f>tbl_CleanLeads[[#This Row],[Response_Time_Hours]]&gt;24</f>
        <v>0</v>
      </c>
      <c r="Z84" s="13" t="b">
        <f>tbl_CleanLeads[[#This Row],[Response_Time_Hours]]&gt;72</f>
        <v>0</v>
      </c>
      <c r="AA84" s="13" t="b">
        <f>tbl_CleanLeads[[#This Row],[Status_Clean]]="Converted"</f>
        <v>0</v>
      </c>
    </row>
    <row r="85" spans="1:27">
      <c r="A85" t="s">
        <v>63</v>
      </c>
      <c r="B85" t="s">
        <v>395</v>
      </c>
      <c r="C85" t="s">
        <v>7391</v>
      </c>
      <c r="D85" t="s">
        <v>7280</v>
      </c>
      <c r="E85" t="s">
        <v>792</v>
      </c>
      <c r="F85" t="s">
        <v>125</v>
      </c>
      <c r="G85" s="1">
        <v>45626</v>
      </c>
      <c r="H85" s="8">
        <f>MONTH(tbl_CleanLeads[[#This Row],[Lead_Date_Final]])</f>
        <v>11</v>
      </c>
      <c r="I85" t="s">
        <v>7300</v>
      </c>
      <c r="J85" t="s">
        <v>7271</v>
      </c>
      <c r="K85" t="s">
        <v>7264</v>
      </c>
      <c r="L85">
        <f>WEEKDAY(tbl_CleanLeads[[#This Row],[Lead_Date_Final]],2)</f>
        <v>6</v>
      </c>
      <c r="M85" t="s">
        <v>7278</v>
      </c>
      <c r="N85">
        <v>40.5</v>
      </c>
      <c r="O85" s="7">
        <v>4417.33</v>
      </c>
      <c r="P85">
        <v>47</v>
      </c>
      <c r="Q85" t="s">
        <v>7273</v>
      </c>
      <c r="R85">
        <f>IF(UPPER(TRIM(Table2[[#This Row],[Status_Clean]]))="CONVERTED",1,0)</f>
        <v>0</v>
      </c>
      <c r="S85">
        <f>IF(ISNUMBER(MATCH(UPPER(TRIM(Table2[[#This Row],[Status_Clean]])),{"CONTACTED","QUALIFIED","CONVERTED"},0)),1,0)</f>
        <v>1</v>
      </c>
      <c r="T85" cm="1">
        <f t="array" ref="T85">_xlfn.SWITCH(UPPER(TRIM(Table2[[#This Row],[Status_Clean]])),"NEW",1,"CONTACTED",2,"QUALIFIED",3,"CONVERTED",4,"LOST",5,99)</f>
        <v>2</v>
      </c>
      <c r="U85" t="str" cm="1">
        <f t="array" ref="U85">_xlfn.LET(_xlpm.x,IFERROR(VALUE(Table2[[#This Row],[Response_Time_Hours]]),""),IF(_xlpm.x="","CHECK",_xlfn.IFS(_xlpm.x&lt;=1,"Immediate",_xlpm.x&lt;=6,"Fast",_xlpm.x&lt;=24,"Moderate",_xlpm.x&gt;24,"Delayed")))</f>
        <v>Delayed</v>
      </c>
      <c r="V85">
        <f>FLOOR(tbl_CleanLeads[[#This Row],[Response_Time_Hours]],6)</f>
        <v>36</v>
      </c>
      <c r="W85" t="str" cm="1">
        <f t="array" ref="W85">IF(Table2[[#This Row],[Interaction_Count_Final]]="","N/A",_xlfn.IFS(Table2[[#This Row],[Interaction_Count_Final]]&lt;=2,"Low",Table2[[#This Row],[Interaction_Count_Final]]&lt;=5,"Medium",Table2[[#This Row],[Interaction_Count_Final]]&gt;=6,"High",TRUE,"CHECK"))</f>
        <v>High</v>
      </c>
      <c r="X85" t="b">
        <f t="shared" si="1"/>
        <v>1</v>
      </c>
      <c r="Y85" t="b">
        <f>tbl_CleanLeads[[#This Row],[Response_Time_Hours]]&gt;24</f>
        <v>1</v>
      </c>
      <c r="Z85" s="13" t="b">
        <f>tbl_CleanLeads[[#This Row],[Response_Time_Hours]]&gt;72</f>
        <v>0</v>
      </c>
      <c r="AA85" s="13" t="b">
        <f>tbl_CleanLeads[[#This Row],[Status_Clean]]="Converted"</f>
        <v>0</v>
      </c>
    </row>
    <row r="86" spans="1:27">
      <c r="A86" t="s">
        <v>70</v>
      </c>
      <c r="B86" t="s">
        <v>400</v>
      </c>
      <c r="C86" t="s">
        <v>401</v>
      </c>
      <c r="D86" t="s">
        <v>7258</v>
      </c>
      <c r="E86" t="s">
        <v>363</v>
      </c>
      <c r="F86" t="s">
        <v>71</v>
      </c>
      <c r="G86" s="1">
        <v>45167</v>
      </c>
      <c r="H86" s="8">
        <f>MONTH(tbl_CleanLeads[[#This Row],[Lead_Date_Final]])</f>
        <v>8</v>
      </c>
      <c r="I86" t="s">
        <v>7310</v>
      </c>
      <c r="J86" t="s">
        <v>7263</v>
      </c>
      <c r="K86" t="s">
        <v>7288</v>
      </c>
      <c r="L86">
        <f>WEEKDAY(tbl_CleanLeads[[#This Row],[Lead_Date_Final]],2)</f>
        <v>2</v>
      </c>
      <c r="M86" t="s">
        <v>7265</v>
      </c>
      <c r="N86">
        <v>67</v>
      </c>
      <c r="O86" s="7">
        <v>3510.85</v>
      </c>
      <c r="P86">
        <v>44</v>
      </c>
      <c r="Q86" t="s">
        <v>7266</v>
      </c>
      <c r="R86">
        <f>IF(UPPER(TRIM(Table2[[#This Row],[Status_Clean]]))="CONVERTED",1,0)</f>
        <v>0</v>
      </c>
      <c r="S86">
        <f>IF(ISNUMBER(MATCH(UPPER(TRIM(Table2[[#This Row],[Status_Clean]])),{"CONTACTED","QUALIFIED","CONVERTED"},0)),1,0)</f>
        <v>1</v>
      </c>
      <c r="T86" cm="1">
        <f t="array" ref="T86">_xlfn.SWITCH(UPPER(TRIM(Table2[[#This Row],[Status_Clean]])),"NEW",1,"CONTACTED",2,"QUALIFIED",3,"CONVERTED",4,"LOST",5,99)</f>
        <v>3</v>
      </c>
      <c r="U86" t="str" cm="1">
        <f t="array" ref="U86">_xlfn.LET(_xlpm.x,IFERROR(VALUE(Table2[[#This Row],[Response_Time_Hours]]),""),IF(_xlpm.x="","CHECK",_xlfn.IFS(_xlpm.x&lt;=1,"Immediate",_xlpm.x&lt;=6,"Fast",_xlpm.x&lt;=24,"Moderate",_xlpm.x&gt;24,"Delayed")))</f>
        <v>Delayed</v>
      </c>
      <c r="V86">
        <f>FLOOR(tbl_CleanLeads[[#This Row],[Response_Time_Hours]],6)</f>
        <v>66</v>
      </c>
      <c r="W86" t="str" cm="1">
        <f t="array" ref="W86">IF(Table2[[#This Row],[Interaction_Count_Final]]="","N/A",_xlfn.IFS(Table2[[#This Row],[Interaction_Count_Final]]&lt;=2,"Low",Table2[[#This Row],[Interaction_Count_Final]]&lt;=5,"Medium",Table2[[#This Row],[Interaction_Count_Final]]&gt;=6,"High",TRUE,"CHECK"))</f>
        <v>High</v>
      </c>
      <c r="X86" t="b">
        <f t="shared" si="1"/>
        <v>1</v>
      </c>
      <c r="Y86" t="b">
        <f>tbl_CleanLeads[[#This Row],[Response_Time_Hours]]&gt;24</f>
        <v>1</v>
      </c>
      <c r="Z86" s="13" t="b">
        <f>tbl_CleanLeads[[#This Row],[Response_Time_Hours]]&gt;72</f>
        <v>0</v>
      </c>
      <c r="AA86" s="13" t="b">
        <f>tbl_CleanLeads[[#This Row],[Status_Clean]]="Converted"</f>
        <v>0</v>
      </c>
    </row>
    <row r="87" spans="1:27">
      <c r="A87" t="s">
        <v>63</v>
      </c>
      <c r="B87" t="s">
        <v>402</v>
      </c>
      <c r="C87" t="s">
        <v>403</v>
      </c>
      <c r="D87" t="s">
        <v>7274</v>
      </c>
      <c r="E87" t="s">
        <v>363</v>
      </c>
      <c r="F87" t="s">
        <v>173</v>
      </c>
      <c r="G87" s="1">
        <v>45193</v>
      </c>
      <c r="H87" s="8">
        <f>MONTH(tbl_CleanLeads[[#This Row],[Lead_Date_Final]])</f>
        <v>9</v>
      </c>
      <c r="I87" t="s">
        <v>7287</v>
      </c>
      <c r="J87" t="s">
        <v>7263</v>
      </c>
      <c r="K87" t="s">
        <v>7288</v>
      </c>
      <c r="L87">
        <f>WEEKDAY(tbl_CleanLeads[[#This Row],[Lead_Date_Final]],2)</f>
        <v>7</v>
      </c>
      <c r="M87" t="s">
        <v>7293</v>
      </c>
      <c r="N87">
        <v>53.8</v>
      </c>
      <c r="O87" s="7">
        <v>2811.97</v>
      </c>
      <c r="P87">
        <v>1</v>
      </c>
      <c r="Q87" t="s">
        <v>7266</v>
      </c>
      <c r="R87">
        <f>IF(UPPER(TRIM(Table2[[#This Row],[Status_Clean]]))="CONVERTED",1,0)</f>
        <v>0</v>
      </c>
      <c r="S87">
        <f>IF(ISNUMBER(MATCH(UPPER(TRIM(Table2[[#This Row],[Status_Clean]])),{"CONTACTED","QUALIFIED","CONVERTED"},0)),1,0)</f>
        <v>0</v>
      </c>
      <c r="T87" cm="1">
        <f t="array" ref="T87">_xlfn.SWITCH(UPPER(TRIM(Table2[[#This Row],[Status_Clean]])),"NEW",1,"CONTACTED",2,"QUALIFIED",3,"CONVERTED",4,"LOST",5,99)</f>
        <v>5</v>
      </c>
      <c r="U87" t="str" cm="1">
        <f t="array" ref="U87">_xlfn.LET(_xlpm.x,IFERROR(VALUE(Table2[[#This Row],[Response_Time_Hours]]),""),IF(_xlpm.x="","CHECK",_xlfn.IFS(_xlpm.x&lt;=1,"Immediate",_xlpm.x&lt;=6,"Fast",_xlpm.x&lt;=24,"Moderate",_xlpm.x&gt;24,"Delayed")))</f>
        <v>Delayed</v>
      </c>
      <c r="V87">
        <f>FLOOR(tbl_CleanLeads[[#This Row],[Response_Time_Hours]],6)</f>
        <v>48</v>
      </c>
      <c r="W87" t="str" cm="1">
        <f t="array" ref="W87">IF(Table2[[#This Row],[Interaction_Count_Final]]="","N/A",_xlfn.IFS(Table2[[#This Row],[Interaction_Count_Final]]&lt;=2,"Low",Table2[[#This Row],[Interaction_Count_Final]]&lt;=5,"Medium",Table2[[#This Row],[Interaction_Count_Final]]&gt;=6,"High",TRUE,"CHECK"))</f>
        <v>Low</v>
      </c>
      <c r="X87" t="b">
        <f t="shared" si="1"/>
        <v>1</v>
      </c>
      <c r="Y87" t="b">
        <f>tbl_CleanLeads[[#This Row],[Response_Time_Hours]]&gt;24</f>
        <v>1</v>
      </c>
      <c r="Z87" s="13" t="b">
        <f>tbl_CleanLeads[[#This Row],[Response_Time_Hours]]&gt;72</f>
        <v>0</v>
      </c>
      <c r="AA87" s="13" t="b">
        <f>tbl_CleanLeads[[#This Row],[Status_Clean]]="Converted"</f>
        <v>0</v>
      </c>
    </row>
    <row r="88" spans="1:27">
      <c r="A88" t="s">
        <v>70</v>
      </c>
      <c r="B88" t="s">
        <v>406</v>
      </c>
      <c r="C88" t="s">
        <v>407</v>
      </c>
      <c r="D88" t="s">
        <v>7268</v>
      </c>
      <c r="E88" t="s">
        <v>263</v>
      </c>
      <c r="F88" t="s">
        <v>193</v>
      </c>
      <c r="G88" s="1">
        <v>45497</v>
      </c>
      <c r="H88" s="8">
        <f>MONTH(tbl_CleanLeads[[#This Row],[Lead_Date_Final]])</f>
        <v>7</v>
      </c>
      <c r="I88" t="s">
        <v>7305</v>
      </c>
      <c r="J88" t="s">
        <v>7271</v>
      </c>
      <c r="K88" t="s">
        <v>7288</v>
      </c>
      <c r="L88">
        <f>WEEKDAY(tbl_CleanLeads[[#This Row],[Lead_Date_Final]],2)</f>
        <v>3</v>
      </c>
      <c r="M88" t="s">
        <v>7272</v>
      </c>
      <c r="N88">
        <v>2.4000000000000004</v>
      </c>
      <c r="O88" s="7">
        <v>3211.6</v>
      </c>
      <c r="P88">
        <v>24</v>
      </c>
      <c r="Q88" t="s">
        <v>7266</v>
      </c>
      <c r="R88">
        <f>IF(UPPER(TRIM(Table2[[#This Row],[Status_Clean]]))="CONVERTED",1,0)</f>
        <v>0</v>
      </c>
      <c r="S88">
        <f>IF(ISNUMBER(MATCH(UPPER(TRIM(Table2[[#This Row],[Status_Clean]])),{"CONTACTED","QUALIFIED","CONVERTED"},0)),1,0)</f>
        <v>0</v>
      </c>
      <c r="T88" cm="1">
        <f t="array" ref="T88">_xlfn.SWITCH(UPPER(TRIM(Table2[[#This Row],[Status_Clean]])),"NEW",1,"CONTACTED",2,"QUALIFIED",3,"CONVERTED",4,"LOST",5,99)</f>
        <v>1</v>
      </c>
      <c r="U88" t="str" cm="1">
        <f t="array" ref="U88">_xlfn.LET(_xlpm.x,IFERROR(VALUE(Table2[[#This Row],[Response_Time_Hours]]),""),IF(_xlpm.x="","CHECK",_xlfn.IFS(_xlpm.x&lt;=1,"Immediate",_xlpm.x&lt;=6,"Fast",_xlpm.x&lt;=24,"Moderate",_xlpm.x&gt;24,"Delayed")))</f>
        <v>Fast</v>
      </c>
      <c r="V88">
        <f>FLOOR(tbl_CleanLeads[[#This Row],[Response_Time_Hours]],6)</f>
        <v>0</v>
      </c>
      <c r="W88" t="str" cm="1">
        <f t="array" ref="W88">IF(Table2[[#This Row],[Interaction_Count_Final]]="","N/A",_xlfn.IFS(Table2[[#This Row],[Interaction_Count_Final]]&lt;=2,"Low",Table2[[#This Row],[Interaction_Count_Final]]&lt;=5,"Medium",Table2[[#This Row],[Interaction_Count_Final]]&gt;=6,"High",TRUE,"CHECK"))</f>
        <v>High</v>
      </c>
      <c r="X88" t="b">
        <f t="shared" si="1"/>
        <v>1</v>
      </c>
      <c r="Y88" t="b">
        <f>tbl_CleanLeads[[#This Row],[Response_Time_Hours]]&gt;24</f>
        <v>0</v>
      </c>
      <c r="Z88" s="13" t="b">
        <f>tbl_CleanLeads[[#This Row],[Response_Time_Hours]]&gt;72</f>
        <v>0</v>
      </c>
      <c r="AA88" s="13" t="b">
        <f>tbl_CleanLeads[[#This Row],[Status_Clean]]="Converted"</f>
        <v>0</v>
      </c>
    </row>
    <row r="89" spans="1:27">
      <c r="A89" t="s">
        <v>63</v>
      </c>
      <c r="B89" t="s">
        <v>408</v>
      </c>
      <c r="C89" t="s">
        <v>409</v>
      </c>
      <c r="D89" t="s">
        <v>7280</v>
      </c>
      <c r="E89" t="s">
        <v>123</v>
      </c>
      <c r="F89" t="s">
        <v>250</v>
      </c>
      <c r="G89" s="1">
        <v>45645</v>
      </c>
      <c r="H89" s="8">
        <f>MONTH(tbl_CleanLeads[[#This Row],[Lead_Date_Final]])</f>
        <v>12</v>
      </c>
      <c r="I89" t="s">
        <v>7262</v>
      </c>
      <c r="J89" t="s">
        <v>7271</v>
      </c>
      <c r="K89" t="s">
        <v>7264</v>
      </c>
      <c r="L89">
        <f>WEEKDAY(tbl_CleanLeads[[#This Row],[Lead_Date_Final]],2)</f>
        <v>4</v>
      </c>
      <c r="M89" t="s">
        <v>7285</v>
      </c>
      <c r="N89">
        <v>27.9</v>
      </c>
      <c r="O89" s="7">
        <v>3101.23</v>
      </c>
      <c r="P89">
        <v>40</v>
      </c>
      <c r="Q89" t="s">
        <v>7266</v>
      </c>
      <c r="R89">
        <f>IF(UPPER(TRIM(Table2[[#This Row],[Status_Clean]]))="CONVERTED",1,0)</f>
        <v>1</v>
      </c>
      <c r="S89">
        <f>IF(ISNUMBER(MATCH(UPPER(TRIM(Table2[[#This Row],[Status_Clean]])),{"CONTACTED","QUALIFIED","CONVERTED"},0)),1,0)</f>
        <v>1</v>
      </c>
      <c r="T89" cm="1">
        <f t="array" ref="T89">_xlfn.SWITCH(UPPER(TRIM(Table2[[#This Row],[Status_Clean]])),"NEW",1,"CONTACTED",2,"QUALIFIED",3,"CONVERTED",4,"LOST",5,99)</f>
        <v>4</v>
      </c>
      <c r="U89" t="str" cm="1">
        <f t="array" ref="U89">_xlfn.LET(_xlpm.x,IFERROR(VALUE(Table2[[#This Row],[Response_Time_Hours]]),""),IF(_xlpm.x="","CHECK",_xlfn.IFS(_xlpm.x&lt;=1,"Immediate",_xlpm.x&lt;=6,"Fast",_xlpm.x&lt;=24,"Moderate",_xlpm.x&gt;24,"Delayed")))</f>
        <v>Delayed</v>
      </c>
      <c r="V89">
        <f>FLOOR(tbl_CleanLeads[[#This Row],[Response_Time_Hours]],6)</f>
        <v>24</v>
      </c>
      <c r="W89" t="str" cm="1">
        <f t="array" ref="W89">IF(Table2[[#This Row],[Interaction_Count_Final]]="","N/A",_xlfn.IFS(Table2[[#This Row],[Interaction_Count_Final]]&lt;=2,"Low",Table2[[#This Row],[Interaction_Count_Final]]&lt;=5,"Medium",Table2[[#This Row],[Interaction_Count_Final]]&gt;=6,"High",TRUE,"CHECK"))</f>
        <v>High</v>
      </c>
      <c r="X89" t="b">
        <f t="shared" si="1"/>
        <v>1</v>
      </c>
      <c r="Y89" t="b">
        <f>tbl_CleanLeads[[#This Row],[Response_Time_Hours]]&gt;24</f>
        <v>1</v>
      </c>
      <c r="Z89" s="13" t="b">
        <f>tbl_CleanLeads[[#This Row],[Response_Time_Hours]]&gt;72</f>
        <v>0</v>
      </c>
      <c r="AA89" s="13" t="b">
        <f>tbl_CleanLeads[[#This Row],[Status_Clean]]="Converted"</f>
        <v>1</v>
      </c>
    </row>
    <row r="90" spans="1:27">
      <c r="A90" t="s">
        <v>70</v>
      </c>
      <c r="B90" t="s">
        <v>413</v>
      </c>
      <c r="C90" t="s">
        <v>414</v>
      </c>
      <c r="D90" t="s">
        <v>7280</v>
      </c>
      <c r="E90" t="s">
        <v>469</v>
      </c>
      <c r="F90" t="s">
        <v>193</v>
      </c>
      <c r="G90" s="1">
        <v>45107</v>
      </c>
      <c r="H90" s="8">
        <f>MONTH(tbl_CleanLeads[[#This Row],[Lead_Date_Final]])</f>
        <v>6</v>
      </c>
      <c r="I90" t="s">
        <v>7276</v>
      </c>
      <c r="J90" t="s">
        <v>7263</v>
      </c>
      <c r="K90" t="s">
        <v>7277</v>
      </c>
      <c r="L90">
        <f>WEEKDAY(tbl_CleanLeads[[#This Row],[Lead_Date_Final]],2)</f>
        <v>5</v>
      </c>
      <c r="M90" t="s">
        <v>7312</v>
      </c>
      <c r="N90">
        <v>57</v>
      </c>
      <c r="O90" s="7">
        <v>2243.1799999999998</v>
      </c>
      <c r="P90">
        <v>34</v>
      </c>
      <c r="Q90" t="s">
        <v>7266</v>
      </c>
      <c r="R90">
        <f>IF(UPPER(TRIM(Table2[[#This Row],[Status_Clean]]))="CONVERTED",1,0)</f>
        <v>0</v>
      </c>
      <c r="S90">
        <f>IF(ISNUMBER(MATCH(UPPER(TRIM(Table2[[#This Row],[Status_Clean]])),{"CONTACTED","QUALIFIED","CONVERTED"},0)),1,0)</f>
        <v>0</v>
      </c>
      <c r="T90" cm="1">
        <f t="array" ref="T90">_xlfn.SWITCH(UPPER(TRIM(Table2[[#This Row],[Status_Clean]])),"NEW",1,"CONTACTED",2,"QUALIFIED",3,"CONVERTED",4,"LOST",5,99)</f>
        <v>1</v>
      </c>
      <c r="U90" t="str" cm="1">
        <f t="array" ref="U90">_xlfn.LET(_xlpm.x,IFERROR(VALUE(Table2[[#This Row],[Response_Time_Hours]]),""),IF(_xlpm.x="","CHECK",_xlfn.IFS(_xlpm.x&lt;=1,"Immediate",_xlpm.x&lt;=6,"Fast",_xlpm.x&lt;=24,"Moderate",_xlpm.x&gt;24,"Delayed")))</f>
        <v>Delayed</v>
      </c>
      <c r="V90">
        <f>FLOOR(tbl_CleanLeads[[#This Row],[Response_Time_Hours]],6)</f>
        <v>54</v>
      </c>
      <c r="W90" t="str" cm="1">
        <f t="array" ref="W90">IF(Table2[[#This Row],[Interaction_Count_Final]]="","N/A",_xlfn.IFS(Table2[[#This Row],[Interaction_Count_Final]]&lt;=2,"Low",Table2[[#This Row],[Interaction_Count_Final]]&lt;=5,"Medium",Table2[[#This Row],[Interaction_Count_Final]]&gt;=6,"High",TRUE,"CHECK"))</f>
        <v>High</v>
      </c>
      <c r="X90" t="b">
        <f t="shared" si="1"/>
        <v>1</v>
      </c>
      <c r="Y90" t="b">
        <f>tbl_CleanLeads[[#This Row],[Response_Time_Hours]]&gt;24</f>
        <v>1</v>
      </c>
      <c r="Z90" s="13" t="b">
        <f>tbl_CleanLeads[[#This Row],[Response_Time_Hours]]&gt;72</f>
        <v>0</v>
      </c>
      <c r="AA90" s="13" t="b">
        <f>tbl_CleanLeads[[#This Row],[Status_Clean]]="Converted"</f>
        <v>0</v>
      </c>
    </row>
    <row r="91" spans="1:27">
      <c r="A91" t="s">
        <v>102</v>
      </c>
      <c r="B91" t="s">
        <v>417</v>
      </c>
      <c r="C91" t="s">
        <v>7398</v>
      </c>
      <c r="D91" t="s">
        <v>7258</v>
      </c>
      <c r="E91" t="s">
        <v>7308</v>
      </c>
      <c r="F91" t="s">
        <v>193</v>
      </c>
      <c r="G91" s="1">
        <v>45025</v>
      </c>
      <c r="H91" s="8">
        <f>MONTH(tbl_CleanLeads[[#This Row],[Lead_Date_Final]])</f>
        <v>4</v>
      </c>
      <c r="I91" t="s">
        <v>7297</v>
      </c>
      <c r="J91" t="s">
        <v>7263</v>
      </c>
      <c r="K91" t="s">
        <v>7277</v>
      </c>
      <c r="L91">
        <f>WEEKDAY(tbl_CleanLeads[[#This Row],[Lead_Date_Final]],2)</f>
        <v>7</v>
      </c>
      <c r="M91" t="s">
        <v>7293</v>
      </c>
      <c r="N91">
        <v>69.599999999999994</v>
      </c>
      <c r="O91" s="7">
        <v>4618.16</v>
      </c>
      <c r="P91">
        <v>35</v>
      </c>
      <c r="Q91" t="s">
        <v>7273</v>
      </c>
      <c r="R91">
        <f>IF(UPPER(TRIM(Table2[[#This Row],[Status_Clean]]))="CONVERTED",1,0)</f>
        <v>0</v>
      </c>
      <c r="S91">
        <f>IF(ISNUMBER(MATCH(UPPER(TRIM(Table2[[#This Row],[Status_Clean]])),{"CONTACTED","QUALIFIED","CONVERTED"},0)),1,0)</f>
        <v>0</v>
      </c>
      <c r="T91" cm="1">
        <f t="array" ref="T91">_xlfn.SWITCH(UPPER(TRIM(Table2[[#This Row],[Status_Clean]])),"NEW",1,"CONTACTED",2,"QUALIFIED",3,"CONVERTED",4,"LOST",5,99)</f>
        <v>1</v>
      </c>
      <c r="U91" t="str" cm="1">
        <f t="array" ref="U91">_xlfn.LET(_xlpm.x,IFERROR(VALUE(Table2[[#This Row],[Response_Time_Hours]]),""),IF(_xlpm.x="","CHECK",_xlfn.IFS(_xlpm.x&lt;=1,"Immediate",_xlpm.x&lt;=6,"Fast",_xlpm.x&lt;=24,"Moderate",_xlpm.x&gt;24,"Delayed")))</f>
        <v>Delayed</v>
      </c>
      <c r="V91">
        <f>FLOOR(tbl_CleanLeads[[#This Row],[Response_Time_Hours]],6)</f>
        <v>66</v>
      </c>
      <c r="W91" t="str" cm="1">
        <f t="array" ref="W91">IF(Table2[[#This Row],[Interaction_Count_Final]]="","N/A",_xlfn.IFS(Table2[[#This Row],[Interaction_Count_Final]]&lt;=2,"Low",Table2[[#This Row],[Interaction_Count_Final]]&lt;=5,"Medium",Table2[[#This Row],[Interaction_Count_Final]]&gt;=6,"High",TRUE,"CHECK"))</f>
        <v>High</v>
      </c>
      <c r="X91" t="b">
        <f t="shared" si="1"/>
        <v>1</v>
      </c>
      <c r="Y91" t="b">
        <f>tbl_CleanLeads[[#This Row],[Response_Time_Hours]]&gt;24</f>
        <v>1</v>
      </c>
      <c r="Z91" s="13" t="b">
        <f>tbl_CleanLeads[[#This Row],[Response_Time_Hours]]&gt;72</f>
        <v>0</v>
      </c>
      <c r="AA91" s="13" t="b">
        <f>tbl_CleanLeads[[#This Row],[Status_Clean]]="Converted"</f>
        <v>0</v>
      </c>
    </row>
    <row r="92" spans="1:27">
      <c r="A92" t="s">
        <v>90</v>
      </c>
      <c r="B92" t="s">
        <v>419</v>
      </c>
      <c r="C92" t="s">
        <v>420</v>
      </c>
      <c r="D92" t="s">
        <v>7303</v>
      </c>
      <c r="E92" t="s">
        <v>363</v>
      </c>
      <c r="F92" t="s">
        <v>125</v>
      </c>
      <c r="G92" s="1">
        <v>45230</v>
      </c>
      <c r="H92" s="8">
        <f>MONTH(tbl_CleanLeads[[#This Row],[Lead_Date_Final]])</f>
        <v>10</v>
      </c>
      <c r="I92" t="s">
        <v>7270</v>
      </c>
      <c r="J92" t="s">
        <v>7263</v>
      </c>
      <c r="K92" t="s">
        <v>7264</v>
      </c>
      <c r="L92">
        <f>WEEKDAY(tbl_CleanLeads[[#This Row],[Lead_Date_Final]],2)</f>
        <v>2</v>
      </c>
      <c r="M92" t="s">
        <v>7265</v>
      </c>
      <c r="N92">
        <v>6</v>
      </c>
      <c r="O92" s="7">
        <v>4020.19</v>
      </c>
      <c r="P92">
        <v>4</v>
      </c>
      <c r="Q92" t="s">
        <v>7273</v>
      </c>
      <c r="R92">
        <f>IF(UPPER(TRIM(Table2[[#This Row],[Status_Clean]]))="CONVERTED",1,0)</f>
        <v>0</v>
      </c>
      <c r="S92">
        <f>IF(ISNUMBER(MATCH(UPPER(TRIM(Table2[[#This Row],[Status_Clean]])),{"CONTACTED","QUALIFIED","CONVERTED"},0)),1,0)</f>
        <v>1</v>
      </c>
      <c r="T92" cm="1">
        <f t="array" ref="T92">_xlfn.SWITCH(UPPER(TRIM(Table2[[#This Row],[Status_Clean]])),"NEW",1,"CONTACTED",2,"QUALIFIED",3,"CONVERTED",4,"LOST",5,99)</f>
        <v>2</v>
      </c>
      <c r="U92" t="str" cm="1">
        <f t="array" ref="U92">_xlfn.LET(_xlpm.x,IFERROR(VALUE(Table2[[#This Row],[Response_Time_Hours]]),""),IF(_xlpm.x="","CHECK",_xlfn.IFS(_xlpm.x&lt;=1,"Immediate",_xlpm.x&lt;=6,"Fast",_xlpm.x&lt;=24,"Moderate",_xlpm.x&gt;24,"Delayed")))</f>
        <v>Fast</v>
      </c>
      <c r="V92">
        <f>FLOOR(tbl_CleanLeads[[#This Row],[Response_Time_Hours]],6)</f>
        <v>6</v>
      </c>
      <c r="W92" t="str" cm="1">
        <f t="array" ref="W92">IF(Table2[[#This Row],[Interaction_Count_Final]]="","N/A",_xlfn.IFS(Table2[[#This Row],[Interaction_Count_Final]]&lt;=2,"Low",Table2[[#This Row],[Interaction_Count_Final]]&lt;=5,"Medium",Table2[[#This Row],[Interaction_Count_Final]]&gt;=6,"High",TRUE,"CHECK"))</f>
        <v>Medium</v>
      </c>
      <c r="X92" t="b">
        <f t="shared" si="1"/>
        <v>1</v>
      </c>
      <c r="Y92" t="b">
        <f>tbl_CleanLeads[[#This Row],[Response_Time_Hours]]&gt;24</f>
        <v>0</v>
      </c>
      <c r="Z92" s="13" t="b">
        <f>tbl_CleanLeads[[#This Row],[Response_Time_Hours]]&gt;72</f>
        <v>0</v>
      </c>
      <c r="AA92" s="13" t="b">
        <f>tbl_CleanLeads[[#This Row],[Status_Clean]]="Converted"</f>
        <v>0</v>
      </c>
    </row>
    <row r="93" spans="1:27">
      <c r="A93" t="s">
        <v>90</v>
      </c>
      <c r="B93" t="s">
        <v>421</v>
      </c>
      <c r="C93" t="s">
        <v>422</v>
      </c>
      <c r="D93" t="s">
        <v>7258</v>
      </c>
      <c r="E93" t="s">
        <v>106</v>
      </c>
      <c r="F93" t="s">
        <v>250</v>
      </c>
      <c r="G93" s="1">
        <v>45542</v>
      </c>
      <c r="H93" s="8">
        <f>MONTH(tbl_CleanLeads[[#This Row],[Lead_Date_Final]])</f>
        <v>9</v>
      </c>
      <c r="I93" t="s">
        <v>7287</v>
      </c>
      <c r="J93" t="s">
        <v>7271</v>
      </c>
      <c r="K93" t="s">
        <v>7288</v>
      </c>
      <c r="L93">
        <f>WEEKDAY(tbl_CleanLeads[[#This Row],[Lead_Date_Final]],2)</f>
        <v>6</v>
      </c>
      <c r="M93" t="s">
        <v>7278</v>
      </c>
      <c r="N93">
        <v>46.7</v>
      </c>
      <c r="O93" s="7">
        <v>3002.34</v>
      </c>
      <c r="P93">
        <v>15</v>
      </c>
      <c r="Q93" t="s">
        <v>7266</v>
      </c>
      <c r="R93">
        <f>IF(UPPER(TRIM(Table2[[#This Row],[Status_Clean]]))="CONVERTED",1,0)</f>
        <v>1</v>
      </c>
      <c r="S93">
        <f>IF(ISNUMBER(MATCH(UPPER(TRIM(Table2[[#This Row],[Status_Clean]])),{"CONTACTED","QUALIFIED","CONVERTED"},0)),1,0)</f>
        <v>1</v>
      </c>
      <c r="T93" cm="1">
        <f t="array" ref="T93">_xlfn.SWITCH(UPPER(TRIM(Table2[[#This Row],[Status_Clean]])),"NEW",1,"CONTACTED",2,"QUALIFIED",3,"CONVERTED",4,"LOST",5,99)</f>
        <v>4</v>
      </c>
      <c r="U93" t="str" cm="1">
        <f t="array" ref="U93">_xlfn.LET(_xlpm.x,IFERROR(VALUE(Table2[[#This Row],[Response_Time_Hours]]),""),IF(_xlpm.x="","CHECK",_xlfn.IFS(_xlpm.x&lt;=1,"Immediate",_xlpm.x&lt;=6,"Fast",_xlpm.x&lt;=24,"Moderate",_xlpm.x&gt;24,"Delayed")))</f>
        <v>Delayed</v>
      </c>
      <c r="V93">
        <f>FLOOR(tbl_CleanLeads[[#This Row],[Response_Time_Hours]],6)</f>
        <v>42</v>
      </c>
      <c r="W93" t="str" cm="1">
        <f t="array" ref="W93">IF(Table2[[#This Row],[Interaction_Count_Final]]="","N/A",_xlfn.IFS(Table2[[#This Row],[Interaction_Count_Final]]&lt;=2,"Low",Table2[[#This Row],[Interaction_Count_Final]]&lt;=5,"Medium",Table2[[#This Row],[Interaction_Count_Final]]&gt;=6,"High",TRUE,"CHECK"))</f>
        <v>High</v>
      </c>
      <c r="X93" t="b">
        <f t="shared" si="1"/>
        <v>1</v>
      </c>
      <c r="Y93" t="b">
        <f>tbl_CleanLeads[[#This Row],[Response_Time_Hours]]&gt;24</f>
        <v>1</v>
      </c>
      <c r="Z93" s="13" t="b">
        <f>tbl_CleanLeads[[#This Row],[Response_Time_Hours]]&gt;72</f>
        <v>0</v>
      </c>
      <c r="AA93" s="13" t="b">
        <f>tbl_CleanLeads[[#This Row],[Status_Clean]]="Converted"</f>
        <v>1</v>
      </c>
    </row>
    <row r="94" spans="1:27">
      <c r="A94" t="s">
        <v>63</v>
      </c>
      <c r="B94" t="s">
        <v>425</v>
      </c>
      <c r="C94" t="s">
        <v>426</v>
      </c>
      <c r="D94" t="s">
        <v>7303</v>
      </c>
      <c r="E94" t="s">
        <v>222</v>
      </c>
      <c r="F94" t="s">
        <v>125</v>
      </c>
      <c r="G94" s="1">
        <v>45277</v>
      </c>
      <c r="H94" s="8">
        <f>MONTH(tbl_CleanLeads[[#This Row],[Lead_Date_Final]])</f>
        <v>12</v>
      </c>
      <c r="I94" t="s">
        <v>7262</v>
      </c>
      <c r="J94" t="s">
        <v>7263</v>
      </c>
      <c r="K94" t="s">
        <v>7264</v>
      </c>
      <c r="L94">
        <f>WEEKDAY(tbl_CleanLeads[[#This Row],[Lead_Date_Final]],2)</f>
        <v>7</v>
      </c>
      <c r="M94" t="s">
        <v>7293</v>
      </c>
      <c r="N94">
        <v>11</v>
      </c>
      <c r="O94" s="7">
        <v>1031.0899999999999</v>
      </c>
      <c r="P94">
        <v>1</v>
      </c>
      <c r="Q94" t="s">
        <v>7289</v>
      </c>
      <c r="R94">
        <f>IF(UPPER(TRIM(Table2[[#This Row],[Status_Clean]]))="CONVERTED",1,0)</f>
        <v>0</v>
      </c>
      <c r="S94">
        <f>IF(ISNUMBER(MATCH(UPPER(TRIM(Table2[[#This Row],[Status_Clean]])),{"CONTACTED","QUALIFIED","CONVERTED"},0)),1,0)</f>
        <v>1</v>
      </c>
      <c r="T94" cm="1">
        <f t="array" ref="T94">_xlfn.SWITCH(UPPER(TRIM(Table2[[#This Row],[Status_Clean]])),"NEW",1,"CONTACTED",2,"QUALIFIED",3,"CONVERTED",4,"LOST",5,99)</f>
        <v>2</v>
      </c>
      <c r="U94" t="str" cm="1">
        <f t="array" ref="U94">_xlfn.LET(_xlpm.x,IFERROR(VALUE(Table2[[#This Row],[Response_Time_Hours]]),""),IF(_xlpm.x="","CHECK",_xlfn.IFS(_xlpm.x&lt;=1,"Immediate",_xlpm.x&lt;=6,"Fast",_xlpm.x&lt;=24,"Moderate",_xlpm.x&gt;24,"Delayed")))</f>
        <v>Moderate</v>
      </c>
      <c r="V94">
        <f>FLOOR(tbl_CleanLeads[[#This Row],[Response_Time_Hours]],6)</f>
        <v>6</v>
      </c>
      <c r="W94" t="str" cm="1">
        <f t="array" ref="W94">IF(Table2[[#This Row],[Interaction_Count_Final]]="","N/A",_xlfn.IFS(Table2[[#This Row],[Interaction_Count_Final]]&lt;=2,"Low",Table2[[#This Row],[Interaction_Count_Final]]&lt;=5,"Medium",Table2[[#This Row],[Interaction_Count_Final]]&gt;=6,"High",TRUE,"CHECK"))</f>
        <v>Low</v>
      </c>
      <c r="X94" t="b">
        <f t="shared" si="1"/>
        <v>1</v>
      </c>
      <c r="Y94" t="b">
        <f>tbl_CleanLeads[[#This Row],[Response_Time_Hours]]&gt;24</f>
        <v>0</v>
      </c>
      <c r="Z94" s="13" t="b">
        <f>tbl_CleanLeads[[#This Row],[Response_Time_Hours]]&gt;72</f>
        <v>0</v>
      </c>
      <c r="AA94" s="13" t="b">
        <f>tbl_CleanLeads[[#This Row],[Status_Clean]]="Converted"</f>
        <v>0</v>
      </c>
    </row>
    <row r="95" spans="1:27">
      <c r="A95" t="s">
        <v>102</v>
      </c>
      <c r="B95" t="s">
        <v>427</v>
      </c>
      <c r="C95" t="s">
        <v>428</v>
      </c>
      <c r="D95" t="s">
        <v>7268</v>
      </c>
      <c r="E95" t="s">
        <v>469</v>
      </c>
      <c r="F95" t="s">
        <v>250</v>
      </c>
      <c r="G95" s="1">
        <v>45062</v>
      </c>
      <c r="H95" s="8">
        <f>MONTH(tbl_CleanLeads[[#This Row],[Lead_Date_Final]])</f>
        <v>5</v>
      </c>
      <c r="I95" t="s">
        <v>7314</v>
      </c>
      <c r="J95" t="s">
        <v>7263</v>
      </c>
      <c r="K95" t="s">
        <v>7277</v>
      </c>
      <c r="L95">
        <f>WEEKDAY(tbl_CleanLeads[[#This Row],[Lead_Date_Final]],2)</f>
        <v>2</v>
      </c>
      <c r="M95" t="s">
        <v>7265</v>
      </c>
      <c r="N95">
        <v>16.7</v>
      </c>
      <c r="O95" s="7">
        <v>2689.23</v>
      </c>
      <c r="P95">
        <v>16</v>
      </c>
      <c r="Q95" t="s">
        <v>7266</v>
      </c>
      <c r="R95">
        <f>IF(UPPER(TRIM(Table2[[#This Row],[Status_Clean]]))="CONVERTED",1,0)</f>
        <v>1</v>
      </c>
      <c r="S95">
        <f>IF(ISNUMBER(MATCH(UPPER(TRIM(Table2[[#This Row],[Status_Clean]])),{"CONTACTED","QUALIFIED","CONVERTED"},0)),1,0)</f>
        <v>1</v>
      </c>
      <c r="T95" cm="1">
        <f t="array" ref="T95">_xlfn.SWITCH(UPPER(TRIM(Table2[[#This Row],[Status_Clean]])),"NEW",1,"CONTACTED",2,"QUALIFIED",3,"CONVERTED",4,"LOST",5,99)</f>
        <v>4</v>
      </c>
      <c r="U95" t="str" cm="1">
        <f t="array" ref="U95">_xlfn.LET(_xlpm.x,IFERROR(VALUE(Table2[[#This Row],[Response_Time_Hours]]),""),IF(_xlpm.x="","CHECK",_xlfn.IFS(_xlpm.x&lt;=1,"Immediate",_xlpm.x&lt;=6,"Fast",_xlpm.x&lt;=24,"Moderate",_xlpm.x&gt;24,"Delayed")))</f>
        <v>Moderate</v>
      </c>
      <c r="V95">
        <f>FLOOR(tbl_CleanLeads[[#This Row],[Response_Time_Hours]],6)</f>
        <v>12</v>
      </c>
      <c r="W95" t="str" cm="1">
        <f t="array" ref="W95">IF(Table2[[#This Row],[Interaction_Count_Final]]="","N/A",_xlfn.IFS(Table2[[#This Row],[Interaction_Count_Final]]&lt;=2,"Low",Table2[[#This Row],[Interaction_Count_Final]]&lt;=5,"Medium",Table2[[#This Row],[Interaction_Count_Final]]&gt;=6,"High",TRUE,"CHECK"))</f>
        <v>High</v>
      </c>
      <c r="X95" t="b">
        <f t="shared" si="1"/>
        <v>1</v>
      </c>
      <c r="Y95" t="b">
        <f>tbl_CleanLeads[[#This Row],[Response_Time_Hours]]&gt;24</f>
        <v>0</v>
      </c>
      <c r="Z95" s="13" t="b">
        <f>tbl_CleanLeads[[#This Row],[Response_Time_Hours]]&gt;72</f>
        <v>0</v>
      </c>
      <c r="AA95" s="13" t="b">
        <f>tbl_CleanLeads[[#This Row],[Status_Clean]]="Converted"</f>
        <v>1</v>
      </c>
    </row>
    <row r="96" spans="1:27">
      <c r="A96" t="s">
        <v>102</v>
      </c>
      <c r="B96" t="s">
        <v>430</v>
      </c>
      <c r="C96" t="s">
        <v>431</v>
      </c>
      <c r="D96" t="s">
        <v>7268</v>
      </c>
      <c r="E96" t="s">
        <v>469</v>
      </c>
      <c r="F96" t="s">
        <v>250</v>
      </c>
      <c r="G96" s="1">
        <v>45006</v>
      </c>
      <c r="H96" s="8">
        <f>MONTH(tbl_CleanLeads[[#This Row],[Lead_Date_Final]])</f>
        <v>3</v>
      </c>
      <c r="I96" t="s">
        <v>7295</v>
      </c>
      <c r="J96" t="s">
        <v>7263</v>
      </c>
      <c r="K96" t="s">
        <v>7284</v>
      </c>
      <c r="L96">
        <f>WEEKDAY(tbl_CleanLeads[[#This Row],[Lead_Date_Final]],2)</f>
        <v>2</v>
      </c>
      <c r="M96" t="s">
        <v>7265</v>
      </c>
      <c r="N96">
        <v>63.6</v>
      </c>
      <c r="O96" s="7">
        <v>2857.22</v>
      </c>
      <c r="P96">
        <v>18</v>
      </c>
      <c r="Q96" t="s">
        <v>7266</v>
      </c>
      <c r="R96">
        <f>IF(UPPER(TRIM(Table2[[#This Row],[Status_Clean]]))="CONVERTED",1,0)</f>
        <v>1</v>
      </c>
      <c r="S96">
        <f>IF(ISNUMBER(MATCH(UPPER(TRIM(Table2[[#This Row],[Status_Clean]])),{"CONTACTED","QUALIFIED","CONVERTED"},0)),1,0)</f>
        <v>1</v>
      </c>
      <c r="T96" cm="1">
        <f t="array" ref="T96">_xlfn.SWITCH(UPPER(TRIM(Table2[[#This Row],[Status_Clean]])),"NEW",1,"CONTACTED",2,"QUALIFIED",3,"CONVERTED",4,"LOST",5,99)</f>
        <v>4</v>
      </c>
      <c r="U96" t="str" cm="1">
        <f t="array" ref="U96">_xlfn.LET(_xlpm.x,IFERROR(VALUE(Table2[[#This Row],[Response_Time_Hours]]),""),IF(_xlpm.x="","CHECK",_xlfn.IFS(_xlpm.x&lt;=1,"Immediate",_xlpm.x&lt;=6,"Fast",_xlpm.x&lt;=24,"Moderate",_xlpm.x&gt;24,"Delayed")))</f>
        <v>Delayed</v>
      </c>
      <c r="V96">
        <f>FLOOR(tbl_CleanLeads[[#This Row],[Response_Time_Hours]],6)</f>
        <v>60</v>
      </c>
      <c r="W96" t="str" cm="1">
        <f t="array" ref="W96">IF(Table2[[#This Row],[Interaction_Count_Final]]="","N/A",_xlfn.IFS(Table2[[#This Row],[Interaction_Count_Final]]&lt;=2,"Low",Table2[[#This Row],[Interaction_Count_Final]]&lt;=5,"Medium",Table2[[#This Row],[Interaction_Count_Final]]&gt;=6,"High",TRUE,"CHECK"))</f>
        <v>High</v>
      </c>
      <c r="X96" t="b">
        <f t="shared" si="1"/>
        <v>1</v>
      </c>
      <c r="Y96" t="b">
        <f>tbl_CleanLeads[[#This Row],[Response_Time_Hours]]&gt;24</f>
        <v>1</v>
      </c>
      <c r="Z96" s="13" t="b">
        <f>tbl_CleanLeads[[#This Row],[Response_Time_Hours]]&gt;72</f>
        <v>0</v>
      </c>
      <c r="AA96" s="13" t="b">
        <f>tbl_CleanLeads[[#This Row],[Status_Clean]]="Converted"</f>
        <v>1</v>
      </c>
    </row>
    <row r="97" spans="1:27">
      <c r="A97" t="s">
        <v>102</v>
      </c>
      <c r="B97" t="s">
        <v>433</v>
      </c>
      <c r="C97" t="s">
        <v>434</v>
      </c>
      <c r="D97" t="s">
        <v>7280</v>
      </c>
      <c r="E97" t="s">
        <v>792</v>
      </c>
      <c r="F97" t="s">
        <v>173</v>
      </c>
      <c r="G97" s="1">
        <v>45556</v>
      </c>
      <c r="H97" s="8">
        <f>MONTH(tbl_CleanLeads[[#This Row],[Lead_Date_Final]])</f>
        <v>9</v>
      </c>
      <c r="I97" t="s">
        <v>7287</v>
      </c>
      <c r="J97" t="s">
        <v>7271</v>
      </c>
      <c r="K97" t="s">
        <v>7288</v>
      </c>
      <c r="L97">
        <f>WEEKDAY(tbl_CleanLeads[[#This Row],[Lead_Date_Final]],2)</f>
        <v>6</v>
      </c>
      <c r="M97" t="s">
        <v>7278</v>
      </c>
      <c r="N97">
        <v>55.199999999999996</v>
      </c>
      <c r="O97" s="7">
        <v>4396.66</v>
      </c>
      <c r="P97">
        <v>41</v>
      </c>
      <c r="Q97" t="s">
        <v>7273</v>
      </c>
      <c r="R97">
        <f>IF(UPPER(TRIM(Table2[[#This Row],[Status_Clean]]))="CONVERTED",1,0)</f>
        <v>0</v>
      </c>
      <c r="S97">
        <f>IF(ISNUMBER(MATCH(UPPER(TRIM(Table2[[#This Row],[Status_Clean]])),{"CONTACTED","QUALIFIED","CONVERTED"},0)),1,0)</f>
        <v>0</v>
      </c>
      <c r="T97" cm="1">
        <f t="array" ref="T97">_xlfn.SWITCH(UPPER(TRIM(Table2[[#This Row],[Status_Clean]])),"NEW",1,"CONTACTED",2,"QUALIFIED",3,"CONVERTED",4,"LOST",5,99)</f>
        <v>5</v>
      </c>
      <c r="U97" t="str" cm="1">
        <f t="array" ref="U97">_xlfn.LET(_xlpm.x,IFERROR(VALUE(Table2[[#This Row],[Response_Time_Hours]]),""),IF(_xlpm.x="","CHECK",_xlfn.IFS(_xlpm.x&lt;=1,"Immediate",_xlpm.x&lt;=6,"Fast",_xlpm.x&lt;=24,"Moderate",_xlpm.x&gt;24,"Delayed")))</f>
        <v>Delayed</v>
      </c>
      <c r="V97">
        <f>FLOOR(tbl_CleanLeads[[#This Row],[Response_Time_Hours]],6)</f>
        <v>54</v>
      </c>
      <c r="W97" t="str" cm="1">
        <f t="array" ref="W97">IF(Table2[[#This Row],[Interaction_Count_Final]]="","N/A",_xlfn.IFS(Table2[[#This Row],[Interaction_Count_Final]]&lt;=2,"Low",Table2[[#This Row],[Interaction_Count_Final]]&lt;=5,"Medium",Table2[[#This Row],[Interaction_Count_Final]]&gt;=6,"High",TRUE,"CHECK"))</f>
        <v>High</v>
      </c>
      <c r="X97" t="b">
        <f t="shared" si="1"/>
        <v>1</v>
      </c>
      <c r="Y97" t="b">
        <f>tbl_CleanLeads[[#This Row],[Response_Time_Hours]]&gt;24</f>
        <v>1</v>
      </c>
      <c r="Z97" s="13" t="b">
        <f>tbl_CleanLeads[[#This Row],[Response_Time_Hours]]&gt;72</f>
        <v>0</v>
      </c>
      <c r="AA97" s="13" t="b">
        <f>tbl_CleanLeads[[#This Row],[Status_Clean]]="Converted"</f>
        <v>0</v>
      </c>
    </row>
    <row r="98" spans="1:27">
      <c r="A98" t="s">
        <v>102</v>
      </c>
      <c r="B98" t="s">
        <v>437</v>
      </c>
      <c r="C98" t="s">
        <v>438</v>
      </c>
      <c r="D98" t="s">
        <v>7258</v>
      </c>
      <c r="E98" t="s">
        <v>473</v>
      </c>
      <c r="F98" t="s">
        <v>250</v>
      </c>
      <c r="G98" s="1">
        <v>45161</v>
      </c>
      <c r="H98" s="8">
        <f>MONTH(tbl_CleanLeads[[#This Row],[Lead_Date_Final]])</f>
        <v>8</v>
      </c>
      <c r="I98" t="s">
        <v>7310</v>
      </c>
      <c r="J98" t="s">
        <v>7263</v>
      </c>
      <c r="K98" t="s">
        <v>7288</v>
      </c>
      <c r="L98">
        <f>WEEKDAY(tbl_CleanLeads[[#This Row],[Lead_Date_Final]],2)</f>
        <v>3</v>
      </c>
      <c r="M98" t="s">
        <v>7272</v>
      </c>
      <c r="N98">
        <v>24.2</v>
      </c>
      <c r="O98" s="7">
        <v>4792.8</v>
      </c>
      <c r="P98">
        <v>16</v>
      </c>
      <c r="Q98" t="s">
        <v>7273</v>
      </c>
      <c r="R98">
        <f>IF(UPPER(TRIM(Table2[[#This Row],[Status_Clean]]))="CONVERTED",1,0)</f>
        <v>1</v>
      </c>
      <c r="S98">
        <f>IF(ISNUMBER(MATCH(UPPER(TRIM(Table2[[#This Row],[Status_Clean]])),{"CONTACTED","QUALIFIED","CONVERTED"},0)),1,0)</f>
        <v>1</v>
      </c>
      <c r="T98" cm="1">
        <f t="array" ref="T98">_xlfn.SWITCH(UPPER(TRIM(Table2[[#This Row],[Status_Clean]])),"NEW",1,"CONTACTED",2,"QUALIFIED",3,"CONVERTED",4,"LOST",5,99)</f>
        <v>4</v>
      </c>
      <c r="U98" t="str" cm="1">
        <f t="array" ref="U98">_xlfn.LET(_xlpm.x,IFERROR(VALUE(Table2[[#This Row],[Response_Time_Hours]]),""),IF(_xlpm.x="","CHECK",_xlfn.IFS(_xlpm.x&lt;=1,"Immediate",_xlpm.x&lt;=6,"Fast",_xlpm.x&lt;=24,"Moderate",_xlpm.x&gt;24,"Delayed")))</f>
        <v>Delayed</v>
      </c>
      <c r="V98">
        <f>FLOOR(tbl_CleanLeads[[#This Row],[Response_Time_Hours]],6)</f>
        <v>24</v>
      </c>
      <c r="W98" t="str" cm="1">
        <f t="array" ref="W98">IF(Table2[[#This Row],[Interaction_Count_Final]]="","N/A",_xlfn.IFS(Table2[[#This Row],[Interaction_Count_Final]]&lt;=2,"Low",Table2[[#This Row],[Interaction_Count_Final]]&lt;=5,"Medium",Table2[[#This Row],[Interaction_Count_Final]]&gt;=6,"High",TRUE,"CHECK"))</f>
        <v>High</v>
      </c>
      <c r="X98" t="b">
        <f t="shared" si="1"/>
        <v>1</v>
      </c>
      <c r="Y98" t="b">
        <f>tbl_CleanLeads[[#This Row],[Response_Time_Hours]]&gt;24</f>
        <v>1</v>
      </c>
      <c r="Z98" s="13" t="b">
        <f>tbl_CleanLeads[[#This Row],[Response_Time_Hours]]&gt;72</f>
        <v>0</v>
      </c>
      <c r="AA98" s="13" t="b">
        <f>tbl_CleanLeads[[#This Row],[Status_Clean]]="Converted"</f>
        <v>1</v>
      </c>
    </row>
    <row r="99" spans="1:27">
      <c r="A99" t="s">
        <v>102</v>
      </c>
      <c r="B99" t="s">
        <v>441</v>
      </c>
      <c r="C99" t="s">
        <v>442</v>
      </c>
      <c r="D99" t="s">
        <v>7258</v>
      </c>
      <c r="E99" t="s">
        <v>254</v>
      </c>
      <c r="F99" t="s">
        <v>173</v>
      </c>
      <c r="G99" s="1">
        <v>45213</v>
      </c>
      <c r="H99" s="8">
        <f>MONTH(tbl_CleanLeads[[#This Row],[Lead_Date_Final]])</f>
        <v>10</v>
      </c>
      <c r="I99" t="s">
        <v>7270</v>
      </c>
      <c r="J99" t="s">
        <v>7263</v>
      </c>
      <c r="K99" t="s">
        <v>7264</v>
      </c>
      <c r="L99">
        <f>WEEKDAY(tbl_CleanLeads[[#This Row],[Lead_Date_Final]],2)</f>
        <v>6</v>
      </c>
      <c r="M99" t="s">
        <v>7278</v>
      </c>
      <c r="N99">
        <v>27.8</v>
      </c>
      <c r="O99" s="7">
        <v>1580.85</v>
      </c>
      <c r="P99">
        <v>5</v>
      </c>
      <c r="Q99" t="s">
        <v>7289</v>
      </c>
      <c r="R99">
        <f>IF(UPPER(TRIM(Table2[[#This Row],[Status_Clean]]))="CONVERTED",1,0)</f>
        <v>0</v>
      </c>
      <c r="S99">
        <f>IF(ISNUMBER(MATCH(UPPER(TRIM(Table2[[#This Row],[Status_Clean]])),{"CONTACTED","QUALIFIED","CONVERTED"},0)),1,0)</f>
        <v>0</v>
      </c>
      <c r="T99" cm="1">
        <f t="array" ref="T99">_xlfn.SWITCH(UPPER(TRIM(Table2[[#This Row],[Status_Clean]])),"NEW",1,"CONTACTED",2,"QUALIFIED",3,"CONVERTED",4,"LOST",5,99)</f>
        <v>5</v>
      </c>
      <c r="U99" t="str" cm="1">
        <f t="array" ref="U99">_xlfn.LET(_xlpm.x,IFERROR(VALUE(Table2[[#This Row],[Response_Time_Hours]]),""),IF(_xlpm.x="","CHECK",_xlfn.IFS(_xlpm.x&lt;=1,"Immediate",_xlpm.x&lt;=6,"Fast",_xlpm.x&lt;=24,"Moderate",_xlpm.x&gt;24,"Delayed")))</f>
        <v>Delayed</v>
      </c>
      <c r="V99">
        <f>FLOOR(tbl_CleanLeads[[#This Row],[Response_Time_Hours]],6)</f>
        <v>24</v>
      </c>
      <c r="W99" t="str" cm="1">
        <f t="array" ref="W99">IF(Table2[[#This Row],[Interaction_Count_Final]]="","N/A",_xlfn.IFS(Table2[[#This Row],[Interaction_Count_Final]]&lt;=2,"Low",Table2[[#This Row],[Interaction_Count_Final]]&lt;=5,"Medium",Table2[[#This Row],[Interaction_Count_Final]]&gt;=6,"High",TRUE,"CHECK"))</f>
        <v>Medium</v>
      </c>
      <c r="X99" t="b">
        <f t="shared" si="1"/>
        <v>1</v>
      </c>
      <c r="Y99" t="b">
        <f>tbl_CleanLeads[[#This Row],[Response_Time_Hours]]&gt;24</f>
        <v>1</v>
      </c>
      <c r="Z99" s="13" t="b">
        <f>tbl_CleanLeads[[#This Row],[Response_Time_Hours]]&gt;72</f>
        <v>0</v>
      </c>
      <c r="AA99" s="13" t="b">
        <f>tbl_CleanLeads[[#This Row],[Status_Clean]]="Converted"</f>
        <v>0</v>
      </c>
    </row>
    <row r="100" spans="1:27">
      <c r="A100" t="s">
        <v>63</v>
      </c>
      <c r="B100" t="s">
        <v>445</v>
      </c>
      <c r="C100" t="s">
        <v>446</v>
      </c>
      <c r="D100" t="s">
        <v>7258</v>
      </c>
      <c r="E100" t="s">
        <v>447</v>
      </c>
      <c r="F100" t="s">
        <v>125</v>
      </c>
      <c r="G100" s="1">
        <v>45598</v>
      </c>
      <c r="H100" s="8">
        <f>MONTH(tbl_CleanLeads[[#This Row],[Lead_Date_Final]])</f>
        <v>11</v>
      </c>
      <c r="I100" t="s">
        <v>7300</v>
      </c>
      <c r="J100" t="s">
        <v>7271</v>
      </c>
      <c r="K100" t="s">
        <v>7264</v>
      </c>
      <c r="L100">
        <f>WEEKDAY(tbl_CleanLeads[[#This Row],[Lead_Date_Final]],2)</f>
        <v>6</v>
      </c>
      <c r="M100" t="s">
        <v>7278</v>
      </c>
      <c r="N100">
        <v>26.8</v>
      </c>
      <c r="O100" s="7">
        <v>2737.53</v>
      </c>
      <c r="P100">
        <v>25</v>
      </c>
      <c r="Q100" t="s">
        <v>7266</v>
      </c>
      <c r="R100">
        <f>IF(UPPER(TRIM(Table2[[#This Row],[Status_Clean]]))="CONVERTED",1,0)</f>
        <v>0</v>
      </c>
      <c r="S100">
        <f>IF(ISNUMBER(MATCH(UPPER(TRIM(Table2[[#This Row],[Status_Clean]])),{"CONTACTED","QUALIFIED","CONVERTED"},0)),1,0)</f>
        <v>1</v>
      </c>
      <c r="T100" cm="1">
        <f t="array" ref="T100">_xlfn.SWITCH(UPPER(TRIM(Table2[[#This Row],[Status_Clean]])),"NEW",1,"CONTACTED",2,"QUALIFIED",3,"CONVERTED",4,"LOST",5,99)</f>
        <v>2</v>
      </c>
      <c r="U100" t="str" cm="1">
        <f t="array" ref="U100">_xlfn.LET(_xlpm.x,IFERROR(VALUE(Table2[[#This Row],[Response_Time_Hours]]),""),IF(_xlpm.x="","CHECK",_xlfn.IFS(_xlpm.x&lt;=1,"Immediate",_xlpm.x&lt;=6,"Fast",_xlpm.x&lt;=24,"Moderate",_xlpm.x&gt;24,"Delayed")))</f>
        <v>Delayed</v>
      </c>
      <c r="V100">
        <f>FLOOR(tbl_CleanLeads[[#This Row],[Response_Time_Hours]],6)</f>
        <v>24</v>
      </c>
      <c r="W100" t="str" cm="1">
        <f t="array" ref="W100">IF(Table2[[#This Row],[Interaction_Count_Final]]="","N/A",_xlfn.IFS(Table2[[#This Row],[Interaction_Count_Final]]&lt;=2,"Low",Table2[[#This Row],[Interaction_Count_Final]]&lt;=5,"Medium",Table2[[#This Row],[Interaction_Count_Final]]&gt;=6,"High",TRUE,"CHECK"))</f>
        <v>High</v>
      </c>
      <c r="X100" t="b">
        <f t="shared" si="1"/>
        <v>1</v>
      </c>
      <c r="Y100" t="b">
        <f>tbl_CleanLeads[[#This Row],[Response_Time_Hours]]&gt;24</f>
        <v>1</v>
      </c>
      <c r="Z100" s="13" t="b">
        <f>tbl_CleanLeads[[#This Row],[Response_Time_Hours]]&gt;72</f>
        <v>0</v>
      </c>
      <c r="AA100" s="13" t="b">
        <f>tbl_CleanLeads[[#This Row],[Status_Clean]]="Converted"</f>
        <v>0</v>
      </c>
    </row>
    <row r="101" spans="1:27">
      <c r="A101" t="s">
        <v>63</v>
      </c>
      <c r="B101" t="s">
        <v>449</v>
      </c>
      <c r="C101" t="s">
        <v>7408</v>
      </c>
      <c r="D101" t="s">
        <v>7280</v>
      </c>
      <c r="E101" t="s">
        <v>469</v>
      </c>
      <c r="F101" t="s">
        <v>125</v>
      </c>
      <c r="G101" s="1">
        <v>45372</v>
      </c>
      <c r="H101" s="8">
        <f>MONTH(tbl_CleanLeads[[#This Row],[Lead_Date_Final]])</f>
        <v>3</v>
      </c>
      <c r="I101" t="s">
        <v>7295</v>
      </c>
      <c r="J101" t="s">
        <v>7271</v>
      </c>
      <c r="K101" t="s">
        <v>7284</v>
      </c>
      <c r="L101">
        <f>WEEKDAY(tbl_CleanLeads[[#This Row],[Lead_Date_Final]],2)</f>
        <v>4</v>
      </c>
      <c r="M101" t="s">
        <v>7285</v>
      </c>
      <c r="N101">
        <v>65</v>
      </c>
      <c r="O101" s="7">
        <v>4618.2</v>
      </c>
      <c r="P101">
        <v>27</v>
      </c>
      <c r="Q101" t="s">
        <v>7273</v>
      </c>
      <c r="R101">
        <f>IF(UPPER(TRIM(Table2[[#This Row],[Status_Clean]]))="CONVERTED",1,0)</f>
        <v>0</v>
      </c>
      <c r="S101">
        <f>IF(ISNUMBER(MATCH(UPPER(TRIM(Table2[[#This Row],[Status_Clean]])),{"CONTACTED","QUALIFIED","CONVERTED"},0)),1,0)</f>
        <v>1</v>
      </c>
      <c r="T101" cm="1">
        <f t="array" ref="T101">_xlfn.SWITCH(UPPER(TRIM(Table2[[#This Row],[Status_Clean]])),"NEW",1,"CONTACTED",2,"QUALIFIED",3,"CONVERTED",4,"LOST",5,99)</f>
        <v>2</v>
      </c>
      <c r="U101" t="str" cm="1">
        <f t="array" ref="U101">_xlfn.LET(_xlpm.x,IFERROR(VALUE(Table2[[#This Row],[Response_Time_Hours]]),""),IF(_xlpm.x="","CHECK",_xlfn.IFS(_xlpm.x&lt;=1,"Immediate",_xlpm.x&lt;=6,"Fast",_xlpm.x&lt;=24,"Moderate",_xlpm.x&gt;24,"Delayed")))</f>
        <v>Delayed</v>
      </c>
      <c r="V101">
        <f>FLOOR(tbl_CleanLeads[[#This Row],[Response_Time_Hours]],6)</f>
        <v>60</v>
      </c>
      <c r="W101" t="str" cm="1">
        <f t="array" ref="W101">IF(Table2[[#This Row],[Interaction_Count_Final]]="","N/A",_xlfn.IFS(Table2[[#This Row],[Interaction_Count_Final]]&lt;=2,"Low",Table2[[#This Row],[Interaction_Count_Final]]&lt;=5,"Medium",Table2[[#This Row],[Interaction_Count_Final]]&gt;=6,"High",TRUE,"CHECK"))</f>
        <v>High</v>
      </c>
      <c r="X101" t="b">
        <f t="shared" si="1"/>
        <v>1</v>
      </c>
      <c r="Y101" t="b">
        <f>tbl_CleanLeads[[#This Row],[Response_Time_Hours]]&gt;24</f>
        <v>1</v>
      </c>
      <c r="Z101" s="13" t="b">
        <f>tbl_CleanLeads[[#This Row],[Response_Time_Hours]]&gt;72</f>
        <v>0</v>
      </c>
      <c r="AA101" s="13" t="b">
        <f>tbl_CleanLeads[[#This Row],[Status_Clean]]="Converted"</f>
        <v>0</v>
      </c>
    </row>
    <row r="102" spans="1:27">
      <c r="A102" t="s">
        <v>63</v>
      </c>
      <c r="B102" t="s">
        <v>452</v>
      </c>
      <c r="C102" t="s">
        <v>453</v>
      </c>
      <c r="D102" t="s">
        <v>7274</v>
      </c>
      <c r="E102" t="s">
        <v>7308</v>
      </c>
      <c r="F102" t="s">
        <v>71</v>
      </c>
      <c r="G102" s="1">
        <v>45111</v>
      </c>
      <c r="H102" s="8">
        <f>MONTH(tbl_CleanLeads[[#This Row],[Lead_Date_Final]])</f>
        <v>7</v>
      </c>
      <c r="I102" t="s">
        <v>7305</v>
      </c>
      <c r="J102" t="s">
        <v>7263</v>
      </c>
      <c r="K102" t="s">
        <v>7288</v>
      </c>
      <c r="L102">
        <f>WEEKDAY(tbl_CleanLeads[[#This Row],[Lead_Date_Final]],2)</f>
        <v>2</v>
      </c>
      <c r="M102" t="s">
        <v>7265</v>
      </c>
      <c r="N102">
        <v>62.400000000000006</v>
      </c>
      <c r="O102" s="7">
        <v>3362.73</v>
      </c>
      <c r="P102">
        <v>43</v>
      </c>
      <c r="Q102" t="s">
        <v>7266</v>
      </c>
      <c r="R102">
        <f>IF(UPPER(TRIM(Table2[[#This Row],[Status_Clean]]))="CONVERTED",1,0)</f>
        <v>0</v>
      </c>
      <c r="S102">
        <f>IF(ISNUMBER(MATCH(UPPER(TRIM(Table2[[#This Row],[Status_Clean]])),{"CONTACTED","QUALIFIED","CONVERTED"},0)),1,0)</f>
        <v>1</v>
      </c>
      <c r="T102" cm="1">
        <f t="array" ref="T102">_xlfn.SWITCH(UPPER(TRIM(Table2[[#This Row],[Status_Clean]])),"NEW",1,"CONTACTED",2,"QUALIFIED",3,"CONVERTED",4,"LOST",5,99)</f>
        <v>3</v>
      </c>
      <c r="U102" t="str" cm="1">
        <f t="array" ref="U102">_xlfn.LET(_xlpm.x,IFERROR(VALUE(Table2[[#This Row],[Response_Time_Hours]]),""),IF(_xlpm.x="","CHECK",_xlfn.IFS(_xlpm.x&lt;=1,"Immediate",_xlpm.x&lt;=6,"Fast",_xlpm.x&lt;=24,"Moderate",_xlpm.x&gt;24,"Delayed")))</f>
        <v>Delayed</v>
      </c>
      <c r="V102">
        <f>FLOOR(tbl_CleanLeads[[#This Row],[Response_Time_Hours]],6)</f>
        <v>60</v>
      </c>
      <c r="W102" t="str" cm="1">
        <f t="array" ref="W102">IF(Table2[[#This Row],[Interaction_Count_Final]]="","N/A",_xlfn.IFS(Table2[[#This Row],[Interaction_Count_Final]]&lt;=2,"Low",Table2[[#This Row],[Interaction_Count_Final]]&lt;=5,"Medium",Table2[[#This Row],[Interaction_Count_Final]]&gt;=6,"High",TRUE,"CHECK"))</f>
        <v>High</v>
      </c>
      <c r="X102" t="b">
        <f t="shared" si="1"/>
        <v>1</v>
      </c>
      <c r="Y102" t="b">
        <f>tbl_CleanLeads[[#This Row],[Response_Time_Hours]]&gt;24</f>
        <v>1</v>
      </c>
      <c r="Z102" s="13" t="b">
        <f>tbl_CleanLeads[[#This Row],[Response_Time_Hours]]&gt;72</f>
        <v>0</v>
      </c>
      <c r="AA102" s="13" t="b">
        <f>tbl_CleanLeads[[#This Row],[Status_Clean]]="Converted"</f>
        <v>0</v>
      </c>
    </row>
    <row r="103" spans="1:27">
      <c r="A103" t="s">
        <v>90</v>
      </c>
      <c r="B103" t="s">
        <v>455</v>
      </c>
      <c r="C103" t="s">
        <v>456</v>
      </c>
      <c r="D103" t="s">
        <v>7303</v>
      </c>
      <c r="E103" t="s">
        <v>792</v>
      </c>
      <c r="F103" t="s">
        <v>71</v>
      </c>
      <c r="G103" s="1">
        <v>45077</v>
      </c>
      <c r="H103" s="8">
        <f>MONTH(tbl_CleanLeads[[#This Row],[Lead_Date_Final]])</f>
        <v>5</v>
      </c>
      <c r="I103" t="s">
        <v>7314</v>
      </c>
      <c r="J103" t="s">
        <v>7263</v>
      </c>
      <c r="K103" t="s">
        <v>7277</v>
      </c>
      <c r="L103">
        <f>WEEKDAY(tbl_CleanLeads[[#This Row],[Lead_Date_Final]],2)</f>
        <v>3</v>
      </c>
      <c r="M103" t="s">
        <v>7272</v>
      </c>
      <c r="N103">
        <v>2.4000000000000004</v>
      </c>
      <c r="O103" s="7">
        <v>1871.87</v>
      </c>
      <c r="P103">
        <v>37</v>
      </c>
      <c r="Q103" t="s">
        <v>7289</v>
      </c>
      <c r="R103">
        <f>IF(UPPER(TRIM(Table2[[#This Row],[Status_Clean]]))="CONVERTED",1,0)</f>
        <v>0</v>
      </c>
      <c r="S103">
        <f>IF(ISNUMBER(MATCH(UPPER(TRIM(Table2[[#This Row],[Status_Clean]])),{"CONTACTED","QUALIFIED","CONVERTED"},0)),1,0)</f>
        <v>1</v>
      </c>
      <c r="T103" cm="1">
        <f t="array" ref="T103">_xlfn.SWITCH(UPPER(TRIM(Table2[[#This Row],[Status_Clean]])),"NEW",1,"CONTACTED",2,"QUALIFIED",3,"CONVERTED",4,"LOST",5,99)</f>
        <v>3</v>
      </c>
      <c r="U103" t="str" cm="1">
        <f t="array" ref="U103">_xlfn.LET(_xlpm.x,IFERROR(VALUE(Table2[[#This Row],[Response_Time_Hours]]),""),IF(_xlpm.x="","CHECK",_xlfn.IFS(_xlpm.x&lt;=1,"Immediate",_xlpm.x&lt;=6,"Fast",_xlpm.x&lt;=24,"Moderate",_xlpm.x&gt;24,"Delayed")))</f>
        <v>Fast</v>
      </c>
      <c r="V103">
        <f>FLOOR(tbl_CleanLeads[[#This Row],[Response_Time_Hours]],6)</f>
        <v>0</v>
      </c>
      <c r="W103" t="str" cm="1">
        <f t="array" ref="W103">IF(Table2[[#This Row],[Interaction_Count_Final]]="","N/A",_xlfn.IFS(Table2[[#This Row],[Interaction_Count_Final]]&lt;=2,"Low",Table2[[#This Row],[Interaction_Count_Final]]&lt;=5,"Medium",Table2[[#This Row],[Interaction_Count_Final]]&gt;=6,"High",TRUE,"CHECK"))</f>
        <v>High</v>
      </c>
      <c r="X103" t="b">
        <f t="shared" si="1"/>
        <v>1</v>
      </c>
      <c r="Y103" t="b">
        <f>tbl_CleanLeads[[#This Row],[Response_Time_Hours]]&gt;24</f>
        <v>0</v>
      </c>
      <c r="Z103" s="13" t="b">
        <f>tbl_CleanLeads[[#This Row],[Response_Time_Hours]]&gt;72</f>
        <v>0</v>
      </c>
      <c r="AA103" s="13" t="b">
        <f>tbl_CleanLeads[[#This Row],[Status_Clean]]="Converted"</f>
        <v>0</v>
      </c>
    </row>
    <row r="104" spans="1:27">
      <c r="A104" t="s">
        <v>70</v>
      </c>
      <c r="B104" t="s">
        <v>458</v>
      </c>
      <c r="C104" t="s">
        <v>7411</v>
      </c>
      <c r="D104" t="s">
        <v>7280</v>
      </c>
      <c r="E104" t="s">
        <v>447</v>
      </c>
      <c r="F104" t="s">
        <v>250</v>
      </c>
      <c r="G104" s="1">
        <v>45154</v>
      </c>
      <c r="H104" s="8">
        <f>MONTH(tbl_CleanLeads[[#This Row],[Lead_Date_Final]])</f>
        <v>8</v>
      </c>
      <c r="I104" t="s">
        <v>7310</v>
      </c>
      <c r="J104" t="s">
        <v>7263</v>
      </c>
      <c r="K104" t="s">
        <v>7288</v>
      </c>
      <c r="L104">
        <f>WEEKDAY(tbl_CleanLeads[[#This Row],[Lead_Date_Final]],2)</f>
        <v>3</v>
      </c>
      <c r="M104" t="s">
        <v>7272</v>
      </c>
      <c r="N104">
        <v>49.7</v>
      </c>
      <c r="O104" s="7">
        <v>1105.06</v>
      </c>
      <c r="P104">
        <v>9</v>
      </c>
      <c r="Q104" t="s">
        <v>7289</v>
      </c>
      <c r="R104">
        <f>IF(UPPER(TRIM(Table2[[#This Row],[Status_Clean]]))="CONVERTED",1,0)</f>
        <v>1</v>
      </c>
      <c r="S104">
        <f>IF(ISNUMBER(MATCH(UPPER(TRIM(Table2[[#This Row],[Status_Clean]])),{"CONTACTED","QUALIFIED","CONVERTED"},0)),1,0)</f>
        <v>1</v>
      </c>
      <c r="T104" cm="1">
        <f t="array" ref="T104">_xlfn.SWITCH(UPPER(TRIM(Table2[[#This Row],[Status_Clean]])),"NEW",1,"CONTACTED",2,"QUALIFIED",3,"CONVERTED",4,"LOST",5,99)</f>
        <v>4</v>
      </c>
      <c r="U104" t="str" cm="1">
        <f t="array" ref="U104">_xlfn.LET(_xlpm.x,IFERROR(VALUE(Table2[[#This Row],[Response_Time_Hours]]),""),IF(_xlpm.x="","CHECK",_xlfn.IFS(_xlpm.x&lt;=1,"Immediate",_xlpm.x&lt;=6,"Fast",_xlpm.x&lt;=24,"Moderate",_xlpm.x&gt;24,"Delayed")))</f>
        <v>Delayed</v>
      </c>
      <c r="V104">
        <f>FLOOR(tbl_CleanLeads[[#This Row],[Response_Time_Hours]],6)</f>
        <v>48</v>
      </c>
      <c r="W104" t="str" cm="1">
        <f t="array" ref="W104">IF(Table2[[#This Row],[Interaction_Count_Final]]="","N/A",_xlfn.IFS(Table2[[#This Row],[Interaction_Count_Final]]&lt;=2,"Low",Table2[[#This Row],[Interaction_Count_Final]]&lt;=5,"Medium",Table2[[#This Row],[Interaction_Count_Final]]&gt;=6,"High",TRUE,"CHECK"))</f>
        <v>High</v>
      </c>
      <c r="X104" t="b">
        <f t="shared" si="1"/>
        <v>1</v>
      </c>
      <c r="Y104" t="b">
        <f>tbl_CleanLeads[[#This Row],[Response_Time_Hours]]&gt;24</f>
        <v>1</v>
      </c>
      <c r="Z104" s="13" t="b">
        <f>tbl_CleanLeads[[#This Row],[Response_Time_Hours]]&gt;72</f>
        <v>0</v>
      </c>
      <c r="AA104" s="13" t="b">
        <f>tbl_CleanLeads[[#This Row],[Status_Clean]]="Converted"</f>
        <v>1</v>
      </c>
    </row>
    <row r="105" spans="1:27">
      <c r="A105" t="s">
        <v>70</v>
      </c>
      <c r="B105" t="s">
        <v>462</v>
      </c>
      <c r="C105" t="s">
        <v>463</v>
      </c>
      <c r="D105" t="s">
        <v>7280</v>
      </c>
      <c r="E105" t="s">
        <v>123</v>
      </c>
      <c r="F105" t="s">
        <v>250</v>
      </c>
      <c r="G105" s="1">
        <v>45267</v>
      </c>
      <c r="H105" s="8">
        <f>MONTH(tbl_CleanLeads[[#This Row],[Lead_Date_Final]])</f>
        <v>12</v>
      </c>
      <c r="I105" t="s">
        <v>7262</v>
      </c>
      <c r="J105" t="s">
        <v>7263</v>
      </c>
      <c r="K105" t="s">
        <v>7264</v>
      </c>
      <c r="L105">
        <f>WEEKDAY(tbl_CleanLeads[[#This Row],[Lead_Date_Final]],2)</f>
        <v>4</v>
      </c>
      <c r="M105" t="s">
        <v>7285</v>
      </c>
      <c r="N105">
        <v>53.1</v>
      </c>
      <c r="O105" s="7">
        <v>3668.1</v>
      </c>
      <c r="P105">
        <v>45</v>
      </c>
      <c r="Q105" t="s">
        <v>7266</v>
      </c>
      <c r="R105">
        <f>IF(UPPER(TRIM(Table2[[#This Row],[Status_Clean]]))="CONVERTED",1,0)</f>
        <v>1</v>
      </c>
      <c r="S105">
        <f>IF(ISNUMBER(MATCH(UPPER(TRIM(Table2[[#This Row],[Status_Clean]])),{"CONTACTED","QUALIFIED","CONVERTED"},0)),1,0)</f>
        <v>1</v>
      </c>
      <c r="T105" cm="1">
        <f t="array" ref="T105">_xlfn.SWITCH(UPPER(TRIM(Table2[[#This Row],[Status_Clean]])),"NEW",1,"CONTACTED",2,"QUALIFIED",3,"CONVERTED",4,"LOST",5,99)</f>
        <v>4</v>
      </c>
      <c r="U105" t="str" cm="1">
        <f t="array" ref="U105">_xlfn.LET(_xlpm.x,IFERROR(VALUE(Table2[[#This Row],[Response_Time_Hours]]),""),IF(_xlpm.x="","CHECK",_xlfn.IFS(_xlpm.x&lt;=1,"Immediate",_xlpm.x&lt;=6,"Fast",_xlpm.x&lt;=24,"Moderate",_xlpm.x&gt;24,"Delayed")))</f>
        <v>Delayed</v>
      </c>
      <c r="V105">
        <f>FLOOR(tbl_CleanLeads[[#This Row],[Response_Time_Hours]],6)</f>
        <v>48</v>
      </c>
      <c r="W105" t="str" cm="1">
        <f t="array" ref="W105">IF(Table2[[#This Row],[Interaction_Count_Final]]="","N/A",_xlfn.IFS(Table2[[#This Row],[Interaction_Count_Final]]&lt;=2,"Low",Table2[[#This Row],[Interaction_Count_Final]]&lt;=5,"Medium",Table2[[#This Row],[Interaction_Count_Final]]&gt;=6,"High",TRUE,"CHECK"))</f>
        <v>High</v>
      </c>
      <c r="X105" t="b">
        <f t="shared" si="1"/>
        <v>1</v>
      </c>
      <c r="Y105" t="b">
        <f>tbl_CleanLeads[[#This Row],[Response_Time_Hours]]&gt;24</f>
        <v>1</v>
      </c>
      <c r="Z105" s="13" t="b">
        <f>tbl_CleanLeads[[#This Row],[Response_Time_Hours]]&gt;72</f>
        <v>0</v>
      </c>
      <c r="AA105" s="13" t="b">
        <f>tbl_CleanLeads[[#This Row],[Status_Clean]]="Converted"</f>
        <v>1</v>
      </c>
    </row>
    <row r="106" spans="1:27">
      <c r="A106" t="s">
        <v>70</v>
      </c>
      <c r="B106" t="s">
        <v>467</v>
      </c>
      <c r="C106" t="s">
        <v>468</v>
      </c>
      <c r="D106" t="s">
        <v>7268</v>
      </c>
      <c r="E106" t="s">
        <v>469</v>
      </c>
      <c r="F106" t="s">
        <v>193</v>
      </c>
      <c r="G106" s="1">
        <v>45298</v>
      </c>
      <c r="H106" s="8">
        <f>MONTH(tbl_CleanLeads[[#This Row],[Lead_Date_Final]])</f>
        <v>1</v>
      </c>
      <c r="I106" t="s">
        <v>7317</v>
      </c>
      <c r="J106" t="s">
        <v>7271</v>
      </c>
      <c r="K106" t="s">
        <v>7284</v>
      </c>
      <c r="L106">
        <f>WEEKDAY(tbl_CleanLeads[[#This Row],[Lead_Date_Final]],2)</f>
        <v>7</v>
      </c>
      <c r="M106" t="s">
        <v>7293</v>
      </c>
      <c r="N106">
        <v>40.200000000000003</v>
      </c>
      <c r="O106" s="7">
        <v>4660.62</v>
      </c>
      <c r="P106">
        <v>13</v>
      </c>
      <c r="Q106" t="s">
        <v>7273</v>
      </c>
      <c r="R106">
        <f>IF(UPPER(TRIM(Table2[[#This Row],[Status_Clean]]))="CONVERTED",1,0)</f>
        <v>0</v>
      </c>
      <c r="S106">
        <f>IF(ISNUMBER(MATCH(UPPER(TRIM(Table2[[#This Row],[Status_Clean]])),{"CONTACTED","QUALIFIED","CONVERTED"},0)),1,0)</f>
        <v>0</v>
      </c>
      <c r="T106" cm="1">
        <f t="array" ref="T106">_xlfn.SWITCH(UPPER(TRIM(Table2[[#This Row],[Status_Clean]])),"NEW",1,"CONTACTED",2,"QUALIFIED",3,"CONVERTED",4,"LOST",5,99)</f>
        <v>1</v>
      </c>
      <c r="U106" t="str" cm="1">
        <f t="array" ref="U106">_xlfn.LET(_xlpm.x,IFERROR(VALUE(Table2[[#This Row],[Response_Time_Hours]]),""),IF(_xlpm.x="","CHECK",_xlfn.IFS(_xlpm.x&lt;=1,"Immediate",_xlpm.x&lt;=6,"Fast",_xlpm.x&lt;=24,"Moderate",_xlpm.x&gt;24,"Delayed")))</f>
        <v>Delayed</v>
      </c>
      <c r="V106">
        <f>FLOOR(tbl_CleanLeads[[#This Row],[Response_Time_Hours]],6)</f>
        <v>36</v>
      </c>
      <c r="W106" t="str" cm="1">
        <f t="array" ref="W106">IF(Table2[[#This Row],[Interaction_Count_Final]]="","N/A",_xlfn.IFS(Table2[[#This Row],[Interaction_Count_Final]]&lt;=2,"Low",Table2[[#This Row],[Interaction_Count_Final]]&lt;=5,"Medium",Table2[[#This Row],[Interaction_Count_Final]]&gt;=6,"High",TRUE,"CHECK"))</f>
        <v>High</v>
      </c>
      <c r="X106" t="b">
        <f t="shared" si="1"/>
        <v>1</v>
      </c>
      <c r="Y106" t="b">
        <f>tbl_CleanLeads[[#This Row],[Response_Time_Hours]]&gt;24</f>
        <v>1</v>
      </c>
      <c r="Z106" s="13" t="b">
        <f>tbl_CleanLeads[[#This Row],[Response_Time_Hours]]&gt;72</f>
        <v>0</v>
      </c>
      <c r="AA106" s="13" t="b">
        <f>tbl_CleanLeads[[#This Row],[Status_Clean]]="Converted"</f>
        <v>0</v>
      </c>
    </row>
    <row r="107" spans="1:27">
      <c r="A107" t="s">
        <v>90</v>
      </c>
      <c r="B107" t="s">
        <v>471</v>
      </c>
      <c r="C107" t="s">
        <v>472</v>
      </c>
      <c r="D107" t="s">
        <v>7258</v>
      </c>
      <c r="E107" t="s">
        <v>473</v>
      </c>
      <c r="F107" t="s">
        <v>173</v>
      </c>
      <c r="G107" s="1">
        <v>45514</v>
      </c>
      <c r="H107" s="8">
        <f>MONTH(tbl_CleanLeads[[#This Row],[Lead_Date_Final]])</f>
        <v>8</v>
      </c>
      <c r="I107" t="s">
        <v>7310</v>
      </c>
      <c r="J107" t="s">
        <v>7271</v>
      </c>
      <c r="K107" t="s">
        <v>7288</v>
      </c>
      <c r="L107">
        <f>WEEKDAY(tbl_CleanLeads[[#This Row],[Lead_Date_Final]],2)</f>
        <v>6</v>
      </c>
      <c r="M107" t="s">
        <v>7278</v>
      </c>
      <c r="N107">
        <v>50.400000000000006</v>
      </c>
      <c r="O107" s="7">
        <v>1125.27</v>
      </c>
      <c r="P107">
        <v>17</v>
      </c>
      <c r="Q107" t="s">
        <v>7289</v>
      </c>
      <c r="R107">
        <f>IF(UPPER(TRIM(Table2[[#This Row],[Status_Clean]]))="CONVERTED",1,0)</f>
        <v>0</v>
      </c>
      <c r="S107">
        <f>IF(ISNUMBER(MATCH(UPPER(TRIM(Table2[[#This Row],[Status_Clean]])),{"CONTACTED","QUALIFIED","CONVERTED"},0)),1,0)</f>
        <v>0</v>
      </c>
      <c r="T107" cm="1">
        <f t="array" ref="T107">_xlfn.SWITCH(UPPER(TRIM(Table2[[#This Row],[Status_Clean]])),"NEW",1,"CONTACTED",2,"QUALIFIED",3,"CONVERTED",4,"LOST",5,99)</f>
        <v>5</v>
      </c>
      <c r="U107" t="str" cm="1">
        <f t="array" ref="U107">_xlfn.LET(_xlpm.x,IFERROR(VALUE(Table2[[#This Row],[Response_Time_Hours]]),""),IF(_xlpm.x="","CHECK",_xlfn.IFS(_xlpm.x&lt;=1,"Immediate",_xlpm.x&lt;=6,"Fast",_xlpm.x&lt;=24,"Moderate",_xlpm.x&gt;24,"Delayed")))</f>
        <v>Delayed</v>
      </c>
      <c r="V107">
        <f>FLOOR(tbl_CleanLeads[[#This Row],[Response_Time_Hours]],6)</f>
        <v>48</v>
      </c>
      <c r="W107" t="str" cm="1">
        <f t="array" ref="W107">IF(Table2[[#This Row],[Interaction_Count_Final]]="","N/A",_xlfn.IFS(Table2[[#This Row],[Interaction_Count_Final]]&lt;=2,"Low",Table2[[#This Row],[Interaction_Count_Final]]&lt;=5,"Medium",Table2[[#This Row],[Interaction_Count_Final]]&gt;=6,"High",TRUE,"CHECK"))</f>
        <v>High</v>
      </c>
      <c r="X107" t="b">
        <f t="shared" si="1"/>
        <v>1</v>
      </c>
      <c r="Y107" t="b">
        <f>tbl_CleanLeads[[#This Row],[Response_Time_Hours]]&gt;24</f>
        <v>1</v>
      </c>
      <c r="Z107" s="13" t="b">
        <f>tbl_CleanLeads[[#This Row],[Response_Time_Hours]]&gt;72</f>
        <v>0</v>
      </c>
      <c r="AA107" s="13" t="b">
        <f>tbl_CleanLeads[[#This Row],[Status_Clean]]="Converted"</f>
        <v>0</v>
      </c>
    </row>
    <row r="108" spans="1:27">
      <c r="A108" t="s">
        <v>102</v>
      </c>
      <c r="B108" t="s">
        <v>475</v>
      </c>
      <c r="C108" t="s">
        <v>476</v>
      </c>
      <c r="D108" t="s">
        <v>7274</v>
      </c>
      <c r="E108" t="s">
        <v>792</v>
      </c>
      <c r="F108" t="s">
        <v>125</v>
      </c>
      <c r="G108" s="1">
        <v>45466</v>
      </c>
      <c r="H108" s="8">
        <f>MONTH(tbl_CleanLeads[[#This Row],[Lead_Date_Final]])</f>
        <v>6</v>
      </c>
      <c r="I108" t="s">
        <v>7276</v>
      </c>
      <c r="J108" t="s">
        <v>7271</v>
      </c>
      <c r="K108" t="s">
        <v>7277</v>
      </c>
      <c r="L108">
        <f>WEEKDAY(tbl_CleanLeads[[#This Row],[Lead_Date_Final]],2)</f>
        <v>7</v>
      </c>
      <c r="M108" t="s">
        <v>7293</v>
      </c>
      <c r="N108">
        <v>33.700000000000003</v>
      </c>
      <c r="O108" s="7">
        <v>3699.08</v>
      </c>
      <c r="P108">
        <v>25</v>
      </c>
      <c r="Q108" t="s">
        <v>7266</v>
      </c>
      <c r="R108">
        <f>IF(UPPER(TRIM(Table2[[#This Row],[Status_Clean]]))="CONVERTED",1,0)</f>
        <v>0</v>
      </c>
      <c r="S108">
        <f>IF(ISNUMBER(MATCH(UPPER(TRIM(Table2[[#This Row],[Status_Clean]])),{"CONTACTED","QUALIFIED","CONVERTED"},0)),1,0)</f>
        <v>1</v>
      </c>
      <c r="T108" cm="1">
        <f t="array" ref="T108">_xlfn.SWITCH(UPPER(TRIM(Table2[[#This Row],[Status_Clean]])),"NEW",1,"CONTACTED",2,"QUALIFIED",3,"CONVERTED",4,"LOST",5,99)</f>
        <v>2</v>
      </c>
      <c r="U108" t="str" cm="1">
        <f t="array" ref="U108">_xlfn.LET(_xlpm.x,IFERROR(VALUE(Table2[[#This Row],[Response_Time_Hours]]),""),IF(_xlpm.x="","CHECK",_xlfn.IFS(_xlpm.x&lt;=1,"Immediate",_xlpm.x&lt;=6,"Fast",_xlpm.x&lt;=24,"Moderate",_xlpm.x&gt;24,"Delayed")))</f>
        <v>Delayed</v>
      </c>
      <c r="V108">
        <f>FLOOR(tbl_CleanLeads[[#This Row],[Response_Time_Hours]],6)</f>
        <v>30</v>
      </c>
      <c r="W108" t="str" cm="1">
        <f t="array" ref="W108">IF(Table2[[#This Row],[Interaction_Count_Final]]="","N/A",_xlfn.IFS(Table2[[#This Row],[Interaction_Count_Final]]&lt;=2,"Low",Table2[[#This Row],[Interaction_Count_Final]]&lt;=5,"Medium",Table2[[#This Row],[Interaction_Count_Final]]&gt;=6,"High",TRUE,"CHECK"))</f>
        <v>High</v>
      </c>
      <c r="X108" t="b">
        <f t="shared" si="1"/>
        <v>1</v>
      </c>
      <c r="Y108" t="b">
        <f>tbl_CleanLeads[[#This Row],[Response_Time_Hours]]&gt;24</f>
        <v>1</v>
      </c>
      <c r="Z108" s="13" t="b">
        <f>tbl_CleanLeads[[#This Row],[Response_Time_Hours]]&gt;72</f>
        <v>0</v>
      </c>
      <c r="AA108" s="13" t="b">
        <f>tbl_CleanLeads[[#This Row],[Status_Clean]]="Converted"</f>
        <v>0</v>
      </c>
    </row>
    <row r="109" spans="1:27">
      <c r="A109" t="s">
        <v>63</v>
      </c>
      <c r="B109" t="s">
        <v>479</v>
      </c>
      <c r="C109" t="s">
        <v>480</v>
      </c>
      <c r="D109" t="s">
        <v>7268</v>
      </c>
      <c r="E109" t="s">
        <v>254</v>
      </c>
      <c r="F109" t="s">
        <v>250</v>
      </c>
      <c r="G109" s="1">
        <v>45619</v>
      </c>
      <c r="H109" s="8">
        <f>MONTH(tbl_CleanLeads[[#This Row],[Lead_Date_Final]])</f>
        <v>11</v>
      </c>
      <c r="I109" t="s">
        <v>7300</v>
      </c>
      <c r="J109" t="s">
        <v>7271</v>
      </c>
      <c r="K109" t="s">
        <v>7264</v>
      </c>
      <c r="L109">
        <f>WEEKDAY(tbl_CleanLeads[[#This Row],[Lead_Date_Final]],2)</f>
        <v>6</v>
      </c>
      <c r="M109" t="s">
        <v>7278</v>
      </c>
      <c r="N109">
        <v>66</v>
      </c>
      <c r="O109" s="7">
        <v>4676.12</v>
      </c>
      <c r="P109">
        <v>15</v>
      </c>
      <c r="Q109" t="s">
        <v>7273</v>
      </c>
      <c r="R109">
        <f>IF(UPPER(TRIM(Table2[[#This Row],[Status_Clean]]))="CONVERTED",1,0)</f>
        <v>1</v>
      </c>
      <c r="S109">
        <f>IF(ISNUMBER(MATCH(UPPER(TRIM(Table2[[#This Row],[Status_Clean]])),{"CONTACTED","QUALIFIED","CONVERTED"},0)),1,0)</f>
        <v>1</v>
      </c>
      <c r="T109" cm="1">
        <f t="array" ref="T109">_xlfn.SWITCH(UPPER(TRIM(Table2[[#This Row],[Status_Clean]])),"NEW",1,"CONTACTED",2,"QUALIFIED",3,"CONVERTED",4,"LOST",5,99)</f>
        <v>4</v>
      </c>
      <c r="U109" t="str" cm="1">
        <f t="array" ref="U109">_xlfn.LET(_xlpm.x,IFERROR(VALUE(Table2[[#This Row],[Response_Time_Hours]]),""),IF(_xlpm.x="","CHECK",_xlfn.IFS(_xlpm.x&lt;=1,"Immediate",_xlpm.x&lt;=6,"Fast",_xlpm.x&lt;=24,"Moderate",_xlpm.x&gt;24,"Delayed")))</f>
        <v>Delayed</v>
      </c>
      <c r="V109">
        <f>FLOOR(tbl_CleanLeads[[#This Row],[Response_Time_Hours]],6)</f>
        <v>66</v>
      </c>
      <c r="W109" t="str" cm="1">
        <f t="array" ref="W109">IF(Table2[[#This Row],[Interaction_Count_Final]]="","N/A",_xlfn.IFS(Table2[[#This Row],[Interaction_Count_Final]]&lt;=2,"Low",Table2[[#This Row],[Interaction_Count_Final]]&lt;=5,"Medium",Table2[[#This Row],[Interaction_Count_Final]]&gt;=6,"High",TRUE,"CHECK"))</f>
        <v>High</v>
      </c>
      <c r="X109" t="b">
        <f t="shared" si="1"/>
        <v>1</v>
      </c>
      <c r="Y109" t="b">
        <f>tbl_CleanLeads[[#This Row],[Response_Time_Hours]]&gt;24</f>
        <v>1</v>
      </c>
      <c r="Z109" s="13" t="b">
        <f>tbl_CleanLeads[[#This Row],[Response_Time_Hours]]&gt;72</f>
        <v>0</v>
      </c>
      <c r="AA109" s="13" t="b">
        <f>tbl_CleanLeads[[#This Row],[Status_Clean]]="Converted"</f>
        <v>1</v>
      </c>
    </row>
    <row r="110" spans="1:27">
      <c r="A110" t="s">
        <v>90</v>
      </c>
      <c r="B110" t="s">
        <v>481</v>
      </c>
      <c r="C110" t="s">
        <v>482</v>
      </c>
      <c r="D110" t="s">
        <v>7280</v>
      </c>
      <c r="E110" t="s">
        <v>7308</v>
      </c>
      <c r="F110" t="s">
        <v>125</v>
      </c>
      <c r="G110" s="1">
        <v>45067</v>
      </c>
      <c r="H110" s="8">
        <f>MONTH(tbl_CleanLeads[[#This Row],[Lead_Date_Final]])</f>
        <v>5</v>
      </c>
      <c r="I110" t="s">
        <v>7314</v>
      </c>
      <c r="J110" t="s">
        <v>7263</v>
      </c>
      <c r="K110" t="s">
        <v>7277</v>
      </c>
      <c r="L110">
        <f>WEEKDAY(tbl_CleanLeads[[#This Row],[Lead_Date_Final]],2)</f>
        <v>7</v>
      </c>
      <c r="M110" t="s">
        <v>7293</v>
      </c>
      <c r="N110">
        <v>46.2</v>
      </c>
      <c r="O110" s="7">
        <v>3963.5</v>
      </c>
      <c r="P110">
        <v>30</v>
      </c>
      <c r="Q110" t="s">
        <v>7273</v>
      </c>
      <c r="R110">
        <f>IF(UPPER(TRIM(Table2[[#This Row],[Status_Clean]]))="CONVERTED",1,0)</f>
        <v>0</v>
      </c>
      <c r="S110">
        <f>IF(ISNUMBER(MATCH(UPPER(TRIM(Table2[[#This Row],[Status_Clean]])),{"CONTACTED","QUALIFIED","CONVERTED"},0)),1,0)</f>
        <v>1</v>
      </c>
      <c r="T110" cm="1">
        <f t="array" ref="T110">_xlfn.SWITCH(UPPER(TRIM(Table2[[#This Row],[Status_Clean]])),"NEW",1,"CONTACTED",2,"QUALIFIED",3,"CONVERTED",4,"LOST",5,99)</f>
        <v>2</v>
      </c>
      <c r="U110" t="str" cm="1">
        <f t="array" ref="U110">_xlfn.LET(_xlpm.x,IFERROR(VALUE(Table2[[#This Row],[Response_Time_Hours]]),""),IF(_xlpm.x="","CHECK",_xlfn.IFS(_xlpm.x&lt;=1,"Immediate",_xlpm.x&lt;=6,"Fast",_xlpm.x&lt;=24,"Moderate",_xlpm.x&gt;24,"Delayed")))</f>
        <v>Delayed</v>
      </c>
      <c r="V110">
        <f>FLOOR(tbl_CleanLeads[[#This Row],[Response_Time_Hours]],6)</f>
        <v>42</v>
      </c>
      <c r="W110" t="str" cm="1">
        <f t="array" ref="W110">IF(Table2[[#This Row],[Interaction_Count_Final]]="","N/A",_xlfn.IFS(Table2[[#This Row],[Interaction_Count_Final]]&lt;=2,"Low",Table2[[#This Row],[Interaction_Count_Final]]&lt;=5,"Medium",Table2[[#This Row],[Interaction_Count_Final]]&gt;=6,"High",TRUE,"CHECK"))</f>
        <v>High</v>
      </c>
      <c r="X110" t="b">
        <f t="shared" si="1"/>
        <v>1</v>
      </c>
      <c r="Y110" t="b">
        <f>tbl_CleanLeads[[#This Row],[Response_Time_Hours]]&gt;24</f>
        <v>1</v>
      </c>
      <c r="Z110" s="13" t="b">
        <f>tbl_CleanLeads[[#This Row],[Response_Time_Hours]]&gt;72</f>
        <v>0</v>
      </c>
      <c r="AA110" s="13" t="b">
        <f>tbl_CleanLeads[[#This Row],[Status_Clean]]="Converted"</f>
        <v>0</v>
      </c>
    </row>
    <row r="111" spans="1:27">
      <c r="A111" t="s">
        <v>70</v>
      </c>
      <c r="B111" t="s">
        <v>485</v>
      </c>
      <c r="C111" t="s">
        <v>486</v>
      </c>
      <c r="D111" t="s">
        <v>7303</v>
      </c>
      <c r="E111" t="s">
        <v>792</v>
      </c>
      <c r="F111" t="s">
        <v>71</v>
      </c>
      <c r="G111" s="1">
        <v>44933</v>
      </c>
      <c r="H111" s="8">
        <f>MONTH(tbl_CleanLeads[[#This Row],[Lead_Date_Final]])</f>
        <v>1</v>
      </c>
      <c r="I111" t="s">
        <v>7317</v>
      </c>
      <c r="J111" t="s">
        <v>7263</v>
      </c>
      <c r="K111" t="s">
        <v>7284</v>
      </c>
      <c r="L111">
        <f>WEEKDAY(tbl_CleanLeads[[#This Row],[Lead_Date_Final]],2)</f>
        <v>6</v>
      </c>
      <c r="M111" t="s">
        <v>7278</v>
      </c>
      <c r="N111">
        <v>25.1</v>
      </c>
      <c r="O111" s="7">
        <v>2893.39</v>
      </c>
      <c r="P111">
        <v>45</v>
      </c>
      <c r="Q111" t="s">
        <v>7266</v>
      </c>
      <c r="R111">
        <f>IF(UPPER(TRIM(Table2[[#This Row],[Status_Clean]]))="CONVERTED",1,0)</f>
        <v>0</v>
      </c>
      <c r="S111">
        <f>IF(ISNUMBER(MATCH(UPPER(TRIM(Table2[[#This Row],[Status_Clean]])),{"CONTACTED","QUALIFIED","CONVERTED"},0)),1,0)</f>
        <v>1</v>
      </c>
      <c r="T111" cm="1">
        <f t="array" ref="T111">_xlfn.SWITCH(UPPER(TRIM(Table2[[#This Row],[Status_Clean]])),"NEW",1,"CONTACTED",2,"QUALIFIED",3,"CONVERTED",4,"LOST",5,99)</f>
        <v>3</v>
      </c>
      <c r="U111" t="str" cm="1">
        <f t="array" ref="U111">_xlfn.LET(_xlpm.x,IFERROR(VALUE(Table2[[#This Row],[Response_Time_Hours]]),""),IF(_xlpm.x="","CHECK",_xlfn.IFS(_xlpm.x&lt;=1,"Immediate",_xlpm.x&lt;=6,"Fast",_xlpm.x&lt;=24,"Moderate",_xlpm.x&gt;24,"Delayed")))</f>
        <v>Delayed</v>
      </c>
      <c r="V111">
        <f>FLOOR(tbl_CleanLeads[[#This Row],[Response_Time_Hours]],6)</f>
        <v>24</v>
      </c>
      <c r="W111" t="str" cm="1">
        <f t="array" ref="W111">IF(Table2[[#This Row],[Interaction_Count_Final]]="","N/A",_xlfn.IFS(Table2[[#This Row],[Interaction_Count_Final]]&lt;=2,"Low",Table2[[#This Row],[Interaction_Count_Final]]&lt;=5,"Medium",Table2[[#This Row],[Interaction_Count_Final]]&gt;=6,"High",TRUE,"CHECK"))</f>
        <v>High</v>
      </c>
      <c r="X111" t="b">
        <f t="shared" si="1"/>
        <v>1</v>
      </c>
      <c r="Y111" t="b">
        <f>tbl_CleanLeads[[#This Row],[Response_Time_Hours]]&gt;24</f>
        <v>1</v>
      </c>
      <c r="Z111" s="13" t="b">
        <f>tbl_CleanLeads[[#This Row],[Response_Time_Hours]]&gt;72</f>
        <v>0</v>
      </c>
      <c r="AA111" s="13" t="b">
        <f>tbl_CleanLeads[[#This Row],[Status_Clean]]="Converted"</f>
        <v>0</v>
      </c>
    </row>
    <row r="112" spans="1:27">
      <c r="A112" t="s">
        <v>70</v>
      </c>
      <c r="B112" t="s">
        <v>488</v>
      </c>
      <c r="C112" t="s">
        <v>489</v>
      </c>
      <c r="D112" t="s">
        <v>7280</v>
      </c>
      <c r="E112" t="s">
        <v>222</v>
      </c>
      <c r="F112" t="s">
        <v>71</v>
      </c>
      <c r="G112" s="1">
        <v>45216</v>
      </c>
      <c r="H112" s="8">
        <f>MONTH(tbl_CleanLeads[[#This Row],[Lead_Date_Final]])</f>
        <v>10</v>
      </c>
      <c r="I112" t="s">
        <v>7270</v>
      </c>
      <c r="J112" t="s">
        <v>7263</v>
      </c>
      <c r="K112" t="s">
        <v>7264</v>
      </c>
      <c r="L112">
        <f>WEEKDAY(tbl_CleanLeads[[#This Row],[Lead_Date_Final]],2)</f>
        <v>2</v>
      </c>
      <c r="M112" t="s">
        <v>7265</v>
      </c>
      <c r="N112">
        <v>62</v>
      </c>
      <c r="O112" s="7">
        <v>4312.22</v>
      </c>
      <c r="P112">
        <v>47</v>
      </c>
      <c r="Q112" t="s">
        <v>7273</v>
      </c>
      <c r="R112">
        <f>IF(UPPER(TRIM(Table2[[#This Row],[Status_Clean]]))="CONVERTED",1,0)</f>
        <v>0</v>
      </c>
      <c r="S112">
        <f>IF(ISNUMBER(MATCH(UPPER(TRIM(Table2[[#This Row],[Status_Clean]])),{"CONTACTED","QUALIFIED","CONVERTED"},0)),1,0)</f>
        <v>1</v>
      </c>
      <c r="T112" cm="1">
        <f t="array" ref="T112">_xlfn.SWITCH(UPPER(TRIM(Table2[[#This Row],[Status_Clean]])),"NEW",1,"CONTACTED",2,"QUALIFIED",3,"CONVERTED",4,"LOST",5,99)</f>
        <v>3</v>
      </c>
      <c r="U112" t="str" cm="1">
        <f t="array" ref="U112">_xlfn.LET(_xlpm.x,IFERROR(VALUE(Table2[[#This Row],[Response_Time_Hours]]),""),IF(_xlpm.x="","CHECK",_xlfn.IFS(_xlpm.x&lt;=1,"Immediate",_xlpm.x&lt;=6,"Fast",_xlpm.x&lt;=24,"Moderate",_xlpm.x&gt;24,"Delayed")))</f>
        <v>Delayed</v>
      </c>
      <c r="V112">
        <f>FLOOR(tbl_CleanLeads[[#This Row],[Response_Time_Hours]],6)</f>
        <v>60</v>
      </c>
      <c r="W112" t="str" cm="1">
        <f t="array" ref="W112">IF(Table2[[#This Row],[Interaction_Count_Final]]="","N/A",_xlfn.IFS(Table2[[#This Row],[Interaction_Count_Final]]&lt;=2,"Low",Table2[[#This Row],[Interaction_Count_Final]]&lt;=5,"Medium",Table2[[#This Row],[Interaction_Count_Final]]&gt;=6,"High",TRUE,"CHECK"))</f>
        <v>High</v>
      </c>
      <c r="X112" t="b">
        <f t="shared" si="1"/>
        <v>1</v>
      </c>
      <c r="Y112" t="b">
        <f>tbl_CleanLeads[[#This Row],[Response_Time_Hours]]&gt;24</f>
        <v>1</v>
      </c>
      <c r="Z112" s="13" t="b">
        <f>tbl_CleanLeads[[#This Row],[Response_Time_Hours]]&gt;72</f>
        <v>0</v>
      </c>
      <c r="AA112" s="13" t="b">
        <f>tbl_CleanLeads[[#This Row],[Status_Clean]]="Converted"</f>
        <v>0</v>
      </c>
    </row>
    <row r="113" spans="1:27">
      <c r="A113" t="s">
        <v>63</v>
      </c>
      <c r="B113" t="s">
        <v>491</v>
      </c>
      <c r="C113" t="s">
        <v>7421</v>
      </c>
      <c r="D113" t="s">
        <v>7280</v>
      </c>
      <c r="E113" t="s">
        <v>447</v>
      </c>
      <c r="F113" t="s">
        <v>125</v>
      </c>
      <c r="G113" s="1">
        <v>45305</v>
      </c>
      <c r="H113" s="8">
        <f>MONTH(tbl_CleanLeads[[#This Row],[Lead_Date_Final]])</f>
        <v>1</v>
      </c>
      <c r="I113" t="s">
        <v>7317</v>
      </c>
      <c r="J113" t="s">
        <v>7271</v>
      </c>
      <c r="K113" t="s">
        <v>7284</v>
      </c>
      <c r="L113">
        <f>WEEKDAY(tbl_CleanLeads[[#This Row],[Lead_Date_Final]],2)</f>
        <v>7</v>
      </c>
      <c r="M113" t="s">
        <v>7293</v>
      </c>
      <c r="N113">
        <v>31</v>
      </c>
      <c r="O113" s="7">
        <v>4422.62</v>
      </c>
      <c r="P113">
        <v>30</v>
      </c>
      <c r="Q113" t="s">
        <v>7273</v>
      </c>
      <c r="R113">
        <f>IF(UPPER(TRIM(Table2[[#This Row],[Status_Clean]]))="CONVERTED",1,0)</f>
        <v>0</v>
      </c>
      <c r="S113">
        <f>IF(ISNUMBER(MATCH(UPPER(TRIM(Table2[[#This Row],[Status_Clean]])),{"CONTACTED","QUALIFIED","CONVERTED"},0)),1,0)</f>
        <v>1</v>
      </c>
      <c r="T113" cm="1">
        <f t="array" ref="T113">_xlfn.SWITCH(UPPER(TRIM(Table2[[#This Row],[Status_Clean]])),"NEW",1,"CONTACTED",2,"QUALIFIED",3,"CONVERTED",4,"LOST",5,99)</f>
        <v>2</v>
      </c>
      <c r="U113" t="str" cm="1">
        <f t="array" ref="U113">_xlfn.LET(_xlpm.x,IFERROR(VALUE(Table2[[#This Row],[Response_Time_Hours]]),""),IF(_xlpm.x="","CHECK",_xlfn.IFS(_xlpm.x&lt;=1,"Immediate",_xlpm.x&lt;=6,"Fast",_xlpm.x&lt;=24,"Moderate",_xlpm.x&gt;24,"Delayed")))</f>
        <v>Delayed</v>
      </c>
      <c r="V113">
        <f>FLOOR(tbl_CleanLeads[[#This Row],[Response_Time_Hours]],6)</f>
        <v>30</v>
      </c>
      <c r="W113" t="str" cm="1">
        <f t="array" ref="W113">IF(Table2[[#This Row],[Interaction_Count_Final]]="","N/A",_xlfn.IFS(Table2[[#This Row],[Interaction_Count_Final]]&lt;=2,"Low",Table2[[#This Row],[Interaction_Count_Final]]&lt;=5,"Medium",Table2[[#This Row],[Interaction_Count_Final]]&gt;=6,"High",TRUE,"CHECK"))</f>
        <v>High</v>
      </c>
      <c r="X113" t="b">
        <f t="shared" si="1"/>
        <v>1</v>
      </c>
      <c r="Y113" t="b">
        <f>tbl_CleanLeads[[#This Row],[Response_Time_Hours]]&gt;24</f>
        <v>1</v>
      </c>
      <c r="Z113" s="13" t="b">
        <f>tbl_CleanLeads[[#This Row],[Response_Time_Hours]]&gt;72</f>
        <v>0</v>
      </c>
      <c r="AA113" s="13" t="b">
        <f>tbl_CleanLeads[[#This Row],[Status_Clean]]="Converted"</f>
        <v>0</v>
      </c>
    </row>
    <row r="114" spans="1:27">
      <c r="A114" t="s">
        <v>70</v>
      </c>
      <c r="B114" t="s">
        <v>494</v>
      </c>
      <c r="C114" t="s">
        <v>495</v>
      </c>
      <c r="D114" t="s">
        <v>7280</v>
      </c>
      <c r="E114" t="s">
        <v>473</v>
      </c>
      <c r="F114" t="s">
        <v>71</v>
      </c>
      <c r="G114" s="1">
        <v>45215</v>
      </c>
      <c r="H114" s="8">
        <f>MONTH(tbl_CleanLeads[[#This Row],[Lead_Date_Final]])</f>
        <v>10</v>
      </c>
      <c r="I114" t="s">
        <v>7270</v>
      </c>
      <c r="J114" t="s">
        <v>7263</v>
      </c>
      <c r="K114" t="s">
        <v>7264</v>
      </c>
      <c r="L114">
        <f>WEEKDAY(tbl_CleanLeads[[#This Row],[Lead_Date_Final]],2)</f>
        <v>1</v>
      </c>
      <c r="M114" t="s">
        <v>7298</v>
      </c>
      <c r="N114">
        <v>21.8</v>
      </c>
      <c r="O114" s="7">
        <v>3659.18</v>
      </c>
      <c r="P114">
        <v>19</v>
      </c>
      <c r="Q114" t="s">
        <v>7266</v>
      </c>
      <c r="R114">
        <f>IF(UPPER(TRIM(Table2[[#This Row],[Status_Clean]]))="CONVERTED",1,0)</f>
        <v>0</v>
      </c>
      <c r="S114">
        <f>IF(ISNUMBER(MATCH(UPPER(TRIM(Table2[[#This Row],[Status_Clean]])),{"CONTACTED","QUALIFIED","CONVERTED"},0)),1,0)</f>
        <v>1</v>
      </c>
      <c r="T114" cm="1">
        <f t="array" ref="T114">_xlfn.SWITCH(UPPER(TRIM(Table2[[#This Row],[Status_Clean]])),"NEW",1,"CONTACTED",2,"QUALIFIED",3,"CONVERTED",4,"LOST",5,99)</f>
        <v>3</v>
      </c>
      <c r="U114" t="str" cm="1">
        <f t="array" ref="U114">_xlfn.LET(_xlpm.x,IFERROR(VALUE(Table2[[#This Row],[Response_Time_Hours]]),""),IF(_xlpm.x="","CHECK",_xlfn.IFS(_xlpm.x&lt;=1,"Immediate",_xlpm.x&lt;=6,"Fast",_xlpm.x&lt;=24,"Moderate",_xlpm.x&gt;24,"Delayed")))</f>
        <v>Moderate</v>
      </c>
      <c r="V114">
        <f>FLOOR(tbl_CleanLeads[[#This Row],[Response_Time_Hours]],6)</f>
        <v>18</v>
      </c>
      <c r="W114" t="str" cm="1">
        <f t="array" ref="W114">IF(Table2[[#This Row],[Interaction_Count_Final]]="","N/A",_xlfn.IFS(Table2[[#This Row],[Interaction_Count_Final]]&lt;=2,"Low",Table2[[#This Row],[Interaction_Count_Final]]&lt;=5,"Medium",Table2[[#This Row],[Interaction_Count_Final]]&gt;=6,"High",TRUE,"CHECK"))</f>
        <v>High</v>
      </c>
      <c r="X114" t="b">
        <f t="shared" si="1"/>
        <v>1</v>
      </c>
      <c r="Y114" t="b">
        <f>tbl_CleanLeads[[#This Row],[Response_Time_Hours]]&gt;24</f>
        <v>0</v>
      </c>
      <c r="Z114" s="13" t="b">
        <f>tbl_CleanLeads[[#This Row],[Response_Time_Hours]]&gt;72</f>
        <v>0</v>
      </c>
      <c r="AA114" s="13" t="b">
        <f>tbl_CleanLeads[[#This Row],[Status_Clean]]="Converted"</f>
        <v>0</v>
      </c>
    </row>
    <row r="115" spans="1:27">
      <c r="A115" t="s">
        <v>70</v>
      </c>
      <c r="B115" t="s">
        <v>498</v>
      </c>
      <c r="C115" t="s">
        <v>499</v>
      </c>
      <c r="D115" t="s">
        <v>7274</v>
      </c>
      <c r="E115" t="s">
        <v>222</v>
      </c>
      <c r="F115" t="s">
        <v>125</v>
      </c>
      <c r="G115" s="1">
        <v>45088</v>
      </c>
      <c r="H115" s="8">
        <f>MONTH(tbl_CleanLeads[[#This Row],[Lead_Date_Final]])</f>
        <v>6</v>
      </c>
      <c r="I115" t="s">
        <v>7276</v>
      </c>
      <c r="J115" t="s">
        <v>7263</v>
      </c>
      <c r="K115" t="s">
        <v>7277</v>
      </c>
      <c r="L115">
        <f>WEEKDAY(tbl_CleanLeads[[#This Row],[Lead_Date_Final]],2)</f>
        <v>7</v>
      </c>
      <c r="M115" t="s">
        <v>7293</v>
      </c>
      <c r="N115">
        <v>35.700000000000003</v>
      </c>
      <c r="O115" s="7">
        <v>2993.91</v>
      </c>
      <c r="P115">
        <v>13</v>
      </c>
      <c r="Q115" t="s">
        <v>7266</v>
      </c>
      <c r="R115">
        <f>IF(UPPER(TRIM(Table2[[#This Row],[Status_Clean]]))="CONVERTED",1,0)</f>
        <v>0</v>
      </c>
      <c r="S115">
        <f>IF(ISNUMBER(MATCH(UPPER(TRIM(Table2[[#This Row],[Status_Clean]])),{"CONTACTED","QUALIFIED","CONVERTED"},0)),1,0)</f>
        <v>1</v>
      </c>
      <c r="T115" cm="1">
        <f t="array" ref="T115">_xlfn.SWITCH(UPPER(TRIM(Table2[[#This Row],[Status_Clean]])),"NEW",1,"CONTACTED",2,"QUALIFIED",3,"CONVERTED",4,"LOST",5,99)</f>
        <v>2</v>
      </c>
      <c r="U115" t="str" cm="1">
        <f t="array" ref="U115">_xlfn.LET(_xlpm.x,IFERROR(VALUE(Table2[[#This Row],[Response_Time_Hours]]),""),IF(_xlpm.x="","CHECK",_xlfn.IFS(_xlpm.x&lt;=1,"Immediate",_xlpm.x&lt;=6,"Fast",_xlpm.x&lt;=24,"Moderate",_xlpm.x&gt;24,"Delayed")))</f>
        <v>Delayed</v>
      </c>
      <c r="V115">
        <f>FLOOR(tbl_CleanLeads[[#This Row],[Response_Time_Hours]],6)</f>
        <v>30</v>
      </c>
      <c r="W115" t="str" cm="1">
        <f t="array" ref="W115">IF(Table2[[#This Row],[Interaction_Count_Final]]="","N/A",_xlfn.IFS(Table2[[#This Row],[Interaction_Count_Final]]&lt;=2,"Low",Table2[[#This Row],[Interaction_Count_Final]]&lt;=5,"Medium",Table2[[#This Row],[Interaction_Count_Final]]&gt;=6,"High",TRUE,"CHECK"))</f>
        <v>High</v>
      </c>
      <c r="X115" t="b">
        <f t="shared" si="1"/>
        <v>1</v>
      </c>
      <c r="Y115" t="b">
        <f>tbl_CleanLeads[[#This Row],[Response_Time_Hours]]&gt;24</f>
        <v>1</v>
      </c>
      <c r="Z115" s="13" t="b">
        <f>tbl_CleanLeads[[#This Row],[Response_Time_Hours]]&gt;72</f>
        <v>0</v>
      </c>
      <c r="AA115" s="13" t="b">
        <f>tbl_CleanLeads[[#This Row],[Status_Clean]]="Converted"</f>
        <v>0</v>
      </c>
    </row>
    <row r="116" spans="1:27">
      <c r="A116" t="s">
        <v>102</v>
      </c>
      <c r="B116" t="s">
        <v>502</v>
      </c>
      <c r="C116" t="s">
        <v>503</v>
      </c>
      <c r="D116" t="s">
        <v>7303</v>
      </c>
      <c r="E116" t="s">
        <v>222</v>
      </c>
      <c r="F116" t="s">
        <v>125</v>
      </c>
      <c r="G116" s="1">
        <v>45310</v>
      </c>
      <c r="H116" s="8">
        <f>MONTH(tbl_CleanLeads[[#This Row],[Lead_Date_Final]])</f>
        <v>1</v>
      </c>
      <c r="I116" t="s">
        <v>7317</v>
      </c>
      <c r="J116" t="s">
        <v>7271</v>
      </c>
      <c r="K116" t="s">
        <v>7284</v>
      </c>
      <c r="L116">
        <f>WEEKDAY(tbl_CleanLeads[[#This Row],[Lead_Date_Final]],2)</f>
        <v>5</v>
      </c>
      <c r="M116" t="s">
        <v>7312</v>
      </c>
      <c r="N116">
        <v>23.5</v>
      </c>
      <c r="O116" s="7">
        <v>1527.7</v>
      </c>
      <c r="P116">
        <v>31</v>
      </c>
      <c r="Q116" t="s">
        <v>7289</v>
      </c>
      <c r="R116">
        <f>IF(UPPER(TRIM(Table2[[#This Row],[Status_Clean]]))="CONVERTED",1,0)</f>
        <v>0</v>
      </c>
      <c r="S116">
        <f>IF(ISNUMBER(MATCH(UPPER(TRIM(Table2[[#This Row],[Status_Clean]])),{"CONTACTED","QUALIFIED","CONVERTED"},0)),1,0)</f>
        <v>1</v>
      </c>
      <c r="T116" cm="1">
        <f t="array" ref="T116">_xlfn.SWITCH(UPPER(TRIM(Table2[[#This Row],[Status_Clean]])),"NEW",1,"CONTACTED",2,"QUALIFIED",3,"CONVERTED",4,"LOST",5,99)</f>
        <v>2</v>
      </c>
      <c r="U116" t="str" cm="1">
        <f t="array" ref="U116">_xlfn.LET(_xlpm.x,IFERROR(VALUE(Table2[[#This Row],[Response_Time_Hours]]),""),IF(_xlpm.x="","CHECK",_xlfn.IFS(_xlpm.x&lt;=1,"Immediate",_xlpm.x&lt;=6,"Fast",_xlpm.x&lt;=24,"Moderate",_xlpm.x&gt;24,"Delayed")))</f>
        <v>Moderate</v>
      </c>
      <c r="V116">
        <f>FLOOR(tbl_CleanLeads[[#This Row],[Response_Time_Hours]],6)</f>
        <v>18</v>
      </c>
      <c r="W116" t="str" cm="1">
        <f t="array" ref="W116">IF(Table2[[#This Row],[Interaction_Count_Final]]="","N/A",_xlfn.IFS(Table2[[#This Row],[Interaction_Count_Final]]&lt;=2,"Low",Table2[[#This Row],[Interaction_Count_Final]]&lt;=5,"Medium",Table2[[#This Row],[Interaction_Count_Final]]&gt;=6,"High",TRUE,"CHECK"))</f>
        <v>High</v>
      </c>
      <c r="X116" t="b">
        <f t="shared" si="1"/>
        <v>1</v>
      </c>
      <c r="Y116" t="b">
        <f>tbl_CleanLeads[[#This Row],[Response_Time_Hours]]&gt;24</f>
        <v>0</v>
      </c>
      <c r="Z116" s="13" t="b">
        <f>tbl_CleanLeads[[#This Row],[Response_Time_Hours]]&gt;72</f>
        <v>0</v>
      </c>
      <c r="AA116" s="13" t="b">
        <f>tbl_CleanLeads[[#This Row],[Status_Clean]]="Converted"</f>
        <v>0</v>
      </c>
    </row>
    <row r="117" spans="1:27">
      <c r="A117" t="s">
        <v>70</v>
      </c>
      <c r="B117" t="s">
        <v>506</v>
      </c>
      <c r="C117" t="s">
        <v>7426</v>
      </c>
      <c r="D117" t="s">
        <v>7280</v>
      </c>
      <c r="E117" t="s">
        <v>222</v>
      </c>
      <c r="F117" t="s">
        <v>125</v>
      </c>
      <c r="G117" s="1">
        <v>45392</v>
      </c>
      <c r="H117" s="8">
        <f>MONTH(tbl_CleanLeads[[#This Row],[Lead_Date_Final]])</f>
        <v>4</v>
      </c>
      <c r="I117" t="s">
        <v>7297</v>
      </c>
      <c r="J117" t="s">
        <v>7271</v>
      </c>
      <c r="K117" t="s">
        <v>7277</v>
      </c>
      <c r="L117">
        <f>WEEKDAY(tbl_CleanLeads[[#This Row],[Lead_Date_Final]],2)</f>
        <v>3</v>
      </c>
      <c r="M117" t="s">
        <v>7272</v>
      </c>
      <c r="N117">
        <v>33.200000000000003</v>
      </c>
      <c r="O117" s="7">
        <v>1532.44</v>
      </c>
      <c r="P117">
        <v>18</v>
      </c>
      <c r="Q117" t="s">
        <v>7289</v>
      </c>
      <c r="R117">
        <f>IF(UPPER(TRIM(Table2[[#This Row],[Status_Clean]]))="CONVERTED",1,0)</f>
        <v>0</v>
      </c>
      <c r="S117">
        <f>IF(ISNUMBER(MATCH(UPPER(TRIM(Table2[[#This Row],[Status_Clean]])),{"CONTACTED","QUALIFIED","CONVERTED"},0)),1,0)</f>
        <v>1</v>
      </c>
      <c r="T117" cm="1">
        <f t="array" ref="T117">_xlfn.SWITCH(UPPER(TRIM(Table2[[#This Row],[Status_Clean]])),"NEW",1,"CONTACTED",2,"QUALIFIED",3,"CONVERTED",4,"LOST",5,99)</f>
        <v>2</v>
      </c>
      <c r="U117" t="str" cm="1">
        <f t="array" ref="U117">_xlfn.LET(_xlpm.x,IFERROR(VALUE(Table2[[#This Row],[Response_Time_Hours]]),""),IF(_xlpm.x="","CHECK",_xlfn.IFS(_xlpm.x&lt;=1,"Immediate",_xlpm.x&lt;=6,"Fast",_xlpm.x&lt;=24,"Moderate",_xlpm.x&gt;24,"Delayed")))</f>
        <v>Delayed</v>
      </c>
      <c r="V117">
        <f>FLOOR(tbl_CleanLeads[[#This Row],[Response_Time_Hours]],6)</f>
        <v>30</v>
      </c>
      <c r="W117" t="str" cm="1">
        <f t="array" ref="W117">IF(Table2[[#This Row],[Interaction_Count_Final]]="","N/A",_xlfn.IFS(Table2[[#This Row],[Interaction_Count_Final]]&lt;=2,"Low",Table2[[#This Row],[Interaction_Count_Final]]&lt;=5,"Medium",Table2[[#This Row],[Interaction_Count_Final]]&gt;=6,"High",TRUE,"CHECK"))</f>
        <v>High</v>
      </c>
      <c r="X117" t="b">
        <f t="shared" si="1"/>
        <v>1</v>
      </c>
      <c r="Y117" t="b">
        <f>tbl_CleanLeads[[#This Row],[Response_Time_Hours]]&gt;24</f>
        <v>1</v>
      </c>
      <c r="Z117" s="13" t="b">
        <f>tbl_CleanLeads[[#This Row],[Response_Time_Hours]]&gt;72</f>
        <v>0</v>
      </c>
      <c r="AA117" s="13" t="b">
        <f>tbl_CleanLeads[[#This Row],[Status_Clean]]="Converted"</f>
        <v>0</v>
      </c>
    </row>
    <row r="118" spans="1:27">
      <c r="A118" t="s">
        <v>90</v>
      </c>
      <c r="B118" t="s">
        <v>509</v>
      </c>
      <c r="C118" t="s">
        <v>510</v>
      </c>
      <c r="D118" t="s">
        <v>7274</v>
      </c>
      <c r="E118" t="s">
        <v>254</v>
      </c>
      <c r="F118" t="s">
        <v>125</v>
      </c>
      <c r="G118" s="1">
        <v>44995</v>
      </c>
      <c r="H118" s="8">
        <f>MONTH(tbl_CleanLeads[[#This Row],[Lead_Date_Final]])</f>
        <v>3</v>
      </c>
      <c r="I118" t="s">
        <v>7295</v>
      </c>
      <c r="J118" t="s">
        <v>7263</v>
      </c>
      <c r="K118" t="s">
        <v>7284</v>
      </c>
      <c r="L118">
        <f>WEEKDAY(tbl_CleanLeads[[#This Row],[Lead_Date_Final]],2)</f>
        <v>5</v>
      </c>
      <c r="M118" t="s">
        <v>7312</v>
      </c>
      <c r="N118">
        <v>19</v>
      </c>
      <c r="O118" s="7">
        <v>1792.4</v>
      </c>
      <c r="P118">
        <v>8</v>
      </c>
      <c r="Q118" t="s">
        <v>7289</v>
      </c>
      <c r="R118">
        <f>IF(UPPER(TRIM(Table2[[#This Row],[Status_Clean]]))="CONVERTED",1,0)</f>
        <v>0</v>
      </c>
      <c r="S118">
        <f>IF(ISNUMBER(MATCH(UPPER(TRIM(Table2[[#This Row],[Status_Clean]])),{"CONTACTED","QUALIFIED","CONVERTED"},0)),1,0)</f>
        <v>1</v>
      </c>
      <c r="T118" cm="1">
        <f t="array" ref="T118">_xlfn.SWITCH(UPPER(TRIM(Table2[[#This Row],[Status_Clean]])),"NEW",1,"CONTACTED",2,"QUALIFIED",3,"CONVERTED",4,"LOST",5,99)</f>
        <v>2</v>
      </c>
      <c r="U118" t="str" cm="1">
        <f t="array" ref="U118">_xlfn.LET(_xlpm.x,IFERROR(VALUE(Table2[[#This Row],[Response_Time_Hours]]),""),IF(_xlpm.x="","CHECK",_xlfn.IFS(_xlpm.x&lt;=1,"Immediate",_xlpm.x&lt;=6,"Fast",_xlpm.x&lt;=24,"Moderate",_xlpm.x&gt;24,"Delayed")))</f>
        <v>Moderate</v>
      </c>
      <c r="V118">
        <f>FLOOR(tbl_CleanLeads[[#This Row],[Response_Time_Hours]],6)</f>
        <v>18</v>
      </c>
      <c r="W118" t="str" cm="1">
        <f t="array" ref="W118">IF(Table2[[#This Row],[Interaction_Count_Final]]="","N/A",_xlfn.IFS(Table2[[#This Row],[Interaction_Count_Final]]&lt;=2,"Low",Table2[[#This Row],[Interaction_Count_Final]]&lt;=5,"Medium",Table2[[#This Row],[Interaction_Count_Final]]&gt;=6,"High",TRUE,"CHECK"))</f>
        <v>High</v>
      </c>
      <c r="X118" t="b">
        <f t="shared" si="1"/>
        <v>1</v>
      </c>
      <c r="Y118" t="b">
        <f>tbl_CleanLeads[[#This Row],[Response_Time_Hours]]&gt;24</f>
        <v>0</v>
      </c>
      <c r="Z118" s="13" t="b">
        <f>tbl_CleanLeads[[#This Row],[Response_Time_Hours]]&gt;72</f>
        <v>0</v>
      </c>
      <c r="AA118" s="13" t="b">
        <f>tbl_CleanLeads[[#This Row],[Status_Clean]]="Converted"</f>
        <v>0</v>
      </c>
    </row>
    <row r="119" spans="1:27">
      <c r="A119" t="s">
        <v>90</v>
      </c>
      <c r="B119" t="s">
        <v>512</v>
      </c>
      <c r="C119" t="s">
        <v>513</v>
      </c>
      <c r="D119" t="s">
        <v>7303</v>
      </c>
      <c r="E119" t="s">
        <v>792</v>
      </c>
      <c r="F119" t="s">
        <v>71</v>
      </c>
      <c r="G119" s="1">
        <v>45325</v>
      </c>
      <c r="H119" s="8">
        <f>MONTH(tbl_CleanLeads[[#This Row],[Lead_Date_Final]])</f>
        <v>2</v>
      </c>
      <c r="I119" t="s">
        <v>7283</v>
      </c>
      <c r="J119" t="s">
        <v>7271</v>
      </c>
      <c r="K119" t="s">
        <v>7284</v>
      </c>
      <c r="L119">
        <f>WEEKDAY(tbl_CleanLeads[[#This Row],[Lead_Date_Final]],2)</f>
        <v>6</v>
      </c>
      <c r="M119" t="s">
        <v>7278</v>
      </c>
      <c r="N119">
        <v>10.7</v>
      </c>
      <c r="O119" s="7">
        <v>3839.87</v>
      </c>
      <c r="P119">
        <v>27</v>
      </c>
      <c r="Q119" t="s">
        <v>7266</v>
      </c>
      <c r="R119">
        <f>IF(UPPER(TRIM(Table2[[#This Row],[Status_Clean]]))="CONVERTED",1,0)</f>
        <v>0</v>
      </c>
      <c r="S119">
        <f>IF(ISNUMBER(MATCH(UPPER(TRIM(Table2[[#This Row],[Status_Clean]])),{"CONTACTED","QUALIFIED","CONVERTED"},0)),1,0)</f>
        <v>1</v>
      </c>
      <c r="T119" cm="1">
        <f t="array" ref="T119">_xlfn.SWITCH(UPPER(TRIM(Table2[[#This Row],[Status_Clean]])),"NEW",1,"CONTACTED",2,"QUALIFIED",3,"CONVERTED",4,"LOST",5,99)</f>
        <v>3</v>
      </c>
      <c r="U119" t="str" cm="1">
        <f t="array" ref="U119">_xlfn.LET(_xlpm.x,IFERROR(VALUE(Table2[[#This Row],[Response_Time_Hours]]),""),IF(_xlpm.x="","CHECK",_xlfn.IFS(_xlpm.x&lt;=1,"Immediate",_xlpm.x&lt;=6,"Fast",_xlpm.x&lt;=24,"Moderate",_xlpm.x&gt;24,"Delayed")))</f>
        <v>Moderate</v>
      </c>
      <c r="V119">
        <f>FLOOR(tbl_CleanLeads[[#This Row],[Response_Time_Hours]],6)</f>
        <v>6</v>
      </c>
      <c r="W119" t="str" cm="1">
        <f t="array" ref="W119">IF(Table2[[#This Row],[Interaction_Count_Final]]="","N/A",_xlfn.IFS(Table2[[#This Row],[Interaction_Count_Final]]&lt;=2,"Low",Table2[[#This Row],[Interaction_Count_Final]]&lt;=5,"Medium",Table2[[#This Row],[Interaction_Count_Final]]&gt;=6,"High",TRUE,"CHECK"))</f>
        <v>High</v>
      </c>
      <c r="X119" t="b">
        <f t="shared" si="1"/>
        <v>1</v>
      </c>
      <c r="Y119" t="b">
        <f>tbl_CleanLeads[[#This Row],[Response_Time_Hours]]&gt;24</f>
        <v>0</v>
      </c>
      <c r="Z119" s="13" t="b">
        <f>tbl_CleanLeads[[#This Row],[Response_Time_Hours]]&gt;72</f>
        <v>0</v>
      </c>
      <c r="AA119" s="13" t="b">
        <f>tbl_CleanLeads[[#This Row],[Status_Clean]]="Converted"</f>
        <v>0</v>
      </c>
    </row>
    <row r="120" spans="1:27">
      <c r="A120" t="s">
        <v>70</v>
      </c>
      <c r="B120" t="s">
        <v>516</v>
      </c>
      <c r="C120" t="s">
        <v>517</v>
      </c>
      <c r="D120" t="s">
        <v>7280</v>
      </c>
      <c r="E120" t="s">
        <v>792</v>
      </c>
      <c r="F120" t="s">
        <v>193</v>
      </c>
      <c r="G120" s="1">
        <v>45039</v>
      </c>
      <c r="H120" s="8">
        <f>MONTH(tbl_CleanLeads[[#This Row],[Lead_Date_Final]])</f>
        <v>4</v>
      </c>
      <c r="I120" t="s">
        <v>7297</v>
      </c>
      <c r="J120" t="s">
        <v>7263</v>
      </c>
      <c r="K120" t="s">
        <v>7277</v>
      </c>
      <c r="L120">
        <f>WEEKDAY(tbl_CleanLeads[[#This Row],[Lead_Date_Final]],2)</f>
        <v>7</v>
      </c>
      <c r="M120" t="s">
        <v>7293</v>
      </c>
      <c r="N120">
        <v>68</v>
      </c>
      <c r="O120" s="7">
        <v>4869.6099999999997</v>
      </c>
      <c r="P120">
        <v>6</v>
      </c>
      <c r="Q120" t="s">
        <v>7273</v>
      </c>
      <c r="R120">
        <f>IF(UPPER(TRIM(Table2[[#This Row],[Status_Clean]]))="CONVERTED",1,0)</f>
        <v>0</v>
      </c>
      <c r="S120">
        <f>IF(ISNUMBER(MATCH(UPPER(TRIM(Table2[[#This Row],[Status_Clean]])),{"CONTACTED","QUALIFIED","CONVERTED"},0)),1,0)</f>
        <v>0</v>
      </c>
      <c r="T120" cm="1">
        <f t="array" ref="T120">_xlfn.SWITCH(UPPER(TRIM(Table2[[#This Row],[Status_Clean]])),"NEW",1,"CONTACTED",2,"QUALIFIED",3,"CONVERTED",4,"LOST",5,99)</f>
        <v>1</v>
      </c>
      <c r="U120" t="str" cm="1">
        <f t="array" ref="U120">_xlfn.LET(_xlpm.x,IFERROR(VALUE(Table2[[#This Row],[Response_Time_Hours]]),""),IF(_xlpm.x="","CHECK",_xlfn.IFS(_xlpm.x&lt;=1,"Immediate",_xlpm.x&lt;=6,"Fast",_xlpm.x&lt;=24,"Moderate",_xlpm.x&gt;24,"Delayed")))</f>
        <v>Delayed</v>
      </c>
      <c r="V120">
        <f>FLOOR(tbl_CleanLeads[[#This Row],[Response_Time_Hours]],6)</f>
        <v>66</v>
      </c>
      <c r="W120" t="str" cm="1">
        <f t="array" ref="W120">IF(Table2[[#This Row],[Interaction_Count_Final]]="","N/A",_xlfn.IFS(Table2[[#This Row],[Interaction_Count_Final]]&lt;=2,"Low",Table2[[#This Row],[Interaction_Count_Final]]&lt;=5,"Medium",Table2[[#This Row],[Interaction_Count_Final]]&gt;=6,"High",TRUE,"CHECK"))</f>
        <v>High</v>
      </c>
      <c r="X120" t="b">
        <f t="shared" si="1"/>
        <v>1</v>
      </c>
      <c r="Y120" t="b">
        <f>tbl_CleanLeads[[#This Row],[Response_Time_Hours]]&gt;24</f>
        <v>1</v>
      </c>
      <c r="Z120" s="13" t="b">
        <f>tbl_CleanLeads[[#This Row],[Response_Time_Hours]]&gt;72</f>
        <v>0</v>
      </c>
      <c r="AA120" s="13" t="b">
        <f>tbl_CleanLeads[[#This Row],[Status_Clean]]="Converted"</f>
        <v>0</v>
      </c>
    </row>
    <row r="121" spans="1:27">
      <c r="A121" t="s">
        <v>90</v>
      </c>
      <c r="B121" t="s">
        <v>519</v>
      </c>
      <c r="C121" t="s">
        <v>7431</v>
      </c>
      <c r="D121" t="s">
        <v>7268</v>
      </c>
      <c r="E121" t="s">
        <v>447</v>
      </c>
      <c r="F121" t="s">
        <v>193</v>
      </c>
      <c r="G121" s="1">
        <v>45108</v>
      </c>
      <c r="H121" s="8">
        <f>MONTH(tbl_CleanLeads[[#This Row],[Lead_Date_Final]])</f>
        <v>7</v>
      </c>
      <c r="I121" t="s">
        <v>7305</v>
      </c>
      <c r="J121" t="s">
        <v>7263</v>
      </c>
      <c r="K121" t="s">
        <v>7288</v>
      </c>
      <c r="L121">
        <f>WEEKDAY(tbl_CleanLeads[[#This Row],[Lead_Date_Final]],2)</f>
        <v>6</v>
      </c>
      <c r="M121" t="s">
        <v>7278</v>
      </c>
      <c r="N121">
        <v>10.5</v>
      </c>
      <c r="O121" s="7">
        <v>3432.08</v>
      </c>
      <c r="P121">
        <v>4</v>
      </c>
      <c r="Q121" t="s">
        <v>7266</v>
      </c>
      <c r="R121">
        <f>IF(UPPER(TRIM(Table2[[#This Row],[Status_Clean]]))="CONVERTED",1,0)</f>
        <v>0</v>
      </c>
      <c r="S121">
        <f>IF(ISNUMBER(MATCH(UPPER(TRIM(Table2[[#This Row],[Status_Clean]])),{"CONTACTED","QUALIFIED","CONVERTED"},0)),1,0)</f>
        <v>0</v>
      </c>
      <c r="T121" cm="1">
        <f t="array" ref="T121">_xlfn.SWITCH(UPPER(TRIM(Table2[[#This Row],[Status_Clean]])),"NEW",1,"CONTACTED",2,"QUALIFIED",3,"CONVERTED",4,"LOST",5,99)</f>
        <v>1</v>
      </c>
      <c r="U121" t="str" cm="1">
        <f t="array" ref="U121">_xlfn.LET(_xlpm.x,IFERROR(VALUE(Table2[[#This Row],[Response_Time_Hours]]),""),IF(_xlpm.x="","CHECK",_xlfn.IFS(_xlpm.x&lt;=1,"Immediate",_xlpm.x&lt;=6,"Fast",_xlpm.x&lt;=24,"Moderate",_xlpm.x&gt;24,"Delayed")))</f>
        <v>Moderate</v>
      </c>
      <c r="V121">
        <f>FLOOR(tbl_CleanLeads[[#This Row],[Response_Time_Hours]],6)</f>
        <v>6</v>
      </c>
      <c r="W121" t="str" cm="1">
        <f t="array" ref="W121">IF(Table2[[#This Row],[Interaction_Count_Final]]="","N/A",_xlfn.IFS(Table2[[#This Row],[Interaction_Count_Final]]&lt;=2,"Low",Table2[[#This Row],[Interaction_Count_Final]]&lt;=5,"Medium",Table2[[#This Row],[Interaction_Count_Final]]&gt;=6,"High",TRUE,"CHECK"))</f>
        <v>Medium</v>
      </c>
      <c r="X121" t="b">
        <f t="shared" si="1"/>
        <v>1</v>
      </c>
      <c r="Y121" t="b">
        <f>tbl_CleanLeads[[#This Row],[Response_Time_Hours]]&gt;24</f>
        <v>0</v>
      </c>
      <c r="Z121" s="13" t="b">
        <f>tbl_CleanLeads[[#This Row],[Response_Time_Hours]]&gt;72</f>
        <v>0</v>
      </c>
      <c r="AA121" s="13" t="b">
        <f>tbl_CleanLeads[[#This Row],[Status_Clean]]="Converted"</f>
        <v>0</v>
      </c>
    </row>
    <row r="122" spans="1:27">
      <c r="A122" t="s">
        <v>70</v>
      </c>
      <c r="B122" t="s">
        <v>522</v>
      </c>
      <c r="C122" t="s">
        <v>523</v>
      </c>
      <c r="D122" t="s">
        <v>7303</v>
      </c>
      <c r="E122" t="s">
        <v>447</v>
      </c>
      <c r="F122" t="s">
        <v>173</v>
      </c>
      <c r="G122" s="1">
        <v>45528</v>
      </c>
      <c r="H122" s="8">
        <f>MONTH(tbl_CleanLeads[[#This Row],[Lead_Date_Final]])</f>
        <v>8</v>
      </c>
      <c r="I122" t="s">
        <v>7310</v>
      </c>
      <c r="J122" t="s">
        <v>7271</v>
      </c>
      <c r="K122" t="s">
        <v>7288</v>
      </c>
      <c r="L122">
        <f>WEEKDAY(tbl_CleanLeads[[#This Row],[Lead_Date_Final]],2)</f>
        <v>6</v>
      </c>
      <c r="M122" t="s">
        <v>7278</v>
      </c>
      <c r="N122">
        <v>60</v>
      </c>
      <c r="O122" s="7">
        <v>2261.21</v>
      </c>
      <c r="P122">
        <v>6</v>
      </c>
      <c r="Q122" t="s">
        <v>7266</v>
      </c>
      <c r="R122">
        <f>IF(UPPER(TRIM(Table2[[#This Row],[Status_Clean]]))="CONVERTED",1,0)</f>
        <v>0</v>
      </c>
      <c r="S122">
        <f>IF(ISNUMBER(MATCH(UPPER(TRIM(Table2[[#This Row],[Status_Clean]])),{"CONTACTED","QUALIFIED","CONVERTED"},0)),1,0)</f>
        <v>0</v>
      </c>
      <c r="T122" cm="1">
        <f t="array" ref="T122">_xlfn.SWITCH(UPPER(TRIM(Table2[[#This Row],[Status_Clean]])),"NEW",1,"CONTACTED",2,"QUALIFIED",3,"CONVERTED",4,"LOST",5,99)</f>
        <v>5</v>
      </c>
      <c r="U122" t="str" cm="1">
        <f t="array" ref="U122">_xlfn.LET(_xlpm.x,IFERROR(VALUE(Table2[[#This Row],[Response_Time_Hours]]),""),IF(_xlpm.x="","CHECK",_xlfn.IFS(_xlpm.x&lt;=1,"Immediate",_xlpm.x&lt;=6,"Fast",_xlpm.x&lt;=24,"Moderate",_xlpm.x&gt;24,"Delayed")))</f>
        <v>Delayed</v>
      </c>
      <c r="V122">
        <f>FLOOR(tbl_CleanLeads[[#This Row],[Response_Time_Hours]],6)</f>
        <v>60</v>
      </c>
      <c r="W122" t="str" cm="1">
        <f t="array" ref="W122">IF(Table2[[#This Row],[Interaction_Count_Final]]="","N/A",_xlfn.IFS(Table2[[#This Row],[Interaction_Count_Final]]&lt;=2,"Low",Table2[[#This Row],[Interaction_Count_Final]]&lt;=5,"Medium",Table2[[#This Row],[Interaction_Count_Final]]&gt;=6,"High",TRUE,"CHECK"))</f>
        <v>High</v>
      </c>
      <c r="X122" t="b">
        <f t="shared" si="1"/>
        <v>1</v>
      </c>
      <c r="Y122" t="b">
        <f>tbl_CleanLeads[[#This Row],[Response_Time_Hours]]&gt;24</f>
        <v>1</v>
      </c>
      <c r="Z122" s="13" t="b">
        <f>tbl_CleanLeads[[#This Row],[Response_Time_Hours]]&gt;72</f>
        <v>0</v>
      </c>
      <c r="AA122" s="13" t="b">
        <f>tbl_CleanLeads[[#This Row],[Status_Clean]]="Converted"</f>
        <v>0</v>
      </c>
    </row>
    <row r="123" spans="1:27">
      <c r="A123" t="s">
        <v>70</v>
      </c>
      <c r="B123" t="s">
        <v>526</v>
      </c>
      <c r="C123" t="s">
        <v>527</v>
      </c>
      <c r="D123" t="s">
        <v>7274</v>
      </c>
      <c r="E123" t="s">
        <v>263</v>
      </c>
      <c r="F123" t="s">
        <v>173</v>
      </c>
      <c r="G123" s="1">
        <v>45392</v>
      </c>
      <c r="H123" s="8">
        <f>MONTH(tbl_CleanLeads[[#This Row],[Lead_Date_Final]])</f>
        <v>4</v>
      </c>
      <c r="I123" t="s">
        <v>7297</v>
      </c>
      <c r="J123" t="s">
        <v>7271</v>
      </c>
      <c r="K123" t="s">
        <v>7277</v>
      </c>
      <c r="L123">
        <f>WEEKDAY(tbl_CleanLeads[[#This Row],[Lead_Date_Final]],2)</f>
        <v>3</v>
      </c>
      <c r="M123" t="s">
        <v>7272</v>
      </c>
      <c r="N123">
        <v>11.2</v>
      </c>
      <c r="O123" s="7">
        <v>3812.98</v>
      </c>
      <c r="P123">
        <v>45</v>
      </c>
      <c r="Q123" t="s">
        <v>7266</v>
      </c>
      <c r="R123">
        <f>IF(UPPER(TRIM(Table2[[#This Row],[Status_Clean]]))="CONVERTED",1,0)</f>
        <v>0</v>
      </c>
      <c r="S123">
        <f>IF(ISNUMBER(MATCH(UPPER(TRIM(Table2[[#This Row],[Status_Clean]])),{"CONTACTED","QUALIFIED","CONVERTED"},0)),1,0)</f>
        <v>0</v>
      </c>
      <c r="T123" cm="1">
        <f t="array" ref="T123">_xlfn.SWITCH(UPPER(TRIM(Table2[[#This Row],[Status_Clean]])),"NEW",1,"CONTACTED",2,"QUALIFIED",3,"CONVERTED",4,"LOST",5,99)</f>
        <v>5</v>
      </c>
      <c r="U123" t="str" cm="1">
        <f t="array" ref="U123">_xlfn.LET(_xlpm.x,IFERROR(VALUE(Table2[[#This Row],[Response_Time_Hours]]),""),IF(_xlpm.x="","CHECK",_xlfn.IFS(_xlpm.x&lt;=1,"Immediate",_xlpm.x&lt;=6,"Fast",_xlpm.x&lt;=24,"Moderate",_xlpm.x&gt;24,"Delayed")))</f>
        <v>Moderate</v>
      </c>
      <c r="V123">
        <f>FLOOR(tbl_CleanLeads[[#This Row],[Response_Time_Hours]],6)</f>
        <v>6</v>
      </c>
      <c r="W123" t="str" cm="1">
        <f t="array" ref="W123">IF(Table2[[#This Row],[Interaction_Count_Final]]="","N/A",_xlfn.IFS(Table2[[#This Row],[Interaction_Count_Final]]&lt;=2,"Low",Table2[[#This Row],[Interaction_Count_Final]]&lt;=5,"Medium",Table2[[#This Row],[Interaction_Count_Final]]&gt;=6,"High",TRUE,"CHECK"))</f>
        <v>High</v>
      </c>
      <c r="X123" t="b">
        <f t="shared" si="1"/>
        <v>1</v>
      </c>
      <c r="Y123" t="b">
        <f>tbl_CleanLeads[[#This Row],[Response_Time_Hours]]&gt;24</f>
        <v>0</v>
      </c>
      <c r="Z123" s="13" t="b">
        <f>tbl_CleanLeads[[#This Row],[Response_Time_Hours]]&gt;72</f>
        <v>0</v>
      </c>
      <c r="AA123" s="13" t="b">
        <f>tbl_CleanLeads[[#This Row],[Status_Clean]]="Converted"</f>
        <v>0</v>
      </c>
    </row>
    <row r="124" spans="1:27">
      <c r="A124" t="s">
        <v>63</v>
      </c>
      <c r="B124" t="s">
        <v>529</v>
      </c>
      <c r="C124" t="s">
        <v>530</v>
      </c>
      <c r="D124" t="s">
        <v>7274</v>
      </c>
      <c r="E124" t="s">
        <v>473</v>
      </c>
      <c r="F124" t="s">
        <v>193</v>
      </c>
      <c r="G124" s="1">
        <v>45604</v>
      </c>
      <c r="H124" s="8">
        <f>MONTH(tbl_CleanLeads[[#This Row],[Lead_Date_Final]])</f>
        <v>11</v>
      </c>
      <c r="I124" t="s">
        <v>7300</v>
      </c>
      <c r="J124" t="s">
        <v>7271</v>
      </c>
      <c r="K124" t="s">
        <v>7264</v>
      </c>
      <c r="L124">
        <f>WEEKDAY(tbl_CleanLeads[[#This Row],[Lead_Date_Final]],2)</f>
        <v>5</v>
      </c>
      <c r="M124" t="s">
        <v>7312</v>
      </c>
      <c r="N124">
        <v>46.4</v>
      </c>
      <c r="O124" s="7">
        <v>2990.4</v>
      </c>
      <c r="P124">
        <v>34</v>
      </c>
      <c r="Q124" t="s">
        <v>7266</v>
      </c>
      <c r="R124">
        <f>IF(UPPER(TRIM(Table2[[#This Row],[Status_Clean]]))="CONVERTED",1,0)</f>
        <v>0</v>
      </c>
      <c r="S124">
        <f>IF(ISNUMBER(MATCH(UPPER(TRIM(Table2[[#This Row],[Status_Clean]])),{"CONTACTED","QUALIFIED","CONVERTED"},0)),1,0)</f>
        <v>0</v>
      </c>
      <c r="T124" cm="1">
        <f t="array" ref="T124">_xlfn.SWITCH(UPPER(TRIM(Table2[[#This Row],[Status_Clean]])),"NEW",1,"CONTACTED",2,"QUALIFIED",3,"CONVERTED",4,"LOST",5,99)</f>
        <v>1</v>
      </c>
      <c r="U124" t="str" cm="1">
        <f t="array" ref="U124">_xlfn.LET(_xlpm.x,IFERROR(VALUE(Table2[[#This Row],[Response_Time_Hours]]),""),IF(_xlpm.x="","CHECK",_xlfn.IFS(_xlpm.x&lt;=1,"Immediate",_xlpm.x&lt;=6,"Fast",_xlpm.x&lt;=24,"Moderate",_xlpm.x&gt;24,"Delayed")))</f>
        <v>Delayed</v>
      </c>
      <c r="V124">
        <f>FLOOR(tbl_CleanLeads[[#This Row],[Response_Time_Hours]],6)</f>
        <v>42</v>
      </c>
      <c r="W124" t="str" cm="1">
        <f t="array" ref="W124">IF(Table2[[#This Row],[Interaction_Count_Final]]="","N/A",_xlfn.IFS(Table2[[#This Row],[Interaction_Count_Final]]&lt;=2,"Low",Table2[[#This Row],[Interaction_Count_Final]]&lt;=5,"Medium",Table2[[#This Row],[Interaction_Count_Final]]&gt;=6,"High",TRUE,"CHECK"))</f>
        <v>High</v>
      </c>
      <c r="X124" t="b">
        <f t="shared" si="1"/>
        <v>1</v>
      </c>
      <c r="Y124" t="b">
        <f>tbl_CleanLeads[[#This Row],[Response_Time_Hours]]&gt;24</f>
        <v>1</v>
      </c>
      <c r="Z124" s="13" t="b">
        <f>tbl_CleanLeads[[#This Row],[Response_Time_Hours]]&gt;72</f>
        <v>0</v>
      </c>
      <c r="AA124" s="13" t="b">
        <f>tbl_CleanLeads[[#This Row],[Status_Clean]]="Converted"</f>
        <v>0</v>
      </c>
    </row>
    <row r="125" spans="1:27">
      <c r="A125" t="s">
        <v>102</v>
      </c>
      <c r="B125" t="s">
        <v>531</v>
      </c>
      <c r="C125" t="s">
        <v>532</v>
      </c>
      <c r="D125" t="s">
        <v>7258</v>
      </c>
      <c r="E125" t="s">
        <v>792</v>
      </c>
      <c r="F125" t="s">
        <v>125</v>
      </c>
      <c r="G125" s="1">
        <v>45345</v>
      </c>
      <c r="H125" s="8">
        <f>MONTH(tbl_CleanLeads[[#This Row],[Lead_Date_Final]])</f>
        <v>2</v>
      </c>
      <c r="I125" t="s">
        <v>7283</v>
      </c>
      <c r="J125" t="s">
        <v>7271</v>
      </c>
      <c r="K125" t="s">
        <v>7284</v>
      </c>
      <c r="L125">
        <f>WEEKDAY(tbl_CleanLeads[[#This Row],[Lead_Date_Final]],2)</f>
        <v>5</v>
      </c>
      <c r="M125" t="s">
        <v>7312</v>
      </c>
      <c r="N125">
        <v>12</v>
      </c>
      <c r="O125" s="7">
        <v>3035.24</v>
      </c>
      <c r="P125">
        <v>6</v>
      </c>
      <c r="Q125" t="s">
        <v>7266</v>
      </c>
      <c r="R125">
        <f>IF(UPPER(TRIM(Table2[[#This Row],[Status_Clean]]))="CONVERTED",1,0)</f>
        <v>0</v>
      </c>
      <c r="S125">
        <f>IF(ISNUMBER(MATCH(UPPER(TRIM(Table2[[#This Row],[Status_Clean]])),{"CONTACTED","QUALIFIED","CONVERTED"},0)),1,0)</f>
        <v>1</v>
      </c>
      <c r="T125" cm="1">
        <f t="array" ref="T125">_xlfn.SWITCH(UPPER(TRIM(Table2[[#This Row],[Status_Clean]])),"NEW",1,"CONTACTED",2,"QUALIFIED",3,"CONVERTED",4,"LOST",5,99)</f>
        <v>2</v>
      </c>
      <c r="U125" t="str" cm="1">
        <f t="array" ref="U125">_xlfn.LET(_xlpm.x,IFERROR(VALUE(Table2[[#This Row],[Response_Time_Hours]]),""),IF(_xlpm.x="","CHECK",_xlfn.IFS(_xlpm.x&lt;=1,"Immediate",_xlpm.x&lt;=6,"Fast",_xlpm.x&lt;=24,"Moderate",_xlpm.x&gt;24,"Delayed")))</f>
        <v>Moderate</v>
      </c>
      <c r="V125">
        <f>FLOOR(tbl_CleanLeads[[#This Row],[Response_Time_Hours]],6)</f>
        <v>12</v>
      </c>
      <c r="W125" t="str" cm="1">
        <f t="array" ref="W125">IF(Table2[[#This Row],[Interaction_Count_Final]]="","N/A",_xlfn.IFS(Table2[[#This Row],[Interaction_Count_Final]]&lt;=2,"Low",Table2[[#This Row],[Interaction_Count_Final]]&lt;=5,"Medium",Table2[[#This Row],[Interaction_Count_Final]]&gt;=6,"High",TRUE,"CHECK"))</f>
        <v>High</v>
      </c>
      <c r="X125" t="b">
        <f t="shared" si="1"/>
        <v>1</v>
      </c>
      <c r="Y125" t="b">
        <f>tbl_CleanLeads[[#This Row],[Response_Time_Hours]]&gt;24</f>
        <v>0</v>
      </c>
      <c r="Z125" s="13" t="b">
        <f>tbl_CleanLeads[[#This Row],[Response_Time_Hours]]&gt;72</f>
        <v>0</v>
      </c>
      <c r="AA125" s="13" t="b">
        <f>tbl_CleanLeads[[#This Row],[Status_Clean]]="Converted"</f>
        <v>0</v>
      </c>
    </row>
    <row r="126" spans="1:27">
      <c r="A126" t="s">
        <v>102</v>
      </c>
      <c r="B126" t="s">
        <v>533</v>
      </c>
      <c r="C126" t="s">
        <v>534</v>
      </c>
      <c r="D126" t="s">
        <v>7280</v>
      </c>
      <c r="E126" t="s">
        <v>1356</v>
      </c>
      <c r="F126" t="s">
        <v>193</v>
      </c>
      <c r="G126" s="1">
        <v>44973</v>
      </c>
      <c r="H126" s="8">
        <f>MONTH(tbl_CleanLeads[[#This Row],[Lead_Date_Final]])</f>
        <v>2</v>
      </c>
      <c r="I126" t="s">
        <v>7283</v>
      </c>
      <c r="J126" t="s">
        <v>7263</v>
      </c>
      <c r="K126" t="s">
        <v>7284</v>
      </c>
      <c r="L126">
        <f>WEEKDAY(tbl_CleanLeads[[#This Row],[Lead_Date_Final]],2)</f>
        <v>4</v>
      </c>
      <c r="M126" t="s">
        <v>7285</v>
      </c>
      <c r="N126">
        <v>23.6</v>
      </c>
      <c r="O126" s="7">
        <v>2104.39</v>
      </c>
      <c r="P126">
        <v>22</v>
      </c>
      <c r="Q126" t="s">
        <v>7266</v>
      </c>
      <c r="R126">
        <f>IF(UPPER(TRIM(Table2[[#This Row],[Status_Clean]]))="CONVERTED",1,0)</f>
        <v>0</v>
      </c>
      <c r="S126">
        <f>IF(ISNUMBER(MATCH(UPPER(TRIM(Table2[[#This Row],[Status_Clean]])),{"CONTACTED","QUALIFIED","CONVERTED"},0)),1,0)</f>
        <v>0</v>
      </c>
      <c r="T126" cm="1">
        <f t="array" ref="T126">_xlfn.SWITCH(UPPER(TRIM(Table2[[#This Row],[Status_Clean]])),"NEW",1,"CONTACTED",2,"QUALIFIED",3,"CONVERTED",4,"LOST",5,99)</f>
        <v>1</v>
      </c>
      <c r="U126" t="str" cm="1">
        <f t="array" ref="U126">_xlfn.LET(_xlpm.x,IFERROR(VALUE(Table2[[#This Row],[Response_Time_Hours]]),""),IF(_xlpm.x="","CHECK",_xlfn.IFS(_xlpm.x&lt;=1,"Immediate",_xlpm.x&lt;=6,"Fast",_xlpm.x&lt;=24,"Moderate",_xlpm.x&gt;24,"Delayed")))</f>
        <v>Moderate</v>
      </c>
      <c r="V126">
        <f>FLOOR(tbl_CleanLeads[[#This Row],[Response_Time_Hours]],6)</f>
        <v>18</v>
      </c>
      <c r="W126" t="str" cm="1">
        <f t="array" ref="W126">IF(Table2[[#This Row],[Interaction_Count_Final]]="","N/A",_xlfn.IFS(Table2[[#This Row],[Interaction_Count_Final]]&lt;=2,"Low",Table2[[#This Row],[Interaction_Count_Final]]&lt;=5,"Medium",Table2[[#This Row],[Interaction_Count_Final]]&gt;=6,"High",TRUE,"CHECK"))</f>
        <v>High</v>
      </c>
      <c r="X126" t="b">
        <f t="shared" si="1"/>
        <v>1</v>
      </c>
      <c r="Y126" t="b">
        <f>tbl_CleanLeads[[#This Row],[Response_Time_Hours]]&gt;24</f>
        <v>0</v>
      </c>
      <c r="Z126" s="13" t="b">
        <f>tbl_CleanLeads[[#This Row],[Response_Time_Hours]]&gt;72</f>
        <v>0</v>
      </c>
      <c r="AA126" s="13" t="b">
        <f>tbl_CleanLeads[[#This Row],[Status_Clean]]="Converted"</f>
        <v>0</v>
      </c>
    </row>
    <row r="127" spans="1:27">
      <c r="A127" t="s">
        <v>102</v>
      </c>
      <c r="B127" t="s">
        <v>536</v>
      </c>
      <c r="C127" t="s">
        <v>537</v>
      </c>
      <c r="D127" t="s">
        <v>7303</v>
      </c>
      <c r="E127" t="s">
        <v>123</v>
      </c>
      <c r="F127" t="s">
        <v>125</v>
      </c>
      <c r="G127" s="1">
        <v>44927</v>
      </c>
      <c r="H127" s="8">
        <f>MONTH(tbl_CleanLeads[[#This Row],[Lead_Date_Final]])</f>
        <v>1</v>
      </c>
      <c r="I127" t="s">
        <v>7317</v>
      </c>
      <c r="J127" t="s">
        <v>7263</v>
      </c>
      <c r="K127" t="s">
        <v>7284</v>
      </c>
      <c r="L127">
        <f>WEEKDAY(tbl_CleanLeads[[#This Row],[Lead_Date_Final]],2)</f>
        <v>7</v>
      </c>
      <c r="M127" t="s">
        <v>7293</v>
      </c>
      <c r="N127">
        <v>30.4</v>
      </c>
      <c r="O127" s="7">
        <v>2264.88</v>
      </c>
      <c r="P127">
        <v>49</v>
      </c>
      <c r="Q127" t="s">
        <v>7266</v>
      </c>
      <c r="R127">
        <f>IF(UPPER(TRIM(Table2[[#This Row],[Status_Clean]]))="CONVERTED",1,0)</f>
        <v>0</v>
      </c>
      <c r="S127">
        <f>IF(ISNUMBER(MATCH(UPPER(TRIM(Table2[[#This Row],[Status_Clean]])),{"CONTACTED","QUALIFIED","CONVERTED"},0)),1,0)</f>
        <v>1</v>
      </c>
      <c r="T127" cm="1">
        <f t="array" ref="T127">_xlfn.SWITCH(UPPER(TRIM(Table2[[#This Row],[Status_Clean]])),"NEW",1,"CONTACTED",2,"QUALIFIED",3,"CONVERTED",4,"LOST",5,99)</f>
        <v>2</v>
      </c>
      <c r="U127" t="str" cm="1">
        <f t="array" ref="U127">_xlfn.LET(_xlpm.x,IFERROR(VALUE(Table2[[#This Row],[Response_Time_Hours]]),""),IF(_xlpm.x="","CHECK",_xlfn.IFS(_xlpm.x&lt;=1,"Immediate",_xlpm.x&lt;=6,"Fast",_xlpm.x&lt;=24,"Moderate",_xlpm.x&gt;24,"Delayed")))</f>
        <v>Delayed</v>
      </c>
      <c r="V127">
        <f>FLOOR(tbl_CleanLeads[[#This Row],[Response_Time_Hours]],6)</f>
        <v>30</v>
      </c>
      <c r="W127" t="str" cm="1">
        <f t="array" ref="W127">IF(Table2[[#This Row],[Interaction_Count_Final]]="","N/A",_xlfn.IFS(Table2[[#This Row],[Interaction_Count_Final]]&lt;=2,"Low",Table2[[#This Row],[Interaction_Count_Final]]&lt;=5,"Medium",Table2[[#This Row],[Interaction_Count_Final]]&gt;=6,"High",TRUE,"CHECK"))</f>
        <v>High</v>
      </c>
      <c r="X127" t="b">
        <f t="shared" si="1"/>
        <v>1</v>
      </c>
      <c r="Y127" t="b">
        <f>tbl_CleanLeads[[#This Row],[Response_Time_Hours]]&gt;24</f>
        <v>1</v>
      </c>
      <c r="Z127" s="13" t="b">
        <f>tbl_CleanLeads[[#This Row],[Response_Time_Hours]]&gt;72</f>
        <v>0</v>
      </c>
      <c r="AA127" s="13" t="b">
        <f>tbl_CleanLeads[[#This Row],[Status_Clean]]="Converted"</f>
        <v>0</v>
      </c>
    </row>
    <row r="128" spans="1:27">
      <c r="A128" t="s">
        <v>63</v>
      </c>
      <c r="B128" t="s">
        <v>541</v>
      </c>
      <c r="C128" t="s">
        <v>542</v>
      </c>
      <c r="D128" t="s">
        <v>7258</v>
      </c>
      <c r="E128" t="s">
        <v>792</v>
      </c>
      <c r="F128" t="s">
        <v>250</v>
      </c>
      <c r="G128" s="1">
        <v>45604</v>
      </c>
      <c r="H128" s="8">
        <f>MONTH(tbl_CleanLeads[[#This Row],[Lead_Date_Final]])</f>
        <v>11</v>
      </c>
      <c r="I128" t="s">
        <v>7300</v>
      </c>
      <c r="J128" t="s">
        <v>7271</v>
      </c>
      <c r="K128" t="s">
        <v>7264</v>
      </c>
      <c r="L128">
        <f>WEEKDAY(tbl_CleanLeads[[#This Row],[Lead_Date_Final]],2)</f>
        <v>5</v>
      </c>
      <c r="M128" t="s">
        <v>7312</v>
      </c>
      <c r="N128">
        <v>4.8000000000000007</v>
      </c>
      <c r="O128" s="7">
        <v>2088.83</v>
      </c>
      <c r="P128">
        <v>17</v>
      </c>
      <c r="Q128" t="s">
        <v>7266</v>
      </c>
      <c r="R128">
        <f>IF(UPPER(TRIM(Table2[[#This Row],[Status_Clean]]))="CONVERTED",1,0)</f>
        <v>1</v>
      </c>
      <c r="S128">
        <f>IF(ISNUMBER(MATCH(UPPER(TRIM(Table2[[#This Row],[Status_Clean]])),{"CONTACTED","QUALIFIED","CONVERTED"},0)),1,0)</f>
        <v>1</v>
      </c>
      <c r="T128" cm="1">
        <f t="array" ref="T128">_xlfn.SWITCH(UPPER(TRIM(Table2[[#This Row],[Status_Clean]])),"NEW",1,"CONTACTED",2,"QUALIFIED",3,"CONVERTED",4,"LOST",5,99)</f>
        <v>4</v>
      </c>
      <c r="U128" t="str" cm="1">
        <f t="array" ref="U128">_xlfn.LET(_xlpm.x,IFERROR(VALUE(Table2[[#This Row],[Response_Time_Hours]]),""),IF(_xlpm.x="","CHECK",_xlfn.IFS(_xlpm.x&lt;=1,"Immediate",_xlpm.x&lt;=6,"Fast",_xlpm.x&lt;=24,"Moderate",_xlpm.x&gt;24,"Delayed")))</f>
        <v>Fast</v>
      </c>
      <c r="V128">
        <f>FLOOR(tbl_CleanLeads[[#This Row],[Response_Time_Hours]],6)</f>
        <v>0</v>
      </c>
      <c r="W128" t="str" cm="1">
        <f t="array" ref="W128">IF(Table2[[#This Row],[Interaction_Count_Final]]="","N/A",_xlfn.IFS(Table2[[#This Row],[Interaction_Count_Final]]&lt;=2,"Low",Table2[[#This Row],[Interaction_Count_Final]]&lt;=5,"Medium",Table2[[#This Row],[Interaction_Count_Final]]&gt;=6,"High",TRUE,"CHECK"))</f>
        <v>High</v>
      </c>
      <c r="X128" t="b">
        <f t="shared" si="1"/>
        <v>1</v>
      </c>
      <c r="Y128" t="b">
        <f>tbl_CleanLeads[[#This Row],[Response_Time_Hours]]&gt;24</f>
        <v>0</v>
      </c>
      <c r="Z128" s="13" t="b">
        <f>tbl_CleanLeads[[#This Row],[Response_Time_Hours]]&gt;72</f>
        <v>0</v>
      </c>
      <c r="AA128" s="13" t="b">
        <f>tbl_CleanLeads[[#This Row],[Status_Clean]]="Converted"</f>
        <v>1</v>
      </c>
    </row>
    <row r="129" spans="1:27">
      <c r="A129" t="s">
        <v>102</v>
      </c>
      <c r="B129" t="s">
        <v>544</v>
      </c>
      <c r="C129" t="s">
        <v>7438</v>
      </c>
      <c r="D129" t="s">
        <v>7303</v>
      </c>
      <c r="E129" t="s">
        <v>447</v>
      </c>
      <c r="F129" t="s">
        <v>125</v>
      </c>
      <c r="G129" s="1">
        <v>45476</v>
      </c>
      <c r="H129" s="8">
        <f>MONTH(tbl_CleanLeads[[#This Row],[Lead_Date_Final]])</f>
        <v>7</v>
      </c>
      <c r="I129" t="s">
        <v>7305</v>
      </c>
      <c r="J129" t="s">
        <v>7271</v>
      </c>
      <c r="K129" t="s">
        <v>7288</v>
      </c>
      <c r="L129">
        <f>WEEKDAY(tbl_CleanLeads[[#This Row],[Lead_Date_Final]],2)</f>
        <v>3</v>
      </c>
      <c r="M129" t="s">
        <v>7272</v>
      </c>
      <c r="N129">
        <v>43.2</v>
      </c>
      <c r="O129" s="7">
        <v>3057.97</v>
      </c>
      <c r="P129">
        <v>6</v>
      </c>
      <c r="Q129" t="s">
        <v>7266</v>
      </c>
      <c r="R129">
        <f>IF(UPPER(TRIM(Table2[[#This Row],[Status_Clean]]))="CONVERTED",1,0)</f>
        <v>0</v>
      </c>
      <c r="S129">
        <f>IF(ISNUMBER(MATCH(UPPER(TRIM(Table2[[#This Row],[Status_Clean]])),{"CONTACTED","QUALIFIED","CONVERTED"},0)),1,0)</f>
        <v>1</v>
      </c>
      <c r="T129" cm="1">
        <f t="array" ref="T129">_xlfn.SWITCH(UPPER(TRIM(Table2[[#This Row],[Status_Clean]])),"NEW",1,"CONTACTED",2,"QUALIFIED",3,"CONVERTED",4,"LOST",5,99)</f>
        <v>2</v>
      </c>
      <c r="U129" t="str" cm="1">
        <f t="array" ref="U129">_xlfn.LET(_xlpm.x,IFERROR(VALUE(Table2[[#This Row],[Response_Time_Hours]]),""),IF(_xlpm.x="","CHECK",_xlfn.IFS(_xlpm.x&lt;=1,"Immediate",_xlpm.x&lt;=6,"Fast",_xlpm.x&lt;=24,"Moderate",_xlpm.x&gt;24,"Delayed")))</f>
        <v>Delayed</v>
      </c>
      <c r="V129">
        <f>FLOOR(tbl_CleanLeads[[#This Row],[Response_Time_Hours]],6)</f>
        <v>42</v>
      </c>
      <c r="W129" t="str" cm="1">
        <f t="array" ref="W129">IF(Table2[[#This Row],[Interaction_Count_Final]]="","N/A",_xlfn.IFS(Table2[[#This Row],[Interaction_Count_Final]]&lt;=2,"Low",Table2[[#This Row],[Interaction_Count_Final]]&lt;=5,"Medium",Table2[[#This Row],[Interaction_Count_Final]]&gt;=6,"High",TRUE,"CHECK"))</f>
        <v>High</v>
      </c>
      <c r="X129" t="b">
        <f t="shared" si="1"/>
        <v>1</v>
      </c>
      <c r="Y129" t="b">
        <f>tbl_CleanLeads[[#This Row],[Response_Time_Hours]]&gt;24</f>
        <v>1</v>
      </c>
      <c r="Z129" s="13" t="b">
        <f>tbl_CleanLeads[[#This Row],[Response_Time_Hours]]&gt;72</f>
        <v>0</v>
      </c>
      <c r="AA129" s="13" t="b">
        <f>tbl_CleanLeads[[#This Row],[Status_Clean]]="Converted"</f>
        <v>0</v>
      </c>
    </row>
    <row r="130" spans="1:27">
      <c r="A130" t="s">
        <v>102</v>
      </c>
      <c r="B130" t="s">
        <v>547</v>
      </c>
      <c r="C130" t="s">
        <v>548</v>
      </c>
      <c r="D130" t="s">
        <v>7268</v>
      </c>
      <c r="E130" t="s">
        <v>263</v>
      </c>
      <c r="F130" t="s">
        <v>71</v>
      </c>
      <c r="G130" s="1">
        <v>45575</v>
      </c>
      <c r="H130" s="8">
        <f>MONTH(tbl_CleanLeads[[#This Row],[Lead_Date_Final]])</f>
        <v>10</v>
      </c>
      <c r="I130" t="s">
        <v>7270</v>
      </c>
      <c r="J130" t="s">
        <v>7271</v>
      </c>
      <c r="K130" t="s">
        <v>7264</v>
      </c>
      <c r="L130">
        <f>WEEKDAY(tbl_CleanLeads[[#This Row],[Lead_Date_Final]],2)</f>
        <v>4</v>
      </c>
      <c r="M130" t="s">
        <v>7285</v>
      </c>
      <c r="N130">
        <v>31.8</v>
      </c>
      <c r="O130" s="7">
        <v>4265.28</v>
      </c>
      <c r="P130">
        <v>17</v>
      </c>
      <c r="Q130" t="s">
        <v>7273</v>
      </c>
      <c r="R130">
        <f>IF(UPPER(TRIM(Table2[[#This Row],[Status_Clean]]))="CONVERTED",1,0)</f>
        <v>0</v>
      </c>
      <c r="S130">
        <f>IF(ISNUMBER(MATCH(UPPER(TRIM(Table2[[#This Row],[Status_Clean]])),{"CONTACTED","QUALIFIED","CONVERTED"},0)),1,0)</f>
        <v>1</v>
      </c>
      <c r="T130" cm="1">
        <f t="array" ref="T130">_xlfn.SWITCH(UPPER(TRIM(Table2[[#This Row],[Status_Clean]])),"NEW",1,"CONTACTED",2,"QUALIFIED",3,"CONVERTED",4,"LOST",5,99)</f>
        <v>3</v>
      </c>
      <c r="U130" t="str" cm="1">
        <f t="array" ref="U130">_xlfn.LET(_xlpm.x,IFERROR(VALUE(Table2[[#This Row],[Response_Time_Hours]]),""),IF(_xlpm.x="","CHECK",_xlfn.IFS(_xlpm.x&lt;=1,"Immediate",_xlpm.x&lt;=6,"Fast",_xlpm.x&lt;=24,"Moderate",_xlpm.x&gt;24,"Delayed")))</f>
        <v>Delayed</v>
      </c>
      <c r="V130">
        <f>FLOOR(tbl_CleanLeads[[#This Row],[Response_Time_Hours]],6)</f>
        <v>30</v>
      </c>
      <c r="W130" t="str" cm="1">
        <f t="array" ref="W130">IF(Table2[[#This Row],[Interaction_Count_Final]]="","N/A",_xlfn.IFS(Table2[[#This Row],[Interaction_Count_Final]]&lt;=2,"Low",Table2[[#This Row],[Interaction_Count_Final]]&lt;=5,"Medium",Table2[[#This Row],[Interaction_Count_Final]]&gt;=6,"High",TRUE,"CHECK"))</f>
        <v>High</v>
      </c>
      <c r="X130" t="b">
        <f t="shared" ref="X130:X193" si="2">COUNTIF($A:$A,$A130)&gt;1</f>
        <v>1</v>
      </c>
      <c r="Y130" t="b">
        <f>tbl_CleanLeads[[#This Row],[Response_Time_Hours]]&gt;24</f>
        <v>1</v>
      </c>
      <c r="Z130" s="13" t="b">
        <f>tbl_CleanLeads[[#This Row],[Response_Time_Hours]]&gt;72</f>
        <v>0</v>
      </c>
      <c r="AA130" s="13" t="b">
        <f>tbl_CleanLeads[[#This Row],[Status_Clean]]="Converted"</f>
        <v>0</v>
      </c>
    </row>
    <row r="131" spans="1:27">
      <c r="A131" t="s">
        <v>102</v>
      </c>
      <c r="B131" t="s">
        <v>550</v>
      </c>
      <c r="C131" t="s">
        <v>7440</v>
      </c>
      <c r="D131" t="s">
        <v>7280</v>
      </c>
      <c r="E131" t="s">
        <v>106</v>
      </c>
      <c r="F131" t="s">
        <v>173</v>
      </c>
      <c r="G131" s="1">
        <v>45373</v>
      </c>
      <c r="H131" s="8">
        <f>MONTH(tbl_CleanLeads[[#This Row],[Lead_Date_Final]])</f>
        <v>3</v>
      </c>
      <c r="I131" t="s">
        <v>7295</v>
      </c>
      <c r="J131" t="s">
        <v>7271</v>
      </c>
      <c r="K131" t="s">
        <v>7284</v>
      </c>
      <c r="L131">
        <f>WEEKDAY(tbl_CleanLeads[[#This Row],[Lead_Date_Final]],2)</f>
        <v>5</v>
      </c>
      <c r="M131" t="s">
        <v>7312</v>
      </c>
      <c r="N131">
        <v>28.4</v>
      </c>
      <c r="O131" s="7">
        <v>1735.7</v>
      </c>
      <c r="P131">
        <v>1</v>
      </c>
      <c r="Q131" t="s">
        <v>7289</v>
      </c>
      <c r="R131">
        <f>IF(UPPER(TRIM(Table2[[#This Row],[Status_Clean]]))="CONVERTED",1,0)</f>
        <v>0</v>
      </c>
      <c r="S131">
        <f>IF(ISNUMBER(MATCH(UPPER(TRIM(Table2[[#This Row],[Status_Clean]])),{"CONTACTED","QUALIFIED","CONVERTED"},0)),1,0)</f>
        <v>0</v>
      </c>
      <c r="T131" cm="1">
        <f t="array" ref="T131">_xlfn.SWITCH(UPPER(TRIM(Table2[[#This Row],[Status_Clean]])),"NEW",1,"CONTACTED",2,"QUALIFIED",3,"CONVERTED",4,"LOST",5,99)</f>
        <v>5</v>
      </c>
      <c r="U131" t="str" cm="1">
        <f t="array" ref="U131">_xlfn.LET(_xlpm.x,IFERROR(VALUE(Table2[[#This Row],[Response_Time_Hours]]),""),IF(_xlpm.x="","CHECK",_xlfn.IFS(_xlpm.x&lt;=1,"Immediate",_xlpm.x&lt;=6,"Fast",_xlpm.x&lt;=24,"Moderate",_xlpm.x&gt;24,"Delayed")))</f>
        <v>Delayed</v>
      </c>
      <c r="V131">
        <f>FLOOR(tbl_CleanLeads[[#This Row],[Response_Time_Hours]],6)</f>
        <v>24</v>
      </c>
      <c r="W131" t="str" cm="1">
        <f t="array" ref="W131">IF(Table2[[#This Row],[Interaction_Count_Final]]="","N/A",_xlfn.IFS(Table2[[#This Row],[Interaction_Count_Final]]&lt;=2,"Low",Table2[[#This Row],[Interaction_Count_Final]]&lt;=5,"Medium",Table2[[#This Row],[Interaction_Count_Final]]&gt;=6,"High",TRUE,"CHECK"))</f>
        <v>Low</v>
      </c>
      <c r="X131" t="b">
        <f t="shared" si="2"/>
        <v>1</v>
      </c>
      <c r="Y131" t="b">
        <f>tbl_CleanLeads[[#This Row],[Response_Time_Hours]]&gt;24</f>
        <v>1</v>
      </c>
      <c r="Z131" s="13" t="b">
        <f>tbl_CleanLeads[[#This Row],[Response_Time_Hours]]&gt;72</f>
        <v>0</v>
      </c>
      <c r="AA131" s="13" t="b">
        <f>tbl_CleanLeads[[#This Row],[Status_Clean]]="Converted"</f>
        <v>0</v>
      </c>
    </row>
    <row r="132" spans="1:27">
      <c r="A132" t="s">
        <v>63</v>
      </c>
      <c r="B132" t="s">
        <v>554</v>
      </c>
      <c r="C132" t="s">
        <v>7442</v>
      </c>
      <c r="D132" t="s">
        <v>7303</v>
      </c>
      <c r="E132" t="s">
        <v>106</v>
      </c>
      <c r="F132" t="s">
        <v>193</v>
      </c>
      <c r="G132" s="1">
        <v>45581</v>
      </c>
      <c r="H132" s="8">
        <f>MONTH(tbl_CleanLeads[[#This Row],[Lead_Date_Final]])</f>
        <v>10</v>
      </c>
      <c r="I132" t="s">
        <v>7270</v>
      </c>
      <c r="J132" t="s">
        <v>7271</v>
      </c>
      <c r="K132" t="s">
        <v>7264</v>
      </c>
      <c r="L132">
        <f>WEEKDAY(tbl_CleanLeads[[#This Row],[Lead_Date_Final]],2)</f>
        <v>3</v>
      </c>
      <c r="M132" t="s">
        <v>7272</v>
      </c>
      <c r="N132">
        <v>2.2000000000000002</v>
      </c>
      <c r="O132" s="7">
        <v>4629.82</v>
      </c>
      <c r="P132">
        <v>45</v>
      </c>
      <c r="Q132" t="s">
        <v>7273</v>
      </c>
      <c r="R132">
        <f>IF(UPPER(TRIM(Table2[[#This Row],[Status_Clean]]))="CONVERTED",1,0)</f>
        <v>0</v>
      </c>
      <c r="S132">
        <f>IF(ISNUMBER(MATCH(UPPER(TRIM(Table2[[#This Row],[Status_Clean]])),{"CONTACTED","QUALIFIED","CONVERTED"},0)),1,0)</f>
        <v>0</v>
      </c>
      <c r="T132" cm="1">
        <f t="array" ref="T132">_xlfn.SWITCH(UPPER(TRIM(Table2[[#This Row],[Status_Clean]])),"NEW",1,"CONTACTED",2,"QUALIFIED",3,"CONVERTED",4,"LOST",5,99)</f>
        <v>1</v>
      </c>
      <c r="U132" t="str" cm="1">
        <f t="array" ref="U132">_xlfn.LET(_xlpm.x,IFERROR(VALUE(Table2[[#This Row],[Response_Time_Hours]]),""),IF(_xlpm.x="","CHECK",_xlfn.IFS(_xlpm.x&lt;=1,"Immediate",_xlpm.x&lt;=6,"Fast",_xlpm.x&lt;=24,"Moderate",_xlpm.x&gt;24,"Delayed")))</f>
        <v>Fast</v>
      </c>
      <c r="V132">
        <f>FLOOR(tbl_CleanLeads[[#This Row],[Response_Time_Hours]],6)</f>
        <v>0</v>
      </c>
      <c r="W132" t="str" cm="1">
        <f t="array" ref="W132">IF(Table2[[#This Row],[Interaction_Count_Final]]="","N/A",_xlfn.IFS(Table2[[#This Row],[Interaction_Count_Final]]&lt;=2,"Low",Table2[[#This Row],[Interaction_Count_Final]]&lt;=5,"Medium",Table2[[#This Row],[Interaction_Count_Final]]&gt;=6,"High",TRUE,"CHECK"))</f>
        <v>High</v>
      </c>
      <c r="X132" t="b">
        <f t="shared" si="2"/>
        <v>1</v>
      </c>
      <c r="Y132" t="b">
        <f>tbl_CleanLeads[[#This Row],[Response_Time_Hours]]&gt;24</f>
        <v>0</v>
      </c>
      <c r="Z132" s="13" t="b">
        <f>tbl_CleanLeads[[#This Row],[Response_Time_Hours]]&gt;72</f>
        <v>0</v>
      </c>
      <c r="AA132" s="13" t="b">
        <f>tbl_CleanLeads[[#This Row],[Status_Clean]]="Converted"</f>
        <v>0</v>
      </c>
    </row>
    <row r="133" spans="1:27">
      <c r="A133" t="s">
        <v>70</v>
      </c>
      <c r="B133" t="s">
        <v>558</v>
      </c>
      <c r="C133" t="s">
        <v>559</v>
      </c>
      <c r="D133" t="s">
        <v>7303</v>
      </c>
      <c r="E133" t="s">
        <v>469</v>
      </c>
      <c r="F133" t="s">
        <v>125</v>
      </c>
      <c r="G133" s="1">
        <v>45399</v>
      </c>
      <c r="H133" s="8">
        <f>MONTH(tbl_CleanLeads[[#This Row],[Lead_Date_Final]])</f>
        <v>4</v>
      </c>
      <c r="I133" t="s">
        <v>7297</v>
      </c>
      <c r="J133" t="s">
        <v>7271</v>
      </c>
      <c r="K133" t="s">
        <v>7277</v>
      </c>
      <c r="L133">
        <f>WEEKDAY(tbl_CleanLeads[[#This Row],[Lead_Date_Final]],2)</f>
        <v>3</v>
      </c>
      <c r="M133" t="s">
        <v>7272</v>
      </c>
      <c r="N133">
        <v>70</v>
      </c>
      <c r="O133" s="7">
        <v>1469.77</v>
      </c>
      <c r="P133">
        <v>30</v>
      </c>
      <c r="Q133" t="s">
        <v>7289</v>
      </c>
      <c r="R133">
        <f>IF(UPPER(TRIM(Table2[[#This Row],[Status_Clean]]))="CONVERTED",1,0)</f>
        <v>0</v>
      </c>
      <c r="S133">
        <f>IF(ISNUMBER(MATCH(UPPER(TRIM(Table2[[#This Row],[Status_Clean]])),{"CONTACTED","QUALIFIED","CONVERTED"},0)),1,0)</f>
        <v>1</v>
      </c>
      <c r="T133" cm="1">
        <f t="array" ref="T133">_xlfn.SWITCH(UPPER(TRIM(Table2[[#This Row],[Status_Clean]])),"NEW",1,"CONTACTED",2,"QUALIFIED",3,"CONVERTED",4,"LOST",5,99)</f>
        <v>2</v>
      </c>
      <c r="U133" t="str" cm="1">
        <f t="array" ref="U133">_xlfn.LET(_xlpm.x,IFERROR(VALUE(Table2[[#This Row],[Response_Time_Hours]]),""),IF(_xlpm.x="","CHECK",_xlfn.IFS(_xlpm.x&lt;=1,"Immediate",_xlpm.x&lt;=6,"Fast",_xlpm.x&lt;=24,"Moderate",_xlpm.x&gt;24,"Delayed")))</f>
        <v>Delayed</v>
      </c>
      <c r="V133">
        <f>FLOOR(tbl_CleanLeads[[#This Row],[Response_Time_Hours]],6)</f>
        <v>66</v>
      </c>
      <c r="W133" t="str" cm="1">
        <f t="array" ref="W133">IF(Table2[[#This Row],[Interaction_Count_Final]]="","N/A",_xlfn.IFS(Table2[[#This Row],[Interaction_Count_Final]]&lt;=2,"Low",Table2[[#This Row],[Interaction_Count_Final]]&lt;=5,"Medium",Table2[[#This Row],[Interaction_Count_Final]]&gt;=6,"High",TRUE,"CHECK"))</f>
        <v>High</v>
      </c>
      <c r="X133" t="b">
        <f t="shared" si="2"/>
        <v>1</v>
      </c>
      <c r="Y133" t="b">
        <f>tbl_CleanLeads[[#This Row],[Response_Time_Hours]]&gt;24</f>
        <v>1</v>
      </c>
      <c r="Z133" s="13" t="b">
        <f>tbl_CleanLeads[[#This Row],[Response_Time_Hours]]&gt;72</f>
        <v>0</v>
      </c>
      <c r="AA133" s="13" t="b">
        <f>tbl_CleanLeads[[#This Row],[Status_Clean]]="Converted"</f>
        <v>0</v>
      </c>
    </row>
    <row r="134" spans="1:27">
      <c r="A134" t="s">
        <v>63</v>
      </c>
      <c r="B134" t="s">
        <v>561</v>
      </c>
      <c r="C134" t="s">
        <v>562</v>
      </c>
      <c r="D134" t="s">
        <v>7303</v>
      </c>
      <c r="E134" t="s">
        <v>123</v>
      </c>
      <c r="F134" t="s">
        <v>71</v>
      </c>
      <c r="G134" s="1">
        <v>45009</v>
      </c>
      <c r="H134" s="8">
        <f>MONTH(tbl_CleanLeads[[#This Row],[Lead_Date_Final]])</f>
        <v>3</v>
      </c>
      <c r="I134" t="s">
        <v>7295</v>
      </c>
      <c r="J134" t="s">
        <v>7263</v>
      </c>
      <c r="K134" t="s">
        <v>7284</v>
      </c>
      <c r="L134">
        <f>WEEKDAY(tbl_CleanLeads[[#This Row],[Lead_Date_Final]],2)</f>
        <v>5</v>
      </c>
      <c r="M134" t="s">
        <v>7312</v>
      </c>
      <c r="N134">
        <v>61.8</v>
      </c>
      <c r="O134" s="7">
        <v>3534.19</v>
      </c>
      <c r="P134">
        <v>14</v>
      </c>
      <c r="Q134" t="s">
        <v>7266</v>
      </c>
      <c r="R134">
        <f>IF(UPPER(TRIM(Table2[[#This Row],[Status_Clean]]))="CONVERTED",1,0)</f>
        <v>0</v>
      </c>
      <c r="S134">
        <f>IF(ISNUMBER(MATCH(UPPER(TRIM(Table2[[#This Row],[Status_Clean]])),{"CONTACTED","QUALIFIED","CONVERTED"},0)),1,0)</f>
        <v>1</v>
      </c>
      <c r="T134" cm="1">
        <f t="array" ref="T134">_xlfn.SWITCH(UPPER(TRIM(Table2[[#This Row],[Status_Clean]])),"NEW",1,"CONTACTED",2,"QUALIFIED",3,"CONVERTED",4,"LOST",5,99)</f>
        <v>3</v>
      </c>
      <c r="U134" t="str" cm="1">
        <f t="array" ref="U134">_xlfn.LET(_xlpm.x,IFERROR(VALUE(Table2[[#This Row],[Response_Time_Hours]]),""),IF(_xlpm.x="","CHECK",_xlfn.IFS(_xlpm.x&lt;=1,"Immediate",_xlpm.x&lt;=6,"Fast",_xlpm.x&lt;=24,"Moderate",_xlpm.x&gt;24,"Delayed")))</f>
        <v>Delayed</v>
      </c>
      <c r="V134">
        <f>FLOOR(tbl_CleanLeads[[#This Row],[Response_Time_Hours]],6)</f>
        <v>60</v>
      </c>
      <c r="W134" t="str" cm="1">
        <f t="array" ref="W134">IF(Table2[[#This Row],[Interaction_Count_Final]]="","N/A",_xlfn.IFS(Table2[[#This Row],[Interaction_Count_Final]]&lt;=2,"Low",Table2[[#This Row],[Interaction_Count_Final]]&lt;=5,"Medium",Table2[[#This Row],[Interaction_Count_Final]]&gt;=6,"High",TRUE,"CHECK"))</f>
        <v>High</v>
      </c>
      <c r="X134" t="b">
        <f t="shared" si="2"/>
        <v>1</v>
      </c>
      <c r="Y134" t="b">
        <f>tbl_CleanLeads[[#This Row],[Response_Time_Hours]]&gt;24</f>
        <v>1</v>
      </c>
      <c r="Z134" s="13" t="b">
        <f>tbl_CleanLeads[[#This Row],[Response_Time_Hours]]&gt;72</f>
        <v>0</v>
      </c>
      <c r="AA134" s="13" t="b">
        <f>tbl_CleanLeads[[#This Row],[Status_Clean]]="Converted"</f>
        <v>0</v>
      </c>
    </row>
    <row r="135" spans="1:27">
      <c r="A135" t="s">
        <v>102</v>
      </c>
      <c r="B135" t="s">
        <v>566</v>
      </c>
      <c r="C135" t="s">
        <v>567</v>
      </c>
      <c r="D135" t="s">
        <v>7258</v>
      </c>
      <c r="E135" t="s">
        <v>469</v>
      </c>
      <c r="F135" t="s">
        <v>125</v>
      </c>
      <c r="G135" s="1">
        <v>45648</v>
      </c>
      <c r="H135" s="8">
        <f>MONTH(tbl_CleanLeads[[#This Row],[Lead_Date_Final]])</f>
        <v>12</v>
      </c>
      <c r="I135" t="s">
        <v>7262</v>
      </c>
      <c r="J135" t="s">
        <v>7271</v>
      </c>
      <c r="K135" t="s">
        <v>7264</v>
      </c>
      <c r="L135">
        <f>WEEKDAY(tbl_CleanLeads[[#This Row],[Lead_Date_Final]],2)</f>
        <v>7</v>
      </c>
      <c r="M135" t="s">
        <v>7293</v>
      </c>
      <c r="N135">
        <v>47.9</v>
      </c>
      <c r="O135" s="7">
        <v>4644.5200000000004</v>
      </c>
      <c r="P135">
        <v>11</v>
      </c>
      <c r="Q135" t="s">
        <v>7273</v>
      </c>
      <c r="R135">
        <f>IF(UPPER(TRIM(Table2[[#This Row],[Status_Clean]]))="CONVERTED",1,0)</f>
        <v>0</v>
      </c>
      <c r="S135">
        <f>IF(ISNUMBER(MATCH(UPPER(TRIM(Table2[[#This Row],[Status_Clean]])),{"CONTACTED","QUALIFIED","CONVERTED"},0)),1,0)</f>
        <v>1</v>
      </c>
      <c r="T135" cm="1">
        <f t="array" ref="T135">_xlfn.SWITCH(UPPER(TRIM(Table2[[#This Row],[Status_Clean]])),"NEW",1,"CONTACTED",2,"QUALIFIED",3,"CONVERTED",4,"LOST",5,99)</f>
        <v>2</v>
      </c>
      <c r="U135" t="str" cm="1">
        <f t="array" ref="U135">_xlfn.LET(_xlpm.x,IFERROR(VALUE(Table2[[#This Row],[Response_Time_Hours]]),""),IF(_xlpm.x="","CHECK",_xlfn.IFS(_xlpm.x&lt;=1,"Immediate",_xlpm.x&lt;=6,"Fast",_xlpm.x&lt;=24,"Moderate",_xlpm.x&gt;24,"Delayed")))</f>
        <v>Delayed</v>
      </c>
      <c r="V135">
        <f>FLOOR(tbl_CleanLeads[[#This Row],[Response_Time_Hours]],6)</f>
        <v>42</v>
      </c>
      <c r="W135" t="str" cm="1">
        <f t="array" ref="W135">IF(Table2[[#This Row],[Interaction_Count_Final]]="","N/A",_xlfn.IFS(Table2[[#This Row],[Interaction_Count_Final]]&lt;=2,"Low",Table2[[#This Row],[Interaction_Count_Final]]&lt;=5,"Medium",Table2[[#This Row],[Interaction_Count_Final]]&gt;=6,"High",TRUE,"CHECK"))</f>
        <v>High</v>
      </c>
      <c r="X135" t="b">
        <f t="shared" si="2"/>
        <v>1</v>
      </c>
      <c r="Y135" t="b">
        <f>tbl_CleanLeads[[#This Row],[Response_Time_Hours]]&gt;24</f>
        <v>1</v>
      </c>
      <c r="Z135" s="13" t="b">
        <f>tbl_CleanLeads[[#This Row],[Response_Time_Hours]]&gt;72</f>
        <v>0</v>
      </c>
      <c r="AA135" s="13" t="b">
        <f>tbl_CleanLeads[[#This Row],[Status_Clean]]="Converted"</f>
        <v>0</v>
      </c>
    </row>
    <row r="136" spans="1:27">
      <c r="A136" t="s">
        <v>90</v>
      </c>
      <c r="B136" t="s">
        <v>570</v>
      </c>
      <c r="C136" t="s">
        <v>571</v>
      </c>
      <c r="D136" t="s">
        <v>7268</v>
      </c>
      <c r="E136" t="s">
        <v>311</v>
      </c>
      <c r="F136" t="s">
        <v>250</v>
      </c>
      <c r="G136" s="1">
        <v>45572</v>
      </c>
      <c r="H136" s="8">
        <f>MONTH(tbl_CleanLeads[[#This Row],[Lead_Date_Final]])</f>
        <v>10</v>
      </c>
      <c r="I136" t="s">
        <v>7270</v>
      </c>
      <c r="J136" t="s">
        <v>7271</v>
      </c>
      <c r="K136" t="s">
        <v>7264</v>
      </c>
      <c r="L136">
        <f>WEEKDAY(tbl_CleanLeads[[#This Row],[Lead_Date_Final]],2)</f>
        <v>1</v>
      </c>
      <c r="M136" t="s">
        <v>7298</v>
      </c>
      <c r="N136">
        <v>19.200000000000003</v>
      </c>
      <c r="O136" s="7">
        <v>3907.42</v>
      </c>
      <c r="P136">
        <v>4</v>
      </c>
      <c r="Q136" t="s">
        <v>7266</v>
      </c>
      <c r="R136">
        <f>IF(UPPER(TRIM(Table2[[#This Row],[Status_Clean]]))="CONVERTED",1,0)</f>
        <v>1</v>
      </c>
      <c r="S136">
        <f>IF(ISNUMBER(MATCH(UPPER(TRIM(Table2[[#This Row],[Status_Clean]])),{"CONTACTED","QUALIFIED","CONVERTED"},0)),1,0)</f>
        <v>1</v>
      </c>
      <c r="T136" cm="1">
        <f t="array" ref="T136">_xlfn.SWITCH(UPPER(TRIM(Table2[[#This Row],[Status_Clean]])),"NEW",1,"CONTACTED",2,"QUALIFIED",3,"CONVERTED",4,"LOST",5,99)</f>
        <v>4</v>
      </c>
      <c r="U136" t="str" cm="1">
        <f t="array" ref="U136">_xlfn.LET(_xlpm.x,IFERROR(VALUE(Table2[[#This Row],[Response_Time_Hours]]),""),IF(_xlpm.x="","CHECK",_xlfn.IFS(_xlpm.x&lt;=1,"Immediate",_xlpm.x&lt;=6,"Fast",_xlpm.x&lt;=24,"Moderate",_xlpm.x&gt;24,"Delayed")))</f>
        <v>Moderate</v>
      </c>
      <c r="V136">
        <f>FLOOR(tbl_CleanLeads[[#This Row],[Response_Time_Hours]],6)</f>
        <v>18</v>
      </c>
      <c r="W136" t="str" cm="1">
        <f t="array" ref="W136">IF(Table2[[#This Row],[Interaction_Count_Final]]="","N/A",_xlfn.IFS(Table2[[#This Row],[Interaction_Count_Final]]&lt;=2,"Low",Table2[[#This Row],[Interaction_Count_Final]]&lt;=5,"Medium",Table2[[#This Row],[Interaction_Count_Final]]&gt;=6,"High",TRUE,"CHECK"))</f>
        <v>Medium</v>
      </c>
      <c r="X136" t="b">
        <f t="shared" si="2"/>
        <v>1</v>
      </c>
      <c r="Y136" t="b">
        <f>tbl_CleanLeads[[#This Row],[Response_Time_Hours]]&gt;24</f>
        <v>0</v>
      </c>
      <c r="Z136" s="13" t="b">
        <f>tbl_CleanLeads[[#This Row],[Response_Time_Hours]]&gt;72</f>
        <v>0</v>
      </c>
      <c r="AA136" s="13" t="b">
        <f>tbl_CleanLeads[[#This Row],[Status_Clean]]="Converted"</f>
        <v>1</v>
      </c>
    </row>
    <row r="137" spans="1:27">
      <c r="A137" t="s">
        <v>102</v>
      </c>
      <c r="B137" t="s">
        <v>574</v>
      </c>
      <c r="C137" t="s">
        <v>7447</v>
      </c>
      <c r="D137" t="s">
        <v>7258</v>
      </c>
      <c r="E137" t="s">
        <v>469</v>
      </c>
      <c r="F137" t="s">
        <v>125</v>
      </c>
      <c r="G137" s="1">
        <v>45639</v>
      </c>
      <c r="H137" s="8">
        <f>MONTH(tbl_CleanLeads[[#This Row],[Lead_Date_Final]])</f>
        <v>12</v>
      </c>
      <c r="I137" t="s">
        <v>7262</v>
      </c>
      <c r="J137" t="s">
        <v>7271</v>
      </c>
      <c r="K137" t="s">
        <v>7264</v>
      </c>
      <c r="L137">
        <f>WEEKDAY(tbl_CleanLeads[[#This Row],[Lead_Date_Final]],2)</f>
        <v>5</v>
      </c>
      <c r="M137" t="s">
        <v>7312</v>
      </c>
      <c r="N137">
        <v>50.3</v>
      </c>
      <c r="O137" s="7">
        <v>2878.44</v>
      </c>
      <c r="P137">
        <v>45</v>
      </c>
      <c r="Q137" t="s">
        <v>7266</v>
      </c>
      <c r="R137">
        <f>IF(UPPER(TRIM(Table2[[#This Row],[Status_Clean]]))="CONVERTED",1,0)</f>
        <v>0</v>
      </c>
      <c r="S137">
        <f>IF(ISNUMBER(MATCH(UPPER(TRIM(Table2[[#This Row],[Status_Clean]])),{"CONTACTED","QUALIFIED","CONVERTED"},0)),1,0)</f>
        <v>1</v>
      </c>
      <c r="T137" cm="1">
        <f t="array" ref="T137">_xlfn.SWITCH(UPPER(TRIM(Table2[[#This Row],[Status_Clean]])),"NEW",1,"CONTACTED",2,"QUALIFIED",3,"CONVERTED",4,"LOST",5,99)</f>
        <v>2</v>
      </c>
      <c r="U137" t="str" cm="1">
        <f t="array" ref="U137">_xlfn.LET(_xlpm.x,IFERROR(VALUE(Table2[[#This Row],[Response_Time_Hours]]),""),IF(_xlpm.x="","CHECK",_xlfn.IFS(_xlpm.x&lt;=1,"Immediate",_xlpm.x&lt;=6,"Fast",_xlpm.x&lt;=24,"Moderate",_xlpm.x&gt;24,"Delayed")))</f>
        <v>Delayed</v>
      </c>
      <c r="V137">
        <f>FLOOR(tbl_CleanLeads[[#This Row],[Response_Time_Hours]],6)</f>
        <v>48</v>
      </c>
      <c r="W137" t="str" cm="1">
        <f t="array" ref="W137">IF(Table2[[#This Row],[Interaction_Count_Final]]="","N/A",_xlfn.IFS(Table2[[#This Row],[Interaction_Count_Final]]&lt;=2,"Low",Table2[[#This Row],[Interaction_Count_Final]]&lt;=5,"Medium",Table2[[#This Row],[Interaction_Count_Final]]&gt;=6,"High",TRUE,"CHECK"))</f>
        <v>High</v>
      </c>
      <c r="X137" t="b">
        <f t="shared" si="2"/>
        <v>1</v>
      </c>
      <c r="Y137" t="b">
        <f>tbl_CleanLeads[[#This Row],[Response_Time_Hours]]&gt;24</f>
        <v>1</v>
      </c>
      <c r="Z137" s="13" t="b">
        <f>tbl_CleanLeads[[#This Row],[Response_Time_Hours]]&gt;72</f>
        <v>0</v>
      </c>
      <c r="AA137" s="13" t="b">
        <f>tbl_CleanLeads[[#This Row],[Status_Clean]]="Converted"</f>
        <v>0</v>
      </c>
    </row>
    <row r="138" spans="1:27">
      <c r="A138" t="s">
        <v>90</v>
      </c>
      <c r="B138" t="s">
        <v>577</v>
      </c>
      <c r="C138" t="s">
        <v>578</v>
      </c>
      <c r="D138" t="s">
        <v>7268</v>
      </c>
      <c r="E138" t="s">
        <v>254</v>
      </c>
      <c r="F138" t="s">
        <v>125</v>
      </c>
      <c r="G138" s="1">
        <v>45375</v>
      </c>
      <c r="H138" s="8">
        <f>MONTH(tbl_CleanLeads[[#This Row],[Lead_Date_Final]])</f>
        <v>3</v>
      </c>
      <c r="I138" t="s">
        <v>7295</v>
      </c>
      <c r="J138" t="s">
        <v>7271</v>
      </c>
      <c r="K138" t="s">
        <v>7284</v>
      </c>
      <c r="L138">
        <f>WEEKDAY(tbl_CleanLeads[[#This Row],[Lead_Date_Final]],2)</f>
        <v>7</v>
      </c>
      <c r="M138" t="s">
        <v>7293</v>
      </c>
      <c r="N138">
        <v>58.5</v>
      </c>
      <c r="O138" s="7">
        <v>2734.68</v>
      </c>
      <c r="P138">
        <v>27</v>
      </c>
      <c r="Q138" t="s">
        <v>7266</v>
      </c>
      <c r="R138">
        <f>IF(UPPER(TRIM(Table2[[#This Row],[Status_Clean]]))="CONVERTED",1,0)</f>
        <v>0</v>
      </c>
      <c r="S138">
        <f>IF(ISNUMBER(MATCH(UPPER(TRIM(Table2[[#This Row],[Status_Clean]])),{"CONTACTED","QUALIFIED","CONVERTED"},0)),1,0)</f>
        <v>1</v>
      </c>
      <c r="T138" cm="1">
        <f t="array" ref="T138">_xlfn.SWITCH(UPPER(TRIM(Table2[[#This Row],[Status_Clean]])),"NEW",1,"CONTACTED",2,"QUALIFIED",3,"CONVERTED",4,"LOST",5,99)</f>
        <v>2</v>
      </c>
      <c r="U138" t="str" cm="1">
        <f t="array" ref="U138">_xlfn.LET(_xlpm.x,IFERROR(VALUE(Table2[[#This Row],[Response_Time_Hours]]),""),IF(_xlpm.x="","CHECK",_xlfn.IFS(_xlpm.x&lt;=1,"Immediate",_xlpm.x&lt;=6,"Fast",_xlpm.x&lt;=24,"Moderate",_xlpm.x&gt;24,"Delayed")))</f>
        <v>Delayed</v>
      </c>
      <c r="V138">
        <f>FLOOR(tbl_CleanLeads[[#This Row],[Response_Time_Hours]],6)</f>
        <v>54</v>
      </c>
      <c r="W138" t="str" cm="1">
        <f t="array" ref="W138">IF(Table2[[#This Row],[Interaction_Count_Final]]="","N/A",_xlfn.IFS(Table2[[#This Row],[Interaction_Count_Final]]&lt;=2,"Low",Table2[[#This Row],[Interaction_Count_Final]]&lt;=5,"Medium",Table2[[#This Row],[Interaction_Count_Final]]&gt;=6,"High",TRUE,"CHECK"))</f>
        <v>High</v>
      </c>
      <c r="X138" t="b">
        <f t="shared" si="2"/>
        <v>1</v>
      </c>
      <c r="Y138" t="b">
        <f>tbl_CleanLeads[[#This Row],[Response_Time_Hours]]&gt;24</f>
        <v>1</v>
      </c>
      <c r="Z138" s="13" t="b">
        <f>tbl_CleanLeads[[#This Row],[Response_Time_Hours]]&gt;72</f>
        <v>0</v>
      </c>
      <c r="AA138" s="13" t="b">
        <f>tbl_CleanLeads[[#This Row],[Status_Clean]]="Converted"</f>
        <v>0</v>
      </c>
    </row>
    <row r="139" spans="1:27">
      <c r="A139" t="s">
        <v>70</v>
      </c>
      <c r="B139" t="s">
        <v>580</v>
      </c>
      <c r="C139" t="s">
        <v>7450</v>
      </c>
      <c r="D139" t="s">
        <v>7280</v>
      </c>
      <c r="E139" t="s">
        <v>447</v>
      </c>
      <c r="F139" t="s">
        <v>71</v>
      </c>
      <c r="G139" s="1">
        <v>45137</v>
      </c>
      <c r="H139" s="8">
        <f>MONTH(tbl_CleanLeads[[#This Row],[Lead_Date_Final]])</f>
        <v>7</v>
      </c>
      <c r="I139" t="s">
        <v>7305</v>
      </c>
      <c r="J139" t="s">
        <v>7263</v>
      </c>
      <c r="K139" t="s">
        <v>7288</v>
      </c>
      <c r="L139">
        <f>WEEKDAY(tbl_CleanLeads[[#This Row],[Lead_Date_Final]],2)</f>
        <v>7</v>
      </c>
      <c r="M139" t="s">
        <v>7293</v>
      </c>
      <c r="N139">
        <v>46.7</v>
      </c>
      <c r="O139" s="7">
        <v>4420.5600000000004</v>
      </c>
      <c r="P139">
        <v>8</v>
      </c>
      <c r="Q139" t="s">
        <v>7273</v>
      </c>
      <c r="R139">
        <f>IF(UPPER(TRIM(Table2[[#This Row],[Status_Clean]]))="CONVERTED",1,0)</f>
        <v>0</v>
      </c>
      <c r="S139">
        <f>IF(ISNUMBER(MATCH(UPPER(TRIM(Table2[[#This Row],[Status_Clean]])),{"CONTACTED","QUALIFIED","CONVERTED"},0)),1,0)</f>
        <v>1</v>
      </c>
      <c r="T139" cm="1">
        <f t="array" ref="T139">_xlfn.SWITCH(UPPER(TRIM(Table2[[#This Row],[Status_Clean]])),"NEW",1,"CONTACTED",2,"QUALIFIED",3,"CONVERTED",4,"LOST",5,99)</f>
        <v>3</v>
      </c>
      <c r="U139" t="str" cm="1">
        <f t="array" ref="U139">_xlfn.LET(_xlpm.x,IFERROR(VALUE(Table2[[#This Row],[Response_Time_Hours]]),""),IF(_xlpm.x="","CHECK",_xlfn.IFS(_xlpm.x&lt;=1,"Immediate",_xlpm.x&lt;=6,"Fast",_xlpm.x&lt;=24,"Moderate",_xlpm.x&gt;24,"Delayed")))</f>
        <v>Delayed</v>
      </c>
      <c r="V139">
        <f>FLOOR(tbl_CleanLeads[[#This Row],[Response_Time_Hours]],6)</f>
        <v>42</v>
      </c>
      <c r="W139" t="str" cm="1">
        <f t="array" ref="W139">IF(Table2[[#This Row],[Interaction_Count_Final]]="","N/A",_xlfn.IFS(Table2[[#This Row],[Interaction_Count_Final]]&lt;=2,"Low",Table2[[#This Row],[Interaction_Count_Final]]&lt;=5,"Medium",Table2[[#This Row],[Interaction_Count_Final]]&gt;=6,"High",TRUE,"CHECK"))</f>
        <v>High</v>
      </c>
      <c r="X139" t="b">
        <f t="shared" si="2"/>
        <v>1</v>
      </c>
      <c r="Y139" t="b">
        <f>tbl_CleanLeads[[#This Row],[Response_Time_Hours]]&gt;24</f>
        <v>1</v>
      </c>
      <c r="Z139" s="13" t="b">
        <f>tbl_CleanLeads[[#This Row],[Response_Time_Hours]]&gt;72</f>
        <v>0</v>
      </c>
      <c r="AA139" s="13" t="b">
        <f>tbl_CleanLeads[[#This Row],[Status_Clean]]="Converted"</f>
        <v>0</v>
      </c>
    </row>
    <row r="140" spans="1:27">
      <c r="A140" t="s">
        <v>90</v>
      </c>
      <c r="B140" t="s">
        <v>583</v>
      </c>
      <c r="C140" t="s">
        <v>584</v>
      </c>
      <c r="D140" t="s">
        <v>7268</v>
      </c>
      <c r="E140" t="s">
        <v>222</v>
      </c>
      <c r="F140" t="s">
        <v>71</v>
      </c>
      <c r="G140" s="1">
        <v>45018</v>
      </c>
      <c r="H140" s="8">
        <f>MONTH(tbl_CleanLeads[[#This Row],[Lead_Date_Final]])</f>
        <v>4</v>
      </c>
      <c r="I140" t="s">
        <v>7297</v>
      </c>
      <c r="J140" t="s">
        <v>7263</v>
      </c>
      <c r="K140" t="s">
        <v>7277</v>
      </c>
      <c r="L140">
        <f>WEEKDAY(tbl_CleanLeads[[#This Row],[Lead_Date_Final]],2)</f>
        <v>7</v>
      </c>
      <c r="M140" t="s">
        <v>7293</v>
      </c>
      <c r="N140">
        <v>29.4</v>
      </c>
      <c r="O140" s="7">
        <v>2837.69</v>
      </c>
      <c r="P140">
        <v>4</v>
      </c>
      <c r="Q140" t="s">
        <v>7266</v>
      </c>
      <c r="R140">
        <f>IF(UPPER(TRIM(Table2[[#This Row],[Status_Clean]]))="CONVERTED",1,0)</f>
        <v>0</v>
      </c>
      <c r="S140">
        <f>IF(ISNUMBER(MATCH(UPPER(TRIM(Table2[[#This Row],[Status_Clean]])),{"CONTACTED","QUALIFIED","CONVERTED"},0)),1,0)</f>
        <v>1</v>
      </c>
      <c r="T140" cm="1">
        <f t="array" ref="T140">_xlfn.SWITCH(UPPER(TRIM(Table2[[#This Row],[Status_Clean]])),"NEW",1,"CONTACTED",2,"QUALIFIED",3,"CONVERTED",4,"LOST",5,99)</f>
        <v>3</v>
      </c>
      <c r="U140" t="str" cm="1">
        <f t="array" ref="U140">_xlfn.LET(_xlpm.x,IFERROR(VALUE(Table2[[#This Row],[Response_Time_Hours]]),""),IF(_xlpm.x="","CHECK",_xlfn.IFS(_xlpm.x&lt;=1,"Immediate",_xlpm.x&lt;=6,"Fast",_xlpm.x&lt;=24,"Moderate",_xlpm.x&gt;24,"Delayed")))</f>
        <v>Delayed</v>
      </c>
      <c r="V140">
        <f>FLOOR(tbl_CleanLeads[[#This Row],[Response_Time_Hours]],6)</f>
        <v>24</v>
      </c>
      <c r="W140" t="str" cm="1">
        <f t="array" ref="W140">IF(Table2[[#This Row],[Interaction_Count_Final]]="","N/A",_xlfn.IFS(Table2[[#This Row],[Interaction_Count_Final]]&lt;=2,"Low",Table2[[#This Row],[Interaction_Count_Final]]&lt;=5,"Medium",Table2[[#This Row],[Interaction_Count_Final]]&gt;=6,"High",TRUE,"CHECK"))</f>
        <v>Medium</v>
      </c>
      <c r="X140" t="b">
        <f t="shared" si="2"/>
        <v>1</v>
      </c>
      <c r="Y140" t="b">
        <f>tbl_CleanLeads[[#This Row],[Response_Time_Hours]]&gt;24</f>
        <v>1</v>
      </c>
      <c r="Z140" s="13" t="b">
        <f>tbl_CleanLeads[[#This Row],[Response_Time_Hours]]&gt;72</f>
        <v>0</v>
      </c>
      <c r="AA140" s="13" t="b">
        <f>tbl_CleanLeads[[#This Row],[Status_Clean]]="Converted"</f>
        <v>0</v>
      </c>
    </row>
    <row r="141" spans="1:27">
      <c r="A141" t="s">
        <v>70</v>
      </c>
      <c r="B141" t="s">
        <v>587</v>
      </c>
      <c r="C141" t="s">
        <v>7452</v>
      </c>
      <c r="D141" t="s">
        <v>7303</v>
      </c>
      <c r="E141" t="s">
        <v>473</v>
      </c>
      <c r="F141" t="s">
        <v>193</v>
      </c>
      <c r="G141" s="1">
        <v>45298</v>
      </c>
      <c r="H141" s="8">
        <f>MONTH(tbl_CleanLeads[[#This Row],[Lead_Date_Final]])</f>
        <v>1</v>
      </c>
      <c r="I141" t="s">
        <v>7317</v>
      </c>
      <c r="J141" t="s">
        <v>7271</v>
      </c>
      <c r="K141" t="s">
        <v>7284</v>
      </c>
      <c r="L141">
        <f>WEEKDAY(tbl_CleanLeads[[#This Row],[Lead_Date_Final]],2)</f>
        <v>7</v>
      </c>
      <c r="M141" t="s">
        <v>7293</v>
      </c>
      <c r="N141">
        <v>36</v>
      </c>
      <c r="O141" s="7">
        <v>1247.57</v>
      </c>
      <c r="P141">
        <v>1</v>
      </c>
      <c r="Q141" t="s">
        <v>7289</v>
      </c>
      <c r="R141">
        <f>IF(UPPER(TRIM(Table2[[#This Row],[Status_Clean]]))="CONVERTED",1,0)</f>
        <v>0</v>
      </c>
      <c r="S141">
        <f>IF(ISNUMBER(MATCH(UPPER(TRIM(Table2[[#This Row],[Status_Clean]])),{"CONTACTED","QUALIFIED","CONVERTED"},0)),1,0)</f>
        <v>0</v>
      </c>
      <c r="T141" cm="1">
        <f t="array" ref="T141">_xlfn.SWITCH(UPPER(TRIM(Table2[[#This Row],[Status_Clean]])),"NEW",1,"CONTACTED",2,"QUALIFIED",3,"CONVERTED",4,"LOST",5,99)</f>
        <v>1</v>
      </c>
      <c r="U141" t="str" cm="1">
        <f t="array" ref="U141">_xlfn.LET(_xlpm.x,IFERROR(VALUE(Table2[[#This Row],[Response_Time_Hours]]),""),IF(_xlpm.x="","CHECK",_xlfn.IFS(_xlpm.x&lt;=1,"Immediate",_xlpm.x&lt;=6,"Fast",_xlpm.x&lt;=24,"Moderate",_xlpm.x&gt;24,"Delayed")))</f>
        <v>Delayed</v>
      </c>
      <c r="V141">
        <f>FLOOR(tbl_CleanLeads[[#This Row],[Response_Time_Hours]],6)</f>
        <v>36</v>
      </c>
      <c r="W141" t="str" cm="1">
        <f t="array" ref="W141">IF(Table2[[#This Row],[Interaction_Count_Final]]="","N/A",_xlfn.IFS(Table2[[#This Row],[Interaction_Count_Final]]&lt;=2,"Low",Table2[[#This Row],[Interaction_Count_Final]]&lt;=5,"Medium",Table2[[#This Row],[Interaction_Count_Final]]&gt;=6,"High",TRUE,"CHECK"))</f>
        <v>Low</v>
      </c>
      <c r="X141" t="b">
        <f t="shared" si="2"/>
        <v>1</v>
      </c>
      <c r="Y141" t="b">
        <f>tbl_CleanLeads[[#This Row],[Response_Time_Hours]]&gt;24</f>
        <v>1</v>
      </c>
      <c r="Z141" s="13" t="b">
        <f>tbl_CleanLeads[[#This Row],[Response_Time_Hours]]&gt;72</f>
        <v>0</v>
      </c>
      <c r="AA141" s="13" t="b">
        <f>tbl_CleanLeads[[#This Row],[Status_Clean]]="Converted"</f>
        <v>0</v>
      </c>
    </row>
    <row r="142" spans="1:27">
      <c r="A142" t="s">
        <v>70</v>
      </c>
      <c r="B142" t="s">
        <v>590</v>
      </c>
      <c r="C142" t="s">
        <v>591</v>
      </c>
      <c r="D142" t="s">
        <v>7274</v>
      </c>
      <c r="E142" t="s">
        <v>69</v>
      </c>
      <c r="F142" t="s">
        <v>71</v>
      </c>
      <c r="G142" s="1">
        <v>45273</v>
      </c>
      <c r="H142" s="8">
        <f>MONTH(tbl_CleanLeads[[#This Row],[Lead_Date_Final]])</f>
        <v>12</v>
      </c>
      <c r="I142" t="s">
        <v>7262</v>
      </c>
      <c r="J142" t="s">
        <v>7263</v>
      </c>
      <c r="K142" t="s">
        <v>7264</v>
      </c>
      <c r="L142">
        <f>WEEKDAY(tbl_CleanLeads[[#This Row],[Lead_Date_Final]],2)</f>
        <v>3</v>
      </c>
      <c r="M142" t="s">
        <v>7272</v>
      </c>
      <c r="N142">
        <v>34</v>
      </c>
      <c r="O142" s="7">
        <v>1257.5</v>
      </c>
      <c r="P142">
        <v>39</v>
      </c>
      <c r="Q142" t="s">
        <v>7289</v>
      </c>
      <c r="R142">
        <f>IF(UPPER(TRIM(Table2[[#This Row],[Status_Clean]]))="CONVERTED",1,0)</f>
        <v>0</v>
      </c>
      <c r="S142">
        <f>IF(ISNUMBER(MATCH(UPPER(TRIM(Table2[[#This Row],[Status_Clean]])),{"CONTACTED","QUALIFIED","CONVERTED"},0)),1,0)</f>
        <v>1</v>
      </c>
      <c r="T142" cm="1">
        <f t="array" ref="T142">_xlfn.SWITCH(UPPER(TRIM(Table2[[#This Row],[Status_Clean]])),"NEW",1,"CONTACTED",2,"QUALIFIED",3,"CONVERTED",4,"LOST",5,99)</f>
        <v>3</v>
      </c>
      <c r="U142" t="str" cm="1">
        <f t="array" ref="U142">_xlfn.LET(_xlpm.x,IFERROR(VALUE(Table2[[#This Row],[Response_Time_Hours]]),""),IF(_xlpm.x="","CHECK",_xlfn.IFS(_xlpm.x&lt;=1,"Immediate",_xlpm.x&lt;=6,"Fast",_xlpm.x&lt;=24,"Moderate",_xlpm.x&gt;24,"Delayed")))</f>
        <v>Delayed</v>
      </c>
      <c r="V142">
        <f>FLOOR(tbl_CleanLeads[[#This Row],[Response_Time_Hours]],6)</f>
        <v>30</v>
      </c>
      <c r="W142" t="str" cm="1">
        <f t="array" ref="W142">IF(Table2[[#This Row],[Interaction_Count_Final]]="","N/A",_xlfn.IFS(Table2[[#This Row],[Interaction_Count_Final]]&lt;=2,"Low",Table2[[#This Row],[Interaction_Count_Final]]&lt;=5,"Medium",Table2[[#This Row],[Interaction_Count_Final]]&gt;=6,"High",TRUE,"CHECK"))</f>
        <v>High</v>
      </c>
      <c r="X142" t="b">
        <f t="shared" si="2"/>
        <v>1</v>
      </c>
      <c r="Y142" t="b">
        <f>tbl_CleanLeads[[#This Row],[Response_Time_Hours]]&gt;24</f>
        <v>1</v>
      </c>
      <c r="Z142" s="13" t="b">
        <f>tbl_CleanLeads[[#This Row],[Response_Time_Hours]]&gt;72</f>
        <v>0</v>
      </c>
      <c r="AA142" s="13" t="b">
        <f>tbl_CleanLeads[[#This Row],[Status_Clean]]="Converted"</f>
        <v>0</v>
      </c>
    </row>
    <row r="143" spans="1:27">
      <c r="A143" t="s">
        <v>70</v>
      </c>
      <c r="B143" t="s">
        <v>593</v>
      </c>
      <c r="C143" t="s">
        <v>594</v>
      </c>
      <c r="D143" t="s">
        <v>7274</v>
      </c>
      <c r="E143" t="s">
        <v>469</v>
      </c>
      <c r="F143" t="s">
        <v>71</v>
      </c>
      <c r="G143" s="1">
        <v>45440</v>
      </c>
      <c r="H143" s="8">
        <f>MONTH(tbl_CleanLeads[[#This Row],[Lead_Date_Final]])</f>
        <v>5</v>
      </c>
      <c r="I143" t="s">
        <v>7314</v>
      </c>
      <c r="J143" t="s">
        <v>7271</v>
      </c>
      <c r="K143" t="s">
        <v>7277</v>
      </c>
      <c r="L143">
        <f>WEEKDAY(tbl_CleanLeads[[#This Row],[Lead_Date_Final]],2)</f>
        <v>2</v>
      </c>
      <c r="M143" t="s">
        <v>7265</v>
      </c>
      <c r="N143">
        <v>15.8</v>
      </c>
      <c r="O143" s="7">
        <v>2209.59</v>
      </c>
      <c r="P143">
        <v>48</v>
      </c>
      <c r="Q143" t="s">
        <v>7266</v>
      </c>
      <c r="R143">
        <f>IF(UPPER(TRIM(Table2[[#This Row],[Status_Clean]]))="CONVERTED",1,0)</f>
        <v>0</v>
      </c>
      <c r="S143">
        <f>IF(ISNUMBER(MATCH(UPPER(TRIM(Table2[[#This Row],[Status_Clean]])),{"CONTACTED","QUALIFIED","CONVERTED"},0)),1,0)</f>
        <v>1</v>
      </c>
      <c r="T143" cm="1">
        <f t="array" ref="T143">_xlfn.SWITCH(UPPER(TRIM(Table2[[#This Row],[Status_Clean]])),"NEW",1,"CONTACTED",2,"QUALIFIED",3,"CONVERTED",4,"LOST",5,99)</f>
        <v>3</v>
      </c>
      <c r="U143" t="str" cm="1">
        <f t="array" ref="U143">_xlfn.LET(_xlpm.x,IFERROR(VALUE(Table2[[#This Row],[Response_Time_Hours]]),""),IF(_xlpm.x="","CHECK",_xlfn.IFS(_xlpm.x&lt;=1,"Immediate",_xlpm.x&lt;=6,"Fast",_xlpm.x&lt;=24,"Moderate",_xlpm.x&gt;24,"Delayed")))</f>
        <v>Moderate</v>
      </c>
      <c r="V143">
        <f>FLOOR(tbl_CleanLeads[[#This Row],[Response_Time_Hours]],6)</f>
        <v>12</v>
      </c>
      <c r="W143" t="str" cm="1">
        <f t="array" ref="W143">IF(Table2[[#This Row],[Interaction_Count_Final]]="","N/A",_xlfn.IFS(Table2[[#This Row],[Interaction_Count_Final]]&lt;=2,"Low",Table2[[#This Row],[Interaction_Count_Final]]&lt;=5,"Medium",Table2[[#This Row],[Interaction_Count_Final]]&gt;=6,"High",TRUE,"CHECK"))</f>
        <v>High</v>
      </c>
      <c r="X143" t="b">
        <f t="shared" si="2"/>
        <v>1</v>
      </c>
      <c r="Y143" t="b">
        <f>tbl_CleanLeads[[#This Row],[Response_Time_Hours]]&gt;24</f>
        <v>0</v>
      </c>
      <c r="Z143" s="13" t="b">
        <f>tbl_CleanLeads[[#This Row],[Response_Time_Hours]]&gt;72</f>
        <v>0</v>
      </c>
      <c r="AA143" s="13" t="b">
        <f>tbl_CleanLeads[[#This Row],[Status_Clean]]="Converted"</f>
        <v>0</v>
      </c>
    </row>
    <row r="144" spans="1:27">
      <c r="A144" t="s">
        <v>70</v>
      </c>
      <c r="B144" t="s">
        <v>598</v>
      </c>
      <c r="C144" t="s">
        <v>599</v>
      </c>
      <c r="D144" t="s">
        <v>7274</v>
      </c>
      <c r="E144" t="s">
        <v>254</v>
      </c>
      <c r="F144" t="s">
        <v>125</v>
      </c>
      <c r="G144" s="1">
        <v>45321</v>
      </c>
      <c r="H144" s="8">
        <f>MONTH(tbl_CleanLeads[[#This Row],[Lead_Date_Final]])</f>
        <v>1</v>
      </c>
      <c r="I144" t="s">
        <v>7317</v>
      </c>
      <c r="J144" t="s">
        <v>7271</v>
      </c>
      <c r="K144" t="s">
        <v>7284</v>
      </c>
      <c r="L144">
        <f>WEEKDAY(tbl_CleanLeads[[#This Row],[Lead_Date_Final]],2)</f>
        <v>2</v>
      </c>
      <c r="M144" t="s">
        <v>7265</v>
      </c>
      <c r="N144">
        <v>31.200000000000003</v>
      </c>
      <c r="O144" s="7">
        <v>1911.38</v>
      </c>
      <c r="P144">
        <v>35</v>
      </c>
      <c r="Q144" t="s">
        <v>7289</v>
      </c>
      <c r="R144">
        <f>IF(UPPER(TRIM(Table2[[#This Row],[Status_Clean]]))="CONVERTED",1,0)</f>
        <v>0</v>
      </c>
      <c r="S144">
        <f>IF(ISNUMBER(MATCH(UPPER(TRIM(Table2[[#This Row],[Status_Clean]])),{"CONTACTED","QUALIFIED","CONVERTED"},0)),1,0)</f>
        <v>1</v>
      </c>
      <c r="T144" cm="1">
        <f t="array" ref="T144">_xlfn.SWITCH(UPPER(TRIM(Table2[[#This Row],[Status_Clean]])),"NEW",1,"CONTACTED",2,"QUALIFIED",3,"CONVERTED",4,"LOST",5,99)</f>
        <v>2</v>
      </c>
      <c r="U144" t="str" cm="1">
        <f t="array" ref="U144">_xlfn.LET(_xlpm.x,IFERROR(VALUE(Table2[[#This Row],[Response_Time_Hours]]),""),IF(_xlpm.x="","CHECK",_xlfn.IFS(_xlpm.x&lt;=1,"Immediate",_xlpm.x&lt;=6,"Fast",_xlpm.x&lt;=24,"Moderate",_xlpm.x&gt;24,"Delayed")))</f>
        <v>Delayed</v>
      </c>
      <c r="V144">
        <f>FLOOR(tbl_CleanLeads[[#This Row],[Response_Time_Hours]],6)</f>
        <v>30</v>
      </c>
      <c r="W144" t="str" cm="1">
        <f t="array" ref="W144">IF(Table2[[#This Row],[Interaction_Count_Final]]="","N/A",_xlfn.IFS(Table2[[#This Row],[Interaction_Count_Final]]&lt;=2,"Low",Table2[[#This Row],[Interaction_Count_Final]]&lt;=5,"Medium",Table2[[#This Row],[Interaction_Count_Final]]&gt;=6,"High",TRUE,"CHECK"))</f>
        <v>High</v>
      </c>
      <c r="X144" t="b">
        <f t="shared" si="2"/>
        <v>1</v>
      </c>
      <c r="Y144" t="b">
        <f>tbl_CleanLeads[[#This Row],[Response_Time_Hours]]&gt;24</f>
        <v>1</v>
      </c>
      <c r="Z144" s="13" t="b">
        <f>tbl_CleanLeads[[#This Row],[Response_Time_Hours]]&gt;72</f>
        <v>0</v>
      </c>
      <c r="AA144" s="13" t="b">
        <f>tbl_CleanLeads[[#This Row],[Status_Clean]]="Converted"</f>
        <v>0</v>
      </c>
    </row>
    <row r="145" spans="1:27">
      <c r="A145" t="s">
        <v>90</v>
      </c>
      <c r="B145" t="s">
        <v>601</v>
      </c>
      <c r="C145" t="s">
        <v>602</v>
      </c>
      <c r="D145" t="s">
        <v>7274</v>
      </c>
      <c r="E145" t="s">
        <v>363</v>
      </c>
      <c r="F145" t="s">
        <v>125</v>
      </c>
      <c r="G145" s="1">
        <v>45192</v>
      </c>
      <c r="H145" s="8">
        <f>MONTH(tbl_CleanLeads[[#This Row],[Lead_Date_Final]])</f>
        <v>9</v>
      </c>
      <c r="I145" t="s">
        <v>7287</v>
      </c>
      <c r="J145" t="s">
        <v>7263</v>
      </c>
      <c r="K145" t="s">
        <v>7288</v>
      </c>
      <c r="L145">
        <f>WEEKDAY(tbl_CleanLeads[[#This Row],[Lead_Date_Final]],2)</f>
        <v>6</v>
      </c>
      <c r="M145" t="s">
        <v>7278</v>
      </c>
      <c r="N145">
        <v>8</v>
      </c>
      <c r="O145" s="7">
        <v>1237.68</v>
      </c>
      <c r="P145">
        <v>19</v>
      </c>
      <c r="Q145" t="s">
        <v>7289</v>
      </c>
      <c r="R145">
        <f>IF(UPPER(TRIM(Table2[[#This Row],[Status_Clean]]))="CONVERTED",1,0)</f>
        <v>0</v>
      </c>
      <c r="S145">
        <f>IF(ISNUMBER(MATCH(UPPER(TRIM(Table2[[#This Row],[Status_Clean]])),{"CONTACTED","QUALIFIED","CONVERTED"},0)),1,0)</f>
        <v>1</v>
      </c>
      <c r="T145" cm="1">
        <f t="array" ref="T145">_xlfn.SWITCH(UPPER(TRIM(Table2[[#This Row],[Status_Clean]])),"NEW",1,"CONTACTED",2,"QUALIFIED",3,"CONVERTED",4,"LOST",5,99)</f>
        <v>2</v>
      </c>
      <c r="U145" t="str" cm="1">
        <f t="array" ref="U145">_xlfn.LET(_xlpm.x,IFERROR(VALUE(Table2[[#This Row],[Response_Time_Hours]]),""),IF(_xlpm.x="","CHECK",_xlfn.IFS(_xlpm.x&lt;=1,"Immediate",_xlpm.x&lt;=6,"Fast",_xlpm.x&lt;=24,"Moderate",_xlpm.x&gt;24,"Delayed")))</f>
        <v>Moderate</v>
      </c>
      <c r="V145">
        <f>FLOOR(tbl_CleanLeads[[#This Row],[Response_Time_Hours]],6)</f>
        <v>6</v>
      </c>
      <c r="W145" t="str" cm="1">
        <f t="array" ref="W145">IF(Table2[[#This Row],[Interaction_Count_Final]]="","N/A",_xlfn.IFS(Table2[[#This Row],[Interaction_Count_Final]]&lt;=2,"Low",Table2[[#This Row],[Interaction_Count_Final]]&lt;=5,"Medium",Table2[[#This Row],[Interaction_Count_Final]]&gt;=6,"High",TRUE,"CHECK"))</f>
        <v>High</v>
      </c>
      <c r="X145" t="b">
        <f t="shared" si="2"/>
        <v>1</v>
      </c>
      <c r="Y145" t="b">
        <f>tbl_CleanLeads[[#This Row],[Response_Time_Hours]]&gt;24</f>
        <v>0</v>
      </c>
      <c r="Z145" s="13" t="b">
        <f>tbl_CleanLeads[[#This Row],[Response_Time_Hours]]&gt;72</f>
        <v>0</v>
      </c>
      <c r="AA145" s="13" t="b">
        <f>tbl_CleanLeads[[#This Row],[Status_Clean]]="Converted"</f>
        <v>0</v>
      </c>
    </row>
    <row r="146" spans="1:27">
      <c r="A146" t="s">
        <v>102</v>
      </c>
      <c r="B146" t="s">
        <v>604</v>
      </c>
      <c r="C146" t="s">
        <v>605</v>
      </c>
      <c r="D146" t="s">
        <v>7280</v>
      </c>
      <c r="E146" t="s">
        <v>447</v>
      </c>
      <c r="F146" t="s">
        <v>125</v>
      </c>
      <c r="G146" s="1">
        <v>45622</v>
      </c>
      <c r="H146" s="8">
        <f>MONTH(tbl_CleanLeads[[#This Row],[Lead_Date_Final]])</f>
        <v>11</v>
      </c>
      <c r="I146" t="s">
        <v>7300</v>
      </c>
      <c r="J146" t="s">
        <v>7271</v>
      </c>
      <c r="K146" t="s">
        <v>7264</v>
      </c>
      <c r="L146">
        <f>WEEKDAY(tbl_CleanLeads[[#This Row],[Lead_Date_Final]],2)</f>
        <v>2</v>
      </c>
      <c r="M146" t="s">
        <v>7265</v>
      </c>
      <c r="N146">
        <v>21.6</v>
      </c>
      <c r="O146" s="7">
        <v>2104.39</v>
      </c>
      <c r="P146">
        <v>50</v>
      </c>
      <c r="Q146" t="s">
        <v>7266</v>
      </c>
      <c r="R146">
        <f>IF(UPPER(TRIM(Table2[[#This Row],[Status_Clean]]))="CONVERTED",1,0)</f>
        <v>0</v>
      </c>
      <c r="S146">
        <f>IF(ISNUMBER(MATCH(UPPER(TRIM(Table2[[#This Row],[Status_Clean]])),{"CONTACTED","QUALIFIED","CONVERTED"},0)),1,0)</f>
        <v>1</v>
      </c>
      <c r="T146" cm="1">
        <f t="array" ref="T146">_xlfn.SWITCH(UPPER(TRIM(Table2[[#This Row],[Status_Clean]])),"NEW",1,"CONTACTED",2,"QUALIFIED",3,"CONVERTED",4,"LOST",5,99)</f>
        <v>2</v>
      </c>
      <c r="U146" t="str" cm="1">
        <f t="array" ref="U146">_xlfn.LET(_xlpm.x,IFERROR(VALUE(Table2[[#This Row],[Response_Time_Hours]]),""),IF(_xlpm.x="","CHECK",_xlfn.IFS(_xlpm.x&lt;=1,"Immediate",_xlpm.x&lt;=6,"Fast",_xlpm.x&lt;=24,"Moderate",_xlpm.x&gt;24,"Delayed")))</f>
        <v>Moderate</v>
      </c>
      <c r="V146">
        <f>FLOOR(tbl_CleanLeads[[#This Row],[Response_Time_Hours]],6)</f>
        <v>18</v>
      </c>
      <c r="W146" t="str" cm="1">
        <f t="array" ref="W146">IF(Table2[[#This Row],[Interaction_Count_Final]]="","N/A",_xlfn.IFS(Table2[[#This Row],[Interaction_Count_Final]]&lt;=2,"Low",Table2[[#This Row],[Interaction_Count_Final]]&lt;=5,"Medium",Table2[[#This Row],[Interaction_Count_Final]]&gt;=6,"High",TRUE,"CHECK"))</f>
        <v>High</v>
      </c>
      <c r="X146" t="b">
        <f t="shared" si="2"/>
        <v>1</v>
      </c>
      <c r="Y146" t="b">
        <f>tbl_CleanLeads[[#This Row],[Response_Time_Hours]]&gt;24</f>
        <v>0</v>
      </c>
      <c r="Z146" s="13" t="b">
        <f>tbl_CleanLeads[[#This Row],[Response_Time_Hours]]&gt;72</f>
        <v>0</v>
      </c>
      <c r="AA146" s="13" t="b">
        <f>tbl_CleanLeads[[#This Row],[Status_Clean]]="Converted"</f>
        <v>0</v>
      </c>
    </row>
    <row r="147" spans="1:27">
      <c r="A147" t="s">
        <v>90</v>
      </c>
      <c r="B147" t="s">
        <v>607</v>
      </c>
      <c r="C147" t="s">
        <v>608</v>
      </c>
      <c r="D147" t="s">
        <v>7280</v>
      </c>
      <c r="E147" t="s">
        <v>254</v>
      </c>
      <c r="F147" t="s">
        <v>125</v>
      </c>
      <c r="G147" s="1">
        <v>45012</v>
      </c>
      <c r="H147" s="8">
        <f>MONTH(tbl_CleanLeads[[#This Row],[Lead_Date_Final]])</f>
        <v>3</v>
      </c>
      <c r="I147" t="s">
        <v>7295</v>
      </c>
      <c r="J147" t="s">
        <v>7263</v>
      </c>
      <c r="K147" t="s">
        <v>7284</v>
      </c>
      <c r="L147">
        <f>WEEKDAY(tbl_CleanLeads[[#This Row],[Lead_Date_Final]],2)</f>
        <v>1</v>
      </c>
      <c r="M147" t="s">
        <v>7298</v>
      </c>
      <c r="N147">
        <v>6.5</v>
      </c>
      <c r="O147" s="7">
        <v>3698.2</v>
      </c>
      <c r="P147">
        <v>16</v>
      </c>
      <c r="Q147" t="s">
        <v>7266</v>
      </c>
      <c r="R147">
        <f>IF(UPPER(TRIM(Table2[[#This Row],[Status_Clean]]))="CONVERTED",1,0)</f>
        <v>0</v>
      </c>
      <c r="S147">
        <f>IF(ISNUMBER(MATCH(UPPER(TRIM(Table2[[#This Row],[Status_Clean]])),{"CONTACTED","QUALIFIED","CONVERTED"},0)),1,0)</f>
        <v>1</v>
      </c>
      <c r="T147" cm="1">
        <f t="array" ref="T147">_xlfn.SWITCH(UPPER(TRIM(Table2[[#This Row],[Status_Clean]])),"NEW",1,"CONTACTED",2,"QUALIFIED",3,"CONVERTED",4,"LOST",5,99)</f>
        <v>2</v>
      </c>
      <c r="U147" t="str" cm="1">
        <f t="array" ref="U147">_xlfn.LET(_xlpm.x,IFERROR(VALUE(Table2[[#This Row],[Response_Time_Hours]]),""),IF(_xlpm.x="","CHECK",_xlfn.IFS(_xlpm.x&lt;=1,"Immediate",_xlpm.x&lt;=6,"Fast",_xlpm.x&lt;=24,"Moderate",_xlpm.x&gt;24,"Delayed")))</f>
        <v>Moderate</v>
      </c>
      <c r="V147">
        <f>FLOOR(tbl_CleanLeads[[#This Row],[Response_Time_Hours]],6)</f>
        <v>6</v>
      </c>
      <c r="W147" t="str" cm="1">
        <f t="array" ref="W147">IF(Table2[[#This Row],[Interaction_Count_Final]]="","N/A",_xlfn.IFS(Table2[[#This Row],[Interaction_Count_Final]]&lt;=2,"Low",Table2[[#This Row],[Interaction_Count_Final]]&lt;=5,"Medium",Table2[[#This Row],[Interaction_Count_Final]]&gt;=6,"High",TRUE,"CHECK"))</f>
        <v>High</v>
      </c>
      <c r="X147" t="b">
        <f t="shared" si="2"/>
        <v>1</v>
      </c>
      <c r="Y147" t="b">
        <f>tbl_CleanLeads[[#This Row],[Response_Time_Hours]]&gt;24</f>
        <v>0</v>
      </c>
      <c r="Z147" s="13" t="b">
        <f>tbl_CleanLeads[[#This Row],[Response_Time_Hours]]&gt;72</f>
        <v>0</v>
      </c>
      <c r="AA147" s="13" t="b">
        <f>tbl_CleanLeads[[#This Row],[Status_Clean]]="Converted"</f>
        <v>0</v>
      </c>
    </row>
    <row r="148" spans="1:27">
      <c r="A148" t="s">
        <v>70</v>
      </c>
      <c r="B148" t="s">
        <v>611</v>
      </c>
      <c r="C148" t="s">
        <v>7458</v>
      </c>
      <c r="D148" t="s">
        <v>7268</v>
      </c>
      <c r="E148" t="s">
        <v>263</v>
      </c>
      <c r="F148" t="s">
        <v>173</v>
      </c>
      <c r="G148" s="1">
        <v>45010</v>
      </c>
      <c r="H148" s="8">
        <f>MONTH(tbl_CleanLeads[[#This Row],[Lead_Date_Final]])</f>
        <v>3</v>
      </c>
      <c r="I148" t="s">
        <v>7295</v>
      </c>
      <c r="J148" t="s">
        <v>7263</v>
      </c>
      <c r="K148" t="s">
        <v>7284</v>
      </c>
      <c r="L148">
        <f>WEEKDAY(tbl_CleanLeads[[#This Row],[Lead_Date_Final]],2)</f>
        <v>6</v>
      </c>
      <c r="M148" t="s">
        <v>7278</v>
      </c>
      <c r="N148">
        <v>70.400000000000006</v>
      </c>
      <c r="O148" s="7">
        <v>2307.58</v>
      </c>
      <c r="P148">
        <v>16</v>
      </c>
      <c r="Q148" t="s">
        <v>7266</v>
      </c>
      <c r="R148">
        <f>IF(UPPER(TRIM(Table2[[#This Row],[Status_Clean]]))="CONVERTED",1,0)</f>
        <v>0</v>
      </c>
      <c r="S148">
        <f>IF(ISNUMBER(MATCH(UPPER(TRIM(Table2[[#This Row],[Status_Clean]])),{"CONTACTED","QUALIFIED","CONVERTED"},0)),1,0)</f>
        <v>0</v>
      </c>
      <c r="T148" cm="1">
        <f t="array" ref="T148">_xlfn.SWITCH(UPPER(TRIM(Table2[[#This Row],[Status_Clean]])),"NEW",1,"CONTACTED",2,"QUALIFIED",3,"CONVERTED",4,"LOST",5,99)</f>
        <v>5</v>
      </c>
      <c r="U148" t="str" cm="1">
        <f t="array" ref="U148">_xlfn.LET(_xlpm.x,IFERROR(VALUE(Table2[[#This Row],[Response_Time_Hours]]),""),IF(_xlpm.x="","CHECK",_xlfn.IFS(_xlpm.x&lt;=1,"Immediate",_xlpm.x&lt;=6,"Fast",_xlpm.x&lt;=24,"Moderate",_xlpm.x&gt;24,"Delayed")))</f>
        <v>Delayed</v>
      </c>
      <c r="V148">
        <f>FLOOR(tbl_CleanLeads[[#This Row],[Response_Time_Hours]],6)</f>
        <v>66</v>
      </c>
      <c r="W148" t="str" cm="1">
        <f t="array" ref="W148">IF(Table2[[#This Row],[Interaction_Count_Final]]="","N/A",_xlfn.IFS(Table2[[#This Row],[Interaction_Count_Final]]&lt;=2,"Low",Table2[[#This Row],[Interaction_Count_Final]]&lt;=5,"Medium",Table2[[#This Row],[Interaction_Count_Final]]&gt;=6,"High",TRUE,"CHECK"))</f>
        <v>High</v>
      </c>
      <c r="X148" t="b">
        <f t="shared" si="2"/>
        <v>1</v>
      </c>
      <c r="Y148" t="b">
        <f>tbl_CleanLeads[[#This Row],[Response_Time_Hours]]&gt;24</f>
        <v>1</v>
      </c>
      <c r="Z148" s="13" t="b">
        <f>tbl_CleanLeads[[#This Row],[Response_Time_Hours]]&gt;72</f>
        <v>0</v>
      </c>
      <c r="AA148" s="13" t="b">
        <f>tbl_CleanLeads[[#This Row],[Status_Clean]]="Converted"</f>
        <v>0</v>
      </c>
    </row>
    <row r="149" spans="1:27">
      <c r="A149" t="s">
        <v>70</v>
      </c>
      <c r="B149" t="s">
        <v>614</v>
      </c>
      <c r="C149" t="s">
        <v>7460</v>
      </c>
      <c r="D149" t="s">
        <v>7280</v>
      </c>
      <c r="E149" t="s">
        <v>792</v>
      </c>
      <c r="F149" t="s">
        <v>193</v>
      </c>
      <c r="G149" s="1">
        <v>45218</v>
      </c>
      <c r="H149" s="8">
        <f>MONTH(tbl_CleanLeads[[#This Row],[Lead_Date_Final]])</f>
        <v>10</v>
      </c>
      <c r="I149" t="s">
        <v>7270</v>
      </c>
      <c r="J149" t="s">
        <v>7263</v>
      </c>
      <c r="K149" t="s">
        <v>7264</v>
      </c>
      <c r="L149">
        <f>WEEKDAY(tbl_CleanLeads[[#This Row],[Lead_Date_Final]],2)</f>
        <v>4</v>
      </c>
      <c r="M149" t="s">
        <v>7285</v>
      </c>
      <c r="N149">
        <v>45.3</v>
      </c>
      <c r="O149" s="7">
        <v>4481.32</v>
      </c>
      <c r="P149">
        <v>42</v>
      </c>
      <c r="Q149" t="s">
        <v>7273</v>
      </c>
      <c r="R149">
        <f>IF(UPPER(TRIM(Table2[[#This Row],[Status_Clean]]))="CONVERTED",1,0)</f>
        <v>0</v>
      </c>
      <c r="S149">
        <f>IF(ISNUMBER(MATCH(UPPER(TRIM(Table2[[#This Row],[Status_Clean]])),{"CONTACTED","QUALIFIED","CONVERTED"},0)),1,0)</f>
        <v>0</v>
      </c>
      <c r="T149" cm="1">
        <f t="array" ref="T149">_xlfn.SWITCH(UPPER(TRIM(Table2[[#This Row],[Status_Clean]])),"NEW",1,"CONTACTED",2,"QUALIFIED",3,"CONVERTED",4,"LOST",5,99)</f>
        <v>1</v>
      </c>
      <c r="U149" t="str" cm="1">
        <f t="array" ref="U149">_xlfn.LET(_xlpm.x,IFERROR(VALUE(Table2[[#This Row],[Response_Time_Hours]]),""),IF(_xlpm.x="","CHECK",_xlfn.IFS(_xlpm.x&lt;=1,"Immediate",_xlpm.x&lt;=6,"Fast",_xlpm.x&lt;=24,"Moderate",_xlpm.x&gt;24,"Delayed")))</f>
        <v>Delayed</v>
      </c>
      <c r="V149">
        <f>FLOOR(tbl_CleanLeads[[#This Row],[Response_Time_Hours]],6)</f>
        <v>42</v>
      </c>
      <c r="W149" t="str" cm="1">
        <f t="array" ref="W149">IF(Table2[[#This Row],[Interaction_Count_Final]]="","N/A",_xlfn.IFS(Table2[[#This Row],[Interaction_Count_Final]]&lt;=2,"Low",Table2[[#This Row],[Interaction_Count_Final]]&lt;=5,"Medium",Table2[[#This Row],[Interaction_Count_Final]]&gt;=6,"High",TRUE,"CHECK"))</f>
        <v>High</v>
      </c>
      <c r="X149" t="b">
        <f t="shared" si="2"/>
        <v>1</v>
      </c>
      <c r="Y149" t="b">
        <f>tbl_CleanLeads[[#This Row],[Response_Time_Hours]]&gt;24</f>
        <v>1</v>
      </c>
      <c r="Z149" s="13" t="b">
        <f>tbl_CleanLeads[[#This Row],[Response_Time_Hours]]&gt;72</f>
        <v>0</v>
      </c>
      <c r="AA149" s="13" t="b">
        <f>tbl_CleanLeads[[#This Row],[Status_Clean]]="Converted"</f>
        <v>0</v>
      </c>
    </row>
    <row r="150" spans="1:27">
      <c r="A150" t="s">
        <v>63</v>
      </c>
      <c r="B150" t="s">
        <v>617</v>
      </c>
      <c r="C150" t="s">
        <v>7462</v>
      </c>
      <c r="D150" t="s">
        <v>7268</v>
      </c>
      <c r="E150" t="s">
        <v>1356</v>
      </c>
      <c r="F150" t="s">
        <v>125</v>
      </c>
      <c r="G150" s="1">
        <v>45318</v>
      </c>
      <c r="H150" s="8">
        <f>MONTH(tbl_CleanLeads[[#This Row],[Lead_Date_Final]])</f>
        <v>1</v>
      </c>
      <c r="I150" t="s">
        <v>7317</v>
      </c>
      <c r="J150" t="s">
        <v>7271</v>
      </c>
      <c r="K150" t="s">
        <v>7284</v>
      </c>
      <c r="L150">
        <f>WEEKDAY(tbl_CleanLeads[[#This Row],[Lead_Date_Final]],2)</f>
        <v>6</v>
      </c>
      <c r="M150" t="s">
        <v>7278</v>
      </c>
      <c r="N150">
        <v>18.600000000000001</v>
      </c>
      <c r="O150" s="7">
        <v>1304.3</v>
      </c>
      <c r="P150">
        <v>41</v>
      </c>
      <c r="Q150" t="s">
        <v>7289</v>
      </c>
      <c r="R150">
        <f>IF(UPPER(TRIM(Table2[[#This Row],[Status_Clean]]))="CONVERTED",1,0)</f>
        <v>0</v>
      </c>
      <c r="S150">
        <f>IF(ISNUMBER(MATCH(UPPER(TRIM(Table2[[#This Row],[Status_Clean]])),{"CONTACTED","QUALIFIED","CONVERTED"},0)),1,0)</f>
        <v>1</v>
      </c>
      <c r="T150" cm="1">
        <f t="array" ref="T150">_xlfn.SWITCH(UPPER(TRIM(Table2[[#This Row],[Status_Clean]])),"NEW",1,"CONTACTED",2,"QUALIFIED",3,"CONVERTED",4,"LOST",5,99)</f>
        <v>2</v>
      </c>
      <c r="U150" t="str" cm="1">
        <f t="array" ref="U150">_xlfn.LET(_xlpm.x,IFERROR(VALUE(Table2[[#This Row],[Response_Time_Hours]]),""),IF(_xlpm.x="","CHECK",_xlfn.IFS(_xlpm.x&lt;=1,"Immediate",_xlpm.x&lt;=6,"Fast",_xlpm.x&lt;=24,"Moderate",_xlpm.x&gt;24,"Delayed")))</f>
        <v>Moderate</v>
      </c>
      <c r="V150">
        <f>FLOOR(tbl_CleanLeads[[#This Row],[Response_Time_Hours]],6)</f>
        <v>18</v>
      </c>
      <c r="W150" t="str" cm="1">
        <f t="array" ref="W150">IF(Table2[[#This Row],[Interaction_Count_Final]]="","N/A",_xlfn.IFS(Table2[[#This Row],[Interaction_Count_Final]]&lt;=2,"Low",Table2[[#This Row],[Interaction_Count_Final]]&lt;=5,"Medium",Table2[[#This Row],[Interaction_Count_Final]]&gt;=6,"High",TRUE,"CHECK"))</f>
        <v>High</v>
      </c>
      <c r="X150" t="b">
        <f t="shared" si="2"/>
        <v>1</v>
      </c>
      <c r="Y150" t="b">
        <f>tbl_CleanLeads[[#This Row],[Response_Time_Hours]]&gt;24</f>
        <v>0</v>
      </c>
      <c r="Z150" s="13" t="b">
        <f>tbl_CleanLeads[[#This Row],[Response_Time_Hours]]&gt;72</f>
        <v>0</v>
      </c>
      <c r="AA150" s="13" t="b">
        <f>tbl_CleanLeads[[#This Row],[Status_Clean]]="Converted"</f>
        <v>0</v>
      </c>
    </row>
    <row r="151" spans="1:27">
      <c r="A151" t="s">
        <v>63</v>
      </c>
      <c r="B151" t="s">
        <v>620</v>
      </c>
      <c r="C151" t="s">
        <v>7464</v>
      </c>
      <c r="D151" t="s">
        <v>7303</v>
      </c>
      <c r="E151" t="s">
        <v>123</v>
      </c>
      <c r="F151" t="s">
        <v>250</v>
      </c>
      <c r="G151" s="1">
        <v>45002</v>
      </c>
      <c r="H151" s="8">
        <f>MONTH(tbl_CleanLeads[[#This Row],[Lead_Date_Final]])</f>
        <v>3</v>
      </c>
      <c r="I151" t="s">
        <v>7295</v>
      </c>
      <c r="J151" t="s">
        <v>7263</v>
      </c>
      <c r="K151" t="s">
        <v>7284</v>
      </c>
      <c r="L151">
        <f>WEEKDAY(tbl_CleanLeads[[#This Row],[Lead_Date_Final]],2)</f>
        <v>5</v>
      </c>
      <c r="M151" t="s">
        <v>7312</v>
      </c>
      <c r="N151">
        <v>43.7</v>
      </c>
      <c r="O151" s="7">
        <v>2302.6999999999998</v>
      </c>
      <c r="P151">
        <v>20</v>
      </c>
      <c r="Q151" t="s">
        <v>7266</v>
      </c>
      <c r="R151">
        <f>IF(UPPER(TRIM(Table2[[#This Row],[Status_Clean]]))="CONVERTED",1,0)</f>
        <v>1</v>
      </c>
      <c r="S151">
        <f>IF(ISNUMBER(MATCH(UPPER(TRIM(Table2[[#This Row],[Status_Clean]])),{"CONTACTED","QUALIFIED","CONVERTED"},0)),1,0)</f>
        <v>1</v>
      </c>
      <c r="T151" cm="1">
        <f t="array" ref="T151">_xlfn.SWITCH(UPPER(TRIM(Table2[[#This Row],[Status_Clean]])),"NEW",1,"CONTACTED",2,"QUALIFIED",3,"CONVERTED",4,"LOST",5,99)</f>
        <v>4</v>
      </c>
      <c r="U151" t="str" cm="1">
        <f t="array" ref="U151">_xlfn.LET(_xlpm.x,IFERROR(VALUE(Table2[[#This Row],[Response_Time_Hours]]),""),IF(_xlpm.x="","CHECK",_xlfn.IFS(_xlpm.x&lt;=1,"Immediate",_xlpm.x&lt;=6,"Fast",_xlpm.x&lt;=24,"Moderate",_xlpm.x&gt;24,"Delayed")))</f>
        <v>Delayed</v>
      </c>
      <c r="V151">
        <f>FLOOR(tbl_CleanLeads[[#This Row],[Response_Time_Hours]],6)</f>
        <v>42</v>
      </c>
      <c r="W151" t="str" cm="1">
        <f t="array" ref="W151">IF(Table2[[#This Row],[Interaction_Count_Final]]="","N/A",_xlfn.IFS(Table2[[#This Row],[Interaction_Count_Final]]&lt;=2,"Low",Table2[[#This Row],[Interaction_Count_Final]]&lt;=5,"Medium",Table2[[#This Row],[Interaction_Count_Final]]&gt;=6,"High",TRUE,"CHECK"))</f>
        <v>High</v>
      </c>
      <c r="X151" t="b">
        <f t="shared" si="2"/>
        <v>1</v>
      </c>
      <c r="Y151" t="b">
        <f>tbl_CleanLeads[[#This Row],[Response_Time_Hours]]&gt;24</f>
        <v>1</v>
      </c>
      <c r="Z151" s="13" t="b">
        <f>tbl_CleanLeads[[#This Row],[Response_Time_Hours]]&gt;72</f>
        <v>0</v>
      </c>
      <c r="AA151" s="13" t="b">
        <f>tbl_CleanLeads[[#This Row],[Status_Clean]]="Converted"</f>
        <v>1</v>
      </c>
    </row>
    <row r="152" spans="1:27">
      <c r="A152" t="s">
        <v>63</v>
      </c>
      <c r="B152" t="s">
        <v>624</v>
      </c>
      <c r="C152" t="s">
        <v>625</v>
      </c>
      <c r="D152" t="s">
        <v>7258</v>
      </c>
      <c r="E152" t="s">
        <v>69</v>
      </c>
      <c r="F152" t="s">
        <v>250</v>
      </c>
      <c r="G152" s="1">
        <v>45461</v>
      </c>
      <c r="H152" s="8">
        <f>MONTH(tbl_CleanLeads[[#This Row],[Lead_Date_Final]])</f>
        <v>6</v>
      </c>
      <c r="I152" t="s">
        <v>7276</v>
      </c>
      <c r="J152" t="s">
        <v>7271</v>
      </c>
      <c r="K152" t="s">
        <v>7277</v>
      </c>
      <c r="L152">
        <f>WEEKDAY(tbl_CleanLeads[[#This Row],[Lead_Date_Final]],2)</f>
        <v>2</v>
      </c>
      <c r="M152" t="s">
        <v>7265</v>
      </c>
      <c r="N152">
        <v>42.8</v>
      </c>
      <c r="O152" s="7">
        <v>4111.51</v>
      </c>
      <c r="P152">
        <v>47</v>
      </c>
      <c r="Q152" t="s">
        <v>7273</v>
      </c>
      <c r="R152">
        <f>IF(UPPER(TRIM(Table2[[#This Row],[Status_Clean]]))="CONVERTED",1,0)</f>
        <v>1</v>
      </c>
      <c r="S152">
        <f>IF(ISNUMBER(MATCH(UPPER(TRIM(Table2[[#This Row],[Status_Clean]])),{"CONTACTED","QUALIFIED","CONVERTED"},0)),1,0)</f>
        <v>1</v>
      </c>
      <c r="T152" cm="1">
        <f t="array" ref="T152">_xlfn.SWITCH(UPPER(TRIM(Table2[[#This Row],[Status_Clean]])),"NEW",1,"CONTACTED",2,"QUALIFIED",3,"CONVERTED",4,"LOST",5,99)</f>
        <v>4</v>
      </c>
      <c r="U152" t="str" cm="1">
        <f t="array" ref="U152">_xlfn.LET(_xlpm.x,IFERROR(VALUE(Table2[[#This Row],[Response_Time_Hours]]),""),IF(_xlpm.x="","CHECK",_xlfn.IFS(_xlpm.x&lt;=1,"Immediate",_xlpm.x&lt;=6,"Fast",_xlpm.x&lt;=24,"Moderate",_xlpm.x&gt;24,"Delayed")))</f>
        <v>Delayed</v>
      </c>
      <c r="V152">
        <f>FLOOR(tbl_CleanLeads[[#This Row],[Response_Time_Hours]],6)</f>
        <v>42</v>
      </c>
      <c r="W152" t="str" cm="1">
        <f t="array" ref="W152">IF(Table2[[#This Row],[Interaction_Count_Final]]="","N/A",_xlfn.IFS(Table2[[#This Row],[Interaction_Count_Final]]&lt;=2,"Low",Table2[[#This Row],[Interaction_Count_Final]]&lt;=5,"Medium",Table2[[#This Row],[Interaction_Count_Final]]&gt;=6,"High",TRUE,"CHECK"))</f>
        <v>High</v>
      </c>
      <c r="X152" t="b">
        <f t="shared" si="2"/>
        <v>1</v>
      </c>
      <c r="Y152" t="b">
        <f>tbl_CleanLeads[[#This Row],[Response_Time_Hours]]&gt;24</f>
        <v>1</v>
      </c>
      <c r="Z152" s="13" t="b">
        <f>tbl_CleanLeads[[#This Row],[Response_Time_Hours]]&gt;72</f>
        <v>0</v>
      </c>
      <c r="AA152" s="13" t="b">
        <f>tbl_CleanLeads[[#This Row],[Status_Clean]]="Converted"</f>
        <v>1</v>
      </c>
    </row>
    <row r="153" spans="1:27">
      <c r="A153" t="s">
        <v>63</v>
      </c>
      <c r="B153" t="s">
        <v>628</v>
      </c>
      <c r="C153" t="s">
        <v>629</v>
      </c>
      <c r="D153" t="s">
        <v>7268</v>
      </c>
      <c r="E153" t="s">
        <v>469</v>
      </c>
      <c r="F153" t="s">
        <v>250</v>
      </c>
      <c r="G153" s="1">
        <v>45407</v>
      </c>
      <c r="H153" s="8">
        <f>MONTH(tbl_CleanLeads[[#This Row],[Lead_Date_Final]])</f>
        <v>4</v>
      </c>
      <c r="I153" t="s">
        <v>7297</v>
      </c>
      <c r="J153" t="s">
        <v>7271</v>
      </c>
      <c r="K153" t="s">
        <v>7277</v>
      </c>
      <c r="L153">
        <f>WEEKDAY(tbl_CleanLeads[[#This Row],[Lead_Date_Final]],2)</f>
        <v>4</v>
      </c>
      <c r="M153" t="s">
        <v>7285</v>
      </c>
      <c r="N153">
        <v>62.1</v>
      </c>
      <c r="O153" s="7">
        <v>4645.3900000000003</v>
      </c>
      <c r="P153">
        <v>18</v>
      </c>
      <c r="Q153" t="s">
        <v>7273</v>
      </c>
      <c r="R153">
        <f>IF(UPPER(TRIM(Table2[[#This Row],[Status_Clean]]))="CONVERTED",1,0)</f>
        <v>1</v>
      </c>
      <c r="S153">
        <f>IF(ISNUMBER(MATCH(UPPER(TRIM(Table2[[#This Row],[Status_Clean]])),{"CONTACTED","QUALIFIED","CONVERTED"},0)),1,0)</f>
        <v>1</v>
      </c>
      <c r="T153" cm="1">
        <f t="array" ref="T153">_xlfn.SWITCH(UPPER(TRIM(Table2[[#This Row],[Status_Clean]])),"NEW",1,"CONTACTED",2,"QUALIFIED",3,"CONVERTED",4,"LOST",5,99)</f>
        <v>4</v>
      </c>
      <c r="U153" t="str" cm="1">
        <f t="array" ref="U153">_xlfn.LET(_xlpm.x,IFERROR(VALUE(Table2[[#This Row],[Response_Time_Hours]]),""),IF(_xlpm.x="","CHECK",_xlfn.IFS(_xlpm.x&lt;=1,"Immediate",_xlpm.x&lt;=6,"Fast",_xlpm.x&lt;=24,"Moderate",_xlpm.x&gt;24,"Delayed")))</f>
        <v>Delayed</v>
      </c>
      <c r="V153">
        <f>FLOOR(tbl_CleanLeads[[#This Row],[Response_Time_Hours]],6)</f>
        <v>60</v>
      </c>
      <c r="W153" t="str" cm="1">
        <f t="array" ref="W153">IF(Table2[[#This Row],[Interaction_Count_Final]]="","N/A",_xlfn.IFS(Table2[[#This Row],[Interaction_Count_Final]]&lt;=2,"Low",Table2[[#This Row],[Interaction_Count_Final]]&lt;=5,"Medium",Table2[[#This Row],[Interaction_Count_Final]]&gt;=6,"High",TRUE,"CHECK"))</f>
        <v>High</v>
      </c>
      <c r="X153" t="b">
        <f t="shared" si="2"/>
        <v>1</v>
      </c>
      <c r="Y153" t="b">
        <f>tbl_CleanLeads[[#This Row],[Response_Time_Hours]]&gt;24</f>
        <v>1</v>
      </c>
      <c r="Z153" s="13" t="b">
        <f>tbl_CleanLeads[[#This Row],[Response_Time_Hours]]&gt;72</f>
        <v>0</v>
      </c>
      <c r="AA153" s="13" t="b">
        <f>tbl_CleanLeads[[#This Row],[Status_Clean]]="Converted"</f>
        <v>1</v>
      </c>
    </row>
    <row r="154" spans="1:27">
      <c r="A154" t="s">
        <v>70</v>
      </c>
      <c r="B154" t="s">
        <v>631</v>
      </c>
      <c r="C154" t="s">
        <v>7468</v>
      </c>
      <c r="D154" t="s">
        <v>7303</v>
      </c>
      <c r="E154" t="s">
        <v>101</v>
      </c>
      <c r="F154" t="s">
        <v>173</v>
      </c>
      <c r="G154" s="1">
        <v>45327</v>
      </c>
      <c r="H154" s="8">
        <f>MONTH(tbl_CleanLeads[[#This Row],[Lead_Date_Final]])</f>
        <v>2</v>
      </c>
      <c r="I154" t="s">
        <v>7283</v>
      </c>
      <c r="J154" t="s">
        <v>7271</v>
      </c>
      <c r="K154" t="s">
        <v>7284</v>
      </c>
      <c r="L154">
        <f>WEEKDAY(tbl_CleanLeads[[#This Row],[Lead_Date_Final]],2)</f>
        <v>1</v>
      </c>
      <c r="M154" t="s">
        <v>7298</v>
      </c>
      <c r="N154">
        <v>38.9</v>
      </c>
      <c r="O154" s="7">
        <v>3854.76</v>
      </c>
      <c r="P154">
        <v>25</v>
      </c>
      <c r="Q154" t="s">
        <v>7266</v>
      </c>
      <c r="R154">
        <f>IF(UPPER(TRIM(Table2[[#This Row],[Status_Clean]]))="CONVERTED",1,0)</f>
        <v>0</v>
      </c>
      <c r="S154">
        <f>IF(ISNUMBER(MATCH(UPPER(TRIM(Table2[[#This Row],[Status_Clean]])),{"CONTACTED","QUALIFIED","CONVERTED"},0)),1,0)</f>
        <v>0</v>
      </c>
      <c r="T154" cm="1">
        <f t="array" ref="T154">_xlfn.SWITCH(UPPER(TRIM(Table2[[#This Row],[Status_Clean]])),"NEW",1,"CONTACTED",2,"QUALIFIED",3,"CONVERTED",4,"LOST",5,99)</f>
        <v>5</v>
      </c>
      <c r="U154" t="str" cm="1">
        <f t="array" ref="U154">_xlfn.LET(_xlpm.x,IFERROR(VALUE(Table2[[#This Row],[Response_Time_Hours]]),""),IF(_xlpm.x="","CHECK",_xlfn.IFS(_xlpm.x&lt;=1,"Immediate",_xlpm.x&lt;=6,"Fast",_xlpm.x&lt;=24,"Moderate",_xlpm.x&gt;24,"Delayed")))</f>
        <v>Delayed</v>
      </c>
      <c r="V154">
        <f>FLOOR(tbl_CleanLeads[[#This Row],[Response_Time_Hours]],6)</f>
        <v>36</v>
      </c>
      <c r="W154" t="str" cm="1">
        <f t="array" ref="W154">IF(Table2[[#This Row],[Interaction_Count_Final]]="","N/A",_xlfn.IFS(Table2[[#This Row],[Interaction_Count_Final]]&lt;=2,"Low",Table2[[#This Row],[Interaction_Count_Final]]&lt;=5,"Medium",Table2[[#This Row],[Interaction_Count_Final]]&gt;=6,"High",TRUE,"CHECK"))</f>
        <v>High</v>
      </c>
      <c r="X154" t="b">
        <f t="shared" si="2"/>
        <v>1</v>
      </c>
      <c r="Y154" t="b">
        <f>tbl_CleanLeads[[#This Row],[Response_Time_Hours]]&gt;24</f>
        <v>1</v>
      </c>
      <c r="Z154" s="13" t="b">
        <f>tbl_CleanLeads[[#This Row],[Response_Time_Hours]]&gt;72</f>
        <v>0</v>
      </c>
      <c r="AA154" s="13" t="b">
        <f>tbl_CleanLeads[[#This Row],[Status_Clean]]="Converted"</f>
        <v>0</v>
      </c>
    </row>
    <row r="155" spans="1:27">
      <c r="A155" t="s">
        <v>102</v>
      </c>
      <c r="B155" t="s">
        <v>635</v>
      </c>
      <c r="C155" t="s">
        <v>7470</v>
      </c>
      <c r="D155" t="s">
        <v>7303</v>
      </c>
      <c r="E155" t="s">
        <v>69</v>
      </c>
      <c r="F155" t="s">
        <v>173</v>
      </c>
      <c r="G155" s="1">
        <v>45178</v>
      </c>
      <c r="H155" s="8">
        <f>MONTH(tbl_CleanLeads[[#This Row],[Lead_Date_Final]])</f>
        <v>9</v>
      </c>
      <c r="I155" t="s">
        <v>7287</v>
      </c>
      <c r="J155" t="s">
        <v>7263</v>
      </c>
      <c r="K155" t="s">
        <v>7288</v>
      </c>
      <c r="L155">
        <f>WEEKDAY(tbl_CleanLeads[[#This Row],[Lead_Date_Final]],2)</f>
        <v>6</v>
      </c>
      <c r="M155" t="s">
        <v>7278</v>
      </c>
      <c r="N155">
        <v>7.1999999999999993</v>
      </c>
      <c r="O155" s="7">
        <v>2737.71</v>
      </c>
      <c r="P155">
        <v>49</v>
      </c>
      <c r="Q155" t="s">
        <v>7266</v>
      </c>
      <c r="R155">
        <f>IF(UPPER(TRIM(Table2[[#This Row],[Status_Clean]]))="CONVERTED",1,0)</f>
        <v>0</v>
      </c>
      <c r="S155">
        <f>IF(ISNUMBER(MATCH(UPPER(TRIM(Table2[[#This Row],[Status_Clean]])),{"CONTACTED","QUALIFIED","CONVERTED"},0)),1,0)</f>
        <v>0</v>
      </c>
      <c r="T155" cm="1">
        <f t="array" ref="T155">_xlfn.SWITCH(UPPER(TRIM(Table2[[#This Row],[Status_Clean]])),"NEW",1,"CONTACTED",2,"QUALIFIED",3,"CONVERTED",4,"LOST",5,99)</f>
        <v>5</v>
      </c>
      <c r="U155" t="str" cm="1">
        <f t="array" ref="U155">_xlfn.LET(_xlpm.x,IFERROR(VALUE(Table2[[#This Row],[Response_Time_Hours]]),""),IF(_xlpm.x="","CHECK",_xlfn.IFS(_xlpm.x&lt;=1,"Immediate",_xlpm.x&lt;=6,"Fast",_xlpm.x&lt;=24,"Moderate",_xlpm.x&gt;24,"Delayed")))</f>
        <v>Moderate</v>
      </c>
      <c r="V155">
        <f>FLOOR(tbl_CleanLeads[[#This Row],[Response_Time_Hours]],6)</f>
        <v>6</v>
      </c>
      <c r="W155" t="str" cm="1">
        <f t="array" ref="W155">IF(Table2[[#This Row],[Interaction_Count_Final]]="","N/A",_xlfn.IFS(Table2[[#This Row],[Interaction_Count_Final]]&lt;=2,"Low",Table2[[#This Row],[Interaction_Count_Final]]&lt;=5,"Medium",Table2[[#This Row],[Interaction_Count_Final]]&gt;=6,"High",TRUE,"CHECK"))</f>
        <v>High</v>
      </c>
      <c r="X155" t="b">
        <f t="shared" si="2"/>
        <v>1</v>
      </c>
      <c r="Y155" t="b">
        <f>tbl_CleanLeads[[#This Row],[Response_Time_Hours]]&gt;24</f>
        <v>0</v>
      </c>
      <c r="Z155" s="13" t="b">
        <f>tbl_CleanLeads[[#This Row],[Response_Time_Hours]]&gt;72</f>
        <v>0</v>
      </c>
      <c r="AA155" s="13" t="b">
        <f>tbl_CleanLeads[[#This Row],[Status_Clean]]="Converted"</f>
        <v>0</v>
      </c>
    </row>
    <row r="156" spans="1:27">
      <c r="A156" t="s">
        <v>102</v>
      </c>
      <c r="B156" t="s">
        <v>638</v>
      </c>
      <c r="C156" t="s">
        <v>639</v>
      </c>
      <c r="D156" t="s">
        <v>7258</v>
      </c>
      <c r="E156" t="s">
        <v>1356</v>
      </c>
      <c r="F156" t="s">
        <v>250</v>
      </c>
      <c r="G156" s="1">
        <v>45233</v>
      </c>
      <c r="H156" s="8">
        <f>MONTH(tbl_CleanLeads[[#This Row],[Lead_Date_Final]])</f>
        <v>11</v>
      </c>
      <c r="I156" t="s">
        <v>7300</v>
      </c>
      <c r="J156" t="s">
        <v>7263</v>
      </c>
      <c r="K156" t="s">
        <v>7264</v>
      </c>
      <c r="L156">
        <f>WEEKDAY(tbl_CleanLeads[[#This Row],[Lead_Date_Final]],2)</f>
        <v>5</v>
      </c>
      <c r="M156" t="s">
        <v>7312</v>
      </c>
      <c r="N156">
        <v>47.7</v>
      </c>
      <c r="O156" s="7">
        <v>3397.96</v>
      </c>
      <c r="P156">
        <v>34</v>
      </c>
      <c r="Q156" t="s">
        <v>7266</v>
      </c>
      <c r="R156">
        <f>IF(UPPER(TRIM(Table2[[#This Row],[Status_Clean]]))="CONVERTED",1,0)</f>
        <v>1</v>
      </c>
      <c r="S156">
        <f>IF(ISNUMBER(MATCH(UPPER(TRIM(Table2[[#This Row],[Status_Clean]])),{"CONTACTED","QUALIFIED","CONVERTED"},0)),1,0)</f>
        <v>1</v>
      </c>
      <c r="T156" cm="1">
        <f t="array" ref="T156">_xlfn.SWITCH(UPPER(TRIM(Table2[[#This Row],[Status_Clean]])),"NEW",1,"CONTACTED",2,"QUALIFIED",3,"CONVERTED",4,"LOST",5,99)</f>
        <v>4</v>
      </c>
      <c r="U156" t="str" cm="1">
        <f t="array" ref="U156">_xlfn.LET(_xlpm.x,IFERROR(VALUE(Table2[[#This Row],[Response_Time_Hours]]),""),IF(_xlpm.x="","CHECK",_xlfn.IFS(_xlpm.x&lt;=1,"Immediate",_xlpm.x&lt;=6,"Fast",_xlpm.x&lt;=24,"Moderate",_xlpm.x&gt;24,"Delayed")))</f>
        <v>Delayed</v>
      </c>
      <c r="V156">
        <f>FLOOR(tbl_CleanLeads[[#This Row],[Response_Time_Hours]],6)</f>
        <v>42</v>
      </c>
      <c r="W156" t="str" cm="1">
        <f t="array" ref="W156">IF(Table2[[#This Row],[Interaction_Count_Final]]="","N/A",_xlfn.IFS(Table2[[#This Row],[Interaction_Count_Final]]&lt;=2,"Low",Table2[[#This Row],[Interaction_Count_Final]]&lt;=5,"Medium",Table2[[#This Row],[Interaction_Count_Final]]&gt;=6,"High",TRUE,"CHECK"))</f>
        <v>High</v>
      </c>
      <c r="X156" t="b">
        <f t="shared" si="2"/>
        <v>1</v>
      </c>
      <c r="Y156" t="b">
        <f>tbl_CleanLeads[[#This Row],[Response_Time_Hours]]&gt;24</f>
        <v>1</v>
      </c>
      <c r="Z156" s="13" t="b">
        <f>tbl_CleanLeads[[#This Row],[Response_Time_Hours]]&gt;72</f>
        <v>0</v>
      </c>
      <c r="AA156" s="13" t="b">
        <f>tbl_CleanLeads[[#This Row],[Status_Clean]]="Converted"</f>
        <v>1</v>
      </c>
    </row>
    <row r="157" spans="1:27">
      <c r="A157" t="s">
        <v>63</v>
      </c>
      <c r="B157" t="s">
        <v>640</v>
      </c>
      <c r="C157" t="s">
        <v>641</v>
      </c>
      <c r="D157" t="s">
        <v>7280</v>
      </c>
      <c r="E157" t="s">
        <v>469</v>
      </c>
      <c r="F157" t="s">
        <v>125</v>
      </c>
      <c r="G157" s="1">
        <v>45110</v>
      </c>
      <c r="H157" s="8">
        <f>MONTH(tbl_CleanLeads[[#This Row],[Lead_Date_Final]])</f>
        <v>7</v>
      </c>
      <c r="I157" t="s">
        <v>7305</v>
      </c>
      <c r="J157" t="s">
        <v>7263</v>
      </c>
      <c r="K157" t="s">
        <v>7288</v>
      </c>
      <c r="L157">
        <f>WEEKDAY(tbl_CleanLeads[[#This Row],[Lead_Date_Final]],2)</f>
        <v>1</v>
      </c>
      <c r="M157" t="s">
        <v>7298</v>
      </c>
      <c r="N157">
        <v>52.7</v>
      </c>
      <c r="O157" s="7">
        <v>1461.6</v>
      </c>
      <c r="P157">
        <v>12</v>
      </c>
      <c r="Q157" t="s">
        <v>7289</v>
      </c>
      <c r="R157">
        <f>IF(UPPER(TRIM(Table2[[#This Row],[Status_Clean]]))="CONVERTED",1,0)</f>
        <v>0</v>
      </c>
      <c r="S157">
        <f>IF(ISNUMBER(MATCH(UPPER(TRIM(Table2[[#This Row],[Status_Clean]])),{"CONTACTED","QUALIFIED","CONVERTED"},0)),1,0)</f>
        <v>1</v>
      </c>
      <c r="T157" cm="1">
        <f t="array" ref="T157">_xlfn.SWITCH(UPPER(TRIM(Table2[[#This Row],[Status_Clean]])),"NEW",1,"CONTACTED",2,"QUALIFIED",3,"CONVERTED",4,"LOST",5,99)</f>
        <v>2</v>
      </c>
      <c r="U157" t="str" cm="1">
        <f t="array" ref="U157">_xlfn.LET(_xlpm.x,IFERROR(VALUE(Table2[[#This Row],[Response_Time_Hours]]),""),IF(_xlpm.x="","CHECK",_xlfn.IFS(_xlpm.x&lt;=1,"Immediate",_xlpm.x&lt;=6,"Fast",_xlpm.x&lt;=24,"Moderate",_xlpm.x&gt;24,"Delayed")))</f>
        <v>Delayed</v>
      </c>
      <c r="V157">
        <f>FLOOR(tbl_CleanLeads[[#This Row],[Response_Time_Hours]],6)</f>
        <v>48</v>
      </c>
      <c r="W157" t="str" cm="1">
        <f t="array" ref="W157">IF(Table2[[#This Row],[Interaction_Count_Final]]="","N/A",_xlfn.IFS(Table2[[#This Row],[Interaction_Count_Final]]&lt;=2,"Low",Table2[[#This Row],[Interaction_Count_Final]]&lt;=5,"Medium",Table2[[#This Row],[Interaction_Count_Final]]&gt;=6,"High",TRUE,"CHECK"))</f>
        <v>High</v>
      </c>
      <c r="X157" t="b">
        <f t="shared" si="2"/>
        <v>1</v>
      </c>
      <c r="Y157" t="b">
        <f>tbl_CleanLeads[[#This Row],[Response_Time_Hours]]&gt;24</f>
        <v>1</v>
      </c>
      <c r="Z157" s="13" t="b">
        <f>tbl_CleanLeads[[#This Row],[Response_Time_Hours]]&gt;72</f>
        <v>0</v>
      </c>
      <c r="AA157" s="13" t="b">
        <f>tbl_CleanLeads[[#This Row],[Status_Clean]]="Converted"</f>
        <v>0</v>
      </c>
    </row>
    <row r="158" spans="1:27">
      <c r="A158" t="s">
        <v>90</v>
      </c>
      <c r="B158" t="s">
        <v>643</v>
      </c>
      <c r="C158" t="s">
        <v>644</v>
      </c>
      <c r="D158" t="s">
        <v>7274</v>
      </c>
      <c r="E158" t="s">
        <v>1356</v>
      </c>
      <c r="F158" t="s">
        <v>173</v>
      </c>
      <c r="G158" s="1">
        <v>45329</v>
      </c>
      <c r="H158" s="8">
        <f>MONTH(tbl_CleanLeads[[#This Row],[Lead_Date_Final]])</f>
        <v>2</v>
      </c>
      <c r="I158" t="s">
        <v>7283</v>
      </c>
      <c r="J158" t="s">
        <v>7271</v>
      </c>
      <c r="K158" t="s">
        <v>7284</v>
      </c>
      <c r="L158">
        <f>WEEKDAY(tbl_CleanLeads[[#This Row],[Lead_Date_Final]],2)</f>
        <v>3</v>
      </c>
      <c r="M158" t="s">
        <v>7272</v>
      </c>
      <c r="N158">
        <v>8</v>
      </c>
      <c r="O158" s="7">
        <v>3812.6</v>
      </c>
      <c r="P158">
        <v>4</v>
      </c>
      <c r="Q158" t="s">
        <v>7266</v>
      </c>
      <c r="R158">
        <f>IF(UPPER(TRIM(Table2[[#This Row],[Status_Clean]]))="CONVERTED",1,0)</f>
        <v>0</v>
      </c>
      <c r="S158">
        <f>IF(ISNUMBER(MATCH(UPPER(TRIM(Table2[[#This Row],[Status_Clean]])),{"CONTACTED","QUALIFIED","CONVERTED"},0)),1,0)</f>
        <v>0</v>
      </c>
      <c r="T158" cm="1">
        <f t="array" ref="T158">_xlfn.SWITCH(UPPER(TRIM(Table2[[#This Row],[Status_Clean]])),"NEW",1,"CONTACTED",2,"QUALIFIED",3,"CONVERTED",4,"LOST",5,99)</f>
        <v>5</v>
      </c>
      <c r="U158" t="str" cm="1">
        <f t="array" ref="U158">_xlfn.LET(_xlpm.x,IFERROR(VALUE(Table2[[#This Row],[Response_Time_Hours]]),""),IF(_xlpm.x="","CHECK",_xlfn.IFS(_xlpm.x&lt;=1,"Immediate",_xlpm.x&lt;=6,"Fast",_xlpm.x&lt;=24,"Moderate",_xlpm.x&gt;24,"Delayed")))</f>
        <v>Moderate</v>
      </c>
      <c r="V158">
        <f>FLOOR(tbl_CleanLeads[[#This Row],[Response_Time_Hours]],6)</f>
        <v>6</v>
      </c>
      <c r="W158" t="str" cm="1">
        <f t="array" ref="W158">IF(Table2[[#This Row],[Interaction_Count_Final]]="","N/A",_xlfn.IFS(Table2[[#This Row],[Interaction_Count_Final]]&lt;=2,"Low",Table2[[#This Row],[Interaction_Count_Final]]&lt;=5,"Medium",Table2[[#This Row],[Interaction_Count_Final]]&gt;=6,"High",TRUE,"CHECK"))</f>
        <v>Medium</v>
      </c>
      <c r="X158" t="b">
        <f t="shared" si="2"/>
        <v>1</v>
      </c>
      <c r="Y158" t="b">
        <f>tbl_CleanLeads[[#This Row],[Response_Time_Hours]]&gt;24</f>
        <v>0</v>
      </c>
      <c r="Z158" s="13" t="b">
        <f>tbl_CleanLeads[[#This Row],[Response_Time_Hours]]&gt;72</f>
        <v>0</v>
      </c>
      <c r="AA158" s="13" t="b">
        <f>tbl_CleanLeads[[#This Row],[Status_Clean]]="Converted"</f>
        <v>0</v>
      </c>
    </row>
    <row r="159" spans="1:27">
      <c r="A159" t="s">
        <v>90</v>
      </c>
      <c r="B159" t="s">
        <v>646</v>
      </c>
      <c r="C159" t="s">
        <v>647</v>
      </c>
      <c r="D159" t="s">
        <v>7258</v>
      </c>
      <c r="E159" t="s">
        <v>106</v>
      </c>
      <c r="F159" t="s">
        <v>173</v>
      </c>
      <c r="G159" s="1">
        <v>45637</v>
      </c>
      <c r="H159" s="8">
        <f>MONTH(tbl_CleanLeads[[#This Row],[Lead_Date_Final]])</f>
        <v>12</v>
      </c>
      <c r="I159" t="s">
        <v>7262</v>
      </c>
      <c r="J159" t="s">
        <v>7271</v>
      </c>
      <c r="K159" t="s">
        <v>7264</v>
      </c>
      <c r="L159">
        <f>WEEKDAY(tbl_CleanLeads[[#This Row],[Lead_Date_Final]],2)</f>
        <v>3</v>
      </c>
      <c r="M159" t="s">
        <v>7272</v>
      </c>
      <c r="N159">
        <v>50.8</v>
      </c>
      <c r="O159" s="7">
        <v>3705.05</v>
      </c>
      <c r="P159" t="s">
        <v>232</v>
      </c>
      <c r="Q159" t="s">
        <v>7266</v>
      </c>
      <c r="R159">
        <f>IF(UPPER(TRIM(Table2[[#This Row],[Status_Clean]]))="CONVERTED",1,0)</f>
        <v>0</v>
      </c>
      <c r="S159">
        <f>IF(ISNUMBER(MATCH(UPPER(TRIM(Table2[[#This Row],[Status_Clean]])),{"CONTACTED","QUALIFIED","CONVERTED"},0)),1,0)</f>
        <v>0</v>
      </c>
      <c r="T159" cm="1">
        <f t="array" ref="T159">_xlfn.SWITCH(UPPER(TRIM(Table2[[#This Row],[Status_Clean]])),"NEW",1,"CONTACTED",2,"QUALIFIED",3,"CONVERTED",4,"LOST",5,99)</f>
        <v>5</v>
      </c>
      <c r="U159" t="str" cm="1">
        <f t="array" ref="U159">_xlfn.LET(_xlpm.x,IFERROR(VALUE(Table2[[#This Row],[Response_Time_Hours]]),""),IF(_xlpm.x="","CHECK",_xlfn.IFS(_xlpm.x&lt;=1,"Immediate",_xlpm.x&lt;=6,"Fast",_xlpm.x&lt;=24,"Moderate",_xlpm.x&gt;24,"Delayed")))</f>
        <v>Delayed</v>
      </c>
      <c r="V159">
        <f>FLOOR(tbl_CleanLeads[[#This Row],[Response_Time_Hours]],6)</f>
        <v>48</v>
      </c>
      <c r="W159" t="str" cm="1">
        <f t="array" ref="W159">IF(Table2[[#This Row],[Interaction_Count_Final]]="","N/A",_xlfn.IFS(Table2[[#This Row],[Interaction_Count_Final]]&lt;=2,"Low",Table2[[#This Row],[Interaction_Count_Final]]&lt;=5,"Medium",Table2[[#This Row],[Interaction_Count_Final]]&gt;=6,"High",TRUE,"CHECK"))</f>
        <v>High</v>
      </c>
      <c r="X159" t="b">
        <f t="shared" si="2"/>
        <v>1</v>
      </c>
      <c r="Y159" t="b">
        <f>tbl_CleanLeads[[#This Row],[Response_Time_Hours]]&gt;24</f>
        <v>1</v>
      </c>
      <c r="Z159" s="13" t="b">
        <f>tbl_CleanLeads[[#This Row],[Response_Time_Hours]]&gt;72</f>
        <v>0</v>
      </c>
      <c r="AA159" s="13" t="b">
        <f>tbl_CleanLeads[[#This Row],[Status_Clean]]="Converted"</f>
        <v>0</v>
      </c>
    </row>
    <row r="160" spans="1:27">
      <c r="A160" t="s">
        <v>70</v>
      </c>
      <c r="B160" t="s">
        <v>649</v>
      </c>
      <c r="C160" t="s">
        <v>650</v>
      </c>
      <c r="D160" t="s">
        <v>7274</v>
      </c>
      <c r="E160" t="s">
        <v>123</v>
      </c>
      <c r="F160" t="s">
        <v>125</v>
      </c>
      <c r="G160" s="1">
        <v>44956</v>
      </c>
      <c r="H160" s="8">
        <f>MONTH(tbl_CleanLeads[[#This Row],[Lead_Date_Final]])</f>
        <v>1</v>
      </c>
      <c r="I160" t="s">
        <v>7317</v>
      </c>
      <c r="J160" t="s">
        <v>7263</v>
      </c>
      <c r="K160" t="s">
        <v>7284</v>
      </c>
      <c r="L160">
        <f>WEEKDAY(tbl_CleanLeads[[#This Row],[Lead_Date_Final]],2)</f>
        <v>1</v>
      </c>
      <c r="M160" t="s">
        <v>7298</v>
      </c>
      <c r="N160">
        <v>55.8</v>
      </c>
      <c r="O160" s="7">
        <v>3931.86</v>
      </c>
      <c r="P160">
        <v>35</v>
      </c>
      <c r="Q160" t="s">
        <v>7266</v>
      </c>
      <c r="R160">
        <f>IF(UPPER(TRIM(Table2[[#This Row],[Status_Clean]]))="CONVERTED",1,0)</f>
        <v>0</v>
      </c>
      <c r="S160">
        <f>IF(ISNUMBER(MATCH(UPPER(TRIM(Table2[[#This Row],[Status_Clean]])),{"CONTACTED","QUALIFIED","CONVERTED"},0)),1,0)</f>
        <v>1</v>
      </c>
      <c r="T160" cm="1">
        <f t="array" ref="T160">_xlfn.SWITCH(UPPER(TRIM(Table2[[#This Row],[Status_Clean]])),"NEW",1,"CONTACTED",2,"QUALIFIED",3,"CONVERTED",4,"LOST",5,99)</f>
        <v>2</v>
      </c>
      <c r="U160" t="str" cm="1">
        <f t="array" ref="U160">_xlfn.LET(_xlpm.x,IFERROR(VALUE(Table2[[#This Row],[Response_Time_Hours]]),""),IF(_xlpm.x="","CHECK",_xlfn.IFS(_xlpm.x&lt;=1,"Immediate",_xlpm.x&lt;=6,"Fast",_xlpm.x&lt;=24,"Moderate",_xlpm.x&gt;24,"Delayed")))</f>
        <v>Delayed</v>
      </c>
      <c r="V160">
        <f>FLOOR(tbl_CleanLeads[[#This Row],[Response_Time_Hours]],6)</f>
        <v>54</v>
      </c>
      <c r="W160" t="str" cm="1">
        <f t="array" ref="W160">IF(Table2[[#This Row],[Interaction_Count_Final]]="","N/A",_xlfn.IFS(Table2[[#This Row],[Interaction_Count_Final]]&lt;=2,"Low",Table2[[#This Row],[Interaction_Count_Final]]&lt;=5,"Medium",Table2[[#This Row],[Interaction_Count_Final]]&gt;=6,"High",TRUE,"CHECK"))</f>
        <v>High</v>
      </c>
      <c r="X160" t="b">
        <f t="shared" si="2"/>
        <v>1</v>
      </c>
      <c r="Y160" t="b">
        <f>tbl_CleanLeads[[#This Row],[Response_Time_Hours]]&gt;24</f>
        <v>1</v>
      </c>
      <c r="Z160" s="13" t="b">
        <f>tbl_CleanLeads[[#This Row],[Response_Time_Hours]]&gt;72</f>
        <v>0</v>
      </c>
      <c r="AA160" s="13" t="b">
        <f>tbl_CleanLeads[[#This Row],[Status_Clean]]="Converted"</f>
        <v>0</v>
      </c>
    </row>
    <row r="161" spans="1:27">
      <c r="A161" t="s">
        <v>90</v>
      </c>
      <c r="B161" t="s">
        <v>652</v>
      </c>
      <c r="C161" t="s">
        <v>653</v>
      </c>
      <c r="D161" t="s">
        <v>7303</v>
      </c>
      <c r="E161" t="s">
        <v>254</v>
      </c>
      <c r="F161" t="s">
        <v>71</v>
      </c>
      <c r="G161" s="1">
        <v>45500</v>
      </c>
      <c r="H161" s="8">
        <f>MONTH(tbl_CleanLeads[[#This Row],[Lead_Date_Final]])</f>
        <v>7</v>
      </c>
      <c r="I161" t="s">
        <v>7305</v>
      </c>
      <c r="J161" t="s">
        <v>7271</v>
      </c>
      <c r="K161" t="s">
        <v>7288</v>
      </c>
      <c r="L161">
        <f>WEEKDAY(tbl_CleanLeads[[#This Row],[Lead_Date_Final]],2)</f>
        <v>6</v>
      </c>
      <c r="M161" t="s">
        <v>7278</v>
      </c>
      <c r="N161">
        <v>35</v>
      </c>
      <c r="O161" s="7">
        <v>1426.15</v>
      </c>
      <c r="P161">
        <v>46</v>
      </c>
      <c r="Q161" t="s">
        <v>7289</v>
      </c>
      <c r="R161">
        <f>IF(UPPER(TRIM(Table2[[#This Row],[Status_Clean]]))="CONVERTED",1,0)</f>
        <v>0</v>
      </c>
      <c r="S161">
        <f>IF(ISNUMBER(MATCH(UPPER(TRIM(Table2[[#This Row],[Status_Clean]])),{"CONTACTED","QUALIFIED","CONVERTED"},0)),1,0)</f>
        <v>1</v>
      </c>
      <c r="T161" cm="1">
        <f t="array" ref="T161">_xlfn.SWITCH(UPPER(TRIM(Table2[[#This Row],[Status_Clean]])),"NEW",1,"CONTACTED",2,"QUALIFIED",3,"CONVERTED",4,"LOST",5,99)</f>
        <v>3</v>
      </c>
      <c r="U161" t="str" cm="1">
        <f t="array" ref="U161">_xlfn.LET(_xlpm.x,IFERROR(VALUE(Table2[[#This Row],[Response_Time_Hours]]),""),IF(_xlpm.x="","CHECK",_xlfn.IFS(_xlpm.x&lt;=1,"Immediate",_xlpm.x&lt;=6,"Fast",_xlpm.x&lt;=24,"Moderate",_xlpm.x&gt;24,"Delayed")))</f>
        <v>Delayed</v>
      </c>
      <c r="V161">
        <f>FLOOR(tbl_CleanLeads[[#This Row],[Response_Time_Hours]],6)</f>
        <v>30</v>
      </c>
      <c r="W161" t="str" cm="1">
        <f t="array" ref="W161">IF(Table2[[#This Row],[Interaction_Count_Final]]="","N/A",_xlfn.IFS(Table2[[#This Row],[Interaction_Count_Final]]&lt;=2,"Low",Table2[[#This Row],[Interaction_Count_Final]]&lt;=5,"Medium",Table2[[#This Row],[Interaction_Count_Final]]&gt;=6,"High",TRUE,"CHECK"))</f>
        <v>High</v>
      </c>
      <c r="X161" t="b">
        <f t="shared" si="2"/>
        <v>1</v>
      </c>
      <c r="Y161" t="b">
        <f>tbl_CleanLeads[[#This Row],[Response_Time_Hours]]&gt;24</f>
        <v>1</v>
      </c>
      <c r="Z161" s="13" t="b">
        <f>tbl_CleanLeads[[#This Row],[Response_Time_Hours]]&gt;72</f>
        <v>0</v>
      </c>
      <c r="AA161" s="13" t="b">
        <f>tbl_CleanLeads[[#This Row],[Status_Clean]]="Converted"</f>
        <v>0</v>
      </c>
    </row>
    <row r="162" spans="1:27">
      <c r="A162" t="s">
        <v>90</v>
      </c>
      <c r="B162" t="s">
        <v>655</v>
      </c>
      <c r="C162" t="s">
        <v>656</v>
      </c>
      <c r="D162" t="s">
        <v>7274</v>
      </c>
      <c r="E162" t="s">
        <v>311</v>
      </c>
      <c r="F162" t="s">
        <v>193</v>
      </c>
      <c r="G162" s="1">
        <v>45584</v>
      </c>
      <c r="H162" s="8">
        <f>MONTH(tbl_CleanLeads[[#This Row],[Lead_Date_Final]])</f>
        <v>10</v>
      </c>
      <c r="I162" t="s">
        <v>7270</v>
      </c>
      <c r="J162" t="s">
        <v>7271</v>
      </c>
      <c r="K162" t="s">
        <v>7264</v>
      </c>
      <c r="L162">
        <f>WEEKDAY(tbl_CleanLeads[[#This Row],[Lead_Date_Final]],2)</f>
        <v>6</v>
      </c>
      <c r="M162" t="s">
        <v>7278</v>
      </c>
      <c r="N162">
        <v>48</v>
      </c>
      <c r="O162" s="7">
        <v>1877.21</v>
      </c>
      <c r="P162">
        <v>15</v>
      </c>
      <c r="Q162" t="s">
        <v>7289</v>
      </c>
      <c r="R162">
        <f>IF(UPPER(TRIM(Table2[[#This Row],[Status_Clean]]))="CONVERTED",1,0)</f>
        <v>0</v>
      </c>
      <c r="S162">
        <f>IF(ISNUMBER(MATCH(UPPER(TRIM(Table2[[#This Row],[Status_Clean]])),{"CONTACTED","QUALIFIED","CONVERTED"},0)),1,0)</f>
        <v>0</v>
      </c>
      <c r="T162" cm="1">
        <f t="array" ref="T162">_xlfn.SWITCH(UPPER(TRIM(Table2[[#This Row],[Status_Clean]])),"NEW",1,"CONTACTED",2,"QUALIFIED",3,"CONVERTED",4,"LOST",5,99)</f>
        <v>1</v>
      </c>
      <c r="U162" t="str" cm="1">
        <f t="array" ref="U162">_xlfn.LET(_xlpm.x,IFERROR(VALUE(Table2[[#This Row],[Response_Time_Hours]]),""),IF(_xlpm.x="","CHECK",_xlfn.IFS(_xlpm.x&lt;=1,"Immediate",_xlpm.x&lt;=6,"Fast",_xlpm.x&lt;=24,"Moderate",_xlpm.x&gt;24,"Delayed")))</f>
        <v>Delayed</v>
      </c>
      <c r="V162">
        <f>FLOOR(tbl_CleanLeads[[#This Row],[Response_Time_Hours]],6)</f>
        <v>48</v>
      </c>
      <c r="W162" t="str" cm="1">
        <f t="array" ref="W162">IF(Table2[[#This Row],[Interaction_Count_Final]]="","N/A",_xlfn.IFS(Table2[[#This Row],[Interaction_Count_Final]]&lt;=2,"Low",Table2[[#This Row],[Interaction_Count_Final]]&lt;=5,"Medium",Table2[[#This Row],[Interaction_Count_Final]]&gt;=6,"High",TRUE,"CHECK"))</f>
        <v>High</v>
      </c>
      <c r="X162" t="b">
        <f t="shared" si="2"/>
        <v>1</v>
      </c>
      <c r="Y162" t="b">
        <f>tbl_CleanLeads[[#This Row],[Response_Time_Hours]]&gt;24</f>
        <v>1</v>
      </c>
      <c r="Z162" s="13" t="b">
        <f>tbl_CleanLeads[[#This Row],[Response_Time_Hours]]&gt;72</f>
        <v>0</v>
      </c>
      <c r="AA162" s="13" t="b">
        <f>tbl_CleanLeads[[#This Row],[Status_Clean]]="Converted"</f>
        <v>0</v>
      </c>
    </row>
    <row r="163" spans="1:27">
      <c r="A163" t="s">
        <v>63</v>
      </c>
      <c r="B163" t="s">
        <v>657</v>
      </c>
      <c r="C163" t="s">
        <v>7478</v>
      </c>
      <c r="D163" t="s">
        <v>7274</v>
      </c>
      <c r="E163" t="s">
        <v>447</v>
      </c>
      <c r="F163" t="s">
        <v>193</v>
      </c>
      <c r="G163" s="1">
        <v>45493</v>
      </c>
      <c r="H163" s="8">
        <f>MONTH(tbl_CleanLeads[[#This Row],[Lead_Date_Final]])</f>
        <v>7</v>
      </c>
      <c r="I163" t="s">
        <v>7305</v>
      </c>
      <c r="J163" t="s">
        <v>7271</v>
      </c>
      <c r="K163" t="s">
        <v>7288</v>
      </c>
      <c r="L163">
        <f>WEEKDAY(tbl_CleanLeads[[#This Row],[Lead_Date_Final]],2)</f>
        <v>6</v>
      </c>
      <c r="M163" t="s">
        <v>7278</v>
      </c>
      <c r="N163">
        <v>25.9</v>
      </c>
      <c r="O163" s="7">
        <v>2034</v>
      </c>
      <c r="P163">
        <v>38</v>
      </c>
      <c r="Q163" t="s">
        <v>7266</v>
      </c>
      <c r="R163">
        <f>IF(UPPER(TRIM(Table2[[#This Row],[Status_Clean]]))="CONVERTED",1,0)</f>
        <v>0</v>
      </c>
      <c r="S163">
        <f>IF(ISNUMBER(MATCH(UPPER(TRIM(Table2[[#This Row],[Status_Clean]])),{"CONTACTED","QUALIFIED","CONVERTED"},0)),1,0)</f>
        <v>0</v>
      </c>
      <c r="T163" cm="1">
        <f t="array" ref="T163">_xlfn.SWITCH(UPPER(TRIM(Table2[[#This Row],[Status_Clean]])),"NEW",1,"CONTACTED",2,"QUALIFIED",3,"CONVERTED",4,"LOST",5,99)</f>
        <v>1</v>
      </c>
      <c r="U163" t="str" cm="1">
        <f t="array" ref="U163">_xlfn.LET(_xlpm.x,IFERROR(VALUE(Table2[[#This Row],[Response_Time_Hours]]),""),IF(_xlpm.x="","CHECK",_xlfn.IFS(_xlpm.x&lt;=1,"Immediate",_xlpm.x&lt;=6,"Fast",_xlpm.x&lt;=24,"Moderate",_xlpm.x&gt;24,"Delayed")))</f>
        <v>Delayed</v>
      </c>
      <c r="V163">
        <f>FLOOR(tbl_CleanLeads[[#This Row],[Response_Time_Hours]],6)</f>
        <v>24</v>
      </c>
      <c r="W163" t="str" cm="1">
        <f t="array" ref="W163">IF(Table2[[#This Row],[Interaction_Count_Final]]="","N/A",_xlfn.IFS(Table2[[#This Row],[Interaction_Count_Final]]&lt;=2,"Low",Table2[[#This Row],[Interaction_Count_Final]]&lt;=5,"Medium",Table2[[#This Row],[Interaction_Count_Final]]&gt;=6,"High",TRUE,"CHECK"))</f>
        <v>High</v>
      </c>
      <c r="X163" t="b">
        <f t="shared" si="2"/>
        <v>1</v>
      </c>
      <c r="Y163" t="b">
        <f>tbl_CleanLeads[[#This Row],[Response_Time_Hours]]&gt;24</f>
        <v>1</v>
      </c>
      <c r="Z163" s="13" t="b">
        <f>tbl_CleanLeads[[#This Row],[Response_Time_Hours]]&gt;72</f>
        <v>0</v>
      </c>
      <c r="AA163" s="13" t="b">
        <f>tbl_CleanLeads[[#This Row],[Status_Clean]]="Converted"</f>
        <v>0</v>
      </c>
    </row>
    <row r="164" spans="1:27">
      <c r="A164" t="s">
        <v>70</v>
      </c>
      <c r="B164" t="s">
        <v>660</v>
      </c>
      <c r="C164" t="s">
        <v>661</v>
      </c>
      <c r="D164" t="s">
        <v>7258</v>
      </c>
      <c r="E164" t="s">
        <v>106</v>
      </c>
      <c r="F164" t="s">
        <v>250</v>
      </c>
      <c r="G164" s="1">
        <v>44996</v>
      </c>
      <c r="H164" s="8">
        <f>MONTH(tbl_CleanLeads[[#This Row],[Lead_Date_Final]])</f>
        <v>3</v>
      </c>
      <c r="I164" t="s">
        <v>7295</v>
      </c>
      <c r="J164" t="s">
        <v>7263</v>
      </c>
      <c r="K164" t="s">
        <v>7284</v>
      </c>
      <c r="L164">
        <f>WEEKDAY(tbl_CleanLeads[[#This Row],[Lead_Date_Final]],2)</f>
        <v>6</v>
      </c>
      <c r="M164" t="s">
        <v>7278</v>
      </c>
      <c r="N164">
        <v>56.3</v>
      </c>
      <c r="O164" s="7">
        <v>3978.84</v>
      </c>
      <c r="P164">
        <v>7</v>
      </c>
      <c r="Q164" t="s">
        <v>7273</v>
      </c>
      <c r="R164">
        <f>IF(UPPER(TRIM(Table2[[#This Row],[Status_Clean]]))="CONVERTED",1,0)</f>
        <v>1</v>
      </c>
      <c r="S164">
        <f>IF(ISNUMBER(MATCH(UPPER(TRIM(Table2[[#This Row],[Status_Clean]])),{"CONTACTED","QUALIFIED","CONVERTED"},0)),1,0)</f>
        <v>1</v>
      </c>
      <c r="T164" cm="1">
        <f t="array" ref="T164">_xlfn.SWITCH(UPPER(TRIM(Table2[[#This Row],[Status_Clean]])),"NEW",1,"CONTACTED",2,"QUALIFIED",3,"CONVERTED",4,"LOST",5,99)</f>
        <v>4</v>
      </c>
      <c r="U164" t="str" cm="1">
        <f t="array" ref="U164">_xlfn.LET(_xlpm.x,IFERROR(VALUE(Table2[[#This Row],[Response_Time_Hours]]),""),IF(_xlpm.x="","CHECK",_xlfn.IFS(_xlpm.x&lt;=1,"Immediate",_xlpm.x&lt;=6,"Fast",_xlpm.x&lt;=24,"Moderate",_xlpm.x&gt;24,"Delayed")))</f>
        <v>Delayed</v>
      </c>
      <c r="V164">
        <f>FLOOR(tbl_CleanLeads[[#This Row],[Response_Time_Hours]],6)</f>
        <v>54</v>
      </c>
      <c r="W164" t="str" cm="1">
        <f t="array" ref="W164">IF(Table2[[#This Row],[Interaction_Count_Final]]="","N/A",_xlfn.IFS(Table2[[#This Row],[Interaction_Count_Final]]&lt;=2,"Low",Table2[[#This Row],[Interaction_Count_Final]]&lt;=5,"Medium",Table2[[#This Row],[Interaction_Count_Final]]&gt;=6,"High",TRUE,"CHECK"))</f>
        <v>High</v>
      </c>
      <c r="X164" t="b">
        <f t="shared" si="2"/>
        <v>1</v>
      </c>
      <c r="Y164" t="b">
        <f>tbl_CleanLeads[[#This Row],[Response_Time_Hours]]&gt;24</f>
        <v>1</v>
      </c>
      <c r="Z164" s="13" t="b">
        <f>tbl_CleanLeads[[#This Row],[Response_Time_Hours]]&gt;72</f>
        <v>0</v>
      </c>
      <c r="AA164" s="13" t="b">
        <f>tbl_CleanLeads[[#This Row],[Status_Clean]]="Converted"</f>
        <v>1</v>
      </c>
    </row>
    <row r="165" spans="1:27">
      <c r="A165" t="s">
        <v>63</v>
      </c>
      <c r="B165" t="s">
        <v>664</v>
      </c>
      <c r="C165" t="s">
        <v>665</v>
      </c>
      <c r="D165" t="s">
        <v>7258</v>
      </c>
      <c r="E165" t="s">
        <v>473</v>
      </c>
      <c r="F165" t="s">
        <v>193</v>
      </c>
      <c r="G165" s="1">
        <v>45641</v>
      </c>
      <c r="H165" s="8">
        <f>MONTH(tbl_CleanLeads[[#This Row],[Lead_Date_Final]])</f>
        <v>12</v>
      </c>
      <c r="I165" t="s">
        <v>7262</v>
      </c>
      <c r="J165" t="s">
        <v>7271</v>
      </c>
      <c r="K165" t="s">
        <v>7264</v>
      </c>
      <c r="L165">
        <f>WEEKDAY(tbl_CleanLeads[[#This Row],[Lead_Date_Final]],2)</f>
        <v>7</v>
      </c>
      <c r="M165" t="s">
        <v>7293</v>
      </c>
      <c r="N165">
        <v>56.1</v>
      </c>
      <c r="O165" s="7">
        <v>3211.73</v>
      </c>
      <c r="P165">
        <v>26</v>
      </c>
      <c r="Q165" t="s">
        <v>7266</v>
      </c>
      <c r="R165">
        <f>IF(UPPER(TRIM(Table2[[#This Row],[Status_Clean]]))="CONVERTED",1,0)</f>
        <v>0</v>
      </c>
      <c r="S165">
        <f>IF(ISNUMBER(MATCH(UPPER(TRIM(Table2[[#This Row],[Status_Clean]])),{"CONTACTED","QUALIFIED","CONVERTED"},0)),1,0)</f>
        <v>0</v>
      </c>
      <c r="T165" cm="1">
        <f t="array" ref="T165">_xlfn.SWITCH(UPPER(TRIM(Table2[[#This Row],[Status_Clean]])),"NEW",1,"CONTACTED",2,"QUALIFIED",3,"CONVERTED",4,"LOST",5,99)</f>
        <v>1</v>
      </c>
      <c r="U165" t="str" cm="1">
        <f t="array" ref="U165">_xlfn.LET(_xlpm.x,IFERROR(VALUE(Table2[[#This Row],[Response_Time_Hours]]),""),IF(_xlpm.x="","CHECK",_xlfn.IFS(_xlpm.x&lt;=1,"Immediate",_xlpm.x&lt;=6,"Fast",_xlpm.x&lt;=24,"Moderate",_xlpm.x&gt;24,"Delayed")))</f>
        <v>Delayed</v>
      </c>
      <c r="V165">
        <f>FLOOR(tbl_CleanLeads[[#This Row],[Response_Time_Hours]],6)</f>
        <v>54</v>
      </c>
      <c r="W165" t="str" cm="1">
        <f t="array" ref="W165">IF(Table2[[#This Row],[Interaction_Count_Final]]="","N/A",_xlfn.IFS(Table2[[#This Row],[Interaction_Count_Final]]&lt;=2,"Low",Table2[[#This Row],[Interaction_Count_Final]]&lt;=5,"Medium",Table2[[#This Row],[Interaction_Count_Final]]&gt;=6,"High",TRUE,"CHECK"))</f>
        <v>High</v>
      </c>
      <c r="X165" t="b">
        <f t="shared" si="2"/>
        <v>1</v>
      </c>
      <c r="Y165" t="b">
        <f>tbl_CleanLeads[[#This Row],[Response_Time_Hours]]&gt;24</f>
        <v>1</v>
      </c>
      <c r="Z165" s="13" t="b">
        <f>tbl_CleanLeads[[#This Row],[Response_Time_Hours]]&gt;72</f>
        <v>0</v>
      </c>
      <c r="AA165" s="13" t="b">
        <f>tbl_CleanLeads[[#This Row],[Status_Clean]]="Converted"</f>
        <v>0</v>
      </c>
    </row>
    <row r="166" spans="1:27">
      <c r="A166" t="s">
        <v>70</v>
      </c>
      <c r="B166" t="s">
        <v>667</v>
      </c>
      <c r="C166" t="s">
        <v>7482</v>
      </c>
      <c r="D166" t="s">
        <v>7303</v>
      </c>
      <c r="E166" t="s">
        <v>363</v>
      </c>
      <c r="F166" t="s">
        <v>125</v>
      </c>
      <c r="G166" s="1">
        <v>45594</v>
      </c>
      <c r="H166" s="8">
        <f>MONTH(tbl_CleanLeads[[#This Row],[Lead_Date_Final]])</f>
        <v>10</v>
      </c>
      <c r="I166" t="s">
        <v>7270</v>
      </c>
      <c r="J166" t="s">
        <v>7271</v>
      </c>
      <c r="K166" t="s">
        <v>7264</v>
      </c>
      <c r="L166">
        <f>WEEKDAY(tbl_CleanLeads[[#This Row],[Lead_Date_Final]],2)</f>
        <v>2</v>
      </c>
      <c r="M166" t="s">
        <v>7265</v>
      </c>
      <c r="N166">
        <v>61.3</v>
      </c>
      <c r="O166" s="7">
        <v>3010.8</v>
      </c>
      <c r="P166">
        <v>12</v>
      </c>
      <c r="Q166" t="s">
        <v>7266</v>
      </c>
      <c r="R166">
        <f>IF(UPPER(TRIM(Table2[[#This Row],[Status_Clean]]))="CONVERTED",1,0)</f>
        <v>0</v>
      </c>
      <c r="S166">
        <f>IF(ISNUMBER(MATCH(UPPER(TRIM(Table2[[#This Row],[Status_Clean]])),{"CONTACTED","QUALIFIED","CONVERTED"},0)),1,0)</f>
        <v>1</v>
      </c>
      <c r="T166" cm="1">
        <f t="array" ref="T166">_xlfn.SWITCH(UPPER(TRIM(Table2[[#This Row],[Status_Clean]])),"NEW",1,"CONTACTED",2,"QUALIFIED",3,"CONVERTED",4,"LOST",5,99)</f>
        <v>2</v>
      </c>
      <c r="U166" t="str" cm="1">
        <f t="array" ref="U166">_xlfn.LET(_xlpm.x,IFERROR(VALUE(Table2[[#This Row],[Response_Time_Hours]]),""),IF(_xlpm.x="","CHECK",_xlfn.IFS(_xlpm.x&lt;=1,"Immediate",_xlpm.x&lt;=6,"Fast",_xlpm.x&lt;=24,"Moderate",_xlpm.x&gt;24,"Delayed")))</f>
        <v>Delayed</v>
      </c>
      <c r="V166">
        <f>FLOOR(tbl_CleanLeads[[#This Row],[Response_Time_Hours]],6)</f>
        <v>60</v>
      </c>
      <c r="W166" t="str" cm="1">
        <f t="array" ref="W166">IF(Table2[[#This Row],[Interaction_Count_Final]]="","N/A",_xlfn.IFS(Table2[[#This Row],[Interaction_Count_Final]]&lt;=2,"Low",Table2[[#This Row],[Interaction_Count_Final]]&lt;=5,"Medium",Table2[[#This Row],[Interaction_Count_Final]]&gt;=6,"High",TRUE,"CHECK"))</f>
        <v>High</v>
      </c>
      <c r="X166" t="b">
        <f t="shared" si="2"/>
        <v>1</v>
      </c>
      <c r="Y166" t="b">
        <f>tbl_CleanLeads[[#This Row],[Response_Time_Hours]]&gt;24</f>
        <v>1</v>
      </c>
      <c r="Z166" s="13" t="b">
        <f>tbl_CleanLeads[[#This Row],[Response_Time_Hours]]&gt;72</f>
        <v>0</v>
      </c>
      <c r="AA166" s="13" t="b">
        <f>tbl_CleanLeads[[#This Row],[Status_Clean]]="Converted"</f>
        <v>0</v>
      </c>
    </row>
    <row r="167" spans="1:27">
      <c r="A167" t="s">
        <v>102</v>
      </c>
      <c r="B167" t="s">
        <v>669</v>
      </c>
      <c r="C167" t="s">
        <v>7484</v>
      </c>
      <c r="D167" t="s">
        <v>7258</v>
      </c>
      <c r="E167" t="s">
        <v>123</v>
      </c>
      <c r="F167" t="s">
        <v>173</v>
      </c>
      <c r="G167" s="1">
        <v>45021</v>
      </c>
      <c r="H167" s="8">
        <f>MONTH(tbl_CleanLeads[[#This Row],[Lead_Date_Final]])</f>
        <v>4</v>
      </c>
      <c r="I167" t="s">
        <v>7297</v>
      </c>
      <c r="J167" t="s">
        <v>7263</v>
      </c>
      <c r="K167" t="s">
        <v>7277</v>
      </c>
      <c r="L167">
        <f>WEEKDAY(tbl_CleanLeads[[#This Row],[Lead_Date_Final]],2)</f>
        <v>3</v>
      </c>
      <c r="M167" t="s">
        <v>7272</v>
      </c>
      <c r="N167">
        <v>25.5</v>
      </c>
      <c r="O167" s="7">
        <v>3397.96</v>
      </c>
      <c r="P167">
        <v>11</v>
      </c>
      <c r="Q167" t="s">
        <v>7266</v>
      </c>
      <c r="R167">
        <f>IF(UPPER(TRIM(Table2[[#This Row],[Status_Clean]]))="CONVERTED",1,0)</f>
        <v>0</v>
      </c>
      <c r="S167">
        <f>IF(ISNUMBER(MATCH(UPPER(TRIM(Table2[[#This Row],[Status_Clean]])),{"CONTACTED","QUALIFIED","CONVERTED"},0)),1,0)</f>
        <v>0</v>
      </c>
      <c r="T167" cm="1">
        <f t="array" ref="T167">_xlfn.SWITCH(UPPER(TRIM(Table2[[#This Row],[Status_Clean]])),"NEW",1,"CONTACTED",2,"QUALIFIED",3,"CONVERTED",4,"LOST",5,99)</f>
        <v>5</v>
      </c>
      <c r="U167" t="str" cm="1">
        <f t="array" ref="U167">_xlfn.LET(_xlpm.x,IFERROR(VALUE(Table2[[#This Row],[Response_Time_Hours]]),""),IF(_xlpm.x="","CHECK",_xlfn.IFS(_xlpm.x&lt;=1,"Immediate",_xlpm.x&lt;=6,"Fast",_xlpm.x&lt;=24,"Moderate",_xlpm.x&gt;24,"Delayed")))</f>
        <v>Delayed</v>
      </c>
      <c r="V167">
        <f>FLOOR(tbl_CleanLeads[[#This Row],[Response_Time_Hours]],6)</f>
        <v>24</v>
      </c>
      <c r="W167" t="str" cm="1">
        <f t="array" ref="W167">IF(Table2[[#This Row],[Interaction_Count_Final]]="","N/A",_xlfn.IFS(Table2[[#This Row],[Interaction_Count_Final]]&lt;=2,"Low",Table2[[#This Row],[Interaction_Count_Final]]&lt;=5,"Medium",Table2[[#This Row],[Interaction_Count_Final]]&gt;=6,"High",TRUE,"CHECK"))</f>
        <v>High</v>
      </c>
      <c r="X167" t="b">
        <f t="shared" si="2"/>
        <v>1</v>
      </c>
      <c r="Y167" t="b">
        <f>tbl_CleanLeads[[#This Row],[Response_Time_Hours]]&gt;24</f>
        <v>1</v>
      </c>
      <c r="Z167" s="13" t="b">
        <f>tbl_CleanLeads[[#This Row],[Response_Time_Hours]]&gt;72</f>
        <v>0</v>
      </c>
      <c r="AA167" s="13" t="b">
        <f>tbl_CleanLeads[[#This Row],[Status_Clean]]="Converted"</f>
        <v>0</v>
      </c>
    </row>
    <row r="168" spans="1:27">
      <c r="A168" t="s">
        <v>102</v>
      </c>
      <c r="B168" t="s">
        <v>673</v>
      </c>
      <c r="C168" t="s">
        <v>674</v>
      </c>
      <c r="D168" t="s">
        <v>7280</v>
      </c>
      <c r="E168" t="s">
        <v>263</v>
      </c>
      <c r="F168" t="s">
        <v>250</v>
      </c>
      <c r="G168" s="1">
        <v>45010</v>
      </c>
      <c r="H168" s="8">
        <f>MONTH(tbl_CleanLeads[[#This Row],[Lead_Date_Final]])</f>
        <v>3</v>
      </c>
      <c r="I168" t="s">
        <v>7295</v>
      </c>
      <c r="J168" t="s">
        <v>7263</v>
      </c>
      <c r="K168" t="s">
        <v>7284</v>
      </c>
      <c r="L168">
        <f>WEEKDAY(tbl_CleanLeads[[#This Row],[Lead_Date_Final]],2)</f>
        <v>6</v>
      </c>
      <c r="M168" t="s">
        <v>7278</v>
      </c>
      <c r="N168">
        <v>59.4</v>
      </c>
      <c r="O168" s="7">
        <v>1377.84</v>
      </c>
      <c r="P168">
        <v>3</v>
      </c>
      <c r="Q168" t="s">
        <v>7289</v>
      </c>
      <c r="R168">
        <f>IF(UPPER(TRIM(Table2[[#This Row],[Status_Clean]]))="CONVERTED",1,0)</f>
        <v>1</v>
      </c>
      <c r="S168">
        <f>IF(ISNUMBER(MATCH(UPPER(TRIM(Table2[[#This Row],[Status_Clean]])),{"CONTACTED","QUALIFIED","CONVERTED"},0)),1,0)</f>
        <v>1</v>
      </c>
      <c r="T168" cm="1">
        <f t="array" ref="T168">_xlfn.SWITCH(UPPER(TRIM(Table2[[#This Row],[Status_Clean]])),"NEW",1,"CONTACTED",2,"QUALIFIED",3,"CONVERTED",4,"LOST",5,99)</f>
        <v>4</v>
      </c>
      <c r="U168" t="str" cm="1">
        <f t="array" ref="U168">_xlfn.LET(_xlpm.x,IFERROR(VALUE(Table2[[#This Row],[Response_Time_Hours]]),""),IF(_xlpm.x="","CHECK",_xlfn.IFS(_xlpm.x&lt;=1,"Immediate",_xlpm.x&lt;=6,"Fast",_xlpm.x&lt;=24,"Moderate",_xlpm.x&gt;24,"Delayed")))</f>
        <v>Delayed</v>
      </c>
      <c r="V168">
        <f>FLOOR(tbl_CleanLeads[[#This Row],[Response_Time_Hours]],6)</f>
        <v>54</v>
      </c>
      <c r="W168" t="str" cm="1">
        <f t="array" ref="W168">IF(Table2[[#This Row],[Interaction_Count_Final]]="","N/A",_xlfn.IFS(Table2[[#This Row],[Interaction_Count_Final]]&lt;=2,"Low",Table2[[#This Row],[Interaction_Count_Final]]&lt;=5,"Medium",Table2[[#This Row],[Interaction_Count_Final]]&gt;=6,"High",TRUE,"CHECK"))</f>
        <v>Medium</v>
      </c>
      <c r="X168" t="b">
        <f t="shared" si="2"/>
        <v>1</v>
      </c>
      <c r="Y168" t="b">
        <f>tbl_CleanLeads[[#This Row],[Response_Time_Hours]]&gt;24</f>
        <v>1</v>
      </c>
      <c r="Z168" s="13" t="b">
        <f>tbl_CleanLeads[[#This Row],[Response_Time_Hours]]&gt;72</f>
        <v>0</v>
      </c>
      <c r="AA168" s="13" t="b">
        <f>tbl_CleanLeads[[#This Row],[Status_Clean]]="Converted"</f>
        <v>1</v>
      </c>
    </row>
    <row r="169" spans="1:27">
      <c r="A169" t="s">
        <v>102</v>
      </c>
      <c r="B169" t="s">
        <v>675</v>
      </c>
      <c r="C169" t="s">
        <v>676</v>
      </c>
      <c r="D169" t="s">
        <v>7268</v>
      </c>
      <c r="E169" t="s">
        <v>473</v>
      </c>
      <c r="F169" t="s">
        <v>71</v>
      </c>
      <c r="G169" s="1">
        <v>45493</v>
      </c>
      <c r="H169" s="8">
        <f>MONTH(tbl_CleanLeads[[#This Row],[Lead_Date_Final]])</f>
        <v>7</v>
      </c>
      <c r="I169" t="s">
        <v>7305</v>
      </c>
      <c r="J169" t="s">
        <v>7271</v>
      </c>
      <c r="K169" t="s">
        <v>7288</v>
      </c>
      <c r="L169">
        <f>WEEKDAY(tbl_CleanLeads[[#This Row],[Lead_Date_Final]],2)</f>
        <v>6</v>
      </c>
      <c r="M169" t="s">
        <v>7278</v>
      </c>
      <c r="N169">
        <v>55.3</v>
      </c>
      <c r="O169" s="7">
        <v>1976.41</v>
      </c>
      <c r="P169">
        <v>4</v>
      </c>
      <c r="Q169" t="s">
        <v>7266</v>
      </c>
      <c r="R169">
        <f>IF(UPPER(TRIM(Table2[[#This Row],[Status_Clean]]))="CONVERTED",1,0)</f>
        <v>0</v>
      </c>
      <c r="S169">
        <f>IF(ISNUMBER(MATCH(UPPER(TRIM(Table2[[#This Row],[Status_Clean]])),{"CONTACTED","QUALIFIED","CONVERTED"},0)),1,0)</f>
        <v>1</v>
      </c>
      <c r="T169" cm="1">
        <f t="array" ref="T169">_xlfn.SWITCH(UPPER(TRIM(Table2[[#This Row],[Status_Clean]])),"NEW",1,"CONTACTED",2,"QUALIFIED",3,"CONVERTED",4,"LOST",5,99)</f>
        <v>3</v>
      </c>
      <c r="U169" t="str" cm="1">
        <f t="array" ref="U169">_xlfn.LET(_xlpm.x,IFERROR(VALUE(Table2[[#This Row],[Response_Time_Hours]]),""),IF(_xlpm.x="","CHECK",_xlfn.IFS(_xlpm.x&lt;=1,"Immediate",_xlpm.x&lt;=6,"Fast",_xlpm.x&lt;=24,"Moderate",_xlpm.x&gt;24,"Delayed")))</f>
        <v>Delayed</v>
      </c>
      <c r="V169">
        <f>FLOOR(tbl_CleanLeads[[#This Row],[Response_Time_Hours]],6)</f>
        <v>54</v>
      </c>
      <c r="W169" t="str" cm="1">
        <f t="array" ref="W169">IF(Table2[[#This Row],[Interaction_Count_Final]]="","N/A",_xlfn.IFS(Table2[[#This Row],[Interaction_Count_Final]]&lt;=2,"Low",Table2[[#This Row],[Interaction_Count_Final]]&lt;=5,"Medium",Table2[[#This Row],[Interaction_Count_Final]]&gt;=6,"High",TRUE,"CHECK"))</f>
        <v>Medium</v>
      </c>
      <c r="X169" t="b">
        <f t="shared" si="2"/>
        <v>1</v>
      </c>
      <c r="Y169" t="b">
        <f>tbl_CleanLeads[[#This Row],[Response_Time_Hours]]&gt;24</f>
        <v>1</v>
      </c>
      <c r="Z169" s="13" t="b">
        <f>tbl_CleanLeads[[#This Row],[Response_Time_Hours]]&gt;72</f>
        <v>0</v>
      </c>
      <c r="AA169" s="13" t="b">
        <f>tbl_CleanLeads[[#This Row],[Status_Clean]]="Converted"</f>
        <v>0</v>
      </c>
    </row>
    <row r="170" spans="1:27">
      <c r="A170" t="s">
        <v>70</v>
      </c>
      <c r="B170" t="s">
        <v>678</v>
      </c>
      <c r="C170" t="s">
        <v>679</v>
      </c>
      <c r="D170" t="s">
        <v>7268</v>
      </c>
      <c r="E170" t="s">
        <v>263</v>
      </c>
      <c r="F170" t="s">
        <v>193</v>
      </c>
      <c r="G170" s="1">
        <v>45637</v>
      </c>
      <c r="H170" s="8">
        <f>MONTH(tbl_CleanLeads[[#This Row],[Lead_Date_Final]])</f>
        <v>12</v>
      </c>
      <c r="I170" t="s">
        <v>7262</v>
      </c>
      <c r="J170" t="s">
        <v>7271</v>
      </c>
      <c r="K170" t="s">
        <v>7264</v>
      </c>
      <c r="L170">
        <f>WEEKDAY(tbl_CleanLeads[[#This Row],[Lead_Date_Final]],2)</f>
        <v>3</v>
      </c>
      <c r="M170" t="s">
        <v>7272</v>
      </c>
      <c r="N170">
        <v>39</v>
      </c>
      <c r="O170" s="7">
        <v>2344.2800000000002</v>
      </c>
      <c r="P170">
        <v>21</v>
      </c>
      <c r="Q170" t="s">
        <v>7266</v>
      </c>
      <c r="R170">
        <f>IF(UPPER(TRIM(Table2[[#This Row],[Status_Clean]]))="CONVERTED",1,0)</f>
        <v>0</v>
      </c>
      <c r="S170">
        <f>IF(ISNUMBER(MATCH(UPPER(TRIM(Table2[[#This Row],[Status_Clean]])),{"CONTACTED","QUALIFIED","CONVERTED"},0)),1,0)</f>
        <v>0</v>
      </c>
      <c r="T170" cm="1">
        <f t="array" ref="T170">_xlfn.SWITCH(UPPER(TRIM(Table2[[#This Row],[Status_Clean]])),"NEW",1,"CONTACTED",2,"QUALIFIED",3,"CONVERTED",4,"LOST",5,99)</f>
        <v>1</v>
      </c>
      <c r="U170" t="str" cm="1">
        <f t="array" ref="U170">_xlfn.LET(_xlpm.x,IFERROR(VALUE(Table2[[#This Row],[Response_Time_Hours]]),""),IF(_xlpm.x="","CHECK",_xlfn.IFS(_xlpm.x&lt;=1,"Immediate",_xlpm.x&lt;=6,"Fast",_xlpm.x&lt;=24,"Moderate",_xlpm.x&gt;24,"Delayed")))</f>
        <v>Delayed</v>
      </c>
      <c r="V170">
        <f>FLOOR(tbl_CleanLeads[[#This Row],[Response_Time_Hours]],6)</f>
        <v>36</v>
      </c>
      <c r="W170" t="str" cm="1">
        <f t="array" ref="W170">IF(Table2[[#This Row],[Interaction_Count_Final]]="","N/A",_xlfn.IFS(Table2[[#This Row],[Interaction_Count_Final]]&lt;=2,"Low",Table2[[#This Row],[Interaction_Count_Final]]&lt;=5,"Medium",Table2[[#This Row],[Interaction_Count_Final]]&gt;=6,"High",TRUE,"CHECK"))</f>
        <v>High</v>
      </c>
      <c r="X170" t="b">
        <f t="shared" si="2"/>
        <v>1</v>
      </c>
      <c r="Y170" t="b">
        <f>tbl_CleanLeads[[#This Row],[Response_Time_Hours]]&gt;24</f>
        <v>1</v>
      </c>
      <c r="Z170" s="13" t="b">
        <f>tbl_CleanLeads[[#This Row],[Response_Time_Hours]]&gt;72</f>
        <v>0</v>
      </c>
      <c r="AA170" s="13" t="b">
        <f>tbl_CleanLeads[[#This Row],[Status_Clean]]="Converted"</f>
        <v>0</v>
      </c>
    </row>
    <row r="171" spans="1:27">
      <c r="A171" t="s">
        <v>102</v>
      </c>
      <c r="B171" t="s">
        <v>681</v>
      </c>
      <c r="C171" t="s">
        <v>682</v>
      </c>
      <c r="D171" t="s">
        <v>7258</v>
      </c>
      <c r="E171" t="s">
        <v>363</v>
      </c>
      <c r="F171" t="s">
        <v>173</v>
      </c>
      <c r="G171" s="1">
        <v>45125</v>
      </c>
      <c r="H171" s="8">
        <f>MONTH(tbl_CleanLeads[[#This Row],[Lead_Date_Final]])</f>
        <v>7</v>
      </c>
      <c r="I171" t="s">
        <v>7305</v>
      </c>
      <c r="J171" t="s">
        <v>7263</v>
      </c>
      <c r="K171" t="s">
        <v>7288</v>
      </c>
      <c r="L171">
        <f>WEEKDAY(tbl_CleanLeads[[#This Row],[Lead_Date_Final]],2)</f>
        <v>2</v>
      </c>
      <c r="M171" t="s">
        <v>7265</v>
      </c>
      <c r="N171">
        <v>66.8</v>
      </c>
      <c r="O171" s="7">
        <v>3625.31</v>
      </c>
      <c r="P171">
        <v>34</v>
      </c>
      <c r="Q171" t="s">
        <v>7266</v>
      </c>
      <c r="R171">
        <f>IF(UPPER(TRIM(Table2[[#This Row],[Status_Clean]]))="CONVERTED",1,0)</f>
        <v>0</v>
      </c>
      <c r="S171">
        <f>IF(ISNUMBER(MATCH(UPPER(TRIM(Table2[[#This Row],[Status_Clean]])),{"CONTACTED","QUALIFIED","CONVERTED"},0)),1,0)</f>
        <v>0</v>
      </c>
      <c r="T171" cm="1">
        <f t="array" ref="T171">_xlfn.SWITCH(UPPER(TRIM(Table2[[#This Row],[Status_Clean]])),"NEW",1,"CONTACTED",2,"QUALIFIED",3,"CONVERTED",4,"LOST",5,99)</f>
        <v>5</v>
      </c>
      <c r="U171" t="str" cm="1">
        <f t="array" ref="U171">_xlfn.LET(_xlpm.x,IFERROR(VALUE(Table2[[#This Row],[Response_Time_Hours]]),""),IF(_xlpm.x="","CHECK",_xlfn.IFS(_xlpm.x&lt;=1,"Immediate",_xlpm.x&lt;=6,"Fast",_xlpm.x&lt;=24,"Moderate",_xlpm.x&gt;24,"Delayed")))</f>
        <v>Delayed</v>
      </c>
      <c r="V171">
        <f>FLOOR(tbl_CleanLeads[[#This Row],[Response_Time_Hours]],6)</f>
        <v>66</v>
      </c>
      <c r="W171" t="str" cm="1">
        <f t="array" ref="W171">IF(Table2[[#This Row],[Interaction_Count_Final]]="","N/A",_xlfn.IFS(Table2[[#This Row],[Interaction_Count_Final]]&lt;=2,"Low",Table2[[#This Row],[Interaction_Count_Final]]&lt;=5,"Medium",Table2[[#This Row],[Interaction_Count_Final]]&gt;=6,"High",TRUE,"CHECK"))</f>
        <v>High</v>
      </c>
      <c r="X171" t="b">
        <f t="shared" si="2"/>
        <v>1</v>
      </c>
      <c r="Y171" t="b">
        <f>tbl_CleanLeads[[#This Row],[Response_Time_Hours]]&gt;24</f>
        <v>1</v>
      </c>
      <c r="Z171" s="13" t="b">
        <f>tbl_CleanLeads[[#This Row],[Response_Time_Hours]]&gt;72</f>
        <v>0</v>
      </c>
      <c r="AA171" s="13" t="b">
        <f>tbl_CleanLeads[[#This Row],[Status_Clean]]="Converted"</f>
        <v>0</v>
      </c>
    </row>
    <row r="172" spans="1:27">
      <c r="A172" t="s">
        <v>63</v>
      </c>
      <c r="B172" t="s">
        <v>684</v>
      </c>
      <c r="C172" t="s">
        <v>7488</v>
      </c>
      <c r="D172" t="s">
        <v>7258</v>
      </c>
      <c r="E172" t="s">
        <v>469</v>
      </c>
      <c r="F172" t="s">
        <v>193</v>
      </c>
      <c r="G172" s="1">
        <v>45017</v>
      </c>
      <c r="H172" s="8">
        <f>MONTH(tbl_CleanLeads[[#This Row],[Lead_Date_Final]])</f>
        <v>4</v>
      </c>
      <c r="I172" t="s">
        <v>7297</v>
      </c>
      <c r="J172" t="s">
        <v>7263</v>
      </c>
      <c r="K172" t="s">
        <v>7277</v>
      </c>
      <c r="L172">
        <f>WEEKDAY(tbl_CleanLeads[[#This Row],[Lead_Date_Final]],2)</f>
        <v>6</v>
      </c>
      <c r="M172" t="s">
        <v>7278</v>
      </c>
      <c r="N172">
        <v>62.400000000000006</v>
      </c>
      <c r="O172" s="7">
        <v>3928.26</v>
      </c>
      <c r="P172">
        <v>39</v>
      </c>
      <c r="Q172" t="s">
        <v>7266</v>
      </c>
      <c r="R172">
        <f>IF(UPPER(TRIM(Table2[[#This Row],[Status_Clean]]))="CONVERTED",1,0)</f>
        <v>0</v>
      </c>
      <c r="S172">
        <f>IF(ISNUMBER(MATCH(UPPER(TRIM(Table2[[#This Row],[Status_Clean]])),{"CONTACTED","QUALIFIED","CONVERTED"},0)),1,0)</f>
        <v>0</v>
      </c>
      <c r="T172" cm="1">
        <f t="array" ref="T172">_xlfn.SWITCH(UPPER(TRIM(Table2[[#This Row],[Status_Clean]])),"NEW",1,"CONTACTED",2,"QUALIFIED",3,"CONVERTED",4,"LOST",5,99)</f>
        <v>1</v>
      </c>
      <c r="U172" t="str" cm="1">
        <f t="array" ref="U172">_xlfn.LET(_xlpm.x,IFERROR(VALUE(Table2[[#This Row],[Response_Time_Hours]]),""),IF(_xlpm.x="","CHECK",_xlfn.IFS(_xlpm.x&lt;=1,"Immediate",_xlpm.x&lt;=6,"Fast",_xlpm.x&lt;=24,"Moderate",_xlpm.x&gt;24,"Delayed")))</f>
        <v>Delayed</v>
      </c>
      <c r="V172">
        <f>FLOOR(tbl_CleanLeads[[#This Row],[Response_Time_Hours]],6)</f>
        <v>60</v>
      </c>
      <c r="W172" t="str" cm="1">
        <f t="array" ref="W172">IF(Table2[[#This Row],[Interaction_Count_Final]]="","N/A",_xlfn.IFS(Table2[[#This Row],[Interaction_Count_Final]]&lt;=2,"Low",Table2[[#This Row],[Interaction_Count_Final]]&lt;=5,"Medium",Table2[[#This Row],[Interaction_Count_Final]]&gt;=6,"High",TRUE,"CHECK"))</f>
        <v>High</v>
      </c>
      <c r="X172" t="b">
        <f t="shared" si="2"/>
        <v>1</v>
      </c>
      <c r="Y172" t="b">
        <f>tbl_CleanLeads[[#This Row],[Response_Time_Hours]]&gt;24</f>
        <v>1</v>
      </c>
      <c r="Z172" s="13" t="b">
        <f>tbl_CleanLeads[[#This Row],[Response_Time_Hours]]&gt;72</f>
        <v>0</v>
      </c>
      <c r="AA172" s="13" t="b">
        <f>tbl_CleanLeads[[#This Row],[Status_Clean]]="Converted"</f>
        <v>0</v>
      </c>
    </row>
    <row r="173" spans="1:27">
      <c r="A173" t="s">
        <v>63</v>
      </c>
      <c r="B173" t="s">
        <v>686</v>
      </c>
      <c r="C173" t="s">
        <v>687</v>
      </c>
      <c r="D173" t="s">
        <v>7303</v>
      </c>
      <c r="E173" t="s">
        <v>69</v>
      </c>
      <c r="F173" t="s">
        <v>125</v>
      </c>
      <c r="G173" s="1">
        <v>45200</v>
      </c>
      <c r="H173" s="8">
        <f>MONTH(tbl_CleanLeads[[#This Row],[Lead_Date_Final]])</f>
        <v>10</v>
      </c>
      <c r="I173" t="s">
        <v>7270</v>
      </c>
      <c r="J173" t="s">
        <v>7263</v>
      </c>
      <c r="K173" t="s">
        <v>7264</v>
      </c>
      <c r="L173">
        <f>WEEKDAY(tbl_CleanLeads[[#This Row],[Lead_Date_Final]],2)</f>
        <v>7</v>
      </c>
      <c r="M173" t="s">
        <v>7293</v>
      </c>
      <c r="N173">
        <v>67.900000000000006</v>
      </c>
      <c r="O173" s="7">
        <v>1009.09</v>
      </c>
      <c r="P173">
        <v>30</v>
      </c>
      <c r="Q173" t="s">
        <v>7289</v>
      </c>
      <c r="R173">
        <f>IF(UPPER(TRIM(Table2[[#This Row],[Status_Clean]]))="CONVERTED",1,0)</f>
        <v>0</v>
      </c>
      <c r="S173">
        <f>IF(ISNUMBER(MATCH(UPPER(TRIM(Table2[[#This Row],[Status_Clean]])),{"CONTACTED","QUALIFIED","CONVERTED"},0)),1,0)</f>
        <v>1</v>
      </c>
      <c r="T173" cm="1">
        <f t="array" ref="T173">_xlfn.SWITCH(UPPER(TRIM(Table2[[#This Row],[Status_Clean]])),"NEW",1,"CONTACTED",2,"QUALIFIED",3,"CONVERTED",4,"LOST",5,99)</f>
        <v>2</v>
      </c>
      <c r="U173" t="str" cm="1">
        <f t="array" ref="U173">_xlfn.LET(_xlpm.x,IFERROR(VALUE(Table2[[#This Row],[Response_Time_Hours]]),""),IF(_xlpm.x="","CHECK",_xlfn.IFS(_xlpm.x&lt;=1,"Immediate",_xlpm.x&lt;=6,"Fast",_xlpm.x&lt;=24,"Moderate",_xlpm.x&gt;24,"Delayed")))</f>
        <v>Delayed</v>
      </c>
      <c r="V173">
        <f>FLOOR(tbl_CleanLeads[[#This Row],[Response_Time_Hours]],6)</f>
        <v>66</v>
      </c>
      <c r="W173" t="str" cm="1">
        <f t="array" ref="W173">IF(Table2[[#This Row],[Interaction_Count_Final]]="","N/A",_xlfn.IFS(Table2[[#This Row],[Interaction_Count_Final]]&lt;=2,"Low",Table2[[#This Row],[Interaction_Count_Final]]&lt;=5,"Medium",Table2[[#This Row],[Interaction_Count_Final]]&gt;=6,"High",TRUE,"CHECK"))</f>
        <v>High</v>
      </c>
      <c r="X173" t="b">
        <f t="shared" si="2"/>
        <v>1</v>
      </c>
      <c r="Y173" t="b">
        <f>tbl_CleanLeads[[#This Row],[Response_Time_Hours]]&gt;24</f>
        <v>1</v>
      </c>
      <c r="Z173" s="13" t="b">
        <f>tbl_CleanLeads[[#This Row],[Response_Time_Hours]]&gt;72</f>
        <v>0</v>
      </c>
      <c r="AA173" s="13" t="b">
        <f>tbl_CleanLeads[[#This Row],[Status_Clean]]="Converted"</f>
        <v>0</v>
      </c>
    </row>
    <row r="174" spans="1:27">
      <c r="A174" t="s">
        <v>102</v>
      </c>
      <c r="B174" t="s">
        <v>690</v>
      </c>
      <c r="C174" t="s">
        <v>691</v>
      </c>
      <c r="D174" t="s">
        <v>7303</v>
      </c>
      <c r="E174" t="s">
        <v>473</v>
      </c>
      <c r="F174" t="s">
        <v>250</v>
      </c>
      <c r="G174" s="1">
        <v>45140</v>
      </c>
      <c r="H174" s="8">
        <f>MONTH(tbl_CleanLeads[[#This Row],[Lead_Date_Final]])</f>
        <v>8</v>
      </c>
      <c r="I174" t="s">
        <v>7310</v>
      </c>
      <c r="J174" t="s">
        <v>7263</v>
      </c>
      <c r="K174" t="s">
        <v>7288</v>
      </c>
      <c r="L174">
        <f>WEEKDAY(tbl_CleanLeads[[#This Row],[Lead_Date_Final]],2)</f>
        <v>3</v>
      </c>
      <c r="M174" t="s">
        <v>7272</v>
      </c>
      <c r="N174">
        <v>41</v>
      </c>
      <c r="O174" s="7">
        <v>4796.43</v>
      </c>
      <c r="P174">
        <v>12</v>
      </c>
      <c r="Q174" t="s">
        <v>7273</v>
      </c>
      <c r="R174">
        <f>IF(UPPER(TRIM(Table2[[#This Row],[Status_Clean]]))="CONVERTED",1,0)</f>
        <v>1</v>
      </c>
      <c r="S174">
        <f>IF(ISNUMBER(MATCH(UPPER(TRIM(Table2[[#This Row],[Status_Clean]])),{"CONTACTED","QUALIFIED","CONVERTED"},0)),1,0)</f>
        <v>1</v>
      </c>
      <c r="T174" cm="1">
        <f t="array" ref="T174">_xlfn.SWITCH(UPPER(TRIM(Table2[[#This Row],[Status_Clean]])),"NEW",1,"CONTACTED",2,"QUALIFIED",3,"CONVERTED",4,"LOST",5,99)</f>
        <v>4</v>
      </c>
      <c r="U174" t="str" cm="1">
        <f t="array" ref="U174">_xlfn.LET(_xlpm.x,IFERROR(VALUE(Table2[[#This Row],[Response_Time_Hours]]),""),IF(_xlpm.x="","CHECK",_xlfn.IFS(_xlpm.x&lt;=1,"Immediate",_xlpm.x&lt;=6,"Fast",_xlpm.x&lt;=24,"Moderate",_xlpm.x&gt;24,"Delayed")))</f>
        <v>Delayed</v>
      </c>
      <c r="V174">
        <f>FLOOR(tbl_CleanLeads[[#This Row],[Response_Time_Hours]],6)</f>
        <v>36</v>
      </c>
      <c r="W174" t="str" cm="1">
        <f t="array" ref="W174">IF(Table2[[#This Row],[Interaction_Count_Final]]="","N/A",_xlfn.IFS(Table2[[#This Row],[Interaction_Count_Final]]&lt;=2,"Low",Table2[[#This Row],[Interaction_Count_Final]]&lt;=5,"Medium",Table2[[#This Row],[Interaction_Count_Final]]&gt;=6,"High",TRUE,"CHECK"))</f>
        <v>High</v>
      </c>
      <c r="X174" t="b">
        <f t="shared" si="2"/>
        <v>1</v>
      </c>
      <c r="Y174" t="b">
        <f>tbl_CleanLeads[[#This Row],[Response_Time_Hours]]&gt;24</f>
        <v>1</v>
      </c>
      <c r="Z174" s="13" t="b">
        <f>tbl_CleanLeads[[#This Row],[Response_Time_Hours]]&gt;72</f>
        <v>0</v>
      </c>
      <c r="AA174" s="13" t="b">
        <f>tbl_CleanLeads[[#This Row],[Status_Clean]]="Converted"</f>
        <v>1</v>
      </c>
    </row>
    <row r="175" spans="1:27">
      <c r="A175" t="s">
        <v>70</v>
      </c>
      <c r="B175" t="s">
        <v>692</v>
      </c>
      <c r="C175" t="s">
        <v>693</v>
      </c>
      <c r="D175" t="s">
        <v>7274</v>
      </c>
      <c r="E175" t="s">
        <v>469</v>
      </c>
      <c r="F175" t="s">
        <v>71</v>
      </c>
      <c r="G175" s="1">
        <v>45038</v>
      </c>
      <c r="H175" s="8">
        <f>MONTH(tbl_CleanLeads[[#This Row],[Lead_Date_Final]])</f>
        <v>4</v>
      </c>
      <c r="I175" t="s">
        <v>7297</v>
      </c>
      <c r="J175" t="s">
        <v>7263</v>
      </c>
      <c r="K175" t="s">
        <v>7277</v>
      </c>
      <c r="L175">
        <f>WEEKDAY(tbl_CleanLeads[[#This Row],[Lead_Date_Final]],2)</f>
        <v>6</v>
      </c>
      <c r="M175" t="s">
        <v>7278</v>
      </c>
      <c r="N175">
        <v>12.1</v>
      </c>
      <c r="O175" s="7">
        <v>3812.01</v>
      </c>
      <c r="P175">
        <v>1</v>
      </c>
      <c r="Q175" t="s">
        <v>7266</v>
      </c>
      <c r="R175">
        <f>IF(UPPER(TRIM(Table2[[#This Row],[Status_Clean]]))="CONVERTED",1,0)</f>
        <v>0</v>
      </c>
      <c r="S175">
        <f>IF(ISNUMBER(MATCH(UPPER(TRIM(Table2[[#This Row],[Status_Clean]])),{"CONTACTED","QUALIFIED","CONVERTED"},0)),1,0)</f>
        <v>1</v>
      </c>
      <c r="T175" cm="1">
        <f t="array" ref="T175">_xlfn.SWITCH(UPPER(TRIM(Table2[[#This Row],[Status_Clean]])),"NEW",1,"CONTACTED",2,"QUALIFIED",3,"CONVERTED",4,"LOST",5,99)</f>
        <v>3</v>
      </c>
      <c r="U175" t="str" cm="1">
        <f t="array" ref="U175">_xlfn.LET(_xlpm.x,IFERROR(VALUE(Table2[[#This Row],[Response_Time_Hours]]),""),IF(_xlpm.x="","CHECK",_xlfn.IFS(_xlpm.x&lt;=1,"Immediate",_xlpm.x&lt;=6,"Fast",_xlpm.x&lt;=24,"Moderate",_xlpm.x&gt;24,"Delayed")))</f>
        <v>Moderate</v>
      </c>
      <c r="V175">
        <f>FLOOR(tbl_CleanLeads[[#This Row],[Response_Time_Hours]],6)</f>
        <v>12</v>
      </c>
      <c r="W175" t="str" cm="1">
        <f t="array" ref="W175">IF(Table2[[#This Row],[Interaction_Count_Final]]="","N/A",_xlfn.IFS(Table2[[#This Row],[Interaction_Count_Final]]&lt;=2,"Low",Table2[[#This Row],[Interaction_Count_Final]]&lt;=5,"Medium",Table2[[#This Row],[Interaction_Count_Final]]&gt;=6,"High",TRUE,"CHECK"))</f>
        <v>Low</v>
      </c>
      <c r="X175" t="b">
        <f t="shared" si="2"/>
        <v>1</v>
      </c>
      <c r="Y175" t="b">
        <f>tbl_CleanLeads[[#This Row],[Response_Time_Hours]]&gt;24</f>
        <v>0</v>
      </c>
      <c r="Z175" s="13" t="b">
        <f>tbl_CleanLeads[[#This Row],[Response_Time_Hours]]&gt;72</f>
        <v>0</v>
      </c>
      <c r="AA175" s="13" t="b">
        <f>tbl_CleanLeads[[#This Row],[Status_Clean]]="Converted"</f>
        <v>0</v>
      </c>
    </row>
    <row r="176" spans="1:27">
      <c r="A176" t="s">
        <v>102</v>
      </c>
      <c r="B176" t="s">
        <v>696</v>
      </c>
      <c r="C176" t="s">
        <v>697</v>
      </c>
      <c r="D176" t="s">
        <v>7258</v>
      </c>
      <c r="E176" t="s">
        <v>222</v>
      </c>
      <c r="F176" t="s">
        <v>125</v>
      </c>
      <c r="G176" s="1">
        <v>45357</v>
      </c>
      <c r="H176" s="8">
        <f>MONTH(tbl_CleanLeads[[#This Row],[Lead_Date_Final]])</f>
        <v>3</v>
      </c>
      <c r="I176" t="s">
        <v>7295</v>
      </c>
      <c r="J176" t="s">
        <v>7271</v>
      </c>
      <c r="K176" t="s">
        <v>7284</v>
      </c>
      <c r="L176">
        <f>WEEKDAY(tbl_CleanLeads[[#This Row],[Lead_Date_Final]],2)</f>
        <v>3</v>
      </c>
      <c r="M176" t="s">
        <v>7272</v>
      </c>
      <c r="N176">
        <v>70.5</v>
      </c>
      <c r="O176" s="7">
        <v>2736.23</v>
      </c>
      <c r="P176">
        <v>14</v>
      </c>
      <c r="Q176" t="s">
        <v>7266</v>
      </c>
      <c r="R176">
        <f>IF(UPPER(TRIM(Table2[[#This Row],[Status_Clean]]))="CONVERTED",1,0)</f>
        <v>0</v>
      </c>
      <c r="S176">
        <f>IF(ISNUMBER(MATCH(UPPER(TRIM(Table2[[#This Row],[Status_Clean]])),{"CONTACTED","QUALIFIED","CONVERTED"},0)),1,0)</f>
        <v>1</v>
      </c>
      <c r="T176" cm="1">
        <f t="array" ref="T176">_xlfn.SWITCH(UPPER(TRIM(Table2[[#This Row],[Status_Clean]])),"NEW",1,"CONTACTED",2,"QUALIFIED",3,"CONVERTED",4,"LOST",5,99)</f>
        <v>2</v>
      </c>
      <c r="U176" t="str" cm="1">
        <f t="array" ref="U176">_xlfn.LET(_xlpm.x,IFERROR(VALUE(Table2[[#This Row],[Response_Time_Hours]]),""),IF(_xlpm.x="","CHECK",_xlfn.IFS(_xlpm.x&lt;=1,"Immediate",_xlpm.x&lt;=6,"Fast",_xlpm.x&lt;=24,"Moderate",_xlpm.x&gt;24,"Delayed")))</f>
        <v>Delayed</v>
      </c>
      <c r="V176">
        <f>FLOOR(tbl_CleanLeads[[#This Row],[Response_Time_Hours]],6)</f>
        <v>66</v>
      </c>
      <c r="W176" t="str" cm="1">
        <f t="array" ref="W176">IF(Table2[[#This Row],[Interaction_Count_Final]]="","N/A",_xlfn.IFS(Table2[[#This Row],[Interaction_Count_Final]]&lt;=2,"Low",Table2[[#This Row],[Interaction_Count_Final]]&lt;=5,"Medium",Table2[[#This Row],[Interaction_Count_Final]]&gt;=6,"High",TRUE,"CHECK"))</f>
        <v>High</v>
      </c>
      <c r="X176" t="b">
        <f t="shared" si="2"/>
        <v>1</v>
      </c>
      <c r="Y176" t="b">
        <f>tbl_CleanLeads[[#This Row],[Response_Time_Hours]]&gt;24</f>
        <v>1</v>
      </c>
      <c r="Z176" s="13" t="b">
        <f>tbl_CleanLeads[[#This Row],[Response_Time_Hours]]&gt;72</f>
        <v>0</v>
      </c>
      <c r="AA176" s="13" t="b">
        <f>tbl_CleanLeads[[#This Row],[Status_Clean]]="Converted"</f>
        <v>0</v>
      </c>
    </row>
    <row r="177" spans="1:27">
      <c r="A177" t="s">
        <v>70</v>
      </c>
      <c r="B177" t="s">
        <v>700</v>
      </c>
      <c r="C177" t="s">
        <v>701</v>
      </c>
      <c r="D177" t="s">
        <v>7258</v>
      </c>
      <c r="E177" t="s">
        <v>311</v>
      </c>
      <c r="F177" t="s">
        <v>193</v>
      </c>
      <c r="G177" s="1">
        <v>45632</v>
      </c>
      <c r="H177" s="8">
        <f>MONTH(tbl_CleanLeads[[#This Row],[Lead_Date_Final]])</f>
        <v>12</v>
      </c>
      <c r="I177" t="s">
        <v>7262</v>
      </c>
      <c r="J177" t="s">
        <v>7271</v>
      </c>
      <c r="K177" t="s">
        <v>7264</v>
      </c>
      <c r="L177">
        <f>WEEKDAY(tbl_CleanLeads[[#This Row],[Lead_Date_Final]],2)</f>
        <v>5</v>
      </c>
      <c r="M177" t="s">
        <v>7312</v>
      </c>
      <c r="N177">
        <v>27.6</v>
      </c>
      <c r="O177" s="7">
        <v>4297.5</v>
      </c>
      <c r="P177">
        <v>40</v>
      </c>
      <c r="Q177" t="s">
        <v>7273</v>
      </c>
      <c r="R177">
        <f>IF(UPPER(TRIM(Table2[[#This Row],[Status_Clean]]))="CONVERTED",1,0)</f>
        <v>0</v>
      </c>
      <c r="S177">
        <f>IF(ISNUMBER(MATCH(UPPER(TRIM(Table2[[#This Row],[Status_Clean]])),{"CONTACTED","QUALIFIED","CONVERTED"},0)),1,0)</f>
        <v>0</v>
      </c>
      <c r="T177" cm="1">
        <f t="array" ref="T177">_xlfn.SWITCH(UPPER(TRIM(Table2[[#This Row],[Status_Clean]])),"NEW",1,"CONTACTED",2,"QUALIFIED",3,"CONVERTED",4,"LOST",5,99)</f>
        <v>1</v>
      </c>
      <c r="U177" t="str" cm="1">
        <f t="array" ref="U177">_xlfn.LET(_xlpm.x,IFERROR(VALUE(Table2[[#This Row],[Response_Time_Hours]]),""),IF(_xlpm.x="","CHECK",_xlfn.IFS(_xlpm.x&lt;=1,"Immediate",_xlpm.x&lt;=6,"Fast",_xlpm.x&lt;=24,"Moderate",_xlpm.x&gt;24,"Delayed")))</f>
        <v>Delayed</v>
      </c>
      <c r="V177">
        <f>FLOOR(tbl_CleanLeads[[#This Row],[Response_Time_Hours]],6)</f>
        <v>24</v>
      </c>
      <c r="W177" t="str" cm="1">
        <f t="array" ref="W177">IF(Table2[[#This Row],[Interaction_Count_Final]]="","N/A",_xlfn.IFS(Table2[[#This Row],[Interaction_Count_Final]]&lt;=2,"Low",Table2[[#This Row],[Interaction_Count_Final]]&lt;=5,"Medium",Table2[[#This Row],[Interaction_Count_Final]]&gt;=6,"High",TRUE,"CHECK"))</f>
        <v>High</v>
      </c>
      <c r="X177" t="b">
        <f t="shared" si="2"/>
        <v>1</v>
      </c>
      <c r="Y177" t="b">
        <f>tbl_CleanLeads[[#This Row],[Response_Time_Hours]]&gt;24</f>
        <v>1</v>
      </c>
      <c r="Z177" s="13" t="b">
        <f>tbl_CleanLeads[[#This Row],[Response_Time_Hours]]&gt;72</f>
        <v>0</v>
      </c>
      <c r="AA177" s="13" t="b">
        <f>tbl_CleanLeads[[#This Row],[Status_Clean]]="Converted"</f>
        <v>0</v>
      </c>
    </row>
    <row r="178" spans="1:27">
      <c r="A178" t="s">
        <v>90</v>
      </c>
      <c r="B178" t="s">
        <v>703</v>
      </c>
      <c r="C178" t="s">
        <v>704</v>
      </c>
      <c r="D178" t="s">
        <v>7258</v>
      </c>
      <c r="E178" t="s">
        <v>222</v>
      </c>
      <c r="F178" t="s">
        <v>250</v>
      </c>
      <c r="G178" s="1">
        <v>45184</v>
      </c>
      <c r="H178" s="8">
        <f>MONTH(tbl_CleanLeads[[#This Row],[Lead_Date_Final]])</f>
        <v>9</v>
      </c>
      <c r="I178" t="s">
        <v>7287</v>
      </c>
      <c r="J178" t="s">
        <v>7263</v>
      </c>
      <c r="K178" t="s">
        <v>7288</v>
      </c>
      <c r="L178">
        <f>WEEKDAY(tbl_CleanLeads[[#This Row],[Lead_Date_Final]],2)</f>
        <v>5</v>
      </c>
      <c r="M178" t="s">
        <v>7312</v>
      </c>
      <c r="N178">
        <v>43.4</v>
      </c>
      <c r="O178" s="7">
        <v>2927.44</v>
      </c>
      <c r="P178">
        <v>38</v>
      </c>
      <c r="Q178" t="s">
        <v>7266</v>
      </c>
      <c r="R178">
        <f>IF(UPPER(TRIM(Table2[[#This Row],[Status_Clean]]))="CONVERTED",1,0)</f>
        <v>1</v>
      </c>
      <c r="S178">
        <f>IF(ISNUMBER(MATCH(UPPER(TRIM(Table2[[#This Row],[Status_Clean]])),{"CONTACTED","QUALIFIED","CONVERTED"},0)),1,0)</f>
        <v>1</v>
      </c>
      <c r="T178" cm="1">
        <f t="array" ref="T178">_xlfn.SWITCH(UPPER(TRIM(Table2[[#This Row],[Status_Clean]])),"NEW",1,"CONTACTED",2,"QUALIFIED",3,"CONVERTED",4,"LOST",5,99)</f>
        <v>4</v>
      </c>
      <c r="U178" t="str" cm="1">
        <f t="array" ref="U178">_xlfn.LET(_xlpm.x,IFERROR(VALUE(Table2[[#This Row],[Response_Time_Hours]]),""),IF(_xlpm.x="","CHECK",_xlfn.IFS(_xlpm.x&lt;=1,"Immediate",_xlpm.x&lt;=6,"Fast",_xlpm.x&lt;=24,"Moderate",_xlpm.x&gt;24,"Delayed")))</f>
        <v>Delayed</v>
      </c>
      <c r="V178">
        <f>FLOOR(tbl_CleanLeads[[#This Row],[Response_Time_Hours]],6)</f>
        <v>42</v>
      </c>
      <c r="W178" t="str" cm="1">
        <f t="array" ref="W178">IF(Table2[[#This Row],[Interaction_Count_Final]]="","N/A",_xlfn.IFS(Table2[[#This Row],[Interaction_Count_Final]]&lt;=2,"Low",Table2[[#This Row],[Interaction_Count_Final]]&lt;=5,"Medium",Table2[[#This Row],[Interaction_Count_Final]]&gt;=6,"High",TRUE,"CHECK"))</f>
        <v>High</v>
      </c>
      <c r="X178" t="b">
        <f t="shared" si="2"/>
        <v>1</v>
      </c>
      <c r="Y178" t="b">
        <f>tbl_CleanLeads[[#This Row],[Response_Time_Hours]]&gt;24</f>
        <v>1</v>
      </c>
      <c r="Z178" s="13" t="b">
        <f>tbl_CleanLeads[[#This Row],[Response_Time_Hours]]&gt;72</f>
        <v>0</v>
      </c>
      <c r="AA178" s="13" t="b">
        <f>tbl_CleanLeads[[#This Row],[Status_Clean]]="Converted"</f>
        <v>1</v>
      </c>
    </row>
    <row r="179" spans="1:27">
      <c r="A179" t="s">
        <v>70</v>
      </c>
      <c r="B179" t="s">
        <v>707</v>
      </c>
      <c r="C179" t="s">
        <v>708</v>
      </c>
      <c r="D179" t="s">
        <v>7280</v>
      </c>
      <c r="E179" t="s">
        <v>7308</v>
      </c>
      <c r="F179" t="s">
        <v>193</v>
      </c>
      <c r="G179" s="1">
        <v>45040</v>
      </c>
      <c r="H179" s="8">
        <f>MONTH(tbl_CleanLeads[[#This Row],[Lead_Date_Final]])</f>
        <v>4</v>
      </c>
      <c r="I179" t="s">
        <v>7297</v>
      </c>
      <c r="J179" t="s">
        <v>7263</v>
      </c>
      <c r="K179" t="s">
        <v>7277</v>
      </c>
      <c r="L179">
        <f>WEEKDAY(tbl_CleanLeads[[#This Row],[Lead_Date_Final]],2)</f>
        <v>1</v>
      </c>
      <c r="M179" t="s">
        <v>7298</v>
      </c>
      <c r="N179">
        <v>41.6</v>
      </c>
      <c r="O179" s="7">
        <v>4507.7299999999996</v>
      </c>
      <c r="P179" t="s">
        <v>232</v>
      </c>
      <c r="Q179" t="s">
        <v>7273</v>
      </c>
      <c r="R179">
        <f>IF(UPPER(TRIM(Table2[[#This Row],[Status_Clean]]))="CONVERTED",1,0)</f>
        <v>0</v>
      </c>
      <c r="S179">
        <f>IF(ISNUMBER(MATCH(UPPER(TRIM(Table2[[#This Row],[Status_Clean]])),{"CONTACTED","QUALIFIED","CONVERTED"},0)),1,0)</f>
        <v>0</v>
      </c>
      <c r="T179" cm="1">
        <f t="array" ref="T179">_xlfn.SWITCH(UPPER(TRIM(Table2[[#This Row],[Status_Clean]])),"NEW",1,"CONTACTED",2,"QUALIFIED",3,"CONVERTED",4,"LOST",5,99)</f>
        <v>1</v>
      </c>
      <c r="U179" t="str" cm="1">
        <f t="array" ref="U179">_xlfn.LET(_xlpm.x,IFERROR(VALUE(Table2[[#This Row],[Response_Time_Hours]]),""),IF(_xlpm.x="","CHECK",_xlfn.IFS(_xlpm.x&lt;=1,"Immediate",_xlpm.x&lt;=6,"Fast",_xlpm.x&lt;=24,"Moderate",_xlpm.x&gt;24,"Delayed")))</f>
        <v>Delayed</v>
      </c>
      <c r="V179">
        <f>FLOOR(tbl_CleanLeads[[#This Row],[Response_Time_Hours]],6)</f>
        <v>36</v>
      </c>
      <c r="W179" t="str" cm="1">
        <f t="array" ref="W179">IF(Table2[[#This Row],[Interaction_Count_Final]]="","N/A",_xlfn.IFS(Table2[[#This Row],[Interaction_Count_Final]]&lt;=2,"Low",Table2[[#This Row],[Interaction_Count_Final]]&lt;=5,"Medium",Table2[[#This Row],[Interaction_Count_Final]]&gt;=6,"High",TRUE,"CHECK"))</f>
        <v>High</v>
      </c>
      <c r="X179" t="b">
        <f t="shared" si="2"/>
        <v>1</v>
      </c>
      <c r="Y179" t="b">
        <f>tbl_CleanLeads[[#This Row],[Response_Time_Hours]]&gt;24</f>
        <v>1</v>
      </c>
      <c r="Z179" s="13" t="b">
        <f>tbl_CleanLeads[[#This Row],[Response_Time_Hours]]&gt;72</f>
        <v>0</v>
      </c>
      <c r="AA179" s="13" t="b">
        <f>tbl_CleanLeads[[#This Row],[Status_Clean]]="Converted"</f>
        <v>0</v>
      </c>
    </row>
    <row r="180" spans="1:27">
      <c r="A180" t="s">
        <v>90</v>
      </c>
      <c r="B180" t="s">
        <v>710</v>
      </c>
      <c r="C180" t="s">
        <v>711</v>
      </c>
      <c r="D180" t="s">
        <v>7258</v>
      </c>
      <c r="E180" t="s">
        <v>254</v>
      </c>
      <c r="F180" t="s">
        <v>193</v>
      </c>
      <c r="G180" s="1">
        <v>45214</v>
      </c>
      <c r="H180" s="8">
        <f>MONTH(tbl_CleanLeads[[#This Row],[Lead_Date_Final]])</f>
        <v>10</v>
      </c>
      <c r="I180" t="s">
        <v>7270</v>
      </c>
      <c r="J180" t="s">
        <v>7263</v>
      </c>
      <c r="K180" t="s">
        <v>7264</v>
      </c>
      <c r="L180">
        <f>WEEKDAY(tbl_CleanLeads[[#This Row],[Lead_Date_Final]],2)</f>
        <v>7</v>
      </c>
      <c r="M180" t="s">
        <v>7293</v>
      </c>
      <c r="N180">
        <v>2.4000000000000004</v>
      </c>
      <c r="O180" s="7">
        <v>3192.04</v>
      </c>
      <c r="P180">
        <v>45</v>
      </c>
      <c r="Q180" t="s">
        <v>7266</v>
      </c>
      <c r="R180">
        <f>IF(UPPER(TRIM(Table2[[#This Row],[Status_Clean]]))="CONVERTED",1,0)</f>
        <v>0</v>
      </c>
      <c r="S180">
        <f>IF(ISNUMBER(MATCH(UPPER(TRIM(Table2[[#This Row],[Status_Clean]])),{"CONTACTED","QUALIFIED","CONVERTED"},0)),1,0)</f>
        <v>0</v>
      </c>
      <c r="T180" cm="1">
        <f t="array" ref="T180">_xlfn.SWITCH(UPPER(TRIM(Table2[[#This Row],[Status_Clean]])),"NEW",1,"CONTACTED",2,"QUALIFIED",3,"CONVERTED",4,"LOST",5,99)</f>
        <v>1</v>
      </c>
      <c r="U180" t="str" cm="1">
        <f t="array" ref="U180">_xlfn.LET(_xlpm.x,IFERROR(VALUE(Table2[[#This Row],[Response_Time_Hours]]),""),IF(_xlpm.x="","CHECK",_xlfn.IFS(_xlpm.x&lt;=1,"Immediate",_xlpm.x&lt;=6,"Fast",_xlpm.x&lt;=24,"Moderate",_xlpm.x&gt;24,"Delayed")))</f>
        <v>Fast</v>
      </c>
      <c r="V180">
        <f>FLOOR(tbl_CleanLeads[[#This Row],[Response_Time_Hours]],6)</f>
        <v>0</v>
      </c>
      <c r="W180" t="str" cm="1">
        <f t="array" ref="W180">IF(Table2[[#This Row],[Interaction_Count_Final]]="","N/A",_xlfn.IFS(Table2[[#This Row],[Interaction_Count_Final]]&lt;=2,"Low",Table2[[#This Row],[Interaction_Count_Final]]&lt;=5,"Medium",Table2[[#This Row],[Interaction_Count_Final]]&gt;=6,"High",TRUE,"CHECK"))</f>
        <v>High</v>
      </c>
      <c r="X180" t="b">
        <f t="shared" si="2"/>
        <v>1</v>
      </c>
      <c r="Y180" t="b">
        <f>tbl_CleanLeads[[#This Row],[Response_Time_Hours]]&gt;24</f>
        <v>0</v>
      </c>
      <c r="Z180" s="13" t="b">
        <f>tbl_CleanLeads[[#This Row],[Response_Time_Hours]]&gt;72</f>
        <v>0</v>
      </c>
      <c r="AA180" s="13" t="b">
        <f>tbl_CleanLeads[[#This Row],[Status_Clean]]="Converted"</f>
        <v>0</v>
      </c>
    </row>
    <row r="181" spans="1:27">
      <c r="A181" t="s">
        <v>90</v>
      </c>
      <c r="B181" t="s">
        <v>713</v>
      </c>
      <c r="C181" t="s">
        <v>714</v>
      </c>
      <c r="D181" t="s">
        <v>7274</v>
      </c>
      <c r="E181" t="s">
        <v>473</v>
      </c>
      <c r="F181" t="s">
        <v>71</v>
      </c>
      <c r="G181" s="1">
        <v>45022</v>
      </c>
      <c r="H181" s="8">
        <f>MONTH(tbl_CleanLeads[[#This Row],[Lead_Date_Final]])</f>
        <v>4</v>
      </c>
      <c r="I181" t="s">
        <v>7297</v>
      </c>
      <c r="J181" t="s">
        <v>7263</v>
      </c>
      <c r="K181" t="s">
        <v>7277</v>
      </c>
      <c r="L181">
        <f>WEEKDAY(tbl_CleanLeads[[#This Row],[Lead_Date_Final]],2)</f>
        <v>4</v>
      </c>
      <c r="M181" t="s">
        <v>7285</v>
      </c>
      <c r="N181">
        <v>31.200000000000003</v>
      </c>
      <c r="O181" s="7">
        <v>3069.94</v>
      </c>
      <c r="P181">
        <v>6</v>
      </c>
      <c r="Q181" t="s">
        <v>7266</v>
      </c>
      <c r="R181">
        <f>IF(UPPER(TRIM(Table2[[#This Row],[Status_Clean]]))="CONVERTED",1,0)</f>
        <v>0</v>
      </c>
      <c r="S181">
        <f>IF(ISNUMBER(MATCH(UPPER(TRIM(Table2[[#This Row],[Status_Clean]])),{"CONTACTED","QUALIFIED","CONVERTED"},0)),1,0)</f>
        <v>1</v>
      </c>
      <c r="T181" cm="1">
        <f t="array" ref="T181">_xlfn.SWITCH(UPPER(TRIM(Table2[[#This Row],[Status_Clean]])),"NEW",1,"CONTACTED",2,"QUALIFIED",3,"CONVERTED",4,"LOST",5,99)</f>
        <v>3</v>
      </c>
      <c r="U181" t="str" cm="1">
        <f t="array" ref="U181">_xlfn.LET(_xlpm.x,IFERROR(VALUE(Table2[[#This Row],[Response_Time_Hours]]),""),IF(_xlpm.x="","CHECK",_xlfn.IFS(_xlpm.x&lt;=1,"Immediate",_xlpm.x&lt;=6,"Fast",_xlpm.x&lt;=24,"Moderate",_xlpm.x&gt;24,"Delayed")))</f>
        <v>Delayed</v>
      </c>
      <c r="V181">
        <f>FLOOR(tbl_CleanLeads[[#This Row],[Response_Time_Hours]],6)</f>
        <v>30</v>
      </c>
      <c r="W181" t="str" cm="1">
        <f t="array" ref="W181">IF(Table2[[#This Row],[Interaction_Count_Final]]="","N/A",_xlfn.IFS(Table2[[#This Row],[Interaction_Count_Final]]&lt;=2,"Low",Table2[[#This Row],[Interaction_Count_Final]]&lt;=5,"Medium",Table2[[#This Row],[Interaction_Count_Final]]&gt;=6,"High",TRUE,"CHECK"))</f>
        <v>High</v>
      </c>
      <c r="X181" t="b">
        <f t="shared" si="2"/>
        <v>1</v>
      </c>
      <c r="Y181" t="b">
        <f>tbl_CleanLeads[[#This Row],[Response_Time_Hours]]&gt;24</f>
        <v>1</v>
      </c>
      <c r="Z181" s="13" t="b">
        <f>tbl_CleanLeads[[#This Row],[Response_Time_Hours]]&gt;72</f>
        <v>0</v>
      </c>
      <c r="AA181" s="13" t="b">
        <f>tbl_CleanLeads[[#This Row],[Status_Clean]]="Converted"</f>
        <v>0</v>
      </c>
    </row>
    <row r="182" spans="1:27">
      <c r="A182" t="s">
        <v>90</v>
      </c>
      <c r="B182" t="s">
        <v>716</v>
      </c>
      <c r="C182" t="s">
        <v>717</v>
      </c>
      <c r="D182" t="s">
        <v>7280</v>
      </c>
      <c r="E182" t="s">
        <v>7308</v>
      </c>
      <c r="F182" t="s">
        <v>250</v>
      </c>
      <c r="G182" s="1">
        <v>45422</v>
      </c>
      <c r="H182" s="8">
        <f>MONTH(tbl_CleanLeads[[#This Row],[Lead_Date_Final]])</f>
        <v>5</v>
      </c>
      <c r="I182" t="s">
        <v>7314</v>
      </c>
      <c r="J182" t="s">
        <v>7271</v>
      </c>
      <c r="K182" t="s">
        <v>7277</v>
      </c>
      <c r="L182">
        <f>WEEKDAY(tbl_CleanLeads[[#This Row],[Lead_Date_Final]],2)</f>
        <v>5</v>
      </c>
      <c r="M182" t="s">
        <v>7312</v>
      </c>
      <c r="N182">
        <v>17.100000000000001</v>
      </c>
      <c r="O182" s="7">
        <v>1634.18</v>
      </c>
      <c r="P182">
        <v>32</v>
      </c>
      <c r="Q182" t="s">
        <v>7289</v>
      </c>
      <c r="R182">
        <f>IF(UPPER(TRIM(Table2[[#This Row],[Status_Clean]]))="CONVERTED",1,0)</f>
        <v>1</v>
      </c>
      <c r="S182">
        <f>IF(ISNUMBER(MATCH(UPPER(TRIM(Table2[[#This Row],[Status_Clean]])),{"CONTACTED","QUALIFIED","CONVERTED"},0)),1,0)</f>
        <v>1</v>
      </c>
      <c r="T182" cm="1">
        <f t="array" ref="T182">_xlfn.SWITCH(UPPER(TRIM(Table2[[#This Row],[Status_Clean]])),"NEW",1,"CONTACTED",2,"QUALIFIED",3,"CONVERTED",4,"LOST",5,99)</f>
        <v>4</v>
      </c>
      <c r="U182" t="str" cm="1">
        <f t="array" ref="U182">_xlfn.LET(_xlpm.x,IFERROR(VALUE(Table2[[#This Row],[Response_Time_Hours]]),""),IF(_xlpm.x="","CHECK",_xlfn.IFS(_xlpm.x&lt;=1,"Immediate",_xlpm.x&lt;=6,"Fast",_xlpm.x&lt;=24,"Moderate",_xlpm.x&gt;24,"Delayed")))</f>
        <v>Moderate</v>
      </c>
      <c r="V182">
        <f>FLOOR(tbl_CleanLeads[[#This Row],[Response_Time_Hours]],6)</f>
        <v>12</v>
      </c>
      <c r="W182" t="str" cm="1">
        <f t="array" ref="W182">IF(Table2[[#This Row],[Interaction_Count_Final]]="","N/A",_xlfn.IFS(Table2[[#This Row],[Interaction_Count_Final]]&lt;=2,"Low",Table2[[#This Row],[Interaction_Count_Final]]&lt;=5,"Medium",Table2[[#This Row],[Interaction_Count_Final]]&gt;=6,"High",TRUE,"CHECK"))</f>
        <v>High</v>
      </c>
      <c r="X182" t="b">
        <f t="shared" si="2"/>
        <v>1</v>
      </c>
      <c r="Y182" t="b">
        <f>tbl_CleanLeads[[#This Row],[Response_Time_Hours]]&gt;24</f>
        <v>0</v>
      </c>
      <c r="Z182" s="13" t="b">
        <f>tbl_CleanLeads[[#This Row],[Response_Time_Hours]]&gt;72</f>
        <v>0</v>
      </c>
      <c r="AA182" s="13" t="b">
        <f>tbl_CleanLeads[[#This Row],[Status_Clean]]="Converted"</f>
        <v>1</v>
      </c>
    </row>
    <row r="183" spans="1:27">
      <c r="A183" t="s">
        <v>70</v>
      </c>
      <c r="B183" t="s">
        <v>719</v>
      </c>
      <c r="C183" t="s">
        <v>7499</v>
      </c>
      <c r="D183" t="s">
        <v>7258</v>
      </c>
      <c r="E183" t="s">
        <v>311</v>
      </c>
      <c r="F183" t="s">
        <v>250</v>
      </c>
      <c r="G183" s="1">
        <v>45027</v>
      </c>
      <c r="H183" s="8">
        <f>MONTH(tbl_CleanLeads[[#This Row],[Lead_Date_Final]])</f>
        <v>4</v>
      </c>
      <c r="I183" t="s">
        <v>7297</v>
      </c>
      <c r="J183" t="s">
        <v>7263</v>
      </c>
      <c r="K183" t="s">
        <v>7277</v>
      </c>
      <c r="L183">
        <f>WEEKDAY(tbl_CleanLeads[[#This Row],[Lead_Date_Final]],2)</f>
        <v>2</v>
      </c>
      <c r="M183" t="s">
        <v>7265</v>
      </c>
      <c r="N183">
        <v>34.200000000000003</v>
      </c>
      <c r="O183" s="7">
        <v>1280.53</v>
      </c>
      <c r="P183">
        <v>47</v>
      </c>
      <c r="Q183" t="s">
        <v>7289</v>
      </c>
      <c r="R183">
        <f>IF(UPPER(TRIM(Table2[[#This Row],[Status_Clean]]))="CONVERTED",1,0)</f>
        <v>1</v>
      </c>
      <c r="S183">
        <f>IF(ISNUMBER(MATCH(UPPER(TRIM(Table2[[#This Row],[Status_Clean]])),{"CONTACTED","QUALIFIED","CONVERTED"},0)),1,0)</f>
        <v>1</v>
      </c>
      <c r="T183" cm="1">
        <f t="array" ref="T183">_xlfn.SWITCH(UPPER(TRIM(Table2[[#This Row],[Status_Clean]])),"NEW",1,"CONTACTED",2,"QUALIFIED",3,"CONVERTED",4,"LOST",5,99)</f>
        <v>4</v>
      </c>
      <c r="U183" t="str" cm="1">
        <f t="array" ref="U183">_xlfn.LET(_xlpm.x,IFERROR(VALUE(Table2[[#This Row],[Response_Time_Hours]]),""),IF(_xlpm.x="","CHECK",_xlfn.IFS(_xlpm.x&lt;=1,"Immediate",_xlpm.x&lt;=6,"Fast",_xlpm.x&lt;=24,"Moderate",_xlpm.x&gt;24,"Delayed")))</f>
        <v>Delayed</v>
      </c>
      <c r="V183">
        <f>FLOOR(tbl_CleanLeads[[#This Row],[Response_Time_Hours]],6)</f>
        <v>30</v>
      </c>
      <c r="W183" t="str" cm="1">
        <f t="array" ref="W183">IF(Table2[[#This Row],[Interaction_Count_Final]]="","N/A",_xlfn.IFS(Table2[[#This Row],[Interaction_Count_Final]]&lt;=2,"Low",Table2[[#This Row],[Interaction_Count_Final]]&lt;=5,"Medium",Table2[[#This Row],[Interaction_Count_Final]]&gt;=6,"High",TRUE,"CHECK"))</f>
        <v>High</v>
      </c>
      <c r="X183" t="b">
        <f t="shared" si="2"/>
        <v>1</v>
      </c>
      <c r="Y183" t="b">
        <f>tbl_CleanLeads[[#This Row],[Response_Time_Hours]]&gt;24</f>
        <v>1</v>
      </c>
      <c r="Z183" s="13" t="b">
        <f>tbl_CleanLeads[[#This Row],[Response_Time_Hours]]&gt;72</f>
        <v>0</v>
      </c>
      <c r="AA183" s="13" t="b">
        <f>tbl_CleanLeads[[#This Row],[Status_Clean]]="Converted"</f>
        <v>1</v>
      </c>
    </row>
    <row r="184" spans="1:27">
      <c r="A184" t="s">
        <v>63</v>
      </c>
      <c r="B184" t="s">
        <v>722</v>
      </c>
      <c r="C184" t="s">
        <v>723</v>
      </c>
      <c r="D184" t="s">
        <v>7303</v>
      </c>
      <c r="E184" t="s">
        <v>363</v>
      </c>
      <c r="F184" t="s">
        <v>71</v>
      </c>
      <c r="G184" s="1">
        <v>45454</v>
      </c>
      <c r="H184" s="8">
        <f>MONTH(tbl_CleanLeads[[#This Row],[Lead_Date_Final]])</f>
        <v>6</v>
      </c>
      <c r="I184" t="s">
        <v>7276</v>
      </c>
      <c r="J184" t="s">
        <v>7271</v>
      </c>
      <c r="K184" t="s">
        <v>7277</v>
      </c>
      <c r="L184">
        <f>WEEKDAY(tbl_CleanLeads[[#This Row],[Lead_Date_Final]],2)</f>
        <v>2</v>
      </c>
      <c r="M184" t="s">
        <v>7265</v>
      </c>
      <c r="N184">
        <v>19.8</v>
      </c>
      <c r="O184" s="7">
        <v>1819.79</v>
      </c>
      <c r="P184">
        <v>44</v>
      </c>
      <c r="Q184" t="s">
        <v>7289</v>
      </c>
      <c r="R184">
        <f>IF(UPPER(TRIM(Table2[[#This Row],[Status_Clean]]))="CONVERTED",1,0)</f>
        <v>0</v>
      </c>
      <c r="S184">
        <f>IF(ISNUMBER(MATCH(UPPER(TRIM(Table2[[#This Row],[Status_Clean]])),{"CONTACTED","QUALIFIED","CONVERTED"},0)),1,0)</f>
        <v>1</v>
      </c>
      <c r="T184" cm="1">
        <f t="array" ref="T184">_xlfn.SWITCH(UPPER(TRIM(Table2[[#This Row],[Status_Clean]])),"NEW",1,"CONTACTED",2,"QUALIFIED",3,"CONVERTED",4,"LOST",5,99)</f>
        <v>3</v>
      </c>
      <c r="U184" t="str" cm="1">
        <f t="array" ref="U184">_xlfn.LET(_xlpm.x,IFERROR(VALUE(Table2[[#This Row],[Response_Time_Hours]]),""),IF(_xlpm.x="","CHECK",_xlfn.IFS(_xlpm.x&lt;=1,"Immediate",_xlpm.x&lt;=6,"Fast",_xlpm.x&lt;=24,"Moderate",_xlpm.x&gt;24,"Delayed")))</f>
        <v>Moderate</v>
      </c>
      <c r="V184">
        <f>FLOOR(tbl_CleanLeads[[#This Row],[Response_Time_Hours]],6)</f>
        <v>18</v>
      </c>
      <c r="W184" t="str" cm="1">
        <f t="array" ref="W184">IF(Table2[[#This Row],[Interaction_Count_Final]]="","N/A",_xlfn.IFS(Table2[[#This Row],[Interaction_Count_Final]]&lt;=2,"Low",Table2[[#This Row],[Interaction_Count_Final]]&lt;=5,"Medium",Table2[[#This Row],[Interaction_Count_Final]]&gt;=6,"High",TRUE,"CHECK"))</f>
        <v>High</v>
      </c>
      <c r="X184" t="b">
        <f t="shared" si="2"/>
        <v>1</v>
      </c>
      <c r="Y184" t="b">
        <f>tbl_CleanLeads[[#This Row],[Response_Time_Hours]]&gt;24</f>
        <v>0</v>
      </c>
      <c r="Z184" s="13" t="b">
        <f>tbl_CleanLeads[[#This Row],[Response_Time_Hours]]&gt;72</f>
        <v>0</v>
      </c>
      <c r="AA184" s="13" t="b">
        <f>tbl_CleanLeads[[#This Row],[Status_Clean]]="Converted"</f>
        <v>0</v>
      </c>
    </row>
    <row r="185" spans="1:27">
      <c r="A185" t="s">
        <v>70</v>
      </c>
      <c r="B185" t="s">
        <v>726</v>
      </c>
      <c r="C185" t="s">
        <v>727</v>
      </c>
      <c r="D185" t="s">
        <v>7303</v>
      </c>
      <c r="E185" t="s">
        <v>363</v>
      </c>
      <c r="F185" t="s">
        <v>71</v>
      </c>
      <c r="G185" s="1">
        <v>45527</v>
      </c>
      <c r="H185" s="8">
        <f>MONTH(tbl_CleanLeads[[#This Row],[Lead_Date_Final]])</f>
        <v>8</v>
      </c>
      <c r="I185" t="s">
        <v>7310</v>
      </c>
      <c r="J185" t="s">
        <v>7271</v>
      </c>
      <c r="K185" t="s">
        <v>7288</v>
      </c>
      <c r="L185">
        <f>WEEKDAY(tbl_CleanLeads[[#This Row],[Lead_Date_Final]],2)</f>
        <v>5</v>
      </c>
      <c r="M185" t="s">
        <v>7312</v>
      </c>
      <c r="N185">
        <v>60</v>
      </c>
      <c r="O185" s="7">
        <v>3776.78</v>
      </c>
      <c r="P185">
        <v>23</v>
      </c>
      <c r="Q185" t="s">
        <v>7266</v>
      </c>
      <c r="R185">
        <f>IF(UPPER(TRIM(Table2[[#This Row],[Status_Clean]]))="CONVERTED",1,0)</f>
        <v>0</v>
      </c>
      <c r="S185">
        <f>IF(ISNUMBER(MATCH(UPPER(TRIM(Table2[[#This Row],[Status_Clean]])),{"CONTACTED","QUALIFIED","CONVERTED"},0)),1,0)</f>
        <v>1</v>
      </c>
      <c r="T185" cm="1">
        <f t="array" ref="T185">_xlfn.SWITCH(UPPER(TRIM(Table2[[#This Row],[Status_Clean]])),"NEW",1,"CONTACTED",2,"QUALIFIED",3,"CONVERTED",4,"LOST",5,99)</f>
        <v>3</v>
      </c>
      <c r="U185" t="str" cm="1">
        <f t="array" ref="U185">_xlfn.LET(_xlpm.x,IFERROR(VALUE(Table2[[#This Row],[Response_Time_Hours]]),""),IF(_xlpm.x="","CHECK",_xlfn.IFS(_xlpm.x&lt;=1,"Immediate",_xlpm.x&lt;=6,"Fast",_xlpm.x&lt;=24,"Moderate",_xlpm.x&gt;24,"Delayed")))</f>
        <v>Delayed</v>
      </c>
      <c r="V185">
        <f>FLOOR(tbl_CleanLeads[[#This Row],[Response_Time_Hours]],6)</f>
        <v>60</v>
      </c>
      <c r="W185" t="str" cm="1">
        <f t="array" ref="W185">IF(Table2[[#This Row],[Interaction_Count_Final]]="","N/A",_xlfn.IFS(Table2[[#This Row],[Interaction_Count_Final]]&lt;=2,"Low",Table2[[#This Row],[Interaction_Count_Final]]&lt;=5,"Medium",Table2[[#This Row],[Interaction_Count_Final]]&gt;=6,"High",TRUE,"CHECK"))</f>
        <v>High</v>
      </c>
      <c r="X185" t="b">
        <f t="shared" si="2"/>
        <v>1</v>
      </c>
      <c r="Y185" t="b">
        <f>tbl_CleanLeads[[#This Row],[Response_Time_Hours]]&gt;24</f>
        <v>1</v>
      </c>
      <c r="Z185" s="13" t="b">
        <f>tbl_CleanLeads[[#This Row],[Response_Time_Hours]]&gt;72</f>
        <v>0</v>
      </c>
      <c r="AA185" s="13" t="b">
        <f>tbl_CleanLeads[[#This Row],[Status_Clean]]="Converted"</f>
        <v>0</v>
      </c>
    </row>
    <row r="186" spans="1:27">
      <c r="A186" t="s">
        <v>70</v>
      </c>
      <c r="B186" t="s">
        <v>729</v>
      </c>
      <c r="C186" t="s">
        <v>730</v>
      </c>
      <c r="D186" t="s">
        <v>7274</v>
      </c>
      <c r="E186" t="s">
        <v>473</v>
      </c>
      <c r="F186" t="s">
        <v>193</v>
      </c>
      <c r="G186" s="1">
        <v>44980</v>
      </c>
      <c r="H186" s="8">
        <f>MONTH(tbl_CleanLeads[[#This Row],[Lead_Date_Final]])</f>
        <v>2</v>
      </c>
      <c r="I186" t="s">
        <v>7283</v>
      </c>
      <c r="J186" t="s">
        <v>7263</v>
      </c>
      <c r="K186" t="s">
        <v>7284</v>
      </c>
      <c r="L186">
        <f>WEEKDAY(tbl_CleanLeads[[#This Row],[Lead_Date_Final]],2)</f>
        <v>4</v>
      </c>
      <c r="M186" t="s">
        <v>7285</v>
      </c>
      <c r="N186">
        <v>67.199999999999989</v>
      </c>
      <c r="O186" s="7">
        <v>2509.7600000000002</v>
      </c>
      <c r="P186">
        <v>22</v>
      </c>
      <c r="Q186" t="s">
        <v>7266</v>
      </c>
      <c r="R186">
        <f>IF(UPPER(TRIM(Table2[[#This Row],[Status_Clean]]))="CONVERTED",1,0)</f>
        <v>0</v>
      </c>
      <c r="S186">
        <f>IF(ISNUMBER(MATCH(UPPER(TRIM(Table2[[#This Row],[Status_Clean]])),{"CONTACTED","QUALIFIED","CONVERTED"},0)),1,0)</f>
        <v>0</v>
      </c>
      <c r="T186" cm="1">
        <f t="array" ref="T186">_xlfn.SWITCH(UPPER(TRIM(Table2[[#This Row],[Status_Clean]])),"NEW",1,"CONTACTED",2,"QUALIFIED",3,"CONVERTED",4,"LOST",5,99)</f>
        <v>1</v>
      </c>
      <c r="U186" t="str" cm="1">
        <f t="array" ref="U186">_xlfn.LET(_xlpm.x,IFERROR(VALUE(Table2[[#This Row],[Response_Time_Hours]]),""),IF(_xlpm.x="","CHECK",_xlfn.IFS(_xlpm.x&lt;=1,"Immediate",_xlpm.x&lt;=6,"Fast",_xlpm.x&lt;=24,"Moderate",_xlpm.x&gt;24,"Delayed")))</f>
        <v>Delayed</v>
      </c>
      <c r="V186">
        <f>FLOOR(tbl_CleanLeads[[#This Row],[Response_Time_Hours]],6)</f>
        <v>66</v>
      </c>
      <c r="W186" t="str" cm="1">
        <f t="array" ref="W186">IF(Table2[[#This Row],[Interaction_Count_Final]]="","N/A",_xlfn.IFS(Table2[[#This Row],[Interaction_Count_Final]]&lt;=2,"Low",Table2[[#This Row],[Interaction_Count_Final]]&lt;=5,"Medium",Table2[[#This Row],[Interaction_Count_Final]]&gt;=6,"High",TRUE,"CHECK"))</f>
        <v>High</v>
      </c>
      <c r="X186" t="b">
        <f t="shared" si="2"/>
        <v>1</v>
      </c>
      <c r="Y186" t="b">
        <f>tbl_CleanLeads[[#This Row],[Response_Time_Hours]]&gt;24</f>
        <v>1</v>
      </c>
      <c r="Z186" s="13" t="b">
        <f>tbl_CleanLeads[[#This Row],[Response_Time_Hours]]&gt;72</f>
        <v>0</v>
      </c>
      <c r="AA186" s="13" t="b">
        <f>tbl_CleanLeads[[#This Row],[Status_Clean]]="Converted"</f>
        <v>0</v>
      </c>
    </row>
    <row r="187" spans="1:27">
      <c r="A187" t="s">
        <v>102</v>
      </c>
      <c r="B187" t="s">
        <v>733</v>
      </c>
      <c r="C187" t="s">
        <v>734</v>
      </c>
      <c r="D187" t="s">
        <v>7258</v>
      </c>
      <c r="E187" t="s">
        <v>792</v>
      </c>
      <c r="F187" t="s">
        <v>193</v>
      </c>
      <c r="G187" s="1">
        <v>45569</v>
      </c>
      <c r="H187" s="8">
        <f>MONTH(tbl_CleanLeads[[#This Row],[Lead_Date_Final]])</f>
        <v>10</v>
      </c>
      <c r="I187" t="s">
        <v>7270</v>
      </c>
      <c r="J187" t="s">
        <v>7271</v>
      </c>
      <c r="K187" t="s">
        <v>7264</v>
      </c>
      <c r="L187">
        <f>WEEKDAY(tbl_CleanLeads[[#This Row],[Lead_Date_Final]],2)</f>
        <v>5</v>
      </c>
      <c r="M187" t="s">
        <v>7312</v>
      </c>
      <c r="N187">
        <v>34</v>
      </c>
      <c r="O187" s="7">
        <v>2055.1</v>
      </c>
      <c r="P187">
        <v>18</v>
      </c>
      <c r="Q187" t="s">
        <v>7266</v>
      </c>
      <c r="R187">
        <f>IF(UPPER(TRIM(Table2[[#This Row],[Status_Clean]]))="CONVERTED",1,0)</f>
        <v>0</v>
      </c>
      <c r="S187">
        <f>IF(ISNUMBER(MATCH(UPPER(TRIM(Table2[[#This Row],[Status_Clean]])),{"CONTACTED","QUALIFIED","CONVERTED"},0)),1,0)</f>
        <v>0</v>
      </c>
      <c r="T187" cm="1">
        <f t="array" ref="T187">_xlfn.SWITCH(UPPER(TRIM(Table2[[#This Row],[Status_Clean]])),"NEW",1,"CONTACTED",2,"QUALIFIED",3,"CONVERTED",4,"LOST",5,99)</f>
        <v>1</v>
      </c>
      <c r="U187" t="str" cm="1">
        <f t="array" ref="U187">_xlfn.LET(_xlpm.x,IFERROR(VALUE(Table2[[#This Row],[Response_Time_Hours]]),""),IF(_xlpm.x="","CHECK",_xlfn.IFS(_xlpm.x&lt;=1,"Immediate",_xlpm.x&lt;=6,"Fast",_xlpm.x&lt;=24,"Moderate",_xlpm.x&gt;24,"Delayed")))</f>
        <v>Delayed</v>
      </c>
      <c r="V187">
        <f>FLOOR(tbl_CleanLeads[[#This Row],[Response_Time_Hours]],6)</f>
        <v>30</v>
      </c>
      <c r="W187" t="str" cm="1">
        <f t="array" ref="W187">IF(Table2[[#This Row],[Interaction_Count_Final]]="","N/A",_xlfn.IFS(Table2[[#This Row],[Interaction_Count_Final]]&lt;=2,"Low",Table2[[#This Row],[Interaction_Count_Final]]&lt;=5,"Medium",Table2[[#This Row],[Interaction_Count_Final]]&gt;=6,"High",TRUE,"CHECK"))</f>
        <v>High</v>
      </c>
      <c r="X187" t="b">
        <f t="shared" si="2"/>
        <v>1</v>
      </c>
      <c r="Y187" t="b">
        <f>tbl_CleanLeads[[#This Row],[Response_Time_Hours]]&gt;24</f>
        <v>1</v>
      </c>
      <c r="Z187" s="13" t="b">
        <f>tbl_CleanLeads[[#This Row],[Response_Time_Hours]]&gt;72</f>
        <v>0</v>
      </c>
      <c r="AA187" s="13" t="b">
        <f>tbl_CleanLeads[[#This Row],[Status_Clean]]="Converted"</f>
        <v>0</v>
      </c>
    </row>
    <row r="188" spans="1:27">
      <c r="A188" t="s">
        <v>70</v>
      </c>
      <c r="B188" t="s">
        <v>735</v>
      </c>
      <c r="C188" t="s">
        <v>736</v>
      </c>
      <c r="D188" t="s">
        <v>7280</v>
      </c>
      <c r="E188" t="s">
        <v>101</v>
      </c>
      <c r="F188" t="s">
        <v>250</v>
      </c>
      <c r="G188" s="1">
        <v>45524</v>
      </c>
      <c r="H188" s="8">
        <f>MONTH(tbl_CleanLeads[[#This Row],[Lead_Date_Final]])</f>
        <v>8</v>
      </c>
      <c r="I188" t="s">
        <v>7310</v>
      </c>
      <c r="J188" t="s">
        <v>7271</v>
      </c>
      <c r="K188" t="s">
        <v>7288</v>
      </c>
      <c r="L188">
        <f>WEEKDAY(tbl_CleanLeads[[#This Row],[Lead_Date_Final]],2)</f>
        <v>2</v>
      </c>
      <c r="M188" t="s">
        <v>7265</v>
      </c>
      <c r="N188">
        <v>24.9</v>
      </c>
      <c r="O188" s="7">
        <v>1878.65</v>
      </c>
      <c r="P188">
        <v>23</v>
      </c>
      <c r="Q188" t="s">
        <v>7289</v>
      </c>
      <c r="R188">
        <f>IF(UPPER(TRIM(Table2[[#This Row],[Status_Clean]]))="CONVERTED",1,0)</f>
        <v>1</v>
      </c>
      <c r="S188">
        <f>IF(ISNUMBER(MATCH(UPPER(TRIM(Table2[[#This Row],[Status_Clean]])),{"CONTACTED","QUALIFIED","CONVERTED"},0)),1,0)</f>
        <v>1</v>
      </c>
      <c r="T188" cm="1">
        <f t="array" ref="T188">_xlfn.SWITCH(UPPER(TRIM(Table2[[#This Row],[Status_Clean]])),"NEW",1,"CONTACTED",2,"QUALIFIED",3,"CONVERTED",4,"LOST",5,99)</f>
        <v>4</v>
      </c>
      <c r="U188" t="str" cm="1">
        <f t="array" ref="U188">_xlfn.LET(_xlpm.x,IFERROR(VALUE(Table2[[#This Row],[Response_Time_Hours]]),""),IF(_xlpm.x="","CHECK",_xlfn.IFS(_xlpm.x&lt;=1,"Immediate",_xlpm.x&lt;=6,"Fast",_xlpm.x&lt;=24,"Moderate",_xlpm.x&gt;24,"Delayed")))</f>
        <v>Delayed</v>
      </c>
      <c r="V188">
        <f>FLOOR(tbl_CleanLeads[[#This Row],[Response_Time_Hours]],6)</f>
        <v>24</v>
      </c>
      <c r="W188" t="str" cm="1">
        <f t="array" ref="W188">IF(Table2[[#This Row],[Interaction_Count_Final]]="","N/A",_xlfn.IFS(Table2[[#This Row],[Interaction_Count_Final]]&lt;=2,"Low",Table2[[#This Row],[Interaction_Count_Final]]&lt;=5,"Medium",Table2[[#This Row],[Interaction_Count_Final]]&gt;=6,"High",TRUE,"CHECK"))</f>
        <v>High</v>
      </c>
      <c r="X188" t="b">
        <f t="shared" si="2"/>
        <v>1</v>
      </c>
      <c r="Y188" t="b">
        <f>tbl_CleanLeads[[#This Row],[Response_Time_Hours]]&gt;24</f>
        <v>1</v>
      </c>
      <c r="Z188" s="13" t="b">
        <f>tbl_CleanLeads[[#This Row],[Response_Time_Hours]]&gt;72</f>
        <v>0</v>
      </c>
      <c r="AA188" s="13" t="b">
        <f>tbl_CleanLeads[[#This Row],[Status_Clean]]="Converted"</f>
        <v>1</v>
      </c>
    </row>
    <row r="189" spans="1:27">
      <c r="A189" t="s">
        <v>63</v>
      </c>
      <c r="B189" t="s">
        <v>737</v>
      </c>
      <c r="C189" t="s">
        <v>738</v>
      </c>
      <c r="D189" t="s">
        <v>7268</v>
      </c>
      <c r="E189" t="s">
        <v>447</v>
      </c>
      <c r="F189" t="s">
        <v>193</v>
      </c>
      <c r="G189" s="1">
        <v>45331</v>
      </c>
      <c r="H189" s="8">
        <f>MONTH(tbl_CleanLeads[[#This Row],[Lead_Date_Final]])</f>
        <v>2</v>
      </c>
      <c r="I189" t="s">
        <v>7283</v>
      </c>
      <c r="J189" t="s">
        <v>7271</v>
      </c>
      <c r="K189" t="s">
        <v>7284</v>
      </c>
      <c r="L189">
        <f>WEEKDAY(tbl_CleanLeads[[#This Row],[Lead_Date_Final]],2)</f>
        <v>5</v>
      </c>
      <c r="M189" t="s">
        <v>7312</v>
      </c>
      <c r="N189">
        <v>67.099999999999994</v>
      </c>
      <c r="O189" s="7">
        <v>1304.3</v>
      </c>
      <c r="P189">
        <v>15</v>
      </c>
      <c r="Q189" t="s">
        <v>7289</v>
      </c>
      <c r="R189">
        <f>IF(UPPER(TRIM(Table2[[#This Row],[Status_Clean]]))="CONVERTED",1,0)</f>
        <v>0</v>
      </c>
      <c r="S189">
        <f>IF(ISNUMBER(MATCH(UPPER(TRIM(Table2[[#This Row],[Status_Clean]])),{"CONTACTED","QUALIFIED","CONVERTED"},0)),1,0)</f>
        <v>0</v>
      </c>
      <c r="T189" cm="1">
        <f t="array" ref="T189">_xlfn.SWITCH(UPPER(TRIM(Table2[[#This Row],[Status_Clean]])),"NEW",1,"CONTACTED",2,"QUALIFIED",3,"CONVERTED",4,"LOST",5,99)</f>
        <v>1</v>
      </c>
      <c r="U189" t="str" cm="1">
        <f t="array" ref="U189">_xlfn.LET(_xlpm.x,IFERROR(VALUE(Table2[[#This Row],[Response_Time_Hours]]),""),IF(_xlpm.x="","CHECK",_xlfn.IFS(_xlpm.x&lt;=1,"Immediate",_xlpm.x&lt;=6,"Fast",_xlpm.x&lt;=24,"Moderate",_xlpm.x&gt;24,"Delayed")))</f>
        <v>Delayed</v>
      </c>
      <c r="V189">
        <f>FLOOR(tbl_CleanLeads[[#This Row],[Response_Time_Hours]],6)</f>
        <v>66</v>
      </c>
      <c r="W189" t="str" cm="1">
        <f t="array" ref="W189">IF(Table2[[#This Row],[Interaction_Count_Final]]="","N/A",_xlfn.IFS(Table2[[#This Row],[Interaction_Count_Final]]&lt;=2,"Low",Table2[[#This Row],[Interaction_Count_Final]]&lt;=5,"Medium",Table2[[#This Row],[Interaction_Count_Final]]&gt;=6,"High",TRUE,"CHECK"))</f>
        <v>High</v>
      </c>
      <c r="X189" t="b">
        <f t="shared" si="2"/>
        <v>1</v>
      </c>
      <c r="Y189" t="b">
        <f>tbl_CleanLeads[[#This Row],[Response_Time_Hours]]&gt;24</f>
        <v>1</v>
      </c>
      <c r="Z189" s="13" t="b">
        <f>tbl_CleanLeads[[#This Row],[Response_Time_Hours]]&gt;72</f>
        <v>0</v>
      </c>
      <c r="AA189" s="13" t="b">
        <f>tbl_CleanLeads[[#This Row],[Status_Clean]]="Converted"</f>
        <v>0</v>
      </c>
    </row>
    <row r="190" spans="1:27">
      <c r="A190" t="s">
        <v>63</v>
      </c>
      <c r="B190" t="s">
        <v>740</v>
      </c>
      <c r="C190" t="s">
        <v>741</v>
      </c>
      <c r="D190" t="s">
        <v>7268</v>
      </c>
      <c r="E190" t="s">
        <v>254</v>
      </c>
      <c r="F190" t="s">
        <v>71</v>
      </c>
      <c r="G190" s="1">
        <v>45551</v>
      </c>
      <c r="H190" s="8">
        <f>MONTH(tbl_CleanLeads[[#This Row],[Lead_Date_Final]])</f>
        <v>9</v>
      </c>
      <c r="I190" t="s">
        <v>7287</v>
      </c>
      <c r="J190" t="s">
        <v>7271</v>
      </c>
      <c r="K190" t="s">
        <v>7288</v>
      </c>
      <c r="L190">
        <f>WEEKDAY(tbl_CleanLeads[[#This Row],[Lead_Date_Final]],2)</f>
        <v>1</v>
      </c>
      <c r="M190" t="s">
        <v>7298</v>
      </c>
      <c r="N190">
        <v>59</v>
      </c>
      <c r="O190" s="7">
        <v>4802.4799999999996</v>
      </c>
      <c r="P190">
        <v>27</v>
      </c>
      <c r="Q190" t="s">
        <v>7273</v>
      </c>
      <c r="R190">
        <f>IF(UPPER(TRIM(Table2[[#This Row],[Status_Clean]]))="CONVERTED",1,0)</f>
        <v>0</v>
      </c>
      <c r="S190">
        <f>IF(ISNUMBER(MATCH(UPPER(TRIM(Table2[[#This Row],[Status_Clean]])),{"CONTACTED","QUALIFIED","CONVERTED"},0)),1,0)</f>
        <v>1</v>
      </c>
      <c r="T190" cm="1">
        <f t="array" ref="T190">_xlfn.SWITCH(UPPER(TRIM(Table2[[#This Row],[Status_Clean]])),"NEW",1,"CONTACTED",2,"QUALIFIED",3,"CONVERTED",4,"LOST",5,99)</f>
        <v>3</v>
      </c>
      <c r="U190" t="str" cm="1">
        <f t="array" ref="U190">_xlfn.LET(_xlpm.x,IFERROR(VALUE(Table2[[#This Row],[Response_Time_Hours]]),""),IF(_xlpm.x="","CHECK",_xlfn.IFS(_xlpm.x&lt;=1,"Immediate",_xlpm.x&lt;=6,"Fast",_xlpm.x&lt;=24,"Moderate",_xlpm.x&gt;24,"Delayed")))</f>
        <v>Delayed</v>
      </c>
      <c r="V190">
        <f>FLOOR(tbl_CleanLeads[[#This Row],[Response_Time_Hours]],6)</f>
        <v>54</v>
      </c>
      <c r="W190" t="str" cm="1">
        <f t="array" ref="W190">IF(Table2[[#This Row],[Interaction_Count_Final]]="","N/A",_xlfn.IFS(Table2[[#This Row],[Interaction_Count_Final]]&lt;=2,"Low",Table2[[#This Row],[Interaction_Count_Final]]&lt;=5,"Medium",Table2[[#This Row],[Interaction_Count_Final]]&gt;=6,"High",TRUE,"CHECK"))</f>
        <v>High</v>
      </c>
      <c r="X190" t="b">
        <f t="shared" si="2"/>
        <v>1</v>
      </c>
      <c r="Y190" t="b">
        <f>tbl_CleanLeads[[#This Row],[Response_Time_Hours]]&gt;24</f>
        <v>1</v>
      </c>
      <c r="Z190" s="13" t="b">
        <f>tbl_CleanLeads[[#This Row],[Response_Time_Hours]]&gt;72</f>
        <v>0</v>
      </c>
      <c r="AA190" s="13" t="b">
        <f>tbl_CleanLeads[[#This Row],[Status_Clean]]="Converted"</f>
        <v>0</v>
      </c>
    </row>
    <row r="191" spans="1:27">
      <c r="A191" t="s">
        <v>102</v>
      </c>
      <c r="B191" t="s">
        <v>742</v>
      </c>
      <c r="C191" t="s">
        <v>743</v>
      </c>
      <c r="D191" t="s">
        <v>7280</v>
      </c>
      <c r="E191" t="s">
        <v>106</v>
      </c>
      <c r="F191" t="s">
        <v>125</v>
      </c>
      <c r="G191" s="1">
        <v>45022</v>
      </c>
      <c r="H191" s="8">
        <f>MONTH(tbl_CleanLeads[[#This Row],[Lead_Date_Final]])</f>
        <v>4</v>
      </c>
      <c r="I191" t="s">
        <v>7297</v>
      </c>
      <c r="J191" t="s">
        <v>7263</v>
      </c>
      <c r="K191" t="s">
        <v>7277</v>
      </c>
      <c r="L191">
        <f>WEEKDAY(tbl_CleanLeads[[#This Row],[Lead_Date_Final]],2)</f>
        <v>4</v>
      </c>
      <c r="M191" t="s">
        <v>7285</v>
      </c>
      <c r="N191">
        <v>26.4</v>
      </c>
      <c r="O191" s="7">
        <v>1102.4100000000001</v>
      </c>
      <c r="P191">
        <v>22</v>
      </c>
      <c r="Q191" t="s">
        <v>7289</v>
      </c>
      <c r="R191">
        <f>IF(UPPER(TRIM(Table2[[#This Row],[Status_Clean]]))="CONVERTED",1,0)</f>
        <v>0</v>
      </c>
      <c r="S191">
        <f>IF(ISNUMBER(MATCH(UPPER(TRIM(Table2[[#This Row],[Status_Clean]])),{"CONTACTED","QUALIFIED","CONVERTED"},0)),1,0)</f>
        <v>1</v>
      </c>
      <c r="T191" cm="1">
        <f t="array" ref="T191">_xlfn.SWITCH(UPPER(TRIM(Table2[[#This Row],[Status_Clean]])),"NEW",1,"CONTACTED",2,"QUALIFIED",3,"CONVERTED",4,"LOST",5,99)</f>
        <v>2</v>
      </c>
      <c r="U191" t="str" cm="1">
        <f t="array" ref="U191">_xlfn.LET(_xlpm.x,IFERROR(VALUE(Table2[[#This Row],[Response_Time_Hours]]),""),IF(_xlpm.x="","CHECK",_xlfn.IFS(_xlpm.x&lt;=1,"Immediate",_xlpm.x&lt;=6,"Fast",_xlpm.x&lt;=24,"Moderate",_xlpm.x&gt;24,"Delayed")))</f>
        <v>Delayed</v>
      </c>
      <c r="V191">
        <f>FLOOR(tbl_CleanLeads[[#This Row],[Response_Time_Hours]],6)</f>
        <v>24</v>
      </c>
      <c r="W191" t="str" cm="1">
        <f t="array" ref="W191">IF(Table2[[#This Row],[Interaction_Count_Final]]="","N/A",_xlfn.IFS(Table2[[#This Row],[Interaction_Count_Final]]&lt;=2,"Low",Table2[[#This Row],[Interaction_Count_Final]]&lt;=5,"Medium",Table2[[#This Row],[Interaction_Count_Final]]&gt;=6,"High",TRUE,"CHECK"))</f>
        <v>High</v>
      </c>
      <c r="X191" t="b">
        <f t="shared" si="2"/>
        <v>1</v>
      </c>
      <c r="Y191" t="b">
        <f>tbl_CleanLeads[[#This Row],[Response_Time_Hours]]&gt;24</f>
        <v>1</v>
      </c>
      <c r="Z191" s="13" t="b">
        <f>tbl_CleanLeads[[#This Row],[Response_Time_Hours]]&gt;72</f>
        <v>0</v>
      </c>
      <c r="AA191" s="13" t="b">
        <f>tbl_CleanLeads[[#This Row],[Status_Clean]]="Converted"</f>
        <v>0</v>
      </c>
    </row>
    <row r="192" spans="1:27">
      <c r="A192" t="s">
        <v>90</v>
      </c>
      <c r="B192" t="s">
        <v>746</v>
      </c>
      <c r="C192" t="s">
        <v>747</v>
      </c>
      <c r="D192" t="s">
        <v>7258</v>
      </c>
      <c r="E192" t="s">
        <v>311</v>
      </c>
      <c r="F192" t="s">
        <v>71</v>
      </c>
      <c r="G192" s="1">
        <v>45449</v>
      </c>
      <c r="H192" s="8">
        <f>MONTH(tbl_CleanLeads[[#This Row],[Lead_Date_Final]])</f>
        <v>6</v>
      </c>
      <c r="I192" t="s">
        <v>7276</v>
      </c>
      <c r="J192" t="s">
        <v>7271</v>
      </c>
      <c r="K192" t="s">
        <v>7277</v>
      </c>
      <c r="L192">
        <f>WEEKDAY(tbl_CleanLeads[[#This Row],[Lead_Date_Final]],2)</f>
        <v>4</v>
      </c>
      <c r="M192" t="s">
        <v>7285</v>
      </c>
      <c r="N192">
        <v>8.4</v>
      </c>
      <c r="O192" s="7">
        <v>4650.25</v>
      </c>
      <c r="P192">
        <v>23</v>
      </c>
      <c r="Q192" t="s">
        <v>7273</v>
      </c>
      <c r="R192">
        <f>IF(UPPER(TRIM(Table2[[#This Row],[Status_Clean]]))="CONVERTED",1,0)</f>
        <v>0</v>
      </c>
      <c r="S192">
        <f>IF(ISNUMBER(MATCH(UPPER(TRIM(Table2[[#This Row],[Status_Clean]])),{"CONTACTED","QUALIFIED","CONVERTED"},0)),1,0)</f>
        <v>1</v>
      </c>
      <c r="T192" cm="1">
        <f t="array" ref="T192">_xlfn.SWITCH(UPPER(TRIM(Table2[[#This Row],[Status_Clean]])),"NEW",1,"CONTACTED",2,"QUALIFIED",3,"CONVERTED",4,"LOST",5,99)</f>
        <v>3</v>
      </c>
      <c r="U192" t="str" cm="1">
        <f t="array" ref="U192">_xlfn.LET(_xlpm.x,IFERROR(VALUE(Table2[[#This Row],[Response_Time_Hours]]),""),IF(_xlpm.x="","CHECK",_xlfn.IFS(_xlpm.x&lt;=1,"Immediate",_xlpm.x&lt;=6,"Fast",_xlpm.x&lt;=24,"Moderate",_xlpm.x&gt;24,"Delayed")))</f>
        <v>Moderate</v>
      </c>
      <c r="V192">
        <f>FLOOR(tbl_CleanLeads[[#This Row],[Response_Time_Hours]],6)</f>
        <v>6</v>
      </c>
      <c r="W192" t="str" cm="1">
        <f t="array" ref="W192">IF(Table2[[#This Row],[Interaction_Count_Final]]="","N/A",_xlfn.IFS(Table2[[#This Row],[Interaction_Count_Final]]&lt;=2,"Low",Table2[[#This Row],[Interaction_Count_Final]]&lt;=5,"Medium",Table2[[#This Row],[Interaction_Count_Final]]&gt;=6,"High",TRUE,"CHECK"))</f>
        <v>High</v>
      </c>
      <c r="X192" t="b">
        <f t="shared" si="2"/>
        <v>1</v>
      </c>
      <c r="Y192" t="b">
        <f>tbl_CleanLeads[[#This Row],[Response_Time_Hours]]&gt;24</f>
        <v>0</v>
      </c>
      <c r="Z192" s="13" t="b">
        <f>tbl_CleanLeads[[#This Row],[Response_Time_Hours]]&gt;72</f>
        <v>0</v>
      </c>
      <c r="AA192" s="13" t="b">
        <f>tbl_CleanLeads[[#This Row],[Status_Clean]]="Converted"</f>
        <v>0</v>
      </c>
    </row>
    <row r="193" spans="1:27">
      <c r="A193" t="s">
        <v>63</v>
      </c>
      <c r="B193" t="s">
        <v>750</v>
      </c>
      <c r="C193" t="s">
        <v>751</v>
      </c>
      <c r="D193" t="s">
        <v>7280</v>
      </c>
      <c r="E193" t="s">
        <v>1356</v>
      </c>
      <c r="F193" t="s">
        <v>193</v>
      </c>
      <c r="G193" s="1">
        <v>45286</v>
      </c>
      <c r="H193" s="8">
        <f>MONTH(tbl_CleanLeads[[#This Row],[Lead_Date_Final]])</f>
        <v>12</v>
      </c>
      <c r="I193" t="s">
        <v>7262</v>
      </c>
      <c r="J193" t="s">
        <v>7263</v>
      </c>
      <c r="K193" t="s">
        <v>7264</v>
      </c>
      <c r="L193">
        <f>WEEKDAY(tbl_CleanLeads[[#This Row],[Lead_Date_Final]],2)</f>
        <v>2</v>
      </c>
      <c r="M193" t="s">
        <v>7265</v>
      </c>
      <c r="N193">
        <v>41</v>
      </c>
      <c r="O193" s="7">
        <v>1461.7</v>
      </c>
      <c r="P193" t="s">
        <v>232</v>
      </c>
      <c r="Q193" t="s">
        <v>7289</v>
      </c>
      <c r="R193">
        <f>IF(UPPER(TRIM(Table2[[#This Row],[Status_Clean]]))="CONVERTED",1,0)</f>
        <v>0</v>
      </c>
      <c r="S193">
        <f>IF(ISNUMBER(MATCH(UPPER(TRIM(Table2[[#This Row],[Status_Clean]])),{"CONTACTED","QUALIFIED","CONVERTED"},0)),1,0)</f>
        <v>0</v>
      </c>
      <c r="T193" cm="1">
        <f t="array" ref="T193">_xlfn.SWITCH(UPPER(TRIM(Table2[[#This Row],[Status_Clean]])),"NEW",1,"CONTACTED",2,"QUALIFIED",3,"CONVERTED",4,"LOST",5,99)</f>
        <v>1</v>
      </c>
      <c r="U193" t="str" cm="1">
        <f t="array" ref="U193">_xlfn.LET(_xlpm.x,IFERROR(VALUE(Table2[[#This Row],[Response_Time_Hours]]),""),IF(_xlpm.x="","CHECK",_xlfn.IFS(_xlpm.x&lt;=1,"Immediate",_xlpm.x&lt;=6,"Fast",_xlpm.x&lt;=24,"Moderate",_xlpm.x&gt;24,"Delayed")))</f>
        <v>Delayed</v>
      </c>
      <c r="V193">
        <f>FLOOR(tbl_CleanLeads[[#This Row],[Response_Time_Hours]],6)</f>
        <v>36</v>
      </c>
      <c r="W193" t="str" cm="1">
        <f t="array" ref="W193">IF(Table2[[#This Row],[Interaction_Count_Final]]="","N/A",_xlfn.IFS(Table2[[#This Row],[Interaction_Count_Final]]&lt;=2,"Low",Table2[[#This Row],[Interaction_Count_Final]]&lt;=5,"Medium",Table2[[#This Row],[Interaction_Count_Final]]&gt;=6,"High",TRUE,"CHECK"))</f>
        <v>High</v>
      </c>
      <c r="X193" t="b">
        <f t="shared" si="2"/>
        <v>1</v>
      </c>
      <c r="Y193" t="b">
        <f>tbl_CleanLeads[[#This Row],[Response_Time_Hours]]&gt;24</f>
        <v>1</v>
      </c>
      <c r="Z193" s="13" t="b">
        <f>tbl_CleanLeads[[#This Row],[Response_Time_Hours]]&gt;72</f>
        <v>0</v>
      </c>
      <c r="AA193" s="13" t="b">
        <f>tbl_CleanLeads[[#This Row],[Status_Clean]]="Converted"</f>
        <v>0</v>
      </c>
    </row>
    <row r="194" spans="1:27">
      <c r="A194" t="s">
        <v>63</v>
      </c>
      <c r="B194" t="s">
        <v>753</v>
      </c>
      <c r="C194" t="s">
        <v>7510</v>
      </c>
      <c r="D194" t="s">
        <v>7258</v>
      </c>
      <c r="E194" t="s">
        <v>447</v>
      </c>
      <c r="F194" t="s">
        <v>193</v>
      </c>
      <c r="G194" s="1">
        <v>45336</v>
      </c>
      <c r="H194" s="8">
        <f>MONTH(tbl_CleanLeads[[#This Row],[Lead_Date_Final]])</f>
        <v>2</v>
      </c>
      <c r="I194" t="s">
        <v>7283</v>
      </c>
      <c r="J194" t="s">
        <v>7271</v>
      </c>
      <c r="K194" t="s">
        <v>7284</v>
      </c>
      <c r="L194">
        <f>WEEKDAY(tbl_CleanLeads[[#This Row],[Lead_Date_Final]],2)</f>
        <v>3</v>
      </c>
      <c r="M194" t="s">
        <v>7272</v>
      </c>
      <c r="N194">
        <v>55</v>
      </c>
      <c r="O194" s="7">
        <v>3188.42</v>
      </c>
      <c r="P194">
        <v>7</v>
      </c>
      <c r="Q194" t="s">
        <v>7266</v>
      </c>
      <c r="R194">
        <f>IF(UPPER(TRIM(Table2[[#This Row],[Status_Clean]]))="CONVERTED",1,0)</f>
        <v>0</v>
      </c>
      <c r="S194">
        <f>IF(ISNUMBER(MATCH(UPPER(TRIM(Table2[[#This Row],[Status_Clean]])),{"CONTACTED","QUALIFIED","CONVERTED"},0)),1,0)</f>
        <v>0</v>
      </c>
      <c r="T194" cm="1">
        <f t="array" ref="T194">_xlfn.SWITCH(UPPER(TRIM(Table2[[#This Row],[Status_Clean]])),"NEW",1,"CONTACTED",2,"QUALIFIED",3,"CONVERTED",4,"LOST",5,99)</f>
        <v>1</v>
      </c>
      <c r="U194" t="str" cm="1">
        <f t="array" ref="U194">_xlfn.LET(_xlpm.x,IFERROR(VALUE(Table2[[#This Row],[Response_Time_Hours]]),""),IF(_xlpm.x="","CHECK",_xlfn.IFS(_xlpm.x&lt;=1,"Immediate",_xlpm.x&lt;=6,"Fast",_xlpm.x&lt;=24,"Moderate",_xlpm.x&gt;24,"Delayed")))</f>
        <v>Delayed</v>
      </c>
      <c r="V194">
        <f>FLOOR(tbl_CleanLeads[[#This Row],[Response_Time_Hours]],6)</f>
        <v>54</v>
      </c>
      <c r="W194" t="str" cm="1">
        <f t="array" ref="W194">IF(Table2[[#This Row],[Interaction_Count_Final]]="","N/A",_xlfn.IFS(Table2[[#This Row],[Interaction_Count_Final]]&lt;=2,"Low",Table2[[#This Row],[Interaction_Count_Final]]&lt;=5,"Medium",Table2[[#This Row],[Interaction_Count_Final]]&gt;=6,"High",TRUE,"CHECK"))</f>
        <v>High</v>
      </c>
      <c r="X194" t="b">
        <f t="shared" ref="X194:X257" si="3">COUNTIF($A:$A,$A194)&gt;1</f>
        <v>1</v>
      </c>
      <c r="Y194" t="b">
        <f>tbl_CleanLeads[[#This Row],[Response_Time_Hours]]&gt;24</f>
        <v>1</v>
      </c>
      <c r="Z194" s="13" t="b">
        <f>tbl_CleanLeads[[#This Row],[Response_Time_Hours]]&gt;72</f>
        <v>0</v>
      </c>
      <c r="AA194" s="13" t="b">
        <f>tbl_CleanLeads[[#This Row],[Status_Clean]]="Converted"</f>
        <v>0</v>
      </c>
    </row>
    <row r="195" spans="1:27">
      <c r="A195" t="s">
        <v>70</v>
      </c>
      <c r="B195" t="s">
        <v>756</v>
      </c>
      <c r="C195" t="s">
        <v>757</v>
      </c>
      <c r="D195" t="s">
        <v>7274</v>
      </c>
      <c r="E195" t="s">
        <v>469</v>
      </c>
      <c r="F195" t="s">
        <v>71</v>
      </c>
      <c r="G195" s="1">
        <v>45179</v>
      </c>
      <c r="H195" s="8">
        <f>MONTH(tbl_CleanLeads[[#This Row],[Lead_Date_Final]])</f>
        <v>9</v>
      </c>
      <c r="I195" t="s">
        <v>7287</v>
      </c>
      <c r="J195" t="s">
        <v>7263</v>
      </c>
      <c r="K195" t="s">
        <v>7288</v>
      </c>
      <c r="L195">
        <f>WEEKDAY(tbl_CleanLeads[[#This Row],[Lead_Date_Final]],2)</f>
        <v>7</v>
      </c>
      <c r="M195" t="s">
        <v>7293</v>
      </c>
      <c r="N195">
        <v>30.3</v>
      </c>
      <c r="O195" s="7">
        <v>3384</v>
      </c>
      <c r="P195">
        <v>24</v>
      </c>
      <c r="Q195" t="s">
        <v>7266</v>
      </c>
      <c r="R195">
        <f>IF(UPPER(TRIM(Table2[[#This Row],[Status_Clean]]))="CONVERTED",1,0)</f>
        <v>0</v>
      </c>
      <c r="S195">
        <f>IF(ISNUMBER(MATCH(UPPER(TRIM(Table2[[#This Row],[Status_Clean]])),{"CONTACTED","QUALIFIED","CONVERTED"},0)),1,0)</f>
        <v>1</v>
      </c>
      <c r="T195" cm="1">
        <f t="array" ref="T195">_xlfn.SWITCH(UPPER(TRIM(Table2[[#This Row],[Status_Clean]])),"NEW",1,"CONTACTED",2,"QUALIFIED",3,"CONVERTED",4,"LOST",5,99)</f>
        <v>3</v>
      </c>
      <c r="U195" t="str" cm="1">
        <f t="array" ref="U195">_xlfn.LET(_xlpm.x,IFERROR(VALUE(Table2[[#This Row],[Response_Time_Hours]]),""),IF(_xlpm.x="","CHECK",_xlfn.IFS(_xlpm.x&lt;=1,"Immediate",_xlpm.x&lt;=6,"Fast",_xlpm.x&lt;=24,"Moderate",_xlpm.x&gt;24,"Delayed")))</f>
        <v>Delayed</v>
      </c>
      <c r="V195">
        <f>FLOOR(tbl_CleanLeads[[#This Row],[Response_Time_Hours]],6)</f>
        <v>30</v>
      </c>
      <c r="W195" t="str" cm="1">
        <f t="array" ref="W195">IF(Table2[[#This Row],[Interaction_Count_Final]]="","N/A",_xlfn.IFS(Table2[[#This Row],[Interaction_Count_Final]]&lt;=2,"Low",Table2[[#This Row],[Interaction_Count_Final]]&lt;=5,"Medium",Table2[[#This Row],[Interaction_Count_Final]]&gt;=6,"High",TRUE,"CHECK"))</f>
        <v>High</v>
      </c>
      <c r="X195" t="b">
        <f t="shared" si="3"/>
        <v>1</v>
      </c>
      <c r="Y195" t="b">
        <f>tbl_CleanLeads[[#This Row],[Response_Time_Hours]]&gt;24</f>
        <v>1</v>
      </c>
      <c r="Z195" s="13" t="b">
        <f>tbl_CleanLeads[[#This Row],[Response_Time_Hours]]&gt;72</f>
        <v>0</v>
      </c>
      <c r="AA195" s="13" t="b">
        <f>tbl_CleanLeads[[#This Row],[Status_Clean]]="Converted"</f>
        <v>0</v>
      </c>
    </row>
    <row r="196" spans="1:27">
      <c r="A196" t="s">
        <v>70</v>
      </c>
      <c r="B196" t="s">
        <v>759</v>
      </c>
      <c r="C196" t="s">
        <v>760</v>
      </c>
      <c r="D196" t="s">
        <v>7258</v>
      </c>
      <c r="E196" t="s">
        <v>7308</v>
      </c>
      <c r="F196" t="s">
        <v>71</v>
      </c>
      <c r="G196" s="1">
        <v>45004</v>
      </c>
      <c r="H196" s="8">
        <f>MONTH(tbl_CleanLeads[[#This Row],[Lead_Date_Final]])</f>
        <v>3</v>
      </c>
      <c r="I196" t="s">
        <v>7295</v>
      </c>
      <c r="J196" t="s">
        <v>7263</v>
      </c>
      <c r="K196" t="s">
        <v>7284</v>
      </c>
      <c r="L196">
        <f>WEEKDAY(tbl_CleanLeads[[#This Row],[Lead_Date_Final]],2)</f>
        <v>7</v>
      </c>
      <c r="M196" t="s">
        <v>7293</v>
      </c>
      <c r="N196">
        <v>4.8000000000000007</v>
      </c>
      <c r="O196" s="7">
        <v>3344.73</v>
      </c>
      <c r="P196">
        <v>48</v>
      </c>
      <c r="Q196" t="s">
        <v>7266</v>
      </c>
      <c r="R196">
        <f>IF(UPPER(TRIM(Table2[[#This Row],[Status_Clean]]))="CONVERTED",1,0)</f>
        <v>0</v>
      </c>
      <c r="S196">
        <f>IF(ISNUMBER(MATCH(UPPER(TRIM(Table2[[#This Row],[Status_Clean]])),{"CONTACTED","QUALIFIED","CONVERTED"},0)),1,0)</f>
        <v>1</v>
      </c>
      <c r="T196" cm="1">
        <f t="array" ref="T196">_xlfn.SWITCH(UPPER(TRIM(Table2[[#This Row],[Status_Clean]])),"NEW",1,"CONTACTED",2,"QUALIFIED",3,"CONVERTED",4,"LOST",5,99)</f>
        <v>3</v>
      </c>
      <c r="U196" t="str" cm="1">
        <f t="array" ref="U196">_xlfn.LET(_xlpm.x,IFERROR(VALUE(Table2[[#This Row],[Response_Time_Hours]]),""),IF(_xlpm.x="","CHECK",_xlfn.IFS(_xlpm.x&lt;=1,"Immediate",_xlpm.x&lt;=6,"Fast",_xlpm.x&lt;=24,"Moderate",_xlpm.x&gt;24,"Delayed")))</f>
        <v>Fast</v>
      </c>
      <c r="V196">
        <f>FLOOR(tbl_CleanLeads[[#This Row],[Response_Time_Hours]],6)</f>
        <v>0</v>
      </c>
      <c r="W196" t="str" cm="1">
        <f t="array" ref="W196">IF(Table2[[#This Row],[Interaction_Count_Final]]="","N/A",_xlfn.IFS(Table2[[#This Row],[Interaction_Count_Final]]&lt;=2,"Low",Table2[[#This Row],[Interaction_Count_Final]]&lt;=5,"Medium",Table2[[#This Row],[Interaction_Count_Final]]&gt;=6,"High",TRUE,"CHECK"))</f>
        <v>High</v>
      </c>
      <c r="X196" t="b">
        <f t="shared" si="3"/>
        <v>1</v>
      </c>
      <c r="Y196" t="b">
        <f>tbl_CleanLeads[[#This Row],[Response_Time_Hours]]&gt;24</f>
        <v>0</v>
      </c>
      <c r="Z196" s="13" t="b">
        <f>tbl_CleanLeads[[#This Row],[Response_Time_Hours]]&gt;72</f>
        <v>0</v>
      </c>
      <c r="AA196" s="13" t="b">
        <f>tbl_CleanLeads[[#This Row],[Status_Clean]]="Converted"</f>
        <v>0</v>
      </c>
    </row>
    <row r="197" spans="1:27">
      <c r="A197" t="s">
        <v>70</v>
      </c>
      <c r="B197" t="s">
        <v>762</v>
      </c>
      <c r="C197" t="s">
        <v>763</v>
      </c>
      <c r="D197" t="s">
        <v>7303</v>
      </c>
      <c r="E197" t="s">
        <v>363</v>
      </c>
      <c r="F197" t="s">
        <v>125</v>
      </c>
      <c r="G197" s="1">
        <v>45188</v>
      </c>
      <c r="H197" s="8">
        <f>MONTH(tbl_CleanLeads[[#This Row],[Lead_Date_Final]])</f>
        <v>9</v>
      </c>
      <c r="I197" t="s">
        <v>7287</v>
      </c>
      <c r="J197" t="s">
        <v>7263</v>
      </c>
      <c r="K197" t="s">
        <v>7288</v>
      </c>
      <c r="L197">
        <f>WEEKDAY(tbl_CleanLeads[[#This Row],[Lead_Date_Final]],2)</f>
        <v>2</v>
      </c>
      <c r="M197" t="s">
        <v>7265</v>
      </c>
      <c r="N197">
        <v>36.1</v>
      </c>
      <c r="O197" s="7">
        <v>3351.62</v>
      </c>
      <c r="P197">
        <v>25</v>
      </c>
      <c r="Q197" t="s">
        <v>7266</v>
      </c>
      <c r="R197">
        <f>IF(UPPER(TRIM(Table2[[#This Row],[Status_Clean]]))="CONVERTED",1,0)</f>
        <v>0</v>
      </c>
      <c r="S197">
        <f>IF(ISNUMBER(MATCH(UPPER(TRIM(Table2[[#This Row],[Status_Clean]])),{"CONTACTED","QUALIFIED","CONVERTED"},0)),1,0)</f>
        <v>1</v>
      </c>
      <c r="T197" cm="1">
        <f t="array" ref="T197">_xlfn.SWITCH(UPPER(TRIM(Table2[[#This Row],[Status_Clean]])),"NEW",1,"CONTACTED",2,"QUALIFIED",3,"CONVERTED",4,"LOST",5,99)</f>
        <v>2</v>
      </c>
      <c r="U197" t="str" cm="1">
        <f t="array" ref="U197">_xlfn.LET(_xlpm.x,IFERROR(VALUE(Table2[[#This Row],[Response_Time_Hours]]),""),IF(_xlpm.x="","CHECK",_xlfn.IFS(_xlpm.x&lt;=1,"Immediate",_xlpm.x&lt;=6,"Fast",_xlpm.x&lt;=24,"Moderate",_xlpm.x&gt;24,"Delayed")))</f>
        <v>Delayed</v>
      </c>
      <c r="V197">
        <f>FLOOR(tbl_CleanLeads[[#This Row],[Response_Time_Hours]],6)</f>
        <v>36</v>
      </c>
      <c r="W197" t="str" cm="1">
        <f t="array" ref="W197">IF(Table2[[#This Row],[Interaction_Count_Final]]="","N/A",_xlfn.IFS(Table2[[#This Row],[Interaction_Count_Final]]&lt;=2,"Low",Table2[[#This Row],[Interaction_Count_Final]]&lt;=5,"Medium",Table2[[#This Row],[Interaction_Count_Final]]&gt;=6,"High",TRUE,"CHECK"))</f>
        <v>High</v>
      </c>
      <c r="X197" t="b">
        <f t="shared" si="3"/>
        <v>1</v>
      </c>
      <c r="Y197" t="b">
        <f>tbl_CleanLeads[[#This Row],[Response_Time_Hours]]&gt;24</f>
        <v>1</v>
      </c>
      <c r="Z197" s="13" t="b">
        <f>tbl_CleanLeads[[#This Row],[Response_Time_Hours]]&gt;72</f>
        <v>0</v>
      </c>
      <c r="AA197" s="13" t="b">
        <f>tbl_CleanLeads[[#This Row],[Status_Clean]]="Converted"</f>
        <v>0</v>
      </c>
    </row>
    <row r="198" spans="1:27">
      <c r="A198" t="s">
        <v>102</v>
      </c>
      <c r="B198" t="s">
        <v>766</v>
      </c>
      <c r="C198" t="s">
        <v>767</v>
      </c>
      <c r="D198" t="s">
        <v>7303</v>
      </c>
      <c r="E198" t="s">
        <v>123</v>
      </c>
      <c r="F198" t="s">
        <v>125</v>
      </c>
      <c r="G198" s="1">
        <v>45393</v>
      </c>
      <c r="H198" s="8">
        <f>MONTH(tbl_CleanLeads[[#This Row],[Lead_Date_Final]])</f>
        <v>4</v>
      </c>
      <c r="I198" t="s">
        <v>7297</v>
      </c>
      <c r="J198" t="s">
        <v>7271</v>
      </c>
      <c r="K198" t="s">
        <v>7277</v>
      </c>
      <c r="L198">
        <f>WEEKDAY(tbl_CleanLeads[[#This Row],[Lead_Date_Final]],2)</f>
        <v>4</v>
      </c>
      <c r="M198" t="s">
        <v>7285</v>
      </c>
      <c r="N198">
        <v>42.7</v>
      </c>
      <c r="O198" s="7">
        <v>4408.1099999999997</v>
      </c>
      <c r="P198">
        <v>39</v>
      </c>
      <c r="Q198" t="s">
        <v>7273</v>
      </c>
      <c r="R198">
        <f>IF(UPPER(TRIM(Table2[[#This Row],[Status_Clean]]))="CONVERTED",1,0)</f>
        <v>0</v>
      </c>
      <c r="S198">
        <f>IF(ISNUMBER(MATCH(UPPER(TRIM(Table2[[#This Row],[Status_Clean]])),{"CONTACTED","QUALIFIED","CONVERTED"},0)),1,0)</f>
        <v>1</v>
      </c>
      <c r="T198" cm="1">
        <f t="array" ref="T198">_xlfn.SWITCH(UPPER(TRIM(Table2[[#This Row],[Status_Clean]])),"NEW",1,"CONTACTED",2,"QUALIFIED",3,"CONVERTED",4,"LOST",5,99)</f>
        <v>2</v>
      </c>
      <c r="U198" t="str" cm="1">
        <f t="array" ref="U198">_xlfn.LET(_xlpm.x,IFERROR(VALUE(Table2[[#This Row],[Response_Time_Hours]]),""),IF(_xlpm.x="","CHECK",_xlfn.IFS(_xlpm.x&lt;=1,"Immediate",_xlpm.x&lt;=6,"Fast",_xlpm.x&lt;=24,"Moderate",_xlpm.x&gt;24,"Delayed")))</f>
        <v>Delayed</v>
      </c>
      <c r="V198">
        <f>FLOOR(tbl_CleanLeads[[#This Row],[Response_Time_Hours]],6)</f>
        <v>42</v>
      </c>
      <c r="W198" t="str" cm="1">
        <f t="array" ref="W198">IF(Table2[[#This Row],[Interaction_Count_Final]]="","N/A",_xlfn.IFS(Table2[[#This Row],[Interaction_Count_Final]]&lt;=2,"Low",Table2[[#This Row],[Interaction_Count_Final]]&lt;=5,"Medium",Table2[[#This Row],[Interaction_Count_Final]]&gt;=6,"High",TRUE,"CHECK"))</f>
        <v>High</v>
      </c>
      <c r="X198" t="b">
        <f t="shared" si="3"/>
        <v>1</v>
      </c>
      <c r="Y198" t="b">
        <f>tbl_CleanLeads[[#This Row],[Response_Time_Hours]]&gt;24</f>
        <v>1</v>
      </c>
      <c r="Z198" s="13" t="b">
        <f>tbl_CleanLeads[[#This Row],[Response_Time_Hours]]&gt;72</f>
        <v>0</v>
      </c>
      <c r="AA198" s="13" t="b">
        <f>tbl_CleanLeads[[#This Row],[Status_Clean]]="Converted"</f>
        <v>0</v>
      </c>
    </row>
    <row r="199" spans="1:27">
      <c r="A199" t="s">
        <v>70</v>
      </c>
      <c r="B199" t="s">
        <v>769</v>
      </c>
      <c r="C199" t="s">
        <v>770</v>
      </c>
      <c r="D199" t="s">
        <v>7274</v>
      </c>
      <c r="E199" t="s">
        <v>123</v>
      </c>
      <c r="F199" t="s">
        <v>193</v>
      </c>
      <c r="G199" s="1">
        <v>45574</v>
      </c>
      <c r="H199" s="8">
        <f>MONTH(tbl_CleanLeads[[#This Row],[Lead_Date_Final]])</f>
        <v>10</v>
      </c>
      <c r="I199" t="s">
        <v>7270</v>
      </c>
      <c r="J199" t="s">
        <v>7271</v>
      </c>
      <c r="K199" t="s">
        <v>7264</v>
      </c>
      <c r="L199">
        <f>WEEKDAY(tbl_CleanLeads[[#This Row],[Lead_Date_Final]],2)</f>
        <v>3</v>
      </c>
      <c r="M199" t="s">
        <v>7272</v>
      </c>
      <c r="N199">
        <v>64.7</v>
      </c>
      <c r="O199" s="7">
        <v>1583.3</v>
      </c>
      <c r="P199">
        <v>4</v>
      </c>
      <c r="Q199" t="s">
        <v>7289</v>
      </c>
      <c r="R199">
        <f>IF(UPPER(TRIM(Table2[[#This Row],[Status_Clean]]))="CONVERTED",1,0)</f>
        <v>0</v>
      </c>
      <c r="S199">
        <f>IF(ISNUMBER(MATCH(UPPER(TRIM(Table2[[#This Row],[Status_Clean]])),{"CONTACTED","QUALIFIED","CONVERTED"},0)),1,0)</f>
        <v>0</v>
      </c>
      <c r="T199" cm="1">
        <f t="array" ref="T199">_xlfn.SWITCH(UPPER(TRIM(Table2[[#This Row],[Status_Clean]])),"NEW",1,"CONTACTED",2,"QUALIFIED",3,"CONVERTED",4,"LOST",5,99)</f>
        <v>1</v>
      </c>
      <c r="U199" t="str" cm="1">
        <f t="array" ref="U199">_xlfn.LET(_xlpm.x,IFERROR(VALUE(Table2[[#This Row],[Response_Time_Hours]]),""),IF(_xlpm.x="","CHECK",_xlfn.IFS(_xlpm.x&lt;=1,"Immediate",_xlpm.x&lt;=6,"Fast",_xlpm.x&lt;=24,"Moderate",_xlpm.x&gt;24,"Delayed")))</f>
        <v>Delayed</v>
      </c>
      <c r="V199">
        <f>FLOOR(tbl_CleanLeads[[#This Row],[Response_Time_Hours]],6)</f>
        <v>60</v>
      </c>
      <c r="W199" t="str" cm="1">
        <f t="array" ref="W199">IF(Table2[[#This Row],[Interaction_Count_Final]]="","N/A",_xlfn.IFS(Table2[[#This Row],[Interaction_Count_Final]]&lt;=2,"Low",Table2[[#This Row],[Interaction_Count_Final]]&lt;=5,"Medium",Table2[[#This Row],[Interaction_Count_Final]]&gt;=6,"High",TRUE,"CHECK"))</f>
        <v>Medium</v>
      </c>
      <c r="X199" t="b">
        <f t="shared" si="3"/>
        <v>1</v>
      </c>
      <c r="Y199" t="b">
        <f>tbl_CleanLeads[[#This Row],[Response_Time_Hours]]&gt;24</f>
        <v>1</v>
      </c>
      <c r="Z199" s="13" t="b">
        <f>tbl_CleanLeads[[#This Row],[Response_Time_Hours]]&gt;72</f>
        <v>0</v>
      </c>
      <c r="AA199" s="13" t="b">
        <f>tbl_CleanLeads[[#This Row],[Status_Clean]]="Converted"</f>
        <v>0</v>
      </c>
    </row>
    <row r="200" spans="1:27">
      <c r="A200" t="s">
        <v>102</v>
      </c>
      <c r="B200" t="s">
        <v>772</v>
      </c>
      <c r="C200" t="s">
        <v>773</v>
      </c>
      <c r="D200" t="s">
        <v>7280</v>
      </c>
      <c r="E200" t="s">
        <v>101</v>
      </c>
      <c r="F200" t="s">
        <v>125</v>
      </c>
      <c r="G200" s="1">
        <v>45132</v>
      </c>
      <c r="H200" s="8">
        <f>MONTH(tbl_CleanLeads[[#This Row],[Lead_Date_Final]])</f>
        <v>7</v>
      </c>
      <c r="I200" t="s">
        <v>7305</v>
      </c>
      <c r="J200" t="s">
        <v>7263</v>
      </c>
      <c r="K200" t="s">
        <v>7288</v>
      </c>
      <c r="L200">
        <f>WEEKDAY(tbl_CleanLeads[[#This Row],[Lead_Date_Final]],2)</f>
        <v>2</v>
      </c>
      <c r="M200" t="s">
        <v>7265</v>
      </c>
      <c r="N200">
        <v>67.199999999999989</v>
      </c>
      <c r="O200" s="7">
        <v>3946.59</v>
      </c>
      <c r="P200" t="s">
        <v>232</v>
      </c>
      <c r="Q200" t="s">
        <v>7273</v>
      </c>
      <c r="R200">
        <f>IF(UPPER(TRIM(Table2[[#This Row],[Status_Clean]]))="CONVERTED",1,0)</f>
        <v>0</v>
      </c>
      <c r="S200">
        <f>IF(ISNUMBER(MATCH(UPPER(TRIM(Table2[[#This Row],[Status_Clean]])),{"CONTACTED","QUALIFIED","CONVERTED"},0)),1,0)</f>
        <v>1</v>
      </c>
      <c r="T200" cm="1">
        <f t="array" ref="T200">_xlfn.SWITCH(UPPER(TRIM(Table2[[#This Row],[Status_Clean]])),"NEW",1,"CONTACTED",2,"QUALIFIED",3,"CONVERTED",4,"LOST",5,99)</f>
        <v>2</v>
      </c>
      <c r="U200" t="str" cm="1">
        <f t="array" ref="U200">_xlfn.LET(_xlpm.x,IFERROR(VALUE(Table2[[#This Row],[Response_Time_Hours]]),""),IF(_xlpm.x="","CHECK",_xlfn.IFS(_xlpm.x&lt;=1,"Immediate",_xlpm.x&lt;=6,"Fast",_xlpm.x&lt;=24,"Moderate",_xlpm.x&gt;24,"Delayed")))</f>
        <v>Delayed</v>
      </c>
      <c r="V200">
        <f>FLOOR(tbl_CleanLeads[[#This Row],[Response_Time_Hours]],6)</f>
        <v>66</v>
      </c>
      <c r="W200" t="str" cm="1">
        <f t="array" ref="W200">IF(Table2[[#This Row],[Interaction_Count_Final]]="","N/A",_xlfn.IFS(Table2[[#This Row],[Interaction_Count_Final]]&lt;=2,"Low",Table2[[#This Row],[Interaction_Count_Final]]&lt;=5,"Medium",Table2[[#This Row],[Interaction_Count_Final]]&gt;=6,"High",TRUE,"CHECK"))</f>
        <v>High</v>
      </c>
      <c r="X200" t="b">
        <f t="shared" si="3"/>
        <v>1</v>
      </c>
      <c r="Y200" t="b">
        <f>tbl_CleanLeads[[#This Row],[Response_Time_Hours]]&gt;24</f>
        <v>1</v>
      </c>
      <c r="Z200" s="13" t="b">
        <f>tbl_CleanLeads[[#This Row],[Response_Time_Hours]]&gt;72</f>
        <v>0</v>
      </c>
      <c r="AA200" s="13" t="b">
        <f>tbl_CleanLeads[[#This Row],[Status_Clean]]="Converted"</f>
        <v>0</v>
      </c>
    </row>
    <row r="201" spans="1:27">
      <c r="A201" t="s">
        <v>70</v>
      </c>
      <c r="B201" t="s">
        <v>774</v>
      </c>
      <c r="C201" t="s">
        <v>775</v>
      </c>
      <c r="D201" t="s">
        <v>7274</v>
      </c>
      <c r="E201" t="s">
        <v>447</v>
      </c>
      <c r="F201" t="s">
        <v>125</v>
      </c>
      <c r="G201" s="1">
        <v>45266</v>
      </c>
      <c r="H201" s="8">
        <f>MONTH(tbl_CleanLeads[[#This Row],[Lead_Date_Final]])</f>
        <v>12</v>
      </c>
      <c r="I201" t="s">
        <v>7262</v>
      </c>
      <c r="J201" t="s">
        <v>7263</v>
      </c>
      <c r="K201" t="s">
        <v>7264</v>
      </c>
      <c r="L201">
        <f>WEEKDAY(tbl_CleanLeads[[#This Row],[Lead_Date_Final]],2)</f>
        <v>3</v>
      </c>
      <c r="M201" t="s">
        <v>7272</v>
      </c>
      <c r="N201">
        <v>50</v>
      </c>
      <c r="O201" s="7">
        <v>2484.3200000000002</v>
      </c>
      <c r="P201">
        <v>3</v>
      </c>
      <c r="Q201" t="s">
        <v>7266</v>
      </c>
      <c r="R201">
        <f>IF(UPPER(TRIM(Table2[[#This Row],[Status_Clean]]))="CONVERTED",1,0)</f>
        <v>0</v>
      </c>
      <c r="S201">
        <f>IF(ISNUMBER(MATCH(UPPER(TRIM(Table2[[#This Row],[Status_Clean]])),{"CONTACTED","QUALIFIED","CONVERTED"},0)),1,0)</f>
        <v>1</v>
      </c>
      <c r="T201" cm="1">
        <f t="array" ref="T201">_xlfn.SWITCH(UPPER(TRIM(Table2[[#This Row],[Status_Clean]])),"NEW",1,"CONTACTED",2,"QUALIFIED",3,"CONVERTED",4,"LOST",5,99)</f>
        <v>2</v>
      </c>
      <c r="U201" t="str" cm="1">
        <f t="array" ref="U201">_xlfn.LET(_xlpm.x,IFERROR(VALUE(Table2[[#This Row],[Response_Time_Hours]]),""),IF(_xlpm.x="","CHECK",_xlfn.IFS(_xlpm.x&lt;=1,"Immediate",_xlpm.x&lt;=6,"Fast",_xlpm.x&lt;=24,"Moderate",_xlpm.x&gt;24,"Delayed")))</f>
        <v>Delayed</v>
      </c>
      <c r="V201">
        <f>FLOOR(tbl_CleanLeads[[#This Row],[Response_Time_Hours]],6)</f>
        <v>48</v>
      </c>
      <c r="W201" t="str" cm="1">
        <f t="array" ref="W201">IF(Table2[[#This Row],[Interaction_Count_Final]]="","N/A",_xlfn.IFS(Table2[[#This Row],[Interaction_Count_Final]]&lt;=2,"Low",Table2[[#This Row],[Interaction_Count_Final]]&lt;=5,"Medium",Table2[[#This Row],[Interaction_Count_Final]]&gt;=6,"High",TRUE,"CHECK"))</f>
        <v>Medium</v>
      </c>
      <c r="X201" t="b">
        <f t="shared" si="3"/>
        <v>1</v>
      </c>
      <c r="Y201" t="b">
        <f>tbl_CleanLeads[[#This Row],[Response_Time_Hours]]&gt;24</f>
        <v>1</v>
      </c>
      <c r="Z201" s="13" t="b">
        <f>tbl_CleanLeads[[#This Row],[Response_Time_Hours]]&gt;72</f>
        <v>0</v>
      </c>
      <c r="AA201" s="13" t="b">
        <f>tbl_CleanLeads[[#This Row],[Status_Clean]]="Converted"</f>
        <v>0</v>
      </c>
    </row>
    <row r="202" spans="1:27">
      <c r="A202" t="s">
        <v>102</v>
      </c>
      <c r="B202" t="s">
        <v>776</v>
      </c>
      <c r="C202" t="s">
        <v>777</v>
      </c>
      <c r="D202" t="s">
        <v>7274</v>
      </c>
      <c r="E202" t="s">
        <v>222</v>
      </c>
      <c r="F202" t="s">
        <v>125</v>
      </c>
      <c r="G202" s="1">
        <v>45392</v>
      </c>
      <c r="H202" s="8">
        <f>MONTH(tbl_CleanLeads[[#This Row],[Lead_Date_Final]])</f>
        <v>4</v>
      </c>
      <c r="I202" t="s">
        <v>7297</v>
      </c>
      <c r="J202" t="s">
        <v>7271</v>
      </c>
      <c r="K202" t="s">
        <v>7277</v>
      </c>
      <c r="L202">
        <f>WEEKDAY(tbl_CleanLeads[[#This Row],[Lead_Date_Final]],2)</f>
        <v>3</v>
      </c>
      <c r="M202" t="s">
        <v>7272</v>
      </c>
      <c r="N202">
        <v>12.3</v>
      </c>
      <c r="O202" s="7">
        <v>2128.94</v>
      </c>
      <c r="P202">
        <v>42</v>
      </c>
      <c r="Q202" t="s">
        <v>7266</v>
      </c>
      <c r="R202">
        <f>IF(UPPER(TRIM(Table2[[#This Row],[Status_Clean]]))="CONVERTED",1,0)</f>
        <v>0</v>
      </c>
      <c r="S202">
        <f>IF(ISNUMBER(MATCH(UPPER(TRIM(Table2[[#This Row],[Status_Clean]])),{"CONTACTED","QUALIFIED","CONVERTED"},0)),1,0)</f>
        <v>1</v>
      </c>
      <c r="T202" cm="1">
        <f t="array" ref="T202">_xlfn.SWITCH(UPPER(TRIM(Table2[[#This Row],[Status_Clean]])),"NEW",1,"CONTACTED",2,"QUALIFIED",3,"CONVERTED",4,"LOST",5,99)</f>
        <v>2</v>
      </c>
      <c r="U202" t="str" cm="1">
        <f t="array" ref="U202">_xlfn.LET(_xlpm.x,IFERROR(VALUE(Table2[[#This Row],[Response_Time_Hours]]),""),IF(_xlpm.x="","CHECK",_xlfn.IFS(_xlpm.x&lt;=1,"Immediate",_xlpm.x&lt;=6,"Fast",_xlpm.x&lt;=24,"Moderate",_xlpm.x&gt;24,"Delayed")))</f>
        <v>Moderate</v>
      </c>
      <c r="V202">
        <f>FLOOR(tbl_CleanLeads[[#This Row],[Response_Time_Hours]],6)</f>
        <v>12</v>
      </c>
      <c r="W202" t="str" cm="1">
        <f t="array" ref="W202">IF(Table2[[#This Row],[Interaction_Count_Final]]="","N/A",_xlfn.IFS(Table2[[#This Row],[Interaction_Count_Final]]&lt;=2,"Low",Table2[[#This Row],[Interaction_Count_Final]]&lt;=5,"Medium",Table2[[#This Row],[Interaction_Count_Final]]&gt;=6,"High",TRUE,"CHECK"))</f>
        <v>High</v>
      </c>
      <c r="X202" t="b">
        <f t="shared" si="3"/>
        <v>1</v>
      </c>
      <c r="Y202" t="b">
        <f>tbl_CleanLeads[[#This Row],[Response_Time_Hours]]&gt;24</f>
        <v>0</v>
      </c>
      <c r="Z202" s="13" t="b">
        <f>tbl_CleanLeads[[#This Row],[Response_Time_Hours]]&gt;72</f>
        <v>0</v>
      </c>
      <c r="AA202" s="13" t="b">
        <f>tbl_CleanLeads[[#This Row],[Status_Clean]]="Converted"</f>
        <v>0</v>
      </c>
    </row>
    <row r="203" spans="1:27">
      <c r="A203" t="s">
        <v>70</v>
      </c>
      <c r="B203" t="s">
        <v>779</v>
      </c>
      <c r="C203" t="s">
        <v>780</v>
      </c>
      <c r="D203" t="s">
        <v>7303</v>
      </c>
      <c r="E203" t="s">
        <v>222</v>
      </c>
      <c r="F203" t="s">
        <v>173</v>
      </c>
      <c r="G203" s="1">
        <v>45538</v>
      </c>
      <c r="H203" s="8">
        <f>MONTH(tbl_CleanLeads[[#This Row],[Lead_Date_Final]])</f>
        <v>9</v>
      </c>
      <c r="I203" t="s">
        <v>7287</v>
      </c>
      <c r="J203" t="s">
        <v>7271</v>
      </c>
      <c r="K203" t="s">
        <v>7288</v>
      </c>
      <c r="L203">
        <f>WEEKDAY(tbl_CleanLeads[[#This Row],[Lead_Date_Final]],2)</f>
        <v>2</v>
      </c>
      <c r="M203" t="s">
        <v>7265</v>
      </c>
      <c r="N203">
        <v>54.3</v>
      </c>
      <c r="O203" s="7">
        <v>1718.82</v>
      </c>
      <c r="P203">
        <v>4</v>
      </c>
      <c r="Q203" t="s">
        <v>7289</v>
      </c>
      <c r="R203">
        <f>IF(UPPER(TRIM(Table2[[#This Row],[Status_Clean]]))="CONVERTED",1,0)</f>
        <v>0</v>
      </c>
      <c r="S203">
        <f>IF(ISNUMBER(MATCH(UPPER(TRIM(Table2[[#This Row],[Status_Clean]])),{"CONTACTED","QUALIFIED","CONVERTED"},0)),1,0)</f>
        <v>0</v>
      </c>
      <c r="T203" cm="1">
        <f t="array" ref="T203">_xlfn.SWITCH(UPPER(TRIM(Table2[[#This Row],[Status_Clean]])),"NEW",1,"CONTACTED",2,"QUALIFIED",3,"CONVERTED",4,"LOST",5,99)</f>
        <v>5</v>
      </c>
      <c r="U203" t="str" cm="1">
        <f t="array" ref="U203">_xlfn.LET(_xlpm.x,IFERROR(VALUE(Table2[[#This Row],[Response_Time_Hours]]),""),IF(_xlpm.x="","CHECK",_xlfn.IFS(_xlpm.x&lt;=1,"Immediate",_xlpm.x&lt;=6,"Fast",_xlpm.x&lt;=24,"Moderate",_xlpm.x&gt;24,"Delayed")))</f>
        <v>Delayed</v>
      </c>
      <c r="V203">
        <f>FLOOR(tbl_CleanLeads[[#This Row],[Response_Time_Hours]],6)</f>
        <v>54</v>
      </c>
      <c r="W203" t="str" cm="1">
        <f t="array" ref="W203">IF(Table2[[#This Row],[Interaction_Count_Final]]="","N/A",_xlfn.IFS(Table2[[#This Row],[Interaction_Count_Final]]&lt;=2,"Low",Table2[[#This Row],[Interaction_Count_Final]]&lt;=5,"Medium",Table2[[#This Row],[Interaction_Count_Final]]&gt;=6,"High",TRUE,"CHECK"))</f>
        <v>Medium</v>
      </c>
      <c r="X203" t="b">
        <f t="shared" si="3"/>
        <v>1</v>
      </c>
      <c r="Y203" t="b">
        <f>tbl_CleanLeads[[#This Row],[Response_Time_Hours]]&gt;24</f>
        <v>1</v>
      </c>
      <c r="Z203" s="13" t="b">
        <f>tbl_CleanLeads[[#This Row],[Response_Time_Hours]]&gt;72</f>
        <v>0</v>
      </c>
      <c r="AA203" s="13" t="b">
        <f>tbl_CleanLeads[[#This Row],[Status_Clean]]="Converted"</f>
        <v>0</v>
      </c>
    </row>
    <row r="204" spans="1:27">
      <c r="A204" t="s">
        <v>90</v>
      </c>
      <c r="B204" t="s">
        <v>782</v>
      </c>
      <c r="C204" t="s">
        <v>783</v>
      </c>
      <c r="D204" t="s">
        <v>7268</v>
      </c>
      <c r="E204" t="s">
        <v>363</v>
      </c>
      <c r="F204" t="s">
        <v>125</v>
      </c>
      <c r="G204" s="1">
        <v>44980</v>
      </c>
      <c r="H204" s="8">
        <f>MONTH(tbl_CleanLeads[[#This Row],[Lead_Date_Final]])</f>
        <v>2</v>
      </c>
      <c r="I204" t="s">
        <v>7283</v>
      </c>
      <c r="J204" t="s">
        <v>7263</v>
      </c>
      <c r="K204" t="s">
        <v>7284</v>
      </c>
      <c r="L204">
        <f>WEEKDAY(tbl_CleanLeads[[#This Row],[Lead_Date_Final]],2)</f>
        <v>4</v>
      </c>
      <c r="M204" t="s">
        <v>7285</v>
      </c>
      <c r="N204">
        <v>22</v>
      </c>
      <c r="O204" s="7">
        <v>1325.77</v>
      </c>
      <c r="P204">
        <v>35</v>
      </c>
      <c r="Q204" t="s">
        <v>7289</v>
      </c>
      <c r="R204">
        <f>IF(UPPER(TRIM(Table2[[#This Row],[Status_Clean]]))="CONVERTED",1,0)</f>
        <v>0</v>
      </c>
      <c r="S204">
        <f>IF(ISNUMBER(MATCH(UPPER(TRIM(Table2[[#This Row],[Status_Clean]])),{"CONTACTED","QUALIFIED","CONVERTED"},0)),1,0)</f>
        <v>1</v>
      </c>
      <c r="T204" cm="1">
        <f t="array" ref="T204">_xlfn.SWITCH(UPPER(TRIM(Table2[[#This Row],[Status_Clean]])),"NEW",1,"CONTACTED",2,"QUALIFIED",3,"CONVERTED",4,"LOST",5,99)</f>
        <v>2</v>
      </c>
      <c r="U204" t="str" cm="1">
        <f t="array" ref="U204">_xlfn.LET(_xlpm.x,IFERROR(VALUE(Table2[[#This Row],[Response_Time_Hours]]),""),IF(_xlpm.x="","CHECK",_xlfn.IFS(_xlpm.x&lt;=1,"Immediate",_xlpm.x&lt;=6,"Fast",_xlpm.x&lt;=24,"Moderate",_xlpm.x&gt;24,"Delayed")))</f>
        <v>Moderate</v>
      </c>
      <c r="V204">
        <f>FLOOR(tbl_CleanLeads[[#This Row],[Response_Time_Hours]],6)</f>
        <v>18</v>
      </c>
      <c r="W204" t="str" cm="1">
        <f t="array" ref="W204">IF(Table2[[#This Row],[Interaction_Count_Final]]="","N/A",_xlfn.IFS(Table2[[#This Row],[Interaction_Count_Final]]&lt;=2,"Low",Table2[[#This Row],[Interaction_Count_Final]]&lt;=5,"Medium",Table2[[#This Row],[Interaction_Count_Final]]&gt;=6,"High",TRUE,"CHECK"))</f>
        <v>High</v>
      </c>
      <c r="X204" t="b">
        <f t="shared" si="3"/>
        <v>1</v>
      </c>
      <c r="Y204" t="b">
        <f>tbl_CleanLeads[[#This Row],[Response_Time_Hours]]&gt;24</f>
        <v>0</v>
      </c>
      <c r="Z204" s="13" t="b">
        <f>tbl_CleanLeads[[#This Row],[Response_Time_Hours]]&gt;72</f>
        <v>0</v>
      </c>
      <c r="AA204" s="13" t="b">
        <f>tbl_CleanLeads[[#This Row],[Status_Clean]]="Converted"</f>
        <v>0</v>
      </c>
    </row>
    <row r="205" spans="1:27">
      <c r="A205" t="s">
        <v>63</v>
      </c>
      <c r="B205" t="s">
        <v>784</v>
      </c>
      <c r="C205" t="s">
        <v>785</v>
      </c>
      <c r="D205" t="s">
        <v>7274</v>
      </c>
      <c r="E205" t="s">
        <v>106</v>
      </c>
      <c r="F205" t="s">
        <v>71</v>
      </c>
      <c r="G205" s="1">
        <v>45378</v>
      </c>
      <c r="H205" s="8">
        <f>MONTH(tbl_CleanLeads[[#This Row],[Lead_Date_Final]])</f>
        <v>3</v>
      </c>
      <c r="I205" t="s">
        <v>7295</v>
      </c>
      <c r="J205" t="s">
        <v>7271</v>
      </c>
      <c r="K205" t="s">
        <v>7284</v>
      </c>
      <c r="L205">
        <f>WEEKDAY(tbl_CleanLeads[[#This Row],[Lead_Date_Final]],2)</f>
        <v>3</v>
      </c>
      <c r="M205" t="s">
        <v>7272</v>
      </c>
      <c r="N205">
        <v>68.3</v>
      </c>
      <c r="O205" s="7">
        <v>4978.24</v>
      </c>
      <c r="P205">
        <v>15</v>
      </c>
      <c r="Q205" t="s">
        <v>7273</v>
      </c>
      <c r="R205">
        <f>IF(UPPER(TRIM(Table2[[#This Row],[Status_Clean]]))="CONVERTED",1,0)</f>
        <v>0</v>
      </c>
      <c r="S205">
        <f>IF(ISNUMBER(MATCH(UPPER(TRIM(Table2[[#This Row],[Status_Clean]])),{"CONTACTED","QUALIFIED","CONVERTED"},0)),1,0)</f>
        <v>1</v>
      </c>
      <c r="T205" cm="1">
        <f t="array" ref="T205">_xlfn.SWITCH(UPPER(TRIM(Table2[[#This Row],[Status_Clean]])),"NEW",1,"CONTACTED",2,"QUALIFIED",3,"CONVERTED",4,"LOST",5,99)</f>
        <v>3</v>
      </c>
      <c r="U205" t="str" cm="1">
        <f t="array" ref="U205">_xlfn.LET(_xlpm.x,IFERROR(VALUE(Table2[[#This Row],[Response_Time_Hours]]),""),IF(_xlpm.x="","CHECK",_xlfn.IFS(_xlpm.x&lt;=1,"Immediate",_xlpm.x&lt;=6,"Fast",_xlpm.x&lt;=24,"Moderate",_xlpm.x&gt;24,"Delayed")))</f>
        <v>Delayed</v>
      </c>
      <c r="V205">
        <f>FLOOR(tbl_CleanLeads[[#This Row],[Response_Time_Hours]],6)</f>
        <v>66</v>
      </c>
      <c r="W205" t="str" cm="1">
        <f t="array" ref="W205">IF(Table2[[#This Row],[Interaction_Count_Final]]="","N/A",_xlfn.IFS(Table2[[#This Row],[Interaction_Count_Final]]&lt;=2,"Low",Table2[[#This Row],[Interaction_Count_Final]]&lt;=5,"Medium",Table2[[#This Row],[Interaction_Count_Final]]&gt;=6,"High",TRUE,"CHECK"))</f>
        <v>High</v>
      </c>
      <c r="X205" t="b">
        <f t="shared" si="3"/>
        <v>1</v>
      </c>
      <c r="Y205" t="b">
        <f>tbl_CleanLeads[[#This Row],[Response_Time_Hours]]&gt;24</f>
        <v>1</v>
      </c>
      <c r="Z205" s="13" t="b">
        <f>tbl_CleanLeads[[#This Row],[Response_Time_Hours]]&gt;72</f>
        <v>0</v>
      </c>
      <c r="AA205" s="13" t="b">
        <f>tbl_CleanLeads[[#This Row],[Status_Clean]]="Converted"</f>
        <v>0</v>
      </c>
    </row>
    <row r="206" spans="1:27">
      <c r="A206" t="s">
        <v>90</v>
      </c>
      <c r="B206" t="s">
        <v>787</v>
      </c>
      <c r="C206" t="s">
        <v>7519</v>
      </c>
      <c r="D206" t="s">
        <v>7303</v>
      </c>
      <c r="E206" t="s">
        <v>473</v>
      </c>
      <c r="F206" t="s">
        <v>125</v>
      </c>
      <c r="G206" s="1">
        <v>45637</v>
      </c>
      <c r="H206" s="8">
        <f>MONTH(tbl_CleanLeads[[#This Row],[Lead_Date_Final]])</f>
        <v>12</v>
      </c>
      <c r="I206" t="s">
        <v>7262</v>
      </c>
      <c r="J206" t="s">
        <v>7271</v>
      </c>
      <c r="K206" t="s">
        <v>7264</v>
      </c>
      <c r="L206">
        <f>WEEKDAY(tbl_CleanLeads[[#This Row],[Lead_Date_Final]],2)</f>
        <v>3</v>
      </c>
      <c r="M206" t="s">
        <v>7272</v>
      </c>
      <c r="N206">
        <v>49.6</v>
      </c>
      <c r="O206" s="7">
        <v>3093.2</v>
      </c>
      <c r="P206" t="s">
        <v>232</v>
      </c>
      <c r="Q206" t="s">
        <v>7266</v>
      </c>
      <c r="R206">
        <f>IF(UPPER(TRIM(Table2[[#This Row],[Status_Clean]]))="CONVERTED",1,0)</f>
        <v>0</v>
      </c>
      <c r="S206">
        <f>IF(ISNUMBER(MATCH(UPPER(TRIM(Table2[[#This Row],[Status_Clean]])),{"CONTACTED","QUALIFIED","CONVERTED"},0)),1,0)</f>
        <v>1</v>
      </c>
      <c r="T206" cm="1">
        <f t="array" ref="T206">_xlfn.SWITCH(UPPER(TRIM(Table2[[#This Row],[Status_Clean]])),"NEW",1,"CONTACTED",2,"QUALIFIED",3,"CONVERTED",4,"LOST",5,99)</f>
        <v>2</v>
      </c>
      <c r="U206" t="str" cm="1">
        <f t="array" ref="U206">_xlfn.LET(_xlpm.x,IFERROR(VALUE(Table2[[#This Row],[Response_Time_Hours]]),""),IF(_xlpm.x="","CHECK",_xlfn.IFS(_xlpm.x&lt;=1,"Immediate",_xlpm.x&lt;=6,"Fast",_xlpm.x&lt;=24,"Moderate",_xlpm.x&gt;24,"Delayed")))</f>
        <v>Delayed</v>
      </c>
      <c r="V206">
        <f>FLOOR(tbl_CleanLeads[[#This Row],[Response_Time_Hours]],6)</f>
        <v>48</v>
      </c>
      <c r="W206" t="str" cm="1">
        <f t="array" ref="W206">IF(Table2[[#This Row],[Interaction_Count_Final]]="","N/A",_xlfn.IFS(Table2[[#This Row],[Interaction_Count_Final]]&lt;=2,"Low",Table2[[#This Row],[Interaction_Count_Final]]&lt;=5,"Medium",Table2[[#This Row],[Interaction_Count_Final]]&gt;=6,"High",TRUE,"CHECK"))</f>
        <v>High</v>
      </c>
      <c r="X206" t="b">
        <f t="shared" si="3"/>
        <v>1</v>
      </c>
      <c r="Y206" t="b">
        <f>tbl_CleanLeads[[#This Row],[Response_Time_Hours]]&gt;24</f>
        <v>1</v>
      </c>
      <c r="Z206" s="13" t="b">
        <f>tbl_CleanLeads[[#This Row],[Response_Time_Hours]]&gt;72</f>
        <v>0</v>
      </c>
      <c r="AA206" s="13" t="b">
        <f>tbl_CleanLeads[[#This Row],[Status_Clean]]="Converted"</f>
        <v>0</v>
      </c>
    </row>
    <row r="207" spans="1:27">
      <c r="A207" t="s">
        <v>90</v>
      </c>
      <c r="B207" t="s">
        <v>790</v>
      </c>
      <c r="C207" t="s">
        <v>791</v>
      </c>
      <c r="D207" t="s">
        <v>7303</v>
      </c>
      <c r="E207" t="s">
        <v>792</v>
      </c>
      <c r="F207" t="s">
        <v>193</v>
      </c>
      <c r="G207" s="1">
        <v>45313</v>
      </c>
      <c r="H207" s="8">
        <f>MONTH(tbl_CleanLeads[[#This Row],[Lead_Date_Final]])</f>
        <v>1</v>
      </c>
      <c r="I207" t="s">
        <v>7317</v>
      </c>
      <c r="J207" t="s">
        <v>7271</v>
      </c>
      <c r="K207" t="s">
        <v>7284</v>
      </c>
      <c r="L207">
        <f>WEEKDAY(tbl_CleanLeads[[#This Row],[Lead_Date_Final]],2)</f>
        <v>1</v>
      </c>
      <c r="M207" t="s">
        <v>7298</v>
      </c>
      <c r="N207">
        <v>55</v>
      </c>
      <c r="O207" s="7">
        <v>4426.45</v>
      </c>
      <c r="P207">
        <v>9</v>
      </c>
      <c r="Q207" t="s">
        <v>7273</v>
      </c>
      <c r="R207">
        <f>IF(UPPER(TRIM(Table2[[#This Row],[Status_Clean]]))="CONVERTED",1,0)</f>
        <v>0</v>
      </c>
      <c r="S207">
        <f>IF(ISNUMBER(MATCH(UPPER(TRIM(Table2[[#This Row],[Status_Clean]])),{"CONTACTED","QUALIFIED","CONVERTED"},0)),1,0)</f>
        <v>0</v>
      </c>
      <c r="T207" cm="1">
        <f t="array" ref="T207">_xlfn.SWITCH(UPPER(TRIM(Table2[[#This Row],[Status_Clean]])),"NEW",1,"CONTACTED",2,"QUALIFIED",3,"CONVERTED",4,"LOST",5,99)</f>
        <v>1</v>
      </c>
      <c r="U207" t="str" cm="1">
        <f t="array" ref="U207">_xlfn.LET(_xlpm.x,IFERROR(VALUE(Table2[[#This Row],[Response_Time_Hours]]),""),IF(_xlpm.x="","CHECK",_xlfn.IFS(_xlpm.x&lt;=1,"Immediate",_xlpm.x&lt;=6,"Fast",_xlpm.x&lt;=24,"Moderate",_xlpm.x&gt;24,"Delayed")))</f>
        <v>Delayed</v>
      </c>
      <c r="V207">
        <f>FLOOR(tbl_CleanLeads[[#This Row],[Response_Time_Hours]],6)</f>
        <v>54</v>
      </c>
      <c r="W207" t="str" cm="1">
        <f t="array" ref="W207">IF(Table2[[#This Row],[Interaction_Count_Final]]="","N/A",_xlfn.IFS(Table2[[#This Row],[Interaction_Count_Final]]&lt;=2,"Low",Table2[[#This Row],[Interaction_Count_Final]]&lt;=5,"Medium",Table2[[#This Row],[Interaction_Count_Final]]&gt;=6,"High",TRUE,"CHECK"))</f>
        <v>High</v>
      </c>
      <c r="X207" t="b">
        <f t="shared" si="3"/>
        <v>1</v>
      </c>
      <c r="Y207" t="b">
        <f>tbl_CleanLeads[[#This Row],[Response_Time_Hours]]&gt;24</f>
        <v>1</v>
      </c>
      <c r="Z207" s="13" t="b">
        <f>tbl_CleanLeads[[#This Row],[Response_Time_Hours]]&gt;72</f>
        <v>0</v>
      </c>
      <c r="AA207" s="13" t="b">
        <f>tbl_CleanLeads[[#This Row],[Status_Clean]]="Converted"</f>
        <v>0</v>
      </c>
    </row>
    <row r="208" spans="1:27">
      <c r="A208" t="s">
        <v>90</v>
      </c>
      <c r="B208" t="s">
        <v>794</v>
      </c>
      <c r="C208" t="s">
        <v>795</v>
      </c>
      <c r="D208" t="s">
        <v>7268</v>
      </c>
      <c r="E208" t="s">
        <v>254</v>
      </c>
      <c r="F208" t="s">
        <v>193</v>
      </c>
      <c r="G208" s="1">
        <v>45033</v>
      </c>
      <c r="H208" s="8">
        <f>MONTH(tbl_CleanLeads[[#This Row],[Lead_Date_Final]])</f>
        <v>4</v>
      </c>
      <c r="I208" t="s">
        <v>7297</v>
      </c>
      <c r="J208" t="s">
        <v>7263</v>
      </c>
      <c r="K208" t="s">
        <v>7277</v>
      </c>
      <c r="L208">
        <f>WEEKDAY(tbl_CleanLeads[[#This Row],[Lead_Date_Final]],2)</f>
        <v>1</v>
      </c>
      <c r="M208" t="s">
        <v>7298</v>
      </c>
      <c r="N208">
        <v>38.299999999999997</v>
      </c>
      <c r="O208" s="7">
        <v>1977.39</v>
      </c>
      <c r="P208">
        <v>50</v>
      </c>
      <c r="Q208" t="s">
        <v>7266</v>
      </c>
      <c r="R208">
        <f>IF(UPPER(TRIM(Table2[[#This Row],[Status_Clean]]))="CONVERTED",1,0)</f>
        <v>0</v>
      </c>
      <c r="S208">
        <f>IF(ISNUMBER(MATCH(UPPER(TRIM(Table2[[#This Row],[Status_Clean]])),{"CONTACTED","QUALIFIED","CONVERTED"},0)),1,0)</f>
        <v>0</v>
      </c>
      <c r="T208" cm="1">
        <f t="array" ref="T208">_xlfn.SWITCH(UPPER(TRIM(Table2[[#This Row],[Status_Clean]])),"NEW",1,"CONTACTED",2,"QUALIFIED",3,"CONVERTED",4,"LOST",5,99)</f>
        <v>1</v>
      </c>
      <c r="U208" t="str" cm="1">
        <f t="array" ref="U208">_xlfn.LET(_xlpm.x,IFERROR(VALUE(Table2[[#This Row],[Response_Time_Hours]]),""),IF(_xlpm.x="","CHECK",_xlfn.IFS(_xlpm.x&lt;=1,"Immediate",_xlpm.x&lt;=6,"Fast",_xlpm.x&lt;=24,"Moderate",_xlpm.x&gt;24,"Delayed")))</f>
        <v>Delayed</v>
      </c>
      <c r="V208">
        <f>FLOOR(tbl_CleanLeads[[#This Row],[Response_Time_Hours]],6)</f>
        <v>36</v>
      </c>
      <c r="W208" t="str" cm="1">
        <f t="array" ref="W208">IF(Table2[[#This Row],[Interaction_Count_Final]]="","N/A",_xlfn.IFS(Table2[[#This Row],[Interaction_Count_Final]]&lt;=2,"Low",Table2[[#This Row],[Interaction_Count_Final]]&lt;=5,"Medium",Table2[[#This Row],[Interaction_Count_Final]]&gt;=6,"High",TRUE,"CHECK"))</f>
        <v>High</v>
      </c>
      <c r="X208" t="b">
        <f t="shared" si="3"/>
        <v>1</v>
      </c>
      <c r="Y208" t="b">
        <f>tbl_CleanLeads[[#This Row],[Response_Time_Hours]]&gt;24</f>
        <v>1</v>
      </c>
      <c r="Z208" s="13" t="b">
        <f>tbl_CleanLeads[[#This Row],[Response_Time_Hours]]&gt;72</f>
        <v>0</v>
      </c>
      <c r="AA208" s="13" t="b">
        <f>tbl_CleanLeads[[#This Row],[Status_Clean]]="Converted"</f>
        <v>0</v>
      </c>
    </row>
    <row r="209" spans="1:27">
      <c r="A209" t="s">
        <v>102</v>
      </c>
      <c r="B209" t="s">
        <v>797</v>
      </c>
      <c r="C209" t="s">
        <v>798</v>
      </c>
      <c r="D209" t="s">
        <v>7303</v>
      </c>
      <c r="E209" t="s">
        <v>792</v>
      </c>
      <c r="F209" t="s">
        <v>193</v>
      </c>
      <c r="G209" s="1">
        <v>45550</v>
      </c>
      <c r="H209" s="8">
        <f>MONTH(tbl_CleanLeads[[#This Row],[Lead_Date_Final]])</f>
        <v>9</v>
      </c>
      <c r="I209" t="s">
        <v>7287</v>
      </c>
      <c r="J209" t="s">
        <v>7271</v>
      </c>
      <c r="K209" t="s">
        <v>7288</v>
      </c>
      <c r="L209">
        <f>WEEKDAY(tbl_CleanLeads[[#This Row],[Lead_Date_Final]],2)</f>
        <v>7</v>
      </c>
      <c r="M209" t="s">
        <v>7293</v>
      </c>
      <c r="N209">
        <v>9.4</v>
      </c>
      <c r="O209" s="7">
        <v>3721.56</v>
      </c>
      <c r="P209">
        <v>26</v>
      </c>
      <c r="Q209" t="s">
        <v>7266</v>
      </c>
      <c r="R209">
        <f>IF(UPPER(TRIM(Table2[[#This Row],[Status_Clean]]))="CONVERTED",1,0)</f>
        <v>0</v>
      </c>
      <c r="S209">
        <f>IF(ISNUMBER(MATCH(UPPER(TRIM(Table2[[#This Row],[Status_Clean]])),{"CONTACTED","QUALIFIED","CONVERTED"},0)),1,0)</f>
        <v>0</v>
      </c>
      <c r="T209" cm="1">
        <f t="array" ref="T209">_xlfn.SWITCH(UPPER(TRIM(Table2[[#This Row],[Status_Clean]])),"NEW",1,"CONTACTED",2,"QUALIFIED",3,"CONVERTED",4,"LOST",5,99)</f>
        <v>1</v>
      </c>
      <c r="U209" t="str" cm="1">
        <f t="array" ref="U209">_xlfn.LET(_xlpm.x,IFERROR(VALUE(Table2[[#This Row],[Response_Time_Hours]]),""),IF(_xlpm.x="","CHECK",_xlfn.IFS(_xlpm.x&lt;=1,"Immediate",_xlpm.x&lt;=6,"Fast",_xlpm.x&lt;=24,"Moderate",_xlpm.x&gt;24,"Delayed")))</f>
        <v>Moderate</v>
      </c>
      <c r="V209">
        <f>FLOOR(tbl_CleanLeads[[#This Row],[Response_Time_Hours]],6)</f>
        <v>6</v>
      </c>
      <c r="W209" t="str" cm="1">
        <f t="array" ref="W209">IF(Table2[[#This Row],[Interaction_Count_Final]]="","N/A",_xlfn.IFS(Table2[[#This Row],[Interaction_Count_Final]]&lt;=2,"Low",Table2[[#This Row],[Interaction_Count_Final]]&lt;=5,"Medium",Table2[[#This Row],[Interaction_Count_Final]]&gt;=6,"High",TRUE,"CHECK"))</f>
        <v>High</v>
      </c>
      <c r="X209" t="b">
        <f t="shared" si="3"/>
        <v>1</v>
      </c>
      <c r="Y209" t="b">
        <f>tbl_CleanLeads[[#This Row],[Response_Time_Hours]]&gt;24</f>
        <v>0</v>
      </c>
      <c r="Z209" s="13" t="b">
        <f>tbl_CleanLeads[[#This Row],[Response_Time_Hours]]&gt;72</f>
        <v>0</v>
      </c>
      <c r="AA209" s="13" t="b">
        <f>tbl_CleanLeads[[#This Row],[Status_Clean]]="Converted"</f>
        <v>0</v>
      </c>
    </row>
    <row r="210" spans="1:27">
      <c r="A210" t="s">
        <v>70</v>
      </c>
      <c r="B210" t="s">
        <v>800</v>
      </c>
      <c r="C210" t="s">
        <v>801</v>
      </c>
      <c r="D210" t="s">
        <v>7280</v>
      </c>
      <c r="E210" t="s">
        <v>311</v>
      </c>
      <c r="F210" t="s">
        <v>250</v>
      </c>
      <c r="G210" s="1">
        <v>45321</v>
      </c>
      <c r="H210" s="8">
        <f>MONTH(tbl_CleanLeads[[#This Row],[Lead_Date_Final]])</f>
        <v>1</v>
      </c>
      <c r="I210" t="s">
        <v>7317</v>
      </c>
      <c r="J210" t="s">
        <v>7271</v>
      </c>
      <c r="K210" t="s">
        <v>7284</v>
      </c>
      <c r="L210">
        <f>WEEKDAY(tbl_CleanLeads[[#This Row],[Lead_Date_Final]],2)</f>
        <v>2</v>
      </c>
      <c r="M210" t="s">
        <v>7265</v>
      </c>
      <c r="N210">
        <v>63.9</v>
      </c>
      <c r="O210" s="7">
        <v>1851.46</v>
      </c>
      <c r="P210">
        <v>45</v>
      </c>
      <c r="Q210" t="s">
        <v>7289</v>
      </c>
      <c r="R210">
        <f>IF(UPPER(TRIM(Table2[[#This Row],[Status_Clean]]))="CONVERTED",1,0)</f>
        <v>1</v>
      </c>
      <c r="S210">
        <f>IF(ISNUMBER(MATCH(UPPER(TRIM(Table2[[#This Row],[Status_Clean]])),{"CONTACTED","QUALIFIED","CONVERTED"},0)),1,0)</f>
        <v>1</v>
      </c>
      <c r="T210" cm="1">
        <f t="array" ref="T210">_xlfn.SWITCH(UPPER(TRIM(Table2[[#This Row],[Status_Clean]])),"NEW",1,"CONTACTED",2,"QUALIFIED",3,"CONVERTED",4,"LOST",5,99)</f>
        <v>4</v>
      </c>
      <c r="U210" t="str" cm="1">
        <f t="array" ref="U210">_xlfn.LET(_xlpm.x,IFERROR(VALUE(Table2[[#This Row],[Response_Time_Hours]]),""),IF(_xlpm.x="","CHECK",_xlfn.IFS(_xlpm.x&lt;=1,"Immediate",_xlpm.x&lt;=6,"Fast",_xlpm.x&lt;=24,"Moderate",_xlpm.x&gt;24,"Delayed")))</f>
        <v>Delayed</v>
      </c>
      <c r="V210">
        <f>FLOOR(tbl_CleanLeads[[#This Row],[Response_Time_Hours]],6)</f>
        <v>60</v>
      </c>
      <c r="W210" t="str" cm="1">
        <f t="array" ref="W210">IF(Table2[[#This Row],[Interaction_Count_Final]]="","N/A",_xlfn.IFS(Table2[[#This Row],[Interaction_Count_Final]]&lt;=2,"Low",Table2[[#This Row],[Interaction_Count_Final]]&lt;=5,"Medium",Table2[[#This Row],[Interaction_Count_Final]]&gt;=6,"High",TRUE,"CHECK"))</f>
        <v>High</v>
      </c>
      <c r="X210" t="b">
        <f t="shared" si="3"/>
        <v>1</v>
      </c>
      <c r="Y210" t="b">
        <f>tbl_CleanLeads[[#This Row],[Response_Time_Hours]]&gt;24</f>
        <v>1</v>
      </c>
      <c r="Z210" s="13" t="b">
        <f>tbl_CleanLeads[[#This Row],[Response_Time_Hours]]&gt;72</f>
        <v>0</v>
      </c>
      <c r="AA210" s="13" t="b">
        <f>tbl_CleanLeads[[#This Row],[Status_Clean]]="Converted"</f>
        <v>1</v>
      </c>
    </row>
    <row r="211" spans="1:27">
      <c r="A211" t="s">
        <v>70</v>
      </c>
      <c r="B211" t="s">
        <v>804</v>
      </c>
      <c r="C211" t="s">
        <v>805</v>
      </c>
      <c r="D211" t="s">
        <v>7303</v>
      </c>
      <c r="E211" t="s">
        <v>69</v>
      </c>
      <c r="F211" t="s">
        <v>125</v>
      </c>
      <c r="G211" s="1">
        <v>45484</v>
      </c>
      <c r="H211" s="8">
        <f>MONTH(tbl_CleanLeads[[#This Row],[Lead_Date_Final]])</f>
        <v>7</v>
      </c>
      <c r="I211" t="s">
        <v>7305</v>
      </c>
      <c r="J211" t="s">
        <v>7271</v>
      </c>
      <c r="K211" t="s">
        <v>7288</v>
      </c>
      <c r="L211">
        <f>WEEKDAY(tbl_CleanLeads[[#This Row],[Lead_Date_Final]],2)</f>
        <v>4</v>
      </c>
      <c r="M211" t="s">
        <v>7285</v>
      </c>
      <c r="N211">
        <v>7.1999999999999993</v>
      </c>
      <c r="O211" s="7">
        <v>4018.14</v>
      </c>
      <c r="P211">
        <v>2</v>
      </c>
      <c r="Q211" t="s">
        <v>7273</v>
      </c>
      <c r="R211">
        <f>IF(UPPER(TRIM(Table2[[#This Row],[Status_Clean]]))="CONVERTED",1,0)</f>
        <v>0</v>
      </c>
      <c r="S211">
        <f>IF(ISNUMBER(MATCH(UPPER(TRIM(Table2[[#This Row],[Status_Clean]])),{"CONTACTED","QUALIFIED","CONVERTED"},0)),1,0)</f>
        <v>1</v>
      </c>
      <c r="T211" cm="1">
        <f t="array" ref="T211">_xlfn.SWITCH(UPPER(TRIM(Table2[[#This Row],[Status_Clean]])),"NEW",1,"CONTACTED",2,"QUALIFIED",3,"CONVERTED",4,"LOST",5,99)</f>
        <v>2</v>
      </c>
      <c r="U211" t="str" cm="1">
        <f t="array" ref="U211">_xlfn.LET(_xlpm.x,IFERROR(VALUE(Table2[[#This Row],[Response_Time_Hours]]),""),IF(_xlpm.x="","CHECK",_xlfn.IFS(_xlpm.x&lt;=1,"Immediate",_xlpm.x&lt;=6,"Fast",_xlpm.x&lt;=24,"Moderate",_xlpm.x&gt;24,"Delayed")))</f>
        <v>Moderate</v>
      </c>
      <c r="V211">
        <f>FLOOR(tbl_CleanLeads[[#This Row],[Response_Time_Hours]],6)</f>
        <v>6</v>
      </c>
      <c r="W211" t="str" cm="1">
        <f t="array" ref="W211">IF(Table2[[#This Row],[Interaction_Count_Final]]="","N/A",_xlfn.IFS(Table2[[#This Row],[Interaction_Count_Final]]&lt;=2,"Low",Table2[[#This Row],[Interaction_Count_Final]]&lt;=5,"Medium",Table2[[#This Row],[Interaction_Count_Final]]&gt;=6,"High",TRUE,"CHECK"))</f>
        <v>Low</v>
      </c>
      <c r="X211" t="b">
        <f t="shared" si="3"/>
        <v>1</v>
      </c>
      <c r="Y211" t="b">
        <f>tbl_CleanLeads[[#This Row],[Response_Time_Hours]]&gt;24</f>
        <v>0</v>
      </c>
      <c r="Z211" s="13" t="b">
        <f>tbl_CleanLeads[[#This Row],[Response_Time_Hours]]&gt;72</f>
        <v>0</v>
      </c>
      <c r="AA211" s="13" t="b">
        <f>tbl_CleanLeads[[#This Row],[Status_Clean]]="Converted"</f>
        <v>0</v>
      </c>
    </row>
    <row r="212" spans="1:27">
      <c r="A212" t="s">
        <v>63</v>
      </c>
      <c r="B212" t="s">
        <v>807</v>
      </c>
      <c r="C212" t="s">
        <v>808</v>
      </c>
      <c r="D212" t="s">
        <v>7268</v>
      </c>
      <c r="E212" t="s">
        <v>363</v>
      </c>
      <c r="F212" t="s">
        <v>193</v>
      </c>
      <c r="G212" s="1">
        <v>44980</v>
      </c>
      <c r="H212" s="8">
        <f>MONTH(tbl_CleanLeads[[#This Row],[Lead_Date_Final]])</f>
        <v>2</v>
      </c>
      <c r="I212" t="s">
        <v>7283</v>
      </c>
      <c r="J212" t="s">
        <v>7263</v>
      </c>
      <c r="K212" t="s">
        <v>7284</v>
      </c>
      <c r="L212">
        <f>WEEKDAY(tbl_CleanLeads[[#This Row],[Lead_Date_Final]],2)</f>
        <v>4</v>
      </c>
      <c r="M212" t="s">
        <v>7285</v>
      </c>
      <c r="N212">
        <v>66.900000000000006</v>
      </c>
      <c r="O212" s="7">
        <v>4302.3</v>
      </c>
      <c r="P212">
        <v>2</v>
      </c>
      <c r="Q212" t="s">
        <v>7273</v>
      </c>
      <c r="R212">
        <f>IF(UPPER(TRIM(Table2[[#This Row],[Status_Clean]]))="CONVERTED",1,0)</f>
        <v>0</v>
      </c>
      <c r="S212">
        <f>IF(ISNUMBER(MATCH(UPPER(TRIM(Table2[[#This Row],[Status_Clean]])),{"CONTACTED","QUALIFIED","CONVERTED"},0)),1,0)</f>
        <v>0</v>
      </c>
      <c r="T212" cm="1">
        <f t="array" ref="T212">_xlfn.SWITCH(UPPER(TRIM(Table2[[#This Row],[Status_Clean]])),"NEW",1,"CONTACTED",2,"QUALIFIED",3,"CONVERTED",4,"LOST",5,99)</f>
        <v>1</v>
      </c>
      <c r="U212" t="str" cm="1">
        <f t="array" ref="U212">_xlfn.LET(_xlpm.x,IFERROR(VALUE(Table2[[#This Row],[Response_Time_Hours]]),""),IF(_xlpm.x="","CHECK",_xlfn.IFS(_xlpm.x&lt;=1,"Immediate",_xlpm.x&lt;=6,"Fast",_xlpm.x&lt;=24,"Moderate",_xlpm.x&gt;24,"Delayed")))</f>
        <v>Delayed</v>
      </c>
      <c r="V212">
        <f>FLOOR(tbl_CleanLeads[[#This Row],[Response_Time_Hours]],6)</f>
        <v>66</v>
      </c>
      <c r="W212" t="str" cm="1">
        <f t="array" ref="W212">IF(Table2[[#This Row],[Interaction_Count_Final]]="","N/A",_xlfn.IFS(Table2[[#This Row],[Interaction_Count_Final]]&lt;=2,"Low",Table2[[#This Row],[Interaction_Count_Final]]&lt;=5,"Medium",Table2[[#This Row],[Interaction_Count_Final]]&gt;=6,"High",TRUE,"CHECK"))</f>
        <v>Low</v>
      </c>
      <c r="X212" t="b">
        <f t="shared" si="3"/>
        <v>1</v>
      </c>
      <c r="Y212" t="b">
        <f>tbl_CleanLeads[[#This Row],[Response_Time_Hours]]&gt;24</f>
        <v>1</v>
      </c>
      <c r="Z212" s="13" t="b">
        <f>tbl_CleanLeads[[#This Row],[Response_Time_Hours]]&gt;72</f>
        <v>0</v>
      </c>
      <c r="AA212" s="13" t="b">
        <f>tbl_CleanLeads[[#This Row],[Status_Clean]]="Converted"</f>
        <v>0</v>
      </c>
    </row>
    <row r="213" spans="1:27">
      <c r="A213" t="s">
        <v>63</v>
      </c>
      <c r="B213" t="s">
        <v>810</v>
      </c>
      <c r="C213" t="s">
        <v>811</v>
      </c>
      <c r="D213" t="s">
        <v>7303</v>
      </c>
      <c r="E213" t="s">
        <v>469</v>
      </c>
      <c r="F213" t="s">
        <v>71</v>
      </c>
      <c r="G213" s="1">
        <v>45489</v>
      </c>
      <c r="H213" s="8">
        <f>MONTH(tbl_CleanLeads[[#This Row],[Lead_Date_Final]])</f>
        <v>7</v>
      </c>
      <c r="I213" t="s">
        <v>7305</v>
      </c>
      <c r="J213" t="s">
        <v>7271</v>
      </c>
      <c r="K213" t="s">
        <v>7288</v>
      </c>
      <c r="L213">
        <f>WEEKDAY(tbl_CleanLeads[[#This Row],[Lead_Date_Final]],2)</f>
        <v>2</v>
      </c>
      <c r="M213" t="s">
        <v>7265</v>
      </c>
      <c r="N213">
        <v>21.3</v>
      </c>
      <c r="O213" s="7">
        <v>4621.59</v>
      </c>
      <c r="P213">
        <v>13</v>
      </c>
      <c r="Q213" t="s">
        <v>7273</v>
      </c>
      <c r="R213">
        <f>IF(UPPER(TRIM(Table2[[#This Row],[Status_Clean]]))="CONVERTED",1,0)</f>
        <v>0</v>
      </c>
      <c r="S213">
        <f>IF(ISNUMBER(MATCH(UPPER(TRIM(Table2[[#This Row],[Status_Clean]])),{"CONTACTED","QUALIFIED","CONVERTED"},0)),1,0)</f>
        <v>1</v>
      </c>
      <c r="T213" cm="1">
        <f t="array" ref="T213">_xlfn.SWITCH(UPPER(TRIM(Table2[[#This Row],[Status_Clean]])),"NEW",1,"CONTACTED",2,"QUALIFIED",3,"CONVERTED",4,"LOST",5,99)</f>
        <v>3</v>
      </c>
      <c r="U213" t="str" cm="1">
        <f t="array" ref="U213">_xlfn.LET(_xlpm.x,IFERROR(VALUE(Table2[[#This Row],[Response_Time_Hours]]),""),IF(_xlpm.x="","CHECK",_xlfn.IFS(_xlpm.x&lt;=1,"Immediate",_xlpm.x&lt;=6,"Fast",_xlpm.x&lt;=24,"Moderate",_xlpm.x&gt;24,"Delayed")))</f>
        <v>Moderate</v>
      </c>
      <c r="V213">
        <f>FLOOR(tbl_CleanLeads[[#This Row],[Response_Time_Hours]],6)</f>
        <v>18</v>
      </c>
      <c r="W213" t="str" cm="1">
        <f t="array" ref="W213">IF(Table2[[#This Row],[Interaction_Count_Final]]="","N/A",_xlfn.IFS(Table2[[#This Row],[Interaction_Count_Final]]&lt;=2,"Low",Table2[[#This Row],[Interaction_Count_Final]]&lt;=5,"Medium",Table2[[#This Row],[Interaction_Count_Final]]&gt;=6,"High",TRUE,"CHECK"))</f>
        <v>High</v>
      </c>
      <c r="X213" t="b">
        <f t="shared" si="3"/>
        <v>1</v>
      </c>
      <c r="Y213" t="b">
        <f>tbl_CleanLeads[[#This Row],[Response_Time_Hours]]&gt;24</f>
        <v>0</v>
      </c>
      <c r="Z213" s="13" t="b">
        <f>tbl_CleanLeads[[#This Row],[Response_Time_Hours]]&gt;72</f>
        <v>0</v>
      </c>
      <c r="AA213" s="13" t="b">
        <f>tbl_CleanLeads[[#This Row],[Status_Clean]]="Converted"</f>
        <v>0</v>
      </c>
    </row>
    <row r="214" spans="1:27">
      <c r="A214" t="s">
        <v>102</v>
      </c>
      <c r="B214" t="s">
        <v>813</v>
      </c>
      <c r="C214" t="s">
        <v>7525</v>
      </c>
      <c r="D214" t="s">
        <v>7303</v>
      </c>
      <c r="E214" t="s">
        <v>7308</v>
      </c>
      <c r="F214" t="s">
        <v>125</v>
      </c>
      <c r="G214" s="1">
        <v>45407</v>
      </c>
      <c r="H214" s="8">
        <f>MONTH(tbl_CleanLeads[[#This Row],[Lead_Date_Final]])</f>
        <v>4</v>
      </c>
      <c r="I214" t="s">
        <v>7297</v>
      </c>
      <c r="J214" t="s">
        <v>7271</v>
      </c>
      <c r="K214" t="s">
        <v>7277</v>
      </c>
      <c r="L214">
        <f>WEEKDAY(tbl_CleanLeads[[#This Row],[Lead_Date_Final]],2)</f>
        <v>4</v>
      </c>
      <c r="M214" t="s">
        <v>7285</v>
      </c>
      <c r="N214">
        <v>3.4</v>
      </c>
      <c r="O214" s="7">
        <v>2362.19</v>
      </c>
      <c r="P214">
        <v>34</v>
      </c>
      <c r="Q214" t="s">
        <v>7266</v>
      </c>
      <c r="R214">
        <f>IF(UPPER(TRIM(Table2[[#This Row],[Status_Clean]]))="CONVERTED",1,0)</f>
        <v>0</v>
      </c>
      <c r="S214">
        <f>IF(ISNUMBER(MATCH(UPPER(TRIM(Table2[[#This Row],[Status_Clean]])),{"CONTACTED","QUALIFIED","CONVERTED"},0)),1,0)</f>
        <v>1</v>
      </c>
      <c r="T214" cm="1">
        <f t="array" ref="T214">_xlfn.SWITCH(UPPER(TRIM(Table2[[#This Row],[Status_Clean]])),"NEW",1,"CONTACTED",2,"QUALIFIED",3,"CONVERTED",4,"LOST",5,99)</f>
        <v>2</v>
      </c>
      <c r="U214" t="str" cm="1">
        <f t="array" ref="U214">_xlfn.LET(_xlpm.x,IFERROR(VALUE(Table2[[#This Row],[Response_Time_Hours]]),""),IF(_xlpm.x="","CHECK",_xlfn.IFS(_xlpm.x&lt;=1,"Immediate",_xlpm.x&lt;=6,"Fast",_xlpm.x&lt;=24,"Moderate",_xlpm.x&gt;24,"Delayed")))</f>
        <v>Fast</v>
      </c>
      <c r="V214">
        <f>FLOOR(tbl_CleanLeads[[#This Row],[Response_Time_Hours]],6)</f>
        <v>0</v>
      </c>
      <c r="W214" t="str" cm="1">
        <f t="array" ref="W214">IF(Table2[[#This Row],[Interaction_Count_Final]]="","N/A",_xlfn.IFS(Table2[[#This Row],[Interaction_Count_Final]]&lt;=2,"Low",Table2[[#This Row],[Interaction_Count_Final]]&lt;=5,"Medium",Table2[[#This Row],[Interaction_Count_Final]]&gt;=6,"High",TRUE,"CHECK"))</f>
        <v>High</v>
      </c>
      <c r="X214" t="b">
        <f t="shared" si="3"/>
        <v>1</v>
      </c>
      <c r="Y214" t="b">
        <f>tbl_CleanLeads[[#This Row],[Response_Time_Hours]]&gt;24</f>
        <v>0</v>
      </c>
      <c r="Z214" s="13" t="b">
        <f>tbl_CleanLeads[[#This Row],[Response_Time_Hours]]&gt;72</f>
        <v>0</v>
      </c>
      <c r="AA214" s="13" t="b">
        <f>tbl_CleanLeads[[#This Row],[Status_Clean]]="Converted"</f>
        <v>0</v>
      </c>
    </row>
    <row r="215" spans="1:27">
      <c r="A215" t="s">
        <v>90</v>
      </c>
      <c r="B215" t="s">
        <v>817</v>
      </c>
      <c r="C215" t="s">
        <v>818</v>
      </c>
      <c r="D215" t="s">
        <v>7303</v>
      </c>
      <c r="E215" t="s">
        <v>7308</v>
      </c>
      <c r="F215" t="s">
        <v>250</v>
      </c>
      <c r="G215" s="1">
        <v>45209</v>
      </c>
      <c r="H215" s="8">
        <f>MONTH(tbl_CleanLeads[[#This Row],[Lead_Date_Final]])</f>
        <v>10</v>
      </c>
      <c r="I215" t="s">
        <v>7270</v>
      </c>
      <c r="J215" t="s">
        <v>7263</v>
      </c>
      <c r="K215" t="s">
        <v>7264</v>
      </c>
      <c r="L215">
        <f>WEEKDAY(tbl_CleanLeads[[#This Row],[Lead_Date_Final]],2)</f>
        <v>2</v>
      </c>
      <c r="M215" t="s">
        <v>7265</v>
      </c>
      <c r="N215">
        <v>35.200000000000003</v>
      </c>
      <c r="O215" s="7">
        <v>3767.86</v>
      </c>
      <c r="P215">
        <v>36</v>
      </c>
      <c r="Q215" t="s">
        <v>7266</v>
      </c>
      <c r="R215">
        <f>IF(UPPER(TRIM(Table2[[#This Row],[Status_Clean]]))="CONVERTED",1,0)</f>
        <v>1</v>
      </c>
      <c r="S215">
        <f>IF(ISNUMBER(MATCH(UPPER(TRIM(Table2[[#This Row],[Status_Clean]])),{"CONTACTED","QUALIFIED","CONVERTED"},0)),1,0)</f>
        <v>1</v>
      </c>
      <c r="T215" cm="1">
        <f t="array" ref="T215">_xlfn.SWITCH(UPPER(TRIM(Table2[[#This Row],[Status_Clean]])),"NEW",1,"CONTACTED",2,"QUALIFIED",3,"CONVERTED",4,"LOST",5,99)</f>
        <v>4</v>
      </c>
      <c r="U215" t="str" cm="1">
        <f t="array" ref="U215">_xlfn.LET(_xlpm.x,IFERROR(VALUE(Table2[[#This Row],[Response_Time_Hours]]),""),IF(_xlpm.x="","CHECK",_xlfn.IFS(_xlpm.x&lt;=1,"Immediate",_xlpm.x&lt;=6,"Fast",_xlpm.x&lt;=24,"Moderate",_xlpm.x&gt;24,"Delayed")))</f>
        <v>Delayed</v>
      </c>
      <c r="V215">
        <f>FLOOR(tbl_CleanLeads[[#This Row],[Response_Time_Hours]],6)</f>
        <v>30</v>
      </c>
      <c r="W215" t="str" cm="1">
        <f t="array" ref="W215">IF(Table2[[#This Row],[Interaction_Count_Final]]="","N/A",_xlfn.IFS(Table2[[#This Row],[Interaction_Count_Final]]&lt;=2,"Low",Table2[[#This Row],[Interaction_Count_Final]]&lt;=5,"Medium",Table2[[#This Row],[Interaction_Count_Final]]&gt;=6,"High",TRUE,"CHECK"))</f>
        <v>High</v>
      </c>
      <c r="X215" t="b">
        <f t="shared" si="3"/>
        <v>1</v>
      </c>
      <c r="Y215" t="b">
        <f>tbl_CleanLeads[[#This Row],[Response_Time_Hours]]&gt;24</f>
        <v>1</v>
      </c>
      <c r="Z215" s="13" t="b">
        <f>tbl_CleanLeads[[#This Row],[Response_Time_Hours]]&gt;72</f>
        <v>0</v>
      </c>
      <c r="AA215" s="13" t="b">
        <f>tbl_CleanLeads[[#This Row],[Status_Clean]]="Converted"</f>
        <v>1</v>
      </c>
    </row>
    <row r="216" spans="1:27">
      <c r="A216" t="s">
        <v>70</v>
      </c>
      <c r="B216" t="s">
        <v>820</v>
      </c>
      <c r="C216" t="s">
        <v>821</v>
      </c>
      <c r="D216" t="s">
        <v>7268</v>
      </c>
      <c r="E216" t="s">
        <v>7308</v>
      </c>
      <c r="F216" t="s">
        <v>71</v>
      </c>
      <c r="G216" s="1">
        <v>45221</v>
      </c>
      <c r="H216" s="8">
        <f>MONTH(tbl_CleanLeads[[#This Row],[Lead_Date_Final]])</f>
        <v>10</v>
      </c>
      <c r="I216" t="s">
        <v>7270</v>
      </c>
      <c r="J216" t="s">
        <v>7263</v>
      </c>
      <c r="K216" t="s">
        <v>7264</v>
      </c>
      <c r="L216">
        <f>WEEKDAY(tbl_CleanLeads[[#This Row],[Lead_Date_Final]],2)</f>
        <v>7</v>
      </c>
      <c r="M216" t="s">
        <v>7293</v>
      </c>
      <c r="N216">
        <v>38.400000000000006</v>
      </c>
      <c r="O216" s="7">
        <v>2177.65</v>
      </c>
      <c r="P216">
        <v>35</v>
      </c>
      <c r="Q216" t="s">
        <v>7266</v>
      </c>
      <c r="R216">
        <f>IF(UPPER(TRIM(Table2[[#This Row],[Status_Clean]]))="CONVERTED",1,0)</f>
        <v>0</v>
      </c>
      <c r="S216">
        <f>IF(ISNUMBER(MATCH(UPPER(TRIM(Table2[[#This Row],[Status_Clean]])),{"CONTACTED","QUALIFIED","CONVERTED"},0)),1,0)</f>
        <v>1</v>
      </c>
      <c r="T216" cm="1">
        <f t="array" ref="T216">_xlfn.SWITCH(UPPER(TRIM(Table2[[#This Row],[Status_Clean]])),"NEW",1,"CONTACTED",2,"QUALIFIED",3,"CONVERTED",4,"LOST",5,99)</f>
        <v>3</v>
      </c>
      <c r="U216" t="str" cm="1">
        <f t="array" ref="U216">_xlfn.LET(_xlpm.x,IFERROR(VALUE(Table2[[#This Row],[Response_Time_Hours]]),""),IF(_xlpm.x="","CHECK",_xlfn.IFS(_xlpm.x&lt;=1,"Immediate",_xlpm.x&lt;=6,"Fast",_xlpm.x&lt;=24,"Moderate",_xlpm.x&gt;24,"Delayed")))</f>
        <v>Delayed</v>
      </c>
      <c r="V216">
        <f>FLOOR(tbl_CleanLeads[[#This Row],[Response_Time_Hours]],6)</f>
        <v>36</v>
      </c>
      <c r="W216" t="str" cm="1">
        <f t="array" ref="W216">IF(Table2[[#This Row],[Interaction_Count_Final]]="","N/A",_xlfn.IFS(Table2[[#This Row],[Interaction_Count_Final]]&lt;=2,"Low",Table2[[#This Row],[Interaction_Count_Final]]&lt;=5,"Medium",Table2[[#This Row],[Interaction_Count_Final]]&gt;=6,"High",TRUE,"CHECK"))</f>
        <v>High</v>
      </c>
      <c r="X216" t="b">
        <f t="shared" si="3"/>
        <v>1</v>
      </c>
      <c r="Y216" t="b">
        <f>tbl_CleanLeads[[#This Row],[Response_Time_Hours]]&gt;24</f>
        <v>1</v>
      </c>
      <c r="Z216" s="13" t="b">
        <f>tbl_CleanLeads[[#This Row],[Response_Time_Hours]]&gt;72</f>
        <v>0</v>
      </c>
      <c r="AA216" s="13" t="b">
        <f>tbl_CleanLeads[[#This Row],[Status_Clean]]="Converted"</f>
        <v>0</v>
      </c>
    </row>
    <row r="217" spans="1:27">
      <c r="A217" t="s">
        <v>90</v>
      </c>
      <c r="B217" t="s">
        <v>823</v>
      </c>
      <c r="C217" t="s">
        <v>824</v>
      </c>
      <c r="D217" t="s">
        <v>7258</v>
      </c>
      <c r="E217" t="s">
        <v>69</v>
      </c>
      <c r="F217" t="s">
        <v>193</v>
      </c>
      <c r="G217" s="1">
        <v>45519</v>
      </c>
      <c r="H217" s="8">
        <f>MONTH(tbl_CleanLeads[[#This Row],[Lead_Date_Final]])</f>
        <v>8</v>
      </c>
      <c r="I217" t="s">
        <v>7310</v>
      </c>
      <c r="J217" t="s">
        <v>7271</v>
      </c>
      <c r="K217" t="s">
        <v>7288</v>
      </c>
      <c r="L217">
        <f>WEEKDAY(tbl_CleanLeads[[#This Row],[Lead_Date_Final]],2)</f>
        <v>4</v>
      </c>
      <c r="M217" t="s">
        <v>7285</v>
      </c>
      <c r="N217">
        <v>13.9</v>
      </c>
      <c r="O217" s="7">
        <v>3290.08</v>
      </c>
      <c r="P217">
        <v>37</v>
      </c>
      <c r="Q217" t="s">
        <v>7266</v>
      </c>
      <c r="R217">
        <f>IF(UPPER(TRIM(Table2[[#This Row],[Status_Clean]]))="CONVERTED",1,0)</f>
        <v>0</v>
      </c>
      <c r="S217">
        <f>IF(ISNUMBER(MATCH(UPPER(TRIM(Table2[[#This Row],[Status_Clean]])),{"CONTACTED","QUALIFIED","CONVERTED"},0)),1,0)</f>
        <v>0</v>
      </c>
      <c r="T217" cm="1">
        <f t="array" ref="T217">_xlfn.SWITCH(UPPER(TRIM(Table2[[#This Row],[Status_Clean]])),"NEW",1,"CONTACTED",2,"QUALIFIED",3,"CONVERTED",4,"LOST",5,99)</f>
        <v>1</v>
      </c>
      <c r="U217" t="str" cm="1">
        <f t="array" ref="U217">_xlfn.LET(_xlpm.x,IFERROR(VALUE(Table2[[#This Row],[Response_Time_Hours]]),""),IF(_xlpm.x="","CHECK",_xlfn.IFS(_xlpm.x&lt;=1,"Immediate",_xlpm.x&lt;=6,"Fast",_xlpm.x&lt;=24,"Moderate",_xlpm.x&gt;24,"Delayed")))</f>
        <v>Moderate</v>
      </c>
      <c r="V217">
        <f>FLOOR(tbl_CleanLeads[[#This Row],[Response_Time_Hours]],6)</f>
        <v>12</v>
      </c>
      <c r="W217" t="str" cm="1">
        <f t="array" ref="W217">IF(Table2[[#This Row],[Interaction_Count_Final]]="","N/A",_xlfn.IFS(Table2[[#This Row],[Interaction_Count_Final]]&lt;=2,"Low",Table2[[#This Row],[Interaction_Count_Final]]&lt;=5,"Medium",Table2[[#This Row],[Interaction_Count_Final]]&gt;=6,"High",TRUE,"CHECK"))</f>
        <v>High</v>
      </c>
      <c r="X217" t="b">
        <f t="shared" si="3"/>
        <v>1</v>
      </c>
      <c r="Y217" t="b">
        <f>tbl_CleanLeads[[#This Row],[Response_Time_Hours]]&gt;24</f>
        <v>0</v>
      </c>
      <c r="Z217" s="13" t="b">
        <f>tbl_CleanLeads[[#This Row],[Response_Time_Hours]]&gt;72</f>
        <v>0</v>
      </c>
      <c r="AA217" s="13" t="b">
        <f>tbl_CleanLeads[[#This Row],[Status_Clean]]="Converted"</f>
        <v>0</v>
      </c>
    </row>
    <row r="218" spans="1:27">
      <c r="A218" t="s">
        <v>102</v>
      </c>
      <c r="B218" t="s">
        <v>826</v>
      </c>
      <c r="C218" t="s">
        <v>7529</v>
      </c>
      <c r="D218" t="s">
        <v>7268</v>
      </c>
      <c r="E218" t="s">
        <v>222</v>
      </c>
      <c r="F218" t="s">
        <v>193</v>
      </c>
      <c r="G218" s="1">
        <v>45646</v>
      </c>
      <c r="H218" s="8">
        <f>MONTH(tbl_CleanLeads[[#This Row],[Lead_Date_Final]])</f>
        <v>12</v>
      </c>
      <c r="I218" t="s">
        <v>7262</v>
      </c>
      <c r="J218" t="s">
        <v>7271</v>
      </c>
      <c r="K218" t="s">
        <v>7264</v>
      </c>
      <c r="L218">
        <f>WEEKDAY(tbl_CleanLeads[[#This Row],[Lead_Date_Final]],2)</f>
        <v>5</v>
      </c>
      <c r="M218" t="s">
        <v>7312</v>
      </c>
      <c r="N218">
        <v>60</v>
      </c>
      <c r="O218" s="7">
        <v>1391.79</v>
      </c>
      <c r="P218">
        <v>22</v>
      </c>
      <c r="Q218" t="s">
        <v>7289</v>
      </c>
      <c r="R218">
        <f>IF(UPPER(TRIM(Table2[[#This Row],[Status_Clean]]))="CONVERTED",1,0)</f>
        <v>0</v>
      </c>
      <c r="S218">
        <f>IF(ISNUMBER(MATCH(UPPER(TRIM(Table2[[#This Row],[Status_Clean]])),{"CONTACTED","QUALIFIED","CONVERTED"},0)),1,0)</f>
        <v>0</v>
      </c>
      <c r="T218" cm="1">
        <f t="array" ref="T218">_xlfn.SWITCH(UPPER(TRIM(Table2[[#This Row],[Status_Clean]])),"NEW",1,"CONTACTED",2,"QUALIFIED",3,"CONVERTED",4,"LOST",5,99)</f>
        <v>1</v>
      </c>
      <c r="U218" t="str" cm="1">
        <f t="array" ref="U218">_xlfn.LET(_xlpm.x,IFERROR(VALUE(Table2[[#This Row],[Response_Time_Hours]]),""),IF(_xlpm.x="","CHECK",_xlfn.IFS(_xlpm.x&lt;=1,"Immediate",_xlpm.x&lt;=6,"Fast",_xlpm.x&lt;=24,"Moderate",_xlpm.x&gt;24,"Delayed")))</f>
        <v>Delayed</v>
      </c>
      <c r="V218">
        <f>FLOOR(tbl_CleanLeads[[#This Row],[Response_Time_Hours]],6)</f>
        <v>60</v>
      </c>
      <c r="W218" t="str" cm="1">
        <f t="array" ref="W218">IF(Table2[[#This Row],[Interaction_Count_Final]]="","N/A",_xlfn.IFS(Table2[[#This Row],[Interaction_Count_Final]]&lt;=2,"Low",Table2[[#This Row],[Interaction_Count_Final]]&lt;=5,"Medium",Table2[[#This Row],[Interaction_Count_Final]]&gt;=6,"High",TRUE,"CHECK"))</f>
        <v>High</v>
      </c>
      <c r="X218" t="b">
        <f t="shared" si="3"/>
        <v>1</v>
      </c>
      <c r="Y218" t="b">
        <f>tbl_CleanLeads[[#This Row],[Response_Time_Hours]]&gt;24</f>
        <v>1</v>
      </c>
      <c r="Z218" s="13" t="b">
        <f>tbl_CleanLeads[[#This Row],[Response_Time_Hours]]&gt;72</f>
        <v>0</v>
      </c>
      <c r="AA218" s="13" t="b">
        <f>tbl_CleanLeads[[#This Row],[Status_Clean]]="Converted"</f>
        <v>0</v>
      </c>
    </row>
    <row r="219" spans="1:27">
      <c r="A219" t="s">
        <v>102</v>
      </c>
      <c r="B219" t="s">
        <v>829</v>
      </c>
      <c r="C219" t="s">
        <v>830</v>
      </c>
      <c r="D219" t="s">
        <v>7274</v>
      </c>
      <c r="E219" t="s">
        <v>101</v>
      </c>
      <c r="F219" t="s">
        <v>125</v>
      </c>
      <c r="G219" s="1">
        <v>45594</v>
      </c>
      <c r="H219" s="8">
        <f>MONTH(tbl_CleanLeads[[#This Row],[Lead_Date_Final]])</f>
        <v>10</v>
      </c>
      <c r="I219" t="s">
        <v>7270</v>
      </c>
      <c r="J219" t="s">
        <v>7271</v>
      </c>
      <c r="K219" t="s">
        <v>7264</v>
      </c>
      <c r="L219">
        <f>WEEKDAY(tbl_CleanLeads[[#This Row],[Lead_Date_Final]],2)</f>
        <v>2</v>
      </c>
      <c r="M219" t="s">
        <v>7265</v>
      </c>
      <c r="N219">
        <v>62.7</v>
      </c>
      <c r="O219" s="7">
        <v>1223.9000000000001</v>
      </c>
      <c r="P219">
        <v>13</v>
      </c>
      <c r="Q219" t="s">
        <v>7289</v>
      </c>
      <c r="R219">
        <f>IF(UPPER(TRIM(Table2[[#This Row],[Status_Clean]]))="CONVERTED",1,0)</f>
        <v>0</v>
      </c>
      <c r="S219">
        <f>IF(ISNUMBER(MATCH(UPPER(TRIM(Table2[[#This Row],[Status_Clean]])),{"CONTACTED","QUALIFIED","CONVERTED"},0)),1,0)</f>
        <v>1</v>
      </c>
      <c r="T219" cm="1">
        <f t="array" ref="T219">_xlfn.SWITCH(UPPER(TRIM(Table2[[#This Row],[Status_Clean]])),"NEW",1,"CONTACTED",2,"QUALIFIED",3,"CONVERTED",4,"LOST",5,99)</f>
        <v>2</v>
      </c>
      <c r="U219" t="str" cm="1">
        <f t="array" ref="U219">_xlfn.LET(_xlpm.x,IFERROR(VALUE(Table2[[#This Row],[Response_Time_Hours]]),""),IF(_xlpm.x="","CHECK",_xlfn.IFS(_xlpm.x&lt;=1,"Immediate",_xlpm.x&lt;=6,"Fast",_xlpm.x&lt;=24,"Moderate",_xlpm.x&gt;24,"Delayed")))</f>
        <v>Delayed</v>
      </c>
      <c r="V219">
        <f>FLOOR(tbl_CleanLeads[[#This Row],[Response_Time_Hours]],6)</f>
        <v>60</v>
      </c>
      <c r="W219" t="str" cm="1">
        <f t="array" ref="W219">IF(Table2[[#This Row],[Interaction_Count_Final]]="","N/A",_xlfn.IFS(Table2[[#This Row],[Interaction_Count_Final]]&lt;=2,"Low",Table2[[#This Row],[Interaction_Count_Final]]&lt;=5,"Medium",Table2[[#This Row],[Interaction_Count_Final]]&gt;=6,"High",TRUE,"CHECK"))</f>
        <v>High</v>
      </c>
      <c r="X219" t="b">
        <f t="shared" si="3"/>
        <v>1</v>
      </c>
      <c r="Y219" t="b">
        <f>tbl_CleanLeads[[#This Row],[Response_Time_Hours]]&gt;24</f>
        <v>1</v>
      </c>
      <c r="Z219" s="13" t="b">
        <f>tbl_CleanLeads[[#This Row],[Response_Time_Hours]]&gt;72</f>
        <v>0</v>
      </c>
      <c r="AA219" s="13" t="b">
        <f>tbl_CleanLeads[[#This Row],[Status_Clean]]="Converted"</f>
        <v>0</v>
      </c>
    </row>
    <row r="220" spans="1:27">
      <c r="A220" t="s">
        <v>63</v>
      </c>
      <c r="B220" t="s">
        <v>832</v>
      </c>
      <c r="C220" t="s">
        <v>833</v>
      </c>
      <c r="D220" t="s">
        <v>7303</v>
      </c>
      <c r="E220" t="s">
        <v>1356</v>
      </c>
      <c r="F220" t="s">
        <v>250</v>
      </c>
      <c r="G220" s="1">
        <v>44993</v>
      </c>
      <c r="H220" s="8">
        <f>MONTH(tbl_CleanLeads[[#This Row],[Lead_Date_Final]])</f>
        <v>3</v>
      </c>
      <c r="I220" t="s">
        <v>7295</v>
      </c>
      <c r="J220" t="s">
        <v>7263</v>
      </c>
      <c r="K220" t="s">
        <v>7284</v>
      </c>
      <c r="L220">
        <f>WEEKDAY(tbl_CleanLeads[[#This Row],[Lead_Date_Final]],2)</f>
        <v>3</v>
      </c>
      <c r="M220" t="s">
        <v>7272</v>
      </c>
      <c r="N220">
        <v>14.3</v>
      </c>
      <c r="O220" s="7">
        <v>3512.32</v>
      </c>
      <c r="P220">
        <v>12</v>
      </c>
      <c r="Q220" t="s">
        <v>7266</v>
      </c>
      <c r="R220">
        <f>IF(UPPER(TRIM(Table2[[#This Row],[Status_Clean]]))="CONVERTED",1,0)</f>
        <v>1</v>
      </c>
      <c r="S220">
        <f>IF(ISNUMBER(MATCH(UPPER(TRIM(Table2[[#This Row],[Status_Clean]])),{"CONTACTED","QUALIFIED","CONVERTED"},0)),1,0)</f>
        <v>1</v>
      </c>
      <c r="T220" cm="1">
        <f t="array" ref="T220">_xlfn.SWITCH(UPPER(TRIM(Table2[[#This Row],[Status_Clean]])),"NEW",1,"CONTACTED",2,"QUALIFIED",3,"CONVERTED",4,"LOST",5,99)</f>
        <v>4</v>
      </c>
      <c r="U220" t="str" cm="1">
        <f t="array" ref="U220">_xlfn.LET(_xlpm.x,IFERROR(VALUE(Table2[[#This Row],[Response_Time_Hours]]),""),IF(_xlpm.x="","CHECK",_xlfn.IFS(_xlpm.x&lt;=1,"Immediate",_xlpm.x&lt;=6,"Fast",_xlpm.x&lt;=24,"Moderate",_xlpm.x&gt;24,"Delayed")))</f>
        <v>Moderate</v>
      </c>
      <c r="V220">
        <f>FLOOR(tbl_CleanLeads[[#This Row],[Response_Time_Hours]],6)</f>
        <v>12</v>
      </c>
      <c r="W220" t="str" cm="1">
        <f t="array" ref="W220">IF(Table2[[#This Row],[Interaction_Count_Final]]="","N/A",_xlfn.IFS(Table2[[#This Row],[Interaction_Count_Final]]&lt;=2,"Low",Table2[[#This Row],[Interaction_Count_Final]]&lt;=5,"Medium",Table2[[#This Row],[Interaction_Count_Final]]&gt;=6,"High",TRUE,"CHECK"))</f>
        <v>High</v>
      </c>
      <c r="X220" t="b">
        <f t="shared" si="3"/>
        <v>1</v>
      </c>
      <c r="Y220" t="b">
        <f>tbl_CleanLeads[[#This Row],[Response_Time_Hours]]&gt;24</f>
        <v>0</v>
      </c>
      <c r="Z220" s="13" t="b">
        <f>tbl_CleanLeads[[#This Row],[Response_Time_Hours]]&gt;72</f>
        <v>0</v>
      </c>
      <c r="AA220" s="13" t="b">
        <f>tbl_CleanLeads[[#This Row],[Status_Clean]]="Converted"</f>
        <v>1</v>
      </c>
    </row>
    <row r="221" spans="1:27">
      <c r="A221" t="s">
        <v>90</v>
      </c>
      <c r="B221" t="s">
        <v>834</v>
      </c>
      <c r="C221" t="s">
        <v>835</v>
      </c>
      <c r="D221" t="s">
        <v>7258</v>
      </c>
      <c r="E221" t="s">
        <v>7308</v>
      </c>
      <c r="F221" t="s">
        <v>193</v>
      </c>
      <c r="G221" s="1">
        <v>45159</v>
      </c>
      <c r="H221" s="8">
        <f>MONTH(tbl_CleanLeads[[#This Row],[Lead_Date_Final]])</f>
        <v>8</v>
      </c>
      <c r="I221" t="s">
        <v>7310</v>
      </c>
      <c r="J221" t="s">
        <v>7263</v>
      </c>
      <c r="K221" t="s">
        <v>7288</v>
      </c>
      <c r="L221">
        <f>WEEKDAY(tbl_CleanLeads[[#This Row],[Lead_Date_Final]],2)</f>
        <v>1</v>
      </c>
      <c r="M221" t="s">
        <v>7298</v>
      </c>
      <c r="N221">
        <v>34</v>
      </c>
      <c r="O221" s="7">
        <v>3533.41</v>
      </c>
      <c r="P221">
        <v>5</v>
      </c>
      <c r="Q221" t="s">
        <v>7266</v>
      </c>
      <c r="R221">
        <f>IF(UPPER(TRIM(Table2[[#This Row],[Status_Clean]]))="CONVERTED",1,0)</f>
        <v>0</v>
      </c>
      <c r="S221">
        <f>IF(ISNUMBER(MATCH(UPPER(TRIM(Table2[[#This Row],[Status_Clean]])),{"CONTACTED","QUALIFIED","CONVERTED"},0)),1,0)</f>
        <v>0</v>
      </c>
      <c r="T221" cm="1">
        <f t="array" ref="T221">_xlfn.SWITCH(UPPER(TRIM(Table2[[#This Row],[Status_Clean]])),"NEW",1,"CONTACTED",2,"QUALIFIED",3,"CONVERTED",4,"LOST",5,99)</f>
        <v>1</v>
      </c>
      <c r="U221" t="str" cm="1">
        <f t="array" ref="U221">_xlfn.LET(_xlpm.x,IFERROR(VALUE(Table2[[#This Row],[Response_Time_Hours]]),""),IF(_xlpm.x="","CHECK",_xlfn.IFS(_xlpm.x&lt;=1,"Immediate",_xlpm.x&lt;=6,"Fast",_xlpm.x&lt;=24,"Moderate",_xlpm.x&gt;24,"Delayed")))</f>
        <v>Delayed</v>
      </c>
      <c r="V221">
        <f>FLOOR(tbl_CleanLeads[[#This Row],[Response_Time_Hours]],6)</f>
        <v>30</v>
      </c>
      <c r="W221" t="str" cm="1">
        <f t="array" ref="W221">IF(Table2[[#This Row],[Interaction_Count_Final]]="","N/A",_xlfn.IFS(Table2[[#This Row],[Interaction_Count_Final]]&lt;=2,"Low",Table2[[#This Row],[Interaction_Count_Final]]&lt;=5,"Medium",Table2[[#This Row],[Interaction_Count_Final]]&gt;=6,"High",TRUE,"CHECK"))</f>
        <v>Medium</v>
      </c>
      <c r="X221" t="b">
        <f t="shared" si="3"/>
        <v>1</v>
      </c>
      <c r="Y221" t="b">
        <f>tbl_CleanLeads[[#This Row],[Response_Time_Hours]]&gt;24</f>
        <v>1</v>
      </c>
      <c r="Z221" s="13" t="b">
        <f>tbl_CleanLeads[[#This Row],[Response_Time_Hours]]&gt;72</f>
        <v>0</v>
      </c>
      <c r="AA221" s="13" t="b">
        <f>tbl_CleanLeads[[#This Row],[Status_Clean]]="Converted"</f>
        <v>0</v>
      </c>
    </row>
    <row r="222" spans="1:27">
      <c r="A222" t="s">
        <v>102</v>
      </c>
      <c r="B222" t="s">
        <v>838</v>
      </c>
      <c r="C222" t="s">
        <v>839</v>
      </c>
      <c r="D222" t="s">
        <v>7280</v>
      </c>
      <c r="E222" t="s">
        <v>69</v>
      </c>
      <c r="F222" t="s">
        <v>125</v>
      </c>
      <c r="G222" s="1">
        <v>45073</v>
      </c>
      <c r="H222" s="8">
        <f>MONTH(tbl_CleanLeads[[#This Row],[Lead_Date_Final]])</f>
        <v>5</v>
      </c>
      <c r="I222" t="s">
        <v>7314</v>
      </c>
      <c r="J222" t="s">
        <v>7263</v>
      </c>
      <c r="K222" t="s">
        <v>7277</v>
      </c>
      <c r="L222">
        <f>WEEKDAY(tbl_CleanLeads[[#This Row],[Lead_Date_Final]],2)</f>
        <v>6</v>
      </c>
      <c r="M222" t="s">
        <v>7278</v>
      </c>
      <c r="N222">
        <v>21.3</v>
      </c>
      <c r="O222" s="7">
        <v>3100.94</v>
      </c>
      <c r="P222">
        <v>23</v>
      </c>
      <c r="Q222" t="s">
        <v>7266</v>
      </c>
      <c r="R222">
        <f>IF(UPPER(TRIM(Table2[[#This Row],[Status_Clean]]))="CONVERTED",1,0)</f>
        <v>0</v>
      </c>
      <c r="S222">
        <f>IF(ISNUMBER(MATCH(UPPER(TRIM(Table2[[#This Row],[Status_Clean]])),{"CONTACTED","QUALIFIED","CONVERTED"},0)),1,0)</f>
        <v>1</v>
      </c>
      <c r="T222" cm="1">
        <f t="array" ref="T222">_xlfn.SWITCH(UPPER(TRIM(Table2[[#This Row],[Status_Clean]])),"NEW",1,"CONTACTED",2,"QUALIFIED",3,"CONVERTED",4,"LOST",5,99)</f>
        <v>2</v>
      </c>
      <c r="U222" t="str" cm="1">
        <f t="array" ref="U222">_xlfn.LET(_xlpm.x,IFERROR(VALUE(Table2[[#This Row],[Response_Time_Hours]]),""),IF(_xlpm.x="","CHECK",_xlfn.IFS(_xlpm.x&lt;=1,"Immediate",_xlpm.x&lt;=6,"Fast",_xlpm.x&lt;=24,"Moderate",_xlpm.x&gt;24,"Delayed")))</f>
        <v>Moderate</v>
      </c>
      <c r="V222">
        <f>FLOOR(tbl_CleanLeads[[#This Row],[Response_Time_Hours]],6)</f>
        <v>18</v>
      </c>
      <c r="W222" t="str" cm="1">
        <f t="array" ref="W222">IF(Table2[[#This Row],[Interaction_Count_Final]]="","N/A",_xlfn.IFS(Table2[[#This Row],[Interaction_Count_Final]]&lt;=2,"Low",Table2[[#This Row],[Interaction_Count_Final]]&lt;=5,"Medium",Table2[[#This Row],[Interaction_Count_Final]]&gt;=6,"High",TRUE,"CHECK"))</f>
        <v>High</v>
      </c>
      <c r="X222" t="b">
        <f t="shared" si="3"/>
        <v>1</v>
      </c>
      <c r="Y222" t="b">
        <f>tbl_CleanLeads[[#This Row],[Response_Time_Hours]]&gt;24</f>
        <v>0</v>
      </c>
      <c r="Z222" s="13" t="b">
        <f>tbl_CleanLeads[[#This Row],[Response_Time_Hours]]&gt;72</f>
        <v>0</v>
      </c>
      <c r="AA222" s="13" t="b">
        <f>tbl_CleanLeads[[#This Row],[Status_Clean]]="Converted"</f>
        <v>0</v>
      </c>
    </row>
    <row r="223" spans="1:27">
      <c r="A223" t="s">
        <v>70</v>
      </c>
      <c r="B223" t="s">
        <v>840</v>
      </c>
      <c r="C223" t="s">
        <v>841</v>
      </c>
      <c r="D223" t="s">
        <v>7303</v>
      </c>
      <c r="E223" t="s">
        <v>363</v>
      </c>
      <c r="F223" t="s">
        <v>193</v>
      </c>
      <c r="G223" s="1">
        <v>45490</v>
      </c>
      <c r="H223" s="8">
        <f>MONTH(tbl_CleanLeads[[#This Row],[Lead_Date_Final]])</f>
        <v>7</v>
      </c>
      <c r="I223" t="s">
        <v>7305</v>
      </c>
      <c r="J223" t="s">
        <v>7271</v>
      </c>
      <c r="K223" t="s">
        <v>7288</v>
      </c>
      <c r="L223">
        <f>WEEKDAY(tbl_CleanLeads[[#This Row],[Lead_Date_Final]],2)</f>
        <v>3</v>
      </c>
      <c r="M223" t="s">
        <v>7272</v>
      </c>
      <c r="N223">
        <v>23.2</v>
      </c>
      <c r="O223" s="7">
        <v>2782.72</v>
      </c>
      <c r="P223">
        <v>34</v>
      </c>
      <c r="Q223" t="s">
        <v>7266</v>
      </c>
      <c r="R223">
        <f>IF(UPPER(TRIM(Table2[[#This Row],[Status_Clean]]))="CONVERTED",1,0)</f>
        <v>0</v>
      </c>
      <c r="S223">
        <f>IF(ISNUMBER(MATCH(UPPER(TRIM(Table2[[#This Row],[Status_Clean]])),{"CONTACTED","QUALIFIED","CONVERTED"},0)),1,0)</f>
        <v>0</v>
      </c>
      <c r="T223" cm="1">
        <f t="array" ref="T223">_xlfn.SWITCH(UPPER(TRIM(Table2[[#This Row],[Status_Clean]])),"NEW",1,"CONTACTED",2,"QUALIFIED",3,"CONVERTED",4,"LOST",5,99)</f>
        <v>1</v>
      </c>
      <c r="U223" t="str" cm="1">
        <f t="array" ref="U223">_xlfn.LET(_xlpm.x,IFERROR(VALUE(Table2[[#This Row],[Response_Time_Hours]]),""),IF(_xlpm.x="","CHECK",_xlfn.IFS(_xlpm.x&lt;=1,"Immediate",_xlpm.x&lt;=6,"Fast",_xlpm.x&lt;=24,"Moderate",_xlpm.x&gt;24,"Delayed")))</f>
        <v>Moderate</v>
      </c>
      <c r="V223">
        <f>FLOOR(tbl_CleanLeads[[#This Row],[Response_Time_Hours]],6)</f>
        <v>18</v>
      </c>
      <c r="W223" t="str" cm="1">
        <f t="array" ref="W223">IF(Table2[[#This Row],[Interaction_Count_Final]]="","N/A",_xlfn.IFS(Table2[[#This Row],[Interaction_Count_Final]]&lt;=2,"Low",Table2[[#This Row],[Interaction_Count_Final]]&lt;=5,"Medium",Table2[[#This Row],[Interaction_Count_Final]]&gt;=6,"High",TRUE,"CHECK"))</f>
        <v>High</v>
      </c>
      <c r="X223" t="b">
        <f t="shared" si="3"/>
        <v>1</v>
      </c>
      <c r="Y223" t="b">
        <f>tbl_CleanLeads[[#This Row],[Response_Time_Hours]]&gt;24</f>
        <v>0</v>
      </c>
      <c r="Z223" s="13" t="b">
        <f>tbl_CleanLeads[[#This Row],[Response_Time_Hours]]&gt;72</f>
        <v>0</v>
      </c>
      <c r="AA223" s="13" t="b">
        <f>tbl_CleanLeads[[#This Row],[Status_Clean]]="Converted"</f>
        <v>0</v>
      </c>
    </row>
    <row r="224" spans="1:27">
      <c r="A224" t="s">
        <v>70</v>
      </c>
      <c r="B224" t="s">
        <v>843</v>
      </c>
      <c r="C224" t="s">
        <v>844</v>
      </c>
      <c r="D224" t="s">
        <v>7258</v>
      </c>
      <c r="E224" t="s">
        <v>101</v>
      </c>
      <c r="F224" t="s">
        <v>125</v>
      </c>
      <c r="G224" s="1">
        <v>44956</v>
      </c>
      <c r="H224" s="8">
        <f>MONTH(tbl_CleanLeads[[#This Row],[Lead_Date_Final]])</f>
        <v>1</v>
      </c>
      <c r="I224" t="s">
        <v>7317</v>
      </c>
      <c r="J224" t="s">
        <v>7263</v>
      </c>
      <c r="K224" t="s">
        <v>7284</v>
      </c>
      <c r="L224">
        <f>WEEKDAY(tbl_CleanLeads[[#This Row],[Lead_Date_Final]],2)</f>
        <v>1</v>
      </c>
      <c r="M224" t="s">
        <v>7298</v>
      </c>
      <c r="N224">
        <v>8.6</v>
      </c>
      <c r="O224" s="7">
        <v>3157.36</v>
      </c>
      <c r="P224">
        <v>5</v>
      </c>
      <c r="Q224" t="s">
        <v>7266</v>
      </c>
      <c r="R224">
        <f>IF(UPPER(TRIM(Table2[[#This Row],[Status_Clean]]))="CONVERTED",1,0)</f>
        <v>0</v>
      </c>
      <c r="S224">
        <f>IF(ISNUMBER(MATCH(UPPER(TRIM(Table2[[#This Row],[Status_Clean]])),{"CONTACTED","QUALIFIED","CONVERTED"},0)),1,0)</f>
        <v>1</v>
      </c>
      <c r="T224" cm="1">
        <f t="array" ref="T224">_xlfn.SWITCH(UPPER(TRIM(Table2[[#This Row],[Status_Clean]])),"NEW",1,"CONTACTED",2,"QUALIFIED",3,"CONVERTED",4,"LOST",5,99)</f>
        <v>2</v>
      </c>
      <c r="U224" t="str" cm="1">
        <f t="array" ref="U224">_xlfn.LET(_xlpm.x,IFERROR(VALUE(Table2[[#This Row],[Response_Time_Hours]]),""),IF(_xlpm.x="","CHECK",_xlfn.IFS(_xlpm.x&lt;=1,"Immediate",_xlpm.x&lt;=6,"Fast",_xlpm.x&lt;=24,"Moderate",_xlpm.x&gt;24,"Delayed")))</f>
        <v>Moderate</v>
      </c>
      <c r="V224">
        <f>FLOOR(tbl_CleanLeads[[#This Row],[Response_Time_Hours]],6)</f>
        <v>6</v>
      </c>
      <c r="W224" t="str" cm="1">
        <f t="array" ref="W224">IF(Table2[[#This Row],[Interaction_Count_Final]]="","N/A",_xlfn.IFS(Table2[[#This Row],[Interaction_Count_Final]]&lt;=2,"Low",Table2[[#This Row],[Interaction_Count_Final]]&lt;=5,"Medium",Table2[[#This Row],[Interaction_Count_Final]]&gt;=6,"High",TRUE,"CHECK"))</f>
        <v>Medium</v>
      </c>
      <c r="X224" t="b">
        <f t="shared" si="3"/>
        <v>1</v>
      </c>
      <c r="Y224" t="b">
        <f>tbl_CleanLeads[[#This Row],[Response_Time_Hours]]&gt;24</f>
        <v>0</v>
      </c>
      <c r="Z224" s="13" t="b">
        <f>tbl_CleanLeads[[#This Row],[Response_Time_Hours]]&gt;72</f>
        <v>0</v>
      </c>
      <c r="AA224" s="13" t="b">
        <f>tbl_CleanLeads[[#This Row],[Status_Clean]]="Converted"</f>
        <v>0</v>
      </c>
    </row>
    <row r="225" spans="1:27">
      <c r="A225" t="s">
        <v>90</v>
      </c>
      <c r="B225" t="s">
        <v>847</v>
      </c>
      <c r="C225" t="s">
        <v>848</v>
      </c>
      <c r="D225" t="s">
        <v>7280</v>
      </c>
      <c r="E225" t="s">
        <v>106</v>
      </c>
      <c r="F225" t="s">
        <v>125</v>
      </c>
      <c r="G225" s="1">
        <v>45142</v>
      </c>
      <c r="H225" s="8">
        <f>MONTH(tbl_CleanLeads[[#This Row],[Lead_Date_Final]])</f>
        <v>8</v>
      </c>
      <c r="I225" t="s">
        <v>7310</v>
      </c>
      <c r="J225" t="s">
        <v>7263</v>
      </c>
      <c r="K225" t="s">
        <v>7288</v>
      </c>
      <c r="L225">
        <f>WEEKDAY(tbl_CleanLeads[[#This Row],[Lead_Date_Final]],2)</f>
        <v>5</v>
      </c>
      <c r="M225" t="s">
        <v>7312</v>
      </c>
      <c r="N225">
        <v>5.0999999999999996</v>
      </c>
      <c r="O225" s="7">
        <v>3698.2</v>
      </c>
      <c r="P225">
        <v>2</v>
      </c>
      <c r="Q225" t="s">
        <v>7266</v>
      </c>
      <c r="R225">
        <f>IF(UPPER(TRIM(Table2[[#This Row],[Status_Clean]]))="CONVERTED",1,0)</f>
        <v>0</v>
      </c>
      <c r="S225">
        <f>IF(ISNUMBER(MATCH(UPPER(TRIM(Table2[[#This Row],[Status_Clean]])),{"CONTACTED","QUALIFIED","CONVERTED"},0)),1,0)</f>
        <v>1</v>
      </c>
      <c r="T225" cm="1">
        <f t="array" ref="T225">_xlfn.SWITCH(UPPER(TRIM(Table2[[#This Row],[Status_Clean]])),"NEW",1,"CONTACTED",2,"QUALIFIED",3,"CONVERTED",4,"LOST",5,99)</f>
        <v>2</v>
      </c>
      <c r="U225" t="str" cm="1">
        <f t="array" ref="U225">_xlfn.LET(_xlpm.x,IFERROR(VALUE(Table2[[#This Row],[Response_Time_Hours]]),""),IF(_xlpm.x="","CHECK",_xlfn.IFS(_xlpm.x&lt;=1,"Immediate",_xlpm.x&lt;=6,"Fast",_xlpm.x&lt;=24,"Moderate",_xlpm.x&gt;24,"Delayed")))</f>
        <v>Fast</v>
      </c>
      <c r="V225">
        <f>FLOOR(tbl_CleanLeads[[#This Row],[Response_Time_Hours]],6)</f>
        <v>0</v>
      </c>
      <c r="W225" t="str" cm="1">
        <f t="array" ref="W225">IF(Table2[[#This Row],[Interaction_Count_Final]]="","N/A",_xlfn.IFS(Table2[[#This Row],[Interaction_Count_Final]]&lt;=2,"Low",Table2[[#This Row],[Interaction_Count_Final]]&lt;=5,"Medium",Table2[[#This Row],[Interaction_Count_Final]]&gt;=6,"High",TRUE,"CHECK"))</f>
        <v>Low</v>
      </c>
      <c r="X225" t="b">
        <f t="shared" si="3"/>
        <v>1</v>
      </c>
      <c r="Y225" t="b">
        <f>tbl_CleanLeads[[#This Row],[Response_Time_Hours]]&gt;24</f>
        <v>0</v>
      </c>
      <c r="Z225" s="13" t="b">
        <f>tbl_CleanLeads[[#This Row],[Response_Time_Hours]]&gt;72</f>
        <v>0</v>
      </c>
      <c r="AA225" s="13" t="b">
        <f>tbl_CleanLeads[[#This Row],[Status_Clean]]="Converted"</f>
        <v>0</v>
      </c>
    </row>
    <row r="226" spans="1:27">
      <c r="A226" t="s">
        <v>70</v>
      </c>
      <c r="B226" t="s">
        <v>850</v>
      </c>
      <c r="C226" t="s">
        <v>851</v>
      </c>
      <c r="D226" t="s">
        <v>7280</v>
      </c>
      <c r="E226" t="s">
        <v>447</v>
      </c>
      <c r="F226" t="s">
        <v>173</v>
      </c>
      <c r="G226" s="1">
        <v>45065</v>
      </c>
      <c r="H226" s="8">
        <f>MONTH(tbl_CleanLeads[[#This Row],[Lead_Date_Final]])</f>
        <v>5</v>
      </c>
      <c r="I226" t="s">
        <v>7314</v>
      </c>
      <c r="J226" t="s">
        <v>7263</v>
      </c>
      <c r="K226" t="s">
        <v>7277</v>
      </c>
      <c r="L226">
        <f>WEEKDAY(tbl_CleanLeads[[#This Row],[Lead_Date_Final]],2)</f>
        <v>5</v>
      </c>
      <c r="M226" t="s">
        <v>7312</v>
      </c>
      <c r="N226">
        <v>62.5</v>
      </c>
      <c r="O226" s="7">
        <v>4441.96</v>
      </c>
      <c r="P226">
        <v>34</v>
      </c>
      <c r="Q226" t="s">
        <v>7273</v>
      </c>
      <c r="R226">
        <f>IF(UPPER(TRIM(Table2[[#This Row],[Status_Clean]]))="CONVERTED",1,0)</f>
        <v>0</v>
      </c>
      <c r="S226">
        <f>IF(ISNUMBER(MATCH(UPPER(TRIM(Table2[[#This Row],[Status_Clean]])),{"CONTACTED","QUALIFIED","CONVERTED"},0)),1,0)</f>
        <v>0</v>
      </c>
      <c r="T226" cm="1">
        <f t="array" ref="T226">_xlfn.SWITCH(UPPER(TRIM(Table2[[#This Row],[Status_Clean]])),"NEW",1,"CONTACTED",2,"QUALIFIED",3,"CONVERTED",4,"LOST",5,99)</f>
        <v>5</v>
      </c>
      <c r="U226" t="str" cm="1">
        <f t="array" ref="U226">_xlfn.LET(_xlpm.x,IFERROR(VALUE(Table2[[#This Row],[Response_Time_Hours]]),""),IF(_xlpm.x="","CHECK",_xlfn.IFS(_xlpm.x&lt;=1,"Immediate",_xlpm.x&lt;=6,"Fast",_xlpm.x&lt;=24,"Moderate",_xlpm.x&gt;24,"Delayed")))</f>
        <v>Delayed</v>
      </c>
      <c r="V226">
        <f>FLOOR(tbl_CleanLeads[[#This Row],[Response_Time_Hours]],6)</f>
        <v>60</v>
      </c>
      <c r="W226" t="str" cm="1">
        <f t="array" ref="W226">IF(Table2[[#This Row],[Interaction_Count_Final]]="","N/A",_xlfn.IFS(Table2[[#This Row],[Interaction_Count_Final]]&lt;=2,"Low",Table2[[#This Row],[Interaction_Count_Final]]&lt;=5,"Medium",Table2[[#This Row],[Interaction_Count_Final]]&gt;=6,"High",TRUE,"CHECK"))</f>
        <v>High</v>
      </c>
      <c r="X226" t="b">
        <f t="shared" si="3"/>
        <v>1</v>
      </c>
      <c r="Y226" t="b">
        <f>tbl_CleanLeads[[#This Row],[Response_Time_Hours]]&gt;24</f>
        <v>1</v>
      </c>
      <c r="Z226" s="13" t="b">
        <f>tbl_CleanLeads[[#This Row],[Response_Time_Hours]]&gt;72</f>
        <v>0</v>
      </c>
      <c r="AA226" s="13" t="b">
        <f>tbl_CleanLeads[[#This Row],[Status_Clean]]="Converted"</f>
        <v>0</v>
      </c>
    </row>
    <row r="227" spans="1:27">
      <c r="A227" t="s">
        <v>63</v>
      </c>
      <c r="B227" t="s">
        <v>854</v>
      </c>
      <c r="C227" t="s">
        <v>855</v>
      </c>
      <c r="D227" t="s">
        <v>7268</v>
      </c>
      <c r="E227" t="s">
        <v>222</v>
      </c>
      <c r="F227" t="s">
        <v>71</v>
      </c>
      <c r="G227" s="1">
        <v>45475</v>
      </c>
      <c r="H227" s="8">
        <f>MONTH(tbl_CleanLeads[[#This Row],[Lead_Date_Final]])</f>
        <v>7</v>
      </c>
      <c r="I227" t="s">
        <v>7305</v>
      </c>
      <c r="J227" t="s">
        <v>7271</v>
      </c>
      <c r="K227" t="s">
        <v>7288</v>
      </c>
      <c r="L227">
        <f>WEEKDAY(tbl_CleanLeads[[#This Row],[Lead_Date_Final]],2)</f>
        <v>2</v>
      </c>
      <c r="M227" t="s">
        <v>7265</v>
      </c>
      <c r="N227">
        <v>9.6000000000000014</v>
      </c>
      <c r="O227" s="7">
        <v>2133.7800000000002</v>
      </c>
      <c r="P227">
        <v>41</v>
      </c>
      <c r="Q227" t="s">
        <v>7266</v>
      </c>
      <c r="R227">
        <f>IF(UPPER(TRIM(Table2[[#This Row],[Status_Clean]]))="CONVERTED",1,0)</f>
        <v>0</v>
      </c>
      <c r="S227">
        <f>IF(ISNUMBER(MATCH(UPPER(TRIM(Table2[[#This Row],[Status_Clean]])),{"CONTACTED","QUALIFIED","CONVERTED"},0)),1,0)</f>
        <v>1</v>
      </c>
      <c r="T227" cm="1">
        <f t="array" ref="T227">_xlfn.SWITCH(UPPER(TRIM(Table2[[#This Row],[Status_Clean]])),"NEW",1,"CONTACTED",2,"QUALIFIED",3,"CONVERTED",4,"LOST",5,99)</f>
        <v>3</v>
      </c>
      <c r="U227" t="str" cm="1">
        <f t="array" ref="U227">_xlfn.LET(_xlpm.x,IFERROR(VALUE(Table2[[#This Row],[Response_Time_Hours]]),""),IF(_xlpm.x="","CHECK",_xlfn.IFS(_xlpm.x&lt;=1,"Immediate",_xlpm.x&lt;=6,"Fast",_xlpm.x&lt;=24,"Moderate",_xlpm.x&gt;24,"Delayed")))</f>
        <v>Moderate</v>
      </c>
      <c r="V227">
        <f>FLOOR(tbl_CleanLeads[[#This Row],[Response_Time_Hours]],6)</f>
        <v>6</v>
      </c>
      <c r="W227" t="str" cm="1">
        <f t="array" ref="W227">IF(Table2[[#This Row],[Interaction_Count_Final]]="","N/A",_xlfn.IFS(Table2[[#This Row],[Interaction_Count_Final]]&lt;=2,"Low",Table2[[#This Row],[Interaction_Count_Final]]&lt;=5,"Medium",Table2[[#This Row],[Interaction_Count_Final]]&gt;=6,"High",TRUE,"CHECK"))</f>
        <v>High</v>
      </c>
      <c r="X227" t="b">
        <f t="shared" si="3"/>
        <v>1</v>
      </c>
      <c r="Y227" t="b">
        <f>tbl_CleanLeads[[#This Row],[Response_Time_Hours]]&gt;24</f>
        <v>0</v>
      </c>
      <c r="Z227" s="13" t="b">
        <f>tbl_CleanLeads[[#This Row],[Response_Time_Hours]]&gt;72</f>
        <v>0</v>
      </c>
      <c r="AA227" s="13" t="b">
        <f>tbl_CleanLeads[[#This Row],[Status_Clean]]="Converted"</f>
        <v>0</v>
      </c>
    </row>
    <row r="228" spans="1:27">
      <c r="A228" t="s">
        <v>90</v>
      </c>
      <c r="B228" t="s">
        <v>858</v>
      </c>
      <c r="C228" t="s">
        <v>859</v>
      </c>
      <c r="D228" t="s">
        <v>7268</v>
      </c>
      <c r="E228" t="s">
        <v>69</v>
      </c>
      <c r="F228" t="s">
        <v>193</v>
      </c>
      <c r="G228" s="1">
        <v>45508</v>
      </c>
      <c r="H228" s="8">
        <f>MONTH(tbl_CleanLeads[[#This Row],[Lead_Date_Final]])</f>
        <v>8</v>
      </c>
      <c r="I228" t="s">
        <v>7310</v>
      </c>
      <c r="J228" t="s">
        <v>7271</v>
      </c>
      <c r="K228" t="s">
        <v>7288</v>
      </c>
      <c r="L228">
        <f>WEEKDAY(tbl_CleanLeads[[#This Row],[Lead_Date_Final]],2)</f>
        <v>7</v>
      </c>
      <c r="M228" t="s">
        <v>7293</v>
      </c>
      <c r="N228">
        <v>34</v>
      </c>
      <c r="O228" s="7">
        <v>1857.4</v>
      </c>
      <c r="P228">
        <v>42</v>
      </c>
      <c r="Q228" t="s">
        <v>7289</v>
      </c>
      <c r="R228">
        <f>IF(UPPER(TRIM(Table2[[#This Row],[Status_Clean]]))="CONVERTED",1,0)</f>
        <v>0</v>
      </c>
      <c r="S228">
        <f>IF(ISNUMBER(MATCH(UPPER(TRIM(Table2[[#This Row],[Status_Clean]])),{"CONTACTED","QUALIFIED","CONVERTED"},0)),1,0)</f>
        <v>0</v>
      </c>
      <c r="T228" cm="1">
        <f t="array" ref="T228">_xlfn.SWITCH(UPPER(TRIM(Table2[[#This Row],[Status_Clean]])),"NEW",1,"CONTACTED",2,"QUALIFIED",3,"CONVERTED",4,"LOST",5,99)</f>
        <v>1</v>
      </c>
      <c r="U228" t="str" cm="1">
        <f t="array" ref="U228">_xlfn.LET(_xlpm.x,IFERROR(VALUE(Table2[[#This Row],[Response_Time_Hours]]),""),IF(_xlpm.x="","CHECK",_xlfn.IFS(_xlpm.x&lt;=1,"Immediate",_xlpm.x&lt;=6,"Fast",_xlpm.x&lt;=24,"Moderate",_xlpm.x&gt;24,"Delayed")))</f>
        <v>Delayed</v>
      </c>
      <c r="V228">
        <f>FLOOR(tbl_CleanLeads[[#This Row],[Response_Time_Hours]],6)</f>
        <v>30</v>
      </c>
      <c r="W228" t="str" cm="1">
        <f t="array" ref="W228">IF(Table2[[#This Row],[Interaction_Count_Final]]="","N/A",_xlfn.IFS(Table2[[#This Row],[Interaction_Count_Final]]&lt;=2,"Low",Table2[[#This Row],[Interaction_Count_Final]]&lt;=5,"Medium",Table2[[#This Row],[Interaction_Count_Final]]&gt;=6,"High",TRUE,"CHECK"))</f>
        <v>High</v>
      </c>
      <c r="X228" t="b">
        <f t="shared" si="3"/>
        <v>1</v>
      </c>
      <c r="Y228" t="b">
        <f>tbl_CleanLeads[[#This Row],[Response_Time_Hours]]&gt;24</f>
        <v>1</v>
      </c>
      <c r="Z228" s="13" t="b">
        <f>tbl_CleanLeads[[#This Row],[Response_Time_Hours]]&gt;72</f>
        <v>0</v>
      </c>
      <c r="AA228" s="13" t="b">
        <f>tbl_CleanLeads[[#This Row],[Status_Clean]]="Converted"</f>
        <v>0</v>
      </c>
    </row>
    <row r="229" spans="1:27">
      <c r="A229" t="s">
        <v>70</v>
      </c>
      <c r="B229" t="s">
        <v>861</v>
      </c>
      <c r="C229" t="s">
        <v>862</v>
      </c>
      <c r="D229" t="s">
        <v>7258</v>
      </c>
      <c r="E229" t="s">
        <v>363</v>
      </c>
      <c r="F229" t="s">
        <v>125</v>
      </c>
      <c r="G229" s="1">
        <v>44959</v>
      </c>
      <c r="H229" s="8">
        <f>MONTH(tbl_CleanLeads[[#This Row],[Lead_Date_Final]])</f>
        <v>2</v>
      </c>
      <c r="I229" t="s">
        <v>7283</v>
      </c>
      <c r="J229" t="s">
        <v>7263</v>
      </c>
      <c r="K229" t="s">
        <v>7284</v>
      </c>
      <c r="L229">
        <f>WEEKDAY(tbl_CleanLeads[[#This Row],[Lead_Date_Final]],2)</f>
        <v>4</v>
      </c>
      <c r="M229" t="s">
        <v>7285</v>
      </c>
      <c r="N229">
        <v>22</v>
      </c>
      <c r="O229" s="7">
        <v>4738.42</v>
      </c>
      <c r="P229">
        <v>30</v>
      </c>
      <c r="Q229" t="s">
        <v>7273</v>
      </c>
      <c r="R229">
        <f>IF(UPPER(TRIM(Table2[[#This Row],[Status_Clean]]))="CONVERTED",1,0)</f>
        <v>0</v>
      </c>
      <c r="S229">
        <f>IF(ISNUMBER(MATCH(UPPER(TRIM(Table2[[#This Row],[Status_Clean]])),{"CONTACTED","QUALIFIED","CONVERTED"},0)),1,0)</f>
        <v>1</v>
      </c>
      <c r="T229" cm="1">
        <f t="array" ref="T229">_xlfn.SWITCH(UPPER(TRIM(Table2[[#This Row],[Status_Clean]])),"NEW",1,"CONTACTED",2,"QUALIFIED",3,"CONVERTED",4,"LOST",5,99)</f>
        <v>2</v>
      </c>
      <c r="U229" t="str" cm="1">
        <f t="array" ref="U229">_xlfn.LET(_xlpm.x,IFERROR(VALUE(Table2[[#This Row],[Response_Time_Hours]]),""),IF(_xlpm.x="","CHECK",_xlfn.IFS(_xlpm.x&lt;=1,"Immediate",_xlpm.x&lt;=6,"Fast",_xlpm.x&lt;=24,"Moderate",_xlpm.x&gt;24,"Delayed")))</f>
        <v>Moderate</v>
      </c>
      <c r="V229">
        <f>FLOOR(tbl_CleanLeads[[#This Row],[Response_Time_Hours]],6)</f>
        <v>18</v>
      </c>
      <c r="W229" t="str" cm="1">
        <f t="array" ref="W229">IF(Table2[[#This Row],[Interaction_Count_Final]]="","N/A",_xlfn.IFS(Table2[[#This Row],[Interaction_Count_Final]]&lt;=2,"Low",Table2[[#This Row],[Interaction_Count_Final]]&lt;=5,"Medium",Table2[[#This Row],[Interaction_Count_Final]]&gt;=6,"High",TRUE,"CHECK"))</f>
        <v>High</v>
      </c>
      <c r="X229" t="b">
        <f t="shared" si="3"/>
        <v>1</v>
      </c>
      <c r="Y229" t="b">
        <f>tbl_CleanLeads[[#This Row],[Response_Time_Hours]]&gt;24</f>
        <v>0</v>
      </c>
      <c r="Z229" s="13" t="b">
        <f>tbl_CleanLeads[[#This Row],[Response_Time_Hours]]&gt;72</f>
        <v>0</v>
      </c>
      <c r="AA229" s="13" t="b">
        <f>tbl_CleanLeads[[#This Row],[Status_Clean]]="Converted"</f>
        <v>0</v>
      </c>
    </row>
    <row r="230" spans="1:27">
      <c r="A230" t="s">
        <v>63</v>
      </c>
      <c r="B230" t="s">
        <v>863</v>
      </c>
      <c r="C230" t="s">
        <v>864</v>
      </c>
      <c r="D230" t="s">
        <v>7303</v>
      </c>
      <c r="E230" t="s">
        <v>363</v>
      </c>
      <c r="F230" t="s">
        <v>173</v>
      </c>
      <c r="G230" s="1">
        <v>45622</v>
      </c>
      <c r="H230" s="8">
        <f>MONTH(tbl_CleanLeads[[#This Row],[Lead_Date_Final]])</f>
        <v>11</v>
      </c>
      <c r="I230" t="s">
        <v>7300</v>
      </c>
      <c r="J230" t="s">
        <v>7271</v>
      </c>
      <c r="K230" t="s">
        <v>7264</v>
      </c>
      <c r="L230">
        <f>WEEKDAY(tbl_CleanLeads[[#This Row],[Lead_Date_Final]],2)</f>
        <v>2</v>
      </c>
      <c r="M230" t="s">
        <v>7265</v>
      </c>
      <c r="N230">
        <v>59.6</v>
      </c>
      <c r="O230" s="7">
        <v>2950.22</v>
      </c>
      <c r="P230">
        <v>33</v>
      </c>
      <c r="Q230" t="s">
        <v>7266</v>
      </c>
      <c r="R230">
        <f>IF(UPPER(TRIM(Table2[[#This Row],[Status_Clean]]))="CONVERTED",1,0)</f>
        <v>0</v>
      </c>
      <c r="S230">
        <f>IF(ISNUMBER(MATCH(UPPER(TRIM(Table2[[#This Row],[Status_Clean]])),{"CONTACTED","QUALIFIED","CONVERTED"},0)),1,0)</f>
        <v>0</v>
      </c>
      <c r="T230" cm="1">
        <f t="array" ref="T230">_xlfn.SWITCH(UPPER(TRIM(Table2[[#This Row],[Status_Clean]])),"NEW",1,"CONTACTED",2,"QUALIFIED",3,"CONVERTED",4,"LOST",5,99)</f>
        <v>5</v>
      </c>
      <c r="U230" t="str" cm="1">
        <f t="array" ref="U230">_xlfn.LET(_xlpm.x,IFERROR(VALUE(Table2[[#This Row],[Response_Time_Hours]]),""),IF(_xlpm.x="","CHECK",_xlfn.IFS(_xlpm.x&lt;=1,"Immediate",_xlpm.x&lt;=6,"Fast",_xlpm.x&lt;=24,"Moderate",_xlpm.x&gt;24,"Delayed")))</f>
        <v>Delayed</v>
      </c>
      <c r="V230">
        <f>FLOOR(tbl_CleanLeads[[#This Row],[Response_Time_Hours]],6)</f>
        <v>54</v>
      </c>
      <c r="W230" t="str" cm="1">
        <f t="array" ref="W230">IF(Table2[[#This Row],[Interaction_Count_Final]]="","N/A",_xlfn.IFS(Table2[[#This Row],[Interaction_Count_Final]]&lt;=2,"Low",Table2[[#This Row],[Interaction_Count_Final]]&lt;=5,"Medium",Table2[[#This Row],[Interaction_Count_Final]]&gt;=6,"High",TRUE,"CHECK"))</f>
        <v>High</v>
      </c>
      <c r="X230" t="b">
        <f t="shared" si="3"/>
        <v>1</v>
      </c>
      <c r="Y230" t="b">
        <f>tbl_CleanLeads[[#This Row],[Response_Time_Hours]]&gt;24</f>
        <v>1</v>
      </c>
      <c r="Z230" s="13" t="b">
        <f>tbl_CleanLeads[[#This Row],[Response_Time_Hours]]&gt;72</f>
        <v>0</v>
      </c>
      <c r="AA230" s="13" t="b">
        <f>tbl_CleanLeads[[#This Row],[Status_Clean]]="Converted"</f>
        <v>0</v>
      </c>
    </row>
    <row r="231" spans="1:27">
      <c r="A231" t="s">
        <v>102</v>
      </c>
      <c r="B231" t="s">
        <v>866</v>
      </c>
      <c r="C231" t="s">
        <v>867</v>
      </c>
      <c r="D231" t="s">
        <v>7280</v>
      </c>
      <c r="E231" t="s">
        <v>254</v>
      </c>
      <c r="F231" t="s">
        <v>193</v>
      </c>
      <c r="G231" s="1">
        <v>45173</v>
      </c>
      <c r="H231" s="8">
        <f>MONTH(tbl_CleanLeads[[#This Row],[Lead_Date_Final]])</f>
        <v>9</v>
      </c>
      <c r="I231" t="s">
        <v>7287</v>
      </c>
      <c r="J231" t="s">
        <v>7263</v>
      </c>
      <c r="K231" t="s">
        <v>7288</v>
      </c>
      <c r="L231">
        <f>WEEKDAY(tbl_CleanLeads[[#This Row],[Lead_Date_Final]],2)</f>
        <v>1</v>
      </c>
      <c r="M231" t="s">
        <v>7298</v>
      </c>
      <c r="N231">
        <v>58.5</v>
      </c>
      <c r="O231" s="7">
        <v>2265.5100000000002</v>
      </c>
      <c r="P231">
        <v>31</v>
      </c>
      <c r="Q231" t="s">
        <v>7266</v>
      </c>
      <c r="R231">
        <f>IF(UPPER(TRIM(Table2[[#This Row],[Status_Clean]]))="CONVERTED",1,0)</f>
        <v>0</v>
      </c>
      <c r="S231">
        <f>IF(ISNUMBER(MATCH(UPPER(TRIM(Table2[[#This Row],[Status_Clean]])),{"CONTACTED","QUALIFIED","CONVERTED"},0)),1,0)</f>
        <v>0</v>
      </c>
      <c r="T231" cm="1">
        <f t="array" ref="T231">_xlfn.SWITCH(UPPER(TRIM(Table2[[#This Row],[Status_Clean]])),"NEW",1,"CONTACTED",2,"QUALIFIED",3,"CONVERTED",4,"LOST",5,99)</f>
        <v>1</v>
      </c>
      <c r="U231" t="str" cm="1">
        <f t="array" ref="U231">_xlfn.LET(_xlpm.x,IFERROR(VALUE(Table2[[#This Row],[Response_Time_Hours]]),""),IF(_xlpm.x="","CHECK",_xlfn.IFS(_xlpm.x&lt;=1,"Immediate",_xlpm.x&lt;=6,"Fast",_xlpm.x&lt;=24,"Moderate",_xlpm.x&gt;24,"Delayed")))</f>
        <v>Delayed</v>
      </c>
      <c r="V231">
        <f>FLOOR(tbl_CleanLeads[[#This Row],[Response_Time_Hours]],6)</f>
        <v>54</v>
      </c>
      <c r="W231" t="str" cm="1">
        <f t="array" ref="W231">IF(Table2[[#This Row],[Interaction_Count_Final]]="","N/A",_xlfn.IFS(Table2[[#This Row],[Interaction_Count_Final]]&lt;=2,"Low",Table2[[#This Row],[Interaction_Count_Final]]&lt;=5,"Medium",Table2[[#This Row],[Interaction_Count_Final]]&gt;=6,"High",TRUE,"CHECK"))</f>
        <v>High</v>
      </c>
      <c r="X231" t="b">
        <f t="shared" si="3"/>
        <v>1</v>
      </c>
      <c r="Y231" t="b">
        <f>tbl_CleanLeads[[#This Row],[Response_Time_Hours]]&gt;24</f>
        <v>1</v>
      </c>
      <c r="Z231" s="13" t="b">
        <f>tbl_CleanLeads[[#This Row],[Response_Time_Hours]]&gt;72</f>
        <v>0</v>
      </c>
      <c r="AA231" s="13" t="b">
        <f>tbl_CleanLeads[[#This Row],[Status_Clean]]="Converted"</f>
        <v>0</v>
      </c>
    </row>
    <row r="232" spans="1:27">
      <c r="A232" t="s">
        <v>90</v>
      </c>
      <c r="B232" t="s">
        <v>869</v>
      </c>
      <c r="C232" t="s">
        <v>870</v>
      </c>
      <c r="D232" t="s">
        <v>7303</v>
      </c>
      <c r="E232" t="s">
        <v>69</v>
      </c>
      <c r="F232" t="s">
        <v>125</v>
      </c>
      <c r="G232" s="1">
        <v>44935</v>
      </c>
      <c r="H232" s="8">
        <f>MONTH(tbl_CleanLeads[[#This Row],[Lead_Date_Final]])</f>
        <v>1</v>
      </c>
      <c r="I232" t="s">
        <v>7317</v>
      </c>
      <c r="J232" t="s">
        <v>7263</v>
      </c>
      <c r="K232" t="s">
        <v>7284</v>
      </c>
      <c r="L232">
        <f>WEEKDAY(tbl_CleanLeads[[#This Row],[Lead_Date_Final]],2)</f>
        <v>1</v>
      </c>
      <c r="M232" t="s">
        <v>7298</v>
      </c>
      <c r="N232">
        <v>24.6</v>
      </c>
      <c r="O232" s="7">
        <v>4692.34</v>
      </c>
      <c r="P232">
        <v>23</v>
      </c>
      <c r="Q232" t="s">
        <v>7273</v>
      </c>
      <c r="R232">
        <f>IF(UPPER(TRIM(Table2[[#This Row],[Status_Clean]]))="CONVERTED",1,0)</f>
        <v>0</v>
      </c>
      <c r="S232">
        <f>IF(ISNUMBER(MATCH(UPPER(TRIM(Table2[[#This Row],[Status_Clean]])),{"CONTACTED","QUALIFIED","CONVERTED"},0)),1,0)</f>
        <v>1</v>
      </c>
      <c r="T232" cm="1">
        <f t="array" ref="T232">_xlfn.SWITCH(UPPER(TRIM(Table2[[#This Row],[Status_Clean]])),"NEW",1,"CONTACTED",2,"QUALIFIED",3,"CONVERTED",4,"LOST",5,99)</f>
        <v>2</v>
      </c>
      <c r="U232" t="str" cm="1">
        <f t="array" ref="U232">_xlfn.LET(_xlpm.x,IFERROR(VALUE(Table2[[#This Row],[Response_Time_Hours]]),""),IF(_xlpm.x="","CHECK",_xlfn.IFS(_xlpm.x&lt;=1,"Immediate",_xlpm.x&lt;=6,"Fast",_xlpm.x&lt;=24,"Moderate",_xlpm.x&gt;24,"Delayed")))</f>
        <v>Delayed</v>
      </c>
      <c r="V232">
        <f>FLOOR(tbl_CleanLeads[[#This Row],[Response_Time_Hours]],6)</f>
        <v>24</v>
      </c>
      <c r="W232" t="str" cm="1">
        <f t="array" ref="W232">IF(Table2[[#This Row],[Interaction_Count_Final]]="","N/A",_xlfn.IFS(Table2[[#This Row],[Interaction_Count_Final]]&lt;=2,"Low",Table2[[#This Row],[Interaction_Count_Final]]&lt;=5,"Medium",Table2[[#This Row],[Interaction_Count_Final]]&gt;=6,"High",TRUE,"CHECK"))</f>
        <v>High</v>
      </c>
      <c r="X232" t="b">
        <f t="shared" si="3"/>
        <v>1</v>
      </c>
      <c r="Y232" t="b">
        <f>tbl_CleanLeads[[#This Row],[Response_Time_Hours]]&gt;24</f>
        <v>1</v>
      </c>
      <c r="Z232" s="13" t="b">
        <f>tbl_CleanLeads[[#This Row],[Response_Time_Hours]]&gt;72</f>
        <v>0</v>
      </c>
      <c r="AA232" s="13" t="b">
        <f>tbl_CleanLeads[[#This Row],[Status_Clean]]="Converted"</f>
        <v>0</v>
      </c>
    </row>
    <row r="233" spans="1:27">
      <c r="A233" t="s">
        <v>63</v>
      </c>
      <c r="B233" t="s">
        <v>872</v>
      </c>
      <c r="C233" t="s">
        <v>873</v>
      </c>
      <c r="D233" t="s">
        <v>7268</v>
      </c>
      <c r="E233" t="s">
        <v>7308</v>
      </c>
      <c r="F233" t="s">
        <v>125</v>
      </c>
      <c r="G233" s="1">
        <v>45301</v>
      </c>
      <c r="H233" s="8">
        <f>MONTH(tbl_CleanLeads[[#This Row],[Lead_Date_Final]])</f>
        <v>1</v>
      </c>
      <c r="I233" t="s">
        <v>7317</v>
      </c>
      <c r="J233" t="s">
        <v>7271</v>
      </c>
      <c r="K233" t="s">
        <v>7284</v>
      </c>
      <c r="L233">
        <f>WEEKDAY(tbl_CleanLeads[[#This Row],[Lead_Date_Final]],2)</f>
        <v>3</v>
      </c>
      <c r="M233" t="s">
        <v>7272</v>
      </c>
      <c r="N233">
        <v>19.899999999999999</v>
      </c>
      <c r="O233" s="7">
        <v>1093.06</v>
      </c>
      <c r="P233">
        <v>17</v>
      </c>
      <c r="Q233" t="s">
        <v>7289</v>
      </c>
      <c r="R233">
        <f>IF(UPPER(TRIM(Table2[[#This Row],[Status_Clean]]))="CONVERTED",1,0)</f>
        <v>0</v>
      </c>
      <c r="S233">
        <f>IF(ISNUMBER(MATCH(UPPER(TRIM(Table2[[#This Row],[Status_Clean]])),{"CONTACTED","QUALIFIED","CONVERTED"},0)),1,0)</f>
        <v>1</v>
      </c>
      <c r="T233" cm="1">
        <f t="array" ref="T233">_xlfn.SWITCH(UPPER(TRIM(Table2[[#This Row],[Status_Clean]])),"NEW",1,"CONTACTED",2,"QUALIFIED",3,"CONVERTED",4,"LOST",5,99)</f>
        <v>2</v>
      </c>
      <c r="U233" t="str" cm="1">
        <f t="array" ref="U233">_xlfn.LET(_xlpm.x,IFERROR(VALUE(Table2[[#This Row],[Response_Time_Hours]]),""),IF(_xlpm.x="","CHECK",_xlfn.IFS(_xlpm.x&lt;=1,"Immediate",_xlpm.x&lt;=6,"Fast",_xlpm.x&lt;=24,"Moderate",_xlpm.x&gt;24,"Delayed")))</f>
        <v>Moderate</v>
      </c>
      <c r="V233">
        <f>FLOOR(tbl_CleanLeads[[#This Row],[Response_Time_Hours]],6)</f>
        <v>18</v>
      </c>
      <c r="W233" t="str" cm="1">
        <f t="array" ref="W233">IF(Table2[[#This Row],[Interaction_Count_Final]]="","N/A",_xlfn.IFS(Table2[[#This Row],[Interaction_Count_Final]]&lt;=2,"Low",Table2[[#This Row],[Interaction_Count_Final]]&lt;=5,"Medium",Table2[[#This Row],[Interaction_Count_Final]]&gt;=6,"High",TRUE,"CHECK"))</f>
        <v>High</v>
      </c>
      <c r="X233" t="b">
        <f t="shared" si="3"/>
        <v>1</v>
      </c>
      <c r="Y233" t="b">
        <f>tbl_CleanLeads[[#This Row],[Response_Time_Hours]]&gt;24</f>
        <v>0</v>
      </c>
      <c r="Z233" s="13" t="b">
        <f>tbl_CleanLeads[[#This Row],[Response_Time_Hours]]&gt;72</f>
        <v>0</v>
      </c>
      <c r="AA233" s="13" t="b">
        <f>tbl_CleanLeads[[#This Row],[Status_Clean]]="Converted"</f>
        <v>0</v>
      </c>
    </row>
    <row r="234" spans="1:27">
      <c r="A234" t="s">
        <v>70</v>
      </c>
      <c r="B234" t="s">
        <v>875</v>
      </c>
      <c r="C234" t="s">
        <v>876</v>
      </c>
      <c r="D234" t="s">
        <v>7258</v>
      </c>
      <c r="E234" t="s">
        <v>69</v>
      </c>
      <c r="F234" t="s">
        <v>125</v>
      </c>
      <c r="G234" s="1">
        <v>45414</v>
      </c>
      <c r="H234" s="8">
        <f>MONTH(tbl_CleanLeads[[#This Row],[Lead_Date_Final]])</f>
        <v>5</v>
      </c>
      <c r="I234" t="s">
        <v>7314</v>
      </c>
      <c r="J234" t="s">
        <v>7271</v>
      </c>
      <c r="K234" t="s">
        <v>7277</v>
      </c>
      <c r="L234">
        <f>WEEKDAY(tbl_CleanLeads[[#This Row],[Lead_Date_Final]],2)</f>
        <v>4</v>
      </c>
      <c r="M234" t="s">
        <v>7285</v>
      </c>
      <c r="N234">
        <v>19</v>
      </c>
      <c r="O234" s="7">
        <v>3034.04</v>
      </c>
      <c r="P234">
        <v>13</v>
      </c>
      <c r="Q234" t="s">
        <v>7266</v>
      </c>
      <c r="R234">
        <f>IF(UPPER(TRIM(Table2[[#This Row],[Status_Clean]]))="CONVERTED",1,0)</f>
        <v>0</v>
      </c>
      <c r="S234">
        <f>IF(ISNUMBER(MATCH(UPPER(TRIM(Table2[[#This Row],[Status_Clean]])),{"CONTACTED","QUALIFIED","CONVERTED"},0)),1,0)</f>
        <v>1</v>
      </c>
      <c r="T234" cm="1">
        <f t="array" ref="T234">_xlfn.SWITCH(UPPER(TRIM(Table2[[#This Row],[Status_Clean]])),"NEW",1,"CONTACTED",2,"QUALIFIED",3,"CONVERTED",4,"LOST",5,99)</f>
        <v>2</v>
      </c>
      <c r="U234" t="str" cm="1">
        <f t="array" ref="U234">_xlfn.LET(_xlpm.x,IFERROR(VALUE(Table2[[#This Row],[Response_Time_Hours]]),""),IF(_xlpm.x="","CHECK",_xlfn.IFS(_xlpm.x&lt;=1,"Immediate",_xlpm.x&lt;=6,"Fast",_xlpm.x&lt;=24,"Moderate",_xlpm.x&gt;24,"Delayed")))</f>
        <v>Moderate</v>
      </c>
      <c r="V234">
        <f>FLOOR(tbl_CleanLeads[[#This Row],[Response_Time_Hours]],6)</f>
        <v>18</v>
      </c>
      <c r="W234" t="str" cm="1">
        <f t="array" ref="W234">IF(Table2[[#This Row],[Interaction_Count_Final]]="","N/A",_xlfn.IFS(Table2[[#This Row],[Interaction_Count_Final]]&lt;=2,"Low",Table2[[#This Row],[Interaction_Count_Final]]&lt;=5,"Medium",Table2[[#This Row],[Interaction_Count_Final]]&gt;=6,"High",TRUE,"CHECK"))</f>
        <v>High</v>
      </c>
      <c r="X234" t="b">
        <f t="shared" si="3"/>
        <v>1</v>
      </c>
      <c r="Y234" t="b">
        <f>tbl_CleanLeads[[#This Row],[Response_Time_Hours]]&gt;24</f>
        <v>0</v>
      </c>
      <c r="Z234" s="13" t="b">
        <f>tbl_CleanLeads[[#This Row],[Response_Time_Hours]]&gt;72</f>
        <v>0</v>
      </c>
      <c r="AA234" s="13" t="b">
        <f>tbl_CleanLeads[[#This Row],[Status_Clean]]="Converted"</f>
        <v>0</v>
      </c>
    </row>
    <row r="235" spans="1:27">
      <c r="A235" t="s">
        <v>90</v>
      </c>
      <c r="B235" t="s">
        <v>878</v>
      </c>
      <c r="C235" t="s">
        <v>879</v>
      </c>
      <c r="D235" t="s">
        <v>7280</v>
      </c>
      <c r="E235" t="s">
        <v>69</v>
      </c>
      <c r="F235" t="s">
        <v>173</v>
      </c>
      <c r="G235" s="1">
        <v>45451</v>
      </c>
      <c r="H235" s="8">
        <f>MONTH(tbl_CleanLeads[[#This Row],[Lead_Date_Final]])</f>
        <v>6</v>
      </c>
      <c r="I235" t="s">
        <v>7276</v>
      </c>
      <c r="J235" t="s">
        <v>7271</v>
      </c>
      <c r="K235" t="s">
        <v>7277</v>
      </c>
      <c r="L235">
        <f>WEEKDAY(tbl_CleanLeads[[#This Row],[Lead_Date_Final]],2)</f>
        <v>6</v>
      </c>
      <c r="M235" t="s">
        <v>7278</v>
      </c>
      <c r="N235">
        <v>37.5</v>
      </c>
      <c r="O235" s="7">
        <v>1598.81</v>
      </c>
      <c r="P235">
        <v>26</v>
      </c>
      <c r="Q235" t="s">
        <v>7289</v>
      </c>
      <c r="R235">
        <f>IF(UPPER(TRIM(Table2[[#This Row],[Status_Clean]]))="CONVERTED",1,0)</f>
        <v>0</v>
      </c>
      <c r="S235">
        <f>IF(ISNUMBER(MATCH(UPPER(TRIM(Table2[[#This Row],[Status_Clean]])),{"CONTACTED","QUALIFIED","CONVERTED"},0)),1,0)</f>
        <v>0</v>
      </c>
      <c r="T235" cm="1">
        <f t="array" ref="T235">_xlfn.SWITCH(UPPER(TRIM(Table2[[#This Row],[Status_Clean]])),"NEW",1,"CONTACTED",2,"QUALIFIED",3,"CONVERTED",4,"LOST",5,99)</f>
        <v>5</v>
      </c>
      <c r="U235" t="str" cm="1">
        <f t="array" ref="U235">_xlfn.LET(_xlpm.x,IFERROR(VALUE(Table2[[#This Row],[Response_Time_Hours]]),""),IF(_xlpm.x="","CHECK",_xlfn.IFS(_xlpm.x&lt;=1,"Immediate",_xlpm.x&lt;=6,"Fast",_xlpm.x&lt;=24,"Moderate",_xlpm.x&gt;24,"Delayed")))</f>
        <v>Delayed</v>
      </c>
      <c r="V235">
        <f>FLOOR(tbl_CleanLeads[[#This Row],[Response_Time_Hours]],6)</f>
        <v>36</v>
      </c>
      <c r="W235" t="str" cm="1">
        <f t="array" ref="W235">IF(Table2[[#This Row],[Interaction_Count_Final]]="","N/A",_xlfn.IFS(Table2[[#This Row],[Interaction_Count_Final]]&lt;=2,"Low",Table2[[#This Row],[Interaction_Count_Final]]&lt;=5,"Medium",Table2[[#This Row],[Interaction_Count_Final]]&gt;=6,"High",TRUE,"CHECK"))</f>
        <v>High</v>
      </c>
      <c r="X235" t="b">
        <f t="shared" si="3"/>
        <v>1</v>
      </c>
      <c r="Y235" t="b">
        <f>tbl_CleanLeads[[#This Row],[Response_Time_Hours]]&gt;24</f>
        <v>1</v>
      </c>
      <c r="Z235" s="13" t="b">
        <f>tbl_CleanLeads[[#This Row],[Response_Time_Hours]]&gt;72</f>
        <v>0</v>
      </c>
      <c r="AA235" s="13" t="b">
        <f>tbl_CleanLeads[[#This Row],[Status_Clean]]="Converted"</f>
        <v>0</v>
      </c>
    </row>
    <row r="236" spans="1:27">
      <c r="A236" t="s">
        <v>70</v>
      </c>
      <c r="B236" t="s">
        <v>882</v>
      </c>
      <c r="C236" t="s">
        <v>883</v>
      </c>
      <c r="D236" t="s">
        <v>7258</v>
      </c>
      <c r="E236" t="s">
        <v>101</v>
      </c>
      <c r="F236" t="s">
        <v>71</v>
      </c>
      <c r="G236" s="1">
        <v>44945</v>
      </c>
      <c r="H236" s="8">
        <f>MONTH(tbl_CleanLeads[[#This Row],[Lead_Date_Final]])</f>
        <v>1</v>
      </c>
      <c r="I236" t="s">
        <v>7317</v>
      </c>
      <c r="J236" t="s">
        <v>7263</v>
      </c>
      <c r="K236" t="s">
        <v>7284</v>
      </c>
      <c r="L236">
        <f>WEEKDAY(tbl_CleanLeads[[#This Row],[Lead_Date_Final]],2)</f>
        <v>4</v>
      </c>
      <c r="M236" t="s">
        <v>7285</v>
      </c>
      <c r="N236">
        <v>8.6999999999999993</v>
      </c>
      <c r="O236" s="7">
        <v>4904.37</v>
      </c>
      <c r="P236" t="s">
        <v>232</v>
      </c>
      <c r="Q236" t="s">
        <v>7273</v>
      </c>
      <c r="R236">
        <f>IF(UPPER(TRIM(Table2[[#This Row],[Status_Clean]]))="CONVERTED",1,0)</f>
        <v>0</v>
      </c>
      <c r="S236">
        <f>IF(ISNUMBER(MATCH(UPPER(TRIM(Table2[[#This Row],[Status_Clean]])),{"CONTACTED","QUALIFIED","CONVERTED"},0)),1,0)</f>
        <v>1</v>
      </c>
      <c r="T236" cm="1">
        <f t="array" ref="T236">_xlfn.SWITCH(UPPER(TRIM(Table2[[#This Row],[Status_Clean]])),"NEW",1,"CONTACTED",2,"QUALIFIED",3,"CONVERTED",4,"LOST",5,99)</f>
        <v>3</v>
      </c>
      <c r="U236" t="str" cm="1">
        <f t="array" ref="U236">_xlfn.LET(_xlpm.x,IFERROR(VALUE(Table2[[#This Row],[Response_Time_Hours]]),""),IF(_xlpm.x="","CHECK",_xlfn.IFS(_xlpm.x&lt;=1,"Immediate",_xlpm.x&lt;=6,"Fast",_xlpm.x&lt;=24,"Moderate",_xlpm.x&gt;24,"Delayed")))</f>
        <v>Moderate</v>
      </c>
      <c r="V236">
        <f>FLOOR(tbl_CleanLeads[[#This Row],[Response_Time_Hours]],6)</f>
        <v>6</v>
      </c>
      <c r="W236" t="str" cm="1">
        <f t="array" ref="W236">IF(Table2[[#This Row],[Interaction_Count_Final]]="","N/A",_xlfn.IFS(Table2[[#This Row],[Interaction_Count_Final]]&lt;=2,"Low",Table2[[#This Row],[Interaction_Count_Final]]&lt;=5,"Medium",Table2[[#This Row],[Interaction_Count_Final]]&gt;=6,"High",TRUE,"CHECK"))</f>
        <v>High</v>
      </c>
      <c r="X236" t="b">
        <f t="shared" si="3"/>
        <v>1</v>
      </c>
      <c r="Y236" t="b">
        <f>tbl_CleanLeads[[#This Row],[Response_Time_Hours]]&gt;24</f>
        <v>0</v>
      </c>
      <c r="Z236" s="13" t="b">
        <f>tbl_CleanLeads[[#This Row],[Response_Time_Hours]]&gt;72</f>
        <v>0</v>
      </c>
      <c r="AA236" s="13" t="b">
        <f>tbl_CleanLeads[[#This Row],[Status_Clean]]="Converted"</f>
        <v>0</v>
      </c>
    </row>
    <row r="237" spans="1:27">
      <c r="A237" t="s">
        <v>70</v>
      </c>
      <c r="B237" t="s">
        <v>885</v>
      </c>
      <c r="C237" t="s">
        <v>886</v>
      </c>
      <c r="D237" t="s">
        <v>7268</v>
      </c>
      <c r="E237" t="s">
        <v>254</v>
      </c>
      <c r="F237" t="s">
        <v>71</v>
      </c>
      <c r="G237" s="1">
        <v>45059</v>
      </c>
      <c r="H237" s="8">
        <f>MONTH(tbl_CleanLeads[[#This Row],[Lead_Date_Final]])</f>
        <v>5</v>
      </c>
      <c r="I237" t="s">
        <v>7314</v>
      </c>
      <c r="J237" t="s">
        <v>7263</v>
      </c>
      <c r="K237" t="s">
        <v>7277</v>
      </c>
      <c r="L237">
        <f>WEEKDAY(tbl_CleanLeads[[#This Row],[Lead_Date_Final]],2)</f>
        <v>6</v>
      </c>
      <c r="M237" t="s">
        <v>7278</v>
      </c>
      <c r="N237">
        <v>26.400000000000002</v>
      </c>
      <c r="O237" s="7">
        <v>2834.07</v>
      </c>
      <c r="P237">
        <v>5</v>
      </c>
      <c r="Q237" t="s">
        <v>7266</v>
      </c>
      <c r="R237">
        <f>IF(UPPER(TRIM(Table2[[#This Row],[Status_Clean]]))="CONVERTED",1,0)</f>
        <v>0</v>
      </c>
      <c r="S237">
        <f>IF(ISNUMBER(MATCH(UPPER(TRIM(Table2[[#This Row],[Status_Clean]])),{"CONTACTED","QUALIFIED","CONVERTED"},0)),1,0)</f>
        <v>1</v>
      </c>
      <c r="T237" cm="1">
        <f t="array" ref="T237">_xlfn.SWITCH(UPPER(TRIM(Table2[[#This Row],[Status_Clean]])),"NEW",1,"CONTACTED",2,"QUALIFIED",3,"CONVERTED",4,"LOST",5,99)</f>
        <v>3</v>
      </c>
      <c r="U237" t="str" cm="1">
        <f t="array" ref="U237">_xlfn.LET(_xlpm.x,IFERROR(VALUE(Table2[[#This Row],[Response_Time_Hours]]),""),IF(_xlpm.x="","CHECK",_xlfn.IFS(_xlpm.x&lt;=1,"Immediate",_xlpm.x&lt;=6,"Fast",_xlpm.x&lt;=24,"Moderate",_xlpm.x&gt;24,"Delayed")))</f>
        <v>Delayed</v>
      </c>
      <c r="V237">
        <f>FLOOR(tbl_CleanLeads[[#This Row],[Response_Time_Hours]],6)</f>
        <v>24</v>
      </c>
      <c r="W237" t="str" cm="1">
        <f t="array" ref="W237">IF(Table2[[#This Row],[Interaction_Count_Final]]="","N/A",_xlfn.IFS(Table2[[#This Row],[Interaction_Count_Final]]&lt;=2,"Low",Table2[[#This Row],[Interaction_Count_Final]]&lt;=5,"Medium",Table2[[#This Row],[Interaction_Count_Final]]&gt;=6,"High",TRUE,"CHECK"))</f>
        <v>Medium</v>
      </c>
      <c r="X237" t="b">
        <f t="shared" si="3"/>
        <v>1</v>
      </c>
      <c r="Y237" t="b">
        <f>tbl_CleanLeads[[#This Row],[Response_Time_Hours]]&gt;24</f>
        <v>1</v>
      </c>
      <c r="Z237" s="13" t="b">
        <f>tbl_CleanLeads[[#This Row],[Response_Time_Hours]]&gt;72</f>
        <v>0</v>
      </c>
      <c r="AA237" s="13" t="b">
        <f>tbl_CleanLeads[[#This Row],[Status_Clean]]="Converted"</f>
        <v>0</v>
      </c>
    </row>
    <row r="238" spans="1:27">
      <c r="A238" t="s">
        <v>63</v>
      </c>
      <c r="B238" t="s">
        <v>888</v>
      </c>
      <c r="C238" t="s">
        <v>889</v>
      </c>
      <c r="D238" t="s">
        <v>7303</v>
      </c>
      <c r="E238" t="s">
        <v>447</v>
      </c>
      <c r="F238" t="s">
        <v>125</v>
      </c>
      <c r="G238" s="1">
        <v>45456</v>
      </c>
      <c r="H238" s="8">
        <f>MONTH(tbl_CleanLeads[[#This Row],[Lead_Date_Final]])</f>
        <v>6</v>
      </c>
      <c r="I238" t="s">
        <v>7276</v>
      </c>
      <c r="J238" t="s">
        <v>7271</v>
      </c>
      <c r="K238" t="s">
        <v>7277</v>
      </c>
      <c r="L238">
        <f>WEEKDAY(tbl_CleanLeads[[#This Row],[Lead_Date_Final]],2)</f>
        <v>4</v>
      </c>
      <c r="M238" t="s">
        <v>7285</v>
      </c>
      <c r="N238">
        <v>37.4</v>
      </c>
      <c r="O238" s="7">
        <v>2591.5100000000002</v>
      </c>
      <c r="P238">
        <v>23</v>
      </c>
      <c r="Q238" t="s">
        <v>7266</v>
      </c>
      <c r="R238">
        <f>IF(UPPER(TRIM(Table2[[#This Row],[Status_Clean]]))="CONVERTED",1,0)</f>
        <v>0</v>
      </c>
      <c r="S238">
        <f>IF(ISNUMBER(MATCH(UPPER(TRIM(Table2[[#This Row],[Status_Clean]])),{"CONTACTED","QUALIFIED","CONVERTED"},0)),1,0)</f>
        <v>1</v>
      </c>
      <c r="T238" cm="1">
        <f t="array" ref="T238">_xlfn.SWITCH(UPPER(TRIM(Table2[[#This Row],[Status_Clean]])),"NEW",1,"CONTACTED",2,"QUALIFIED",3,"CONVERTED",4,"LOST",5,99)</f>
        <v>2</v>
      </c>
      <c r="U238" t="str" cm="1">
        <f t="array" ref="U238">_xlfn.LET(_xlpm.x,IFERROR(VALUE(Table2[[#This Row],[Response_Time_Hours]]),""),IF(_xlpm.x="","CHECK",_xlfn.IFS(_xlpm.x&lt;=1,"Immediate",_xlpm.x&lt;=6,"Fast",_xlpm.x&lt;=24,"Moderate",_xlpm.x&gt;24,"Delayed")))</f>
        <v>Delayed</v>
      </c>
      <c r="V238">
        <f>FLOOR(tbl_CleanLeads[[#This Row],[Response_Time_Hours]],6)</f>
        <v>36</v>
      </c>
      <c r="W238" t="str" cm="1">
        <f t="array" ref="W238">IF(Table2[[#This Row],[Interaction_Count_Final]]="","N/A",_xlfn.IFS(Table2[[#This Row],[Interaction_Count_Final]]&lt;=2,"Low",Table2[[#This Row],[Interaction_Count_Final]]&lt;=5,"Medium",Table2[[#This Row],[Interaction_Count_Final]]&gt;=6,"High",TRUE,"CHECK"))</f>
        <v>High</v>
      </c>
      <c r="X238" t="b">
        <f t="shared" si="3"/>
        <v>1</v>
      </c>
      <c r="Y238" t="b">
        <f>tbl_CleanLeads[[#This Row],[Response_Time_Hours]]&gt;24</f>
        <v>1</v>
      </c>
      <c r="Z238" s="13" t="b">
        <f>tbl_CleanLeads[[#This Row],[Response_Time_Hours]]&gt;72</f>
        <v>0</v>
      </c>
      <c r="AA238" s="13" t="b">
        <f>tbl_CleanLeads[[#This Row],[Status_Clean]]="Converted"</f>
        <v>0</v>
      </c>
    </row>
    <row r="239" spans="1:27">
      <c r="A239" t="s">
        <v>102</v>
      </c>
      <c r="B239" t="s">
        <v>892</v>
      </c>
      <c r="C239" t="s">
        <v>893</v>
      </c>
      <c r="D239" t="s">
        <v>7303</v>
      </c>
      <c r="E239" t="s">
        <v>447</v>
      </c>
      <c r="F239" t="s">
        <v>125</v>
      </c>
      <c r="G239" s="1">
        <v>45511</v>
      </c>
      <c r="H239" s="8">
        <f>MONTH(tbl_CleanLeads[[#This Row],[Lead_Date_Final]])</f>
        <v>8</v>
      </c>
      <c r="I239" t="s">
        <v>7310</v>
      </c>
      <c r="J239" t="s">
        <v>7271</v>
      </c>
      <c r="K239" t="s">
        <v>7288</v>
      </c>
      <c r="L239">
        <f>WEEKDAY(tbl_CleanLeads[[#This Row],[Lead_Date_Final]],2)</f>
        <v>3</v>
      </c>
      <c r="M239" t="s">
        <v>7272</v>
      </c>
      <c r="N239">
        <v>4.2</v>
      </c>
      <c r="O239" s="7">
        <v>1318.83</v>
      </c>
      <c r="P239">
        <v>2</v>
      </c>
      <c r="Q239" t="s">
        <v>7289</v>
      </c>
      <c r="R239">
        <f>IF(UPPER(TRIM(Table2[[#This Row],[Status_Clean]]))="CONVERTED",1,0)</f>
        <v>0</v>
      </c>
      <c r="S239">
        <f>IF(ISNUMBER(MATCH(UPPER(TRIM(Table2[[#This Row],[Status_Clean]])),{"CONTACTED","QUALIFIED","CONVERTED"},0)),1,0)</f>
        <v>1</v>
      </c>
      <c r="T239" cm="1">
        <f t="array" ref="T239">_xlfn.SWITCH(UPPER(TRIM(Table2[[#This Row],[Status_Clean]])),"NEW",1,"CONTACTED",2,"QUALIFIED",3,"CONVERTED",4,"LOST",5,99)</f>
        <v>2</v>
      </c>
      <c r="U239" t="str" cm="1">
        <f t="array" ref="U239">_xlfn.LET(_xlpm.x,IFERROR(VALUE(Table2[[#This Row],[Response_Time_Hours]]),""),IF(_xlpm.x="","CHECK",_xlfn.IFS(_xlpm.x&lt;=1,"Immediate",_xlpm.x&lt;=6,"Fast",_xlpm.x&lt;=24,"Moderate",_xlpm.x&gt;24,"Delayed")))</f>
        <v>Fast</v>
      </c>
      <c r="V239">
        <f>FLOOR(tbl_CleanLeads[[#This Row],[Response_Time_Hours]],6)</f>
        <v>0</v>
      </c>
      <c r="W239" t="str" cm="1">
        <f t="array" ref="W239">IF(Table2[[#This Row],[Interaction_Count_Final]]="","N/A",_xlfn.IFS(Table2[[#This Row],[Interaction_Count_Final]]&lt;=2,"Low",Table2[[#This Row],[Interaction_Count_Final]]&lt;=5,"Medium",Table2[[#This Row],[Interaction_Count_Final]]&gt;=6,"High",TRUE,"CHECK"))</f>
        <v>Low</v>
      </c>
      <c r="X239" t="b">
        <f t="shared" si="3"/>
        <v>1</v>
      </c>
      <c r="Y239" t="b">
        <f>tbl_CleanLeads[[#This Row],[Response_Time_Hours]]&gt;24</f>
        <v>0</v>
      </c>
      <c r="Z239" s="13" t="b">
        <f>tbl_CleanLeads[[#This Row],[Response_Time_Hours]]&gt;72</f>
        <v>0</v>
      </c>
      <c r="AA239" s="13" t="b">
        <f>tbl_CleanLeads[[#This Row],[Status_Clean]]="Converted"</f>
        <v>0</v>
      </c>
    </row>
    <row r="240" spans="1:27">
      <c r="A240" t="s">
        <v>70</v>
      </c>
      <c r="B240" t="s">
        <v>895</v>
      </c>
      <c r="C240" t="s">
        <v>896</v>
      </c>
      <c r="D240" t="s">
        <v>7303</v>
      </c>
      <c r="E240" t="s">
        <v>447</v>
      </c>
      <c r="F240" t="s">
        <v>125</v>
      </c>
      <c r="G240" s="1">
        <v>45084</v>
      </c>
      <c r="H240" s="8">
        <f>MONTH(tbl_CleanLeads[[#This Row],[Lead_Date_Final]])</f>
        <v>6</v>
      </c>
      <c r="I240" t="s">
        <v>7276</v>
      </c>
      <c r="J240" t="s">
        <v>7263</v>
      </c>
      <c r="K240" t="s">
        <v>7277</v>
      </c>
      <c r="L240">
        <f>WEEKDAY(tbl_CleanLeads[[#This Row],[Lead_Date_Final]],2)</f>
        <v>3</v>
      </c>
      <c r="M240" t="s">
        <v>7272</v>
      </c>
      <c r="N240">
        <v>24.4</v>
      </c>
      <c r="O240" s="7">
        <v>2088.06</v>
      </c>
      <c r="P240">
        <v>16</v>
      </c>
      <c r="Q240" t="s">
        <v>7266</v>
      </c>
      <c r="R240">
        <f>IF(UPPER(TRIM(Table2[[#This Row],[Status_Clean]]))="CONVERTED",1,0)</f>
        <v>0</v>
      </c>
      <c r="S240">
        <f>IF(ISNUMBER(MATCH(UPPER(TRIM(Table2[[#This Row],[Status_Clean]])),{"CONTACTED","QUALIFIED","CONVERTED"},0)),1,0)</f>
        <v>1</v>
      </c>
      <c r="T240" cm="1">
        <f t="array" ref="T240">_xlfn.SWITCH(UPPER(TRIM(Table2[[#This Row],[Status_Clean]])),"NEW",1,"CONTACTED",2,"QUALIFIED",3,"CONVERTED",4,"LOST",5,99)</f>
        <v>2</v>
      </c>
      <c r="U240" t="str" cm="1">
        <f t="array" ref="U240">_xlfn.LET(_xlpm.x,IFERROR(VALUE(Table2[[#This Row],[Response_Time_Hours]]),""),IF(_xlpm.x="","CHECK",_xlfn.IFS(_xlpm.x&lt;=1,"Immediate",_xlpm.x&lt;=6,"Fast",_xlpm.x&lt;=24,"Moderate",_xlpm.x&gt;24,"Delayed")))</f>
        <v>Delayed</v>
      </c>
      <c r="V240">
        <f>FLOOR(tbl_CleanLeads[[#This Row],[Response_Time_Hours]],6)</f>
        <v>24</v>
      </c>
      <c r="W240" t="str" cm="1">
        <f t="array" ref="W240">IF(Table2[[#This Row],[Interaction_Count_Final]]="","N/A",_xlfn.IFS(Table2[[#This Row],[Interaction_Count_Final]]&lt;=2,"Low",Table2[[#This Row],[Interaction_Count_Final]]&lt;=5,"Medium",Table2[[#This Row],[Interaction_Count_Final]]&gt;=6,"High",TRUE,"CHECK"))</f>
        <v>High</v>
      </c>
      <c r="X240" t="b">
        <f t="shared" si="3"/>
        <v>1</v>
      </c>
      <c r="Y240" t="b">
        <f>tbl_CleanLeads[[#This Row],[Response_Time_Hours]]&gt;24</f>
        <v>1</v>
      </c>
      <c r="Z240" s="13" t="b">
        <f>tbl_CleanLeads[[#This Row],[Response_Time_Hours]]&gt;72</f>
        <v>0</v>
      </c>
      <c r="AA240" s="13" t="b">
        <f>tbl_CleanLeads[[#This Row],[Status_Clean]]="Converted"</f>
        <v>0</v>
      </c>
    </row>
    <row r="241" spans="1:27">
      <c r="A241" t="s">
        <v>63</v>
      </c>
      <c r="B241" t="s">
        <v>899</v>
      </c>
      <c r="C241" t="s">
        <v>900</v>
      </c>
      <c r="D241" t="s">
        <v>7268</v>
      </c>
      <c r="E241" t="s">
        <v>222</v>
      </c>
      <c r="F241" t="s">
        <v>71</v>
      </c>
      <c r="G241" s="1">
        <v>45408</v>
      </c>
      <c r="H241" s="8">
        <f>MONTH(tbl_CleanLeads[[#This Row],[Lead_Date_Final]])</f>
        <v>4</v>
      </c>
      <c r="I241" t="s">
        <v>7297</v>
      </c>
      <c r="J241" t="s">
        <v>7271</v>
      </c>
      <c r="K241" t="s">
        <v>7277</v>
      </c>
      <c r="L241">
        <f>WEEKDAY(tbl_CleanLeads[[#This Row],[Lead_Date_Final]],2)</f>
        <v>5</v>
      </c>
      <c r="M241" t="s">
        <v>7312</v>
      </c>
      <c r="N241">
        <v>26.8</v>
      </c>
      <c r="O241" s="7">
        <v>3313.81</v>
      </c>
      <c r="P241">
        <v>38</v>
      </c>
      <c r="Q241" t="s">
        <v>7266</v>
      </c>
      <c r="R241">
        <f>IF(UPPER(TRIM(Table2[[#This Row],[Status_Clean]]))="CONVERTED",1,0)</f>
        <v>0</v>
      </c>
      <c r="S241">
        <f>IF(ISNUMBER(MATCH(UPPER(TRIM(Table2[[#This Row],[Status_Clean]])),{"CONTACTED","QUALIFIED","CONVERTED"},0)),1,0)</f>
        <v>1</v>
      </c>
      <c r="T241" cm="1">
        <f t="array" ref="T241">_xlfn.SWITCH(UPPER(TRIM(Table2[[#This Row],[Status_Clean]])),"NEW",1,"CONTACTED",2,"QUALIFIED",3,"CONVERTED",4,"LOST",5,99)</f>
        <v>3</v>
      </c>
      <c r="U241" t="str" cm="1">
        <f t="array" ref="U241">_xlfn.LET(_xlpm.x,IFERROR(VALUE(Table2[[#This Row],[Response_Time_Hours]]),""),IF(_xlpm.x="","CHECK",_xlfn.IFS(_xlpm.x&lt;=1,"Immediate",_xlpm.x&lt;=6,"Fast",_xlpm.x&lt;=24,"Moderate",_xlpm.x&gt;24,"Delayed")))</f>
        <v>Delayed</v>
      </c>
      <c r="V241">
        <f>FLOOR(tbl_CleanLeads[[#This Row],[Response_Time_Hours]],6)</f>
        <v>24</v>
      </c>
      <c r="W241" t="str" cm="1">
        <f t="array" ref="W241">IF(Table2[[#This Row],[Interaction_Count_Final]]="","N/A",_xlfn.IFS(Table2[[#This Row],[Interaction_Count_Final]]&lt;=2,"Low",Table2[[#This Row],[Interaction_Count_Final]]&lt;=5,"Medium",Table2[[#This Row],[Interaction_Count_Final]]&gt;=6,"High",TRUE,"CHECK"))</f>
        <v>High</v>
      </c>
      <c r="X241" t="b">
        <f t="shared" si="3"/>
        <v>1</v>
      </c>
      <c r="Y241" t="b">
        <f>tbl_CleanLeads[[#This Row],[Response_Time_Hours]]&gt;24</f>
        <v>1</v>
      </c>
      <c r="Z241" s="13" t="b">
        <f>tbl_CleanLeads[[#This Row],[Response_Time_Hours]]&gt;72</f>
        <v>0</v>
      </c>
      <c r="AA241" s="13" t="b">
        <f>tbl_CleanLeads[[#This Row],[Status_Clean]]="Converted"</f>
        <v>0</v>
      </c>
    </row>
    <row r="242" spans="1:27">
      <c r="A242" t="s">
        <v>90</v>
      </c>
      <c r="B242" t="s">
        <v>903</v>
      </c>
      <c r="C242" t="s">
        <v>904</v>
      </c>
      <c r="D242" t="s">
        <v>7274</v>
      </c>
      <c r="E242" t="s">
        <v>101</v>
      </c>
      <c r="F242" t="s">
        <v>71</v>
      </c>
      <c r="G242" s="1">
        <v>45515</v>
      </c>
      <c r="H242" s="8">
        <f>MONTH(tbl_CleanLeads[[#This Row],[Lead_Date_Final]])</f>
        <v>8</v>
      </c>
      <c r="I242" t="s">
        <v>7310</v>
      </c>
      <c r="J242" t="s">
        <v>7271</v>
      </c>
      <c r="K242" t="s">
        <v>7288</v>
      </c>
      <c r="L242">
        <f>WEEKDAY(tbl_CleanLeads[[#This Row],[Lead_Date_Final]],2)</f>
        <v>7</v>
      </c>
      <c r="M242" t="s">
        <v>7293</v>
      </c>
      <c r="N242">
        <v>16.7</v>
      </c>
      <c r="O242" s="7">
        <v>3277.96</v>
      </c>
      <c r="P242">
        <v>25</v>
      </c>
      <c r="Q242" t="s">
        <v>7266</v>
      </c>
      <c r="R242">
        <f>IF(UPPER(TRIM(Table2[[#This Row],[Status_Clean]]))="CONVERTED",1,0)</f>
        <v>0</v>
      </c>
      <c r="S242">
        <f>IF(ISNUMBER(MATCH(UPPER(TRIM(Table2[[#This Row],[Status_Clean]])),{"CONTACTED","QUALIFIED","CONVERTED"},0)),1,0)</f>
        <v>1</v>
      </c>
      <c r="T242" cm="1">
        <f t="array" ref="T242">_xlfn.SWITCH(UPPER(TRIM(Table2[[#This Row],[Status_Clean]])),"NEW",1,"CONTACTED",2,"QUALIFIED",3,"CONVERTED",4,"LOST",5,99)</f>
        <v>3</v>
      </c>
      <c r="U242" t="str" cm="1">
        <f t="array" ref="U242">_xlfn.LET(_xlpm.x,IFERROR(VALUE(Table2[[#This Row],[Response_Time_Hours]]),""),IF(_xlpm.x="","CHECK",_xlfn.IFS(_xlpm.x&lt;=1,"Immediate",_xlpm.x&lt;=6,"Fast",_xlpm.x&lt;=24,"Moderate",_xlpm.x&gt;24,"Delayed")))</f>
        <v>Moderate</v>
      </c>
      <c r="V242">
        <f>FLOOR(tbl_CleanLeads[[#This Row],[Response_Time_Hours]],6)</f>
        <v>12</v>
      </c>
      <c r="W242" t="str" cm="1">
        <f t="array" ref="W242">IF(Table2[[#This Row],[Interaction_Count_Final]]="","N/A",_xlfn.IFS(Table2[[#This Row],[Interaction_Count_Final]]&lt;=2,"Low",Table2[[#This Row],[Interaction_Count_Final]]&lt;=5,"Medium",Table2[[#This Row],[Interaction_Count_Final]]&gt;=6,"High",TRUE,"CHECK"))</f>
        <v>High</v>
      </c>
      <c r="X242" t="b">
        <f t="shared" si="3"/>
        <v>1</v>
      </c>
      <c r="Y242" t="b">
        <f>tbl_CleanLeads[[#This Row],[Response_Time_Hours]]&gt;24</f>
        <v>0</v>
      </c>
      <c r="Z242" s="13" t="b">
        <f>tbl_CleanLeads[[#This Row],[Response_Time_Hours]]&gt;72</f>
        <v>0</v>
      </c>
      <c r="AA242" s="13" t="b">
        <f>tbl_CleanLeads[[#This Row],[Status_Clean]]="Converted"</f>
        <v>0</v>
      </c>
    </row>
    <row r="243" spans="1:27">
      <c r="A243" t="s">
        <v>63</v>
      </c>
      <c r="B243" t="s">
        <v>906</v>
      </c>
      <c r="C243" t="s">
        <v>907</v>
      </c>
      <c r="D243" t="s">
        <v>7274</v>
      </c>
      <c r="E243" t="s">
        <v>222</v>
      </c>
      <c r="F243" t="s">
        <v>71</v>
      </c>
      <c r="G243" s="1">
        <v>45542</v>
      </c>
      <c r="H243" s="8">
        <f>MONTH(tbl_CleanLeads[[#This Row],[Lead_Date_Final]])</f>
        <v>9</v>
      </c>
      <c r="I243" t="s">
        <v>7287</v>
      </c>
      <c r="J243" t="s">
        <v>7271</v>
      </c>
      <c r="K243" t="s">
        <v>7288</v>
      </c>
      <c r="L243">
        <f>WEEKDAY(tbl_CleanLeads[[#This Row],[Lead_Date_Final]],2)</f>
        <v>6</v>
      </c>
      <c r="M243" t="s">
        <v>7278</v>
      </c>
      <c r="N243">
        <v>61.7</v>
      </c>
      <c r="O243" s="7">
        <v>2892.85</v>
      </c>
      <c r="P243">
        <v>47</v>
      </c>
      <c r="Q243" t="s">
        <v>7266</v>
      </c>
      <c r="R243">
        <f>IF(UPPER(TRIM(Table2[[#This Row],[Status_Clean]]))="CONVERTED",1,0)</f>
        <v>0</v>
      </c>
      <c r="S243">
        <f>IF(ISNUMBER(MATCH(UPPER(TRIM(Table2[[#This Row],[Status_Clean]])),{"CONTACTED","QUALIFIED","CONVERTED"},0)),1,0)</f>
        <v>1</v>
      </c>
      <c r="T243" cm="1">
        <f t="array" ref="T243">_xlfn.SWITCH(UPPER(TRIM(Table2[[#This Row],[Status_Clean]])),"NEW",1,"CONTACTED",2,"QUALIFIED",3,"CONVERTED",4,"LOST",5,99)</f>
        <v>3</v>
      </c>
      <c r="U243" t="str" cm="1">
        <f t="array" ref="U243">_xlfn.LET(_xlpm.x,IFERROR(VALUE(Table2[[#This Row],[Response_Time_Hours]]),""),IF(_xlpm.x="","CHECK",_xlfn.IFS(_xlpm.x&lt;=1,"Immediate",_xlpm.x&lt;=6,"Fast",_xlpm.x&lt;=24,"Moderate",_xlpm.x&gt;24,"Delayed")))</f>
        <v>Delayed</v>
      </c>
      <c r="V243">
        <f>FLOOR(tbl_CleanLeads[[#This Row],[Response_Time_Hours]],6)</f>
        <v>60</v>
      </c>
      <c r="W243" t="str" cm="1">
        <f t="array" ref="W243">IF(Table2[[#This Row],[Interaction_Count_Final]]="","N/A",_xlfn.IFS(Table2[[#This Row],[Interaction_Count_Final]]&lt;=2,"Low",Table2[[#This Row],[Interaction_Count_Final]]&lt;=5,"Medium",Table2[[#This Row],[Interaction_Count_Final]]&gt;=6,"High",TRUE,"CHECK"))</f>
        <v>High</v>
      </c>
      <c r="X243" t="b">
        <f t="shared" si="3"/>
        <v>1</v>
      </c>
      <c r="Y243" t="b">
        <f>tbl_CleanLeads[[#This Row],[Response_Time_Hours]]&gt;24</f>
        <v>1</v>
      </c>
      <c r="Z243" s="13" t="b">
        <f>tbl_CleanLeads[[#This Row],[Response_Time_Hours]]&gt;72</f>
        <v>0</v>
      </c>
      <c r="AA243" s="13" t="b">
        <f>tbl_CleanLeads[[#This Row],[Status_Clean]]="Converted"</f>
        <v>0</v>
      </c>
    </row>
    <row r="244" spans="1:27">
      <c r="A244" t="s">
        <v>70</v>
      </c>
      <c r="B244" t="s">
        <v>909</v>
      </c>
      <c r="C244" t="s">
        <v>910</v>
      </c>
      <c r="D244" t="s">
        <v>7280</v>
      </c>
      <c r="E244" t="s">
        <v>222</v>
      </c>
      <c r="F244" t="s">
        <v>71</v>
      </c>
      <c r="G244" s="1">
        <v>45605</v>
      </c>
      <c r="H244" s="8">
        <f>MONTH(tbl_CleanLeads[[#This Row],[Lead_Date_Final]])</f>
        <v>11</v>
      </c>
      <c r="I244" t="s">
        <v>7300</v>
      </c>
      <c r="J244" t="s">
        <v>7271</v>
      </c>
      <c r="K244" t="s">
        <v>7264</v>
      </c>
      <c r="L244">
        <f>WEEKDAY(tbl_CleanLeads[[#This Row],[Lead_Date_Final]],2)</f>
        <v>6</v>
      </c>
      <c r="M244" t="s">
        <v>7278</v>
      </c>
      <c r="N244">
        <v>70.5</v>
      </c>
      <c r="O244" s="7">
        <v>4547.6499999999996</v>
      </c>
      <c r="P244">
        <v>8</v>
      </c>
      <c r="Q244" t="s">
        <v>7273</v>
      </c>
      <c r="R244">
        <f>IF(UPPER(TRIM(Table2[[#This Row],[Status_Clean]]))="CONVERTED",1,0)</f>
        <v>0</v>
      </c>
      <c r="S244">
        <f>IF(ISNUMBER(MATCH(UPPER(TRIM(Table2[[#This Row],[Status_Clean]])),{"CONTACTED","QUALIFIED","CONVERTED"},0)),1,0)</f>
        <v>1</v>
      </c>
      <c r="T244" cm="1">
        <f t="array" ref="T244">_xlfn.SWITCH(UPPER(TRIM(Table2[[#This Row],[Status_Clean]])),"NEW",1,"CONTACTED",2,"QUALIFIED",3,"CONVERTED",4,"LOST",5,99)</f>
        <v>3</v>
      </c>
      <c r="U244" t="str" cm="1">
        <f t="array" ref="U244">_xlfn.LET(_xlpm.x,IFERROR(VALUE(Table2[[#This Row],[Response_Time_Hours]]),""),IF(_xlpm.x="","CHECK",_xlfn.IFS(_xlpm.x&lt;=1,"Immediate",_xlpm.x&lt;=6,"Fast",_xlpm.x&lt;=24,"Moderate",_xlpm.x&gt;24,"Delayed")))</f>
        <v>Delayed</v>
      </c>
      <c r="V244">
        <f>FLOOR(tbl_CleanLeads[[#This Row],[Response_Time_Hours]],6)</f>
        <v>66</v>
      </c>
      <c r="W244" t="str" cm="1">
        <f t="array" ref="W244">IF(Table2[[#This Row],[Interaction_Count_Final]]="","N/A",_xlfn.IFS(Table2[[#This Row],[Interaction_Count_Final]]&lt;=2,"Low",Table2[[#This Row],[Interaction_Count_Final]]&lt;=5,"Medium",Table2[[#This Row],[Interaction_Count_Final]]&gt;=6,"High",TRUE,"CHECK"))</f>
        <v>High</v>
      </c>
      <c r="X244" t="b">
        <f t="shared" si="3"/>
        <v>1</v>
      </c>
      <c r="Y244" t="b">
        <f>tbl_CleanLeads[[#This Row],[Response_Time_Hours]]&gt;24</f>
        <v>1</v>
      </c>
      <c r="Z244" s="13" t="b">
        <f>tbl_CleanLeads[[#This Row],[Response_Time_Hours]]&gt;72</f>
        <v>0</v>
      </c>
      <c r="AA244" s="13" t="b">
        <f>tbl_CleanLeads[[#This Row],[Status_Clean]]="Converted"</f>
        <v>0</v>
      </c>
    </row>
    <row r="245" spans="1:27">
      <c r="A245" t="s">
        <v>63</v>
      </c>
      <c r="B245" t="s">
        <v>911</v>
      </c>
      <c r="C245" t="s">
        <v>7551</v>
      </c>
      <c r="D245" t="s">
        <v>7258</v>
      </c>
      <c r="E245" t="s">
        <v>106</v>
      </c>
      <c r="F245" t="s">
        <v>125</v>
      </c>
      <c r="G245" s="1">
        <v>45101</v>
      </c>
      <c r="H245" s="8">
        <f>MONTH(tbl_CleanLeads[[#This Row],[Lead_Date_Final]])</f>
        <v>6</v>
      </c>
      <c r="I245" t="s">
        <v>7276</v>
      </c>
      <c r="J245" t="s">
        <v>7263</v>
      </c>
      <c r="K245" t="s">
        <v>7277</v>
      </c>
      <c r="L245">
        <f>WEEKDAY(tbl_CleanLeads[[#This Row],[Lead_Date_Final]],2)</f>
        <v>6</v>
      </c>
      <c r="M245" t="s">
        <v>7278</v>
      </c>
      <c r="N245">
        <v>21.2</v>
      </c>
      <c r="O245" s="7">
        <v>1571.15</v>
      </c>
      <c r="P245">
        <v>32</v>
      </c>
      <c r="Q245" t="s">
        <v>7289</v>
      </c>
      <c r="R245">
        <f>IF(UPPER(TRIM(Table2[[#This Row],[Status_Clean]]))="CONVERTED",1,0)</f>
        <v>0</v>
      </c>
      <c r="S245">
        <f>IF(ISNUMBER(MATCH(UPPER(TRIM(Table2[[#This Row],[Status_Clean]])),{"CONTACTED","QUALIFIED","CONVERTED"},0)),1,0)</f>
        <v>1</v>
      </c>
      <c r="T245" cm="1">
        <f t="array" ref="T245">_xlfn.SWITCH(UPPER(TRIM(Table2[[#This Row],[Status_Clean]])),"NEW",1,"CONTACTED",2,"QUALIFIED",3,"CONVERTED",4,"LOST",5,99)</f>
        <v>2</v>
      </c>
      <c r="U245" t="str" cm="1">
        <f t="array" ref="U245">_xlfn.LET(_xlpm.x,IFERROR(VALUE(Table2[[#This Row],[Response_Time_Hours]]),""),IF(_xlpm.x="","CHECK",_xlfn.IFS(_xlpm.x&lt;=1,"Immediate",_xlpm.x&lt;=6,"Fast",_xlpm.x&lt;=24,"Moderate",_xlpm.x&gt;24,"Delayed")))</f>
        <v>Moderate</v>
      </c>
      <c r="V245">
        <f>FLOOR(tbl_CleanLeads[[#This Row],[Response_Time_Hours]],6)</f>
        <v>18</v>
      </c>
      <c r="W245" t="str" cm="1">
        <f t="array" ref="W245">IF(Table2[[#This Row],[Interaction_Count_Final]]="","N/A",_xlfn.IFS(Table2[[#This Row],[Interaction_Count_Final]]&lt;=2,"Low",Table2[[#This Row],[Interaction_Count_Final]]&lt;=5,"Medium",Table2[[#This Row],[Interaction_Count_Final]]&gt;=6,"High",TRUE,"CHECK"))</f>
        <v>High</v>
      </c>
      <c r="X245" t="b">
        <f t="shared" si="3"/>
        <v>1</v>
      </c>
      <c r="Y245" t="b">
        <f>tbl_CleanLeads[[#This Row],[Response_Time_Hours]]&gt;24</f>
        <v>0</v>
      </c>
      <c r="Z245" s="13" t="b">
        <f>tbl_CleanLeads[[#This Row],[Response_Time_Hours]]&gt;72</f>
        <v>0</v>
      </c>
      <c r="AA245" s="13" t="b">
        <f>tbl_CleanLeads[[#This Row],[Status_Clean]]="Converted"</f>
        <v>0</v>
      </c>
    </row>
    <row r="246" spans="1:27">
      <c r="A246" t="s">
        <v>90</v>
      </c>
      <c r="B246" t="s">
        <v>913</v>
      </c>
      <c r="C246" t="s">
        <v>7553</v>
      </c>
      <c r="D246" t="s">
        <v>7258</v>
      </c>
      <c r="E246" t="s">
        <v>1356</v>
      </c>
      <c r="F246" t="s">
        <v>250</v>
      </c>
      <c r="G246" s="1">
        <v>45037</v>
      </c>
      <c r="H246" s="8">
        <f>MONTH(tbl_CleanLeads[[#This Row],[Lead_Date_Final]])</f>
        <v>4</v>
      </c>
      <c r="I246" t="s">
        <v>7297</v>
      </c>
      <c r="J246" t="s">
        <v>7263</v>
      </c>
      <c r="K246" t="s">
        <v>7277</v>
      </c>
      <c r="L246">
        <f>WEEKDAY(tbl_CleanLeads[[#This Row],[Lead_Date_Final]],2)</f>
        <v>5</v>
      </c>
      <c r="M246" t="s">
        <v>7312</v>
      </c>
      <c r="N246">
        <v>8</v>
      </c>
      <c r="O246" s="7">
        <v>1175.5899999999999</v>
      </c>
      <c r="P246">
        <v>40</v>
      </c>
      <c r="Q246" t="s">
        <v>7289</v>
      </c>
      <c r="R246">
        <f>IF(UPPER(TRIM(Table2[[#This Row],[Status_Clean]]))="CONVERTED",1,0)</f>
        <v>1</v>
      </c>
      <c r="S246">
        <f>IF(ISNUMBER(MATCH(UPPER(TRIM(Table2[[#This Row],[Status_Clean]])),{"CONTACTED","QUALIFIED","CONVERTED"},0)),1,0)</f>
        <v>1</v>
      </c>
      <c r="T246" cm="1">
        <f t="array" ref="T246">_xlfn.SWITCH(UPPER(TRIM(Table2[[#This Row],[Status_Clean]])),"NEW",1,"CONTACTED",2,"QUALIFIED",3,"CONVERTED",4,"LOST",5,99)</f>
        <v>4</v>
      </c>
      <c r="U246" t="str" cm="1">
        <f t="array" ref="U246">_xlfn.LET(_xlpm.x,IFERROR(VALUE(Table2[[#This Row],[Response_Time_Hours]]),""),IF(_xlpm.x="","CHECK",_xlfn.IFS(_xlpm.x&lt;=1,"Immediate",_xlpm.x&lt;=6,"Fast",_xlpm.x&lt;=24,"Moderate",_xlpm.x&gt;24,"Delayed")))</f>
        <v>Moderate</v>
      </c>
      <c r="V246">
        <f>FLOOR(tbl_CleanLeads[[#This Row],[Response_Time_Hours]],6)</f>
        <v>6</v>
      </c>
      <c r="W246" t="str" cm="1">
        <f t="array" ref="W246">IF(Table2[[#This Row],[Interaction_Count_Final]]="","N/A",_xlfn.IFS(Table2[[#This Row],[Interaction_Count_Final]]&lt;=2,"Low",Table2[[#This Row],[Interaction_Count_Final]]&lt;=5,"Medium",Table2[[#This Row],[Interaction_Count_Final]]&gt;=6,"High",TRUE,"CHECK"))</f>
        <v>High</v>
      </c>
      <c r="X246" t="b">
        <f t="shared" si="3"/>
        <v>1</v>
      </c>
      <c r="Y246" t="b">
        <f>tbl_CleanLeads[[#This Row],[Response_Time_Hours]]&gt;24</f>
        <v>0</v>
      </c>
      <c r="Z246" s="13" t="b">
        <f>tbl_CleanLeads[[#This Row],[Response_Time_Hours]]&gt;72</f>
        <v>0</v>
      </c>
      <c r="AA246" s="13" t="b">
        <f>tbl_CleanLeads[[#This Row],[Status_Clean]]="Converted"</f>
        <v>1</v>
      </c>
    </row>
    <row r="247" spans="1:27">
      <c r="A247" t="s">
        <v>90</v>
      </c>
      <c r="B247" t="s">
        <v>915</v>
      </c>
      <c r="C247" t="s">
        <v>916</v>
      </c>
      <c r="D247" t="s">
        <v>7258</v>
      </c>
      <c r="E247" t="s">
        <v>106</v>
      </c>
      <c r="F247" t="s">
        <v>71</v>
      </c>
      <c r="G247" s="1">
        <v>45019</v>
      </c>
      <c r="H247" s="8">
        <f>MONTH(tbl_CleanLeads[[#This Row],[Lead_Date_Final]])</f>
        <v>4</v>
      </c>
      <c r="I247" t="s">
        <v>7297</v>
      </c>
      <c r="J247" t="s">
        <v>7263</v>
      </c>
      <c r="K247" t="s">
        <v>7277</v>
      </c>
      <c r="L247">
        <f>WEEKDAY(tbl_CleanLeads[[#This Row],[Lead_Date_Final]],2)</f>
        <v>1</v>
      </c>
      <c r="M247" t="s">
        <v>7298</v>
      </c>
      <c r="N247">
        <v>37</v>
      </c>
      <c r="O247" s="7">
        <v>1078.78</v>
      </c>
      <c r="P247">
        <v>7</v>
      </c>
      <c r="Q247" t="s">
        <v>7289</v>
      </c>
      <c r="R247">
        <f>IF(UPPER(TRIM(Table2[[#This Row],[Status_Clean]]))="CONVERTED",1,0)</f>
        <v>0</v>
      </c>
      <c r="S247">
        <f>IF(ISNUMBER(MATCH(UPPER(TRIM(Table2[[#This Row],[Status_Clean]])),{"CONTACTED","QUALIFIED","CONVERTED"},0)),1,0)</f>
        <v>1</v>
      </c>
      <c r="T247" cm="1">
        <f t="array" ref="T247">_xlfn.SWITCH(UPPER(TRIM(Table2[[#This Row],[Status_Clean]])),"NEW",1,"CONTACTED",2,"QUALIFIED",3,"CONVERTED",4,"LOST",5,99)</f>
        <v>3</v>
      </c>
      <c r="U247" t="str" cm="1">
        <f t="array" ref="U247">_xlfn.LET(_xlpm.x,IFERROR(VALUE(Table2[[#This Row],[Response_Time_Hours]]),""),IF(_xlpm.x="","CHECK",_xlfn.IFS(_xlpm.x&lt;=1,"Immediate",_xlpm.x&lt;=6,"Fast",_xlpm.x&lt;=24,"Moderate",_xlpm.x&gt;24,"Delayed")))</f>
        <v>Delayed</v>
      </c>
      <c r="V247">
        <f>FLOOR(tbl_CleanLeads[[#This Row],[Response_Time_Hours]],6)</f>
        <v>36</v>
      </c>
      <c r="W247" t="str" cm="1">
        <f t="array" ref="W247">IF(Table2[[#This Row],[Interaction_Count_Final]]="","N/A",_xlfn.IFS(Table2[[#This Row],[Interaction_Count_Final]]&lt;=2,"Low",Table2[[#This Row],[Interaction_Count_Final]]&lt;=5,"Medium",Table2[[#This Row],[Interaction_Count_Final]]&gt;=6,"High",TRUE,"CHECK"))</f>
        <v>High</v>
      </c>
      <c r="X247" t="b">
        <f t="shared" si="3"/>
        <v>1</v>
      </c>
      <c r="Y247" t="b">
        <f>tbl_CleanLeads[[#This Row],[Response_Time_Hours]]&gt;24</f>
        <v>1</v>
      </c>
      <c r="Z247" s="13" t="b">
        <f>tbl_CleanLeads[[#This Row],[Response_Time_Hours]]&gt;72</f>
        <v>0</v>
      </c>
      <c r="AA247" s="13" t="b">
        <f>tbl_CleanLeads[[#This Row],[Status_Clean]]="Converted"</f>
        <v>0</v>
      </c>
    </row>
    <row r="248" spans="1:27">
      <c r="A248" t="s">
        <v>70</v>
      </c>
      <c r="B248" t="s">
        <v>917</v>
      </c>
      <c r="C248" t="s">
        <v>918</v>
      </c>
      <c r="D248" t="s">
        <v>7303</v>
      </c>
      <c r="E248" t="s">
        <v>69</v>
      </c>
      <c r="F248" t="s">
        <v>173</v>
      </c>
      <c r="G248" s="1">
        <v>45230</v>
      </c>
      <c r="H248" s="8">
        <f>MONTH(tbl_CleanLeads[[#This Row],[Lead_Date_Final]])</f>
        <v>10</v>
      </c>
      <c r="I248" t="s">
        <v>7270</v>
      </c>
      <c r="J248" t="s">
        <v>7263</v>
      </c>
      <c r="K248" t="s">
        <v>7264</v>
      </c>
      <c r="L248">
        <f>WEEKDAY(tbl_CleanLeads[[#This Row],[Lead_Date_Final]],2)</f>
        <v>2</v>
      </c>
      <c r="M248" t="s">
        <v>7265</v>
      </c>
      <c r="N248">
        <v>26.2</v>
      </c>
      <c r="O248" s="7">
        <v>1097.1300000000001</v>
      </c>
      <c r="P248">
        <v>16</v>
      </c>
      <c r="Q248" t="s">
        <v>7289</v>
      </c>
      <c r="R248">
        <f>IF(UPPER(TRIM(Table2[[#This Row],[Status_Clean]]))="CONVERTED",1,0)</f>
        <v>0</v>
      </c>
      <c r="S248">
        <f>IF(ISNUMBER(MATCH(UPPER(TRIM(Table2[[#This Row],[Status_Clean]])),{"CONTACTED","QUALIFIED","CONVERTED"},0)),1,0)</f>
        <v>0</v>
      </c>
      <c r="T248" cm="1">
        <f t="array" ref="T248">_xlfn.SWITCH(UPPER(TRIM(Table2[[#This Row],[Status_Clean]])),"NEW",1,"CONTACTED",2,"QUALIFIED",3,"CONVERTED",4,"LOST",5,99)</f>
        <v>5</v>
      </c>
      <c r="U248" t="str" cm="1">
        <f t="array" ref="U248">_xlfn.LET(_xlpm.x,IFERROR(VALUE(Table2[[#This Row],[Response_Time_Hours]]),""),IF(_xlpm.x="","CHECK",_xlfn.IFS(_xlpm.x&lt;=1,"Immediate",_xlpm.x&lt;=6,"Fast",_xlpm.x&lt;=24,"Moderate",_xlpm.x&gt;24,"Delayed")))</f>
        <v>Delayed</v>
      </c>
      <c r="V248">
        <f>FLOOR(tbl_CleanLeads[[#This Row],[Response_Time_Hours]],6)</f>
        <v>24</v>
      </c>
      <c r="W248" t="str" cm="1">
        <f t="array" ref="W248">IF(Table2[[#This Row],[Interaction_Count_Final]]="","N/A",_xlfn.IFS(Table2[[#This Row],[Interaction_Count_Final]]&lt;=2,"Low",Table2[[#This Row],[Interaction_Count_Final]]&lt;=5,"Medium",Table2[[#This Row],[Interaction_Count_Final]]&gt;=6,"High",TRUE,"CHECK"))</f>
        <v>High</v>
      </c>
      <c r="X248" t="b">
        <f t="shared" si="3"/>
        <v>1</v>
      </c>
      <c r="Y248" t="b">
        <f>tbl_CleanLeads[[#This Row],[Response_Time_Hours]]&gt;24</f>
        <v>1</v>
      </c>
      <c r="Z248" s="13" t="b">
        <f>tbl_CleanLeads[[#This Row],[Response_Time_Hours]]&gt;72</f>
        <v>0</v>
      </c>
      <c r="AA248" s="13" t="b">
        <f>tbl_CleanLeads[[#This Row],[Status_Clean]]="Converted"</f>
        <v>0</v>
      </c>
    </row>
    <row r="249" spans="1:27">
      <c r="A249" t="s">
        <v>90</v>
      </c>
      <c r="B249" t="s">
        <v>920</v>
      </c>
      <c r="C249" t="s">
        <v>7556</v>
      </c>
      <c r="D249" t="s">
        <v>7258</v>
      </c>
      <c r="E249" t="s">
        <v>792</v>
      </c>
      <c r="F249" t="s">
        <v>173</v>
      </c>
      <c r="G249" s="1">
        <v>45247</v>
      </c>
      <c r="H249" s="8">
        <f>MONTH(tbl_CleanLeads[[#This Row],[Lead_Date_Final]])</f>
        <v>11</v>
      </c>
      <c r="I249" t="s">
        <v>7300</v>
      </c>
      <c r="J249" t="s">
        <v>7263</v>
      </c>
      <c r="K249" t="s">
        <v>7264</v>
      </c>
      <c r="L249">
        <f>WEEKDAY(tbl_CleanLeads[[#This Row],[Lead_Date_Final]],2)</f>
        <v>5</v>
      </c>
      <c r="M249" t="s">
        <v>7312</v>
      </c>
      <c r="N249">
        <v>59.9</v>
      </c>
      <c r="O249" s="7">
        <v>4815.37</v>
      </c>
      <c r="P249">
        <v>10</v>
      </c>
      <c r="Q249" t="s">
        <v>7273</v>
      </c>
      <c r="R249">
        <f>IF(UPPER(TRIM(Table2[[#This Row],[Status_Clean]]))="CONVERTED",1,0)</f>
        <v>0</v>
      </c>
      <c r="S249">
        <f>IF(ISNUMBER(MATCH(UPPER(TRIM(Table2[[#This Row],[Status_Clean]])),{"CONTACTED","QUALIFIED","CONVERTED"},0)),1,0)</f>
        <v>0</v>
      </c>
      <c r="T249" cm="1">
        <f t="array" ref="T249">_xlfn.SWITCH(UPPER(TRIM(Table2[[#This Row],[Status_Clean]])),"NEW",1,"CONTACTED",2,"QUALIFIED",3,"CONVERTED",4,"LOST",5,99)</f>
        <v>5</v>
      </c>
      <c r="U249" t="str" cm="1">
        <f t="array" ref="U249">_xlfn.LET(_xlpm.x,IFERROR(VALUE(Table2[[#This Row],[Response_Time_Hours]]),""),IF(_xlpm.x="","CHECK",_xlfn.IFS(_xlpm.x&lt;=1,"Immediate",_xlpm.x&lt;=6,"Fast",_xlpm.x&lt;=24,"Moderate",_xlpm.x&gt;24,"Delayed")))</f>
        <v>Delayed</v>
      </c>
      <c r="V249">
        <f>FLOOR(tbl_CleanLeads[[#This Row],[Response_Time_Hours]],6)</f>
        <v>54</v>
      </c>
      <c r="W249" t="str" cm="1">
        <f t="array" ref="W249">IF(Table2[[#This Row],[Interaction_Count_Final]]="","N/A",_xlfn.IFS(Table2[[#This Row],[Interaction_Count_Final]]&lt;=2,"Low",Table2[[#This Row],[Interaction_Count_Final]]&lt;=5,"Medium",Table2[[#This Row],[Interaction_Count_Final]]&gt;=6,"High",TRUE,"CHECK"))</f>
        <v>High</v>
      </c>
      <c r="X249" t="b">
        <f t="shared" si="3"/>
        <v>1</v>
      </c>
      <c r="Y249" t="b">
        <f>tbl_CleanLeads[[#This Row],[Response_Time_Hours]]&gt;24</f>
        <v>1</v>
      </c>
      <c r="Z249" s="13" t="b">
        <f>tbl_CleanLeads[[#This Row],[Response_Time_Hours]]&gt;72</f>
        <v>0</v>
      </c>
      <c r="AA249" s="13" t="b">
        <f>tbl_CleanLeads[[#This Row],[Status_Clean]]="Converted"</f>
        <v>0</v>
      </c>
    </row>
    <row r="250" spans="1:27">
      <c r="A250" t="s">
        <v>63</v>
      </c>
      <c r="B250" t="s">
        <v>922</v>
      </c>
      <c r="C250" t="s">
        <v>923</v>
      </c>
      <c r="D250" t="s">
        <v>7303</v>
      </c>
      <c r="E250" t="s">
        <v>469</v>
      </c>
      <c r="F250" t="s">
        <v>125</v>
      </c>
      <c r="G250" s="1">
        <v>45310</v>
      </c>
      <c r="H250" s="8">
        <f>MONTH(tbl_CleanLeads[[#This Row],[Lead_Date_Final]])</f>
        <v>1</v>
      </c>
      <c r="I250" t="s">
        <v>7317</v>
      </c>
      <c r="J250" t="s">
        <v>7271</v>
      </c>
      <c r="K250" t="s">
        <v>7284</v>
      </c>
      <c r="L250">
        <f>WEEKDAY(tbl_CleanLeads[[#This Row],[Lead_Date_Final]],2)</f>
        <v>5</v>
      </c>
      <c r="M250" t="s">
        <v>7312</v>
      </c>
      <c r="N250">
        <v>27</v>
      </c>
      <c r="O250" s="7">
        <v>4972.76</v>
      </c>
      <c r="P250">
        <v>35</v>
      </c>
      <c r="Q250" t="s">
        <v>7273</v>
      </c>
      <c r="R250">
        <f>IF(UPPER(TRIM(Table2[[#This Row],[Status_Clean]]))="CONVERTED",1,0)</f>
        <v>0</v>
      </c>
      <c r="S250">
        <f>IF(ISNUMBER(MATCH(UPPER(TRIM(Table2[[#This Row],[Status_Clean]])),{"CONTACTED","QUALIFIED","CONVERTED"},0)),1,0)</f>
        <v>1</v>
      </c>
      <c r="T250" cm="1">
        <f t="array" ref="T250">_xlfn.SWITCH(UPPER(TRIM(Table2[[#This Row],[Status_Clean]])),"NEW",1,"CONTACTED",2,"QUALIFIED",3,"CONVERTED",4,"LOST",5,99)</f>
        <v>2</v>
      </c>
      <c r="U250" t="str" cm="1">
        <f t="array" ref="U250">_xlfn.LET(_xlpm.x,IFERROR(VALUE(Table2[[#This Row],[Response_Time_Hours]]),""),IF(_xlpm.x="","CHECK",_xlfn.IFS(_xlpm.x&lt;=1,"Immediate",_xlpm.x&lt;=6,"Fast",_xlpm.x&lt;=24,"Moderate",_xlpm.x&gt;24,"Delayed")))</f>
        <v>Delayed</v>
      </c>
      <c r="V250">
        <f>FLOOR(tbl_CleanLeads[[#This Row],[Response_Time_Hours]],6)</f>
        <v>24</v>
      </c>
      <c r="W250" t="str" cm="1">
        <f t="array" ref="W250">IF(Table2[[#This Row],[Interaction_Count_Final]]="","N/A",_xlfn.IFS(Table2[[#This Row],[Interaction_Count_Final]]&lt;=2,"Low",Table2[[#This Row],[Interaction_Count_Final]]&lt;=5,"Medium",Table2[[#This Row],[Interaction_Count_Final]]&gt;=6,"High",TRUE,"CHECK"))</f>
        <v>High</v>
      </c>
      <c r="X250" t="b">
        <f t="shared" si="3"/>
        <v>1</v>
      </c>
      <c r="Y250" t="b">
        <f>tbl_CleanLeads[[#This Row],[Response_Time_Hours]]&gt;24</f>
        <v>1</v>
      </c>
      <c r="Z250" s="13" t="b">
        <f>tbl_CleanLeads[[#This Row],[Response_Time_Hours]]&gt;72</f>
        <v>0</v>
      </c>
      <c r="AA250" s="13" t="b">
        <f>tbl_CleanLeads[[#This Row],[Status_Clean]]="Converted"</f>
        <v>0</v>
      </c>
    </row>
    <row r="251" spans="1:27">
      <c r="A251" t="s">
        <v>102</v>
      </c>
      <c r="B251" t="s">
        <v>925</v>
      </c>
      <c r="C251" t="s">
        <v>926</v>
      </c>
      <c r="D251" t="s">
        <v>7258</v>
      </c>
      <c r="E251" t="s">
        <v>447</v>
      </c>
      <c r="F251" t="s">
        <v>193</v>
      </c>
      <c r="G251" s="1">
        <v>45542</v>
      </c>
      <c r="H251" s="8">
        <f>MONTH(tbl_CleanLeads[[#This Row],[Lead_Date_Final]])</f>
        <v>9</v>
      </c>
      <c r="I251" t="s">
        <v>7287</v>
      </c>
      <c r="J251" t="s">
        <v>7271</v>
      </c>
      <c r="K251" t="s">
        <v>7288</v>
      </c>
      <c r="L251">
        <f>WEEKDAY(tbl_CleanLeads[[#This Row],[Lead_Date_Final]],2)</f>
        <v>6</v>
      </c>
      <c r="M251" t="s">
        <v>7278</v>
      </c>
      <c r="N251">
        <v>30.3</v>
      </c>
      <c r="O251" s="7">
        <v>3871.37</v>
      </c>
      <c r="P251">
        <v>41</v>
      </c>
      <c r="Q251" t="s">
        <v>7266</v>
      </c>
      <c r="R251">
        <f>IF(UPPER(TRIM(Table2[[#This Row],[Status_Clean]]))="CONVERTED",1,0)</f>
        <v>0</v>
      </c>
      <c r="S251">
        <f>IF(ISNUMBER(MATCH(UPPER(TRIM(Table2[[#This Row],[Status_Clean]])),{"CONTACTED","QUALIFIED","CONVERTED"},0)),1,0)</f>
        <v>0</v>
      </c>
      <c r="T251" cm="1">
        <f t="array" ref="T251">_xlfn.SWITCH(UPPER(TRIM(Table2[[#This Row],[Status_Clean]])),"NEW",1,"CONTACTED",2,"QUALIFIED",3,"CONVERTED",4,"LOST",5,99)</f>
        <v>1</v>
      </c>
      <c r="U251" t="str" cm="1">
        <f t="array" ref="U251">_xlfn.LET(_xlpm.x,IFERROR(VALUE(Table2[[#This Row],[Response_Time_Hours]]),""),IF(_xlpm.x="","CHECK",_xlfn.IFS(_xlpm.x&lt;=1,"Immediate",_xlpm.x&lt;=6,"Fast",_xlpm.x&lt;=24,"Moderate",_xlpm.x&gt;24,"Delayed")))</f>
        <v>Delayed</v>
      </c>
      <c r="V251">
        <f>FLOOR(tbl_CleanLeads[[#This Row],[Response_Time_Hours]],6)</f>
        <v>30</v>
      </c>
      <c r="W251" t="str" cm="1">
        <f t="array" ref="W251">IF(Table2[[#This Row],[Interaction_Count_Final]]="","N/A",_xlfn.IFS(Table2[[#This Row],[Interaction_Count_Final]]&lt;=2,"Low",Table2[[#This Row],[Interaction_Count_Final]]&lt;=5,"Medium",Table2[[#This Row],[Interaction_Count_Final]]&gt;=6,"High",TRUE,"CHECK"))</f>
        <v>High</v>
      </c>
      <c r="X251" t="b">
        <f t="shared" si="3"/>
        <v>1</v>
      </c>
      <c r="Y251" t="b">
        <f>tbl_CleanLeads[[#This Row],[Response_Time_Hours]]&gt;24</f>
        <v>1</v>
      </c>
      <c r="Z251" s="13" t="b">
        <f>tbl_CleanLeads[[#This Row],[Response_Time_Hours]]&gt;72</f>
        <v>0</v>
      </c>
      <c r="AA251" s="13" t="b">
        <f>tbl_CleanLeads[[#This Row],[Status_Clean]]="Converted"</f>
        <v>0</v>
      </c>
    </row>
    <row r="252" spans="1:27">
      <c r="A252" t="s">
        <v>90</v>
      </c>
      <c r="B252" t="s">
        <v>928</v>
      </c>
      <c r="C252" t="s">
        <v>929</v>
      </c>
      <c r="D252" t="s">
        <v>7274</v>
      </c>
      <c r="E252" t="s">
        <v>469</v>
      </c>
      <c r="F252" t="s">
        <v>71</v>
      </c>
      <c r="G252" s="1">
        <v>45268</v>
      </c>
      <c r="H252" s="8">
        <f>MONTH(tbl_CleanLeads[[#This Row],[Lead_Date_Final]])</f>
        <v>12</v>
      </c>
      <c r="I252" t="s">
        <v>7262</v>
      </c>
      <c r="J252" t="s">
        <v>7263</v>
      </c>
      <c r="K252" t="s">
        <v>7264</v>
      </c>
      <c r="L252">
        <f>WEEKDAY(tbl_CleanLeads[[#This Row],[Lead_Date_Final]],2)</f>
        <v>5</v>
      </c>
      <c r="M252" t="s">
        <v>7312</v>
      </c>
      <c r="N252">
        <v>54</v>
      </c>
      <c r="O252" s="7">
        <v>3722.73</v>
      </c>
      <c r="P252">
        <v>25</v>
      </c>
      <c r="Q252" t="s">
        <v>7266</v>
      </c>
      <c r="R252">
        <f>IF(UPPER(TRIM(Table2[[#This Row],[Status_Clean]]))="CONVERTED",1,0)</f>
        <v>0</v>
      </c>
      <c r="S252">
        <f>IF(ISNUMBER(MATCH(UPPER(TRIM(Table2[[#This Row],[Status_Clean]])),{"CONTACTED","QUALIFIED","CONVERTED"},0)),1,0)</f>
        <v>1</v>
      </c>
      <c r="T252" cm="1">
        <f t="array" ref="T252">_xlfn.SWITCH(UPPER(TRIM(Table2[[#This Row],[Status_Clean]])),"NEW",1,"CONTACTED",2,"QUALIFIED",3,"CONVERTED",4,"LOST",5,99)</f>
        <v>3</v>
      </c>
      <c r="U252" t="str" cm="1">
        <f t="array" ref="U252">_xlfn.LET(_xlpm.x,IFERROR(VALUE(Table2[[#This Row],[Response_Time_Hours]]),""),IF(_xlpm.x="","CHECK",_xlfn.IFS(_xlpm.x&lt;=1,"Immediate",_xlpm.x&lt;=6,"Fast",_xlpm.x&lt;=24,"Moderate",_xlpm.x&gt;24,"Delayed")))</f>
        <v>Delayed</v>
      </c>
      <c r="V252">
        <f>FLOOR(tbl_CleanLeads[[#This Row],[Response_Time_Hours]],6)</f>
        <v>54</v>
      </c>
      <c r="W252" t="str" cm="1">
        <f t="array" ref="W252">IF(Table2[[#This Row],[Interaction_Count_Final]]="","N/A",_xlfn.IFS(Table2[[#This Row],[Interaction_Count_Final]]&lt;=2,"Low",Table2[[#This Row],[Interaction_Count_Final]]&lt;=5,"Medium",Table2[[#This Row],[Interaction_Count_Final]]&gt;=6,"High",TRUE,"CHECK"))</f>
        <v>High</v>
      </c>
      <c r="X252" t="b">
        <f t="shared" si="3"/>
        <v>1</v>
      </c>
      <c r="Y252" t="b">
        <f>tbl_CleanLeads[[#This Row],[Response_Time_Hours]]&gt;24</f>
        <v>1</v>
      </c>
      <c r="Z252" s="13" t="b">
        <f>tbl_CleanLeads[[#This Row],[Response_Time_Hours]]&gt;72</f>
        <v>0</v>
      </c>
      <c r="AA252" s="13" t="b">
        <f>tbl_CleanLeads[[#This Row],[Status_Clean]]="Converted"</f>
        <v>0</v>
      </c>
    </row>
    <row r="253" spans="1:27">
      <c r="A253" t="s">
        <v>90</v>
      </c>
      <c r="B253" t="s">
        <v>930</v>
      </c>
      <c r="C253" t="s">
        <v>7560</v>
      </c>
      <c r="D253" t="s">
        <v>7258</v>
      </c>
      <c r="E253" t="s">
        <v>69</v>
      </c>
      <c r="F253" t="s">
        <v>193</v>
      </c>
      <c r="G253" s="1">
        <v>44992</v>
      </c>
      <c r="H253" s="8">
        <f>MONTH(tbl_CleanLeads[[#This Row],[Lead_Date_Final]])</f>
        <v>3</v>
      </c>
      <c r="I253" t="s">
        <v>7295</v>
      </c>
      <c r="J253" t="s">
        <v>7263</v>
      </c>
      <c r="K253" t="s">
        <v>7284</v>
      </c>
      <c r="L253">
        <f>WEEKDAY(tbl_CleanLeads[[#This Row],[Lead_Date_Final]],2)</f>
        <v>2</v>
      </c>
      <c r="M253" t="s">
        <v>7265</v>
      </c>
      <c r="N253">
        <v>34</v>
      </c>
      <c r="O253" s="7">
        <v>1727.33</v>
      </c>
      <c r="P253">
        <v>1</v>
      </c>
      <c r="Q253" t="s">
        <v>7289</v>
      </c>
      <c r="R253">
        <f>IF(UPPER(TRIM(Table2[[#This Row],[Status_Clean]]))="CONVERTED",1,0)</f>
        <v>0</v>
      </c>
      <c r="S253">
        <f>IF(ISNUMBER(MATCH(UPPER(TRIM(Table2[[#This Row],[Status_Clean]])),{"CONTACTED","QUALIFIED","CONVERTED"},0)),1,0)</f>
        <v>0</v>
      </c>
      <c r="T253" cm="1">
        <f t="array" ref="T253">_xlfn.SWITCH(UPPER(TRIM(Table2[[#This Row],[Status_Clean]])),"NEW",1,"CONTACTED",2,"QUALIFIED",3,"CONVERTED",4,"LOST",5,99)</f>
        <v>1</v>
      </c>
      <c r="U253" t="str" cm="1">
        <f t="array" ref="U253">_xlfn.LET(_xlpm.x,IFERROR(VALUE(Table2[[#This Row],[Response_Time_Hours]]),""),IF(_xlpm.x="","CHECK",_xlfn.IFS(_xlpm.x&lt;=1,"Immediate",_xlpm.x&lt;=6,"Fast",_xlpm.x&lt;=24,"Moderate",_xlpm.x&gt;24,"Delayed")))</f>
        <v>Delayed</v>
      </c>
      <c r="V253">
        <f>FLOOR(tbl_CleanLeads[[#This Row],[Response_Time_Hours]],6)</f>
        <v>30</v>
      </c>
      <c r="W253" t="str" cm="1">
        <f t="array" ref="W253">IF(Table2[[#This Row],[Interaction_Count_Final]]="","N/A",_xlfn.IFS(Table2[[#This Row],[Interaction_Count_Final]]&lt;=2,"Low",Table2[[#This Row],[Interaction_Count_Final]]&lt;=5,"Medium",Table2[[#This Row],[Interaction_Count_Final]]&gt;=6,"High",TRUE,"CHECK"))</f>
        <v>Low</v>
      </c>
      <c r="X253" t="b">
        <f t="shared" si="3"/>
        <v>1</v>
      </c>
      <c r="Y253" t="b">
        <f>tbl_CleanLeads[[#This Row],[Response_Time_Hours]]&gt;24</f>
        <v>1</v>
      </c>
      <c r="Z253" s="13" t="b">
        <f>tbl_CleanLeads[[#This Row],[Response_Time_Hours]]&gt;72</f>
        <v>0</v>
      </c>
      <c r="AA253" s="13" t="b">
        <f>tbl_CleanLeads[[#This Row],[Status_Clean]]="Converted"</f>
        <v>0</v>
      </c>
    </row>
    <row r="254" spans="1:27">
      <c r="A254" t="s">
        <v>63</v>
      </c>
      <c r="B254" t="s">
        <v>932</v>
      </c>
      <c r="C254" t="s">
        <v>7562</v>
      </c>
      <c r="D254" t="s">
        <v>7280</v>
      </c>
      <c r="E254" t="s">
        <v>1356</v>
      </c>
      <c r="F254" t="s">
        <v>125</v>
      </c>
      <c r="G254" s="1">
        <v>45134</v>
      </c>
      <c r="H254" s="8">
        <f>MONTH(tbl_CleanLeads[[#This Row],[Lead_Date_Final]])</f>
        <v>7</v>
      </c>
      <c r="I254" t="s">
        <v>7305</v>
      </c>
      <c r="J254" t="s">
        <v>7263</v>
      </c>
      <c r="K254" t="s">
        <v>7288</v>
      </c>
      <c r="L254">
        <f>WEEKDAY(tbl_CleanLeads[[#This Row],[Lead_Date_Final]],2)</f>
        <v>4</v>
      </c>
      <c r="M254" t="s">
        <v>7285</v>
      </c>
      <c r="N254">
        <v>41.7</v>
      </c>
      <c r="O254" s="7">
        <v>4451.58</v>
      </c>
      <c r="P254">
        <v>6</v>
      </c>
      <c r="Q254" t="s">
        <v>7273</v>
      </c>
      <c r="R254">
        <f>IF(UPPER(TRIM(Table2[[#This Row],[Status_Clean]]))="CONVERTED",1,0)</f>
        <v>0</v>
      </c>
      <c r="S254">
        <f>IF(ISNUMBER(MATCH(UPPER(TRIM(Table2[[#This Row],[Status_Clean]])),{"CONTACTED","QUALIFIED","CONVERTED"},0)),1,0)</f>
        <v>1</v>
      </c>
      <c r="T254" cm="1">
        <f t="array" ref="T254">_xlfn.SWITCH(UPPER(TRIM(Table2[[#This Row],[Status_Clean]])),"NEW",1,"CONTACTED",2,"QUALIFIED",3,"CONVERTED",4,"LOST",5,99)</f>
        <v>2</v>
      </c>
      <c r="U254" t="str" cm="1">
        <f t="array" ref="U254">_xlfn.LET(_xlpm.x,IFERROR(VALUE(Table2[[#This Row],[Response_Time_Hours]]),""),IF(_xlpm.x="","CHECK",_xlfn.IFS(_xlpm.x&lt;=1,"Immediate",_xlpm.x&lt;=6,"Fast",_xlpm.x&lt;=24,"Moderate",_xlpm.x&gt;24,"Delayed")))</f>
        <v>Delayed</v>
      </c>
      <c r="V254">
        <f>FLOOR(tbl_CleanLeads[[#This Row],[Response_Time_Hours]],6)</f>
        <v>36</v>
      </c>
      <c r="W254" t="str" cm="1">
        <f t="array" ref="W254">IF(Table2[[#This Row],[Interaction_Count_Final]]="","N/A",_xlfn.IFS(Table2[[#This Row],[Interaction_Count_Final]]&lt;=2,"Low",Table2[[#This Row],[Interaction_Count_Final]]&lt;=5,"Medium",Table2[[#This Row],[Interaction_Count_Final]]&gt;=6,"High",TRUE,"CHECK"))</f>
        <v>High</v>
      </c>
      <c r="X254" t="b">
        <f t="shared" si="3"/>
        <v>1</v>
      </c>
      <c r="Y254" t="b">
        <f>tbl_CleanLeads[[#This Row],[Response_Time_Hours]]&gt;24</f>
        <v>1</v>
      </c>
      <c r="Z254" s="13" t="b">
        <f>tbl_CleanLeads[[#This Row],[Response_Time_Hours]]&gt;72</f>
        <v>0</v>
      </c>
      <c r="AA254" s="13" t="b">
        <f>tbl_CleanLeads[[#This Row],[Status_Clean]]="Converted"</f>
        <v>0</v>
      </c>
    </row>
    <row r="255" spans="1:27">
      <c r="A255" t="s">
        <v>70</v>
      </c>
      <c r="B255" t="s">
        <v>936</v>
      </c>
      <c r="C255" t="s">
        <v>937</v>
      </c>
      <c r="D255" t="s">
        <v>7268</v>
      </c>
      <c r="E255" t="s">
        <v>473</v>
      </c>
      <c r="F255" t="s">
        <v>173</v>
      </c>
      <c r="G255" s="1">
        <v>44970</v>
      </c>
      <c r="H255" s="8">
        <f>MONTH(tbl_CleanLeads[[#This Row],[Lead_Date_Final]])</f>
        <v>2</v>
      </c>
      <c r="I255" t="s">
        <v>7283</v>
      </c>
      <c r="J255" t="s">
        <v>7263</v>
      </c>
      <c r="K255" t="s">
        <v>7284</v>
      </c>
      <c r="L255">
        <f>WEEKDAY(tbl_CleanLeads[[#This Row],[Lead_Date_Final]],2)</f>
        <v>1</v>
      </c>
      <c r="M255" t="s">
        <v>7298</v>
      </c>
      <c r="N255">
        <v>43.2</v>
      </c>
      <c r="O255" s="7">
        <v>3763.55</v>
      </c>
      <c r="P255">
        <v>46</v>
      </c>
      <c r="Q255" t="s">
        <v>7266</v>
      </c>
      <c r="R255">
        <f>IF(UPPER(TRIM(Table2[[#This Row],[Status_Clean]]))="CONVERTED",1,0)</f>
        <v>0</v>
      </c>
      <c r="S255">
        <f>IF(ISNUMBER(MATCH(UPPER(TRIM(Table2[[#This Row],[Status_Clean]])),{"CONTACTED","QUALIFIED","CONVERTED"},0)),1,0)</f>
        <v>0</v>
      </c>
      <c r="T255" cm="1">
        <f t="array" ref="T255">_xlfn.SWITCH(UPPER(TRIM(Table2[[#This Row],[Status_Clean]])),"NEW",1,"CONTACTED",2,"QUALIFIED",3,"CONVERTED",4,"LOST",5,99)</f>
        <v>5</v>
      </c>
      <c r="U255" t="str" cm="1">
        <f t="array" ref="U255">_xlfn.LET(_xlpm.x,IFERROR(VALUE(Table2[[#This Row],[Response_Time_Hours]]),""),IF(_xlpm.x="","CHECK",_xlfn.IFS(_xlpm.x&lt;=1,"Immediate",_xlpm.x&lt;=6,"Fast",_xlpm.x&lt;=24,"Moderate",_xlpm.x&gt;24,"Delayed")))</f>
        <v>Delayed</v>
      </c>
      <c r="V255">
        <f>FLOOR(tbl_CleanLeads[[#This Row],[Response_Time_Hours]],6)</f>
        <v>42</v>
      </c>
      <c r="W255" t="str" cm="1">
        <f t="array" ref="W255">IF(Table2[[#This Row],[Interaction_Count_Final]]="","N/A",_xlfn.IFS(Table2[[#This Row],[Interaction_Count_Final]]&lt;=2,"Low",Table2[[#This Row],[Interaction_Count_Final]]&lt;=5,"Medium",Table2[[#This Row],[Interaction_Count_Final]]&gt;=6,"High",TRUE,"CHECK"))</f>
        <v>High</v>
      </c>
      <c r="X255" t="b">
        <f t="shared" si="3"/>
        <v>1</v>
      </c>
      <c r="Y255" t="b">
        <f>tbl_CleanLeads[[#This Row],[Response_Time_Hours]]&gt;24</f>
        <v>1</v>
      </c>
      <c r="Z255" s="13" t="b">
        <f>tbl_CleanLeads[[#This Row],[Response_Time_Hours]]&gt;72</f>
        <v>0</v>
      </c>
      <c r="AA255" s="13" t="b">
        <f>tbl_CleanLeads[[#This Row],[Status_Clean]]="Converted"</f>
        <v>0</v>
      </c>
    </row>
    <row r="256" spans="1:27">
      <c r="A256" t="s">
        <v>102</v>
      </c>
      <c r="B256" t="s">
        <v>939</v>
      </c>
      <c r="C256" t="s">
        <v>940</v>
      </c>
      <c r="D256" t="s">
        <v>7258</v>
      </c>
      <c r="E256" t="s">
        <v>101</v>
      </c>
      <c r="F256" t="s">
        <v>125</v>
      </c>
      <c r="G256" s="1">
        <v>45503</v>
      </c>
      <c r="H256" s="8">
        <f>MONTH(tbl_CleanLeads[[#This Row],[Lead_Date_Final]])</f>
        <v>7</v>
      </c>
      <c r="I256" t="s">
        <v>7305</v>
      </c>
      <c r="J256" t="s">
        <v>7271</v>
      </c>
      <c r="K256" t="s">
        <v>7288</v>
      </c>
      <c r="L256">
        <f>WEEKDAY(tbl_CleanLeads[[#This Row],[Lead_Date_Final]],2)</f>
        <v>2</v>
      </c>
      <c r="M256" t="s">
        <v>7265</v>
      </c>
      <c r="N256">
        <v>56.7</v>
      </c>
      <c r="O256" s="7">
        <v>2768.73</v>
      </c>
      <c r="P256">
        <v>43</v>
      </c>
      <c r="Q256" t="s">
        <v>7266</v>
      </c>
      <c r="R256">
        <f>IF(UPPER(TRIM(Table2[[#This Row],[Status_Clean]]))="CONVERTED",1,0)</f>
        <v>0</v>
      </c>
      <c r="S256">
        <f>IF(ISNUMBER(MATCH(UPPER(TRIM(Table2[[#This Row],[Status_Clean]])),{"CONTACTED","QUALIFIED","CONVERTED"},0)),1,0)</f>
        <v>1</v>
      </c>
      <c r="T256" cm="1">
        <f t="array" ref="T256">_xlfn.SWITCH(UPPER(TRIM(Table2[[#This Row],[Status_Clean]])),"NEW",1,"CONTACTED",2,"QUALIFIED",3,"CONVERTED",4,"LOST",5,99)</f>
        <v>2</v>
      </c>
      <c r="U256" t="str" cm="1">
        <f t="array" ref="U256">_xlfn.LET(_xlpm.x,IFERROR(VALUE(Table2[[#This Row],[Response_Time_Hours]]),""),IF(_xlpm.x="","CHECK",_xlfn.IFS(_xlpm.x&lt;=1,"Immediate",_xlpm.x&lt;=6,"Fast",_xlpm.x&lt;=24,"Moderate",_xlpm.x&gt;24,"Delayed")))</f>
        <v>Delayed</v>
      </c>
      <c r="V256">
        <f>FLOOR(tbl_CleanLeads[[#This Row],[Response_Time_Hours]],6)</f>
        <v>54</v>
      </c>
      <c r="W256" t="str" cm="1">
        <f t="array" ref="W256">IF(Table2[[#This Row],[Interaction_Count_Final]]="","N/A",_xlfn.IFS(Table2[[#This Row],[Interaction_Count_Final]]&lt;=2,"Low",Table2[[#This Row],[Interaction_Count_Final]]&lt;=5,"Medium",Table2[[#This Row],[Interaction_Count_Final]]&gt;=6,"High",TRUE,"CHECK"))</f>
        <v>High</v>
      </c>
      <c r="X256" t="b">
        <f t="shared" si="3"/>
        <v>1</v>
      </c>
      <c r="Y256" t="b">
        <f>tbl_CleanLeads[[#This Row],[Response_Time_Hours]]&gt;24</f>
        <v>1</v>
      </c>
      <c r="Z256" s="13" t="b">
        <f>tbl_CleanLeads[[#This Row],[Response_Time_Hours]]&gt;72</f>
        <v>0</v>
      </c>
      <c r="AA256" s="13" t="b">
        <f>tbl_CleanLeads[[#This Row],[Status_Clean]]="Converted"</f>
        <v>0</v>
      </c>
    </row>
    <row r="257" spans="1:27">
      <c r="A257" t="s">
        <v>102</v>
      </c>
      <c r="B257" t="s">
        <v>942</v>
      </c>
      <c r="C257" t="s">
        <v>943</v>
      </c>
      <c r="D257" t="s">
        <v>7303</v>
      </c>
      <c r="E257" t="s">
        <v>1356</v>
      </c>
      <c r="F257" t="s">
        <v>125</v>
      </c>
      <c r="G257" s="1">
        <v>45220</v>
      </c>
      <c r="H257" s="8">
        <f>MONTH(tbl_CleanLeads[[#This Row],[Lead_Date_Final]])</f>
        <v>10</v>
      </c>
      <c r="I257" t="s">
        <v>7270</v>
      </c>
      <c r="J257" t="s">
        <v>7263</v>
      </c>
      <c r="K257" t="s">
        <v>7264</v>
      </c>
      <c r="L257">
        <f>WEEKDAY(tbl_CleanLeads[[#This Row],[Lead_Date_Final]],2)</f>
        <v>6</v>
      </c>
      <c r="M257" t="s">
        <v>7278</v>
      </c>
      <c r="N257">
        <v>48.7</v>
      </c>
      <c r="O257" s="7">
        <v>2939.17</v>
      </c>
      <c r="P257">
        <v>7</v>
      </c>
      <c r="Q257" t="s">
        <v>7266</v>
      </c>
      <c r="R257">
        <f>IF(UPPER(TRIM(Table2[[#This Row],[Status_Clean]]))="CONVERTED",1,0)</f>
        <v>0</v>
      </c>
      <c r="S257">
        <f>IF(ISNUMBER(MATCH(UPPER(TRIM(Table2[[#This Row],[Status_Clean]])),{"CONTACTED","QUALIFIED","CONVERTED"},0)),1,0)</f>
        <v>1</v>
      </c>
      <c r="T257" cm="1">
        <f t="array" ref="T257">_xlfn.SWITCH(UPPER(TRIM(Table2[[#This Row],[Status_Clean]])),"NEW",1,"CONTACTED",2,"QUALIFIED",3,"CONVERTED",4,"LOST",5,99)</f>
        <v>2</v>
      </c>
      <c r="U257" t="str" cm="1">
        <f t="array" ref="U257">_xlfn.LET(_xlpm.x,IFERROR(VALUE(Table2[[#This Row],[Response_Time_Hours]]),""),IF(_xlpm.x="","CHECK",_xlfn.IFS(_xlpm.x&lt;=1,"Immediate",_xlpm.x&lt;=6,"Fast",_xlpm.x&lt;=24,"Moderate",_xlpm.x&gt;24,"Delayed")))</f>
        <v>Delayed</v>
      </c>
      <c r="V257">
        <f>FLOOR(tbl_CleanLeads[[#This Row],[Response_Time_Hours]],6)</f>
        <v>48</v>
      </c>
      <c r="W257" t="str" cm="1">
        <f t="array" ref="W257">IF(Table2[[#This Row],[Interaction_Count_Final]]="","N/A",_xlfn.IFS(Table2[[#This Row],[Interaction_Count_Final]]&lt;=2,"Low",Table2[[#This Row],[Interaction_Count_Final]]&lt;=5,"Medium",Table2[[#This Row],[Interaction_Count_Final]]&gt;=6,"High",TRUE,"CHECK"))</f>
        <v>High</v>
      </c>
      <c r="X257" t="b">
        <f t="shared" si="3"/>
        <v>1</v>
      </c>
      <c r="Y257" t="b">
        <f>tbl_CleanLeads[[#This Row],[Response_Time_Hours]]&gt;24</f>
        <v>1</v>
      </c>
      <c r="Z257" s="13" t="b">
        <f>tbl_CleanLeads[[#This Row],[Response_Time_Hours]]&gt;72</f>
        <v>0</v>
      </c>
      <c r="AA257" s="13" t="b">
        <f>tbl_CleanLeads[[#This Row],[Status_Clean]]="Converted"</f>
        <v>0</v>
      </c>
    </row>
    <row r="258" spans="1:27">
      <c r="A258" t="s">
        <v>90</v>
      </c>
      <c r="B258" t="s">
        <v>945</v>
      </c>
      <c r="C258" t="s">
        <v>7567</v>
      </c>
      <c r="D258" t="s">
        <v>7280</v>
      </c>
      <c r="E258" t="s">
        <v>263</v>
      </c>
      <c r="F258" t="s">
        <v>125</v>
      </c>
      <c r="G258" s="1">
        <v>45267</v>
      </c>
      <c r="H258" s="8">
        <f>MONTH(tbl_CleanLeads[[#This Row],[Lead_Date_Final]])</f>
        <v>12</v>
      </c>
      <c r="I258" t="s">
        <v>7262</v>
      </c>
      <c r="J258" t="s">
        <v>7263</v>
      </c>
      <c r="K258" t="s">
        <v>7264</v>
      </c>
      <c r="L258">
        <f>WEEKDAY(tbl_CleanLeads[[#This Row],[Lead_Date_Final]],2)</f>
        <v>4</v>
      </c>
      <c r="M258" t="s">
        <v>7285</v>
      </c>
      <c r="N258">
        <v>4.4000000000000004</v>
      </c>
      <c r="O258" s="7">
        <v>3878.39</v>
      </c>
      <c r="P258">
        <v>3</v>
      </c>
      <c r="Q258" t="s">
        <v>7266</v>
      </c>
      <c r="R258">
        <f>IF(UPPER(TRIM(Table2[[#This Row],[Status_Clean]]))="CONVERTED",1,0)</f>
        <v>0</v>
      </c>
      <c r="S258">
        <f>IF(ISNUMBER(MATCH(UPPER(TRIM(Table2[[#This Row],[Status_Clean]])),{"CONTACTED","QUALIFIED","CONVERTED"},0)),1,0)</f>
        <v>1</v>
      </c>
      <c r="T258" cm="1">
        <f t="array" ref="T258">_xlfn.SWITCH(UPPER(TRIM(Table2[[#This Row],[Status_Clean]])),"NEW",1,"CONTACTED",2,"QUALIFIED",3,"CONVERTED",4,"LOST",5,99)</f>
        <v>2</v>
      </c>
      <c r="U258" t="str" cm="1">
        <f t="array" ref="U258">_xlfn.LET(_xlpm.x,IFERROR(VALUE(Table2[[#This Row],[Response_Time_Hours]]),""),IF(_xlpm.x="","CHECK",_xlfn.IFS(_xlpm.x&lt;=1,"Immediate",_xlpm.x&lt;=6,"Fast",_xlpm.x&lt;=24,"Moderate",_xlpm.x&gt;24,"Delayed")))</f>
        <v>Fast</v>
      </c>
      <c r="V258">
        <f>FLOOR(tbl_CleanLeads[[#This Row],[Response_Time_Hours]],6)</f>
        <v>0</v>
      </c>
      <c r="W258" t="str" cm="1">
        <f t="array" ref="W258">IF(Table2[[#This Row],[Interaction_Count_Final]]="","N/A",_xlfn.IFS(Table2[[#This Row],[Interaction_Count_Final]]&lt;=2,"Low",Table2[[#This Row],[Interaction_Count_Final]]&lt;=5,"Medium",Table2[[#This Row],[Interaction_Count_Final]]&gt;=6,"High",TRUE,"CHECK"))</f>
        <v>Medium</v>
      </c>
      <c r="X258" t="b">
        <f t="shared" ref="X258:X321" si="4">COUNTIF($A:$A,$A258)&gt;1</f>
        <v>1</v>
      </c>
      <c r="Y258" t="b">
        <f>tbl_CleanLeads[[#This Row],[Response_Time_Hours]]&gt;24</f>
        <v>0</v>
      </c>
      <c r="Z258" s="13" t="b">
        <f>tbl_CleanLeads[[#This Row],[Response_Time_Hours]]&gt;72</f>
        <v>0</v>
      </c>
      <c r="AA258" s="13" t="b">
        <f>tbl_CleanLeads[[#This Row],[Status_Clean]]="Converted"</f>
        <v>0</v>
      </c>
    </row>
    <row r="259" spans="1:27">
      <c r="A259" t="s">
        <v>102</v>
      </c>
      <c r="B259" t="s">
        <v>947</v>
      </c>
      <c r="C259" t="s">
        <v>948</v>
      </c>
      <c r="D259" t="s">
        <v>7274</v>
      </c>
      <c r="E259" t="s">
        <v>363</v>
      </c>
      <c r="F259" t="s">
        <v>250</v>
      </c>
      <c r="G259" s="1">
        <v>45159</v>
      </c>
      <c r="H259" s="8">
        <f>MONTH(tbl_CleanLeads[[#This Row],[Lead_Date_Final]])</f>
        <v>8</v>
      </c>
      <c r="I259" t="s">
        <v>7310</v>
      </c>
      <c r="J259" t="s">
        <v>7263</v>
      </c>
      <c r="K259" t="s">
        <v>7288</v>
      </c>
      <c r="L259">
        <f>WEEKDAY(tbl_CleanLeads[[#This Row],[Lead_Date_Final]],2)</f>
        <v>1</v>
      </c>
      <c r="M259" t="s">
        <v>7298</v>
      </c>
      <c r="N259">
        <v>38.400000000000006</v>
      </c>
      <c r="O259" s="7">
        <v>4078.02</v>
      </c>
      <c r="P259">
        <v>31</v>
      </c>
      <c r="Q259" t="s">
        <v>7273</v>
      </c>
      <c r="R259">
        <f>IF(UPPER(TRIM(Table2[[#This Row],[Status_Clean]]))="CONVERTED",1,0)</f>
        <v>1</v>
      </c>
      <c r="S259">
        <f>IF(ISNUMBER(MATCH(UPPER(TRIM(Table2[[#This Row],[Status_Clean]])),{"CONTACTED","QUALIFIED","CONVERTED"},0)),1,0)</f>
        <v>1</v>
      </c>
      <c r="T259" cm="1">
        <f t="array" ref="T259">_xlfn.SWITCH(UPPER(TRIM(Table2[[#This Row],[Status_Clean]])),"NEW",1,"CONTACTED",2,"QUALIFIED",3,"CONVERTED",4,"LOST",5,99)</f>
        <v>4</v>
      </c>
      <c r="U259" t="str" cm="1">
        <f t="array" ref="U259">_xlfn.LET(_xlpm.x,IFERROR(VALUE(Table2[[#This Row],[Response_Time_Hours]]),""),IF(_xlpm.x="","CHECK",_xlfn.IFS(_xlpm.x&lt;=1,"Immediate",_xlpm.x&lt;=6,"Fast",_xlpm.x&lt;=24,"Moderate",_xlpm.x&gt;24,"Delayed")))</f>
        <v>Delayed</v>
      </c>
      <c r="V259">
        <f>FLOOR(tbl_CleanLeads[[#This Row],[Response_Time_Hours]],6)</f>
        <v>36</v>
      </c>
      <c r="W259" t="str" cm="1">
        <f t="array" ref="W259">IF(Table2[[#This Row],[Interaction_Count_Final]]="","N/A",_xlfn.IFS(Table2[[#This Row],[Interaction_Count_Final]]&lt;=2,"Low",Table2[[#This Row],[Interaction_Count_Final]]&lt;=5,"Medium",Table2[[#This Row],[Interaction_Count_Final]]&gt;=6,"High",TRUE,"CHECK"))</f>
        <v>High</v>
      </c>
      <c r="X259" t="b">
        <f t="shared" si="4"/>
        <v>1</v>
      </c>
      <c r="Y259" t="b">
        <f>tbl_CleanLeads[[#This Row],[Response_Time_Hours]]&gt;24</f>
        <v>1</v>
      </c>
      <c r="Z259" s="13" t="b">
        <f>tbl_CleanLeads[[#This Row],[Response_Time_Hours]]&gt;72</f>
        <v>0</v>
      </c>
      <c r="AA259" s="13" t="b">
        <f>tbl_CleanLeads[[#This Row],[Status_Clean]]="Converted"</f>
        <v>1</v>
      </c>
    </row>
    <row r="260" spans="1:27">
      <c r="A260" t="s">
        <v>70</v>
      </c>
      <c r="B260" t="s">
        <v>949</v>
      </c>
      <c r="C260" t="s">
        <v>950</v>
      </c>
      <c r="D260" t="s">
        <v>7268</v>
      </c>
      <c r="E260" t="s">
        <v>123</v>
      </c>
      <c r="F260" t="s">
        <v>193</v>
      </c>
      <c r="G260" s="1">
        <v>45071</v>
      </c>
      <c r="H260" s="8">
        <f>MONTH(tbl_CleanLeads[[#This Row],[Lead_Date_Final]])</f>
        <v>5</v>
      </c>
      <c r="I260" t="s">
        <v>7314</v>
      </c>
      <c r="J260" t="s">
        <v>7263</v>
      </c>
      <c r="K260" t="s">
        <v>7277</v>
      </c>
      <c r="L260">
        <f>WEEKDAY(tbl_CleanLeads[[#This Row],[Lead_Date_Final]],2)</f>
        <v>4</v>
      </c>
      <c r="M260" t="s">
        <v>7285</v>
      </c>
      <c r="N260">
        <v>15.1</v>
      </c>
      <c r="O260" s="7">
        <v>1624.2</v>
      </c>
      <c r="P260">
        <v>26</v>
      </c>
      <c r="Q260" t="s">
        <v>7289</v>
      </c>
      <c r="R260">
        <f>IF(UPPER(TRIM(Table2[[#This Row],[Status_Clean]]))="CONVERTED",1,0)</f>
        <v>0</v>
      </c>
      <c r="S260">
        <f>IF(ISNUMBER(MATCH(UPPER(TRIM(Table2[[#This Row],[Status_Clean]])),{"CONTACTED","QUALIFIED","CONVERTED"},0)),1,0)</f>
        <v>0</v>
      </c>
      <c r="T260" cm="1">
        <f t="array" ref="T260">_xlfn.SWITCH(UPPER(TRIM(Table2[[#This Row],[Status_Clean]])),"NEW",1,"CONTACTED",2,"QUALIFIED",3,"CONVERTED",4,"LOST",5,99)</f>
        <v>1</v>
      </c>
      <c r="U260" t="str" cm="1">
        <f t="array" ref="U260">_xlfn.LET(_xlpm.x,IFERROR(VALUE(Table2[[#This Row],[Response_Time_Hours]]),""),IF(_xlpm.x="","CHECK",_xlfn.IFS(_xlpm.x&lt;=1,"Immediate",_xlpm.x&lt;=6,"Fast",_xlpm.x&lt;=24,"Moderate",_xlpm.x&gt;24,"Delayed")))</f>
        <v>Moderate</v>
      </c>
      <c r="V260">
        <f>FLOOR(tbl_CleanLeads[[#This Row],[Response_Time_Hours]],6)</f>
        <v>12</v>
      </c>
      <c r="W260" t="str" cm="1">
        <f t="array" ref="W260">IF(Table2[[#This Row],[Interaction_Count_Final]]="","N/A",_xlfn.IFS(Table2[[#This Row],[Interaction_Count_Final]]&lt;=2,"Low",Table2[[#This Row],[Interaction_Count_Final]]&lt;=5,"Medium",Table2[[#This Row],[Interaction_Count_Final]]&gt;=6,"High",TRUE,"CHECK"))</f>
        <v>High</v>
      </c>
      <c r="X260" t="b">
        <f t="shared" si="4"/>
        <v>1</v>
      </c>
      <c r="Y260" t="b">
        <f>tbl_CleanLeads[[#This Row],[Response_Time_Hours]]&gt;24</f>
        <v>0</v>
      </c>
      <c r="Z260" s="13" t="b">
        <f>tbl_CleanLeads[[#This Row],[Response_Time_Hours]]&gt;72</f>
        <v>0</v>
      </c>
      <c r="AA260" s="13" t="b">
        <f>tbl_CleanLeads[[#This Row],[Status_Clean]]="Converted"</f>
        <v>0</v>
      </c>
    </row>
    <row r="261" spans="1:27">
      <c r="A261" t="s">
        <v>63</v>
      </c>
      <c r="B261" t="s">
        <v>952</v>
      </c>
      <c r="C261" t="s">
        <v>953</v>
      </c>
      <c r="D261" t="s">
        <v>7258</v>
      </c>
      <c r="E261" t="s">
        <v>1356</v>
      </c>
      <c r="F261" t="s">
        <v>193</v>
      </c>
      <c r="G261" s="1">
        <v>45370</v>
      </c>
      <c r="H261" s="8">
        <f>MONTH(tbl_CleanLeads[[#This Row],[Lead_Date_Final]])</f>
        <v>3</v>
      </c>
      <c r="I261" t="s">
        <v>7295</v>
      </c>
      <c r="J261" t="s">
        <v>7271</v>
      </c>
      <c r="K261" t="s">
        <v>7284</v>
      </c>
      <c r="L261">
        <f>WEEKDAY(tbl_CleanLeads[[#This Row],[Lead_Date_Final]],2)</f>
        <v>2</v>
      </c>
      <c r="M261" t="s">
        <v>7265</v>
      </c>
      <c r="N261">
        <v>71</v>
      </c>
      <c r="O261" s="7">
        <v>1571.15</v>
      </c>
      <c r="P261">
        <v>6</v>
      </c>
      <c r="Q261" t="s">
        <v>7289</v>
      </c>
      <c r="R261">
        <f>IF(UPPER(TRIM(Table2[[#This Row],[Status_Clean]]))="CONVERTED",1,0)</f>
        <v>0</v>
      </c>
      <c r="S261">
        <f>IF(ISNUMBER(MATCH(UPPER(TRIM(Table2[[#This Row],[Status_Clean]])),{"CONTACTED","QUALIFIED","CONVERTED"},0)),1,0)</f>
        <v>0</v>
      </c>
      <c r="T261" cm="1">
        <f t="array" ref="T261">_xlfn.SWITCH(UPPER(TRIM(Table2[[#This Row],[Status_Clean]])),"NEW",1,"CONTACTED",2,"QUALIFIED",3,"CONVERTED",4,"LOST",5,99)</f>
        <v>1</v>
      </c>
      <c r="U261" t="str" cm="1">
        <f t="array" ref="U261">_xlfn.LET(_xlpm.x,IFERROR(VALUE(Table2[[#This Row],[Response_Time_Hours]]),""),IF(_xlpm.x="","CHECK",_xlfn.IFS(_xlpm.x&lt;=1,"Immediate",_xlpm.x&lt;=6,"Fast",_xlpm.x&lt;=24,"Moderate",_xlpm.x&gt;24,"Delayed")))</f>
        <v>Delayed</v>
      </c>
      <c r="V261">
        <f>FLOOR(tbl_CleanLeads[[#This Row],[Response_Time_Hours]],6)</f>
        <v>66</v>
      </c>
      <c r="W261" t="str" cm="1">
        <f t="array" ref="W261">IF(Table2[[#This Row],[Interaction_Count_Final]]="","N/A",_xlfn.IFS(Table2[[#This Row],[Interaction_Count_Final]]&lt;=2,"Low",Table2[[#This Row],[Interaction_Count_Final]]&lt;=5,"Medium",Table2[[#This Row],[Interaction_Count_Final]]&gt;=6,"High",TRUE,"CHECK"))</f>
        <v>High</v>
      </c>
      <c r="X261" t="b">
        <f t="shared" si="4"/>
        <v>1</v>
      </c>
      <c r="Y261" t="b">
        <f>tbl_CleanLeads[[#This Row],[Response_Time_Hours]]&gt;24</f>
        <v>1</v>
      </c>
      <c r="Z261" s="13" t="b">
        <f>tbl_CleanLeads[[#This Row],[Response_Time_Hours]]&gt;72</f>
        <v>0</v>
      </c>
      <c r="AA261" s="13" t="b">
        <f>tbl_CleanLeads[[#This Row],[Status_Clean]]="Converted"</f>
        <v>0</v>
      </c>
    </row>
    <row r="262" spans="1:27">
      <c r="A262" t="s">
        <v>70</v>
      </c>
      <c r="B262" t="s">
        <v>954</v>
      </c>
      <c r="C262" t="s">
        <v>955</v>
      </c>
      <c r="D262" t="s">
        <v>7303</v>
      </c>
      <c r="E262" t="s">
        <v>123</v>
      </c>
      <c r="F262" t="s">
        <v>250</v>
      </c>
      <c r="G262" s="1">
        <v>45060</v>
      </c>
      <c r="H262" s="8">
        <f>MONTH(tbl_CleanLeads[[#This Row],[Lead_Date_Final]])</f>
        <v>5</v>
      </c>
      <c r="I262" t="s">
        <v>7314</v>
      </c>
      <c r="J262" t="s">
        <v>7263</v>
      </c>
      <c r="K262" t="s">
        <v>7277</v>
      </c>
      <c r="L262">
        <f>WEEKDAY(tbl_CleanLeads[[#This Row],[Lead_Date_Final]],2)</f>
        <v>7</v>
      </c>
      <c r="M262" t="s">
        <v>7293</v>
      </c>
      <c r="N262">
        <v>19</v>
      </c>
      <c r="O262" s="7">
        <v>2142.41</v>
      </c>
      <c r="P262">
        <v>9</v>
      </c>
      <c r="Q262" t="s">
        <v>7266</v>
      </c>
      <c r="R262">
        <f>IF(UPPER(TRIM(Table2[[#This Row],[Status_Clean]]))="CONVERTED",1,0)</f>
        <v>1</v>
      </c>
      <c r="S262">
        <f>IF(ISNUMBER(MATCH(UPPER(TRIM(Table2[[#This Row],[Status_Clean]])),{"CONTACTED","QUALIFIED","CONVERTED"},0)),1,0)</f>
        <v>1</v>
      </c>
      <c r="T262" cm="1">
        <f t="array" ref="T262">_xlfn.SWITCH(UPPER(TRIM(Table2[[#This Row],[Status_Clean]])),"NEW",1,"CONTACTED",2,"QUALIFIED",3,"CONVERTED",4,"LOST",5,99)</f>
        <v>4</v>
      </c>
      <c r="U262" t="str" cm="1">
        <f t="array" ref="U262">_xlfn.LET(_xlpm.x,IFERROR(VALUE(Table2[[#This Row],[Response_Time_Hours]]),""),IF(_xlpm.x="","CHECK",_xlfn.IFS(_xlpm.x&lt;=1,"Immediate",_xlpm.x&lt;=6,"Fast",_xlpm.x&lt;=24,"Moderate",_xlpm.x&gt;24,"Delayed")))</f>
        <v>Moderate</v>
      </c>
      <c r="V262">
        <f>FLOOR(tbl_CleanLeads[[#This Row],[Response_Time_Hours]],6)</f>
        <v>18</v>
      </c>
      <c r="W262" t="str" cm="1">
        <f t="array" ref="W262">IF(Table2[[#This Row],[Interaction_Count_Final]]="","N/A",_xlfn.IFS(Table2[[#This Row],[Interaction_Count_Final]]&lt;=2,"Low",Table2[[#This Row],[Interaction_Count_Final]]&lt;=5,"Medium",Table2[[#This Row],[Interaction_Count_Final]]&gt;=6,"High",TRUE,"CHECK"))</f>
        <v>High</v>
      </c>
      <c r="X262" t="b">
        <f t="shared" si="4"/>
        <v>1</v>
      </c>
      <c r="Y262" t="b">
        <f>tbl_CleanLeads[[#This Row],[Response_Time_Hours]]&gt;24</f>
        <v>0</v>
      </c>
      <c r="Z262" s="13" t="b">
        <f>tbl_CleanLeads[[#This Row],[Response_Time_Hours]]&gt;72</f>
        <v>0</v>
      </c>
      <c r="AA262" s="13" t="b">
        <f>tbl_CleanLeads[[#This Row],[Status_Clean]]="Converted"</f>
        <v>1</v>
      </c>
    </row>
    <row r="263" spans="1:27">
      <c r="A263" t="s">
        <v>70</v>
      </c>
      <c r="B263" t="s">
        <v>956</v>
      </c>
      <c r="C263" t="s">
        <v>957</v>
      </c>
      <c r="D263" t="s">
        <v>7303</v>
      </c>
      <c r="E263" t="s">
        <v>101</v>
      </c>
      <c r="F263" t="s">
        <v>250</v>
      </c>
      <c r="G263" s="1">
        <v>45594</v>
      </c>
      <c r="H263" s="8">
        <f>MONTH(tbl_CleanLeads[[#This Row],[Lead_Date_Final]])</f>
        <v>10</v>
      </c>
      <c r="I263" t="s">
        <v>7270</v>
      </c>
      <c r="J263" t="s">
        <v>7271</v>
      </c>
      <c r="K263" t="s">
        <v>7264</v>
      </c>
      <c r="L263">
        <f>WEEKDAY(tbl_CleanLeads[[#This Row],[Lead_Date_Final]],2)</f>
        <v>2</v>
      </c>
      <c r="M263" t="s">
        <v>7265</v>
      </c>
      <c r="N263">
        <v>35.799999999999997</v>
      </c>
      <c r="O263" s="7">
        <v>4268.43</v>
      </c>
      <c r="P263">
        <v>18</v>
      </c>
      <c r="Q263" t="s">
        <v>7273</v>
      </c>
      <c r="R263">
        <f>IF(UPPER(TRIM(Table2[[#This Row],[Status_Clean]]))="CONVERTED",1,0)</f>
        <v>1</v>
      </c>
      <c r="S263">
        <f>IF(ISNUMBER(MATCH(UPPER(TRIM(Table2[[#This Row],[Status_Clean]])),{"CONTACTED","QUALIFIED","CONVERTED"},0)),1,0)</f>
        <v>1</v>
      </c>
      <c r="T263" cm="1">
        <f t="array" ref="T263">_xlfn.SWITCH(UPPER(TRIM(Table2[[#This Row],[Status_Clean]])),"NEW",1,"CONTACTED",2,"QUALIFIED",3,"CONVERTED",4,"LOST",5,99)</f>
        <v>4</v>
      </c>
      <c r="U263" t="str" cm="1">
        <f t="array" ref="U263">_xlfn.LET(_xlpm.x,IFERROR(VALUE(Table2[[#This Row],[Response_Time_Hours]]),""),IF(_xlpm.x="","CHECK",_xlfn.IFS(_xlpm.x&lt;=1,"Immediate",_xlpm.x&lt;=6,"Fast",_xlpm.x&lt;=24,"Moderate",_xlpm.x&gt;24,"Delayed")))</f>
        <v>Delayed</v>
      </c>
      <c r="V263">
        <f>FLOOR(tbl_CleanLeads[[#This Row],[Response_Time_Hours]],6)</f>
        <v>30</v>
      </c>
      <c r="W263" t="str" cm="1">
        <f t="array" ref="W263">IF(Table2[[#This Row],[Interaction_Count_Final]]="","N/A",_xlfn.IFS(Table2[[#This Row],[Interaction_Count_Final]]&lt;=2,"Low",Table2[[#This Row],[Interaction_Count_Final]]&lt;=5,"Medium",Table2[[#This Row],[Interaction_Count_Final]]&gt;=6,"High",TRUE,"CHECK"))</f>
        <v>High</v>
      </c>
      <c r="X263" t="b">
        <f t="shared" si="4"/>
        <v>1</v>
      </c>
      <c r="Y263" t="b">
        <f>tbl_CleanLeads[[#This Row],[Response_Time_Hours]]&gt;24</f>
        <v>1</v>
      </c>
      <c r="Z263" s="13" t="b">
        <f>tbl_CleanLeads[[#This Row],[Response_Time_Hours]]&gt;72</f>
        <v>0</v>
      </c>
      <c r="AA263" s="13" t="b">
        <f>tbl_CleanLeads[[#This Row],[Status_Clean]]="Converted"</f>
        <v>1</v>
      </c>
    </row>
    <row r="264" spans="1:27">
      <c r="A264" t="s">
        <v>90</v>
      </c>
      <c r="B264" t="s">
        <v>960</v>
      </c>
      <c r="C264" t="s">
        <v>961</v>
      </c>
      <c r="D264" t="s">
        <v>7268</v>
      </c>
      <c r="E264" t="s">
        <v>222</v>
      </c>
      <c r="F264" t="s">
        <v>250</v>
      </c>
      <c r="G264" s="1">
        <v>45652</v>
      </c>
      <c r="H264" s="8">
        <f>MONTH(tbl_CleanLeads[[#This Row],[Lead_Date_Final]])</f>
        <v>12</v>
      </c>
      <c r="I264" t="s">
        <v>7262</v>
      </c>
      <c r="J264" t="s">
        <v>7271</v>
      </c>
      <c r="K264" t="s">
        <v>7264</v>
      </c>
      <c r="L264">
        <f>WEEKDAY(tbl_CleanLeads[[#This Row],[Lead_Date_Final]],2)</f>
        <v>4</v>
      </c>
      <c r="M264" t="s">
        <v>7285</v>
      </c>
      <c r="N264">
        <v>35.4</v>
      </c>
      <c r="O264" s="7">
        <v>2197.96</v>
      </c>
      <c r="P264">
        <v>21</v>
      </c>
      <c r="Q264" t="s">
        <v>7266</v>
      </c>
      <c r="R264">
        <f>IF(UPPER(TRIM(Table2[[#This Row],[Status_Clean]]))="CONVERTED",1,0)</f>
        <v>1</v>
      </c>
      <c r="S264">
        <f>IF(ISNUMBER(MATCH(UPPER(TRIM(Table2[[#This Row],[Status_Clean]])),{"CONTACTED","QUALIFIED","CONVERTED"},0)),1,0)</f>
        <v>1</v>
      </c>
      <c r="T264" cm="1">
        <f t="array" ref="T264">_xlfn.SWITCH(UPPER(TRIM(Table2[[#This Row],[Status_Clean]])),"NEW",1,"CONTACTED",2,"QUALIFIED",3,"CONVERTED",4,"LOST",5,99)</f>
        <v>4</v>
      </c>
      <c r="U264" t="str" cm="1">
        <f t="array" ref="U264">_xlfn.LET(_xlpm.x,IFERROR(VALUE(Table2[[#This Row],[Response_Time_Hours]]),""),IF(_xlpm.x="","CHECK",_xlfn.IFS(_xlpm.x&lt;=1,"Immediate",_xlpm.x&lt;=6,"Fast",_xlpm.x&lt;=24,"Moderate",_xlpm.x&gt;24,"Delayed")))</f>
        <v>Delayed</v>
      </c>
      <c r="V264">
        <f>FLOOR(tbl_CleanLeads[[#This Row],[Response_Time_Hours]],6)</f>
        <v>30</v>
      </c>
      <c r="W264" t="str" cm="1">
        <f t="array" ref="W264">IF(Table2[[#This Row],[Interaction_Count_Final]]="","N/A",_xlfn.IFS(Table2[[#This Row],[Interaction_Count_Final]]&lt;=2,"Low",Table2[[#This Row],[Interaction_Count_Final]]&lt;=5,"Medium",Table2[[#This Row],[Interaction_Count_Final]]&gt;=6,"High",TRUE,"CHECK"))</f>
        <v>High</v>
      </c>
      <c r="X264" t="b">
        <f t="shared" si="4"/>
        <v>1</v>
      </c>
      <c r="Y264" t="b">
        <f>tbl_CleanLeads[[#This Row],[Response_Time_Hours]]&gt;24</f>
        <v>1</v>
      </c>
      <c r="Z264" s="13" t="b">
        <f>tbl_CleanLeads[[#This Row],[Response_Time_Hours]]&gt;72</f>
        <v>0</v>
      </c>
      <c r="AA264" s="13" t="b">
        <f>tbl_CleanLeads[[#This Row],[Status_Clean]]="Converted"</f>
        <v>1</v>
      </c>
    </row>
    <row r="265" spans="1:27">
      <c r="A265" t="s">
        <v>70</v>
      </c>
      <c r="B265" t="s">
        <v>963</v>
      </c>
      <c r="C265" t="s">
        <v>964</v>
      </c>
      <c r="D265" t="s">
        <v>7258</v>
      </c>
      <c r="E265" t="s">
        <v>447</v>
      </c>
      <c r="F265" t="s">
        <v>71</v>
      </c>
      <c r="G265" s="1">
        <v>45467</v>
      </c>
      <c r="H265" s="8">
        <f>MONTH(tbl_CleanLeads[[#This Row],[Lead_Date_Final]])</f>
        <v>6</v>
      </c>
      <c r="I265" t="s">
        <v>7276</v>
      </c>
      <c r="J265" t="s">
        <v>7271</v>
      </c>
      <c r="K265" t="s">
        <v>7277</v>
      </c>
      <c r="L265">
        <f>WEEKDAY(tbl_CleanLeads[[#This Row],[Lead_Date_Final]],2)</f>
        <v>1</v>
      </c>
      <c r="M265" t="s">
        <v>7298</v>
      </c>
      <c r="N265">
        <v>28.6</v>
      </c>
      <c r="O265" s="7">
        <v>1252.29</v>
      </c>
      <c r="P265">
        <v>30</v>
      </c>
      <c r="Q265" t="s">
        <v>7289</v>
      </c>
      <c r="R265">
        <f>IF(UPPER(TRIM(Table2[[#This Row],[Status_Clean]]))="CONVERTED",1,0)</f>
        <v>0</v>
      </c>
      <c r="S265">
        <f>IF(ISNUMBER(MATCH(UPPER(TRIM(Table2[[#This Row],[Status_Clean]])),{"CONTACTED","QUALIFIED","CONVERTED"},0)),1,0)</f>
        <v>1</v>
      </c>
      <c r="T265" cm="1">
        <f t="array" ref="T265">_xlfn.SWITCH(UPPER(TRIM(Table2[[#This Row],[Status_Clean]])),"NEW",1,"CONTACTED",2,"QUALIFIED",3,"CONVERTED",4,"LOST",5,99)</f>
        <v>3</v>
      </c>
      <c r="U265" t="str" cm="1">
        <f t="array" ref="U265">_xlfn.LET(_xlpm.x,IFERROR(VALUE(Table2[[#This Row],[Response_Time_Hours]]),""),IF(_xlpm.x="","CHECK",_xlfn.IFS(_xlpm.x&lt;=1,"Immediate",_xlpm.x&lt;=6,"Fast",_xlpm.x&lt;=24,"Moderate",_xlpm.x&gt;24,"Delayed")))</f>
        <v>Delayed</v>
      </c>
      <c r="V265">
        <f>FLOOR(tbl_CleanLeads[[#This Row],[Response_Time_Hours]],6)</f>
        <v>24</v>
      </c>
      <c r="W265" t="str" cm="1">
        <f t="array" ref="W265">IF(Table2[[#This Row],[Interaction_Count_Final]]="","N/A",_xlfn.IFS(Table2[[#This Row],[Interaction_Count_Final]]&lt;=2,"Low",Table2[[#This Row],[Interaction_Count_Final]]&lt;=5,"Medium",Table2[[#This Row],[Interaction_Count_Final]]&gt;=6,"High",TRUE,"CHECK"))</f>
        <v>High</v>
      </c>
      <c r="X265" t="b">
        <f t="shared" si="4"/>
        <v>1</v>
      </c>
      <c r="Y265" t="b">
        <f>tbl_CleanLeads[[#This Row],[Response_Time_Hours]]&gt;24</f>
        <v>1</v>
      </c>
      <c r="Z265" s="13" t="b">
        <f>tbl_CleanLeads[[#This Row],[Response_Time_Hours]]&gt;72</f>
        <v>0</v>
      </c>
      <c r="AA265" s="13" t="b">
        <f>tbl_CleanLeads[[#This Row],[Status_Clean]]="Converted"</f>
        <v>0</v>
      </c>
    </row>
    <row r="266" spans="1:27">
      <c r="A266" t="s">
        <v>70</v>
      </c>
      <c r="B266" t="s">
        <v>965</v>
      </c>
      <c r="C266" t="s">
        <v>966</v>
      </c>
      <c r="D266" t="s">
        <v>7303</v>
      </c>
      <c r="E266" t="s">
        <v>473</v>
      </c>
      <c r="F266" t="s">
        <v>193</v>
      </c>
      <c r="G266" s="1">
        <v>45062</v>
      </c>
      <c r="H266" s="8">
        <f>MONTH(tbl_CleanLeads[[#This Row],[Lead_Date_Final]])</f>
        <v>5</v>
      </c>
      <c r="I266" t="s">
        <v>7314</v>
      </c>
      <c r="J266" t="s">
        <v>7263</v>
      </c>
      <c r="K266" t="s">
        <v>7277</v>
      </c>
      <c r="L266">
        <f>WEEKDAY(tbl_CleanLeads[[#This Row],[Lead_Date_Final]],2)</f>
        <v>2</v>
      </c>
      <c r="M266" t="s">
        <v>7265</v>
      </c>
      <c r="N266">
        <v>26</v>
      </c>
      <c r="O266" s="7">
        <v>3195.59</v>
      </c>
      <c r="P266">
        <v>44</v>
      </c>
      <c r="Q266" t="s">
        <v>7266</v>
      </c>
      <c r="R266">
        <f>IF(UPPER(TRIM(Table2[[#This Row],[Status_Clean]]))="CONVERTED",1,0)</f>
        <v>0</v>
      </c>
      <c r="S266">
        <f>IF(ISNUMBER(MATCH(UPPER(TRIM(Table2[[#This Row],[Status_Clean]])),{"CONTACTED","QUALIFIED","CONVERTED"},0)),1,0)</f>
        <v>0</v>
      </c>
      <c r="T266" cm="1">
        <f t="array" ref="T266">_xlfn.SWITCH(UPPER(TRIM(Table2[[#This Row],[Status_Clean]])),"NEW",1,"CONTACTED",2,"QUALIFIED",3,"CONVERTED",4,"LOST",5,99)</f>
        <v>1</v>
      </c>
      <c r="U266" t="str" cm="1">
        <f t="array" ref="U266">_xlfn.LET(_xlpm.x,IFERROR(VALUE(Table2[[#This Row],[Response_Time_Hours]]),""),IF(_xlpm.x="","CHECK",_xlfn.IFS(_xlpm.x&lt;=1,"Immediate",_xlpm.x&lt;=6,"Fast",_xlpm.x&lt;=24,"Moderate",_xlpm.x&gt;24,"Delayed")))</f>
        <v>Delayed</v>
      </c>
      <c r="V266">
        <f>FLOOR(tbl_CleanLeads[[#This Row],[Response_Time_Hours]],6)</f>
        <v>24</v>
      </c>
      <c r="W266" t="str" cm="1">
        <f t="array" ref="W266">IF(Table2[[#This Row],[Interaction_Count_Final]]="","N/A",_xlfn.IFS(Table2[[#This Row],[Interaction_Count_Final]]&lt;=2,"Low",Table2[[#This Row],[Interaction_Count_Final]]&lt;=5,"Medium",Table2[[#This Row],[Interaction_Count_Final]]&gt;=6,"High",TRUE,"CHECK"))</f>
        <v>High</v>
      </c>
      <c r="X266" t="b">
        <f t="shared" si="4"/>
        <v>1</v>
      </c>
      <c r="Y266" t="b">
        <f>tbl_CleanLeads[[#This Row],[Response_Time_Hours]]&gt;24</f>
        <v>1</v>
      </c>
      <c r="Z266" s="13" t="b">
        <f>tbl_CleanLeads[[#This Row],[Response_Time_Hours]]&gt;72</f>
        <v>0</v>
      </c>
      <c r="AA266" s="13" t="b">
        <f>tbl_CleanLeads[[#This Row],[Status_Clean]]="Converted"</f>
        <v>0</v>
      </c>
    </row>
    <row r="267" spans="1:27">
      <c r="A267" t="s">
        <v>90</v>
      </c>
      <c r="B267" t="s">
        <v>968</v>
      </c>
      <c r="C267" t="s">
        <v>969</v>
      </c>
      <c r="D267" t="s">
        <v>7258</v>
      </c>
      <c r="E267" t="s">
        <v>123</v>
      </c>
      <c r="F267" t="s">
        <v>250</v>
      </c>
      <c r="G267" s="1">
        <v>45583</v>
      </c>
      <c r="H267" s="8">
        <f>MONTH(tbl_CleanLeads[[#This Row],[Lead_Date_Final]])</f>
        <v>10</v>
      </c>
      <c r="I267" t="s">
        <v>7270</v>
      </c>
      <c r="J267" t="s">
        <v>7271</v>
      </c>
      <c r="K267" t="s">
        <v>7264</v>
      </c>
      <c r="L267">
        <f>WEEKDAY(tbl_CleanLeads[[#This Row],[Lead_Date_Final]],2)</f>
        <v>5</v>
      </c>
      <c r="M267" t="s">
        <v>7312</v>
      </c>
      <c r="N267">
        <v>31.4</v>
      </c>
      <c r="O267" s="7">
        <v>2126.15</v>
      </c>
      <c r="P267">
        <v>44</v>
      </c>
      <c r="Q267" t="s">
        <v>7266</v>
      </c>
      <c r="R267">
        <f>IF(UPPER(TRIM(Table2[[#This Row],[Status_Clean]]))="CONVERTED",1,0)</f>
        <v>1</v>
      </c>
      <c r="S267">
        <f>IF(ISNUMBER(MATCH(UPPER(TRIM(Table2[[#This Row],[Status_Clean]])),{"CONTACTED","QUALIFIED","CONVERTED"},0)),1,0)</f>
        <v>1</v>
      </c>
      <c r="T267" cm="1">
        <f t="array" ref="T267">_xlfn.SWITCH(UPPER(TRIM(Table2[[#This Row],[Status_Clean]])),"NEW",1,"CONTACTED",2,"QUALIFIED",3,"CONVERTED",4,"LOST",5,99)</f>
        <v>4</v>
      </c>
      <c r="U267" t="str" cm="1">
        <f t="array" ref="U267">_xlfn.LET(_xlpm.x,IFERROR(VALUE(Table2[[#This Row],[Response_Time_Hours]]),""),IF(_xlpm.x="","CHECK",_xlfn.IFS(_xlpm.x&lt;=1,"Immediate",_xlpm.x&lt;=6,"Fast",_xlpm.x&lt;=24,"Moderate",_xlpm.x&gt;24,"Delayed")))</f>
        <v>Delayed</v>
      </c>
      <c r="V267">
        <f>FLOOR(tbl_CleanLeads[[#This Row],[Response_Time_Hours]],6)</f>
        <v>30</v>
      </c>
      <c r="W267" t="str" cm="1">
        <f t="array" ref="W267">IF(Table2[[#This Row],[Interaction_Count_Final]]="","N/A",_xlfn.IFS(Table2[[#This Row],[Interaction_Count_Final]]&lt;=2,"Low",Table2[[#This Row],[Interaction_Count_Final]]&lt;=5,"Medium",Table2[[#This Row],[Interaction_Count_Final]]&gt;=6,"High",TRUE,"CHECK"))</f>
        <v>High</v>
      </c>
      <c r="X267" t="b">
        <f t="shared" si="4"/>
        <v>1</v>
      </c>
      <c r="Y267" t="b">
        <f>tbl_CleanLeads[[#This Row],[Response_Time_Hours]]&gt;24</f>
        <v>1</v>
      </c>
      <c r="Z267" s="13" t="b">
        <f>tbl_CleanLeads[[#This Row],[Response_Time_Hours]]&gt;72</f>
        <v>0</v>
      </c>
      <c r="AA267" s="13" t="b">
        <f>tbl_CleanLeads[[#This Row],[Status_Clean]]="Converted"</f>
        <v>1</v>
      </c>
    </row>
    <row r="268" spans="1:27">
      <c r="A268" t="s">
        <v>102</v>
      </c>
      <c r="B268" t="s">
        <v>971</v>
      </c>
      <c r="C268" t="s">
        <v>972</v>
      </c>
      <c r="D268" t="s">
        <v>7303</v>
      </c>
      <c r="E268" t="s">
        <v>222</v>
      </c>
      <c r="F268" t="s">
        <v>250</v>
      </c>
      <c r="G268" s="1">
        <v>45582</v>
      </c>
      <c r="H268" s="8">
        <f>MONTH(tbl_CleanLeads[[#This Row],[Lead_Date_Final]])</f>
        <v>10</v>
      </c>
      <c r="I268" t="s">
        <v>7270</v>
      </c>
      <c r="J268" t="s">
        <v>7271</v>
      </c>
      <c r="K268" t="s">
        <v>7264</v>
      </c>
      <c r="L268">
        <f>WEEKDAY(tbl_CleanLeads[[#This Row],[Lead_Date_Final]],2)</f>
        <v>4</v>
      </c>
      <c r="M268" t="s">
        <v>7285</v>
      </c>
      <c r="N268">
        <v>31.4</v>
      </c>
      <c r="O268" s="7">
        <v>1041.51</v>
      </c>
      <c r="P268">
        <v>34</v>
      </c>
      <c r="Q268" t="s">
        <v>7289</v>
      </c>
      <c r="R268">
        <f>IF(UPPER(TRIM(Table2[[#This Row],[Status_Clean]]))="CONVERTED",1,0)</f>
        <v>1</v>
      </c>
      <c r="S268">
        <f>IF(ISNUMBER(MATCH(UPPER(TRIM(Table2[[#This Row],[Status_Clean]])),{"CONTACTED","QUALIFIED","CONVERTED"},0)),1,0)</f>
        <v>1</v>
      </c>
      <c r="T268" cm="1">
        <f t="array" ref="T268">_xlfn.SWITCH(UPPER(TRIM(Table2[[#This Row],[Status_Clean]])),"NEW",1,"CONTACTED",2,"QUALIFIED",3,"CONVERTED",4,"LOST",5,99)</f>
        <v>4</v>
      </c>
      <c r="U268" t="str" cm="1">
        <f t="array" ref="U268">_xlfn.LET(_xlpm.x,IFERROR(VALUE(Table2[[#This Row],[Response_Time_Hours]]),""),IF(_xlpm.x="","CHECK",_xlfn.IFS(_xlpm.x&lt;=1,"Immediate",_xlpm.x&lt;=6,"Fast",_xlpm.x&lt;=24,"Moderate",_xlpm.x&gt;24,"Delayed")))</f>
        <v>Delayed</v>
      </c>
      <c r="V268">
        <f>FLOOR(tbl_CleanLeads[[#This Row],[Response_Time_Hours]],6)</f>
        <v>30</v>
      </c>
      <c r="W268" t="str" cm="1">
        <f t="array" ref="W268">IF(Table2[[#This Row],[Interaction_Count_Final]]="","N/A",_xlfn.IFS(Table2[[#This Row],[Interaction_Count_Final]]&lt;=2,"Low",Table2[[#This Row],[Interaction_Count_Final]]&lt;=5,"Medium",Table2[[#This Row],[Interaction_Count_Final]]&gt;=6,"High",TRUE,"CHECK"))</f>
        <v>High</v>
      </c>
      <c r="X268" t="b">
        <f t="shared" si="4"/>
        <v>1</v>
      </c>
      <c r="Y268" t="b">
        <f>tbl_CleanLeads[[#This Row],[Response_Time_Hours]]&gt;24</f>
        <v>1</v>
      </c>
      <c r="Z268" s="13" t="b">
        <f>tbl_CleanLeads[[#This Row],[Response_Time_Hours]]&gt;72</f>
        <v>0</v>
      </c>
      <c r="AA268" s="13" t="b">
        <f>tbl_CleanLeads[[#This Row],[Status_Clean]]="Converted"</f>
        <v>1</v>
      </c>
    </row>
    <row r="269" spans="1:27">
      <c r="A269" t="s">
        <v>63</v>
      </c>
      <c r="B269" t="s">
        <v>973</v>
      </c>
      <c r="C269" t="s">
        <v>974</v>
      </c>
      <c r="D269" t="s">
        <v>7280</v>
      </c>
      <c r="E269" t="s">
        <v>69</v>
      </c>
      <c r="F269" t="s">
        <v>125</v>
      </c>
      <c r="G269" s="1">
        <v>45372</v>
      </c>
      <c r="H269" s="8">
        <f>MONTH(tbl_CleanLeads[[#This Row],[Lead_Date_Final]])</f>
        <v>3</v>
      </c>
      <c r="I269" t="s">
        <v>7295</v>
      </c>
      <c r="J269" t="s">
        <v>7271</v>
      </c>
      <c r="K269" t="s">
        <v>7284</v>
      </c>
      <c r="L269">
        <f>WEEKDAY(tbl_CleanLeads[[#This Row],[Lead_Date_Final]],2)</f>
        <v>4</v>
      </c>
      <c r="M269" t="s">
        <v>7285</v>
      </c>
      <c r="N269">
        <v>63.1</v>
      </c>
      <c r="O269" s="7">
        <v>4920.84</v>
      </c>
      <c r="P269">
        <v>49</v>
      </c>
      <c r="Q269" t="s">
        <v>7273</v>
      </c>
      <c r="R269">
        <f>IF(UPPER(TRIM(Table2[[#This Row],[Status_Clean]]))="CONVERTED",1,0)</f>
        <v>0</v>
      </c>
      <c r="S269">
        <f>IF(ISNUMBER(MATCH(UPPER(TRIM(Table2[[#This Row],[Status_Clean]])),{"CONTACTED","QUALIFIED","CONVERTED"},0)),1,0)</f>
        <v>1</v>
      </c>
      <c r="T269" cm="1">
        <f t="array" ref="T269">_xlfn.SWITCH(UPPER(TRIM(Table2[[#This Row],[Status_Clean]])),"NEW",1,"CONTACTED",2,"QUALIFIED",3,"CONVERTED",4,"LOST",5,99)</f>
        <v>2</v>
      </c>
      <c r="U269" t="str" cm="1">
        <f t="array" ref="U269">_xlfn.LET(_xlpm.x,IFERROR(VALUE(Table2[[#This Row],[Response_Time_Hours]]),""),IF(_xlpm.x="","CHECK",_xlfn.IFS(_xlpm.x&lt;=1,"Immediate",_xlpm.x&lt;=6,"Fast",_xlpm.x&lt;=24,"Moderate",_xlpm.x&gt;24,"Delayed")))</f>
        <v>Delayed</v>
      </c>
      <c r="V269">
        <f>FLOOR(tbl_CleanLeads[[#This Row],[Response_Time_Hours]],6)</f>
        <v>60</v>
      </c>
      <c r="W269" t="str" cm="1">
        <f t="array" ref="W269">IF(Table2[[#This Row],[Interaction_Count_Final]]="","N/A",_xlfn.IFS(Table2[[#This Row],[Interaction_Count_Final]]&lt;=2,"Low",Table2[[#This Row],[Interaction_Count_Final]]&lt;=5,"Medium",Table2[[#This Row],[Interaction_Count_Final]]&gt;=6,"High",TRUE,"CHECK"))</f>
        <v>High</v>
      </c>
      <c r="X269" t="b">
        <f t="shared" si="4"/>
        <v>1</v>
      </c>
      <c r="Y269" t="b">
        <f>tbl_CleanLeads[[#This Row],[Response_Time_Hours]]&gt;24</f>
        <v>1</v>
      </c>
      <c r="Z269" s="13" t="b">
        <f>tbl_CleanLeads[[#This Row],[Response_Time_Hours]]&gt;72</f>
        <v>0</v>
      </c>
      <c r="AA269" s="13" t="b">
        <f>tbl_CleanLeads[[#This Row],[Status_Clean]]="Converted"</f>
        <v>0</v>
      </c>
    </row>
    <row r="270" spans="1:27">
      <c r="A270" t="s">
        <v>102</v>
      </c>
      <c r="B270" t="s">
        <v>976</v>
      </c>
      <c r="C270" t="s">
        <v>977</v>
      </c>
      <c r="D270" t="s">
        <v>7274</v>
      </c>
      <c r="E270" t="s">
        <v>106</v>
      </c>
      <c r="F270" t="s">
        <v>125</v>
      </c>
      <c r="G270" s="1">
        <v>45412</v>
      </c>
      <c r="H270" s="8">
        <f>MONTH(tbl_CleanLeads[[#This Row],[Lead_Date_Final]])</f>
        <v>4</v>
      </c>
      <c r="I270" t="s">
        <v>7297</v>
      </c>
      <c r="J270" t="s">
        <v>7271</v>
      </c>
      <c r="K270" t="s">
        <v>7277</v>
      </c>
      <c r="L270">
        <f>WEEKDAY(tbl_CleanLeads[[#This Row],[Lead_Date_Final]],2)</f>
        <v>2</v>
      </c>
      <c r="M270" t="s">
        <v>7265</v>
      </c>
      <c r="N270">
        <v>15.4</v>
      </c>
      <c r="O270" s="7">
        <v>1745.78</v>
      </c>
      <c r="P270">
        <v>41</v>
      </c>
      <c r="Q270" t="s">
        <v>7289</v>
      </c>
      <c r="R270">
        <f>IF(UPPER(TRIM(Table2[[#This Row],[Status_Clean]]))="CONVERTED",1,0)</f>
        <v>0</v>
      </c>
      <c r="S270">
        <f>IF(ISNUMBER(MATCH(UPPER(TRIM(Table2[[#This Row],[Status_Clean]])),{"CONTACTED","QUALIFIED","CONVERTED"},0)),1,0)</f>
        <v>1</v>
      </c>
      <c r="T270" cm="1">
        <f t="array" ref="T270">_xlfn.SWITCH(UPPER(TRIM(Table2[[#This Row],[Status_Clean]])),"NEW",1,"CONTACTED",2,"QUALIFIED",3,"CONVERTED",4,"LOST",5,99)</f>
        <v>2</v>
      </c>
      <c r="U270" t="str" cm="1">
        <f t="array" ref="U270">_xlfn.LET(_xlpm.x,IFERROR(VALUE(Table2[[#This Row],[Response_Time_Hours]]),""),IF(_xlpm.x="","CHECK",_xlfn.IFS(_xlpm.x&lt;=1,"Immediate",_xlpm.x&lt;=6,"Fast",_xlpm.x&lt;=24,"Moderate",_xlpm.x&gt;24,"Delayed")))</f>
        <v>Moderate</v>
      </c>
      <c r="V270">
        <f>FLOOR(tbl_CleanLeads[[#This Row],[Response_Time_Hours]],6)</f>
        <v>12</v>
      </c>
      <c r="W270" t="str" cm="1">
        <f t="array" ref="W270">IF(Table2[[#This Row],[Interaction_Count_Final]]="","N/A",_xlfn.IFS(Table2[[#This Row],[Interaction_Count_Final]]&lt;=2,"Low",Table2[[#This Row],[Interaction_Count_Final]]&lt;=5,"Medium",Table2[[#This Row],[Interaction_Count_Final]]&gt;=6,"High",TRUE,"CHECK"))</f>
        <v>High</v>
      </c>
      <c r="X270" t="b">
        <f t="shared" si="4"/>
        <v>1</v>
      </c>
      <c r="Y270" t="b">
        <f>tbl_CleanLeads[[#This Row],[Response_Time_Hours]]&gt;24</f>
        <v>0</v>
      </c>
      <c r="Z270" s="13" t="b">
        <f>tbl_CleanLeads[[#This Row],[Response_Time_Hours]]&gt;72</f>
        <v>0</v>
      </c>
      <c r="AA270" s="13" t="b">
        <f>tbl_CleanLeads[[#This Row],[Status_Clean]]="Converted"</f>
        <v>0</v>
      </c>
    </row>
    <row r="271" spans="1:27">
      <c r="A271" t="s">
        <v>70</v>
      </c>
      <c r="B271" t="s">
        <v>979</v>
      </c>
      <c r="C271" t="s">
        <v>980</v>
      </c>
      <c r="D271" t="s">
        <v>7258</v>
      </c>
      <c r="E271" t="s">
        <v>311</v>
      </c>
      <c r="F271" t="s">
        <v>71</v>
      </c>
      <c r="G271" s="1">
        <v>45468</v>
      </c>
      <c r="H271" s="8">
        <f>MONTH(tbl_CleanLeads[[#This Row],[Lead_Date_Final]])</f>
        <v>6</v>
      </c>
      <c r="I271" t="s">
        <v>7276</v>
      </c>
      <c r="J271" t="s">
        <v>7271</v>
      </c>
      <c r="K271" t="s">
        <v>7277</v>
      </c>
      <c r="L271">
        <f>WEEKDAY(tbl_CleanLeads[[#This Row],[Lead_Date_Final]],2)</f>
        <v>2</v>
      </c>
      <c r="M271" t="s">
        <v>7265</v>
      </c>
      <c r="N271">
        <v>20.7</v>
      </c>
      <c r="O271" s="7">
        <v>2562.9</v>
      </c>
      <c r="P271">
        <v>4</v>
      </c>
      <c r="Q271" t="s">
        <v>7266</v>
      </c>
      <c r="R271">
        <f>IF(UPPER(TRIM(Table2[[#This Row],[Status_Clean]]))="CONVERTED",1,0)</f>
        <v>0</v>
      </c>
      <c r="S271">
        <f>IF(ISNUMBER(MATCH(UPPER(TRIM(Table2[[#This Row],[Status_Clean]])),{"CONTACTED","QUALIFIED","CONVERTED"},0)),1,0)</f>
        <v>1</v>
      </c>
      <c r="T271" cm="1">
        <f t="array" ref="T271">_xlfn.SWITCH(UPPER(TRIM(Table2[[#This Row],[Status_Clean]])),"NEW",1,"CONTACTED",2,"QUALIFIED",3,"CONVERTED",4,"LOST",5,99)</f>
        <v>3</v>
      </c>
      <c r="U271" t="str" cm="1">
        <f t="array" ref="U271">_xlfn.LET(_xlpm.x,IFERROR(VALUE(Table2[[#This Row],[Response_Time_Hours]]),""),IF(_xlpm.x="","CHECK",_xlfn.IFS(_xlpm.x&lt;=1,"Immediate",_xlpm.x&lt;=6,"Fast",_xlpm.x&lt;=24,"Moderate",_xlpm.x&gt;24,"Delayed")))</f>
        <v>Moderate</v>
      </c>
      <c r="V271">
        <f>FLOOR(tbl_CleanLeads[[#This Row],[Response_Time_Hours]],6)</f>
        <v>18</v>
      </c>
      <c r="W271" t="str" cm="1">
        <f t="array" ref="W271">IF(Table2[[#This Row],[Interaction_Count_Final]]="","N/A",_xlfn.IFS(Table2[[#This Row],[Interaction_Count_Final]]&lt;=2,"Low",Table2[[#This Row],[Interaction_Count_Final]]&lt;=5,"Medium",Table2[[#This Row],[Interaction_Count_Final]]&gt;=6,"High",TRUE,"CHECK"))</f>
        <v>Medium</v>
      </c>
      <c r="X271" t="b">
        <f t="shared" si="4"/>
        <v>1</v>
      </c>
      <c r="Y271" t="b">
        <f>tbl_CleanLeads[[#This Row],[Response_Time_Hours]]&gt;24</f>
        <v>0</v>
      </c>
      <c r="Z271" s="13" t="b">
        <f>tbl_CleanLeads[[#This Row],[Response_Time_Hours]]&gt;72</f>
        <v>0</v>
      </c>
      <c r="AA271" s="13" t="b">
        <f>tbl_CleanLeads[[#This Row],[Status_Clean]]="Converted"</f>
        <v>0</v>
      </c>
    </row>
    <row r="272" spans="1:27">
      <c r="A272" t="s">
        <v>63</v>
      </c>
      <c r="B272" t="s">
        <v>982</v>
      </c>
      <c r="C272" t="s">
        <v>983</v>
      </c>
      <c r="D272" t="s">
        <v>7258</v>
      </c>
      <c r="E272" t="s">
        <v>7308</v>
      </c>
      <c r="F272" t="s">
        <v>193</v>
      </c>
      <c r="G272" s="1">
        <v>44989</v>
      </c>
      <c r="H272" s="8">
        <f>MONTH(tbl_CleanLeads[[#This Row],[Lead_Date_Final]])</f>
        <v>3</v>
      </c>
      <c r="I272" t="s">
        <v>7295</v>
      </c>
      <c r="J272" t="s">
        <v>7263</v>
      </c>
      <c r="K272" t="s">
        <v>7284</v>
      </c>
      <c r="L272">
        <f>WEEKDAY(tbl_CleanLeads[[#This Row],[Lead_Date_Final]],2)</f>
        <v>6</v>
      </c>
      <c r="M272" t="s">
        <v>7278</v>
      </c>
      <c r="N272">
        <v>67</v>
      </c>
      <c r="O272" s="7">
        <v>4565.34</v>
      </c>
      <c r="P272">
        <v>26</v>
      </c>
      <c r="Q272" t="s">
        <v>7273</v>
      </c>
      <c r="R272">
        <f>IF(UPPER(TRIM(Table2[[#This Row],[Status_Clean]]))="CONVERTED",1,0)</f>
        <v>0</v>
      </c>
      <c r="S272">
        <f>IF(ISNUMBER(MATCH(UPPER(TRIM(Table2[[#This Row],[Status_Clean]])),{"CONTACTED","QUALIFIED","CONVERTED"},0)),1,0)</f>
        <v>0</v>
      </c>
      <c r="T272" cm="1">
        <f t="array" ref="T272">_xlfn.SWITCH(UPPER(TRIM(Table2[[#This Row],[Status_Clean]])),"NEW",1,"CONTACTED",2,"QUALIFIED",3,"CONVERTED",4,"LOST",5,99)</f>
        <v>1</v>
      </c>
      <c r="U272" t="str" cm="1">
        <f t="array" ref="U272">_xlfn.LET(_xlpm.x,IFERROR(VALUE(Table2[[#This Row],[Response_Time_Hours]]),""),IF(_xlpm.x="","CHECK",_xlfn.IFS(_xlpm.x&lt;=1,"Immediate",_xlpm.x&lt;=6,"Fast",_xlpm.x&lt;=24,"Moderate",_xlpm.x&gt;24,"Delayed")))</f>
        <v>Delayed</v>
      </c>
      <c r="V272">
        <f>FLOOR(tbl_CleanLeads[[#This Row],[Response_Time_Hours]],6)</f>
        <v>66</v>
      </c>
      <c r="W272" t="str" cm="1">
        <f t="array" ref="W272">IF(Table2[[#This Row],[Interaction_Count_Final]]="","N/A",_xlfn.IFS(Table2[[#This Row],[Interaction_Count_Final]]&lt;=2,"Low",Table2[[#This Row],[Interaction_Count_Final]]&lt;=5,"Medium",Table2[[#This Row],[Interaction_Count_Final]]&gt;=6,"High",TRUE,"CHECK"))</f>
        <v>High</v>
      </c>
      <c r="X272" t="b">
        <f t="shared" si="4"/>
        <v>1</v>
      </c>
      <c r="Y272" t="b">
        <f>tbl_CleanLeads[[#This Row],[Response_Time_Hours]]&gt;24</f>
        <v>1</v>
      </c>
      <c r="Z272" s="13" t="b">
        <f>tbl_CleanLeads[[#This Row],[Response_Time_Hours]]&gt;72</f>
        <v>0</v>
      </c>
      <c r="AA272" s="13" t="b">
        <f>tbl_CleanLeads[[#This Row],[Status_Clean]]="Converted"</f>
        <v>0</v>
      </c>
    </row>
    <row r="273" spans="1:27">
      <c r="A273" t="s">
        <v>90</v>
      </c>
      <c r="B273" t="s">
        <v>984</v>
      </c>
      <c r="C273" t="s">
        <v>985</v>
      </c>
      <c r="D273" t="s">
        <v>7268</v>
      </c>
      <c r="E273" t="s">
        <v>363</v>
      </c>
      <c r="F273" t="s">
        <v>125</v>
      </c>
      <c r="G273" s="1">
        <v>45309</v>
      </c>
      <c r="H273" s="8">
        <f>MONTH(tbl_CleanLeads[[#This Row],[Lead_Date_Final]])</f>
        <v>1</v>
      </c>
      <c r="I273" t="s">
        <v>7317</v>
      </c>
      <c r="J273" t="s">
        <v>7271</v>
      </c>
      <c r="K273" t="s">
        <v>7284</v>
      </c>
      <c r="L273">
        <f>WEEKDAY(tbl_CleanLeads[[#This Row],[Lead_Date_Final]],2)</f>
        <v>4</v>
      </c>
      <c r="M273" t="s">
        <v>7285</v>
      </c>
      <c r="N273">
        <v>5</v>
      </c>
      <c r="O273" s="7">
        <v>3366.7</v>
      </c>
      <c r="P273">
        <v>9</v>
      </c>
      <c r="Q273" t="s">
        <v>7266</v>
      </c>
      <c r="R273">
        <f>IF(UPPER(TRIM(Table2[[#This Row],[Status_Clean]]))="CONVERTED",1,0)</f>
        <v>0</v>
      </c>
      <c r="S273">
        <f>IF(ISNUMBER(MATCH(UPPER(TRIM(Table2[[#This Row],[Status_Clean]])),{"CONTACTED","QUALIFIED","CONVERTED"},0)),1,0)</f>
        <v>1</v>
      </c>
      <c r="T273" cm="1">
        <f t="array" ref="T273">_xlfn.SWITCH(UPPER(TRIM(Table2[[#This Row],[Status_Clean]])),"NEW",1,"CONTACTED",2,"QUALIFIED",3,"CONVERTED",4,"LOST",5,99)</f>
        <v>2</v>
      </c>
      <c r="U273" t="str" cm="1">
        <f t="array" ref="U273">_xlfn.LET(_xlpm.x,IFERROR(VALUE(Table2[[#This Row],[Response_Time_Hours]]),""),IF(_xlpm.x="","CHECK",_xlfn.IFS(_xlpm.x&lt;=1,"Immediate",_xlpm.x&lt;=6,"Fast",_xlpm.x&lt;=24,"Moderate",_xlpm.x&gt;24,"Delayed")))</f>
        <v>Fast</v>
      </c>
      <c r="V273">
        <f>FLOOR(tbl_CleanLeads[[#This Row],[Response_Time_Hours]],6)</f>
        <v>0</v>
      </c>
      <c r="W273" t="str" cm="1">
        <f t="array" ref="W273">IF(Table2[[#This Row],[Interaction_Count_Final]]="","N/A",_xlfn.IFS(Table2[[#This Row],[Interaction_Count_Final]]&lt;=2,"Low",Table2[[#This Row],[Interaction_Count_Final]]&lt;=5,"Medium",Table2[[#This Row],[Interaction_Count_Final]]&gt;=6,"High",TRUE,"CHECK"))</f>
        <v>High</v>
      </c>
      <c r="X273" t="b">
        <f t="shared" si="4"/>
        <v>1</v>
      </c>
      <c r="Y273" t="b">
        <f>tbl_CleanLeads[[#This Row],[Response_Time_Hours]]&gt;24</f>
        <v>0</v>
      </c>
      <c r="Z273" s="13" t="b">
        <f>tbl_CleanLeads[[#This Row],[Response_Time_Hours]]&gt;72</f>
        <v>0</v>
      </c>
      <c r="AA273" s="13" t="b">
        <f>tbl_CleanLeads[[#This Row],[Status_Clean]]="Converted"</f>
        <v>0</v>
      </c>
    </row>
    <row r="274" spans="1:27">
      <c r="A274" t="s">
        <v>102</v>
      </c>
      <c r="B274" t="s">
        <v>986</v>
      </c>
      <c r="C274" t="s">
        <v>987</v>
      </c>
      <c r="D274" t="s">
        <v>7274</v>
      </c>
      <c r="E274" t="s">
        <v>473</v>
      </c>
      <c r="F274" t="s">
        <v>71</v>
      </c>
      <c r="G274" s="1">
        <v>45293</v>
      </c>
      <c r="H274" s="8">
        <f>MONTH(tbl_CleanLeads[[#This Row],[Lead_Date_Final]])</f>
        <v>1</v>
      </c>
      <c r="I274" t="s">
        <v>7317</v>
      </c>
      <c r="J274" t="s">
        <v>7271</v>
      </c>
      <c r="K274" t="s">
        <v>7284</v>
      </c>
      <c r="L274">
        <f>WEEKDAY(tbl_CleanLeads[[#This Row],[Lead_Date_Final]],2)</f>
        <v>2</v>
      </c>
      <c r="M274" t="s">
        <v>7265</v>
      </c>
      <c r="N274">
        <v>58.6</v>
      </c>
      <c r="O274" s="7">
        <v>2113.89</v>
      </c>
      <c r="P274">
        <v>6</v>
      </c>
      <c r="Q274" t="s">
        <v>7266</v>
      </c>
      <c r="R274">
        <f>IF(UPPER(TRIM(Table2[[#This Row],[Status_Clean]]))="CONVERTED",1,0)</f>
        <v>0</v>
      </c>
      <c r="S274">
        <f>IF(ISNUMBER(MATCH(UPPER(TRIM(Table2[[#This Row],[Status_Clean]])),{"CONTACTED","QUALIFIED","CONVERTED"},0)),1,0)</f>
        <v>1</v>
      </c>
      <c r="T274" cm="1">
        <f t="array" ref="T274">_xlfn.SWITCH(UPPER(TRIM(Table2[[#This Row],[Status_Clean]])),"NEW",1,"CONTACTED",2,"QUALIFIED",3,"CONVERTED",4,"LOST",5,99)</f>
        <v>3</v>
      </c>
      <c r="U274" t="str" cm="1">
        <f t="array" ref="U274">_xlfn.LET(_xlpm.x,IFERROR(VALUE(Table2[[#This Row],[Response_Time_Hours]]),""),IF(_xlpm.x="","CHECK",_xlfn.IFS(_xlpm.x&lt;=1,"Immediate",_xlpm.x&lt;=6,"Fast",_xlpm.x&lt;=24,"Moderate",_xlpm.x&gt;24,"Delayed")))</f>
        <v>Delayed</v>
      </c>
      <c r="V274">
        <f>FLOOR(tbl_CleanLeads[[#This Row],[Response_Time_Hours]],6)</f>
        <v>54</v>
      </c>
      <c r="W274" t="str" cm="1">
        <f t="array" ref="W274">IF(Table2[[#This Row],[Interaction_Count_Final]]="","N/A",_xlfn.IFS(Table2[[#This Row],[Interaction_Count_Final]]&lt;=2,"Low",Table2[[#This Row],[Interaction_Count_Final]]&lt;=5,"Medium",Table2[[#This Row],[Interaction_Count_Final]]&gt;=6,"High",TRUE,"CHECK"))</f>
        <v>High</v>
      </c>
      <c r="X274" t="b">
        <f t="shared" si="4"/>
        <v>1</v>
      </c>
      <c r="Y274" t="b">
        <f>tbl_CleanLeads[[#This Row],[Response_Time_Hours]]&gt;24</f>
        <v>1</v>
      </c>
      <c r="Z274" s="13" t="b">
        <f>tbl_CleanLeads[[#This Row],[Response_Time_Hours]]&gt;72</f>
        <v>0</v>
      </c>
      <c r="AA274" s="13" t="b">
        <f>tbl_CleanLeads[[#This Row],[Status_Clean]]="Converted"</f>
        <v>0</v>
      </c>
    </row>
    <row r="275" spans="1:27">
      <c r="A275" t="s">
        <v>70</v>
      </c>
      <c r="B275" t="s">
        <v>988</v>
      </c>
      <c r="C275" t="s">
        <v>989</v>
      </c>
      <c r="D275" t="s">
        <v>7280</v>
      </c>
      <c r="E275" t="s">
        <v>447</v>
      </c>
      <c r="F275" t="s">
        <v>173</v>
      </c>
      <c r="G275" s="1">
        <v>45049</v>
      </c>
      <c r="H275" s="8">
        <f>MONTH(tbl_CleanLeads[[#This Row],[Lead_Date_Final]])</f>
        <v>5</v>
      </c>
      <c r="I275" t="s">
        <v>7314</v>
      </c>
      <c r="J275" t="s">
        <v>7263</v>
      </c>
      <c r="K275" t="s">
        <v>7277</v>
      </c>
      <c r="L275">
        <f>WEEKDAY(tbl_CleanLeads[[#This Row],[Lead_Date_Final]],2)</f>
        <v>3</v>
      </c>
      <c r="M275" t="s">
        <v>7272</v>
      </c>
      <c r="N275">
        <v>49.1</v>
      </c>
      <c r="O275" s="7">
        <v>3217.65</v>
      </c>
      <c r="P275">
        <v>23</v>
      </c>
      <c r="Q275" t="s">
        <v>7266</v>
      </c>
      <c r="R275">
        <f>IF(UPPER(TRIM(Table2[[#This Row],[Status_Clean]]))="CONVERTED",1,0)</f>
        <v>0</v>
      </c>
      <c r="S275">
        <f>IF(ISNUMBER(MATCH(UPPER(TRIM(Table2[[#This Row],[Status_Clean]])),{"CONTACTED","QUALIFIED","CONVERTED"},0)),1,0)</f>
        <v>0</v>
      </c>
      <c r="T275" cm="1">
        <f t="array" ref="T275">_xlfn.SWITCH(UPPER(TRIM(Table2[[#This Row],[Status_Clean]])),"NEW",1,"CONTACTED",2,"QUALIFIED",3,"CONVERTED",4,"LOST",5,99)</f>
        <v>5</v>
      </c>
      <c r="U275" t="str" cm="1">
        <f t="array" ref="U275">_xlfn.LET(_xlpm.x,IFERROR(VALUE(Table2[[#This Row],[Response_Time_Hours]]),""),IF(_xlpm.x="","CHECK",_xlfn.IFS(_xlpm.x&lt;=1,"Immediate",_xlpm.x&lt;=6,"Fast",_xlpm.x&lt;=24,"Moderate",_xlpm.x&gt;24,"Delayed")))</f>
        <v>Delayed</v>
      </c>
      <c r="V275">
        <f>FLOOR(tbl_CleanLeads[[#This Row],[Response_Time_Hours]],6)</f>
        <v>48</v>
      </c>
      <c r="W275" t="str" cm="1">
        <f t="array" ref="W275">IF(Table2[[#This Row],[Interaction_Count_Final]]="","N/A",_xlfn.IFS(Table2[[#This Row],[Interaction_Count_Final]]&lt;=2,"Low",Table2[[#This Row],[Interaction_Count_Final]]&lt;=5,"Medium",Table2[[#This Row],[Interaction_Count_Final]]&gt;=6,"High",TRUE,"CHECK"))</f>
        <v>High</v>
      </c>
      <c r="X275" t="b">
        <f t="shared" si="4"/>
        <v>1</v>
      </c>
      <c r="Y275" t="b">
        <f>tbl_CleanLeads[[#This Row],[Response_Time_Hours]]&gt;24</f>
        <v>1</v>
      </c>
      <c r="Z275" s="13" t="b">
        <f>tbl_CleanLeads[[#This Row],[Response_Time_Hours]]&gt;72</f>
        <v>0</v>
      </c>
      <c r="AA275" s="13" t="b">
        <f>tbl_CleanLeads[[#This Row],[Status_Clean]]="Converted"</f>
        <v>0</v>
      </c>
    </row>
    <row r="276" spans="1:27">
      <c r="A276" t="s">
        <v>90</v>
      </c>
      <c r="B276" t="s">
        <v>992</v>
      </c>
      <c r="C276" t="s">
        <v>993</v>
      </c>
      <c r="D276" t="s">
        <v>7303</v>
      </c>
      <c r="E276" t="s">
        <v>447</v>
      </c>
      <c r="F276" t="s">
        <v>71</v>
      </c>
      <c r="G276" s="1">
        <v>45127</v>
      </c>
      <c r="H276" s="8">
        <f>MONTH(tbl_CleanLeads[[#This Row],[Lead_Date_Final]])</f>
        <v>7</v>
      </c>
      <c r="I276" t="s">
        <v>7305</v>
      </c>
      <c r="J276" t="s">
        <v>7263</v>
      </c>
      <c r="K276" t="s">
        <v>7288</v>
      </c>
      <c r="L276">
        <f>WEEKDAY(tbl_CleanLeads[[#This Row],[Lead_Date_Final]],2)</f>
        <v>4</v>
      </c>
      <c r="M276" t="s">
        <v>7285</v>
      </c>
      <c r="N276">
        <v>10</v>
      </c>
      <c r="O276" s="7">
        <v>1777.2</v>
      </c>
      <c r="P276">
        <v>41</v>
      </c>
      <c r="Q276" t="s">
        <v>7289</v>
      </c>
      <c r="R276">
        <f>IF(UPPER(TRIM(Table2[[#This Row],[Status_Clean]]))="CONVERTED",1,0)</f>
        <v>0</v>
      </c>
      <c r="S276">
        <f>IF(ISNUMBER(MATCH(UPPER(TRIM(Table2[[#This Row],[Status_Clean]])),{"CONTACTED","QUALIFIED","CONVERTED"},0)),1,0)</f>
        <v>1</v>
      </c>
      <c r="T276" cm="1">
        <f t="array" ref="T276">_xlfn.SWITCH(UPPER(TRIM(Table2[[#This Row],[Status_Clean]])),"NEW",1,"CONTACTED",2,"QUALIFIED",3,"CONVERTED",4,"LOST",5,99)</f>
        <v>3</v>
      </c>
      <c r="U276" t="str" cm="1">
        <f t="array" ref="U276">_xlfn.LET(_xlpm.x,IFERROR(VALUE(Table2[[#This Row],[Response_Time_Hours]]),""),IF(_xlpm.x="","CHECK",_xlfn.IFS(_xlpm.x&lt;=1,"Immediate",_xlpm.x&lt;=6,"Fast",_xlpm.x&lt;=24,"Moderate",_xlpm.x&gt;24,"Delayed")))</f>
        <v>Moderate</v>
      </c>
      <c r="V276">
        <f>FLOOR(tbl_CleanLeads[[#This Row],[Response_Time_Hours]],6)</f>
        <v>6</v>
      </c>
      <c r="W276" t="str" cm="1">
        <f t="array" ref="W276">IF(Table2[[#This Row],[Interaction_Count_Final]]="","N/A",_xlfn.IFS(Table2[[#This Row],[Interaction_Count_Final]]&lt;=2,"Low",Table2[[#This Row],[Interaction_Count_Final]]&lt;=5,"Medium",Table2[[#This Row],[Interaction_Count_Final]]&gt;=6,"High",TRUE,"CHECK"))</f>
        <v>High</v>
      </c>
      <c r="X276" t="b">
        <f t="shared" si="4"/>
        <v>1</v>
      </c>
      <c r="Y276" t="b">
        <f>tbl_CleanLeads[[#This Row],[Response_Time_Hours]]&gt;24</f>
        <v>0</v>
      </c>
      <c r="Z276" s="13" t="b">
        <f>tbl_CleanLeads[[#This Row],[Response_Time_Hours]]&gt;72</f>
        <v>0</v>
      </c>
      <c r="AA276" s="13" t="b">
        <f>tbl_CleanLeads[[#This Row],[Status_Clean]]="Converted"</f>
        <v>0</v>
      </c>
    </row>
    <row r="277" spans="1:27">
      <c r="A277" t="s">
        <v>63</v>
      </c>
      <c r="B277" t="s">
        <v>995</v>
      </c>
      <c r="C277" t="s">
        <v>996</v>
      </c>
      <c r="D277" t="s">
        <v>7258</v>
      </c>
      <c r="E277" t="s">
        <v>363</v>
      </c>
      <c r="F277" t="s">
        <v>193</v>
      </c>
      <c r="G277" s="1">
        <v>45595</v>
      </c>
      <c r="H277" s="8">
        <f>MONTH(tbl_CleanLeads[[#This Row],[Lead_Date_Final]])</f>
        <v>10</v>
      </c>
      <c r="I277" t="s">
        <v>7270</v>
      </c>
      <c r="J277" t="s">
        <v>7271</v>
      </c>
      <c r="K277" t="s">
        <v>7264</v>
      </c>
      <c r="L277">
        <f>WEEKDAY(tbl_CleanLeads[[#This Row],[Lead_Date_Final]],2)</f>
        <v>3</v>
      </c>
      <c r="M277" t="s">
        <v>7272</v>
      </c>
      <c r="N277">
        <v>5.6</v>
      </c>
      <c r="O277" s="7">
        <v>1955.7</v>
      </c>
      <c r="P277">
        <v>43</v>
      </c>
      <c r="Q277" t="s">
        <v>7289</v>
      </c>
      <c r="R277">
        <f>IF(UPPER(TRIM(Table2[[#This Row],[Status_Clean]]))="CONVERTED",1,0)</f>
        <v>0</v>
      </c>
      <c r="S277">
        <f>IF(ISNUMBER(MATCH(UPPER(TRIM(Table2[[#This Row],[Status_Clean]])),{"CONTACTED","QUALIFIED","CONVERTED"},0)),1,0)</f>
        <v>0</v>
      </c>
      <c r="T277" cm="1">
        <f t="array" ref="T277">_xlfn.SWITCH(UPPER(TRIM(Table2[[#This Row],[Status_Clean]])),"NEW",1,"CONTACTED",2,"QUALIFIED",3,"CONVERTED",4,"LOST",5,99)</f>
        <v>1</v>
      </c>
      <c r="U277" t="str" cm="1">
        <f t="array" ref="U277">_xlfn.LET(_xlpm.x,IFERROR(VALUE(Table2[[#This Row],[Response_Time_Hours]]),""),IF(_xlpm.x="","CHECK",_xlfn.IFS(_xlpm.x&lt;=1,"Immediate",_xlpm.x&lt;=6,"Fast",_xlpm.x&lt;=24,"Moderate",_xlpm.x&gt;24,"Delayed")))</f>
        <v>Fast</v>
      </c>
      <c r="V277">
        <f>FLOOR(tbl_CleanLeads[[#This Row],[Response_Time_Hours]],6)</f>
        <v>0</v>
      </c>
      <c r="W277" t="str" cm="1">
        <f t="array" ref="W277">IF(Table2[[#This Row],[Interaction_Count_Final]]="","N/A",_xlfn.IFS(Table2[[#This Row],[Interaction_Count_Final]]&lt;=2,"Low",Table2[[#This Row],[Interaction_Count_Final]]&lt;=5,"Medium",Table2[[#This Row],[Interaction_Count_Final]]&gt;=6,"High",TRUE,"CHECK"))</f>
        <v>High</v>
      </c>
      <c r="X277" t="b">
        <f t="shared" si="4"/>
        <v>1</v>
      </c>
      <c r="Y277" t="b">
        <f>tbl_CleanLeads[[#This Row],[Response_Time_Hours]]&gt;24</f>
        <v>0</v>
      </c>
      <c r="Z277" s="13" t="b">
        <f>tbl_CleanLeads[[#This Row],[Response_Time_Hours]]&gt;72</f>
        <v>0</v>
      </c>
      <c r="AA277" s="13" t="b">
        <f>tbl_CleanLeads[[#This Row],[Status_Clean]]="Converted"</f>
        <v>0</v>
      </c>
    </row>
    <row r="278" spans="1:27">
      <c r="A278" t="s">
        <v>90</v>
      </c>
      <c r="B278" t="s">
        <v>998</v>
      </c>
      <c r="C278" t="s">
        <v>999</v>
      </c>
      <c r="D278" t="s">
        <v>7274</v>
      </c>
      <c r="E278" t="s">
        <v>469</v>
      </c>
      <c r="F278" t="s">
        <v>250</v>
      </c>
      <c r="G278" s="1">
        <v>45181</v>
      </c>
      <c r="H278" s="8">
        <f>MONTH(tbl_CleanLeads[[#This Row],[Lead_Date_Final]])</f>
        <v>9</v>
      </c>
      <c r="I278" t="s">
        <v>7287</v>
      </c>
      <c r="J278" t="s">
        <v>7263</v>
      </c>
      <c r="K278" t="s">
        <v>7288</v>
      </c>
      <c r="L278">
        <f>WEEKDAY(tbl_CleanLeads[[#This Row],[Lead_Date_Final]],2)</f>
        <v>2</v>
      </c>
      <c r="M278" t="s">
        <v>7265</v>
      </c>
      <c r="N278">
        <v>46.9</v>
      </c>
      <c r="O278" s="7">
        <v>2727.21</v>
      </c>
      <c r="P278">
        <v>22</v>
      </c>
      <c r="Q278" t="s">
        <v>7266</v>
      </c>
      <c r="R278">
        <f>IF(UPPER(TRIM(Table2[[#This Row],[Status_Clean]]))="CONVERTED",1,0)</f>
        <v>1</v>
      </c>
      <c r="S278">
        <f>IF(ISNUMBER(MATCH(UPPER(TRIM(Table2[[#This Row],[Status_Clean]])),{"CONTACTED","QUALIFIED","CONVERTED"},0)),1,0)</f>
        <v>1</v>
      </c>
      <c r="T278" cm="1">
        <f t="array" ref="T278">_xlfn.SWITCH(UPPER(TRIM(Table2[[#This Row],[Status_Clean]])),"NEW",1,"CONTACTED",2,"QUALIFIED",3,"CONVERTED",4,"LOST",5,99)</f>
        <v>4</v>
      </c>
      <c r="U278" t="str" cm="1">
        <f t="array" ref="U278">_xlfn.LET(_xlpm.x,IFERROR(VALUE(Table2[[#This Row],[Response_Time_Hours]]),""),IF(_xlpm.x="","CHECK",_xlfn.IFS(_xlpm.x&lt;=1,"Immediate",_xlpm.x&lt;=6,"Fast",_xlpm.x&lt;=24,"Moderate",_xlpm.x&gt;24,"Delayed")))</f>
        <v>Delayed</v>
      </c>
      <c r="V278">
        <f>FLOOR(tbl_CleanLeads[[#This Row],[Response_Time_Hours]],6)</f>
        <v>42</v>
      </c>
      <c r="W278" t="str" cm="1">
        <f t="array" ref="W278">IF(Table2[[#This Row],[Interaction_Count_Final]]="","N/A",_xlfn.IFS(Table2[[#This Row],[Interaction_Count_Final]]&lt;=2,"Low",Table2[[#This Row],[Interaction_Count_Final]]&lt;=5,"Medium",Table2[[#This Row],[Interaction_Count_Final]]&gt;=6,"High",TRUE,"CHECK"))</f>
        <v>High</v>
      </c>
      <c r="X278" t="b">
        <f t="shared" si="4"/>
        <v>1</v>
      </c>
      <c r="Y278" t="b">
        <f>tbl_CleanLeads[[#This Row],[Response_Time_Hours]]&gt;24</f>
        <v>1</v>
      </c>
      <c r="Z278" s="13" t="b">
        <f>tbl_CleanLeads[[#This Row],[Response_Time_Hours]]&gt;72</f>
        <v>0</v>
      </c>
      <c r="AA278" s="13" t="b">
        <f>tbl_CleanLeads[[#This Row],[Status_Clean]]="Converted"</f>
        <v>1</v>
      </c>
    </row>
    <row r="279" spans="1:27">
      <c r="A279" t="s">
        <v>90</v>
      </c>
      <c r="B279" t="s">
        <v>1001</v>
      </c>
      <c r="C279" t="s">
        <v>1002</v>
      </c>
      <c r="D279" t="s">
        <v>7258</v>
      </c>
      <c r="E279" t="s">
        <v>106</v>
      </c>
      <c r="F279" t="s">
        <v>250</v>
      </c>
      <c r="G279" s="1">
        <v>44941</v>
      </c>
      <c r="H279" s="8">
        <f>MONTH(tbl_CleanLeads[[#This Row],[Lead_Date_Final]])</f>
        <v>1</v>
      </c>
      <c r="I279" t="s">
        <v>7317</v>
      </c>
      <c r="J279" t="s">
        <v>7263</v>
      </c>
      <c r="K279" t="s">
        <v>7284</v>
      </c>
      <c r="L279">
        <f>WEEKDAY(tbl_CleanLeads[[#This Row],[Lead_Date_Final]],2)</f>
        <v>7</v>
      </c>
      <c r="M279" t="s">
        <v>7293</v>
      </c>
      <c r="N279">
        <v>36.200000000000003</v>
      </c>
      <c r="O279" s="7">
        <v>1882.2</v>
      </c>
      <c r="P279">
        <v>44</v>
      </c>
      <c r="Q279" t="s">
        <v>7289</v>
      </c>
      <c r="R279">
        <f>IF(UPPER(TRIM(Table2[[#This Row],[Status_Clean]]))="CONVERTED",1,0)</f>
        <v>1</v>
      </c>
      <c r="S279">
        <f>IF(ISNUMBER(MATCH(UPPER(TRIM(Table2[[#This Row],[Status_Clean]])),{"CONTACTED","QUALIFIED","CONVERTED"},0)),1,0)</f>
        <v>1</v>
      </c>
      <c r="T279" cm="1">
        <f t="array" ref="T279">_xlfn.SWITCH(UPPER(TRIM(Table2[[#This Row],[Status_Clean]])),"NEW",1,"CONTACTED",2,"QUALIFIED",3,"CONVERTED",4,"LOST",5,99)</f>
        <v>4</v>
      </c>
      <c r="U279" t="str" cm="1">
        <f t="array" ref="U279">_xlfn.LET(_xlpm.x,IFERROR(VALUE(Table2[[#This Row],[Response_Time_Hours]]),""),IF(_xlpm.x="","CHECK",_xlfn.IFS(_xlpm.x&lt;=1,"Immediate",_xlpm.x&lt;=6,"Fast",_xlpm.x&lt;=24,"Moderate",_xlpm.x&gt;24,"Delayed")))</f>
        <v>Delayed</v>
      </c>
      <c r="V279">
        <f>FLOOR(tbl_CleanLeads[[#This Row],[Response_Time_Hours]],6)</f>
        <v>36</v>
      </c>
      <c r="W279" t="str" cm="1">
        <f t="array" ref="W279">IF(Table2[[#This Row],[Interaction_Count_Final]]="","N/A",_xlfn.IFS(Table2[[#This Row],[Interaction_Count_Final]]&lt;=2,"Low",Table2[[#This Row],[Interaction_Count_Final]]&lt;=5,"Medium",Table2[[#This Row],[Interaction_Count_Final]]&gt;=6,"High",TRUE,"CHECK"))</f>
        <v>High</v>
      </c>
      <c r="X279" t="b">
        <f t="shared" si="4"/>
        <v>1</v>
      </c>
      <c r="Y279" t="b">
        <f>tbl_CleanLeads[[#This Row],[Response_Time_Hours]]&gt;24</f>
        <v>1</v>
      </c>
      <c r="Z279" s="13" t="b">
        <f>tbl_CleanLeads[[#This Row],[Response_Time_Hours]]&gt;72</f>
        <v>0</v>
      </c>
      <c r="AA279" s="13" t="b">
        <f>tbl_CleanLeads[[#This Row],[Status_Clean]]="Converted"</f>
        <v>1</v>
      </c>
    </row>
    <row r="280" spans="1:27">
      <c r="A280" t="s">
        <v>102</v>
      </c>
      <c r="B280" t="s">
        <v>1004</v>
      </c>
      <c r="C280" t="s">
        <v>7587</v>
      </c>
      <c r="D280" t="s">
        <v>7274</v>
      </c>
      <c r="E280" t="s">
        <v>7308</v>
      </c>
      <c r="F280" t="s">
        <v>173</v>
      </c>
      <c r="G280" s="1">
        <v>45268</v>
      </c>
      <c r="H280" s="8">
        <f>MONTH(tbl_CleanLeads[[#This Row],[Lead_Date_Final]])</f>
        <v>12</v>
      </c>
      <c r="I280" t="s">
        <v>7262</v>
      </c>
      <c r="J280" t="s">
        <v>7263</v>
      </c>
      <c r="K280" t="s">
        <v>7264</v>
      </c>
      <c r="L280">
        <f>WEEKDAY(tbl_CleanLeads[[#This Row],[Lead_Date_Final]],2)</f>
        <v>5</v>
      </c>
      <c r="M280" t="s">
        <v>7312</v>
      </c>
      <c r="N280">
        <v>0.7</v>
      </c>
      <c r="O280" s="7">
        <v>4446.03</v>
      </c>
      <c r="P280">
        <v>45</v>
      </c>
      <c r="Q280" t="s">
        <v>7273</v>
      </c>
      <c r="R280">
        <f>IF(UPPER(TRIM(Table2[[#This Row],[Status_Clean]]))="CONVERTED",1,0)</f>
        <v>0</v>
      </c>
      <c r="S280">
        <f>IF(ISNUMBER(MATCH(UPPER(TRIM(Table2[[#This Row],[Status_Clean]])),{"CONTACTED","QUALIFIED","CONVERTED"},0)),1,0)</f>
        <v>0</v>
      </c>
      <c r="T280" cm="1">
        <f t="array" ref="T280">_xlfn.SWITCH(UPPER(TRIM(Table2[[#This Row],[Status_Clean]])),"NEW",1,"CONTACTED",2,"QUALIFIED",3,"CONVERTED",4,"LOST",5,99)</f>
        <v>5</v>
      </c>
      <c r="U280" t="str" cm="1">
        <f t="array" ref="U280">_xlfn.LET(_xlpm.x,IFERROR(VALUE(Table2[[#This Row],[Response_Time_Hours]]),""),IF(_xlpm.x="","CHECK",_xlfn.IFS(_xlpm.x&lt;=1,"Immediate",_xlpm.x&lt;=6,"Fast",_xlpm.x&lt;=24,"Moderate",_xlpm.x&gt;24,"Delayed")))</f>
        <v>Immediate</v>
      </c>
      <c r="V280">
        <f>FLOOR(tbl_CleanLeads[[#This Row],[Response_Time_Hours]],6)</f>
        <v>0</v>
      </c>
      <c r="W280" t="str" cm="1">
        <f t="array" ref="W280">IF(Table2[[#This Row],[Interaction_Count_Final]]="","N/A",_xlfn.IFS(Table2[[#This Row],[Interaction_Count_Final]]&lt;=2,"Low",Table2[[#This Row],[Interaction_Count_Final]]&lt;=5,"Medium",Table2[[#This Row],[Interaction_Count_Final]]&gt;=6,"High",TRUE,"CHECK"))</f>
        <v>High</v>
      </c>
      <c r="X280" t="b">
        <f t="shared" si="4"/>
        <v>1</v>
      </c>
      <c r="Y280" t="b">
        <f>tbl_CleanLeads[[#This Row],[Response_Time_Hours]]&gt;24</f>
        <v>0</v>
      </c>
      <c r="Z280" s="13" t="b">
        <f>tbl_CleanLeads[[#This Row],[Response_Time_Hours]]&gt;72</f>
        <v>0</v>
      </c>
      <c r="AA280" s="13" t="b">
        <f>tbl_CleanLeads[[#This Row],[Status_Clean]]="Converted"</f>
        <v>0</v>
      </c>
    </row>
    <row r="281" spans="1:27">
      <c r="A281" t="s">
        <v>70</v>
      </c>
      <c r="B281" t="s">
        <v>1007</v>
      </c>
      <c r="C281" t="s">
        <v>1008</v>
      </c>
      <c r="D281" t="s">
        <v>7268</v>
      </c>
      <c r="E281" t="s">
        <v>263</v>
      </c>
      <c r="F281" t="s">
        <v>71</v>
      </c>
      <c r="G281" s="1">
        <v>45218</v>
      </c>
      <c r="H281" s="8">
        <f>MONTH(tbl_CleanLeads[[#This Row],[Lead_Date_Final]])</f>
        <v>10</v>
      </c>
      <c r="I281" t="s">
        <v>7270</v>
      </c>
      <c r="J281" t="s">
        <v>7263</v>
      </c>
      <c r="K281" t="s">
        <v>7264</v>
      </c>
      <c r="L281">
        <f>WEEKDAY(tbl_CleanLeads[[#This Row],[Lead_Date_Final]],2)</f>
        <v>4</v>
      </c>
      <c r="M281" t="s">
        <v>7285</v>
      </c>
      <c r="N281">
        <v>69.3</v>
      </c>
      <c r="O281" s="7">
        <v>1981.52</v>
      </c>
      <c r="P281">
        <v>35</v>
      </c>
      <c r="Q281" t="s">
        <v>7266</v>
      </c>
      <c r="R281">
        <f>IF(UPPER(TRIM(Table2[[#This Row],[Status_Clean]]))="CONVERTED",1,0)</f>
        <v>0</v>
      </c>
      <c r="S281">
        <f>IF(ISNUMBER(MATCH(UPPER(TRIM(Table2[[#This Row],[Status_Clean]])),{"CONTACTED","QUALIFIED","CONVERTED"},0)),1,0)</f>
        <v>1</v>
      </c>
      <c r="T281" cm="1">
        <f t="array" ref="T281">_xlfn.SWITCH(UPPER(TRIM(Table2[[#This Row],[Status_Clean]])),"NEW",1,"CONTACTED",2,"QUALIFIED",3,"CONVERTED",4,"LOST",5,99)</f>
        <v>3</v>
      </c>
      <c r="U281" t="str" cm="1">
        <f t="array" ref="U281">_xlfn.LET(_xlpm.x,IFERROR(VALUE(Table2[[#This Row],[Response_Time_Hours]]),""),IF(_xlpm.x="","CHECK",_xlfn.IFS(_xlpm.x&lt;=1,"Immediate",_xlpm.x&lt;=6,"Fast",_xlpm.x&lt;=24,"Moderate",_xlpm.x&gt;24,"Delayed")))</f>
        <v>Delayed</v>
      </c>
      <c r="V281">
        <f>FLOOR(tbl_CleanLeads[[#This Row],[Response_Time_Hours]],6)</f>
        <v>66</v>
      </c>
      <c r="W281" t="str" cm="1">
        <f t="array" ref="W281">IF(Table2[[#This Row],[Interaction_Count_Final]]="","N/A",_xlfn.IFS(Table2[[#This Row],[Interaction_Count_Final]]&lt;=2,"Low",Table2[[#This Row],[Interaction_Count_Final]]&lt;=5,"Medium",Table2[[#This Row],[Interaction_Count_Final]]&gt;=6,"High",TRUE,"CHECK"))</f>
        <v>High</v>
      </c>
      <c r="X281" t="b">
        <f t="shared" si="4"/>
        <v>1</v>
      </c>
      <c r="Y281" t="b">
        <f>tbl_CleanLeads[[#This Row],[Response_Time_Hours]]&gt;24</f>
        <v>1</v>
      </c>
      <c r="Z281" s="13" t="b">
        <f>tbl_CleanLeads[[#This Row],[Response_Time_Hours]]&gt;72</f>
        <v>0</v>
      </c>
      <c r="AA281" s="13" t="b">
        <f>tbl_CleanLeads[[#This Row],[Status_Clean]]="Converted"</f>
        <v>0</v>
      </c>
    </row>
    <row r="282" spans="1:27">
      <c r="A282" t="s">
        <v>70</v>
      </c>
      <c r="B282" t="s">
        <v>1012</v>
      </c>
      <c r="C282" t="s">
        <v>1013</v>
      </c>
      <c r="D282" t="s">
        <v>7274</v>
      </c>
      <c r="E282" t="s">
        <v>469</v>
      </c>
      <c r="F282" t="s">
        <v>193</v>
      </c>
      <c r="G282" s="1">
        <v>45342</v>
      </c>
      <c r="H282" s="8">
        <f>MONTH(tbl_CleanLeads[[#This Row],[Lead_Date_Final]])</f>
        <v>2</v>
      </c>
      <c r="I282" t="s">
        <v>7283</v>
      </c>
      <c r="J282" t="s">
        <v>7271</v>
      </c>
      <c r="K282" t="s">
        <v>7284</v>
      </c>
      <c r="L282">
        <f>WEEKDAY(tbl_CleanLeads[[#This Row],[Lead_Date_Final]],2)</f>
        <v>2</v>
      </c>
      <c r="M282" t="s">
        <v>7265</v>
      </c>
      <c r="N282">
        <v>28.799999999999997</v>
      </c>
      <c r="O282" s="7">
        <v>3260.42</v>
      </c>
      <c r="P282">
        <v>23</v>
      </c>
      <c r="Q282" t="s">
        <v>7266</v>
      </c>
      <c r="R282">
        <f>IF(UPPER(TRIM(Table2[[#This Row],[Status_Clean]]))="CONVERTED",1,0)</f>
        <v>0</v>
      </c>
      <c r="S282">
        <f>IF(ISNUMBER(MATCH(UPPER(TRIM(Table2[[#This Row],[Status_Clean]])),{"CONTACTED","QUALIFIED","CONVERTED"},0)),1,0)</f>
        <v>0</v>
      </c>
      <c r="T282" cm="1">
        <f t="array" ref="T282">_xlfn.SWITCH(UPPER(TRIM(Table2[[#This Row],[Status_Clean]])),"NEW",1,"CONTACTED",2,"QUALIFIED",3,"CONVERTED",4,"LOST",5,99)</f>
        <v>1</v>
      </c>
      <c r="U282" t="str" cm="1">
        <f t="array" ref="U282">_xlfn.LET(_xlpm.x,IFERROR(VALUE(Table2[[#This Row],[Response_Time_Hours]]),""),IF(_xlpm.x="","CHECK",_xlfn.IFS(_xlpm.x&lt;=1,"Immediate",_xlpm.x&lt;=6,"Fast",_xlpm.x&lt;=24,"Moderate",_xlpm.x&gt;24,"Delayed")))</f>
        <v>Delayed</v>
      </c>
      <c r="V282">
        <f>FLOOR(tbl_CleanLeads[[#This Row],[Response_Time_Hours]],6)</f>
        <v>24</v>
      </c>
      <c r="W282" t="str" cm="1">
        <f t="array" ref="W282">IF(Table2[[#This Row],[Interaction_Count_Final]]="","N/A",_xlfn.IFS(Table2[[#This Row],[Interaction_Count_Final]]&lt;=2,"Low",Table2[[#This Row],[Interaction_Count_Final]]&lt;=5,"Medium",Table2[[#This Row],[Interaction_Count_Final]]&gt;=6,"High",TRUE,"CHECK"))</f>
        <v>High</v>
      </c>
      <c r="X282" t="b">
        <f t="shared" si="4"/>
        <v>1</v>
      </c>
      <c r="Y282" t="b">
        <f>tbl_CleanLeads[[#This Row],[Response_Time_Hours]]&gt;24</f>
        <v>1</v>
      </c>
      <c r="Z282" s="13" t="b">
        <f>tbl_CleanLeads[[#This Row],[Response_Time_Hours]]&gt;72</f>
        <v>0</v>
      </c>
      <c r="AA282" s="13" t="b">
        <f>tbl_CleanLeads[[#This Row],[Status_Clean]]="Converted"</f>
        <v>0</v>
      </c>
    </row>
    <row r="283" spans="1:27">
      <c r="A283" t="s">
        <v>102</v>
      </c>
      <c r="B283" t="s">
        <v>1014</v>
      </c>
      <c r="C283" t="s">
        <v>1015</v>
      </c>
      <c r="D283" t="s">
        <v>7268</v>
      </c>
      <c r="E283" t="s">
        <v>363</v>
      </c>
      <c r="F283" t="s">
        <v>193</v>
      </c>
      <c r="G283" s="1">
        <v>45441</v>
      </c>
      <c r="H283" s="8">
        <f>MONTH(tbl_CleanLeads[[#This Row],[Lead_Date_Final]])</f>
        <v>5</v>
      </c>
      <c r="I283" t="s">
        <v>7314</v>
      </c>
      <c r="J283" t="s">
        <v>7271</v>
      </c>
      <c r="K283" t="s">
        <v>7277</v>
      </c>
      <c r="L283">
        <f>WEEKDAY(tbl_CleanLeads[[#This Row],[Lead_Date_Final]],2)</f>
        <v>3</v>
      </c>
      <c r="M283" t="s">
        <v>7272</v>
      </c>
      <c r="N283">
        <v>50.3</v>
      </c>
      <c r="O283" s="7">
        <v>4016.15</v>
      </c>
      <c r="P283">
        <v>6</v>
      </c>
      <c r="Q283" t="s">
        <v>7273</v>
      </c>
      <c r="R283">
        <f>IF(UPPER(TRIM(Table2[[#This Row],[Status_Clean]]))="CONVERTED",1,0)</f>
        <v>0</v>
      </c>
      <c r="S283">
        <f>IF(ISNUMBER(MATCH(UPPER(TRIM(Table2[[#This Row],[Status_Clean]])),{"CONTACTED","QUALIFIED","CONVERTED"},0)),1,0)</f>
        <v>0</v>
      </c>
      <c r="T283" cm="1">
        <f t="array" ref="T283">_xlfn.SWITCH(UPPER(TRIM(Table2[[#This Row],[Status_Clean]])),"NEW",1,"CONTACTED",2,"QUALIFIED",3,"CONVERTED",4,"LOST",5,99)</f>
        <v>1</v>
      </c>
      <c r="U283" t="str" cm="1">
        <f t="array" ref="U283">_xlfn.LET(_xlpm.x,IFERROR(VALUE(Table2[[#This Row],[Response_Time_Hours]]),""),IF(_xlpm.x="","CHECK",_xlfn.IFS(_xlpm.x&lt;=1,"Immediate",_xlpm.x&lt;=6,"Fast",_xlpm.x&lt;=24,"Moderate",_xlpm.x&gt;24,"Delayed")))</f>
        <v>Delayed</v>
      </c>
      <c r="V283">
        <f>FLOOR(tbl_CleanLeads[[#This Row],[Response_Time_Hours]],6)</f>
        <v>48</v>
      </c>
      <c r="W283" t="str" cm="1">
        <f t="array" ref="W283">IF(Table2[[#This Row],[Interaction_Count_Final]]="","N/A",_xlfn.IFS(Table2[[#This Row],[Interaction_Count_Final]]&lt;=2,"Low",Table2[[#This Row],[Interaction_Count_Final]]&lt;=5,"Medium",Table2[[#This Row],[Interaction_Count_Final]]&gt;=6,"High",TRUE,"CHECK"))</f>
        <v>High</v>
      </c>
      <c r="X283" t="b">
        <f t="shared" si="4"/>
        <v>1</v>
      </c>
      <c r="Y283" t="b">
        <f>tbl_CleanLeads[[#This Row],[Response_Time_Hours]]&gt;24</f>
        <v>1</v>
      </c>
      <c r="Z283" s="13" t="b">
        <f>tbl_CleanLeads[[#This Row],[Response_Time_Hours]]&gt;72</f>
        <v>0</v>
      </c>
      <c r="AA283" s="13" t="b">
        <f>tbl_CleanLeads[[#This Row],[Status_Clean]]="Converted"</f>
        <v>0</v>
      </c>
    </row>
    <row r="284" spans="1:27">
      <c r="A284" t="s">
        <v>70</v>
      </c>
      <c r="B284" t="s">
        <v>1016</v>
      </c>
      <c r="C284" t="s">
        <v>1017</v>
      </c>
      <c r="D284" t="s">
        <v>7268</v>
      </c>
      <c r="E284" t="s">
        <v>263</v>
      </c>
      <c r="F284" t="s">
        <v>125</v>
      </c>
      <c r="G284" s="1">
        <v>45211</v>
      </c>
      <c r="H284" s="8">
        <f>MONTH(tbl_CleanLeads[[#This Row],[Lead_Date_Final]])</f>
        <v>10</v>
      </c>
      <c r="I284" t="s">
        <v>7270</v>
      </c>
      <c r="J284" t="s">
        <v>7263</v>
      </c>
      <c r="K284" t="s">
        <v>7264</v>
      </c>
      <c r="L284">
        <f>WEEKDAY(tbl_CleanLeads[[#This Row],[Lead_Date_Final]],2)</f>
        <v>4</v>
      </c>
      <c r="M284" t="s">
        <v>7285</v>
      </c>
      <c r="N284">
        <v>46.5</v>
      </c>
      <c r="O284" s="7">
        <v>1697.86</v>
      </c>
      <c r="P284">
        <v>6</v>
      </c>
      <c r="Q284" t="s">
        <v>7289</v>
      </c>
      <c r="R284">
        <f>IF(UPPER(TRIM(Table2[[#This Row],[Status_Clean]]))="CONVERTED",1,0)</f>
        <v>0</v>
      </c>
      <c r="S284">
        <f>IF(ISNUMBER(MATCH(UPPER(TRIM(Table2[[#This Row],[Status_Clean]])),{"CONTACTED","QUALIFIED","CONVERTED"},0)),1,0)</f>
        <v>1</v>
      </c>
      <c r="T284" cm="1">
        <f t="array" ref="T284">_xlfn.SWITCH(UPPER(TRIM(Table2[[#This Row],[Status_Clean]])),"NEW",1,"CONTACTED",2,"QUALIFIED",3,"CONVERTED",4,"LOST",5,99)</f>
        <v>2</v>
      </c>
      <c r="U284" t="str" cm="1">
        <f t="array" ref="U284">_xlfn.LET(_xlpm.x,IFERROR(VALUE(Table2[[#This Row],[Response_Time_Hours]]),""),IF(_xlpm.x="","CHECK",_xlfn.IFS(_xlpm.x&lt;=1,"Immediate",_xlpm.x&lt;=6,"Fast",_xlpm.x&lt;=24,"Moderate",_xlpm.x&gt;24,"Delayed")))</f>
        <v>Delayed</v>
      </c>
      <c r="V284">
        <f>FLOOR(tbl_CleanLeads[[#This Row],[Response_Time_Hours]],6)</f>
        <v>42</v>
      </c>
      <c r="W284" t="str" cm="1">
        <f t="array" ref="W284">IF(Table2[[#This Row],[Interaction_Count_Final]]="","N/A",_xlfn.IFS(Table2[[#This Row],[Interaction_Count_Final]]&lt;=2,"Low",Table2[[#This Row],[Interaction_Count_Final]]&lt;=5,"Medium",Table2[[#This Row],[Interaction_Count_Final]]&gt;=6,"High",TRUE,"CHECK"))</f>
        <v>High</v>
      </c>
      <c r="X284" t="b">
        <f t="shared" si="4"/>
        <v>1</v>
      </c>
      <c r="Y284" t="b">
        <f>tbl_CleanLeads[[#This Row],[Response_Time_Hours]]&gt;24</f>
        <v>1</v>
      </c>
      <c r="Z284" s="13" t="b">
        <f>tbl_CleanLeads[[#This Row],[Response_Time_Hours]]&gt;72</f>
        <v>0</v>
      </c>
      <c r="AA284" s="13" t="b">
        <f>tbl_CleanLeads[[#This Row],[Status_Clean]]="Converted"</f>
        <v>0</v>
      </c>
    </row>
    <row r="285" spans="1:27">
      <c r="A285" t="s">
        <v>90</v>
      </c>
      <c r="B285" t="s">
        <v>1019</v>
      </c>
      <c r="C285" t="s">
        <v>1020</v>
      </c>
      <c r="D285" t="s">
        <v>7303</v>
      </c>
      <c r="E285" t="s">
        <v>469</v>
      </c>
      <c r="F285" t="s">
        <v>125</v>
      </c>
      <c r="G285" s="1">
        <v>45169</v>
      </c>
      <c r="H285" s="8">
        <f>MONTH(tbl_CleanLeads[[#This Row],[Lead_Date_Final]])</f>
        <v>8</v>
      </c>
      <c r="I285" t="s">
        <v>7310</v>
      </c>
      <c r="J285" t="s">
        <v>7263</v>
      </c>
      <c r="K285" t="s">
        <v>7288</v>
      </c>
      <c r="L285">
        <f>WEEKDAY(tbl_CleanLeads[[#This Row],[Lead_Date_Final]],2)</f>
        <v>4</v>
      </c>
      <c r="M285" t="s">
        <v>7285</v>
      </c>
      <c r="N285">
        <v>25</v>
      </c>
      <c r="O285" s="7">
        <v>2511.67</v>
      </c>
      <c r="P285">
        <v>14</v>
      </c>
      <c r="Q285" t="s">
        <v>7266</v>
      </c>
      <c r="R285">
        <f>IF(UPPER(TRIM(Table2[[#This Row],[Status_Clean]]))="CONVERTED",1,0)</f>
        <v>0</v>
      </c>
      <c r="S285">
        <f>IF(ISNUMBER(MATCH(UPPER(TRIM(Table2[[#This Row],[Status_Clean]])),{"CONTACTED","QUALIFIED","CONVERTED"},0)),1,0)</f>
        <v>1</v>
      </c>
      <c r="T285" cm="1">
        <f t="array" ref="T285">_xlfn.SWITCH(UPPER(TRIM(Table2[[#This Row],[Status_Clean]])),"NEW",1,"CONTACTED",2,"QUALIFIED",3,"CONVERTED",4,"LOST",5,99)</f>
        <v>2</v>
      </c>
      <c r="U285" t="str" cm="1">
        <f t="array" ref="U285">_xlfn.LET(_xlpm.x,IFERROR(VALUE(Table2[[#This Row],[Response_Time_Hours]]),""),IF(_xlpm.x="","CHECK",_xlfn.IFS(_xlpm.x&lt;=1,"Immediate",_xlpm.x&lt;=6,"Fast",_xlpm.x&lt;=24,"Moderate",_xlpm.x&gt;24,"Delayed")))</f>
        <v>Delayed</v>
      </c>
      <c r="V285">
        <f>FLOOR(tbl_CleanLeads[[#This Row],[Response_Time_Hours]],6)</f>
        <v>24</v>
      </c>
      <c r="W285" t="str" cm="1">
        <f t="array" ref="W285">IF(Table2[[#This Row],[Interaction_Count_Final]]="","N/A",_xlfn.IFS(Table2[[#This Row],[Interaction_Count_Final]]&lt;=2,"Low",Table2[[#This Row],[Interaction_Count_Final]]&lt;=5,"Medium",Table2[[#This Row],[Interaction_Count_Final]]&gt;=6,"High",TRUE,"CHECK"))</f>
        <v>High</v>
      </c>
      <c r="X285" t="b">
        <f t="shared" si="4"/>
        <v>1</v>
      </c>
      <c r="Y285" t="b">
        <f>tbl_CleanLeads[[#This Row],[Response_Time_Hours]]&gt;24</f>
        <v>1</v>
      </c>
      <c r="Z285" s="13" t="b">
        <f>tbl_CleanLeads[[#This Row],[Response_Time_Hours]]&gt;72</f>
        <v>0</v>
      </c>
      <c r="AA285" s="13" t="b">
        <f>tbl_CleanLeads[[#This Row],[Status_Clean]]="Converted"</f>
        <v>0</v>
      </c>
    </row>
    <row r="286" spans="1:27">
      <c r="A286" t="s">
        <v>102</v>
      </c>
      <c r="B286" t="s">
        <v>1023</v>
      </c>
      <c r="C286" t="s">
        <v>1024</v>
      </c>
      <c r="D286" t="s">
        <v>7303</v>
      </c>
      <c r="E286" t="s">
        <v>101</v>
      </c>
      <c r="F286" t="s">
        <v>125</v>
      </c>
      <c r="G286" s="1">
        <v>45366</v>
      </c>
      <c r="H286" s="8">
        <f>MONTH(tbl_CleanLeads[[#This Row],[Lead_Date_Final]])</f>
        <v>3</v>
      </c>
      <c r="I286" t="s">
        <v>7295</v>
      </c>
      <c r="J286" t="s">
        <v>7271</v>
      </c>
      <c r="K286" t="s">
        <v>7284</v>
      </c>
      <c r="L286">
        <f>WEEKDAY(tbl_CleanLeads[[#This Row],[Lead_Date_Final]],2)</f>
        <v>5</v>
      </c>
      <c r="M286" t="s">
        <v>7312</v>
      </c>
      <c r="N286">
        <v>6</v>
      </c>
      <c r="O286" s="7">
        <v>2633.26</v>
      </c>
      <c r="P286">
        <v>2</v>
      </c>
      <c r="Q286" t="s">
        <v>7266</v>
      </c>
      <c r="R286">
        <f>IF(UPPER(TRIM(Table2[[#This Row],[Status_Clean]]))="CONVERTED",1,0)</f>
        <v>0</v>
      </c>
      <c r="S286">
        <f>IF(ISNUMBER(MATCH(UPPER(TRIM(Table2[[#This Row],[Status_Clean]])),{"CONTACTED","QUALIFIED","CONVERTED"},0)),1,0)</f>
        <v>1</v>
      </c>
      <c r="T286" cm="1">
        <f t="array" ref="T286">_xlfn.SWITCH(UPPER(TRIM(Table2[[#This Row],[Status_Clean]])),"NEW",1,"CONTACTED",2,"QUALIFIED",3,"CONVERTED",4,"LOST",5,99)</f>
        <v>2</v>
      </c>
      <c r="U286" t="str" cm="1">
        <f t="array" ref="U286">_xlfn.LET(_xlpm.x,IFERROR(VALUE(Table2[[#This Row],[Response_Time_Hours]]),""),IF(_xlpm.x="","CHECK",_xlfn.IFS(_xlpm.x&lt;=1,"Immediate",_xlpm.x&lt;=6,"Fast",_xlpm.x&lt;=24,"Moderate",_xlpm.x&gt;24,"Delayed")))</f>
        <v>Fast</v>
      </c>
      <c r="V286">
        <f>FLOOR(tbl_CleanLeads[[#This Row],[Response_Time_Hours]],6)</f>
        <v>6</v>
      </c>
      <c r="W286" t="str" cm="1">
        <f t="array" ref="W286">IF(Table2[[#This Row],[Interaction_Count_Final]]="","N/A",_xlfn.IFS(Table2[[#This Row],[Interaction_Count_Final]]&lt;=2,"Low",Table2[[#This Row],[Interaction_Count_Final]]&lt;=5,"Medium",Table2[[#This Row],[Interaction_Count_Final]]&gt;=6,"High",TRUE,"CHECK"))</f>
        <v>Low</v>
      </c>
      <c r="X286" t="b">
        <f t="shared" si="4"/>
        <v>1</v>
      </c>
      <c r="Y286" t="b">
        <f>tbl_CleanLeads[[#This Row],[Response_Time_Hours]]&gt;24</f>
        <v>0</v>
      </c>
      <c r="Z286" s="13" t="b">
        <f>tbl_CleanLeads[[#This Row],[Response_Time_Hours]]&gt;72</f>
        <v>0</v>
      </c>
      <c r="AA286" s="13" t="b">
        <f>tbl_CleanLeads[[#This Row],[Status_Clean]]="Converted"</f>
        <v>0</v>
      </c>
    </row>
    <row r="287" spans="1:27">
      <c r="A287" t="s">
        <v>102</v>
      </c>
      <c r="B287" t="s">
        <v>1026</v>
      </c>
      <c r="C287" t="s">
        <v>1027</v>
      </c>
      <c r="D287" t="s">
        <v>7280</v>
      </c>
      <c r="E287" t="s">
        <v>69</v>
      </c>
      <c r="F287" t="s">
        <v>71</v>
      </c>
      <c r="G287" s="1">
        <v>44949</v>
      </c>
      <c r="H287" s="8">
        <f>MONTH(tbl_CleanLeads[[#This Row],[Lead_Date_Final]])</f>
        <v>1</v>
      </c>
      <c r="I287" t="s">
        <v>7317</v>
      </c>
      <c r="J287" t="s">
        <v>7263</v>
      </c>
      <c r="K287" t="s">
        <v>7284</v>
      </c>
      <c r="L287">
        <f>WEEKDAY(tbl_CleanLeads[[#This Row],[Lead_Date_Final]],2)</f>
        <v>1</v>
      </c>
      <c r="M287" t="s">
        <v>7298</v>
      </c>
      <c r="N287">
        <v>64.599999999999994</v>
      </c>
      <c r="O287" s="7">
        <v>2880.52</v>
      </c>
      <c r="P287">
        <v>10</v>
      </c>
      <c r="Q287" t="s">
        <v>7266</v>
      </c>
      <c r="R287">
        <f>IF(UPPER(TRIM(Table2[[#This Row],[Status_Clean]]))="CONVERTED",1,0)</f>
        <v>0</v>
      </c>
      <c r="S287">
        <f>IF(ISNUMBER(MATCH(UPPER(TRIM(Table2[[#This Row],[Status_Clean]])),{"CONTACTED","QUALIFIED","CONVERTED"},0)),1,0)</f>
        <v>1</v>
      </c>
      <c r="T287" cm="1">
        <f t="array" ref="T287">_xlfn.SWITCH(UPPER(TRIM(Table2[[#This Row],[Status_Clean]])),"NEW",1,"CONTACTED",2,"QUALIFIED",3,"CONVERTED",4,"LOST",5,99)</f>
        <v>3</v>
      </c>
      <c r="U287" t="str" cm="1">
        <f t="array" ref="U287">_xlfn.LET(_xlpm.x,IFERROR(VALUE(Table2[[#This Row],[Response_Time_Hours]]),""),IF(_xlpm.x="","CHECK",_xlfn.IFS(_xlpm.x&lt;=1,"Immediate",_xlpm.x&lt;=6,"Fast",_xlpm.x&lt;=24,"Moderate",_xlpm.x&gt;24,"Delayed")))</f>
        <v>Delayed</v>
      </c>
      <c r="V287">
        <f>FLOOR(tbl_CleanLeads[[#This Row],[Response_Time_Hours]],6)</f>
        <v>60</v>
      </c>
      <c r="W287" t="str" cm="1">
        <f t="array" ref="W287">IF(Table2[[#This Row],[Interaction_Count_Final]]="","N/A",_xlfn.IFS(Table2[[#This Row],[Interaction_Count_Final]]&lt;=2,"Low",Table2[[#This Row],[Interaction_Count_Final]]&lt;=5,"Medium",Table2[[#This Row],[Interaction_Count_Final]]&gt;=6,"High",TRUE,"CHECK"))</f>
        <v>High</v>
      </c>
      <c r="X287" t="b">
        <f t="shared" si="4"/>
        <v>1</v>
      </c>
      <c r="Y287" t="b">
        <f>tbl_CleanLeads[[#This Row],[Response_Time_Hours]]&gt;24</f>
        <v>1</v>
      </c>
      <c r="Z287" s="13" t="b">
        <f>tbl_CleanLeads[[#This Row],[Response_Time_Hours]]&gt;72</f>
        <v>0</v>
      </c>
      <c r="AA287" s="13" t="b">
        <f>tbl_CleanLeads[[#This Row],[Status_Clean]]="Converted"</f>
        <v>0</v>
      </c>
    </row>
    <row r="288" spans="1:27">
      <c r="A288" t="s">
        <v>70</v>
      </c>
      <c r="B288" t="s">
        <v>1030</v>
      </c>
      <c r="C288" t="s">
        <v>1031</v>
      </c>
      <c r="D288" t="s">
        <v>7274</v>
      </c>
      <c r="E288" t="s">
        <v>106</v>
      </c>
      <c r="F288" t="s">
        <v>193</v>
      </c>
      <c r="G288" s="1">
        <v>44979</v>
      </c>
      <c r="H288" s="8">
        <f>MONTH(tbl_CleanLeads[[#This Row],[Lead_Date_Final]])</f>
        <v>2</v>
      </c>
      <c r="I288" t="s">
        <v>7283</v>
      </c>
      <c r="J288" t="s">
        <v>7263</v>
      </c>
      <c r="K288" t="s">
        <v>7284</v>
      </c>
      <c r="L288">
        <f>WEEKDAY(tbl_CleanLeads[[#This Row],[Lead_Date_Final]],2)</f>
        <v>3</v>
      </c>
      <c r="M288" t="s">
        <v>7272</v>
      </c>
      <c r="N288">
        <v>67.199999999999989</v>
      </c>
      <c r="O288" s="7">
        <v>3829.68</v>
      </c>
      <c r="P288">
        <v>37</v>
      </c>
      <c r="Q288" t="s">
        <v>7266</v>
      </c>
      <c r="R288">
        <f>IF(UPPER(TRIM(Table2[[#This Row],[Status_Clean]]))="CONVERTED",1,0)</f>
        <v>0</v>
      </c>
      <c r="S288">
        <f>IF(ISNUMBER(MATCH(UPPER(TRIM(Table2[[#This Row],[Status_Clean]])),{"CONTACTED","QUALIFIED","CONVERTED"},0)),1,0)</f>
        <v>0</v>
      </c>
      <c r="T288" cm="1">
        <f t="array" ref="T288">_xlfn.SWITCH(UPPER(TRIM(Table2[[#This Row],[Status_Clean]])),"NEW",1,"CONTACTED",2,"QUALIFIED",3,"CONVERTED",4,"LOST",5,99)</f>
        <v>1</v>
      </c>
      <c r="U288" t="str" cm="1">
        <f t="array" ref="U288">_xlfn.LET(_xlpm.x,IFERROR(VALUE(Table2[[#This Row],[Response_Time_Hours]]),""),IF(_xlpm.x="","CHECK",_xlfn.IFS(_xlpm.x&lt;=1,"Immediate",_xlpm.x&lt;=6,"Fast",_xlpm.x&lt;=24,"Moderate",_xlpm.x&gt;24,"Delayed")))</f>
        <v>Delayed</v>
      </c>
      <c r="V288">
        <f>FLOOR(tbl_CleanLeads[[#This Row],[Response_Time_Hours]],6)</f>
        <v>66</v>
      </c>
      <c r="W288" t="str" cm="1">
        <f t="array" ref="W288">IF(Table2[[#This Row],[Interaction_Count_Final]]="","N/A",_xlfn.IFS(Table2[[#This Row],[Interaction_Count_Final]]&lt;=2,"Low",Table2[[#This Row],[Interaction_Count_Final]]&lt;=5,"Medium",Table2[[#This Row],[Interaction_Count_Final]]&gt;=6,"High",TRUE,"CHECK"))</f>
        <v>High</v>
      </c>
      <c r="X288" t="b">
        <f t="shared" si="4"/>
        <v>1</v>
      </c>
      <c r="Y288" t="b">
        <f>tbl_CleanLeads[[#This Row],[Response_Time_Hours]]&gt;24</f>
        <v>1</v>
      </c>
      <c r="Z288" s="13" t="b">
        <f>tbl_CleanLeads[[#This Row],[Response_Time_Hours]]&gt;72</f>
        <v>0</v>
      </c>
      <c r="AA288" s="13" t="b">
        <f>tbl_CleanLeads[[#This Row],[Status_Clean]]="Converted"</f>
        <v>0</v>
      </c>
    </row>
    <row r="289" spans="1:27">
      <c r="A289" t="s">
        <v>90</v>
      </c>
      <c r="B289" t="s">
        <v>1033</v>
      </c>
      <c r="C289" t="s">
        <v>1034</v>
      </c>
      <c r="D289" t="s">
        <v>7268</v>
      </c>
      <c r="E289" t="s">
        <v>311</v>
      </c>
      <c r="F289" t="s">
        <v>125</v>
      </c>
      <c r="G289" s="1">
        <v>44935</v>
      </c>
      <c r="H289" s="8">
        <f>MONTH(tbl_CleanLeads[[#This Row],[Lead_Date_Final]])</f>
        <v>1</v>
      </c>
      <c r="I289" t="s">
        <v>7317</v>
      </c>
      <c r="J289" t="s">
        <v>7263</v>
      </c>
      <c r="K289" t="s">
        <v>7284</v>
      </c>
      <c r="L289">
        <f>WEEKDAY(tbl_CleanLeads[[#This Row],[Lead_Date_Final]],2)</f>
        <v>1</v>
      </c>
      <c r="M289" t="s">
        <v>7298</v>
      </c>
      <c r="N289">
        <v>12</v>
      </c>
      <c r="O289" s="7">
        <v>3509.32</v>
      </c>
      <c r="P289">
        <v>44</v>
      </c>
      <c r="Q289" t="s">
        <v>7266</v>
      </c>
      <c r="R289">
        <f>IF(UPPER(TRIM(Table2[[#This Row],[Status_Clean]]))="CONVERTED",1,0)</f>
        <v>0</v>
      </c>
      <c r="S289">
        <f>IF(ISNUMBER(MATCH(UPPER(TRIM(Table2[[#This Row],[Status_Clean]])),{"CONTACTED","QUALIFIED","CONVERTED"},0)),1,0)</f>
        <v>1</v>
      </c>
      <c r="T289" cm="1">
        <f t="array" ref="T289">_xlfn.SWITCH(UPPER(TRIM(Table2[[#This Row],[Status_Clean]])),"NEW",1,"CONTACTED",2,"QUALIFIED",3,"CONVERTED",4,"LOST",5,99)</f>
        <v>2</v>
      </c>
      <c r="U289" t="str" cm="1">
        <f t="array" ref="U289">_xlfn.LET(_xlpm.x,IFERROR(VALUE(Table2[[#This Row],[Response_Time_Hours]]),""),IF(_xlpm.x="","CHECK",_xlfn.IFS(_xlpm.x&lt;=1,"Immediate",_xlpm.x&lt;=6,"Fast",_xlpm.x&lt;=24,"Moderate",_xlpm.x&gt;24,"Delayed")))</f>
        <v>Moderate</v>
      </c>
      <c r="V289">
        <f>FLOOR(tbl_CleanLeads[[#This Row],[Response_Time_Hours]],6)</f>
        <v>12</v>
      </c>
      <c r="W289" t="str" cm="1">
        <f t="array" ref="W289">IF(Table2[[#This Row],[Interaction_Count_Final]]="","N/A",_xlfn.IFS(Table2[[#This Row],[Interaction_Count_Final]]&lt;=2,"Low",Table2[[#This Row],[Interaction_Count_Final]]&lt;=5,"Medium",Table2[[#This Row],[Interaction_Count_Final]]&gt;=6,"High",TRUE,"CHECK"))</f>
        <v>High</v>
      </c>
      <c r="X289" t="b">
        <f t="shared" si="4"/>
        <v>1</v>
      </c>
      <c r="Y289" t="b">
        <f>tbl_CleanLeads[[#This Row],[Response_Time_Hours]]&gt;24</f>
        <v>0</v>
      </c>
      <c r="Z289" s="13" t="b">
        <f>tbl_CleanLeads[[#This Row],[Response_Time_Hours]]&gt;72</f>
        <v>0</v>
      </c>
      <c r="AA289" s="13" t="b">
        <f>tbl_CleanLeads[[#This Row],[Status_Clean]]="Converted"</f>
        <v>0</v>
      </c>
    </row>
    <row r="290" spans="1:27">
      <c r="A290" t="s">
        <v>70</v>
      </c>
      <c r="B290" t="s">
        <v>1037</v>
      </c>
      <c r="C290" t="s">
        <v>1038</v>
      </c>
      <c r="D290" t="s">
        <v>7268</v>
      </c>
      <c r="E290" t="s">
        <v>1356</v>
      </c>
      <c r="F290" t="s">
        <v>71</v>
      </c>
      <c r="G290" s="1">
        <v>44995</v>
      </c>
      <c r="H290" s="8">
        <f>MONTH(tbl_CleanLeads[[#This Row],[Lead_Date_Final]])</f>
        <v>3</v>
      </c>
      <c r="I290" t="s">
        <v>7295</v>
      </c>
      <c r="J290" t="s">
        <v>7263</v>
      </c>
      <c r="K290" t="s">
        <v>7284</v>
      </c>
      <c r="L290">
        <f>WEEKDAY(tbl_CleanLeads[[#This Row],[Lead_Date_Final]],2)</f>
        <v>5</v>
      </c>
      <c r="M290" t="s">
        <v>7312</v>
      </c>
      <c r="N290">
        <v>40.5</v>
      </c>
      <c r="O290" s="7">
        <v>4297.3999999999996</v>
      </c>
      <c r="P290">
        <v>20</v>
      </c>
      <c r="Q290" t="s">
        <v>7273</v>
      </c>
      <c r="R290">
        <f>IF(UPPER(TRIM(Table2[[#This Row],[Status_Clean]]))="CONVERTED",1,0)</f>
        <v>0</v>
      </c>
      <c r="S290">
        <f>IF(ISNUMBER(MATCH(UPPER(TRIM(Table2[[#This Row],[Status_Clean]])),{"CONTACTED","QUALIFIED","CONVERTED"},0)),1,0)</f>
        <v>1</v>
      </c>
      <c r="T290" cm="1">
        <f t="array" ref="T290">_xlfn.SWITCH(UPPER(TRIM(Table2[[#This Row],[Status_Clean]])),"NEW",1,"CONTACTED",2,"QUALIFIED",3,"CONVERTED",4,"LOST",5,99)</f>
        <v>3</v>
      </c>
      <c r="U290" t="str" cm="1">
        <f t="array" ref="U290">_xlfn.LET(_xlpm.x,IFERROR(VALUE(Table2[[#This Row],[Response_Time_Hours]]),""),IF(_xlpm.x="","CHECK",_xlfn.IFS(_xlpm.x&lt;=1,"Immediate",_xlpm.x&lt;=6,"Fast",_xlpm.x&lt;=24,"Moderate",_xlpm.x&gt;24,"Delayed")))</f>
        <v>Delayed</v>
      </c>
      <c r="V290">
        <f>FLOOR(tbl_CleanLeads[[#This Row],[Response_Time_Hours]],6)</f>
        <v>36</v>
      </c>
      <c r="W290" t="str" cm="1">
        <f t="array" ref="W290">IF(Table2[[#This Row],[Interaction_Count_Final]]="","N/A",_xlfn.IFS(Table2[[#This Row],[Interaction_Count_Final]]&lt;=2,"Low",Table2[[#This Row],[Interaction_Count_Final]]&lt;=5,"Medium",Table2[[#This Row],[Interaction_Count_Final]]&gt;=6,"High",TRUE,"CHECK"))</f>
        <v>High</v>
      </c>
      <c r="X290" t="b">
        <f t="shared" si="4"/>
        <v>1</v>
      </c>
      <c r="Y290" t="b">
        <f>tbl_CleanLeads[[#This Row],[Response_Time_Hours]]&gt;24</f>
        <v>1</v>
      </c>
      <c r="Z290" s="13" t="b">
        <f>tbl_CleanLeads[[#This Row],[Response_Time_Hours]]&gt;72</f>
        <v>0</v>
      </c>
      <c r="AA290" s="13" t="b">
        <f>tbl_CleanLeads[[#This Row],[Status_Clean]]="Converted"</f>
        <v>0</v>
      </c>
    </row>
    <row r="291" spans="1:27">
      <c r="A291" t="s">
        <v>90</v>
      </c>
      <c r="B291" t="s">
        <v>1039</v>
      </c>
      <c r="C291" t="s">
        <v>1040</v>
      </c>
      <c r="D291" t="s">
        <v>7268</v>
      </c>
      <c r="E291" t="s">
        <v>473</v>
      </c>
      <c r="F291" t="s">
        <v>125</v>
      </c>
      <c r="G291" s="1">
        <v>44981</v>
      </c>
      <c r="H291" s="8">
        <f>MONTH(tbl_CleanLeads[[#This Row],[Lead_Date_Final]])</f>
        <v>2</v>
      </c>
      <c r="I291" t="s">
        <v>7283</v>
      </c>
      <c r="J291" t="s">
        <v>7263</v>
      </c>
      <c r="K291" t="s">
        <v>7284</v>
      </c>
      <c r="L291">
        <f>WEEKDAY(tbl_CleanLeads[[#This Row],[Lead_Date_Final]],2)</f>
        <v>5</v>
      </c>
      <c r="M291" t="s">
        <v>7312</v>
      </c>
      <c r="N291">
        <v>38</v>
      </c>
      <c r="O291" s="7">
        <v>2518.36</v>
      </c>
      <c r="P291">
        <v>47</v>
      </c>
      <c r="Q291" t="s">
        <v>7266</v>
      </c>
      <c r="R291">
        <f>IF(UPPER(TRIM(Table2[[#This Row],[Status_Clean]]))="CONVERTED",1,0)</f>
        <v>0</v>
      </c>
      <c r="S291">
        <f>IF(ISNUMBER(MATCH(UPPER(TRIM(Table2[[#This Row],[Status_Clean]])),{"CONTACTED","QUALIFIED","CONVERTED"},0)),1,0)</f>
        <v>1</v>
      </c>
      <c r="T291" cm="1">
        <f t="array" ref="T291">_xlfn.SWITCH(UPPER(TRIM(Table2[[#This Row],[Status_Clean]])),"NEW",1,"CONTACTED",2,"QUALIFIED",3,"CONVERTED",4,"LOST",5,99)</f>
        <v>2</v>
      </c>
      <c r="U291" t="str" cm="1">
        <f t="array" ref="U291">_xlfn.LET(_xlpm.x,IFERROR(VALUE(Table2[[#This Row],[Response_Time_Hours]]),""),IF(_xlpm.x="","CHECK",_xlfn.IFS(_xlpm.x&lt;=1,"Immediate",_xlpm.x&lt;=6,"Fast",_xlpm.x&lt;=24,"Moderate",_xlpm.x&gt;24,"Delayed")))</f>
        <v>Delayed</v>
      </c>
      <c r="V291">
        <f>FLOOR(tbl_CleanLeads[[#This Row],[Response_Time_Hours]],6)</f>
        <v>36</v>
      </c>
      <c r="W291" t="str" cm="1">
        <f t="array" ref="W291">IF(Table2[[#This Row],[Interaction_Count_Final]]="","N/A",_xlfn.IFS(Table2[[#This Row],[Interaction_Count_Final]]&lt;=2,"Low",Table2[[#This Row],[Interaction_Count_Final]]&lt;=5,"Medium",Table2[[#This Row],[Interaction_Count_Final]]&gt;=6,"High",TRUE,"CHECK"))</f>
        <v>High</v>
      </c>
      <c r="X291" t="b">
        <f t="shared" si="4"/>
        <v>1</v>
      </c>
      <c r="Y291" t="b">
        <f>tbl_CleanLeads[[#This Row],[Response_Time_Hours]]&gt;24</f>
        <v>1</v>
      </c>
      <c r="Z291" s="13" t="b">
        <f>tbl_CleanLeads[[#This Row],[Response_Time_Hours]]&gt;72</f>
        <v>0</v>
      </c>
      <c r="AA291" s="13" t="b">
        <f>tbl_CleanLeads[[#This Row],[Status_Clean]]="Converted"</f>
        <v>0</v>
      </c>
    </row>
    <row r="292" spans="1:27">
      <c r="A292" t="s">
        <v>102</v>
      </c>
      <c r="B292" t="s">
        <v>1042</v>
      </c>
      <c r="C292" t="s">
        <v>1043</v>
      </c>
      <c r="D292" t="s">
        <v>7258</v>
      </c>
      <c r="E292" t="s">
        <v>447</v>
      </c>
      <c r="F292" t="s">
        <v>193</v>
      </c>
      <c r="G292" s="1">
        <v>45609</v>
      </c>
      <c r="H292" s="8">
        <f>MONTH(tbl_CleanLeads[[#This Row],[Lead_Date_Final]])</f>
        <v>11</v>
      </c>
      <c r="I292" t="s">
        <v>7300</v>
      </c>
      <c r="J292" t="s">
        <v>7271</v>
      </c>
      <c r="K292" t="s">
        <v>7264</v>
      </c>
      <c r="L292">
        <f>WEEKDAY(tbl_CleanLeads[[#This Row],[Lead_Date_Final]],2)</f>
        <v>3</v>
      </c>
      <c r="M292" t="s">
        <v>7272</v>
      </c>
      <c r="N292">
        <v>11.1</v>
      </c>
      <c r="O292" s="7">
        <v>2957.82</v>
      </c>
      <c r="P292">
        <v>2</v>
      </c>
      <c r="Q292" t="s">
        <v>7266</v>
      </c>
      <c r="R292">
        <f>IF(UPPER(TRIM(Table2[[#This Row],[Status_Clean]]))="CONVERTED",1,0)</f>
        <v>0</v>
      </c>
      <c r="S292">
        <f>IF(ISNUMBER(MATCH(UPPER(TRIM(Table2[[#This Row],[Status_Clean]])),{"CONTACTED","QUALIFIED","CONVERTED"},0)),1,0)</f>
        <v>0</v>
      </c>
      <c r="T292" cm="1">
        <f t="array" ref="T292">_xlfn.SWITCH(UPPER(TRIM(Table2[[#This Row],[Status_Clean]])),"NEW",1,"CONTACTED",2,"QUALIFIED",3,"CONVERTED",4,"LOST",5,99)</f>
        <v>1</v>
      </c>
      <c r="U292" t="str" cm="1">
        <f t="array" ref="U292">_xlfn.LET(_xlpm.x,IFERROR(VALUE(Table2[[#This Row],[Response_Time_Hours]]),""),IF(_xlpm.x="","CHECK",_xlfn.IFS(_xlpm.x&lt;=1,"Immediate",_xlpm.x&lt;=6,"Fast",_xlpm.x&lt;=24,"Moderate",_xlpm.x&gt;24,"Delayed")))</f>
        <v>Moderate</v>
      </c>
      <c r="V292">
        <f>FLOOR(tbl_CleanLeads[[#This Row],[Response_Time_Hours]],6)</f>
        <v>6</v>
      </c>
      <c r="W292" t="str" cm="1">
        <f t="array" ref="W292">IF(Table2[[#This Row],[Interaction_Count_Final]]="","N/A",_xlfn.IFS(Table2[[#This Row],[Interaction_Count_Final]]&lt;=2,"Low",Table2[[#This Row],[Interaction_Count_Final]]&lt;=5,"Medium",Table2[[#This Row],[Interaction_Count_Final]]&gt;=6,"High",TRUE,"CHECK"))</f>
        <v>Low</v>
      </c>
      <c r="X292" t="b">
        <f t="shared" si="4"/>
        <v>1</v>
      </c>
      <c r="Y292" t="b">
        <f>tbl_CleanLeads[[#This Row],[Response_Time_Hours]]&gt;24</f>
        <v>0</v>
      </c>
      <c r="Z292" s="13" t="b">
        <f>tbl_CleanLeads[[#This Row],[Response_Time_Hours]]&gt;72</f>
        <v>0</v>
      </c>
      <c r="AA292" s="13" t="b">
        <f>tbl_CleanLeads[[#This Row],[Status_Clean]]="Converted"</f>
        <v>0</v>
      </c>
    </row>
    <row r="293" spans="1:27">
      <c r="A293" t="s">
        <v>90</v>
      </c>
      <c r="B293" t="s">
        <v>1046</v>
      </c>
      <c r="C293" t="s">
        <v>7598</v>
      </c>
      <c r="D293" t="s">
        <v>7258</v>
      </c>
      <c r="E293" t="s">
        <v>311</v>
      </c>
      <c r="F293" t="s">
        <v>193</v>
      </c>
      <c r="G293" s="1">
        <v>45019</v>
      </c>
      <c r="H293" s="8">
        <f>MONTH(tbl_CleanLeads[[#This Row],[Lead_Date_Final]])</f>
        <v>4</v>
      </c>
      <c r="I293" t="s">
        <v>7297</v>
      </c>
      <c r="J293" t="s">
        <v>7263</v>
      </c>
      <c r="K293" t="s">
        <v>7277</v>
      </c>
      <c r="L293">
        <f>WEEKDAY(tbl_CleanLeads[[#This Row],[Lead_Date_Final]],2)</f>
        <v>1</v>
      </c>
      <c r="M293" t="s">
        <v>7298</v>
      </c>
      <c r="N293">
        <v>58</v>
      </c>
      <c r="O293" s="7">
        <v>1892.67</v>
      </c>
      <c r="P293">
        <v>42</v>
      </c>
      <c r="Q293" t="s">
        <v>7289</v>
      </c>
      <c r="R293">
        <f>IF(UPPER(TRIM(Table2[[#This Row],[Status_Clean]]))="CONVERTED",1,0)</f>
        <v>0</v>
      </c>
      <c r="S293">
        <f>IF(ISNUMBER(MATCH(UPPER(TRIM(Table2[[#This Row],[Status_Clean]])),{"CONTACTED","QUALIFIED","CONVERTED"},0)),1,0)</f>
        <v>0</v>
      </c>
      <c r="T293" cm="1">
        <f t="array" ref="T293">_xlfn.SWITCH(UPPER(TRIM(Table2[[#This Row],[Status_Clean]])),"NEW",1,"CONTACTED",2,"QUALIFIED",3,"CONVERTED",4,"LOST",5,99)</f>
        <v>1</v>
      </c>
      <c r="U293" t="str" cm="1">
        <f t="array" ref="U293">_xlfn.LET(_xlpm.x,IFERROR(VALUE(Table2[[#This Row],[Response_Time_Hours]]),""),IF(_xlpm.x="","CHECK",_xlfn.IFS(_xlpm.x&lt;=1,"Immediate",_xlpm.x&lt;=6,"Fast",_xlpm.x&lt;=24,"Moderate",_xlpm.x&gt;24,"Delayed")))</f>
        <v>Delayed</v>
      </c>
      <c r="V293">
        <f>FLOOR(tbl_CleanLeads[[#This Row],[Response_Time_Hours]],6)</f>
        <v>54</v>
      </c>
      <c r="W293" t="str" cm="1">
        <f t="array" ref="W293">IF(Table2[[#This Row],[Interaction_Count_Final]]="","N/A",_xlfn.IFS(Table2[[#This Row],[Interaction_Count_Final]]&lt;=2,"Low",Table2[[#This Row],[Interaction_Count_Final]]&lt;=5,"Medium",Table2[[#This Row],[Interaction_Count_Final]]&gt;=6,"High",TRUE,"CHECK"))</f>
        <v>High</v>
      </c>
      <c r="X293" t="b">
        <f t="shared" si="4"/>
        <v>1</v>
      </c>
      <c r="Y293" t="b">
        <f>tbl_CleanLeads[[#This Row],[Response_Time_Hours]]&gt;24</f>
        <v>1</v>
      </c>
      <c r="Z293" s="13" t="b">
        <f>tbl_CleanLeads[[#This Row],[Response_Time_Hours]]&gt;72</f>
        <v>0</v>
      </c>
      <c r="AA293" s="13" t="b">
        <f>tbl_CleanLeads[[#This Row],[Status_Clean]]="Converted"</f>
        <v>0</v>
      </c>
    </row>
    <row r="294" spans="1:27">
      <c r="A294" t="s">
        <v>102</v>
      </c>
      <c r="B294" t="s">
        <v>1049</v>
      </c>
      <c r="C294" t="s">
        <v>1050</v>
      </c>
      <c r="D294" t="s">
        <v>7268</v>
      </c>
      <c r="E294" t="s">
        <v>363</v>
      </c>
      <c r="F294" t="s">
        <v>193</v>
      </c>
      <c r="G294" s="1">
        <v>45008</v>
      </c>
      <c r="H294" s="8">
        <f>MONTH(tbl_CleanLeads[[#This Row],[Lead_Date_Final]])</f>
        <v>3</v>
      </c>
      <c r="I294" t="s">
        <v>7295</v>
      </c>
      <c r="J294" t="s">
        <v>7263</v>
      </c>
      <c r="K294" t="s">
        <v>7284</v>
      </c>
      <c r="L294">
        <f>WEEKDAY(tbl_CleanLeads[[#This Row],[Lead_Date_Final]],2)</f>
        <v>4</v>
      </c>
      <c r="M294" t="s">
        <v>7285</v>
      </c>
      <c r="N294">
        <v>9.6000000000000014</v>
      </c>
      <c r="O294" s="7">
        <v>4657.47</v>
      </c>
      <c r="P294">
        <v>20</v>
      </c>
      <c r="Q294" t="s">
        <v>7273</v>
      </c>
      <c r="R294">
        <f>IF(UPPER(TRIM(Table2[[#This Row],[Status_Clean]]))="CONVERTED",1,0)</f>
        <v>0</v>
      </c>
      <c r="S294">
        <f>IF(ISNUMBER(MATCH(UPPER(TRIM(Table2[[#This Row],[Status_Clean]])),{"CONTACTED","QUALIFIED","CONVERTED"},0)),1,0)</f>
        <v>0</v>
      </c>
      <c r="T294" cm="1">
        <f t="array" ref="T294">_xlfn.SWITCH(UPPER(TRIM(Table2[[#This Row],[Status_Clean]])),"NEW",1,"CONTACTED",2,"QUALIFIED",3,"CONVERTED",4,"LOST",5,99)</f>
        <v>1</v>
      </c>
      <c r="U294" t="str" cm="1">
        <f t="array" ref="U294">_xlfn.LET(_xlpm.x,IFERROR(VALUE(Table2[[#This Row],[Response_Time_Hours]]),""),IF(_xlpm.x="","CHECK",_xlfn.IFS(_xlpm.x&lt;=1,"Immediate",_xlpm.x&lt;=6,"Fast",_xlpm.x&lt;=24,"Moderate",_xlpm.x&gt;24,"Delayed")))</f>
        <v>Moderate</v>
      </c>
      <c r="V294">
        <f>FLOOR(tbl_CleanLeads[[#This Row],[Response_Time_Hours]],6)</f>
        <v>6</v>
      </c>
      <c r="W294" t="str" cm="1">
        <f t="array" ref="W294">IF(Table2[[#This Row],[Interaction_Count_Final]]="","N/A",_xlfn.IFS(Table2[[#This Row],[Interaction_Count_Final]]&lt;=2,"Low",Table2[[#This Row],[Interaction_Count_Final]]&lt;=5,"Medium",Table2[[#This Row],[Interaction_Count_Final]]&gt;=6,"High",TRUE,"CHECK"))</f>
        <v>High</v>
      </c>
      <c r="X294" t="b">
        <f t="shared" si="4"/>
        <v>1</v>
      </c>
      <c r="Y294" t="b">
        <f>tbl_CleanLeads[[#This Row],[Response_Time_Hours]]&gt;24</f>
        <v>0</v>
      </c>
      <c r="Z294" s="13" t="b">
        <f>tbl_CleanLeads[[#This Row],[Response_Time_Hours]]&gt;72</f>
        <v>0</v>
      </c>
      <c r="AA294" s="13" t="b">
        <f>tbl_CleanLeads[[#This Row],[Status_Clean]]="Converted"</f>
        <v>0</v>
      </c>
    </row>
    <row r="295" spans="1:27">
      <c r="A295" t="s">
        <v>70</v>
      </c>
      <c r="B295" t="s">
        <v>1051</v>
      </c>
      <c r="C295" t="s">
        <v>1052</v>
      </c>
      <c r="D295" t="s">
        <v>7274</v>
      </c>
      <c r="E295" t="s">
        <v>473</v>
      </c>
      <c r="F295" t="s">
        <v>125</v>
      </c>
      <c r="G295" s="1">
        <v>45269</v>
      </c>
      <c r="H295" s="8">
        <f>MONTH(tbl_CleanLeads[[#This Row],[Lead_Date_Final]])</f>
        <v>12</v>
      </c>
      <c r="I295" t="s">
        <v>7262</v>
      </c>
      <c r="J295" t="s">
        <v>7263</v>
      </c>
      <c r="K295" t="s">
        <v>7264</v>
      </c>
      <c r="L295">
        <f>WEEKDAY(tbl_CleanLeads[[#This Row],[Lead_Date_Final]],2)</f>
        <v>6</v>
      </c>
      <c r="M295" t="s">
        <v>7278</v>
      </c>
      <c r="N295">
        <v>46.4</v>
      </c>
      <c r="O295" s="7">
        <v>4414.6099999999997</v>
      </c>
      <c r="P295">
        <v>36</v>
      </c>
      <c r="Q295" t="s">
        <v>7273</v>
      </c>
      <c r="R295">
        <f>IF(UPPER(TRIM(Table2[[#This Row],[Status_Clean]]))="CONVERTED",1,0)</f>
        <v>0</v>
      </c>
      <c r="S295">
        <f>IF(ISNUMBER(MATCH(UPPER(TRIM(Table2[[#This Row],[Status_Clean]])),{"CONTACTED","QUALIFIED","CONVERTED"},0)),1,0)</f>
        <v>1</v>
      </c>
      <c r="T295" cm="1">
        <f t="array" ref="T295">_xlfn.SWITCH(UPPER(TRIM(Table2[[#This Row],[Status_Clean]])),"NEW",1,"CONTACTED",2,"QUALIFIED",3,"CONVERTED",4,"LOST",5,99)</f>
        <v>2</v>
      </c>
      <c r="U295" t="str" cm="1">
        <f t="array" ref="U295">_xlfn.LET(_xlpm.x,IFERROR(VALUE(Table2[[#This Row],[Response_Time_Hours]]),""),IF(_xlpm.x="","CHECK",_xlfn.IFS(_xlpm.x&lt;=1,"Immediate",_xlpm.x&lt;=6,"Fast",_xlpm.x&lt;=24,"Moderate",_xlpm.x&gt;24,"Delayed")))</f>
        <v>Delayed</v>
      </c>
      <c r="V295">
        <f>FLOOR(tbl_CleanLeads[[#This Row],[Response_Time_Hours]],6)</f>
        <v>42</v>
      </c>
      <c r="W295" t="str" cm="1">
        <f t="array" ref="W295">IF(Table2[[#This Row],[Interaction_Count_Final]]="","N/A",_xlfn.IFS(Table2[[#This Row],[Interaction_Count_Final]]&lt;=2,"Low",Table2[[#This Row],[Interaction_Count_Final]]&lt;=5,"Medium",Table2[[#This Row],[Interaction_Count_Final]]&gt;=6,"High",TRUE,"CHECK"))</f>
        <v>High</v>
      </c>
      <c r="X295" t="b">
        <f t="shared" si="4"/>
        <v>1</v>
      </c>
      <c r="Y295" t="b">
        <f>tbl_CleanLeads[[#This Row],[Response_Time_Hours]]&gt;24</f>
        <v>1</v>
      </c>
      <c r="Z295" s="13" t="b">
        <f>tbl_CleanLeads[[#This Row],[Response_Time_Hours]]&gt;72</f>
        <v>0</v>
      </c>
      <c r="AA295" s="13" t="b">
        <f>tbl_CleanLeads[[#This Row],[Status_Clean]]="Converted"</f>
        <v>0</v>
      </c>
    </row>
    <row r="296" spans="1:27">
      <c r="A296" t="s">
        <v>90</v>
      </c>
      <c r="B296" t="s">
        <v>1055</v>
      </c>
      <c r="C296" t="s">
        <v>1056</v>
      </c>
      <c r="D296" t="s">
        <v>7258</v>
      </c>
      <c r="E296" t="s">
        <v>222</v>
      </c>
      <c r="F296" t="s">
        <v>250</v>
      </c>
      <c r="G296" s="1">
        <v>45332</v>
      </c>
      <c r="H296" s="8">
        <f>MONTH(tbl_CleanLeads[[#This Row],[Lead_Date_Final]])</f>
        <v>2</v>
      </c>
      <c r="I296" t="s">
        <v>7283</v>
      </c>
      <c r="J296" t="s">
        <v>7271</v>
      </c>
      <c r="K296" t="s">
        <v>7284</v>
      </c>
      <c r="L296">
        <f>WEEKDAY(tbl_CleanLeads[[#This Row],[Lead_Date_Final]],2)</f>
        <v>6</v>
      </c>
      <c r="M296" t="s">
        <v>7278</v>
      </c>
      <c r="N296">
        <v>44</v>
      </c>
      <c r="O296" s="7">
        <v>3724.55</v>
      </c>
      <c r="P296">
        <v>11</v>
      </c>
      <c r="Q296" t="s">
        <v>7266</v>
      </c>
      <c r="R296">
        <f>IF(UPPER(TRIM(Table2[[#This Row],[Status_Clean]]))="CONVERTED",1,0)</f>
        <v>1</v>
      </c>
      <c r="S296">
        <f>IF(ISNUMBER(MATCH(UPPER(TRIM(Table2[[#This Row],[Status_Clean]])),{"CONTACTED","QUALIFIED","CONVERTED"},0)),1,0)</f>
        <v>1</v>
      </c>
      <c r="T296" cm="1">
        <f t="array" ref="T296">_xlfn.SWITCH(UPPER(TRIM(Table2[[#This Row],[Status_Clean]])),"NEW",1,"CONTACTED",2,"QUALIFIED",3,"CONVERTED",4,"LOST",5,99)</f>
        <v>4</v>
      </c>
      <c r="U296" t="str" cm="1">
        <f t="array" ref="U296">_xlfn.LET(_xlpm.x,IFERROR(VALUE(Table2[[#This Row],[Response_Time_Hours]]),""),IF(_xlpm.x="","CHECK",_xlfn.IFS(_xlpm.x&lt;=1,"Immediate",_xlpm.x&lt;=6,"Fast",_xlpm.x&lt;=24,"Moderate",_xlpm.x&gt;24,"Delayed")))</f>
        <v>Delayed</v>
      </c>
      <c r="V296">
        <f>FLOOR(tbl_CleanLeads[[#This Row],[Response_Time_Hours]],6)</f>
        <v>42</v>
      </c>
      <c r="W296" t="str" cm="1">
        <f t="array" ref="W296">IF(Table2[[#This Row],[Interaction_Count_Final]]="","N/A",_xlfn.IFS(Table2[[#This Row],[Interaction_Count_Final]]&lt;=2,"Low",Table2[[#This Row],[Interaction_Count_Final]]&lt;=5,"Medium",Table2[[#This Row],[Interaction_Count_Final]]&gt;=6,"High",TRUE,"CHECK"))</f>
        <v>High</v>
      </c>
      <c r="X296" t="b">
        <f t="shared" si="4"/>
        <v>1</v>
      </c>
      <c r="Y296" t="b">
        <f>tbl_CleanLeads[[#This Row],[Response_Time_Hours]]&gt;24</f>
        <v>1</v>
      </c>
      <c r="Z296" s="13" t="b">
        <f>tbl_CleanLeads[[#This Row],[Response_Time_Hours]]&gt;72</f>
        <v>0</v>
      </c>
      <c r="AA296" s="13" t="b">
        <f>tbl_CleanLeads[[#This Row],[Status_Clean]]="Converted"</f>
        <v>1</v>
      </c>
    </row>
    <row r="297" spans="1:27">
      <c r="A297" t="s">
        <v>63</v>
      </c>
      <c r="B297" t="s">
        <v>1058</v>
      </c>
      <c r="C297" t="s">
        <v>1059</v>
      </c>
      <c r="D297" t="s">
        <v>7280</v>
      </c>
      <c r="E297" t="s">
        <v>101</v>
      </c>
      <c r="F297" t="s">
        <v>125</v>
      </c>
      <c r="G297" s="1">
        <v>45523</v>
      </c>
      <c r="H297" s="8">
        <f>MONTH(tbl_CleanLeads[[#This Row],[Lead_Date_Final]])</f>
        <v>8</v>
      </c>
      <c r="I297" t="s">
        <v>7310</v>
      </c>
      <c r="J297" t="s">
        <v>7271</v>
      </c>
      <c r="K297" t="s">
        <v>7288</v>
      </c>
      <c r="L297">
        <f>WEEKDAY(tbl_CleanLeads[[#This Row],[Lead_Date_Final]],2)</f>
        <v>1</v>
      </c>
      <c r="M297" t="s">
        <v>7298</v>
      </c>
      <c r="N297">
        <v>50</v>
      </c>
      <c r="O297" s="7">
        <v>3131.43</v>
      </c>
      <c r="P297">
        <v>30</v>
      </c>
      <c r="Q297" t="s">
        <v>7266</v>
      </c>
      <c r="R297">
        <f>IF(UPPER(TRIM(Table2[[#This Row],[Status_Clean]]))="CONVERTED",1,0)</f>
        <v>0</v>
      </c>
      <c r="S297">
        <f>IF(ISNUMBER(MATCH(UPPER(TRIM(Table2[[#This Row],[Status_Clean]])),{"CONTACTED","QUALIFIED","CONVERTED"},0)),1,0)</f>
        <v>1</v>
      </c>
      <c r="T297" cm="1">
        <f t="array" ref="T297">_xlfn.SWITCH(UPPER(TRIM(Table2[[#This Row],[Status_Clean]])),"NEW",1,"CONTACTED",2,"QUALIFIED",3,"CONVERTED",4,"LOST",5,99)</f>
        <v>2</v>
      </c>
      <c r="U297" t="str" cm="1">
        <f t="array" ref="U297">_xlfn.LET(_xlpm.x,IFERROR(VALUE(Table2[[#This Row],[Response_Time_Hours]]),""),IF(_xlpm.x="","CHECK",_xlfn.IFS(_xlpm.x&lt;=1,"Immediate",_xlpm.x&lt;=6,"Fast",_xlpm.x&lt;=24,"Moderate",_xlpm.x&gt;24,"Delayed")))</f>
        <v>Delayed</v>
      </c>
      <c r="V297">
        <f>FLOOR(tbl_CleanLeads[[#This Row],[Response_Time_Hours]],6)</f>
        <v>48</v>
      </c>
      <c r="W297" t="str" cm="1">
        <f t="array" ref="W297">IF(Table2[[#This Row],[Interaction_Count_Final]]="","N/A",_xlfn.IFS(Table2[[#This Row],[Interaction_Count_Final]]&lt;=2,"Low",Table2[[#This Row],[Interaction_Count_Final]]&lt;=5,"Medium",Table2[[#This Row],[Interaction_Count_Final]]&gt;=6,"High",TRUE,"CHECK"))</f>
        <v>High</v>
      </c>
      <c r="X297" t="b">
        <f t="shared" si="4"/>
        <v>1</v>
      </c>
      <c r="Y297" t="b">
        <f>tbl_CleanLeads[[#This Row],[Response_Time_Hours]]&gt;24</f>
        <v>1</v>
      </c>
      <c r="Z297" s="13" t="b">
        <f>tbl_CleanLeads[[#This Row],[Response_Time_Hours]]&gt;72</f>
        <v>0</v>
      </c>
      <c r="AA297" s="13" t="b">
        <f>tbl_CleanLeads[[#This Row],[Status_Clean]]="Converted"</f>
        <v>0</v>
      </c>
    </row>
    <row r="298" spans="1:27">
      <c r="A298" t="s">
        <v>63</v>
      </c>
      <c r="B298" t="s">
        <v>1060</v>
      </c>
      <c r="C298" t="s">
        <v>1061</v>
      </c>
      <c r="D298" t="s">
        <v>7258</v>
      </c>
      <c r="E298" t="s">
        <v>7308</v>
      </c>
      <c r="F298" t="s">
        <v>173</v>
      </c>
      <c r="G298" s="1">
        <v>45211</v>
      </c>
      <c r="H298" s="8">
        <f>MONTH(tbl_CleanLeads[[#This Row],[Lead_Date_Final]])</f>
        <v>10</v>
      </c>
      <c r="I298" t="s">
        <v>7270</v>
      </c>
      <c r="J298" t="s">
        <v>7263</v>
      </c>
      <c r="K298" t="s">
        <v>7264</v>
      </c>
      <c r="L298">
        <f>WEEKDAY(tbl_CleanLeads[[#This Row],[Lead_Date_Final]],2)</f>
        <v>4</v>
      </c>
      <c r="M298" t="s">
        <v>7285</v>
      </c>
      <c r="N298">
        <v>45.9</v>
      </c>
      <c r="O298" s="7">
        <v>1448.67</v>
      </c>
      <c r="P298">
        <v>31</v>
      </c>
      <c r="Q298" t="s">
        <v>7289</v>
      </c>
      <c r="R298">
        <f>IF(UPPER(TRIM(Table2[[#This Row],[Status_Clean]]))="CONVERTED",1,0)</f>
        <v>0</v>
      </c>
      <c r="S298">
        <f>IF(ISNUMBER(MATCH(UPPER(TRIM(Table2[[#This Row],[Status_Clean]])),{"CONTACTED","QUALIFIED","CONVERTED"},0)),1,0)</f>
        <v>0</v>
      </c>
      <c r="T298" cm="1">
        <f t="array" ref="T298">_xlfn.SWITCH(UPPER(TRIM(Table2[[#This Row],[Status_Clean]])),"NEW",1,"CONTACTED",2,"QUALIFIED",3,"CONVERTED",4,"LOST",5,99)</f>
        <v>5</v>
      </c>
      <c r="U298" t="str" cm="1">
        <f t="array" ref="U298">_xlfn.LET(_xlpm.x,IFERROR(VALUE(Table2[[#This Row],[Response_Time_Hours]]),""),IF(_xlpm.x="","CHECK",_xlfn.IFS(_xlpm.x&lt;=1,"Immediate",_xlpm.x&lt;=6,"Fast",_xlpm.x&lt;=24,"Moderate",_xlpm.x&gt;24,"Delayed")))</f>
        <v>Delayed</v>
      </c>
      <c r="V298">
        <f>FLOOR(tbl_CleanLeads[[#This Row],[Response_Time_Hours]],6)</f>
        <v>42</v>
      </c>
      <c r="W298" t="str" cm="1">
        <f t="array" ref="W298">IF(Table2[[#This Row],[Interaction_Count_Final]]="","N/A",_xlfn.IFS(Table2[[#This Row],[Interaction_Count_Final]]&lt;=2,"Low",Table2[[#This Row],[Interaction_Count_Final]]&lt;=5,"Medium",Table2[[#This Row],[Interaction_Count_Final]]&gt;=6,"High",TRUE,"CHECK"))</f>
        <v>High</v>
      </c>
      <c r="X298" t="b">
        <f t="shared" si="4"/>
        <v>1</v>
      </c>
      <c r="Y298" t="b">
        <f>tbl_CleanLeads[[#This Row],[Response_Time_Hours]]&gt;24</f>
        <v>1</v>
      </c>
      <c r="Z298" s="13" t="b">
        <f>tbl_CleanLeads[[#This Row],[Response_Time_Hours]]&gt;72</f>
        <v>0</v>
      </c>
      <c r="AA298" s="13" t="b">
        <f>tbl_CleanLeads[[#This Row],[Status_Clean]]="Converted"</f>
        <v>0</v>
      </c>
    </row>
    <row r="299" spans="1:27">
      <c r="A299" t="s">
        <v>102</v>
      </c>
      <c r="B299" t="s">
        <v>1063</v>
      </c>
      <c r="C299" t="s">
        <v>1064</v>
      </c>
      <c r="D299" t="s">
        <v>7268</v>
      </c>
      <c r="E299" t="s">
        <v>447</v>
      </c>
      <c r="F299" t="s">
        <v>193</v>
      </c>
      <c r="G299" s="1">
        <v>45106</v>
      </c>
      <c r="H299" s="8">
        <f>MONTH(tbl_CleanLeads[[#This Row],[Lead_Date_Final]])</f>
        <v>6</v>
      </c>
      <c r="I299" t="s">
        <v>7276</v>
      </c>
      <c r="J299" t="s">
        <v>7263</v>
      </c>
      <c r="K299" t="s">
        <v>7277</v>
      </c>
      <c r="L299">
        <f>WEEKDAY(tbl_CleanLeads[[#This Row],[Lead_Date_Final]],2)</f>
        <v>4</v>
      </c>
      <c r="M299" t="s">
        <v>7285</v>
      </c>
      <c r="N299">
        <v>21.6</v>
      </c>
      <c r="O299" s="7">
        <v>1321.73</v>
      </c>
      <c r="P299">
        <v>28</v>
      </c>
      <c r="Q299" t="s">
        <v>7289</v>
      </c>
      <c r="R299">
        <f>IF(UPPER(TRIM(Table2[[#This Row],[Status_Clean]]))="CONVERTED",1,0)</f>
        <v>0</v>
      </c>
      <c r="S299">
        <f>IF(ISNUMBER(MATCH(UPPER(TRIM(Table2[[#This Row],[Status_Clean]])),{"CONTACTED","QUALIFIED","CONVERTED"},0)),1,0)</f>
        <v>0</v>
      </c>
      <c r="T299" cm="1">
        <f t="array" ref="T299">_xlfn.SWITCH(UPPER(TRIM(Table2[[#This Row],[Status_Clean]])),"NEW",1,"CONTACTED",2,"QUALIFIED",3,"CONVERTED",4,"LOST",5,99)</f>
        <v>1</v>
      </c>
      <c r="U299" t="str" cm="1">
        <f t="array" ref="U299">_xlfn.LET(_xlpm.x,IFERROR(VALUE(Table2[[#This Row],[Response_Time_Hours]]),""),IF(_xlpm.x="","CHECK",_xlfn.IFS(_xlpm.x&lt;=1,"Immediate",_xlpm.x&lt;=6,"Fast",_xlpm.x&lt;=24,"Moderate",_xlpm.x&gt;24,"Delayed")))</f>
        <v>Moderate</v>
      </c>
      <c r="V299">
        <f>FLOOR(tbl_CleanLeads[[#This Row],[Response_Time_Hours]],6)</f>
        <v>18</v>
      </c>
      <c r="W299" t="str" cm="1">
        <f t="array" ref="W299">IF(Table2[[#This Row],[Interaction_Count_Final]]="","N/A",_xlfn.IFS(Table2[[#This Row],[Interaction_Count_Final]]&lt;=2,"Low",Table2[[#This Row],[Interaction_Count_Final]]&lt;=5,"Medium",Table2[[#This Row],[Interaction_Count_Final]]&gt;=6,"High",TRUE,"CHECK"))</f>
        <v>High</v>
      </c>
      <c r="X299" t="b">
        <f t="shared" si="4"/>
        <v>1</v>
      </c>
      <c r="Y299" t="b">
        <f>tbl_CleanLeads[[#This Row],[Response_Time_Hours]]&gt;24</f>
        <v>0</v>
      </c>
      <c r="Z299" s="13" t="b">
        <f>tbl_CleanLeads[[#This Row],[Response_Time_Hours]]&gt;72</f>
        <v>0</v>
      </c>
      <c r="AA299" s="13" t="b">
        <f>tbl_CleanLeads[[#This Row],[Status_Clean]]="Converted"</f>
        <v>0</v>
      </c>
    </row>
    <row r="300" spans="1:27">
      <c r="A300" t="s">
        <v>90</v>
      </c>
      <c r="B300" t="s">
        <v>1066</v>
      </c>
      <c r="C300" t="s">
        <v>1067</v>
      </c>
      <c r="D300" t="s">
        <v>7280</v>
      </c>
      <c r="E300" t="s">
        <v>473</v>
      </c>
      <c r="F300" t="s">
        <v>193</v>
      </c>
      <c r="G300" s="1">
        <v>45393</v>
      </c>
      <c r="H300" s="8">
        <f>MONTH(tbl_CleanLeads[[#This Row],[Lead_Date_Final]])</f>
        <v>4</v>
      </c>
      <c r="I300" t="s">
        <v>7297</v>
      </c>
      <c r="J300" t="s">
        <v>7271</v>
      </c>
      <c r="K300" t="s">
        <v>7277</v>
      </c>
      <c r="L300">
        <f>WEEKDAY(tbl_CleanLeads[[#This Row],[Lead_Date_Final]],2)</f>
        <v>4</v>
      </c>
      <c r="M300" t="s">
        <v>7285</v>
      </c>
      <c r="N300">
        <v>65.099999999999994</v>
      </c>
      <c r="O300" s="7">
        <v>2121.14</v>
      </c>
      <c r="P300">
        <v>44</v>
      </c>
      <c r="Q300" t="s">
        <v>7266</v>
      </c>
      <c r="R300">
        <f>IF(UPPER(TRIM(Table2[[#This Row],[Status_Clean]]))="CONVERTED",1,0)</f>
        <v>0</v>
      </c>
      <c r="S300">
        <f>IF(ISNUMBER(MATCH(UPPER(TRIM(Table2[[#This Row],[Status_Clean]])),{"CONTACTED","QUALIFIED","CONVERTED"},0)),1,0)</f>
        <v>0</v>
      </c>
      <c r="T300" cm="1">
        <f t="array" ref="T300">_xlfn.SWITCH(UPPER(TRIM(Table2[[#This Row],[Status_Clean]])),"NEW",1,"CONTACTED",2,"QUALIFIED",3,"CONVERTED",4,"LOST",5,99)</f>
        <v>1</v>
      </c>
      <c r="U300" t="str" cm="1">
        <f t="array" ref="U300">_xlfn.LET(_xlpm.x,IFERROR(VALUE(Table2[[#This Row],[Response_Time_Hours]]),""),IF(_xlpm.x="","CHECK",_xlfn.IFS(_xlpm.x&lt;=1,"Immediate",_xlpm.x&lt;=6,"Fast",_xlpm.x&lt;=24,"Moderate",_xlpm.x&gt;24,"Delayed")))</f>
        <v>Delayed</v>
      </c>
      <c r="V300">
        <f>FLOOR(tbl_CleanLeads[[#This Row],[Response_Time_Hours]],6)</f>
        <v>60</v>
      </c>
      <c r="W300" t="str" cm="1">
        <f t="array" ref="W300">IF(Table2[[#This Row],[Interaction_Count_Final]]="","N/A",_xlfn.IFS(Table2[[#This Row],[Interaction_Count_Final]]&lt;=2,"Low",Table2[[#This Row],[Interaction_Count_Final]]&lt;=5,"Medium",Table2[[#This Row],[Interaction_Count_Final]]&gt;=6,"High",TRUE,"CHECK"))</f>
        <v>High</v>
      </c>
      <c r="X300" t="b">
        <f t="shared" si="4"/>
        <v>1</v>
      </c>
      <c r="Y300" t="b">
        <f>tbl_CleanLeads[[#This Row],[Response_Time_Hours]]&gt;24</f>
        <v>1</v>
      </c>
      <c r="Z300" s="13" t="b">
        <f>tbl_CleanLeads[[#This Row],[Response_Time_Hours]]&gt;72</f>
        <v>0</v>
      </c>
      <c r="AA300" s="13" t="b">
        <f>tbl_CleanLeads[[#This Row],[Status_Clean]]="Converted"</f>
        <v>0</v>
      </c>
    </row>
    <row r="301" spans="1:27">
      <c r="A301" t="s">
        <v>70</v>
      </c>
      <c r="B301" t="s">
        <v>1068</v>
      </c>
      <c r="C301" t="s">
        <v>1069</v>
      </c>
      <c r="D301" t="s">
        <v>7268</v>
      </c>
      <c r="E301" t="s">
        <v>311</v>
      </c>
      <c r="F301" t="s">
        <v>125</v>
      </c>
      <c r="G301" s="1">
        <v>45591</v>
      </c>
      <c r="H301" s="8">
        <f>MONTH(tbl_CleanLeads[[#This Row],[Lead_Date_Final]])</f>
        <v>10</v>
      </c>
      <c r="I301" t="s">
        <v>7270</v>
      </c>
      <c r="J301" t="s">
        <v>7271</v>
      </c>
      <c r="K301" t="s">
        <v>7264</v>
      </c>
      <c r="L301">
        <f>WEEKDAY(tbl_CleanLeads[[#This Row],[Lead_Date_Final]],2)</f>
        <v>6</v>
      </c>
      <c r="M301" t="s">
        <v>7278</v>
      </c>
      <c r="N301">
        <v>37.200000000000003</v>
      </c>
      <c r="O301" s="7">
        <v>1917.88</v>
      </c>
      <c r="P301">
        <v>47</v>
      </c>
      <c r="Q301" t="s">
        <v>7289</v>
      </c>
      <c r="R301">
        <f>IF(UPPER(TRIM(Table2[[#This Row],[Status_Clean]]))="CONVERTED",1,0)</f>
        <v>0</v>
      </c>
      <c r="S301">
        <f>IF(ISNUMBER(MATCH(UPPER(TRIM(Table2[[#This Row],[Status_Clean]])),{"CONTACTED","QUALIFIED","CONVERTED"},0)),1,0)</f>
        <v>1</v>
      </c>
      <c r="T301" cm="1">
        <f t="array" ref="T301">_xlfn.SWITCH(UPPER(TRIM(Table2[[#This Row],[Status_Clean]])),"NEW",1,"CONTACTED",2,"QUALIFIED",3,"CONVERTED",4,"LOST",5,99)</f>
        <v>2</v>
      </c>
      <c r="U301" t="str" cm="1">
        <f t="array" ref="U301">_xlfn.LET(_xlpm.x,IFERROR(VALUE(Table2[[#This Row],[Response_Time_Hours]]),""),IF(_xlpm.x="","CHECK",_xlfn.IFS(_xlpm.x&lt;=1,"Immediate",_xlpm.x&lt;=6,"Fast",_xlpm.x&lt;=24,"Moderate",_xlpm.x&gt;24,"Delayed")))</f>
        <v>Delayed</v>
      </c>
      <c r="V301">
        <f>FLOOR(tbl_CleanLeads[[#This Row],[Response_Time_Hours]],6)</f>
        <v>36</v>
      </c>
      <c r="W301" t="str" cm="1">
        <f t="array" ref="W301">IF(Table2[[#This Row],[Interaction_Count_Final]]="","N/A",_xlfn.IFS(Table2[[#This Row],[Interaction_Count_Final]]&lt;=2,"Low",Table2[[#This Row],[Interaction_Count_Final]]&lt;=5,"Medium",Table2[[#This Row],[Interaction_Count_Final]]&gt;=6,"High",TRUE,"CHECK"))</f>
        <v>High</v>
      </c>
      <c r="X301" t="b">
        <f t="shared" si="4"/>
        <v>1</v>
      </c>
      <c r="Y301" t="b">
        <f>tbl_CleanLeads[[#This Row],[Response_Time_Hours]]&gt;24</f>
        <v>1</v>
      </c>
      <c r="Z301" s="13" t="b">
        <f>tbl_CleanLeads[[#This Row],[Response_Time_Hours]]&gt;72</f>
        <v>0</v>
      </c>
      <c r="AA301" s="13" t="b">
        <f>tbl_CleanLeads[[#This Row],[Status_Clean]]="Converted"</f>
        <v>0</v>
      </c>
    </row>
    <row r="302" spans="1:27">
      <c r="A302" t="s">
        <v>102</v>
      </c>
      <c r="B302" t="s">
        <v>1071</v>
      </c>
      <c r="C302" t="s">
        <v>1072</v>
      </c>
      <c r="D302" t="s">
        <v>7258</v>
      </c>
      <c r="E302" t="s">
        <v>263</v>
      </c>
      <c r="F302" t="s">
        <v>193</v>
      </c>
      <c r="G302" s="1">
        <v>45616</v>
      </c>
      <c r="H302" s="8">
        <f>MONTH(tbl_CleanLeads[[#This Row],[Lead_Date_Final]])</f>
        <v>11</v>
      </c>
      <c r="I302" t="s">
        <v>7300</v>
      </c>
      <c r="J302" t="s">
        <v>7271</v>
      </c>
      <c r="K302" t="s">
        <v>7264</v>
      </c>
      <c r="L302">
        <f>WEEKDAY(tbl_CleanLeads[[#This Row],[Lead_Date_Final]],2)</f>
        <v>3</v>
      </c>
      <c r="M302" t="s">
        <v>7272</v>
      </c>
      <c r="N302">
        <v>71</v>
      </c>
      <c r="O302" s="7">
        <v>4832.8500000000004</v>
      </c>
      <c r="P302">
        <v>9</v>
      </c>
      <c r="Q302" t="s">
        <v>7273</v>
      </c>
      <c r="R302">
        <f>IF(UPPER(TRIM(Table2[[#This Row],[Status_Clean]]))="CONVERTED",1,0)</f>
        <v>0</v>
      </c>
      <c r="S302">
        <f>IF(ISNUMBER(MATCH(UPPER(TRIM(Table2[[#This Row],[Status_Clean]])),{"CONTACTED","QUALIFIED","CONVERTED"},0)),1,0)</f>
        <v>0</v>
      </c>
      <c r="T302" cm="1">
        <f t="array" ref="T302">_xlfn.SWITCH(UPPER(TRIM(Table2[[#This Row],[Status_Clean]])),"NEW",1,"CONTACTED",2,"QUALIFIED",3,"CONVERTED",4,"LOST",5,99)</f>
        <v>1</v>
      </c>
      <c r="U302" t="str" cm="1">
        <f t="array" ref="U302">_xlfn.LET(_xlpm.x,IFERROR(VALUE(Table2[[#This Row],[Response_Time_Hours]]),""),IF(_xlpm.x="","CHECK",_xlfn.IFS(_xlpm.x&lt;=1,"Immediate",_xlpm.x&lt;=6,"Fast",_xlpm.x&lt;=24,"Moderate",_xlpm.x&gt;24,"Delayed")))</f>
        <v>Delayed</v>
      </c>
      <c r="V302">
        <f>FLOOR(tbl_CleanLeads[[#This Row],[Response_Time_Hours]],6)</f>
        <v>66</v>
      </c>
      <c r="W302" t="str" cm="1">
        <f t="array" ref="W302">IF(Table2[[#This Row],[Interaction_Count_Final]]="","N/A",_xlfn.IFS(Table2[[#This Row],[Interaction_Count_Final]]&lt;=2,"Low",Table2[[#This Row],[Interaction_Count_Final]]&lt;=5,"Medium",Table2[[#This Row],[Interaction_Count_Final]]&gt;=6,"High",TRUE,"CHECK"))</f>
        <v>High</v>
      </c>
      <c r="X302" t="b">
        <f t="shared" si="4"/>
        <v>1</v>
      </c>
      <c r="Y302" t="b">
        <f>tbl_CleanLeads[[#This Row],[Response_Time_Hours]]&gt;24</f>
        <v>1</v>
      </c>
      <c r="Z302" s="13" t="b">
        <f>tbl_CleanLeads[[#This Row],[Response_Time_Hours]]&gt;72</f>
        <v>0</v>
      </c>
      <c r="AA302" s="13" t="b">
        <f>tbl_CleanLeads[[#This Row],[Status_Clean]]="Converted"</f>
        <v>0</v>
      </c>
    </row>
    <row r="303" spans="1:27">
      <c r="A303" t="s">
        <v>63</v>
      </c>
      <c r="B303" t="s">
        <v>1073</v>
      </c>
      <c r="C303" t="s">
        <v>1074</v>
      </c>
      <c r="D303" t="s">
        <v>7274</v>
      </c>
      <c r="E303" t="s">
        <v>447</v>
      </c>
      <c r="F303" t="s">
        <v>125</v>
      </c>
      <c r="G303" s="1">
        <v>45008</v>
      </c>
      <c r="H303" s="8">
        <f>MONTH(tbl_CleanLeads[[#This Row],[Lead_Date_Final]])</f>
        <v>3</v>
      </c>
      <c r="I303" t="s">
        <v>7295</v>
      </c>
      <c r="J303" t="s">
        <v>7263</v>
      </c>
      <c r="K303" t="s">
        <v>7284</v>
      </c>
      <c r="L303">
        <f>WEEKDAY(tbl_CleanLeads[[#This Row],[Lead_Date_Final]],2)</f>
        <v>4</v>
      </c>
      <c r="M303" t="s">
        <v>7285</v>
      </c>
      <c r="N303">
        <v>23.2</v>
      </c>
      <c r="O303" s="7">
        <v>4771.25</v>
      </c>
      <c r="P303">
        <v>39</v>
      </c>
      <c r="Q303" t="s">
        <v>7273</v>
      </c>
      <c r="R303">
        <f>IF(UPPER(TRIM(Table2[[#This Row],[Status_Clean]]))="CONVERTED",1,0)</f>
        <v>0</v>
      </c>
      <c r="S303">
        <f>IF(ISNUMBER(MATCH(UPPER(TRIM(Table2[[#This Row],[Status_Clean]])),{"CONTACTED","QUALIFIED","CONVERTED"},0)),1,0)</f>
        <v>1</v>
      </c>
      <c r="T303" cm="1">
        <f t="array" ref="T303">_xlfn.SWITCH(UPPER(TRIM(Table2[[#This Row],[Status_Clean]])),"NEW",1,"CONTACTED",2,"QUALIFIED",3,"CONVERTED",4,"LOST",5,99)</f>
        <v>2</v>
      </c>
      <c r="U303" t="str" cm="1">
        <f t="array" ref="U303">_xlfn.LET(_xlpm.x,IFERROR(VALUE(Table2[[#This Row],[Response_Time_Hours]]),""),IF(_xlpm.x="","CHECK",_xlfn.IFS(_xlpm.x&lt;=1,"Immediate",_xlpm.x&lt;=6,"Fast",_xlpm.x&lt;=24,"Moderate",_xlpm.x&gt;24,"Delayed")))</f>
        <v>Moderate</v>
      </c>
      <c r="V303">
        <f>FLOOR(tbl_CleanLeads[[#This Row],[Response_Time_Hours]],6)</f>
        <v>18</v>
      </c>
      <c r="W303" t="str" cm="1">
        <f t="array" ref="W303">IF(Table2[[#This Row],[Interaction_Count_Final]]="","N/A",_xlfn.IFS(Table2[[#This Row],[Interaction_Count_Final]]&lt;=2,"Low",Table2[[#This Row],[Interaction_Count_Final]]&lt;=5,"Medium",Table2[[#This Row],[Interaction_Count_Final]]&gt;=6,"High",TRUE,"CHECK"))</f>
        <v>High</v>
      </c>
      <c r="X303" t="b">
        <f t="shared" si="4"/>
        <v>1</v>
      </c>
      <c r="Y303" t="b">
        <f>tbl_CleanLeads[[#This Row],[Response_Time_Hours]]&gt;24</f>
        <v>0</v>
      </c>
      <c r="Z303" s="13" t="b">
        <f>tbl_CleanLeads[[#This Row],[Response_Time_Hours]]&gt;72</f>
        <v>0</v>
      </c>
      <c r="AA303" s="13" t="b">
        <f>tbl_CleanLeads[[#This Row],[Status_Clean]]="Converted"</f>
        <v>0</v>
      </c>
    </row>
    <row r="304" spans="1:27">
      <c r="A304" t="s">
        <v>102</v>
      </c>
      <c r="B304" t="s">
        <v>1075</v>
      </c>
      <c r="C304" t="s">
        <v>1076</v>
      </c>
      <c r="D304" t="s">
        <v>7303</v>
      </c>
      <c r="E304" t="s">
        <v>222</v>
      </c>
      <c r="F304" t="s">
        <v>193</v>
      </c>
      <c r="G304" s="1">
        <v>45517</v>
      </c>
      <c r="H304" s="8">
        <f>MONTH(tbl_CleanLeads[[#This Row],[Lead_Date_Final]])</f>
        <v>8</v>
      </c>
      <c r="I304" t="s">
        <v>7310</v>
      </c>
      <c r="J304" t="s">
        <v>7271</v>
      </c>
      <c r="K304" t="s">
        <v>7288</v>
      </c>
      <c r="L304">
        <f>WEEKDAY(tbl_CleanLeads[[#This Row],[Lead_Date_Final]],2)</f>
        <v>2</v>
      </c>
      <c r="M304" t="s">
        <v>7265</v>
      </c>
      <c r="N304">
        <v>22.5</v>
      </c>
      <c r="O304" s="7">
        <v>2870.48</v>
      </c>
      <c r="P304">
        <v>42</v>
      </c>
      <c r="Q304" t="s">
        <v>7266</v>
      </c>
      <c r="R304">
        <f>IF(UPPER(TRIM(Table2[[#This Row],[Status_Clean]]))="CONVERTED",1,0)</f>
        <v>0</v>
      </c>
      <c r="S304">
        <f>IF(ISNUMBER(MATCH(UPPER(TRIM(Table2[[#This Row],[Status_Clean]])),{"CONTACTED","QUALIFIED","CONVERTED"},0)),1,0)</f>
        <v>0</v>
      </c>
      <c r="T304" cm="1">
        <f t="array" ref="T304">_xlfn.SWITCH(UPPER(TRIM(Table2[[#This Row],[Status_Clean]])),"NEW",1,"CONTACTED",2,"QUALIFIED",3,"CONVERTED",4,"LOST",5,99)</f>
        <v>1</v>
      </c>
      <c r="U304" t="str" cm="1">
        <f t="array" ref="U304">_xlfn.LET(_xlpm.x,IFERROR(VALUE(Table2[[#This Row],[Response_Time_Hours]]),""),IF(_xlpm.x="","CHECK",_xlfn.IFS(_xlpm.x&lt;=1,"Immediate",_xlpm.x&lt;=6,"Fast",_xlpm.x&lt;=24,"Moderate",_xlpm.x&gt;24,"Delayed")))</f>
        <v>Moderate</v>
      </c>
      <c r="V304">
        <f>FLOOR(tbl_CleanLeads[[#This Row],[Response_Time_Hours]],6)</f>
        <v>18</v>
      </c>
      <c r="W304" t="str" cm="1">
        <f t="array" ref="W304">IF(Table2[[#This Row],[Interaction_Count_Final]]="","N/A",_xlfn.IFS(Table2[[#This Row],[Interaction_Count_Final]]&lt;=2,"Low",Table2[[#This Row],[Interaction_Count_Final]]&lt;=5,"Medium",Table2[[#This Row],[Interaction_Count_Final]]&gt;=6,"High",TRUE,"CHECK"))</f>
        <v>High</v>
      </c>
      <c r="X304" t="b">
        <f t="shared" si="4"/>
        <v>1</v>
      </c>
      <c r="Y304" t="b">
        <f>tbl_CleanLeads[[#This Row],[Response_Time_Hours]]&gt;24</f>
        <v>0</v>
      </c>
      <c r="Z304" s="13" t="b">
        <f>tbl_CleanLeads[[#This Row],[Response_Time_Hours]]&gt;72</f>
        <v>0</v>
      </c>
      <c r="AA304" s="13" t="b">
        <f>tbl_CleanLeads[[#This Row],[Status_Clean]]="Converted"</f>
        <v>0</v>
      </c>
    </row>
    <row r="305" spans="1:27">
      <c r="A305" t="s">
        <v>70</v>
      </c>
      <c r="B305" t="s">
        <v>1078</v>
      </c>
      <c r="C305" t="s">
        <v>1079</v>
      </c>
      <c r="D305" t="s">
        <v>7280</v>
      </c>
      <c r="E305" t="s">
        <v>69</v>
      </c>
      <c r="F305" t="s">
        <v>71</v>
      </c>
      <c r="G305" s="1">
        <v>45573</v>
      </c>
      <c r="H305" s="8">
        <f>MONTH(tbl_CleanLeads[[#This Row],[Lead_Date_Final]])</f>
        <v>10</v>
      </c>
      <c r="I305" t="s">
        <v>7270</v>
      </c>
      <c r="J305" t="s">
        <v>7271</v>
      </c>
      <c r="K305" t="s">
        <v>7264</v>
      </c>
      <c r="L305">
        <f>WEEKDAY(tbl_CleanLeads[[#This Row],[Lead_Date_Final]],2)</f>
        <v>2</v>
      </c>
      <c r="M305" t="s">
        <v>7265</v>
      </c>
      <c r="N305">
        <v>50.1</v>
      </c>
      <c r="O305" s="7">
        <v>3486.41</v>
      </c>
      <c r="P305">
        <v>49</v>
      </c>
      <c r="Q305" t="s">
        <v>7266</v>
      </c>
      <c r="R305">
        <f>IF(UPPER(TRIM(Table2[[#This Row],[Status_Clean]]))="CONVERTED",1,0)</f>
        <v>0</v>
      </c>
      <c r="S305">
        <f>IF(ISNUMBER(MATCH(UPPER(TRIM(Table2[[#This Row],[Status_Clean]])),{"CONTACTED","QUALIFIED","CONVERTED"},0)),1,0)</f>
        <v>1</v>
      </c>
      <c r="T305" cm="1">
        <f t="array" ref="T305">_xlfn.SWITCH(UPPER(TRIM(Table2[[#This Row],[Status_Clean]])),"NEW",1,"CONTACTED",2,"QUALIFIED",3,"CONVERTED",4,"LOST",5,99)</f>
        <v>3</v>
      </c>
      <c r="U305" t="str" cm="1">
        <f t="array" ref="U305">_xlfn.LET(_xlpm.x,IFERROR(VALUE(Table2[[#This Row],[Response_Time_Hours]]),""),IF(_xlpm.x="","CHECK",_xlfn.IFS(_xlpm.x&lt;=1,"Immediate",_xlpm.x&lt;=6,"Fast",_xlpm.x&lt;=24,"Moderate",_xlpm.x&gt;24,"Delayed")))</f>
        <v>Delayed</v>
      </c>
      <c r="V305">
        <f>FLOOR(tbl_CleanLeads[[#This Row],[Response_Time_Hours]],6)</f>
        <v>48</v>
      </c>
      <c r="W305" t="str" cm="1">
        <f t="array" ref="W305">IF(Table2[[#This Row],[Interaction_Count_Final]]="","N/A",_xlfn.IFS(Table2[[#This Row],[Interaction_Count_Final]]&lt;=2,"Low",Table2[[#This Row],[Interaction_Count_Final]]&lt;=5,"Medium",Table2[[#This Row],[Interaction_Count_Final]]&gt;=6,"High",TRUE,"CHECK"))</f>
        <v>High</v>
      </c>
      <c r="X305" t="b">
        <f t="shared" si="4"/>
        <v>1</v>
      </c>
      <c r="Y305" t="b">
        <f>tbl_CleanLeads[[#This Row],[Response_Time_Hours]]&gt;24</f>
        <v>1</v>
      </c>
      <c r="Z305" s="13" t="b">
        <f>tbl_CleanLeads[[#This Row],[Response_Time_Hours]]&gt;72</f>
        <v>0</v>
      </c>
      <c r="AA305" s="13" t="b">
        <f>tbl_CleanLeads[[#This Row],[Status_Clean]]="Converted"</f>
        <v>0</v>
      </c>
    </row>
    <row r="306" spans="1:27">
      <c r="A306" t="s">
        <v>63</v>
      </c>
      <c r="B306" t="s">
        <v>1082</v>
      </c>
      <c r="C306" t="s">
        <v>1083</v>
      </c>
      <c r="D306" t="s">
        <v>7303</v>
      </c>
      <c r="E306" t="s">
        <v>469</v>
      </c>
      <c r="F306" t="s">
        <v>125</v>
      </c>
      <c r="G306" s="1">
        <v>45547</v>
      </c>
      <c r="H306" s="8">
        <f>MONTH(tbl_CleanLeads[[#This Row],[Lead_Date_Final]])</f>
        <v>9</v>
      </c>
      <c r="I306" t="s">
        <v>7287</v>
      </c>
      <c r="J306" t="s">
        <v>7271</v>
      </c>
      <c r="K306" t="s">
        <v>7288</v>
      </c>
      <c r="L306">
        <f>WEEKDAY(tbl_CleanLeads[[#This Row],[Lead_Date_Final]],2)</f>
        <v>4</v>
      </c>
      <c r="M306" t="s">
        <v>7285</v>
      </c>
      <c r="N306">
        <v>37.6</v>
      </c>
      <c r="O306" s="7">
        <v>4320.8900000000003</v>
      </c>
      <c r="P306">
        <v>6</v>
      </c>
      <c r="Q306" t="s">
        <v>7273</v>
      </c>
      <c r="R306">
        <f>IF(UPPER(TRIM(Table2[[#This Row],[Status_Clean]]))="CONVERTED",1,0)</f>
        <v>0</v>
      </c>
      <c r="S306">
        <f>IF(ISNUMBER(MATCH(UPPER(TRIM(Table2[[#This Row],[Status_Clean]])),{"CONTACTED","QUALIFIED","CONVERTED"},0)),1,0)</f>
        <v>1</v>
      </c>
      <c r="T306" cm="1">
        <f t="array" ref="T306">_xlfn.SWITCH(UPPER(TRIM(Table2[[#This Row],[Status_Clean]])),"NEW",1,"CONTACTED",2,"QUALIFIED",3,"CONVERTED",4,"LOST",5,99)</f>
        <v>2</v>
      </c>
      <c r="U306" t="str" cm="1">
        <f t="array" ref="U306">_xlfn.LET(_xlpm.x,IFERROR(VALUE(Table2[[#This Row],[Response_Time_Hours]]),""),IF(_xlpm.x="","CHECK",_xlfn.IFS(_xlpm.x&lt;=1,"Immediate",_xlpm.x&lt;=6,"Fast",_xlpm.x&lt;=24,"Moderate",_xlpm.x&gt;24,"Delayed")))</f>
        <v>Delayed</v>
      </c>
      <c r="V306">
        <f>FLOOR(tbl_CleanLeads[[#This Row],[Response_Time_Hours]],6)</f>
        <v>36</v>
      </c>
      <c r="W306" t="str" cm="1">
        <f t="array" ref="W306">IF(Table2[[#This Row],[Interaction_Count_Final]]="","N/A",_xlfn.IFS(Table2[[#This Row],[Interaction_Count_Final]]&lt;=2,"Low",Table2[[#This Row],[Interaction_Count_Final]]&lt;=5,"Medium",Table2[[#This Row],[Interaction_Count_Final]]&gt;=6,"High",TRUE,"CHECK"))</f>
        <v>High</v>
      </c>
      <c r="X306" t="b">
        <f t="shared" si="4"/>
        <v>1</v>
      </c>
      <c r="Y306" t="b">
        <f>tbl_CleanLeads[[#This Row],[Response_Time_Hours]]&gt;24</f>
        <v>1</v>
      </c>
      <c r="Z306" s="13" t="b">
        <f>tbl_CleanLeads[[#This Row],[Response_Time_Hours]]&gt;72</f>
        <v>0</v>
      </c>
      <c r="AA306" s="13" t="b">
        <f>tbl_CleanLeads[[#This Row],[Status_Clean]]="Converted"</f>
        <v>0</v>
      </c>
    </row>
    <row r="307" spans="1:27">
      <c r="A307" t="s">
        <v>90</v>
      </c>
      <c r="B307" t="s">
        <v>1086</v>
      </c>
      <c r="C307" t="s">
        <v>1087</v>
      </c>
      <c r="D307" t="s">
        <v>7280</v>
      </c>
      <c r="E307" t="s">
        <v>69</v>
      </c>
      <c r="F307" t="s">
        <v>193</v>
      </c>
      <c r="G307" s="1">
        <v>44988</v>
      </c>
      <c r="H307" s="8">
        <f>MONTH(tbl_CleanLeads[[#This Row],[Lead_Date_Final]])</f>
        <v>3</v>
      </c>
      <c r="I307" t="s">
        <v>7295</v>
      </c>
      <c r="J307" t="s">
        <v>7263</v>
      </c>
      <c r="K307" t="s">
        <v>7284</v>
      </c>
      <c r="L307">
        <f>WEEKDAY(tbl_CleanLeads[[#This Row],[Lead_Date_Final]],2)</f>
        <v>5</v>
      </c>
      <c r="M307" t="s">
        <v>7312</v>
      </c>
      <c r="N307">
        <v>34</v>
      </c>
      <c r="O307" s="7">
        <v>1728.47</v>
      </c>
      <c r="P307">
        <v>7</v>
      </c>
      <c r="Q307" t="s">
        <v>7289</v>
      </c>
      <c r="R307">
        <f>IF(UPPER(TRIM(Table2[[#This Row],[Status_Clean]]))="CONVERTED",1,0)</f>
        <v>0</v>
      </c>
      <c r="S307">
        <f>IF(ISNUMBER(MATCH(UPPER(TRIM(Table2[[#This Row],[Status_Clean]])),{"CONTACTED","QUALIFIED","CONVERTED"},0)),1,0)</f>
        <v>0</v>
      </c>
      <c r="T307" cm="1">
        <f t="array" ref="T307">_xlfn.SWITCH(UPPER(TRIM(Table2[[#This Row],[Status_Clean]])),"NEW",1,"CONTACTED",2,"QUALIFIED",3,"CONVERTED",4,"LOST",5,99)</f>
        <v>1</v>
      </c>
      <c r="U307" t="str" cm="1">
        <f t="array" ref="U307">_xlfn.LET(_xlpm.x,IFERROR(VALUE(Table2[[#This Row],[Response_Time_Hours]]),""),IF(_xlpm.x="","CHECK",_xlfn.IFS(_xlpm.x&lt;=1,"Immediate",_xlpm.x&lt;=6,"Fast",_xlpm.x&lt;=24,"Moderate",_xlpm.x&gt;24,"Delayed")))</f>
        <v>Delayed</v>
      </c>
      <c r="V307">
        <f>FLOOR(tbl_CleanLeads[[#This Row],[Response_Time_Hours]],6)</f>
        <v>30</v>
      </c>
      <c r="W307" t="str" cm="1">
        <f t="array" ref="W307">IF(Table2[[#This Row],[Interaction_Count_Final]]="","N/A",_xlfn.IFS(Table2[[#This Row],[Interaction_Count_Final]]&lt;=2,"Low",Table2[[#This Row],[Interaction_Count_Final]]&lt;=5,"Medium",Table2[[#This Row],[Interaction_Count_Final]]&gt;=6,"High",TRUE,"CHECK"))</f>
        <v>High</v>
      </c>
      <c r="X307" t="b">
        <f t="shared" si="4"/>
        <v>1</v>
      </c>
      <c r="Y307" t="b">
        <f>tbl_CleanLeads[[#This Row],[Response_Time_Hours]]&gt;24</f>
        <v>1</v>
      </c>
      <c r="Z307" s="13" t="b">
        <f>tbl_CleanLeads[[#This Row],[Response_Time_Hours]]&gt;72</f>
        <v>0</v>
      </c>
      <c r="AA307" s="13" t="b">
        <f>tbl_CleanLeads[[#This Row],[Status_Clean]]="Converted"</f>
        <v>0</v>
      </c>
    </row>
    <row r="308" spans="1:27">
      <c r="A308" t="s">
        <v>63</v>
      </c>
      <c r="B308" t="s">
        <v>1088</v>
      </c>
      <c r="C308" t="s">
        <v>1089</v>
      </c>
      <c r="D308" t="s">
        <v>7258</v>
      </c>
      <c r="E308" t="s">
        <v>363</v>
      </c>
      <c r="F308" t="s">
        <v>173</v>
      </c>
      <c r="G308" s="1">
        <v>45378</v>
      </c>
      <c r="H308" s="8">
        <f>MONTH(tbl_CleanLeads[[#This Row],[Lead_Date_Final]])</f>
        <v>3</v>
      </c>
      <c r="I308" t="s">
        <v>7295</v>
      </c>
      <c r="J308" t="s">
        <v>7271</v>
      </c>
      <c r="K308" t="s">
        <v>7284</v>
      </c>
      <c r="L308">
        <f>WEEKDAY(tbl_CleanLeads[[#This Row],[Lead_Date_Final]],2)</f>
        <v>3</v>
      </c>
      <c r="M308" t="s">
        <v>7272</v>
      </c>
      <c r="N308">
        <v>53</v>
      </c>
      <c r="O308" s="7">
        <v>2298.39</v>
      </c>
      <c r="P308">
        <v>20</v>
      </c>
      <c r="Q308" t="s">
        <v>7266</v>
      </c>
      <c r="R308">
        <f>IF(UPPER(TRIM(Table2[[#This Row],[Status_Clean]]))="CONVERTED",1,0)</f>
        <v>0</v>
      </c>
      <c r="S308">
        <f>IF(ISNUMBER(MATCH(UPPER(TRIM(Table2[[#This Row],[Status_Clean]])),{"CONTACTED","QUALIFIED","CONVERTED"},0)),1,0)</f>
        <v>0</v>
      </c>
      <c r="T308" cm="1">
        <f t="array" ref="T308">_xlfn.SWITCH(UPPER(TRIM(Table2[[#This Row],[Status_Clean]])),"NEW",1,"CONTACTED",2,"QUALIFIED",3,"CONVERTED",4,"LOST",5,99)</f>
        <v>5</v>
      </c>
      <c r="U308" t="str" cm="1">
        <f t="array" ref="U308">_xlfn.LET(_xlpm.x,IFERROR(VALUE(Table2[[#This Row],[Response_Time_Hours]]),""),IF(_xlpm.x="","CHECK",_xlfn.IFS(_xlpm.x&lt;=1,"Immediate",_xlpm.x&lt;=6,"Fast",_xlpm.x&lt;=24,"Moderate",_xlpm.x&gt;24,"Delayed")))</f>
        <v>Delayed</v>
      </c>
      <c r="V308">
        <f>FLOOR(tbl_CleanLeads[[#This Row],[Response_Time_Hours]],6)</f>
        <v>48</v>
      </c>
      <c r="W308" t="str" cm="1">
        <f t="array" ref="W308">IF(Table2[[#This Row],[Interaction_Count_Final]]="","N/A",_xlfn.IFS(Table2[[#This Row],[Interaction_Count_Final]]&lt;=2,"Low",Table2[[#This Row],[Interaction_Count_Final]]&lt;=5,"Medium",Table2[[#This Row],[Interaction_Count_Final]]&gt;=6,"High",TRUE,"CHECK"))</f>
        <v>High</v>
      </c>
      <c r="X308" t="b">
        <f t="shared" si="4"/>
        <v>1</v>
      </c>
      <c r="Y308" t="b">
        <f>tbl_CleanLeads[[#This Row],[Response_Time_Hours]]&gt;24</f>
        <v>1</v>
      </c>
      <c r="Z308" s="13" t="b">
        <f>tbl_CleanLeads[[#This Row],[Response_Time_Hours]]&gt;72</f>
        <v>0</v>
      </c>
      <c r="AA308" s="13" t="b">
        <f>tbl_CleanLeads[[#This Row],[Status_Clean]]="Converted"</f>
        <v>0</v>
      </c>
    </row>
    <row r="309" spans="1:27">
      <c r="A309" t="s">
        <v>90</v>
      </c>
      <c r="B309" t="s">
        <v>1090</v>
      </c>
      <c r="C309" t="s">
        <v>1091</v>
      </c>
      <c r="D309" t="s">
        <v>7274</v>
      </c>
      <c r="E309" t="s">
        <v>311</v>
      </c>
      <c r="F309" t="s">
        <v>193</v>
      </c>
      <c r="G309" s="1">
        <v>45435</v>
      </c>
      <c r="H309" s="8">
        <f>MONTH(tbl_CleanLeads[[#This Row],[Lead_Date_Final]])</f>
        <v>5</v>
      </c>
      <c r="I309" t="s">
        <v>7314</v>
      </c>
      <c r="J309" t="s">
        <v>7271</v>
      </c>
      <c r="K309" t="s">
        <v>7277</v>
      </c>
      <c r="L309">
        <f>WEEKDAY(tbl_CleanLeads[[#This Row],[Lead_Date_Final]],2)</f>
        <v>4</v>
      </c>
      <c r="M309" t="s">
        <v>7285</v>
      </c>
      <c r="N309">
        <v>62.400000000000006</v>
      </c>
      <c r="O309" s="7">
        <v>1739.79</v>
      </c>
      <c r="P309">
        <v>48</v>
      </c>
      <c r="Q309" t="s">
        <v>7289</v>
      </c>
      <c r="R309">
        <f>IF(UPPER(TRIM(Table2[[#This Row],[Status_Clean]]))="CONVERTED",1,0)</f>
        <v>0</v>
      </c>
      <c r="S309">
        <f>IF(ISNUMBER(MATCH(UPPER(TRIM(Table2[[#This Row],[Status_Clean]])),{"CONTACTED","QUALIFIED","CONVERTED"},0)),1,0)</f>
        <v>0</v>
      </c>
      <c r="T309" cm="1">
        <f t="array" ref="T309">_xlfn.SWITCH(UPPER(TRIM(Table2[[#This Row],[Status_Clean]])),"NEW",1,"CONTACTED",2,"QUALIFIED",3,"CONVERTED",4,"LOST",5,99)</f>
        <v>1</v>
      </c>
      <c r="U309" t="str" cm="1">
        <f t="array" ref="U309">_xlfn.LET(_xlpm.x,IFERROR(VALUE(Table2[[#This Row],[Response_Time_Hours]]),""),IF(_xlpm.x="","CHECK",_xlfn.IFS(_xlpm.x&lt;=1,"Immediate",_xlpm.x&lt;=6,"Fast",_xlpm.x&lt;=24,"Moderate",_xlpm.x&gt;24,"Delayed")))</f>
        <v>Delayed</v>
      </c>
      <c r="V309">
        <f>FLOOR(tbl_CleanLeads[[#This Row],[Response_Time_Hours]],6)</f>
        <v>60</v>
      </c>
      <c r="W309" t="str" cm="1">
        <f t="array" ref="W309">IF(Table2[[#This Row],[Interaction_Count_Final]]="","N/A",_xlfn.IFS(Table2[[#This Row],[Interaction_Count_Final]]&lt;=2,"Low",Table2[[#This Row],[Interaction_Count_Final]]&lt;=5,"Medium",Table2[[#This Row],[Interaction_Count_Final]]&gt;=6,"High",TRUE,"CHECK"))</f>
        <v>High</v>
      </c>
      <c r="X309" t="b">
        <f t="shared" si="4"/>
        <v>1</v>
      </c>
      <c r="Y309" t="b">
        <f>tbl_CleanLeads[[#This Row],[Response_Time_Hours]]&gt;24</f>
        <v>1</v>
      </c>
      <c r="Z309" s="13" t="b">
        <f>tbl_CleanLeads[[#This Row],[Response_Time_Hours]]&gt;72</f>
        <v>0</v>
      </c>
      <c r="AA309" s="13" t="b">
        <f>tbl_CleanLeads[[#This Row],[Status_Clean]]="Converted"</f>
        <v>0</v>
      </c>
    </row>
    <row r="310" spans="1:27">
      <c r="A310" t="s">
        <v>90</v>
      </c>
      <c r="B310" t="s">
        <v>1093</v>
      </c>
      <c r="C310" t="s">
        <v>1094</v>
      </c>
      <c r="D310" t="s">
        <v>7274</v>
      </c>
      <c r="E310" t="s">
        <v>363</v>
      </c>
      <c r="F310" t="s">
        <v>193</v>
      </c>
      <c r="G310" s="1">
        <v>45572</v>
      </c>
      <c r="H310" s="8">
        <f>MONTH(tbl_CleanLeads[[#This Row],[Lead_Date_Final]])</f>
        <v>10</v>
      </c>
      <c r="I310" t="s">
        <v>7270</v>
      </c>
      <c r="J310" t="s">
        <v>7271</v>
      </c>
      <c r="K310" t="s">
        <v>7264</v>
      </c>
      <c r="L310">
        <f>WEEKDAY(tbl_CleanLeads[[#This Row],[Lead_Date_Final]],2)</f>
        <v>1</v>
      </c>
      <c r="M310" t="s">
        <v>7298</v>
      </c>
      <c r="N310">
        <v>52.800000000000004</v>
      </c>
      <c r="O310" s="7">
        <v>3872.52</v>
      </c>
      <c r="P310">
        <v>19</v>
      </c>
      <c r="Q310" t="s">
        <v>7266</v>
      </c>
      <c r="R310">
        <f>IF(UPPER(TRIM(Table2[[#This Row],[Status_Clean]]))="CONVERTED",1,0)</f>
        <v>0</v>
      </c>
      <c r="S310">
        <f>IF(ISNUMBER(MATCH(UPPER(TRIM(Table2[[#This Row],[Status_Clean]])),{"CONTACTED","QUALIFIED","CONVERTED"},0)),1,0)</f>
        <v>0</v>
      </c>
      <c r="T310" cm="1">
        <f t="array" ref="T310">_xlfn.SWITCH(UPPER(TRIM(Table2[[#This Row],[Status_Clean]])),"NEW",1,"CONTACTED",2,"QUALIFIED",3,"CONVERTED",4,"LOST",5,99)</f>
        <v>1</v>
      </c>
      <c r="U310" t="str" cm="1">
        <f t="array" ref="U310">_xlfn.LET(_xlpm.x,IFERROR(VALUE(Table2[[#This Row],[Response_Time_Hours]]),""),IF(_xlpm.x="","CHECK",_xlfn.IFS(_xlpm.x&lt;=1,"Immediate",_xlpm.x&lt;=6,"Fast",_xlpm.x&lt;=24,"Moderate",_xlpm.x&gt;24,"Delayed")))</f>
        <v>Delayed</v>
      </c>
      <c r="V310">
        <f>FLOOR(tbl_CleanLeads[[#This Row],[Response_Time_Hours]],6)</f>
        <v>48</v>
      </c>
      <c r="W310" t="str" cm="1">
        <f t="array" ref="W310">IF(Table2[[#This Row],[Interaction_Count_Final]]="","N/A",_xlfn.IFS(Table2[[#This Row],[Interaction_Count_Final]]&lt;=2,"Low",Table2[[#This Row],[Interaction_Count_Final]]&lt;=5,"Medium",Table2[[#This Row],[Interaction_Count_Final]]&gt;=6,"High",TRUE,"CHECK"))</f>
        <v>High</v>
      </c>
      <c r="X310" t="b">
        <f t="shared" si="4"/>
        <v>1</v>
      </c>
      <c r="Y310" t="b">
        <f>tbl_CleanLeads[[#This Row],[Response_Time_Hours]]&gt;24</f>
        <v>1</v>
      </c>
      <c r="Z310" s="13" t="b">
        <f>tbl_CleanLeads[[#This Row],[Response_Time_Hours]]&gt;72</f>
        <v>0</v>
      </c>
      <c r="AA310" s="13" t="b">
        <f>tbl_CleanLeads[[#This Row],[Status_Clean]]="Converted"</f>
        <v>0</v>
      </c>
    </row>
    <row r="311" spans="1:27">
      <c r="A311" t="s">
        <v>63</v>
      </c>
      <c r="B311" t="s">
        <v>1096</v>
      </c>
      <c r="C311" t="s">
        <v>1097</v>
      </c>
      <c r="D311" t="s">
        <v>7280</v>
      </c>
      <c r="E311" t="s">
        <v>263</v>
      </c>
      <c r="F311" t="s">
        <v>173</v>
      </c>
      <c r="G311" s="1">
        <v>45511</v>
      </c>
      <c r="H311" s="8">
        <f>MONTH(tbl_CleanLeads[[#This Row],[Lead_Date_Final]])</f>
        <v>8</v>
      </c>
      <c r="I311" t="s">
        <v>7310</v>
      </c>
      <c r="J311" t="s">
        <v>7271</v>
      </c>
      <c r="K311" t="s">
        <v>7288</v>
      </c>
      <c r="L311">
        <f>WEEKDAY(tbl_CleanLeads[[#This Row],[Lead_Date_Final]],2)</f>
        <v>3</v>
      </c>
      <c r="M311" t="s">
        <v>7272</v>
      </c>
      <c r="N311">
        <v>1.9</v>
      </c>
      <c r="O311" s="7">
        <v>3696.75</v>
      </c>
      <c r="P311">
        <v>11</v>
      </c>
      <c r="Q311" t="s">
        <v>7266</v>
      </c>
      <c r="R311">
        <f>IF(UPPER(TRIM(Table2[[#This Row],[Status_Clean]]))="CONVERTED",1,0)</f>
        <v>0</v>
      </c>
      <c r="S311">
        <f>IF(ISNUMBER(MATCH(UPPER(TRIM(Table2[[#This Row],[Status_Clean]])),{"CONTACTED","QUALIFIED","CONVERTED"},0)),1,0)</f>
        <v>0</v>
      </c>
      <c r="T311" cm="1">
        <f t="array" ref="T311">_xlfn.SWITCH(UPPER(TRIM(Table2[[#This Row],[Status_Clean]])),"NEW",1,"CONTACTED",2,"QUALIFIED",3,"CONVERTED",4,"LOST",5,99)</f>
        <v>5</v>
      </c>
      <c r="U311" t="str" cm="1">
        <f t="array" ref="U311">_xlfn.LET(_xlpm.x,IFERROR(VALUE(Table2[[#This Row],[Response_Time_Hours]]),""),IF(_xlpm.x="","CHECK",_xlfn.IFS(_xlpm.x&lt;=1,"Immediate",_xlpm.x&lt;=6,"Fast",_xlpm.x&lt;=24,"Moderate",_xlpm.x&gt;24,"Delayed")))</f>
        <v>Fast</v>
      </c>
      <c r="V311">
        <f>FLOOR(tbl_CleanLeads[[#This Row],[Response_Time_Hours]],6)</f>
        <v>0</v>
      </c>
      <c r="W311" t="str" cm="1">
        <f t="array" ref="W311">IF(Table2[[#This Row],[Interaction_Count_Final]]="","N/A",_xlfn.IFS(Table2[[#This Row],[Interaction_Count_Final]]&lt;=2,"Low",Table2[[#This Row],[Interaction_Count_Final]]&lt;=5,"Medium",Table2[[#This Row],[Interaction_Count_Final]]&gt;=6,"High",TRUE,"CHECK"))</f>
        <v>High</v>
      </c>
      <c r="X311" t="b">
        <f t="shared" si="4"/>
        <v>1</v>
      </c>
      <c r="Y311" t="b">
        <f>tbl_CleanLeads[[#This Row],[Response_Time_Hours]]&gt;24</f>
        <v>0</v>
      </c>
      <c r="Z311" s="13" t="b">
        <f>tbl_CleanLeads[[#This Row],[Response_Time_Hours]]&gt;72</f>
        <v>0</v>
      </c>
      <c r="AA311" s="13" t="b">
        <f>tbl_CleanLeads[[#This Row],[Status_Clean]]="Converted"</f>
        <v>0</v>
      </c>
    </row>
    <row r="312" spans="1:27">
      <c r="A312" t="s">
        <v>102</v>
      </c>
      <c r="B312" t="s">
        <v>1099</v>
      </c>
      <c r="C312" t="s">
        <v>1100</v>
      </c>
      <c r="D312" t="s">
        <v>7268</v>
      </c>
      <c r="E312" t="s">
        <v>7308</v>
      </c>
      <c r="F312" t="s">
        <v>125</v>
      </c>
      <c r="G312" s="1">
        <v>45318</v>
      </c>
      <c r="H312" s="8">
        <f>MONTH(tbl_CleanLeads[[#This Row],[Lead_Date_Final]])</f>
        <v>1</v>
      </c>
      <c r="I312" t="s">
        <v>7317</v>
      </c>
      <c r="J312" t="s">
        <v>7271</v>
      </c>
      <c r="K312" t="s">
        <v>7284</v>
      </c>
      <c r="L312">
        <f>WEEKDAY(tbl_CleanLeads[[#This Row],[Lead_Date_Final]],2)</f>
        <v>6</v>
      </c>
      <c r="M312" t="s">
        <v>7278</v>
      </c>
      <c r="N312">
        <v>35.200000000000003</v>
      </c>
      <c r="O312" s="7">
        <v>4385.7</v>
      </c>
      <c r="P312">
        <v>24</v>
      </c>
      <c r="Q312" t="s">
        <v>7273</v>
      </c>
      <c r="R312">
        <f>IF(UPPER(TRIM(Table2[[#This Row],[Status_Clean]]))="CONVERTED",1,0)</f>
        <v>0</v>
      </c>
      <c r="S312">
        <f>IF(ISNUMBER(MATCH(UPPER(TRIM(Table2[[#This Row],[Status_Clean]])),{"CONTACTED","QUALIFIED","CONVERTED"},0)),1,0)</f>
        <v>1</v>
      </c>
      <c r="T312" cm="1">
        <f t="array" ref="T312">_xlfn.SWITCH(UPPER(TRIM(Table2[[#This Row],[Status_Clean]])),"NEW",1,"CONTACTED",2,"QUALIFIED",3,"CONVERTED",4,"LOST",5,99)</f>
        <v>2</v>
      </c>
      <c r="U312" t="str" cm="1">
        <f t="array" ref="U312">_xlfn.LET(_xlpm.x,IFERROR(VALUE(Table2[[#This Row],[Response_Time_Hours]]),""),IF(_xlpm.x="","CHECK",_xlfn.IFS(_xlpm.x&lt;=1,"Immediate",_xlpm.x&lt;=6,"Fast",_xlpm.x&lt;=24,"Moderate",_xlpm.x&gt;24,"Delayed")))</f>
        <v>Delayed</v>
      </c>
      <c r="V312">
        <f>FLOOR(tbl_CleanLeads[[#This Row],[Response_Time_Hours]],6)</f>
        <v>30</v>
      </c>
      <c r="W312" t="str" cm="1">
        <f t="array" ref="W312">IF(Table2[[#This Row],[Interaction_Count_Final]]="","N/A",_xlfn.IFS(Table2[[#This Row],[Interaction_Count_Final]]&lt;=2,"Low",Table2[[#This Row],[Interaction_Count_Final]]&lt;=5,"Medium",Table2[[#This Row],[Interaction_Count_Final]]&gt;=6,"High",TRUE,"CHECK"))</f>
        <v>High</v>
      </c>
      <c r="X312" t="b">
        <f t="shared" si="4"/>
        <v>1</v>
      </c>
      <c r="Y312" t="b">
        <f>tbl_CleanLeads[[#This Row],[Response_Time_Hours]]&gt;24</f>
        <v>1</v>
      </c>
      <c r="Z312" s="13" t="b">
        <f>tbl_CleanLeads[[#This Row],[Response_Time_Hours]]&gt;72</f>
        <v>0</v>
      </c>
      <c r="AA312" s="13" t="b">
        <f>tbl_CleanLeads[[#This Row],[Status_Clean]]="Converted"</f>
        <v>0</v>
      </c>
    </row>
    <row r="313" spans="1:27">
      <c r="A313" t="s">
        <v>102</v>
      </c>
      <c r="B313" t="s">
        <v>1101</v>
      </c>
      <c r="C313" t="s">
        <v>1102</v>
      </c>
      <c r="D313" t="s">
        <v>7258</v>
      </c>
      <c r="E313" t="s">
        <v>106</v>
      </c>
      <c r="F313" t="s">
        <v>250</v>
      </c>
      <c r="G313" s="1">
        <v>45017</v>
      </c>
      <c r="H313" s="8">
        <f>MONTH(tbl_CleanLeads[[#This Row],[Lead_Date_Final]])</f>
        <v>4</v>
      </c>
      <c r="I313" t="s">
        <v>7297</v>
      </c>
      <c r="J313" t="s">
        <v>7263</v>
      </c>
      <c r="K313" t="s">
        <v>7277</v>
      </c>
      <c r="L313">
        <f>WEEKDAY(tbl_CleanLeads[[#This Row],[Lead_Date_Final]],2)</f>
        <v>6</v>
      </c>
      <c r="M313" t="s">
        <v>7278</v>
      </c>
      <c r="N313">
        <v>31.7</v>
      </c>
      <c r="O313" s="7">
        <v>2763.91</v>
      </c>
      <c r="P313">
        <v>26</v>
      </c>
      <c r="Q313" t="s">
        <v>7266</v>
      </c>
      <c r="R313">
        <f>IF(UPPER(TRIM(Table2[[#This Row],[Status_Clean]]))="CONVERTED",1,0)</f>
        <v>1</v>
      </c>
      <c r="S313">
        <f>IF(ISNUMBER(MATCH(UPPER(TRIM(Table2[[#This Row],[Status_Clean]])),{"CONTACTED","QUALIFIED","CONVERTED"},0)),1,0)</f>
        <v>1</v>
      </c>
      <c r="T313" cm="1">
        <f t="array" ref="T313">_xlfn.SWITCH(UPPER(TRIM(Table2[[#This Row],[Status_Clean]])),"NEW",1,"CONTACTED",2,"QUALIFIED",3,"CONVERTED",4,"LOST",5,99)</f>
        <v>4</v>
      </c>
      <c r="U313" t="str" cm="1">
        <f t="array" ref="U313">_xlfn.LET(_xlpm.x,IFERROR(VALUE(Table2[[#This Row],[Response_Time_Hours]]),""),IF(_xlpm.x="","CHECK",_xlfn.IFS(_xlpm.x&lt;=1,"Immediate",_xlpm.x&lt;=6,"Fast",_xlpm.x&lt;=24,"Moderate",_xlpm.x&gt;24,"Delayed")))</f>
        <v>Delayed</v>
      </c>
      <c r="V313">
        <f>FLOOR(tbl_CleanLeads[[#This Row],[Response_Time_Hours]],6)</f>
        <v>30</v>
      </c>
      <c r="W313" t="str" cm="1">
        <f t="array" ref="W313">IF(Table2[[#This Row],[Interaction_Count_Final]]="","N/A",_xlfn.IFS(Table2[[#This Row],[Interaction_Count_Final]]&lt;=2,"Low",Table2[[#This Row],[Interaction_Count_Final]]&lt;=5,"Medium",Table2[[#This Row],[Interaction_Count_Final]]&gt;=6,"High",TRUE,"CHECK"))</f>
        <v>High</v>
      </c>
      <c r="X313" t="b">
        <f t="shared" si="4"/>
        <v>1</v>
      </c>
      <c r="Y313" t="b">
        <f>tbl_CleanLeads[[#This Row],[Response_Time_Hours]]&gt;24</f>
        <v>1</v>
      </c>
      <c r="Z313" s="13" t="b">
        <f>tbl_CleanLeads[[#This Row],[Response_Time_Hours]]&gt;72</f>
        <v>0</v>
      </c>
      <c r="AA313" s="13" t="b">
        <f>tbl_CleanLeads[[#This Row],[Status_Clean]]="Converted"</f>
        <v>1</v>
      </c>
    </row>
    <row r="314" spans="1:27">
      <c r="A314" t="s">
        <v>90</v>
      </c>
      <c r="B314" t="s">
        <v>1105</v>
      </c>
      <c r="C314" t="s">
        <v>1106</v>
      </c>
      <c r="D314" t="s">
        <v>7280</v>
      </c>
      <c r="E314" t="s">
        <v>469</v>
      </c>
      <c r="F314" t="s">
        <v>125</v>
      </c>
      <c r="G314" s="1">
        <v>45043</v>
      </c>
      <c r="H314" s="8">
        <f>MONTH(tbl_CleanLeads[[#This Row],[Lead_Date_Final]])</f>
        <v>4</v>
      </c>
      <c r="I314" t="s">
        <v>7297</v>
      </c>
      <c r="J314" t="s">
        <v>7263</v>
      </c>
      <c r="K314" t="s">
        <v>7277</v>
      </c>
      <c r="L314">
        <f>WEEKDAY(tbl_CleanLeads[[#This Row],[Lead_Date_Final]],2)</f>
        <v>4</v>
      </c>
      <c r="M314" t="s">
        <v>7285</v>
      </c>
      <c r="N314">
        <v>28.799999999999997</v>
      </c>
      <c r="O314" s="7">
        <v>2554.5100000000002</v>
      </c>
      <c r="P314">
        <v>24</v>
      </c>
      <c r="Q314" t="s">
        <v>7266</v>
      </c>
      <c r="R314">
        <f>IF(UPPER(TRIM(Table2[[#This Row],[Status_Clean]]))="CONVERTED",1,0)</f>
        <v>0</v>
      </c>
      <c r="S314">
        <f>IF(ISNUMBER(MATCH(UPPER(TRIM(Table2[[#This Row],[Status_Clean]])),{"CONTACTED","QUALIFIED","CONVERTED"},0)),1,0)</f>
        <v>1</v>
      </c>
      <c r="T314" cm="1">
        <f t="array" ref="T314">_xlfn.SWITCH(UPPER(TRIM(Table2[[#This Row],[Status_Clean]])),"NEW",1,"CONTACTED",2,"QUALIFIED",3,"CONVERTED",4,"LOST",5,99)</f>
        <v>2</v>
      </c>
      <c r="U314" t="str" cm="1">
        <f t="array" ref="U314">_xlfn.LET(_xlpm.x,IFERROR(VALUE(Table2[[#This Row],[Response_Time_Hours]]),""),IF(_xlpm.x="","CHECK",_xlfn.IFS(_xlpm.x&lt;=1,"Immediate",_xlpm.x&lt;=6,"Fast",_xlpm.x&lt;=24,"Moderate",_xlpm.x&gt;24,"Delayed")))</f>
        <v>Delayed</v>
      </c>
      <c r="V314">
        <f>FLOOR(tbl_CleanLeads[[#This Row],[Response_Time_Hours]],6)</f>
        <v>24</v>
      </c>
      <c r="W314" t="str" cm="1">
        <f t="array" ref="W314">IF(Table2[[#This Row],[Interaction_Count_Final]]="","N/A",_xlfn.IFS(Table2[[#This Row],[Interaction_Count_Final]]&lt;=2,"Low",Table2[[#This Row],[Interaction_Count_Final]]&lt;=5,"Medium",Table2[[#This Row],[Interaction_Count_Final]]&gt;=6,"High",TRUE,"CHECK"))</f>
        <v>High</v>
      </c>
      <c r="X314" t="b">
        <f t="shared" si="4"/>
        <v>1</v>
      </c>
      <c r="Y314" t="b">
        <f>tbl_CleanLeads[[#This Row],[Response_Time_Hours]]&gt;24</f>
        <v>1</v>
      </c>
      <c r="Z314" s="13" t="b">
        <f>tbl_CleanLeads[[#This Row],[Response_Time_Hours]]&gt;72</f>
        <v>0</v>
      </c>
      <c r="AA314" s="13" t="b">
        <f>tbl_CleanLeads[[#This Row],[Status_Clean]]="Converted"</f>
        <v>0</v>
      </c>
    </row>
    <row r="315" spans="1:27">
      <c r="A315" t="s">
        <v>90</v>
      </c>
      <c r="B315" t="s">
        <v>1108</v>
      </c>
      <c r="C315" t="s">
        <v>1109</v>
      </c>
      <c r="D315" t="s">
        <v>7280</v>
      </c>
      <c r="E315" t="s">
        <v>7308</v>
      </c>
      <c r="F315" t="s">
        <v>71</v>
      </c>
      <c r="G315" s="1">
        <v>45291</v>
      </c>
      <c r="H315" s="8">
        <f>MONTH(tbl_CleanLeads[[#This Row],[Lead_Date_Final]])</f>
        <v>12</v>
      </c>
      <c r="I315" t="s">
        <v>7262</v>
      </c>
      <c r="J315" t="s">
        <v>7263</v>
      </c>
      <c r="K315" t="s">
        <v>7264</v>
      </c>
      <c r="L315">
        <f>WEEKDAY(tbl_CleanLeads[[#This Row],[Lead_Date_Final]],2)</f>
        <v>7</v>
      </c>
      <c r="M315" t="s">
        <v>7293</v>
      </c>
      <c r="N315">
        <v>49.5</v>
      </c>
      <c r="O315" s="7">
        <v>2755.8</v>
      </c>
      <c r="P315">
        <v>17</v>
      </c>
      <c r="Q315" t="s">
        <v>7266</v>
      </c>
      <c r="R315">
        <f>IF(UPPER(TRIM(Table2[[#This Row],[Status_Clean]]))="CONVERTED",1,0)</f>
        <v>0</v>
      </c>
      <c r="S315">
        <f>IF(ISNUMBER(MATCH(UPPER(TRIM(Table2[[#This Row],[Status_Clean]])),{"CONTACTED","QUALIFIED","CONVERTED"},0)),1,0)</f>
        <v>1</v>
      </c>
      <c r="T315" cm="1">
        <f t="array" ref="T315">_xlfn.SWITCH(UPPER(TRIM(Table2[[#This Row],[Status_Clean]])),"NEW",1,"CONTACTED",2,"QUALIFIED",3,"CONVERTED",4,"LOST",5,99)</f>
        <v>3</v>
      </c>
      <c r="U315" t="str" cm="1">
        <f t="array" ref="U315">_xlfn.LET(_xlpm.x,IFERROR(VALUE(Table2[[#This Row],[Response_Time_Hours]]),""),IF(_xlpm.x="","CHECK",_xlfn.IFS(_xlpm.x&lt;=1,"Immediate",_xlpm.x&lt;=6,"Fast",_xlpm.x&lt;=24,"Moderate",_xlpm.x&gt;24,"Delayed")))</f>
        <v>Delayed</v>
      </c>
      <c r="V315">
        <f>FLOOR(tbl_CleanLeads[[#This Row],[Response_Time_Hours]],6)</f>
        <v>48</v>
      </c>
      <c r="W315" t="str" cm="1">
        <f t="array" ref="W315">IF(Table2[[#This Row],[Interaction_Count_Final]]="","N/A",_xlfn.IFS(Table2[[#This Row],[Interaction_Count_Final]]&lt;=2,"Low",Table2[[#This Row],[Interaction_Count_Final]]&lt;=5,"Medium",Table2[[#This Row],[Interaction_Count_Final]]&gt;=6,"High",TRUE,"CHECK"))</f>
        <v>High</v>
      </c>
      <c r="X315" t="b">
        <f t="shared" si="4"/>
        <v>1</v>
      </c>
      <c r="Y315" t="b">
        <f>tbl_CleanLeads[[#This Row],[Response_Time_Hours]]&gt;24</f>
        <v>1</v>
      </c>
      <c r="Z315" s="13" t="b">
        <f>tbl_CleanLeads[[#This Row],[Response_Time_Hours]]&gt;72</f>
        <v>0</v>
      </c>
      <c r="AA315" s="13" t="b">
        <f>tbl_CleanLeads[[#This Row],[Status_Clean]]="Converted"</f>
        <v>0</v>
      </c>
    </row>
    <row r="316" spans="1:27">
      <c r="A316" t="s">
        <v>90</v>
      </c>
      <c r="B316" t="s">
        <v>1111</v>
      </c>
      <c r="C316" t="s">
        <v>1112</v>
      </c>
      <c r="D316" t="s">
        <v>7268</v>
      </c>
      <c r="E316" t="s">
        <v>263</v>
      </c>
      <c r="F316" t="s">
        <v>71</v>
      </c>
      <c r="G316" s="1">
        <v>45027</v>
      </c>
      <c r="H316" s="8">
        <f>MONTH(tbl_CleanLeads[[#This Row],[Lead_Date_Final]])</f>
        <v>4</v>
      </c>
      <c r="I316" t="s">
        <v>7297</v>
      </c>
      <c r="J316" t="s">
        <v>7263</v>
      </c>
      <c r="K316" t="s">
        <v>7277</v>
      </c>
      <c r="L316">
        <f>WEEKDAY(tbl_CleanLeads[[#This Row],[Lead_Date_Final]],2)</f>
        <v>2</v>
      </c>
      <c r="M316" t="s">
        <v>7265</v>
      </c>
      <c r="N316">
        <v>47</v>
      </c>
      <c r="O316" s="7">
        <v>1704.58</v>
      </c>
      <c r="P316">
        <v>25</v>
      </c>
      <c r="Q316" t="s">
        <v>7289</v>
      </c>
      <c r="R316">
        <f>IF(UPPER(TRIM(Table2[[#This Row],[Status_Clean]]))="CONVERTED",1,0)</f>
        <v>0</v>
      </c>
      <c r="S316">
        <f>IF(ISNUMBER(MATCH(UPPER(TRIM(Table2[[#This Row],[Status_Clean]])),{"CONTACTED","QUALIFIED","CONVERTED"},0)),1,0)</f>
        <v>1</v>
      </c>
      <c r="T316" cm="1">
        <f t="array" ref="T316">_xlfn.SWITCH(UPPER(TRIM(Table2[[#This Row],[Status_Clean]])),"NEW",1,"CONTACTED",2,"QUALIFIED",3,"CONVERTED",4,"LOST",5,99)</f>
        <v>3</v>
      </c>
      <c r="U316" t="str" cm="1">
        <f t="array" ref="U316">_xlfn.LET(_xlpm.x,IFERROR(VALUE(Table2[[#This Row],[Response_Time_Hours]]),""),IF(_xlpm.x="","CHECK",_xlfn.IFS(_xlpm.x&lt;=1,"Immediate",_xlpm.x&lt;=6,"Fast",_xlpm.x&lt;=24,"Moderate",_xlpm.x&gt;24,"Delayed")))</f>
        <v>Delayed</v>
      </c>
      <c r="V316">
        <f>FLOOR(tbl_CleanLeads[[#This Row],[Response_Time_Hours]],6)</f>
        <v>42</v>
      </c>
      <c r="W316" t="str" cm="1">
        <f t="array" ref="W316">IF(Table2[[#This Row],[Interaction_Count_Final]]="","N/A",_xlfn.IFS(Table2[[#This Row],[Interaction_Count_Final]]&lt;=2,"Low",Table2[[#This Row],[Interaction_Count_Final]]&lt;=5,"Medium",Table2[[#This Row],[Interaction_Count_Final]]&gt;=6,"High",TRUE,"CHECK"))</f>
        <v>High</v>
      </c>
      <c r="X316" t="b">
        <f t="shared" si="4"/>
        <v>1</v>
      </c>
      <c r="Y316" t="b">
        <f>tbl_CleanLeads[[#This Row],[Response_Time_Hours]]&gt;24</f>
        <v>1</v>
      </c>
      <c r="Z316" s="13" t="b">
        <f>tbl_CleanLeads[[#This Row],[Response_Time_Hours]]&gt;72</f>
        <v>0</v>
      </c>
      <c r="AA316" s="13" t="b">
        <f>tbl_CleanLeads[[#This Row],[Status_Clean]]="Converted"</f>
        <v>0</v>
      </c>
    </row>
    <row r="317" spans="1:27">
      <c r="A317" t="s">
        <v>70</v>
      </c>
      <c r="B317" t="s">
        <v>1113</v>
      </c>
      <c r="C317" t="s">
        <v>1114</v>
      </c>
      <c r="D317" t="s">
        <v>7274</v>
      </c>
      <c r="E317" t="s">
        <v>7308</v>
      </c>
      <c r="F317" t="s">
        <v>71</v>
      </c>
      <c r="G317" s="1">
        <v>45083</v>
      </c>
      <c r="H317" s="8">
        <f>MONTH(tbl_CleanLeads[[#This Row],[Lead_Date_Final]])</f>
        <v>6</v>
      </c>
      <c r="I317" t="s">
        <v>7276</v>
      </c>
      <c r="J317" t="s">
        <v>7263</v>
      </c>
      <c r="K317" t="s">
        <v>7277</v>
      </c>
      <c r="L317">
        <f>WEEKDAY(tbl_CleanLeads[[#This Row],[Lead_Date_Final]],2)</f>
        <v>2</v>
      </c>
      <c r="M317" t="s">
        <v>7265</v>
      </c>
      <c r="N317">
        <v>66.3</v>
      </c>
      <c r="O317" s="7">
        <v>1160.5899999999999</v>
      </c>
      <c r="P317">
        <v>2</v>
      </c>
      <c r="Q317" t="s">
        <v>7289</v>
      </c>
      <c r="R317">
        <f>IF(UPPER(TRIM(Table2[[#This Row],[Status_Clean]]))="CONVERTED",1,0)</f>
        <v>0</v>
      </c>
      <c r="S317">
        <f>IF(ISNUMBER(MATCH(UPPER(TRIM(Table2[[#This Row],[Status_Clean]])),{"CONTACTED","QUALIFIED","CONVERTED"},0)),1,0)</f>
        <v>1</v>
      </c>
      <c r="T317" cm="1">
        <f t="array" ref="T317">_xlfn.SWITCH(UPPER(TRIM(Table2[[#This Row],[Status_Clean]])),"NEW",1,"CONTACTED",2,"QUALIFIED",3,"CONVERTED",4,"LOST",5,99)</f>
        <v>3</v>
      </c>
      <c r="U317" t="str" cm="1">
        <f t="array" ref="U317">_xlfn.LET(_xlpm.x,IFERROR(VALUE(Table2[[#This Row],[Response_Time_Hours]]),""),IF(_xlpm.x="","CHECK",_xlfn.IFS(_xlpm.x&lt;=1,"Immediate",_xlpm.x&lt;=6,"Fast",_xlpm.x&lt;=24,"Moderate",_xlpm.x&gt;24,"Delayed")))</f>
        <v>Delayed</v>
      </c>
      <c r="V317">
        <f>FLOOR(tbl_CleanLeads[[#This Row],[Response_Time_Hours]],6)</f>
        <v>66</v>
      </c>
      <c r="W317" t="str" cm="1">
        <f t="array" ref="W317">IF(Table2[[#This Row],[Interaction_Count_Final]]="","N/A",_xlfn.IFS(Table2[[#This Row],[Interaction_Count_Final]]&lt;=2,"Low",Table2[[#This Row],[Interaction_Count_Final]]&lt;=5,"Medium",Table2[[#This Row],[Interaction_Count_Final]]&gt;=6,"High",TRUE,"CHECK"))</f>
        <v>Low</v>
      </c>
      <c r="X317" t="b">
        <f t="shared" si="4"/>
        <v>1</v>
      </c>
      <c r="Y317" t="b">
        <f>tbl_CleanLeads[[#This Row],[Response_Time_Hours]]&gt;24</f>
        <v>1</v>
      </c>
      <c r="Z317" s="13" t="b">
        <f>tbl_CleanLeads[[#This Row],[Response_Time_Hours]]&gt;72</f>
        <v>0</v>
      </c>
      <c r="AA317" s="13" t="b">
        <f>tbl_CleanLeads[[#This Row],[Status_Clean]]="Converted"</f>
        <v>0</v>
      </c>
    </row>
    <row r="318" spans="1:27">
      <c r="A318" t="s">
        <v>102</v>
      </c>
      <c r="B318" t="s">
        <v>1115</v>
      </c>
      <c r="C318" t="s">
        <v>1116</v>
      </c>
      <c r="D318" t="s">
        <v>7268</v>
      </c>
      <c r="E318" t="s">
        <v>263</v>
      </c>
      <c r="F318" t="s">
        <v>193</v>
      </c>
      <c r="G318" s="1">
        <v>44949</v>
      </c>
      <c r="H318" s="8">
        <f>MONTH(tbl_CleanLeads[[#This Row],[Lead_Date_Final]])</f>
        <v>1</v>
      </c>
      <c r="I318" t="s">
        <v>7317</v>
      </c>
      <c r="J318" t="s">
        <v>7263</v>
      </c>
      <c r="K318" t="s">
        <v>7284</v>
      </c>
      <c r="L318">
        <f>WEEKDAY(tbl_CleanLeads[[#This Row],[Lead_Date_Final]],2)</f>
        <v>1</v>
      </c>
      <c r="M318" t="s">
        <v>7298</v>
      </c>
      <c r="N318">
        <v>55.1</v>
      </c>
      <c r="O318" s="7">
        <v>2176.19</v>
      </c>
      <c r="P318">
        <v>41</v>
      </c>
      <c r="Q318" t="s">
        <v>7266</v>
      </c>
      <c r="R318">
        <f>IF(UPPER(TRIM(Table2[[#This Row],[Status_Clean]]))="CONVERTED",1,0)</f>
        <v>0</v>
      </c>
      <c r="S318">
        <f>IF(ISNUMBER(MATCH(UPPER(TRIM(Table2[[#This Row],[Status_Clean]])),{"CONTACTED","QUALIFIED","CONVERTED"},0)),1,0)</f>
        <v>0</v>
      </c>
      <c r="T318" cm="1">
        <f t="array" ref="T318">_xlfn.SWITCH(UPPER(TRIM(Table2[[#This Row],[Status_Clean]])),"NEW",1,"CONTACTED",2,"QUALIFIED",3,"CONVERTED",4,"LOST",5,99)</f>
        <v>1</v>
      </c>
      <c r="U318" t="str" cm="1">
        <f t="array" ref="U318">_xlfn.LET(_xlpm.x,IFERROR(VALUE(Table2[[#This Row],[Response_Time_Hours]]),""),IF(_xlpm.x="","CHECK",_xlfn.IFS(_xlpm.x&lt;=1,"Immediate",_xlpm.x&lt;=6,"Fast",_xlpm.x&lt;=24,"Moderate",_xlpm.x&gt;24,"Delayed")))</f>
        <v>Delayed</v>
      </c>
      <c r="V318">
        <f>FLOOR(tbl_CleanLeads[[#This Row],[Response_Time_Hours]],6)</f>
        <v>54</v>
      </c>
      <c r="W318" t="str" cm="1">
        <f t="array" ref="W318">IF(Table2[[#This Row],[Interaction_Count_Final]]="","N/A",_xlfn.IFS(Table2[[#This Row],[Interaction_Count_Final]]&lt;=2,"Low",Table2[[#This Row],[Interaction_Count_Final]]&lt;=5,"Medium",Table2[[#This Row],[Interaction_Count_Final]]&gt;=6,"High",TRUE,"CHECK"))</f>
        <v>High</v>
      </c>
      <c r="X318" t="b">
        <f t="shared" si="4"/>
        <v>1</v>
      </c>
      <c r="Y318" t="b">
        <f>tbl_CleanLeads[[#This Row],[Response_Time_Hours]]&gt;24</f>
        <v>1</v>
      </c>
      <c r="Z318" s="13" t="b">
        <f>tbl_CleanLeads[[#This Row],[Response_Time_Hours]]&gt;72</f>
        <v>0</v>
      </c>
      <c r="AA318" s="13" t="b">
        <f>tbl_CleanLeads[[#This Row],[Status_Clean]]="Converted"</f>
        <v>0</v>
      </c>
    </row>
    <row r="319" spans="1:27">
      <c r="A319" t="s">
        <v>63</v>
      </c>
      <c r="B319" t="s">
        <v>1119</v>
      </c>
      <c r="C319" t="s">
        <v>1120</v>
      </c>
      <c r="D319" t="s">
        <v>7258</v>
      </c>
      <c r="E319" t="s">
        <v>469</v>
      </c>
      <c r="F319" t="s">
        <v>193</v>
      </c>
      <c r="G319" s="1">
        <v>45240</v>
      </c>
      <c r="H319" s="8">
        <f>MONTH(tbl_CleanLeads[[#This Row],[Lead_Date_Final]])</f>
        <v>11</v>
      </c>
      <c r="I319" t="s">
        <v>7300</v>
      </c>
      <c r="J319" t="s">
        <v>7263</v>
      </c>
      <c r="K319" t="s">
        <v>7264</v>
      </c>
      <c r="L319">
        <f>WEEKDAY(tbl_CleanLeads[[#This Row],[Lead_Date_Final]],2)</f>
        <v>5</v>
      </c>
      <c r="M319" t="s">
        <v>7312</v>
      </c>
      <c r="N319">
        <v>43.2</v>
      </c>
      <c r="O319" s="7">
        <v>3369.46</v>
      </c>
      <c r="P319">
        <v>45</v>
      </c>
      <c r="Q319" t="s">
        <v>7266</v>
      </c>
      <c r="R319">
        <f>IF(UPPER(TRIM(Table2[[#This Row],[Status_Clean]]))="CONVERTED",1,0)</f>
        <v>0</v>
      </c>
      <c r="S319">
        <f>IF(ISNUMBER(MATCH(UPPER(TRIM(Table2[[#This Row],[Status_Clean]])),{"CONTACTED","QUALIFIED","CONVERTED"},0)),1,0)</f>
        <v>0</v>
      </c>
      <c r="T319" cm="1">
        <f t="array" ref="T319">_xlfn.SWITCH(UPPER(TRIM(Table2[[#This Row],[Status_Clean]])),"NEW",1,"CONTACTED",2,"QUALIFIED",3,"CONVERTED",4,"LOST",5,99)</f>
        <v>1</v>
      </c>
      <c r="U319" t="str" cm="1">
        <f t="array" ref="U319">_xlfn.LET(_xlpm.x,IFERROR(VALUE(Table2[[#This Row],[Response_Time_Hours]]),""),IF(_xlpm.x="","CHECK",_xlfn.IFS(_xlpm.x&lt;=1,"Immediate",_xlpm.x&lt;=6,"Fast",_xlpm.x&lt;=24,"Moderate",_xlpm.x&gt;24,"Delayed")))</f>
        <v>Delayed</v>
      </c>
      <c r="V319">
        <f>FLOOR(tbl_CleanLeads[[#This Row],[Response_Time_Hours]],6)</f>
        <v>42</v>
      </c>
      <c r="W319" t="str" cm="1">
        <f t="array" ref="W319">IF(Table2[[#This Row],[Interaction_Count_Final]]="","N/A",_xlfn.IFS(Table2[[#This Row],[Interaction_Count_Final]]&lt;=2,"Low",Table2[[#This Row],[Interaction_Count_Final]]&lt;=5,"Medium",Table2[[#This Row],[Interaction_Count_Final]]&gt;=6,"High",TRUE,"CHECK"))</f>
        <v>High</v>
      </c>
      <c r="X319" t="b">
        <f t="shared" si="4"/>
        <v>1</v>
      </c>
      <c r="Y319" t="b">
        <f>tbl_CleanLeads[[#This Row],[Response_Time_Hours]]&gt;24</f>
        <v>1</v>
      </c>
      <c r="Z319" s="13" t="b">
        <f>tbl_CleanLeads[[#This Row],[Response_Time_Hours]]&gt;72</f>
        <v>0</v>
      </c>
      <c r="AA319" s="13" t="b">
        <f>tbl_CleanLeads[[#This Row],[Status_Clean]]="Converted"</f>
        <v>0</v>
      </c>
    </row>
    <row r="320" spans="1:27">
      <c r="A320" t="s">
        <v>102</v>
      </c>
      <c r="B320" t="s">
        <v>1121</v>
      </c>
      <c r="C320" t="s">
        <v>1122</v>
      </c>
      <c r="D320" t="s">
        <v>7280</v>
      </c>
      <c r="E320" t="s">
        <v>1356</v>
      </c>
      <c r="F320" t="s">
        <v>193</v>
      </c>
      <c r="G320" s="1">
        <v>45429</v>
      </c>
      <c r="H320" s="8">
        <f>MONTH(tbl_CleanLeads[[#This Row],[Lead_Date_Final]])</f>
        <v>5</v>
      </c>
      <c r="I320" t="s">
        <v>7314</v>
      </c>
      <c r="J320" t="s">
        <v>7271</v>
      </c>
      <c r="K320" t="s">
        <v>7277</v>
      </c>
      <c r="L320">
        <f>WEEKDAY(tbl_CleanLeads[[#This Row],[Lead_Date_Final]],2)</f>
        <v>5</v>
      </c>
      <c r="M320" t="s">
        <v>7312</v>
      </c>
      <c r="N320">
        <v>32</v>
      </c>
      <c r="O320" s="7">
        <v>4727.4399999999996</v>
      </c>
      <c r="P320">
        <v>6</v>
      </c>
      <c r="Q320" t="s">
        <v>7273</v>
      </c>
      <c r="R320">
        <f>IF(UPPER(TRIM(Table2[[#This Row],[Status_Clean]]))="CONVERTED",1,0)</f>
        <v>0</v>
      </c>
      <c r="S320">
        <f>IF(ISNUMBER(MATCH(UPPER(TRIM(Table2[[#This Row],[Status_Clean]])),{"CONTACTED","QUALIFIED","CONVERTED"},0)),1,0)</f>
        <v>0</v>
      </c>
      <c r="T320" cm="1">
        <f t="array" ref="T320">_xlfn.SWITCH(UPPER(TRIM(Table2[[#This Row],[Status_Clean]])),"NEW",1,"CONTACTED",2,"QUALIFIED",3,"CONVERTED",4,"LOST",5,99)</f>
        <v>1</v>
      </c>
      <c r="U320" t="str" cm="1">
        <f t="array" ref="U320">_xlfn.LET(_xlpm.x,IFERROR(VALUE(Table2[[#This Row],[Response_Time_Hours]]),""),IF(_xlpm.x="","CHECK",_xlfn.IFS(_xlpm.x&lt;=1,"Immediate",_xlpm.x&lt;=6,"Fast",_xlpm.x&lt;=24,"Moderate",_xlpm.x&gt;24,"Delayed")))</f>
        <v>Delayed</v>
      </c>
      <c r="V320">
        <f>FLOOR(tbl_CleanLeads[[#This Row],[Response_Time_Hours]],6)</f>
        <v>30</v>
      </c>
      <c r="W320" t="str" cm="1">
        <f t="array" ref="W320">IF(Table2[[#This Row],[Interaction_Count_Final]]="","N/A",_xlfn.IFS(Table2[[#This Row],[Interaction_Count_Final]]&lt;=2,"Low",Table2[[#This Row],[Interaction_Count_Final]]&lt;=5,"Medium",Table2[[#This Row],[Interaction_Count_Final]]&gt;=6,"High",TRUE,"CHECK"))</f>
        <v>High</v>
      </c>
      <c r="X320" t="b">
        <f t="shared" si="4"/>
        <v>1</v>
      </c>
      <c r="Y320" t="b">
        <f>tbl_CleanLeads[[#This Row],[Response_Time_Hours]]&gt;24</f>
        <v>1</v>
      </c>
      <c r="Z320" s="13" t="b">
        <f>tbl_CleanLeads[[#This Row],[Response_Time_Hours]]&gt;72</f>
        <v>0</v>
      </c>
      <c r="AA320" s="13" t="b">
        <f>tbl_CleanLeads[[#This Row],[Status_Clean]]="Converted"</f>
        <v>0</v>
      </c>
    </row>
    <row r="321" spans="1:27">
      <c r="A321" t="s">
        <v>63</v>
      </c>
      <c r="B321" t="s">
        <v>1123</v>
      </c>
      <c r="C321" t="s">
        <v>1124</v>
      </c>
      <c r="D321" t="s">
        <v>7268</v>
      </c>
      <c r="E321" t="s">
        <v>311</v>
      </c>
      <c r="F321" t="s">
        <v>125</v>
      </c>
      <c r="G321" s="1">
        <v>45494</v>
      </c>
      <c r="H321" s="8">
        <f>MONTH(tbl_CleanLeads[[#This Row],[Lead_Date_Final]])</f>
        <v>7</v>
      </c>
      <c r="I321" t="s">
        <v>7305</v>
      </c>
      <c r="J321" t="s">
        <v>7271</v>
      </c>
      <c r="K321" t="s">
        <v>7288</v>
      </c>
      <c r="L321">
        <f>WEEKDAY(tbl_CleanLeads[[#This Row],[Lead_Date_Final]],2)</f>
        <v>7</v>
      </c>
      <c r="M321" t="s">
        <v>7293</v>
      </c>
      <c r="N321">
        <v>11.7</v>
      </c>
      <c r="O321" s="7">
        <v>2067.15</v>
      </c>
      <c r="P321">
        <v>32</v>
      </c>
      <c r="Q321" t="s">
        <v>7266</v>
      </c>
      <c r="R321">
        <f>IF(UPPER(TRIM(Table2[[#This Row],[Status_Clean]]))="CONVERTED",1,0)</f>
        <v>0</v>
      </c>
      <c r="S321">
        <f>IF(ISNUMBER(MATCH(UPPER(TRIM(Table2[[#This Row],[Status_Clean]])),{"CONTACTED","QUALIFIED","CONVERTED"},0)),1,0)</f>
        <v>1</v>
      </c>
      <c r="T321" cm="1">
        <f t="array" ref="T321">_xlfn.SWITCH(UPPER(TRIM(Table2[[#This Row],[Status_Clean]])),"NEW",1,"CONTACTED",2,"QUALIFIED",3,"CONVERTED",4,"LOST",5,99)</f>
        <v>2</v>
      </c>
      <c r="U321" t="str" cm="1">
        <f t="array" ref="U321">_xlfn.LET(_xlpm.x,IFERROR(VALUE(Table2[[#This Row],[Response_Time_Hours]]),""),IF(_xlpm.x="","CHECK",_xlfn.IFS(_xlpm.x&lt;=1,"Immediate",_xlpm.x&lt;=6,"Fast",_xlpm.x&lt;=24,"Moderate",_xlpm.x&gt;24,"Delayed")))</f>
        <v>Moderate</v>
      </c>
      <c r="V321">
        <f>FLOOR(tbl_CleanLeads[[#This Row],[Response_Time_Hours]],6)</f>
        <v>6</v>
      </c>
      <c r="W321" t="str" cm="1">
        <f t="array" ref="W321">IF(Table2[[#This Row],[Interaction_Count_Final]]="","N/A",_xlfn.IFS(Table2[[#This Row],[Interaction_Count_Final]]&lt;=2,"Low",Table2[[#This Row],[Interaction_Count_Final]]&lt;=5,"Medium",Table2[[#This Row],[Interaction_Count_Final]]&gt;=6,"High",TRUE,"CHECK"))</f>
        <v>High</v>
      </c>
      <c r="X321" t="b">
        <f t="shared" si="4"/>
        <v>1</v>
      </c>
      <c r="Y321" t="b">
        <f>tbl_CleanLeads[[#This Row],[Response_Time_Hours]]&gt;24</f>
        <v>0</v>
      </c>
      <c r="Z321" s="13" t="b">
        <f>tbl_CleanLeads[[#This Row],[Response_Time_Hours]]&gt;72</f>
        <v>0</v>
      </c>
      <c r="AA321" s="13" t="b">
        <f>tbl_CleanLeads[[#This Row],[Status_Clean]]="Converted"</f>
        <v>0</v>
      </c>
    </row>
    <row r="322" spans="1:27">
      <c r="A322" t="s">
        <v>90</v>
      </c>
      <c r="B322" t="s">
        <v>1126</v>
      </c>
      <c r="C322" t="s">
        <v>1127</v>
      </c>
      <c r="D322" t="s">
        <v>7274</v>
      </c>
      <c r="E322" t="s">
        <v>447</v>
      </c>
      <c r="F322" t="s">
        <v>193</v>
      </c>
      <c r="G322" s="1">
        <v>45384</v>
      </c>
      <c r="H322" s="8">
        <f>MONTH(tbl_CleanLeads[[#This Row],[Lead_Date_Final]])</f>
        <v>4</v>
      </c>
      <c r="I322" t="s">
        <v>7297</v>
      </c>
      <c r="J322" t="s">
        <v>7271</v>
      </c>
      <c r="K322" t="s">
        <v>7277</v>
      </c>
      <c r="L322">
        <f>WEEKDAY(tbl_CleanLeads[[#This Row],[Lead_Date_Final]],2)</f>
        <v>2</v>
      </c>
      <c r="M322" t="s">
        <v>7265</v>
      </c>
      <c r="N322">
        <v>31.8</v>
      </c>
      <c r="O322" s="7">
        <v>2235.4299999999998</v>
      </c>
      <c r="P322">
        <v>4</v>
      </c>
      <c r="Q322" t="s">
        <v>7266</v>
      </c>
      <c r="R322">
        <f>IF(UPPER(TRIM(Table2[[#This Row],[Status_Clean]]))="CONVERTED",1,0)</f>
        <v>0</v>
      </c>
      <c r="S322">
        <f>IF(ISNUMBER(MATCH(UPPER(TRIM(Table2[[#This Row],[Status_Clean]])),{"CONTACTED","QUALIFIED","CONVERTED"},0)),1,0)</f>
        <v>0</v>
      </c>
      <c r="T322" cm="1">
        <f t="array" ref="T322">_xlfn.SWITCH(UPPER(TRIM(Table2[[#This Row],[Status_Clean]])),"NEW",1,"CONTACTED",2,"QUALIFIED",3,"CONVERTED",4,"LOST",5,99)</f>
        <v>1</v>
      </c>
      <c r="U322" t="str" cm="1">
        <f t="array" ref="U322">_xlfn.LET(_xlpm.x,IFERROR(VALUE(Table2[[#This Row],[Response_Time_Hours]]),""),IF(_xlpm.x="","CHECK",_xlfn.IFS(_xlpm.x&lt;=1,"Immediate",_xlpm.x&lt;=6,"Fast",_xlpm.x&lt;=24,"Moderate",_xlpm.x&gt;24,"Delayed")))</f>
        <v>Delayed</v>
      </c>
      <c r="V322">
        <f>FLOOR(tbl_CleanLeads[[#This Row],[Response_Time_Hours]],6)</f>
        <v>30</v>
      </c>
      <c r="W322" t="str" cm="1">
        <f t="array" ref="W322">IF(Table2[[#This Row],[Interaction_Count_Final]]="","N/A",_xlfn.IFS(Table2[[#This Row],[Interaction_Count_Final]]&lt;=2,"Low",Table2[[#This Row],[Interaction_Count_Final]]&lt;=5,"Medium",Table2[[#This Row],[Interaction_Count_Final]]&gt;=6,"High",TRUE,"CHECK"))</f>
        <v>Medium</v>
      </c>
      <c r="X322" t="b">
        <f t="shared" ref="X322:X385" si="5">COUNTIF($A:$A,$A322)&gt;1</f>
        <v>1</v>
      </c>
      <c r="Y322" t="b">
        <f>tbl_CleanLeads[[#This Row],[Response_Time_Hours]]&gt;24</f>
        <v>1</v>
      </c>
      <c r="Z322" s="13" t="b">
        <f>tbl_CleanLeads[[#This Row],[Response_Time_Hours]]&gt;72</f>
        <v>0</v>
      </c>
      <c r="AA322" s="13" t="b">
        <f>tbl_CleanLeads[[#This Row],[Status_Clean]]="Converted"</f>
        <v>0</v>
      </c>
    </row>
    <row r="323" spans="1:27">
      <c r="A323" t="s">
        <v>102</v>
      </c>
      <c r="B323" t="s">
        <v>1129</v>
      </c>
      <c r="C323" t="s">
        <v>1130</v>
      </c>
      <c r="D323" t="s">
        <v>7274</v>
      </c>
      <c r="E323" t="s">
        <v>254</v>
      </c>
      <c r="F323" t="s">
        <v>250</v>
      </c>
      <c r="G323" s="1">
        <v>45389</v>
      </c>
      <c r="H323" s="8">
        <f>MONTH(tbl_CleanLeads[[#This Row],[Lead_Date_Final]])</f>
        <v>4</v>
      </c>
      <c r="I323" t="s">
        <v>7297</v>
      </c>
      <c r="J323" t="s">
        <v>7271</v>
      </c>
      <c r="K323" t="s">
        <v>7277</v>
      </c>
      <c r="L323">
        <f>WEEKDAY(tbl_CleanLeads[[#This Row],[Lead_Date_Final]],2)</f>
        <v>7</v>
      </c>
      <c r="M323" t="s">
        <v>7293</v>
      </c>
      <c r="N323">
        <v>58.3</v>
      </c>
      <c r="O323" s="7">
        <v>4041.75</v>
      </c>
      <c r="P323">
        <v>30</v>
      </c>
      <c r="Q323" t="s">
        <v>7273</v>
      </c>
      <c r="R323">
        <f>IF(UPPER(TRIM(Table2[[#This Row],[Status_Clean]]))="CONVERTED",1,0)</f>
        <v>1</v>
      </c>
      <c r="S323">
        <f>IF(ISNUMBER(MATCH(UPPER(TRIM(Table2[[#This Row],[Status_Clean]])),{"CONTACTED","QUALIFIED","CONVERTED"},0)),1,0)</f>
        <v>1</v>
      </c>
      <c r="T323" cm="1">
        <f t="array" ref="T323">_xlfn.SWITCH(UPPER(TRIM(Table2[[#This Row],[Status_Clean]])),"NEW",1,"CONTACTED",2,"QUALIFIED",3,"CONVERTED",4,"LOST",5,99)</f>
        <v>4</v>
      </c>
      <c r="U323" t="str" cm="1">
        <f t="array" ref="U323">_xlfn.LET(_xlpm.x,IFERROR(VALUE(Table2[[#This Row],[Response_Time_Hours]]),""),IF(_xlpm.x="","CHECK",_xlfn.IFS(_xlpm.x&lt;=1,"Immediate",_xlpm.x&lt;=6,"Fast",_xlpm.x&lt;=24,"Moderate",_xlpm.x&gt;24,"Delayed")))</f>
        <v>Delayed</v>
      </c>
      <c r="V323">
        <f>FLOOR(tbl_CleanLeads[[#This Row],[Response_Time_Hours]],6)</f>
        <v>54</v>
      </c>
      <c r="W323" t="str" cm="1">
        <f t="array" ref="W323">IF(Table2[[#This Row],[Interaction_Count_Final]]="","N/A",_xlfn.IFS(Table2[[#This Row],[Interaction_Count_Final]]&lt;=2,"Low",Table2[[#This Row],[Interaction_Count_Final]]&lt;=5,"Medium",Table2[[#This Row],[Interaction_Count_Final]]&gt;=6,"High",TRUE,"CHECK"))</f>
        <v>High</v>
      </c>
      <c r="X323" t="b">
        <f t="shared" si="5"/>
        <v>1</v>
      </c>
      <c r="Y323" t="b">
        <f>tbl_CleanLeads[[#This Row],[Response_Time_Hours]]&gt;24</f>
        <v>1</v>
      </c>
      <c r="Z323" s="13" t="b">
        <f>tbl_CleanLeads[[#This Row],[Response_Time_Hours]]&gt;72</f>
        <v>0</v>
      </c>
      <c r="AA323" s="13" t="b">
        <f>tbl_CleanLeads[[#This Row],[Status_Clean]]="Converted"</f>
        <v>1</v>
      </c>
    </row>
    <row r="324" spans="1:27">
      <c r="A324" t="s">
        <v>63</v>
      </c>
      <c r="B324" t="s">
        <v>1131</v>
      </c>
      <c r="C324" t="s">
        <v>1132</v>
      </c>
      <c r="D324" t="s">
        <v>7303</v>
      </c>
      <c r="E324" t="s">
        <v>222</v>
      </c>
      <c r="F324" t="s">
        <v>125</v>
      </c>
      <c r="G324" s="1">
        <v>45476</v>
      </c>
      <c r="H324" s="8">
        <f>MONTH(tbl_CleanLeads[[#This Row],[Lead_Date_Final]])</f>
        <v>7</v>
      </c>
      <c r="I324" t="s">
        <v>7305</v>
      </c>
      <c r="J324" t="s">
        <v>7271</v>
      </c>
      <c r="K324" t="s">
        <v>7288</v>
      </c>
      <c r="L324">
        <f>WEEKDAY(tbl_CleanLeads[[#This Row],[Lead_Date_Final]],2)</f>
        <v>3</v>
      </c>
      <c r="M324" t="s">
        <v>7272</v>
      </c>
      <c r="N324">
        <v>52.1</v>
      </c>
      <c r="O324" s="7">
        <v>1105.4100000000001</v>
      </c>
      <c r="P324">
        <v>3</v>
      </c>
      <c r="Q324" t="s">
        <v>7289</v>
      </c>
      <c r="R324">
        <f>IF(UPPER(TRIM(Table2[[#This Row],[Status_Clean]]))="CONVERTED",1,0)</f>
        <v>0</v>
      </c>
      <c r="S324">
        <f>IF(ISNUMBER(MATCH(UPPER(TRIM(Table2[[#This Row],[Status_Clean]])),{"CONTACTED","QUALIFIED","CONVERTED"},0)),1,0)</f>
        <v>1</v>
      </c>
      <c r="T324" cm="1">
        <f t="array" ref="T324">_xlfn.SWITCH(UPPER(TRIM(Table2[[#This Row],[Status_Clean]])),"NEW",1,"CONTACTED",2,"QUALIFIED",3,"CONVERTED",4,"LOST",5,99)</f>
        <v>2</v>
      </c>
      <c r="U324" t="str" cm="1">
        <f t="array" ref="U324">_xlfn.LET(_xlpm.x,IFERROR(VALUE(Table2[[#This Row],[Response_Time_Hours]]),""),IF(_xlpm.x="","CHECK",_xlfn.IFS(_xlpm.x&lt;=1,"Immediate",_xlpm.x&lt;=6,"Fast",_xlpm.x&lt;=24,"Moderate",_xlpm.x&gt;24,"Delayed")))</f>
        <v>Delayed</v>
      </c>
      <c r="V324">
        <f>FLOOR(tbl_CleanLeads[[#This Row],[Response_Time_Hours]],6)</f>
        <v>48</v>
      </c>
      <c r="W324" t="str" cm="1">
        <f t="array" ref="W324">IF(Table2[[#This Row],[Interaction_Count_Final]]="","N/A",_xlfn.IFS(Table2[[#This Row],[Interaction_Count_Final]]&lt;=2,"Low",Table2[[#This Row],[Interaction_Count_Final]]&lt;=5,"Medium",Table2[[#This Row],[Interaction_Count_Final]]&gt;=6,"High",TRUE,"CHECK"))</f>
        <v>Medium</v>
      </c>
      <c r="X324" t="b">
        <f t="shared" si="5"/>
        <v>1</v>
      </c>
      <c r="Y324" t="b">
        <f>tbl_CleanLeads[[#This Row],[Response_Time_Hours]]&gt;24</f>
        <v>1</v>
      </c>
      <c r="Z324" s="13" t="b">
        <f>tbl_CleanLeads[[#This Row],[Response_Time_Hours]]&gt;72</f>
        <v>0</v>
      </c>
      <c r="AA324" s="13" t="b">
        <f>tbl_CleanLeads[[#This Row],[Status_Clean]]="Converted"</f>
        <v>0</v>
      </c>
    </row>
    <row r="325" spans="1:27">
      <c r="A325" t="s">
        <v>102</v>
      </c>
      <c r="B325" t="s">
        <v>1134</v>
      </c>
      <c r="C325" t="s">
        <v>1135</v>
      </c>
      <c r="D325" t="s">
        <v>7268</v>
      </c>
      <c r="E325" t="s">
        <v>473</v>
      </c>
      <c r="F325" t="s">
        <v>173</v>
      </c>
      <c r="G325" s="1">
        <v>45416</v>
      </c>
      <c r="H325" s="8">
        <f>MONTH(tbl_CleanLeads[[#This Row],[Lead_Date_Final]])</f>
        <v>5</v>
      </c>
      <c r="I325" t="s">
        <v>7314</v>
      </c>
      <c r="J325" t="s">
        <v>7271</v>
      </c>
      <c r="K325" t="s">
        <v>7277</v>
      </c>
      <c r="L325">
        <f>WEEKDAY(tbl_CleanLeads[[#This Row],[Lead_Date_Final]],2)</f>
        <v>6</v>
      </c>
      <c r="M325" t="s">
        <v>7278</v>
      </c>
      <c r="N325">
        <v>0</v>
      </c>
      <c r="O325" s="7">
        <v>2617.63</v>
      </c>
      <c r="P325">
        <v>16</v>
      </c>
      <c r="Q325" t="s">
        <v>7266</v>
      </c>
      <c r="R325">
        <f>IF(UPPER(TRIM(Table2[[#This Row],[Status_Clean]]))="CONVERTED",1,0)</f>
        <v>0</v>
      </c>
      <c r="S325">
        <f>IF(ISNUMBER(MATCH(UPPER(TRIM(Table2[[#This Row],[Status_Clean]])),{"CONTACTED","QUALIFIED","CONVERTED"},0)),1,0)</f>
        <v>0</v>
      </c>
      <c r="T325" cm="1">
        <f t="array" ref="T325">_xlfn.SWITCH(UPPER(TRIM(Table2[[#This Row],[Status_Clean]])),"NEW",1,"CONTACTED",2,"QUALIFIED",3,"CONVERTED",4,"LOST",5,99)</f>
        <v>5</v>
      </c>
      <c r="U325" t="str" cm="1">
        <f t="array" ref="U325">_xlfn.LET(_xlpm.x,IFERROR(VALUE(Table2[[#This Row],[Response_Time_Hours]]),""),IF(_xlpm.x="","CHECK",_xlfn.IFS(_xlpm.x&lt;=1,"Immediate",_xlpm.x&lt;=6,"Fast",_xlpm.x&lt;=24,"Moderate",_xlpm.x&gt;24,"Delayed")))</f>
        <v>Immediate</v>
      </c>
      <c r="V325">
        <f>FLOOR(tbl_CleanLeads[[#This Row],[Response_Time_Hours]],6)</f>
        <v>0</v>
      </c>
      <c r="W325" t="str" cm="1">
        <f t="array" ref="W325">IF(Table2[[#This Row],[Interaction_Count_Final]]="","N/A",_xlfn.IFS(Table2[[#This Row],[Interaction_Count_Final]]&lt;=2,"Low",Table2[[#This Row],[Interaction_Count_Final]]&lt;=5,"Medium",Table2[[#This Row],[Interaction_Count_Final]]&gt;=6,"High",TRUE,"CHECK"))</f>
        <v>High</v>
      </c>
      <c r="X325" t="b">
        <f t="shared" si="5"/>
        <v>1</v>
      </c>
      <c r="Y325" t="b">
        <f>tbl_CleanLeads[[#This Row],[Response_Time_Hours]]&gt;24</f>
        <v>0</v>
      </c>
      <c r="Z325" s="13" t="b">
        <f>tbl_CleanLeads[[#This Row],[Response_Time_Hours]]&gt;72</f>
        <v>0</v>
      </c>
      <c r="AA325" s="13" t="b">
        <f>tbl_CleanLeads[[#This Row],[Status_Clean]]="Converted"</f>
        <v>0</v>
      </c>
    </row>
    <row r="326" spans="1:27">
      <c r="A326" t="s">
        <v>90</v>
      </c>
      <c r="B326" t="s">
        <v>1137</v>
      </c>
      <c r="C326" t="s">
        <v>1138</v>
      </c>
      <c r="D326" t="s">
        <v>7268</v>
      </c>
      <c r="E326" t="s">
        <v>447</v>
      </c>
      <c r="F326" t="s">
        <v>193</v>
      </c>
      <c r="G326" s="1">
        <v>45397</v>
      </c>
      <c r="H326" s="8">
        <f>MONTH(tbl_CleanLeads[[#This Row],[Lead_Date_Final]])</f>
        <v>4</v>
      </c>
      <c r="I326" t="s">
        <v>7297</v>
      </c>
      <c r="J326" t="s">
        <v>7271</v>
      </c>
      <c r="K326" t="s">
        <v>7277</v>
      </c>
      <c r="L326">
        <f>WEEKDAY(tbl_CleanLeads[[#This Row],[Lead_Date_Final]],2)</f>
        <v>1</v>
      </c>
      <c r="M326" t="s">
        <v>7298</v>
      </c>
      <c r="N326">
        <v>48</v>
      </c>
      <c r="O326" s="7">
        <v>1448.75</v>
      </c>
      <c r="P326">
        <v>7</v>
      </c>
      <c r="Q326" t="s">
        <v>7289</v>
      </c>
      <c r="R326">
        <f>IF(UPPER(TRIM(Table2[[#This Row],[Status_Clean]]))="CONVERTED",1,0)</f>
        <v>0</v>
      </c>
      <c r="S326">
        <f>IF(ISNUMBER(MATCH(UPPER(TRIM(Table2[[#This Row],[Status_Clean]])),{"CONTACTED","QUALIFIED","CONVERTED"},0)),1,0)</f>
        <v>0</v>
      </c>
      <c r="T326" cm="1">
        <f t="array" ref="T326">_xlfn.SWITCH(UPPER(TRIM(Table2[[#This Row],[Status_Clean]])),"NEW",1,"CONTACTED",2,"QUALIFIED",3,"CONVERTED",4,"LOST",5,99)</f>
        <v>1</v>
      </c>
      <c r="U326" t="str" cm="1">
        <f t="array" ref="U326">_xlfn.LET(_xlpm.x,IFERROR(VALUE(Table2[[#This Row],[Response_Time_Hours]]),""),IF(_xlpm.x="","CHECK",_xlfn.IFS(_xlpm.x&lt;=1,"Immediate",_xlpm.x&lt;=6,"Fast",_xlpm.x&lt;=24,"Moderate",_xlpm.x&gt;24,"Delayed")))</f>
        <v>Delayed</v>
      </c>
      <c r="V326">
        <f>FLOOR(tbl_CleanLeads[[#This Row],[Response_Time_Hours]],6)</f>
        <v>48</v>
      </c>
      <c r="W326" t="str" cm="1">
        <f t="array" ref="W326">IF(Table2[[#This Row],[Interaction_Count_Final]]="","N/A",_xlfn.IFS(Table2[[#This Row],[Interaction_Count_Final]]&lt;=2,"Low",Table2[[#This Row],[Interaction_Count_Final]]&lt;=5,"Medium",Table2[[#This Row],[Interaction_Count_Final]]&gt;=6,"High",TRUE,"CHECK"))</f>
        <v>High</v>
      </c>
      <c r="X326" t="b">
        <f t="shared" si="5"/>
        <v>1</v>
      </c>
      <c r="Y326" t="b">
        <f>tbl_CleanLeads[[#This Row],[Response_Time_Hours]]&gt;24</f>
        <v>1</v>
      </c>
      <c r="Z326" s="13" t="b">
        <f>tbl_CleanLeads[[#This Row],[Response_Time_Hours]]&gt;72</f>
        <v>0</v>
      </c>
      <c r="AA326" s="13" t="b">
        <f>tbl_CleanLeads[[#This Row],[Status_Clean]]="Converted"</f>
        <v>0</v>
      </c>
    </row>
    <row r="327" spans="1:27">
      <c r="A327" t="s">
        <v>70</v>
      </c>
      <c r="B327" t="s">
        <v>1141</v>
      </c>
      <c r="C327" t="s">
        <v>1142</v>
      </c>
      <c r="D327" t="s">
        <v>7258</v>
      </c>
      <c r="E327" t="s">
        <v>101</v>
      </c>
      <c r="F327" t="s">
        <v>125</v>
      </c>
      <c r="G327" s="1">
        <v>44975</v>
      </c>
      <c r="H327" s="8">
        <f>MONTH(tbl_CleanLeads[[#This Row],[Lead_Date_Final]])</f>
        <v>2</v>
      </c>
      <c r="I327" t="s">
        <v>7283</v>
      </c>
      <c r="J327" t="s">
        <v>7263</v>
      </c>
      <c r="K327" t="s">
        <v>7284</v>
      </c>
      <c r="L327">
        <f>WEEKDAY(tbl_CleanLeads[[#This Row],[Lead_Date_Final]],2)</f>
        <v>6</v>
      </c>
      <c r="M327" t="s">
        <v>7278</v>
      </c>
      <c r="N327">
        <v>69.599999999999994</v>
      </c>
      <c r="O327" s="7">
        <v>3241.04</v>
      </c>
      <c r="P327">
        <v>46</v>
      </c>
      <c r="Q327" t="s">
        <v>7266</v>
      </c>
      <c r="R327">
        <f>IF(UPPER(TRIM(Table2[[#This Row],[Status_Clean]]))="CONVERTED",1,0)</f>
        <v>0</v>
      </c>
      <c r="S327">
        <f>IF(ISNUMBER(MATCH(UPPER(TRIM(Table2[[#This Row],[Status_Clean]])),{"CONTACTED","QUALIFIED","CONVERTED"},0)),1,0)</f>
        <v>1</v>
      </c>
      <c r="T327" cm="1">
        <f t="array" ref="T327">_xlfn.SWITCH(UPPER(TRIM(Table2[[#This Row],[Status_Clean]])),"NEW",1,"CONTACTED",2,"QUALIFIED",3,"CONVERTED",4,"LOST",5,99)</f>
        <v>2</v>
      </c>
      <c r="U327" t="str" cm="1">
        <f t="array" ref="U327">_xlfn.LET(_xlpm.x,IFERROR(VALUE(Table2[[#This Row],[Response_Time_Hours]]),""),IF(_xlpm.x="","CHECK",_xlfn.IFS(_xlpm.x&lt;=1,"Immediate",_xlpm.x&lt;=6,"Fast",_xlpm.x&lt;=24,"Moderate",_xlpm.x&gt;24,"Delayed")))</f>
        <v>Delayed</v>
      </c>
      <c r="V327">
        <f>FLOOR(tbl_CleanLeads[[#This Row],[Response_Time_Hours]],6)</f>
        <v>66</v>
      </c>
      <c r="W327" t="str" cm="1">
        <f t="array" ref="W327">IF(Table2[[#This Row],[Interaction_Count_Final]]="","N/A",_xlfn.IFS(Table2[[#This Row],[Interaction_Count_Final]]&lt;=2,"Low",Table2[[#This Row],[Interaction_Count_Final]]&lt;=5,"Medium",Table2[[#This Row],[Interaction_Count_Final]]&gt;=6,"High",TRUE,"CHECK"))</f>
        <v>High</v>
      </c>
      <c r="X327" t="b">
        <f t="shared" si="5"/>
        <v>1</v>
      </c>
      <c r="Y327" t="b">
        <f>tbl_CleanLeads[[#This Row],[Response_Time_Hours]]&gt;24</f>
        <v>1</v>
      </c>
      <c r="Z327" s="13" t="b">
        <f>tbl_CleanLeads[[#This Row],[Response_Time_Hours]]&gt;72</f>
        <v>0</v>
      </c>
      <c r="AA327" s="13" t="b">
        <f>tbl_CleanLeads[[#This Row],[Status_Clean]]="Converted"</f>
        <v>0</v>
      </c>
    </row>
    <row r="328" spans="1:27">
      <c r="A328" t="s">
        <v>90</v>
      </c>
      <c r="B328" t="s">
        <v>1143</v>
      </c>
      <c r="C328" t="s">
        <v>1144</v>
      </c>
      <c r="D328" t="s">
        <v>7274</v>
      </c>
      <c r="E328" t="s">
        <v>1356</v>
      </c>
      <c r="F328" t="s">
        <v>125</v>
      </c>
      <c r="G328" s="1">
        <v>45438</v>
      </c>
      <c r="H328" s="8">
        <f>MONTH(tbl_CleanLeads[[#This Row],[Lead_Date_Final]])</f>
        <v>5</v>
      </c>
      <c r="I328" t="s">
        <v>7314</v>
      </c>
      <c r="J328" t="s">
        <v>7271</v>
      </c>
      <c r="K328" t="s">
        <v>7277</v>
      </c>
      <c r="L328">
        <f>WEEKDAY(tbl_CleanLeads[[#This Row],[Lead_Date_Final]],2)</f>
        <v>7</v>
      </c>
      <c r="M328" t="s">
        <v>7293</v>
      </c>
      <c r="N328">
        <v>54.7</v>
      </c>
      <c r="O328" s="7">
        <v>1249.67</v>
      </c>
      <c r="P328">
        <v>12</v>
      </c>
      <c r="Q328" t="s">
        <v>7289</v>
      </c>
      <c r="R328">
        <f>IF(UPPER(TRIM(Table2[[#This Row],[Status_Clean]]))="CONVERTED",1,0)</f>
        <v>0</v>
      </c>
      <c r="S328">
        <f>IF(ISNUMBER(MATCH(UPPER(TRIM(Table2[[#This Row],[Status_Clean]])),{"CONTACTED","QUALIFIED","CONVERTED"},0)),1,0)</f>
        <v>1</v>
      </c>
      <c r="T328" cm="1">
        <f t="array" ref="T328">_xlfn.SWITCH(UPPER(TRIM(Table2[[#This Row],[Status_Clean]])),"NEW",1,"CONTACTED",2,"QUALIFIED",3,"CONVERTED",4,"LOST",5,99)</f>
        <v>2</v>
      </c>
      <c r="U328" t="str" cm="1">
        <f t="array" ref="U328">_xlfn.LET(_xlpm.x,IFERROR(VALUE(Table2[[#This Row],[Response_Time_Hours]]),""),IF(_xlpm.x="","CHECK",_xlfn.IFS(_xlpm.x&lt;=1,"Immediate",_xlpm.x&lt;=6,"Fast",_xlpm.x&lt;=24,"Moderate",_xlpm.x&gt;24,"Delayed")))</f>
        <v>Delayed</v>
      </c>
      <c r="V328">
        <f>FLOOR(tbl_CleanLeads[[#This Row],[Response_Time_Hours]],6)</f>
        <v>54</v>
      </c>
      <c r="W328" t="str" cm="1">
        <f t="array" ref="W328">IF(Table2[[#This Row],[Interaction_Count_Final]]="","N/A",_xlfn.IFS(Table2[[#This Row],[Interaction_Count_Final]]&lt;=2,"Low",Table2[[#This Row],[Interaction_Count_Final]]&lt;=5,"Medium",Table2[[#This Row],[Interaction_Count_Final]]&gt;=6,"High",TRUE,"CHECK"))</f>
        <v>High</v>
      </c>
      <c r="X328" t="b">
        <f t="shared" si="5"/>
        <v>1</v>
      </c>
      <c r="Y328" t="b">
        <f>tbl_CleanLeads[[#This Row],[Response_Time_Hours]]&gt;24</f>
        <v>1</v>
      </c>
      <c r="Z328" s="13" t="b">
        <f>tbl_CleanLeads[[#This Row],[Response_Time_Hours]]&gt;72</f>
        <v>0</v>
      </c>
      <c r="AA328" s="13" t="b">
        <f>tbl_CleanLeads[[#This Row],[Status_Clean]]="Converted"</f>
        <v>0</v>
      </c>
    </row>
    <row r="329" spans="1:27">
      <c r="A329" t="s">
        <v>70</v>
      </c>
      <c r="B329" t="s">
        <v>1147</v>
      </c>
      <c r="C329" t="s">
        <v>1148</v>
      </c>
      <c r="D329" t="s">
        <v>7274</v>
      </c>
      <c r="E329" t="s">
        <v>311</v>
      </c>
      <c r="F329" t="s">
        <v>173</v>
      </c>
      <c r="G329" s="1">
        <v>45346</v>
      </c>
      <c r="H329" s="8">
        <f>MONTH(tbl_CleanLeads[[#This Row],[Lead_Date_Final]])</f>
        <v>2</v>
      </c>
      <c r="I329" t="s">
        <v>7283</v>
      </c>
      <c r="J329" t="s">
        <v>7271</v>
      </c>
      <c r="K329" t="s">
        <v>7284</v>
      </c>
      <c r="L329">
        <f>WEEKDAY(tbl_CleanLeads[[#This Row],[Lead_Date_Final]],2)</f>
        <v>6</v>
      </c>
      <c r="M329" t="s">
        <v>7278</v>
      </c>
      <c r="N329">
        <v>67.199999999999989</v>
      </c>
      <c r="O329" s="7">
        <v>4473.71</v>
      </c>
      <c r="P329">
        <v>20</v>
      </c>
      <c r="Q329" t="s">
        <v>7273</v>
      </c>
      <c r="R329">
        <f>IF(UPPER(TRIM(Table2[[#This Row],[Status_Clean]]))="CONVERTED",1,0)</f>
        <v>0</v>
      </c>
      <c r="S329">
        <f>IF(ISNUMBER(MATCH(UPPER(TRIM(Table2[[#This Row],[Status_Clean]])),{"CONTACTED","QUALIFIED","CONVERTED"},0)),1,0)</f>
        <v>0</v>
      </c>
      <c r="T329" cm="1">
        <f t="array" ref="T329">_xlfn.SWITCH(UPPER(TRIM(Table2[[#This Row],[Status_Clean]])),"NEW",1,"CONTACTED",2,"QUALIFIED",3,"CONVERTED",4,"LOST",5,99)</f>
        <v>5</v>
      </c>
      <c r="U329" t="str" cm="1">
        <f t="array" ref="U329">_xlfn.LET(_xlpm.x,IFERROR(VALUE(Table2[[#This Row],[Response_Time_Hours]]),""),IF(_xlpm.x="","CHECK",_xlfn.IFS(_xlpm.x&lt;=1,"Immediate",_xlpm.x&lt;=6,"Fast",_xlpm.x&lt;=24,"Moderate",_xlpm.x&gt;24,"Delayed")))</f>
        <v>Delayed</v>
      </c>
      <c r="V329">
        <f>FLOOR(tbl_CleanLeads[[#This Row],[Response_Time_Hours]],6)</f>
        <v>66</v>
      </c>
      <c r="W329" t="str" cm="1">
        <f t="array" ref="W329">IF(Table2[[#This Row],[Interaction_Count_Final]]="","N/A",_xlfn.IFS(Table2[[#This Row],[Interaction_Count_Final]]&lt;=2,"Low",Table2[[#This Row],[Interaction_Count_Final]]&lt;=5,"Medium",Table2[[#This Row],[Interaction_Count_Final]]&gt;=6,"High",TRUE,"CHECK"))</f>
        <v>High</v>
      </c>
      <c r="X329" t="b">
        <f t="shared" si="5"/>
        <v>1</v>
      </c>
      <c r="Y329" t="b">
        <f>tbl_CleanLeads[[#This Row],[Response_Time_Hours]]&gt;24</f>
        <v>1</v>
      </c>
      <c r="Z329" s="13" t="b">
        <f>tbl_CleanLeads[[#This Row],[Response_Time_Hours]]&gt;72</f>
        <v>0</v>
      </c>
      <c r="AA329" s="13" t="b">
        <f>tbl_CleanLeads[[#This Row],[Status_Clean]]="Converted"</f>
        <v>0</v>
      </c>
    </row>
    <row r="330" spans="1:27">
      <c r="A330" t="s">
        <v>90</v>
      </c>
      <c r="B330" t="s">
        <v>1151</v>
      </c>
      <c r="C330" t="s">
        <v>1152</v>
      </c>
      <c r="D330" t="s">
        <v>7258</v>
      </c>
      <c r="E330" t="s">
        <v>1356</v>
      </c>
      <c r="F330" t="s">
        <v>125</v>
      </c>
      <c r="G330" s="1">
        <v>45101</v>
      </c>
      <c r="H330" s="8">
        <f>MONTH(tbl_CleanLeads[[#This Row],[Lead_Date_Final]])</f>
        <v>6</v>
      </c>
      <c r="I330" t="s">
        <v>7276</v>
      </c>
      <c r="J330" t="s">
        <v>7263</v>
      </c>
      <c r="K330" t="s">
        <v>7277</v>
      </c>
      <c r="L330">
        <f>WEEKDAY(tbl_CleanLeads[[#This Row],[Lead_Date_Final]],2)</f>
        <v>6</v>
      </c>
      <c r="M330" t="s">
        <v>7278</v>
      </c>
      <c r="N330">
        <v>9.6</v>
      </c>
      <c r="O330" s="7">
        <v>1964.55</v>
      </c>
      <c r="P330">
        <v>36</v>
      </c>
      <c r="Q330" t="s">
        <v>7289</v>
      </c>
      <c r="R330">
        <f>IF(UPPER(TRIM(Table2[[#This Row],[Status_Clean]]))="CONVERTED",1,0)</f>
        <v>0</v>
      </c>
      <c r="S330">
        <f>IF(ISNUMBER(MATCH(UPPER(TRIM(Table2[[#This Row],[Status_Clean]])),{"CONTACTED","QUALIFIED","CONVERTED"},0)),1,0)</f>
        <v>1</v>
      </c>
      <c r="T330" cm="1">
        <f t="array" ref="T330">_xlfn.SWITCH(UPPER(TRIM(Table2[[#This Row],[Status_Clean]])),"NEW",1,"CONTACTED",2,"QUALIFIED",3,"CONVERTED",4,"LOST",5,99)</f>
        <v>2</v>
      </c>
      <c r="U330" t="str" cm="1">
        <f t="array" ref="U330">_xlfn.LET(_xlpm.x,IFERROR(VALUE(Table2[[#This Row],[Response_Time_Hours]]),""),IF(_xlpm.x="","CHECK",_xlfn.IFS(_xlpm.x&lt;=1,"Immediate",_xlpm.x&lt;=6,"Fast",_xlpm.x&lt;=24,"Moderate",_xlpm.x&gt;24,"Delayed")))</f>
        <v>Moderate</v>
      </c>
      <c r="V330">
        <f>FLOOR(tbl_CleanLeads[[#This Row],[Response_Time_Hours]],6)</f>
        <v>6</v>
      </c>
      <c r="W330" t="str" cm="1">
        <f t="array" ref="W330">IF(Table2[[#This Row],[Interaction_Count_Final]]="","N/A",_xlfn.IFS(Table2[[#This Row],[Interaction_Count_Final]]&lt;=2,"Low",Table2[[#This Row],[Interaction_Count_Final]]&lt;=5,"Medium",Table2[[#This Row],[Interaction_Count_Final]]&gt;=6,"High",TRUE,"CHECK"))</f>
        <v>High</v>
      </c>
      <c r="X330" t="b">
        <f t="shared" si="5"/>
        <v>1</v>
      </c>
      <c r="Y330" t="b">
        <f>tbl_CleanLeads[[#This Row],[Response_Time_Hours]]&gt;24</f>
        <v>0</v>
      </c>
      <c r="Z330" s="13" t="b">
        <f>tbl_CleanLeads[[#This Row],[Response_Time_Hours]]&gt;72</f>
        <v>0</v>
      </c>
      <c r="AA330" s="13" t="b">
        <f>tbl_CleanLeads[[#This Row],[Status_Clean]]="Converted"</f>
        <v>0</v>
      </c>
    </row>
    <row r="331" spans="1:27">
      <c r="A331" t="s">
        <v>70</v>
      </c>
      <c r="B331" t="s">
        <v>1154</v>
      </c>
      <c r="C331" t="s">
        <v>7621</v>
      </c>
      <c r="D331" t="s">
        <v>7303</v>
      </c>
      <c r="E331" t="s">
        <v>792</v>
      </c>
      <c r="F331" t="s">
        <v>71</v>
      </c>
      <c r="G331" s="1">
        <v>45604</v>
      </c>
      <c r="H331" s="8">
        <f>MONTH(tbl_CleanLeads[[#This Row],[Lead_Date_Final]])</f>
        <v>11</v>
      </c>
      <c r="I331" t="s">
        <v>7300</v>
      </c>
      <c r="J331" t="s">
        <v>7271</v>
      </c>
      <c r="K331" t="s">
        <v>7264</v>
      </c>
      <c r="L331">
        <f>WEEKDAY(tbl_CleanLeads[[#This Row],[Lead_Date_Final]],2)</f>
        <v>5</v>
      </c>
      <c r="M331" t="s">
        <v>7312</v>
      </c>
      <c r="N331">
        <v>70.400000000000006</v>
      </c>
      <c r="O331" s="7">
        <v>3632.2</v>
      </c>
      <c r="P331">
        <v>48</v>
      </c>
      <c r="Q331" t="s">
        <v>7266</v>
      </c>
      <c r="R331">
        <f>IF(UPPER(TRIM(Table2[[#This Row],[Status_Clean]]))="CONVERTED",1,0)</f>
        <v>0</v>
      </c>
      <c r="S331">
        <f>IF(ISNUMBER(MATCH(UPPER(TRIM(Table2[[#This Row],[Status_Clean]])),{"CONTACTED","QUALIFIED","CONVERTED"},0)),1,0)</f>
        <v>1</v>
      </c>
      <c r="T331" cm="1">
        <f t="array" ref="T331">_xlfn.SWITCH(UPPER(TRIM(Table2[[#This Row],[Status_Clean]])),"NEW",1,"CONTACTED",2,"QUALIFIED",3,"CONVERTED",4,"LOST",5,99)</f>
        <v>3</v>
      </c>
      <c r="U331" t="str" cm="1">
        <f t="array" ref="U331">_xlfn.LET(_xlpm.x,IFERROR(VALUE(Table2[[#This Row],[Response_Time_Hours]]),""),IF(_xlpm.x="","CHECK",_xlfn.IFS(_xlpm.x&lt;=1,"Immediate",_xlpm.x&lt;=6,"Fast",_xlpm.x&lt;=24,"Moderate",_xlpm.x&gt;24,"Delayed")))</f>
        <v>Delayed</v>
      </c>
      <c r="V331">
        <f>FLOOR(tbl_CleanLeads[[#This Row],[Response_Time_Hours]],6)</f>
        <v>66</v>
      </c>
      <c r="W331" t="str" cm="1">
        <f t="array" ref="W331">IF(Table2[[#This Row],[Interaction_Count_Final]]="","N/A",_xlfn.IFS(Table2[[#This Row],[Interaction_Count_Final]]&lt;=2,"Low",Table2[[#This Row],[Interaction_Count_Final]]&lt;=5,"Medium",Table2[[#This Row],[Interaction_Count_Final]]&gt;=6,"High",TRUE,"CHECK"))</f>
        <v>High</v>
      </c>
      <c r="X331" t="b">
        <f t="shared" si="5"/>
        <v>1</v>
      </c>
      <c r="Y331" t="b">
        <f>tbl_CleanLeads[[#This Row],[Response_Time_Hours]]&gt;24</f>
        <v>1</v>
      </c>
      <c r="Z331" s="13" t="b">
        <f>tbl_CleanLeads[[#This Row],[Response_Time_Hours]]&gt;72</f>
        <v>0</v>
      </c>
      <c r="AA331" s="13" t="b">
        <f>tbl_CleanLeads[[#This Row],[Status_Clean]]="Converted"</f>
        <v>0</v>
      </c>
    </row>
    <row r="332" spans="1:27">
      <c r="A332" t="s">
        <v>102</v>
      </c>
      <c r="B332" t="s">
        <v>1157</v>
      </c>
      <c r="C332" t="s">
        <v>1158</v>
      </c>
      <c r="D332" t="s">
        <v>7258</v>
      </c>
      <c r="E332" t="s">
        <v>69</v>
      </c>
      <c r="F332" t="s">
        <v>193</v>
      </c>
      <c r="G332" s="1">
        <v>45078</v>
      </c>
      <c r="H332" s="8">
        <f>MONTH(tbl_CleanLeads[[#This Row],[Lead_Date_Final]])</f>
        <v>6</v>
      </c>
      <c r="I332" t="s">
        <v>7276</v>
      </c>
      <c r="J332" t="s">
        <v>7263</v>
      </c>
      <c r="K332" t="s">
        <v>7277</v>
      </c>
      <c r="L332">
        <f>WEEKDAY(tbl_CleanLeads[[#This Row],[Lead_Date_Final]],2)</f>
        <v>4</v>
      </c>
      <c r="M332" t="s">
        <v>7285</v>
      </c>
      <c r="N332">
        <v>33</v>
      </c>
      <c r="O332" s="7">
        <v>4738.1000000000004</v>
      </c>
      <c r="P332">
        <v>29</v>
      </c>
      <c r="Q332" t="s">
        <v>7273</v>
      </c>
      <c r="R332">
        <f>IF(UPPER(TRIM(Table2[[#This Row],[Status_Clean]]))="CONVERTED",1,0)</f>
        <v>0</v>
      </c>
      <c r="S332">
        <f>IF(ISNUMBER(MATCH(UPPER(TRIM(Table2[[#This Row],[Status_Clean]])),{"CONTACTED","QUALIFIED","CONVERTED"},0)),1,0)</f>
        <v>0</v>
      </c>
      <c r="T332" cm="1">
        <f t="array" ref="T332">_xlfn.SWITCH(UPPER(TRIM(Table2[[#This Row],[Status_Clean]])),"NEW",1,"CONTACTED",2,"QUALIFIED",3,"CONVERTED",4,"LOST",5,99)</f>
        <v>1</v>
      </c>
      <c r="U332" t="str" cm="1">
        <f t="array" ref="U332">_xlfn.LET(_xlpm.x,IFERROR(VALUE(Table2[[#This Row],[Response_Time_Hours]]),""),IF(_xlpm.x="","CHECK",_xlfn.IFS(_xlpm.x&lt;=1,"Immediate",_xlpm.x&lt;=6,"Fast",_xlpm.x&lt;=24,"Moderate",_xlpm.x&gt;24,"Delayed")))</f>
        <v>Delayed</v>
      </c>
      <c r="V332">
        <f>FLOOR(tbl_CleanLeads[[#This Row],[Response_Time_Hours]],6)</f>
        <v>30</v>
      </c>
      <c r="W332" t="str" cm="1">
        <f t="array" ref="W332">IF(Table2[[#This Row],[Interaction_Count_Final]]="","N/A",_xlfn.IFS(Table2[[#This Row],[Interaction_Count_Final]]&lt;=2,"Low",Table2[[#This Row],[Interaction_Count_Final]]&lt;=5,"Medium",Table2[[#This Row],[Interaction_Count_Final]]&gt;=6,"High",TRUE,"CHECK"))</f>
        <v>High</v>
      </c>
      <c r="X332" t="b">
        <f t="shared" si="5"/>
        <v>1</v>
      </c>
      <c r="Y332" t="b">
        <f>tbl_CleanLeads[[#This Row],[Response_Time_Hours]]&gt;24</f>
        <v>1</v>
      </c>
      <c r="Z332" s="13" t="b">
        <f>tbl_CleanLeads[[#This Row],[Response_Time_Hours]]&gt;72</f>
        <v>0</v>
      </c>
      <c r="AA332" s="13" t="b">
        <f>tbl_CleanLeads[[#This Row],[Status_Clean]]="Converted"</f>
        <v>0</v>
      </c>
    </row>
    <row r="333" spans="1:27">
      <c r="A333" t="s">
        <v>63</v>
      </c>
      <c r="B333" t="s">
        <v>1159</v>
      </c>
      <c r="C333" t="s">
        <v>1160</v>
      </c>
      <c r="D333" t="s">
        <v>7280</v>
      </c>
      <c r="E333" t="s">
        <v>473</v>
      </c>
      <c r="F333" t="s">
        <v>173</v>
      </c>
      <c r="G333" s="1">
        <v>45217</v>
      </c>
      <c r="H333" s="8">
        <f>MONTH(tbl_CleanLeads[[#This Row],[Lead_Date_Final]])</f>
        <v>10</v>
      </c>
      <c r="I333" t="s">
        <v>7270</v>
      </c>
      <c r="J333" t="s">
        <v>7263</v>
      </c>
      <c r="K333" t="s">
        <v>7264</v>
      </c>
      <c r="L333">
        <f>WEEKDAY(tbl_CleanLeads[[#This Row],[Lead_Date_Final]],2)</f>
        <v>3</v>
      </c>
      <c r="M333" t="s">
        <v>7272</v>
      </c>
      <c r="N333">
        <v>66.400000000000006</v>
      </c>
      <c r="O333" s="7">
        <v>3716.92</v>
      </c>
      <c r="P333">
        <v>8</v>
      </c>
      <c r="Q333" t="s">
        <v>7266</v>
      </c>
      <c r="R333">
        <f>IF(UPPER(TRIM(Table2[[#This Row],[Status_Clean]]))="CONVERTED",1,0)</f>
        <v>0</v>
      </c>
      <c r="S333">
        <f>IF(ISNUMBER(MATCH(UPPER(TRIM(Table2[[#This Row],[Status_Clean]])),{"CONTACTED","QUALIFIED","CONVERTED"},0)),1,0)</f>
        <v>0</v>
      </c>
      <c r="T333" cm="1">
        <f t="array" ref="T333">_xlfn.SWITCH(UPPER(TRIM(Table2[[#This Row],[Status_Clean]])),"NEW",1,"CONTACTED",2,"QUALIFIED",3,"CONVERTED",4,"LOST",5,99)</f>
        <v>5</v>
      </c>
      <c r="U333" t="str" cm="1">
        <f t="array" ref="U333">_xlfn.LET(_xlpm.x,IFERROR(VALUE(Table2[[#This Row],[Response_Time_Hours]]),""),IF(_xlpm.x="","CHECK",_xlfn.IFS(_xlpm.x&lt;=1,"Immediate",_xlpm.x&lt;=6,"Fast",_xlpm.x&lt;=24,"Moderate",_xlpm.x&gt;24,"Delayed")))</f>
        <v>Delayed</v>
      </c>
      <c r="V333">
        <f>FLOOR(tbl_CleanLeads[[#This Row],[Response_Time_Hours]],6)</f>
        <v>66</v>
      </c>
      <c r="W333" t="str" cm="1">
        <f t="array" ref="W333">IF(Table2[[#This Row],[Interaction_Count_Final]]="","N/A",_xlfn.IFS(Table2[[#This Row],[Interaction_Count_Final]]&lt;=2,"Low",Table2[[#This Row],[Interaction_Count_Final]]&lt;=5,"Medium",Table2[[#This Row],[Interaction_Count_Final]]&gt;=6,"High",TRUE,"CHECK"))</f>
        <v>High</v>
      </c>
      <c r="X333" t="b">
        <f t="shared" si="5"/>
        <v>1</v>
      </c>
      <c r="Y333" t="b">
        <f>tbl_CleanLeads[[#This Row],[Response_Time_Hours]]&gt;24</f>
        <v>1</v>
      </c>
      <c r="Z333" s="13" t="b">
        <f>tbl_CleanLeads[[#This Row],[Response_Time_Hours]]&gt;72</f>
        <v>0</v>
      </c>
      <c r="AA333" s="13" t="b">
        <f>tbl_CleanLeads[[#This Row],[Status_Clean]]="Converted"</f>
        <v>0</v>
      </c>
    </row>
    <row r="334" spans="1:27">
      <c r="A334" t="s">
        <v>102</v>
      </c>
      <c r="B334" t="s">
        <v>1163</v>
      </c>
      <c r="C334" t="s">
        <v>1164</v>
      </c>
      <c r="D334" t="s">
        <v>7303</v>
      </c>
      <c r="E334" t="s">
        <v>101</v>
      </c>
      <c r="F334" t="s">
        <v>250</v>
      </c>
      <c r="G334" s="1">
        <v>45088</v>
      </c>
      <c r="H334" s="8">
        <f>MONTH(tbl_CleanLeads[[#This Row],[Lead_Date_Final]])</f>
        <v>6</v>
      </c>
      <c r="I334" t="s">
        <v>7276</v>
      </c>
      <c r="J334" t="s">
        <v>7263</v>
      </c>
      <c r="K334" t="s">
        <v>7277</v>
      </c>
      <c r="L334">
        <f>WEEKDAY(tbl_CleanLeads[[#This Row],[Lead_Date_Final]],2)</f>
        <v>7</v>
      </c>
      <c r="M334" t="s">
        <v>7293</v>
      </c>
      <c r="N334">
        <v>46.9</v>
      </c>
      <c r="O334" s="7">
        <v>4947.47</v>
      </c>
      <c r="P334">
        <v>36</v>
      </c>
      <c r="Q334" t="s">
        <v>7273</v>
      </c>
      <c r="R334">
        <f>IF(UPPER(TRIM(Table2[[#This Row],[Status_Clean]]))="CONVERTED",1,0)</f>
        <v>1</v>
      </c>
      <c r="S334">
        <f>IF(ISNUMBER(MATCH(UPPER(TRIM(Table2[[#This Row],[Status_Clean]])),{"CONTACTED","QUALIFIED","CONVERTED"},0)),1,0)</f>
        <v>1</v>
      </c>
      <c r="T334" cm="1">
        <f t="array" ref="T334">_xlfn.SWITCH(UPPER(TRIM(Table2[[#This Row],[Status_Clean]])),"NEW",1,"CONTACTED",2,"QUALIFIED",3,"CONVERTED",4,"LOST",5,99)</f>
        <v>4</v>
      </c>
      <c r="U334" t="str" cm="1">
        <f t="array" ref="U334">_xlfn.LET(_xlpm.x,IFERROR(VALUE(Table2[[#This Row],[Response_Time_Hours]]),""),IF(_xlpm.x="","CHECK",_xlfn.IFS(_xlpm.x&lt;=1,"Immediate",_xlpm.x&lt;=6,"Fast",_xlpm.x&lt;=24,"Moderate",_xlpm.x&gt;24,"Delayed")))</f>
        <v>Delayed</v>
      </c>
      <c r="V334">
        <f>FLOOR(tbl_CleanLeads[[#This Row],[Response_Time_Hours]],6)</f>
        <v>42</v>
      </c>
      <c r="W334" t="str" cm="1">
        <f t="array" ref="W334">IF(Table2[[#This Row],[Interaction_Count_Final]]="","N/A",_xlfn.IFS(Table2[[#This Row],[Interaction_Count_Final]]&lt;=2,"Low",Table2[[#This Row],[Interaction_Count_Final]]&lt;=5,"Medium",Table2[[#This Row],[Interaction_Count_Final]]&gt;=6,"High",TRUE,"CHECK"))</f>
        <v>High</v>
      </c>
      <c r="X334" t="b">
        <f t="shared" si="5"/>
        <v>1</v>
      </c>
      <c r="Y334" t="b">
        <f>tbl_CleanLeads[[#This Row],[Response_Time_Hours]]&gt;24</f>
        <v>1</v>
      </c>
      <c r="Z334" s="13" t="b">
        <f>tbl_CleanLeads[[#This Row],[Response_Time_Hours]]&gt;72</f>
        <v>0</v>
      </c>
      <c r="AA334" s="13" t="b">
        <f>tbl_CleanLeads[[#This Row],[Status_Clean]]="Converted"</f>
        <v>1</v>
      </c>
    </row>
    <row r="335" spans="1:27">
      <c r="A335" t="s">
        <v>70</v>
      </c>
      <c r="B335" t="s">
        <v>1168</v>
      </c>
      <c r="C335" t="s">
        <v>1169</v>
      </c>
      <c r="D335" t="s">
        <v>7258</v>
      </c>
      <c r="E335" t="s">
        <v>469</v>
      </c>
      <c r="F335" t="s">
        <v>71</v>
      </c>
      <c r="G335" s="1">
        <v>45537</v>
      </c>
      <c r="H335" s="8">
        <f>MONTH(tbl_CleanLeads[[#This Row],[Lead_Date_Final]])</f>
        <v>9</v>
      </c>
      <c r="I335" t="s">
        <v>7287</v>
      </c>
      <c r="J335" t="s">
        <v>7271</v>
      </c>
      <c r="K335" t="s">
        <v>7288</v>
      </c>
      <c r="L335">
        <f>WEEKDAY(tbl_CleanLeads[[#This Row],[Lead_Date_Final]],2)</f>
        <v>1</v>
      </c>
      <c r="M335" t="s">
        <v>7298</v>
      </c>
      <c r="N335">
        <v>68</v>
      </c>
      <c r="O335" s="7">
        <v>3231.13</v>
      </c>
      <c r="P335">
        <v>20</v>
      </c>
      <c r="Q335" t="s">
        <v>7266</v>
      </c>
      <c r="R335">
        <f>IF(UPPER(TRIM(Table2[[#This Row],[Status_Clean]]))="CONVERTED",1,0)</f>
        <v>0</v>
      </c>
      <c r="S335">
        <f>IF(ISNUMBER(MATCH(UPPER(TRIM(Table2[[#This Row],[Status_Clean]])),{"CONTACTED","QUALIFIED","CONVERTED"},0)),1,0)</f>
        <v>1</v>
      </c>
      <c r="T335" cm="1">
        <f t="array" ref="T335">_xlfn.SWITCH(UPPER(TRIM(Table2[[#This Row],[Status_Clean]])),"NEW",1,"CONTACTED",2,"QUALIFIED",3,"CONVERTED",4,"LOST",5,99)</f>
        <v>3</v>
      </c>
      <c r="U335" t="str" cm="1">
        <f t="array" ref="U335">_xlfn.LET(_xlpm.x,IFERROR(VALUE(Table2[[#This Row],[Response_Time_Hours]]),""),IF(_xlpm.x="","CHECK",_xlfn.IFS(_xlpm.x&lt;=1,"Immediate",_xlpm.x&lt;=6,"Fast",_xlpm.x&lt;=24,"Moderate",_xlpm.x&gt;24,"Delayed")))</f>
        <v>Delayed</v>
      </c>
      <c r="V335">
        <f>FLOOR(tbl_CleanLeads[[#This Row],[Response_Time_Hours]],6)</f>
        <v>66</v>
      </c>
      <c r="W335" t="str" cm="1">
        <f t="array" ref="W335">IF(Table2[[#This Row],[Interaction_Count_Final]]="","N/A",_xlfn.IFS(Table2[[#This Row],[Interaction_Count_Final]]&lt;=2,"Low",Table2[[#This Row],[Interaction_Count_Final]]&lt;=5,"Medium",Table2[[#This Row],[Interaction_Count_Final]]&gt;=6,"High",TRUE,"CHECK"))</f>
        <v>High</v>
      </c>
      <c r="X335" t="b">
        <f t="shared" si="5"/>
        <v>1</v>
      </c>
      <c r="Y335" t="b">
        <f>tbl_CleanLeads[[#This Row],[Response_Time_Hours]]&gt;24</f>
        <v>1</v>
      </c>
      <c r="Z335" s="13" t="b">
        <f>tbl_CleanLeads[[#This Row],[Response_Time_Hours]]&gt;72</f>
        <v>0</v>
      </c>
      <c r="AA335" s="13" t="b">
        <f>tbl_CleanLeads[[#This Row],[Status_Clean]]="Converted"</f>
        <v>0</v>
      </c>
    </row>
    <row r="336" spans="1:27">
      <c r="A336" t="s">
        <v>70</v>
      </c>
      <c r="B336" t="s">
        <v>1170</v>
      </c>
      <c r="C336" t="s">
        <v>1171</v>
      </c>
      <c r="D336" t="s">
        <v>7274</v>
      </c>
      <c r="E336" t="s">
        <v>473</v>
      </c>
      <c r="F336" t="s">
        <v>173</v>
      </c>
      <c r="G336" s="1">
        <v>45415</v>
      </c>
      <c r="H336" s="8">
        <f>MONTH(tbl_CleanLeads[[#This Row],[Lead_Date_Final]])</f>
        <v>5</v>
      </c>
      <c r="I336" t="s">
        <v>7314</v>
      </c>
      <c r="J336" t="s">
        <v>7271</v>
      </c>
      <c r="K336" t="s">
        <v>7277</v>
      </c>
      <c r="L336">
        <f>WEEKDAY(tbl_CleanLeads[[#This Row],[Lead_Date_Final]],2)</f>
        <v>5</v>
      </c>
      <c r="M336" t="s">
        <v>7312</v>
      </c>
      <c r="N336">
        <v>56</v>
      </c>
      <c r="O336" s="7">
        <v>3083.18</v>
      </c>
      <c r="P336">
        <v>45</v>
      </c>
      <c r="Q336" t="s">
        <v>7266</v>
      </c>
      <c r="R336">
        <f>IF(UPPER(TRIM(Table2[[#This Row],[Status_Clean]]))="CONVERTED",1,0)</f>
        <v>0</v>
      </c>
      <c r="S336">
        <f>IF(ISNUMBER(MATCH(UPPER(TRIM(Table2[[#This Row],[Status_Clean]])),{"CONTACTED","QUALIFIED","CONVERTED"},0)),1,0)</f>
        <v>0</v>
      </c>
      <c r="T336" cm="1">
        <f t="array" ref="T336">_xlfn.SWITCH(UPPER(TRIM(Table2[[#This Row],[Status_Clean]])),"NEW",1,"CONTACTED",2,"QUALIFIED",3,"CONVERTED",4,"LOST",5,99)</f>
        <v>5</v>
      </c>
      <c r="U336" t="str" cm="1">
        <f t="array" ref="U336">_xlfn.LET(_xlpm.x,IFERROR(VALUE(Table2[[#This Row],[Response_Time_Hours]]),""),IF(_xlpm.x="","CHECK",_xlfn.IFS(_xlpm.x&lt;=1,"Immediate",_xlpm.x&lt;=6,"Fast",_xlpm.x&lt;=24,"Moderate",_xlpm.x&gt;24,"Delayed")))</f>
        <v>Delayed</v>
      </c>
      <c r="V336">
        <f>FLOOR(tbl_CleanLeads[[#This Row],[Response_Time_Hours]],6)</f>
        <v>54</v>
      </c>
      <c r="W336" t="str" cm="1">
        <f t="array" ref="W336">IF(Table2[[#This Row],[Interaction_Count_Final]]="","N/A",_xlfn.IFS(Table2[[#This Row],[Interaction_Count_Final]]&lt;=2,"Low",Table2[[#This Row],[Interaction_Count_Final]]&lt;=5,"Medium",Table2[[#This Row],[Interaction_Count_Final]]&gt;=6,"High",TRUE,"CHECK"))</f>
        <v>High</v>
      </c>
      <c r="X336" t="b">
        <f t="shared" si="5"/>
        <v>1</v>
      </c>
      <c r="Y336" t="b">
        <f>tbl_CleanLeads[[#This Row],[Response_Time_Hours]]&gt;24</f>
        <v>1</v>
      </c>
      <c r="Z336" s="13" t="b">
        <f>tbl_CleanLeads[[#This Row],[Response_Time_Hours]]&gt;72</f>
        <v>0</v>
      </c>
      <c r="AA336" s="13" t="b">
        <f>tbl_CleanLeads[[#This Row],[Status_Clean]]="Converted"</f>
        <v>0</v>
      </c>
    </row>
    <row r="337" spans="1:27">
      <c r="A337" t="s">
        <v>102</v>
      </c>
      <c r="B337" t="s">
        <v>1173</v>
      </c>
      <c r="C337" t="s">
        <v>1174</v>
      </c>
      <c r="D337" t="s">
        <v>7303</v>
      </c>
      <c r="E337" t="s">
        <v>311</v>
      </c>
      <c r="F337" t="s">
        <v>71</v>
      </c>
      <c r="G337" s="1">
        <v>45022</v>
      </c>
      <c r="H337" s="8">
        <f>MONTH(tbl_CleanLeads[[#This Row],[Lead_Date_Final]])</f>
        <v>4</v>
      </c>
      <c r="I337" t="s">
        <v>7297</v>
      </c>
      <c r="J337" t="s">
        <v>7263</v>
      </c>
      <c r="K337" t="s">
        <v>7277</v>
      </c>
      <c r="L337">
        <f>WEEKDAY(tbl_CleanLeads[[#This Row],[Lead_Date_Final]],2)</f>
        <v>4</v>
      </c>
      <c r="M337" t="s">
        <v>7285</v>
      </c>
      <c r="N337">
        <v>6.8</v>
      </c>
      <c r="O337" s="7">
        <v>2949.56</v>
      </c>
      <c r="P337">
        <v>35</v>
      </c>
      <c r="Q337" t="s">
        <v>7266</v>
      </c>
      <c r="R337">
        <f>IF(UPPER(TRIM(Table2[[#This Row],[Status_Clean]]))="CONVERTED",1,0)</f>
        <v>0</v>
      </c>
      <c r="S337">
        <f>IF(ISNUMBER(MATCH(UPPER(TRIM(Table2[[#This Row],[Status_Clean]])),{"CONTACTED","QUALIFIED","CONVERTED"},0)),1,0)</f>
        <v>1</v>
      </c>
      <c r="T337" cm="1">
        <f t="array" ref="T337">_xlfn.SWITCH(UPPER(TRIM(Table2[[#This Row],[Status_Clean]])),"NEW",1,"CONTACTED",2,"QUALIFIED",3,"CONVERTED",4,"LOST",5,99)</f>
        <v>3</v>
      </c>
      <c r="U337" t="str" cm="1">
        <f t="array" ref="U337">_xlfn.LET(_xlpm.x,IFERROR(VALUE(Table2[[#This Row],[Response_Time_Hours]]),""),IF(_xlpm.x="","CHECK",_xlfn.IFS(_xlpm.x&lt;=1,"Immediate",_xlpm.x&lt;=6,"Fast",_xlpm.x&lt;=24,"Moderate",_xlpm.x&gt;24,"Delayed")))</f>
        <v>Moderate</v>
      </c>
      <c r="V337">
        <f>FLOOR(tbl_CleanLeads[[#This Row],[Response_Time_Hours]],6)</f>
        <v>6</v>
      </c>
      <c r="W337" t="str" cm="1">
        <f t="array" ref="W337">IF(Table2[[#This Row],[Interaction_Count_Final]]="","N/A",_xlfn.IFS(Table2[[#This Row],[Interaction_Count_Final]]&lt;=2,"Low",Table2[[#This Row],[Interaction_Count_Final]]&lt;=5,"Medium",Table2[[#This Row],[Interaction_Count_Final]]&gt;=6,"High",TRUE,"CHECK"))</f>
        <v>High</v>
      </c>
      <c r="X337" t="b">
        <f t="shared" si="5"/>
        <v>1</v>
      </c>
      <c r="Y337" t="b">
        <f>tbl_CleanLeads[[#This Row],[Response_Time_Hours]]&gt;24</f>
        <v>0</v>
      </c>
      <c r="Z337" s="13" t="b">
        <f>tbl_CleanLeads[[#This Row],[Response_Time_Hours]]&gt;72</f>
        <v>0</v>
      </c>
      <c r="AA337" s="13" t="b">
        <f>tbl_CleanLeads[[#This Row],[Status_Clean]]="Converted"</f>
        <v>0</v>
      </c>
    </row>
    <row r="338" spans="1:27">
      <c r="A338" t="s">
        <v>90</v>
      </c>
      <c r="B338" t="s">
        <v>1176</v>
      </c>
      <c r="C338" t="s">
        <v>1177</v>
      </c>
      <c r="D338" t="s">
        <v>7303</v>
      </c>
      <c r="E338" t="s">
        <v>473</v>
      </c>
      <c r="F338" t="s">
        <v>71</v>
      </c>
      <c r="G338" s="1">
        <v>45232</v>
      </c>
      <c r="H338" s="8">
        <f>MONTH(tbl_CleanLeads[[#This Row],[Lead_Date_Final]])</f>
        <v>11</v>
      </c>
      <c r="I338" t="s">
        <v>7300</v>
      </c>
      <c r="J338" t="s">
        <v>7263</v>
      </c>
      <c r="K338" t="s">
        <v>7264</v>
      </c>
      <c r="L338">
        <f>WEEKDAY(tbl_CleanLeads[[#This Row],[Lead_Date_Final]],2)</f>
        <v>4</v>
      </c>
      <c r="M338" t="s">
        <v>7285</v>
      </c>
      <c r="N338">
        <v>2.4000000000000004</v>
      </c>
      <c r="O338" s="7">
        <v>2444.5500000000002</v>
      </c>
      <c r="P338">
        <v>45</v>
      </c>
      <c r="Q338" t="s">
        <v>7266</v>
      </c>
      <c r="R338">
        <f>IF(UPPER(TRIM(Table2[[#This Row],[Status_Clean]]))="CONVERTED",1,0)</f>
        <v>0</v>
      </c>
      <c r="S338">
        <f>IF(ISNUMBER(MATCH(UPPER(TRIM(Table2[[#This Row],[Status_Clean]])),{"CONTACTED","QUALIFIED","CONVERTED"},0)),1,0)</f>
        <v>1</v>
      </c>
      <c r="T338" cm="1">
        <f t="array" ref="T338">_xlfn.SWITCH(UPPER(TRIM(Table2[[#This Row],[Status_Clean]])),"NEW",1,"CONTACTED",2,"QUALIFIED",3,"CONVERTED",4,"LOST",5,99)</f>
        <v>3</v>
      </c>
      <c r="U338" t="str" cm="1">
        <f t="array" ref="U338">_xlfn.LET(_xlpm.x,IFERROR(VALUE(Table2[[#This Row],[Response_Time_Hours]]),""),IF(_xlpm.x="","CHECK",_xlfn.IFS(_xlpm.x&lt;=1,"Immediate",_xlpm.x&lt;=6,"Fast",_xlpm.x&lt;=24,"Moderate",_xlpm.x&gt;24,"Delayed")))</f>
        <v>Fast</v>
      </c>
      <c r="V338">
        <f>FLOOR(tbl_CleanLeads[[#This Row],[Response_Time_Hours]],6)</f>
        <v>0</v>
      </c>
      <c r="W338" t="str" cm="1">
        <f t="array" ref="W338">IF(Table2[[#This Row],[Interaction_Count_Final]]="","N/A",_xlfn.IFS(Table2[[#This Row],[Interaction_Count_Final]]&lt;=2,"Low",Table2[[#This Row],[Interaction_Count_Final]]&lt;=5,"Medium",Table2[[#This Row],[Interaction_Count_Final]]&gt;=6,"High",TRUE,"CHECK"))</f>
        <v>High</v>
      </c>
      <c r="X338" t="b">
        <f t="shared" si="5"/>
        <v>1</v>
      </c>
      <c r="Y338" t="b">
        <f>tbl_CleanLeads[[#This Row],[Response_Time_Hours]]&gt;24</f>
        <v>0</v>
      </c>
      <c r="Z338" s="13" t="b">
        <f>tbl_CleanLeads[[#This Row],[Response_Time_Hours]]&gt;72</f>
        <v>0</v>
      </c>
      <c r="AA338" s="13" t="b">
        <f>tbl_CleanLeads[[#This Row],[Status_Clean]]="Converted"</f>
        <v>0</v>
      </c>
    </row>
    <row r="339" spans="1:27">
      <c r="A339" t="s">
        <v>90</v>
      </c>
      <c r="B339" t="s">
        <v>1179</v>
      </c>
      <c r="C339" t="s">
        <v>1180</v>
      </c>
      <c r="D339" t="s">
        <v>7258</v>
      </c>
      <c r="E339" t="s">
        <v>101</v>
      </c>
      <c r="F339" t="s">
        <v>193</v>
      </c>
      <c r="G339" s="1">
        <v>45195</v>
      </c>
      <c r="H339" s="8">
        <f>MONTH(tbl_CleanLeads[[#This Row],[Lead_Date_Final]])</f>
        <v>9</v>
      </c>
      <c r="I339" t="s">
        <v>7287</v>
      </c>
      <c r="J339" t="s">
        <v>7263</v>
      </c>
      <c r="K339" t="s">
        <v>7288</v>
      </c>
      <c r="L339">
        <f>WEEKDAY(tbl_CleanLeads[[#This Row],[Lead_Date_Final]],2)</f>
        <v>2</v>
      </c>
      <c r="M339" t="s">
        <v>7265</v>
      </c>
      <c r="N339">
        <v>23</v>
      </c>
      <c r="O339" s="7">
        <v>1931.44</v>
      </c>
      <c r="P339">
        <v>29</v>
      </c>
      <c r="Q339" t="s">
        <v>7289</v>
      </c>
      <c r="R339">
        <f>IF(UPPER(TRIM(Table2[[#This Row],[Status_Clean]]))="CONVERTED",1,0)</f>
        <v>0</v>
      </c>
      <c r="S339">
        <f>IF(ISNUMBER(MATCH(UPPER(TRIM(Table2[[#This Row],[Status_Clean]])),{"CONTACTED","QUALIFIED","CONVERTED"},0)),1,0)</f>
        <v>0</v>
      </c>
      <c r="T339" cm="1">
        <f t="array" ref="T339">_xlfn.SWITCH(UPPER(TRIM(Table2[[#This Row],[Status_Clean]])),"NEW",1,"CONTACTED",2,"QUALIFIED",3,"CONVERTED",4,"LOST",5,99)</f>
        <v>1</v>
      </c>
      <c r="U339" t="str" cm="1">
        <f t="array" ref="U339">_xlfn.LET(_xlpm.x,IFERROR(VALUE(Table2[[#This Row],[Response_Time_Hours]]),""),IF(_xlpm.x="","CHECK",_xlfn.IFS(_xlpm.x&lt;=1,"Immediate",_xlpm.x&lt;=6,"Fast",_xlpm.x&lt;=24,"Moderate",_xlpm.x&gt;24,"Delayed")))</f>
        <v>Moderate</v>
      </c>
      <c r="V339">
        <f>FLOOR(tbl_CleanLeads[[#This Row],[Response_Time_Hours]],6)</f>
        <v>18</v>
      </c>
      <c r="W339" t="str" cm="1">
        <f t="array" ref="W339">IF(Table2[[#This Row],[Interaction_Count_Final]]="","N/A",_xlfn.IFS(Table2[[#This Row],[Interaction_Count_Final]]&lt;=2,"Low",Table2[[#This Row],[Interaction_Count_Final]]&lt;=5,"Medium",Table2[[#This Row],[Interaction_Count_Final]]&gt;=6,"High",TRUE,"CHECK"))</f>
        <v>High</v>
      </c>
      <c r="X339" t="b">
        <f t="shared" si="5"/>
        <v>1</v>
      </c>
      <c r="Y339" t="b">
        <f>tbl_CleanLeads[[#This Row],[Response_Time_Hours]]&gt;24</f>
        <v>0</v>
      </c>
      <c r="Z339" s="13" t="b">
        <f>tbl_CleanLeads[[#This Row],[Response_Time_Hours]]&gt;72</f>
        <v>0</v>
      </c>
      <c r="AA339" s="13" t="b">
        <f>tbl_CleanLeads[[#This Row],[Status_Clean]]="Converted"</f>
        <v>0</v>
      </c>
    </row>
    <row r="340" spans="1:27">
      <c r="A340" t="s">
        <v>70</v>
      </c>
      <c r="B340" t="s">
        <v>1182</v>
      </c>
      <c r="C340" t="s">
        <v>1183</v>
      </c>
      <c r="D340" t="s">
        <v>7268</v>
      </c>
      <c r="E340" t="s">
        <v>263</v>
      </c>
      <c r="F340" t="s">
        <v>193</v>
      </c>
      <c r="G340" s="1">
        <v>45506</v>
      </c>
      <c r="H340" s="8">
        <f>MONTH(tbl_CleanLeads[[#This Row],[Lead_Date_Final]])</f>
        <v>8</v>
      </c>
      <c r="I340" t="s">
        <v>7310</v>
      </c>
      <c r="J340" t="s">
        <v>7271</v>
      </c>
      <c r="K340" t="s">
        <v>7288</v>
      </c>
      <c r="L340">
        <f>WEEKDAY(tbl_CleanLeads[[#This Row],[Lead_Date_Final]],2)</f>
        <v>5</v>
      </c>
      <c r="M340" t="s">
        <v>7312</v>
      </c>
      <c r="N340">
        <v>44.1</v>
      </c>
      <c r="O340" s="7">
        <v>3299.13</v>
      </c>
      <c r="P340">
        <v>16</v>
      </c>
      <c r="Q340" t="s">
        <v>7266</v>
      </c>
      <c r="R340">
        <f>IF(UPPER(TRIM(Table2[[#This Row],[Status_Clean]]))="CONVERTED",1,0)</f>
        <v>0</v>
      </c>
      <c r="S340">
        <f>IF(ISNUMBER(MATCH(UPPER(TRIM(Table2[[#This Row],[Status_Clean]])),{"CONTACTED","QUALIFIED","CONVERTED"},0)),1,0)</f>
        <v>0</v>
      </c>
      <c r="T340" cm="1">
        <f t="array" ref="T340">_xlfn.SWITCH(UPPER(TRIM(Table2[[#This Row],[Status_Clean]])),"NEW",1,"CONTACTED",2,"QUALIFIED",3,"CONVERTED",4,"LOST",5,99)</f>
        <v>1</v>
      </c>
      <c r="U340" t="str" cm="1">
        <f t="array" ref="U340">_xlfn.LET(_xlpm.x,IFERROR(VALUE(Table2[[#This Row],[Response_Time_Hours]]),""),IF(_xlpm.x="","CHECK",_xlfn.IFS(_xlpm.x&lt;=1,"Immediate",_xlpm.x&lt;=6,"Fast",_xlpm.x&lt;=24,"Moderate",_xlpm.x&gt;24,"Delayed")))</f>
        <v>Delayed</v>
      </c>
      <c r="V340">
        <f>FLOOR(tbl_CleanLeads[[#This Row],[Response_Time_Hours]],6)</f>
        <v>42</v>
      </c>
      <c r="W340" t="str" cm="1">
        <f t="array" ref="W340">IF(Table2[[#This Row],[Interaction_Count_Final]]="","N/A",_xlfn.IFS(Table2[[#This Row],[Interaction_Count_Final]]&lt;=2,"Low",Table2[[#This Row],[Interaction_Count_Final]]&lt;=5,"Medium",Table2[[#This Row],[Interaction_Count_Final]]&gt;=6,"High",TRUE,"CHECK"))</f>
        <v>High</v>
      </c>
      <c r="X340" t="b">
        <f t="shared" si="5"/>
        <v>1</v>
      </c>
      <c r="Y340" t="b">
        <f>tbl_CleanLeads[[#This Row],[Response_Time_Hours]]&gt;24</f>
        <v>1</v>
      </c>
      <c r="Z340" s="13" t="b">
        <f>tbl_CleanLeads[[#This Row],[Response_Time_Hours]]&gt;72</f>
        <v>0</v>
      </c>
      <c r="AA340" s="13" t="b">
        <f>tbl_CleanLeads[[#This Row],[Status_Clean]]="Converted"</f>
        <v>0</v>
      </c>
    </row>
    <row r="341" spans="1:27">
      <c r="A341" t="s">
        <v>70</v>
      </c>
      <c r="B341" t="s">
        <v>1185</v>
      </c>
      <c r="C341" t="s">
        <v>1186</v>
      </c>
      <c r="D341" t="s">
        <v>7274</v>
      </c>
      <c r="E341" t="s">
        <v>363</v>
      </c>
      <c r="F341" t="s">
        <v>193</v>
      </c>
      <c r="G341" s="1">
        <v>45441</v>
      </c>
      <c r="H341" s="8">
        <f>MONTH(tbl_CleanLeads[[#This Row],[Lead_Date_Final]])</f>
        <v>5</v>
      </c>
      <c r="I341" t="s">
        <v>7314</v>
      </c>
      <c r="J341" t="s">
        <v>7271</v>
      </c>
      <c r="K341" t="s">
        <v>7277</v>
      </c>
      <c r="L341">
        <f>WEEKDAY(tbl_CleanLeads[[#This Row],[Lead_Date_Final]],2)</f>
        <v>3</v>
      </c>
      <c r="M341" t="s">
        <v>7272</v>
      </c>
      <c r="N341">
        <v>4.9000000000000004</v>
      </c>
      <c r="O341" s="7">
        <v>1398.58</v>
      </c>
      <c r="P341">
        <v>46</v>
      </c>
      <c r="Q341" t="s">
        <v>7289</v>
      </c>
      <c r="R341">
        <f>IF(UPPER(TRIM(Table2[[#This Row],[Status_Clean]]))="CONVERTED",1,0)</f>
        <v>0</v>
      </c>
      <c r="S341">
        <f>IF(ISNUMBER(MATCH(UPPER(TRIM(Table2[[#This Row],[Status_Clean]])),{"CONTACTED","QUALIFIED","CONVERTED"},0)),1,0)</f>
        <v>0</v>
      </c>
      <c r="T341" cm="1">
        <f t="array" ref="T341">_xlfn.SWITCH(UPPER(TRIM(Table2[[#This Row],[Status_Clean]])),"NEW",1,"CONTACTED",2,"QUALIFIED",3,"CONVERTED",4,"LOST",5,99)</f>
        <v>1</v>
      </c>
      <c r="U341" t="str" cm="1">
        <f t="array" ref="U341">_xlfn.LET(_xlpm.x,IFERROR(VALUE(Table2[[#This Row],[Response_Time_Hours]]),""),IF(_xlpm.x="","CHECK",_xlfn.IFS(_xlpm.x&lt;=1,"Immediate",_xlpm.x&lt;=6,"Fast",_xlpm.x&lt;=24,"Moderate",_xlpm.x&gt;24,"Delayed")))</f>
        <v>Fast</v>
      </c>
      <c r="V341">
        <f>FLOOR(tbl_CleanLeads[[#This Row],[Response_Time_Hours]],6)</f>
        <v>0</v>
      </c>
      <c r="W341" t="str" cm="1">
        <f t="array" ref="W341">IF(Table2[[#This Row],[Interaction_Count_Final]]="","N/A",_xlfn.IFS(Table2[[#This Row],[Interaction_Count_Final]]&lt;=2,"Low",Table2[[#This Row],[Interaction_Count_Final]]&lt;=5,"Medium",Table2[[#This Row],[Interaction_Count_Final]]&gt;=6,"High",TRUE,"CHECK"))</f>
        <v>High</v>
      </c>
      <c r="X341" t="b">
        <f t="shared" si="5"/>
        <v>1</v>
      </c>
      <c r="Y341" t="b">
        <f>tbl_CleanLeads[[#This Row],[Response_Time_Hours]]&gt;24</f>
        <v>0</v>
      </c>
      <c r="Z341" s="13" t="b">
        <f>tbl_CleanLeads[[#This Row],[Response_Time_Hours]]&gt;72</f>
        <v>0</v>
      </c>
      <c r="AA341" s="13" t="b">
        <f>tbl_CleanLeads[[#This Row],[Status_Clean]]="Converted"</f>
        <v>0</v>
      </c>
    </row>
    <row r="342" spans="1:27">
      <c r="A342" t="s">
        <v>102</v>
      </c>
      <c r="B342" t="s">
        <v>1189</v>
      </c>
      <c r="C342" t="s">
        <v>1190</v>
      </c>
      <c r="D342" t="s">
        <v>7303</v>
      </c>
      <c r="E342" t="s">
        <v>106</v>
      </c>
      <c r="F342" t="s">
        <v>125</v>
      </c>
      <c r="G342" s="1">
        <v>45521</v>
      </c>
      <c r="H342" s="8">
        <f>MONTH(tbl_CleanLeads[[#This Row],[Lead_Date_Final]])</f>
        <v>8</v>
      </c>
      <c r="I342" t="s">
        <v>7310</v>
      </c>
      <c r="J342" t="s">
        <v>7271</v>
      </c>
      <c r="K342" t="s">
        <v>7288</v>
      </c>
      <c r="L342">
        <f>WEEKDAY(tbl_CleanLeads[[#This Row],[Lead_Date_Final]],2)</f>
        <v>6</v>
      </c>
      <c r="M342" t="s">
        <v>7278</v>
      </c>
      <c r="N342">
        <v>59.1</v>
      </c>
      <c r="O342" s="7">
        <v>3163.18</v>
      </c>
      <c r="P342">
        <v>4</v>
      </c>
      <c r="Q342" t="s">
        <v>7266</v>
      </c>
      <c r="R342">
        <f>IF(UPPER(TRIM(Table2[[#This Row],[Status_Clean]]))="CONVERTED",1,0)</f>
        <v>0</v>
      </c>
      <c r="S342">
        <f>IF(ISNUMBER(MATCH(UPPER(TRIM(Table2[[#This Row],[Status_Clean]])),{"CONTACTED","QUALIFIED","CONVERTED"},0)),1,0)</f>
        <v>1</v>
      </c>
      <c r="T342" cm="1">
        <f t="array" ref="T342">_xlfn.SWITCH(UPPER(TRIM(Table2[[#This Row],[Status_Clean]])),"NEW",1,"CONTACTED",2,"QUALIFIED",3,"CONVERTED",4,"LOST",5,99)</f>
        <v>2</v>
      </c>
      <c r="U342" t="str" cm="1">
        <f t="array" ref="U342">_xlfn.LET(_xlpm.x,IFERROR(VALUE(Table2[[#This Row],[Response_Time_Hours]]),""),IF(_xlpm.x="","CHECK",_xlfn.IFS(_xlpm.x&lt;=1,"Immediate",_xlpm.x&lt;=6,"Fast",_xlpm.x&lt;=24,"Moderate",_xlpm.x&gt;24,"Delayed")))</f>
        <v>Delayed</v>
      </c>
      <c r="V342">
        <f>FLOOR(tbl_CleanLeads[[#This Row],[Response_Time_Hours]],6)</f>
        <v>54</v>
      </c>
      <c r="W342" t="str" cm="1">
        <f t="array" ref="W342">IF(Table2[[#This Row],[Interaction_Count_Final]]="","N/A",_xlfn.IFS(Table2[[#This Row],[Interaction_Count_Final]]&lt;=2,"Low",Table2[[#This Row],[Interaction_Count_Final]]&lt;=5,"Medium",Table2[[#This Row],[Interaction_Count_Final]]&gt;=6,"High",TRUE,"CHECK"))</f>
        <v>Medium</v>
      </c>
      <c r="X342" t="b">
        <f t="shared" si="5"/>
        <v>1</v>
      </c>
      <c r="Y342" t="b">
        <f>tbl_CleanLeads[[#This Row],[Response_Time_Hours]]&gt;24</f>
        <v>1</v>
      </c>
      <c r="Z342" s="13" t="b">
        <f>tbl_CleanLeads[[#This Row],[Response_Time_Hours]]&gt;72</f>
        <v>0</v>
      </c>
      <c r="AA342" s="13" t="b">
        <f>tbl_CleanLeads[[#This Row],[Status_Clean]]="Converted"</f>
        <v>0</v>
      </c>
    </row>
    <row r="343" spans="1:27">
      <c r="A343" t="s">
        <v>63</v>
      </c>
      <c r="B343" t="s">
        <v>1192</v>
      </c>
      <c r="C343" t="s">
        <v>1193</v>
      </c>
      <c r="D343" t="s">
        <v>7303</v>
      </c>
      <c r="E343" t="s">
        <v>469</v>
      </c>
      <c r="F343" t="s">
        <v>71</v>
      </c>
      <c r="G343" s="1">
        <v>45502</v>
      </c>
      <c r="H343" s="8">
        <f>MONTH(tbl_CleanLeads[[#This Row],[Lead_Date_Final]])</f>
        <v>7</v>
      </c>
      <c r="I343" t="s">
        <v>7305</v>
      </c>
      <c r="J343" t="s">
        <v>7271</v>
      </c>
      <c r="K343" t="s">
        <v>7288</v>
      </c>
      <c r="L343">
        <f>WEEKDAY(tbl_CleanLeads[[#This Row],[Lead_Date_Final]],2)</f>
        <v>1</v>
      </c>
      <c r="M343" t="s">
        <v>7298</v>
      </c>
      <c r="N343">
        <v>11.1</v>
      </c>
      <c r="O343" s="7">
        <v>4345.24</v>
      </c>
      <c r="P343">
        <v>11</v>
      </c>
      <c r="Q343" t="s">
        <v>7273</v>
      </c>
      <c r="R343">
        <f>IF(UPPER(TRIM(Table2[[#This Row],[Status_Clean]]))="CONVERTED",1,0)</f>
        <v>0</v>
      </c>
      <c r="S343">
        <f>IF(ISNUMBER(MATCH(UPPER(TRIM(Table2[[#This Row],[Status_Clean]])),{"CONTACTED","QUALIFIED","CONVERTED"},0)),1,0)</f>
        <v>1</v>
      </c>
      <c r="T343" cm="1">
        <f t="array" ref="T343">_xlfn.SWITCH(UPPER(TRIM(Table2[[#This Row],[Status_Clean]])),"NEW",1,"CONTACTED",2,"QUALIFIED",3,"CONVERTED",4,"LOST",5,99)</f>
        <v>3</v>
      </c>
      <c r="U343" t="str" cm="1">
        <f t="array" ref="U343">_xlfn.LET(_xlpm.x,IFERROR(VALUE(Table2[[#This Row],[Response_Time_Hours]]),""),IF(_xlpm.x="","CHECK",_xlfn.IFS(_xlpm.x&lt;=1,"Immediate",_xlpm.x&lt;=6,"Fast",_xlpm.x&lt;=24,"Moderate",_xlpm.x&gt;24,"Delayed")))</f>
        <v>Moderate</v>
      </c>
      <c r="V343">
        <f>FLOOR(tbl_CleanLeads[[#This Row],[Response_Time_Hours]],6)</f>
        <v>6</v>
      </c>
      <c r="W343" t="str" cm="1">
        <f t="array" ref="W343">IF(Table2[[#This Row],[Interaction_Count_Final]]="","N/A",_xlfn.IFS(Table2[[#This Row],[Interaction_Count_Final]]&lt;=2,"Low",Table2[[#This Row],[Interaction_Count_Final]]&lt;=5,"Medium",Table2[[#This Row],[Interaction_Count_Final]]&gt;=6,"High",TRUE,"CHECK"))</f>
        <v>High</v>
      </c>
      <c r="X343" t="b">
        <f t="shared" si="5"/>
        <v>1</v>
      </c>
      <c r="Y343" t="b">
        <f>tbl_CleanLeads[[#This Row],[Response_Time_Hours]]&gt;24</f>
        <v>0</v>
      </c>
      <c r="Z343" s="13" t="b">
        <f>tbl_CleanLeads[[#This Row],[Response_Time_Hours]]&gt;72</f>
        <v>0</v>
      </c>
      <c r="AA343" s="13" t="b">
        <f>tbl_CleanLeads[[#This Row],[Status_Clean]]="Converted"</f>
        <v>0</v>
      </c>
    </row>
    <row r="344" spans="1:27">
      <c r="A344" t="s">
        <v>102</v>
      </c>
      <c r="B344" t="s">
        <v>1195</v>
      </c>
      <c r="C344" t="s">
        <v>1196</v>
      </c>
      <c r="D344" t="s">
        <v>7268</v>
      </c>
      <c r="E344" t="s">
        <v>311</v>
      </c>
      <c r="F344" t="s">
        <v>193</v>
      </c>
      <c r="G344" s="1">
        <v>44959</v>
      </c>
      <c r="H344" s="8">
        <f>MONTH(tbl_CleanLeads[[#This Row],[Lead_Date_Final]])</f>
        <v>2</v>
      </c>
      <c r="I344" t="s">
        <v>7283</v>
      </c>
      <c r="J344" t="s">
        <v>7263</v>
      </c>
      <c r="K344" t="s">
        <v>7284</v>
      </c>
      <c r="L344">
        <f>WEEKDAY(tbl_CleanLeads[[#This Row],[Lead_Date_Final]],2)</f>
        <v>4</v>
      </c>
      <c r="M344" t="s">
        <v>7285</v>
      </c>
      <c r="N344">
        <v>4.5</v>
      </c>
      <c r="O344" s="7">
        <v>1662.55</v>
      </c>
      <c r="P344" t="s">
        <v>232</v>
      </c>
      <c r="Q344" t="s">
        <v>7289</v>
      </c>
      <c r="R344">
        <f>IF(UPPER(TRIM(Table2[[#This Row],[Status_Clean]]))="CONVERTED",1,0)</f>
        <v>0</v>
      </c>
      <c r="S344">
        <f>IF(ISNUMBER(MATCH(UPPER(TRIM(Table2[[#This Row],[Status_Clean]])),{"CONTACTED","QUALIFIED","CONVERTED"},0)),1,0)</f>
        <v>0</v>
      </c>
      <c r="T344" cm="1">
        <f t="array" ref="T344">_xlfn.SWITCH(UPPER(TRIM(Table2[[#This Row],[Status_Clean]])),"NEW",1,"CONTACTED",2,"QUALIFIED",3,"CONVERTED",4,"LOST",5,99)</f>
        <v>1</v>
      </c>
      <c r="U344" t="str" cm="1">
        <f t="array" ref="U344">_xlfn.LET(_xlpm.x,IFERROR(VALUE(Table2[[#This Row],[Response_Time_Hours]]),""),IF(_xlpm.x="","CHECK",_xlfn.IFS(_xlpm.x&lt;=1,"Immediate",_xlpm.x&lt;=6,"Fast",_xlpm.x&lt;=24,"Moderate",_xlpm.x&gt;24,"Delayed")))</f>
        <v>Fast</v>
      </c>
      <c r="V344">
        <f>FLOOR(tbl_CleanLeads[[#This Row],[Response_Time_Hours]],6)</f>
        <v>0</v>
      </c>
      <c r="W344" t="str" cm="1">
        <f t="array" ref="W344">IF(Table2[[#This Row],[Interaction_Count_Final]]="","N/A",_xlfn.IFS(Table2[[#This Row],[Interaction_Count_Final]]&lt;=2,"Low",Table2[[#This Row],[Interaction_Count_Final]]&lt;=5,"Medium",Table2[[#This Row],[Interaction_Count_Final]]&gt;=6,"High",TRUE,"CHECK"))</f>
        <v>High</v>
      </c>
      <c r="X344" t="b">
        <f t="shared" si="5"/>
        <v>1</v>
      </c>
      <c r="Y344" t="b">
        <f>tbl_CleanLeads[[#This Row],[Response_Time_Hours]]&gt;24</f>
        <v>0</v>
      </c>
      <c r="Z344" s="13" t="b">
        <f>tbl_CleanLeads[[#This Row],[Response_Time_Hours]]&gt;72</f>
        <v>0</v>
      </c>
      <c r="AA344" s="13" t="b">
        <f>tbl_CleanLeads[[#This Row],[Status_Clean]]="Converted"</f>
        <v>0</v>
      </c>
    </row>
    <row r="345" spans="1:27">
      <c r="A345" t="s">
        <v>102</v>
      </c>
      <c r="B345" t="s">
        <v>1198</v>
      </c>
      <c r="C345" t="s">
        <v>7633</v>
      </c>
      <c r="D345" t="s">
        <v>7280</v>
      </c>
      <c r="E345" t="s">
        <v>469</v>
      </c>
      <c r="F345" t="s">
        <v>71</v>
      </c>
      <c r="G345" s="1">
        <v>45636</v>
      </c>
      <c r="H345" s="8">
        <f>MONTH(tbl_CleanLeads[[#This Row],[Lead_Date_Final]])</f>
        <v>12</v>
      </c>
      <c r="I345" t="s">
        <v>7262</v>
      </c>
      <c r="J345" t="s">
        <v>7271</v>
      </c>
      <c r="K345" t="s">
        <v>7264</v>
      </c>
      <c r="L345">
        <f>WEEKDAY(tbl_CleanLeads[[#This Row],[Lead_Date_Final]],2)</f>
        <v>2</v>
      </c>
      <c r="M345" t="s">
        <v>7265</v>
      </c>
      <c r="N345">
        <v>27.9</v>
      </c>
      <c r="O345" s="7">
        <v>2188.66</v>
      </c>
      <c r="P345">
        <v>17</v>
      </c>
      <c r="Q345" t="s">
        <v>7266</v>
      </c>
      <c r="R345">
        <f>IF(UPPER(TRIM(Table2[[#This Row],[Status_Clean]]))="CONVERTED",1,0)</f>
        <v>0</v>
      </c>
      <c r="S345">
        <f>IF(ISNUMBER(MATCH(UPPER(TRIM(Table2[[#This Row],[Status_Clean]])),{"CONTACTED","QUALIFIED","CONVERTED"},0)),1,0)</f>
        <v>1</v>
      </c>
      <c r="T345" cm="1">
        <f t="array" ref="T345">_xlfn.SWITCH(UPPER(TRIM(Table2[[#This Row],[Status_Clean]])),"NEW",1,"CONTACTED",2,"QUALIFIED",3,"CONVERTED",4,"LOST",5,99)</f>
        <v>3</v>
      </c>
      <c r="U345" t="str" cm="1">
        <f t="array" ref="U345">_xlfn.LET(_xlpm.x,IFERROR(VALUE(Table2[[#This Row],[Response_Time_Hours]]),""),IF(_xlpm.x="","CHECK",_xlfn.IFS(_xlpm.x&lt;=1,"Immediate",_xlpm.x&lt;=6,"Fast",_xlpm.x&lt;=24,"Moderate",_xlpm.x&gt;24,"Delayed")))</f>
        <v>Delayed</v>
      </c>
      <c r="V345">
        <f>FLOOR(tbl_CleanLeads[[#This Row],[Response_Time_Hours]],6)</f>
        <v>24</v>
      </c>
      <c r="W345" t="str" cm="1">
        <f t="array" ref="W345">IF(Table2[[#This Row],[Interaction_Count_Final]]="","N/A",_xlfn.IFS(Table2[[#This Row],[Interaction_Count_Final]]&lt;=2,"Low",Table2[[#This Row],[Interaction_Count_Final]]&lt;=5,"Medium",Table2[[#This Row],[Interaction_Count_Final]]&gt;=6,"High",TRUE,"CHECK"))</f>
        <v>High</v>
      </c>
      <c r="X345" t="b">
        <f t="shared" si="5"/>
        <v>1</v>
      </c>
      <c r="Y345" t="b">
        <f>tbl_CleanLeads[[#This Row],[Response_Time_Hours]]&gt;24</f>
        <v>1</v>
      </c>
      <c r="Z345" s="13" t="b">
        <f>tbl_CleanLeads[[#This Row],[Response_Time_Hours]]&gt;72</f>
        <v>0</v>
      </c>
      <c r="AA345" s="13" t="b">
        <f>tbl_CleanLeads[[#This Row],[Status_Clean]]="Converted"</f>
        <v>0</v>
      </c>
    </row>
    <row r="346" spans="1:27">
      <c r="A346" t="s">
        <v>90</v>
      </c>
      <c r="B346" t="s">
        <v>1202</v>
      </c>
      <c r="C346" t="s">
        <v>1203</v>
      </c>
      <c r="D346" t="s">
        <v>7258</v>
      </c>
      <c r="E346" t="s">
        <v>473</v>
      </c>
      <c r="F346" t="s">
        <v>125</v>
      </c>
      <c r="G346" s="1">
        <v>45463</v>
      </c>
      <c r="H346" s="8">
        <f>MONTH(tbl_CleanLeads[[#This Row],[Lead_Date_Final]])</f>
        <v>6</v>
      </c>
      <c r="I346" t="s">
        <v>7276</v>
      </c>
      <c r="J346" t="s">
        <v>7271</v>
      </c>
      <c r="K346" t="s">
        <v>7277</v>
      </c>
      <c r="L346">
        <f>WEEKDAY(tbl_CleanLeads[[#This Row],[Lead_Date_Final]],2)</f>
        <v>4</v>
      </c>
      <c r="M346" t="s">
        <v>7285</v>
      </c>
      <c r="N346">
        <v>45.4</v>
      </c>
      <c r="O346" s="7">
        <v>4271.7</v>
      </c>
      <c r="P346">
        <v>24</v>
      </c>
      <c r="Q346" t="s">
        <v>7273</v>
      </c>
      <c r="R346">
        <f>IF(UPPER(TRIM(Table2[[#This Row],[Status_Clean]]))="CONVERTED",1,0)</f>
        <v>0</v>
      </c>
      <c r="S346">
        <f>IF(ISNUMBER(MATCH(UPPER(TRIM(Table2[[#This Row],[Status_Clean]])),{"CONTACTED","QUALIFIED","CONVERTED"},0)),1,0)</f>
        <v>1</v>
      </c>
      <c r="T346" cm="1">
        <f t="array" ref="T346">_xlfn.SWITCH(UPPER(TRIM(Table2[[#This Row],[Status_Clean]])),"NEW",1,"CONTACTED",2,"QUALIFIED",3,"CONVERTED",4,"LOST",5,99)</f>
        <v>2</v>
      </c>
      <c r="U346" t="str" cm="1">
        <f t="array" ref="U346">_xlfn.LET(_xlpm.x,IFERROR(VALUE(Table2[[#This Row],[Response_Time_Hours]]),""),IF(_xlpm.x="","CHECK",_xlfn.IFS(_xlpm.x&lt;=1,"Immediate",_xlpm.x&lt;=6,"Fast",_xlpm.x&lt;=24,"Moderate",_xlpm.x&gt;24,"Delayed")))</f>
        <v>Delayed</v>
      </c>
      <c r="V346">
        <f>FLOOR(tbl_CleanLeads[[#This Row],[Response_Time_Hours]],6)</f>
        <v>42</v>
      </c>
      <c r="W346" t="str" cm="1">
        <f t="array" ref="W346">IF(Table2[[#This Row],[Interaction_Count_Final]]="","N/A",_xlfn.IFS(Table2[[#This Row],[Interaction_Count_Final]]&lt;=2,"Low",Table2[[#This Row],[Interaction_Count_Final]]&lt;=5,"Medium",Table2[[#This Row],[Interaction_Count_Final]]&gt;=6,"High",TRUE,"CHECK"))</f>
        <v>High</v>
      </c>
      <c r="X346" t="b">
        <f t="shared" si="5"/>
        <v>1</v>
      </c>
      <c r="Y346" t="b">
        <f>tbl_CleanLeads[[#This Row],[Response_Time_Hours]]&gt;24</f>
        <v>1</v>
      </c>
      <c r="Z346" s="13" t="b">
        <f>tbl_CleanLeads[[#This Row],[Response_Time_Hours]]&gt;72</f>
        <v>0</v>
      </c>
      <c r="AA346" s="13" t="b">
        <f>tbl_CleanLeads[[#This Row],[Status_Clean]]="Converted"</f>
        <v>0</v>
      </c>
    </row>
    <row r="347" spans="1:27">
      <c r="A347" t="s">
        <v>63</v>
      </c>
      <c r="B347" t="s">
        <v>1206</v>
      </c>
      <c r="C347" t="s">
        <v>1207</v>
      </c>
      <c r="D347" t="s">
        <v>7268</v>
      </c>
      <c r="E347" t="s">
        <v>473</v>
      </c>
      <c r="F347" t="s">
        <v>125</v>
      </c>
      <c r="G347" s="1">
        <v>45518</v>
      </c>
      <c r="H347" s="8">
        <f>MONTH(tbl_CleanLeads[[#This Row],[Lead_Date_Final]])</f>
        <v>8</v>
      </c>
      <c r="I347" t="s">
        <v>7310</v>
      </c>
      <c r="J347" t="s">
        <v>7271</v>
      </c>
      <c r="K347" t="s">
        <v>7288</v>
      </c>
      <c r="L347">
        <f>WEEKDAY(tbl_CleanLeads[[#This Row],[Lead_Date_Final]],2)</f>
        <v>3</v>
      </c>
      <c r="M347" t="s">
        <v>7272</v>
      </c>
      <c r="N347">
        <v>42</v>
      </c>
      <c r="O347" s="7">
        <v>1403.33</v>
      </c>
      <c r="P347">
        <v>33</v>
      </c>
      <c r="Q347" t="s">
        <v>7289</v>
      </c>
      <c r="R347">
        <f>IF(UPPER(TRIM(Table2[[#This Row],[Status_Clean]]))="CONVERTED",1,0)</f>
        <v>0</v>
      </c>
      <c r="S347">
        <f>IF(ISNUMBER(MATCH(UPPER(TRIM(Table2[[#This Row],[Status_Clean]])),{"CONTACTED","QUALIFIED","CONVERTED"},0)),1,0)</f>
        <v>1</v>
      </c>
      <c r="T347" cm="1">
        <f t="array" ref="T347">_xlfn.SWITCH(UPPER(TRIM(Table2[[#This Row],[Status_Clean]])),"NEW",1,"CONTACTED",2,"QUALIFIED",3,"CONVERTED",4,"LOST",5,99)</f>
        <v>2</v>
      </c>
      <c r="U347" t="str" cm="1">
        <f t="array" ref="U347">_xlfn.LET(_xlpm.x,IFERROR(VALUE(Table2[[#This Row],[Response_Time_Hours]]),""),IF(_xlpm.x="","CHECK",_xlfn.IFS(_xlpm.x&lt;=1,"Immediate",_xlpm.x&lt;=6,"Fast",_xlpm.x&lt;=24,"Moderate",_xlpm.x&gt;24,"Delayed")))</f>
        <v>Delayed</v>
      </c>
      <c r="V347">
        <f>FLOOR(tbl_CleanLeads[[#This Row],[Response_Time_Hours]],6)</f>
        <v>42</v>
      </c>
      <c r="W347" t="str" cm="1">
        <f t="array" ref="W347">IF(Table2[[#This Row],[Interaction_Count_Final]]="","N/A",_xlfn.IFS(Table2[[#This Row],[Interaction_Count_Final]]&lt;=2,"Low",Table2[[#This Row],[Interaction_Count_Final]]&lt;=5,"Medium",Table2[[#This Row],[Interaction_Count_Final]]&gt;=6,"High",TRUE,"CHECK"))</f>
        <v>High</v>
      </c>
      <c r="X347" t="b">
        <f t="shared" si="5"/>
        <v>1</v>
      </c>
      <c r="Y347" t="b">
        <f>tbl_CleanLeads[[#This Row],[Response_Time_Hours]]&gt;24</f>
        <v>1</v>
      </c>
      <c r="Z347" s="13" t="b">
        <f>tbl_CleanLeads[[#This Row],[Response_Time_Hours]]&gt;72</f>
        <v>0</v>
      </c>
      <c r="AA347" s="13" t="b">
        <f>tbl_CleanLeads[[#This Row],[Status_Clean]]="Converted"</f>
        <v>0</v>
      </c>
    </row>
    <row r="348" spans="1:27">
      <c r="A348" t="s">
        <v>63</v>
      </c>
      <c r="B348" t="s">
        <v>1209</v>
      </c>
      <c r="C348" t="s">
        <v>1210</v>
      </c>
      <c r="D348" t="s">
        <v>7303</v>
      </c>
      <c r="E348" t="s">
        <v>792</v>
      </c>
      <c r="F348" t="s">
        <v>250</v>
      </c>
      <c r="G348" s="1">
        <v>45073</v>
      </c>
      <c r="H348" s="8">
        <f>MONTH(tbl_CleanLeads[[#This Row],[Lead_Date_Final]])</f>
        <v>5</v>
      </c>
      <c r="I348" t="s">
        <v>7314</v>
      </c>
      <c r="J348" t="s">
        <v>7263</v>
      </c>
      <c r="K348" t="s">
        <v>7277</v>
      </c>
      <c r="L348">
        <f>WEEKDAY(tbl_CleanLeads[[#This Row],[Lead_Date_Final]],2)</f>
        <v>6</v>
      </c>
      <c r="M348" t="s">
        <v>7278</v>
      </c>
      <c r="N348">
        <v>56.2</v>
      </c>
      <c r="O348" s="7">
        <v>1413.5</v>
      </c>
      <c r="P348">
        <v>12</v>
      </c>
      <c r="Q348" t="s">
        <v>7289</v>
      </c>
      <c r="R348">
        <f>IF(UPPER(TRIM(Table2[[#This Row],[Status_Clean]]))="CONVERTED",1,0)</f>
        <v>1</v>
      </c>
      <c r="S348">
        <f>IF(ISNUMBER(MATCH(UPPER(TRIM(Table2[[#This Row],[Status_Clean]])),{"CONTACTED","QUALIFIED","CONVERTED"},0)),1,0)</f>
        <v>1</v>
      </c>
      <c r="T348" cm="1">
        <f t="array" ref="T348">_xlfn.SWITCH(UPPER(TRIM(Table2[[#This Row],[Status_Clean]])),"NEW",1,"CONTACTED",2,"QUALIFIED",3,"CONVERTED",4,"LOST",5,99)</f>
        <v>4</v>
      </c>
      <c r="U348" t="str" cm="1">
        <f t="array" ref="U348">_xlfn.LET(_xlpm.x,IFERROR(VALUE(Table2[[#This Row],[Response_Time_Hours]]),""),IF(_xlpm.x="","CHECK",_xlfn.IFS(_xlpm.x&lt;=1,"Immediate",_xlpm.x&lt;=6,"Fast",_xlpm.x&lt;=24,"Moderate",_xlpm.x&gt;24,"Delayed")))</f>
        <v>Delayed</v>
      </c>
      <c r="V348">
        <f>FLOOR(tbl_CleanLeads[[#This Row],[Response_Time_Hours]],6)</f>
        <v>54</v>
      </c>
      <c r="W348" t="str" cm="1">
        <f t="array" ref="W348">IF(Table2[[#This Row],[Interaction_Count_Final]]="","N/A",_xlfn.IFS(Table2[[#This Row],[Interaction_Count_Final]]&lt;=2,"Low",Table2[[#This Row],[Interaction_Count_Final]]&lt;=5,"Medium",Table2[[#This Row],[Interaction_Count_Final]]&gt;=6,"High",TRUE,"CHECK"))</f>
        <v>High</v>
      </c>
      <c r="X348" t="b">
        <f t="shared" si="5"/>
        <v>1</v>
      </c>
      <c r="Y348" t="b">
        <f>tbl_CleanLeads[[#This Row],[Response_Time_Hours]]&gt;24</f>
        <v>1</v>
      </c>
      <c r="Z348" s="13" t="b">
        <f>tbl_CleanLeads[[#This Row],[Response_Time_Hours]]&gt;72</f>
        <v>0</v>
      </c>
      <c r="AA348" s="13" t="b">
        <f>tbl_CleanLeads[[#This Row],[Status_Clean]]="Converted"</f>
        <v>1</v>
      </c>
    </row>
    <row r="349" spans="1:27">
      <c r="A349" t="s">
        <v>90</v>
      </c>
      <c r="B349" t="s">
        <v>1212</v>
      </c>
      <c r="C349" t="s">
        <v>1213</v>
      </c>
      <c r="D349" t="s">
        <v>7274</v>
      </c>
      <c r="E349" t="s">
        <v>123</v>
      </c>
      <c r="F349" t="s">
        <v>125</v>
      </c>
      <c r="G349" s="1">
        <v>45118</v>
      </c>
      <c r="H349" s="8">
        <f>MONTH(tbl_CleanLeads[[#This Row],[Lead_Date_Final]])</f>
        <v>7</v>
      </c>
      <c r="I349" t="s">
        <v>7305</v>
      </c>
      <c r="J349" t="s">
        <v>7263</v>
      </c>
      <c r="K349" t="s">
        <v>7288</v>
      </c>
      <c r="L349">
        <f>WEEKDAY(tbl_CleanLeads[[#This Row],[Lead_Date_Final]],2)</f>
        <v>2</v>
      </c>
      <c r="M349" t="s">
        <v>7265</v>
      </c>
      <c r="N349">
        <v>61</v>
      </c>
      <c r="O349" s="7">
        <v>1023.83</v>
      </c>
      <c r="P349">
        <v>15</v>
      </c>
      <c r="Q349" t="s">
        <v>7289</v>
      </c>
      <c r="R349">
        <f>IF(UPPER(TRIM(Table2[[#This Row],[Status_Clean]]))="CONVERTED",1,0)</f>
        <v>0</v>
      </c>
      <c r="S349">
        <f>IF(ISNUMBER(MATCH(UPPER(TRIM(Table2[[#This Row],[Status_Clean]])),{"CONTACTED","QUALIFIED","CONVERTED"},0)),1,0)</f>
        <v>1</v>
      </c>
      <c r="T349" cm="1">
        <f t="array" ref="T349">_xlfn.SWITCH(UPPER(TRIM(Table2[[#This Row],[Status_Clean]])),"NEW",1,"CONTACTED",2,"QUALIFIED",3,"CONVERTED",4,"LOST",5,99)</f>
        <v>2</v>
      </c>
      <c r="U349" t="str" cm="1">
        <f t="array" ref="U349">_xlfn.LET(_xlpm.x,IFERROR(VALUE(Table2[[#This Row],[Response_Time_Hours]]),""),IF(_xlpm.x="","CHECK",_xlfn.IFS(_xlpm.x&lt;=1,"Immediate",_xlpm.x&lt;=6,"Fast",_xlpm.x&lt;=24,"Moderate",_xlpm.x&gt;24,"Delayed")))</f>
        <v>Delayed</v>
      </c>
      <c r="V349">
        <f>FLOOR(tbl_CleanLeads[[#This Row],[Response_Time_Hours]],6)</f>
        <v>60</v>
      </c>
      <c r="W349" t="str" cm="1">
        <f t="array" ref="W349">IF(Table2[[#This Row],[Interaction_Count_Final]]="","N/A",_xlfn.IFS(Table2[[#This Row],[Interaction_Count_Final]]&lt;=2,"Low",Table2[[#This Row],[Interaction_Count_Final]]&lt;=5,"Medium",Table2[[#This Row],[Interaction_Count_Final]]&gt;=6,"High",TRUE,"CHECK"))</f>
        <v>High</v>
      </c>
      <c r="X349" t="b">
        <f t="shared" si="5"/>
        <v>1</v>
      </c>
      <c r="Y349" t="b">
        <f>tbl_CleanLeads[[#This Row],[Response_Time_Hours]]&gt;24</f>
        <v>1</v>
      </c>
      <c r="Z349" s="13" t="b">
        <f>tbl_CleanLeads[[#This Row],[Response_Time_Hours]]&gt;72</f>
        <v>0</v>
      </c>
      <c r="AA349" s="13" t="b">
        <f>tbl_CleanLeads[[#This Row],[Status_Clean]]="Converted"</f>
        <v>0</v>
      </c>
    </row>
    <row r="350" spans="1:27">
      <c r="A350" t="s">
        <v>102</v>
      </c>
      <c r="B350" t="s">
        <v>1215</v>
      </c>
      <c r="C350" t="s">
        <v>1216</v>
      </c>
      <c r="D350" t="s">
        <v>7274</v>
      </c>
      <c r="E350" t="s">
        <v>222</v>
      </c>
      <c r="F350" t="s">
        <v>193</v>
      </c>
      <c r="G350" s="1">
        <v>45309</v>
      </c>
      <c r="H350" s="8">
        <f>MONTH(tbl_CleanLeads[[#This Row],[Lead_Date_Final]])</f>
        <v>1</v>
      </c>
      <c r="I350" t="s">
        <v>7317</v>
      </c>
      <c r="J350" t="s">
        <v>7271</v>
      </c>
      <c r="K350" t="s">
        <v>7284</v>
      </c>
      <c r="L350">
        <f>WEEKDAY(tbl_CleanLeads[[#This Row],[Lead_Date_Final]],2)</f>
        <v>4</v>
      </c>
      <c r="M350" t="s">
        <v>7285</v>
      </c>
      <c r="N350">
        <v>59.5</v>
      </c>
      <c r="O350" s="7">
        <v>2215.21</v>
      </c>
      <c r="P350">
        <v>21</v>
      </c>
      <c r="Q350" t="s">
        <v>7266</v>
      </c>
      <c r="R350">
        <f>IF(UPPER(TRIM(Table2[[#This Row],[Status_Clean]]))="CONVERTED",1,0)</f>
        <v>0</v>
      </c>
      <c r="S350">
        <f>IF(ISNUMBER(MATCH(UPPER(TRIM(Table2[[#This Row],[Status_Clean]])),{"CONTACTED","QUALIFIED","CONVERTED"},0)),1,0)</f>
        <v>0</v>
      </c>
      <c r="T350" cm="1">
        <f t="array" ref="T350">_xlfn.SWITCH(UPPER(TRIM(Table2[[#This Row],[Status_Clean]])),"NEW",1,"CONTACTED",2,"QUALIFIED",3,"CONVERTED",4,"LOST",5,99)</f>
        <v>1</v>
      </c>
      <c r="U350" t="str" cm="1">
        <f t="array" ref="U350">_xlfn.LET(_xlpm.x,IFERROR(VALUE(Table2[[#This Row],[Response_Time_Hours]]),""),IF(_xlpm.x="","CHECK",_xlfn.IFS(_xlpm.x&lt;=1,"Immediate",_xlpm.x&lt;=6,"Fast",_xlpm.x&lt;=24,"Moderate",_xlpm.x&gt;24,"Delayed")))</f>
        <v>Delayed</v>
      </c>
      <c r="V350">
        <f>FLOOR(tbl_CleanLeads[[#This Row],[Response_Time_Hours]],6)</f>
        <v>54</v>
      </c>
      <c r="W350" t="str" cm="1">
        <f t="array" ref="W350">IF(Table2[[#This Row],[Interaction_Count_Final]]="","N/A",_xlfn.IFS(Table2[[#This Row],[Interaction_Count_Final]]&lt;=2,"Low",Table2[[#This Row],[Interaction_Count_Final]]&lt;=5,"Medium",Table2[[#This Row],[Interaction_Count_Final]]&gt;=6,"High",TRUE,"CHECK"))</f>
        <v>High</v>
      </c>
      <c r="X350" t="b">
        <f t="shared" si="5"/>
        <v>1</v>
      </c>
      <c r="Y350" t="b">
        <f>tbl_CleanLeads[[#This Row],[Response_Time_Hours]]&gt;24</f>
        <v>1</v>
      </c>
      <c r="Z350" s="13" t="b">
        <f>tbl_CleanLeads[[#This Row],[Response_Time_Hours]]&gt;72</f>
        <v>0</v>
      </c>
      <c r="AA350" s="13" t="b">
        <f>tbl_CleanLeads[[#This Row],[Status_Clean]]="Converted"</f>
        <v>0</v>
      </c>
    </row>
    <row r="351" spans="1:27">
      <c r="A351" t="s">
        <v>70</v>
      </c>
      <c r="B351" t="s">
        <v>1218</v>
      </c>
      <c r="C351" t="s">
        <v>1219</v>
      </c>
      <c r="D351" t="s">
        <v>7274</v>
      </c>
      <c r="E351" t="s">
        <v>473</v>
      </c>
      <c r="F351" t="s">
        <v>250</v>
      </c>
      <c r="G351" s="1">
        <v>45300</v>
      </c>
      <c r="H351" s="8">
        <f>MONTH(tbl_CleanLeads[[#This Row],[Lead_Date_Final]])</f>
        <v>1</v>
      </c>
      <c r="I351" t="s">
        <v>7317</v>
      </c>
      <c r="J351" t="s">
        <v>7271</v>
      </c>
      <c r="K351" t="s">
        <v>7284</v>
      </c>
      <c r="L351">
        <f>WEEKDAY(tbl_CleanLeads[[#This Row],[Lead_Date_Final]],2)</f>
        <v>2</v>
      </c>
      <c r="M351" t="s">
        <v>7265</v>
      </c>
      <c r="N351">
        <v>22.5</v>
      </c>
      <c r="O351" s="7">
        <v>2653.42</v>
      </c>
      <c r="P351">
        <v>18</v>
      </c>
      <c r="Q351" t="s">
        <v>7266</v>
      </c>
      <c r="R351">
        <f>IF(UPPER(TRIM(Table2[[#This Row],[Status_Clean]]))="CONVERTED",1,0)</f>
        <v>1</v>
      </c>
      <c r="S351">
        <f>IF(ISNUMBER(MATCH(UPPER(TRIM(Table2[[#This Row],[Status_Clean]])),{"CONTACTED","QUALIFIED","CONVERTED"},0)),1,0)</f>
        <v>1</v>
      </c>
      <c r="T351" cm="1">
        <f t="array" ref="T351">_xlfn.SWITCH(UPPER(TRIM(Table2[[#This Row],[Status_Clean]])),"NEW",1,"CONTACTED",2,"QUALIFIED",3,"CONVERTED",4,"LOST",5,99)</f>
        <v>4</v>
      </c>
      <c r="U351" t="str" cm="1">
        <f t="array" ref="U351">_xlfn.LET(_xlpm.x,IFERROR(VALUE(Table2[[#This Row],[Response_Time_Hours]]),""),IF(_xlpm.x="","CHECK",_xlfn.IFS(_xlpm.x&lt;=1,"Immediate",_xlpm.x&lt;=6,"Fast",_xlpm.x&lt;=24,"Moderate",_xlpm.x&gt;24,"Delayed")))</f>
        <v>Moderate</v>
      </c>
      <c r="V351">
        <f>FLOOR(tbl_CleanLeads[[#This Row],[Response_Time_Hours]],6)</f>
        <v>18</v>
      </c>
      <c r="W351" t="str" cm="1">
        <f t="array" ref="W351">IF(Table2[[#This Row],[Interaction_Count_Final]]="","N/A",_xlfn.IFS(Table2[[#This Row],[Interaction_Count_Final]]&lt;=2,"Low",Table2[[#This Row],[Interaction_Count_Final]]&lt;=5,"Medium",Table2[[#This Row],[Interaction_Count_Final]]&gt;=6,"High",TRUE,"CHECK"))</f>
        <v>High</v>
      </c>
      <c r="X351" t="b">
        <f t="shared" si="5"/>
        <v>1</v>
      </c>
      <c r="Y351" t="b">
        <f>tbl_CleanLeads[[#This Row],[Response_Time_Hours]]&gt;24</f>
        <v>0</v>
      </c>
      <c r="Z351" s="13" t="b">
        <f>tbl_CleanLeads[[#This Row],[Response_Time_Hours]]&gt;72</f>
        <v>0</v>
      </c>
      <c r="AA351" s="13" t="b">
        <f>tbl_CleanLeads[[#This Row],[Status_Clean]]="Converted"</f>
        <v>1</v>
      </c>
    </row>
    <row r="352" spans="1:27">
      <c r="A352" t="s">
        <v>63</v>
      </c>
      <c r="B352" t="s">
        <v>1221</v>
      </c>
      <c r="C352" t="s">
        <v>1222</v>
      </c>
      <c r="D352" t="s">
        <v>7258</v>
      </c>
      <c r="E352" t="s">
        <v>123</v>
      </c>
      <c r="F352" t="s">
        <v>125</v>
      </c>
      <c r="G352" s="1">
        <v>45353</v>
      </c>
      <c r="H352" s="8">
        <f>MONTH(tbl_CleanLeads[[#This Row],[Lead_Date_Final]])</f>
        <v>3</v>
      </c>
      <c r="I352" t="s">
        <v>7295</v>
      </c>
      <c r="J352" t="s">
        <v>7271</v>
      </c>
      <c r="K352" t="s">
        <v>7284</v>
      </c>
      <c r="L352">
        <f>WEEKDAY(tbl_CleanLeads[[#This Row],[Lead_Date_Final]],2)</f>
        <v>6</v>
      </c>
      <c r="M352" t="s">
        <v>7278</v>
      </c>
      <c r="N352">
        <v>32.299999999999997</v>
      </c>
      <c r="O352" s="7">
        <v>2326.11</v>
      </c>
      <c r="P352">
        <v>10</v>
      </c>
      <c r="Q352" t="s">
        <v>7266</v>
      </c>
      <c r="R352">
        <f>IF(UPPER(TRIM(Table2[[#This Row],[Status_Clean]]))="CONVERTED",1,0)</f>
        <v>0</v>
      </c>
      <c r="S352">
        <f>IF(ISNUMBER(MATCH(UPPER(TRIM(Table2[[#This Row],[Status_Clean]])),{"CONTACTED","QUALIFIED","CONVERTED"},0)),1,0)</f>
        <v>1</v>
      </c>
      <c r="T352" cm="1">
        <f t="array" ref="T352">_xlfn.SWITCH(UPPER(TRIM(Table2[[#This Row],[Status_Clean]])),"NEW",1,"CONTACTED",2,"QUALIFIED",3,"CONVERTED",4,"LOST",5,99)</f>
        <v>2</v>
      </c>
      <c r="U352" t="str" cm="1">
        <f t="array" ref="U352">_xlfn.LET(_xlpm.x,IFERROR(VALUE(Table2[[#This Row],[Response_Time_Hours]]),""),IF(_xlpm.x="","CHECK",_xlfn.IFS(_xlpm.x&lt;=1,"Immediate",_xlpm.x&lt;=6,"Fast",_xlpm.x&lt;=24,"Moderate",_xlpm.x&gt;24,"Delayed")))</f>
        <v>Delayed</v>
      </c>
      <c r="V352">
        <f>FLOOR(tbl_CleanLeads[[#This Row],[Response_Time_Hours]],6)</f>
        <v>30</v>
      </c>
      <c r="W352" t="str" cm="1">
        <f t="array" ref="W352">IF(Table2[[#This Row],[Interaction_Count_Final]]="","N/A",_xlfn.IFS(Table2[[#This Row],[Interaction_Count_Final]]&lt;=2,"Low",Table2[[#This Row],[Interaction_Count_Final]]&lt;=5,"Medium",Table2[[#This Row],[Interaction_Count_Final]]&gt;=6,"High",TRUE,"CHECK"))</f>
        <v>High</v>
      </c>
      <c r="X352" t="b">
        <f t="shared" si="5"/>
        <v>1</v>
      </c>
      <c r="Y352" t="b">
        <f>tbl_CleanLeads[[#This Row],[Response_Time_Hours]]&gt;24</f>
        <v>1</v>
      </c>
      <c r="Z352" s="13" t="b">
        <f>tbl_CleanLeads[[#This Row],[Response_Time_Hours]]&gt;72</f>
        <v>0</v>
      </c>
      <c r="AA352" s="13" t="b">
        <f>tbl_CleanLeads[[#This Row],[Status_Clean]]="Converted"</f>
        <v>0</v>
      </c>
    </row>
    <row r="353" spans="1:27">
      <c r="A353" t="s">
        <v>102</v>
      </c>
      <c r="B353" t="s">
        <v>1225</v>
      </c>
      <c r="C353" t="s">
        <v>1226</v>
      </c>
      <c r="D353" t="s">
        <v>7280</v>
      </c>
      <c r="E353" t="s">
        <v>69</v>
      </c>
      <c r="F353" t="s">
        <v>250</v>
      </c>
      <c r="G353" s="1">
        <v>45001</v>
      </c>
      <c r="H353" s="8">
        <f>MONTH(tbl_CleanLeads[[#This Row],[Lead_Date_Final]])</f>
        <v>3</v>
      </c>
      <c r="I353" t="s">
        <v>7295</v>
      </c>
      <c r="J353" t="s">
        <v>7263</v>
      </c>
      <c r="K353" t="s">
        <v>7284</v>
      </c>
      <c r="L353">
        <f>WEEKDAY(tbl_CleanLeads[[#This Row],[Lead_Date_Final]],2)</f>
        <v>4</v>
      </c>
      <c r="M353" t="s">
        <v>7285</v>
      </c>
      <c r="N353">
        <v>45.6</v>
      </c>
      <c r="O353" s="7">
        <v>1235</v>
      </c>
      <c r="P353">
        <v>21</v>
      </c>
      <c r="Q353" t="s">
        <v>7289</v>
      </c>
      <c r="R353">
        <f>IF(UPPER(TRIM(Table2[[#This Row],[Status_Clean]]))="CONVERTED",1,0)</f>
        <v>1</v>
      </c>
      <c r="S353">
        <f>IF(ISNUMBER(MATCH(UPPER(TRIM(Table2[[#This Row],[Status_Clean]])),{"CONTACTED","QUALIFIED","CONVERTED"},0)),1,0)</f>
        <v>1</v>
      </c>
      <c r="T353" cm="1">
        <f t="array" ref="T353">_xlfn.SWITCH(UPPER(TRIM(Table2[[#This Row],[Status_Clean]])),"NEW",1,"CONTACTED",2,"QUALIFIED",3,"CONVERTED",4,"LOST",5,99)</f>
        <v>4</v>
      </c>
      <c r="U353" t="str" cm="1">
        <f t="array" ref="U353">_xlfn.LET(_xlpm.x,IFERROR(VALUE(Table2[[#This Row],[Response_Time_Hours]]),""),IF(_xlpm.x="","CHECK",_xlfn.IFS(_xlpm.x&lt;=1,"Immediate",_xlpm.x&lt;=6,"Fast",_xlpm.x&lt;=24,"Moderate",_xlpm.x&gt;24,"Delayed")))</f>
        <v>Delayed</v>
      </c>
      <c r="V353">
        <f>FLOOR(tbl_CleanLeads[[#This Row],[Response_Time_Hours]],6)</f>
        <v>42</v>
      </c>
      <c r="W353" t="str" cm="1">
        <f t="array" ref="W353">IF(Table2[[#This Row],[Interaction_Count_Final]]="","N/A",_xlfn.IFS(Table2[[#This Row],[Interaction_Count_Final]]&lt;=2,"Low",Table2[[#This Row],[Interaction_Count_Final]]&lt;=5,"Medium",Table2[[#This Row],[Interaction_Count_Final]]&gt;=6,"High",TRUE,"CHECK"))</f>
        <v>High</v>
      </c>
      <c r="X353" t="b">
        <f t="shared" si="5"/>
        <v>1</v>
      </c>
      <c r="Y353" t="b">
        <f>tbl_CleanLeads[[#This Row],[Response_Time_Hours]]&gt;24</f>
        <v>1</v>
      </c>
      <c r="Z353" s="13" t="b">
        <f>tbl_CleanLeads[[#This Row],[Response_Time_Hours]]&gt;72</f>
        <v>0</v>
      </c>
      <c r="AA353" s="13" t="b">
        <f>tbl_CleanLeads[[#This Row],[Status_Clean]]="Converted"</f>
        <v>1</v>
      </c>
    </row>
    <row r="354" spans="1:27">
      <c r="A354" t="s">
        <v>102</v>
      </c>
      <c r="B354" t="s">
        <v>1228</v>
      </c>
      <c r="C354" t="s">
        <v>1229</v>
      </c>
      <c r="D354" t="s">
        <v>7303</v>
      </c>
      <c r="E354" t="s">
        <v>363</v>
      </c>
      <c r="F354" t="s">
        <v>125</v>
      </c>
      <c r="G354" s="1">
        <v>45193</v>
      </c>
      <c r="H354" s="8">
        <f>MONTH(tbl_CleanLeads[[#This Row],[Lead_Date_Final]])</f>
        <v>9</v>
      </c>
      <c r="I354" t="s">
        <v>7287</v>
      </c>
      <c r="J354" t="s">
        <v>7263</v>
      </c>
      <c r="K354" t="s">
        <v>7288</v>
      </c>
      <c r="L354">
        <f>WEEKDAY(tbl_CleanLeads[[#This Row],[Lead_Date_Final]],2)</f>
        <v>7</v>
      </c>
      <c r="M354" t="s">
        <v>7293</v>
      </c>
      <c r="N354">
        <v>45</v>
      </c>
      <c r="O354" s="7">
        <v>2183.19</v>
      </c>
      <c r="P354">
        <v>7</v>
      </c>
      <c r="Q354" t="s">
        <v>7266</v>
      </c>
      <c r="R354">
        <f>IF(UPPER(TRIM(Table2[[#This Row],[Status_Clean]]))="CONVERTED",1,0)</f>
        <v>0</v>
      </c>
      <c r="S354">
        <f>IF(ISNUMBER(MATCH(UPPER(TRIM(Table2[[#This Row],[Status_Clean]])),{"CONTACTED","QUALIFIED","CONVERTED"},0)),1,0)</f>
        <v>1</v>
      </c>
      <c r="T354" cm="1">
        <f t="array" ref="T354">_xlfn.SWITCH(UPPER(TRIM(Table2[[#This Row],[Status_Clean]])),"NEW",1,"CONTACTED",2,"QUALIFIED",3,"CONVERTED",4,"LOST",5,99)</f>
        <v>2</v>
      </c>
      <c r="U354" t="str" cm="1">
        <f t="array" ref="U354">_xlfn.LET(_xlpm.x,IFERROR(VALUE(Table2[[#This Row],[Response_Time_Hours]]),""),IF(_xlpm.x="","CHECK",_xlfn.IFS(_xlpm.x&lt;=1,"Immediate",_xlpm.x&lt;=6,"Fast",_xlpm.x&lt;=24,"Moderate",_xlpm.x&gt;24,"Delayed")))</f>
        <v>Delayed</v>
      </c>
      <c r="V354">
        <f>FLOOR(tbl_CleanLeads[[#This Row],[Response_Time_Hours]],6)</f>
        <v>42</v>
      </c>
      <c r="W354" t="str" cm="1">
        <f t="array" ref="W354">IF(Table2[[#This Row],[Interaction_Count_Final]]="","N/A",_xlfn.IFS(Table2[[#This Row],[Interaction_Count_Final]]&lt;=2,"Low",Table2[[#This Row],[Interaction_Count_Final]]&lt;=5,"Medium",Table2[[#This Row],[Interaction_Count_Final]]&gt;=6,"High",TRUE,"CHECK"))</f>
        <v>High</v>
      </c>
      <c r="X354" t="b">
        <f t="shared" si="5"/>
        <v>1</v>
      </c>
      <c r="Y354" t="b">
        <f>tbl_CleanLeads[[#This Row],[Response_Time_Hours]]&gt;24</f>
        <v>1</v>
      </c>
      <c r="Z354" s="13" t="b">
        <f>tbl_CleanLeads[[#This Row],[Response_Time_Hours]]&gt;72</f>
        <v>0</v>
      </c>
      <c r="AA354" s="13" t="b">
        <f>tbl_CleanLeads[[#This Row],[Status_Clean]]="Converted"</f>
        <v>0</v>
      </c>
    </row>
    <row r="355" spans="1:27">
      <c r="A355" t="s">
        <v>63</v>
      </c>
      <c r="B355" t="s">
        <v>1231</v>
      </c>
      <c r="C355" t="s">
        <v>1232</v>
      </c>
      <c r="D355" t="s">
        <v>7258</v>
      </c>
      <c r="E355" t="s">
        <v>69</v>
      </c>
      <c r="F355" t="s">
        <v>250</v>
      </c>
      <c r="G355" s="1">
        <v>45025</v>
      </c>
      <c r="H355" s="8">
        <f>MONTH(tbl_CleanLeads[[#This Row],[Lead_Date_Final]])</f>
        <v>4</v>
      </c>
      <c r="I355" t="s">
        <v>7297</v>
      </c>
      <c r="J355" t="s">
        <v>7263</v>
      </c>
      <c r="K355" t="s">
        <v>7277</v>
      </c>
      <c r="L355">
        <f>WEEKDAY(tbl_CleanLeads[[#This Row],[Lead_Date_Final]],2)</f>
        <v>7</v>
      </c>
      <c r="M355" t="s">
        <v>7293</v>
      </c>
      <c r="N355">
        <v>4.8000000000000007</v>
      </c>
      <c r="O355" s="7">
        <v>1436.26</v>
      </c>
      <c r="P355">
        <v>43</v>
      </c>
      <c r="Q355" t="s">
        <v>7289</v>
      </c>
      <c r="R355">
        <f>IF(UPPER(TRIM(Table2[[#This Row],[Status_Clean]]))="CONVERTED",1,0)</f>
        <v>1</v>
      </c>
      <c r="S355">
        <f>IF(ISNUMBER(MATCH(UPPER(TRIM(Table2[[#This Row],[Status_Clean]])),{"CONTACTED","QUALIFIED","CONVERTED"},0)),1,0)</f>
        <v>1</v>
      </c>
      <c r="T355" cm="1">
        <f t="array" ref="T355">_xlfn.SWITCH(UPPER(TRIM(Table2[[#This Row],[Status_Clean]])),"NEW",1,"CONTACTED",2,"QUALIFIED",3,"CONVERTED",4,"LOST",5,99)</f>
        <v>4</v>
      </c>
      <c r="U355" t="str" cm="1">
        <f t="array" ref="U355">_xlfn.LET(_xlpm.x,IFERROR(VALUE(Table2[[#This Row],[Response_Time_Hours]]),""),IF(_xlpm.x="","CHECK",_xlfn.IFS(_xlpm.x&lt;=1,"Immediate",_xlpm.x&lt;=6,"Fast",_xlpm.x&lt;=24,"Moderate",_xlpm.x&gt;24,"Delayed")))</f>
        <v>Fast</v>
      </c>
      <c r="V355">
        <f>FLOOR(tbl_CleanLeads[[#This Row],[Response_Time_Hours]],6)</f>
        <v>0</v>
      </c>
      <c r="W355" t="str" cm="1">
        <f t="array" ref="W355">IF(Table2[[#This Row],[Interaction_Count_Final]]="","N/A",_xlfn.IFS(Table2[[#This Row],[Interaction_Count_Final]]&lt;=2,"Low",Table2[[#This Row],[Interaction_Count_Final]]&lt;=5,"Medium",Table2[[#This Row],[Interaction_Count_Final]]&gt;=6,"High",TRUE,"CHECK"))</f>
        <v>High</v>
      </c>
      <c r="X355" t="b">
        <f t="shared" si="5"/>
        <v>1</v>
      </c>
      <c r="Y355" t="b">
        <f>tbl_CleanLeads[[#This Row],[Response_Time_Hours]]&gt;24</f>
        <v>0</v>
      </c>
      <c r="Z355" s="13" t="b">
        <f>tbl_CleanLeads[[#This Row],[Response_Time_Hours]]&gt;72</f>
        <v>0</v>
      </c>
      <c r="AA355" s="13" t="b">
        <f>tbl_CleanLeads[[#This Row],[Status_Clean]]="Converted"</f>
        <v>1</v>
      </c>
    </row>
    <row r="356" spans="1:27">
      <c r="A356" t="s">
        <v>102</v>
      </c>
      <c r="B356" t="s">
        <v>1233</v>
      </c>
      <c r="C356" t="s">
        <v>1234</v>
      </c>
      <c r="D356" t="s">
        <v>7268</v>
      </c>
      <c r="E356" t="s">
        <v>101</v>
      </c>
      <c r="F356" t="s">
        <v>125</v>
      </c>
      <c r="G356" s="1">
        <v>45502</v>
      </c>
      <c r="H356" s="8">
        <f>MONTH(tbl_CleanLeads[[#This Row],[Lead_Date_Final]])</f>
        <v>7</v>
      </c>
      <c r="I356" t="s">
        <v>7305</v>
      </c>
      <c r="J356" t="s">
        <v>7271</v>
      </c>
      <c r="K356" t="s">
        <v>7288</v>
      </c>
      <c r="L356">
        <f>WEEKDAY(tbl_CleanLeads[[#This Row],[Lead_Date_Final]],2)</f>
        <v>1</v>
      </c>
      <c r="M356" t="s">
        <v>7298</v>
      </c>
      <c r="N356">
        <v>15.7</v>
      </c>
      <c r="O356" s="7">
        <v>3991.71</v>
      </c>
      <c r="P356">
        <v>18</v>
      </c>
      <c r="Q356" t="s">
        <v>7273</v>
      </c>
      <c r="R356">
        <f>IF(UPPER(TRIM(Table2[[#This Row],[Status_Clean]]))="CONVERTED",1,0)</f>
        <v>0</v>
      </c>
      <c r="S356">
        <f>IF(ISNUMBER(MATCH(UPPER(TRIM(Table2[[#This Row],[Status_Clean]])),{"CONTACTED","QUALIFIED","CONVERTED"},0)),1,0)</f>
        <v>1</v>
      </c>
      <c r="T356" cm="1">
        <f t="array" ref="T356">_xlfn.SWITCH(UPPER(TRIM(Table2[[#This Row],[Status_Clean]])),"NEW",1,"CONTACTED",2,"QUALIFIED",3,"CONVERTED",4,"LOST",5,99)</f>
        <v>2</v>
      </c>
      <c r="U356" t="str" cm="1">
        <f t="array" ref="U356">_xlfn.LET(_xlpm.x,IFERROR(VALUE(Table2[[#This Row],[Response_Time_Hours]]),""),IF(_xlpm.x="","CHECK",_xlfn.IFS(_xlpm.x&lt;=1,"Immediate",_xlpm.x&lt;=6,"Fast",_xlpm.x&lt;=24,"Moderate",_xlpm.x&gt;24,"Delayed")))</f>
        <v>Moderate</v>
      </c>
      <c r="V356">
        <f>FLOOR(tbl_CleanLeads[[#This Row],[Response_Time_Hours]],6)</f>
        <v>12</v>
      </c>
      <c r="W356" t="str" cm="1">
        <f t="array" ref="W356">IF(Table2[[#This Row],[Interaction_Count_Final]]="","N/A",_xlfn.IFS(Table2[[#This Row],[Interaction_Count_Final]]&lt;=2,"Low",Table2[[#This Row],[Interaction_Count_Final]]&lt;=5,"Medium",Table2[[#This Row],[Interaction_Count_Final]]&gt;=6,"High",TRUE,"CHECK"))</f>
        <v>High</v>
      </c>
      <c r="X356" t="b">
        <f t="shared" si="5"/>
        <v>1</v>
      </c>
      <c r="Y356" t="b">
        <f>tbl_CleanLeads[[#This Row],[Response_Time_Hours]]&gt;24</f>
        <v>0</v>
      </c>
      <c r="Z356" s="13" t="b">
        <f>tbl_CleanLeads[[#This Row],[Response_Time_Hours]]&gt;72</f>
        <v>0</v>
      </c>
      <c r="AA356" s="13" t="b">
        <f>tbl_CleanLeads[[#This Row],[Status_Clean]]="Converted"</f>
        <v>0</v>
      </c>
    </row>
    <row r="357" spans="1:27">
      <c r="A357" t="s">
        <v>63</v>
      </c>
      <c r="B357" t="s">
        <v>1237</v>
      </c>
      <c r="C357" t="s">
        <v>1238</v>
      </c>
      <c r="D357" t="s">
        <v>7258</v>
      </c>
      <c r="E357" t="s">
        <v>311</v>
      </c>
      <c r="F357" t="s">
        <v>125</v>
      </c>
      <c r="G357" s="1">
        <v>45558</v>
      </c>
      <c r="H357" s="8">
        <f>MONTH(tbl_CleanLeads[[#This Row],[Lead_Date_Final]])</f>
        <v>9</v>
      </c>
      <c r="I357" t="s">
        <v>7287</v>
      </c>
      <c r="J357" t="s">
        <v>7271</v>
      </c>
      <c r="K357" t="s">
        <v>7288</v>
      </c>
      <c r="L357">
        <f>WEEKDAY(tbl_CleanLeads[[#This Row],[Lead_Date_Final]],2)</f>
        <v>1</v>
      </c>
      <c r="M357" t="s">
        <v>7298</v>
      </c>
      <c r="N357">
        <v>22.3</v>
      </c>
      <c r="O357" s="7">
        <v>1724.67</v>
      </c>
      <c r="P357">
        <v>40</v>
      </c>
      <c r="Q357" t="s">
        <v>7289</v>
      </c>
      <c r="R357">
        <f>IF(UPPER(TRIM(Table2[[#This Row],[Status_Clean]]))="CONVERTED",1,0)</f>
        <v>0</v>
      </c>
      <c r="S357">
        <f>IF(ISNUMBER(MATCH(UPPER(TRIM(Table2[[#This Row],[Status_Clean]])),{"CONTACTED","QUALIFIED","CONVERTED"},0)),1,0)</f>
        <v>1</v>
      </c>
      <c r="T357" cm="1">
        <f t="array" ref="T357">_xlfn.SWITCH(UPPER(TRIM(Table2[[#This Row],[Status_Clean]])),"NEW",1,"CONTACTED",2,"QUALIFIED",3,"CONVERTED",4,"LOST",5,99)</f>
        <v>2</v>
      </c>
      <c r="U357" t="str" cm="1">
        <f t="array" ref="U357">_xlfn.LET(_xlpm.x,IFERROR(VALUE(Table2[[#This Row],[Response_Time_Hours]]),""),IF(_xlpm.x="","CHECK",_xlfn.IFS(_xlpm.x&lt;=1,"Immediate",_xlpm.x&lt;=6,"Fast",_xlpm.x&lt;=24,"Moderate",_xlpm.x&gt;24,"Delayed")))</f>
        <v>Moderate</v>
      </c>
      <c r="V357">
        <f>FLOOR(tbl_CleanLeads[[#This Row],[Response_Time_Hours]],6)</f>
        <v>18</v>
      </c>
      <c r="W357" t="str" cm="1">
        <f t="array" ref="W357">IF(Table2[[#This Row],[Interaction_Count_Final]]="","N/A",_xlfn.IFS(Table2[[#This Row],[Interaction_Count_Final]]&lt;=2,"Low",Table2[[#This Row],[Interaction_Count_Final]]&lt;=5,"Medium",Table2[[#This Row],[Interaction_Count_Final]]&gt;=6,"High",TRUE,"CHECK"))</f>
        <v>High</v>
      </c>
      <c r="X357" t="b">
        <f t="shared" si="5"/>
        <v>1</v>
      </c>
      <c r="Y357" t="b">
        <f>tbl_CleanLeads[[#This Row],[Response_Time_Hours]]&gt;24</f>
        <v>0</v>
      </c>
      <c r="Z357" s="13" t="b">
        <f>tbl_CleanLeads[[#This Row],[Response_Time_Hours]]&gt;72</f>
        <v>0</v>
      </c>
      <c r="AA357" s="13" t="b">
        <f>tbl_CleanLeads[[#This Row],[Status_Clean]]="Converted"</f>
        <v>0</v>
      </c>
    </row>
    <row r="358" spans="1:27">
      <c r="A358" t="s">
        <v>102</v>
      </c>
      <c r="B358" t="s">
        <v>1240</v>
      </c>
      <c r="C358" t="s">
        <v>1241</v>
      </c>
      <c r="D358" t="s">
        <v>7274</v>
      </c>
      <c r="E358" t="s">
        <v>123</v>
      </c>
      <c r="F358" t="s">
        <v>125</v>
      </c>
      <c r="G358" s="1">
        <v>45274</v>
      </c>
      <c r="H358" s="8">
        <f>MONTH(tbl_CleanLeads[[#This Row],[Lead_Date_Final]])</f>
        <v>12</v>
      </c>
      <c r="I358" t="s">
        <v>7262</v>
      </c>
      <c r="J358" t="s">
        <v>7263</v>
      </c>
      <c r="K358" t="s">
        <v>7264</v>
      </c>
      <c r="L358">
        <f>WEEKDAY(tbl_CleanLeads[[#This Row],[Lead_Date_Final]],2)</f>
        <v>4</v>
      </c>
      <c r="M358" t="s">
        <v>7285</v>
      </c>
      <c r="N358">
        <v>3.6</v>
      </c>
      <c r="O358" s="7">
        <v>3290.81</v>
      </c>
      <c r="P358">
        <v>42</v>
      </c>
      <c r="Q358" t="s">
        <v>7266</v>
      </c>
      <c r="R358">
        <f>IF(UPPER(TRIM(Table2[[#This Row],[Status_Clean]]))="CONVERTED",1,0)</f>
        <v>0</v>
      </c>
      <c r="S358">
        <f>IF(ISNUMBER(MATCH(UPPER(TRIM(Table2[[#This Row],[Status_Clean]])),{"CONTACTED","QUALIFIED","CONVERTED"},0)),1,0)</f>
        <v>1</v>
      </c>
      <c r="T358" cm="1">
        <f t="array" ref="T358">_xlfn.SWITCH(UPPER(TRIM(Table2[[#This Row],[Status_Clean]])),"NEW",1,"CONTACTED",2,"QUALIFIED",3,"CONVERTED",4,"LOST",5,99)</f>
        <v>2</v>
      </c>
      <c r="U358" t="str" cm="1">
        <f t="array" ref="U358">_xlfn.LET(_xlpm.x,IFERROR(VALUE(Table2[[#This Row],[Response_Time_Hours]]),""),IF(_xlpm.x="","CHECK",_xlfn.IFS(_xlpm.x&lt;=1,"Immediate",_xlpm.x&lt;=6,"Fast",_xlpm.x&lt;=24,"Moderate",_xlpm.x&gt;24,"Delayed")))</f>
        <v>Fast</v>
      </c>
      <c r="V358">
        <f>FLOOR(tbl_CleanLeads[[#This Row],[Response_Time_Hours]],6)</f>
        <v>0</v>
      </c>
      <c r="W358" t="str" cm="1">
        <f t="array" ref="W358">IF(Table2[[#This Row],[Interaction_Count_Final]]="","N/A",_xlfn.IFS(Table2[[#This Row],[Interaction_Count_Final]]&lt;=2,"Low",Table2[[#This Row],[Interaction_Count_Final]]&lt;=5,"Medium",Table2[[#This Row],[Interaction_Count_Final]]&gt;=6,"High",TRUE,"CHECK"))</f>
        <v>High</v>
      </c>
      <c r="X358" t="b">
        <f t="shared" si="5"/>
        <v>1</v>
      </c>
      <c r="Y358" t="b">
        <f>tbl_CleanLeads[[#This Row],[Response_Time_Hours]]&gt;24</f>
        <v>0</v>
      </c>
      <c r="Z358" s="13" t="b">
        <f>tbl_CleanLeads[[#This Row],[Response_Time_Hours]]&gt;72</f>
        <v>0</v>
      </c>
      <c r="AA358" s="13" t="b">
        <f>tbl_CleanLeads[[#This Row],[Status_Clean]]="Converted"</f>
        <v>0</v>
      </c>
    </row>
    <row r="359" spans="1:27">
      <c r="A359" t="s">
        <v>90</v>
      </c>
      <c r="B359" t="s">
        <v>1242</v>
      </c>
      <c r="C359" t="s">
        <v>1243</v>
      </c>
      <c r="D359" t="s">
        <v>7280</v>
      </c>
      <c r="E359" t="s">
        <v>473</v>
      </c>
      <c r="F359" t="s">
        <v>125</v>
      </c>
      <c r="G359" s="1">
        <v>45300</v>
      </c>
      <c r="H359" s="8">
        <f>MONTH(tbl_CleanLeads[[#This Row],[Lead_Date_Final]])</f>
        <v>1</v>
      </c>
      <c r="I359" t="s">
        <v>7317</v>
      </c>
      <c r="J359" t="s">
        <v>7271</v>
      </c>
      <c r="K359" t="s">
        <v>7284</v>
      </c>
      <c r="L359">
        <f>WEEKDAY(tbl_CleanLeads[[#This Row],[Lead_Date_Final]],2)</f>
        <v>2</v>
      </c>
      <c r="M359" t="s">
        <v>7265</v>
      </c>
      <c r="N359">
        <v>46.5</v>
      </c>
      <c r="O359" s="7">
        <v>3950.34</v>
      </c>
      <c r="P359">
        <v>43</v>
      </c>
      <c r="Q359" t="s">
        <v>7273</v>
      </c>
      <c r="R359">
        <f>IF(UPPER(TRIM(Table2[[#This Row],[Status_Clean]]))="CONVERTED",1,0)</f>
        <v>0</v>
      </c>
      <c r="S359">
        <f>IF(ISNUMBER(MATCH(UPPER(TRIM(Table2[[#This Row],[Status_Clean]])),{"CONTACTED","QUALIFIED","CONVERTED"},0)),1,0)</f>
        <v>1</v>
      </c>
      <c r="T359" cm="1">
        <f t="array" ref="T359">_xlfn.SWITCH(UPPER(TRIM(Table2[[#This Row],[Status_Clean]])),"NEW",1,"CONTACTED",2,"QUALIFIED",3,"CONVERTED",4,"LOST",5,99)</f>
        <v>2</v>
      </c>
      <c r="U359" t="str" cm="1">
        <f t="array" ref="U359">_xlfn.LET(_xlpm.x,IFERROR(VALUE(Table2[[#This Row],[Response_Time_Hours]]),""),IF(_xlpm.x="","CHECK",_xlfn.IFS(_xlpm.x&lt;=1,"Immediate",_xlpm.x&lt;=6,"Fast",_xlpm.x&lt;=24,"Moderate",_xlpm.x&gt;24,"Delayed")))</f>
        <v>Delayed</v>
      </c>
      <c r="V359">
        <f>FLOOR(tbl_CleanLeads[[#This Row],[Response_Time_Hours]],6)</f>
        <v>42</v>
      </c>
      <c r="W359" t="str" cm="1">
        <f t="array" ref="W359">IF(Table2[[#This Row],[Interaction_Count_Final]]="","N/A",_xlfn.IFS(Table2[[#This Row],[Interaction_Count_Final]]&lt;=2,"Low",Table2[[#This Row],[Interaction_Count_Final]]&lt;=5,"Medium",Table2[[#This Row],[Interaction_Count_Final]]&gt;=6,"High",TRUE,"CHECK"))</f>
        <v>High</v>
      </c>
      <c r="X359" t="b">
        <f t="shared" si="5"/>
        <v>1</v>
      </c>
      <c r="Y359" t="b">
        <f>tbl_CleanLeads[[#This Row],[Response_Time_Hours]]&gt;24</f>
        <v>1</v>
      </c>
      <c r="Z359" s="13" t="b">
        <f>tbl_CleanLeads[[#This Row],[Response_Time_Hours]]&gt;72</f>
        <v>0</v>
      </c>
      <c r="AA359" s="13" t="b">
        <f>tbl_CleanLeads[[#This Row],[Status_Clean]]="Converted"</f>
        <v>0</v>
      </c>
    </row>
    <row r="360" spans="1:27">
      <c r="A360" t="s">
        <v>102</v>
      </c>
      <c r="B360" t="s">
        <v>1245</v>
      </c>
      <c r="C360" t="s">
        <v>1246</v>
      </c>
      <c r="D360" t="s">
        <v>7274</v>
      </c>
      <c r="E360" t="s">
        <v>106</v>
      </c>
      <c r="F360" t="s">
        <v>193</v>
      </c>
      <c r="G360" s="1">
        <v>45148</v>
      </c>
      <c r="H360" s="8">
        <f>MONTH(tbl_CleanLeads[[#This Row],[Lead_Date_Final]])</f>
        <v>8</v>
      </c>
      <c r="I360" t="s">
        <v>7310</v>
      </c>
      <c r="J360" t="s">
        <v>7263</v>
      </c>
      <c r="K360" t="s">
        <v>7288</v>
      </c>
      <c r="L360">
        <f>WEEKDAY(tbl_CleanLeads[[#This Row],[Lead_Date_Final]],2)</f>
        <v>4</v>
      </c>
      <c r="M360" t="s">
        <v>7285</v>
      </c>
      <c r="N360">
        <v>9</v>
      </c>
      <c r="O360" s="7">
        <v>1959.48</v>
      </c>
      <c r="P360">
        <v>33</v>
      </c>
      <c r="Q360" t="s">
        <v>7289</v>
      </c>
      <c r="R360">
        <f>IF(UPPER(TRIM(Table2[[#This Row],[Status_Clean]]))="CONVERTED",1,0)</f>
        <v>0</v>
      </c>
      <c r="S360">
        <f>IF(ISNUMBER(MATCH(UPPER(TRIM(Table2[[#This Row],[Status_Clean]])),{"CONTACTED","QUALIFIED","CONVERTED"},0)),1,0)</f>
        <v>0</v>
      </c>
      <c r="T360" cm="1">
        <f t="array" ref="T360">_xlfn.SWITCH(UPPER(TRIM(Table2[[#This Row],[Status_Clean]])),"NEW",1,"CONTACTED",2,"QUALIFIED",3,"CONVERTED",4,"LOST",5,99)</f>
        <v>1</v>
      </c>
      <c r="U360" t="str" cm="1">
        <f t="array" ref="U360">_xlfn.LET(_xlpm.x,IFERROR(VALUE(Table2[[#This Row],[Response_Time_Hours]]),""),IF(_xlpm.x="","CHECK",_xlfn.IFS(_xlpm.x&lt;=1,"Immediate",_xlpm.x&lt;=6,"Fast",_xlpm.x&lt;=24,"Moderate",_xlpm.x&gt;24,"Delayed")))</f>
        <v>Moderate</v>
      </c>
      <c r="V360">
        <f>FLOOR(tbl_CleanLeads[[#This Row],[Response_Time_Hours]],6)</f>
        <v>6</v>
      </c>
      <c r="W360" t="str" cm="1">
        <f t="array" ref="W360">IF(Table2[[#This Row],[Interaction_Count_Final]]="","N/A",_xlfn.IFS(Table2[[#This Row],[Interaction_Count_Final]]&lt;=2,"Low",Table2[[#This Row],[Interaction_Count_Final]]&lt;=5,"Medium",Table2[[#This Row],[Interaction_Count_Final]]&gt;=6,"High",TRUE,"CHECK"))</f>
        <v>High</v>
      </c>
      <c r="X360" t="b">
        <f t="shared" si="5"/>
        <v>1</v>
      </c>
      <c r="Y360" t="b">
        <f>tbl_CleanLeads[[#This Row],[Response_Time_Hours]]&gt;24</f>
        <v>0</v>
      </c>
      <c r="Z360" s="13" t="b">
        <f>tbl_CleanLeads[[#This Row],[Response_Time_Hours]]&gt;72</f>
        <v>0</v>
      </c>
      <c r="AA360" s="13" t="b">
        <f>tbl_CleanLeads[[#This Row],[Status_Clean]]="Converted"</f>
        <v>0</v>
      </c>
    </row>
    <row r="361" spans="1:27">
      <c r="A361" t="s">
        <v>102</v>
      </c>
      <c r="B361" t="s">
        <v>1248</v>
      </c>
      <c r="C361" t="s">
        <v>1249</v>
      </c>
      <c r="D361" t="s">
        <v>7258</v>
      </c>
      <c r="E361" t="s">
        <v>447</v>
      </c>
      <c r="F361" t="s">
        <v>125</v>
      </c>
      <c r="G361" s="1">
        <v>45100</v>
      </c>
      <c r="H361" s="8">
        <f>MONTH(tbl_CleanLeads[[#This Row],[Lead_Date_Final]])</f>
        <v>6</v>
      </c>
      <c r="I361" t="s">
        <v>7276</v>
      </c>
      <c r="J361" t="s">
        <v>7263</v>
      </c>
      <c r="K361" t="s">
        <v>7277</v>
      </c>
      <c r="L361">
        <f>WEEKDAY(tbl_CleanLeads[[#This Row],[Lead_Date_Final]],2)</f>
        <v>5</v>
      </c>
      <c r="M361" t="s">
        <v>7312</v>
      </c>
      <c r="N361">
        <v>51.6</v>
      </c>
      <c r="O361" s="7">
        <v>2454.65</v>
      </c>
      <c r="P361">
        <v>11</v>
      </c>
      <c r="Q361" t="s">
        <v>7266</v>
      </c>
      <c r="R361">
        <f>IF(UPPER(TRIM(Table2[[#This Row],[Status_Clean]]))="CONVERTED",1,0)</f>
        <v>0</v>
      </c>
      <c r="S361">
        <f>IF(ISNUMBER(MATCH(UPPER(TRIM(Table2[[#This Row],[Status_Clean]])),{"CONTACTED","QUALIFIED","CONVERTED"},0)),1,0)</f>
        <v>1</v>
      </c>
      <c r="T361" cm="1">
        <f t="array" ref="T361">_xlfn.SWITCH(UPPER(TRIM(Table2[[#This Row],[Status_Clean]])),"NEW",1,"CONTACTED",2,"QUALIFIED",3,"CONVERTED",4,"LOST",5,99)</f>
        <v>2</v>
      </c>
      <c r="U361" t="str" cm="1">
        <f t="array" ref="U361">_xlfn.LET(_xlpm.x,IFERROR(VALUE(Table2[[#This Row],[Response_Time_Hours]]),""),IF(_xlpm.x="","CHECK",_xlfn.IFS(_xlpm.x&lt;=1,"Immediate",_xlpm.x&lt;=6,"Fast",_xlpm.x&lt;=24,"Moderate",_xlpm.x&gt;24,"Delayed")))</f>
        <v>Delayed</v>
      </c>
      <c r="V361">
        <f>FLOOR(tbl_CleanLeads[[#This Row],[Response_Time_Hours]],6)</f>
        <v>48</v>
      </c>
      <c r="W361" t="str" cm="1">
        <f t="array" ref="W361">IF(Table2[[#This Row],[Interaction_Count_Final]]="","N/A",_xlfn.IFS(Table2[[#This Row],[Interaction_Count_Final]]&lt;=2,"Low",Table2[[#This Row],[Interaction_Count_Final]]&lt;=5,"Medium",Table2[[#This Row],[Interaction_Count_Final]]&gt;=6,"High",TRUE,"CHECK"))</f>
        <v>High</v>
      </c>
      <c r="X361" t="b">
        <f t="shared" si="5"/>
        <v>1</v>
      </c>
      <c r="Y361" t="b">
        <f>tbl_CleanLeads[[#This Row],[Response_Time_Hours]]&gt;24</f>
        <v>1</v>
      </c>
      <c r="Z361" s="13" t="b">
        <f>tbl_CleanLeads[[#This Row],[Response_Time_Hours]]&gt;72</f>
        <v>0</v>
      </c>
      <c r="AA361" s="13" t="b">
        <f>tbl_CleanLeads[[#This Row],[Status_Clean]]="Converted"</f>
        <v>0</v>
      </c>
    </row>
    <row r="362" spans="1:27">
      <c r="A362" t="s">
        <v>90</v>
      </c>
      <c r="B362" t="s">
        <v>1250</v>
      </c>
      <c r="C362" t="s">
        <v>1251</v>
      </c>
      <c r="D362" t="s">
        <v>7268</v>
      </c>
      <c r="E362" t="s">
        <v>469</v>
      </c>
      <c r="F362" t="s">
        <v>193</v>
      </c>
      <c r="G362" s="1">
        <v>45656</v>
      </c>
      <c r="H362" s="8">
        <f>MONTH(tbl_CleanLeads[[#This Row],[Lead_Date_Final]])</f>
        <v>12</v>
      </c>
      <c r="I362" t="s">
        <v>7262</v>
      </c>
      <c r="J362" t="s">
        <v>7271</v>
      </c>
      <c r="K362" t="s">
        <v>7264</v>
      </c>
      <c r="L362">
        <f>WEEKDAY(tbl_CleanLeads[[#This Row],[Lead_Date_Final]],2)</f>
        <v>1</v>
      </c>
      <c r="M362" t="s">
        <v>7298</v>
      </c>
      <c r="N362">
        <v>35.6</v>
      </c>
      <c r="O362" s="7">
        <v>4460.54</v>
      </c>
      <c r="P362">
        <v>15</v>
      </c>
      <c r="Q362" t="s">
        <v>7273</v>
      </c>
      <c r="R362">
        <f>IF(UPPER(TRIM(Table2[[#This Row],[Status_Clean]]))="CONVERTED",1,0)</f>
        <v>0</v>
      </c>
      <c r="S362">
        <f>IF(ISNUMBER(MATCH(UPPER(TRIM(Table2[[#This Row],[Status_Clean]])),{"CONTACTED","QUALIFIED","CONVERTED"},0)),1,0)</f>
        <v>0</v>
      </c>
      <c r="T362" cm="1">
        <f t="array" ref="T362">_xlfn.SWITCH(UPPER(TRIM(Table2[[#This Row],[Status_Clean]])),"NEW",1,"CONTACTED",2,"QUALIFIED",3,"CONVERTED",4,"LOST",5,99)</f>
        <v>1</v>
      </c>
      <c r="U362" t="str" cm="1">
        <f t="array" ref="U362">_xlfn.LET(_xlpm.x,IFERROR(VALUE(Table2[[#This Row],[Response_Time_Hours]]),""),IF(_xlpm.x="","CHECK",_xlfn.IFS(_xlpm.x&lt;=1,"Immediate",_xlpm.x&lt;=6,"Fast",_xlpm.x&lt;=24,"Moderate",_xlpm.x&gt;24,"Delayed")))</f>
        <v>Delayed</v>
      </c>
      <c r="V362">
        <f>FLOOR(tbl_CleanLeads[[#This Row],[Response_Time_Hours]],6)</f>
        <v>30</v>
      </c>
      <c r="W362" t="str" cm="1">
        <f t="array" ref="W362">IF(Table2[[#This Row],[Interaction_Count_Final]]="","N/A",_xlfn.IFS(Table2[[#This Row],[Interaction_Count_Final]]&lt;=2,"Low",Table2[[#This Row],[Interaction_Count_Final]]&lt;=5,"Medium",Table2[[#This Row],[Interaction_Count_Final]]&gt;=6,"High",TRUE,"CHECK"))</f>
        <v>High</v>
      </c>
      <c r="X362" t="b">
        <f t="shared" si="5"/>
        <v>1</v>
      </c>
      <c r="Y362" t="b">
        <f>tbl_CleanLeads[[#This Row],[Response_Time_Hours]]&gt;24</f>
        <v>1</v>
      </c>
      <c r="Z362" s="13" t="b">
        <f>tbl_CleanLeads[[#This Row],[Response_Time_Hours]]&gt;72</f>
        <v>0</v>
      </c>
      <c r="AA362" s="13" t="b">
        <f>tbl_CleanLeads[[#This Row],[Status_Clean]]="Converted"</f>
        <v>0</v>
      </c>
    </row>
    <row r="363" spans="1:27">
      <c r="A363" t="s">
        <v>63</v>
      </c>
      <c r="B363" t="s">
        <v>1253</v>
      </c>
      <c r="C363" t="s">
        <v>1254</v>
      </c>
      <c r="D363" t="s">
        <v>7268</v>
      </c>
      <c r="E363" t="s">
        <v>222</v>
      </c>
      <c r="F363" t="s">
        <v>125</v>
      </c>
      <c r="G363" s="1">
        <v>45360</v>
      </c>
      <c r="H363" s="8">
        <f>MONTH(tbl_CleanLeads[[#This Row],[Lead_Date_Final]])</f>
        <v>3</v>
      </c>
      <c r="I363" t="s">
        <v>7295</v>
      </c>
      <c r="J363" t="s">
        <v>7271</v>
      </c>
      <c r="K363" t="s">
        <v>7284</v>
      </c>
      <c r="L363">
        <f>WEEKDAY(tbl_CleanLeads[[#This Row],[Lead_Date_Final]],2)</f>
        <v>6</v>
      </c>
      <c r="M363" t="s">
        <v>7278</v>
      </c>
      <c r="N363">
        <v>57.599999999999994</v>
      </c>
      <c r="O363" s="7">
        <v>4654.72</v>
      </c>
      <c r="P363">
        <v>47</v>
      </c>
      <c r="Q363" t="s">
        <v>7273</v>
      </c>
      <c r="R363">
        <f>IF(UPPER(TRIM(Table2[[#This Row],[Status_Clean]]))="CONVERTED",1,0)</f>
        <v>0</v>
      </c>
      <c r="S363">
        <f>IF(ISNUMBER(MATCH(UPPER(TRIM(Table2[[#This Row],[Status_Clean]])),{"CONTACTED","QUALIFIED","CONVERTED"},0)),1,0)</f>
        <v>1</v>
      </c>
      <c r="T363" cm="1">
        <f t="array" ref="T363">_xlfn.SWITCH(UPPER(TRIM(Table2[[#This Row],[Status_Clean]])),"NEW",1,"CONTACTED",2,"QUALIFIED",3,"CONVERTED",4,"LOST",5,99)</f>
        <v>2</v>
      </c>
      <c r="U363" t="str" cm="1">
        <f t="array" ref="U363">_xlfn.LET(_xlpm.x,IFERROR(VALUE(Table2[[#This Row],[Response_Time_Hours]]),""),IF(_xlpm.x="","CHECK",_xlfn.IFS(_xlpm.x&lt;=1,"Immediate",_xlpm.x&lt;=6,"Fast",_xlpm.x&lt;=24,"Moderate",_xlpm.x&gt;24,"Delayed")))</f>
        <v>Delayed</v>
      </c>
      <c r="V363">
        <f>FLOOR(tbl_CleanLeads[[#This Row],[Response_Time_Hours]],6)</f>
        <v>54</v>
      </c>
      <c r="W363" t="str" cm="1">
        <f t="array" ref="W363">IF(Table2[[#This Row],[Interaction_Count_Final]]="","N/A",_xlfn.IFS(Table2[[#This Row],[Interaction_Count_Final]]&lt;=2,"Low",Table2[[#This Row],[Interaction_Count_Final]]&lt;=5,"Medium",Table2[[#This Row],[Interaction_Count_Final]]&gt;=6,"High",TRUE,"CHECK"))</f>
        <v>High</v>
      </c>
      <c r="X363" t="b">
        <f t="shared" si="5"/>
        <v>1</v>
      </c>
      <c r="Y363" t="b">
        <f>tbl_CleanLeads[[#This Row],[Response_Time_Hours]]&gt;24</f>
        <v>1</v>
      </c>
      <c r="Z363" s="13" t="b">
        <f>tbl_CleanLeads[[#This Row],[Response_Time_Hours]]&gt;72</f>
        <v>0</v>
      </c>
      <c r="AA363" s="13" t="b">
        <f>tbl_CleanLeads[[#This Row],[Status_Clean]]="Converted"</f>
        <v>0</v>
      </c>
    </row>
    <row r="364" spans="1:27">
      <c r="A364" t="s">
        <v>63</v>
      </c>
      <c r="B364" t="s">
        <v>1256</v>
      </c>
      <c r="C364" t="s">
        <v>7644</v>
      </c>
      <c r="D364" t="s">
        <v>7303</v>
      </c>
      <c r="E364" t="s">
        <v>792</v>
      </c>
      <c r="F364" t="s">
        <v>193</v>
      </c>
      <c r="G364" s="1">
        <v>45591</v>
      </c>
      <c r="H364" s="8">
        <f>MONTH(tbl_CleanLeads[[#This Row],[Lead_Date_Final]])</f>
        <v>10</v>
      </c>
      <c r="I364" t="s">
        <v>7270</v>
      </c>
      <c r="J364" t="s">
        <v>7271</v>
      </c>
      <c r="K364" t="s">
        <v>7264</v>
      </c>
      <c r="L364">
        <f>WEEKDAY(tbl_CleanLeads[[#This Row],[Lead_Date_Final]],2)</f>
        <v>6</v>
      </c>
      <c r="M364" t="s">
        <v>7278</v>
      </c>
      <c r="N364">
        <v>17.8</v>
      </c>
      <c r="O364" s="7">
        <v>3273.73</v>
      </c>
      <c r="P364">
        <v>49</v>
      </c>
      <c r="Q364" t="s">
        <v>7266</v>
      </c>
      <c r="R364">
        <f>IF(UPPER(TRIM(Table2[[#This Row],[Status_Clean]]))="CONVERTED",1,0)</f>
        <v>0</v>
      </c>
      <c r="S364">
        <f>IF(ISNUMBER(MATCH(UPPER(TRIM(Table2[[#This Row],[Status_Clean]])),{"CONTACTED","QUALIFIED","CONVERTED"},0)),1,0)</f>
        <v>0</v>
      </c>
      <c r="T364" cm="1">
        <f t="array" ref="T364">_xlfn.SWITCH(UPPER(TRIM(Table2[[#This Row],[Status_Clean]])),"NEW",1,"CONTACTED",2,"QUALIFIED",3,"CONVERTED",4,"LOST",5,99)</f>
        <v>1</v>
      </c>
      <c r="U364" t="str" cm="1">
        <f t="array" ref="U364">_xlfn.LET(_xlpm.x,IFERROR(VALUE(Table2[[#This Row],[Response_Time_Hours]]),""),IF(_xlpm.x="","CHECK",_xlfn.IFS(_xlpm.x&lt;=1,"Immediate",_xlpm.x&lt;=6,"Fast",_xlpm.x&lt;=24,"Moderate",_xlpm.x&gt;24,"Delayed")))</f>
        <v>Moderate</v>
      </c>
      <c r="V364">
        <f>FLOOR(tbl_CleanLeads[[#This Row],[Response_Time_Hours]],6)</f>
        <v>12</v>
      </c>
      <c r="W364" t="str" cm="1">
        <f t="array" ref="W364">IF(Table2[[#This Row],[Interaction_Count_Final]]="","N/A",_xlfn.IFS(Table2[[#This Row],[Interaction_Count_Final]]&lt;=2,"Low",Table2[[#This Row],[Interaction_Count_Final]]&lt;=5,"Medium",Table2[[#This Row],[Interaction_Count_Final]]&gt;=6,"High",TRUE,"CHECK"))</f>
        <v>High</v>
      </c>
      <c r="X364" t="b">
        <f t="shared" si="5"/>
        <v>1</v>
      </c>
      <c r="Y364" t="b">
        <f>tbl_CleanLeads[[#This Row],[Response_Time_Hours]]&gt;24</f>
        <v>0</v>
      </c>
      <c r="Z364" s="13" t="b">
        <f>tbl_CleanLeads[[#This Row],[Response_Time_Hours]]&gt;72</f>
        <v>0</v>
      </c>
      <c r="AA364" s="13" t="b">
        <f>tbl_CleanLeads[[#This Row],[Status_Clean]]="Converted"</f>
        <v>0</v>
      </c>
    </row>
    <row r="365" spans="1:27">
      <c r="A365" t="s">
        <v>90</v>
      </c>
      <c r="B365" t="s">
        <v>1260</v>
      </c>
      <c r="C365" t="s">
        <v>1261</v>
      </c>
      <c r="D365" t="s">
        <v>7274</v>
      </c>
      <c r="E365" t="s">
        <v>222</v>
      </c>
      <c r="F365" t="s">
        <v>193</v>
      </c>
      <c r="G365" s="1">
        <v>45070</v>
      </c>
      <c r="H365" s="8">
        <f>MONTH(tbl_CleanLeads[[#This Row],[Lead_Date_Final]])</f>
        <v>5</v>
      </c>
      <c r="I365" t="s">
        <v>7314</v>
      </c>
      <c r="J365" t="s">
        <v>7263</v>
      </c>
      <c r="K365" t="s">
        <v>7277</v>
      </c>
      <c r="L365">
        <f>WEEKDAY(tbl_CleanLeads[[#This Row],[Lead_Date_Final]],2)</f>
        <v>3</v>
      </c>
      <c r="M365" t="s">
        <v>7272</v>
      </c>
      <c r="N365">
        <v>67.7</v>
      </c>
      <c r="O365" s="7">
        <v>3616.18</v>
      </c>
      <c r="P365">
        <v>24</v>
      </c>
      <c r="Q365" t="s">
        <v>7266</v>
      </c>
      <c r="R365">
        <f>IF(UPPER(TRIM(Table2[[#This Row],[Status_Clean]]))="CONVERTED",1,0)</f>
        <v>0</v>
      </c>
      <c r="S365">
        <f>IF(ISNUMBER(MATCH(UPPER(TRIM(Table2[[#This Row],[Status_Clean]])),{"CONTACTED","QUALIFIED","CONVERTED"},0)),1,0)</f>
        <v>0</v>
      </c>
      <c r="T365" cm="1">
        <f t="array" ref="T365">_xlfn.SWITCH(UPPER(TRIM(Table2[[#This Row],[Status_Clean]])),"NEW",1,"CONTACTED",2,"QUALIFIED",3,"CONVERTED",4,"LOST",5,99)</f>
        <v>1</v>
      </c>
      <c r="U365" t="str" cm="1">
        <f t="array" ref="U365">_xlfn.LET(_xlpm.x,IFERROR(VALUE(Table2[[#This Row],[Response_Time_Hours]]),""),IF(_xlpm.x="","CHECK",_xlfn.IFS(_xlpm.x&lt;=1,"Immediate",_xlpm.x&lt;=6,"Fast",_xlpm.x&lt;=24,"Moderate",_xlpm.x&gt;24,"Delayed")))</f>
        <v>Delayed</v>
      </c>
      <c r="V365">
        <f>FLOOR(tbl_CleanLeads[[#This Row],[Response_Time_Hours]],6)</f>
        <v>66</v>
      </c>
      <c r="W365" t="str" cm="1">
        <f t="array" ref="W365">IF(Table2[[#This Row],[Interaction_Count_Final]]="","N/A",_xlfn.IFS(Table2[[#This Row],[Interaction_Count_Final]]&lt;=2,"Low",Table2[[#This Row],[Interaction_Count_Final]]&lt;=5,"Medium",Table2[[#This Row],[Interaction_Count_Final]]&gt;=6,"High",TRUE,"CHECK"))</f>
        <v>High</v>
      </c>
      <c r="X365" t="b">
        <f t="shared" si="5"/>
        <v>1</v>
      </c>
      <c r="Y365" t="b">
        <f>tbl_CleanLeads[[#This Row],[Response_Time_Hours]]&gt;24</f>
        <v>1</v>
      </c>
      <c r="Z365" s="13" t="b">
        <f>tbl_CleanLeads[[#This Row],[Response_Time_Hours]]&gt;72</f>
        <v>0</v>
      </c>
      <c r="AA365" s="13" t="b">
        <f>tbl_CleanLeads[[#This Row],[Status_Clean]]="Converted"</f>
        <v>0</v>
      </c>
    </row>
    <row r="366" spans="1:27">
      <c r="A366" t="s">
        <v>63</v>
      </c>
      <c r="B366" t="s">
        <v>1263</v>
      </c>
      <c r="C366" t="s">
        <v>1264</v>
      </c>
      <c r="D366" t="s">
        <v>7268</v>
      </c>
      <c r="E366" t="s">
        <v>101</v>
      </c>
      <c r="F366" t="s">
        <v>193</v>
      </c>
      <c r="G366" s="1">
        <v>45656</v>
      </c>
      <c r="H366" s="8">
        <f>MONTH(tbl_CleanLeads[[#This Row],[Lead_Date_Final]])</f>
        <v>12</v>
      </c>
      <c r="I366" t="s">
        <v>7262</v>
      </c>
      <c r="J366" t="s">
        <v>7271</v>
      </c>
      <c r="K366" t="s">
        <v>7264</v>
      </c>
      <c r="L366">
        <f>WEEKDAY(tbl_CleanLeads[[#This Row],[Lead_Date_Final]],2)</f>
        <v>1</v>
      </c>
      <c r="M366" t="s">
        <v>7298</v>
      </c>
      <c r="N366">
        <v>21.6</v>
      </c>
      <c r="O366" s="7">
        <v>1886.04</v>
      </c>
      <c r="P366">
        <v>6</v>
      </c>
      <c r="Q366" t="s">
        <v>7289</v>
      </c>
      <c r="R366">
        <f>IF(UPPER(TRIM(Table2[[#This Row],[Status_Clean]]))="CONVERTED",1,0)</f>
        <v>0</v>
      </c>
      <c r="S366">
        <f>IF(ISNUMBER(MATCH(UPPER(TRIM(Table2[[#This Row],[Status_Clean]])),{"CONTACTED","QUALIFIED","CONVERTED"},0)),1,0)</f>
        <v>0</v>
      </c>
      <c r="T366" cm="1">
        <f t="array" ref="T366">_xlfn.SWITCH(UPPER(TRIM(Table2[[#This Row],[Status_Clean]])),"NEW",1,"CONTACTED",2,"QUALIFIED",3,"CONVERTED",4,"LOST",5,99)</f>
        <v>1</v>
      </c>
      <c r="U366" t="str" cm="1">
        <f t="array" ref="U366">_xlfn.LET(_xlpm.x,IFERROR(VALUE(Table2[[#This Row],[Response_Time_Hours]]),""),IF(_xlpm.x="","CHECK",_xlfn.IFS(_xlpm.x&lt;=1,"Immediate",_xlpm.x&lt;=6,"Fast",_xlpm.x&lt;=24,"Moderate",_xlpm.x&gt;24,"Delayed")))</f>
        <v>Moderate</v>
      </c>
      <c r="V366">
        <f>FLOOR(tbl_CleanLeads[[#This Row],[Response_Time_Hours]],6)</f>
        <v>18</v>
      </c>
      <c r="W366" t="str" cm="1">
        <f t="array" ref="W366">IF(Table2[[#This Row],[Interaction_Count_Final]]="","N/A",_xlfn.IFS(Table2[[#This Row],[Interaction_Count_Final]]&lt;=2,"Low",Table2[[#This Row],[Interaction_Count_Final]]&lt;=5,"Medium",Table2[[#This Row],[Interaction_Count_Final]]&gt;=6,"High",TRUE,"CHECK"))</f>
        <v>High</v>
      </c>
      <c r="X366" t="b">
        <f t="shared" si="5"/>
        <v>1</v>
      </c>
      <c r="Y366" t="b">
        <f>tbl_CleanLeads[[#This Row],[Response_Time_Hours]]&gt;24</f>
        <v>0</v>
      </c>
      <c r="Z366" s="13" t="b">
        <f>tbl_CleanLeads[[#This Row],[Response_Time_Hours]]&gt;72</f>
        <v>0</v>
      </c>
      <c r="AA366" s="13" t="b">
        <f>tbl_CleanLeads[[#This Row],[Status_Clean]]="Converted"</f>
        <v>0</v>
      </c>
    </row>
    <row r="367" spans="1:27">
      <c r="A367" t="s">
        <v>63</v>
      </c>
      <c r="B367" t="s">
        <v>1266</v>
      </c>
      <c r="C367" t="s">
        <v>1267</v>
      </c>
      <c r="D367" t="s">
        <v>7258</v>
      </c>
      <c r="E367" t="s">
        <v>222</v>
      </c>
      <c r="F367" t="s">
        <v>125</v>
      </c>
      <c r="G367" s="1">
        <v>45168</v>
      </c>
      <c r="H367" s="8">
        <f>MONTH(tbl_CleanLeads[[#This Row],[Lead_Date_Final]])</f>
        <v>8</v>
      </c>
      <c r="I367" t="s">
        <v>7310</v>
      </c>
      <c r="J367" t="s">
        <v>7263</v>
      </c>
      <c r="K367" t="s">
        <v>7288</v>
      </c>
      <c r="L367">
        <f>WEEKDAY(tbl_CleanLeads[[#This Row],[Lead_Date_Final]],2)</f>
        <v>3</v>
      </c>
      <c r="M367" t="s">
        <v>7272</v>
      </c>
      <c r="N367">
        <v>16.2</v>
      </c>
      <c r="O367" s="7">
        <v>4453.18</v>
      </c>
      <c r="P367">
        <v>40</v>
      </c>
      <c r="Q367" t="s">
        <v>7273</v>
      </c>
      <c r="R367">
        <f>IF(UPPER(TRIM(Table2[[#This Row],[Status_Clean]]))="CONVERTED",1,0)</f>
        <v>0</v>
      </c>
      <c r="S367">
        <f>IF(ISNUMBER(MATCH(UPPER(TRIM(Table2[[#This Row],[Status_Clean]])),{"CONTACTED","QUALIFIED","CONVERTED"},0)),1,0)</f>
        <v>1</v>
      </c>
      <c r="T367" cm="1">
        <f t="array" ref="T367">_xlfn.SWITCH(UPPER(TRIM(Table2[[#This Row],[Status_Clean]])),"NEW",1,"CONTACTED",2,"QUALIFIED",3,"CONVERTED",4,"LOST",5,99)</f>
        <v>2</v>
      </c>
      <c r="U367" t="str" cm="1">
        <f t="array" ref="U367">_xlfn.LET(_xlpm.x,IFERROR(VALUE(Table2[[#This Row],[Response_Time_Hours]]),""),IF(_xlpm.x="","CHECK",_xlfn.IFS(_xlpm.x&lt;=1,"Immediate",_xlpm.x&lt;=6,"Fast",_xlpm.x&lt;=24,"Moderate",_xlpm.x&gt;24,"Delayed")))</f>
        <v>Moderate</v>
      </c>
      <c r="V367">
        <f>FLOOR(tbl_CleanLeads[[#This Row],[Response_Time_Hours]],6)</f>
        <v>12</v>
      </c>
      <c r="W367" t="str" cm="1">
        <f t="array" ref="W367">IF(Table2[[#This Row],[Interaction_Count_Final]]="","N/A",_xlfn.IFS(Table2[[#This Row],[Interaction_Count_Final]]&lt;=2,"Low",Table2[[#This Row],[Interaction_Count_Final]]&lt;=5,"Medium",Table2[[#This Row],[Interaction_Count_Final]]&gt;=6,"High",TRUE,"CHECK"))</f>
        <v>High</v>
      </c>
      <c r="X367" t="b">
        <f t="shared" si="5"/>
        <v>1</v>
      </c>
      <c r="Y367" t="b">
        <f>tbl_CleanLeads[[#This Row],[Response_Time_Hours]]&gt;24</f>
        <v>0</v>
      </c>
      <c r="Z367" s="13" t="b">
        <f>tbl_CleanLeads[[#This Row],[Response_Time_Hours]]&gt;72</f>
        <v>0</v>
      </c>
      <c r="AA367" s="13" t="b">
        <f>tbl_CleanLeads[[#This Row],[Status_Clean]]="Converted"</f>
        <v>0</v>
      </c>
    </row>
    <row r="368" spans="1:27">
      <c r="A368" t="s">
        <v>63</v>
      </c>
      <c r="B368" t="s">
        <v>1269</v>
      </c>
      <c r="C368" t="s">
        <v>7647</v>
      </c>
      <c r="D368" t="s">
        <v>7303</v>
      </c>
      <c r="E368" t="s">
        <v>363</v>
      </c>
      <c r="F368" t="s">
        <v>71</v>
      </c>
      <c r="G368" s="1">
        <v>45017</v>
      </c>
      <c r="H368" s="8">
        <f>MONTH(tbl_CleanLeads[[#This Row],[Lead_Date_Final]])</f>
        <v>4</v>
      </c>
      <c r="I368" t="s">
        <v>7297</v>
      </c>
      <c r="J368" t="s">
        <v>7263</v>
      </c>
      <c r="K368" t="s">
        <v>7277</v>
      </c>
      <c r="L368">
        <f>WEEKDAY(tbl_CleanLeads[[#This Row],[Lead_Date_Final]],2)</f>
        <v>6</v>
      </c>
      <c r="M368" t="s">
        <v>7278</v>
      </c>
      <c r="N368">
        <v>57.599999999999994</v>
      </c>
      <c r="O368" s="7">
        <v>3885.7</v>
      </c>
      <c r="P368">
        <v>9</v>
      </c>
      <c r="Q368" t="s">
        <v>7266</v>
      </c>
      <c r="R368">
        <f>IF(UPPER(TRIM(Table2[[#This Row],[Status_Clean]]))="CONVERTED",1,0)</f>
        <v>0</v>
      </c>
      <c r="S368">
        <f>IF(ISNUMBER(MATCH(UPPER(TRIM(Table2[[#This Row],[Status_Clean]])),{"CONTACTED","QUALIFIED","CONVERTED"},0)),1,0)</f>
        <v>1</v>
      </c>
      <c r="T368" cm="1">
        <f t="array" ref="T368">_xlfn.SWITCH(UPPER(TRIM(Table2[[#This Row],[Status_Clean]])),"NEW",1,"CONTACTED",2,"QUALIFIED",3,"CONVERTED",4,"LOST",5,99)</f>
        <v>3</v>
      </c>
      <c r="U368" t="str" cm="1">
        <f t="array" ref="U368">_xlfn.LET(_xlpm.x,IFERROR(VALUE(Table2[[#This Row],[Response_Time_Hours]]),""),IF(_xlpm.x="","CHECK",_xlfn.IFS(_xlpm.x&lt;=1,"Immediate",_xlpm.x&lt;=6,"Fast",_xlpm.x&lt;=24,"Moderate",_xlpm.x&gt;24,"Delayed")))</f>
        <v>Delayed</v>
      </c>
      <c r="V368">
        <f>FLOOR(tbl_CleanLeads[[#This Row],[Response_Time_Hours]],6)</f>
        <v>54</v>
      </c>
      <c r="W368" t="str" cm="1">
        <f t="array" ref="W368">IF(Table2[[#This Row],[Interaction_Count_Final]]="","N/A",_xlfn.IFS(Table2[[#This Row],[Interaction_Count_Final]]&lt;=2,"Low",Table2[[#This Row],[Interaction_Count_Final]]&lt;=5,"Medium",Table2[[#This Row],[Interaction_Count_Final]]&gt;=6,"High",TRUE,"CHECK"))</f>
        <v>High</v>
      </c>
      <c r="X368" t="b">
        <f t="shared" si="5"/>
        <v>1</v>
      </c>
      <c r="Y368" t="b">
        <f>tbl_CleanLeads[[#This Row],[Response_Time_Hours]]&gt;24</f>
        <v>1</v>
      </c>
      <c r="Z368" s="13" t="b">
        <f>tbl_CleanLeads[[#This Row],[Response_Time_Hours]]&gt;72</f>
        <v>0</v>
      </c>
      <c r="AA368" s="13" t="b">
        <f>tbl_CleanLeads[[#This Row],[Status_Clean]]="Converted"</f>
        <v>0</v>
      </c>
    </row>
    <row r="369" spans="1:27">
      <c r="A369" t="s">
        <v>70</v>
      </c>
      <c r="B369" t="s">
        <v>1271</v>
      </c>
      <c r="C369" t="s">
        <v>1272</v>
      </c>
      <c r="D369" t="s">
        <v>7303</v>
      </c>
      <c r="E369" t="s">
        <v>106</v>
      </c>
      <c r="F369" t="s">
        <v>71</v>
      </c>
      <c r="G369" s="1">
        <v>45294</v>
      </c>
      <c r="H369" s="8">
        <f>MONTH(tbl_CleanLeads[[#This Row],[Lead_Date_Final]])</f>
        <v>1</v>
      </c>
      <c r="I369" t="s">
        <v>7317</v>
      </c>
      <c r="J369" t="s">
        <v>7271</v>
      </c>
      <c r="K369" t="s">
        <v>7284</v>
      </c>
      <c r="L369">
        <f>WEEKDAY(tbl_CleanLeads[[#This Row],[Lead_Date_Final]],2)</f>
        <v>3</v>
      </c>
      <c r="M369" t="s">
        <v>7272</v>
      </c>
      <c r="N369">
        <v>52.8</v>
      </c>
      <c r="O369" s="7">
        <v>4106.43</v>
      </c>
      <c r="P369">
        <v>13</v>
      </c>
      <c r="Q369" t="s">
        <v>7273</v>
      </c>
      <c r="R369">
        <f>IF(UPPER(TRIM(Table2[[#This Row],[Status_Clean]]))="CONVERTED",1,0)</f>
        <v>0</v>
      </c>
      <c r="S369">
        <f>IF(ISNUMBER(MATCH(UPPER(TRIM(Table2[[#This Row],[Status_Clean]])),{"CONTACTED","QUALIFIED","CONVERTED"},0)),1,0)</f>
        <v>1</v>
      </c>
      <c r="T369" cm="1">
        <f t="array" ref="T369">_xlfn.SWITCH(UPPER(TRIM(Table2[[#This Row],[Status_Clean]])),"NEW",1,"CONTACTED",2,"QUALIFIED",3,"CONVERTED",4,"LOST",5,99)</f>
        <v>3</v>
      </c>
      <c r="U369" t="str" cm="1">
        <f t="array" ref="U369">_xlfn.LET(_xlpm.x,IFERROR(VALUE(Table2[[#This Row],[Response_Time_Hours]]),""),IF(_xlpm.x="","CHECK",_xlfn.IFS(_xlpm.x&lt;=1,"Immediate",_xlpm.x&lt;=6,"Fast",_xlpm.x&lt;=24,"Moderate",_xlpm.x&gt;24,"Delayed")))</f>
        <v>Delayed</v>
      </c>
      <c r="V369">
        <f>FLOOR(tbl_CleanLeads[[#This Row],[Response_Time_Hours]],6)</f>
        <v>48</v>
      </c>
      <c r="W369" t="str" cm="1">
        <f t="array" ref="W369">IF(Table2[[#This Row],[Interaction_Count_Final]]="","N/A",_xlfn.IFS(Table2[[#This Row],[Interaction_Count_Final]]&lt;=2,"Low",Table2[[#This Row],[Interaction_Count_Final]]&lt;=5,"Medium",Table2[[#This Row],[Interaction_Count_Final]]&gt;=6,"High",TRUE,"CHECK"))</f>
        <v>High</v>
      </c>
      <c r="X369" t="b">
        <f t="shared" si="5"/>
        <v>1</v>
      </c>
      <c r="Y369" t="b">
        <f>tbl_CleanLeads[[#This Row],[Response_Time_Hours]]&gt;24</f>
        <v>1</v>
      </c>
      <c r="Z369" s="13" t="b">
        <f>tbl_CleanLeads[[#This Row],[Response_Time_Hours]]&gt;72</f>
        <v>0</v>
      </c>
      <c r="AA369" s="13" t="b">
        <f>tbl_CleanLeads[[#This Row],[Status_Clean]]="Converted"</f>
        <v>0</v>
      </c>
    </row>
    <row r="370" spans="1:27">
      <c r="A370" t="s">
        <v>63</v>
      </c>
      <c r="B370" t="s">
        <v>1276</v>
      </c>
      <c r="C370" t="s">
        <v>1277</v>
      </c>
      <c r="D370" t="s">
        <v>7274</v>
      </c>
      <c r="E370" t="s">
        <v>363</v>
      </c>
      <c r="F370" t="s">
        <v>71</v>
      </c>
      <c r="G370" s="1">
        <v>45167</v>
      </c>
      <c r="H370" s="8">
        <f>MONTH(tbl_CleanLeads[[#This Row],[Lead_Date_Final]])</f>
        <v>8</v>
      </c>
      <c r="I370" t="s">
        <v>7310</v>
      </c>
      <c r="J370" t="s">
        <v>7263</v>
      </c>
      <c r="K370" t="s">
        <v>7288</v>
      </c>
      <c r="L370">
        <f>WEEKDAY(tbl_CleanLeads[[#This Row],[Lead_Date_Final]],2)</f>
        <v>2</v>
      </c>
      <c r="M370" t="s">
        <v>7265</v>
      </c>
      <c r="N370">
        <v>13</v>
      </c>
      <c r="O370" s="7">
        <v>1588.89</v>
      </c>
      <c r="P370">
        <v>44</v>
      </c>
      <c r="Q370" t="s">
        <v>7289</v>
      </c>
      <c r="R370">
        <f>IF(UPPER(TRIM(Table2[[#This Row],[Status_Clean]]))="CONVERTED",1,0)</f>
        <v>0</v>
      </c>
      <c r="S370">
        <f>IF(ISNUMBER(MATCH(UPPER(TRIM(Table2[[#This Row],[Status_Clean]])),{"CONTACTED","QUALIFIED","CONVERTED"},0)),1,0)</f>
        <v>1</v>
      </c>
      <c r="T370" cm="1">
        <f t="array" ref="T370">_xlfn.SWITCH(UPPER(TRIM(Table2[[#This Row],[Status_Clean]])),"NEW",1,"CONTACTED",2,"QUALIFIED",3,"CONVERTED",4,"LOST",5,99)</f>
        <v>3</v>
      </c>
      <c r="U370" t="str" cm="1">
        <f t="array" ref="U370">_xlfn.LET(_xlpm.x,IFERROR(VALUE(Table2[[#This Row],[Response_Time_Hours]]),""),IF(_xlpm.x="","CHECK",_xlfn.IFS(_xlpm.x&lt;=1,"Immediate",_xlpm.x&lt;=6,"Fast",_xlpm.x&lt;=24,"Moderate",_xlpm.x&gt;24,"Delayed")))</f>
        <v>Moderate</v>
      </c>
      <c r="V370">
        <f>FLOOR(tbl_CleanLeads[[#This Row],[Response_Time_Hours]],6)</f>
        <v>12</v>
      </c>
      <c r="W370" t="str" cm="1">
        <f t="array" ref="W370">IF(Table2[[#This Row],[Interaction_Count_Final]]="","N/A",_xlfn.IFS(Table2[[#This Row],[Interaction_Count_Final]]&lt;=2,"Low",Table2[[#This Row],[Interaction_Count_Final]]&lt;=5,"Medium",Table2[[#This Row],[Interaction_Count_Final]]&gt;=6,"High",TRUE,"CHECK"))</f>
        <v>High</v>
      </c>
      <c r="X370" t="b">
        <f t="shared" si="5"/>
        <v>1</v>
      </c>
      <c r="Y370" t="b">
        <f>tbl_CleanLeads[[#This Row],[Response_Time_Hours]]&gt;24</f>
        <v>0</v>
      </c>
      <c r="Z370" s="13" t="b">
        <f>tbl_CleanLeads[[#This Row],[Response_Time_Hours]]&gt;72</f>
        <v>0</v>
      </c>
      <c r="AA370" s="13" t="b">
        <f>tbl_CleanLeads[[#This Row],[Status_Clean]]="Converted"</f>
        <v>0</v>
      </c>
    </row>
    <row r="371" spans="1:27">
      <c r="A371" t="s">
        <v>63</v>
      </c>
      <c r="B371" t="s">
        <v>1279</v>
      </c>
      <c r="C371" t="s">
        <v>7650</v>
      </c>
      <c r="D371" t="s">
        <v>7280</v>
      </c>
      <c r="E371" t="s">
        <v>263</v>
      </c>
      <c r="F371" t="s">
        <v>193</v>
      </c>
      <c r="G371" s="1">
        <v>45210</v>
      </c>
      <c r="H371" s="8">
        <f>MONTH(tbl_CleanLeads[[#This Row],[Lead_Date_Final]])</f>
        <v>10</v>
      </c>
      <c r="I371" t="s">
        <v>7270</v>
      </c>
      <c r="J371" t="s">
        <v>7263</v>
      </c>
      <c r="K371" t="s">
        <v>7264</v>
      </c>
      <c r="L371">
        <f>WEEKDAY(tbl_CleanLeads[[#This Row],[Lead_Date_Final]],2)</f>
        <v>3</v>
      </c>
      <c r="M371" t="s">
        <v>7272</v>
      </c>
      <c r="N371">
        <v>9.8000000000000007</v>
      </c>
      <c r="O371" s="7">
        <v>1832.46</v>
      </c>
      <c r="P371">
        <v>9</v>
      </c>
      <c r="Q371" t="s">
        <v>7289</v>
      </c>
      <c r="R371">
        <f>IF(UPPER(TRIM(Table2[[#This Row],[Status_Clean]]))="CONVERTED",1,0)</f>
        <v>0</v>
      </c>
      <c r="S371">
        <f>IF(ISNUMBER(MATCH(UPPER(TRIM(Table2[[#This Row],[Status_Clean]])),{"CONTACTED","QUALIFIED","CONVERTED"},0)),1,0)</f>
        <v>0</v>
      </c>
      <c r="T371" cm="1">
        <f t="array" ref="T371">_xlfn.SWITCH(UPPER(TRIM(Table2[[#This Row],[Status_Clean]])),"NEW",1,"CONTACTED",2,"QUALIFIED",3,"CONVERTED",4,"LOST",5,99)</f>
        <v>1</v>
      </c>
      <c r="U371" t="str" cm="1">
        <f t="array" ref="U371">_xlfn.LET(_xlpm.x,IFERROR(VALUE(Table2[[#This Row],[Response_Time_Hours]]),""),IF(_xlpm.x="","CHECK",_xlfn.IFS(_xlpm.x&lt;=1,"Immediate",_xlpm.x&lt;=6,"Fast",_xlpm.x&lt;=24,"Moderate",_xlpm.x&gt;24,"Delayed")))</f>
        <v>Moderate</v>
      </c>
      <c r="V371">
        <f>FLOOR(tbl_CleanLeads[[#This Row],[Response_Time_Hours]],6)</f>
        <v>6</v>
      </c>
      <c r="W371" t="str" cm="1">
        <f t="array" ref="W371">IF(Table2[[#This Row],[Interaction_Count_Final]]="","N/A",_xlfn.IFS(Table2[[#This Row],[Interaction_Count_Final]]&lt;=2,"Low",Table2[[#This Row],[Interaction_Count_Final]]&lt;=5,"Medium",Table2[[#This Row],[Interaction_Count_Final]]&gt;=6,"High",TRUE,"CHECK"))</f>
        <v>High</v>
      </c>
      <c r="X371" t="b">
        <f t="shared" si="5"/>
        <v>1</v>
      </c>
      <c r="Y371" t="b">
        <f>tbl_CleanLeads[[#This Row],[Response_Time_Hours]]&gt;24</f>
        <v>0</v>
      </c>
      <c r="Z371" s="13" t="b">
        <f>tbl_CleanLeads[[#This Row],[Response_Time_Hours]]&gt;72</f>
        <v>0</v>
      </c>
      <c r="AA371" s="13" t="b">
        <f>tbl_CleanLeads[[#This Row],[Status_Clean]]="Converted"</f>
        <v>0</v>
      </c>
    </row>
    <row r="372" spans="1:27">
      <c r="A372" t="s">
        <v>90</v>
      </c>
      <c r="B372" t="s">
        <v>1282</v>
      </c>
      <c r="C372" t="s">
        <v>1283</v>
      </c>
      <c r="D372" t="s">
        <v>7258</v>
      </c>
      <c r="E372" t="s">
        <v>792</v>
      </c>
      <c r="F372" t="s">
        <v>71</v>
      </c>
      <c r="G372" s="1">
        <v>45385</v>
      </c>
      <c r="H372" s="8">
        <f>MONTH(tbl_CleanLeads[[#This Row],[Lead_Date_Final]])</f>
        <v>4</v>
      </c>
      <c r="I372" t="s">
        <v>7297</v>
      </c>
      <c r="J372" t="s">
        <v>7271</v>
      </c>
      <c r="K372" t="s">
        <v>7277</v>
      </c>
      <c r="L372">
        <f>WEEKDAY(tbl_CleanLeads[[#This Row],[Lead_Date_Final]],2)</f>
        <v>3</v>
      </c>
      <c r="M372" t="s">
        <v>7272</v>
      </c>
      <c r="N372">
        <v>7.5</v>
      </c>
      <c r="O372" s="7">
        <v>4061.15</v>
      </c>
      <c r="P372">
        <v>29</v>
      </c>
      <c r="Q372" t="s">
        <v>7273</v>
      </c>
      <c r="R372">
        <f>IF(UPPER(TRIM(Table2[[#This Row],[Status_Clean]]))="CONVERTED",1,0)</f>
        <v>0</v>
      </c>
      <c r="S372">
        <f>IF(ISNUMBER(MATCH(UPPER(TRIM(Table2[[#This Row],[Status_Clean]])),{"CONTACTED","QUALIFIED","CONVERTED"},0)),1,0)</f>
        <v>1</v>
      </c>
      <c r="T372" cm="1">
        <f t="array" ref="T372">_xlfn.SWITCH(UPPER(TRIM(Table2[[#This Row],[Status_Clean]])),"NEW",1,"CONTACTED",2,"QUALIFIED",3,"CONVERTED",4,"LOST",5,99)</f>
        <v>3</v>
      </c>
      <c r="U372" t="str" cm="1">
        <f t="array" ref="U372">_xlfn.LET(_xlpm.x,IFERROR(VALUE(Table2[[#This Row],[Response_Time_Hours]]),""),IF(_xlpm.x="","CHECK",_xlfn.IFS(_xlpm.x&lt;=1,"Immediate",_xlpm.x&lt;=6,"Fast",_xlpm.x&lt;=24,"Moderate",_xlpm.x&gt;24,"Delayed")))</f>
        <v>Moderate</v>
      </c>
      <c r="V372">
        <f>FLOOR(tbl_CleanLeads[[#This Row],[Response_Time_Hours]],6)</f>
        <v>6</v>
      </c>
      <c r="W372" t="str" cm="1">
        <f t="array" ref="W372">IF(Table2[[#This Row],[Interaction_Count_Final]]="","N/A",_xlfn.IFS(Table2[[#This Row],[Interaction_Count_Final]]&lt;=2,"Low",Table2[[#This Row],[Interaction_Count_Final]]&lt;=5,"Medium",Table2[[#This Row],[Interaction_Count_Final]]&gt;=6,"High",TRUE,"CHECK"))</f>
        <v>High</v>
      </c>
      <c r="X372" t="b">
        <f t="shared" si="5"/>
        <v>1</v>
      </c>
      <c r="Y372" t="b">
        <f>tbl_CleanLeads[[#This Row],[Response_Time_Hours]]&gt;24</f>
        <v>0</v>
      </c>
      <c r="Z372" s="13" t="b">
        <f>tbl_CleanLeads[[#This Row],[Response_Time_Hours]]&gt;72</f>
        <v>0</v>
      </c>
      <c r="AA372" s="13" t="b">
        <f>tbl_CleanLeads[[#This Row],[Status_Clean]]="Converted"</f>
        <v>0</v>
      </c>
    </row>
    <row r="373" spans="1:27">
      <c r="A373" t="s">
        <v>63</v>
      </c>
      <c r="B373" t="s">
        <v>1285</v>
      </c>
      <c r="C373" t="s">
        <v>7653</v>
      </c>
      <c r="D373" t="s">
        <v>7258</v>
      </c>
      <c r="E373" t="s">
        <v>1356</v>
      </c>
      <c r="F373" t="s">
        <v>125</v>
      </c>
      <c r="G373" s="1">
        <v>45021</v>
      </c>
      <c r="H373" s="8">
        <f>MONTH(tbl_CleanLeads[[#This Row],[Lead_Date_Final]])</f>
        <v>4</v>
      </c>
      <c r="I373" t="s">
        <v>7297</v>
      </c>
      <c r="J373" t="s">
        <v>7263</v>
      </c>
      <c r="K373" t="s">
        <v>7277</v>
      </c>
      <c r="L373">
        <f>WEEKDAY(tbl_CleanLeads[[#This Row],[Lead_Date_Final]],2)</f>
        <v>3</v>
      </c>
      <c r="M373" t="s">
        <v>7272</v>
      </c>
      <c r="N373">
        <v>64.800000000000011</v>
      </c>
      <c r="O373" s="7">
        <v>3548.39</v>
      </c>
      <c r="P373">
        <v>17</v>
      </c>
      <c r="Q373" t="s">
        <v>7266</v>
      </c>
      <c r="R373">
        <f>IF(UPPER(TRIM(Table2[[#This Row],[Status_Clean]]))="CONVERTED",1,0)</f>
        <v>0</v>
      </c>
      <c r="S373">
        <f>IF(ISNUMBER(MATCH(UPPER(TRIM(Table2[[#This Row],[Status_Clean]])),{"CONTACTED","QUALIFIED","CONVERTED"},0)),1,0)</f>
        <v>1</v>
      </c>
      <c r="T373" cm="1">
        <f t="array" ref="T373">_xlfn.SWITCH(UPPER(TRIM(Table2[[#This Row],[Status_Clean]])),"NEW",1,"CONTACTED",2,"QUALIFIED",3,"CONVERTED",4,"LOST",5,99)</f>
        <v>2</v>
      </c>
      <c r="U373" t="str" cm="1">
        <f t="array" ref="U373">_xlfn.LET(_xlpm.x,IFERROR(VALUE(Table2[[#This Row],[Response_Time_Hours]]),""),IF(_xlpm.x="","CHECK",_xlfn.IFS(_xlpm.x&lt;=1,"Immediate",_xlpm.x&lt;=6,"Fast",_xlpm.x&lt;=24,"Moderate",_xlpm.x&gt;24,"Delayed")))</f>
        <v>Delayed</v>
      </c>
      <c r="V373">
        <f>FLOOR(tbl_CleanLeads[[#This Row],[Response_Time_Hours]],6)</f>
        <v>60</v>
      </c>
      <c r="W373" t="str" cm="1">
        <f t="array" ref="W373">IF(Table2[[#This Row],[Interaction_Count_Final]]="","N/A",_xlfn.IFS(Table2[[#This Row],[Interaction_Count_Final]]&lt;=2,"Low",Table2[[#This Row],[Interaction_Count_Final]]&lt;=5,"Medium",Table2[[#This Row],[Interaction_Count_Final]]&gt;=6,"High",TRUE,"CHECK"))</f>
        <v>High</v>
      </c>
      <c r="X373" t="b">
        <f t="shared" si="5"/>
        <v>1</v>
      </c>
      <c r="Y373" t="b">
        <f>tbl_CleanLeads[[#This Row],[Response_Time_Hours]]&gt;24</f>
        <v>1</v>
      </c>
      <c r="Z373" s="13" t="b">
        <f>tbl_CleanLeads[[#This Row],[Response_Time_Hours]]&gt;72</f>
        <v>0</v>
      </c>
      <c r="AA373" s="13" t="b">
        <f>tbl_CleanLeads[[#This Row],[Status_Clean]]="Converted"</f>
        <v>0</v>
      </c>
    </row>
    <row r="374" spans="1:27">
      <c r="A374" t="s">
        <v>102</v>
      </c>
      <c r="B374" t="s">
        <v>1288</v>
      </c>
      <c r="C374" t="s">
        <v>7654</v>
      </c>
      <c r="D374" t="s">
        <v>7258</v>
      </c>
      <c r="E374" t="s">
        <v>106</v>
      </c>
      <c r="F374" t="s">
        <v>193</v>
      </c>
      <c r="G374" s="1">
        <v>45485</v>
      </c>
      <c r="H374" s="8">
        <f>MONTH(tbl_CleanLeads[[#This Row],[Lead_Date_Final]])</f>
        <v>7</v>
      </c>
      <c r="I374" t="s">
        <v>7305</v>
      </c>
      <c r="J374" t="s">
        <v>7271</v>
      </c>
      <c r="K374" t="s">
        <v>7288</v>
      </c>
      <c r="L374">
        <f>WEEKDAY(tbl_CleanLeads[[#This Row],[Lead_Date_Final]],2)</f>
        <v>5</v>
      </c>
      <c r="M374" t="s">
        <v>7312</v>
      </c>
      <c r="N374">
        <v>11.9</v>
      </c>
      <c r="O374" s="7">
        <v>3690.86</v>
      </c>
      <c r="P374">
        <v>16</v>
      </c>
      <c r="Q374" t="s">
        <v>7266</v>
      </c>
      <c r="R374">
        <f>IF(UPPER(TRIM(Table2[[#This Row],[Status_Clean]]))="CONVERTED",1,0)</f>
        <v>0</v>
      </c>
      <c r="S374">
        <f>IF(ISNUMBER(MATCH(UPPER(TRIM(Table2[[#This Row],[Status_Clean]])),{"CONTACTED","QUALIFIED","CONVERTED"},0)),1,0)</f>
        <v>0</v>
      </c>
      <c r="T374" cm="1">
        <f t="array" ref="T374">_xlfn.SWITCH(UPPER(TRIM(Table2[[#This Row],[Status_Clean]])),"NEW",1,"CONTACTED",2,"QUALIFIED",3,"CONVERTED",4,"LOST",5,99)</f>
        <v>1</v>
      </c>
      <c r="U374" t="str" cm="1">
        <f t="array" ref="U374">_xlfn.LET(_xlpm.x,IFERROR(VALUE(Table2[[#This Row],[Response_Time_Hours]]),""),IF(_xlpm.x="","CHECK",_xlfn.IFS(_xlpm.x&lt;=1,"Immediate",_xlpm.x&lt;=6,"Fast",_xlpm.x&lt;=24,"Moderate",_xlpm.x&gt;24,"Delayed")))</f>
        <v>Moderate</v>
      </c>
      <c r="V374">
        <f>FLOOR(tbl_CleanLeads[[#This Row],[Response_Time_Hours]],6)</f>
        <v>6</v>
      </c>
      <c r="W374" t="str" cm="1">
        <f t="array" ref="W374">IF(Table2[[#This Row],[Interaction_Count_Final]]="","N/A",_xlfn.IFS(Table2[[#This Row],[Interaction_Count_Final]]&lt;=2,"Low",Table2[[#This Row],[Interaction_Count_Final]]&lt;=5,"Medium",Table2[[#This Row],[Interaction_Count_Final]]&gt;=6,"High",TRUE,"CHECK"))</f>
        <v>High</v>
      </c>
      <c r="X374" t="b">
        <f t="shared" si="5"/>
        <v>1</v>
      </c>
      <c r="Y374" t="b">
        <f>tbl_CleanLeads[[#This Row],[Response_Time_Hours]]&gt;24</f>
        <v>0</v>
      </c>
      <c r="Z374" s="13" t="b">
        <f>tbl_CleanLeads[[#This Row],[Response_Time_Hours]]&gt;72</f>
        <v>0</v>
      </c>
      <c r="AA374" s="13" t="b">
        <f>tbl_CleanLeads[[#This Row],[Status_Clean]]="Converted"</f>
        <v>0</v>
      </c>
    </row>
    <row r="375" spans="1:27">
      <c r="A375" t="s">
        <v>70</v>
      </c>
      <c r="B375" t="s">
        <v>1291</v>
      </c>
      <c r="C375" t="s">
        <v>1292</v>
      </c>
      <c r="D375" t="s">
        <v>7303</v>
      </c>
      <c r="E375" t="s">
        <v>311</v>
      </c>
      <c r="F375" t="s">
        <v>71</v>
      </c>
      <c r="G375" s="1">
        <v>45527</v>
      </c>
      <c r="H375" s="8">
        <f>MONTH(tbl_CleanLeads[[#This Row],[Lead_Date_Final]])</f>
        <v>8</v>
      </c>
      <c r="I375" t="s">
        <v>7310</v>
      </c>
      <c r="J375" t="s">
        <v>7271</v>
      </c>
      <c r="K375" t="s">
        <v>7288</v>
      </c>
      <c r="L375">
        <f>WEEKDAY(tbl_CleanLeads[[#This Row],[Lead_Date_Final]],2)</f>
        <v>5</v>
      </c>
      <c r="M375" t="s">
        <v>7312</v>
      </c>
      <c r="N375">
        <v>24.5</v>
      </c>
      <c r="O375" s="7">
        <v>2040.3</v>
      </c>
      <c r="P375">
        <v>16</v>
      </c>
      <c r="Q375" t="s">
        <v>7266</v>
      </c>
      <c r="R375">
        <f>IF(UPPER(TRIM(Table2[[#This Row],[Status_Clean]]))="CONVERTED",1,0)</f>
        <v>0</v>
      </c>
      <c r="S375">
        <f>IF(ISNUMBER(MATCH(UPPER(TRIM(Table2[[#This Row],[Status_Clean]])),{"CONTACTED","QUALIFIED","CONVERTED"},0)),1,0)</f>
        <v>1</v>
      </c>
      <c r="T375" cm="1">
        <f t="array" ref="T375">_xlfn.SWITCH(UPPER(TRIM(Table2[[#This Row],[Status_Clean]])),"NEW",1,"CONTACTED",2,"QUALIFIED",3,"CONVERTED",4,"LOST",5,99)</f>
        <v>3</v>
      </c>
      <c r="U375" t="str" cm="1">
        <f t="array" ref="U375">_xlfn.LET(_xlpm.x,IFERROR(VALUE(Table2[[#This Row],[Response_Time_Hours]]),""),IF(_xlpm.x="","CHECK",_xlfn.IFS(_xlpm.x&lt;=1,"Immediate",_xlpm.x&lt;=6,"Fast",_xlpm.x&lt;=24,"Moderate",_xlpm.x&gt;24,"Delayed")))</f>
        <v>Delayed</v>
      </c>
      <c r="V375">
        <f>FLOOR(tbl_CleanLeads[[#This Row],[Response_Time_Hours]],6)</f>
        <v>24</v>
      </c>
      <c r="W375" t="str" cm="1">
        <f t="array" ref="W375">IF(Table2[[#This Row],[Interaction_Count_Final]]="","N/A",_xlfn.IFS(Table2[[#This Row],[Interaction_Count_Final]]&lt;=2,"Low",Table2[[#This Row],[Interaction_Count_Final]]&lt;=5,"Medium",Table2[[#This Row],[Interaction_Count_Final]]&gt;=6,"High",TRUE,"CHECK"))</f>
        <v>High</v>
      </c>
      <c r="X375" t="b">
        <f t="shared" si="5"/>
        <v>1</v>
      </c>
      <c r="Y375" t="b">
        <f>tbl_CleanLeads[[#This Row],[Response_Time_Hours]]&gt;24</f>
        <v>1</v>
      </c>
      <c r="Z375" s="13" t="b">
        <f>tbl_CleanLeads[[#This Row],[Response_Time_Hours]]&gt;72</f>
        <v>0</v>
      </c>
      <c r="AA375" s="13" t="b">
        <f>tbl_CleanLeads[[#This Row],[Status_Clean]]="Converted"</f>
        <v>0</v>
      </c>
    </row>
    <row r="376" spans="1:27">
      <c r="A376" t="s">
        <v>63</v>
      </c>
      <c r="B376" t="s">
        <v>1295</v>
      </c>
      <c r="C376" t="s">
        <v>1296</v>
      </c>
      <c r="D376" t="s">
        <v>7280</v>
      </c>
      <c r="E376" t="s">
        <v>7308</v>
      </c>
      <c r="F376" t="s">
        <v>125</v>
      </c>
      <c r="G376" s="1">
        <v>45226</v>
      </c>
      <c r="H376" s="8">
        <f>MONTH(tbl_CleanLeads[[#This Row],[Lead_Date_Final]])</f>
        <v>10</v>
      </c>
      <c r="I376" t="s">
        <v>7270</v>
      </c>
      <c r="J376" t="s">
        <v>7263</v>
      </c>
      <c r="K376" t="s">
        <v>7264</v>
      </c>
      <c r="L376">
        <f>WEEKDAY(tbl_CleanLeads[[#This Row],[Lead_Date_Final]],2)</f>
        <v>5</v>
      </c>
      <c r="M376" t="s">
        <v>7312</v>
      </c>
      <c r="N376">
        <v>36</v>
      </c>
      <c r="O376" s="7">
        <v>3057.45</v>
      </c>
      <c r="P376">
        <v>27</v>
      </c>
      <c r="Q376" t="s">
        <v>7266</v>
      </c>
      <c r="R376">
        <f>IF(UPPER(TRIM(Table2[[#This Row],[Status_Clean]]))="CONVERTED",1,0)</f>
        <v>0</v>
      </c>
      <c r="S376">
        <f>IF(ISNUMBER(MATCH(UPPER(TRIM(Table2[[#This Row],[Status_Clean]])),{"CONTACTED","QUALIFIED","CONVERTED"},0)),1,0)</f>
        <v>1</v>
      </c>
      <c r="T376" cm="1">
        <f t="array" ref="T376">_xlfn.SWITCH(UPPER(TRIM(Table2[[#This Row],[Status_Clean]])),"NEW",1,"CONTACTED",2,"QUALIFIED",3,"CONVERTED",4,"LOST",5,99)</f>
        <v>2</v>
      </c>
      <c r="U376" t="str" cm="1">
        <f t="array" ref="U376">_xlfn.LET(_xlpm.x,IFERROR(VALUE(Table2[[#This Row],[Response_Time_Hours]]),""),IF(_xlpm.x="","CHECK",_xlfn.IFS(_xlpm.x&lt;=1,"Immediate",_xlpm.x&lt;=6,"Fast",_xlpm.x&lt;=24,"Moderate",_xlpm.x&gt;24,"Delayed")))</f>
        <v>Delayed</v>
      </c>
      <c r="V376">
        <f>FLOOR(tbl_CleanLeads[[#This Row],[Response_Time_Hours]],6)</f>
        <v>36</v>
      </c>
      <c r="W376" t="str" cm="1">
        <f t="array" ref="W376">IF(Table2[[#This Row],[Interaction_Count_Final]]="","N/A",_xlfn.IFS(Table2[[#This Row],[Interaction_Count_Final]]&lt;=2,"Low",Table2[[#This Row],[Interaction_Count_Final]]&lt;=5,"Medium",Table2[[#This Row],[Interaction_Count_Final]]&gt;=6,"High",TRUE,"CHECK"))</f>
        <v>High</v>
      </c>
      <c r="X376" t="b">
        <f t="shared" si="5"/>
        <v>1</v>
      </c>
      <c r="Y376" t="b">
        <f>tbl_CleanLeads[[#This Row],[Response_Time_Hours]]&gt;24</f>
        <v>1</v>
      </c>
      <c r="Z376" s="13" t="b">
        <f>tbl_CleanLeads[[#This Row],[Response_Time_Hours]]&gt;72</f>
        <v>0</v>
      </c>
      <c r="AA376" s="13" t="b">
        <f>tbl_CleanLeads[[#This Row],[Status_Clean]]="Converted"</f>
        <v>0</v>
      </c>
    </row>
    <row r="377" spans="1:27">
      <c r="A377" t="s">
        <v>63</v>
      </c>
      <c r="B377" t="s">
        <v>1298</v>
      </c>
      <c r="C377" t="s">
        <v>1299</v>
      </c>
      <c r="D377" t="s">
        <v>7274</v>
      </c>
      <c r="E377" t="s">
        <v>123</v>
      </c>
      <c r="F377" t="s">
        <v>193</v>
      </c>
      <c r="G377" s="1">
        <v>45424</v>
      </c>
      <c r="H377" s="8">
        <f>MONTH(tbl_CleanLeads[[#This Row],[Lead_Date_Final]])</f>
        <v>5</v>
      </c>
      <c r="I377" t="s">
        <v>7314</v>
      </c>
      <c r="J377" t="s">
        <v>7271</v>
      </c>
      <c r="K377" t="s">
        <v>7277</v>
      </c>
      <c r="L377">
        <f>WEEKDAY(tbl_CleanLeads[[#This Row],[Lead_Date_Final]],2)</f>
        <v>7</v>
      </c>
      <c r="M377" t="s">
        <v>7293</v>
      </c>
      <c r="N377">
        <v>42.4</v>
      </c>
      <c r="O377" s="7">
        <v>1721.56</v>
      </c>
      <c r="P377">
        <v>41</v>
      </c>
      <c r="Q377" t="s">
        <v>7289</v>
      </c>
      <c r="R377">
        <f>IF(UPPER(TRIM(Table2[[#This Row],[Status_Clean]]))="CONVERTED",1,0)</f>
        <v>0</v>
      </c>
      <c r="S377">
        <f>IF(ISNUMBER(MATCH(UPPER(TRIM(Table2[[#This Row],[Status_Clean]])),{"CONTACTED","QUALIFIED","CONVERTED"},0)),1,0)</f>
        <v>0</v>
      </c>
      <c r="T377" cm="1">
        <f t="array" ref="T377">_xlfn.SWITCH(UPPER(TRIM(Table2[[#This Row],[Status_Clean]])),"NEW",1,"CONTACTED",2,"QUALIFIED",3,"CONVERTED",4,"LOST",5,99)</f>
        <v>1</v>
      </c>
      <c r="U377" t="str" cm="1">
        <f t="array" ref="U377">_xlfn.LET(_xlpm.x,IFERROR(VALUE(Table2[[#This Row],[Response_Time_Hours]]),""),IF(_xlpm.x="","CHECK",_xlfn.IFS(_xlpm.x&lt;=1,"Immediate",_xlpm.x&lt;=6,"Fast",_xlpm.x&lt;=24,"Moderate",_xlpm.x&gt;24,"Delayed")))</f>
        <v>Delayed</v>
      </c>
      <c r="V377">
        <f>FLOOR(tbl_CleanLeads[[#This Row],[Response_Time_Hours]],6)</f>
        <v>42</v>
      </c>
      <c r="W377" t="str" cm="1">
        <f t="array" ref="W377">IF(Table2[[#This Row],[Interaction_Count_Final]]="","N/A",_xlfn.IFS(Table2[[#This Row],[Interaction_Count_Final]]&lt;=2,"Low",Table2[[#This Row],[Interaction_Count_Final]]&lt;=5,"Medium",Table2[[#This Row],[Interaction_Count_Final]]&gt;=6,"High",TRUE,"CHECK"))</f>
        <v>High</v>
      </c>
      <c r="X377" t="b">
        <f t="shared" si="5"/>
        <v>1</v>
      </c>
      <c r="Y377" t="b">
        <f>tbl_CleanLeads[[#This Row],[Response_Time_Hours]]&gt;24</f>
        <v>1</v>
      </c>
      <c r="Z377" s="13" t="b">
        <f>tbl_CleanLeads[[#This Row],[Response_Time_Hours]]&gt;72</f>
        <v>0</v>
      </c>
      <c r="AA377" s="13" t="b">
        <f>tbl_CleanLeads[[#This Row],[Status_Clean]]="Converted"</f>
        <v>0</v>
      </c>
    </row>
    <row r="378" spans="1:27">
      <c r="A378" t="s">
        <v>90</v>
      </c>
      <c r="B378" t="s">
        <v>1301</v>
      </c>
      <c r="C378" t="s">
        <v>1302</v>
      </c>
      <c r="D378" t="s">
        <v>7274</v>
      </c>
      <c r="E378" t="s">
        <v>254</v>
      </c>
      <c r="F378" t="s">
        <v>125</v>
      </c>
      <c r="G378" s="1">
        <v>45218</v>
      </c>
      <c r="H378" s="8">
        <f>MONTH(tbl_CleanLeads[[#This Row],[Lead_Date_Final]])</f>
        <v>10</v>
      </c>
      <c r="I378" t="s">
        <v>7270</v>
      </c>
      <c r="J378" t="s">
        <v>7263</v>
      </c>
      <c r="K378" t="s">
        <v>7264</v>
      </c>
      <c r="L378">
        <f>WEEKDAY(tbl_CleanLeads[[#This Row],[Lead_Date_Final]],2)</f>
        <v>4</v>
      </c>
      <c r="M378" t="s">
        <v>7285</v>
      </c>
      <c r="N378">
        <v>6.5</v>
      </c>
      <c r="O378" s="7">
        <v>1017.14</v>
      </c>
      <c r="P378">
        <v>39</v>
      </c>
      <c r="Q378" t="s">
        <v>7289</v>
      </c>
      <c r="R378">
        <f>IF(UPPER(TRIM(Table2[[#This Row],[Status_Clean]]))="CONVERTED",1,0)</f>
        <v>0</v>
      </c>
      <c r="S378">
        <f>IF(ISNUMBER(MATCH(UPPER(TRIM(Table2[[#This Row],[Status_Clean]])),{"CONTACTED","QUALIFIED","CONVERTED"},0)),1,0)</f>
        <v>1</v>
      </c>
      <c r="T378" cm="1">
        <f t="array" ref="T378">_xlfn.SWITCH(UPPER(TRIM(Table2[[#This Row],[Status_Clean]])),"NEW",1,"CONTACTED",2,"QUALIFIED",3,"CONVERTED",4,"LOST",5,99)</f>
        <v>2</v>
      </c>
      <c r="U378" t="str" cm="1">
        <f t="array" ref="U378">_xlfn.LET(_xlpm.x,IFERROR(VALUE(Table2[[#This Row],[Response_Time_Hours]]),""),IF(_xlpm.x="","CHECK",_xlfn.IFS(_xlpm.x&lt;=1,"Immediate",_xlpm.x&lt;=6,"Fast",_xlpm.x&lt;=24,"Moderate",_xlpm.x&gt;24,"Delayed")))</f>
        <v>Moderate</v>
      </c>
      <c r="V378">
        <f>FLOOR(tbl_CleanLeads[[#This Row],[Response_Time_Hours]],6)</f>
        <v>6</v>
      </c>
      <c r="W378" t="str" cm="1">
        <f t="array" ref="W378">IF(Table2[[#This Row],[Interaction_Count_Final]]="","N/A",_xlfn.IFS(Table2[[#This Row],[Interaction_Count_Final]]&lt;=2,"Low",Table2[[#This Row],[Interaction_Count_Final]]&lt;=5,"Medium",Table2[[#This Row],[Interaction_Count_Final]]&gt;=6,"High",TRUE,"CHECK"))</f>
        <v>High</v>
      </c>
      <c r="X378" t="b">
        <f t="shared" si="5"/>
        <v>1</v>
      </c>
      <c r="Y378" t="b">
        <f>tbl_CleanLeads[[#This Row],[Response_Time_Hours]]&gt;24</f>
        <v>0</v>
      </c>
      <c r="Z378" s="13" t="b">
        <f>tbl_CleanLeads[[#This Row],[Response_Time_Hours]]&gt;72</f>
        <v>0</v>
      </c>
      <c r="AA378" s="13" t="b">
        <f>tbl_CleanLeads[[#This Row],[Status_Clean]]="Converted"</f>
        <v>0</v>
      </c>
    </row>
    <row r="379" spans="1:27">
      <c r="A379" t="s">
        <v>70</v>
      </c>
      <c r="B379" t="s">
        <v>1304</v>
      </c>
      <c r="C379" t="s">
        <v>1305</v>
      </c>
      <c r="D379" t="s">
        <v>7258</v>
      </c>
      <c r="E379" t="s">
        <v>123</v>
      </c>
      <c r="F379" t="s">
        <v>71</v>
      </c>
      <c r="G379" s="1">
        <v>45538</v>
      </c>
      <c r="H379" s="8">
        <f>MONTH(tbl_CleanLeads[[#This Row],[Lead_Date_Final]])</f>
        <v>9</v>
      </c>
      <c r="I379" t="s">
        <v>7287</v>
      </c>
      <c r="J379" t="s">
        <v>7271</v>
      </c>
      <c r="K379" t="s">
        <v>7288</v>
      </c>
      <c r="L379">
        <f>WEEKDAY(tbl_CleanLeads[[#This Row],[Lead_Date_Final]],2)</f>
        <v>2</v>
      </c>
      <c r="M379" t="s">
        <v>7265</v>
      </c>
      <c r="N379">
        <v>19.200000000000003</v>
      </c>
      <c r="O379" s="7">
        <v>3838.05</v>
      </c>
      <c r="P379">
        <v>46</v>
      </c>
      <c r="Q379" t="s">
        <v>7266</v>
      </c>
      <c r="R379">
        <f>IF(UPPER(TRIM(Table2[[#This Row],[Status_Clean]]))="CONVERTED",1,0)</f>
        <v>0</v>
      </c>
      <c r="S379">
        <f>IF(ISNUMBER(MATCH(UPPER(TRIM(Table2[[#This Row],[Status_Clean]])),{"CONTACTED","QUALIFIED","CONVERTED"},0)),1,0)</f>
        <v>1</v>
      </c>
      <c r="T379" cm="1">
        <f t="array" ref="T379">_xlfn.SWITCH(UPPER(TRIM(Table2[[#This Row],[Status_Clean]])),"NEW",1,"CONTACTED",2,"QUALIFIED",3,"CONVERTED",4,"LOST",5,99)</f>
        <v>3</v>
      </c>
      <c r="U379" t="str" cm="1">
        <f t="array" ref="U379">_xlfn.LET(_xlpm.x,IFERROR(VALUE(Table2[[#This Row],[Response_Time_Hours]]),""),IF(_xlpm.x="","CHECK",_xlfn.IFS(_xlpm.x&lt;=1,"Immediate",_xlpm.x&lt;=6,"Fast",_xlpm.x&lt;=24,"Moderate",_xlpm.x&gt;24,"Delayed")))</f>
        <v>Moderate</v>
      </c>
      <c r="V379">
        <f>FLOOR(tbl_CleanLeads[[#This Row],[Response_Time_Hours]],6)</f>
        <v>18</v>
      </c>
      <c r="W379" t="str" cm="1">
        <f t="array" ref="W379">IF(Table2[[#This Row],[Interaction_Count_Final]]="","N/A",_xlfn.IFS(Table2[[#This Row],[Interaction_Count_Final]]&lt;=2,"Low",Table2[[#This Row],[Interaction_Count_Final]]&lt;=5,"Medium",Table2[[#This Row],[Interaction_Count_Final]]&gt;=6,"High",TRUE,"CHECK"))</f>
        <v>High</v>
      </c>
      <c r="X379" t="b">
        <f t="shared" si="5"/>
        <v>1</v>
      </c>
      <c r="Y379" t="b">
        <f>tbl_CleanLeads[[#This Row],[Response_Time_Hours]]&gt;24</f>
        <v>0</v>
      </c>
      <c r="Z379" s="13" t="b">
        <f>tbl_CleanLeads[[#This Row],[Response_Time_Hours]]&gt;72</f>
        <v>0</v>
      </c>
      <c r="AA379" s="13" t="b">
        <f>tbl_CleanLeads[[#This Row],[Status_Clean]]="Converted"</f>
        <v>0</v>
      </c>
    </row>
    <row r="380" spans="1:27">
      <c r="A380" t="s">
        <v>70</v>
      </c>
      <c r="B380" t="s">
        <v>1307</v>
      </c>
      <c r="C380" t="s">
        <v>1308</v>
      </c>
      <c r="D380" t="s">
        <v>7258</v>
      </c>
      <c r="E380" t="s">
        <v>69</v>
      </c>
      <c r="F380" t="s">
        <v>193</v>
      </c>
      <c r="G380" s="1">
        <v>45169</v>
      </c>
      <c r="H380" s="8">
        <f>MONTH(tbl_CleanLeads[[#This Row],[Lead_Date_Final]])</f>
        <v>8</v>
      </c>
      <c r="I380" t="s">
        <v>7310</v>
      </c>
      <c r="J380" t="s">
        <v>7263</v>
      </c>
      <c r="K380" t="s">
        <v>7288</v>
      </c>
      <c r="L380">
        <f>WEEKDAY(tbl_CleanLeads[[#This Row],[Lead_Date_Final]],2)</f>
        <v>4</v>
      </c>
      <c r="M380" t="s">
        <v>7285</v>
      </c>
      <c r="N380">
        <v>57.599999999999994</v>
      </c>
      <c r="O380" s="7">
        <v>1528.22</v>
      </c>
      <c r="P380">
        <v>49</v>
      </c>
      <c r="Q380" t="s">
        <v>7289</v>
      </c>
      <c r="R380">
        <f>IF(UPPER(TRIM(Table2[[#This Row],[Status_Clean]]))="CONVERTED",1,0)</f>
        <v>0</v>
      </c>
      <c r="S380">
        <f>IF(ISNUMBER(MATCH(UPPER(TRIM(Table2[[#This Row],[Status_Clean]])),{"CONTACTED","QUALIFIED","CONVERTED"},0)),1,0)</f>
        <v>0</v>
      </c>
      <c r="T380" cm="1">
        <f t="array" ref="T380">_xlfn.SWITCH(UPPER(TRIM(Table2[[#This Row],[Status_Clean]])),"NEW",1,"CONTACTED",2,"QUALIFIED",3,"CONVERTED",4,"LOST",5,99)</f>
        <v>1</v>
      </c>
      <c r="U380" t="str" cm="1">
        <f t="array" ref="U380">_xlfn.LET(_xlpm.x,IFERROR(VALUE(Table2[[#This Row],[Response_Time_Hours]]),""),IF(_xlpm.x="","CHECK",_xlfn.IFS(_xlpm.x&lt;=1,"Immediate",_xlpm.x&lt;=6,"Fast",_xlpm.x&lt;=24,"Moderate",_xlpm.x&gt;24,"Delayed")))</f>
        <v>Delayed</v>
      </c>
      <c r="V380">
        <f>FLOOR(tbl_CleanLeads[[#This Row],[Response_Time_Hours]],6)</f>
        <v>54</v>
      </c>
      <c r="W380" t="str" cm="1">
        <f t="array" ref="W380">IF(Table2[[#This Row],[Interaction_Count_Final]]="","N/A",_xlfn.IFS(Table2[[#This Row],[Interaction_Count_Final]]&lt;=2,"Low",Table2[[#This Row],[Interaction_Count_Final]]&lt;=5,"Medium",Table2[[#This Row],[Interaction_Count_Final]]&gt;=6,"High",TRUE,"CHECK"))</f>
        <v>High</v>
      </c>
      <c r="X380" t="b">
        <f t="shared" si="5"/>
        <v>1</v>
      </c>
      <c r="Y380" t="b">
        <f>tbl_CleanLeads[[#This Row],[Response_Time_Hours]]&gt;24</f>
        <v>1</v>
      </c>
      <c r="Z380" s="13" t="b">
        <f>tbl_CleanLeads[[#This Row],[Response_Time_Hours]]&gt;72</f>
        <v>0</v>
      </c>
      <c r="AA380" s="13" t="b">
        <f>tbl_CleanLeads[[#This Row],[Status_Clean]]="Converted"</f>
        <v>0</v>
      </c>
    </row>
    <row r="381" spans="1:27">
      <c r="A381" t="s">
        <v>102</v>
      </c>
      <c r="B381" t="s">
        <v>1310</v>
      </c>
      <c r="C381" t="s">
        <v>1311</v>
      </c>
      <c r="D381" t="s">
        <v>7258</v>
      </c>
      <c r="E381" t="s">
        <v>106</v>
      </c>
      <c r="F381" t="s">
        <v>193</v>
      </c>
      <c r="G381" s="1">
        <v>45116</v>
      </c>
      <c r="H381" s="8">
        <f>MONTH(tbl_CleanLeads[[#This Row],[Lead_Date_Final]])</f>
        <v>7</v>
      </c>
      <c r="I381" t="s">
        <v>7305</v>
      </c>
      <c r="J381" t="s">
        <v>7263</v>
      </c>
      <c r="K381" t="s">
        <v>7288</v>
      </c>
      <c r="L381">
        <f>WEEKDAY(tbl_CleanLeads[[#This Row],[Lead_Date_Final]],2)</f>
        <v>7</v>
      </c>
      <c r="M381" t="s">
        <v>7293</v>
      </c>
      <c r="N381">
        <v>31.200000000000003</v>
      </c>
      <c r="O381" s="7">
        <v>1878.92</v>
      </c>
      <c r="P381">
        <v>33</v>
      </c>
      <c r="Q381" t="s">
        <v>7289</v>
      </c>
      <c r="R381">
        <f>IF(UPPER(TRIM(Table2[[#This Row],[Status_Clean]]))="CONVERTED",1,0)</f>
        <v>0</v>
      </c>
      <c r="S381">
        <f>IF(ISNUMBER(MATCH(UPPER(TRIM(Table2[[#This Row],[Status_Clean]])),{"CONTACTED","QUALIFIED","CONVERTED"},0)),1,0)</f>
        <v>0</v>
      </c>
      <c r="T381" cm="1">
        <f t="array" ref="T381">_xlfn.SWITCH(UPPER(TRIM(Table2[[#This Row],[Status_Clean]])),"NEW",1,"CONTACTED",2,"QUALIFIED",3,"CONVERTED",4,"LOST",5,99)</f>
        <v>1</v>
      </c>
      <c r="U381" t="str" cm="1">
        <f t="array" ref="U381">_xlfn.LET(_xlpm.x,IFERROR(VALUE(Table2[[#This Row],[Response_Time_Hours]]),""),IF(_xlpm.x="","CHECK",_xlfn.IFS(_xlpm.x&lt;=1,"Immediate",_xlpm.x&lt;=6,"Fast",_xlpm.x&lt;=24,"Moderate",_xlpm.x&gt;24,"Delayed")))</f>
        <v>Delayed</v>
      </c>
      <c r="V381">
        <f>FLOOR(tbl_CleanLeads[[#This Row],[Response_Time_Hours]],6)</f>
        <v>30</v>
      </c>
      <c r="W381" t="str" cm="1">
        <f t="array" ref="W381">IF(Table2[[#This Row],[Interaction_Count_Final]]="","N/A",_xlfn.IFS(Table2[[#This Row],[Interaction_Count_Final]]&lt;=2,"Low",Table2[[#This Row],[Interaction_Count_Final]]&lt;=5,"Medium",Table2[[#This Row],[Interaction_Count_Final]]&gt;=6,"High",TRUE,"CHECK"))</f>
        <v>High</v>
      </c>
      <c r="X381" t="b">
        <f t="shared" si="5"/>
        <v>1</v>
      </c>
      <c r="Y381" t="b">
        <f>tbl_CleanLeads[[#This Row],[Response_Time_Hours]]&gt;24</f>
        <v>1</v>
      </c>
      <c r="Z381" s="13" t="b">
        <f>tbl_CleanLeads[[#This Row],[Response_Time_Hours]]&gt;72</f>
        <v>0</v>
      </c>
      <c r="AA381" s="13" t="b">
        <f>tbl_CleanLeads[[#This Row],[Status_Clean]]="Converted"</f>
        <v>0</v>
      </c>
    </row>
    <row r="382" spans="1:27">
      <c r="A382" t="s">
        <v>90</v>
      </c>
      <c r="B382" t="s">
        <v>1312</v>
      </c>
      <c r="C382" t="s">
        <v>1313</v>
      </c>
      <c r="D382" t="s">
        <v>7280</v>
      </c>
      <c r="E382" t="s">
        <v>123</v>
      </c>
      <c r="F382" t="s">
        <v>193</v>
      </c>
      <c r="G382" s="1">
        <v>45587</v>
      </c>
      <c r="H382" s="8">
        <f>MONTH(tbl_CleanLeads[[#This Row],[Lead_Date_Final]])</f>
        <v>10</v>
      </c>
      <c r="I382" t="s">
        <v>7270</v>
      </c>
      <c r="J382" t="s">
        <v>7271</v>
      </c>
      <c r="K382" t="s">
        <v>7264</v>
      </c>
      <c r="L382">
        <f>WEEKDAY(tbl_CleanLeads[[#This Row],[Lead_Date_Final]],2)</f>
        <v>2</v>
      </c>
      <c r="M382" t="s">
        <v>7265</v>
      </c>
      <c r="N382">
        <v>59.8</v>
      </c>
      <c r="O382" s="7">
        <v>3620.73</v>
      </c>
      <c r="P382">
        <v>18</v>
      </c>
      <c r="Q382" t="s">
        <v>7266</v>
      </c>
      <c r="R382">
        <f>IF(UPPER(TRIM(Table2[[#This Row],[Status_Clean]]))="CONVERTED",1,0)</f>
        <v>0</v>
      </c>
      <c r="S382">
        <f>IF(ISNUMBER(MATCH(UPPER(TRIM(Table2[[#This Row],[Status_Clean]])),{"CONTACTED","QUALIFIED","CONVERTED"},0)),1,0)</f>
        <v>0</v>
      </c>
      <c r="T382" cm="1">
        <f t="array" ref="T382">_xlfn.SWITCH(UPPER(TRIM(Table2[[#This Row],[Status_Clean]])),"NEW",1,"CONTACTED",2,"QUALIFIED",3,"CONVERTED",4,"LOST",5,99)</f>
        <v>1</v>
      </c>
      <c r="U382" t="str" cm="1">
        <f t="array" ref="U382">_xlfn.LET(_xlpm.x,IFERROR(VALUE(Table2[[#This Row],[Response_Time_Hours]]),""),IF(_xlpm.x="","CHECK",_xlfn.IFS(_xlpm.x&lt;=1,"Immediate",_xlpm.x&lt;=6,"Fast",_xlpm.x&lt;=24,"Moderate",_xlpm.x&gt;24,"Delayed")))</f>
        <v>Delayed</v>
      </c>
      <c r="V382">
        <f>FLOOR(tbl_CleanLeads[[#This Row],[Response_Time_Hours]],6)</f>
        <v>54</v>
      </c>
      <c r="W382" t="str" cm="1">
        <f t="array" ref="W382">IF(Table2[[#This Row],[Interaction_Count_Final]]="","N/A",_xlfn.IFS(Table2[[#This Row],[Interaction_Count_Final]]&lt;=2,"Low",Table2[[#This Row],[Interaction_Count_Final]]&lt;=5,"Medium",Table2[[#This Row],[Interaction_Count_Final]]&gt;=6,"High",TRUE,"CHECK"))</f>
        <v>High</v>
      </c>
      <c r="X382" t="b">
        <f t="shared" si="5"/>
        <v>1</v>
      </c>
      <c r="Y382" t="b">
        <f>tbl_CleanLeads[[#This Row],[Response_Time_Hours]]&gt;24</f>
        <v>1</v>
      </c>
      <c r="Z382" s="13" t="b">
        <f>tbl_CleanLeads[[#This Row],[Response_Time_Hours]]&gt;72</f>
        <v>0</v>
      </c>
      <c r="AA382" s="13" t="b">
        <f>tbl_CleanLeads[[#This Row],[Status_Clean]]="Converted"</f>
        <v>0</v>
      </c>
    </row>
    <row r="383" spans="1:27">
      <c r="A383" t="s">
        <v>102</v>
      </c>
      <c r="B383" t="s">
        <v>1315</v>
      </c>
      <c r="C383" t="s">
        <v>1316</v>
      </c>
      <c r="D383" t="s">
        <v>7268</v>
      </c>
      <c r="E383" t="s">
        <v>473</v>
      </c>
      <c r="F383" t="s">
        <v>125</v>
      </c>
      <c r="G383" s="1">
        <v>45459</v>
      </c>
      <c r="H383" s="8">
        <f>MONTH(tbl_CleanLeads[[#This Row],[Lead_Date_Final]])</f>
        <v>6</v>
      </c>
      <c r="I383" t="s">
        <v>7276</v>
      </c>
      <c r="J383" t="s">
        <v>7271</v>
      </c>
      <c r="K383" t="s">
        <v>7277</v>
      </c>
      <c r="L383">
        <f>WEEKDAY(tbl_CleanLeads[[#This Row],[Lead_Date_Final]],2)</f>
        <v>7</v>
      </c>
      <c r="M383" t="s">
        <v>7293</v>
      </c>
      <c r="N383">
        <v>63.7</v>
      </c>
      <c r="O383" s="7">
        <v>1662.3</v>
      </c>
      <c r="P383">
        <v>13</v>
      </c>
      <c r="Q383" t="s">
        <v>7289</v>
      </c>
      <c r="R383">
        <f>IF(UPPER(TRIM(Table2[[#This Row],[Status_Clean]]))="CONVERTED",1,0)</f>
        <v>0</v>
      </c>
      <c r="S383">
        <f>IF(ISNUMBER(MATCH(UPPER(TRIM(Table2[[#This Row],[Status_Clean]])),{"CONTACTED","QUALIFIED","CONVERTED"},0)),1,0)</f>
        <v>1</v>
      </c>
      <c r="T383" cm="1">
        <f t="array" ref="T383">_xlfn.SWITCH(UPPER(TRIM(Table2[[#This Row],[Status_Clean]])),"NEW",1,"CONTACTED",2,"QUALIFIED",3,"CONVERTED",4,"LOST",5,99)</f>
        <v>2</v>
      </c>
      <c r="U383" t="str" cm="1">
        <f t="array" ref="U383">_xlfn.LET(_xlpm.x,IFERROR(VALUE(Table2[[#This Row],[Response_Time_Hours]]),""),IF(_xlpm.x="","CHECK",_xlfn.IFS(_xlpm.x&lt;=1,"Immediate",_xlpm.x&lt;=6,"Fast",_xlpm.x&lt;=24,"Moderate",_xlpm.x&gt;24,"Delayed")))</f>
        <v>Delayed</v>
      </c>
      <c r="V383">
        <f>FLOOR(tbl_CleanLeads[[#This Row],[Response_Time_Hours]],6)</f>
        <v>60</v>
      </c>
      <c r="W383" t="str" cm="1">
        <f t="array" ref="W383">IF(Table2[[#This Row],[Interaction_Count_Final]]="","N/A",_xlfn.IFS(Table2[[#This Row],[Interaction_Count_Final]]&lt;=2,"Low",Table2[[#This Row],[Interaction_Count_Final]]&lt;=5,"Medium",Table2[[#This Row],[Interaction_Count_Final]]&gt;=6,"High",TRUE,"CHECK"))</f>
        <v>High</v>
      </c>
      <c r="X383" t="b">
        <f t="shared" si="5"/>
        <v>1</v>
      </c>
      <c r="Y383" t="b">
        <f>tbl_CleanLeads[[#This Row],[Response_Time_Hours]]&gt;24</f>
        <v>1</v>
      </c>
      <c r="Z383" s="13" t="b">
        <f>tbl_CleanLeads[[#This Row],[Response_Time_Hours]]&gt;72</f>
        <v>0</v>
      </c>
      <c r="AA383" s="13" t="b">
        <f>tbl_CleanLeads[[#This Row],[Status_Clean]]="Converted"</f>
        <v>0</v>
      </c>
    </row>
    <row r="384" spans="1:27">
      <c r="A384" t="s">
        <v>63</v>
      </c>
      <c r="B384" t="s">
        <v>1319</v>
      </c>
      <c r="C384" t="s">
        <v>7664</v>
      </c>
      <c r="D384" t="s">
        <v>7303</v>
      </c>
      <c r="E384" t="s">
        <v>7308</v>
      </c>
      <c r="F384" t="s">
        <v>125</v>
      </c>
      <c r="G384" s="1">
        <v>45064</v>
      </c>
      <c r="H384" s="8">
        <f>MONTH(tbl_CleanLeads[[#This Row],[Lead_Date_Final]])</f>
        <v>5</v>
      </c>
      <c r="I384" t="s">
        <v>7314</v>
      </c>
      <c r="J384" t="s">
        <v>7263</v>
      </c>
      <c r="K384" t="s">
        <v>7277</v>
      </c>
      <c r="L384">
        <f>WEEKDAY(tbl_CleanLeads[[#This Row],[Lead_Date_Final]],2)</f>
        <v>4</v>
      </c>
      <c r="M384" t="s">
        <v>7285</v>
      </c>
      <c r="N384">
        <v>52.4</v>
      </c>
      <c r="O384" s="7">
        <v>4059.22</v>
      </c>
      <c r="P384">
        <v>12</v>
      </c>
      <c r="Q384" t="s">
        <v>7273</v>
      </c>
      <c r="R384">
        <f>IF(UPPER(TRIM(Table2[[#This Row],[Status_Clean]]))="CONVERTED",1,0)</f>
        <v>0</v>
      </c>
      <c r="S384">
        <f>IF(ISNUMBER(MATCH(UPPER(TRIM(Table2[[#This Row],[Status_Clean]])),{"CONTACTED","QUALIFIED","CONVERTED"},0)),1,0)</f>
        <v>1</v>
      </c>
      <c r="T384" cm="1">
        <f t="array" ref="T384">_xlfn.SWITCH(UPPER(TRIM(Table2[[#This Row],[Status_Clean]])),"NEW",1,"CONTACTED",2,"QUALIFIED",3,"CONVERTED",4,"LOST",5,99)</f>
        <v>2</v>
      </c>
      <c r="U384" t="str" cm="1">
        <f t="array" ref="U384">_xlfn.LET(_xlpm.x,IFERROR(VALUE(Table2[[#This Row],[Response_Time_Hours]]),""),IF(_xlpm.x="","CHECK",_xlfn.IFS(_xlpm.x&lt;=1,"Immediate",_xlpm.x&lt;=6,"Fast",_xlpm.x&lt;=24,"Moderate",_xlpm.x&gt;24,"Delayed")))</f>
        <v>Delayed</v>
      </c>
      <c r="V384">
        <f>FLOOR(tbl_CleanLeads[[#This Row],[Response_Time_Hours]],6)</f>
        <v>48</v>
      </c>
      <c r="W384" t="str" cm="1">
        <f t="array" ref="W384">IF(Table2[[#This Row],[Interaction_Count_Final]]="","N/A",_xlfn.IFS(Table2[[#This Row],[Interaction_Count_Final]]&lt;=2,"Low",Table2[[#This Row],[Interaction_Count_Final]]&lt;=5,"Medium",Table2[[#This Row],[Interaction_Count_Final]]&gt;=6,"High",TRUE,"CHECK"))</f>
        <v>High</v>
      </c>
      <c r="X384" t="b">
        <f t="shared" si="5"/>
        <v>1</v>
      </c>
      <c r="Y384" t="b">
        <f>tbl_CleanLeads[[#This Row],[Response_Time_Hours]]&gt;24</f>
        <v>1</v>
      </c>
      <c r="Z384" s="13" t="b">
        <f>tbl_CleanLeads[[#This Row],[Response_Time_Hours]]&gt;72</f>
        <v>0</v>
      </c>
      <c r="AA384" s="13" t="b">
        <f>tbl_CleanLeads[[#This Row],[Status_Clean]]="Converted"</f>
        <v>0</v>
      </c>
    </row>
    <row r="385" spans="1:27">
      <c r="A385" t="s">
        <v>102</v>
      </c>
      <c r="B385" t="s">
        <v>1321</v>
      </c>
      <c r="C385" t="s">
        <v>1322</v>
      </c>
      <c r="D385" t="s">
        <v>7274</v>
      </c>
      <c r="E385" t="s">
        <v>69</v>
      </c>
      <c r="F385" t="s">
        <v>125</v>
      </c>
      <c r="G385" s="1">
        <v>45127</v>
      </c>
      <c r="H385" s="8">
        <f>MONTH(tbl_CleanLeads[[#This Row],[Lead_Date_Final]])</f>
        <v>7</v>
      </c>
      <c r="I385" t="s">
        <v>7305</v>
      </c>
      <c r="J385" t="s">
        <v>7263</v>
      </c>
      <c r="K385" t="s">
        <v>7288</v>
      </c>
      <c r="L385">
        <f>WEEKDAY(tbl_CleanLeads[[#This Row],[Lead_Date_Final]],2)</f>
        <v>4</v>
      </c>
      <c r="M385" t="s">
        <v>7285</v>
      </c>
      <c r="N385">
        <v>18</v>
      </c>
      <c r="O385" s="7">
        <v>1336.42</v>
      </c>
      <c r="P385">
        <v>20</v>
      </c>
      <c r="Q385" t="s">
        <v>7289</v>
      </c>
      <c r="R385">
        <f>IF(UPPER(TRIM(Table2[[#This Row],[Status_Clean]]))="CONVERTED",1,0)</f>
        <v>0</v>
      </c>
      <c r="S385">
        <f>IF(ISNUMBER(MATCH(UPPER(TRIM(Table2[[#This Row],[Status_Clean]])),{"CONTACTED","QUALIFIED","CONVERTED"},0)),1,0)</f>
        <v>1</v>
      </c>
      <c r="T385" cm="1">
        <f t="array" ref="T385">_xlfn.SWITCH(UPPER(TRIM(Table2[[#This Row],[Status_Clean]])),"NEW",1,"CONTACTED",2,"QUALIFIED",3,"CONVERTED",4,"LOST",5,99)</f>
        <v>2</v>
      </c>
      <c r="U385" t="str" cm="1">
        <f t="array" ref="U385">_xlfn.LET(_xlpm.x,IFERROR(VALUE(Table2[[#This Row],[Response_Time_Hours]]),""),IF(_xlpm.x="","CHECK",_xlfn.IFS(_xlpm.x&lt;=1,"Immediate",_xlpm.x&lt;=6,"Fast",_xlpm.x&lt;=24,"Moderate",_xlpm.x&gt;24,"Delayed")))</f>
        <v>Moderate</v>
      </c>
      <c r="V385">
        <f>FLOOR(tbl_CleanLeads[[#This Row],[Response_Time_Hours]],6)</f>
        <v>18</v>
      </c>
      <c r="W385" t="str" cm="1">
        <f t="array" ref="W385">IF(Table2[[#This Row],[Interaction_Count_Final]]="","N/A",_xlfn.IFS(Table2[[#This Row],[Interaction_Count_Final]]&lt;=2,"Low",Table2[[#This Row],[Interaction_Count_Final]]&lt;=5,"Medium",Table2[[#This Row],[Interaction_Count_Final]]&gt;=6,"High",TRUE,"CHECK"))</f>
        <v>High</v>
      </c>
      <c r="X385" t="b">
        <f t="shared" si="5"/>
        <v>1</v>
      </c>
      <c r="Y385" t="b">
        <f>tbl_CleanLeads[[#This Row],[Response_Time_Hours]]&gt;24</f>
        <v>0</v>
      </c>
      <c r="Z385" s="13" t="b">
        <f>tbl_CleanLeads[[#This Row],[Response_Time_Hours]]&gt;72</f>
        <v>0</v>
      </c>
      <c r="AA385" s="13" t="b">
        <f>tbl_CleanLeads[[#This Row],[Status_Clean]]="Converted"</f>
        <v>0</v>
      </c>
    </row>
    <row r="386" spans="1:27">
      <c r="A386" t="s">
        <v>63</v>
      </c>
      <c r="B386" t="s">
        <v>1324</v>
      </c>
      <c r="C386" t="s">
        <v>1325</v>
      </c>
      <c r="D386" t="s">
        <v>7274</v>
      </c>
      <c r="E386" t="s">
        <v>7308</v>
      </c>
      <c r="F386" t="s">
        <v>250</v>
      </c>
      <c r="G386" s="1">
        <v>45532</v>
      </c>
      <c r="H386" s="8">
        <f>MONTH(tbl_CleanLeads[[#This Row],[Lead_Date_Final]])</f>
        <v>8</v>
      </c>
      <c r="I386" t="s">
        <v>7310</v>
      </c>
      <c r="J386" t="s">
        <v>7271</v>
      </c>
      <c r="K386" t="s">
        <v>7288</v>
      </c>
      <c r="L386">
        <f>WEEKDAY(tbl_CleanLeads[[#This Row],[Lead_Date_Final]],2)</f>
        <v>3</v>
      </c>
      <c r="M386" t="s">
        <v>7272</v>
      </c>
      <c r="N386">
        <v>65</v>
      </c>
      <c r="O386" s="7">
        <v>1263.3499999999999</v>
      </c>
      <c r="P386">
        <v>45</v>
      </c>
      <c r="Q386" t="s">
        <v>7289</v>
      </c>
      <c r="R386">
        <f>IF(UPPER(TRIM(Table2[[#This Row],[Status_Clean]]))="CONVERTED",1,0)</f>
        <v>1</v>
      </c>
      <c r="S386">
        <f>IF(ISNUMBER(MATCH(UPPER(TRIM(Table2[[#This Row],[Status_Clean]])),{"CONTACTED","QUALIFIED","CONVERTED"},0)),1,0)</f>
        <v>1</v>
      </c>
      <c r="T386" cm="1">
        <f t="array" ref="T386">_xlfn.SWITCH(UPPER(TRIM(Table2[[#This Row],[Status_Clean]])),"NEW",1,"CONTACTED",2,"QUALIFIED",3,"CONVERTED",4,"LOST",5,99)</f>
        <v>4</v>
      </c>
      <c r="U386" t="str" cm="1">
        <f t="array" ref="U386">_xlfn.LET(_xlpm.x,IFERROR(VALUE(Table2[[#This Row],[Response_Time_Hours]]),""),IF(_xlpm.x="","CHECK",_xlfn.IFS(_xlpm.x&lt;=1,"Immediate",_xlpm.x&lt;=6,"Fast",_xlpm.x&lt;=24,"Moderate",_xlpm.x&gt;24,"Delayed")))</f>
        <v>Delayed</v>
      </c>
      <c r="V386">
        <f>FLOOR(tbl_CleanLeads[[#This Row],[Response_Time_Hours]],6)</f>
        <v>60</v>
      </c>
      <c r="W386" t="str" cm="1">
        <f t="array" ref="W386">IF(Table2[[#This Row],[Interaction_Count_Final]]="","N/A",_xlfn.IFS(Table2[[#This Row],[Interaction_Count_Final]]&lt;=2,"Low",Table2[[#This Row],[Interaction_Count_Final]]&lt;=5,"Medium",Table2[[#This Row],[Interaction_Count_Final]]&gt;=6,"High",TRUE,"CHECK"))</f>
        <v>High</v>
      </c>
      <c r="X386" t="b">
        <f t="shared" ref="X386:X449" si="6">COUNTIF($A:$A,$A386)&gt;1</f>
        <v>1</v>
      </c>
      <c r="Y386" t="b">
        <f>tbl_CleanLeads[[#This Row],[Response_Time_Hours]]&gt;24</f>
        <v>1</v>
      </c>
      <c r="Z386" s="13" t="b">
        <f>tbl_CleanLeads[[#This Row],[Response_Time_Hours]]&gt;72</f>
        <v>0</v>
      </c>
      <c r="AA386" s="13" t="b">
        <f>tbl_CleanLeads[[#This Row],[Status_Clean]]="Converted"</f>
        <v>1</v>
      </c>
    </row>
    <row r="387" spans="1:27">
      <c r="A387" t="s">
        <v>70</v>
      </c>
      <c r="B387" t="s">
        <v>1327</v>
      </c>
      <c r="C387" t="s">
        <v>1328</v>
      </c>
      <c r="D387" t="s">
        <v>7274</v>
      </c>
      <c r="E387" t="s">
        <v>363</v>
      </c>
      <c r="F387" t="s">
        <v>193</v>
      </c>
      <c r="G387" s="1">
        <v>45437</v>
      </c>
      <c r="H387" s="8">
        <f>MONTH(tbl_CleanLeads[[#This Row],[Lead_Date_Final]])</f>
        <v>5</v>
      </c>
      <c r="I387" t="s">
        <v>7314</v>
      </c>
      <c r="J387" t="s">
        <v>7271</v>
      </c>
      <c r="K387" t="s">
        <v>7277</v>
      </c>
      <c r="L387">
        <f>WEEKDAY(tbl_CleanLeads[[#This Row],[Lead_Date_Final]],2)</f>
        <v>6</v>
      </c>
      <c r="M387" t="s">
        <v>7278</v>
      </c>
      <c r="N387">
        <v>24.4</v>
      </c>
      <c r="O387" s="7">
        <v>3854.31</v>
      </c>
      <c r="P387">
        <v>13</v>
      </c>
      <c r="Q387" t="s">
        <v>7266</v>
      </c>
      <c r="R387">
        <f>IF(UPPER(TRIM(Table2[[#This Row],[Status_Clean]]))="CONVERTED",1,0)</f>
        <v>0</v>
      </c>
      <c r="S387">
        <f>IF(ISNUMBER(MATCH(UPPER(TRIM(Table2[[#This Row],[Status_Clean]])),{"CONTACTED","QUALIFIED","CONVERTED"},0)),1,0)</f>
        <v>0</v>
      </c>
      <c r="T387" cm="1">
        <f t="array" ref="T387">_xlfn.SWITCH(UPPER(TRIM(Table2[[#This Row],[Status_Clean]])),"NEW",1,"CONTACTED",2,"QUALIFIED",3,"CONVERTED",4,"LOST",5,99)</f>
        <v>1</v>
      </c>
      <c r="U387" t="str" cm="1">
        <f t="array" ref="U387">_xlfn.LET(_xlpm.x,IFERROR(VALUE(Table2[[#This Row],[Response_Time_Hours]]),""),IF(_xlpm.x="","CHECK",_xlfn.IFS(_xlpm.x&lt;=1,"Immediate",_xlpm.x&lt;=6,"Fast",_xlpm.x&lt;=24,"Moderate",_xlpm.x&gt;24,"Delayed")))</f>
        <v>Delayed</v>
      </c>
      <c r="V387">
        <f>FLOOR(tbl_CleanLeads[[#This Row],[Response_Time_Hours]],6)</f>
        <v>24</v>
      </c>
      <c r="W387" t="str" cm="1">
        <f t="array" ref="W387">IF(Table2[[#This Row],[Interaction_Count_Final]]="","N/A",_xlfn.IFS(Table2[[#This Row],[Interaction_Count_Final]]&lt;=2,"Low",Table2[[#This Row],[Interaction_Count_Final]]&lt;=5,"Medium",Table2[[#This Row],[Interaction_Count_Final]]&gt;=6,"High",TRUE,"CHECK"))</f>
        <v>High</v>
      </c>
      <c r="X387" t="b">
        <f t="shared" si="6"/>
        <v>1</v>
      </c>
      <c r="Y387" t="b">
        <f>tbl_CleanLeads[[#This Row],[Response_Time_Hours]]&gt;24</f>
        <v>1</v>
      </c>
      <c r="Z387" s="13" t="b">
        <f>tbl_CleanLeads[[#This Row],[Response_Time_Hours]]&gt;72</f>
        <v>0</v>
      </c>
      <c r="AA387" s="13" t="b">
        <f>tbl_CleanLeads[[#This Row],[Status_Clean]]="Converted"</f>
        <v>0</v>
      </c>
    </row>
    <row r="388" spans="1:27">
      <c r="A388" t="s">
        <v>90</v>
      </c>
      <c r="B388" t="s">
        <v>1331</v>
      </c>
      <c r="C388" t="s">
        <v>7669</v>
      </c>
      <c r="D388" t="s">
        <v>7274</v>
      </c>
      <c r="E388" t="s">
        <v>222</v>
      </c>
      <c r="F388" t="s">
        <v>250</v>
      </c>
      <c r="G388" s="1">
        <v>45500</v>
      </c>
      <c r="H388" s="8">
        <f>MONTH(tbl_CleanLeads[[#This Row],[Lead_Date_Final]])</f>
        <v>7</v>
      </c>
      <c r="I388" t="s">
        <v>7305</v>
      </c>
      <c r="J388" t="s">
        <v>7271</v>
      </c>
      <c r="K388" t="s">
        <v>7288</v>
      </c>
      <c r="L388">
        <f>WEEKDAY(tbl_CleanLeads[[#This Row],[Lead_Date_Final]],2)</f>
        <v>6</v>
      </c>
      <c r="M388" t="s">
        <v>7278</v>
      </c>
      <c r="N388">
        <v>13.5</v>
      </c>
      <c r="O388" s="7">
        <v>3866.31</v>
      </c>
      <c r="P388">
        <v>44</v>
      </c>
      <c r="Q388" t="s">
        <v>7266</v>
      </c>
      <c r="R388">
        <f>IF(UPPER(TRIM(Table2[[#This Row],[Status_Clean]]))="CONVERTED",1,0)</f>
        <v>1</v>
      </c>
      <c r="S388">
        <f>IF(ISNUMBER(MATCH(UPPER(TRIM(Table2[[#This Row],[Status_Clean]])),{"CONTACTED","QUALIFIED","CONVERTED"},0)),1,0)</f>
        <v>1</v>
      </c>
      <c r="T388" cm="1">
        <f t="array" ref="T388">_xlfn.SWITCH(UPPER(TRIM(Table2[[#This Row],[Status_Clean]])),"NEW",1,"CONTACTED",2,"QUALIFIED",3,"CONVERTED",4,"LOST",5,99)</f>
        <v>4</v>
      </c>
      <c r="U388" t="str" cm="1">
        <f t="array" ref="U388">_xlfn.LET(_xlpm.x,IFERROR(VALUE(Table2[[#This Row],[Response_Time_Hours]]),""),IF(_xlpm.x="","CHECK",_xlfn.IFS(_xlpm.x&lt;=1,"Immediate",_xlpm.x&lt;=6,"Fast",_xlpm.x&lt;=24,"Moderate",_xlpm.x&gt;24,"Delayed")))</f>
        <v>Moderate</v>
      </c>
      <c r="V388">
        <f>FLOOR(tbl_CleanLeads[[#This Row],[Response_Time_Hours]],6)</f>
        <v>12</v>
      </c>
      <c r="W388" t="str" cm="1">
        <f t="array" ref="W388">IF(Table2[[#This Row],[Interaction_Count_Final]]="","N/A",_xlfn.IFS(Table2[[#This Row],[Interaction_Count_Final]]&lt;=2,"Low",Table2[[#This Row],[Interaction_Count_Final]]&lt;=5,"Medium",Table2[[#This Row],[Interaction_Count_Final]]&gt;=6,"High",TRUE,"CHECK"))</f>
        <v>High</v>
      </c>
      <c r="X388" t="b">
        <f t="shared" si="6"/>
        <v>1</v>
      </c>
      <c r="Y388" t="b">
        <f>tbl_CleanLeads[[#This Row],[Response_Time_Hours]]&gt;24</f>
        <v>0</v>
      </c>
      <c r="Z388" s="13" t="b">
        <f>tbl_CleanLeads[[#This Row],[Response_Time_Hours]]&gt;72</f>
        <v>0</v>
      </c>
      <c r="AA388" s="13" t="b">
        <f>tbl_CleanLeads[[#This Row],[Status_Clean]]="Converted"</f>
        <v>1</v>
      </c>
    </row>
    <row r="389" spans="1:27">
      <c r="A389" t="s">
        <v>90</v>
      </c>
      <c r="B389" t="s">
        <v>1335</v>
      </c>
      <c r="C389" t="s">
        <v>1336</v>
      </c>
      <c r="D389" t="s">
        <v>7274</v>
      </c>
      <c r="E389" t="s">
        <v>311</v>
      </c>
      <c r="F389" t="s">
        <v>193</v>
      </c>
      <c r="G389" s="1">
        <v>44955</v>
      </c>
      <c r="H389" s="8">
        <f>MONTH(tbl_CleanLeads[[#This Row],[Lead_Date_Final]])</f>
        <v>1</v>
      </c>
      <c r="I389" t="s">
        <v>7317</v>
      </c>
      <c r="J389" t="s">
        <v>7263</v>
      </c>
      <c r="K389" t="s">
        <v>7284</v>
      </c>
      <c r="L389">
        <f>WEEKDAY(tbl_CleanLeads[[#This Row],[Lead_Date_Final]],2)</f>
        <v>7</v>
      </c>
      <c r="M389" t="s">
        <v>7293</v>
      </c>
      <c r="N389">
        <v>27.9</v>
      </c>
      <c r="O389" s="7">
        <v>3615.2</v>
      </c>
      <c r="P389">
        <v>15</v>
      </c>
      <c r="Q389" t="s">
        <v>7266</v>
      </c>
      <c r="R389">
        <f>IF(UPPER(TRIM(Table2[[#This Row],[Status_Clean]]))="CONVERTED",1,0)</f>
        <v>0</v>
      </c>
      <c r="S389">
        <f>IF(ISNUMBER(MATCH(UPPER(TRIM(Table2[[#This Row],[Status_Clean]])),{"CONTACTED","QUALIFIED","CONVERTED"},0)),1,0)</f>
        <v>0</v>
      </c>
      <c r="T389" cm="1">
        <f t="array" ref="T389">_xlfn.SWITCH(UPPER(TRIM(Table2[[#This Row],[Status_Clean]])),"NEW",1,"CONTACTED",2,"QUALIFIED",3,"CONVERTED",4,"LOST",5,99)</f>
        <v>1</v>
      </c>
      <c r="U389" t="str" cm="1">
        <f t="array" ref="U389">_xlfn.LET(_xlpm.x,IFERROR(VALUE(Table2[[#This Row],[Response_Time_Hours]]),""),IF(_xlpm.x="","CHECK",_xlfn.IFS(_xlpm.x&lt;=1,"Immediate",_xlpm.x&lt;=6,"Fast",_xlpm.x&lt;=24,"Moderate",_xlpm.x&gt;24,"Delayed")))</f>
        <v>Delayed</v>
      </c>
      <c r="V389">
        <f>FLOOR(tbl_CleanLeads[[#This Row],[Response_Time_Hours]],6)</f>
        <v>24</v>
      </c>
      <c r="W389" t="str" cm="1">
        <f t="array" ref="W389">IF(Table2[[#This Row],[Interaction_Count_Final]]="","N/A",_xlfn.IFS(Table2[[#This Row],[Interaction_Count_Final]]&lt;=2,"Low",Table2[[#This Row],[Interaction_Count_Final]]&lt;=5,"Medium",Table2[[#This Row],[Interaction_Count_Final]]&gt;=6,"High",TRUE,"CHECK"))</f>
        <v>High</v>
      </c>
      <c r="X389" t="b">
        <f t="shared" si="6"/>
        <v>1</v>
      </c>
      <c r="Y389" t="b">
        <f>tbl_CleanLeads[[#This Row],[Response_Time_Hours]]&gt;24</f>
        <v>1</v>
      </c>
      <c r="Z389" s="13" t="b">
        <f>tbl_CleanLeads[[#This Row],[Response_Time_Hours]]&gt;72</f>
        <v>0</v>
      </c>
      <c r="AA389" s="13" t="b">
        <f>tbl_CleanLeads[[#This Row],[Status_Clean]]="Converted"</f>
        <v>0</v>
      </c>
    </row>
    <row r="390" spans="1:27">
      <c r="A390" t="s">
        <v>90</v>
      </c>
      <c r="B390" t="s">
        <v>1338</v>
      </c>
      <c r="C390" t="s">
        <v>1339</v>
      </c>
      <c r="D390" t="s">
        <v>7258</v>
      </c>
      <c r="E390" t="s">
        <v>106</v>
      </c>
      <c r="F390" t="s">
        <v>193</v>
      </c>
      <c r="G390" s="1">
        <v>45535</v>
      </c>
      <c r="H390" s="8">
        <f>MONTH(tbl_CleanLeads[[#This Row],[Lead_Date_Final]])</f>
        <v>8</v>
      </c>
      <c r="I390" t="s">
        <v>7310</v>
      </c>
      <c r="J390" t="s">
        <v>7271</v>
      </c>
      <c r="K390" t="s">
        <v>7288</v>
      </c>
      <c r="L390">
        <f>WEEKDAY(tbl_CleanLeads[[#This Row],[Lead_Date_Final]],2)</f>
        <v>6</v>
      </c>
      <c r="M390" t="s">
        <v>7278</v>
      </c>
      <c r="N390">
        <v>33</v>
      </c>
      <c r="O390" s="7">
        <v>2125.64</v>
      </c>
      <c r="P390">
        <v>14</v>
      </c>
      <c r="Q390" t="s">
        <v>7266</v>
      </c>
      <c r="R390">
        <f>IF(UPPER(TRIM(Table2[[#This Row],[Status_Clean]]))="CONVERTED",1,0)</f>
        <v>0</v>
      </c>
      <c r="S390">
        <f>IF(ISNUMBER(MATCH(UPPER(TRIM(Table2[[#This Row],[Status_Clean]])),{"CONTACTED","QUALIFIED","CONVERTED"},0)),1,0)</f>
        <v>0</v>
      </c>
      <c r="T390" cm="1">
        <f t="array" ref="T390">_xlfn.SWITCH(UPPER(TRIM(Table2[[#This Row],[Status_Clean]])),"NEW",1,"CONTACTED",2,"QUALIFIED",3,"CONVERTED",4,"LOST",5,99)</f>
        <v>1</v>
      </c>
      <c r="U390" t="str" cm="1">
        <f t="array" ref="U390">_xlfn.LET(_xlpm.x,IFERROR(VALUE(Table2[[#This Row],[Response_Time_Hours]]),""),IF(_xlpm.x="","CHECK",_xlfn.IFS(_xlpm.x&lt;=1,"Immediate",_xlpm.x&lt;=6,"Fast",_xlpm.x&lt;=24,"Moderate",_xlpm.x&gt;24,"Delayed")))</f>
        <v>Delayed</v>
      </c>
      <c r="V390">
        <f>FLOOR(tbl_CleanLeads[[#This Row],[Response_Time_Hours]],6)</f>
        <v>30</v>
      </c>
      <c r="W390" t="str" cm="1">
        <f t="array" ref="W390">IF(Table2[[#This Row],[Interaction_Count_Final]]="","N/A",_xlfn.IFS(Table2[[#This Row],[Interaction_Count_Final]]&lt;=2,"Low",Table2[[#This Row],[Interaction_Count_Final]]&lt;=5,"Medium",Table2[[#This Row],[Interaction_Count_Final]]&gt;=6,"High",TRUE,"CHECK"))</f>
        <v>High</v>
      </c>
      <c r="X390" t="b">
        <f t="shared" si="6"/>
        <v>1</v>
      </c>
      <c r="Y390" t="b">
        <f>tbl_CleanLeads[[#This Row],[Response_Time_Hours]]&gt;24</f>
        <v>1</v>
      </c>
      <c r="Z390" s="13" t="b">
        <f>tbl_CleanLeads[[#This Row],[Response_Time_Hours]]&gt;72</f>
        <v>0</v>
      </c>
      <c r="AA390" s="13" t="b">
        <f>tbl_CleanLeads[[#This Row],[Status_Clean]]="Converted"</f>
        <v>0</v>
      </c>
    </row>
    <row r="391" spans="1:27">
      <c r="A391" t="s">
        <v>70</v>
      </c>
      <c r="B391" t="s">
        <v>1342</v>
      </c>
      <c r="C391" t="s">
        <v>1343</v>
      </c>
      <c r="D391" t="s">
        <v>7258</v>
      </c>
      <c r="E391" t="s">
        <v>254</v>
      </c>
      <c r="F391" t="s">
        <v>193</v>
      </c>
      <c r="G391" s="1">
        <v>45375</v>
      </c>
      <c r="H391" s="8">
        <f>MONTH(tbl_CleanLeads[[#This Row],[Lead_Date_Final]])</f>
        <v>3</v>
      </c>
      <c r="I391" t="s">
        <v>7295</v>
      </c>
      <c r="J391" t="s">
        <v>7271</v>
      </c>
      <c r="K391" t="s">
        <v>7284</v>
      </c>
      <c r="L391">
        <f>WEEKDAY(tbl_CleanLeads[[#This Row],[Lead_Date_Final]],2)</f>
        <v>7</v>
      </c>
      <c r="M391" t="s">
        <v>7293</v>
      </c>
      <c r="N391">
        <v>63.5</v>
      </c>
      <c r="O391" s="7">
        <v>1151.01</v>
      </c>
      <c r="P391">
        <v>50</v>
      </c>
      <c r="Q391" t="s">
        <v>7289</v>
      </c>
      <c r="R391">
        <f>IF(UPPER(TRIM(Table2[[#This Row],[Status_Clean]]))="CONVERTED",1,0)</f>
        <v>0</v>
      </c>
      <c r="S391">
        <f>IF(ISNUMBER(MATCH(UPPER(TRIM(Table2[[#This Row],[Status_Clean]])),{"CONTACTED","QUALIFIED","CONVERTED"},0)),1,0)</f>
        <v>0</v>
      </c>
      <c r="T391" cm="1">
        <f t="array" ref="T391">_xlfn.SWITCH(UPPER(TRIM(Table2[[#This Row],[Status_Clean]])),"NEW",1,"CONTACTED",2,"QUALIFIED",3,"CONVERTED",4,"LOST",5,99)</f>
        <v>1</v>
      </c>
      <c r="U391" t="str" cm="1">
        <f t="array" ref="U391">_xlfn.LET(_xlpm.x,IFERROR(VALUE(Table2[[#This Row],[Response_Time_Hours]]),""),IF(_xlpm.x="","CHECK",_xlfn.IFS(_xlpm.x&lt;=1,"Immediate",_xlpm.x&lt;=6,"Fast",_xlpm.x&lt;=24,"Moderate",_xlpm.x&gt;24,"Delayed")))</f>
        <v>Delayed</v>
      </c>
      <c r="V391">
        <f>FLOOR(tbl_CleanLeads[[#This Row],[Response_Time_Hours]],6)</f>
        <v>60</v>
      </c>
      <c r="W391" t="str" cm="1">
        <f t="array" ref="W391">IF(Table2[[#This Row],[Interaction_Count_Final]]="","N/A",_xlfn.IFS(Table2[[#This Row],[Interaction_Count_Final]]&lt;=2,"Low",Table2[[#This Row],[Interaction_Count_Final]]&lt;=5,"Medium",Table2[[#This Row],[Interaction_Count_Final]]&gt;=6,"High",TRUE,"CHECK"))</f>
        <v>High</v>
      </c>
      <c r="X391" t="b">
        <f t="shared" si="6"/>
        <v>1</v>
      </c>
      <c r="Y391" t="b">
        <f>tbl_CleanLeads[[#This Row],[Response_Time_Hours]]&gt;24</f>
        <v>1</v>
      </c>
      <c r="Z391" s="13" t="b">
        <f>tbl_CleanLeads[[#This Row],[Response_Time_Hours]]&gt;72</f>
        <v>0</v>
      </c>
      <c r="AA391" s="13" t="b">
        <f>tbl_CleanLeads[[#This Row],[Status_Clean]]="Converted"</f>
        <v>0</v>
      </c>
    </row>
    <row r="392" spans="1:27">
      <c r="A392" t="s">
        <v>90</v>
      </c>
      <c r="B392" t="s">
        <v>1345</v>
      </c>
      <c r="C392" t="s">
        <v>1346</v>
      </c>
      <c r="D392" t="s">
        <v>7268</v>
      </c>
      <c r="E392" t="s">
        <v>447</v>
      </c>
      <c r="F392" t="s">
        <v>71</v>
      </c>
      <c r="G392" s="1">
        <v>45097</v>
      </c>
      <c r="H392" s="8">
        <f>MONTH(tbl_CleanLeads[[#This Row],[Lead_Date_Final]])</f>
        <v>6</v>
      </c>
      <c r="I392" t="s">
        <v>7276</v>
      </c>
      <c r="J392" t="s">
        <v>7263</v>
      </c>
      <c r="K392" t="s">
        <v>7277</v>
      </c>
      <c r="L392">
        <f>WEEKDAY(tbl_CleanLeads[[#This Row],[Lead_Date_Final]],2)</f>
        <v>2</v>
      </c>
      <c r="M392" t="s">
        <v>7265</v>
      </c>
      <c r="N392">
        <v>0.7</v>
      </c>
      <c r="O392" s="7">
        <v>3140.61</v>
      </c>
      <c r="P392">
        <v>48</v>
      </c>
      <c r="Q392" t="s">
        <v>7266</v>
      </c>
      <c r="R392">
        <f>IF(UPPER(TRIM(Table2[[#This Row],[Status_Clean]]))="CONVERTED",1,0)</f>
        <v>0</v>
      </c>
      <c r="S392">
        <f>IF(ISNUMBER(MATCH(UPPER(TRIM(Table2[[#This Row],[Status_Clean]])),{"CONTACTED","QUALIFIED","CONVERTED"},0)),1,0)</f>
        <v>1</v>
      </c>
      <c r="T392" cm="1">
        <f t="array" ref="T392">_xlfn.SWITCH(UPPER(TRIM(Table2[[#This Row],[Status_Clean]])),"NEW",1,"CONTACTED",2,"QUALIFIED",3,"CONVERTED",4,"LOST",5,99)</f>
        <v>3</v>
      </c>
      <c r="U392" t="str" cm="1">
        <f t="array" ref="U392">_xlfn.LET(_xlpm.x,IFERROR(VALUE(Table2[[#This Row],[Response_Time_Hours]]),""),IF(_xlpm.x="","CHECK",_xlfn.IFS(_xlpm.x&lt;=1,"Immediate",_xlpm.x&lt;=6,"Fast",_xlpm.x&lt;=24,"Moderate",_xlpm.x&gt;24,"Delayed")))</f>
        <v>Immediate</v>
      </c>
      <c r="V392">
        <f>FLOOR(tbl_CleanLeads[[#This Row],[Response_Time_Hours]],6)</f>
        <v>0</v>
      </c>
      <c r="W392" t="str" cm="1">
        <f t="array" ref="W392">IF(Table2[[#This Row],[Interaction_Count_Final]]="","N/A",_xlfn.IFS(Table2[[#This Row],[Interaction_Count_Final]]&lt;=2,"Low",Table2[[#This Row],[Interaction_Count_Final]]&lt;=5,"Medium",Table2[[#This Row],[Interaction_Count_Final]]&gt;=6,"High",TRUE,"CHECK"))</f>
        <v>High</v>
      </c>
      <c r="X392" t="b">
        <f t="shared" si="6"/>
        <v>1</v>
      </c>
      <c r="Y392" t="b">
        <f>tbl_CleanLeads[[#This Row],[Response_Time_Hours]]&gt;24</f>
        <v>0</v>
      </c>
      <c r="Z392" s="13" t="b">
        <f>tbl_CleanLeads[[#This Row],[Response_Time_Hours]]&gt;72</f>
        <v>0</v>
      </c>
      <c r="AA392" s="13" t="b">
        <f>tbl_CleanLeads[[#This Row],[Status_Clean]]="Converted"</f>
        <v>0</v>
      </c>
    </row>
    <row r="393" spans="1:27">
      <c r="A393" t="s">
        <v>70</v>
      </c>
      <c r="B393" t="s">
        <v>1348</v>
      </c>
      <c r="C393" t="s">
        <v>1349</v>
      </c>
      <c r="D393" t="s">
        <v>7280</v>
      </c>
      <c r="E393" t="s">
        <v>106</v>
      </c>
      <c r="F393" t="s">
        <v>125</v>
      </c>
      <c r="G393" s="1">
        <v>45292</v>
      </c>
      <c r="H393" s="8">
        <f>MONTH(tbl_CleanLeads[[#This Row],[Lead_Date_Final]])</f>
        <v>1</v>
      </c>
      <c r="I393" t="s">
        <v>7317</v>
      </c>
      <c r="J393" t="s">
        <v>7271</v>
      </c>
      <c r="K393" t="s">
        <v>7284</v>
      </c>
      <c r="L393">
        <f>WEEKDAY(tbl_CleanLeads[[#This Row],[Lead_Date_Final]],2)</f>
        <v>1</v>
      </c>
      <c r="M393" t="s">
        <v>7298</v>
      </c>
      <c r="N393">
        <v>46</v>
      </c>
      <c r="O393" s="7">
        <v>4850.4399999999996</v>
      </c>
      <c r="P393">
        <v>16</v>
      </c>
      <c r="Q393" t="s">
        <v>7273</v>
      </c>
      <c r="R393">
        <f>IF(UPPER(TRIM(Table2[[#This Row],[Status_Clean]]))="CONVERTED",1,0)</f>
        <v>0</v>
      </c>
      <c r="S393">
        <f>IF(ISNUMBER(MATCH(UPPER(TRIM(Table2[[#This Row],[Status_Clean]])),{"CONTACTED","QUALIFIED","CONVERTED"},0)),1,0)</f>
        <v>1</v>
      </c>
      <c r="T393" cm="1">
        <f t="array" ref="T393">_xlfn.SWITCH(UPPER(TRIM(Table2[[#This Row],[Status_Clean]])),"NEW",1,"CONTACTED",2,"QUALIFIED",3,"CONVERTED",4,"LOST",5,99)</f>
        <v>2</v>
      </c>
      <c r="U393" t="str" cm="1">
        <f t="array" ref="U393">_xlfn.LET(_xlpm.x,IFERROR(VALUE(Table2[[#This Row],[Response_Time_Hours]]),""),IF(_xlpm.x="","CHECK",_xlfn.IFS(_xlpm.x&lt;=1,"Immediate",_xlpm.x&lt;=6,"Fast",_xlpm.x&lt;=24,"Moderate",_xlpm.x&gt;24,"Delayed")))</f>
        <v>Delayed</v>
      </c>
      <c r="V393">
        <f>FLOOR(tbl_CleanLeads[[#This Row],[Response_Time_Hours]],6)</f>
        <v>42</v>
      </c>
      <c r="W393" t="str" cm="1">
        <f t="array" ref="W393">IF(Table2[[#This Row],[Interaction_Count_Final]]="","N/A",_xlfn.IFS(Table2[[#This Row],[Interaction_Count_Final]]&lt;=2,"Low",Table2[[#This Row],[Interaction_Count_Final]]&lt;=5,"Medium",Table2[[#This Row],[Interaction_Count_Final]]&gt;=6,"High",TRUE,"CHECK"))</f>
        <v>High</v>
      </c>
      <c r="X393" t="b">
        <f t="shared" si="6"/>
        <v>1</v>
      </c>
      <c r="Y393" t="b">
        <f>tbl_CleanLeads[[#This Row],[Response_Time_Hours]]&gt;24</f>
        <v>1</v>
      </c>
      <c r="Z393" s="13" t="b">
        <f>tbl_CleanLeads[[#This Row],[Response_Time_Hours]]&gt;72</f>
        <v>0</v>
      </c>
      <c r="AA393" s="13" t="b">
        <f>tbl_CleanLeads[[#This Row],[Status_Clean]]="Converted"</f>
        <v>0</v>
      </c>
    </row>
    <row r="394" spans="1:27">
      <c r="A394" t="s">
        <v>63</v>
      </c>
      <c r="B394" t="s">
        <v>1351</v>
      </c>
      <c r="C394" t="s">
        <v>1352</v>
      </c>
      <c r="D394" t="s">
        <v>7274</v>
      </c>
      <c r="E394" t="s">
        <v>123</v>
      </c>
      <c r="F394" t="s">
        <v>71</v>
      </c>
      <c r="G394" s="1">
        <v>45390</v>
      </c>
      <c r="H394" s="8">
        <f>MONTH(tbl_CleanLeads[[#This Row],[Lead_Date_Final]])</f>
        <v>4</v>
      </c>
      <c r="I394" t="s">
        <v>7297</v>
      </c>
      <c r="J394" t="s">
        <v>7271</v>
      </c>
      <c r="K394" t="s">
        <v>7277</v>
      </c>
      <c r="L394">
        <f>WEEKDAY(tbl_CleanLeads[[#This Row],[Lead_Date_Final]],2)</f>
        <v>1</v>
      </c>
      <c r="M394" t="s">
        <v>7298</v>
      </c>
      <c r="N394">
        <v>42</v>
      </c>
      <c r="O394" s="7">
        <v>3249.46</v>
      </c>
      <c r="P394">
        <v>47</v>
      </c>
      <c r="Q394" t="s">
        <v>7266</v>
      </c>
      <c r="R394">
        <f>IF(UPPER(TRIM(Table2[[#This Row],[Status_Clean]]))="CONVERTED",1,0)</f>
        <v>0</v>
      </c>
      <c r="S394">
        <f>IF(ISNUMBER(MATCH(UPPER(TRIM(Table2[[#This Row],[Status_Clean]])),{"CONTACTED","QUALIFIED","CONVERTED"},0)),1,0)</f>
        <v>1</v>
      </c>
      <c r="T394" cm="1">
        <f t="array" ref="T394">_xlfn.SWITCH(UPPER(TRIM(Table2[[#This Row],[Status_Clean]])),"NEW",1,"CONTACTED",2,"QUALIFIED",3,"CONVERTED",4,"LOST",5,99)</f>
        <v>3</v>
      </c>
      <c r="U394" t="str" cm="1">
        <f t="array" ref="U394">_xlfn.LET(_xlpm.x,IFERROR(VALUE(Table2[[#This Row],[Response_Time_Hours]]),""),IF(_xlpm.x="","CHECK",_xlfn.IFS(_xlpm.x&lt;=1,"Immediate",_xlpm.x&lt;=6,"Fast",_xlpm.x&lt;=24,"Moderate",_xlpm.x&gt;24,"Delayed")))</f>
        <v>Delayed</v>
      </c>
      <c r="V394">
        <f>FLOOR(tbl_CleanLeads[[#This Row],[Response_Time_Hours]],6)</f>
        <v>42</v>
      </c>
      <c r="W394" t="str" cm="1">
        <f t="array" ref="W394">IF(Table2[[#This Row],[Interaction_Count_Final]]="","N/A",_xlfn.IFS(Table2[[#This Row],[Interaction_Count_Final]]&lt;=2,"Low",Table2[[#This Row],[Interaction_Count_Final]]&lt;=5,"Medium",Table2[[#This Row],[Interaction_Count_Final]]&gt;=6,"High",TRUE,"CHECK"))</f>
        <v>High</v>
      </c>
      <c r="X394" t="b">
        <f t="shared" si="6"/>
        <v>1</v>
      </c>
      <c r="Y394" t="b">
        <f>tbl_CleanLeads[[#This Row],[Response_Time_Hours]]&gt;24</f>
        <v>1</v>
      </c>
      <c r="Z394" s="13" t="b">
        <f>tbl_CleanLeads[[#This Row],[Response_Time_Hours]]&gt;72</f>
        <v>0</v>
      </c>
      <c r="AA394" s="13" t="b">
        <f>tbl_CleanLeads[[#This Row],[Status_Clean]]="Converted"</f>
        <v>0</v>
      </c>
    </row>
    <row r="395" spans="1:27">
      <c r="A395" t="s">
        <v>63</v>
      </c>
      <c r="B395" t="s">
        <v>1354</v>
      </c>
      <c r="C395" t="s">
        <v>7675</v>
      </c>
      <c r="D395" t="s">
        <v>7258</v>
      </c>
      <c r="E395" t="s">
        <v>1356</v>
      </c>
      <c r="F395" t="s">
        <v>125</v>
      </c>
      <c r="G395" s="1">
        <v>45063</v>
      </c>
      <c r="H395" s="8">
        <f>MONTH(tbl_CleanLeads[[#This Row],[Lead_Date_Final]])</f>
        <v>5</v>
      </c>
      <c r="I395" t="s">
        <v>7314</v>
      </c>
      <c r="J395" t="s">
        <v>7263</v>
      </c>
      <c r="K395" t="s">
        <v>7277</v>
      </c>
      <c r="L395">
        <f>WEEKDAY(tbl_CleanLeads[[#This Row],[Lead_Date_Final]],2)</f>
        <v>3</v>
      </c>
      <c r="M395" t="s">
        <v>7272</v>
      </c>
      <c r="N395">
        <v>30.4</v>
      </c>
      <c r="O395" s="7">
        <v>1096.57</v>
      </c>
      <c r="P395">
        <v>37</v>
      </c>
      <c r="Q395" t="s">
        <v>7289</v>
      </c>
      <c r="R395">
        <f>IF(UPPER(TRIM(Table2[[#This Row],[Status_Clean]]))="CONVERTED",1,0)</f>
        <v>0</v>
      </c>
      <c r="S395">
        <f>IF(ISNUMBER(MATCH(UPPER(TRIM(Table2[[#This Row],[Status_Clean]])),{"CONTACTED","QUALIFIED","CONVERTED"},0)),1,0)</f>
        <v>1</v>
      </c>
      <c r="T395" cm="1">
        <f t="array" ref="T395">_xlfn.SWITCH(UPPER(TRIM(Table2[[#This Row],[Status_Clean]])),"NEW",1,"CONTACTED",2,"QUALIFIED",3,"CONVERTED",4,"LOST",5,99)</f>
        <v>2</v>
      </c>
      <c r="U395" t="str" cm="1">
        <f t="array" ref="U395">_xlfn.LET(_xlpm.x,IFERROR(VALUE(Table2[[#This Row],[Response_Time_Hours]]),""),IF(_xlpm.x="","CHECK",_xlfn.IFS(_xlpm.x&lt;=1,"Immediate",_xlpm.x&lt;=6,"Fast",_xlpm.x&lt;=24,"Moderate",_xlpm.x&gt;24,"Delayed")))</f>
        <v>Delayed</v>
      </c>
      <c r="V395">
        <f>FLOOR(tbl_CleanLeads[[#This Row],[Response_Time_Hours]],6)</f>
        <v>30</v>
      </c>
      <c r="W395" t="str" cm="1">
        <f t="array" ref="W395">IF(Table2[[#This Row],[Interaction_Count_Final]]="","N/A",_xlfn.IFS(Table2[[#This Row],[Interaction_Count_Final]]&lt;=2,"Low",Table2[[#This Row],[Interaction_Count_Final]]&lt;=5,"Medium",Table2[[#This Row],[Interaction_Count_Final]]&gt;=6,"High",TRUE,"CHECK"))</f>
        <v>High</v>
      </c>
      <c r="X395" t="b">
        <f t="shared" si="6"/>
        <v>1</v>
      </c>
      <c r="Y395" t="b">
        <f>tbl_CleanLeads[[#This Row],[Response_Time_Hours]]&gt;24</f>
        <v>1</v>
      </c>
      <c r="Z395" s="13" t="b">
        <f>tbl_CleanLeads[[#This Row],[Response_Time_Hours]]&gt;72</f>
        <v>0</v>
      </c>
      <c r="AA395" s="13" t="b">
        <f>tbl_CleanLeads[[#This Row],[Status_Clean]]="Converted"</f>
        <v>0</v>
      </c>
    </row>
    <row r="396" spans="1:27">
      <c r="A396" t="s">
        <v>70</v>
      </c>
      <c r="B396" t="s">
        <v>1358</v>
      </c>
      <c r="C396" t="s">
        <v>7677</v>
      </c>
      <c r="D396" t="s">
        <v>7274</v>
      </c>
      <c r="E396" t="s">
        <v>7308</v>
      </c>
      <c r="F396" t="s">
        <v>125</v>
      </c>
      <c r="G396" s="1">
        <v>44951</v>
      </c>
      <c r="H396" s="8">
        <f>MONTH(tbl_CleanLeads[[#This Row],[Lead_Date_Final]])</f>
        <v>1</v>
      </c>
      <c r="I396" t="s">
        <v>7317</v>
      </c>
      <c r="J396" t="s">
        <v>7263</v>
      </c>
      <c r="K396" t="s">
        <v>7284</v>
      </c>
      <c r="L396">
        <f>WEEKDAY(tbl_CleanLeads[[#This Row],[Lead_Date_Final]],2)</f>
        <v>3</v>
      </c>
      <c r="M396" t="s">
        <v>7272</v>
      </c>
      <c r="N396">
        <v>25.8</v>
      </c>
      <c r="O396" s="7">
        <v>4414.6099999999997</v>
      </c>
      <c r="P396">
        <v>44</v>
      </c>
      <c r="Q396" t="s">
        <v>7273</v>
      </c>
      <c r="R396">
        <f>IF(UPPER(TRIM(Table2[[#This Row],[Status_Clean]]))="CONVERTED",1,0)</f>
        <v>0</v>
      </c>
      <c r="S396">
        <f>IF(ISNUMBER(MATCH(UPPER(TRIM(Table2[[#This Row],[Status_Clean]])),{"CONTACTED","QUALIFIED","CONVERTED"},0)),1,0)</f>
        <v>1</v>
      </c>
      <c r="T396" cm="1">
        <f t="array" ref="T396">_xlfn.SWITCH(UPPER(TRIM(Table2[[#This Row],[Status_Clean]])),"NEW",1,"CONTACTED",2,"QUALIFIED",3,"CONVERTED",4,"LOST",5,99)</f>
        <v>2</v>
      </c>
      <c r="U396" t="str" cm="1">
        <f t="array" ref="U396">_xlfn.LET(_xlpm.x,IFERROR(VALUE(Table2[[#This Row],[Response_Time_Hours]]),""),IF(_xlpm.x="","CHECK",_xlfn.IFS(_xlpm.x&lt;=1,"Immediate",_xlpm.x&lt;=6,"Fast",_xlpm.x&lt;=24,"Moderate",_xlpm.x&gt;24,"Delayed")))</f>
        <v>Delayed</v>
      </c>
      <c r="V396">
        <f>FLOOR(tbl_CleanLeads[[#This Row],[Response_Time_Hours]],6)</f>
        <v>24</v>
      </c>
      <c r="W396" t="str" cm="1">
        <f t="array" ref="W396">IF(Table2[[#This Row],[Interaction_Count_Final]]="","N/A",_xlfn.IFS(Table2[[#This Row],[Interaction_Count_Final]]&lt;=2,"Low",Table2[[#This Row],[Interaction_Count_Final]]&lt;=5,"Medium",Table2[[#This Row],[Interaction_Count_Final]]&gt;=6,"High",TRUE,"CHECK"))</f>
        <v>High</v>
      </c>
      <c r="X396" t="b">
        <f t="shared" si="6"/>
        <v>1</v>
      </c>
      <c r="Y396" t="b">
        <f>tbl_CleanLeads[[#This Row],[Response_Time_Hours]]&gt;24</f>
        <v>1</v>
      </c>
      <c r="Z396" s="13" t="b">
        <f>tbl_CleanLeads[[#This Row],[Response_Time_Hours]]&gt;72</f>
        <v>0</v>
      </c>
      <c r="AA396" s="13" t="b">
        <f>tbl_CleanLeads[[#This Row],[Status_Clean]]="Converted"</f>
        <v>0</v>
      </c>
    </row>
    <row r="397" spans="1:27">
      <c r="A397" t="s">
        <v>90</v>
      </c>
      <c r="B397" t="s">
        <v>1361</v>
      </c>
      <c r="C397" t="s">
        <v>1362</v>
      </c>
      <c r="D397" t="s">
        <v>7274</v>
      </c>
      <c r="E397" t="s">
        <v>469</v>
      </c>
      <c r="F397" t="s">
        <v>125</v>
      </c>
      <c r="G397" s="1">
        <v>45027</v>
      </c>
      <c r="H397" s="8">
        <f>MONTH(tbl_CleanLeads[[#This Row],[Lead_Date_Final]])</f>
        <v>4</v>
      </c>
      <c r="I397" t="s">
        <v>7297</v>
      </c>
      <c r="J397" t="s">
        <v>7263</v>
      </c>
      <c r="K397" t="s">
        <v>7277</v>
      </c>
      <c r="L397">
        <f>WEEKDAY(tbl_CleanLeads[[#This Row],[Lead_Date_Final]],2)</f>
        <v>2</v>
      </c>
      <c r="M397" t="s">
        <v>7265</v>
      </c>
      <c r="N397">
        <v>59</v>
      </c>
      <c r="O397" s="7">
        <v>2176.7399999999998</v>
      </c>
      <c r="P397">
        <v>18</v>
      </c>
      <c r="Q397" t="s">
        <v>7266</v>
      </c>
      <c r="R397">
        <f>IF(UPPER(TRIM(Table2[[#This Row],[Status_Clean]]))="CONVERTED",1,0)</f>
        <v>0</v>
      </c>
      <c r="S397">
        <f>IF(ISNUMBER(MATCH(UPPER(TRIM(Table2[[#This Row],[Status_Clean]])),{"CONTACTED","QUALIFIED","CONVERTED"},0)),1,0)</f>
        <v>1</v>
      </c>
      <c r="T397" cm="1">
        <f t="array" ref="T397">_xlfn.SWITCH(UPPER(TRIM(Table2[[#This Row],[Status_Clean]])),"NEW",1,"CONTACTED",2,"QUALIFIED",3,"CONVERTED",4,"LOST",5,99)</f>
        <v>2</v>
      </c>
      <c r="U397" t="str" cm="1">
        <f t="array" ref="U397">_xlfn.LET(_xlpm.x,IFERROR(VALUE(Table2[[#This Row],[Response_Time_Hours]]),""),IF(_xlpm.x="","CHECK",_xlfn.IFS(_xlpm.x&lt;=1,"Immediate",_xlpm.x&lt;=6,"Fast",_xlpm.x&lt;=24,"Moderate",_xlpm.x&gt;24,"Delayed")))</f>
        <v>Delayed</v>
      </c>
      <c r="V397">
        <f>FLOOR(tbl_CleanLeads[[#This Row],[Response_Time_Hours]],6)</f>
        <v>54</v>
      </c>
      <c r="W397" t="str" cm="1">
        <f t="array" ref="W397">IF(Table2[[#This Row],[Interaction_Count_Final]]="","N/A",_xlfn.IFS(Table2[[#This Row],[Interaction_Count_Final]]&lt;=2,"Low",Table2[[#This Row],[Interaction_Count_Final]]&lt;=5,"Medium",Table2[[#This Row],[Interaction_Count_Final]]&gt;=6,"High",TRUE,"CHECK"))</f>
        <v>High</v>
      </c>
      <c r="X397" t="b">
        <f t="shared" si="6"/>
        <v>1</v>
      </c>
      <c r="Y397" t="b">
        <f>tbl_CleanLeads[[#This Row],[Response_Time_Hours]]&gt;24</f>
        <v>1</v>
      </c>
      <c r="Z397" s="13" t="b">
        <f>tbl_CleanLeads[[#This Row],[Response_Time_Hours]]&gt;72</f>
        <v>0</v>
      </c>
      <c r="AA397" s="13" t="b">
        <f>tbl_CleanLeads[[#This Row],[Status_Clean]]="Converted"</f>
        <v>0</v>
      </c>
    </row>
    <row r="398" spans="1:27">
      <c r="A398" t="s">
        <v>90</v>
      </c>
      <c r="B398" t="s">
        <v>1363</v>
      </c>
      <c r="C398" t="s">
        <v>1364</v>
      </c>
      <c r="D398" t="s">
        <v>7268</v>
      </c>
      <c r="E398" t="s">
        <v>254</v>
      </c>
      <c r="F398" t="s">
        <v>193</v>
      </c>
      <c r="G398" s="1">
        <v>44936</v>
      </c>
      <c r="H398" s="8">
        <f>MONTH(tbl_CleanLeads[[#This Row],[Lead_Date_Final]])</f>
        <v>1</v>
      </c>
      <c r="I398" t="s">
        <v>7317</v>
      </c>
      <c r="J398" t="s">
        <v>7263</v>
      </c>
      <c r="K398" t="s">
        <v>7284</v>
      </c>
      <c r="L398">
        <f>WEEKDAY(tbl_CleanLeads[[#This Row],[Lead_Date_Final]],2)</f>
        <v>2</v>
      </c>
      <c r="M398" t="s">
        <v>7265</v>
      </c>
      <c r="N398">
        <v>7.9</v>
      </c>
      <c r="O398" s="7">
        <v>1683.81</v>
      </c>
      <c r="P398">
        <v>27</v>
      </c>
      <c r="Q398" t="s">
        <v>7289</v>
      </c>
      <c r="R398">
        <f>IF(UPPER(TRIM(Table2[[#This Row],[Status_Clean]]))="CONVERTED",1,0)</f>
        <v>0</v>
      </c>
      <c r="S398">
        <f>IF(ISNUMBER(MATCH(UPPER(TRIM(Table2[[#This Row],[Status_Clean]])),{"CONTACTED","QUALIFIED","CONVERTED"},0)),1,0)</f>
        <v>0</v>
      </c>
      <c r="T398" cm="1">
        <f t="array" ref="T398">_xlfn.SWITCH(UPPER(TRIM(Table2[[#This Row],[Status_Clean]])),"NEW",1,"CONTACTED",2,"QUALIFIED",3,"CONVERTED",4,"LOST",5,99)</f>
        <v>1</v>
      </c>
      <c r="U398" t="str" cm="1">
        <f t="array" ref="U398">_xlfn.LET(_xlpm.x,IFERROR(VALUE(Table2[[#This Row],[Response_Time_Hours]]),""),IF(_xlpm.x="","CHECK",_xlfn.IFS(_xlpm.x&lt;=1,"Immediate",_xlpm.x&lt;=6,"Fast",_xlpm.x&lt;=24,"Moderate",_xlpm.x&gt;24,"Delayed")))</f>
        <v>Moderate</v>
      </c>
      <c r="V398">
        <f>FLOOR(tbl_CleanLeads[[#This Row],[Response_Time_Hours]],6)</f>
        <v>6</v>
      </c>
      <c r="W398" t="str" cm="1">
        <f t="array" ref="W398">IF(Table2[[#This Row],[Interaction_Count_Final]]="","N/A",_xlfn.IFS(Table2[[#This Row],[Interaction_Count_Final]]&lt;=2,"Low",Table2[[#This Row],[Interaction_Count_Final]]&lt;=5,"Medium",Table2[[#This Row],[Interaction_Count_Final]]&gt;=6,"High",TRUE,"CHECK"))</f>
        <v>High</v>
      </c>
      <c r="X398" t="b">
        <f t="shared" si="6"/>
        <v>1</v>
      </c>
      <c r="Y398" t="b">
        <f>tbl_CleanLeads[[#This Row],[Response_Time_Hours]]&gt;24</f>
        <v>0</v>
      </c>
      <c r="Z398" s="13" t="b">
        <f>tbl_CleanLeads[[#This Row],[Response_Time_Hours]]&gt;72</f>
        <v>0</v>
      </c>
      <c r="AA398" s="13" t="b">
        <f>tbl_CleanLeads[[#This Row],[Status_Clean]]="Converted"</f>
        <v>0</v>
      </c>
    </row>
    <row r="399" spans="1:27">
      <c r="A399" t="s">
        <v>102</v>
      </c>
      <c r="B399" t="s">
        <v>1366</v>
      </c>
      <c r="C399" t="s">
        <v>1367</v>
      </c>
      <c r="D399" t="s">
        <v>7280</v>
      </c>
      <c r="E399" t="s">
        <v>469</v>
      </c>
      <c r="F399" t="s">
        <v>125</v>
      </c>
      <c r="G399" s="1">
        <v>44951</v>
      </c>
      <c r="H399" s="8">
        <f>MONTH(tbl_CleanLeads[[#This Row],[Lead_Date_Final]])</f>
        <v>1</v>
      </c>
      <c r="I399" t="s">
        <v>7317</v>
      </c>
      <c r="J399" t="s">
        <v>7263</v>
      </c>
      <c r="K399" t="s">
        <v>7284</v>
      </c>
      <c r="L399">
        <f>WEEKDAY(tbl_CleanLeads[[#This Row],[Lead_Date_Final]],2)</f>
        <v>3</v>
      </c>
      <c r="M399" t="s">
        <v>7272</v>
      </c>
      <c r="N399">
        <v>8.6999999999999993</v>
      </c>
      <c r="O399" s="7">
        <v>2648.1</v>
      </c>
      <c r="P399">
        <v>19</v>
      </c>
      <c r="Q399" t="s">
        <v>7266</v>
      </c>
      <c r="R399">
        <f>IF(UPPER(TRIM(Table2[[#This Row],[Status_Clean]]))="CONVERTED",1,0)</f>
        <v>0</v>
      </c>
      <c r="S399">
        <f>IF(ISNUMBER(MATCH(UPPER(TRIM(Table2[[#This Row],[Status_Clean]])),{"CONTACTED","QUALIFIED","CONVERTED"},0)),1,0)</f>
        <v>1</v>
      </c>
      <c r="T399" cm="1">
        <f t="array" ref="T399">_xlfn.SWITCH(UPPER(TRIM(Table2[[#This Row],[Status_Clean]])),"NEW",1,"CONTACTED",2,"QUALIFIED",3,"CONVERTED",4,"LOST",5,99)</f>
        <v>2</v>
      </c>
      <c r="U399" t="str" cm="1">
        <f t="array" ref="U399">_xlfn.LET(_xlpm.x,IFERROR(VALUE(Table2[[#This Row],[Response_Time_Hours]]),""),IF(_xlpm.x="","CHECK",_xlfn.IFS(_xlpm.x&lt;=1,"Immediate",_xlpm.x&lt;=6,"Fast",_xlpm.x&lt;=24,"Moderate",_xlpm.x&gt;24,"Delayed")))</f>
        <v>Moderate</v>
      </c>
      <c r="V399">
        <f>FLOOR(tbl_CleanLeads[[#This Row],[Response_Time_Hours]],6)</f>
        <v>6</v>
      </c>
      <c r="W399" t="str" cm="1">
        <f t="array" ref="W399">IF(Table2[[#This Row],[Interaction_Count_Final]]="","N/A",_xlfn.IFS(Table2[[#This Row],[Interaction_Count_Final]]&lt;=2,"Low",Table2[[#This Row],[Interaction_Count_Final]]&lt;=5,"Medium",Table2[[#This Row],[Interaction_Count_Final]]&gt;=6,"High",TRUE,"CHECK"))</f>
        <v>High</v>
      </c>
      <c r="X399" t="b">
        <f t="shared" si="6"/>
        <v>1</v>
      </c>
      <c r="Y399" t="b">
        <f>tbl_CleanLeads[[#This Row],[Response_Time_Hours]]&gt;24</f>
        <v>0</v>
      </c>
      <c r="Z399" s="13" t="b">
        <f>tbl_CleanLeads[[#This Row],[Response_Time_Hours]]&gt;72</f>
        <v>0</v>
      </c>
      <c r="AA399" s="13" t="b">
        <f>tbl_CleanLeads[[#This Row],[Status_Clean]]="Converted"</f>
        <v>0</v>
      </c>
    </row>
    <row r="400" spans="1:27">
      <c r="A400" t="s">
        <v>63</v>
      </c>
      <c r="B400" t="s">
        <v>1368</v>
      </c>
      <c r="C400" t="s">
        <v>1369</v>
      </c>
      <c r="D400" t="s">
        <v>7303</v>
      </c>
      <c r="E400" t="s">
        <v>106</v>
      </c>
      <c r="F400" t="s">
        <v>125</v>
      </c>
      <c r="G400" s="1">
        <v>45460</v>
      </c>
      <c r="H400" s="8">
        <f>MONTH(tbl_CleanLeads[[#This Row],[Lead_Date_Final]])</f>
        <v>6</v>
      </c>
      <c r="I400" t="s">
        <v>7276</v>
      </c>
      <c r="J400" t="s">
        <v>7271</v>
      </c>
      <c r="K400" t="s">
        <v>7277</v>
      </c>
      <c r="L400">
        <f>WEEKDAY(tbl_CleanLeads[[#This Row],[Lead_Date_Final]],2)</f>
        <v>1</v>
      </c>
      <c r="M400" t="s">
        <v>7298</v>
      </c>
      <c r="N400">
        <v>69.2</v>
      </c>
      <c r="O400" s="7">
        <v>3533.87</v>
      </c>
      <c r="P400">
        <v>47</v>
      </c>
      <c r="Q400" t="s">
        <v>7266</v>
      </c>
      <c r="R400">
        <f>IF(UPPER(TRIM(Table2[[#This Row],[Status_Clean]]))="CONVERTED",1,0)</f>
        <v>0</v>
      </c>
      <c r="S400">
        <f>IF(ISNUMBER(MATCH(UPPER(TRIM(Table2[[#This Row],[Status_Clean]])),{"CONTACTED","QUALIFIED","CONVERTED"},0)),1,0)</f>
        <v>1</v>
      </c>
      <c r="T400" cm="1">
        <f t="array" ref="T400">_xlfn.SWITCH(UPPER(TRIM(Table2[[#This Row],[Status_Clean]])),"NEW",1,"CONTACTED",2,"QUALIFIED",3,"CONVERTED",4,"LOST",5,99)</f>
        <v>2</v>
      </c>
      <c r="U400" t="str" cm="1">
        <f t="array" ref="U400">_xlfn.LET(_xlpm.x,IFERROR(VALUE(Table2[[#This Row],[Response_Time_Hours]]),""),IF(_xlpm.x="","CHECK",_xlfn.IFS(_xlpm.x&lt;=1,"Immediate",_xlpm.x&lt;=6,"Fast",_xlpm.x&lt;=24,"Moderate",_xlpm.x&gt;24,"Delayed")))</f>
        <v>Delayed</v>
      </c>
      <c r="V400">
        <f>FLOOR(tbl_CleanLeads[[#This Row],[Response_Time_Hours]],6)</f>
        <v>66</v>
      </c>
      <c r="W400" t="str" cm="1">
        <f t="array" ref="W400">IF(Table2[[#This Row],[Interaction_Count_Final]]="","N/A",_xlfn.IFS(Table2[[#This Row],[Interaction_Count_Final]]&lt;=2,"Low",Table2[[#This Row],[Interaction_Count_Final]]&lt;=5,"Medium",Table2[[#This Row],[Interaction_Count_Final]]&gt;=6,"High",TRUE,"CHECK"))</f>
        <v>High</v>
      </c>
      <c r="X400" t="b">
        <f t="shared" si="6"/>
        <v>1</v>
      </c>
      <c r="Y400" t="b">
        <f>tbl_CleanLeads[[#This Row],[Response_Time_Hours]]&gt;24</f>
        <v>1</v>
      </c>
      <c r="Z400" s="13" t="b">
        <f>tbl_CleanLeads[[#This Row],[Response_Time_Hours]]&gt;72</f>
        <v>0</v>
      </c>
      <c r="AA400" s="13" t="b">
        <f>tbl_CleanLeads[[#This Row],[Status_Clean]]="Converted"</f>
        <v>0</v>
      </c>
    </row>
    <row r="401" spans="1:27">
      <c r="A401" t="s">
        <v>102</v>
      </c>
      <c r="B401" t="s">
        <v>1371</v>
      </c>
      <c r="C401" t="s">
        <v>1372</v>
      </c>
      <c r="D401" t="s">
        <v>7280</v>
      </c>
      <c r="E401" t="s">
        <v>222</v>
      </c>
      <c r="F401" t="s">
        <v>125</v>
      </c>
      <c r="G401" s="1">
        <v>45105</v>
      </c>
      <c r="H401" s="8">
        <f>MONTH(tbl_CleanLeads[[#This Row],[Lead_Date_Final]])</f>
        <v>6</v>
      </c>
      <c r="I401" t="s">
        <v>7276</v>
      </c>
      <c r="J401" t="s">
        <v>7263</v>
      </c>
      <c r="K401" t="s">
        <v>7277</v>
      </c>
      <c r="L401">
        <f>WEEKDAY(tbl_CleanLeads[[#This Row],[Lead_Date_Final]],2)</f>
        <v>3</v>
      </c>
      <c r="M401" t="s">
        <v>7272</v>
      </c>
      <c r="N401">
        <v>55.3</v>
      </c>
      <c r="O401" s="7">
        <v>4355.57</v>
      </c>
      <c r="P401">
        <v>46</v>
      </c>
      <c r="Q401" t="s">
        <v>7273</v>
      </c>
      <c r="R401">
        <f>IF(UPPER(TRIM(Table2[[#This Row],[Status_Clean]]))="CONVERTED",1,0)</f>
        <v>0</v>
      </c>
      <c r="S401">
        <f>IF(ISNUMBER(MATCH(UPPER(TRIM(Table2[[#This Row],[Status_Clean]])),{"CONTACTED","QUALIFIED","CONVERTED"},0)),1,0)</f>
        <v>1</v>
      </c>
      <c r="T401" cm="1">
        <f t="array" ref="T401">_xlfn.SWITCH(UPPER(TRIM(Table2[[#This Row],[Status_Clean]])),"NEW",1,"CONTACTED",2,"QUALIFIED",3,"CONVERTED",4,"LOST",5,99)</f>
        <v>2</v>
      </c>
      <c r="U401" t="str" cm="1">
        <f t="array" ref="U401">_xlfn.LET(_xlpm.x,IFERROR(VALUE(Table2[[#This Row],[Response_Time_Hours]]),""),IF(_xlpm.x="","CHECK",_xlfn.IFS(_xlpm.x&lt;=1,"Immediate",_xlpm.x&lt;=6,"Fast",_xlpm.x&lt;=24,"Moderate",_xlpm.x&gt;24,"Delayed")))</f>
        <v>Delayed</v>
      </c>
      <c r="V401">
        <f>FLOOR(tbl_CleanLeads[[#This Row],[Response_Time_Hours]],6)</f>
        <v>54</v>
      </c>
      <c r="W401" t="str" cm="1">
        <f t="array" ref="W401">IF(Table2[[#This Row],[Interaction_Count_Final]]="","N/A",_xlfn.IFS(Table2[[#This Row],[Interaction_Count_Final]]&lt;=2,"Low",Table2[[#This Row],[Interaction_Count_Final]]&lt;=5,"Medium",Table2[[#This Row],[Interaction_Count_Final]]&gt;=6,"High",TRUE,"CHECK"))</f>
        <v>High</v>
      </c>
      <c r="X401" t="b">
        <f t="shared" si="6"/>
        <v>1</v>
      </c>
      <c r="Y401" t="b">
        <f>tbl_CleanLeads[[#This Row],[Response_Time_Hours]]&gt;24</f>
        <v>1</v>
      </c>
      <c r="Z401" s="13" t="b">
        <f>tbl_CleanLeads[[#This Row],[Response_Time_Hours]]&gt;72</f>
        <v>0</v>
      </c>
      <c r="AA401" s="13" t="b">
        <f>tbl_CleanLeads[[#This Row],[Status_Clean]]="Converted"</f>
        <v>0</v>
      </c>
    </row>
    <row r="402" spans="1:27">
      <c r="A402" t="s">
        <v>90</v>
      </c>
      <c r="B402" t="s">
        <v>1374</v>
      </c>
      <c r="C402" t="s">
        <v>1375</v>
      </c>
      <c r="D402" t="s">
        <v>7280</v>
      </c>
      <c r="E402" t="s">
        <v>101</v>
      </c>
      <c r="F402" t="s">
        <v>193</v>
      </c>
      <c r="G402" s="1">
        <v>45400</v>
      </c>
      <c r="H402" s="8">
        <f>MONTH(tbl_CleanLeads[[#This Row],[Lead_Date_Final]])</f>
        <v>4</v>
      </c>
      <c r="I402" t="s">
        <v>7297</v>
      </c>
      <c r="J402" t="s">
        <v>7271</v>
      </c>
      <c r="K402" t="s">
        <v>7277</v>
      </c>
      <c r="L402">
        <f>WEEKDAY(tbl_CleanLeads[[#This Row],[Lead_Date_Final]],2)</f>
        <v>4</v>
      </c>
      <c r="M402" t="s">
        <v>7285</v>
      </c>
      <c r="N402">
        <v>63</v>
      </c>
      <c r="O402" s="7">
        <v>1543.04</v>
      </c>
      <c r="P402">
        <v>39</v>
      </c>
      <c r="Q402" t="s">
        <v>7289</v>
      </c>
      <c r="R402">
        <f>IF(UPPER(TRIM(Table2[[#This Row],[Status_Clean]]))="CONVERTED",1,0)</f>
        <v>0</v>
      </c>
      <c r="S402">
        <f>IF(ISNUMBER(MATCH(UPPER(TRIM(Table2[[#This Row],[Status_Clean]])),{"CONTACTED","QUALIFIED","CONVERTED"},0)),1,0)</f>
        <v>0</v>
      </c>
      <c r="T402" cm="1">
        <f t="array" ref="T402">_xlfn.SWITCH(UPPER(TRIM(Table2[[#This Row],[Status_Clean]])),"NEW",1,"CONTACTED",2,"QUALIFIED",3,"CONVERTED",4,"LOST",5,99)</f>
        <v>1</v>
      </c>
      <c r="U402" t="str" cm="1">
        <f t="array" ref="U402">_xlfn.LET(_xlpm.x,IFERROR(VALUE(Table2[[#This Row],[Response_Time_Hours]]),""),IF(_xlpm.x="","CHECK",_xlfn.IFS(_xlpm.x&lt;=1,"Immediate",_xlpm.x&lt;=6,"Fast",_xlpm.x&lt;=24,"Moderate",_xlpm.x&gt;24,"Delayed")))</f>
        <v>Delayed</v>
      </c>
      <c r="V402">
        <f>FLOOR(tbl_CleanLeads[[#This Row],[Response_Time_Hours]],6)</f>
        <v>60</v>
      </c>
      <c r="W402" t="str" cm="1">
        <f t="array" ref="W402">IF(Table2[[#This Row],[Interaction_Count_Final]]="","N/A",_xlfn.IFS(Table2[[#This Row],[Interaction_Count_Final]]&lt;=2,"Low",Table2[[#This Row],[Interaction_Count_Final]]&lt;=5,"Medium",Table2[[#This Row],[Interaction_Count_Final]]&gt;=6,"High",TRUE,"CHECK"))</f>
        <v>High</v>
      </c>
      <c r="X402" t="b">
        <f t="shared" si="6"/>
        <v>1</v>
      </c>
      <c r="Y402" t="b">
        <f>tbl_CleanLeads[[#This Row],[Response_Time_Hours]]&gt;24</f>
        <v>1</v>
      </c>
      <c r="Z402" s="13" t="b">
        <f>tbl_CleanLeads[[#This Row],[Response_Time_Hours]]&gt;72</f>
        <v>0</v>
      </c>
      <c r="AA402" s="13" t="b">
        <f>tbl_CleanLeads[[#This Row],[Status_Clean]]="Converted"</f>
        <v>0</v>
      </c>
    </row>
    <row r="403" spans="1:27">
      <c r="A403" t="s">
        <v>102</v>
      </c>
      <c r="B403" t="s">
        <v>1376</v>
      </c>
      <c r="C403" t="s">
        <v>1377</v>
      </c>
      <c r="D403" t="s">
        <v>7303</v>
      </c>
      <c r="E403" t="s">
        <v>447</v>
      </c>
      <c r="F403" t="s">
        <v>125</v>
      </c>
      <c r="G403" s="1">
        <v>44994</v>
      </c>
      <c r="H403" s="8">
        <f>MONTH(tbl_CleanLeads[[#This Row],[Lead_Date_Final]])</f>
        <v>3</v>
      </c>
      <c r="I403" t="s">
        <v>7295</v>
      </c>
      <c r="J403" t="s">
        <v>7263</v>
      </c>
      <c r="K403" t="s">
        <v>7284</v>
      </c>
      <c r="L403">
        <f>WEEKDAY(tbl_CleanLeads[[#This Row],[Lead_Date_Final]],2)</f>
        <v>4</v>
      </c>
      <c r="M403" t="s">
        <v>7285</v>
      </c>
      <c r="N403">
        <v>40.4</v>
      </c>
      <c r="O403" s="7">
        <v>3536.35</v>
      </c>
      <c r="P403">
        <v>4</v>
      </c>
      <c r="Q403" t="s">
        <v>7266</v>
      </c>
      <c r="R403">
        <f>IF(UPPER(TRIM(Table2[[#This Row],[Status_Clean]]))="CONVERTED",1,0)</f>
        <v>0</v>
      </c>
      <c r="S403">
        <f>IF(ISNUMBER(MATCH(UPPER(TRIM(Table2[[#This Row],[Status_Clean]])),{"CONTACTED","QUALIFIED","CONVERTED"},0)),1,0)</f>
        <v>1</v>
      </c>
      <c r="T403" cm="1">
        <f t="array" ref="T403">_xlfn.SWITCH(UPPER(TRIM(Table2[[#This Row],[Status_Clean]])),"NEW",1,"CONTACTED",2,"QUALIFIED",3,"CONVERTED",4,"LOST",5,99)</f>
        <v>2</v>
      </c>
      <c r="U403" t="str" cm="1">
        <f t="array" ref="U403">_xlfn.LET(_xlpm.x,IFERROR(VALUE(Table2[[#This Row],[Response_Time_Hours]]),""),IF(_xlpm.x="","CHECK",_xlfn.IFS(_xlpm.x&lt;=1,"Immediate",_xlpm.x&lt;=6,"Fast",_xlpm.x&lt;=24,"Moderate",_xlpm.x&gt;24,"Delayed")))</f>
        <v>Delayed</v>
      </c>
      <c r="V403">
        <f>FLOOR(tbl_CleanLeads[[#This Row],[Response_Time_Hours]],6)</f>
        <v>36</v>
      </c>
      <c r="W403" t="str" cm="1">
        <f t="array" ref="W403">IF(Table2[[#This Row],[Interaction_Count_Final]]="","N/A",_xlfn.IFS(Table2[[#This Row],[Interaction_Count_Final]]&lt;=2,"Low",Table2[[#This Row],[Interaction_Count_Final]]&lt;=5,"Medium",Table2[[#This Row],[Interaction_Count_Final]]&gt;=6,"High",TRUE,"CHECK"))</f>
        <v>Medium</v>
      </c>
      <c r="X403" t="b">
        <f t="shared" si="6"/>
        <v>1</v>
      </c>
      <c r="Y403" t="b">
        <f>tbl_CleanLeads[[#This Row],[Response_Time_Hours]]&gt;24</f>
        <v>1</v>
      </c>
      <c r="Z403" s="13" t="b">
        <f>tbl_CleanLeads[[#This Row],[Response_Time_Hours]]&gt;72</f>
        <v>0</v>
      </c>
      <c r="AA403" s="13" t="b">
        <f>tbl_CleanLeads[[#This Row],[Status_Clean]]="Converted"</f>
        <v>0</v>
      </c>
    </row>
    <row r="404" spans="1:27">
      <c r="A404" t="s">
        <v>102</v>
      </c>
      <c r="B404" t="s">
        <v>1380</v>
      </c>
      <c r="C404" t="s">
        <v>1381</v>
      </c>
      <c r="D404" t="s">
        <v>7258</v>
      </c>
      <c r="E404" t="s">
        <v>101</v>
      </c>
      <c r="F404" t="s">
        <v>71</v>
      </c>
      <c r="G404" s="1">
        <v>45478</v>
      </c>
      <c r="H404" s="8">
        <f>MONTH(tbl_CleanLeads[[#This Row],[Lead_Date_Final]])</f>
        <v>7</v>
      </c>
      <c r="I404" t="s">
        <v>7305</v>
      </c>
      <c r="J404" t="s">
        <v>7271</v>
      </c>
      <c r="K404" t="s">
        <v>7288</v>
      </c>
      <c r="L404">
        <f>WEEKDAY(tbl_CleanLeads[[#This Row],[Lead_Date_Final]],2)</f>
        <v>5</v>
      </c>
      <c r="M404" t="s">
        <v>7312</v>
      </c>
      <c r="N404">
        <v>59.1</v>
      </c>
      <c r="O404" s="7">
        <v>1453.31</v>
      </c>
      <c r="P404">
        <v>5</v>
      </c>
      <c r="Q404" t="s">
        <v>7289</v>
      </c>
      <c r="R404">
        <f>IF(UPPER(TRIM(Table2[[#This Row],[Status_Clean]]))="CONVERTED",1,0)</f>
        <v>0</v>
      </c>
      <c r="S404">
        <f>IF(ISNUMBER(MATCH(UPPER(TRIM(Table2[[#This Row],[Status_Clean]])),{"CONTACTED","QUALIFIED","CONVERTED"},0)),1,0)</f>
        <v>1</v>
      </c>
      <c r="T404" cm="1">
        <f t="array" ref="T404">_xlfn.SWITCH(UPPER(TRIM(Table2[[#This Row],[Status_Clean]])),"NEW",1,"CONTACTED",2,"QUALIFIED",3,"CONVERTED",4,"LOST",5,99)</f>
        <v>3</v>
      </c>
      <c r="U404" t="str" cm="1">
        <f t="array" ref="U404">_xlfn.LET(_xlpm.x,IFERROR(VALUE(Table2[[#This Row],[Response_Time_Hours]]),""),IF(_xlpm.x="","CHECK",_xlfn.IFS(_xlpm.x&lt;=1,"Immediate",_xlpm.x&lt;=6,"Fast",_xlpm.x&lt;=24,"Moderate",_xlpm.x&gt;24,"Delayed")))</f>
        <v>Delayed</v>
      </c>
      <c r="V404">
        <f>FLOOR(tbl_CleanLeads[[#This Row],[Response_Time_Hours]],6)</f>
        <v>54</v>
      </c>
      <c r="W404" t="str" cm="1">
        <f t="array" ref="W404">IF(Table2[[#This Row],[Interaction_Count_Final]]="","N/A",_xlfn.IFS(Table2[[#This Row],[Interaction_Count_Final]]&lt;=2,"Low",Table2[[#This Row],[Interaction_Count_Final]]&lt;=5,"Medium",Table2[[#This Row],[Interaction_Count_Final]]&gt;=6,"High",TRUE,"CHECK"))</f>
        <v>Medium</v>
      </c>
      <c r="X404" t="b">
        <f t="shared" si="6"/>
        <v>1</v>
      </c>
      <c r="Y404" t="b">
        <f>tbl_CleanLeads[[#This Row],[Response_Time_Hours]]&gt;24</f>
        <v>1</v>
      </c>
      <c r="Z404" s="13" t="b">
        <f>tbl_CleanLeads[[#This Row],[Response_Time_Hours]]&gt;72</f>
        <v>0</v>
      </c>
      <c r="AA404" s="13" t="b">
        <f>tbl_CleanLeads[[#This Row],[Status_Clean]]="Converted"</f>
        <v>0</v>
      </c>
    </row>
    <row r="405" spans="1:27">
      <c r="A405" t="s">
        <v>102</v>
      </c>
      <c r="B405" t="s">
        <v>1384</v>
      </c>
      <c r="C405" t="s">
        <v>1385</v>
      </c>
      <c r="D405" t="s">
        <v>7280</v>
      </c>
      <c r="E405" t="s">
        <v>792</v>
      </c>
      <c r="F405" t="s">
        <v>250</v>
      </c>
      <c r="G405" s="1">
        <v>45160</v>
      </c>
      <c r="H405" s="8">
        <f>MONTH(tbl_CleanLeads[[#This Row],[Lead_Date_Final]])</f>
        <v>8</v>
      </c>
      <c r="I405" t="s">
        <v>7310</v>
      </c>
      <c r="J405" t="s">
        <v>7263</v>
      </c>
      <c r="K405" t="s">
        <v>7288</v>
      </c>
      <c r="L405">
        <f>WEEKDAY(tbl_CleanLeads[[#This Row],[Lead_Date_Final]],2)</f>
        <v>2</v>
      </c>
      <c r="M405" t="s">
        <v>7265</v>
      </c>
      <c r="N405">
        <v>65.900000000000006</v>
      </c>
      <c r="O405" s="7">
        <v>1504.07</v>
      </c>
      <c r="P405">
        <v>21</v>
      </c>
      <c r="Q405" t="s">
        <v>7289</v>
      </c>
      <c r="R405">
        <f>IF(UPPER(TRIM(Table2[[#This Row],[Status_Clean]]))="CONVERTED",1,0)</f>
        <v>1</v>
      </c>
      <c r="S405">
        <f>IF(ISNUMBER(MATCH(UPPER(TRIM(Table2[[#This Row],[Status_Clean]])),{"CONTACTED","QUALIFIED","CONVERTED"},0)),1,0)</f>
        <v>1</v>
      </c>
      <c r="T405" cm="1">
        <f t="array" ref="T405">_xlfn.SWITCH(UPPER(TRIM(Table2[[#This Row],[Status_Clean]])),"NEW",1,"CONTACTED",2,"QUALIFIED",3,"CONVERTED",4,"LOST",5,99)</f>
        <v>4</v>
      </c>
      <c r="U405" t="str" cm="1">
        <f t="array" ref="U405">_xlfn.LET(_xlpm.x,IFERROR(VALUE(Table2[[#This Row],[Response_Time_Hours]]),""),IF(_xlpm.x="","CHECK",_xlfn.IFS(_xlpm.x&lt;=1,"Immediate",_xlpm.x&lt;=6,"Fast",_xlpm.x&lt;=24,"Moderate",_xlpm.x&gt;24,"Delayed")))</f>
        <v>Delayed</v>
      </c>
      <c r="V405">
        <f>FLOOR(tbl_CleanLeads[[#This Row],[Response_Time_Hours]],6)</f>
        <v>60</v>
      </c>
      <c r="W405" t="str" cm="1">
        <f t="array" ref="W405">IF(Table2[[#This Row],[Interaction_Count_Final]]="","N/A",_xlfn.IFS(Table2[[#This Row],[Interaction_Count_Final]]&lt;=2,"Low",Table2[[#This Row],[Interaction_Count_Final]]&lt;=5,"Medium",Table2[[#This Row],[Interaction_Count_Final]]&gt;=6,"High",TRUE,"CHECK"))</f>
        <v>High</v>
      </c>
      <c r="X405" t="b">
        <f t="shared" si="6"/>
        <v>1</v>
      </c>
      <c r="Y405" t="b">
        <f>tbl_CleanLeads[[#This Row],[Response_Time_Hours]]&gt;24</f>
        <v>1</v>
      </c>
      <c r="Z405" s="13" t="b">
        <f>tbl_CleanLeads[[#This Row],[Response_Time_Hours]]&gt;72</f>
        <v>0</v>
      </c>
      <c r="AA405" s="13" t="b">
        <f>tbl_CleanLeads[[#This Row],[Status_Clean]]="Converted"</f>
        <v>1</v>
      </c>
    </row>
    <row r="406" spans="1:27">
      <c r="A406" t="s">
        <v>63</v>
      </c>
      <c r="B406" t="s">
        <v>1386</v>
      </c>
      <c r="C406" t="s">
        <v>1387</v>
      </c>
      <c r="D406" t="s">
        <v>7303</v>
      </c>
      <c r="E406" t="s">
        <v>7308</v>
      </c>
      <c r="F406" t="s">
        <v>71</v>
      </c>
      <c r="G406" s="1">
        <v>45384</v>
      </c>
      <c r="H406" s="8">
        <f>MONTH(tbl_CleanLeads[[#This Row],[Lead_Date_Final]])</f>
        <v>4</v>
      </c>
      <c r="I406" t="s">
        <v>7297</v>
      </c>
      <c r="J406" t="s">
        <v>7271</v>
      </c>
      <c r="K406" t="s">
        <v>7277</v>
      </c>
      <c r="L406">
        <f>WEEKDAY(tbl_CleanLeads[[#This Row],[Lead_Date_Final]],2)</f>
        <v>2</v>
      </c>
      <c r="M406" t="s">
        <v>7265</v>
      </c>
      <c r="N406">
        <v>18.600000000000001</v>
      </c>
      <c r="O406" s="7">
        <v>3729.69</v>
      </c>
      <c r="P406">
        <v>36</v>
      </c>
      <c r="Q406" t="s">
        <v>7266</v>
      </c>
      <c r="R406">
        <f>IF(UPPER(TRIM(Table2[[#This Row],[Status_Clean]]))="CONVERTED",1,0)</f>
        <v>0</v>
      </c>
      <c r="S406">
        <f>IF(ISNUMBER(MATCH(UPPER(TRIM(Table2[[#This Row],[Status_Clean]])),{"CONTACTED","QUALIFIED","CONVERTED"},0)),1,0)</f>
        <v>1</v>
      </c>
      <c r="T406" cm="1">
        <f t="array" ref="T406">_xlfn.SWITCH(UPPER(TRIM(Table2[[#This Row],[Status_Clean]])),"NEW",1,"CONTACTED",2,"QUALIFIED",3,"CONVERTED",4,"LOST",5,99)</f>
        <v>3</v>
      </c>
      <c r="U406" t="str" cm="1">
        <f t="array" ref="U406">_xlfn.LET(_xlpm.x,IFERROR(VALUE(Table2[[#This Row],[Response_Time_Hours]]),""),IF(_xlpm.x="","CHECK",_xlfn.IFS(_xlpm.x&lt;=1,"Immediate",_xlpm.x&lt;=6,"Fast",_xlpm.x&lt;=24,"Moderate",_xlpm.x&gt;24,"Delayed")))</f>
        <v>Moderate</v>
      </c>
      <c r="V406">
        <f>FLOOR(tbl_CleanLeads[[#This Row],[Response_Time_Hours]],6)</f>
        <v>18</v>
      </c>
      <c r="W406" t="str" cm="1">
        <f t="array" ref="W406">IF(Table2[[#This Row],[Interaction_Count_Final]]="","N/A",_xlfn.IFS(Table2[[#This Row],[Interaction_Count_Final]]&lt;=2,"Low",Table2[[#This Row],[Interaction_Count_Final]]&lt;=5,"Medium",Table2[[#This Row],[Interaction_Count_Final]]&gt;=6,"High",TRUE,"CHECK"))</f>
        <v>High</v>
      </c>
      <c r="X406" t="b">
        <f t="shared" si="6"/>
        <v>1</v>
      </c>
      <c r="Y406" t="b">
        <f>tbl_CleanLeads[[#This Row],[Response_Time_Hours]]&gt;24</f>
        <v>0</v>
      </c>
      <c r="Z406" s="13" t="b">
        <f>tbl_CleanLeads[[#This Row],[Response_Time_Hours]]&gt;72</f>
        <v>0</v>
      </c>
      <c r="AA406" s="13" t="b">
        <f>tbl_CleanLeads[[#This Row],[Status_Clean]]="Converted"</f>
        <v>0</v>
      </c>
    </row>
    <row r="407" spans="1:27">
      <c r="A407" t="s">
        <v>102</v>
      </c>
      <c r="B407" t="s">
        <v>1389</v>
      </c>
      <c r="C407" t="s">
        <v>1390</v>
      </c>
      <c r="D407" t="s">
        <v>7303</v>
      </c>
      <c r="E407" t="s">
        <v>222</v>
      </c>
      <c r="F407" t="s">
        <v>193</v>
      </c>
      <c r="G407" s="1">
        <v>45023</v>
      </c>
      <c r="H407" s="8">
        <f>MONTH(tbl_CleanLeads[[#This Row],[Lead_Date_Final]])</f>
        <v>4</v>
      </c>
      <c r="I407" t="s">
        <v>7297</v>
      </c>
      <c r="J407" t="s">
        <v>7263</v>
      </c>
      <c r="K407" t="s">
        <v>7277</v>
      </c>
      <c r="L407">
        <f>WEEKDAY(tbl_CleanLeads[[#This Row],[Lead_Date_Final]],2)</f>
        <v>5</v>
      </c>
      <c r="M407" t="s">
        <v>7312</v>
      </c>
      <c r="N407">
        <v>31.200000000000003</v>
      </c>
      <c r="O407" s="7">
        <v>4020.89</v>
      </c>
      <c r="P407">
        <v>31</v>
      </c>
      <c r="Q407" t="s">
        <v>7273</v>
      </c>
      <c r="R407">
        <f>IF(UPPER(TRIM(Table2[[#This Row],[Status_Clean]]))="CONVERTED",1,0)</f>
        <v>0</v>
      </c>
      <c r="S407">
        <f>IF(ISNUMBER(MATCH(UPPER(TRIM(Table2[[#This Row],[Status_Clean]])),{"CONTACTED","QUALIFIED","CONVERTED"},0)),1,0)</f>
        <v>0</v>
      </c>
      <c r="T407" cm="1">
        <f t="array" ref="T407">_xlfn.SWITCH(UPPER(TRIM(Table2[[#This Row],[Status_Clean]])),"NEW",1,"CONTACTED",2,"QUALIFIED",3,"CONVERTED",4,"LOST",5,99)</f>
        <v>1</v>
      </c>
      <c r="U407" t="str" cm="1">
        <f t="array" ref="U407">_xlfn.LET(_xlpm.x,IFERROR(VALUE(Table2[[#This Row],[Response_Time_Hours]]),""),IF(_xlpm.x="","CHECK",_xlfn.IFS(_xlpm.x&lt;=1,"Immediate",_xlpm.x&lt;=6,"Fast",_xlpm.x&lt;=24,"Moderate",_xlpm.x&gt;24,"Delayed")))</f>
        <v>Delayed</v>
      </c>
      <c r="V407">
        <f>FLOOR(tbl_CleanLeads[[#This Row],[Response_Time_Hours]],6)</f>
        <v>30</v>
      </c>
      <c r="W407" t="str" cm="1">
        <f t="array" ref="W407">IF(Table2[[#This Row],[Interaction_Count_Final]]="","N/A",_xlfn.IFS(Table2[[#This Row],[Interaction_Count_Final]]&lt;=2,"Low",Table2[[#This Row],[Interaction_Count_Final]]&lt;=5,"Medium",Table2[[#This Row],[Interaction_Count_Final]]&gt;=6,"High",TRUE,"CHECK"))</f>
        <v>High</v>
      </c>
      <c r="X407" t="b">
        <f t="shared" si="6"/>
        <v>1</v>
      </c>
      <c r="Y407" t="b">
        <f>tbl_CleanLeads[[#This Row],[Response_Time_Hours]]&gt;24</f>
        <v>1</v>
      </c>
      <c r="Z407" s="13" t="b">
        <f>tbl_CleanLeads[[#This Row],[Response_Time_Hours]]&gt;72</f>
        <v>0</v>
      </c>
      <c r="AA407" s="13" t="b">
        <f>tbl_CleanLeads[[#This Row],[Status_Clean]]="Converted"</f>
        <v>0</v>
      </c>
    </row>
    <row r="408" spans="1:27">
      <c r="A408" t="s">
        <v>102</v>
      </c>
      <c r="B408" t="s">
        <v>1392</v>
      </c>
      <c r="C408" t="s">
        <v>1393</v>
      </c>
      <c r="D408" t="s">
        <v>7258</v>
      </c>
      <c r="E408" t="s">
        <v>101</v>
      </c>
      <c r="F408" t="s">
        <v>250</v>
      </c>
      <c r="G408" s="1">
        <v>45218</v>
      </c>
      <c r="H408" s="8">
        <f>MONTH(tbl_CleanLeads[[#This Row],[Lead_Date_Final]])</f>
        <v>10</v>
      </c>
      <c r="I408" t="s">
        <v>7270</v>
      </c>
      <c r="J408" t="s">
        <v>7263</v>
      </c>
      <c r="K408" t="s">
        <v>7264</v>
      </c>
      <c r="L408">
        <f>WEEKDAY(tbl_CleanLeads[[#This Row],[Lead_Date_Final]],2)</f>
        <v>4</v>
      </c>
      <c r="M408" t="s">
        <v>7285</v>
      </c>
      <c r="N408">
        <v>18.5</v>
      </c>
      <c r="O408" s="7">
        <v>3821.48</v>
      </c>
      <c r="P408">
        <v>17</v>
      </c>
      <c r="Q408" t="s">
        <v>7266</v>
      </c>
      <c r="R408">
        <f>IF(UPPER(TRIM(Table2[[#This Row],[Status_Clean]]))="CONVERTED",1,0)</f>
        <v>1</v>
      </c>
      <c r="S408">
        <f>IF(ISNUMBER(MATCH(UPPER(TRIM(Table2[[#This Row],[Status_Clean]])),{"CONTACTED","QUALIFIED","CONVERTED"},0)),1,0)</f>
        <v>1</v>
      </c>
      <c r="T408" cm="1">
        <f t="array" ref="T408">_xlfn.SWITCH(UPPER(TRIM(Table2[[#This Row],[Status_Clean]])),"NEW",1,"CONTACTED",2,"QUALIFIED",3,"CONVERTED",4,"LOST",5,99)</f>
        <v>4</v>
      </c>
      <c r="U408" t="str" cm="1">
        <f t="array" ref="U408">_xlfn.LET(_xlpm.x,IFERROR(VALUE(Table2[[#This Row],[Response_Time_Hours]]),""),IF(_xlpm.x="","CHECK",_xlfn.IFS(_xlpm.x&lt;=1,"Immediate",_xlpm.x&lt;=6,"Fast",_xlpm.x&lt;=24,"Moderate",_xlpm.x&gt;24,"Delayed")))</f>
        <v>Moderate</v>
      </c>
      <c r="V408">
        <f>FLOOR(tbl_CleanLeads[[#This Row],[Response_Time_Hours]],6)</f>
        <v>18</v>
      </c>
      <c r="W408" t="str" cm="1">
        <f t="array" ref="W408">IF(Table2[[#This Row],[Interaction_Count_Final]]="","N/A",_xlfn.IFS(Table2[[#This Row],[Interaction_Count_Final]]&lt;=2,"Low",Table2[[#This Row],[Interaction_Count_Final]]&lt;=5,"Medium",Table2[[#This Row],[Interaction_Count_Final]]&gt;=6,"High",TRUE,"CHECK"))</f>
        <v>High</v>
      </c>
      <c r="X408" t="b">
        <f t="shared" si="6"/>
        <v>1</v>
      </c>
      <c r="Y408" t="b">
        <f>tbl_CleanLeads[[#This Row],[Response_Time_Hours]]&gt;24</f>
        <v>0</v>
      </c>
      <c r="Z408" s="13" t="b">
        <f>tbl_CleanLeads[[#This Row],[Response_Time_Hours]]&gt;72</f>
        <v>0</v>
      </c>
      <c r="AA408" s="13" t="b">
        <f>tbl_CleanLeads[[#This Row],[Status_Clean]]="Converted"</f>
        <v>1</v>
      </c>
    </row>
    <row r="409" spans="1:27">
      <c r="A409" t="s">
        <v>102</v>
      </c>
      <c r="B409" t="s">
        <v>1394</v>
      </c>
      <c r="C409" t="s">
        <v>1395</v>
      </c>
      <c r="D409" t="s">
        <v>7280</v>
      </c>
      <c r="E409" t="s">
        <v>447</v>
      </c>
      <c r="F409" t="s">
        <v>173</v>
      </c>
      <c r="G409" s="1">
        <v>45304</v>
      </c>
      <c r="H409" s="8">
        <f>MONTH(tbl_CleanLeads[[#This Row],[Lead_Date_Final]])</f>
        <v>1</v>
      </c>
      <c r="I409" t="s">
        <v>7317</v>
      </c>
      <c r="J409" t="s">
        <v>7271</v>
      </c>
      <c r="K409" t="s">
        <v>7284</v>
      </c>
      <c r="L409">
        <f>WEEKDAY(tbl_CleanLeads[[#This Row],[Lead_Date_Final]],2)</f>
        <v>6</v>
      </c>
      <c r="M409" t="s">
        <v>7278</v>
      </c>
      <c r="N409">
        <v>22.6</v>
      </c>
      <c r="O409" s="7">
        <v>4369.37</v>
      </c>
      <c r="P409">
        <v>45</v>
      </c>
      <c r="Q409" t="s">
        <v>7273</v>
      </c>
      <c r="R409">
        <f>IF(UPPER(TRIM(Table2[[#This Row],[Status_Clean]]))="CONVERTED",1,0)</f>
        <v>0</v>
      </c>
      <c r="S409">
        <f>IF(ISNUMBER(MATCH(UPPER(TRIM(Table2[[#This Row],[Status_Clean]])),{"CONTACTED","QUALIFIED","CONVERTED"},0)),1,0)</f>
        <v>0</v>
      </c>
      <c r="T409" cm="1">
        <f t="array" ref="T409">_xlfn.SWITCH(UPPER(TRIM(Table2[[#This Row],[Status_Clean]])),"NEW",1,"CONTACTED",2,"QUALIFIED",3,"CONVERTED",4,"LOST",5,99)</f>
        <v>5</v>
      </c>
      <c r="U409" t="str" cm="1">
        <f t="array" ref="U409">_xlfn.LET(_xlpm.x,IFERROR(VALUE(Table2[[#This Row],[Response_Time_Hours]]),""),IF(_xlpm.x="","CHECK",_xlfn.IFS(_xlpm.x&lt;=1,"Immediate",_xlpm.x&lt;=6,"Fast",_xlpm.x&lt;=24,"Moderate",_xlpm.x&gt;24,"Delayed")))</f>
        <v>Moderate</v>
      </c>
      <c r="V409">
        <f>FLOOR(tbl_CleanLeads[[#This Row],[Response_Time_Hours]],6)</f>
        <v>18</v>
      </c>
      <c r="W409" t="str" cm="1">
        <f t="array" ref="W409">IF(Table2[[#This Row],[Interaction_Count_Final]]="","N/A",_xlfn.IFS(Table2[[#This Row],[Interaction_Count_Final]]&lt;=2,"Low",Table2[[#This Row],[Interaction_Count_Final]]&lt;=5,"Medium",Table2[[#This Row],[Interaction_Count_Final]]&gt;=6,"High",TRUE,"CHECK"))</f>
        <v>High</v>
      </c>
      <c r="X409" t="b">
        <f t="shared" si="6"/>
        <v>1</v>
      </c>
      <c r="Y409" t="b">
        <f>tbl_CleanLeads[[#This Row],[Response_Time_Hours]]&gt;24</f>
        <v>0</v>
      </c>
      <c r="Z409" s="13" t="b">
        <f>tbl_CleanLeads[[#This Row],[Response_Time_Hours]]&gt;72</f>
        <v>0</v>
      </c>
      <c r="AA409" s="13" t="b">
        <f>tbl_CleanLeads[[#This Row],[Status_Clean]]="Converted"</f>
        <v>0</v>
      </c>
    </row>
    <row r="410" spans="1:27">
      <c r="A410" t="s">
        <v>63</v>
      </c>
      <c r="B410" t="s">
        <v>1397</v>
      </c>
      <c r="C410" t="s">
        <v>1398</v>
      </c>
      <c r="D410" t="s">
        <v>7274</v>
      </c>
      <c r="E410" t="s">
        <v>311</v>
      </c>
      <c r="F410" t="s">
        <v>193</v>
      </c>
      <c r="G410" s="1">
        <v>45015</v>
      </c>
      <c r="H410" s="8">
        <f>MONTH(tbl_CleanLeads[[#This Row],[Lead_Date_Final]])</f>
        <v>3</v>
      </c>
      <c r="I410" t="s">
        <v>7295</v>
      </c>
      <c r="J410" t="s">
        <v>7263</v>
      </c>
      <c r="K410" t="s">
        <v>7284</v>
      </c>
      <c r="L410">
        <f>WEEKDAY(tbl_CleanLeads[[#This Row],[Lead_Date_Final]],2)</f>
        <v>4</v>
      </c>
      <c r="M410" t="s">
        <v>7285</v>
      </c>
      <c r="N410">
        <v>42.7</v>
      </c>
      <c r="O410" s="7">
        <v>3225.27</v>
      </c>
      <c r="P410">
        <v>28</v>
      </c>
      <c r="Q410" t="s">
        <v>7266</v>
      </c>
      <c r="R410">
        <f>IF(UPPER(TRIM(Table2[[#This Row],[Status_Clean]]))="CONVERTED",1,0)</f>
        <v>0</v>
      </c>
      <c r="S410">
        <f>IF(ISNUMBER(MATCH(UPPER(TRIM(Table2[[#This Row],[Status_Clean]])),{"CONTACTED","QUALIFIED","CONVERTED"},0)),1,0)</f>
        <v>0</v>
      </c>
      <c r="T410" cm="1">
        <f t="array" ref="T410">_xlfn.SWITCH(UPPER(TRIM(Table2[[#This Row],[Status_Clean]])),"NEW",1,"CONTACTED",2,"QUALIFIED",3,"CONVERTED",4,"LOST",5,99)</f>
        <v>1</v>
      </c>
      <c r="U410" t="str" cm="1">
        <f t="array" ref="U410">_xlfn.LET(_xlpm.x,IFERROR(VALUE(Table2[[#This Row],[Response_Time_Hours]]),""),IF(_xlpm.x="","CHECK",_xlfn.IFS(_xlpm.x&lt;=1,"Immediate",_xlpm.x&lt;=6,"Fast",_xlpm.x&lt;=24,"Moderate",_xlpm.x&gt;24,"Delayed")))</f>
        <v>Delayed</v>
      </c>
      <c r="V410">
        <f>FLOOR(tbl_CleanLeads[[#This Row],[Response_Time_Hours]],6)</f>
        <v>42</v>
      </c>
      <c r="W410" t="str" cm="1">
        <f t="array" ref="W410">IF(Table2[[#This Row],[Interaction_Count_Final]]="","N/A",_xlfn.IFS(Table2[[#This Row],[Interaction_Count_Final]]&lt;=2,"Low",Table2[[#This Row],[Interaction_Count_Final]]&lt;=5,"Medium",Table2[[#This Row],[Interaction_Count_Final]]&gt;=6,"High",TRUE,"CHECK"))</f>
        <v>High</v>
      </c>
      <c r="X410" t="b">
        <f t="shared" si="6"/>
        <v>1</v>
      </c>
      <c r="Y410" t="b">
        <f>tbl_CleanLeads[[#This Row],[Response_Time_Hours]]&gt;24</f>
        <v>1</v>
      </c>
      <c r="Z410" s="13" t="b">
        <f>tbl_CleanLeads[[#This Row],[Response_Time_Hours]]&gt;72</f>
        <v>0</v>
      </c>
      <c r="AA410" s="13" t="b">
        <f>tbl_CleanLeads[[#This Row],[Status_Clean]]="Converted"</f>
        <v>0</v>
      </c>
    </row>
    <row r="411" spans="1:27">
      <c r="A411" t="s">
        <v>70</v>
      </c>
      <c r="B411" t="s">
        <v>1401</v>
      </c>
      <c r="C411" t="s">
        <v>1402</v>
      </c>
      <c r="D411" t="s">
        <v>7258</v>
      </c>
      <c r="E411" t="s">
        <v>469</v>
      </c>
      <c r="F411" t="s">
        <v>125</v>
      </c>
      <c r="G411" s="1">
        <v>45635</v>
      </c>
      <c r="H411" s="8">
        <f>MONTH(tbl_CleanLeads[[#This Row],[Lead_Date_Final]])</f>
        <v>12</v>
      </c>
      <c r="I411" t="s">
        <v>7262</v>
      </c>
      <c r="J411" t="s">
        <v>7271</v>
      </c>
      <c r="K411" t="s">
        <v>7264</v>
      </c>
      <c r="L411">
        <f>WEEKDAY(tbl_CleanLeads[[#This Row],[Lead_Date_Final]],2)</f>
        <v>1</v>
      </c>
      <c r="M411" t="s">
        <v>7298</v>
      </c>
      <c r="N411">
        <v>58.6</v>
      </c>
      <c r="O411" s="7">
        <v>1641.42</v>
      </c>
      <c r="P411">
        <v>4</v>
      </c>
      <c r="Q411" t="s">
        <v>7289</v>
      </c>
      <c r="R411">
        <f>IF(UPPER(TRIM(Table2[[#This Row],[Status_Clean]]))="CONVERTED",1,0)</f>
        <v>0</v>
      </c>
      <c r="S411">
        <f>IF(ISNUMBER(MATCH(UPPER(TRIM(Table2[[#This Row],[Status_Clean]])),{"CONTACTED","QUALIFIED","CONVERTED"},0)),1,0)</f>
        <v>1</v>
      </c>
      <c r="T411" cm="1">
        <f t="array" ref="T411">_xlfn.SWITCH(UPPER(TRIM(Table2[[#This Row],[Status_Clean]])),"NEW",1,"CONTACTED",2,"QUALIFIED",3,"CONVERTED",4,"LOST",5,99)</f>
        <v>2</v>
      </c>
      <c r="U411" t="str" cm="1">
        <f t="array" ref="U411">_xlfn.LET(_xlpm.x,IFERROR(VALUE(Table2[[#This Row],[Response_Time_Hours]]),""),IF(_xlpm.x="","CHECK",_xlfn.IFS(_xlpm.x&lt;=1,"Immediate",_xlpm.x&lt;=6,"Fast",_xlpm.x&lt;=24,"Moderate",_xlpm.x&gt;24,"Delayed")))</f>
        <v>Delayed</v>
      </c>
      <c r="V411">
        <f>FLOOR(tbl_CleanLeads[[#This Row],[Response_Time_Hours]],6)</f>
        <v>54</v>
      </c>
      <c r="W411" t="str" cm="1">
        <f t="array" ref="W411">IF(Table2[[#This Row],[Interaction_Count_Final]]="","N/A",_xlfn.IFS(Table2[[#This Row],[Interaction_Count_Final]]&lt;=2,"Low",Table2[[#This Row],[Interaction_Count_Final]]&lt;=5,"Medium",Table2[[#This Row],[Interaction_Count_Final]]&gt;=6,"High",TRUE,"CHECK"))</f>
        <v>Medium</v>
      </c>
      <c r="X411" t="b">
        <f t="shared" si="6"/>
        <v>1</v>
      </c>
      <c r="Y411" t="b">
        <f>tbl_CleanLeads[[#This Row],[Response_Time_Hours]]&gt;24</f>
        <v>1</v>
      </c>
      <c r="Z411" s="13" t="b">
        <f>tbl_CleanLeads[[#This Row],[Response_Time_Hours]]&gt;72</f>
        <v>0</v>
      </c>
      <c r="AA411" s="13" t="b">
        <f>tbl_CleanLeads[[#This Row],[Status_Clean]]="Converted"</f>
        <v>0</v>
      </c>
    </row>
    <row r="412" spans="1:27">
      <c r="A412" t="s">
        <v>90</v>
      </c>
      <c r="B412" t="s">
        <v>1404</v>
      </c>
      <c r="C412" t="s">
        <v>1405</v>
      </c>
      <c r="D412" t="s">
        <v>7258</v>
      </c>
      <c r="E412" t="s">
        <v>7308</v>
      </c>
      <c r="F412" t="s">
        <v>250</v>
      </c>
      <c r="G412" s="1">
        <v>44953</v>
      </c>
      <c r="H412" s="8">
        <f>MONTH(tbl_CleanLeads[[#This Row],[Lead_Date_Final]])</f>
        <v>1</v>
      </c>
      <c r="I412" t="s">
        <v>7317</v>
      </c>
      <c r="J412" t="s">
        <v>7263</v>
      </c>
      <c r="K412" t="s">
        <v>7284</v>
      </c>
      <c r="L412">
        <f>WEEKDAY(tbl_CleanLeads[[#This Row],[Lead_Date_Final]],2)</f>
        <v>5</v>
      </c>
      <c r="M412" t="s">
        <v>7312</v>
      </c>
      <c r="N412">
        <v>52.7</v>
      </c>
      <c r="O412" s="7">
        <v>1831.52</v>
      </c>
      <c r="P412">
        <v>31</v>
      </c>
      <c r="Q412" t="s">
        <v>7289</v>
      </c>
      <c r="R412">
        <f>IF(UPPER(TRIM(Table2[[#This Row],[Status_Clean]]))="CONVERTED",1,0)</f>
        <v>1</v>
      </c>
      <c r="S412">
        <f>IF(ISNUMBER(MATCH(UPPER(TRIM(Table2[[#This Row],[Status_Clean]])),{"CONTACTED","QUALIFIED","CONVERTED"},0)),1,0)</f>
        <v>1</v>
      </c>
      <c r="T412" cm="1">
        <f t="array" ref="T412">_xlfn.SWITCH(UPPER(TRIM(Table2[[#This Row],[Status_Clean]])),"NEW",1,"CONTACTED",2,"QUALIFIED",3,"CONVERTED",4,"LOST",5,99)</f>
        <v>4</v>
      </c>
      <c r="U412" t="str" cm="1">
        <f t="array" ref="U412">_xlfn.LET(_xlpm.x,IFERROR(VALUE(Table2[[#This Row],[Response_Time_Hours]]),""),IF(_xlpm.x="","CHECK",_xlfn.IFS(_xlpm.x&lt;=1,"Immediate",_xlpm.x&lt;=6,"Fast",_xlpm.x&lt;=24,"Moderate",_xlpm.x&gt;24,"Delayed")))</f>
        <v>Delayed</v>
      </c>
      <c r="V412">
        <f>FLOOR(tbl_CleanLeads[[#This Row],[Response_Time_Hours]],6)</f>
        <v>48</v>
      </c>
      <c r="W412" t="str" cm="1">
        <f t="array" ref="W412">IF(Table2[[#This Row],[Interaction_Count_Final]]="","N/A",_xlfn.IFS(Table2[[#This Row],[Interaction_Count_Final]]&lt;=2,"Low",Table2[[#This Row],[Interaction_Count_Final]]&lt;=5,"Medium",Table2[[#This Row],[Interaction_Count_Final]]&gt;=6,"High",TRUE,"CHECK"))</f>
        <v>High</v>
      </c>
      <c r="X412" t="b">
        <f t="shared" si="6"/>
        <v>1</v>
      </c>
      <c r="Y412" t="b">
        <f>tbl_CleanLeads[[#This Row],[Response_Time_Hours]]&gt;24</f>
        <v>1</v>
      </c>
      <c r="Z412" s="13" t="b">
        <f>tbl_CleanLeads[[#This Row],[Response_Time_Hours]]&gt;72</f>
        <v>0</v>
      </c>
      <c r="AA412" s="13" t="b">
        <f>tbl_CleanLeads[[#This Row],[Status_Clean]]="Converted"</f>
        <v>1</v>
      </c>
    </row>
    <row r="413" spans="1:27">
      <c r="A413" t="s">
        <v>102</v>
      </c>
      <c r="B413" t="s">
        <v>1408</v>
      </c>
      <c r="C413" t="s">
        <v>1409</v>
      </c>
      <c r="D413" t="s">
        <v>7303</v>
      </c>
      <c r="E413" t="s">
        <v>7308</v>
      </c>
      <c r="F413" t="s">
        <v>125</v>
      </c>
      <c r="G413" s="1">
        <v>45390</v>
      </c>
      <c r="H413" s="8">
        <f>MONTH(tbl_CleanLeads[[#This Row],[Lead_Date_Final]])</f>
        <v>4</v>
      </c>
      <c r="I413" t="s">
        <v>7297</v>
      </c>
      <c r="J413" t="s">
        <v>7271</v>
      </c>
      <c r="K413" t="s">
        <v>7277</v>
      </c>
      <c r="L413">
        <f>WEEKDAY(tbl_CleanLeads[[#This Row],[Lead_Date_Final]],2)</f>
        <v>1</v>
      </c>
      <c r="M413" t="s">
        <v>7298</v>
      </c>
      <c r="N413">
        <v>25.7</v>
      </c>
      <c r="O413" s="7">
        <v>3122.6</v>
      </c>
      <c r="P413">
        <v>39</v>
      </c>
      <c r="Q413" t="s">
        <v>7266</v>
      </c>
      <c r="R413">
        <f>IF(UPPER(TRIM(Table2[[#This Row],[Status_Clean]]))="CONVERTED",1,0)</f>
        <v>0</v>
      </c>
      <c r="S413">
        <f>IF(ISNUMBER(MATCH(UPPER(TRIM(Table2[[#This Row],[Status_Clean]])),{"CONTACTED","QUALIFIED","CONVERTED"},0)),1,0)</f>
        <v>1</v>
      </c>
      <c r="T413" cm="1">
        <f t="array" ref="T413">_xlfn.SWITCH(UPPER(TRIM(Table2[[#This Row],[Status_Clean]])),"NEW",1,"CONTACTED",2,"QUALIFIED",3,"CONVERTED",4,"LOST",5,99)</f>
        <v>2</v>
      </c>
      <c r="U413" t="str" cm="1">
        <f t="array" ref="U413">_xlfn.LET(_xlpm.x,IFERROR(VALUE(Table2[[#This Row],[Response_Time_Hours]]),""),IF(_xlpm.x="","CHECK",_xlfn.IFS(_xlpm.x&lt;=1,"Immediate",_xlpm.x&lt;=6,"Fast",_xlpm.x&lt;=24,"Moderate",_xlpm.x&gt;24,"Delayed")))</f>
        <v>Delayed</v>
      </c>
      <c r="V413">
        <f>FLOOR(tbl_CleanLeads[[#This Row],[Response_Time_Hours]],6)</f>
        <v>24</v>
      </c>
      <c r="W413" t="str" cm="1">
        <f t="array" ref="W413">IF(Table2[[#This Row],[Interaction_Count_Final]]="","N/A",_xlfn.IFS(Table2[[#This Row],[Interaction_Count_Final]]&lt;=2,"Low",Table2[[#This Row],[Interaction_Count_Final]]&lt;=5,"Medium",Table2[[#This Row],[Interaction_Count_Final]]&gt;=6,"High",TRUE,"CHECK"))</f>
        <v>High</v>
      </c>
      <c r="X413" t="b">
        <f t="shared" si="6"/>
        <v>1</v>
      </c>
      <c r="Y413" t="b">
        <f>tbl_CleanLeads[[#This Row],[Response_Time_Hours]]&gt;24</f>
        <v>1</v>
      </c>
      <c r="Z413" s="13" t="b">
        <f>tbl_CleanLeads[[#This Row],[Response_Time_Hours]]&gt;72</f>
        <v>0</v>
      </c>
      <c r="AA413" s="13" t="b">
        <f>tbl_CleanLeads[[#This Row],[Status_Clean]]="Converted"</f>
        <v>0</v>
      </c>
    </row>
    <row r="414" spans="1:27">
      <c r="A414" t="s">
        <v>63</v>
      </c>
      <c r="B414" t="s">
        <v>1410</v>
      </c>
      <c r="C414" t="s">
        <v>1411</v>
      </c>
      <c r="D414" t="s">
        <v>7258</v>
      </c>
      <c r="E414" t="s">
        <v>1356</v>
      </c>
      <c r="F414" t="s">
        <v>173</v>
      </c>
      <c r="G414" s="1">
        <v>45456</v>
      </c>
      <c r="H414" s="8">
        <f>MONTH(tbl_CleanLeads[[#This Row],[Lead_Date_Final]])</f>
        <v>6</v>
      </c>
      <c r="I414" t="s">
        <v>7276</v>
      </c>
      <c r="J414" t="s">
        <v>7271</v>
      </c>
      <c r="K414" t="s">
        <v>7277</v>
      </c>
      <c r="L414">
        <f>WEEKDAY(tbl_CleanLeads[[#This Row],[Lead_Date_Final]],2)</f>
        <v>4</v>
      </c>
      <c r="M414" t="s">
        <v>7285</v>
      </c>
      <c r="N414">
        <v>15.4</v>
      </c>
      <c r="O414" s="7">
        <v>2409.65</v>
      </c>
      <c r="P414">
        <v>48</v>
      </c>
      <c r="Q414" t="s">
        <v>7266</v>
      </c>
      <c r="R414">
        <f>IF(UPPER(TRIM(Table2[[#This Row],[Status_Clean]]))="CONVERTED",1,0)</f>
        <v>0</v>
      </c>
      <c r="S414">
        <f>IF(ISNUMBER(MATCH(UPPER(TRIM(Table2[[#This Row],[Status_Clean]])),{"CONTACTED","QUALIFIED","CONVERTED"},0)),1,0)</f>
        <v>0</v>
      </c>
      <c r="T414" cm="1">
        <f t="array" ref="T414">_xlfn.SWITCH(UPPER(TRIM(Table2[[#This Row],[Status_Clean]])),"NEW",1,"CONTACTED",2,"QUALIFIED",3,"CONVERTED",4,"LOST",5,99)</f>
        <v>5</v>
      </c>
      <c r="U414" t="str" cm="1">
        <f t="array" ref="U414">_xlfn.LET(_xlpm.x,IFERROR(VALUE(Table2[[#This Row],[Response_Time_Hours]]),""),IF(_xlpm.x="","CHECK",_xlfn.IFS(_xlpm.x&lt;=1,"Immediate",_xlpm.x&lt;=6,"Fast",_xlpm.x&lt;=24,"Moderate",_xlpm.x&gt;24,"Delayed")))</f>
        <v>Moderate</v>
      </c>
      <c r="V414">
        <f>FLOOR(tbl_CleanLeads[[#This Row],[Response_Time_Hours]],6)</f>
        <v>12</v>
      </c>
      <c r="W414" t="str" cm="1">
        <f t="array" ref="W414">IF(Table2[[#This Row],[Interaction_Count_Final]]="","N/A",_xlfn.IFS(Table2[[#This Row],[Interaction_Count_Final]]&lt;=2,"Low",Table2[[#This Row],[Interaction_Count_Final]]&lt;=5,"Medium",Table2[[#This Row],[Interaction_Count_Final]]&gt;=6,"High",TRUE,"CHECK"))</f>
        <v>High</v>
      </c>
      <c r="X414" t="b">
        <f t="shared" si="6"/>
        <v>1</v>
      </c>
      <c r="Y414" t="b">
        <f>tbl_CleanLeads[[#This Row],[Response_Time_Hours]]&gt;24</f>
        <v>0</v>
      </c>
      <c r="Z414" s="13" t="b">
        <f>tbl_CleanLeads[[#This Row],[Response_Time_Hours]]&gt;72</f>
        <v>0</v>
      </c>
      <c r="AA414" s="13" t="b">
        <f>tbl_CleanLeads[[#This Row],[Status_Clean]]="Converted"</f>
        <v>0</v>
      </c>
    </row>
    <row r="415" spans="1:27">
      <c r="A415" t="s">
        <v>70</v>
      </c>
      <c r="B415" t="s">
        <v>1413</v>
      </c>
      <c r="C415" t="s">
        <v>1414</v>
      </c>
      <c r="D415" t="s">
        <v>7280</v>
      </c>
      <c r="E415" t="s">
        <v>473</v>
      </c>
      <c r="F415" t="s">
        <v>71</v>
      </c>
      <c r="G415" s="1">
        <v>45334</v>
      </c>
      <c r="H415" s="8">
        <f>MONTH(tbl_CleanLeads[[#This Row],[Lead_Date_Final]])</f>
        <v>2</v>
      </c>
      <c r="I415" t="s">
        <v>7283</v>
      </c>
      <c r="J415" t="s">
        <v>7271</v>
      </c>
      <c r="K415" t="s">
        <v>7284</v>
      </c>
      <c r="L415">
        <f>WEEKDAY(tbl_CleanLeads[[#This Row],[Lead_Date_Final]],2)</f>
        <v>1</v>
      </c>
      <c r="M415" t="s">
        <v>7298</v>
      </c>
      <c r="N415">
        <v>61.9</v>
      </c>
      <c r="O415" s="7">
        <v>4581.53</v>
      </c>
      <c r="P415">
        <v>26</v>
      </c>
      <c r="Q415" t="s">
        <v>7273</v>
      </c>
      <c r="R415">
        <f>IF(UPPER(TRIM(Table2[[#This Row],[Status_Clean]]))="CONVERTED",1,0)</f>
        <v>0</v>
      </c>
      <c r="S415">
        <f>IF(ISNUMBER(MATCH(UPPER(TRIM(Table2[[#This Row],[Status_Clean]])),{"CONTACTED","QUALIFIED","CONVERTED"},0)),1,0)</f>
        <v>1</v>
      </c>
      <c r="T415" cm="1">
        <f t="array" ref="T415">_xlfn.SWITCH(UPPER(TRIM(Table2[[#This Row],[Status_Clean]])),"NEW",1,"CONTACTED",2,"QUALIFIED",3,"CONVERTED",4,"LOST",5,99)</f>
        <v>3</v>
      </c>
      <c r="U415" t="str" cm="1">
        <f t="array" ref="U415">_xlfn.LET(_xlpm.x,IFERROR(VALUE(Table2[[#This Row],[Response_Time_Hours]]),""),IF(_xlpm.x="","CHECK",_xlfn.IFS(_xlpm.x&lt;=1,"Immediate",_xlpm.x&lt;=6,"Fast",_xlpm.x&lt;=24,"Moderate",_xlpm.x&gt;24,"Delayed")))</f>
        <v>Delayed</v>
      </c>
      <c r="V415">
        <f>FLOOR(tbl_CleanLeads[[#This Row],[Response_Time_Hours]],6)</f>
        <v>60</v>
      </c>
      <c r="W415" t="str" cm="1">
        <f t="array" ref="W415">IF(Table2[[#This Row],[Interaction_Count_Final]]="","N/A",_xlfn.IFS(Table2[[#This Row],[Interaction_Count_Final]]&lt;=2,"Low",Table2[[#This Row],[Interaction_Count_Final]]&lt;=5,"Medium",Table2[[#This Row],[Interaction_Count_Final]]&gt;=6,"High",TRUE,"CHECK"))</f>
        <v>High</v>
      </c>
      <c r="X415" t="b">
        <f t="shared" si="6"/>
        <v>1</v>
      </c>
      <c r="Y415" t="b">
        <f>tbl_CleanLeads[[#This Row],[Response_Time_Hours]]&gt;24</f>
        <v>1</v>
      </c>
      <c r="Z415" s="13" t="b">
        <f>tbl_CleanLeads[[#This Row],[Response_Time_Hours]]&gt;72</f>
        <v>0</v>
      </c>
      <c r="AA415" s="13" t="b">
        <f>tbl_CleanLeads[[#This Row],[Status_Clean]]="Converted"</f>
        <v>0</v>
      </c>
    </row>
    <row r="416" spans="1:27">
      <c r="A416" t="s">
        <v>63</v>
      </c>
      <c r="B416" t="s">
        <v>1416</v>
      </c>
      <c r="C416" t="s">
        <v>1417</v>
      </c>
      <c r="D416" t="s">
        <v>7268</v>
      </c>
      <c r="E416" t="s">
        <v>792</v>
      </c>
      <c r="F416" t="s">
        <v>125</v>
      </c>
      <c r="G416" s="1">
        <v>45499</v>
      </c>
      <c r="H416" s="8">
        <f>MONTH(tbl_CleanLeads[[#This Row],[Lead_Date_Final]])</f>
        <v>7</v>
      </c>
      <c r="I416" t="s">
        <v>7305</v>
      </c>
      <c r="J416" t="s">
        <v>7271</v>
      </c>
      <c r="K416" t="s">
        <v>7288</v>
      </c>
      <c r="L416">
        <f>WEEKDAY(tbl_CleanLeads[[#This Row],[Lead_Date_Final]],2)</f>
        <v>5</v>
      </c>
      <c r="M416" t="s">
        <v>7312</v>
      </c>
      <c r="N416">
        <v>10.7</v>
      </c>
      <c r="O416" s="7">
        <v>4645.3900000000003</v>
      </c>
      <c r="P416">
        <v>42</v>
      </c>
      <c r="Q416" t="s">
        <v>7273</v>
      </c>
      <c r="R416">
        <f>IF(UPPER(TRIM(Table2[[#This Row],[Status_Clean]]))="CONVERTED",1,0)</f>
        <v>0</v>
      </c>
      <c r="S416">
        <f>IF(ISNUMBER(MATCH(UPPER(TRIM(Table2[[#This Row],[Status_Clean]])),{"CONTACTED","QUALIFIED","CONVERTED"},0)),1,0)</f>
        <v>1</v>
      </c>
      <c r="T416" cm="1">
        <f t="array" ref="T416">_xlfn.SWITCH(UPPER(TRIM(Table2[[#This Row],[Status_Clean]])),"NEW",1,"CONTACTED",2,"QUALIFIED",3,"CONVERTED",4,"LOST",5,99)</f>
        <v>2</v>
      </c>
      <c r="U416" t="str" cm="1">
        <f t="array" ref="U416">_xlfn.LET(_xlpm.x,IFERROR(VALUE(Table2[[#This Row],[Response_Time_Hours]]),""),IF(_xlpm.x="","CHECK",_xlfn.IFS(_xlpm.x&lt;=1,"Immediate",_xlpm.x&lt;=6,"Fast",_xlpm.x&lt;=24,"Moderate",_xlpm.x&gt;24,"Delayed")))</f>
        <v>Moderate</v>
      </c>
      <c r="V416">
        <f>FLOOR(tbl_CleanLeads[[#This Row],[Response_Time_Hours]],6)</f>
        <v>6</v>
      </c>
      <c r="W416" t="str" cm="1">
        <f t="array" ref="W416">IF(Table2[[#This Row],[Interaction_Count_Final]]="","N/A",_xlfn.IFS(Table2[[#This Row],[Interaction_Count_Final]]&lt;=2,"Low",Table2[[#This Row],[Interaction_Count_Final]]&lt;=5,"Medium",Table2[[#This Row],[Interaction_Count_Final]]&gt;=6,"High",TRUE,"CHECK"))</f>
        <v>High</v>
      </c>
      <c r="X416" t="b">
        <f t="shared" si="6"/>
        <v>1</v>
      </c>
      <c r="Y416" t="b">
        <f>tbl_CleanLeads[[#This Row],[Response_Time_Hours]]&gt;24</f>
        <v>0</v>
      </c>
      <c r="Z416" s="13" t="b">
        <f>tbl_CleanLeads[[#This Row],[Response_Time_Hours]]&gt;72</f>
        <v>0</v>
      </c>
      <c r="AA416" s="13" t="b">
        <f>tbl_CleanLeads[[#This Row],[Status_Clean]]="Converted"</f>
        <v>0</v>
      </c>
    </row>
    <row r="417" spans="1:27">
      <c r="A417" t="s">
        <v>102</v>
      </c>
      <c r="B417" t="s">
        <v>1418</v>
      </c>
      <c r="C417" t="s">
        <v>1419</v>
      </c>
      <c r="D417" t="s">
        <v>7274</v>
      </c>
      <c r="E417" t="s">
        <v>7308</v>
      </c>
      <c r="F417" t="s">
        <v>173</v>
      </c>
      <c r="G417" s="1">
        <v>45289</v>
      </c>
      <c r="H417" s="8">
        <f>MONTH(tbl_CleanLeads[[#This Row],[Lead_Date_Final]])</f>
        <v>12</v>
      </c>
      <c r="I417" t="s">
        <v>7262</v>
      </c>
      <c r="J417" t="s">
        <v>7263</v>
      </c>
      <c r="K417" t="s">
        <v>7264</v>
      </c>
      <c r="L417">
        <f>WEEKDAY(tbl_CleanLeads[[#This Row],[Lead_Date_Final]],2)</f>
        <v>5</v>
      </c>
      <c r="M417" t="s">
        <v>7312</v>
      </c>
      <c r="N417">
        <v>11.6</v>
      </c>
      <c r="O417" s="7">
        <v>3085.67</v>
      </c>
      <c r="P417">
        <v>12</v>
      </c>
      <c r="Q417" t="s">
        <v>7266</v>
      </c>
      <c r="R417">
        <f>IF(UPPER(TRIM(Table2[[#This Row],[Status_Clean]]))="CONVERTED",1,0)</f>
        <v>0</v>
      </c>
      <c r="S417">
        <f>IF(ISNUMBER(MATCH(UPPER(TRIM(Table2[[#This Row],[Status_Clean]])),{"CONTACTED","QUALIFIED","CONVERTED"},0)),1,0)</f>
        <v>0</v>
      </c>
      <c r="T417" cm="1">
        <f t="array" ref="T417">_xlfn.SWITCH(UPPER(TRIM(Table2[[#This Row],[Status_Clean]])),"NEW",1,"CONTACTED",2,"QUALIFIED",3,"CONVERTED",4,"LOST",5,99)</f>
        <v>5</v>
      </c>
      <c r="U417" t="str" cm="1">
        <f t="array" ref="U417">_xlfn.LET(_xlpm.x,IFERROR(VALUE(Table2[[#This Row],[Response_Time_Hours]]),""),IF(_xlpm.x="","CHECK",_xlfn.IFS(_xlpm.x&lt;=1,"Immediate",_xlpm.x&lt;=6,"Fast",_xlpm.x&lt;=24,"Moderate",_xlpm.x&gt;24,"Delayed")))</f>
        <v>Moderate</v>
      </c>
      <c r="V417">
        <f>FLOOR(tbl_CleanLeads[[#This Row],[Response_Time_Hours]],6)</f>
        <v>6</v>
      </c>
      <c r="W417" t="str" cm="1">
        <f t="array" ref="W417">IF(Table2[[#This Row],[Interaction_Count_Final]]="","N/A",_xlfn.IFS(Table2[[#This Row],[Interaction_Count_Final]]&lt;=2,"Low",Table2[[#This Row],[Interaction_Count_Final]]&lt;=5,"Medium",Table2[[#This Row],[Interaction_Count_Final]]&gt;=6,"High",TRUE,"CHECK"))</f>
        <v>High</v>
      </c>
      <c r="X417" t="b">
        <f t="shared" si="6"/>
        <v>1</v>
      </c>
      <c r="Y417" t="b">
        <f>tbl_CleanLeads[[#This Row],[Response_Time_Hours]]&gt;24</f>
        <v>0</v>
      </c>
      <c r="Z417" s="13" t="b">
        <f>tbl_CleanLeads[[#This Row],[Response_Time_Hours]]&gt;72</f>
        <v>0</v>
      </c>
      <c r="AA417" s="13" t="b">
        <f>tbl_CleanLeads[[#This Row],[Status_Clean]]="Converted"</f>
        <v>0</v>
      </c>
    </row>
    <row r="418" spans="1:27">
      <c r="A418" t="s">
        <v>90</v>
      </c>
      <c r="B418" t="s">
        <v>1422</v>
      </c>
      <c r="C418" t="s">
        <v>1423</v>
      </c>
      <c r="D418" t="s">
        <v>7268</v>
      </c>
      <c r="E418" t="s">
        <v>311</v>
      </c>
      <c r="F418" t="s">
        <v>193</v>
      </c>
      <c r="G418" s="1">
        <v>45158</v>
      </c>
      <c r="H418" s="8">
        <f>MONTH(tbl_CleanLeads[[#This Row],[Lead_Date_Final]])</f>
        <v>8</v>
      </c>
      <c r="I418" t="s">
        <v>7310</v>
      </c>
      <c r="J418" t="s">
        <v>7263</v>
      </c>
      <c r="K418" t="s">
        <v>7288</v>
      </c>
      <c r="L418">
        <f>WEEKDAY(tbl_CleanLeads[[#This Row],[Lead_Date_Final]],2)</f>
        <v>7</v>
      </c>
      <c r="M418" t="s">
        <v>7293</v>
      </c>
      <c r="N418">
        <v>60.9</v>
      </c>
      <c r="O418" s="7">
        <v>2266.79</v>
      </c>
      <c r="P418">
        <v>35</v>
      </c>
      <c r="Q418" t="s">
        <v>7266</v>
      </c>
      <c r="R418">
        <f>IF(UPPER(TRIM(Table2[[#This Row],[Status_Clean]]))="CONVERTED",1,0)</f>
        <v>0</v>
      </c>
      <c r="S418">
        <f>IF(ISNUMBER(MATCH(UPPER(TRIM(Table2[[#This Row],[Status_Clean]])),{"CONTACTED","QUALIFIED","CONVERTED"},0)),1,0)</f>
        <v>0</v>
      </c>
      <c r="T418" cm="1">
        <f t="array" ref="T418">_xlfn.SWITCH(UPPER(TRIM(Table2[[#This Row],[Status_Clean]])),"NEW",1,"CONTACTED",2,"QUALIFIED",3,"CONVERTED",4,"LOST",5,99)</f>
        <v>1</v>
      </c>
      <c r="U418" t="str" cm="1">
        <f t="array" ref="U418">_xlfn.LET(_xlpm.x,IFERROR(VALUE(Table2[[#This Row],[Response_Time_Hours]]),""),IF(_xlpm.x="","CHECK",_xlfn.IFS(_xlpm.x&lt;=1,"Immediate",_xlpm.x&lt;=6,"Fast",_xlpm.x&lt;=24,"Moderate",_xlpm.x&gt;24,"Delayed")))</f>
        <v>Delayed</v>
      </c>
      <c r="V418">
        <f>FLOOR(tbl_CleanLeads[[#This Row],[Response_Time_Hours]],6)</f>
        <v>60</v>
      </c>
      <c r="W418" t="str" cm="1">
        <f t="array" ref="W418">IF(Table2[[#This Row],[Interaction_Count_Final]]="","N/A",_xlfn.IFS(Table2[[#This Row],[Interaction_Count_Final]]&lt;=2,"Low",Table2[[#This Row],[Interaction_Count_Final]]&lt;=5,"Medium",Table2[[#This Row],[Interaction_Count_Final]]&gt;=6,"High",TRUE,"CHECK"))</f>
        <v>High</v>
      </c>
      <c r="X418" t="b">
        <f t="shared" si="6"/>
        <v>1</v>
      </c>
      <c r="Y418" t="b">
        <f>tbl_CleanLeads[[#This Row],[Response_Time_Hours]]&gt;24</f>
        <v>1</v>
      </c>
      <c r="Z418" s="13" t="b">
        <f>tbl_CleanLeads[[#This Row],[Response_Time_Hours]]&gt;72</f>
        <v>0</v>
      </c>
      <c r="AA418" s="13" t="b">
        <f>tbl_CleanLeads[[#This Row],[Status_Clean]]="Converted"</f>
        <v>0</v>
      </c>
    </row>
    <row r="419" spans="1:27">
      <c r="A419" t="s">
        <v>90</v>
      </c>
      <c r="B419" t="s">
        <v>1424</v>
      </c>
      <c r="C419" t="s">
        <v>1425</v>
      </c>
      <c r="D419" t="s">
        <v>7274</v>
      </c>
      <c r="E419" t="s">
        <v>123</v>
      </c>
      <c r="F419" t="s">
        <v>125</v>
      </c>
      <c r="G419" s="1">
        <v>45525</v>
      </c>
      <c r="H419" s="8">
        <f>MONTH(tbl_CleanLeads[[#This Row],[Lead_Date_Final]])</f>
        <v>8</v>
      </c>
      <c r="I419" t="s">
        <v>7310</v>
      </c>
      <c r="J419" t="s">
        <v>7271</v>
      </c>
      <c r="K419" t="s">
        <v>7288</v>
      </c>
      <c r="L419">
        <f>WEEKDAY(tbl_CleanLeads[[#This Row],[Lead_Date_Final]],2)</f>
        <v>3</v>
      </c>
      <c r="M419" t="s">
        <v>7272</v>
      </c>
      <c r="N419">
        <v>38.5</v>
      </c>
      <c r="O419" s="7">
        <v>2508.7800000000002</v>
      </c>
      <c r="P419">
        <v>6</v>
      </c>
      <c r="Q419" t="s">
        <v>7266</v>
      </c>
      <c r="R419">
        <f>IF(UPPER(TRIM(Table2[[#This Row],[Status_Clean]]))="CONVERTED",1,0)</f>
        <v>0</v>
      </c>
      <c r="S419">
        <f>IF(ISNUMBER(MATCH(UPPER(TRIM(Table2[[#This Row],[Status_Clean]])),{"CONTACTED","QUALIFIED","CONVERTED"},0)),1,0)</f>
        <v>1</v>
      </c>
      <c r="T419" cm="1">
        <f t="array" ref="T419">_xlfn.SWITCH(UPPER(TRIM(Table2[[#This Row],[Status_Clean]])),"NEW",1,"CONTACTED",2,"QUALIFIED",3,"CONVERTED",4,"LOST",5,99)</f>
        <v>2</v>
      </c>
      <c r="U419" t="str" cm="1">
        <f t="array" ref="U419">_xlfn.LET(_xlpm.x,IFERROR(VALUE(Table2[[#This Row],[Response_Time_Hours]]),""),IF(_xlpm.x="","CHECK",_xlfn.IFS(_xlpm.x&lt;=1,"Immediate",_xlpm.x&lt;=6,"Fast",_xlpm.x&lt;=24,"Moderate",_xlpm.x&gt;24,"Delayed")))</f>
        <v>Delayed</v>
      </c>
      <c r="V419">
        <f>FLOOR(tbl_CleanLeads[[#This Row],[Response_Time_Hours]],6)</f>
        <v>36</v>
      </c>
      <c r="W419" t="str" cm="1">
        <f t="array" ref="W419">IF(Table2[[#This Row],[Interaction_Count_Final]]="","N/A",_xlfn.IFS(Table2[[#This Row],[Interaction_Count_Final]]&lt;=2,"Low",Table2[[#This Row],[Interaction_Count_Final]]&lt;=5,"Medium",Table2[[#This Row],[Interaction_Count_Final]]&gt;=6,"High",TRUE,"CHECK"))</f>
        <v>High</v>
      </c>
      <c r="X419" t="b">
        <f t="shared" si="6"/>
        <v>1</v>
      </c>
      <c r="Y419" t="b">
        <f>tbl_CleanLeads[[#This Row],[Response_Time_Hours]]&gt;24</f>
        <v>1</v>
      </c>
      <c r="Z419" s="13" t="b">
        <f>tbl_CleanLeads[[#This Row],[Response_Time_Hours]]&gt;72</f>
        <v>0</v>
      </c>
      <c r="AA419" s="13" t="b">
        <f>tbl_CleanLeads[[#This Row],[Status_Clean]]="Converted"</f>
        <v>0</v>
      </c>
    </row>
    <row r="420" spans="1:27">
      <c r="A420" t="s">
        <v>63</v>
      </c>
      <c r="B420" t="s">
        <v>1427</v>
      </c>
      <c r="C420" t="s">
        <v>1428</v>
      </c>
      <c r="D420" t="s">
        <v>7303</v>
      </c>
      <c r="E420" t="s">
        <v>123</v>
      </c>
      <c r="F420" t="s">
        <v>193</v>
      </c>
      <c r="G420" s="1">
        <v>44945</v>
      </c>
      <c r="H420" s="8">
        <f>MONTH(tbl_CleanLeads[[#This Row],[Lead_Date_Final]])</f>
        <v>1</v>
      </c>
      <c r="I420" t="s">
        <v>7317</v>
      </c>
      <c r="J420" t="s">
        <v>7263</v>
      </c>
      <c r="K420" t="s">
        <v>7284</v>
      </c>
      <c r="L420">
        <f>WEEKDAY(tbl_CleanLeads[[#This Row],[Lead_Date_Final]],2)</f>
        <v>4</v>
      </c>
      <c r="M420" t="s">
        <v>7285</v>
      </c>
      <c r="N420">
        <v>48.2</v>
      </c>
      <c r="O420" s="7">
        <v>2719.65</v>
      </c>
      <c r="P420">
        <v>42</v>
      </c>
      <c r="Q420" t="s">
        <v>7266</v>
      </c>
      <c r="R420">
        <f>IF(UPPER(TRIM(Table2[[#This Row],[Status_Clean]]))="CONVERTED",1,0)</f>
        <v>0</v>
      </c>
      <c r="S420">
        <f>IF(ISNUMBER(MATCH(UPPER(TRIM(Table2[[#This Row],[Status_Clean]])),{"CONTACTED","QUALIFIED","CONVERTED"},0)),1,0)</f>
        <v>0</v>
      </c>
      <c r="T420" cm="1">
        <f t="array" ref="T420">_xlfn.SWITCH(UPPER(TRIM(Table2[[#This Row],[Status_Clean]])),"NEW",1,"CONTACTED",2,"QUALIFIED",3,"CONVERTED",4,"LOST",5,99)</f>
        <v>1</v>
      </c>
      <c r="U420" t="str" cm="1">
        <f t="array" ref="U420">_xlfn.LET(_xlpm.x,IFERROR(VALUE(Table2[[#This Row],[Response_Time_Hours]]),""),IF(_xlpm.x="","CHECK",_xlfn.IFS(_xlpm.x&lt;=1,"Immediate",_xlpm.x&lt;=6,"Fast",_xlpm.x&lt;=24,"Moderate",_xlpm.x&gt;24,"Delayed")))</f>
        <v>Delayed</v>
      </c>
      <c r="V420">
        <f>FLOOR(tbl_CleanLeads[[#This Row],[Response_Time_Hours]],6)</f>
        <v>48</v>
      </c>
      <c r="W420" t="str" cm="1">
        <f t="array" ref="W420">IF(Table2[[#This Row],[Interaction_Count_Final]]="","N/A",_xlfn.IFS(Table2[[#This Row],[Interaction_Count_Final]]&lt;=2,"Low",Table2[[#This Row],[Interaction_Count_Final]]&lt;=5,"Medium",Table2[[#This Row],[Interaction_Count_Final]]&gt;=6,"High",TRUE,"CHECK"))</f>
        <v>High</v>
      </c>
      <c r="X420" t="b">
        <f t="shared" si="6"/>
        <v>1</v>
      </c>
      <c r="Y420" t="b">
        <f>tbl_CleanLeads[[#This Row],[Response_Time_Hours]]&gt;24</f>
        <v>1</v>
      </c>
      <c r="Z420" s="13" t="b">
        <f>tbl_CleanLeads[[#This Row],[Response_Time_Hours]]&gt;72</f>
        <v>0</v>
      </c>
      <c r="AA420" s="13" t="b">
        <f>tbl_CleanLeads[[#This Row],[Status_Clean]]="Converted"</f>
        <v>0</v>
      </c>
    </row>
    <row r="421" spans="1:27">
      <c r="A421" t="s">
        <v>70</v>
      </c>
      <c r="B421" t="s">
        <v>1429</v>
      </c>
      <c r="C421" t="s">
        <v>1430</v>
      </c>
      <c r="D421" t="s">
        <v>7280</v>
      </c>
      <c r="E421" t="s">
        <v>447</v>
      </c>
      <c r="F421" t="s">
        <v>125</v>
      </c>
      <c r="G421" s="1">
        <v>45354</v>
      </c>
      <c r="H421" s="8">
        <f>MONTH(tbl_CleanLeads[[#This Row],[Lead_Date_Final]])</f>
        <v>3</v>
      </c>
      <c r="I421" t="s">
        <v>7295</v>
      </c>
      <c r="J421" t="s">
        <v>7271</v>
      </c>
      <c r="K421" t="s">
        <v>7284</v>
      </c>
      <c r="L421">
        <f>WEEKDAY(tbl_CleanLeads[[#This Row],[Lead_Date_Final]],2)</f>
        <v>7</v>
      </c>
      <c r="M421" t="s">
        <v>7293</v>
      </c>
      <c r="N421">
        <v>48.4</v>
      </c>
      <c r="O421" s="7">
        <v>3163.22</v>
      </c>
      <c r="P421">
        <v>5</v>
      </c>
      <c r="Q421" t="s">
        <v>7266</v>
      </c>
      <c r="R421">
        <f>IF(UPPER(TRIM(Table2[[#This Row],[Status_Clean]]))="CONVERTED",1,0)</f>
        <v>0</v>
      </c>
      <c r="S421">
        <f>IF(ISNUMBER(MATCH(UPPER(TRIM(Table2[[#This Row],[Status_Clean]])),{"CONTACTED","QUALIFIED","CONVERTED"},0)),1,0)</f>
        <v>1</v>
      </c>
      <c r="T421" cm="1">
        <f t="array" ref="T421">_xlfn.SWITCH(UPPER(TRIM(Table2[[#This Row],[Status_Clean]])),"NEW",1,"CONTACTED",2,"QUALIFIED",3,"CONVERTED",4,"LOST",5,99)</f>
        <v>2</v>
      </c>
      <c r="U421" t="str" cm="1">
        <f t="array" ref="U421">_xlfn.LET(_xlpm.x,IFERROR(VALUE(Table2[[#This Row],[Response_Time_Hours]]),""),IF(_xlpm.x="","CHECK",_xlfn.IFS(_xlpm.x&lt;=1,"Immediate",_xlpm.x&lt;=6,"Fast",_xlpm.x&lt;=24,"Moderate",_xlpm.x&gt;24,"Delayed")))</f>
        <v>Delayed</v>
      </c>
      <c r="V421">
        <f>FLOOR(tbl_CleanLeads[[#This Row],[Response_Time_Hours]],6)</f>
        <v>48</v>
      </c>
      <c r="W421" t="str" cm="1">
        <f t="array" ref="W421">IF(Table2[[#This Row],[Interaction_Count_Final]]="","N/A",_xlfn.IFS(Table2[[#This Row],[Interaction_Count_Final]]&lt;=2,"Low",Table2[[#This Row],[Interaction_Count_Final]]&lt;=5,"Medium",Table2[[#This Row],[Interaction_Count_Final]]&gt;=6,"High",TRUE,"CHECK"))</f>
        <v>Medium</v>
      </c>
      <c r="X421" t="b">
        <f t="shared" si="6"/>
        <v>1</v>
      </c>
      <c r="Y421" t="b">
        <f>tbl_CleanLeads[[#This Row],[Response_Time_Hours]]&gt;24</f>
        <v>1</v>
      </c>
      <c r="Z421" s="13" t="b">
        <f>tbl_CleanLeads[[#This Row],[Response_Time_Hours]]&gt;72</f>
        <v>0</v>
      </c>
      <c r="AA421" s="13" t="b">
        <f>tbl_CleanLeads[[#This Row],[Status_Clean]]="Converted"</f>
        <v>0</v>
      </c>
    </row>
    <row r="422" spans="1:27">
      <c r="A422" t="s">
        <v>90</v>
      </c>
      <c r="B422" t="s">
        <v>1432</v>
      </c>
      <c r="C422" t="s">
        <v>1433</v>
      </c>
      <c r="D422" t="s">
        <v>7280</v>
      </c>
      <c r="E422" t="s">
        <v>106</v>
      </c>
      <c r="F422" t="s">
        <v>193</v>
      </c>
      <c r="G422" s="1">
        <v>45244</v>
      </c>
      <c r="H422" s="8">
        <f>MONTH(tbl_CleanLeads[[#This Row],[Lead_Date_Final]])</f>
        <v>11</v>
      </c>
      <c r="I422" t="s">
        <v>7300</v>
      </c>
      <c r="J422" t="s">
        <v>7263</v>
      </c>
      <c r="K422" t="s">
        <v>7264</v>
      </c>
      <c r="L422">
        <f>WEEKDAY(tbl_CleanLeads[[#This Row],[Lead_Date_Final]],2)</f>
        <v>2</v>
      </c>
      <c r="M422" t="s">
        <v>7265</v>
      </c>
      <c r="N422">
        <v>60</v>
      </c>
      <c r="O422" s="7">
        <v>4749.4399999999996</v>
      </c>
      <c r="P422">
        <v>9</v>
      </c>
      <c r="Q422" t="s">
        <v>7273</v>
      </c>
      <c r="R422">
        <f>IF(UPPER(TRIM(Table2[[#This Row],[Status_Clean]]))="CONVERTED",1,0)</f>
        <v>0</v>
      </c>
      <c r="S422">
        <f>IF(ISNUMBER(MATCH(UPPER(TRIM(Table2[[#This Row],[Status_Clean]])),{"CONTACTED","QUALIFIED","CONVERTED"},0)),1,0)</f>
        <v>0</v>
      </c>
      <c r="T422" cm="1">
        <f t="array" ref="T422">_xlfn.SWITCH(UPPER(TRIM(Table2[[#This Row],[Status_Clean]])),"NEW",1,"CONTACTED",2,"QUALIFIED",3,"CONVERTED",4,"LOST",5,99)</f>
        <v>1</v>
      </c>
      <c r="U422" t="str" cm="1">
        <f t="array" ref="U422">_xlfn.LET(_xlpm.x,IFERROR(VALUE(Table2[[#This Row],[Response_Time_Hours]]),""),IF(_xlpm.x="","CHECK",_xlfn.IFS(_xlpm.x&lt;=1,"Immediate",_xlpm.x&lt;=6,"Fast",_xlpm.x&lt;=24,"Moderate",_xlpm.x&gt;24,"Delayed")))</f>
        <v>Delayed</v>
      </c>
      <c r="V422">
        <f>FLOOR(tbl_CleanLeads[[#This Row],[Response_Time_Hours]],6)</f>
        <v>60</v>
      </c>
      <c r="W422" t="str" cm="1">
        <f t="array" ref="W422">IF(Table2[[#This Row],[Interaction_Count_Final]]="","N/A",_xlfn.IFS(Table2[[#This Row],[Interaction_Count_Final]]&lt;=2,"Low",Table2[[#This Row],[Interaction_Count_Final]]&lt;=5,"Medium",Table2[[#This Row],[Interaction_Count_Final]]&gt;=6,"High",TRUE,"CHECK"))</f>
        <v>High</v>
      </c>
      <c r="X422" t="b">
        <f t="shared" si="6"/>
        <v>1</v>
      </c>
      <c r="Y422" t="b">
        <f>tbl_CleanLeads[[#This Row],[Response_Time_Hours]]&gt;24</f>
        <v>1</v>
      </c>
      <c r="Z422" s="13" t="b">
        <f>tbl_CleanLeads[[#This Row],[Response_Time_Hours]]&gt;72</f>
        <v>0</v>
      </c>
      <c r="AA422" s="13" t="b">
        <f>tbl_CleanLeads[[#This Row],[Status_Clean]]="Converted"</f>
        <v>0</v>
      </c>
    </row>
    <row r="423" spans="1:27">
      <c r="A423" t="s">
        <v>63</v>
      </c>
      <c r="B423" t="s">
        <v>1434</v>
      </c>
      <c r="C423" t="s">
        <v>1435</v>
      </c>
      <c r="D423" t="s">
        <v>7280</v>
      </c>
      <c r="E423" t="s">
        <v>473</v>
      </c>
      <c r="F423" t="s">
        <v>193</v>
      </c>
      <c r="G423" s="1">
        <v>45148</v>
      </c>
      <c r="H423" s="8">
        <f>MONTH(tbl_CleanLeads[[#This Row],[Lead_Date_Final]])</f>
        <v>8</v>
      </c>
      <c r="I423" t="s">
        <v>7310</v>
      </c>
      <c r="J423" t="s">
        <v>7263</v>
      </c>
      <c r="K423" t="s">
        <v>7288</v>
      </c>
      <c r="L423">
        <f>WEEKDAY(tbl_CleanLeads[[#This Row],[Lead_Date_Final]],2)</f>
        <v>4</v>
      </c>
      <c r="M423" t="s">
        <v>7285</v>
      </c>
      <c r="N423">
        <v>15.6</v>
      </c>
      <c r="O423" s="7">
        <v>3112.51</v>
      </c>
      <c r="P423" t="s">
        <v>232</v>
      </c>
      <c r="Q423" t="s">
        <v>7266</v>
      </c>
      <c r="R423">
        <f>IF(UPPER(TRIM(Table2[[#This Row],[Status_Clean]]))="CONVERTED",1,0)</f>
        <v>0</v>
      </c>
      <c r="S423">
        <f>IF(ISNUMBER(MATCH(UPPER(TRIM(Table2[[#This Row],[Status_Clean]])),{"CONTACTED","QUALIFIED","CONVERTED"},0)),1,0)</f>
        <v>0</v>
      </c>
      <c r="T423" cm="1">
        <f t="array" ref="T423">_xlfn.SWITCH(UPPER(TRIM(Table2[[#This Row],[Status_Clean]])),"NEW",1,"CONTACTED",2,"QUALIFIED",3,"CONVERTED",4,"LOST",5,99)</f>
        <v>1</v>
      </c>
      <c r="U423" t="str" cm="1">
        <f t="array" ref="U423">_xlfn.LET(_xlpm.x,IFERROR(VALUE(Table2[[#This Row],[Response_Time_Hours]]),""),IF(_xlpm.x="","CHECK",_xlfn.IFS(_xlpm.x&lt;=1,"Immediate",_xlpm.x&lt;=6,"Fast",_xlpm.x&lt;=24,"Moderate",_xlpm.x&gt;24,"Delayed")))</f>
        <v>Moderate</v>
      </c>
      <c r="V423">
        <f>FLOOR(tbl_CleanLeads[[#This Row],[Response_Time_Hours]],6)</f>
        <v>12</v>
      </c>
      <c r="W423" t="str" cm="1">
        <f t="array" ref="W423">IF(Table2[[#This Row],[Interaction_Count_Final]]="","N/A",_xlfn.IFS(Table2[[#This Row],[Interaction_Count_Final]]&lt;=2,"Low",Table2[[#This Row],[Interaction_Count_Final]]&lt;=5,"Medium",Table2[[#This Row],[Interaction_Count_Final]]&gt;=6,"High",TRUE,"CHECK"))</f>
        <v>High</v>
      </c>
      <c r="X423" t="b">
        <f t="shared" si="6"/>
        <v>1</v>
      </c>
      <c r="Y423" t="b">
        <f>tbl_CleanLeads[[#This Row],[Response_Time_Hours]]&gt;24</f>
        <v>0</v>
      </c>
      <c r="Z423" s="13" t="b">
        <f>tbl_CleanLeads[[#This Row],[Response_Time_Hours]]&gt;72</f>
        <v>0</v>
      </c>
      <c r="AA423" s="13" t="b">
        <f>tbl_CleanLeads[[#This Row],[Status_Clean]]="Converted"</f>
        <v>0</v>
      </c>
    </row>
    <row r="424" spans="1:27">
      <c r="A424" t="s">
        <v>63</v>
      </c>
      <c r="B424" t="s">
        <v>1437</v>
      </c>
      <c r="C424" t="s">
        <v>1438</v>
      </c>
      <c r="D424" t="s">
        <v>7258</v>
      </c>
      <c r="E424" t="s">
        <v>1356</v>
      </c>
      <c r="F424" t="s">
        <v>71</v>
      </c>
      <c r="G424" s="1">
        <v>44960</v>
      </c>
      <c r="H424" s="8">
        <f>MONTH(tbl_CleanLeads[[#This Row],[Lead_Date_Final]])</f>
        <v>2</v>
      </c>
      <c r="I424" t="s">
        <v>7283</v>
      </c>
      <c r="J424" t="s">
        <v>7263</v>
      </c>
      <c r="K424" t="s">
        <v>7284</v>
      </c>
      <c r="L424">
        <f>WEEKDAY(tbl_CleanLeads[[#This Row],[Lead_Date_Final]],2)</f>
        <v>5</v>
      </c>
      <c r="M424" t="s">
        <v>7312</v>
      </c>
      <c r="N424">
        <v>42.7</v>
      </c>
      <c r="O424" s="7">
        <v>4710.63</v>
      </c>
      <c r="P424">
        <v>9</v>
      </c>
      <c r="Q424" t="s">
        <v>7273</v>
      </c>
      <c r="R424">
        <f>IF(UPPER(TRIM(Table2[[#This Row],[Status_Clean]]))="CONVERTED",1,0)</f>
        <v>0</v>
      </c>
      <c r="S424">
        <f>IF(ISNUMBER(MATCH(UPPER(TRIM(Table2[[#This Row],[Status_Clean]])),{"CONTACTED","QUALIFIED","CONVERTED"},0)),1,0)</f>
        <v>1</v>
      </c>
      <c r="T424" cm="1">
        <f t="array" ref="T424">_xlfn.SWITCH(UPPER(TRIM(Table2[[#This Row],[Status_Clean]])),"NEW",1,"CONTACTED",2,"QUALIFIED",3,"CONVERTED",4,"LOST",5,99)</f>
        <v>3</v>
      </c>
      <c r="U424" t="str" cm="1">
        <f t="array" ref="U424">_xlfn.LET(_xlpm.x,IFERROR(VALUE(Table2[[#This Row],[Response_Time_Hours]]),""),IF(_xlpm.x="","CHECK",_xlfn.IFS(_xlpm.x&lt;=1,"Immediate",_xlpm.x&lt;=6,"Fast",_xlpm.x&lt;=24,"Moderate",_xlpm.x&gt;24,"Delayed")))</f>
        <v>Delayed</v>
      </c>
      <c r="V424">
        <f>FLOOR(tbl_CleanLeads[[#This Row],[Response_Time_Hours]],6)</f>
        <v>42</v>
      </c>
      <c r="W424" t="str" cm="1">
        <f t="array" ref="W424">IF(Table2[[#This Row],[Interaction_Count_Final]]="","N/A",_xlfn.IFS(Table2[[#This Row],[Interaction_Count_Final]]&lt;=2,"Low",Table2[[#This Row],[Interaction_Count_Final]]&lt;=5,"Medium",Table2[[#This Row],[Interaction_Count_Final]]&gt;=6,"High",TRUE,"CHECK"))</f>
        <v>High</v>
      </c>
      <c r="X424" t="b">
        <f t="shared" si="6"/>
        <v>1</v>
      </c>
      <c r="Y424" t="b">
        <f>tbl_CleanLeads[[#This Row],[Response_Time_Hours]]&gt;24</f>
        <v>1</v>
      </c>
      <c r="Z424" s="13" t="b">
        <f>tbl_CleanLeads[[#This Row],[Response_Time_Hours]]&gt;72</f>
        <v>0</v>
      </c>
      <c r="AA424" s="13" t="b">
        <f>tbl_CleanLeads[[#This Row],[Status_Clean]]="Converted"</f>
        <v>0</v>
      </c>
    </row>
    <row r="425" spans="1:27">
      <c r="A425" t="s">
        <v>90</v>
      </c>
      <c r="B425" t="s">
        <v>1440</v>
      </c>
      <c r="C425" t="s">
        <v>1441</v>
      </c>
      <c r="D425" t="s">
        <v>7274</v>
      </c>
      <c r="E425" t="s">
        <v>263</v>
      </c>
      <c r="F425" t="s">
        <v>173</v>
      </c>
      <c r="G425" s="1">
        <v>45481</v>
      </c>
      <c r="H425" s="8">
        <f>MONTH(tbl_CleanLeads[[#This Row],[Lead_Date_Final]])</f>
        <v>7</v>
      </c>
      <c r="I425" t="s">
        <v>7305</v>
      </c>
      <c r="J425" t="s">
        <v>7271</v>
      </c>
      <c r="K425" t="s">
        <v>7288</v>
      </c>
      <c r="L425">
        <f>WEEKDAY(tbl_CleanLeads[[#This Row],[Lead_Date_Final]],2)</f>
        <v>1</v>
      </c>
      <c r="M425" t="s">
        <v>7298</v>
      </c>
      <c r="N425">
        <v>17.100000000000001</v>
      </c>
      <c r="O425" s="7">
        <v>2342.67</v>
      </c>
      <c r="P425">
        <v>12</v>
      </c>
      <c r="Q425" t="s">
        <v>7266</v>
      </c>
      <c r="R425">
        <f>IF(UPPER(TRIM(Table2[[#This Row],[Status_Clean]]))="CONVERTED",1,0)</f>
        <v>0</v>
      </c>
      <c r="S425">
        <f>IF(ISNUMBER(MATCH(UPPER(TRIM(Table2[[#This Row],[Status_Clean]])),{"CONTACTED","QUALIFIED","CONVERTED"},0)),1,0)</f>
        <v>0</v>
      </c>
      <c r="T425" cm="1">
        <f t="array" ref="T425">_xlfn.SWITCH(UPPER(TRIM(Table2[[#This Row],[Status_Clean]])),"NEW",1,"CONTACTED",2,"QUALIFIED",3,"CONVERTED",4,"LOST",5,99)</f>
        <v>5</v>
      </c>
      <c r="U425" t="str" cm="1">
        <f t="array" ref="U425">_xlfn.LET(_xlpm.x,IFERROR(VALUE(Table2[[#This Row],[Response_Time_Hours]]),""),IF(_xlpm.x="","CHECK",_xlfn.IFS(_xlpm.x&lt;=1,"Immediate",_xlpm.x&lt;=6,"Fast",_xlpm.x&lt;=24,"Moderate",_xlpm.x&gt;24,"Delayed")))</f>
        <v>Moderate</v>
      </c>
      <c r="V425">
        <f>FLOOR(tbl_CleanLeads[[#This Row],[Response_Time_Hours]],6)</f>
        <v>12</v>
      </c>
      <c r="W425" t="str" cm="1">
        <f t="array" ref="W425">IF(Table2[[#This Row],[Interaction_Count_Final]]="","N/A",_xlfn.IFS(Table2[[#This Row],[Interaction_Count_Final]]&lt;=2,"Low",Table2[[#This Row],[Interaction_Count_Final]]&lt;=5,"Medium",Table2[[#This Row],[Interaction_Count_Final]]&gt;=6,"High",TRUE,"CHECK"))</f>
        <v>High</v>
      </c>
      <c r="X425" t="b">
        <f t="shared" si="6"/>
        <v>1</v>
      </c>
      <c r="Y425" t="b">
        <f>tbl_CleanLeads[[#This Row],[Response_Time_Hours]]&gt;24</f>
        <v>0</v>
      </c>
      <c r="Z425" s="13" t="b">
        <f>tbl_CleanLeads[[#This Row],[Response_Time_Hours]]&gt;72</f>
        <v>0</v>
      </c>
      <c r="AA425" s="13" t="b">
        <f>tbl_CleanLeads[[#This Row],[Status_Clean]]="Converted"</f>
        <v>0</v>
      </c>
    </row>
    <row r="426" spans="1:27">
      <c r="A426" t="s">
        <v>70</v>
      </c>
      <c r="B426" t="s">
        <v>1443</v>
      </c>
      <c r="C426" t="s">
        <v>1444</v>
      </c>
      <c r="D426" t="s">
        <v>7303</v>
      </c>
      <c r="E426" t="s">
        <v>106</v>
      </c>
      <c r="F426" t="s">
        <v>193</v>
      </c>
      <c r="G426" s="1">
        <v>45588</v>
      </c>
      <c r="H426" s="8">
        <f>MONTH(tbl_CleanLeads[[#This Row],[Lead_Date_Final]])</f>
        <v>10</v>
      </c>
      <c r="I426" t="s">
        <v>7270</v>
      </c>
      <c r="J426" t="s">
        <v>7271</v>
      </c>
      <c r="K426" t="s">
        <v>7264</v>
      </c>
      <c r="L426">
        <f>WEEKDAY(tbl_CleanLeads[[#This Row],[Lead_Date_Final]],2)</f>
        <v>3</v>
      </c>
      <c r="M426" t="s">
        <v>7272</v>
      </c>
      <c r="N426">
        <v>52</v>
      </c>
      <c r="O426" s="7">
        <v>2138.0700000000002</v>
      </c>
      <c r="P426">
        <v>12</v>
      </c>
      <c r="Q426" t="s">
        <v>7266</v>
      </c>
      <c r="R426">
        <f>IF(UPPER(TRIM(Table2[[#This Row],[Status_Clean]]))="CONVERTED",1,0)</f>
        <v>0</v>
      </c>
      <c r="S426">
        <f>IF(ISNUMBER(MATCH(UPPER(TRIM(Table2[[#This Row],[Status_Clean]])),{"CONTACTED","QUALIFIED","CONVERTED"},0)),1,0)</f>
        <v>0</v>
      </c>
      <c r="T426" cm="1">
        <f t="array" ref="T426">_xlfn.SWITCH(UPPER(TRIM(Table2[[#This Row],[Status_Clean]])),"NEW",1,"CONTACTED",2,"QUALIFIED",3,"CONVERTED",4,"LOST",5,99)</f>
        <v>1</v>
      </c>
      <c r="U426" t="str" cm="1">
        <f t="array" ref="U426">_xlfn.LET(_xlpm.x,IFERROR(VALUE(Table2[[#This Row],[Response_Time_Hours]]),""),IF(_xlpm.x="","CHECK",_xlfn.IFS(_xlpm.x&lt;=1,"Immediate",_xlpm.x&lt;=6,"Fast",_xlpm.x&lt;=24,"Moderate",_xlpm.x&gt;24,"Delayed")))</f>
        <v>Delayed</v>
      </c>
      <c r="V426">
        <f>FLOOR(tbl_CleanLeads[[#This Row],[Response_Time_Hours]],6)</f>
        <v>48</v>
      </c>
      <c r="W426" t="str" cm="1">
        <f t="array" ref="W426">IF(Table2[[#This Row],[Interaction_Count_Final]]="","N/A",_xlfn.IFS(Table2[[#This Row],[Interaction_Count_Final]]&lt;=2,"Low",Table2[[#This Row],[Interaction_Count_Final]]&lt;=5,"Medium",Table2[[#This Row],[Interaction_Count_Final]]&gt;=6,"High",TRUE,"CHECK"))</f>
        <v>High</v>
      </c>
      <c r="X426" t="b">
        <f t="shared" si="6"/>
        <v>1</v>
      </c>
      <c r="Y426" t="b">
        <f>tbl_CleanLeads[[#This Row],[Response_Time_Hours]]&gt;24</f>
        <v>1</v>
      </c>
      <c r="Z426" s="13" t="b">
        <f>tbl_CleanLeads[[#This Row],[Response_Time_Hours]]&gt;72</f>
        <v>0</v>
      </c>
      <c r="AA426" s="13" t="b">
        <f>tbl_CleanLeads[[#This Row],[Status_Clean]]="Converted"</f>
        <v>0</v>
      </c>
    </row>
    <row r="427" spans="1:27">
      <c r="A427" t="s">
        <v>63</v>
      </c>
      <c r="B427" t="s">
        <v>1446</v>
      </c>
      <c r="C427" t="s">
        <v>1447</v>
      </c>
      <c r="D427" t="s">
        <v>7280</v>
      </c>
      <c r="E427" t="s">
        <v>106</v>
      </c>
      <c r="F427" t="s">
        <v>250</v>
      </c>
      <c r="G427" s="1">
        <v>45632</v>
      </c>
      <c r="H427" s="8">
        <f>MONTH(tbl_CleanLeads[[#This Row],[Lead_Date_Final]])</f>
        <v>12</v>
      </c>
      <c r="I427" t="s">
        <v>7262</v>
      </c>
      <c r="J427" t="s">
        <v>7271</v>
      </c>
      <c r="K427" t="s">
        <v>7264</v>
      </c>
      <c r="L427">
        <f>WEEKDAY(tbl_CleanLeads[[#This Row],[Lead_Date_Final]],2)</f>
        <v>5</v>
      </c>
      <c r="M427" t="s">
        <v>7312</v>
      </c>
      <c r="N427">
        <v>45.7</v>
      </c>
      <c r="O427" s="7">
        <v>3141.16</v>
      </c>
      <c r="P427">
        <v>14</v>
      </c>
      <c r="Q427" t="s">
        <v>7266</v>
      </c>
      <c r="R427">
        <f>IF(UPPER(TRIM(Table2[[#This Row],[Status_Clean]]))="CONVERTED",1,0)</f>
        <v>1</v>
      </c>
      <c r="S427">
        <f>IF(ISNUMBER(MATCH(UPPER(TRIM(Table2[[#This Row],[Status_Clean]])),{"CONTACTED","QUALIFIED","CONVERTED"},0)),1,0)</f>
        <v>1</v>
      </c>
      <c r="T427" cm="1">
        <f t="array" ref="T427">_xlfn.SWITCH(UPPER(TRIM(Table2[[#This Row],[Status_Clean]])),"NEW",1,"CONTACTED",2,"QUALIFIED",3,"CONVERTED",4,"LOST",5,99)</f>
        <v>4</v>
      </c>
      <c r="U427" t="str" cm="1">
        <f t="array" ref="U427">_xlfn.LET(_xlpm.x,IFERROR(VALUE(Table2[[#This Row],[Response_Time_Hours]]),""),IF(_xlpm.x="","CHECK",_xlfn.IFS(_xlpm.x&lt;=1,"Immediate",_xlpm.x&lt;=6,"Fast",_xlpm.x&lt;=24,"Moderate",_xlpm.x&gt;24,"Delayed")))</f>
        <v>Delayed</v>
      </c>
      <c r="V427">
        <f>FLOOR(tbl_CleanLeads[[#This Row],[Response_Time_Hours]],6)</f>
        <v>42</v>
      </c>
      <c r="W427" t="str" cm="1">
        <f t="array" ref="W427">IF(Table2[[#This Row],[Interaction_Count_Final]]="","N/A",_xlfn.IFS(Table2[[#This Row],[Interaction_Count_Final]]&lt;=2,"Low",Table2[[#This Row],[Interaction_Count_Final]]&lt;=5,"Medium",Table2[[#This Row],[Interaction_Count_Final]]&gt;=6,"High",TRUE,"CHECK"))</f>
        <v>High</v>
      </c>
      <c r="X427" t="b">
        <f t="shared" si="6"/>
        <v>1</v>
      </c>
      <c r="Y427" t="b">
        <f>tbl_CleanLeads[[#This Row],[Response_Time_Hours]]&gt;24</f>
        <v>1</v>
      </c>
      <c r="Z427" s="13" t="b">
        <f>tbl_CleanLeads[[#This Row],[Response_Time_Hours]]&gt;72</f>
        <v>0</v>
      </c>
      <c r="AA427" s="13" t="b">
        <f>tbl_CleanLeads[[#This Row],[Status_Clean]]="Converted"</f>
        <v>1</v>
      </c>
    </row>
    <row r="428" spans="1:27">
      <c r="A428" t="s">
        <v>63</v>
      </c>
      <c r="B428" t="s">
        <v>1449</v>
      </c>
      <c r="C428" t="s">
        <v>1450</v>
      </c>
      <c r="D428" t="s">
        <v>7303</v>
      </c>
      <c r="E428" t="s">
        <v>447</v>
      </c>
      <c r="F428" t="s">
        <v>71</v>
      </c>
      <c r="G428" s="1">
        <v>45494</v>
      </c>
      <c r="H428" s="8">
        <f>MONTH(tbl_CleanLeads[[#This Row],[Lead_Date_Final]])</f>
        <v>7</v>
      </c>
      <c r="I428" t="s">
        <v>7305</v>
      </c>
      <c r="J428" t="s">
        <v>7271</v>
      </c>
      <c r="K428" t="s">
        <v>7288</v>
      </c>
      <c r="L428">
        <f>WEEKDAY(tbl_CleanLeads[[#This Row],[Lead_Date_Final]],2)</f>
        <v>7</v>
      </c>
      <c r="M428" t="s">
        <v>7293</v>
      </c>
      <c r="N428">
        <v>61.4</v>
      </c>
      <c r="O428" s="7">
        <v>2483.5300000000002</v>
      </c>
      <c r="P428">
        <v>11</v>
      </c>
      <c r="Q428" t="s">
        <v>7266</v>
      </c>
      <c r="R428">
        <f>IF(UPPER(TRIM(Table2[[#This Row],[Status_Clean]]))="CONVERTED",1,0)</f>
        <v>0</v>
      </c>
      <c r="S428">
        <f>IF(ISNUMBER(MATCH(UPPER(TRIM(Table2[[#This Row],[Status_Clean]])),{"CONTACTED","QUALIFIED","CONVERTED"},0)),1,0)</f>
        <v>1</v>
      </c>
      <c r="T428" cm="1">
        <f t="array" ref="T428">_xlfn.SWITCH(UPPER(TRIM(Table2[[#This Row],[Status_Clean]])),"NEW",1,"CONTACTED",2,"QUALIFIED",3,"CONVERTED",4,"LOST",5,99)</f>
        <v>3</v>
      </c>
      <c r="U428" t="str" cm="1">
        <f t="array" ref="U428">_xlfn.LET(_xlpm.x,IFERROR(VALUE(Table2[[#This Row],[Response_Time_Hours]]),""),IF(_xlpm.x="","CHECK",_xlfn.IFS(_xlpm.x&lt;=1,"Immediate",_xlpm.x&lt;=6,"Fast",_xlpm.x&lt;=24,"Moderate",_xlpm.x&gt;24,"Delayed")))</f>
        <v>Delayed</v>
      </c>
      <c r="V428">
        <f>FLOOR(tbl_CleanLeads[[#This Row],[Response_Time_Hours]],6)</f>
        <v>60</v>
      </c>
      <c r="W428" t="str" cm="1">
        <f t="array" ref="W428">IF(Table2[[#This Row],[Interaction_Count_Final]]="","N/A",_xlfn.IFS(Table2[[#This Row],[Interaction_Count_Final]]&lt;=2,"Low",Table2[[#This Row],[Interaction_Count_Final]]&lt;=5,"Medium",Table2[[#This Row],[Interaction_Count_Final]]&gt;=6,"High",TRUE,"CHECK"))</f>
        <v>High</v>
      </c>
      <c r="X428" t="b">
        <f t="shared" si="6"/>
        <v>1</v>
      </c>
      <c r="Y428" t="b">
        <f>tbl_CleanLeads[[#This Row],[Response_Time_Hours]]&gt;24</f>
        <v>1</v>
      </c>
      <c r="Z428" s="13" t="b">
        <f>tbl_CleanLeads[[#This Row],[Response_Time_Hours]]&gt;72</f>
        <v>0</v>
      </c>
      <c r="AA428" s="13" t="b">
        <f>tbl_CleanLeads[[#This Row],[Status_Clean]]="Converted"</f>
        <v>0</v>
      </c>
    </row>
    <row r="429" spans="1:27">
      <c r="A429" t="s">
        <v>70</v>
      </c>
      <c r="B429" t="s">
        <v>1453</v>
      </c>
      <c r="C429" t="s">
        <v>1454</v>
      </c>
      <c r="D429" t="s">
        <v>7280</v>
      </c>
      <c r="E429" t="s">
        <v>101</v>
      </c>
      <c r="F429" t="s">
        <v>250</v>
      </c>
      <c r="G429" s="1">
        <v>45073</v>
      </c>
      <c r="H429" s="8">
        <f>MONTH(tbl_CleanLeads[[#This Row],[Lead_Date_Final]])</f>
        <v>5</v>
      </c>
      <c r="I429" t="s">
        <v>7314</v>
      </c>
      <c r="J429" t="s">
        <v>7263</v>
      </c>
      <c r="K429" t="s">
        <v>7277</v>
      </c>
      <c r="L429">
        <f>WEEKDAY(tbl_CleanLeads[[#This Row],[Lead_Date_Final]],2)</f>
        <v>6</v>
      </c>
      <c r="M429" t="s">
        <v>7278</v>
      </c>
      <c r="N429">
        <v>9.5</v>
      </c>
      <c r="O429" s="7">
        <v>1807.4</v>
      </c>
      <c r="P429">
        <v>46</v>
      </c>
      <c r="Q429" t="s">
        <v>7289</v>
      </c>
      <c r="R429">
        <f>IF(UPPER(TRIM(Table2[[#This Row],[Status_Clean]]))="CONVERTED",1,0)</f>
        <v>1</v>
      </c>
      <c r="S429">
        <f>IF(ISNUMBER(MATCH(UPPER(TRIM(Table2[[#This Row],[Status_Clean]])),{"CONTACTED","QUALIFIED","CONVERTED"},0)),1,0)</f>
        <v>1</v>
      </c>
      <c r="T429" cm="1">
        <f t="array" ref="T429">_xlfn.SWITCH(UPPER(TRIM(Table2[[#This Row],[Status_Clean]])),"NEW",1,"CONTACTED",2,"QUALIFIED",3,"CONVERTED",4,"LOST",5,99)</f>
        <v>4</v>
      </c>
      <c r="U429" t="str" cm="1">
        <f t="array" ref="U429">_xlfn.LET(_xlpm.x,IFERROR(VALUE(Table2[[#This Row],[Response_Time_Hours]]),""),IF(_xlpm.x="","CHECK",_xlfn.IFS(_xlpm.x&lt;=1,"Immediate",_xlpm.x&lt;=6,"Fast",_xlpm.x&lt;=24,"Moderate",_xlpm.x&gt;24,"Delayed")))</f>
        <v>Moderate</v>
      </c>
      <c r="V429">
        <f>FLOOR(tbl_CleanLeads[[#This Row],[Response_Time_Hours]],6)</f>
        <v>6</v>
      </c>
      <c r="W429" t="str" cm="1">
        <f t="array" ref="W429">IF(Table2[[#This Row],[Interaction_Count_Final]]="","N/A",_xlfn.IFS(Table2[[#This Row],[Interaction_Count_Final]]&lt;=2,"Low",Table2[[#This Row],[Interaction_Count_Final]]&lt;=5,"Medium",Table2[[#This Row],[Interaction_Count_Final]]&gt;=6,"High",TRUE,"CHECK"))</f>
        <v>High</v>
      </c>
      <c r="X429" t="b">
        <f t="shared" si="6"/>
        <v>1</v>
      </c>
      <c r="Y429" t="b">
        <f>tbl_CleanLeads[[#This Row],[Response_Time_Hours]]&gt;24</f>
        <v>0</v>
      </c>
      <c r="Z429" s="13" t="b">
        <f>tbl_CleanLeads[[#This Row],[Response_Time_Hours]]&gt;72</f>
        <v>0</v>
      </c>
      <c r="AA429" s="13" t="b">
        <f>tbl_CleanLeads[[#This Row],[Status_Clean]]="Converted"</f>
        <v>1</v>
      </c>
    </row>
    <row r="430" spans="1:27">
      <c r="A430" t="s">
        <v>102</v>
      </c>
      <c r="B430" t="s">
        <v>1456</v>
      </c>
      <c r="C430" t="s">
        <v>1457</v>
      </c>
      <c r="D430" t="s">
        <v>7274</v>
      </c>
      <c r="E430" t="s">
        <v>222</v>
      </c>
      <c r="F430" t="s">
        <v>125</v>
      </c>
      <c r="G430" s="1">
        <v>45520</v>
      </c>
      <c r="H430" s="8">
        <f>MONTH(tbl_CleanLeads[[#This Row],[Lead_Date_Final]])</f>
        <v>8</v>
      </c>
      <c r="I430" t="s">
        <v>7310</v>
      </c>
      <c r="J430" t="s">
        <v>7271</v>
      </c>
      <c r="K430" t="s">
        <v>7288</v>
      </c>
      <c r="L430">
        <f>WEEKDAY(tbl_CleanLeads[[#This Row],[Lead_Date_Final]],2)</f>
        <v>5</v>
      </c>
      <c r="M430" t="s">
        <v>7312</v>
      </c>
      <c r="N430">
        <v>24.1</v>
      </c>
      <c r="O430" s="7">
        <v>4534.1099999999997</v>
      </c>
      <c r="P430">
        <v>16</v>
      </c>
      <c r="Q430" t="s">
        <v>7273</v>
      </c>
      <c r="R430">
        <f>IF(UPPER(TRIM(Table2[[#This Row],[Status_Clean]]))="CONVERTED",1,0)</f>
        <v>0</v>
      </c>
      <c r="S430">
        <f>IF(ISNUMBER(MATCH(UPPER(TRIM(Table2[[#This Row],[Status_Clean]])),{"CONTACTED","QUALIFIED","CONVERTED"},0)),1,0)</f>
        <v>1</v>
      </c>
      <c r="T430" cm="1">
        <f t="array" ref="T430">_xlfn.SWITCH(UPPER(TRIM(Table2[[#This Row],[Status_Clean]])),"NEW",1,"CONTACTED",2,"QUALIFIED",3,"CONVERTED",4,"LOST",5,99)</f>
        <v>2</v>
      </c>
      <c r="U430" t="str" cm="1">
        <f t="array" ref="U430">_xlfn.LET(_xlpm.x,IFERROR(VALUE(Table2[[#This Row],[Response_Time_Hours]]),""),IF(_xlpm.x="","CHECK",_xlfn.IFS(_xlpm.x&lt;=1,"Immediate",_xlpm.x&lt;=6,"Fast",_xlpm.x&lt;=24,"Moderate",_xlpm.x&gt;24,"Delayed")))</f>
        <v>Delayed</v>
      </c>
      <c r="V430">
        <f>FLOOR(tbl_CleanLeads[[#This Row],[Response_Time_Hours]],6)</f>
        <v>24</v>
      </c>
      <c r="W430" t="str" cm="1">
        <f t="array" ref="W430">IF(Table2[[#This Row],[Interaction_Count_Final]]="","N/A",_xlfn.IFS(Table2[[#This Row],[Interaction_Count_Final]]&lt;=2,"Low",Table2[[#This Row],[Interaction_Count_Final]]&lt;=5,"Medium",Table2[[#This Row],[Interaction_Count_Final]]&gt;=6,"High",TRUE,"CHECK"))</f>
        <v>High</v>
      </c>
      <c r="X430" t="b">
        <f t="shared" si="6"/>
        <v>1</v>
      </c>
      <c r="Y430" t="b">
        <f>tbl_CleanLeads[[#This Row],[Response_Time_Hours]]&gt;24</f>
        <v>1</v>
      </c>
      <c r="Z430" s="13" t="b">
        <f>tbl_CleanLeads[[#This Row],[Response_Time_Hours]]&gt;72</f>
        <v>0</v>
      </c>
      <c r="AA430" s="13" t="b">
        <f>tbl_CleanLeads[[#This Row],[Status_Clean]]="Converted"</f>
        <v>0</v>
      </c>
    </row>
    <row r="431" spans="1:27">
      <c r="A431" t="s">
        <v>63</v>
      </c>
      <c r="B431" t="s">
        <v>1460</v>
      </c>
      <c r="C431" t="s">
        <v>1461</v>
      </c>
      <c r="D431" t="s">
        <v>7268</v>
      </c>
      <c r="E431" t="s">
        <v>254</v>
      </c>
      <c r="F431" t="s">
        <v>125</v>
      </c>
      <c r="G431" s="1">
        <v>45638</v>
      </c>
      <c r="H431" s="8">
        <f>MONTH(tbl_CleanLeads[[#This Row],[Lead_Date_Final]])</f>
        <v>12</v>
      </c>
      <c r="I431" t="s">
        <v>7262</v>
      </c>
      <c r="J431" t="s">
        <v>7271</v>
      </c>
      <c r="K431" t="s">
        <v>7264</v>
      </c>
      <c r="L431">
        <f>WEEKDAY(tbl_CleanLeads[[#This Row],[Lead_Date_Final]],2)</f>
        <v>4</v>
      </c>
      <c r="M431" t="s">
        <v>7285</v>
      </c>
      <c r="N431">
        <v>52.800000000000004</v>
      </c>
      <c r="O431" s="7">
        <v>3063.34</v>
      </c>
      <c r="P431">
        <v>8</v>
      </c>
      <c r="Q431" t="s">
        <v>7266</v>
      </c>
      <c r="R431">
        <f>IF(UPPER(TRIM(Table2[[#This Row],[Status_Clean]]))="CONVERTED",1,0)</f>
        <v>0</v>
      </c>
      <c r="S431">
        <f>IF(ISNUMBER(MATCH(UPPER(TRIM(Table2[[#This Row],[Status_Clean]])),{"CONTACTED","QUALIFIED","CONVERTED"},0)),1,0)</f>
        <v>1</v>
      </c>
      <c r="T431" cm="1">
        <f t="array" ref="T431">_xlfn.SWITCH(UPPER(TRIM(Table2[[#This Row],[Status_Clean]])),"NEW",1,"CONTACTED",2,"QUALIFIED",3,"CONVERTED",4,"LOST",5,99)</f>
        <v>2</v>
      </c>
      <c r="U431" t="str" cm="1">
        <f t="array" ref="U431">_xlfn.LET(_xlpm.x,IFERROR(VALUE(Table2[[#This Row],[Response_Time_Hours]]),""),IF(_xlpm.x="","CHECK",_xlfn.IFS(_xlpm.x&lt;=1,"Immediate",_xlpm.x&lt;=6,"Fast",_xlpm.x&lt;=24,"Moderate",_xlpm.x&gt;24,"Delayed")))</f>
        <v>Delayed</v>
      </c>
      <c r="V431">
        <f>FLOOR(tbl_CleanLeads[[#This Row],[Response_Time_Hours]],6)</f>
        <v>48</v>
      </c>
      <c r="W431" t="str" cm="1">
        <f t="array" ref="W431">IF(Table2[[#This Row],[Interaction_Count_Final]]="","N/A",_xlfn.IFS(Table2[[#This Row],[Interaction_Count_Final]]&lt;=2,"Low",Table2[[#This Row],[Interaction_Count_Final]]&lt;=5,"Medium",Table2[[#This Row],[Interaction_Count_Final]]&gt;=6,"High",TRUE,"CHECK"))</f>
        <v>High</v>
      </c>
      <c r="X431" t="b">
        <f t="shared" si="6"/>
        <v>1</v>
      </c>
      <c r="Y431" t="b">
        <f>tbl_CleanLeads[[#This Row],[Response_Time_Hours]]&gt;24</f>
        <v>1</v>
      </c>
      <c r="Z431" s="13" t="b">
        <f>tbl_CleanLeads[[#This Row],[Response_Time_Hours]]&gt;72</f>
        <v>0</v>
      </c>
      <c r="AA431" s="13" t="b">
        <f>tbl_CleanLeads[[#This Row],[Status_Clean]]="Converted"</f>
        <v>0</v>
      </c>
    </row>
    <row r="432" spans="1:27">
      <c r="A432" t="s">
        <v>102</v>
      </c>
      <c r="B432" t="s">
        <v>1462</v>
      </c>
      <c r="C432" t="s">
        <v>1463</v>
      </c>
      <c r="D432" t="s">
        <v>7280</v>
      </c>
      <c r="E432" t="s">
        <v>101</v>
      </c>
      <c r="F432" t="s">
        <v>193</v>
      </c>
      <c r="G432" s="1">
        <v>45486</v>
      </c>
      <c r="H432" s="8">
        <f>MONTH(tbl_CleanLeads[[#This Row],[Lead_Date_Final]])</f>
        <v>7</v>
      </c>
      <c r="I432" t="s">
        <v>7305</v>
      </c>
      <c r="J432" t="s">
        <v>7271</v>
      </c>
      <c r="K432" t="s">
        <v>7288</v>
      </c>
      <c r="L432">
        <f>WEEKDAY(tbl_CleanLeads[[#This Row],[Lead_Date_Final]],2)</f>
        <v>6</v>
      </c>
      <c r="M432" t="s">
        <v>7278</v>
      </c>
      <c r="N432">
        <v>4</v>
      </c>
      <c r="O432" s="7">
        <v>1235</v>
      </c>
      <c r="P432" t="s">
        <v>232</v>
      </c>
      <c r="Q432" t="s">
        <v>7289</v>
      </c>
      <c r="R432">
        <f>IF(UPPER(TRIM(Table2[[#This Row],[Status_Clean]]))="CONVERTED",1,0)</f>
        <v>0</v>
      </c>
      <c r="S432">
        <f>IF(ISNUMBER(MATCH(UPPER(TRIM(Table2[[#This Row],[Status_Clean]])),{"CONTACTED","QUALIFIED","CONVERTED"},0)),1,0)</f>
        <v>0</v>
      </c>
      <c r="T432" cm="1">
        <f t="array" ref="T432">_xlfn.SWITCH(UPPER(TRIM(Table2[[#This Row],[Status_Clean]])),"NEW",1,"CONTACTED",2,"QUALIFIED",3,"CONVERTED",4,"LOST",5,99)</f>
        <v>1</v>
      </c>
      <c r="U432" t="str" cm="1">
        <f t="array" ref="U432">_xlfn.LET(_xlpm.x,IFERROR(VALUE(Table2[[#This Row],[Response_Time_Hours]]),""),IF(_xlpm.x="","CHECK",_xlfn.IFS(_xlpm.x&lt;=1,"Immediate",_xlpm.x&lt;=6,"Fast",_xlpm.x&lt;=24,"Moderate",_xlpm.x&gt;24,"Delayed")))</f>
        <v>Fast</v>
      </c>
      <c r="V432">
        <f>FLOOR(tbl_CleanLeads[[#This Row],[Response_Time_Hours]],6)</f>
        <v>0</v>
      </c>
      <c r="W432" t="str" cm="1">
        <f t="array" ref="W432">IF(Table2[[#This Row],[Interaction_Count_Final]]="","N/A",_xlfn.IFS(Table2[[#This Row],[Interaction_Count_Final]]&lt;=2,"Low",Table2[[#This Row],[Interaction_Count_Final]]&lt;=5,"Medium",Table2[[#This Row],[Interaction_Count_Final]]&gt;=6,"High",TRUE,"CHECK"))</f>
        <v>High</v>
      </c>
      <c r="X432" t="b">
        <f t="shared" si="6"/>
        <v>1</v>
      </c>
      <c r="Y432" t="b">
        <f>tbl_CleanLeads[[#This Row],[Response_Time_Hours]]&gt;24</f>
        <v>0</v>
      </c>
      <c r="Z432" s="13" t="b">
        <f>tbl_CleanLeads[[#This Row],[Response_Time_Hours]]&gt;72</f>
        <v>0</v>
      </c>
      <c r="AA432" s="13" t="b">
        <f>tbl_CleanLeads[[#This Row],[Status_Clean]]="Converted"</f>
        <v>0</v>
      </c>
    </row>
    <row r="433" spans="1:27">
      <c r="A433" t="s">
        <v>90</v>
      </c>
      <c r="B433" t="s">
        <v>1465</v>
      </c>
      <c r="C433" t="s">
        <v>1466</v>
      </c>
      <c r="D433" t="s">
        <v>7268</v>
      </c>
      <c r="E433" t="s">
        <v>106</v>
      </c>
      <c r="F433" t="s">
        <v>71</v>
      </c>
      <c r="G433" s="1">
        <v>45214</v>
      </c>
      <c r="H433" s="8">
        <f>MONTH(tbl_CleanLeads[[#This Row],[Lead_Date_Final]])</f>
        <v>10</v>
      </c>
      <c r="I433" t="s">
        <v>7270</v>
      </c>
      <c r="J433" t="s">
        <v>7263</v>
      </c>
      <c r="K433" t="s">
        <v>7264</v>
      </c>
      <c r="L433">
        <f>WEEKDAY(tbl_CleanLeads[[#This Row],[Lead_Date_Final]],2)</f>
        <v>7</v>
      </c>
      <c r="M433" t="s">
        <v>7293</v>
      </c>
      <c r="N433">
        <v>70</v>
      </c>
      <c r="O433" s="7">
        <v>4360.55</v>
      </c>
      <c r="P433">
        <v>23</v>
      </c>
      <c r="Q433" t="s">
        <v>7273</v>
      </c>
      <c r="R433">
        <f>IF(UPPER(TRIM(Table2[[#This Row],[Status_Clean]]))="CONVERTED",1,0)</f>
        <v>0</v>
      </c>
      <c r="S433">
        <f>IF(ISNUMBER(MATCH(UPPER(TRIM(Table2[[#This Row],[Status_Clean]])),{"CONTACTED","QUALIFIED","CONVERTED"},0)),1,0)</f>
        <v>1</v>
      </c>
      <c r="T433" cm="1">
        <f t="array" ref="T433">_xlfn.SWITCH(UPPER(TRIM(Table2[[#This Row],[Status_Clean]])),"NEW",1,"CONTACTED",2,"QUALIFIED",3,"CONVERTED",4,"LOST",5,99)</f>
        <v>3</v>
      </c>
      <c r="U433" t="str" cm="1">
        <f t="array" ref="U433">_xlfn.LET(_xlpm.x,IFERROR(VALUE(Table2[[#This Row],[Response_Time_Hours]]),""),IF(_xlpm.x="","CHECK",_xlfn.IFS(_xlpm.x&lt;=1,"Immediate",_xlpm.x&lt;=6,"Fast",_xlpm.x&lt;=24,"Moderate",_xlpm.x&gt;24,"Delayed")))</f>
        <v>Delayed</v>
      </c>
      <c r="V433">
        <f>FLOOR(tbl_CleanLeads[[#This Row],[Response_Time_Hours]],6)</f>
        <v>66</v>
      </c>
      <c r="W433" t="str" cm="1">
        <f t="array" ref="W433">IF(Table2[[#This Row],[Interaction_Count_Final]]="","N/A",_xlfn.IFS(Table2[[#This Row],[Interaction_Count_Final]]&lt;=2,"Low",Table2[[#This Row],[Interaction_Count_Final]]&lt;=5,"Medium",Table2[[#This Row],[Interaction_Count_Final]]&gt;=6,"High",TRUE,"CHECK"))</f>
        <v>High</v>
      </c>
      <c r="X433" t="b">
        <f t="shared" si="6"/>
        <v>1</v>
      </c>
      <c r="Y433" t="b">
        <f>tbl_CleanLeads[[#This Row],[Response_Time_Hours]]&gt;24</f>
        <v>1</v>
      </c>
      <c r="Z433" s="13" t="b">
        <f>tbl_CleanLeads[[#This Row],[Response_Time_Hours]]&gt;72</f>
        <v>0</v>
      </c>
      <c r="AA433" s="13" t="b">
        <f>tbl_CleanLeads[[#This Row],[Status_Clean]]="Converted"</f>
        <v>0</v>
      </c>
    </row>
    <row r="434" spans="1:27">
      <c r="A434" t="s">
        <v>102</v>
      </c>
      <c r="B434" t="s">
        <v>1468</v>
      </c>
      <c r="C434" t="s">
        <v>1469</v>
      </c>
      <c r="D434" t="s">
        <v>7268</v>
      </c>
      <c r="E434" t="s">
        <v>792</v>
      </c>
      <c r="F434" t="s">
        <v>193</v>
      </c>
      <c r="G434" s="1">
        <v>45357</v>
      </c>
      <c r="H434" s="8">
        <f>MONTH(tbl_CleanLeads[[#This Row],[Lead_Date_Final]])</f>
        <v>3</v>
      </c>
      <c r="I434" t="s">
        <v>7295</v>
      </c>
      <c r="J434" t="s">
        <v>7271</v>
      </c>
      <c r="K434" t="s">
        <v>7284</v>
      </c>
      <c r="L434">
        <f>WEEKDAY(tbl_CleanLeads[[#This Row],[Lead_Date_Final]],2)</f>
        <v>3</v>
      </c>
      <c r="M434" t="s">
        <v>7272</v>
      </c>
      <c r="N434">
        <v>49.7</v>
      </c>
      <c r="O434" s="7">
        <v>1525.28</v>
      </c>
      <c r="P434">
        <v>46</v>
      </c>
      <c r="Q434" t="s">
        <v>7289</v>
      </c>
      <c r="R434">
        <f>IF(UPPER(TRIM(Table2[[#This Row],[Status_Clean]]))="CONVERTED",1,0)</f>
        <v>0</v>
      </c>
      <c r="S434">
        <f>IF(ISNUMBER(MATCH(UPPER(TRIM(Table2[[#This Row],[Status_Clean]])),{"CONTACTED","QUALIFIED","CONVERTED"},0)),1,0)</f>
        <v>0</v>
      </c>
      <c r="T434" cm="1">
        <f t="array" ref="T434">_xlfn.SWITCH(UPPER(TRIM(Table2[[#This Row],[Status_Clean]])),"NEW",1,"CONTACTED",2,"QUALIFIED",3,"CONVERTED",4,"LOST",5,99)</f>
        <v>1</v>
      </c>
      <c r="U434" t="str" cm="1">
        <f t="array" ref="U434">_xlfn.LET(_xlpm.x,IFERROR(VALUE(Table2[[#This Row],[Response_Time_Hours]]),""),IF(_xlpm.x="","CHECK",_xlfn.IFS(_xlpm.x&lt;=1,"Immediate",_xlpm.x&lt;=6,"Fast",_xlpm.x&lt;=24,"Moderate",_xlpm.x&gt;24,"Delayed")))</f>
        <v>Delayed</v>
      </c>
      <c r="V434">
        <f>FLOOR(tbl_CleanLeads[[#This Row],[Response_Time_Hours]],6)</f>
        <v>48</v>
      </c>
      <c r="W434" t="str" cm="1">
        <f t="array" ref="W434">IF(Table2[[#This Row],[Interaction_Count_Final]]="","N/A",_xlfn.IFS(Table2[[#This Row],[Interaction_Count_Final]]&lt;=2,"Low",Table2[[#This Row],[Interaction_Count_Final]]&lt;=5,"Medium",Table2[[#This Row],[Interaction_Count_Final]]&gt;=6,"High",TRUE,"CHECK"))</f>
        <v>High</v>
      </c>
      <c r="X434" t="b">
        <f t="shared" si="6"/>
        <v>1</v>
      </c>
      <c r="Y434" t="b">
        <f>tbl_CleanLeads[[#This Row],[Response_Time_Hours]]&gt;24</f>
        <v>1</v>
      </c>
      <c r="Z434" s="13" t="b">
        <f>tbl_CleanLeads[[#This Row],[Response_Time_Hours]]&gt;72</f>
        <v>0</v>
      </c>
      <c r="AA434" s="13" t="b">
        <f>tbl_CleanLeads[[#This Row],[Status_Clean]]="Converted"</f>
        <v>0</v>
      </c>
    </row>
    <row r="435" spans="1:27">
      <c r="A435" t="s">
        <v>102</v>
      </c>
      <c r="B435" t="s">
        <v>1472</v>
      </c>
      <c r="C435" t="s">
        <v>1473</v>
      </c>
      <c r="D435" t="s">
        <v>7258</v>
      </c>
      <c r="E435" t="s">
        <v>69</v>
      </c>
      <c r="F435" t="s">
        <v>193</v>
      </c>
      <c r="G435" s="1">
        <v>45058</v>
      </c>
      <c r="H435" s="8">
        <f>MONTH(tbl_CleanLeads[[#This Row],[Lead_Date_Final]])</f>
        <v>5</v>
      </c>
      <c r="I435" t="s">
        <v>7314</v>
      </c>
      <c r="J435" t="s">
        <v>7263</v>
      </c>
      <c r="K435" t="s">
        <v>7277</v>
      </c>
      <c r="L435">
        <f>WEEKDAY(tbl_CleanLeads[[#This Row],[Lead_Date_Final]],2)</f>
        <v>5</v>
      </c>
      <c r="M435" t="s">
        <v>7312</v>
      </c>
      <c r="N435">
        <v>43</v>
      </c>
      <c r="O435" s="7">
        <v>4943.57</v>
      </c>
      <c r="P435">
        <v>36</v>
      </c>
      <c r="Q435" t="s">
        <v>7273</v>
      </c>
      <c r="R435">
        <f>IF(UPPER(TRIM(Table2[[#This Row],[Status_Clean]]))="CONVERTED",1,0)</f>
        <v>0</v>
      </c>
      <c r="S435">
        <f>IF(ISNUMBER(MATCH(UPPER(TRIM(Table2[[#This Row],[Status_Clean]])),{"CONTACTED","QUALIFIED","CONVERTED"},0)),1,0)</f>
        <v>0</v>
      </c>
      <c r="T435" cm="1">
        <f t="array" ref="T435">_xlfn.SWITCH(UPPER(TRIM(Table2[[#This Row],[Status_Clean]])),"NEW",1,"CONTACTED",2,"QUALIFIED",3,"CONVERTED",4,"LOST",5,99)</f>
        <v>1</v>
      </c>
      <c r="U435" t="str" cm="1">
        <f t="array" ref="U435">_xlfn.LET(_xlpm.x,IFERROR(VALUE(Table2[[#This Row],[Response_Time_Hours]]),""),IF(_xlpm.x="","CHECK",_xlfn.IFS(_xlpm.x&lt;=1,"Immediate",_xlpm.x&lt;=6,"Fast",_xlpm.x&lt;=24,"Moderate",_xlpm.x&gt;24,"Delayed")))</f>
        <v>Delayed</v>
      </c>
      <c r="V435">
        <f>FLOOR(tbl_CleanLeads[[#This Row],[Response_Time_Hours]],6)</f>
        <v>42</v>
      </c>
      <c r="W435" t="str" cm="1">
        <f t="array" ref="W435">IF(Table2[[#This Row],[Interaction_Count_Final]]="","N/A",_xlfn.IFS(Table2[[#This Row],[Interaction_Count_Final]]&lt;=2,"Low",Table2[[#This Row],[Interaction_Count_Final]]&lt;=5,"Medium",Table2[[#This Row],[Interaction_Count_Final]]&gt;=6,"High",TRUE,"CHECK"))</f>
        <v>High</v>
      </c>
      <c r="X435" t="b">
        <f t="shared" si="6"/>
        <v>1</v>
      </c>
      <c r="Y435" t="b">
        <f>tbl_CleanLeads[[#This Row],[Response_Time_Hours]]&gt;24</f>
        <v>1</v>
      </c>
      <c r="Z435" s="13" t="b">
        <f>tbl_CleanLeads[[#This Row],[Response_Time_Hours]]&gt;72</f>
        <v>0</v>
      </c>
      <c r="AA435" s="13" t="b">
        <f>tbl_CleanLeads[[#This Row],[Status_Clean]]="Converted"</f>
        <v>0</v>
      </c>
    </row>
    <row r="436" spans="1:27">
      <c r="A436" t="s">
        <v>90</v>
      </c>
      <c r="B436" t="s">
        <v>1474</v>
      </c>
      <c r="C436" t="s">
        <v>1475</v>
      </c>
      <c r="D436" t="s">
        <v>7274</v>
      </c>
      <c r="E436" t="s">
        <v>101</v>
      </c>
      <c r="F436" t="s">
        <v>125</v>
      </c>
      <c r="G436" s="1">
        <v>45587</v>
      </c>
      <c r="H436" s="8">
        <f>MONTH(tbl_CleanLeads[[#This Row],[Lead_Date_Final]])</f>
        <v>10</v>
      </c>
      <c r="I436" t="s">
        <v>7270</v>
      </c>
      <c r="J436" t="s">
        <v>7271</v>
      </c>
      <c r="K436" t="s">
        <v>7264</v>
      </c>
      <c r="L436">
        <f>WEEKDAY(tbl_CleanLeads[[#This Row],[Lead_Date_Final]],2)</f>
        <v>2</v>
      </c>
      <c r="M436" t="s">
        <v>7265</v>
      </c>
      <c r="N436">
        <v>4</v>
      </c>
      <c r="O436" s="7">
        <v>3867.22</v>
      </c>
      <c r="P436">
        <v>6</v>
      </c>
      <c r="Q436" t="s">
        <v>7266</v>
      </c>
      <c r="R436">
        <f>IF(UPPER(TRIM(Table2[[#This Row],[Status_Clean]]))="CONVERTED",1,0)</f>
        <v>0</v>
      </c>
      <c r="S436">
        <f>IF(ISNUMBER(MATCH(UPPER(TRIM(Table2[[#This Row],[Status_Clean]])),{"CONTACTED","QUALIFIED","CONVERTED"},0)),1,0)</f>
        <v>1</v>
      </c>
      <c r="T436" cm="1">
        <f t="array" ref="T436">_xlfn.SWITCH(UPPER(TRIM(Table2[[#This Row],[Status_Clean]])),"NEW",1,"CONTACTED",2,"QUALIFIED",3,"CONVERTED",4,"LOST",5,99)</f>
        <v>2</v>
      </c>
      <c r="U436" t="str" cm="1">
        <f t="array" ref="U436">_xlfn.LET(_xlpm.x,IFERROR(VALUE(Table2[[#This Row],[Response_Time_Hours]]),""),IF(_xlpm.x="","CHECK",_xlfn.IFS(_xlpm.x&lt;=1,"Immediate",_xlpm.x&lt;=6,"Fast",_xlpm.x&lt;=24,"Moderate",_xlpm.x&gt;24,"Delayed")))</f>
        <v>Fast</v>
      </c>
      <c r="V436">
        <f>FLOOR(tbl_CleanLeads[[#This Row],[Response_Time_Hours]],6)</f>
        <v>0</v>
      </c>
      <c r="W436" t="str" cm="1">
        <f t="array" ref="W436">IF(Table2[[#This Row],[Interaction_Count_Final]]="","N/A",_xlfn.IFS(Table2[[#This Row],[Interaction_Count_Final]]&lt;=2,"Low",Table2[[#This Row],[Interaction_Count_Final]]&lt;=5,"Medium",Table2[[#This Row],[Interaction_Count_Final]]&gt;=6,"High",TRUE,"CHECK"))</f>
        <v>High</v>
      </c>
      <c r="X436" t="b">
        <f t="shared" si="6"/>
        <v>1</v>
      </c>
      <c r="Y436" t="b">
        <f>tbl_CleanLeads[[#This Row],[Response_Time_Hours]]&gt;24</f>
        <v>0</v>
      </c>
      <c r="Z436" s="13" t="b">
        <f>tbl_CleanLeads[[#This Row],[Response_Time_Hours]]&gt;72</f>
        <v>0</v>
      </c>
      <c r="AA436" s="13" t="b">
        <f>tbl_CleanLeads[[#This Row],[Status_Clean]]="Converted"</f>
        <v>0</v>
      </c>
    </row>
    <row r="437" spans="1:27">
      <c r="A437" t="s">
        <v>90</v>
      </c>
      <c r="B437" t="s">
        <v>1476</v>
      </c>
      <c r="C437" t="s">
        <v>1477</v>
      </c>
      <c r="D437" t="s">
        <v>7268</v>
      </c>
      <c r="E437" t="s">
        <v>69</v>
      </c>
      <c r="F437" t="s">
        <v>193</v>
      </c>
      <c r="G437" s="1">
        <v>44958</v>
      </c>
      <c r="H437" s="8">
        <f>MONTH(tbl_CleanLeads[[#This Row],[Lead_Date_Final]])</f>
        <v>2</v>
      </c>
      <c r="I437" t="s">
        <v>7283</v>
      </c>
      <c r="J437" t="s">
        <v>7263</v>
      </c>
      <c r="K437" t="s">
        <v>7284</v>
      </c>
      <c r="L437">
        <f>WEEKDAY(tbl_CleanLeads[[#This Row],[Lead_Date_Final]],2)</f>
        <v>3</v>
      </c>
      <c r="M437" t="s">
        <v>7272</v>
      </c>
      <c r="N437">
        <v>44.9</v>
      </c>
      <c r="O437" s="7">
        <v>1056.75</v>
      </c>
      <c r="P437">
        <v>43</v>
      </c>
      <c r="Q437" t="s">
        <v>7289</v>
      </c>
      <c r="R437">
        <f>IF(UPPER(TRIM(Table2[[#This Row],[Status_Clean]]))="CONVERTED",1,0)</f>
        <v>0</v>
      </c>
      <c r="S437">
        <f>IF(ISNUMBER(MATCH(UPPER(TRIM(Table2[[#This Row],[Status_Clean]])),{"CONTACTED","QUALIFIED","CONVERTED"},0)),1,0)</f>
        <v>0</v>
      </c>
      <c r="T437" cm="1">
        <f t="array" ref="T437">_xlfn.SWITCH(UPPER(TRIM(Table2[[#This Row],[Status_Clean]])),"NEW",1,"CONTACTED",2,"QUALIFIED",3,"CONVERTED",4,"LOST",5,99)</f>
        <v>1</v>
      </c>
      <c r="U437" t="str" cm="1">
        <f t="array" ref="U437">_xlfn.LET(_xlpm.x,IFERROR(VALUE(Table2[[#This Row],[Response_Time_Hours]]),""),IF(_xlpm.x="","CHECK",_xlfn.IFS(_xlpm.x&lt;=1,"Immediate",_xlpm.x&lt;=6,"Fast",_xlpm.x&lt;=24,"Moderate",_xlpm.x&gt;24,"Delayed")))</f>
        <v>Delayed</v>
      </c>
      <c r="V437">
        <f>FLOOR(tbl_CleanLeads[[#This Row],[Response_Time_Hours]],6)</f>
        <v>42</v>
      </c>
      <c r="W437" t="str" cm="1">
        <f t="array" ref="W437">IF(Table2[[#This Row],[Interaction_Count_Final]]="","N/A",_xlfn.IFS(Table2[[#This Row],[Interaction_Count_Final]]&lt;=2,"Low",Table2[[#This Row],[Interaction_Count_Final]]&lt;=5,"Medium",Table2[[#This Row],[Interaction_Count_Final]]&gt;=6,"High",TRUE,"CHECK"))</f>
        <v>High</v>
      </c>
      <c r="X437" t="b">
        <f t="shared" si="6"/>
        <v>1</v>
      </c>
      <c r="Y437" t="b">
        <f>tbl_CleanLeads[[#This Row],[Response_Time_Hours]]&gt;24</f>
        <v>1</v>
      </c>
      <c r="Z437" s="13" t="b">
        <f>tbl_CleanLeads[[#This Row],[Response_Time_Hours]]&gt;72</f>
        <v>0</v>
      </c>
      <c r="AA437" s="13" t="b">
        <f>tbl_CleanLeads[[#This Row],[Status_Clean]]="Converted"</f>
        <v>0</v>
      </c>
    </row>
    <row r="438" spans="1:27">
      <c r="A438" t="s">
        <v>63</v>
      </c>
      <c r="B438" t="s">
        <v>1479</v>
      </c>
      <c r="C438" t="s">
        <v>1480</v>
      </c>
      <c r="D438" t="s">
        <v>7274</v>
      </c>
      <c r="E438" t="s">
        <v>311</v>
      </c>
      <c r="F438" t="s">
        <v>125</v>
      </c>
      <c r="G438" s="1">
        <v>45191</v>
      </c>
      <c r="H438" s="8">
        <f>MONTH(tbl_CleanLeads[[#This Row],[Lead_Date_Final]])</f>
        <v>9</v>
      </c>
      <c r="I438" t="s">
        <v>7287</v>
      </c>
      <c r="J438" t="s">
        <v>7263</v>
      </c>
      <c r="K438" t="s">
        <v>7288</v>
      </c>
      <c r="L438">
        <f>WEEKDAY(tbl_CleanLeads[[#This Row],[Lead_Date_Final]],2)</f>
        <v>5</v>
      </c>
      <c r="M438" t="s">
        <v>7312</v>
      </c>
      <c r="N438">
        <v>22.2</v>
      </c>
      <c r="O438" s="7">
        <v>3456.63</v>
      </c>
      <c r="P438">
        <v>21</v>
      </c>
      <c r="Q438" t="s">
        <v>7266</v>
      </c>
      <c r="R438">
        <f>IF(UPPER(TRIM(Table2[[#This Row],[Status_Clean]]))="CONVERTED",1,0)</f>
        <v>0</v>
      </c>
      <c r="S438">
        <f>IF(ISNUMBER(MATCH(UPPER(TRIM(Table2[[#This Row],[Status_Clean]])),{"CONTACTED","QUALIFIED","CONVERTED"},0)),1,0)</f>
        <v>1</v>
      </c>
      <c r="T438" cm="1">
        <f t="array" ref="T438">_xlfn.SWITCH(UPPER(TRIM(Table2[[#This Row],[Status_Clean]])),"NEW",1,"CONTACTED",2,"QUALIFIED",3,"CONVERTED",4,"LOST",5,99)</f>
        <v>2</v>
      </c>
      <c r="U438" t="str" cm="1">
        <f t="array" ref="U438">_xlfn.LET(_xlpm.x,IFERROR(VALUE(Table2[[#This Row],[Response_Time_Hours]]),""),IF(_xlpm.x="","CHECK",_xlfn.IFS(_xlpm.x&lt;=1,"Immediate",_xlpm.x&lt;=6,"Fast",_xlpm.x&lt;=24,"Moderate",_xlpm.x&gt;24,"Delayed")))</f>
        <v>Moderate</v>
      </c>
      <c r="V438">
        <f>FLOOR(tbl_CleanLeads[[#This Row],[Response_Time_Hours]],6)</f>
        <v>18</v>
      </c>
      <c r="W438" t="str" cm="1">
        <f t="array" ref="W438">IF(Table2[[#This Row],[Interaction_Count_Final]]="","N/A",_xlfn.IFS(Table2[[#This Row],[Interaction_Count_Final]]&lt;=2,"Low",Table2[[#This Row],[Interaction_Count_Final]]&lt;=5,"Medium",Table2[[#This Row],[Interaction_Count_Final]]&gt;=6,"High",TRUE,"CHECK"))</f>
        <v>High</v>
      </c>
      <c r="X438" t="b">
        <f t="shared" si="6"/>
        <v>1</v>
      </c>
      <c r="Y438" t="b">
        <f>tbl_CleanLeads[[#This Row],[Response_Time_Hours]]&gt;24</f>
        <v>0</v>
      </c>
      <c r="Z438" s="13" t="b">
        <f>tbl_CleanLeads[[#This Row],[Response_Time_Hours]]&gt;72</f>
        <v>0</v>
      </c>
      <c r="AA438" s="13" t="b">
        <f>tbl_CleanLeads[[#This Row],[Status_Clean]]="Converted"</f>
        <v>0</v>
      </c>
    </row>
    <row r="439" spans="1:27">
      <c r="A439" t="s">
        <v>102</v>
      </c>
      <c r="B439" t="s">
        <v>1483</v>
      </c>
      <c r="C439" t="s">
        <v>1484</v>
      </c>
      <c r="D439" t="s">
        <v>7303</v>
      </c>
      <c r="E439" t="s">
        <v>363</v>
      </c>
      <c r="F439" t="s">
        <v>71</v>
      </c>
      <c r="G439" s="1">
        <v>45296</v>
      </c>
      <c r="H439" s="8">
        <f>MONTH(tbl_CleanLeads[[#This Row],[Lead_Date_Final]])</f>
        <v>1</v>
      </c>
      <c r="I439" t="s">
        <v>7317</v>
      </c>
      <c r="J439" t="s">
        <v>7271</v>
      </c>
      <c r="K439" t="s">
        <v>7284</v>
      </c>
      <c r="L439">
        <f>WEEKDAY(tbl_CleanLeads[[#This Row],[Lead_Date_Final]],2)</f>
        <v>5</v>
      </c>
      <c r="M439" t="s">
        <v>7312</v>
      </c>
      <c r="N439">
        <v>64.099999999999994</v>
      </c>
      <c r="O439" s="7">
        <v>1088.27</v>
      </c>
      <c r="P439">
        <v>5</v>
      </c>
      <c r="Q439" t="s">
        <v>7289</v>
      </c>
      <c r="R439">
        <f>IF(UPPER(TRIM(Table2[[#This Row],[Status_Clean]]))="CONVERTED",1,0)</f>
        <v>0</v>
      </c>
      <c r="S439">
        <f>IF(ISNUMBER(MATCH(UPPER(TRIM(Table2[[#This Row],[Status_Clean]])),{"CONTACTED","QUALIFIED","CONVERTED"},0)),1,0)</f>
        <v>1</v>
      </c>
      <c r="T439" cm="1">
        <f t="array" ref="T439">_xlfn.SWITCH(UPPER(TRIM(Table2[[#This Row],[Status_Clean]])),"NEW",1,"CONTACTED",2,"QUALIFIED",3,"CONVERTED",4,"LOST",5,99)</f>
        <v>3</v>
      </c>
      <c r="U439" t="str" cm="1">
        <f t="array" ref="U439">_xlfn.LET(_xlpm.x,IFERROR(VALUE(Table2[[#This Row],[Response_Time_Hours]]),""),IF(_xlpm.x="","CHECK",_xlfn.IFS(_xlpm.x&lt;=1,"Immediate",_xlpm.x&lt;=6,"Fast",_xlpm.x&lt;=24,"Moderate",_xlpm.x&gt;24,"Delayed")))</f>
        <v>Delayed</v>
      </c>
      <c r="V439">
        <f>FLOOR(tbl_CleanLeads[[#This Row],[Response_Time_Hours]],6)</f>
        <v>60</v>
      </c>
      <c r="W439" t="str" cm="1">
        <f t="array" ref="W439">IF(Table2[[#This Row],[Interaction_Count_Final]]="","N/A",_xlfn.IFS(Table2[[#This Row],[Interaction_Count_Final]]&lt;=2,"Low",Table2[[#This Row],[Interaction_Count_Final]]&lt;=5,"Medium",Table2[[#This Row],[Interaction_Count_Final]]&gt;=6,"High",TRUE,"CHECK"))</f>
        <v>Medium</v>
      </c>
      <c r="X439" t="b">
        <f t="shared" si="6"/>
        <v>1</v>
      </c>
      <c r="Y439" t="b">
        <f>tbl_CleanLeads[[#This Row],[Response_Time_Hours]]&gt;24</f>
        <v>1</v>
      </c>
      <c r="Z439" s="13" t="b">
        <f>tbl_CleanLeads[[#This Row],[Response_Time_Hours]]&gt;72</f>
        <v>0</v>
      </c>
      <c r="AA439" s="13" t="b">
        <f>tbl_CleanLeads[[#This Row],[Status_Clean]]="Converted"</f>
        <v>0</v>
      </c>
    </row>
    <row r="440" spans="1:27">
      <c r="A440" t="s">
        <v>63</v>
      </c>
      <c r="B440" t="s">
        <v>1485</v>
      </c>
      <c r="C440" t="s">
        <v>1486</v>
      </c>
      <c r="D440" t="s">
        <v>7274</v>
      </c>
      <c r="E440" t="s">
        <v>311</v>
      </c>
      <c r="F440" t="s">
        <v>193</v>
      </c>
      <c r="G440" s="1">
        <v>45376</v>
      </c>
      <c r="H440" s="8">
        <f>MONTH(tbl_CleanLeads[[#This Row],[Lead_Date_Final]])</f>
        <v>3</v>
      </c>
      <c r="I440" t="s">
        <v>7295</v>
      </c>
      <c r="J440" t="s">
        <v>7271</v>
      </c>
      <c r="K440" t="s">
        <v>7284</v>
      </c>
      <c r="L440">
        <f>WEEKDAY(tbl_CleanLeads[[#This Row],[Lead_Date_Final]],2)</f>
        <v>1</v>
      </c>
      <c r="M440" t="s">
        <v>7298</v>
      </c>
      <c r="N440">
        <v>52.800000000000004</v>
      </c>
      <c r="O440" s="7">
        <v>2735.23</v>
      </c>
      <c r="P440">
        <v>4</v>
      </c>
      <c r="Q440" t="s">
        <v>7266</v>
      </c>
      <c r="R440">
        <f>IF(UPPER(TRIM(Table2[[#This Row],[Status_Clean]]))="CONVERTED",1,0)</f>
        <v>0</v>
      </c>
      <c r="S440">
        <f>IF(ISNUMBER(MATCH(UPPER(TRIM(Table2[[#This Row],[Status_Clean]])),{"CONTACTED","QUALIFIED","CONVERTED"},0)),1,0)</f>
        <v>0</v>
      </c>
      <c r="T440" cm="1">
        <f t="array" ref="T440">_xlfn.SWITCH(UPPER(TRIM(Table2[[#This Row],[Status_Clean]])),"NEW",1,"CONTACTED",2,"QUALIFIED",3,"CONVERTED",4,"LOST",5,99)</f>
        <v>1</v>
      </c>
      <c r="U440" t="str" cm="1">
        <f t="array" ref="U440">_xlfn.LET(_xlpm.x,IFERROR(VALUE(Table2[[#This Row],[Response_Time_Hours]]),""),IF(_xlpm.x="","CHECK",_xlfn.IFS(_xlpm.x&lt;=1,"Immediate",_xlpm.x&lt;=6,"Fast",_xlpm.x&lt;=24,"Moderate",_xlpm.x&gt;24,"Delayed")))</f>
        <v>Delayed</v>
      </c>
      <c r="V440">
        <f>FLOOR(tbl_CleanLeads[[#This Row],[Response_Time_Hours]],6)</f>
        <v>48</v>
      </c>
      <c r="W440" t="str" cm="1">
        <f t="array" ref="W440">IF(Table2[[#This Row],[Interaction_Count_Final]]="","N/A",_xlfn.IFS(Table2[[#This Row],[Interaction_Count_Final]]&lt;=2,"Low",Table2[[#This Row],[Interaction_Count_Final]]&lt;=5,"Medium",Table2[[#This Row],[Interaction_Count_Final]]&gt;=6,"High",TRUE,"CHECK"))</f>
        <v>Medium</v>
      </c>
      <c r="X440" t="b">
        <f t="shared" si="6"/>
        <v>1</v>
      </c>
      <c r="Y440" t="b">
        <f>tbl_CleanLeads[[#This Row],[Response_Time_Hours]]&gt;24</f>
        <v>1</v>
      </c>
      <c r="Z440" s="13" t="b">
        <f>tbl_CleanLeads[[#This Row],[Response_Time_Hours]]&gt;72</f>
        <v>0</v>
      </c>
      <c r="AA440" s="13" t="b">
        <f>tbl_CleanLeads[[#This Row],[Status_Clean]]="Converted"</f>
        <v>0</v>
      </c>
    </row>
    <row r="441" spans="1:27">
      <c r="A441" t="s">
        <v>63</v>
      </c>
      <c r="B441" t="s">
        <v>1487</v>
      </c>
      <c r="C441" t="s">
        <v>1488</v>
      </c>
      <c r="D441" t="s">
        <v>7280</v>
      </c>
      <c r="E441" t="s">
        <v>69</v>
      </c>
      <c r="F441" t="s">
        <v>71</v>
      </c>
      <c r="G441" s="1">
        <v>45536</v>
      </c>
      <c r="H441" s="8">
        <f>MONTH(tbl_CleanLeads[[#This Row],[Lead_Date_Final]])</f>
        <v>9</v>
      </c>
      <c r="I441" t="s">
        <v>7287</v>
      </c>
      <c r="J441" t="s">
        <v>7271</v>
      </c>
      <c r="K441" t="s">
        <v>7288</v>
      </c>
      <c r="L441">
        <f>WEEKDAY(tbl_CleanLeads[[#This Row],[Lead_Date_Final]],2)</f>
        <v>7</v>
      </c>
      <c r="M441" t="s">
        <v>7293</v>
      </c>
      <c r="N441">
        <v>18.899999999999999</v>
      </c>
      <c r="O441" s="7">
        <v>2237.37</v>
      </c>
      <c r="P441">
        <v>19</v>
      </c>
      <c r="Q441" t="s">
        <v>7266</v>
      </c>
      <c r="R441">
        <f>IF(UPPER(TRIM(Table2[[#This Row],[Status_Clean]]))="CONVERTED",1,0)</f>
        <v>0</v>
      </c>
      <c r="S441">
        <f>IF(ISNUMBER(MATCH(UPPER(TRIM(Table2[[#This Row],[Status_Clean]])),{"CONTACTED","QUALIFIED","CONVERTED"},0)),1,0)</f>
        <v>1</v>
      </c>
      <c r="T441" cm="1">
        <f t="array" ref="T441">_xlfn.SWITCH(UPPER(TRIM(Table2[[#This Row],[Status_Clean]])),"NEW",1,"CONTACTED",2,"QUALIFIED",3,"CONVERTED",4,"LOST",5,99)</f>
        <v>3</v>
      </c>
      <c r="U441" t="str" cm="1">
        <f t="array" ref="U441">_xlfn.LET(_xlpm.x,IFERROR(VALUE(Table2[[#This Row],[Response_Time_Hours]]),""),IF(_xlpm.x="","CHECK",_xlfn.IFS(_xlpm.x&lt;=1,"Immediate",_xlpm.x&lt;=6,"Fast",_xlpm.x&lt;=24,"Moderate",_xlpm.x&gt;24,"Delayed")))</f>
        <v>Moderate</v>
      </c>
      <c r="V441">
        <f>FLOOR(tbl_CleanLeads[[#This Row],[Response_Time_Hours]],6)</f>
        <v>18</v>
      </c>
      <c r="W441" t="str" cm="1">
        <f t="array" ref="W441">IF(Table2[[#This Row],[Interaction_Count_Final]]="","N/A",_xlfn.IFS(Table2[[#This Row],[Interaction_Count_Final]]&lt;=2,"Low",Table2[[#This Row],[Interaction_Count_Final]]&lt;=5,"Medium",Table2[[#This Row],[Interaction_Count_Final]]&gt;=6,"High",TRUE,"CHECK"))</f>
        <v>High</v>
      </c>
      <c r="X441" t="b">
        <f t="shared" si="6"/>
        <v>1</v>
      </c>
      <c r="Y441" t="b">
        <f>tbl_CleanLeads[[#This Row],[Response_Time_Hours]]&gt;24</f>
        <v>0</v>
      </c>
      <c r="Z441" s="13" t="b">
        <f>tbl_CleanLeads[[#This Row],[Response_Time_Hours]]&gt;72</f>
        <v>0</v>
      </c>
      <c r="AA441" s="13" t="b">
        <f>tbl_CleanLeads[[#This Row],[Status_Clean]]="Converted"</f>
        <v>0</v>
      </c>
    </row>
    <row r="442" spans="1:27">
      <c r="A442" t="s">
        <v>63</v>
      </c>
      <c r="B442" t="s">
        <v>1490</v>
      </c>
      <c r="C442" t="s">
        <v>1491</v>
      </c>
      <c r="D442" t="s">
        <v>7268</v>
      </c>
      <c r="E442" t="s">
        <v>7308</v>
      </c>
      <c r="F442" t="s">
        <v>250</v>
      </c>
      <c r="G442" s="1">
        <v>45082</v>
      </c>
      <c r="H442" s="8">
        <f>MONTH(tbl_CleanLeads[[#This Row],[Lead_Date_Final]])</f>
        <v>6</v>
      </c>
      <c r="I442" t="s">
        <v>7276</v>
      </c>
      <c r="J442" t="s">
        <v>7263</v>
      </c>
      <c r="K442" t="s">
        <v>7277</v>
      </c>
      <c r="L442">
        <f>WEEKDAY(tbl_CleanLeads[[#This Row],[Lead_Date_Final]],2)</f>
        <v>1</v>
      </c>
      <c r="M442" t="s">
        <v>7298</v>
      </c>
      <c r="N442">
        <v>57.8</v>
      </c>
      <c r="O442" s="7">
        <v>3277.01</v>
      </c>
      <c r="P442">
        <v>30</v>
      </c>
      <c r="Q442" t="s">
        <v>7266</v>
      </c>
      <c r="R442">
        <f>IF(UPPER(TRIM(Table2[[#This Row],[Status_Clean]]))="CONVERTED",1,0)</f>
        <v>1</v>
      </c>
      <c r="S442">
        <f>IF(ISNUMBER(MATCH(UPPER(TRIM(Table2[[#This Row],[Status_Clean]])),{"CONTACTED","QUALIFIED","CONVERTED"},0)),1,0)</f>
        <v>1</v>
      </c>
      <c r="T442" cm="1">
        <f t="array" ref="T442">_xlfn.SWITCH(UPPER(TRIM(Table2[[#This Row],[Status_Clean]])),"NEW",1,"CONTACTED",2,"QUALIFIED",3,"CONVERTED",4,"LOST",5,99)</f>
        <v>4</v>
      </c>
      <c r="U442" t="str" cm="1">
        <f t="array" ref="U442">_xlfn.LET(_xlpm.x,IFERROR(VALUE(Table2[[#This Row],[Response_Time_Hours]]),""),IF(_xlpm.x="","CHECK",_xlfn.IFS(_xlpm.x&lt;=1,"Immediate",_xlpm.x&lt;=6,"Fast",_xlpm.x&lt;=24,"Moderate",_xlpm.x&gt;24,"Delayed")))</f>
        <v>Delayed</v>
      </c>
      <c r="V442">
        <f>FLOOR(tbl_CleanLeads[[#This Row],[Response_Time_Hours]],6)</f>
        <v>54</v>
      </c>
      <c r="W442" t="str" cm="1">
        <f t="array" ref="W442">IF(Table2[[#This Row],[Interaction_Count_Final]]="","N/A",_xlfn.IFS(Table2[[#This Row],[Interaction_Count_Final]]&lt;=2,"Low",Table2[[#This Row],[Interaction_Count_Final]]&lt;=5,"Medium",Table2[[#This Row],[Interaction_Count_Final]]&gt;=6,"High",TRUE,"CHECK"))</f>
        <v>High</v>
      </c>
      <c r="X442" t="b">
        <f t="shared" si="6"/>
        <v>1</v>
      </c>
      <c r="Y442" t="b">
        <f>tbl_CleanLeads[[#This Row],[Response_Time_Hours]]&gt;24</f>
        <v>1</v>
      </c>
      <c r="Z442" s="13" t="b">
        <f>tbl_CleanLeads[[#This Row],[Response_Time_Hours]]&gt;72</f>
        <v>0</v>
      </c>
      <c r="AA442" s="13" t="b">
        <f>tbl_CleanLeads[[#This Row],[Status_Clean]]="Converted"</f>
        <v>1</v>
      </c>
    </row>
    <row r="443" spans="1:27">
      <c r="A443" t="s">
        <v>102</v>
      </c>
      <c r="B443" t="s">
        <v>1494</v>
      </c>
      <c r="C443" t="s">
        <v>1495</v>
      </c>
      <c r="D443" t="s">
        <v>7258</v>
      </c>
      <c r="E443" t="s">
        <v>106</v>
      </c>
      <c r="F443" t="s">
        <v>193</v>
      </c>
      <c r="G443" s="1">
        <v>45019</v>
      </c>
      <c r="H443" s="8">
        <f>MONTH(tbl_CleanLeads[[#This Row],[Lead_Date_Final]])</f>
        <v>4</v>
      </c>
      <c r="I443" t="s">
        <v>7297</v>
      </c>
      <c r="J443" t="s">
        <v>7263</v>
      </c>
      <c r="K443" t="s">
        <v>7277</v>
      </c>
      <c r="L443">
        <f>WEEKDAY(tbl_CleanLeads[[#This Row],[Lead_Date_Final]],2)</f>
        <v>1</v>
      </c>
      <c r="M443" t="s">
        <v>7298</v>
      </c>
      <c r="N443">
        <v>6.2</v>
      </c>
      <c r="O443" s="7">
        <v>3160.82</v>
      </c>
      <c r="P443">
        <v>35</v>
      </c>
      <c r="Q443" t="s">
        <v>7266</v>
      </c>
      <c r="R443">
        <f>IF(UPPER(TRIM(Table2[[#This Row],[Status_Clean]]))="CONVERTED",1,0)</f>
        <v>0</v>
      </c>
      <c r="S443">
        <f>IF(ISNUMBER(MATCH(UPPER(TRIM(Table2[[#This Row],[Status_Clean]])),{"CONTACTED","QUALIFIED","CONVERTED"},0)),1,0)</f>
        <v>0</v>
      </c>
      <c r="T443" cm="1">
        <f t="array" ref="T443">_xlfn.SWITCH(UPPER(TRIM(Table2[[#This Row],[Status_Clean]])),"NEW",1,"CONTACTED",2,"QUALIFIED",3,"CONVERTED",4,"LOST",5,99)</f>
        <v>1</v>
      </c>
      <c r="U443" t="str" cm="1">
        <f t="array" ref="U443">_xlfn.LET(_xlpm.x,IFERROR(VALUE(Table2[[#This Row],[Response_Time_Hours]]),""),IF(_xlpm.x="","CHECK",_xlfn.IFS(_xlpm.x&lt;=1,"Immediate",_xlpm.x&lt;=6,"Fast",_xlpm.x&lt;=24,"Moderate",_xlpm.x&gt;24,"Delayed")))</f>
        <v>Moderate</v>
      </c>
      <c r="V443">
        <f>FLOOR(tbl_CleanLeads[[#This Row],[Response_Time_Hours]],6)</f>
        <v>6</v>
      </c>
      <c r="W443" t="str" cm="1">
        <f t="array" ref="W443">IF(Table2[[#This Row],[Interaction_Count_Final]]="","N/A",_xlfn.IFS(Table2[[#This Row],[Interaction_Count_Final]]&lt;=2,"Low",Table2[[#This Row],[Interaction_Count_Final]]&lt;=5,"Medium",Table2[[#This Row],[Interaction_Count_Final]]&gt;=6,"High",TRUE,"CHECK"))</f>
        <v>High</v>
      </c>
      <c r="X443" t="b">
        <f t="shared" si="6"/>
        <v>1</v>
      </c>
      <c r="Y443" t="b">
        <f>tbl_CleanLeads[[#This Row],[Response_Time_Hours]]&gt;24</f>
        <v>0</v>
      </c>
      <c r="Z443" s="13" t="b">
        <f>tbl_CleanLeads[[#This Row],[Response_Time_Hours]]&gt;72</f>
        <v>0</v>
      </c>
      <c r="AA443" s="13" t="b">
        <f>tbl_CleanLeads[[#This Row],[Status_Clean]]="Converted"</f>
        <v>0</v>
      </c>
    </row>
    <row r="444" spans="1:27">
      <c r="A444" t="s">
        <v>102</v>
      </c>
      <c r="B444" t="s">
        <v>1497</v>
      </c>
      <c r="C444" t="s">
        <v>1498</v>
      </c>
      <c r="D444" t="s">
        <v>7258</v>
      </c>
      <c r="E444" t="s">
        <v>311</v>
      </c>
      <c r="F444" t="s">
        <v>193</v>
      </c>
      <c r="G444" s="1">
        <v>45325</v>
      </c>
      <c r="H444" s="8">
        <f>MONTH(tbl_CleanLeads[[#This Row],[Lead_Date_Final]])</f>
        <v>2</v>
      </c>
      <c r="I444" t="s">
        <v>7283</v>
      </c>
      <c r="J444" t="s">
        <v>7271</v>
      </c>
      <c r="K444" t="s">
        <v>7284</v>
      </c>
      <c r="L444">
        <f>WEEKDAY(tbl_CleanLeads[[#This Row],[Lead_Date_Final]],2)</f>
        <v>6</v>
      </c>
      <c r="M444" t="s">
        <v>7278</v>
      </c>
      <c r="N444">
        <v>45.7</v>
      </c>
      <c r="O444" s="7">
        <v>3564.36</v>
      </c>
      <c r="P444">
        <v>44</v>
      </c>
      <c r="Q444" t="s">
        <v>7266</v>
      </c>
      <c r="R444">
        <f>IF(UPPER(TRIM(Table2[[#This Row],[Status_Clean]]))="CONVERTED",1,0)</f>
        <v>0</v>
      </c>
      <c r="S444">
        <f>IF(ISNUMBER(MATCH(UPPER(TRIM(Table2[[#This Row],[Status_Clean]])),{"CONTACTED","QUALIFIED","CONVERTED"},0)),1,0)</f>
        <v>0</v>
      </c>
      <c r="T444" cm="1">
        <f t="array" ref="T444">_xlfn.SWITCH(UPPER(TRIM(Table2[[#This Row],[Status_Clean]])),"NEW",1,"CONTACTED",2,"QUALIFIED",3,"CONVERTED",4,"LOST",5,99)</f>
        <v>1</v>
      </c>
      <c r="U444" t="str" cm="1">
        <f t="array" ref="U444">_xlfn.LET(_xlpm.x,IFERROR(VALUE(Table2[[#This Row],[Response_Time_Hours]]),""),IF(_xlpm.x="","CHECK",_xlfn.IFS(_xlpm.x&lt;=1,"Immediate",_xlpm.x&lt;=6,"Fast",_xlpm.x&lt;=24,"Moderate",_xlpm.x&gt;24,"Delayed")))</f>
        <v>Delayed</v>
      </c>
      <c r="V444">
        <f>FLOOR(tbl_CleanLeads[[#This Row],[Response_Time_Hours]],6)</f>
        <v>42</v>
      </c>
      <c r="W444" t="str" cm="1">
        <f t="array" ref="W444">IF(Table2[[#This Row],[Interaction_Count_Final]]="","N/A",_xlfn.IFS(Table2[[#This Row],[Interaction_Count_Final]]&lt;=2,"Low",Table2[[#This Row],[Interaction_Count_Final]]&lt;=5,"Medium",Table2[[#This Row],[Interaction_Count_Final]]&gt;=6,"High",TRUE,"CHECK"))</f>
        <v>High</v>
      </c>
      <c r="X444" t="b">
        <f t="shared" si="6"/>
        <v>1</v>
      </c>
      <c r="Y444" t="b">
        <f>tbl_CleanLeads[[#This Row],[Response_Time_Hours]]&gt;24</f>
        <v>1</v>
      </c>
      <c r="Z444" s="13" t="b">
        <f>tbl_CleanLeads[[#This Row],[Response_Time_Hours]]&gt;72</f>
        <v>0</v>
      </c>
      <c r="AA444" s="13" t="b">
        <f>tbl_CleanLeads[[#This Row],[Status_Clean]]="Converted"</f>
        <v>0</v>
      </c>
    </row>
    <row r="445" spans="1:27">
      <c r="A445" t="s">
        <v>63</v>
      </c>
      <c r="B445" t="s">
        <v>1500</v>
      </c>
      <c r="C445" t="s">
        <v>1501</v>
      </c>
      <c r="D445" t="s">
        <v>7280</v>
      </c>
      <c r="E445" t="s">
        <v>311</v>
      </c>
      <c r="F445" t="s">
        <v>193</v>
      </c>
      <c r="G445" s="1">
        <v>45181</v>
      </c>
      <c r="H445" s="8">
        <f>MONTH(tbl_CleanLeads[[#This Row],[Lead_Date_Final]])</f>
        <v>9</v>
      </c>
      <c r="I445" t="s">
        <v>7287</v>
      </c>
      <c r="J445" t="s">
        <v>7263</v>
      </c>
      <c r="K445" t="s">
        <v>7288</v>
      </c>
      <c r="L445">
        <f>WEEKDAY(tbl_CleanLeads[[#This Row],[Lead_Date_Final]],2)</f>
        <v>2</v>
      </c>
      <c r="M445" t="s">
        <v>7265</v>
      </c>
      <c r="N445">
        <v>41.2</v>
      </c>
      <c r="O445" s="7">
        <v>1282.7</v>
      </c>
      <c r="P445">
        <v>46</v>
      </c>
      <c r="Q445" t="s">
        <v>7289</v>
      </c>
      <c r="R445">
        <f>IF(UPPER(TRIM(Table2[[#This Row],[Status_Clean]]))="CONVERTED",1,0)</f>
        <v>0</v>
      </c>
      <c r="S445">
        <f>IF(ISNUMBER(MATCH(UPPER(TRIM(Table2[[#This Row],[Status_Clean]])),{"CONTACTED","QUALIFIED","CONVERTED"},0)),1,0)</f>
        <v>0</v>
      </c>
      <c r="T445" cm="1">
        <f t="array" ref="T445">_xlfn.SWITCH(UPPER(TRIM(Table2[[#This Row],[Status_Clean]])),"NEW",1,"CONTACTED",2,"QUALIFIED",3,"CONVERTED",4,"LOST",5,99)</f>
        <v>1</v>
      </c>
      <c r="U445" t="str" cm="1">
        <f t="array" ref="U445">_xlfn.LET(_xlpm.x,IFERROR(VALUE(Table2[[#This Row],[Response_Time_Hours]]),""),IF(_xlpm.x="","CHECK",_xlfn.IFS(_xlpm.x&lt;=1,"Immediate",_xlpm.x&lt;=6,"Fast",_xlpm.x&lt;=24,"Moderate",_xlpm.x&gt;24,"Delayed")))</f>
        <v>Delayed</v>
      </c>
      <c r="V445">
        <f>FLOOR(tbl_CleanLeads[[#This Row],[Response_Time_Hours]],6)</f>
        <v>36</v>
      </c>
      <c r="W445" t="str" cm="1">
        <f t="array" ref="W445">IF(Table2[[#This Row],[Interaction_Count_Final]]="","N/A",_xlfn.IFS(Table2[[#This Row],[Interaction_Count_Final]]&lt;=2,"Low",Table2[[#This Row],[Interaction_Count_Final]]&lt;=5,"Medium",Table2[[#This Row],[Interaction_Count_Final]]&gt;=6,"High",TRUE,"CHECK"))</f>
        <v>High</v>
      </c>
      <c r="X445" t="b">
        <f t="shared" si="6"/>
        <v>1</v>
      </c>
      <c r="Y445" t="b">
        <f>tbl_CleanLeads[[#This Row],[Response_Time_Hours]]&gt;24</f>
        <v>1</v>
      </c>
      <c r="Z445" s="13" t="b">
        <f>tbl_CleanLeads[[#This Row],[Response_Time_Hours]]&gt;72</f>
        <v>0</v>
      </c>
      <c r="AA445" s="13" t="b">
        <f>tbl_CleanLeads[[#This Row],[Status_Clean]]="Converted"</f>
        <v>0</v>
      </c>
    </row>
    <row r="446" spans="1:27">
      <c r="A446" t="s">
        <v>63</v>
      </c>
      <c r="B446" t="s">
        <v>1503</v>
      </c>
      <c r="C446" t="s">
        <v>1504</v>
      </c>
      <c r="D446" t="s">
        <v>7268</v>
      </c>
      <c r="E446" t="s">
        <v>473</v>
      </c>
      <c r="F446" t="s">
        <v>250</v>
      </c>
      <c r="G446" s="1">
        <v>45625</v>
      </c>
      <c r="H446" s="8">
        <f>MONTH(tbl_CleanLeads[[#This Row],[Lead_Date_Final]])</f>
        <v>11</v>
      </c>
      <c r="I446" t="s">
        <v>7300</v>
      </c>
      <c r="J446" t="s">
        <v>7271</v>
      </c>
      <c r="K446" t="s">
        <v>7264</v>
      </c>
      <c r="L446">
        <f>WEEKDAY(tbl_CleanLeads[[#This Row],[Lead_Date_Final]],2)</f>
        <v>5</v>
      </c>
      <c r="M446" t="s">
        <v>7312</v>
      </c>
      <c r="N446">
        <v>62.400000000000006</v>
      </c>
      <c r="O446" s="7">
        <v>4444.28</v>
      </c>
      <c r="P446">
        <v>32</v>
      </c>
      <c r="Q446" t="s">
        <v>7273</v>
      </c>
      <c r="R446">
        <f>IF(UPPER(TRIM(Table2[[#This Row],[Status_Clean]]))="CONVERTED",1,0)</f>
        <v>1</v>
      </c>
      <c r="S446">
        <f>IF(ISNUMBER(MATCH(UPPER(TRIM(Table2[[#This Row],[Status_Clean]])),{"CONTACTED","QUALIFIED","CONVERTED"},0)),1,0)</f>
        <v>1</v>
      </c>
      <c r="T446" cm="1">
        <f t="array" ref="T446">_xlfn.SWITCH(UPPER(TRIM(Table2[[#This Row],[Status_Clean]])),"NEW",1,"CONTACTED",2,"QUALIFIED",3,"CONVERTED",4,"LOST",5,99)</f>
        <v>4</v>
      </c>
      <c r="U446" t="str" cm="1">
        <f t="array" ref="U446">_xlfn.LET(_xlpm.x,IFERROR(VALUE(Table2[[#This Row],[Response_Time_Hours]]),""),IF(_xlpm.x="","CHECK",_xlfn.IFS(_xlpm.x&lt;=1,"Immediate",_xlpm.x&lt;=6,"Fast",_xlpm.x&lt;=24,"Moderate",_xlpm.x&gt;24,"Delayed")))</f>
        <v>Delayed</v>
      </c>
      <c r="V446">
        <f>FLOOR(tbl_CleanLeads[[#This Row],[Response_Time_Hours]],6)</f>
        <v>60</v>
      </c>
      <c r="W446" t="str" cm="1">
        <f t="array" ref="W446">IF(Table2[[#This Row],[Interaction_Count_Final]]="","N/A",_xlfn.IFS(Table2[[#This Row],[Interaction_Count_Final]]&lt;=2,"Low",Table2[[#This Row],[Interaction_Count_Final]]&lt;=5,"Medium",Table2[[#This Row],[Interaction_Count_Final]]&gt;=6,"High",TRUE,"CHECK"))</f>
        <v>High</v>
      </c>
      <c r="X446" t="b">
        <f t="shared" si="6"/>
        <v>1</v>
      </c>
      <c r="Y446" t="b">
        <f>tbl_CleanLeads[[#This Row],[Response_Time_Hours]]&gt;24</f>
        <v>1</v>
      </c>
      <c r="Z446" s="13" t="b">
        <f>tbl_CleanLeads[[#This Row],[Response_Time_Hours]]&gt;72</f>
        <v>0</v>
      </c>
      <c r="AA446" s="13" t="b">
        <f>tbl_CleanLeads[[#This Row],[Status_Clean]]="Converted"</f>
        <v>1</v>
      </c>
    </row>
    <row r="447" spans="1:27">
      <c r="A447" t="s">
        <v>63</v>
      </c>
      <c r="B447" t="s">
        <v>1506</v>
      </c>
      <c r="C447" t="s">
        <v>1507</v>
      </c>
      <c r="D447" t="s">
        <v>7268</v>
      </c>
      <c r="E447" t="s">
        <v>106</v>
      </c>
      <c r="F447" t="s">
        <v>125</v>
      </c>
      <c r="G447" s="1">
        <v>44986</v>
      </c>
      <c r="H447" s="8">
        <f>MONTH(tbl_CleanLeads[[#This Row],[Lead_Date_Final]])</f>
        <v>3</v>
      </c>
      <c r="I447" t="s">
        <v>7295</v>
      </c>
      <c r="J447" t="s">
        <v>7263</v>
      </c>
      <c r="K447" t="s">
        <v>7284</v>
      </c>
      <c r="L447">
        <f>WEEKDAY(tbl_CleanLeads[[#This Row],[Lead_Date_Final]],2)</f>
        <v>3</v>
      </c>
      <c r="M447" t="s">
        <v>7272</v>
      </c>
      <c r="N447">
        <v>62.7</v>
      </c>
      <c r="O447" s="7">
        <v>2520.89</v>
      </c>
      <c r="P447">
        <v>20</v>
      </c>
      <c r="Q447" t="s">
        <v>7266</v>
      </c>
      <c r="R447">
        <f>IF(UPPER(TRIM(Table2[[#This Row],[Status_Clean]]))="CONVERTED",1,0)</f>
        <v>0</v>
      </c>
      <c r="S447">
        <f>IF(ISNUMBER(MATCH(UPPER(TRIM(Table2[[#This Row],[Status_Clean]])),{"CONTACTED","QUALIFIED","CONVERTED"},0)),1,0)</f>
        <v>1</v>
      </c>
      <c r="T447" cm="1">
        <f t="array" ref="T447">_xlfn.SWITCH(UPPER(TRIM(Table2[[#This Row],[Status_Clean]])),"NEW",1,"CONTACTED",2,"QUALIFIED",3,"CONVERTED",4,"LOST",5,99)</f>
        <v>2</v>
      </c>
      <c r="U447" t="str" cm="1">
        <f t="array" ref="U447">_xlfn.LET(_xlpm.x,IFERROR(VALUE(Table2[[#This Row],[Response_Time_Hours]]),""),IF(_xlpm.x="","CHECK",_xlfn.IFS(_xlpm.x&lt;=1,"Immediate",_xlpm.x&lt;=6,"Fast",_xlpm.x&lt;=24,"Moderate",_xlpm.x&gt;24,"Delayed")))</f>
        <v>Delayed</v>
      </c>
      <c r="V447">
        <f>FLOOR(tbl_CleanLeads[[#This Row],[Response_Time_Hours]],6)</f>
        <v>60</v>
      </c>
      <c r="W447" t="str" cm="1">
        <f t="array" ref="W447">IF(Table2[[#This Row],[Interaction_Count_Final]]="","N/A",_xlfn.IFS(Table2[[#This Row],[Interaction_Count_Final]]&lt;=2,"Low",Table2[[#This Row],[Interaction_Count_Final]]&lt;=5,"Medium",Table2[[#This Row],[Interaction_Count_Final]]&gt;=6,"High",TRUE,"CHECK"))</f>
        <v>High</v>
      </c>
      <c r="X447" t="b">
        <f t="shared" si="6"/>
        <v>1</v>
      </c>
      <c r="Y447" t="b">
        <f>tbl_CleanLeads[[#This Row],[Response_Time_Hours]]&gt;24</f>
        <v>1</v>
      </c>
      <c r="Z447" s="13" t="b">
        <f>tbl_CleanLeads[[#This Row],[Response_Time_Hours]]&gt;72</f>
        <v>0</v>
      </c>
      <c r="AA447" s="13" t="b">
        <f>tbl_CleanLeads[[#This Row],[Status_Clean]]="Converted"</f>
        <v>0</v>
      </c>
    </row>
    <row r="448" spans="1:27">
      <c r="A448" t="s">
        <v>63</v>
      </c>
      <c r="B448" t="s">
        <v>1509</v>
      </c>
      <c r="C448" t="s">
        <v>1510</v>
      </c>
      <c r="D448" t="s">
        <v>7274</v>
      </c>
      <c r="E448" t="s">
        <v>1356</v>
      </c>
      <c r="F448" t="s">
        <v>193</v>
      </c>
      <c r="G448" s="1">
        <v>45307</v>
      </c>
      <c r="H448" s="8">
        <f>MONTH(tbl_CleanLeads[[#This Row],[Lead_Date_Final]])</f>
        <v>1</v>
      </c>
      <c r="I448" t="s">
        <v>7317</v>
      </c>
      <c r="J448" t="s">
        <v>7271</v>
      </c>
      <c r="K448" t="s">
        <v>7284</v>
      </c>
      <c r="L448">
        <f>WEEKDAY(tbl_CleanLeads[[#This Row],[Lead_Date_Final]],2)</f>
        <v>2</v>
      </c>
      <c r="M448" t="s">
        <v>7265</v>
      </c>
      <c r="N448">
        <v>28.799999999999997</v>
      </c>
      <c r="O448" s="7">
        <v>2480.84</v>
      </c>
      <c r="P448">
        <v>18</v>
      </c>
      <c r="Q448" t="s">
        <v>7266</v>
      </c>
      <c r="R448">
        <f>IF(UPPER(TRIM(Table2[[#This Row],[Status_Clean]]))="CONVERTED",1,0)</f>
        <v>0</v>
      </c>
      <c r="S448">
        <f>IF(ISNUMBER(MATCH(UPPER(TRIM(Table2[[#This Row],[Status_Clean]])),{"CONTACTED","QUALIFIED","CONVERTED"},0)),1,0)</f>
        <v>0</v>
      </c>
      <c r="T448" cm="1">
        <f t="array" ref="T448">_xlfn.SWITCH(UPPER(TRIM(Table2[[#This Row],[Status_Clean]])),"NEW",1,"CONTACTED",2,"QUALIFIED",3,"CONVERTED",4,"LOST",5,99)</f>
        <v>1</v>
      </c>
      <c r="U448" t="str" cm="1">
        <f t="array" ref="U448">_xlfn.LET(_xlpm.x,IFERROR(VALUE(Table2[[#This Row],[Response_Time_Hours]]),""),IF(_xlpm.x="","CHECK",_xlfn.IFS(_xlpm.x&lt;=1,"Immediate",_xlpm.x&lt;=6,"Fast",_xlpm.x&lt;=24,"Moderate",_xlpm.x&gt;24,"Delayed")))</f>
        <v>Delayed</v>
      </c>
      <c r="V448">
        <f>FLOOR(tbl_CleanLeads[[#This Row],[Response_Time_Hours]],6)</f>
        <v>24</v>
      </c>
      <c r="W448" t="str" cm="1">
        <f t="array" ref="W448">IF(Table2[[#This Row],[Interaction_Count_Final]]="","N/A",_xlfn.IFS(Table2[[#This Row],[Interaction_Count_Final]]&lt;=2,"Low",Table2[[#This Row],[Interaction_Count_Final]]&lt;=5,"Medium",Table2[[#This Row],[Interaction_Count_Final]]&gt;=6,"High",TRUE,"CHECK"))</f>
        <v>High</v>
      </c>
      <c r="X448" t="b">
        <f t="shared" si="6"/>
        <v>1</v>
      </c>
      <c r="Y448" t="b">
        <f>tbl_CleanLeads[[#This Row],[Response_Time_Hours]]&gt;24</f>
        <v>1</v>
      </c>
      <c r="Z448" s="13" t="b">
        <f>tbl_CleanLeads[[#This Row],[Response_Time_Hours]]&gt;72</f>
        <v>0</v>
      </c>
      <c r="AA448" s="13" t="b">
        <f>tbl_CleanLeads[[#This Row],[Status_Clean]]="Converted"</f>
        <v>0</v>
      </c>
    </row>
    <row r="449" spans="1:27">
      <c r="A449" t="s">
        <v>70</v>
      </c>
      <c r="B449" t="s">
        <v>1512</v>
      </c>
      <c r="C449" t="s">
        <v>1513</v>
      </c>
      <c r="D449" t="s">
        <v>7280</v>
      </c>
      <c r="E449" t="s">
        <v>792</v>
      </c>
      <c r="F449" t="s">
        <v>125</v>
      </c>
      <c r="G449" s="1">
        <v>45231</v>
      </c>
      <c r="H449" s="8">
        <f>MONTH(tbl_CleanLeads[[#This Row],[Lead_Date_Final]])</f>
        <v>11</v>
      </c>
      <c r="I449" t="s">
        <v>7300</v>
      </c>
      <c r="J449" t="s">
        <v>7263</v>
      </c>
      <c r="K449" t="s">
        <v>7264</v>
      </c>
      <c r="L449">
        <f>WEEKDAY(tbl_CleanLeads[[#This Row],[Lead_Date_Final]],2)</f>
        <v>3</v>
      </c>
      <c r="M449" t="s">
        <v>7272</v>
      </c>
      <c r="N449">
        <v>51.9</v>
      </c>
      <c r="O449" s="7">
        <v>4963.1499999999996</v>
      </c>
      <c r="P449">
        <v>15</v>
      </c>
      <c r="Q449" t="s">
        <v>7273</v>
      </c>
      <c r="R449">
        <f>IF(UPPER(TRIM(Table2[[#This Row],[Status_Clean]]))="CONVERTED",1,0)</f>
        <v>0</v>
      </c>
      <c r="S449">
        <f>IF(ISNUMBER(MATCH(UPPER(TRIM(Table2[[#This Row],[Status_Clean]])),{"CONTACTED","QUALIFIED","CONVERTED"},0)),1,0)</f>
        <v>1</v>
      </c>
      <c r="T449" cm="1">
        <f t="array" ref="T449">_xlfn.SWITCH(UPPER(TRIM(Table2[[#This Row],[Status_Clean]])),"NEW",1,"CONTACTED",2,"QUALIFIED",3,"CONVERTED",4,"LOST",5,99)</f>
        <v>2</v>
      </c>
      <c r="U449" t="str" cm="1">
        <f t="array" ref="U449">_xlfn.LET(_xlpm.x,IFERROR(VALUE(Table2[[#This Row],[Response_Time_Hours]]),""),IF(_xlpm.x="","CHECK",_xlfn.IFS(_xlpm.x&lt;=1,"Immediate",_xlpm.x&lt;=6,"Fast",_xlpm.x&lt;=24,"Moderate",_xlpm.x&gt;24,"Delayed")))</f>
        <v>Delayed</v>
      </c>
      <c r="V449">
        <f>FLOOR(tbl_CleanLeads[[#This Row],[Response_Time_Hours]],6)</f>
        <v>48</v>
      </c>
      <c r="W449" t="str" cm="1">
        <f t="array" ref="W449">IF(Table2[[#This Row],[Interaction_Count_Final]]="","N/A",_xlfn.IFS(Table2[[#This Row],[Interaction_Count_Final]]&lt;=2,"Low",Table2[[#This Row],[Interaction_Count_Final]]&lt;=5,"Medium",Table2[[#This Row],[Interaction_Count_Final]]&gt;=6,"High",TRUE,"CHECK"))</f>
        <v>High</v>
      </c>
      <c r="X449" t="b">
        <f t="shared" si="6"/>
        <v>1</v>
      </c>
      <c r="Y449" t="b">
        <f>tbl_CleanLeads[[#This Row],[Response_Time_Hours]]&gt;24</f>
        <v>1</v>
      </c>
      <c r="Z449" s="13" t="b">
        <f>tbl_CleanLeads[[#This Row],[Response_Time_Hours]]&gt;72</f>
        <v>0</v>
      </c>
      <c r="AA449" s="13" t="b">
        <f>tbl_CleanLeads[[#This Row],[Status_Clean]]="Converted"</f>
        <v>0</v>
      </c>
    </row>
    <row r="450" spans="1:27">
      <c r="A450" t="s">
        <v>102</v>
      </c>
      <c r="B450" t="s">
        <v>1515</v>
      </c>
      <c r="C450" t="s">
        <v>1516</v>
      </c>
      <c r="D450" t="s">
        <v>7303</v>
      </c>
      <c r="E450" t="s">
        <v>101</v>
      </c>
      <c r="F450" t="s">
        <v>193</v>
      </c>
      <c r="G450" s="1">
        <v>45311</v>
      </c>
      <c r="H450" s="8">
        <f>MONTH(tbl_CleanLeads[[#This Row],[Lead_Date_Final]])</f>
        <v>1</v>
      </c>
      <c r="I450" t="s">
        <v>7317</v>
      </c>
      <c r="J450" t="s">
        <v>7271</v>
      </c>
      <c r="K450" t="s">
        <v>7284</v>
      </c>
      <c r="L450">
        <f>WEEKDAY(tbl_CleanLeads[[#This Row],[Lead_Date_Final]],2)</f>
        <v>6</v>
      </c>
      <c r="M450" t="s">
        <v>7278</v>
      </c>
      <c r="N450">
        <v>47.7</v>
      </c>
      <c r="O450" s="7">
        <v>4161.38</v>
      </c>
      <c r="P450">
        <v>19</v>
      </c>
      <c r="Q450" t="s">
        <v>7273</v>
      </c>
      <c r="R450">
        <f>IF(UPPER(TRIM(Table2[[#This Row],[Status_Clean]]))="CONVERTED",1,0)</f>
        <v>0</v>
      </c>
      <c r="S450">
        <f>IF(ISNUMBER(MATCH(UPPER(TRIM(Table2[[#This Row],[Status_Clean]])),{"CONTACTED","QUALIFIED","CONVERTED"},0)),1,0)</f>
        <v>0</v>
      </c>
      <c r="T450" cm="1">
        <f t="array" ref="T450">_xlfn.SWITCH(UPPER(TRIM(Table2[[#This Row],[Status_Clean]])),"NEW",1,"CONTACTED",2,"QUALIFIED",3,"CONVERTED",4,"LOST",5,99)</f>
        <v>1</v>
      </c>
      <c r="U450" t="str" cm="1">
        <f t="array" ref="U450">_xlfn.LET(_xlpm.x,IFERROR(VALUE(Table2[[#This Row],[Response_Time_Hours]]),""),IF(_xlpm.x="","CHECK",_xlfn.IFS(_xlpm.x&lt;=1,"Immediate",_xlpm.x&lt;=6,"Fast",_xlpm.x&lt;=24,"Moderate",_xlpm.x&gt;24,"Delayed")))</f>
        <v>Delayed</v>
      </c>
      <c r="V450">
        <f>FLOOR(tbl_CleanLeads[[#This Row],[Response_Time_Hours]],6)</f>
        <v>42</v>
      </c>
      <c r="W450" t="str" cm="1">
        <f t="array" ref="W450">IF(Table2[[#This Row],[Interaction_Count_Final]]="","N/A",_xlfn.IFS(Table2[[#This Row],[Interaction_Count_Final]]&lt;=2,"Low",Table2[[#This Row],[Interaction_Count_Final]]&lt;=5,"Medium",Table2[[#This Row],[Interaction_Count_Final]]&gt;=6,"High",TRUE,"CHECK"))</f>
        <v>High</v>
      </c>
      <c r="X450" t="b">
        <f t="shared" ref="X450:X513" si="7">COUNTIF($A:$A,$A450)&gt;1</f>
        <v>1</v>
      </c>
      <c r="Y450" t="b">
        <f>tbl_CleanLeads[[#This Row],[Response_Time_Hours]]&gt;24</f>
        <v>1</v>
      </c>
      <c r="Z450" s="13" t="b">
        <f>tbl_CleanLeads[[#This Row],[Response_Time_Hours]]&gt;72</f>
        <v>0</v>
      </c>
      <c r="AA450" s="13" t="b">
        <f>tbl_CleanLeads[[#This Row],[Status_Clean]]="Converted"</f>
        <v>0</v>
      </c>
    </row>
    <row r="451" spans="1:27">
      <c r="A451" t="s">
        <v>90</v>
      </c>
      <c r="B451" t="s">
        <v>1518</v>
      </c>
      <c r="C451" t="s">
        <v>1519</v>
      </c>
      <c r="D451" t="s">
        <v>7274</v>
      </c>
      <c r="E451" t="s">
        <v>447</v>
      </c>
      <c r="F451" t="s">
        <v>71</v>
      </c>
      <c r="G451" s="1">
        <v>45168</v>
      </c>
      <c r="H451" s="8">
        <f>MONTH(tbl_CleanLeads[[#This Row],[Lead_Date_Final]])</f>
        <v>8</v>
      </c>
      <c r="I451" t="s">
        <v>7310</v>
      </c>
      <c r="J451" t="s">
        <v>7263</v>
      </c>
      <c r="K451" t="s">
        <v>7288</v>
      </c>
      <c r="L451">
        <f>WEEKDAY(tbl_CleanLeads[[#This Row],[Lead_Date_Final]],2)</f>
        <v>3</v>
      </c>
      <c r="M451" t="s">
        <v>7272</v>
      </c>
      <c r="N451">
        <v>67.199999999999989</v>
      </c>
      <c r="O451" s="7">
        <v>1657.84</v>
      </c>
      <c r="P451">
        <v>38</v>
      </c>
      <c r="Q451" t="s">
        <v>7289</v>
      </c>
      <c r="R451">
        <f>IF(UPPER(TRIM(Table2[[#This Row],[Status_Clean]]))="CONVERTED",1,0)</f>
        <v>0</v>
      </c>
      <c r="S451">
        <f>IF(ISNUMBER(MATCH(UPPER(TRIM(Table2[[#This Row],[Status_Clean]])),{"CONTACTED","QUALIFIED","CONVERTED"},0)),1,0)</f>
        <v>1</v>
      </c>
      <c r="T451" cm="1">
        <f t="array" ref="T451">_xlfn.SWITCH(UPPER(TRIM(Table2[[#This Row],[Status_Clean]])),"NEW",1,"CONTACTED",2,"QUALIFIED",3,"CONVERTED",4,"LOST",5,99)</f>
        <v>3</v>
      </c>
      <c r="U451" t="str" cm="1">
        <f t="array" ref="U451">_xlfn.LET(_xlpm.x,IFERROR(VALUE(Table2[[#This Row],[Response_Time_Hours]]),""),IF(_xlpm.x="","CHECK",_xlfn.IFS(_xlpm.x&lt;=1,"Immediate",_xlpm.x&lt;=6,"Fast",_xlpm.x&lt;=24,"Moderate",_xlpm.x&gt;24,"Delayed")))</f>
        <v>Delayed</v>
      </c>
      <c r="V451">
        <f>FLOOR(tbl_CleanLeads[[#This Row],[Response_Time_Hours]],6)</f>
        <v>66</v>
      </c>
      <c r="W451" t="str" cm="1">
        <f t="array" ref="W451">IF(Table2[[#This Row],[Interaction_Count_Final]]="","N/A",_xlfn.IFS(Table2[[#This Row],[Interaction_Count_Final]]&lt;=2,"Low",Table2[[#This Row],[Interaction_Count_Final]]&lt;=5,"Medium",Table2[[#This Row],[Interaction_Count_Final]]&gt;=6,"High",TRUE,"CHECK"))</f>
        <v>High</v>
      </c>
      <c r="X451" t="b">
        <f t="shared" si="7"/>
        <v>1</v>
      </c>
      <c r="Y451" t="b">
        <f>tbl_CleanLeads[[#This Row],[Response_Time_Hours]]&gt;24</f>
        <v>1</v>
      </c>
      <c r="Z451" s="13" t="b">
        <f>tbl_CleanLeads[[#This Row],[Response_Time_Hours]]&gt;72</f>
        <v>0</v>
      </c>
      <c r="AA451" s="13" t="b">
        <f>tbl_CleanLeads[[#This Row],[Status_Clean]]="Converted"</f>
        <v>0</v>
      </c>
    </row>
    <row r="452" spans="1:27">
      <c r="A452" t="s">
        <v>102</v>
      </c>
      <c r="B452" t="s">
        <v>1521</v>
      </c>
      <c r="C452" t="s">
        <v>1522</v>
      </c>
      <c r="D452" t="s">
        <v>7280</v>
      </c>
      <c r="E452" t="s">
        <v>311</v>
      </c>
      <c r="F452" t="s">
        <v>125</v>
      </c>
      <c r="G452" s="1">
        <v>45124</v>
      </c>
      <c r="H452" s="8">
        <f>MONTH(tbl_CleanLeads[[#This Row],[Lead_Date_Final]])</f>
        <v>7</v>
      </c>
      <c r="I452" t="s">
        <v>7305</v>
      </c>
      <c r="J452" t="s">
        <v>7263</v>
      </c>
      <c r="K452" t="s">
        <v>7288</v>
      </c>
      <c r="L452">
        <f>WEEKDAY(tbl_CleanLeads[[#This Row],[Lead_Date_Final]],2)</f>
        <v>1</v>
      </c>
      <c r="M452" t="s">
        <v>7298</v>
      </c>
      <c r="N452">
        <v>33.299999999999997</v>
      </c>
      <c r="O452" s="7">
        <v>3030.19</v>
      </c>
      <c r="P452">
        <v>1</v>
      </c>
      <c r="Q452" t="s">
        <v>7266</v>
      </c>
      <c r="R452">
        <f>IF(UPPER(TRIM(Table2[[#This Row],[Status_Clean]]))="CONVERTED",1,0)</f>
        <v>0</v>
      </c>
      <c r="S452">
        <f>IF(ISNUMBER(MATCH(UPPER(TRIM(Table2[[#This Row],[Status_Clean]])),{"CONTACTED","QUALIFIED","CONVERTED"},0)),1,0)</f>
        <v>1</v>
      </c>
      <c r="T452" cm="1">
        <f t="array" ref="T452">_xlfn.SWITCH(UPPER(TRIM(Table2[[#This Row],[Status_Clean]])),"NEW",1,"CONTACTED",2,"QUALIFIED",3,"CONVERTED",4,"LOST",5,99)</f>
        <v>2</v>
      </c>
      <c r="U452" t="str" cm="1">
        <f t="array" ref="U452">_xlfn.LET(_xlpm.x,IFERROR(VALUE(Table2[[#This Row],[Response_Time_Hours]]),""),IF(_xlpm.x="","CHECK",_xlfn.IFS(_xlpm.x&lt;=1,"Immediate",_xlpm.x&lt;=6,"Fast",_xlpm.x&lt;=24,"Moderate",_xlpm.x&gt;24,"Delayed")))</f>
        <v>Delayed</v>
      </c>
      <c r="V452">
        <f>FLOOR(tbl_CleanLeads[[#This Row],[Response_Time_Hours]],6)</f>
        <v>30</v>
      </c>
      <c r="W452" t="str" cm="1">
        <f t="array" ref="W452">IF(Table2[[#This Row],[Interaction_Count_Final]]="","N/A",_xlfn.IFS(Table2[[#This Row],[Interaction_Count_Final]]&lt;=2,"Low",Table2[[#This Row],[Interaction_Count_Final]]&lt;=5,"Medium",Table2[[#This Row],[Interaction_Count_Final]]&gt;=6,"High",TRUE,"CHECK"))</f>
        <v>Low</v>
      </c>
      <c r="X452" t="b">
        <f t="shared" si="7"/>
        <v>1</v>
      </c>
      <c r="Y452" t="b">
        <f>tbl_CleanLeads[[#This Row],[Response_Time_Hours]]&gt;24</f>
        <v>1</v>
      </c>
      <c r="Z452" s="13" t="b">
        <f>tbl_CleanLeads[[#This Row],[Response_Time_Hours]]&gt;72</f>
        <v>0</v>
      </c>
      <c r="AA452" s="13" t="b">
        <f>tbl_CleanLeads[[#This Row],[Status_Clean]]="Converted"</f>
        <v>0</v>
      </c>
    </row>
    <row r="453" spans="1:27">
      <c r="A453" t="s">
        <v>70</v>
      </c>
      <c r="B453" t="s">
        <v>1525</v>
      </c>
      <c r="C453" t="s">
        <v>1526</v>
      </c>
      <c r="D453" t="s">
        <v>7280</v>
      </c>
      <c r="E453" t="s">
        <v>69</v>
      </c>
      <c r="F453" t="s">
        <v>173</v>
      </c>
      <c r="G453" s="1">
        <v>45375</v>
      </c>
      <c r="H453" s="8">
        <f>MONTH(tbl_CleanLeads[[#This Row],[Lead_Date_Final]])</f>
        <v>3</v>
      </c>
      <c r="I453" t="s">
        <v>7295</v>
      </c>
      <c r="J453" t="s">
        <v>7271</v>
      </c>
      <c r="K453" t="s">
        <v>7284</v>
      </c>
      <c r="L453">
        <f>WEEKDAY(tbl_CleanLeads[[#This Row],[Lead_Date_Final]],2)</f>
        <v>7</v>
      </c>
      <c r="M453" t="s">
        <v>7293</v>
      </c>
      <c r="N453">
        <v>69.599999999999994</v>
      </c>
      <c r="O453" s="7">
        <v>4354.1899999999996</v>
      </c>
      <c r="P453">
        <v>7</v>
      </c>
      <c r="Q453" t="s">
        <v>7273</v>
      </c>
      <c r="R453">
        <f>IF(UPPER(TRIM(Table2[[#This Row],[Status_Clean]]))="CONVERTED",1,0)</f>
        <v>0</v>
      </c>
      <c r="S453">
        <f>IF(ISNUMBER(MATCH(UPPER(TRIM(Table2[[#This Row],[Status_Clean]])),{"CONTACTED","QUALIFIED","CONVERTED"},0)),1,0)</f>
        <v>0</v>
      </c>
      <c r="T453" cm="1">
        <f t="array" ref="T453">_xlfn.SWITCH(UPPER(TRIM(Table2[[#This Row],[Status_Clean]])),"NEW",1,"CONTACTED",2,"QUALIFIED",3,"CONVERTED",4,"LOST",5,99)</f>
        <v>5</v>
      </c>
      <c r="U453" t="str" cm="1">
        <f t="array" ref="U453">_xlfn.LET(_xlpm.x,IFERROR(VALUE(Table2[[#This Row],[Response_Time_Hours]]),""),IF(_xlpm.x="","CHECK",_xlfn.IFS(_xlpm.x&lt;=1,"Immediate",_xlpm.x&lt;=6,"Fast",_xlpm.x&lt;=24,"Moderate",_xlpm.x&gt;24,"Delayed")))</f>
        <v>Delayed</v>
      </c>
      <c r="V453">
        <f>FLOOR(tbl_CleanLeads[[#This Row],[Response_Time_Hours]],6)</f>
        <v>66</v>
      </c>
      <c r="W453" t="str" cm="1">
        <f t="array" ref="W453">IF(Table2[[#This Row],[Interaction_Count_Final]]="","N/A",_xlfn.IFS(Table2[[#This Row],[Interaction_Count_Final]]&lt;=2,"Low",Table2[[#This Row],[Interaction_Count_Final]]&lt;=5,"Medium",Table2[[#This Row],[Interaction_Count_Final]]&gt;=6,"High",TRUE,"CHECK"))</f>
        <v>High</v>
      </c>
      <c r="X453" t="b">
        <f t="shared" si="7"/>
        <v>1</v>
      </c>
      <c r="Y453" t="b">
        <f>tbl_CleanLeads[[#This Row],[Response_Time_Hours]]&gt;24</f>
        <v>1</v>
      </c>
      <c r="Z453" s="13" t="b">
        <f>tbl_CleanLeads[[#This Row],[Response_Time_Hours]]&gt;72</f>
        <v>0</v>
      </c>
      <c r="AA453" s="13" t="b">
        <f>tbl_CleanLeads[[#This Row],[Status_Clean]]="Converted"</f>
        <v>0</v>
      </c>
    </row>
    <row r="454" spans="1:27">
      <c r="A454" t="s">
        <v>102</v>
      </c>
      <c r="B454" t="s">
        <v>1528</v>
      </c>
      <c r="C454" t="s">
        <v>1529</v>
      </c>
      <c r="D454" t="s">
        <v>7268</v>
      </c>
      <c r="E454" t="s">
        <v>101</v>
      </c>
      <c r="F454" t="s">
        <v>125</v>
      </c>
      <c r="G454" s="1">
        <v>44968</v>
      </c>
      <c r="H454" s="8">
        <f>MONTH(tbl_CleanLeads[[#This Row],[Lead_Date_Final]])</f>
        <v>2</v>
      </c>
      <c r="I454" t="s">
        <v>7283</v>
      </c>
      <c r="J454" t="s">
        <v>7263</v>
      </c>
      <c r="K454" t="s">
        <v>7284</v>
      </c>
      <c r="L454">
        <f>WEEKDAY(tbl_CleanLeads[[#This Row],[Lead_Date_Final]],2)</f>
        <v>6</v>
      </c>
      <c r="M454" t="s">
        <v>7278</v>
      </c>
      <c r="N454">
        <v>38</v>
      </c>
      <c r="O454" s="7">
        <v>2614.92</v>
      </c>
      <c r="P454">
        <v>33</v>
      </c>
      <c r="Q454" t="s">
        <v>7266</v>
      </c>
      <c r="R454">
        <f>IF(UPPER(TRIM(Table2[[#This Row],[Status_Clean]]))="CONVERTED",1,0)</f>
        <v>0</v>
      </c>
      <c r="S454">
        <f>IF(ISNUMBER(MATCH(UPPER(TRIM(Table2[[#This Row],[Status_Clean]])),{"CONTACTED","QUALIFIED","CONVERTED"},0)),1,0)</f>
        <v>1</v>
      </c>
      <c r="T454" cm="1">
        <f t="array" ref="T454">_xlfn.SWITCH(UPPER(TRIM(Table2[[#This Row],[Status_Clean]])),"NEW",1,"CONTACTED",2,"QUALIFIED",3,"CONVERTED",4,"LOST",5,99)</f>
        <v>2</v>
      </c>
      <c r="U454" t="str" cm="1">
        <f t="array" ref="U454">_xlfn.LET(_xlpm.x,IFERROR(VALUE(Table2[[#This Row],[Response_Time_Hours]]),""),IF(_xlpm.x="","CHECK",_xlfn.IFS(_xlpm.x&lt;=1,"Immediate",_xlpm.x&lt;=6,"Fast",_xlpm.x&lt;=24,"Moderate",_xlpm.x&gt;24,"Delayed")))</f>
        <v>Delayed</v>
      </c>
      <c r="V454">
        <f>FLOOR(tbl_CleanLeads[[#This Row],[Response_Time_Hours]],6)</f>
        <v>36</v>
      </c>
      <c r="W454" t="str" cm="1">
        <f t="array" ref="W454">IF(Table2[[#This Row],[Interaction_Count_Final]]="","N/A",_xlfn.IFS(Table2[[#This Row],[Interaction_Count_Final]]&lt;=2,"Low",Table2[[#This Row],[Interaction_Count_Final]]&lt;=5,"Medium",Table2[[#This Row],[Interaction_Count_Final]]&gt;=6,"High",TRUE,"CHECK"))</f>
        <v>High</v>
      </c>
      <c r="X454" t="b">
        <f t="shared" si="7"/>
        <v>1</v>
      </c>
      <c r="Y454" t="b">
        <f>tbl_CleanLeads[[#This Row],[Response_Time_Hours]]&gt;24</f>
        <v>1</v>
      </c>
      <c r="Z454" s="13" t="b">
        <f>tbl_CleanLeads[[#This Row],[Response_Time_Hours]]&gt;72</f>
        <v>0</v>
      </c>
      <c r="AA454" s="13" t="b">
        <f>tbl_CleanLeads[[#This Row],[Status_Clean]]="Converted"</f>
        <v>0</v>
      </c>
    </row>
    <row r="455" spans="1:27">
      <c r="A455" t="s">
        <v>70</v>
      </c>
      <c r="B455" t="s">
        <v>1530</v>
      </c>
      <c r="C455" t="s">
        <v>7716</v>
      </c>
      <c r="D455" t="s">
        <v>7280</v>
      </c>
      <c r="E455" t="s">
        <v>363</v>
      </c>
      <c r="F455" t="s">
        <v>71</v>
      </c>
      <c r="G455" s="1">
        <v>45398</v>
      </c>
      <c r="H455" s="8">
        <f>MONTH(tbl_CleanLeads[[#This Row],[Lead_Date_Final]])</f>
        <v>4</v>
      </c>
      <c r="I455" t="s">
        <v>7297</v>
      </c>
      <c r="J455" t="s">
        <v>7271</v>
      </c>
      <c r="K455" t="s">
        <v>7277</v>
      </c>
      <c r="L455">
        <f>WEEKDAY(tbl_CleanLeads[[#This Row],[Lead_Date_Final]],2)</f>
        <v>2</v>
      </c>
      <c r="M455" t="s">
        <v>7265</v>
      </c>
      <c r="N455">
        <v>24.6</v>
      </c>
      <c r="O455" s="7">
        <v>2186.31</v>
      </c>
      <c r="P455">
        <v>50</v>
      </c>
      <c r="Q455" t="s">
        <v>7266</v>
      </c>
      <c r="R455">
        <f>IF(UPPER(TRIM(Table2[[#This Row],[Status_Clean]]))="CONVERTED",1,0)</f>
        <v>0</v>
      </c>
      <c r="S455">
        <f>IF(ISNUMBER(MATCH(UPPER(TRIM(Table2[[#This Row],[Status_Clean]])),{"CONTACTED","QUALIFIED","CONVERTED"},0)),1,0)</f>
        <v>1</v>
      </c>
      <c r="T455" cm="1">
        <f t="array" ref="T455">_xlfn.SWITCH(UPPER(TRIM(Table2[[#This Row],[Status_Clean]])),"NEW",1,"CONTACTED",2,"QUALIFIED",3,"CONVERTED",4,"LOST",5,99)</f>
        <v>3</v>
      </c>
      <c r="U455" t="str" cm="1">
        <f t="array" ref="U455">_xlfn.LET(_xlpm.x,IFERROR(VALUE(Table2[[#This Row],[Response_Time_Hours]]),""),IF(_xlpm.x="","CHECK",_xlfn.IFS(_xlpm.x&lt;=1,"Immediate",_xlpm.x&lt;=6,"Fast",_xlpm.x&lt;=24,"Moderate",_xlpm.x&gt;24,"Delayed")))</f>
        <v>Delayed</v>
      </c>
      <c r="V455">
        <f>FLOOR(tbl_CleanLeads[[#This Row],[Response_Time_Hours]],6)</f>
        <v>24</v>
      </c>
      <c r="W455" t="str" cm="1">
        <f t="array" ref="W455">IF(Table2[[#This Row],[Interaction_Count_Final]]="","N/A",_xlfn.IFS(Table2[[#This Row],[Interaction_Count_Final]]&lt;=2,"Low",Table2[[#This Row],[Interaction_Count_Final]]&lt;=5,"Medium",Table2[[#This Row],[Interaction_Count_Final]]&gt;=6,"High",TRUE,"CHECK"))</f>
        <v>High</v>
      </c>
      <c r="X455" t="b">
        <f t="shared" si="7"/>
        <v>1</v>
      </c>
      <c r="Y455" t="b">
        <f>tbl_CleanLeads[[#This Row],[Response_Time_Hours]]&gt;24</f>
        <v>1</v>
      </c>
      <c r="Z455" s="13" t="b">
        <f>tbl_CleanLeads[[#This Row],[Response_Time_Hours]]&gt;72</f>
        <v>0</v>
      </c>
      <c r="AA455" s="13" t="b">
        <f>tbl_CleanLeads[[#This Row],[Status_Clean]]="Converted"</f>
        <v>0</v>
      </c>
    </row>
    <row r="456" spans="1:27">
      <c r="A456" t="s">
        <v>63</v>
      </c>
      <c r="B456" t="s">
        <v>1532</v>
      </c>
      <c r="C456" t="s">
        <v>1533</v>
      </c>
      <c r="D456" t="s">
        <v>7268</v>
      </c>
      <c r="E456" t="s">
        <v>106</v>
      </c>
      <c r="F456" t="s">
        <v>125</v>
      </c>
      <c r="G456" s="1">
        <v>45556</v>
      </c>
      <c r="H456" s="8">
        <f>MONTH(tbl_CleanLeads[[#This Row],[Lead_Date_Final]])</f>
        <v>9</v>
      </c>
      <c r="I456" t="s">
        <v>7287</v>
      </c>
      <c r="J456" t="s">
        <v>7271</v>
      </c>
      <c r="K456" t="s">
        <v>7288</v>
      </c>
      <c r="L456">
        <f>WEEKDAY(tbl_CleanLeads[[#This Row],[Lead_Date_Final]],2)</f>
        <v>6</v>
      </c>
      <c r="M456" t="s">
        <v>7278</v>
      </c>
      <c r="N456">
        <v>36</v>
      </c>
      <c r="O456" s="7">
        <v>2741.66</v>
      </c>
      <c r="P456">
        <v>10</v>
      </c>
      <c r="Q456" t="s">
        <v>7266</v>
      </c>
      <c r="R456">
        <f>IF(UPPER(TRIM(Table2[[#This Row],[Status_Clean]]))="CONVERTED",1,0)</f>
        <v>0</v>
      </c>
      <c r="S456">
        <f>IF(ISNUMBER(MATCH(UPPER(TRIM(Table2[[#This Row],[Status_Clean]])),{"CONTACTED","QUALIFIED","CONVERTED"},0)),1,0)</f>
        <v>1</v>
      </c>
      <c r="T456" cm="1">
        <f t="array" ref="T456">_xlfn.SWITCH(UPPER(TRIM(Table2[[#This Row],[Status_Clean]])),"NEW",1,"CONTACTED",2,"QUALIFIED",3,"CONVERTED",4,"LOST",5,99)</f>
        <v>2</v>
      </c>
      <c r="U456" t="str" cm="1">
        <f t="array" ref="U456">_xlfn.LET(_xlpm.x,IFERROR(VALUE(Table2[[#This Row],[Response_Time_Hours]]),""),IF(_xlpm.x="","CHECK",_xlfn.IFS(_xlpm.x&lt;=1,"Immediate",_xlpm.x&lt;=6,"Fast",_xlpm.x&lt;=24,"Moderate",_xlpm.x&gt;24,"Delayed")))</f>
        <v>Delayed</v>
      </c>
      <c r="V456">
        <f>FLOOR(tbl_CleanLeads[[#This Row],[Response_Time_Hours]],6)</f>
        <v>36</v>
      </c>
      <c r="W456" t="str" cm="1">
        <f t="array" ref="W456">IF(Table2[[#This Row],[Interaction_Count_Final]]="","N/A",_xlfn.IFS(Table2[[#This Row],[Interaction_Count_Final]]&lt;=2,"Low",Table2[[#This Row],[Interaction_Count_Final]]&lt;=5,"Medium",Table2[[#This Row],[Interaction_Count_Final]]&gt;=6,"High",TRUE,"CHECK"))</f>
        <v>High</v>
      </c>
      <c r="X456" t="b">
        <f t="shared" si="7"/>
        <v>1</v>
      </c>
      <c r="Y456" t="b">
        <f>tbl_CleanLeads[[#This Row],[Response_Time_Hours]]&gt;24</f>
        <v>1</v>
      </c>
      <c r="Z456" s="13" t="b">
        <f>tbl_CleanLeads[[#This Row],[Response_Time_Hours]]&gt;72</f>
        <v>0</v>
      </c>
      <c r="AA456" s="13" t="b">
        <f>tbl_CleanLeads[[#This Row],[Status_Clean]]="Converted"</f>
        <v>0</v>
      </c>
    </row>
    <row r="457" spans="1:27">
      <c r="A457" t="s">
        <v>70</v>
      </c>
      <c r="B457" t="s">
        <v>1534</v>
      </c>
      <c r="C457" t="s">
        <v>1535</v>
      </c>
      <c r="D457" t="s">
        <v>7268</v>
      </c>
      <c r="E457" t="s">
        <v>311</v>
      </c>
      <c r="F457" t="s">
        <v>71</v>
      </c>
      <c r="G457" s="1">
        <v>44937</v>
      </c>
      <c r="H457" s="8">
        <f>MONTH(tbl_CleanLeads[[#This Row],[Lead_Date_Final]])</f>
        <v>1</v>
      </c>
      <c r="I457" t="s">
        <v>7317</v>
      </c>
      <c r="J457" t="s">
        <v>7263</v>
      </c>
      <c r="K457" t="s">
        <v>7284</v>
      </c>
      <c r="L457">
        <f>WEEKDAY(tbl_CleanLeads[[#This Row],[Lead_Date_Final]],2)</f>
        <v>3</v>
      </c>
      <c r="M457" t="s">
        <v>7272</v>
      </c>
      <c r="N457">
        <v>63.8</v>
      </c>
      <c r="O457" s="7">
        <v>4295.3</v>
      </c>
      <c r="P457">
        <v>13</v>
      </c>
      <c r="Q457" t="s">
        <v>7273</v>
      </c>
      <c r="R457">
        <f>IF(UPPER(TRIM(Table2[[#This Row],[Status_Clean]]))="CONVERTED",1,0)</f>
        <v>0</v>
      </c>
      <c r="S457">
        <f>IF(ISNUMBER(MATCH(UPPER(TRIM(Table2[[#This Row],[Status_Clean]])),{"CONTACTED","QUALIFIED","CONVERTED"},0)),1,0)</f>
        <v>1</v>
      </c>
      <c r="T457" cm="1">
        <f t="array" ref="T457">_xlfn.SWITCH(UPPER(TRIM(Table2[[#This Row],[Status_Clean]])),"NEW",1,"CONTACTED",2,"QUALIFIED",3,"CONVERTED",4,"LOST",5,99)</f>
        <v>3</v>
      </c>
      <c r="U457" t="str" cm="1">
        <f t="array" ref="U457">_xlfn.LET(_xlpm.x,IFERROR(VALUE(Table2[[#This Row],[Response_Time_Hours]]),""),IF(_xlpm.x="","CHECK",_xlfn.IFS(_xlpm.x&lt;=1,"Immediate",_xlpm.x&lt;=6,"Fast",_xlpm.x&lt;=24,"Moderate",_xlpm.x&gt;24,"Delayed")))</f>
        <v>Delayed</v>
      </c>
      <c r="V457">
        <f>FLOOR(tbl_CleanLeads[[#This Row],[Response_Time_Hours]],6)</f>
        <v>60</v>
      </c>
      <c r="W457" t="str" cm="1">
        <f t="array" ref="W457">IF(Table2[[#This Row],[Interaction_Count_Final]]="","N/A",_xlfn.IFS(Table2[[#This Row],[Interaction_Count_Final]]&lt;=2,"Low",Table2[[#This Row],[Interaction_Count_Final]]&lt;=5,"Medium",Table2[[#This Row],[Interaction_Count_Final]]&gt;=6,"High",TRUE,"CHECK"))</f>
        <v>High</v>
      </c>
      <c r="X457" t="b">
        <f t="shared" si="7"/>
        <v>1</v>
      </c>
      <c r="Y457" t="b">
        <f>tbl_CleanLeads[[#This Row],[Response_Time_Hours]]&gt;24</f>
        <v>1</v>
      </c>
      <c r="Z457" s="13" t="b">
        <f>tbl_CleanLeads[[#This Row],[Response_Time_Hours]]&gt;72</f>
        <v>0</v>
      </c>
      <c r="AA457" s="13" t="b">
        <f>tbl_CleanLeads[[#This Row],[Status_Clean]]="Converted"</f>
        <v>0</v>
      </c>
    </row>
    <row r="458" spans="1:27">
      <c r="A458" t="s">
        <v>70</v>
      </c>
      <c r="B458" t="s">
        <v>1537</v>
      </c>
      <c r="C458" t="s">
        <v>1538</v>
      </c>
      <c r="D458" t="s">
        <v>7303</v>
      </c>
      <c r="E458" t="s">
        <v>106</v>
      </c>
      <c r="F458" t="s">
        <v>125</v>
      </c>
      <c r="G458" s="1">
        <v>45001</v>
      </c>
      <c r="H458" s="8">
        <f>MONTH(tbl_CleanLeads[[#This Row],[Lead_Date_Final]])</f>
        <v>3</v>
      </c>
      <c r="I458" t="s">
        <v>7295</v>
      </c>
      <c r="J458" t="s">
        <v>7263</v>
      </c>
      <c r="K458" t="s">
        <v>7284</v>
      </c>
      <c r="L458">
        <f>WEEKDAY(tbl_CleanLeads[[#This Row],[Lead_Date_Final]],2)</f>
        <v>4</v>
      </c>
      <c r="M458" t="s">
        <v>7285</v>
      </c>
      <c r="N458">
        <v>46.3</v>
      </c>
      <c r="O458" s="7">
        <v>3896.01</v>
      </c>
      <c r="P458">
        <v>13</v>
      </c>
      <c r="Q458" t="s">
        <v>7266</v>
      </c>
      <c r="R458">
        <f>IF(UPPER(TRIM(Table2[[#This Row],[Status_Clean]]))="CONVERTED",1,0)</f>
        <v>0</v>
      </c>
      <c r="S458">
        <f>IF(ISNUMBER(MATCH(UPPER(TRIM(Table2[[#This Row],[Status_Clean]])),{"CONTACTED","QUALIFIED","CONVERTED"},0)),1,0)</f>
        <v>1</v>
      </c>
      <c r="T458" cm="1">
        <f t="array" ref="T458">_xlfn.SWITCH(UPPER(TRIM(Table2[[#This Row],[Status_Clean]])),"NEW",1,"CONTACTED",2,"QUALIFIED",3,"CONVERTED",4,"LOST",5,99)</f>
        <v>2</v>
      </c>
      <c r="U458" t="str" cm="1">
        <f t="array" ref="U458">_xlfn.LET(_xlpm.x,IFERROR(VALUE(Table2[[#This Row],[Response_Time_Hours]]),""),IF(_xlpm.x="","CHECK",_xlfn.IFS(_xlpm.x&lt;=1,"Immediate",_xlpm.x&lt;=6,"Fast",_xlpm.x&lt;=24,"Moderate",_xlpm.x&gt;24,"Delayed")))</f>
        <v>Delayed</v>
      </c>
      <c r="V458">
        <f>FLOOR(tbl_CleanLeads[[#This Row],[Response_Time_Hours]],6)</f>
        <v>42</v>
      </c>
      <c r="W458" t="str" cm="1">
        <f t="array" ref="W458">IF(Table2[[#This Row],[Interaction_Count_Final]]="","N/A",_xlfn.IFS(Table2[[#This Row],[Interaction_Count_Final]]&lt;=2,"Low",Table2[[#This Row],[Interaction_Count_Final]]&lt;=5,"Medium",Table2[[#This Row],[Interaction_Count_Final]]&gt;=6,"High",TRUE,"CHECK"))</f>
        <v>High</v>
      </c>
      <c r="X458" t="b">
        <f t="shared" si="7"/>
        <v>1</v>
      </c>
      <c r="Y458" t="b">
        <f>tbl_CleanLeads[[#This Row],[Response_Time_Hours]]&gt;24</f>
        <v>1</v>
      </c>
      <c r="Z458" s="13" t="b">
        <f>tbl_CleanLeads[[#This Row],[Response_Time_Hours]]&gt;72</f>
        <v>0</v>
      </c>
      <c r="AA458" s="13" t="b">
        <f>tbl_CleanLeads[[#This Row],[Status_Clean]]="Converted"</f>
        <v>0</v>
      </c>
    </row>
    <row r="459" spans="1:27">
      <c r="A459" t="s">
        <v>70</v>
      </c>
      <c r="B459" t="s">
        <v>1539</v>
      </c>
      <c r="C459" t="s">
        <v>1540</v>
      </c>
      <c r="D459" t="s">
        <v>7280</v>
      </c>
      <c r="E459" t="s">
        <v>106</v>
      </c>
      <c r="F459" t="s">
        <v>193</v>
      </c>
      <c r="G459" s="1">
        <v>45159</v>
      </c>
      <c r="H459" s="8">
        <f>MONTH(tbl_CleanLeads[[#This Row],[Lead_Date_Final]])</f>
        <v>8</v>
      </c>
      <c r="I459" t="s">
        <v>7310</v>
      </c>
      <c r="J459" t="s">
        <v>7263</v>
      </c>
      <c r="K459" t="s">
        <v>7288</v>
      </c>
      <c r="L459">
        <f>WEEKDAY(tbl_CleanLeads[[#This Row],[Lead_Date_Final]],2)</f>
        <v>1</v>
      </c>
      <c r="M459" t="s">
        <v>7298</v>
      </c>
      <c r="N459">
        <v>10.199999999999999</v>
      </c>
      <c r="O459" s="7">
        <v>4100.2299999999996</v>
      </c>
      <c r="P459">
        <v>3</v>
      </c>
      <c r="Q459" t="s">
        <v>7273</v>
      </c>
      <c r="R459">
        <f>IF(UPPER(TRIM(Table2[[#This Row],[Status_Clean]]))="CONVERTED",1,0)</f>
        <v>0</v>
      </c>
      <c r="S459">
        <f>IF(ISNUMBER(MATCH(UPPER(TRIM(Table2[[#This Row],[Status_Clean]])),{"CONTACTED","QUALIFIED","CONVERTED"},0)),1,0)</f>
        <v>0</v>
      </c>
      <c r="T459" cm="1">
        <f t="array" ref="T459">_xlfn.SWITCH(UPPER(TRIM(Table2[[#This Row],[Status_Clean]])),"NEW",1,"CONTACTED",2,"QUALIFIED",3,"CONVERTED",4,"LOST",5,99)</f>
        <v>1</v>
      </c>
      <c r="U459" t="str" cm="1">
        <f t="array" ref="U459">_xlfn.LET(_xlpm.x,IFERROR(VALUE(Table2[[#This Row],[Response_Time_Hours]]),""),IF(_xlpm.x="","CHECK",_xlfn.IFS(_xlpm.x&lt;=1,"Immediate",_xlpm.x&lt;=6,"Fast",_xlpm.x&lt;=24,"Moderate",_xlpm.x&gt;24,"Delayed")))</f>
        <v>Moderate</v>
      </c>
      <c r="V459">
        <f>FLOOR(tbl_CleanLeads[[#This Row],[Response_Time_Hours]],6)</f>
        <v>6</v>
      </c>
      <c r="W459" t="str" cm="1">
        <f t="array" ref="W459">IF(Table2[[#This Row],[Interaction_Count_Final]]="","N/A",_xlfn.IFS(Table2[[#This Row],[Interaction_Count_Final]]&lt;=2,"Low",Table2[[#This Row],[Interaction_Count_Final]]&lt;=5,"Medium",Table2[[#This Row],[Interaction_Count_Final]]&gt;=6,"High",TRUE,"CHECK"))</f>
        <v>Medium</v>
      </c>
      <c r="X459" t="b">
        <f t="shared" si="7"/>
        <v>1</v>
      </c>
      <c r="Y459" t="b">
        <f>tbl_CleanLeads[[#This Row],[Response_Time_Hours]]&gt;24</f>
        <v>0</v>
      </c>
      <c r="Z459" s="13" t="b">
        <f>tbl_CleanLeads[[#This Row],[Response_Time_Hours]]&gt;72</f>
        <v>0</v>
      </c>
      <c r="AA459" s="13" t="b">
        <f>tbl_CleanLeads[[#This Row],[Status_Clean]]="Converted"</f>
        <v>0</v>
      </c>
    </row>
    <row r="460" spans="1:27">
      <c r="A460" t="s">
        <v>63</v>
      </c>
      <c r="B460" t="s">
        <v>1541</v>
      </c>
      <c r="C460" t="s">
        <v>1542</v>
      </c>
      <c r="D460" t="s">
        <v>7274</v>
      </c>
      <c r="E460" t="s">
        <v>363</v>
      </c>
      <c r="F460" t="s">
        <v>193</v>
      </c>
      <c r="G460" s="1">
        <v>45542</v>
      </c>
      <c r="H460" s="8">
        <f>MONTH(tbl_CleanLeads[[#This Row],[Lead_Date_Final]])</f>
        <v>9</v>
      </c>
      <c r="I460" t="s">
        <v>7287</v>
      </c>
      <c r="J460" t="s">
        <v>7271</v>
      </c>
      <c r="K460" t="s">
        <v>7288</v>
      </c>
      <c r="L460">
        <f>WEEKDAY(tbl_CleanLeads[[#This Row],[Lead_Date_Final]],2)</f>
        <v>6</v>
      </c>
      <c r="M460" t="s">
        <v>7278</v>
      </c>
      <c r="N460">
        <v>7</v>
      </c>
      <c r="O460" s="7">
        <v>3276.44</v>
      </c>
      <c r="P460">
        <v>2</v>
      </c>
      <c r="Q460" t="s">
        <v>7266</v>
      </c>
      <c r="R460">
        <f>IF(UPPER(TRIM(Table2[[#This Row],[Status_Clean]]))="CONVERTED",1,0)</f>
        <v>0</v>
      </c>
      <c r="S460">
        <f>IF(ISNUMBER(MATCH(UPPER(TRIM(Table2[[#This Row],[Status_Clean]])),{"CONTACTED","QUALIFIED","CONVERTED"},0)),1,0)</f>
        <v>0</v>
      </c>
      <c r="T460" cm="1">
        <f t="array" ref="T460">_xlfn.SWITCH(UPPER(TRIM(Table2[[#This Row],[Status_Clean]])),"NEW",1,"CONTACTED",2,"QUALIFIED",3,"CONVERTED",4,"LOST",5,99)</f>
        <v>1</v>
      </c>
      <c r="U460" t="str" cm="1">
        <f t="array" ref="U460">_xlfn.LET(_xlpm.x,IFERROR(VALUE(Table2[[#This Row],[Response_Time_Hours]]),""),IF(_xlpm.x="","CHECK",_xlfn.IFS(_xlpm.x&lt;=1,"Immediate",_xlpm.x&lt;=6,"Fast",_xlpm.x&lt;=24,"Moderate",_xlpm.x&gt;24,"Delayed")))</f>
        <v>Moderate</v>
      </c>
      <c r="V460">
        <f>FLOOR(tbl_CleanLeads[[#This Row],[Response_Time_Hours]],6)</f>
        <v>6</v>
      </c>
      <c r="W460" t="str" cm="1">
        <f t="array" ref="W460">IF(Table2[[#This Row],[Interaction_Count_Final]]="","N/A",_xlfn.IFS(Table2[[#This Row],[Interaction_Count_Final]]&lt;=2,"Low",Table2[[#This Row],[Interaction_Count_Final]]&lt;=5,"Medium",Table2[[#This Row],[Interaction_Count_Final]]&gt;=6,"High",TRUE,"CHECK"))</f>
        <v>Low</v>
      </c>
      <c r="X460" t="b">
        <f t="shared" si="7"/>
        <v>1</v>
      </c>
      <c r="Y460" t="b">
        <f>tbl_CleanLeads[[#This Row],[Response_Time_Hours]]&gt;24</f>
        <v>0</v>
      </c>
      <c r="Z460" s="13" t="b">
        <f>tbl_CleanLeads[[#This Row],[Response_Time_Hours]]&gt;72</f>
        <v>0</v>
      </c>
      <c r="AA460" s="13" t="b">
        <f>tbl_CleanLeads[[#This Row],[Status_Clean]]="Converted"</f>
        <v>0</v>
      </c>
    </row>
    <row r="461" spans="1:27">
      <c r="A461" t="s">
        <v>63</v>
      </c>
      <c r="B461" t="s">
        <v>1544</v>
      </c>
      <c r="C461" t="s">
        <v>1545</v>
      </c>
      <c r="D461" t="s">
        <v>7268</v>
      </c>
      <c r="E461" t="s">
        <v>101</v>
      </c>
      <c r="F461" t="s">
        <v>71</v>
      </c>
      <c r="G461" s="1">
        <v>45249</v>
      </c>
      <c r="H461" s="8">
        <f>MONTH(tbl_CleanLeads[[#This Row],[Lead_Date_Final]])</f>
        <v>11</v>
      </c>
      <c r="I461" t="s">
        <v>7300</v>
      </c>
      <c r="J461" t="s">
        <v>7263</v>
      </c>
      <c r="K461" t="s">
        <v>7264</v>
      </c>
      <c r="L461">
        <f>WEEKDAY(tbl_CleanLeads[[#This Row],[Lead_Date_Final]],2)</f>
        <v>7</v>
      </c>
      <c r="M461" t="s">
        <v>7293</v>
      </c>
      <c r="N461">
        <v>31.5</v>
      </c>
      <c r="O461" s="7">
        <v>3051.32</v>
      </c>
      <c r="P461">
        <v>21</v>
      </c>
      <c r="Q461" t="s">
        <v>7266</v>
      </c>
      <c r="R461">
        <f>IF(UPPER(TRIM(Table2[[#This Row],[Status_Clean]]))="CONVERTED",1,0)</f>
        <v>0</v>
      </c>
      <c r="S461">
        <f>IF(ISNUMBER(MATCH(UPPER(TRIM(Table2[[#This Row],[Status_Clean]])),{"CONTACTED","QUALIFIED","CONVERTED"},0)),1,0)</f>
        <v>1</v>
      </c>
      <c r="T461" cm="1">
        <f t="array" ref="T461">_xlfn.SWITCH(UPPER(TRIM(Table2[[#This Row],[Status_Clean]])),"NEW",1,"CONTACTED",2,"QUALIFIED",3,"CONVERTED",4,"LOST",5,99)</f>
        <v>3</v>
      </c>
      <c r="U461" t="str" cm="1">
        <f t="array" ref="U461">_xlfn.LET(_xlpm.x,IFERROR(VALUE(Table2[[#This Row],[Response_Time_Hours]]),""),IF(_xlpm.x="","CHECK",_xlfn.IFS(_xlpm.x&lt;=1,"Immediate",_xlpm.x&lt;=6,"Fast",_xlpm.x&lt;=24,"Moderate",_xlpm.x&gt;24,"Delayed")))</f>
        <v>Delayed</v>
      </c>
      <c r="V461">
        <f>FLOOR(tbl_CleanLeads[[#This Row],[Response_Time_Hours]],6)</f>
        <v>30</v>
      </c>
      <c r="W461" t="str" cm="1">
        <f t="array" ref="W461">IF(Table2[[#This Row],[Interaction_Count_Final]]="","N/A",_xlfn.IFS(Table2[[#This Row],[Interaction_Count_Final]]&lt;=2,"Low",Table2[[#This Row],[Interaction_Count_Final]]&lt;=5,"Medium",Table2[[#This Row],[Interaction_Count_Final]]&gt;=6,"High",TRUE,"CHECK"))</f>
        <v>High</v>
      </c>
      <c r="X461" t="b">
        <f t="shared" si="7"/>
        <v>1</v>
      </c>
      <c r="Y461" t="b">
        <f>tbl_CleanLeads[[#This Row],[Response_Time_Hours]]&gt;24</f>
        <v>1</v>
      </c>
      <c r="Z461" s="13" t="b">
        <f>tbl_CleanLeads[[#This Row],[Response_Time_Hours]]&gt;72</f>
        <v>0</v>
      </c>
      <c r="AA461" s="13" t="b">
        <f>tbl_CleanLeads[[#This Row],[Status_Clean]]="Converted"</f>
        <v>0</v>
      </c>
    </row>
    <row r="462" spans="1:27">
      <c r="A462" t="s">
        <v>90</v>
      </c>
      <c r="B462" t="s">
        <v>1547</v>
      </c>
      <c r="C462" t="s">
        <v>7719</v>
      </c>
      <c r="D462" t="s">
        <v>7268</v>
      </c>
      <c r="E462" t="s">
        <v>106</v>
      </c>
      <c r="F462" t="s">
        <v>173</v>
      </c>
      <c r="G462" s="1">
        <v>45002</v>
      </c>
      <c r="H462" s="8">
        <f>MONTH(tbl_CleanLeads[[#This Row],[Lead_Date_Final]])</f>
        <v>3</v>
      </c>
      <c r="I462" t="s">
        <v>7295</v>
      </c>
      <c r="J462" t="s">
        <v>7263</v>
      </c>
      <c r="K462" t="s">
        <v>7284</v>
      </c>
      <c r="L462">
        <f>WEEKDAY(tbl_CleanLeads[[#This Row],[Lead_Date_Final]],2)</f>
        <v>5</v>
      </c>
      <c r="M462" t="s">
        <v>7312</v>
      </c>
      <c r="N462">
        <v>45</v>
      </c>
      <c r="O462" s="7">
        <v>4764.42</v>
      </c>
      <c r="P462">
        <v>19</v>
      </c>
      <c r="Q462" t="s">
        <v>7273</v>
      </c>
      <c r="R462">
        <f>IF(UPPER(TRIM(Table2[[#This Row],[Status_Clean]]))="CONVERTED",1,0)</f>
        <v>0</v>
      </c>
      <c r="S462">
        <f>IF(ISNUMBER(MATCH(UPPER(TRIM(Table2[[#This Row],[Status_Clean]])),{"CONTACTED","QUALIFIED","CONVERTED"},0)),1,0)</f>
        <v>0</v>
      </c>
      <c r="T462" cm="1">
        <f t="array" ref="T462">_xlfn.SWITCH(UPPER(TRIM(Table2[[#This Row],[Status_Clean]])),"NEW",1,"CONTACTED",2,"QUALIFIED",3,"CONVERTED",4,"LOST",5,99)</f>
        <v>5</v>
      </c>
      <c r="U462" t="str" cm="1">
        <f t="array" ref="U462">_xlfn.LET(_xlpm.x,IFERROR(VALUE(Table2[[#This Row],[Response_Time_Hours]]),""),IF(_xlpm.x="","CHECK",_xlfn.IFS(_xlpm.x&lt;=1,"Immediate",_xlpm.x&lt;=6,"Fast",_xlpm.x&lt;=24,"Moderate",_xlpm.x&gt;24,"Delayed")))</f>
        <v>Delayed</v>
      </c>
      <c r="V462">
        <f>FLOOR(tbl_CleanLeads[[#This Row],[Response_Time_Hours]],6)</f>
        <v>42</v>
      </c>
      <c r="W462" t="str" cm="1">
        <f t="array" ref="W462">IF(Table2[[#This Row],[Interaction_Count_Final]]="","N/A",_xlfn.IFS(Table2[[#This Row],[Interaction_Count_Final]]&lt;=2,"Low",Table2[[#This Row],[Interaction_Count_Final]]&lt;=5,"Medium",Table2[[#This Row],[Interaction_Count_Final]]&gt;=6,"High",TRUE,"CHECK"))</f>
        <v>High</v>
      </c>
      <c r="X462" t="b">
        <f t="shared" si="7"/>
        <v>1</v>
      </c>
      <c r="Y462" t="b">
        <f>tbl_CleanLeads[[#This Row],[Response_Time_Hours]]&gt;24</f>
        <v>1</v>
      </c>
      <c r="Z462" s="13" t="b">
        <f>tbl_CleanLeads[[#This Row],[Response_Time_Hours]]&gt;72</f>
        <v>0</v>
      </c>
      <c r="AA462" s="13" t="b">
        <f>tbl_CleanLeads[[#This Row],[Status_Clean]]="Converted"</f>
        <v>0</v>
      </c>
    </row>
    <row r="463" spans="1:27">
      <c r="A463" t="s">
        <v>90</v>
      </c>
      <c r="B463" t="s">
        <v>1549</v>
      </c>
      <c r="C463" t="s">
        <v>1550</v>
      </c>
      <c r="D463" t="s">
        <v>7268</v>
      </c>
      <c r="E463" t="s">
        <v>254</v>
      </c>
      <c r="F463" t="s">
        <v>125</v>
      </c>
      <c r="G463" s="1">
        <v>45548</v>
      </c>
      <c r="H463" s="8">
        <f>MONTH(tbl_CleanLeads[[#This Row],[Lead_Date_Final]])</f>
        <v>9</v>
      </c>
      <c r="I463" t="s">
        <v>7287</v>
      </c>
      <c r="J463" t="s">
        <v>7271</v>
      </c>
      <c r="K463" t="s">
        <v>7288</v>
      </c>
      <c r="L463">
        <f>WEEKDAY(tbl_CleanLeads[[#This Row],[Lead_Date_Final]],2)</f>
        <v>5</v>
      </c>
      <c r="M463" t="s">
        <v>7312</v>
      </c>
      <c r="N463">
        <v>52.4</v>
      </c>
      <c r="O463" s="7">
        <v>2176.0500000000002</v>
      </c>
      <c r="P463">
        <v>47</v>
      </c>
      <c r="Q463" t="s">
        <v>7266</v>
      </c>
      <c r="R463">
        <f>IF(UPPER(TRIM(Table2[[#This Row],[Status_Clean]]))="CONVERTED",1,0)</f>
        <v>0</v>
      </c>
      <c r="S463">
        <f>IF(ISNUMBER(MATCH(UPPER(TRIM(Table2[[#This Row],[Status_Clean]])),{"CONTACTED","QUALIFIED","CONVERTED"},0)),1,0)</f>
        <v>1</v>
      </c>
      <c r="T463" cm="1">
        <f t="array" ref="T463">_xlfn.SWITCH(UPPER(TRIM(Table2[[#This Row],[Status_Clean]])),"NEW",1,"CONTACTED",2,"QUALIFIED",3,"CONVERTED",4,"LOST",5,99)</f>
        <v>2</v>
      </c>
      <c r="U463" t="str" cm="1">
        <f t="array" ref="U463">_xlfn.LET(_xlpm.x,IFERROR(VALUE(Table2[[#This Row],[Response_Time_Hours]]),""),IF(_xlpm.x="","CHECK",_xlfn.IFS(_xlpm.x&lt;=1,"Immediate",_xlpm.x&lt;=6,"Fast",_xlpm.x&lt;=24,"Moderate",_xlpm.x&gt;24,"Delayed")))</f>
        <v>Delayed</v>
      </c>
      <c r="V463">
        <f>FLOOR(tbl_CleanLeads[[#This Row],[Response_Time_Hours]],6)</f>
        <v>48</v>
      </c>
      <c r="W463" t="str" cm="1">
        <f t="array" ref="W463">IF(Table2[[#This Row],[Interaction_Count_Final]]="","N/A",_xlfn.IFS(Table2[[#This Row],[Interaction_Count_Final]]&lt;=2,"Low",Table2[[#This Row],[Interaction_Count_Final]]&lt;=5,"Medium",Table2[[#This Row],[Interaction_Count_Final]]&gt;=6,"High",TRUE,"CHECK"))</f>
        <v>High</v>
      </c>
      <c r="X463" t="b">
        <f t="shared" si="7"/>
        <v>1</v>
      </c>
      <c r="Y463" t="b">
        <f>tbl_CleanLeads[[#This Row],[Response_Time_Hours]]&gt;24</f>
        <v>1</v>
      </c>
      <c r="Z463" s="13" t="b">
        <f>tbl_CleanLeads[[#This Row],[Response_Time_Hours]]&gt;72</f>
        <v>0</v>
      </c>
      <c r="AA463" s="13" t="b">
        <f>tbl_CleanLeads[[#This Row],[Status_Clean]]="Converted"</f>
        <v>0</v>
      </c>
    </row>
    <row r="464" spans="1:27">
      <c r="A464" t="s">
        <v>90</v>
      </c>
      <c r="B464" t="s">
        <v>1552</v>
      </c>
      <c r="C464" t="s">
        <v>1553</v>
      </c>
      <c r="D464" t="s">
        <v>7258</v>
      </c>
      <c r="E464" t="s">
        <v>363</v>
      </c>
      <c r="F464" t="s">
        <v>193</v>
      </c>
      <c r="G464" s="1">
        <v>45440</v>
      </c>
      <c r="H464" s="8">
        <f>MONTH(tbl_CleanLeads[[#This Row],[Lead_Date_Final]])</f>
        <v>5</v>
      </c>
      <c r="I464" t="s">
        <v>7314</v>
      </c>
      <c r="J464" t="s">
        <v>7271</v>
      </c>
      <c r="K464" t="s">
        <v>7277</v>
      </c>
      <c r="L464">
        <f>WEEKDAY(tbl_CleanLeads[[#This Row],[Lead_Date_Final]],2)</f>
        <v>2</v>
      </c>
      <c r="M464" t="s">
        <v>7265</v>
      </c>
      <c r="N464">
        <v>57.2</v>
      </c>
      <c r="O464" s="7">
        <v>1526.64</v>
      </c>
      <c r="P464">
        <v>33</v>
      </c>
      <c r="Q464" t="s">
        <v>7289</v>
      </c>
      <c r="R464">
        <f>IF(UPPER(TRIM(Table2[[#This Row],[Status_Clean]]))="CONVERTED",1,0)</f>
        <v>0</v>
      </c>
      <c r="S464">
        <f>IF(ISNUMBER(MATCH(UPPER(TRIM(Table2[[#This Row],[Status_Clean]])),{"CONTACTED","QUALIFIED","CONVERTED"},0)),1,0)</f>
        <v>0</v>
      </c>
      <c r="T464" cm="1">
        <f t="array" ref="T464">_xlfn.SWITCH(UPPER(TRIM(Table2[[#This Row],[Status_Clean]])),"NEW",1,"CONTACTED",2,"QUALIFIED",3,"CONVERTED",4,"LOST",5,99)</f>
        <v>1</v>
      </c>
      <c r="U464" t="str" cm="1">
        <f t="array" ref="U464">_xlfn.LET(_xlpm.x,IFERROR(VALUE(Table2[[#This Row],[Response_Time_Hours]]),""),IF(_xlpm.x="","CHECK",_xlfn.IFS(_xlpm.x&lt;=1,"Immediate",_xlpm.x&lt;=6,"Fast",_xlpm.x&lt;=24,"Moderate",_xlpm.x&gt;24,"Delayed")))</f>
        <v>Delayed</v>
      </c>
      <c r="V464">
        <f>FLOOR(tbl_CleanLeads[[#This Row],[Response_Time_Hours]],6)</f>
        <v>54</v>
      </c>
      <c r="W464" t="str" cm="1">
        <f t="array" ref="W464">IF(Table2[[#This Row],[Interaction_Count_Final]]="","N/A",_xlfn.IFS(Table2[[#This Row],[Interaction_Count_Final]]&lt;=2,"Low",Table2[[#This Row],[Interaction_Count_Final]]&lt;=5,"Medium",Table2[[#This Row],[Interaction_Count_Final]]&gt;=6,"High",TRUE,"CHECK"))</f>
        <v>High</v>
      </c>
      <c r="X464" t="b">
        <f t="shared" si="7"/>
        <v>1</v>
      </c>
      <c r="Y464" t="b">
        <f>tbl_CleanLeads[[#This Row],[Response_Time_Hours]]&gt;24</f>
        <v>1</v>
      </c>
      <c r="Z464" s="13" t="b">
        <f>tbl_CleanLeads[[#This Row],[Response_Time_Hours]]&gt;72</f>
        <v>0</v>
      </c>
      <c r="AA464" s="13" t="b">
        <f>tbl_CleanLeads[[#This Row],[Status_Clean]]="Converted"</f>
        <v>0</v>
      </c>
    </row>
    <row r="465" spans="1:27">
      <c r="A465" t="s">
        <v>102</v>
      </c>
      <c r="B465" t="s">
        <v>1555</v>
      </c>
      <c r="C465" t="s">
        <v>1556</v>
      </c>
      <c r="D465" t="s">
        <v>7258</v>
      </c>
      <c r="E465" t="s">
        <v>263</v>
      </c>
      <c r="F465" t="s">
        <v>250</v>
      </c>
      <c r="G465" s="1">
        <v>44984</v>
      </c>
      <c r="H465" s="8">
        <f>MONTH(tbl_CleanLeads[[#This Row],[Lead_Date_Final]])</f>
        <v>2</v>
      </c>
      <c r="I465" t="s">
        <v>7283</v>
      </c>
      <c r="J465" t="s">
        <v>7263</v>
      </c>
      <c r="K465" t="s">
        <v>7284</v>
      </c>
      <c r="L465">
        <f>WEEKDAY(tbl_CleanLeads[[#This Row],[Lead_Date_Final]],2)</f>
        <v>1</v>
      </c>
      <c r="M465" t="s">
        <v>7298</v>
      </c>
      <c r="N465">
        <v>23.1</v>
      </c>
      <c r="O465" s="7">
        <v>1889.66</v>
      </c>
      <c r="P465" t="s">
        <v>232</v>
      </c>
      <c r="Q465" t="s">
        <v>7289</v>
      </c>
      <c r="R465">
        <f>IF(UPPER(TRIM(Table2[[#This Row],[Status_Clean]]))="CONVERTED",1,0)</f>
        <v>1</v>
      </c>
      <c r="S465">
        <f>IF(ISNUMBER(MATCH(UPPER(TRIM(Table2[[#This Row],[Status_Clean]])),{"CONTACTED","QUALIFIED","CONVERTED"},0)),1,0)</f>
        <v>1</v>
      </c>
      <c r="T465" cm="1">
        <f t="array" ref="T465">_xlfn.SWITCH(UPPER(TRIM(Table2[[#This Row],[Status_Clean]])),"NEW",1,"CONTACTED",2,"QUALIFIED",3,"CONVERTED",4,"LOST",5,99)</f>
        <v>4</v>
      </c>
      <c r="U465" t="str" cm="1">
        <f t="array" ref="U465">_xlfn.LET(_xlpm.x,IFERROR(VALUE(Table2[[#This Row],[Response_Time_Hours]]),""),IF(_xlpm.x="","CHECK",_xlfn.IFS(_xlpm.x&lt;=1,"Immediate",_xlpm.x&lt;=6,"Fast",_xlpm.x&lt;=24,"Moderate",_xlpm.x&gt;24,"Delayed")))</f>
        <v>Moderate</v>
      </c>
      <c r="V465">
        <f>FLOOR(tbl_CleanLeads[[#This Row],[Response_Time_Hours]],6)</f>
        <v>18</v>
      </c>
      <c r="W465" t="str" cm="1">
        <f t="array" ref="W465">IF(Table2[[#This Row],[Interaction_Count_Final]]="","N/A",_xlfn.IFS(Table2[[#This Row],[Interaction_Count_Final]]&lt;=2,"Low",Table2[[#This Row],[Interaction_Count_Final]]&lt;=5,"Medium",Table2[[#This Row],[Interaction_Count_Final]]&gt;=6,"High",TRUE,"CHECK"))</f>
        <v>High</v>
      </c>
      <c r="X465" t="b">
        <f t="shared" si="7"/>
        <v>1</v>
      </c>
      <c r="Y465" t="b">
        <f>tbl_CleanLeads[[#This Row],[Response_Time_Hours]]&gt;24</f>
        <v>0</v>
      </c>
      <c r="Z465" s="13" t="b">
        <f>tbl_CleanLeads[[#This Row],[Response_Time_Hours]]&gt;72</f>
        <v>0</v>
      </c>
      <c r="AA465" s="13" t="b">
        <f>tbl_CleanLeads[[#This Row],[Status_Clean]]="Converted"</f>
        <v>1</v>
      </c>
    </row>
    <row r="466" spans="1:27">
      <c r="A466" t="s">
        <v>90</v>
      </c>
      <c r="B466" t="s">
        <v>1558</v>
      </c>
      <c r="C466" t="s">
        <v>1559</v>
      </c>
      <c r="D466" t="s">
        <v>7280</v>
      </c>
      <c r="E466" t="s">
        <v>222</v>
      </c>
      <c r="F466" t="s">
        <v>250</v>
      </c>
      <c r="G466" s="1">
        <v>44934</v>
      </c>
      <c r="H466" s="8">
        <f>MONTH(tbl_CleanLeads[[#This Row],[Lead_Date_Final]])</f>
        <v>1</v>
      </c>
      <c r="I466" t="s">
        <v>7317</v>
      </c>
      <c r="J466" t="s">
        <v>7263</v>
      </c>
      <c r="K466" t="s">
        <v>7284</v>
      </c>
      <c r="L466">
        <f>WEEKDAY(tbl_CleanLeads[[#This Row],[Lead_Date_Final]],2)</f>
        <v>7</v>
      </c>
      <c r="M466" t="s">
        <v>7293</v>
      </c>
      <c r="N466">
        <v>16.7</v>
      </c>
      <c r="O466" s="7">
        <v>3728.85</v>
      </c>
      <c r="P466">
        <v>24</v>
      </c>
      <c r="Q466" t="s">
        <v>7266</v>
      </c>
      <c r="R466">
        <f>IF(UPPER(TRIM(Table2[[#This Row],[Status_Clean]]))="CONVERTED",1,0)</f>
        <v>1</v>
      </c>
      <c r="S466">
        <f>IF(ISNUMBER(MATCH(UPPER(TRIM(Table2[[#This Row],[Status_Clean]])),{"CONTACTED","QUALIFIED","CONVERTED"},0)),1,0)</f>
        <v>1</v>
      </c>
      <c r="T466" cm="1">
        <f t="array" ref="T466">_xlfn.SWITCH(UPPER(TRIM(Table2[[#This Row],[Status_Clean]])),"NEW",1,"CONTACTED",2,"QUALIFIED",3,"CONVERTED",4,"LOST",5,99)</f>
        <v>4</v>
      </c>
      <c r="U466" t="str" cm="1">
        <f t="array" ref="U466">_xlfn.LET(_xlpm.x,IFERROR(VALUE(Table2[[#This Row],[Response_Time_Hours]]),""),IF(_xlpm.x="","CHECK",_xlfn.IFS(_xlpm.x&lt;=1,"Immediate",_xlpm.x&lt;=6,"Fast",_xlpm.x&lt;=24,"Moderate",_xlpm.x&gt;24,"Delayed")))</f>
        <v>Moderate</v>
      </c>
      <c r="V466">
        <f>FLOOR(tbl_CleanLeads[[#This Row],[Response_Time_Hours]],6)</f>
        <v>12</v>
      </c>
      <c r="W466" t="str" cm="1">
        <f t="array" ref="W466">IF(Table2[[#This Row],[Interaction_Count_Final]]="","N/A",_xlfn.IFS(Table2[[#This Row],[Interaction_Count_Final]]&lt;=2,"Low",Table2[[#This Row],[Interaction_Count_Final]]&lt;=5,"Medium",Table2[[#This Row],[Interaction_Count_Final]]&gt;=6,"High",TRUE,"CHECK"))</f>
        <v>High</v>
      </c>
      <c r="X466" t="b">
        <f t="shared" si="7"/>
        <v>1</v>
      </c>
      <c r="Y466" t="b">
        <f>tbl_CleanLeads[[#This Row],[Response_Time_Hours]]&gt;24</f>
        <v>0</v>
      </c>
      <c r="Z466" s="13" t="b">
        <f>tbl_CleanLeads[[#This Row],[Response_Time_Hours]]&gt;72</f>
        <v>0</v>
      </c>
      <c r="AA466" s="13" t="b">
        <f>tbl_CleanLeads[[#This Row],[Status_Clean]]="Converted"</f>
        <v>1</v>
      </c>
    </row>
    <row r="467" spans="1:27">
      <c r="A467" t="s">
        <v>90</v>
      </c>
      <c r="B467" t="s">
        <v>1560</v>
      </c>
      <c r="C467" t="s">
        <v>1561</v>
      </c>
      <c r="D467" t="s">
        <v>7274</v>
      </c>
      <c r="E467" t="s">
        <v>792</v>
      </c>
      <c r="F467" t="s">
        <v>193</v>
      </c>
      <c r="G467" s="1">
        <v>45082</v>
      </c>
      <c r="H467" s="8">
        <f>MONTH(tbl_CleanLeads[[#This Row],[Lead_Date_Final]])</f>
        <v>6</v>
      </c>
      <c r="I467" t="s">
        <v>7276</v>
      </c>
      <c r="J467" t="s">
        <v>7263</v>
      </c>
      <c r="K467" t="s">
        <v>7277</v>
      </c>
      <c r="L467">
        <f>WEEKDAY(tbl_CleanLeads[[#This Row],[Lead_Date_Final]],2)</f>
        <v>1</v>
      </c>
      <c r="M467" t="s">
        <v>7298</v>
      </c>
      <c r="N467">
        <v>59.7</v>
      </c>
      <c r="O467" s="7">
        <v>4063.35</v>
      </c>
      <c r="P467">
        <v>14</v>
      </c>
      <c r="Q467" t="s">
        <v>7273</v>
      </c>
      <c r="R467">
        <f>IF(UPPER(TRIM(Table2[[#This Row],[Status_Clean]]))="CONVERTED",1,0)</f>
        <v>0</v>
      </c>
      <c r="S467">
        <f>IF(ISNUMBER(MATCH(UPPER(TRIM(Table2[[#This Row],[Status_Clean]])),{"CONTACTED","QUALIFIED","CONVERTED"},0)),1,0)</f>
        <v>0</v>
      </c>
      <c r="T467" cm="1">
        <f t="array" ref="T467">_xlfn.SWITCH(UPPER(TRIM(Table2[[#This Row],[Status_Clean]])),"NEW",1,"CONTACTED",2,"QUALIFIED",3,"CONVERTED",4,"LOST",5,99)</f>
        <v>1</v>
      </c>
      <c r="U467" t="str" cm="1">
        <f t="array" ref="U467">_xlfn.LET(_xlpm.x,IFERROR(VALUE(Table2[[#This Row],[Response_Time_Hours]]),""),IF(_xlpm.x="","CHECK",_xlfn.IFS(_xlpm.x&lt;=1,"Immediate",_xlpm.x&lt;=6,"Fast",_xlpm.x&lt;=24,"Moderate",_xlpm.x&gt;24,"Delayed")))</f>
        <v>Delayed</v>
      </c>
      <c r="V467">
        <f>FLOOR(tbl_CleanLeads[[#This Row],[Response_Time_Hours]],6)</f>
        <v>54</v>
      </c>
      <c r="W467" t="str" cm="1">
        <f t="array" ref="W467">IF(Table2[[#This Row],[Interaction_Count_Final]]="","N/A",_xlfn.IFS(Table2[[#This Row],[Interaction_Count_Final]]&lt;=2,"Low",Table2[[#This Row],[Interaction_Count_Final]]&lt;=5,"Medium",Table2[[#This Row],[Interaction_Count_Final]]&gt;=6,"High",TRUE,"CHECK"))</f>
        <v>High</v>
      </c>
      <c r="X467" t="b">
        <f t="shared" si="7"/>
        <v>1</v>
      </c>
      <c r="Y467" t="b">
        <f>tbl_CleanLeads[[#This Row],[Response_Time_Hours]]&gt;24</f>
        <v>1</v>
      </c>
      <c r="Z467" s="13" t="b">
        <f>tbl_CleanLeads[[#This Row],[Response_Time_Hours]]&gt;72</f>
        <v>0</v>
      </c>
      <c r="AA467" s="13" t="b">
        <f>tbl_CleanLeads[[#This Row],[Status_Clean]]="Converted"</f>
        <v>0</v>
      </c>
    </row>
    <row r="468" spans="1:27">
      <c r="A468" t="s">
        <v>70</v>
      </c>
      <c r="B468" t="s">
        <v>1562</v>
      </c>
      <c r="C468" t="s">
        <v>1563</v>
      </c>
      <c r="D468" t="s">
        <v>7258</v>
      </c>
      <c r="E468" t="s">
        <v>123</v>
      </c>
      <c r="F468" t="s">
        <v>250</v>
      </c>
      <c r="G468" s="1">
        <v>45524</v>
      </c>
      <c r="H468" s="8">
        <f>MONTH(tbl_CleanLeads[[#This Row],[Lead_Date_Final]])</f>
        <v>8</v>
      </c>
      <c r="I468" t="s">
        <v>7310</v>
      </c>
      <c r="J468" t="s">
        <v>7271</v>
      </c>
      <c r="K468" t="s">
        <v>7288</v>
      </c>
      <c r="L468">
        <f>WEEKDAY(tbl_CleanLeads[[#This Row],[Lead_Date_Final]],2)</f>
        <v>2</v>
      </c>
      <c r="M468" t="s">
        <v>7265</v>
      </c>
      <c r="N468">
        <v>39</v>
      </c>
      <c r="O468" s="7">
        <v>2243.9699999999998</v>
      </c>
      <c r="P468">
        <v>11</v>
      </c>
      <c r="Q468" t="s">
        <v>7266</v>
      </c>
      <c r="R468">
        <f>IF(UPPER(TRIM(Table2[[#This Row],[Status_Clean]]))="CONVERTED",1,0)</f>
        <v>1</v>
      </c>
      <c r="S468">
        <f>IF(ISNUMBER(MATCH(UPPER(TRIM(Table2[[#This Row],[Status_Clean]])),{"CONTACTED","QUALIFIED","CONVERTED"},0)),1,0)</f>
        <v>1</v>
      </c>
      <c r="T468" cm="1">
        <f t="array" ref="T468">_xlfn.SWITCH(UPPER(TRIM(Table2[[#This Row],[Status_Clean]])),"NEW",1,"CONTACTED",2,"QUALIFIED",3,"CONVERTED",4,"LOST",5,99)</f>
        <v>4</v>
      </c>
      <c r="U468" t="str" cm="1">
        <f t="array" ref="U468">_xlfn.LET(_xlpm.x,IFERROR(VALUE(Table2[[#This Row],[Response_Time_Hours]]),""),IF(_xlpm.x="","CHECK",_xlfn.IFS(_xlpm.x&lt;=1,"Immediate",_xlpm.x&lt;=6,"Fast",_xlpm.x&lt;=24,"Moderate",_xlpm.x&gt;24,"Delayed")))</f>
        <v>Delayed</v>
      </c>
      <c r="V468">
        <f>FLOOR(tbl_CleanLeads[[#This Row],[Response_Time_Hours]],6)</f>
        <v>36</v>
      </c>
      <c r="W468" t="str" cm="1">
        <f t="array" ref="W468">IF(Table2[[#This Row],[Interaction_Count_Final]]="","N/A",_xlfn.IFS(Table2[[#This Row],[Interaction_Count_Final]]&lt;=2,"Low",Table2[[#This Row],[Interaction_Count_Final]]&lt;=5,"Medium",Table2[[#This Row],[Interaction_Count_Final]]&gt;=6,"High",TRUE,"CHECK"))</f>
        <v>High</v>
      </c>
      <c r="X468" t="b">
        <f t="shared" si="7"/>
        <v>1</v>
      </c>
      <c r="Y468" t="b">
        <f>tbl_CleanLeads[[#This Row],[Response_Time_Hours]]&gt;24</f>
        <v>1</v>
      </c>
      <c r="Z468" s="13" t="b">
        <f>tbl_CleanLeads[[#This Row],[Response_Time_Hours]]&gt;72</f>
        <v>0</v>
      </c>
      <c r="AA468" s="13" t="b">
        <f>tbl_CleanLeads[[#This Row],[Status_Clean]]="Converted"</f>
        <v>1</v>
      </c>
    </row>
    <row r="469" spans="1:27">
      <c r="A469" t="s">
        <v>102</v>
      </c>
      <c r="B469" t="s">
        <v>1566</v>
      </c>
      <c r="C469" t="s">
        <v>1567</v>
      </c>
      <c r="D469" t="s">
        <v>7280</v>
      </c>
      <c r="E469" t="s">
        <v>254</v>
      </c>
      <c r="F469" t="s">
        <v>71</v>
      </c>
      <c r="G469" s="1">
        <v>45561</v>
      </c>
      <c r="H469" s="8">
        <f>MONTH(tbl_CleanLeads[[#This Row],[Lead_Date_Final]])</f>
        <v>9</v>
      </c>
      <c r="I469" t="s">
        <v>7287</v>
      </c>
      <c r="J469" t="s">
        <v>7271</v>
      </c>
      <c r="K469" t="s">
        <v>7288</v>
      </c>
      <c r="L469">
        <f>WEEKDAY(tbl_CleanLeads[[#This Row],[Lead_Date_Final]],2)</f>
        <v>4</v>
      </c>
      <c r="M469" t="s">
        <v>7285</v>
      </c>
      <c r="N469">
        <v>5.4</v>
      </c>
      <c r="O469" s="7">
        <v>4470.99</v>
      </c>
      <c r="P469">
        <v>9</v>
      </c>
      <c r="Q469" t="s">
        <v>7273</v>
      </c>
      <c r="R469">
        <f>IF(UPPER(TRIM(Table2[[#This Row],[Status_Clean]]))="CONVERTED",1,0)</f>
        <v>0</v>
      </c>
      <c r="S469">
        <f>IF(ISNUMBER(MATCH(UPPER(TRIM(Table2[[#This Row],[Status_Clean]])),{"CONTACTED","QUALIFIED","CONVERTED"},0)),1,0)</f>
        <v>1</v>
      </c>
      <c r="T469" cm="1">
        <f t="array" ref="T469">_xlfn.SWITCH(UPPER(TRIM(Table2[[#This Row],[Status_Clean]])),"NEW",1,"CONTACTED",2,"QUALIFIED",3,"CONVERTED",4,"LOST",5,99)</f>
        <v>3</v>
      </c>
      <c r="U469" t="str" cm="1">
        <f t="array" ref="U469">_xlfn.LET(_xlpm.x,IFERROR(VALUE(Table2[[#This Row],[Response_Time_Hours]]),""),IF(_xlpm.x="","CHECK",_xlfn.IFS(_xlpm.x&lt;=1,"Immediate",_xlpm.x&lt;=6,"Fast",_xlpm.x&lt;=24,"Moderate",_xlpm.x&gt;24,"Delayed")))</f>
        <v>Fast</v>
      </c>
      <c r="V469">
        <f>FLOOR(tbl_CleanLeads[[#This Row],[Response_Time_Hours]],6)</f>
        <v>0</v>
      </c>
      <c r="W469" t="str" cm="1">
        <f t="array" ref="W469">IF(Table2[[#This Row],[Interaction_Count_Final]]="","N/A",_xlfn.IFS(Table2[[#This Row],[Interaction_Count_Final]]&lt;=2,"Low",Table2[[#This Row],[Interaction_Count_Final]]&lt;=5,"Medium",Table2[[#This Row],[Interaction_Count_Final]]&gt;=6,"High",TRUE,"CHECK"))</f>
        <v>High</v>
      </c>
      <c r="X469" t="b">
        <f t="shared" si="7"/>
        <v>1</v>
      </c>
      <c r="Y469" t="b">
        <f>tbl_CleanLeads[[#This Row],[Response_Time_Hours]]&gt;24</f>
        <v>0</v>
      </c>
      <c r="Z469" s="13" t="b">
        <f>tbl_CleanLeads[[#This Row],[Response_Time_Hours]]&gt;72</f>
        <v>0</v>
      </c>
      <c r="AA469" s="13" t="b">
        <f>tbl_CleanLeads[[#This Row],[Status_Clean]]="Converted"</f>
        <v>0</v>
      </c>
    </row>
    <row r="470" spans="1:27">
      <c r="A470" t="s">
        <v>102</v>
      </c>
      <c r="B470" t="s">
        <v>1569</v>
      </c>
      <c r="C470" t="s">
        <v>1570</v>
      </c>
      <c r="D470" t="s">
        <v>7274</v>
      </c>
      <c r="E470" t="s">
        <v>263</v>
      </c>
      <c r="F470" t="s">
        <v>71</v>
      </c>
      <c r="G470" s="1">
        <v>45570</v>
      </c>
      <c r="H470" s="8">
        <f>MONTH(tbl_CleanLeads[[#This Row],[Lead_Date_Final]])</f>
        <v>10</v>
      </c>
      <c r="I470" t="s">
        <v>7270</v>
      </c>
      <c r="J470" t="s">
        <v>7271</v>
      </c>
      <c r="K470" t="s">
        <v>7264</v>
      </c>
      <c r="L470">
        <f>WEEKDAY(tbl_CleanLeads[[#This Row],[Lead_Date_Final]],2)</f>
        <v>6</v>
      </c>
      <c r="M470" t="s">
        <v>7278</v>
      </c>
      <c r="N470">
        <v>38</v>
      </c>
      <c r="O470" s="7">
        <v>2333.7399999999998</v>
      </c>
      <c r="P470">
        <v>13</v>
      </c>
      <c r="Q470" t="s">
        <v>7266</v>
      </c>
      <c r="R470">
        <f>IF(UPPER(TRIM(Table2[[#This Row],[Status_Clean]]))="CONVERTED",1,0)</f>
        <v>0</v>
      </c>
      <c r="S470">
        <f>IF(ISNUMBER(MATCH(UPPER(TRIM(Table2[[#This Row],[Status_Clean]])),{"CONTACTED","QUALIFIED","CONVERTED"},0)),1,0)</f>
        <v>1</v>
      </c>
      <c r="T470" cm="1">
        <f t="array" ref="T470">_xlfn.SWITCH(UPPER(TRIM(Table2[[#This Row],[Status_Clean]])),"NEW",1,"CONTACTED",2,"QUALIFIED",3,"CONVERTED",4,"LOST",5,99)</f>
        <v>3</v>
      </c>
      <c r="U470" t="str" cm="1">
        <f t="array" ref="U470">_xlfn.LET(_xlpm.x,IFERROR(VALUE(Table2[[#This Row],[Response_Time_Hours]]),""),IF(_xlpm.x="","CHECK",_xlfn.IFS(_xlpm.x&lt;=1,"Immediate",_xlpm.x&lt;=6,"Fast",_xlpm.x&lt;=24,"Moderate",_xlpm.x&gt;24,"Delayed")))</f>
        <v>Delayed</v>
      </c>
      <c r="V470">
        <f>FLOOR(tbl_CleanLeads[[#This Row],[Response_Time_Hours]],6)</f>
        <v>36</v>
      </c>
      <c r="W470" t="str" cm="1">
        <f t="array" ref="W470">IF(Table2[[#This Row],[Interaction_Count_Final]]="","N/A",_xlfn.IFS(Table2[[#This Row],[Interaction_Count_Final]]&lt;=2,"Low",Table2[[#This Row],[Interaction_Count_Final]]&lt;=5,"Medium",Table2[[#This Row],[Interaction_Count_Final]]&gt;=6,"High",TRUE,"CHECK"))</f>
        <v>High</v>
      </c>
      <c r="X470" t="b">
        <f t="shared" si="7"/>
        <v>1</v>
      </c>
      <c r="Y470" t="b">
        <f>tbl_CleanLeads[[#This Row],[Response_Time_Hours]]&gt;24</f>
        <v>1</v>
      </c>
      <c r="Z470" s="13" t="b">
        <f>tbl_CleanLeads[[#This Row],[Response_Time_Hours]]&gt;72</f>
        <v>0</v>
      </c>
      <c r="AA470" s="13" t="b">
        <f>tbl_CleanLeads[[#This Row],[Status_Clean]]="Converted"</f>
        <v>0</v>
      </c>
    </row>
    <row r="471" spans="1:27">
      <c r="A471" t="s">
        <v>70</v>
      </c>
      <c r="B471" t="s">
        <v>1572</v>
      </c>
      <c r="C471" t="s">
        <v>1573</v>
      </c>
      <c r="D471" t="s">
        <v>7258</v>
      </c>
      <c r="E471" t="s">
        <v>7308</v>
      </c>
      <c r="F471" t="s">
        <v>193</v>
      </c>
      <c r="G471" s="1">
        <v>45461</v>
      </c>
      <c r="H471" s="8">
        <f>MONTH(tbl_CleanLeads[[#This Row],[Lead_Date_Final]])</f>
        <v>6</v>
      </c>
      <c r="I471" t="s">
        <v>7276</v>
      </c>
      <c r="J471" t="s">
        <v>7271</v>
      </c>
      <c r="K471" t="s">
        <v>7277</v>
      </c>
      <c r="L471">
        <f>WEEKDAY(tbl_CleanLeads[[#This Row],[Lead_Date_Final]],2)</f>
        <v>2</v>
      </c>
      <c r="M471" t="s">
        <v>7265</v>
      </c>
      <c r="N471">
        <v>57.5</v>
      </c>
      <c r="O471" s="7">
        <v>3783.55</v>
      </c>
      <c r="P471">
        <v>40</v>
      </c>
      <c r="Q471" t="s">
        <v>7266</v>
      </c>
      <c r="R471">
        <f>IF(UPPER(TRIM(Table2[[#This Row],[Status_Clean]]))="CONVERTED",1,0)</f>
        <v>0</v>
      </c>
      <c r="S471">
        <f>IF(ISNUMBER(MATCH(UPPER(TRIM(Table2[[#This Row],[Status_Clean]])),{"CONTACTED","QUALIFIED","CONVERTED"},0)),1,0)</f>
        <v>0</v>
      </c>
      <c r="T471" cm="1">
        <f t="array" ref="T471">_xlfn.SWITCH(UPPER(TRIM(Table2[[#This Row],[Status_Clean]])),"NEW",1,"CONTACTED",2,"QUALIFIED",3,"CONVERTED",4,"LOST",5,99)</f>
        <v>1</v>
      </c>
      <c r="U471" t="str" cm="1">
        <f t="array" ref="U471">_xlfn.LET(_xlpm.x,IFERROR(VALUE(Table2[[#This Row],[Response_Time_Hours]]),""),IF(_xlpm.x="","CHECK",_xlfn.IFS(_xlpm.x&lt;=1,"Immediate",_xlpm.x&lt;=6,"Fast",_xlpm.x&lt;=24,"Moderate",_xlpm.x&gt;24,"Delayed")))</f>
        <v>Delayed</v>
      </c>
      <c r="V471">
        <f>FLOOR(tbl_CleanLeads[[#This Row],[Response_Time_Hours]],6)</f>
        <v>54</v>
      </c>
      <c r="W471" t="str" cm="1">
        <f t="array" ref="W471">IF(Table2[[#This Row],[Interaction_Count_Final]]="","N/A",_xlfn.IFS(Table2[[#This Row],[Interaction_Count_Final]]&lt;=2,"Low",Table2[[#This Row],[Interaction_Count_Final]]&lt;=5,"Medium",Table2[[#This Row],[Interaction_Count_Final]]&gt;=6,"High",TRUE,"CHECK"))</f>
        <v>High</v>
      </c>
      <c r="X471" t="b">
        <f t="shared" si="7"/>
        <v>1</v>
      </c>
      <c r="Y471" t="b">
        <f>tbl_CleanLeads[[#This Row],[Response_Time_Hours]]&gt;24</f>
        <v>1</v>
      </c>
      <c r="Z471" s="13" t="b">
        <f>tbl_CleanLeads[[#This Row],[Response_Time_Hours]]&gt;72</f>
        <v>0</v>
      </c>
      <c r="AA471" s="13" t="b">
        <f>tbl_CleanLeads[[#This Row],[Status_Clean]]="Converted"</f>
        <v>0</v>
      </c>
    </row>
    <row r="472" spans="1:27">
      <c r="A472" t="s">
        <v>63</v>
      </c>
      <c r="B472" t="s">
        <v>1576</v>
      </c>
      <c r="C472" t="s">
        <v>1577</v>
      </c>
      <c r="D472" t="s">
        <v>7268</v>
      </c>
      <c r="E472" t="s">
        <v>469</v>
      </c>
      <c r="F472" t="s">
        <v>173</v>
      </c>
      <c r="G472" s="1">
        <v>45455</v>
      </c>
      <c r="H472" s="8">
        <f>MONTH(tbl_CleanLeads[[#This Row],[Lead_Date_Final]])</f>
        <v>6</v>
      </c>
      <c r="I472" t="s">
        <v>7276</v>
      </c>
      <c r="J472" t="s">
        <v>7271</v>
      </c>
      <c r="K472" t="s">
        <v>7277</v>
      </c>
      <c r="L472">
        <f>WEEKDAY(tbl_CleanLeads[[#This Row],[Lead_Date_Final]],2)</f>
        <v>3</v>
      </c>
      <c r="M472" t="s">
        <v>7272</v>
      </c>
      <c r="N472">
        <v>30</v>
      </c>
      <c r="O472" s="7">
        <v>2386.98</v>
      </c>
      <c r="P472">
        <v>5</v>
      </c>
      <c r="Q472" t="s">
        <v>7266</v>
      </c>
      <c r="R472">
        <f>IF(UPPER(TRIM(Table2[[#This Row],[Status_Clean]]))="CONVERTED",1,0)</f>
        <v>0</v>
      </c>
      <c r="S472">
        <f>IF(ISNUMBER(MATCH(UPPER(TRIM(Table2[[#This Row],[Status_Clean]])),{"CONTACTED","QUALIFIED","CONVERTED"},0)),1,0)</f>
        <v>0</v>
      </c>
      <c r="T472" cm="1">
        <f t="array" ref="T472">_xlfn.SWITCH(UPPER(TRIM(Table2[[#This Row],[Status_Clean]])),"NEW",1,"CONTACTED",2,"QUALIFIED",3,"CONVERTED",4,"LOST",5,99)</f>
        <v>5</v>
      </c>
      <c r="U472" t="str" cm="1">
        <f t="array" ref="U472">_xlfn.LET(_xlpm.x,IFERROR(VALUE(Table2[[#This Row],[Response_Time_Hours]]),""),IF(_xlpm.x="","CHECK",_xlfn.IFS(_xlpm.x&lt;=1,"Immediate",_xlpm.x&lt;=6,"Fast",_xlpm.x&lt;=24,"Moderate",_xlpm.x&gt;24,"Delayed")))</f>
        <v>Delayed</v>
      </c>
      <c r="V472">
        <f>FLOOR(tbl_CleanLeads[[#This Row],[Response_Time_Hours]],6)</f>
        <v>30</v>
      </c>
      <c r="W472" t="str" cm="1">
        <f t="array" ref="W472">IF(Table2[[#This Row],[Interaction_Count_Final]]="","N/A",_xlfn.IFS(Table2[[#This Row],[Interaction_Count_Final]]&lt;=2,"Low",Table2[[#This Row],[Interaction_Count_Final]]&lt;=5,"Medium",Table2[[#This Row],[Interaction_Count_Final]]&gt;=6,"High",TRUE,"CHECK"))</f>
        <v>Medium</v>
      </c>
      <c r="X472" t="b">
        <f t="shared" si="7"/>
        <v>1</v>
      </c>
      <c r="Y472" t="b">
        <f>tbl_CleanLeads[[#This Row],[Response_Time_Hours]]&gt;24</f>
        <v>1</v>
      </c>
      <c r="Z472" s="13" t="b">
        <f>tbl_CleanLeads[[#This Row],[Response_Time_Hours]]&gt;72</f>
        <v>0</v>
      </c>
      <c r="AA472" s="13" t="b">
        <f>tbl_CleanLeads[[#This Row],[Status_Clean]]="Converted"</f>
        <v>0</v>
      </c>
    </row>
    <row r="473" spans="1:27">
      <c r="A473" t="s">
        <v>90</v>
      </c>
      <c r="B473" t="s">
        <v>1578</v>
      </c>
      <c r="C473" t="s">
        <v>7726</v>
      </c>
      <c r="D473" t="s">
        <v>7280</v>
      </c>
      <c r="E473" t="s">
        <v>363</v>
      </c>
      <c r="F473" t="s">
        <v>125</v>
      </c>
      <c r="G473" s="1">
        <v>45416</v>
      </c>
      <c r="H473" s="8">
        <f>MONTH(tbl_CleanLeads[[#This Row],[Lead_Date_Final]])</f>
        <v>5</v>
      </c>
      <c r="I473" t="s">
        <v>7314</v>
      </c>
      <c r="J473" t="s">
        <v>7271</v>
      </c>
      <c r="K473" t="s">
        <v>7277</v>
      </c>
      <c r="L473">
        <f>WEEKDAY(tbl_CleanLeads[[#This Row],[Lead_Date_Final]],2)</f>
        <v>6</v>
      </c>
      <c r="M473" t="s">
        <v>7278</v>
      </c>
      <c r="N473">
        <v>62</v>
      </c>
      <c r="O473" s="7">
        <v>3484.48</v>
      </c>
      <c r="P473">
        <v>8</v>
      </c>
      <c r="Q473" t="s">
        <v>7266</v>
      </c>
      <c r="R473">
        <f>IF(UPPER(TRIM(Table2[[#This Row],[Status_Clean]]))="CONVERTED",1,0)</f>
        <v>0</v>
      </c>
      <c r="S473">
        <f>IF(ISNUMBER(MATCH(UPPER(TRIM(Table2[[#This Row],[Status_Clean]])),{"CONTACTED","QUALIFIED","CONVERTED"},0)),1,0)</f>
        <v>1</v>
      </c>
      <c r="T473" cm="1">
        <f t="array" ref="T473">_xlfn.SWITCH(UPPER(TRIM(Table2[[#This Row],[Status_Clean]])),"NEW",1,"CONTACTED",2,"QUALIFIED",3,"CONVERTED",4,"LOST",5,99)</f>
        <v>2</v>
      </c>
      <c r="U473" t="str" cm="1">
        <f t="array" ref="U473">_xlfn.LET(_xlpm.x,IFERROR(VALUE(Table2[[#This Row],[Response_Time_Hours]]),""),IF(_xlpm.x="","CHECK",_xlfn.IFS(_xlpm.x&lt;=1,"Immediate",_xlpm.x&lt;=6,"Fast",_xlpm.x&lt;=24,"Moderate",_xlpm.x&gt;24,"Delayed")))</f>
        <v>Delayed</v>
      </c>
      <c r="V473">
        <f>FLOOR(tbl_CleanLeads[[#This Row],[Response_Time_Hours]],6)</f>
        <v>60</v>
      </c>
      <c r="W473" t="str" cm="1">
        <f t="array" ref="W473">IF(Table2[[#This Row],[Interaction_Count_Final]]="","N/A",_xlfn.IFS(Table2[[#This Row],[Interaction_Count_Final]]&lt;=2,"Low",Table2[[#This Row],[Interaction_Count_Final]]&lt;=5,"Medium",Table2[[#This Row],[Interaction_Count_Final]]&gt;=6,"High",TRUE,"CHECK"))</f>
        <v>High</v>
      </c>
      <c r="X473" t="b">
        <f t="shared" si="7"/>
        <v>1</v>
      </c>
      <c r="Y473" t="b">
        <f>tbl_CleanLeads[[#This Row],[Response_Time_Hours]]&gt;24</f>
        <v>1</v>
      </c>
      <c r="Z473" s="13" t="b">
        <f>tbl_CleanLeads[[#This Row],[Response_Time_Hours]]&gt;72</f>
        <v>0</v>
      </c>
      <c r="AA473" s="13" t="b">
        <f>tbl_CleanLeads[[#This Row],[Status_Clean]]="Converted"</f>
        <v>0</v>
      </c>
    </row>
    <row r="474" spans="1:27">
      <c r="A474" t="s">
        <v>63</v>
      </c>
      <c r="B474" t="s">
        <v>1581</v>
      </c>
      <c r="C474" t="s">
        <v>1582</v>
      </c>
      <c r="D474" t="s">
        <v>7280</v>
      </c>
      <c r="E474" t="s">
        <v>469</v>
      </c>
      <c r="F474" t="s">
        <v>71</v>
      </c>
      <c r="G474" s="1">
        <v>45562</v>
      </c>
      <c r="H474" s="8">
        <f>MONTH(tbl_CleanLeads[[#This Row],[Lead_Date_Final]])</f>
        <v>9</v>
      </c>
      <c r="I474" t="s">
        <v>7287</v>
      </c>
      <c r="J474" t="s">
        <v>7271</v>
      </c>
      <c r="K474" t="s">
        <v>7288</v>
      </c>
      <c r="L474">
        <f>WEEKDAY(tbl_CleanLeads[[#This Row],[Lead_Date_Final]],2)</f>
        <v>5</v>
      </c>
      <c r="M474" t="s">
        <v>7312</v>
      </c>
      <c r="N474">
        <v>2</v>
      </c>
      <c r="O474" s="7">
        <v>3789.96</v>
      </c>
      <c r="P474">
        <v>2</v>
      </c>
      <c r="Q474" t="s">
        <v>7266</v>
      </c>
      <c r="R474">
        <f>IF(UPPER(TRIM(Table2[[#This Row],[Status_Clean]]))="CONVERTED",1,0)</f>
        <v>0</v>
      </c>
      <c r="S474">
        <f>IF(ISNUMBER(MATCH(UPPER(TRIM(Table2[[#This Row],[Status_Clean]])),{"CONTACTED","QUALIFIED","CONVERTED"},0)),1,0)</f>
        <v>1</v>
      </c>
      <c r="T474" cm="1">
        <f t="array" ref="T474">_xlfn.SWITCH(UPPER(TRIM(Table2[[#This Row],[Status_Clean]])),"NEW",1,"CONTACTED",2,"QUALIFIED",3,"CONVERTED",4,"LOST",5,99)</f>
        <v>3</v>
      </c>
      <c r="U474" t="str" cm="1">
        <f t="array" ref="U474">_xlfn.LET(_xlpm.x,IFERROR(VALUE(Table2[[#This Row],[Response_Time_Hours]]),""),IF(_xlpm.x="","CHECK",_xlfn.IFS(_xlpm.x&lt;=1,"Immediate",_xlpm.x&lt;=6,"Fast",_xlpm.x&lt;=24,"Moderate",_xlpm.x&gt;24,"Delayed")))</f>
        <v>Fast</v>
      </c>
      <c r="V474">
        <f>FLOOR(tbl_CleanLeads[[#This Row],[Response_Time_Hours]],6)</f>
        <v>0</v>
      </c>
      <c r="W474" t="str" cm="1">
        <f t="array" ref="W474">IF(Table2[[#This Row],[Interaction_Count_Final]]="","N/A",_xlfn.IFS(Table2[[#This Row],[Interaction_Count_Final]]&lt;=2,"Low",Table2[[#This Row],[Interaction_Count_Final]]&lt;=5,"Medium",Table2[[#This Row],[Interaction_Count_Final]]&gt;=6,"High",TRUE,"CHECK"))</f>
        <v>Low</v>
      </c>
      <c r="X474" t="b">
        <f t="shared" si="7"/>
        <v>1</v>
      </c>
      <c r="Y474" t="b">
        <f>tbl_CleanLeads[[#This Row],[Response_Time_Hours]]&gt;24</f>
        <v>0</v>
      </c>
      <c r="Z474" s="13" t="b">
        <f>tbl_CleanLeads[[#This Row],[Response_Time_Hours]]&gt;72</f>
        <v>0</v>
      </c>
      <c r="AA474" s="13" t="b">
        <f>tbl_CleanLeads[[#This Row],[Status_Clean]]="Converted"</f>
        <v>0</v>
      </c>
    </row>
    <row r="475" spans="1:27">
      <c r="A475" t="s">
        <v>63</v>
      </c>
      <c r="B475" t="s">
        <v>1584</v>
      </c>
      <c r="C475" t="s">
        <v>1585</v>
      </c>
      <c r="D475" t="s">
        <v>7274</v>
      </c>
      <c r="E475" t="s">
        <v>473</v>
      </c>
      <c r="F475" t="s">
        <v>193</v>
      </c>
      <c r="G475" s="1">
        <v>45384</v>
      </c>
      <c r="H475" s="8">
        <f>MONTH(tbl_CleanLeads[[#This Row],[Lead_Date_Final]])</f>
        <v>4</v>
      </c>
      <c r="I475" t="s">
        <v>7297</v>
      </c>
      <c r="J475" t="s">
        <v>7271</v>
      </c>
      <c r="K475" t="s">
        <v>7277</v>
      </c>
      <c r="L475">
        <f>WEEKDAY(tbl_CleanLeads[[#This Row],[Lead_Date_Final]],2)</f>
        <v>2</v>
      </c>
      <c r="M475" t="s">
        <v>7265</v>
      </c>
      <c r="N475">
        <v>1.5</v>
      </c>
      <c r="O475" s="7">
        <v>3063.8</v>
      </c>
      <c r="P475">
        <v>24</v>
      </c>
      <c r="Q475" t="s">
        <v>7266</v>
      </c>
      <c r="R475">
        <f>IF(UPPER(TRIM(Table2[[#This Row],[Status_Clean]]))="CONVERTED",1,0)</f>
        <v>0</v>
      </c>
      <c r="S475">
        <f>IF(ISNUMBER(MATCH(UPPER(TRIM(Table2[[#This Row],[Status_Clean]])),{"CONTACTED","QUALIFIED","CONVERTED"},0)),1,0)</f>
        <v>0</v>
      </c>
      <c r="T475" cm="1">
        <f t="array" ref="T475">_xlfn.SWITCH(UPPER(TRIM(Table2[[#This Row],[Status_Clean]])),"NEW",1,"CONTACTED",2,"QUALIFIED",3,"CONVERTED",4,"LOST",5,99)</f>
        <v>1</v>
      </c>
      <c r="U475" t="str" cm="1">
        <f t="array" ref="U475">_xlfn.LET(_xlpm.x,IFERROR(VALUE(Table2[[#This Row],[Response_Time_Hours]]),""),IF(_xlpm.x="","CHECK",_xlfn.IFS(_xlpm.x&lt;=1,"Immediate",_xlpm.x&lt;=6,"Fast",_xlpm.x&lt;=24,"Moderate",_xlpm.x&gt;24,"Delayed")))</f>
        <v>Fast</v>
      </c>
      <c r="V475">
        <f>FLOOR(tbl_CleanLeads[[#This Row],[Response_Time_Hours]],6)</f>
        <v>0</v>
      </c>
      <c r="W475" t="str" cm="1">
        <f t="array" ref="W475">IF(Table2[[#This Row],[Interaction_Count_Final]]="","N/A",_xlfn.IFS(Table2[[#This Row],[Interaction_Count_Final]]&lt;=2,"Low",Table2[[#This Row],[Interaction_Count_Final]]&lt;=5,"Medium",Table2[[#This Row],[Interaction_Count_Final]]&gt;=6,"High",TRUE,"CHECK"))</f>
        <v>High</v>
      </c>
      <c r="X475" t="b">
        <f t="shared" si="7"/>
        <v>1</v>
      </c>
      <c r="Y475" t="b">
        <f>tbl_CleanLeads[[#This Row],[Response_Time_Hours]]&gt;24</f>
        <v>0</v>
      </c>
      <c r="Z475" s="13" t="b">
        <f>tbl_CleanLeads[[#This Row],[Response_Time_Hours]]&gt;72</f>
        <v>0</v>
      </c>
      <c r="AA475" s="13" t="b">
        <f>tbl_CleanLeads[[#This Row],[Status_Clean]]="Converted"</f>
        <v>0</v>
      </c>
    </row>
    <row r="476" spans="1:27">
      <c r="A476" t="s">
        <v>102</v>
      </c>
      <c r="B476" t="s">
        <v>1587</v>
      </c>
      <c r="C476" t="s">
        <v>1588</v>
      </c>
      <c r="D476" t="s">
        <v>7303</v>
      </c>
      <c r="E476" t="s">
        <v>106</v>
      </c>
      <c r="F476" t="s">
        <v>125</v>
      </c>
      <c r="G476" s="1">
        <v>45349</v>
      </c>
      <c r="H476" s="8">
        <f>MONTH(tbl_CleanLeads[[#This Row],[Lead_Date_Final]])</f>
        <v>2</v>
      </c>
      <c r="I476" t="s">
        <v>7283</v>
      </c>
      <c r="J476" t="s">
        <v>7271</v>
      </c>
      <c r="K476" t="s">
        <v>7284</v>
      </c>
      <c r="L476">
        <f>WEEKDAY(tbl_CleanLeads[[#This Row],[Lead_Date_Final]],2)</f>
        <v>2</v>
      </c>
      <c r="M476" t="s">
        <v>7265</v>
      </c>
      <c r="N476">
        <v>4.8000000000000007</v>
      </c>
      <c r="O476" s="7">
        <v>2429.5700000000002</v>
      </c>
      <c r="P476">
        <v>28</v>
      </c>
      <c r="Q476" t="s">
        <v>7266</v>
      </c>
      <c r="R476">
        <f>IF(UPPER(TRIM(Table2[[#This Row],[Status_Clean]]))="CONVERTED",1,0)</f>
        <v>0</v>
      </c>
      <c r="S476">
        <f>IF(ISNUMBER(MATCH(UPPER(TRIM(Table2[[#This Row],[Status_Clean]])),{"CONTACTED","QUALIFIED","CONVERTED"},0)),1,0)</f>
        <v>1</v>
      </c>
      <c r="T476" cm="1">
        <f t="array" ref="T476">_xlfn.SWITCH(UPPER(TRIM(Table2[[#This Row],[Status_Clean]])),"NEW",1,"CONTACTED",2,"QUALIFIED",3,"CONVERTED",4,"LOST",5,99)</f>
        <v>2</v>
      </c>
      <c r="U476" t="str" cm="1">
        <f t="array" ref="U476">_xlfn.LET(_xlpm.x,IFERROR(VALUE(Table2[[#This Row],[Response_Time_Hours]]),""),IF(_xlpm.x="","CHECK",_xlfn.IFS(_xlpm.x&lt;=1,"Immediate",_xlpm.x&lt;=6,"Fast",_xlpm.x&lt;=24,"Moderate",_xlpm.x&gt;24,"Delayed")))</f>
        <v>Fast</v>
      </c>
      <c r="V476">
        <f>FLOOR(tbl_CleanLeads[[#This Row],[Response_Time_Hours]],6)</f>
        <v>0</v>
      </c>
      <c r="W476" t="str" cm="1">
        <f t="array" ref="W476">IF(Table2[[#This Row],[Interaction_Count_Final]]="","N/A",_xlfn.IFS(Table2[[#This Row],[Interaction_Count_Final]]&lt;=2,"Low",Table2[[#This Row],[Interaction_Count_Final]]&lt;=5,"Medium",Table2[[#This Row],[Interaction_Count_Final]]&gt;=6,"High",TRUE,"CHECK"))</f>
        <v>High</v>
      </c>
      <c r="X476" t="b">
        <f t="shared" si="7"/>
        <v>1</v>
      </c>
      <c r="Y476" t="b">
        <f>tbl_CleanLeads[[#This Row],[Response_Time_Hours]]&gt;24</f>
        <v>0</v>
      </c>
      <c r="Z476" s="13" t="b">
        <f>tbl_CleanLeads[[#This Row],[Response_Time_Hours]]&gt;72</f>
        <v>0</v>
      </c>
      <c r="AA476" s="13" t="b">
        <f>tbl_CleanLeads[[#This Row],[Status_Clean]]="Converted"</f>
        <v>0</v>
      </c>
    </row>
    <row r="477" spans="1:27">
      <c r="A477" t="s">
        <v>102</v>
      </c>
      <c r="B477" t="s">
        <v>1589</v>
      </c>
      <c r="C477" t="s">
        <v>1590</v>
      </c>
      <c r="D477" t="s">
        <v>7303</v>
      </c>
      <c r="E477" t="s">
        <v>469</v>
      </c>
      <c r="F477" t="s">
        <v>193</v>
      </c>
      <c r="G477" s="1">
        <v>45093</v>
      </c>
      <c r="H477" s="8">
        <f>MONTH(tbl_CleanLeads[[#This Row],[Lead_Date_Final]])</f>
        <v>6</v>
      </c>
      <c r="I477" t="s">
        <v>7276</v>
      </c>
      <c r="J477" t="s">
        <v>7263</v>
      </c>
      <c r="K477" t="s">
        <v>7277</v>
      </c>
      <c r="L477">
        <f>WEEKDAY(tbl_CleanLeads[[#This Row],[Lead_Date_Final]],2)</f>
        <v>5</v>
      </c>
      <c r="M477" t="s">
        <v>7312</v>
      </c>
      <c r="N477">
        <v>1.8</v>
      </c>
      <c r="O477" s="7">
        <v>2274.08</v>
      </c>
      <c r="P477">
        <v>10</v>
      </c>
      <c r="Q477" t="s">
        <v>7266</v>
      </c>
      <c r="R477">
        <f>IF(UPPER(TRIM(Table2[[#This Row],[Status_Clean]]))="CONVERTED",1,0)</f>
        <v>0</v>
      </c>
      <c r="S477">
        <f>IF(ISNUMBER(MATCH(UPPER(TRIM(Table2[[#This Row],[Status_Clean]])),{"CONTACTED","QUALIFIED","CONVERTED"},0)),1,0)</f>
        <v>0</v>
      </c>
      <c r="T477" cm="1">
        <f t="array" ref="T477">_xlfn.SWITCH(UPPER(TRIM(Table2[[#This Row],[Status_Clean]])),"NEW",1,"CONTACTED",2,"QUALIFIED",3,"CONVERTED",4,"LOST",5,99)</f>
        <v>1</v>
      </c>
      <c r="U477" t="str" cm="1">
        <f t="array" ref="U477">_xlfn.LET(_xlpm.x,IFERROR(VALUE(Table2[[#This Row],[Response_Time_Hours]]),""),IF(_xlpm.x="","CHECK",_xlfn.IFS(_xlpm.x&lt;=1,"Immediate",_xlpm.x&lt;=6,"Fast",_xlpm.x&lt;=24,"Moderate",_xlpm.x&gt;24,"Delayed")))</f>
        <v>Fast</v>
      </c>
      <c r="V477">
        <f>FLOOR(tbl_CleanLeads[[#This Row],[Response_Time_Hours]],6)</f>
        <v>0</v>
      </c>
      <c r="W477" t="str" cm="1">
        <f t="array" ref="W477">IF(Table2[[#This Row],[Interaction_Count_Final]]="","N/A",_xlfn.IFS(Table2[[#This Row],[Interaction_Count_Final]]&lt;=2,"Low",Table2[[#This Row],[Interaction_Count_Final]]&lt;=5,"Medium",Table2[[#This Row],[Interaction_Count_Final]]&gt;=6,"High",TRUE,"CHECK"))</f>
        <v>High</v>
      </c>
      <c r="X477" t="b">
        <f t="shared" si="7"/>
        <v>1</v>
      </c>
      <c r="Y477" t="b">
        <f>tbl_CleanLeads[[#This Row],[Response_Time_Hours]]&gt;24</f>
        <v>0</v>
      </c>
      <c r="Z477" s="13" t="b">
        <f>tbl_CleanLeads[[#This Row],[Response_Time_Hours]]&gt;72</f>
        <v>0</v>
      </c>
      <c r="AA477" s="13" t="b">
        <f>tbl_CleanLeads[[#This Row],[Status_Clean]]="Converted"</f>
        <v>0</v>
      </c>
    </row>
    <row r="478" spans="1:27">
      <c r="A478" t="s">
        <v>90</v>
      </c>
      <c r="B478" t="s">
        <v>1591</v>
      </c>
      <c r="C478" t="s">
        <v>1592</v>
      </c>
      <c r="D478" t="s">
        <v>7303</v>
      </c>
      <c r="E478" t="s">
        <v>123</v>
      </c>
      <c r="F478" t="s">
        <v>193</v>
      </c>
      <c r="G478" s="1">
        <v>45511</v>
      </c>
      <c r="H478" s="8">
        <f>MONTH(tbl_CleanLeads[[#This Row],[Lead_Date_Final]])</f>
        <v>8</v>
      </c>
      <c r="I478" t="s">
        <v>7310</v>
      </c>
      <c r="J478" t="s">
        <v>7271</v>
      </c>
      <c r="K478" t="s">
        <v>7288</v>
      </c>
      <c r="L478">
        <f>WEEKDAY(tbl_CleanLeads[[#This Row],[Lead_Date_Final]],2)</f>
        <v>3</v>
      </c>
      <c r="M478" t="s">
        <v>7272</v>
      </c>
      <c r="N478">
        <v>50.2</v>
      </c>
      <c r="O478" s="7">
        <v>4126.87</v>
      </c>
      <c r="P478">
        <v>36</v>
      </c>
      <c r="Q478" t="s">
        <v>7273</v>
      </c>
      <c r="R478">
        <f>IF(UPPER(TRIM(Table2[[#This Row],[Status_Clean]]))="CONVERTED",1,0)</f>
        <v>0</v>
      </c>
      <c r="S478">
        <f>IF(ISNUMBER(MATCH(UPPER(TRIM(Table2[[#This Row],[Status_Clean]])),{"CONTACTED","QUALIFIED","CONVERTED"},0)),1,0)</f>
        <v>0</v>
      </c>
      <c r="T478" cm="1">
        <f t="array" ref="T478">_xlfn.SWITCH(UPPER(TRIM(Table2[[#This Row],[Status_Clean]])),"NEW",1,"CONTACTED",2,"QUALIFIED",3,"CONVERTED",4,"LOST",5,99)</f>
        <v>1</v>
      </c>
      <c r="U478" t="str" cm="1">
        <f t="array" ref="U478">_xlfn.LET(_xlpm.x,IFERROR(VALUE(Table2[[#This Row],[Response_Time_Hours]]),""),IF(_xlpm.x="","CHECK",_xlfn.IFS(_xlpm.x&lt;=1,"Immediate",_xlpm.x&lt;=6,"Fast",_xlpm.x&lt;=24,"Moderate",_xlpm.x&gt;24,"Delayed")))</f>
        <v>Delayed</v>
      </c>
      <c r="V478">
        <f>FLOOR(tbl_CleanLeads[[#This Row],[Response_Time_Hours]],6)</f>
        <v>48</v>
      </c>
      <c r="W478" t="str" cm="1">
        <f t="array" ref="W478">IF(Table2[[#This Row],[Interaction_Count_Final]]="","N/A",_xlfn.IFS(Table2[[#This Row],[Interaction_Count_Final]]&lt;=2,"Low",Table2[[#This Row],[Interaction_Count_Final]]&lt;=5,"Medium",Table2[[#This Row],[Interaction_Count_Final]]&gt;=6,"High",TRUE,"CHECK"))</f>
        <v>High</v>
      </c>
      <c r="X478" t="b">
        <f t="shared" si="7"/>
        <v>1</v>
      </c>
      <c r="Y478" t="b">
        <f>tbl_CleanLeads[[#This Row],[Response_Time_Hours]]&gt;24</f>
        <v>1</v>
      </c>
      <c r="Z478" s="13" t="b">
        <f>tbl_CleanLeads[[#This Row],[Response_Time_Hours]]&gt;72</f>
        <v>0</v>
      </c>
      <c r="AA478" s="13" t="b">
        <f>tbl_CleanLeads[[#This Row],[Status_Clean]]="Converted"</f>
        <v>0</v>
      </c>
    </row>
    <row r="479" spans="1:27">
      <c r="A479" t="s">
        <v>70</v>
      </c>
      <c r="B479" t="s">
        <v>1593</v>
      </c>
      <c r="C479" t="s">
        <v>1594</v>
      </c>
      <c r="D479" t="s">
        <v>7268</v>
      </c>
      <c r="E479" t="s">
        <v>69</v>
      </c>
      <c r="F479" t="s">
        <v>125</v>
      </c>
      <c r="G479" s="1">
        <v>45526</v>
      </c>
      <c r="H479" s="8">
        <f>MONTH(tbl_CleanLeads[[#This Row],[Lead_Date_Final]])</f>
        <v>8</v>
      </c>
      <c r="I479" t="s">
        <v>7310</v>
      </c>
      <c r="J479" t="s">
        <v>7271</v>
      </c>
      <c r="K479" t="s">
        <v>7288</v>
      </c>
      <c r="L479">
        <f>WEEKDAY(tbl_CleanLeads[[#This Row],[Lead_Date_Final]],2)</f>
        <v>4</v>
      </c>
      <c r="M479" t="s">
        <v>7285</v>
      </c>
      <c r="N479">
        <v>10.4</v>
      </c>
      <c r="O479" s="7">
        <v>1058.33</v>
      </c>
      <c r="P479">
        <v>5</v>
      </c>
      <c r="Q479" t="s">
        <v>7289</v>
      </c>
      <c r="R479">
        <f>IF(UPPER(TRIM(Table2[[#This Row],[Status_Clean]]))="CONVERTED",1,0)</f>
        <v>0</v>
      </c>
      <c r="S479">
        <f>IF(ISNUMBER(MATCH(UPPER(TRIM(Table2[[#This Row],[Status_Clean]])),{"CONTACTED","QUALIFIED","CONVERTED"},0)),1,0)</f>
        <v>1</v>
      </c>
      <c r="T479" cm="1">
        <f t="array" ref="T479">_xlfn.SWITCH(UPPER(TRIM(Table2[[#This Row],[Status_Clean]])),"NEW",1,"CONTACTED",2,"QUALIFIED",3,"CONVERTED",4,"LOST",5,99)</f>
        <v>2</v>
      </c>
      <c r="U479" t="str" cm="1">
        <f t="array" ref="U479">_xlfn.LET(_xlpm.x,IFERROR(VALUE(Table2[[#This Row],[Response_Time_Hours]]),""),IF(_xlpm.x="","CHECK",_xlfn.IFS(_xlpm.x&lt;=1,"Immediate",_xlpm.x&lt;=6,"Fast",_xlpm.x&lt;=24,"Moderate",_xlpm.x&gt;24,"Delayed")))</f>
        <v>Moderate</v>
      </c>
      <c r="V479">
        <f>FLOOR(tbl_CleanLeads[[#This Row],[Response_Time_Hours]],6)</f>
        <v>6</v>
      </c>
      <c r="W479" t="str" cm="1">
        <f t="array" ref="W479">IF(Table2[[#This Row],[Interaction_Count_Final]]="","N/A",_xlfn.IFS(Table2[[#This Row],[Interaction_Count_Final]]&lt;=2,"Low",Table2[[#This Row],[Interaction_Count_Final]]&lt;=5,"Medium",Table2[[#This Row],[Interaction_Count_Final]]&gt;=6,"High",TRUE,"CHECK"))</f>
        <v>Medium</v>
      </c>
      <c r="X479" t="b">
        <f t="shared" si="7"/>
        <v>1</v>
      </c>
      <c r="Y479" t="b">
        <f>tbl_CleanLeads[[#This Row],[Response_Time_Hours]]&gt;24</f>
        <v>0</v>
      </c>
      <c r="Z479" s="13" t="b">
        <f>tbl_CleanLeads[[#This Row],[Response_Time_Hours]]&gt;72</f>
        <v>0</v>
      </c>
      <c r="AA479" s="13" t="b">
        <f>tbl_CleanLeads[[#This Row],[Status_Clean]]="Converted"</f>
        <v>0</v>
      </c>
    </row>
    <row r="480" spans="1:27">
      <c r="A480" t="s">
        <v>102</v>
      </c>
      <c r="B480" t="s">
        <v>1597</v>
      </c>
      <c r="C480" t="s">
        <v>1598</v>
      </c>
      <c r="D480" t="s">
        <v>7280</v>
      </c>
      <c r="E480" t="s">
        <v>7308</v>
      </c>
      <c r="F480" t="s">
        <v>193</v>
      </c>
      <c r="G480" s="1">
        <v>45099</v>
      </c>
      <c r="H480" s="8">
        <f>MONTH(tbl_CleanLeads[[#This Row],[Lead_Date_Final]])</f>
        <v>6</v>
      </c>
      <c r="I480" t="s">
        <v>7276</v>
      </c>
      <c r="J480" t="s">
        <v>7263</v>
      </c>
      <c r="K480" t="s">
        <v>7277</v>
      </c>
      <c r="L480">
        <f>WEEKDAY(tbl_CleanLeads[[#This Row],[Lead_Date_Final]],2)</f>
        <v>4</v>
      </c>
      <c r="M480" t="s">
        <v>7285</v>
      </c>
      <c r="N480">
        <v>25.8</v>
      </c>
      <c r="O480" s="7">
        <v>4946.26</v>
      </c>
      <c r="P480">
        <v>19</v>
      </c>
      <c r="Q480" t="s">
        <v>7273</v>
      </c>
      <c r="R480">
        <f>IF(UPPER(TRIM(Table2[[#This Row],[Status_Clean]]))="CONVERTED",1,0)</f>
        <v>0</v>
      </c>
      <c r="S480">
        <f>IF(ISNUMBER(MATCH(UPPER(TRIM(Table2[[#This Row],[Status_Clean]])),{"CONTACTED","QUALIFIED","CONVERTED"},0)),1,0)</f>
        <v>0</v>
      </c>
      <c r="T480" cm="1">
        <f t="array" ref="T480">_xlfn.SWITCH(UPPER(TRIM(Table2[[#This Row],[Status_Clean]])),"NEW",1,"CONTACTED",2,"QUALIFIED",3,"CONVERTED",4,"LOST",5,99)</f>
        <v>1</v>
      </c>
      <c r="U480" t="str" cm="1">
        <f t="array" ref="U480">_xlfn.LET(_xlpm.x,IFERROR(VALUE(Table2[[#This Row],[Response_Time_Hours]]),""),IF(_xlpm.x="","CHECK",_xlfn.IFS(_xlpm.x&lt;=1,"Immediate",_xlpm.x&lt;=6,"Fast",_xlpm.x&lt;=24,"Moderate",_xlpm.x&gt;24,"Delayed")))</f>
        <v>Delayed</v>
      </c>
      <c r="V480">
        <f>FLOOR(tbl_CleanLeads[[#This Row],[Response_Time_Hours]],6)</f>
        <v>24</v>
      </c>
      <c r="W480" t="str" cm="1">
        <f t="array" ref="W480">IF(Table2[[#This Row],[Interaction_Count_Final]]="","N/A",_xlfn.IFS(Table2[[#This Row],[Interaction_Count_Final]]&lt;=2,"Low",Table2[[#This Row],[Interaction_Count_Final]]&lt;=5,"Medium",Table2[[#This Row],[Interaction_Count_Final]]&gt;=6,"High",TRUE,"CHECK"))</f>
        <v>High</v>
      </c>
      <c r="X480" t="b">
        <f t="shared" si="7"/>
        <v>1</v>
      </c>
      <c r="Y480" t="b">
        <f>tbl_CleanLeads[[#This Row],[Response_Time_Hours]]&gt;24</f>
        <v>1</v>
      </c>
      <c r="Z480" s="13" t="b">
        <f>tbl_CleanLeads[[#This Row],[Response_Time_Hours]]&gt;72</f>
        <v>0</v>
      </c>
      <c r="AA480" s="13" t="b">
        <f>tbl_CleanLeads[[#This Row],[Status_Clean]]="Converted"</f>
        <v>0</v>
      </c>
    </row>
    <row r="481" spans="1:27">
      <c r="A481" t="s">
        <v>70</v>
      </c>
      <c r="B481" t="s">
        <v>1600</v>
      </c>
      <c r="C481" t="s">
        <v>1601</v>
      </c>
      <c r="D481" t="s">
        <v>7274</v>
      </c>
      <c r="E481" t="s">
        <v>1356</v>
      </c>
      <c r="F481" t="s">
        <v>193</v>
      </c>
      <c r="G481" s="1">
        <v>45279</v>
      </c>
      <c r="H481" s="8">
        <f>MONTH(tbl_CleanLeads[[#This Row],[Lead_Date_Final]])</f>
        <v>12</v>
      </c>
      <c r="I481" t="s">
        <v>7262</v>
      </c>
      <c r="J481" t="s">
        <v>7263</v>
      </c>
      <c r="K481" t="s">
        <v>7264</v>
      </c>
      <c r="L481">
        <f>WEEKDAY(tbl_CleanLeads[[#This Row],[Lead_Date_Final]],2)</f>
        <v>2</v>
      </c>
      <c r="M481" t="s">
        <v>7265</v>
      </c>
      <c r="N481">
        <v>13</v>
      </c>
      <c r="O481" s="7">
        <v>4050.17</v>
      </c>
      <c r="P481">
        <v>20</v>
      </c>
      <c r="Q481" t="s">
        <v>7273</v>
      </c>
      <c r="R481">
        <f>IF(UPPER(TRIM(Table2[[#This Row],[Status_Clean]]))="CONVERTED",1,0)</f>
        <v>0</v>
      </c>
      <c r="S481">
        <f>IF(ISNUMBER(MATCH(UPPER(TRIM(Table2[[#This Row],[Status_Clean]])),{"CONTACTED","QUALIFIED","CONVERTED"},0)),1,0)</f>
        <v>0</v>
      </c>
      <c r="T481" cm="1">
        <f t="array" ref="T481">_xlfn.SWITCH(UPPER(TRIM(Table2[[#This Row],[Status_Clean]])),"NEW",1,"CONTACTED",2,"QUALIFIED",3,"CONVERTED",4,"LOST",5,99)</f>
        <v>1</v>
      </c>
      <c r="U481" t="str" cm="1">
        <f t="array" ref="U481">_xlfn.LET(_xlpm.x,IFERROR(VALUE(Table2[[#This Row],[Response_Time_Hours]]),""),IF(_xlpm.x="","CHECK",_xlfn.IFS(_xlpm.x&lt;=1,"Immediate",_xlpm.x&lt;=6,"Fast",_xlpm.x&lt;=24,"Moderate",_xlpm.x&gt;24,"Delayed")))</f>
        <v>Moderate</v>
      </c>
      <c r="V481">
        <f>FLOOR(tbl_CleanLeads[[#This Row],[Response_Time_Hours]],6)</f>
        <v>12</v>
      </c>
      <c r="W481" t="str" cm="1">
        <f t="array" ref="W481">IF(Table2[[#This Row],[Interaction_Count_Final]]="","N/A",_xlfn.IFS(Table2[[#This Row],[Interaction_Count_Final]]&lt;=2,"Low",Table2[[#This Row],[Interaction_Count_Final]]&lt;=5,"Medium",Table2[[#This Row],[Interaction_Count_Final]]&gt;=6,"High",TRUE,"CHECK"))</f>
        <v>High</v>
      </c>
      <c r="X481" t="b">
        <f t="shared" si="7"/>
        <v>1</v>
      </c>
      <c r="Y481" t="b">
        <f>tbl_CleanLeads[[#This Row],[Response_Time_Hours]]&gt;24</f>
        <v>0</v>
      </c>
      <c r="Z481" s="13" t="b">
        <f>tbl_CleanLeads[[#This Row],[Response_Time_Hours]]&gt;72</f>
        <v>0</v>
      </c>
      <c r="AA481" s="13" t="b">
        <f>tbl_CleanLeads[[#This Row],[Status_Clean]]="Converted"</f>
        <v>0</v>
      </c>
    </row>
    <row r="482" spans="1:27">
      <c r="A482" t="s">
        <v>102</v>
      </c>
      <c r="B482" t="s">
        <v>1602</v>
      </c>
      <c r="C482" t="s">
        <v>1603</v>
      </c>
      <c r="D482" t="s">
        <v>7268</v>
      </c>
      <c r="E482" t="s">
        <v>447</v>
      </c>
      <c r="F482" t="s">
        <v>193</v>
      </c>
      <c r="G482" s="1">
        <v>45383</v>
      </c>
      <c r="H482" s="8">
        <f>MONTH(tbl_CleanLeads[[#This Row],[Lead_Date_Final]])</f>
        <v>4</v>
      </c>
      <c r="I482" t="s">
        <v>7297</v>
      </c>
      <c r="J482" t="s">
        <v>7271</v>
      </c>
      <c r="K482" t="s">
        <v>7277</v>
      </c>
      <c r="L482">
        <f>WEEKDAY(tbl_CleanLeads[[#This Row],[Lead_Date_Final]],2)</f>
        <v>1</v>
      </c>
      <c r="M482" t="s">
        <v>7298</v>
      </c>
      <c r="N482">
        <v>44</v>
      </c>
      <c r="O482" s="7">
        <v>3424.14</v>
      </c>
      <c r="P482">
        <v>15</v>
      </c>
      <c r="Q482" t="s">
        <v>7266</v>
      </c>
      <c r="R482">
        <f>IF(UPPER(TRIM(Table2[[#This Row],[Status_Clean]]))="CONVERTED",1,0)</f>
        <v>0</v>
      </c>
      <c r="S482">
        <f>IF(ISNUMBER(MATCH(UPPER(TRIM(Table2[[#This Row],[Status_Clean]])),{"CONTACTED","QUALIFIED","CONVERTED"},0)),1,0)</f>
        <v>0</v>
      </c>
      <c r="T482" cm="1">
        <f t="array" ref="T482">_xlfn.SWITCH(UPPER(TRIM(Table2[[#This Row],[Status_Clean]])),"NEW",1,"CONTACTED",2,"QUALIFIED",3,"CONVERTED",4,"LOST",5,99)</f>
        <v>1</v>
      </c>
      <c r="U482" t="str" cm="1">
        <f t="array" ref="U482">_xlfn.LET(_xlpm.x,IFERROR(VALUE(Table2[[#This Row],[Response_Time_Hours]]),""),IF(_xlpm.x="","CHECK",_xlfn.IFS(_xlpm.x&lt;=1,"Immediate",_xlpm.x&lt;=6,"Fast",_xlpm.x&lt;=24,"Moderate",_xlpm.x&gt;24,"Delayed")))</f>
        <v>Delayed</v>
      </c>
      <c r="V482">
        <f>FLOOR(tbl_CleanLeads[[#This Row],[Response_Time_Hours]],6)</f>
        <v>42</v>
      </c>
      <c r="W482" t="str" cm="1">
        <f t="array" ref="W482">IF(Table2[[#This Row],[Interaction_Count_Final]]="","N/A",_xlfn.IFS(Table2[[#This Row],[Interaction_Count_Final]]&lt;=2,"Low",Table2[[#This Row],[Interaction_Count_Final]]&lt;=5,"Medium",Table2[[#This Row],[Interaction_Count_Final]]&gt;=6,"High",TRUE,"CHECK"))</f>
        <v>High</v>
      </c>
      <c r="X482" t="b">
        <f t="shared" si="7"/>
        <v>1</v>
      </c>
      <c r="Y482" t="b">
        <f>tbl_CleanLeads[[#This Row],[Response_Time_Hours]]&gt;24</f>
        <v>1</v>
      </c>
      <c r="Z482" s="13" t="b">
        <f>tbl_CleanLeads[[#This Row],[Response_Time_Hours]]&gt;72</f>
        <v>0</v>
      </c>
      <c r="AA482" s="13" t="b">
        <f>tbl_CleanLeads[[#This Row],[Status_Clean]]="Converted"</f>
        <v>0</v>
      </c>
    </row>
    <row r="483" spans="1:27">
      <c r="A483" t="s">
        <v>102</v>
      </c>
      <c r="B483" t="s">
        <v>1604</v>
      </c>
      <c r="C483" t="s">
        <v>1605</v>
      </c>
      <c r="D483" t="s">
        <v>7258</v>
      </c>
      <c r="E483" t="s">
        <v>222</v>
      </c>
      <c r="F483" t="s">
        <v>250</v>
      </c>
      <c r="G483" s="1">
        <v>45447</v>
      </c>
      <c r="H483" s="8">
        <f>MONTH(tbl_CleanLeads[[#This Row],[Lead_Date_Final]])</f>
        <v>6</v>
      </c>
      <c r="I483" t="s">
        <v>7276</v>
      </c>
      <c r="J483" t="s">
        <v>7271</v>
      </c>
      <c r="K483" t="s">
        <v>7277</v>
      </c>
      <c r="L483">
        <f>WEEKDAY(tbl_CleanLeads[[#This Row],[Lead_Date_Final]],2)</f>
        <v>2</v>
      </c>
      <c r="M483" t="s">
        <v>7265</v>
      </c>
      <c r="N483">
        <v>55.7</v>
      </c>
      <c r="O483" s="7">
        <v>1339.52</v>
      </c>
      <c r="P483">
        <v>33</v>
      </c>
      <c r="Q483" t="s">
        <v>7289</v>
      </c>
      <c r="R483">
        <f>IF(UPPER(TRIM(Table2[[#This Row],[Status_Clean]]))="CONVERTED",1,0)</f>
        <v>1</v>
      </c>
      <c r="S483">
        <f>IF(ISNUMBER(MATCH(UPPER(TRIM(Table2[[#This Row],[Status_Clean]])),{"CONTACTED","QUALIFIED","CONVERTED"},0)),1,0)</f>
        <v>1</v>
      </c>
      <c r="T483" cm="1">
        <f t="array" ref="T483">_xlfn.SWITCH(UPPER(TRIM(Table2[[#This Row],[Status_Clean]])),"NEW",1,"CONTACTED",2,"QUALIFIED",3,"CONVERTED",4,"LOST",5,99)</f>
        <v>4</v>
      </c>
      <c r="U483" t="str" cm="1">
        <f t="array" ref="U483">_xlfn.LET(_xlpm.x,IFERROR(VALUE(Table2[[#This Row],[Response_Time_Hours]]),""),IF(_xlpm.x="","CHECK",_xlfn.IFS(_xlpm.x&lt;=1,"Immediate",_xlpm.x&lt;=6,"Fast",_xlpm.x&lt;=24,"Moderate",_xlpm.x&gt;24,"Delayed")))</f>
        <v>Delayed</v>
      </c>
      <c r="V483">
        <f>FLOOR(tbl_CleanLeads[[#This Row],[Response_Time_Hours]],6)</f>
        <v>54</v>
      </c>
      <c r="W483" t="str" cm="1">
        <f t="array" ref="W483">IF(Table2[[#This Row],[Interaction_Count_Final]]="","N/A",_xlfn.IFS(Table2[[#This Row],[Interaction_Count_Final]]&lt;=2,"Low",Table2[[#This Row],[Interaction_Count_Final]]&lt;=5,"Medium",Table2[[#This Row],[Interaction_Count_Final]]&gt;=6,"High",TRUE,"CHECK"))</f>
        <v>High</v>
      </c>
      <c r="X483" t="b">
        <f t="shared" si="7"/>
        <v>1</v>
      </c>
      <c r="Y483" t="b">
        <f>tbl_CleanLeads[[#This Row],[Response_Time_Hours]]&gt;24</f>
        <v>1</v>
      </c>
      <c r="Z483" s="13" t="b">
        <f>tbl_CleanLeads[[#This Row],[Response_Time_Hours]]&gt;72</f>
        <v>0</v>
      </c>
      <c r="AA483" s="13" t="b">
        <f>tbl_CleanLeads[[#This Row],[Status_Clean]]="Converted"</f>
        <v>1</v>
      </c>
    </row>
    <row r="484" spans="1:27">
      <c r="A484" t="s">
        <v>102</v>
      </c>
      <c r="B484" t="s">
        <v>1607</v>
      </c>
      <c r="C484" t="s">
        <v>1608</v>
      </c>
      <c r="D484" t="s">
        <v>7258</v>
      </c>
      <c r="E484" t="s">
        <v>222</v>
      </c>
      <c r="F484" t="s">
        <v>71</v>
      </c>
      <c r="G484" s="1">
        <v>45246</v>
      </c>
      <c r="H484" s="8">
        <f>MONTH(tbl_CleanLeads[[#This Row],[Lead_Date_Final]])</f>
        <v>11</v>
      </c>
      <c r="I484" t="s">
        <v>7300</v>
      </c>
      <c r="J484" t="s">
        <v>7263</v>
      </c>
      <c r="K484" t="s">
        <v>7264</v>
      </c>
      <c r="L484">
        <f>WEEKDAY(tbl_CleanLeads[[#This Row],[Lead_Date_Final]],2)</f>
        <v>4</v>
      </c>
      <c r="M484" t="s">
        <v>7285</v>
      </c>
      <c r="N484">
        <v>47.3</v>
      </c>
      <c r="O484" s="7">
        <v>1293.6099999999999</v>
      </c>
      <c r="P484">
        <v>27</v>
      </c>
      <c r="Q484" t="s">
        <v>7289</v>
      </c>
      <c r="R484">
        <f>IF(UPPER(TRIM(Table2[[#This Row],[Status_Clean]]))="CONVERTED",1,0)</f>
        <v>0</v>
      </c>
      <c r="S484">
        <f>IF(ISNUMBER(MATCH(UPPER(TRIM(Table2[[#This Row],[Status_Clean]])),{"CONTACTED","QUALIFIED","CONVERTED"},0)),1,0)</f>
        <v>1</v>
      </c>
      <c r="T484" cm="1">
        <f t="array" ref="T484">_xlfn.SWITCH(UPPER(TRIM(Table2[[#This Row],[Status_Clean]])),"NEW",1,"CONTACTED",2,"QUALIFIED",3,"CONVERTED",4,"LOST",5,99)</f>
        <v>3</v>
      </c>
      <c r="U484" t="str" cm="1">
        <f t="array" ref="U484">_xlfn.LET(_xlpm.x,IFERROR(VALUE(Table2[[#This Row],[Response_Time_Hours]]),""),IF(_xlpm.x="","CHECK",_xlfn.IFS(_xlpm.x&lt;=1,"Immediate",_xlpm.x&lt;=6,"Fast",_xlpm.x&lt;=24,"Moderate",_xlpm.x&gt;24,"Delayed")))</f>
        <v>Delayed</v>
      </c>
      <c r="V484">
        <f>FLOOR(tbl_CleanLeads[[#This Row],[Response_Time_Hours]],6)</f>
        <v>42</v>
      </c>
      <c r="W484" t="str" cm="1">
        <f t="array" ref="W484">IF(Table2[[#This Row],[Interaction_Count_Final]]="","N/A",_xlfn.IFS(Table2[[#This Row],[Interaction_Count_Final]]&lt;=2,"Low",Table2[[#This Row],[Interaction_Count_Final]]&lt;=5,"Medium",Table2[[#This Row],[Interaction_Count_Final]]&gt;=6,"High",TRUE,"CHECK"))</f>
        <v>High</v>
      </c>
      <c r="X484" t="b">
        <f t="shared" si="7"/>
        <v>1</v>
      </c>
      <c r="Y484" t="b">
        <f>tbl_CleanLeads[[#This Row],[Response_Time_Hours]]&gt;24</f>
        <v>1</v>
      </c>
      <c r="Z484" s="13" t="b">
        <f>tbl_CleanLeads[[#This Row],[Response_Time_Hours]]&gt;72</f>
        <v>0</v>
      </c>
      <c r="AA484" s="13" t="b">
        <f>tbl_CleanLeads[[#This Row],[Status_Clean]]="Converted"</f>
        <v>0</v>
      </c>
    </row>
    <row r="485" spans="1:27">
      <c r="A485" t="s">
        <v>90</v>
      </c>
      <c r="B485" t="s">
        <v>1611</v>
      </c>
      <c r="C485" t="s">
        <v>1612</v>
      </c>
      <c r="D485" t="s">
        <v>7258</v>
      </c>
      <c r="E485" t="s">
        <v>792</v>
      </c>
      <c r="F485" t="s">
        <v>125</v>
      </c>
      <c r="G485" s="1">
        <v>45211</v>
      </c>
      <c r="H485" s="8">
        <f>MONTH(tbl_CleanLeads[[#This Row],[Lead_Date_Final]])</f>
        <v>10</v>
      </c>
      <c r="I485" t="s">
        <v>7270</v>
      </c>
      <c r="J485" t="s">
        <v>7263</v>
      </c>
      <c r="K485" t="s">
        <v>7264</v>
      </c>
      <c r="L485">
        <f>WEEKDAY(tbl_CleanLeads[[#This Row],[Lead_Date_Final]],2)</f>
        <v>4</v>
      </c>
      <c r="M485" t="s">
        <v>7285</v>
      </c>
      <c r="N485">
        <v>39.299999999999997</v>
      </c>
      <c r="O485" s="7">
        <v>2232.41</v>
      </c>
      <c r="P485">
        <v>9</v>
      </c>
      <c r="Q485" t="s">
        <v>7266</v>
      </c>
      <c r="R485">
        <f>IF(UPPER(TRIM(Table2[[#This Row],[Status_Clean]]))="CONVERTED",1,0)</f>
        <v>0</v>
      </c>
      <c r="S485">
        <f>IF(ISNUMBER(MATCH(UPPER(TRIM(Table2[[#This Row],[Status_Clean]])),{"CONTACTED","QUALIFIED","CONVERTED"},0)),1,0)</f>
        <v>1</v>
      </c>
      <c r="T485" cm="1">
        <f t="array" ref="T485">_xlfn.SWITCH(UPPER(TRIM(Table2[[#This Row],[Status_Clean]])),"NEW",1,"CONTACTED",2,"QUALIFIED",3,"CONVERTED",4,"LOST",5,99)</f>
        <v>2</v>
      </c>
      <c r="U485" t="str" cm="1">
        <f t="array" ref="U485">_xlfn.LET(_xlpm.x,IFERROR(VALUE(Table2[[#This Row],[Response_Time_Hours]]),""),IF(_xlpm.x="","CHECK",_xlfn.IFS(_xlpm.x&lt;=1,"Immediate",_xlpm.x&lt;=6,"Fast",_xlpm.x&lt;=24,"Moderate",_xlpm.x&gt;24,"Delayed")))</f>
        <v>Delayed</v>
      </c>
      <c r="V485">
        <f>FLOOR(tbl_CleanLeads[[#This Row],[Response_Time_Hours]],6)</f>
        <v>36</v>
      </c>
      <c r="W485" t="str" cm="1">
        <f t="array" ref="W485">IF(Table2[[#This Row],[Interaction_Count_Final]]="","N/A",_xlfn.IFS(Table2[[#This Row],[Interaction_Count_Final]]&lt;=2,"Low",Table2[[#This Row],[Interaction_Count_Final]]&lt;=5,"Medium",Table2[[#This Row],[Interaction_Count_Final]]&gt;=6,"High",TRUE,"CHECK"))</f>
        <v>High</v>
      </c>
      <c r="X485" t="b">
        <f t="shared" si="7"/>
        <v>1</v>
      </c>
      <c r="Y485" t="b">
        <f>tbl_CleanLeads[[#This Row],[Response_Time_Hours]]&gt;24</f>
        <v>1</v>
      </c>
      <c r="Z485" s="13" t="b">
        <f>tbl_CleanLeads[[#This Row],[Response_Time_Hours]]&gt;72</f>
        <v>0</v>
      </c>
      <c r="AA485" s="13" t="b">
        <f>tbl_CleanLeads[[#This Row],[Status_Clean]]="Converted"</f>
        <v>0</v>
      </c>
    </row>
    <row r="486" spans="1:27">
      <c r="A486" t="s">
        <v>70</v>
      </c>
      <c r="B486" t="s">
        <v>1614</v>
      </c>
      <c r="C486" t="s">
        <v>1615</v>
      </c>
      <c r="D486" t="s">
        <v>7280</v>
      </c>
      <c r="E486" t="s">
        <v>473</v>
      </c>
      <c r="F486" t="s">
        <v>193</v>
      </c>
      <c r="G486" s="1">
        <v>44992</v>
      </c>
      <c r="H486" s="8">
        <f>MONTH(tbl_CleanLeads[[#This Row],[Lead_Date_Final]])</f>
        <v>3</v>
      </c>
      <c r="I486" t="s">
        <v>7295</v>
      </c>
      <c r="J486" t="s">
        <v>7263</v>
      </c>
      <c r="K486" t="s">
        <v>7284</v>
      </c>
      <c r="L486">
        <f>WEEKDAY(tbl_CleanLeads[[#This Row],[Lead_Date_Final]],2)</f>
        <v>2</v>
      </c>
      <c r="M486" t="s">
        <v>7265</v>
      </c>
      <c r="N486">
        <v>22.4</v>
      </c>
      <c r="O486" s="7">
        <v>4257.29</v>
      </c>
      <c r="P486">
        <v>6</v>
      </c>
      <c r="Q486" t="s">
        <v>7273</v>
      </c>
      <c r="R486">
        <f>IF(UPPER(TRIM(Table2[[#This Row],[Status_Clean]]))="CONVERTED",1,0)</f>
        <v>0</v>
      </c>
      <c r="S486">
        <f>IF(ISNUMBER(MATCH(UPPER(TRIM(Table2[[#This Row],[Status_Clean]])),{"CONTACTED","QUALIFIED","CONVERTED"},0)),1,0)</f>
        <v>0</v>
      </c>
      <c r="T486" cm="1">
        <f t="array" ref="T486">_xlfn.SWITCH(UPPER(TRIM(Table2[[#This Row],[Status_Clean]])),"NEW",1,"CONTACTED",2,"QUALIFIED",3,"CONVERTED",4,"LOST",5,99)</f>
        <v>1</v>
      </c>
      <c r="U486" t="str" cm="1">
        <f t="array" ref="U486">_xlfn.LET(_xlpm.x,IFERROR(VALUE(Table2[[#This Row],[Response_Time_Hours]]),""),IF(_xlpm.x="","CHECK",_xlfn.IFS(_xlpm.x&lt;=1,"Immediate",_xlpm.x&lt;=6,"Fast",_xlpm.x&lt;=24,"Moderate",_xlpm.x&gt;24,"Delayed")))</f>
        <v>Moderate</v>
      </c>
      <c r="V486">
        <f>FLOOR(tbl_CleanLeads[[#This Row],[Response_Time_Hours]],6)</f>
        <v>18</v>
      </c>
      <c r="W486" t="str" cm="1">
        <f t="array" ref="W486">IF(Table2[[#This Row],[Interaction_Count_Final]]="","N/A",_xlfn.IFS(Table2[[#This Row],[Interaction_Count_Final]]&lt;=2,"Low",Table2[[#This Row],[Interaction_Count_Final]]&lt;=5,"Medium",Table2[[#This Row],[Interaction_Count_Final]]&gt;=6,"High",TRUE,"CHECK"))</f>
        <v>High</v>
      </c>
      <c r="X486" t="b">
        <f t="shared" si="7"/>
        <v>1</v>
      </c>
      <c r="Y486" t="b">
        <f>tbl_CleanLeads[[#This Row],[Response_Time_Hours]]&gt;24</f>
        <v>0</v>
      </c>
      <c r="Z486" s="13" t="b">
        <f>tbl_CleanLeads[[#This Row],[Response_Time_Hours]]&gt;72</f>
        <v>0</v>
      </c>
      <c r="AA486" s="13" t="b">
        <f>tbl_CleanLeads[[#This Row],[Status_Clean]]="Converted"</f>
        <v>0</v>
      </c>
    </row>
    <row r="487" spans="1:27">
      <c r="A487" t="s">
        <v>63</v>
      </c>
      <c r="B487" t="s">
        <v>1616</v>
      </c>
      <c r="C487" t="s">
        <v>7734</v>
      </c>
      <c r="D487" t="s">
        <v>7258</v>
      </c>
      <c r="E487" t="s">
        <v>7308</v>
      </c>
      <c r="F487" t="s">
        <v>250</v>
      </c>
      <c r="G487" s="1">
        <v>45546</v>
      </c>
      <c r="H487" s="8">
        <f>MONTH(tbl_CleanLeads[[#This Row],[Lead_Date_Final]])</f>
        <v>9</v>
      </c>
      <c r="I487" t="s">
        <v>7287</v>
      </c>
      <c r="J487" t="s">
        <v>7271</v>
      </c>
      <c r="K487" t="s">
        <v>7288</v>
      </c>
      <c r="L487">
        <f>WEEKDAY(tbl_CleanLeads[[#This Row],[Lead_Date_Final]],2)</f>
        <v>3</v>
      </c>
      <c r="M487" t="s">
        <v>7272</v>
      </c>
      <c r="N487">
        <v>3.4</v>
      </c>
      <c r="O487" s="7">
        <v>2974.46</v>
      </c>
      <c r="P487">
        <v>42</v>
      </c>
      <c r="Q487" t="s">
        <v>7266</v>
      </c>
      <c r="R487">
        <f>IF(UPPER(TRIM(Table2[[#This Row],[Status_Clean]]))="CONVERTED",1,0)</f>
        <v>1</v>
      </c>
      <c r="S487">
        <f>IF(ISNUMBER(MATCH(UPPER(TRIM(Table2[[#This Row],[Status_Clean]])),{"CONTACTED","QUALIFIED","CONVERTED"},0)),1,0)</f>
        <v>1</v>
      </c>
      <c r="T487" cm="1">
        <f t="array" ref="T487">_xlfn.SWITCH(UPPER(TRIM(Table2[[#This Row],[Status_Clean]])),"NEW",1,"CONTACTED",2,"QUALIFIED",3,"CONVERTED",4,"LOST",5,99)</f>
        <v>4</v>
      </c>
      <c r="U487" t="str" cm="1">
        <f t="array" ref="U487">_xlfn.LET(_xlpm.x,IFERROR(VALUE(Table2[[#This Row],[Response_Time_Hours]]),""),IF(_xlpm.x="","CHECK",_xlfn.IFS(_xlpm.x&lt;=1,"Immediate",_xlpm.x&lt;=6,"Fast",_xlpm.x&lt;=24,"Moderate",_xlpm.x&gt;24,"Delayed")))</f>
        <v>Fast</v>
      </c>
      <c r="V487">
        <f>FLOOR(tbl_CleanLeads[[#This Row],[Response_Time_Hours]],6)</f>
        <v>0</v>
      </c>
      <c r="W487" t="str" cm="1">
        <f t="array" ref="W487">IF(Table2[[#This Row],[Interaction_Count_Final]]="","N/A",_xlfn.IFS(Table2[[#This Row],[Interaction_Count_Final]]&lt;=2,"Low",Table2[[#This Row],[Interaction_Count_Final]]&lt;=5,"Medium",Table2[[#This Row],[Interaction_Count_Final]]&gt;=6,"High",TRUE,"CHECK"))</f>
        <v>High</v>
      </c>
      <c r="X487" t="b">
        <f t="shared" si="7"/>
        <v>1</v>
      </c>
      <c r="Y487" t="b">
        <f>tbl_CleanLeads[[#This Row],[Response_Time_Hours]]&gt;24</f>
        <v>0</v>
      </c>
      <c r="Z487" s="13" t="b">
        <f>tbl_CleanLeads[[#This Row],[Response_Time_Hours]]&gt;72</f>
        <v>0</v>
      </c>
      <c r="AA487" s="13" t="b">
        <f>tbl_CleanLeads[[#This Row],[Status_Clean]]="Converted"</f>
        <v>1</v>
      </c>
    </row>
    <row r="488" spans="1:27">
      <c r="A488" t="s">
        <v>90</v>
      </c>
      <c r="B488" t="s">
        <v>1618</v>
      </c>
      <c r="C488" t="s">
        <v>7735</v>
      </c>
      <c r="D488" t="s">
        <v>7303</v>
      </c>
      <c r="E488" t="s">
        <v>469</v>
      </c>
      <c r="F488" t="s">
        <v>71</v>
      </c>
      <c r="G488" s="1">
        <v>44991</v>
      </c>
      <c r="H488" s="8">
        <f>MONTH(tbl_CleanLeads[[#This Row],[Lead_Date_Final]])</f>
        <v>3</v>
      </c>
      <c r="I488" t="s">
        <v>7295</v>
      </c>
      <c r="J488" t="s">
        <v>7263</v>
      </c>
      <c r="K488" t="s">
        <v>7284</v>
      </c>
      <c r="L488">
        <f>WEEKDAY(tbl_CleanLeads[[#This Row],[Lead_Date_Final]],2)</f>
        <v>1</v>
      </c>
      <c r="M488" t="s">
        <v>7298</v>
      </c>
      <c r="N488">
        <v>24.2</v>
      </c>
      <c r="O488" s="7">
        <v>4738.13</v>
      </c>
      <c r="P488">
        <v>18</v>
      </c>
      <c r="Q488" t="s">
        <v>7273</v>
      </c>
      <c r="R488">
        <f>IF(UPPER(TRIM(Table2[[#This Row],[Status_Clean]]))="CONVERTED",1,0)</f>
        <v>0</v>
      </c>
      <c r="S488">
        <f>IF(ISNUMBER(MATCH(UPPER(TRIM(Table2[[#This Row],[Status_Clean]])),{"CONTACTED","QUALIFIED","CONVERTED"},0)),1,0)</f>
        <v>1</v>
      </c>
      <c r="T488" cm="1">
        <f t="array" ref="T488">_xlfn.SWITCH(UPPER(TRIM(Table2[[#This Row],[Status_Clean]])),"NEW",1,"CONTACTED",2,"QUALIFIED",3,"CONVERTED",4,"LOST",5,99)</f>
        <v>3</v>
      </c>
      <c r="U488" t="str" cm="1">
        <f t="array" ref="U488">_xlfn.LET(_xlpm.x,IFERROR(VALUE(Table2[[#This Row],[Response_Time_Hours]]),""),IF(_xlpm.x="","CHECK",_xlfn.IFS(_xlpm.x&lt;=1,"Immediate",_xlpm.x&lt;=6,"Fast",_xlpm.x&lt;=24,"Moderate",_xlpm.x&gt;24,"Delayed")))</f>
        <v>Delayed</v>
      </c>
      <c r="V488">
        <f>FLOOR(tbl_CleanLeads[[#This Row],[Response_Time_Hours]],6)</f>
        <v>24</v>
      </c>
      <c r="W488" t="str" cm="1">
        <f t="array" ref="W488">IF(Table2[[#This Row],[Interaction_Count_Final]]="","N/A",_xlfn.IFS(Table2[[#This Row],[Interaction_Count_Final]]&lt;=2,"Low",Table2[[#This Row],[Interaction_Count_Final]]&lt;=5,"Medium",Table2[[#This Row],[Interaction_Count_Final]]&gt;=6,"High",TRUE,"CHECK"))</f>
        <v>High</v>
      </c>
      <c r="X488" t="b">
        <f t="shared" si="7"/>
        <v>1</v>
      </c>
      <c r="Y488" t="b">
        <f>tbl_CleanLeads[[#This Row],[Response_Time_Hours]]&gt;24</f>
        <v>1</v>
      </c>
      <c r="Z488" s="13" t="b">
        <f>tbl_CleanLeads[[#This Row],[Response_Time_Hours]]&gt;72</f>
        <v>0</v>
      </c>
      <c r="AA488" s="13" t="b">
        <f>tbl_CleanLeads[[#This Row],[Status_Clean]]="Converted"</f>
        <v>0</v>
      </c>
    </row>
    <row r="489" spans="1:27">
      <c r="A489" t="s">
        <v>63</v>
      </c>
      <c r="B489" t="s">
        <v>1620</v>
      </c>
      <c r="C489" t="s">
        <v>1621</v>
      </c>
      <c r="D489" t="s">
        <v>7274</v>
      </c>
      <c r="E489" t="s">
        <v>311</v>
      </c>
      <c r="F489" t="s">
        <v>250</v>
      </c>
      <c r="G489" s="1">
        <v>45577</v>
      </c>
      <c r="H489" s="8">
        <f>MONTH(tbl_CleanLeads[[#This Row],[Lead_Date_Final]])</f>
        <v>10</v>
      </c>
      <c r="I489" t="s">
        <v>7270</v>
      </c>
      <c r="J489" t="s">
        <v>7271</v>
      </c>
      <c r="K489" t="s">
        <v>7264</v>
      </c>
      <c r="L489">
        <f>WEEKDAY(tbl_CleanLeads[[#This Row],[Lead_Date_Final]],2)</f>
        <v>6</v>
      </c>
      <c r="M489" t="s">
        <v>7278</v>
      </c>
      <c r="N489">
        <v>55</v>
      </c>
      <c r="O489" s="7">
        <v>2048.16</v>
      </c>
      <c r="P489">
        <v>8</v>
      </c>
      <c r="Q489" t="s">
        <v>7266</v>
      </c>
      <c r="R489">
        <f>IF(UPPER(TRIM(Table2[[#This Row],[Status_Clean]]))="CONVERTED",1,0)</f>
        <v>1</v>
      </c>
      <c r="S489">
        <f>IF(ISNUMBER(MATCH(UPPER(TRIM(Table2[[#This Row],[Status_Clean]])),{"CONTACTED","QUALIFIED","CONVERTED"},0)),1,0)</f>
        <v>1</v>
      </c>
      <c r="T489" cm="1">
        <f t="array" ref="T489">_xlfn.SWITCH(UPPER(TRIM(Table2[[#This Row],[Status_Clean]])),"NEW",1,"CONTACTED",2,"QUALIFIED",3,"CONVERTED",4,"LOST",5,99)</f>
        <v>4</v>
      </c>
      <c r="U489" t="str" cm="1">
        <f t="array" ref="U489">_xlfn.LET(_xlpm.x,IFERROR(VALUE(Table2[[#This Row],[Response_Time_Hours]]),""),IF(_xlpm.x="","CHECK",_xlfn.IFS(_xlpm.x&lt;=1,"Immediate",_xlpm.x&lt;=6,"Fast",_xlpm.x&lt;=24,"Moderate",_xlpm.x&gt;24,"Delayed")))</f>
        <v>Delayed</v>
      </c>
      <c r="V489">
        <f>FLOOR(tbl_CleanLeads[[#This Row],[Response_Time_Hours]],6)</f>
        <v>54</v>
      </c>
      <c r="W489" t="str" cm="1">
        <f t="array" ref="W489">IF(Table2[[#This Row],[Interaction_Count_Final]]="","N/A",_xlfn.IFS(Table2[[#This Row],[Interaction_Count_Final]]&lt;=2,"Low",Table2[[#This Row],[Interaction_Count_Final]]&lt;=5,"Medium",Table2[[#This Row],[Interaction_Count_Final]]&gt;=6,"High",TRUE,"CHECK"))</f>
        <v>High</v>
      </c>
      <c r="X489" t="b">
        <f t="shared" si="7"/>
        <v>1</v>
      </c>
      <c r="Y489" t="b">
        <f>tbl_CleanLeads[[#This Row],[Response_Time_Hours]]&gt;24</f>
        <v>1</v>
      </c>
      <c r="Z489" s="13" t="b">
        <f>tbl_CleanLeads[[#This Row],[Response_Time_Hours]]&gt;72</f>
        <v>0</v>
      </c>
      <c r="AA489" s="13" t="b">
        <f>tbl_CleanLeads[[#This Row],[Status_Clean]]="Converted"</f>
        <v>1</v>
      </c>
    </row>
    <row r="490" spans="1:27">
      <c r="A490" t="s">
        <v>90</v>
      </c>
      <c r="B490" t="s">
        <v>1624</v>
      </c>
      <c r="C490" t="s">
        <v>1625</v>
      </c>
      <c r="D490" t="s">
        <v>7280</v>
      </c>
      <c r="E490" t="s">
        <v>363</v>
      </c>
      <c r="F490" t="s">
        <v>193</v>
      </c>
      <c r="G490" s="1">
        <v>45496</v>
      </c>
      <c r="H490" s="8">
        <f>MONTH(tbl_CleanLeads[[#This Row],[Lead_Date_Final]])</f>
        <v>7</v>
      </c>
      <c r="I490" t="s">
        <v>7305</v>
      </c>
      <c r="J490" t="s">
        <v>7271</v>
      </c>
      <c r="K490" t="s">
        <v>7288</v>
      </c>
      <c r="L490">
        <f>WEEKDAY(tbl_CleanLeads[[#This Row],[Lead_Date_Final]],2)</f>
        <v>2</v>
      </c>
      <c r="M490" t="s">
        <v>7265</v>
      </c>
      <c r="N490">
        <v>69.599999999999994</v>
      </c>
      <c r="O490" s="7">
        <v>2898.23</v>
      </c>
      <c r="P490">
        <v>3</v>
      </c>
      <c r="Q490" t="s">
        <v>7266</v>
      </c>
      <c r="R490">
        <f>IF(UPPER(TRIM(Table2[[#This Row],[Status_Clean]]))="CONVERTED",1,0)</f>
        <v>0</v>
      </c>
      <c r="S490">
        <f>IF(ISNUMBER(MATCH(UPPER(TRIM(Table2[[#This Row],[Status_Clean]])),{"CONTACTED","QUALIFIED","CONVERTED"},0)),1,0)</f>
        <v>0</v>
      </c>
      <c r="T490" cm="1">
        <f t="array" ref="T490">_xlfn.SWITCH(UPPER(TRIM(Table2[[#This Row],[Status_Clean]])),"NEW",1,"CONTACTED",2,"QUALIFIED",3,"CONVERTED",4,"LOST",5,99)</f>
        <v>1</v>
      </c>
      <c r="U490" t="str" cm="1">
        <f t="array" ref="U490">_xlfn.LET(_xlpm.x,IFERROR(VALUE(Table2[[#This Row],[Response_Time_Hours]]),""),IF(_xlpm.x="","CHECK",_xlfn.IFS(_xlpm.x&lt;=1,"Immediate",_xlpm.x&lt;=6,"Fast",_xlpm.x&lt;=24,"Moderate",_xlpm.x&gt;24,"Delayed")))</f>
        <v>Delayed</v>
      </c>
      <c r="V490">
        <f>FLOOR(tbl_CleanLeads[[#This Row],[Response_Time_Hours]],6)</f>
        <v>66</v>
      </c>
      <c r="W490" t="str" cm="1">
        <f t="array" ref="W490">IF(Table2[[#This Row],[Interaction_Count_Final]]="","N/A",_xlfn.IFS(Table2[[#This Row],[Interaction_Count_Final]]&lt;=2,"Low",Table2[[#This Row],[Interaction_Count_Final]]&lt;=5,"Medium",Table2[[#This Row],[Interaction_Count_Final]]&gt;=6,"High",TRUE,"CHECK"))</f>
        <v>Medium</v>
      </c>
      <c r="X490" t="b">
        <f t="shared" si="7"/>
        <v>1</v>
      </c>
      <c r="Y490" t="b">
        <f>tbl_CleanLeads[[#This Row],[Response_Time_Hours]]&gt;24</f>
        <v>1</v>
      </c>
      <c r="Z490" s="13" t="b">
        <f>tbl_CleanLeads[[#This Row],[Response_Time_Hours]]&gt;72</f>
        <v>0</v>
      </c>
      <c r="AA490" s="13" t="b">
        <f>tbl_CleanLeads[[#This Row],[Status_Clean]]="Converted"</f>
        <v>0</v>
      </c>
    </row>
    <row r="491" spans="1:27">
      <c r="A491" t="s">
        <v>70</v>
      </c>
      <c r="B491" t="s">
        <v>1626</v>
      </c>
      <c r="C491" t="s">
        <v>1627</v>
      </c>
      <c r="D491" t="s">
        <v>7274</v>
      </c>
      <c r="E491" t="s">
        <v>792</v>
      </c>
      <c r="F491" t="s">
        <v>71</v>
      </c>
      <c r="G491" s="1">
        <v>44995</v>
      </c>
      <c r="H491" s="8">
        <f>MONTH(tbl_CleanLeads[[#This Row],[Lead_Date_Final]])</f>
        <v>3</v>
      </c>
      <c r="I491" t="s">
        <v>7295</v>
      </c>
      <c r="J491" t="s">
        <v>7263</v>
      </c>
      <c r="K491" t="s">
        <v>7284</v>
      </c>
      <c r="L491">
        <f>WEEKDAY(tbl_CleanLeads[[#This Row],[Lead_Date_Final]],2)</f>
        <v>5</v>
      </c>
      <c r="M491" t="s">
        <v>7312</v>
      </c>
      <c r="N491">
        <v>36</v>
      </c>
      <c r="O491" s="7">
        <v>1417.99</v>
      </c>
      <c r="P491">
        <v>12</v>
      </c>
      <c r="Q491" t="s">
        <v>7289</v>
      </c>
      <c r="R491">
        <f>IF(UPPER(TRIM(Table2[[#This Row],[Status_Clean]]))="CONVERTED",1,0)</f>
        <v>0</v>
      </c>
      <c r="S491">
        <f>IF(ISNUMBER(MATCH(UPPER(TRIM(Table2[[#This Row],[Status_Clean]])),{"CONTACTED","QUALIFIED","CONVERTED"},0)),1,0)</f>
        <v>1</v>
      </c>
      <c r="T491" cm="1">
        <f t="array" ref="T491">_xlfn.SWITCH(UPPER(TRIM(Table2[[#This Row],[Status_Clean]])),"NEW",1,"CONTACTED",2,"QUALIFIED",3,"CONVERTED",4,"LOST",5,99)</f>
        <v>3</v>
      </c>
      <c r="U491" t="str" cm="1">
        <f t="array" ref="U491">_xlfn.LET(_xlpm.x,IFERROR(VALUE(Table2[[#This Row],[Response_Time_Hours]]),""),IF(_xlpm.x="","CHECK",_xlfn.IFS(_xlpm.x&lt;=1,"Immediate",_xlpm.x&lt;=6,"Fast",_xlpm.x&lt;=24,"Moderate",_xlpm.x&gt;24,"Delayed")))</f>
        <v>Delayed</v>
      </c>
      <c r="V491">
        <f>FLOOR(tbl_CleanLeads[[#This Row],[Response_Time_Hours]],6)</f>
        <v>36</v>
      </c>
      <c r="W491" t="str" cm="1">
        <f t="array" ref="W491">IF(Table2[[#This Row],[Interaction_Count_Final]]="","N/A",_xlfn.IFS(Table2[[#This Row],[Interaction_Count_Final]]&lt;=2,"Low",Table2[[#This Row],[Interaction_Count_Final]]&lt;=5,"Medium",Table2[[#This Row],[Interaction_Count_Final]]&gt;=6,"High",TRUE,"CHECK"))</f>
        <v>High</v>
      </c>
      <c r="X491" t="b">
        <f t="shared" si="7"/>
        <v>1</v>
      </c>
      <c r="Y491" t="b">
        <f>tbl_CleanLeads[[#This Row],[Response_Time_Hours]]&gt;24</f>
        <v>1</v>
      </c>
      <c r="Z491" s="13" t="b">
        <f>tbl_CleanLeads[[#This Row],[Response_Time_Hours]]&gt;72</f>
        <v>0</v>
      </c>
      <c r="AA491" s="13" t="b">
        <f>tbl_CleanLeads[[#This Row],[Status_Clean]]="Converted"</f>
        <v>0</v>
      </c>
    </row>
    <row r="492" spans="1:27">
      <c r="A492" t="s">
        <v>63</v>
      </c>
      <c r="B492" t="s">
        <v>1629</v>
      </c>
      <c r="C492" t="s">
        <v>1630</v>
      </c>
      <c r="D492" t="s">
        <v>7258</v>
      </c>
      <c r="E492" t="s">
        <v>123</v>
      </c>
      <c r="F492" t="s">
        <v>193</v>
      </c>
      <c r="G492" s="1">
        <v>45609</v>
      </c>
      <c r="H492" s="8">
        <f>MONTH(tbl_CleanLeads[[#This Row],[Lead_Date_Final]])</f>
        <v>11</v>
      </c>
      <c r="I492" t="s">
        <v>7300</v>
      </c>
      <c r="J492" t="s">
        <v>7271</v>
      </c>
      <c r="K492" t="s">
        <v>7264</v>
      </c>
      <c r="L492">
        <f>WEEKDAY(tbl_CleanLeads[[#This Row],[Lead_Date_Final]],2)</f>
        <v>3</v>
      </c>
      <c r="M492" t="s">
        <v>7272</v>
      </c>
      <c r="N492">
        <v>57.599999999999994</v>
      </c>
      <c r="O492" s="7">
        <v>1717.47</v>
      </c>
      <c r="P492">
        <v>4</v>
      </c>
      <c r="Q492" t="s">
        <v>7289</v>
      </c>
      <c r="R492">
        <f>IF(UPPER(TRIM(Table2[[#This Row],[Status_Clean]]))="CONVERTED",1,0)</f>
        <v>0</v>
      </c>
      <c r="S492">
        <f>IF(ISNUMBER(MATCH(UPPER(TRIM(Table2[[#This Row],[Status_Clean]])),{"CONTACTED","QUALIFIED","CONVERTED"},0)),1,0)</f>
        <v>0</v>
      </c>
      <c r="T492" cm="1">
        <f t="array" ref="T492">_xlfn.SWITCH(UPPER(TRIM(Table2[[#This Row],[Status_Clean]])),"NEW",1,"CONTACTED",2,"QUALIFIED",3,"CONVERTED",4,"LOST",5,99)</f>
        <v>1</v>
      </c>
      <c r="U492" t="str" cm="1">
        <f t="array" ref="U492">_xlfn.LET(_xlpm.x,IFERROR(VALUE(Table2[[#This Row],[Response_Time_Hours]]),""),IF(_xlpm.x="","CHECK",_xlfn.IFS(_xlpm.x&lt;=1,"Immediate",_xlpm.x&lt;=6,"Fast",_xlpm.x&lt;=24,"Moderate",_xlpm.x&gt;24,"Delayed")))</f>
        <v>Delayed</v>
      </c>
      <c r="V492">
        <f>FLOOR(tbl_CleanLeads[[#This Row],[Response_Time_Hours]],6)</f>
        <v>54</v>
      </c>
      <c r="W492" t="str" cm="1">
        <f t="array" ref="W492">IF(Table2[[#This Row],[Interaction_Count_Final]]="","N/A",_xlfn.IFS(Table2[[#This Row],[Interaction_Count_Final]]&lt;=2,"Low",Table2[[#This Row],[Interaction_Count_Final]]&lt;=5,"Medium",Table2[[#This Row],[Interaction_Count_Final]]&gt;=6,"High",TRUE,"CHECK"))</f>
        <v>Medium</v>
      </c>
      <c r="X492" t="b">
        <f t="shared" si="7"/>
        <v>1</v>
      </c>
      <c r="Y492" t="b">
        <f>tbl_CleanLeads[[#This Row],[Response_Time_Hours]]&gt;24</f>
        <v>1</v>
      </c>
      <c r="Z492" s="13" t="b">
        <f>tbl_CleanLeads[[#This Row],[Response_Time_Hours]]&gt;72</f>
        <v>0</v>
      </c>
      <c r="AA492" s="13" t="b">
        <f>tbl_CleanLeads[[#This Row],[Status_Clean]]="Converted"</f>
        <v>0</v>
      </c>
    </row>
    <row r="493" spans="1:27">
      <c r="A493" t="s">
        <v>102</v>
      </c>
      <c r="B493" t="s">
        <v>1631</v>
      </c>
      <c r="C493" t="s">
        <v>1632</v>
      </c>
      <c r="D493" t="s">
        <v>7303</v>
      </c>
      <c r="E493" t="s">
        <v>69</v>
      </c>
      <c r="F493" t="s">
        <v>250</v>
      </c>
      <c r="G493" s="1">
        <v>45420</v>
      </c>
      <c r="H493" s="8">
        <f>MONTH(tbl_CleanLeads[[#This Row],[Lead_Date_Final]])</f>
        <v>5</v>
      </c>
      <c r="I493" t="s">
        <v>7314</v>
      </c>
      <c r="J493" t="s">
        <v>7271</v>
      </c>
      <c r="K493" t="s">
        <v>7277</v>
      </c>
      <c r="L493">
        <f>WEEKDAY(tbl_CleanLeads[[#This Row],[Lead_Date_Final]],2)</f>
        <v>3</v>
      </c>
      <c r="M493" t="s">
        <v>7272</v>
      </c>
      <c r="N493">
        <v>1.4</v>
      </c>
      <c r="O493" s="7">
        <v>2156.61</v>
      </c>
      <c r="P493">
        <v>13</v>
      </c>
      <c r="Q493" t="s">
        <v>7266</v>
      </c>
      <c r="R493">
        <f>IF(UPPER(TRIM(Table2[[#This Row],[Status_Clean]]))="CONVERTED",1,0)</f>
        <v>1</v>
      </c>
      <c r="S493">
        <f>IF(ISNUMBER(MATCH(UPPER(TRIM(Table2[[#This Row],[Status_Clean]])),{"CONTACTED","QUALIFIED","CONVERTED"},0)),1,0)</f>
        <v>1</v>
      </c>
      <c r="T493" cm="1">
        <f t="array" ref="T493">_xlfn.SWITCH(UPPER(TRIM(Table2[[#This Row],[Status_Clean]])),"NEW",1,"CONTACTED",2,"QUALIFIED",3,"CONVERTED",4,"LOST",5,99)</f>
        <v>4</v>
      </c>
      <c r="U493" t="str" cm="1">
        <f t="array" ref="U493">_xlfn.LET(_xlpm.x,IFERROR(VALUE(Table2[[#This Row],[Response_Time_Hours]]),""),IF(_xlpm.x="","CHECK",_xlfn.IFS(_xlpm.x&lt;=1,"Immediate",_xlpm.x&lt;=6,"Fast",_xlpm.x&lt;=24,"Moderate",_xlpm.x&gt;24,"Delayed")))</f>
        <v>Fast</v>
      </c>
      <c r="V493">
        <f>FLOOR(tbl_CleanLeads[[#This Row],[Response_Time_Hours]],6)</f>
        <v>0</v>
      </c>
      <c r="W493" t="str" cm="1">
        <f t="array" ref="W493">IF(Table2[[#This Row],[Interaction_Count_Final]]="","N/A",_xlfn.IFS(Table2[[#This Row],[Interaction_Count_Final]]&lt;=2,"Low",Table2[[#This Row],[Interaction_Count_Final]]&lt;=5,"Medium",Table2[[#This Row],[Interaction_Count_Final]]&gt;=6,"High",TRUE,"CHECK"))</f>
        <v>High</v>
      </c>
      <c r="X493" t="b">
        <f t="shared" si="7"/>
        <v>1</v>
      </c>
      <c r="Y493" t="b">
        <f>tbl_CleanLeads[[#This Row],[Response_Time_Hours]]&gt;24</f>
        <v>0</v>
      </c>
      <c r="Z493" s="13" t="b">
        <f>tbl_CleanLeads[[#This Row],[Response_Time_Hours]]&gt;72</f>
        <v>0</v>
      </c>
      <c r="AA493" s="13" t="b">
        <f>tbl_CleanLeads[[#This Row],[Status_Clean]]="Converted"</f>
        <v>1</v>
      </c>
    </row>
    <row r="494" spans="1:27">
      <c r="A494" t="s">
        <v>90</v>
      </c>
      <c r="B494" t="s">
        <v>1634</v>
      </c>
      <c r="C494" t="s">
        <v>7741</v>
      </c>
      <c r="D494" t="s">
        <v>7303</v>
      </c>
      <c r="E494" t="s">
        <v>263</v>
      </c>
      <c r="F494" t="s">
        <v>125</v>
      </c>
      <c r="G494" s="1">
        <v>45176</v>
      </c>
      <c r="H494" s="8">
        <f>MONTH(tbl_CleanLeads[[#This Row],[Lead_Date_Final]])</f>
        <v>9</v>
      </c>
      <c r="I494" t="s">
        <v>7287</v>
      </c>
      <c r="J494" t="s">
        <v>7263</v>
      </c>
      <c r="K494" t="s">
        <v>7288</v>
      </c>
      <c r="L494">
        <f>WEEKDAY(tbl_CleanLeads[[#This Row],[Lead_Date_Final]],2)</f>
        <v>4</v>
      </c>
      <c r="M494" t="s">
        <v>7285</v>
      </c>
      <c r="N494">
        <v>48</v>
      </c>
      <c r="O494" s="7">
        <v>3135.03</v>
      </c>
      <c r="P494">
        <v>18</v>
      </c>
      <c r="Q494" t="s">
        <v>7266</v>
      </c>
      <c r="R494">
        <f>IF(UPPER(TRIM(Table2[[#This Row],[Status_Clean]]))="CONVERTED",1,0)</f>
        <v>0</v>
      </c>
      <c r="S494">
        <f>IF(ISNUMBER(MATCH(UPPER(TRIM(Table2[[#This Row],[Status_Clean]])),{"CONTACTED","QUALIFIED","CONVERTED"},0)),1,0)</f>
        <v>1</v>
      </c>
      <c r="T494" cm="1">
        <f t="array" ref="T494">_xlfn.SWITCH(UPPER(TRIM(Table2[[#This Row],[Status_Clean]])),"NEW",1,"CONTACTED",2,"QUALIFIED",3,"CONVERTED",4,"LOST",5,99)</f>
        <v>2</v>
      </c>
      <c r="U494" t="str" cm="1">
        <f t="array" ref="U494">_xlfn.LET(_xlpm.x,IFERROR(VALUE(Table2[[#This Row],[Response_Time_Hours]]),""),IF(_xlpm.x="","CHECK",_xlfn.IFS(_xlpm.x&lt;=1,"Immediate",_xlpm.x&lt;=6,"Fast",_xlpm.x&lt;=24,"Moderate",_xlpm.x&gt;24,"Delayed")))</f>
        <v>Delayed</v>
      </c>
      <c r="V494">
        <f>FLOOR(tbl_CleanLeads[[#This Row],[Response_Time_Hours]],6)</f>
        <v>48</v>
      </c>
      <c r="W494" t="str" cm="1">
        <f t="array" ref="W494">IF(Table2[[#This Row],[Interaction_Count_Final]]="","N/A",_xlfn.IFS(Table2[[#This Row],[Interaction_Count_Final]]&lt;=2,"Low",Table2[[#This Row],[Interaction_Count_Final]]&lt;=5,"Medium",Table2[[#This Row],[Interaction_Count_Final]]&gt;=6,"High",TRUE,"CHECK"))</f>
        <v>High</v>
      </c>
      <c r="X494" t="b">
        <f t="shared" si="7"/>
        <v>1</v>
      </c>
      <c r="Y494" t="b">
        <f>tbl_CleanLeads[[#This Row],[Response_Time_Hours]]&gt;24</f>
        <v>1</v>
      </c>
      <c r="Z494" s="13" t="b">
        <f>tbl_CleanLeads[[#This Row],[Response_Time_Hours]]&gt;72</f>
        <v>0</v>
      </c>
      <c r="AA494" s="13" t="b">
        <f>tbl_CleanLeads[[#This Row],[Status_Clean]]="Converted"</f>
        <v>0</v>
      </c>
    </row>
    <row r="495" spans="1:27">
      <c r="A495" t="s">
        <v>63</v>
      </c>
      <c r="B495" t="s">
        <v>1636</v>
      </c>
      <c r="C495" t="s">
        <v>1637</v>
      </c>
      <c r="D495" t="s">
        <v>7280</v>
      </c>
      <c r="E495" t="s">
        <v>311</v>
      </c>
      <c r="F495" t="s">
        <v>250</v>
      </c>
      <c r="G495" s="1">
        <v>44935</v>
      </c>
      <c r="H495" s="8">
        <f>MONTH(tbl_CleanLeads[[#This Row],[Lead_Date_Final]])</f>
        <v>1</v>
      </c>
      <c r="I495" t="s">
        <v>7317</v>
      </c>
      <c r="J495" t="s">
        <v>7263</v>
      </c>
      <c r="K495" t="s">
        <v>7284</v>
      </c>
      <c r="L495">
        <f>WEEKDAY(tbl_CleanLeads[[#This Row],[Lead_Date_Final]],2)</f>
        <v>1</v>
      </c>
      <c r="M495" t="s">
        <v>7298</v>
      </c>
      <c r="N495">
        <v>30.7</v>
      </c>
      <c r="O495" s="7">
        <v>1316.53</v>
      </c>
      <c r="P495">
        <v>15</v>
      </c>
      <c r="Q495" t="s">
        <v>7289</v>
      </c>
      <c r="R495">
        <f>IF(UPPER(TRIM(Table2[[#This Row],[Status_Clean]]))="CONVERTED",1,0)</f>
        <v>1</v>
      </c>
      <c r="S495">
        <f>IF(ISNUMBER(MATCH(UPPER(TRIM(Table2[[#This Row],[Status_Clean]])),{"CONTACTED","QUALIFIED","CONVERTED"},0)),1,0)</f>
        <v>1</v>
      </c>
      <c r="T495" cm="1">
        <f t="array" ref="T495">_xlfn.SWITCH(UPPER(TRIM(Table2[[#This Row],[Status_Clean]])),"NEW",1,"CONTACTED",2,"QUALIFIED",3,"CONVERTED",4,"LOST",5,99)</f>
        <v>4</v>
      </c>
      <c r="U495" t="str" cm="1">
        <f t="array" ref="U495">_xlfn.LET(_xlpm.x,IFERROR(VALUE(Table2[[#This Row],[Response_Time_Hours]]),""),IF(_xlpm.x="","CHECK",_xlfn.IFS(_xlpm.x&lt;=1,"Immediate",_xlpm.x&lt;=6,"Fast",_xlpm.x&lt;=24,"Moderate",_xlpm.x&gt;24,"Delayed")))</f>
        <v>Delayed</v>
      </c>
      <c r="V495">
        <f>FLOOR(tbl_CleanLeads[[#This Row],[Response_Time_Hours]],6)</f>
        <v>30</v>
      </c>
      <c r="W495" t="str" cm="1">
        <f t="array" ref="W495">IF(Table2[[#This Row],[Interaction_Count_Final]]="","N/A",_xlfn.IFS(Table2[[#This Row],[Interaction_Count_Final]]&lt;=2,"Low",Table2[[#This Row],[Interaction_Count_Final]]&lt;=5,"Medium",Table2[[#This Row],[Interaction_Count_Final]]&gt;=6,"High",TRUE,"CHECK"))</f>
        <v>High</v>
      </c>
      <c r="X495" t="b">
        <f t="shared" si="7"/>
        <v>1</v>
      </c>
      <c r="Y495" t="b">
        <f>tbl_CleanLeads[[#This Row],[Response_Time_Hours]]&gt;24</f>
        <v>1</v>
      </c>
      <c r="Z495" s="13" t="b">
        <f>tbl_CleanLeads[[#This Row],[Response_Time_Hours]]&gt;72</f>
        <v>0</v>
      </c>
      <c r="AA495" s="13" t="b">
        <f>tbl_CleanLeads[[#This Row],[Status_Clean]]="Converted"</f>
        <v>1</v>
      </c>
    </row>
    <row r="496" spans="1:27">
      <c r="A496" t="s">
        <v>90</v>
      </c>
      <c r="B496" t="s">
        <v>1639</v>
      </c>
      <c r="C496" t="s">
        <v>7743</v>
      </c>
      <c r="D496" t="s">
        <v>7258</v>
      </c>
      <c r="E496" t="s">
        <v>7308</v>
      </c>
      <c r="F496" t="s">
        <v>193</v>
      </c>
      <c r="G496" s="1">
        <v>45414</v>
      </c>
      <c r="H496" s="8">
        <f>MONTH(tbl_CleanLeads[[#This Row],[Lead_Date_Final]])</f>
        <v>5</v>
      </c>
      <c r="I496" t="s">
        <v>7314</v>
      </c>
      <c r="J496" t="s">
        <v>7271</v>
      </c>
      <c r="K496" t="s">
        <v>7277</v>
      </c>
      <c r="L496">
        <f>WEEKDAY(tbl_CleanLeads[[#This Row],[Lead_Date_Final]],2)</f>
        <v>4</v>
      </c>
      <c r="M496" t="s">
        <v>7285</v>
      </c>
      <c r="N496">
        <v>52.3</v>
      </c>
      <c r="O496" s="7">
        <v>2011.04</v>
      </c>
      <c r="P496">
        <v>38</v>
      </c>
      <c r="Q496" t="s">
        <v>7266</v>
      </c>
      <c r="R496">
        <f>IF(UPPER(TRIM(Table2[[#This Row],[Status_Clean]]))="CONVERTED",1,0)</f>
        <v>0</v>
      </c>
      <c r="S496">
        <f>IF(ISNUMBER(MATCH(UPPER(TRIM(Table2[[#This Row],[Status_Clean]])),{"CONTACTED","QUALIFIED","CONVERTED"},0)),1,0)</f>
        <v>0</v>
      </c>
      <c r="T496" cm="1">
        <f t="array" ref="T496">_xlfn.SWITCH(UPPER(TRIM(Table2[[#This Row],[Status_Clean]])),"NEW",1,"CONTACTED",2,"QUALIFIED",3,"CONVERTED",4,"LOST",5,99)</f>
        <v>1</v>
      </c>
      <c r="U496" t="str" cm="1">
        <f t="array" ref="U496">_xlfn.LET(_xlpm.x,IFERROR(VALUE(Table2[[#This Row],[Response_Time_Hours]]),""),IF(_xlpm.x="","CHECK",_xlfn.IFS(_xlpm.x&lt;=1,"Immediate",_xlpm.x&lt;=6,"Fast",_xlpm.x&lt;=24,"Moderate",_xlpm.x&gt;24,"Delayed")))</f>
        <v>Delayed</v>
      </c>
      <c r="V496">
        <f>FLOOR(tbl_CleanLeads[[#This Row],[Response_Time_Hours]],6)</f>
        <v>48</v>
      </c>
      <c r="W496" t="str" cm="1">
        <f t="array" ref="W496">IF(Table2[[#This Row],[Interaction_Count_Final]]="","N/A",_xlfn.IFS(Table2[[#This Row],[Interaction_Count_Final]]&lt;=2,"Low",Table2[[#This Row],[Interaction_Count_Final]]&lt;=5,"Medium",Table2[[#This Row],[Interaction_Count_Final]]&gt;=6,"High",TRUE,"CHECK"))</f>
        <v>High</v>
      </c>
      <c r="X496" t="b">
        <f t="shared" si="7"/>
        <v>1</v>
      </c>
      <c r="Y496" t="b">
        <f>tbl_CleanLeads[[#This Row],[Response_Time_Hours]]&gt;24</f>
        <v>1</v>
      </c>
      <c r="Z496" s="13" t="b">
        <f>tbl_CleanLeads[[#This Row],[Response_Time_Hours]]&gt;72</f>
        <v>0</v>
      </c>
      <c r="AA496" s="13" t="b">
        <f>tbl_CleanLeads[[#This Row],[Status_Clean]]="Converted"</f>
        <v>0</v>
      </c>
    </row>
    <row r="497" spans="1:27">
      <c r="A497" t="s">
        <v>102</v>
      </c>
      <c r="B497" t="s">
        <v>1642</v>
      </c>
      <c r="C497" t="s">
        <v>7744</v>
      </c>
      <c r="D497" t="s">
        <v>7274</v>
      </c>
      <c r="E497" t="s">
        <v>106</v>
      </c>
      <c r="F497" t="s">
        <v>193</v>
      </c>
      <c r="G497" s="1">
        <v>45086</v>
      </c>
      <c r="H497" s="8">
        <f>MONTH(tbl_CleanLeads[[#This Row],[Lead_Date_Final]])</f>
        <v>6</v>
      </c>
      <c r="I497" t="s">
        <v>7276</v>
      </c>
      <c r="J497" t="s">
        <v>7263</v>
      </c>
      <c r="K497" t="s">
        <v>7277</v>
      </c>
      <c r="L497">
        <f>WEEKDAY(tbl_CleanLeads[[#This Row],[Lead_Date_Final]],2)</f>
        <v>5</v>
      </c>
      <c r="M497" t="s">
        <v>7312</v>
      </c>
      <c r="N497">
        <v>48.1</v>
      </c>
      <c r="O497" s="7">
        <v>3814.96</v>
      </c>
      <c r="P497">
        <v>46</v>
      </c>
      <c r="Q497" t="s">
        <v>7266</v>
      </c>
      <c r="R497">
        <f>IF(UPPER(TRIM(Table2[[#This Row],[Status_Clean]]))="CONVERTED",1,0)</f>
        <v>0</v>
      </c>
      <c r="S497">
        <f>IF(ISNUMBER(MATCH(UPPER(TRIM(Table2[[#This Row],[Status_Clean]])),{"CONTACTED","QUALIFIED","CONVERTED"},0)),1,0)</f>
        <v>0</v>
      </c>
      <c r="T497" cm="1">
        <f t="array" ref="T497">_xlfn.SWITCH(UPPER(TRIM(Table2[[#This Row],[Status_Clean]])),"NEW",1,"CONTACTED",2,"QUALIFIED",3,"CONVERTED",4,"LOST",5,99)</f>
        <v>1</v>
      </c>
      <c r="U497" t="str" cm="1">
        <f t="array" ref="U497">_xlfn.LET(_xlpm.x,IFERROR(VALUE(Table2[[#This Row],[Response_Time_Hours]]),""),IF(_xlpm.x="","CHECK",_xlfn.IFS(_xlpm.x&lt;=1,"Immediate",_xlpm.x&lt;=6,"Fast",_xlpm.x&lt;=24,"Moderate",_xlpm.x&gt;24,"Delayed")))</f>
        <v>Delayed</v>
      </c>
      <c r="V497">
        <f>FLOOR(tbl_CleanLeads[[#This Row],[Response_Time_Hours]],6)</f>
        <v>48</v>
      </c>
      <c r="W497" t="str" cm="1">
        <f t="array" ref="W497">IF(Table2[[#This Row],[Interaction_Count_Final]]="","N/A",_xlfn.IFS(Table2[[#This Row],[Interaction_Count_Final]]&lt;=2,"Low",Table2[[#This Row],[Interaction_Count_Final]]&lt;=5,"Medium",Table2[[#This Row],[Interaction_Count_Final]]&gt;=6,"High",TRUE,"CHECK"))</f>
        <v>High</v>
      </c>
      <c r="X497" t="b">
        <f t="shared" si="7"/>
        <v>1</v>
      </c>
      <c r="Y497" t="b">
        <f>tbl_CleanLeads[[#This Row],[Response_Time_Hours]]&gt;24</f>
        <v>1</v>
      </c>
      <c r="Z497" s="13" t="b">
        <f>tbl_CleanLeads[[#This Row],[Response_Time_Hours]]&gt;72</f>
        <v>0</v>
      </c>
      <c r="AA497" s="13" t="b">
        <f>tbl_CleanLeads[[#This Row],[Status_Clean]]="Converted"</f>
        <v>0</v>
      </c>
    </row>
    <row r="498" spans="1:27">
      <c r="A498" t="s">
        <v>102</v>
      </c>
      <c r="B498" t="s">
        <v>1645</v>
      </c>
      <c r="C498" t="s">
        <v>1646</v>
      </c>
      <c r="D498" t="s">
        <v>7280</v>
      </c>
      <c r="E498" t="s">
        <v>222</v>
      </c>
      <c r="F498" t="s">
        <v>125</v>
      </c>
      <c r="G498" s="1">
        <v>45282</v>
      </c>
      <c r="H498" s="8">
        <f>MONTH(tbl_CleanLeads[[#This Row],[Lead_Date_Final]])</f>
        <v>12</v>
      </c>
      <c r="I498" t="s">
        <v>7262</v>
      </c>
      <c r="J498" t="s">
        <v>7263</v>
      </c>
      <c r="K498" t="s">
        <v>7264</v>
      </c>
      <c r="L498">
        <f>WEEKDAY(tbl_CleanLeads[[#This Row],[Lead_Date_Final]],2)</f>
        <v>5</v>
      </c>
      <c r="M498" t="s">
        <v>7312</v>
      </c>
      <c r="N498">
        <v>8.9</v>
      </c>
      <c r="O498" s="7">
        <v>3048.46</v>
      </c>
      <c r="P498" t="s">
        <v>232</v>
      </c>
      <c r="Q498" t="s">
        <v>7266</v>
      </c>
      <c r="R498">
        <f>IF(UPPER(TRIM(Table2[[#This Row],[Status_Clean]]))="CONVERTED",1,0)</f>
        <v>0</v>
      </c>
      <c r="S498">
        <f>IF(ISNUMBER(MATCH(UPPER(TRIM(Table2[[#This Row],[Status_Clean]])),{"CONTACTED","QUALIFIED","CONVERTED"},0)),1,0)</f>
        <v>1</v>
      </c>
      <c r="T498" cm="1">
        <f t="array" ref="T498">_xlfn.SWITCH(UPPER(TRIM(Table2[[#This Row],[Status_Clean]])),"NEW",1,"CONTACTED",2,"QUALIFIED",3,"CONVERTED",4,"LOST",5,99)</f>
        <v>2</v>
      </c>
      <c r="U498" t="str" cm="1">
        <f t="array" ref="U498">_xlfn.LET(_xlpm.x,IFERROR(VALUE(Table2[[#This Row],[Response_Time_Hours]]),""),IF(_xlpm.x="","CHECK",_xlfn.IFS(_xlpm.x&lt;=1,"Immediate",_xlpm.x&lt;=6,"Fast",_xlpm.x&lt;=24,"Moderate",_xlpm.x&gt;24,"Delayed")))</f>
        <v>Moderate</v>
      </c>
      <c r="V498">
        <f>FLOOR(tbl_CleanLeads[[#This Row],[Response_Time_Hours]],6)</f>
        <v>6</v>
      </c>
      <c r="W498" t="str" cm="1">
        <f t="array" ref="W498">IF(Table2[[#This Row],[Interaction_Count_Final]]="","N/A",_xlfn.IFS(Table2[[#This Row],[Interaction_Count_Final]]&lt;=2,"Low",Table2[[#This Row],[Interaction_Count_Final]]&lt;=5,"Medium",Table2[[#This Row],[Interaction_Count_Final]]&gt;=6,"High",TRUE,"CHECK"))</f>
        <v>High</v>
      </c>
      <c r="X498" t="b">
        <f t="shared" si="7"/>
        <v>1</v>
      </c>
      <c r="Y498" t="b">
        <f>tbl_CleanLeads[[#This Row],[Response_Time_Hours]]&gt;24</f>
        <v>0</v>
      </c>
      <c r="Z498" s="13" t="b">
        <f>tbl_CleanLeads[[#This Row],[Response_Time_Hours]]&gt;72</f>
        <v>0</v>
      </c>
      <c r="AA498" s="13" t="b">
        <f>tbl_CleanLeads[[#This Row],[Status_Clean]]="Converted"</f>
        <v>0</v>
      </c>
    </row>
    <row r="499" spans="1:27">
      <c r="A499" t="s">
        <v>63</v>
      </c>
      <c r="B499" t="s">
        <v>1648</v>
      </c>
      <c r="C499" t="s">
        <v>1649</v>
      </c>
      <c r="D499" t="s">
        <v>7274</v>
      </c>
      <c r="E499" t="s">
        <v>106</v>
      </c>
      <c r="F499" t="s">
        <v>250</v>
      </c>
      <c r="G499" s="1">
        <v>45151</v>
      </c>
      <c r="H499" s="8">
        <f>MONTH(tbl_CleanLeads[[#This Row],[Lead_Date_Final]])</f>
        <v>8</v>
      </c>
      <c r="I499" t="s">
        <v>7310</v>
      </c>
      <c r="J499" t="s">
        <v>7263</v>
      </c>
      <c r="K499" t="s">
        <v>7288</v>
      </c>
      <c r="L499">
        <f>WEEKDAY(tbl_CleanLeads[[#This Row],[Lead_Date_Final]],2)</f>
        <v>7</v>
      </c>
      <c r="M499" t="s">
        <v>7293</v>
      </c>
      <c r="N499">
        <v>18.2</v>
      </c>
      <c r="O499" s="7">
        <v>1721.56</v>
      </c>
      <c r="P499">
        <v>17</v>
      </c>
      <c r="Q499" t="s">
        <v>7289</v>
      </c>
      <c r="R499">
        <f>IF(UPPER(TRIM(Table2[[#This Row],[Status_Clean]]))="CONVERTED",1,0)</f>
        <v>1</v>
      </c>
      <c r="S499">
        <f>IF(ISNUMBER(MATCH(UPPER(TRIM(Table2[[#This Row],[Status_Clean]])),{"CONTACTED","QUALIFIED","CONVERTED"},0)),1,0)</f>
        <v>1</v>
      </c>
      <c r="T499" cm="1">
        <f t="array" ref="T499">_xlfn.SWITCH(UPPER(TRIM(Table2[[#This Row],[Status_Clean]])),"NEW",1,"CONTACTED",2,"QUALIFIED",3,"CONVERTED",4,"LOST",5,99)</f>
        <v>4</v>
      </c>
      <c r="U499" t="str" cm="1">
        <f t="array" ref="U499">_xlfn.LET(_xlpm.x,IFERROR(VALUE(Table2[[#This Row],[Response_Time_Hours]]),""),IF(_xlpm.x="","CHECK",_xlfn.IFS(_xlpm.x&lt;=1,"Immediate",_xlpm.x&lt;=6,"Fast",_xlpm.x&lt;=24,"Moderate",_xlpm.x&gt;24,"Delayed")))</f>
        <v>Moderate</v>
      </c>
      <c r="V499">
        <f>FLOOR(tbl_CleanLeads[[#This Row],[Response_Time_Hours]],6)</f>
        <v>18</v>
      </c>
      <c r="W499" t="str" cm="1">
        <f t="array" ref="W499">IF(Table2[[#This Row],[Interaction_Count_Final]]="","N/A",_xlfn.IFS(Table2[[#This Row],[Interaction_Count_Final]]&lt;=2,"Low",Table2[[#This Row],[Interaction_Count_Final]]&lt;=5,"Medium",Table2[[#This Row],[Interaction_Count_Final]]&gt;=6,"High",TRUE,"CHECK"))</f>
        <v>High</v>
      </c>
      <c r="X499" t="b">
        <f t="shared" si="7"/>
        <v>1</v>
      </c>
      <c r="Y499" t="b">
        <f>tbl_CleanLeads[[#This Row],[Response_Time_Hours]]&gt;24</f>
        <v>0</v>
      </c>
      <c r="Z499" s="13" t="b">
        <f>tbl_CleanLeads[[#This Row],[Response_Time_Hours]]&gt;72</f>
        <v>0</v>
      </c>
      <c r="AA499" s="13" t="b">
        <f>tbl_CleanLeads[[#This Row],[Status_Clean]]="Converted"</f>
        <v>1</v>
      </c>
    </row>
    <row r="500" spans="1:27">
      <c r="A500" t="s">
        <v>63</v>
      </c>
      <c r="B500" t="s">
        <v>1650</v>
      </c>
      <c r="C500" t="s">
        <v>1651</v>
      </c>
      <c r="D500" t="s">
        <v>7274</v>
      </c>
      <c r="E500" t="s">
        <v>792</v>
      </c>
      <c r="F500" t="s">
        <v>193</v>
      </c>
      <c r="G500" s="1">
        <v>45632</v>
      </c>
      <c r="H500" s="8">
        <f>MONTH(tbl_CleanLeads[[#This Row],[Lead_Date_Final]])</f>
        <v>12</v>
      </c>
      <c r="I500" t="s">
        <v>7262</v>
      </c>
      <c r="J500" t="s">
        <v>7271</v>
      </c>
      <c r="K500" t="s">
        <v>7264</v>
      </c>
      <c r="L500">
        <f>WEEKDAY(tbl_CleanLeads[[#This Row],[Lead_Date_Final]],2)</f>
        <v>5</v>
      </c>
      <c r="M500" t="s">
        <v>7312</v>
      </c>
      <c r="N500">
        <v>9.1</v>
      </c>
      <c r="O500" s="7">
        <v>3840.75</v>
      </c>
      <c r="P500">
        <v>23</v>
      </c>
      <c r="Q500" t="s">
        <v>7266</v>
      </c>
      <c r="R500">
        <f>IF(UPPER(TRIM(Table2[[#This Row],[Status_Clean]]))="CONVERTED",1,0)</f>
        <v>0</v>
      </c>
      <c r="S500">
        <f>IF(ISNUMBER(MATCH(UPPER(TRIM(Table2[[#This Row],[Status_Clean]])),{"CONTACTED","QUALIFIED","CONVERTED"},0)),1,0)</f>
        <v>0</v>
      </c>
      <c r="T500" cm="1">
        <f t="array" ref="T500">_xlfn.SWITCH(UPPER(TRIM(Table2[[#This Row],[Status_Clean]])),"NEW",1,"CONTACTED",2,"QUALIFIED",3,"CONVERTED",4,"LOST",5,99)</f>
        <v>1</v>
      </c>
      <c r="U500" t="str" cm="1">
        <f t="array" ref="U500">_xlfn.LET(_xlpm.x,IFERROR(VALUE(Table2[[#This Row],[Response_Time_Hours]]),""),IF(_xlpm.x="","CHECK",_xlfn.IFS(_xlpm.x&lt;=1,"Immediate",_xlpm.x&lt;=6,"Fast",_xlpm.x&lt;=24,"Moderate",_xlpm.x&gt;24,"Delayed")))</f>
        <v>Moderate</v>
      </c>
      <c r="V500">
        <f>FLOOR(tbl_CleanLeads[[#This Row],[Response_Time_Hours]],6)</f>
        <v>6</v>
      </c>
      <c r="W500" t="str" cm="1">
        <f t="array" ref="W500">IF(Table2[[#This Row],[Interaction_Count_Final]]="","N/A",_xlfn.IFS(Table2[[#This Row],[Interaction_Count_Final]]&lt;=2,"Low",Table2[[#This Row],[Interaction_Count_Final]]&lt;=5,"Medium",Table2[[#This Row],[Interaction_Count_Final]]&gt;=6,"High",TRUE,"CHECK"))</f>
        <v>High</v>
      </c>
      <c r="X500" t="b">
        <f t="shared" si="7"/>
        <v>1</v>
      </c>
      <c r="Y500" t="b">
        <f>tbl_CleanLeads[[#This Row],[Response_Time_Hours]]&gt;24</f>
        <v>0</v>
      </c>
      <c r="Z500" s="13" t="b">
        <f>tbl_CleanLeads[[#This Row],[Response_Time_Hours]]&gt;72</f>
        <v>0</v>
      </c>
      <c r="AA500" s="13" t="b">
        <f>tbl_CleanLeads[[#This Row],[Status_Clean]]="Converted"</f>
        <v>0</v>
      </c>
    </row>
    <row r="501" spans="1:27">
      <c r="A501" t="s">
        <v>70</v>
      </c>
      <c r="B501" t="s">
        <v>1653</v>
      </c>
      <c r="C501" t="s">
        <v>1654</v>
      </c>
      <c r="D501" t="s">
        <v>7280</v>
      </c>
      <c r="E501" t="s">
        <v>263</v>
      </c>
      <c r="F501" t="s">
        <v>125</v>
      </c>
      <c r="G501" s="1">
        <v>45237</v>
      </c>
      <c r="H501" s="8">
        <f>MONTH(tbl_CleanLeads[[#This Row],[Lead_Date_Final]])</f>
        <v>11</v>
      </c>
      <c r="I501" t="s">
        <v>7300</v>
      </c>
      <c r="J501" t="s">
        <v>7263</v>
      </c>
      <c r="K501" t="s">
        <v>7264</v>
      </c>
      <c r="L501">
        <f>WEEKDAY(tbl_CleanLeads[[#This Row],[Lead_Date_Final]],2)</f>
        <v>2</v>
      </c>
      <c r="M501" t="s">
        <v>7265</v>
      </c>
      <c r="N501">
        <v>4.8000000000000007</v>
      </c>
      <c r="O501" s="7">
        <v>2627.42</v>
      </c>
      <c r="P501">
        <v>33</v>
      </c>
      <c r="Q501" t="s">
        <v>7266</v>
      </c>
      <c r="R501">
        <f>IF(UPPER(TRIM(Table2[[#This Row],[Status_Clean]]))="CONVERTED",1,0)</f>
        <v>0</v>
      </c>
      <c r="S501">
        <f>IF(ISNUMBER(MATCH(UPPER(TRIM(Table2[[#This Row],[Status_Clean]])),{"CONTACTED","QUALIFIED","CONVERTED"},0)),1,0)</f>
        <v>1</v>
      </c>
      <c r="T501" cm="1">
        <f t="array" ref="T501">_xlfn.SWITCH(UPPER(TRIM(Table2[[#This Row],[Status_Clean]])),"NEW",1,"CONTACTED",2,"QUALIFIED",3,"CONVERTED",4,"LOST",5,99)</f>
        <v>2</v>
      </c>
      <c r="U501" t="str" cm="1">
        <f t="array" ref="U501">_xlfn.LET(_xlpm.x,IFERROR(VALUE(Table2[[#This Row],[Response_Time_Hours]]),""),IF(_xlpm.x="","CHECK",_xlfn.IFS(_xlpm.x&lt;=1,"Immediate",_xlpm.x&lt;=6,"Fast",_xlpm.x&lt;=24,"Moderate",_xlpm.x&gt;24,"Delayed")))</f>
        <v>Fast</v>
      </c>
      <c r="V501">
        <f>FLOOR(tbl_CleanLeads[[#This Row],[Response_Time_Hours]],6)</f>
        <v>0</v>
      </c>
      <c r="W501" t="str" cm="1">
        <f t="array" ref="W501">IF(Table2[[#This Row],[Interaction_Count_Final]]="","N/A",_xlfn.IFS(Table2[[#This Row],[Interaction_Count_Final]]&lt;=2,"Low",Table2[[#This Row],[Interaction_Count_Final]]&lt;=5,"Medium",Table2[[#This Row],[Interaction_Count_Final]]&gt;=6,"High",TRUE,"CHECK"))</f>
        <v>High</v>
      </c>
      <c r="X501" t="b">
        <f t="shared" si="7"/>
        <v>1</v>
      </c>
      <c r="Y501" t="b">
        <f>tbl_CleanLeads[[#This Row],[Response_Time_Hours]]&gt;24</f>
        <v>0</v>
      </c>
      <c r="Z501" s="13" t="b">
        <f>tbl_CleanLeads[[#This Row],[Response_Time_Hours]]&gt;72</f>
        <v>0</v>
      </c>
      <c r="AA501" s="13" t="b">
        <f>tbl_CleanLeads[[#This Row],[Status_Clean]]="Converted"</f>
        <v>0</v>
      </c>
    </row>
    <row r="502" spans="1:27">
      <c r="A502" t="s">
        <v>102</v>
      </c>
      <c r="B502" t="s">
        <v>1655</v>
      </c>
      <c r="C502" t="s">
        <v>1656</v>
      </c>
      <c r="D502" t="s">
        <v>7303</v>
      </c>
      <c r="E502" t="s">
        <v>363</v>
      </c>
      <c r="F502" t="s">
        <v>125</v>
      </c>
      <c r="G502" s="1">
        <v>45455</v>
      </c>
      <c r="H502" s="8">
        <f>MONTH(tbl_CleanLeads[[#This Row],[Lead_Date_Final]])</f>
        <v>6</v>
      </c>
      <c r="I502" t="s">
        <v>7276</v>
      </c>
      <c r="J502" t="s">
        <v>7271</v>
      </c>
      <c r="K502" t="s">
        <v>7277</v>
      </c>
      <c r="L502">
        <f>WEEKDAY(tbl_CleanLeads[[#This Row],[Lead_Date_Final]],2)</f>
        <v>3</v>
      </c>
      <c r="M502" t="s">
        <v>7272</v>
      </c>
      <c r="N502">
        <v>4.3</v>
      </c>
      <c r="O502" s="7">
        <v>4124.21</v>
      </c>
      <c r="P502">
        <v>5</v>
      </c>
      <c r="Q502" t="s">
        <v>7273</v>
      </c>
      <c r="R502">
        <f>IF(UPPER(TRIM(Table2[[#This Row],[Status_Clean]]))="CONVERTED",1,0)</f>
        <v>0</v>
      </c>
      <c r="S502">
        <f>IF(ISNUMBER(MATCH(UPPER(TRIM(Table2[[#This Row],[Status_Clean]])),{"CONTACTED","QUALIFIED","CONVERTED"},0)),1,0)</f>
        <v>1</v>
      </c>
      <c r="T502" cm="1">
        <f t="array" ref="T502">_xlfn.SWITCH(UPPER(TRIM(Table2[[#This Row],[Status_Clean]])),"NEW",1,"CONTACTED",2,"QUALIFIED",3,"CONVERTED",4,"LOST",5,99)</f>
        <v>2</v>
      </c>
      <c r="U502" t="str" cm="1">
        <f t="array" ref="U502">_xlfn.LET(_xlpm.x,IFERROR(VALUE(Table2[[#This Row],[Response_Time_Hours]]),""),IF(_xlpm.x="","CHECK",_xlfn.IFS(_xlpm.x&lt;=1,"Immediate",_xlpm.x&lt;=6,"Fast",_xlpm.x&lt;=24,"Moderate",_xlpm.x&gt;24,"Delayed")))</f>
        <v>Fast</v>
      </c>
      <c r="V502">
        <f>FLOOR(tbl_CleanLeads[[#This Row],[Response_Time_Hours]],6)</f>
        <v>0</v>
      </c>
      <c r="W502" t="str" cm="1">
        <f t="array" ref="W502">IF(Table2[[#This Row],[Interaction_Count_Final]]="","N/A",_xlfn.IFS(Table2[[#This Row],[Interaction_Count_Final]]&lt;=2,"Low",Table2[[#This Row],[Interaction_Count_Final]]&lt;=5,"Medium",Table2[[#This Row],[Interaction_Count_Final]]&gt;=6,"High",TRUE,"CHECK"))</f>
        <v>Medium</v>
      </c>
      <c r="X502" t="b">
        <f t="shared" si="7"/>
        <v>1</v>
      </c>
      <c r="Y502" t="b">
        <f>tbl_CleanLeads[[#This Row],[Response_Time_Hours]]&gt;24</f>
        <v>0</v>
      </c>
      <c r="Z502" s="13" t="b">
        <f>tbl_CleanLeads[[#This Row],[Response_Time_Hours]]&gt;72</f>
        <v>0</v>
      </c>
      <c r="AA502" s="13" t="b">
        <f>tbl_CleanLeads[[#This Row],[Status_Clean]]="Converted"</f>
        <v>0</v>
      </c>
    </row>
    <row r="503" spans="1:27">
      <c r="A503" t="s">
        <v>90</v>
      </c>
      <c r="B503" t="s">
        <v>1658</v>
      </c>
      <c r="C503" t="s">
        <v>7748</v>
      </c>
      <c r="D503" t="s">
        <v>7268</v>
      </c>
      <c r="E503" t="s">
        <v>1356</v>
      </c>
      <c r="F503" t="s">
        <v>71</v>
      </c>
      <c r="G503" s="1">
        <v>45336</v>
      </c>
      <c r="H503" s="8">
        <f>MONTH(tbl_CleanLeads[[#This Row],[Lead_Date_Final]])</f>
        <v>2</v>
      </c>
      <c r="I503" t="s">
        <v>7283</v>
      </c>
      <c r="J503" t="s">
        <v>7271</v>
      </c>
      <c r="K503" t="s">
        <v>7284</v>
      </c>
      <c r="L503">
        <f>WEEKDAY(tbl_CleanLeads[[#This Row],[Lead_Date_Final]],2)</f>
        <v>3</v>
      </c>
      <c r="M503" t="s">
        <v>7272</v>
      </c>
      <c r="N503">
        <v>43.2</v>
      </c>
      <c r="O503" s="7">
        <v>2420.8000000000002</v>
      </c>
      <c r="P503">
        <v>5</v>
      </c>
      <c r="Q503" t="s">
        <v>7266</v>
      </c>
      <c r="R503">
        <f>IF(UPPER(TRIM(Table2[[#This Row],[Status_Clean]]))="CONVERTED",1,0)</f>
        <v>0</v>
      </c>
      <c r="S503">
        <f>IF(ISNUMBER(MATCH(UPPER(TRIM(Table2[[#This Row],[Status_Clean]])),{"CONTACTED","QUALIFIED","CONVERTED"},0)),1,0)</f>
        <v>1</v>
      </c>
      <c r="T503" cm="1">
        <f t="array" ref="T503">_xlfn.SWITCH(UPPER(TRIM(Table2[[#This Row],[Status_Clean]])),"NEW",1,"CONTACTED",2,"QUALIFIED",3,"CONVERTED",4,"LOST",5,99)</f>
        <v>3</v>
      </c>
      <c r="U503" t="str" cm="1">
        <f t="array" ref="U503">_xlfn.LET(_xlpm.x,IFERROR(VALUE(Table2[[#This Row],[Response_Time_Hours]]),""),IF(_xlpm.x="","CHECK",_xlfn.IFS(_xlpm.x&lt;=1,"Immediate",_xlpm.x&lt;=6,"Fast",_xlpm.x&lt;=24,"Moderate",_xlpm.x&gt;24,"Delayed")))</f>
        <v>Delayed</v>
      </c>
      <c r="V503">
        <f>FLOOR(tbl_CleanLeads[[#This Row],[Response_Time_Hours]],6)</f>
        <v>42</v>
      </c>
      <c r="W503" t="str" cm="1">
        <f t="array" ref="W503">IF(Table2[[#This Row],[Interaction_Count_Final]]="","N/A",_xlfn.IFS(Table2[[#This Row],[Interaction_Count_Final]]&lt;=2,"Low",Table2[[#This Row],[Interaction_Count_Final]]&lt;=5,"Medium",Table2[[#This Row],[Interaction_Count_Final]]&gt;=6,"High",TRUE,"CHECK"))</f>
        <v>Medium</v>
      </c>
      <c r="X503" t="b">
        <f t="shared" si="7"/>
        <v>1</v>
      </c>
      <c r="Y503" t="b">
        <f>tbl_CleanLeads[[#This Row],[Response_Time_Hours]]&gt;24</f>
        <v>1</v>
      </c>
      <c r="Z503" s="13" t="b">
        <f>tbl_CleanLeads[[#This Row],[Response_Time_Hours]]&gt;72</f>
        <v>0</v>
      </c>
      <c r="AA503" s="13" t="b">
        <f>tbl_CleanLeads[[#This Row],[Status_Clean]]="Converted"</f>
        <v>0</v>
      </c>
    </row>
    <row r="504" spans="1:27">
      <c r="A504" t="s">
        <v>90</v>
      </c>
      <c r="B504" t="s">
        <v>1660</v>
      </c>
      <c r="C504" t="s">
        <v>1661</v>
      </c>
      <c r="D504" t="s">
        <v>7303</v>
      </c>
      <c r="E504" t="s">
        <v>69</v>
      </c>
      <c r="F504" t="s">
        <v>125</v>
      </c>
      <c r="G504" s="1">
        <v>45464</v>
      </c>
      <c r="H504" s="8">
        <f>MONTH(tbl_CleanLeads[[#This Row],[Lead_Date_Final]])</f>
        <v>6</v>
      </c>
      <c r="I504" t="s">
        <v>7276</v>
      </c>
      <c r="J504" t="s">
        <v>7271</v>
      </c>
      <c r="K504" t="s">
        <v>7277</v>
      </c>
      <c r="L504">
        <f>WEEKDAY(tbl_CleanLeads[[#This Row],[Lead_Date_Final]],2)</f>
        <v>5</v>
      </c>
      <c r="M504" t="s">
        <v>7312</v>
      </c>
      <c r="N504">
        <v>39.700000000000003</v>
      </c>
      <c r="O504" s="7">
        <v>3442.76</v>
      </c>
      <c r="P504">
        <v>16</v>
      </c>
      <c r="Q504" t="s">
        <v>7266</v>
      </c>
      <c r="R504">
        <f>IF(UPPER(TRIM(Table2[[#This Row],[Status_Clean]]))="CONVERTED",1,0)</f>
        <v>0</v>
      </c>
      <c r="S504">
        <f>IF(ISNUMBER(MATCH(UPPER(TRIM(Table2[[#This Row],[Status_Clean]])),{"CONTACTED","QUALIFIED","CONVERTED"},0)),1,0)</f>
        <v>1</v>
      </c>
      <c r="T504" cm="1">
        <f t="array" ref="T504">_xlfn.SWITCH(UPPER(TRIM(Table2[[#This Row],[Status_Clean]])),"NEW",1,"CONTACTED",2,"QUALIFIED",3,"CONVERTED",4,"LOST",5,99)</f>
        <v>2</v>
      </c>
      <c r="U504" t="str" cm="1">
        <f t="array" ref="U504">_xlfn.LET(_xlpm.x,IFERROR(VALUE(Table2[[#This Row],[Response_Time_Hours]]),""),IF(_xlpm.x="","CHECK",_xlfn.IFS(_xlpm.x&lt;=1,"Immediate",_xlpm.x&lt;=6,"Fast",_xlpm.x&lt;=24,"Moderate",_xlpm.x&gt;24,"Delayed")))</f>
        <v>Delayed</v>
      </c>
      <c r="V504">
        <f>FLOOR(tbl_CleanLeads[[#This Row],[Response_Time_Hours]],6)</f>
        <v>36</v>
      </c>
      <c r="W504" t="str" cm="1">
        <f t="array" ref="W504">IF(Table2[[#This Row],[Interaction_Count_Final]]="","N/A",_xlfn.IFS(Table2[[#This Row],[Interaction_Count_Final]]&lt;=2,"Low",Table2[[#This Row],[Interaction_Count_Final]]&lt;=5,"Medium",Table2[[#This Row],[Interaction_Count_Final]]&gt;=6,"High",TRUE,"CHECK"))</f>
        <v>High</v>
      </c>
      <c r="X504" t="b">
        <f t="shared" si="7"/>
        <v>1</v>
      </c>
      <c r="Y504" t="b">
        <f>tbl_CleanLeads[[#This Row],[Response_Time_Hours]]&gt;24</f>
        <v>1</v>
      </c>
      <c r="Z504" s="13" t="b">
        <f>tbl_CleanLeads[[#This Row],[Response_Time_Hours]]&gt;72</f>
        <v>0</v>
      </c>
      <c r="AA504" s="13" t="b">
        <f>tbl_CleanLeads[[#This Row],[Status_Clean]]="Converted"</f>
        <v>0</v>
      </c>
    </row>
    <row r="505" spans="1:27">
      <c r="A505" t="s">
        <v>90</v>
      </c>
      <c r="B505" t="s">
        <v>1665</v>
      </c>
      <c r="C505" t="s">
        <v>1666</v>
      </c>
      <c r="D505" t="s">
        <v>7280</v>
      </c>
      <c r="E505" t="s">
        <v>123</v>
      </c>
      <c r="F505" t="s">
        <v>173</v>
      </c>
      <c r="G505" s="1">
        <v>45589</v>
      </c>
      <c r="H505" s="8">
        <f>MONTH(tbl_CleanLeads[[#This Row],[Lead_Date_Final]])</f>
        <v>10</v>
      </c>
      <c r="I505" t="s">
        <v>7270</v>
      </c>
      <c r="J505" t="s">
        <v>7271</v>
      </c>
      <c r="K505" t="s">
        <v>7264</v>
      </c>
      <c r="L505">
        <f>WEEKDAY(tbl_CleanLeads[[#This Row],[Lead_Date_Final]],2)</f>
        <v>4</v>
      </c>
      <c r="M505" t="s">
        <v>7285</v>
      </c>
      <c r="N505">
        <v>14</v>
      </c>
      <c r="O505" s="7">
        <v>2535.63</v>
      </c>
      <c r="P505">
        <v>4</v>
      </c>
      <c r="Q505" t="s">
        <v>7266</v>
      </c>
      <c r="R505">
        <f>IF(UPPER(TRIM(Table2[[#This Row],[Status_Clean]]))="CONVERTED",1,0)</f>
        <v>0</v>
      </c>
      <c r="S505">
        <f>IF(ISNUMBER(MATCH(UPPER(TRIM(Table2[[#This Row],[Status_Clean]])),{"CONTACTED","QUALIFIED","CONVERTED"},0)),1,0)</f>
        <v>0</v>
      </c>
      <c r="T505" cm="1">
        <f t="array" ref="T505">_xlfn.SWITCH(UPPER(TRIM(Table2[[#This Row],[Status_Clean]])),"NEW",1,"CONTACTED",2,"QUALIFIED",3,"CONVERTED",4,"LOST",5,99)</f>
        <v>5</v>
      </c>
      <c r="U505" t="str" cm="1">
        <f t="array" ref="U505">_xlfn.LET(_xlpm.x,IFERROR(VALUE(Table2[[#This Row],[Response_Time_Hours]]),""),IF(_xlpm.x="","CHECK",_xlfn.IFS(_xlpm.x&lt;=1,"Immediate",_xlpm.x&lt;=6,"Fast",_xlpm.x&lt;=24,"Moderate",_xlpm.x&gt;24,"Delayed")))</f>
        <v>Moderate</v>
      </c>
      <c r="V505">
        <f>FLOOR(tbl_CleanLeads[[#This Row],[Response_Time_Hours]],6)</f>
        <v>12</v>
      </c>
      <c r="W505" t="str" cm="1">
        <f t="array" ref="W505">IF(Table2[[#This Row],[Interaction_Count_Final]]="","N/A",_xlfn.IFS(Table2[[#This Row],[Interaction_Count_Final]]&lt;=2,"Low",Table2[[#This Row],[Interaction_Count_Final]]&lt;=5,"Medium",Table2[[#This Row],[Interaction_Count_Final]]&gt;=6,"High",TRUE,"CHECK"))</f>
        <v>Medium</v>
      </c>
      <c r="X505" t="b">
        <f t="shared" si="7"/>
        <v>1</v>
      </c>
      <c r="Y505" t="b">
        <f>tbl_CleanLeads[[#This Row],[Response_Time_Hours]]&gt;24</f>
        <v>0</v>
      </c>
      <c r="Z505" s="13" t="b">
        <f>tbl_CleanLeads[[#This Row],[Response_Time_Hours]]&gt;72</f>
        <v>0</v>
      </c>
      <c r="AA505" s="13" t="b">
        <f>tbl_CleanLeads[[#This Row],[Status_Clean]]="Converted"</f>
        <v>0</v>
      </c>
    </row>
    <row r="506" spans="1:27">
      <c r="A506" t="s">
        <v>102</v>
      </c>
      <c r="B506" t="s">
        <v>1667</v>
      </c>
      <c r="C506" t="s">
        <v>1668</v>
      </c>
      <c r="D506" t="s">
        <v>7258</v>
      </c>
      <c r="E506" t="s">
        <v>447</v>
      </c>
      <c r="F506" t="s">
        <v>250</v>
      </c>
      <c r="G506" s="1">
        <v>44964</v>
      </c>
      <c r="H506" s="8">
        <f>MONTH(tbl_CleanLeads[[#This Row],[Lead_Date_Final]])</f>
        <v>2</v>
      </c>
      <c r="I506" t="s">
        <v>7283</v>
      </c>
      <c r="J506" t="s">
        <v>7263</v>
      </c>
      <c r="K506" t="s">
        <v>7284</v>
      </c>
      <c r="L506">
        <f>WEEKDAY(tbl_CleanLeads[[#This Row],[Lead_Date_Final]],2)</f>
        <v>2</v>
      </c>
      <c r="M506" t="s">
        <v>7265</v>
      </c>
      <c r="N506">
        <v>67.5</v>
      </c>
      <c r="O506" s="7">
        <v>1802.52</v>
      </c>
      <c r="P506">
        <v>1</v>
      </c>
      <c r="Q506" t="s">
        <v>7289</v>
      </c>
      <c r="R506">
        <f>IF(UPPER(TRIM(Table2[[#This Row],[Status_Clean]]))="CONVERTED",1,0)</f>
        <v>1</v>
      </c>
      <c r="S506">
        <f>IF(ISNUMBER(MATCH(UPPER(TRIM(Table2[[#This Row],[Status_Clean]])),{"CONTACTED","QUALIFIED","CONVERTED"},0)),1,0)</f>
        <v>1</v>
      </c>
      <c r="T506" cm="1">
        <f t="array" ref="T506">_xlfn.SWITCH(UPPER(TRIM(Table2[[#This Row],[Status_Clean]])),"NEW",1,"CONTACTED",2,"QUALIFIED",3,"CONVERTED",4,"LOST",5,99)</f>
        <v>4</v>
      </c>
      <c r="U506" t="str" cm="1">
        <f t="array" ref="U506">_xlfn.LET(_xlpm.x,IFERROR(VALUE(Table2[[#This Row],[Response_Time_Hours]]),""),IF(_xlpm.x="","CHECK",_xlfn.IFS(_xlpm.x&lt;=1,"Immediate",_xlpm.x&lt;=6,"Fast",_xlpm.x&lt;=24,"Moderate",_xlpm.x&gt;24,"Delayed")))</f>
        <v>Delayed</v>
      </c>
      <c r="V506">
        <f>FLOOR(tbl_CleanLeads[[#This Row],[Response_Time_Hours]],6)</f>
        <v>66</v>
      </c>
      <c r="W506" t="str" cm="1">
        <f t="array" ref="W506">IF(Table2[[#This Row],[Interaction_Count_Final]]="","N/A",_xlfn.IFS(Table2[[#This Row],[Interaction_Count_Final]]&lt;=2,"Low",Table2[[#This Row],[Interaction_Count_Final]]&lt;=5,"Medium",Table2[[#This Row],[Interaction_Count_Final]]&gt;=6,"High",TRUE,"CHECK"))</f>
        <v>Low</v>
      </c>
      <c r="X506" t="b">
        <f t="shared" si="7"/>
        <v>1</v>
      </c>
      <c r="Y506" t="b">
        <f>tbl_CleanLeads[[#This Row],[Response_Time_Hours]]&gt;24</f>
        <v>1</v>
      </c>
      <c r="Z506" s="13" t="b">
        <f>tbl_CleanLeads[[#This Row],[Response_Time_Hours]]&gt;72</f>
        <v>0</v>
      </c>
      <c r="AA506" s="13" t="b">
        <f>tbl_CleanLeads[[#This Row],[Status_Clean]]="Converted"</f>
        <v>1</v>
      </c>
    </row>
    <row r="507" spans="1:27">
      <c r="A507" t="s">
        <v>70</v>
      </c>
      <c r="B507" t="s">
        <v>1671</v>
      </c>
      <c r="C507" t="s">
        <v>1672</v>
      </c>
      <c r="D507" t="s">
        <v>7274</v>
      </c>
      <c r="E507" t="s">
        <v>7308</v>
      </c>
      <c r="F507" t="s">
        <v>173</v>
      </c>
      <c r="G507" s="1">
        <v>44999</v>
      </c>
      <c r="H507" s="8">
        <f>MONTH(tbl_CleanLeads[[#This Row],[Lead_Date_Final]])</f>
        <v>3</v>
      </c>
      <c r="I507" t="s">
        <v>7295</v>
      </c>
      <c r="J507" t="s">
        <v>7263</v>
      </c>
      <c r="K507" t="s">
        <v>7284</v>
      </c>
      <c r="L507">
        <f>WEEKDAY(tbl_CleanLeads[[#This Row],[Lead_Date_Final]],2)</f>
        <v>2</v>
      </c>
      <c r="M507" t="s">
        <v>7265</v>
      </c>
      <c r="N507">
        <v>9.6000000000000014</v>
      </c>
      <c r="O507" s="7">
        <v>3942.24</v>
      </c>
      <c r="P507">
        <v>35</v>
      </c>
      <c r="Q507" t="s">
        <v>7266</v>
      </c>
      <c r="R507">
        <f>IF(UPPER(TRIM(Table2[[#This Row],[Status_Clean]]))="CONVERTED",1,0)</f>
        <v>0</v>
      </c>
      <c r="S507">
        <f>IF(ISNUMBER(MATCH(UPPER(TRIM(Table2[[#This Row],[Status_Clean]])),{"CONTACTED","QUALIFIED","CONVERTED"},0)),1,0)</f>
        <v>0</v>
      </c>
      <c r="T507" cm="1">
        <f t="array" ref="T507">_xlfn.SWITCH(UPPER(TRIM(Table2[[#This Row],[Status_Clean]])),"NEW",1,"CONTACTED",2,"QUALIFIED",3,"CONVERTED",4,"LOST",5,99)</f>
        <v>5</v>
      </c>
      <c r="U507" t="str" cm="1">
        <f t="array" ref="U507">_xlfn.LET(_xlpm.x,IFERROR(VALUE(Table2[[#This Row],[Response_Time_Hours]]),""),IF(_xlpm.x="","CHECK",_xlfn.IFS(_xlpm.x&lt;=1,"Immediate",_xlpm.x&lt;=6,"Fast",_xlpm.x&lt;=24,"Moderate",_xlpm.x&gt;24,"Delayed")))</f>
        <v>Moderate</v>
      </c>
      <c r="V507">
        <f>FLOOR(tbl_CleanLeads[[#This Row],[Response_Time_Hours]],6)</f>
        <v>6</v>
      </c>
      <c r="W507" t="str" cm="1">
        <f t="array" ref="W507">IF(Table2[[#This Row],[Interaction_Count_Final]]="","N/A",_xlfn.IFS(Table2[[#This Row],[Interaction_Count_Final]]&lt;=2,"Low",Table2[[#This Row],[Interaction_Count_Final]]&lt;=5,"Medium",Table2[[#This Row],[Interaction_Count_Final]]&gt;=6,"High",TRUE,"CHECK"))</f>
        <v>High</v>
      </c>
      <c r="X507" t="b">
        <f t="shared" si="7"/>
        <v>1</v>
      </c>
      <c r="Y507" t="b">
        <f>tbl_CleanLeads[[#This Row],[Response_Time_Hours]]&gt;24</f>
        <v>0</v>
      </c>
      <c r="Z507" s="13" t="b">
        <f>tbl_CleanLeads[[#This Row],[Response_Time_Hours]]&gt;72</f>
        <v>0</v>
      </c>
      <c r="AA507" s="13" t="b">
        <f>tbl_CleanLeads[[#This Row],[Status_Clean]]="Converted"</f>
        <v>0</v>
      </c>
    </row>
    <row r="508" spans="1:27">
      <c r="A508" t="s">
        <v>63</v>
      </c>
      <c r="B508" t="s">
        <v>1673</v>
      </c>
      <c r="C508" t="s">
        <v>1674</v>
      </c>
      <c r="D508" t="s">
        <v>7258</v>
      </c>
      <c r="E508" t="s">
        <v>123</v>
      </c>
      <c r="F508" t="s">
        <v>193</v>
      </c>
      <c r="G508" s="1">
        <v>45018</v>
      </c>
      <c r="H508" s="8">
        <f>MONTH(tbl_CleanLeads[[#This Row],[Lead_Date_Final]])</f>
        <v>4</v>
      </c>
      <c r="I508" t="s">
        <v>7297</v>
      </c>
      <c r="J508" t="s">
        <v>7263</v>
      </c>
      <c r="K508" t="s">
        <v>7277</v>
      </c>
      <c r="L508">
        <f>WEEKDAY(tbl_CleanLeads[[#This Row],[Lead_Date_Final]],2)</f>
        <v>7</v>
      </c>
      <c r="M508" t="s">
        <v>7293</v>
      </c>
      <c r="N508">
        <v>69.3</v>
      </c>
      <c r="O508" s="7">
        <v>2298.39</v>
      </c>
      <c r="P508">
        <v>30</v>
      </c>
      <c r="Q508" t="s">
        <v>7266</v>
      </c>
      <c r="R508">
        <f>IF(UPPER(TRIM(Table2[[#This Row],[Status_Clean]]))="CONVERTED",1,0)</f>
        <v>0</v>
      </c>
      <c r="S508">
        <f>IF(ISNUMBER(MATCH(UPPER(TRIM(Table2[[#This Row],[Status_Clean]])),{"CONTACTED","QUALIFIED","CONVERTED"},0)),1,0)</f>
        <v>0</v>
      </c>
      <c r="T508" cm="1">
        <f t="array" ref="T508">_xlfn.SWITCH(UPPER(TRIM(Table2[[#This Row],[Status_Clean]])),"NEW",1,"CONTACTED",2,"QUALIFIED",3,"CONVERTED",4,"LOST",5,99)</f>
        <v>1</v>
      </c>
      <c r="U508" t="str" cm="1">
        <f t="array" ref="U508">_xlfn.LET(_xlpm.x,IFERROR(VALUE(Table2[[#This Row],[Response_Time_Hours]]),""),IF(_xlpm.x="","CHECK",_xlfn.IFS(_xlpm.x&lt;=1,"Immediate",_xlpm.x&lt;=6,"Fast",_xlpm.x&lt;=24,"Moderate",_xlpm.x&gt;24,"Delayed")))</f>
        <v>Delayed</v>
      </c>
      <c r="V508">
        <f>FLOOR(tbl_CleanLeads[[#This Row],[Response_Time_Hours]],6)</f>
        <v>66</v>
      </c>
      <c r="W508" t="str" cm="1">
        <f t="array" ref="W508">IF(Table2[[#This Row],[Interaction_Count_Final]]="","N/A",_xlfn.IFS(Table2[[#This Row],[Interaction_Count_Final]]&lt;=2,"Low",Table2[[#This Row],[Interaction_Count_Final]]&lt;=5,"Medium",Table2[[#This Row],[Interaction_Count_Final]]&gt;=6,"High",TRUE,"CHECK"))</f>
        <v>High</v>
      </c>
      <c r="X508" t="b">
        <f t="shared" si="7"/>
        <v>1</v>
      </c>
      <c r="Y508" t="b">
        <f>tbl_CleanLeads[[#This Row],[Response_Time_Hours]]&gt;24</f>
        <v>1</v>
      </c>
      <c r="Z508" s="13" t="b">
        <f>tbl_CleanLeads[[#This Row],[Response_Time_Hours]]&gt;72</f>
        <v>0</v>
      </c>
      <c r="AA508" s="13" t="b">
        <f>tbl_CleanLeads[[#This Row],[Status_Clean]]="Converted"</f>
        <v>0</v>
      </c>
    </row>
    <row r="509" spans="1:27">
      <c r="A509" t="s">
        <v>90</v>
      </c>
      <c r="B509" t="s">
        <v>1676</v>
      </c>
      <c r="C509" t="s">
        <v>1677</v>
      </c>
      <c r="D509" t="s">
        <v>7274</v>
      </c>
      <c r="E509" t="s">
        <v>263</v>
      </c>
      <c r="F509" t="s">
        <v>71</v>
      </c>
      <c r="G509" s="1">
        <v>45607</v>
      </c>
      <c r="H509" s="8">
        <f>MONTH(tbl_CleanLeads[[#This Row],[Lead_Date_Final]])</f>
        <v>11</v>
      </c>
      <c r="I509" t="s">
        <v>7300</v>
      </c>
      <c r="J509" t="s">
        <v>7271</v>
      </c>
      <c r="K509" t="s">
        <v>7264</v>
      </c>
      <c r="L509">
        <f>WEEKDAY(tbl_CleanLeads[[#This Row],[Lead_Date_Final]],2)</f>
        <v>1</v>
      </c>
      <c r="M509" t="s">
        <v>7298</v>
      </c>
      <c r="N509">
        <v>53.6</v>
      </c>
      <c r="O509" s="7">
        <v>3031.23</v>
      </c>
      <c r="P509">
        <v>13</v>
      </c>
      <c r="Q509" t="s">
        <v>7266</v>
      </c>
      <c r="R509">
        <f>IF(UPPER(TRIM(Table2[[#This Row],[Status_Clean]]))="CONVERTED",1,0)</f>
        <v>0</v>
      </c>
      <c r="S509">
        <f>IF(ISNUMBER(MATCH(UPPER(TRIM(Table2[[#This Row],[Status_Clean]])),{"CONTACTED","QUALIFIED","CONVERTED"},0)),1,0)</f>
        <v>1</v>
      </c>
      <c r="T509" cm="1">
        <f t="array" ref="T509">_xlfn.SWITCH(UPPER(TRIM(Table2[[#This Row],[Status_Clean]])),"NEW",1,"CONTACTED",2,"QUALIFIED",3,"CONVERTED",4,"LOST",5,99)</f>
        <v>3</v>
      </c>
      <c r="U509" t="str" cm="1">
        <f t="array" ref="U509">_xlfn.LET(_xlpm.x,IFERROR(VALUE(Table2[[#This Row],[Response_Time_Hours]]),""),IF(_xlpm.x="","CHECK",_xlfn.IFS(_xlpm.x&lt;=1,"Immediate",_xlpm.x&lt;=6,"Fast",_xlpm.x&lt;=24,"Moderate",_xlpm.x&gt;24,"Delayed")))</f>
        <v>Delayed</v>
      </c>
      <c r="V509">
        <f>FLOOR(tbl_CleanLeads[[#This Row],[Response_Time_Hours]],6)</f>
        <v>48</v>
      </c>
      <c r="W509" t="str" cm="1">
        <f t="array" ref="W509">IF(Table2[[#This Row],[Interaction_Count_Final]]="","N/A",_xlfn.IFS(Table2[[#This Row],[Interaction_Count_Final]]&lt;=2,"Low",Table2[[#This Row],[Interaction_Count_Final]]&lt;=5,"Medium",Table2[[#This Row],[Interaction_Count_Final]]&gt;=6,"High",TRUE,"CHECK"))</f>
        <v>High</v>
      </c>
      <c r="X509" t="b">
        <f t="shared" si="7"/>
        <v>1</v>
      </c>
      <c r="Y509" t="b">
        <f>tbl_CleanLeads[[#This Row],[Response_Time_Hours]]&gt;24</f>
        <v>1</v>
      </c>
      <c r="Z509" s="13" t="b">
        <f>tbl_CleanLeads[[#This Row],[Response_Time_Hours]]&gt;72</f>
        <v>0</v>
      </c>
      <c r="AA509" s="13" t="b">
        <f>tbl_CleanLeads[[#This Row],[Status_Clean]]="Converted"</f>
        <v>0</v>
      </c>
    </row>
    <row r="510" spans="1:27">
      <c r="A510" t="s">
        <v>102</v>
      </c>
      <c r="B510" t="s">
        <v>1679</v>
      </c>
      <c r="C510" t="s">
        <v>1680</v>
      </c>
      <c r="D510" t="s">
        <v>7258</v>
      </c>
      <c r="E510" t="s">
        <v>473</v>
      </c>
      <c r="F510" t="s">
        <v>173</v>
      </c>
      <c r="G510" s="1">
        <v>45121</v>
      </c>
      <c r="H510" s="8">
        <f>MONTH(tbl_CleanLeads[[#This Row],[Lead_Date_Final]])</f>
        <v>7</v>
      </c>
      <c r="I510" t="s">
        <v>7305</v>
      </c>
      <c r="J510" t="s">
        <v>7263</v>
      </c>
      <c r="K510" t="s">
        <v>7288</v>
      </c>
      <c r="L510">
        <f>WEEKDAY(tbl_CleanLeads[[#This Row],[Lead_Date_Final]],2)</f>
        <v>5</v>
      </c>
      <c r="M510" t="s">
        <v>7312</v>
      </c>
      <c r="N510">
        <v>7.1</v>
      </c>
      <c r="O510" s="7">
        <v>2220.02</v>
      </c>
      <c r="P510">
        <v>39</v>
      </c>
      <c r="Q510" t="s">
        <v>7266</v>
      </c>
      <c r="R510">
        <f>IF(UPPER(TRIM(Table2[[#This Row],[Status_Clean]]))="CONVERTED",1,0)</f>
        <v>0</v>
      </c>
      <c r="S510">
        <f>IF(ISNUMBER(MATCH(UPPER(TRIM(Table2[[#This Row],[Status_Clean]])),{"CONTACTED","QUALIFIED","CONVERTED"},0)),1,0)</f>
        <v>0</v>
      </c>
      <c r="T510" cm="1">
        <f t="array" ref="T510">_xlfn.SWITCH(UPPER(TRIM(Table2[[#This Row],[Status_Clean]])),"NEW",1,"CONTACTED",2,"QUALIFIED",3,"CONVERTED",4,"LOST",5,99)</f>
        <v>5</v>
      </c>
      <c r="U510" t="str" cm="1">
        <f t="array" ref="U510">_xlfn.LET(_xlpm.x,IFERROR(VALUE(Table2[[#This Row],[Response_Time_Hours]]),""),IF(_xlpm.x="","CHECK",_xlfn.IFS(_xlpm.x&lt;=1,"Immediate",_xlpm.x&lt;=6,"Fast",_xlpm.x&lt;=24,"Moderate",_xlpm.x&gt;24,"Delayed")))</f>
        <v>Moderate</v>
      </c>
      <c r="V510">
        <f>FLOOR(tbl_CleanLeads[[#This Row],[Response_Time_Hours]],6)</f>
        <v>6</v>
      </c>
      <c r="W510" t="str" cm="1">
        <f t="array" ref="W510">IF(Table2[[#This Row],[Interaction_Count_Final]]="","N/A",_xlfn.IFS(Table2[[#This Row],[Interaction_Count_Final]]&lt;=2,"Low",Table2[[#This Row],[Interaction_Count_Final]]&lt;=5,"Medium",Table2[[#This Row],[Interaction_Count_Final]]&gt;=6,"High",TRUE,"CHECK"))</f>
        <v>High</v>
      </c>
      <c r="X510" t="b">
        <f t="shared" si="7"/>
        <v>1</v>
      </c>
      <c r="Y510" t="b">
        <f>tbl_CleanLeads[[#This Row],[Response_Time_Hours]]&gt;24</f>
        <v>0</v>
      </c>
      <c r="Z510" s="13" t="b">
        <f>tbl_CleanLeads[[#This Row],[Response_Time_Hours]]&gt;72</f>
        <v>0</v>
      </c>
      <c r="AA510" s="13" t="b">
        <f>tbl_CleanLeads[[#This Row],[Status_Clean]]="Converted"</f>
        <v>0</v>
      </c>
    </row>
    <row r="511" spans="1:27">
      <c r="A511" t="s">
        <v>90</v>
      </c>
      <c r="B511" t="s">
        <v>1683</v>
      </c>
      <c r="C511" t="s">
        <v>1684</v>
      </c>
      <c r="D511" t="s">
        <v>7280</v>
      </c>
      <c r="E511" t="s">
        <v>101</v>
      </c>
      <c r="F511" t="s">
        <v>173</v>
      </c>
      <c r="G511" s="1">
        <v>45543</v>
      </c>
      <c r="H511" s="8">
        <f>MONTH(tbl_CleanLeads[[#This Row],[Lead_Date_Final]])</f>
        <v>9</v>
      </c>
      <c r="I511" t="s">
        <v>7287</v>
      </c>
      <c r="J511" t="s">
        <v>7271</v>
      </c>
      <c r="K511" t="s">
        <v>7288</v>
      </c>
      <c r="L511">
        <f>WEEKDAY(tbl_CleanLeads[[#This Row],[Lead_Date_Final]],2)</f>
        <v>7</v>
      </c>
      <c r="M511" t="s">
        <v>7293</v>
      </c>
      <c r="N511">
        <v>35</v>
      </c>
      <c r="O511" s="7">
        <v>3367.82</v>
      </c>
      <c r="P511">
        <v>47</v>
      </c>
      <c r="Q511" t="s">
        <v>7266</v>
      </c>
      <c r="R511">
        <f>IF(UPPER(TRIM(Table2[[#This Row],[Status_Clean]]))="CONVERTED",1,0)</f>
        <v>0</v>
      </c>
      <c r="S511">
        <f>IF(ISNUMBER(MATCH(UPPER(TRIM(Table2[[#This Row],[Status_Clean]])),{"CONTACTED","QUALIFIED","CONVERTED"},0)),1,0)</f>
        <v>0</v>
      </c>
      <c r="T511" cm="1">
        <f t="array" ref="T511">_xlfn.SWITCH(UPPER(TRIM(Table2[[#This Row],[Status_Clean]])),"NEW",1,"CONTACTED",2,"QUALIFIED",3,"CONVERTED",4,"LOST",5,99)</f>
        <v>5</v>
      </c>
      <c r="U511" t="str" cm="1">
        <f t="array" ref="U511">_xlfn.LET(_xlpm.x,IFERROR(VALUE(Table2[[#This Row],[Response_Time_Hours]]),""),IF(_xlpm.x="","CHECK",_xlfn.IFS(_xlpm.x&lt;=1,"Immediate",_xlpm.x&lt;=6,"Fast",_xlpm.x&lt;=24,"Moderate",_xlpm.x&gt;24,"Delayed")))</f>
        <v>Delayed</v>
      </c>
      <c r="V511">
        <f>FLOOR(tbl_CleanLeads[[#This Row],[Response_Time_Hours]],6)</f>
        <v>30</v>
      </c>
      <c r="W511" t="str" cm="1">
        <f t="array" ref="W511">IF(Table2[[#This Row],[Interaction_Count_Final]]="","N/A",_xlfn.IFS(Table2[[#This Row],[Interaction_Count_Final]]&lt;=2,"Low",Table2[[#This Row],[Interaction_Count_Final]]&lt;=5,"Medium",Table2[[#This Row],[Interaction_Count_Final]]&gt;=6,"High",TRUE,"CHECK"))</f>
        <v>High</v>
      </c>
      <c r="X511" t="b">
        <f t="shared" si="7"/>
        <v>1</v>
      </c>
      <c r="Y511" t="b">
        <f>tbl_CleanLeads[[#This Row],[Response_Time_Hours]]&gt;24</f>
        <v>1</v>
      </c>
      <c r="Z511" s="13" t="b">
        <f>tbl_CleanLeads[[#This Row],[Response_Time_Hours]]&gt;72</f>
        <v>0</v>
      </c>
      <c r="AA511" s="13" t="b">
        <f>tbl_CleanLeads[[#This Row],[Status_Clean]]="Converted"</f>
        <v>0</v>
      </c>
    </row>
    <row r="512" spans="1:27">
      <c r="A512" t="s">
        <v>102</v>
      </c>
      <c r="B512" t="s">
        <v>1686</v>
      </c>
      <c r="C512" t="s">
        <v>1687</v>
      </c>
      <c r="D512" t="s">
        <v>7274</v>
      </c>
      <c r="E512" t="s">
        <v>363</v>
      </c>
      <c r="F512" t="s">
        <v>125</v>
      </c>
      <c r="G512" s="1">
        <v>45348</v>
      </c>
      <c r="H512" s="8">
        <f>MONTH(tbl_CleanLeads[[#This Row],[Lead_Date_Final]])</f>
        <v>2</v>
      </c>
      <c r="I512" t="s">
        <v>7283</v>
      </c>
      <c r="J512" t="s">
        <v>7271</v>
      </c>
      <c r="K512" t="s">
        <v>7284</v>
      </c>
      <c r="L512">
        <f>WEEKDAY(tbl_CleanLeads[[#This Row],[Lead_Date_Final]],2)</f>
        <v>1</v>
      </c>
      <c r="M512" t="s">
        <v>7298</v>
      </c>
      <c r="N512">
        <v>19.200000000000003</v>
      </c>
      <c r="O512" s="7">
        <v>1841.47</v>
      </c>
      <c r="P512">
        <v>38</v>
      </c>
      <c r="Q512" t="s">
        <v>7289</v>
      </c>
      <c r="R512">
        <f>IF(UPPER(TRIM(Table2[[#This Row],[Status_Clean]]))="CONVERTED",1,0)</f>
        <v>0</v>
      </c>
      <c r="S512">
        <f>IF(ISNUMBER(MATCH(UPPER(TRIM(Table2[[#This Row],[Status_Clean]])),{"CONTACTED","QUALIFIED","CONVERTED"},0)),1,0)</f>
        <v>1</v>
      </c>
      <c r="T512" cm="1">
        <f t="array" ref="T512">_xlfn.SWITCH(UPPER(TRIM(Table2[[#This Row],[Status_Clean]])),"NEW",1,"CONTACTED",2,"QUALIFIED",3,"CONVERTED",4,"LOST",5,99)</f>
        <v>2</v>
      </c>
      <c r="U512" t="str" cm="1">
        <f t="array" ref="U512">_xlfn.LET(_xlpm.x,IFERROR(VALUE(Table2[[#This Row],[Response_Time_Hours]]),""),IF(_xlpm.x="","CHECK",_xlfn.IFS(_xlpm.x&lt;=1,"Immediate",_xlpm.x&lt;=6,"Fast",_xlpm.x&lt;=24,"Moderate",_xlpm.x&gt;24,"Delayed")))</f>
        <v>Moderate</v>
      </c>
      <c r="V512">
        <f>FLOOR(tbl_CleanLeads[[#This Row],[Response_Time_Hours]],6)</f>
        <v>18</v>
      </c>
      <c r="W512" t="str" cm="1">
        <f t="array" ref="W512">IF(Table2[[#This Row],[Interaction_Count_Final]]="","N/A",_xlfn.IFS(Table2[[#This Row],[Interaction_Count_Final]]&lt;=2,"Low",Table2[[#This Row],[Interaction_Count_Final]]&lt;=5,"Medium",Table2[[#This Row],[Interaction_Count_Final]]&gt;=6,"High",TRUE,"CHECK"))</f>
        <v>High</v>
      </c>
      <c r="X512" t="b">
        <f t="shared" si="7"/>
        <v>1</v>
      </c>
      <c r="Y512" t="b">
        <f>tbl_CleanLeads[[#This Row],[Response_Time_Hours]]&gt;24</f>
        <v>0</v>
      </c>
      <c r="Z512" s="13" t="b">
        <f>tbl_CleanLeads[[#This Row],[Response_Time_Hours]]&gt;72</f>
        <v>0</v>
      </c>
      <c r="AA512" s="13" t="b">
        <f>tbl_CleanLeads[[#This Row],[Status_Clean]]="Converted"</f>
        <v>0</v>
      </c>
    </row>
    <row r="513" spans="1:27">
      <c r="A513" t="s">
        <v>102</v>
      </c>
      <c r="B513" t="s">
        <v>1689</v>
      </c>
      <c r="C513" t="s">
        <v>1690</v>
      </c>
      <c r="D513" t="s">
        <v>7280</v>
      </c>
      <c r="E513" t="s">
        <v>69</v>
      </c>
      <c r="F513" t="s">
        <v>193</v>
      </c>
      <c r="G513" s="1">
        <v>45232</v>
      </c>
      <c r="H513" s="8">
        <f>MONTH(tbl_CleanLeads[[#This Row],[Lead_Date_Final]])</f>
        <v>11</v>
      </c>
      <c r="I513" t="s">
        <v>7300</v>
      </c>
      <c r="J513" t="s">
        <v>7263</v>
      </c>
      <c r="K513" t="s">
        <v>7264</v>
      </c>
      <c r="L513">
        <f>WEEKDAY(tbl_CleanLeads[[#This Row],[Lead_Date_Final]],2)</f>
        <v>4</v>
      </c>
      <c r="M513" t="s">
        <v>7285</v>
      </c>
      <c r="N513">
        <v>19</v>
      </c>
      <c r="O513" s="7">
        <v>2507.16</v>
      </c>
      <c r="P513">
        <v>14</v>
      </c>
      <c r="Q513" t="s">
        <v>7266</v>
      </c>
      <c r="R513">
        <f>IF(UPPER(TRIM(Table2[[#This Row],[Status_Clean]]))="CONVERTED",1,0)</f>
        <v>0</v>
      </c>
      <c r="S513">
        <f>IF(ISNUMBER(MATCH(UPPER(TRIM(Table2[[#This Row],[Status_Clean]])),{"CONTACTED","QUALIFIED","CONVERTED"},0)),1,0)</f>
        <v>0</v>
      </c>
      <c r="T513" cm="1">
        <f t="array" ref="T513">_xlfn.SWITCH(UPPER(TRIM(Table2[[#This Row],[Status_Clean]])),"NEW",1,"CONTACTED",2,"QUALIFIED",3,"CONVERTED",4,"LOST",5,99)</f>
        <v>1</v>
      </c>
      <c r="U513" t="str" cm="1">
        <f t="array" ref="U513">_xlfn.LET(_xlpm.x,IFERROR(VALUE(Table2[[#This Row],[Response_Time_Hours]]),""),IF(_xlpm.x="","CHECK",_xlfn.IFS(_xlpm.x&lt;=1,"Immediate",_xlpm.x&lt;=6,"Fast",_xlpm.x&lt;=24,"Moderate",_xlpm.x&gt;24,"Delayed")))</f>
        <v>Moderate</v>
      </c>
      <c r="V513">
        <f>FLOOR(tbl_CleanLeads[[#This Row],[Response_Time_Hours]],6)</f>
        <v>18</v>
      </c>
      <c r="W513" t="str" cm="1">
        <f t="array" ref="W513">IF(Table2[[#This Row],[Interaction_Count_Final]]="","N/A",_xlfn.IFS(Table2[[#This Row],[Interaction_Count_Final]]&lt;=2,"Low",Table2[[#This Row],[Interaction_Count_Final]]&lt;=5,"Medium",Table2[[#This Row],[Interaction_Count_Final]]&gt;=6,"High",TRUE,"CHECK"))</f>
        <v>High</v>
      </c>
      <c r="X513" t="b">
        <f t="shared" si="7"/>
        <v>1</v>
      </c>
      <c r="Y513" t="b">
        <f>tbl_CleanLeads[[#This Row],[Response_Time_Hours]]&gt;24</f>
        <v>0</v>
      </c>
      <c r="Z513" s="13" t="b">
        <f>tbl_CleanLeads[[#This Row],[Response_Time_Hours]]&gt;72</f>
        <v>0</v>
      </c>
      <c r="AA513" s="13" t="b">
        <f>tbl_CleanLeads[[#This Row],[Status_Clean]]="Converted"</f>
        <v>0</v>
      </c>
    </row>
    <row r="514" spans="1:27">
      <c r="A514" t="s">
        <v>70</v>
      </c>
      <c r="B514" t="s">
        <v>1691</v>
      </c>
      <c r="C514" t="s">
        <v>1692</v>
      </c>
      <c r="D514" t="s">
        <v>7303</v>
      </c>
      <c r="E514" t="s">
        <v>311</v>
      </c>
      <c r="F514" t="s">
        <v>125</v>
      </c>
      <c r="G514" s="1">
        <v>44933</v>
      </c>
      <c r="H514" s="8">
        <f>MONTH(tbl_CleanLeads[[#This Row],[Lead_Date_Final]])</f>
        <v>1</v>
      </c>
      <c r="I514" t="s">
        <v>7317</v>
      </c>
      <c r="J514" t="s">
        <v>7263</v>
      </c>
      <c r="K514" t="s">
        <v>7284</v>
      </c>
      <c r="L514">
        <f>WEEKDAY(tbl_CleanLeads[[#This Row],[Lead_Date_Final]],2)</f>
        <v>6</v>
      </c>
      <c r="M514" t="s">
        <v>7278</v>
      </c>
      <c r="N514">
        <v>6</v>
      </c>
      <c r="O514" s="7">
        <v>4414.8999999999996</v>
      </c>
      <c r="P514">
        <v>10</v>
      </c>
      <c r="Q514" t="s">
        <v>7273</v>
      </c>
      <c r="R514">
        <f>IF(UPPER(TRIM(Table2[[#This Row],[Status_Clean]]))="CONVERTED",1,0)</f>
        <v>0</v>
      </c>
      <c r="S514">
        <f>IF(ISNUMBER(MATCH(UPPER(TRIM(Table2[[#This Row],[Status_Clean]])),{"CONTACTED","QUALIFIED","CONVERTED"},0)),1,0)</f>
        <v>1</v>
      </c>
      <c r="T514" cm="1">
        <f t="array" ref="T514">_xlfn.SWITCH(UPPER(TRIM(Table2[[#This Row],[Status_Clean]])),"NEW",1,"CONTACTED",2,"QUALIFIED",3,"CONVERTED",4,"LOST",5,99)</f>
        <v>2</v>
      </c>
      <c r="U514" t="str" cm="1">
        <f t="array" ref="U514">_xlfn.LET(_xlpm.x,IFERROR(VALUE(Table2[[#This Row],[Response_Time_Hours]]),""),IF(_xlpm.x="","CHECK",_xlfn.IFS(_xlpm.x&lt;=1,"Immediate",_xlpm.x&lt;=6,"Fast",_xlpm.x&lt;=24,"Moderate",_xlpm.x&gt;24,"Delayed")))</f>
        <v>Fast</v>
      </c>
      <c r="V514">
        <f>FLOOR(tbl_CleanLeads[[#This Row],[Response_Time_Hours]],6)</f>
        <v>6</v>
      </c>
      <c r="W514" t="str" cm="1">
        <f t="array" ref="W514">IF(Table2[[#This Row],[Interaction_Count_Final]]="","N/A",_xlfn.IFS(Table2[[#This Row],[Interaction_Count_Final]]&lt;=2,"Low",Table2[[#This Row],[Interaction_Count_Final]]&lt;=5,"Medium",Table2[[#This Row],[Interaction_Count_Final]]&gt;=6,"High",TRUE,"CHECK"))</f>
        <v>High</v>
      </c>
      <c r="X514" t="b">
        <f t="shared" ref="X514:X577" si="8">COUNTIF($A:$A,$A514)&gt;1</f>
        <v>1</v>
      </c>
      <c r="Y514" t="b">
        <f>tbl_CleanLeads[[#This Row],[Response_Time_Hours]]&gt;24</f>
        <v>0</v>
      </c>
      <c r="Z514" s="13" t="b">
        <f>tbl_CleanLeads[[#This Row],[Response_Time_Hours]]&gt;72</f>
        <v>0</v>
      </c>
      <c r="AA514" s="13" t="b">
        <f>tbl_CleanLeads[[#This Row],[Status_Clean]]="Converted"</f>
        <v>0</v>
      </c>
    </row>
    <row r="515" spans="1:27">
      <c r="A515" t="s">
        <v>63</v>
      </c>
      <c r="B515" t="s">
        <v>1693</v>
      </c>
      <c r="C515" t="s">
        <v>1694</v>
      </c>
      <c r="D515" t="s">
        <v>7303</v>
      </c>
      <c r="E515" t="s">
        <v>123</v>
      </c>
      <c r="F515" t="s">
        <v>250</v>
      </c>
      <c r="G515" s="1">
        <v>45552</v>
      </c>
      <c r="H515" s="8">
        <f>MONTH(tbl_CleanLeads[[#This Row],[Lead_Date_Final]])</f>
        <v>9</v>
      </c>
      <c r="I515" t="s">
        <v>7287</v>
      </c>
      <c r="J515" t="s">
        <v>7271</v>
      </c>
      <c r="K515" t="s">
        <v>7288</v>
      </c>
      <c r="L515">
        <f>WEEKDAY(tbl_CleanLeads[[#This Row],[Lead_Date_Final]],2)</f>
        <v>2</v>
      </c>
      <c r="M515" t="s">
        <v>7265</v>
      </c>
      <c r="N515">
        <v>45.599999999999994</v>
      </c>
      <c r="O515" s="7">
        <v>1546.07</v>
      </c>
      <c r="P515">
        <v>26</v>
      </c>
      <c r="Q515" t="s">
        <v>7289</v>
      </c>
      <c r="R515">
        <f>IF(UPPER(TRIM(Table2[[#This Row],[Status_Clean]]))="CONVERTED",1,0)</f>
        <v>1</v>
      </c>
      <c r="S515">
        <f>IF(ISNUMBER(MATCH(UPPER(TRIM(Table2[[#This Row],[Status_Clean]])),{"CONTACTED","QUALIFIED","CONVERTED"},0)),1,0)</f>
        <v>1</v>
      </c>
      <c r="T515" cm="1">
        <f t="array" ref="T515">_xlfn.SWITCH(UPPER(TRIM(Table2[[#This Row],[Status_Clean]])),"NEW",1,"CONTACTED",2,"QUALIFIED",3,"CONVERTED",4,"LOST",5,99)</f>
        <v>4</v>
      </c>
      <c r="U515" t="str" cm="1">
        <f t="array" ref="U515">_xlfn.LET(_xlpm.x,IFERROR(VALUE(Table2[[#This Row],[Response_Time_Hours]]),""),IF(_xlpm.x="","CHECK",_xlfn.IFS(_xlpm.x&lt;=1,"Immediate",_xlpm.x&lt;=6,"Fast",_xlpm.x&lt;=24,"Moderate",_xlpm.x&gt;24,"Delayed")))</f>
        <v>Delayed</v>
      </c>
      <c r="V515">
        <f>FLOOR(tbl_CleanLeads[[#This Row],[Response_Time_Hours]],6)</f>
        <v>42</v>
      </c>
      <c r="W515" t="str" cm="1">
        <f t="array" ref="W515">IF(Table2[[#This Row],[Interaction_Count_Final]]="","N/A",_xlfn.IFS(Table2[[#This Row],[Interaction_Count_Final]]&lt;=2,"Low",Table2[[#This Row],[Interaction_Count_Final]]&lt;=5,"Medium",Table2[[#This Row],[Interaction_Count_Final]]&gt;=6,"High",TRUE,"CHECK"))</f>
        <v>High</v>
      </c>
      <c r="X515" t="b">
        <f t="shared" si="8"/>
        <v>1</v>
      </c>
      <c r="Y515" t="b">
        <f>tbl_CleanLeads[[#This Row],[Response_Time_Hours]]&gt;24</f>
        <v>1</v>
      </c>
      <c r="Z515" s="13" t="b">
        <f>tbl_CleanLeads[[#This Row],[Response_Time_Hours]]&gt;72</f>
        <v>0</v>
      </c>
      <c r="AA515" s="13" t="b">
        <f>tbl_CleanLeads[[#This Row],[Status_Clean]]="Converted"</f>
        <v>1</v>
      </c>
    </row>
    <row r="516" spans="1:27">
      <c r="A516" t="s">
        <v>70</v>
      </c>
      <c r="B516" t="s">
        <v>1696</v>
      </c>
      <c r="C516" t="s">
        <v>1697</v>
      </c>
      <c r="D516" t="s">
        <v>7274</v>
      </c>
      <c r="E516" t="s">
        <v>469</v>
      </c>
      <c r="F516" t="s">
        <v>173</v>
      </c>
      <c r="G516" s="1">
        <v>44986</v>
      </c>
      <c r="H516" s="8">
        <f>MONTH(tbl_CleanLeads[[#This Row],[Lead_Date_Final]])</f>
        <v>3</v>
      </c>
      <c r="I516" t="s">
        <v>7295</v>
      </c>
      <c r="J516" t="s">
        <v>7263</v>
      </c>
      <c r="K516" t="s">
        <v>7284</v>
      </c>
      <c r="L516">
        <f>WEEKDAY(tbl_CleanLeads[[#This Row],[Lead_Date_Final]],2)</f>
        <v>3</v>
      </c>
      <c r="M516" t="s">
        <v>7272</v>
      </c>
      <c r="N516">
        <v>38.4</v>
      </c>
      <c r="O516" s="7">
        <v>3956.47</v>
      </c>
      <c r="P516">
        <v>14</v>
      </c>
      <c r="Q516" t="s">
        <v>7273</v>
      </c>
      <c r="R516">
        <f>IF(UPPER(TRIM(Table2[[#This Row],[Status_Clean]]))="CONVERTED",1,0)</f>
        <v>0</v>
      </c>
      <c r="S516">
        <f>IF(ISNUMBER(MATCH(UPPER(TRIM(Table2[[#This Row],[Status_Clean]])),{"CONTACTED","QUALIFIED","CONVERTED"},0)),1,0)</f>
        <v>0</v>
      </c>
      <c r="T516" cm="1">
        <f t="array" ref="T516">_xlfn.SWITCH(UPPER(TRIM(Table2[[#This Row],[Status_Clean]])),"NEW",1,"CONTACTED",2,"QUALIFIED",3,"CONVERTED",4,"LOST",5,99)</f>
        <v>5</v>
      </c>
      <c r="U516" t="str" cm="1">
        <f t="array" ref="U516">_xlfn.LET(_xlpm.x,IFERROR(VALUE(Table2[[#This Row],[Response_Time_Hours]]),""),IF(_xlpm.x="","CHECK",_xlfn.IFS(_xlpm.x&lt;=1,"Immediate",_xlpm.x&lt;=6,"Fast",_xlpm.x&lt;=24,"Moderate",_xlpm.x&gt;24,"Delayed")))</f>
        <v>Delayed</v>
      </c>
      <c r="V516">
        <f>FLOOR(tbl_CleanLeads[[#This Row],[Response_Time_Hours]],6)</f>
        <v>36</v>
      </c>
      <c r="W516" t="str" cm="1">
        <f t="array" ref="W516">IF(Table2[[#This Row],[Interaction_Count_Final]]="","N/A",_xlfn.IFS(Table2[[#This Row],[Interaction_Count_Final]]&lt;=2,"Low",Table2[[#This Row],[Interaction_Count_Final]]&lt;=5,"Medium",Table2[[#This Row],[Interaction_Count_Final]]&gt;=6,"High",TRUE,"CHECK"))</f>
        <v>High</v>
      </c>
      <c r="X516" t="b">
        <f t="shared" si="8"/>
        <v>1</v>
      </c>
      <c r="Y516" t="b">
        <f>tbl_CleanLeads[[#This Row],[Response_Time_Hours]]&gt;24</f>
        <v>1</v>
      </c>
      <c r="Z516" s="13" t="b">
        <f>tbl_CleanLeads[[#This Row],[Response_Time_Hours]]&gt;72</f>
        <v>0</v>
      </c>
      <c r="AA516" s="13" t="b">
        <f>tbl_CleanLeads[[#This Row],[Status_Clean]]="Converted"</f>
        <v>0</v>
      </c>
    </row>
    <row r="517" spans="1:27">
      <c r="A517" t="s">
        <v>90</v>
      </c>
      <c r="B517" t="s">
        <v>1700</v>
      </c>
      <c r="C517" t="s">
        <v>1701</v>
      </c>
      <c r="D517" t="s">
        <v>7258</v>
      </c>
      <c r="E517" t="s">
        <v>254</v>
      </c>
      <c r="F517" t="s">
        <v>125</v>
      </c>
      <c r="G517" s="1">
        <v>45142</v>
      </c>
      <c r="H517" s="8">
        <f>MONTH(tbl_CleanLeads[[#This Row],[Lead_Date_Final]])</f>
        <v>8</v>
      </c>
      <c r="I517" t="s">
        <v>7310</v>
      </c>
      <c r="J517" t="s">
        <v>7263</v>
      </c>
      <c r="K517" t="s">
        <v>7288</v>
      </c>
      <c r="L517">
        <f>WEEKDAY(tbl_CleanLeads[[#This Row],[Lead_Date_Final]],2)</f>
        <v>5</v>
      </c>
      <c r="M517" t="s">
        <v>7312</v>
      </c>
      <c r="N517">
        <v>49.3</v>
      </c>
      <c r="O517" s="7">
        <v>4390.1400000000003</v>
      </c>
      <c r="P517">
        <v>45</v>
      </c>
      <c r="Q517" t="s">
        <v>7273</v>
      </c>
      <c r="R517">
        <f>IF(UPPER(TRIM(Table2[[#This Row],[Status_Clean]]))="CONVERTED",1,0)</f>
        <v>0</v>
      </c>
      <c r="S517">
        <f>IF(ISNUMBER(MATCH(UPPER(TRIM(Table2[[#This Row],[Status_Clean]])),{"CONTACTED","QUALIFIED","CONVERTED"},0)),1,0)</f>
        <v>1</v>
      </c>
      <c r="T517" cm="1">
        <f t="array" ref="T517">_xlfn.SWITCH(UPPER(TRIM(Table2[[#This Row],[Status_Clean]])),"NEW",1,"CONTACTED",2,"QUALIFIED",3,"CONVERTED",4,"LOST",5,99)</f>
        <v>2</v>
      </c>
      <c r="U517" t="str" cm="1">
        <f t="array" ref="U517">_xlfn.LET(_xlpm.x,IFERROR(VALUE(Table2[[#This Row],[Response_Time_Hours]]),""),IF(_xlpm.x="","CHECK",_xlfn.IFS(_xlpm.x&lt;=1,"Immediate",_xlpm.x&lt;=6,"Fast",_xlpm.x&lt;=24,"Moderate",_xlpm.x&gt;24,"Delayed")))</f>
        <v>Delayed</v>
      </c>
      <c r="V517">
        <f>FLOOR(tbl_CleanLeads[[#This Row],[Response_Time_Hours]],6)</f>
        <v>48</v>
      </c>
      <c r="W517" t="str" cm="1">
        <f t="array" ref="W517">IF(Table2[[#This Row],[Interaction_Count_Final]]="","N/A",_xlfn.IFS(Table2[[#This Row],[Interaction_Count_Final]]&lt;=2,"Low",Table2[[#This Row],[Interaction_Count_Final]]&lt;=5,"Medium",Table2[[#This Row],[Interaction_Count_Final]]&gt;=6,"High",TRUE,"CHECK"))</f>
        <v>High</v>
      </c>
      <c r="X517" t="b">
        <f t="shared" si="8"/>
        <v>1</v>
      </c>
      <c r="Y517" t="b">
        <f>tbl_CleanLeads[[#This Row],[Response_Time_Hours]]&gt;24</f>
        <v>1</v>
      </c>
      <c r="Z517" s="13" t="b">
        <f>tbl_CleanLeads[[#This Row],[Response_Time_Hours]]&gt;72</f>
        <v>0</v>
      </c>
      <c r="AA517" s="13" t="b">
        <f>tbl_CleanLeads[[#This Row],[Status_Clean]]="Converted"</f>
        <v>0</v>
      </c>
    </row>
    <row r="518" spans="1:27">
      <c r="A518" t="s">
        <v>90</v>
      </c>
      <c r="B518" t="s">
        <v>1704</v>
      </c>
      <c r="C518" t="s">
        <v>1705</v>
      </c>
      <c r="D518" t="s">
        <v>7303</v>
      </c>
      <c r="E518" t="s">
        <v>473</v>
      </c>
      <c r="F518" t="s">
        <v>250</v>
      </c>
      <c r="G518" s="1">
        <v>45007</v>
      </c>
      <c r="H518" s="8">
        <f>MONTH(tbl_CleanLeads[[#This Row],[Lead_Date_Final]])</f>
        <v>3</v>
      </c>
      <c r="I518" t="s">
        <v>7295</v>
      </c>
      <c r="J518" t="s">
        <v>7263</v>
      </c>
      <c r="K518" t="s">
        <v>7284</v>
      </c>
      <c r="L518">
        <f>WEEKDAY(tbl_CleanLeads[[#This Row],[Lead_Date_Final]],2)</f>
        <v>3</v>
      </c>
      <c r="M518" t="s">
        <v>7272</v>
      </c>
      <c r="N518">
        <v>6.7</v>
      </c>
      <c r="O518" s="7">
        <v>2215.56</v>
      </c>
      <c r="P518">
        <v>21</v>
      </c>
      <c r="Q518" t="s">
        <v>7266</v>
      </c>
      <c r="R518">
        <f>IF(UPPER(TRIM(Table2[[#This Row],[Status_Clean]]))="CONVERTED",1,0)</f>
        <v>1</v>
      </c>
      <c r="S518">
        <f>IF(ISNUMBER(MATCH(UPPER(TRIM(Table2[[#This Row],[Status_Clean]])),{"CONTACTED","QUALIFIED","CONVERTED"},0)),1,0)</f>
        <v>1</v>
      </c>
      <c r="T518" cm="1">
        <f t="array" ref="T518">_xlfn.SWITCH(UPPER(TRIM(Table2[[#This Row],[Status_Clean]])),"NEW",1,"CONTACTED",2,"QUALIFIED",3,"CONVERTED",4,"LOST",5,99)</f>
        <v>4</v>
      </c>
      <c r="U518" t="str" cm="1">
        <f t="array" ref="U518">_xlfn.LET(_xlpm.x,IFERROR(VALUE(Table2[[#This Row],[Response_Time_Hours]]),""),IF(_xlpm.x="","CHECK",_xlfn.IFS(_xlpm.x&lt;=1,"Immediate",_xlpm.x&lt;=6,"Fast",_xlpm.x&lt;=24,"Moderate",_xlpm.x&gt;24,"Delayed")))</f>
        <v>Moderate</v>
      </c>
      <c r="V518">
        <f>FLOOR(tbl_CleanLeads[[#This Row],[Response_Time_Hours]],6)</f>
        <v>6</v>
      </c>
      <c r="W518" t="str" cm="1">
        <f t="array" ref="W518">IF(Table2[[#This Row],[Interaction_Count_Final]]="","N/A",_xlfn.IFS(Table2[[#This Row],[Interaction_Count_Final]]&lt;=2,"Low",Table2[[#This Row],[Interaction_Count_Final]]&lt;=5,"Medium",Table2[[#This Row],[Interaction_Count_Final]]&gt;=6,"High",TRUE,"CHECK"))</f>
        <v>High</v>
      </c>
      <c r="X518" t="b">
        <f t="shared" si="8"/>
        <v>1</v>
      </c>
      <c r="Y518" t="b">
        <f>tbl_CleanLeads[[#This Row],[Response_Time_Hours]]&gt;24</f>
        <v>0</v>
      </c>
      <c r="Z518" s="13" t="b">
        <f>tbl_CleanLeads[[#This Row],[Response_Time_Hours]]&gt;72</f>
        <v>0</v>
      </c>
      <c r="AA518" s="13" t="b">
        <f>tbl_CleanLeads[[#This Row],[Status_Clean]]="Converted"</f>
        <v>1</v>
      </c>
    </row>
    <row r="519" spans="1:27">
      <c r="A519" t="s">
        <v>70</v>
      </c>
      <c r="B519" t="s">
        <v>1707</v>
      </c>
      <c r="C519" t="s">
        <v>1708</v>
      </c>
      <c r="D519" t="s">
        <v>7280</v>
      </c>
      <c r="E519" t="s">
        <v>1356</v>
      </c>
      <c r="F519" t="s">
        <v>71</v>
      </c>
      <c r="G519" s="1">
        <v>45606</v>
      </c>
      <c r="H519" s="8">
        <f>MONTH(tbl_CleanLeads[[#This Row],[Lead_Date_Final]])</f>
        <v>11</v>
      </c>
      <c r="I519" t="s">
        <v>7300</v>
      </c>
      <c r="J519" t="s">
        <v>7271</v>
      </c>
      <c r="K519" t="s">
        <v>7264</v>
      </c>
      <c r="L519">
        <f>WEEKDAY(tbl_CleanLeads[[#This Row],[Lead_Date_Final]],2)</f>
        <v>7</v>
      </c>
      <c r="M519" t="s">
        <v>7293</v>
      </c>
      <c r="N519">
        <v>64.800000000000011</v>
      </c>
      <c r="O519" s="7">
        <v>2513.08</v>
      </c>
      <c r="P519">
        <v>31</v>
      </c>
      <c r="Q519" t="s">
        <v>7266</v>
      </c>
      <c r="R519">
        <f>IF(UPPER(TRIM(Table2[[#This Row],[Status_Clean]]))="CONVERTED",1,0)</f>
        <v>0</v>
      </c>
      <c r="S519">
        <f>IF(ISNUMBER(MATCH(UPPER(TRIM(Table2[[#This Row],[Status_Clean]])),{"CONTACTED","QUALIFIED","CONVERTED"},0)),1,0)</f>
        <v>1</v>
      </c>
      <c r="T519" cm="1">
        <f t="array" ref="T519">_xlfn.SWITCH(UPPER(TRIM(Table2[[#This Row],[Status_Clean]])),"NEW",1,"CONTACTED",2,"QUALIFIED",3,"CONVERTED",4,"LOST",5,99)</f>
        <v>3</v>
      </c>
      <c r="U519" t="str" cm="1">
        <f t="array" ref="U519">_xlfn.LET(_xlpm.x,IFERROR(VALUE(Table2[[#This Row],[Response_Time_Hours]]),""),IF(_xlpm.x="","CHECK",_xlfn.IFS(_xlpm.x&lt;=1,"Immediate",_xlpm.x&lt;=6,"Fast",_xlpm.x&lt;=24,"Moderate",_xlpm.x&gt;24,"Delayed")))</f>
        <v>Delayed</v>
      </c>
      <c r="V519">
        <f>FLOOR(tbl_CleanLeads[[#This Row],[Response_Time_Hours]],6)</f>
        <v>60</v>
      </c>
      <c r="W519" t="str" cm="1">
        <f t="array" ref="W519">IF(Table2[[#This Row],[Interaction_Count_Final]]="","N/A",_xlfn.IFS(Table2[[#This Row],[Interaction_Count_Final]]&lt;=2,"Low",Table2[[#This Row],[Interaction_Count_Final]]&lt;=5,"Medium",Table2[[#This Row],[Interaction_Count_Final]]&gt;=6,"High",TRUE,"CHECK"))</f>
        <v>High</v>
      </c>
      <c r="X519" t="b">
        <f t="shared" si="8"/>
        <v>1</v>
      </c>
      <c r="Y519" t="b">
        <f>tbl_CleanLeads[[#This Row],[Response_Time_Hours]]&gt;24</f>
        <v>1</v>
      </c>
      <c r="Z519" s="13" t="b">
        <f>tbl_CleanLeads[[#This Row],[Response_Time_Hours]]&gt;72</f>
        <v>0</v>
      </c>
      <c r="AA519" s="13" t="b">
        <f>tbl_CleanLeads[[#This Row],[Status_Clean]]="Converted"</f>
        <v>0</v>
      </c>
    </row>
    <row r="520" spans="1:27">
      <c r="A520" t="s">
        <v>102</v>
      </c>
      <c r="B520" t="s">
        <v>1709</v>
      </c>
      <c r="C520" t="s">
        <v>1710</v>
      </c>
      <c r="D520" t="s">
        <v>7280</v>
      </c>
      <c r="E520" t="s">
        <v>363</v>
      </c>
      <c r="F520" t="s">
        <v>173</v>
      </c>
      <c r="G520" s="1">
        <v>45462</v>
      </c>
      <c r="H520" s="8">
        <f>MONTH(tbl_CleanLeads[[#This Row],[Lead_Date_Final]])</f>
        <v>6</v>
      </c>
      <c r="I520" t="s">
        <v>7276</v>
      </c>
      <c r="J520" t="s">
        <v>7271</v>
      </c>
      <c r="K520" t="s">
        <v>7277</v>
      </c>
      <c r="L520">
        <f>WEEKDAY(tbl_CleanLeads[[#This Row],[Lead_Date_Final]],2)</f>
        <v>3</v>
      </c>
      <c r="M520" t="s">
        <v>7272</v>
      </c>
      <c r="N520">
        <v>6</v>
      </c>
      <c r="O520" s="7">
        <v>3059.17</v>
      </c>
      <c r="P520">
        <v>2</v>
      </c>
      <c r="Q520" t="s">
        <v>7266</v>
      </c>
      <c r="R520">
        <f>IF(UPPER(TRIM(Table2[[#This Row],[Status_Clean]]))="CONVERTED",1,0)</f>
        <v>0</v>
      </c>
      <c r="S520">
        <f>IF(ISNUMBER(MATCH(UPPER(TRIM(Table2[[#This Row],[Status_Clean]])),{"CONTACTED","QUALIFIED","CONVERTED"},0)),1,0)</f>
        <v>0</v>
      </c>
      <c r="T520" cm="1">
        <f t="array" ref="T520">_xlfn.SWITCH(UPPER(TRIM(Table2[[#This Row],[Status_Clean]])),"NEW",1,"CONTACTED",2,"QUALIFIED",3,"CONVERTED",4,"LOST",5,99)</f>
        <v>5</v>
      </c>
      <c r="U520" t="str" cm="1">
        <f t="array" ref="U520">_xlfn.LET(_xlpm.x,IFERROR(VALUE(Table2[[#This Row],[Response_Time_Hours]]),""),IF(_xlpm.x="","CHECK",_xlfn.IFS(_xlpm.x&lt;=1,"Immediate",_xlpm.x&lt;=6,"Fast",_xlpm.x&lt;=24,"Moderate",_xlpm.x&gt;24,"Delayed")))</f>
        <v>Fast</v>
      </c>
      <c r="V520">
        <f>FLOOR(tbl_CleanLeads[[#This Row],[Response_Time_Hours]],6)</f>
        <v>6</v>
      </c>
      <c r="W520" t="str" cm="1">
        <f t="array" ref="W520">IF(Table2[[#This Row],[Interaction_Count_Final]]="","N/A",_xlfn.IFS(Table2[[#This Row],[Interaction_Count_Final]]&lt;=2,"Low",Table2[[#This Row],[Interaction_Count_Final]]&lt;=5,"Medium",Table2[[#This Row],[Interaction_Count_Final]]&gt;=6,"High",TRUE,"CHECK"))</f>
        <v>Low</v>
      </c>
      <c r="X520" t="b">
        <f t="shared" si="8"/>
        <v>1</v>
      </c>
      <c r="Y520" t="b">
        <f>tbl_CleanLeads[[#This Row],[Response_Time_Hours]]&gt;24</f>
        <v>0</v>
      </c>
      <c r="Z520" s="13" t="b">
        <f>tbl_CleanLeads[[#This Row],[Response_Time_Hours]]&gt;72</f>
        <v>0</v>
      </c>
      <c r="AA520" s="13" t="b">
        <f>tbl_CleanLeads[[#This Row],[Status_Clean]]="Converted"</f>
        <v>0</v>
      </c>
    </row>
    <row r="521" spans="1:27">
      <c r="A521" t="s">
        <v>63</v>
      </c>
      <c r="B521" t="s">
        <v>1712</v>
      </c>
      <c r="C521" t="s">
        <v>1713</v>
      </c>
      <c r="D521" t="s">
        <v>7268</v>
      </c>
      <c r="E521" t="s">
        <v>222</v>
      </c>
      <c r="F521" t="s">
        <v>193</v>
      </c>
      <c r="G521" s="1">
        <v>45459</v>
      </c>
      <c r="H521" s="8">
        <f>MONTH(tbl_CleanLeads[[#This Row],[Lead_Date_Final]])</f>
        <v>6</v>
      </c>
      <c r="I521" t="s">
        <v>7276</v>
      </c>
      <c r="J521" t="s">
        <v>7271</v>
      </c>
      <c r="K521" t="s">
        <v>7277</v>
      </c>
      <c r="L521">
        <f>WEEKDAY(tbl_CleanLeads[[#This Row],[Lead_Date_Final]],2)</f>
        <v>7</v>
      </c>
      <c r="M521" t="s">
        <v>7293</v>
      </c>
      <c r="N521">
        <v>40.799999999999997</v>
      </c>
      <c r="O521" s="7">
        <v>1193.6500000000001</v>
      </c>
      <c r="P521">
        <v>41</v>
      </c>
      <c r="Q521" t="s">
        <v>7289</v>
      </c>
      <c r="R521">
        <f>IF(UPPER(TRIM(Table2[[#This Row],[Status_Clean]]))="CONVERTED",1,0)</f>
        <v>0</v>
      </c>
      <c r="S521">
        <f>IF(ISNUMBER(MATCH(UPPER(TRIM(Table2[[#This Row],[Status_Clean]])),{"CONTACTED","QUALIFIED","CONVERTED"},0)),1,0)</f>
        <v>0</v>
      </c>
      <c r="T521" cm="1">
        <f t="array" ref="T521">_xlfn.SWITCH(UPPER(TRIM(Table2[[#This Row],[Status_Clean]])),"NEW",1,"CONTACTED",2,"QUALIFIED",3,"CONVERTED",4,"LOST",5,99)</f>
        <v>1</v>
      </c>
      <c r="U521" t="str" cm="1">
        <f t="array" ref="U521">_xlfn.LET(_xlpm.x,IFERROR(VALUE(Table2[[#This Row],[Response_Time_Hours]]),""),IF(_xlpm.x="","CHECK",_xlfn.IFS(_xlpm.x&lt;=1,"Immediate",_xlpm.x&lt;=6,"Fast",_xlpm.x&lt;=24,"Moderate",_xlpm.x&gt;24,"Delayed")))</f>
        <v>Delayed</v>
      </c>
      <c r="V521">
        <f>FLOOR(tbl_CleanLeads[[#This Row],[Response_Time_Hours]],6)</f>
        <v>36</v>
      </c>
      <c r="W521" t="str" cm="1">
        <f t="array" ref="W521">IF(Table2[[#This Row],[Interaction_Count_Final]]="","N/A",_xlfn.IFS(Table2[[#This Row],[Interaction_Count_Final]]&lt;=2,"Low",Table2[[#This Row],[Interaction_Count_Final]]&lt;=5,"Medium",Table2[[#This Row],[Interaction_Count_Final]]&gt;=6,"High",TRUE,"CHECK"))</f>
        <v>High</v>
      </c>
      <c r="X521" t="b">
        <f t="shared" si="8"/>
        <v>1</v>
      </c>
      <c r="Y521" t="b">
        <f>tbl_CleanLeads[[#This Row],[Response_Time_Hours]]&gt;24</f>
        <v>1</v>
      </c>
      <c r="Z521" s="13" t="b">
        <f>tbl_CleanLeads[[#This Row],[Response_Time_Hours]]&gt;72</f>
        <v>0</v>
      </c>
      <c r="AA521" s="13" t="b">
        <f>tbl_CleanLeads[[#This Row],[Status_Clean]]="Converted"</f>
        <v>0</v>
      </c>
    </row>
    <row r="522" spans="1:27">
      <c r="A522" t="s">
        <v>102</v>
      </c>
      <c r="B522" t="s">
        <v>1716</v>
      </c>
      <c r="C522" t="s">
        <v>1717</v>
      </c>
      <c r="D522" t="s">
        <v>7303</v>
      </c>
      <c r="E522" t="s">
        <v>469</v>
      </c>
      <c r="F522" t="s">
        <v>125</v>
      </c>
      <c r="G522" s="1">
        <v>45177</v>
      </c>
      <c r="H522" s="8">
        <f>MONTH(tbl_CleanLeads[[#This Row],[Lead_Date_Final]])</f>
        <v>9</v>
      </c>
      <c r="I522" t="s">
        <v>7287</v>
      </c>
      <c r="J522" t="s">
        <v>7263</v>
      </c>
      <c r="K522" t="s">
        <v>7288</v>
      </c>
      <c r="L522">
        <f>WEEKDAY(tbl_CleanLeads[[#This Row],[Lead_Date_Final]],2)</f>
        <v>5</v>
      </c>
      <c r="M522" t="s">
        <v>7312</v>
      </c>
      <c r="N522">
        <v>48.7</v>
      </c>
      <c r="O522" s="7">
        <v>4428.7700000000004</v>
      </c>
      <c r="P522">
        <v>33</v>
      </c>
      <c r="Q522" t="s">
        <v>7273</v>
      </c>
      <c r="R522">
        <f>IF(UPPER(TRIM(Table2[[#This Row],[Status_Clean]]))="CONVERTED",1,0)</f>
        <v>0</v>
      </c>
      <c r="S522">
        <f>IF(ISNUMBER(MATCH(UPPER(TRIM(Table2[[#This Row],[Status_Clean]])),{"CONTACTED","QUALIFIED","CONVERTED"},0)),1,0)</f>
        <v>1</v>
      </c>
      <c r="T522" cm="1">
        <f t="array" ref="T522">_xlfn.SWITCH(UPPER(TRIM(Table2[[#This Row],[Status_Clean]])),"NEW",1,"CONTACTED",2,"QUALIFIED",3,"CONVERTED",4,"LOST",5,99)</f>
        <v>2</v>
      </c>
      <c r="U522" t="str" cm="1">
        <f t="array" ref="U522">_xlfn.LET(_xlpm.x,IFERROR(VALUE(Table2[[#This Row],[Response_Time_Hours]]),""),IF(_xlpm.x="","CHECK",_xlfn.IFS(_xlpm.x&lt;=1,"Immediate",_xlpm.x&lt;=6,"Fast",_xlpm.x&lt;=24,"Moderate",_xlpm.x&gt;24,"Delayed")))</f>
        <v>Delayed</v>
      </c>
      <c r="V522">
        <f>FLOOR(tbl_CleanLeads[[#This Row],[Response_Time_Hours]],6)</f>
        <v>48</v>
      </c>
      <c r="W522" t="str" cm="1">
        <f t="array" ref="W522">IF(Table2[[#This Row],[Interaction_Count_Final]]="","N/A",_xlfn.IFS(Table2[[#This Row],[Interaction_Count_Final]]&lt;=2,"Low",Table2[[#This Row],[Interaction_Count_Final]]&lt;=5,"Medium",Table2[[#This Row],[Interaction_Count_Final]]&gt;=6,"High",TRUE,"CHECK"))</f>
        <v>High</v>
      </c>
      <c r="X522" t="b">
        <f t="shared" si="8"/>
        <v>1</v>
      </c>
      <c r="Y522" t="b">
        <f>tbl_CleanLeads[[#This Row],[Response_Time_Hours]]&gt;24</f>
        <v>1</v>
      </c>
      <c r="Z522" s="13" t="b">
        <f>tbl_CleanLeads[[#This Row],[Response_Time_Hours]]&gt;72</f>
        <v>0</v>
      </c>
      <c r="AA522" s="13" t="b">
        <f>tbl_CleanLeads[[#This Row],[Status_Clean]]="Converted"</f>
        <v>0</v>
      </c>
    </row>
    <row r="523" spans="1:27">
      <c r="A523" t="s">
        <v>70</v>
      </c>
      <c r="B523" t="s">
        <v>1720</v>
      </c>
      <c r="C523" t="s">
        <v>1721</v>
      </c>
      <c r="D523" t="s">
        <v>7274</v>
      </c>
      <c r="E523" t="s">
        <v>123</v>
      </c>
      <c r="F523" t="s">
        <v>193</v>
      </c>
      <c r="G523" s="1">
        <v>45626</v>
      </c>
      <c r="H523" s="8">
        <f>MONTH(tbl_CleanLeads[[#This Row],[Lead_Date_Final]])</f>
        <v>11</v>
      </c>
      <c r="I523" t="s">
        <v>7300</v>
      </c>
      <c r="J523" t="s">
        <v>7271</v>
      </c>
      <c r="K523" t="s">
        <v>7264</v>
      </c>
      <c r="L523">
        <f>WEEKDAY(tbl_CleanLeads[[#This Row],[Lead_Date_Final]],2)</f>
        <v>6</v>
      </c>
      <c r="M523" t="s">
        <v>7278</v>
      </c>
      <c r="N523">
        <v>65.400000000000006</v>
      </c>
      <c r="O523" s="7">
        <v>2202.6</v>
      </c>
      <c r="P523">
        <v>10</v>
      </c>
      <c r="Q523" t="s">
        <v>7266</v>
      </c>
      <c r="R523">
        <f>IF(UPPER(TRIM(Table2[[#This Row],[Status_Clean]]))="CONVERTED",1,0)</f>
        <v>0</v>
      </c>
      <c r="S523">
        <f>IF(ISNUMBER(MATCH(UPPER(TRIM(Table2[[#This Row],[Status_Clean]])),{"CONTACTED","QUALIFIED","CONVERTED"},0)),1,0)</f>
        <v>0</v>
      </c>
      <c r="T523" cm="1">
        <f t="array" ref="T523">_xlfn.SWITCH(UPPER(TRIM(Table2[[#This Row],[Status_Clean]])),"NEW",1,"CONTACTED",2,"QUALIFIED",3,"CONVERTED",4,"LOST",5,99)</f>
        <v>1</v>
      </c>
      <c r="U523" t="str" cm="1">
        <f t="array" ref="U523">_xlfn.LET(_xlpm.x,IFERROR(VALUE(Table2[[#This Row],[Response_Time_Hours]]),""),IF(_xlpm.x="","CHECK",_xlfn.IFS(_xlpm.x&lt;=1,"Immediate",_xlpm.x&lt;=6,"Fast",_xlpm.x&lt;=24,"Moderate",_xlpm.x&gt;24,"Delayed")))</f>
        <v>Delayed</v>
      </c>
      <c r="V523">
        <f>FLOOR(tbl_CleanLeads[[#This Row],[Response_Time_Hours]],6)</f>
        <v>60</v>
      </c>
      <c r="W523" t="str" cm="1">
        <f t="array" ref="W523">IF(Table2[[#This Row],[Interaction_Count_Final]]="","N/A",_xlfn.IFS(Table2[[#This Row],[Interaction_Count_Final]]&lt;=2,"Low",Table2[[#This Row],[Interaction_Count_Final]]&lt;=5,"Medium",Table2[[#This Row],[Interaction_Count_Final]]&gt;=6,"High",TRUE,"CHECK"))</f>
        <v>High</v>
      </c>
      <c r="X523" t="b">
        <f t="shared" si="8"/>
        <v>1</v>
      </c>
      <c r="Y523" t="b">
        <f>tbl_CleanLeads[[#This Row],[Response_Time_Hours]]&gt;24</f>
        <v>1</v>
      </c>
      <c r="Z523" s="13" t="b">
        <f>tbl_CleanLeads[[#This Row],[Response_Time_Hours]]&gt;72</f>
        <v>0</v>
      </c>
      <c r="AA523" s="13" t="b">
        <f>tbl_CleanLeads[[#This Row],[Status_Clean]]="Converted"</f>
        <v>0</v>
      </c>
    </row>
    <row r="524" spans="1:27">
      <c r="A524" t="s">
        <v>90</v>
      </c>
      <c r="B524" t="s">
        <v>1723</v>
      </c>
      <c r="C524" t="s">
        <v>1724</v>
      </c>
      <c r="D524" t="s">
        <v>7274</v>
      </c>
      <c r="E524" t="s">
        <v>1356</v>
      </c>
      <c r="F524" t="s">
        <v>71</v>
      </c>
      <c r="G524" s="1">
        <v>45338</v>
      </c>
      <c r="H524" s="8">
        <f>MONTH(tbl_CleanLeads[[#This Row],[Lead_Date_Final]])</f>
        <v>2</v>
      </c>
      <c r="I524" t="s">
        <v>7283</v>
      </c>
      <c r="J524" t="s">
        <v>7271</v>
      </c>
      <c r="K524" t="s">
        <v>7284</v>
      </c>
      <c r="L524">
        <f>WEEKDAY(tbl_CleanLeads[[#This Row],[Lead_Date_Final]],2)</f>
        <v>5</v>
      </c>
      <c r="M524" t="s">
        <v>7312</v>
      </c>
      <c r="N524">
        <v>68</v>
      </c>
      <c r="O524" s="7">
        <v>4843.63</v>
      </c>
      <c r="P524">
        <v>10</v>
      </c>
      <c r="Q524" t="s">
        <v>7273</v>
      </c>
      <c r="R524">
        <f>IF(UPPER(TRIM(Table2[[#This Row],[Status_Clean]]))="CONVERTED",1,0)</f>
        <v>0</v>
      </c>
      <c r="S524">
        <f>IF(ISNUMBER(MATCH(UPPER(TRIM(Table2[[#This Row],[Status_Clean]])),{"CONTACTED","QUALIFIED","CONVERTED"},0)),1,0)</f>
        <v>1</v>
      </c>
      <c r="T524" cm="1">
        <f t="array" ref="T524">_xlfn.SWITCH(UPPER(TRIM(Table2[[#This Row],[Status_Clean]])),"NEW",1,"CONTACTED",2,"QUALIFIED",3,"CONVERTED",4,"LOST",5,99)</f>
        <v>3</v>
      </c>
      <c r="U524" t="str" cm="1">
        <f t="array" ref="U524">_xlfn.LET(_xlpm.x,IFERROR(VALUE(Table2[[#This Row],[Response_Time_Hours]]),""),IF(_xlpm.x="","CHECK",_xlfn.IFS(_xlpm.x&lt;=1,"Immediate",_xlpm.x&lt;=6,"Fast",_xlpm.x&lt;=24,"Moderate",_xlpm.x&gt;24,"Delayed")))</f>
        <v>Delayed</v>
      </c>
      <c r="V524">
        <f>FLOOR(tbl_CleanLeads[[#This Row],[Response_Time_Hours]],6)</f>
        <v>66</v>
      </c>
      <c r="W524" t="str" cm="1">
        <f t="array" ref="W524">IF(Table2[[#This Row],[Interaction_Count_Final]]="","N/A",_xlfn.IFS(Table2[[#This Row],[Interaction_Count_Final]]&lt;=2,"Low",Table2[[#This Row],[Interaction_Count_Final]]&lt;=5,"Medium",Table2[[#This Row],[Interaction_Count_Final]]&gt;=6,"High",TRUE,"CHECK"))</f>
        <v>High</v>
      </c>
      <c r="X524" t="b">
        <f t="shared" si="8"/>
        <v>1</v>
      </c>
      <c r="Y524" t="b">
        <f>tbl_CleanLeads[[#This Row],[Response_Time_Hours]]&gt;24</f>
        <v>1</v>
      </c>
      <c r="Z524" s="13" t="b">
        <f>tbl_CleanLeads[[#This Row],[Response_Time_Hours]]&gt;72</f>
        <v>0</v>
      </c>
      <c r="AA524" s="13" t="b">
        <f>tbl_CleanLeads[[#This Row],[Status_Clean]]="Converted"</f>
        <v>0</v>
      </c>
    </row>
    <row r="525" spans="1:27">
      <c r="A525" t="s">
        <v>90</v>
      </c>
      <c r="B525" t="s">
        <v>1727</v>
      </c>
      <c r="C525" t="s">
        <v>1728</v>
      </c>
      <c r="D525" t="s">
        <v>7274</v>
      </c>
      <c r="E525" t="s">
        <v>363</v>
      </c>
      <c r="F525" t="s">
        <v>71</v>
      </c>
      <c r="G525" s="1">
        <v>45316</v>
      </c>
      <c r="H525" s="8">
        <f>MONTH(tbl_CleanLeads[[#This Row],[Lead_Date_Final]])</f>
        <v>1</v>
      </c>
      <c r="I525" t="s">
        <v>7317</v>
      </c>
      <c r="J525" t="s">
        <v>7271</v>
      </c>
      <c r="K525" t="s">
        <v>7284</v>
      </c>
      <c r="L525">
        <f>WEEKDAY(tbl_CleanLeads[[#This Row],[Lead_Date_Final]],2)</f>
        <v>4</v>
      </c>
      <c r="M525" t="s">
        <v>7285</v>
      </c>
      <c r="N525">
        <v>26</v>
      </c>
      <c r="O525" s="7">
        <v>3803.03</v>
      </c>
      <c r="P525">
        <v>35</v>
      </c>
      <c r="Q525" t="s">
        <v>7266</v>
      </c>
      <c r="R525">
        <f>IF(UPPER(TRIM(Table2[[#This Row],[Status_Clean]]))="CONVERTED",1,0)</f>
        <v>0</v>
      </c>
      <c r="S525">
        <f>IF(ISNUMBER(MATCH(UPPER(TRIM(Table2[[#This Row],[Status_Clean]])),{"CONTACTED","QUALIFIED","CONVERTED"},0)),1,0)</f>
        <v>1</v>
      </c>
      <c r="T525" cm="1">
        <f t="array" ref="T525">_xlfn.SWITCH(UPPER(TRIM(Table2[[#This Row],[Status_Clean]])),"NEW",1,"CONTACTED",2,"QUALIFIED",3,"CONVERTED",4,"LOST",5,99)</f>
        <v>3</v>
      </c>
      <c r="U525" t="str" cm="1">
        <f t="array" ref="U525">_xlfn.LET(_xlpm.x,IFERROR(VALUE(Table2[[#This Row],[Response_Time_Hours]]),""),IF(_xlpm.x="","CHECK",_xlfn.IFS(_xlpm.x&lt;=1,"Immediate",_xlpm.x&lt;=6,"Fast",_xlpm.x&lt;=24,"Moderate",_xlpm.x&gt;24,"Delayed")))</f>
        <v>Delayed</v>
      </c>
      <c r="V525">
        <f>FLOOR(tbl_CleanLeads[[#This Row],[Response_Time_Hours]],6)</f>
        <v>24</v>
      </c>
      <c r="W525" t="str" cm="1">
        <f t="array" ref="W525">IF(Table2[[#This Row],[Interaction_Count_Final]]="","N/A",_xlfn.IFS(Table2[[#This Row],[Interaction_Count_Final]]&lt;=2,"Low",Table2[[#This Row],[Interaction_Count_Final]]&lt;=5,"Medium",Table2[[#This Row],[Interaction_Count_Final]]&gt;=6,"High",TRUE,"CHECK"))</f>
        <v>High</v>
      </c>
      <c r="X525" t="b">
        <f t="shared" si="8"/>
        <v>1</v>
      </c>
      <c r="Y525" t="b">
        <f>tbl_CleanLeads[[#This Row],[Response_Time_Hours]]&gt;24</f>
        <v>1</v>
      </c>
      <c r="Z525" s="13" t="b">
        <f>tbl_CleanLeads[[#This Row],[Response_Time_Hours]]&gt;72</f>
        <v>0</v>
      </c>
      <c r="AA525" s="13" t="b">
        <f>tbl_CleanLeads[[#This Row],[Status_Clean]]="Converted"</f>
        <v>0</v>
      </c>
    </row>
    <row r="526" spans="1:27">
      <c r="A526" t="s">
        <v>70</v>
      </c>
      <c r="B526" t="s">
        <v>1729</v>
      </c>
      <c r="C526" t="s">
        <v>1730</v>
      </c>
      <c r="D526" t="s">
        <v>7258</v>
      </c>
      <c r="E526" t="s">
        <v>69</v>
      </c>
      <c r="F526" t="s">
        <v>173</v>
      </c>
      <c r="G526" s="1">
        <v>45249</v>
      </c>
      <c r="H526" s="8">
        <f>MONTH(tbl_CleanLeads[[#This Row],[Lead_Date_Final]])</f>
        <v>11</v>
      </c>
      <c r="I526" t="s">
        <v>7300</v>
      </c>
      <c r="J526" t="s">
        <v>7263</v>
      </c>
      <c r="K526" t="s">
        <v>7264</v>
      </c>
      <c r="L526">
        <f>WEEKDAY(tbl_CleanLeads[[#This Row],[Lead_Date_Final]],2)</f>
        <v>7</v>
      </c>
      <c r="M526" t="s">
        <v>7293</v>
      </c>
      <c r="N526">
        <v>31.5</v>
      </c>
      <c r="O526" s="7">
        <v>2705.03</v>
      </c>
      <c r="P526">
        <v>43</v>
      </c>
      <c r="Q526" t="s">
        <v>7266</v>
      </c>
      <c r="R526">
        <f>IF(UPPER(TRIM(Table2[[#This Row],[Status_Clean]]))="CONVERTED",1,0)</f>
        <v>0</v>
      </c>
      <c r="S526">
        <f>IF(ISNUMBER(MATCH(UPPER(TRIM(Table2[[#This Row],[Status_Clean]])),{"CONTACTED","QUALIFIED","CONVERTED"},0)),1,0)</f>
        <v>0</v>
      </c>
      <c r="T526" cm="1">
        <f t="array" ref="T526">_xlfn.SWITCH(UPPER(TRIM(Table2[[#This Row],[Status_Clean]])),"NEW",1,"CONTACTED",2,"QUALIFIED",3,"CONVERTED",4,"LOST",5,99)</f>
        <v>5</v>
      </c>
      <c r="U526" t="str" cm="1">
        <f t="array" ref="U526">_xlfn.LET(_xlpm.x,IFERROR(VALUE(Table2[[#This Row],[Response_Time_Hours]]),""),IF(_xlpm.x="","CHECK",_xlfn.IFS(_xlpm.x&lt;=1,"Immediate",_xlpm.x&lt;=6,"Fast",_xlpm.x&lt;=24,"Moderate",_xlpm.x&gt;24,"Delayed")))</f>
        <v>Delayed</v>
      </c>
      <c r="V526">
        <f>FLOOR(tbl_CleanLeads[[#This Row],[Response_Time_Hours]],6)</f>
        <v>30</v>
      </c>
      <c r="W526" t="str" cm="1">
        <f t="array" ref="W526">IF(Table2[[#This Row],[Interaction_Count_Final]]="","N/A",_xlfn.IFS(Table2[[#This Row],[Interaction_Count_Final]]&lt;=2,"Low",Table2[[#This Row],[Interaction_Count_Final]]&lt;=5,"Medium",Table2[[#This Row],[Interaction_Count_Final]]&gt;=6,"High",TRUE,"CHECK"))</f>
        <v>High</v>
      </c>
      <c r="X526" t="b">
        <f t="shared" si="8"/>
        <v>1</v>
      </c>
      <c r="Y526" t="b">
        <f>tbl_CleanLeads[[#This Row],[Response_Time_Hours]]&gt;24</f>
        <v>1</v>
      </c>
      <c r="Z526" s="13" t="b">
        <f>tbl_CleanLeads[[#This Row],[Response_Time_Hours]]&gt;72</f>
        <v>0</v>
      </c>
      <c r="AA526" s="13" t="b">
        <f>tbl_CleanLeads[[#This Row],[Status_Clean]]="Converted"</f>
        <v>0</v>
      </c>
    </row>
    <row r="527" spans="1:27">
      <c r="A527" t="s">
        <v>70</v>
      </c>
      <c r="B527" t="s">
        <v>1732</v>
      </c>
      <c r="C527" t="s">
        <v>1733</v>
      </c>
      <c r="D527" t="s">
        <v>7274</v>
      </c>
      <c r="E527" t="s">
        <v>1356</v>
      </c>
      <c r="F527" t="s">
        <v>125</v>
      </c>
      <c r="G527" s="1">
        <v>45616</v>
      </c>
      <c r="H527" s="8">
        <f>MONTH(tbl_CleanLeads[[#This Row],[Lead_Date_Final]])</f>
        <v>11</v>
      </c>
      <c r="I527" t="s">
        <v>7300</v>
      </c>
      <c r="J527" t="s">
        <v>7271</v>
      </c>
      <c r="K527" t="s">
        <v>7264</v>
      </c>
      <c r="L527">
        <f>WEEKDAY(tbl_CleanLeads[[#This Row],[Lead_Date_Final]],2)</f>
        <v>3</v>
      </c>
      <c r="M527" t="s">
        <v>7272</v>
      </c>
      <c r="N527">
        <v>16.899999999999999</v>
      </c>
      <c r="O527" s="7">
        <v>3931.86</v>
      </c>
      <c r="P527">
        <v>18</v>
      </c>
      <c r="Q527" t="s">
        <v>7266</v>
      </c>
      <c r="R527">
        <f>IF(UPPER(TRIM(Table2[[#This Row],[Status_Clean]]))="CONVERTED",1,0)</f>
        <v>0</v>
      </c>
      <c r="S527">
        <f>IF(ISNUMBER(MATCH(UPPER(TRIM(Table2[[#This Row],[Status_Clean]])),{"CONTACTED","QUALIFIED","CONVERTED"},0)),1,0)</f>
        <v>1</v>
      </c>
      <c r="T527" cm="1">
        <f t="array" ref="T527">_xlfn.SWITCH(UPPER(TRIM(Table2[[#This Row],[Status_Clean]])),"NEW",1,"CONTACTED",2,"QUALIFIED",3,"CONVERTED",4,"LOST",5,99)</f>
        <v>2</v>
      </c>
      <c r="U527" t="str" cm="1">
        <f t="array" ref="U527">_xlfn.LET(_xlpm.x,IFERROR(VALUE(Table2[[#This Row],[Response_Time_Hours]]),""),IF(_xlpm.x="","CHECK",_xlfn.IFS(_xlpm.x&lt;=1,"Immediate",_xlpm.x&lt;=6,"Fast",_xlpm.x&lt;=24,"Moderate",_xlpm.x&gt;24,"Delayed")))</f>
        <v>Moderate</v>
      </c>
      <c r="V527">
        <f>FLOOR(tbl_CleanLeads[[#This Row],[Response_Time_Hours]],6)</f>
        <v>12</v>
      </c>
      <c r="W527" t="str" cm="1">
        <f t="array" ref="W527">IF(Table2[[#This Row],[Interaction_Count_Final]]="","N/A",_xlfn.IFS(Table2[[#This Row],[Interaction_Count_Final]]&lt;=2,"Low",Table2[[#This Row],[Interaction_Count_Final]]&lt;=5,"Medium",Table2[[#This Row],[Interaction_Count_Final]]&gt;=6,"High",TRUE,"CHECK"))</f>
        <v>High</v>
      </c>
      <c r="X527" t="b">
        <f t="shared" si="8"/>
        <v>1</v>
      </c>
      <c r="Y527" t="b">
        <f>tbl_CleanLeads[[#This Row],[Response_Time_Hours]]&gt;24</f>
        <v>0</v>
      </c>
      <c r="Z527" s="13" t="b">
        <f>tbl_CleanLeads[[#This Row],[Response_Time_Hours]]&gt;72</f>
        <v>0</v>
      </c>
      <c r="AA527" s="13" t="b">
        <f>tbl_CleanLeads[[#This Row],[Status_Clean]]="Converted"</f>
        <v>0</v>
      </c>
    </row>
    <row r="528" spans="1:27">
      <c r="A528" t="s">
        <v>70</v>
      </c>
      <c r="B528" t="s">
        <v>1736</v>
      </c>
      <c r="C528" t="s">
        <v>1737</v>
      </c>
      <c r="D528" t="s">
        <v>7258</v>
      </c>
      <c r="E528" t="s">
        <v>7308</v>
      </c>
      <c r="F528" t="s">
        <v>71</v>
      </c>
      <c r="G528" s="1">
        <v>45352</v>
      </c>
      <c r="H528" s="8">
        <f>MONTH(tbl_CleanLeads[[#This Row],[Lead_Date_Final]])</f>
        <v>3</v>
      </c>
      <c r="I528" t="s">
        <v>7295</v>
      </c>
      <c r="J528" t="s">
        <v>7271</v>
      </c>
      <c r="K528" t="s">
        <v>7284</v>
      </c>
      <c r="L528">
        <f>WEEKDAY(tbl_CleanLeads[[#This Row],[Lead_Date_Final]],2)</f>
        <v>5</v>
      </c>
      <c r="M528" t="s">
        <v>7312</v>
      </c>
      <c r="N528">
        <v>45.599999999999994</v>
      </c>
      <c r="O528" s="7">
        <v>4366.38</v>
      </c>
      <c r="P528">
        <v>18</v>
      </c>
      <c r="Q528" t="s">
        <v>7273</v>
      </c>
      <c r="R528">
        <f>IF(UPPER(TRIM(Table2[[#This Row],[Status_Clean]]))="CONVERTED",1,0)</f>
        <v>0</v>
      </c>
      <c r="S528">
        <f>IF(ISNUMBER(MATCH(UPPER(TRIM(Table2[[#This Row],[Status_Clean]])),{"CONTACTED","QUALIFIED","CONVERTED"},0)),1,0)</f>
        <v>1</v>
      </c>
      <c r="T528" cm="1">
        <f t="array" ref="T528">_xlfn.SWITCH(UPPER(TRIM(Table2[[#This Row],[Status_Clean]])),"NEW",1,"CONTACTED",2,"QUALIFIED",3,"CONVERTED",4,"LOST",5,99)</f>
        <v>3</v>
      </c>
      <c r="U528" t="str" cm="1">
        <f t="array" ref="U528">_xlfn.LET(_xlpm.x,IFERROR(VALUE(Table2[[#This Row],[Response_Time_Hours]]),""),IF(_xlpm.x="","CHECK",_xlfn.IFS(_xlpm.x&lt;=1,"Immediate",_xlpm.x&lt;=6,"Fast",_xlpm.x&lt;=24,"Moderate",_xlpm.x&gt;24,"Delayed")))</f>
        <v>Delayed</v>
      </c>
      <c r="V528">
        <f>FLOOR(tbl_CleanLeads[[#This Row],[Response_Time_Hours]],6)</f>
        <v>42</v>
      </c>
      <c r="W528" t="str" cm="1">
        <f t="array" ref="W528">IF(Table2[[#This Row],[Interaction_Count_Final]]="","N/A",_xlfn.IFS(Table2[[#This Row],[Interaction_Count_Final]]&lt;=2,"Low",Table2[[#This Row],[Interaction_Count_Final]]&lt;=5,"Medium",Table2[[#This Row],[Interaction_Count_Final]]&gt;=6,"High",TRUE,"CHECK"))</f>
        <v>High</v>
      </c>
      <c r="X528" t="b">
        <f t="shared" si="8"/>
        <v>1</v>
      </c>
      <c r="Y528" t="b">
        <f>tbl_CleanLeads[[#This Row],[Response_Time_Hours]]&gt;24</f>
        <v>1</v>
      </c>
      <c r="Z528" s="13" t="b">
        <f>tbl_CleanLeads[[#This Row],[Response_Time_Hours]]&gt;72</f>
        <v>0</v>
      </c>
      <c r="AA528" s="13" t="b">
        <f>tbl_CleanLeads[[#This Row],[Status_Clean]]="Converted"</f>
        <v>0</v>
      </c>
    </row>
    <row r="529" spans="1:27">
      <c r="A529" t="s">
        <v>70</v>
      </c>
      <c r="B529" t="s">
        <v>1739</v>
      </c>
      <c r="C529" t="s">
        <v>7771</v>
      </c>
      <c r="D529" t="s">
        <v>7268</v>
      </c>
      <c r="E529" t="s">
        <v>106</v>
      </c>
      <c r="F529" t="s">
        <v>71</v>
      </c>
      <c r="G529" s="1">
        <v>45465</v>
      </c>
      <c r="H529" s="8">
        <f>MONTH(tbl_CleanLeads[[#This Row],[Lead_Date_Final]])</f>
        <v>6</v>
      </c>
      <c r="I529" t="s">
        <v>7276</v>
      </c>
      <c r="J529" t="s">
        <v>7271</v>
      </c>
      <c r="K529" t="s">
        <v>7277</v>
      </c>
      <c r="L529">
        <f>WEEKDAY(tbl_CleanLeads[[#This Row],[Lead_Date_Final]],2)</f>
        <v>6</v>
      </c>
      <c r="M529" t="s">
        <v>7278</v>
      </c>
      <c r="N529">
        <v>32.6</v>
      </c>
      <c r="O529" s="7">
        <v>1202.26</v>
      </c>
      <c r="P529">
        <v>7</v>
      </c>
      <c r="Q529" t="s">
        <v>7289</v>
      </c>
      <c r="R529">
        <f>IF(UPPER(TRIM(Table2[[#This Row],[Status_Clean]]))="CONVERTED",1,0)</f>
        <v>0</v>
      </c>
      <c r="S529">
        <f>IF(ISNUMBER(MATCH(UPPER(TRIM(Table2[[#This Row],[Status_Clean]])),{"CONTACTED","QUALIFIED","CONVERTED"},0)),1,0)</f>
        <v>1</v>
      </c>
      <c r="T529" cm="1">
        <f t="array" ref="T529">_xlfn.SWITCH(UPPER(TRIM(Table2[[#This Row],[Status_Clean]])),"NEW",1,"CONTACTED",2,"QUALIFIED",3,"CONVERTED",4,"LOST",5,99)</f>
        <v>3</v>
      </c>
      <c r="U529" t="str" cm="1">
        <f t="array" ref="U529">_xlfn.LET(_xlpm.x,IFERROR(VALUE(Table2[[#This Row],[Response_Time_Hours]]),""),IF(_xlpm.x="","CHECK",_xlfn.IFS(_xlpm.x&lt;=1,"Immediate",_xlpm.x&lt;=6,"Fast",_xlpm.x&lt;=24,"Moderate",_xlpm.x&gt;24,"Delayed")))</f>
        <v>Delayed</v>
      </c>
      <c r="V529">
        <f>FLOOR(tbl_CleanLeads[[#This Row],[Response_Time_Hours]],6)</f>
        <v>30</v>
      </c>
      <c r="W529" t="str" cm="1">
        <f t="array" ref="W529">IF(Table2[[#This Row],[Interaction_Count_Final]]="","N/A",_xlfn.IFS(Table2[[#This Row],[Interaction_Count_Final]]&lt;=2,"Low",Table2[[#This Row],[Interaction_Count_Final]]&lt;=5,"Medium",Table2[[#This Row],[Interaction_Count_Final]]&gt;=6,"High",TRUE,"CHECK"))</f>
        <v>High</v>
      </c>
      <c r="X529" t="b">
        <f t="shared" si="8"/>
        <v>1</v>
      </c>
      <c r="Y529" t="b">
        <f>tbl_CleanLeads[[#This Row],[Response_Time_Hours]]&gt;24</f>
        <v>1</v>
      </c>
      <c r="Z529" s="13" t="b">
        <f>tbl_CleanLeads[[#This Row],[Response_Time_Hours]]&gt;72</f>
        <v>0</v>
      </c>
      <c r="AA529" s="13" t="b">
        <f>tbl_CleanLeads[[#This Row],[Status_Clean]]="Converted"</f>
        <v>0</v>
      </c>
    </row>
    <row r="530" spans="1:27">
      <c r="A530" t="s">
        <v>63</v>
      </c>
      <c r="B530" t="s">
        <v>1743</v>
      </c>
      <c r="C530" t="s">
        <v>1744</v>
      </c>
      <c r="D530" t="s">
        <v>7303</v>
      </c>
      <c r="E530" t="s">
        <v>792</v>
      </c>
      <c r="F530" t="s">
        <v>71</v>
      </c>
      <c r="G530" s="1">
        <v>45164</v>
      </c>
      <c r="H530" s="8">
        <f>MONTH(tbl_CleanLeads[[#This Row],[Lead_Date_Final]])</f>
        <v>8</v>
      </c>
      <c r="I530" t="s">
        <v>7310</v>
      </c>
      <c r="J530" t="s">
        <v>7263</v>
      </c>
      <c r="K530" t="s">
        <v>7288</v>
      </c>
      <c r="L530">
        <f>WEEKDAY(tbl_CleanLeads[[#This Row],[Lead_Date_Final]],2)</f>
        <v>6</v>
      </c>
      <c r="M530" t="s">
        <v>7278</v>
      </c>
      <c r="N530">
        <v>18.8</v>
      </c>
      <c r="O530" s="7">
        <v>2612.35</v>
      </c>
      <c r="P530">
        <v>30</v>
      </c>
      <c r="Q530" t="s">
        <v>7266</v>
      </c>
      <c r="R530">
        <f>IF(UPPER(TRIM(Table2[[#This Row],[Status_Clean]]))="CONVERTED",1,0)</f>
        <v>0</v>
      </c>
      <c r="S530">
        <f>IF(ISNUMBER(MATCH(UPPER(TRIM(Table2[[#This Row],[Status_Clean]])),{"CONTACTED","QUALIFIED","CONVERTED"},0)),1,0)</f>
        <v>1</v>
      </c>
      <c r="T530" cm="1">
        <f t="array" ref="T530">_xlfn.SWITCH(UPPER(TRIM(Table2[[#This Row],[Status_Clean]])),"NEW",1,"CONTACTED",2,"QUALIFIED",3,"CONVERTED",4,"LOST",5,99)</f>
        <v>3</v>
      </c>
      <c r="U530" t="str" cm="1">
        <f t="array" ref="U530">_xlfn.LET(_xlpm.x,IFERROR(VALUE(Table2[[#This Row],[Response_Time_Hours]]),""),IF(_xlpm.x="","CHECK",_xlfn.IFS(_xlpm.x&lt;=1,"Immediate",_xlpm.x&lt;=6,"Fast",_xlpm.x&lt;=24,"Moderate",_xlpm.x&gt;24,"Delayed")))</f>
        <v>Moderate</v>
      </c>
      <c r="V530">
        <f>FLOOR(tbl_CleanLeads[[#This Row],[Response_Time_Hours]],6)</f>
        <v>18</v>
      </c>
      <c r="W530" t="str" cm="1">
        <f t="array" ref="W530">IF(Table2[[#This Row],[Interaction_Count_Final]]="","N/A",_xlfn.IFS(Table2[[#This Row],[Interaction_Count_Final]]&lt;=2,"Low",Table2[[#This Row],[Interaction_Count_Final]]&lt;=5,"Medium",Table2[[#This Row],[Interaction_Count_Final]]&gt;=6,"High",TRUE,"CHECK"))</f>
        <v>High</v>
      </c>
      <c r="X530" t="b">
        <f t="shared" si="8"/>
        <v>1</v>
      </c>
      <c r="Y530" t="b">
        <f>tbl_CleanLeads[[#This Row],[Response_Time_Hours]]&gt;24</f>
        <v>0</v>
      </c>
      <c r="Z530" s="13" t="b">
        <f>tbl_CleanLeads[[#This Row],[Response_Time_Hours]]&gt;72</f>
        <v>0</v>
      </c>
      <c r="AA530" s="13" t="b">
        <f>tbl_CleanLeads[[#This Row],[Status_Clean]]="Converted"</f>
        <v>0</v>
      </c>
    </row>
    <row r="531" spans="1:27">
      <c r="A531" t="s">
        <v>63</v>
      </c>
      <c r="B531" t="s">
        <v>1746</v>
      </c>
      <c r="C531" t="s">
        <v>1747</v>
      </c>
      <c r="D531" t="s">
        <v>7303</v>
      </c>
      <c r="E531" t="s">
        <v>123</v>
      </c>
      <c r="F531" t="s">
        <v>250</v>
      </c>
      <c r="G531" s="1">
        <v>45432</v>
      </c>
      <c r="H531" s="8">
        <f>MONTH(tbl_CleanLeads[[#This Row],[Lead_Date_Final]])</f>
        <v>5</v>
      </c>
      <c r="I531" t="s">
        <v>7314</v>
      </c>
      <c r="J531" t="s">
        <v>7271</v>
      </c>
      <c r="K531" t="s">
        <v>7277</v>
      </c>
      <c r="L531">
        <f>WEEKDAY(tbl_CleanLeads[[#This Row],[Lead_Date_Final]],2)</f>
        <v>1</v>
      </c>
      <c r="M531" t="s">
        <v>7298</v>
      </c>
      <c r="N531">
        <v>65</v>
      </c>
      <c r="O531" s="7">
        <v>3072.78</v>
      </c>
      <c r="P531">
        <v>3</v>
      </c>
      <c r="Q531" t="s">
        <v>7266</v>
      </c>
      <c r="R531">
        <f>IF(UPPER(TRIM(Table2[[#This Row],[Status_Clean]]))="CONVERTED",1,0)</f>
        <v>1</v>
      </c>
      <c r="S531">
        <f>IF(ISNUMBER(MATCH(UPPER(TRIM(Table2[[#This Row],[Status_Clean]])),{"CONTACTED","QUALIFIED","CONVERTED"},0)),1,0)</f>
        <v>1</v>
      </c>
      <c r="T531" cm="1">
        <f t="array" ref="T531">_xlfn.SWITCH(UPPER(TRIM(Table2[[#This Row],[Status_Clean]])),"NEW",1,"CONTACTED",2,"QUALIFIED",3,"CONVERTED",4,"LOST",5,99)</f>
        <v>4</v>
      </c>
      <c r="U531" t="str" cm="1">
        <f t="array" ref="U531">_xlfn.LET(_xlpm.x,IFERROR(VALUE(Table2[[#This Row],[Response_Time_Hours]]),""),IF(_xlpm.x="","CHECK",_xlfn.IFS(_xlpm.x&lt;=1,"Immediate",_xlpm.x&lt;=6,"Fast",_xlpm.x&lt;=24,"Moderate",_xlpm.x&gt;24,"Delayed")))</f>
        <v>Delayed</v>
      </c>
      <c r="V531">
        <f>FLOOR(tbl_CleanLeads[[#This Row],[Response_Time_Hours]],6)</f>
        <v>60</v>
      </c>
      <c r="W531" t="str" cm="1">
        <f t="array" ref="W531">IF(Table2[[#This Row],[Interaction_Count_Final]]="","N/A",_xlfn.IFS(Table2[[#This Row],[Interaction_Count_Final]]&lt;=2,"Low",Table2[[#This Row],[Interaction_Count_Final]]&lt;=5,"Medium",Table2[[#This Row],[Interaction_Count_Final]]&gt;=6,"High",TRUE,"CHECK"))</f>
        <v>Medium</v>
      </c>
      <c r="X531" t="b">
        <f t="shared" si="8"/>
        <v>1</v>
      </c>
      <c r="Y531" t="b">
        <f>tbl_CleanLeads[[#This Row],[Response_Time_Hours]]&gt;24</f>
        <v>1</v>
      </c>
      <c r="Z531" s="13" t="b">
        <f>tbl_CleanLeads[[#This Row],[Response_Time_Hours]]&gt;72</f>
        <v>0</v>
      </c>
      <c r="AA531" s="13" t="b">
        <f>tbl_CleanLeads[[#This Row],[Status_Clean]]="Converted"</f>
        <v>1</v>
      </c>
    </row>
    <row r="532" spans="1:27">
      <c r="A532" t="s">
        <v>90</v>
      </c>
      <c r="B532" t="s">
        <v>1749</v>
      </c>
      <c r="C532" t="s">
        <v>1750</v>
      </c>
      <c r="D532" t="s">
        <v>7258</v>
      </c>
      <c r="E532" t="s">
        <v>792</v>
      </c>
      <c r="F532" t="s">
        <v>193</v>
      </c>
      <c r="G532" s="1">
        <v>45029</v>
      </c>
      <c r="H532" s="8">
        <f>MONTH(tbl_CleanLeads[[#This Row],[Lead_Date_Final]])</f>
        <v>4</v>
      </c>
      <c r="I532" t="s">
        <v>7297</v>
      </c>
      <c r="J532" t="s">
        <v>7263</v>
      </c>
      <c r="K532" t="s">
        <v>7277</v>
      </c>
      <c r="L532">
        <f>WEEKDAY(tbl_CleanLeads[[#This Row],[Lead_Date_Final]],2)</f>
        <v>4</v>
      </c>
      <c r="M532" t="s">
        <v>7285</v>
      </c>
      <c r="N532">
        <v>55.4</v>
      </c>
      <c r="O532" s="7">
        <v>4746.93</v>
      </c>
      <c r="P532">
        <v>12</v>
      </c>
      <c r="Q532" t="s">
        <v>7273</v>
      </c>
      <c r="R532">
        <f>IF(UPPER(TRIM(Table2[[#This Row],[Status_Clean]]))="CONVERTED",1,0)</f>
        <v>0</v>
      </c>
      <c r="S532">
        <f>IF(ISNUMBER(MATCH(UPPER(TRIM(Table2[[#This Row],[Status_Clean]])),{"CONTACTED","QUALIFIED","CONVERTED"},0)),1,0)</f>
        <v>0</v>
      </c>
      <c r="T532" cm="1">
        <f t="array" ref="T532">_xlfn.SWITCH(UPPER(TRIM(Table2[[#This Row],[Status_Clean]])),"NEW",1,"CONTACTED",2,"QUALIFIED",3,"CONVERTED",4,"LOST",5,99)</f>
        <v>1</v>
      </c>
      <c r="U532" t="str" cm="1">
        <f t="array" ref="U532">_xlfn.LET(_xlpm.x,IFERROR(VALUE(Table2[[#This Row],[Response_Time_Hours]]),""),IF(_xlpm.x="","CHECK",_xlfn.IFS(_xlpm.x&lt;=1,"Immediate",_xlpm.x&lt;=6,"Fast",_xlpm.x&lt;=24,"Moderate",_xlpm.x&gt;24,"Delayed")))</f>
        <v>Delayed</v>
      </c>
      <c r="V532">
        <f>FLOOR(tbl_CleanLeads[[#This Row],[Response_Time_Hours]],6)</f>
        <v>54</v>
      </c>
      <c r="W532" t="str" cm="1">
        <f t="array" ref="W532">IF(Table2[[#This Row],[Interaction_Count_Final]]="","N/A",_xlfn.IFS(Table2[[#This Row],[Interaction_Count_Final]]&lt;=2,"Low",Table2[[#This Row],[Interaction_Count_Final]]&lt;=5,"Medium",Table2[[#This Row],[Interaction_Count_Final]]&gt;=6,"High",TRUE,"CHECK"))</f>
        <v>High</v>
      </c>
      <c r="X532" t="b">
        <f t="shared" si="8"/>
        <v>1</v>
      </c>
      <c r="Y532" t="b">
        <f>tbl_CleanLeads[[#This Row],[Response_Time_Hours]]&gt;24</f>
        <v>1</v>
      </c>
      <c r="Z532" s="13" t="b">
        <f>tbl_CleanLeads[[#This Row],[Response_Time_Hours]]&gt;72</f>
        <v>0</v>
      </c>
      <c r="AA532" s="13" t="b">
        <f>tbl_CleanLeads[[#This Row],[Status_Clean]]="Converted"</f>
        <v>0</v>
      </c>
    </row>
    <row r="533" spans="1:27">
      <c r="A533" t="s">
        <v>90</v>
      </c>
      <c r="B533" t="s">
        <v>1752</v>
      </c>
      <c r="C533" t="s">
        <v>1753</v>
      </c>
      <c r="D533" t="s">
        <v>7274</v>
      </c>
      <c r="E533" t="s">
        <v>311</v>
      </c>
      <c r="F533" t="s">
        <v>125</v>
      </c>
      <c r="G533" s="1">
        <v>45069</v>
      </c>
      <c r="H533" s="8">
        <f>MONTH(tbl_CleanLeads[[#This Row],[Lead_Date_Final]])</f>
        <v>5</v>
      </c>
      <c r="I533" t="s">
        <v>7314</v>
      </c>
      <c r="J533" t="s">
        <v>7263</v>
      </c>
      <c r="K533" t="s">
        <v>7277</v>
      </c>
      <c r="L533">
        <f>WEEKDAY(tbl_CleanLeads[[#This Row],[Lead_Date_Final]],2)</f>
        <v>2</v>
      </c>
      <c r="M533" t="s">
        <v>7265</v>
      </c>
      <c r="N533">
        <v>56.2</v>
      </c>
      <c r="O533" s="7">
        <v>3611.25</v>
      </c>
      <c r="P533">
        <v>35</v>
      </c>
      <c r="Q533" t="s">
        <v>7266</v>
      </c>
      <c r="R533">
        <f>IF(UPPER(TRIM(Table2[[#This Row],[Status_Clean]]))="CONVERTED",1,0)</f>
        <v>0</v>
      </c>
      <c r="S533">
        <f>IF(ISNUMBER(MATCH(UPPER(TRIM(Table2[[#This Row],[Status_Clean]])),{"CONTACTED","QUALIFIED","CONVERTED"},0)),1,0)</f>
        <v>1</v>
      </c>
      <c r="T533" cm="1">
        <f t="array" ref="T533">_xlfn.SWITCH(UPPER(TRIM(Table2[[#This Row],[Status_Clean]])),"NEW",1,"CONTACTED",2,"QUALIFIED",3,"CONVERTED",4,"LOST",5,99)</f>
        <v>2</v>
      </c>
      <c r="U533" t="str" cm="1">
        <f t="array" ref="U533">_xlfn.LET(_xlpm.x,IFERROR(VALUE(Table2[[#This Row],[Response_Time_Hours]]),""),IF(_xlpm.x="","CHECK",_xlfn.IFS(_xlpm.x&lt;=1,"Immediate",_xlpm.x&lt;=6,"Fast",_xlpm.x&lt;=24,"Moderate",_xlpm.x&gt;24,"Delayed")))</f>
        <v>Delayed</v>
      </c>
      <c r="V533">
        <f>FLOOR(tbl_CleanLeads[[#This Row],[Response_Time_Hours]],6)</f>
        <v>54</v>
      </c>
      <c r="W533" t="str" cm="1">
        <f t="array" ref="W533">IF(Table2[[#This Row],[Interaction_Count_Final]]="","N/A",_xlfn.IFS(Table2[[#This Row],[Interaction_Count_Final]]&lt;=2,"Low",Table2[[#This Row],[Interaction_Count_Final]]&lt;=5,"Medium",Table2[[#This Row],[Interaction_Count_Final]]&gt;=6,"High",TRUE,"CHECK"))</f>
        <v>High</v>
      </c>
      <c r="X533" t="b">
        <f t="shared" si="8"/>
        <v>1</v>
      </c>
      <c r="Y533" t="b">
        <f>tbl_CleanLeads[[#This Row],[Response_Time_Hours]]&gt;24</f>
        <v>1</v>
      </c>
      <c r="Z533" s="13" t="b">
        <f>tbl_CleanLeads[[#This Row],[Response_Time_Hours]]&gt;72</f>
        <v>0</v>
      </c>
      <c r="AA533" s="13" t="b">
        <f>tbl_CleanLeads[[#This Row],[Status_Clean]]="Converted"</f>
        <v>0</v>
      </c>
    </row>
    <row r="534" spans="1:27">
      <c r="A534" t="s">
        <v>70</v>
      </c>
      <c r="B534" t="s">
        <v>1756</v>
      </c>
      <c r="C534" t="s">
        <v>1757</v>
      </c>
      <c r="D534" t="s">
        <v>7258</v>
      </c>
      <c r="E534" t="s">
        <v>473</v>
      </c>
      <c r="F534" t="s">
        <v>125</v>
      </c>
      <c r="G534" s="1">
        <v>45337</v>
      </c>
      <c r="H534" s="8">
        <f>MONTH(tbl_CleanLeads[[#This Row],[Lead_Date_Final]])</f>
        <v>2</v>
      </c>
      <c r="I534" t="s">
        <v>7283</v>
      </c>
      <c r="J534" t="s">
        <v>7271</v>
      </c>
      <c r="K534" t="s">
        <v>7284</v>
      </c>
      <c r="L534">
        <f>WEEKDAY(tbl_CleanLeads[[#This Row],[Lead_Date_Final]],2)</f>
        <v>4</v>
      </c>
      <c r="M534" t="s">
        <v>7285</v>
      </c>
      <c r="N534">
        <v>4.2</v>
      </c>
      <c r="O534" s="7">
        <v>4633.2299999999996</v>
      </c>
      <c r="P534">
        <v>13</v>
      </c>
      <c r="Q534" t="s">
        <v>7273</v>
      </c>
      <c r="R534">
        <f>IF(UPPER(TRIM(Table2[[#This Row],[Status_Clean]]))="CONVERTED",1,0)</f>
        <v>0</v>
      </c>
      <c r="S534">
        <f>IF(ISNUMBER(MATCH(UPPER(TRIM(Table2[[#This Row],[Status_Clean]])),{"CONTACTED","QUALIFIED","CONVERTED"},0)),1,0)</f>
        <v>1</v>
      </c>
      <c r="T534" cm="1">
        <f t="array" ref="T534">_xlfn.SWITCH(UPPER(TRIM(Table2[[#This Row],[Status_Clean]])),"NEW",1,"CONTACTED",2,"QUALIFIED",3,"CONVERTED",4,"LOST",5,99)</f>
        <v>2</v>
      </c>
      <c r="U534" t="str" cm="1">
        <f t="array" ref="U534">_xlfn.LET(_xlpm.x,IFERROR(VALUE(Table2[[#This Row],[Response_Time_Hours]]),""),IF(_xlpm.x="","CHECK",_xlfn.IFS(_xlpm.x&lt;=1,"Immediate",_xlpm.x&lt;=6,"Fast",_xlpm.x&lt;=24,"Moderate",_xlpm.x&gt;24,"Delayed")))</f>
        <v>Fast</v>
      </c>
      <c r="V534">
        <f>FLOOR(tbl_CleanLeads[[#This Row],[Response_Time_Hours]],6)</f>
        <v>0</v>
      </c>
      <c r="W534" t="str" cm="1">
        <f t="array" ref="W534">IF(Table2[[#This Row],[Interaction_Count_Final]]="","N/A",_xlfn.IFS(Table2[[#This Row],[Interaction_Count_Final]]&lt;=2,"Low",Table2[[#This Row],[Interaction_Count_Final]]&lt;=5,"Medium",Table2[[#This Row],[Interaction_Count_Final]]&gt;=6,"High",TRUE,"CHECK"))</f>
        <v>High</v>
      </c>
      <c r="X534" t="b">
        <f t="shared" si="8"/>
        <v>1</v>
      </c>
      <c r="Y534" t="b">
        <f>tbl_CleanLeads[[#This Row],[Response_Time_Hours]]&gt;24</f>
        <v>0</v>
      </c>
      <c r="Z534" s="13" t="b">
        <f>tbl_CleanLeads[[#This Row],[Response_Time_Hours]]&gt;72</f>
        <v>0</v>
      </c>
      <c r="AA534" s="13" t="b">
        <f>tbl_CleanLeads[[#This Row],[Status_Clean]]="Converted"</f>
        <v>0</v>
      </c>
    </row>
    <row r="535" spans="1:27">
      <c r="A535" t="s">
        <v>63</v>
      </c>
      <c r="B535" t="s">
        <v>1759</v>
      </c>
      <c r="C535" t="s">
        <v>1760</v>
      </c>
      <c r="D535" t="s">
        <v>7258</v>
      </c>
      <c r="E535" t="s">
        <v>263</v>
      </c>
      <c r="F535" t="s">
        <v>71</v>
      </c>
      <c r="G535" s="1">
        <v>45205</v>
      </c>
      <c r="H535" s="8">
        <f>MONTH(tbl_CleanLeads[[#This Row],[Lead_Date_Final]])</f>
        <v>10</v>
      </c>
      <c r="I535" t="s">
        <v>7270</v>
      </c>
      <c r="J535" t="s">
        <v>7263</v>
      </c>
      <c r="K535" t="s">
        <v>7264</v>
      </c>
      <c r="L535">
        <f>WEEKDAY(tbl_CleanLeads[[#This Row],[Lead_Date_Final]],2)</f>
        <v>5</v>
      </c>
      <c r="M535" t="s">
        <v>7312</v>
      </c>
      <c r="N535">
        <v>56.9</v>
      </c>
      <c r="O535" s="7">
        <v>4968.79</v>
      </c>
      <c r="P535">
        <v>45</v>
      </c>
      <c r="Q535" t="s">
        <v>7273</v>
      </c>
      <c r="R535">
        <f>IF(UPPER(TRIM(Table2[[#This Row],[Status_Clean]]))="CONVERTED",1,0)</f>
        <v>0</v>
      </c>
      <c r="S535">
        <f>IF(ISNUMBER(MATCH(UPPER(TRIM(Table2[[#This Row],[Status_Clean]])),{"CONTACTED","QUALIFIED","CONVERTED"},0)),1,0)</f>
        <v>1</v>
      </c>
      <c r="T535" cm="1">
        <f t="array" ref="T535">_xlfn.SWITCH(UPPER(TRIM(Table2[[#This Row],[Status_Clean]])),"NEW",1,"CONTACTED",2,"QUALIFIED",3,"CONVERTED",4,"LOST",5,99)</f>
        <v>3</v>
      </c>
      <c r="U535" t="str" cm="1">
        <f t="array" ref="U535">_xlfn.LET(_xlpm.x,IFERROR(VALUE(Table2[[#This Row],[Response_Time_Hours]]),""),IF(_xlpm.x="","CHECK",_xlfn.IFS(_xlpm.x&lt;=1,"Immediate",_xlpm.x&lt;=6,"Fast",_xlpm.x&lt;=24,"Moderate",_xlpm.x&gt;24,"Delayed")))</f>
        <v>Delayed</v>
      </c>
      <c r="V535">
        <f>FLOOR(tbl_CleanLeads[[#This Row],[Response_Time_Hours]],6)</f>
        <v>54</v>
      </c>
      <c r="W535" t="str" cm="1">
        <f t="array" ref="W535">IF(Table2[[#This Row],[Interaction_Count_Final]]="","N/A",_xlfn.IFS(Table2[[#This Row],[Interaction_Count_Final]]&lt;=2,"Low",Table2[[#This Row],[Interaction_Count_Final]]&lt;=5,"Medium",Table2[[#This Row],[Interaction_Count_Final]]&gt;=6,"High",TRUE,"CHECK"))</f>
        <v>High</v>
      </c>
      <c r="X535" t="b">
        <f t="shared" si="8"/>
        <v>1</v>
      </c>
      <c r="Y535" t="b">
        <f>tbl_CleanLeads[[#This Row],[Response_Time_Hours]]&gt;24</f>
        <v>1</v>
      </c>
      <c r="Z535" s="13" t="b">
        <f>tbl_CleanLeads[[#This Row],[Response_Time_Hours]]&gt;72</f>
        <v>0</v>
      </c>
      <c r="AA535" s="13" t="b">
        <f>tbl_CleanLeads[[#This Row],[Status_Clean]]="Converted"</f>
        <v>0</v>
      </c>
    </row>
    <row r="536" spans="1:27">
      <c r="A536" t="s">
        <v>63</v>
      </c>
      <c r="B536" t="s">
        <v>1762</v>
      </c>
      <c r="C536" t="s">
        <v>1763</v>
      </c>
      <c r="D536" t="s">
        <v>7303</v>
      </c>
      <c r="E536" t="s">
        <v>222</v>
      </c>
      <c r="F536" t="s">
        <v>173</v>
      </c>
      <c r="G536" s="1">
        <v>45040</v>
      </c>
      <c r="H536" s="8">
        <f>MONTH(tbl_CleanLeads[[#This Row],[Lead_Date_Final]])</f>
        <v>4</v>
      </c>
      <c r="I536" t="s">
        <v>7297</v>
      </c>
      <c r="J536" t="s">
        <v>7263</v>
      </c>
      <c r="K536" t="s">
        <v>7277</v>
      </c>
      <c r="L536">
        <f>WEEKDAY(tbl_CleanLeads[[#This Row],[Lead_Date_Final]],2)</f>
        <v>1</v>
      </c>
      <c r="M536" t="s">
        <v>7298</v>
      </c>
      <c r="N536">
        <v>50</v>
      </c>
      <c r="O536" s="7">
        <v>4814.05</v>
      </c>
      <c r="P536">
        <v>7</v>
      </c>
      <c r="Q536" t="s">
        <v>7273</v>
      </c>
      <c r="R536">
        <f>IF(UPPER(TRIM(Table2[[#This Row],[Status_Clean]]))="CONVERTED",1,0)</f>
        <v>0</v>
      </c>
      <c r="S536">
        <f>IF(ISNUMBER(MATCH(UPPER(TRIM(Table2[[#This Row],[Status_Clean]])),{"CONTACTED","QUALIFIED","CONVERTED"},0)),1,0)</f>
        <v>0</v>
      </c>
      <c r="T536" cm="1">
        <f t="array" ref="T536">_xlfn.SWITCH(UPPER(TRIM(Table2[[#This Row],[Status_Clean]])),"NEW",1,"CONTACTED",2,"QUALIFIED",3,"CONVERTED",4,"LOST",5,99)</f>
        <v>5</v>
      </c>
      <c r="U536" t="str" cm="1">
        <f t="array" ref="U536">_xlfn.LET(_xlpm.x,IFERROR(VALUE(Table2[[#This Row],[Response_Time_Hours]]),""),IF(_xlpm.x="","CHECK",_xlfn.IFS(_xlpm.x&lt;=1,"Immediate",_xlpm.x&lt;=6,"Fast",_xlpm.x&lt;=24,"Moderate",_xlpm.x&gt;24,"Delayed")))</f>
        <v>Delayed</v>
      </c>
      <c r="V536">
        <f>FLOOR(tbl_CleanLeads[[#This Row],[Response_Time_Hours]],6)</f>
        <v>48</v>
      </c>
      <c r="W536" t="str" cm="1">
        <f t="array" ref="W536">IF(Table2[[#This Row],[Interaction_Count_Final]]="","N/A",_xlfn.IFS(Table2[[#This Row],[Interaction_Count_Final]]&lt;=2,"Low",Table2[[#This Row],[Interaction_Count_Final]]&lt;=5,"Medium",Table2[[#This Row],[Interaction_Count_Final]]&gt;=6,"High",TRUE,"CHECK"))</f>
        <v>High</v>
      </c>
      <c r="X536" t="b">
        <f t="shared" si="8"/>
        <v>1</v>
      </c>
      <c r="Y536" t="b">
        <f>tbl_CleanLeads[[#This Row],[Response_Time_Hours]]&gt;24</f>
        <v>1</v>
      </c>
      <c r="Z536" s="13" t="b">
        <f>tbl_CleanLeads[[#This Row],[Response_Time_Hours]]&gt;72</f>
        <v>0</v>
      </c>
      <c r="AA536" s="13" t="b">
        <f>tbl_CleanLeads[[#This Row],[Status_Clean]]="Converted"</f>
        <v>0</v>
      </c>
    </row>
    <row r="537" spans="1:27">
      <c r="A537" t="s">
        <v>102</v>
      </c>
      <c r="B537" t="s">
        <v>1764</v>
      </c>
      <c r="C537" t="s">
        <v>1765</v>
      </c>
      <c r="D537" t="s">
        <v>7268</v>
      </c>
      <c r="E537" t="s">
        <v>447</v>
      </c>
      <c r="F537" t="s">
        <v>125</v>
      </c>
      <c r="G537" s="1">
        <v>44927</v>
      </c>
      <c r="H537" s="8">
        <f>MONTH(tbl_CleanLeads[[#This Row],[Lead_Date_Final]])</f>
        <v>1</v>
      </c>
      <c r="I537" t="s">
        <v>7317</v>
      </c>
      <c r="J537" t="s">
        <v>7263</v>
      </c>
      <c r="K537" t="s">
        <v>7284</v>
      </c>
      <c r="L537">
        <f>WEEKDAY(tbl_CleanLeads[[#This Row],[Lead_Date_Final]],2)</f>
        <v>7</v>
      </c>
      <c r="M537" t="s">
        <v>7293</v>
      </c>
      <c r="N537">
        <v>50.2</v>
      </c>
      <c r="O537" s="7">
        <v>2756.17</v>
      </c>
      <c r="P537">
        <v>26</v>
      </c>
      <c r="Q537" t="s">
        <v>7266</v>
      </c>
      <c r="R537">
        <f>IF(UPPER(TRIM(Table2[[#This Row],[Status_Clean]]))="CONVERTED",1,0)</f>
        <v>0</v>
      </c>
      <c r="S537">
        <f>IF(ISNUMBER(MATCH(UPPER(TRIM(Table2[[#This Row],[Status_Clean]])),{"CONTACTED","QUALIFIED","CONVERTED"},0)),1,0)</f>
        <v>1</v>
      </c>
      <c r="T537" cm="1">
        <f t="array" ref="T537">_xlfn.SWITCH(UPPER(TRIM(Table2[[#This Row],[Status_Clean]])),"NEW",1,"CONTACTED",2,"QUALIFIED",3,"CONVERTED",4,"LOST",5,99)</f>
        <v>2</v>
      </c>
      <c r="U537" t="str" cm="1">
        <f t="array" ref="U537">_xlfn.LET(_xlpm.x,IFERROR(VALUE(Table2[[#This Row],[Response_Time_Hours]]),""),IF(_xlpm.x="","CHECK",_xlfn.IFS(_xlpm.x&lt;=1,"Immediate",_xlpm.x&lt;=6,"Fast",_xlpm.x&lt;=24,"Moderate",_xlpm.x&gt;24,"Delayed")))</f>
        <v>Delayed</v>
      </c>
      <c r="V537">
        <f>FLOOR(tbl_CleanLeads[[#This Row],[Response_Time_Hours]],6)</f>
        <v>48</v>
      </c>
      <c r="W537" t="str" cm="1">
        <f t="array" ref="W537">IF(Table2[[#This Row],[Interaction_Count_Final]]="","N/A",_xlfn.IFS(Table2[[#This Row],[Interaction_Count_Final]]&lt;=2,"Low",Table2[[#This Row],[Interaction_Count_Final]]&lt;=5,"Medium",Table2[[#This Row],[Interaction_Count_Final]]&gt;=6,"High",TRUE,"CHECK"))</f>
        <v>High</v>
      </c>
      <c r="X537" t="b">
        <f t="shared" si="8"/>
        <v>1</v>
      </c>
      <c r="Y537" t="b">
        <f>tbl_CleanLeads[[#This Row],[Response_Time_Hours]]&gt;24</f>
        <v>1</v>
      </c>
      <c r="Z537" s="13" t="b">
        <f>tbl_CleanLeads[[#This Row],[Response_Time_Hours]]&gt;72</f>
        <v>0</v>
      </c>
      <c r="AA537" s="13" t="b">
        <f>tbl_CleanLeads[[#This Row],[Status_Clean]]="Converted"</f>
        <v>0</v>
      </c>
    </row>
    <row r="538" spans="1:27">
      <c r="A538" t="s">
        <v>63</v>
      </c>
      <c r="B538" t="s">
        <v>1767</v>
      </c>
      <c r="C538" t="s">
        <v>1768</v>
      </c>
      <c r="D538" t="s">
        <v>7280</v>
      </c>
      <c r="E538" t="s">
        <v>263</v>
      </c>
      <c r="F538" t="s">
        <v>125</v>
      </c>
      <c r="G538" s="1">
        <v>45223</v>
      </c>
      <c r="H538" s="8">
        <f>MONTH(tbl_CleanLeads[[#This Row],[Lead_Date_Final]])</f>
        <v>10</v>
      </c>
      <c r="I538" t="s">
        <v>7270</v>
      </c>
      <c r="J538" t="s">
        <v>7263</v>
      </c>
      <c r="K538" t="s">
        <v>7264</v>
      </c>
      <c r="L538">
        <f>WEEKDAY(tbl_CleanLeads[[#This Row],[Lead_Date_Final]],2)</f>
        <v>2</v>
      </c>
      <c r="M538" t="s">
        <v>7265</v>
      </c>
      <c r="N538">
        <v>2.4000000000000004</v>
      </c>
      <c r="O538" s="7">
        <v>1297.08</v>
      </c>
      <c r="P538">
        <v>32</v>
      </c>
      <c r="Q538" t="s">
        <v>7289</v>
      </c>
      <c r="R538">
        <f>IF(UPPER(TRIM(Table2[[#This Row],[Status_Clean]]))="CONVERTED",1,0)</f>
        <v>0</v>
      </c>
      <c r="S538">
        <f>IF(ISNUMBER(MATCH(UPPER(TRIM(Table2[[#This Row],[Status_Clean]])),{"CONTACTED","QUALIFIED","CONVERTED"},0)),1,0)</f>
        <v>1</v>
      </c>
      <c r="T538" cm="1">
        <f t="array" ref="T538">_xlfn.SWITCH(UPPER(TRIM(Table2[[#This Row],[Status_Clean]])),"NEW",1,"CONTACTED",2,"QUALIFIED",3,"CONVERTED",4,"LOST",5,99)</f>
        <v>2</v>
      </c>
      <c r="U538" t="str" cm="1">
        <f t="array" ref="U538">_xlfn.LET(_xlpm.x,IFERROR(VALUE(Table2[[#This Row],[Response_Time_Hours]]),""),IF(_xlpm.x="","CHECK",_xlfn.IFS(_xlpm.x&lt;=1,"Immediate",_xlpm.x&lt;=6,"Fast",_xlpm.x&lt;=24,"Moderate",_xlpm.x&gt;24,"Delayed")))</f>
        <v>Fast</v>
      </c>
      <c r="V538">
        <f>FLOOR(tbl_CleanLeads[[#This Row],[Response_Time_Hours]],6)</f>
        <v>0</v>
      </c>
      <c r="W538" t="str" cm="1">
        <f t="array" ref="W538">IF(Table2[[#This Row],[Interaction_Count_Final]]="","N/A",_xlfn.IFS(Table2[[#This Row],[Interaction_Count_Final]]&lt;=2,"Low",Table2[[#This Row],[Interaction_Count_Final]]&lt;=5,"Medium",Table2[[#This Row],[Interaction_Count_Final]]&gt;=6,"High",TRUE,"CHECK"))</f>
        <v>High</v>
      </c>
      <c r="X538" t="b">
        <f t="shared" si="8"/>
        <v>1</v>
      </c>
      <c r="Y538" t="b">
        <f>tbl_CleanLeads[[#This Row],[Response_Time_Hours]]&gt;24</f>
        <v>0</v>
      </c>
      <c r="Z538" s="13" t="b">
        <f>tbl_CleanLeads[[#This Row],[Response_Time_Hours]]&gt;72</f>
        <v>0</v>
      </c>
      <c r="AA538" s="13" t="b">
        <f>tbl_CleanLeads[[#This Row],[Status_Clean]]="Converted"</f>
        <v>0</v>
      </c>
    </row>
    <row r="539" spans="1:27">
      <c r="A539" t="s">
        <v>70</v>
      </c>
      <c r="B539" t="s">
        <v>1770</v>
      </c>
      <c r="C539" t="s">
        <v>1771</v>
      </c>
      <c r="D539" t="s">
        <v>7268</v>
      </c>
      <c r="E539" t="s">
        <v>447</v>
      </c>
      <c r="F539" t="s">
        <v>250</v>
      </c>
      <c r="G539" s="1">
        <v>44934</v>
      </c>
      <c r="H539" s="8">
        <f>MONTH(tbl_CleanLeads[[#This Row],[Lead_Date_Final]])</f>
        <v>1</v>
      </c>
      <c r="I539" t="s">
        <v>7317</v>
      </c>
      <c r="J539" t="s">
        <v>7263</v>
      </c>
      <c r="K539" t="s">
        <v>7284</v>
      </c>
      <c r="L539">
        <f>WEEKDAY(tbl_CleanLeads[[#This Row],[Lead_Date_Final]],2)</f>
        <v>7</v>
      </c>
      <c r="M539" t="s">
        <v>7293</v>
      </c>
      <c r="N539">
        <v>20</v>
      </c>
      <c r="O539" s="7">
        <v>4869.0600000000004</v>
      </c>
      <c r="P539">
        <v>27</v>
      </c>
      <c r="Q539" t="s">
        <v>7273</v>
      </c>
      <c r="R539">
        <f>IF(UPPER(TRIM(Table2[[#This Row],[Status_Clean]]))="CONVERTED",1,0)</f>
        <v>1</v>
      </c>
      <c r="S539">
        <f>IF(ISNUMBER(MATCH(UPPER(TRIM(Table2[[#This Row],[Status_Clean]])),{"CONTACTED","QUALIFIED","CONVERTED"},0)),1,0)</f>
        <v>1</v>
      </c>
      <c r="T539" cm="1">
        <f t="array" ref="T539">_xlfn.SWITCH(UPPER(TRIM(Table2[[#This Row],[Status_Clean]])),"NEW",1,"CONTACTED",2,"QUALIFIED",3,"CONVERTED",4,"LOST",5,99)</f>
        <v>4</v>
      </c>
      <c r="U539" t="str" cm="1">
        <f t="array" ref="U539">_xlfn.LET(_xlpm.x,IFERROR(VALUE(Table2[[#This Row],[Response_Time_Hours]]),""),IF(_xlpm.x="","CHECK",_xlfn.IFS(_xlpm.x&lt;=1,"Immediate",_xlpm.x&lt;=6,"Fast",_xlpm.x&lt;=24,"Moderate",_xlpm.x&gt;24,"Delayed")))</f>
        <v>Moderate</v>
      </c>
      <c r="V539">
        <f>FLOOR(tbl_CleanLeads[[#This Row],[Response_Time_Hours]],6)</f>
        <v>18</v>
      </c>
      <c r="W539" t="str" cm="1">
        <f t="array" ref="W539">IF(Table2[[#This Row],[Interaction_Count_Final]]="","N/A",_xlfn.IFS(Table2[[#This Row],[Interaction_Count_Final]]&lt;=2,"Low",Table2[[#This Row],[Interaction_Count_Final]]&lt;=5,"Medium",Table2[[#This Row],[Interaction_Count_Final]]&gt;=6,"High",TRUE,"CHECK"))</f>
        <v>High</v>
      </c>
      <c r="X539" t="b">
        <f t="shared" si="8"/>
        <v>1</v>
      </c>
      <c r="Y539" t="b">
        <f>tbl_CleanLeads[[#This Row],[Response_Time_Hours]]&gt;24</f>
        <v>0</v>
      </c>
      <c r="Z539" s="13" t="b">
        <f>tbl_CleanLeads[[#This Row],[Response_Time_Hours]]&gt;72</f>
        <v>0</v>
      </c>
      <c r="AA539" s="13" t="b">
        <f>tbl_CleanLeads[[#This Row],[Status_Clean]]="Converted"</f>
        <v>1</v>
      </c>
    </row>
    <row r="540" spans="1:27">
      <c r="A540" t="s">
        <v>102</v>
      </c>
      <c r="B540" t="s">
        <v>1772</v>
      </c>
      <c r="C540" t="s">
        <v>1773</v>
      </c>
      <c r="D540" t="s">
        <v>7303</v>
      </c>
      <c r="E540" t="s">
        <v>101</v>
      </c>
      <c r="F540" t="s">
        <v>125</v>
      </c>
      <c r="G540" s="1">
        <v>45634</v>
      </c>
      <c r="H540" s="8">
        <f>MONTH(tbl_CleanLeads[[#This Row],[Lead_Date_Final]])</f>
        <v>12</v>
      </c>
      <c r="I540" t="s">
        <v>7262</v>
      </c>
      <c r="J540" t="s">
        <v>7271</v>
      </c>
      <c r="K540" t="s">
        <v>7264</v>
      </c>
      <c r="L540">
        <f>WEEKDAY(tbl_CleanLeads[[#This Row],[Lead_Date_Final]],2)</f>
        <v>7</v>
      </c>
      <c r="M540" t="s">
        <v>7293</v>
      </c>
      <c r="N540">
        <v>2.9</v>
      </c>
      <c r="O540" s="7">
        <v>4596.33</v>
      </c>
      <c r="P540">
        <v>21</v>
      </c>
      <c r="Q540" t="s">
        <v>7273</v>
      </c>
      <c r="R540">
        <f>IF(UPPER(TRIM(Table2[[#This Row],[Status_Clean]]))="CONVERTED",1,0)</f>
        <v>0</v>
      </c>
      <c r="S540">
        <f>IF(ISNUMBER(MATCH(UPPER(TRIM(Table2[[#This Row],[Status_Clean]])),{"CONTACTED","QUALIFIED","CONVERTED"},0)),1,0)</f>
        <v>1</v>
      </c>
      <c r="T540" cm="1">
        <f t="array" ref="T540">_xlfn.SWITCH(UPPER(TRIM(Table2[[#This Row],[Status_Clean]])),"NEW",1,"CONTACTED",2,"QUALIFIED",3,"CONVERTED",4,"LOST",5,99)</f>
        <v>2</v>
      </c>
      <c r="U540" t="str" cm="1">
        <f t="array" ref="U540">_xlfn.LET(_xlpm.x,IFERROR(VALUE(Table2[[#This Row],[Response_Time_Hours]]),""),IF(_xlpm.x="","CHECK",_xlfn.IFS(_xlpm.x&lt;=1,"Immediate",_xlpm.x&lt;=6,"Fast",_xlpm.x&lt;=24,"Moderate",_xlpm.x&gt;24,"Delayed")))</f>
        <v>Fast</v>
      </c>
      <c r="V540">
        <f>FLOOR(tbl_CleanLeads[[#This Row],[Response_Time_Hours]],6)</f>
        <v>0</v>
      </c>
      <c r="W540" t="str" cm="1">
        <f t="array" ref="W540">IF(Table2[[#This Row],[Interaction_Count_Final]]="","N/A",_xlfn.IFS(Table2[[#This Row],[Interaction_Count_Final]]&lt;=2,"Low",Table2[[#This Row],[Interaction_Count_Final]]&lt;=5,"Medium",Table2[[#This Row],[Interaction_Count_Final]]&gt;=6,"High",TRUE,"CHECK"))</f>
        <v>High</v>
      </c>
      <c r="X540" t="b">
        <f t="shared" si="8"/>
        <v>1</v>
      </c>
      <c r="Y540" t="b">
        <f>tbl_CleanLeads[[#This Row],[Response_Time_Hours]]&gt;24</f>
        <v>0</v>
      </c>
      <c r="Z540" s="13" t="b">
        <f>tbl_CleanLeads[[#This Row],[Response_Time_Hours]]&gt;72</f>
        <v>0</v>
      </c>
      <c r="AA540" s="13" t="b">
        <f>tbl_CleanLeads[[#This Row],[Status_Clean]]="Converted"</f>
        <v>0</v>
      </c>
    </row>
    <row r="541" spans="1:27">
      <c r="A541" t="s">
        <v>63</v>
      </c>
      <c r="B541" t="s">
        <v>1775</v>
      </c>
      <c r="C541" t="s">
        <v>1776</v>
      </c>
      <c r="D541" t="s">
        <v>7280</v>
      </c>
      <c r="E541" t="s">
        <v>469</v>
      </c>
      <c r="F541" t="s">
        <v>193</v>
      </c>
      <c r="G541" s="1">
        <v>45363</v>
      </c>
      <c r="H541" s="8">
        <f>MONTH(tbl_CleanLeads[[#This Row],[Lead_Date_Final]])</f>
        <v>3</v>
      </c>
      <c r="I541" t="s">
        <v>7295</v>
      </c>
      <c r="J541" t="s">
        <v>7271</v>
      </c>
      <c r="K541" t="s">
        <v>7284</v>
      </c>
      <c r="L541">
        <f>WEEKDAY(tbl_CleanLeads[[#This Row],[Lead_Date_Final]],2)</f>
        <v>2</v>
      </c>
      <c r="M541" t="s">
        <v>7265</v>
      </c>
      <c r="N541">
        <v>69.099999999999994</v>
      </c>
      <c r="O541" s="7">
        <v>2546.2399999999998</v>
      </c>
      <c r="P541">
        <v>4</v>
      </c>
      <c r="Q541" t="s">
        <v>7266</v>
      </c>
      <c r="R541">
        <f>IF(UPPER(TRIM(Table2[[#This Row],[Status_Clean]]))="CONVERTED",1,0)</f>
        <v>0</v>
      </c>
      <c r="S541">
        <f>IF(ISNUMBER(MATCH(UPPER(TRIM(Table2[[#This Row],[Status_Clean]])),{"CONTACTED","QUALIFIED","CONVERTED"},0)),1,0)</f>
        <v>0</v>
      </c>
      <c r="T541" cm="1">
        <f t="array" ref="T541">_xlfn.SWITCH(UPPER(TRIM(Table2[[#This Row],[Status_Clean]])),"NEW",1,"CONTACTED",2,"QUALIFIED",3,"CONVERTED",4,"LOST",5,99)</f>
        <v>1</v>
      </c>
      <c r="U541" t="str" cm="1">
        <f t="array" ref="U541">_xlfn.LET(_xlpm.x,IFERROR(VALUE(Table2[[#This Row],[Response_Time_Hours]]),""),IF(_xlpm.x="","CHECK",_xlfn.IFS(_xlpm.x&lt;=1,"Immediate",_xlpm.x&lt;=6,"Fast",_xlpm.x&lt;=24,"Moderate",_xlpm.x&gt;24,"Delayed")))</f>
        <v>Delayed</v>
      </c>
      <c r="V541">
        <f>FLOOR(tbl_CleanLeads[[#This Row],[Response_Time_Hours]],6)</f>
        <v>66</v>
      </c>
      <c r="W541" t="str" cm="1">
        <f t="array" ref="W541">IF(Table2[[#This Row],[Interaction_Count_Final]]="","N/A",_xlfn.IFS(Table2[[#This Row],[Interaction_Count_Final]]&lt;=2,"Low",Table2[[#This Row],[Interaction_Count_Final]]&lt;=5,"Medium",Table2[[#This Row],[Interaction_Count_Final]]&gt;=6,"High",TRUE,"CHECK"))</f>
        <v>Medium</v>
      </c>
      <c r="X541" t="b">
        <f t="shared" si="8"/>
        <v>1</v>
      </c>
      <c r="Y541" t="b">
        <f>tbl_CleanLeads[[#This Row],[Response_Time_Hours]]&gt;24</f>
        <v>1</v>
      </c>
      <c r="Z541" s="13" t="b">
        <f>tbl_CleanLeads[[#This Row],[Response_Time_Hours]]&gt;72</f>
        <v>0</v>
      </c>
      <c r="AA541" s="13" t="b">
        <f>tbl_CleanLeads[[#This Row],[Status_Clean]]="Converted"</f>
        <v>0</v>
      </c>
    </row>
    <row r="542" spans="1:27">
      <c r="A542" t="s">
        <v>90</v>
      </c>
      <c r="B542" t="s">
        <v>1779</v>
      </c>
      <c r="C542" t="s">
        <v>1780</v>
      </c>
      <c r="D542" t="s">
        <v>7303</v>
      </c>
      <c r="E542" t="s">
        <v>69</v>
      </c>
      <c r="F542" t="s">
        <v>125</v>
      </c>
      <c r="G542" s="1">
        <v>45648</v>
      </c>
      <c r="H542" s="8">
        <f>MONTH(tbl_CleanLeads[[#This Row],[Lead_Date_Final]])</f>
        <v>12</v>
      </c>
      <c r="I542" t="s">
        <v>7262</v>
      </c>
      <c r="J542" t="s">
        <v>7271</v>
      </c>
      <c r="K542" t="s">
        <v>7264</v>
      </c>
      <c r="L542">
        <f>WEEKDAY(tbl_CleanLeads[[#This Row],[Lead_Date_Final]],2)</f>
        <v>7</v>
      </c>
      <c r="M542" t="s">
        <v>7293</v>
      </c>
      <c r="N542">
        <v>36.799999999999997</v>
      </c>
      <c r="O542" s="7">
        <v>2897.9</v>
      </c>
      <c r="P542">
        <v>16</v>
      </c>
      <c r="Q542" t="s">
        <v>7266</v>
      </c>
      <c r="R542">
        <f>IF(UPPER(TRIM(Table2[[#This Row],[Status_Clean]]))="CONVERTED",1,0)</f>
        <v>0</v>
      </c>
      <c r="S542">
        <f>IF(ISNUMBER(MATCH(UPPER(TRIM(Table2[[#This Row],[Status_Clean]])),{"CONTACTED","QUALIFIED","CONVERTED"},0)),1,0)</f>
        <v>1</v>
      </c>
      <c r="T542" cm="1">
        <f t="array" ref="T542">_xlfn.SWITCH(UPPER(TRIM(Table2[[#This Row],[Status_Clean]])),"NEW",1,"CONTACTED",2,"QUALIFIED",3,"CONVERTED",4,"LOST",5,99)</f>
        <v>2</v>
      </c>
      <c r="U542" t="str" cm="1">
        <f t="array" ref="U542">_xlfn.LET(_xlpm.x,IFERROR(VALUE(Table2[[#This Row],[Response_Time_Hours]]),""),IF(_xlpm.x="","CHECK",_xlfn.IFS(_xlpm.x&lt;=1,"Immediate",_xlpm.x&lt;=6,"Fast",_xlpm.x&lt;=24,"Moderate",_xlpm.x&gt;24,"Delayed")))</f>
        <v>Delayed</v>
      </c>
      <c r="V542">
        <f>FLOOR(tbl_CleanLeads[[#This Row],[Response_Time_Hours]],6)</f>
        <v>36</v>
      </c>
      <c r="W542" t="str" cm="1">
        <f t="array" ref="W542">IF(Table2[[#This Row],[Interaction_Count_Final]]="","N/A",_xlfn.IFS(Table2[[#This Row],[Interaction_Count_Final]]&lt;=2,"Low",Table2[[#This Row],[Interaction_Count_Final]]&lt;=5,"Medium",Table2[[#This Row],[Interaction_Count_Final]]&gt;=6,"High",TRUE,"CHECK"))</f>
        <v>High</v>
      </c>
      <c r="X542" t="b">
        <f t="shared" si="8"/>
        <v>1</v>
      </c>
      <c r="Y542" t="b">
        <f>tbl_CleanLeads[[#This Row],[Response_Time_Hours]]&gt;24</f>
        <v>1</v>
      </c>
      <c r="Z542" s="13" t="b">
        <f>tbl_CleanLeads[[#This Row],[Response_Time_Hours]]&gt;72</f>
        <v>0</v>
      </c>
      <c r="AA542" s="13" t="b">
        <f>tbl_CleanLeads[[#This Row],[Status_Clean]]="Converted"</f>
        <v>0</v>
      </c>
    </row>
    <row r="543" spans="1:27">
      <c r="A543" t="s">
        <v>63</v>
      </c>
      <c r="B543" t="s">
        <v>1782</v>
      </c>
      <c r="C543" t="s">
        <v>1783</v>
      </c>
      <c r="D543" t="s">
        <v>7274</v>
      </c>
      <c r="E543" t="s">
        <v>1356</v>
      </c>
      <c r="F543" t="s">
        <v>193</v>
      </c>
      <c r="G543" s="1">
        <v>45545</v>
      </c>
      <c r="H543" s="8">
        <f>MONTH(tbl_CleanLeads[[#This Row],[Lead_Date_Final]])</f>
        <v>9</v>
      </c>
      <c r="I543" t="s">
        <v>7287</v>
      </c>
      <c r="J543" t="s">
        <v>7271</v>
      </c>
      <c r="K543" t="s">
        <v>7288</v>
      </c>
      <c r="L543">
        <f>WEEKDAY(tbl_CleanLeads[[#This Row],[Lead_Date_Final]],2)</f>
        <v>2</v>
      </c>
      <c r="M543" t="s">
        <v>7265</v>
      </c>
      <c r="N543">
        <v>29.9</v>
      </c>
      <c r="O543" s="7">
        <v>4792.8999999999996</v>
      </c>
      <c r="P543">
        <v>4</v>
      </c>
      <c r="Q543" t="s">
        <v>7273</v>
      </c>
      <c r="R543">
        <f>IF(UPPER(TRIM(Table2[[#This Row],[Status_Clean]]))="CONVERTED",1,0)</f>
        <v>0</v>
      </c>
      <c r="S543">
        <f>IF(ISNUMBER(MATCH(UPPER(TRIM(Table2[[#This Row],[Status_Clean]])),{"CONTACTED","QUALIFIED","CONVERTED"},0)),1,0)</f>
        <v>0</v>
      </c>
      <c r="T543" cm="1">
        <f t="array" ref="T543">_xlfn.SWITCH(UPPER(TRIM(Table2[[#This Row],[Status_Clean]])),"NEW",1,"CONTACTED",2,"QUALIFIED",3,"CONVERTED",4,"LOST",5,99)</f>
        <v>1</v>
      </c>
      <c r="U543" t="str" cm="1">
        <f t="array" ref="U543">_xlfn.LET(_xlpm.x,IFERROR(VALUE(Table2[[#This Row],[Response_Time_Hours]]),""),IF(_xlpm.x="","CHECK",_xlfn.IFS(_xlpm.x&lt;=1,"Immediate",_xlpm.x&lt;=6,"Fast",_xlpm.x&lt;=24,"Moderate",_xlpm.x&gt;24,"Delayed")))</f>
        <v>Delayed</v>
      </c>
      <c r="V543">
        <f>FLOOR(tbl_CleanLeads[[#This Row],[Response_Time_Hours]],6)</f>
        <v>24</v>
      </c>
      <c r="W543" t="str" cm="1">
        <f t="array" ref="W543">IF(Table2[[#This Row],[Interaction_Count_Final]]="","N/A",_xlfn.IFS(Table2[[#This Row],[Interaction_Count_Final]]&lt;=2,"Low",Table2[[#This Row],[Interaction_Count_Final]]&lt;=5,"Medium",Table2[[#This Row],[Interaction_Count_Final]]&gt;=6,"High",TRUE,"CHECK"))</f>
        <v>Medium</v>
      </c>
      <c r="X543" t="b">
        <f t="shared" si="8"/>
        <v>1</v>
      </c>
      <c r="Y543" t="b">
        <f>tbl_CleanLeads[[#This Row],[Response_Time_Hours]]&gt;24</f>
        <v>1</v>
      </c>
      <c r="Z543" s="13" t="b">
        <f>tbl_CleanLeads[[#This Row],[Response_Time_Hours]]&gt;72</f>
        <v>0</v>
      </c>
      <c r="AA543" s="13" t="b">
        <f>tbl_CleanLeads[[#This Row],[Status_Clean]]="Converted"</f>
        <v>0</v>
      </c>
    </row>
    <row r="544" spans="1:27">
      <c r="A544" t="s">
        <v>63</v>
      </c>
      <c r="B544" t="s">
        <v>1785</v>
      </c>
      <c r="C544" t="s">
        <v>1786</v>
      </c>
      <c r="D544" t="s">
        <v>7280</v>
      </c>
      <c r="E544" t="s">
        <v>792</v>
      </c>
      <c r="F544" t="s">
        <v>71</v>
      </c>
      <c r="G544" s="1">
        <v>45090</v>
      </c>
      <c r="H544" s="8">
        <f>MONTH(tbl_CleanLeads[[#This Row],[Lead_Date_Final]])</f>
        <v>6</v>
      </c>
      <c r="I544" t="s">
        <v>7276</v>
      </c>
      <c r="J544" t="s">
        <v>7263</v>
      </c>
      <c r="K544" t="s">
        <v>7277</v>
      </c>
      <c r="L544">
        <f>WEEKDAY(tbl_CleanLeads[[#This Row],[Lead_Date_Final]],2)</f>
        <v>2</v>
      </c>
      <c r="M544" t="s">
        <v>7265</v>
      </c>
      <c r="N544">
        <v>24.7</v>
      </c>
      <c r="O544" s="7">
        <v>2848.1</v>
      </c>
      <c r="P544">
        <v>8</v>
      </c>
      <c r="Q544" t="s">
        <v>7266</v>
      </c>
      <c r="R544">
        <f>IF(UPPER(TRIM(Table2[[#This Row],[Status_Clean]]))="CONVERTED",1,0)</f>
        <v>0</v>
      </c>
      <c r="S544">
        <f>IF(ISNUMBER(MATCH(UPPER(TRIM(Table2[[#This Row],[Status_Clean]])),{"CONTACTED","QUALIFIED","CONVERTED"},0)),1,0)</f>
        <v>1</v>
      </c>
      <c r="T544" cm="1">
        <f t="array" ref="T544">_xlfn.SWITCH(UPPER(TRIM(Table2[[#This Row],[Status_Clean]])),"NEW",1,"CONTACTED",2,"QUALIFIED",3,"CONVERTED",4,"LOST",5,99)</f>
        <v>3</v>
      </c>
      <c r="U544" t="str" cm="1">
        <f t="array" ref="U544">_xlfn.LET(_xlpm.x,IFERROR(VALUE(Table2[[#This Row],[Response_Time_Hours]]),""),IF(_xlpm.x="","CHECK",_xlfn.IFS(_xlpm.x&lt;=1,"Immediate",_xlpm.x&lt;=6,"Fast",_xlpm.x&lt;=24,"Moderate",_xlpm.x&gt;24,"Delayed")))</f>
        <v>Delayed</v>
      </c>
      <c r="V544">
        <f>FLOOR(tbl_CleanLeads[[#This Row],[Response_Time_Hours]],6)</f>
        <v>24</v>
      </c>
      <c r="W544" t="str" cm="1">
        <f t="array" ref="W544">IF(Table2[[#This Row],[Interaction_Count_Final]]="","N/A",_xlfn.IFS(Table2[[#This Row],[Interaction_Count_Final]]&lt;=2,"Low",Table2[[#This Row],[Interaction_Count_Final]]&lt;=5,"Medium",Table2[[#This Row],[Interaction_Count_Final]]&gt;=6,"High",TRUE,"CHECK"))</f>
        <v>High</v>
      </c>
      <c r="X544" t="b">
        <f t="shared" si="8"/>
        <v>1</v>
      </c>
      <c r="Y544" t="b">
        <f>tbl_CleanLeads[[#This Row],[Response_Time_Hours]]&gt;24</f>
        <v>1</v>
      </c>
      <c r="Z544" s="13" t="b">
        <f>tbl_CleanLeads[[#This Row],[Response_Time_Hours]]&gt;72</f>
        <v>0</v>
      </c>
      <c r="AA544" s="13" t="b">
        <f>tbl_CleanLeads[[#This Row],[Status_Clean]]="Converted"</f>
        <v>0</v>
      </c>
    </row>
    <row r="545" spans="1:27">
      <c r="A545" t="s">
        <v>70</v>
      </c>
      <c r="B545" t="s">
        <v>1788</v>
      </c>
      <c r="C545" t="s">
        <v>7785</v>
      </c>
      <c r="D545" t="s">
        <v>7303</v>
      </c>
      <c r="E545" t="s">
        <v>123</v>
      </c>
      <c r="F545" t="s">
        <v>250</v>
      </c>
      <c r="G545" s="1">
        <v>44977</v>
      </c>
      <c r="H545" s="8">
        <f>MONTH(tbl_CleanLeads[[#This Row],[Lead_Date_Final]])</f>
        <v>2</v>
      </c>
      <c r="I545" t="s">
        <v>7283</v>
      </c>
      <c r="J545" t="s">
        <v>7263</v>
      </c>
      <c r="K545" t="s">
        <v>7284</v>
      </c>
      <c r="L545">
        <f>WEEKDAY(tbl_CleanLeads[[#This Row],[Lead_Date_Final]],2)</f>
        <v>1</v>
      </c>
      <c r="M545" t="s">
        <v>7298</v>
      </c>
      <c r="N545">
        <v>69.5</v>
      </c>
      <c r="O545" s="7">
        <v>3066.07</v>
      </c>
      <c r="P545">
        <v>44</v>
      </c>
      <c r="Q545" t="s">
        <v>7266</v>
      </c>
      <c r="R545">
        <f>IF(UPPER(TRIM(Table2[[#This Row],[Status_Clean]]))="CONVERTED",1,0)</f>
        <v>1</v>
      </c>
      <c r="S545">
        <f>IF(ISNUMBER(MATCH(UPPER(TRIM(Table2[[#This Row],[Status_Clean]])),{"CONTACTED","QUALIFIED","CONVERTED"},0)),1,0)</f>
        <v>1</v>
      </c>
      <c r="T545" cm="1">
        <f t="array" ref="T545">_xlfn.SWITCH(UPPER(TRIM(Table2[[#This Row],[Status_Clean]])),"NEW",1,"CONTACTED",2,"QUALIFIED",3,"CONVERTED",4,"LOST",5,99)</f>
        <v>4</v>
      </c>
      <c r="U545" t="str" cm="1">
        <f t="array" ref="U545">_xlfn.LET(_xlpm.x,IFERROR(VALUE(Table2[[#This Row],[Response_Time_Hours]]),""),IF(_xlpm.x="","CHECK",_xlfn.IFS(_xlpm.x&lt;=1,"Immediate",_xlpm.x&lt;=6,"Fast",_xlpm.x&lt;=24,"Moderate",_xlpm.x&gt;24,"Delayed")))</f>
        <v>Delayed</v>
      </c>
      <c r="V545">
        <f>FLOOR(tbl_CleanLeads[[#This Row],[Response_Time_Hours]],6)</f>
        <v>66</v>
      </c>
      <c r="W545" t="str" cm="1">
        <f t="array" ref="W545">IF(Table2[[#This Row],[Interaction_Count_Final]]="","N/A",_xlfn.IFS(Table2[[#This Row],[Interaction_Count_Final]]&lt;=2,"Low",Table2[[#This Row],[Interaction_Count_Final]]&lt;=5,"Medium",Table2[[#This Row],[Interaction_Count_Final]]&gt;=6,"High",TRUE,"CHECK"))</f>
        <v>High</v>
      </c>
      <c r="X545" t="b">
        <f t="shared" si="8"/>
        <v>1</v>
      </c>
      <c r="Y545" t="b">
        <f>tbl_CleanLeads[[#This Row],[Response_Time_Hours]]&gt;24</f>
        <v>1</v>
      </c>
      <c r="Z545" s="13" t="b">
        <f>tbl_CleanLeads[[#This Row],[Response_Time_Hours]]&gt;72</f>
        <v>0</v>
      </c>
      <c r="AA545" s="13" t="b">
        <f>tbl_CleanLeads[[#This Row],[Status_Clean]]="Converted"</f>
        <v>1</v>
      </c>
    </row>
    <row r="546" spans="1:27">
      <c r="A546" t="s">
        <v>102</v>
      </c>
      <c r="B546" t="s">
        <v>1791</v>
      </c>
      <c r="C546" t="s">
        <v>1792</v>
      </c>
      <c r="D546" t="s">
        <v>7258</v>
      </c>
      <c r="E546" t="s">
        <v>263</v>
      </c>
      <c r="F546" t="s">
        <v>125</v>
      </c>
      <c r="G546" s="1">
        <v>45374</v>
      </c>
      <c r="H546" s="8">
        <f>MONTH(tbl_CleanLeads[[#This Row],[Lead_Date_Final]])</f>
        <v>3</v>
      </c>
      <c r="I546" t="s">
        <v>7295</v>
      </c>
      <c r="J546" t="s">
        <v>7271</v>
      </c>
      <c r="K546" t="s">
        <v>7284</v>
      </c>
      <c r="L546">
        <f>WEEKDAY(tbl_CleanLeads[[#This Row],[Lead_Date_Final]],2)</f>
        <v>6</v>
      </c>
      <c r="M546" t="s">
        <v>7278</v>
      </c>
      <c r="N546">
        <v>21.8</v>
      </c>
      <c r="O546" s="7">
        <v>1758.6</v>
      </c>
      <c r="P546">
        <v>27</v>
      </c>
      <c r="Q546" t="s">
        <v>7289</v>
      </c>
      <c r="R546">
        <f>IF(UPPER(TRIM(Table2[[#This Row],[Status_Clean]]))="CONVERTED",1,0)</f>
        <v>0</v>
      </c>
      <c r="S546">
        <f>IF(ISNUMBER(MATCH(UPPER(TRIM(Table2[[#This Row],[Status_Clean]])),{"CONTACTED","QUALIFIED","CONVERTED"},0)),1,0)</f>
        <v>1</v>
      </c>
      <c r="T546" cm="1">
        <f t="array" ref="T546">_xlfn.SWITCH(UPPER(TRIM(Table2[[#This Row],[Status_Clean]])),"NEW",1,"CONTACTED",2,"QUALIFIED",3,"CONVERTED",4,"LOST",5,99)</f>
        <v>2</v>
      </c>
      <c r="U546" t="str" cm="1">
        <f t="array" ref="U546">_xlfn.LET(_xlpm.x,IFERROR(VALUE(Table2[[#This Row],[Response_Time_Hours]]),""),IF(_xlpm.x="","CHECK",_xlfn.IFS(_xlpm.x&lt;=1,"Immediate",_xlpm.x&lt;=6,"Fast",_xlpm.x&lt;=24,"Moderate",_xlpm.x&gt;24,"Delayed")))</f>
        <v>Moderate</v>
      </c>
      <c r="V546">
        <f>FLOOR(tbl_CleanLeads[[#This Row],[Response_Time_Hours]],6)</f>
        <v>18</v>
      </c>
      <c r="W546" t="str" cm="1">
        <f t="array" ref="W546">IF(Table2[[#This Row],[Interaction_Count_Final]]="","N/A",_xlfn.IFS(Table2[[#This Row],[Interaction_Count_Final]]&lt;=2,"Low",Table2[[#This Row],[Interaction_Count_Final]]&lt;=5,"Medium",Table2[[#This Row],[Interaction_Count_Final]]&gt;=6,"High",TRUE,"CHECK"))</f>
        <v>High</v>
      </c>
      <c r="X546" t="b">
        <f t="shared" si="8"/>
        <v>1</v>
      </c>
      <c r="Y546" t="b">
        <f>tbl_CleanLeads[[#This Row],[Response_Time_Hours]]&gt;24</f>
        <v>0</v>
      </c>
      <c r="Z546" s="13" t="b">
        <f>tbl_CleanLeads[[#This Row],[Response_Time_Hours]]&gt;72</f>
        <v>0</v>
      </c>
      <c r="AA546" s="13" t="b">
        <f>tbl_CleanLeads[[#This Row],[Status_Clean]]="Converted"</f>
        <v>0</v>
      </c>
    </row>
    <row r="547" spans="1:27">
      <c r="A547" t="s">
        <v>90</v>
      </c>
      <c r="B547" t="s">
        <v>1794</v>
      </c>
      <c r="C547" t="s">
        <v>1795</v>
      </c>
      <c r="D547" t="s">
        <v>7280</v>
      </c>
      <c r="E547" t="s">
        <v>469</v>
      </c>
      <c r="F547" t="s">
        <v>193</v>
      </c>
      <c r="G547" s="1">
        <v>45089</v>
      </c>
      <c r="H547" s="8">
        <f>MONTH(tbl_CleanLeads[[#This Row],[Lead_Date_Final]])</f>
        <v>6</v>
      </c>
      <c r="I547" t="s">
        <v>7276</v>
      </c>
      <c r="J547" t="s">
        <v>7263</v>
      </c>
      <c r="K547" t="s">
        <v>7277</v>
      </c>
      <c r="L547">
        <f>WEEKDAY(tbl_CleanLeads[[#This Row],[Lead_Date_Final]],2)</f>
        <v>1</v>
      </c>
      <c r="M547" t="s">
        <v>7298</v>
      </c>
      <c r="N547">
        <v>42</v>
      </c>
      <c r="O547" s="7">
        <v>4392.3599999999997</v>
      </c>
      <c r="P547">
        <v>10</v>
      </c>
      <c r="Q547" t="s">
        <v>7273</v>
      </c>
      <c r="R547">
        <f>IF(UPPER(TRIM(Table2[[#This Row],[Status_Clean]]))="CONVERTED",1,0)</f>
        <v>0</v>
      </c>
      <c r="S547">
        <f>IF(ISNUMBER(MATCH(UPPER(TRIM(Table2[[#This Row],[Status_Clean]])),{"CONTACTED","QUALIFIED","CONVERTED"},0)),1,0)</f>
        <v>0</v>
      </c>
      <c r="T547" cm="1">
        <f t="array" ref="T547">_xlfn.SWITCH(UPPER(TRIM(Table2[[#This Row],[Status_Clean]])),"NEW",1,"CONTACTED",2,"QUALIFIED",3,"CONVERTED",4,"LOST",5,99)</f>
        <v>1</v>
      </c>
      <c r="U547" t="str" cm="1">
        <f t="array" ref="U547">_xlfn.LET(_xlpm.x,IFERROR(VALUE(Table2[[#This Row],[Response_Time_Hours]]),""),IF(_xlpm.x="","CHECK",_xlfn.IFS(_xlpm.x&lt;=1,"Immediate",_xlpm.x&lt;=6,"Fast",_xlpm.x&lt;=24,"Moderate",_xlpm.x&gt;24,"Delayed")))</f>
        <v>Delayed</v>
      </c>
      <c r="V547">
        <f>FLOOR(tbl_CleanLeads[[#This Row],[Response_Time_Hours]],6)</f>
        <v>42</v>
      </c>
      <c r="W547" t="str" cm="1">
        <f t="array" ref="W547">IF(Table2[[#This Row],[Interaction_Count_Final]]="","N/A",_xlfn.IFS(Table2[[#This Row],[Interaction_Count_Final]]&lt;=2,"Low",Table2[[#This Row],[Interaction_Count_Final]]&lt;=5,"Medium",Table2[[#This Row],[Interaction_Count_Final]]&gt;=6,"High",TRUE,"CHECK"))</f>
        <v>High</v>
      </c>
      <c r="X547" t="b">
        <f t="shared" si="8"/>
        <v>1</v>
      </c>
      <c r="Y547" t="b">
        <f>tbl_CleanLeads[[#This Row],[Response_Time_Hours]]&gt;24</f>
        <v>1</v>
      </c>
      <c r="Z547" s="13" t="b">
        <f>tbl_CleanLeads[[#This Row],[Response_Time_Hours]]&gt;72</f>
        <v>0</v>
      </c>
      <c r="AA547" s="13" t="b">
        <f>tbl_CleanLeads[[#This Row],[Status_Clean]]="Converted"</f>
        <v>0</v>
      </c>
    </row>
    <row r="548" spans="1:27">
      <c r="A548" t="s">
        <v>63</v>
      </c>
      <c r="B548" t="s">
        <v>1797</v>
      </c>
      <c r="C548" t="s">
        <v>7789</v>
      </c>
      <c r="D548" t="s">
        <v>7303</v>
      </c>
      <c r="E548" t="s">
        <v>263</v>
      </c>
      <c r="F548" t="s">
        <v>125</v>
      </c>
      <c r="G548" s="1">
        <v>45299</v>
      </c>
      <c r="H548" s="8">
        <f>MONTH(tbl_CleanLeads[[#This Row],[Lead_Date_Final]])</f>
        <v>1</v>
      </c>
      <c r="I548" t="s">
        <v>7317</v>
      </c>
      <c r="J548" t="s">
        <v>7271</v>
      </c>
      <c r="K548" t="s">
        <v>7284</v>
      </c>
      <c r="L548">
        <f>WEEKDAY(tbl_CleanLeads[[#This Row],[Lead_Date_Final]],2)</f>
        <v>1</v>
      </c>
      <c r="M548" t="s">
        <v>7298</v>
      </c>
      <c r="N548">
        <v>57.5</v>
      </c>
      <c r="O548" s="7">
        <v>4814.05</v>
      </c>
      <c r="P548">
        <v>39</v>
      </c>
      <c r="Q548" t="s">
        <v>7273</v>
      </c>
      <c r="R548">
        <f>IF(UPPER(TRIM(Table2[[#This Row],[Status_Clean]]))="CONVERTED",1,0)</f>
        <v>0</v>
      </c>
      <c r="S548">
        <f>IF(ISNUMBER(MATCH(UPPER(TRIM(Table2[[#This Row],[Status_Clean]])),{"CONTACTED","QUALIFIED","CONVERTED"},0)),1,0)</f>
        <v>1</v>
      </c>
      <c r="T548" cm="1">
        <f t="array" ref="T548">_xlfn.SWITCH(UPPER(TRIM(Table2[[#This Row],[Status_Clean]])),"NEW",1,"CONTACTED",2,"QUALIFIED",3,"CONVERTED",4,"LOST",5,99)</f>
        <v>2</v>
      </c>
      <c r="U548" t="str" cm="1">
        <f t="array" ref="U548">_xlfn.LET(_xlpm.x,IFERROR(VALUE(Table2[[#This Row],[Response_Time_Hours]]),""),IF(_xlpm.x="","CHECK",_xlfn.IFS(_xlpm.x&lt;=1,"Immediate",_xlpm.x&lt;=6,"Fast",_xlpm.x&lt;=24,"Moderate",_xlpm.x&gt;24,"Delayed")))</f>
        <v>Delayed</v>
      </c>
      <c r="V548">
        <f>FLOOR(tbl_CleanLeads[[#This Row],[Response_Time_Hours]],6)</f>
        <v>54</v>
      </c>
      <c r="W548" t="str" cm="1">
        <f t="array" ref="W548">IF(Table2[[#This Row],[Interaction_Count_Final]]="","N/A",_xlfn.IFS(Table2[[#This Row],[Interaction_Count_Final]]&lt;=2,"Low",Table2[[#This Row],[Interaction_Count_Final]]&lt;=5,"Medium",Table2[[#This Row],[Interaction_Count_Final]]&gt;=6,"High",TRUE,"CHECK"))</f>
        <v>High</v>
      </c>
      <c r="X548" t="b">
        <f t="shared" si="8"/>
        <v>1</v>
      </c>
      <c r="Y548" t="b">
        <f>tbl_CleanLeads[[#This Row],[Response_Time_Hours]]&gt;24</f>
        <v>1</v>
      </c>
      <c r="Z548" s="13" t="b">
        <f>tbl_CleanLeads[[#This Row],[Response_Time_Hours]]&gt;72</f>
        <v>0</v>
      </c>
      <c r="AA548" s="13" t="b">
        <f>tbl_CleanLeads[[#This Row],[Status_Clean]]="Converted"</f>
        <v>0</v>
      </c>
    </row>
    <row r="549" spans="1:27">
      <c r="A549" t="s">
        <v>70</v>
      </c>
      <c r="B549" t="s">
        <v>1799</v>
      </c>
      <c r="C549" t="s">
        <v>1800</v>
      </c>
      <c r="D549" t="s">
        <v>7274</v>
      </c>
      <c r="E549" t="s">
        <v>311</v>
      </c>
      <c r="F549" t="s">
        <v>193</v>
      </c>
      <c r="G549" s="1">
        <v>45610</v>
      </c>
      <c r="H549" s="8">
        <f>MONTH(tbl_CleanLeads[[#This Row],[Lead_Date_Final]])</f>
        <v>11</v>
      </c>
      <c r="I549" t="s">
        <v>7300</v>
      </c>
      <c r="J549" t="s">
        <v>7271</v>
      </c>
      <c r="K549" t="s">
        <v>7264</v>
      </c>
      <c r="L549">
        <f>WEEKDAY(tbl_CleanLeads[[#This Row],[Lead_Date_Final]],2)</f>
        <v>4</v>
      </c>
      <c r="M549" t="s">
        <v>7285</v>
      </c>
      <c r="N549">
        <v>70.900000000000006</v>
      </c>
      <c r="O549" s="7">
        <v>2383.27</v>
      </c>
      <c r="P549">
        <v>3</v>
      </c>
      <c r="Q549" t="s">
        <v>7266</v>
      </c>
      <c r="R549">
        <f>IF(UPPER(TRIM(Table2[[#This Row],[Status_Clean]]))="CONVERTED",1,0)</f>
        <v>0</v>
      </c>
      <c r="S549">
        <f>IF(ISNUMBER(MATCH(UPPER(TRIM(Table2[[#This Row],[Status_Clean]])),{"CONTACTED","QUALIFIED","CONVERTED"},0)),1,0)</f>
        <v>0</v>
      </c>
      <c r="T549" cm="1">
        <f t="array" ref="T549">_xlfn.SWITCH(UPPER(TRIM(Table2[[#This Row],[Status_Clean]])),"NEW",1,"CONTACTED",2,"QUALIFIED",3,"CONVERTED",4,"LOST",5,99)</f>
        <v>1</v>
      </c>
      <c r="U549" t="str" cm="1">
        <f t="array" ref="U549">_xlfn.LET(_xlpm.x,IFERROR(VALUE(Table2[[#This Row],[Response_Time_Hours]]),""),IF(_xlpm.x="","CHECK",_xlfn.IFS(_xlpm.x&lt;=1,"Immediate",_xlpm.x&lt;=6,"Fast",_xlpm.x&lt;=24,"Moderate",_xlpm.x&gt;24,"Delayed")))</f>
        <v>Delayed</v>
      </c>
      <c r="V549">
        <f>FLOOR(tbl_CleanLeads[[#This Row],[Response_Time_Hours]],6)</f>
        <v>66</v>
      </c>
      <c r="W549" t="str" cm="1">
        <f t="array" ref="W549">IF(Table2[[#This Row],[Interaction_Count_Final]]="","N/A",_xlfn.IFS(Table2[[#This Row],[Interaction_Count_Final]]&lt;=2,"Low",Table2[[#This Row],[Interaction_Count_Final]]&lt;=5,"Medium",Table2[[#This Row],[Interaction_Count_Final]]&gt;=6,"High",TRUE,"CHECK"))</f>
        <v>Medium</v>
      </c>
      <c r="X549" t="b">
        <f t="shared" si="8"/>
        <v>1</v>
      </c>
      <c r="Y549" t="b">
        <f>tbl_CleanLeads[[#This Row],[Response_Time_Hours]]&gt;24</f>
        <v>1</v>
      </c>
      <c r="Z549" s="13" t="b">
        <f>tbl_CleanLeads[[#This Row],[Response_Time_Hours]]&gt;72</f>
        <v>0</v>
      </c>
      <c r="AA549" s="13" t="b">
        <f>tbl_CleanLeads[[#This Row],[Status_Clean]]="Converted"</f>
        <v>0</v>
      </c>
    </row>
    <row r="550" spans="1:27">
      <c r="A550" t="s">
        <v>63</v>
      </c>
      <c r="B550" t="s">
        <v>1802</v>
      </c>
      <c r="C550" t="s">
        <v>1803</v>
      </c>
      <c r="D550" t="s">
        <v>7303</v>
      </c>
      <c r="E550" t="s">
        <v>1356</v>
      </c>
      <c r="F550" t="s">
        <v>250</v>
      </c>
      <c r="G550" s="1">
        <v>45060</v>
      </c>
      <c r="H550" s="8">
        <f>MONTH(tbl_CleanLeads[[#This Row],[Lead_Date_Final]])</f>
        <v>5</v>
      </c>
      <c r="I550" t="s">
        <v>7314</v>
      </c>
      <c r="J550" t="s">
        <v>7263</v>
      </c>
      <c r="K550" t="s">
        <v>7277</v>
      </c>
      <c r="L550">
        <f>WEEKDAY(tbl_CleanLeads[[#This Row],[Lead_Date_Final]],2)</f>
        <v>7</v>
      </c>
      <c r="M550" t="s">
        <v>7293</v>
      </c>
      <c r="N550">
        <v>60</v>
      </c>
      <c r="O550" s="7">
        <v>4996.7299999999996</v>
      </c>
      <c r="P550">
        <v>41</v>
      </c>
      <c r="Q550" t="s">
        <v>7273</v>
      </c>
      <c r="R550">
        <f>IF(UPPER(TRIM(Table2[[#This Row],[Status_Clean]]))="CONVERTED",1,0)</f>
        <v>1</v>
      </c>
      <c r="S550">
        <f>IF(ISNUMBER(MATCH(UPPER(TRIM(Table2[[#This Row],[Status_Clean]])),{"CONTACTED","QUALIFIED","CONVERTED"},0)),1,0)</f>
        <v>1</v>
      </c>
      <c r="T550" cm="1">
        <f t="array" ref="T550">_xlfn.SWITCH(UPPER(TRIM(Table2[[#This Row],[Status_Clean]])),"NEW",1,"CONTACTED",2,"QUALIFIED",3,"CONVERTED",4,"LOST",5,99)</f>
        <v>4</v>
      </c>
      <c r="U550" t="str" cm="1">
        <f t="array" ref="U550">_xlfn.LET(_xlpm.x,IFERROR(VALUE(Table2[[#This Row],[Response_Time_Hours]]),""),IF(_xlpm.x="","CHECK",_xlfn.IFS(_xlpm.x&lt;=1,"Immediate",_xlpm.x&lt;=6,"Fast",_xlpm.x&lt;=24,"Moderate",_xlpm.x&gt;24,"Delayed")))</f>
        <v>Delayed</v>
      </c>
      <c r="V550">
        <f>FLOOR(tbl_CleanLeads[[#This Row],[Response_Time_Hours]],6)</f>
        <v>60</v>
      </c>
      <c r="W550" t="str" cm="1">
        <f t="array" ref="W550">IF(Table2[[#This Row],[Interaction_Count_Final]]="","N/A",_xlfn.IFS(Table2[[#This Row],[Interaction_Count_Final]]&lt;=2,"Low",Table2[[#This Row],[Interaction_Count_Final]]&lt;=5,"Medium",Table2[[#This Row],[Interaction_Count_Final]]&gt;=6,"High",TRUE,"CHECK"))</f>
        <v>High</v>
      </c>
      <c r="X550" t="b">
        <f t="shared" si="8"/>
        <v>1</v>
      </c>
      <c r="Y550" t="b">
        <f>tbl_CleanLeads[[#This Row],[Response_Time_Hours]]&gt;24</f>
        <v>1</v>
      </c>
      <c r="Z550" s="13" t="b">
        <f>tbl_CleanLeads[[#This Row],[Response_Time_Hours]]&gt;72</f>
        <v>0</v>
      </c>
      <c r="AA550" s="13" t="b">
        <f>tbl_CleanLeads[[#This Row],[Status_Clean]]="Converted"</f>
        <v>1</v>
      </c>
    </row>
    <row r="551" spans="1:27">
      <c r="A551" t="s">
        <v>102</v>
      </c>
      <c r="B551" t="s">
        <v>1805</v>
      </c>
      <c r="C551" t="s">
        <v>1806</v>
      </c>
      <c r="D551" t="s">
        <v>7258</v>
      </c>
      <c r="E551" t="s">
        <v>311</v>
      </c>
      <c r="F551" t="s">
        <v>193</v>
      </c>
      <c r="G551" s="1">
        <v>45421</v>
      </c>
      <c r="H551" s="8">
        <f>MONTH(tbl_CleanLeads[[#This Row],[Lead_Date_Final]])</f>
        <v>5</v>
      </c>
      <c r="I551" t="s">
        <v>7314</v>
      </c>
      <c r="J551" t="s">
        <v>7271</v>
      </c>
      <c r="K551" t="s">
        <v>7277</v>
      </c>
      <c r="L551">
        <f>WEEKDAY(tbl_CleanLeads[[#This Row],[Lead_Date_Final]],2)</f>
        <v>4</v>
      </c>
      <c r="M551" t="s">
        <v>7285</v>
      </c>
      <c r="N551">
        <v>26.400000000000002</v>
      </c>
      <c r="O551" s="7">
        <v>2182.77</v>
      </c>
      <c r="P551">
        <v>8</v>
      </c>
      <c r="Q551" t="s">
        <v>7266</v>
      </c>
      <c r="R551">
        <f>IF(UPPER(TRIM(Table2[[#This Row],[Status_Clean]]))="CONVERTED",1,0)</f>
        <v>0</v>
      </c>
      <c r="S551">
        <f>IF(ISNUMBER(MATCH(UPPER(TRIM(Table2[[#This Row],[Status_Clean]])),{"CONTACTED","QUALIFIED","CONVERTED"},0)),1,0)</f>
        <v>0</v>
      </c>
      <c r="T551" cm="1">
        <f t="array" ref="T551">_xlfn.SWITCH(UPPER(TRIM(Table2[[#This Row],[Status_Clean]])),"NEW",1,"CONTACTED",2,"QUALIFIED",3,"CONVERTED",4,"LOST",5,99)</f>
        <v>1</v>
      </c>
      <c r="U551" t="str" cm="1">
        <f t="array" ref="U551">_xlfn.LET(_xlpm.x,IFERROR(VALUE(Table2[[#This Row],[Response_Time_Hours]]),""),IF(_xlpm.x="","CHECK",_xlfn.IFS(_xlpm.x&lt;=1,"Immediate",_xlpm.x&lt;=6,"Fast",_xlpm.x&lt;=24,"Moderate",_xlpm.x&gt;24,"Delayed")))</f>
        <v>Delayed</v>
      </c>
      <c r="V551">
        <f>FLOOR(tbl_CleanLeads[[#This Row],[Response_Time_Hours]],6)</f>
        <v>24</v>
      </c>
      <c r="W551" t="str" cm="1">
        <f t="array" ref="W551">IF(Table2[[#This Row],[Interaction_Count_Final]]="","N/A",_xlfn.IFS(Table2[[#This Row],[Interaction_Count_Final]]&lt;=2,"Low",Table2[[#This Row],[Interaction_Count_Final]]&lt;=5,"Medium",Table2[[#This Row],[Interaction_Count_Final]]&gt;=6,"High",TRUE,"CHECK"))</f>
        <v>High</v>
      </c>
      <c r="X551" t="b">
        <f t="shared" si="8"/>
        <v>1</v>
      </c>
      <c r="Y551" t="b">
        <f>tbl_CleanLeads[[#This Row],[Response_Time_Hours]]&gt;24</f>
        <v>1</v>
      </c>
      <c r="Z551" s="13" t="b">
        <f>tbl_CleanLeads[[#This Row],[Response_Time_Hours]]&gt;72</f>
        <v>0</v>
      </c>
      <c r="AA551" s="13" t="b">
        <f>tbl_CleanLeads[[#This Row],[Status_Clean]]="Converted"</f>
        <v>0</v>
      </c>
    </row>
    <row r="552" spans="1:27">
      <c r="A552" t="s">
        <v>90</v>
      </c>
      <c r="B552" t="s">
        <v>1807</v>
      </c>
      <c r="C552" t="s">
        <v>7792</v>
      </c>
      <c r="D552" t="s">
        <v>7280</v>
      </c>
      <c r="E552" t="s">
        <v>106</v>
      </c>
      <c r="F552" t="s">
        <v>71</v>
      </c>
      <c r="G552" s="1">
        <v>45121</v>
      </c>
      <c r="H552" s="8">
        <f>MONTH(tbl_CleanLeads[[#This Row],[Lead_Date_Final]])</f>
        <v>7</v>
      </c>
      <c r="I552" t="s">
        <v>7305</v>
      </c>
      <c r="J552" t="s">
        <v>7263</v>
      </c>
      <c r="K552" t="s">
        <v>7288</v>
      </c>
      <c r="L552">
        <f>WEEKDAY(tbl_CleanLeads[[#This Row],[Lead_Date_Final]],2)</f>
        <v>5</v>
      </c>
      <c r="M552" t="s">
        <v>7312</v>
      </c>
      <c r="N552">
        <v>49</v>
      </c>
      <c r="O552" s="7">
        <v>2554.5100000000002</v>
      </c>
      <c r="P552">
        <v>43</v>
      </c>
      <c r="Q552" t="s">
        <v>7266</v>
      </c>
      <c r="R552">
        <f>IF(UPPER(TRIM(Table2[[#This Row],[Status_Clean]]))="CONVERTED",1,0)</f>
        <v>0</v>
      </c>
      <c r="S552">
        <f>IF(ISNUMBER(MATCH(UPPER(TRIM(Table2[[#This Row],[Status_Clean]])),{"CONTACTED","QUALIFIED","CONVERTED"},0)),1,0)</f>
        <v>1</v>
      </c>
      <c r="T552" cm="1">
        <f t="array" ref="T552">_xlfn.SWITCH(UPPER(TRIM(Table2[[#This Row],[Status_Clean]])),"NEW",1,"CONTACTED",2,"QUALIFIED",3,"CONVERTED",4,"LOST",5,99)</f>
        <v>3</v>
      </c>
      <c r="U552" t="str" cm="1">
        <f t="array" ref="U552">_xlfn.LET(_xlpm.x,IFERROR(VALUE(Table2[[#This Row],[Response_Time_Hours]]),""),IF(_xlpm.x="","CHECK",_xlfn.IFS(_xlpm.x&lt;=1,"Immediate",_xlpm.x&lt;=6,"Fast",_xlpm.x&lt;=24,"Moderate",_xlpm.x&gt;24,"Delayed")))</f>
        <v>Delayed</v>
      </c>
      <c r="V552">
        <f>FLOOR(tbl_CleanLeads[[#This Row],[Response_Time_Hours]],6)</f>
        <v>48</v>
      </c>
      <c r="W552" t="str" cm="1">
        <f t="array" ref="W552">IF(Table2[[#This Row],[Interaction_Count_Final]]="","N/A",_xlfn.IFS(Table2[[#This Row],[Interaction_Count_Final]]&lt;=2,"Low",Table2[[#This Row],[Interaction_Count_Final]]&lt;=5,"Medium",Table2[[#This Row],[Interaction_Count_Final]]&gt;=6,"High",TRUE,"CHECK"))</f>
        <v>High</v>
      </c>
      <c r="X552" t="b">
        <f t="shared" si="8"/>
        <v>1</v>
      </c>
      <c r="Y552" t="b">
        <f>tbl_CleanLeads[[#This Row],[Response_Time_Hours]]&gt;24</f>
        <v>1</v>
      </c>
      <c r="Z552" s="13" t="b">
        <f>tbl_CleanLeads[[#This Row],[Response_Time_Hours]]&gt;72</f>
        <v>0</v>
      </c>
      <c r="AA552" s="13" t="b">
        <f>tbl_CleanLeads[[#This Row],[Status_Clean]]="Converted"</f>
        <v>0</v>
      </c>
    </row>
    <row r="553" spans="1:27">
      <c r="A553" t="s">
        <v>102</v>
      </c>
      <c r="B553" t="s">
        <v>1809</v>
      </c>
      <c r="C553" t="s">
        <v>1810</v>
      </c>
      <c r="D553" t="s">
        <v>7274</v>
      </c>
      <c r="E553" t="s">
        <v>254</v>
      </c>
      <c r="F553" t="s">
        <v>193</v>
      </c>
      <c r="G553" s="1">
        <v>45554</v>
      </c>
      <c r="H553" s="8">
        <f>MONTH(tbl_CleanLeads[[#This Row],[Lead_Date_Final]])</f>
        <v>9</v>
      </c>
      <c r="I553" t="s">
        <v>7287</v>
      </c>
      <c r="J553" t="s">
        <v>7271</v>
      </c>
      <c r="K553" t="s">
        <v>7288</v>
      </c>
      <c r="L553">
        <f>WEEKDAY(tbl_CleanLeads[[#This Row],[Lead_Date_Final]],2)</f>
        <v>4</v>
      </c>
      <c r="M553" t="s">
        <v>7285</v>
      </c>
      <c r="N553">
        <v>43.8</v>
      </c>
      <c r="O553" s="7">
        <v>3408.32</v>
      </c>
      <c r="P553">
        <v>50</v>
      </c>
      <c r="Q553" t="s">
        <v>7266</v>
      </c>
      <c r="R553">
        <f>IF(UPPER(TRIM(Table2[[#This Row],[Status_Clean]]))="CONVERTED",1,0)</f>
        <v>0</v>
      </c>
      <c r="S553">
        <f>IF(ISNUMBER(MATCH(UPPER(TRIM(Table2[[#This Row],[Status_Clean]])),{"CONTACTED","QUALIFIED","CONVERTED"},0)),1,0)</f>
        <v>0</v>
      </c>
      <c r="T553" cm="1">
        <f t="array" ref="T553">_xlfn.SWITCH(UPPER(TRIM(Table2[[#This Row],[Status_Clean]])),"NEW",1,"CONTACTED",2,"QUALIFIED",3,"CONVERTED",4,"LOST",5,99)</f>
        <v>1</v>
      </c>
      <c r="U553" t="str" cm="1">
        <f t="array" ref="U553">_xlfn.LET(_xlpm.x,IFERROR(VALUE(Table2[[#This Row],[Response_Time_Hours]]),""),IF(_xlpm.x="","CHECK",_xlfn.IFS(_xlpm.x&lt;=1,"Immediate",_xlpm.x&lt;=6,"Fast",_xlpm.x&lt;=24,"Moderate",_xlpm.x&gt;24,"Delayed")))</f>
        <v>Delayed</v>
      </c>
      <c r="V553">
        <f>FLOOR(tbl_CleanLeads[[#This Row],[Response_Time_Hours]],6)</f>
        <v>42</v>
      </c>
      <c r="W553" t="str" cm="1">
        <f t="array" ref="W553">IF(Table2[[#This Row],[Interaction_Count_Final]]="","N/A",_xlfn.IFS(Table2[[#This Row],[Interaction_Count_Final]]&lt;=2,"Low",Table2[[#This Row],[Interaction_Count_Final]]&lt;=5,"Medium",Table2[[#This Row],[Interaction_Count_Final]]&gt;=6,"High",TRUE,"CHECK"))</f>
        <v>High</v>
      </c>
      <c r="X553" t="b">
        <f t="shared" si="8"/>
        <v>1</v>
      </c>
      <c r="Y553" t="b">
        <f>tbl_CleanLeads[[#This Row],[Response_Time_Hours]]&gt;24</f>
        <v>1</v>
      </c>
      <c r="Z553" s="13" t="b">
        <f>tbl_CleanLeads[[#This Row],[Response_Time_Hours]]&gt;72</f>
        <v>0</v>
      </c>
      <c r="AA553" s="13" t="b">
        <f>tbl_CleanLeads[[#This Row],[Status_Clean]]="Converted"</f>
        <v>0</v>
      </c>
    </row>
    <row r="554" spans="1:27">
      <c r="A554" t="s">
        <v>70</v>
      </c>
      <c r="B554" t="s">
        <v>1813</v>
      </c>
      <c r="C554" t="s">
        <v>7794</v>
      </c>
      <c r="D554" t="s">
        <v>7280</v>
      </c>
      <c r="E554" t="s">
        <v>473</v>
      </c>
      <c r="F554" t="s">
        <v>125</v>
      </c>
      <c r="G554" s="1">
        <v>45468</v>
      </c>
      <c r="H554" s="8">
        <f>MONTH(tbl_CleanLeads[[#This Row],[Lead_Date_Final]])</f>
        <v>6</v>
      </c>
      <c r="I554" t="s">
        <v>7276</v>
      </c>
      <c r="J554" t="s">
        <v>7271</v>
      </c>
      <c r="K554" t="s">
        <v>7277</v>
      </c>
      <c r="L554">
        <f>WEEKDAY(tbl_CleanLeads[[#This Row],[Lead_Date_Final]],2)</f>
        <v>2</v>
      </c>
      <c r="M554" t="s">
        <v>7265</v>
      </c>
      <c r="N554">
        <v>45.2</v>
      </c>
      <c r="O554" s="7">
        <v>1285.2</v>
      </c>
      <c r="P554">
        <v>15</v>
      </c>
      <c r="Q554" t="s">
        <v>7289</v>
      </c>
      <c r="R554">
        <f>IF(UPPER(TRIM(Table2[[#This Row],[Status_Clean]]))="CONVERTED",1,0)</f>
        <v>0</v>
      </c>
      <c r="S554">
        <f>IF(ISNUMBER(MATCH(UPPER(TRIM(Table2[[#This Row],[Status_Clean]])),{"CONTACTED","QUALIFIED","CONVERTED"},0)),1,0)</f>
        <v>1</v>
      </c>
      <c r="T554" cm="1">
        <f t="array" ref="T554">_xlfn.SWITCH(UPPER(TRIM(Table2[[#This Row],[Status_Clean]])),"NEW",1,"CONTACTED",2,"QUALIFIED",3,"CONVERTED",4,"LOST",5,99)</f>
        <v>2</v>
      </c>
      <c r="U554" t="str" cm="1">
        <f t="array" ref="U554">_xlfn.LET(_xlpm.x,IFERROR(VALUE(Table2[[#This Row],[Response_Time_Hours]]),""),IF(_xlpm.x="","CHECK",_xlfn.IFS(_xlpm.x&lt;=1,"Immediate",_xlpm.x&lt;=6,"Fast",_xlpm.x&lt;=24,"Moderate",_xlpm.x&gt;24,"Delayed")))</f>
        <v>Delayed</v>
      </c>
      <c r="V554">
        <f>FLOOR(tbl_CleanLeads[[#This Row],[Response_Time_Hours]],6)</f>
        <v>42</v>
      </c>
      <c r="W554" t="str" cm="1">
        <f t="array" ref="W554">IF(Table2[[#This Row],[Interaction_Count_Final]]="","N/A",_xlfn.IFS(Table2[[#This Row],[Interaction_Count_Final]]&lt;=2,"Low",Table2[[#This Row],[Interaction_Count_Final]]&lt;=5,"Medium",Table2[[#This Row],[Interaction_Count_Final]]&gt;=6,"High",TRUE,"CHECK"))</f>
        <v>High</v>
      </c>
      <c r="X554" t="b">
        <f t="shared" si="8"/>
        <v>1</v>
      </c>
      <c r="Y554" t="b">
        <f>tbl_CleanLeads[[#This Row],[Response_Time_Hours]]&gt;24</f>
        <v>1</v>
      </c>
      <c r="Z554" s="13" t="b">
        <f>tbl_CleanLeads[[#This Row],[Response_Time_Hours]]&gt;72</f>
        <v>0</v>
      </c>
      <c r="AA554" s="13" t="b">
        <f>tbl_CleanLeads[[#This Row],[Status_Clean]]="Converted"</f>
        <v>0</v>
      </c>
    </row>
    <row r="555" spans="1:27">
      <c r="A555" t="s">
        <v>70</v>
      </c>
      <c r="B555" t="s">
        <v>1816</v>
      </c>
      <c r="C555" t="s">
        <v>1817</v>
      </c>
      <c r="D555" t="s">
        <v>7274</v>
      </c>
      <c r="E555" t="s">
        <v>473</v>
      </c>
      <c r="F555" t="s">
        <v>173</v>
      </c>
      <c r="G555" s="1">
        <v>45553</v>
      </c>
      <c r="H555" s="8">
        <f>MONTH(tbl_CleanLeads[[#This Row],[Lead_Date_Final]])</f>
        <v>9</v>
      </c>
      <c r="I555" t="s">
        <v>7287</v>
      </c>
      <c r="J555" t="s">
        <v>7271</v>
      </c>
      <c r="K555" t="s">
        <v>7288</v>
      </c>
      <c r="L555">
        <f>WEEKDAY(tbl_CleanLeads[[#This Row],[Lead_Date_Final]],2)</f>
        <v>3</v>
      </c>
      <c r="M555" t="s">
        <v>7272</v>
      </c>
      <c r="N555">
        <v>10.7</v>
      </c>
      <c r="O555" s="7">
        <v>1616.93</v>
      </c>
      <c r="P555">
        <v>5</v>
      </c>
      <c r="Q555" t="s">
        <v>7289</v>
      </c>
      <c r="R555">
        <f>IF(UPPER(TRIM(Table2[[#This Row],[Status_Clean]]))="CONVERTED",1,0)</f>
        <v>0</v>
      </c>
      <c r="S555">
        <f>IF(ISNUMBER(MATCH(UPPER(TRIM(Table2[[#This Row],[Status_Clean]])),{"CONTACTED","QUALIFIED","CONVERTED"},0)),1,0)</f>
        <v>0</v>
      </c>
      <c r="T555" cm="1">
        <f t="array" ref="T555">_xlfn.SWITCH(UPPER(TRIM(Table2[[#This Row],[Status_Clean]])),"NEW",1,"CONTACTED",2,"QUALIFIED",3,"CONVERTED",4,"LOST",5,99)</f>
        <v>5</v>
      </c>
      <c r="U555" t="str" cm="1">
        <f t="array" ref="U555">_xlfn.LET(_xlpm.x,IFERROR(VALUE(Table2[[#This Row],[Response_Time_Hours]]),""),IF(_xlpm.x="","CHECK",_xlfn.IFS(_xlpm.x&lt;=1,"Immediate",_xlpm.x&lt;=6,"Fast",_xlpm.x&lt;=24,"Moderate",_xlpm.x&gt;24,"Delayed")))</f>
        <v>Moderate</v>
      </c>
      <c r="V555">
        <f>FLOOR(tbl_CleanLeads[[#This Row],[Response_Time_Hours]],6)</f>
        <v>6</v>
      </c>
      <c r="W555" t="str" cm="1">
        <f t="array" ref="W555">IF(Table2[[#This Row],[Interaction_Count_Final]]="","N/A",_xlfn.IFS(Table2[[#This Row],[Interaction_Count_Final]]&lt;=2,"Low",Table2[[#This Row],[Interaction_Count_Final]]&lt;=5,"Medium",Table2[[#This Row],[Interaction_Count_Final]]&gt;=6,"High",TRUE,"CHECK"))</f>
        <v>Medium</v>
      </c>
      <c r="X555" t="b">
        <f t="shared" si="8"/>
        <v>1</v>
      </c>
      <c r="Y555" t="b">
        <f>tbl_CleanLeads[[#This Row],[Response_Time_Hours]]&gt;24</f>
        <v>0</v>
      </c>
      <c r="Z555" s="13" t="b">
        <f>tbl_CleanLeads[[#This Row],[Response_Time_Hours]]&gt;72</f>
        <v>0</v>
      </c>
      <c r="AA555" s="13" t="b">
        <f>tbl_CleanLeads[[#This Row],[Status_Clean]]="Converted"</f>
        <v>0</v>
      </c>
    </row>
    <row r="556" spans="1:27">
      <c r="A556" t="s">
        <v>102</v>
      </c>
      <c r="B556" t="s">
        <v>1819</v>
      </c>
      <c r="C556" t="s">
        <v>1820</v>
      </c>
      <c r="D556" t="s">
        <v>7258</v>
      </c>
      <c r="E556" t="s">
        <v>254</v>
      </c>
      <c r="F556" t="s">
        <v>250</v>
      </c>
      <c r="G556" s="1">
        <v>44943</v>
      </c>
      <c r="H556" s="8">
        <f>MONTH(tbl_CleanLeads[[#This Row],[Lead_Date_Final]])</f>
        <v>1</v>
      </c>
      <c r="I556" t="s">
        <v>7317</v>
      </c>
      <c r="J556" t="s">
        <v>7263</v>
      </c>
      <c r="K556" t="s">
        <v>7284</v>
      </c>
      <c r="L556">
        <f>WEEKDAY(tbl_CleanLeads[[#This Row],[Lead_Date_Final]],2)</f>
        <v>2</v>
      </c>
      <c r="M556" t="s">
        <v>7265</v>
      </c>
      <c r="N556">
        <v>49.1</v>
      </c>
      <c r="O556" s="7">
        <v>1592.08</v>
      </c>
      <c r="P556">
        <v>13</v>
      </c>
      <c r="Q556" t="s">
        <v>7289</v>
      </c>
      <c r="R556">
        <f>IF(UPPER(TRIM(Table2[[#This Row],[Status_Clean]]))="CONVERTED",1,0)</f>
        <v>1</v>
      </c>
      <c r="S556">
        <f>IF(ISNUMBER(MATCH(UPPER(TRIM(Table2[[#This Row],[Status_Clean]])),{"CONTACTED","QUALIFIED","CONVERTED"},0)),1,0)</f>
        <v>1</v>
      </c>
      <c r="T556" cm="1">
        <f t="array" ref="T556">_xlfn.SWITCH(UPPER(TRIM(Table2[[#This Row],[Status_Clean]])),"NEW",1,"CONTACTED",2,"QUALIFIED",3,"CONVERTED",4,"LOST",5,99)</f>
        <v>4</v>
      </c>
      <c r="U556" t="str" cm="1">
        <f t="array" ref="U556">_xlfn.LET(_xlpm.x,IFERROR(VALUE(Table2[[#This Row],[Response_Time_Hours]]),""),IF(_xlpm.x="","CHECK",_xlfn.IFS(_xlpm.x&lt;=1,"Immediate",_xlpm.x&lt;=6,"Fast",_xlpm.x&lt;=24,"Moderate",_xlpm.x&gt;24,"Delayed")))</f>
        <v>Delayed</v>
      </c>
      <c r="V556">
        <f>FLOOR(tbl_CleanLeads[[#This Row],[Response_Time_Hours]],6)</f>
        <v>48</v>
      </c>
      <c r="W556" t="str" cm="1">
        <f t="array" ref="W556">IF(Table2[[#This Row],[Interaction_Count_Final]]="","N/A",_xlfn.IFS(Table2[[#This Row],[Interaction_Count_Final]]&lt;=2,"Low",Table2[[#This Row],[Interaction_Count_Final]]&lt;=5,"Medium",Table2[[#This Row],[Interaction_Count_Final]]&gt;=6,"High",TRUE,"CHECK"))</f>
        <v>High</v>
      </c>
      <c r="X556" t="b">
        <f t="shared" si="8"/>
        <v>1</v>
      </c>
      <c r="Y556" t="b">
        <f>tbl_CleanLeads[[#This Row],[Response_Time_Hours]]&gt;24</f>
        <v>1</v>
      </c>
      <c r="Z556" s="13" t="b">
        <f>tbl_CleanLeads[[#This Row],[Response_Time_Hours]]&gt;72</f>
        <v>0</v>
      </c>
      <c r="AA556" s="13" t="b">
        <f>tbl_CleanLeads[[#This Row],[Status_Clean]]="Converted"</f>
        <v>1</v>
      </c>
    </row>
    <row r="557" spans="1:27">
      <c r="A557" t="s">
        <v>63</v>
      </c>
      <c r="B557" t="s">
        <v>1822</v>
      </c>
      <c r="C557" t="s">
        <v>1823</v>
      </c>
      <c r="D557" t="s">
        <v>7280</v>
      </c>
      <c r="E557" t="s">
        <v>1356</v>
      </c>
      <c r="F557" t="s">
        <v>125</v>
      </c>
      <c r="G557" s="1">
        <v>45322</v>
      </c>
      <c r="H557" s="8">
        <f>MONTH(tbl_CleanLeads[[#This Row],[Lead_Date_Final]])</f>
        <v>1</v>
      </c>
      <c r="I557" t="s">
        <v>7317</v>
      </c>
      <c r="J557" t="s">
        <v>7271</v>
      </c>
      <c r="K557" t="s">
        <v>7284</v>
      </c>
      <c r="L557">
        <f>WEEKDAY(tbl_CleanLeads[[#This Row],[Lead_Date_Final]],2)</f>
        <v>3</v>
      </c>
      <c r="M557" t="s">
        <v>7272</v>
      </c>
      <c r="N557">
        <v>30.9</v>
      </c>
      <c r="O557" s="7">
        <v>1797.27</v>
      </c>
      <c r="P557">
        <v>8</v>
      </c>
      <c r="Q557" t="s">
        <v>7289</v>
      </c>
      <c r="R557">
        <f>IF(UPPER(TRIM(Table2[[#This Row],[Status_Clean]]))="CONVERTED",1,0)</f>
        <v>0</v>
      </c>
      <c r="S557">
        <f>IF(ISNUMBER(MATCH(UPPER(TRIM(Table2[[#This Row],[Status_Clean]])),{"CONTACTED","QUALIFIED","CONVERTED"},0)),1,0)</f>
        <v>1</v>
      </c>
      <c r="T557" cm="1">
        <f t="array" ref="T557">_xlfn.SWITCH(UPPER(TRIM(Table2[[#This Row],[Status_Clean]])),"NEW",1,"CONTACTED",2,"QUALIFIED",3,"CONVERTED",4,"LOST",5,99)</f>
        <v>2</v>
      </c>
      <c r="U557" t="str" cm="1">
        <f t="array" ref="U557">_xlfn.LET(_xlpm.x,IFERROR(VALUE(Table2[[#This Row],[Response_Time_Hours]]),""),IF(_xlpm.x="","CHECK",_xlfn.IFS(_xlpm.x&lt;=1,"Immediate",_xlpm.x&lt;=6,"Fast",_xlpm.x&lt;=24,"Moderate",_xlpm.x&gt;24,"Delayed")))</f>
        <v>Delayed</v>
      </c>
      <c r="V557">
        <f>FLOOR(tbl_CleanLeads[[#This Row],[Response_Time_Hours]],6)</f>
        <v>30</v>
      </c>
      <c r="W557" t="str" cm="1">
        <f t="array" ref="W557">IF(Table2[[#This Row],[Interaction_Count_Final]]="","N/A",_xlfn.IFS(Table2[[#This Row],[Interaction_Count_Final]]&lt;=2,"Low",Table2[[#This Row],[Interaction_Count_Final]]&lt;=5,"Medium",Table2[[#This Row],[Interaction_Count_Final]]&gt;=6,"High",TRUE,"CHECK"))</f>
        <v>High</v>
      </c>
      <c r="X557" t="b">
        <f t="shared" si="8"/>
        <v>1</v>
      </c>
      <c r="Y557" t="b">
        <f>tbl_CleanLeads[[#This Row],[Response_Time_Hours]]&gt;24</f>
        <v>1</v>
      </c>
      <c r="Z557" s="13" t="b">
        <f>tbl_CleanLeads[[#This Row],[Response_Time_Hours]]&gt;72</f>
        <v>0</v>
      </c>
      <c r="AA557" s="13" t="b">
        <f>tbl_CleanLeads[[#This Row],[Status_Clean]]="Converted"</f>
        <v>0</v>
      </c>
    </row>
    <row r="558" spans="1:27">
      <c r="A558" t="s">
        <v>70</v>
      </c>
      <c r="B558" t="s">
        <v>1825</v>
      </c>
      <c r="C558" t="s">
        <v>1826</v>
      </c>
      <c r="D558" t="s">
        <v>7274</v>
      </c>
      <c r="E558" t="s">
        <v>7308</v>
      </c>
      <c r="F558" t="s">
        <v>125</v>
      </c>
      <c r="G558" s="1">
        <v>45236</v>
      </c>
      <c r="H558" s="8">
        <f>MONTH(tbl_CleanLeads[[#This Row],[Lead_Date_Final]])</f>
        <v>11</v>
      </c>
      <c r="I558" t="s">
        <v>7300</v>
      </c>
      <c r="J558" t="s">
        <v>7263</v>
      </c>
      <c r="K558" t="s">
        <v>7264</v>
      </c>
      <c r="L558">
        <f>WEEKDAY(tbl_CleanLeads[[#This Row],[Lead_Date_Final]],2)</f>
        <v>1</v>
      </c>
      <c r="M558" t="s">
        <v>7298</v>
      </c>
      <c r="N558">
        <v>71.099999999999994</v>
      </c>
      <c r="O558" s="7">
        <v>4673.8</v>
      </c>
      <c r="P558">
        <v>28</v>
      </c>
      <c r="Q558" t="s">
        <v>7273</v>
      </c>
      <c r="R558">
        <f>IF(UPPER(TRIM(Table2[[#This Row],[Status_Clean]]))="CONVERTED",1,0)</f>
        <v>0</v>
      </c>
      <c r="S558">
        <f>IF(ISNUMBER(MATCH(UPPER(TRIM(Table2[[#This Row],[Status_Clean]])),{"CONTACTED","QUALIFIED","CONVERTED"},0)),1,0)</f>
        <v>1</v>
      </c>
      <c r="T558" cm="1">
        <f t="array" ref="T558">_xlfn.SWITCH(UPPER(TRIM(Table2[[#This Row],[Status_Clean]])),"NEW",1,"CONTACTED",2,"QUALIFIED",3,"CONVERTED",4,"LOST",5,99)</f>
        <v>2</v>
      </c>
      <c r="U558" t="str" cm="1">
        <f t="array" ref="U558">_xlfn.LET(_xlpm.x,IFERROR(VALUE(Table2[[#This Row],[Response_Time_Hours]]),""),IF(_xlpm.x="","CHECK",_xlfn.IFS(_xlpm.x&lt;=1,"Immediate",_xlpm.x&lt;=6,"Fast",_xlpm.x&lt;=24,"Moderate",_xlpm.x&gt;24,"Delayed")))</f>
        <v>Delayed</v>
      </c>
      <c r="V558">
        <f>FLOOR(tbl_CleanLeads[[#This Row],[Response_Time_Hours]],6)</f>
        <v>66</v>
      </c>
      <c r="W558" t="str" cm="1">
        <f t="array" ref="W558">IF(Table2[[#This Row],[Interaction_Count_Final]]="","N/A",_xlfn.IFS(Table2[[#This Row],[Interaction_Count_Final]]&lt;=2,"Low",Table2[[#This Row],[Interaction_Count_Final]]&lt;=5,"Medium",Table2[[#This Row],[Interaction_Count_Final]]&gt;=6,"High",TRUE,"CHECK"))</f>
        <v>High</v>
      </c>
      <c r="X558" t="b">
        <f t="shared" si="8"/>
        <v>1</v>
      </c>
      <c r="Y558" t="b">
        <f>tbl_CleanLeads[[#This Row],[Response_Time_Hours]]&gt;24</f>
        <v>1</v>
      </c>
      <c r="Z558" s="13" t="b">
        <f>tbl_CleanLeads[[#This Row],[Response_Time_Hours]]&gt;72</f>
        <v>0</v>
      </c>
      <c r="AA558" s="13" t="b">
        <f>tbl_CleanLeads[[#This Row],[Status_Clean]]="Converted"</f>
        <v>0</v>
      </c>
    </row>
    <row r="559" spans="1:27">
      <c r="A559" t="s">
        <v>70</v>
      </c>
      <c r="B559" t="s">
        <v>1828</v>
      </c>
      <c r="C559" t="s">
        <v>7798</v>
      </c>
      <c r="D559" t="s">
        <v>7268</v>
      </c>
      <c r="E559" t="s">
        <v>447</v>
      </c>
      <c r="F559" t="s">
        <v>125</v>
      </c>
      <c r="G559" s="1">
        <v>45165</v>
      </c>
      <c r="H559" s="8">
        <f>MONTH(tbl_CleanLeads[[#This Row],[Lead_Date_Final]])</f>
        <v>8</v>
      </c>
      <c r="I559" t="s">
        <v>7310</v>
      </c>
      <c r="J559" t="s">
        <v>7263</v>
      </c>
      <c r="K559" t="s">
        <v>7288</v>
      </c>
      <c r="L559">
        <f>WEEKDAY(tbl_CleanLeads[[#This Row],[Lead_Date_Final]],2)</f>
        <v>7</v>
      </c>
      <c r="M559" t="s">
        <v>7293</v>
      </c>
      <c r="N559">
        <v>43.4</v>
      </c>
      <c r="O559" s="7">
        <v>1280.96</v>
      </c>
      <c r="P559">
        <v>18</v>
      </c>
      <c r="Q559" t="s">
        <v>7289</v>
      </c>
      <c r="R559">
        <f>IF(UPPER(TRIM(Table2[[#This Row],[Status_Clean]]))="CONVERTED",1,0)</f>
        <v>0</v>
      </c>
      <c r="S559">
        <f>IF(ISNUMBER(MATCH(UPPER(TRIM(Table2[[#This Row],[Status_Clean]])),{"CONTACTED","QUALIFIED","CONVERTED"},0)),1,0)</f>
        <v>1</v>
      </c>
      <c r="T559" cm="1">
        <f t="array" ref="T559">_xlfn.SWITCH(UPPER(TRIM(Table2[[#This Row],[Status_Clean]])),"NEW",1,"CONTACTED",2,"QUALIFIED",3,"CONVERTED",4,"LOST",5,99)</f>
        <v>2</v>
      </c>
      <c r="U559" t="str" cm="1">
        <f t="array" ref="U559">_xlfn.LET(_xlpm.x,IFERROR(VALUE(Table2[[#This Row],[Response_Time_Hours]]),""),IF(_xlpm.x="","CHECK",_xlfn.IFS(_xlpm.x&lt;=1,"Immediate",_xlpm.x&lt;=6,"Fast",_xlpm.x&lt;=24,"Moderate",_xlpm.x&gt;24,"Delayed")))</f>
        <v>Delayed</v>
      </c>
      <c r="V559">
        <f>FLOOR(tbl_CleanLeads[[#This Row],[Response_Time_Hours]],6)</f>
        <v>42</v>
      </c>
      <c r="W559" t="str" cm="1">
        <f t="array" ref="W559">IF(Table2[[#This Row],[Interaction_Count_Final]]="","N/A",_xlfn.IFS(Table2[[#This Row],[Interaction_Count_Final]]&lt;=2,"Low",Table2[[#This Row],[Interaction_Count_Final]]&lt;=5,"Medium",Table2[[#This Row],[Interaction_Count_Final]]&gt;=6,"High",TRUE,"CHECK"))</f>
        <v>High</v>
      </c>
      <c r="X559" t="b">
        <f t="shared" si="8"/>
        <v>1</v>
      </c>
      <c r="Y559" t="b">
        <f>tbl_CleanLeads[[#This Row],[Response_Time_Hours]]&gt;24</f>
        <v>1</v>
      </c>
      <c r="Z559" s="13" t="b">
        <f>tbl_CleanLeads[[#This Row],[Response_Time_Hours]]&gt;72</f>
        <v>0</v>
      </c>
      <c r="AA559" s="13" t="b">
        <f>tbl_CleanLeads[[#This Row],[Status_Clean]]="Converted"</f>
        <v>0</v>
      </c>
    </row>
    <row r="560" spans="1:27">
      <c r="A560" t="s">
        <v>90</v>
      </c>
      <c r="B560" t="s">
        <v>1832</v>
      </c>
      <c r="C560" t="s">
        <v>7800</v>
      </c>
      <c r="D560" t="s">
        <v>7274</v>
      </c>
      <c r="E560" t="s">
        <v>222</v>
      </c>
      <c r="F560" t="s">
        <v>250</v>
      </c>
      <c r="G560" s="1">
        <v>45254</v>
      </c>
      <c r="H560" s="8">
        <f>MONTH(tbl_CleanLeads[[#This Row],[Lead_Date_Final]])</f>
        <v>11</v>
      </c>
      <c r="I560" t="s">
        <v>7300</v>
      </c>
      <c r="J560" t="s">
        <v>7263</v>
      </c>
      <c r="K560" t="s">
        <v>7264</v>
      </c>
      <c r="L560">
        <f>WEEKDAY(tbl_CleanLeads[[#This Row],[Lead_Date_Final]],2)</f>
        <v>5</v>
      </c>
      <c r="M560" t="s">
        <v>7312</v>
      </c>
      <c r="N560">
        <v>15</v>
      </c>
      <c r="O560" s="7">
        <v>2190.27</v>
      </c>
      <c r="P560">
        <v>31</v>
      </c>
      <c r="Q560" t="s">
        <v>7266</v>
      </c>
      <c r="R560">
        <f>IF(UPPER(TRIM(Table2[[#This Row],[Status_Clean]]))="CONVERTED",1,0)</f>
        <v>1</v>
      </c>
      <c r="S560">
        <f>IF(ISNUMBER(MATCH(UPPER(TRIM(Table2[[#This Row],[Status_Clean]])),{"CONTACTED","QUALIFIED","CONVERTED"},0)),1,0)</f>
        <v>1</v>
      </c>
      <c r="T560" cm="1">
        <f t="array" ref="T560">_xlfn.SWITCH(UPPER(TRIM(Table2[[#This Row],[Status_Clean]])),"NEW",1,"CONTACTED",2,"QUALIFIED",3,"CONVERTED",4,"LOST",5,99)</f>
        <v>4</v>
      </c>
      <c r="U560" t="str" cm="1">
        <f t="array" ref="U560">_xlfn.LET(_xlpm.x,IFERROR(VALUE(Table2[[#This Row],[Response_Time_Hours]]),""),IF(_xlpm.x="","CHECK",_xlfn.IFS(_xlpm.x&lt;=1,"Immediate",_xlpm.x&lt;=6,"Fast",_xlpm.x&lt;=24,"Moderate",_xlpm.x&gt;24,"Delayed")))</f>
        <v>Moderate</v>
      </c>
      <c r="V560">
        <f>FLOOR(tbl_CleanLeads[[#This Row],[Response_Time_Hours]],6)</f>
        <v>12</v>
      </c>
      <c r="W560" t="str" cm="1">
        <f t="array" ref="W560">IF(Table2[[#This Row],[Interaction_Count_Final]]="","N/A",_xlfn.IFS(Table2[[#This Row],[Interaction_Count_Final]]&lt;=2,"Low",Table2[[#This Row],[Interaction_Count_Final]]&lt;=5,"Medium",Table2[[#This Row],[Interaction_Count_Final]]&gt;=6,"High",TRUE,"CHECK"))</f>
        <v>High</v>
      </c>
      <c r="X560" t="b">
        <f t="shared" si="8"/>
        <v>1</v>
      </c>
      <c r="Y560" t="b">
        <f>tbl_CleanLeads[[#This Row],[Response_Time_Hours]]&gt;24</f>
        <v>0</v>
      </c>
      <c r="Z560" s="13" t="b">
        <f>tbl_CleanLeads[[#This Row],[Response_Time_Hours]]&gt;72</f>
        <v>0</v>
      </c>
      <c r="AA560" s="13" t="b">
        <f>tbl_CleanLeads[[#This Row],[Status_Clean]]="Converted"</f>
        <v>1</v>
      </c>
    </row>
    <row r="561" spans="1:27">
      <c r="A561" t="s">
        <v>63</v>
      </c>
      <c r="B561" t="s">
        <v>1834</v>
      </c>
      <c r="C561" t="s">
        <v>1835</v>
      </c>
      <c r="D561" t="s">
        <v>7274</v>
      </c>
      <c r="E561" t="s">
        <v>222</v>
      </c>
      <c r="F561" t="s">
        <v>71</v>
      </c>
      <c r="G561" s="1">
        <v>45470</v>
      </c>
      <c r="H561" s="8">
        <f>MONTH(tbl_CleanLeads[[#This Row],[Lead_Date_Final]])</f>
        <v>6</v>
      </c>
      <c r="I561" t="s">
        <v>7276</v>
      </c>
      <c r="J561" t="s">
        <v>7271</v>
      </c>
      <c r="K561" t="s">
        <v>7277</v>
      </c>
      <c r="L561">
        <f>WEEKDAY(tbl_CleanLeads[[#This Row],[Lead_Date_Final]],2)</f>
        <v>4</v>
      </c>
      <c r="M561" t="s">
        <v>7285</v>
      </c>
      <c r="N561">
        <v>5.2</v>
      </c>
      <c r="O561" s="7">
        <v>3428.69</v>
      </c>
      <c r="P561">
        <v>5</v>
      </c>
      <c r="Q561" t="s">
        <v>7266</v>
      </c>
      <c r="R561">
        <f>IF(UPPER(TRIM(Table2[[#This Row],[Status_Clean]]))="CONVERTED",1,0)</f>
        <v>0</v>
      </c>
      <c r="S561">
        <f>IF(ISNUMBER(MATCH(UPPER(TRIM(Table2[[#This Row],[Status_Clean]])),{"CONTACTED","QUALIFIED","CONVERTED"},0)),1,0)</f>
        <v>1</v>
      </c>
      <c r="T561" cm="1">
        <f t="array" ref="T561">_xlfn.SWITCH(UPPER(TRIM(Table2[[#This Row],[Status_Clean]])),"NEW",1,"CONTACTED",2,"QUALIFIED",3,"CONVERTED",4,"LOST",5,99)</f>
        <v>3</v>
      </c>
      <c r="U561" t="str" cm="1">
        <f t="array" ref="U561">_xlfn.LET(_xlpm.x,IFERROR(VALUE(Table2[[#This Row],[Response_Time_Hours]]),""),IF(_xlpm.x="","CHECK",_xlfn.IFS(_xlpm.x&lt;=1,"Immediate",_xlpm.x&lt;=6,"Fast",_xlpm.x&lt;=24,"Moderate",_xlpm.x&gt;24,"Delayed")))</f>
        <v>Fast</v>
      </c>
      <c r="V561">
        <f>FLOOR(tbl_CleanLeads[[#This Row],[Response_Time_Hours]],6)</f>
        <v>0</v>
      </c>
      <c r="W561" t="str" cm="1">
        <f t="array" ref="W561">IF(Table2[[#This Row],[Interaction_Count_Final]]="","N/A",_xlfn.IFS(Table2[[#This Row],[Interaction_Count_Final]]&lt;=2,"Low",Table2[[#This Row],[Interaction_Count_Final]]&lt;=5,"Medium",Table2[[#This Row],[Interaction_Count_Final]]&gt;=6,"High",TRUE,"CHECK"))</f>
        <v>Medium</v>
      </c>
      <c r="X561" t="b">
        <f t="shared" si="8"/>
        <v>1</v>
      </c>
      <c r="Y561" t="b">
        <f>tbl_CleanLeads[[#This Row],[Response_Time_Hours]]&gt;24</f>
        <v>0</v>
      </c>
      <c r="Z561" s="13" t="b">
        <f>tbl_CleanLeads[[#This Row],[Response_Time_Hours]]&gt;72</f>
        <v>0</v>
      </c>
      <c r="AA561" s="13" t="b">
        <f>tbl_CleanLeads[[#This Row],[Status_Clean]]="Converted"</f>
        <v>0</v>
      </c>
    </row>
    <row r="562" spans="1:27">
      <c r="A562" t="s">
        <v>70</v>
      </c>
      <c r="B562" t="s">
        <v>1836</v>
      </c>
      <c r="C562" t="s">
        <v>1837</v>
      </c>
      <c r="D562" t="s">
        <v>7274</v>
      </c>
      <c r="E562" t="s">
        <v>106</v>
      </c>
      <c r="F562" t="s">
        <v>71</v>
      </c>
      <c r="G562" s="1">
        <v>45585</v>
      </c>
      <c r="H562" s="8">
        <f>MONTH(tbl_CleanLeads[[#This Row],[Lead_Date_Final]])</f>
        <v>10</v>
      </c>
      <c r="I562" t="s">
        <v>7270</v>
      </c>
      <c r="J562" t="s">
        <v>7271</v>
      </c>
      <c r="K562" t="s">
        <v>7264</v>
      </c>
      <c r="L562">
        <f>WEEKDAY(tbl_CleanLeads[[#This Row],[Lead_Date_Final]],2)</f>
        <v>7</v>
      </c>
      <c r="M562" t="s">
        <v>7293</v>
      </c>
      <c r="N562">
        <v>29</v>
      </c>
      <c r="O562" s="7">
        <v>1232.67</v>
      </c>
      <c r="P562">
        <v>16</v>
      </c>
      <c r="Q562" t="s">
        <v>7289</v>
      </c>
      <c r="R562">
        <f>IF(UPPER(TRIM(Table2[[#This Row],[Status_Clean]]))="CONVERTED",1,0)</f>
        <v>0</v>
      </c>
      <c r="S562">
        <f>IF(ISNUMBER(MATCH(UPPER(TRIM(Table2[[#This Row],[Status_Clean]])),{"CONTACTED","QUALIFIED","CONVERTED"},0)),1,0)</f>
        <v>1</v>
      </c>
      <c r="T562" cm="1">
        <f t="array" ref="T562">_xlfn.SWITCH(UPPER(TRIM(Table2[[#This Row],[Status_Clean]])),"NEW",1,"CONTACTED",2,"QUALIFIED",3,"CONVERTED",4,"LOST",5,99)</f>
        <v>3</v>
      </c>
      <c r="U562" t="str" cm="1">
        <f t="array" ref="U562">_xlfn.LET(_xlpm.x,IFERROR(VALUE(Table2[[#This Row],[Response_Time_Hours]]),""),IF(_xlpm.x="","CHECK",_xlfn.IFS(_xlpm.x&lt;=1,"Immediate",_xlpm.x&lt;=6,"Fast",_xlpm.x&lt;=24,"Moderate",_xlpm.x&gt;24,"Delayed")))</f>
        <v>Delayed</v>
      </c>
      <c r="V562">
        <f>FLOOR(tbl_CleanLeads[[#This Row],[Response_Time_Hours]],6)</f>
        <v>24</v>
      </c>
      <c r="W562" t="str" cm="1">
        <f t="array" ref="W562">IF(Table2[[#This Row],[Interaction_Count_Final]]="","N/A",_xlfn.IFS(Table2[[#This Row],[Interaction_Count_Final]]&lt;=2,"Low",Table2[[#This Row],[Interaction_Count_Final]]&lt;=5,"Medium",Table2[[#This Row],[Interaction_Count_Final]]&gt;=6,"High",TRUE,"CHECK"))</f>
        <v>High</v>
      </c>
      <c r="X562" t="b">
        <f t="shared" si="8"/>
        <v>1</v>
      </c>
      <c r="Y562" t="b">
        <f>tbl_CleanLeads[[#This Row],[Response_Time_Hours]]&gt;24</f>
        <v>1</v>
      </c>
      <c r="Z562" s="13" t="b">
        <f>tbl_CleanLeads[[#This Row],[Response_Time_Hours]]&gt;72</f>
        <v>0</v>
      </c>
      <c r="AA562" s="13" t="b">
        <f>tbl_CleanLeads[[#This Row],[Status_Clean]]="Converted"</f>
        <v>0</v>
      </c>
    </row>
    <row r="563" spans="1:27">
      <c r="A563" t="s">
        <v>70</v>
      </c>
      <c r="B563" t="s">
        <v>1839</v>
      </c>
      <c r="C563" t="s">
        <v>1840</v>
      </c>
      <c r="D563" t="s">
        <v>7280</v>
      </c>
      <c r="E563" t="s">
        <v>7308</v>
      </c>
      <c r="F563" t="s">
        <v>71</v>
      </c>
      <c r="G563" s="1">
        <v>45286</v>
      </c>
      <c r="H563" s="8">
        <f>MONTH(tbl_CleanLeads[[#This Row],[Lead_Date_Final]])</f>
        <v>12</v>
      </c>
      <c r="I563" t="s">
        <v>7262</v>
      </c>
      <c r="J563" t="s">
        <v>7263</v>
      </c>
      <c r="K563" t="s">
        <v>7264</v>
      </c>
      <c r="L563">
        <f>WEEKDAY(tbl_CleanLeads[[#This Row],[Lead_Date_Final]],2)</f>
        <v>2</v>
      </c>
      <c r="M563" t="s">
        <v>7265</v>
      </c>
      <c r="N563">
        <v>14.3</v>
      </c>
      <c r="O563" s="7">
        <v>4497.18</v>
      </c>
      <c r="P563">
        <v>4</v>
      </c>
      <c r="Q563" t="s">
        <v>7273</v>
      </c>
      <c r="R563">
        <f>IF(UPPER(TRIM(Table2[[#This Row],[Status_Clean]]))="CONVERTED",1,0)</f>
        <v>0</v>
      </c>
      <c r="S563">
        <f>IF(ISNUMBER(MATCH(UPPER(TRIM(Table2[[#This Row],[Status_Clean]])),{"CONTACTED","QUALIFIED","CONVERTED"},0)),1,0)</f>
        <v>1</v>
      </c>
      <c r="T563" cm="1">
        <f t="array" ref="T563">_xlfn.SWITCH(UPPER(TRIM(Table2[[#This Row],[Status_Clean]])),"NEW",1,"CONTACTED",2,"QUALIFIED",3,"CONVERTED",4,"LOST",5,99)</f>
        <v>3</v>
      </c>
      <c r="U563" t="str" cm="1">
        <f t="array" ref="U563">_xlfn.LET(_xlpm.x,IFERROR(VALUE(Table2[[#This Row],[Response_Time_Hours]]),""),IF(_xlpm.x="","CHECK",_xlfn.IFS(_xlpm.x&lt;=1,"Immediate",_xlpm.x&lt;=6,"Fast",_xlpm.x&lt;=24,"Moderate",_xlpm.x&gt;24,"Delayed")))</f>
        <v>Moderate</v>
      </c>
      <c r="V563">
        <f>FLOOR(tbl_CleanLeads[[#This Row],[Response_Time_Hours]],6)</f>
        <v>12</v>
      </c>
      <c r="W563" t="str" cm="1">
        <f t="array" ref="W563">IF(Table2[[#This Row],[Interaction_Count_Final]]="","N/A",_xlfn.IFS(Table2[[#This Row],[Interaction_Count_Final]]&lt;=2,"Low",Table2[[#This Row],[Interaction_Count_Final]]&lt;=5,"Medium",Table2[[#This Row],[Interaction_Count_Final]]&gt;=6,"High",TRUE,"CHECK"))</f>
        <v>Medium</v>
      </c>
      <c r="X563" t="b">
        <f t="shared" si="8"/>
        <v>1</v>
      </c>
      <c r="Y563" t="b">
        <f>tbl_CleanLeads[[#This Row],[Response_Time_Hours]]&gt;24</f>
        <v>0</v>
      </c>
      <c r="Z563" s="13" t="b">
        <f>tbl_CleanLeads[[#This Row],[Response_Time_Hours]]&gt;72</f>
        <v>0</v>
      </c>
      <c r="AA563" s="13" t="b">
        <f>tbl_CleanLeads[[#This Row],[Status_Clean]]="Converted"</f>
        <v>0</v>
      </c>
    </row>
    <row r="564" spans="1:27">
      <c r="A564" t="s">
        <v>102</v>
      </c>
      <c r="B564" t="s">
        <v>1841</v>
      </c>
      <c r="C564" t="s">
        <v>1842</v>
      </c>
      <c r="D564" t="s">
        <v>7258</v>
      </c>
      <c r="E564" t="s">
        <v>101</v>
      </c>
      <c r="F564" t="s">
        <v>125</v>
      </c>
      <c r="G564" s="1">
        <v>45181</v>
      </c>
      <c r="H564" s="8">
        <f>MONTH(tbl_CleanLeads[[#This Row],[Lead_Date_Final]])</f>
        <v>9</v>
      </c>
      <c r="I564" t="s">
        <v>7287</v>
      </c>
      <c r="J564" t="s">
        <v>7263</v>
      </c>
      <c r="K564" t="s">
        <v>7288</v>
      </c>
      <c r="L564">
        <f>WEEKDAY(tbl_CleanLeads[[#This Row],[Lead_Date_Final]],2)</f>
        <v>2</v>
      </c>
      <c r="M564" t="s">
        <v>7265</v>
      </c>
      <c r="N564">
        <v>62</v>
      </c>
      <c r="O564" s="7">
        <v>4884.8500000000004</v>
      </c>
      <c r="P564">
        <v>48</v>
      </c>
      <c r="Q564" t="s">
        <v>7273</v>
      </c>
      <c r="R564">
        <f>IF(UPPER(TRIM(Table2[[#This Row],[Status_Clean]]))="CONVERTED",1,0)</f>
        <v>0</v>
      </c>
      <c r="S564">
        <f>IF(ISNUMBER(MATCH(UPPER(TRIM(Table2[[#This Row],[Status_Clean]])),{"CONTACTED","QUALIFIED","CONVERTED"},0)),1,0)</f>
        <v>1</v>
      </c>
      <c r="T564" cm="1">
        <f t="array" ref="T564">_xlfn.SWITCH(UPPER(TRIM(Table2[[#This Row],[Status_Clean]])),"NEW",1,"CONTACTED",2,"QUALIFIED",3,"CONVERTED",4,"LOST",5,99)</f>
        <v>2</v>
      </c>
      <c r="U564" t="str" cm="1">
        <f t="array" ref="U564">_xlfn.LET(_xlpm.x,IFERROR(VALUE(Table2[[#This Row],[Response_Time_Hours]]),""),IF(_xlpm.x="","CHECK",_xlfn.IFS(_xlpm.x&lt;=1,"Immediate",_xlpm.x&lt;=6,"Fast",_xlpm.x&lt;=24,"Moderate",_xlpm.x&gt;24,"Delayed")))</f>
        <v>Delayed</v>
      </c>
      <c r="V564">
        <f>FLOOR(tbl_CleanLeads[[#This Row],[Response_Time_Hours]],6)</f>
        <v>60</v>
      </c>
      <c r="W564" t="str" cm="1">
        <f t="array" ref="W564">IF(Table2[[#This Row],[Interaction_Count_Final]]="","N/A",_xlfn.IFS(Table2[[#This Row],[Interaction_Count_Final]]&lt;=2,"Low",Table2[[#This Row],[Interaction_Count_Final]]&lt;=5,"Medium",Table2[[#This Row],[Interaction_Count_Final]]&gt;=6,"High",TRUE,"CHECK"))</f>
        <v>High</v>
      </c>
      <c r="X564" t="b">
        <f t="shared" si="8"/>
        <v>1</v>
      </c>
      <c r="Y564" t="b">
        <f>tbl_CleanLeads[[#This Row],[Response_Time_Hours]]&gt;24</f>
        <v>1</v>
      </c>
      <c r="Z564" s="13" t="b">
        <f>tbl_CleanLeads[[#This Row],[Response_Time_Hours]]&gt;72</f>
        <v>0</v>
      </c>
      <c r="AA564" s="13" t="b">
        <f>tbl_CleanLeads[[#This Row],[Status_Clean]]="Converted"</f>
        <v>0</v>
      </c>
    </row>
    <row r="565" spans="1:27">
      <c r="A565" t="s">
        <v>102</v>
      </c>
      <c r="B565" t="s">
        <v>1844</v>
      </c>
      <c r="C565" t="s">
        <v>7805</v>
      </c>
      <c r="D565" t="s">
        <v>7274</v>
      </c>
      <c r="E565" t="s">
        <v>69</v>
      </c>
      <c r="F565" t="s">
        <v>193</v>
      </c>
      <c r="G565" s="1">
        <v>45288</v>
      </c>
      <c r="H565" s="8">
        <f>MONTH(tbl_CleanLeads[[#This Row],[Lead_Date_Final]])</f>
        <v>12</v>
      </c>
      <c r="I565" t="s">
        <v>7262</v>
      </c>
      <c r="J565" t="s">
        <v>7263</v>
      </c>
      <c r="K565" t="s">
        <v>7264</v>
      </c>
      <c r="L565">
        <f>WEEKDAY(tbl_CleanLeads[[#This Row],[Lead_Date_Final]],2)</f>
        <v>4</v>
      </c>
      <c r="M565" t="s">
        <v>7285</v>
      </c>
      <c r="N565">
        <v>33.599999999999994</v>
      </c>
      <c r="O565" s="7">
        <v>4154.17</v>
      </c>
      <c r="P565">
        <v>38</v>
      </c>
      <c r="Q565" t="s">
        <v>7273</v>
      </c>
      <c r="R565">
        <f>IF(UPPER(TRIM(Table2[[#This Row],[Status_Clean]]))="CONVERTED",1,0)</f>
        <v>0</v>
      </c>
      <c r="S565">
        <f>IF(ISNUMBER(MATCH(UPPER(TRIM(Table2[[#This Row],[Status_Clean]])),{"CONTACTED","QUALIFIED","CONVERTED"},0)),1,0)</f>
        <v>0</v>
      </c>
      <c r="T565" cm="1">
        <f t="array" ref="T565">_xlfn.SWITCH(UPPER(TRIM(Table2[[#This Row],[Status_Clean]])),"NEW",1,"CONTACTED",2,"QUALIFIED",3,"CONVERTED",4,"LOST",5,99)</f>
        <v>1</v>
      </c>
      <c r="U565" t="str" cm="1">
        <f t="array" ref="U565">_xlfn.LET(_xlpm.x,IFERROR(VALUE(Table2[[#This Row],[Response_Time_Hours]]),""),IF(_xlpm.x="","CHECK",_xlfn.IFS(_xlpm.x&lt;=1,"Immediate",_xlpm.x&lt;=6,"Fast",_xlpm.x&lt;=24,"Moderate",_xlpm.x&gt;24,"Delayed")))</f>
        <v>Delayed</v>
      </c>
      <c r="V565">
        <f>FLOOR(tbl_CleanLeads[[#This Row],[Response_Time_Hours]],6)</f>
        <v>30</v>
      </c>
      <c r="W565" t="str" cm="1">
        <f t="array" ref="W565">IF(Table2[[#This Row],[Interaction_Count_Final]]="","N/A",_xlfn.IFS(Table2[[#This Row],[Interaction_Count_Final]]&lt;=2,"Low",Table2[[#This Row],[Interaction_Count_Final]]&lt;=5,"Medium",Table2[[#This Row],[Interaction_Count_Final]]&gt;=6,"High",TRUE,"CHECK"))</f>
        <v>High</v>
      </c>
      <c r="X565" t="b">
        <f t="shared" si="8"/>
        <v>1</v>
      </c>
      <c r="Y565" t="b">
        <f>tbl_CleanLeads[[#This Row],[Response_Time_Hours]]&gt;24</f>
        <v>1</v>
      </c>
      <c r="Z565" s="13" t="b">
        <f>tbl_CleanLeads[[#This Row],[Response_Time_Hours]]&gt;72</f>
        <v>0</v>
      </c>
      <c r="AA565" s="13" t="b">
        <f>tbl_CleanLeads[[#This Row],[Status_Clean]]="Converted"</f>
        <v>0</v>
      </c>
    </row>
    <row r="566" spans="1:27">
      <c r="A566" t="s">
        <v>63</v>
      </c>
      <c r="B566" t="s">
        <v>1847</v>
      </c>
      <c r="C566" t="s">
        <v>1848</v>
      </c>
      <c r="D566" t="s">
        <v>7268</v>
      </c>
      <c r="E566" t="s">
        <v>263</v>
      </c>
      <c r="F566" t="s">
        <v>125</v>
      </c>
      <c r="G566" s="1">
        <v>45294</v>
      </c>
      <c r="H566" s="8">
        <f>MONTH(tbl_CleanLeads[[#This Row],[Lead_Date_Final]])</f>
        <v>1</v>
      </c>
      <c r="I566" t="s">
        <v>7317</v>
      </c>
      <c r="J566" t="s">
        <v>7271</v>
      </c>
      <c r="K566" t="s">
        <v>7284</v>
      </c>
      <c r="L566">
        <f>WEEKDAY(tbl_CleanLeads[[#This Row],[Lead_Date_Final]],2)</f>
        <v>3</v>
      </c>
      <c r="M566" t="s">
        <v>7272</v>
      </c>
      <c r="N566">
        <v>48</v>
      </c>
      <c r="O566" s="7">
        <v>2288.35</v>
      </c>
      <c r="P566">
        <v>26</v>
      </c>
      <c r="Q566" t="s">
        <v>7266</v>
      </c>
      <c r="R566">
        <f>IF(UPPER(TRIM(Table2[[#This Row],[Status_Clean]]))="CONVERTED",1,0)</f>
        <v>0</v>
      </c>
      <c r="S566">
        <f>IF(ISNUMBER(MATCH(UPPER(TRIM(Table2[[#This Row],[Status_Clean]])),{"CONTACTED","QUALIFIED","CONVERTED"},0)),1,0)</f>
        <v>1</v>
      </c>
      <c r="T566" cm="1">
        <f t="array" ref="T566">_xlfn.SWITCH(UPPER(TRIM(Table2[[#This Row],[Status_Clean]])),"NEW",1,"CONTACTED",2,"QUALIFIED",3,"CONVERTED",4,"LOST",5,99)</f>
        <v>2</v>
      </c>
      <c r="U566" t="str" cm="1">
        <f t="array" ref="U566">_xlfn.LET(_xlpm.x,IFERROR(VALUE(Table2[[#This Row],[Response_Time_Hours]]),""),IF(_xlpm.x="","CHECK",_xlfn.IFS(_xlpm.x&lt;=1,"Immediate",_xlpm.x&lt;=6,"Fast",_xlpm.x&lt;=24,"Moderate",_xlpm.x&gt;24,"Delayed")))</f>
        <v>Delayed</v>
      </c>
      <c r="V566">
        <f>FLOOR(tbl_CleanLeads[[#This Row],[Response_Time_Hours]],6)</f>
        <v>48</v>
      </c>
      <c r="W566" t="str" cm="1">
        <f t="array" ref="W566">IF(Table2[[#This Row],[Interaction_Count_Final]]="","N/A",_xlfn.IFS(Table2[[#This Row],[Interaction_Count_Final]]&lt;=2,"Low",Table2[[#This Row],[Interaction_Count_Final]]&lt;=5,"Medium",Table2[[#This Row],[Interaction_Count_Final]]&gt;=6,"High",TRUE,"CHECK"))</f>
        <v>High</v>
      </c>
      <c r="X566" t="b">
        <f t="shared" si="8"/>
        <v>1</v>
      </c>
      <c r="Y566" t="b">
        <f>tbl_CleanLeads[[#This Row],[Response_Time_Hours]]&gt;24</f>
        <v>1</v>
      </c>
      <c r="Z566" s="13" t="b">
        <f>tbl_CleanLeads[[#This Row],[Response_Time_Hours]]&gt;72</f>
        <v>0</v>
      </c>
      <c r="AA566" s="13" t="b">
        <f>tbl_CleanLeads[[#This Row],[Status_Clean]]="Converted"</f>
        <v>0</v>
      </c>
    </row>
    <row r="567" spans="1:27">
      <c r="A567" t="s">
        <v>70</v>
      </c>
      <c r="B567" t="s">
        <v>1849</v>
      </c>
      <c r="C567" t="s">
        <v>7808</v>
      </c>
      <c r="D567" t="s">
        <v>7280</v>
      </c>
      <c r="E567" t="s">
        <v>447</v>
      </c>
      <c r="F567" t="s">
        <v>193</v>
      </c>
      <c r="G567" s="1">
        <v>45621</v>
      </c>
      <c r="H567" s="8">
        <f>MONTH(tbl_CleanLeads[[#This Row],[Lead_Date_Final]])</f>
        <v>11</v>
      </c>
      <c r="I567" t="s">
        <v>7300</v>
      </c>
      <c r="J567" t="s">
        <v>7271</v>
      </c>
      <c r="K567" t="s">
        <v>7264</v>
      </c>
      <c r="L567">
        <f>WEEKDAY(tbl_CleanLeads[[#This Row],[Lead_Date_Final]],2)</f>
        <v>1</v>
      </c>
      <c r="M567" t="s">
        <v>7298</v>
      </c>
      <c r="N567">
        <v>0.5</v>
      </c>
      <c r="O567" s="7">
        <v>2263.4299999999998</v>
      </c>
      <c r="P567">
        <v>28</v>
      </c>
      <c r="Q567" t="s">
        <v>7266</v>
      </c>
      <c r="R567">
        <f>IF(UPPER(TRIM(Table2[[#This Row],[Status_Clean]]))="CONVERTED",1,0)</f>
        <v>0</v>
      </c>
      <c r="S567">
        <f>IF(ISNUMBER(MATCH(UPPER(TRIM(Table2[[#This Row],[Status_Clean]])),{"CONTACTED","QUALIFIED","CONVERTED"},0)),1,0)</f>
        <v>0</v>
      </c>
      <c r="T567" cm="1">
        <f t="array" ref="T567">_xlfn.SWITCH(UPPER(TRIM(Table2[[#This Row],[Status_Clean]])),"NEW",1,"CONTACTED",2,"QUALIFIED",3,"CONVERTED",4,"LOST",5,99)</f>
        <v>1</v>
      </c>
      <c r="U567" t="str" cm="1">
        <f t="array" ref="U567">_xlfn.LET(_xlpm.x,IFERROR(VALUE(Table2[[#This Row],[Response_Time_Hours]]),""),IF(_xlpm.x="","CHECK",_xlfn.IFS(_xlpm.x&lt;=1,"Immediate",_xlpm.x&lt;=6,"Fast",_xlpm.x&lt;=24,"Moderate",_xlpm.x&gt;24,"Delayed")))</f>
        <v>Immediate</v>
      </c>
      <c r="V567">
        <f>FLOOR(tbl_CleanLeads[[#This Row],[Response_Time_Hours]],6)</f>
        <v>0</v>
      </c>
      <c r="W567" t="str" cm="1">
        <f t="array" ref="W567">IF(Table2[[#This Row],[Interaction_Count_Final]]="","N/A",_xlfn.IFS(Table2[[#This Row],[Interaction_Count_Final]]&lt;=2,"Low",Table2[[#This Row],[Interaction_Count_Final]]&lt;=5,"Medium",Table2[[#This Row],[Interaction_Count_Final]]&gt;=6,"High",TRUE,"CHECK"))</f>
        <v>High</v>
      </c>
      <c r="X567" t="b">
        <f t="shared" si="8"/>
        <v>1</v>
      </c>
      <c r="Y567" t="b">
        <f>tbl_CleanLeads[[#This Row],[Response_Time_Hours]]&gt;24</f>
        <v>0</v>
      </c>
      <c r="Z567" s="13" t="b">
        <f>tbl_CleanLeads[[#This Row],[Response_Time_Hours]]&gt;72</f>
        <v>0</v>
      </c>
      <c r="AA567" s="13" t="b">
        <f>tbl_CleanLeads[[#This Row],[Status_Clean]]="Converted"</f>
        <v>0</v>
      </c>
    </row>
    <row r="568" spans="1:27">
      <c r="A568" t="s">
        <v>90</v>
      </c>
      <c r="B568" t="s">
        <v>1852</v>
      </c>
      <c r="C568" t="s">
        <v>7810</v>
      </c>
      <c r="D568" t="s">
        <v>7303</v>
      </c>
      <c r="E568" t="s">
        <v>473</v>
      </c>
      <c r="F568" t="s">
        <v>250</v>
      </c>
      <c r="G568" s="1">
        <v>45644</v>
      </c>
      <c r="H568" s="8">
        <f>MONTH(tbl_CleanLeads[[#This Row],[Lead_Date_Final]])</f>
        <v>12</v>
      </c>
      <c r="I568" t="s">
        <v>7262</v>
      </c>
      <c r="J568" t="s">
        <v>7271</v>
      </c>
      <c r="K568" t="s">
        <v>7264</v>
      </c>
      <c r="L568">
        <f>WEEKDAY(tbl_CleanLeads[[#This Row],[Lead_Date_Final]],2)</f>
        <v>3</v>
      </c>
      <c r="M568" t="s">
        <v>7272</v>
      </c>
      <c r="N568">
        <v>50.3</v>
      </c>
      <c r="O568" s="7">
        <v>1652.24</v>
      </c>
      <c r="P568">
        <v>12</v>
      </c>
      <c r="Q568" t="s">
        <v>7289</v>
      </c>
      <c r="R568">
        <f>IF(UPPER(TRIM(Table2[[#This Row],[Status_Clean]]))="CONVERTED",1,0)</f>
        <v>1</v>
      </c>
      <c r="S568">
        <f>IF(ISNUMBER(MATCH(UPPER(TRIM(Table2[[#This Row],[Status_Clean]])),{"CONTACTED","QUALIFIED","CONVERTED"},0)),1,0)</f>
        <v>1</v>
      </c>
      <c r="T568" cm="1">
        <f t="array" ref="T568">_xlfn.SWITCH(UPPER(TRIM(Table2[[#This Row],[Status_Clean]])),"NEW",1,"CONTACTED",2,"QUALIFIED",3,"CONVERTED",4,"LOST",5,99)</f>
        <v>4</v>
      </c>
      <c r="U568" t="str" cm="1">
        <f t="array" ref="U568">_xlfn.LET(_xlpm.x,IFERROR(VALUE(Table2[[#This Row],[Response_Time_Hours]]),""),IF(_xlpm.x="","CHECK",_xlfn.IFS(_xlpm.x&lt;=1,"Immediate",_xlpm.x&lt;=6,"Fast",_xlpm.x&lt;=24,"Moderate",_xlpm.x&gt;24,"Delayed")))</f>
        <v>Delayed</v>
      </c>
      <c r="V568">
        <f>FLOOR(tbl_CleanLeads[[#This Row],[Response_Time_Hours]],6)</f>
        <v>48</v>
      </c>
      <c r="W568" t="str" cm="1">
        <f t="array" ref="W568">IF(Table2[[#This Row],[Interaction_Count_Final]]="","N/A",_xlfn.IFS(Table2[[#This Row],[Interaction_Count_Final]]&lt;=2,"Low",Table2[[#This Row],[Interaction_Count_Final]]&lt;=5,"Medium",Table2[[#This Row],[Interaction_Count_Final]]&gt;=6,"High",TRUE,"CHECK"))</f>
        <v>High</v>
      </c>
      <c r="X568" t="b">
        <f t="shared" si="8"/>
        <v>1</v>
      </c>
      <c r="Y568" t="b">
        <f>tbl_CleanLeads[[#This Row],[Response_Time_Hours]]&gt;24</f>
        <v>1</v>
      </c>
      <c r="Z568" s="13" t="b">
        <f>tbl_CleanLeads[[#This Row],[Response_Time_Hours]]&gt;72</f>
        <v>0</v>
      </c>
      <c r="AA568" s="13" t="b">
        <f>tbl_CleanLeads[[#This Row],[Status_Clean]]="Converted"</f>
        <v>1</v>
      </c>
    </row>
    <row r="569" spans="1:27">
      <c r="A569" t="s">
        <v>70</v>
      </c>
      <c r="B569" t="s">
        <v>1856</v>
      </c>
      <c r="C569" t="s">
        <v>7812</v>
      </c>
      <c r="D569" t="s">
        <v>7303</v>
      </c>
      <c r="E569" t="s">
        <v>792</v>
      </c>
      <c r="F569" t="s">
        <v>193</v>
      </c>
      <c r="G569" s="1">
        <v>45200</v>
      </c>
      <c r="H569" s="8">
        <f>MONTH(tbl_CleanLeads[[#This Row],[Lead_Date_Final]])</f>
        <v>10</v>
      </c>
      <c r="I569" t="s">
        <v>7270</v>
      </c>
      <c r="J569" t="s">
        <v>7263</v>
      </c>
      <c r="K569" t="s">
        <v>7264</v>
      </c>
      <c r="L569">
        <f>WEEKDAY(tbl_CleanLeads[[#This Row],[Lead_Date_Final]],2)</f>
        <v>7</v>
      </c>
      <c r="M569" t="s">
        <v>7293</v>
      </c>
      <c r="N569">
        <v>22.4</v>
      </c>
      <c r="O569" s="7">
        <v>1172.8499999999999</v>
      </c>
      <c r="P569">
        <v>47</v>
      </c>
      <c r="Q569" t="s">
        <v>7289</v>
      </c>
      <c r="R569">
        <f>IF(UPPER(TRIM(Table2[[#This Row],[Status_Clean]]))="CONVERTED",1,0)</f>
        <v>0</v>
      </c>
      <c r="S569">
        <f>IF(ISNUMBER(MATCH(UPPER(TRIM(Table2[[#This Row],[Status_Clean]])),{"CONTACTED","QUALIFIED","CONVERTED"},0)),1,0)</f>
        <v>0</v>
      </c>
      <c r="T569" cm="1">
        <f t="array" ref="T569">_xlfn.SWITCH(UPPER(TRIM(Table2[[#This Row],[Status_Clean]])),"NEW",1,"CONTACTED",2,"QUALIFIED",3,"CONVERTED",4,"LOST",5,99)</f>
        <v>1</v>
      </c>
      <c r="U569" t="str" cm="1">
        <f t="array" ref="U569">_xlfn.LET(_xlpm.x,IFERROR(VALUE(Table2[[#This Row],[Response_Time_Hours]]),""),IF(_xlpm.x="","CHECK",_xlfn.IFS(_xlpm.x&lt;=1,"Immediate",_xlpm.x&lt;=6,"Fast",_xlpm.x&lt;=24,"Moderate",_xlpm.x&gt;24,"Delayed")))</f>
        <v>Moderate</v>
      </c>
      <c r="V569">
        <f>FLOOR(tbl_CleanLeads[[#This Row],[Response_Time_Hours]],6)</f>
        <v>18</v>
      </c>
      <c r="W569" t="str" cm="1">
        <f t="array" ref="W569">IF(Table2[[#This Row],[Interaction_Count_Final]]="","N/A",_xlfn.IFS(Table2[[#This Row],[Interaction_Count_Final]]&lt;=2,"Low",Table2[[#This Row],[Interaction_Count_Final]]&lt;=5,"Medium",Table2[[#This Row],[Interaction_Count_Final]]&gt;=6,"High",TRUE,"CHECK"))</f>
        <v>High</v>
      </c>
      <c r="X569" t="b">
        <f t="shared" si="8"/>
        <v>1</v>
      </c>
      <c r="Y569" t="b">
        <f>tbl_CleanLeads[[#This Row],[Response_Time_Hours]]&gt;24</f>
        <v>0</v>
      </c>
      <c r="Z569" s="13" t="b">
        <f>tbl_CleanLeads[[#This Row],[Response_Time_Hours]]&gt;72</f>
        <v>0</v>
      </c>
      <c r="AA569" s="13" t="b">
        <f>tbl_CleanLeads[[#This Row],[Status_Clean]]="Converted"</f>
        <v>0</v>
      </c>
    </row>
    <row r="570" spans="1:27">
      <c r="A570" t="s">
        <v>70</v>
      </c>
      <c r="B570" t="s">
        <v>1858</v>
      </c>
      <c r="C570" t="s">
        <v>1859</v>
      </c>
      <c r="D570" t="s">
        <v>7280</v>
      </c>
      <c r="E570" t="s">
        <v>792</v>
      </c>
      <c r="F570" t="s">
        <v>71</v>
      </c>
      <c r="G570" s="1">
        <v>45104</v>
      </c>
      <c r="H570" s="8">
        <f>MONTH(tbl_CleanLeads[[#This Row],[Lead_Date_Final]])</f>
        <v>6</v>
      </c>
      <c r="I570" t="s">
        <v>7276</v>
      </c>
      <c r="J570" t="s">
        <v>7263</v>
      </c>
      <c r="K570" t="s">
        <v>7277</v>
      </c>
      <c r="L570">
        <f>WEEKDAY(tbl_CleanLeads[[#This Row],[Lead_Date_Final]],2)</f>
        <v>2</v>
      </c>
      <c r="M570" t="s">
        <v>7265</v>
      </c>
      <c r="N570">
        <v>2.5</v>
      </c>
      <c r="O570" s="7">
        <v>2875.01</v>
      </c>
      <c r="P570">
        <v>23</v>
      </c>
      <c r="Q570" t="s">
        <v>7266</v>
      </c>
      <c r="R570">
        <f>IF(UPPER(TRIM(Table2[[#This Row],[Status_Clean]]))="CONVERTED",1,0)</f>
        <v>0</v>
      </c>
      <c r="S570">
        <f>IF(ISNUMBER(MATCH(UPPER(TRIM(Table2[[#This Row],[Status_Clean]])),{"CONTACTED","QUALIFIED","CONVERTED"},0)),1,0)</f>
        <v>1</v>
      </c>
      <c r="T570" cm="1">
        <f t="array" ref="T570">_xlfn.SWITCH(UPPER(TRIM(Table2[[#This Row],[Status_Clean]])),"NEW",1,"CONTACTED",2,"QUALIFIED",3,"CONVERTED",4,"LOST",5,99)</f>
        <v>3</v>
      </c>
      <c r="U570" t="str" cm="1">
        <f t="array" ref="U570">_xlfn.LET(_xlpm.x,IFERROR(VALUE(Table2[[#This Row],[Response_Time_Hours]]),""),IF(_xlpm.x="","CHECK",_xlfn.IFS(_xlpm.x&lt;=1,"Immediate",_xlpm.x&lt;=6,"Fast",_xlpm.x&lt;=24,"Moderate",_xlpm.x&gt;24,"Delayed")))</f>
        <v>Fast</v>
      </c>
      <c r="V570">
        <f>FLOOR(tbl_CleanLeads[[#This Row],[Response_Time_Hours]],6)</f>
        <v>0</v>
      </c>
      <c r="W570" t="str" cm="1">
        <f t="array" ref="W570">IF(Table2[[#This Row],[Interaction_Count_Final]]="","N/A",_xlfn.IFS(Table2[[#This Row],[Interaction_Count_Final]]&lt;=2,"Low",Table2[[#This Row],[Interaction_Count_Final]]&lt;=5,"Medium",Table2[[#This Row],[Interaction_Count_Final]]&gt;=6,"High",TRUE,"CHECK"))</f>
        <v>High</v>
      </c>
      <c r="X570" t="b">
        <f t="shared" si="8"/>
        <v>1</v>
      </c>
      <c r="Y570" t="b">
        <f>tbl_CleanLeads[[#This Row],[Response_Time_Hours]]&gt;24</f>
        <v>0</v>
      </c>
      <c r="Z570" s="13" t="b">
        <f>tbl_CleanLeads[[#This Row],[Response_Time_Hours]]&gt;72</f>
        <v>0</v>
      </c>
      <c r="AA570" s="13" t="b">
        <f>tbl_CleanLeads[[#This Row],[Status_Clean]]="Converted"</f>
        <v>0</v>
      </c>
    </row>
    <row r="571" spans="1:27">
      <c r="A571" t="s">
        <v>63</v>
      </c>
      <c r="B571" t="s">
        <v>1861</v>
      </c>
      <c r="C571" t="s">
        <v>7814</v>
      </c>
      <c r="D571" t="s">
        <v>7280</v>
      </c>
      <c r="E571" t="s">
        <v>101</v>
      </c>
      <c r="F571" t="s">
        <v>250</v>
      </c>
      <c r="G571" s="1">
        <v>45035</v>
      </c>
      <c r="H571" s="8">
        <f>MONTH(tbl_CleanLeads[[#This Row],[Lead_Date_Final]])</f>
        <v>4</v>
      </c>
      <c r="I571" t="s">
        <v>7297</v>
      </c>
      <c r="J571" t="s">
        <v>7263</v>
      </c>
      <c r="K571" t="s">
        <v>7277</v>
      </c>
      <c r="L571">
        <f>WEEKDAY(tbl_CleanLeads[[#This Row],[Lead_Date_Final]],2)</f>
        <v>3</v>
      </c>
      <c r="M571" t="s">
        <v>7272</v>
      </c>
      <c r="N571">
        <v>60</v>
      </c>
      <c r="O571" s="7">
        <v>4638.33</v>
      </c>
      <c r="P571">
        <v>21</v>
      </c>
      <c r="Q571" t="s">
        <v>7273</v>
      </c>
      <c r="R571">
        <f>IF(UPPER(TRIM(Table2[[#This Row],[Status_Clean]]))="CONVERTED",1,0)</f>
        <v>1</v>
      </c>
      <c r="S571">
        <f>IF(ISNUMBER(MATCH(UPPER(TRIM(Table2[[#This Row],[Status_Clean]])),{"CONTACTED","QUALIFIED","CONVERTED"},0)),1,0)</f>
        <v>1</v>
      </c>
      <c r="T571" cm="1">
        <f t="array" ref="T571">_xlfn.SWITCH(UPPER(TRIM(Table2[[#This Row],[Status_Clean]])),"NEW",1,"CONTACTED",2,"QUALIFIED",3,"CONVERTED",4,"LOST",5,99)</f>
        <v>4</v>
      </c>
      <c r="U571" t="str" cm="1">
        <f t="array" ref="U571">_xlfn.LET(_xlpm.x,IFERROR(VALUE(Table2[[#This Row],[Response_Time_Hours]]),""),IF(_xlpm.x="","CHECK",_xlfn.IFS(_xlpm.x&lt;=1,"Immediate",_xlpm.x&lt;=6,"Fast",_xlpm.x&lt;=24,"Moderate",_xlpm.x&gt;24,"Delayed")))</f>
        <v>Delayed</v>
      </c>
      <c r="V571">
        <f>FLOOR(tbl_CleanLeads[[#This Row],[Response_Time_Hours]],6)</f>
        <v>60</v>
      </c>
      <c r="W571" t="str" cm="1">
        <f t="array" ref="W571">IF(Table2[[#This Row],[Interaction_Count_Final]]="","N/A",_xlfn.IFS(Table2[[#This Row],[Interaction_Count_Final]]&lt;=2,"Low",Table2[[#This Row],[Interaction_Count_Final]]&lt;=5,"Medium",Table2[[#This Row],[Interaction_Count_Final]]&gt;=6,"High",TRUE,"CHECK"))</f>
        <v>High</v>
      </c>
      <c r="X571" t="b">
        <f t="shared" si="8"/>
        <v>1</v>
      </c>
      <c r="Y571" t="b">
        <f>tbl_CleanLeads[[#This Row],[Response_Time_Hours]]&gt;24</f>
        <v>1</v>
      </c>
      <c r="Z571" s="13" t="b">
        <f>tbl_CleanLeads[[#This Row],[Response_Time_Hours]]&gt;72</f>
        <v>0</v>
      </c>
      <c r="AA571" s="13" t="b">
        <f>tbl_CleanLeads[[#This Row],[Status_Clean]]="Converted"</f>
        <v>1</v>
      </c>
    </row>
    <row r="572" spans="1:27">
      <c r="A572" t="s">
        <v>63</v>
      </c>
      <c r="B572" t="s">
        <v>1864</v>
      </c>
      <c r="C572" t="s">
        <v>7816</v>
      </c>
      <c r="D572" t="s">
        <v>7274</v>
      </c>
      <c r="E572" t="s">
        <v>311</v>
      </c>
      <c r="F572" t="s">
        <v>125</v>
      </c>
      <c r="G572" s="1">
        <v>45294</v>
      </c>
      <c r="H572" s="8">
        <f>MONTH(tbl_CleanLeads[[#This Row],[Lead_Date_Final]])</f>
        <v>1</v>
      </c>
      <c r="I572" t="s">
        <v>7317</v>
      </c>
      <c r="J572" t="s">
        <v>7271</v>
      </c>
      <c r="K572" t="s">
        <v>7284</v>
      </c>
      <c r="L572">
        <f>WEEKDAY(tbl_CleanLeads[[#This Row],[Lead_Date_Final]],2)</f>
        <v>3</v>
      </c>
      <c r="M572" t="s">
        <v>7272</v>
      </c>
      <c r="N572">
        <v>40.299999999999997</v>
      </c>
      <c r="O572" s="7">
        <v>1624.59</v>
      </c>
      <c r="P572">
        <v>17</v>
      </c>
      <c r="Q572" t="s">
        <v>7289</v>
      </c>
      <c r="R572">
        <f>IF(UPPER(TRIM(Table2[[#This Row],[Status_Clean]]))="CONVERTED",1,0)</f>
        <v>0</v>
      </c>
      <c r="S572">
        <f>IF(ISNUMBER(MATCH(UPPER(TRIM(Table2[[#This Row],[Status_Clean]])),{"CONTACTED","QUALIFIED","CONVERTED"},0)),1,0)</f>
        <v>1</v>
      </c>
      <c r="T572" cm="1">
        <f t="array" ref="T572">_xlfn.SWITCH(UPPER(TRIM(Table2[[#This Row],[Status_Clean]])),"NEW",1,"CONTACTED",2,"QUALIFIED",3,"CONVERTED",4,"LOST",5,99)</f>
        <v>2</v>
      </c>
      <c r="U572" t="str" cm="1">
        <f t="array" ref="U572">_xlfn.LET(_xlpm.x,IFERROR(VALUE(Table2[[#This Row],[Response_Time_Hours]]),""),IF(_xlpm.x="","CHECK",_xlfn.IFS(_xlpm.x&lt;=1,"Immediate",_xlpm.x&lt;=6,"Fast",_xlpm.x&lt;=24,"Moderate",_xlpm.x&gt;24,"Delayed")))</f>
        <v>Delayed</v>
      </c>
      <c r="V572">
        <f>FLOOR(tbl_CleanLeads[[#This Row],[Response_Time_Hours]],6)</f>
        <v>36</v>
      </c>
      <c r="W572" t="str" cm="1">
        <f t="array" ref="W572">IF(Table2[[#This Row],[Interaction_Count_Final]]="","N/A",_xlfn.IFS(Table2[[#This Row],[Interaction_Count_Final]]&lt;=2,"Low",Table2[[#This Row],[Interaction_Count_Final]]&lt;=5,"Medium",Table2[[#This Row],[Interaction_Count_Final]]&gt;=6,"High",TRUE,"CHECK"))</f>
        <v>High</v>
      </c>
      <c r="X572" t="b">
        <f t="shared" si="8"/>
        <v>1</v>
      </c>
      <c r="Y572" t="b">
        <f>tbl_CleanLeads[[#This Row],[Response_Time_Hours]]&gt;24</f>
        <v>1</v>
      </c>
      <c r="Z572" s="13" t="b">
        <f>tbl_CleanLeads[[#This Row],[Response_Time_Hours]]&gt;72</f>
        <v>0</v>
      </c>
      <c r="AA572" s="13" t="b">
        <f>tbl_CleanLeads[[#This Row],[Status_Clean]]="Converted"</f>
        <v>0</v>
      </c>
    </row>
    <row r="573" spans="1:27">
      <c r="A573" t="s">
        <v>63</v>
      </c>
      <c r="B573" t="s">
        <v>1866</v>
      </c>
      <c r="C573" t="s">
        <v>1867</v>
      </c>
      <c r="D573" t="s">
        <v>7274</v>
      </c>
      <c r="E573" t="s">
        <v>106</v>
      </c>
      <c r="F573" t="s">
        <v>125</v>
      </c>
      <c r="G573" s="1">
        <v>45257</v>
      </c>
      <c r="H573" s="8">
        <f>MONTH(tbl_CleanLeads[[#This Row],[Lead_Date_Final]])</f>
        <v>11</v>
      </c>
      <c r="I573" t="s">
        <v>7300</v>
      </c>
      <c r="J573" t="s">
        <v>7263</v>
      </c>
      <c r="K573" t="s">
        <v>7264</v>
      </c>
      <c r="L573">
        <f>WEEKDAY(tbl_CleanLeads[[#This Row],[Lead_Date_Final]],2)</f>
        <v>1</v>
      </c>
      <c r="M573" t="s">
        <v>7298</v>
      </c>
      <c r="N573">
        <v>15.3</v>
      </c>
      <c r="O573" s="7">
        <v>3975.34</v>
      </c>
      <c r="P573">
        <v>44</v>
      </c>
      <c r="Q573" t="s">
        <v>7273</v>
      </c>
      <c r="R573">
        <f>IF(UPPER(TRIM(Table2[[#This Row],[Status_Clean]]))="CONVERTED",1,0)</f>
        <v>0</v>
      </c>
      <c r="S573">
        <f>IF(ISNUMBER(MATCH(UPPER(TRIM(Table2[[#This Row],[Status_Clean]])),{"CONTACTED","QUALIFIED","CONVERTED"},0)),1,0)</f>
        <v>1</v>
      </c>
      <c r="T573" cm="1">
        <f t="array" ref="T573">_xlfn.SWITCH(UPPER(TRIM(Table2[[#This Row],[Status_Clean]])),"NEW",1,"CONTACTED",2,"QUALIFIED",3,"CONVERTED",4,"LOST",5,99)</f>
        <v>2</v>
      </c>
      <c r="U573" t="str" cm="1">
        <f t="array" ref="U573">_xlfn.LET(_xlpm.x,IFERROR(VALUE(Table2[[#This Row],[Response_Time_Hours]]),""),IF(_xlpm.x="","CHECK",_xlfn.IFS(_xlpm.x&lt;=1,"Immediate",_xlpm.x&lt;=6,"Fast",_xlpm.x&lt;=24,"Moderate",_xlpm.x&gt;24,"Delayed")))</f>
        <v>Moderate</v>
      </c>
      <c r="V573">
        <f>FLOOR(tbl_CleanLeads[[#This Row],[Response_Time_Hours]],6)</f>
        <v>12</v>
      </c>
      <c r="W573" t="str" cm="1">
        <f t="array" ref="W573">IF(Table2[[#This Row],[Interaction_Count_Final]]="","N/A",_xlfn.IFS(Table2[[#This Row],[Interaction_Count_Final]]&lt;=2,"Low",Table2[[#This Row],[Interaction_Count_Final]]&lt;=5,"Medium",Table2[[#This Row],[Interaction_Count_Final]]&gt;=6,"High",TRUE,"CHECK"))</f>
        <v>High</v>
      </c>
      <c r="X573" t="b">
        <f t="shared" si="8"/>
        <v>1</v>
      </c>
      <c r="Y573" t="b">
        <f>tbl_CleanLeads[[#This Row],[Response_Time_Hours]]&gt;24</f>
        <v>0</v>
      </c>
      <c r="Z573" s="13" t="b">
        <f>tbl_CleanLeads[[#This Row],[Response_Time_Hours]]&gt;72</f>
        <v>0</v>
      </c>
      <c r="AA573" s="13" t="b">
        <f>tbl_CleanLeads[[#This Row],[Status_Clean]]="Converted"</f>
        <v>0</v>
      </c>
    </row>
    <row r="574" spans="1:27">
      <c r="A574" t="s">
        <v>90</v>
      </c>
      <c r="B574" t="s">
        <v>1869</v>
      </c>
      <c r="C574" t="s">
        <v>1870</v>
      </c>
      <c r="D574" t="s">
        <v>7274</v>
      </c>
      <c r="E574" t="s">
        <v>792</v>
      </c>
      <c r="F574" t="s">
        <v>125</v>
      </c>
      <c r="G574" s="1">
        <v>45199</v>
      </c>
      <c r="H574" s="8">
        <f>MONTH(tbl_CleanLeads[[#This Row],[Lead_Date_Final]])</f>
        <v>9</v>
      </c>
      <c r="I574" t="s">
        <v>7287</v>
      </c>
      <c r="J574" t="s">
        <v>7263</v>
      </c>
      <c r="K574" t="s">
        <v>7288</v>
      </c>
      <c r="L574">
        <f>WEEKDAY(tbl_CleanLeads[[#This Row],[Lead_Date_Final]],2)</f>
        <v>6</v>
      </c>
      <c r="M574" t="s">
        <v>7278</v>
      </c>
      <c r="N574">
        <v>20</v>
      </c>
      <c r="O574" s="7">
        <v>4891.2700000000004</v>
      </c>
      <c r="P574">
        <v>42</v>
      </c>
      <c r="Q574" t="s">
        <v>7273</v>
      </c>
      <c r="R574">
        <f>IF(UPPER(TRIM(Table2[[#This Row],[Status_Clean]]))="CONVERTED",1,0)</f>
        <v>0</v>
      </c>
      <c r="S574">
        <f>IF(ISNUMBER(MATCH(UPPER(TRIM(Table2[[#This Row],[Status_Clean]])),{"CONTACTED","QUALIFIED","CONVERTED"},0)),1,0)</f>
        <v>1</v>
      </c>
      <c r="T574" cm="1">
        <f t="array" ref="T574">_xlfn.SWITCH(UPPER(TRIM(Table2[[#This Row],[Status_Clean]])),"NEW",1,"CONTACTED",2,"QUALIFIED",3,"CONVERTED",4,"LOST",5,99)</f>
        <v>2</v>
      </c>
      <c r="U574" t="str" cm="1">
        <f t="array" ref="U574">_xlfn.LET(_xlpm.x,IFERROR(VALUE(Table2[[#This Row],[Response_Time_Hours]]),""),IF(_xlpm.x="","CHECK",_xlfn.IFS(_xlpm.x&lt;=1,"Immediate",_xlpm.x&lt;=6,"Fast",_xlpm.x&lt;=24,"Moderate",_xlpm.x&gt;24,"Delayed")))</f>
        <v>Moderate</v>
      </c>
      <c r="V574">
        <f>FLOOR(tbl_CleanLeads[[#This Row],[Response_Time_Hours]],6)</f>
        <v>18</v>
      </c>
      <c r="W574" t="str" cm="1">
        <f t="array" ref="W574">IF(Table2[[#This Row],[Interaction_Count_Final]]="","N/A",_xlfn.IFS(Table2[[#This Row],[Interaction_Count_Final]]&lt;=2,"Low",Table2[[#This Row],[Interaction_Count_Final]]&lt;=5,"Medium",Table2[[#This Row],[Interaction_Count_Final]]&gt;=6,"High",TRUE,"CHECK"))</f>
        <v>High</v>
      </c>
      <c r="X574" t="b">
        <f t="shared" si="8"/>
        <v>1</v>
      </c>
      <c r="Y574" t="b">
        <f>tbl_CleanLeads[[#This Row],[Response_Time_Hours]]&gt;24</f>
        <v>0</v>
      </c>
      <c r="Z574" s="13" t="b">
        <f>tbl_CleanLeads[[#This Row],[Response_Time_Hours]]&gt;72</f>
        <v>0</v>
      </c>
      <c r="AA574" s="13" t="b">
        <f>tbl_CleanLeads[[#This Row],[Status_Clean]]="Converted"</f>
        <v>0</v>
      </c>
    </row>
    <row r="575" spans="1:27">
      <c r="A575" t="s">
        <v>90</v>
      </c>
      <c r="B575" t="s">
        <v>1871</v>
      </c>
      <c r="C575" t="s">
        <v>1872</v>
      </c>
      <c r="D575" t="s">
        <v>7258</v>
      </c>
      <c r="E575" t="s">
        <v>311</v>
      </c>
      <c r="F575" t="s">
        <v>71</v>
      </c>
      <c r="G575" s="1">
        <v>45025</v>
      </c>
      <c r="H575" s="8">
        <f>MONTH(tbl_CleanLeads[[#This Row],[Lead_Date_Final]])</f>
        <v>4</v>
      </c>
      <c r="I575" t="s">
        <v>7297</v>
      </c>
      <c r="J575" t="s">
        <v>7263</v>
      </c>
      <c r="K575" t="s">
        <v>7277</v>
      </c>
      <c r="L575">
        <f>WEEKDAY(tbl_CleanLeads[[#This Row],[Lead_Date_Final]],2)</f>
        <v>7</v>
      </c>
      <c r="M575" t="s">
        <v>7293</v>
      </c>
      <c r="N575">
        <v>50.1</v>
      </c>
      <c r="O575" s="7">
        <v>1797.2</v>
      </c>
      <c r="P575">
        <v>9</v>
      </c>
      <c r="Q575" t="s">
        <v>7289</v>
      </c>
      <c r="R575">
        <f>IF(UPPER(TRIM(Table2[[#This Row],[Status_Clean]]))="CONVERTED",1,0)</f>
        <v>0</v>
      </c>
      <c r="S575">
        <f>IF(ISNUMBER(MATCH(UPPER(TRIM(Table2[[#This Row],[Status_Clean]])),{"CONTACTED","QUALIFIED","CONVERTED"},0)),1,0)</f>
        <v>1</v>
      </c>
      <c r="T575" cm="1">
        <f t="array" ref="T575">_xlfn.SWITCH(UPPER(TRIM(Table2[[#This Row],[Status_Clean]])),"NEW",1,"CONTACTED",2,"QUALIFIED",3,"CONVERTED",4,"LOST",5,99)</f>
        <v>3</v>
      </c>
      <c r="U575" t="str" cm="1">
        <f t="array" ref="U575">_xlfn.LET(_xlpm.x,IFERROR(VALUE(Table2[[#This Row],[Response_Time_Hours]]),""),IF(_xlpm.x="","CHECK",_xlfn.IFS(_xlpm.x&lt;=1,"Immediate",_xlpm.x&lt;=6,"Fast",_xlpm.x&lt;=24,"Moderate",_xlpm.x&gt;24,"Delayed")))</f>
        <v>Delayed</v>
      </c>
      <c r="V575">
        <f>FLOOR(tbl_CleanLeads[[#This Row],[Response_Time_Hours]],6)</f>
        <v>48</v>
      </c>
      <c r="W575" t="str" cm="1">
        <f t="array" ref="W575">IF(Table2[[#This Row],[Interaction_Count_Final]]="","N/A",_xlfn.IFS(Table2[[#This Row],[Interaction_Count_Final]]&lt;=2,"Low",Table2[[#This Row],[Interaction_Count_Final]]&lt;=5,"Medium",Table2[[#This Row],[Interaction_Count_Final]]&gt;=6,"High",TRUE,"CHECK"))</f>
        <v>High</v>
      </c>
      <c r="X575" t="b">
        <f t="shared" si="8"/>
        <v>1</v>
      </c>
      <c r="Y575" t="b">
        <f>tbl_CleanLeads[[#This Row],[Response_Time_Hours]]&gt;24</f>
        <v>1</v>
      </c>
      <c r="Z575" s="13" t="b">
        <f>tbl_CleanLeads[[#This Row],[Response_Time_Hours]]&gt;72</f>
        <v>0</v>
      </c>
      <c r="AA575" s="13" t="b">
        <f>tbl_CleanLeads[[#This Row],[Status_Clean]]="Converted"</f>
        <v>0</v>
      </c>
    </row>
    <row r="576" spans="1:27">
      <c r="A576" t="s">
        <v>90</v>
      </c>
      <c r="B576" t="s">
        <v>1874</v>
      </c>
      <c r="C576" t="s">
        <v>1875</v>
      </c>
      <c r="D576" t="s">
        <v>7258</v>
      </c>
      <c r="E576" t="s">
        <v>69</v>
      </c>
      <c r="F576" t="s">
        <v>193</v>
      </c>
      <c r="G576" s="1">
        <v>45473</v>
      </c>
      <c r="H576" s="8">
        <f>MONTH(tbl_CleanLeads[[#This Row],[Lead_Date_Final]])</f>
        <v>6</v>
      </c>
      <c r="I576" t="s">
        <v>7276</v>
      </c>
      <c r="J576" t="s">
        <v>7271</v>
      </c>
      <c r="K576" t="s">
        <v>7277</v>
      </c>
      <c r="L576">
        <f>WEEKDAY(tbl_CleanLeads[[#This Row],[Lead_Date_Final]],2)</f>
        <v>7</v>
      </c>
      <c r="M576" t="s">
        <v>7293</v>
      </c>
      <c r="N576">
        <v>27.9</v>
      </c>
      <c r="O576" s="7">
        <v>4074.98</v>
      </c>
      <c r="P576">
        <v>25</v>
      </c>
      <c r="Q576" t="s">
        <v>7273</v>
      </c>
      <c r="R576">
        <f>IF(UPPER(TRIM(Table2[[#This Row],[Status_Clean]]))="CONVERTED",1,0)</f>
        <v>0</v>
      </c>
      <c r="S576">
        <f>IF(ISNUMBER(MATCH(UPPER(TRIM(Table2[[#This Row],[Status_Clean]])),{"CONTACTED","QUALIFIED","CONVERTED"},0)),1,0)</f>
        <v>0</v>
      </c>
      <c r="T576" cm="1">
        <f t="array" ref="T576">_xlfn.SWITCH(UPPER(TRIM(Table2[[#This Row],[Status_Clean]])),"NEW",1,"CONTACTED",2,"QUALIFIED",3,"CONVERTED",4,"LOST",5,99)</f>
        <v>1</v>
      </c>
      <c r="U576" t="str" cm="1">
        <f t="array" ref="U576">_xlfn.LET(_xlpm.x,IFERROR(VALUE(Table2[[#This Row],[Response_Time_Hours]]),""),IF(_xlpm.x="","CHECK",_xlfn.IFS(_xlpm.x&lt;=1,"Immediate",_xlpm.x&lt;=6,"Fast",_xlpm.x&lt;=24,"Moderate",_xlpm.x&gt;24,"Delayed")))</f>
        <v>Delayed</v>
      </c>
      <c r="V576">
        <f>FLOOR(tbl_CleanLeads[[#This Row],[Response_Time_Hours]],6)</f>
        <v>24</v>
      </c>
      <c r="W576" t="str" cm="1">
        <f t="array" ref="W576">IF(Table2[[#This Row],[Interaction_Count_Final]]="","N/A",_xlfn.IFS(Table2[[#This Row],[Interaction_Count_Final]]&lt;=2,"Low",Table2[[#This Row],[Interaction_Count_Final]]&lt;=5,"Medium",Table2[[#This Row],[Interaction_Count_Final]]&gt;=6,"High",TRUE,"CHECK"))</f>
        <v>High</v>
      </c>
      <c r="X576" t="b">
        <f t="shared" si="8"/>
        <v>1</v>
      </c>
      <c r="Y576" t="b">
        <f>tbl_CleanLeads[[#This Row],[Response_Time_Hours]]&gt;24</f>
        <v>1</v>
      </c>
      <c r="Z576" s="13" t="b">
        <f>tbl_CleanLeads[[#This Row],[Response_Time_Hours]]&gt;72</f>
        <v>0</v>
      </c>
      <c r="AA576" s="13" t="b">
        <f>tbl_CleanLeads[[#This Row],[Status_Clean]]="Converted"</f>
        <v>0</v>
      </c>
    </row>
    <row r="577" spans="1:27">
      <c r="A577" t="s">
        <v>102</v>
      </c>
      <c r="B577" t="s">
        <v>1877</v>
      </c>
      <c r="C577" t="s">
        <v>1878</v>
      </c>
      <c r="D577" t="s">
        <v>7303</v>
      </c>
      <c r="E577" t="s">
        <v>311</v>
      </c>
      <c r="F577" t="s">
        <v>125</v>
      </c>
      <c r="G577" s="1">
        <v>45637</v>
      </c>
      <c r="H577" s="8">
        <f>MONTH(tbl_CleanLeads[[#This Row],[Lead_Date_Final]])</f>
        <v>12</v>
      </c>
      <c r="I577" t="s">
        <v>7262</v>
      </c>
      <c r="J577" t="s">
        <v>7271</v>
      </c>
      <c r="K577" t="s">
        <v>7264</v>
      </c>
      <c r="L577">
        <f>WEEKDAY(tbl_CleanLeads[[#This Row],[Lead_Date_Final]],2)</f>
        <v>3</v>
      </c>
      <c r="M577" t="s">
        <v>7272</v>
      </c>
      <c r="N577">
        <v>12</v>
      </c>
      <c r="O577" s="7">
        <v>3317.38</v>
      </c>
      <c r="P577">
        <v>50</v>
      </c>
      <c r="Q577" t="s">
        <v>7266</v>
      </c>
      <c r="R577">
        <f>IF(UPPER(TRIM(Table2[[#This Row],[Status_Clean]]))="CONVERTED",1,0)</f>
        <v>0</v>
      </c>
      <c r="S577">
        <f>IF(ISNUMBER(MATCH(UPPER(TRIM(Table2[[#This Row],[Status_Clean]])),{"CONTACTED","QUALIFIED","CONVERTED"},0)),1,0)</f>
        <v>1</v>
      </c>
      <c r="T577" cm="1">
        <f t="array" ref="T577">_xlfn.SWITCH(UPPER(TRIM(Table2[[#This Row],[Status_Clean]])),"NEW",1,"CONTACTED",2,"QUALIFIED",3,"CONVERTED",4,"LOST",5,99)</f>
        <v>2</v>
      </c>
      <c r="U577" t="str" cm="1">
        <f t="array" ref="U577">_xlfn.LET(_xlpm.x,IFERROR(VALUE(Table2[[#This Row],[Response_Time_Hours]]),""),IF(_xlpm.x="","CHECK",_xlfn.IFS(_xlpm.x&lt;=1,"Immediate",_xlpm.x&lt;=6,"Fast",_xlpm.x&lt;=24,"Moderate",_xlpm.x&gt;24,"Delayed")))</f>
        <v>Moderate</v>
      </c>
      <c r="V577">
        <f>FLOOR(tbl_CleanLeads[[#This Row],[Response_Time_Hours]],6)</f>
        <v>12</v>
      </c>
      <c r="W577" t="str" cm="1">
        <f t="array" ref="W577">IF(Table2[[#This Row],[Interaction_Count_Final]]="","N/A",_xlfn.IFS(Table2[[#This Row],[Interaction_Count_Final]]&lt;=2,"Low",Table2[[#This Row],[Interaction_Count_Final]]&lt;=5,"Medium",Table2[[#This Row],[Interaction_Count_Final]]&gt;=6,"High",TRUE,"CHECK"))</f>
        <v>High</v>
      </c>
      <c r="X577" t="b">
        <f t="shared" si="8"/>
        <v>1</v>
      </c>
      <c r="Y577" t="b">
        <f>tbl_CleanLeads[[#This Row],[Response_Time_Hours]]&gt;24</f>
        <v>0</v>
      </c>
      <c r="Z577" s="13" t="b">
        <f>tbl_CleanLeads[[#This Row],[Response_Time_Hours]]&gt;72</f>
        <v>0</v>
      </c>
      <c r="AA577" s="13" t="b">
        <f>tbl_CleanLeads[[#This Row],[Status_Clean]]="Converted"</f>
        <v>0</v>
      </c>
    </row>
    <row r="578" spans="1:27">
      <c r="A578" t="s">
        <v>70</v>
      </c>
      <c r="B578" t="s">
        <v>1879</v>
      </c>
      <c r="C578" t="s">
        <v>1880</v>
      </c>
      <c r="D578" t="s">
        <v>7274</v>
      </c>
      <c r="E578" t="s">
        <v>254</v>
      </c>
      <c r="F578" t="s">
        <v>250</v>
      </c>
      <c r="G578" s="1">
        <v>45456</v>
      </c>
      <c r="H578" s="8">
        <f>MONTH(tbl_CleanLeads[[#This Row],[Lead_Date_Final]])</f>
        <v>6</v>
      </c>
      <c r="I578" t="s">
        <v>7276</v>
      </c>
      <c r="J578" t="s">
        <v>7271</v>
      </c>
      <c r="K578" t="s">
        <v>7277</v>
      </c>
      <c r="L578">
        <f>WEEKDAY(tbl_CleanLeads[[#This Row],[Lead_Date_Final]],2)</f>
        <v>4</v>
      </c>
      <c r="M578" t="s">
        <v>7285</v>
      </c>
      <c r="N578">
        <v>26.7</v>
      </c>
      <c r="O578" s="7">
        <v>1009.18</v>
      </c>
      <c r="P578">
        <v>2</v>
      </c>
      <c r="Q578" t="s">
        <v>7289</v>
      </c>
      <c r="R578">
        <f>IF(UPPER(TRIM(Table2[[#This Row],[Status_Clean]]))="CONVERTED",1,0)</f>
        <v>1</v>
      </c>
      <c r="S578">
        <f>IF(ISNUMBER(MATCH(UPPER(TRIM(Table2[[#This Row],[Status_Clean]])),{"CONTACTED","QUALIFIED","CONVERTED"},0)),1,0)</f>
        <v>1</v>
      </c>
      <c r="T578" cm="1">
        <f t="array" ref="T578">_xlfn.SWITCH(UPPER(TRIM(Table2[[#This Row],[Status_Clean]])),"NEW",1,"CONTACTED",2,"QUALIFIED",3,"CONVERTED",4,"LOST",5,99)</f>
        <v>4</v>
      </c>
      <c r="U578" t="str" cm="1">
        <f t="array" ref="U578">_xlfn.LET(_xlpm.x,IFERROR(VALUE(Table2[[#This Row],[Response_Time_Hours]]),""),IF(_xlpm.x="","CHECK",_xlfn.IFS(_xlpm.x&lt;=1,"Immediate",_xlpm.x&lt;=6,"Fast",_xlpm.x&lt;=24,"Moderate",_xlpm.x&gt;24,"Delayed")))</f>
        <v>Delayed</v>
      </c>
      <c r="V578">
        <f>FLOOR(tbl_CleanLeads[[#This Row],[Response_Time_Hours]],6)</f>
        <v>24</v>
      </c>
      <c r="W578" t="str" cm="1">
        <f t="array" ref="W578">IF(Table2[[#This Row],[Interaction_Count_Final]]="","N/A",_xlfn.IFS(Table2[[#This Row],[Interaction_Count_Final]]&lt;=2,"Low",Table2[[#This Row],[Interaction_Count_Final]]&lt;=5,"Medium",Table2[[#This Row],[Interaction_Count_Final]]&gt;=6,"High",TRUE,"CHECK"))</f>
        <v>Low</v>
      </c>
      <c r="X578" t="b">
        <f t="shared" ref="X578:X641" si="9">COUNTIF($A:$A,$A578)&gt;1</f>
        <v>1</v>
      </c>
      <c r="Y578" t="b">
        <f>tbl_CleanLeads[[#This Row],[Response_Time_Hours]]&gt;24</f>
        <v>1</v>
      </c>
      <c r="Z578" s="13" t="b">
        <f>tbl_CleanLeads[[#This Row],[Response_Time_Hours]]&gt;72</f>
        <v>0</v>
      </c>
      <c r="AA578" s="13" t="b">
        <f>tbl_CleanLeads[[#This Row],[Status_Clean]]="Converted"</f>
        <v>1</v>
      </c>
    </row>
    <row r="579" spans="1:27">
      <c r="A579" t="s">
        <v>70</v>
      </c>
      <c r="B579" t="s">
        <v>1882</v>
      </c>
      <c r="C579" t="s">
        <v>1883</v>
      </c>
      <c r="D579" t="s">
        <v>7280</v>
      </c>
      <c r="E579" t="s">
        <v>447</v>
      </c>
      <c r="F579" t="s">
        <v>173</v>
      </c>
      <c r="G579" s="1">
        <v>45135</v>
      </c>
      <c r="H579" s="8">
        <f>MONTH(tbl_CleanLeads[[#This Row],[Lead_Date_Final]])</f>
        <v>7</v>
      </c>
      <c r="I579" t="s">
        <v>7305</v>
      </c>
      <c r="J579" t="s">
        <v>7263</v>
      </c>
      <c r="K579" t="s">
        <v>7288</v>
      </c>
      <c r="L579">
        <f>WEEKDAY(tbl_CleanLeads[[#This Row],[Lead_Date_Final]],2)</f>
        <v>5</v>
      </c>
      <c r="M579" t="s">
        <v>7312</v>
      </c>
      <c r="N579">
        <v>40.799999999999997</v>
      </c>
      <c r="O579" s="7">
        <v>2747.57</v>
      </c>
      <c r="P579">
        <v>18</v>
      </c>
      <c r="Q579" t="s">
        <v>7266</v>
      </c>
      <c r="R579">
        <f>IF(UPPER(TRIM(Table2[[#This Row],[Status_Clean]]))="CONVERTED",1,0)</f>
        <v>0</v>
      </c>
      <c r="S579">
        <f>IF(ISNUMBER(MATCH(UPPER(TRIM(Table2[[#This Row],[Status_Clean]])),{"CONTACTED","QUALIFIED","CONVERTED"},0)),1,0)</f>
        <v>0</v>
      </c>
      <c r="T579" cm="1">
        <f t="array" ref="T579">_xlfn.SWITCH(UPPER(TRIM(Table2[[#This Row],[Status_Clean]])),"NEW",1,"CONTACTED",2,"QUALIFIED",3,"CONVERTED",4,"LOST",5,99)</f>
        <v>5</v>
      </c>
      <c r="U579" t="str" cm="1">
        <f t="array" ref="U579">_xlfn.LET(_xlpm.x,IFERROR(VALUE(Table2[[#This Row],[Response_Time_Hours]]),""),IF(_xlpm.x="","CHECK",_xlfn.IFS(_xlpm.x&lt;=1,"Immediate",_xlpm.x&lt;=6,"Fast",_xlpm.x&lt;=24,"Moderate",_xlpm.x&gt;24,"Delayed")))</f>
        <v>Delayed</v>
      </c>
      <c r="V579">
        <f>FLOOR(tbl_CleanLeads[[#This Row],[Response_Time_Hours]],6)</f>
        <v>36</v>
      </c>
      <c r="W579" t="str" cm="1">
        <f t="array" ref="W579">IF(Table2[[#This Row],[Interaction_Count_Final]]="","N/A",_xlfn.IFS(Table2[[#This Row],[Interaction_Count_Final]]&lt;=2,"Low",Table2[[#This Row],[Interaction_Count_Final]]&lt;=5,"Medium",Table2[[#This Row],[Interaction_Count_Final]]&gt;=6,"High",TRUE,"CHECK"))</f>
        <v>High</v>
      </c>
      <c r="X579" t="b">
        <f t="shared" si="9"/>
        <v>1</v>
      </c>
      <c r="Y579" t="b">
        <f>tbl_CleanLeads[[#This Row],[Response_Time_Hours]]&gt;24</f>
        <v>1</v>
      </c>
      <c r="Z579" s="13" t="b">
        <f>tbl_CleanLeads[[#This Row],[Response_Time_Hours]]&gt;72</f>
        <v>0</v>
      </c>
      <c r="AA579" s="13" t="b">
        <f>tbl_CleanLeads[[#This Row],[Status_Clean]]="Converted"</f>
        <v>0</v>
      </c>
    </row>
    <row r="580" spans="1:27">
      <c r="A580" t="s">
        <v>90</v>
      </c>
      <c r="B580" t="s">
        <v>1884</v>
      </c>
      <c r="C580" t="s">
        <v>1885</v>
      </c>
      <c r="D580" t="s">
        <v>7258</v>
      </c>
      <c r="E580" t="s">
        <v>363</v>
      </c>
      <c r="F580" t="s">
        <v>250</v>
      </c>
      <c r="G580" s="1">
        <v>44937</v>
      </c>
      <c r="H580" s="8">
        <f>MONTH(tbl_CleanLeads[[#This Row],[Lead_Date_Final]])</f>
        <v>1</v>
      </c>
      <c r="I580" t="s">
        <v>7317</v>
      </c>
      <c r="J580" t="s">
        <v>7263</v>
      </c>
      <c r="K580" t="s">
        <v>7284</v>
      </c>
      <c r="L580">
        <f>WEEKDAY(tbl_CleanLeads[[#This Row],[Lead_Date_Final]],2)</f>
        <v>3</v>
      </c>
      <c r="M580" t="s">
        <v>7272</v>
      </c>
      <c r="N580">
        <v>53</v>
      </c>
      <c r="O580" s="7">
        <v>1184.75</v>
      </c>
      <c r="P580">
        <v>30</v>
      </c>
      <c r="Q580" t="s">
        <v>7289</v>
      </c>
      <c r="R580">
        <f>IF(UPPER(TRIM(Table2[[#This Row],[Status_Clean]]))="CONVERTED",1,0)</f>
        <v>1</v>
      </c>
      <c r="S580">
        <f>IF(ISNUMBER(MATCH(UPPER(TRIM(Table2[[#This Row],[Status_Clean]])),{"CONTACTED","QUALIFIED","CONVERTED"},0)),1,0)</f>
        <v>1</v>
      </c>
      <c r="T580" cm="1">
        <f t="array" ref="T580">_xlfn.SWITCH(UPPER(TRIM(Table2[[#This Row],[Status_Clean]])),"NEW",1,"CONTACTED",2,"QUALIFIED",3,"CONVERTED",4,"LOST",5,99)</f>
        <v>4</v>
      </c>
      <c r="U580" t="str" cm="1">
        <f t="array" ref="U580">_xlfn.LET(_xlpm.x,IFERROR(VALUE(Table2[[#This Row],[Response_Time_Hours]]),""),IF(_xlpm.x="","CHECK",_xlfn.IFS(_xlpm.x&lt;=1,"Immediate",_xlpm.x&lt;=6,"Fast",_xlpm.x&lt;=24,"Moderate",_xlpm.x&gt;24,"Delayed")))</f>
        <v>Delayed</v>
      </c>
      <c r="V580">
        <f>FLOOR(tbl_CleanLeads[[#This Row],[Response_Time_Hours]],6)</f>
        <v>48</v>
      </c>
      <c r="W580" t="str" cm="1">
        <f t="array" ref="W580">IF(Table2[[#This Row],[Interaction_Count_Final]]="","N/A",_xlfn.IFS(Table2[[#This Row],[Interaction_Count_Final]]&lt;=2,"Low",Table2[[#This Row],[Interaction_Count_Final]]&lt;=5,"Medium",Table2[[#This Row],[Interaction_Count_Final]]&gt;=6,"High",TRUE,"CHECK"))</f>
        <v>High</v>
      </c>
      <c r="X580" t="b">
        <f t="shared" si="9"/>
        <v>1</v>
      </c>
      <c r="Y580" t="b">
        <f>tbl_CleanLeads[[#This Row],[Response_Time_Hours]]&gt;24</f>
        <v>1</v>
      </c>
      <c r="Z580" s="13" t="b">
        <f>tbl_CleanLeads[[#This Row],[Response_Time_Hours]]&gt;72</f>
        <v>0</v>
      </c>
      <c r="AA580" s="13" t="b">
        <f>tbl_CleanLeads[[#This Row],[Status_Clean]]="Converted"</f>
        <v>1</v>
      </c>
    </row>
    <row r="581" spans="1:27">
      <c r="A581" t="s">
        <v>63</v>
      </c>
      <c r="B581" t="s">
        <v>1886</v>
      </c>
      <c r="C581" t="s">
        <v>1887</v>
      </c>
      <c r="D581" t="s">
        <v>7303</v>
      </c>
      <c r="E581" t="s">
        <v>447</v>
      </c>
      <c r="F581" t="s">
        <v>250</v>
      </c>
      <c r="G581" s="1">
        <v>45199</v>
      </c>
      <c r="H581" s="8">
        <f>MONTH(tbl_CleanLeads[[#This Row],[Lead_Date_Final]])</f>
        <v>9</v>
      </c>
      <c r="I581" t="s">
        <v>7287</v>
      </c>
      <c r="J581" t="s">
        <v>7263</v>
      </c>
      <c r="K581" t="s">
        <v>7288</v>
      </c>
      <c r="L581">
        <f>WEEKDAY(tbl_CleanLeads[[#This Row],[Lead_Date_Final]],2)</f>
        <v>6</v>
      </c>
      <c r="M581" t="s">
        <v>7278</v>
      </c>
      <c r="N581">
        <v>60</v>
      </c>
      <c r="O581" s="7">
        <v>2317.67</v>
      </c>
      <c r="P581">
        <v>37</v>
      </c>
      <c r="Q581" t="s">
        <v>7266</v>
      </c>
      <c r="R581">
        <f>IF(UPPER(TRIM(Table2[[#This Row],[Status_Clean]]))="CONVERTED",1,0)</f>
        <v>1</v>
      </c>
      <c r="S581">
        <f>IF(ISNUMBER(MATCH(UPPER(TRIM(Table2[[#This Row],[Status_Clean]])),{"CONTACTED","QUALIFIED","CONVERTED"},0)),1,0)</f>
        <v>1</v>
      </c>
      <c r="T581" cm="1">
        <f t="array" ref="T581">_xlfn.SWITCH(UPPER(TRIM(Table2[[#This Row],[Status_Clean]])),"NEW",1,"CONTACTED",2,"QUALIFIED",3,"CONVERTED",4,"LOST",5,99)</f>
        <v>4</v>
      </c>
      <c r="U581" t="str" cm="1">
        <f t="array" ref="U581">_xlfn.LET(_xlpm.x,IFERROR(VALUE(Table2[[#This Row],[Response_Time_Hours]]),""),IF(_xlpm.x="","CHECK",_xlfn.IFS(_xlpm.x&lt;=1,"Immediate",_xlpm.x&lt;=6,"Fast",_xlpm.x&lt;=24,"Moderate",_xlpm.x&gt;24,"Delayed")))</f>
        <v>Delayed</v>
      </c>
      <c r="V581">
        <f>FLOOR(tbl_CleanLeads[[#This Row],[Response_Time_Hours]],6)</f>
        <v>60</v>
      </c>
      <c r="W581" t="str" cm="1">
        <f t="array" ref="W581">IF(Table2[[#This Row],[Interaction_Count_Final]]="","N/A",_xlfn.IFS(Table2[[#This Row],[Interaction_Count_Final]]&lt;=2,"Low",Table2[[#This Row],[Interaction_Count_Final]]&lt;=5,"Medium",Table2[[#This Row],[Interaction_Count_Final]]&gt;=6,"High",TRUE,"CHECK"))</f>
        <v>High</v>
      </c>
      <c r="X581" t="b">
        <f t="shared" si="9"/>
        <v>1</v>
      </c>
      <c r="Y581" t="b">
        <f>tbl_CleanLeads[[#This Row],[Response_Time_Hours]]&gt;24</f>
        <v>1</v>
      </c>
      <c r="Z581" s="13" t="b">
        <f>tbl_CleanLeads[[#This Row],[Response_Time_Hours]]&gt;72</f>
        <v>0</v>
      </c>
      <c r="AA581" s="13" t="b">
        <f>tbl_CleanLeads[[#This Row],[Status_Clean]]="Converted"</f>
        <v>1</v>
      </c>
    </row>
    <row r="582" spans="1:27">
      <c r="A582" t="s">
        <v>90</v>
      </c>
      <c r="B582" t="s">
        <v>1888</v>
      </c>
      <c r="C582" t="s">
        <v>1889</v>
      </c>
      <c r="D582" t="s">
        <v>7303</v>
      </c>
      <c r="E582" t="s">
        <v>123</v>
      </c>
      <c r="F582" t="s">
        <v>193</v>
      </c>
      <c r="G582" s="1">
        <v>45589</v>
      </c>
      <c r="H582" s="8">
        <f>MONTH(tbl_CleanLeads[[#This Row],[Lead_Date_Final]])</f>
        <v>10</v>
      </c>
      <c r="I582" t="s">
        <v>7270</v>
      </c>
      <c r="J582" t="s">
        <v>7271</v>
      </c>
      <c r="K582" t="s">
        <v>7264</v>
      </c>
      <c r="L582">
        <f>WEEKDAY(tbl_CleanLeads[[#This Row],[Lead_Date_Final]],2)</f>
        <v>4</v>
      </c>
      <c r="M582" t="s">
        <v>7285</v>
      </c>
      <c r="N582">
        <v>9.8000000000000007</v>
      </c>
      <c r="O582" s="7">
        <v>4108.3900000000003</v>
      </c>
      <c r="P582">
        <v>28</v>
      </c>
      <c r="Q582" t="s">
        <v>7273</v>
      </c>
      <c r="R582">
        <f>IF(UPPER(TRIM(Table2[[#This Row],[Status_Clean]]))="CONVERTED",1,0)</f>
        <v>0</v>
      </c>
      <c r="S582">
        <f>IF(ISNUMBER(MATCH(UPPER(TRIM(Table2[[#This Row],[Status_Clean]])),{"CONTACTED","QUALIFIED","CONVERTED"},0)),1,0)</f>
        <v>0</v>
      </c>
      <c r="T582" cm="1">
        <f t="array" ref="T582">_xlfn.SWITCH(UPPER(TRIM(Table2[[#This Row],[Status_Clean]])),"NEW",1,"CONTACTED",2,"QUALIFIED",3,"CONVERTED",4,"LOST",5,99)</f>
        <v>1</v>
      </c>
      <c r="U582" t="str" cm="1">
        <f t="array" ref="U582">_xlfn.LET(_xlpm.x,IFERROR(VALUE(Table2[[#This Row],[Response_Time_Hours]]),""),IF(_xlpm.x="","CHECK",_xlfn.IFS(_xlpm.x&lt;=1,"Immediate",_xlpm.x&lt;=6,"Fast",_xlpm.x&lt;=24,"Moderate",_xlpm.x&gt;24,"Delayed")))</f>
        <v>Moderate</v>
      </c>
      <c r="V582">
        <f>FLOOR(tbl_CleanLeads[[#This Row],[Response_Time_Hours]],6)</f>
        <v>6</v>
      </c>
      <c r="W582" t="str" cm="1">
        <f t="array" ref="W582">IF(Table2[[#This Row],[Interaction_Count_Final]]="","N/A",_xlfn.IFS(Table2[[#This Row],[Interaction_Count_Final]]&lt;=2,"Low",Table2[[#This Row],[Interaction_Count_Final]]&lt;=5,"Medium",Table2[[#This Row],[Interaction_Count_Final]]&gt;=6,"High",TRUE,"CHECK"))</f>
        <v>High</v>
      </c>
      <c r="X582" t="b">
        <f t="shared" si="9"/>
        <v>1</v>
      </c>
      <c r="Y582" t="b">
        <f>tbl_CleanLeads[[#This Row],[Response_Time_Hours]]&gt;24</f>
        <v>0</v>
      </c>
      <c r="Z582" s="13" t="b">
        <f>tbl_CleanLeads[[#This Row],[Response_Time_Hours]]&gt;72</f>
        <v>0</v>
      </c>
      <c r="AA582" s="13" t="b">
        <f>tbl_CleanLeads[[#This Row],[Status_Clean]]="Converted"</f>
        <v>0</v>
      </c>
    </row>
    <row r="583" spans="1:27">
      <c r="A583" t="s">
        <v>63</v>
      </c>
      <c r="B583" t="s">
        <v>1892</v>
      </c>
      <c r="C583" t="s">
        <v>7823</v>
      </c>
      <c r="D583" t="s">
        <v>7280</v>
      </c>
      <c r="E583" t="s">
        <v>363</v>
      </c>
      <c r="F583" t="s">
        <v>71</v>
      </c>
      <c r="G583" s="1">
        <v>45474</v>
      </c>
      <c r="H583" s="8">
        <f>MONTH(tbl_CleanLeads[[#This Row],[Lead_Date_Final]])</f>
        <v>7</v>
      </c>
      <c r="I583" t="s">
        <v>7305</v>
      </c>
      <c r="J583" t="s">
        <v>7271</v>
      </c>
      <c r="K583" t="s">
        <v>7288</v>
      </c>
      <c r="L583">
        <f>WEEKDAY(tbl_CleanLeads[[#This Row],[Lead_Date_Final]],2)</f>
        <v>1</v>
      </c>
      <c r="M583" t="s">
        <v>7298</v>
      </c>
      <c r="N583">
        <v>1.8</v>
      </c>
      <c r="O583" s="7">
        <v>1565.72</v>
      </c>
      <c r="P583">
        <v>13</v>
      </c>
      <c r="Q583" t="s">
        <v>7289</v>
      </c>
      <c r="R583">
        <f>IF(UPPER(TRIM(Table2[[#This Row],[Status_Clean]]))="CONVERTED",1,0)</f>
        <v>0</v>
      </c>
      <c r="S583">
        <f>IF(ISNUMBER(MATCH(UPPER(TRIM(Table2[[#This Row],[Status_Clean]])),{"CONTACTED","QUALIFIED","CONVERTED"},0)),1,0)</f>
        <v>1</v>
      </c>
      <c r="T583" cm="1">
        <f t="array" ref="T583">_xlfn.SWITCH(UPPER(TRIM(Table2[[#This Row],[Status_Clean]])),"NEW",1,"CONTACTED",2,"QUALIFIED",3,"CONVERTED",4,"LOST",5,99)</f>
        <v>3</v>
      </c>
      <c r="U583" t="str" cm="1">
        <f t="array" ref="U583">_xlfn.LET(_xlpm.x,IFERROR(VALUE(Table2[[#This Row],[Response_Time_Hours]]),""),IF(_xlpm.x="","CHECK",_xlfn.IFS(_xlpm.x&lt;=1,"Immediate",_xlpm.x&lt;=6,"Fast",_xlpm.x&lt;=24,"Moderate",_xlpm.x&gt;24,"Delayed")))</f>
        <v>Fast</v>
      </c>
      <c r="V583">
        <f>FLOOR(tbl_CleanLeads[[#This Row],[Response_Time_Hours]],6)</f>
        <v>0</v>
      </c>
      <c r="W583" t="str" cm="1">
        <f t="array" ref="W583">IF(Table2[[#This Row],[Interaction_Count_Final]]="","N/A",_xlfn.IFS(Table2[[#This Row],[Interaction_Count_Final]]&lt;=2,"Low",Table2[[#This Row],[Interaction_Count_Final]]&lt;=5,"Medium",Table2[[#This Row],[Interaction_Count_Final]]&gt;=6,"High",TRUE,"CHECK"))</f>
        <v>High</v>
      </c>
      <c r="X583" t="b">
        <f t="shared" si="9"/>
        <v>1</v>
      </c>
      <c r="Y583" t="b">
        <f>tbl_CleanLeads[[#This Row],[Response_Time_Hours]]&gt;24</f>
        <v>0</v>
      </c>
      <c r="Z583" s="13" t="b">
        <f>tbl_CleanLeads[[#This Row],[Response_Time_Hours]]&gt;72</f>
        <v>0</v>
      </c>
      <c r="AA583" s="13" t="b">
        <f>tbl_CleanLeads[[#This Row],[Status_Clean]]="Converted"</f>
        <v>0</v>
      </c>
    </row>
    <row r="584" spans="1:27">
      <c r="A584" t="s">
        <v>90</v>
      </c>
      <c r="B584" t="s">
        <v>1896</v>
      </c>
      <c r="C584" t="s">
        <v>1897</v>
      </c>
      <c r="D584" t="s">
        <v>7258</v>
      </c>
      <c r="E584" t="s">
        <v>311</v>
      </c>
      <c r="F584" t="s">
        <v>250</v>
      </c>
      <c r="G584" s="1">
        <v>45608</v>
      </c>
      <c r="H584" s="8">
        <f>MONTH(tbl_CleanLeads[[#This Row],[Lead_Date_Final]])</f>
        <v>11</v>
      </c>
      <c r="I584" t="s">
        <v>7300</v>
      </c>
      <c r="J584" t="s">
        <v>7271</v>
      </c>
      <c r="K584" t="s">
        <v>7264</v>
      </c>
      <c r="L584">
        <f>WEEKDAY(tbl_CleanLeads[[#This Row],[Lead_Date_Final]],2)</f>
        <v>2</v>
      </c>
      <c r="M584" t="s">
        <v>7265</v>
      </c>
      <c r="N584">
        <v>66</v>
      </c>
      <c r="O584" s="7">
        <v>1004.69</v>
      </c>
      <c r="P584">
        <v>10</v>
      </c>
      <c r="Q584" t="s">
        <v>7289</v>
      </c>
      <c r="R584">
        <f>IF(UPPER(TRIM(Table2[[#This Row],[Status_Clean]]))="CONVERTED",1,0)</f>
        <v>1</v>
      </c>
      <c r="S584">
        <f>IF(ISNUMBER(MATCH(UPPER(TRIM(Table2[[#This Row],[Status_Clean]])),{"CONTACTED","QUALIFIED","CONVERTED"},0)),1,0)</f>
        <v>1</v>
      </c>
      <c r="T584" cm="1">
        <f t="array" ref="T584">_xlfn.SWITCH(UPPER(TRIM(Table2[[#This Row],[Status_Clean]])),"NEW",1,"CONTACTED",2,"QUALIFIED",3,"CONVERTED",4,"LOST",5,99)</f>
        <v>4</v>
      </c>
      <c r="U584" t="str" cm="1">
        <f t="array" ref="U584">_xlfn.LET(_xlpm.x,IFERROR(VALUE(Table2[[#This Row],[Response_Time_Hours]]),""),IF(_xlpm.x="","CHECK",_xlfn.IFS(_xlpm.x&lt;=1,"Immediate",_xlpm.x&lt;=6,"Fast",_xlpm.x&lt;=24,"Moderate",_xlpm.x&gt;24,"Delayed")))</f>
        <v>Delayed</v>
      </c>
      <c r="V584">
        <f>FLOOR(tbl_CleanLeads[[#This Row],[Response_Time_Hours]],6)</f>
        <v>66</v>
      </c>
      <c r="W584" t="str" cm="1">
        <f t="array" ref="W584">IF(Table2[[#This Row],[Interaction_Count_Final]]="","N/A",_xlfn.IFS(Table2[[#This Row],[Interaction_Count_Final]]&lt;=2,"Low",Table2[[#This Row],[Interaction_Count_Final]]&lt;=5,"Medium",Table2[[#This Row],[Interaction_Count_Final]]&gt;=6,"High",TRUE,"CHECK"))</f>
        <v>High</v>
      </c>
      <c r="X584" t="b">
        <f t="shared" si="9"/>
        <v>1</v>
      </c>
      <c r="Y584" t="b">
        <f>tbl_CleanLeads[[#This Row],[Response_Time_Hours]]&gt;24</f>
        <v>1</v>
      </c>
      <c r="Z584" s="13" t="b">
        <f>tbl_CleanLeads[[#This Row],[Response_Time_Hours]]&gt;72</f>
        <v>0</v>
      </c>
      <c r="AA584" s="13" t="b">
        <f>tbl_CleanLeads[[#This Row],[Status_Clean]]="Converted"</f>
        <v>1</v>
      </c>
    </row>
    <row r="585" spans="1:27">
      <c r="A585" t="s">
        <v>102</v>
      </c>
      <c r="B585" t="s">
        <v>1898</v>
      </c>
      <c r="C585" t="s">
        <v>1899</v>
      </c>
      <c r="D585" t="s">
        <v>7268</v>
      </c>
      <c r="E585" t="s">
        <v>469</v>
      </c>
      <c r="F585" t="s">
        <v>71</v>
      </c>
      <c r="G585" s="1">
        <v>45061</v>
      </c>
      <c r="H585" s="8">
        <f>MONTH(tbl_CleanLeads[[#This Row],[Lead_Date_Final]])</f>
        <v>5</v>
      </c>
      <c r="I585" t="s">
        <v>7314</v>
      </c>
      <c r="J585" t="s">
        <v>7263</v>
      </c>
      <c r="K585" t="s">
        <v>7277</v>
      </c>
      <c r="L585">
        <f>WEEKDAY(tbl_CleanLeads[[#This Row],[Lead_Date_Final]],2)</f>
        <v>1</v>
      </c>
      <c r="M585" t="s">
        <v>7298</v>
      </c>
      <c r="N585">
        <v>17.899999999999999</v>
      </c>
      <c r="O585" s="7">
        <v>2333.64</v>
      </c>
      <c r="P585">
        <v>3</v>
      </c>
      <c r="Q585" t="s">
        <v>7266</v>
      </c>
      <c r="R585">
        <f>IF(UPPER(TRIM(Table2[[#This Row],[Status_Clean]]))="CONVERTED",1,0)</f>
        <v>0</v>
      </c>
      <c r="S585">
        <f>IF(ISNUMBER(MATCH(UPPER(TRIM(Table2[[#This Row],[Status_Clean]])),{"CONTACTED","QUALIFIED","CONVERTED"},0)),1,0)</f>
        <v>1</v>
      </c>
      <c r="T585" cm="1">
        <f t="array" ref="T585">_xlfn.SWITCH(UPPER(TRIM(Table2[[#This Row],[Status_Clean]])),"NEW",1,"CONTACTED",2,"QUALIFIED",3,"CONVERTED",4,"LOST",5,99)</f>
        <v>3</v>
      </c>
      <c r="U585" t="str" cm="1">
        <f t="array" ref="U585">_xlfn.LET(_xlpm.x,IFERROR(VALUE(Table2[[#This Row],[Response_Time_Hours]]),""),IF(_xlpm.x="","CHECK",_xlfn.IFS(_xlpm.x&lt;=1,"Immediate",_xlpm.x&lt;=6,"Fast",_xlpm.x&lt;=24,"Moderate",_xlpm.x&gt;24,"Delayed")))</f>
        <v>Moderate</v>
      </c>
      <c r="V585">
        <f>FLOOR(tbl_CleanLeads[[#This Row],[Response_Time_Hours]],6)</f>
        <v>12</v>
      </c>
      <c r="W585" t="str" cm="1">
        <f t="array" ref="W585">IF(Table2[[#This Row],[Interaction_Count_Final]]="","N/A",_xlfn.IFS(Table2[[#This Row],[Interaction_Count_Final]]&lt;=2,"Low",Table2[[#This Row],[Interaction_Count_Final]]&lt;=5,"Medium",Table2[[#This Row],[Interaction_Count_Final]]&gt;=6,"High",TRUE,"CHECK"))</f>
        <v>Medium</v>
      </c>
      <c r="X585" t="b">
        <f t="shared" si="9"/>
        <v>1</v>
      </c>
      <c r="Y585" t="b">
        <f>tbl_CleanLeads[[#This Row],[Response_Time_Hours]]&gt;24</f>
        <v>0</v>
      </c>
      <c r="Z585" s="13" t="b">
        <f>tbl_CleanLeads[[#This Row],[Response_Time_Hours]]&gt;72</f>
        <v>0</v>
      </c>
      <c r="AA585" s="13" t="b">
        <f>tbl_CleanLeads[[#This Row],[Status_Clean]]="Converted"</f>
        <v>0</v>
      </c>
    </row>
    <row r="586" spans="1:27">
      <c r="A586" t="s">
        <v>90</v>
      </c>
      <c r="B586" t="s">
        <v>1902</v>
      </c>
      <c r="C586" t="s">
        <v>7827</v>
      </c>
      <c r="D586" t="s">
        <v>7268</v>
      </c>
      <c r="E586" t="s">
        <v>7308</v>
      </c>
      <c r="F586" t="s">
        <v>173</v>
      </c>
      <c r="G586" s="1">
        <v>44942</v>
      </c>
      <c r="H586" s="8">
        <f>MONTH(tbl_CleanLeads[[#This Row],[Lead_Date_Final]])</f>
        <v>1</v>
      </c>
      <c r="I586" t="s">
        <v>7317</v>
      </c>
      <c r="J586" t="s">
        <v>7263</v>
      </c>
      <c r="K586" t="s">
        <v>7284</v>
      </c>
      <c r="L586">
        <f>WEEKDAY(tbl_CleanLeads[[#This Row],[Lead_Date_Final]],2)</f>
        <v>1</v>
      </c>
      <c r="M586" t="s">
        <v>7298</v>
      </c>
      <c r="N586">
        <v>12.4</v>
      </c>
      <c r="O586" s="7">
        <v>1268.0899999999999</v>
      </c>
      <c r="P586">
        <v>26</v>
      </c>
      <c r="Q586" t="s">
        <v>7289</v>
      </c>
      <c r="R586">
        <f>IF(UPPER(TRIM(Table2[[#This Row],[Status_Clean]]))="CONVERTED",1,0)</f>
        <v>0</v>
      </c>
      <c r="S586">
        <f>IF(ISNUMBER(MATCH(UPPER(TRIM(Table2[[#This Row],[Status_Clean]])),{"CONTACTED","QUALIFIED","CONVERTED"},0)),1,0)</f>
        <v>0</v>
      </c>
      <c r="T586" cm="1">
        <f t="array" ref="T586">_xlfn.SWITCH(UPPER(TRIM(Table2[[#This Row],[Status_Clean]])),"NEW",1,"CONTACTED",2,"QUALIFIED",3,"CONVERTED",4,"LOST",5,99)</f>
        <v>5</v>
      </c>
      <c r="U586" t="str" cm="1">
        <f t="array" ref="U586">_xlfn.LET(_xlpm.x,IFERROR(VALUE(Table2[[#This Row],[Response_Time_Hours]]),""),IF(_xlpm.x="","CHECK",_xlfn.IFS(_xlpm.x&lt;=1,"Immediate",_xlpm.x&lt;=6,"Fast",_xlpm.x&lt;=24,"Moderate",_xlpm.x&gt;24,"Delayed")))</f>
        <v>Moderate</v>
      </c>
      <c r="V586">
        <f>FLOOR(tbl_CleanLeads[[#This Row],[Response_Time_Hours]],6)</f>
        <v>12</v>
      </c>
      <c r="W586" t="str" cm="1">
        <f t="array" ref="W586">IF(Table2[[#This Row],[Interaction_Count_Final]]="","N/A",_xlfn.IFS(Table2[[#This Row],[Interaction_Count_Final]]&lt;=2,"Low",Table2[[#This Row],[Interaction_Count_Final]]&lt;=5,"Medium",Table2[[#This Row],[Interaction_Count_Final]]&gt;=6,"High",TRUE,"CHECK"))</f>
        <v>High</v>
      </c>
      <c r="X586" t="b">
        <f t="shared" si="9"/>
        <v>1</v>
      </c>
      <c r="Y586" t="b">
        <f>tbl_CleanLeads[[#This Row],[Response_Time_Hours]]&gt;24</f>
        <v>0</v>
      </c>
      <c r="Z586" s="13" t="b">
        <f>tbl_CleanLeads[[#This Row],[Response_Time_Hours]]&gt;72</f>
        <v>0</v>
      </c>
      <c r="AA586" s="13" t="b">
        <f>tbl_CleanLeads[[#This Row],[Status_Clean]]="Converted"</f>
        <v>0</v>
      </c>
    </row>
    <row r="587" spans="1:27">
      <c r="A587" t="s">
        <v>70</v>
      </c>
      <c r="B587" t="s">
        <v>1906</v>
      </c>
      <c r="C587" t="s">
        <v>1907</v>
      </c>
      <c r="D587" t="s">
        <v>7303</v>
      </c>
      <c r="E587" t="s">
        <v>123</v>
      </c>
      <c r="F587" t="s">
        <v>125</v>
      </c>
      <c r="G587" s="1">
        <v>45457</v>
      </c>
      <c r="H587" s="8">
        <f>MONTH(tbl_CleanLeads[[#This Row],[Lead_Date_Final]])</f>
        <v>6</v>
      </c>
      <c r="I587" t="s">
        <v>7276</v>
      </c>
      <c r="J587" t="s">
        <v>7271</v>
      </c>
      <c r="K587" t="s">
        <v>7277</v>
      </c>
      <c r="L587">
        <f>WEEKDAY(tbl_CleanLeads[[#This Row],[Lead_Date_Final]],2)</f>
        <v>5</v>
      </c>
      <c r="M587" t="s">
        <v>7312</v>
      </c>
      <c r="N587">
        <v>30</v>
      </c>
      <c r="O587" s="7">
        <v>1276.8900000000001</v>
      </c>
      <c r="P587">
        <v>10</v>
      </c>
      <c r="Q587" t="s">
        <v>7289</v>
      </c>
      <c r="R587">
        <f>IF(UPPER(TRIM(Table2[[#This Row],[Status_Clean]]))="CONVERTED",1,0)</f>
        <v>0</v>
      </c>
      <c r="S587">
        <f>IF(ISNUMBER(MATCH(UPPER(TRIM(Table2[[#This Row],[Status_Clean]])),{"CONTACTED","QUALIFIED","CONVERTED"},0)),1,0)</f>
        <v>1</v>
      </c>
      <c r="T587" cm="1">
        <f t="array" ref="T587">_xlfn.SWITCH(UPPER(TRIM(Table2[[#This Row],[Status_Clean]])),"NEW",1,"CONTACTED",2,"QUALIFIED",3,"CONVERTED",4,"LOST",5,99)</f>
        <v>2</v>
      </c>
      <c r="U587" t="str" cm="1">
        <f t="array" ref="U587">_xlfn.LET(_xlpm.x,IFERROR(VALUE(Table2[[#This Row],[Response_Time_Hours]]),""),IF(_xlpm.x="","CHECK",_xlfn.IFS(_xlpm.x&lt;=1,"Immediate",_xlpm.x&lt;=6,"Fast",_xlpm.x&lt;=24,"Moderate",_xlpm.x&gt;24,"Delayed")))</f>
        <v>Delayed</v>
      </c>
      <c r="V587">
        <f>FLOOR(tbl_CleanLeads[[#This Row],[Response_Time_Hours]],6)</f>
        <v>30</v>
      </c>
      <c r="W587" t="str" cm="1">
        <f t="array" ref="W587">IF(Table2[[#This Row],[Interaction_Count_Final]]="","N/A",_xlfn.IFS(Table2[[#This Row],[Interaction_Count_Final]]&lt;=2,"Low",Table2[[#This Row],[Interaction_Count_Final]]&lt;=5,"Medium",Table2[[#This Row],[Interaction_Count_Final]]&gt;=6,"High",TRUE,"CHECK"))</f>
        <v>High</v>
      </c>
      <c r="X587" t="b">
        <f t="shared" si="9"/>
        <v>1</v>
      </c>
      <c r="Y587" t="b">
        <f>tbl_CleanLeads[[#This Row],[Response_Time_Hours]]&gt;24</f>
        <v>1</v>
      </c>
      <c r="Z587" s="13" t="b">
        <f>tbl_CleanLeads[[#This Row],[Response_Time_Hours]]&gt;72</f>
        <v>0</v>
      </c>
      <c r="AA587" s="13" t="b">
        <f>tbl_CleanLeads[[#This Row],[Status_Clean]]="Converted"</f>
        <v>0</v>
      </c>
    </row>
    <row r="588" spans="1:27">
      <c r="A588" t="s">
        <v>102</v>
      </c>
      <c r="B588" t="s">
        <v>1910</v>
      </c>
      <c r="C588" t="s">
        <v>1911</v>
      </c>
      <c r="D588" t="s">
        <v>7303</v>
      </c>
      <c r="E588" t="s">
        <v>311</v>
      </c>
      <c r="F588" t="s">
        <v>125</v>
      </c>
      <c r="G588" s="1">
        <v>45034</v>
      </c>
      <c r="H588" s="8">
        <f>MONTH(tbl_CleanLeads[[#This Row],[Lead_Date_Final]])</f>
        <v>4</v>
      </c>
      <c r="I588" t="s">
        <v>7297</v>
      </c>
      <c r="J588" t="s">
        <v>7263</v>
      </c>
      <c r="K588" t="s">
        <v>7277</v>
      </c>
      <c r="L588">
        <f>WEEKDAY(tbl_CleanLeads[[#This Row],[Lead_Date_Final]],2)</f>
        <v>2</v>
      </c>
      <c r="M588" t="s">
        <v>7265</v>
      </c>
      <c r="N588">
        <v>48.9</v>
      </c>
      <c r="O588" s="7">
        <v>2235.17</v>
      </c>
      <c r="P588">
        <v>26</v>
      </c>
      <c r="Q588" t="s">
        <v>7266</v>
      </c>
      <c r="R588">
        <f>IF(UPPER(TRIM(Table2[[#This Row],[Status_Clean]]))="CONVERTED",1,0)</f>
        <v>0</v>
      </c>
      <c r="S588">
        <f>IF(ISNUMBER(MATCH(UPPER(TRIM(Table2[[#This Row],[Status_Clean]])),{"CONTACTED","QUALIFIED","CONVERTED"},0)),1,0)</f>
        <v>1</v>
      </c>
      <c r="T588" cm="1">
        <f t="array" ref="T588">_xlfn.SWITCH(UPPER(TRIM(Table2[[#This Row],[Status_Clean]])),"NEW",1,"CONTACTED",2,"QUALIFIED",3,"CONVERTED",4,"LOST",5,99)</f>
        <v>2</v>
      </c>
      <c r="U588" t="str" cm="1">
        <f t="array" ref="U588">_xlfn.LET(_xlpm.x,IFERROR(VALUE(Table2[[#This Row],[Response_Time_Hours]]),""),IF(_xlpm.x="","CHECK",_xlfn.IFS(_xlpm.x&lt;=1,"Immediate",_xlpm.x&lt;=6,"Fast",_xlpm.x&lt;=24,"Moderate",_xlpm.x&gt;24,"Delayed")))</f>
        <v>Delayed</v>
      </c>
      <c r="V588">
        <f>FLOOR(tbl_CleanLeads[[#This Row],[Response_Time_Hours]],6)</f>
        <v>48</v>
      </c>
      <c r="W588" t="str" cm="1">
        <f t="array" ref="W588">IF(Table2[[#This Row],[Interaction_Count_Final]]="","N/A",_xlfn.IFS(Table2[[#This Row],[Interaction_Count_Final]]&lt;=2,"Low",Table2[[#This Row],[Interaction_Count_Final]]&lt;=5,"Medium",Table2[[#This Row],[Interaction_Count_Final]]&gt;=6,"High",TRUE,"CHECK"))</f>
        <v>High</v>
      </c>
      <c r="X588" t="b">
        <f t="shared" si="9"/>
        <v>1</v>
      </c>
      <c r="Y588" t="b">
        <f>tbl_CleanLeads[[#This Row],[Response_Time_Hours]]&gt;24</f>
        <v>1</v>
      </c>
      <c r="Z588" s="13" t="b">
        <f>tbl_CleanLeads[[#This Row],[Response_Time_Hours]]&gt;72</f>
        <v>0</v>
      </c>
      <c r="AA588" s="13" t="b">
        <f>tbl_CleanLeads[[#This Row],[Status_Clean]]="Converted"</f>
        <v>0</v>
      </c>
    </row>
    <row r="589" spans="1:27">
      <c r="A589" t="s">
        <v>90</v>
      </c>
      <c r="B589" t="s">
        <v>1913</v>
      </c>
      <c r="C589" t="s">
        <v>1914</v>
      </c>
      <c r="D589" t="s">
        <v>7280</v>
      </c>
      <c r="E589" t="s">
        <v>101</v>
      </c>
      <c r="F589" t="s">
        <v>125</v>
      </c>
      <c r="G589" s="1">
        <v>45177</v>
      </c>
      <c r="H589" s="8">
        <f>MONTH(tbl_CleanLeads[[#This Row],[Lead_Date_Final]])</f>
        <v>9</v>
      </c>
      <c r="I589" t="s">
        <v>7287</v>
      </c>
      <c r="J589" t="s">
        <v>7263</v>
      </c>
      <c r="K589" t="s">
        <v>7288</v>
      </c>
      <c r="L589">
        <f>WEEKDAY(tbl_CleanLeads[[#This Row],[Lead_Date_Final]],2)</f>
        <v>5</v>
      </c>
      <c r="M589" t="s">
        <v>7312</v>
      </c>
      <c r="N589">
        <v>19.600000000000001</v>
      </c>
      <c r="O589" s="7">
        <v>1680.64</v>
      </c>
      <c r="P589">
        <v>42</v>
      </c>
      <c r="Q589" t="s">
        <v>7289</v>
      </c>
      <c r="R589">
        <f>IF(UPPER(TRIM(Table2[[#This Row],[Status_Clean]]))="CONVERTED",1,0)</f>
        <v>0</v>
      </c>
      <c r="S589">
        <f>IF(ISNUMBER(MATCH(UPPER(TRIM(Table2[[#This Row],[Status_Clean]])),{"CONTACTED","QUALIFIED","CONVERTED"},0)),1,0)</f>
        <v>1</v>
      </c>
      <c r="T589" cm="1">
        <f t="array" ref="T589">_xlfn.SWITCH(UPPER(TRIM(Table2[[#This Row],[Status_Clean]])),"NEW",1,"CONTACTED",2,"QUALIFIED",3,"CONVERTED",4,"LOST",5,99)</f>
        <v>2</v>
      </c>
      <c r="U589" t="str" cm="1">
        <f t="array" ref="U589">_xlfn.LET(_xlpm.x,IFERROR(VALUE(Table2[[#This Row],[Response_Time_Hours]]),""),IF(_xlpm.x="","CHECK",_xlfn.IFS(_xlpm.x&lt;=1,"Immediate",_xlpm.x&lt;=6,"Fast",_xlpm.x&lt;=24,"Moderate",_xlpm.x&gt;24,"Delayed")))</f>
        <v>Moderate</v>
      </c>
      <c r="V589">
        <f>FLOOR(tbl_CleanLeads[[#This Row],[Response_Time_Hours]],6)</f>
        <v>18</v>
      </c>
      <c r="W589" t="str" cm="1">
        <f t="array" ref="W589">IF(Table2[[#This Row],[Interaction_Count_Final]]="","N/A",_xlfn.IFS(Table2[[#This Row],[Interaction_Count_Final]]&lt;=2,"Low",Table2[[#This Row],[Interaction_Count_Final]]&lt;=5,"Medium",Table2[[#This Row],[Interaction_Count_Final]]&gt;=6,"High",TRUE,"CHECK"))</f>
        <v>High</v>
      </c>
      <c r="X589" t="b">
        <f t="shared" si="9"/>
        <v>1</v>
      </c>
      <c r="Y589" t="b">
        <f>tbl_CleanLeads[[#This Row],[Response_Time_Hours]]&gt;24</f>
        <v>0</v>
      </c>
      <c r="Z589" s="13" t="b">
        <f>tbl_CleanLeads[[#This Row],[Response_Time_Hours]]&gt;72</f>
        <v>0</v>
      </c>
      <c r="AA589" s="13" t="b">
        <f>tbl_CleanLeads[[#This Row],[Status_Clean]]="Converted"</f>
        <v>0</v>
      </c>
    </row>
    <row r="590" spans="1:27">
      <c r="A590" t="s">
        <v>102</v>
      </c>
      <c r="B590" t="s">
        <v>1915</v>
      </c>
      <c r="C590" t="s">
        <v>1916</v>
      </c>
      <c r="D590" t="s">
        <v>7274</v>
      </c>
      <c r="E590" t="s">
        <v>792</v>
      </c>
      <c r="F590" t="s">
        <v>125</v>
      </c>
      <c r="G590" s="1">
        <v>45020</v>
      </c>
      <c r="H590" s="8">
        <f>MONTH(tbl_CleanLeads[[#This Row],[Lead_Date_Final]])</f>
        <v>4</v>
      </c>
      <c r="I590" t="s">
        <v>7297</v>
      </c>
      <c r="J590" t="s">
        <v>7263</v>
      </c>
      <c r="K590" t="s">
        <v>7277</v>
      </c>
      <c r="L590">
        <f>WEEKDAY(tbl_CleanLeads[[#This Row],[Lead_Date_Final]],2)</f>
        <v>2</v>
      </c>
      <c r="M590" t="s">
        <v>7265</v>
      </c>
      <c r="N590">
        <v>22</v>
      </c>
      <c r="O590" s="7">
        <v>2064.25</v>
      </c>
      <c r="P590">
        <v>15</v>
      </c>
      <c r="Q590" t="s">
        <v>7266</v>
      </c>
      <c r="R590">
        <f>IF(UPPER(TRIM(Table2[[#This Row],[Status_Clean]]))="CONVERTED",1,0)</f>
        <v>0</v>
      </c>
      <c r="S590">
        <f>IF(ISNUMBER(MATCH(UPPER(TRIM(Table2[[#This Row],[Status_Clean]])),{"CONTACTED","QUALIFIED","CONVERTED"},0)),1,0)</f>
        <v>1</v>
      </c>
      <c r="T590" cm="1">
        <f t="array" ref="T590">_xlfn.SWITCH(UPPER(TRIM(Table2[[#This Row],[Status_Clean]])),"NEW",1,"CONTACTED",2,"QUALIFIED",3,"CONVERTED",4,"LOST",5,99)</f>
        <v>2</v>
      </c>
      <c r="U590" t="str" cm="1">
        <f t="array" ref="U590">_xlfn.LET(_xlpm.x,IFERROR(VALUE(Table2[[#This Row],[Response_Time_Hours]]),""),IF(_xlpm.x="","CHECK",_xlfn.IFS(_xlpm.x&lt;=1,"Immediate",_xlpm.x&lt;=6,"Fast",_xlpm.x&lt;=24,"Moderate",_xlpm.x&gt;24,"Delayed")))</f>
        <v>Moderate</v>
      </c>
      <c r="V590">
        <f>FLOOR(tbl_CleanLeads[[#This Row],[Response_Time_Hours]],6)</f>
        <v>18</v>
      </c>
      <c r="W590" t="str" cm="1">
        <f t="array" ref="W590">IF(Table2[[#This Row],[Interaction_Count_Final]]="","N/A",_xlfn.IFS(Table2[[#This Row],[Interaction_Count_Final]]&lt;=2,"Low",Table2[[#This Row],[Interaction_Count_Final]]&lt;=5,"Medium",Table2[[#This Row],[Interaction_Count_Final]]&gt;=6,"High",TRUE,"CHECK"))</f>
        <v>High</v>
      </c>
      <c r="X590" t="b">
        <f t="shared" si="9"/>
        <v>1</v>
      </c>
      <c r="Y590" t="b">
        <f>tbl_CleanLeads[[#This Row],[Response_Time_Hours]]&gt;24</f>
        <v>0</v>
      </c>
      <c r="Z590" s="13" t="b">
        <f>tbl_CleanLeads[[#This Row],[Response_Time_Hours]]&gt;72</f>
        <v>0</v>
      </c>
      <c r="AA590" s="13" t="b">
        <f>tbl_CleanLeads[[#This Row],[Status_Clean]]="Converted"</f>
        <v>0</v>
      </c>
    </row>
    <row r="591" spans="1:27">
      <c r="A591" t="s">
        <v>63</v>
      </c>
      <c r="B591" t="s">
        <v>1917</v>
      </c>
      <c r="C591" t="s">
        <v>1918</v>
      </c>
      <c r="D591" t="s">
        <v>7258</v>
      </c>
      <c r="E591" t="s">
        <v>222</v>
      </c>
      <c r="F591" t="s">
        <v>173</v>
      </c>
      <c r="G591" s="1">
        <v>44940</v>
      </c>
      <c r="H591" s="8">
        <f>MONTH(tbl_CleanLeads[[#This Row],[Lead_Date_Final]])</f>
        <v>1</v>
      </c>
      <c r="I591" t="s">
        <v>7317</v>
      </c>
      <c r="J591" t="s">
        <v>7263</v>
      </c>
      <c r="K591" t="s">
        <v>7284</v>
      </c>
      <c r="L591">
        <f>WEEKDAY(tbl_CleanLeads[[#This Row],[Lead_Date_Final]],2)</f>
        <v>6</v>
      </c>
      <c r="M591" t="s">
        <v>7278</v>
      </c>
      <c r="N591">
        <v>52.800000000000004</v>
      </c>
      <c r="O591" s="7">
        <v>4453.18</v>
      </c>
      <c r="P591">
        <v>20</v>
      </c>
      <c r="Q591" t="s">
        <v>7273</v>
      </c>
      <c r="R591">
        <f>IF(UPPER(TRIM(Table2[[#This Row],[Status_Clean]]))="CONVERTED",1,0)</f>
        <v>0</v>
      </c>
      <c r="S591">
        <f>IF(ISNUMBER(MATCH(UPPER(TRIM(Table2[[#This Row],[Status_Clean]])),{"CONTACTED","QUALIFIED","CONVERTED"},0)),1,0)</f>
        <v>0</v>
      </c>
      <c r="T591" cm="1">
        <f t="array" ref="T591">_xlfn.SWITCH(UPPER(TRIM(Table2[[#This Row],[Status_Clean]])),"NEW",1,"CONTACTED",2,"QUALIFIED",3,"CONVERTED",4,"LOST",5,99)</f>
        <v>5</v>
      </c>
      <c r="U591" t="str" cm="1">
        <f t="array" ref="U591">_xlfn.LET(_xlpm.x,IFERROR(VALUE(Table2[[#This Row],[Response_Time_Hours]]),""),IF(_xlpm.x="","CHECK",_xlfn.IFS(_xlpm.x&lt;=1,"Immediate",_xlpm.x&lt;=6,"Fast",_xlpm.x&lt;=24,"Moderate",_xlpm.x&gt;24,"Delayed")))</f>
        <v>Delayed</v>
      </c>
      <c r="V591">
        <f>FLOOR(tbl_CleanLeads[[#This Row],[Response_Time_Hours]],6)</f>
        <v>48</v>
      </c>
      <c r="W591" t="str" cm="1">
        <f t="array" ref="W591">IF(Table2[[#This Row],[Interaction_Count_Final]]="","N/A",_xlfn.IFS(Table2[[#This Row],[Interaction_Count_Final]]&lt;=2,"Low",Table2[[#This Row],[Interaction_Count_Final]]&lt;=5,"Medium",Table2[[#This Row],[Interaction_Count_Final]]&gt;=6,"High",TRUE,"CHECK"))</f>
        <v>High</v>
      </c>
      <c r="X591" t="b">
        <f t="shared" si="9"/>
        <v>1</v>
      </c>
      <c r="Y591" t="b">
        <f>tbl_CleanLeads[[#This Row],[Response_Time_Hours]]&gt;24</f>
        <v>1</v>
      </c>
      <c r="Z591" s="13" t="b">
        <f>tbl_CleanLeads[[#This Row],[Response_Time_Hours]]&gt;72</f>
        <v>0</v>
      </c>
      <c r="AA591" s="13" t="b">
        <f>tbl_CleanLeads[[#This Row],[Status_Clean]]="Converted"</f>
        <v>0</v>
      </c>
    </row>
    <row r="592" spans="1:27">
      <c r="A592" t="s">
        <v>102</v>
      </c>
      <c r="B592" t="s">
        <v>1921</v>
      </c>
      <c r="C592" t="s">
        <v>1922</v>
      </c>
      <c r="D592" t="s">
        <v>7280</v>
      </c>
      <c r="E592" t="s">
        <v>469</v>
      </c>
      <c r="F592" t="s">
        <v>71</v>
      </c>
      <c r="G592" s="1">
        <v>45398</v>
      </c>
      <c r="H592" s="8">
        <f>MONTH(tbl_CleanLeads[[#This Row],[Lead_Date_Final]])</f>
        <v>4</v>
      </c>
      <c r="I592" t="s">
        <v>7297</v>
      </c>
      <c r="J592" t="s">
        <v>7271</v>
      </c>
      <c r="K592" t="s">
        <v>7277</v>
      </c>
      <c r="L592">
        <f>WEEKDAY(tbl_CleanLeads[[#This Row],[Lead_Date_Final]],2)</f>
        <v>2</v>
      </c>
      <c r="M592" t="s">
        <v>7265</v>
      </c>
      <c r="N592">
        <v>47.2</v>
      </c>
      <c r="O592" s="7">
        <v>3381.7</v>
      </c>
      <c r="P592">
        <v>31</v>
      </c>
      <c r="Q592" t="s">
        <v>7266</v>
      </c>
      <c r="R592">
        <f>IF(UPPER(TRIM(Table2[[#This Row],[Status_Clean]]))="CONVERTED",1,0)</f>
        <v>0</v>
      </c>
      <c r="S592">
        <f>IF(ISNUMBER(MATCH(UPPER(TRIM(Table2[[#This Row],[Status_Clean]])),{"CONTACTED","QUALIFIED","CONVERTED"},0)),1,0)</f>
        <v>1</v>
      </c>
      <c r="T592" cm="1">
        <f t="array" ref="T592">_xlfn.SWITCH(UPPER(TRIM(Table2[[#This Row],[Status_Clean]])),"NEW",1,"CONTACTED",2,"QUALIFIED",3,"CONVERTED",4,"LOST",5,99)</f>
        <v>3</v>
      </c>
      <c r="U592" t="str" cm="1">
        <f t="array" ref="U592">_xlfn.LET(_xlpm.x,IFERROR(VALUE(Table2[[#This Row],[Response_Time_Hours]]),""),IF(_xlpm.x="","CHECK",_xlfn.IFS(_xlpm.x&lt;=1,"Immediate",_xlpm.x&lt;=6,"Fast",_xlpm.x&lt;=24,"Moderate",_xlpm.x&gt;24,"Delayed")))</f>
        <v>Delayed</v>
      </c>
      <c r="V592">
        <f>FLOOR(tbl_CleanLeads[[#This Row],[Response_Time_Hours]],6)</f>
        <v>42</v>
      </c>
      <c r="W592" t="str" cm="1">
        <f t="array" ref="W592">IF(Table2[[#This Row],[Interaction_Count_Final]]="","N/A",_xlfn.IFS(Table2[[#This Row],[Interaction_Count_Final]]&lt;=2,"Low",Table2[[#This Row],[Interaction_Count_Final]]&lt;=5,"Medium",Table2[[#This Row],[Interaction_Count_Final]]&gt;=6,"High",TRUE,"CHECK"))</f>
        <v>High</v>
      </c>
      <c r="X592" t="b">
        <f t="shared" si="9"/>
        <v>1</v>
      </c>
      <c r="Y592" t="b">
        <f>tbl_CleanLeads[[#This Row],[Response_Time_Hours]]&gt;24</f>
        <v>1</v>
      </c>
      <c r="Z592" s="13" t="b">
        <f>tbl_CleanLeads[[#This Row],[Response_Time_Hours]]&gt;72</f>
        <v>0</v>
      </c>
      <c r="AA592" s="13" t="b">
        <f>tbl_CleanLeads[[#This Row],[Status_Clean]]="Converted"</f>
        <v>0</v>
      </c>
    </row>
    <row r="593" spans="1:27">
      <c r="A593" t="s">
        <v>70</v>
      </c>
      <c r="B593" t="s">
        <v>1925</v>
      </c>
      <c r="C593" t="s">
        <v>1926</v>
      </c>
      <c r="D593" t="s">
        <v>7303</v>
      </c>
      <c r="E593" t="s">
        <v>254</v>
      </c>
      <c r="F593" t="s">
        <v>193</v>
      </c>
      <c r="G593" s="1">
        <v>45400</v>
      </c>
      <c r="H593" s="8">
        <f>MONTH(tbl_CleanLeads[[#This Row],[Lead_Date_Final]])</f>
        <v>4</v>
      </c>
      <c r="I593" t="s">
        <v>7297</v>
      </c>
      <c r="J593" t="s">
        <v>7271</v>
      </c>
      <c r="K593" t="s">
        <v>7277</v>
      </c>
      <c r="L593">
        <f>WEEKDAY(tbl_CleanLeads[[#This Row],[Lead_Date_Final]],2)</f>
        <v>4</v>
      </c>
      <c r="M593" t="s">
        <v>7285</v>
      </c>
      <c r="N593">
        <v>48.8</v>
      </c>
      <c r="O593" s="7">
        <v>3989.57</v>
      </c>
      <c r="P593">
        <v>48</v>
      </c>
      <c r="Q593" t="s">
        <v>7273</v>
      </c>
      <c r="R593">
        <f>IF(UPPER(TRIM(Table2[[#This Row],[Status_Clean]]))="CONVERTED",1,0)</f>
        <v>0</v>
      </c>
      <c r="S593">
        <f>IF(ISNUMBER(MATCH(UPPER(TRIM(Table2[[#This Row],[Status_Clean]])),{"CONTACTED","QUALIFIED","CONVERTED"},0)),1,0)</f>
        <v>0</v>
      </c>
      <c r="T593" cm="1">
        <f t="array" ref="T593">_xlfn.SWITCH(UPPER(TRIM(Table2[[#This Row],[Status_Clean]])),"NEW",1,"CONTACTED",2,"QUALIFIED",3,"CONVERTED",4,"LOST",5,99)</f>
        <v>1</v>
      </c>
      <c r="U593" t="str" cm="1">
        <f t="array" ref="U593">_xlfn.LET(_xlpm.x,IFERROR(VALUE(Table2[[#This Row],[Response_Time_Hours]]),""),IF(_xlpm.x="","CHECK",_xlfn.IFS(_xlpm.x&lt;=1,"Immediate",_xlpm.x&lt;=6,"Fast",_xlpm.x&lt;=24,"Moderate",_xlpm.x&gt;24,"Delayed")))</f>
        <v>Delayed</v>
      </c>
      <c r="V593">
        <f>FLOOR(tbl_CleanLeads[[#This Row],[Response_Time_Hours]],6)</f>
        <v>48</v>
      </c>
      <c r="W593" t="str" cm="1">
        <f t="array" ref="W593">IF(Table2[[#This Row],[Interaction_Count_Final]]="","N/A",_xlfn.IFS(Table2[[#This Row],[Interaction_Count_Final]]&lt;=2,"Low",Table2[[#This Row],[Interaction_Count_Final]]&lt;=5,"Medium",Table2[[#This Row],[Interaction_Count_Final]]&gt;=6,"High",TRUE,"CHECK"))</f>
        <v>High</v>
      </c>
      <c r="X593" t="b">
        <f t="shared" si="9"/>
        <v>1</v>
      </c>
      <c r="Y593" t="b">
        <f>tbl_CleanLeads[[#This Row],[Response_Time_Hours]]&gt;24</f>
        <v>1</v>
      </c>
      <c r="Z593" s="13" t="b">
        <f>tbl_CleanLeads[[#This Row],[Response_Time_Hours]]&gt;72</f>
        <v>0</v>
      </c>
      <c r="AA593" s="13" t="b">
        <f>tbl_CleanLeads[[#This Row],[Status_Clean]]="Converted"</f>
        <v>0</v>
      </c>
    </row>
    <row r="594" spans="1:27">
      <c r="A594" t="s">
        <v>90</v>
      </c>
      <c r="B594" t="s">
        <v>1928</v>
      </c>
      <c r="C594" t="s">
        <v>1929</v>
      </c>
      <c r="D594" t="s">
        <v>7258</v>
      </c>
      <c r="E594" t="s">
        <v>792</v>
      </c>
      <c r="F594" t="s">
        <v>71</v>
      </c>
      <c r="G594" s="1">
        <v>44943</v>
      </c>
      <c r="H594" s="8">
        <f>MONTH(tbl_CleanLeads[[#This Row],[Lead_Date_Final]])</f>
        <v>1</v>
      </c>
      <c r="I594" t="s">
        <v>7317</v>
      </c>
      <c r="J594" t="s">
        <v>7263</v>
      </c>
      <c r="K594" t="s">
        <v>7284</v>
      </c>
      <c r="L594">
        <f>WEEKDAY(tbl_CleanLeads[[#This Row],[Lead_Date_Final]],2)</f>
        <v>2</v>
      </c>
      <c r="M594" t="s">
        <v>7265</v>
      </c>
      <c r="N594">
        <v>34.6</v>
      </c>
      <c r="O594" s="7">
        <v>1125.27</v>
      </c>
      <c r="P594">
        <v>28</v>
      </c>
      <c r="Q594" t="s">
        <v>7289</v>
      </c>
      <c r="R594">
        <f>IF(UPPER(TRIM(Table2[[#This Row],[Status_Clean]]))="CONVERTED",1,0)</f>
        <v>0</v>
      </c>
      <c r="S594">
        <f>IF(ISNUMBER(MATCH(UPPER(TRIM(Table2[[#This Row],[Status_Clean]])),{"CONTACTED","QUALIFIED","CONVERTED"},0)),1,0)</f>
        <v>1</v>
      </c>
      <c r="T594" cm="1">
        <f t="array" ref="T594">_xlfn.SWITCH(UPPER(TRIM(Table2[[#This Row],[Status_Clean]])),"NEW",1,"CONTACTED",2,"QUALIFIED",3,"CONVERTED",4,"LOST",5,99)</f>
        <v>3</v>
      </c>
      <c r="U594" t="str" cm="1">
        <f t="array" ref="U594">_xlfn.LET(_xlpm.x,IFERROR(VALUE(Table2[[#This Row],[Response_Time_Hours]]),""),IF(_xlpm.x="","CHECK",_xlfn.IFS(_xlpm.x&lt;=1,"Immediate",_xlpm.x&lt;=6,"Fast",_xlpm.x&lt;=24,"Moderate",_xlpm.x&gt;24,"Delayed")))</f>
        <v>Delayed</v>
      </c>
      <c r="V594">
        <f>FLOOR(tbl_CleanLeads[[#This Row],[Response_Time_Hours]],6)</f>
        <v>30</v>
      </c>
      <c r="W594" t="str" cm="1">
        <f t="array" ref="W594">IF(Table2[[#This Row],[Interaction_Count_Final]]="","N/A",_xlfn.IFS(Table2[[#This Row],[Interaction_Count_Final]]&lt;=2,"Low",Table2[[#This Row],[Interaction_Count_Final]]&lt;=5,"Medium",Table2[[#This Row],[Interaction_Count_Final]]&gt;=6,"High",TRUE,"CHECK"))</f>
        <v>High</v>
      </c>
      <c r="X594" t="b">
        <f t="shared" si="9"/>
        <v>1</v>
      </c>
      <c r="Y594" t="b">
        <f>tbl_CleanLeads[[#This Row],[Response_Time_Hours]]&gt;24</f>
        <v>1</v>
      </c>
      <c r="Z594" s="13" t="b">
        <f>tbl_CleanLeads[[#This Row],[Response_Time_Hours]]&gt;72</f>
        <v>0</v>
      </c>
      <c r="AA594" s="13" t="b">
        <f>tbl_CleanLeads[[#This Row],[Status_Clean]]="Converted"</f>
        <v>0</v>
      </c>
    </row>
    <row r="595" spans="1:27">
      <c r="A595" t="s">
        <v>90</v>
      </c>
      <c r="B595" t="s">
        <v>1930</v>
      </c>
      <c r="C595" t="s">
        <v>1931</v>
      </c>
      <c r="D595" t="s">
        <v>7274</v>
      </c>
      <c r="E595" t="s">
        <v>447</v>
      </c>
      <c r="F595" t="s">
        <v>173</v>
      </c>
      <c r="G595" s="1">
        <v>45422</v>
      </c>
      <c r="H595" s="8">
        <f>MONTH(tbl_CleanLeads[[#This Row],[Lead_Date_Final]])</f>
        <v>5</v>
      </c>
      <c r="I595" t="s">
        <v>7314</v>
      </c>
      <c r="J595" t="s">
        <v>7271</v>
      </c>
      <c r="K595" t="s">
        <v>7277</v>
      </c>
      <c r="L595">
        <f>WEEKDAY(tbl_CleanLeads[[#This Row],[Lead_Date_Final]],2)</f>
        <v>5</v>
      </c>
      <c r="M595" t="s">
        <v>7312</v>
      </c>
      <c r="N595">
        <v>3.3</v>
      </c>
      <c r="O595" s="7">
        <v>2193.27</v>
      </c>
      <c r="P595">
        <v>12</v>
      </c>
      <c r="Q595" t="s">
        <v>7266</v>
      </c>
      <c r="R595">
        <f>IF(UPPER(TRIM(Table2[[#This Row],[Status_Clean]]))="CONVERTED",1,0)</f>
        <v>0</v>
      </c>
      <c r="S595">
        <f>IF(ISNUMBER(MATCH(UPPER(TRIM(Table2[[#This Row],[Status_Clean]])),{"CONTACTED","QUALIFIED","CONVERTED"},0)),1,0)</f>
        <v>0</v>
      </c>
      <c r="T595" cm="1">
        <f t="array" ref="T595">_xlfn.SWITCH(UPPER(TRIM(Table2[[#This Row],[Status_Clean]])),"NEW",1,"CONTACTED",2,"QUALIFIED",3,"CONVERTED",4,"LOST",5,99)</f>
        <v>5</v>
      </c>
      <c r="U595" t="str" cm="1">
        <f t="array" ref="U595">_xlfn.LET(_xlpm.x,IFERROR(VALUE(Table2[[#This Row],[Response_Time_Hours]]),""),IF(_xlpm.x="","CHECK",_xlfn.IFS(_xlpm.x&lt;=1,"Immediate",_xlpm.x&lt;=6,"Fast",_xlpm.x&lt;=24,"Moderate",_xlpm.x&gt;24,"Delayed")))</f>
        <v>Fast</v>
      </c>
      <c r="V595">
        <f>FLOOR(tbl_CleanLeads[[#This Row],[Response_Time_Hours]],6)</f>
        <v>0</v>
      </c>
      <c r="W595" t="str" cm="1">
        <f t="array" ref="W595">IF(Table2[[#This Row],[Interaction_Count_Final]]="","N/A",_xlfn.IFS(Table2[[#This Row],[Interaction_Count_Final]]&lt;=2,"Low",Table2[[#This Row],[Interaction_Count_Final]]&lt;=5,"Medium",Table2[[#This Row],[Interaction_Count_Final]]&gt;=6,"High",TRUE,"CHECK"))</f>
        <v>High</v>
      </c>
      <c r="X595" t="b">
        <f t="shared" si="9"/>
        <v>1</v>
      </c>
      <c r="Y595" t="b">
        <f>tbl_CleanLeads[[#This Row],[Response_Time_Hours]]&gt;24</f>
        <v>0</v>
      </c>
      <c r="Z595" s="13" t="b">
        <f>tbl_CleanLeads[[#This Row],[Response_Time_Hours]]&gt;72</f>
        <v>0</v>
      </c>
      <c r="AA595" s="13" t="b">
        <f>tbl_CleanLeads[[#This Row],[Status_Clean]]="Converted"</f>
        <v>0</v>
      </c>
    </row>
    <row r="596" spans="1:27">
      <c r="A596" t="s">
        <v>90</v>
      </c>
      <c r="B596" t="s">
        <v>1934</v>
      </c>
      <c r="C596" t="s">
        <v>1935</v>
      </c>
      <c r="D596" t="s">
        <v>7258</v>
      </c>
      <c r="E596" t="s">
        <v>363</v>
      </c>
      <c r="F596" t="s">
        <v>125</v>
      </c>
      <c r="G596" s="1">
        <v>45078</v>
      </c>
      <c r="H596" s="8">
        <f>MONTH(tbl_CleanLeads[[#This Row],[Lead_Date_Final]])</f>
        <v>6</v>
      </c>
      <c r="I596" t="s">
        <v>7276</v>
      </c>
      <c r="J596" t="s">
        <v>7263</v>
      </c>
      <c r="K596" t="s">
        <v>7277</v>
      </c>
      <c r="L596">
        <f>WEEKDAY(tbl_CleanLeads[[#This Row],[Lead_Date_Final]],2)</f>
        <v>4</v>
      </c>
      <c r="M596" t="s">
        <v>7285</v>
      </c>
      <c r="N596">
        <v>22.1</v>
      </c>
      <c r="O596" s="7">
        <v>4834.0600000000004</v>
      </c>
      <c r="P596">
        <v>9</v>
      </c>
      <c r="Q596" t="s">
        <v>7273</v>
      </c>
      <c r="R596">
        <f>IF(UPPER(TRIM(Table2[[#This Row],[Status_Clean]]))="CONVERTED",1,0)</f>
        <v>0</v>
      </c>
      <c r="S596">
        <f>IF(ISNUMBER(MATCH(UPPER(TRIM(Table2[[#This Row],[Status_Clean]])),{"CONTACTED","QUALIFIED","CONVERTED"},0)),1,0)</f>
        <v>1</v>
      </c>
      <c r="T596" cm="1">
        <f t="array" ref="T596">_xlfn.SWITCH(UPPER(TRIM(Table2[[#This Row],[Status_Clean]])),"NEW",1,"CONTACTED",2,"QUALIFIED",3,"CONVERTED",4,"LOST",5,99)</f>
        <v>2</v>
      </c>
      <c r="U596" t="str" cm="1">
        <f t="array" ref="U596">_xlfn.LET(_xlpm.x,IFERROR(VALUE(Table2[[#This Row],[Response_Time_Hours]]),""),IF(_xlpm.x="","CHECK",_xlfn.IFS(_xlpm.x&lt;=1,"Immediate",_xlpm.x&lt;=6,"Fast",_xlpm.x&lt;=24,"Moderate",_xlpm.x&gt;24,"Delayed")))</f>
        <v>Moderate</v>
      </c>
      <c r="V596">
        <f>FLOOR(tbl_CleanLeads[[#This Row],[Response_Time_Hours]],6)</f>
        <v>18</v>
      </c>
      <c r="W596" t="str" cm="1">
        <f t="array" ref="W596">IF(Table2[[#This Row],[Interaction_Count_Final]]="","N/A",_xlfn.IFS(Table2[[#This Row],[Interaction_Count_Final]]&lt;=2,"Low",Table2[[#This Row],[Interaction_Count_Final]]&lt;=5,"Medium",Table2[[#This Row],[Interaction_Count_Final]]&gt;=6,"High",TRUE,"CHECK"))</f>
        <v>High</v>
      </c>
      <c r="X596" t="b">
        <f t="shared" si="9"/>
        <v>1</v>
      </c>
      <c r="Y596" t="b">
        <f>tbl_CleanLeads[[#This Row],[Response_Time_Hours]]&gt;24</f>
        <v>0</v>
      </c>
      <c r="Z596" s="13" t="b">
        <f>tbl_CleanLeads[[#This Row],[Response_Time_Hours]]&gt;72</f>
        <v>0</v>
      </c>
      <c r="AA596" s="13" t="b">
        <f>tbl_CleanLeads[[#This Row],[Status_Clean]]="Converted"</f>
        <v>0</v>
      </c>
    </row>
    <row r="597" spans="1:27">
      <c r="A597" t="s">
        <v>63</v>
      </c>
      <c r="B597" t="s">
        <v>1937</v>
      </c>
      <c r="C597" t="s">
        <v>1938</v>
      </c>
      <c r="D597" t="s">
        <v>7274</v>
      </c>
      <c r="E597" t="s">
        <v>254</v>
      </c>
      <c r="F597" t="s">
        <v>125</v>
      </c>
      <c r="G597" s="1">
        <v>44980</v>
      </c>
      <c r="H597" s="8">
        <f>MONTH(tbl_CleanLeads[[#This Row],[Lead_Date_Final]])</f>
        <v>2</v>
      </c>
      <c r="I597" t="s">
        <v>7283</v>
      </c>
      <c r="J597" t="s">
        <v>7263</v>
      </c>
      <c r="K597" t="s">
        <v>7284</v>
      </c>
      <c r="L597">
        <f>WEEKDAY(tbl_CleanLeads[[#This Row],[Lead_Date_Final]],2)</f>
        <v>4</v>
      </c>
      <c r="M597" t="s">
        <v>7285</v>
      </c>
      <c r="N597">
        <v>16.2</v>
      </c>
      <c r="O597" s="7">
        <v>2459.83</v>
      </c>
      <c r="P597">
        <v>9</v>
      </c>
      <c r="Q597" t="s">
        <v>7266</v>
      </c>
      <c r="R597">
        <f>IF(UPPER(TRIM(Table2[[#This Row],[Status_Clean]]))="CONVERTED",1,0)</f>
        <v>0</v>
      </c>
      <c r="S597">
        <f>IF(ISNUMBER(MATCH(UPPER(TRIM(Table2[[#This Row],[Status_Clean]])),{"CONTACTED","QUALIFIED","CONVERTED"},0)),1,0)</f>
        <v>1</v>
      </c>
      <c r="T597" cm="1">
        <f t="array" ref="T597">_xlfn.SWITCH(UPPER(TRIM(Table2[[#This Row],[Status_Clean]])),"NEW",1,"CONTACTED",2,"QUALIFIED",3,"CONVERTED",4,"LOST",5,99)</f>
        <v>2</v>
      </c>
      <c r="U597" t="str" cm="1">
        <f t="array" ref="U597">_xlfn.LET(_xlpm.x,IFERROR(VALUE(Table2[[#This Row],[Response_Time_Hours]]),""),IF(_xlpm.x="","CHECK",_xlfn.IFS(_xlpm.x&lt;=1,"Immediate",_xlpm.x&lt;=6,"Fast",_xlpm.x&lt;=24,"Moderate",_xlpm.x&gt;24,"Delayed")))</f>
        <v>Moderate</v>
      </c>
      <c r="V597">
        <f>FLOOR(tbl_CleanLeads[[#This Row],[Response_Time_Hours]],6)</f>
        <v>12</v>
      </c>
      <c r="W597" t="str" cm="1">
        <f t="array" ref="W597">IF(Table2[[#This Row],[Interaction_Count_Final]]="","N/A",_xlfn.IFS(Table2[[#This Row],[Interaction_Count_Final]]&lt;=2,"Low",Table2[[#This Row],[Interaction_Count_Final]]&lt;=5,"Medium",Table2[[#This Row],[Interaction_Count_Final]]&gt;=6,"High",TRUE,"CHECK"))</f>
        <v>High</v>
      </c>
      <c r="X597" t="b">
        <f t="shared" si="9"/>
        <v>1</v>
      </c>
      <c r="Y597" t="b">
        <f>tbl_CleanLeads[[#This Row],[Response_Time_Hours]]&gt;24</f>
        <v>0</v>
      </c>
      <c r="Z597" s="13" t="b">
        <f>tbl_CleanLeads[[#This Row],[Response_Time_Hours]]&gt;72</f>
        <v>0</v>
      </c>
      <c r="AA597" s="13" t="b">
        <f>tbl_CleanLeads[[#This Row],[Status_Clean]]="Converted"</f>
        <v>0</v>
      </c>
    </row>
    <row r="598" spans="1:27">
      <c r="A598" t="s">
        <v>90</v>
      </c>
      <c r="B598" t="s">
        <v>1940</v>
      </c>
      <c r="C598" t="s">
        <v>1941</v>
      </c>
      <c r="D598" t="s">
        <v>7268</v>
      </c>
      <c r="E598" t="s">
        <v>123</v>
      </c>
      <c r="F598" t="s">
        <v>71</v>
      </c>
      <c r="G598" s="1">
        <v>45466</v>
      </c>
      <c r="H598" s="8">
        <f>MONTH(tbl_CleanLeads[[#This Row],[Lead_Date_Final]])</f>
        <v>6</v>
      </c>
      <c r="I598" t="s">
        <v>7276</v>
      </c>
      <c r="J598" t="s">
        <v>7271</v>
      </c>
      <c r="K598" t="s">
        <v>7277</v>
      </c>
      <c r="L598">
        <f>WEEKDAY(tbl_CleanLeads[[#This Row],[Lead_Date_Final]],2)</f>
        <v>7</v>
      </c>
      <c r="M598" t="s">
        <v>7293</v>
      </c>
      <c r="N598">
        <v>9.6999999999999993</v>
      </c>
      <c r="O598" s="7">
        <v>3947.91</v>
      </c>
      <c r="P598">
        <v>14</v>
      </c>
      <c r="Q598" t="s">
        <v>7273</v>
      </c>
      <c r="R598">
        <f>IF(UPPER(TRIM(Table2[[#This Row],[Status_Clean]]))="CONVERTED",1,0)</f>
        <v>0</v>
      </c>
      <c r="S598">
        <f>IF(ISNUMBER(MATCH(UPPER(TRIM(Table2[[#This Row],[Status_Clean]])),{"CONTACTED","QUALIFIED","CONVERTED"},0)),1,0)</f>
        <v>1</v>
      </c>
      <c r="T598" cm="1">
        <f t="array" ref="T598">_xlfn.SWITCH(UPPER(TRIM(Table2[[#This Row],[Status_Clean]])),"NEW",1,"CONTACTED",2,"QUALIFIED",3,"CONVERTED",4,"LOST",5,99)</f>
        <v>3</v>
      </c>
      <c r="U598" t="str" cm="1">
        <f t="array" ref="U598">_xlfn.LET(_xlpm.x,IFERROR(VALUE(Table2[[#This Row],[Response_Time_Hours]]),""),IF(_xlpm.x="","CHECK",_xlfn.IFS(_xlpm.x&lt;=1,"Immediate",_xlpm.x&lt;=6,"Fast",_xlpm.x&lt;=24,"Moderate",_xlpm.x&gt;24,"Delayed")))</f>
        <v>Moderate</v>
      </c>
      <c r="V598">
        <f>FLOOR(tbl_CleanLeads[[#This Row],[Response_Time_Hours]],6)</f>
        <v>6</v>
      </c>
      <c r="W598" t="str" cm="1">
        <f t="array" ref="W598">IF(Table2[[#This Row],[Interaction_Count_Final]]="","N/A",_xlfn.IFS(Table2[[#This Row],[Interaction_Count_Final]]&lt;=2,"Low",Table2[[#This Row],[Interaction_Count_Final]]&lt;=5,"Medium",Table2[[#This Row],[Interaction_Count_Final]]&gt;=6,"High",TRUE,"CHECK"))</f>
        <v>High</v>
      </c>
      <c r="X598" t="b">
        <f t="shared" si="9"/>
        <v>1</v>
      </c>
      <c r="Y598" t="b">
        <f>tbl_CleanLeads[[#This Row],[Response_Time_Hours]]&gt;24</f>
        <v>0</v>
      </c>
      <c r="Z598" s="13" t="b">
        <f>tbl_CleanLeads[[#This Row],[Response_Time_Hours]]&gt;72</f>
        <v>0</v>
      </c>
      <c r="AA598" s="13" t="b">
        <f>tbl_CleanLeads[[#This Row],[Status_Clean]]="Converted"</f>
        <v>0</v>
      </c>
    </row>
    <row r="599" spans="1:27">
      <c r="A599" t="s">
        <v>90</v>
      </c>
      <c r="B599" t="s">
        <v>1944</v>
      </c>
      <c r="C599" t="s">
        <v>1945</v>
      </c>
      <c r="D599" t="s">
        <v>7303</v>
      </c>
      <c r="E599" t="s">
        <v>363</v>
      </c>
      <c r="F599" t="s">
        <v>193</v>
      </c>
      <c r="G599" s="1">
        <v>45349</v>
      </c>
      <c r="H599" s="8">
        <f>MONTH(tbl_CleanLeads[[#This Row],[Lead_Date_Final]])</f>
        <v>2</v>
      </c>
      <c r="I599" t="s">
        <v>7283</v>
      </c>
      <c r="J599" t="s">
        <v>7271</v>
      </c>
      <c r="K599" t="s">
        <v>7284</v>
      </c>
      <c r="L599">
        <f>WEEKDAY(tbl_CleanLeads[[#This Row],[Lead_Date_Final]],2)</f>
        <v>2</v>
      </c>
      <c r="M599" t="s">
        <v>7265</v>
      </c>
      <c r="N599">
        <v>39.9</v>
      </c>
      <c r="O599" s="7">
        <v>2254.14</v>
      </c>
      <c r="P599">
        <v>34</v>
      </c>
      <c r="Q599" t="s">
        <v>7266</v>
      </c>
      <c r="R599">
        <f>IF(UPPER(TRIM(Table2[[#This Row],[Status_Clean]]))="CONVERTED",1,0)</f>
        <v>0</v>
      </c>
      <c r="S599">
        <f>IF(ISNUMBER(MATCH(UPPER(TRIM(Table2[[#This Row],[Status_Clean]])),{"CONTACTED","QUALIFIED","CONVERTED"},0)),1,0)</f>
        <v>0</v>
      </c>
      <c r="T599" cm="1">
        <f t="array" ref="T599">_xlfn.SWITCH(UPPER(TRIM(Table2[[#This Row],[Status_Clean]])),"NEW",1,"CONTACTED",2,"QUALIFIED",3,"CONVERTED",4,"LOST",5,99)</f>
        <v>1</v>
      </c>
      <c r="U599" t="str" cm="1">
        <f t="array" ref="U599">_xlfn.LET(_xlpm.x,IFERROR(VALUE(Table2[[#This Row],[Response_Time_Hours]]),""),IF(_xlpm.x="","CHECK",_xlfn.IFS(_xlpm.x&lt;=1,"Immediate",_xlpm.x&lt;=6,"Fast",_xlpm.x&lt;=24,"Moderate",_xlpm.x&gt;24,"Delayed")))</f>
        <v>Delayed</v>
      </c>
      <c r="V599">
        <f>FLOOR(tbl_CleanLeads[[#This Row],[Response_Time_Hours]],6)</f>
        <v>36</v>
      </c>
      <c r="W599" t="str" cm="1">
        <f t="array" ref="W599">IF(Table2[[#This Row],[Interaction_Count_Final]]="","N/A",_xlfn.IFS(Table2[[#This Row],[Interaction_Count_Final]]&lt;=2,"Low",Table2[[#This Row],[Interaction_Count_Final]]&lt;=5,"Medium",Table2[[#This Row],[Interaction_Count_Final]]&gt;=6,"High",TRUE,"CHECK"))</f>
        <v>High</v>
      </c>
      <c r="X599" t="b">
        <f t="shared" si="9"/>
        <v>1</v>
      </c>
      <c r="Y599" t="b">
        <f>tbl_CleanLeads[[#This Row],[Response_Time_Hours]]&gt;24</f>
        <v>1</v>
      </c>
      <c r="Z599" s="13" t="b">
        <f>tbl_CleanLeads[[#This Row],[Response_Time_Hours]]&gt;72</f>
        <v>0</v>
      </c>
      <c r="AA599" s="13" t="b">
        <f>tbl_CleanLeads[[#This Row],[Status_Clean]]="Converted"</f>
        <v>0</v>
      </c>
    </row>
    <row r="600" spans="1:27">
      <c r="A600" t="s">
        <v>63</v>
      </c>
      <c r="B600" t="s">
        <v>1947</v>
      </c>
      <c r="C600" t="s">
        <v>7834</v>
      </c>
      <c r="D600" t="s">
        <v>7258</v>
      </c>
      <c r="E600" t="s">
        <v>123</v>
      </c>
      <c r="F600" t="s">
        <v>193</v>
      </c>
      <c r="G600" s="1">
        <v>45472</v>
      </c>
      <c r="H600" s="8">
        <f>MONTH(tbl_CleanLeads[[#This Row],[Lead_Date_Final]])</f>
        <v>6</v>
      </c>
      <c r="I600" t="s">
        <v>7276</v>
      </c>
      <c r="J600" t="s">
        <v>7271</v>
      </c>
      <c r="K600" t="s">
        <v>7277</v>
      </c>
      <c r="L600">
        <f>WEEKDAY(tbl_CleanLeads[[#This Row],[Lead_Date_Final]],2)</f>
        <v>6</v>
      </c>
      <c r="M600" t="s">
        <v>7278</v>
      </c>
      <c r="N600">
        <v>31.2</v>
      </c>
      <c r="O600" s="7">
        <v>4118.5</v>
      </c>
      <c r="P600">
        <v>50</v>
      </c>
      <c r="Q600" t="s">
        <v>7273</v>
      </c>
      <c r="R600">
        <f>IF(UPPER(TRIM(Table2[[#This Row],[Status_Clean]]))="CONVERTED",1,0)</f>
        <v>0</v>
      </c>
      <c r="S600">
        <f>IF(ISNUMBER(MATCH(UPPER(TRIM(Table2[[#This Row],[Status_Clean]])),{"CONTACTED","QUALIFIED","CONVERTED"},0)),1,0)</f>
        <v>0</v>
      </c>
      <c r="T600" cm="1">
        <f t="array" ref="T600">_xlfn.SWITCH(UPPER(TRIM(Table2[[#This Row],[Status_Clean]])),"NEW",1,"CONTACTED",2,"QUALIFIED",3,"CONVERTED",4,"LOST",5,99)</f>
        <v>1</v>
      </c>
      <c r="U600" t="str" cm="1">
        <f t="array" ref="U600">_xlfn.LET(_xlpm.x,IFERROR(VALUE(Table2[[#This Row],[Response_Time_Hours]]),""),IF(_xlpm.x="","CHECK",_xlfn.IFS(_xlpm.x&lt;=1,"Immediate",_xlpm.x&lt;=6,"Fast",_xlpm.x&lt;=24,"Moderate",_xlpm.x&gt;24,"Delayed")))</f>
        <v>Delayed</v>
      </c>
      <c r="V600">
        <f>FLOOR(tbl_CleanLeads[[#This Row],[Response_Time_Hours]],6)</f>
        <v>30</v>
      </c>
      <c r="W600" t="str" cm="1">
        <f t="array" ref="W600">IF(Table2[[#This Row],[Interaction_Count_Final]]="","N/A",_xlfn.IFS(Table2[[#This Row],[Interaction_Count_Final]]&lt;=2,"Low",Table2[[#This Row],[Interaction_Count_Final]]&lt;=5,"Medium",Table2[[#This Row],[Interaction_Count_Final]]&gt;=6,"High",TRUE,"CHECK"))</f>
        <v>High</v>
      </c>
      <c r="X600" t="b">
        <f t="shared" si="9"/>
        <v>1</v>
      </c>
      <c r="Y600" t="b">
        <f>tbl_CleanLeads[[#This Row],[Response_Time_Hours]]&gt;24</f>
        <v>1</v>
      </c>
      <c r="Z600" s="13" t="b">
        <f>tbl_CleanLeads[[#This Row],[Response_Time_Hours]]&gt;72</f>
        <v>0</v>
      </c>
      <c r="AA600" s="13" t="b">
        <f>tbl_CleanLeads[[#This Row],[Status_Clean]]="Converted"</f>
        <v>0</v>
      </c>
    </row>
    <row r="601" spans="1:27">
      <c r="A601" t="s">
        <v>63</v>
      </c>
      <c r="B601" t="s">
        <v>1950</v>
      </c>
      <c r="C601" t="s">
        <v>1951</v>
      </c>
      <c r="D601" t="s">
        <v>7258</v>
      </c>
      <c r="E601" t="s">
        <v>363</v>
      </c>
      <c r="F601" t="s">
        <v>125</v>
      </c>
      <c r="G601" s="1">
        <v>45067</v>
      </c>
      <c r="H601" s="8">
        <f>MONTH(tbl_CleanLeads[[#This Row],[Lead_Date_Final]])</f>
        <v>5</v>
      </c>
      <c r="I601" t="s">
        <v>7314</v>
      </c>
      <c r="J601" t="s">
        <v>7263</v>
      </c>
      <c r="K601" t="s">
        <v>7277</v>
      </c>
      <c r="L601">
        <f>WEEKDAY(tbl_CleanLeads[[#This Row],[Lead_Date_Final]],2)</f>
        <v>7</v>
      </c>
      <c r="M601" t="s">
        <v>7293</v>
      </c>
      <c r="N601">
        <v>34.299999999999997</v>
      </c>
      <c r="O601" s="7">
        <v>1032.6199999999999</v>
      </c>
      <c r="P601">
        <v>31</v>
      </c>
      <c r="Q601" t="s">
        <v>7289</v>
      </c>
      <c r="R601">
        <f>IF(UPPER(TRIM(Table2[[#This Row],[Status_Clean]]))="CONVERTED",1,0)</f>
        <v>0</v>
      </c>
      <c r="S601">
        <f>IF(ISNUMBER(MATCH(UPPER(TRIM(Table2[[#This Row],[Status_Clean]])),{"CONTACTED","QUALIFIED","CONVERTED"},0)),1,0)</f>
        <v>1</v>
      </c>
      <c r="T601" cm="1">
        <f t="array" ref="T601">_xlfn.SWITCH(UPPER(TRIM(Table2[[#This Row],[Status_Clean]])),"NEW",1,"CONTACTED",2,"QUALIFIED",3,"CONVERTED",4,"LOST",5,99)</f>
        <v>2</v>
      </c>
      <c r="U601" t="str" cm="1">
        <f t="array" ref="U601">_xlfn.LET(_xlpm.x,IFERROR(VALUE(Table2[[#This Row],[Response_Time_Hours]]),""),IF(_xlpm.x="","CHECK",_xlfn.IFS(_xlpm.x&lt;=1,"Immediate",_xlpm.x&lt;=6,"Fast",_xlpm.x&lt;=24,"Moderate",_xlpm.x&gt;24,"Delayed")))</f>
        <v>Delayed</v>
      </c>
      <c r="V601">
        <f>FLOOR(tbl_CleanLeads[[#This Row],[Response_Time_Hours]],6)</f>
        <v>30</v>
      </c>
      <c r="W601" t="str" cm="1">
        <f t="array" ref="W601">IF(Table2[[#This Row],[Interaction_Count_Final]]="","N/A",_xlfn.IFS(Table2[[#This Row],[Interaction_Count_Final]]&lt;=2,"Low",Table2[[#This Row],[Interaction_Count_Final]]&lt;=5,"Medium",Table2[[#This Row],[Interaction_Count_Final]]&gt;=6,"High",TRUE,"CHECK"))</f>
        <v>High</v>
      </c>
      <c r="X601" t="b">
        <f t="shared" si="9"/>
        <v>1</v>
      </c>
      <c r="Y601" t="b">
        <f>tbl_CleanLeads[[#This Row],[Response_Time_Hours]]&gt;24</f>
        <v>1</v>
      </c>
      <c r="Z601" s="13" t="b">
        <f>tbl_CleanLeads[[#This Row],[Response_Time_Hours]]&gt;72</f>
        <v>0</v>
      </c>
      <c r="AA601" s="13" t="b">
        <f>tbl_CleanLeads[[#This Row],[Status_Clean]]="Converted"</f>
        <v>0</v>
      </c>
    </row>
    <row r="602" spans="1:27">
      <c r="A602" t="s">
        <v>90</v>
      </c>
      <c r="B602" t="s">
        <v>1953</v>
      </c>
      <c r="C602" t="s">
        <v>1954</v>
      </c>
      <c r="D602" t="s">
        <v>7268</v>
      </c>
      <c r="E602" t="s">
        <v>7308</v>
      </c>
      <c r="F602" t="s">
        <v>250</v>
      </c>
      <c r="G602" s="1">
        <v>45243</v>
      </c>
      <c r="H602" s="8">
        <f>MONTH(tbl_CleanLeads[[#This Row],[Lead_Date_Final]])</f>
        <v>11</v>
      </c>
      <c r="I602" t="s">
        <v>7300</v>
      </c>
      <c r="J602" t="s">
        <v>7263</v>
      </c>
      <c r="K602" t="s">
        <v>7264</v>
      </c>
      <c r="L602">
        <f>WEEKDAY(tbl_CleanLeads[[#This Row],[Lead_Date_Final]],2)</f>
        <v>1</v>
      </c>
      <c r="M602" t="s">
        <v>7298</v>
      </c>
      <c r="N602">
        <v>16.799999999999997</v>
      </c>
      <c r="O602" s="7">
        <v>4917.08</v>
      </c>
      <c r="P602">
        <v>6</v>
      </c>
      <c r="Q602" t="s">
        <v>7273</v>
      </c>
      <c r="R602">
        <f>IF(UPPER(TRIM(Table2[[#This Row],[Status_Clean]]))="CONVERTED",1,0)</f>
        <v>1</v>
      </c>
      <c r="S602">
        <f>IF(ISNUMBER(MATCH(UPPER(TRIM(Table2[[#This Row],[Status_Clean]])),{"CONTACTED","QUALIFIED","CONVERTED"},0)),1,0)</f>
        <v>1</v>
      </c>
      <c r="T602" cm="1">
        <f t="array" ref="T602">_xlfn.SWITCH(UPPER(TRIM(Table2[[#This Row],[Status_Clean]])),"NEW",1,"CONTACTED",2,"QUALIFIED",3,"CONVERTED",4,"LOST",5,99)</f>
        <v>4</v>
      </c>
      <c r="U602" t="str" cm="1">
        <f t="array" ref="U602">_xlfn.LET(_xlpm.x,IFERROR(VALUE(Table2[[#This Row],[Response_Time_Hours]]),""),IF(_xlpm.x="","CHECK",_xlfn.IFS(_xlpm.x&lt;=1,"Immediate",_xlpm.x&lt;=6,"Fast",_xlpm.x&lt;=24,"Moderate",_xlpm.x&gt;24,"Delayed")))</f>
        <v>Moderate</v>
      </c>
      <c r="V602">
        <f>FLOOR(tbl_CleanLeads[[#This Row],[Response_Time_Hours]],6)</f>
        <v>12</v>
      </c>
      <c r="W602" t="str" cm="1">
        <f t="array" ref="W602">IF(Table2[[#This Row],[Interaction_Count_Final]]="","N/A",_xlfn.IFS(Table2[[#This Row],[Interaction_Count_Final]]&lt;=2,"Low",Table2[[#This Row],[Interaction_Count_Final]]&lt;=5,"Medium",Table2[[#This Row],[Interaction_Count_Final]]&gt;=6,"High",TRUE,"CHECK"))</f>
        <v>High</v>
      </c>
      <c r="X602" t="b">
        <f t="shared" si="9"/>
        <v>1</v>
      </c>
      <c r="Y602" t="b">
        <f>tbl_CleanLeads[[#This Row],[Response_Time_Hours]]&gt;24</f>
        <v>0</v>
      </c>
      <c r="Z602" s="13" t="b">
        <f>tbl_CleanLeads[[#This Row],[Response_Time_Hours]]&gt;72</f>
        <v>0</v>
      </c>
      <c r="AA602" s="13" t="b">
        <f>tbl_CleanLeads[[#This Row],[Status_Clean]]="Converted"</f>
        <v>1</v>
      </c>
    </row>
    <row r="603" spans="1:27">
      <c r="A603" t="s">
        <v>63</v>
      </c>
      <c r="B603" t="s">
        <v>1956</v>
      </c>
      <c r="C603" t="s">
        <v>1957</v>
      </c>
      <c r="D603" t="s">
        <v>7274</v>
      </c>
      <c r="E603" t="s">
        <v>69</v>
      </c>
      <c r="F603" t="s">
        <v>71</v>
      </c>
      <c r="G603" s="1">
        <v>45541</v>
      </c>
      <c r="H603" s="8">
        <f>MONTH(tbl_CleanLeads[[#This Row],[Lead_Date_Final]])</f>
        <v>9</v>
      </c>
      <c r="I603" t="s">
        <v>7287</v>
      </c>
      <c r="J603" t="s">
        <v>7271</v>
      </c>
      <c r="K603" t="s">
        <v>7288</v>
      </c>
      <c r="L603">
        <f>WEEKDAY(tbl_CleanLeads[[#This Row],[Lead_Date_Final]],2)</f>
        <v>5</v>
      </c>
      <c r="M603" t="s">
        <v>7312</v>
      </c>
      <c r="N603">
        <v>51</v>
      </c>
      <c r="O603" s="7">
        <v>3720.55</v>
      </c>
      <c r="P603">
        <v>29</v>
      </c>
      <c r="Q603" t="s">
        <v>7266</v>
      </c>
      <c r="R603">
        <f>IF(UPPER(TRIM(Table2[[#This Row],[Status_Clean]]))="CONVERTED",1,0)</f>
        <v>0</v>
      </c>
      <c r="S603">
        <f>IF(ISNUMBER(MATCH(UPPER(TRIM(Table2[[#This Row],[Status_Clean]])),{"CONTACTED","QUALIFIED","CONVERTED"},0)),1,0)</f>
        <v>1</v>
      </c>
      <c r="T603" cm="1">
        <f t="array" ref="T603">_xlfn.SWITCH(UPPER(TRIM(Table2[[#This Row],[Status_Clean]])),"NEW",1,"CONTACTED",2,"QUALIFIED",3,"CONVERTED",4,"LOST",5,99)</f>
        <v>3</v>
      </c>
      <c r="U603" t="str" cm="1">
        <f t="array" ref="U603">_xlfn.LET(_xlpm.x,IFERROR(VALUE(Table2[[#This Row],[Response_Time_Hours]]),""),IF(_xlpm.x="","CHECK",_xlfn.IFS(_xlpm.x&lt;=1,"Immediate",_xlpm.x&lt;=6,"Fast",_xlpm.x&lt;=24,"Moderate",_xlpm.x&gt;24,"Delayed")))</f>
        <v>Delayed</v>
      </c>
      <c r="V603">
        <f>FLOOR(tbl_CleanLeads[[#This Row],[Response_Time_Hours]],6)</f>
        <v>48</v>
      </c>
      <c r="W603" t="str" cm="1">
        <f t="array" ref="W603">IF(Table2[[#This Row],[Interaction_Count_Final]]="","N/A",_xlfn.IFS(Table2[[#This Row],[Interaction_Count_Final]]&lt;=2,"Low",Table2[[#This Row],[Interaction_Count_Final]]&lt;=5,"Medium",Table2[[#This Row],[Interaction_Count_Final]]&gt;=6,"High",TRUE,"CHECK"))</f>
        <v>High</v>
      </c>
      <c r="X603" t="b">
        <f t="shared" si="9"/>
        <v>1</v>
      </c>
      <c r="Y603" t="b">
        <f>tbl_CleanLeads[[#This Row],[Response_Time_Hours]]&gt;24</f>
        <v>1</v>
      </c>
      <c r="Z603" s="13" t="b">
        <f>tbl_CleanLeads[[#This Row],[Response_Time_Hours]]&gt;72</f>
        <v>0</v>
      </c>
      <c r="AA603" s="13" t="b">
        <f>tbl_CleanLeads[[#This Row],[Status_Clean]]="Converted"</f>
        <v>0</v>
      </c>
    </row>
    <row r="604" spans="1:27">
      <c r="A604" t="s">
        <v>63</v>
      </c>
      <c r="B604" t="s">
        <v>1959</v>
      </c>
      <c r="C604" t="s">
        <v>1960</v>
      </c>
      <c r="D604" t="s">
        <v>7268</v>
      </c>
      <c r="E604" t="s">
        <v>311</v>
      </c>
      <c r="F604" t="s">
        <v>71</v>
      </c>
      <c r="G604" s="1">
        <v>44983</v>
      </c>
      <c r="H604" s="8">
        <f>MONTH(tbl_CleanLeads[[#This Row],[Lead_Date_Final]])</f>
        <v>2</v>
      </c>
      <c r="I604" t="s">
        <v>7283</v>
      </c>
      <c r="J604" t="s">
        <v>7263</v>
      </c>
      <c r="K604" t="s">
        <v>7284</v>
      </c>
      <c r="L604">
        <f>WEEKDAY(tbl_CleanLeads[[#This Row],[Lead_Date_Final]],2)</f>
        <v>7</v>
      </c>
      <c r="M604" t="s">
        <v>7293</v>
      </c>
      <c r="N604">
        <v>52.1</v>
      </c>
      <c r="O604" s="7">
        <v>4234.6499999999996</v>
      </c>
      <c r="P604">
        <v>16</v>
      </c>
      <c r="Q604" t="s">
        <v>7273</v>
      </c>
      <c r="R604">
        <f>IF(UPPER(TRIM(Table2[[#This Row],[Status_Clean]]))="CONVERTED",1,0)</f>
        <v>0</v>
      </c>
      <c r="S604">
        <f>IF(ISNUMBER(MATCH(UPPER(TRIM(Table2[[#This Row],[Status_Clean]])),{"CONTACTED","QUALIFIED","CONVERTED"},0)),1,0)</f>
        <v>1</v>
      </c>
      <c r="T604" cm="1">
        <f t="array" ref="T604">_xlfn.SWITCH(UPPER(TRIM(Table2[[#This Row],[Status_Clean]])),"NEW",1,"CONTACTED",2,"QUALIFIED",3,"CONVERTED",4,"LOST",5,99)</f>
        <v>3</v>
      </c>
      <c r="U604" t="str" cm="1">
        <f t="array" ref="U604">_xlfn.LET(_xlpm.x,IFERROR(VALUE(Table2[[#This Row],[Response_Time_Hours]]),""),IF(_xlpm.x="","CHECK",_xlfn.IFS(_xlpm.x&lt;=1,"Immediate",_xlpm.x&lt;=6,"Fast",_xlpm.x&lt;=24,"Moderate",_xlpm.x&gt;24,"Delayed")))</f>
        <v>Delayed</v>
      </c>
      <c r="V604">
        <f>FLOOR(tbl_CleanLeads[[#This Row],[Response_Time_Hours]],6)</f>
        <v>48</v>
      </c>
      <c r="W604" t="str" cm="1">
        <f t="array" ref="W604">IF(Table2[[#This Row],[Interaction_Count_Final]]="","N/A",_xlfn.IFS(Table2[[#This Row],[Interaction_Count_Final]]&lt;=2,"Low",Table2[[#This Row],[Interaction_Count_Final]]&lt;=5,"Medium",Table2[[#This Row],[Interaction_Count_Final]]&gt;=6,"High",TRUE,"CHECK"))</f>
        <v>High</v>
      </c>
      <c r="X604" t="b">
        <f t="shared" si="9"/>
        <v>1</v>
      </c>
      <c r="Y604" t="b">
        <f>tbl_CleanLeads[[#This Row],[Response_Time_Hours]]&gt;24</f>
        <v>1</v>
      </c>
      <c r="Z604" s="13" t="b">
        <f>tbl_CleanLeads[[#This Row],[Response_Time_Hours]]&gt;72</f>
        <v>0</v>
      </c>
      <c r="AA604" s="13" t="b">
        <f>tbl_CleanLeads[[#This Row],[Status_Clean]]="Converted"</f>
        <v>0</v>
      </c>
    </row>
    <row r="605" spans="1:27">
      <c r="A605" t="s">
        <v>102</v>
      </c>
      <c r="B605" t="s">
        <v>1962</v>
      </c>
      <c r="C605" t="s">
        <v>1963</v>
      </c>
      <c r="D605" t="s">
        <v>7280</v>
      </c>
      <c r="E605" t="s">
        <v>254</v>
      </c>
      <c r="F605" t="s">
        <v>71</v>
      </c>
      <c r="G605" s="1">
        <v>45528</v>
      </c>
      <c r="H605" s="8">
        <f>MONTH(tbl_CleanLeads[[#This Row],[Lead_Date_Final]])</f>
        <v>8</v>
      </c>
      <c r="I605" t="s">
        <v>7310</v>
      </c>
      <c r="J605" t="s">
        <v>7271</v>
      </c>
      <c r="K605" t="s">
        <v>7288</v>
      </c>
      <c r="L605">
        <f>WEEKDAY(tbl_CleanLeads[[#This Row],[Lead_Date_Final]],2)</f>
        <v>6</v>
      </c>
      <c r="M605" t="s">
        <v>7278</v>
      </c>
      <c r="N605">
        <v>39.200000000000003</v>
      </c>
      <c r="O605" s="7">
        <v>4934.58</v>
      </c>
      <c r="P605">
        <v>39</v>
      </c>
      <c r="Q605" t="s">
        <v>7273</v>
      </c>
      <c r="R605">
        <f>IF(UPPER(TRIM(Table2[[#This Row],[Status_Clean]]))="CONVERTED",1,0)</f>
        <v>0</v>
      </c>
      <c r="S605">
        <f>IF(ISNUMBER(MATCH(UPPER(TRIM(Table2[[#This Row],[Status_Clean]])),{"CONTACTED","QUALIFIED","CONVERTED"},0)),1,0)</f>
        <v>1</v>
      </c>
      <c r="T605" cm="1">
        <f t="array" ref="T605">_xlfn.SWITCH(UPPER(TRIM(Table2[[#This Row],[Status_Clean]])),"NEW",1,"CONTACTED",2,"QUALIFIED",3,"CONVERTED",4,"LOST",5,99)</f>
        <v>3</v>
      </c>
      <c r="U605" t="str" cm="1">
        <f t="array" ref="U605">_xlfn.LET(_xlpm.x,IFERROR(VALUE(Table2[[#This Row],[Response_Time_Hours]]),""),IF(_xlpm.x="","CHECK",_xlfn.IFS(_xlpm.x&lt;=1,"Immediate",_xlpm.x&lt;=6,"Fast",_xlpm.x&lt;=24,"Moderate",_xlpm.x&gt;24,"Delayed")))</f>
        <v>Delayed</v>
      </c>
      <c r="V605">
        <f>FLOOR(tbl_CleanLeads[[#This Row],[Response_Time_Hours]],6)</f>
        <v>36</v>
      </c>
      <c r="W605" t="str" cm="1">
        <f t="array" ref="W605">IF(Table2[[#This Row],[Interaction_Count_Final]]="","N/A",_xlfn.IFS(Table2[[#This Row],[Interaction_Count_Final]]&lt;=2,"Low",Table2[[#This Row],[Interaction_Count_Final]]&lt;=5,"Medium",Table2[[#This Row],[Interaction_Count_Final]]&gt;=6,"High",TRUE,"CHECK"))</f>
        <v>High</v>
      </c>
      <c r="X605" t="b">
        <f t="shared" si="9"/>
        <v>1</v>
      </c>
      <c r="Y605" t="b">
        <f>tbl_CleanLeads[[#This Row],[Response_Time_Hours]]&gt;24</f>
        <v>1</v>
      </c>
      <c r="Z605" s="13" t="b">
        <f>tbl_CleanLeads[[#This Row],[Response_Time_Hours]]&gt;72</f>
        <v>0</v>
      </c>
      <c r="AA605" s="13" t="b">
        <f>tbl_CleanLeads[[#This Row],[Status_Clean]]="Converted"</f>
        <v>0</v>
      </c>
    </row>
    <row r="606" spans="1:27">
      <c r="A606" t="s">
        <v>70</v>
      </c>
      <c r="B606" t="s">
        <v>1966</v>
      </c>
      <c r="C606" t="s">
        <v>1967</v>
      </c>
      <c r="D606" t="s">
        <v>7280</v>
      </c>
      <c r="E606" t="s">
        <v>473</v>
      </c>
      <c r="F606" t="s">
        <v>250</v>
      </c>
      <c r="G606" s="1">
        <v>44978</v>
      </c>
      <c r="H606" s="8">
        <f>MONTH(tbl_CleanLeads[[#This Row],[Lead_Date_Final]])</f>
        <v>2</v>
      </c>
      <c r="I606" t="s">
        <v>7283</v>
      </c>
      <c r="J606" t="s">
        <v>7263</v>
      </c>
      <c r="K606" t="s">
        <v>7284</v>
      </c>
      <c r="L606">
        <f>WEEKDAY(tbl_CleanLeads[[#This Row],[Lead_Date_Final]],2)</f>
        <v>2</v>
      </c>
      <c r="M606" t="s">
        <v>7265</v>
      </c>
      <c r="N606">
        <v>6</v>
      </c>
      <c r="O606" s="7">
        <v>4017.27</v>
      </c>
      <c r="P606">
        <v>29</v>
      </c>
      <c r="Q606" t="s">
        <v>7273</v>
      </c>
      <c r="R606">
        <f>IF(UPPER(TRIM(Table2[[#This Row],[Status_Clean]]))="CONVERTED",1,0)</f>
        <v>1</v>
      </c>
      <c r="S606">
        <f>IF(ISNUMBER(MATCH(UPPER(TRIM(Table2[[#This Row],[Status_Clean]])),{"CONTACTED","QUALIFIED","CONVERTED"},0)),1,0)</f>
        <v>1</v>
      </c>
      <c r="T606" cm="1">
        <f t="array" ref="T606">_xlfn.SWITCH(UPPER(TRIM(Table2[[#This Row],[Status_Clean]])),"NEW",1,"CONTACTED",2,"QUALIFIED",3,"CONVERTED",4,"LOST",5,99)</f>
        <v>4</v>
      </c>
      <c r="U606" t="str" cm="1">
        <f t="array" ref="U606">_xlfn.LET(_xlpm.x,IFERROR(VALUE(Table2[[#This Row],[Response_Time_Hours]]),""),IF(_xlpm.x="","CHECK",_xlfn.IFS(_xlpm.x&lt;=1,"Immediate",_xlpm.x&lt;=6,"Fast",_xlpm.x&lt;=24,"Moderate",_xlpm.x&gt;24,"Delayed")))</f>
        <v>Fast</v>
      </c>
      <c r="V606">
        <f>FLOOR(tbl_CleanLeads[[#This Row],[Response_Time_Hours]],6)</f>
        <v>6</v>
      </c>
      <c r="W606" t="str" cm="1">
        <f t="array" ref="W606">IF(Table2[[#This Row],[Interaction_Count_Final]]="","N/A",_xlfn.IFS(Table2[[#This Row],[Interaction_Count_Final]]&lt;=2,"Low",Table2[[#This Row],[Interaction_Count_Final]]&lt;=5,"Medium",Table2[[#This Row],[Interaction_Count_Final]]&gt;=6,"High",TRUE,"CHECK"))</f>
        <v>High</v>
      </c>
      <c r="X606" t="b">
        <f t="shared" si="9"/>
        <v>1</v>
      </c>
      <c r="Y606" t="b">
        <f>tbl_CleanLeads[[#This Row],[Response_Time_Hours]]&gt;24</f>
        <v>0</v>
      </c>
      <c r="Z606" s="13" t="b">
        <f>tbl_CleanLeads[[#This Row],[Response_Time_Hours]]&gt;72</f>
        <v>0</v>
      </c>
      <c r="AA606" s="13" t="b">
        <f>tbl_CleanLeads[[#This Row],[Status_Clean]]="Converted"</f>
        <v>1</v>
      </c>
    </row>
    <row r="607" spans="1:27">
      <c r="A607" t="s">
        <v>63</v>
      </c>
      <c r="B607" t="s">
        <v>1968</v>
      </c>
      <c r="C607" t="s">
        <v>7841</v>
      </c>
      <c r="D607" t="s">
        <v>7303</v>
      </c>
      <c r="E607" t="s">
        <v>69</v>
      </c>
      <c r="F607" t="s">
        <v>125</v>
      </c>
      <c r="G607" s="1">
        <v>45365</v>
      </c>
      <c r="H607" s="8">
        <f>MONTH(tbl_CleanLeads[[#This Row],[Lead_Date_Final]])</f>
        <v>3</v>
      </c>
      <c r="I607" t="s">
        <v>7295</v>
      </c>
      <c r="J607" t="s">
        <v>7271</v>
      </c>
      <c r="K607" t="s">
        <v>7284</v>
      </c>
      <c r="L607">
        <f>WEEKDAY(tbl_CleanLeads[[#This Row],[Lead_Date_Final]],2)</f>
        <v>4</v>
      </c>
      <c r="M607" t="s">
        <v>7285</v>
      </c>
      <c r="N607">
        <v>56.5</v>
      </c>
      <c r="O607" s="7">
        <v>3365.03</v>
      </c>
      <c r="P607">
        <v>38</v>
      </c>
      <c r="Q607" t="s">
        <v>7266</v>
      </c>
      <c r="R607">
        <f>IF(UPPER(TRIM(Table2[[#This Row],[Status_Clean]]))="CONVERTED",1,0)</f>
        <v>0</v>
      </c>
      <c r="S607">
        <f>IF(ISNUMBER(MATCH(UPPER(TRIM(Table2[[#This Row],[Status_Clean]])),{"CONTACTED","QUALIFIED","CONVERTED"},0)),1,0)</f>
        <v>1</v>
      </c>
      <c r="T607" cm="1">
        <f t="array" ref="T607">_xlfn.SWITCH(UPPER(TRIM(Table2[[#This Row],[Status_Clean]])),"NEW",1,"CONTACTED",2,"QUALIFIED",3,"CONVERTED",4,"LOST",5,99)</f>
        <v>2</v>
      </c>
      <c r="U607" t="str" cm="1">
        <f t="array" ref="U607">_xlfn.LET(_xlpm.x,IFERROR(VALUE(Table2[[#This Row],[Response_Time_Hours]]),""),IF(_xlpm.x="","CHECK",_xlfn.IFS(_xlpm.x&lt;=1,"Immediate",_xlpm.x&lt;=6,"Fast",_xlpm.x&lt;=24,"Moderate",_xlpm.x&gt;24,"Delayed")))</f>
        <v>Delayed</v>
      </c>
      <c r="V607">
        <f>FLOOR(tbl_CleanLeads[[#This Row],[Response_Time_Hours]],6)</f>
        <v>54</v>
      </c>
      <c r="W607" t="str" cm="1">
        <f t="array" ref="W607">IF(Table2[[#This Row],[Interaction_Count_Final]]="","N/A",_xlfn.IFS(Table2[[#This Row],[Interaction_Count_Final]]&lt;=2,"Low",Table2[[#This Row],[Interaction_Count_Final]]&lt;=5,"Medium",Table2[[#This Row],[Interaction_Count_Final]]&gt;=6,"High",TRUE,"CHECK"))</f>
        <v>High</v>
      </c>
      <c r="X607" t="b">
        <f t="shared" si="9"/>
        <v>1</v>
      </c>
      <c r="Y607" t="b">
        <f>tbl_CleanLeads[[#This Row],[Response_Time_Hours]]&gt;24</f>
        <v>1</v>
      </c>
      <c r="Z607" s="13" t="b">
        <f>tbl_CleanLeads[[#This Row],[Response_Time_Hours]]&gt;72</f>
        <v>0</v>
      </c>
      <c r="AA607" s="13" t="b">
        <f>tbl_CleanLeads[[#This Row],[Status_Clean]]="Converted"</f>
        <v>0</v>
      </c>
    </row>
    <row r="608" spans="1:27">
      <c r="A608" t="s">
        <v>90</v>
      </c>
      <c r="B608" t="s">
        <v>1972</v>
      </c>
      <c r="C608" t="s">
        <v>1973</v>
      </c>
      <c r="D608" t="s">
        <v>7258</v>
      </c>
      <c r="E608" t="s">
        <v>123</v>
      </c>
      <c r="F608" t="s">
        <v>250</v>
      </c>
      <c r="G608" s="1">
        <v>45625</v>
      </c>
      <c r="H608" s="8">
        <f>MONTH(tbl_CleanLeads[[#This Row],[Lead_Date_Final]])</f>
        <v>11</v>
      </c>
      <c r="I608" t="s">
        <v>7300</v>
      </c>
      <c r="J608" t="s">
        <v>7271</v>
      </c>
      <c r="K608" t="s">
        <v>7264</v>
      </c>
      <c r="L608">
        <f>WEEKDAY(tbl_CleanLeads[[#This Row],[Lead_Date_Final]],2)</f>
        <v>5</v>
      </c>
      <c r="M608" t="s">
        <v>7312</v>
      </c>
      <c r="N608">
        <v>62.1</v>
      </c>
      <c r="O608" s="7">
        <v>1989.56</v>
      </c>
      <c r="P608">
        <v>17</v>
      </c>
      <c r="Q608" t="s">
        <v>7266</v>
      </c>
      <c r="R608">
        <f>IF(UPPER(TRIM(Table2[[#This Row],[Status_Clean]]))="CONVERTED",1,0)</f>
        <v>1</v>
      </c>
      <c r="S608">
        <f>IF(ISNUMBER(MATCH(UPPER(TRIM(Table2[[#This Row],[Status_Clean]])),{"CONTACTED","QUALIFIED","CONVERTED"},0)),1,0)</f>
        <v>1</v>
      </c>
      <c r="T608" cm="1">
        <f t="array" ref="T608">_xlfn.SWITCH(UPPER(TRIM(Table2[[#This Row],[Status_Clean]])),"NEW",1,"CONTACTED",2,"QUALIFIED",3,"CONVERTED",4,"LOST",5,99)</f>
        <v>4</v>
      </c>
      <c r="U608" t="str" cm="1">
        <f t="array" ref="U608">_xlfn.LET(_xlpm.x,IFERROR(VALUE(Table2[[#This Row],[Response_Time_Hours]]),""),IF(_xlpm.x="","CHECK",_xlfn.IFS(_xlpm.x&lt;=1,"Immediate",_xlpm.x&lt;=6,"Fast",_xlpm.x&lt;=24,"Moderate",_xlpm.x&gt;24,"Delayed")))</f>
        <v>Delayed</v>
      </c>
      <c r="V608">
        <f>FLOOR(tbl_CleanLeads[[#This Row],[Response_Time_Hours]],6)</f>
        <v>60</v>
      </c>
      <c r="W608" t="str" cm="1">
        <f t="array" ref="W608">IF(Table2[[#This Row],[Interaction_Count_Final]]="","N/A",_xlfn.IFS(Table2[[#This Row],[Interaction_Count_Final]]&lt;=2,"Low",Table2[[#This Row],[Interaction_Count_Final]]&lt;=5,"Medium",Table2[[#This Row],[Interaction_Count_Final]]&gt;=6,"High",TRUE,"CHECK"))</f>
        <v>High</v>
      </c>
      <c r="X608" t="b">
        <f t="shared" si="9"/>
        <v>1</v>
      </c>
      <c r="Y608" t="b">
        <f>tbl_CleanLeads[[#This Row],[Response_Time_Hours]]&gt;24</f>
        <v>1</v>
      </c>
      <c r="Z608" s="13" t="b">
        <f>tbl_CleanLeads[[#This Row],[Response_Time_Hours]]&gt;72</f>
        <v>0</v>
      </c>
      <c r="AA608" s="13" t="b">
        <f>tbl_CleanLeads[[#This Row],[Status_Clean]]="Converted"</f>
        <v>1</v>
      </c>
    </row>
    <row r="609" spans="1:27">
      <c r="A609" t="s">
        <v>63</v>
      </c>
      <c r="B609" t="s">
        <v>1975</v>
      </c>
      <c r="C609" t="s">
        <v>7844</v>
      </c>
      <c r="D609" t="s">
        <v>7258</v>
      </c>
      <c r="E609" t="s">
        <v>311</v>
      </c>
      <c r="F609" t="s">
        <v>125</v>
      </c>
      <c r="G609" s="1">
        <v>45630</v>
      </c>
      <c r="H609" s="8">
        <f>MONTH(tbl_CleanLeads[[#This Row],[Lead_Date_Final]])</f>
        <v>12</v>
      </c>
      <c r="I609" t="s">
        <v>7262</v>
      </c>
      <c r="J609" t="s">
        <v>7271</v>
      </c>
      <c r="K609" t="s">
        <v>7264</v>
      </c>
      <c r="L609">
        <f>WEEKDAY(tbl_CleanLeads[[#This Row],[Lead_Date_Final]],2)</f>
        <v>3</v>
      </c>
      <c r="M609" t="s">
        <v>7272</v>
      </c>
      <c r="N609">
        <v>40.6</v>
      </c>
      <c r="O609" s="7">
        <v>1292.69</v>
      </c>
      <c r="P609">
        <v>43</v>
      </c>
      <c r="Q609" t="s">
        <v>7289</v>
      </c>
      <c r="R609">
        <f>IF(UPPER(TRIM(Table2[[#This Row],[Status_Clean]]))="CONVERTED",1,0)</f>
        <v>0</v>
      </c>
      <c r="S609">
        <f>IF(ISNUMBER(MATCH(UPPER(TRIM(Table2[[#This Row],[Status_Clean]])),{"CONTACTED","QUALIFIED","CONVERTED"},0)),1,0)</f>
        <v>1</v>
      </c>
      <c r="T609" cm="1">
        <f t="array" ref="T609">_xlfn.SWITCH(UPPER(TRIM(Table2[[#This Row],[Status_Clean]])),"NEW",1,"CONTACTED",2,"QUALIFIED",3,"CONVERTED",4,"LOST",5,99)</f>
        <v>2</v>
      </c>
      <c r="U609" t="str" cm="1">
        <f t="array" ref="U609">_xlfn.LET(_xlpm.x,IFERROR(VALUE(Table2[[#This Row],[Response_Time_Hours]]),""),IF(_xlpm.x="","CHECK",_xlfn.IFS(_xlpm.x&lt;=1,"Immediate",_xlpm.x&lt;=6,"Fast",_xlpm.x&lt;=24,"Moderate",_xlpm.x&gt;24,"Delayed")))</f>
        <v>Delayed</v>
      </c>
      <c r="V609">
        <f>FLOOR(tbl_CleanLeads[[#This Row],[Response_Time_Hours]],6)</f>
        <v>36</v>
      </c>
      <c r="W609" t="str" cm="1">
        <f t="array" ref="W609">IF(Table2[[#This Row],[Interaction_Count_Final]]="","N/A",_xlfn.IFS(Table2[[#This Row],[Interaction_Count_Final]]&lt;=2,"Low",Table2[[#This Row],[Interaction_Count_Final]]&lt;=5,"Medium",Table2[[#This Row],[Interaction_Count_Final]]&gt;=6,"High",TRUE,"CHECK"))</f>
        <v>High</v>
      </c>
      <c r="X609" t="b">
        <f t="shared" si="9"/>
        <v>1</v>
      </c>
      <c r="Y609" t="b">
        <f>tbl_CleanLeads[[#This Row],[Response_Time_Hours]]&gt;24</f>
        <v>1</v>
      </c>
      <c r="Z609" s="13" t="b">
        <f>tbl_CleanLeads[[#This Row],[Response_Time_Hours]]&gt;72</f>
        <v>0</v>
      </c>
      <c r="AA609" s="13" t="b">
        <f>tbl_CleanLeads[[#This Row],[Status_Clean]]="Converted"</f>
        <v>0</v>
      </c>
    </row>
    <row r="610" spans="1:27">
      <c r="A610" t="s">
        <v>90</v>
      </c>
      <c r="B610" t="s">
        <v>1977</v>
      </c>
      <c r="C610" t="s">
        <v>1978</v>
      </c>
      <c r="D610" t="s">
        <v>7258</v>
      </c>
      <c r="E610" t="s">
        <v>7308</v>
      </c>
      <c r="F610" t="s">
        <v>71</v>
      </c>
      <c r="G610" s="1">
        <v>45474</v>
      </c>
      <c r="H610" s="8">
        <f>MONTH(tbl_CleanLeads[[#This Row],[Lead_Date_Final]])</f>
        <v>7</v>
      </c>
      <c r="I610" t="s">
        <v>7305</v>
      </c>
      <c r="J610" t="s">
        <v>7271</v>
      </c>
      <c r="K610" t="s">
        <v>7288</v>
      </c>
      <c r="L610">
        <f>WEEKDAY(tbl_CleanLeads[[#This Row],[Lead_Date_Final]],2)</f>
        <v>1</v>
      </c>
      <c r="M610" t="s">
        <v>7298</v>
      </c>
      <c r="N610">
        <v>47</v>
      </c>
      <c r="O610" s="7">
        <v>2089.52</v>
      </c>
      <c r="P610">
        <v>4</v>
      </c>
      <c r="Q610" t="s">
        <v>7266</v>
      </c>
      <c r="R610">
        <f>IF(UPPER(TRIM(Table2[[#This Row],[Status_Clean]]))="CONVERTED",1,0)</f>
        <v>0</v>
      </c>
      <c r="S610">
        <f>IF(ISNUMBER(MATCH(UPPER(TRIM(Table2[[#This Row],[Status_Clean]])),{"CONTACTED","QUALIFIED","CONVERTED"},0)),1,0)</f>
        <v>1</v>
      </c>
      <c r="T610" cm="1">
        <f t="array" ref="T610">_xlfn.SWITCH(UPPER(TRIM(Table2[[#This Row],[Status_Clean]])),"NEW",1,"CONTACTED",2,"QUALIFIED",3,"CONVERTED",4,"LOST",5,99)</f>
        <v>3</v>
      </c>
      <c r="U610" t="str" cm="1">
        <f t="array" ref="U610">_xlfn.LET(_xlpm.x,IFERROR(VALUE(Table2[[#This Row],[Response_Time_Hours]]),""),IF(_xlpm.x="","CHECK",_xlfn.IFS(_xlpm.x&lt;=1,"Immediate",_xlpm.x&lt;=6,"Fast",_xlpm.x&lt;=24,"Moderate",_xlpm.x&gt;24,"Delayed")))</f>
        <v>Delayed</v>
      </c>
      <c r="V610">
        <f>FLOOR(tbl_CleanLeads[[#This Row],[Response_Time_Hours]],6)</f>
        <v>42</v>
      </c>
      <c r="W610" t="str" cm="1">
        <f t="array" ref="W610">IF(Table2[[#This Row],[Interaction_Count_Final]]="","N/A",_xlfn.IFS(Table2[[#This Row],[Interaction_Count_Final]]&lt;=2,"Low",Table2[[#This Row],[Interaction_Count_Final]]&lt;=5,"Medium",Table2[[#This Row],[Interaction_Count_Final]]&gt;=6,"High",TRUE,"CHECK"))</f>
        <v>Medium</v>
      </c>
      <c r="X610" t="b">
        <f t="shared" si="9"/>
        <v>1</v>
      </c>
      <c r="Y610" t="b">
        <f>tbl_CleanLeads[[#This Row],[Response_Time_Hours]]&gt;24</f>
        <v>1</v>
      </c>
      <c r="Z610" s="13" t="b">
        <f>tbl_CleanLeads[[#This Row],[Response_Time_Hours]]&gt;72</f>
        <v>0</v>
      </c>
      <c r="AA610" s="13" t="b">
        <f>tbl_CleanLeads[[#This Row],[Status_Clean]]="Converted"</f>
        <v>0</v>
      </c>
    </row>
    <row r="611" spans="1:27">
      <c r="A611" t="s">
        <v>70</v>
      </c>
      <c r="B611" t="s">
        <v>1979</v>
      </c>
      <c r="C611" t="s">
        <v>7847</v>
      </c>
      <c r="D611" t="s">
        <v>7268</v>
      </c>
      <c r="E611" t="s">
        <v>101</v>
      </c>
      <c r="F611" t="s">
        <v>193</v>
      </c>
      <c r="G611" s="1">
        <v>44999</v>
      </c>
      <c r="H611" s="8">
        <f>MONTH(tbl_CleanLeads[[#This Row],[Lead_Date_Final]])</f>
        <v>3</v>
      </c>
      <c r="I611" t="s">
        <v>7295</v>
      </c>
      <c r="J611" t="s">
        <v>7263</v>
      </c>
      <c r="K611" t="s">
        <v>7284</v>
      </c>
      <c r="L611">
        <f>WEEKDAY(tbl_CleanLeads[[#This Row],[Lead_Date_Final]],2)</f>
        <v>2</v>
      </c>
      <c r="M611" t="s">
        <v>7265</v>
      </c>
      <c r="N611">
        <v>40.799999999999997</v>
      </c>
      <c r="O611" s="7">
        <v>1972.24</v>
      </c>
      <c r="P611">
        <v>5</v>
      </c>
      <c r="Q611" t="s">
        <v>7289</v>
      </c>
      <c r="R611">
        <f>IF(UPPER(TRIM(Table2[[#This Row],[Status_Clean]]))="CONVERTED",1,0)</f>
        <v>0</v>
      </c>
      <c r="S611">
        <f>IF(ISNUMBER(MATCH(UPPER(TRIM(Table2[[#This Row],[Status_Clean]])),{"CONTACTED","QUALIFIED","CONVERTED"},0)),1,0)</f>
        <v>0</v>
      </c>
      <c r="T611" cm="1">
        <f t="array" ref="T611">_xlfn.SWITCH(UPPER(TRIM(Table2[[#This Row],[Status_Clean]])),"NEW",1,"CONTACTED",2,"QUALIFIED",3,"CONVERTED",4,"LOST",5,99)</f>
        <v>1</v>
      </c>
      <c r="U611" t="str" cm="1">
        <f t="array" ref="U611">_xlfn.LET(_xlpm.x,IFERROR(VALUE(Table2[[#This Row],[Response_Time_Hours]]),""),IF(_xlpm.x="","CHECK",_xlfn.IFS(_xlpm.x&lt;=1,"Immediate",_xlpm.x&lt;=6,"Fast",_xlpm.x&lt;=24,"Moderate",_xlpm.x&gt;24,"Delayed")))</f>
        <v>Delayed</v>
      </c>
      <c r="V611">
        <f>FLOOR(tbl_CleanLeads[[#This Row],[Response_Time_Hours]],6)</f>
        <v>36</v>
      </c>
      <c r="W611" t="str" cm="1">
        <f t="array" ref="W611">IF(Table2[[#This Row],[Interaction_Count_Final]]="","N/A",_xlfn.IFS(Table2[[#This Row],[Interaction_Count_Final]]&lt;=2,"Low",Table2[[#This Row],[Interaction_Count_Final]]&lt;=5,"Medium",Table2[[#This Row],[Interaction_Count_Final]]&gt;=6,"High",TRUE,"CHECK"))</f>
        <v>Medium</v>
      </c>
      <c r="X611" t="b">
        <f t="shared" si="9"/>
        <v>1</v>
      </c>
      <c r="Y611" t="b">
        <f>tbl_CleanLeads[[#This Row],[Response_Time_Hours]]&gt;24</f>
        <v>1</v>
      </c>
      <c r="Z611" s="13" t="b">
        <f>tbl_CleanLeads[[#This Row],[Response_Time_Hours]]&gt;72</f>
        <v>0</v>
      </c>
      <c r="AA611" s="13" t="b">
        <f>tbl_CleanLeads[[#This Row],[Status_Clean]]="Converted"</f>
        <v>0</v>
      </c>
    </row>
    <row r="612" spans="1:27">
      <c r="A612" t="s">
        <v>90</v>
      </c>
      <c r="B612" t="s">
        <v>1981</v>
      </c>
      <c r="C612" t="s">
        <v>7848</v>
      </c>
      <c r="D612" t="s">
        <v>7274</v>
      </c>
      <c r="E612" t="s">
        <v>263</v>
      </c>
      <c r="F612" t="s">
        <v>125</v>
      </c>
      <c r="G612" s="1">
        <v>45372</v>
      </c>
      <c r="H612" s="8">
        <f>MONTH(tbl_CleanLeads[[#This Row],[Lead_Date_Final]])</f>
        <v>3</v>
      </c>
      <c r="I612" t="s">
        <v>7295</v>
      </c>
      <c r="J612" t="s">
        <v>7271</v>
      </c>
      <c r="K612" t="s">
        <v>7284</v>
      </c>
      <c r="L612">
        <f>WEEKDAY(tbl_CleanLeads[[#This Row],[Lead_Date_Final]],2)</f>
        <v>4</v>
      </c>
      <c r="M612" t="s">
        <v>7285</v>
      </c>
      <c r="N612">
        <v>7.7</v>
      </c>
      <c r="O612" s="7">
        <v>1181.5999999999999</v>
      </c>
      <c r="P612">
        <v>29</v>
      </c>
      <c r="Q612" t="s">
        <v>7289</v>
      </c>
      <c r="R612">
        <f>IF(UPPER(TRIM(Table2[[#This Row],[Status_Clean]]))="CONVERTED",1,0)</f>
        <v>0</v>
      </c>
      <c r="S612">
        <f>IF(ISNUMBER(MATCH(UPPER(TRIM(Table2[[#This Row],[Status_Clean]])),{"CONTACTED","QUALIFIED","CONVERTED"},0)),1,0)</f>
        <v>1</v>
      </c>
      <c r="T612" cm="1">
        <f t="array" ref="T612">_xlfn.SWITCH(UPPER(TRIM(Table2[[#This Row],[Status_Clean]])),"NEW",1,"CONTACTED",2,"QUALIFIED",3,"CONVERTED",4,"LOST",5,99)</f>
        <v>2</v>
      </c>
      <c r="U612" t="str" cm="1">
        <f t="array" ref="U612">_xlfn.LET(_xlpm.x,IFERROR(VALUE(Table2[[#This Row],[Response_Time_Hours]]),""),IF(_xlpm.x="","CHECK",_xlfn.IFS(_xlpm.x&lt;=1,"Immediate",_xlpm.x&lt;=6,"Fast",_xlpm.x&lt;=24,"Moderate",_xlpm.x&gt;24,"Delayed")))</f>
        <v>Moderate</v>
      </c>
      <c r="V612">
        <f>FLOOR(tbl_CleanLeads[[#This Row],[Response_Time_Hours]],6)</f>
        <v>6</v>
      </c>
      <c r="W612" t="str" cm="1">
        <f t="array" ref="W612">IF(Table2[[#This Row],[Interaction_Count_Final]]="","N/A",_xlfn.IFS(Table2[[#This Row],[Interaction_Count_Final]]&lt;=2,"Low",Table2[[#This Row],[Interaction_Count_Final]]&lt;=5,"Medium",Table2[[#This Row],[Interaction_Count_Final]]&gt;=6,"High",TRUE,"CHECK"))</f>
        <v>High</v>
      </c>
      <c r="X612" t="b">
        <f t="shared" si="9"/>
        <v>1</v>
      </c>
      <c r="Y612" t="b">
        <f>tbl_CleanLeads[[#This Row],[Response_Time_Hours]]&gt;24</f>
        <v>0</v>
      </c>
      <c r="Z612" s="13" t="b">
        <f>tbl_CleanLeads[[#This Row],[Response_Time_Hours]]&gt;72</f>
        <v>0</v>
      </c>
      <c r="AA612" s="13" t="b">
        <f>tbl_CleanLeads[[#This Row],[Status_Clean]]="Converted"</f>
        <v>0</v>
      </c>
    </row>
    <row r="613" spans="1:27">
      <c r="A613" t="s">
        <v>90</v>
      </c>
      <c r="B613" t="s">
        <v>1983</v>
      </c>
      <c r="C613" t="s">
        <v>1984</v>
      </c>
      <c r="D613" t="s">
        <v>7280</v>
      </c>
      <c r="E613" t="s">
        <v>7308</v>
      </c>
      <c r="F613" t="s">
        <v>250</v>
      </c>
      <c r="G613" s="1">
        <v>45601</v>
      </c>
      <c r="H613" s="8">
        <f>MONTH(tbl_CleanLeads[[#This Row],[Lead_Date_Final]])</f>
        <v>11</v>
      </c>
      <c r="I613" t="s">
        <v>7300</v>
      </c>
      <c r="J613" t="s">
        <v>7271</v>
      </c>
      <c r="K613" t="s">
        <v>7264</v>
      </c>
      <c r="L613">
        <f>WEEKDAY(tbl_CleanLeads[[#This Row],[Lead_Date_Final]],2)</f>
        <v>2</v>
      </c>
      <c r="M613" t="s">
        <v>7265</v>
      </c>
      <c r="N613">
        <v>54.1</v>
      </c>
      <c r="O613" s="7">
        <v>3793.25</v>
      </c>
      <c r="P613">
        <v>42</v>
      </c>
      <c r="Q613" t="s">
        <v>7266</v>
      </c>
      <c r="R613">
        <f>IF(UPPER(TRIM(Table2[[#This Row],[Status_Clean]]))="CONVERTED",1,0)</f>
        <v>1</v>
      </c>
      <c r="S613">
        <f>IF(ISNUMBER(MATCH(UPPER(TRIM(Table2[[#This Row],[Status_Clean]])),{"CONTACTED","QUALIFIED","CONVERTED"},0)),1,0)</f>
        <v>1</v>
      </c>
      <c r="T613" cm="1">
        <f t="array" ref="T613">_xlfn.SWITCH(UPPER(TRIM(Table2[[#This Row],[Status_Clean]])),"NEW",1,"CONTACTED",2,"QUALIFIED",3,"CONVERTED",4,"LOST",5,99)</f>
        <v>4</v>
      </c>
      <c r="U613" t="str" cm="1">
        <f t="array" ref="U613">_xlfn.LET(_xlpm.x,IFERROR(VALUE(Table2[[#This Row],[Response_Time_Hours]]),""),IF(_xlpm.x="","CHECK",_xlfn.IFS(_xlpm.x&lt;=1,"Immediate",_xlpm.x&lt;=6,"Fast",_xlpm.x&lt;=24,"Moderate",_xlpm.x&gt;24,"Delayed")))</f>
        <v>Delayed</v>
      </c>
      <c r="V613">
        <f>FLOOR(tbl_CleanLeads[[#This Row],[Response_Time_Hours]],6)</f>
        <v>54</v>
      </c>
      <c r="W613" t="str" cm="1">
        <f t="array" ref="W613">IF(Table2[[#This Row],[Interaction_Count_Final]]="","N/A",_xlfn.IFS(Table2[[#This Row],[Interaction_Count_Final]]&lt;=2,"Low",Table2[[#This Row],[Interaction_Count_Final]]&lt;=5,"Medium",Table2[[#This Row],[Interaction_Count_Final]]&gt;=6,"High",TRUE,"CHECK"))</f>
        <v>High</v>
      </c>
      <c r="X613" t="b">
        <f t="shared" si="9"/>
        <v>1</v>
      </c>
      <c r="Y613" t="b">
        <f>tbl_CleanLeads[[#This Row],[Response_Time_Hours]]&gt;24</f>
        <v>1</v>
      </c>
      <c r="Z613" s="13" t="b">
        <f>tbl_CleanLeads[[#This Row],[Response_Time_Hours]]&gt;72</f>
        <v>0</v>
      </c>
      <c r="AA613" s="13" t="b">
        <f>tbl_CleanLeads[[#This Row],[Status_Clean]]="Converted"</f>
        <v>1</v>
      </c>
    </row>
    <row r="614" spans="1:27">
      <c r="A614" t="s">
        <v>70</v>
      </c>
      <c r="B614" t="s">
        <v>1986</v>
      </c>
      <c r="C614" t="s">
        <v>1987</v>
      </c>
      <c r="D614" t="s">
        <v>7258</v>
      </c>
      <c r="E614" t="s">
        <v>263</v>
      </c>
      <c r="F614" t="s">
        <v>71</v>
      </c>
      <c r="G614" s="1">
        <v>45417</v>
      </c>
      <c r="H614" s="8">
        <f>MONTH(tbl_CleanLeads[[#This Row],[Lead_Date_Final]])</f>
        <v>5</v>
      </c>
      <c r="I614" t="s">
        <v>7314</v>
      </c>
      <c r="J614" t="s">
        <v>7271</v>
      </c>
      <c r="K614" t="s">
        <v>7277</v>
      </c>
      <c r="L614">
        <f>WEEKDAY(tbl_CleanLeads[[#This Row],[Lead_Date_Final]],2)</f>
        <v>7</v>
      </c>
      <c r="M614" t="s">
        <v>7293</v>
      </c>
      <c r="N614">
        <v>15.1</v>
      </c>
      <c r="O614" s="7">
        <v>1329.81</v>
      </c>
      <c r="P614">
        <v>50</v>
      </c>
      <c r="Q614" t="s">
        <v>7289</v>
      </c>
      <c r="R614">
        <f>IF(UPPER(TRIM(Table2[[#This Row],[Status_Clean]]))="CONVERTED",1,0)</f>
        <v>0</v>
      </c>
      <c r="S614">
        <f>IF(ISNUMBER(MATCH(UPPER(TRIM(Table2[[#This Row],[Status_Clean]])),{"CONTACTED","QUALIFIED","CONVERTED"},0)),1,0)</f>
        <v>1</v>
      </c>
      <c r="T614" cm="1">
        <f t="array" ref="T614">_xlfn.SWITCH(UPPER(TRIM(Table2[[#This Row],[Status_Clean]])),"NEW",1,"CONTACTED",2,"QUALIFIED",3,"CONVERTED",4,"LOST",5,99)</f>
        <v>3</v>
      </c>
      <c r="U614" t="str" cm="1">
        <f t="array" ref="U614">_xlfn.LET(_xlpm.x,IFERROR(VALUE(Table2[[#This Row],[Response_Time_Hours]]),""),IF(_xlpm.x="","CHECK",_xlfn.IFS(_xlpm.x&lt;=1,"Immediate",_xlpm.x&lt;=6,"Fast",_xlpm.x&lt;=24,"Moderate",_xlpm.x&gt;24,"Delayed")))</f>
        <v>Moderate</v>
      </c>
      <c r="V614">
        <f>FLOOR(tbl_CleanLeads[[#This Row],[Response_Time_Hours]],6)</f>
        <v>12</v>
      </c>
      <c r="W614" t="str" cm="1">
        <f t="array" ref="W614">IF(Table2[[#This Row],[Interaction_Count_Final]]="","N/A",_xlfn.IFS(Table2[[#This Row],[Interaction_Count_Final]]&lt;=2,"Low",Table2[[#This Row],[Interaction_Count_Final]]&lt;=5,"Medium",Table2[[#This Row],[Interaction_Count_Final]]&gt;=6,"High",TRUE,"CHECK"))</f>
        <v>High</v>
      </c>
      <c r="X614" t="b">
        <f t="shared" si="9"/>
        <v>1</v>
      </c>
      <c r="Y614" t="b">
        <f>tbl_CleanLeads[[#This Row],[Response_Time_Hours]]&gt;24</f>
        <v>0</v>
      </c>
      <c r="Z614" s="13" t="b">
        <f>tbl_CleanLeads[[#This Row],[Response_Time_Hours]]&gt;72</f>
        <v>0</v>
      </c>
      <c r="AA614" s="13" t="b">
        <f>tbl_CleanLeads[[#This Row],[Status_Clean]]="Converted"</f>
        <v>0</v>
      </c>
    </row>
    <row r="615" spans="1:27">
      <c r="A615" t="s">
        <v>90</v>
      </c>
      <c r="B615" t="s">
        <v>1989</v>
      </c>
      <c r="C615" t="s">
        <v>1990</v>
      </c>
      <c r="D615" t="s">
        <v>7268</v>
      </c>
      <c r="E615" t="s">
        <v>254</v>
      </c>
      <c r="F615" t="s">
        <v>71</v>
      </c>
      <c r="G615" s="1">
        <v>45355</v>
      </c>
      <c r="H615" s="8">
        <f>MONTH(tbl_CleanLeads[[#This Row],[Lead_Date_Final]])</f>
        <v>3</v>
      </c>
      <c r="I615" t="s">
        <v>7295</v>
      </c>
      <c r="J615" t="s">
        <v>7271</v>
      </c>
      <c r="K615" t="s">
        <v>7284</v>
      </c>
      <c r="L615">
        <f>WEEKDAY(tbl_CleanLeads[[#This Row],[Lead_Date_Final]],2)</f>
        <v>1</v>
      </c>
      <c r="M615" t="s">
        <v>7298</v>
      </c>
      <c r="N615">
        <v>13</v>
      </c>
      <c r="O615" s="7">
        <v>3366.7</v>
      </c>
      <c r="P615">
        <v>42</v>
      </c>
      <c r="Q615" t="s">
        <v>7266</v>
      </c>
      <c r="R615">
        <f>IF(UPPER(TRIM(Table2[[#This Row],[Status_Clean]]))="CONVERTED",1,0)</f>
        <v>0</v>
      </c>
      <c r="S615">
        <f>IF(ISNUMBER(MATCH(UPPER(TRIM(Table2[[#This Row],[Status_Clean]])),{"CONTACTED","QUALIFIED","CONVERTED"},0)),1,0)</f>
        <v>1</v>
      </c>
      <c r="T615" cm="1">
        <f t="array" ref="T615">_xlfn.SWITCH(UPPER(TRIM(Table2[[#This Row],[Status_Clean]])),"NEW",1,"CONTACTED",2,"QUALIFIED",3,"CONVERTED",4,"LOST",5,99)</f>
        <v>3</v>
      </c>
      <c r="U615" t="str" cm="1">
        <f t="array" ref="U615">_xlfn.LET(_xlpm.x,IFERROR(VALUE(Table2[[#This Row],[Response_Time_Hours]]),""),IF(_xlpm.x="","CHECK",_xlfn.IFS(_xlpm.x&lt;=1,"Immediate",_xlpm.x&lt;=6,"Fast",_xlpm.x&lt;=24,"Moderate",_xlpm.x&gt;24,"Delayed")))</f>
        <v>Moderate</v>
      </c>
      <c r="V615">
        <f>FLOOR(tbl_CleanLeads[[#This Row],[Response_Time_Hours]],6)</f>
        <v>12</v>
      </c>
      <c r="W615" t="str" cm="1">
        <f t="array" ref="W615">IF(Table2[[#This Row],[Interaction_Count_Final]]="","N/A",_xlfn.IFS(Table2[[#This Row],[Interaction_Count_Final]]&lt;=2,"Low",Table2[[#This Row],[Interaction_Count_Final]]&lt;=5,"Medium",Table2[[#This Row],[Interaction_Count_Final]]&gt;=6,"High",TRUE,"CHECK"))</f>
        <v>High</v>
      </c>
      <c r="X615" t="b">
        <f t="shared" si="9"/>
        <v>1</v>
      </c>
      <c r="Y615" t="b">
        <f>tbl_CleanLeads[[#This Row],[Response_Time_Hours]]&gt;24</f>
        <v>0</v>
      </c>
      <c r="Z615" s="13" t="b">
        <f>tbl_CleanLeads[[#This Row],[Response_Time_Hours]]&gt;72</f>
        <v>0</v>
      </c>
      <c r="AA615" s="13" t="b">
        <f>tbl_CleanLeads[[#This Row],[Status_Clean]]="Converted"</f>
        <v>0</v>
      </c>
    </row>
    <row r="616" spans="1:27">
      <c r="A616" t="s">
        <v>63</v>
      </c>
      <c r="B616" t="s">
        <v>1991</v>
      </c>
      <c r="C616" t="s">
        <v>1992</v>
      </c>
      <c r="D616" t="s">
        <v>7303</v>
      </c>
      <c r="E616" t="s">
        <v>447</v>
      </c>
      <c r="F616" t="s">
        <v>71</v>
      </c>
      <c r="G616" s="1">
        <v>45413</v>
      </c>
      <c r="H616" s="8">
        <f>MONTH(tbl_CleanLeads[[#This Row],[Lead_Date_Final]])</f>
        <v>5</v>
      </c>
      <c r="I616" t="s">
        <v>7314</v>
      </c>
      <c r="J616" t="s">
        <v>7271</v>
      </c>
      <c r="K616" t="s">
        <v>7277</v>
      </c>
      <c r="L616">
        <f>WEEKDAY(tbl_CleanLeads[[#This Row],[Lead_Date_Final]],2)</f>
        <v>3</v>
      </c>
      <c r="M616" t="s">
        <v>7272</v>
      </c>
      <c r="N616">
        <v>21.6</v>
      </c>
      <c r="O616" s="7">
        <v>1714.17</v>
      </c>
      <c r="P616">
        <v>10</v>
      </c>
      <c r="Q616" t="s">
        <v>7289</v>
      </c>
      <c r="R616">
        <f>IF(UPPER(TRIM(Table2[[#This Row],[Status_Clean]]))="CONVERTED",1,0)</f>
        <v>0</v>
      </c>
      <c r="S616">
        <f>IF(ISNUMBER(MATCH(UPPER(TRIM(Table2[[#This Row],[Status_Clean]])),{"CONTACTED","QUALIFIED","CONVERTED"},0)),1,0)</f>
        <v>1</v>
      </c>
      <c r="T616" cm="1">
        <f t="array" ref="T616">_xlfn.SWITCH(UPPER(TRIM(Table2[[#This Row],[Status_Clean]])),"NEW",1,"CONTACTED",2,"QUALIFIED",3,"CONVERTED",4,"LOST",5,99)</f>
        <v>3</v>
      </c>
      <c r="U616" t="str" cm="1">
        <f t="array" ref="U616">_xlfn.LET(_xlpm.x,IFERROR(VALUE(Table2[[#This Row],[Response_Time_Hours]]),""),IF(_xlpm.x="","CHECK",_xlfn.IFS(_xlpm.x&lt;=1,"Immediate",_xlpm.x&lt;=6,"Fast",_xlpm.x&lt;=24,"Moderate",_xlpm.x&gt;24,"Delayed")))</f>
        <v>Moderate</v>
      </c>
      <c r="V616">
        <f>FLOOR(tbl_CleanLeads[[#This Row],[Response_Time_Hours]],6)</f>
        <v>18</v>
      </c>
      <c r="W616" t="str" cm="1">
        <f t="array" ref="W616">IF(Table2[[#This Row],[Interaction_Count_Final]]="","N/A",_xlfn.IFS(Table2[[#This Row],[Interaction_Count_Final]]&lt;=2,"Low",Table2[[#This Row],[Interaction_Count_Final]]&lt;=5,"Medium",Table2[[#This Row],[Interaction_Count_Final]]&gt;=6,"High",TRUE,"CHECK"))</f>
        <v>High</v>
      </c>
      <c r="X616" t="b">
        <f t="shared" si="9"/>
        <v>1</v>
      </c>
      <c r="Y616" t="b">
        <f>tbl_CleanLeads[[#This Row],[Response_Time_Hours]]&gt;24</f>
        <v>0</v>
      </c>
      <c r="Z616" s="13" t="b">
        <f>tbl_CleanLeads[[#This Row],[Response_Time_Hours]]&gt;72</f>
        <v>0</v>
      </c>
      <c r="AA616" s="13" t="b">
        <f>tbl_CleanLeads[[#This Row],[Status_Clean]]="Converted"</f>
        <v>0</v>
      </c>
    </row>
    <row r="617" spans="1:27">
      <c r="A617" t="s">
        <v>90</v>
      </c>
      <c r="B617" t="s">
        <v>1993</v>
      </c>
      <c r="C617" t="s">
        <v>1994</v>
      </c>
      <c r="D617" t="s">
        <v>7303</v>
      </c>
      <c r="E617" t="s">
        <v>792</v>
      </c>
      <c r="F617" t="s">
        <v>125</v>
      </c>
      <c r="G617" s="1">
        <v>45383</v>
      </c>
      <c r="H617" s="8">
        <f>MONTH(tbl_CleanLeads[[#This Row],[Lead_Date_Final]])</f>
        <v>4</v>
      </c>
      <c r="I617" t="s">
        <v>7297</v>
      </c>
      <c r="J617" t="s">
        <v>7271</v>
      </c>
      <c r="K617" t="s">
        <v>7277</v>
      </c>
      <c r="L617">
        <f>WEEKDAY(tbl_CleanLeads[[#This Row],[Lead_Date_Final]],2)</f>
        <v>1</v>
      </c>
      <c r="M617" t="s">
        <v>7298</v>
      </c>
      <c r="N617">
        <v>49</v>
      </c>
      <c r="O617" s="7">
        <v>1845.22</v>
      </c>
      <c r="P617">
        <v>23</v>
      </c>
      <c r="Q617" t="s">
        <v>7289</v>
      </c>
      <c r="R617">
        <f>IF(UPPER(TRIM(Table2[[#This Row],[Status_Clean]]))="CONVERTED",1,0)</f>
        <v>0</v>
      </c>
      <c r="S617">
        <f>IF(ISNUMBER(MATCH(UPPER(TRIM(Table2[[#This Row],[Status_Clean]])),{"CONTACTED","QUALIFIED","CONVERTED"},0)),1,0)</f>
        <v>1</v>
      </c>
      <c r="T617" cm="1">
        <f t="array" ref="T617">_xlfn.SWITCH(UPPER(TRIM(Table2[[#This Row],[Status_Clean]])),"NEW",1,"CONTACTED",2,"QUALIFIED",3,"CONVERTED",4,"LOST",5,99)</f>
        <v>2</v>
      </c>
      <c r="U617" t="str" cm="1">
        <f t="array" ref="U617">_xlfn.LET(_xlpm.x,IFERROR(VALUE(Table2[[#This Row],[Response_Time_Hours]]),""),IF(_xlpm.x="","CHECK",_xlfn.IFS(_xlpm.x&lt;=1,"Immediate",_xlpm.x&lt;=6,"Fast",_xlpm.x&lt;=24,"Moderate",_xlpm.x&gt;24,"Delayed")))</f>
        <v>Delayed</v>
      </c>
      <c r="V617">
        <f>FLOOR(tbl_CleanLeads[[#This Row],[Response_Time_Hours]],6)</f>
        <v>48</v>
      </c>
      <c r="W617" t="str" cm="1">
        <f t="array" ref="W617">IF(Table2[[#This Row],[Interaction_Count_Final]]="","N/A",_xlfn.IFS(Table2[[#This Row],[Interaction_Count_Final]]&lt;=2,"Low",Table2[[#This Row],[Interaction_Count_Final]]&lt;=5,"Medium",Table2[[#This Row],[Interaction_Count_Final]]&gt;=6,"High",TRUE,"CHECK"))</f>
        <v>High</v>
      </c>
      <c r="X617" t="b">
        <f t="shared" si="9"/>
        <v>1</v>
      </c>
      <c r="Y617" t="b">
        <f>tbl_CleanLeads[[#This Row],[Response_Time_Hours]]&gt;24</f>
        <v>1</v>
      </c>
      <c r="Z617" s="13" t="b">
        <f>tbl_CleanLeads[[#This Row],[Response_Time_Hours]]&gt;72</f>
        <v>0</v>
      </c>
      <c r="AA617" s="13" t="b">
        <f>tbl_CleanLeads[[#This Row],[Status_Clean]]="Converted"</f>
        <v>0</v>
      </c>
    </row>
    <row r="618" spans="1:27">
      <c r="A618" t="s">
        <v>102</v>
      </c>
      <c r="B618" t="s">
        <v>1995</v>
      </c>
      <c r="C618" t="s">
        <v>7853</v>
      </c>
      <c r="D618" t="s">
        <v>7274</v>
      </c>
      <c r="E618" t="s">
        <v>447</v>
      </c>
      <c r="F618" t="s">
        <v>125</v>
      </c>
      <c r="G618" s="1">
        <v>45035</v>
      </c>
      <c r="H618" s="8">
        <f>MONTH(tbl_CleanLeads[[#This Row],[Lead_Date_Final]])</f>
        <v>4</v>
      </c>
      <c r="I618" t="s">
        <v>7297</v>
      </c>
      <c r="J618" t="s">
        <v>7263</v>
      </c>
      <c r="K618" t="s">
        <v>7277</v>
      </c>
      <c r="L618">
        <f>WEEKDAY(tbl_CleanLeads[[#This Row],[Lead_Date_Final]],2)</f>
        <v>3</v>
      </c>
      <c r="M618" t="s">
        <v>7272</v>
      </c>
      <c r="N618">
        <v>68.5</v>
      </c>
      <c r="O618" s="7">
        <v>4417.18</v>
      </c>
      <c r="P618">
        <v>25</v>
      </c>
      <c r="Q618" t="s">
        <v>7273</v>
      </c>
      <c r="R618">
        <f>IF(UPPER(TRIM(Table2[[#This Row],[Status_Clean]]))="CONVERTED",1,0)</f>
        <v>0</v>
      </c>
      <c r="S618">
        <f>IF(ISNUMBER(MATCH(UPPER(TRIM(Table2[[#This Row],[Status_Clean]])),{"CONTACTED","QUALIFIED","CONVERTED"},0)),1,0)</f>
        <v>1</v>
      </c>
      <c r="T618" cm="1">
        <f t="array" ref="T618">_xlfn.SWITCH(UPPER(TRIM(Table2[[#This Row],[Status_Clean]])),"NEW",1,"CONTACTED",2,"QUALIFIED",3,"CONVERTED",4,"LOST",5,99)</f>
        <v>2</v>
      </c>
      <c r="U618" t="str" cm="1">
        <f t="array" ref="U618">_xlfn.LET(_xlpm.x,IFERROR(VALUE(Table2[[#This Row],[Response_Time_Hours]]),""),IF(_xlpm.x="","CHECK",_xlfn.IFS(_xlpm.x&lt;=1,"Immediate",_xlpm.x&lt;=6,"Fast",_xlpm.x&lt;=24,"Moderate",_xlpm.x&gt;24,"Delayed")))</f>
        <v>Delayed</v>
      </c>
      <c r="V618">
        <f>FLOOR(tbl_CleanLeads[[#This Row],[Response_Time_Hours]],6)</f>
        <v>66</v>
      </c>
      <c r="W618" t="str" cm="1">
        <f t="array" ref="W618">IF(Table2[[#This Row],[Interaction_Count_Final]]="","N/A",_xlfn.IFS(Table2[[#This Row],[Interaction_Count_Final]]&lt;=2,"Low",Table2[[#This Row],[Interaction_Count_Final]]&lt;=5,"Medium",Table2[[#This Row],[Interaction_Count_Final]]&gt;=6,"High",TRUE,"CHECK"))</f>
        <v>High</v>
      </c>
      <c r="X618" t="b">
        <f t="shared" si="9"/>
        <v>1</v>
      </c>
      <c r="Y618" t="b">
        <f>tbl_CleanLeads[[#This Row],[Response_Time_Hours]]&gt;24</f>
        <v>1</v>
      </c>
      <c r="Z618" s="13" t="b">
        <f>tbl_CleanLeads[[#This Row],[Response_Time_Hours]]&gt;72</f>
        <v>0</v>
      </c>
      <c r="AA618" s="13" t="b">
        <f>tbl_CleanLeads[[#This Row],[Status_Clean]]="Converted"</f>
        <v>0</v>
      </c>
    </row>
    <row r="619" spans="1:27">
      <c r="A619" t="s">
        <v>70</v>
      </c>
      <c r="B619" t="s">
        <v>1999</v>
      </c>
      <c r="C619" t="s">
        <v>2000</v>
      </c>
      <c r="D619" t="s">
        <v>7303</v>
      </c>
      <c r="E619" t="s">
        <v>7308</v>
      </c>
      <c r="F619" t="s">
        <v>250</v>
      </c>
      <c r="G619" s="1">
        <v>45260</v>
      </c>
      <c r="H619" s="8">
        <f>MONTH(tbl_CleanLeads[[#This Row],[Lead_Date_Final]])</f>
        <v>11</v>
      </c>
      <c r="I619" t="s">
        <v>7300</v>
      </c>
      <c r="J619" t="s">
        <v>7263</v>
      </c>
      <c r="K619" t="s">
        <v>7264</v>
      </c>
      <c r="L619">
        <f>WEEKDAY(tbl_CleanLeads[[#This Row],[Lead_Date_Final]],2)</f>
        <v>4</v>
      </c>
      <c r="M619" t="s">
        <v>7285</v>
      </c>
      <c r="N619">
        <v>57.599999999999994</v>
      </c>
      <c r="O619" s="7">
        <v>1730.7</v>
      </c>
      <c r="P619">
        <v>4</v>
      </c>
      <c r="Q619" t="s">
        <v>7289</v>
      </c>
      <c r="R619">
        <f>IF(UPPER(TRIM(Table2[[#This Row],[Status_Clean]]))="CONVERTED",1,0)</f>
        <v>1</v>
      </c>
      <c r="S619">
        <f>IF(ISNUMBER(MATCH(UPPER(TRIM(Table2[[#This Row],[Status_Clean]])),{"CONTACTED","QUALIFIED","CONVERTED"},0)),1,0)</f>
        <v>1</v>
      </c>
      <c r="T619" cm="1">
        <f t="array" ref="T619">_xlfn.SWITCH(UPPER(TRIM(Table2[[#This Row],[Status_Clean]])),"NEW",1,"CONTACTED",2,"QUALIFIED",3,"CONVERTED",4,"LOST",5,99)</f>
        <v>4</v>
      </c>
      <c r="U619" t="str" cm="1">
        <f t="array" ref="U619">_xlfn.LET(_xlpm.x,IFERROR(VALUE(Table2[[#This Row],[Response_Time_Hours]]),""),IF(_xlpm.x="","CHECK",_xlfn.IFS(_xlpm.x&lt;=1,"Immediate",_xlpm.x&lt;=6,"Fast",_xlpm.x&lt;=24,"Moderate",_xlpm.x&gt;24,"Delayed")))</f>
        <v>Delayed</v>
      </c>
      <c r="V619">
        <f>FLOOR(tbl_CleanLeads[[#This Row],[Response_Time_Hours]],6)</f>
        <v>54</v>
      </c>
      <c r="W619" t="str" cm="1">
        <f t="array" ref="W619">IF(Table2[[#This Row],[Interaction_Count_Final]]="","N/A",_xlfn.IFS(Table2[[#This Row],[Interaction_Count_Final]]&lt;=2,"Low",Table2[[#This Row],[Interaction_Count_Final]]&lt;=5,"Medium",Table2[[#This Row],[Interaction_Count_Final]]&gt;=6,"High",TRUE,"CHECK"))</f>
        <v>Medium</v>
      </c>
      <c r="X619" t="b">
        <f t="shared" si="9"/>
        <v>1</v>
      </c>
      <c r="Y619" t="b">
        <f>tbl_CleanLeads[[#This Row],[Response_Time_Hours]]&gt;24</f>
        <v>1</v>
      </c>
      <c r="Z619" s="13" t="b">
        <f>tbl_CleanLeads[[#This Row],[Response_Time_Hours]]&gt;72</f>
        <v>0</v>
      </c>
      <c r="AA619" s="13" t="b">
        <f>tbl_CleanLeads[[#This Row],[Status_Clean]]="Converted"</f>
        <v>1</v>
      </c>
    </row>
    <row r="620" spans="1:27">
      <c r="A620" t="s">
        <v>70</v>
      </c>
      <c r="B620" t="s">
        <v>2001</v>
      </c>
      <c r="C620" t="s">
        <v>2002</v>
      </c>
      <c r="D620" t="s">
        <v>7303</v>
      </c>
      <c r="E620" t="s">
        <v>469</v>
      </c>
      <c r="F620" t="s">
        <v>193</v>
      </c>
      <c r="G620" s="1">
        <v>45294</v>
      </c>
      <c r="H620" s="8">
        <f>MONTH(tbl_CleanLeads[[#This Row],[Lead_Date_Final]])</f>
        <v>1</v>
      </c>
      <c r="I620" t="s">
        <v>7317</v>
      </c>
      <c r="J620" t="s">
        <v>7271</v>
      </c>
      <c r="K620" t="s">
        <v>7284</v>
      </c>
      <c r="L620">
        <f>WEEKDAY(tbl_CleanLeads[[#This Row],[Lead_Date_Final]],2)</f>
        <v>3</v>
      </c>
      <c r="M620" t="s">
        <v>7272</v>
      </c>
      <c r="N620">
        <v>17.100000000000001</v>
      </c>
      <c r="O620" s="7">
        <v>3052.48</v>
      </c>
      <c r="P620">
        <v>3</v>
      </c>
      <c r="Q620" t="s">
        <v>7266</v>
      </c>
      <c r="R620">
        <f>IF(UPPER(TRIM(Table2[[#This Row],[Status_Clean]]))="CONVERTED",1,0)</f>
        <v>0</v>
      </c>
      <c r="S620">
        <f>IF(ISNUMBER(MATCH(UPPER(TRIM(Table2[[#This Row],[Status_Clean]])),{"CONTACTED","QUALIFIED","CONVERTED"},0)),1,0)</f>
        <v>0</v>
      </c>
      <c r="T620" cm="1">
        <f t="array" ref="T620">_xlfn.SWITCH(UPPER(TRIM(Table2[[#This Row],[Status_Clean]])),"NEW",1,"CONTACTED",2,"QUALIFIED",3,"CONVERTED",4,"LOST",5,99)</f>
        <v>1</v>
      </c>
      <c r="U620" t="str" cm="1">
        <f t="array" ref="U620">_xlfn.LET(_xlpm.x,IFERROR(VALUE(Table2[[#This Row],[Response_Time_Hours]]),""),IF(_xlpm.x="","CHECK",_xlfn.IFS(_xlpm.x&lt;=1,"Immediate",_xlpm.x&lt;=6,"Fast",_xlpm.x&lt;=24,"Moderate",_xlpm.x&gt;24,"Delayed")))</f>
        <v>Moderate</v>
      </c>
      <c r="V620">
        <f>FLOOR(tbl_CleanLeads[[#This Row],[Response_Time_Hours]],6)</f>
        <v>12</v>
      </c>
      <c r="W620" t="str" cm="1">
        <f t="array" ref="W620">IF(Table2[[#This Row],[Interaction_Count_Final]]="","N/A",_xlfn.IFS(Table2[[#This Row],[Interaction_Count_Final]]&lt;=2,"Low",Table2[[#This Row],[Interaction_Count_Final]]&lt;=5,"Medium",Table2[[#This Row],[Interaction_Count_Final]]&gt;=6,"High",TRUE,"CHECK"))</f>
        <v>Medium</v>
      </c>
      <c r="X620" t="b">
        <f t="shared" si="9"/>
        <v>1</v>
      </c>
      <c r="Y620" t="b">
        <f>tbl_CleanLeads[[#This Row],[Response_Time_Hours]]&gt;24</f>
        <v>0</v>
      </c>
      <c r="Z620" s="13" t="b">
        <f>tbl_CleanLeads[[#This Row],[Response_Time_Hours]]&gt;72</f>
        <v>0</v>
      </c>
      <c r="AA620" s="13" t="b">
        <f>tbl_CleanLeads[[#This Row],[Status_Clean]]="Converted"</f>
        <v>0</v>
      </c>
    </row>
    <row r="621" spans="1:27">
      <c r="A621" t="s">
        <v>102</v>
      </c>
      <c r="B621" t="s">
        <v>2003</v>
      </c>
      <c r="C621" t="s">
        <v>2004</v>
      </c>
      <c r="D621" t="s">
        <v>7280</v>
      </c>
      <c r="E621" t="s">
        <v>469</v>
      </c>
      <c r="F621" t="s">
        <v>193</v>
      </c>
      <c r="G621" s="1">
        <v>44935</v>
      </c>
      <c r="H621" s="8">
        <f>MONTH(tbl_CleanLeads[[#This Row],[Lead_Date_Final]])</f>
        <v>1</v>
      </c>
      <c r="I621" t="s">
        <v>7317</v>
      </c>
      <c r="J621" t="s">
        <v>7263</v>
      </c>
      <c r="K621" t="s">
        <v>7284</v>
      </c>
      <c r="L621">
        <f>WEEKDAY(tbl_CleanLeads[[#This Row],[Lead_Date_Final]],2)</f>
        <v>1</v>
      </c>
      <c r="M621" t="s">
        <v>7298</v>
      </c>
      <c r="N621">
        <v>35.799999999999997</v>
      </c>
      <c r="O621" s="7">
        <v>1368.9</v>
      </c>
      <c r="P621">
        <v>32</v>
      </c>
      <c r="Q621" t="s">
        <v>7289</v>
      </c>
      <c r="R621">
        <f>IF(UPPER(TRIM(Table2[[#This Row],[Status_Clean]]))="CONVERTED",1,0)</f>
        <v>0</v>
      </c>
      <c r="S621">
        <f>IF(ISNUMBER(MATCH(UPPER(TRIM(Table2[[#This Row],[Status_Clean]])),{"CONTACTED","QUALIFIED","CONVERTED"},0)),1,0)</f>
        <v>0</v>
      </c>
      <c r="T621" cm="1">
        <f t="array" ref="T621">_xlfn.SWITCH(UPPER(TRIM(Table2[[#This Row],[Status_Clean]])),"NEW",1,"CONTACTED",2,"QUALIFIED",3,"CONVERTED",4,"LOST",5,99)</f>
        <v>1</v>
      </c>
      <c r="U621" t="str" cm="1">
        <f t="array" ref="U621">_xlfn.LET(_xlpm.x,IFERROR(VALUE(Table2[[#This Row],[Response_Time_Hours]]),""),IF(_xlpm.x="","CHECK",_xlfn.IFS(_xlpm.x&lt;=1,"Immediate",_xlpm.x&lt;=6,"Fast",_xlpm.x&lt;=24,"Moderate",_xlpm.x&gt;24,"Delayed")))</f>
        <v>Delayed</v>
      </c>
      <c r="V621">
        <f>FLOOR(tbl_CleanLeads[[#This Row],[Response_Time_Hours]],6)</f>
        <v>30</v>
      </c>
      <c r="W621" t="str" cm="1">
        <f t="array" ref="W621">IF(Table2[[#This Row],[Interaction_Count_Final]]="","N/A",_xlfn.IFS(Table2[[#This Row],[Interaction_Count_Final]]&lt;=2,"Low",Table2[[#This Row],[Interaction_Count_Final]]&lt;=5,"Medium",Table2[[#This Row],[Interaction_Count_Final]]&gt;=6,"High",TRUE,"CHECK"))</f>
        <v>High</v>
      </c>
      <c r="X621" t="b">
        <f t="shared" si="9"/>
        <v>1</v>
      </c>
      <c r="Y621" t="b">
        <f>tbl_CleanLeads[[#This Row],[Response_Time_Hours]]&gt;24</f>
        <v>1</v>
      </c>
      <c r="Z621" s="13" t="b">
        <f>tbl_CleanLeads[[#This Row],[Response_Time_Hours]]&gt;72</f>
        <v>0</v>
      </c>
      <c r="AA621" s="13" t="b">
        <f>tbl_CleanLeads[[#This Row],[Status_Clean]]="Converted"</f>
        <v>0</v>
      </c>
    </row>
    <row r="622" spans="1:27">
      <c r="A622" t="s">
        <v>90</v>
      </c>
      <c r="B622" t="s">
        <v>2005</v>
      </c>
      <c r="C622" t="s">
        <v>2006</v>
      </c>
      <c r="D622" t="s">
        <v>7274</v>
      </c>
      <c r="E622" t="s">
        <v>469</v>
      </c>
      <c r="F622" t="s">
        <v>250</v>
      </c>
      <c r="G622" s="1">
        <v>45442</v>
      </c>
      <c r="H622" s="8">
        <f>MONTH(tbl_CleanLeads[[#This Row],[Lead_Date_Final]])</f>
        <v>5</v>
      </c>
      <c r="I622" t="s">
        <v>7314</v>
      </c>
      <c r="J622" t="s">
        <v>7271</v>
      </c>
      <c r="K622" t="s">
        <v>7277</v>
      </c>
      <c r="L622">
        <f>WEEKDAY(tbl_CleanLeads[[#This Row],[Lead_Date_Final]],2)</f>
        <v>4</v>
      </c>
      <c r="M622" t="s">
        <v>7285</v>
      </c>
      <c r="N622">
        <v>31.200000000000003</v>
      </c>
      <c r="O622" s="7">
        <v>1794.84</v>
      </c>
      <c r="P622">
        <v>36</v>
      </c>
      <c r="Q622" t="s">
        <v>7289</v>
      </c>
      <c r="R622">
        <f>IF(UPPER(TRIM(Table2[[#This Row],[Status_Clean]]))="CONVERTED",1,0)</f>
        <v>1</v>
      </c>
      <c r="S622">
        <f>IF(ISNUMBER(MATCH(UPPER(TRIM(Table2[[#This Row],[Status_Clean]])),{"CONTACTED","QUALIFIED","CONVERTED"},0)),1,0)</f>
        <v>1</v>
      </c>
      <c r="T622" cm="1">
        <f t="array" ref="T622">_xlfn.SWITCH(UPPER(TRIM(Table2[[#This Row],[Status_Clean]])),"NEW",1,"CONTACTED",2,"QUALIFIED",3,"CONVERTED",4,"LOST",5,99)</f>
        <v>4</v>
      </c>
      <c r="U622" t="str" cm="1">
        <f t="array" ref="U622">_xlfn.LET(_xlpm.x,IFERROR(VALUE(Table2[[#This Row],[Response_Time_Hours]]),""),IF(_xlpm.x="","CHECK",_xlfn.IFS(_xlpm.x&lt;=1,"Immediate",_xlpm.x&lt;=6,"Fast",_xlpm.x&lt;=24,"Moderate",_xlpm.x&gt;24,"Delayed")))</f>
        <v>Delayed</v>
      </c>
      <c r="V622">
        <f>FLOOR(tbl_CleanLeads[[#This Row],[Response_Time_Hours]],6)</f>
        <v>30</v>
      </c>
      <c r="W622" t="str" cm="1">
        <f t="array" ref="W622">IF(Table2[[#This Row],[Interaction_Count_Final]]="","N/A",_xlfn.IFS(Table2[[#This Row],[Interaction_Count_Final]]&lt;=2,"Low",Table2[[#This Row],[Interaction_Count_Final]]&lt;=5,"Medium",Table2[[#This Row],[Interaction_Count_Final]]&gt;=6,"High",TRUE,"CHECK"))</f>
        <v>High</v>
      </c>
      <c r="X622" t="b">
        <f t="shared" si="9"/>
        <v>1</v>
      </c>
      <c r="Y622" t="b">
        <f>tbl_CleanLeads[[#This Row],[Response_Time_Hours]]&gt;24</f>
        <v>1</v>
      </c>
      <c r="Z622" s="13" t="b">
        <f>tbl_CleanLeads[[#This Row],[Response_Time_Hours]]&gt;72</f>
        <v>0</v>
      </c>
      <c r="AA622" s="13" t="b">
        <f>tbl_CleanLeads[[#This Row],[Status_Clean]]="Converted"</f>
        <v>1</v>
      </c>
    </row>
    <row r="623" spans="1:27">
      <c r="A623" t="s">
        <v>102</v>
      </c>
      <c r="B623" t="s">
        <v>2007</v>
      </c>
      <c r="C623" t="s">
        <v>7856</v>
      </c>
      <c r="D623" t="s">
        <v>7280</v>
      </c>
      <c r="E623" t="s">
        <v>222</v>
      </c>
      <c r="F623" t="s">
        <v>250</v>
      </c>
      <c r="G623" s="1">
        <v>45431</v>
      </c>
      <c r="H623" s="8">
        <f>MONTH(tbl_CleanLeads[[#This Row],[Lead_Date_Final]])</f>
        <v>5</v>
      </c>
      <c r="I623" t="s">
        <v>7314</v>
      </c>
      <c r="J623" t="s">
        <v>7271</v>
      </c>
      <c r="K623" t="s">
        <v>7277</v>
      </c>
      <c r="L623">
        <f>WEEKDAY(tbl_CleanLeads[[#This Row],[Lead_Date_Final]],2)</f>
        <v>7</v>
      </c>
      <c r="M623" t="s">
        <v>7293</v>
      </c>
      <c r="N623">
        <v>26.400000000000002</v>
      </c>
      <c r="O623" s="7">
        <v>2443.29</v>
      </c>
      <c r="P623">
        <v>42</v>
      </c>
      <c r="Q623" t="s">
        <v>7266</v>
      </c>
      <c r="R623">
        <f>IF(UPPER(TRIM(Table2[[#This Row],[Status_Clean]]))="CONVERTED",1,0)</f>
        <v>1</v>
      </c>
      <c r="S623">
        <f>IF(ISNUMBER(MATCH(UPPER(TRIM(Table2[[#This Row],[Status_Clean]])),{"CONTACTED","QUALIFIED","CONVERTED"},0)),1,0)</f>
        <v>1</v>
      </c>
      <c r="T623" cm="1">
        <f t="array" ref="T623">_xlfn.SWITCH(UPPER(TRIM(Table2[[#This Row],[Status_Clean]])),"NEW",1,"CONTACTED",2,"QUALIFIED",3,"CONVERTED",4,"LOST",5,99)</f>
        <v>4</v>
      </c>
      <c r="U623" t="str" cm="1">
        <f t="array" ref="U623">_xlfn.LET(_xlpm.x,IFERROR(VALUE(Table2[[#This Row],[Response_Time_Hours]]),""),IF(_xlpm.x="","CHECK",_xlfn.IFS(_xlpm.x&lt;=1,"Immediate",_xlpm.x&lt;=6,"Fast",_xlpm.x&lt;=24,"Moderate",_xlpm.x&gt;24,"Delayed")))</f>
        <v>Delayed</v>
      </c>
      <c r="V623">
        <f>FLOOR(tbl_CleanLeads[[#This Row],[Response_Time_Hours]],6)</f>
        <v>24</v>
      </c>
      <c r="W623" t="str" cm="1">
        <f t="array" ref="W623">IF(Table2[[#This Row],[Interaction_Count_Final]]="","N/A",_xlfn.IFS(Table2[[#This Row],[Interaction_Count_Final]]&lt;=2,"Low",Table2[[#This Row],[Interaction_Count_Final]]&lt;=5,"Medium",Table2[[#This Row],[Interaction_Count_Final]]&gt;=6,"High",TRUE,"CHECK"))</f>
        <v>High</v>
      </c>
      <c r="X623" t="b">
        <f t="shared" si="9"/>
        <v>1</v>
      </c>
      <c r="Y623" t="b">
        <f>tbl_CleanLeads[[#This Row],[Response_Time_Hours]]&gt;24</f>
        <v>1</v>
      </c>
      <c r="Z623" s="13" t="b">
        <f>tbl_CleanLeads[[#This Row],[Response_Time_Hours]]&gt;72</f>
        <v>0</v>
      </c>
      <c r="AA623" s="13" t="b">
        <f>tbl_CleanLeads[[#This Row],[Status_Clean]]="Converted"</f>
        <v>1</v>
      </c>
    </row>
    <row r="624" spans="1:27">
      <c r="A624" t="s">
        <v>63</v>
      </c>
      <c r="B624" t="s">
        <v>2010</v>
      </c>
      <c r="C624" t="s">
        <v>2011</v>
      </c>
      <c r="D624" t="s">
        <v>7258</v>
      </c>
      <c r="E624" t="s">
        <v>792</v>
      </c>
      <c r="F624" t="s">
        <v>193</v>
      </c>
      <c r="G624" s="1">
        <v>45276</v>
      </c>
      <c r="H624" s="8">
        <f>MONTH(tbl_CleanLeads[[#This Row],[Lead_Date_Final]])</f>
        <v>12</v>
      </c>
      <c r="I624" t="s">
        <v>7262</v>
      </c>
      <c r="J624" t="s">
        <v>7263</v>
      </c>
      <c r="K624" t="s">
        <v>7264</v>
      </c>
      <c r="L624">
        <f>WEEKDAY(tbl_CleanLeads[[#This Row],[Lead_Date_Final]],2)</f>
        <v>6</v>
      </c>
      <c r="M624" t="s">
        <v>7278</v>
      </c>
      <c r="N624">
        <v>52.800000000000004</v>
      </c>
      <c r="O624" s="7">
        <v>1058.69</v>
      </c>
      <c r="P624">
        <v>44</v>
      </c>
      <c r="Q624" t="s">
        <v>7289</v>
      </c>
      <c r="R624">
        <f>IF(UPPER(TRIM(Table2[[#This Row],[Status_Clean]]))="CONVERTED",1,0)</f>
        <v>0</v>
      </c>
      <c r="S624">
        <f>IF(ISNUMBER(MATCH(UPPER(TRIM(Table2[[#This Row],[Status_Clean]])),{"CONTACTED","QUALIFIED","CONVERTED"},0)),1,0)</f>
        <v>0</v>
      </c>
      <c r="T624" cm="1">
        <f t="array" ref="T624">_xlfn.SWITCH(UPPER(TRIM(Table2[[#This Row],[Status_Clean]])),"NEW",1,"CONTACTED",2,"QUALIFIED",3,"CONVERTED",4,"LOST",5,99)</f>
        <v>1</v>
      </c>
      <c r="U624" t="str" cm="1">
        <f t="array" ref="U624">_xlfn.LET(_xlpm.x,IFERROR(VALUE(Table2[[#This Row],[Response_Time_Hours]]),""),IF(_xlpm.x="","CHECK",_xlfn.IFS(_xlpm.x&lt;=1,"Immediate",_xlpm.x&lt;=6,"Fast",_xlpm.x&lt;=24,"Moderate",_xlpm.x&gt;24,"Delayed")))</f>
        <v>Delayed</v>
      </c>
      <c r="V624">
        <f>FLOOR(tbl_CleanLeads[[#This Row],[Response_Time_Hours]],6)</f>
        <v>48</v>
      </c>
      <c r="W624" t="str" cm="1">
        <f t="array" ref="W624">IF(Table2[[#This Row],[Interaction_Count_Final]]="","N/A",_xlfn.IFS(Table2[[#This Row],[Interaction_Count_Final]]&lt;=2,"Low",Table2[[#This Row],[Interaction_Count_Final]]&lt;=5,"Medium",Table2[[#This Row],[Interaction_Count_Final]]&gt;=6,"High",TRUE,"CHECK"))</f>
        <v>High</v>
      </c>
      <c r="X624" t="b">
        <f t="shared" si="9"/>
        <v>1</v>
      </c>
      <c r="Y624" t="b">
        <f>tbl_CleanLeads[[#This Row],[Response_Time_Hours]]&gt;24</f>
        <v>1</v>
      </c>
      <c r="Z624" s="13" t="b">
        <f>tbl_CleanLeads[[#This Row],[Response_Time_Hours]]&gt;72</f>
        <v>0</v>
      </c>
      <c r="AA624" s="13" t="b">
        <f>tbl_CleanLeads[[#This Row],[Status_Clean]]="Converted"</f>
        <v>0</v>
      </c>
    </row>
    <row r="625" spans="1:27">
      <c r="A625" t="s">
        <v>70</v>
      </c>
      <c r="B625" t="s">
        <v>2012</v>
      </c>
      <c r="C625" t="s">
        <v>2013</v>
      </c>
      <c r="D625" t="s">
        <v>7268</v>
      </c>
      <c r="E625" t="s">
        <v>311</v>
      </c>
      <c r="F625" t="s">
        <v>173</v>
      </c>
      <c r="G625" s="1">
        <v>45546</v>
      </c>
      <c r="H625" s="8">
        <f>MONTH(tbl_CleanLeads[[#This Row],[Lead_Date_Final]])</f>
        <v>9</v>
      </c>
      <c r="I625" t="s">
        <v>7287</v>
      </c>
      <c r="J625" t="s">
        <v>7271</v>
      </c>
      <c r="K625" t="s">
        <v>7288</v>
      </c>
      <c r="L625">
        <f>WEEKDAY(tbl_CleanLeads[[#This Row],[Lead_Date_Final]],2)</f>
        <v>3</v>
      </c>
      <c r="M625" t="s">
        <v>7272</v>
      </c>
      <c r="N625">
        <v>54</v>
      </c>
      <c r="O625" s="7">
        <v>4776.97</v>
      </c>
      <c r="P625">
        <v>8</v>
      </c>
      <c r="Q625" t="s">
        <v>7273</v>
      </c>
      <c r="R625">
        <f>IF(UPPER(TRIM(Table2[[#This Row],[Status_Clean]]))="CONVERTED",1,0)</f>
        <v>0</v>
      </c>
      <c r="S625">
        <f>IF(ISNUMBER(MATCH(UPPER(TRIM(Table2[[#This Row],[Status_Clean]])),{"CONTACTED","QUALIFIED","CONVERTED"},0)),1,0)</f>
        <v>0</v>
      </c>
      <c r="T625" cm="1">
        <f t="array" ref="T625">_xlfn.SWITCH(UPPER(TRIM(Table2[[#This Row],[Status_Clean]])),"NEW",1,"CONTACTED",2,"QUALIFIED",3,"CONVERTED",4,"LOST",5,99)</f>
        <v>5</v>
      </c>
      <c r="U625" t="str" cm="1">
        <f t="array" ref="U625">_xlfn.LET(_xlpm.x,IFERROR(VALUE(Table2[[#This Row],[Response_Time_Hours]]),""),IF(_xlpm.x="","CHECK",_xlfn.IFS(_xlpm.x&lt;=1,"Immediate",_xlpm.x&lt;=6,"Fast",_xlpm.x&lt;=24,"Moderate",_xlpm.x&gt;24,"Delayed")))</f>
        <v>Delayed</v>
      </c>
      <c r="V625">
        <f>FLOOR(tbl_CleanLeads[[#This Row],[Response_Time_Hours]],6)</f>
        <v>54</v>
      </c>
      <c r="W625" t="str" cm="1">
        <f t="array" ref="W625">IF(Table2[[#This Row],[Interaction_Count_Final]]="","N/A",_xlfn.IFS(Table2[[#This Row],[Interaction_Count_Final]]&lt;=2,"Low",Table2[[#This Row],[Interaction_Count_Final]]&lt;=5,"Medium",Table2[[#This Row],[Interaction_Count_Final]]&gt;=6,"High",TRUE,"CHECK"))</f>
        <v>High</v>
      </c>
      <c r="X625" t="b">
        <f t="shared" si="9"/>
        <v>1</v>
      </c>
      <c r="Y625" t="b">
        <f>tbl_CleanLeads[[#This Row],[Response_Time_Hours]]&gt;24</f>
        <v>1</v>
      </c>
      <c r="Z625" s="13" t="b">
        <f>tbl_CleanLeads[[#This Row],[Response_Time_Hours]]&gt;72</f>
        <v>0</v>
      </c>
      <c r="AA625" s="13" t="b">
        <f>tbl_CleanLeads[[#This Row],[Status_Clean]]="Converted"</f>
        <v>0</v>
      </c>
    </row>
    <row r="626" spans="1:27">
      <c r="A626" t="s">
        <v>102</v>
      </c>
      <c r="B626" t="s">
        <v>2015</v>
      </c>
      <c r="C626" t="s">
        <v>2016</v>
      </c>
      <c r="D626" t="s">
        <v>7258</v>
      </c>
      <c r="E626" t="s">
        <v>311</v>
      </c>
      <c r="F626" t="s">
        <v>125</v>
      </c>
      <c r="G626" s="1">
        <v>45156</v>
      </c>
      <c r="H626" s="8">
        <f>MONTH(tbl_CleanLeads[[#This Row],[Lead_Date_Final]])</f>
        <v>8</v>
      </c>
      <c r="I626" t="s">
        <v>7310</v>
      </c>
      <c r="J626" t="s">
        <v>7263</v>
      </c>
      <c r="K626" t="s">
        <v>7288</v>
      </c>
      <c r="L626">
        <f>WEEKDAY(tbl_CleanLeads[[#This Row],[Lead_Date_Final]],2)</f>
        <v>5</v>
      </c>
      <c r="M626" t="s">
        <v>7312</v>
      </c>
      <c r="N626">
        <v>71.2</v>
      </c>
      <c r="O626" s="7">
        <v>4383.43</v>
      </c>
      <c r="P626">
        <v>43</v>
      </c>
      <c r="Q626" t="s">
        <v>7273</v>
      </c>
      <c r="R626">
        <f>IF(UPPER(TRIM(Table2[[#This Row],[Status_Clean]]))="CONVERTED",1,0)</f>
        <v>0</v>
      </c>
      <c r="S626">
        <f>IF(ISNUMBER(MATCH(UPPER(TRIM(Table2[[#This Row],[Status_Clean]])),{"CONTACTED","QUALIFIED","CONVERTED"},0)),1,0)</f>
        <v>1</v>
      </c>
      <c r="T626" cm="1">
        <f t="array" ref="T626">_xlfn.SWITCH(UPPER(TRIM(Table2[[#This Row],[Status_Clean]])),"NEW",1,"CONTACTED",2,"QUALIFIED",3,"CONVERTED",4,"LOST",5,99)</f>
        <v>2</v>
      </c>
      <c r="U626" t="str" cm="1">
        <f t="array" ref="U626">_xlfn.LET(_xlpm.x,IFERROR(VALUE(Table2[[#This Row],[Response_Time_Hours]]),""),IF(_xlpm.x="","CHECK",_xlfn.IFS(_xlpm.x&lt;=1,"Immediate",_xlpm.x&lt;=6,"Fast",_xlpm.x&lt;=24,"Moderate",_xlpm.x&gt;24,"Delayed")))</f>
        <v>Delayed</v>
      </c>
      <c r="V626">
        <f>FLOOR(tbl_CleanLeads[[#This Row],[Response_Time_Hours]],6)</f>
        <v>66</v>
      </c>
      <c r="W626" t="str" cm="1">
        <f t="array" ref="W626">IF(Table2[[#This Row],[Interaction_Count_Final]]="","N/A",_xlfn.IFS(Table2[[#This Row],[Interaction_Count_Final]]&lt;=2,"Low",Table2[[#This Row],[Interaction_Count_Final]]&lt;=5,"Medium",Table2[[#This Row],[Interaction_Count_Final]]&gt;=6,"High",TRUE,"CHECK"))</f>
        <v>High</v>
      </c>
      <c r="X626" t="b">
        <f t="shared" si="9"/>
        <v>1</v>
      </c>
      <c r="Y626" t="b">
        <f>tbl_CleanLeads[[#This Row],[Response_Time_Hours]]&gt;24</f>
        <v>1</v>
      </c>
      <c r="Z626" s="13" t="b">
        <f>tbl_CleanLeads[[#This Row],[Response_Time_Hours]]&gt;72</f>
        <v>0</v>
      </c>
      <c r="AA626" s="13" t="b">
        <f>tbl_CleanLeads[[#This Row],[Status_Clean]]="Converted"</f>
        <v>0</v>
      </c>
    </row>
    <row r="627" spans="1:27">
      <c r="A627" t="s">
        <v>70</v>
      </c>
      <c r="B627" t="s">
        <v>2017</v>
      </c>
      <c r="C627" t="s">
        <v>7860</v>
      </c>
      <c r="D627" t="s">
        <v>7280</v>
      </c>
      <c r="E627" t="s">
        <v>1356</v>
      </c>
      <c r="F627" t="s">
        <v>71</v>
      </c>
      <c r="G627" s="1">
        <v>45313</v>
      </c>
      <c r="H627" s="8">
        <f>MONTH(tbl_CleanLeads[[#This Row],[Lead_Date_Final]])</f>
        <v>1</v>
      </c>
      <c r="I627" t="s">
        <v>7317</v>
      </c>
      <c r="J627" t="s">
        <v>7271</v>
      </c>
      <c r="K627" t="s">
        <v>7284</v>
      </c>
      <c r="L627">
        <f>WEEKDAY(tbl_CleanLeads[[#This Row],[Lead_Date_Final]],2)</f>
        <v>1</v>
      </c>
      <c r="M627" t="s">
        <v>7298</v>
      </c>
      <c r="N627">
        <v>26.400000000000002</v>
      </c>
      <c r="O627" s="7">
        <v>2687.76</v>
      </c>
      <c r="P627">
        <v>10</v>
      </c>
      <c r="Q627" t="s">
        <v>7266</v>
      </c>
      <c r="R627">
        <f>IF(UPPER(TRIM(Table2[[#This Row],[Status_Clean]]))="CONVERTED",1,0)</f>
        <v>0</v>
      </c>
      <c r="S627">
        <f>IF(ISNUMBER(MATCH(UPPER(TRIM(Table2[[#This Row],[Status_Clean]])),{"CONTACTED","QUALIFIED","CONVERTED"},0)),1,0)</f>
        <v>1</v>
      </c>
      <c r="T627" cm="1">
        <f t="array" ref="T627">_xlfn.SWITCH(UPPER(TRIM(Table2[[#This Row],[Status_Clean]])),"NEW",1,"CONTACTED",2,"QUALIFIED",3,"CONVERTED",4,"LOST",5,99)</f>
        <v>3</v>
      </c>
      <c r="U627" t="str" cm="1">
        <f t="array" ref="U627">_xlfn.LET(_xlpm.x,IFERROR(VALUE(Table2[[#This Row],[Response_Time_Hours]]),""),IF(_xlpm.x="","CHECK",_xlfn.IFS(_xlpm.x&lt;=1,"Immediate",_xlpm.x&lt;=6,"Fast",_xlpm.x&lt;=24,"Moderate",_xlpm.x&gt;24,"Delayed")))</f>
        <v>Delayed</v>
      </c>
      <c r="V627">
        <f>FLOOR(tbl_CleanLeads[[#This Row],[Response_Time_Hours]],6)</f>
        <v>24</v>
      </c>
      <c r="W627" t="str" cm="1">
        <f t="array" ref="W627">IF(Table2[[#This Row],[Interaction_Count_Final]]="","N/A",_xlfn.IFS(Table2[[#This Row],[Interaction_Count_Final]]&lt;=2,"Low",Table2[[#This Row],[Interaction_Count_Final]]&lt;=5,"Medium",Table2[[#This Row],[Interaction_Count_Final]]&gt;=6,"High",TRUE,"CHECK"))</f>
        <v>High</v>
      </c>
      <c r="X627" t="b">
        <f t="shared" si="9"/>
        <v>1</v>
      </c>
      <c r="Y627" t="b">
        <f>tbl_CleanLeads[[#This Row],[Response_Time_Hours]]&gt;24</f>
        <v>1</v>
      </c>
      <c r="Z627" s="13" t="b">
        <f>tbl_CleanLeads[[#This Row],[Response_Time_Hours]]&gt;72</f>
        <v>0</v>
      </c>
      <c r="AA627" s="13" t="b">
        <f>tbl_CleanLeads[[#This Row],[Status_Clean]]="Converted"</f>
        <v>0</v>
      </c>
    </row>
    <row r="628" spans="1:27">
      <c r="A628" t="s">
        <v>70</v>
      </c>
      <c r="B628" t="s">
        <v>2019</v>
      </c>
      <c r="C628" t="s">
        <v>2020</v>
      </c>
      <c r="D628" t="s">
        <v>7274</v>
      </c>
      <c r="E628" t="s">
        <v>447</v>
      </c>
      <c r="F628" t="s">
        <v>173</v>
      </c>
      <c r="G628" s="1">
        <v>45320</v>
      </c>
      <c r="H628" s="8">
        <f>MONTH(tbl_CleanLeads[[#This Row],[Lead_Date_Final]])</f>
        <v>1</v>
      </c>
      <c r="I628" t="s">
        <v>7317</v>
      </c>
      <c r="J628" t="s">
        <v>7271</v>
      </c>
      <c r="K628" t="s">
        <v>7284</v>
      </c>
      <c r="L628">
        <f>WEEKDAY(tbl_CleanLeads[[#This Row],[Lead_Date_Final]],2)</f>
        <v>1</v>
      </c>
      <c r="M628" t="s">
        <v>7298</v>
      </c>
      <c r="N628">
        <v>50.400000000000006</v>
      </c>
      <c r="O628" s="7">
        <v>4070.86</v>
      </c>
      <c r="P628" t="s">
        <v>232</v>
      </c>
      <c r="Q628" t="s">
        <v>7273</v>
      </c>
      <c r="R628">
        <f>IF(UPPER(TRIM(Table2[[#This Row],[Status_Clean]]))="CONVERTED",1,0)</f>
        <v>0</v>
      </c>
      <c r="S628">
        <f>IF(ISNUMBER(MATCH(UPPER(TRIM(Table2[[#This Row],[Status_Clean]])),{"CONTACTED","QUALIFIED","CONVERTED"},0)),1,0)</f>
        <v>0</v>
      </c>
      <c r="T628" cm="1">
        <f t="array" ref="T628">_xlfn.SWITCH(UPPER(TRIM(Table2[[#This Row],[Status_Clean]])),"NEW",1,"CONTACTED",2,"QUALIFIED",3,"CONVERTED",4,"LOST",5,99)</f>
        <v>5</v>
      </c>
      <c r="U628" t="str" cm="1">
        <f t="array" ref="U628">_xlfn.LET(_xlpm.x,IFERROR(VALUE(Table2[[#This Row],[Response_Time_Hours]]),""),IF(_xlpm.x="","CHECK",_xlfn.IFS(_xlpm.x&lt;=1,"Immediate",_xlpm.x&lt;=6,"Fast",_xlpm.x&lt;=24,"Moderate",_xlpm.x&gt;24,"Delayed")))</f>
        <v>Delayed</v>
      </c>
      <c r="V628">
        <f>FLOOR(tbl_CleanLeads[[#This Row],[Response_Time_Hours]],6)</f>
        <v>48</v>
      </c>
      <c r="W628" t="str" cm="1">
        <f t="array" ref="W628">IF(Table2[[#This Row],[Interaction_Count_Final]]="","N/A",_xlfn.IFS(Table2[[#This Row],[Interaction_Count_Final]]&lt;=2,"Low",Table2[[#This Row],[Interaction_Count_Final]]&lt;=5,"Medium",Table2[[#This Row],[Interaction_Count_Final]]&gt;=6,"High",TRUE,"CHECK"))</f>
        <v>High</v>
      </c>
      <c r="X628" t="b">
        <f t="shared" si="9"/>
        <v>1</v>
      </c>
      <c r="Y628" t="b">
        <f>tbl_CleanLeads[[#This Row],[Response_Time_Hours]]&gt;24</f>
        <v>1</v>
      </c>
      <c r="Z628" s="13" t="b">
        <f>tbl_CleanLeads[[#This Row],[Response_Time_Hours]]&gt;72</f>
        <v>0</v>
      </c>
      <c r="AA628" s="13" t="b">
        <f>tbl_CleanLeads[[#This Row],[Status_Clean]]="Converted"</f>
        <v>0</v>
      </c>
    </row>
    <row r="629" spans="1:27">
      <c r="A629" t="s">
        <v>90</v>
      </c>
      <c r="B629" t="s">
        <v>2021</v>
      </c>
      <c r="C629" t="s">
        <v>2022</v>
      </c>
      <c r="D629" t="s">
        <v>7303</v>
      </c>
      <c r="E629" t="s">
        <v>473</v>
      </c>
      <c r="F629" t="s">
        <v>71</v>
      </c>
      <c r="G629" s="1">
        <v>45571</v>
      </c>
      <c r="H629" s="8">
        <f>MONTH(tbl_CleanLeads[[#This Row],[Lead_Date_Final]])</f>
        <v>10</v>
      </c>
      <c r="I629" t="s">
        <v>7270</v>
      </c>
      <c r="J629" t="s">
        <v>7271</v>
      </c>
      <c r="K629" t="s">
        <v>7264</v>
      </c>
      <c r="L629">
        <f>WEEKDAY(tbl_CleanLeads[[#This Row],[Lead_Date_Final]],2)</f>
        <v>7</v>
      </c>
      <c r="M629" t="s">
        <v>7293</v>
      </c>
      <c r="N629">
        <v>48</v>
      </c>
      <c r="O629" s="7">
        <v>2383.91</v>
      </c>
      <c r="P629">
        <v>24</v>
      </c>
      <c r="Q629" t="s">
        <v>7266</v>
      </c>
      <c r="R629">
        <f>IF(UPPER(TRIM(Table2[[#This Row],[Status_Clean]]))="CONVERTED",1,0)</f>
        <v>0</v>
      </c>
      <c r="S629">
        <f>IF(ISNUMBER(MATCH(UPPER(TRIM(Table2[[#This Row],[Status_Clean]])),{"CONTACTED","QUALIFIED","CONVERTED"},0)),1,0)</f>
        <v>1</v>
      </c>
      <c r="T629" cm="1">
        <f t="array" ref="T629">_xlfn.SWITCH(UPPER(TRIM(Table2[[#This Row],[Status_Clean]])),"NEW",1,"CONTACTED",2,"QUALIFIED",3,"CONVERTED",4,"LOST",5,99)</f>
        <v>3</v>
      </c>
      <c r="U629" t="str" cm="1">
        <f t="array" ref="U629">_xlfn.LET(_xlpm.x,IFERROR(VALUE(Table2[[#This Row],[Response_Time_Hours]]),""),IF(_xlpm.x="","CHECK",_xlfn.IFS(_xlpm.x&lt;=1,"Immediate",_xlpm.x&lt;=6,"Fast",_xlpm.x&lt;=24,"Moderate",_xlpm.x&gt;24,"Delayed")))</f>
        <v>Delayed</v>
      </c>
      <c r="V629">
        <f>FLOOR(tbl_CleanLeads[[#This Row],[Response_Time_Hours]],6)</f>
        <v>48</v>
      </c>
      <c r="W629" t="str" cm="1">
        <f t="array" ref="W629">IF(Table2[[#This Row],[Interaction_Count_Final]]="","N/A",_xlfn.IFS(Table2[[#This Row],[Interaction_Count_Final]]&lt;=2,"Low",Table2[[#This Row],[Interaction_Count_Final]]&lt;=5,"Medium",Table2[[#This Row],[Interaction_Count_Final]]&gt;=6,"High",TRUE,"CHECK"))</f>
        <v>High</v>
      </c>
      <c r="X629" t="b">
        <f t="shared" si="9"/>
        <v>1</v>
      </c>
      <c r="Y629" t="b">
        <f>tbl_CleanLeads[[#This Row],[Response_Time_Hours]]&gt;24</f>
        <v>1</v>
      </c>
      <c r="Z629" s="13" t="b">
        <f>tbl_CleanLeads[[#This Row],[Response_Time_Hours]]&gt;72</f>
        <v>0</v>
      </c>
      <c r="AA629" s="13" t="b">
        <f>tbl_CleanLeads[[#This Row],[Status_Clean]]="Converted"</f>
        <v>0</v>
      </c>
    </row>
    <row r="630" spans="1:27">
      <c r="A630" t="s">
        <v>70</v>
      </c>
      <c r="B630" t="s">
        <v>2023</v>
      </c>
      <c r="C630" t="s">
        <v>2024</v>
      </c>
      <c r="D630" t="s">
        <v>7274</v>
      </c>
      <c r="E630" t="s">
        <v>792</v>
      </c>
      <c r="F630" t="s">
        <v>125</v>
      </c>
      <c r="G630" s="1">
        <v>45204</v>
      </c>
      <c r="H630" s="8">
        <f>MONTH(tbl_CleanLeads[[#This Row],[Lead_Date_Final]])</f>
        <v>10</v>
      </c>
      <c r="I630" t="s">
        <v>7270</v>
      </c>
      <c r="J630" t="s">
        <v>7263</v>
      </c>
      <c r="K630" t="s">
        <v>7264</v>
      </c>
      <c r="L630">
        <f>WEEKDAY(tbl_CleanLeads[[#This Row],[Lead_Date_Final]],2)</f>
        <v>4</v>
      </c>
      <c r="M630" t="s">
        <v>7285</v>
      </c>
      <c r="N630">
        <v>43.2</v>
      </c>
      <c r="O630" s="7">
        <v>1160.5899999999999</v>
      </c>
      <c r="P630">
        <v>5</v>
      </c>
      <c r="Q630" t="s">
        <v>7289</v>
      </c>
      <c r="R630">
        <f>IF(UPPER(TRIM(Table2[[#This Row],[Status_Clean]]))="CONVERTED",1,0)</f>
        <v>0</v>
      </c>
      <c r="S630">
        <f>IF(ISNUMBER(MATCH(UPPER(TRIM(Table2[[#This Row],[Status_Clean]])),{"CONTACTED","QUALIFIED","CONVERTED"},0)),1,0)</f>
        <v>1</v>
      </c>
      <c r="T630" cm="1">
        <f t="array" ref="T630">_xlfn.SWITCH(UPPER(TRIM(Table2[[#This Row],[Status_Clean]])),"NEW",1,"CONTACTED",2,"QUALIFIED",3,"CONVERTED",4,"LOST",5,99)</f>
        <v>2</v>
      </c>
      <c r="U630" t="str" cm="1">
        <f t="array" ref="U630">_xlfn.LET(_xlpm.x,IFERROR(VALUE(Table2[[#This Row],[Response_Time_Hours]]),""),IF(_xlpm.x="","CHECK",_xlfn.IFS(_xlpm.x&lt;=1,"Immediate",_xlpm.x&lt;=6,"Fast",_xlpm.x&lt;=24,"Moderate",_xlpm.x&gt;24,"Delayed")))</f>
        <v>Delayed</v>
      </c>
      <c r="V630">
        <f>FLOOR(tbl_CleanLeads[[#This Row],[Response_Time_Hours]],6)</f>
        <v>42</v>
      </c>
      <c r="W630" t="str" cm="1">
        <f t="array" ref="W630">IF(Table2[[#This Row],[Interaction_Count_Final]]="","N/A",_xlfn.IFS(Table2[[#This Row],[Interaction_Count_Final]]&lt;=2,"Low",Table2[[#This Row],[Interaction_Count_Final]]&lt;=5,"Medium",Table2[[#This Row],[Interaction_Count_Final]]&gt;=6,"High",TRUE,"CHECK"))</f>
        <v>Medium</v>
      </c>
      <c r="X630" t="b">
        <f t="shared" si="9"/>
        <v>1</v>
      </c>
      <c r="Y630" t="b">
        <f>tbl_CleanLeads[[#This Row],[Response_Time_Hours]]&gt;24</f>
        <v>1</v>
      </c>
      <c r="Z630" s="13" t="b">
        <f>tbl_CleanLeads[[#This Row],[Response_Time_Hours]]&gt;72</f>
        <v>0</v>
      </c>
      <c r="AA630" s="13" t="b">
        <f>tbl_CleanLeads[[#This Row],[Status_Clean]]="Converted"</f>
        <v>0</v>
      </c>
    </row>
    <row r="631" spans="1:27">
      <c r="A631" t="s">
        <v>102</v>
      </c>
      <c r="B631" t="s">
        <v>2026</v>
      </c>
      <c r="C631" t="s">
        <v>7865</v>
      </c>
      <c r="D631" t="s">
        <v>7280</v>
      </c>
      <c r="E631" t="s">
        <v>473</v>
      </c>
      <c r="F631" t="s">
        <v>250</v>
      </c>
      <c r="G631" s="1">
        <v>45304</v>
      </c>
      <c r="H631" s="8">
        <f>MONTH(tbl_CleanLeads[[#This Row],[Lead_Date_Final]])</f>
        <v>1</v>
      </c>
      <c r="I631" t="s">
        <v>7317</v>
      </c>
      <c r="J631" t="s">
        <v>7271</v>
      </c>
      <c r="K631" t="s">
        <v>7284</v>
      </c>
      <c r="L631">
        <f>WEEKDAY(tbl_CleanLeads[[#This Row],[Lead_Date_Final]],2)</f>
        <v>6</v>
      </c>
      <c r="M631" t="s">
        <v>7278</v>
      </c>
      <c r="N631">
        <v>33.4</v>
      </c>
      <c r="O631" s="7">
        <v>2342.1799999999998</v>
      </c>
      <c r="P631">
        <v>45</v>
      </c>
      <c r="Q631" t="s">
        <v>7266</v>
      </c>
      <c r="R631">
        <f>IF(UPPER(TRIM(Table2[[#This Row],[Status_Clean]]))="CONVERTED",1,0)</f>
        <v>1</v>
      </c>
      <c r="S631">
        <f>IF(ISNUMBER(MATCH(UPPER(TRIM(Table2[[#This Row],[Status_Clean]])),{"CONTACTED","QUALIFIED","CONVERTED"},0)),1,0)</f>
        <v>1</v>
      </c>
      <c r="T631" cm="1">
        <f t="array" ref="T631">_xlfn.SWITCH(UPPER(TRIM(Table2[[#This Row],[Status_Clean]])),"NEW",1,"CONTACTED",2,"QUALIFIED",3,"CONVERTED",4,"LOST",5,99)</f>
        <v>4</v>
      </c>
      <c r="U631" t="str" cm="1">
        <f t="array" ref="U631">_xlfn.LET(_xlpm.x,IFERROR(VALUE(Table2[[#This Row],[Response_Time_Hours]]),""),IF(_xlpm.x="","CHECK",_xlfn.IFS(_xlpm.x&lt;=1,"Immediate",_xlpm.x&lt;=6,"Fast",_xlpm.x&lt;=24,"Moderate",_xlpm.x&gt;24,"Delayed")))</f>
        <v>Delayed</v>
      </c>
      <c r="V631">
        <f>FLOOR(tbl_CleanLeads[[#This Row],[Response_Time_Hours]],6)</f>
        <v>30</v>
      </c>
      <c r="W631" t="str" cm="1">
        <f t="array" ref="W631">IF(Table2[[#This Row],[Interaction_Count_Final]]="","N/A",_xlfn.IFS(Table2[[#This Row],[Interaction_Count_Final]]&lt;=2,"Low",Table2[[#This Row],[Interaction_Count_Final]]&lt;=5,"Medium",Table2[[#This Row],[Interaction_Count_Final]]&gt;=6,"High",TRUE,"CHECK"))</f>
        <v>High</v>
      </c>
      <c r="X631" t="b">
        <f t="shared" si="9"/>
        <v>1</v>
      </c>
      <c r="Y631" t="b">
        <f>tbl_CleanLeads[[#This Row],[Response_Time_Hours]]&gt;24</f>
        <v>1</v>
      </c>
      <c r="Z631" s="13" t="b">
        <f>tbl_CleanLeads[[#This Row],[Response_Time_Hours]]&gt;72</f>
        <v>0</v>
      </c>
      <c r="AA631" s="13" t="b">
        <f>tbl_CleanLeads[[#This Row],[Status_Clean]]="Converted"</f>
        <v>1</v>
      </c>
    </row>
    <row r="632" spans="1:27">
      <c r="A632" t="s">
        <v>90</v>
      </c>
      <c r="B632" t="s">
        <v>2029</v>
      </c>
      <c r="C632" t="s">
        <v>2030</v>
      </c>
      <c r="D632" t="s">
        <v>7258</v>
      </c>
      <c r="E632" t="s">
        <v>106</v>
      </c>
      <c r="F632" t="s">
        <v>125</v>
      </c>
      <c r="G632" s="1">
        <v>45516</v>
      </c>
      <c r="H632" s="8">
        <f>MONTH(tbl_CleanLeads[[#This Row],[Lead_Date_Final]])</f>
        <v>8</v>
      </c>
      <c r="I632" t="s">
        <v>7310</v>
      </c>
      <c r="J632" t="s">
        <v>7271</v>
      </c>
      <c r="K632" t="s">
        <v>7288</v>
      </c>
      <c r="L632">
        <f>WEEKDAY(tbl_CleanLeads[[#This Row],[Lead_Date_Final]],2)</f>
        <v>1</v>
      </c>
      <c r="M632" t="s">
        <v>7298</v>
      </c>
      <c r="N632">
        <v>52.800000000000004</v>
      </c>
      <c r="O632" s="7">
        <v>4730.25</v>
      </c>
      <c r="P632">
        <v>18</v>
      </c>
      <c r="Q632" t="s">
        <v>7273</v>
      </c>
      <c r="R632">
        <f>IF(UPPER(TRIM(Table2[[#This Row],[Status_Clean]]))="CONVERTED",1,0)</f>
        <v>0</v>
      </c>
      <c r="S632">
        <f>IF(ISNUMBER(MATCH(UPPER(TRIM(Table2[[#This Row],[Status_Clean]])),{"CONTACTED","QUALIFIED","CONVERTED"},0)),1,0)</f>
        <v>1</v>
      </c>
      <c r="T632" cm="1">
        <f t="array" ref="T632">_xlfn.SWITCH(UPPER(TRIM(Table2[[#This Row],[Status_Clean]])),"NEW",1,"CONTACTED",2,"QUALIFIED",3,"CONVERTED",4,"LOST",5,99)</f>
        <v>2</v>
      </c>
      <c r="U632" t="str" cm="1">
        <f t="array" ref="U632">_xlfn.LET(_xlpm.x,IFERROR(VALUE(Table2[[#This Row],[Response_Time_Hours]]),""),IF(_xlpm.x="","CHECK",_xlfn.IFS(_xlpm.x&lt;=1,"Immediate",_xlpm.x&lt;=6,"Fast",_xlpm.x&lt;=24,"Moderate",_xlpm.x&gt;24,"Delayed")))</f>
        <v>Delayed</v>
      </c>
      <c r="V632">
        <f>FLOOR(tbl_CleanLeads[[#This Row],[Response_Time_Hours]],6)</f>
        <v>48</v>
      </c>
      <c r="W632" t="str" cm="1">
        <f t="array" ref="W632">IF(Table2[[#This Row],[Interaction_Count_Final]]="","N/A",_xlfn.IFS(Table2[[#This Row],[Interaction_Count_Final]]&lt;=2,"Low",Table2[[#This Row],[Interaction_Count_Final]]&lt;=5,"Medium",Table2[[#This Row],[Interaction_Count_Final]]&gt;=6,"High",TRUE,"CHECK"))</f>
        <v>High</v>
      </c>
      <c r="X632" t="b">
        <f t="shared" si="9"/>
        <v>1</v>
      </c>
      <c r="Y632" t="b">
        <f>tbl_CleanLeads[[#This Row],[Response_Time_Hours]]&gt;24</f>
        <v>1</v>
      </c>
      <c r="Z632" s="13" t="b">
        <f>tbl_CleanLeads[[#This Row],[Response_Time_Hours]]&gt;72</f>
        <v>0</v>
      </c>
      <c r="AA632" s="13" t="b">
        <f>tbl_CleanLeads[[#This Row],[Status_Clean]]="Converted"</f>
        <v>0</v>
      </c>
    </row>
    <row r="633" spans="1:27">
      <c r="A633" t="s">
        <v>90</v>
      </c>
      <c r="B633" t="s">
        <v>2031</v>
      </c>
      <c r="C633" t="s">
        <v>7868</v>
      </c>
      <c r="D633" t="s">
        <v>7280</v>
      </c>
      <c r="E633" t="s">
        <v>469</v>
      </c>
      <c r="F633" t="s">
        <v>125</v>
      </c>
      <c r="G633" s="1">
        <v>45379</v>
      </c>
      <c r="H633" s="8">
        <f>MONTH(tbl_CleanLeads[[#This Row],[Lead_Date_Final]])</f>
        <v>3</v>
      </c>
      <c r="I633" t="s">
        <v>7295</v>
      </c>
      <c r="J633" t="s">
        <v>7271</v>
      </c>
      <c r="K633" t="s">
        <v>7284</v>
      </c>
      <c r="L633">
        <f>WEEKDAY(tbl_CleanLeads[[#This Row],[Lead_Date_Final]],2)</f>
        <v>4</v>
      </c>
      <c r="M633" t="s">
        <v>7285</v>
      </c>
      <c r="N633">
        <v>31.4</v>
      </c>
      <c r="O633" s="7">
        <v>2115.12</v>
      </c>
      <c r="P633">
        <v>36</v>
      </c>
      <c r="Q633" t="s">
        <v>7266</v>
      </c>
      <c r="R633">
        <f>IF(UPPER(TRIM(Table2[[#This Row],[Status_Clean]]))="CONVERTED",1,0)</f>
        <v>0</v>
      </c>
      <c r="S633">
        <f>IF(ISNUMBER(MATCH(UPPER(TRIM(Table2[[#This Row],[Status_Clean]])),{"CONTACTED","QUALIFIED","CONVERTED"},0)),1,0)</f>
        <v>1</v>
      </c>
      <c r="T633" cm="1">
        <f t="array" ref="T633">_xlfn.SWITCH(UPPER(TRIM(Table2[[#This Row],[Status_Clean]])),"NEW",1,"CONTACTED",2,"QUALIFIED",3,"CONVERTED",4,"LOST",5,99)</f>
        <v>2</v>
      </c>
      <c r="U633" t="str" cm="1">
        <f t="array" ref="U633">_xlfn.LET(_xlpm.x,IFERROR(VALUE(Table2[[#This Row],[Response_Time_Hours]]),""),IF(_xlpm.x="","CHECK",_xlfn.IFS(_xlpm.x&lt;=1,"Immediate",_xlpm.x&lt;=6,"Fast",_xlpm.x&lt;=24,"Moderate",_xlpm.x&gt;24,"Delayed")))</f>
        <v>Delayed</v>
      </c>
      <c r="V633">
        <f>FLOOR(tbl_CleanLeads[[#This Row],[Response_Time_Hours]],6)</f>
        <v>30</v>
      </c>
      <c r="W633" t="str" cm="1">
        <f t="array" ref="W633">IF(Table2[[#This Row],[Interaction_Count_Final]]="","N/A",_xlfn.IFS(Table2[[#This Row],[Interaction_Count_Final]]&lt;=2,"Low",Table2[[#This Row],[Interaction_Count_Final]]&lt;=5,"Medium",Table2[[#This Row],[Interaction_Count_Final]]&gt;=6,"High",TRUE,"CHECK"))</f>
        <v>High</v>
      </c>
      <c r="X633" t="b">
        <f t="shared" si="9"/>
        <v>1</v>
      </c>
      <c r="Y633" t="b">
        <f>tbl_CleanLeads[[#This Row],[Response_Time_Hours]]&gt;24</f>
        <v>1</v>
      </c>
      <c r="Z633" s="13" t="b">
        <f>tbl_CleanLeads[[#This Row],[Response_Time_Hours]]&gt;72</f>
        <v>0</v>
      </c>
      <c r="AA633" s="13" t="b">
        <f>tbl_CleanLeads[[#This Row],[Status_Clean]]="Converted"</f>
        <v>0</v>
      </c>
    </row>
    <row r="634" spans="1:27">
      <c r="A634" t="s">
        <v>63</v>
      </c>
      <c r="B634" t="s">
        <v>2033</v>
      </c>
      <c r="C634" t="s">
        <v>2034</v>
      </c>
      <c r="D634" t="s">
        <v>7274</v>
      </c>
      <c r="E634" t="s">
        <v>254</v>
      </c>
      <c r="F634" t="s">
        <v>193</v>
      </c>
      <c r="G634" s="1">
        <v>44958</v>
      </c>
      <c r="H634" s="8">
        <f>MONTH(tbl_CleanLeads[[#This Row],[Lead_Date_Final]])</f>
        <v>2</v>
      </c>
      <c r="I634" t="s">
        <v>7283</v>
      </c>
      <c r="J634" t="s">
        <v>7263</v>
      </c>
      <c r="K634" t="s">
        <v>7284</v>
      </c>
      <c r="L634">
        <f>WEEKDAY(tbl_CleanLeads[[#This Row],[Lead_Date_Final]],2)</f>
        <v>3</v>
      </c>
      <c r="M634" t="s">
        <v>7272</v>
      </c>
      <c r="N634">
        <v>16.100000000000001</v>
      </c>
      <c r="O634" s="7">
        <v>2197.46</v>
      </c>
      <c r="P634">
        <v>5</v>
      </c>
      <c r="Q634" t="s">
        <v>7266</v>
      </c>
      <c r="R634">
        <f>IF(UPPER(TRIM(Table2[[#This Row],[Status_Clean]]))="CONVERTED",1,0)</f>
        <v>0</v>
      </c>
      <c r="S634">
        <f>IF(ISNUMBER(MATCH(UPPER(TRIM(Table2[[#This Row],[Status_Clean]])),{"CONTACTED","QUALIFIED","CONVERTED"},0)),1,0)</f>
        <v>0</v>
      </c>
      <c r="T634" cm="1">
        <f t="array" ref="T634">_xlfn.SWITCH(UPPER(TRIM(Table2[[#This Row],[Status_Clean]])),"NEW",1,"CONTACTED",2,"QUALIFIED",3,"CONVERTED",4,"LOST",5,99)</f>
        <v>1</v>
      </c>
      <c r="U634" t="str" cm="1">
        <f t="array" ref="U634">_xlfn.LET(_xlpm.x,IFERROR(VALUE(Table2[[#This Row],[Response_Time_Hours]]),""),IF(_xlpm.x="","CHECK",_xlfn.IFS(_xlpm.x&lt;=1,"Immediate",_xlpm.x&lt;=6,"Fast",_xlpm.x&lt;=24,"Moderate",_xlpm.x&gt;24,"Delayed")))</f>
        <v>Moderate</v>
      </c>
      <c r="V634">
        <f>FLOOR(tbl_CleanLeads[[#This Row],[Response_Time_Hours]],6)</f>
        <v>12</v>
      </c>
      <c r="W634" t="str" cm="1">
        <f t="array" ref="W634">IF(Table2[[#This Row],[Interaction_Count_Final]]="","N/A",_xlfn.IFS(Table2[[#This Row],[Interaction_Count_Final]]&lt;=2,"Low",Table2[[#This Row],[Interaction_Count_Final]]&lt;=5,"Medium",Table2[[#This Row],[Interaction_Count_Final]]&gt;=6,"High",TRUE,"CHECK"))</f>
        <v>Medium</v>
      </c>
      <c r="X634" t="b">
        <f t="shared" si="9"/>
        <v>1</v>
      </c>
      <c r="Y634" t="b">
        <f>tbl_CleanLeads[[#This Row],[Response_Time_Hours]]&gt;24</f>
        <v>0</v>
      </c>
      <c r="Z634" s="13" t="b">
        <f>tbl_CleanLeads[[#This Row],[Response_Time_Hours]]&gt;72</f>
        <v>0</v>
      </c>
      <c r="AA634" s="13" t="b">
        <f>tbl_CleanLeads[[#This Row],[Status_Clean]]="Converted"</f>
        <v>0</v>
      </c>
    </row>
    <row r="635" spans="1:27">
      <c r="A635" t="s">
        <v>63</v>
      </c>
      <c r="B635" t="s">
        <v>2035</v>
      </c>
      <c r="C635" t="s">
        <v>2036</v>
      </c>
      <c r="D635" t="s">
        <v>7258</v>
      </c>
      <c r="E635" t="s">
        <v>1356</v>
      </c>
      <c r="F635" t="s">
        <v>193</v>
      </c>
      <c r="G635" s="1">
        <v>45441</v>
      </c>
      <c r="H635" s="8">
        <f>MONTH(tbl_CleanLeads[[#This Row],[Lead_Date_Final]])</f>
        <v>5</v>
      </c>
      <c r="I635" t="s">
        <v>7314</v>
      </c>
      <c r="J635" t="s">
        <v>7271</v>
      </c>
      <c r="K635" t="s">
        <v>7277</v>
      </c>
      <c r="L635">
        <f>WEEKDAY(tbl_CleanLeads[[#This Row],[Lead_Date_Final]],2)</f>
        <v>3</v>
      </c>
      <c r="M635" t="s">
        <v>7272</v>
      </c>
      <c r="N635">
        <v>61.2</v>
      </c>
      <c r="O635" s="7">
        <v>1153.49</v>
      </c>
      <c r="P635">
        <v>17</v>
      </c>
      <c r="Q635" t="s">
        <v>7289</v>
      </c>
      <c r="R635">
        <f>IF(UPPER(TRIM(Table2[[#This Row],[Status_Clean]]))="CONVERTED",1,0)</f>
        <v>0</v>
      </c>
      <c r="S635">
        <f>IF(ISNUMBER(MATCH(UPPER(TRIM(Table2[[#This Row],[Status_Clean]])),{"CONTACTED","QUALIFIED","CONVERTED"},0)),1,0)</f>
        <v>0</v>
      </c>
      <c r="T635" cm="1">
        <f t="array" ref="T635">_xlfn.SWITCH(UPPER(TRIM(Table2[[#This Row],[Status_Clean]])),"NEW",1,"CONTACTED",2,"QUALIFIED",3,"CONVERTED",4,"LOST",5,99)</f>
        <v>1</v>
      </c>
      <c r="U635" t="str" cm="1">
        <f t="array" ref="U635">_xlfn.LET(_xlpm.x,IFERROR(VALUE(Table2[[#This Row],[Response_Time_Hours]]),""),IF(_xlpm.x="","CHECK",_xlfn.IFS(_xlpm.x&lt;=1,"Immediate",_xlpm.x&lt;=6,"Fast",_xlpm.x&lt;=24,"Moderate",_xlpm.x&gt;24,"Delayed")))</f>
        <v>Delayed</v>
      </c>
      <c r="V635">
        <f>FLOOR(tbl_CleanLeads[[#This Row],[Response_Time_Hours]],6)</f>
        <v>60</v>
      </c>
      <c r="W635" t="str" cm="1">
        <f t="array" ref="W635">IF(Table2[[#This Row],[Interaction_Count_Final]]="","N/A",_xlfn.IFS(Table2[[#This Row],[Interaction_Count_Final]]&lt;=2,"Low",Table2[[#This Row],[Interaction_Count_Final]]&lt;=5,"Medium",Table2[[#This Row],[Interaction_Count_Final]]&gt;=6,"High",TRUE,"CHECK"))</f>
        <v>High</v>
      </c>
      <c r="X635" t="b">
        <f t="shared" si="9"/>
        <v>1</v>
      </c>
      <c r="Y635" t="b">
        <f>tbl_CleanLeads[[#This Row],[Response_Time_Hours]]&gt;24</f>
        <v>1</v>
      </c>
      <c r="Z635" s="13" t="b">
        <f>tbl_CleanLeads[[#This Row],[Response_Time_Hours]]&gt;72</f>
        <v>0</v>
      </c>
      <c r="AA635" s="13" t="b">
        <f>tbl_CleanLeads[[#This Row],[Status_Clean]]="Converted"</f>
        <v>0</v>
      </c>
    </row>
    <row r="636" spans="1:27">
      <c r="A636" t="s">
        <v>102</v>
      </c>
      <c r="B636" t="s">
        <v>2038</v>
      </c>
      <c r="C636" t="s">
        <v>2039</v>
      </c>
      <c r="D636" t="s">
        <v>7303</v>
      </c>
      <c r="E636" t="s">
        <v>792</v>
      </c>
      <c r="F636" t="s">
        <v>193</v>
      </c>
      <c r="G636" s="1">
        <v>45377</v>
      </c>
      <c r="H636" s="8">
        <f>MONTH(tbl_CleanLeads[[#This Row],[Lead_Date_Final]])</f>
        <v>3</v>
      </c>
      <c r="I636" t="s">
        <v>7295</v>
      </c>
      <c r="J636" t="s">
        <v>7271</v>
      </c>
      <c r="K636" t="s">
        <v>7284</v>
      </c>
      <c r="L636">
        <f>WEEKDAY(tbl_CleanLeads[[#This Row],[Lead_Date_Final]],2)</f>
        <v>2</v>
      </c>
      <c r="M636" t="s">
        <v>7265</v>
      </c>
      <c r="N636">
        <v>70.7</v>
      </c>
      <c r="O636" s="7">
        <v>1635.45</v>
      </c>
      <c r="P636">
        <v>15</v>
      </c>
      <c r="Q636" t="s">
        <v>7289</v>
      </c>
      <c r="R636">
        <f>IF(UPPER(TRIM(Table2[[#This Row],[Status_Clean]]))="CONVERTED",1,0)</f>
        <v>0</v>
      </c>
      <c r="S636">
        <f>IF(ISNUMBER(MATCH(UPPER(TRIM(Table2[[#This Row],[Status_Clean]])),{"CONTACTED","QUALIFIED","CONVERTED"},0)),1,0)</f>
        <v>0</v>
      </c>
      <c r="T636" cm="1">
        <f t="array" ref="T636">_xlfn.SWITCH(UPPER(TRIM(Table2[[#This Row],[Status_Clean]])),"NEW",1,"CONTACTED",2,"QUALIFIED",3,"CONVERTED",4,"LOST",5,99)</f>
        <v>1</v>
      </c>
      <c r="U636" t="str" cm="1">
        <f t="array" ref="U636">_xlfn.LET(_xlpm.x,IFERROR(VALUE(Table2[[#This Row],[Response_Time_Hours]]),""),IF(_xlpm.x="","CHECK",_xlfn.IFS(_xlpm.x&lt;=1,"Immediate",_xlpm.x&lt;=6,"Fast",_xlpm.x&lt;=24,"Moderate",_xlpm.x&gt;24,"Delayed")))</f>
        <v>Delayed</v>
      </c>
      <c r="V636">
        <f>FLOOR(tbl_CleanLeads[[#This Row],[Response_Time_Hours]],6)</f>
        <v>66</v>
      </c>
      <c r="W636" t="str" cm="1">
        <f t="array" ref="W636">IF(Table2[[#This Row],[Interaction_Count_Final]]="","N/A",_xlfn.IFS(Table2[[#This Row],[Interaction_Count_Final]]&lt;=2,"Low",Table2[[#This Row],[Interaction_Count_Final]]&lt;=5,"Medium",Table2[[#This Row],[Interaction_Count_Final]]&gt;=6,"High",TRUE,"CHECK"))</f>
        <v>High</v>
      </c>
      <c r="X636" t="b">
        <f t="shared" si="9"/>
        <v>1</v>
      </c>
      <c r="Y636" t="b">
        <f>tbl_CleanLeads[[#This Row],[Response_Time_Hours]]&gt;24</f>
        <v>1</v>
      </c>
      <c r="Z636" s="13" t="b">
        <f>tbl_CleanLeads[[#This Row],[Response_Time_Hours]]&gt;72</f>
        <v>0</v>
      </c>
      <c r="AA636" s="13" t="b">
        <f>tbl_CleanLeads[[#This Row],[Status_Clean]]="Converted"</f>
        <v>0</v>
      </c>
    </row>
    <row r="637" spans="1:27">
      <c r="A637" t="s">
        <v>90</v>
      </c>
      <c r="B637" t="s">
        <v>2042</v>
      </c>
      <c r="C637" t="s">
        <v>2043</v>
      </c>
      <c r="D637" t="s">
        <v>7280</v>
      </c>
      <c r="E637" t="s">
        <v>254</v>
      </c>
      <c r="F637" t="s">
        <v>125</v>
      </c>
      <c r="G637" s="1">
        <v>45609</v>
      </c>
      <c r="H637" s="8">
        <f>MONTH(tbl_CleanLeads[[#This Row],[Lead_Date_Final]])</f>
        <v>11</v>
      </c>
      <c r="I637" t="s">
        <v>7300</v>
      </c>
      <c r="J637" t="s">
        <v>7271</v>
      </c>
      <c r="K637" t="s">
        <v>7264</v>
      </c>
      <c r="L637">
        <f>WEEKDAY(tbl_CleanLeads[[#This Row],[Lead_Date_Final]],2)</f>
        <v>3</v>
      </c>
      <c r="M637" t="s">
        <v>7272</v>
      </c>
      <c r="N637">
        <v>21</v>
      </c>
      <c r="O637" s="7">
        <v>3481.48</v>
      </c>
      <c r="P637">
        <v>43</v>
      </c>
      <c r="Q637" t="s">
        <v>7266</v>
      </c>
      <c r="R637">
        <f>IF(UPPER(TRIM(Table2[[#This Row],[Status_Clean]]))="CONVERTED",1,0)</f>
        <v>0</v>
      </c>
      <c r="S637">
        <f>IF(ISNUMBER(MATCH(UPPER(TRIM(Table2[[#This Row],[Status_Clean]])),{"CONTACTED","QUALIFIED","CONVERTED"},0)),1,0)</f>
        <v>1</v>
      </c>
      <c r="T637" cm="1">
        <f t="array" ref="T637">_xlfn.SWITCH(UPPER(TRIM(Table2[[#This Row],[Status_Clean]])),"NEW",1,"CONTACTED",2,"QUALIFIED",3,"CONVERTED",4,"LOST",5,99)</f>
        <v>2</v>
      </c>
      <c r="U637" t="str" cm="1">
        <f t="array" ref="U637">_xlfn.LET(_xlpm.x,IFERROR(VALUE(Table2[[#This Row],[Response_Time_Hours]]),""),IF(_xlpm.x="","CHECK",_xlfn.IFS(_xlpm.x&lt;=1,"Immediate",_xlpm.x&lt;=6,"Fast",_xlpm.x&lt;=24,"Moderate",_xlpm.x&gt;24,"Delayed")))</f>
        <v>Moderate</v>
      </c>
      <c r="V637">
        <f>FLOOR(tbl_CleanLeads[[#This Row],[Response_Time_Hours]],6)</f>
        <v>18</v>
      </c>
      <c r="W637" t="str" cm="1">
        <f t="array" ref="W637">IF(Table2[[#This Row],[Interaction_Count_Final]]="","N/A",_xlfn.IFS(Table2[[#This Row],[Interaction_Count_Final]]&lt;=2,"Low",Table2[[#This Row],[Interaction_Count_Final]]&lt;=5,"Medium",Table2[[#This Row],[Interaction_Count_Final]]&gt;=6,"High",TRUE,"CHECK"))</f>
        <v>High</v>
      </c>
      <c r="X637" t="b">
        <f t="shared" si="9"/>
        <v>1</v>
      </c>
      <c r="Y637" t="b">
        <f>tbl_CleanLeads[[#This Row],[Response_Time_Hours]]&gt;24</f>
        <v>0</v>
      </c>
      <c r="Z637" s="13" t="b">
        <f>tbl_CleanLeads[[#This Row],[Response_Time_Hours]]&gt;72</f>
        <v>0</v>
      </c>
      <c r="AA637" s="13" t="b">
        <f>tbl_CleanLeads[[#This Row],[Status_Clean]]="Converted"</f>
        <v>0</v>
      </c>
    </row>
    <row r="638" spans="1:27">
      <c r="A638" t="s">
        <v>63</v>
      </c>
      <c r="B638" t="s">
        <v>2045</v>
      </c>
      <c r="C638" t="s">
        <v>2046</v>
      </c>
      <c r="D638" t="s">
        <v>7268</v>
      </c>
      <c r="E638" t="s">
        <v>69</v>
      </c>
      <c r="F638" t="s">
        <v>71</v>
      </c>
      <c r="G638" s="1">
        <v>45460</v>
      </c>
      <c r="H638" s="8">
        <f>MONTH(tbl_CleanLeads[[#This Row],[Lead_Date_Final]])</f>
        <v>6</v>
      </c>
      <c r="I638" t="s">
        <v>7276</v>
      </c>
      <c r="J638" t="s">
        <v>7271</v>
      </c>
      <c r="K638" t="s">
        <v>7277</v>
      </c>
      <c r="L638">
        <f>WEEKDAY(tbl_CleanLeads[[#This Row],[Lead_Date_Final]],2)</f>
        <v>1</v>
      </c>
      <c r="M638" t="s">
        <v>7298</v>
      </c>
      <c r="N638">
        <v>67.199999999999989</v>
      </c>
      <c r="O638" s="7">
        <v>2387.27</v>
      </c>
      <c r="P638">
        <v>12</v>
      </c>
      <c r="Q638" t="s">
        <v>7266</v>
      </c>
      <c r="R638">
        <f>IF(UPPER(TRIM(Table2[[#This Row],[Status_Clean]]))="CONVERTED",1,0)</f>
        <v>0</v>
      </c>
      <c r="S638">
        <f>IF(ISNUMBER(MATCH(UPPER(TRIM(Table2[[#This Row],[Status_Clean]])),{"CONTACTED","QUALIFIED","CONVERTED"},0)),1,0)</f>
        <v>1</v>
      </c>
      <c r="T638" cm="1">
        <f t="array" ref="T638">_xlfn.SWITCH(UPPER(TRIM(Table2[[#This Row],[Status_Clean]])),"NEW",1,"CONTACTED",2,"QUALIFIED",3,"CONVERTED",4,"LOST",5,99)</f>
        <v>3</v>
      </c>
      <c r="U638" t="str" cm="1">
        <f t="array" ref="U638">_xlfn.LET(_xlpm.x,IFERROR(VALUE(Table2[[#This Row],[Response_Time_Hours]]),""),IF(_xlpm.x="","CHECK",_xlfn.IFS(_xlpm.x&lt;=1,"Immediate",_xlpm.x&lt;=6,"Fast",_xlpm.x&lt;=24,"Moderate",_xlpm.x&gt;24,"Delayed")))</f>
        <v>Delayed</v>
      </c>
      <c r="V638">
        <f>FLOOR(tbl_CleanLeads[[#This Row],[Response_Time_Hours]],6)</f>
        <v>66</v>
      </c>
      <c r="W638" t="str" cm="1">
        <f t="array" ref="W638">IF(Table2[[#This Row],[Interaction_Count_Final]]="","N/A",_xlfn.IFS(Table2[[#This Row],[Interaction_Count_Final]]&lt;=2,"Low",Table2[[#This Row],[Interaction_Count_Final]]&lt;=5,"Medium",Table2[[#This Row],[Interaction_Count_Final]]&gt;=6,"High",TRUE,"CHECK"))</f>
        <v>High</v>
      </c>
      <c r="X638" t="b">
        <f t="shared" si="9"/>
        <v>1</v>
      </c>
      <c r="Y638" t="b">
        <f>tbl_CleanLeads[[#This Row],[Response_Time_Hours]]&gt;24</f>
        <v>1</v>
      </c>
      <c r="Z638" s="13" t="b">
        <f>tbl_CleanLeads[[#This Row],[Response_Time_Hours]]&gt;72</f>
        <v>0</v>
      </c>
      <c r="AA638" s="13" t="b">
        <f>tbl_CleanLeads[[#This Row],[Status_Clean]]="Converted"</f>
        <v>0</v>
      </c>
    </row>
    <row r="639" spans="1:27">
      <c r="A639" t="s">
        <v>102</v>
      </c>
      <c r="B639" t="s">
        <v>2048</v>
      </c>
      <c r="C639" t="s">
        <v>2049</v>
      </c>
      <c r="D639" t="s">
        <v>7258</v>
      </c>
      <c r="E639" t="s">
        <v>254</v>
      </c>
      <c r="F639" t="s">
        <v>193</v>
      </c>
      <c r="G639" s="1">
        <v>44960</v>
      </c>
      <c r="H639" s="8">
        <f>MONTH(tbl_CleanLeads[[#This Row],[Lead_Date_Final]])</f>
        <v>2</v>
      </c>
      <c r="I639" t="s">
        <v>7283</v>
      </c>
      <c r="J639" t="s">
        <v>7263</v>
      </c>
      <c r="K639" t="s">
        <v>7284</v>
      </c>
      <c r="L639">
        <f>WEEKDAY(tbl_CleanLeads[[#This Row],[Lead_Date_Final]],2)</f>
        <v>5</v>
      </c>
      <c r="M639" t="s">
        <v>7312</v>
      </c>
      <c r="N639">
        <v>3.6</v>
      </c>
      <c r="O639" s="7">
        <v>4015.87</v>
      </c>
      <c r="P639">
        <v>49</v>
      </c>
      <c r="Q639" t="s">
        <v>7273</v>
      </c>
      <c r="R639">
        <f>IF(UPPER(TRIM(Table2[[#This Row],[Status_Clean]]))="CONVERTED",1,0)</f>
        <v>0</v>
      </c>
      <c r="S639">
        <f>IF(ISNUMBER(MATCH(UPPER(TRIM(Table2[[#This Row],[Status_Clean]])),{"CONTACTED","QUALIFIED","CONVERTED"},0)),1,0)</f>
        <v>0</v>
      </c>
      <c r="T639" cm="1">
        <f t="array" ref="T639">_xlfn.SWITCH(UPPER(TRIM(Table2[[#This Row],[Status_Clean]])),"NEW",1,"CONTACTED",2,"QUALIFIED",3,"CONVERTED",4,"LOST",5,99)</f>
        <v>1</v>
      </c>
      <c r="U639" t="str" cm="1">
        <f t="array" ref="U639">_xlfn.LET(_xlpm.x,IFERROR(VALUE(Table2[[#This Row],[Response_Time_Hours]]),""),IF(_xlpm.x="","CHECK",_xlfn.IFS(_xlpm.x&lt;=1,"Immediate",_xlpm.x&lt;=6,"Fast",_xlpm.x&lt;=24,"Moderate",_xlpm.x&gt;24,"Delayed")))</f>
        <v>Fast</v>
      </c>
      <c r="V639">
        <f>FLOOR(tbl_CleanLeads[[#This Row],[Response_Time_Hours]],6)</f>
        <v>0</v>
      </c>
      <c r="W639" t="str" cm="1">
        <f t="array" ref="W639">IF(Table2[[#This Row],[Interaction_Count_Final]]="","N/A",_xlfn.IFS(Table2[[#This Row],[Interaction_Count_Final]]&lt;=2,"Low",Table2[[#This Row],[Interaction_Count_Final]]&lt;=5,"Medium",Table2[[#This Row],[Interaction_Count_Final]]&gt;=6,"High",TRUE,"CHECK"))</f>
        <v>High</v>
      </c>
      <c r="X639" t="b">
        <f t="shared" si="9"/>
        <v>1</v>
      </c>
      <c r="Y639" t="b">
        <f>tbl_CleanLeads[[#This Row],[Response_Time_Hours]]&gt;24</f>
        <v>0</v>
      </c>
      <c r="Z639" s="13" t="b">
        <f>tbl_CleanLeads[[#This Row],[Response_Time_Hours]]&gt;72</f>
        <v>0</v>
      </c>
      <c r="AA639" s="13" t="b">
        <f>tbl_CleanLeads[[#This Row],[Status_Clean]]="Converted"</f>
        <v>0</v>
      </c>
    </row>
    <row r="640" spans="1:27">
      <c r="A640" t="s">
        <v>102</v>
      </c>
      <c r="B640" t="s">
        <v>2052</v>
      </c>
      <c r="C640" t="s">
        <v>7873</v>
      </c>
      <c r="D640" t="s">
        <v>7280</v>
      </c>
      <c r="E640" t="s">
        <v>1356</v>
      </c>
      <c r="F640" t="s">
        <v>193</v>
      </c>
      <c r="G640" s="1">
        <v>45656</v>
      </c>
      <c r="H640" s="8">
        <f>MONTH(tbl_CleanLeads[[#This Row],[Lead_Date_Final]])</f>
        <v>12</v>
      </c>
      <c r="I640" t="s">
        <v>7262</v>
      </c>
      <c r="J640" t="s">
        <v>7271</v>
      </c>
      <c r="K640" t="s">
        <v>7264</v>
      </c>
      <c r="L640">
        <f>WEEKDAY(tbl_CleanLeads[[#This Row],[Lead_Date_Final]],2)</f>
        <v>1</v>
      </c>
      <c r="M640" t="s">
        <v>7298</v>
      </c>
      <c r="N640">
        <v>44.3</v>
      </c>
      <c r="O640" s="7">
        <v>1290.25</v>
      </c>
      <c r="P640">
        <v>33</v>
      </c>
      <c r="Q640" t="s">
        <v>7289</v>
      </c>
      <c r="R640">
        <f>IF(UPPER(TRIM(Table2[[#This Row],[Status_Clean]]))="CONVERTED",1,0)</f>
        <v>0</v>
      </c>
      <c r="S640">
        <f>IF(ISNUMBER(MATCH(UPPER(TRIM(Table2[[#This Row],[Status_Clean]])),{"CONTACTED","QUALIFIED","CONVERTED"},0)),1,0)</f>
        <v>0</v>
      </c>
      <c r="T640" cm="1">
        <f t="array" ref="T640">_xlfn.SWITCH(UPPER(TRIM(Table2[[#This Row],[Status_Clean]])),"NEW",1,"CONTACTED",2,"QUALIFIED",3,"CONVERTED",4,"LOST",5,99)</f>
        <v>1</v>
      </c>
      <c r="U640" t="str" cm="1">
        <f t="array" ref="U640">_xlfn.LET(_xlpm.x,IFERROR(VALUE(Table2[[#This Row],[Response_Time_Hours]]),""),IF(_xlpm.x="","CHECK",_xlfn.IFS(_xlpm.x&lt;=1,"Immediate",_xlpm.x&lt;=6,"Fast",_xlpm.x&lt;=24,"Moderate",_xlpm.x&gt;24,"Delayed")))</f>
        <v>Delayed</v>
      </c>
      <c r="V640">
        <f>FLOOR(tbl_CleanLeads[[#This Row],[Response_Time_Hours]],6)</f>
        <v>42</v>
      </c>
      <c r="W640" t="str" cm="1">
        <f t="array" ref="W640">IF(Table2[[#This Row],[Interaction_Count_Final]]="","N/A",_xlfn.IFS(Table2[[#This Row],[Interaction_Count_Final]]&lt;=2,"Low",Table2[[#This Row],[Interaction_Count_Final]]&lt;=5,"Medium",Table2[[#This Row],[Interaction_Count_Final]]&gt;=6,"High",TRUE,"CHECK"))</f>
        <v>High</v>
      </c>
      <c r="X640" t="b">
        <f t="shared" si="9"/>
        <v>1</v>
      </c>
      <c r="Y640" t="b">
        <f>tbl_CleanLeads[[#This Row],[Response_Time_Hours]]&gt;24</f>
        <v>1</v>
      </c>
      <c r="Z640" s="13" t="b">
        <f>tbl_CleanLeads[[#This Row],[Response_Time_Hours]]&gt;72</f>
        <v>0</v>
      </c>
      <c r="AA640" s="13" t="b">
        <f>tbl_CleanLeads[[#This Row],[Status_Clean]]="Converted"</f>
        <v>0</v>
      </c>
    </row>
    <row r="641" spans="1:27">
      <c r="A641" t="s">
        <v>90</v>
      </c>
      <c r="B641" t="s">
        <v>2055</v>
      </c>
      <c r="C641" t="s">
        <v>2056</v>
      </c>
      <c r="D641" t="s">
        <v>7280</v>
      </c>
      <c r="E641" t="s">
        <v>311</v>
      </c>
      <c r="F641" t="s">
        <v>71</v>
      </c>
      <c r="G641" s="1">
        <v>44946</v>
      </c>
      <c r="H641" s="8">
        <f>MONTH(tbl_CleanLeads[[#This Row],[Lead_Date_Final]])</f>
        <v>1</v>
      </c>
      <c r="I641" t="s">
        <v>7317</v>
      </c>
      <c r="J641" t="s">
        <v>7263</v>
      </c>
      <c r="K641" t="s">
        <v>7284</v>
      </c>
      <c r="L641">
        <f>WEEKDAY(tbl_CleanLeads[[#This Row],[Lead_Date_Final]],2)</f>
        <v>5</v>
      </c>
      <c r="M641" t="s">
        <v>7312</v>
      </c>
      <c r="N641">
        <v>13.4</v>
      </c>
      <c r="O641" s="7">
        <v>2994.03</v>
      </c>
      <c r="P641">
        <v>14</v>
      </c>
      <c r="Q641" t="s">
        <v>7266</v>
      </c>
      <c r="R641">
        <f>IF(UPPER(TRIM(Table2[[#This Row],[Status_Clean]]))="CONVERTED",1,0)</f>
        <v>0</v>
      </c>
      <c r="S641">
        <f>IF(ISNUMBER(MATCH(UPPER(TRIM(Table2[[#This Row],[Status_Clean]])),{"CONTACTED","QUALIFIED","CONVERTED"},0)),1,0)</f>
        <v>1</v>
      </c>
      <c r="T641" cm="1">
        <f t="array" ref="T641">_xlfn.SWITCH(UPPER(TRIM(Table2[[#This Row],[Status_Clean]])),"NEW",1,"CONTACTED",2,"QUALIFIED",3,"CONVERTED",4,"LOST",5,99)</f>
        <v>3</v>
      </c>
      <c r="U641" t="str" cm="1">
        <f t="array" ref="U641">_xlfn.LET(_xlpm.x,IFERROR(VALUE(Table2[[#This Row],[Response_Time_Hours]]),""),IF(_xlpm.x="","CHECK",_xlfn.IFS(_xlpm.x&lt;=1,"Immediate",_xlpm.x&lt;=6,"Fast",_xlpm.x&lt;=24,"Moderate",_xlpm.x&gt;24,"Delayed")))</f>
        <v>Moderate</v>
      </c>
      <c r="V641">
        <f>FLOOR(tbl_CleanLeads[[#This Row],[Response_Time_Hours]],6)</f>
        <v>12</v>
      </c>
      <c r="W641" t="str" cm="1">
        <f t="array" ref="W641">IF(Table2[[#This Row],[Interaction_Count_Final]]="","N/A",_xlfn.IFS(Table2[[#This Row],[Interaction_Count_Final]]&lt;=2,"Low",Table2[[#This Row],[Interaction_Count_Final]]&lt;=5,"Medium",Table2[[#This Row],[Interaction_Count_Final]]&gt;=6,"High",TRUE,"CHECK"))</f>
        <v>High</v>
      </c>
      <c r="X641" t="b">
        <f t="shared" si="9"/>
        <v>1</v>
      </c>
      <c r="Y641" t="b">
        <f>tbl_CleanLeads[[#This Row],[Response_Time_Hours]]&gt;24</f>
        <v>0</v>
      </c>
      <c r="Z641" s="13" t="b">
        <f>tbl_CleanLeads[[#This Row],[Response_Time_Hours]]&gt;72</f>
        <v>0</v>
      </c>
      <c r="AA641" s="13" t="b">
        <f>tbl_CleanLeads[[#This Row],[Status_Clean]]="Converted"</f>
        <v>0</v>
      </c>
    </row>
    <row r="642" spans="1:27">
      <c r="A642" t="s">
        <v>90</v>
      </c>
      <c r="B642" t="s">
        <v>2058</v>
      </c>
      <c r="C642" t="s">
        <v>2059</v>
      </c>
      <c r="D642" t="s">
        <v>7280</v>
      </c>
      <c r="E642" t="s">
        <v>1356</v>
      </c>
      <c r="F642" t="s">
        <v>250</v>
      </c>
      <c r="G642" s="1">
        <v>45378</v>
      </c>
      <c r="H642" s="8">
        <f>MONTH(tbl_CleanLeads[[#This Row],[Lead_Date_Final]])</f>
        <v>3</v>
      </c>
      <c r="I642" t="s">
        <v>7295</v>
      </c>
      <c r="J642" t="s">
        <v>7271</v>
      </c>
      <c r="K642" t="s">
        <v>7284</v>
      </c>
      <c r="L642">
        <f>WEEKDAY(tbl_CleanLeads[[#This Row],[Lead_Date_Final]],2)</f>
        <v>3</v>
      </c>
      <c r="M642" t="s">
        <v>7272</v>
      </c>
      <c r="N642">
        <v>28.2</v>
      </c>
      <c r="O642" s="7">
        <v>4797.7</v>
      </c>
      <c r="P642">
        <v>13</v>
      </c>
      <c r="Q642" t="s">
        <v>7273</v>
      </c>
      <c r="R642">
        <f>IF(UPPER(TRIM(Table2[[#This Row],[Status_Clean]]))="CONVERTED",1,0)</f>
        <v>1</v>
      </c>
      <c r="S642">
        <f>IF(ISNUMBER(MATCH(UPPER(TRIM(Table2[[#This Row],[Status_Clean]])),{"CONTACTED","QUALIFIED","CONVERTED"},0)),1,0)</f>
        <v>1</v>
      </c>
      <c r="T642" cm="1">
        <f t="array" ref="T642">_xlfn.SWITCH(UPPER(TRIM(Table2[[#This Row],[Status_Clean]])),"NEW",1,"CONTACTED",2,"QUALIFIED",3,"CONVERTED",4,"LOST",5,99)</f>
        <v>4</v>
      </c>
      <c r="U642" t="str" cm="1">
        <f t="array" ref="U642">_xlfn.LET(_xlpm.x,IFERROR(VALUE(Table2[[#This Row],[Response_Time_Hours]]),""),IF(_xlpm.x="","CHECK",_xlfn.IFS(_xlpm.x&lt;=1,"Immediate",_xlpm.x&lt;=6,"Fast",_xlpm.x&lt;=24,"Moderate",_xlpm.x&gt;24,"Delayed")))</f>
        <v>Delayed</v>
      </c>
      <c r="V642">
        <f>FLOOR(tbl_CleanLeads[[#This Row],[Response_Time_Hours]],6)</f>
        <v>24</v>
      </c>
      <c r="W642" t="str" cm="1">
        <f t="array" ref="W642">IF(Table2[[#This Row],[Interaction_Count_Final]]="","N/A",_xlfn.IFS(Table2[[#This Row],[Interaction_Count_Final]]&lt;=2,"Low",Table2[[#This Row],[Interaction_Count_Final]]&lt;=5,"Medium",Table2[[#This Row],[Interaction_Count_Final]]&gt;=6,"High",TRUE,"CHECK"))</f>
        <v>High</v>
      </c>
      <c r="X642" t="b">
        <f t="shared" ref="X642:X705" si="10">COUNTIF($A:$A,$A642)&gt;1</f>
        <v>1</v>
      </c>
      <c r="Y642" t="b">
        <f>tbl_CleanLeads[[#This Row],[Response_Time_Hours]]&gt;24</f>
        <v>1</v>
      </c>
      <c r="Z642" s="13" t="b">
        <f>tbl_CleanLeads[[#This Row],[Response_Time_Hours]]&gt;72</f>
        <v>0</v>
      </c>
      <c r="AA642" s="13" t="b">
        <f>tbl_CleanLeads[[#This Row],[Status_Clean]]="Converted"</f>
        <v>1</v>
      </c>
    </row>
    <row r="643" spans="1:27">
      <c r="A643" t="s">
        <v>70</v>
      </c>
      <c r="B643" t="s">
        <v>2062</v>
      </c>
      <c r="C643" t="s">
        <v>2063</v>
      </c>
      <c r="D643" t="s">
        <v>7268</v>
      </c>
      <c r="E643" t="s">
        <v>69</v>
      </c>
      <c r="F643" t="s">
        <v>125</v>
      </c>
      <c r="G643" s="1">
        <v>45541</v>
      </c>
      <c r="H643" s="8">
        <f>MONTH(tbl_CleanLeads[[#This Row],[Lead_Date_Final]])</f>
        <v>9</v>
      </c>
      <c r="I643" t="s">
        <v>7287</v>
      </c>
      <c r="J643" t="s">
        <v>7271</v>
      </c>
      <c r="K643" t="s">
        <v>7288</v>
      </c>
      <c r="L643">
        <f>WEEKDAY(tbl_CleanLeads[[#This Row],[Lead_Date_Final]],2)</f>
        <v>5</v>
      </c>
      <c r="M643" t="s">
        <v>7312</v>
      </c>
      <c r="N643">
        <v>6.6</v>
      </c>
      <c r="O643" s="7">
        <v>3485.47</v>
      </c>
      <c r="P643">
        <v>3</v>
      </c>
      <c r="Q643" t="s">
        <v>7266</v>
      </c>
      <c r="R643">
        <f>IF(UPPER(TRIM(Table2[[#This Row],[Status_Clean]]))="CONVERTED",1,0)</f>
        <v>0</v>
      </c>
      <c r="S643">
        <f>IF(ISNUMBER(MATCH(UPPER(TRIM(Table2[[#This Row],[Status_Clean]])),{"CONTACTED","QUALIFIED","CONVERTED"},0)),1,0)</f>
        <v>1</v>
      </c>
      <c r="T643" cm="1">
        <f t="array" ref="T643">_xlfn.SWITCH(UPPER(TRIM(Table2[[#This Row],[Status_Clean]])),"NEW",1,"CONTACTED",2,"QUALIFIED",3,"CONVERTED",4,"LOST",5,99)</f>
        <v>2</v>
      </c>
      <c r="U643" t="str" cm="1">
        <f t="array" ref="U643">_xlfn.LET(_xlpm.x,IFERROR(VALUE(Table2[[#This Row],[Response_Time_Hours]]),""),IF(_xlpm.x="","CHECK",_xlfn.IFS(_xlpm.x&lt;=1,"Immediate",_xlpm.x&lt;=6,"Fast",_xlpm.x&lt;=24,"Moderate",_xlpm.x&gt;24,"Delayed")))</f>
        <v>Moderate</v>
      </c>
      <c r="V643">
        <f>FLOOR(tbl_CleanLeads[[#This Row],[Response_Time_Hours]],6)</f>
        <v>6</v>
      </c>
      <c r="W643" t="str" cm="1">
        <f t="array" ref="W643">IF(Table2[[#This Row],[Interaction_Count_Final]]="","N/A",_xlfn.IFS(Table2[[#This Row],[Interaction_Count_Final]]&lt;=2,"Low",Table2[[#This Row],[Interaction_Count_Final]]&lt;=5,"Medium",Table2[[#This Row],[Interaction_Count_Final]]&gt;=6,"High",TRUE,"CHECK"))</f>
        <v>Medium</v>
      </c>
      <c r="X643" t="b">
        <f t="shared" si="10"/>
        <v>1</v>
      </c>
      <c r="Y643" t="b">
        <f>tbl_CleanLeads[[#This Row],[Response_Time_Hours]]&gt;24</f>
        <v>0</v>
      </c>
      <c r="Z643" s="13" t="b">
        <f>tbl_CleanLeads[[#This Row],[Response_Time_Hours]]&gt;72</f>
        <v>0</v>
      </c>
      <c r="AA643" s="13" t="b">
        <f>tbl_CleanLeads[[#This Row],[Status_Clean]]="Converted"</f>
        <v>0</v>
      </c>
    </row>
    <row r="644" spans="1:27">
      <c r="A644" t="s">
        <v>70</v>
      </c>
      <c r="B644" t="s">
        <v>2065</v>
      </c>
      <c r="C644" t="s">
        <v>2066</v>
      </c>
      <c r="D644" t="s">
        <v>7258</v>
      </c>
      <c r="E644" t="s">
        <v>7308</v>
      </c>
      <c r="F644" t="s">
        <v>250</v>
      </c>
      <c r="G644" s="1">
        <v>45276</v>
      </c>
      <c r="H644" s="8">
        <f>MONTH(tbl_CleanLeads[[#This Row],[Lead_Date_Final]])</f>
        <v>12</v>
      </c>
      <c r="I644" t="s">
        <v>7262</v>
      </c>
      <c r="J644" t="s">
        <v>7263</v>
      </c>
      <c r="K644" t="s">
        <v>7264</v>
      </c>
      <c r="L644">
        <f>WEEKDAY(tbl_CleanLeads[[#This Row],[Lead_Date_Final]],2)</f>
        <v>6</v>
      </c>
      <c r="M644" t="s">
        <v>7278</v>
      </c>
      <c r="N644">
        <v>16.399999999999999</v>
      </c>
      <c r="O644" s="7">
        <v>3321.74</v>
      </c>
      <c r="P644">
        <v>50</v>
      </c>
      <c r="Q644" t="s">
        <v>7266</v>
      </c>
      <c r="R644">
        <f>IF(UPPER(TRIM(Table2[[#This Row],[Status_Clean]]))="CONVERTED",1,0)</f>
        <v>1</v>
      </c>
      <c r="S644">
        <f>IF(ISNUMBER(MATCH(UPPER(TRIM(Table2[[#This Row],[Status_Clean]])),{"CONTACTED","QUALIFIED","CONVERTED"},0)),1,0)</f>
        <v>1</v>
      </c>
      <c r="T644" cm="1">
        <f t="array" ref="T644">_xlfn.SWITCH(UPPER(TRIM(Table2[[#This Row],[Status_Clean]])),"NEW",1,"CONTACTED",2,"QUALIFIED",3,"CONVERTED",4,"LOST",5,99)</f>
        <v>4</v>
      </c>
      <c r="U644" t="str" cm="1">
        <f t="array" ref="U644">_xlfn.LET(_xlpm.x,IFERROR(VALUE(Table2[[#This Row],[Response_Time_Hours]]),""),IF(_xlpm.x="","CHECK",_xlfn.IFS(_xlpm.x&lt;=1,"Immediate",_xlpm.x&lt;=6,"Fast",_xlpm.x&lt;=24,"Moderate",_xlpm.x&gt;24,"Delayed")))</f>
        <v>Moderate</v>
      </c>
      <c r="V644">
        <f>FLOOR(tbl_CleanLeads[[#This Row],[Response_Time_Hours]],6)</f>
        <v>12</v>
      </c>
      <c r="W644" t="str" cm="1">
        <f t="array" ref="W644">IF(Table2[[#This Row],[Interaction_Count_Final]]="","N/A",_xlfn.IFS(Table2[[#This Row],[Interaction_Count_Final]]&lt;=2,"Low",Table2[[#This Row],[Interaction_Count_Final]]&lt;=5,"Medium",Table2[[#This Row],[Interaction_Count_Final]]&gt;=6,"High",TRUE,"CHECK"))</f>
        <v>High</v>
      </c>
      <c r="X644" t="b">
        <f t="shared" si="10"/>
        <v>1</v>
      </c>
      <c r="Y644" t="b">
        <f>tbl_CleanLeads[[#This Row],[Response_Time_Hours]]&gt;24</f>
        <v>0</v>
      </c>
      <c r="Z644" s="13" t="b">
        <f>tbl_CleanLeads[[#This Row],[Response_Time_Hours]]&gt;72</f>
        <v>0</v>
      </c>
      <c r="AA644" s="13" t="b">
        <f>tbl_CleanLeads[[#This Row],[Status_Clean]]="Converted"</f>
        <v>1</v>
      </c>
    </row>
    <row r="645" spans="1:27">
      <c r="A645" t="s">
        <v>90</v>
      </c>
      <c r="B645" t="s">
        <v>2068</v>
      </c>
      <c r="C645" t="s">
        <v>2069</v>
      </c>
      <c r="D645" t="s">
        <v>7268</v>
      </c>
      <c r="E645" t="s">
        <v>106</v>
      </c>
      <c r="F645" t="s">
        <v>125</v>
      </c>
      <c r="G645" s="1">
        <v>45454</v>
      </c>
      <c r="H645" s="8">
        <f>MONTH(tbl_CleanLeads[[#This Row],[Lead_Date_Final]])</f>
        <v>6</v>
      </c>
      <c r="I645" t="s">
        <v>7276</v>
      </c>
      <c r="J645" t="s">
        <v>7271</v>
      </c>
      <c r="K645" t="s">
        <v>7277</v>
      </c>
      <c r="L645">
        <f>WEEKDAY(tbl_CleanLeads[[#This Row],[Lead_Date_Final]],2)</f>
        <v>2</v>
      </c>
      <c r="M645" t="s">
        <v>7265</v>
      </c>
      <c r="N645">
        <v>11.3</v>
      </c>
      <c r="O645" s="7">
        <v>1347.9</v>
      </c>
      <c r="P645">
        <v>45</v>
      </c>
      <c r="Q645" t="s">
        <v>7289</v>
      </c>
      <c r="R645">
        <f>IF(UPPER(TRIM(Table2[[#This Row],[Status_Clean]]))="CONVERTED",1,0)</f>
        <v>0</v>
      </c>
      <c r="S645">
        <f>IF(ISNUMBER(MATCH(UPPER(TRIM(Table2[[#This Row],[Status_Clean]])),{"CONTACTED","QUALIFIED","CONVERTED"},0)),1,0)</f>
        <v>1</v>
      </c>
      <c r="T645" cm="1">
        <f t="array" ref="T645">_xlfn.SWITCH(UPPER(TRIM(Table2[[#This Row],[Status_Clean]])),"NEW",1,"CONTACTED",2,"QUALIFIED",3,"CONVERTED",4,"LOST",5,99)</f>
        <v>2</v>
      </c>
      <c r="U645" t="str" cm="1">
        <f t="array" ref="U645">_xlfn.LET(_xlpm.x,IFERROR(VALUE(Table2[[#This Row],[Response_Time_Hours]]),""),IF(_xlpm.x="","CHECK",_xlfn.IFS(_xlpm.x&lt;=1,"Immediate",_xlpm.x&lt;=6,"Fast",_xlpm.x&lt;=24,"Moderate",_xlpm.x&gt;24,"Delayed")))</f>
        <v>Moderate</v>
      </c>
      <c r="V645">
        <f>FLOOR(tbl_CleanLeads[[#This Row],[Response_Time_Hours]],6)</f>
        <v>6</v>
      </c>
      <c r="W645" t="str" cm="1">
        <f t="array" ref="W645">IF(Table2[[#This Row],[Interaction_Count_Final]]="","N/A",_xlfn.IFS(Table2[[#This Row],[Interaction_Count_Final]]&lt;=2,"Low",Table2[[#This Row],[Interaction_Count_Final]]&lt;=5,"Medium",Table2[[#This Row],[Interaction_Count_Final]]&gt;=6,"High",TRUE,"CHECK"))</f>
        <v>High</v>
      </c>
      <c r="X645" t="b">
        <f t="shared" si="10"/>
        <v>1</v>
      </c>
      <c r="Y645" t="b">
        <f>tbl_CleanLeads[[#This Row],[Response_Time_Hours]]&gt;24</f>
        <v>0</v>
      </c>
      <c r="Z645" s="13" t="b">
        <f>tbl_CleanLeads[[#This Row],[Response_Time_Hours]]&gt;72</f>
        <v>0</v>
      </c>
      <c r="AA645" s="13" t="b">
        <f>tbl_CleanLeads[[#This Row],[Status_Clean]]="Converted"</f>
        <v>0</v>
      </c>
    </row>
    <row r="646" spans="1:27">
      <c r="A646" t="s">
        <v>102</v>
      </c>
      <c r="B646" t="s">
        <v>2072</v>
      </c>
      <c r="C646" t="s">
        <v>2073</v>
      </c>
      <c r="D646" t="s">
        <v>7268</v>
      </c>
      <c r="E646" t="s">
        <v>1356</v>
      </c>
      <c r="F646" t="s">
        <v>250</v>
      </c>
      <c r="G646" s="1">
        <v>45461</v>
      </c>
      <c r="H646" s="8">
        <f>MONTH(tbl_CleanLeads[[#This Row],[Lead_Date_Final]])</f>
        <v>6</v>
      </c>
      <c r="I646" t="s">
        <v>7276</v>
      </c>
      <c r="J646" t="s">
        <v>7271</v>
      </c>
      <c r="K646" t="s">
        <v>7277</v>
      </c>
      <c r="L646">
        <f>WEEKDAY(tbl_CleanLeads[[#This Row],[Lead_Date_Final]],2)</f>
        <v>2</v>
      </c>
      <c r="M646" t="s">
        <v>7265</v>
      </c>
      <c r="N646">
        <v>13</v>
      </c>
      <c r="O646" s="7">
        <v>1366.85</v>
      </c>
      <c r="P646">
        <v>43</v>
      </c>
      <c r="Q646" t="s">
        <v>7289</v>
      </c>
      <c r="R646">
        <f>IF(UPPER(TRIM(Table2[[#This Row],[Status_Clean]]))="CONVERTED",1,0)</f>
        <v>1</v>
      </c>
      <c r="S646">
        <f>IF(ISNUMBER(MATCH(UPPER(TRIM(Table2[[#This Row],[Status_Clean]])),{"CONTACTED","QUALIFIED","CONVERTED"},0)),1,0)</f>
        <v>1</v>
      </c>
      <c r="T646" cm="1">
        <f t="array" ref="T646">_xlfn.SWITCH(UPPER(TRIM(Table2[[#This Row],[Status_Clean]])),"NEW",1,"CONTACTED",2,"QUALIFIED",3,"CONVERTED",4,"LOST",5,99)</f>
        <v>4</v>
      </c>
      <c r="U646" t="str" cm="1">
        <f t="array" ref="U646">_xlfn.LET(_xlpm.x,IFERROR(VALUE(Table2[[#This Row],[Response_Time_Hours]]),""),IF(_xlpm.x="","CHECK",_xlfn.IFS(_xlpm.x&lt;=1,"Immediate",_xlpm.x&lt;=6,"Fast",_xlpm.x&lt;=24,"Moderate",_xlpm.x&gt;24,"Delayed")))</f>
        <v>Moderate</v>
      </c>
      <c r="V646">
        <f>FLOOR(tbl_CleanLeads[[#This Row],[Response_Time_Hours]],6)</f>
        <v>12</v>
      </c>
      <c r="W646" t="str" cm="1">
        <f t="array" ref="W646">IF(Table2[[#This Row],[Interaction_Count_Final]]="","N/A",_xlfn.IFS(Table2[[#This Row],[Interaction_Count_Final]]&lt;=2,"Low",Table2[[#This Row],[Interaction_Count_Final]]&lt;=5,"Medium",Table2[[#This Row],[Interaction_Count_Final]]&gt;=6,"High",TRUE,"CHECK"))</f>
        <v>High</v>
      </c>
      <c r="X646" t="b">
        <f t="shared" si="10"/>
        <v>1</v>
      </c>
      <c r="Y646" t="b">
        <f>tbl_CleanLeads[[#This Row],[Response_Time_Hours]]&gt;24</f>
        <v>0</v>
      </c>
      <c r="Z646" s="13" t="b">
        <f>tbl_CleanLeads[[#This Row],[Response_Time_Hours]]&gt;72</f>
        <v>0</v>
      </c>
      <c r="AA646" s="13" t="b">
        <f>tbl_CleanLeads[[#This Row],[Status_Clean]]="Converted"</f>
        <v>1</v>
      </c>
    </row>
    <row r="647" spans="1:27">
      <c r="A647" t="s">
        <v>90</v>
      </c>
      <c r="B647" t="s">
        <v>2074</v>
      </c>
      <c r="C647" t="s">
        <v>2075</v>
      </c>
      <c r="D647" t="s">
        <v>7258</v>
      </c>
      <c r="E647" t="s">
        <v>311</v>
      </c>
      <c r="F647" t="s">
        <v>125</v>
      </c>
      <c r="G647" s="1">
        <v>45092</v>
      </c>
      <c r="H647" s="8">
        <f>MONTH(tbl_CleanLeads[[#This Row],[Lead_Date_Final]])</f>
        <v>6</v>
      </c>
      <c r="I647" t="s">
        <v>7276</v>
      </c>
      <c r="J647" t="s">
        <v>7263</v>
      </c>
      <c r="K647" t="s">
        <v>7277</v>
      </c>
      <c r="L647">
        <f>WEEKDAY(tbl_CleanLeads[[#This Row],[Lead_Date_Final]],2)</f>
        <v>4</v>
      </c>
      <c r="M647" t="s">
        <v>7285</v>
      </c>
      <c r="N647">
        <v>64.900000000000006</v>
      </c>
      <c r="O647" s="7">
        <v>3408.43</v>
      </c>
      <c r="P647">
        <v>32</v>
      </c>
      <c r="Q647" t="s">
        <v>7266</v>
      </c>
      <c r="R647">
        <f>IF(UPPER(TRIM(Table2[[#This Row],[Status_Clean]]))="CONVERTED",1,0)</f>
        <v>0</v>
      </c>
      <c r="S647">
        <f>IF(ISNUMBER(MATCH(UPPER(TRIM(Table2[[#This Row],[Status_Clean]])),{"CONTACTED","QUALIFIED","CONVERTED"},0)),1,0)</f>
        <v>1</v>
      </c>
      <c r="T647" cm="1">
        <f t="array" ref="T647">_xlfn.SWITCH(UPPER(TRIM(Table2[[#This Row],[Status_Clean]])),"NEW",1,"CONTACTED",2,"QUALIFIED",3,"CONVERTED",4,"LOST",5,99)</f>
        <v>2</v>
      </c>
      <c r="U647" t="str" cm="1">
        <f t="array" ref="U647">_xlfn.LET(_xlpm.x,IFERROR(VALUE(Table2[[#This Row],[Response_Time_Hours]]),""),IF(_xlpm.x="","CHECK",_xlfn.IFS(_xlpm.x&lt;=1,"Immediate",_xlpm.x&lt;=6,"Fast",_xlpm.x&lt;=24,"Moderate",_xlpm.x&gt;24,"Delayed")))</f>
        <v>Delayed</v>
      </c>
      <c r="V647">
        <f>FLOOR(tbl_CleanLeads[[#This Row],[Response_Time_Hours]],6)</f>
        <v>60</v>
      </c>
      <c r="W647" t="str" cm="1">
        <f t="array" ref="W647">IF(Table2[[#This Row],[Interaction_Count_Final]]="","N/A",_xlfn.IFS(Table2[[#This Row],[Interaction_Count_Final]]&lt;=2,"Low",Table2[[#This Row],[Interaction_Count_Final]]&lt;=5,"Medium",Table2[[#This Row],[Interaction_Count_Final]]&gt;=6,"High",TRUE,"CHECK"))</f>
        <v>High</v>
      </c>
      <c r="X647" t="b">
        <f t="shared" si="10"/>
        <v>1</v>
      </c>
      <c r="Y647" t="b">
        <f>tbl_CleanLeads[[#This Row],[Response_Time_Hours]]&gt;24</f>
        <v>1</v>
      </c>
      <c r="Z647" s="13" t="b">
        <f>tbl_CleanLeads[[#This Row],[Response_Time_Hours]]&gt;72</f>
        <v>0</v>
      </c>
      <c r="AA647" s="13" t="b">
        <f>tbl_CleanLeads[[#This Row],[Status_Clean]]="Converted"</f>
        <v>0</v>
      </c>
    </row>
    <row r="648" spans="1:27">
      <c r="A648" t="s">
        <v>70</v>
      </c>
      <c r="B648" t="s">
        <v>2077</v>
      </c>
      <c r="C648" t="s">
        <v>2078</v>
      </c>
      <c r="D648" t="s">
        <v>7268</v>
      </c>
      <c r="E648" t="s">
        <v>106</v>
      </c>
      <c r="F648" t="s">
        <v>125</v>
      </c>
      <c r="G648" s="1">
        <v>44940</v>
      </c>
      <c r="H648" s="8">
        <f>MONTH(tbl_CleanLeads[[#This Row],[Lead_Date_Final]])</f>
        <v>1</v>
      </c>
      <c r="I648" t="s">
        <v>7317</v>
      </c>
      <c r="J648" t="s">
        <v>7263</v>
      </c>
      <c r="K648" t="s">
        <v>7284</v>
      </c>
      <c r="L648">
        <f>WEEKDAY(tbl_CleanLeads[[#This Row],[Lead_Date_Final]],2)</f>
        <v>6</v>
      </c>
      <c r="M648" t="s">
        <v>7278</v>
      </c>
      <c r="N648">
        <v>7.8</v>
      </c>
      <c r="O648" s="7">
        <v>1252.76</v>
      </c>
      <c r="P648">
        <v>43</v>
      </c>
      <c r="Q648" t="s">
        <v>7289</v>
      </c>
      <c r="R648">
        <f>IF(UPPER(TRIM(Table2[[#This Row],[Status_Clean]]))="CONVERTED",1,0)</f>
        <v>0</v>
      </c>
      <c r="S648">
        <f>IF(ISNUMBER(MATCH(UPPER(TRIM(Table2[[#This Row],[Status_Clean]])),{"CONTACTED","QUALIFIED","CONVERTED"},0)),1,0)</f>
        <v>1</v>
      </c>
      <c r="T648" cm="1">
        <f t="array" ref="T648">_xlfn.SWITCH(UPPER(TRIM(Table2[[#This Row],[Status_Clean]])),"NEW",1,"CONTACTED",2,"QUALIFIED",3,"CONVERTED",4,"LOST",5,99)</f>
        <v>2</v>
      </c>
      <c r="U648" t="str" cm="1">
        <f t="array" ref="U648">_xlfn.LET(_xlpm.x,IFERROR(VALUE(Table2[[#This Row],[Response_Time_Hours]]),""),IF(_xlpm.x="","CHECK",_xlfn.IFS(_xlpm.x&lt;=1,"Immediate",_xlpm.x&lt;=6,"Fast",_xlpm.x&lt;=24,"Moderate",_xlpm.x&gt;24,"Delayed")))</f>
        <v>Moderate</v>
      </c>
      <c r="V648">
        <f>FLOOR(tbl_CleanLeads[[#This Row],[Response_Time_Hours]],6)</f>
        <v>6</v>
      </c>
      <c r="W648" t="str" cm="1">
        <f t="array" ref="W648">IF(Table2[[#This Row],[Interaction_Count_Final]]="","N/A",_xlfn.IFS(Table2[[#This Row],[Interaction_Count_Final]]&lt;=2,"Low",Table2[[#This Row],[Interaction_Count_Final]]&lt;=5,"Medium",Table2[[#This Row],[Interaction_Count_Final]]&gt;=6,"High",TRUE,"CHECK"))</f>
        <v>High</v>
      </c>
      <c r="X648" t="b">
        <f t="shared" si="10"/>
        <v>1</v>
      </c>
      <c r="Y648" t="b">
        <f>tbl_CleanLeads[[#This Row],[Response_Time_Hours]]&gt;24</f>
        <v>0</v>
      </c>
      <c r="Z648" s="13" t="b">
        <f>tbl_CleanLeads[[#This Row],[Response_Time_Hours]]&gt;72</f>
        <v>0</v>
      </c>
      <c r="AA648" s="13" t="b">
        <f>tbl_CleanLeads[[#This Row],[Status_Clean]]="Converted"</f>
        <v>0</v>
      </c>
    </row>
    <row r="649" spans="1:27">
      <c r="A649" t="s">
        <v>90</v>
      </c>
      <c r="B649" t="s">
        <v>2081</v>
      </c>
      <c r="C649" t="s">
        <v>7879</v>
      </c>
      <c r="D649" t="s">
        <v>7258</v>
      </c>
      <c r="E649" t="s">
        <v>69</v>
      </c>
      <c r="F649" t="s">
        <v>173</v>
      </c>
      <c r="G649" s="1">
        <v>44990</v>
      </c>
      <c r="H649" s="8">
        <f>MONTH(tbl_CleanLeads[[#This Row],[Lead_Date_Final]])</f>
        <v>3</v>
      </c>
      <c r="I649" t="s">
        <v>7295</v>
      </c>
      <c r="J649" t="s">
        <v>7263</v>
      </c>
      <c r="K649" t="s">
        <v>7284</v>
      </c>
      <c r="L649">
        <f>WEEKDAY(tbl_CleanLeads[[#This Row],[Lead_Date_Final]],2)</f>
        <v>7</v>
      </c>
      <c r="M649" t="s">
        <v>7293</v>
      </c>
      <c r="N649">
        <v>17.399999999999999</v>
      </c>
      <c r="O649" s="7">
        <v>3684.97</v>
      </c>
      <c r="P649">
        <v>36</v>
      </c>
      <c r="Q649" t="s">
        <v>7266</v>
      </c>
      <c r="R649">
        <f>IF(UPPER(TRIM(Table2[[#This Row],[Status_Clean]]))="CONVERTED",1,0)</f>
        <v>0</v>
      </c>
      <c r="S649">
        <f>IF(ISNUMBER(MATCH(UPPER(TRIM(Table2[[#This Row],[Status_Clean]])),{"CONTACTED","QUALIFIED","CONVERTED"},0)),1,0)</f>
        <v>0</v>
      </c>
      <c r="T649" cm="1">
        <f t="array" ref="T649">_xlfn.SWITCH(UPPER(TRIM(Table2[[#This Row],[Status_Clean]])),"NEW",1,"CONTACTED",2,"QUALIFIED",3,"CONVERTED",4,"LOST",5,99)</f>
        <v>5</v>
      </c>
      <c r="U649" t="str" cm="1">
        <f t="array" ref="U649">_xlfn.LET(_xlpm.x,IFERROR(VALUE(Table2[[#This Row],[Response_Time_Hours]]),""),IF(_xlpm.x="","CHECK",_xlfn.IFS(_xlpm.x&lt;=1,"Immediate",_xlpm.x&lt;=6,"Fast",_xlpm.x&lt;=24,"Moderate",_xlpm.x&gt;24,"Delayed")))</f>
        <v>Moderate</v>
      </c>
      <c r="V649">
        <f>FLOOR(tbl_CleanLeads[[#This Row],[Response_Time_Hours]],6)</f>
        <v>12</v>
      </c>
      <c r="W649" t="str" cm="1">
        <f t="array" ref="W649">IF(Table2[[#This Row],[Interaction_Count_Final]]="","N/A",_xlfn.IFS(Table2[[#This Row],[Interaction_Count_Final]]&lt;=2,"Low",Table2[[#This Row],[Interaction_Count_Final]]&lt;=5,"Medium",Table2[[#This Row],[Interaction_Count_Final]]&gt;=6,"High",TRUE,"CHECK"))</f>
        <v>High</v>
      </c>
      <c r="X649" t="b">
        <f t="shared" si="10"/>
        <v>1</v>
      </c>
      <c r="Y649" t="b">
        <f>tbl_CleanLeads[[#This Row],[Response_Time_Hours]]&gt;24</f>
        <v>0</v>
      </c>
      <c r="Z649" s="13" t="b">
        <f>tbl_CleanLeads[[#This Row],[Response_Time_Hours]]&gt;72</f>
        <v>0</v>
      </c>
      <c r="AA649" s="13" t="b">
        <f>tbl_CleanLeads[[#This Row],[Status_Clean]]="Converted"</f>
        <v>0</v>
      </c>
    </row>
    <row r="650" spans="1:27">
      <c r="A650" t="s">
        <v>90</v>
      </c>
      <c r="B650" t="s">
        <v>2085</v>
      </c>
      <c r="C650" t="s">
        <v>7881</v>
      </c>
      <c r="D650" t="s">
        <v>7274</v>
      </c>
      <c r="E650" t="s">
        <v>473</v>
      </c>
      <c r="F650" t="s">
        <v>71</v>
      </c>
      <c r="G650" s="1">
        <v>45013</v>
      </c>
      <c r="H650" s="8">
        <f>MONTH(tbl_CleanLeads[[#This Row],[Lead_Date_Final]])</f>
        <v>3</v>
      </c>
      <c r="I650" t="s">
        <v>7295</v>
      </c>
      <c r="J650" t="s">
        <v>7263</v>
      </c>
      <c r="K650" t="s">
        <v>7284</v>
      </c>
      <c r="L650">
        <f>WEEKDAY(tbl_CleanLeads[[#This Row],[Lead_Date_Final]],2)</f>
        <v>2</v>
      </c>
      <c r="M650" t="s">
        <v>7265</v>
      </c>
      <c r="N650">
        <v>49.5</v>
      </c>
      <c r="O650" s="7">
        <v>3616.18</v>
      </c>
      <c r="P650">
        <v>20</v>
      </c>
      <c r="Q650" t="s">
        <v>7266</v>
      </c>
      <c r="R650">
        <f>IF(UPPER(TRIM(Table2[[#This Row],[Status_Clean]]))="CONVERTED",1,0)</f>
        <v>0</v>
      </c>
      <c r="S650">
        <f>IF(ISNUMBER(MATCH(UPPER(TRIM(Table2[[#This Row],[Status_Clean]])),{"CONTACTED","QUALIFIED","CONVERTED"},0)),1,0)</f>
        <v>1</v>
      </c>
      <c r="T650" cm="1">
        <f t="array" ref="T650">_xlfn.SWITCH(UPPER(TRIM(Table2[[#This Row],[Status_Clean]])),"NEW",1,"CONTACTED",2,"QUALIFIED",3,"CONVERTED",4,"LOST",5,99)</f>
        <v>3</v>
      </c>
      <c r="U650" t="str" cm="1">
        <f t="array" ref="U650">_xlfn.LET(_xlpm.x,IFERROR(VALUE(Table2[[#This Row],[Response_Time_Hours]]),""),IF(_xlpm.x="","CHECK",_xlfn.IFS(_xlpm.x&lt;=1,"Immediate",_xlpm.x&lt;=6,"Fast",_xlpm.x&lt;=24,"Moderate",_xlpm.x&gt;24,"Delayed")))</f>
        <v>Delayed</v>
      </c>
      <c r="V650">
        <f>FLOOR(tbl_CleanLeads[[#This Row],[Response_Time_Hours]],6)</f>
        <v>48</v>
      </c>
      <c r="W650" t="str" cm="1">
        <f t="array" ref="W650">IF(Table2[[#This Row],[Interaction_Count_Final]]="","N/A",_xlfn.IFS(Table2[[#This Row],[Interaction_Count_Final]]&lt;=2,"Low",Table2[[#This Row],[Interaction_Count_Final]]&lt;=5,"Medium",Table2[[#This Row],[Interaction_Count_Final]]&gt;=6,"High",TRUE,"CHECK"))</f>
        <v>High</v>
      </c>
      <c r="X650" t="b">
        <f t="shared" si="10"/>
        <v>1</v>
      </c>
      <c r="Y650" t="b">
        <f>tbl_CleanLeads[[#This Row],[Response_Time_Hours]]&gt;24</f>
        <v>1</v>
      </c>
      <c r="Z650" s="13" t="b">
        <f>tbl_CleanLeads[[#This Row],[Response_Time_Hours]]&gt;72</f>
        <v>0</v>
      </c>
      <c r="AA650" s="13" t="b">
        <f>tbl_CleanLeads[[#This Row],[Status_Clean]]="Converted"</f>
        <v>0</v>
      </c>
    </row>
    <row r="651" spans="1:27">
      <c r="A651" t="s">
        <v>90</v>
      </c>
      <c r="B651" t="s">
        <v>2088</v>
      </c>
      <c r="C651" t="s">
        <v>2089</v>
      </c>
      <c r="D651" t="s">
        <v>7274</v>
      </c>
      <c r="E651" t="s">
        <v>123</v>
      </c>
      <c r="F651" t="s">
        <v>250</v>
      </c>
      <c r="G651" s="1">
        <v>45446</v>
      </c>
      <c r="H651" s="8">
        <f>MONTH(tbl_CleanLeads[[#This Row],[Lead_Date_Final]])</f>
        <v>6</v>
      </c>
      <c r="I651" t="s">
        <v>7276</v>
      </c>
      <c r="J651" t="s">
        <v>7271</v>
      </c>
      <c r="K651" t="s">
        <v>7277</v>
      </c>
      <c r="L651">
        <f>WEEKDAY(tbl_CleanLeads[[#This Row],[Lead_Date_Final]],2)</f>
        <v>1</v>
      </c>
      <c r="M651" t="s">
        <v>7298</v>
      </c>
      <c r="N651">
        <v>15.2</v>
      </c>
      <c r="O651" s="7">
        <v>2063.2199999999998</v>
      </c>
      <c r="P651">
        <v>39</v>
      </c>
      <c r="Q651" t="s">
        <v>7266</v>
      </c>
      <c r="R651">
        <f>IF(UPPER(TRIM(Table2[[#This Row],[Status_Clean]]))="CONVERTED",1,0)</f>
        <v>1</v>
      </c>
      <c r="S651">
        <f>IF(ISNUMBER(MATCH(UPPER(TRIM(Table2[[#This Row],[Status_Clean]])),{"CONTACTED","QUALIFIED","CONVERTED"},0)),1,0)</f>
        <v>1</v>
      </c>
      <c r="T651" cm="1">
        <f t="array" ref="T651">_xlfn.SWITCH(UPPER(TRIM(Table2[[#This Row],[Status_Clean]])),"NEW",1,"CONTACTED",2,"QUALIFIED",3,"CONVERTED",4,"LOST",5,99)</f>
        <v>4</v>
      </c>
      <c r="U651" t="str" cm="1">
        <f t="array" ref="U651">_xlfn.LET(_xlpm.x,IFERROR(VALUE(Table2[[#This Row],[Response_Time_Hours]]),""),IF(_xlpm.x="","CHECK",_xlfn.IFS(_xlpm.x&lt;=1,"Immediate",_xlpm.x&lt;=6,"Fast",_xlpm.x&lt;=24,"Moderate",_xlpm.x&gt;24,"Delayed")))</f>
        <v>Moderate</v>
      </c>
      <c r="V651">
        <f>FLOOR(tbl_CleanLeads[[#This Row],[Response_Time_Hours]],6)</f>
        <v>12</v>
      </c>
      <c r="W651" t="str" cm="1">
        <f t="array" ref="W651">IF(Table2[[#This Row],[Interaction_Count_Final]]="","N/A",_xlfn.IFS(Table2[[#This Row],[Interaction_Count_Final]]&lt;=2,"Low",Table2[[#This Row],[Interaction_Count_Final]]&lt;=5,"Medium",Table2[[#This Row],[Interaction_Count_Final]]&gt;=6,"High",TRUE,"CHECK"))</f>
        <v>High</v>
      </c>
      <c r="X651" t="b">
        <f t="shared" si="10"/>
        <v>1</v>
      </c>
      <c r="Y651" t="b">
        <f>tbl_CleanLeads[[#This Row],[Response_Time_Hours]]&gt;24</f>
        <v>0</v>
      </c>
      <c r="Z651" s="13" t="b">
        <f>tbl_CleanLeads[[#This Row],[Response_Time_Hours]]&gt;72</f>
        <v>0</v>
      </c>
      <c r="AA651" s="13" t="b">
        <f>tbl_CleanLeads[[#This Row],[Status_Clean]]="Converted"</f>
        <v>1</v>
      </c>
    </row>
    <row r="652" spans="1:27">
      <c r="A652" t="s">
        <v>70</v>
      </c>
      <c r="B652" t="s">
        <v>2092</v>
      </c>
      <c r="C652" t="s">
        <v>2093</v>
      </c>
      <c r="D652" t="s">
        <v>7280</v>
      </c>
      <c r="E652" t="s">
        <v>469</v>
      </c>
      <c r="F652" t="s">
        <v>71</v>
      </c>
      <c r="G652" s="1">
        <v>45595</v>
      </c>
      <c r="H652" s="8">
        <f>MONTH(tbl_CleanLeads[[#This Row],[Lead_Date_Final]])</f>
        <v>10</v>
      </c>
      <c r="I652" t="s">
        <v>7270</v>
      </c>
      <c r="J652" t="s">
        <v>7271</v>
      </c>
      <c r="K652" t="s">
        <v>7264</v>
      </c>
      <c r="L652">
        <f>WEEKDAY(tbl_CleanLeads[[#This Row],[Lead_Date_Final]],2)</f>
        <v>3</v>
      </c>
      <c r="M652" t="s">
        <v>7272</v>
      </c>
      <c r="N652">
        <v>57.7</v>
      </c>
      <c r="O652" s="7">
        <v>3859.9</v>
      </c>
      <c r="P652">
        <v>46</v>
      </c>
      <c r="Q652" t="s">
        <v>7266</v>
      </c>
      <c r="R652">
        <f>IF(UPPER(TRIM(Table2[[#This Row],[Status_Clean]]))="CONVERTED",1,0)</f>
        <v>0</v>
      </c>
      <c r="S652">
        <f>IF(ISNUMBER(MATCH(UPPER(TRIM(Table2[[#This Row],[Status_Clean]])),{"CONTACTED","QUALIFIED","CONVERTED"},0)),1,0)</f>
        <v>1</v>
      </c>
      <c r="T652" cm="1">
        <f t="array" ref="T652">_xlfn.SWITCH(UPPER(TRIM(Table2[[#This Row],[Status_Clean]])),"NEW",1,"CONTACTED",2,"QUALIFIED",3,"CONVERTED",4,"LOST",5,99)</f>
        <v>3</v>
      </c>
      <c r="U652" t="str" cm="1">
        <f t="array" ref="U652">_xlfn.LET(_xlpm.x,IFERROR(VALUE(Table2[[#This Row],[Response_Time_Hours]]),""),IF(_xlpm.x="","CHECK",_xlfn.IFS(_xlpm.x&lt;=1,"Immediate",_xlpm.x&lt;=6,"Fast",_xlpm.x&lt;=24,"Moderate",_xlpm.x&gt;24,"Delayed")))</f>
        <v>Delayed</v>
      </c>
      <c r="V652">
        <f>FLOOR(tbl_CleanLeads[[#This Row],[Response_Time_Hours]],6)</f>
        <v>54</v>
      </c>
      <c r="W652" t="str" cm="1">
        <f t="array" ref="W652">IF(Table2[[#This Row],[Interaction_Count_Final]]="","N/A",_xlfn.IFS(Table2[[#This Row],[Interaction_Count_Final]]&lt;=2,"Low",Table2[[#This Row],[Interaction_Count_Final]]&lt;=5,"Medium",Table2[[#This Row],[Interaction_Count_Final]]&gt;=6,"High",TRUE,"CHECK"))</f>
        <v>High</v>
      </c>
      <c r="X652" t="b">
        <f t="shared" si="10"/>
        <v>1</v>
      </c>
      <c r="Y652" t="b">
        <f>tbl_CleanLeads[[#This Row],[Response_Time_Hours]]&gt;24</f>
        <v>1</v>
      </c>
      <c r="Z652" s="13" t="b">
        <f>tbl_CleanLeads[[#This Row],[Response_Time_Hours]]&gt;72</f>
        <v>0</v>
      </c>
      <c r="AA652" s="13" t="b">
        <f>tbl_CleanLeads[[#This Row],[Status_Clean]]="Converted"</f>
        <v>0</v>
      </c>
    </row>
    <row r="653" spans="1:27">
      <c r="A653" t="s">
        <v>70</v>
      </c>
      <c r="B653" t="s">
        <v>2095</v>
      </c>
      <c r="C653" t="s">
        <v>2096</v>
      </c>
      <c r="D653" t="s">
        <v>7303</v>
      </c>
      <c r="E653" t="s">
        <v>101</v>
      </c>
      <c r="F653" t="s">
        <v>250</v>
      </c>
      <c r="G653" s="1">
        <v>44943</v>
      </c>
      <c r="H653" s="8">
        <f>MONTH(tbl_CleanLeads[[#This Row],[Lead_Date_Final]])</f>
        <v>1</v>
      </c>
      <c r="I653" t="s">
        <v>7317</v>
      </c>
      <c r="J653" t="s">
        <v>7263</v>
      </c>
      <c r="K653" t="s">
        <v>7284</v>
      </c>
      <c r="L653">
        <f>WEEKDAY(tbl_CleanLeads[[#This Row],[Lead_Date_Final]],2)</f>
        <v>2</v>
      </c>
      <c r="M653" t="s">
        <v>7265</v>
      </c>
      <c r="N653">
        <v>59.1</v>
      </c>
      <c r="O653" s="7">
        <v>2766.53</v>
      </c>
      <c r="P653">
        <v>42</v>
      </c>
      <c r="Q653" t="s">
        <v>7266</v>
      </c>
      <c r="R653">
        <f>IF(UPPER(TRIM(Table2[[#This Row],[Status_Clean]]))="CONVERTED",1,0)</f>
        <v>1</v>
      </c>
      <c r="S653">
        <f>IF(ISNUMBER(MATCH(UPPER(TRIM(Table2[[#This Row],[Status_Clean]])),{"CONTACTED","QUALIFIED","CONVERTED"},0)),1,0)</f>
        <v>1</v>
      </c>
      <c r="T653" cm="1">
        <f t="array" ref="T653">_xlfn.SWITCH(UPPER(TRIM(Table2[[#This Row],[Status_Clean]])),"NEW",1,"CONTACTED",2,"QUALIFIED",3,"CONVERTED",4,"LOST",5,99)</f>
        <v>4</v>
      </c>
      <c r="U653" t="str" cm="1">
        <f t="array" ref="U653">_xlfn.LET(_xlpm.x,IFERROR(VALUE(Table2[[#This Row],[Response_Time_Hours]]),""),IF(_xlpm.x="","CHECK",_xlfn.IFS(_xlpm.x&lt;=1,"Immediate",_xlpm.x&lt;=6,"Fast",_xlpm.x&lt;=24,"Moderate",_xlpm.x&gt;24,"Delayed")))</f>
        <v>Delayed</v>
      </c>
      <c r="V653">
        <f>FLOOR(tbl_CleanLeads[[#This Row],[Response_Time_Hours]],6)</f>
        <v>54</v>
      </c>
      <c r="W653" t="str" cm="1">
        <f t="array" ref="W653">IF(Table2[[#This Row],[Interaction_Count_Final]]="","N/A",_xlfn.IFS(Table2[[#This Row],[Interaction_Count_Final]]&lt;=2,"Low",Table2[[#This Row],[Interaction_Count_Final]]&lt;=5,"Medium",Table2[[#This Row],[Interaction_Count_Final]]&gt;=6,"High",TRUE,"CHECK"))</f>
        <v>High</v>
      </c>
      <c r="X653" t="b">
        <f t="shared" si="10"/>
        <v>1</v>
      </c>
      <c r="Y653" t="b">
        <f>tbl_CleanLeads[[#This Row],[Response_Time_Hours]]&gt;24</f>
        <v>1</v>
      </c>
      <c r="Z653" s="13" t="b">
        <f>tbl_CleanLeads[[#This Row],[Response_Time_Hours]]&gt;72</f>
        <v>0</v>
      </c>
      <c r="AA653" s="13" t="b">
        <f>tbl_CleanLeads[[#This Row],[Status_Clean]]="Converted"</f>
        <v>1</v>
      </c>
    </row>
    <row r="654" spans="1:27">
      <c r="A654" t="s">
        <v>63</v>
      </c>
      <c r="B654" t="s">
        <v>2098</v>
      </c>
      <c r="C654" t="s">
        <v>2099</v>
      </c>
      <c r="D654" t="s">
        <v>7258</v>
      </c>
      <c r="E654" t="s">
        <v>792</v>
      </c>
      <c r="F654" t="s">
        <v>193</v>
      </c>
      <c r="G654" s="1">
        <v>45234</v>
      </c>
      <c r="H654" s="8">
        <f>MONTH(tbl_CleanLeads[[#This Row],[Lead_Date_Final]])</f>
        <v>11</v>
      </c>
      <c r="I654" t="s">
        <v>7300</v>
      </c>
      <c r="J654" t="s">
        <v>7263</v>
      </c>
      <c r="K654" t="s">
        <v>7264</v>
      </c>
      <c r="L654">
        <f>WEEKDAY(tbl_CleanLeads[[#This Row],[Lead_Date_Final]],2)</f>
        <v>6</v>
      </c>
      <c r="M654" t="s">
        <v>7278</v>
      </c>
      <c r="N654">
        <v>19</v>
      </c>
      <c r="O654" s="7">
        <v>2724.8</v>
      </c>
      <c r="P654" t="s">
        <v>232</v>
      </c>
      <c r="Q654" t="s">
        <v>7266</v>
      </c>
      <c r="R654">
        <f>IF(UPPER(TRIM(Table2[[#This Row],[Status_Clean]]))="CONVERTED",1,0)</f>
        <v>0</v>
      </c>
      <c r="S654">
        <f>IF(ISNUMBER(MATCH(UPPER(TRIM(Table2[[#This Row],[Status_Clean]])),{"CONTACTED","QUALIFIED","CONVERTED"},0)),1,0)</f>
        <v>0</v>
      </c>
      <c r="T654" cm="1">
        <f t="array" ref="T654">_xlfn.SWITCH(UPPER(TRIM(Table2[[#This Row],[Status_Clean]])),"NEW",1,"CONTACTED",2,"QUALIFIED",3,"CONVERTED",4,"LOST",5,99)</f>
        <v>1</v>
      </c>
      <c r="U654" t="str" cm="1">
        <f t="array" ref="U654">_xlfn.LET(_xlpm.x,IFERROR(VALUE(Table2[[#This Row],[Response_Time_Hours]]),""),IF(_xlpm.x="","CHECK",_xlfn.IFS(_xlpm.x&lt;=1,"Immediate",_xlpm.x&lt;=6,"Fast",_xlpm.x&lt;=24,"Moderate",_xlpm.x&gt;24,"Delayed")))</f>
        <v>Moderate</v>
      </c>
      <c r="V654">
        <f>FLOOR(tbl_CleanLeads[[#This Row],[Response_Time_Hours]],6)</f>
        <v>18</v>
      </c>
      <c r="W654" t="str" cm="1">
        <f t="array" ref="W654">IF(Table2[[#This Row],[Interaction_Count_Final]]="","N/A",_xlfn.IFS(Table2[[#This Row],[Interaction_Count_Final]]&lt;=2,"Low",Table2[[#This Row],[Interaction_Count_Final]]&lt;=5,"Medium",Table2[[#This Row],[Interaction_Count_Final]]&gt;=6,"High",TRUE,"CHECK"))</f>
        <v>High</v>
      </c>
      <c r="X654" t="b">
        <f t="shared" si="10"/>
        <v>1</v>
      </c>
      <c r="Y654" t="b">
        <f>tbl_CleanLeads[[#This Row],[Response_Time_Hours]]&gt;24</f>
        <v>0</v>
      </c>
      <c r="Z654" s="13" t="b">
        <f>tbl_CleanLeads[[#This Row],[Response_Time_Hours]]&gt;72</f>
        <v>0</v>
      </c>
      <c r="AA654" s="13" t="b">
        <f>tbl_CleanLeads[[#This Row],[Status_Clean]]="Converted"</f>
        <v>0</v>
      </c>
    </row>
    <row r="655" spans="1:27">
      <c r="A655" t="s">
        <v>102</v>
      </c>
      <c r="B655" t="s">
        <v>2100</v>
      </c>
      <c r="C655" t="s">
        <v>2101</v>
      </c>
      <c r="D655" t="s">
        <v>7268</v>
      </c>
      <c r="E655" t="s">
        <v>7308</v>
      </c>
      <c r="F655" t="s">
        <v>250</v>
      </c>
      <c r="G655" s="1">
        <v>45274</v>
      </c>
      <c r="H655" s="8">
        <f>MONTH(tbl_CleanLeads[[#This Row],[Lead_Date_Final]])</f>
        <v>12</v>
      </c>
      <c r="I655" t="s">
        <v>7262</v>
      </c>
      <c r="J655" t="s">
        <v>7263</v>
      </c>
      <c r="K655" t="s">
        <v>7264</v>
      </c>
      <c r="L655">
        <f>WEEKDAY(tbl_CleanLeads[[#This Row],[Lead_Date_Final]],2)</f>
        <v>4</v>
      </c>
      <c r="M655" t="s">
        <v>7285</v>
      </c>
      <c r="N655">
        <v>19.200000000000003</v>
      </c>
      <c r="O655" s="7">
        <v>1082.08</v>
      </c>
      <c r="P655" t="s">
        <v>232</v>
      </c>
      <c r="Q655" t="s">
        <v>7289</v>
      </c>
      <c r="R655">
        <f>IF(UPPER(TRIM(Table2[[#This Row],[Status_Clean]]))="CONVERTED",1,0)</f>
        <v>1</v>
      </c>
      <c r="S655">
        <f>IF(ISNUMBER(MATCH(UPPER(TRIM(Table2[[#This Row],[Status_Clean]])),{"CONTACTED","QUALIFIED","CONVERTED"},0)),1,0)</f>
        <v>1</v>
      </c>
      <c r="T655" cm="1">
        <f t="array" ref="T655">_xlfn.SWITCH(UPPER(TRIM(Table2[[#This Row],[Status_Clean]])),"NEW",1,"CONTACTED",2,"QUALIFIED",3,"CONVERTED",4,"LOST",5,99)</f>
        <v>4</v>
      </c>
      <c r="U655" t="str" cm="1">
        <f t="array" ref="U655">_xlfn.LET(_xlpm.x,IFERROR(VALUE(Table2[[#This Row],[Response_Time_Hours]]),""),IF(_xlpm.x="","CHECK",_xlfn.IFS(_xlpm.x&lt;=1,"Immediate",_xlpm.x&lt;=6,"Fast",_xlpm.x&lt;=24,"Moderate",_xlpm.x&gt;24,"Delayed")))</f>
        <v>Moderate</v>
      </c>
      <c r="V655">
        <f>FLOOR(tbl_CleanLeads[[#This Row],[Response_Time_Hours]],6)</f>
        <v>18</v>
      </c>
      <c r="W655" t="str" cm="1">
        <f t="array" ref="W655">IF(Table2[[#This Row],[Interaction_Count_Final]]="","N/A",_xlfn.IFS(Table2[[#This Row],[Interaction_Count_Final]]&lt;=2,"Low",Table2[[#This Row],[Interaction_Count_Final]]&lt;=5,"Medium",Table2[[#This Row],[Interaction_Count_Final]]&gt;=6,"High",TRUE,"CHECK"))</f>
        <v>High</v>
      </c>
      <c r="X655" t="b">
        <f t="shared" si="10"/>
        <v>1</v>
      </c>
      <c r="Y655" t="b">
        <f>tbl_CleanLeads[[#This Row],[Response_Time_Hours]]&gt;24</f>
        <v>0</v>
      </c>
      <c r="Z655" s="13" t="b">
        <f>tbl_CleanLeads[[#This Row],[Response_Time_Hours]]&gt;72</f>
        <v>0</v>
      </c>
      <c r="AA655" s="13" t="b">
        <f>tbl_CleanLeads[[#This Row],[Status_Clean]]="Converted"</f>
        <v>1</v>
      </c>
    </row>
    <row r="656" spans="1:27">
      <c r="A656" t="s">
        <v>90</v>
      </c>
      <c r="B656" t="s">
        <v>2103</v>
      </c>
      <c r="C656" t="s">
        <v>2104</v>
      </c>
      <c r="D656" t="s">
        <v>7268</v>
      </c>
      <c r="E656" t="s">
        <v>7308</v>
      </c>
      <c r="F656" t="s">
        <v>193</v>
      </c>
      <c r="G656" s="1">
        <v>45370</v>
      </c>
      <c r="H656" s="8">
        <f>MONTH(tbl_CleanLeads[[#This Row],[Lead_Date_Final]])</f>
        <v>3</v>
      </c>
      <c r="I656" t="s">
        <v>7295</v>
      </c>
      <c r="J656" t="s">
        <v>7271</v>
      </c>
      <c r="K656" t="s">
        <v>7284</v>
      </c>
      <c r="L656">
        <f>WEEKDAY(tbl_CleanLeads[[#This Row],[Lead_Date_Final]],2)</f>
        <v>2</v>
      </c>
      <c r="M656" t="s">
        <v>7265</v>
      </c>
      <c r="N656">
        <v>24</v>
      </c>
      <c r="O656" s="7">
        <v>4371.79</v>
      </c>
      <c r="P656">
        <v>23</v>
      </c>
      <c r="Q656" t="s">
        <v>7273</v>
      </c>
      <c r="R656">
        <f>IF(UPPER(TRIM(Table2[[#This Row],[Status_Clean]]))="CONVERTED",1,0)</f>
        <v>0</v>
      </c>
      <c r="S656">
        <f>IF(ISNUMBER(MATCH(UPPER(TRIM(Table2[[#This Row],[Status_Clean]])),{"CONTACTED","QUALIFIED","CONVERTED"},0)),1,0)</f>
        <v>0</v>
      </c>
      <c r="T656" cm="1">
        <f t="array" ref="T656">_xlfn.SWITCH(UPPER(TRIM(Table2[[#This Row],[Status_Clean]])),"NEW",1,"CONTACTED",2,"QUALIFIED",3,"CONVERTED",4,"LOST",5,99)</f>
        <v>1</v>
      </c>
      <c r="U656" t="str" cm="1">
        <f t="array" ref="U656">_xlfn.LET(_xlpm.x,IFERROR(VALUE(Table2[[#This Row],[Response_Time_Hours]]),""),IF(_xlpm.x="","CHECK",_xlfn.IFS(_xlpm.x&lt;=1,"Immediate",_xlpm.x&lt;=6,"Fast",_xlpm.x&lt;=24,"Moderate",_xlpm.x&gt;24,"Delayed")))</f>
        <v>Moderate</v>
      </c>
      <c r="V656">
        <f>FLOOR(tbl_CleanLeads[[#This Row],[Response_Time_Hours]],6)</f>
        <v>24</v>
      </c>
      <c r="W656" t="str" cm="1">
        <f t="array" ref="W656">IF(Table2[[#This Row],[Interaction_Count_Final]]="","N/A",_xlfn.IFS(Table2[[#This Row],[Interaction_Count_Final]]&lt;=2,"Low",Table2[[#This Row],[Interaction_Count_Final]]&lt;=5,"Medium",Table2[[#This Row],[Interaction_Count_Final]]&gt;=6,"High",TRUE,"CHECK"))</f>
        <v>High</v>
      </c>
      <c r="X656" t="b">
        <f t="shared" si="10"/>
        <v>1</v>
      </c>
      <c r="Y656" t="b">
        <f>tbl_CleanLeads[[#This Row],[Response_Time_Hours]]&gt;24</f>
        <v>0</v>
      </c>
      <c r="Z656" s="13" t="b">
        <f>tbl_CleanLeads[[#This Row],[Response_Time_Hours]]&gt;72</f>
        <v>0</v>
      </c>
      <c r="AA656" s="13" t="b">
        <f>tbl_CleanLeads[[#This Row],[Status_Clean]]="Converted"</f>
        <v>0</v>
      </c>
    </row>
    <row r="657" spans="1:27">
      <c r="A657" t="s">
        <v>70</v>
      </c>
      <c r="B657" t="s">
        <v>2107</v>
      </c>
      <c r="C657" t="s">
        <v>2108</v>
      </c>
      <c r="D657" t="s">
        <v>7274</v>
      </c>
      <c r="E657" t="s">
        <v>363</v>
      </c>
      <c r="F657" t="s">
        <v>125</v>
      </c>
      <c r="G657" s="1">
        <v>45631</v>
      </c>
      <c r="H657" s="8">
        <f>MONTH(tbl_CleanLeads[[#This Row],[Lead_Date_Final]])</f>
        <v>12</v>
      </c>
      <c r="I657" t="s">
        <v>7262</v>
      </c>
      <c r="J657" t="s">
        <v>7271</v>
      </c>
      <c r="K657" t="s">
        <v>7264</v>
      </c>
      <c r="L657">
        <f>WEEKDAY(tbl_CleanLeads[[#This Row],[Lead_Date_Final]],2)</f>
        <v>4</v>
      </c>
      <c r="M657" t="s">
        <v>7285</v>
      </c>
      <c r="N657">
        <v>3</v>
      </c>
      <c r="O657" s="7">
        <v>4513.9399999999996</v>
      </c>
      <c r="P657">
        <v>34</v>
      </c>
      <c r="Q657" t="s">
        <v>7273</v>
      </c>
      <c r="R657">
        <f>IF(UPPER(TRIM(Table2[[#This Row],[Status_Clean]]))="CONVERTED",1,0)</f>
        <v>0</v>
      </c>
      <c r="S657">
        <f>IF(ISNUMBER(MATCH(UPPER(TRIM(Table2[[#This Row],[Status_Clean]])),{"CONTACTED","QUALIFIED","CONVERTED"},0)),1,0)</f>
        <v>1</v>
      </c>
      <c r="T657" cm="1">
        <f t="array" ref="T657">_xlfn.SWITCH(UPPER(TRIM(Table2[[#This Row],[Status_Clean]])),"NEW",1,"CONTACTED",2,"QUALIFIED",3,"CONVERTED",4,"LOST",5,99)</f>
        <v>2</v>
      </c>
      <c r="U657" t="str" cm="1">
        <f t="array" ref="U657">_xlfn.LET(_xlpm.x,IFERROR(VALUE(Table2[[#This Row],[Response_Time_Hours]]),""),IF(_xlpm.x="","CHECK",_xlfn.IFS(_xlpm.x&lt;=1,"Immediate",_xlpm.x&lt;=6,"Fast",_xlpm.x&lt;=24,"Moderate",_xlpm.x&gt;24,"Delayed")))</f>
        <v>Fast</v>
      </c>
      <c r="V657">
        <f>FLOOR(tbl_CleanLeads[[#This Row],[Response_Time_Hours]],6)</f>
        <v>0</v>
      </c>
      <c r="W657" t="str" cm="1">
        <f t="array" ref="W657">IF(Table2[[#This Row],[Interaction_Count_Final]]="","N/A",_xlfn.IFS(Table2[[#This Row],[Interaction_Count_Final]]&lt;=2,"Low",Table2[[#This Row],[Interaction_Count_Final]]&lt;=5,"Medium",Table2[[#This Row],[Interaction_Count_Final]]&gt;=6,"High",TRUE,"CHECK"))</f>
        <v>High</v>
      </c>
      <c r="X657" t="b">
        <f t="shared" si="10"/>
        <v>1</v>
      </c>
      <c r="Y657" t="b">
        <f>tbl_CleanLeads[[#This Row],[Response_Time_Hours]]&gt;24</f>
        <v>0</v>
      </c>
      <c r="Z657" s="13" t="b">
        <f>tbl_CleanLeads[[#This Row],[Response_Time_Hours]]&gt;72</f>
        <v>0</v>
      </c>
      <c r="AA657" s="13" t="b">
        <f>tbl_CleanLeads[[#This Row],[Status_Clean]]="Converted"</f>
        <v>0</v>
      </c>
    </row>
    <row r="658" spans="1:27">
      <c r="A658" t="s">
        <v>63</v>
      </c>
      <c r="B658" t="s">
        <v>2109</v>
      </c>
      <c r="C658" t="s">
        <v>2110</v>
      </c>
      <c r="D658" t="s">
        <v>7280</v>
      </c>
      <c r="E658" t="s">
        <v>363</v>
      </c>
      <c r="F658" t="s">
        <v>193</v>
      </c>
      <c r="G658" s="1">
        <v>45508</v>
      </c>
      <c r="H658" s="8">
        <f>MONTH(tbl_CleanLeads[[#This Row],[Lead_Date_Final]])</f>
        <v>8</v>
      </c>
      <c r="I658" t="s">
        <v>7310</v>
      </c>
      <c r="J658" t="s">
        <v>7271</v>
      </c>
      <c r="K658" t="s">
        <v>7288</v>
      </c>
      <c r="L658">
        <f>WEEKDAY(tbl_CleanLeads[[#This Row],[Lead_Date_Final]],2)</f>
        <v>7</v>
      </c>
      <c r="M658" t="s">
        <v>7293</v>
      </c>
      <c r="N658">
        <v>64.599999999999994</v>
      </c>
      <c r="O658" s="7">
        <v>2866.76</v>
      </c>
      <c r="P658">
        <v>6</v>
      </c>
      <c r="Q658" t="s">
        <v>7266</v>
      </c>
      <c r="R658">
        <f>IF(UPPER(TRIM(Table2[[#This Row],[Status_Clean]]))="CONVERTED",1,0)</f>
        <v>0</v>
      </c>
      <c r="S658">
        <f>IF(ISNUMBER(MATCH(UPPER(TRIM(Table2[[#This Row],[Status_Clean]])),{"CONTACTED","QUALIFIED","CONVERTED"},0)),1,0)</f>
        <v>0</v>
      </c>
      <c r="T658" cm="1">
        <f t="array" ref="T658">_xlfn.SWITCH(UPPER(TRIM(Table2[[#This Row],[Status_Clean]])),"NEW",1,"CONTACTED",2,"QUALIFIED",3,"CONVERTED",4,"LOST",5,99)</f>
        <v>1</v>
      </c>
      <c r="U658" t="str" cm="1">
        <f t="array" ref="U658">_xlfn.LET(_xlpm.x,IFERROR(VALUE(Table2[[#This Row],[Response_Time_Hours]]),""),IF(_xlpm.x="","CHECK",_xlfn.IFS(_xlpm.x&lt;=1,"Immediate",_xlpm.x&lt;=6,"Fast",_xlpm.x&lt;=24,"Moderate",_xlpm.x&gt;24,"Delayed")))</f>
        <v>Delayed</v>
      </c>
      <c r="V658">
        <f>FLOOR(tbl_CleanLeads[[#This Row],[Response_Time_Hours]],6)</f>
        <v>60</v>
      </c>
      <c r="W658" t="str" cm="1">
        <f t="array" ref="W658">IF(Table2[[#This Row],[Interaction_Count_Final]]="","N/A",_xlfn.IFS(Table2[[#This Row],[Interaction_Count_Final]]&lt;=2,"Low",Table2[[#This Row],[Interaction_Count_Final]]&lt;=5,"Medium",Table2[[#This Row],[Interaction_Count_Final]]&gt;=6,"High",TRUE,"CHECK"))</f>
        <v>High</v>
      </c>
      <c r="X658" t="b">
        <f t="shared" si="10"/>
        <v>1</v>
      </c>
      <c r="Y658" t="b">
        <f>tbl_CleanLeads[[#This Row],[Response_Time_Hours]]&gt;24</f>
        <v>1</v>
      </c>
      <c r="Z658" s="13" t="b">
        <f>tbl_CleanLeads[[#This Row],[Response_Time_Hours]]&gt;72</f>
        <v>0</v>
      </c>
      <c r="AA658" s="13" t="b">
        <f>tbl_CleanLeads[[#This Row],[Status_Clean]]="Converted"</f>
        <v>0</v>
      </c>
    </row>
    <row r="659" spans="1:27">
      <c r="A659" t="s">
        <v>102</v>
      </c>
      <c r="B659" t="s">
        <v>2111</v>
      </c>
      <c r="C659" t="s">
        <v>2112</v>
      </c>
      <c r="D659" t="s">
        <v>7274</v>
      </c>
      <c r="E659" t="s">
        <v>123</v>
      </c>
      <c r="F659" t="s">
        <v>125</v>
      </c>
      <c r="G659" s="1">
        <v>45409</v>
      </c>
      <c r="H659" s="8">
        <f>MONTH(tbl_CleanLeads[[#This Row],[Lead_Date_Final]])</f>
        <v>4</v>
      </c>
      <c r="I659" t="s">
        <v>7297</v>
      </c>
      <c r="J659" t="s">
        <v>7271</v>
      </c>
      <c r="K659" t="s">
        <v>7277</v>
      </c>
      <c r="L659">
        <f>WEEKDAY(tbl_CleanLeads[[#This Row],[Lead_Date_Final]],2)</f>
        <v>6</v>
      </c>
      <c r="M659" t="s">
        <v>7278</v>
      </c>
      <c r="N659">
        <v>13.6</v>
      </c>
      <c r="O659" s="7">
        <v>2054.0100000000002</v>
      </c>
      <c r="P659">
        <v>31</v>
      </c>
      <c r="Q659" t="s">
        <v>7266</v>
      </c>
      <c r="R659">
        <f>IF(UPPER(TRIM(Table2[[#This Row],[Status_Clean]]))="CONVERTED",1,0)</f>
        <v>0</v>
      </c>
      <c r="S659">
        <f>IF(ISNUMBER(MATCH(UPPER(TRIM(Table2[[#This Row],[Status_Clean]])),{"CONTACTED","QUALIFIED","CONVERTED"},0)),1,0)</f>
        <v>1</v>
      </c>
      <c r="T659" cm="1">
        <f t="array" ref="T659">_xlfn.SWITCH(UPPER(TRIM(Table2[[#This Row],[Status_Clean]])),"NEW",1,"CONTACTED",2,"QUALIFIED",3,"CONVERTED",4,"LOST",5,99)</f>
        <v>2</v>
      </c>
      <c r="U659" t="str" cm="1">
        <f t="array" ref="U659">_xlfn.LET(_xlpm.x,IFERROR(VALUE(Table2[[#This Row],[Response_Time_Hours]]),""),IF(_xlpm.x="","CHECK",_xlfn.IFS(_xlpm.x&lt;=1,"Immediate",_xlpm.x&lt;=6,"Fast",_xlpm.x&lt;=24,"Moderate",_xlpm.x&gt;24,"Delayed")))</f>
        <v>Moderate</v>
      </c>
      <c r="V659">
        <f>FLOOR(tbl_CleanLeads[[#This Row],[Response_Time_Hours]],6)</f>
        <v>12</v>
      </c>
      <c r="W659" t="str" cm="1">
        <f t="array" ref="W659">IF(Table2[[#This Row],[Interaction_Count_Final]]="","N/A",_xlfn.IFS(Table2[[#This Row],[Interaction_Count_Final]]&lt;=2,"Low",Table2[[#This Row],[Interaction_Count_Final]]&lt;=5,"Medium",Table2[[#This Row],[Interaction_Count_Final]]&gt;=6,"High",TRUE,"CHECK"))</f>
        <v>High</v>
      </c>
      <c r="X659" t="b">
        <f t="shared" si="10"/>
        <v>1</v>
      </c>
      <c r="Y659" t="b">
        <f>tbl_CleanLeads[[#This Row],[Response_Time_Hours]]&gt;24</f>
        <v>0</v>
      </c>
      <c r="Z659" s="13" t="b">
        <f>tbl_CleanLeads[[#This Row],[Response_Time_Hours]]&gt;72</f>
        <v>0</v>
      </c>
      <c r="AA659" s="13" t="b">
        <f>tbl_CleanLeads[[#This Row],[Status_Clean]]="Converted"</f>
        <v>0</v>
      </c>
    </row>
    <row r="660" spans="1:27">
      <c r="A660" t="s">
        <v>70</v>
      </c>
      <c r="B660" t="s">
        <v>2115</v>
      </c>
      <c r="C660" t="s">
        <v>2116</v>
      </c>
      <c r="D660" t="s">
        <v>7274</v>
      </c>
      <c r="E660" t="s">
        <v>254</v>
      </c>
      <c r="F660" t="s">
        <v>193</v>
      </c>
      <c r="G660" s="1">
        <v>45118</v>
      </c>
      <c r="H660" s="8">
        <f>MONTH(tbl_CleanLeads[[#This Row],[Lead_Date_Final]])</f>
        <v>7</v>
      </c>
      <c r="I660" t="s">
        <v>7305</v>
      </c>
      <c r="J660" t="s">
        <v>7263</v>
      </c>
      <c r="K660" t="s">
        <v>7288</v>
      </c>
      <c r="L660">
        <f>WEEKDAY(tbl_CleanLeads[[#This Row],[Lead_Date_Final]],2)</f>
        <v>2</v>
      </c>
      <c r="M660" t="s">
        <v>7265</v>
      </c>
      <c r="N660">
        <v>40.1</v>
      </c>
      <c r="O660" s="7">
        <v>1583.3</v>
      </c>
      <c r="P660">
        <v>37</v>
      </c>
      <c r="Q660" t="s">
        <v>7289</v>
      </c>
      <c r="R660">
        <f>IF(UPPER(TRIM(Table2[[#This Row],[Status_Clean]]))="CONVERTED",1,0)</f>
        <v>0</v>
      </c>
      <c r="S660">
        <f>IF(ISNUMBER(MATCH(UPPER(TRIM(Table2[[#This Row],[Status_Clean]])),{"CONTACTED","QUALIFIED","CONVERTED"},0)),1,0)</f>
        <v>0</v>
      </c>
      <c r="T660" cm="1">
        <f t="array" ref="T660">_xlfn.SWITCH(UPPER(TRIM(Table2[[#This Row],[Status_Clean]])),"NEW",1,"CONTACTED",2,"QUALIFIED",3,"CONVERTED",4,"LOST",5,99)</f>
        <v>1</v>
      </c>
      <c r="U660" t="str" cm="1">
        <f t="array" ref="U660">_xlfn.LET(_xlpm.x,IFERROR(VALUE(Table2[[#This Row],[Response_Time_Hours]]),""),IF(_xlpm.x="","CHECK",_xlfn.IFS(_xlpm.x&lt;=1,"Immediate",_xlpm.x&lt;=6,"Fast",_xlpm.x&lt;=24,"Moderate",_xlpm.x&gt;24,"Delayed")))</f>
        <v>Delayed</v>
      </c>
      <c r="V660">
        <f>FLOOR(tbl_CleanLeads[[#This Row],[Response_Time_Hours]],6)</f>
        <v>36</v>
      </c>
      <c r="W660" t="str" cm="1">
        <f t="array" ref="W660">IF(Table2[[#This Row],[Interaction_Count_Final]]="","N/A",_xlfn.IFS(Table2[[#This Row],[Interaction_Count_Final]]&lt;=2,"Low",Table2[[#This Row],[Interaction_Count_Final]]&lt;=5,"Medium",Table2[[#This Row],[Interaction_Count_Final]]&gt;=6,"High",TRUE,"CHECK"))</f>
        <v>High</v>
      </c>
      <c r="X660" t="b">
        <f t="shared" si="10"/>
        <v>1</v>
      </c>
      <c r="Y660" t="b">
        <f>tbl_CleanLeads[[#This Row],[Response_Time_Hours]]&gt;24</f>
        <v>1</v>
      </c>
      <c r="Z660" s="13" t="b">
        <f>tbl_CleanLeads[[#This Row],[Response_Time_Hours]]&gt;72</f>
        <v>0</v>
      </c>
      <c r="AA660" s="13" t="b">
        <f>tbl_CleanLeads[[#This Row],[Status_Clean]]="Converted"</f>
        <v>0</v>
      </c>
    </row>
    <row r="661" spans="1:27">
      <c r="A661" t="s">
        <v>70</v>
      </c>
      <c r="B661" t="s">
        <v>2118</v>
      </c>
      <c r="C661" t="s">
        <v>2119</v>
      </c>
      <c r="D661" t="s">
        <v>7274</v>
      </c>
      <c r="E661" t="s">
        <v>363</v>
      </c>
      <c r="F661" t="s">
        <v>250</v>
      </c>
      <c r="G661" s="1">
        <v>45304</v>
      </c>
      <c r="H661" s="8">
        <f>MONTH(tbl_CleanLeads[[#This Row],[Lead_Date_Final]])</f>
        <v>1</v>
      </c>
      <c r="I661" t="s">
        <v>7317</v>
      </c>
      <c r="J661" t="s">
        <v>7271</v>
      </c>
      <c r="K661" t="s">
        <v>7284</v>
      </c>
      <c r="L661">
        <f>WEEKDAY(tbl_CleanLeads[[#This Row],[Lead_Date_Final]],2)</f>
        <v>6</v>
      </c>
      <c r="M661" t="s">
        <v>7278</v>
      </c>
      <c r="N661">
        <v>13.6</v>
      </c>
      <c r="O661" s="7">
        <v>4739.49</v>
      </c>
      <c r="P661">
        <v>23</v>
      </c>
      <c r="Q661" t="s">
        <v>7273</v>
      </c>
      <c r="R661">
        <f>IF(UPPER(TRIM(Table2[[#This Row],[Status_Clean]]))="CONVERTED",1,0)</f>
        <v>1</v>
      </c>
      <c r="S661">
        <f>IF(ISNUMBER(MATCH(UPPER(TRIM(Table2[[#This Row],[Status_Clean]])),{"CONTACTED","QUALIFIED","CONVERTED"},0)),1,0)</f>
        <v>1</v>
      </c>
      <c r="T661" cm="1">
        <f t="array" ref="T661">_xlfn.SWITCH(UPPER(TRIM(Table2[[#This Row],[Status_Clean]])),"NEW",1,"CONTACTED",2,"QUALIFIED",3,"CONVERTED",4,"LOST",5,99)</f>
        <v>4</v>
      </c>
      <c r="U661" t="str" cm="1">
        <f t="array" ref="U661">_xlfn.LET(_xlpm.x,IFERROR(VALUE(Table2[[#This Row],[Response_Time_Hours]]),""),IF(_xlpm.x="","CHECK",_xlfn.IFS(_xlpm.x&lt;=1,"Immediate",_xlpm.x&lt;=6,"Fast",_xlpm.x&lt;=24,"Moderate",_xlpm.x&gt;24,"Delayed")))</f>
        <v>Moderate</v>
      </c>
      <c r="V661">
        <f>FLOOR(tbl_CleanLeads[[#This Row],[Response_Time_Hours]],6)</f>
        <v>12</v>
      </c>
      <c r="W661" t="str" cm="1">
        <f t="array" ref="W661">IF(Table2[[#This Row],[Interaction_Count_Final]]="","N/A",_xlfn.IFS(Table2[[#This Row],[Interaction_Count_Final]]&lt;=2,"Low",Table2[[#This Row],[Interaction_Count_Final]]&lt;=5,"Medium",Table2[[#This Row],[Interaction_Count_Final]]&gt;=6,"High",TRUE,"CHECK"))</f>
        <v>High</v>
      </c>
      <c r="X661" t="b">
        <f t="shared" si="10"/>
        <v>1</v>
      </c>
      <c r="Y661" t="b">
        <f>tbl_CleanLeads[[#This Row],[Response_Time_Hours]]&gt;24</f>
        <v>0</v>
      </c>
      <c r="Z661" s="13" t="b">
        <f>tbl_CleanLeads[[#This Row],[Response_Time_Hours]]&gt;72</f>
        <v>0</v>
      </c>
      <c r="AA661" s="13" t="b">
        <f>tbl_CleanLeads[[#This Row],[Status_Clean]]="Converted"</f>
        <v>1</v>
      </c>
    </row>
    <row r="662" spans="1:27">
      <c r="A662" t="s">
        <v>90</v>
      </c>
      <c r="B662" t="s">
        <v>2122</v>
      </c>
      <c r="C662" t="s">
        <v>2123</v>
      </c>
      <c r="D662" t="s">
        <v>7268</v>
      </c>
      <c r="E662" t="s">
        <v>263</v>
      </c>
      <c r="F662" t="s">
        <v>193</v>
      </c>
      <c r="G662" s="1">
        <v>45113</v>
      </c>
      <c r="H662" s="8">
        <f>MONTH(tbl_CleanLeads[[#This Row],[Lead_Date_Final]])</f>
        <v>7</v>
      </c>
      <c r="I662" t="s">
        <v>7305</v>
      </c>
      <c r="J662" t="s">
        <v>7263</v>
      </c>
      <c r="K662" t="s">
        <v>7288</v>
      </c>
      <c r="L662">
        <f>WEEKDAY(tbl_CleanLeads[[#This Row],[Lead_Date_Final]],2)</f>
        <v>4</v>
      </c>
      <c r="M662" t="s">
        <v>7285</v>
      </c>
      <c r="N662">
        <v>11.2</v>
      </c>
      <c r="O662" s="7">
        <v>3935.28</v>
      </c>
      <c r="P662">
        <v>25</v>
      </c>
      <c r="Q662" t="s">
        <v>7266</v>
      </c>
      <c r="R662">
        <f>IF(UPPER(TRIM(Table2[[#This Row],[Status_Clean]]))="CONVERTED",1,0)</f>
        <v>0</v>
      </c>
      <c r="S662">
        <f>IF(ISNUMBER(MATCH(UPPER(TRIM(Table2[[#This Row],[Status_Clean]])),{"CONTACTED","QUALIFIED","CONVERTED"},0)),1,0)</f>
        <v>0</v>
      </c>
      <c r="T662" cm="1">
        <f t="array" ref="T662">_xlfn.SWITCH(UPPER(TRIM(Table2[[#This Row],[Status_Clean]])),"NEW",1,"CONTACTED",2,"QUALIFIED",3,"CONVERTED",4,"LOST",5,99)</f>
        <v>1</v>
      </c>
      <c r="U662" t="str" cm="1">
        <f t="array" ref="U662">_xlfn.LET(_xlpm.x,IFERROR(VALUE(Table2[[#This Row],[Response_Time_Hours]]),""),IF(_xlpm.x="","CHECK",_xlfn.IFS(_xlpm.x&lt;=1,"Immediate",_xlpm.x&lt;=6,"Fast",_xlpm.x&lt;=24,"Moderate",_xlpm.x&gt;24,"Delayed")))</f>
        <v>Moderate</v>
      </c>
      <c r="V662">
        <f>FLOOR(tbl_CleanLeads[[#This Row],[Response_Time_Hours]],6)</f>
        <v>6</v>
      </c>
      <c r="W662" t="str" cm="1">
        <f t="array" ref="W662">IF(Table2[[#This Row],[Interaction_Count_Final]]="","N/A",_xlfn.IFS(Table2[[#This Row],[Interaction_Count_Final]]&lt;=2,"Low",Table2[[#This Row],[Interaction_Count_Final]]&lt;=5,"Medium",Table2[[#This Row],[Interaction_Count_Final]]&gt;=6,"High",TRUE,"CHECK"))</f>
        <v>High</v>
      </c>
      <c r="X662" t="b">
        <f t="shared" si="10"/>
        <v>1</v>
      </c>
      <c r="Y662" t="b">
        <f>tbl_CleanLeads[[#This Row],[Response_Time_Hours]]&gt;24</f>
        <v>0</v>
      </c>
      <c r="Z662" s="13" t="b">
        <f>tbl_CleanLeads[[#This Row],[Response_Time_Hours]]&gt;72</f>
        <v>0</v>
      </c>
      <c r="AA662" s="13" t="b">
        <f>tbl_CleanLeads[[#This Row],[Status_Clean]]="Converted"</f>
        <v>0</v>
      </c>
    </row>
    <row r="663" spans="1:27">
      <c r="A663" t="s">
        <v>70</v>
      </c>
      <c r="B663" t="s">
        <v>2124</v>
      </c>
      <c r="C663" t="s">
        <v>2125</v>
      </c>
      <c r="D663" t="s">
        <v>7274</v>
      </c>
      <c r="E663" t="s">
        <v>7308</v>
      </c>
      <c r="F663" t="s">
        <v>193</v>
      </c>
      <c r="G663" s="1">
        <v>45233</v>
      </c>
      <c r="H663" s="8">
        <f>MONTH(tbl_CleanLeads[[#This Row],[Lead_Date_Final]])</f>
        <v>11</v>
      </c>
      <c r="I663" t="s">
        <v>7300</v>
      </c>
      <c r="J663" t="s">
        <v>7263</v>
      </c>
      <c r="K663" t="s">
        <v>7264</v>
      </c>
      <c r="L663">
        <f>WEEKDAY(tbl_CleanLeads[[#This Row],[Lead_Date_Final]],2)</f>
        <v>5</v>
      </c>
      <c r="M663" t="s">
        <v>7312</v>
      </c>
      <c r="N663">
        <v>45.9</v>
      </c>
      <c r="O663" s="7">
        <v>1556.54</v>
      </c>
      <c r="P663">
        <v>7</v>
      </c>
      <c r="Q663" t="s">
        <v>7289</v>
      </c>
      <c r="R663">
        <f>IF(UPPER(TRIM(Table2[[#This Row],[Status_Clean]]))="CONVERTED",1,0)</f>
        <v>0</v>
      </c>
      <c r="S663">
        <f>IF(ISNUMBER(MATCH(UPPER(TRIM(Table2[[#This Row],[Status_Clean]])),{"CONTACTED","QUALIFIED","CONVERTED"},0)),1,0)</f>
        <v>0</v>
      </c>
      <c r="T663" cm="1">
        <f t="array" ref="T663">_xlfn.SWITCH(UPPER(TRIM(Table2[[#This Row],[Status_Clean]])),"NEW",1,"CONTACTED",2,"QUALIFIED",3,"CONVERTED",4,"LOST",5,99)</f>
        <v>1</v>
      </c>
      <c r="U663" t="str" cm="1">
        <f t="array" ref="U663">_xlfn.LET(_xlpm.x,IFERROR(VALUE(Table2[[#This Row],[Response_Time_Hours]]),""),IF(_xlpm.x="","CHECK",_xlfn.IFS(_xlpm.x&lt;=1,"Immediate",_xlpm.x&lt;=6,"Fast",_xlpm.x&lt;=24,"Moderate",_xlpm.x&gt;24,"Delayed")))</f>
        <v>Delayed</v>
      </c>
      <c r="V663">
        <f>FLOOR(tbl_CleanLeads[[#This Row],[Response_Time_Hours]],6)</f>
        <v>42</v>
      </c>
      <c r="W663" t="str" cm="1">
        <f t="array" ref="W663">IF(Table2[[#This Row],[Interaction_Count_Final]]="","N/A",_xlfn.IFS(Table2[[#This Row],[Interaction_Count_Final]]&lt;=2,"Low",Table2[[#This Row],[Interaction_Count_Final]]&lt;=5,"Medium",Table2[[#This Row],[Interaction_Count_Final]]&gt;=6,"High",TRUE,"CHECK"))</f>
        <v>High</v>
      </c>
      <c r="X663" t="b">
        <f t="shared" si="10"/>
        <v>1</v>
      </c>
      <c r="Y663" t="b">
        <f>tbl_CleanLeads[[#This Row],[Response_Time_Hours]]&gt;24</f>
        <v>1</v>
      </c>
      <c r="Z663" s="13" t="b">
        <f>tbl_CleanLeads[[#This Row],[Response_Time_Hours]]&gt;72</f>
        <v>0</v>
      </c>
      <c r="AA663" s="13" t="b">
        <f>tbl_CleanLeads[[#This Row],[Status_Clean]]="Converted"</f>
        <v>0</v>
      </c>
    </row>
    <row r="664" spans="1:27">
      <c r="A664" t="s">
        <v>90</v>
      </c>
      <c r="B664" t="s">
        <v>2127</v>
      </c>
      <c r="C664" t="s">
        <v>2128</v>
      </c>
      <c r="D664" t="s">
        <v>7303</v>
      </c>
      <c r="E664" t="s">
        <v>263</v>
      </c>
      <c r="F664" t="s">
        <v>125</v>
      </c>
      <c r="G664" s="1">
        <v>45489</v>
      </c>
      <c r="H664" s="8">
        <f>MONTH(tbl_CleanLeads[[#This Row],[Lead_Date_Final]])</f>
        <v>7</v>
      </c>
      <c r="I664" t="s">
        <v>7305</v>
      </c>
      <c r="J664" t="s">
        <v>7271</v>
      </c>
      <c r="K664" t="s">
        <v>7288</v>
      </c>
      <c r="L664">
        <f>WEEKDAY(tbl_CleanLeads[[#This Row],[Lead_Date_Final]],2)</f>
        <v>2</v>
      </c>
      <c r="M664" t="s">
        <v>7265</v>
      </c>
      <c r="N664">
        <v>57.599999999999994</v>
      </c>
      <c r="O664" s="7">
        <v>3894.65</v>
      </c>
      <c r="P664">
        <v>5</v>
      </c>
      <c r="Q664" t="s">
        <v>7266</v>
      </c>
      <c r="R664">
        <f>IF(UPPER(TRIM(Table2[[#This Row],[Status_Clean]]))="CONVERTED",1,0)</f>
        <v>0</v>
      </c>
      <c r="S664">
        <f>IF(ISNUMBER(MATCH(UPPER(TRIM(Table2[[#This Row],[Status_Clean]])),{"CONTACTED","QUALIFIED","CONVERTED"},0)),1,0)</f>
        <v>1</v>
      </c>
      <c r="T664" cm="1">
        <f t="array" ref="T664">_xlfn.SWITCH(UPPER(TRIM(Table2[[#This Row],[Status_Clean]])),"NEW",1,"CONTACTED",2,"QUALIFIED",3,"CONVERTED",4,"LOST",5,99)</f>
        <v>2</v>
      </c>
      <c r="U664" t="str" cm="1">
        <f t="array" ref="U664">_xlfn.LET(_xlpm.x,IFERROR(VALUE(Table2[[#This Row],[Response_Time_Hours]]),""),IF(_xlpm.x="","CHECK",_xlfn.IFS(_xlpm.x&lt;=1,"Immediate",_xlpm.x&lt;=6,"Fast",_xlpm.x&lt;=24,"Moderate",_xlpm.x&gt;24,"Delayed")))</f>
        <v>Delayed</v>
      </c>
      <c r="V664">
        <f>FLOOR(tbl_CleanLeads[[#This Row],[Response_Time_Hours]],6)</f>
        <v>54</v>
      </c>
      <c r="W664" t="str" cm="1">
        <f t="array" ref="W664">IF(Table2[[#This Row],[Interaction_Count_Final]]="","N/A",_xlfn.IFS(Table2[[#This Row],[Interaction_Count_Final]]&lt;=2,"Low",Table2[[#This Row],[Interaction_Count_Final]]&lt;=5,"Medium",Table2[[#This Row],[Interaction_Count_Final]]&gt;=6,"High",TRUE,"CHECK"))</f>
        <v>Medium</v>
      </c>
      <c r="X664" t="b">
        <f t="shared" si="10"/>
        <v>1</v>
      </c>
      <c r="Y664" t="b">
        <f>tbl_CleanLeads[[#This Row],[Response_Time_Hours]]&gt;24</f>
        <v>1</v>
      </c>
      <c r="Z664" s="13" t="b">
        <f>tbl_CleanLeads[[#This Row],[Response_Time_Hours]]&gt;72</f>
        <v>0</v>
      </c>
      <c r="AA664" s="13" t="b">
        <f>tbl_CleanLeads[[#This Row],[Status_Clean]]="Converted"</f>
        <v>0</v>
      </c>
    </row>
    <row r="665" spans="1:27">
      <c r="A665" t="s">
        <v>102</v>
      </c>
      <c r="B665" t="s">
        <v>2129</v>
      </c>
      <c r="C665" t="s">
        <v>2130</v>
      </c>
      <c r="D665" t="s">
        <v>7274</v>
      </c>
      <c r="E665" t="s">
        <v>106</v>
      </c>
      <c r="F665" t="s">
        <v>71</v>
      </c>
      <c r="G665" s="1">
        <v>45152</v>
      </c>
      <c r="H665" s="8">
        <f>MONTH(tbl_CleanLeads[[#This Row],[Lead_Date_Final]])</f>
        <v>8</v>
      </c>
      <c r="I665" t="s">
        <v>7310</v>
      </c>
      <c r="J665" t="s">
        <v>7263</v>
      </c>
      <c r="K665" t="s">
        <v>7288</v>
      </c>
      <c r="L665">
        <f>WEEKDAY(tbl_CleanLeads[[#This Row],[Lead_Date_Final]],2)</f>
        <v>1</v>
      </c>
      <c r="M665" t="s">
        <v>7298</v>
      </c>
      <c r="N665">
        <v>56.3</v>
      </c>
      <c r="O665" s="7">
        <v>4276.87</v>
      </c>
      <c r="P665">
        <v>16</v>
      </c>
      <c r="Q665" t="s">
        <v>7273</v>
      </c>
      <c r="R665">
        <f>IF(UPPER(TRIM(Table2[[#This Row],[Status_Clean]]))="CONVERTED",1,0)</f>
        <v>0</v>
      </c>
      <c r="S665">
        <f>IF(ISNUMBER(MATCH(UPPER(TRIM(Table2[[#This Row],[Status_Clean]])),{"CONTACTED","QUALIFIED","CONVERTED"},0)),1,0)</f>
        <v>1</v>
      </c>
      <c r="T665" cm="1">
        <f t="array" ref="T665">_xlfn.SWITCH(UPPER(TRIM(Table2[[#This Row],[Status_Clean]])),"NEW",1,"CONTACTED",2,"QUALIFIED",3,"CONVERTED",4,"LOST",5,99)</f>
        <v>3</v>
      </c>
      <c r="U665" t="str" cm="1">
        <f t="array" ref="U665">_xlfn.LET(_xlpm.x,IFERROR(VALUE(Table2[[#This Row],[Response_Time_Hours]]),""),IF(_xlpm.x="","CHECK",_xlfn.IFS(_xlpm.x&lt;=1,"Immediate",_xlpm.x&lt;=6,"Fast",_xlpm.x&lt;=24,"Moderate",_xlpm.x&gt;24,"Delayed")))</f>
        <v>Delayed</v>
      </c>
      <c r="V665">
        <f>FLOOR(tbl_CleanLeads[[#This Row],[Response_Time_Hours]],6)</f>
        <v>54</v>
      </c>
      <c r="W665" t="str" cm="1">
        <f t="array" ref="W665">IF(Table2[[#This Row],[Interaction_Count_Final]]="","N/A",_xlfn.IFS(Table2[[#This Row],[Interaction_Count_Final]]&lt;=2,"Low",Table2[[#This Row],[Interaction_Count_Final]]&lt;=5,"Medium",Table2[[#This Row],[Interaction_Count_Final]]&gt;=6,"High",TRUE,"CHECK"))</f>
        <v>High</v>
      </c>
      <c r="X665" t="b">
        <f t="shared" si="10"/>
        <v>1</v>
      </c>
      <c r="Y665" t="b">
        <f>tbl_CleanLeads[[#This Row],[Response_Time_Hours]]&gt;24</f>
        <v>1</v>
      </c>
      <c r="Z665" s="13" t="b">
        <f>tbl_CleanLeads[[#This Row],[Response_Time_Hours]]&gt;72</f>
        <v>0</v>
      </c>
      <c r="AA665" s="13" t="b">
        <f>tbl_CleanLeads[[#This Row],[Status_Clean]]="Converted"</f>
        <v>0</v>
      </c>
    </row>
    <row r="666" spans="1:27">
      <c r="A666" t="s">
        <v>63</v>
      </c>
      <c r="B666" t="s">
        <v>2132</v>
      </c>
      <c r="C666" t="s">
        <v>2133</v>
      </c>
      <c r="D666" t="s">
        <v>7268</v>
      </c>
      <c r="E666" t="s">
        <v>447</v>
      </c>
      <c r="F666" t="s">
        <v>125</v>
      </c>
      <c r="G666" s="1">
        <v>45464</v>
      </c>
      <c r="H666" s="8">
        <f>MONTH(tbl_CleanLeads[[#This Row],[Lead_Date_Final]])</f>
        <v>6</v>
      </c>
      <c r="I666" t="s">
        <v>7276</v>
      </c>
      <c r="J666" t="s">
        <v>7271</v>
      </c>
      <c r="K666" t="s">
        <v>7277</v>
      </c>
      <c r="L666">
        <f>WEEKDAY(tbl_CleanLeads[[#This Row],[Lead_Date_Final]],2)</f>
        <v>5</v>
      </c>
      <c r="M666" t="s">
        <v>7312</v>
      </c>
      <c r="N666">
        <v>71.599999999999994</v>
      </c>
      <c r="O666" s="7">
        <v>2686.92</v>
      </c>
      <c r="P666">
        <v>45</v>
      </c>
      <c r="Q666" t="s">
        <v>7266</v>
      </c>
      <c r="R666">
        <f>IF(UPPER(TRIM(Table2[[#This Row],[Status_Clean]]))="CONVERTED",1,0)</f>
        <v>0</v>
      </c>
      <c r="S666">
        <f>IF(ISNUMBER(MATCH(UPPER(TRIM(Table2[[#This Row],[Status_Clean]])),{"CONTACTED","QUALIFIED","CONVERTED"},0)),1,0)</f>
        <v>1</v>
      </c>
      <c r="T666" cm="1">
        <f t="array" ref="T666">_xlfn.SWITCH(UPPER(TRIM(Table2[[#This Row],[Status_Clean]])),"NEW",1,"CONTACTED",2,"QUALIFIED",3,"CONVERTED",4,"LOST",5,99)</f>
        <v>2</v>
      </c>
      <c r="U666" t="str" cm="1">
        <f t="array" ref="U666">_xlfn.LET(_xlpm.x,IFERROR(VALUE(Table2[[#This Row],[Response_Time_Hours]]),""),IF(_xlpm.x="","CHECK",_xlfn.IFS(_xlpm.x&lt;=1,"Immediate",_xlpm.x&lt;=6,"Fast",_xlpm.x&lt;=24,"Moderate",_xlpm.x&gt;24,"Delayed")))</f>
        <v>Delayed</v>
      </c>
      <c r="V666">
        <f>FLOOR(tbl_CleanLeads[[#This Row],[Response_Time_Hours]],6)</f>
        <v>66</v>
      </c>
      <c r="W666" t="str" cm="1">
        <f t="array" ref="W666">IF(Table2[[#This Row],[Interaction_Count_Final]]="","N/A",_xlfn.IFS(Table2[[#This Row],[Interaction_Count_Final]]&lt;=2,"Low",Table2[[#This Row],[Interaction_Count_Final]]&lt;=5,"Medium",Table2[[#This Row],[Interaction_Count_Final]]&gt;=6,"High",TRUE,"CHECK"))</f>
        <v>High</v>
      </c>
      <c r="X666" t="b">
        <f t="shared" si="10"/>
        <v>1</v>
      </c>
      <c r="Y666" t="b">
        <f>tbl_CleanLeads[[#This Row],[Response_Time_Hours]]&gt;24</f>
        <v>1</v>
      </c>
      <c r="Z666" s="13" t="b">
        <f>tbl_CleanLeads[[#This Row],[Response_Time_Hours]]&gt;72</f>
        <v>0</v>
      </c>
      <c r="AA666" s="13" t="b">
        <f>tbl_CleanLeads[[#This Row],[Status_Clean]]="Converted"</f>
        <v>0</v>
      </c>
    </row>
    <row r="667" spans="1:27">
      <c r="A667" t="s">
        <v>70</v>
      </c>
      <c r="B667" t="s">
        <v>2136</v>
      </c>
      <c r="C667" t="s">
        <v>2137</v>
      </c>
      <c r="D667" t="s">
        <v>7303</v>
      </c>
      <c r="E667" t="s">
        <v>263</v>
      </c>
      <c r="F667" t="s">
        <v>125</v>
      </c>
      <c r="G667" s="1">
        <v>45424</v>
      </c>
      <c r="H667" s="8">
        <f>MONTH(tbl_CleanLeads[[#This Row],[Lead_Date_Final]])</f>
        <v>5</v>
      </c>
      <c r="I667" t="s">
        <v>7314</v>
      </c>
      <c r="J667" t="s">
        <v>7271</v>
      </c>
      <c r="K667" t="s">
        <v>7277</v>
      </c>
      <c r="L667">
        <f>WEEKDAY(tbl_CleanLeads[[#This Row],[Lead_Date_Final]],2)</f>
        <v>7</v>
      </c>
      <c r="M667" t="s">
        <v>7293</v>
      </c>
      <c r="N667">
        <v>16</v>
      </c>
      <c r="O667" s="7">
        <v>3559.14</v>
      </c>
      <c r="P667">
        <v>7</v>
      </c>
      <c r="Q667" t="s">
        <v>7266</v>
      </c>
      <c r="R667">
        <f>IF(UPPER(TRIM(Table2[[#This Row],[Status_Clean]]))="CONVERTED",1,0)</f>
        <v>0</v>
      </c>
      <c r="S667">
        <f>IF(ISNUMBER(MATCH(UPPER(TRIM(Table2[[#This Row],[Status_Clean]])),{"CONTACTED","QUALIFIED","CONVERTED"},0)),1,0)</f>
        <v>1</v>
      </c>
      <c r="T667" cm="1">
        <f t="array" ref="T667">_xlfn.SWITCH(UPPER(TRIM(Table2[[#This Row],[Status_Clean]])),"NEW",1,"CONTACTED",2,"QUALIFIED",3,"CONVERTED",4,"LOST",5,99)</f>
        <v>2</v>
      </c>
      <c r="U667" t="str" cm="1">
        <f t="array" ref="U667">_xlfn.LET(_xlpm.x,IFERROR(VALUE(Table2[[#This Row],[Response_Time_Hours]]),""),IF(_xlpm.x="","CHECK",_xlfn.IFS(_xlpm.x&lt;=1,"Immediate",_xlpm.x&lt;=6,"Fast",_xlpm.x&lt;=24,"Moderate",_xlpm.x&gt;24,"Delayed")))</f>
        <v>Moderate</v>
      </c>
      <c r="V667">
        <f>FLOOR(tbl_CleanLeads[[#This Row],[Response_Time_Hours]],6)</f>
        <v>12</v>
      </c>
      <c r="W667" t="str" cm="1">
        <f t="array" ref="W667">IF(Table2[[#This Row],[Interaction_Count_Final]]="","N/A",_xlfn.IFS(Table2[[#This Row],[Interaction_Count_Final]]&lt;=2,"Low",Table2[[#This Row],[Interaction_Count_Final]]&lt;=5,"Medium",Table2[[#This Row],[Interaction_Count_Final]]&gt;=6,"High",TRUE,"CHECK"))</f>
        <v>High</v>
      </c>
      <c r="X667" t="b">
        <f t="shared" si="10"/>
        <v>1</v>
      </c>
      <c r="Y667" t="b">
        <f>tbl_CleanLeads[[#This Row],[Response_Time_Hours]]&gt;24</f>
        <v>0</v>
      </c>
      <c r="Z667" s="13" t="b">
        <f>tbl_CleanLeads[[#This Row],[Response_Time_Hours]]&gt;72</f>
        <v>0</v>
      </c>
      <c r="AA667" s="13" t="b">
        <f>tbl_CleanLeads[[#This Row],[Status_Clean]]="Converted"</f>
        <v>0</v>
      </c>
    </row>
    <row r="668" spans="1:27">
      <c r="A668" t="s">
        <v>102</v>
      </c>
      <c r="B668" t="s">
        <v>2138</v>
      </c>
      <c r="C668" t="s">
        <v>2139</v>
      </c>
      <c r="D668" t="s">
        <v>7280</v>
      </c>
      <c r="E668" t="s">
        <v>101</v>
      </c>
      <c r="F668" t="s">
        <v>193</v>
      </c>
      <c r="G668" s="1">
        <v>45214</v>
      </c>
      <c r="H668" s="8">
        <f>MONTH(tbl_CleanLeads[[#This Row],[Lead_Date_Final]])</f>
        <v>10</v>
      </c>
      <c r="I668" t="s">
        <v>7270</v>
      </c>
      <c r="J668" t="s">
        <v>7263</v>
      </c>
      <c r="K668" t="s">
        <v>7264</v>
      </c>
      <c r="L668">
        <f>WEEKDAY(tbl_CleanLeads[[#This Row],[Lead_Date_Final]],2)</f>
        <v>7</v>
      </c>
      <c r="M668" t="s">
        <v>7293</v>
      </c>
      <c r="N668">
        <v>54</v>
      </c>
      <c r="O668" s="7">
        <v>1378.93</v>
      </c>
      <c r="P668">
        <v>28</v>
      </c>
      <c r="Q668" t="s">
        <v>7289</v>
      </c>
      <c r="R668">
        <f>IF(UPPER(TRIM(Table2[[#This Row],[Status_Clean]]))="CONVERTED",1,0)</f>
        <v>0</v>
      </c>
      <c r="S668">
        <f>IF(ISNUMBER(MATCH(UPPER(TRIM(Table2[[#This Row],[Status_Clean]])),{"CONTACTED","QUALIFIED","CONVERTED"},0)),1,0)</f>
        <v>0</v>
      </c>
      <c r="T668" cm="1">
        <f t="array" ref="T668">_xlfn.SWITCH(UPPER(TRIM(Table2[[#This Row],[Status_Clean]])),"NEW",1,"CONTACTED",2,"QUALIFIED",3,"CONVERTED",4,"LOST",5,99)</f>
        <v>1</v>
      </c>
      <c r="U668" t="str" cm="1">
        <f t="array" ref="U668">_xlfn.LET(_xlpm.x,IFERROR(VALUE(Table2[[#This Row],[Response_Time_Hours]]),""),IF(_xlpm.x="","CHECK",_xlfn.IFS(_xlpm.x&lt;=1,"Immediate",_xlpm.x&lt;=6,"Fast",_xlpm.x&lt;=24,"Moderate",_xlpm.x&gt;24,"Delayed")))</f>
        <v>Delayed</v>
      </c>
      <c r="V668">
        <f>FLOOR(tbl_CleanLeads[[#This Row],[Response_Time_Hours]],6)</f>
        <v>54</v>
      </c>
      <c r="W668" t="str" cm="1">
        <f t="array" ref="W668">IF(Table2[[#This Row],[Interaction_Count_Final]]="","N/A",_xlfn.IFS(Table2[[#This Row],[Interaction_Count_Final]]&lt;=2,"Low",Table2[[#This Row],[Interaction_Count_Final]]&lt;=5,"Medium",Table2[[#This Row],[Interaction_Count_Final]]&gt;=6,"High",TRUE,"CHECK"))</f>
        <v>High</v>
      </c>
      <c r="X668" t="b">
        <f t="shared" si="10"/>
        <v>1</v>
      </c>
      <c r="Y668" t="b">
        <f>tbl_CleanLeads[[#This Row],[Response_Time_Hours]]&gt;24</f>
        <v>1</v>
      </c>
      <c r="Z668" s="13" t="b">
        <f>tbl_CleanLeads[[#This Row],[Response_Time_Hours]]&gt;72</f>
        <v>0</v>
      </c>
      <c r="AA668" s="13" t="b">
        <f>tbl_CleanLeads[[#This Row],[Status_Clean]]="Converted"</f>
        <v>0</v>
      </c>
    </row>
    <row r="669" spans="1:27">
      <c r="A669" t="s">
        <v>70</v>
      </c>
      <c r="B669" t="s">
        <v>2140</v>
      </c>
      <c r="C669" t="s">
        <v>2141</v>
      </c>
      <c r="D669" t="s">
        <v>7258</v>
      </c>
      <c r="E669" t="s">
        <v>311</v>
      </c>
      <c r="F669" t="s">
        <v>173</v>
      </c>
      <c r="G669" s="1">
        <v>45388</v>
      </c>
      <c r="H669" s="8">
        <f>MONTH(tbl_CleanLeads[[#This Row],[Lead_Date_Final]])</f>
        <v>4</v>
      </c>
      <c r="I669" t="s">
        <v>7297</v>
      </c>
      <c r="J669" t="s">
        <v>7271</v>
      </c>
      <c r="K669" t="s">
        <v>7277</v>
      </c>
      <c r="L669">
        <f>WEEKDAY(tbl_CleanLeads[[#This Row],[Lead_Date_Final]],2)</f>
        <v>6</v>
      </c>
      <c r="M669" t="s">
        <v>7278</v>
      </c>
      <c r="N669">
        <v>17.100000000000001</v>
      </c>
      <c r="O669" s="7">
        <v>4761.05</v>
      </c>
      <c r="P669">
        <v>37</v>
      </c>
      <c r="Q669" t="s">
        <v>7273</v>
      </c>
      <c r="R669">
        <f>IF(UPPER(TRIM(Table2[[#This Row],[Status_Clean]]))="CONVERTED",1,0)</f>
        <v>0</v>
      </c>
      <c r="S669">
        <f>IF(ISNUMBER(MATCH(UPPER(TRIM(Table2[[#This Row],[Status_Clean]])),{"CONTACTED","QUALIFIED","CONVERTED"},0)),1,0)</f>
        <v>0</v>
      </c>
      <c r="T669" cm="1">
        <f t="array" ref="T669">_xlfn.SWITCH(UPPER(TRIM(Table2[[#This Row],[Status_Clean]])),"NEW",1,"CONTACTED",2,"QUALIFIED",3,"CONVERTED",4,"LOST",5,99)</f>
        <v>5</v>
      </c>
      <c r="U669" t="str" cm="1">
        <f t="array" ref="U669">_xlfn.LET(_xlpm.x,IFERROR(VALUE(Table2[[#This Row],[Response_Time_Hours]]),""),IF(_xlpm.x="","CHECK",_xlfn.IFS(_xlpm.x&lt;=1,"Immediate",_xlpm.x&lt;=6,"Fast",_xlpm.x&lt;=24,"Moderate",_xlpm.x&gt;24,"Delayed")))</f>
        <v>Moderate</v>
      </c>
      <c r="V669">
        <f>FLOOR(tbl_CleanLeads[[#This Row],[Response_Time_Hours]],6)</f>
        <v>12</v>
      </c>
      <c r="W669" t="str" cm="1">
        <f t="array" ref="W669">IF(Table2[[#This Row],[Interaction_Count_Final]]="","N/A",_xlfn.IFS(Table2[[#This Row],[Interaction_Count_Final]]&lt;=2,"Low",Table2[[#This Row],[Interaction_Count_Final]]&lt;=5,"Medium",Table2[[#This Row],[Interaction_Count_Final]]&gt;=6,"High",TRUE,"CHECK"))</f>
        <v>High</v>
      </c>
      <c r="X669" t="b">
        <f t="shared" si="10"/>
        <v>1</v>
      </c>
      <c r="Y669" t="b">
        <f>tbl_CleanLeads[[#This Row],[Response_Time_Hours]]&gt;24</f>
        <v>0</v>
      </c>
      <c r="Z669" s="13" t="b">
        <f>tbl_CleanLeads[[#This Row],[Response_Time_Hours]]&gt;72</f>
        <v>0</v>
      </c>
      <c r="AA669" s="13" t="b">
        <f>tbl_CleanLeads[[#This Row],[Status_Clean]]="Converted"</f>
        <v>0</v>
      </c>
    </row>
    <row r="670" spans="1:27">
      <c r="A670" t="s">
        <v>63</v>
      </c>
      <c r="B670" t="s">
        <v>2143</v>
      </c>
      <c r="C670" t="s">
        <v>2144</v>
      </c>
      <c r="D670" t="s">
        <v>7274</v>
      </c>
      <c r="E670" t="s">
        <v>473</v>
      </c>
      <c r="F670" t="s">
        <v>125</v>
      </c>
      <c r="G670" s="1">
        <v>45478</v>
      </c>
      <c r="H670" s="8">
        <f>MONTH(tbl_CleanLeads[[#This Row],[Lead_Date_Final]])</f>
        <v>7</v>
      </c>
      <c r="I670" t="s">
        <v>7305</v>
      </c>
      <c r="J670" t="s">
        <v>7271</v>
      </c>
      <c r="K670" t="s">
        <v>7288</v>
      </c>
      <c r="L670">
        <f>WEEKDAY(tbl_CleanLeads[[#This Row],[Lead_Date_Final]],2)</f>
        <v>5</v>
      </c>
      <c r="M670" t="s">
        <v>7312</v>
      </c>
      <c r="N670">
        <v>31.7</v>
      </c>
      <c r="O670" s="7">
        <v>1243.5999999999999</v>
      </c>
      <c r="P670">
        <v>43</v>
      </c>
      <c r="Q670" t="s">
        <v>7289</v>
      </c>
      <c r="R670">
        <f>IF(UPPER(TRIM(Table2[[#This Row],[Status_Clean]]))="CONVERTED",1,0)</f>
        <v>0</v>
      </c>
      <c r="S670">
        <f>IF(ISNUMBER(MATCH(UPPER(TRIM(Table2[[#This Row],[Status_Clean]])),{"CONTACTED","QUALIFIED","CONVERTED"},0)),1,0)</f>
        <v>1</v>
      </c>
      <c r="T670" cm="1">
        <f t="array" ref="T670">_xlfn.SWITCH(UPPER(TRIM(Table2[[#This Row],[Status_Clean]])),"NEW",1,"CONTACTED",2,"QUALIFIED",3,"CONVERTED",4,"LOST",5,99)</f>
        <v>2</v>
      </c>
      <c r="U670" t="str" cm="1">
        <f t="array" ref="U670">_xlfn.LET(_xlpm.x,IFERROR(VALUE(Table2[[#This Row],[Response_Time_Hours]]),""),IF(_xlpm.x="","CHECK",_xlfn.IFS(_xlpm.x&lt;=1,"Immediate",_xlpm.x&lt;=6,"Fast",_xlpm.x&lt;=24,"Moderate",_xlpm.x&gt;24,"Delayed")))</f>
        <v>Delayed</v>
      </c>
      <c r="V670">
        <f>FLOOR(tbl_CleanLeads[[#This Row],[Response_Time_Hours]],6)</f>
        <v>30</v>
      </c>
      <c r="W670" t="str" cm="1">
        <f t="array" ref="W670">IF(Table2[[#This Row],[Interaction_Count_Final]]="","N/A",_xlfn.IFS(Table2[[#This Row],[Interaction_Count_Final]]&lt;=2,"Low",Table2[[#This Row],[Interaction_Count_Final]]&lt;=5,"Medium",Table2[[#This Row],[Interaction_Count_Final]]&gt;=6,"High",TRUE,"CHECK"))</f>
        <v>High</v>
      </c>
      <c r="X670" t="b">
        <f t="shared" si="10"/>
        <v>1</v>
      </c>
      <c r="Y670" t="b">
        <f>tbl_CleanLeads[[#This Row],[Response_Time_Hours]]&gt;24</f>
        <v>1</v>
      </c>
      <c r="Z670" s="13" t="b">
        <f>tbl_CleanLeads[[#This Row],[Response_Time_Hours]]&gt;72</f>
        <v>0</v>
      </c>
      <c r="AA670" s="13" t="b">
        <f>tbl_CleanLeads[[#This Row],[Status_Clean]]="Converted"</f>
        <v>0</v>
      </c>
    </row>
    <row r="671" spans="1:27">
      <c r="A671" t="s">
        <v>102</v>
      </c>
      <c r="B671" t="s">
        <v>2145</v>
      </c>
      <c r="C671" t="s">
        <v>2146</v>
      </c>
      <c r="D671" t="s">
        <v>7258</v>
      </c>
      <c r="E671" t="s">
        <v>263</v>
      </c>
      <c r="F671" t="s">
        <v>193</v>
      </c>
      <c r="G671" s="1">
        <v>45120</v>
      </c>
      <c r="H671" s="8">
        <f>MONTH(tbl_CleanLeads[[#This Row],[Lead_Date_Final]])</f>
        <v>7</v>
      </c>
      <c r="I671" t="s">
        <v>7305</v>
      </c>
      <c r="J671" t="s">
        <v>7263</v>
      </c>
      <c r="K671" t="s">
        <v>7288</v>
      </c>
      <c r="L671">
        <f>WEEKDAY(tbl_CleanLeads[[#This Row],[Lead_Date_Final]],2)</f>
        <v>4</v>
      </c>
      <c r="M671" t="s">
        <v>7285</v>
      </c>
      <c r="N671">
        <v>38.4</v>
      </c>
      <c r="O671" s="7">
        <v>2843.03</v>
      </c>
      <c r="P671">
        <v>7</v>
      </c>
      <c r="Q671" t="s">
        <v>7266</v>
      </c>
      <c r="R671">
        <f>IF(UPPER(TRIM(Table2[[#This Row],[Status_Clean]]))="CONVERTED",1,0)</f>
        <v>0</v>
      </c>
      <c r="S671">
        <f>IF(ISNUMBER(MATCH(UPPER(TRIM(Table2[[#This Row],[Status_Clean]])),{"CONTACTED","QUALIFIED","CONVERTED"},0)),1,0)</f>
        <v>0</v>
      </c>
      <c r="T671" cm="1">
        <f t="array" ref="T671">_xlfn.SWITCH(UPPER(TRIM(Table2[[#This Row],[Status_Clean]])),"NEW",1,"CONTACTED",2,"QUALIFIED",3,"CONVERTED",4,"LOST",5,99)</f>
        <v>1</v>
      </c>
      <c r="U671" t="str" cm="1">
        <f t="array" ref="U671">_xlfn.LET(_xlpm.x,IFERROR(VALUE(Table2[[#This Row],[Response_Time_Hours]]),""),IF(_xlpm.x="","CHECK",_xlfn.IFS(_xlpm.x&lt;=1,"Immediate",_xlpm.x&lt;=6,"Fast",_xlpm.x&lt;=24,"Moderate",_xlpm.x&gt;24,"Delayed")))</f>
        <v>Delayed</v>
      </c>
      <c r="V671">
        <f>FLOOR(tbl_CleanLeads[[#This Row],[Response_Time_Hours]],6)</f>
        <v>36</v>
      </c>
      <c r="W671" t="str" cm="1">
        <f t="array" ref="W671">IF(Table2[[#This Row],[Interaction_Count_Final]]="","N/A",_xlfn.IFS(Table2[[#This Row],[Interaction_Count_Final]]&lt;=2,"Low",Table2[[#This Row],[Interaction_Count_Final]]&lt;=5,"Medium",Table2[[#This Row],[Interaction_Count_Final]]&gt;=6,"High",TRUE,"CHECK"))</f>
        <v>High</v>
      </c>
      <c r="X671" t="b">
        <f t="shared" si="10"/>
        <v>1</v>
      </c>
      <c r="Y671" t="b">
        <f>tbl_CleanLeads[[#This Row],[Response_Time_Hours]]&gt;24</f>
        <v>1</v>
      </c>
      <c r="Z671" s="13" t="b">
        <f>tbl_CleanLeads[[#This Row],[Response_Time_Hours]]&gt;72</f>
        <v>0</v>
      </c>
      <c r="AA671" s="13" t="b">
        <f>tbl_CleanLeads[[#This Row],[Status_Clean]]="Converted"</f>
        <v>0</v>
      </c>
    </row>
    <row r="672" spans="1:27">
      <c r="A672" t="s">
        <v>90</v>
      </c>
      <c r="B672" t="s">
        <v>2148</v>
      </c>
      <c r="C672" t="s">
        <v>2149</v>
      </c>
      <c r="D672" t="s">
        <v>7258</v>
      </c>
      <c r="E672" t="s">
        <v>106</v>
      </c>
      <c r="F672" t="s">
        <v>71</v>
      </c>
      <c r="G672" s="1">
        <v>45252</v>
      </c>
      <c r="H672" s="8">
        <f>MONTH(tbl_CleanLeads[[#This Row],[Lead_Date_Final]])</f>
        <v>11</v>
      </c>
      <c r="I672" t="s">
        <v>7300</v>
      </c>
      <c r="J672" t="s">
        <v>7263</v>
      </c>
      <c r="K672" t="s">
        <v>7264</v>
      </c>
      <c r="L672">
        <f>WEEKDAY(tbl_CleanLeads[[#This Row],[Lead_Date_Final]],2)</f>
        <v>3</v>
      </c>
      <c r="M672" t="s">
        <v>7272</v>
      </c>
      <c r="N672">
        <v>51.6</v>
      </c>
      <c r="O672" s="7">
        <v>4748.05</v>
      </c>
      <c r="P672">
        <v>16</v>
      </c>
      <c r="Q672" t="s">
        <v>7273</v>
      </c>
      <c r="R672">
        <f>IF(UPPER(TRIM(Table2[[#This Row],[Status_Clean]]))="CONVERTED",1,0)</f>
        <v>0</v>
      </c>
      <c r="S672">
        <f>IF(ISNUMBER(MATCH(UPPER(TRIM(Table2[[#This Row],[Status_Clean]])),{"CONTACTED","QUALIFIED","CONVERTED"},0)),1,0)</f>
        <v>1</v>
      </c>
      <c r="T672" cm="1">
        <f t="array" ref="T672">_xlfn.SWITCH(UPPER(TRIM(Table2[[#This Row],[Status_Clean]])),"NEW",1,"CONTACTED",2,"QUALIFIED",3,"CONVERTED",4,"LOST",5,99)</f>
        <v>3</v>
      </c>
      <c r="U672" t="str" cm="1">
        <f t="array" ref="U672">_xlfn.LET(_xlpm.x,IFERROR(VALUE(Table2[[#This Row],[Response_Time_Hours]]),""),IF(_xlpm.x="","CHECK",_xlfn.IFS(_xlpm.x&lt;=1,"Immediate",_xlpm.x&lt;=6,"Fast",_xlpm.x&lt;=24,"Moderate",_xlpm.x&gt;24,"Delayed")))</f>
        <v>Delayed</v>
      </c>
      <c r="V672">
        <f>FLOOR(tbl_CleanLeads[[#This Row],[Response_Time_Hours]],6)</f>
        <v>48</v>
      </c>
      <c r="W672" t="str" cm="1">
        <f t="array" ref="W672">IF(Table2[[#This Row],[Interaction_Count_Final]]="","N/A",_xlfn.IFS(Table2[[#This Row],[Interaction_Count_Final]]&lt;=2,"Low",Table2[[#This Row],[Interaction_Count_Final]]&lt;=5,"Medium",Table2[[#This Row],[Interaction_Count_Final]]&gt;=6,"High",TRUE,"CHECK"))</f>
        <v>High</v>
      </c>
      <c r="X672" t="b">
        <f t="shared" si="10"/>
        <v>1</v>
      </c>
      <c r="Y672" t="b">
        <f>tbl_CleanLeads[[#This Row],[Response_Time_Hours]]&gt;24</f>
        <v>1</v>
      </c>
      <c r="Z672" s="13" t="b">
        <f>tbl_CleanLeads[[#This Row],[Response_Time_Hours]]&gt;72</f>
        <v>0</v>
      </c>
      <c r="AA672" s="13" t="b">
        <f>tbl_CleanLeads[[#This Row],[Status_Clean]]="Converted"</f>
        <v>0</v>
      </c>
    </row>
    <row r="673" spans="1:27">
      <c r="A673" t="s">
        <v>90</v>
      </c>
      <c r="B673" t="s">
        <v>2152</v>
      </c>
      <c r="C673" t="s">
        <v>2153</v>
      </c>
      <c r="D673" t="s">
        <v>7268</v>
      </c>
      <c r="E673" t="s">
        <v>469</v>
      </c>
      <c r="F673" t="s">
        <v>125</v>
      </c>
      <c r="G673" s="1">
        <v>45310</v>
      </c>
      <c r="H673" s="8">
        <f>MONTH(tbl_CleanLeads[[#This Row],[Lead_Date_Final]])</f>
        <v>1</v>
      </c>
      <c r="I673" t="s">
        <v>7317</v>
      </c>
      <c r="J673" t="s">
        <v>7271</v>
      </c>
      <c r="K673" t="s">
        <v>7284</v>
      </c>
      <c r="L673">
        <f>WEEKDAY(tbl_CleanLeads[[#This Row],[Lead_Date_Final]],2)</f>
        <v>5</v>
      </c>
      <c r="M673" t="s">
        <v>7312</v>
      </c>
      <c r="N673">
        <v>8.6</v>
      </c>
      <c r="O673" s="7">
        <v>2906.62</v>
      </c>
      <c r="P673">
        <v>48</v>
      </c>
      <c r="Q673" t="s">
        <v>7266</v>
      </c>
      <c r="R673">
        <f>IF(UPPER(TRIM(Table2[[#This Row],[Status_Clean]]))="CONVERTED",1,0)</f>
        <v>0</v>
      </c>
      <c r="S673">
        <f>IF(ISNUMBER(MATCH(UPPER(TRIM(Table2[[#This Row],[Status_Clean]])),{"CONTACTED","QUALIFIED","CONVERTED"},0)),1,0)</f>
        <v>1</v>
      </c>
      <c r="T673" cm="1">
        <f t="array" ref="T673">_xlfn.SWITCH(UPPER(TRIM(Table2[[#This Row],[Status_Clean]])),"NEW",1,"CONTACTED",2,"QUALIFIED",3,"CONVERTED",4,"LOST",5,99)</f>
        <v>2</v>
      </c>
      <c r="U673" t="str" cm="1">
        <f t="array" ref="U673">_xlfn.LET(_xlpm.x,IFERROR(VALUE(Table2[[#This Row],[Response_Time_Hours]]),""),IF(_xlpm.x="","CHECK",_xlfn.IFS(_xlpm.x&lt;=1,"Immediate",_xlpm.x&lt;=6,"Fast",_xlpm.x&lt;=24,"Moderate",_xlpm.x&gt;24,"Delayed")))</f>
        <v>Moderate</v>
      </c>
      <c r="V673">
        <f>FLOOR(tbl_CleanLeads[[#This Row],[Response_Time_Hours]],6)</f>
        <v>6</v>
      </c>
      <c r="W673" t="str" cm="1">
        <f t="array" ref="W673">IF(Table2[[#This Row],[Interaction_Count_Final]]="","N/A",_xlfn.IFS(Table2[[#This Row],[Interaction_Count_Final]]&lt;=2,"Low",Table2[[#This Row],[Interaction_Count_Final]]&lt;=5,"Medium",Table2[[#This Row],[Interaction_Count_Final]]&gt;=6,"High",TRUE,"CHECK"))</f>
        <v>High</v>
      </c>
      <c r="X673" t="b">
        <f t="shared" si="10"/>
        <v>1</v>
      </c>
      <c r="Y673" t="b">
        <f>tbl_CleanLeads[[#This Row],[Response_Time_Hours]]&gt;24</f>
        <v>0</v>
      </c>
      <c r="Z673" s="13" t="b">
        <f>tbl_CleanLeads[[#This Row],[Response_Time_Hours]]&gt;72</f>
        <v>0</v>
      </c>
      <c r="AA673" s="13" t="b">
        <f>tbl_CleanLeads[[#This Row],[Status_Clean]]="Converted"</f>
        <v>0</v>
      </c>
    </row>
    <row r="674" spans="1:27">
      <c r="A674" t="s">
        <v>70</v>
      </c>
      <c r="B674" t="s">
        <v>2154</v>
      </c>
      <c r="C674" t="s">
        <v>2155</v>
      </c>
      <c r="D674" t="s">
        <v>7280</v>
      </c>
      <c r="E674" t="s">
        <v>7308</v>
      </c>
      <c r="F674" t="s">
        <v>71</v>
      </c>
      <c r="G674" s="1">
        <v>45464</v>
      </c>
      <c r="H674" s="8">
        <f>MONTH(tbl_CleanLeads[[#This Row],[Lead_Date_Final]])</f>
        <v>6</v>
      </c>
      <c r="I674" t="s">
        <v>7276</v>
      </c>
      <c r="J674" t="s">
        <v>7271</v>
      </c>
      <c r="K674" t="s">
        <v>7277</v>
      </c>
      <c r="L674">
        <f>WEEKDAY(tbl_CleanLeads[[#This Row],[Lead_Date_Final]],2)</f>
        <v>5</v>
      </c>
      <c r="M674" t="s">
        <v>7312</v>
      </c>
      <c r="N674">
        <v>63.2</v>
      </c>
      <c r="O674" s="7">
        <v>2816.87</v>
      </c>
      <c r="P674">
        <v>46</v>
      </c>
      <c r="Q674" t="s">
        <v>7266</v>
      </c>
      <c r="R674">
        <f>IF(UPPER(TRIM(Table2[[#This Row],[Status_Clean]]))="CONVERTED",1,0)</f>
        <v>0</v>
      </c>
      <c r="S674">
        <f>IF(ISNUMBER(MATCH(UPPER(TRIM(Table2[[#This Row],[Status_Clean]])),{"CONTACTED","QUALIFIED","CONVERTED"},0)),1,0)</f>
        <v>1</v>
      </c>
      <c r="T674" cm="1">
        <f t="array" ref="T674">_xlfn.SWITCH(UPPER(TRIM(Table2[[#This Row],[Status_Clean]])),"NEW",1,"CONTACTED",2,"QUALIFIED",3,"CONVERTED",4,"LOST",5,99)</f>
        <v>3</v>
      </c>
      <c r="U674" t="str" cm="1">
        <f t="array" ref="U674">_xlfn.LET(_xlpm.x,IFERROR(VALUE(Table2[[#This Row],[Response_Time_Hours]]),""),IF(_xlpm.x="","CHECK",_xlfn.IFS(_xlpm.x&lt;=1,"Immediate",_xlpm.x&lt;=6,"Fast",_xlpm.x&lt;=24,"Moderate",_xlpm.x&gt;24,"Delayed")))</f>
        <v>Delayed</v>
      </c>
      <c r="V674">
        <f>FLOOR(tbl_CleanLeads[[#This Row],[Response_Time_Hours]],6)</f>
        <v>60</v>
      </c>
      <c r="W674" t="str" cm="1">
        <f t="array" ref="W674">IF(Table2[[#This Row],[Interaction_Count_Final]]="","N/A",_xlfn.IFS(Table2[[#This Row],[Interaction_Count_Final]]&lt;=2,"Low",Table2[[#This Row],[Interaction_Count_Final]]&lt;=5,"Medium",Table2[[#This Row],[Interaction_Count_Final]]&gt;=6,"High",TRUE,"CHECK"))</f>
        <v>High</v>
      </c>
      <c r="X674" t="b">
        <f t="shared" si="10"/>
        <v>1</v>
      </c>
      <c r="Y674" t="b">
        <f>tbl_CleanLeads[[#This Row],[Response_Time_Hours]]&gt;24</f>
        <v>1</v>
      </c>
      <c r="Z674" s="13" t="b">
        <f>tbl_CleanLeads[[#This Row],[Response_Time_Hours]]&gt;72</f>
        <v>0</v>
      </c>
      <c r="AA674" s="13" t="b">
        <f>tbl_CleanLeads[[#This Row],[Status_Clean]]="Converted"</f>
        <v>0</v>
      </c>
    </row>
    <row r="675" spans="1:27">
      <c r="A675" t="s">
        <v>70</v>
      </c>
      <c r="B675" t="s">
        <v>2158</v>
      </c>
      <c r="C675" t="s">
        <v>2159</v>
      </c>
      <c r="D675" t="s">
        <v>7258</v>
      </c>
      <c r="E675" t="s">
        <v>311</v>
      </c>
      <c r="F675" t="s">
        <v>173</v>
      </c>
      <c r="G675" s="1">
        <v>45126</v>
      </c>
      <c r="H675" s="8">
        <f>MONTH(tbl_CleanLeads[[#This Row],[Lead_Date_Final]])</f>
        <v>7</v>
      </c>
      <c r="I675" t="s">
        <v>7305</v>
      </c>
      <c r="J675" t="s">
        <v>7263</v>
      </c>
      <c r="K675" t="s">
        <v>7288</v>
      </c>
      <c r="L675">
        <f>WEEKDAY(tbl_CleanLeads[[#This Row],[Lead_Date_Final]],2)</f>
        <v>3</v>
      </c>
      <c r="M675" t="s">
        <v>7272</v>
      </c>
      <c r="N675">
        <v>47.2</v>
      </c>
      <c r="O675" s="7">
        <v>4812.74</v>
      </c>
      <c r="P675">
        <v>27</v>
      </c>
      <c r="Q675" t="s">
        <v>7273</v>
      </c>
      <c r="R675">
        <f>IF(UPPER(TRIM(Table2[[#This Row],[Status_Clean]]))="CONVERTED",1,0)</f>
        <v>0</v>
      </c>
      <c r="S675">
        <f>IF(ISNUMBER(MATCH(UPPER(TRIM(Table2[[#This Row],[Status_Clean]])),{"CONTACTED","QUALIFIED","CONVERTED"},0)),1,0)</f>
        <v>0</v>
      </c>
      <c r="T675" cm="1">
        <f t="array" ref="T675">_xlfn.SWITCH(UPPER(TRIM(Table2[[#This Row],[Status_Clean]])),"NEW",1,"CONTACTED",2,"QUALIFIED",3,"CONVERTED",4,"LOST",5,99)</f>
        <v>5</v>
      </c>
      <c r="U675" t="str" cm="1">
        <f t="array" ref="U675">_xlfn.LET(_xlpm.x,IFERROR(VALUE(Table2[[#This Row],[Response_Time_Hours]]),""),IF(_xlpm.x="","CHECK",_xlfn.IFS(_xlpm.x&lt;=1,"Immediate",_xlpm.x&lt;=6,"Fast",_xlpm.x&lt;=24,"Moderate",_xlpm.x&gt;24,"Delayed")))</f>
        <v>Delayed</v>
      </c>
      <c r="V675">
        <f>FLOOR(tbl_CleanLeads[[#This Row],[Response_Time_Hours]],6)</f>
        <v>42</v>
      </c>
      <c r="W675" t="str" cm="1">
        <f t="array" ref="W675">IF(Table2[[#This Row],[Interaction_Count_Final]]="","N/A",_xlfn.IFS(Table2[[#This Row],[Interaction_Count_Final]]&lt;=2,"Low",Table2[[#This Row],[Interaction_Count_Final]]&lt;=5,"Medium",Table2[[#This Row],[Interaction_Count_Final]]&gt;=6,"High",TRUE,"CHECK"))</f>
        <v>High</v>
      </c>
      <c r="X675" t="b">
        <f t="shared" si="10"/>
        <v>1</v>
      </c>
      <c r="Y675" t="b">
        <f>tbl_CleanLeads[[#This Row],[Response_Time_Hours]]&gt;24</f>
        <v>1</v>
      </c>
      <c r="Z675" s="13" t="b">
        <f>tbl_CleanLeads[[#This Row],[Response_Time_Hours]]&gt;72</f>
        <v>0</v>
      </c>
      <c r="AA675" s="13" t="b">
        <f>tbl_CleanLeads[[#This Row],[Status_Clean]]="Converted"</f>
        <v>0</v>
      </c>
    </row>
    <row r="676" spans="1:27">
      <c r="A676" t="s">
        <v>63</v>
      </c>
      <c r="B676" t="s">
        <v>2162</v>
      </c>
      <c r="C676" t="s">
        <v>2163</v>
      </c>
      <c r="D676" t="s">
        <v>7268</v>
      </c>
      <c r="E676" t="s">
        <v>101</v>
      </c>
      <c r="F676" t="s">
        <v>173</v>
      </c>
      <c r="G676" s="1">
        <v>45546</v>
      </c>
      <c r="H676" s="8">
        <f>MONTH(tbl_CleanLeads[[#This Row],[Lead_Date_Final]])</f>
        <v>9</v>
      </c>
      <c r="I676" t="s">
        <v>7287</v>
      </c>
      <c r="J676" t="s">
        <v>7271</v>
      </c>
      <c r="K676" t="s">
        <v>7288</v>
      </c>
      <c r="L676">
        <f>WEEKDAY(tbl_CleanLeads[[#This Row],[Lead_Date_Final]],2)</f>
        <v>3</v>
      </c>
      <c r="M676" t="s">
        <v>7272</v>
      </c>
      <c r="N676">
        <v>28</v>
      </c>
      <c r="O676" s="7">
        <v>4845.5</v>
      </c>
      <c r="P676">
        <v>24</v>
      </c>
      <c r="Q676" t="s">
        <v>7273</v>
      </c>
      <c r="R676">
        <f>IF(UPPER(TRIM(Table2[[#This Row],[Status_Clean]]))="CONVERTED",1,0)</f>
        <v>0</v>
      </c>
      <c r="S676">
        <f>IF(ISNUMBER(MATCH(UPPER(TRIM(Table2[[#This Row],[Status_Clean]])),{"CONTACTED","QUALIFIED","CONVERTED"},0)),1,0)</f>
        <v>0</v>
      </c>
      <c r="T676" cm="1">
        <f t="array" ref="T676">_xlfn.SWITCH(UPPER(TRIM(Table2[[#This Row],[Status_Clean]])),"NEW",1,"CONTACTED",2,"QUALIFIED",3,"CONVERTED",4,"LOST",5,99)</f>
        <v>5</v>
      </c>
      <c r="U676" t="str" cm="1">
        <f t="array" ref="U676">_xlfn.LET(_xlpm.x,IFERROR(VALUE(Table2[[#This Row],[Response_Time_Hours]]),""),IF(_xlpm.x="","CHECK",_xlfn.IFS(_xlpm.x&lt;=1,"Immediate",_xlpm.x&lt;=6,"Fast",_xlpm.x&lt;=24,"Moderate",_xlpm.x&gt;24,"Delayed")))</f>
        <v>Delayed</v>
      </c>
      <c r="V676">
        <f>FLOOR(tbl_CleanLeads[[#This Row],[Response_Time_Hours]],6)</f>
        <v>24</v>
      </c>
      <c r="W676" t="str" cm="1">
        <f t="array" ref="W676">IF(Table2[[#This Row],[Interaction_Count_Final]]="","N/A",_xlfn.IFS(Table2[[#This Row],[Interaction_Count_Final]]&lt;=2,"Low",Table2[[#This Row],[Interaction_Count_Final]]&lt;=5,"Medium",Table2[[#This Row],[Interaction_Count_Final]]&gt;=6,"High",TRUE,"CHECK"))</f>
        <v>High</v>
      </c>
      <c r="X676" t="b">
        <f t="shared" si="10"/>
        <v>1</v>
      </c>
      <c r="Y676" t="b">
        <f>tbl_CleanLeads[[#This Row],[Response_Time_Hours]]&gt;24</f>
        <v>1</v>
      </c>
      <c r="Z676" s="13" t="b">
        <f>tbl_CleanLeads[[#This Row],[Response_Time_Hours]]&gt;72</f>
        <v>0</v>
      </c>
      <c r="AA676" s="13" t="b">
        <f>tbl_CleanLeads[[#This Row],[Status_Clean]]="Converted"</f>
        <v>0</v>
      </c>
    </row>
    <row r="677" spans="1:27">
      <c r="A677" t="s">
        <v>102</v>
      </c>
      <c r="B677" t="s">
        <v>2164</v>
      </c>
      <c r="C677" t="s">
        <v>2165</v>
      </c>
      <c r="D677" t="s">
        <v>7274</v>
      </c>
      <c r="E677" t="s">
        <v>7308</v>
      </c>
      <c r="F677" t="s">
        <v>71</v>
      </c>
      <c r="G677" s="1">
        <v>45648</v>
      </c>
      <c r="H677" s="8">
        <f>MONTH(tbl_CleanLeads[[#This Row],[Lead_Date_Final]])</f>
        <v>12</v>
      </c>
      <c r="I677" t="s">
        <v>7262</v>
      </c>
      <c r="J677" t="s">
        <v>7271</v>
      </c>
      <c r="K677" t="s">
        <v>7264</v>
      </c>
      <c r="L677">
        <f>WEEKDAY(tbl_CleanLeads[[#This Row],[Lead_Date_Final]],2)</f>
        <v>7</v>
      </c>
      <c r="M677" t="s">
        <v>7293</v>
      </c>
      <c r="N677">
        <v>15.1</v>
      </c>
      <c r="O677" s="7">
        <v>3869.95</v>
      </c>
      <c r="P677">
        <v>8</v>
      </c>
      <c r="Q677" t="s">
        <v>7266</v>
      </c>
      <c r="R677">
        <f>IF(UPPER(TRIM(Table2[[#This Row],[Status_Clean]]))="CONVERTED",1,0)</f>
        <v>0</v>
      </c>
      <c r="S677">
        <f>IF(ISNUMBER(MATCH(UPPER(TRIM(Table2[[#This Row],[Status_Clean]])),{"CONTACTED","QUALIFIED","CONVERTED"},0)),1,0)</f>
        <v>1</v>
      </c>
      <c r="T677" cm="1">
        <f t="array" ref="T677">_xlfn.SWITCH(UPPER(TRIM(Table2[[#This Row],[Status_Clean]])),"NEW",1,"CONTACTED",2,"QUALIFIED",3,"CONVERTED",4,"LOST",5,99)</f>
        <v>3</v>
      </c>
      <c r="U677" t="str" cm="1">
        <f t="array" ref="U677">_xlfn.LET(_xlpm.x,IFERROR(VALUE(Table2[[#This Row],[Response_Time_Hours]]),""),IF(_xlpm.x="","CHECK",_xlfn.IFS(_xlpm.x&lt;=1,"Immediate",_xlpm.x&lt;=6,"Fast",_xlpm.x&lt;=24,"Moderate",_xlpm.x&gt;24,"Delayed")))</f>
        <v>Moderate</v>
      </c>
      <c r="V677">
        <f>FLOOR(tbl_CleanLeads[[#This Row],[Response_Time_Hours]],6)</f>
        <v>12</v>
      </c>
      <c r="W677" t="str" cm="1">
        <f t="array" ref="W677">IF(Table2[[#This Row],[Interaction_Count_Final]]="","N/A",_xlfn.IFS(Table2[[#This Row],[Interaction_Count_Final]]&lt;=2,"Low",Table2[[#This Row],[Interaction_Count_Final]]&lt;=5,"Medium",Table2[[#This Row],[Interaction_Count_Final]]&gt;=6,"High",TRUE,"CHECK"))</f>
        <v>High</v>
      </c>
      <c r="X677" t="b">
        <f t="shared" si="10"/>
        <v>1</v>
      </c>
      <c r="Y677" t="b">
        <f>tbl_CleanLeads[[#This Row],[Response_Time_Hours]]&gt;24</f>
        <v>0</v>
      </c>
      <c r="Z677" s="13" t="b">
        <f>tbl_CleanLeads[[#This Row],[Response_Time_Hours]]&gt;72</f>
        <v>0</v>
      </c>
      <c r="AA677" s="13" t="b">
        <f>tbl_CleanLeads[[#This Row],[Status_Clean]]="Converted"</f>
        <v>0</v>
      </c>
    </row>
    <row r="678" spans="1:27">
      <c r="A678" t="s">
        <v>70</v>
      </c>
      <c r="B678" t="s">
        <v>2167</v>
      </c>
      <c r="C678" t="s">
        <v>2168</v>
      </c>
      <c r="D678" t="s">
        <v>7258</v>
      </c>
      <c r="E678" t="s">
        <v>69</v>
      </c>
      <c r="F678" t="s">
        <v>125</v>
      </c>
      <c r="G678" s="1">
        <v>45346</v>
      </c>
      <c r="H678" s="8">
        <f>MONTH(tbl_CleanLeads[[#This Row],[Lead_Date_Final]])</f>
        <v>2</v>
      </c>
      <c r="I678" t="s">
        <v>7283</v>
      </c>
      <c r="J678" t="s">
        <v>7271</v>
      </c>
      <c r="K678" t="s">
        <v>7284</v>
      </c>
      <c r="L678">
        <f>WEEKDAY(tbl_CleanLeads[[#This Row],[Lead_Date_Final]],2)</f>
        <v>6</v>
      </c>
      <c r="M678" t="s">
        <v>7278</v>
      </c>
      <c r="N678">
        <v>33.599999999999994</v>
      </c>
      <c r="O678" s="7">
        <v>2309.61</v>
      </c>
      <c r="P678">
        <v>9</v>
      </c>
      <c r="Q678" t="s">
        <v>7266</v>
      </c>
      <c r="R678">
        <f>IF(UPPER(TRIM(Table2[[#This Row],[Status_Clean]]))="CONVERTED",1,0)</f>
        <v>0</v>
      </c>
      <c r="S678">
        <f>IF(ISNUMBER(MATCH(UPPER(TRIM(Table2[[#This Row],[Status_Clean]])),{"CONTACTED","QUALIFIED","CONVERTED"},0)),1,0)</f>
        <v>1</v>
      </c>
      <c r="T678" cm="1">
        <f t="array" ref="T678">_xlfn.SWITCH(UPPER(TRIM(Table2[[#This Row],[Status_Clean]])),"NEW",1,"CONTACTED",2,"QUALIFIED",3,"CONVERTED",4,"LOST",5,99)</f>
        <v>2</v>
      </c>
      <c r="U678" t="str" cm="1">
        <f t="array" ref="U678">_xlfn.LET(_xlpm.x,IFERROR(VALUE(Table2[[#This Row],[Response_Time_Hours]]),""),IF(_xlpm.x="","CHECK",_xlfn.IFS(_xlpm.x&lt;=1,"Immediate",_xlpm.x&lt;=6,"Fast",_xlpm.x&lt;=24,"Moderate",_xlpm.x&gt;24,"Delayed")))</f>
        <v>Delayed</v>
      </c>
      <c r="V678">
        <f>FLOOR(tbl_CleanLeads[[#This Row],[Response_Time_Hours]],6)</f>
        <v>30</v>
      </c>
      <c r="W678" t="str" cm="1">
        <f t="array" ref="W678">IF(Table2[[#This Row],[Interaction_Count_Final]]="","N/A",_xlfn.IFS(Table2[[#This Row],[Interaction_Count_Final]]&lt;=2,"Low",Table2[[#This Row],[Interaction_Count_Final]]&lt;=5,"Medium",Table2[[#This Row],[Interaction_Count_Final]]&gt;=6,"High",TRUE,"CHECK"))</f>
        <v>High</v>
      </c>
      <c r="X678" t="b">
        <f t="shared" si="10"/>
        <v>1</v>
      </c>
      <c r="Y678" t="b">
        <f>tbl_CleanLeads[[#This Row],[Response_Time_Hours]]&gt;24</f>
        <v>1</v>
      </c>
      <c r="Z678" s="13" t="b">
        <f>tbl_CleanLeads[[#This Row],[Response_Time_Hours]]&gt;72</f>
        <v>0</v>
      </c>
      <c r="AA678" s="13" t="b">
        <f>tbl_CleanLeads[[#This Row],[Status_Clean]]="Converted"</f>
        <v>0</v>
      </c>
    </row>
    <row r="679" spans="1:27">
      <c r="A679" t="s">
        <v>102</v>
      </c>
      <c r="B679" t="s">
        <v>2170</v>
      </c>
      <c r="C679" t="s">
        <v>2171</v>
      </c>
      <c r="D679" t="s">
        <v>7303</v>
      </c>
      <c r="E679" t="s">
        <v>469</v>
      </c>
      <c r="F679" t="s">
        <v>71</v>
      </c>
      <c r="G679" s="1">
        <v>45570</v>
      </c>
      <c r="H679" s="8">
        <f>MONTH(tbl_CleanLeads[[#This Row],[Lead_Date_Final]])</f>
        <v>10</v>
      </c>
      <c r="I679" t="s">
        <v>7270</v>
      </c>
      <c r="J679" t="s">
        <v>7271</v>
      </c>
      <c r="K679" t="s">
        <v>7264</v>
      </c>
      <c r="L679">
        <f>WEEKDAY(tbl_CleanLeads[[#This Row],[Lead_Date_Final]],2)</f>
        <v>6</v>
      </c>
      <c r="M679" t="s">
        <v>7278</v>
      </c>
      <c r="N679">
        <v>23.4</v>
      </c>
      <c r="O679" s="7">
        <v>3797.49</v>
      </c>
      <c r="P679">
        <v>38</v>
      </c>
      <c r="Q679" t="s">
        <v>7266</v>
      </c>
      <c r="R679">
        <f>IF(UPPER(TRIM(Table2[[#This Row],[Status_Clean]]))="CONVERTED",1,0)</f>
        <v>0</v>
      </c>
      <c r="S679">
        <f>IF(ISNUMBER(MATCH(UPPER(TRIM(Table2[[#This Row],[Status_Clean]])),{"CONTACTED","QUALIFIED","CONVERTED"},0)),1,0)</f>
        <v>1</v>
      </c>
      <c r="T679" cm="1">
        <f t="array" ref="T679">_xlfn.SWITCH(UPPER(TRIM(Table2[[#This Row],[Status_Clean]])),"NEW",1,"CONTACTED",2,"QUALIFIED",3,"CONVERTED",4,"LOST",5,99)</f>
        <v>3</v>
      </c>
      <c r="U679" t="str" cm="1">
        <f t="array" ref="U679">_xlfn.LET(_xlpm.x,IFERROR(VALUE(Table2[[#This Row],[Response_Time_Hours]]),""),IF(_xlpm.x="","CHECK",_xlfn.IFS(_xlpm.x&lt;=1,"Immediate",_xlpm.x&lt;=6,"Fast",_xlpm.x&lt;=24,"Moderate",_xlpm.x&gt;24,"Delayed")))</f>
        <v>Moderate</v>
      </c>
      <c r="V679">
        <f>FLOOR(tbl_CleanLeads[[#This Row],[Response_Time_Hours]],6)</f>
        <v>18</v>
      </c>
      <c r="W679" t="str" cm="1">
        <f t="array" ref="W679">IF(Table2[[#This Row],[Interaction_Count_Final]]="","N/A",_xlfn.IFS(Table2[[#This Row],[Interaction_Count_Final]]&lt;=2,"Low",Table2[[#This Row],[Interaction_Count_Final]]&lt;=5,"Medium",Table2[[#This Row],[Interaction_Count_Final]]&gt;=6,"High",TRUE,"CHECK"))</f>
        <v>High</v>
      </c>
      <c r="X679" t="b">
        <f t="shared" si="10"/>
        <v>1</v>
      </c>
      <c r="Y679" t="b">
        <f>tbl_CleanLeads[[#This Row],[Response_Time_Hours]]&gt;24</f>
        <v>0</v>
      </c>
      <c r="Z679" s="13" t="b">
        <f>tbl_CleanLeads[[#This Row],[Response_Time_Hours]]&gt;72</f>
        <v>0</v>
      </c>
      <c r="AA679" s="13" t="b">
        <f>tbl_CleanLeads[[#This Row],[Status_Clean]]="Converted"</f>
        <v>0</v>
      </c>
    </row>
    <row r="680" spans="1:27">
      <c r="A680" t="s">
        <v>102</v>
      </c>
      <c r="B680" t="s">
        <v>2173</v>
      </c>
      <c r="C680" t="s">
        <v>2174</v>
      </c>
      <c r="D680" t="s">
        <v>7258</v>
      </c>
      <c r="E680" t="s">
        <v>792</v>
      </c>
      <c r="F680" t="s">
        <v>125</v>
      </c>
      <c r="G680" s="1">
        <v>45350</v>
      </c>
      <c r="H680" s="8">
        <f>MONTH(tbl_CleanLeads[[#This Row],[Lead_Date_Final]])</f>
        <v>2</v>
      </c>
      <c r="I680" t="s">
        <v>7283</v>
      </c>
      <c r="J680" t="s">
        <v>7271</v>
      </c>
      <c r="K680" t="s">
        <v>7284</v>
      </c>
      <c r="L680">
        <f>WEEKDAY(tbl_CleanLeads[[#This Row],[Lead_Date_Final]],2)</f>
        <v>3</v>
      </c>
      <c r="M680" t="s">
        <v>7272</v>
      </c>
      <c r="N680">
        <v>57.599999999999994</v>
      </c>
      <c r="O680" s="7">
        <v>2394.71</v>
      </c>
      <c r="P680">
        <v>9</v>
      </c>
      <c r="Q680" t="s">
        <v>7266</v>
      </c>
      <c r="R680">
        <f>IF(UPPER(TRIM(Table2[[#This Row],[Status_Clean]]))="CONVERTED",1,0)</f>
        <v>0</v>
      </c>
      <c r="S680">
        <f>IF(ISNUMBER(MATCH(UPPER(TRIM(Table2[[#This Row],[Status_Clean]])),{"CONTACTED","QUALIFIED","CONVERTED"},0)),1,0)</f>
        <v>1</v>
      </c>
      <c r="T680" cm="1">
        <f t="array" ref="T680">_xlfn.SWITCH(UPPER(TRIM(Table2[[#This Row],[Status_Clean]])),"NEW",1,"CONTACTED",2,"QUALIFIED",3,"CONVERTED",4,"LOST",5,99)</f>
        <v>2</v>
      </c>
      <c r="U680" t="str" cm="1">
        <f t="array" ref="U680">_xlfn.LET(_xlpm.x,IFERROR(VALUE(Table2[[#This Row],[Response_Time_Hours]]),""),IF(_xlpm.x="","CHECK",_xlfn.IFS(_xlpm.x&lt;=1,"Immediate",_xlpm.x&lt;=6,"Fast",_xlpm.x&lt;=24,"Moderate",_xlpm.x&gt;24,"Delayed")))</f>
        <v>Delayed</v>
      </c>
      <c r="V680">
        <f>FLOOR(tbl_CleanLeads[[#This Row],[Response_Time_Hours]],6)</f>
        <v>54</v>
      </c>
      <c r="W680" t="str" cm="1">
        <f t="array" ref="W680">IF(Table2[[#This Row],[Interaction_Count_Final]]="","N/A",_xlfn.IFS(Table2[[#This Row],[Interaction_Count_Final]]&lt;=2,"Low",Table2[[#This Row],[Interaction_Count_Final]]&lt;=5,"Medium",Table2[[#This Row],[Interaction_Count_Final]]&gt;=6,"High",TRUE,"CHECK"))</f>
        <v>High</v>
      </c>
      <c r="X680" t="b">
        <f t="shared" si="10"/>
        <v>1</v>
      </c>
      <c r="Y680" t="b">
        <f>tbl_CleanLeads[[#This Row],[Response_Time_Hours]]&gt;24</f>
        <v>1</v>
      </c>
      <c r="Z680" s="13" t="b">
        <f>tbl_CleanLeads[[#This Row],[Response_Time_Hours]]&gt;72</f>
        <v>0</v>
      </c>
      <c r="AA680" s="13" t="b">
        <f>tbl_CleanLeads[[#This Row],[Status_Clean]]="Converted"</f>
        <v>0</v>
      </c>
    </row>
    <row r="681" spans="1:27">
      <c r="A681" t="s">
        <v>90</v>
      </c>
      <c r="B681" t="s">
        <v>2176</v>
      </c>
      <c r="C681" t="s">
        <v>2177</v>
      </c>
      <c r="D681" t="s">
        <v>7274</v>
      </c>
      <c r="E681" t="s">
        <v>222</v>
      </c>
      <c r="F681" t="s">
        <v>71</v>
      </c>
      <c r="G681" s="1">
        <v>45134</v>
      </c>
      <c r="H681" s="8">
        <f>MONTH(tbl_CleanLeads[[#This Row],[Lead_Date_Final]])</f>
        <v>7</v>
      </c>
      <c r="I681" t="s">
        <v>7305</v>
      </c>
      <c r="J681" t="s">
        <v>7263</v>
      </c>
      <c r="K681" t="s">
        <v>7288</v>
      </c>
      <c r="L681">
        <f>WEEKDAY(tbl_CleanLeads[[#This Row],[Lead_Date_Final]],2)</f>
        <v>4</v>
      </c>
      <c r="M681" t="s">
        <v>7285</v>
      </c>
      <c r="N681">
        <v>55.6</v>
      </c>
      <c r="O681" s="7">
        <v>4874.7299999999996</v>
      </c>
      <c r="P681">
        <v>2</v>
      </c>
      <c r="Q681" t="s">
        <v>7273</v>
      </c>
      <c r="R681">
        <f>IF(UPPER(TRIM(Table2[[#This Row],[Status_Clean]]))="CONVERTED",1,0)</f>
        <v>0</v>
      </c>
      <c r="S681">
        <f>IF(ISNUMBER(MATCH(UPPER(TRIM(Table2[[#This Row],[Status_Clean]])),{"CONTACTED","QUALIFIED","CONVERTED"},0)),1,0)</f>
        <v>1</v>
      </c>
      <c r="T681" cm="1">
        <f t="array" ref="T681">_xlfn.SWITCH(UPPER(TRIM(Table2[[#This Row],[Status_Clean]])),"NEW",1,"CONTACTED",2,"QUALIFIED",3,"CONVERTED",4,"LOST",5,99)</f>
        <v>3</v>
      </c>
      <c r="U681" t="str" cm="1">
        <f t="array" ref="U681">_xlfn.LET(_xlpm.x,IFERROR(VALUE(Table2[[#This Row],[Response_Time_Hours]]),""),IF(_xlpm.x="","CHECK",_xlfn.IFS(_xlpm.x&lt;=1,"Immediate",_xlpm.x&lt;=6,"Fast",_xlpm.x&lt;=24,"Moderate",_xlpm.x&gt;24,"Delayed")))</f>
        <v>Delayed</v>
      </c>
      <c r="V681">
        <f>FLOOR(tbl_CleanLeads[[#This Row],[Response_Time_Hours]],6)</f>
        <v>54</v>
      </c>
      <c r="W681" t="str" cm="1">
        <f t="array" ref="W681">IF(Table2[[#This Row],[Interaction_Count_Final]]="","N/A",_xlfn.IFS(Table2[[#This Row],[Interaction_Count_Final]]&lt;=2,"Low",Table2[[#This Row],[Interaction_Count_Final]]&lt;=5,"Medium",Table2[[#This Row],[Interaction_Count_Final]]&gt;=6,"High",TRUE,"CHECK"))</f>
        <v>Low</v>
      </c>
      <c r="X681" t="b">
        <f t="shared" si="10"/>
        <v>1</v>
      </c>
      <c r="Y681" t="b">
        <f>tbl_CleanLeads[[#This Row],[Response_Time_Hours]]&gt;24</f>
        <v>1</v>
      </c>
      <c r="Z681" s="13" t="b">
        <f>tbl_CleanLeads[[#This Row],[Response_Time_Hours]]&gt;72</f>
        <v>0</v>
      </c>
      <c r="AA681" s="13" t="b">
        <f>tbl_CleanLeads[[#This Row],[Status_Clean]]="Converted"</f>
        <v>0</v>
      </c>
    </row>
    <row r="682" spans="1:27">
      <c r="A682" t="s">
        <v>102</v>
      </c>
      <c r="B682" t="s">
        <v>2179</v>
      </c>
      <c r="C682" t="s">
        <v>7896</v>
      </c>
      <c r="D682" t="s">
        <v>7268</v>
      </c>
      <c r="E682" t="s">
        <v>363</v>
      </c>
      <c r="F682" t="s">
        <v>193</v>
      </c>
      <c r="G682" s="1">
        <v>45448</v>
      </c>
      <c r="H682" s="8">
        <f>MONTH(tbl_CleanLeads[[#This Row],[Lead_Date_Final]])</f>
        <v>6</v>
      </c>
      <c r="I682" t="s">
        <v>7276</v>
      </c>
      <c r="J682" t="s">
        <v>7271</v>
      </c>
      <c r="K682" t="s">
        <v>7277</v>
      </c>
      <c r="L682">
        <f>WEEKDAY(tbl_CleanLeads[[#This Row],[Lead_Date_Final]],2)</f>
        <v>3</v>
      </c>
      <c r="M682" t="s">
        <v>7272</v>
      </c>
      <c r="N682">
        <v>59.6</v>
      </c>
      <c r="O682" s="7">
        <v>3804.89</v>
      </c>
      <c r="P682">
        <v>44</v>
      </c>
      <c r="Q682" t="s">
        <v>7266</v>
      </c>
      <c r="R682">
        <f>IF(UPPER(TRIM(Table2[[#This Row],[Status_Clean]]))="CONVERTED",1,0)</f>
        <v>0</v>
      </c>
      <c r="S682">
        <f>IF(ISNUMBER(MATCH(UPPER(TRIM(Table2[[#This Row],[Status_Clean]])),{"CONTACTED","QUALIFIED","CONVERTED"},0)),1,0)</f>
        <v>0</v>
      </c>
      <c r="T682" cm="1">
        <f t="array" ref="T682">_xlfn.SWITCH(UPPER(TRIM(Table2[[#This Row],[Status_Clean]])),"NEW",1,"CONTACTED",2,"QUALIFIED",3,"CONVERTED",4,"LOST",5,99)</f>
        <v>1</v>
      </c>
      <c r="U682" t="str" cm="1">
        <f t="array" ref="U682">_xlfn.LET(_xlpm.x,IFERROR(VALUE(Table2[[#This Row],[Response_Time_Hours]]),""),IF(_xlpm.x="","CHECK",_xlfn.IFS(_xlpm.x&lt;=1,"Immediate",_xlpm.x&lt;=6,"Fast",_xlpm.x&lt;=24,"Moderate",_xlpm.x&gt;24,"Delayed")))</f>
        <v>Delayed</v>
      </c>
      <c r="V682">
        <f>FLOOR(tbl_CleanLeads[[#This Row],[Response_Time_Hours]],6)</f>
        <v>54</v>
      </c>
      <c r="W682" t="str" cm="1">
        <f t="array" ref="W682">IF(Table2[[#This Row],[Interaction_Count_Final]]="","N/A",_xlfn.IFS(Table2[[#This Row],[Interaction_Count_Final]]&lt;=2,"Low",Table2[[#This Row],[Interaction_Count_Final]]&lt;=5,"Medium",Table2[[#This Row],[Interaction_Count_Final]]&gt;=6,"High",TRUE,"CHECK"))</f>
        <v>High</v>
      </c>
      <c r="X682" t="b">
        <f t="shared" si="10"/>
        <v>1</v>
      </c>
      <c r="Y682" t="b">
        <f>tbl_CleanLeads[[#This Row],[Response_Time_Hours]]&gt;24</f>
        <v>1</v>
      </c>
      <c r="Z682" s="13" t="b">
        <f>tbl_CleanLeads[[#This Row],[Response_Time_Hours]]&gt;72</f>
        <v>0</v>
      </c>
      <c r="AA682" s="13" t="b">
        <f>tbl_CleanLeads[[#This Row],[Status_Clean]]="Converted"</f>
        <v>0</v>
      </c>
    </row>
    <row r="683" spans="1:27">
      <c r="A683" t="s">
        <v>102</v>
      </c>
      <c r="B683" t="s">
        <v>2183</v>
      </c>
      <c r="C683" t="s">
        <v>2184</v>
      </c>
      <c r="D683" t="s">
        <v>7303</v>
      </c>
      <c r="E683" t="s">
        <v>263</v>
      </c>
      <c r="F683" t="s">
        <v>250</v>
      </c>
      <c r="G683" s="1">
        <v>45307</v>
      </c>
      <c r="H683" s="8">
        <f>MONTH(tbl_CleanLeads[[#This Row],[Lead_Date_Final]])</f>
        <v>1</v>
      </c>
      <c r="I683" t="s">
        <v>7317</v>
      </c>
      <c r="J683" t="s">
        <v>7271</v>
      </c>
      <c r="K683" t="s">
        <v>7284</v>
      </c>
      <c r="L683">
        <f>WEEKDAY(tbl_CleanLeads[[#This Row],[Lead_Date_Final]],2)</f>
        <v>2</v>
      </c>
      <c r="M683" t="s">
        <v>7265</v>
      </c>
      <c r="N683">
        <v>12</v>
      </c>
      <c r="O683" s="7">
        <v>4162.26</v>
      </c>
      <c r="P683">
        <v>48</v>
      </c>
      <c r="Q683" t="s">
        <v>7273</v>
      </c>
      <c r="R683">
        <f>IF(UPPER(TRIM(Table2[[#This Row],[Status_Clean]]))="CONVERTED",1,0)</f>
        <v>1</v>
      </c>
      <c r="S683">
        <f>IF(ISNUMBER(MATCH(UPPER(TRIM(Table2[[#This Row],[Status_Clean]])),{"CONTACTED","QUALIFIED","CONVERTED"},0)),1,0)</f>
        <v>1</v>
      </c>
      <c r="T683" cm="1">
        <f t="array" ref="T683">_xlfn.SWITCH(UPPER(TRIM(Table2[[#This Row],[Status_Clean]])),"NEW",1,"CONTACTED",2,"QUALIFIED",3,"CONVERTED",4,"LOST",5,99)</f>
        <v>4</v>
      </c>
      <c r="U683" t="str" cm="1">
        <f t="array" ref="U683">_xlfn.LET(_xlpm.x,IFERROR(VALUE(Table2[[#This Row],[Response_Time_Hours]]),""),IF(_xlpm.x="","CHECK",_xlfn.IFS(_xlpm.x&lt;=1,"Immediate",_xlpm.x&lt;=6,"Fast",_xlpm.x&lt;=24,"Moderate",_xlpm.x&gt;24,"Delayed")))</f>
        <v>Moderate</v>
      </c>
      <c r="V683">
        <f>FLOOR(tbl_CleanLeads[[#This Row],[Response_Time_Hours]],6)</f>
        <v>12</v>
      </c>
      <c r="W683" t="str" cm="1">
        <f t="array" ref="W683">IF(Table2[[#This Row],[Interaction_Count_Final]]="","N/A",_xlfn.IFS(Table2[[#This Row],[Interaction_Count_Final]]&lt;=2,"Low",Table2[[#This Row],[Interaction_Count_Final]]&lt;=5,"Medium",Table2[[#This Row],[Interaction_Count_Final]]&gt;=6,"High",TRUE,"CHECK"))</f>
        <v>High</v>
      </c>
      <c r="X683" t="b">
        <f t="shared" si="10"/>
        <v>1</v>
      </c>
      <c r="Y683" t="b">
        <f>tbl_CleanLeads[[#This Row],[Response_Time_Hours]]&gt;24</f>
        <v>0</v>
      </c>
      <c r="Z683" s="13" t="b">
        <f>tbl_CleanLeads[[#This Row],[Response_Time_Hours]]&gt;72</f>
        <v>0</v>
      </c>
      <c r="AA683" s="13" t="b">
        <f>tbl_CleanLeads[[#This Row],[Status_Clean]]="Converted"</f>
        <v>1</v>
      </c>
    </row>
    <row r="684" spans="1:27">
      <c r="A684" t="s">
        <v>90</v>
      </c>
      <c r="B684" t="s">
        <v>2187</v>
      </c>
      <c r="C684" t="s">
        <v>2188</v>
      </c>
      <c r="D684" t="s">
        <v>7303</v>
      </c>
      <c r="E684" t="s">
        <v>123</v>
      </c>
      <c r="F684" t="s">
        <v>193</v>
      </c>
      <c r="G684" s="1">
        <v>45353</v>
      </c>
      <c r="H684" s="8">
        <f>MONTH(tbl_CleanLeads[[#This Row],[Lead_Date_Final]])</f>
        <v>3</v>
      </c>
      <c r="I684" t="s">
        <v>7295</v>
      </c>
      <c r="J684" t="s">
        <v>7271</v>
      </c>
      <c r="K684" t="s">
        <v>7284</v>
      </c>
      <c r="L684">
        <f>WEEKDAY(tbl_CleanLeads[[#This Row],[Lead_Date_Final]],2)</f>
        <v>6</v>
      </c>
      <c r="M684" t="s">
        <v>7278</v>
      </c>
      <c r="N684">
        <v>71.5</v>
      </c>
      <c r="O684" s="7">
        <v>1923.45</v>
      </c>
      <c r="P684">
        <v>13</v>
      </c>
      <c r="Q684" t="s">
        <v>7289</v>
      </c>
      <c r="R684">
        <f>IF(UPPER(TRIM(Table2[[#This Row],[Status_Clean]]))="CONVERTED",1,0)</f>
        <v>0</v>
      </c>
      <c r="S684">
        <f>IF(ISNUMBER(MATCH(UPPER(TRIM(Table2[[#This Row],[Status_Clean]])),{"CONTACTED","QUALIFIED","CONVERTED"},0)),1,0)</f>
        <v>0</v>
      </c>
      <c r="T684" cm="1">
        <f t="array" ref="T684">_xlfn.SWITCH(UPPER(TRIM(Table2[[#This Row],[Status_Clean]])),"NEW",1,"CONTACTED",2,"QUALIFIED",3,"CONVERTED",4,"LOST",5,99)</f>
        <v>1</v>
      </c>
      <c r="U684" t="str" cm="1">
        <f t="array" ref="U684">_xlfn.LET(_xlpm.x,IFERROR(VALUE(Table2[[#This Row],[Response_Time_Hours]]),""),IF(_xlpm.x="","CHECK",_xlfn.IFS(_xlpm.x&lt;=1,"Immediate",_xlpm.x&lt;=6,"Fast",_xlpm.x&lt;=24,"Moderate",_xlpm.x&gt;24,"Delayed")))</f>
        <v>Delayed</v>
      </c>
      <c r="V684">
        <f>FLOOR(tbl_CleanLeads[[#This Row],[Response_Time_Hours]],6)</f>
        <v>66</v>
      </c>
      <c r="W684" t="str" cm="1">
        <f t="array" ref="W684">IF(Table2[[#This Row],[Interaction_Count_Final]]="","N/A",_xlfn.IFS(Table2[[#This Row],[Interaction_Count_Final]]&lt;=2,"Low",Table2[[#This Row],[Interaction_Count_Final]]&lt;=5,"Medium",Table2[[#This Row],[Interaction_Count_Final]]&gt;=6,"High",TRUE,"CHECK"))</f>
        <v>High</v>
      </c>
      <c r="X684" t="b">
        <f t="shared" si="10"/>
        <v>1</v>
      </c>
      <c r="Y684" t="b">
        <f>tbl_CleanLeads[[#This Row],[Response_Time_Hours]]&gt;24</f>
        <v>1</v>
      </c>
      <c r="Z684" s="13" t="b">
        <f>tbl_CleanLeads[[#This Row],[Response_Time_Hours]]&gt;72</f>
        <v>0</v>
      </c>
      <c r="AA684" s="13" t="b">
        <f>tbl_CleanLeads[[#This Row],[Status_Clean]]="Converted"</f>
        <v>0</v>
      </c>
    </row>
    <row r="685" spans="1:27">
      <c r="A685" t="s">
        <v>63</v>
      </c>
      <c r="B685" t="s">
        <v>2189</v>
      </c>
      <c r="C685" t="s">
        <v>7899</v>
      </c>
      <c r="D685" t="s">
        <v>7258</v>
      </c>
      <c r="E685" t="s">
        <v>1356</v>
      </c>
      <c r="F685" t="s">
        <v>250</v>
      </c>
      <c r="G685" s="1">
        <v>45067</v>
      </c>
      <c r="H685" s="8">
        <f>MONTH(tbl_CleanLeads[[#This Row],[Lead_Date_Final]])</f>
        <v>5</v>
      </c>
      <c r="I685" t="s">
        <v>7314</v>
      </c>
      <c r="J685" t="s">
        <v>7263</v>
      </c>
      <c r="K685" t="s">
        <v>7277</v>
      </c>
      <c r="L685">
        <f>WEEKDAY(tbl_CleanLeads[[#This Row],[Lead_Date_Final]],2)</f>
        <v>7</v>
      </c>
      <c r="M685" t="s">
        <v>7293</v>
      </c>
      <c r="N685">
        <v>20.6</v>
      </c>
      <c r="O685" s="7">
        <v>2050.5300000000002</v>
      </c>
      <c r="P685">
        <v>34</v>
      </c>
      <c r="Q685" t="s">
        <v>7266</v>
      </c>
      <c r="R685">
        <f>IF(UPPER(TRIM(Table2[[#This Row],[Status_Clean]]))="CONVERTED",1,0)</f>
        <v>1</v>
      </c>
      <c r="S685">
        <f>IF(ISNUMBER(MATCH(UPPER(TRIM(Table2[[#This Row],[Status_Clean]])),{"CONTACTED","QUALIFIED","CONVERTED"},0)),1,0)</f>
        <v>1</v>
      </c>
      <c r="T685" cm="1">
        <f t="array" ref="T685">_xlfn.SWITCH(UPPER(TRIM(Table2[[#This Row],[Status_Clean]])),"NEW",1,"CONTACTED",2,"QUALIFIED",3,"CONVERTED",4,"LOST",5,99)</f>
        <v>4</v>
      </c>
      <c r="U685" t="str" cm="1">
        <f t="array" ref="U685">_xlfn.LET(_xlpm.x,IFERROR(VALUE(Table2[[#This Row],[Response_Time_Hours]]),""),IF(_xlpm.x="","CHECK",_xlfn.IFS(_xlpm.x&lt;=1,"Immediate",_xlpm.x&lt;=6,"Fast",_xlpm.x&lt;=24,"Moderate",_xlpm.x&gt;24,"Delayed")))</f>
        <v>Moderate</v>
      </c>
      <c r="V685">
        <f>FLOOR(tbl_CleanLeads[[#This Row],[Response_Time_Hours]],6)</f>
        <v>18</v>
      </c>
      <c r="W685" t="str" cm="1">
        <f t="array" ref="W685">IF(Table2[[#This Row],[Interaction_Count_Final]]="","N/A",_xlfn.IFS(Table2[[#This Row],[Interaction_Count_Final]]&lt;=2,"Low",Table2[[#This Row],[Interaction_Count_Final]]&lt;=5,"Medium",Table2[[#This Row],[Interaction_Count_Final]]&gt;=6,"High",TRUE,"CHECK"))</f>
        <v>High</v>
      </c>
      <c r="X685" t="b">
        <f t="shared" si="10"/>
        <v>1</v>
      </c>
      <c r="Y685" t="b">
        <f>tbl_CleanLeads[[#This Row],[Response_Time_Hours]]&gt;24</f>
        <v>0</v>
      </c>
      <c r="Z685" s="13" t="b">
        <f>tbl_CleanLeads[[#This Row],[Response_Time_Hours]]&gt;72</f>
        <v>0</v>
      </c>
      <c r="AA685" s="13" t="b">
        <f>tbl_CleanLeads[[#This Row],[Status_Clean]]="Converted"</f>
        <v>1</v>
      </c>
    </row>
    <row r="686" spans="1:27">
      <c r="A686" t="s">
        <v>70</v>
      </c>
      <c r="B686" t="s">
        <v>2192</v>
      </c>
      <c r="C686" t="s">
        <v>7900</v>
      </c>
      <c r="D686" t="s">
        <v>7258</v>
      </c>
      <c r="E686" t="s">
        <v>106</v>
      </c>
      <c r="F686" t="s">
        <v>71</v>
      </c>
      <c r="G686" s="1">
        <v>45282</v>
      </c>
      <c r="H686" s="8">
        <f>MONTH(tbl_CleanLeads[[#This Row],[Lead_Date_Final]])</f>
        <v>12</v>
      </c>
      <c r="I686" t="s">
        <v>7262</v>
      </c>
      <c r="J686" t="s">
        <v>7263</v>
      </c>
      <c r="K686" t="s">
        <v>7264</v>
      </c>
      <c r="L686">
        <f>WEEKDAY(tbl_CleanLeads[[#This Row],[Lead_Date_Final]],2)</f>
        <v>5</v>
      </c>
      <c r="M686" t="s">
        <v>7312</v>
      </c>
      <c r="N686">
        <v>33.200000000000003</v>
      </c>
      <c r="O686" s="7">
        <v>3764.1</v>
      </c>
      <c r="P686">
        <v>29</v>
      </c>
      <c r="Q686" t="s">
        <v>7266</v>
      </c>
      <c r="R686">
        <f>IF(UPPER(TRIM(Table2[[#This Row],[Status_Clean]]))="CONVERTED",1,0)</f>
        <v>0</v>
      </c>
      <c r="S686">
        <f>IF(ISNUMBER(MATCH(UPPER(TRIM(Table2[[#This Row],[Status_Clean]])),{"CONTACTED","QUALIFIED","CONVERTED"},0)),1,0)</f>
        <v>1</v>
      </c>
      <c r="T686" cm="1">
        <f t="array" ref="T686">_xlfn.SWITCH(UPPER(TRIM(Table2[[#This Row],[Status_Clean]])),"NEW",1,"CONTACTED",2,"QUALIFIED",3,"CONVERTED",4,"LOST",5,99)</f>
        <v>3</v>
      </c>
      <c r="U686" t="str" cm="1">
        <f t="array" ref="U686">_xlfn.LET(_xlpm.x,IFERROR(VALUE(Table2[[#This Row],[Response_Time_Hours]]),""),IF(_xlpm.x="","CHECK",_xlfn.IFS(_xlpm.x&lt;=1,"Immediate",_xlpm.x&lt;=6,"Fast",_xlpm.x&lt;=24,"Moderate",_xlpm.x&gt;24,"Delayed")))</f>
        <v>Delayed</v>
      </c>
      <c r="V686">
        <f>FLOOR(tbl_CleanLeads[[#This Row],[Response_Time_Hours]],6)</f>
        <v>30</v>
      </c>
      <c r="W686" t="str" cm="1">
        <f t="array" ref="W686">IF(Table2[[#This Row],[Interaction_Count_Final]]="","N/A",_xlfn.IFS(Table2[[#This Row],[Interaction_Count_Final]]&lt;=2,"Low",Table2[[#This Row],[Interaction_Count_Final]]&lt;=5,"Medium",Table2[[#This Row],[Interaction_Count_Final]]&gt;=6,"High",TRUE,"CHECK"))</f>
        <v>High</v>
      </c>
      <c r="X686" t="b">
        <f t="shared" si="10"/>
        <v>1</v>
      </c>
      <c r="Y686" t="b">
        <f>tbl_CleanLeads[[#This Row],[Response_Time_Hours]]&gt;24</f>
        <v>1</v>
      </c>
      <c r="Z686" s="13" t="b">
        <f>tbl_CleanLeads[[#This Row],[Response_Time_Hours]]&gt;72</f>
        <v>0</v>
      </c>
      <c r="AA686" s="13" t="b">
        <f>tbl_CleanLeads[[#This Row],[Status_Clean]]="Converted"</f>
        <v>0</v>
      </c>
    </row>
    <row r="687" spans="1:27">
      <c r="A687" t="s">
        <v>70</v>
      </c>
      <c r="B687" t="s">
        <v>2195</v>
      </c>
      <c r="C687" t="s">
        <v>2196</v>
      </c>
      <c r="D687" t="s">
        <v>7268</v>
      </c>
      <c r="E687" t="s">
        <v>101</v>
      </c>
      <c r="F687" t="s">
        <v>125</v>
      </c>
      <c r="G687" s="1">
        <v>44978</v>
      </c>
      <c r="H687" s="8">
        <f>MONTH(tbl_CleanLeads[[#This Row],[Lead_Date_Final]])</f>
        <v>2</v>
      </c>
      <c r="I687" t="s">
        <v>7283</v>
      </c>
      <c r="J687" t="s">
        <v>7263</v>
      </c>
      <c r="K687" t="s">
        <v>7284</v>
      </c>
      <c r="L687">
        <f>WEEKDAY(tbl_CleanLeads[[#This Row],[Lead_Date_Final]],2)</f>
        <v>2</v>
      </c>
      <c r="M687" t="s">
        <v>7265</v>
      </c>
      <c r="N687">
        <v>47.3</v>
      </c>
      <c r="O687" s="7">
        <v>2214.96</v>
      </c>
      <c r="P687">
        <v>1</v>
      </c>
      <c r="Q687" t="s">
        <v>7266</v>
      </c>
      <c r="R687">
        <f>IF(UPPER(TRIM(Table2[[#This Row],[Status_Clean]]))="CONVERTED",1,0)</f>
        <v>0</v>
      </c>
      <c r="S687">
        <f>IF(ISNUMBER(MATCH(UPPER(TRIM(Table2[[#This Row],[Status_Clean]])),{"CONTACTED","QUALIFIED","CONVERTED"},0)),1,0)</f>
        <v>1</v>
      </c>
      <c r="T687" cm="1">
        <f t="array" ref="T687">_xlfn.SWITCH(UPPER(TRIM(Table2[[#This Row],[Status_Clean]])),"NEW",1,"CONTACTED",2,"QUALIFIED",3,"CONVERTED",4,"LOST",5,99)</f>
        <v>2</v>
      </c>
      <c r="U687" t="str" cm="1">
        <f t="array" ref="U687">_xlfn.LET(_xlpm.x,IFERROR(VALUE(Table2[[#This Row],[Response_Time_Hours]]),""),IF(_xlpm.x="","CHECK",_xlfn.IFS(_xlpm.x&lt;=1,"Immediate",_xlpm.x&lt;=6,"Fast",_xlpm.x&lt;=24,"Moderate",_xlpm.x&gt;24,"Delayed")))</f>
        <v>Delayed</v>
      </c>
      <c r="V687">
        <f>FLOOR(tbl_CleanLeads[[#This Row],[Response_Time_Hours]],6)</f>
        <v>42</v>
      </c>
      <c r="W687" t="str" cm="1">
        <f t="array" ref="W687">IF(Table2[[#This Row],[Interaction_Count_Final]]="","N/A",_xlfn.IFS(Table2[[#This Row],[Interaction_Count_Final]]&lt;=2,"Low",Table2[[#This Row],[Interaction_Count_Final]]&lt;=5,"Medium",Table2[[#This Row],[Interaction_Count_Final]]&gt;=6,"High",TRUE,"CHECK"))</f>
        <v>Low</v>
      </c>
      <c r="X687" t="b">
        <f t="shared" si="10"/>
        <v>1</v>
      </c>
      <c r="Y687" t="b">
        <f>tbl_CleanLeads[[#This Row],[Response_Time_Hours]]&gt;24</f>
        <v>1</v>
      </c>
      <c r="Z687" s="13" t="b">
        <f>tbl_CleanLeads[[#This Row],[Response_Time_Hours]]&gt;72</f>
        <v>0</v>
      </c>
      <c r="AA687" s="13" t="b">
        <f>tbl_CleanLeads[[#This Row],[Status_Clean]]="Converted"</f>
        <v>0</v>
      </c>
    </row>
    <row r="688" spans="1:27">
      <c r="A688" t="s">
        <v>90</v>
      </c>
      <c r="B688" t="s">
        <v>2199</v>
      </c>
      <c r="C688" t="s">
        <v>2200</v>
      </c>
      <c r="D688" t="s">
        <v>7268</v>
      </c>
      <c r="E688" t="s">
        <v>473</v>
      </c>
      <c r="F688" t="s">
        <v>71</v>
      </c>
      <c r="G688" s="1">
        <v>45300</v>
      </c>
      <c r="H688" s="8">
        <f>MONTH(tbl_CleanLeads[[#This Row],[Lead_Date_Final]])</f>
        <v>1</v>
      </c>
      <c r="I688" t="s">
        <v>7317</v>
      </c>
      <c r="J688" t="s">
        <v>7271</v>
      </c>
      <c r="K688" t="s">
        <v>7284</v>
      </c>
      <c r="L688">
        <f>WEEKDAY(tbl_CleanLeads[[#This Row],[Lead_Date_Final]],2)</f>
        <v>2</v>
      </c>
      <c r="M688" t="s">
        <v>7265</v>
      </c>
      <c r="N688">
        <v>51.5</v>
      </c>
      <c r="O688" s="7">
        <v>3584.42</v>
      </c>
      <c r="P688">
        <v>40</v>
      </c>
      <c r="Q688" t="s">
        <v>7266</v>
      </c>
      <c r="R688">
        <f>IF(UPPER(TRIM(Table2[[#This Row],[Status_Clean]]))="CONVERTED",1,0)</f>
        <v>0</v>
      </c>
      <c r="S688">
        <f>IF(ISNUMBER(MATCH(UPPER(TRIM(Table2[[#This Row],[Status_Clean]])),{"CONTACTED","QUALIFIED","CONVERTED"},0)),1,0)</f>
        <v>1</v>
      </c>
      <c r="T688" cm="1">
        <f t="array" ref="T688">_xlfn.SWITCH(UPPER(TRIM(Table2[[#This Row],[Status_Clean]])),"NEW",1,"CONTACTED",2,"QUALIFIED",3,"CONVERTED",4,"LOST",5,99)</f>
        <v>3</v>
      </c>
      <c r="U688" t="str" cm="1">
        <f t="array" ref="U688">_xlfn.LET(_xlpm.x,IFERROR(VALUE(Table2[[#This Row],[Response_Time_Hours]]),""),IF(_xlpm.x="","CHECK",_xlfn.IFS(_xlpm.x&lt;=1,"Immediate",_xlpm.x&lt;=6,"Fast",_xlpm.x&lt;=24,"Moderate",_xlpm.x&gt;24,"Delayed")))</f>
        <v>Delayed</v>
      </c>
      <c r="V688">
        <f>FLOOR(tbl_CleanLeads[[#This Row],[Response_Time_Hours]],6)</f>
        <v>48</v>
      </c>
      <c r="W688" t="str" cm="1">
        <f t="array" ref="W688">IF(Table2[[#This Row],[Interaction_Count_Final]]="","N/A",_xlfn.IFS(Table2[[#This Row],[Interaction_Count_Final]]&lt;=2,"Low",Table2[[#This Row],[Interaction_Count_Final]]&lt;=5,"Medium",Table2[[#This Row],[Interaction_Count_Final]]&gt;=6,"High",TRUE,"CHECK"))</f>
        <v>High</v>
      </c>
      <c r="X688" t="b">
        <f t="shared" si="10"/>
        <v>1</v>
      </c>
      <c r="Y688" t="b">
        <f>tbl_CleanLeads[[#This Row],[Response_Time_Hours]]&gt;24</f>
        <v>1</v>
      </c>
      <c r="Z688" s="13" t="b">
        <f>tbl_CleanLeads[[#This Row],[Response_Time_Hours]]&gt;72</f>
        <v>0</v>
      </c>
      <c r="AA688" s="13" t="b">
        <f>tbl_CleanLeads[[#This Row],[Status_Clean]]="Converted"</f>
        <v>0</v>
      </c>
    </row>
    <row r="689" spans="1:27">
      <c r="A689" t="s">
        <v>102</v>
      </c>
      <c r="B689" t="s">
        <v>2203</v>
      </c>
      <c r="C689" t="s">
        <v>2204</v>
      </c>
      <c r="D689" t="s">
        <v>7258</v>
      </c>
      <c r="E689" t="s">
        <v>363</v>
      </c>
      <c r="F689" t="s">
        <v>71</v>
      </c>
      <c r="G689" s="1">
        <v>45555</v>
      </c>
      <c r="H689" s="8">
        <f>MONTH(tbl_CleanLeads[[#This Row],[Lead_Date_Final]])</f>
        <v>9</v>
      </c>
      <c r="I689" t="s">
        <v>7287</v>
      </c>
      <c r="J689" t="s">
        <v>7271</v>
      </c>
      <c r="K689" t="s">
        <v>7288</v>
      </c>
      <c r="L689">
        <f>WEEKDAY(tbl_CleanLeads[[#This Row],[Lead_Date_Final]],2)</f>
        <v>5</v>
      </c>
      <c r="M689" t="s">
        <v>7312</v>
      </c>
      <c r="N689">
        <v>59.8</v>
      </c>
      <c r="O689" s="7">
        <v>1980.08</v>
      </c>
      <c r="P689">
        <v>3</v>
      </c>
      <c r="Q689" t="s">
        <v>7266</v>
      </c>
      <c r="R689">
        <f>IF(UPPER(TRIM(Table2[[#This Row],[Status_Clean]]))="CONVERTED",1,0)</f>
        <v>0</v>
      </c>
      <c r="S689">
        <f>IF(ISNUMBER(MATCH(UPPER(TRIM(Table2[[#This Row],[Status_Clean]])),{"CONTACTED","QUALIFIED","CONVERTED"},0)),1,0)</f>
        <v>1</v>
      </c>
      <c r="T689" cm="1">
        <f t="array" ref="T689">_xlfn.SWITCH(UPPER(TRIM(Table2[[#This Row],[Status_Clean]])),"NEW",1,"CONTACTED",2,"QUALIFIED",3,"CONVERTED",4,"LOST",5,99)</f>
        <v>3</v>
      </c>
      <c r="U689" t="str" cm="1">
        <f t="array" ref="U689">_xlfn.LET(_xlpm.x,IFERROR(VALUE(Table2[[#This Row],[Response_Time_Hours]]),""),IF(_xlpm.x="","CHECK",_xlfn.IFS(_xlpm.x&lt;=1,"Immediate",_xlpm.x&lt;=6,"Fast",_xlpm.x&lt;=24,"Moderate",_xlpm.x&gt;24,"Delayed")))</f>
        <v>Delayed</v>
      </c>
      <c r="V689">
        <f>FLOOR(tbl_CleanLeads[[#This Row],[Response_Time_Hours]],6)</f>
        <v>54</v>
      </c>
      <c r="W689" t="str" cm="1">
        <f t="array" ref="W689">IF(Table2[[#This Row],[Interaction_Count_Final]]="","N/A",_xlfn.IFS(Table2[[#This Row],[Interaction_Count_Final]]&lt;=2,"Low",Table2[[#This Row],[Interaction_Count_Final]]&lt;=5,"Medium",Table2[[#This Row],[Interaction_Count_Final]]&gt;=6,"High",TRUE,"CHECK"))</f>
        <v>Medium</v>
      </c>
      <c r="X689" t="b">
        <f t="shared" si="10"/>
        <v>1</v>
      </c>
      <c r="Y689" t="b">
        <f>tbl_CleanLeads[[#This Row],[Response_Time_Hours]]&gt;24</f>
        <v>1</v>
      </c>
      <c r="Z689" s="13" t="b">
        <f>tbl_CleanLeads[[#This Row],[Response_Time_Hours]]&gt;72</f>
        <v>0</v>
      </c>
      <c r="AA689" s="13" t="b">
        <f>tbl_CleanLeads[[#This Row],[Status_Clean]]="Converted"</f>
        <v>0</v>
      </c>
    </row>
    <row r="690" spans="1:27">
      <c r="A690" t="s">
        <v>70</v>
      </c>
      <c r="B690" t="s">
        <v>2206</v>
      </c>
      <c r="C690" t="s">
        <v>7903</v>
      </c>
      <c r="D690" t="s">
        <v>7280</v>
      </c>
      <c r="E690" t="s">
        <v>311</v>
      </c>
      <c r="F690" t="s">
        <v>193</v>
      </c>
      <c r="G690" s="1">
        <v>44954</v>
      </c>
      <c r="H690" s="8">
        <f>MONTH(tbl_CleanLeads[[#This Row],[Lead_Date_Final]])</f>
        <v>1</v>
      </c>
      <c r="I690" t="s">
        <v>7317</v>
      </c>
      <c r="J690" t="s">
        <v>7263</v>
      </c>
      <c r="K690" t="s">
        <v>7284</v>
      </c>
      <c r="L690">
        <f>WEEKDAY(tbl_CleanLeads[[#This Row],[Lead_Date_Final]],2)</f>
        <v>6</v>
      </c>
      <c r="M690" t="s">
        <v>7278</v>
      </c>
      <c r="N690">
        <v>36.299999999999997</v>
      </c>
      <c r="O690" s="7">
        <v>4647.01</v>
      </c>
      <c r="P690">
        <v>20</v>
      </c>
      <c r="Q690" t="s">
        <v>7273</v>
      </c>
      <c r="R690">
        <f>IF(UPPER(TRIM(Table2[[#This Row],[Status_Clean]]))="CONVERTED",1,0)</f>
        <v>0</v>
      </c>
      <c r="S690">
        <f>IF(ISNUMBER(MATCH(UPPER(TRIM(Table2[[#This Row],[Status_Clean]])),{"CONTACTED","QUALIFIED","CONVERTED"},0)),1,0)</f>
        <v>0</v>
      </c>
      <c r="T690" cm="1">
        <f t="array" ref="T690">_xlfn.SWITCH(UPPER(TRIM(Table2[[#This Row],[Status_Clean]])),"NEW",1,"CONTACTED",2,"QUALIFIED",3,"CONVERTED",4,"LOST",5,99)</f>
        <v>1</v>
      </c>
      <c r="U690" t="str" cm="1">
        <f t="array" ref="U690">_xlfn.LET(_xlpm.x,IFERROR(VALUE(Table2[[#This Row],[Response_Time_Hours]]),""),IF(_xlpm.x="","CHECK",_xlfn.IFS(_xlpm.x&lt;=1,"Immediate",_xlpm.x&lt;=6,"Fast",_xlpm.x&lt;=24,"Moderate",_xlpm.x&gt;24,"Delayed")))</f>
        <v>Delayed</v>
      </c>
      <c r="V690">
        <f>FLOOR(tbl_CleanLeads[[#This Row],[Response_Time_Hours]],6)</f>
        <v>36</v>
      </c>
      <c r="W690" t="str" cm="1">
        <f t="array" ref="W690">IF(Table2[[#This Row],[Interaction_Count_Final]]="","N/A",_xlfn.IFS(Table2[[#This Row],[Interaction_Count_Final]]&lt;=2,"Low",Table2[[#This Row],[Interaction_Count_Final]]&lt;=5,"Medium",Table2[[#This Row],[Interaction_Count_Final]]&gt;=6,"High",TRUE,"CHECK"))</f>
        <v>High</v>
      </c>
      <c r="X690" t="b">
        <f t="shared" si="10"/>
        <v>1</v>
      </c>
      <c r="Y690" t="b">
        <f>tbl_CleanLeads[[#This Row],[Response_Time_Hours]]&gt;24</f>
        <v>1</v>
      </c>
      <c r="Z690" s="13" t="b">
        <f>tbl_CleanLeads[[#This Row],[Response_Time_Hours]]&gt;72</f>
        <v>0</v>
      </c>
      <c r="AA690" s="13" t="b">
        <f>tbl_CleanLeads[[#This Row],[Status_Clean]]="Converted"</f>
        <v>0</v>
      </c>
    </row>
    <row r="691" spans="1:27">
      <c r="A691" t="s">
        <v>70</v>
      </c>
      <c r="B691" t="s">
        <v>2208</v>
      </c>
      <c r="C691" t="s">
        <v>2209</v>
      </c>
      <c r="D691" t="s">
        <v>7268</v>
      </c>
      <c r="E691" t="s">
        <v>106</v>
      </c>
      <c r="F691" t="s">
        <v>193</v>
      </c>
      <c r="G691" s="1">
        <v>45260</v>
      </c>
      <c r="H691" s="8">
        <f>MONTH(tbl_CleanLeads[[#This Row],[Lead_Date_Final]])</f>
        <v>11</v>
      </c>
      <c r="I691" t="s">
        <v>7300</v>
      </c>
      <c r="J691" t="s">
        <v>7263</v>
      </c>
      <c r="K691" t="s">
        <v>7264</v>
      </c>
      <c r="L691">
        <f>WEEKDAY(tbl_CleanLeads[[#This Row],[Lead_Date_Final]],2)</f>
        <v>4</v>
      </c>
      <c r="M691" t="s">
        <v>7285</v>
      </c>
      <c r="N691">
        <v>53.6</v>
      </c>
      <c r="O691" s="7">
        <v>2570.6799999999998</v>
      </c>
      <c r="P691">
        <v>7</v>
      </c>
      <c r="Q691" t="s">
        <v>7266</v>
      </c>
      <c r="R691">
        <f>IF(UPPER(TRIM(Table2[[#This Row],[Status_Clean]]))="CONVERTED",1,0)</f>
        <v>0</v>
      </c>
      <c r="S691">
        <f>IF(ISNUMBER(MATCH(UPPER(TRIM(Table2[[#This Row],[Status_Clean]])),{"CONTACTED","QUALIFIED","CONVERTED"},0)),1,0)</f>
        <v>0</v>
      </c>
      <c r="T691" cm="1">
        <f t="array" ref="T691">_xlfn.SWITCH(UPPER(TRIM(Table2[[#This Row],[Status_Clean]])),"NEW",1,"CONTACTED",2,"QUALIFIED",3,"CONVERTED",4,"LOST",5,99)</f>
        <v>1</v>
      </c>
      <c r="U691" t="str" cm="1">
        <f t="array" ref="U691">_xlfn.LET(_xlpm.x,IFERROR(VALUE(Table2[[#This Row],[Response_Time_Hours]]),""),IF(_xlpm.x="","CHECK",_xlfn.IFS(_xlpm.x&lt;=1,"Immediate",_xlpm.x&lt;=6,"Fast",_xlpm.x&lt;=24,"Moderate",_xlpm.x&gt;24,"Delayed")))</f>
        <v>Delayed</v>
      </c>
      <c r="V691">
        <f>FLOOR(tbl_CleanLeads[[#This Row],[Response_Time_Hours]],6)</f>
        <v>48</v>
      </c>
      <c r="W691" t="str" cm="1">
        <f t="array" ref="W691">IF(Table2[[#This Row],[Interaction_Count_Final]]="","N/A",_xlfn.IFS(Table2[[#This Row],[Interaction_Count_Final]]&lt;=2,"Low",Table2[[#This Row],[Interaction_Count_Final]]&lt;=5,"Medium",Table2[[#This Row],[Interaction_Count_Final]]&gt;=6,"High",TRUE,"CHECK"))</f>
        <v>High</v>
      </c>
      <c r="X691" t="b">
        <f t="shared" si="10"/>
        <v>1</v>
      </c>
      <c r="Y691" t="b">
        <f>tbl_CleanLeads[[#This Row],[Response_Time_Hours]]&gt;24</f>
        <v>1</v>
      </c>
      <c r="Z691" s="13" t="b">
        <f>tbl_CleanLeads[[#This Row],[Response_Time_Hours]]&gt;72</f>
        <v>0</v>
      </c>
      <c r="AA691" s="13" t="b">
        <f>tbl_CleanLeads[[#This Row],[Status_Clean]]="Converted"</f>
        <v>0</v>
      </c>
    </row>
    <row r="692" spans="1:27">
      <c r="A692" t="s">
        <v>102</v>
      </c>
      <c r="B692" t="s">
        <v>2212</v>
      </c>
      <c r="C692" t="s">
        <v>2213</v>
      </c>
      <c r="D692" t="s">
        <v>7280</v>
      </c>
      <c r="E692" t="s">
        <v>363</v>
      </c>
      <c r="F692" t="s">
        <v>193</v>
      </c>
      <c r="G692" s="1">
        <v>45112</v>
      </c>
      <c r="H692" s="8">
        <f>MONTH(tbl_CleanLeads[[#This Row],[Lead_Date_Final]])</f>
        <v>7</v>
      </c>
      <c r="I692" t="s">
        <v>7305</v>
      </c>
      <c r="J692" t="s">
        <v>7263</v>
      </c>
      <c r="K692" t="s">
        <v>7288</v>
      </c>
      <c r="L692">
        <f>WEEKDAY(tbl_CleanLeads[[#This Row],[Lead_Date_Final]],2)</f>
        <v>3</v>
      </c>
      <c r="M692" t="s">
        <v>7272</v>
      </c>
      <c r="N692">
        <v>36</v>
      </c>
      <c r="O692" s="7">
        <v>2619.7399999999998</v>
      </c>
      <c r="P692">
        <v>36</v>
      </c>
      <c r="Q692" t="s">
        <v>7266</v>
      </c>
      <c r="R692">
        <f>IF(UPPER(TRIM(Table2[[#This Row],[Status_Clean]]))="CONVERTED",1,0)</f>
        <v>0</v>
      </c>
      <c r="S692">
        <f>IF(ISNUMBER(MATCH(UPPER(TRIM(Table2[[#This Row],[Status_Clean]])),{"CONTACTED","QUALIFIED","CONVERTED"},0)),1,0)</f>
        <v>0</v>
      </c>
      <c r="T692" cm="1">
        <f t="array" ref="T692">_xlfn.SWITCH(UPPER(TRIM(Table2[[#This Row],[Status_Clean]])),"NEW",1,"CONTACTED",2,"QUALIFIED",3,"CONVERTED",4,"LOST",5,99)</f>
        <v>1</v>
      </c>
      <c r="U692" t="str" cm="1">
        <f t="array" ref="U692">_xlfn.LET(_xlpm.x,IFERROR(VALUE(Table2[[#This Row],[Response_Time_Hours]]),""),IF(_xlpm.x="","CHECK",_xlfn.IFS(_xlpm.x&lt;=1,"Immediate",_xlpm.x&lt;=6,"Fast",_xlpm.x&lt;=24,"Moderate",_xlpm.x&gt;24,"Delayed")))</f>
        <v>Delayed</v>
      </c>
      <c r="V692">
        <f>FLOOR(tbl_CleanLeads[[#This Row],[Response_Time_Hours]],6)</f>
        <v>36</v>
      </c>
      <c r="W692" t="str" cm="1">
        <f t="array" ref="W692">IF(Table2[[#This Row],[Interaction_Count_Final]]="","N/A",_xlfn.IFS(Table2[[#This Row],[Interaction_Count_Final]]&lt;=2,"Low",Table2[[#This Row],[Interaction_Count_Final]]&lt;=5,"Medium",Table2[[#This Row],[Interaction_Count_Final]]&gt;=6,"High",TRUE,"CHECK"))</f>
        <v>High</v>
      </c>
      <c r="X692" t="b">
        <f t="shared" si="10"/>
        <v>1</v>
      </c>
      <c r="Y692" t="b">
        <f>tbl_CleanLeads[[#This Row],[Response_Time_Hours]]&gt;24</f>
        <v>1</v>
      </c>
      <c r="Z692" s="13" t="b">
        <f>tbl_CleanLeads[[#This Row],[Response_Time_Hours]]&gt;72</f>
        <v>0</v>
      </c>
      <c r="AA692" s="13" t="b">
        <f>tbl_CleanLeads[[#This Row],[Status_Clean]]="Converted"</f>
        <v>0</v>
      </c>
    </row>
    <row r="693" spans="1:27">
      <c r="A693" t="s">
        <v>90</v>
      </c>
      <c r="B693" t="s">
        <v>2216</v>
      </c>
      <c r="C693" t="s">
        <v>2217</v>
      </c>
      <c r="D693" t="s">
        <v>7274</v>
      </c>
      <c r="E693" t="s">
        <v>263</v>
      </c>
      <c r="F693" t="s">
        <v>193</v>
      </c>
      <c r="G693" s="1">
        <v>45171</v>
      </c>
      <c r="H693" s="8">
        <f>MONTH(tbl_CleanLeads[[#This Row],[Lead_Date_Final]])</f>
        <v>9</v>
      </c>
      <c r="I693" t="s">
        <v>7287</v>
      </c>
      <c r="J693" t="s">
        <v>7263</v>
      </c>
      <c r="K693" t="s">
        <v>7288</v>
      </c>
      <c r="L693">
        <f>WEEKDAY(tbl_CleanLeads[[#This Row],[Lead_Date_Final]],2)</f>
        <v>6</v>
      </c>
      <c r="M693" t="s">
        <v>7278</v>
      </c>
      <c r="N693">
        <v>11.7</v>
      </c>
      <c r="O693" s="7">
        <v>2590.83</v>
      </c>
      <c r="P693">
        <v>36</v>
      </c>
      <c r="Q693" t="s">
        <v>7266</v>
      </c>
      <c r="R693">
        <f>IF(UPPER(TRIM(Table2[[#This Row],[Status_Clean]]))="CONVERTED",1,0)</f>
        <v>0</v>
      </c>
      <c r="S693">
        <f>IF(ISNUMBER(MATCH(UPPER(TRIM(Table2[[#This Row],[Status_Clean]])),{"CONTACTED","QUALIFIED","CONVERTED"},0)),1,0)</f>
        <v>0</v>
      </c>
      <c r="T693" cm="1">
        <f t="array" ref="T693">_xlfn.SWITCH(UPPER(TRIM(Table2[[#This Row],[Status_Clean]])),"NEW",1,"CONTACTED",2,"QUALIFIED",3,"CONVERTED",4,"LOST",5,99)</f>
        <v>1</v>
      </c>
      <c r="U693" t="str" cm="1">
        <f t="array" ref="U693">_xlfn.LET(_xlpm.x,IFERROR(VALUE(Table2[[#This Row],[Response_Time_Hours]]),""),IF(_xlpm.x="","CHECK",_xlfn.IFS(_xlpm.x&lt;=1,"Immediate",_xlpm.x&lt;=6,"Fast",_xlpm.x&lt;=24,"Moderate",_xlpm.x&gt;24,"Delayed")))</f>
        <v>Moderate</v>
      </c>
      <c r="V693">
        <f>FLOOR(tbl_CleanLeads[[#This Row],[Response_Time_Hours]],6)</f>
        <v>6</v>
      </c>
      <c r="W693" t="str" cm="1">
        <f t="array" ref="W693">IF(Table2[[#This Row],[Interaction_Count_Final]]="","N/A",_xlfn.IFS(Table2[[#This Row],[Interaction_Count_Final]]&lt;=2,"Low",Table2[[#This Row],[Interaction_Count_Final]]&lt;=5,"Medium",Table2[[#This Row],[Interaction_Count_Final]]&gt;=6,"High",TRUE,"CHECK"))</f>
        <v>High</v>
      </c>
      <c r="X693" t="b">
        <f t="shared" si="10"/>
        <v>1</v>
      </c>
      <c r="Y693" t="b">
        <f>tbl_CleanLeads[[#This Row],[Response_Time_Hours]]&gt;24</f>
        <v>0</v>
      </c>
      <c r="Z693" s="13" t="b">
        <f>tbl_CleanLeads[[#This Row],[Response_Time_Hours]]&gt;72</f>
        <v>0</v>
      </c>
      <c r="AA693" s="13" t="b">
        <f>tbl_CleanLeads[[#This Row],[Status_Clean]]="Converted"</f>
        <v>0</v>
      </c>
    </row>
    <row r="694" spans="1:27">
      <c r="A694" t="s">
        <v>102</v>
      </c>
      <c r="B694" t="s">
        <v>2218</v>
      </c>
      <c r="C694" t="s">
        <v>2219</v>
      </c>
      <c r="D694" t="s">
        <v>7258</v>
      </c>
      <c r="E694" t="s">
        <v>473</v>
      </c>
      <c r="F694" t="s">
        <v>71</v>
      </c>
      <c r="G694" s="1">
        <v>45421</v>
      </c>
      <c r="H694" s="8">
        <f>MONTH(tbl_CleanLeads[[#This Row],[Lead_Date_Final]])</f>
        <v>5</v>
      </c>
      <c r="I694" t="s">
        <v>7314</v>
      </c>
      <c r="J694" t="s">
        <v>7271</v>
      </c>
      <c r="K694" t="s">
        <v>7277</v>
      </c>
      <c r="L694">
        <f>WEEKDAY(tbl_CleanLeads[[#This Row],[Lead_Date_Final]],2)</f>
        <v>4</v>
      </c>
      <c r="M694" t="s">
        <v>7285</v>
      </c>
      <c r="N694">
        <v>52.7</v>
      </c>
      <c r="O694" s="7">
        <v>4768.63</v>
      </c>
      <c r="P694">
        <v>43</v>
      </c>
      <c r="Q694" t="s">
        <v>7273</v>
      </c>
      <c r="R694">
        <f>IF(UPPER(TRIM(Table2[[#This Row],[Status_Clean]]))="CONVERTED",1,0)</f>
        <v>0</v>
      </c>
      <c r="S694">
        <f>IF(ISNUMBER(MATCH(UPPER(TRIM(Table2[[#This Row],[Status_Clean]])),{"CONTACTED","QUALIFIED","CONVERTED"},0)),1,0)</f>
        <v>1</v>
      </c>
      <c r="T694" cm="1">
        <f t="array" ref="T694">_xlfn.SWITCH(UPPER(TRIM(Table2[[#This Row],[Status_Clean]])),"NEW",1,"CONTACTED",2,"QUALIFIED",3,"CONVERTED",4,"LOST",5,99)</f>
        <v>3</v>
      </c>
      <c r="U694" t="str" cm="1">
        <f t="array" ref="U694">_xlfn.LET(_xlpm.x,IFERROR(VALUE(Table2[[#This Row],[Response_Time_Hours]]),""),IF(_xlpm.x="","CHECK",_xlfn.IFS(_xlpm.x&lt;=1,"Immediate",_xlpm.x&lt;=6,"Fast",_xlpm.x&lt;=24,"Moderate",_xlpm.x&gt;24,"Delayed")))</f>
        <v>Delayed</v>
      </c>
      <c r="V694">
        <f>FLOOR(tbl_CleanLeads[[#This Row],[Response_Time_Hours]],6)</f>
        <v>48</v>
      </c>
      <c r="W694" t="str" cm="1">
        <f t="array" ref="W694">IF(Table2[[#This Row],[Interaction_Count_Final]]="","N/A",_xlfn.IFS(Table2[[#This Row],[Interaction_Count_Final]]&lt;=2,"Low",Table2[[#This Row],[Interaction_Count_Final]]&lt;=5,"Medium",Table2[[#This Row],[Interaction_Count_Final]]&gt;=6,"High",TRUE,"CHECK"))</f>
        <v>High</v>
      </c>
      <c r="X694" t="b">
        <f t="shared" si="10"/>
        <v>1</v>
      </c>
      <c r="Y694" t="b">
        <f>tbl_CleanLeads[[#This Row],[Response_Time_Hours]]&gt;24</f>
        <v>1</v>
      </c>
      <c r="Z694" s="13" t="b">
        <f>tbl_CleanLeads[[#This Row],[Response_Time_Hours]]&gt;72</f>
        <v>0</v>
      </c>
      <c r="AA694" s="13" t="b">
        <f>tbl_CleanLeads[[#This Row],[Status_Clean]]="Converted"</f>
        <v>0</v>
      </c>
    </row>
    <row r="695" spans="1:27">
      <c r="A695" t="s">
        <v>70</v>
      </c>
      <c r="B695" t="s">
        <v>2220</v>
      </c>
      <c r="C695" t="s">
        <v>2221</v>
      </c>
      <c r="D695" t="s">
        <v>7258</v>
      </c>
      <c r="E695" t="s">
        <v>311</v>
      </c>
      <c r="F695" t="s">
        <v>193</v>
      </c>
      <c r="G695" s="1">
        <v>45371</v>
      </c>
      <c r="H695" s="8">
        <f>MONTH(tbl_CleanLeads[[#This Row],[Lead_Date_Final]])</f>
        <v>3</v>
      </c>
      <c r="I695" t="s">
        <v>7295</v>
      </c>
      <c r="J695" t="s">
        <v>7271</v>
      </c>
      <c r="K695" t="s">
        <v>7284</v>
      </c>
      <c r="L695">
        <f>WEEKDAY(tbl_CleanLeads[[#This Row],[Lead_Date_Final]],2)</f>
        <v>3</v>
      </c>
      <c r="M695" t="s">
        <v>7272</v>
      </c>
      <c r="N695">
        <v>7.2</v>
      </c>
      <c r="O695" s="7">
        <v>1492.04</v>
      </c>
      <c r="P695">
        <v>12</v>
      </c>
      <c r="Q695" t="s">
        <v>7289</v>
      </c>
      <c r="R695">
        <f>IF(UPPER(TRIM(Table2[[#This Row],[Status_Clean]]))="CONVERTED",1,0)</f>
        <v>0</v>
      </c>
      <c r="S695">
        <f>IF(ISNUMBER(MATCH(UPPER(TRIM(Table2[[#This Row],[Status_Clean]])),{"CONTACTED","QUALIFIED","CONVERTED"},0)),1,0)</f>
        <v>0</v>
      </c>
      <c r="T695" cm="1">
        <f t="array" ref="T695">_xlfn.SWITCH(UPPER(TRIM(Table2[[#This Row],[Status_Clean]])),"NEW",1,"CONTACTED",2,"QUALIFIED",3,"CONVERTED",4,"LOST",5,99)</f>
        <v>1</v>
      </c>
      <c r="U695" t="str" cm="1">
        <f t="array" ref="U695">_xlfn.LET(_xlpm.x,IFERROR(VALUE(Table2[[#This Row],[Response_Time_Hours]]),""),IF(_xlpm.x="","CHECK",_xlfn.IFS(_xlpm.x&lt;=1,"Immediate",_xlpm.x&lt;=6,"Fast",_xlpm.x&lt;=24,"Moderate",_xlpm.x&gt;24,"Delayed")))</f>
        <v>Moderate</v>
      </c>
      <c r="V695">
        <f>FLOOR(tbl_CleanLeads[[#This Row],[Response_Time_Hours]],6)</f>
        <v>6</v>
      </c>
      <c r="W695" t="str" cm="1">
        <f t="array" ref="W695">IF(Table2[[#This Row],[Interaction_Count_Final]]="","N/A",_xlfn.IFS(Table2[[#This Row],[Interaction_Count_Final]]&lt;=2,"Low",Table2[[#This Row],[Interaction_Count_Final]]&lt;=5,"Medium",Table2[[#This Row],[Interaction_Count_Final]]&gt;=6,"High",TRUE,"CHECK"))</f>
        <v>High</v>
      </c>
      <c r="X695" t="b">
        <f t="shared" si="10"/>
        <v>1</v>
      </c>
      <c r="Y695" t="b">
        <f>tbl_CleanLeads[[#This Row],[Response_Time_Hours]]&gt;24</f>
        <v>0</v>
      </c>
      <c r="Z695" s="13" t="b">
        <f>tbl_CleanLeads[[#This Row],[Response_Time_Hours]]&gt;72</f>
        <v>0</v>
      </c>
      <c r="AA695" s="13" t="b">
        <f>tbl_CleanLeads[[#This Row],[Status_Clean]]="Converted"</f>
        <v>0</v>
      </c>
    </row>
    <row r="696" spans="1:27">
      <c r="A696" t="s">
        <v>70</v>
      </c>
      <c r="B696" t="s">
        <v>2223</v>
      </c>
      <c r="C696" t="s">
        <v>2224</v>
      </c>
      <c r="D696" t="s">
        <v>7274</v>
      </c>
      <c r="E696" t="s">
        <v>1356</v>
      </c>
      <c r="F696" t="s">
        <v>193</v>
      </c>
      <c r="G696" s="1">
        <v>45287</v>
      </c>
      <c r="H696" s="8">
        <f>MONTH(tbl_CleanLeads[[#This Row],[Lead_Date_Final]])</f>
        <v>12</v>
      </c>
      <c r="I696" t="s">
        <v>7262</v>
      </c>
      <c r="J696" t="s">
        <v>7263</v>
      </c>
      <c r="K696" t="s">
        <v>7264</v>
      </c>
      <c r="L696">
        <f>WEEKDAY(tbl_CleanLeads[[#This Row],[Lead_Date_Final]],2)</f>
        <v>3</v>
      </c>
      <c r="M696" t="s">
        <v>7272</v>
      </c>
      <c r="N696">
        <v>18.8</v>
      </c>
      <c r="O696" s="7">
        <v>2681.52</v>
      </c>
      <c r="P696">
        <v>29</v>
      </c>
      <c r="Q696" t="s">
        <v>7266</v>
      </c>
      <c r="R696">
        <f>IF(UPPER(TRIM(Table2[[#This Row],[Status_Clean]]))="CONVERTED",1,0)</f>
        <v>0</v>
      </c>
      <c r="S696">
        <f>IF(ISNUMBER(MATCH(UPPER(TRIM(Table2[[#This Row],[Status_Clean]])),{"CONTACTED","QUALIFIED","CONVERTED"},0)),1,0)</f>
        <v>0</v>
      </c>
      <c r="T696" cm="1">
        <f t="array" ref="T696">_xlfn.SWITCH(UPPER(TRIM(Table2[[#This Row],[Status_Clean]])),"NEW",1,"CONTACTED",2,"QUALIFIED",3,"CONVERTED",4,"LOST",5,99)</f>
        <v>1</v>
      </c>
      <c r="U696" t="str" cm="1">
        <f t="array" ref="U696">_xlfn.LET(_xlpm.x,IFERROR(VALUE(Table2[[#This Row],[Response_Time_Hours]]),""),IF(_xlpm.x="","CHECK",_xlfn.IFS(_xlpm.x&lt;=1,"Immediate",_xlpm.x&lt;=6,"Fast",_xlpm.x&lt;=24,"Moderate",_xlpm.x&gt;24,"Delayed")))</f>
        <v>Moderate</v>
      </c>
      <c r="V696">
        <f>FLOOR(tbl_CleanLeads[[#This Row],[Response_Time_Hours]],6)</f>
        <v>18</v>
      </c>
      <c r="W696" t="str" cm="1">
        <f t="array" ref="W696">IF(Table2[[#This Row],[Interaction_Count_Final]]="","N/A",_xlfn.IFS(Table2[[#This Row],[Interaction_Count_Final]]&lt;=2,"Low",Table2[[#This Row],[Interaction_Count_Final]]&lt;=5,"Medium",Table2[[#This Row],[Interaction_Count_Final]]&gt;=6,"High",TRUE,"CHECK"))</f>
        <v>High</v>
      </c>
      <c r="X696" t="b">
        <f t="shared" si="10"/>
        <v>1</v>
      </c>
      <c r="Y696" t="b">
        <f>tbl_CleanLeads[[#This Row],[Response_Time_Hours]]&gt;24</f>
        <v>0</v>
      </c>
      <c r="Z696" s="13" t="b">
        <f>tbl_CleanLeads[[#This Row],[Response_Time_Hours]]&gt;72</f>
        <v>0</v>
      </c>
      <c r="AA696" s="13" t="b">
        <f>tbl_CleanLeads[[#This Row],[Status_Clean]]="Converted"</f>
        <v>0</v>
      </c>
    </row>
    <row r="697" spans="1:27">
      <c r="A697" t="s">
        <v>70</v>
      </c>
      <c r="B697" t="s">
        <v>2225</v>
      </c>
      <c r="C697" t="s">
        <v>2226</v>
      </c>
      <c r="D697" t="s">
        <v>7280</v>
      </c>
      <c r="E697" t="s">
        <v>1356</v>
      </c>
      <c r="F697" t="s">
        <v>250</v>
      </c>
      <c r="G697" s="1">
        <v>45329</v>
      </c>
      <c r="H697" s="8">
        <f>MONTH(tbl_CleanLeads[[#This Row],[Lead_Date_Final]])</f>
        <v>2</v>
      </c>
      <c r="I697" t="s">
        <v>7283</v>
      </c>
      <c r="J697" t="s">
        <v>7271</v>
      </c>
      <c r="K697" t="s">
        <v>7284</v>
      </c>
      <c r="L697">
        <f>WEEKDAY(tbl_CleanLeads[[#This Row],[Lead_Date_Final]],2)</f>
        <v>3</v>
      </c>
      <c r="M697" t="s">
        <v>7272</v>
      </c>
      <c r="N697">
        <v>33.599999999999994</v>
      </c>
      <c r="O697" s="7">
        <v>3859.9</v>
      </c>
      <c r="P697">
        <v>10</v>
      </c>
      <c r="Q697" t="s">
        <v>7266</v>
      </c>
      <c r="R697">
        <f>IF(UPPER(TRIM(Table2[[#This Row],[Status_Clean]]))="CONVERTED",1,0)</f>
        <v>1</v>
      </c>
      <c r="S697">
        <f>IF(ISNUMBER(MATCH(UPPER(TRIM(Table2[[#This Row],[Status_Clean]])),{"CONTACTED","QUALIFIED","CONVERTED"},0)),1,0)</f>
        <v>1</v>
      </c>
      <c r="T697" cm="1">
        <f t="array" ref="T697">_xlfn.SWITCH(UPPER(TRIM(Table2[[#This Row],[Status_Clean]])),"NEW",1,"CONTACTED",2,"QUALIFIED",3,"CONVERTED",4,"LOST",5,99)</f>
        <v>4</v>
      </c>
      <c r="U697" t="str" cm="1">
        <f t="array" ref="U697">_xlfn.LET(_xlpm.x,IFERROR(VALUE(Table2[[#This Row],[Response_Time_Hours]]),""),IF(_xlpm.x="","CHECK",_xlfn.IFS(_xlpm.x&lt;=1,"Immediate",_xlpm.x&lt;=6,"Fast",_xlpm.x&lt;=24,"Moderate",_xlpm.x&gt;24,"Delayed")))</f>
        <v>Delayed</v>
      </c>
      <c r="V697">
        <f>FLOOR(tbl_CleanLeads[[#This Row],[Response_Time_Hours]],6)</f>
        <v>30</v>
      </c>
      <c r="W697" t="str" cm="1">
        <f t="array" ref="W697">IF(Table2[[#This Row],[Interaction_Count_Final]]="","N/A",_xlfn.IFS(Table2[[#This Row],[Interaction_Count_Final]]&lt;=2,"Low",Table2[[#This Row],[Interaction_Count_Final]]&lt;=5,"Medium",Table2[[#This Row],[Interaction_Count_Final]]&gt;=6,"High",TRUE,"CHECK"))</f>
        <v>High</v>
      </c>
      <c r="X697" t="b">
        <f t="shared" si="10"/>
        <v>1</v>
      </c>
      <c r="Y697" t="b">
        <f>tbl_CleanLeads[[#This Row],[Response_Time_Hours]]&gt;24</f>
        <v>1</v>
      </c>
      <c r="Z697" s="13" t="b">
        <f>tbl_CleanLeads[[#This Row],[Response_Time_Hours]]&gt;72</f>
        <v>0</v>
      </c>
      <c r="AA697" s="13" t="b">
        <f>tbl_CleanLeads[[#This Row],[Status_Clean]]="Converted"</f>
        <v>1</v>
      </c>
    </row>
    <row r="698" spans="1:27">
      <c r="A698" t="s">
        <v>70</v>
      </c>
      <c r="B698" t="s">
        <v>2227</v>
      </c>
      <c r="C698" t="s">
        <v>2228</v>
      </c>
      <c r="D698" t="s">
        <v>7280</v>
      </c>
      <c r="E698" t="s">
        <v>447</v>
      </c>
      <c r="F698" t="s">
        <v>193</v>
      </c>
      <c r="G698" s="1">
        <v>45206</v>
      </c>
      <c r="H698" s="8">
        <f>MONTH(tbl_CleanLeads[[#This Row],[Lead_Date_Final]])</f>
        <v>10</v>
      </c>
      <c r="I698" t="s">
        <v>7270</v>
      </c>
      <c r="J698" t="s">
        <v>7263</v>
      </c>
      <c r="K698" t="s">
        <v>7264</v>
      </c>
      <c r="L698">
        <f>WEEKDAY(tbl_CleanLeads[[#This Row],[Lead_Date_Final]],2)</f>
        <v>6</v>
      </c>
      <c r="M698" t="s">
        <v>7278</v>
      </c>
      <c r="N698">
        <v>19</v>
      </c>
      <c r="O698" s="7">
        <v>3685.82</v>
      </c>
      <c r="P698">
        <v>32</v>
      </c>
      <c r="Q698" t="s">
        <v>7266</v>
      </c>
      <c r="R698">
        <f>IF(UPPER(TRIM(Table2[[#This Row],[Status_Clean]]))="CONVERTED",1,0)</f>
        <v>0</v>
      </c>
      <c r="S698">
        <f>IF(ISNUMBER(MATCH(UPPER(TRIM(Table2[[#This Row],[Status_Clean]])),{"CONTACTED","QUALIFIED","CONVERTED"},0)),1,0)</f>
        <v>0</v>
      </c>
      <c r="T698" cm="1">
        <f t="array" ref="T698">_xlfn.SWITCH(UPPER(TRIM(Table2[[#This Row],[Status_Clean]])),"NEW",1,"CONTACTED",2,"QUALIFIED",3,"CONVERTED",4,"LOST",5,99)</f>
        <v>1</v>
      </c>
      <c r="U698" t="str" cm="1">
        <f t="array" ref="U698">_xlfn.LET(_xlpm.x,IFERROR(VALUE(Table2[[#This Row],[Response_Time_Hours]]),""),IF(_xlpm.x="","CHECK",_xlfn.IFS(_xlpm.x&lt;=1,"Immediate",_xlpm.x&lt;=6,"Fast",_xlpm.x&lt;=24,"Moderate",_xlpm.x&gt;24,"Delayed")))</f>
        <v>Moderate</v>
      </c>
      <c r="V698">
        <f>FLOOR(tbl_CleanLeads[[#This Row],[Response_Time_Hours]],6)</f>
        <v>18</v>
      </c>
      <c r="W698" t="str" cm="1">
        <f t="array" ref="W698">IF(Table2[[#This Row],[Interaction_Count_Final]]="","N/A",_xlfn.IFS(Table2[[#This Row],[Interaction_Count_Final]]&lt;=2,"Low",Table2[[#This Row],[Interaction_Count_Final]]&lt;=5,"Medium",Table2[[#This Row],[Interaction_Count_Final]]&gt;=6,"High",TRUE,"CHECK"))</f>
        <v>High</v>
      </c>
      <c r="X698" t="b">
        <f t="shared" si="10"/>
        <v>1</v>
      </c>
      <c r="Y698" t="b">
        <f>tbl_CleanLeads[[#This Row],[Response_Time_Hours]]&gt;24</f>
        <v>0</v>
      </c>
      <c r="Z698" s="13" t="b">
        <f>tbl_CleanLeads[[#This Row],[Response_Time_Hours]]&gt;72</f>
        <v>0</v>
      </c>
      <c r="AA698" s="13" t="b">
        <f>tbl_CleanLeads[[#This Row],[Status_Clean]]="Converted"</f>
        <v>0</v>
      </c>
    </row>
    <row r="699" spans="1:27">
      <c r="A699" t="s">
        <v>70</v>
      </c>
      <c r="B699" t="s">
        <v>2229</v>
      </c>
      <c r="C699" t="s">
        <v>2230</v>
      </c>
      <c r="D699" t="s">
        <v>7258</v>
      </c>
      <c r="E699" t="s">
        <v>101</v>
      </c>
      <c r="F699" t="s">
        <v>250</v>
      </c>
      <c r="G699" s="1">
        <v>45412</v>
      </c>
      <c r="H699" s="8">
        <f>MONTH(tbl_CleanLeads[[#This Row],[Lead_Date_Final]])</f>
        <v>4</v>
      </c>
      <c r="I699" t="s">
        <v>7297</v>
      </c>
      <c r="J699" t="s">
        <v>7271</v>
      </c>
      <c r="K699" t="s">
        <v>7277</v>
      </c>
      <c r="L699">
        <f>WEEKDAY(tbl_CleanLeads[[#This Row],[Lead_Date_Final]],2)</f>
        <v>2</v>
      </c>
      <c r="M699" t="s">
        <v>7265</v>
      </c>
      <c r="N699">
        <v>16.899999999999999</v>
      </c>
      <c r="O699" s="7">
        <v>1636.09</v>
      </c>
      <c r="P699">
        <v>20</v>
      </c>
      <c r="Q699" t="s">
        <v>7289</v>
      </c>
      <c r="R699">
        <f>IF(UPPER(TRIM(Table2[[#This Row],[Status_Clean]]))="CONVERTED",1,0)</f>
        <v>1</v>
      </c>
      <c r="S699">
        <f>IF(ISNUMBER(MATCH(UPPER(TRIM(Table2[[#This Row],[Status_Clean]])),{"CONTACTED","QUALIFIED","CONVERTED"},0)),1,0)</f>
        <v>1</v>
      </c>
      <c r="T699" cm="1">
        <f t="array" ref="T699">_xlfn.SWITCH(UPPER(TRIM(Table2[[#This Row],[Status_Clean]])),"NEW",1,"CONTACTED",2,"QUALIFIED",3,"CONVERTED",4,"LOST",5,99)</f>
        <v>4</v>
      </c>
      <c r="U699" t="str" cm="1">
        <f t="array" ref="U699">_xlfn.LET(_xlpm.x,IFERROR(VALUE(Table2[[#This Row],[Response_Time_Hours]]),""),IF(_xlpm.x="","CHECK",_xlfn.IFS(_xlpm.x&lt;=1,"Immediate",_xlpm.x&lt;=6,"Fast",_xlpm.x&lt;=24,"Moderate",_xlpm.x&gt;24,"Delayed")))</f>
        <v>Moderate</v>
      </c>
      <c r="V699">
        <f>FLOOR(tbl_CleanLeads[[#This Row],[Response_Time_Hours]],6)</f>
        <v>12</v>
      </c>
      <c r="W699" t="str" cm="1">
        <f t="array" ref="W699">IF(Table2[[#This Row],[Interaction_Count_Final]]="","N/A",_xlfn.IFS(Table2[[#This Row],[Interaction_Count_Final]]&lt;=2,"Low",Table2[[#This Row],[Interaction_Count_Final]]&lt;=5,"Medium",Table2[[#This Row],[Interaction_Count_Final]]&gt;=6,"High",TRUE,"CHECK"))</f>
        <v>High</v>
      </c>
      <c r="X699" t="b">
        <f t="shared" si="10"/>
        <v>1</v>
      </c>
      <c r="Y699" t="b">
        <f>tbl_CleanLeads[[#This Row],[Response_Time_Hours]]&gt;24</f>
        <v>0</v>
      </c>
      <c r="Z699" s="13" t="b">
        <f>tbl_CleanLeads[[#This Row],[Response_Time_Hours]]&gt;72</f>
        <v>0</v>
      </c>
      <c r="AA699" s="13" t="b">
        <f>tbl_CleanLeads[[#This Row],[Status_Clean]]="Converted"</f>
        <v>1</v>
      </c>
    </row>
    <row r="700" spans="1:27">
      <c r="A700" t="s">
        <v>63</v>
      </c>
      <c r="B700" t="s">
        <v>2233</v>
      </c>
      <c r="C700" t="s">
        <v>2234</v>
      </c>
      <c r="D700" t="s">
        <v>7303</v>
      </c>
      <c r="E700" t="s">
        <v>473</v>
      </c>
      <c r="F700" t="s">
        <v>193</v>
      </c>
      <c r="G700" s="1">
        <v>45562</v>
      </c>
      <c r="H700" s="8">
        <f>MONTH(tbl_CleanLeads[[#This Row],[Lead_Date_Final]])</f>
        <v>9</v>
      </c>
      <c r="I700" t="s">
        <v>7287</v>
      </c>
      <c r="J700" t="s">
        <v>7271</v>
      </c>
      <c r="K700" t="s">
        <v>7288</v>
      </c>
      <c r="L700">
        <f>WEEKDAY(tbl_CleanLeads[[#This Row],[Lead_Date_Final]],2)</f>
        <v>5</v>
      </c>
      <c r="M700" t="s">
        <v>7312</v>
      </c>
      <c r="N700">
        <v>57.5</v>
      </c>
      <c r="O700" s="7">
        <v>1993.52</v>
      </c>
      <c r="P700">
        <v>38</v>
      </c>
      <c r="Q700" t="s">
        <v>7266</v>
      </c>
      <c r="R700">
        <f>IF(UPPER(TRIM(Table2[[#This Row],[Status_Clean]]))="CONVERTED",1,0)</f>
        <v>0</v>
      </c>
      <c r="S700">
        <f>IF(ISNUMBER(MATCH(UPPER(TRIM(Table2[[#This Row],[Status_Clean]])),{"CONTACTED","QUALIFIED","CONVERTED"},0)),1,0)</f>
        <v>0</v>
      </c>
      <c r="T700" cm="1">
        <f t="array" ref="T700">_xlfn.SWITCH(UPPER(TRIM(Table2[[#This Row],[Status_Clean]])),"NEW",1,"CONTACTED",2,"QUALIFIED",3,"CONVERTED",4,"LOST",5,99)</f>
        <v>1</v>
      </c>
      <c r="U700" t="str" cm="1">
        <f t="array" ref="U700">_xlfn.LET(_xlpm.x,IFERROR(VALUE(Table2[[#This Row],[Response_Time_Hours]]),""),IF(_xlpm.x="","CHECK",_xlfn.IFS(_xlpm.x&lt;=1,"Immediate",_xlpm.x&lt;=6,"Fast",_xlpm.x&lt;=24,"Moderate",_xlpm.x&gt;24,"Delayed")))</f>
        <v>Delayed</v>
      </c>
      <c r="V700">
        <f>FLOOR(tbl_CleanLeads[[#This Row],[Response_Time_Hours]],6)</f>
        <v>54</v>
      </c>
      <c r="W700" t="str" cm="1">
        <f t="array" ref="W700">IF(Table2[[#This Row],[Interaction_Count_Final]]="","N/A",_xlfn.IFS(Table2[[#This Row],[Interaction_Count_Final]]&lt;=2,"Low",Table2[[#This Row],[Interaction_Count_Final]]&lt;=5,"Medium",Table2[[#This Row],[Interaction_Count_Final]]&gt;=6,"High",TRUE,"CHECK"))</f>
        <v>High</v>
      </c>
      <c r="X700" t="b">
        <f t="shared" si="10"/>
        <v>1</v>
      </c>
      <c r="Y700" t="b">
        <f>tbl_CleanLeads[[#This Row],[Response_Time_Hours]]&gt;24</f>
        <v>1</v>
      </c>
      <c r="Z700" s="13" t="b">
        <f>tbl_CleanLeads[[#This Row],[Response_Time_Hours]]&gt;72</f>
        <v>0</v>
      </c>
      <c r="AA700" s="13" t="b">
        <f>tbl_CleanLeads[[#This Row],[Status_Clean]]="Converted"</f>
        <v>0</v>
      </c>
    </row>
    <row r="701" spans="1:27">
      <c r="A701" t="s">
        <v>90</v>
      </c>
      <c r="B701" t="s">
        <v>2236</v>
      </c>
      <c r="C701" t="s">
        <v>7911</v>
      </c>
      <c r="D701" t="s">
        <v>7280</v>
      </c>
      <c r="E701" t="s">
        <v>1356</v>
      </c>
      <c r="F701" t="s">
        <v>71</v>
      </c>
      <c r="G701" s="1">
        <v>45399</v>
      </c>
      <c r="H701" s="8">
        <f>MONTH(tbl_CleanLeads[[#This Row],[Lead_Date_Final]])</f>
        <v>4</v>
      </c>
      <c r="I701" t="s">
        <v>7297</v>
      </c>
      <c r="J701" t="s">
        <v>7271</v>
      </c>
      <c r="K701" t="s">
        <v>7277</v>
      </c>
      <c r="L701">
        <f>WEEKDAY(tbl_CleanLeads[[#This Row],[Lead_Date_Final]],2)</f>
        <v>3</v>
      </c>
      <c r="M701" t="s">
        <v>7272</v>
      </c>
      <c r="N701">
        <v>45.599999999999994</v>
      </c>
      <c r="O701" s="7">
        <v>1833.85</v>
      </c>
      <c r="P701">
        <v>31</v>
      </c>
      <c r="Q701" t="s">
        <v>7289</v>
      </c>
      <c r="R701">
        <f>IF(UPPER(TRIM(Table2[[#This Row],[Status_Clean]]))="CONVERTED",1,0)</f>
        <v>0</v>
      </c>
      <c r="S701">
        <f>IF(ISNUMBER(MATCH(UPPER(TRIM(Table2[[#This Row],[Status_Clean]])),{"CONTACTED","QUALIFIED","CONVERTED"},0)),1,0)</f>
        <v>1</v>
      </c>
      <c r="T701" cm="1">
        <f t="array" ref="T701">_xlfn.SWITCH(UPPER(TRIM(Table2[[#This Row],[Status_Clean]])),"NEW",1,"CONTACTED",2,"QUALIFIED",3,"CONVERTED",4,"LOST",5,99)</f>
        <v>3</v>
      </c>
      <c r="U701" t="str" cm="1">
        <f t="array" ref="U701">_xlfn.LET(_xlpm.x,IFERROR(VALUE(Table2[[#This Row],[Response_Time_Hours]]),""),IF(_xlpm.x="","CHECK",_xlfn.IFS(_xlpm.x&lt;=1,"Immediate",_xlpm.x&lt;=6,"Fast",_xlpm.x&lt;=24,"Moderate",_xlpm.x&gt;24,"Delayed")))</f>
        <v>Delayed</v>
      </c>
      <c r="V701">
        <f>FLOOR(tbl_CleanLeads[[#This Row],[Response_Time_Hours]],6)</f>
        <v>42</v>
      </c>
      <c r="W701" t="str" cm="1">
        <f t="array" ref="W701">IF(Table2[[#This Row],[Interaction_Count_Final]]="","N/A",_xlfn.IFS(Table2[[#This Row],[Interaction_Count_Final]]&lt;=2,"Low",Table2[[#This Row],[Interaction_Count_Final]]&lt;=5,"Medium",Table2[[#This Row],[Interaction_Count_Final]]&gt;=6,"High",TRUE,"CHECK"))</f>
        <v>High</v>
      </c>
      <c r="X701" t="b">
        <f t="shared" si="10"/>
        <v>1</v>
      </c>
      <c r="Y701" t="b">
        <f>tbl_CleanLeads[[#This Row],[Response_Time_Hours]]&gt;24</f>
        <v>1</v>
      </c>
      <c r="Z701" s="13" t="b">
        <f>tbl_CleanLeads[[#This Row],[Response_Time_Hours]]&gt;72</f>
        <v>0</v>
      </c>
      <c r="AA701" s="13" t="b">
        <f>tbl_CleanLeads[[#This Row],[Status_Clean]]="Converted"</f>
        <v>0</v>
      </c>
    </row>
    <row r="702" spans="1:27">
      <c r="A702" t="s">
        <v>102</v>
      </c>
      <c r="B702" t="s">
        <v>2239</v>
      </c>
      <c r="C702" t="s">
        <v>2240</v>
      </c>
      <c r="D702" t="s">
        <v>7280</v>
      </c>
      <c r="E702" t="s">
        <v>123</v>
      </c>
      <c r="F702" t="s">
        <v>193</v>
      </c>
      <c r="G702" s="1">
        <v>45293</v>
      </c>
      <c r="H702" s="8">
        <f>MONTH(tbl_CleanLeads[[#This Row],[Lead_Date_Final]])</f>
        <v>1</v>
      </c>
      <c r="I702" t="s">
        <v>7317</v>
      </c>
      <c r="J702" t="s">
        <v>7271</v>
      </c>
      <c r="K702" t="s">
        <v>7284</v>
      </c>
      <c r="L702">
        <f>WEEKDAY(tbl_CleanLeads[[#This Row],[Lead_Date_Final]],2)</f>
        <v>2</v>
      </c>
      <c r="M702" t="s">
        <v>7265</v>
      </c>
      <c r="N702">
        <v>50.400000000000006</v>
      </c>
      <c r="O702" s="7">
        <v>2945.41</v>
      </c>
      <c r="P702">
        <v>22</v>
      </c>
      <c r="Q702" t="s">
        <v>7266</v>
      </c>
      <c r="R702">
        <f>IF(UPPER(TRIM(Table2[[#This Row],[Status_Clean]]))="CONVERTED",1,0)</f>
        <v>0</v>
      </c>
      <c r="S702">
        <f>IF(ISNUMBER(MATCH(UPPER(TRIM(Table2[[#This Row],[Status_Clean]])),{"CONTACTED","QUALIFIED","CONVERTED"},0)),1,0)</f>
        <v>0</v>
      </c>
      <c r="T702" cm="1">
        <f t="array" ref="T702">_xlfn.SWITCH(UPPER(TRIM(Table2[[#This Row],[Status_Clean]])),"NEW",1,"CONTACTED",2,"QUALIFIED",3,"CONVERTED",4,"LOST",5,99)</f>
        <v>1</v>
      </c>
      <c r="U702" t="str" cm="1">
        <f t="array" ref="U702">_xlfn.LET(_xlpm.x,IFERROR(VALUE(Table2[[#This Row],[Response_Time_Hours]]),""),IF(_xlpm.x="","CHECK",_xlfn.IFS(_xlpm.x&lt;=1,"Immediate",_xlpm.x&lt;=6,"Fast",_xlpm.x&lt;=24,"Moderate",_xlpm.x&gt;24,"Delayed")))</f>
        <v>Delayed</v>
      </c>
      <c r="V702">
        <f>FLOOR(tbl_CleanLeads[[#This Row],[Response_Time_Hours]],6)</f>
        <v>48</v>
      </c>
      <c r="W702" t="str" cm="1">
        <f t="array" ref="W702">IF(Table2[[#This Row],[Interaction_Count_Final]]="","N/A",_xlfn.IFS(Table2[[#This Row],[Interaction_Count_Final]]&lt;=2,"Low",Table2[[#This Row],[Interaction_Count_Final]]&lt;=5,"Medium",Table2[[#This Row],[Interaction_Count_Final]]&gt;=6,"High",TRUE,"CHECK"))</f>
        <v>High</v>
      </c>
      <c r="X702" t="b">
        <f t="shared" si="10"/>
        <v>1</v>
      </c>
      <c r="Y702" t="b">
        <f>tbl_CleanLeads[[#This Row],[Response_Time_Hours]]&gt;24</f>
        <v>1</v>
      </c>
      <c r="Z702" s="13" t="b">
        <f>tbl_CleanLeads[[#This Row],[Response_Time_Hours]]&gt;72</f>
        <v>0</v>
      </c>
      <c r="AA702" s="13" t="b">
        <f>tbl_CleanLeads[[#This Row],[Status_Clean]]="Converted"</f>
        <v>0</v>
      </c>
    </row>
    <row r="703" spans="1:27">
      <c r="A703" t="s">
        <v>63</v>
      </c>
      <c r="B703" t="s">
        <v>2241</v>
      </c>
      <c r="C703" t="s">
        <v>2242</v>
      </c>
      <c r="D703" t="s">
        <v>7268</v>
      </c>
      <c r="E703" t="s">
        <v>222</v>
      </c>
      <c r="F703" t="s">
        <v>193</v>
      </c>
      <c r="G703" s="1">
        <v>45310</v>
      </c>
      <c r="H703" s="8">
        <f>MONTH(tbl_CleanLeads[[#This Row],[Lead_Date_Final]])</f>
        <v>1</v>
      </c>
      <c r="I703" t="s">
        <v>7317</v>
      </c>
      <c r="J703" t="s">
        <v>7271</v>
      </c>
      <c r="K703" t="s">
        <v>7284</v>
      </c>
      <c r="L703">
        <f>WEEKDAY(tbl_CleanLeads[[#This Row],[Lead_Date_Final]],2)</f>
        <v>5</v>
      </c>
      <c r="M703" t="s">
        <v>7312</v>
      </c>
      <c r="N703">
        <v>30.7</v>
      </c>
      <c r="O703" s="7">
        <v>3672.94</v>
      </c>
      <c r="P703">
        <v>13</v>
      </c>
      <c r="Q703" t="s">
        <v>7266</v>
      </c>
      <c r="R703">
        <f>IF(UPPER(TRIM(Table2[[#This Row],[Status_Clean]]))="CONVERTED",1,0)</f>
        <v>0</v>
      </c>
      <c r="S703">
        <f>IF(ISNUMBER(MATCH(UPPER(TRIM(Table2[[#This Row],[Status_Clean]])),{"CONTACTED","QUALIFIED","CONVERTED"},0)),1,0)</f>
        <v>0</v>
      </c>
      <c r="T703" cm="1">
        <f t="array" ref="T703">_xlfn.SWITCH(UPPER(TRIM(Table2[[#This Row],[Status_Clean]])),"NEW",1,"CONTACTED",2,"QUALIFIED",3,"CONVERTED",4,"LOST",5,99)</f>
        <v>1</v>
      </c>
      <c r="U703" t="str" cm="1">
        <f t="array" ref="U703">_xlfn.LET(_xlpm.x,IFERROR(VALUE(Table2[[#This Row],[Response_Time_Hours]]),""),IF(_xlpm.x="","CHECK",_xlfn.IFS(_xlpm.x&lt;=1,"Immediate",_xlpm.x&lt;=6,"Fast",_xlpm.x&lt;=24,"Moderate",_xlpm.x&gt;24,"Delayed")))</f>
        <v>Delayed</v>
      </c>
      <c r="V703">
        <f>FLOOR(tbl_CleanLeads[[#This Row],[Response_Time_Hours]],6)</f>
        <v>30</v>
      </c>
      <c r="W703" t="str" cm="1">
        <f t="array" ref="W703">IF(Table2[[#This Row],[Interaction_Count_Final]]="","N/A",_xlfn.IFS(Table2[[#This Row],[Interaction_Count_Final]]&lt;=2,"Low",Table2[[#This Row],[Interaction_Count_Final]]&lt;=5,"Medium",Table2[[#This Row],[Interaction_Count_Final]]&gt;=6,"High",TRUE,"CHECK"))</f>
        <v>High</v>
      </c>
      <c r="X703" t="b">
        <f t="shared" si="10"/>
        <v>1</v>
      </c>
      <c r="Y703" t="b">
        <f>tbl_CleanLeads[[#This Row],[Response_Time_Hours]]&gt;24</f>
        <v>1</v>
      </c>
      <c r="Z703" s="13" t="b">
        <f>tbl_CleanLeads[[#This Row],[Response_Time_Hours]]&gt;72</f>
        <v>0</v>
      </c>
      <c r="AA703" s="13" t="b">
        <f>tbl_CleanLeads[[#This Row],[Status_Clean]]="Converted"</f>
        <v>0</v>
      </c>
    </row>
    <row r="704" spans="1:27">
      <c r="A704" t="s">
        <v>70</v>
      </c>
      <c r="B704" t="s">
        <v>2243</v>
      </c>
      <c r="C704" t="s">
        <v>2244</v>
      </c>
      <c r="D704" t="s">
        <v>7280</v>
      </c>
      <c r="E704" t="s">
        <v>311</v>
      </c>
      <c r="F704" t="s">
        <v>125</v>
      </c>
      <c r="G704" s="1">
        <v>45394</v>
      </c>
      <c r="H704" s="8">
        <f>MONTH(tbl_CleanLeads[[#This Row],[Lead_Date_Final]])</f>
        <v>4</v>
      </c>
      <c r="I704" t="s">
        <v>7297</v>
      </c>
      <c r="J704" t="s">
        <v>7271</v>
      </c>
      <c r="K704" t="s">
        <v>7277</v>
      </c>
      <c r="L704">
        <f>WEEKDAY(tbl_CleanLeads[[#This Row],[Lead_Date_Final]],2)</f>
        <v>5</v>
      </c>
      <c r="M704" t="s">
        <v>7312</v>
      </c>
      <c r="N704">
        <v>52.800000000000004</v>
      </c>
      <c r="O704" s="7">
        <v>3394.15</v>
      </c>
      <c r="P704">
        <v>12</v>
      </c>
      <c r="Q704" t="s">
        <v>7266</v>
      </c>
      <c r="R704">
        <f>IF(UPPER(TRIM(Table2[[#This Row],[Status_Clean]]))="CONVERTED",1,0)</f>
        <v>0</v>
      </c>
      <c r="S704">
        <f>IF(ISNUMBER(MATCH(UPPER(TRIM(Table2[[#This Row],[Status_Clean]])),{"CONTACTED","QUALIFIED","CONVERTED"},0)),1,0)</f>
        <v>1</v>
      </c>
      <c r="T704" cm="1">
        <f t="array" ref="T704">_xlfn.SWITCH(UPPER(TRIM(Table2[[#This Row],[Status_Clean]])),"NEW",1,"CONTACTED",2,"QUALIFIED",3,"CONVERTED",4,"LOST",5,99)</f>
        <v>2</v>
      </c>
      <c r="U704" t="str" cm="1">
        <f t="array" ref="U704">_xlfn.LET(_xlpm.x,IFERROR(VALUE(Table2[[#This Row],[Response_Time_Hours]]),""),IF(_xlpm.x="","CHECK",_xlfn.IFS(_xlpm.x&lt;=1,"Immediate",_xlpm.x&lt;=6,"Fast",_xlpm.x&lt;=24,"Moderate",_xlpm.x&gt;24,"Delayed")))</f>
        <v>Delayed</v>
      </c>
      <c r="V704">
        <f>FLOOR(tbl_CleanLeads[[#This Row],[Response_Time_Hours]],6)</f>
        <v>48</v>
      </c>
      <c r="W704" t="str" cm="1">
        <f t="array" ref="W704">IF(Table2[[#This Row],[Interaction_Count_Final]]="","N/A",_xlfn.IFS(Table2[[#This Row],[Interaction_Count_Final]]&lt;=2,"Low",Table2[[#This Row],[Interaction_Count_Final]]&lt;=5,"Medium",Table2[[#This Row],[Interaction_Count_Final]]&gt;=6,"High",TRUE,"CHECK"))</f>
        <v>High</v>
      </c>
      <c r="X704" t="b">
        <f t="shared" si="10"/>
        <v>1</v>
      </c>
      <c r="Y704" t="b">
        <f>tbl_CleanLeads[[#This Row],[Response_Time_Hours]]&gt;24</f>
        <v>1</v>
      </c>
      <c r="Z704" s="13" t="b">
        <f>tbl_CleanLeads[[#This Row],[Response_Time_Hours]]&gt;72</f>
        <v>0</v>
      </c>
      <c r="AA704" s="13" t="b">
        <f>tbl_CleanLeads[[#This Row],[Status_Clean]]="Converted"</f>
        <v>0</v>
      </c>
    </row>
    <row r="705" spans="1:27">
      <c r="A705" t="s">
        <v>90</v>
      </c>
      <c r="B705" t="s">
        <v>2245</v>
      </c>
      <c r="C705" t="s">
        <v>2246</v>
      </c>
      <c r="D705" t="s">
        <v>7274</v>
      </c>
      <c r="E705" t="s">
        <v>792</v>
      </c>
      <c r="F705" t="s">
        <v>193</v>
      </c>
      <c r="G705" s="1">
        <v>45365</v>
      </c>
      <c r="H705" s="8">
        <f>MONTH(tbl_CleanLeads[[#This Row],[Lead_Date_Final]])</f>
        <v>3</v>
      </c>
      <c r="I705" t="s">
        <v>7295</v>
      </c>
      <c r="J705" t="s">
        <v>7271</v>
      </c>
      <c r="K705" t="s">
        <v>7284</v>
      </c>
      <c r="L705">
        <f>WEEKDAY(tbl_CleanLeads[[#This Row],[Lead_Date_Final]],2)</f>
        <v>4</v>
      </c>
      <c r="M705" t="s">
        <v>7285</v>
      </c>
      <c r="N705">
        <v>37.1</v>
      </c>
      <c r="O705" s="7">
        <v>2350.71</v>
      </c>
      <c r="P705">
        <v>12</v>
      </c>
      <c r="Q705" t="s">
        <v>7266</v>
      </c>
      <c r="R705">
        <f>IF(UPPER(TRIM(Table2[[#This Row],[Status_Clean]]))="CONVERTED",1,0)</f>
        <v>0</v>
      </c>
      <c r="S705">
        <f>IF(ISNUMBER(MATCH(UPPER(TRIM(Table2[[#This Row],[Status_Clean]])),{"CONTACTED","QUALIFIED","CONVERTED"},0)),1,0)</f>
        <v>0</v>
      </c>
      <c r="T705" cm="1">
        <f t="array" ref="T705">_xlfn.SWITCH(UPPER(TRIM(Table2[[#This Row],[Status_Clean]])),"NEW",1,"CONTACTED",2,"QUALIFIED",3,"CONVERTED",4,"LOST",5,99)</f>
        <v>1</v>
      </c>
      <c r="U705" t="str" cm="1">
        <f t="array" ref="U705">_xlfn.LET(_xlpm.x,IFERROR(VALUE(Table2[[#This Row],[Response_Time_Hours]]),""),IF(_xlpm.x="","CHECK",_xlfn.IFS(_xlpm.x&lt;=1,"Immediate",_xlpm.x&lt;=6,"Fast",_xlpm.x&lt;=24,"Moderate",_xlpm.x&gt;24,"Delayed")))</f>
        <v>Delayed</v>
      </c>
      <c r="V705">
        <f>FLOOR(tbl_CleanLeads[[#This Row],[Response_Time_Hours]],6)</f>
        <v>36</v>
      </c>
      <c r="W705" t="str" cm="1">
        <f t="array" ref="W705">IF(Table2[[#This Row],[Interaction_Count_Final]]="","N/A",_xlfn.IFS(Table2[[#This Row],[Interaction_Count_Final]]&lt;=2,"Low",Table2[[#This Row],[Interaction_Count_Final]]&lt;=5,"Medium",Table2[[#This Row],[Interaction_Count_Final]]&gt;=6,"High",TRUE,"CHECK"))</f>
        <v>High</v>
      </c>
      <c r="X705" t="b">
        <f t="shared" si="10"/>
        <v>1</v>
      </c>
      <c r="Y705" t="b">
        <f>tbl_CleanLeads[[#This Row],[Response_Time_Hours]]&gt;24</f>
        <v>1</v>
      </c>
      <c r="Z705" s="13" t="b">
        <f>tbl_CleanLeads[[#This Row],[Response_Time_Hours]]&gt;72</f>
        <v>0</v>
      </c>
      <c r="AA705" s="13" t="b">
        <f>tbl_CleanLeads[[#This Row],[Status_Clean]]="Converted"</f>
        <v>0</v>
      </c>
    </row>
    <row r="706" spans="1:27">
      <c r="A706" t="s">
        <v>63</v>
      </c>
      <c r="B706" t="s">
        <v>2248</v>
      </c>
      <c r="C706" t="s">
        <v>7915</v>
      </c>
      <c r="D706" t="s">
        <v>7268</v>
      </c>
      <c r="E706" t="s">
        <v>69</v>
      </c>
      <c r="F706" t="s">
        <v>71</v>
      </c>
      <c r="G706" s="1">
        <v>45532</v>
      </c>
      <c r="H706" s="8">
        <f>MONTH(tbl_CleanLeads[[#This Row],[Lead_Date_Final]])</f>
        <v>8</v>
      </c>
      <c r="I706" t="s">
        <v>7310</v>
      </c>
      <c r="J706" t="s">
        <v>7271</v>
      </c>
      <c r="K706" t="s">
        <v>7288</v>
      </c>
      <c r="L706">
        <f>WEEKDAY(tbl_CleanLeads[[#This Row],[Lead_Date_Final]],2)</f>
        <v>3</v>
      </c>
      <c r="M706" t="s">
        <v>7272</v>
      </c>
      <c r="N706">
        <v>58.3</v>
      </c>
      <c r="O706" s="7">
        <v>1539.75</v>
      </c>
      <c r="P706">
        <v>16</v>
      </c>
      <c r="Q706" t="s">
        <v>7289</v>
      </c>
      <c r="R706">
        <f>IF(UPPER(TRIM(Table2[[#This Row],[Status_Clean]]))="CONVERTED",1,0)</f>
        <v>0</v>
      </c>
      <c r="S706">
        <f>IF(ISNUMBER(MATCH(UPPER(TRIM(Table2[[#This Row],[Status_Clean]])),{"CONTACTED","QUALIFIED","CONVERTED"},0)),1,0)</f>
        <v>1</v>
      </c>
      <c r="T706" cm="1">
        <f t="array" ref="T706">_xlfn.SWITCH(UPPER(TRIM(Table2[[#This Row],[Status_Clean]])),"NEW",1,"CONTACTED",2,"QUALIFIED",3,"CONVERTED",4,"LOST",5,99)</f>
        <v>3</v>
      </c>
      <c r="U706" t="str" cm="1">
        <f t="array" ref="U706">_xlfn.LET(_xlpm.x,IFERROR(VALUE(Table2[[#This Row],[Response_Time_Hours]]),""),IF(_xlpm.x="","CHECK",_xlfn.IFS(_xlpm.x&lt;=1,"Immediate",_xlpm.x&lt;=6,"Fast",_xlpm.x&lt;=24,"Moderate",_xlpm.x&gt;24,"Delayed")))</f>
        <v>Delayed</v>
      </c>
      <c r="V706">
        <f>FLOOR(tbl_CleanLeads[[#This Row],[Response_Time_Hours]],6)</f>
        <v>54</v>
      </c>
      <c r="W706" t="str" cm="1">
        <f t="array" ref="W706">IF(Table2[[#This Row],[Interaction_Count_Final]]="","N/A",_xlfn.IFS(Table2[[#This Row],[Interaction_Count_Final]]&lt;=2,"Low",Table2[[#This Row],[Interaction_Count_Final]]&lt;=5,"Medium",Table2[[#This Row],[Interaction_Count_Final]]&gt;=6,"High",TRUE,"CHECK"))</f>
        <v>High</v>
      </c>
      <c r="X706" t="b">
        <f t="shared" ref="X706:X769" si="11">COUNTIF($A:$A,$A706)&gt;1</f>
        <v>1</v>
      </c>
      <c r="Y706" t="b">
        <f>tbl_CleanLeads[[#This Row],[Response_Time_Hours]]&gt;24</f>
        <v>1</v>
      </c>
      <c r="Z706" s="13" t="b">
        <f>tbl_CleanLeads[[#This Row],[Response_Time_Hours]]&gt;72</f>
        <v>0</v>
      </c>
      <c r="AA706" s="13" t="b">
        <f>tbl_CleanLeads[[#This Row],[Status_Clean]]="Converted"</f>
        <v>0</v>
      </c>
    </row>
    <row r="707" spans="1:27">
      <c r="A707" t="s">
        <v>63</v>
      </c>
      <c r="B707" t="s">
        <v>2251</v>
      </c>
      <c r="C707" t="s">
        <v>2252</v>
      </c>
      <c r="D707" t="s">
        <v>7280</v>
      </c>
      <c r="E707" t="s">
        <v>123</v>
      </c>
      <c r="F707" t="s">
        <v>71</v>
      </c>
      <c r="G707" s="1">
        <v>45134</v>
      </c>
      <c r="H707" s="8">
        <f>MONTH(tbl_CleanLeads[[#This Row],[Lead_Date_Final]])</f>
        <v>7</v>
      </c>
      <c r="I707" t="s">
        <v>7305</v>
      </c>
      <c r="J707" t="s">
        <v>7263</v>
      </c>
      <c r="K707" t="s">
        <v>7288</v>
      </c>
      <c r="L707">
        <f>WEEKDAY(tbl_CleanLeads[[#This Row],[Lead_Date_Final]],2)</f>
        <v>4</v>
      </c>
      <c r="M707" t="s">
        <v>7285</v>
      </c>
      <c r="N707">
        <v>41</v>
      </c>
      <c r="O707" s="7">
        <v>3942.18</v>
      </c>
      <c r="P707">
        <v>4</v>
      </c>
      <c r="Q707" t="s">
        <v>7266</v>
      </c>
      <c r="R707">
        <f>IF(UPPER(TRIM(Table2[[#This Row],[Status_Clean]]))="CONVERTED",1,0)</f>
        <v>0</v>
      </c>
      <c r="S707">
        <f>IF(ISNUMBER(MATCH(UPPER(TRIM(Table2[[#This Row],[Status_Clean]])),{"CONTACTED","QUALIFIED","CONVERTED"},0)),1,0)</f>
        <v>1</v>
      </c>
      <c r="T707" cm="1">
        <f t="array" ref="T707">_xlfn.SWITCH(UPPER(TRIM(Table2[[#This Row],[Status_Clean]])),"NEW",1,"CONTACTED",2,"QUALIFIED",3,"CONVERTED",4,"LOST",5,99)</f>
        <v>3</v>
      </c>
      <c r="U707" t="str" cm="1">
        <f t="array" ref="U707">_xlfn.LET(_xlpm.x,IFERROR(VALUE(Table2[[#This Row],[Response_Time_Hours]]),""),IF(_xlpm.x="","CHECK",_xlfn.IFS(_xlpm.x&lt;=1,"Immediate",_xlpm.x&lt;=6,"Fast",_xlpm.x&lt;=24,"Moderate",_xlpm.x&gt;24,"Delayed")))</f>
        <v>Delayed</v>
      </c>
      <c r="V707">
        <f>FLOOR(tbl_CleanLeads[[#This Row],[Response_Time_Hours]],6)</f>
        <v>36</v>
      </c>
      <c r="W707" t="str" cm="1">
        <f t="array" ref="W707">IF(Table2[[#This Row],[Interaction_Count_Final]]="","N/A",_xlfn.IFS(Table2[[#This Row],[Interaction_Count_Final]]&lt;=2,"Low",Table2[[#This Row],[Interaction_Count_Final]]&lt;=5,"Medium",Table2[[#This Row],[Interaction_Count_Final]]&gt;=6,"High",TRUE,"CHECK"))</f>
        <v>Medium</v>
      </c>
      <c r="X707" t="b">
        <f t="shared" si="11"/>
        <v>1</v>
      </c>
      <c r="Y707" t="b">
        <f>tbl_CleanLeads[[#This Row],[Response_Time_Hours]]&gt;24</f>
        <v>1</v>
      </c>
      <c r="Z707" s="13" t="b">
        <f>tbl_CleanLeads[[#This Row],[Response_Time_Hours]]&gt;72</f>
        <v>0</v>
      </c>
      <c r="AA707" s="13" t="b">
        <f>tbl_CleanLeads[[#This Row],[Status_Clean]]="Converted"</f>
        <v>0</v>
      </c>
    </row>
    <row r="708" spans="1:27">
      <c r="A708" t="s">
        <v>102</v>
      </c>
      <c r="B708" t="s">
        <v>2253</v>
      </c>
      <c r="C708" t="s">
        <v>2254</v>
      </c>
      <c r="D708" t="s">
        <v>7303</v>
      </c>
      <c r="E708" t="s">
        <v>254</v>
      </c>
      <c r="F708" t="s">
        <v>193</v>
      </c>
      <c r="G708" s="1">
        <v>45128</v>
      </c>
      <c r="H708" s="8">
        <f>MONTH(tbl_CleanLeads[[#This Row],[Lead_Date_Final]])</f>
        <v>7</v>
      </c>
      <c r="I708" t="s">
        <v>7305</v>
      </c>
      <c r="J708" t="s">
        <v>7263</v>
      </c>
      <c r="K708" t="s">
        <v>7288</v>
      </c>
      <c r="L708">
        <f>WEEKDAY(tbl_CleanLeads[[#This Row],[Lead_Date_Final]],2)</f>
        <v>5</v>
      </c>
      <c r="M708" t="s">
        <v>7312</v>
      </c>
      <c r="N708">
        <v>2.2000000000000002</v>
      </c>
      <c r="O708" s="7">
        <v>4079.79</v>
      </c>
      <c r="P708">
        <v>25</v>
      </c>
      <c r="Q708" t="s">
        <v>7273</v>
      </c>
      <c r="R708">
        <f>IF(UPPER(TRIM(Table2[[#This Row],[Status_Clean]]))="CONVERTED",1,0)</f>
        <v>0</v>
      </c>
      <c r="S708">
        <f>IF(ISNUMBER(MATCH(UPPER(TRIM(Table2[[#This Row],[Status_Clean]])),{"CONTACTED","QUALIFIED","CONVERTED"},0)),1,0)</f>
        <v>0</v>
      </c>
      <c r="T708" cm="1">
        <f t="array" ref="T708">_xlfn.SWITCH(UPPER(TRIM(Table2[[#This Row],[Status_Clean]])),"NEW",1,"CONTACTED",2,"QUALIFIED",3,"CONVERTED",4,"LOST",5,99)</f>
        <v>1</v>
      </c>
      <c r="U708" t="str" cm="1">
        <f t="array" ref="U708">_xlfn.LET(_xlpm.x,IFERROR(VALUE(Table2[[#This Row],[Response_Time_Hours]]),""),IF(_xlpm.x="","CHECK",_xlfn.IFS(_xlpm.x&lt;=1,"Immediate",_xlpm.x&lt;=6,"Fast",_xlpm.x&lt;=24,"Moderate",_xlpm.x&gt;24,"Delayed")))</f>
        <v>Fast</v>
      </c>
      <c r="V708">
        <f>FLOOR(tbl_CleanLeads[[#This Row],[Response_Time_Hours]],6)</f>
        <v>0</v>
      </c>
      <c r="W708" t="str" cm="1">
        <f t="array" ref="W708">IF(Table2[[#This Row],[Interaction_Count_Final]]="","N/A",_xlfn.IFS(Table2[[#This Row],[Interaction_Count_Final]]&lt;=2,"Low",Table2[[#This Row],[Interaction_Count_Final]]&lt;=5,"Medium",Table2[[#This Row],[Interaction_Count_Final]]&gt;=6,"High",TRUE,"CHECK"))</f>
        <v>High</v>
      </c>
      <c r="X708" t="b">
        <f t="shared" si="11"/>
        <v>1</v>
      </c>
      <c r="Y708" t="b">
        <f>tbl_CleanLeads[[#This Row],[Response_Time_Hours]]&gt;24</f>
        <v>0</v>
      </c>
      <c r="Z708" s="13" t="b">
        <f>tbl_CleanLeads[[#This Row],[Response_Time_Hours]]&gt;72</f>
        <v>0</v>
      </c>
      <c r="AA708" s="13" t="b">
        <f>tbl_CleanLeads[[#This Row],[Status_Clean]]="Converted"</f>
        <v>0</v>
      </c>
    </row>
    <row r="709" spans="1:27">
      <c r="A709" t="s">
        <v>90</v>
      </c>
      <c r="B709" t="s">
        <v>2257</v>
      </c>
      <c r="C709" t="s">
        <v>2258</v>
      </c>
      <c r="D709" t="s">
        <v>7280</v>
      </c>
      <c r="E709" t="s">
        <v>263</v>
      </c>
      <c r="F709" t="s">
        <v>125</v>
      </c>
      <c r="G709" s="1">
        <v>45253</v>
      </c>
      <c r="H709" s="8">
        <f>MONTH(tbl_CleanLeads[[#This Row],[Lead_Date_Final]])</f>
        <v>11</v>
      </c>
      <c r="I709" t="s">
        <v>7300</v>
      </c>
      <c r="J709" t="s">
        <v>7263</v>
      </c>
      <c r="K709" t="s">
        <v>7264</v>
      </c>
      <c r="L709">
        <f>WEEKDAY(tbl_CleanLeads[[#This Row],[Lead_Date_Final]],2)</f>
        <v>4</v>
      </c>
      <c r="M709" t="s">
        <v>7285</v>
      </c>
      <c r="N709">
        <v>15.3</v>
      </c>
      <c r="O709" s="7">
        <v>2280.35</v>
      </c>
      <c r="P709">
        <v>39</v>
      </c>
      <c r="Q709" t="s">
        <v>7266</v>
      </c>
      <c r="R709">
        <f>IF(UPPER(TRIM(Table2[[#This Row],[Status_Clean]]))="CONVERTED",1,0)</f>
        <v>0</v>
      </c>
      <c r="S709">
        <f>IF(ISNUMBER(MATCH(UPPER(TRIM(Table2[[#This Row],[Status_Clean]])),{"CONTACTED","QUALIFIED","CONVERTED"},0)),1,0)</f>
        <v>1</v>
      </c>
      <c r="T709" cm="1">
        <f t="array" ref="T709">_xlfn.SWITCH(UPPER(TRIM(Table2[[#This Row],[Status_Clean]])),"NEW",1,"CONTACTED",2,"QUALIFIED",3,"CONVERTED",4,"LOST",5,99)</f>
        <v>2</v>
      </c>
      <c r="U709" t="str" cm="1">
        <f t="array" ref="U709">_xlfn.LET(_xlpm.x,IFERROR(VALUE(Table2[[#This Row],[Response_Time_Hours]]),""),IF(_xlpm.x="","CHECK",_xlfn.IFS(_xlpm.x&lt;=1,"Immediate",_xlpm.x&lt;=6,"Fast",_xlpm.x&lt;=24,"Moderate",_xlpm.x&gt;24,"Delayed")))</f>
        <v>Moderate</v>
      </c>
      <c r="V709">
        <f>FLOOR(tbl_CleanLeads[[#This Row],[Response_Time_Hours]],6)</f>
        <v>12</v>
      </c>
      <c r="W709" t="str" cm="1">
        <f t="array" ref="W709">IF(Table2[[#This Row],[Interaction_Count_Final]]="","N/A",_xlfn.IFS(Table2[[#This Row],[Interaction_Count_Final]]&lt;=2,"Low",Table2[[#This Row],[Interaction_Count_Final]]&lt;=5,"Medium",Table2[[#This Row],[Interaction_Count_Final]]&gt;=6,"High",TRUE,"CHECK"))</f>
        <v>High</v>
      </c>
      <c r="X709" t="b">
        <f t="shared" si="11"/>
        <v>1</v>
      </c>
      <c r="Y709" t="b">
        <f>tbl_CleanLeads[[#This Row],[Response_Time_Hours]]&gt;24</f>
        <v>0</v>
      </c>
      <c r="Z709" s="13" t="b">
        <f>tbl_CleanLeads[[#This Row],[Response_Time_Hours]]&gt;72</f>
        <v>0</v>
      </c>
      <c r="AA709" s="13" t="b">
        <f>tbl_CleanLeads[[#This Row],[Status_Clean]]="Converted"</f>
        <v>0</v>
      </c>
    </row>
    <row r="710" spans="1:27">
      <c r="A710" t="s">
        <v>70</v>
      </c>
      <c r="B710" t="s">
        <v>2260</v>
      </c>
      <c r="C710" t="s">
        <v>2261</v>
      </c>
      <c r="D710" t="s">
        <v>7268</v>
      </c>
      <c r="E710" t="s">
        <v>263</v>
      </c>
      <c r="F710" t="s">
        <v>193</v>
      </c>
      <c r="G710" s="1">
        <v>44966</v>
      </c>
      <c r="H710" s="8">
        <f>MONTH(tbl_CleanLeads[[#This Row],[Lead_Date_Final]])</f>
        <v>2</v>
      </c>
      <c r="I710" t="s">
        <v>7283</v>
      </c>
      <c r="J710" t="s">
        <v>7263</v>
      </c>
      <c r="K710" t="s">
        <v>7284</v>
      </c>
      <c r="L710">
        <f>WEEKDAY(tbl_CleanLeads[[#This Row],[Lead_Date_Final]],2)</f>
        <v>4</v>
      </c>
      <c r="M710" t="s">
        <v>7285</v>
      </c>
      <c r="N710">
        <v>36</v>
      </c>
      <c r="O710" s="7">
        <v>4295.3</v>
      </c>
      <c r="P710">
        <v>43</v>
      </c>
      <c r="Q710" t="s">
        <v>7273</v>
      </c>
      <c r="R710">
        <f>IF(UPPER(TRIM(Table2[[#This Row],[Status_Clean]]))="CONVERTED",1,0)</f>
        <v>0</v>
      </c>
      <c r="S710">
        <f>IF(ISNUMBER(MATCH(UPPER(TRIM(Table2[[#This Row],[Status_Clean]])),{"CONTACTED","QUALIFIED","CONVERTED"},0)),1,0)</f>
        <v>0</v>
      </c>
      <c r="T710" cm="1">
        <f t="array" ref="T710">_xlfn.SWITCH(UPPER(TRIM(Table2[[#This Row],[Status_Clean]])),"NEW",1,"CONTACTED",2,"QUALIFIED",3,"CONVERTED",4,"LOST",5,99)</f>
        <v>1</v>
      </c>
      <c r="U710" t="str" cm="1">
        <f t="array" ref="U710">_xlfn.LET(_xlpm.x,IFERROR(VALUE(Table2[[#This Row],[Response_Time_Hours]]),""),IF(_xlpm.x="","CHECK",_xlfn.IFS(_xlpm.x&lt;=1,"Immediate",_xlpm.x&lt;=6,"Fast",_xlpm.x&lt;=24,"Moderate",_xlpm.x&gt;24,"Delayed")))</f>
        <v>Delayed</v>
      </c>
      <c r="V710">
        <f>FLOOR(tbl_CleanLeads[[#This Row],[Response_Time_Hours]],6)</f>
        <v>36</v>
      </c>
      <c r="W710" t="str" cm="1">
        <f t="array" ref="W710">IF(Table2[[#This Row],[Interaction_Count_Final]]="","N/A",_xlfn.IFS(Table2[[#This Row],[Interaction_Count_Final]]&lt;=2,"Low",Table2[[#This Row],[Interaction_Count_Final]]&lt;=5,"Medium",Table2[[#This Row],[Interaction_Count_Final]]&gt;=6,"High",TRUE,"CHECK"))</f>
        <v>High</v>
      </c>
      <c r="X710" t="b">
        <f t="shared" si="11"/>
        <v>1</v>
      </c>
      <c r="Y710" t="b">
        <f>tbl_CleanLeads[[#This Row],[Response_Time_Hours]]&gt;24</f>
        <v>1</v>
      </c>
      <c r="Z710" s="13" t="b">
        <f>tbl_CleanLeads[[#This Row],[Response_Time_Hours]]&gt;72</f>
        <v>0</v>
      </c>
      <c r="AA710" s="13" t="b">
        <f>tbl_CleanLeads[[#This Row],[Status_Clean]]="Converted"</f>
        <v>0</v>
      </c>
    </row>
    <row r="711" spans="1:27">
      <c r="A711" t="s">
        <v>90</v>
      </c>
      <c r="B711" t="s">
        <v>2262</v>
      </c>
      <c r="C711" t="s">
        <v>2263</v>
      </c>
      <c r="D711" t="s">
        <v>7274</v>
      </c>
      <c r="E711" t="s">
        <v>1356</v>
      </c>
      <c r="F711" t="s">
        <v>71</v>
      </c>
      <c r="G711" s="1">
        <v>45007</v>
      </c>
      <c r="H711" s="8">
        <f>MONTH(tbl_CleanLeads[[#This Row],[Lead_Date_Final]])</f>
        <v>3</v>
      </c>
      <c r="I711" t="s">
        <v>7295</v>
      </c>
      <c r="J711" t="s">
        <v>7263</v>
      </c>
      <c r="K711" t="s">
        <v>7284</v>
      </c>
      <c r="L711">
        <f>WEEKDAY(tbl_CleanLeads[[#This Row],[Lead_Date_Final]],2)</f>
        <v>3</v>
      </c>
      <c r="M711" t="s">
        <v>7272</v>
      </c>
      <c r="N711">
        <v>45.599999999999994</v>
      </c>
      <c r="O711" s="7">
        <v>2365.29</v>
      </c>
      <c r="P711">
        <v>49</v>
      </c>
      <c r="Q711" t="s">
        <v>7266</v>
      </c>
      <c r="R711">
        <f>IF(UPPER(TRIM(Table2[[#This Row],[Status_Clean]]))="CONVERTED",1,0)</f>
        <v>0</v>
      </c>
      <c r="S711">
        <f>IF(ISNUMBER(MATCH(UPPER(TRIM(Table2[[#This Row],[Status_Clean]])),{"CONTACTED","QUALIFIED","CONVERTED"},0)),1,0)</f>
        <v>1</v>
      </c>
      <c r="T711" cm="1">
        <f t="array" ref="T711">_xlfn.SWITCH(UPPER(TRIM(Table2[[#This Row],[Status_Clean]])),"NEW",1,"CONTACTED",2,"QUALIFIED",3,"CONVERTED",4,"LOST",5,99)</f>
        <v>3</v>
      </c>
      <c r="U711" t="str" cm="1">
        <f t="array" ref="U711">_xlfn.LET(_xlpm.x,IFERROR(VALUE(Table2[[#This Row],[Response_Time_Hours]]),""),IF(_xlpm.x="","CHECK",_xlfn.IFS(_xlpm.x&lt;=1,"Immediate",_xlpm.x&lt;=6,"Fast",_xlpm.x&lt;=24,"Moderate",_xlpm.x&gt;24,"Delayed")))</f>
        <v>Delayed</v>
      </c>
      <c r="V711">
        <f>FLOOR(tbl_CleanLeads[[#This Row],[Response_Time_Hours]],6)</f>
        <v>42</v>
      </c>
      <c r="W711" t="str" cm="1">
        <f t="array" ref="W711">IF(Table2[[#This Row],[Interaction_Count_Final]]="","N/A",_xlfn.IFS(Table2[[#This Row],[Interaction_Count_Final]]&lt;=2,"Low",Table2[[#This Row],[Interaction_Count_Final]]&lt;=5,"Medium",Table2[[#This Row],[Interaction_Count_Final]]&gt;=6,"High",TRUE,"CHECK"))</f>
        <v>High</v>
      </c>
      <c r="X711" t="b">
        <f t="shared" si="11"/>
        <v>1</v>
      </c>
      <c r="Y711" t="b">
        <f>tbl_CleanLeads[[#This Row],[Response_Time_Hours]]&gt;24</f>
        <v>1</v>
      </c>
      <c r="Z711" s="13" t="b">
        <f>tbl_CleanLeads[[#This Row],[Response_Time_Hours]]&gt;72</f>
        <v>0</v>
      </c>
      <c r="AA711" s="13" t="b">
        <f>tbl_CleanLeads[[#This Row],[Status_Clean]]="Converted"</f>
        <v>0</v>
      </c>
    </row>
    <row r="712" spans="1:27">
      <c r="A712" t="s">
        <v>63</v>
      </c>
      <c r="B712" t="s">
        <v>2264</v>
      </c>
      <c r="C712" t="s">
        <v>2265</v>
      </c>
      <c r="D712" t="s">
        <v>7274</v>
      </c>
      <c r="E712" t="s">
        <v>792</v>
      </c>
      <c r="F712" t="s">
        <v>173</v>
      </c>
      <c r="G712" s="1">
        <v>45105</v>
      </c>
      <c r="H712" s="8">
        <f>MONTH(tbl_CleanLeads[[#This Row],[Lead_Date_Final]])</f>
        <v>6</v>
      </c>
      <c r="I712" t="s">
        <v>7276</v>
      </c>
      <c r="J712" t="s">
        <v>7263</v>
      </c>
      <c r="K712" t="s">
        <v>7277</v>
      </c>
      <c r="L712">
        <f>WEEKDAY(tbl_CleanLeads[[#This Row],[Lead_Date_Final]],2)</f>
        <v>3</v>
      </c>
      <c r="M712" t="s">
        <v>7272</v>
      </c>
      <c r="N712">
        <v>17.899999999999999</v>
      </c>
      <c r="O712" s="7">
        <v>4659.68</v>
      </c>
      <c r="P712">
        <v>22</v>
      </c>
      <c r="Q712" t="s">
        <v>7273</v>
      </c>
      <c r="R712">
        <f>IF(UPPER(TRIM(Table2[[#This Row],[Status_Clean]]))="CONVERTED",1,0)</f>
        <v>0</v>
      </c>
      <c r="S712">
        <f>IF(ISNUMBER(MATCH(UPPER(TRIM(Table2[[#This Row],[Status_Clean]])),{"CONTACTED","QUALIFIED","CONVERTED"},0)),1,0)</f>
        <v>0</v>
      </c>
      <c r="T712" cm="1">
        <f t="array" ref="T712">_xlfn.SWITCH(UPPER(TRIM(Table2[[#This Row],[Status_Clean]])),"NEW",1,"CONTACTED",2,"QUALIFIED",3,"CONVERTED",4,"LOST",5,99)</f>
        <v>5</v>
      </c>
      <c r="U712" t="str" cm="1">
        <f t="array" ref="U712">_xlfn.LET(_xlpm.x,IFERROR(VALUE(Table2[[#This Row],[Response_Time_Hours]]),""),IF(_xlpm.x="","CHECK",_xlfn.IFS(_xlpm.x&lt;=1,"Immediate",_xlpm.x&lt;=6,"Fast",_xlpm.x&lt;=24,"Moderate",_xlpm.x&gt;24,"Delayed")))</f>
        <v>Moderate</v>
      </c>
      <c r="V712">
        <f>FLOOR(tbl_CleanLeads[[#This Row],[Response_Time_Hours]],6)</f>
        <v>12</v>
      </c>
      <c r="W712" t="str" cm="1">
        <f t="array" ref="W712">IF(Table2[[#This Row],[Interaction_Count_Final]]="","N/A",_xlfn.IFS(Table2[[#This Row],[Interaction_Count_Final]]&lt;=2,"Low",Table2[[#This Row],[Interaction_Count_Final]]&lt;=5,"Medium",Table2[[#This Row],[Interaction_Count_Final]]&gt;=6,"High",TRUE,"CHECK"))</f>
        <v>High</v>
      </c>
      <c r="X712" t="b">
        <f t="shared" si="11"/>
        <v>1</v>
      </c>
      <c r="Y712" t="b">
        <f>tbl_CleanLeads[[#This Row],[Response_Time_Hours]]&gt;24</f>
        <v>0</v>
      </c>
      <c r="Z712" s="13" t="b">
        <f>tbl_CleanLeads[[#This Row],[Response_Time_Hours]]&gt;72</f>
        <v>0</v>
      </c>
      <c r="AA712" s="13" t="b">
        <f>tbl_CleanLeads[[#This Row],[Status_Clean]]="Converted"</f>
        <v>0</v>
      </c>
    </row>
    <row r="713" spans="1:27">
      <c r="A713" t="s">
        <v>90</v>
      </c>
      <c r="B713" t="s">
        <v>2267</v>
      </c>
      <c r="C713" t="s">
        <v>2268</v>
      </c>
      <c r="D713" t="s">
        <v>7274</v>
      </c>
      <c r="E713" t="s">
        <v>311</v>
      </c>
      <c r="F713" t="s">
        <v>193</v>
      </c>
      <c r="G713" s="1">
        <v>45023</v>
      </c>
      <c r="H713" s="8">
        <f>MONTH(tbl_CleanLeads[[#This Row],[Lead_Date_Final]])</f>
        <v>4</v>
      </c>
      <c r="I713" t="s">
        <v>7297</v>
      </c>
      <c r="J713" t="s">
        <v>7263</v>
      </c>
      <c r="K713" t="s">
        <v>7277</v>
      </c>
      <c r="L713">
        <f>WEEKDAY(tbl_CleanLeads[[#This Row],[Lead_Date_Final]],2)</f>
        <v>5</v>
      </c>
      <c r="M713" t="s">
        <v>7312</v>
      </c>
      <c r="N713">
        <v>63.8</v>
      </c>
      <c r="O713" s="7">
        <v>2320.9499999999998</v>
      </c>
      <c r="P713">
        <v>13</v>
      </c>
      <c r="Q713" t="s">
        <v>7266</v>
      </c>
      <c r="R713">
        <f>IF(UPPER(TRIM(Table2[[#This Row],[Status_Clean]]))="CONVERTED",1,0)</f>
        <v>0</v>
      </c>
      <c r="S713">
        <f>IF(ISNUMBER(MATCH(UPPER(TRIM(Table2[[#This Row],[Status_Clean]])),{"CONTACTED","QUALIFIED","CONVERTED"},0)),1,0)</f>
        <v>0</v>
      </c>
      <c r="T713" cm="1">
        <f t="array" ref="T713">_xlfn.SWITCH(UPPER(TRIM(Table2[[#This Row],[Status_Clean]])),"NEW",1,"CONTACTED",2,"QUALIFIED",3,"CONVERTED",4,"LOST",5,99)</f>
        <v>1</v>
      </c>
      <c r="U713" t="str" cm="1">
        <f t="array" ref="U713">_xlfn.LET(_xlpm.x,IFERROR(VALUE(Table2[[#This Row],[Response_Time_Hours]]),""),IF(_xlpm.x="","CHECK",_xlfn.IFS(_xlpm.x&lt;=1,"Immediate",_xlpm.x&lt;=6,"Fast",_xlpm.x&lt;=24,"Moderate",_xlpm.x&gt;24,"Delayed")))</f>
        <v>Delayed</v>
      </c>
      <c r="V713">
        <f>FLOOR(tbl_CleanLeads[[#This Row],[Response_Time_Hours]],6)</f>
        <v>60</v>
      </c>
      <c r="W713" t="str" cm="1">
        <f t="array" ref="W713">IF(Table2[[#This Row],[Interaction_Count_Final]]="","N/A",_xlfn.IFS(Table2[[#This Row],[Interaction_Count_Final]]&lt;=2,"Low",Table2[[#This Row],[Interaction_Count_Final]]&lt;=5,"Medium",Table2[[#This Row],[Interaction_Count_Final]]&gt;=6,"High",TRUE,"CHECK"))</f>
        <v>High</v>
      </c>
      <c r="X713" t="b">
        <f t="shared" si="11"/>
        <v>1</v>
      </c>
      <c r="Y713" t="b">
        <f>tbl_CleanLeads[[#This Row],[Response_Time_Hours]]&gt;24</f>
        <v>1</v>
      </c>
      <c r="Z713" s="13" t="b">
        <f>tbl_CleanLeads[[#This Row],[Response_Time_Hours]]&gt;72</f>
        <v>0</v>
      </c>
      <c r="AA713" s="13" t="b">
        <f>tbl_CleanLeads[[#This Row],[Status_Clean]]="Converted"</f>
        <v>0</v>
      </c>
    </row>
    <row r="714" spans="1:27">
      <c r="A714" t="s">
        <v>63</v>
      </c>
      <c r="B714" t="s">
        <v>2270</v>
      </c>
      <c r="C714" t="s">
        <v>2271</v>
      </c>
      <c r="D714" t="s">
        <v>7303</v>
      </c>
      <c r="E714" t="s">
        <v>101</v>
      </c>
      <c r="F714" t="s">
        <v>125</v>
      </c>
      <c r="G714" s="1">
        <v>45544</v>
      </c>
      <c r="H714" s="8">
        <f>MONTH(tbl_CleanLeads[[#This Row],[Lead_Date_Final]])</f>
        <v>9</v>
      </c>
      <c r="I714" t="s">
        <v>7287</v>
      </c>
      <c r="J714" t="s">
        <v>7271</v>
      </c>
      <c r="K714" t="s">
        <v>7288</v>
      </c>
      <c r="L714">
        <f>WEEKDAY(tbl_CleanLeads[[#This Row],[Lead_Date_Final]],2)</f>
        <v>1</v>
      </c>
      <c r="M714" t="s">
        <v>7298</v>
      </c>
      <c r="N714">
        <v>49.8</v>
      </c>
      <c r="O714" s="7">
        <v>2955.36</v>
      </c>
      <c r="P714">
        <v>37</v>
      </c>
      <c r="Q714" t="s">
        <v>7266</v>
      </c>
      <c r="R714">
        <f>IF(UPPER(TRIM(Table2[[#This Row],[Status_Clean]]))="CONVERTED",1,0)</f>
        <v>0</v>
      </c>
      <c r="S714">
        <f>IF(ISNUMBER(MATCH(UPPER(TRIM(Table2[[#This Row],[Status_Clean]])),{"CONTACTED","QUALIFIED","CONVERTED"},0)),1,0)</f>
        <v>1</v>
      </c>
      <c r="T714" cm="1">
        <f t="array" ref="T714">_xlfn.SWITCH(UPPER(TRIM(Table2[[#This Row],[Status_Clean]])),"NEW",1,"CONTACTED",2,"QUALIFIED",3,"CONVERTED",4,"LOST",5,99)</f>
        <v>2</v>
      </c>
      <c r="U714" t="str" cm="1">
        <f t="array" ref="U714">_xlfn.LET(_xlpm.x,IFERROR(VALUE(Table2[[#This Row],[Response_Time_Hours]]),""),IF(_xlpm.x="","CHECK",_xlfn.IFS(_xlpm.x&lt;=1,"Immediate",_xlpm.x&lt;=6,"Fast",_xlpm.x&lt;=24,"Moderate",_xlpm.x&gt;24,"Delayed")))</f>
        <v>Delayed</v>
      </c>
      <c r="V714">
        <f>FLOOR(tbl_CleanLeads[[#This Row],[Response_Time_Hours]],6)</f>
        <v>48</v>
      </c>
      <c r="W714" t="str" cm="1">
        <f t="array" ref="W714">IF(Table2[[#This Row],[Interaction_Count_Final]]="","N/A",_xlfn.IFS(Table2[[#This Row],[Interaction_Count_Final]]&lt;=2,"Low",Table2[[#This Row],[Interaction_Count_Final]]&lt;=5,"Medium",Table2[[#This Row],[Interaction_Count_Final]]&gt;=6,"High",TRUE,"CHECK"))</f>
        <v>High</v>
      </c>
      <c r="X714" t="b">
        <f t="shared" si="11"/>
        <v>1</v>
      </c>
      <c r="Y714" t="b">
        <f>tbl_CleanLeads[[#This Row],[Response_Time_Hours]]&gt;24</f>
        <v>1</v>
      </c>
      <c r="Z714" s="13" t="b">
        <f>tbl_CleanLeads[[#This Row],[Response_Time_Hours]]&gt;72</f>
        <v>0</v>
      </c>
      <c r="AA714" s="13" t="b">
        <f>tbl_CleanLeads[[#This Row],[Status_Clean]]="Converted"</f>
        <v>0</v>
      </c>
    </row>
    <row r="715" spans="1:27">
      <c r="A715" t="s">
        <v>70</v>
      </c>
      <c r="B715" t="s">
        <v>2272</v>
      </c>
      <c r="C715" t="s">
        <v>2273</v>
      </c>
      <c r="D715" t="s">
        <v>7303</v>
      </c>
      <c r="E715" t="s">
        <v>263</v>
      </c>
      <c r="F715" t="s">
        <v>125</v>
      </c>
      <c r="G715" s="1">
        <v>45439</v>
      </c>
      <c r="H715" s="8">
        <f>MONTH(tbl_CleanLeads[[#This Row],[Lead_Date_Final]])</f>
        <v>5</v>
      </c>
      <c r="I715" t="s">
        <v>7314</v>
      </c>
      <c r="J715" t="s">
        <v>7271</v>
      </c>
      <c r="K715" t="s">
        <v>7277</v>
      </c>
      <c r="L715">
        <f>WEEKDAY(tbl_CleanLeads[[#This Row],[Lead_Date_Final]],2)</f>
        <v>1</v>
      </c>
      <c r="M715" t="s">
        <v>7298</v>
      </c>
      <c r="N715">
        <v>61.5</v>
      </c>
      <c r="O715" s="7">
        <v>3660.74</v>
      </c>
      <c r="P715">
        <v>41</v>
      </c>
      <c r="Q715" t="s">
        <v>7266</v>
      </c>
      <c r="R715">
        <f>IF(UPPER(TRIM(Table2[[#This Row],[Status_Clean]]))="CONVERTED",1,0)</f>
        <v>0</v>
      </c>
      <c r="S715">
        <f>IF(ISNUMBER(MATCH(UPPER(TRIM(Table2[[#This Row],[Status_Clean]])),{"CONTACTED","QUALIFIED","CONVERTED"},0)),1,0)</f>
        <v>1</v>
      </c>
      <c r="T715" cm="1">
        <f t="array" ref="T715">_xlfn.SWITCH(UPPER(TRIM(Table2[[#This Row],[Status_Clean]])),"NEW",1,"CONTACTED",2,"QUALIFIED",3,"CONVERTED",4,"LOST",5,99)</f>
        <v>2</v>
      </c>
      <c r="U715" t="str" cm="1">
        <f t="array" ref="U715">_xlfn.LET(_xlpm.x,IFERROR(VALUE(Table2[[#This Row],[Response_Time_Hours]]),""),IF(_xlpm.x="","CHECK",_xlfn.IFS(_xlpm.x&lt;=1,"Immediate",_xlpm.x&lt;=6,"Fast",_xlpm.x&lt;=24,"Moderate",_xlpm.x&gt;24,"Delayed")))</f>
        <v>Delayed</v>
      </c>
      <c r="V715">
        <f>FLOOR(tbl_CleanLeads[[#This Row],[Response_Time_Hours]],6)</f>
        <v>60</v>
      </c>
      <c r="W715" t="str" cm="1">
        <f t="array" ref="W715">IF(Table2[[#This Row],[Interaction_Count_Final]]="","N/A",_xlfn.IFS(Table2[[#This Row],[Interaction_Count_Final]]&lt;=2,"Low",Table2[[#This Row],[Interaction_Count_Final]]&lt;=5,"Medium",Table2[[#This Row],[Interaction_Count_Final]]&gt;=6,"High",TRUE,"CHECK"))</f>
        <v>High</v>
      </c>
      <c r="X715" t="b">
        <f t="shared" si="11"/>
        <v>1</v>
      </c>
      <c r="Y715" t="b">
        <f>tbl_CleanLeads[[#This Row],[Response_Time_Hours]]&gt;24</f>
        <v>1</v>
      </c>
      <c r="Z715" s="13" t="b">
        <f>tbl_CleanLeads[[#This Row],[Response_Time_Hours]]&gt;72</f>
        <v>0</v>
      </c>
      <c r="AA715" s="13" t="b">
        <f>tbl_CleanLeads[[#This Row],[Status_Clean]]="Converted"</f>
        <v>0</v>
      </c>
    </row>
    <row r="716" spans="1:27">
      <c r="A716" t="s">
        <v>102</v>
      </c>
      <c r="B716" t="s">
        <v>2274</v>
      </c>
      <c r="C716" t="s">
        <v>2275</v>
      </c>
      <c r="D716" t="s">
        <v>7268</v>
      </c>
      <c r="E716" t="s">
        <v>363</v>
      </c>
      <c r="F716" t="s">
        <v>250</v>
      </c>
      <c r="G716" s="1">
        <v>45063</v>
      </c>
      <c r="H716" s="8">
        <f>MONTH(tbl_CleanLeads[[#This Row],[Lead_Date_Final]])</f>
        <v>5</v>
      </c>
      <c r="I716" t="s">
        <v>7314</v>
      </c>
      <c r="J716" t="s">
        <v>7263</v>
      </c>
      <c r="K716" t="s">
        <v>7277</v>
      </c>
      <c r="L716">
        <f>WEEKDAY(tbl_CleanLeads[[#This Row],[Lead_Date_Final]],2)</f>
        <v>3</v>
      </c>
      <c r="M716" t="s">
        <v>7272</v>
      </c>
      <c r="N716">
        <v>14.8</v>
      </c>
      <c r="O716" s="7">
        <v>3768.18</v>
      </c>
      <c r="P716">
        <v>42</v>
      </c>
      <c r="Q716" t="s">
        <v>7266</v>
      </c>
      <c r="R716">
        <f>IF(UPPER(TRIM(Table2[[#This Row],[Status_Clean]]))="CONVERTED",1,0)</f>
        <v>1</v>
      </c>
      <c r="S716">
        <f>IF(ISNUMBER(MATCH(UPPER(TRIM(Table2[[#This Row],[Status_Clean]])),{"CONTACTED","QUALIFIED","CONVERTED"},0)),1,0)</f>
        <v>1</v>
      </c>
      <c r="T716" cm="1">
        <f t="array" ref="T716">_xlfn.SWITCH(UPPER(TRIM(Table2[[#This Row],[Status_Clean]])),"NEW",1,"CONTACTED",2,"QUALIFIED",3,"CONVERTED",4,"LOST",5,99)</f>
        <v>4</v>
      </c>
      <c r="U716" t="str" cm="1">
        <f t="array" ref="U716">_xlfn.LET(_xlpm.x,IFERROR(VALUE(Table2[[#This Row],[Response_Time_Hours]]),""),IF(_xlpm.x="","CHECK",_xlfn.IFS(_xlpm.x&lt;=1,"Immediate",_xlpm.x&lt;=6,"Fast",_xlpm.x&lt;=24,"Moderate",_xlpm.x&gt;24,"Delayed")))</f>
        <v>Moderate</v>
      </c>
      <c r="V716">
        <f>FLOOR(tbl_CleanLeads[[#This Row],[Response_Time_Hours]],6)</f>
        <v>12</v>
      </c>
      <c r="W716" t="str" cm="1">
        <f t="array" ref="W716">IF(Table2[[#This Row],[Interaction_Count_Final]]="","N/A",_xlfn.IFS(Table2[[#This Row],[Interaction_Count_Final]]&lt;=2,"Low",Table2[[#This Row],[Interaction_Count_Final]]&lt;=5,"Medium",Table2[[#This Row],[Interaction_Count_Final]]&gt;=6,"High",TRUE,"CHECK"))</f>
        <v>High</v>
      </c>
      <c r="X716" t="b">
        <f t="shared" si="11"/>
        <v>1</v>
      </c>
      <c r="Y716" t="b">
        <f>tbl_CleanLeads[[#This Row],[Response_Time_Hours]]&gt;24</f>
        <v>0</v>
      </c>
      <c r="Z716" s="13" t="b">
        <f>tbl_CleanLeads[[#This Row],[Response_Time_Hours]]&gt;72</f>
        <v>0</v>
      </c>
      <c r="AA716" s="13" t="b">
        <f>tbl_CleanLeads[[#This Row],[Status_Clean]]="Converted"</f>
        <v>1</v>
      </c>
    </row>
    <row r="717" spans="1:27">
      <c r="A717" t="s">
        <v>70</v>
      </c>
      <c r="B717" t="s">
        <v>2277</v>
      </c>
      <c r="C717" t="s">
        <v>2278</v>
      </c>
      <c r="D717" t="s">
        <v>7268</v>
      </c>
      <c r="E717" t="s">
        <v>7308</v>
      </c>
      <c r="F717" t="s">
        <v>193</v>
      </c>
      <c r="G717" s="1">
        <v>45024</v>
      </c>
      <c r="H717" s="8">
        <f>MONTH(tbl_CleanLeads[[#This Row],[Lead_Date_Final]])</f>
        <v>4</v>
      </c>
      <c r="I717" t="s">
        <v>7297</v>
      </c>
      <c r="J717" t="s">
        <v>7263</v>
      </c>
      <c r="K717" t="s">
        <v>7277</v>
      </c>
      <c r="L717">
        <f>WEEKDAY(tbl_CleanLeads[[#This Row],[Lead_Date_Final]],2)</f>
        <v>6</v>
      </c>
      <c r="M717" t="s">
        <v>7278</v>
      </c>
      <c r="N717">
        <v>1.4</v>
      </c>
      <c r="O717" s="7">
        <v>2892.02</v>
      </c>
      <c r="P717">
        <v>2</v>
      </c>
      <c r="Q717" t="s">
        <v>7266</v>
      </c>
      <c r="R717">
        <f>IF(UPPER(TRIM(Table2[[#This Row],[Status_Clean]]))="CONVERTED",1,0)</f>
        <v>0</v>
      </c>
      <c r="S717">
        <f>IF(ISNUMBER(MATCH(UPPER(TRIM(Table2[[#This Row],[Status_Clean]])),{"CONTACTED","QUALIFIED","CONVERTED"},0)),1,0)</f>
        <v>0</v>
      </c>
      <c r="T717" cm="1">
        <f t="array" ref="T717">_xlfn.SWITCH(UPPER(TRIM(Table2[[#This Row],[Status_Clean]])),"NEW",1,"CONTACTED",2,"QUALIFIED",3,"CONVERTED",4,"LOST",5,99)</f>
        <v>1</v>
      </c>
      <c r="U717" t="str" cm="1">
        <f t="array" ref="U717">_xlfn.LET(_xlpm.x,IFERROR(VALUE(Table2[[#This Row],[Response_Time_Hours]]),""),IF(_xlpm.x="","CHECK",_xlfn.IFS(_xlpm.x&lt;=1,"Immediate",_xlpm.x&lt;=6,"Fast",_xlpm.x&lt;=24,"Moderate",_xlpm.x&gt;24,"Delayed")))</f>
        <v>Fast</v>
      </c>
      <c r="V717">
        <f>FLOOR(tbl_CleanLeads[[#This Row],[Response_Time_Hours]],6)</f>
        <v>0</v>
      </c>
      <c r="W717" t="str" cm="1">
        <f t="array" ref="W717">IF(Table2[[#This Row],[Interaction_Count_Final]]="","N/A",_xlfn.IFS(Table2[[#This Row],[Interaction_Count_Final]]&lt;=2,"Low",Table2[[#This Row],[Interaction_Count_Final]]&lt;=5,"Medium",Table2[[#This Row],[Interaction_Count_Final]]&gt;=6,"High",TRUE,"CHECK"))</f>
        <v>Low</v>
      </c>
      <c r="X717" t="b">
        <f t="shared" si="11"/>
        <v>1</v>
      </c>
      <c r="Y717" t="b">
        <f>tbl_CleanLeads[[#This Row],[Response_Time_Hours]]&gt;24</f>
        <v>0</v>
      </c>
      <c r="Z717" s="13" t="b">
        <f>tbl_CleanLeads[[#This Row],[Response_Time_Hours]]&gt;72</f>
        <v>0</v>
      </c>
      <c r="AA717" s="13" t="b">
        <f>tbl_CleanLeads[[#This Row],[Status_Clean]]="Converted"</f>
        <v>0</v>
      </c>
    </row>
    <row r="718" spans="1:27">
      <c r="A718" t="s">
        <v>63</v>
      </c>
      <c r="B718" t="s">
        <v>2280</v>
      </c>
      <c r="C718" t="s">
        <v>2281</v>
      </c>
      <c r="D718" t="s">
        <v>7268</v>
      </c>
      <c r="E718" t="s">
        <v>473</v>
      </c>
      <c r="F718" t="s">
        <v>125</v>
      </c>
      <c r="G718" s="1">
        <v>45511</v>
      </c>
      <c r="H718" s="8">
        <f>MONTH(tbl_CleanLeads[[#This Row],[Lead_Date_Final]])</f>
        <v>8</v>
      </c>
      <c r="I718" t="s">
        <v>7310</v>
      </c>
      <c r="J718" t="s">
        <v>7271</v>
      </c>
      <c r="K718" t="s">
        <v>7288</v>
      </c>
      <c r="L718">
        <f>WEEKDAY(tbl_CleanLeads[[#This Row],[Lead_Date_Final]],2)</f>
        <v>3</v>
      </c>
      <c r="M718" t="s">
        <v>7272</v>
      </c>
      <c r="N718">
        <v>7</v>
      </c>
      <c r="O718" s="7">
        <v>1664.86</v>
      </c>
      <c r="P718">
        <v>25</v>
      </c>
      <c r="Q718" t="s">
        <v>7289</v>
      </c>
      <c r="R718">
        <f>IF(UPPER(TRIM(Table2[[#This Row],[Status_Clean]]))="CONVERTED",1,0)</f>
        <v>0</v>
      </c>
      <c r="S718">
        <f>IF(ISNUMBER(MATCH(UPPER(TRIM(Table2[[#This Row],[Status_Clean]])),{"CONTACTED","QUALIFIED","CONVERTED"},0)),1,0)</f>
        <v>1</v>
      </c>
      <c r="T718" cm="1">
        <f t="array" ref="T718">_xlfn.SWITCH(UPPER(TRIM(Table2[[#This Row],[Status_Clean]])),"NEW",1,"CONTACTED",2,"QUALIFIED",3,"CONVERTED",4,"LOST",5,99)</f>
        <v>2</v>
      </c>
      <c r="U718" t="str" cm="1">
        <f t="array" ref="U718">_xlfn.LET(_xlpm.x,IFERROR(VALUE(Table2[[#This Row],[Response_Time_Hours]]),""),IF(_xlpm.x="","CHECK",_xlfn.IFS(_xlpm.x&lt;=1,"Immediate",_xlpm.x&lt;=6,"Fast",_xlpm.x&lt;=24,"Moderate",_xlpm.x&gt;24,"Delayed")))</f>
        <v>Moderate</v>
      </c>
      <c r="V718">
        <f>FLOOR(tbl_CleanLeads[[#This Row],[Response_Time_Hours]],6)</f>
        <v>6</v>
      </c>
      <c r="W718" t="str" cm="1">
        <f t="array" ref="W718">IF(Table2[[#This Row],[Interaction_Count_Final]]="","N/A",_xlfn.IFS(Table2[[#This Row],[Interaction_Count_Final]]&lt;=2,"Low",Table2[[#This Row],[Interaction_Count_Final]]&lt;=5,"Medium",Table2[[#This Row],[Interaction_Count_Final]]&gt;=6,"High",TRUE,"CHECK"))</f>
        <v>High</v>
      </c>
      <c r="X718" t="b">
        <f t="shared" si="11"/>
        <v>1</v>
      </c>
      <c r="Y718" t="b">
        <f>tbl_CleanLeads[[#This Row],[Response_Time_Hours]]&gt;24</f>
        <v>0</v>
      </c>
      <c r="Z718" s="13" t="b">
        <f>tbl_CleanLeads[[#This Row],[Response_Time_Hours]]&gt;72</f>
        <v>0</v>
      </c>
      <c r="AA718" s="13" t="b">
        <f>tbl_CleanLeads[[#This Row],[Status_Clean]]="Converted"</f>
        <v>0</v>
      </c>
    </row>
    <row r="719" spans="1:27">
      <c r="A719" t="s">
        <v>90</v>
      </c>
      <c r="B719" t="s">
        <v>2282</v>
      </c>
      <c r="C719" t="s">
        <v>2283</v>
      </c>
      <c r="D719" t="s">
        <v>7268</v>
      </c>
      <c r="E719" t="s">
        <v>123</v>
      </c>
      <c r="F719" t="s">
        <v>250</v>
      </c>
      <c r="G719" s="1">
        <v>45176</v>
      </c>
      <c r="H719" s="8">
        <f>MONTH(tbl_CleanLeads[[#This Row],[Lead_Date_Final]])</f>
        <v>9</v>
      </c>
      <c r="I719" t="s">
        <v>7287</v>
      </c>
      <c r="J719" t="s">
        <v>7263</v>
      </c>
      <c r="K719" t="s">
        <v>7288</v>
      </c>
      <c r="L719">
        <f>WEEKDAY(tbl_CleanLeads[[#This Row],[Lead_Date_Final]],2)</f>
        <v>4</v>
      </c>
      <c r="M719" t="s">
        <v>7285</v>
      </c>
      <c r="N719">
        <v>4.8000000000000007</v>
      </c>
      <c r="O719" s="7">
        <v>4463.7299999999996</v>
      </c>
      <c r="P719">
        <v>14</v>
      </c>
      <c r="Q719" t="s">
        <v>7273</v>
      </c>
      <c r="R719">
        <f>IF(UPPER(TRIM(Table2[[#This Row],[Status_Clean]]))="CONVERTED",1,0)</f>
        <v>1</v>
      </c>
      <c r="S719">
        <f>IF(ISNUMBER(MATCH(UPPER(TRIM(Table2[[#This Row],[Status_Clean]])),{"CONTACTED","QUALIFIED","CONVERTED"},0)),1,0)</f>
        <v>1</v>
      </c>
      <c r="T719" cm="1">
        <f t="array" ref="T719">_xlfn.SWITCH(UPPER(TRIM(Table2[[#This Row],[Status_Clean]])),"NEW",1,"CONTACTED",2,"QUALIFIED",3,"CONVERTED",4,"LOST",5,99)</f>
        <v>4</v>
      </c>
      <c r="U719" t="str" cm="1">
        <f t="array" ref="U719">_xlfn.LET(_xlpm.x,IFERROR(VALUE(Table2[[#This Row],[Response_Time_Hours]]),""),IF(_xlpm.x="","CHECK",_xlfn.IFS(_xlpm.x&lt;=1,"Immediate",_xlpm.x&lt;=6,"Fast",_xlpm.x&lt;=24,"Moderate",_xlpm.x&gt;24,"Delayed")))</f>
        <v>Fast</v>
      </c>
      <c r="V719">
        <f>FLOOR(tbl_CleanLeads[[#This Row],[Response_Time_Hours]],6)</f>
        <v>0</v>
      </c>
      <c r="W719" t="str" cm="1">
        <f t="array" ref="W719">IF(Table2[[#This Row],[Interaction_Count_Final]]="","N/A",_xlfn.IFS(Table2[[#This Row],[Interaction_Count_Final]]&lt;=2,"Low",Table2[[#This Row],[Interaction_Count_Final]]&lt;=5,"Medium",Table2[[#This Row],[Interaction_Count_Final]]&gt;=6,"High",TRUE,"CHECK"))</f>
        <v>High</v>
      </c>
      <c r="X719" t="b">
        <f t="shared" si="11"/>
        <v>1</v>
      </c>
      <c r="Y719" t="b">
        <f>tbl_CleanLeads[[#This Row],[Response_Time_Hours]]&gt;24</f>
        <v>0</v>
      </c>
      <c r="Z719" s="13" t="b">
        <f>tbl_CleanLeads[[#This Row],[Response_Time_Hours]]&gt;72</f>
        <v>0</v>
      </c>
      <c r="AA719" s="13" t="b">
        <f>tbl_CleanLeads[[#This Row],[Status_Clean]]="Converted"</f>
        <v>1</v>
      </c>
    </row>
    <row r="720" spans="1:27">
      <c r="A720" t="s">
        <v>102</v>
      </c>
      <c r="B720" t="s">
        <v>2284</v>
      </c>
      <c r="C720" t="s">
        <v>7924</v>
      </c>
      <c r="D720" t="s">
        <v>7280</v>
      </c>
      <c r="E720" t="s">
        <v>101</v>
      </c>
      <c r="F720" t="s">
        <v>125</v>
      </c>
      <c r="G720" s="1">
        <v>44927</v>
      </c>
      <c r="H720" s="8">
        <f>MONTH(tbl_CleanLeads[[#This Row],[Lead_Date_Final]])</f>
        <v>1</v>
      </c>
      <c r="I720" t="s">
        <v>7317</v>
      </c>
      <c r="J720" t="s">
        <v>7263</v>
      </c>
      <c r="K720" t="s">
        <v>7284</v>
      </c>
      <c r="L720">
        <f>WEEKDAY(tbl_CleanLeads[[#This Row],[Lead_Date_Final]],2)</f>
        <v>7</v>
      </c>
      <c r="M720" t="s">
        <v>7293</v>
      </c>
      <c r="N720">
        <v>62.400000000000006</v>
      </c>
      <c r="O720" s="7">
        <v>1809.98</v>
      </c>
      <c r="P720">
        <v>50</v>
      </c>
      <c r="Q720" t="s">
        <v>7289</v>
      </c>
      <c r="R720">
        <f>IF(UPPER(TRIM(Table2[[#This Row],[Status_Clean]]))="CONVERTED",1,0)</f>
        <v>0</v>
      </c>
      <c r="S720">
        <f>IF(ISNUMBER(MATCH(UPPER(TRIM(Table2[[#This Row],[Status_Clean]])),{"CONTACTED","QUALIFIED","CONVERTED"},0)),1,0)</f>
        <v>1</v>
      </c>
      <c r="T720" cm="1">
        <f t="array" ref="T720">_xlfn.SWITCH(UPPER(TRIM(Table2[[#This Row],[Status_Clean]])),"NEW",1,"CONTACTED",2,"QUALIFIED",3,"CONVERTED",4,"LOST",5,99)</f>
        <v>2</v>
      </c>
      <c r="U720" t="str" cm="1">
        <f t="array" ref="U720">_xlfn.LET(_xlpm.x,IFERROR(VALUE(Table2[[#This Row],[Response_Time_Hours]]),""),IF(_xlpm.x="","CHECK",_xlfn.IFS(_xlpm.x&lt;=1,"Immediate",_xlpm.x&lt;=6,"Fast",_xlpm.x&lt;=24,"Moderate",_xlpm.x&gt;24,"Delayed")))</f>
        <v>Delayed</v>
      </c>
      <c r="V720">
        <f>FLOOR(tbl_CleanLeads[[#This Row],[Response_Time_Hours]],6)</f>
        <v>60</v>
      </c>
      <c r="W720" t="str" cm="1">
        <f t="array" ref="W720">IF(Table2[[#This Row],[Interaction_Count_Final]]="","N/A",_xlfn.IFS(Table2[[#This Row],[Interaction_Count_Final]]&lt;=2,"Low",Table2[[#This Row],[Interaction_Count_Final]]&lt;=5,"Medium",Table2[[#This Row],[Interaction_Count_Final]]&gt;=6,"High",TRUE,"CHECK"))</f>
        <v>High</v>
      </c>
      <c r="X720" t="b">
        <f t="shared" si="11"/>
        <v>1</v>
      </c>
      <c r="Y720" t="b">
        <f>tbl_CleanLeads[[#This Row],[Response_Time_Hours]]&gt;24</f>
        <v>1</v>
      </c>
      <c r="Z720" s="13" t="b">
        <f>tbl_CleanLeads[[#This Row],[Response_Time_Hours]]&gt;72</f>
        <v>0</v>
      </c>
      <c r="AA720" s="13" t="b">
        <f>tbl_CleanLeads[[#This Row],[Status_Clean]]="Converted"</f>
        <v>0</v>
      </c>
    </row>
    <row r="721" spans="1:27">
      <c r="A721" t="s">
        <v>63</v>
      </c>
      <c r="B721" t="s">
        <v>2286</v>
      </c>
      <c r="C721" t="s">
        <v>2287</v>
      </c>
      <c r="D721" t="s">
        <v>7303</v>
      </c>
      <c r="E721" t="s">
        <v>792</v>
      </c>
      <c r="F721" t="s">
        <v>125</v>
      </c>
      <c r="G721" s="1">
        <v>45260</v>
      </c>
      <c r="H721" s="8">
        <f>MONTH(tbl_CleanLeads[[#This Row],[Lead_Date_Final]])</f>
        <v>11</v>
      </c>
      <c r="I721" t="s">
        <v>7300</v>
      </c>
      <c r="J721" t="s">
        <v>7263</v>
      </c>
      <c r="K721" t="s">
        <v>7264</v>
      </c>
      <c r="L721">
        <f>WEEKDAY(tbl_CleanLeads[[#This Row],[Lead_Date_Final]],2)</f>
        <v>4</v>
      </c>
      <c r="M721" t="s">
        <v>7285</v>
      </c>
      <c r="N721">
        <v>28.6</v>
      </c>
      <c r="O721" s="7">
        <v>1975.42</v>
      </c>
      <c r="P721">
        <v>13</v>
      </c>
      <c r="Q721" t="s">
        <v>7289</v>
      </c>
      <c r="R721">
        <f>IF(UPPER(TRIM(Table2[[#This Row],[Status_Clean]]))="CONVERTED",1,0)</f>
        <v>0</v>
      </c>
      <c r="S721">
        <f>IF(ISNUMBER(MATCH(UPPER(TRIM(Table2[[#This Row],[Status_Clean]])),{"CONTACTED","QUALIFIED","CONVERTED"},0)),1,0)</f>
        <v>1</v>
      </c>
      <c r="T721" cm="1">
        <f t="array" ref="T721">_xlfn.SWITCH(UPPER(TRIM(Table2[[#This Row],[Status_Clean]])),"NEW",1,"CONTACTED",2,"QUALIFIED",3,"CONVERTED",4,"LOST",5,99)</f>
        <v>2</v>
      </c>
      <c r="U721" t="str" cm="1">
        <f t="array" ref="U721">_xlfn.LET(_xlpm.x,IFERROR(VALUE(Table2[[#This Row],[Response_Time_Hours]]),""),IF(_xlpm.x="","CHECK",_xlfn.IFS(_xlpm.x&lt;=1,"Immediate",_xlpm.x&lt;=6,"Fast",_xlpm.x&lt;=24,"Moderate",_xlpm.x&gt;24,"Delayed")))</f>
        <v>Delayed</v>
      </c>
      <c r="V721">
        <f>FLOOR(tbl_CleanLeads[[#This Row],[Response_Time_Hours]],6)</f>
        <v>24</v>
      </c>
      <c r="W721" t="str" cm="1">
        <f t="array" ref="W721">IF(Table2[[#This Row],[Interaction_Count_Final]]="","N/A",_xlfn.IFS(Table2[[#This Row],[Interaction_Count_Final]]&lt;=2,"Low",Table2[[#This Row],[Interaction_Count_Final]]&lt;=5,"Medium",Table2[[#This Row],[Interaction_Count_Final]]&gt;=6,"High",TRUE,"CHECK"))</f>
        <v>High</v>
      </c>
      <c r="X721" t="b">
        <f t="shared" si="11"/>
        <v>1</v>
      </c>
      <c r="Y721" t="b">
        <f>tbl_CleanLeads[[#This Row],[Response_Time_Hours]]&gt;24</f>
        <v>1</v>
      </c>
      <c r="Z721" s="13" t="b">
        <f>tbl_CleanLeads[[#This Row],[Response_Time_Hours]]&gt;72</f>
        <v>0</v>
      </c>
      <c r="AA721" s="13" t="b">
        <f>tbl_CleanLeads[[#This Row],[Status_Clean]]="Converted"</f>
        <v>0</v>
      </c>
    </row>
    <row r="722" spans="1:27">
      <c r="A722" t="s">
        <v>90</v>
      </c>
      <c r="B722" t="s">
        <v>2289</v>
      </c>
      <c r="C722" t="s">
        <v>2290</v>
      </c>
      <c r="D722" t="s">
        <v>7268</v>
      </c>
      <c r="E722" t="s">
        <v>1356</v>
      </c>
      <c r="F722" t="s">
        <v>71</v>
      </c>
      <c r="G722" s="1">
        <v>45339</v>
      </c>
      <c r="H722" s="8">
        <f>MONTH(tbl_CleanLeads[[#This Row],[Lead_Date_Final]])</f>
        <v>2</v>
      </c>
      <c r="I722" t="s">
        <v>7283</v>
      </c>
      <c r="J722" t="s">
        <v>7271</v>
      </c>
      <c r="K722" t="s">
        <v>7284</v>
      </c>
      <c r="L722">
        <f>WEEKDAY(tbl_CleanLeads[[#This Row],[Lead_Date_Final]],2)</f>
        <v>6</v>
      </c>
      <c r="M722" t="s">
        <v>7278</v>
      </c>
      <c r="N722">
        <v>18.5</v>
      </c>
      <c r="O722" s="7">
        <v>2741.43</v>
      </c>
      <c r="P722">
        <v>46</v>
      </c>
      <c r="Q722" t="s">
        <v>7266</v>
      </c>
      <c r="R722">
        <f>IF(UPPER(TRIM(Table2[[#This Row],[Status_Clean]]))="CONVERTED",1,0)</f>
        <v>0</v>
      </c>
      <c r="S722">
        <f>IF(ISNUMBER(MATCH(UPPER(TRIM(Table2[[#This Row],[Status_Clean]])),{"CONTACTED","QUALIFIED","CONVERTED"},0)),1,0)</f>
        <v>1</v>
      </c>
      <c r="T722" cm="1">
        <f t="array" ref="T722">_xlfn.SWITCH(UPPER(TRIM(Table2[[#This Row],[Status_Clean]])),"NEW",1,"CONTACTED",2,"QUALIFIED",3,"CONVERTED",4,"LOST",5,99)</f>
        <v>3</v>
      </c>
      <c r="U722" t="str" cm="1">
        <f t="array" ref="U722">_xlfn.LET(_xlpm.x,IFERROR(VALUE(Table2[[#This Row],[Response_Time_Hours]]),""),IF(_xlpm.x="","CHECK",_xlfn.IFS(_xlpm.x&lt;=1,"Immediate",_xlpm.x&lt;=6,"Fast",_xlpm.x&lt;=24,"Moderate",_xlpm.x&gt;24,"Delayed")))</f>
        <v>Moderate</v>
      </c>
      <c r="V722">
        <f>FLOOR(tbl_CleanLeads[[#This Row],[Response_Time_Hours]],6)</f>
        <v>18</v>
      </c>
      <c r="W722" t="str" cm="1">
        <f t="array" ref="W722">IF(Table2[[#This Row],[Interaction_Count_Final]]="","N/A",_xlfn.IFS(Table2[[#This Row],[Interaction_Count_Final]]&lt;=2,"Low",Table2[[#This Row],[Interaction_Count_Final]]&lt;=5,"Medium",Table2[[#This Row],[Interaction_Count_Final]]&gt;=6,"High",TRUE,"CHECK"))</f>
        <v>High</v>
      </c>
      <c r="X722" t="b">
        <f t="shared" si="11"/>
        <v>1</v>
      </c>
      <c r="Y722" t="b">
        <f>tbl_CleanLeads[[#This Row],[Response_Time_Hours]]&gt;24</f>
        <v>0</v>
      </c>
      <c r="Z722" s="13" t="b">
        <f>tbl_CleanLeads[[#This Row],[Response_Time_Hours]]&gt;72</f>
        <v>0</v>
      </c>
      <c r="AA722" s="13" t="b">
        <f>tbl_CleanLeads[[#This Row],[Status_Clean]]="Converted"</f>
        <v>0</v>
      </c>
    </row>
    <row r="723" spans="1:27">
      <c r="A723" t="s">
        <v>90</v>
      </c>
      <c r="B723" t="s">
        <v>2293</v>
      </c>
      <c r="C723" t="s">
        <v>7927</v>
      </c>
      <c r="D723" t="s">
        <v>7280</v>
      </c>
      <c r="E723" t="s">
        <v>311</v>
      </c>
      <c r="F723" t="s">
        <v>250</v>
      </c>
      <c r="G723" s="1">
        <v>45020</v>
      </c>
      <c r="H723" s="8">
        <f>MONTH(tbl_CleanLeads[[#This Row],[Lead_Date_Final]])</f>
        <v>4</v>
      </c>
      <c r="I723" t="s">
        <v>7297</v>
      </c>
      <c r="J723" t="s">
        <v>7263</v>
      </c>
      <c r="K723" t="s">
        <v>7277</v>
      </c>
      <c r="L723">
        <f>WEEKDAY(tbl_CleanLeads[[#This Row],[Lead_Date_Final]],2)</f>
        <v>2</v>
      </c>
      <c r="M723" t="s">
        <v>7265</v>
      </c>
      <c r="N723">
        <v>50.400000000000006</v>
      </c>
      <c r="O723" s="7">
        <v>3778.66</v>
      </c>
      <c r="P723">
        <v>4</v>
      </c>
      <c r="Q723" t="s">
        <v>7266</v>
      </c>
      <c r="R723">
        <f>IF(UPPER(TRIM(Table2[[#This Row],[Status_Clean]]))="CONVERTED",1,0)</f>
        <v>1</v>
      </c>
      <c r="S723">
        <f>IF(ISNUMBER(MATCH(UPPER(TRIM(Table2[[#This Row],[Status_Clean]])),{"CONTACTED","QUALIFIED","CONVERTED"},0)),1,0)</f>
        <v>1</v>
      </c>
      <c r="T723" cm="1">
        <f t="array" ref="T723">_xlfn.SWITCH(UPPER(TRIM(Table2[[#This Row],[Status_Clean]])),"NEW",1,"CONTACTED",2,"QUALIFIED",3,"CONVERTED",4,"LOST",5,99)</f>
        <v>4</v>
      </c>
      <c r="U723" t="str" cm="1">
        <f t="array" ref="U723">_xlfn.LET(_xlpm.x,IFERROR(VALUE(Table2[[#This Row],[Response_Time_Hours]]),""),IF(_xlpm.x="","CHECK",_xlfn.IFS(_xlpm.x&lt;=1,"Immediate",_xlpm.x&lt;=6,"Fast",_xlpm.x&lt;=24,"Moderate",_xlpm.x&gt;24,"Delayed")))</f>
        <v>Delayed</v>
      </c>
      <c r="V723">
        <f>FLOOR(tbl_CleanLeads[[#This Row],[Response_Time_Hours]],6)</f>
        <v>48</v>
      </c>
      <c r="W723" t="str" cm="1">
        <f t="array" ref="W723">IF(Table2[[#This Row],[Interaction_Count_Final]]="","N/A",_xlfn.IFS(Table2[[#This Row],[Interaction_Count_Final]]&lt;=2,"Low",Table2[[#This Row],[Interaction_Count_Final]]&lt;=5,"Medium",Table2[[#This Row],[Interaction_Count_Final]]&gt;=6,"High",TRUE,"CHECK"))</f>
        <v>Medium</v>
      </c>
      <c r="X723" t="b">
        <f t="shared" si="11"/>
        <v>1</v>
      </c>
      <c r="Y723" t="b">
        <f>tbl_CleanLeads[[#This Row],[Response_Time_Hours]]&gt;24</f>
        <v>1</v>
      </c>
      <c r="Z723" s="13" t="b">
        <f>tbl_CleanLeads[[#This Row],[Response_Time_Hours]]&gt;72</f>
        <v>0</v>
      </c>
      <c r="AA723" s="13" t="b">
        <f>tbl_CleanLeads[[#This Row],[Status_Clean]]="Converted"</f>
        <v>1</v>
      </c>
    </row>
    <row r="724" spans="1:27">
      <c r="A724" t="s">
        <v>63</v>
      </c>
      <c r="B724" t="s">
        <v>2295</v>
      </c>
      <c r="C724" t="s">
        <v>2296</v>
      </c>
      <c r="D724" t="s">
        <v>7274</v>
      </c>
      <c r="E724" t="s">
        <v>222</v>
      </c>
      <c r="F724" t="s">
        <v>250</v>
      </c>
      <c r="G724" s="1">
        <v>45431</v>
      </c>
      <c r="H724" s="8">
        <f>MONTH(tbl_CleanLeads[[#This Row],[Lead_Date_Final]])</f>
        <v>5</v>
      </c>
      <c r="I724" t="s">
        <v>7314</v>
      </c>
      <c r="J724" t="s">
        <v>7271</v>
      </c>
      <c r="K724" t="s">
        <v>7277</v>
      </c>
      <c r="L724">
        <f>WEEKDAY(tbl_CleanLeads[[#This Row],[Lead_Date_Final]],2)</f>
        <v>7</v>
      </c>
      <c r="M724" t="s">
        <v>7293</v>
      </c>
      <c r="N724">
        <v>45.4</v>
      </c>
      <c r="O724" s="7">
        <v>3016.59</v>
      </c>
      <c r="P724">
        <v>11</v>
      </c>
      <c r="Q724" t="s">
        <v>7266</v>
      </c>
      <c r="R724">
        <f>IF(UPPER(TRIM(Table2[[#This Row],[Status_Clean]]))="CONVERTED",1,0)</f>
        <v>1</v>
      </c>
      <c r="S724">
        <f>IF(ISNUMBER(MATCH(UPPER(TRIM(Table2[[#This Row],[Status_Clean]])),{"CONTACTED","QUALIFIED","CONVERTED"},0)),1,0)</f>
        <v>1</v>
      </c>
      <c r="T724" cm="1">
        <f t="array" ref="T724">_xlfn.SWITCH(UPPER(TRIM(Table2[[#This Row],[Status_Clean]])),"NEW",1,"CONTACTED",2,"QUALIFIED",3,"CONVERTED",4,"LOST",5,99)</f>
        <v>4</v>
      </c>
      <c r="U724" t="str" cm="1">
        <f t="array" ref="U724">_xlfn.LET(_xlpm.x,IFERROR(VALUE(Table2[[#This Row],[Response_Time_Hours]]),""),IF(_xlpm.x="","CHECK",_xlfn.IFS(_xlpm.x&lt;=1,"Immediate",_xlpm.x&lt;=6,"Fast",_xlpm.x&lt;=24,"Moderate",_xlpm.x&gt;24,"Delayed")))</f>
        <v>Delayed</v>
      </c>
      <c r="V724">
        <f>FLOOR(tbl_CleanLeads[[#This Row],[Response_Time_Hours]],6)</f>
        <v>42</v>
      </c>
      <c r="W724" t="str" cm="1">
        <f t="array" ref="W724">IF(Table2[[#This Row],[Interaction_Count_Final]]="","N/A",_xlfn.IFS(Table2[[#This Row],[Interaction_Count_Final]]&lt;=2,"Low",Table2[[#This Row],[Interaction_Count_Final]]&lt;=5,"Medium",Table2[[#This Row],[Interaction_Count_Final]]&gt;=6,"High",TRUE,"CHECK"))</f>
        <v>High</v>
      </c>
      <c r="X724" t="b">
        <f t="shared" si="11"/>
        <v>1</v>
      </c>
      <c r="Y724" t="b">
        <f>tbl_CleanLeads[[#This Row],[Response_Time_Hours]]&gt;24</f>
        <v>1</v>
      </c>
      <c r="Z724" s="13" t="b">
        <f>tbl_CleanLeads[[#This Row],[Response_Time_Hours]]&gt;72</f>
        <v>0</v>
      </c>
      <c r="AA724" s="13" t="b">
        <f>tbl_CleanLeads[[#This Row],[Status_Clean]]="Converted"</f>
        <v>1</v>
      </c>
    </row>
    <row r="725" spans="1:27">
      <c r="A725" t="s">
        <v>63</v>
      </c>
      <c r="B725" t="s">
        <v>2297</v>
      </c>
      <c r="C725" t="s">
        <v>2298</v>
      </c>
      <c r="D725" t="s">
        <v>7268</v>
      </c>
      <c r="E725" t="s">
        <v>254</v>
      </c>
      <c r="F725" t="s">
        <v>193</v>
      </c>
      <c r="G725" s="1">
        <v>44946</v>
      </c>
      <c r="H725" s="8">
        <f>MONTH(tbl_CleanLeads[[#This Row],[Lead_Date_Final]])</f>
        <v>1</v>
      </c>
      <c r="I725" t="s">
        <v>7317</v>
      </c>
      <c r="J725" t="s">
        <v>7263</v>
      </c>
      <c r="K725" t="s">
        <v>7284</v>
      </c>
      <c r="L725">
        <f>WEEKDAY(tbl_CleanLeads[[#This Row],[Lead_Date_Final]],2)</f>
        <v>5</v>
      </c>
      <c r="M725" t="s">
        <v>7312</v>
      </c>
      <c r="N725">
        <v>42.1</v>
      </c>
      <c r="O725" s="7">
        <v>1909.14</v>
      </c>
      <c r="P725">
        <v>41</v>
      </c>
      <c r="Q725" t="s">
        <v>7289</v>
      </c>
      <c r="R725">
        <f>IF(UPPER(TRIM(Table2[[#This Row],[Status_Clean]]))="CONVERTED",1,0)</f>
        <v>0</v>
      </c>
      <c r="S725">
        <f>IF(ISNUMBER(MATCH(UPPER(TRIM(Table2[[#This Row],[Status_Clean]])),{"CONTACTED","QUALIFIED","CONVERTED"},0)),1,0)</f>
        <v>0</v>
      </c>
      <c r="T725" cm="1">
        <f t="array" ref="T725">_xlfn.SWITCH(UPPER(TRIM(Table2[[#This Row],[Status_Clean]])),"NEW",1,"CONTACTED",2,"QUALIFIED",3,"CONVERTED",4,"LOST",5,99)</f>
        <v>1</v>
      </c>
      <c r="U725" t="str" cm="1">
        <f t="array" ref="U725">_xlfn.LET(_xlpm.x,IFERROR(VALUE(Table2[[#This Row],[Response_Time_Hours]]),""),IF(_xlpm.x="","CHECK",_xlfn.IFS(_xlpm.x&lt;=1,"Immediate",_xlpm.x&lt;=6,"Fast",_xlpm.x&lt;=24,"Moderate",_xlpm.x&gt;24,"Delayed")))</f>
        <v>Delayed</v>
      </c>
      <c r="V725">
        <f>FLOOR(tbl_CleanLeads[[#This Row],[Response_Time_Hours]],6)</f>
        <v>42</v>
      </c>
      <c r="W725" t="str" cm="1">
        <f t="array" ref="W725">IF(Table2[[#This Row],[Interaction_Count_Final]]="","N/A",_xlfn.IFS(Table2[[#This Row],[Interaction_Count_Final]]&lt;=2,"Low",Table2[[#This Row],[Interaction_Count_Final]]&lt;=5,"Medium",Table2[[#This Row],[Interaction_Count_Final]]&gt;=6,"High",TRUE,"CHECK"))</f>
        <v>High</v>
      </c>
      <c r="X725" t="b">
        <f t="shared" si="11"/>
        <v>1</v>
      </c>
      <c r="Y725" t="b">
        <f>tbl_CleanLeads[[#This Row],[Response_Time_Hours]]&gt;24</f>
        <v>1</v>
      </c>
      <c r="Z725" s="13" t="b">
        <f>tbl_CleanLeads[[#This Row],[Response_Time_Hours]]&gt;72</f>
        <v>0</v>
      </c>
      <c r="AA725" s="13" t="b">
        <f>tbl_CleanLeads[[#This Row],[Status_Clean]]="Converted"</f>
        <v>0</v>
      </c>
    </row>
    <row r="726" spans="1:27">
      <c r="A726" t="s">
        <v>63</v>
      </c>
      <c r="B726" t="s">
        <v>2301</v>
      </c>
      <c r="C726" t="s">
        <v>2302</v>
      </c>
      <c r="D726" t="s">
        <v>7258</v>
      </c>
      <c r="E726" t="s">
        <v>7308</v>
      </c>
      <c r="F726" t="s">
        <v>125</v>
      </c>
      <c r="G726" s="1">
        <v>45177</v>
      </c>
      <c r="H726" s="8">
        <f>MONTH(tbl_CleanLeads[[#This Row],[Lead_Date_Final]])</f>
        <v>9</v>
      </c>
      <c r="I726" t="s">
        <v>7287</v>
      </c>
      <c r="J726" t="s">
        <v>7263</v>
      </c>
      <c r="K726" t="s">
        <v>7288</v>
      </c>
      <c r="L726">
        <f>WEEKDAY(tbl_CleanLeads[[#This Row],[Lead_Date_Final]],2)</f>
        <v>5</v>
      </c>
      <c r="M726" t="s">
        <v>7312</v>
      </c>
      <c r="N726">
        <v>39.1</v>
      </c>
      <c r="O726" s="7">
        <v>1625.24</v>
      </c>
      <c r="P726">
        <v>19</v>
      </c>
      <c r="Q726" t="s">
        <v>7289</v>
      </c>
      <c r="R726">
        <f>IF(UPPER(TRIM(Table2[[#This Row],[Status_Clean]]))="CONVERTED",1,0)</f>
        <v>0</v>
      </c>
      <c r="S726">
        <f>IF(ISNUMBER(MATCH(UPPER(TRIM(Table2[[#This Row],[Status_Clean]])),{"CONTACTED","QUALIFIED","CONVERTED"},0)),1,0)</f>
        <v>1</v>
      </c>
      <c r="T726" cm="1">
        <f t="array" ref="T726">_xlfn.SWITCH(UPPER(TRIM(Table2[[#This Row],[Status_Clean]])),"NEW",1,"CONTACTED",2,"QUALIFIED",3,"CONVERTED",4,"LOST",5,99)</f>
        <v>2</v>
      </c>
      <c r="U726" t="str" cm="1">
        <f t="array" ref="U726">_xlfn.LET(_xlpm.x,IFERROR(VALUE(Table2[[#This Row],[Response_Time_Hours]]),""),IF(_xlpm.x="","CHECK",_xlfn.IFS(_xlpm.x&lt;=1,"Immediate",_xlpm.x&lt;=6,"Fast",_xlpm.x&lt;=24,"Moderate",_xlpm.x&gt;24,"Delayed")))</f>
        <v>Delayed</v>
      </c>
      <c r="V726">
        <f>FLOOR(tbl_CleanLeads[[#This Row],[Response_Time_Hours]],6)</f>
        <v>36</v>
      </c>
      <c r="W726" t="str" cm="1">
        <f t="array" ref="W726">IF(Table2[[#This Row],[Interaction_Count_Final]]="","N/A",_xlfn.IFS(Table2[[#This Row],[Interaction_Count_Final]]&lt;=2,"Low",Table2[[#This Row],[Interaction_Count_Final]]&lt;=5,"Medium",Table2[[#This Row],[Interaction_Count_Final]]&gt;=6,"High",TRUE,"CHECK"))</f>
        <v>High</v>
      </c>
      <c r="X726" t="b">
        <f t="shared" si="11"/>
        <v>1</v>
      </c>
      <c r="Y726" t="b">
        <f>tbl_CleanLeads[[#This Row],[Response_Time_Hours]]&gt;24</f>
        <v>1</v>
      </c>
      <c r="Z726" s="13" t="b">
        <f>tbl_CleanLeads[[#This Row],[Response_Time_Hours]]&gt;72</f>
        <v>0</v>
      </c>
      <c r="AA726" s="13" t="b">
        <f>tbl_CleanLeads[[#This Row],[Status_Clean]]="Converted"</f>
        <v>0</v>
      </c>
    </row>
    <row r="727" spans="1:27">
      <c r="A727" t="s">
        <v>63</v>
      </c>
      <c r="B727" t="s">
        <v>2303</v>
      </c>
      <c r="C727" t="s">
        <v>2304</v>
      </c>
      <c r="D727" t="s">
        <v>7280</v>
      </c>
      <c r="E727" t="s">
        <v>363</v>
      </c>
      <c r="F727" t="s">
        <v>71</v>
      </c>
      <c r="G727" s="1">
        <v>45106</v>
      </c>
      <c r="H727" s="8">
        <f>MONTH(tbl_CleanLeads[[#This Row],[Lead_Date_Final]])</f>
        <v>6</v>
      </c>
      <c r="I727" t="s">
        <v>7276</v>
      </c>
      <c r="J727" t="s">
        <v>7263</v>
      </c>
      <c r="K727" t="s">
        <v>7277</v>
      </c>
      <c r="L727">
        <f>WEEKDAY(tbl_CleanLeads[[#This Row],[Lead_Date_Final]],2)</f>
        <v>4</v>
      </c>
      <c r="M727" t="s">
        <v>7285</v>
      </c>
      <c r="N727">
        <v>1.7</v>
      </c>
      <c r="O727" s="7">
        <v>1514.81</v>
      </c>
      <c r="P727">
        <v>35</v>
      </c>
      <c r="Q727" t="s">
        <v>7289</v>
      </c>
      <c r="R727">
        <f>IF(UPPER(TRIM(Table2[[#This Row],[Status_Clean]]))="CONVERTED",1,0)</f>
        <v>0</v>
      </c>
      <c r="S727">
        <f>IF(ISNUMBER(MATCH(UPPER(TRIM(Table2[[#This Row],[Status_Clean]])),{"CONTACTED","QUALIFIED","CONVERTED"},0)),1,0)</f>
        <v>1</v>
      </c>
      <c r="T727" cm="1">
        <f t="array" ref="T727">_xlfn.SWITCH(UPPER(TRIM(Table2[[#This Row],[Status_Clean]])),"NEW",1,"CONTACTED",2,"QUALIFIED",3,"CONVERTED",4,"LOST",5,99)</f>
        <v>3</v>
      </c>
      <c r="U727" t="str" cm="1">
        <f t="array" ref="U727">_xlfn.LET(_xlpm.x,IFERROR(VALUE(Table2[[#This Row],[Response_Time_Hours]]),""),IF(_xlpm.x="","CHECK",_xlfn.IFS(_xlpm.x&lt;=1,"Immediate",_xlpm.x&lt;=6,"Fast",_xlpm.x&lt;=24,"Moderate",_xlpm.x&gt;24,"Delayed")))</f>
        <v>Fast</v>
      </c>
      <c r="V727">
        <f>FLOOR(tbl_CleanLeads[[#This Row],[Response_Time_Hours]],6)</f>
        <v>0</v>
      </c>
      <c r="W727" t="str" cm="1">
        <f t="array" ref="W727">IF(Table2[[#This Row],[Interaction_Count_Final]]="","N/A",_xlfn.IFS(Table2[[#This Row],[Interaction_Count_Final]]&lt;=2,"Low",Table2[[#This Row],[Interaction_Count_Final]]&lt;=5,"Medium",Table2[[#This Row],[Interaction_Count_Final]]&gt;=6,"High",TRUE,"CHECK"))</f>
        <v>High</v>
      </c>
      <c r="X727" t="b">
        <f t="shared" si="11"/>
        <v>1</v>
      </c>
      <c r="Y727" t="b">
        <f>tbl_CleanLeads[[#This Row],[Response_Time_Hours]]&gt;24</f>
        <v>0</v>
      </c>
      <c r="Z727" s="13" t="b">
        <f>tbl_CleanLeads[[#This Row],[Response_Time_Hours]]&gt;72</f>
        <v>0</v>
      </c>
      <c r="AA727" s="13" t="b">
        <f>tbl_CleanLeads[[#This Row],[Status_Clean]]="Converted"</f>
        <v>0</v>
      </c>
    </row>
    <row r="728" spans="1:27">
      <c r="A728" t="s">
        <v>63</v>
      </c>
      <c r="B728" t="s">
        <v>2307</v>
      </c>
      <c r="C728" t="s">
        <v>2308</v>
      </c>
      <c r="D728" t="s">
        <v>7303</v>
      </c>
      <c r="E728" t="s">
        <v>473</v>
      </c>
      <c r="F728" t="s">
        <v>193</v>
      </c>
      <c r="G728" s="1">
        <v>45146</v>
      </c>
      <c r="H728" s="8">
        <f>MONTH(tbl_CleanLeads[[#This Row],[Lead_Date_Final]])</f>
        <v>8</v>
      </c>
      <c r="I728" t="s">
        <v>7310</v>
      </c>
      <c r="J728" t="s">
        <v>7263</v>
      </c>
      <c r="K728" t="s">
        <v>7288</v>
      </c>
      <c r="L728">
        <f>WEEKDAY(tbl_CleanLeads[[#This Row],[Lead_Date_Final]],2)</f>
        <v>2</v>
      </c>
      <c r="M728" t="s">
        <v>7265</v>
      </c>
      <c r="N728">
        <v>7.1</v>
      </c>
      <c r="O728" s="7">
        <v>3352.22</v>
      </c>
      <c r="P728">
        <v>49</v>
      </c>
      <c r="Q728" t="s">
        <v>7266</v>
      </c>
      <c r="R728">
        <f>IF(UPPER(TRIM(Table2[[#This Row],[Status_Clean]]))="CONVERTED",1,0)</f>
        <v>0</v>
      </c>
      <c r="S728">
        <f>IF(ISNUMBER(MATCH(UPPER(TRIM(Table2[[#This Row],[Status_Clean]])),{"CONTACTED","QUALIFIED","CONVERTED"},0)),1,0)</f>
        <v>0</v>
      </c>
      <c r="T728" cm="1">
        <f t="array" ref="T728">_xlfn.SWITCH(UPPER(TRIM(Table2[[#This Row],[Status_Clean]])),"NEW",1,"CONTACTED",2,"QUALIFIED",3,"CONVERTED",4,"LOST",5,99)</f>
        <v>1</v>
      </c>
      <c r="U728" t="str" cm="1">
        <f t="array" ref="U728">_xlfn.LET(_xlpm.x,IFERROR(VALUE(Table2[[#This Row],[Response_Time_Hours]]),""),IF(_xlpm.x="","CHECK",_xlfn.IFS(_xlpm.x&lt;=1,"Immediate",_xlpm.x&lt;=6,"Fast",_xlpm.x&lt;=24,"Moderate",_xlpm.x&gt;24,"Delayed")))</f>
        <v>Moderate</v>
      </c>
      <c r="V728">
        <f>FLOOR(tbl_CleanLeads[[#This Row],[Response_Time_Hours]],6)</f>
        <v>6</v>
      </c>
      <c r="W728" t="str" cm="1">
        <f t="array" ref="W728">IF(Table2[[#This Row],[Interaction_Count_Final]]="","N/A",_xlfn.IFS(Table2[[#This Row],[Interaction_Count_Final]]&lt;=2,"Low",Table2[[#This Row],[Interaction_Count_Final]]&lt;=5,"Medium",Table2[[#This Row],[Interaction_Count_Final]]&gt;=6,"High",TRUE,"CHECK"))</f>
        <v>High</v>
      </c>
      <c r="X728" t="b">
        <f t="shared" si="11"/>
        <v>1</v>
      </c>
      <c r="Y728" t="b">
        <f>tbl_CleanLeads[[#This Row],[Response_Time_Hours]]&gt;24</f>
        <v>0</v>
      </c>
      <c r="Z728" s="13" t="b">
        <f>tbl_CleanLeads[[#This Row],[Response_Time_Hours]]&gt;72</f>
        <v>0</v>
      </c>
      <c r="AA728" s="13" t="b">
        <f>tbl_CleanLeads[[#This Row],[Status_Clean]]="Converted"</f>
        <v>0</v>
      </c>
    </row>
    <row r="729" spans="1:27">
      <c r="A729" t="s">
        <v>102</v>
      </c>
      <c r="B729" t="s">
        <v>2310</v>
      </c>
      <c r="C729" t="s">
        <v>7929</v>
      </c>
      <c r="D729" t="s">
        <v>7303</v>
      </c>
      <c r="E729" t="s">
        <v>7308</v>
      </c>
      <c r="F729" t="s">
        <v>193</v>
      </c>
      <c r="G729" s="1">
        <v>45177</v>
      </c>
      <c r="H729" s="8">
        <f>MONTH(tbl_CleanLeads[[#This Row],[Lead_Date_Final]])</f>
        <v>9</v>
      </c>
      <c r="I729" t="s">
        <v>7287</v>
      </c>
      <c r="J729" t="s">
        <v>7263</v>
      </c>
      <c r="K729" t="s">
        <v>7288</v>
      </c>
      <c r="L729">
        <f>WEEKDAY(tbl_CleanLeads[[#This Row],[Lead_Date_Final]],2)</f>
        <v>5</v>
      </c>
      <c r="M729" t="s">
        <v>7312</v>
      </c>
      <c r="N729">
        <v>21.3</v>
      </c>
      <c r="O729" s="7">
        <v>2487.9899999999998</v>
      </c>
      <c r="P729">
        <v>5</v>
      </c>
      <c r="Q729" t="s">
        <v>7266</v>
      </c>
      <c r="R729">
        <f>IF(UPPER(TRIM(Table2[[#This Row],[Status_Clean]]))="CONVERTED",1,0)</f>
        <v>0</v>
      </c>
      <c r="S729">
        <f>IF(ISNUMBER(MATCH(UPPER(TRIM(Table2[[#This Row],[Status_Clean]])),{"CONTACTED","QUALIFIED","CONVERTED"},0)),1,0)</f>
        <v>0</v>
      </c>
      <c r="T729" cm="1">
        <f t="array" ref="T729">_xlfn.SWITCH(UPPER(TRIM(Table2[[#This Row],[Status_Clean]])),"NEW",1,"CONTACTED",2,"QUALIFIED",3,"CONVERTED",4,"LOST",5,99)</f>
        <v>1</v>
      </c>
      <c r="U729" t="str" cm="1">
        <f t="array" ref="U729">_xlfn.LET(_xlpm.x,IFERROR(VALUE(Table2[[#This Row],[Response_Time_Hours]]),""),IF(_xlpm.x="","CHECK",_xlfn.IFS(_xlpm.x&lt;=1,"Immediate",_xlpm.x&lt;=6,"Fast",_xlpm.x&lt;=24,"Moderate",_xlpm.x&gt;24,"Delayed")))</f>
        <v>Moderate</v>
      </c>
      <c r="V729">
        <f>FLOOR(tbl_CleanLeads[[#This Row],[Response_Time_Hours]],6)</f>
        <v>18</v>
      </c>
      <c r="W729" t="str" cm="1">
        <f t="array" ref="W729">IF(Table2[[#This Row],[Interaction_Count_Final]]="","N/A",_xlfn.IFS(Table2[[#This Row],[Interaction_Count_Final]]&lt;=2,"Low",Table2[[#This Row],[Interaction_Count_Final]]&lt;=5,"Medium",Table2[[#This Row],[Interaction_Count_Final]]&gt;=6,"High",TRUE,"CHECK"))</f>
        <v>Medium</v>
      </c>
      <c r="X729" t="b">
        <f t="shared" si="11"/>
        <v>1</v>
      </c>
      <c r="Y729" t="b">
        <f>tbl_CleanLeads[[#This Row],[Response_Time_Hours]]&gt;24</f>
        <v>0</v>
      </c>
      <c r="Z729" s="13" t="b">
        <f>tbl_CleanLeads[[#This Row],[Response_Time_Hours]]&gt;72</f>
        <v>0</v>
      </c>
      <c r="AA729" s="13" t="b">
        <f>tbl_CleanLeads[[#This Row],[Status_Clean]]="Converted"</f>
        <v>0</v>
      </c>
    </row>
    <row r="730" spans="1:27">
      <c r="A730" t="s">
        <v>63</v>
      </c>
      <c r="B730" t="s">
        <v>2313</v>
      </c>
      <c r="C730" t="s">
        <v>2314</v>
      </c>
      <c r="D730" t="s">
        <v>7268</v>
      </c>
      <c r="E730" t="s">
        <v>263</v>
      </c>
      <c r="F730" t="s">
        <v>193</v>
      </c>
      <c r="G730" s="1">
        <v>45324</v>
      </c>
      <c r="H730" s="8">
        <f>MONTH(tbl_CleanLeads[[#This Row],[Lead_Date_Final]])</f>
        <v>2</v>
      </c>
      <c r="I730" t="s">
        <v>7283</v>
      </c>
      <c r="J730" t="s">
        <v>7271</v>
      </c>
      <c r="K730" t="s">
        <v>7284</v>
      </c>
      <c r="L730">
        <f>WEEKDAY(tbl_CleanLeads[[#This Row],[Lead_Date_Final]],2)</f>
        <v>5</v>
      </c>
      <c r="M730" t="s">
        <v>7312</v>
      </c>
      <c r="N730">
        <v>43.2</v>
      </c>
      <c r="O730" s="7">
        <v>2356.87</v>
      </c>
      <c r="P730">
        <v>50</v>
      </c>
      <c r="Q730" t="s">
        <v>7266</v>
      </c>
      <c r="R730">
        <f>IF(UPPER(TRIM(Table2[[#This Row],[Status_Clean]]))="CONVERTED",1,0)</f>
        <v>0</v>
      </c>
      <c r="S730">
        <f>IF(ISNUMBER(MATCH(UPPER(TRIM(Table2[[#This Row],[Status_Clean]])),{"CONTACTED","QUALIFIED","CONVERTED"},0)),1,0)</f>
        <v>0</v>
      </c>
      <c r="T730" cm="1">
        <f t="array" ref="T730">_xlfn.SWITCH(UPPER(TRIM(Table2[[#This Row],[Status_Clean]])),"NEW",1,"CONTACTED",2,"QUALIFIED",3,"CONVERTED",4,"LOST",5,99)</f>
        <v>1</v>
      </c>
      <c r="U730" t="str" cm="1">
        <f t="array" ref="U730">_xlfn.LET(_xlpm.x,IFERROR(VALUE(Table2[[#This Row],[Response_Time_Hours]]),""),IF(_xlpm.x="","CHECK",_xlfn.IFS(_xlpm.x&lt;=1,"Immediate",_xlpm.x&lt;=6,"Fast",_xlpm.x&lt;=24,"Moderate",_xlpm.x&gt;24,"Delayed")))</f>
        <v>Delayed</v>
      </c>
      <c r="V730">
        <f>FLOOR(tbl_CleanLeads[[#This Row],[Response_Time_Hours]],6)</f>
        <v>42</v>
      </c>
      <c r="W730" t="str" cm="1">
        <f t="array" ref="W730">IF(Table2[[#This Row],[Interaction_Count_Final]]="","N/A",_xlfn.IFS(Table2[[#This Row],[Interaction_Count_Final]]&lt;=2,"Low",Table2[[#This Row],[Interaction_Count_Final]]&lt;=5,"Medium",Table2[[#This Row],[Interaction_Count_Final]]&gt;=6,"High",TRUE,"CHECK"))</f>
        <v>High</v>
      </c>
      <c r="X730" t="b">
        <f t="shared" si="11"/>
        <v>1</v>
      </c>
      <c r="Y730" t="b">
        <f>tbl_CleanLeads[[#This Row],[Response_Time_Hours]]&gt;24</f>
        <v>1</v>
      </c>
      <c r="Z730" s="13" t="b">
        <f>tbl_CleanLeads[[#This Row],[Response_Time_Hours]]&gt;72</f>
        <v>0</v>
      </c>
      <c r="AA730" s="13" t="b">
        <f>tbl_CleanLeads[[#This Row],[Status_Clean]]="Converted"</f>
        <v>0</v>
      </c>
    </row>
    <row r="731" spans="1:27">
      <c r="A731" t="s">
        <v>90</v>
      </c>
      <c r="B731" t="s">
        <v>2315</v>
      </c>
      <c r="C731" t="s">
        <v>2316</v>
      </c>
      <c r="D731" t="s">
        <v>7280</v>
      </c>
      <c r="E731" t="s">
        <v>363</v>
      </c>
      <c r="F731" t="s">
        <v>173</v>
      </c>
      <c r="G731" s="1">
        <v>45162</v>
      </c>
      <c r="H731" s="8">
        <f>MONTH(tbl_CleanLeads[[#This Row],[Lead_Date_Final]])</f>
        <v>8</v>
      </c>
      <c r="I731" t="s">
        <v>7310</v>
      </c>
      <c r="J731" t="s">
        <v>7263</v>
      </c>
      <c r="K731" t="s">
        <v>7288</v>
      </c>
      <c r="L731">
        <f>WEEKDAY(tbl_CleanLeads[[#This Row],[Lead_Date_Final]],2)</f>
        <v>4</v>
      </c>
      <c r="M731" t="s">
        <v>7285</v>
      </c>
      <c r="N731">
        <v>56</v>
      </c>
      <c r="O731" s="7">
        <v>3758.97</v>
      </c>
      <c r="P731">
        <v>43</v>
      </c>
      <c r="Q731" t="s">
        <v>7266</v>
      </c>
      <c r="R731">
        <f>IF(UPPER(TRIM(Table2[[#This Row],[Status_Clean]]))="CONVERTED",1,0)</f>
        <v>0</v>
      </c>
      <c r="S731">
        <f>IF(ISNUMBER(MATCH(UPPER(TRIM(Table2[[#This Row],[Status_Clean]])),{"CONTACTED","QUALIFIED","CONVERTED"},0)),1,0)</f>
        <v>0</v>
      </c>
      <c r="T731" cm="1">
        <f t="array" ref="T731">_xlfn.SWITCH(UPPER(TRIM(Table2[[#This Row],[Status_Clean]])),"NEW",1,"CONTACTED",2,"QUALIFIED",3,"CONVERTED",4,"LOST",5,99)</f>
        <v>5</v>
      </c>
      <c r="U731" t="str" cm="1">
        <f t="array" ref="U731">_xlfn.LET(_xlpm.x,IFERROR(VALUE(Table2[[#This Row],[Response_Time_Hours]]),""),IF(_xlpm.x="","CHECK",_xlfn.IFS(_xlpm.x&lt;=1,"Immediate",_xlpm.x&lt;=6,"Fast",_xlpm.x&lt;=24,"Moderate",_xlpm.x&gt;24,"Delayed")))</f>
        <v>Delayed</v>
      </c>
      <c r="V731">
        <f>FLOOR(tbl_CleanLeads[[#This Row],[Response_Time_Hours]],6)</f>
        <v>54</v>
      </c>
      <c r="W731" t="str" cm="1">
        <f t="array" ref="W731">IF(Table2[[#This Row],[Interaction_Count_Final]]="","N/A",_xlfn.IFS(Table2[[#This Row],[Interaction_Count_Final]]&lt;=2,"Low",Table2[[#This Row],[Interaction_Count_Final]]&lt;=5,"Medium",Table2[[#This Row],[Interaction_Count_Final]]&gt;=6,"High",TRUE,"CHECK"))</f>
        <v>High</v>
      </c>
      <c r="X731" t="b">
        <f t="shared" si="11"/>
        <v>1</v>
      </c>
      <c r="Y731" t="b">
        <f>tbl_CleanLeads[[#This Row],[Response_Time_Hours]]&gt;24</f>
        <v>1</v>
      </c>
      <c r="Z731" s="13" t="b">
        <f>tbl_CleanLeads[[#This Row],[Response_Time_Hours]]&gt;72</f>
        <v>0</v>
      </c>
      <c r="AA731" s="13" t="b">
        <f>tbl_CleanLeads[[#This Row],[Status_Clean]]="Converted"</f>
        <v>0</v>
      </c>
    </row>
    <row r="732" spans="1:27">
      <c r="A732" t="s">
        <v>70</v>
      </c>
      <c r="B732" t="s">
        <v>2318</v>
      </c>
      <c r="C732" t="s">
        <v>2319</v>
      </c>
      <c r="D732" t="s">
        <v>7303</v>
      </c>
      <c r="E732" t="s">
        <v>311</v>
      </c>
      <c r="F732" t="s">
        <v>71</v>
      </c>
      <c r="G732" s="1">
        <v>45120</v>
      </c>
      <c r="H732" s="8">
        <f>MONTH(tbl_CleanLeads[[#This Row],[Lead_Date_Final]])</f>
        <v>7</v>
      </c>
      <c r="I732" t="s">
        <v>7305</v>
      </c>
      <c r="J732" t="s">
        <v>7263</v>
      </c>
      <c r="K732" t="s">
        <v>7288</v>
      </c>
      <c r="L732">
        <f>WEEKDAY(tbl_CleanLeads[[#This Row],[Lead_Date_Final]],2)</f>
        <v>4</v>
      </c>
      <c r="M732" t="s">
        <v>7285</v>
      </c>
      <c r="N732">
        <v>61.7</v>
      </c>
      <c r="O732" s="7">
        <v>4819.25</v>
      </c>
      <c r="P732">
        <v>16</v>
      </c>
      <c r="Q732" t="s">
        <v>7273</v>
      </c>
      <c r="R732">
        <f>IF(UPPER(TRIM(Table2[[#This Row],[Status_Clean]]))="CONVERTED",1,0)</f>
        <v>0</v>
      </c>
      <c r="S732">
        <f>IF(ISNUMBER(MATCH(UPPER(TRIM(Table2[[#This Row],[Status_Clean]])),{"CONTACTED","QUALIFIED","CONVERTED"},0)),1,0)</f>
        <v>1</v>
      </c>
      <c r="T732" cm="1">
        <f t="array" ref="T732">_xlfn.SWITCH(UPPER(TRIM(Table2[[#This Row],[Status_Clean]])),"NEW",1,"CONTACTED",2,"QUALIFIED",3,"CONVERTED",4,"LOST",5,99)</f>
        <v>3</v>
      </c>
      <c r="U732" t="str" cm="1">
        <f t="array" ref="U732">_xlfn.LET(_xlpm.x,IFERROR(VALUE(Table2[[#This Row],[Response_Time_Hours]]),""),IF(_xlpm.x="","CHECK",_xlfn.IFS(_xlpm.x&lt;=1,"Immediate",_xlpm.x&lt;=6,"Fast",_xlpm.x&lt;=24,"Moderate",_xlpm.x&gt;24,"Delayed")))</f>
        <v>Delayed</v>
      </c>
      <c r="V732">
        <f>FLOOR(tbl_CleanLeads[[#This Row],[Response_Time_Hours]],6)</f>
        <v>60</v>
      </c>
      <c r="W732" t="str" cm="1">
        <f t="array" ref="W732">IF(Table2[[#This Row],[Interaction_Count_Final]]="","N/A",_xlfn.IFS(Table2[[#This Row],[Interaction_Count_Final]]&lt;=2,"Low",Table2[[#This Row],[Interaction_Count_Final]]&lt;=5,"Medium",Table2[[#This Row],[Interaction_Count_Final]]&gt;=6,"High",TRUE,"CHECK"))</f>
        <v>High</v>
      </c>
      <c r="X732" t="b">
        <f t="shared" si="11"/>
        <v>1</v>
      </c>
      <c r="Y732" t="b">
        <f>tbl_CleanLeads[[#This Row],[Response_Time_Hours]]&gt;24</f>
        <v>1</v>
      </c>
      <c r="Z732" s="13" t="b">
        <f>tbl_CleanLeads[[#This Row],[Response_Time_Hours]]&gt;72</f>
        <v>0</v>
      </c>
      <c r="AA732" s="13" t="b">
        <f>tbl_CleanLeads[[#This Row],[Status_Clean]]="Converted"</f>
        <v>0</v>
      </c>
    </row>
    <row r="733" spans="1:27">
      <c r="A733" t="s">
        <v>70</v>
      </c>
      <c r="B733" t="s">
        <v>2321</v>
      </c>
      <c r="C733" t="s">
        <v>2322</v>
      </c>
      <c r="D733" t="s">
        <v>7303</v>
      </c>
      <c r="E733" t="s">
        <v>7308</v>
      </c>
      <c r="F733" t="s">
        <v>125</v>
      </c>
      <c r="G733" s="1">
        <v>45389</v>
      </c>
      <c r="H733" s="8">
        <f>MONTH(tbl_CleanLeads[[#This Row],[Lead_Date_Final]])</f>
        <v>4</v>
      </c>
      <c r="I733" t="s">
        <v>7297</v>
      </c>
      <c r="J733" t="s">
        <v>7271</v>
      </c>
      <c r="K733" t="s">
        <v>7277</v>
      </c>
      <c r="L733">
        <f>WEEKDAY(tbl_CleanLeads[[#This Row],[Lead_Date_Final]],2)</f>
        <v>7</v>
      </c>
      <c r="M733" t="s">
        <v>7293</v>
      </c>
      <c r="N733">
        <v>48.5</v>
      </c>
      <c r="O733" s="7">
        <v>2129.21</v>
      </c>
      <c r="P733">
        <v>8</v>
      </c>
      <c r="Q733" t="s">
        <v>7266</v>
      </c>
      <c r="R733">
        <f>IF(UPPER(TRIM(Table2[[#This Row],[Status_Clean]]))="CONVERTED",1,0)</f>
        <v>0</v>
      </c>
      <c r="S733">
        <f>IF(ISNUMBER(MATCH(UPPER(TRIM(Table2[[#This Row],[Status_Clean]])),{"CONTACTED","QUALIFIED","CONVERTED"},0)),1,0)</f>
        <v>1</v>
      </c>
      <c r="T733" cm="1">
        <f t="array" ref="T733">_xlfn.SWITCH(UPPER(TRIM(Table2[[#This Row],[Status_Clean]])),"NEW",1,"CONTACTED",2,"QUALIFIED",3,"CONVERTED",4,"LOST",5,99)</f>
        <v>2</v>
      </c>
      <c r="U733" t="str" cm="1">
        <f t="array" ref="U733">_xlfn.LET(_xlpm.x,IFERROR(VALUE(Table2[[#This Row],[Response_Time_Hours]]),""),IF(_xlpm.x="","CHECK",_xlfn.IFS(_xlpm.x&lt;=1,"Immediate",_xlpm.x&lt;=6,"Fast",_xlpm.x&lt;=24,"Moderate",_xlpm.x&gt;24,"Delayed")))</f>
        <v>Delayed</v>
      </c>
      <c r="V733">
        <f>FLOOR(tbl_CleanLeads[[#This Row],[Response_Time_Hours]],6)</f>
        <v>48</v>
      </c>
      <c r="W733" t="str" cm="1">
        <f t="array" ref="W733">IF(Table2[[#This Row],[Interaction_Count_Final]]="","N/A",_xlfn.IFS(Table2[[#This Row],[Interaction_Count_Final]]&lt;=2,"Low",Table2[[#This Row],[Interaction_Count_Final]]&lt;=5,"Medium",Table2[[#This Row],[Interaction_Count_Final]]&gt;=6,"High",TRUE,"CHECK"))</f>
        <v>High</v>
      </c>
      <c r="X733" t="b">
        <f t="shared" si="11"/>
        <v>1</v>
      </c>
      <c r="Y733" t="b">
        <f>tbl_CleanLeads[[#This Row],[Response_Time_Hours]]&gt;24</f>
        <v>1</v>
      </c>
      <c r="Z733" s="13" t="b">
        <f>tbl_CleanLeads[[#This Row],[Response_Time_Hours]]&gt;72</f>
        <v>0</v>
      </c>
      <c r="AA733" s="13" t="b">
        <f>tbl_CleanLeads[[#This Row],[Status_Clean]]="Converted"</f>
        <v>0</v>
      </c>
    </row>
    <row r="734" spans="1:27">
      <c r="A734" t="s">
        <v>102</v>
      </c>
      <c r="B734" t="s">
        <v>2324</v>
      </c>
      <c r="C734" t="s">
        <v>2325</v>
      </c>
      <c r="D734" t="s">
        <v>7268</v>
      </c>
      <c r="E734" t="s">
        <v>106</v>
      </c>
      <c r="F734" t="s">
        <v>193</v>
      </c>
      <c r="G734" s="1">
        <v>45114</v>
      </c>
      <c r="H734" s="8">
        <f>MONTH(tbl_CleanLeads[[#This Row],[Lead_Date_Final]])</f>
        <v>7</v>
      </c>
      <c r="I734" t="s">
        <v>7305</v>
      </c>
      <c r="J734" t="s">
        <v>7263</v>
      </c>
      <c r="K734" t="s">
        <v>7288</v>
      </c>
      <c r="L734">
        <f>WEEKDAY(tbl_CleanLeads[[#This Row],[Lead_Date_Final]],2)</f>
        <v>5</v>
      </c>
      <c r="M734" t="s">
        <v>7312</v>
      </c>
      <c r="N734">
        <v>42.9</v>
      </c>
      <c r="O734" s="7">
        <v>4385.7</v>
      </c>
      <c r="P734">
        <v>30</v>
      </c>
      <c r="Q734" t="s">
        <v>7273</v>
      </c>
      <c r="R734">
        <f>IF(UPPER(TRIM(Table2[[#This Row],[Status_Clean]]))="CONVERTED",1,0)</f>
        <v>0</v>
      </c>
      <c r="S734">
        <f>IF(ISNUMBER(MATCH(UPPER(TRIM(Table2[[#This Row],[Status_Clean]])),{"CONTACTED","QUALIFIED","CONVERTED"},0)),1,0)</f>
        <v>0</v>
      </c>
      <c r="T734" cm="1">
        <f t="array" ref="T734">_xlfn.SWITCH(UPPER(TRIM(Table2[[#This Row],[Status_Clean]])),"NEW",1,"CONTACTED",2,"QUALIFIED",3,"CONVERTED",4,"LOST",5,99)</f>
        <v>1</v>
      </c>
      <c r="U734" t="str" cm="1">
        <f t="array" ref="U734">_xlfn.LET(_xlpm.x,IFERROR(VALUE(Table2[[#This Row],[Response_Time_Hours]]),""),IF(_xlpm.x="","CHECK",_xlfn.IFS(_xlpm.x&lt;=1,"Immediate",_xlpm.x&lt;=6,"Fast",_xlpm.x&lt;=24,"Moderate",_xlpm.x&gt;24,"Delayed")))</f>
        <v>Delayed</v>
      </c>
      <c r="V734">
        <f>FLOOR(tbl_CleanLeads[[#This Row],[Response_Time_Hours]],6)</f>
        <v>42</v>
      </c>
      <c r="W734" t="str" cm="1">
        <f t="array" ref="W734">IF(Table2[[#This Row],[Interaction_Count_Final]]="","N/A",_xlfn.IFS(Table2[[#This Row],[Interaction_Count_Final]]&lt;=2,"Low",Table2[[#This Row],[Interaction_Count_Final]]&lt;=5,"Medium",Table2[[#This Row],[Interaction_Count_Final]]&gt;=6,"High",TRUE,"CHECK"))</f>
        <v>High</v>
      </c>
      <c r="X734" t="b">
        <f t="shared" si="11"/>
        <v>1</v>
      </c>
      <c r="Y734" t="b">
        <f>tbl_CleanLeads[[#This Row],[Response_Time_Hours]]&gt;24</f>
        <v>1</v>
      </c>
      <c r="Z734" s="13" t="b">
        <f>tbl_CleanLeads[[#This Row],[Response_Time_Hours]]&gt;72</f>
        <v>0</v>
      </c>
      <c r="AA734" s="13" t="b">
        <f>tbl_CleanLeads[[#This Row],[Status_Clean]]="Converted"</f>
        <v>0</v>
      </c>
    </row>
    <row r="735" spans="1:27">
      <c r="A735" t="s">
        <v>70</v>
      </c>
      <c r="B735" t="s">
        <v>2327</v>
      </c>
      <c r="C735" t="s">
        <v>2328</v>
      </c>
      <c r="D735" t="s">
        <v>7258</v>
      </c>
      <c r="E735" t="s">
        <v>473</v>
      </c>
      <c r="F735" t="s">
        <v>193</v>
      </c>
      <c r="G735" s="1">
        <v>45187</v>
      </c>
      <c r="H735" s="8">
        <f>MONTH(tbl_CleanLeads[[#This Row],[Lead_Date_Final]])</f>
        <v>9</v>
      </c>
      <c r="I735" t="s">
        <v>7287</v>
      </c>
      <c r="J735" t="s">
        <v>7263</v>
      </c>
      <c r="K735" t="s">
        <v>7288</v>
      </c>
      <c r="L735">
        <f>WEEKDAY(tbl_CleanLeads[[#This Row],[Lead_Date_Final]],2)</f>
        <v>1</v>
      </c>
      <c r="M735" t="s">
        <v>7298</v>
      </c>
      <c r="N735">
        <v>15.9</v>
      </c>
      <c r="O735" s="7">
        <v>3657.46</v>
      </c>
      <c r="P735">
        <v>7</v>
      </c>
      <c r="Q735" t="s">
        <v>7266</v>
      </c>
      <c r="R735">
        <f>IF(UPPER(TRIM(Table2[[#This Row],[Status_Clean]]))="CONVERTED",1,0)</f>
        <v>0</v>
      </c>
      <c r="S735">
        <f>IF(ISNUMBER(MATCH(UPPER(TRIM(Table2[[#This Row],[Status_Clean]])),{"CONTACTED","QUALIFIED","CONVERTED"},0)),1,0)</f>
        <v>0</v>
      </c>
      <c r="T735" cm="1">
        <f t="array" ref="T735">_xlfn.SWITCH(UPPER(TRIM(Table2[[#This Row],[Status_Clean]])),"NEW",1,"CONTACTED",2,"QUALIFIED",3,"CONVERTED",4,"LOST",5,99)</f>
        <v>1</v>
      </c>
      <c r="U735" t="str" cm="1">
        <f t="array" ref="U735">_xlfn.LET(_xlpm.x,IFERROR(VALUE(Table2[[#This Row],[Response_Time_Hours]]),""),IF(_xlpm.x="","CHECK",_xlfn.IFS(_xlpm.x&lt;=1,"Immediate",_xlpm.x&lt;=6,"Fast",_xlpm.x&lt;=24,"Moderate",_xlpm.x&gt;24,"Delayed")))</f>
        <v>Moderate</v>
      </c>
      <c r="V735">
        <f>FLOOR(tbl_CleanLeads[[#This Row],[Response_Time_Hours]],6)</f>
        <v>12</v>
      </c>
      <c r="W735" t="str" cm="1">
        <f t="array" ref="W735">IF(Table2[[#This Row],[Interaction_Count_Final]]="","N/A",_xlfn.IFS(Table2[[#This Row],[Interaction_Count_Final]]&lt;=2,"Low",Table2[[#This Row],[Interaction_Count_Final]]&lt;=5,"Medium",Table2[[#This Row],[Interaction_Count_Final]]&gt;=6,"High",TRUE,"CHECK"))</f>
        <v>High</v>
      </c>
      <c r="X735" t="b">
        <f t="shared" si="11"/>
        <v>1</v>
      </c>
      <c r="Y735" t="b">
        <f>tbl_CleanLeads[[#This Row],[Response_Time_Hours]]&gt;24</f>
        <v>0</v>
      </c>
      <c r="Z735" s="13" t="b">
        <f>tbl_CleanLeads[[#This Row],[Response_Time_Hours]]&gt;72</f>
        <v>0</v>
      </c>
      <c r="AA735" s="13" t="b">
        <f>tbl_CleanLeads[[#This Row],[Status_Clean]]="Converted"</f>
        <v>0</v>
      </c>
    </row>
    <row r="736" spans="1:27">
      <c r="A736" t="s">
        <v>90</v>
      </c>
      <c r="B736" t="s">
        <v>2330</v>
      </c>
      <c r="C736" t="s">
        <v>2331</v>
      </c>
      <c r="D736" t="s">
        <v>7280</v>
      </c>
      <c r="E736" t="s">
        <v>447</v>
      </c>
      <c r="F736" t="s">
        <v>173</v>
      </c>
      <c r="G736" s="1">
        <v>45052</v>
      </c>
      <c r="H736" s="8">
        <f>MONTH(tbl_CleanLeads[[#This Row],[Lead_Date_Final]])</f>
        <v>5</v>
      </c>
      <c r="I736" t="s">
        <v>7314</v>
      </c>
      <c r="J736" t="s">
        <v>7263</v>
      </c>
      <c r="K736" t="s">
        <v>7277</v>
      </c>
      <c r="L736">
        <f>WEEKDAY(tbl_CleanLeads[[#This Row],[Lead_Date_Final]],2)</f>
        <v>6</v>
      </c>
      <c r="M736" t="s">
        <v>7278</v>
      </c>
      <c r="N736">
        <v>12</v>
      </c>
      <c r="O736" s="7">
        <v>2898.23</v>
      </c>
      <c r="P736">
        <v>47</v>
      </c>
      <c r="Q736" t="s">
        <v>7266</v>
      </c>
      <c r="R736">
        <f>IF(UPPER(TRIM(Table2[[#This Row],[Status_Clean]]))="CONVERTED",1,0)</f>
        <v>0</v>
      </c>
      <c r="S736">
        <f>IF(ISNUMBER(MATCH(UPPER(TRIM(Table2[[#This Row],[Status_Clean]])),{"CONTACTED","QUALIFIED","CONVERTED"},0)),1,0)</f>
        <v>0</v>
      </c>
      <c r="T736" cm="1">
        <f t="array" ref="T736">_xlfn.SWITCH(UPPER(TRIM(Table2[[#This Row],[Status_Clean]])),"NEW",1,"CONTACTED",2,"QUALIFIED",3,"CONVERTED",4,"LOST",5,99)</f>
        <v>5</v>
      </c>
      <c r="U736" t="str" cm="1">
        <f t="array" ref="U736">_xlfn.LET(_xlpm.x,IFERROR(VALUE(Table2[[#This Row],[Response_Time_Hours]]),""),IF(_xlpm.x="","CHECK",_xlfn.IFS(_xlpm.x&lt;=1,"Immediate",_xlpm.x&lt;=6,"Fast",_xlpm.x&lt;=24,"Moderate",_xlpm.x&gt;24,"Delayed")))</f>
        <v>Moderate</v>
      </c>
      <c r="V736">
        <f>FLOOR(tbl_CleanLeads[[#This Row],[Response_Time_Hours]],6)</f>
        <v>12</v>
      </c>
      <c r="W736" t="str" cm="1">
        <f t="array" ref="W736">IF(Table2[[#This Row],[Interaction_Count_Final]]="","N/A",_xlfn.IFS(Table2[[#This Row],[Interaction_Count_Final]]&lt;=2,"Low",Table2[[#This Row],[Interaction_Count_Final]]&lt;=5,"Medium",Table2[[#This Row],[Interaction_Count_Final]]&gt;=6,"High",TRUE,"CHECK"))</f>
        <v>High</v>
      </c>
      <c r="X736" t="b">
        <f t="shared" si="11"/>
        <v>1</v>
      </c>
      <c r="Y736" t="b">
        <f>tbl_CleanLeads[[#This Row],[Response_Time_Hours]]&gt;24</f>
        <v>0</v>
      </c>
      <c r="Z736" s="13" t="b">
        <f>tbl_CleanLeads[[#This Row],[Response_Time_Hours]]&gt;72</f>
        <v>0</v>
      </c>
      <c r="AA736" s="13" t="b">
        <f>tbl_CleanLeads[[#This Row],[Status_Clean]]="Converted"</f>
        <v>0</v>
      </c>
    </row>
    <row r="737" spans="1:27">
      <c r="A737" t="s">
        <v>63</v>
      </c>
      <c r="B737" t="s">
        <v>2332</v>
      </c>
      <c r="C737" t="s">
        <v>2333</v>
      </c>
      <c r="D737" t="s">
        <v>7258</v>
      </c>
      <c r="E737" t="s">
        <v>447</v>
      </c>
      <c r="F737" t="s">
        <v>250</v>
      </c>
      <c r="G737" s="1">
        <v>45581</v>
      </c>
      <c r="H737" s="8">
        <f>MONTH(tbl_CleanLeads[[#This Row],[Lead_Date_Final]])</f>
        <v>10</v>
      </c>
      <c r="I737" t="s">
        <v>7270</v>
      </c>
      <c r="J737" t="s">
        <v>7271</v>
      </c>
      <c r="K737" t="s">
        <v>7264</v>
      </c>
      <c r="L737">
        <f>WEEKDAY(tbl_CleanLeads[[#This Row],[Lead_Date_Final]],2)</f>
        <v>3</v>
      </c>
      <c r="M737" t="s">
        <v>7272</v>
      </c>
      <c r="N737">
        <v>40</v>
      </c>
      <c r="O737" s="7">
        <v>2804.23</v>
      </c>
      <c r="P737">
        <v>31</v>
      </c>
      <c r="Q737" t="s">
        <v>7266</v>
      </c>
      <c r="R737">
        <f>IF(UPPER(TRIM(Table2[[#This Row],[Status_Clean]]))="CONVERTED",1,0)</f>
        <v>1</v>
      </c>
      <c r="S737">
        <f>IF(ISNUMBER(MATCH(UPPER(TRIM(Table2[[#This Row],[Status_Clean]])),{"CONTACTED","QUALIFIED","CONVERTED"},0)),1,0)</f>
        <v>1</v>
      </c>
      <c r="T737" cm="1">
        <f t="array" ref="T737">_xlfn.SWITCH(UPPER(TRIM(Table2[[#This Row],[Status_Clean]])),"NEW",1,"CONTACTED",2,"QUALIFIED",3,"CONVERTED",4,"LOST",5,99)</f>
        <v>4</v>
      </c>
      <c r="U737" t="str" cm="1">
        <f t="array" ref="U737">_xlfn.LET(_xlpm.x,IFERROR(VALUE(Table2[[#This Row],[Response_Time_Hours]]),""),IF(_xlpm.x="","CHECK",_xlfn.IFS(_xlpm.x&lt;=1,"Immediate",_xlpm.x&lt;=6,"Fast",_xlpm.x&lt;=24,"Moderate",_xlpm.x&gt;24,"Delayed")))</f>
        <v>Delayed</v>
      </c>
      <c r="V737">
        <f>FLOOR(tbl_CleanLeads[[#This Row],[Response_Time_Hours]],6)</f>
        <v>36</v>
      </c>
      <c r="W737" t="str" cm="1">
        <f t="array" ref="W737">IF(Table2[[#This Row],[Interaction_Count_Final]]="","N/A",_xlfn.IFS(Table2[[#This Row],[Interaction_Count_Final]]&lt;=2,"Low",Table2[[#This Row],[Interaction_Count_Final]]&lt;=5,"Medium",Table2[[#This Row],[Interaction_Count_Final]]&gt;=6,"High",TRUE,"CHECK"))</f>
        <v>High</v>
      </c>
      <c r="X737" t="b">
        <f t="shared" si="11"/>
        <v>1</v>
      </c>
      <c r="Y737" t="b">
        <f>tbl_CleanLeads[[#This Row],[Response_Time_Hours]]&gt;24</f>
        <v>1</v>
      </c>
      <c r="Z737" s="13" t="b">
        <f>tbl_CleanLeads[[#This Row],[Response_Time_Hours]]&gt;72</f>
        <v>0</v>
      </c>
      <c r="AA737" s="13" t="b">
        <f>tbl_CleanLeads[[#This Row],[Status_Clean]]="Converted"</f>
        <v>1</v>
      </c>
    </row>
    <row r="738" spans="1:27">
      <c r="A738" t="s">
        <v>90</v>
      </c>
      <c r="B738" t="s">
        <v>2335</v>
      </c>
      <c r="C738" t="s">
        <v>7935</v>
      </c>
      <c r="D738" t="s">
        <v>7274</v>
      </c>
      <c r="E738" t="s">
        <v>473</v>
      </c>
      <c r="F738" t="s">
        <v>71</v>
      </c>
      <c r="G738" s="1">
        <v>45363</v>
      </c>
      <c r="H738" s="8">
        <f>MONTH(tbl_CleanLeads[[#This Row],[Lead_Date_Final]])</f>
        <v>3</v>
      </c>
      <c r="I738" t="s">
        <v>7295</v>
      </c>
      <c r="J738" t="s">
        <v>7271</v>
      </c>
      <c r="K738" t="s">
        <v>7284</v>
      </c>
      <c r="L738">
        <f>WEEKDAY(tbl_CleanLeads[[#This Row],[Lead_Date_Final]],2)</f>
        <v>2</v>
      </c>
      <c r="M738" t="s">
        <v>7265</v>
      </c>
      <c r="N738">
        <v>9.6000000000000014</v>
      </c>
      <c r="O738" s="7">
        <v>2716.4</v>
      </c>
      <c r="P738">
        <v>10</v>
      </c>
      <c r="Q738" t="s">
        <v>7266</v>
      </c>
      <c r="R738">
        <f>IF(UPPER(TRIM(Table2[[#This Row],[Status_Clean]]))="CONVERTED",1,0)</f>
        <v>0</v>
      </c>
      <c r="S738">
        <f>IF(ISNUMBER(MATCH(UPPER(TRIM(Table2[[#This Row],[Status_Clean]])),{"CONTACTED","QUALIFIED","CONVERTED"},0)),1,0)</f>
        <v>1</v>
      </c>
      <c r="T738" cm="1">
        <f t="array" ref="T738">_xlfn.SWITCH(UPPER(TRIM(Table2[[#This Row],[Status_Clean]])),"NEW",1,"CONTACTED",2,"QUALIFIED",3,"CONVERTED",4,"LOST",5,99)</f>
        <v>3</v>
      </c>
      <c r="U738" t="str" cm="1">
        <f t="array" ref="U738">_xlfn.LET(_xlpm.x,IFERROR(VALUE(Table2[[#This Row],[Response_Time_Hours]]),""),IF(_xlpm.x="","CHECK",_xlfn.IFS(_xlpm.x&lt;=1,"Immediate",_xlpm.x&lt;=6,"Fast",_xlpm.x&lt;=24,"Moderate",_xlpm.x&gt;24,"Delayed")))</f>
        <v>Moderate</v>
      </c>
      <c r="V738">
        <f>FLOOR(tbl_CleanLeads[[#This Row],[Response_Time_Hours]],6)</f>
        <v>6</v>
      </c>
      <c r="W738" t="str" cm="1">
        <f t="array" ref="W738">IF(Table2[[#This Row],[Interaction_Count_Final]]="","N/A",_xlfn.IFS(Table2[[#This Row],[Interaction_Count_Final]]&lt;=2,"Low",Table2[[#This Row],[Interaction_Count_Final]]&lt;=5,"Medium",Table2[[#This Row],[Interaction_Count_Final]]&gt;=6,"High",TRUE,"CHECK"))</f>
        <v>High</v>
      </c>
      <c r="X738" t="b">
        <f t="shared" si="11"/>
        <v>1</v>
      </c>
      <c r="Y738" t="b">
        <f>tbl_CleanLeads[[#This Row],[Response_Time_Hours]]&gt;24</f>
        <v>0</v>
      </c>
      <c r="Z738" s="13" t="b">
        <f>tbl_CleanLeads[[#This Row],[Response_Time_Hours]]&gt;72</f>
        <v>0</v>
      </c>
      <c r="AA738" s="13" t="b">
        <f>tbl_CleanLeads[[#This Row],[Status_Clean]]="Converted"</f>
        <v>0</v>
      </c>
    </row>
    <row r="739" spans="1:27">
      <c r="A739" t="s">
        <v>102</v>
      </c>
      <c r="B739" t="s">
        <v>2337</v>
      </c>
      <c r="C739" t="s">
        <v>2338</v>
      </c>
      <c r="D739" t="s">
        <v>7274</v>
      </c>
      <c r="E739" t="s">
        <v>792</v>
      </c>
      <c r="F739" t="s">
        <v>71</v>
      </c>
      <c r="G739" s="1">
        <v>45239</v>
      </c>
      <c r="H739" s="8">
        <f>MONTH(tbl_CleanLeads[[#This Row],[Lead_Date_Final]])</f>
        <v>11</v>
      </c>
      <c r="I739" t="s">
        <v>7300</v>
      </c>
      <c r="J739" t="s">
        <v>7263</v>
      </c>
      <c r="K739" t="s">
        <v>7264</v>
      </c>
      <c r="L739">
        <f>WEEKDAY(tbl_CleanLeads[[#This Row],[Lead_Date_Final]],2)</f>
        <v>4</v>
      </c>
      <c r="M739" t="s">
        <v>7285</v>
      </c>
      <c r="N739">
        <v>10.5</v>
      </c>
      <c r="O739" s="7">
        <v>3085.67</v>
      </c>
      <c r="P739">
        <v>8</v>
      </c>
      <c r="Q739" t="s">
        <v>7266</v>
      </c>
      <c r="R739">
        <f>IF(UPPER(TRIM(Table2[[#This Row],[Status_Clean]]))="CONVERTED",1,0)</f>
        <v>0</v>
      </c>
      <c r="S739">
        <f>IF(ISNUMBER(MATCH(UPPER(TRIM(Table2[[#This Row],[Status_Clean]])),{"CONTACTED","QUALIFIED","CONVERTED"},0)),1,0)</f>
        <v>1</v>
      </c>
      <c r="T739" cm="1">
        <f t="array" ref="T739">_xlfn.SWITCH(UPPER(TRIM(Table2[[#This Row],[Status_Clean]])),"NEW",1,"CONTACTED",2,"QUALIFIED",3,"CONVERTED",4,"LOST",5,99)</f>
        <v>3</v>
      </c>
      <c r="U739" t="str" cm="1">
        <f t="array" ref="U739">_xlfn.LET(_xlpm.x,IFERROR(VALUE(Table2[[#This Row],[Response_Time_Hours]]),""),IF(_xlpm.x="","CHECK",_xlfn.IFS(_xlpm.x&lt;=1,"Immediate",_xlpm.x&lt;=6,"Fast",_xlpm.x&lt;=24,"Moderate",_xlpm.x&gt;24,"Delayed")))</f>
        <v>Moderate</v>
      </c>
      <c r="V739">
        <f>FLOOR(tbl_CleanLeads[[#This Row],[Response_Time_Hours]],6)</f>
        <v>6</v>
      </c>
      <c r="W739" t="str" cm="1">
        <f t="array" ref="W739">IF(Table2[[#This Row],[Interaction_Count_Final]]="","N/A",_xlfn.IFS(Table2[[#This Row],[Interaction_Count_Final]]&lt;=2,"Low",Table2[[#This Row],[Interaction_Count_Final]]&lt;=5,"Medium",Table2[[#This Row],[Interaction_Count_Final]]&gt;=6,"High",TRUE,"CHECK"))</f>
        <v>High</v>
      </c>
      <c r="X739" t="b">
        <f t="shared" si="11"/>
        <v>1</v>
      </c>
      <c r="Y739" t="b">
        <f>tbl_CleanLeads[[#This Row],[Response_Time_Hours]]&gt;24</f>
        <v>0</v>
      </c>
      <c r="Z739" s="13" t="b">
        <f>tbl_CleanLeads[[#This Row],[Response_Time_Hours]]&gt;72</f>
        <v>0</v>
      </c>
      <c r="AA739" s="13" t="b">
        <f>tbl_CleanLeads[[#This Row],[Status_Clean]]="Converted"</f>
        <v>0</v>
      </c>
    </row>
    <row r="740" spans="1:27">
      <c r="A740" t="s">
        <v>70</v>
      </c>
      <c r="B740" t="s">
        <v>2340</v>
      </c>
      <c r="C740" t="s">
        <v>2341</v>
      </c>
      <c r="D740" t="s">
        <v>7274</v>
      </c>
      <c r="E740" t="s">
        <v>123</v>
      </c>
      <c r="F740" t="s">
        <v>193</v>
      </c>
      <c r="G740" s="1">
        <v>45655</v>
      </c>
      <c r="H740" s="8">
        <f>MONTH(tbl_CleanLeads[[#This Row],[Lead_Date_Final]])</f>
        <v>12</v>
      </c>
      <c r="I740" t="s">
        <v>7262</v>
      </c>
      <c r="J740" t="s">
        <v>7271</v>
      </c>
      <c r="K740" t="s">
        <v>7264</v>
      </c>
      <c r="L740">
        <f>WEEKDAY(tbl_CleanLeads[[#This Row],[Lead_Date_Final]],2)</f>
        <v>7</v>
      </c>
      <c r="M740" t="s">
        <v>7293</v>
      </c>
      <c r="N740">
        <v>64.800000000000011</v>
      </c>
      <c r="O740" s="7">
        <v>2862.75</v>
      </c>
      <c r="P740">
        <v>24</v>
      </c>
      <c r="Q740" t="s">
        <v>7266</v>
      </c>
      <c r="R740">
        <f>IF(UPPER(TRIM(Table2[[#This Row],[Status_Clean]]))="CONVERTED",1,0)</f>
        <v>0</v>
      </c>
      <c r="S740">
        <f>IF(ISNUMBER(MATCH(UPPER(TRIM(Table2[[#This Row],[Status_Clean]])),{"CONTACTED","QUALIFIED","CONVERTED"},0)),1,0)</f>
        <v>0</v>
      </c>
      <c r="T740" cm="1">
        <f t="array" ref="T740">_xlfn.SWITCH(UPPER(TRIM(Table2[[#This Row],[Status_Clean]])),"NEW",1,"CONTACTED",2,"QUALIFIED",3,"CONVERTED",4,"LOST",5,99)</f>
        <v>1</v>
      </c>
      <c r="U740" t="str" cm="1">
        <f t="array" ref="U740">_xlfn.LET(_xlpm.x,IFERROR(VALUE(Table2[[#This Row],[Response_Time_Hours]]),""),IF(_xlpm.x="","CHECK",_xlfn.IFS(_xlpm.x&lt;=1,"Immediate",_xlpm.x&lt;=6,"Fast",_xlpm.x&lt;=24,"Moderate",_xlpm.x&gt;24,"Delayed")))</f>
        <v>Delayed</v>
      </c>
      <c r="V740">
        <f>FLOOR(tbl_CleanLeads[[#This Row],[Response_Time_Hours]],6)</f>
        <v>60</v>
      </c>
      <c r="W740" t="str" cm="1">
        <f t="array" ref="W740">IF(Table2[[#This Row],[Interaction_Count_Final]]="","N/A",_xlfn.IFS(Table2[[#This Row],[Interaction_Count_Final]]&lt;=2,"Low",Table2[[#This Row],[Interaction_Count_Final]]&lt;=5,"Medium",Table2[[#This Row],[Interaction_Count_Final]]&gt;=6,"High",TRUE,"CHECK"))</f>
        <v>High</v>
      </c>
      <c r="X740" t="b">
        <f t="shared" si="11"/>
        <v>1</v>
      </c>
      <c r="Y740" t="b">
        <f>tbl_CleanLeads[[#This Row],[Response_Time_Hours]]&gt;24</f>
        <v>1</v>
      </c>
      <c r="Z740" s="13" t="b">
        <f>tbl_CleanLeads[[#This Row],[Response_Time_Hours]]&gt;72</f>
        <v>0</v>
      </c>
      <c r="AA740" s="13" t="b">
        <f>tbl_CleanLeads[[#This Row],[Status_Clean]]="Converted"</f>
        <v>0</v>
      </c>
    </row>
    <row r="741" spans="1:27">
      <c r="A741" t="s">
        <v>63</v>
      </c>
      <c r="B741" t="s">
        <v>2343</v>
      </c>
      <c r="C741" t="s">
        <v>7938</v>
      </c>
      <c r="D741" t="s">
        <v>7280</v>
      </c>
      <c r="E741" t="s">
        <v>101</v>
      </c>
      <c r="F741" t="s">
        <v>125</v>
      </c>
      <c r="G741" s="1">
        <v>45539</v>
      </c>
      <c r="H741" s="8">
        <f>MONTH(tbl_CleanLeads[[#This Row],[Lead_Date_Final]])</f>
        <v>9</v>
      </c>
      <c r="I741" t="s">
        <v>7287</v>
      </c>
      <c r="J741" t="s">
        <v>7271</v>
      </c>
      <c r="K741" t="s">
        <v>7288</v>
      </c>
      <c r="L741">
        <f>WEEKDAY(tbl_CleanLeads[[#This Row],[Lead_Date_Final]],2)</f>
        <v>3</v>
      </c>
      <c r="M741" t="s">
        <v>7272</v>
      </c>
      <c r="N741">
        <v>39.4</v>
      </c>
      <c r="O741" s="7">
        <v>3571.75</v>
      </c>
      <c r="P741">
        <v>24</v>
      </c>
      <c r="Q741" t="s">
        <v>7266</v>
      </c>
      <c r="R741">
        <f>IF(UPPER(TRIM(Table2[[#This Row],[Status_Clean]]))="CONVERTED",1,0)</f>
        <v>0</v>
      </c>
      <c r="S741">
        <f>IF(ISNUMBER(MATCH(UPPER(TRIM(Table2[[#This Row],[Status_Clean]])),{"CONTACTED","QUALIFIED","CONVERTED"},0)),1,0)</f>
        <v>1</v>
      </c>
      <c r="T741" cm="1">
        <f t="array" ref="T741">_xlfn.SWITCH(UPPER(TRIM(Table2[[#This Row],[Status_Clean]])),"NEW",1,"CONTACTED",2,"QUALIFIED",3,"CONVERTED",4,"LOST",5,99)</f>
        <v>2</v>
      </c>
      <c r="U741" t="str" cm="1">
        <f t="array" ref="U741">_xlfn.LET(_xlpm.x,IFERROR(VALUE(Table2[[#This Row],[Response_Time_Hours]]),""),IF(_xlpm.x="","CHECK",_xlfn.IFS(_xlpm.x&lt;=1,"Immediate",_xlpm.x&lt;=6,"Fast",_xlpm.x&lt;=24,"Moderate",_xlpm.x&gt;24,"Delayed")))</f>
        <v>Delayed</v>
      </c>
      <c r="V741">
        <f>FLOOR(tbl_CleanLeads[[#This Row],[Response_Time_Hours]],6)</f>
        <v>36</v>
      </c>
      <c r="W741" t="str" cm="1">
        <f t="array" ref="W741">IF(Table2[[#This Row],[Interaction_Count_Final]]="","N/A",_xlfn.IFS(Table2[[#This Row],[Interaction_Count_Final]]&lt;=2,"Low",Table2[[#This Row],[Interaction_Count_Final]]&lt;=5,"Medium",Table2[[#This Row],[Interaction_Count_Final]]&gt;=6,"High",TRUE,"CHECK"))</f>
        <v>High</v>
      </c>
      <c r="X741" t="b">
        <f t="shared" si="11"/>
        <v>1</v>
      </c>
      <c r="Y741" t="b">
        <f>tbl_CleanLeads[[#This Row],[Response_Time_Hours]]&gt;24</f>
        <v>1</v>
      </c>
      <c r="Z741" s="13" t="b">
        <f>tbl_CleanLeads[[#This Row],[Response_Time_Hours]]&gt;72</f>
        <v>0</v>
      </c>
      <c r="AA741" s="13" t="b">
        <f>tbl_CleanLeads[[#This Row],[Status_Clean]]="Converted"</f>
        <v>0</v>
      </c>
    </row>
    <row r="742" spans="1:27">
      <c r="A742" t="s">
        <v>102</v>
      </c>
      <c r="B742" t="s">
        <v>2346</v>
      </c>
      <c r="C742" t="s">
        <v>2347</v>
      </c>
      <c r="D742" t="s">
        <v>7274</v>
      </c>
      <c r="E742" t="s">
        <v>447</v>
      </c>
      <c r="F742" t="s">
        <v>193</v>
      </c>
      <c r="G742" s="1">
        <v>45458</v>
      </c>
      <c r="H742" s="8">
        <f>MONTH(tbl_CleanLeads[[#This Row],[Lead_Date_Final]])</f>
        <v>6</v>
      </c>
      <c r="I742" t="s">
        <v>7276</v>
      </c>
      <c r="J742" t="s">
        <v>7271</v>
      </c>
      <c r="K742" t="s">
        <v>7277</v>
      </c>
      <c r="L742">
        <f>WEEKDAY(tbl_CleanLeads[[#This Row],[Lead_Date_Final]],2)</f>
        <v>6</v>
      </c>
      <c r="M742" t="s">
        <v>7278</v>
      </c>
      <c r="N742">
        <v>43.2</v>
      </c>
      <c r="O742" s="7">
        <v>1612.07</v>
      </c>
      <c r="P742">
        <v>25</v>
      </c>
      <c r="Q742" t="s">
        <v>7289</v>
      </c>
      <c r="R742">
        <f>IF(UPPER(TRIM(Table2[[#This Row],[Status_Clean]]))="CONVERTED",1,0)</f>
        <v>0</v>
      </c>
      <c r="S742">
        <f>IF(ISNUMBER(MATCH(UPPER(TRIM(Table2[[#This Row],[Status_Clean]])),{"CONTACTED","QUALIFIED","CONVERTED"},0)),1,0)</f>
        <v>0</v>
      </c>
      <c r="T742" cm="1">
        <f t="array" ref="T742">_xlfn.SWITCH(UPPER(TRIM(Table2[[#This Row],[Status_Clean]])),"NEW",1,"CONTACTED",2,"QUALIFIED",3,"CONVERTED",4,"LOST",5,99)</f>
        <v>1</v>
      </c>
      <c r="U742" t="str" cm="1">
        <f t="array" ref="U742">_xlfn.LET(_xlpm.x,IFERROR(VALUE(Table2[[#This Row],[Response_Time_Hours]]),""),IF(_xlpm.x="","CHECK",_xlfn.IFS(_xlpm.x&lt;=1,"Immediate",_xlpm.x&lt;=6,"Fast",_xlpm.x&lt;=24,"Moderate",_xlpm.x&gt;24,"Delayed")))</f>
        <v>Delayed</v>
      </c>
      <c r="V742">
        <f>FLOOR(tbl_CleanLeads[[#This Row],[Response_Time_Hours]],6)</f>
        <v>42</v>
      </c>
      <c r="W742" t="str" cm="1">
        <f t="array" ref="W742">IF(Table2[[#This Row],[Interaction_Count_Final]]="","N/A",_xlfn.IFS(Table2[[#This Row],[Interaction_Count_Final]]&lt;=2,"Low",Table2[[#This Row],[Interaction_Count_Final]]&lt;=5,"Medium",Table2[[#This Row],[Interaction_Count_Final]]&gt;=6,"High",TRUE,"CHECK"))</f>
        <v>High</v>
      </c>
      <c r="X742" t="b">
        <f t="shared" si="11"/>
        <v>1</v>
      </c>
      <c r="Y742" t="b">
        <f>tbl_CleanLeads[[#This Row],[Response_Time_Hours]]&gt;24</f>
        <v>1</v>
      </c>
      <c r="Z742" s="13" t="b">
        <f>tbl_CleanLeads[[#This Row],[Response_Time_Hours]]&gt;72</f>
        <v>0</v>
      </c>
      <c r="AA742" s="13" t="b">
        <f>tbl_CleanLeads[[#This Row],[Status_Clean]]="Converted"</f>
        <v>0</v>
      </c>
    </row>
    <row r="743" spans="1:27">
      <c r="A743" t="s">
        <v>63</v>
      </c>
      <c r="B743" t="s">
        <v>2348</v>
      </c>
      <c r="C743" t="s">
        <v>2349</v>
      </c>
      <c r="D743" t="s">
        <v>7303</v>
      </c>
      <c r="E743" t="s">
        <v>473</v>
      </c>
      <c r="F743" t="s">
        <v>193</v>
      </c>
      <c r="G743" s="1">
        <v>45110</v>
      </c>
      <c r="H743" s="8">
        <f>MONTH(tbl_CleanLeads[[#This Row],[Lead_Date_Final]])</f>
        <v>7</v>
      </c>
      <c r="I743" t="s">
        <v>7305</v>
      </c>
      <c r="J743" t="s">
        <v>7263</v>
      </c>
      <c r="K743" t="s">
        <v>7288</v>
      </c>
      <c r="L743">
        <f>WEEKDAY(tbl_CleanLeads[[#This Row],[Lead_Date_Final]],2)</f>
        <v>1</v>
      </c>
      <c r="M743" t="s">
        <v>7298</v>
      </c>
      <c r="N743">
        <v>44</v>
      </c>
      <c r="O743" s="7">
        <v>3876.46</v>
      </c>
      <c r="P743">
        <v>26</v>
      </c>
      <c r="Q743" t="s">
        <v>7266</v>
      </c>
      <c r="R743">
        <f>IF(UPPER(TRIM(Table2[[#This Row],[Status_Clean]]))="CONVERTED",1,0)</f>
        <v>0</v>
      </c>
      <c r="S743">
        <f>IF(ISNUMBER(MATCH(UPPER(TRIM(Table2[[#This Row],[Status_Clean]])),{"CONTACTED","QUALIFIED","CONVERTED"},0)),1,0)</f>
        <v>0</v>
      </c>
      <c r="T743" cm="1">
        <f t="array" ref="T743">_xlfn.SWITCH(UPPER(TRIM(Table2[[#This Row],[Status_Clean]])),"NEW",1,"CONTACTED",2,"QUALIFIED",3,"CONVERTED",4,"LOST",5,99)</f>
        <v>1</v>
      </c>
      <c r="U743" t="str" cm="1">
        <f t="array" ref="U743">_xlfn.LET(_xlpm.x,IFERROR(VALUE(Table2[[#This Row],[Response_Time_Hours]]),""),IF(_xlpm.x="","CHECK",_xlfn.IFS(_xlpm.x&lt;=1,"Immediate",_xlpm.x&lt;=6,"Fast",_xlpm.x&lt;=24,"Moderate",_xlpm.x&gt;24,"Delayed")))</f>
        <v>Delayed</v>
      </c>
      <c r="V743">
        <f>FLOOR(tbl_CleanLeads[[#This Row],[Response_Time_Hours]],6)</f>
        <v>42</v>
      </c>
      <c r="W743" t="str" cm="1">
        <f t="array" ref="W743">IF(Table2[[#This Row],[Interaction_Count_Final]]="","N/A",_xlfn.IFS(Table2[[#This Row],[Interaction_Count_Final]]&lt;=2,"Low",Table2[[#This Row],[Interaction_Count_Final]]&lt;=5,"Medium",Table2[[#This Row],[Interaction_Count_Final]]&gt;=6,"High",TRUE,"CHECK"))</f>
        <v>High</v>
      </c>
      <c r="X743" t="b">
        <f t="shared" si="11"/>
        <v>1</v>
      </c>
      <c r="Y743" t="b">
        <f>tbl_CleanLeads[[#This Row],[Response_Time_Hours]]&gt;24</f>
        <v>1</v>
      </c>
      <c r="Z743" s="13" t="b">
        <f>tbl_CleanLeads[[#This Row],[Response_Time_Hours]]&gt;72</f>
        <v>0</v>
      </c>
      <c r="AA743" s="13" t="b">
        <f>tbl_CleanLeads[[#This Row],[Status_Clean]]="Converted"</f>
        <v>0</v>
      </c>
    </row>
    <row r="744" spans="1:27">
      <c r="A744" t="s">
        <v>63</v>
      </c>
      <c r="B744" t="s">
        <v>2350</v>
      </c>
      <c r="C744" t="s">
        <v>2351</v>
      </c>
      <c r="D744" t="s">
        <v>7274</v>
      </c>
      <c r="E744" t="s">
        <v>363</v>
      </c>
      <c r="F744" t="s">
        <v>71</v>
      </c>
      <c r="G744" s="1">
        <v>45614</v>
      </c>
      <c r="H744" s="8">
        <f>MONTH(tbl_CleanLeads[[#This Row],[Lead_Date_Final]])</f>
        <v>11</v>
      </c>
      <c r="I744" t="s">
        <v>7300</v>
      </c>
      <c r="J744" t="s">
        <v>7271</v>
      </c>
      <c r="K744" t="s">
        <v>7264</v>
      </c>
      <c r="L744">
        <f>WEEKDAY(tbl_CleanLeads[[#This Row],[Lead_Date_Final]],2)</f>
        <v>1</v>
      </c>
      <c r="M744" t="s">
        <v>7298</v>
      </c>
      <c r="N744">
        <v>1.9</v>
      </c>
      <c r="O744" s="7">
        <v>3458.96</v>
      </c>
      <c r="P744">
        <v>32</v>
      </c>
      <c r="Q744" t="s">
        <v>7266</v>
      </c>
      <c r="R744">
        <f>IF(UPPER(TRIM(Table2[[#This Row],[Status_Clean]]))="CONVERTED",1,0)</f>
        <v>0</v>
      </c>
      <c r="S744">
        <f>IF(ISNUMBER(MATCH(UPPER(TRIM(Table2[[#This Row],[Status_Clean]])),{"CONTACTED","QUALIFIED","CONVERTED"},0)),1,0)</f>
        <v>1</v>
      </c>
      <c r="T744" cm="1">
        <f t="array" ref="T744">_xlfn.SWITCH(UPPER(TRIM(Table2[[#This Row],[Status_Clean]])),"NEW",1,"CONTACTED",2,"QUALIFIED",3,"CONVERTED",4,"LOST",5,99)</f>
        <v>3</v>
      </c>
      <c r="U744" t="str" cm="1">
        <f t="array" ref="U744">_xlfn.LET(_xlpm.x,IFERROR(VALUE(Table2[[#This Row],[Response_Time_Hours]]),""),IF(_xlpm.x="","CHECK",_xlfn.IFS(_xlpm.x&lt;=1,"Immediate",_xlpm.x&lt;=6,"Fast",_xlpm.x&lt;=24,"Moderate",_xlpm.x&gt;24,"Delayed")))</f>
        <v>Fast</v>
      </c>
      <c r="V744">
        <f>FLOOR(tbl_CleanLeads[[#This Row],[Response_Time_Hours]],6)</f>
        <v>0</v>
      </c>
      <c r="W744" t="str" cm="1">
        <f t="array" ref="W744">IF(Table2[[#This Row],[Interaction_Count_Final]]="","N/A",_xlfn.IFS(Table2[[#This Row],[Interaction_Count_Final]]&lt;=2,"Low",Table2[[#This Row],[Interaction_Count_Final]]&lt;=5,"Medium",Table2[[#This Row],[Interaction_Count_Final]]&gt;=6,"High",TRUE,"CHECK"))</f>
        <v>High</v>
      </c>
      <c r="X744" t="b">
        <f t="shared" si="11"/>
        <v>1</v>
      </c>
      <c r="Y744" t="b">
        <f>tbl_CleanLeads[[#This Row],[Response_Time_Hours]]&gt;24</f>
        <v>0</v>
      </c>
      <c r="Z744" s="13" t="b">
        <f>tbl_CleanLeads[[#This Row],[Response_Time_Hours]]&gt;72</f>
        <v>0</v>
      </c>
      <c r="AA744" s="13" t="b">
        <f>tbl_CleanLeads[[#This Row],[Status_Clean]]="Converted"</f>
        <v>0</v>
      </c>
    </row>
    <row r="745" spans="1:27">
      <c r="A745" t="s">
        <v>63</v>
      </c>
      <c r="B745" t="s">
        <v>2352</v>
      </c>
      <c r="C745" t="s">
        <v>7942</v>
      </c>
      <c r="D745" t="s">
        <v>7258</v>
      </c>
      <c r="E745" t="s">
        <v>1356</v>
      </c>
      <c r="F745" t="s">
        <v>125</v>
      </c>
      <c r="G745" s="1">
        <v>45380</v>
      </c>
      <c r="H745" s="8">
        <f>MONTH(tbl_CleanLeads[[#This Row],[Lead_Date_Final]])</f>
        <v>3</v>
      </c>
      <c r="I745" t="s">
        <v>7295</v>
      </c>
      <c r="J745" t="s">
        <v>7271</v>
      </c>
      <c r="K745" t="s">
        <v>7284</v>
      </c>
      <c r="L745">
        <f>WEEKDAY(tbl_CleanLeads[[#This Row],[Lead_Date_Final]],2)</f>
        <v>5</v>
      </c>
      <c r="M745" t="s">
        <v>7312</v>
      </c>
      <c r="N745">
        <v>71.7</v>
      </c>
      <c r="O745" s="7">
        <v>2337.67</v>
      </c>
      <c r="P745">
        <v>40</v>
      </c>
      <c r="Q745" t="s">
        <v>7266</v>
      </c>
      <c r="R745">
        <f>IF(UPPER(TRIM(Table2[[#This Row],[Status_Clean]]))="CONVERTED",1,0)</f>
        <v>0</v>
      </c>
      <c r="S745">
        <f>IF(ISNUMBER(MATCH(UPPER(TRIM(Table2[[#This Row],[Status_Clean]])),{"CONTACTED","QUALIFIED","CONVERTED"},0)),1,0)</f>
        <v>1</v>
      </c>
      <c r="T745" cm="1">
        <f t="array" ref="T745">_xlfn.SWITCH(UPPER(TRIM(Table2[[#This Row],[Status_Clean]])),"NEW",1,"CONTACTED",2,"QUALIFIED",3,"CONVERTED",4,"LOST",5,99)</f>
        <v>2</v>
      </c>
      <c r="U745" t="str" cm="1">
        <f t="array" ref="U745">_xlfn.LET(_xlpm.x,IFERROR(VALUE(Table2[[#This Row],[Response_Time_Hours]]),""),IF(_xlpm.x="","CHECK",_xlfn.IFS(_xlpm.x&lt;=1,"Immediate",_xlpm.x&lt;=6,"Fast",_xlpm.x&lt;=24,"Moderate",_xlpm.x&gt;24,"Delayed")))</f>
        <v>Delayed</v>
      </c>
      <c r="V745">
        <f>FLOOR(tbl_CleanLeads[[#This Row],[Response_Time_Hours]],6)</f>
        <v>66</v>
      </c>
      <c r="W745" t="str" cm="1">
        <f t="array" ref="W745">IF(Table2[[#This Row],[Interaction_Count_Final]]="","N/A",_xlfn.IFS(Table2[[#This Row],[Interaction_Count_Final]]&lt;=2,"Low",Table2[[#This Row],[Interaction_Count_Final]]&lt;=5,"Medium",Table2[[#This Row],[Interaction_Count_Final]]&gt;=6,"High",TRUE,"CHECK"))</f>
        <v>High</v>
      </c>
      <c r="X745" t="b">
        <f t="shared" si="11"/>
        <v>1</v>
      </c>
      <c r="Y745" t="b">
        <f>tbl_CleanLeads[[#This Row],[Response_Time_Hours]]&gt;24</f>
        <v>1</v>
      </c>
      <c r="Z745" s="13" t="b">
        <f>tbl_CleanLeads[[#This Row],[Response_Time_Hours]]&gt;72</f>
        <v>0</v>
      </c>
      <c r="AA745" s="13" t="b">
        <f>tbl_CleanLeads[[#This Row],[Status_Clean]]="Converted"</f>
        <v>0</v>
      </c>
    </row>
    <row r="746" spans="1:27">
      <c r="A746" t="s">
        <v>102</v>
      </c>
      <c r="B746" t="s">
        <v>2356</v>
      </c>
      <c r="C746" t="s">
        <v>2357</v>
      </c>
      <c r="D746" t="s">
        <v>7258</v>
      </c>
      <c r="E746" t="s">
        <v>363</v>
      </c>
      <c r="F746" t="s">
        <v>125</v>
      </c>
      <c r="G746" s="1">
        <v>45253</v>
      </c>
      <c r="H746" s="8">
        <f>MONTH(tbl_CleanLeads[[#This Row],[Lead_Date_Final]])</f>
        <v>11</v>
      </c>
      <c r="I746" t="s">
        <v>7300</v>
      </c>
      <c r="J746" t="s">
        <v>7263</v>
      </c>
      <c r="K746" t="s">
        <v>7264</v>
      </c>
      <c r="L746">
        <f>WEEKDAY(tbl_CleanLeads[[#This Row],[Lead_Date_Final]],2)</f>
        <v>4</v>
      </c>
      <c r="M746" t="s">
        <v>7285</v>
      </c>
      <c r="N746">
        <v>2.8</v>
      </c>
      <c r="O746" s="7">
        <v>3098.41</v>
      </c>
      <c r="P746">
        <v>26</v>
      </c>
      <c r="Q746" t="s">
        <v>7266</v>
      </c>
      <c r="R746">
        <f>IF(UPPER(TRIM(Table2[[#This Row],[Status_Clean]]))="CONVERTED",1,0)</f>
        <v>0</v>
      </c>
      <c r="S746">
        <f>IF(ISNUMBER(MATCH(UPPER(TRIM(Table2[[#This Row],[Status_Clean]])),{"CONTACTED","QUALIFIED","CONVERTED"},0)),1,0)</f>
        <v>1</v>
      </c>
      <c r="T746" cm="1">
        <f t="array" ref="T746">_xlfn.SWITCH(UPPER(TRIM(Table2[[#This Row],[Status_Clean]])),"NEW",1,"CONTACTED",2,"QUALIFIED",3,"CONVERTED",4,"LOST",5,99)</f>
        <v>2</v>
      </c>
      <c r="U746" t="str" cm="1">
        <f t="array" ref="U746">_xlfn.LET(_xlpm.x,IFERROR(VALUE(Table2[[#This Row],[Response_Time_Hours]]),""),IF(_xlpm.x="","CHECK",_xlfn.IFS(_xlpm.x&lt;=1,"Immediate",_xlpm.x&lt;=6,"Fast",_xlpm.x&lt;=24,"Moderate",_xlpm.x&gt;24,"Delayed")))</f>
        <v>Fast</v>
      </c>
      <c r="V746">
        <f>FLOOR(tbl_CleanLeads[[#This Row],[Response_Time_Hours]],6)</f>
        <v>0</v>
      </c>
      <c r="W746" t="str" cm="1">
        <f t="array" ref="W746">IF(Table2[[#This Row],[Interaction_Count_Final]]="","N/A",_xlfn.IFS(Table2[[#This Row],[Interaction_Count_Final]]&lt;=2,"Low",Table2[[#This Row],[Interaction_Count_Final]]&lt;=5,"Medium",Table2[[#This Row],[Interaction_Count_Final]]&gt;=6,"High",TRUE,"CHECK"))</f>
        <v>High</v>
      </c>
      <c r="X746" t="b">
        <f t="shared" si="11"/>
        <v>1</v>
      </c>
      <c r="Y746" t="b">
        <f>tbl_CleanLeads[[#This Row],[Response_Time_Hours]]&gt;24</f>
        <v>0</v>
      </c>
      <c r="Z746" s="13" t="b">
        <f>tbl_CleanLeads[[#This Row],[Response_Time_Hours]]&gt;72</f>
        <v>0</v>
      </c>
      <c r="AA746" s="13" t="b">
        <f>tbl_CleanLeads[[#This Row],[Status_Clean]]="Converted"</f>
        <v>0</v>
      </c>
    </row>
    <row r="747" spans="1:27">
      <c r="A747" t="s">
        <v>70</v>
      </c>
      <c r="B747" t="s">
        <v>2359</v>
      </c>
      <c r="C747" t="s">
        <v>7944</v>
      </c>
      <c r="D747" t="s">
        <v>7258</v>
      </c>
      <c r="E747" t="s">
        <v>792</v>
      </c>
      <c r="F747" t="s">
        <v>193</v>
      </c>
      <c r="G747" s="1">
        <v>45305</v>
      </c>
      <c r="H747" s="8">
        <f>MONTH(tbl_CleanLeads[[#This Row],[Lead_Date_Final]])</f>
        <v>1</v>
      </c>
      <c r="I747" t="s">
        <v>7317</v>
      </c>
      <c r="J747" t="s">
        <v>7271</v>
      </c>
      <c r="K747" t="s">
        <v>7284</v>
      </c>
      <c r="L747">
        <f>WEEKDAY(tbl_CleanLeads[[#This Row],[Lead_Date_Final]],2)</f>
        <v>7</v>
      </c>
      <c r="M747" t="s">
        <v>7293</v>
      </c>
      <c r="N747">
        <v>15.5</v>
      </c>
      <c r="O747" s="7">
        <v>3000.32</v>
      </c>
      <c r="P747">
        <v>29</v>
      </c>
      <c r="Q747" t="s">
        <v>7266</v>
      </c>
      <c r="R747">
        <f>IF(UPPER(TRIM(Table2[[#This Row],[Status_Clean]]))="CONVERTED",1,0)</f>
        <v>0</v>
      </c>
      <c r="S747">
        <f>IF(ISNUMBER(MATCH(UPPER(TRIM(Table2[[#This Row],[Status_Clean]])),{"CONTACTED","QUALIFIED","CONVERTED"},0)),1,0)</f>
        <v>0</v>
      </c>
      <c r="T747" cm="1">
        <f t="array" ref="T747">_xlfn.SWITCH(UPPER(TRIM(Table2[[#This Row],[Status_Clean]])),"NEW",1,"CONTACTED",2,"QUALIFIED",3,"CONVERTED",4,"LOST",5,99)</f>
        <v>1</v>
      </c>
      <c r="U747" t="str" cm="1">
        <f t="array" ref="U747">_xlfn.LET(_xlpm.x,IFERROR(VALUE(Table2[[#This Row],[Response_Time_Hours]]),""),IF(_xlpm.x="","CHECK",_xlfn.IFS(_xlpm.x&lt;=1,"Immediate",_xlpm.x&lt;=6,"Fast",_xlpm.x&lt;=24,"Moderate",_xlpm.x&gt;24,"Delayed")))</f>
        <v>Moderate</v>
      </c>
      <c r="V747">
        <f>FLOOR(tbl_CleanLeads[[#This Row],[Response_Time_Hours]],6)</f>
        <v>12</v>
      </c>
      <c r="W747" t="str" cm="1">
        <f t="array" ref="W747">IF(Table2[[#This Row],[Interaction_Count_Final]]="","N/A",_xlfn.IFS(Table2[[#This Row],[Interaction_Count_Final]]&lt;=2,"Low",Table2[[#This Row],[Interaction_Count_Final]]&lt;=5,"Medium",Table2[[#This Row],[Interaction_Count_Final]]&gt;=6,"High",TRUE,"CHECK"))</f>
        <v>High</v>
      </c>
      <c r="X747" t="b">
        <f t="shared" si="11"/>
        <v>1</v>
      </c>
      <c r="Y747" t="b">
        <f>tbl_CleanLeads[[#This Row],[Response_Time_Hours]]&gt;24</f>
        <v>0</v>
      </c>
      <c r="Z747" s="13" t="b">
        <f>tbl_CleanLeads[[#This Row],[Response_Time_Hours]]&gt;72</f>
        <v>0</v>
      </c>
      <c r="AA747" s="13" t="b">
        <f>tbl_CleanLeads[[#This Row],[Status_Clean]]="Converted"</f>
        <v>0</v>
      </c>
    </row>
    <row r="748" spans="1:27">
      <c r="A748" t="s">
        <v>90</v>
      </c>
      <c r="B748" t="s">
        <v>2363</v>
      </c>
      <c r="C748" t="s">
        <v>2364</v>
      </c>
      <c r="D748" t="s">
        <v>7280</v>
      </c>
      <c r="E748" t="s">
        <v>123</v>
      </c>
      <c r="F748" t="s">
        <v>71</v>
      </c>
      <c r="G748" s="1">
        <v>45483</v>
      </c>
      <c r="H748" s="8">
        <f>MONTH(tbl_CleanLeads[[#This Row],[Lead_Date_Final]])</f>
        <v>7</v>
      </c>
      <c r="I748" t="s">
        <v>7305</v>
      </c>
      <c r="J748" t="s">
        <v>7271</v>
      </c>
      <c r="K748" t="s">
        <v>7288</v>
      </c>
      <c r="L748">
        <f>WEEKDAY(tbl_CleanLeads[[#This Row],[Lead_Date_Final]],2)</f>
        <v>3</v>
      </c>
      <c r="M748" t="s">
        <v>7272</v>
      </c>
      <c r="N748">
        <v>68</v>
      </c>
      <c r="O748" s="7">
        <v>3392.59</v>
      </c>
      <c r="P748">
        <v>7</v>
      </c>
      <c r="Q748" t="s">
        <v>7266</v>
      </c>
      <c r="R748">
        <f>IF(UPPER(TRIM(Table2[[#This Row],[Status_Clean]]))="CONVERTED",1,0)</f>
        <v>0</v>
      </c>
      <c r="S748">
        <f>IF(ISNUMBER(MATCH(UPPER(TRIM(Table2[[#This Row],[Status_Clean]])),{"CONTACTED","QUALIFIED","CONVERTED"},0)),1,0)</f>
        <v>1</v>
      </c>
      <c r="T748" cm="1">
        <f t="array" ref="T748">_xlfn.SWITCH(UPPER(TRIM(Table2[[#This Row],[Status_Clean]])),"NEW",1,"CONTACTED",2,"QUALIFIED",3,"CONVERTED",4,"LOST",5,99)</f>
        <v>3</v>
      </c>
      <c r="U748" t="str" cm="1">
        <f t="array" ref="U748">_xlfn.LET(_xlpm.x,IFERROR(VALUE(Table2[[#This Row],[Response_Time_Hours]]),""),IF(_xlpm.x="","CHECK",_xlfn.IFS(_xlpm.x&lt;=1,"Immediate",_xlpm.x&lt;=6,"Fast",_xlpm.x&lt;=24,"Moderate",_xlpm.x&gt;24,"Delayed")))</f>
        <v>Delayed</v>
      </c>
      <c r="V748">
        <f>FLOOR(tbl_CleanLeads[[#This Row],[Response_Time_Hours]],6)</f>
        <v>66</v>
      </c>
      <c r="W748" t="str" cm="1">
        <f t="array" ref="W748">IF(Table2[[#This Row],[Interaction_Count_Final]]="","N/A",_xlfn.IFS(Table2[[#This Row],[Interaction_Count_Final]]&lt;=2,"Low",Table2[[#This Row],[Interaction_Count_Final]]&lt;=5,"Medium",Table2[[#This Row],[Interaction_Count_Final]]&gt;=6,"High",TRUE,"CHECK"))</f>
        <v>High</v>
      </c>
      <c r="X748" t="b">
        <f t="shared" si="11"/>
        <v>1</v>
      </c>
      <c r="Y748" t="b">
        <f>tbl_CleanLeads[[#This Row],[Response_Time_Hours]]&gt;24</f>
        <v>1</v>
      </c>
      <c r="Z748" s="13" t="b">
        <f>tbl_CleanLeads[[#This Row],[Response_Time_Hours]]&gt;72</f>
        <v>0</v>
      </c>
      <c r="AA748" s="13" t="b">
        <f>tbl_CleanLeads[[#This Row],[Status_Clean]]="Converted"</f>
        <v>0</v>
      </c>
    </row>
    <row r="749" spans="1:27">
      <c r="A749" t="s">
        <v>70</v>
      </c>
      <c r="B749" t="s">
        <v>2367</v>
      </c>
      <c r="C749" t="s">
        <v>2368</v>
      </c>
      <c r="D749" t="s">
        <v>7274</v>
      </c>
      <c r="E749" t="s">
        <v>792</v>
      </c>
      <c r="F749" t="s">
        <v>71</v>
      </c>
      <c r="G749" s="1">
        <v>45033</v>
      </c>
      <c r="H749" s="8">
        <f>MONTH(tbl_CleanLeads[[#This Row],[Lead_Date_Final]])</f>
        <v>4</v>
      </c>
      <c r="I749" t="s">
        <v>7297</v>
      </c>
      <c r="J749" t="s">
        <v>7263</v>
      </c>
      <c r="K749" t="s">
        <v>7277</v>
      </c>
      <c r="L749">
        <f>WEEKDAY(tbl_CleanLeads[[#This Row],[Lead_Date_Final]],2)</f>
        <v>1</v>
      </c>
      <c r="M749" t="s">
        <v>7298</v>
      </c>
      <c r="N749">
        <v>31.1</v>
      </c>
      <c r="O749" s="7">
        <v>3003.01</v>
      </c>
      <c r="P749">
        <v>22</v>
      </c>
      <c r="Q749" t="s">
        <v>7266</v>
      </c>
      <c r="R749">
        <f>IF(UPPER(TRIM(Table2[[#This Row],[Status_Clean]]))="CONVERTED",1,0)</f>
        <v>0</v>
      </c>
      <c r="S749">
        <f>IF(ISNUMBER(MATCH(UPPER(TRIM(Table2[[#This Row],[Status_Clean]])),{"CONTACTED","QUALIFIED","CONVERTED"},0)),1,0)</f>
        <v>1</v>
      </c>
      <c r="T749" cm="1">
        <f t="array" ref="T749">_xlfn.SWITCH(UPPER(TRIM(Table2[[#This Row],[Status_Clean]])),"NEW",1,"CONTACTED",2,"QUALIFIED",3,"CONVERTED",4,"LOST",5,99)</f>
        <v>3</v>
      </c>
      <c r="U749" t="str" cm="1">
        <f t="array" ref="U749">_xlfn.LET(_xlpm.x,IFERROR(VALUE(Table2[[#This Row],[Response_Time_Hours]]),""),IF(_xlpm.x="","CHECK",_xlfn.IFS(_xlpm.x&lt;=1,"Immediate",_xlpm.x&lt;=6,"Fast",_xlpm.x&lt;=24,"Moderate",_xlpm.x&gt;24,"Delayed")))</f>
        <v>Delayed</v>
      </c>
      <c r="V749">
        <f>FLOOR(tbl_CleanLeads[[#This Row],[Response_Time_Hours]],6)</f>
        <v>30</v>
      </c>
      <c r="W749" t="str" cm="1">
        <f t="array" ref="W749">IF(Table2[[#This Row],[Interaction_Count_Final]]="","N/A",_xlfn.IFS(Table2[[#This Row],[Interaction_Count_Final]]&lt;=2,"Low",Table2[[#This Row],[Interaction_Count_Final]]&lt;=5,"Medium",Table2[[#This Row],[Interaction_Count_Final]]&gt;=6,"High",TRUE,"CHECK"))</f>
        <v>High</v>
      </c>
      <c r="X749" t="b">
        <f t="shared" si="11"/>
        <v>1</v>
      </c>
      <c r="Y749" t="b">
        <f>tbl_CleanLeads[[#This Row],[Response_Time_Hours]]&gt;24</f>
        <v>1</v>
      </c>
      <c r="Z749" s="13" t="b">
        <f>tbl_CleanLeads[[#This Row],[Response_Time_Hours]]&gt;72</f>
        <v>0</v>
      </c>
      <c r="AA749" s="13" t="b">
        <f>tbl_CleanLeads[[#This Row],[Status_Clean]]="Converted"</f>
        <v>0</v>
      </c>
    </row>
    <row r="750" spans="1:27">
      <c r="A750" t="s">
        <v>70</v>
      </c>
      <c r="B750" t="s">
        <v>2371</v>
      </c>
      <c r="C750" t="s">
        <v>2372</v>
      </c>
      <c r="D750" t="s">
        <v>7303</v>
      </c>
      <c r="E750" t="s">
        <v>473</v>
      </c>
      <c r="F750" t="s">
        <v>125</v>
      </c>
      <c r="G750" s="1">
        <v>44960</v>
      </c>
      <c r="H750" s="8">
        <f>MONTH(tbl_CleanLeads[[#This Row],[Lead_Date_Final]])</f>
        <v>2</v>
      </c>
      <c r="I750" t="s">
        <v>7283</v>
      </c>
      <c r="J750" t="s">
        <v>7263</v>
      </c>
      <c r="K750" t="s">
        <v>7284</v>
      </c>
      <c r="L750">
        <f>WEEKDAY(tbl_CleanLeads[[#This Row],[Lead_Date_Final]],2)</f>
        <v>5</v>
      </c>
      <c r="M750" t="s">
        <v>7312</v>
      </c>
      <c r="N750">
        <v>31.9</v>
      </c>
      <c r="O750" s="7">
        <v>2012.02</v>
      </c>
      <c r="P750">
        <v>8</v>
      </c>
      <c r="Q750" t="s">
        <v>7266</v>
      </c>
      <c r="R750">
        <f>IF(UPPER(TRIM(Table2[[#This Row],[Status_Clean]]))="CONVERTED",1,0)</f>
        <v>0</v>
      </c>
      <c r="S750">
        <f>IF(ISNUMBER(MATCH(UPPER(TRIM(Table2[[#This Row],[Status_Clean]])),{"CONTACTED","QUALIFIED","CONVERTED"},0)),1,0)</f>
        <v>1</v>
      </c>
      <c r="T750" cm="1">
        <f t="array" ref="T750">_xlfn.SWITCH(UPPER(TRIM(Table2[[#This Row],[Status_Clean]])),"NEW",1,"CONTACTED",2,"QUALIFIED",3,"CONVERTED",4,"LOST",5,99)</f>
        <v>2</v>
      </c>
      <c r="U750" t="str" cm="1">
        <f t="array" ref="U750">_xlfn.LET(_xlpm.x,IFERROR(VALUE(Table2[[#This Row],[Response_Time_Hours]]),""),IF(_xlpm.x="","CHECK",_xlfn.IFS(_xlpm.x&lt;=1,"Immediate",_xlpm.x&lt;=6,"Fast",_xlpm.x&lt;=24,"Moderate",_xlpm.x&gt;24,"Delayed")))</f>
        <v>Delayed</v>
      </c>
      <c r="V750">
        <f>FLOOR(tbl_CleanLeads[[#This Row],[Response_Time_Hours]],6)</f>
        <v>30</v>
      </c>
      <c r="W750" t="str" cm="1">
        <f t="array" ref="W750">IF(Table2[[#This Row],[Interaction_Count_Final]]="","N/A",_xlfn.IFS(Table2[[#This Row],[Interaction_Count_Final]]&lt;=2,"Low",Table2[[#This Row],[Interaction_Count_Final]]&lt;=5,"Medium",Table2[[#This Row],[Interaction_Count_Final]]&gt;=6,"High",TRUE,"CHECK"))</f>
        <v>High</v>
      </c>
      <c r="X750" t="b">
        <f t="shared" si="11"/>
        <v>1</v>
      </c>
      <c r="Y750" t="b">
        <f>tbl_CleanLeads[[#This Row],[Response_Time_Hours]]&gt;24</f>
        <v>1</v>
      </c>
      <c r="Z750" s="13" t="b">
        <f>tbl_CleanLeads[[#This Row],[Response_Time_Hours]]&gt;72</f>
        <v>0</v>
      </c>
      <c r="AA750" s="13" t="b">
        <f>tbl_CleanLeads[[#This Row],[Status_Clean]]="Converted"</f>
        <v>0</v>
      </c>
    </row>
    <row r="751" spans="1:27">
      <c r="A751" t="s">
        <v>70</v>
      </c>
      <c r="B751" t="s">
        <v>2374</v>
      </c>
      <c r="C751" t="s">
        <v>7948</v>
      </c>
      <c r="D751" t="s">
        <v>7280</v>
      </c>
      <c r="E751" t="s">
        <v>263</v>
      </c>
      <c r="F751" t="s">
        <v>193</v>
      </c>
      <c r="G751" s="1">
        <v>45262</v>
      </c>
      <c r="H751" s="8">
        <f>MONTH(tbl_CleanLeads[[#This Row],[Lead_Date_Final]])</f>
        <v>12</v>
      </c>
      <c r="I751" t="s">
        <v>7262</v>
      </c>
      <c r="J751" t="s">
        <v>7263</v>
      </c>
      <c r="K751" t="s">
        <v>7264</v>
      </c>
      <c r="L751">
        <f>WEEKDAY(tbl_CleanLeads[[#This Row],[Lead_Date_Final]],2)</f>
        <v>6</v>
      </c>
      <c r="M751" t="s">
        <v>7278</v>
      </c>
      <c r="N751">
        <v>49.9</v>
      </c>
      <c r="O751" s="7">
        <v>2641.93</v>
      </c>
      <c r="P751">
        <v>31</v>
      </c>
      <c r="Q751" t="s">
        <v>7266</v>
      </c>
      <c r="R751">
        <f>IF(UPPER(TRIM(Table2[[#This Row],[Status_Clean]]))="CONVERTED",1,0)</f>
        <v>0</v>
      </c>
      <c r="S751">
        <f>IF(ISNUMBER(MATCH(UPPER(TRIM(Table2[[#This Row],[Status_Clean]])),{"CONTACTED","QUALIFIED","CONVERTED"},0)),1,0)</f>
        <v>0</v>
      </c>
      <c r="T751" cm="1">
        <f t="array" ref="T751">_xlfn.SWITCH(UPPER(TRIM(Table2[[#This Row],[Status_Clean]])),"NEW",1,"CONTACTED",2,"QUALIFIED",3,"CONVERTED",4,"LOST",5,99)</f>
        <v>1</v>
      </c>
      <c r="U751" t="str" cm="1">
        <f t="array" ref="U751">_xlfn.LET(_xlpm.x,IFERROR(VALUE(Table2[[#This Row],[Response_Time_Hours]]),""),IF(_xlpm.x="","CHECK",_xlfn.IFS(_xlpm.x&lt;=1,"Immediate",_xlpm.x&lt;=6,"Fast",_xlpm.x&lt;=24,"Moderate",_xlpm.x&gt;24,"Delayed")))</f>
        <v>Delayed</v>
      </c>
      <c r="V751">
        <f>FLOOR(tbl_CleanLeads[[#This Row],[Response_Time_Hours]],6)</f>
        <v>48</v>
      </c>
      <c r="W751" t="str" cm="1">
        <f t="array" ref="W751">IF(Table2[[#This Row],[Interaction_Count_Final]]="","N/A",_xlfn.IFS(Table2[[#This Row],[Interaction_Count_Final]]&lt;=2,"Low",Table2[[#This Row],[Interaction_Count_Final]]&lt;=5,"Medium",Table2[[#This Row],[Interaction_Count_Final]]&gt;=6,"High",TRUE,"CHECK"))</f>
        <v>High</v>
      </c>
      <c r="X751" t="b">
        <f t="shared" si="11"/>
        <v>1</v>
      </c>
      <c r="Y751" t="b">
        <f>tbl_CleanLeads[[#This Row],[Response_Time_Hours]]&gt;24</f>
        <v>1</v>
      </c>
      <c r="Z751" s="13" t="b">
        <f>tbl_CleanLeads[[#This Row],[Response_Time_Hours]]&gt;72</f>
        <v>0</v>
      </c>
      <c r="AA751" s="13" t="b">
        <f>tbl_CleanLeads[[#This Row],[Status_Clean]]="Converted"</f>
        <v>0</v>
      </c>
    </row>
    <row r="752" spans="1:27">
      <c r="A752" t="s">
        <v>90</v>
      </c>
      <c r="B752" t="s">
        <v>2377</v>
      </c>
      <c r="C752" t="s">
        <v>2378</v>
      </c>
      <c r="D752" t="s">
        <v>7274</v>
      </c>
      <c r="E752" t="s">
        <v>7308</v>
      </c>
      <c r="F752" t="s">
        <v>173</v>
      </c>
      <c r="G752" s="1">
        <v>45020</v>
      </c>
      <c r="H752" s="8">
        <f>MONTH(tbl_CleanLeads[[#This Row],[Lead_Date_Final]])</f>
        <v>4</v>
      </c>
      <c r="I752" t="s">
        <v>7297</v>
      </c>
      <c r="J752" t="s">
        <v>7263</v>
      </c>
      <c r="K752" t="s">
        <v>7277</v>
      </c>
      <c r="L752">
        <f>WEEKDAY(tbl_CleanLeads[[#This Row],[Lead_Date_Final]],2)</f>
        <v>2</v>
      </c>
      <c r="M752" t="s">
        <v>7265</v>
      </c>
      <c r="N752">
        <v>17</v>
      </c>
      <c r="O752" s="7">
        <v>3203.54</v>
      </c>
      <c r="P752">
        <v>30</v>
      </c>
      <c r="Q752" t="s">
        <v>7266</v>
      </c>
      <c r="R752">
        <f>IF(UPPER(TRIM(Table2[[#This Row],[Status_Clean]]))="CONVERTED",1,0)</f>
        <v>0</v>
      </c>
      <c r="S752">
        <f>IF(ISNUMBER(MATCH(UPPER(TRIM(Table2[[#This Row],[Status_Clean]])),{"CONTACTED","QUALIFIED","CONVERTED"},0)),1,0)</f>
        <v>0</v>
      </c>
      <c r="T752" cm="1">
        <f t="array" ref="T752">_xlfn.SWITCH(UPPER(TRIM(Table2[[#This Row],[Status_Clean]])),"NEW",1,"CONTACTED",2,"QUALIFIED",3,"CONVERTED",4,"LOST",5,99)</f>
        <v>5</v>
      </c>
      <c r="U752" t="str" cm="1">
        <f t="array" ref="U752">_xlfn.LET(_xlpm.x,IFERROR(VALUE(Table2[[#This Row],[Response_Time_Hours]]),""),IF(_xlpm.x="","CHECK",_xlfn.IFS(_xlpm.x&lt;=1,"Immediate",_xlpm.x&lt;=6,"Fast",_xlpm.x&lt;=24,"Moderate",_xlpm.x&gt;24,"Delayed")))</f>
        <v>Moderate</v>
      </c>
      <c r="V752">
        <f>FLOOR(tbl_CleanLeads[[#This Row],[Response_Time_Hours]],6)</f>
        <v>12</v>
      </c>
      <c r="W752" t="str" cm="1">
        <f t="array" ref="W752">IF(Table2[[#This Row],[Interaction_Count_Final]]="","N/A",_xlfn.IFS(Table2[[#This Row],[Interaction_Count_Final]]&lt;=2,"Low",Table2[[#This Row],[Interaction_Count_Final]]&lt;=5,"Medium",Table2[[#This Row],[Interaction_Count_Final]]&gt;=6,"High",TRUE,"CHECK"))</f>
        <v>High</v>
      </c>
      <c r="X752" t="b">
        <f t="shared" si="11"/>
        <v>1</v>
      </c>
      <c r="Y752" t="b">
        <f>tbl_CleanLeads[[#This Row],[Response_Time_Hours]]&gt;24</f>
        <v>0</v>
      </c>
      <c r="Z752" s="13" t="b">
        <f>tbl_CleanLeads[[#This Row],[Response_Time_Hours]]&gt;72</f>
        <v>0</v>
      </c>
      <c r="AA752" s="13" t="b">
        <f>tbl_CleanLeads[[#This Row],[Status_Clean]]="Converted"</f>
        <v>0</v>
      </c>
    </row>
    <row r="753" spans="1:27">
      <c r="A753" t="s">
        <v>102</v>
      </c>
      <c r="B753" t="s">
        <v>2379</v>
      </c>
      <c r="C753" t="s">
        <v>2380</v>
      </c>
      <c r="D753" t="s">
        <v>7280</v>
      </c>
      <c r="E753" t="s">
        <v>1356</v>
      </c>
      <c r="F753" t="s">
        <v>193</v>
      </c>
      <c r="G753" s="1">
        <v>45269</v>
      </c>
      <c r="H753" s="8">
        <f>MONTH(tbl_CleanLeads[[#This Row],[Lead_Date_Final]])</f>
        <v>12</v>
      </c>
      <c r="I753" t="s">
        <v>7262</v>
      </c>
      <c r="J753" t="s">
        <v>7263</v>
      </c>
      <c r="K753" t="s">
        <v>7264</v>
      </c>
      <c r="L753">
        <f>WEEKDAY(tbl_CleanLeads[[#This Row],[Lead_Date_Final]],2)</f>
        <v>6</v>
      </c>
      <c r="M753" t="s">
        <v>7278</v>
      </c>
      <c r="N753">
        <v>58.9</v>
      </c>
      <c r="O753" s="7">
        <v>2663.36</v>
      </c>
      <c r="P753">
        <v>43</v>
      </c>
      <c r="Q753" t="s">
        <v>7266</v>
      </c>
      <c r="R753">
        <f>IF(UPPER(TRIM(Table2[[#This Row],[Status_Clean]]))="CONVERTED",1,0)</f>
        <v>0</v>
      </c>
      <c r="S753">
        <f>IF(ISNUMBER(MATCH(UPPER(TRIM(Table2[[#This Row],[Status_Clean]])),{"CONTACTED","QUALIFIED","CONVERTED"},0)),1,0)</f>
        <v>0</v>
      </c>
      <c r="T753" cm="1">
        <f t="array" ref="T753">_xlfn.SWITCH(UPPER(TRIM(Table2[[#This Row],[Status_Clean]])),"NEW",1,"CONTACTED",2,"QUALIFIED",3,"CONVERTED",4,"LOST",5,99)</f>
        <v>1</v>
      </c>
      <c r="U753" t="str" cm="1">
        <f t="array" ref="U753">_xlfn.LET(_xlpm.x,IFERROR(VALUE(Table2[[#This Row],[Response_Time_Hours]]),""),IF(_xlpm.x="","CHECK",_xlfn.IFS(_xlpm.x&lt;=1,"Immediate",_xlpm.x&lt;=6,"Fast",_xlpm.x&lt;=24,"Moderate",_xlpm.x&gt;24,"Delayed")))</f>
        <v>Delayed</v>
      </c>
      <c r="V753">
        <f>FLOOR(tbl_CleanLeads[[#This Row],[Response_Time_Hours]],6)</f>
        <v>54</v>
      </c>
      <c r="W753" t="str" cm="1">
        <f t="array" ref="W753">IF(Table2[[#This Row],[Interaction_Count_Final]]="","N/A",_xlfn.IFS(Table2[[#This Row],[Interaction_Count_Final]]&lt;=2,"Low",Table2[[#This Row],[Interaction_Count_Final]]&lt;=5,"Medium",Table2[[#This Row],[Interaction_Count_Final]]&gt;=6,"High",TRUE,"CHECK"))</f>
        <v>High</v>
      </c>
      <c r="X753" t="b">
        <f t="shared" si="11"/>
        <v>1</v>
      </c>
      <c r="Y753" t="b">
        <f>tbl_CleanLeads[[#This Row],[Response_Time_Hours]]&gt;24</f>
        <v>1</v>
      </c>
      <c r="Z753" s="13" t="b">
        <f>tbl_CleanLeads[[#This Row],[Response_Time_Hours]]&gt;72</f>
        <v>0</v>
      </c>
      <c r="AA753" s="13" t="b">
        <f>tbl_CleanLeads[[#This Row],[Status_Clean]]="Converted"</f>
        <v>0</v>
      </c>
    </row>
    <row r="754" spans="1:27">
      <c r="A754" t="s">
        <v>90</v>
      </c>
      <c r="B754" t="s">
        <v>2382</v>
      </c>
      <c r="C754" t="s">
        <v>2383</v>
      </c>
      <c r="D754" t="s">
        <v>7303</v>
      </c>
      <c r="E754" t="s">
        <v>123</v>
      </c>
      <c r="F754" t="s">
        <v>71</v>
      </c>
      <c r="G754" s="1">
        <v>45199</v>
      </c>
      <c r="H754" s="8">
        <f>MONTH(tbl_CleanLeads[[#This Row],[Lead_Date_Final]])</f>
        <v>9</v>
      </c>
      <c r="I754" t="s">
        <v>7287</v>
      </c>
      <c r="J754" t="s">
        <v>7263</v>
      </c>
      <c r="K754" t="s">
        <v>7288</v>
      </c>
      <c r="L754">
        <f>WEEKDAY(tbl_CleanLeads[[#This Row],[Lead_Date_Final]],2)</f>
        <v>6</v>
      </c>
      <c r="M754" t="s">
        <v>7278</v>
      </c>
      <c r="N754">
        <v>35.9</v>
      </c>
      <c r="O754" s="7">
        <v>3641.44</v>
      </c>
      <c r="P754" t="s">
        <v>232</v>
      </c>
      <c r="Q754" t="s">
        <v>7266</v>
      </c>
      <c r="R754">
        <f>IF(UPPER(TRIM(Table2[[#This Row],[Status_Clean]]))="CONVERTED",1,0)</f>
        <v>0</v>
      </c>
      <c r="S754">
        <f>IF(ISNUMBER(MATCH(UPPER(TRIM(Table2[[#This Row],[Status_Clean]])),{"CONTACTED","QUALIFIED","CONVERTED"},0)),1,0)</f>
        <v>1</v>
      </c>
      <c r="T754" cm="1">
        <f t="array" ref="T754">_xlfn.SWITCH(UPPER(TRIM(Table2[[#This Row],[Status_Clean]])),"NEW",1,"CONTACTED",2,"QUALIFIED",3,"CONVERTED",4,"LOST",5,99)</f>
        <v>3</v>
      </c>
      <c r="U754" t="str" cm="1">
        <f t="array" ref="U754">_xlfn.LET(_xlpm.x,IFERROR(VALUE(Table2[[#This Row],[Response_Time_Hours]]),""),IF(_xlpm.x="","CHECK",_xlfn.IFS(_xlpm.x&lt;=1,"Immediate",_xlpm.x&lt;=6,"Fast",_xlpm.x&lt;=24,"Moderate",_xlpm.x&gt;24,"Delayed")))</f>
        <v>Delayed</v>
      </c>
      <c r="V754">
        <f>FLOOR(tbl_CleanLeads[[#This Row],[Response_Time_Hours]],6)</f>
        <v>30</v>
      </c>
      <c r="W754" t="str" cm="1">
        <f t="array" ref="W754">IF(Table2[[#This Row],[Interaction_Count_Final]]="","N/A",_xlfn.IFS(Table2[[#This Row],[Interaction_Count_Final]]&lt;=2,"Low",Table2[[#This Row],[Interaction_Count_Final]]&lt;=5,"Medium",Table2[[#This Row],[Interaction_Count_Final]]&gt;=6,"High",TRUE,"CHECK"))</f>
        <v>High</v>
      </c>
      <c r="X754" t="b">
        <f t="shared" si="11"/>
        <v>1</v>
      </c>
      <c r="Y754" t="b">
        <f>tbl_CleanLeads[[#This Row],[Response_Time_Hours]]&gt;24</f>
        <v>1</v>
      </c>
      <c r="Z754" s="13" t="b">
        <f>tbl_CleanLeads[[#This Row],[Response_Time_Hours]]&gt;72</f>
        <v>0</v>
      </c>
      <c r="AA754" s="13" t="b">
        <f>tbl_CleanLeads[[#This Row],[Status_Clean]]="Converted"</f>
        <v>0</v>
      </c>
    </row>
    <row r="755" spans="1:27">
      <c r="A755" t="s">
        <v>63</v>
      </c>
      <c r="B755" t="s">
        <v>2384</v>
      </c>
      <c r="C755" t="s">
        <v>7950</v>
      </c>
      <c r="D755" t="s">
        <v>7280</v>
      </c>
      <c r="E755" t="s">
        <v>69</v>
      </c>
      <c r="F755" t="s">
        <v>193</v>
      </c>
      <c r="G755" s="1">
        <v>45382</v>
      </c>
      <c r="H755" s="8">
        <f>MONTH(tbl_CleanLeads[[#This Row],[Lead_Date_Final]])</f>
        <v>3</v>
      </c>
      <c r="I755" t="s">
        <v>7295</v>
      </c>
      <c r="J755" t="s">
        <v>7271</v>
      </c>
      <c r="K755" t="s">
        <v>7284</v>
      </c>
      <c r="L755">
        <f>WEEKDAY(tbl_CleanLeads[[#This Row],[Lead_Date_Final]],2)</f>
        <v>7</v>
      </c>
      <c r="M755" t="s">
        <v>7293</v>
      </c>
      <c r="N755">
        <v>33.599999999999994</v>
      </c>
      <c r="O755" s="7">
        <v>1923.91</v>
      </c>
      <c r="P755">
        <v>29</v>
      </c>
      <c r="Q755" t="s">
        <v>7289</v>
      </c>
      <c r="R755">
        <f>IF(UPPER(TRIM(Table2[[#This Row],[Status_Clean]]))="CONVERTED",1,0)</f>
        <v>0</v>
      </c>
      <c r="S755">
        <f>IF(ISNUMBER(MATCH(UPPER(TRIM(Table2[[#This Row],[Status_Clean]])),{"CONTACTED","QUALIFIED","CONVERTED"},0)),1,0)</f>
        <v>0</v>
      </c>
      <c r="T755" cm="1">
        <f t="array" ref="T755">_xlfn.SWITCH(UPPER(TRIM(Table2[[#This Row],[Status_Clean]])),"NEW",1,"CONTACTED",2,"QUALIFIED",3,"CONVERTED",4,"LOST",5,99)</f>
        <v>1</v>
      </c>
      <c r="U755" t="str" cm="1">
        <f t="array" ref="U755">_xlfn.LET(_xlpm.x,IFERROR(VALUE(Table2[[#This Row],[Response_Time_Hours]]),""),IF(_xlpm.x="","CHECK",_xlfn.IFS(_xlpm.x&lt;=1,"Immediate",_xlpm.x&lt;=6,"Fast",_xlpm.x&lt;=24,"Moderate",_xlpm.x&gt;24,"Delayed")))</f>
        <v>Delayed</v>
      </c>
      <c r="V755">
        <f>FLOOR(tbl_CleanLeads[[#This Row],[Response_Time_Hours]],6)</f>
        <v>30</v>
      </c>
      <c r="W755" t="str" cm="1">
        <f t="array" ref="W755">IF(Table2[[#This Row],[Interaction_Count_Final]]="","N/A",_xlfn.IFS(Table2[[#This Row],[Interaction_Count_Final]]&lt;=2,"Low",Table2[[#This Row],[Interaction_Count_Final]]&lt;=5,"Medium",Table2[[#This Row],[Interaction_Count_Final]]&gt;=6,"High",TRUE,"CHECK"))</f>
        <v>High</v>
      </c>
      <c r="X755" t="b">
        <f t="shared" si="11"/>
        <v>1</v>
      </c>
      <c r="Y755" t="b">
        <f>tbl_CleanLeads[[#This Row],[Response_Time_Hours]]&gt;24</f>
        <v>1</v>
      </c>
      <c r="Z755" s="13" t="b">
        <f>tbl_CleanLeads[[#This Row],[Response_Time_Hours]]&gt;72</f>
        <v>0</v>
      </c>
      <c r="AA755" s="13" t="b">
        <f>tbl_CleanLeads[[#This Row],[Status_Clean]]="Converted"</f>
        <v>0</v>
      </c>
    </row>
    <row r="756" spans="1:27">
      <c r="A756" t="s">
        <v>102</v>
      </c>
      <c r="B756" t="s">
        <v>2386</v>
      </c>
      <c r="C756" t="s">
        <v>2387</v>
      </c>
      <c r="D756" t="s">
        <v>7303</v>
      </c>
      <c r="E756" t="s">
        <v>222</v>
      </c>
      <c r="F756" t="s">
        <v>193</v>
      </c>
      <c r="G756" s="1">
        <v>45417</v>
      </c>
      <c r="H756" s="8">
        <f>MONTH(tbl_CleanLeads[[#This Row],[Lead_Date_Final]])</f>
        <v>5</v>
      </c>
      <c r="I756" t="s">
        <v>7314</v>
      </c>
      <c r="J756" t="s">
        <v>7271</v>
      </c>
      <c r="K756" t="s">
        <v>7277</v>
      </c>
      <c r="L756">
        <f>WEEKDAY(tbl_CleanLeads[[#This Row],[Lead_Date_Final]],2)</f>
        <v>7</v>
      </c>
      <c r="M756" t="s">
        <v>7293</v>
      </c>
      <c r="N756">
        <v>69.8</v>
      </c>
      <c r="O756" s="7">
        <v>2328.59</v>
      </c>
      <c r="P756" t="s">
        <v>232</v>
      </c>
      <c r="Q756" t="s">
        <v>7266</v>
      </c>
      <c r="R756">
        <f>IF(UPPER(TRIM(Table2[[#This Row],[Status_Clean]]))="CONVERTED",1,0)</f>
        <v>0</v>
      </c>
      <c r="S756">
        <f>IF(ISNUMBER(MATCH(UPPER(TRIM(Table2[[#This Row],[Status_Clean]])),{"CONTACTED","QUALIFIED","CONVERTED"},0)),1,0)</f>
        <v>0</v>
      </c>
      <c r="T756" cm="1">
        <f t="array" ref="T756">_xlfn.SWITCH(UPPER(TRIM(Table2[[#This Row],[Status_Clean]])),"NEW",1,"CONTACTED",2,"QUALIFIED",3,"CONVERTED",4,"LOST",5,99)</f>
        <v>1</v>
      </c>
      <c r="U756" t="str" cm="1">
        <f t="array" ref="U756">_xlfn.LET(_xlpm.x,IFERROR(VALUE(Table2[[#This Row],[Response_Time_Hours]]),""),IF(_xlpm.x="","CHECK",_xlfn.IFS(_xlpm.x&lt;=1,"Immediate",_xlpm.x&lt;=6,"Fast",_xlpm.x&lt;=24,"Moderate",_xlpm.x&gt;24,"Delayed")))</f>
        <v>Delayed</v>
      </c>
      <c r="V756">
        <f>FLOOR(tbl_CleanLeads[[#This Row],[Response_Time_Hours]],6)</f>
        <v>66</v>
      </c>
      <c r="W756" t="str" cm="1">
        <f t="array" ref="W756">IF(Table2[[#This Row],[Interaction_Count_Final]]="","N/A",_xlfn.IFS(Table2[[#This Row],[Interaction_Count_Final]]&lt;=2,"Low",Table2[[#This Row],[Interaction_Count_Final]]&lt;=5,"Medium",Table2[[#This Row],[Interaction_Count_Final]]&gt;=6,"High",TRUE,"CHECK"))</f>
        <v>High</v>
      </c>
      <c r="X756" t="b">
        <f t="shared" si="11"/>
        <v>1</v>
      </c>
      <c r="Y756" t="b">
        <f>tbl_CleanLeads[[#This Row],[Response_Time_Hours]]&gt;24</f>
        <v>1</v>
      </c>
      <c r="Z756" s="13" t="b">
        <f>tbl_CleanLeads[[#This Row],[Response_Time_Hours]]&gt;72</f>
        <v>0</v>
      </c>
      <c r="AA756" s="13" t="b">
        <f>tbl_CleanLeads[[#This Row],[Status_Clean]]="Converted"</f>
        <v>0</v>
      </c>
    </row>
    <row r="757" spans="1:27">
      <c r="A757" t="s">
        <v>63</v>
      </c>
      <c r="B757" t="s">
        <v>2389</v>
      </c>
      <c r="C757" t="s">
        <v>2390</v>
      </c>
      <c r="D757" t="s">
        <v>7274</v>
      </c>
      <c r="E757" t="s">
        <v>447</v>
      </c>
      <c r="F757" t="s">
        <v>250</v>
      </c>
      <c r="G757" s="1">
        <v>45245</v>
      </c>
      <c r="H757" s="8">
        <f>MONTH(tbl_CleanLeads[[#This Row],[Lead_Date_Final]])</f>
        <v>11</v>
      </c>
      <c r="I757" t="s">
        <v>7300</v>
      </c>
      <c r="J757" t="s">
        <v>7263</v>
      </c>
      <c r="K757" t="s">
        <v>7264</v>
      </c>
      <c r="L757">
        <f>WEEKDAY(tbl_CleanLeads[[#This Row],[Lead_Date_Final]],2)</f>
        <v>3</v>
      </c>
      <c r="M757" t="s">
        <v>7272</v>
      </c>
      <c r="N757">
        <v>39.1</v>
      </c>
      <c r="O757" s="7">
        <v>3082.25</v>
      </c>
      <c r="P757">
        <v>16</v>
      </c>
      <c r="Q757" t="s">
        <v>7266</v>
      </c>
      <c r="R757">
        <f>IF(UPPER(TRIM(Table2[[#This Row],[Status_Clean]]))="CONVERTED",1,0)</f>
        <v>1</v>
      </c>
      <c r="S757">
        <f>IF(ISNUMBER(MATCH(UPPER(TRIM(Table2[[#This Row],[Status_Clean]])),{"CONTACTED","QUALIFIED","CONVERTED"},0)),1,0)</f>
        <v>1</v>
      </c>
      <c r="T757" cm="1">
        <f t="array" ref="T757">_xlfn.SWITCH(UPPER(TRIM(Table2[[#This Row],[Status_Clean]])),"NEW",1,"CONTACTED",2,"QUALIFIED",3,"CONVERTED",4,"LOST",5,99)</f>
        <v>4</v>
      </c>
      <c r="U757" t="str" cm="1">
        <f t="array" ref="U757">_xlfn.LET(_xlpm.x,IFERROR(VALUE(Table2[[#This Row],[Response_Time_Hours]]),""),IF(_xlpm.x="","CHECK",_xlfn.IFS(_xlpm.x&lt;=1,"Immediate",_xlpm.x&lt;=6,"Fast",_xlpm.x&lt;=24,"Moderate",_xlpm.x&gt;24,"Delayed")))</f>
        <v>Delayed</v>
      </c>
      <c r="V757">
        <f>FLOOR(tbl_CleanLeads[[#This Row],[Response_Time_Hours]],6)</f>
        <v>36</v>
      </c>
      <c r="W757" t="str" cm="1">
        <f t="array" ref="W757">IF(Table2[[#This Row],[Interaction_Count_Final]]="","N/A",_xlfn.IFS(Table2[[#This Row],[Interaction_Count_Final]]&lt;=2,"Low",Table2[[#This Row],[Interaction_Count_Final]]&lt;=5,"Medium",Table2[[#This Row],[Interaction_Count_Final]]&gt;=6,"High",TRUE,"CHECK"))</f>
        <v>High</v>
      </c>
      <c r="X757" t="b">
        <f t="shared" si="11"/>
        <v>1</v>
      </c>
      <c r="Y757" t="b">
        <f>tbl_CleanLeads[[#This Row],[Response_Time_Hours]]&gt;24</f>
        <v>1</v>
      </c>
      <c r="Z757" s="13" t="b">
        <f>tbl_CleanLeads[[#This Row],[Response_Time_Hours]]&gt;72</f>
        <v>0</v>
      </c>
      <c r="AA757" s="13" t="b">
        <f>tbl_CleanLeads[[#This Row],[Status_Clean]]="Converted"</f>
        <v>1</v>
      </c>
    </row>
    <row r="758" spans="1:27">
      <c r="A758" t="s">
        <v>102</v>
      </c>
      <c r="B758" t="s">
        <v>2391</v>
      </c>
      <c r="C758" t="s">
        <v>2392</v>
      </c>
      <c r="D758" t="s">
        <v>7303</v>
      </c>
      <c r="E758" t="s">
        <v>123</v>
      </c>
      <c r="F758" t="s">
        <v>193</v>
      </c>
      <c r="G758" s="1">
        <v>45533</v>
      </c>
      <c r="H758" s="8">
        <f>MONTH(tbl_CleanLeads[[#This Row],[Lead_Date_Final]])</f>
        <v>8</v>
      </c>
      <c r="I758" t="s">
        <v>7310</v>
      </c>
      <c r="J758" t="s">
        <v>7271</v>
      </c>
      <c r="K758" t="s">
        <v>7288</v>
      </c>
      <c r="L758">
        <f>WEEKDAY(tbl_CleanLeads[[#This Row],[Lead_Date_Final]],2)</f>
        <v>4</v>
      </c>
      <c r="M758" t="s">
        <v>7285</v>
      </c>
      <c r="N758">
        <v>52.800000000000004</v>
      </c>
      <c r="O758" s="7">
        <v>2641.52</v>
      </c>
      <c r="P758">
        <v>4</v>
      </c>
      <c r="Q758" t="s">
        <v>7266</v>
      </c>
      <c r="R758">
        <f>IF(UPPER(TRIM(Table2[[#This Row],[Status_Clean]]))="CONVERTED",1,0)</f>
        <v>0</v>
      </c>
      <c r="S758">
        <f>IF(ISNUMBER(MATCH(UPPER(TRIM(Table2[[#This Row],[Status_Clean]])),{"CONTACTED","QUALIFIED","CONVERTED"},0)),1,0)</f>
        <v>0</v>
      </c>
      <c r="T758" cm="1">
        <f t="array" ref="T758">_xlfn.SWITCH(UPPER(TRIM(Table2[[#This Row],[Status_Clean]])),"NEW",1,"CONTACTED",2,"QUALIFIED",3,"CONVERTED",4,"LOST",5,99)</f>
        <v>1</v>
      </c>
      <c r="U758" t="str" cm="1">
        <f t="array" ref="U758">_xlfn.LET(_xlpm.x,IFERROR(VALUE(Table2[[#This Row],[Response_Time_Hours]]),""),IF(_xlpm.x="","CHECK",_xlfn.IFS(_xlpm.x&lt;=1,"Immediate",_xlpm.x&lt;=6,"Fast",_xlpm.x&lt;=24,"Moderate",_xlpm.x&gt;24,"Delayed")))</f>
        <v>Delayed</v>
      </c>
      <c r="V758">
        <f>FLOOR(tbl_CleanLeads[[#This Row],[Response_Time_Hours]],6)</f>
        <v>48</v>
      </c>
      <c r="W758" t="str" cm="1">
        <f t="array" ref="W758">IF(Table2[[#This Row],[Interaction_Count_Final]]="","N/A",_xlfn.IFS(Table2[[#This Row],[Interaction_Count_Final]]&lt;=2,"Low",Table2[[#This Row],[Interaction_Count_Final]]&lt;=5,"Medium",Table2[[#This Row],[Interaction_Count_Final]]&gt;=6,"High",TRUE,"CHECK"))</f>
        <v>Medium</v>
      </c>
      <c r="X758" t="b">
        <f t="shared" si="11"/>
        <v>1</v>
      </c>
      <c r="Y758" t="b">
        <f>tbl_CleanLeads[[#This Row],[Response_Time_Hours]]&gt;24</f>
        <v>1</v>
      </c>
      <c r="Z758" s="13" t="b">
        <f>tbl_CleanLeads[[#This Row],[Response_Time_Hours]]&gt;72</f>
        <v>0</v>
      </c>
      <c r="AA758" s="13" t="b">
        <f>tbl_CleanLeads[[#This Row],[Status_Clean]]="Converted"</f>
        <v>0</v>
      </c>
    </row>
    <row r="759" spans="1:27">
      <c r="A759" t="s">
        <v>90</v>
      </c>
      <c r="B759" t="s">
        <v>2394</v>
      </c>
      <c r="C759" t="s">
        <v>7953</v>
      </c>
      <c r="D759" t="s">
        <v>7258</v>
      </c>
      <c r="E759" t="s">
        <v>469</v>
      </c>
      <c r="F759" t="s">
        <v>173</v>
      </c>
      <c r="G759" s="1">
        <v>45457</v>
      </c>
      <c r="H759" s="8">
        <f>MONTH(tbl_CleanLeads[[#This Row],[Lead_Date_Final]])</f>
        <v>6</v>
      </c>
      <c r="I759" t="s">
        <v>7276</v>
      </c>
      <c r="J759" t="s">
        <v>7271</v>
      </c>
      <c r="K759" t="s">
        <v>7277</v>
      </c>
      <c r="L759">
        <f>WEEKDAY(tbl_CleanLeads[[#This Row],[Lead_Date_Final]],2)</f>
        <v>5</v>
      </c>
      <c r="M759" t="s">
        <v>7312</v>
      </c>
      <c r="N759">
        <v>19.2</v>
      </c>
      <c r="O759" s="7">
        <v>2813.18</v>
      </c>
      <c r="P759">
        <v>14</v>
      </c>
      <c r="Q759" t="s">
        <v>7266</v>
      </c>
      <c r="R759">
        <f>IF(UPPER(TRIM(Table2[[#This Row],[Status_Clean]]))="CONVERTED",1,0)</f>
        <v>0</v>
      </c>
      <c r="S759">
        <f>IF(ISNUMBER(MATCH(UPPER(TRIM(Table2[[#This Row],[Status_Clean]])),{"CONTACTED","QUALIFIED","CONVERTED"},0)),1,0)</f>
        <v>0</v>
      </c>
      <c r="T759" cm="1">
        <f t="array" ref="T759">_xlfn.SWITCH(UPPER(TRIM(Table2[[#This Row],[Status_Clean]])),"NEW",1,"CONTACTED",2,"QUALIFIED",3,"CONVERTED",4,"LOST",5,99)</f>
        <v>5</v>
      </c>
      <c r="U759" t="str" cm="1">
        <f t="array" ref="U759">_xlfn.LET(_xlpm.x,IFERROR(VALUE(Table2[[#This Row],[Response_Time_Hours]]),""),IF(_xlpm.x="","CHECK",_xlfn.IFS(_xlpm.x&lt;=1,"Immediate",_xlpm.x&lt;=6,"Fast",_xlpm.x&lt;=24,"Moderate",_xlpm.x&gt;24,"Delayed")))</f>
        <v>Moderate</v>
      </c>
      <c r="V759">
        <f>FLOOR(tbl_CleanLeads[[#This Row],[Response_Time_Hours]],6)</f>
        <v>18</v>
      </c>
      <c r="W759" t="str" cm="1">
        <f t="array" ref="W759">IF(Table2[[#This Row],[Interaction_Count_Final]]="","N/A",_xlfn.IFS(Table2[[#This Row],[Interaction_Count_Final]]&lt;=2,"Low",Table2[[#This Row],[Interaction_Count_Final]]&lt;=5,"Medium",Table2[[#This Row],[Interaction_Count_Final]]&gt;=6,"High",TRUE,"CHECK"))</f>
        <v>High</v>
      </c>
      <c r="X759" t="b">
        <f t="shared" si="11"/>
        <v>1</v>
      </c>
      <c r="Y759" t="b">
        <f>tbl_CleanLeads[[#This Row],[Response_Time_Hours]]&gt;24</f>
        <v>0</v>
      </c>
      <c r="Z759" s="13" t="b">
        <f>tbl_CleanLeads[[#This Row],[Response_Time_Hours]]&gt;72</f>
        <v>0</v>
      </c>
      <c r="AA759" s="13" t="b">
        <f>tbl_CleanLeads[[#This Row],[Status_Clean]]="Converted"</f>
        <v>0</v>
      </c>
    </row>
    <row r="760" spans="1:27">
      <c r="A760" t="s">
        <v>70</v>
      </c>
      <c r="B760" t="s">
        <v>2398</v>
      </c>
      <c r="C760" t="s">
        <v>2399</v>
      </c>
      <c r="D760" t="s">
        <v>7274</v>
      </c>
      <c r="E760" t="s">
        <v>473</v>
      </c>
      <c r="F760" t="s">
        <v>71</v>
      </c>
      <c r="G760" s="1">
        <v>45140</v>
      </c>
      <c r="H760" s="8">
        <f>MONTH(tbl_CleanLeads[[#This Row],[Lead_Date_Final]])</f>
        <v>8</v>
      </c>
      <c r="I760" t="s">
        <v>7310</v>
      </c>
      <c r="J760" t="s">
        <v>7263</v>
      </c>
      <c r="K760" t="s">
        <v>7288</v>
      </c>
      <c r="L760">
        <f>WEEKDAY(tbl_CleanLeads[[#This Row],[Lead_Date_Final]],2)</f>
        <v>3</v>
      </c>
      <c r="M760" t="s">
        <v>7272</v>
      </c>
      <c r="N760">
        <v>47</v>
      </c>
      <c r="O760" s="7">
        <v>1073.68</v>
      </c>
      <c r="P760">
        <v>50</v>
      </c>
      <c r="Q760" t="s">
        <v>7289</v>
      </c>
      <c r="R760">
        <f>IF(UPPER(TRIM(Table2[[#This Row],[Status_Clean]]))="CONVERTED",1,0)</f>
        <v>0</v>
      </c>
      <c r="S760">
        <f>IF(ISNUMBER(MATCH(UPPER(TRIM(Table2[[#This Row],[Status_Clean]])),{"CONTACTED","QUALIFIED","CONVERTED"},0)),1,0)</f>
        <v>1</v>
      </c>
      <c r="T760" cm="1">
        <f t="array" ref="T760">_xlfn.SWITCH(UPPER(TRIM(Table2[[#This Row],[Status_Clean]])),"NEW",1,"CONTACTED",2,"QUALIFIED",3,"CONVERTED",4,"LOST",5,99)</f>
        <v>3</v>
      </c>
      <c r="U760" t="str" cm="1">
        <f t="array" ref="U760">_xlfn.LET(_xlpm.x,IFERROR(VALUE(Table2[[#This Row],[Response_Time_Hours]]),""),IF(_xlpm.x="","CHECK",_xlfn.IFS(_xlpm.x&lt;=1,"Immediate",_xlpm.x&lt;=6,"Fast",_xlpm.x&lt;=24,"Moderate",_xlpm.x&gt;24,"Delayed")))</f>
        <v>Delayed</v>
      </c>
      <c r="V760">
        <f>FLOOR(tbl_CleanLeads[[#This Row],[Response_Time_Hours]],6)</f>
        <v>42</v>
      </c>
      <c r="W760" t="str" cm="1">
        <f t="array" ref="W760">IF(Table2[[#This Row],[Interaction_Count_Final]]="","N/A",_xlfn.IFS(Table2[[#This Row],[Interaction_Count_Final]]&lt;=2,"Low",Table2[[#This Row],[Interaction_Count_Final]]&lt;=5,"Medium",Table2[[#This Row],[Interaction_Count_Final]]&gt;=6,"High",TRUE,"CHECK"))</f>
        <v>High</v>
      </c>
      <c r="X760" t="b">
        <f t="shared" si="11"/>
        <v>1</v>
      </c>
      <c r="Y760" t="b">
        <f>tbl_CleanLeads[[#This Row],[Response_Time_Hours]]&gt;24</f>
        <v>1</v>
      </c>
      <c r="Z760" s="13" t="b">
        <f>tbl_CleanLeads[[#This Row],[Response_Time_Hours]]&gt;72</f>
        <v>0</v>
      </c>
      <c r="AA760" s="13" t="b">
        <f>tbl_CleanLeads[[#This Row],[Status_Clean]]="Converted"</f>
        <v>0</v>
      </c>
    </row>
    <row r="761" spans="1:27">
      <c r="A761" t="s">
        <v>90</v>
      </c>
      <c r="B761" t="s">
        <v>2400</v>
      </c>
      <c r="C761" t="s">
        <v>2401</v>
      </c>
      <c r="D761" t="s">
        <v>7268</v>
      </c>
      <c r="E761" t="s">
        <v>263</v>
      </c>
      <c r="F761" t="s">
        <v>193</v>
      </c>
      <c r="G761" s="1">
        <v>45393</v>
      </c>
      <c r="H761" s="8">
        <f>MONTH(tbl_CleanLeads[[#This Row],[Lead_Date_Final]])</f>
        <v>4</v>
      </c>
      <c r="I761" t="s">
        <v>7297</v>
      </c>
      <c r="J761" t="s">
        <v>7271</v>
      </c>
      <c r="K761" t="s">
        <v>7277</v>
      </c>
      <c r="L761">
        <f>WEEKDAY(tbl_CleanLeads[[#This Row],[Lead_Date_Final]],2)</f>
        <v>4</v>
      </c>
      <c r="M761" t="s">
        <v>7285</v>
      </c>
      <c r="N761">
        <v>5.5</v>
      </c>
      <c r="O761" s="7">
        <v>1482</v>
      </c>
      <c r="P761">
        <v>19</v>
      </c>
      <c r="Q761" t="s">
        <v>7289</v>
      </c>
      <c r="R761">
        <f>IF(UPPER(TRIM(Table2[[#This Row],[Status_Clean]]))="CONVERTED",1,0)</f>
        <v>0</v>
      </c>
      <c r="S761">
        <f>IF(ISNUMBER(MATCH(UPPER(TRIM(Table2[[#This Row],[Status_Clean]])),{"CONTACTED","QUALIFIED","CONVERTED"},0)),1,0)</f>
        <v>0</v>
      </c>
      <c r="T761" cm="1">
        <f t="array" ref="T761">_xlfn.SWITCH(UPPER(TRIM(Table2[[#This Row],[Status_Clean]])),"NEW",1,"CONTACTED",2,"QUALIFIED",3,"CONVERTED",4,"LOST",5,99)</f>
        <v>1</v>
      </c>
      <c r="U761" t="str" cm="1">
        <f t="array" ref="U761">_xlfn.LET(_xlpm.x,IFERROR(VALUE(Table2[[#This Row],[Response_Time_Hours]]),""),IF(_xlpm.x="","CHECK",_xlfn.IFS(_xlpm.x&lt;=1,"Immediate",_xlpm.x&lt;=6,"Fast",_xlpm.x&lt;=24,"Moderate",_xlpm.x&gt;24,"Delayed")))</f>
        <v>Fast</v>
      </c>
      <c r="V761">
        <f>FLOOR(tbl_CleanLeads[[#This Row],[Response_Time_Hours]],6)</f>
        <v>0</v>
      </c>
      <c r="W761" t="str" cm="1">
        <f t="array" ref="W761">IF(Table2[[#This Row],[Interaction_Count_Final]]="","N/A",_xlfn.IFS(Table2[[#This Row],[Interaction_Count_Final]]&lt;=2,"Low",Table2[[#This Row],[Interaction_Count_Final]]&lt;=5,"Medium",Table2[[#This Row],[Interaction_Count_Final]]&gt;=6,"High",TRUE,"CHECK"))</f>
        <v>High</v>
      </c>
      <c r="X761" t="b">
        <f t="shared" si="11"/>
        <v>1</v>
      </c>
      <c r="Y761" t="b">
        <f>tbl_CleanLeads[[#This Row],[Response_Time_Hours]]&gt;24</f>
        <v>0</v>
      </c>
      <c r="Z761" s="13" t="b">
        <f>tbl_CleanLeads[[#This Row],[Response_Time_Hours]]&gt;72</f>
        <v>0</v>
      </c>
      <c r="AA761" s="13" t="b">
        <f>tbl_CleanLeads[[#This Row],[Status_Clean]]="Converted"</f>
        <v>0</v>
      </c>
    </row>
    <row r="762" spans="1:27">
      <c r="A762" t="s">
        <v>102</v>
      </c>
      <c r="B762" t="s">
        <v>2403</v>
      </c>
      <c r="C762" t="s">
        <v>2404</v>
      </c>
      <c r="D762" t="s">
        <v>7258</v>
      </c>
      <c r="E762" t="s">
        <v>473</v>
      </c>
      <c r="F762" t="s">
        <v>250</v>
      </c>
      <c r="G762" s="1">
        <v>45499</v>
      </c>
      <c r="H762" s="8">
        <f>MONTH(tbl_CleanLeads[[#This Row],[Lead_Date_Final]])</f>
        <v>7</v>
      </c>
      <c r="I762" t="s">
        <v>7305</v>
      </c>
      <c r="J762" t="s">
        <v>7271</v>
      </c>
      <c r="K762" t="s">
        <v>7288</v>
      </c>
      <c r="L762">
        <f>WEEKDAY(tbl_CleanLeads[[#This Row],[Lead_Date_Final]],2)</f>
        <v>5</v>
      </c>
      <c r="M762" t="s">
        <v>7312</v>
      </c>
      <c r="N762">
        <v>36.200000000000003</v>
      </c>
      <c r="O762" s="7">
        <v>4845.6499999999996</v>
      </c>
      <c r="P762">
        <v>45</v>
      </c>
      <c r="Q762" t="s">
        <v>7273</v>
      </c>
      <c r="R762">
        <f>IF(UPPER(TRIM(Table2[[#This Row],[Status_Clean]]))="CONVERTED",1,0)</f>
        <v>1</v>
      </c>
      <c r="S762">
        <f>IF(ISNUMBER(MATCH(UPPER(TRIM(Table2[[#This Row],[Status_Clean]])),{"CONTACTED","QUALIFIED","CONVERTED"},0)),1,0)</f>
        <v>1</v>
      </c>
      <c r="T762" cm="1">
        <f t="array" ref="T762">_xlfn.SWITCH(UPPER(TRIM(Table2[[#This Row],[Status_Clean]])),"NEW",1,"CONTACTED",2,"QUALIFIED",3,"CONVERTED",4,"LOST",5,99)</f>
        <v>4</v>
      </c>
      <c r="U762" t="str" cm="1">
        <f t="array" ref="U762">_xlfn.LET(_xlpm.x,IFERROR(VALUE(Table2[[#This Row],[Response_Time_Hours]]),""),IF(_xlpm.x="","CHECK",_xlfn.IFS(_xlpm.x&lt;=1,"Immediate",_xlpm.x&lt;=6,"Fast",_xlpm.x&lt;=24,"Moderate",_xlpm.x&gt;24,"Delayed")))</f>
        <v>Delayed</v>
      </c>
      <c r="V762">
        <f>FLOOR(tbl_CleanLeads[[#This Row],[Response_Time_Hours]],6)</f>
        <v>36</v>
      </c>
      <c r="W762" t="str" cm="1">
        <f t="array" ref="W762">IF(Table2[[#This Row],[Interaction_Count_Final]]="","N/A",_xlfn.IFS(Table2[[#This Row],[Interaction_Count_Final]]&lt;=2,"Low",Table2[[#This Row],[Interaction_Count_Final]]&lt;=5,"Medium",Table2[[#This Row],[Interaction_Count_Final]]&gt;=6,"High",TRUE,"CHECK"))</f>
        <v>High</v>
      </c>
      <c r="X762" t="b">
        <f t="shared" si="11"/>
        <v>1</v>
      </c>
      <c r="Y762" t="b">
        <f>tbl_CleanLeads[[#This Row],[Response_Time_Hours]]&gt;24</f>
        <v>1</v>
      </c>
      <c r="Z762" s="13" t="b">
        <f>tbl_CleanLeads[[#This Row],[Response_Time_Hours]]&gt;72</f>
        <v>0</v>
      </c>
      <c r="AA762" s="13" t="b">
        <f>tbl_CleanLeads[[#This Row],[Status_Clean]]="Converted"</f>
        <v>1</v>
      </c>
    </row>
    <row r="763" spans="1:27">
      <c r="A763" t="s">
        <v>70</v>
      </c>
      <c r="B763" t="s">
        <v>2407</v>
      </c>
      <c r="C763" t="s">
        <v>2408</v>
      </c>
      <c r="D763" t="s">
        <v>7280</v>
      </c>
      <c r="E763" t="s">
        <v>447</v>
      </c>
      <c r="F763" t="s">
        <v>71</v>
      </c>
      <c r="G763" s="1">
        <v>45414</v>
      </c>
      <c r="H763" s="8">
        <f>MONTH(tbl_CleanLeads[[#This Row],[Lead_Date_Final]])</f>
        <v>5</v>
      </c>
      <c r="I763" t="s">
        <v>7314</v>
      </c>
      <c r="J763" t="s">
        <v>7271</v>
      </c>
      <c r="K763" t="s">
        <v>7277</v>
      </c>
      <c r="L763">
        <f>WEEKDAY(tbl_CleanLeads[[#This Row],[Lead_Date_Final]],2)</f>
        <v>4</v>
      </c>
      <c r="M763" t="s">
        <v>7285</v>
      </c>
      <c r="N763">
        <v>21</v>
      </c>
      <c r="O763" s="7">
        <v>4963.1499999999996</v>
      </c>
      <c r="P763">
        <v>8</v>
      </c>
      <c r="Q763" t="s">
        <v>7273</v>
      </c>
      <c r="R763">
        <f>IF(UPPER(TRIM(Table2[[#This Row],[Status_Clean]]))="CONVERTED",1,0)</f>
        <v>0</v>
      </c>
      <c r="S763">
        <f>IF(ISNUMBER(MATCH(UPPER(TRIM(Table2[[#This Row],[Status_Clean]])),{"CONTACTED","QUALIFIED","CONVERTED"},0)),1,0)</f>
        <v>1</v>
      </c>
      <c r="T763" cm="1">
        <f t="array" ref="T763">_xlfn.SWITCH(UPPER(TRIM(Table2[[#This Row],[Status_Clean]])),"NEW",1,"CONTACTED",2,"QUALIFIED",3,"CONVERTED",4,"LOST",5,99)</f>
        <v>3</v>
      </c>
      <c r="U763" t="str" cm="1">
        <f t="array" ref="U763">_xlfn.LET(_xlpm.x,IFERROR(VALUE(Table2[[#This Row],[Response_Time_Hours]]),""),IF(_xlpm.x="","CHECK",_xlfn.IFS(_xlpm.x&lt;=1,"Immediate",_xlpm.x&lt;=6,"Fast",_xlpm.x&lt;=24,"Moderate",_xlpm.x&gt;24,"Delayed")))</f>
        <v>Moderate</v>
      </c>
      <c r="V763">
        <f>FLOOR(tbl_CleanLeads[[#This Row],[Response_Time_Hours]],6)</f>
        <v>18</v>
      </c>
      <c r="W763" t="str" cm="1">
        <f t="array" ref="W763">IF(Table2[[#This Row],[Interaction_Count_Final]]="","N/A",_xlfn.IFS(Table2[[#This Row],[Interaction_Count_Final]]&lt;=2,"Low",Table2[[#This Row],[Interaction_Count_Final]]&lt;=5,"Medium",Table2[[#This Row],[Interaction_Count_Final]]&gt;=6,"High",TRUE,"CHECK"))</f>
        <v>High</v>
      </c>
      <c r="X763" t="b">
        <f t="shared" si="11"/>
        <v>1</v>
      </c>
      <c r="Y763" t="b">
        <f>tbl_CleanLeads[[#This Row],[Response_Time_Hours]]&gt;24</f>
        <v>0</v>
      </c>
      <c r="Z763" s="13" t="b">
        <f>tbl_CleanLeads[[#This Row],[Response_Time_Hours]]&gt;72</f>
        <v>0</v>
      </c>
      <c r="AA763" s="13" t="b">
        <f>tbl_CleanLeads[[#This Row],[Status_Clean]]="Converted"</f>
        <v>0</v>
      </c>
    </row>
    <row r="764" spans="1:27">
      <c r="A764" t="s">
        <v>102</v>
      </c>
      <c r="B764" t="s">
        <v>2409</v>
      </c>
      <c r="C764" t="s">
        <v>2410</v>
      </c>
      <c r="D764" t="s">
        <v>7280</v>
      </c>
      <c r="E764" t="s">
        <v>123</v>
      </c>
      <c r="F764" t="s">
        <v>193</v>
      </c>
      <c r="G764" s="1">
        <v>45177</v>
      </c>
      <c r="H764" s="8">
        <f>MONTH(tbl_CleanLeads[[#This Row],[Lead_Date_Final]])</f>
        <v>9</v>
      </c>
      <c r="I764" t="s">
        <v>7287</v>
      </c>
      <c r="J764" t="s">
        <v>7263</v>
      </c>
      <c r="K764" t="s">
        <v>7288</v>
      </c>
      <c r="L764">
        <f>WEEKDAY(tbl_CleanLeads[[#This Row],[Lead_Date_Final]],2)</f>
        <v>5</v>
      </c>
      <c r="M764" t="s">
        <v>7312</v>
      </c>
      <c r="N764">
        <v>47.9</v>
      </c>
      <c r="O764" s="7">
        <v>4676.1899999999996</v>
      </c>
      <c r="P764">
        <v>26</v>
      </c>
      <c r="Q764" t="s">
        <v>7273</v>
      </c>
      <c r="R764">
        <f>IF(UPPER(TRIM(Table2[[#This Row],[Status_Clean]]))="CONVERTED",1,0)</f>
        <v>0</v>
      </c>
      <c r="S764">
        <f>IF(ISNUMBER(MATCH(UPPER(TRIM(Table2[[#This Row],[Status_Clean]])),{"CONTACTED","QUALIFIED","CONVERTED"},0)),1,0)</f>
        <v>0</v>
      </c>
      <c r="T764" cm="1">
        <f t="array" ref="T764">_xlfn.SWITCH(UPPER(TRIM(Table2[[#This Row],[Status_Clean]])),"NEW",1,"CONTACTED",2,"QUALIFIED",3,"CONVERTED",4,"LOST",5,99)</f>
        <v>1</v>
      </c>
      <c r="U764" t="str" cm="1">
        <f t="array" ref="U764">_xlfn.LET(_xlpm.x,IFERROR(VALUE(Table2[[#This Row],[Response_Time_Hours]]),""),IF(_xlpm.x="","CHECK",_xlfn.IFS(_xlpm.x&lt;=1,"Immediate",_xlpm.x&lt;=6,"Fast",_xlpm.x&lt;=24,"Moderate",_xlpm.x&gt;24,"Delayed")))</f>
        <v>Delayed</v>
      </c>
      <c r="V764">
        <f>FLOOR(tbl_CleanLeads[[#This Row],[Response_Time_Hours]],6)</f>
        <v>42</v>
      </c>
      <c r="W764" t="str" cm="1">
        <f t="array" ref="W764">IF(Table2[[#This Row],[Interaction_Count_Final]]="","N/A",_xlfn.IFS(Table2[[#This Row],[Interaction_Count_Final]]&lt;=2,"Low",Table2[[#This Row],[Interaction_Count_Final]]&lt;=5,"Medium",Table2[[#This Row],[Interaction_Count_Final]]&gt;=6,"High",TRUE,"CHECK"))</f>
        <v>High</v>
      </c>
      <c r="X764" t="b">
        <f t="shared" si="11"/>
        <v>1</v>
      </c>
      <c r="Y764" t="b">
        <f>tbl_CleanLeads[[#This Row],[Response_Time_Hours]]&gt;24</f>
        <v>1</v>
      </c>
      <c r="Z764" s="13" t="b">
        <f>tbl_CleanLeads[[#This Row],[Response_Time_Hours]]&gt;72</f>
        <v>0</v>
      </c>
      <c r="AA764" s="13" t="b">
        <f>tbl_CleanLeads[[#This Row],[Status_Clean]]="Converted"</f>
        <v>0</v>
      </c>
    </row>
    <row r="765" spans="1:27">
      <c r="A765" t="s">
        <v>102</v>
      </c>
      <c r="B765" t="s">
        <v>2412</v>
      </c>
      <c r="C765" t="s">
        <v>2413</v>
      </c>
      <c r="D765" t="s">
        <v>7258</v>
      </c>
      <c r="E765" t="s">
        <v>69</v>
      </c>
      <c r="F765" t="s">
        <v>125</v>
      </c>
      <c r="G765" s="1">
        <v>45512</v>
      </c>
      <c r="H765" s="8">
        <f>MONTH(tbl_CleanLeads[[#This Row],[Lead_Date_Final]])</f>
        <v>8</v>
      </c>
      <c r="I765" t="s">
        <v>7310</v>
      </c>
      <c r="J765" t="s">
        <v>7271</v>
      </c>
      <c r="K765" t="s">
        <v>7288</v>
      </c>
      <c r="L765">
        <f>WEEKDAY(tbl_CleanLeads[[#This Row],[Lead_Date_Final]],2)</f>
        <v>4</v>
      </c>
      <c r="M765" t="s">
        <v>7285</v>
      </c>
      <c r="N765">
        <v>61</v>
      </c>
      <c r="O765" s="7">
        <v>2458.83</v>
      </c>
      <c r="P765">
        <v>20</v>
      </c>
      <c r="Q765" t="s">
        <v>7266</v>
      </c>
      <c r="R765">
        <f>IF(UPPER(TRIM(Table2[[#This Row],[Status_Clean]]))="CONVERTED",1,0)</f>
        <v>0</v>
      </c>
      <c r="S765">
        <f>IF(ISNUMBER(MATCH(UPPER(TRIM(Table2[[#This Row],[Status_Clean]])),{"CONTACTED","QUALIFIED","CONVERTED"},0)),1,0)</f>
        <v>1</v>
      </c>
      <c r="T765" cm="1">
        <f t="array" ref="T765">_xlfn.SWITCH(UPPER(TRIM(Table2[[#This Row],[Status_Clean]])),"NEW",1,"CONTACTED",2,"QUALIFIED",3,"CONVERTED",4,"LOST",5,99)</f>
        <v>2</v>
      </c>
      <c r="U765" t="str" cm="1">
        <f t="array" ref="U765">_xlfn.LET(_xlpm.x,IFERROR(VALUE(Table2[[#This Row],[Response_Time_Hours]]),""),IF(_xlpm.x="","CHECK",_xlfn.IFS(_xlpm.x&lt;=1,"Immediate",_xlpm.x&lt;=6,"Fast",_xlpm.x&lt;=24,"Moderate",_xlpm.x&gt;24,"Delayed")))</f>
        <v>Delayed</v>
      </c>
      <c r="V765">
        <f>FLOOR(tbl_CleanLeads[[#This Row],[Response_Time_Hours]],6)</f>
        <v>60</v>
      </c>
      <c r="W765" t="str" cm="1">
        <f t="array" ref="W765">IF(Table2[[#This Row],[Interaction_Count_Final]]="","N/A",_xlfn.IFS(Table2[[#This Row],[Interaction_Count_Final]]&lt;=2,"Low",Table2[[#This Row],[Interaction_Count_Final]]&lt;=5,"Medium",Table2[[#This Row],[Interaction_Count_Final]]&gt;=6,"High",TRUE,"CHECK"))</f>
        <v>High</v>
      </c>
      <c r="X765" t="b">
        <f t="shared" si="11"/>
        <v>1</v>
      </c>
      <c r="Y765" t="b">
        <f>tbl_CleanLeads[[#This Row],[Response_Time_Hours]]&gt;24</f>
        <v>1</v>
      </c>
      <c r="Z765" s="13" t="b">
        <f>tbl_CleanLeads[[#This Row],[Response_Time_Hours]]&gt;72</f>
        <v>0</v>
      </c>
      <c r="AA765" s="13" t="b">
        <f>tbl_CleanLeads[[#This Row],[Status_Clean]]="Converted"</f>
        <v>0</v>
      </c>
    </row>
    <row r="766" spans="1:27">
      <c r="A766" t="s">
        <v>90</v>
      </c>
      <c r="B766" t="s">
        <v>2415</v>
      </c>
      <c r="C766" t="s">
        <v>2416</v>
      </c>
      <c r="D766" t="s">
        <v>7280</v>
      </c>
      <c r="E766" t="s">
        <v>363</v>
      </c>
      <c r="F766" t="s">
        <v>125</v>
      </c>
      <c r="G766" s="1">
        <v>45460</v>
      </c>
      <c r="H766" s="8">
        <f>MONTH(tbl_CleanLeads[[#This Row],[Lead_Date_Final]])</f>
        <v>6</v>
      </c>
      <c r="I766" t="s">
        <v>7276</v>
      </c>
      <c r="J766" t="s">
        <v>7271</v>
      </c>
      <c r="K766" t="s">
        <v>7277</v>
      </c>
      <c r="L766">
        <f>WEEKDAY(tbl_CleanLeads[[#This Row],[Lead_Date_Final]],2)</f>
        <v>1</v>
      </c>
      <c r="M766" t="s">
        <v>7298</v>
      </c>
      <c r="N766">
        <v>31</v>
      </c>
      <c r="O766" s="7">
        <v>3516.77</v>
      </c>
      <c r="P766">
        <v>5</v>
      </c>
      <c r="Q766" t="s">
        <v>7266</v>
      </c>
      <c r="R766">
        <f>IF(UPPER(TRIM(Table2[[#This Row],[Status_Clean]]))="CONVERTED",1,0)</f>
        <v>0</v>
      </c>
      <c r="S766">
        <f>IF(ISNUMBER(MATCH(UPPER(TRIM(Table2[[#This Row],[Status_Clean]])),{"CONTACTED","QUALIFIED","CONVERTED"},0)),1,0)</f>
        <v>1</v>
      </c>
      <c r="T766" cm="1">
        <f t="array" ref="T766">_xlfn.SWITCH(UPPER(TRIM(Table2[[#This Row],[Status_Clean]])),"NEW",1,"CONTACTED",2,"QUALIFIED",3,"CONVERTED",4,"LOST",5,99)</f>
        <v>2</v>
      </c>
      <c r="U766" t="str" cm="1">
        <f t="array" ref="U766">_xlfn.LET(_xlpm.x,IFERROR(VALUE(Table2[[#This Row],[Response_Time_Hours]]),""),IF(_xlpm.x="","CHECK",_xlfn.IFS(_xlpm.x&lt;=1,"Immediate",_xlpm.x&lt;=6,"Fast",_xlpm.x&lt;=24,"Moderate",_xlpm.x&gt;24,"Delayed")))</f>
        <v>Delayed</v>
      </c>
      <c r="V766">
        <f>FLOOR(tbl_CleanLeads[[#This Row],[Response_Time_Hours]],6)</f>
        <v>30</v>
      </c>
      <c r="W766" t="str" cm="1">
        <f t="array" ref="W766">IF(Table2[[#This Row],[Interaction_Count_Final]]="","N/A",_xlfn.IFS(Table2[[#This Row],[Interaction_Count_Final]]&lt;=2,"Low",Table2[[#This Row],[Interaction_Count_Final]]&lt;=5,"Medium",Table2[[#This Row],[Interaction_Count_Final]]&gt;=6,"High",TRUE,"CHECK"))</f>
        <v>Medium</v>
      </c>
      <c r="X766" t="b">
        <f t="shared" si="11"/>
        <v>1</v>
      </c>
      <c r="Y766" t="b">
        <f>tbl_CleanLeads[[#This Row],[Response_Time_Hours]]&gt;24</f>
        <v>1</v>
      </c>
      <c r="Z766" s="13" t="b">
        <f>tbl_CleanLeads[[#This Row],[Response_Time_Hours]]&gt;72</f>
        <v>0</v>
      </c>
      <c r="AA766" s="13" t="b">
        <f>tbl_CleanLeads[[#This Row],[Status_Clean]]="Converted"</f>
        <v>0</v>
      </c>
    </row>
    <row r="767" spans="1:27">
      <c r="A767" t="s">
        <v>63</v>
      </c>
      <c r="B767" t="s">
        <v>2418</v>
      </c>
      <c r="C767" t="s">
        <v>2419</v>
      </c>
      <c r="D767" t="s">
        <v>7258</v>
      </c>
      <c r="E767" t="s">
        <v>792</v>
      </c>
      <c r="F767" t="s">
        <v>193</v>
      </c>
      <c r="G767" s="1">
        <v>45311</v>
      </c>
      <c r="H767" s="8">
        <f>MONTH(tbl_CleanLeads[[#This Row],[Lead_Date_Final]])</f>
        <v>1</v>
      </c>
      <c r="I767" t="s">
        <v>7317</v>
      </c>
      <c r="J767" t="s">
        <v>7271</v>
      </c>
      <c r="K767" t="s">
        <v>7284</v>
      </c>
      <c r="L767">
        <f>WEEKDAY(tbl_CleanLeads[[#This Row],[Lead_Date_Final]],2)</f>
        <v>6</v>
      </c>
      <c r="M767" t="s">
        <v>7278</v>
      </c>
      <c r="N767">
        <v>42</v>
      </c>
      <c r="O767" s="7">
        <v>3562.41</v>
      </c>
      <c r="P767">
        <v>37</v>
      </c>
      <c r="Q767" t="s">
        <v>7266</v>
      </c>
      <c r="R767">
        <f>IF(UPPER(TRIM(Table2[[#This Row],[Status_Clean]]))="CONVERTED",1,0)</f>
        <v>0</v>
      </c>
      <c r="S767">
        <f>IF(ISNUMBER(MATCH(UPPER(TRIM(Table2[[#This Row],[Status_Clean]])),{"CONTACTED","QUALIFIED","CONVERTED"},0)),1,0)</f>
        <v>0</v>
      </c>
      <c r="T767" cm="1">
        <f t="array" ref="T767">_xlfn.SWITCH(UPPER(TRIM(Table2[[#This Row],[Status_Clean]])),"NEW",1,"CONTACTED",2,"QUALIFIED",3,"CONVERTED",4,"LOST",5,99)</f>
        <v>1</v>
      </c>
      <c r="U767" t="str" cm="1">
        <f t="array" ref="U767">_xlfn.LET(_xlpm.x,IFERROR(VALUE(Table2[[#This Row],[Response_Time_Hours]]),""),IF(_xlpm.x="","CHECK",_xlfn.IFS(_xlpm.x&lt;=1,"Immediate",_xlpm.x&lt;=6,"Fast",_xlpm.x&lt;=24,"Moderate",_xlpm.x&gt;24,"Delayed")))</f>
        <v>Delayed</v>
      </c>
      <c r="V767">
        <f>FLOOR(tbl_CleanLeads[[#This Row],[Response_Time_Hours]],6)</f>
        <v>42</v>
      </c>
      <c r="W767" t="str" cm="1">
        <f t="array" ref="W767">IF(Table2[[#This Row],[Interaction_Count_Final]]="","N/A",_xlfn.IFS(Table2[[#This Row],[Interaction_Count_Final]]&lt;=2,"Low",Table2[[#This Row],[Interaction_Count_Final]]&lt;=5,"Medium",Table2[[#This Row],[Interaction_Count_Final]]&gt;=6,"High",TRUE,"CHECK"))</f>
        <v>High</v>
      </c>
      <c r="X767" t="b">
        <f t="shared" si="11"/>
        <v>1</v>
      </c>
      <c r="Y767" t="b">
        <f>tbl_CleanLeads[[#This Row],[Response_Time_Hours]]&gt;24</f>
        <v>1</v>
      </c>
      <c r="Z767" s="13" t="b">
        <f>tbl_CleanLeads[[#This Row],[Response_Time_Hours]]&gt;72</f>
        <v>0</v>
      </c>
      <c r="AA767" s="13" t="b">
        <f>tbl_CleanLeads[[#This Row],[Status_Clean]]="Converted"</f>
        <v>0</v>
      </c>
    </row>
    <row r="768" spans="1:27">
      <c r="A768" t="s">
        <v>102</v>
      </c>
      <c r="B768" t="s">
        <v>2420</v>
      </c>
      <c r="C768" t="s">
        <v>2421</v>
      </c>
      <c r="D768" t="s">
        <v>7258</v>
      </c>
      <c r="E768" t="s">
        <v>69</v>
      </c>
      <c r="F768" t="s">
        <v>250</v>
      </c>
      <c r="G768" s="1">
        <v>45391</v>
      </c>
      <c r="H768" s="8">
        <f>MONTH(tbl_CleanLeads[[#This Row],[Lead_Date_Final]])</f>
        <v>4</v>
      </c>
      <c r="I768" t="s">
        <v>7297</v>
      </c>
      <c r="J768" t="s">
        <v>7271</v>
      </c>
      <c r="K768" t="s">
        <v>7277</v>
      </c>
      <c r="L768">
        <f>WEEKDAY(tbl_CleanLeads[[#This Row],[Lead_Date_Final]],2)</f>
        <v>2</v>
      </c>
      <c r="M768" t="s">
        <v>7265</v>
      </c>
      <c r="N768">
        <v>68.2</v>
      </c>
      <c r="O768" s="7">
        <v>2431.36</v>
      </c>
      <c r="P768">
        <v>7</v>
      </c>
      <c r="Q768" t="s">
        <v>7266</v>
      </c>
      <c r="R768">
        <f>IF(UPPER(TRIM(Table2[[#This Row],[Status_Clean]]))="CONVERTED",1,0)</f>
        <v>1</v>
      </c>
      <c r="S768">
        <f>IF(ISNUMBER(MATCH(UPPER(TRIM(Table2[[#This Row],[Status_Clean]])),{"CONTACTED","QUALIFIED","CONVERTED"},0)),1,0)</f>
        <v>1</v>
      </c>
      <c r="T768" cm="1">
        <f t="array" ref="T768">_xlfn.SWITCH(UPPER(TRIM(Table2[[#This Row],[Status_Clean]])),"NEW",1,"CONTACTED",2,"QUALIFIED",3,"CONVERTED",4,"LOST",5,99)</f>
        <v>4</v>
      </c>
      <c r="U768" t="str" cm="1">
        <f t="array" ref="U768">_xlfn.LET(_xlpm.x,IFERROR(VALUE(Table2[[#This Row],[Response_Time_Hours]]),""),IF(_xlpm.x="","CHECK",_xlfn.IFS(_xlpm.x&lt;=1,"Immediate",_xlpm.x&lt;=6,"Fast",_xlpm.x&lt;=24,"Moderate",_xlpm.x&gt;24,"Delayed")))</f>
        <v>Delayed</v>
      </c>
      <c r="V768">
        <f>FLOOR(tbl_CleanLeads[[#This Row],[Response_Time_Hours]],6)</f>
        <v>66</v>
      </c>
      <c r="W768" t="str" cm="1">
        <f t="array" ref="W768">IF(Table2[[#This Row],[Interaction_Count_Final]]="","N/A",_xlfn.IFS(Table2[[#This Row],[Interaction_Count_Final]]&lt;=2,"Low",Table2[[#This Row],[Interaction_Count_Final]]&lt;=5,"Medium",Table2[[#This Row],[Interaction_Count_Final]]&gt;=6,"High",TRUE,"CHECK"))</f>
        <v>High</v>
      </c>
      <c r="X768" t="b">
        <f t="shared" si="11"/>
        <v>1</v>
      </c>
      <c r="Y768" t="b">
        <f>tbl_CleanLeads[[#This Row],[Response_Time_Hours]]&gt;24</f>
        <v>1</v>
      </c>
      <c r="Z768" s="13" t="b">
        <f>tbl_CleanLeads[[#This Row],[Response_Time_Hours]]&gt;72</f>
        <v>0</v>
      </c>
      <c r="AA768" s="13" t="b">
        <f>tbl_CleanLeads[[#This Row],[Status_Clean]]="Converted"</f>
        <v>1</v>
      </c>
    </row>
    <row r="769" spans="1:27">
      <c r="A769" t="s">
        <v>63</v>
      </c>
      <c r="B769" t="s">
        <v>2423</v>
      </c>
      <c r="C769" t="s">
        <v>2424</v>
      </c>
      <c r="D769" t="s">
        <v>7268</v>
      </c>
      <c r="E769" t="s">
        <v>263</v>
      </c>
      <c r="F769" t="s">
        <v>193</v>
      </c>
      <c r="G769" s="1">
        <v>45392</v>
      </c>
      <c r="H769" s="8">
        <f>MONTH(tbl_CleanLeads[[#This Row],[Lead_Date_Final]])</f>
        <v>4</v>
      </c>
      <c r="I769" t="s">
        <v>7297</v>
      </c>
      <c r="J769" t="s">
        <v>7271</v>
      </c>
      <c r="K769" t="s">
        <v>7277</v>
      </c>
      <c r="L769">
        <f>WEEKDAY(tbl_CleanLeads[[#This Row],[Lead_Date_Final]],2)</f>
        <v>3</v>
      </c>
      <c r="M769" t="s">
        <v>7272</v>
      </c>
      <c r="N769">
        <v>11.9</v>
      </c>
      <c r="O769" s="7">
        <v>3415.09</v>
      </c>
      <c r="P769">
        <v>36</v>
      </c>
      <c r="Q769" t="s">
        <v>7266</v>
      </c>
      <c r="R769">
        <f>IF(UPPER(TRIM(Table2[[#This Row],[Status_Clean]]))="CONVERTED",1,0)</f>
        <v>0</v>
      </c>
      <c r="S769">
        <f>IF(ISNUMBER(MATCH(UPPER(TRIM(Table2[[#This Row],[Status_Clean]])),{"CONTACTED","QUALIFIED","CONVERTED"},0)),1,0)</f>
        <v>0</v>
      </c>
      <c r="T769" cm="1">
        <f t="array" ref="T769">_xlfn.SWITCH(UPPER(TRIM(Table2[[#This Row],[Status_Clean]])),"NEW",1,"CONTACTED",2,"QUALIFIED",3,"CONVERTED",4,"LOST",5,99)</f>
        <v>1</v>
      </c>
      <c r="U769" t="str" cm="1">
        <f t="array" ref="U769">_xlfn.LET(_xlpm.x,IFERROR(VALUE(Table2[[#This Row],[Response_Time_Hours]]),""),IF(_xlpm.x="","CHECK",_xlfn.IFS(_xlpm.x&lt;=1,"Immediate",_xlpm.x&lt;=6,"Fast",_xlpm.x&lt;=24,"Moderate",_xlpm.x&gt;24,"Delayed")))</f>
        <v>Moderate</v>
      </c>
      <c r="V769">
        <f>FLOOR(tbl_CleanLeads[[#This Row],[Response_Time_Hours]],6)</f>
        <v>6</v>
      </c>
      <c r="W769" t="str" cm="1">
        <f t="array" ref="W769">IF(Table2[[#This Row],[Interaction_Count_Final]]="","N/A",_xlfn.IFS(Table2[[#This Row],[Interaction_Count_Final]]&lt;=2,"Low",Table2[[#This Row],[Interaction_Count_Final]]&lt;=5,"Medium",Table2[[#This Row],[Interaction_Count_Final]]&gt;=6,"High",TRUE,"CHECK"))</f>
        <v>High</v>
      </c>
      <c r="X769" t="b">
        <f t="shared" si="11"/>
        <v>1</v>
      </c>
      <c r="Y769" t="b">
        <f>tbl_CleanLeads[[#This Row],[Response_Time_Hours]]&gt;24</f>
        <v>0</v>
      </c>
      <c r="Z769" s="13" t="b">
        <f>tbl_CleanLeads[[#This Row],[Response_Time_Hours]]&gt;72</f>
        <v>0</v>
      </c>
      <c r="AA769" s="13" t="b">
        <f>tbl_CleanLeads[[#This Row],[Status_Clean]]="Converted"</f>
        <v>0</v>
      </c>
    </row>
    <row r="770" spans="1:27">
      <c r="A770" t="s">
        <v>63</v>
      </c>
      <c r="B770" t="s">
        <v>2425</v>
      </c>
      <c r="C770" t="s">
        <v>2426</v>
      </c>
      <c r="D770" t="s">
        <v>7274</v>
      </c>
      <c r="E770" t="s">
        <v>254</v>
      </c>
      <c r="F770" t="s">
        <v>71</v>
      </c>
      <c r="G770" s="1">
        <v>45634</v>
      </c>
      <c r="H770" s="8">
        <f>MONTH(tbl_CleanLeads[[#This Row],[Lead_Date_Final]])</f>
        <v>12</v>
      </c>
      <c r="I770" t="s">
        <v>7262</v>
      </c>
      <c r="J770" t="s">
        <v>7271</v>
      </c>
      <c r="K770" t="s">
        <v>7264</v>
      </c>
      <c r="L770">
        <f>WEEKDAY(tbl_CleanLeads[[#This Row],[Lead_Date_Final]],2)</f>
        <v>7</v>
      </c>
      <c r="M770" t="s">
        <v>7293</v>
      </c>
      <c r="N770">
        <v>14</v>
      </c>
      <c r="O770" s="7">
        <v>2392.38</v>
      </c>
      <c r="P770">
        <v>26</v>
      </c>
      <c r="Q770" t="s">
        <v>7266</v>
      </c>
      <c r="R770">
        <f>IF(UPPER(TRIM(Table2[[#This Row],[Status_Clean]]))="CONVERTED",1,0)</f>
        <v>0</v>
      </c>
      <c r="S770">
        <f>IF(ISNUMBER(MATCH(UPPER(TRIM(Table2[[#This Row],[Status_Clean]])),{"CONTACTED","QUALIFIED","CONVERTED"},0)),1,0)</f>
        <v>1</v>
      </c>
      <c r="T770" cm="1">
        <f t="array" ref="T770">_xlfn.SWITCH(UPPER(TRIM(Table2[[#This Row],[Status_Clean]])),"NEW",1,"CONTACTED",2,"QUALIFIED",3,"CONVERTED",4,"LOST",5,99)</f>
        <v>3</v>
      </c>
      <c r="U770" t="str" cm="1">
        <f t="array" ref="U770">_xlfn.LET(_xlpm.x,IFERROR(VALUE(Table2[[#This Row],[Response_Time_Hours]]),""),IF(_xlpm.x="","CHECK",_xlfn.IFS(_xlpm.x&lt;=1,"Immediate",_xlpm.x&lt;=6,"Fast",_xlpm.x&lt;=24,"Moderate",_xlpm.x&gt;24,"Delayed")))</f>
        <v>Moderate</v>
      </c>
      <c r="V770">
        <f>FLOOR(tbl_CleanLeads[[#This Row],[Response_Time_Hours]],6)</f>
        <v>12</v>
      </c>
      <c r="W770" t="str" cm="1">
        <f t="array" ref="W770">IF(Table2[[#This Row],[Interaction_Count_Final]]="","N/A",_xlfn.IFS(Table2[[#This Row],[Interaction_Count_Final]]&lt;=2,"Low",Table2[[#This Row],[Interaction_Count_Final]]&lt;=5,"Medium",Table2[[#This Row],[Interaction_Count_Final]]&gt;=6,"High",TRUE,"CHECK"))</f>
        <v>High</v>
      </c>
      <c r="X770" t="b">
        <f t="shared" ref="X770:X833" si="12">COUNTIF($A:$A,$A770)&gt;1</f>
        <v>1</v>
      </c>
      <c r="Y770" t="b">
        <f>tbl_CleanLeads[[#This Row],[Response_Time_Hours]]&gt;24</f>
        <v>0</v>
      </c>
      <c r="Z770" s="13" t="b">
        <f>tbl_CleanLeads[[#This Row],[Response_Time_Hours]]&gt;72</f>
        <v>0</v>
      </c>
      <c r="AA770" s="13" t="b">
        <f>tbl_CleanLeads[[#This Row],[Status_Clean]]="Converted"</f>
        <v>0</v>
      </c>
    </row>
    <row r="771" spans="1:27">
      <c r="A771" t="s">
        <v>102</v>
      </c>
      <c r="B771" t="s">
        <v>2427</v>
      </c>
      <c r="C771" t="s">
        <v>2428</v>
      </c>
      <c r="D771" t="s">
        <v>7303</v>
      </c>
      <c r="E771" t="s">
        <v>123</v>
      </c>
      <c r="F771" t="s">
        <v>250</v>
      </c>
      <c r="G771" s="1">
        <v>45469</v>
      </c>
      <c r="H771" s="8">
        <f>MONTH(tbl_CleanLeads[[#This Row],[Lead_Date_Final]])</f>
        <v>6</v>
      </c>
      <c r="I771" t="s">
        <v>7276</v>
      </c>
      <c r="J771" t="s">
        <v>7271</v>
      </c>
      <c r="K771" t="s">
        <v>7277</v>
      </c>
      <c r="L771">
        <f>WEEKDAY(tbl_CleanLeads[[#This Row],[Lead_Date_Final]],2)</f>
        <v>3</v>
      </c>
      <c r="M771" t="s">
        <v>7272</v>
      </c>
      <c r="N771">
        <v>28.799999999999997</v>
      </c>
      <c r="O771" s="7">
        <v>2020.83</v>
      </c>
      <c r="P771">
        <v>48</v>
      </c>
      <c r="Q771" t="s">
        <v>7266</v>
      </c>
      <c r="R771">
        <f>IF(UPPER(TRIM(Table2[[#This Row],[Status_Clean]]))="CONVERTED",1,0)</f>
        <v>1</v>
      </c>
      <c r="S771">
        <f>IF(ISNUMBER(MATCH(UPPER(TRIM(Table2[[#This Row],[Status_Clean]])),{"CONTACTED","QUALIFIED","CONVERTED"},0)),1,0)</f>
        <v>1</v>
      </c>
      <c r="T771" cm="1">
        <f t="array" ref="T771">_xlfn.SWITCH(UPPER(TRIM(Table2[[#This Row],[Status_Clean]])),"NEW",1,"CONTACTED",2,"QUALIFIED",3,"CONVERTED",4,"LOST",5,99)</f>
        <v>4</v>
      </c>
      <c r="U771" t="str" cm="1">
        <f t="array" ref="U771">_xlfn.LET(_xlpm.x,IFERROR(VALUE(Table2[[#This Row],[Response_Time_Hours]]),""),IF(_xlpm.x="","CHECK",_xlfn.IFS(_xlpm.x&lt;=1,"Immediate",_xlpm.x&lt;=6,"Fast",_xlpm.x&lt;=24,"Moderate",_xlpm.x&gt;24,"Delayed")))</f>
        <v>Delayed</v>
      </c>
      <c r="V771">
        <f>FLOOR(tbl_CleanLeads[[#This Row],[Response_Time_Hours]],6)</f>
        <v>24</v>
      </c>
      <c r="W771" t="str" cm="1">
        <f t="array" ref="W771">IF(Table2[[#This Row],[Interaction_Count_Final]]="","N/A",_xlfn.IFS(Table2[[#This Row],[Interaction_Count_Final]]&lt;=2,"Low",Table2[[#This Row],[Interaction_Count_Final]]&lt;=5,"Medium",Table2[[#This Row],[Interaction_Count_Final]]&gt;=6,"High",TRUE,"CHECK"))</f>
        <v>High</v>
      </c>
      <c r="X771" t="b">
        <f t="shared" si="12"/>
        <v>1</v>
      </c>
      <c r="Y771" t="b">
        <f>tbl_CleanLeads[[#This Row],[Response_Time_Hours]]&gt;24</f>
        <v>1</v>
      </c>
      <c r="Z771" s="13" t="b">
        <f>tbl_CleanLeads[[#This Row],[Response_Time_Hours]]&gt;72</f>
        <v>0</v>
      </c>
      <c r="AA771" s="13" t="b">
        <f>tbl_CleanLeads[[#This Row],[Status_Clean]]="Converted"</f>
        <v>1</v>
      </c>
    </row>
    <row r="772" spans="1:27">
      <c r="A772" t="s">
        <v>63</v>
      </c>
      <c r="B772" t="s">
        <v>2430</v>
      </c>
      <c r="C772" t="s">
        <v>2431</v>
      </c>
      <c r="D772" t="s">
        <v>7258</v>
      </c>
      <c r="E772" t="s">
        <v>363</v>
      </c>
      <c r="F772" t="s">
        <v>125</v>
      </c>
      <c r="G772" s="1">
        <v>45154</v>
      </c>
      <c r="H772" s="8">
        <f>MONTH(tbl_CleanLeads[[#This Row],[Lead_Date_Final]])</f>
        <v>8</v>
      </c>
      <c r="I772" t="s">
        <v>7310</v>
      </c>
      <c r="J772" t="s">
        <v>7263</v>
      </c>
      <c r="K772" t="s">
        <v>7288</v>
      </c>
      <c r="L772">
        <f>WEEKDAY(tbl_CleanLeads[[#This Row],[Lead_Date_Final]],2)</f>
        <v>3</v>
      </c>
      <c r="M772" t="s">
        <v>7272</v>
      </c>
      <c r="N772">
        <v>24.5</v>
      </c>
      <c r="O772" s="7">
        <v>2087.4899999999998</v>
      </c>
      <c r="P772">
        <v>33</v>
      </c>
      <c r="Q772" t="s">
        <v>7266</v>
      </c>
      <c r="R772">
        <f>IF(UPPER(TRIM(Table2[[#This Row],[Status_Clean]]))="CONVERTED",1,0)</f>
        <v>0</v>
      </c>
      <c r="S772">
        <f>IF(ISNUMBER(MATCH(UPPER(TRIM(Table2[[#This Row],[Status_Clean]])),{"CONTACTED","QUALIFIED","CONVERTED"},0)),1,0)</f>
        <v>1</v>
      </c>
      <c r="T772" cm="1">
        <f t="array" ref="T772">_xlfn.SWITCH(UPPER(TRIM(Table2[[#This Row],[Status_Clean]])),"NEW",1,"CONTACTED",2,"QUALIFIED",3,"CONVERTED",4,"LOST",5,99)</f>
        <v>2</v>
      </c>
      <c r="U772" t="str" cm="1">
        <f t="array" ref="U772">_xlfn.LET(_xlpm.x,IFERROR(VALUE(Table2[[#This Row],[Response_Time_Hours]]),""),IF(_xlpm.x="","CHECK",_xlfn.IFS(_xlpm.x&lt;=1,"Immediate",_xlpm.x&lt;=6,"Fast",_xlpm.x&lt;=24,"Moderate",_xlpm.x&gt;24,"Delayed")))</f>
        <v>Delayed</v>
      </c>
      <c r="V772">
        <f>FLOOR(tbl_CleanLeads[[#This Row],[Response_Time_Hours]],6)</f>
        <v>24</v>
      </c>
      <c r="W772" t="str" cm="1">
        <f t="array" ref="W772">IF(Table2[[#This Row],[Interaction_Count_Final]]="","N/A",_xlfn.IFS(Table2[[#This Row],[Interaction_Count_Final]]&lt;=2,"Low",Table2[[#This Row],[Interaction_Count_Final]]&lt;=5,"Medium",Table2[[#This Row],[Interaction_Count_Final]]&gt;=6,"High",TRUE,"CHECK"))</f>
        <v>High</v>
      </c>
      <c r="X772" t="b">
        <f t="shared" si="12"/>
        <v>1</v>
      </c>
      <c r="Y772" t="b">
        <f>tbl_CleanLeads[[#This Row],[Response_Time_Hours]]&gt;24</f>
        <v>1</v>
      </c>
      <c r="Z772" s="13" t="b">
        <f>tbl_CleanLeads[[#This Row],[Response_Time_Hours]]&gt;72</f>
        <v>0</v>
      </c>
      <c r="AA772" s="13" t="b">
        <f>tbl_CleanLeads[[#This Row],[Status_Clean]]="Converted"</f>
        <v>0</v>
      </c>
    </row>
    <row r="773" spans="1:27">
      <c r="A773" t="s">
        <v>90</v>
      </c>
      <c r="B773" t="s">
        <v>2434</v>
      </c>
      <c r="C773" t="s">
        <v>2435</v>
      </c>
      <c r="D773" t="s">
        <v>7303</v>
      </c>
      <c r="E773" t="s">
        <v>473</v>
      </c>
      <c r="F773" t="s">
        <v>125</v>
      </c>
      <c r="G773" s="1">
        <v>44929</v>
      </c>
      <c r="H773" s="8">
        <f>MONTH(tbl_CleanLeads[[#This Row],[Lead_Date_Final]])</f>
        <v>1</v>
      </c>
      <c r="I773" t="s">
        <v>7317</v>
      </c>
      <c r="J773" t="s">
        <v>7263</v>
      </c>
      <c r="K773" t="s">
        <v>7284</v>
      </c>
      <c r="L773">
        <f>WEEKDAY(tbl_CleanLeads[[#This Row],[Lead_Date_Final]],2)</f>
        <v>2</v>
      </c>
      <c r="M773" t="s">
        <v>7265</v>
      </c>
      <c r="N773">
        <v>43</v>
      </c>
      <c r="O773" s="7">
        <v>4360.87</v>
      </c>
      <c r="P773">
        <v>23</v>
      </c>
      <c r="Q773" t="s">
        <v>7273</v>
      </c>
      <c r="R773">
        <f>IF(UPPER(TRIM(Table2[[#This Row],[Status_Clean]]))="CONVERTED",1,0)</f>
        <v>0</v>
      </c>
      <c r="S773">
        <f>IF(ISNUMBER(MATCH(UPPER(TRIM(Table2[[#This Row],[Status_Clean]])),{"CONTACTED","QUALIFIED","CONVERTED"},0)),1,0)</f>
        <v>1</v>
      </c>
      <c r="T773" cm="1">
        <f t="array" ref="T773">_xlfn.SWITCH(UPPER(TRIM(Table2[[#This Row],[Status_Clean]])),"NEW",1,"CONTACTED",2,"QUALIFIED",3,"CONVERTED",4,"LOST",5,99)</f>
        <v>2</v>
      </c>
      <c r="U773" t="str" cm="1">
        <f t="array" ref="U773">_xlfn.LET(_xlpm.x,IFERROR(VALUE(Table2[[#This Row],[Response_Time_Hours]]),""),IF(_xlpm.x="","CHECK",_xlfn.IFS(_xlpm.x&lt;=1,"Immediate",_xlpm.x&lt;=6,"Fast",_xlpm.x&lt;=24,"Moderate",_xlpm.x&gt;24,"Delayed")))</f>
        <v>Delayed</v>
      </c>
      <c r="V773">
        <f>FLOOR(tbl_CleanLeads[[#This Row],[Response_Time_Hours]],6)</f>
        <v>42</v>
      </c>
      <c r="W773" t="str" cm="1">
        <f t="array" ref="W773">IF(Table2[[#This Row],[Interaction_Count_Final]]="","N/A",_xlfn.IFS(Table2[[#This Row],[Interaction_Count_Final]]&lt;=2,"Low",Table2[[#This Row],[Interaction_Count_Final]]&lt;=5,"Medium",Table2[[#This Row],[Interaction_Count_Final]]&gt;=6,"High",TRUE,"CHECK"))</f>
        <v>High</v>
      </c>
      <c r="X773" t="b">
        <f t="shared" si="12"/>
        <v>1</v>
      </c>
      <c r="Y773" t="b">
        <f>tbl_CleanLeads[[#This Row],[Response_Time_Hours]]&gt;24</f>
        <v>1</v>
      </c>
      <c r="Z773" s="13" t="b">
        <f>tbl_CleanLeads[[#This Row],[Response_Time_Hours]]&gt;72</f>
        <v>0</v>
      </c>
      <c r="AA773" s="13" t="b">
        <f>tbl_CleanLeads[[#This Row],[Status_Clean]]="Converted"</f>
        <v>0</v>
      </c>
    </row>
    <row r="774" spans="1:27">
      <c r="A774" t="s">
        <v>70</v>
      </c>
      <c r="B774" t="s">
        <v>2437</v>
      </c>
      <c r="C774" t="s">
        <v>2438</v>
      </c>
      <c r="D774" t="s">
        <v>7268</v>
      </c>
      <c r="E774" t="s">
        <v>469</v>
      </c>
      <c r="F774" t="s">
        <v>193</v>
      </c>
      <c r="G774" s="1">
        <v>45239</v>
      </c>
      <c r="H774" s="8">
        <f>MONTH(tbl_CleanLeads[[#This Row],[Lead_Date_Final]])</f>
        <v>11</v>
      </c>
      <c r="I774" t="s">
        <v>7300</v>
      </c>
      <c r="J774" t="s">
        <v>7263</v>
      </c>
      <c r="K774" t="s">
        <v>7264</v>
      </c>
      <c r="L774">
        <f>WEEKDAY(tbl_CleanLeads[[#This Row],[Lead_Date_Final]],2)</f>
        <v>4</v>
      </c>
      <c r="M774" t="s">
        <v>7285</v>
      </c>
      <c r="N774">
        <v>58.9</v>
      </c>
      <c r="O774" s="7">
        <v>4532.25</v>
      </c>
      <c r="P774">
        <v>8</v>
      </c>
      <c r="Q774" t="s">
        <v>7273</v>
      </c>
      <c r="R774">
        <f>IF(UPPER(TRIM(Table2[[#This Row],[Status_Clean]]))="CONVERTED",1,0)</f>
        <v>0</v>
      </c>
      <c r="S774">
        <f>IF(ISNUMBER(MATCH(UPPER(TRIM(Table2[[#This Row],[Status_Clean]])),{"CONTACTED","QUALIFIED","CONVERTED"},0)),1,0)</f>
        <v>0</v>
      </c>
      <c r="T774" cm="1">
        <f t="array" ref="T774">_xlfn.SWITCH(UPPER(TRIM(Table2[[#This Row],[Status_Clean]])),"NEW",1,"CONTACTED",2,"QUALIFIED",3,"CONVERTED",4,"LOST",5,99)</f>
        <v>1</v>
      </c>
      <c r="U774" t="str" cm="1">
        <f t="array" ref="U774">_xlfn.LET(_xlpm.x,IFERROR(VALUE(Table2[[#This Row],[Response_Time_Hours]]),""),IF(_xlpm.x="","CHECK",_xlfn.IFS(_xlpm.x&lt;=1,"Immediate",_xlpm.x&lt;=6,"Fast",_xlpm.x&lt;=24,"Moderate",_xlpm.x&gt;24,"Delayed")))</f>
        <v>Delayed</v>
      </c>
      <c r="V774">
        <f>FLOOR(tbl_CleanLeads[[#This Row],[Response_Time_Hours]],6)</f>
        <v>54</v>
      </c>
      <c r="W774" t="str" cm="1">
        <f t="array" ref="W774">IF(Table2[[#This Row],[Interaction_Count_Final]]="","N/A",_xlfn.IFS(Table2[[#This Row],[Interaction_Count_Final]]&lt;=2,"Low",Table2[[#This Row],[Interaction_Count_Final]]&lt;=5,"Medium",Table2[[#This Row],[Interaction_Count_Final]]&gt;=6,"High",TRUE,"CHECK"))</f>
        <v>High</v>
      </c>
      <c r="X774" t="b">
        <f t="shared" si="12"/>
        <v>1</v>
      </c>
      <c r="Y774" t="b">
        <f>tbl_CleanLeads[[#This Row],[Response_Time_Hours]]&gt;24</f>
        <v>1</v>
      </c>
      <c r="Z774" s="13" t="b">
        <f>tbl_CleanLeads[[#This Row],[Response_Time_Hours]]&gt;72</f>
        <v>0</v>
      </c>
      <c r="AA774" s="13" t="b">
        <f>tbl_CleanLeads[[#This Row],[Status_Clean]]="Converted"</f>
        <v>0</v>
      </c>
    </row>
    <row r="775" spans="1:27">
      <c r="A775" t="s">
        <v>90</v>
      </c>
      <c r="B775" t="s">
        <v>2440</v>
      </c>
      <c r="C775" t="s">
        <v>2441</v>
      </c>
      <c r="D775" t="s">
        <v>7274</v>
      </c>
      <c r="E775" t="s">
        <v>263</v>
      </c>
      <c r="F775" t="s">
        <v>125</v>
      </c>
      <c r="G775" s="1">
        <v>45090</v>
      </c>
      <c r="H775" s="8">
        <f>MONTH(tbl_CleanLeads[[#This Row],[Lead_Date_Final]])</f>
        <v>6</v>
      </c>
      <c r="I775" t="s">
        <v>7276</v>
      </c>
      <c r="J775" t="s">
        <v>7263</v>
      </c>
      <c r="K775" t="s">
        <v>7277</v>
      </c>
      <c r="L775">
        <f>WEEKDAY(tbl_CleanLeads[[#This Row],[Lead_Date_Final]],2)</f>
        <v>2</v>
      </c>
      <c r="M775" t="s">
        <v>7265</v>
      </c>
      <c r="N775">
        <v>18.3</v>
      </c>
      <c r="O775" s="7">
        <v>3044.78</v>
      </c>
      <c r="P775" t="s">
        <v>232</v>
      </c>
      <c r="Q775" t="s">
        <v>7266</v>
      </c>
      <c r="R775">
        <f>IF(UPPER(TRIM(Table2[[#This Row],[Status_Clean]]))="CONVERTED",1,0)</f>
        <v>0</v>
      </c>
      <c r="S775">
        <f>IF(ISNUMBER(MATCH(UPPER(TRIM(Table2[[#This Row],[Status_Clean]])),{"CONTACTED","QUALIFIED","CONVERTED"},0)),1,0)</f>
        <v>1</v>
      </c>
      <c r="T775" cm="1">
        <f t="array" ref="T775">_xlfn.SWITCH(UPPER(TRIM(Table2[[#This Row],[Status_Clean]])),"NEW",1,"CONTACTED",2,"QUALIFIED",3,"CONVERTED",4,"LOST",5,99)</f>
        <v>2</v>
      </c>
      <c r="U775" t="str" cm="1">
        <f t="array" ref="U775">_xlfn.LET(_xlpm.x,IFERROR(VALUE(Table2[[#This Row],[Response_Time_Hours]]),""),IF(_xlpm.x="","CHECK",_xlfn.IFS(_xlpm.x&lt;=1,"Immediate",_xlpm.x&lt;=6,"Fast",_xlpm.x&lt;=24,"Moderate",_xlpm.x&gt;24,"Delayed")))</f>
        <v>Moderate</v>
      </c>
      <c r="V775">
        <f>FLOOR(tbl_CleanLeads[[#This Row],[Response_Time_Hours]],6)</f>
        <v>18</v>
      </c>
      <c r="W775" t="str" cm="1">
        <f t="array" ref="W775">IF(Table2[[#This Row],[Interaction_Count_Final]]="","N/A",_xlfn.IFS(Table2[[#This Row],[Interaction_Count_Final]]&lt;=2,"Low",Table2[[#This Row],[Interaction_Count_Final]]&lt;=5,"Medium",Table2[[#This Row],[Interaction_Count_Final]]&gt;=6,"High",TRUE,"CHECK"))</f>
        <v>High</v>
      </c>
      <c r="X775" t="b">
        <f t="shared" si="12"/>
        <v>1</v>
      </c>
      <c r="Y775" t="b">
        <f>tbl_CleanLeads[[#This Row],[Response_Time_Hours]]&gt;24</f>
        <v>0</v>
      </c>
      <c r="Z775" s="13" t="b">
        <f>tbl_CleanLeads[[#This Row],[Response_Time_Hours]]&gt;72</f>
        <v>0</v>
      </c>
      <c r="AA775" s="13" t="b">
        <f>tbl_CleanLeads[[#This Row],[Status_Clean]]="Converted"</f>
        <v>0</v>
      </c>
    </row>
    <row r="776" spans="1:27">
      <c r="A776" t="s">
        <v>63</v>
      </c>
      <c r="B776" t="s">
        <v>2443</v>
      </c>
      <c r="C776" t="s">
        <v>2444</v>
      </c>
      <c r="D776" t="s">
        <v>7258</v>
      </c>
      <c r="E776" t="s">
        <v>222</v>
      </c>
      <c r="F776" t="s">
        <v>193</v>
      </c>
      <c r="G776" s="1">
        <v>45018</v>
      </c>
      <c r="H776" s="8">
        <f>MONTH(tbl_CleanLeads[[#This Row],[Lead_Date_Final]])</f>
        <v>4</v>
      </c>
      <c r="I776" t="s">
        <v>7297</v>
      </c>
      <c r="J776" t="s">
        <v>7263</v>
      </c>
      <c r="K776" t="s">
        <v>7277</v>
      </c>
      <c r="L776">
        <f>WEEKDAY(tbl_CleanLeads[[#This Row],[Lead_Date_Final]],2)</f>
        <v>7</v>
      </c>
      <c r="M776" t="s">
        <v>7293</v>
      </c>
      <c r="N776">
        <v>60.5</v>
      </c>
      <c r="O776" s="7">
        <v>1827.67</v>
      </c>
      <c r="P776">
        <v>25</v>
      </c>
      <c r="Q776" t="s">
        <v>7289</v>
      </c>
      <c r="R776">
        <f>IF(UPPER(TRIM(Table2[[#This Row],[Status_Clean]]))="CONVERTED",1,0)</f>
        <v>0</v>
      </c>
      <c r="S776">
        <f>IF(ISNUMBER(MATCH(UPPER(TRIM(Table2[[#This Row],[Status_Clean]])),{"CONTACTED","QUALIFIED","CONVERTED"},0)),1,0)</f>
        <v>0</v>
      </c>
      <c r="T776" cm="1">
        <f t="array" ref="T776">_xlfn.SWITCH(UPPER(TRIM(Table2[[#This Row],[Status_Clean]])),"NEW",1,"CONTACTED",2,"QUALIFIED",3,"CONVERTED",4,"LOST",5,99)</f>
        <v>1</v>
      </c>
      <c r="U776" t="str" cm="1">
        <f t="array" ref="U776">_xlfn.LET(_xlpm.x,IFERROR(VALUE(Table2[[#This Row],[Response_Time_Hours]]),""),IF(_xlpm.x="","CHECK",_xlfn.IFS(_xlpm.x&lt;=1,"Immediate",_xlpm.x&lt;=6,"Fast",_xlpm.x&lt;=24,"Moderate",_xlpm.x&gt;24,"Delayed")))</f>
        <v>Delayed</v>
      </c>
      <c r="V776">
        <f>FLOOR(tbl_CleanLeads[[#This Row],[Response_Time_Hours]],6)</f>
        <v>60</v>
      </c>
      <c r="W776" t="str" cm="1">
        <f t="array" ref="W776">IF(Table2[[#This Row],[Interaction_Count_Final]]="","N/A",_xlfn.IFS(Table2[[#This Row],[Interaction_Count_Final]]&lt;=2,"Low",Table2[[#This Row],[Interaction_Count_Final]]&lt;=5,"Medium",Table2[[#This Row],[Interaction_Count_Final]]&gt;=6,"High",TRUE,"CHECK"))</f>
        <v>High</v>
      </c>
      <c r="X776" t="b">
        <f t="shared" si="12"/>
        <v>1</v>
      </c>
      <c r="Y776" t="b">
        <f>tbl_CleanLeads[[#This Row],[Response_Time_Hours]]&gt;24</f>
        <v>1</v>
      </c>
      <c r="Z776" s="13" t="b">
        <f>tbl_CleanLeads[[#This Row],[Response_Time_Hours]]&gt;72</f>
        <v>0</v>
      </c>
      <c r="AA776" s="13" t="b">
        <f>tbl_CleanLeads[[#This Row],[Status_Clean]]="Converted"</f>
        <v>0</v>
      </c>
    </row>
    <row r="777" spans="1:27">
      <c r="A777" t="s">
        <v>63</v>
      </c>
      <c r="B777" t="s">
        <v>2446</v>
      </c>
      <c r="C777" t="s">
        <v>7962</v>
      </c>
      <c r="D777" t="s">
        <v>7258</v>
      </c>
      <c r="E777" t="s">
        <v>1356</v>
      </c>
      <c r="F777" t="s">
        <v>71</v>
      </c>
      <c r="G777" s="1">
        <v>45463</v>
      </c>
      <c r="H777" s="8">
        <f>MONTH(tbl_CleanLeads[[#This Row],[Lead_Date_Final]])</f>
        <v>6</v>
      </c>
      <c r="I777" t="s">
        <v>7276</v>
      </c>
      <c r="J777" t="s">
        <v>7271</v>
      </c>
      <c r="K777" t="s">
        <v>7277</v>
      </c>
      <c r="L777">
        <f>WEEKDAY(tbl_CleanLeads[[#This Row],[Lead_Date_Final]],2)</f>
        <v>4</v>
      </c>
      <c r="M777" t="s">
        <v>7285</v>
      </c>
      <c r="N777">
        <v>21.6</v>
      </c>
      <c r="O777" s="7">
        <v>3091.53</v>
      </c>
      <c r="P777">
        <v>37</v>
      </c>
      <c r="Q777" t="s">
        <v>7266</v>
      </c>
      <c r="R777">
        <f>IF(UPPER(TRIM(Table2[[#This Row],[Status_Clean]]))="CONVERTED",1,0)</f>
        <v>0</v>
      </c>
      <c r="S777">
        <f>IF(ISNUMBER(MATCH(UPPER(TRIM(Table2[[#This Row],[Status_Clean]])),{"CONTACTED","QUALIFIED","CONVERTED"},0)),1,0)</f>
        <v>1</v>
      </c>
      <c r="T777" cm="1">
        <f t="array" ref="T777">_xlfn.SWITCH(UPPER(TRIM(Table2[[#This Row],[Status_Clean]])),"NEW",1,"CONTACTED",2,"QUALIFIED",3,"CONVERTED",4,"LOST",5,99)</f>
        <v>3</v>
      </c>
      <c r="U777" t="str" cm="1">
        <f t="array" ref="U777">_xlfn.LET(_xlpm.x,IFERROR(VALUE(Table2[[#This Row],[Response_Time_Hours]]),""),IF(_xlpm.x="","CHECK",_xlfn.IFS(_xlpm.x&lt;=1,"Immediate",_xlpm.x&lt;=6,"Fast",_xlpm.x&lt;=24,"Moderate",_xlpm.x&gt;24,"Delayed")))</f>
        <v>Moderate</v>
      </c>
      <c r="V777">
        <f>FLOOR(tbl_CleanLeads[[#This Row],[Response_Time_Hours]],6)</f>
        <v>18</v>
      </c>
      <c r="W777" t="str" cm="1">
        <f t="array" ref="W777">IF(Table2[[#This Row],[Interaction_Count_Final]]="","N/A",_xlfn.IFS(Table2[[#This Row],[Interaction_Count_Final]]&lt;=2,"Low",Table2[[#This Row],[Interaction_Count_Final]]&lt;=5,"Medium",Table2[[#This Row],[Interaction_Count_Final]]&gt;=6,"High",TRUE,"CHECK"))</f>
        <v>High</v>
      </c>
      <c r="X777" t="b">
        <f t="shared" si="12"/>
        <v>1</v>
      </c>
      <c r="Y777" t="b">
        <f>tbl_CleanLeads[[#This Row],[Response_Time_Hours]]&gt;24</f>
        <v>0</v>
      </c>
      <c r="Z777" s="13" t="b">
        <f>tbl_CleanLeads[[#This Row],[Response_Time_Hours]]&gt;72</f>
        <v>0</v>
      </c>
      <c r="AA777" s="13" t="b">
        <f>tbl_CleanLeads[[#This Row],[Status_Clean]]="Converted"</f>
        <v>0</v>
      </c>
    </row>
    <row r="778" spans="1:27">
      <c r="A778" t="s">
        <v>90</v>
      </c>
      <c r="B778" t="s">
        <v>2449</v>
      </c>
      <c r="C778" t="s">
        <v>2450</v>
      </c>
      <c r="D778" t="s">
        <v>7268</v>
      </c>
      <c r="E778" t="s">
        <v>7308</v>
      </c>
      <c r="F778" t="s">
        <v>250</v>
      </c>
      <c r="G778" s="1">
        <v>45289</v>
      </c>
      <c r="H778" s="8">
        <f>MONTH(tbl_CleanLeads[[#This Row],[Lead_Date_Final]])</f>
        <v>12</v>
      </c>
      <c r="I778" t="s">
        <v>7262</v>
      </c>
      <c r="J778" t="s">
        <v>7263</v>
      </c>
      <c r="K778" t="s">
        <v>7264</v>
      </c>
      <c r="L778">
        <f>WEEKDAY(tbl_CleanLeads[[#This Row],[Lead_Date_Final]],2)</f>
        <v>5</v>
      </c>
      <c r="M778" t="s">
        <v>7312</v>
      </c>
      <c r="N778">
        <v>67.5</v>
      </c>
      <c r="O778" s="7">
        <v>3015.62</v>
      </c>
      <c r="P778">
        <v>32</v>
      </c>
      <c r="Q778" t="s">
        <v>7266</v>
      </c>
      <c r="R778">
        <f>IF(UPPER(TRIM(Table2[[#This Row],[Status_Clean]]))="CONVERTED",1,0)</f>
        <v>1</v>
      </c>
      <c r="S778">
        <f>IF(ISNUMBER(MATCH(UPPER(TRIM(Table2[[#This Row],[Status_Clean]])),{"CONTACTED","QUALIFIED","CONVERTED"},0)),1,0)</f>
        <v>1</v>
      </c>
      <c r="T778" cm="1">
        <f t="array" ref="T778">_xlfn.SWITCH(UPPER(TRIM(Table2[[#This Row],[Status_Clean]])),"NEW",1,"CONTACTED",2,"QUALIFIED",3,"CONVERTED",4,"LOST",5,99)</f>
        <v>4</v>
      </c>
      <c r="U778" t="str" cm="1">
        <f t="array" ref="U778">_xlfn.LET(_xlpm.x,IFERROR(VALUE(Table2[[#This Row],[Response_Time_Hours]]),""),IF(_xlpm.x="","CHECK",_xlfn.IFS(_xlpm.x&lt;=1,"Immediate",_xlpm.x&lt;=6,"Fast",_xlpm.x&lt;=24,"Moderate",_xlpm.x&gt;24,"Delayed")))</f>
        <v>Delayed</v>
      </c>
      <c r="V778">
        <f>FLOOR(tbl_CleanLeads[[#This Row],[Response_Time_Hours]],6)</f>
        <v>66</v>
      </c>
      <c r="W778" t="str" cm="1">
        <f t="array" ref="W778">IF(Table2[[#This Row],[Interaction_Count_Final]]="","N/A",_xlfn.IFS(Table2[[#This Row],[Interaction_Count_Final]]&lt;=2,"Low",Table2[[#This Row],[Interaction_Count_Final]]&lt;=5,"Medium",Table2[[#This Row],[Interaction_Count_Final]]&gt;=6,"High",TRUE,"CHECK"))</f>
        <v>High</v>
      </c>
      <c r="X778" t="b">
        <f t="shared" si="12"/>
        <v>1</v>
      </c>
      <c r="Y778" t="b">
        <f>tbl_CleanLeads[[#This Row],[Response_Time_Hours]]&gt;24</f>
        <v>1</v>
      </c>
      <c r="Z778" s="13" t="b">
        <f>tbl_CleanLeads[[#This Row],[Response_Time_Hours]]&gt;72</f>
        <v>0</v>
      </c>
      <c r="AA778" s="13" t="b">
        <f>tbl_CleanLeads[[#This Row],[Status_Clean]]="Converted"</f>
        <v>1</v>
      </c>
    </row>
    <row r="779" spans="1:27">
      <c r="A779" t="s">
        <v>90</v>
      </c>
      <c r="B779" t="s">
        <v>2452</v>
      </c>
      <c r="C779" t="s">
        <v>2453</v>
      </c>
      <c r="D779" t="s">
        <v>7303</v>
      </c>
      <c r="E779" t="s">
        <v>69</v>
      </c>
      <c r="F779" t="s">
        <v>71</v>
      </c>
      <c r="G779" s="1">
        <v>45100</v>
      </c>
      <c r="H779" s="8">
        <f>MONTH(tbl_CleanLeads[[#This Row],[Lead_Date_Final]])</f>
        <v>6</v>
      </c>
      <c r="I779" t="s">
        <v>7276</v>
      </c>
      <c r="J779" t="s">
        <v>7263</v>
      </c>
      <c r="K779" t="s">
        <v>7277</v>
      </c>
      <c r="L779">
        <f>WEEKDAY(tbl_CleanLeads[[#This Row],[Lead_Date_Final]],2)</f>
        <v>5</v>
      </c>
      <c r="M779" t="s">
        <v>7312</v>
      </c>
      <c r="N779">
        <v>25.4</v>
      </c>
      <c r="O779" s="7">
        <v>2300.04</v>
      </c>
      <c r="P779" t="s">
        <v>232</v>
      </c>
      <c r="Q779" t="s">
        <v>7266</v>
      </c>
      <c r="R779">
        <f>IF(UPPER(TRIM(Table2[[#This Row],[Status_Clean]]))="CONVERTED",1,0)</f>
        <v>0</v>
      </c>
      <c r="S779">
        <f>IF(ISNUMBER(MATCH(UPPER(TRIM(Table2[[#This Row],[Status_Clean]])),{"CONTACTED","QUALIFIED","CONVERTED"},0)),1,0)</f>
        <v>1</v>
      </c>
      <c r="T779" cm="1">
        <f t="array" ref="T779">_xlfn.SWITCH(UPPER(TRIM(Table2[[#This Row],[Status_Clean]])),"NEW",1,"CONTACTED",2,"QUALIFIED",3,"CONVERTED",4,"LOST",5,99)</f>
        <v>3</v>
      </c>
      <c r="U779" t="str" cm="1">
        <f t="array" ref="U779">_xlfn.LET(_xlpm.x,IFERROR(VALUE(Table2[[#This Row],[Response_Time_Hours]]),""),IF(_xlpm.x="","CHECK",_xlfn.IFS(_xlpm.x&lt;=1,"Immediate",_xlpm.x&lt;=6,"Fast",_xlpm.x&lt;=24,"Moderate",_xlpm.x&gt;24,"Delayed")))</f>
        <v>Delayed</v>
      </c>
      <c r="V779">
        <f>FLOOR(tbl_CleanLeads[[#This Row],[Response_Time_Hours]],6)</f>
        <v>24</v>
      </c>
      <c r="W779" t="str" cm="1">
        <f t="array" ref="W779">IF(Table2[[#This Row],[Interaction_Count_Final]]="","N/A",_xlfn.IFS(Table2[[#This Row],[Interaction_Count_Final]]&lt;=2,"Low",Table2[[#This Row],[Interaction_Count_Final]]&lt;=5,"Medium",Table2[[#This Row],[Interaction_Count_Final]]&gt;=6,"High",TRUE,"CHECK"))</f>
        <v>High</v>
      </c>
      <c r="X779" t="b">
        <f t="shared" si="12"/>
        <v>1</v>
      </c>
      <c r="Y779" t="b">
        <f>tbl_CleanLeads[[#This Row],[Response_Time_Hours]]&gt;24</f>
        <v>1</v>
      </c>
      <c r="Z779" s="13" t="b">
        <f>tbl_CleanLeads[[#This Row],[Response_Time_Hours]]&gt;72</f>
        <v>0</v>
      </c>
      <c r="AA779" s="13" t="b">
        <f>tbl_CleanLeads[[#This Row],[Status_Clean]]="Converted"</f>
        <v>0</v>
      </c>
    </row>
    <row r="780" spans="1:27">
      <c r="A780" t="s">
        <v>63</v>
      </c>
      <c r="B780" t="s">
        <v>2454</v>
      </c>
      <c r="C780" t="s">
        <v>2455</v>
      </c>
      <c r="D780" t="s">
        <v>7280</v>
      </c>
      <c r="E780" t="s">
        <v>363</v>
      </c>
      <c r="F780" t="s">
        <v>173</v>
      </c>
      <c r="G780" s="1">
        <v>45412</v>
      </c>
      <c r="H780" s="8">
        <f>MONTH(tbl_CleanLeads[[#This Row],[Lead_Date_Final]])</f>
        <v>4</v>
      </c>
      <c r="I780" t="s">
        <v>7297</v>
      </c>
      <c r="J780" t="s">
        <v>7271</v>
      </c>
      <c r="K780" t="s">
        <v>7277</v>
      </c>
      <c r="L780">
        <f>WEEKDAY(tbl_CleanLeads[[#This Row],[Lead_Date_Final]],2)</f>
        <v>2</v>
      </c>
      <c r="M780" t="s">
        <v>7265</v>
      </c>
      <c r="N780">
        <v>41.4</v>
      </c>
      <c r="O780" s="7">
        <v>3791.19</v>
      </c>
      <c r="P780">
        <v>15</v>
      </c>
      <c r="Q780" t="s">
        <v>7266</v>
      </c>
      <c r="R780">
        <f>IF(UPPER(TRIM(Table2[[#This Row],[Status_Clean]]))="CONVERTED",1,0)</f>
        <v>0</v>
      </c>
      <c r="S780">
        <f>IF(ISNUMBER(MATCH(UPPER(TRIM(Table2[[#This Row],[Status_Clean]])),{"CONTACTED","QUALIFIED","CONVERTED"},0)),1,0)</f>
        <v>0</v>
      </c>
      <c r="T780" cm="1">
        <f t="array" ref="T780">_xlfn.SWITCH(UPPER(TRIM(Table2[[#This Row],[Status_Clean]])),"NEW",1,"CONTACTED",2,"QUALIFIED",3,"CONVERTED",4,"LOST",5,99)</f>
        <v>5</v>
      </c>
      <c r="U780" t="str" cm="1">
        <f t="array" ref="U780">_xlfn.LET(_xlpm.x,IFERROR(VALUE(Table2[[#This Row],[Response_Time_Hours]]),""),IF(_xlpm.x="","CHECK",_xlfn.IFS(_xlpm.x&lt;=1,"Immediate",_xlpm.x&lt;=6,"Fast",_xlpm.x&lt;=24,"Moderate",_xlpm.x&gt;24,"Delayed")))</f>
        <v>Delayed</v>
      </c>
      <c r="V780">
        <f>FLOOR(tbl_CleanLeads[[#This Row],[Response_Time_Hours]],6)</f>
        <v>36</v>
      </c>
      <c r="W780" t="str" cm="1">
        <f t="array" ref="W780">IF(Table2[[#This Row],[Interaction_Count_Final]]="","N/A",_xlfn.IFS(Table2[[#This Row],[Interaction_Count_Final]]&lt;=2,"Low",Table2[[#This Row],[Interaction_Count_Final]]&lt;=5,"Medium",Table2[[#This Row],[Interaction_Count_Final]]&gt;=6,"High",TRUE,"CHECK"))</f>
        <v>High</v>
      </c>
      <c r="X780" t="b">
        <f t="shared" si="12"/>
        <v>1</v>
      </c>
      <c r="Y780" t="b">
        <f>tbl_CleanLeads[[#This Row],[Response_Time_Hours]]&gt;24</f>
        <v>1</v>
      </c>
      <c r="Z780" s="13" t="b">
        <f>tbl_CleanLeads[[#This Row],[Response_Time_Hours]]&gt;72</f>
        <v>0</v>
      </c>
      <c r="AA780" s="13" t="b">
        <f>tbl_CleanLeads[[#This Row],[Status_Clean]]="Converted"</f>
        <v>0</v>
      </c>
    </row>
    <row r="781" spans="1:27">
      <c r="A781" t="s">
        <v>63</v>
      </c>
      <c r="B781" t="s">
        <v>2457</v>
      </c>
      <c r="C781" t="s">
        <v>2458</v>
      </c>
      <c r="D781" t="s">
        <v>7303</v>
      </c>
      <c r="E781" t="s">
        <v>1356</v>
      </c>
      <c r="F781" t="s">
        <v>250</v>
      </c>
      <c r="G781" s="1">
        <v>45573</v>
      </c>
      <c r="H781" s="8">
        <f>MONTH(tbl_CleanLeads[[#This Row],[Lead_Date_Final]])</f>
        <v>10</v>
      </c>
      <c r="I781" t="s">
        <v>7270</v>
      </c>
      <c r="J781" t="s">
        <v>7271</v>
      </c>
      <c r="K781" t="s">
        <v>7264</v>
      </c>
      <c r="L781">
        <f>WEEKDAY(tbl_CleanLeads[[#This Row],[Lead_Date_Final]],2)</f>
        <v>2</v>
      </c>
      <c r="M781" t="s">
        <v>7265</v>
      </c>
      <c r="N781">
        <v>58.3</v>
      </c>
      <c r="O781" s="7">
        <v>4846.32</v>
      </c>
      <c r="P781">
        <v>40</v>
      </c>
      <c r="Q781" t="s">
        <v>7273</v>
      </c>
      <c r="R781">
        <f>IF(UPPER(TRIM(Table2[[#This Row],[Status_Clean]]))="CONVERTED",1,0)</f>
        <v>1</v>
      </c>
      <c r="S781">
        <f>IF(ISNUMBER(MATCH(UPPER(TRIM(Table2[[#This Row],[Status_Clean]])),{"CONTACTED","QUALIFIED","CONVERTED"},0)),1,0)</f>
        <v>1</v>
      </c>
      <c r="T781" cm="1">
        <f t="array" ref="T781">_xlfn.SWITCH(UPPER(TRIM(Table2[[#This Row],[Status_Clean]])),"NEW",1,"CONTACTED",2,"QUALIFIED",3,"CONVERTED",4,"LOST",5,99)</f>
        <v>4</v>
      </c>
      <c r="U781" t="str" cm="1">
        <f t="array" ref="U781">_xlfn.LET(_xlpm.x,IFERROR(VALUE(Table2[[#This Row],[Response_Time_Hours]]),""),IF(_xlpm.x="","CHECK",_xlfn.IFS(_xlpm.x&lt;=1,"Immediate",_xlpm.x&lt;=6,"Fast",_xlpm.x&lt;=24,"Moderate",_xlpm.x&gt;24,"Delayed")))</f>
        <v>Delayed</v>
      </c>
      <c r="V781">
        <f>FLOOR(tbl_CleanLeads[[#This Row],[Response_Time_Hours]],6)</f>
        <v>54</v>
      </c>
      <c r="W781" t="str" cm="1">
        <f t="array" ref="W781">IF(Table2[[#This Row],[Interaction_Count_Final]]="","N/A",_xlfn.IFS(Table2[[#This Row],[Interaction_Count_Final]]&lt;=2,"Low",Table2[[#This Row],[Interaction_Count_Final]]&lt;=5,"Medium",Table2[[#This Row],[Interaction_Count_Final]]&gt;=6,"High",TRUE,"CHECK"))</f>
        <v>High</v>
      </c>
      <c r="X781" t="b">
        <f t="shared" si="12"/>
        <v>1</v>
      </c>
      <c r="Y781" t="b">
        <f>tbl_CleanLeads[[#This Row],[Response_Time_Hours]]&gt;24</f>
        <v>1</v>
      </c>
      <c r="Z781" s="13" t="b">
        <f>tbl_CleanLeads[[#This Row],[Response_Time_Hours]]&gt;72</f>
        <v>0</v>
      </c>
      <c r="AA781" s="13" t="b">
        <f>tbl_CleanLeads[[#This Row],[Status_Clean]]="Converted"</f>
        <v>1</v>
      </c>
    </row>
    <row r="782" spans="1:27">
      <c r="A782" t="s">
        <v>102</v>
      </c>
      <c r="B782" t="s">
        <v>2459</v>
      </c>
      <c r="C782" t="s">
        <v>2460</v>
      </c>
      <c r="D782" t="s">
        <v>7258</v>
      </c>
      <c r="E782" t="s">
        <v>254</v>
      </c>
      <c r="F782" t="s">
        <v>173</v>
      </c>
      <c r="G782" s="1">
        <v>45419</v>
      </c>
      <c r="H782" s="8">
        <f>MONTH(tbl_CleanLeads[[#This Row],[Lead_Date_Final]])</f>
        <v>5</v>
      </c>
      <c r="I782" t="s">
        <v>7314</v>
      </c>
      <c r="J782" t="s">
        <v>7271</v>
      </c>
      <c r="K782" t="s">
        <v>7277</v>
      </c>
      <c r="L782">
        <f>WEEKDAY(tbl_CleanLeads[[#This Row],[Lead_Date_Final]],2)</f>
        <v>2</v>
      </c>
      <c r="M782" t="s">
        <v>7265</v>
      </c>
      <c r="N782">
        <v>54</v>
      </c>
      <c r="O782" s="7">
        <v>3310.54</v>
      </c>
      <c r="P782">
        <v>20</v>
      </c>
      <c r="Q782" t="s">
        <v>7266</v>
      </c>
      <c r="R782">
        <f>IF(UPPER(TRIM(Table2[[#This Row],[Status_Clean]]))="CONVERTED",1,0)</f>
        <v>0</v>
      </c>
      <c r="S782">
        <f>IF(ISNUMBER(MATCH(UPPER(TRIM(Table2[[#This Row],[Status_Clean]])),{"CONTACTED","QUALIFIED","CONVERTED"},0)),1,0)</f>
        <v>0</v>
      </c>
      <c r="T782" cm="1">
        <f t="array" ref="T782">_xlfn.SWITCH(UPPER(TRIM(Table2[[#This Row],[Status_Clean]])),"NEW",1,"CONTACTED",2,"QUALIFIED",3,"CONVERTED",4,"LOST",5,99)</f>
        <v>5</v>
      </c>
      <c r="U782" t="str" cm="1">
        <f t="array" ref="U782">_xlfn.LET(_xlpm.x,IFERROR(VALUE(Table2[[#This Row],[Response_Time_Hours]]),""),IF(_xlpm.x="","CHECK",_xlfn.IFS(_xlpm.x&lt;=1,"Immediate",_xlpm.x&lt;=6,"Fast",_xlpm.x&lt;=24,"Moderate",_xlpm.x&gt;24,"Delayed")))</f>
        <v>Delayed</v>
      </c>
      <c r="V782">
        <f>FLOOR(tbl_CleanLeads[[#This Row],[Response_Time_Hours]],6)</f>
        <v>54</v>
      </c>
      <c r="W782" t="str" cm="1">
        <f t="array" ref="W782">IF(Table2[[#This Row],[Interaction_Count_Final]]="","N/A",_xlfn.IFS(Table2[[#This Row],[Interaction_Count_Final]]&lt;=2,"Low",Table2[[#This Row],[Interaction_Count_Final]]&lt;=5,"Medium",Table2[[#This Row],[Interaction_Count_Final]]&gt;=6,"High",TRUE,"CHECK"))</f>
        <v>High</v>
      </c>
      <c r="X782" t="b">
        <f t="shared" si="12"/>
        <v>1</v>
      </c>
      <c r="Y782" t="b">
        <f>tbl_CleanLeads[[#This Row],[Response_Time_Hours]]&gt;24</f>
        <v>1</v>
      </c>
      <c r="Z782" s="13" t="b">
        <f>tbl_CleanLeads[[#This Row],[Response_Time_Hours]]&gt;72</f>
        <v>0</v>
      </c>
      <c r="AA782" s="13" t="b">
        <f>tbl_CleanLeads[[#This Row],[Status_Clean]]="Converted"</f>
        <v>0</v>
      </c>
    </row>
    <row r="783" spans="1:27">
      <c r="A783" t="s">
        <v>102</v>
      </c>
      <c r="B783" t="s">
        <v>2462</v>
      </c>
      <c r="C783" t="s">
        <v>2463</v>
      </c>
      <c r="D783" t="s">
        <v>7268</v>
      </c>
      <c r="E783" t="s">
        <v>363</v>
      </c>
      <c r="F783" t="s">
        <v>71</v>
      </c>
      <c r="G783" s="1">
        <v>44938</v>
      </c>
      <c r="H783" s="8">
        <f>MONTH(tbl_CleanLeads[[#This Row],[Lead_Date_Final]])</f>
        <v>1</v>
      </c>
      <c r="I783" t="s">
        <v>7317</v>
      </c>
      <c r="J783" t="s">
        <v>7263</v>
      </c>
      <c r="K783" t="s">
        <v>7284</v>
      </c>
      <c r="L783">
        <f>WEEKDAY(tbl_CleanLeads[[#This Row],[Lead_Date_Final]],2)</f>
        <v>4</v>
      </c>
      <c r="M783" t="s">
        <v>7285</v>
      </c>
      <c r="N783">
        <v>57</v>
      </c>
      <c r="O783" s="7">
        <v>3408.38</v>
      </c>
      <c r="P783">
        <v>36</v>
      </c>
      <c r="Q783" t="s">
        <v>7266</v>
      </c>
      <c r="R783">
        <f>IF(UPPER(TRIM(Table2[[#This Row],[Status_Clean]]))="CONVERTED",1,0)</f>
        <v>0</v>
      </c>
      <c r="S783">
        <f>IF(ISNUMBER(MATCH(UPPER(TRIM(Table2[[#This Row],[Status_Clean]])),{"CONTACTED","QUALIFIED","CONVERTED"},0)),1,0)</f>
        <v>1</v>
      </c>
      <c r="T783" cm="1">
        <f t="array" ref="T783">_xlfn.SWITCH(UPPER(TRIM(Table2[[#This Row],[Status_Clean]])),"NEW",1,"CONTACTED",2,"QUALIFIED",3,"CONVERTED",4,"LOST",5,99)</f>
        <v>3</v>
      </c>
      <c r="U783" t="str" cm="1">
        <f t="array" ref="U783">_xlfn.LET(_xlpm.x,IFERROR(VALUE(Table2[[#This Row],[Response_Time_Hours]]),""),IF(_xlpm.x="","CHECK",_xlfn.IFS(_xlpm.x&lt;=1,"Immediate",_xlpm.x&lt;=6,"Fast",_xlpm.x&lt;=24,"Moderate",_xlpm.x&gt;24,"Delayed")))</f>
        <v>Delayed</v>
      </c>
      <c r="V783">
        <f>FLOOR(tbl_CleanLeads[[#This Row],[Response_Time_Hours]],6)</f>
        <v>54</v>
      </c>
      <c r="W783" t="str" cm="1">
        <f t="array" ref="W783">IF(Table2[[#This Row],[Interaction_Count_Final]]="","N/A",_xlfn.IFS(Table2[[#This Row],[Interaction_Count_Final]]&lt;=2,"Low",Table2[[#This Row],[Interaction_Count_Final]]&lt;=5,"Medium",Table2[[#This Row],[Interaction_Count_Final]]&gt;=6,"High",TRUE,"CHECK"))</f>
        <v>High</v>
      </c>
      <c r="X783" t="b">
        <f t="shared" si="12"/>
        <v>1</v>
      </c>
      <c r="Y783" t="b">
        <f>tbl_CleanLeads[[#This Row],[Response_Time_Hours]]&gt;24</f>
        <v>1</v>
      </c>
      <c r="Z783" s="13" t="b">
        <f>tbl_CleanLeads[[#This Row],[Response_Time_Hours]]&gt;72</f>
        <v>0</v>
      </c>
      <c r="AA783" s="13" t="b">
        <f>tbl_CleanLeads[[#This Row],[Status_Clean]]="Converted"</f>
        <v>0</v>
      </c>
    </row>
    <row r="784" spans="1:27">
      <c r="A784" t="s">
        <v>102</v>
      </c>
      <c r="B784" t="s">
        <v>2465</v>
      </c>
      <c r="C784" t="s">
        <v>7965</v>
      </c>
      <c r="D784" t="s">
        <v>7303</v>
      </c>
      <c r="E784" t="s">
        <v>311</v>
      </c>
      <c r="F784" t="s">
        <v>250</v>
      </c>
      <c r="G784" s="1">
        <v>45551</v>
      </c>
      <c r="H784" s="8">
        <f>MONTH(tbl_CleanLeads[[#This Row],[Lead_Date_Final]])</f>
        <v>9</v>
      </c>
      <c r="I784" t="s">
        <v>7287</v>
      </c>
      <c r="J784" t="s">
        <v>7271</v>
      </c>
      <c r="K784" t="s">
        <v>7288</v>
      </c>
      <c r="L784">
        <f>WEEKDAY(tbl_CleanLeads[[#This Row],[Lead_Date_Final]],2)</f>
        <v>1</v>
      </c>
      <c r="M784" t="s">
        <v>7298</v>
      </c>
      <c r="N784">
        <v>18</v>
      </c>
      <c r="O784" s="7">
        <v>2754.58</v>
      </c>
      <c r="P784">
        <v>9</v>
      </c>
      <c r="Q784" t="s">
        <v>7266</v>
      </c>
      <c r="R784">
        <f>IF(UPPER(TRIM(Table2[[#This Row],[Status_Clean]]))="CONVERTED",1,0)</f>
        <v>1</v>
      </c>
      <c r="S784">
        <f>IF(ISNUMBER(MATCH(UPPER(TRIM(Table2[[#This Row],[Status_Clean]])),{"CONTACTED","QUALIFIED","CONVERTED"},0)),1,0)</f>
        <v>1</v>
      </c>
      <c r="T784" cm="1">
        <f t="array" ref="T784">_xlfn.SWITCH(UPPER(TRIM(Table2[[#This Row],[Status_Clean]])),"NEW",1,"CONTACTED",2,"QUALIFIED",3,"CONVERTED",4,"LOST",5,99)</f>
        <v>4</v>
      </c>
      <c r="U784" t="str" cm="1">
        <f t="array" ref="U784">_xlfn.LET(_xlpm.x,IFERROR(VALUE(Table2[[#This Row],[Response_Time_Hours]]),""),IF(_xlpm.x="","CHECK",_xlfn.IFS(_xlpm.x&lt;=1,"Immediate",_xlpm.x&lt;=6,"Fast",_xlpm.x&lt;=24,"Moderate",_xlpm.x&gt;24,"Delayed")))</f>
        <v>Moderate</v>
      </c>
      <c r="V784">
        <f>FLOOR(tbl_CleanLeads[[#This Row],[Response_Time_Hours]],6)</f>
        <v>18</v>
      </c>
      <c r="W784" t="str" cm="1">
        <f t="array" ref="W784">IF(Table2[[#This Row],[Interaction_Count_Final]]="","N/A",_xlfn.IFS(Table2[[#This Row],[Interaction_Count_Final]]&lt;=2,"Low",Table2[[#This Row],[Interaction_Count_Final]]&lt;=5,"Medium",Table2[[#This Row],[Interaction_Count_Final]]&gt;=6,"High",TRUE,"CHECK"))</f>
        <v>High</v>
      </c>
      <c r="X784" t="b">
        <f t="shared" si="12"/>
        <v>1</v>
      </c>
      <c r="Y784" t="b">
        <f>tbl_CleanLeads[[#This Row],[Response_Time_Hours]]&gt;24</f>
        <v>0</v>
      </c>
      <c r="Z784" s="13" t="b">
        <f>tbl_CleanLeads[[#This Row],[Response_Time_Hours]]&gt;72</f>
        <v>0</v>
      </c>
      <c r="AA784" s="13" t="b">
        <f>tbl_CleanLeads[[#This Row],[Status_Clean]]="Converted"</f>
        <v>1</v>
      </c>
    </row>
    <row r="785" spans="1:27">
      <c r="A785" t="s">
        <v>90</v>
      </c>
      <c r="B785" t="s">
        <v>2468</v>
      </c>
      <c r="C785" t="s">
        <v>2469</v>
      </c>
      <c r="D785" t="s">
        <v>7258</v>
      </c>
      <c r="E785" t="s">
        <v>123</v>
      </c>
      <c r="F785" t="s">
        <v>71</v>
      </c>
      <c r="G785" s="1">
        <v>45652</v>
      </c>
      <c r="H785" s="8">
        <f>MONTH(tbl_CleanLeads[[#This Row],[Lead_Date_Final]])</f>
        <v>12</v>
      </c>
      <c r="I785" t="s">
        <v>7262</v>
      </c>
      <c r="J785" t="s">
        <v>7271</v>
      </c>
      <c r="K785" t="s">
        <v>7264</v>
      </c>
      <c r="L785">
        <f>WEEKDAY(tbl_CleanLeads[[#This Row],[Lead_Date_Final]],2)</f>
        <v>4</v>
      </c>
      <c r="M785" t="s">
        <v>7285</v>
      </c>
      <c r="N785">
        <v>64.7</v>
      </c>
      <c r="O785" s="7">
        <v>3629.38</v>
      </c>
      <c r="P785">
        <v>2</v>
      </c>
      <c r="Q785" t="s">
        <v>7266</v>
      </c>
      <c r="R785">
        <f>IF(UPPER(TRIM(Table2[[#This Row],[Status_Clean]]))="CONVERTED",1,0)</f>
        <v>0</v>
      </c>
      <c r="S785">
        <f>IF(ISNUMBER(MATCH(UPPER(TRIM(Table2[[#This Row],[Status_Clean]])),{"CONTACTED","QUALIFIED","CONVERTED"},0)),1,0)</f>
        <v>1</v>
      </c>
      <c r="T785" cm="1">
        <f t="array" ref="T785">_xlfn.SWITCH(UPPER(TRIM(Table2[[#This Row],[Status_Clean]])),"NEW",1,"CONTACTED",2,"QUALIFIED",3,"CONVERTED",4,"LOST",5,99)</f>
        <v>3</v>
      </c>
      <c r="U785" t="str" cm="1">
        <f t="array" ref="U785">_xlfn.LET(_xlpm.x,IFERROR(VALUE(Table2[[#This Row],[Response_Time_Hours]]),""),IF(_xlpm.x="","CHECK",_xlfn.IFS(_xlpm.x&lt;=1,"Immediate",_xlpm.x&lt;=6,"Fast",_xlpm.x&lt;=24,"Moderate",_xlpm.x&gt;24,"Delayed")))</f>
        <v>Delayed</v>
      </c>
      <c r="V785">
        <f>FLOOR(tbl_CleanLeads[[#This Row],[Response_Time_Hours]],6)</f>
        <v>60</v>
      </c>
      <c r="W785" t="str" cm="1">
        <f t="array" ref="W785">IF(Table2[[#This Row],[Interaction_Count_Final]]="","N/A",_xlfn.IFS(Table2[[#This Row],[Interaction_Count_Final]]&lt;=2,"Low",Table2[[#This Row],[Interaction_Count_Final]]&lt;=5,"Medium",Table2[[#This Row],[Interaction_Count_Final]]&gt;=6,"High",TRUE,"CHECK"))</f>
        <v>Low</v>
      </c>
      <c r="X785" t="b">
        <f t="shared" si="12"/>
        <v>1</v>
      </c>
      <c r="Y785" t="b">
        <f>tbl_CleanLeads[[#This Row],[Response_Time_Hours]]&gt;24</f>
        <v>1</v>
      </c>
      <c r="Z785" s="13" t="b">
        <f>tbl_CleanLeads[[#This Row],[Response_Time_Hours]]&gt;72</f>
        <v>0</v>
      </c>
      <c r="AA785" s="13" t="b">
        <f>tbl_CleanLeads[[#This Row],[Status_Clean]]="Converted"</f>
        <v>0</v>
      </c>
    </row>
    <row r="786" spans="1:27">
      <c r="A786" t="s">
        <v>90</v>
      </c>
      <c r="B786" t="s">
        <v>2472</v>
      </c>
      <c r="C786" t="s">
        <v>2473</v>
      </c>
      <c r="D786" t="s">
        <v>7268</v>
      </c>
      <c r="E786" t="s">
        <v>222</v>
      </c>
      <c r="F786" t="s">
        <v>125</v>
      </c>
      <c r="G786" s="1">
        <v>45343</v>
      </c>
      <c r="H786" s="8">
        <f>MONTH(tbl_CleanLeads[[#This Row],[Lead_Date_Final]])</f>
        <v>2</v>
      </c>
      <c r="I786" t="s">
        <v>7283</v>
      </c>
      <c r="J786" t="s">
        <v>7271</v>
      </c>
      <c r="K786" t="s">
        <v>7284</v>
      </c>
      <c r="L786">
        <f>WEEKDAY(tbl_CleanLeads[[#This Row],[Lead_Date_Final]],2)</f>
        <v>3</v>
      </c>
      <c r="M786" t="s">
        <v>7272</v>
      </c>
      <c r="N786">
        <v>54.5</v>
      </c>
      <c r="O786" s="7">
        <v>1299.0999999999999</v>
      </c>
      <c r="P786">
        <v>42</v>
      </c>
      <c r="Q786" t="s">
        <v>7289</v>
      </c>
      <c r="R786">
        <f>IF(UPPER(TRIM(Table2[[#This Row],[Status_Clean]]))="CONVERTED",1,0)</f>
        <v>0</v>
      </c>
      <c r="S786">
        <f>IF(ISNUMBER(MATCH(UPPER(TRIM(Table2[[#This Row],[Status_Clean]])),{"CONTACTED","QUALIFIED","CONVERTED"},0)),1,0)</f>
        <v>1</v>
      </c>
      <c r="T786" cm="1">
        <f t="array" ref="T786">_xlfn.SWITCH(UPPER(TRIM(Table2[[#This Row],[Status_Clean]])),"NEW",1,"CONTACTED",2,"QUALIFIED",3,"CONVERTED",4,"LOST",5,99)</f>
        <v>2</v>
      </c>
      <c r="U786" t="str" cm="1">
        <f t="array" ref="U786">_xlfn.LET(_xlpm.x,IFERROR(VALUE(Table2[[#This Row],[Response_Time_Hours]]),""),IF(_xlpm.x="","CHECK",_xlfn.IFS(_xlpm.x&lt;=1,"Immediate",_xlpm.x&lt;=6,"Fast",_xlpm.x&lt;=24,"Moderate",_xlpm.x&gt;24,"Delayed")))</f>
        <v>Delayed</v>
      </c>
      <c r="V786">
        <f>FLOOR(tbl_CleanLeads[[#This Row],[Response_Time_Hours]],6)</f>
        <v>54</v>
      </c>
      <c r="W786" t="str" cm="1">
        <f t="array" ref="W786">IF(Table2[[#This Row],[Interaction_Count_Final]]="","N/A",_xlfn.IFS(Table2[[#This Row],[Interaction_Count_Final]]&lt;=2,"Low",Table2[[#This Row],[Interaction_Count_Final]]&lt;=5,"Medium",Table2[[#This Row],[Interaction_Count_Final]]&gt;=6,"High",TRUE,"CHECK"))</f>
        <v>High</v>
      </c>
      <c r="X786" t="b">
        <f t="shared" si="12"/>
        <v>1</v>
      </c>
      <c r="Y786" t="b">
        <f>tbl_CleanLeads[[#This Row],[Response_Time_Hours]]&gt;24</f>
        <v>1</v>
      </c>
      <c r="Z786" s="13" t="b">
        <f>tbl_CleanLeads[[#This Row],[Response_Time_Hours]]&gt;72</f>
        <v>0</v>
      </c>
      <c r="AA786" s="13" t="b">
        <f>tbl_CleanLeads[[#This Row],[Status_Clean]]="Converted"</f>
        <v>0</v>
      </c>
    </row>
    <row r="787" spans="1:27">
      <c r="A787" t="s">
        <v>70</v>
      </c>
      <c r="B787" t="s">
        <v>2476</v>
      </c>
      <c r="C787" t="s">
        <v>2477</v>
      </c>
      <c r="D787" t="s">
        <v>7280</v>
      </c>
      <c r="E787" t="s">
        <v>7308</v>
      </c>
      <c r="F787" t="s">
        <v>250</v>
      </c>
      <c r="G787" s="1">
        <v>45547</v>
      </c>
      <c r="H787" s="8">
        <f>MONTH(tbl_CleanLeads[[#This Row],[Lead_Date_Final]])</f>
        <v>9</v>
      </c>
      <c r="I787" t="s">
        <v>7287</v>
      </c>
      <c r="J787" t="s">
        <v>7271</v>
      </c>
      <c r="K787" t="s">
        <v>7288</v>
      </c>
      <c r="L787">
        <f>WEEKDAY(tbl_CleanLeads[[#This Row],[Lead_Date_Final]],2)</f>
        <v>4</v>
      </c>
      <c r="M787" t="s">
        <v>7285</v>
      </c>
      <c r="N787">
        <v>59</v>
      </c>
      <c r="O787" s="7">
        <v>4435.2299999999996</v>
      </c>
      <c r="P787">
        <v>42</v>
      </c>
      <c r="Q787" t="s">
        <v>7273</v>
      </c>
      <c r="R787">
        <f>IF(UPPER(TRIM(Table2[[#This Row],[Status_Clean]]))="CONVERTED",1,0)</f>
        <v>1</v>
      </c>
      <c r="S787">
        <f>IF(ISNUMBER(MATCH(UPPER(TRIM(Table2[[#This Row],[Status_Clean]])),{"CONTACTED","QUALIFIED","CONVERTED"},0)),1,0)</f>
        <v>1</v>
      </c>
      <c r="T787" cm="1">
        <f t="array" ref="T787">_xlfn.SWITCH(UPPER(TRIM(Table2[[#This Row],[Status_Clean]])),"NEW",1,"CONTACTED",2,"QUALIFIED",3,"CONVERTED",4,"LOST",5,99)</f>
        <v>4</v>
      </c>
      <c r="U787" t="str" cm="1">
        <f t="array" ref="U787">_xlfn.LET(_xlpm.x,IFERROR(VALUE(Table2[[#This Row],[Response_Time_Hours]]),""),IF(_xlpm.x="","CHECK",_xlfn.IFS(_xlpm.x&lt;=1,"Immediate",_xlpm.x&lt;=6,"Fast",_xlpm.x&lt;=24,"Moderate",_xlpm.x&gt;24,"Delayed")))</f>
        <v>Delayed</v>
      </c>
      <c r="V787">
        <f>FLOOR(tbl_CleanLeads[[#This Row],[Response_Time_Hours]],6)</f>
        <v>54</v>
      </c>
      <c r="W787" t="str" cm="1">
        <f t="array" ref="W787">IF(Table2[[#This Row],[Interaction_Count_Final]]="","N/A",_xlfn.IFS(Table2[[#This Row],[Interaction_Count_Final]]&lt;=2,"Low",Table2[[#This Row],[Interaction_Count_Final]]&lt;=5,"Medium",Table2[[#This Row],[Interaction_Count_Final]]&gt;=6,"High",TRUE,"CHECK"))</f>
        <v>High</v>
      </c>
      <c r="X787" t="b">
        <f t="shared" si="12"/>
        <v>1</v>
      </c>
      <c r="Y787" t="b">
        <f>tbl_CleanLeads[[#This Row],[Response_Time_Hours]]&gt;24</f>
        <v>1</v>
      </c>
      <c r="Z787" s="13" t="b">
        <f>tbl_CleanLeads[[#This Row],[Response_Time_Hours]]&gt;72</f>
        <v>0</v>
      </c>
      <c r="AA787" s="13" t="b">
        <f>tbl_CleanLeads[[#This Row],[Status_Clean]]="Converted"</f>
        <v>1</v>
      </c>
    </row>
    <row r="788" spans="1:27">
      <c r="A788" t="s">
        <v>102</v>
      </c>
      <c r="B788" t="s">
        <v>2479</v>
      </c>
      <c r="C788" t="s">
        <v>2480</v>
      </c>
      <c r="D788" t="s">
        <v>7258</v>
      </c>
      <c r="E788" t="s">
        <v>7308</v>
      </c>
      <c r="F788" t="s">
        <v>173</v>
      </c>
      <c r="G788" s="1">
        <v>45279</v>
      </c>
      <c r="H788" s="8">
        <f>MONTH(tbl_CleanLeads[[#This Row],[Lead_Date_Final]])</f>
        <v>12</v>
      </c>
      <c r="I788" t="s">
        <v>7262</v>
      </c>
      <c r="J788" t="s">
        <v>7263</v>
      </c>
      <c r="K788" t="s">
        <v>7264</v>
      </c>
      <c r="L788">
        <f>WEEKDAY(tbl_CleanLeads[[#This Row],[Lead_Date_Final]],2)</f>
        <v>2</v>
      </c>
      <c r="M788" t="s">
        <v>7265</v>
      </c>
      <c r="N788">
        <v>16.7</v>
      </c>
      <c r="O788" s="7">
        <v>1360.19</v>
      </c>
      <c r="P788">
        <v>14</v>
      </c>
      <c r="Q788" t="s">
        <v>7289</v>
      </c>
      <c r="R788">
        <f>IF(UPPER(TRIM(Table2[[#This Row],[Status_Clean]]))="CONVERTED",1,0)</f>
        <v>0</v>
      </c>
      <c r="S788">
        <f>IF(ISNUMBER(MATCH(UPPER(TRIM(Table2[[#This Row],[Status_Clean]])),{"CONTACTED","QUALIFIED","CONVERTED"},0)),1,0)</f>
        <v>0</v>
      </c>
      <c r="T788" cm="1">
        <f t="array" ref="T788">_xlfn.SWITCH(UPPER(TRIM(Table2[[#This Row],[Status_Clean]])),"NEW",1,"CONTACTED",2,"QUALIFIED",3,"CONVERTED",4,"LOST",5,99)</f>
        <v>5</v>
      </c>
      <c r="U788" t="str" cm="1">
        <f t="array" ref="U788">_xlfn.LET(_xlpm.x,IFERROR(VALUE(Table2[[#This Row],[Response_Time_Hours]]),""),IF(_xlpm.x="","CHECK",_xlfn.IFS(_xlpm.x&lt;=1,"Immediate",_xlpm.x&lt;=6,"Fast",_xlpm.x&lt;=24,"Moderate",_xlpm.x&gt;24,"Delayed")))</f>
        <v>Moderate</v>
      </c>
      <c r="V788">
        <f>FLOOR(tbl_CleanLeads[[#This Row],[Response_Time_Hours]],6)</f>
        <v>12</v>
      </c>
      <c r="W788" t="str" cm="1">
        <f t="array" ref="W788">IF(Table2[[#This Row],[Interaction_Count_Final]]="","N/A",_xlfn.IFS(Table2[[#This Row],[Interaction_Count_Final]]&lt;=2,"Low",Table2[[#This Row],[Interaction_Count_Final]]&lt;=5,"Medium",Table2[[#This Row],[Interaction_Count_Final]]&gt;=6,"High",TRUE,"CHECK"))</f>
        <v>High</v>
      </c>
      <c r="X788" t="b">
        <f t="shared" si="12"/>
        <v>1</v>
      </c>
      <c r="Y788" t="b">
        <f>tbl_CleanLeads[[#This Row],[Response_Time_Hours]]&gt;24</f>
        <v>0</v>
      </c>
      <c r="Z788" s="13" t="b">
        <f>tbl_CleanLeads[[#This Row],[Response_Time_Hours]]&gt;72</f>
        <v>0</v>
      </c>
      <c r="AA788" s="13" t="b">
        <f>tbl_CleanLeads[[#This Row],[Status_Clean]]="Converted"</f>
        <v>0</v>
      </c>
    </row>
    <row r="789" spans="1:27">
      <c r="A789" t="s">
        <v>63</v>
      </c>
      <c r="B789" t="s">
        <v>2481</v>
      </c>
      <c r="C789" t="s">
        <v>2482</v>
      </c>
      <c r="D789" t="s">
        <v>7268</v>
      </c>
      <c r="E789" t="s">
        <v>1356</v>
      </c>
      <c r="F789" t="s">
        <v>125</v>
      </c>
      <c r="G789" s="1">
        <v>45392</v>
      </c>
      <c r="H789" s="8">
        <f>MONTH(tbl_CleanLeads[[#This Row],[Lead_Date_Final]])</f>
        <v>4</v>
      </c>
      <c r="I789" t="s">
        <v>7297</v>
      </c>
      <c r="J789" t="s">
        <v>7271</v>
      </c>
      <c r="K789" t="s">
        <v>7277</v>
      </c>
      <c r="L789">
        <f>WEEKDAY(tbl_CleanLeads[[#This Row],[Lead_Date_Final]],2)</f>
        <v>3</v>
      </c>
      <c r="M789" t="s">
        <v>7272</v>
      </c>
      <c r="N789">
        <v>24</v>
      </c>
      <c r="O789" s="7">
        <v>4228.68</v>
      </c>
      <c r="P789">
        <v>35</v>
      </c>
      <c r="Q789" t="s">
        <v>7273</v>
      </c>
      <c r="R789">
        <f>IF(UPPER(TRIM(Table2[[#This Row],[Status_Clean]]))="CONVERTED",1,0)</f>
        <v>0</v>
      </c>
      <c r="S789">
        <f>IF(ISNUMBER(MATCH(UPPER(TRIM(Table2[[#This Row],[Status_Clean]])),{"CONTACTED","QUALIFIED","CONVERTED"},0)),1,0)</f>
        <v>1</v>
      </c>
      <c r="T789" cm="1">
        <f t="array" ref="T789">_xlfn.SWITCH(UPPER(TRIM(Table2[[#This Row],[Status_Clean]])),"NEW",1,"CONTACTED",2,"QUALIFIED",3,"CONVERTED",4,"LOST",5,99)</f>
        <v>2</v>
      </c>
      <c r="U789" t="str" cm="1">
        <f t="array" ref="U789">_xlfn.LET(_xlpm.x,IFERROR(VALUE(Table2[[#This Row],[Response_Time_Hours]]),""),IF(_xlpm.x="","CHECK",_xlfn.IFS(_xlpm.x&lt;=1,"Immediate",_xlpm.x&lt;=6,"Fast",_xlpm.x&lt;=24,"Moderate",_xlpm.x&gt;24,"Delayed")))</f>
        <v>Moderate</v>
      </c>
      <c r="V789">
        <f>FLOOR(tbl_CleanLeads[[#This Row],[Response_Time_Hours]],6)</f>
        <v>24</v>
      </c>
      <c r="W789" t="str" cm="1">
        <f t="array" ref="W789">IF(Table2[[#This Row],[Interaction_Count_Final]]="","N/A",_xlfn.IFS(Table2[[#This Row],[Interaction_Count_Final]]&lt;=2,"Low",Table2[[#This Row],[Interaction_Count_Final]]&lt;=5,"Medium",Table2[[#This Row],[Interaction_Count_Final]]&gt;=6,"High",TRUE,"CHECK"))</f>
        <v>High</v>
      </c>
      <c r="X789" t="b">
        <f t="shared" si="12"/>
        <v>1</v>
      </c>
      <c r="Y789" t="b">
        <f>tbl_CleanLeads[[#This Row],[Response_Time_Hours]]&gt;24</f>
        <v>0</v>
      </c>
      <c r="Z789" s="13" t="b">
        <f>tbl_CleanLeads[[#This Row],[Response_Time_Hours]]&gt;72</f>
        <v>0</v>
      </c>
      <c r="AA789" s="13" t="b">
        <f>tbl_CleanLeads[[#This Row],[Status_Clean]]="Converted"</f>
        <v>0</v>
      </c>
    </row>
    <row r="790" spans="1:27">
      <c r="A790" t="s">
        <v>63</v>
      </c>
      <c r="B790" t="s">
        <v>2483</v>
      </c>
      <c r="C790" t="s">
        <v>7968</v>
      </c>
      <c r="D790" t="s">
        <v>7258</v>
      </c>
      <c r="E790" t="s">
        <v>473</v>
      </c>
      <c r="F790" t="s">
        <v>193</v>
      </c>
      <c r="G790" s="1">
        <v>45530</v>
      </c>
      <c r="H790" s="8">
        <f>MONTH(tbl_CleanLeads[[#This Row],[Lead_Date_Final]])</f>
        <v>8</v>
      </c>
      <c r="I790" t="s">
        <v>7310</v>
      </c>
      <c r="J790" t="s">
        <v>7271</v>
      </c>
      <c r="K790" t="s">
        <v>7288</v>
      </c>
      <c r="L790">
        <f>WEEKDAY(tbl_CleanLeads[[#This Row],[Lead_Date_Final]],2)</f>
        <v>1</v>
      </c>
      <c r="M790" t="s">
        <v>7298</v>
      </c>
      <c r="N790">
        <v>37</v>
      </c>
      <c r="O790" s="7">
        <v>2580.42</v>
      </c>
      <c r="P790">
        <v>1</v>
      </c>
      <c r="Q790" t="s">
        <v>7266</v>
      </c>
      <c r="R790">
        <f>IF(UPPER(TRIM(Table2[[#This Row],[Status_Clean]]))="CONVERTED",1,0)</f>
        <v>0</v>
      </c>
      <c r="S790">
        <f>IF(ISNUMBER(MATCH(UPPER(TRIM(Table2[[#This Row],[Status_Clean]])),{"CONTACTED","QUALIFIED","CONVERTED"},0)),1,0)</f>
        <v>0</v>
      </c>
      <c r="T790" cm="1">
        <f t="array" ref="T790">_xlfn.SWITCH(UPPER(TRIM(Table2[[#This Row],[Status_Clean]])),"NEW",1,"CONTACTED",2,"QUALIFIED",3,"CONVERTED",4,"LOST",5,99)</f>
        <v>1</v>
      </c>
      <c r="U790" t="str" cm="1">
        <f t="array" ref="U790">_xlfn.LET(_xlpm.x,IFERROR(VALUE(Table2[[#This Row],[Response_Time_Hours]]),""),IF(_xlpm.x="","CHECK",_xlfn.IFS(_xlpm.x&lt;=1,"Immediate",_xlpm.x&lt;=6,"Fast",_xlpm.x&lt;=24,"Moderate",_xlpm.x&gt;24,"Delayed")))</f>
        <v>Delayed</v>
      </c>
      <c r="V790">
        <f>FLOOR(tbl_CleanLeads[[#This Row],[Response_Time_Hours]],6)</f>
        <v>36</v>
      </c>
      <c r="W790" t="str" cm="1">
        <f t="array" ref="W790">IF(Table2[[#This Row],[Interaction_Count_Final]]="","N/A",_xlfn.IFS(Table2[[#This Row],[Interaction_Count_Final]]&lt;=2,"Low",Table2[[#This Row],[Interaction_Count_Final]]&lt;=5,"Medium",Table2[[#This Row],[Interaction_Count_Final]]&gt;=6,"High",TRUE,"CHECK"))</f>
        <v>Low</v>
      </c>
      <c r="X790" t="b">
        <f t="shared" si="12"/>
        <v>1</v>
      </c>
      <c r="Y790" t="b">
        <f>tbl_CleanLeads[[#This Row],[Response_Time_Hours]]&gt;24</f>
        <v>1</v>
      </c>
      <c r="Z790" s="13" t="b">
        <f>tbl_CleanLeads[[#This Row],[Response_Time_Hours]]&gt;72</f>
        <v>0</v>
      </c>
      <c r="AA790" s="13" t="b">
        <f>tbl_CleanLeads[[#This Row],[Status_Clean]]="Converted"</f>
        <v>0</v>
      </c>
    </row>
    <row r="791" spans="1:27">
      <c r="A791" t="s">
        <v>102</v>
      </c>
      <c r="B791" t="s">
        <v>2487</v>
      </c>
      <c r="C791" t="s">
        <v>2488</v>
      </c>
      <c r="D791" t="s">
        <v>7268</v>
      </c>
      <c r="E791" t="s">
        <v>311</v>
      </c>
      <c r="F791" t="s">
        <v>193</v>
      </c>
      <c r="G791" s="1">
        <v>44974</v>
      </c>
      <c r="H791" s="8">
        <f>MONTH(tbl_CleanLeads[[#This Row],[Lead_Date_Final]])</f>
        <v>2</v>
      </c>
      <c r="I791" t="s">
        <v>7283</v>
      </c>
      <c r="J791" t="s">
        <v>7263</v>
      </c>
      <c r="K791" t="s">
        <v>7284</v>
      </c>
      <c r="L791">
        <f>WEEKDAY(tbl_CleanLeads[[#This Row],[Lead_Date_Final]],2)</f>
        <v>5</v>
      </c>
      <c r="M791" t="s">
        <v>7312</v>
      </c>
      <c r="N791">
        <v>6</v>
      </c>
      <c r="O791" s="7">
        <v>2457.6999999999998</v>
      </c>
      <c r="P791">
        <v>50</v>
      </c>
      <c r="Q791" t="s">
        <v>7266</v>
      </c>
      <c r="R791">
        <f>IF(UPPER(TRIM(Table2[[#This Row],[Status_Clean]]))="CONVERTED",1,0)</f>
        <v>0</v>
      </c>
      <c r="S791">
        <f>IF(ISNUMBER(MATCH(UPPER(TRIM(Table2[[#This Row],[Status_Clean]])),{"CONTACTED","QUALIFIED","CONVERTED"},0)),1,0)</f>
        <v>0</v>
      </c>
      <c r="T791" cm="1">
        <f t="array" ref="T791">_xlfn.SWITCH(UPPER(TRIM(Table2[[#This Row],[Status_Clean]])),"NEW",1,"CONTACTED",2,"QUALIFIED",3,"CONVERTED",4,"LOST",5,99)</f>
        <v>1</v>
      </c>
      <c r="U791" t="str" cm="1">
        <f t="array" ref="U791">_xlfn.LET(_xlpm.x,IFERROR(VALUE(Table2[[#This Row],[Response_Time_Hours]]),""),IF(_xlpm.x="","CHECK",_xlfn.IFS(_xlpm.x&lt;=1,"Immediate",_xlpm.x&lt;=6,"Fast",_xlpm.x&lt;=24,"Moderate",_xlpm.x&gt;24,"Delayed")))</f>
        <v>Fast</v>
      </c>
      <c r="V791">
        <f>FLOOR(tbl_CleanLeads[[#This Row],[Response_Time_Hours]],6)</f>
        <v>6</v>
      </c>
      <c r="W791" t="str" cm="1">
        <f t="array" ref="W791">IF(Table2[[#This Row],[Interaction_Count_Final]]="","N/A",_xlfn.IFS(Table2[[#This Row],[Interaction_Count_Final]]&lt;=2,"Low",Table2[[#This Row],[Interaction_Count_Final]]&lt;=5,"Medium",Table2[[#This Row],[Interaction_Count_Final]]&gt;=6,"High",TRUE,"CHECK"))</f>
        <v>High</v>
      </c>
      <c r="X791" t="b">
        <f t="shared" si="12"/>
        <v>1</v>
      </c>
      <c r="Y791" t="b">
        <f>tbl_CleanLeads[[#This Row],[Response_Time_Hours]]&gt;24</f>
        <v>0</v>
      </c>
      <c r="Z791" s="13" t="b">
        <f>tbl_CleanLeads[[#This Row],[Response_Time_Hours]]&gt;72</f>
        <v>0</v>
      </c>
      <c r="AA791" s="13" t="b">
        <f>tbl_CleanLeads[[#This Row],[Status_Clean]]="Converted"</f>
        <v>0</v>
      </c>
    </row>
    <row r="792" spans="1:27">
      <c r="A792" t="s">
        <v>102</v>
      </c>
      <c r="B792" t="s">
        <v>2489</v>
      </c>
      <c r="C792" t="s">
        <v>2490</v>
      </c>
      <c r="D792" t="s">
        <v>7280</v>
      </c>
      <c r="E792" t="s">
        <v>101</v>
      </c>
      <c r="F792" t="s">
        <v>125</v>
      </c>
      <c r="G792" s="1">
        <v>44941</v>
      </c>
      <c r="H792" s="8">
        <f>MONTH(tbl_CleanLeads[[#This Row],[Lead_Date_Final]])</f>
        <v>1</v>
      </c>
      <c r="I792" t="s">
        <v>7317</v>
      </c>
      <c r="J792" t="s">
        <v>7263</v>
      </c>
      <c r="K792" t="s">
        <v>7284</v>
      </c>
      <c r="L792">
        <f>WEEKDAY(tbl_CleanLeads[[#This Row],[Lead_Date_Final]],2)</f>
        <v>7</v>
      </c>
      <c r="M792" t="s">
        <v>7293</v>
      </c>
      <c r="N792">
        <v>65.7</v>
      </c>
      <c r="O792" s="7">
        <v>4209.8999999999996</v>
      </c>
      <c r="P792">
        <v>20</v>
      </c>
      <c r="Q792" t="s">
        <v>7273</v>
      </c>
      <c r="R792">
        <f>IF(UPPER(TRIM(Table2[[#This Row],[Status_Clean]]))="CONVERTED",1,0)</f>
        <v>0</v>
      </c>
      <c r="S792">
        <f>IF(ISNUMBER(MATCH(UPPER(TRIM(Table2[[#This Row],[Status_Clean]])),{"CONTACTED","QUALIFIED","CONVERTED"},0)),1,0)</f>
        <v>1</v>
      </c>
      <c r="T792" cm="1">
        <f t="array" ref="T792">_xlfn.SWITCH(UPPER(TRIM(Table2[[#This Row],[Status_Clean]])),"NEW",1,"CONTACTED",2,"QUALIFIED",3,"CONVERTED",4,"LOST",5,99)</f>
        <v>2</v>
      </c>
      <c r="U792" t="str" cm="1">
        <f t="array" ref="U792">_xlfn.LET(_xlpm.x,IFERROR(VALUE(Table2[[#This Row],[Response_Time_Hours]]),""),IF(_xlpm.x="","CHECK",_xlfn.IFS(_xlpm.x&lt;=1,"Immediate",_xlpm.x&lt;=6,"Fast",_xlpm.x&lt;=24,"Moderate",_xlpm.x&gt;24,"Delayed")))</f>
        <v>Delayed</v>
      </c>
      <c r="V792">
        <f>FLOOR(tbl_CleanLeads[[#This Row],[Response_Time_Hours]],6)</f>
        <v>60</v>
      </c>
      <c r="W792" t="str" cm="1">
        <f t="array" ref="W792">IF(Table2[[#This Row],[Interaction_Count_Final]]="","N/A",_xlfn.IFS(Table2[[#This Row],[Interaction_Count_Final]]&lt;=2,"Low",Table2[[#This Row],[Interaction_Count_Final]]&lt;=5,"Medium",Table2[[#This Row],[Interaction_Count_Final]]&gt;=6,"High",TRUE,"CHECK"))</f>
        <v>High</v>
      </c>
      <c r="X792" t="b">
        <f t="shared" si="12"/>
        <v>1</v>
      </c>
      <c r="Y792" t="b">
        <f>tbl_CleanLeads[[#This Row],[Response_Time_Hours]]&gt;24</f>
        <v>1</v>
      </c>
      <c r="Z792" s="13" t="b">
        <f>tbl_CleanLeads[[#This Row],[Response_Time_Hours]]&gt;72</f>
        <v>0</v>
      </c>
      <c r="AA792" s="13" t="b">
        <f>tbl_CleanLeads[[#This Row],[Status_Clean]]="Converted"</f>
        <v>0</v>
      </c>
    </row>
    <row r="793" spans="1:27">
      <c r="A793" t="s">
        <v>70</v>
      </c>
      <c r="B793" t="s">
        <v>2492</v>
      </c>
      <c r="C793" t="s">
        <v>2493</v>
      </c>
      <c r="D793" t="s">
        <v>7274</v>
      </c>
      <c r="E793" t="s">
        <v>69</v>
      </c>
      <c r="F793" t="s">
        <v>71</v>
      </c>
      <c r="G793" s="1">
        <v>45548</v>
      </c>
      <c r="H793" s="8">
        <f>MONTH(tbl_CleanLeads[[#This Row],[Lead_Date_Final]])</f>
        <v>9</v>
      </c>
      <c r="I793" t="s">
        <v>7287</v>
      </c>
      <c r="J793" t="s">
        <v>7271</v>
      </c>
      <c r="K793" t="s">
        <v>7288</v>
      </c>
      <c r="L793">
        <f>WEEKDAY(tbl_CleanLeads[[#This Row],[Lead_Date_Final]],2)</f>
        <v>5</v>
      </c>
      <c r="M793" t="s">
        <v>7312</v>
      </c>
      <c r="N793">
        <v>28.6</v>
      </c>
      <c r="O793" s="7">
        <v>3604.33</v>
      </c>
      <c r="P793">
        <v>45</v>
      </c>
      <c r="Q793" t="s">
        <v>7266</v>
      </c>
      <c r="R793">
        <f>IF(UPPER(TRIM(Table2[[#This Row],[Status_Clean]]))="CONVERTED",1,0)</f>
        <v>0</v>
      </c>
      <c r="S793">
        <f>IF(ISNUMBER(MATCH(UPPER(TRIM(Table2[[#This Row],[Status_Clean]])),{"CONTACTED","QUALIFIED","CONVERTED"},0)),1,0)</f>
        <v>1</v>
      </c>
      <c r="T793" cm="1">
        <f t="array" ref="T793">_xlfn.SWITCH(UPPER(TRIM(Table2[[#This Row],[Status_Clean]])),"NEW",1,"CONTACTED",2,"QUALIFIED",3,"CONVERTED",4,"LOST",5,99)</f>
        <v>3</v>
      </c>
      <c r="U793" t="str" cm="1">
        <f t="array" ref="U793">_xlfn.LET(_xlpm.x,IFERROR(VALUE(Table2[[#This Row],[Response_Time_Hours]]),""),IF(_xlpm.x="","CHECK",_xlfn.IFS(_xlpm.x&lt;=1,"Immediate",_xlpm.x&lt;=6,"Fast",_xlpm.x&lt;=24,"Moderate",_xlpm.x&gt;24,"Delayed")))</f>
        <v>Delayed</v>
      </c>
      <c r="V793">
        <f>FLOOR(tbl_CleanLeads[[#This Row],[Response_Time_Hours]],6)</f>
        <v>24</v>
      </c>
      <c r="W793" t="str" cm="1">
        <f t="array" ref="W793">IF(Table2[[#This Row],[Interaction_Count_Final]]="","N/A",_xlfn.IFS(Table2[[#This Row],[Interaction_Count_Final]]&lt;=2,"Low",Table2[[#This Row],[Interaction_Count_Final]]&lt;=5,"Medium",Table2[[#This Row],[Interaction_Count_Final]]&gt;=6,"High",TRUE,"CHECK"))</f>
        <v>High</v>
      </c>
      <c r="X793" t="b">
        <f t="shared" si="12"/>
        <v>1</v>
      </c>
      <c r="Y793" t="b">
        <f>tbl_CleanLeads[[#This Row],[Response_Time_Hours]]&gt;24</f>
        <v>1</v>
      </c>
      <c r="Z793" s="13" t="b">
        <f>tbl_CleanLeads[[#This Row],[Response_Time_Hours]]&gt;72</f>
        <v>0</v>
      </c>
      <c r="AA793" s="13" t="b">
        <f>tbl_CleanLeads[[#This Row],[Status_Clean]]="Converted"</f>
        <v>0</v>
      </c>
    </row>
    <row r="794" spans="1:27">
      <c r="A794" t="s">
        <v>63</v>
      </c>
      <c r="B794" t="s">
        <v>2495</v>
      </c>
      <c r="C794" t="s">
        <v>2496</v>
      </c>
      <c r="D794" t="s">
        <v>7268</v>
      </c>
      <c r="E794" t="s">
        <v>311</v>
      </c>
      <c r="F794" t="s">
        <v>193</v>
      </c>
      <c r="G794" s="1">
        <v>45557</v>
      </c>
      <c r="H794" s="8">
        <f>MONTH(tbl_CleanLeads[[#This Row],[Lead_Date_Final]])</f>
        <v>9</v>
      </c>
      <c r="I794" t="s">
        <v>7287</v>
      </c>
      <c r="J794" t="s">
        <v>7271</v>
      </c>
      <c r="K794" t="s">
        <v>7288</v>
      </c>
      <c r="L794">
        <f>WEEKDAY(tbl_CleanLeads[[#This Row],[Lead_Date_Final]],2)</f>
        <v>7</v>
      </c>
      <c r="M794" t="s">
        <v>7293</v>
      </c>
      <c r="N794">
        <v>13.6</v>
      </c>
      <c r="O794" s="7">
        <v>4053.56</v>
      </c>
      <c r="P794">
        <v>15</v>
      </c>
      <c r="Q794" t="s">
        <v>7273</v>
      </c>
      <c r="R794">
        <f>IF(UPPER(TRIM(Table2[[#This Row],[Status_Clean]]))="CONVERTED",1,0)</f>
        <v>0</v>
      </c>
      <c r="S794">
        <f>IF(ISNUMBER(MATCH(UPPER(TRIM(Table2[[#This Row],[Status_Clean]])),{"CONTACTED","QUALIFIED","CONVERTED"},0)),1,0)</f>
        <v>0</v>
      </c>
      <c r="T794" cm="1">
        <f t="array" ref="T794">_xlfn.SWITCH(UPPER(TRIM(Table2[[#This Row],[Status_Clean]])),"NEW",1,"CONTACTED",2,"QUALIFIED",3,"CONVERTED",4,"LOST",5,99)</f>
        <v>1</v>
      </c>
      <c r="U794" t="str" cm="1">
        <f t="array" ref="U794">_xlfn.LET(_xlpm.x,IFERROR(VALUE(Table2[[#This Row],[Response_Time_Hours]]),""),IF(_xlpm.x="","CHECK",_xlfn.IFS(_xlpm.x&lt;=1,"Immediate",_xlpm.x&lt;=6,"Fast",_xlpm.x&lt;=24,"Moderate",_xlpm.x&gt;24,"Delayed")))</f>
        <v>Moderate</v>
      </c>
      <c r="V794">
        <f>FLOOR(tbl_CleanLeads[[#This Row],[Response_Time_Hours]],6)</f>
        <v>12</v>
      </c>
      <c r="W794" t="str" cm="1">
        <f t="array" ref="W794">IF(Table2[[#This Row],[Interaction_Count_Final]]="","N/A",_xlfn.IFS(Table2[[#This Row],[Interaction_Count_Final]]&lt;=2,"Low",Table2[[#This Row],[Interaction_Count_Final]]&lt;=5,"Medium",Table2[[#This Row],[Interaction_Count_Final]]&gt;=6,"High",TRUE,"CHECK"))</f>
        <v>High</v>
      </c>
      <c r="X794" t="b">
        <f t="shared" si="12"/>
        <v>1</v>
      </c>
      <c r="Y794" t="b">
        <f>tbl_CleanLeads[[#This Row],[Response_Time_Hours]]&gt;24</f>
        <v>0</v>
      </c>
      <c r="Z794" s="13" t="b">
        <f>tbl_CleanLeads[[#This Row],[Response_Time_Hours]]&gt;72</f>
        <v>0</v>
      </c>
      <c r="AA794" s="13" t="b">
        <f>tbl_CleanLeads[[#This Row],[Status_Clean]]="Converted"</f>
        <v>0</v>
      </c>
    </row>
    <row r="795" spans="1:27">
      <c r="A795" t="s">
        <v>63</v>
      </c>
      <c r="B795" t="s">
        <v>2497</v>
      </c>
      <c r="C795" t="s">
        <v>2498</v>
      </c>
      <c r="D795" t="s">
        <v>7268</v>
      </c>
      <c r="E795" t="s">
        <v>792</v>
      </c>
      <c r="F795" t="s">
        <v>173</v>
      </c>
      <c r="G795" s="1">
        <v>45435</v>
      </c>
      <c r="H795" s="8">
        <f>MONTH(tbl_CleanLeads[[#This Row],[Lead_Date_Final]])</f>
        <v>5</v>
      </c>
      <c r="I795" t="s">
        <v>7314</v>
      </c>
      <c r="J795" t="s">
        <v>7271</v>
      </c>
      <c r="K795" t="s">
        <v>7277</v>
      </c>
      <c r="L795">
        <f>WEEKDAY(tbl_CleanLeads[[#This Row],[Lead_Date_Final]],2)</f>
        <v>4</v>
      </c>
      <c r="M795" t="s">
        <v>7285</v>
      </c>
      <c r="N795">
        <v>33.599999999999994</v>
      </c>
      <c r="O795" s="7">
        <v>1894.24</v>
      </c>
      <c r="P795">
        <v>50</v>
      </c>
      <c r="Q795" t="s">
        <v>7289</v>
      </c>
      <c r="R795">
        <f>IF(UPPER(TRIM(Table2[[#This Row],[Status_Clean]]))="CONVERTED",1,0)</f>
        <v>0</v>
      </c>
      <c r="S795">
        <f>IF(ISNUMBER(MATCH(UPPER(TRIM(Table2[[#This Row],[Status_Clean]])),{"CONTACTED","QUALIFIED","CONVERTED"},0)),1,0)</f>
        <v>0</v>
      </c>
      <c r="T795" cm="1">
        <f t="array" ref="T795">_xlfn.SWITCH(UPPER(TRIM(Table2[[#This Row],[Status_Clean]])),"NEW",1,"CONTACTED",2,"QUALIFIED",3,"CONVERTED",4,"LOST",5,99)</f>
        <v>5</v>
      </c>
      <c r="U795" t="str" cm="1">
        <f t="array" ref="U795">_xlfn.LET(_xlpm.x,IFERROR(VALUE(Table2[[#This Row],[Response_Time_Hours]]),""),IF(_xlpm.x="","CHECK",_xlfn.IFS(_xlpm.x&lt;=1,"Immediate",_xlpm.x&lt;=6,"Fast",_xlpm.x&lt;=24,"Moderate",_xlpm.x&gt;24,"Delayed")))</f>
        <v>Delayed</v>
      </c>
      <c r="V795">
        <f>FLOOR(tbl_CleanLeads[[#This Row],[Response_Time_Hours]],6)</f>
        <v>30</v>
      </c>
      <c r="W795" t="str" cm="1">
        <f t="array" ref="W795">IF(Table2[[#This Row],[Interaction_Count_Final]]="","N/A",_xlfn.IFS(Table2[[#This Row],[Interaction_Count_Final]]&lt;=2,"Low",Table2[[#This Row],[Interaction_Count_Final]]&lt;=5,"Medium",Table2[[#This Row],[Interaction_Count_Final]]&gt;=6,"High",TRUE,"CHECK"))</f>
        <v>High</v>
      </c>
      <c r="X795" t="b">
        <f t="shared" si="12"/>
        <v>1</v>
      </c>
      <c r="Y795" t="b">
        <f>tbl_CleanLeads[[#This Row],[Response_Time_Hours]]&gt;24</f>
        <v>1</v>
      </c>
      <c r="Z795" s="13" t="b">
        <f>tbl_CleanLeads[[#This Row],[Response_Time_Hours]]&gt;72</f>
        <v>0</v>
      </c>
      <c r="AA795" s="13" t="b">
        <f>tbl_CleanLeads[[#This Row],[Status_Clean]]="Converted"</f>
        <v>0</v>
      </c>
    </row>
    <row r="796" spans="1:27">
      <c r="A796" t="s">
        <v>102</v>
      </c>
      <c r="B796" t="s">
        <v>2499</v>
      </c>
      <c r="C796" t="s">
        <v>2500</v>
      </c>
      <c r="D796" t="s">
        <v>7274</v>
      </c>
      <c r="E796" t="s">
        <v>106</v>
      </c>
      <c r="F796" t="s">
        <v>193</v>
      </c>
      <c r="G796" s="1">
        <v>45147</v>
      </c>
      <c r="H796" s="8">
        <f>MONTH(tbl_CleanLeads[[#This Row],[Lead_Date_Final]])</f>
        <v>8</v>
      </c>
      <c r="I796" t="s">
        <v>7310</v>
      </c>
      <c r="J796" t="s">
        <v>7263</v>
      </c>
      <c r="K796" t="s">
        <v>7288</v>
      </c>
      <c r="L796">
        <f>WEEKDAY(tbl_CleanLeads[[#This Row],[Lead_Date_Final]],2)</f>
        <v>3</v>
      </c>
      <c r="M796" t="s">
        <v>7272</v>
      </c>
      <c r="N796">
        <v>9</v>
      </c>
      <c r="O796" s="7">
        <v>4090.22</v>
      </c>
      <c r="P796">
        <v>23</v>
      </c>
      <c r="Q796" t="s">
        <v>7273</v>
      </c>
      <c r="R796">
        <f>IF(UPPER(TRIM(Table2[[#This Row],[Status_Clean]]))="CONVERTED",1,0)</f>
        <v>0</v>
      </c>
      <c r="S796">
        <f>IF(ISNUMBER(MATCH(UPPER(TRIM(Table2[[#This Row],[Status_Clean]])),{"CONTACTED","QUALIFIED","CONVERTED"},0)),1,0)</f>
        <v>0</v>
      </c>
      <c r="T796" cm="1">
        <f t="array" ref="T796">_xlfn.SWITCH(UPPER(TRIM(Table2[[#This Row],[Status_Clean]])),"NEW",1,"CONTACTED",2,"QUALIFIED",3,"CONVERTED",4,"LOST",5,99)</f>
        <v>1</v>
      </c>
      <c r="U796" t="str" cm="1">
        <f t="array" ref="U796">_xlfn.LET(_xlpm.x,IFERROR(VALUE(Table2[[#This Row],[Response_Time_Hours]]),""),IF(_xlpm.x="","CHECK",_xlfn.IFS(_xlpm.x&lt;=1,"Immediate",_xlpm.x&lt;=6,"Fast",_xlpm.x&lt;=24,"Moderate",_xlpm.x&gt;24,"Delayed")))</f>
        <v>Moderate</v>
      </c>
      <c r="V796">
        <f>FLOOR(tbl_CleanLeads[[#This Row],[Response_Time_Hours]],6)</f>
        <v>6</v>
      </c>
      <c r="W796" t="str" cm="1">
        <f t="array" ref="W796">IF(Table2[[#This Row],[Interaction_Count_Final]]="","N/A",_xlfn.IFS(Table2[[#This Row],[Interaction_Count_Final]]&lt;=2,"Low",Table2[[#This Row],[Interaction_Count_Final]]&lt;=5,"Medium",Table2[[#This Row],[Interaction_Count_Final]]&gt;=6,"High",TRUE,"CHECK"))</f>
        <v>High</v>
      </c>
      <c r="X796" t="b">
        <f t="shared" si="12"/>
        <v>1</v>
      </c>
      <c r="Y796" t="b">
        <f>tbl_CleanLeads[[#This Row],[Response_Time_Hours]]&gt;24</f>
        <v>0</v>
      </c>
      <c r="Z796" s="13" t="b">
        <f>tbl_CleanLeads[[#This Row],[Response_Time_Hours]]&gt;72</f>
        <v>0</v>
      </c>
      <c r="AA796" s="13" t="b">
        <f>tbl_CleanLeads[[#This Row],[Status_Clean]]="Converted"</f>
        <v>0</v>
      </c>
    </row>
    <row r="797" spans="1:27">
      <c r="A797" t="s">
        <v>63</v>
      </c>
      <c r="B797" t="s">
        <v>2503</v>
      </c>
      <c r="C797" t="s">
        <v>2504</v>
      </c>
      <c r="D797" t="s">
        <v>7258</v>
      </c>
      <c r="E797" t="s">
        <v>473</v>
      </c>
      <c r="F797" t="s">
        <v>125</v>
      </c>
      <c r="G797" s="1">
        <v>45541</v>
      </c>
      <c r="H797" s="8">
        <f>MONTH(tbl_CleanLeads[[#This Row],[Lead_Date_Final]])</f>
        <v>9</v>
      </c>
      <c r="I797" t="s">
        <v>7287</v>
      </c>
      <c r="J797" t="s">
        <v>7271</v>
      </c>
      <c r="K797" t="s">
        <v>7288</v>
      </c>
      <c r="L797">
        <f>WEEKDAY(tbl_CleanLeads[[#This Row],[Lead_Date_Final]],2)</f>
        <v>5</v>
      </c>
      <c r="M797" t="s">
        <v>7312</v>
      </c>
      <c r="N797">
        <v>6.1</v>
      </c>
      <c r="O797" s="7">
        <v>1603.76</v>
      </c>
      <c r="P797">
        <v>44</v>
      </c>
      <c r="Q797" t="s">
        <v>7289</v>
      </c>
      <c r="R797">
        <f>IF(UPPER(TRIM(Table2[[#This Row],[Status_Clean]]))="CONVERTED",1,0)</f>
        <v>0</v>
      </c>
      <c r="S797">
        <f>IF(ISNUMBER(MATCH(UPPER(TRIM(Table2[[#This Row],[Status_Clean]])),{"CONTACTED","QUALIFIED","CONVERTED"},0)),1,0)</f>
        <v>1</v>
      </c>
      <c r="T797" cm="1">
        <f t="array" ref="T797">_xlfn.SWITCH(UPPER(TRIM(Table2[[#This Row],[Status_Clean]])),"NEW",1,"CONTACTED",2,"QUALIFIED",3,"CONVERTED",4,"LOST",5,99)</f>
        <v>2</v>
      </c>
      <c r="U797" t="str" cm="1">
        <f t="array" ref="U797">_xlfn.LET(_xlpm.x,IFERROR(VALUE(Table2[[#This Row],[Response_Time_Hours]]),""),IF(_xlpm.x="","CHECK",_xlfn.IFS(_xlpm.x&lt;=1,"Immediate",_xlpm.x&lt;=6,"Fast",_xlpm.x&lt;=24,"Moderate",_xlpm.x&gt;24,"Delayed")))</f>
        <v>Moderate</v>
      </c>
      <c r="V797">
        <f>FLOOR(tbl_CleanLeads[[#This Row],[Response_Time_Hours]],6)</f>
        <v>6</v>
      </c>
      <c r="W797" t="str" cm="1">
        <f t="array" ref="W797">IF(Table2[[#This Row],[Interaction_Count_Final]]="","N/A",_xlfn.IFS(Table2[[#This Row],[Interaction_Count_Final]]&lt;=2,"Low",Table2[[#This Row],[Interaction_Count_Final]]&lt;=5,"Medium",Table2[[#This Row],[Interaction_Count_Final]]&gt;=6,"High",TRUE,"CHECK"))</f>
        <v>High</v>
      </c>
      <c r="X797" t="b">
        <f t="shared" si="12"/>
        <v>1</v>
      </c>
      <c r="Y797" t="b">
        <f>tbl_CleanLeads[[#This Row],[Response_Time_Hours]]&gt;24</f>
        <v>0</v>
      </c>
      <c r="Z797" s="13" t="b">
        <f>tbl_CleanLeads[[#This Row],[Response_Time_Hours]]&gt;72</f>
        <v>0</v>
      </c>
      <c r="AA797" s="13" t="b">
        <f>tbl_CleanLeads[[#This Row],[Status_Clean]]="Converted"</f>
        <v>0</v>
      </c>
    </row>
    <row r="798" spans="1:27">
      <c r="A798" t="s">
        <v>70</v>
      </c>
      <c r="B798" t="s">
        <v>2506</v>
      </c>
      <c r="C798" t="s">
        <v>2507</v>
      </c>
      <c r="D798" t="s">
        <v>7274</v>
      </c>
      <c r="E798" t="s">
        <v>469</v>
      </c>
      <c r="F798" t="s">
        <v>173</v>
      </c>
      <c r="G798" s="1">
        <v>45058</v>
      </c>
      <c r="H798" s="8">
        <f>MONTH(tbl_CleanLeads[[#This Row],[Lead_Date_Final]])</f>
        <v>5</v>
      </c>
      <c r="I798" t="s">
        <v>7314</v>
      </c>
      <c r="J798" t="s">
        <v>7263</v>
      </c>
      <c r="K798" t="s">
        <v>7277</v>
      </c>
      <c r="L798">
        <f>WEEKDAY(tbl_CleanLeads[[#This Row],[Lead_Date_Final]],2)</f>
        <v>5</v>
      </c>
      <c r="M798" t="s">
        <v>7312</v>
      </c>
      <c r="N798">
        <v>62</v>
      </c>
      <c r="O798" s="7">
        <v>3398.92</v>
      </c>
      <c r="P798">
        <v>14</v>
      </c>
      <c r="Q798" t="s">
        <v>7266</v>
      </c>
      <c r="R798">
        <f>IF(UPPER(TRIM(Table2[[#This Row],[Status_Clean]]))="CONVERTED",1,0)</f>
        <v>0</v>
      </c>
      <c r="S798">
        <f>IF(ISNUMBER(MATCH(UPPER(TRIM(Table2[[#This Row],[Status_Clean]])),{"CONTACTED","QUALIFIED","CONVERTED"},0)),1,0)</f>
        <v>0</v>
      </c>
      <c r="T798" cm="1">
        <f t="array" ref="T798">_xlfn.SWITCH(UPPER(TRIM(Table2[[#This Row],[Status_Clean]])),"NEW",1,"CONTACTED",2,"QUALIFIED",3,"CONVERTED",4,"LOST",5,99)</f>
        <v>5</v>
      </c>
      <c r="U798" t="str" cm="1">
        <f t="array" ref="U798">_xlfn.LET(_xlpm.x,IFERROR(VALUE(Table2[[#This Row],[Response_Time_Hours]]),""),IF(_xlpm.x="","CHECK",_xlfn.IFS(_xlpm.x&lt;=1,"Immediate",_xlpm.x&lt;=6,"Fast",_xlpm.x&lt;=24,"Moderate",_xlpm.x&gt;24,"Delayed")))</f>
        <v>Delayed</v>
      </c>
      <c r="V798">
        <f>FLOOR(tbl_CleanLeads[[#This Row],[Response_Time_Hours]],6)</f>
        <v>60</v>
      </c>
      <c r="W798" t="str" cm="1">
        <f t="array" ref="W798">IF(Table2[[#This Row],[Interaction_Count_Final]]="","N/A",_xlfn.IFS(Table2[[#This Row],[Interaction_Count_Final]]&lt;=2,"Low",Table2[[#This Row],[Interaction_Count_Final]]&lt;=5,"Medium",Table2[[#This Row],[Interaction_Count_Final]]&gt;=6,"High",TRUE,"CHECK"))</f>
        <v>High</v>
      </c>
      <c r="X798" t="b">
        <f t="shared" si="12"/>
        <v>1</v>
      </c>
      <c r="Y798" t="b">
        <f>tbl_CleanLeads[[#This Row],[Response_Time_Hours]]&gt;24</f>
        <v>1</v>
      </c>
      <c r="Z798" s="13" t="b">
        <f>tbl_CleanLeads[[#This Row],[Response_Time_Hours]]&gt;72</f>
        <v>0</v>
      </c>
      <c r="AA798" s="13" t="b">
        <f>tbl_CleanLeads[[#This Row],[Status_Clean]]="Converted"</f>
        <v>0</v>
      </c>
    </row>
    <row r="799" spans="1:27">
      <c r="A799" t="s">
        <v>102</v>
      </c>
      <c r="B799" t="s">
        <v>2508</v>
      </c>
      <c r="C799" t="s">
        <v>2509</v>
      </c>
      <c r="D799" t="s">
        <v>7303</v>
      </c>
      <c r="E799" t="s">
        <v>254</v>
      </c>
      <c r="F799" t="s">
        <v>173</v>
      </c>
      <c r="G799" s="1">
        <v>45647</v>
      </c>
      <c r="H799" s="8">
        <f>MONTH(tbl_CleanLeads[[#This Row],[Lead_Date_Final]])</f>
        <v>12</v>
      </c>
      <c r="I799" t="s">
        <v>7262</v>
      </c>
      <c r="J799" t="s">
        <v>7271</v>
      </c>
      <c r="K799" t="s">
        <v>7264</v>
      </c>
      <c r="L799">
        <f>WEEKDAY(tbl_CleanLeads[[#This Row],[Lead_Date_Final]],2)</f>
        <v>6</v>
      </c>
      <c r="M799" t="s">
        <v>7278</v>
      </c>
      <c r="N799">
        <v>15.5</v>
      </c>
      <c r="O799" s="7">
        <v>3657.67</v>
      </c>
      <c r="P799">
        <v>12</v>
      </c>
      <c r="Q799" t="s">
        <v>7266</v>
      </c>
      <c r="R799">
        <f>IF(UPPER(TRIM(Table2[[#This Row],[Status_Clean]]))="CONVERTED",1,0)</f>
        <v>0</v>
      </c>
      <c r="S799">
        <f>IF(ISNUMBER(MATCH(UPPER(TRIM(Table2[[#This Row],[Status_Clean]])),{"CONTACTED","QUALIFIED","CONVERTED"},0)),1,0)</f>
        <v>0</v>
      </c>
      <c r="T799" cm="1">
        <f t="array" ref="T799">_xlfn.SWITCH(UPPER(TRIM(Table2[[#This Row],[Status_Clean]])),"NEW",1,"CONTACTED",2,"QUALIFIED",3,"CONVERTED",4,"LOST",5,99)</f>
        <v>5</v>
      </c>
      <c r="U799" t="str" cm="1">
        <f t="array" ref="U799">_xlfn.LET(_xlpm.x,IFERROR(VALUE(Table2[[#This Row],[Response_Time_Hours]]),""),IF(_xlpm.x="","CHECK",_xlfn.IFS(_xlpm.x&lt;=1,"Immediate",_xlpm.x&lt;=6,"Fast",_xlpm.x&lt;=24,"Moderate",_xlpm.x&gt;24,"Delayed")))</f>
        <v>Moderate</v>
      </c>
      <c r="V799">
        <f>FLOOR(tbl_CleanLeads[[#This Row],[Response_Time_Hours]],6)</f>
        <v>12</v>
      </c>
      <c r="W799" t="str" cm="1">
        <f t="array" ref="W799">IF(Table2[[#This Row],[Interaction_Count_Final]]="","N/A",_xlfn.IFS(Table2[[#This Row],[Interaction_Count_Final]]&lt;=2,"Low",Table2[[#This Row],[Interaction_Count_Final]]&lt;=5,"Medium",Table2[[#This Row],[Interaction_Count_Final]]&gt;=6,"High",TRUE,"CHECK"))</f>
        <v>High</v>
      </c>
      <c r="X799" t="b">
        <f t="shared" si="12"/>
        <v>1</v>
      </c>
      <c r="Y799" t="b">
        <f>tbl_CleanLeads[[#This Row],[Response_Time_Hours]]&gt;24</f>
        <v>0</v>
      </c>
      <c r="Z799" s="13" t="b">
        <f>tbl_CleanLeads[[#This Row],[Response_Time_Hours]]&gt;72</f>
        <v>0</v>
      </c>
      <c r="AA799" s="13" t="b">
        <f>tbl_CleanLeads[[#This Row],[Status_Clean]]="Converted"</f>
        <v>0</v>
      </c>
    </row>
    <row r="800" spans="1:27">
      <c r="A800" t="s">
        <v>90</v>
      </c>
      <c r="B800" t="s">
        <v>2510</v>
      </c>
      <c r="C800" t="s">
        <v>2511</v>
      </c>
      <c r="D800" t="s">
        <v>7280</v>
      </c>
      <c r="E800" t="s">
        <v>254</v>
      </c>
      <c r="F800" t="s">
        <v>193</v>
      </c>
      <c r="G800" s="1">
        <v>45120</v>
      </c>
      <c r="H800" s="8">
        <f>MONTH(tbl_CleanLeads[[#This Row],[Lead_Date_Final]])</f>
        <v>7</v>
      </c>
      <c r="I800" t="s">
        <v>7305</v>
      </c>
      <c r="J800" t="s">
        <v>7263</v>
      </c>
      <c r="K800" t="s">
        <v>7288</v>
      </c>
      <c r="L800">
        <f>WEEKDAY(tbl_CleanLeads[[#This Row],[Lead_Date_Final]],2)</f>
        <v>4</v>
      </c>
      <c r="M800" t="s">
        <v>7285</v>
      </c>
      <c r="N800">
        <v>3.8</v>
      </c>
      <c r="O800" s="7">
        <v>3381.44</v>
      </c>
      <c r="P800">
        <v>34</v>
      </c>
      <c r="Q800" t="s">
        <v>7266</v>
      </c>
      <c r="R800">
        <f>IF(UPPER(TRIM(Table2[[#This Row],[Status_Clean]]))="CONVERTED",1,0)</f>
        <v>0</v>
      </c>
      <c r="S800">
        <f>IF(ISNUMBER(MATCH(UPPER(TRIM(Table2[[#This Row],[Status_Clean]])),{"CONTACTED","QUALIFIED","CONVERTED"},0)),1,0)</f>
        <v>0</v>
      </c>
      <c r="T800" cm="1">
        <f t="array" ref="T800">_xlfn.SWITCH(UPPER(TRIM(Table2[[#This Row],[Status_Clean]])),"NEW",1,"CONTACTED",2,"QUALIFIED",3,"CONVERTED",4,"LOST",5,99)</f>
        <v>1</v>
      </c>
      <c r="U800" t="str" cm="1">
        <f t="array" ref="U800">_xlfn.LET(_xlpm.x,IFERROR(VALUE(Table2[[#This Row],[Response_Time_Hours]]),""),IF(_xlpm.x="","CHECK",_xlfn.IFS(_xlpm.x&lt;=1,"Immediate",_xlpm.x&lt;=6,"Fast",_xlpm.x&lt;=24,"Moderate",_xlpm.x&gt;24,"Delayed")))</f>
        <v>Fast</v>
      </c>
      <c r="V800">
        <f>FLOOR(tbl_CleanLeads[[#This Row],[Response_Time_Hours]],6)</f>
        <v>0</v>
      </c>
      <c r="W800" t="str" cm="1">
        <f t="array" ref="W800">IF(Table2[[#This Row],[Interaction_Count_Final]]="","N/A",_xlfn.IFS(Table2[[#This Row],[Interaction_Count_Final]]&lt;=2,"Low",Table2[[#This Row],[Interaction_Count_Final]]&lt;=5,"Medium",Table2[[#This Row],[Interaction_Count_Final]]&gt;=6,"High",TRUE,"CHECK"))</f>
        <v>High</v>
      </c>
      <c r="X800" t="b">
        <f t="shared" si="12"/>
        <v>1</v>
      </c>
      <c r="Y800" t="b">
        <f>tbl_CleanLeads[[#This Row],[Response_Time_Hours]]&gt;24</f>
        <v>0</v>
      </c>
      <c r="Z800" s="13" t="b">
        <f>tbl_CleanLeads[[#This Row],[Response_Time_Hours]]&gt;72</f>
        <v>0</v>
      </c>
      <c r="AA800" s="13" t="b">
        <f>tbl_CleanLeads[[#This Row],[Status_Clean]]="Converted"</f>
        <v>0</v>
      </c>
    </row>
    <row r="801" spans="1:27">
      <c r="A801" t="s">
        <v>63</v>
      </c>
      <c r="B801" t="s">
        <v>2513</v>
      </c>
      <c r="C801" t="s">
        <v>2514</v>
      </c>
      <c r="D801" t="s">
        <v>7268</v>
      </c>
      <c r="E801" t="s">
        <v>311</v>
      </c>
      <c r="F801" t="s">
        <v>250</v>
      </c>
      <c r="G801" s="1">
        <v>45130</v>
      </c>
      <c r="H801" s="8">
        <f>MONTH(tbl_CleanLeads[[#This Row],[Lead_Date_Final]])</f>
        <v>7</v>
      </c>
      <c r="I801" t="s">
        <v>7305</v>
      </c>
      <c r="J801" t="s">
        <v>7263</v>
      </c>
      <c r="K801" t="s">
        <v>7288</v>
      </c>
      <c r="L801">
        <f>WEEKDAY(tbl_CleanLeads[[#This Row],[Lead_Date_Final]],2)</f>
        <v>7</v>
      </c>
      <c r="M801" t="s">
        <v>7293</v>
      </c>
      <c r="N801">
        <v>16.799999999999997</v>
      </c>
      <c r="O801" s="7">
        <v>4899.33</v>
      </c>
      <c r="P801">
        <v>19</v>
      </c>
      <c r="Q801" t="s">
        <v>7273</v>
      </c>
      <c r="R801">
        <f>IF(UPPER(TRIM(Table2[[#This Row],[Status_Clean]]))="CONVERTED",1,0)</f>
        <v>1</v>
      </c>
      <c r="S801">
        <f>IF(ISNUMBER(MATCH(UPPER(TRIM(Table2[[#This Row],[Status_Clean]])),{"CONTACTED","QUALIFIED","CONVERTED"},0)),1,0)</f>
        <v>1</v>
      </c>
      <c r="T801" cm="1">
        <f t="array" ref="T801">_xlfn.SWITCH(UPPER(TRIM(Table2[[#This Row],[Status_Clean]])),"NEW",1,"CONTACTED",2,"QUALIFIED",3,"CONVERTED",4,"LOST",5,99)</f>
        <v>4</v>
      </c>
      <c r="U801" t="str" cm="1">
        <f t="array" ref="U801">_xlfn.LET(_xlpm.x,IFERROR(VALUE(Table2[[#This Row],[Response_Time_Hours]]),""),IF(_xlpm.x="","CHECK",_xlfn.IFS(_xlpm.x&lt;=1,"Immediate",_xlpm.x&lt;=6,"Fast",_xlpm.x&lt;=24,"Moderate",_xlpm.x&gt;24,"Delayed")))</f>
        <v>Moderate</v>
      </c>
      <c r="V801">
        <f>FLOOR(tbl_CleanLeads[[#This Row],[Response_Time_Hours]],6)</f>
        <v>12</v>
      </c>
      <c r="W801" t="str" cm="1">
        <f t="array" ref="W801">IF(Table2[[#This Row],[Interaction_Count_Final]]="","N/A",_xlfn.IFS(Table2[[#This Row],[Interaction_Count_Final]]&lt;=2,"Low",Table2[[#This Row],[Interaction_Count_Final]]&lt;=5,"Medium",Table2[[#This Row],[Interaction_Count_Final]]&gt;=6,"High",TRUE,"CHECK"))</f>
        <v>High</v>
      </c>
      <c r="X801" t="b">
        <f t="shared" si="12"/>
        <v>1</v>
      </c>
      <c r="Y801" t="b">
        <f>tbl_CleanLeads[[#This Row],[Response_Time_Hours]]&gt;24</f>
        <v>0</v>
      </c>
      <c r="Z801" s="13" t="b">
        <f>tbl_CleanLeads[[#This Row],[Response_Time_Hours]]&gt;72</f>
        <v>0</v>
      </c>
      <c r="AA801" s="13" t="b">
        <f>tbl_CleanLeads[[#This Row],[Status_Clean]]="Converted"</f>
        <v>1</v>
      </c>
    </row>
    <row r="802" spans="1:27">
      <c r="A802" t="s">
        <v>102</v>
      </c>
      <c r="B802" t="s">
        <v>2516</v>
      </c>
      <c r="C802" t="s">
        <v>2517</v>
      </c>
      <c r="D802" t="s">
        <v>7280</v>
      </c>
      <c r="E802" t="s">
        <v>311</v>
      </c>
      <c r="F802" t="s">
        <v>250</v>
      </c>
      <c r="G802" s="1">
        <v>45405</v>
      </c>
      <c r="H802" s="8">
        <f>MONTH(tbl_CleanLeads[[#This Row],[Lead_Date_Final]])</f>
        <v>4</v>
      </c>
      <c r="I802" t="s">
        <v>7297</v>
      </c>
      <c r="J802" t="s">
        <v>7271</v>
      </c>
      <c r="K802" t="s">
        <v>7277</v>
      </c>
      <c r="L802">
        <f>WEEKDAY(tbl_CleanLeads[[#This Row],[Lead_Date_Final]],2)</f>
        <v>2</v>
      </c>
      <c r="M802" t="s">
        <v>7265</v>
      </c>
      <c r="N802">
        <v>2.2000000000000002</v>
      </c>
      <c r="O802" s="7">
        <v>3070.22</v>
      </c>
      <c r="P802">
        <v>16</v>
      </c>
      <c r="Q802" t="s">
        <v>7266</v>
      </c>
      <c r="R802">
        <f>IF(UPPER(TRIM(Table2[[#This Row],[Status_Clean]]))="CONVERTED",1,0)</f>
        <v>1</v>
      </c>
      <c r="S802">
        <f>IF(ISNUMBER(MATCH(UPPER(TRIM(Table2[[#This Row],[Status_Clean]])),{"CONTACTED","QUALIFIED","CONVERTED"},0)),1,0)</f>
        <v>1</v>
      </c>
      <c r="T802" cm="1">
        <f t="array" ref="T802">_xlfn.SWITCH(UPPER(TRIM(Table2[[#This Row],[Status_Clean]])),"NEW",1,"CONTACTED",2,"QUALIFIED",3,"CONVERTED",4,"LOST",5,99)</f>
        <v>4</v>
      </c>
      <c r="U802" t="str" cm="1">
        <f t="array" ref="U802">_xlfn.LET(_xlpm.x,IFERROR(VALUE(Table2[[#This Row],[Response_Time_Hours]]),""),IF(_xlpm.x="","CHECK",_xlfn.IFS(_xlpm.x&lt;=1,"Immediate",_xlpm.x&lt;=6,"Fast",_xlpm.x&lt;=24,"Moderate",_xlpm.x&gt;24,"Delayed")))</f>
        <v>Fast</v>
      </c>
      <c r="V802">
        <f>FLOOR(tbl_CleanLeads[[#This Row],[Response_Time_Hours]],6)</f>
        <v>0</v>
      </c>
      <c r="W802" t="str" cm="1">
        <f t="array" ref="W802">IF(Table2[[#This Row],[Interaction_Count_Final]]="","N/A",_xlfn.IFS(Table2[[#This Row],[Interaction_Count_Final]]&lt;=2,"Low",Table2[[#This Row],[Interaction_Count_Final]]&lt;=5,"Medium",Table2[[#This Row],[Interaction_Count_Final]]&gt;=6,"High",TRUE,"CHECK"))</f>
        <v>High</v>
      </c>
      <c r="X802" t="b">
        <f t="shared" si="12"/>
        <v>1</v>
      </c>
      <c r="Y802" t="b">
        <f>tbl_CleanLeads[[#This Row],[Response_Time_Hours]]&gt;24</f>
        <v>0</v>
      </c>
      <c r="Z802" s="13" t="b">
        <f>tbl_CleanLeads[[#This Row],[Response_Time_Hours]]&gt;72</f>
        <v>0</v>
      </c>
      <c r="AA802" s="13" t="b">
        <f>tbl_CleanLeads[[#This Row],[Status_Clean]]="Converted"</f>
        <v>1</v>
      </c>
    </row>
    <row r="803" spans="1:27">
      <c r="A803" t="s">
        <v>63</v>
      </c>
      <c r="B803" t="s">
        <v>2520</v>
      </c>
      <c r="C803" t="s">
        <v>7974</v>
      </c>
      <c r="D803" t="s">
        <v>7258</v>
      </c>
      <c r="E803" t="s">
        <v>106</v>
      </c>
      <c r="F803" t="s">
        <v>250</v>
      </c>
      <c r="G803" s="1">
        <v>45645</v>
      </c>
      <c r="H803" s="8">
        <f>MONTH(tbl_CleanLeads[[#This Row],[Lead_Date_Final]])</f>
        <v>12</v>
      </c>
      <c r="I803" t="s">
        <v>7262</v>
      </c>
      <c r="J803" t="s">
        <v>7271</v>
      </c>
      <c r="K803" t="s">
        <v>7264</v>
      </c>
      <c r="L803">
        <f>WEEKDAY(tbl_CleanLeads[[#This Row],[Lead_Date_Final]],2)</f>
        <v>4</v>
      </c>
      <c r="M803" t="s">
        <v>7285</v>
      </c>
      <c r="N803">
        <v>69.5</v>
      </c>
      <c r="O803" s="7">
        <v>3359.62</v>
      </c>
      <c r="P803">
        <v>21</v>
      </c>
      <c r="Q803" t="s">
        <v>7266</v>
      </c>
      <c r="R803">
        <f>IF(UPPER(TRIM(Table2[[#This Row],[Status_Clean]]))="CONVERTED",1,0)</f>
        <v>1</v>
      </c>
      <c r="S803">
        <f>IF(ISNUMBER(MATCH(UPPER(TRIM(Table2[[#This Row],[Status_Clean]])),{"CONTACTED","QUALIFIED","CONVERTED"},0)),1,0)</f>
        <v>1</v>
      </c>
      <c r="T803" cm="1">
        <f t="array" ref="T803">_xlfn.SWITCH(UPPER(TRIM(Table2[[#This Row],[Status_Clean]])),"NEW",1,"CONTACTED",2,"QUALIFIED",3,"CONVERTED",4,"LOST",5,99)</f>
        <v>4</v>
      </c>
      <c r="U803" t="str" cm="1">
        <f t="array" ref="U803">_xlfn.LET(_xlpm.x,IFERROR(VALUE(Table2[[#This Row],[Response_Time_Hours]]),""),IF(_xlpm.x="","CHECK",_xlfn.IFS(_xlpm.x&lt;=1,"Immediate",_xlpm.x&lt;=6,"Fast",_xlpm.x&lt;=24,"Moderate",_xlpm.x&gt;24,"Delayed")))</f>
        <v>Delayed</v>
      </c>
      <c r="V803">
        <f>FLOOR(tbl_CleanLeads[[#This Row],[Response_Time_Hours]],6)</f>
        <v>66</v>
      </c>
      <c r="W803" t="str" cm="1">
        <f t="array" ref="W803">IF(Table2[[#This Row],[Interaction_Count_Final]]="","N/A",_xlfn.IFS(Table2[[#This Row],[Interaction_Count_Final]]&lt;=2,"Low",Table2[[#This Row],[Interaction_Count_Final]]&lt;=5,"Medium",Table2[[#This Row],[Interaction_Count_Final]]&gt;=6,"High",TRUE,"CHECK"))</f>
        <v>High</v>
      </c>
      <c r="X803" t="b">
        <f t="shared" si="12"/>
        <v>1</v>
      </c>
      <c r="Y803" t="b">
        <f>tbl_CleanLeads[[#This Row],[Response_Time_Hours]]&gt;24</f>
        <v>1</v>
      </c>
      <c r="Z803" s="13" t="b">
        <f>tbl_CleanLeads[[#This Row],[Response_Time_Hours]]&gt;72</f>
        <v>0</v>
      </c>
      <c r="AA803" s="13" t="b">
        <f>tbl_CleanLeads[[#This Row],[Status_Clean]]="Converted"</f>
        <v>1</v>
      </c>
    </row>
    <row r="804" spans="1:27">
      <c r="A804" t="s">
        <v>90</v>
      </c>
      <c r="B804" t="s">
        <v>2523</v>
      </c>
      <c r="C804" t="s">
        <v>2524</v>
      </c>
      <c r="D804" t="s">
        <v>7303</v>
      </c>
      <c r="E804" t="s">
        <v>123</v>
      </c>
      <c r="F804" t="s">
        <v>250</v>
      </c>
      <c r="G804" s="1">
        <v>44968</v>
      </c>
      <c r="H804" s="8">
        <f>MONTH(tbl_CleanLeads[[#This Row],[Lead_Date_Final]])</f>
        <v>2</v>
      </c>
      <c r="I804" t="s">
        <v>7283</v>
      </c>
      <c r="J804" t="s">
        <v>7263</v>
      </c>
      <c r="K804" t="s">
        <v>7284</v>
      </c>
      <c r="L804">
        <f>WEEKDAY(tbl_CleanLeads[[#This Row],[Lead_Date_Final]],2)</f>
        <v>6</v>
      </c>
      <c r="M804" t="s">
        <v>7278</v>
      </c>
      <c r="N804">
        <v>39</v>
      </c>
      <c r="O804" s="7">
        <v>4399.53</v>
      </c>
      <c r="P804">
        <v>49</v>
      </c>
      <c r="Q804" t="s">
        <v>7273</v>
      </c>
      <c r="R804">
        <f>IF(UPPER(TRIM(Table2[[#This Row],[Status_Clean]]))="CONVERTED",1,0)</f>
        <v>1</v>
      </c>
      <c r="S804">
        <f>IF(ISNUMBER(MATCH(UPPER(TRIM(Table2[[#This Row],[Status_Clean]])),{"CONTACTED","QUALIFIED","CONVERTED"},0)),1,0)</f>
        <v>1</v>
      </c>
      <c r="T804" cm="1">
        <f t="array" ref="T804">_xlfn.SWITCH(UPPER(TRIM(Table2[[#This Row],[Status_Clean]])),"NEW",1,"CONTACTED",2,"QUALIFIED",3,"CONVERTED",4,"LOST",5,99)</f>
        <v>4</v>
      </c>
      <c r="U804" t="str" cm="1">
        <f t="array" ref="U804">_xlfn.LET(_xlpm.x,IFERROR(VALUE(Table2[[#This Row],[Response_Time_Hours]]),""),IF(_xlpm.x="","CHECK",_xlfn.IFS(_xlpm.x&lt;=1,"Immediate",_xlpm.x&lt;=6,"Fast",_xlpm.x&lt;=24,"Moderate",_xlpm.x&gt;24,"Delayed")))</f>
        <v>Delayed</v>
      </c>
      <c r="V804">
        <f>FLOOR(tbl_CleanLeads[[#This Row],[Response_Time_Hours]],6)</f>
        <v>36</v>
      </c>
      <c r="W804" t="str" cm="1">
        <f t="array" ref="W804">IF(Table2[[#This Row],[Interaction_Count_Final]]="","N/A",_xlfn.IFS(Table2[[#This Row],[Interaction_Count_Final]]&lt;=2,"Low",Table2[[#This Row],[Interaction_Count_Final]]&lt;=5,"Medium",Table2[[#This Row],[Interaction_Count_Final]]&gt;=6,"High",TRUE,"CHECK"))</f>
        <v>High</v>
      </c>
      <c r="X804" t="b">
        <f t="shared" si="12"/>
        <v>1</v>
      </c>
      <c r="Y804" t="b">
        <f>tbl_CleanLeads[[#This Row],[Response_Time_Hours]]&gt;24</f>
        <v>1</v>
      </c>
      <c r="Z804" s="13" t="b">
        <f>tbl_CleanLeads[[#This Row],[Response_Time_Hours]]&gt;72</f>
        <v>0</v>
      </c>
      <c r="AA804" s="13" t="b">
        <f>tbl_CleanLeads[[#This Row],[Status_Clean]]="Converted"</f>
        <v>1</v>
      </c>
    </row>
    <row r="805" spans="1:27">
      <c r="A805" t="s">
        <v>90</v>
      </c>
      <c r="B805" t="s">
        <v>2526</v>
      </c>
      <c r="C805" t="s">
        <v>2527</v>
      </c>
      <c r="D805" t="s">
        <v>7274</v>
      </c>
      <c r="E805" t="s">
        <v>469</v>
      </c>
      <c r="F805" t="s">
        <v>173</v>
      </c>
      <c r="G805" s="1">
        <v>45342</v>
      </c>
      <c r="H805" s="8">
        <f>MONTH(tbl_CleanLeads[[#This Row],[Lead_Date_Final]])</f>
        <v>2</v>
      </c>
      <c r="I805" t="s">
        <v>7283</v>
      </c>
      <c r="J805" t="s">
        <v>7271</v>
      </c>
      <c r="K805" t="s">
        <v>7284</v>
      </c>
      <c r="L805">
        <f>WEEKDAY(tbl_CleanLeads[[#This Row],[Lead_Date_Final]],2)</f>
        <v>2</v>
      </c>
      <c r="M805" t="s">
        <v>7265</v>
      </c>
      <c r="N805">
        <v>59</v>
      </c>
      <c r="O805" s="7">
        <v>1450.09</v>
      </c>
      <c r="P805">
        <v>6</v>
      </c>
      <c r="Q805" t="s">
        <v>7289</v>
      </c>
      <c r="R805">
        <f>IF(UPPER(TRIM(Table2[[#This Row],[Status_Clean]]))="CONVERTED",1,0)</f>
        <v>0</v>
      </c>
      <c r="S805">
        <f>IF(ISNUMBER(MATCH(UPPER(TRIM(Table2[[#This Row],[Status_Clean]])),{"CONTACTED","QUALIFIED","CONVERTED"},0)),1,0)</f>
        <v>0</v>
      </c>
      <c r="T805" cm="1">
        <f t="array" ref="T805">_xlfn.SWITCH(UPPER(TRIM(Table2[[#This Row],[Status_Clean]])),"NEW",1,"CONTACTED",2,"QUALIFIED",3,"CONVERTED",4,"LOST",5,99)</f>
        <v>5</v>
      </c>
      <c r="U805" t="str" cm="1">
        <f t="array" ref="U805">_xlfn.LET(_xlpm.x,IFERROR(VALUE(Table2[[#This Row],[Response_Time_Hours]]),""),IF(_xlpm.x="","CHECK",_xlfn.IFS(_xlpm.x&lt;=1,"Immediate",_xlpm.x&lt;=6,"Fast",_xlpm.x&lt;=24,"Moderate",_xlpm.x&gt;24,"Delayed")))</f>
        <v>Delayed</v>
      </c>
      <c r="V805">
        <f>FLOOR(tbl_CleanLeads[[#This Row],[Response_Time_Hours]],6)</f>
        <v>54</v>
      </c>
      <c r="W805" t="str" cm="1">
        <f t="array" ref="W805">IF(Table2[[#This Row],[Interaction_Count_Final]]="","N/A",_xlfn.IFS(Table2[[#This Row],[Interaction_Count_Final]]&lt;=2,"Low",Table2[[#This Row],[Interaction_Count_Final]]&lt;=5,"Medium",Table2[[#This Row],[Interaction_Count_Final]]&gt;=6,"High",TRUE,"CHECK"))</f>
        <v>High</v>
      </c>
      <c r="X805" t="b">
        <f t="shared" si="12"/>
        <v>1</v>
      </c>
      <c r="Y805" t="b">
        <f>tbl_CleanLeads[[#This Row],[Response_Time_Hours]]&gt;24</f>
        <v>1</v>
      </c>
      <c r="Z805" s="13" t="b">
        <f>tbl_CleanLeads[[#This Row],[Response_Time_Hours]]&gt;72</f>
        <v>0</v>
      </c>
      <c r="AA805" s="13" t="b">
        <f>tbl_CleanLeads[[#This Row],[Status_Clean]]="Converted"</f>
        <v>0</v>
      </c>
    </row>
    <row r="806" spans="1:27">
      <c r="A806" t="s">
        <v>90</v>
      </c>
      <c r="B806" t="s">
        <v>2529</v>
      </c>
      <c r="C806" t="s">
        <v>2530</v>
      </c>
      <c r="D806" t="s">
        <v>7274</v>
      </c>
      <c r="E806" t="s">
        <v>469</v>
      </c>
      <c r="F806" t="s">
        <v>193</v>
      </c>
      <c r="G806" s="1">
        <v>44981</v>
      </c>
      <c r="H806" s="8">
        <f>MONTH(tbl_CleanLeads[[#This Row],[Lead_Date_Final]])</f>
        <v>2</v>
      </c>
      <c r="I806" t="s">
        <v>7283</v>
      </c>
      <c r="J806" t="s">
        <v>7263</v>
      </c>
      <c r="K806" t="s">
        <v>7284</v>
      </c>
      <c r="L806">
        <f>WEEKDAY(tbl_CleanLeads[[#This Row],[Lead_Date_Final]],2)</f>
        <v>5</v>
      </c>
      <c r="M806" t="s">
        <v>7312</v>
      </c>
      <c r="N806">
        <v>69</v>
      </c>
      <c r="O806" s="7">
        <v>1638.86</v>
      </c>
      <c r="P806">
        <v>5</v>
      </c>
      <c r="Q806" t="s">
        <v>7289</v>
      </c>
      <c r="R806">
        <f>IF(UPPER(TRIM(Table2[[#This Row],[Status_Clean]]))="CONVERTED",1,0)</f>
        <v>0</v>
      </c>
      <c r="S806">
        <f>IF(ISNUMBER(MATCH(UPPER(TRIM(Table2[[#This Row],[Status_Clean]])),{"CONTACTED","QUALIFIED","CONVERTED"},0)),1,0)</f>
        <v>0</v>
      </c>
      <c r="T806" cm="1">
        <f t="array" ref="T806">_xlfn.SWITCH(UPPER(TRIM(Table2[[#This Row],[Status_Clean]])),"NEW",1,"CONTACTED",2,"QUALIFIED",3,"CONVERTED",4,"LOST",5,99)</f>
        <v>1</v>
      </c>
      <c r="U806" t="str" cm="1">
        <f t="array" ref="U806">_xlfn.LET(_xlpm.x,IFERROR(VALUE(Table2[[#This Row],[Response_Time_Hours]]),""),IF(_xlpm.x="","CHECK",_xlfn.IFS(_xlpm.x&lt;=1,"Immediate",_xlpm.x&lt;=6,"Fast",_xlpm.x&lt;=24,"Moderate",_xlpm.x&gt;24,"Delayed")))</f>
        <v>Delayed</v>
      </c>
      <c r="V806">
        <f>FLOOR(tbl_CleanLeads[[#This Row],[Response_Time_Hours]],6)</f>
        <v>66</v>
      </c>
      <c r="W806" t="str" cm="1">
        <f t="array" ref="W806">IF(Table2[[#This Row],[Interaction_Count_Final]]="","N/A",_xlfn.IFS(Table2[[#This Row],[Interaction_Count_Final]]&lt;=2,"Low",Table2[[#This Row],[Interaction_Count_Final]]&lt;=5,"Medium",Table2[[#This Row],[Interaction_Count_Final]]&gt;=6,"High",TRUE,"CHECK"))</f>
        <v>Medium</v>
      </c>
      <c r="X806" t="b">
        <f t="shared" si="12"/>
        <v>1</v>
      </c>
      <c r="Y806" t="b">
        <f>tbl_CleanLeads[[#This Row],[Response_Time_Hours]]&gt;24</f>
        <v>1</v>
      </c>
      <c r="Z806" s="13" t="b">
        <f>tbl_CleanLeads[[#This Row],[Response_Time_Hours]]&gt;72</f>
        <v>0</v>
      </c>
      <c r="AA806" s="13" t="b">
        <f>tbl_CleanLeads[[#This Row],[Status_Clean]]="Converted"</f>
        <v>0</v>
      </c>
    </row>
    <row r="807" spans="1:27">
      <c r="A807" t="s">
        <v>63</v>
      </c>
      <c r="B807" t="s">
        <v>2531</v>
      </c>
      <c r="C807" t="s">
        <v>2532</v>
      </c>
      <c r="D807" t="s">
        <v>7268</v>
      </c>
      <c r="E807" t="s">
        <v>363</v>
      </c>
      <c r="F807" t="s">
        <v>125</v>
      </c>
      <c r="G807" s="1">
        <v>45397</v>
      </c>
      <c r="H807" s="8">
        <f>MONTH(tbl_CleanLeads[[#This Row],[Lead_Date_Final]])</f>
        <v>4</v>
      </c>
      <c r="I807" t="s">
        <v>7297</v>
      </c>
      <c r="J807" t="s">
        <v>7271</v>
      </c>
      <c r="K807" t="s">
        <v>7277</v>
      </c>
      <c r="L807">
        <f>WEEKDAY(tbl_CleanLeads[[#This Row],[Lead_Date_Final]],2)</f>
        <v>1</v>
      </c>
      <c r="M807" t="s">
        <v>7298</v>
      </c>
      <c r="N807">
        <v>57.4</v>
      </c>
      <c r="O807" s="7">
        <v>1219.25</v>
      </c>
      <c r="P807">
        <v>6</v>
      </c>
      <c r="Q807" t="s">
        <v>7289</v>
      </c>
      <c r="R807">
        <f>IF(UPPER(TRIM(Table2[[#This Row],[Status_Clean]]))="CONVERTED",1,0)</f>
        <v>0</v>
      </c>
      <c r="S807">
        <f>IF(ISNUMBER(MATCH(UPPER(TRIM(Table2[[#This Row],[Status_Clean]])),{"CONTACTED","QUALIFIED","CONVERTED"},0)),1,0)</f>
        <v>1</v>
      </c>
      <c r="T807" cm="1">
        <f t="array" ref="T807">_xlfn.SWITCH(UPPER(TRIM(Table2[[#This Row],[Status_Clean]])),"NEW",1,"CONTACTED",2,"QUALIFIED",3,"CONVERTED",4,"LOST",5,99)</f>
        <v>2</v>
      </c>
      <c r="U807" t="str" cm="1">
        <f t="array" ref="U807">_xlfn.LET(_xlpm.x,IFERROR(VALUE(Table2[[#This Row],[Response_Time_Hours]]),""),IF(_xlpm.x="","CHECK",_xlfn.IFS(_xlpm.x&lt;=1,"Immediate",_xlpm.x&lt;=6,"Fast",_xlpm.x&lt;=24,"Moderate",_xlpm.x&gt;24,"Delayed")))</f>
        <v>Delayed</v>
      </c>
      <c r="V807">
        <f>FLOOR(tbl_CleanLeads[[#This Row],[Response_Time_Hours]],6)</f>
        <v>54</v>
      </c>
      <c r="W807" t="str" cm="1">
        <f t="array" ref="W807">IF(Table2[[#This Row],[Interaction_Count_Final]]="","N/A",_xlfn.IFS(Table2[[#This Row],[Interaction_Count_Final]]&lt;=2,"Low",Table2[[#This Row],[Interaction_Count_Final]]&lt;=5,"Medium",Table2[[#This Row],[Interaction_Count_Final]]&gt;=6,"High",TRUE,"CHECK"))</f>
        <v>High</v>
      </c>
      <c r="X807" t="b">
        <f t="shared" si="12"/>
        <v>1</v>
      </c>
      <c r="Y807" t="b">
        <f>tbl_CleanLeads[[#This Row],[Response_Time_Hours]]&gt;24</f>
        <v>1</v>
      </c>
      <c r="Z807" s="13" t="b">
        <f>tbl_CleanLeads[[#This Row],[Response_Time_Hours]]&gt;72</f>
        <v>0</v>
      </c>
      <c r="AA807" s="13" t="b">
        <f>tbl_CleanLeads[[#This Row],[Status_Clean]]="Converted"</f>
        <v>0</v>
      </c>
    </row>
    <row r="808" spans="1:27">
      <c r="A808" t="s">
        <v>102</v>
      </c>
      <c r="B808" t="s">
        <v>2534</v>
      </c>
      <c r="C808" t="s">
        <v>2535</v>
      </c>
      <c r="D808" t="s">
        <v>7280</v>
      </c>
      <c r="E808" t="s">
        <v>222</v>
      </c>
      <c r="F808" t="s">
        <v>71</v>
      </c>
      <c r="G808" s="1">
        <v>44959</v>
      </c>
      <c r="H808" s="8">
        <f>MONTH(tbl_CleanLeads[[#This Row],[Lead_Date_Final]])</f>
        <v>2</v>
      </c>
      <c r="I808" t="s">
        <v>7283</v>
      </c>
      <c r="J808" t="s">
        <v>7263</v>
      </c>
      <c r="K808" t="s">
        <v>7284</v>
      </c>
      <c r="L808">
        <f>WEEKDAY(tbl_CleanLeads[[#This Row],[Lead_Date_Final]],2)</f>
        <v>4</v>
      </c>
      <c r="M808" t="s">
        <v>7285</v>
      </c>
      <c r="N808">
        <v>17.7</v>
      </c>
      <c r="O808" s="7">
        <v>1308.03</v>
      </c>
      <c r="P808">
        <v>3</v>
      </c>
      <c r="Q808" t="s">
        <v>7289</v>
      </c>
      <c r="R808">
        <f>IF(UPPER(TRIM(Table2[[#This Row],[Status_Clean]]))="CONVERTED",1,0)</f>
        <v>0</v>
      </c>
      <c r="S808">
        <f>IF(ISNUMBER(MATCH(UPPER(TRIM(Table2[[#This Row],[Status_Clean]])),{"CONTACTED","QUALIFIED","CONVERTED"},0)),1,0)</f>
        <v>1</v>
      </c>
      <c r="T808" cm="1">
        <f t="array" ref="T808">_xlfn.SWITCH(UPPER(TRIM(Table2[[#This Row],[Status_Clean]])),"NEW",1,"CONTACTED",2,"QUALIFIED",3,"CONVERTED",4,"LOST",5,99)</f>
        <v>3</v>
      </c>
      <c r="U808" t="str" cm="1">
        <f t="array" ref="U808">_xlfn.LET(_xlpm.x,IFERROR(VALUE(Table2[[#This Row],[Response_Time_Hours]]),""),IF(_xlpm.x="","CHECK",_xlfn.IFS(_xlpm.x&lt;=1,"Immediate",_xlpm.x&lt;=6,"Fast",_xlpm.x&lt;=24,"Moderate",_xlpm.x&gt;24,"Delayed")))</f>
        <v>Moderate</v>
      </c>
      <c r="V808">
        <f>FLOOR(tbl_CleanLeads[[#This Row],[Response_Time_Hours]],6)</f>
        <v>12</v>
      </c>
      <c r="W808" t="str" cm="1">
        <f t="array" ref="W808">IF(Table2[[#This Row],[Interaction_Count_Final]]="","N/A",_xlfn.IFS(Table2[[#This Row],[Interaction_Count_Final]]&lt;=2,"Low",Table2[[#This Row],[Interaction_Count_Final]]&lt;=5,"Medium",Table2[[#This Row],[Interaction_Count_Final]]&gt;=6,"High",TRUE,"CHECK"))</f>
        <v>Medium</v>
      </c>
      <c r="X808" t="b">
        <f t="shared" si="12"/>
        <v>1</v>
      </c>
      <c r="Y808" t="b">
        <f>tbl_CleanLeads[[#This Row],[Response_Time_Hours]]&gt;24</f>
        <v>0</v>
      </c>
      <c r="Z808" s="13" t="b">
        <f>tbl_CleanLeads[[#This Row],[Response_Time_Hours]]&gt;72</f>
        <v>0</v>
      </c>
      <c r="AA808" s="13" t="b">
        <f>tbl_CleanLeads[[#This Row],[Status_Clean]]="Converted"</f>
        <v>0</v>
      </c>
    </row>
    <row r="809" spans="1:27">
      <c r="A809" t="s">
        <v>102</v>
      </c>
      <c r="B809" t="s">
        <v>2537</v>
      </c>
      <c r="C809" t="s">
        <v>2538</v>
      </c>
      <c r="D809" t="s">
        <v>7280</v>
      </c>
      <c r="E809" t="s">
        <v>123</v>
      </c>
      <c r="F809" t="s">
        <v>250</v>
      </c>
      <c r="G809" s="1">
        <v>45067</v>
      </c>
      <c r="H809" s="8">
        <f>MONTH(tbl_CleanLeads[[#This Row],[Lead_Date_Final]])</f>
        <v>5</v>
      </c>
      <c r="I809" t="s">
        <v>7314</v>
      </c>
      <c r="J809" t="s">
        <v>7263</v>
      </c>
      <c r="K809" t="s">
        <v>7277</v>
      </c>
      <c r="L809">
        <f>WEEKDAY(tbl_CleanLeads[[#This Row],[Lead_Date_Final]],2)</f>
        <v>7</v>
      </c>
      <c r="M809" t="s">
        <v>7293</v>
      </c>
      <c r="N809">
        <v>33.599999999999994</v>
      </c>
      <c r="O809" s="7">
        <v>3880.95</v>
      </c>
      <c r="P809">
        <v>9</v>
      </c>
      <c r="Q809" t="s">
        <v>7266</v>
      </c>
      <c r="R809">
        <f>IF(UPPER(TRIM(Table2[[#This Row],[Status_Clean]]))="CONVERTED",1,0)</f>
        <v>1</v>
      </c>
      <c r="S809">
        <f>IF(ISNUMBER(MATCH(UPPER(TRIM(Table2[[#This Row],[Status_Clean]])),{"CONTACTED","QUALIFIED","CONVERTED"},0)),1,0)</f>
        <v>1</v>
      </c>
      <c r="T809" cm="1">
        <f t="array" ref="T809">_xlfn.SWITCH(UPPER(TRIM(Table2[[#This Row],[Status_Clean]])),"NEW",1,"CONTACTED",2,"QUALIFIED",3,"CONVERTED",4,"LOST",5,99)</f>
        <v>4</v>
      </c>
      <c r="U809" t="str" cm="1">
        <f t="array" ref="U809">_xlfn.LET(_xlpm.x,IFERROR(VALUE(Table2[[#This Row],[Response_Time_Hours]]),""),IF(_xlpm.x="","CHECK",_xlfn.IFS(_xlpm.x&lt;=1,"Immediate",_xlpm.x&lt;=6,"Fast",_xlpm.x&lt;=24,"Moderate",_xlpm.x&gt;24,"Delayed")))</f>
        <v>Delayed</v>
      </c>
      <c r="V809">
        <f>FLOOR(tbl_CleanLeads[[#This Row],[Response_Time_Hours]],6)</f>
        <v>30</v>
      </c>
      <c r="W809" t="str" cm="1">
        <f t="array" ref="W809">IF(Table2[[#This Row],[Interaction_Count_Final]]="","N/A",_xlfn.IFS(Table2[[#This Row],[Interaction_Count_Final]]&lt;=2,"Low",Table2[[#This Row],[Interaction_Count_Final]]&lt;=5,"Medium",Table2[[#This Row],[Interaction_Count_Final]]&gt;=6,"High",TRUE,"CHECK"))</f>
        <v>High</v>
      </c>
      <c r="X809" t="b">
        <f t="shared" si="12"/>
        <v>1</v>
      </c>
      <c r="Y809" t="b">
        <f>tbl_CleanLeads[[#This Row],[Response_Time_Hours]]&gt;24</f>
        <v>1</v>
      </c>
      <c r="Z809" s="13" t="b">
        <f>tbl_CleanLeads[[#This Row],[Response_Time_Hours]]&gt;72</f>
        <v>0</v>
      </c>
      <c r="AA809" s="13" t="b">
        <f>tbl_CleanLeads[[#This Row],[Status_Clean]]="Converted"</f>
        <v>1</v>
      </c>
    </row>
    <row r="810" spans="1:27">
      <c r="A810" t="s">
        <v>102</v>
      </c>
      <c r="B810" t="s">
        <v>2539</v>
      </c>
      <c r="C810" t="s">
        <v>2540</v>
      </c>
      <c r="D810" t="s">
        <v>7258</v>
      </c>
      <c r="E810" t="s">
        <v>447</v>
      </c>
      <c r="F810" t="s">
        <v>125</v>
      </c>
      <c r="G810" s="1">
        <v>45158</v>
      </c>
      <c r="H810" s="8">
        <f>MONTH(tbl_CleanLeads[[#This Row],[Lead_Date_Final]])</f>
        <v>8</v>
      </c>
      <c r="I810" t="s">
        <v>7310</v>
      </c>
      <c r="J810" t="s">
        <v>7263</v>
      </c>
      <c r="K810" t="s">
        <v>7288</v>
      </c>
      <c r="L810">
        <f>WEEKDAY(tbl_CleanLeads[[#This Row],[Lead_Date_Final]],2)</f>
        <v>7</v>
      </c>
      <c r="M810" t="s">
        <v>7293</v>
      </c>
      <c r="N810">
        <v>30.8</v>
      </c>
      <c r="O810" s="7">
        <v>1578.09</v>
      </c>
      <c r="P810">
        <v>26</v>
      </c>
      <c r="Q810" t="s">
        <v>7289</v>
      </c>
      <c r="R810">
        <f>IF(UPPER(TRIM(Table2[[#This Row],[Status_Clean]]))="CONVERTED",1,0)</f>
        <v>0</v>
      </c>
      <c r="S810">
        <f>IF(ISNUMBER(MATCH(UPPER(TRIM(Table2[[#This Row],[Status_Clean]])),{"CONTACTED","QUALIFIED","CONVERTED"},0)),1,0)</f>
        <v>1</v>
      </c>
      <c r="T810" cm="1">
        <f t="array" ref="T810">_xlfn.SWITCH(UPPER(TRIM(Table2[[#This Row],[Status_Clean]])),"NEW",1,"CONTACTED",2,"QUALIFIED",3,"CONVERTED",4,"LOST",5,99)</f>
        <v>2</v>
      </c>
      <c r="U810" t="str" cm="1">
        <f t="array" ref="U810">_xlfn.LET(_xlpm.x,IFERROR(VALUE(Table2[[#This Row],[Response_Time_Hours]]),""),IF(_xlpm.x="","CHECK",_xlfn.IFS(_xlpm.x&lt;=1,"Immediate",_xlpm.x&lt;=6,"Fast",_xlpm.x&lt;=24,"Moderate",_xlpm.x&gt;24,"Delayed")))</f>
        <v>Delayed</v>
      </c>
      <c r="V810">
        <f>FLOOR(tbl_CleanLeads[[#This Row],[Response_Time_Hours]],6)</f>
        <v>30</v>
      </c>
      <c r="W810" t="str" cm="1">
        <f t="array" ref="W810">IF(Table2[[#This Row],[Interaction_Count_Final]]="","N/A",_xlfn.IFS(Table2[[#This Row],[Interaction_Count_Final]]&lt;=2,"Low",Table2[[#This Row],[Interaction_Count_Final]]&lt;=5,"Medium",Table2[[#This Row],[Interaction_Count_Final]]&gt;=6,"High",TRUE,"CHECK"))</f>
        <v>High</v>
      </c>
      <c r="X810" t="b">
        <f t="shared" si="12"/>
        <v>1</v>
      </c>
      <c r="Y810" t="b">
        <f>tbl_CleanLeads[[#This Row],[Response_Time_Hours]]&gt;24</f>
        <v>1</v>
      </c>
      <c r="Z810" s="13" t="b">
        <f>tbl_CleanLeads[[#This Row],[Response_Time_Hours]]&gt;72</f>
        <v>0</v>
      </c>
      <c r="AA810" s="13" t="b">
        <f>tbl_CleanLeads[[#This Row],[Status_Clean]]="Converted"</f>
        <v>0</v>
      </c>
    </row>
    <row r="811" spans="1:27">
      <c r="A811" t="s">
        <v>70</v>
      </c>
      <c r="B811" t="s">
        <v>2542</v>
      </c>
      <c r="C811" t="s">
        <v>7978</v>
      </c>
      <c r="D811" t="s">
        <v>7280</v>
      </c>
      <c r="E811" t="s">
        <v>106</v>
      </c>
      <c r="F811" t="s">
        <v>71</v>
      </c>
      <c r="G811" s="1">
        <v>45442</v>
      </c>
      <c r="H811" s="8">
        <f>MONTH(tbl_CleanLeads[[#This Row],[Lead_Date_Final]])</f>
        <v>5</v>
      </c>
      <c r="I811" t="s">
        <v>7314</v>
      </c>
      <c r="J811" t="s">
        <v>7271</v>
      </c>
      <c r="K811" t="s">
        <v>7277</v>
      </c>
      <c r="L811">
        <f>WEEKDAY(tbl_CleanLeads[[#This Row],[Lead_Date_Final]],2)</f>
        <v>4</v>
      </c>
      <c r="M811" t="s">
        <v>7285</v>
      </c>
      <c r="N811">
        <v>25.7</v>
      </c>
      <c r="O811" s="7">
        <v>3477.01</v>
      </c>
      <c r="P811">
        <v>43</v>
      </c>
      <c r="Q811" t="s">
        <v>7266</v>
      </c>
      <c r="R811">
        <f>IF(UPPER(TRIM(Table2[[#This Row],[Status_Clean]]))="CONVERTED",1,0)</f>
        <v>0</v>
      </c>
      <c r="S811">
        <f>IF(ISNUMBER(MATCH(UPPER(TRIM(Table2[[#This Row],[Status_Clean]])),{"CONTACTED","QUALIFIED","CONVERTED"},0)),1,0)</f>
        <v>1</v>
      </c>
      <c r="T811" cm="1">
        <f t="array" ref="T811">_xlfn.SWITCH(UPPER(TRIM(Table2[[#This Row],[Status_Clean]])),"NEW",1,"CONTACTED",2,"QUALIFIED",3,"CONVERTED",4,"LOST",5,99)</f>
        <v>3</v>
      </c>
      <c r="U811" t="str" cm="1">
        <f t="array" ref="U811">_xlfn.LET(_xlpm.x,IFERROR(VALUE(Table2[[#This Row],[Response_Time_Hours]]),""),IF(_xlpm.x="","CHECK",_xlfn.IFS(_xlpm.x&lt;=1,"Immediate",_xlpm.x&lt;=6,"Fast",_xlpm.x&lt;=24,"Moderate",_xlpm.x&gt;24,"Delayed")))</f>
        <v>Delayed</v>
      </c>
      <c r="V811">
        <f>FLOOR(tbl_CleanLeads[[#This Row],[Response_Time_Hours]],6)</f>
        <v>24</v>
      </c>
      <c r="W811" t="str" cm="1">
        <f t="array" ref="W811">IF(Table2[[#This Row],[Interaction_Count_Final]]="","N/A",_xlfn.IFS(Table2[[#This Row],[Interaction_Count_Final]]&lt;=2,"Low",Table2[[#This Row],[Interaction_Count_Final]]&lt;=5,"Medium",Table2[[#This Row],[Interaction_Count_Final]]&gt;=6,"High",TRUE,"CHECK"))</f>
        <v>High</v>
      </c>
      <c r="X811" t="b">
        <f t="shared" si="12"/>
        <v>1</v>
      </c>
      <c r="Y811" t="b">
        <f>tbl_CleanLeads[[#This Row],[Response_Time_Hours]]&gt;24</f>
        <v>1</v>
      </c>
      <c r="Z811" s="13" t="b">
        <f>tbl_CleanLeads[[#This Row],[Response_Time_Hours]]&gt;72</f>
        <v>0</v>
      </c>
      <c r="AA811" s="13" t="b">
        <f>tbl_CleanLeads[[#This Row],[Status_Clean]]="Converted"</f>
        <v>0</v>
      </c>
    </row>
    <row r="812" spans="1:27">
      <c r="A812" t="s">
        <v>63</v>
      </c>
      <c r="B812" t="s">
        <v>2545</v>
      </c>
      <c r="C812" t="s">
        <v>2546</v>
      </c>
      <c r="D812" t="s">
        <v>7280</v>
      </c>
      <c r="E812" t="s">
        <v>447</v>
      </c>
      <c r="F812" t="s">
        <v>71</v>
      </c>
      <c r="G812" s="1">
        <v>45185</v>
      </c>
      <c r="H812" s="8">
        <f>MONTH(tbl_CleanLeads[[#This Row],[Lead_Date_Final]])</f>
        <v>9</v>
      </c>
      <c r="I812" t="s">
        <v>7287</v>
      </c>
      <c r="J812" t="s">
        <v>7263</v>
      </c>
      <c r="K812" t="s">
        <v>7288</v>
      </c>
      <c r="L812">
        <f>WEEKDAY(tbl_CleanLeads[[#This Row],[Lead_Date_Final]],2)</f>
        <v>6</v>
      </c>
      <c r="M812" t="s">
        <v>7278</v>
      </c>
      <c r="N812">
        <v>49</v>
      </c>
      <c r="O812" s="7">
        <v>1724.66</v>
      </c>
      <c r="P812">
        <v>8</v>
      </c>
      <c r="Q812" t="s">
        <v>7289</v>
      </c>
      <c r="R812">
        <f>IF(UPPER(TRIM(Table2[[#This Row],[Status_Clean]]))="CONVERTED",1,0)</f>
        <v>0</v>
      </c>
      <c r="S812">
        <f>IF(ISNUMBER(MATCH(UPPER(TRIM(Table2[[#This Row],[Status_Clean]])),{"CONTACTED","QUALIFIED","CONVERTED"},0)),1,0)</f>
        <v>1</v>
      </c>
      <c r="T812" cm="1">
        <f t="array" ref="T812">_xlfn.SWITCH(UPPER(TRIM(Table2[[#This Row],[Status_Clean]])),"NEW",1,"CONTACTED",2,"QUALIFIED",3,"CONVERTED",4,"LOST",5,99)</f>
        <v>3</v>
      </c>
      <c r="U812" t="str" cm="1">
        <f t="array" ref="U812">_xlfn.LET(_xlpm.x,IFERROR(VALUE(Table2[[#This Row],[Response_Time_Hours]]),""),IF(_xlpm.x="","CHECK",_xlfn.IFS(_xlpm.x&lt;=1,"Immediate",_xlpm.x&lt;=6,"Fast",_xlpm.x&lt;=24,"Moderate",_xlpm.x&gt;24,"Delayed")))</f>
        <v>Delayed</v>
      </c>
      <c r="V812">
        <f>FLOOR(tbl_CleanLeads[[#This Row],[Response_Time_Hours]],6)</f>
        <v>48</v>
      </c>
      <c r="W812" t="str" cm="1">
        <f t="array" ref="W812">IF(Table2[[#This Row],[Interaction_Count_Final]]="","N/A",_xlfn.IFS(Table2[[#This Row],[Interaction_Count_Final]]&lt;=2,"Low",Table2[[#This Row],[Interaction_Count_Final]]&lt;=5,"Medium",Table2[[#This Row],[Interaction_Count_Final]]&gt;=6,"High",TRUE,"CHECK"))</f>
        <v>High</v>
      </c>
      <c r="X812" t="b">
        <f t="shared" si="12"/>
        <v>1</v>
      </c>
      <c r="Y812" t="b">
        <f>tbl_CleanLeads[[#This Row],[Response_Time_Hours]]&gt;24</f>
        <v>1</v>
      </c>
      <c r="Z812" s="13" t="b">
        <f>tbl_CleanLeads[[#This Row],[Response_Time_Hours]]&gt;72</f>
        <v>0</v>
      </c>
      <c r="AA812" s="13" t="b">
        <f>tbl_CleanLeads[[#This Row],[Status_Clean]]="Converted"</f>
        <v>0</v>
      </c>
    </row>
    <row r="813" spans="1:27">
      <c r="A813" t="s">
        <v>90</v>
      </c>
      <c r="B813" t="s">
        <v>2548</v>
      </c>
      <c r="C813" t="s">
        <v>7980</v>
      </c>
      <c r="D813" t="s">
        <v>7258</v>
      </c>
      <c r="E813" t="s">
        <v>222</v>
      </c>
      <c r="F813" t="s">
        <v>193</v>
      </c>
      <c r="G813" s="1">
        <v>45306</v>
      </c>
      <c r="H813" s="8">
        <f>MONTH(tbl_CleanLeads[[#This Row],[Lead_Date_Final]])</f>
        <v>1</v>
      </c>
      <c r="I813" t="s">
        <v>7317</v>
      </c>
      <c r="J813" t="s">
        <v>7271</v>
      </c>
      <c r="K813" t="s">
        <v>7284</v>
      </c>
      <c r="L813">
        <f>WEEKDAY(tbl_CleanLeads[[#This Row],[Lead_Date_Final]],2)</f>
        <v>1</v>
      </c>
      <c r="M813" t="s">
        <v>7298</v>
      </c>
      <c r="N813">
        <v>3.8</v>
      </c>
      <c r="O813" s="7">
        <v>1449.98</v>
      </c>
      <c r="P813">
        <v>49</v>
      </c>
      <c r="Q813" t="s">
        <v>7289</v>
      </c>
      <c r="R813">
        <f>IF(UPPER(TRIM(Table2[[#This Row],[Status_Clean]]))="CONVERTED",1,0)</f>
        <v>0</v>
      </c>
      <c r="S813">
        <f>IF(ISNUMBER(MATCH(UPPER(TRIM(Table2[[#This Row],[Status_Clean]])),{"CONTACTED","QUALIFIED","CONVERTED"},0)),1,0)</f>
        <v>0</v>
      </c>
      <c r="T813" cm="1">
        <f t="array" ref="T813">_xlfn.SWITCH(UPPER(TRIM(Table2[[#This Row],[Status_Clean]])),"NEW",1,"CONTACTED",2,"QUALIFIED",3,"CONVERTED",4,"LOST",5,99)</f>
        <v>1</v>
      </c>
      <c r="U813" t="str" cm="1">
        <f t="array" ref="U813">_xlfn.LET(_xlpm.x,IFERROR(VALUE(Table2[[#This Row],[Response_Time_Hours]]),""),IF(_xlpm.x="","CHECK",_xlfn.IFS(_xlpm.x&lt;=1,"Immediate",_xlpm.x&lt;=6,"Fast",_xlpm.x&lt;=24,"Moderate",_xlpm.x&gt;24,"Delayed")))</f>
        <v>Fast</v>
      </c>
      <c r="V813">
        <f>FLOOR(tbl_CleanLeads[[#This Row],[Response_Time_Hours]],6)</f>
        <v>0</v>
      </c>
      <c r="W813" t="str" cm="1">
        <f t="array" ref="W813">IF(Table2[[#This Row],[Interaction_Count_Final]]="","N/A",_xlfn.IFS(Table2[[#This Row],[Interaction_Count_Final]]&lt;=2,"Low",Table2[[#This Row],[Interaction_Count_Final]]&lt;=5,"Medium",Table2[[#This Row],[Interaction_Count_Final]]&gt;=6,"High",TRUE,"CHECK"))</f>
        <v>High</v>
      </c>
      <c r="X813" t="b">
        <f t="shared" si="12"/>
        <v>1</v>
      </c>
      <c r="Y813" t="b">
        <f>tbl_CleanLeads[[#This Row],[Response_Time_Hours]]&gt;24</f>
        <v>0</v>
      </c>
      <c r="Z813" s="13" t="b">
        <f>tbl_CleanLeads[[#This Row],[Response_Time_Hours]]&gt;72</f>
        <v>0</v>
      </c>
      <c r="AA813" s="13" t="b">
        <f>tbl_CleanLeads[[#This Row],[Status_Clean]]="Converted"</f>
        <v>0</v>
      </c>
    </row>
    <row r="814" spans="1:27">
      <c r="A814" t="s">
        <v>70</v>
      </c>
      <c r="B814" t="s">
        <v>2551</v>
      </c>
      <c r="C814" t="s">
        <v>2552</v>
      </c>
      <c r="D814" t="s">
        <v>7268</v>
      </c>
      <c r="E814" t="s">
        <v>1356</v>
      </c>
      <c r="F814" t="s">
        <v>71</v>
      </c>
      <c r="G814" s="1">
        <v>45142</v>
      </c>
      <c r="H814" s="8">
        <f>MONTH(tbl_CleanLeads[[#This Row],[Lead_Date_Final]])</f>
        <v>8</v>
      </c>
      <c r="I814" t="s">
        <v>7310</v>
      </c>
      <c r="J814" t="s">
        <v>7263</v>
      </c>
      <c r="K814" t="s">
        <v>7288</v>
      </c>
      <c r="L814">
        <f>WEEKDAY(tbl_CleanLeads[[#This Row],[Lead_Date_Final]],2)</f>
        <v>5</v>
      </c>
      <c r="M814" t="s">
        <v>7312</v>
      </c>
      <c r="N814">
        <v>36</v>
      </c>
      <c r="O814" s="7">
        <v>3667.24</v>
      </c>
      <c r="P814">
        <v>42</v>
      </c>
      <c r="Q814" t="s">
        <v>7266</v>
      </c>
      <c r="R814">
        <f>IF(UPPER(TRIM(Table2[[#This Row],[Status_Clean]]))="CONVERTED",1,0)</f>
        <v>0</v>
      </c>
      <c r="S814">
        <f>IF(ISNUMBER(MATCH(UPPER(TRIM(Table2[[#This Row],[Status_Clean]])),{"CONTACTED","QUALIFIED","CONVERTED"},0)),1,0)</f>
        <v>1</v>
      </c>
      <c r="T814" cm="1">
        <f t="array" ref="T814">_xlfn.SWITCH(UPPER(TRIM(Table2[[#This Row],[Status_Clean]])),"NEW",1,"CONTACTED",2,"QUALIFIED",3,"CONVERTED",4,"LOST",5,99)</f>
        <v>3</v>
      </c>
      <c r="U814" t="str" cm="1">
        <f t="array" ref="U814">_xlfn.LET(_xlpm.x,IFERROR(VALUE(Table2[[#This Row],[Response_Time_Hours]]),""),IF(_xlpm.x="","CHECK",_xlfn.IFS(_xlpm.x&lt;=1,"Immediate",_xlpm.x&lt;=6,"Fast",_xlpm.x&lt;=24,"Moderate",_xlpm.x&gt;24,"Delayed")))</f>
        <v>Delayed</v>
      </c>
      <c r="V814">
        <f>FLOOR(tbl_CleanLeads[[#This Row],[Response_Time_Hours]],6)</f>
        <v>36</v>
      </c>
      <c r="W814" t="str" cm="1">
        <f t="array" ref="W814">IF(Table2[[#This Row],[Interaction_Count_Final]]="","N/A",_xlfn.IFS(Table2[[#This Row],[Interaction_Count_Final]]&lt;=2,"Low",Table2[[#This Row],[Interaction_Count_Final]]&lt;=5,"Medium",Table2[[#This Row],[Interaction_Count_Final]]&gt;=6,"High",TRUE,"CHECK"))</f>
        <v>High</v>
      </c>
      <c r="X814" t="b">
        <f t="shared" si="12"/>
        <v>1</v>
      </c>
      <c r="Y814" t="b">
        <f>tbl_CleanLeads[[#This Row],[Response_Time_Hours]]&gt;24</f>
        <v>1</v>
      </c>
      <c r="Z814" s="13" t="b">
        <f>tbl_CleanLeads[[#This Row],[Response_Time_Hours]]&gt;72</f>
        <v>0</v>
      </c>
      <c r="AA814" s="13" t="b">
        <f>tbl_CleanLeads[[#This Row],[Status_Clean]]="Converted"</f>
        <v>0</v>
      </c>
    </row>
    <row r="815" spans="1:27">
      <c r="A815" t="s">
        <v>70</v>
      </c>
      <c r="B815" t="s">
        <v>2553</v>
      </c>
      <c r="C815" t="s">
        <v>2554</v>
      </c>
      <c r="D815" t="s">
        <v>7280</v>
      </c>
      <c r="E815" t="s">
        <v>7308</v>
      </c>
      <c r="F815" t="s">
        <v>193</v>
      </c>
      <c r="G815" s="1">
        <v>45179</v>
      </c>
      <c r="H815" s="8">
        <f>MONTH(tbl_CleanLeads[[#This Row],[Lead_Date_Final]])</f>
        <v>9</v>
      </c>
      <c r="I815" t="s">
        <v>7287</v>
      </c>
      <c r="J815" t="s">
        <v>7263</v>
      </c>
      <c r="K815" t="s">
        <v>7288</v>
      </c>
      <c r="L815">
        <f>WEEKDAY(tbl_CleanLeads[[#This Row],[Lead_Date_Final]],2)</f>
        <v>7</v>
      </c>
      <c r="M815" t="s">
        <v>7293</v>
      </c>
      <c r="N815">
        <v>17.3</v>
      </c>
      <c r="O815" s="7">
        <v>1171.45</v>
      </c>
      <c r="P815">
        <v>35</v>
      </c>
      <c r="Q815" t="s">
        <v>7289</v>
      </c>
      <c r="R815">
        <f>IF(UPPER(TRIM(Table2[[#This Row],[Status_Clean]]))="CONVERTED",1,0)</f>
        <v>0</v>
      </c>
      <c r="S815">
        <f>IF(ISNUMBER(MATCH(UPPER(TRIM(Table2[[#This Row],[Status_Clean]])),{"CONTACTED","QUALIFIED","CONVERTED"},0)),1,0)</f>
        <v>0</v>
      </c>
      <c r="T815" cm="1">
        <f t="array" ref="T815">_xlfn.SWITCH(UPPER(TRIM(Table2[[#This Row],[Status_Clean]])),"NEW",1,"CONTACTED",2,"QUALIFIED",3,"CONVERTED",4,"LOST",5,99)</f>
        <v>1</v>
      </c>
      <c r="U815" t="str" cm="1">
        <f t="array" ref="U815">_xlfn.LET(_xlpm.x,IFERROR(VALUE(Table2[[#This Row],[Response_Time_Hours]]),""),IF(_xlpm.x="","CHECK",_xlfn.IFS(_xlpm.x&lt;=1,"Immediate",_xlpm.x&lt;=6,"Fast",_xlpm.x&lt;=24,"Moderate",_xlpm.x&gt;24,"Delayed")))</f>
        <v>Moderate</v>
      </c>
      <c r="V815">
        <f>FLOOR(tbl_CleanLeads[[#This Row],[Response_Time_Hours]],6)</f>
        <v>12</v>
      </c>
      <c r="W815" t="str" cm="1">
        <f t="array" ref="W815">IF(Table2[[#This Row],[Interaction_Count_Final]]="","N/A",_xlfn.IFS(Table2[[#This Row],[Interaction_Count_Final]]&lt;=2,"Low",Table2[[#This Row],[Interaction_Count_Final]]&lt;=5,"Medium",Table2[[#This Row],[Interaction_Count_Final]]&gt;=6,"High",TRUE,"CHECK"))</f>
        <v>High</v>
      </c>
      <c r="X815" t="b">
        <f t="shared" si="12"/>
        <v>1</v>
      </c>
      <c r="Y815" t="b">
        <f>tbl_CleanLeads[[#This Row],[Response_Time_Hours]]&gt;24</f>
        <v>0</v>
      </c>
      <c r="Z815" s="13" t="b">
        <f>tbl_CleanLeads[[#This Row],[Response_Time_Hours]]&gt;72</f>
        <v>0</v>
      </c>
      <c r="AA815" s="13" t="b">
        <f>tbl_CleanLeads[[#This Row],[Status_Clean]]="Converted"</f>
        <v>0</v>
      </c>
    </row>
    <row r="816" spans="1:27">
      <c r="A816" t="s">
        <v>90</v>
      </c>
      <c r="B816" t="s">
        <v>2557</v>
      </c>
      <c r="C816" t="s">
        <v>7983</v>
      </c>
      <c r="D816" t="s">
        <v>7268</v>
      </c>
      <c r="E816" t="s">
        <v>106</v>
      </c>
      <c r="F816" t="s">
        <v>125</v>
      </c>
      <c r="G816" s="1">
        <v>45634</v>
      </c>
      <c r="H816" s="8">
        <f>MONTH(tbl_CleanLeads[[#This Row],[Lead_Date_Final]])</f>
        <v>12</v>
      </c>
      <c r="I816" t="s">
        <v>7262</v>
      </c>
      <c r="J816" t="s">
        <v>7271</v>
      </c>
      <c r="K816" t="s">
        <v>7264</v>
      </c>
      <c r="L816">
        <f>WEEKDAY(tbl_CleanLeads[[#This Row],[Lead_Date_Final]],2)</f>
        <v>7</v>
      </c>
      <c r="M816" t="s">
        <v>7293</v>
      </c>
      <c r="N816">
        <v>22</v>
      </c>
      <c r="O816" s="7">
        <v>2553.4699999999998</v>
      </c>
      <c r="P816">
        <v>44</v>
      </c>
      <c r="Q816" t="s">
        <v>7266</v>
      </c>
      <c r="R816">
        <f>IF(UPPER(TRIM(Table2[[#This Row],[Status_Clean]]))="CONVERTED",1,0)</f>
        <v>0</v>
      </c>
      <c r="S816">
        <f>IF(ISNUMBER(MATCH(UPPER(TRIM(Table2[[#This Row],[Status_Clean]])),{"CONTACTED","QUALIFIED","CONVERTED"},0)),1,0)</f>
        <v>1</v>
      </c>
      <c r="T816" cm="1">
        <f t="array" ref="T816">_xlfn.SWITCH(UPPER(TRIM(Table2[[#This Row],[Status_Clean]])),"NEW",1,"CONTACTED",2,"QUALIFIED",3,"CONVERTED",4,"LOST",5,99)</f>
        <v>2</v>
      </c>
      <c r="U816" t="str" cm="1">
        <f t="array" ref="U816">_xlfn.LET(_xlpm.x,IFERROR(VALUE(Table2[[#This Row],[Response_Time_Hours]]),""),IF(_xlpm.x="","CHECK",_xlfn.IFS(_xlpm.x&lt;=1,"Immediate",_xlpm.x&lt;=6,"Fast",_xlpm.x&lt;=24,"Moderate",_xlpm.x&gt;24,"Delayed")))</f>
        <v>Moderate</v>
      </c>
      <c r="V816">
        <f>FLOOR(tbl_CleanLeads[[#This Row],[Response_Time_Hours]],6)</f>
        <v>18</v>
      </c>
      <c r="W816" t="str" cm="1">
        <f t="array" ref="W816">IF(Table2[[#This Row],[Interaction_Count_Final]]="","N/A",_xlfn.IFS(Table2[[#This Row],[Interaction_Count_Final]]&lt;=2,"Low",Table2[[#This Row],[Interaction_Count_Final]]&lt;=5,"Medium",Table2[[#This Row],[Interaction_Count_Final]]&gt;=6,"High",TRUE,"CHECK"))</f>
        <v>High</v>
      </c>
      <c r="X816" t="b">
        <f t="shared" si="12"/>
        <v>1</v>
      </c>
      <c r="Y816" t="b">
        <f>tbl_CleanLeads[[#This Row],[Response_Time_Hours]]&gt;24</f>
        <v>0</v>
      </c>
      <c r="Z816" s="13" t="b">
        <f>tbl_CleanLeads[[#This Row],[Response_Time_Hours]]&gt;72</f>
        <v>0</v>
      </c>
      <c r="AA816" s="13" t="b">
        <f>tbl_CleanLeads[[#This Row],[Status_Clean]]="Converted"</f>
        <v>0</v>
      </c>
    </row>
    <row r="817" spans="1:27">
      <c r="A817" t="s">
        <v>70</v>
      </c>
      <c r="B817" t="s">
        <v>2559</v>
      </c>
      <c r="C817" t="s">
        <v>2560</v>
      </c>
      <c r="D817" t="s">
        <v>7268</v>
      </c>
      <c r="E817" t="s">
        <v>447</v>
      </c>
      <c r="F817" t="s">
        <v>193</v>
      </c>
      <c r="G817" s="1">
        <v>45618</v>
      </c>
      <c r="H817" s="8">
        <f>MONTH(tbl_CleanLeads[[#This Row],[Lead_Date_Final]])</f>
        <v>11</v>
      </c>
      <c r="I817" t="s">
        <v>7300</v>
      </c>
      <c r="J817" t="s">
        <v>7271</v>
      </c>
      <c r="K817" t="s">
        <v>7264</v>
      </c>
      <c r="L817">
        <f>WEEKDAY(tbl_CleanLeads[[#This Row],[Lead_Date_Final]],2)</f>
        <v>5</v>
      </c>
      <c r="M817" t="s">
        <v>7312</v>
      </c>
      <c r="N817">
        <v>12</v>
      </c>
      <c r="O817" s="7">
        <v>2570.6799999999998</v>
      </c>
      <c r="P817">
        <v>26</v>
      </c>
      <c r="Q817" t="s">
        <v>7266</v>
      </c>
      <c r="R817">
        <f>IF(UPPER(TRIM(Table2[[#This Row],[Status_Clean]]))="CONVERTED",1,0)</f>
        <v>0</v>
      </c>
      <c r="S817">
        <f>IF(ISNUMBER(MATCH(UPPER(TRIM(Table2[[#This Row],[Status_Clean]])),{"CONTACTED","QUALIFIED","CONVERTED"},0)),1,0)</f>
        <v>0</v>
      </c>
      <c r="T817" cm="1">
        <f t="array" ref="T817">_xlfn.SWITCH(UPPER(TRIM(Table2[[#This Row],[Status_Clean]])),"NEW",1,"CONTACTED",2,"QUALIFIED",3,"CONVERTED",4,"LOST",5,99)</f>
        <v>1</v>
      </c>
      <c r="U817" t="str" cm="1">
        <f t="array" ref="U817">_xlfn.LET(_xlpm.x,IFERROR(VALUE(Table2[[#This Row],[Response_Time_Hours]]),""),IF(_xlpm.x="","CHECK",_xlfn.IFS(_xlpm.x&lt;=1,"Immediate",_xlpm.x&lt;=6,"Fast",_xlpm.x&lt;=24,"Moderate",_xlpm.x&gt;24,"Delayed")))</f>
        <v>Moderate</v>
      </c>
      <c r="V817">
        <f>FLOOR(tbl_CleanLeads[[#This Row],[Response_Time_Hours]],6)</f>
        <v>12</v>
      </c>
      <c r="W817" t="str" cm="1">
        <f t="array" ref="W817">IF(Table2[[#This Row],[Interaction_Count_Final]]="","N/A",_xlfn.IFS(Table2[[#This Row],[Interaction_Count_Final]]&lt;=2,"Low",Table2[[#This Row],[Interaction_Count_Final]]&lt;=5,"Medium",Table2[[#This Row],[Interaction_Count_Final]]&gt;=6,"High",TRUE,"CHECK"))</f>
        <v>High</v>
      </c>
      <c r="X817" t="b">
        <f t="shared" si="12"/>
        <v>1</v>
      </c>
      <c r="Y817" t="b">
        <f>tbl_CleanLeads[[#This Row],[Response_Time_Hours]]&gt;24</f>
        <v>0</v>
      </c>
      <c r="Z817" s="13" t="b">
        <f>tbl_CleanLeads[[#This Row],[Response_Time_Hours]]&gt;72</f>
        <v>0</v>
      </c>
      <c r="AA817" s="13" t="b">
        <f>tbl_CleanLeads[[#This Row],[Status_Clean]]="Converted"</f>
        <v>0</v>
      </c>
    </row>
    <row r="818" spans="1:27">
      <c r="A818" t="s">
        <v>102</v>
      </c>
      <c r="B818" t="s">
        <v>2562</v>
      </c>
      <c r="C818" t="s">
        <v>2563</v>
      </c>
      <c r="D818" t="s">
        <v>7268</v>
      </c>
      <c r="E818" t="s">
        <v>254</v>
      </c>
      <c r="F818" t="s">
        <v>125</v>
      </c>
      <c r="G818" s="1">
        <v>45226</v>
      </c>
      <c r="H818" s="8">
        <f>MONTH(tbl_CleanLeads[[#This Row],[Lead_Date_Final]])</f>
        <v>10</v>
      </c>
      <c r="I818" t="s">
        <v>7270</v>
      </c>
      <c r="J818" t="s">
        <v>7263</v>
      </c>
      <c r="K818" t="s">
        <v>7264</v>
      </c>
      <c r="L818">
        <f>WEEKDAY(tbl_CleanLeads[[#This Row],[Lead_Date_Final]],2)</f>
        <v>5</v>
      </c>
      <c r="M818" t="s">
        <v>7312</v>
      </c>
      <c r="N818">
        <v>68.8</v>
      </c>
      <c r="O818" s="7">
        <v>3313.45</v>
      </c>
      <c r="P818">
        <v>19</v>
      </c>
      <c r="Q818" t="s">
        <v>7266</v>
      </c>
      <c r="R818">
        <f>IF(UPPER(TRIM(Table2[[#This Row],[Status_Clean]]))="CONVERTED",1,0)</f>
        <v>0</v>
      </c>
      <c r="S818">
        <f>IF(ISNUMBER(MATCH(UPPER(TRIM(Table2[[#This Row],[Status_Clean]])),{"CONTACTED","QUALIFIED","CONVERTED"},0)),1,0)</f>
        <v>1</v>
      </c>
      <c r="T818" cm="1">
        <f t="array" ref="T818">_xlfn.SWITCH(UPPER(TRIM(Table2[[#This Row],[Status_Clean]])),"NEW",1,"CONTACTED",2,"QUALIFIED",3,"CONVERTED",4,"LOST",5,99)</f>
        <v>2</v>
      </c>
      <c r="U818" t="str" cm="1">
        <f t="array" ref="U818">_xlfn.LET(_xlpm.x,IFERROR(VALUE(Table2[[#This Row],[Response_Time_Hours]]),""),IF(_xlpm.x="","CHECK",_xlfn.IFS(_xlpm.x&lt;=1,"Immediate",_xlpm.x&lt;=6,"Fast",_xlpm.x&lt;=24,"Moderate",_xlpm.x&gt;24,"Delayed")))</f>
        <v>Delayed</v>
      </c>
      <c r="V818">
        <f>FLOOR(tbl_CleanLeads[[#This Row],[Response_Time_Hours]],6)</f>
        <v>66</v>
      </c>
      <c r="W818" t="str" cm="1">
        <f t="array" ref="W818">IF(Table2[[#This Row],[Interaction_Count_Final]]="","N/A",_xlfn.IFS(Table2[[#This Row],[Interaction_Count_Final]]&lt;=2,"Low",Table2[[#This Row],[Interaction_Count_Final]]&lt;=5,"Medium",Table2[[#This Row],[Interaction_Count_Final]]&gt;=6,"High",TRUE,"CHECK"))</f>
        <v>High</v>
      </c>
      <c r="X818" t="b">
        <f t="shared" si="12"/>
        <v>1</v>
      </c>
      <c r="Y818" t="b">
        <f>tbl_CleanLeads[[#This Row],[Response_Time_Hours]]&gt;24</f>
        <v>1</v>
      </c>
      <c r="Z818" s="13" t="b">
        <f>tbl_CleanLeads[[#This Row],[Response_Time_Hours]]&gt;72</f>
        <v>0</v>
      </c>
      <c r="AA818" s="13" t="b">
        <f>tbl_CleanLeads[[#This Row],[Status_Clean]]="Converted"</f>
        <v>0</v>
      </c>
    </row>
    <row r="819" spans="1:27">
      <c r="A819" t="s">
        <v>90</v>
      </c>
      <c r="B819" t="s">
        <v>2565</v>
      </c>
      <c r="C819" t="s">
        <v>2566</v>
      </c>
      <c r="D819" t="s">
        <v>7280</v>
      </c>
      <c r="E819" t="s">
        <v>1356</v>
      </c>
      <c r="F819" t="s">
        <v>193</v>
      </c>
      <c r="G819" s="1">
        <v>44950</v>
      </c>
      <c r="H819" s="8">
        <f>MONTH(tbl_CleanLeads[[#This Row],[Lead_Date_Final]])</f>
        <v>1</v>
      </c>
      <c r="I819" t="s">
        <v>7317</v>
      </c>
      <c r="J819" t="s">
        <v>7263</v>
      </c>
      <c r="K819" t="s">
        <v>7284</v>
      </c>
      <c r="L819">
        <f>WEEKDAY(tbl_CleanLeads[[#This Row],[Lead_Date_Final]],2)</f>
        <v>2</v>
      </c>
      <c r="M819" t="s">
        <v>7265</v>
      </c>
      <c r="N819">
        <v>11.5</v>
      </c>
      <c r="O819" s="7">
        <v>3872.07</v>
      </c>
      <c r="P819">
        <v>25</v>
      </c>
      <c r="Q819" t="s">
        <v>7266</v>
      </c>
      <c r="R819">
        <f>IF(UPPER(TRIM(Table2[[#This Row],[Status_Clean]]))="CONVERTED",1,0)</f>
        <v>0</v>
      </c>
      <c r="S819">
        <f>IF(ISNUMBER(MATCH(UPPER(TRIM(Table2[[#This Row],[Status_Clean]])),{"CONTACTED","QUALIFIED","CONVERTED"},0)),1,0)</f>
        <v>0</v>
      </c>
      <c r="T819" cm="1">
        <f t="array" ref="T819">_xlfn.SWITCH(UPPER(TRIM(Table2[[#This Row],[Status_Clean]])),"NEW",1,"CONTACTED",2,"QUALIFIED",3,"CONVERTED",4,"LOST",5,99)</f>
        <v>1</v>
      </c>
      <c r="U819" t="str" cm="1">
        <f t="array" ref="U819">_xlfn.LET(_xlpm.x,IFERROR(VALUE(Table2[[#This Row],[Response_Time_Hours]]),""),IF(_xlpm.x="","CHECK",_xlfn.IFS(_xlpm.x&lt;=1,"Immediate",_xlpm.x&lt;=6,"Fast",_xlpm.x&lt;=24,"Moderate",_xlpm.x&gt;24,"Delayed")))</f>
        <v>Moderate</v>
      </c>
      <c r="V819">
        <f>FLOOR(tbl_CleanLeads[[#This Row],[Response_Time_Hours]],6)</f>
        <v>6</v>
      </c>
      <c r="W819" t="str" cm="1">
        <f t="array" ref="W819">IF(Table2[[#This Row],[Interaction_Count_Final]]="","N/A",_xlfn.IFS(Table2[[#This Row],[Interaction_Count_Final]]&lt;=2,"Low",Table2[[#This Row],[Interaction_Count_Final]]&lt;=5,"Medium",Table2[[#This Row],[Interaction_Count_Final]]&gt;=6,"High",TRUE,"CHECK"))</f>
        <v>High</v>
      </c>
      <c r="X819" t="b">
        <f t="shared" si="12"/>
        <v>1</v>
      </c>
      <c r="Y819" t="b">
        <f>tbl_CleanLeads[[#This Row],[Response_Time_Hours]]&gt;24</f>
        <v>0</v>
      </c>
      <c r="Z819" s="13" t="b">
        <f>tbl_CleanLeads[[#This Row],[Response_Time_Hours]]&gt;72</f>
        <v>0</v>
      </c>
      <c r="AA819" s="13" t="b">
        <f>tbl_CleanLeads[[#This Row],[Status_Clean]]="Converted"</f>
        <v>0</v>
      </c>
    </row>
    <row r="820" spans="1:27">
      <c r="A820" t="s">
        <v>102</v>
      </c>
      <c r="B820" t="s">
        <v>2568</v>
      </c>
      <c r="C820" t="s">
        <v>2569</v>
      </c>
      <c r="D820" t="s">
        <v>7268</v>
      </c>
      <c r="E820" t="s">
        <v>792</v>
      </c>
      <c r="F820" t="s">
        <v>250</v>
      </c>
      <c r="G820" s="1">
        <v>45654</v>
      </c>
      <c r="H820" s="8">
        <f>MONTH(tbl_CleanLeads[[#This Row],[Lead_Date_Final]])</f>
        <v>12</v>
      </c>
      <c r="I820" t="s">
        <v>7262</v>
      </c>
      <c r="J820" t="s">
        <v>7271</v>
      </c>
      <c r="K820" t="s">
        <v>7264</v>
      </c>
      <c r="L820">
        <f>WEEKDAY(tbl_CleanLeads[[#This Row],[Lead_Date_Final]],2)</f>
        <v>6</v>
      </c>
      <c r="M820" t="s">
        <v>7278</v>
      </c>
      <c r="N820">
        <v>61</v>
      </c>
      <c r="O820" s="7">
        <v>1926.24</v>
      </c>
      <c r="P820">
        <v>11</v>
      </c>
      <c r="Q820" t="s">
        <v>7289</v>
      </c>
      <c r="R820">
        <f>IF(UPPER(TRIM(Table2[[#This Row],[Status_Clean]]))="CONVERTED",1,0)</f>
        <v>1</v>
      </c>
      <c r="S820">
        <f>IF(ISNUMBER(MATCH(UPPER(TRIM(Table2[[#This Row],[Status_Clean]])),{"CONTACTED","QUALIFIED","CONVERTED"},0)),1,0)</f>
        <v>1</v>
      </c>
      <c r="T820" cm="1">
        <f t="array" ref="T820">_xlfn.SWITCH(UPPER(TRIM(Table2[[#This Row],[Status_Clean]])),"NEW",1,"CONTACTED",2,"QUALIFIED",3,"CONVERTED",4,"LOST",5,99)</f>
        <v>4</v>
      </c>
      <c r="U820" t="str" cm="1">
        <f t="array" ref="U820">_xlfn.LET(_xlpm.x,IFERROR(VALUE(Table2[[#This Row],[Response_Time_Hours]]),""),IF(_xlpm.x="","CHECK",_xlfn.IFS(_xlpm.x&lt;=1,"Immediate",_xlpm.x&lt;=6,"Fast",_xlpm.x&lt;=24,"Moderate",_xlpm.x&gt;24,"Delayed")))</f>
        <v>Delayed</v>
      </c>
      <c r="V820">
        <f>FLOOR(tbl_CleanLeads[[#This Row],[Response_Time_Hours]],6)</f>
        <v>60</v>
      </c>
      <c r="W820" t="str" cm="1">
        <f t="array" ref="W820">IF(Table2[[#This Row],[Interaction_Count_Final]]="","N/A",_xlfn.IFS(Table2[[#This Row],[Interaction_Count_Final]]&lt;=2,"Low",Table2[[#This Row],[Interaction_Count_Final]]&lt;=5,"Medium",Table2[[#This Row],[Interaction_Count_Final]]&gt;=6,"High",TRUE,"CHECK"))</f>
        <v>High</v>
      </c>
      <c r="X820" t="b">
        <f t="shared" si="12"/>
        <v>1</v>
      </c>
      <c r="Y820" t="b">
        <f>tbl_CleanLeads[[#This Row],[Response_Time_Hours]]&gt;24</f>
        <v>1</v>
      </c>
      <c r="Z820" s="13" t="b">
        <f>tbl_CleanLeads[[#This Row],[Response_Time_Hours]]&gt;72</f>
        <v>0</v>
      </c>
      <c r="AA820" s="13" t="b">
        <f>tbl_CleanLeads[[#This Row],[Status_Clean]]="Converted"</f>
        <v>1</v>
      </c>
    </row>
    <row r="821" spans="1:27">
      <c r="A821" t="s">
        <v>102</v>
      </c>
      <c r="B821" t="s">
        <v>2571</v>
      </c>
      <c r="C821" t="s">
        <v>2572</v>
      </c>
      <c r="D821" t="s">
        <v>7280</v>
      </c>
      <c r="E821" t="s">
        <v>792</v>
      </c>
      <c r="F821" t="s">
        <v>71</v>
      </c>
      <c r="G821" s="1">
        <v>45119</v>
      </c>
      <c r="H821" s="8">
        <f>MONTH(tbl_CleanLeads[[#This Row],[Lead_Date_Final]])</f>
        <v>7</v>
      </c>
      <c r="I821" t="s">
        <v>7305</v>
      </c>
      <c r="J821" t="s">
        <v>7263</v>
      </c>
      <c r="K821" t="s">
        <v>7288</v>
      </c>
      <c r="L821">
        <f>WEEKDAY(tbl_CleanLeads[[#This Row],[Lead_Date_Final]],2)</f>
        <v>3</v>
      </c>
      <c r="M821" t="s">
        <v>7272</v>
      </c>
      <c r="N821">
        <v>11.3</v>
      </c>
      <c r="O821" s="7">
        <v>1732.73</v>
      </c>
      <c r="P821">
        <v>22</v>
      </c>
      <c r="Q821" t="s">
        <v>7289</v>
      </c>
      <c r="R821">
        <f>IF(UPPER(TRIM(Table2[[#This Row],[Status_Clean]]))="CONVERTED",1,0)</f>
        <v>0</v>
      </c>
      <c r="S821">
        <f>IF(ISNUMBER(MATCH(UPPER(TRIM(Table2[[#This Row],[Status_Clean]])),{"CONTACTED","QUALIFIED","CONVERTED"},0)),1,0)</f>
        <v>1</v>
      </c>
      <c r="T821" cm="1">
        <f t="array" ref="T821">_xlfn.SWITCH(UPPER(TRIM(Table2[[#This Row],[Status_Clean]])),"NEW",1,"CONTACTED",2,"QUALIFIED",3,"CONVERTED",4,"LOST",5,99)</f>
        <v>3</v>
      </c>
      <c r="U821" t="str" cm="1">
        <f t="array" ref="U821">_xlfn.LET(_xlpm.x,IFERROR(VALUE(Table2[[#This Row],[Response_Time_Hours]]),""),IF(_xlpm.x="","CHECK",_xlfn.IFS(_xlpm.x&lt;=1,"Immediate",_xlpm.x&lt;=6,"Fast",_xlpm.x&lt;=24,"Moderate",_xlpm.x&gt;24,"Delayed")))</f>
        <v>Moderate</v>
      </c>
      <c r="V821">
        <f>FLOOR(tbl_CleanLeads[[#This Row],[Response_Time_Hours]],6)</f>
        <v>6</v>
      </c>
      <c r="W821" t="str" cm="1">
        <f t="array" ref="W821">IF(Table2[[#This Row],[Interaction_Count_Final]]="","N/A",_xlfn.IFS(Table2[[#This Row],[Interaction_Count_Final]]&lt;=2,"Low",Table2[[#This Row],[Interaction_Count_Final]]&lt;=5,"Medium",Table2[[#This Row],[Interaction_Count_Final]]&gt;=6,"High",TRUE,"CHECK"))</f>
        <v>High</v>
      </c>
      <c r="X821" t="b">
        <f t="shared" si="12"/>
        <v>1</v>
      </c>
      <c r="Y821" t="b">
        <f>tbl_CleanLeads[[#This Row],[Response_Time_Hours]]&gt;24</f>
        <v>0</v>
      </c>
      <c r="Z821" s="13" t="b">
        <f>tbl_CleanLeads[[#This Row],[Response_Time_Hours]]&gt;72</f>
        <v>0</v>
      </c>
      <c r="AA821" s="13" t="b">
        <f>tbl_CleanLeads[[#This Row],[Status_Clean]]="Converted"</f>
        <v>0</v>
      </c>
    </row>
    <row r="822" spans="1:27">
      <c r="A822" t="s">
        <v>63</v>
      </c>
      <c r="B822" t="s">
        <v>2573</v>
      </c>
      <c r="C822" t="s">
        <v>7988</v>
      </c>
      <c r="D822" t="s">
        <v>7280</v>
      </c>
      <c r="E822" t="s">
        <v>123</v>
      </c>
      <c r="F822" t="s">
        <v>125</v>
      </c>
      <c r="G822" s="1">
        <v>45631</v>
      </c>
      <c r="H822" s="8">
        <f>MONTH(tbl_CleanLeads[[#This Row],[Lead_Date_Final]])</f>
        <v>12</v>
      </c>
      <c r="I822" t="s">
        <v>7262</v>
      </c>
      <c r="J822" t="s">
        <v>7271</v>
      </c>
      <c r="K822" t="s">
        <v>7264</v>
      </c>
      <c r="L822">
        <f>WEEKDAY(tbl_CleanLeads[[#This Row],[Lead_Date_Final]],2)</f>
        <v>4</v>
      </c>
      <c r="M822" t="s">
        <v>7285</v>
      </c>
      <c r="N822">
        <v>18.3</v>
      </c>
      <c r="O822" s="7">
        <v>1942.84</v>
      </c>
      <c r="P822">
        <v>40</v>
      </c>
      <c r="Q822" t="s">
        <v>7289</v>
      </c>
      <c r="R822">
        <f>IF(UPPER(TRIM(Table2[[#This Row],[Status_Clean]]))="CONVERTED",1,0)</f>
        <v>0</v>
      </c>
      <c r="S822">
        <f>IF(ISNUMBER(MATCH(UPPER(TRIM(Table2[[#This Row],[Status_Clean]])),{"CONTACTED","QUALIFIED","CONVERTED"},0)),1,0)</f>
        <v>1</v>
      </c>
      <c r="T822" cm="1">
        <f t="array" ref="T822">_xlfn.SWITCH(UPPER(TRIM(Table2[[#This Row],[Status_Clean]])),"NEW",1,"CONTACTED",2,"QUALIFIED",3,"CONVERTED",4,"LOST",5,99)</f>
        <v>2</v>
      </c>
      <c r="U822" t="str" cm="1">
        <f t="array" ref="U822">_xlfn.LET(_xlpm.x,IFERROR(VALUE(Table2[[#This Row],[Response_Time_Hours]]),""),IF(_xlpm.x="","CHECK",_xlfn.IFS(_xlpm.x&lt;=1,"Immediate",_xlpm.x&lt;=6,"Fast",_xlpm.x&lt;=24,"Moderate",_xlpm.x&gt;24,"Delayed")))</f>
        <v>Moderate</v>
      </c>
      <c r="V822">
        <f>FLOOR(tbl_CleanLeads[[#This Row],[Response_Time_Hours]],6)</f>
        <v>18</v>
      </c>
      <c r="W822" t="str" cm="1">
        <f t="array" ref="W822">IF(Table2[[#This Row],[Interaction_Count_Final]]="","N/A",_xlfn.IFS(Table2[[#This Row],[Interaction_Count_Final]]&lt;=2,"Low",Table2[[#This Row],[Interaction_Count_Final]]&lt;=5,"Medium",Table2[[#This Row],[Interaction_Count_Final]]&gt;=6,"High",TRUE,"CHECK"))</f>
        <v>High</v>
      </c>
      <c r="X822" t="b">
        <f t="shared" si="12"/>
        <v>1</v>
      </c>
      <c r="Y822" t="b">
        <f>tbl_CleanLeads[[#This Row],[Response_Time_Hours]]&gt;24</f>
        <v>0</v>
      </c>
      <c r="Z822" s="13" t="b">
        <f>tbl_CleanLeads[[#This Row],[Response_Time_Hours]]&gt;72</f>
        <v>0</v>
      </c>
      <c r="AA822" s="13" t="b">
        <f>tbl_CleanLeads[[#This Row],[Status_Clean]]="Converted"</f>
        <v>0</v>
      </c>
    </row>
    <row r="823" spans="1:27">
      <c r="A823" t="s">
        <v>70</v>
      </c>
      <c r="B823" t="s">
        <v>2576</v>
      </c>
      <c r="C823" t="s">
        <v>2577</v>
      </c>
      <c r="D823" t="s">
        <v>7258</v>
      </c>
      <c r="E823" t="s">
        <v>7308</v>
      </c>
      <c r="F823" t="s">
        <v>71</v>
      </c>
      <c r="G823" s="1">
        <v>45481</v>
      </c>
      <c r="H823" s="8">
        <f>MONTH(tbl_CleanLeads[[#This Row],[Lead_Date_Final]])</f>
        <v>7</v>
      </c>
      <c r="I823" t="s">
        <v>7305</v>
      </c>
      <c r="J823" t="s">
        <v>7271</v>
      </c>
      <c r="K823" t="s">
        <v>7288</v>
      </c>
      <c r="L823">
        <f>WEEKDAY(tbl_CleanLeads[[#This Row],[Lead_Date_Final]],2)</f>
        <v>1</v>
      </c>
      <c r="M823" t="s">
        <v>7298</v>
      </c>
      <c r="N823">
        <v>45.6</v>
      </c>
      <c r="O823" s="7">
        <v>4905.68</v>
      </c>
      <c r="P823">
        <v>48</v>
      </c>
      <c r="Q823" t="s">
        <v>7273</v>
      </c>
      <c r="R823">
        <f>IF(UPPER(TRIM(Table2[[#This Row],[Status_Clean]]))="CONVERTED",1,0)</f>
        <v>0</v>
      </c>
      <c r="S823">
        <f>IF(ISNUMBER(MATCH(UPPER(TRIM(Table2[[#This Row],[Status_Clean]])),{"CONTACTED","QUALIFIED","CONVERTED"},0)),1,0)</f>
        <v>1</v>
      </c>
      <c r="T823" cm="1">
        <f t="array" ref="T823">_xlfn.SWITCH(UPPER(TRIM(Table2[[#This Row],[Status_Clean]])),"NEW",1,"CONTACTED",2,"QUALIFIED",3,"CONVERTED",4,"LOST",5,99)</f>
        <v>3</v>
      </c>
      <c r="U823" t="str" cm="1">
        <f t="array" ref="U823">_xlfn.LET(_xlpm.x,IFERROR(VALUE(Table2[[#This Row],[Response_Time_Hours]]),""),IF(_xlpm.x="","CHECK",_xlfn.IFS(_xlpm.x&lt;=1,"Immediate",_xlpm.x&lt;=6,"Fast",_xlpm.x&lt;=24,"Moderate",_xlpm.x&gt;24,"Delayed")))</f>
        <v>Delayed</v>
      </c>
      <c r="V823">
        <f>FLOOR(tbl_CleanLeads[[#This Row],[Response_Time_Hours]],6)</f>
        <v>42</v>
      </c>
      <c r="W823" t="str" cm="1">
        <f t="array" ref="W823">IF(Table2[[#This Row],[Interaction_Count_Final]]="","N/A",_xlfn.IFS(Table2[[#This Row],[Interaction_Count_Final]]&lt;=2,"Low",Table2[[#This Row],[Interaction_Count_Final]]&lt;=5,"Medium",Table2[[#This Row],[Interaction_Count_Final]]&gt;=6,"High",TRUE,"CHECK"))</f>
        <v>High</v>
      </c>
      <c r="X823" t="b">
        <f t="shared" si="12"/>
        <v>1</v>
      </c>
      <c r="Y823" t="b">
        <f>tbl_CleanLeads[[#This Row],[Response_Time_Hours]]&gt;24</f>
        <v>1</v>
      </c>
      <c r="Z823" s="13" t="b">
        <f>tbl_CleanLeads[[#This Row],[Response_Time_Hours]]&gt;72</f>
        <v>0</v>
      </c>
      <c r="AA823" s="13" t="b">
        <f>tbl_CleanLeads[[#This Row],[Status_Clean]]="Converted"</f>
        <v>0</v>
      </c>
    </row>
    <row r="824" spans="1:27">
      <c r="A824" t="s">
        <v>90</v>
      </c>
      <c r="B824" t="s">
        <v>2579</v>
      </c>
      <c r="C824" t="s">
        <v>2580</v>
      </c>
      <c r="D824" t="s">
        <v>7258</v>
      </c>
      <c r="E824" t="s">
        <v>311</v>
      </c>
      <c r="F824" t="s">
        <v>193</v>
      </c>
      <c r="G824" s="1">
        <v>45353</v>
      </c>
      <c r="H824" s="8">
        <f>MONTH(tbl_CleanLeads[[#This Row],[Lead_Date_Final]])</f>
        <v>3</v>
      </c>
      <c r="I824" t="s">
        <v>7295</v>
      </c>
      <c r="J824" t="s">
        <v>7271</v>
      </c>
      <c r="K824" t="s">
        <v>7284</v>
      </c>
      <c r="L824">
        <f>WEEKDAY(tbl_CleanLeads[[#This Row],[Lead_Date_Final]],2)</f>
        <v>6</v>
      </c>
      <c r="M824" t="s">
        <v>7278</v>
      </c>
      <c r="N824">
        <v>35.200000000000003</v>
      </c>
      <c r="O824" s="7">
        <v>2217.17</v>
      </c>
      <c r="P824">
        <v>46</v>
      </c>
      <c r="Q824" t="s">
        <v>7266</v>
      </c>
      <c r="R824">
        <f>IF(UPPER(TRIM(Table2[[#This Row],[Status_Clean]]))="CONVERTED",1,0)</f>
        <v>0</v>
      </c>
      <c r="S824">
        <f>IF(ISNUMBER(MATCH(UPPER(TRIM(Table2[[#This Row],[Status_Clean]])),{"CONTACTED","QUALIFIED","CONVERTED"},0)),1,0)</f>
        <v>0</v>
      </c>
      <c r="T824" cm="1">
        <f t="array" ref="T824">_xlfn.SWITCH(UPPER(TRIM(Table2[[#This Row],[Status_Clean]])),"NEW",1,"CONTACTED",2,"QUALIFIED",3,"CONVERTED",4,"LOST",5,99)</f>
        <v>1</v>
      </c>
      <c r="U824" t="str" cm="1">
        <f t="array" ref="U824">_xlfn.LET(_xlpm.x,IFERROR(VALUE(Table2[[#This Row],[Response_Time_Hours]]),""),IF(_xlpm.x="","CHECK",_xlfn.IFS(_xlpm.x&lt;=1,"Immediate",_xlpm.x&lt;=6,"Fast",_xlpm.x&lt;=24,"Moderate",_xlpm.x&gt;24,"Delayed")))</f>
        <v>Delayed</v>
      </c>
      <c r="V824">
        <f>FLOOR(tbl_CleanLeads[[#This Row],[Response_Time_Hours]],6)</f>
        <v>30</v>
      </c>
      <c r="W824" t="str" cm="1">
        <f t="array" ref="W824">IF(Table2[[#This Row],[Interaction_Count_Final]]="","N/A",_xlfn.IFS(Table2[[#This Row],[Interaction_Count_Final]]&lt;=2,"Low",Table2[[#This Row],[Interaction_Count_Final]]&lt;=5,"Medium",Table2[[#This Row],[Interaction_Count_Final]]&gt;=6,"High",TRUE,"CHECK"))</f>
        <v>High</v>
      </c>
      <c r="X824" t="b">
        <f t="shared" si="12"/>
        <v>1</v>
      </c>
      <c r="Y824" t="b">
        <f>tbl_CleanLeads[[#This Row],[Response_Time_Hours]]&gt;24</f>
        <v>1</v>
      </c>
      <c r="Z824" s="13" t="b">
        <f>tbl_CleanLeads[[#This Row],[Response_Time_Hours]]&gt;72</f>
        <v>0</v>
      </c>
      <c r="AA824" s="13" t="b">
        <f>tbl_CleanLeads[[#This Row],[Status_Clean]]="Converted"</f>
        <v>0</v>
      </c>
    </row>
    <row r="825" spans="1:27">
      <c r="A825" t="s">
        <v>63</v>
      </c>
      <c r="B825" t="s">
        <v>2582</v>
      </c>
      <c r="C825" t="s">
        <v>2583</v>
      </c>
      <c r="D825" t="s">
        <v>7274</v>
      </c>
      <c r="E825" t="s">
        <v>254</v>
      </c>
      <c r="F825" t="s">
        <v>193</v>
      </c>
      <c r="G825" s="1">
        <v>45650</v>
      </c>
      <c r="H825" s="8">
        <f>MONTH(tbl_CleanLeads[[#This Row],[Lead_Date_Final]])</f>
        <v>12</v>
      </c>
      <c r="I825" t="s">
        <v>7262</v>
      </c>
      <c r="J825" t="s">
        <v>7271</v>
      </c>
      <c r="K825" t="s">
        <v>7264</v>
      </c>
      <c r="L825">
        <f>WEEKDAY(tbl_CleanLeads[[#This Row],[Lead_Date_Final]],2)</f>
        <v>2</v>
      </c>
      <c r="M825" t="s">
        <v>7265</v>
      </c>
      <c r="N825">
        <v>70.5</v>
      </c>
      <c r="O825" s="7">
        <v>1066.1600000000001</v>
      </c>
      <c r="P825">
        <v>15</v>
      </c>
      <c r="Q825" t="s">
        <v>7289</v>
      </c>
      <c r="R825">
        <f>IF(UPPER(TRIM(Table2[[#This Row],[Status_Clean]]))="CONVERTED",1,0)</f>
        <v>0</v>
      </c>
      <c r="S825">
        <f>IF(ISNUMBER(MATCH(UPPER(TRIM(Table2[[#This Row],[Status_Clean]])),{"CONTACTED","QUALIFIED","CONVERTED"},0)),1,0)</f>
        <v>0</v>
      </c>
      <c r="T825" cm="1">
        <f t="array" ref="T825">_xlfn.SWITCH(UPPER(TRIM(Table2[[#This Row],[Status_Clean]])),"NEW",1,"CONTACTED",2,"QUALIFIED",3,"CONVERTED",4,"LOST",5,99)</f>
        <v>1</v>
      </c>
      <c r="U825" t="str" cm="1">
        <f t="array" ref="U825">_xlfn.LET(_xlpm.x,IFERROR(VALUE(Table2[[#This Row],[Response_Time_Hours]]),""),IF(_xlpm.x="","CHECK",_xlfn.IFS(_xlpm.x&lt;=1,"Immediate",_xlpm.x&lt;=6,"Fast",_xlpm.x&lt;=24,"Moderate",_xlpm.x&gt;24,"Delayed")))</f>
        <v>Delayed</v>
      </c>
      <c r="V825">
        <f>FLOOR(tbl_CleanLeads[[#This Row],[Response_Time_Hours]],6)</f>
        <v>66</v>
      </c>
      <c r="W825" t="str" cm="1">
        <f t="array" ref="W825">IF(Table2[[#This Row],[Interaction_Count_Final]]="","N/A",_xlfn.IFS(Table2[[#This Row],[Interaction_Count_Final]]&lt;=2,"Low",Table2[[#This Row],[Interaction_Count_Final]]&lt;=5,"Medium",Table2[[#This Row],[Interaction_Count_Final]]&gt;=6,"High",TRUE,"CHECK"))</f>
        <v>High</v>
      </c>
      <c r="X825" t="b">
        <f t="shared" si="12"/>
        <v>1</v>
      </c>
      <c r="Y825" t="b">
        <f>tbl_CleanLeads[[#This Row],[Response_Time_Hours]]&gt;24</f>
        <v>1</v>
      </c>
      <c r="Z825" s="13" t="b">
        <f>tbl_CleanLeads[[#This Row],[Response_Time_Hours]]&gt;72</f>
        <v>0</v>
      </c>
      <c r="AA825" s="13" t="b">
        <f>tbl_CleanLeads[[#This Row],[Status_Clean]]="Converted"</f>
        <v>0</v>
      </c>
    </row>
    <row r="826" spans="1:27">
      <c r="A826" t="s">
        <v>70</v>
      </c>
      <c r="B826" t="s">
        <v>2585</v>
      </c>
      <c r="C826" t="s">
        <v>2586</v>
      </c>
      <c r="D826" t="s">
        <v>7280</v>
      </c>
      <c r="E826" t="s">
        <v>123</v>
      </c>
      <c r="F826" t="s">
        <v>71</v>
      </c>
      <c r="G826" s="1">
        <v>45455</v>
      </c>
      <c r="H826" s="8">
        <f>MONTH(tbl_CleanLeads[[#This Row],[Lead_Date_Final]])</f>
        <v>6</v>
      </c>
      <c r="I826" t="s">
        <v>7276</v>
      </c>
      <c r="J826" t="s">
        <v>7271</v>
      </c>
      <c r="K826" t="s">
        <v>7277</v>
      </c>
      <c r="L826">
        <f>WEEKDAY(tbl_CleanLeads[[#This Row],[Lead_Date_Final]],2)</f>
        <v>3</v>
      </c>
      <c r="M826" t="s">
        <v>7272</v>
      </c>
      <c r="N826">
        <v>3.1</v>
      </c>
      <c r="O826" s="7">
        <v>2687.76</v>
      </c>
      <c r="P826">
        <v>11</v>
      </c>
      <c r="Q826" t="s">
        <v>7266</v>
      </c>
      <c r="R826">
        <f>IF(UPPER(TRIM(Table2[[#This Row],[Status_Clean]]))="CONVERTED",1,0)</f>
        <v>0</v>
      </c>
      <c r="S826">
        <f>IF(ISNUMBER(MATCH(UPPER(TRIM(Table2[[#This Row],[Status_Clean]])),{"CONTACTED","QUALIFIED","CONVERTED"},0)),1,0)</f>
        <v>1</v>
      </c>
      <c r="T826" cm="1">
        <f t="array" ref="T826">_xlfn.SWITCH(UPPER(TRIM(Table2[[#This Row],[Status_Clean]])),"NEW",1,"CONTACTED",2,"QUALIFIED",3,"CONVERTED",4,"LOST",5,99)</f>
        <v>3</v>
      </c>
      <c r="U826" t="str" cm="1">
        <f t="array" ref="U826">_xlfn.LET(_xlpm.x,IFERROR(VALUE(Table2[[#This Row],[Response_Time_Hours]]),""),IF(_xlpm.x="","CHECK",_xlfn.IFS(_xlpm.x&lt;=1,"Immediate",_xlpm.x&lt;=6,"Fast",_xlpm.x&lt;=24,"Moderate",_xlpm.x&gt;24,"Delayed")))</f>
        <v>Fast</v>
      </c>
      <c r="V826">
        <f>FLOOR(tbl_CleanLeads[[#This Row],[Response_Time_Hours]],6)</f>
        <v>0</v>
      </c>
      <c r="W826" t="str" cm="1">
        <f t="array" ref="W826">IF(Table2[[#This Row],[Interaction_Count_Final]]="","N/A",_xlfn.IFS(Table2[[#This Row],[Interaction_Count_Final]]&lt;=2,"Low",Table2[[#This Row],[Interaction_Count_Final]]&lt;=5,"Medium",Table2[[#This Row],[Interaction_Count_Final]]&gt;=6,"High",TRUE,"CHECK"))</f>
        <v>High</v>
      </c>
      <c r="X826" t="b">
        <f t="shared" si="12"/>
        <v>1</v>
      </c>
      <c r="Y826" t="b">
        <f>tbl_CleanLeads[[#This Row],[Response_Time_Hours]]&gt;24</f>
        <v>0</v>
      </c>
      <c r="Z826" s="13" t="b">
        <f>tbl_CleanLeads[[#This Row],[Response_Time_Hours]]&gt;72</f>
        <v>0</v>
      </c>
      <c r="AA826" s="13" t="b">
        <f>tbl_CleanLeads[[#This Row],[Status_Clean]]="Converted"</f>
        <v>0</v>
      </c>
    </row>
    <row r="827" spans="1:27">
      <c r="A827" t="s">
        <v>70</v>
      </c>
      <c r="B827" t="s">
        <v>2588</v>
      </c>
      <c r="C827" t="s">
        <v>2589</v>
      </c>
      <c r="D827" t="s">
        <v>7258</v>
      </c>
      <c r="E827" t="s">
        <v>1356</v>
      </c>
      <c r="F827" t="s">
        <v>173</v>
      </c>
      <c r="G827" s="1">
        <v>45176</v>
      </c>
      <c r="H827" s="8">
        <f>MONTH(tbl_CleanLeads[[#This Row],[Lead_Date_Final]])</f>
        <v>9</v>
      </c>
      <c r="I827" t="s">
        <v>7287</v>
      </c>
      <c r="J827" t="s">
        <v>7263</v>
      </c>
      <c r="K827" t="s">
        <v>7288</v>
      </c>
      <c r="L827">
        <f>WEEKDAY(tbl_CleanLeads[[#This Row],[Lead_Date_Final]],2)</f>
        <v>4</v>
      </c>
      <c r="M827" t="s">
        <v>7285</v>
      </c>
      <c r="N827">
        <v>24</v>
      </c>
      <c r="O827" s="7">
        <v>4350.95</v>
      </c>
      <c r="P827">
        <v>1</v>
      </c>
      <c r="Q827" t="s">
        <v>7273</v>
      </c>
      <c r="R827">
        <f>IF(UPPER(TRIM(Table2[[#This Row],[Status_Clean]]))="CONVERTED",1,0)</f>
        <v>0</v>
      </c>
      <c r="S827">
        <f>IF(ISNUMBER(MATCH(UPPER(TRIM(Table2[[#This Row],[Status_Clean]])),{"CONTACTED","QUALIFIED","CONVERTED"},0)),1,0)</f>
        <v>0</v>
      </c>
      <c r="T827" cm="1">
        <f t="array" ref="T827">_xlfn.SWITCH(UPPER(TRIM(Table2[[#This Row],[Status_Clean]])),"NEW",1,"CONTACTED",2,"QUALIFIED",3,"CONVERTED",4,"LOST",5,99)</f>
        <v>5</v>
      </c>
      <c r="U827" t="str" cm="1">
        <f t="array" ref="U827">_xlfn.LET(_xlpm.x,IFERROR(VALUE(Table2[[#This Row],[Response_Time_Hours]]),""),IF(_xlpm.x="","CHECK",_xlfn.IFS(_xlpm.x&lt;=1,"Immediate",_xlpm.x&lt;=6,"Fast",_xlpm.x&lt;=24,"Moderate",_xlpm.x&gt;24,"Delayed")))</f>
        <v>Moderate</v>
      </c>
      <c r="V827">
        <f>FLOOR(tbl_CleanLeads[[#This Row],[Response_Time_Hours]],6)</f>
        <v>24</v>
      </c>
      <c r="W827" t="str" cm="1">
        <f t="array" ref="W827">IF(Table2[[#This Row],[Interaction_Count_Final]]="","N/A",_xlfn.IFS(Table2[[#This Row],[Interaction_Count_Final]]&lt;=2,"Low",Table2[[#This Row],[Interaction_Count_Final]]&lt;=5,"Medium",Table2[[#This Row],[Interaction_Count_Final]]&gt;=6,"High",TRUE,"CHECK"))</f>
        <v>Low</v>
      </c>
      <c r="X827" t="b">
        <f t="shared" si="12"/>
        <v>1</v>
      </c>
      <c r="Y827" t="b">
        <f>tbl_CleanLeads[[#This Row],[Response_Time_Hours]]&gt;24</f>
        <v>0</v>
      </c>
      <c r="Z827" s="13" t="b">
        <f>tbl_CleanLeads[[#This Row],[Response_Time_Hours]]&gt;72</f>
        <v>0</v>
      </c>
      <c r="AA827" s="13" t="b">
        <f>tbl_CleanLeads[[#This Row],[Status_Clean]]="Converted"</f>
        <v>0</v>
      </c>
    </row>
    <row r="828" spans="1:27">
      <c r="A828" t="s">
        <v>63</v>
      </c>
      <c r="B828" t="s">
        <v>2592</v>
      </c>
      <c r="C828" t="s">
        <v>2593</v>
      </c>
      <c r="D828" t="s">
        <v>7274</v>
      </c>
      <c r="E828" t="s">
        <v>69</v>
      </c>
      <c r="F828" t="s">
        <v>173</v>
      </c>
      <c r="G828" s="1">
        <v>45154</v>
      </c>
      <c r="H828" s="8">
        <f>MONTH(tbl_CleanLeads[[#This Row],[Lead_Date_Final]])</f>
        <v>8</v>
      </c>
      <c r="I828" t="s">
        <v>7310</v>
      </c>
      <c r="J828" t="s">
        <v>7263</v>
      </c>
      <c r="K828" t="s">
        <v>7288</v>
      </c>
      <c r="L828">
        <f>WEEKDAY(tbl_CleanLeads[[#This Row],[Lead_Date_Final]],2)</f>
        <v>3</v>
      </c>
      <c r="M828" t="s">
        <v>7272</v>
      </c>
      <c r="N828">
        <v>13</v>
      </c>
      <c r="O828" s="7">
        <v>4214.58</v>
      </c>
      <c r="P828">
        <v>38</v>
      </c>
      <c r="Q828" t="s">
        <v>7273</v>
      </c>
      <c r="R828">
        <f>IF(UPPER(TRIM(Table2[[#This Row],[Status_Clean]]))="CONVERTED",1,0)</f>
        <v>0</v>
      </c>
      <c r="S828">
        <f>IF(ISNUMBER(MATCH(UPPER(TRIM(Table2[[#This Row],[Status_Clean]])),{"CONTACTED","QUALIFIED","CONVERTED"},0)),1,0)</f>
        <v>0</v>
      </c>
      <c r="T828" cm="1">
        <f t="array" ref="T828">_xlfn.SWITCH(UPPER(TRIM(Table2[[#This Row],[Status_Clean]])),"NEW",1,"CONTACTED",2,"QUALIFIED",3,"CONVERTED",4,"LOST",5,99)</f>
        <v>5</v>
      </c>
      <c r="U828" t="str" cm="1">
        <f t="array" ref="U828">_xlfn.LET(_xlpm.x,IFERROR(VALUE(Table2[[#This Row],[Response_Time_Hours]]),""),IF(_xlpm.x="","CHECK",_xlfn.IFS(_xlpm.x&lt;=1,"Immediate",_xlpm.x&lt;=6,"Fast",_xlpm.x&lt;=24,"Moderate",_xlpm.x&gt;24,"Delayed")))</f>
        <v>Moderate</v>
      </c>
      <c r="V828">
        <f>FLOOR(tbl_CleanLeads[[#This Row],[Response_Time_Hours]],6)</f>
        <v>12</v>
      </c>
      <c r="W828" t="str" cm="1">
        <f t="array" ref="W828">IF(Table2[[#This Row],[Interaction_Count_Final]]="","N/A",_xlfn.IFS(Table2[[#This Row],[Interaction_Count_Final]]&lt;=2,"Low",Table2[[#This Row],[Interaction_Count_Final]]&lt;=5,"Medium",Table2[[#This Row],[Interaction_Count_Final]]&gt;=6,"High",TRUE,"CHECK"))</f>
        <v>High</v>
      </c>
      <c r="X828" t="b">
        <f t="shared" si="12"/>
        <v>1</v>
      </c>
      <c r="Y828" t="b">
        <f>tbl_CleanLeads[[#This Row],[Response_Time_Hours]]&gt;24</f>
        <v>0</v>
      </c>
      <c r="Z828" s="13" t="b">
        <f>tbl_CleanLeads[[#This Row],[Response_Time_Hours]]&gt;72</f>
        <v>0</v>
      </c>
      <c r="AA828" s="13" t="b">
        <f>tbl_CleanLeads[[#This Row],[Status_Clean]]="Converted"</f>
        <v>0</v>
      </c>
    </row>
    <row r="829" spans="1:27">
      <c r="A829" t="s">
        <v>102</v>
      </c>
      <c r="B829" t="s">
        <v>2595</v>
      </c>
      <c r="C829" t="s">
        <v>2596</v>
      </c>
      <c r="D829" t="s">
        <v>7268</v>
      </c>
      <c r="E829" t="s">
        <v>263</v>
      </c>
      <c r="F829" t="s">
        <v>193</v>
      </c>
      <c r="G829" s="1">
        <v>45017</v>
      </c>
      <c r="H829" s="8">
        <f>MONTH(tbl_CleanLeads[[#This Row],[Lead_Date_Final]])</f>
        <v>4</v>
      </c>
      <c r="I829" t="s">
        <v>7297</v>
      </c>
      <c r="J829" t="s">
        <v>7263</v>
      </c>
      <c r="K829" t="s">
        <v>7277</v>
      </c>
      <c r="L829">
        <f>WEEKDAY(tbl_CleanLeads[[#This Row],[Lead_Date_Final]],2)</f>
        <v>6</v>
      </c>
      <c r="M829" t="s">
        <v>7278</v>
      </c>
      <c r="N829">
        <v>35</v>
      </c>
      <c r="O829" s="7">
        <v>3931.33</v>
      </c>
      <c r="P829">
        <v>27</v>
      </c>
      <c r="Q829" t="s">
        <v>7266</v>
      </c>
      <c r="R829">
        <f>IF(UPPER(TRIM(Table2[[#This Row],[Status_Clean]]))="CONVERTED",1,0)</f>
        <v>0</v>
      </c>
      <c r="S829">
        <f>IF(ISNUMBER(MATCH(UPPER(TRIM(Table2[[#This Row],[Status_Clean]])),{"CONTACTED","QUALIFIED","CONVERTED"},0)),1,0)</f>
        <v>0</v>
      </c>
      <c r="T829" cm="1">
        <f t="array" ref="T829">_xlfn.SWITCH(UPPER(TRIM(Table2[[#This Row],[Status_Clean]])),"NEW",1,"CONTACTED",2,"QUALIFIED",3,"CONVERTED",4,"LOST",5,99)</f>
        <v>1</v>
      </c>
      <c r="U829" t="str" cm="1">
        <f t="array" ref="U829">_xlfn.LET(_xlpm.x,IFERROR(VALUE(Table2[[#This Row],[Response_Time_Hours]]),""),IF(_xlpm.x="","CHECK",_xlfn.IFS(_xlpm.x&lt;=1,"Immediate",_xlpm.x&lt;=6,"Fast",_xlpm.x&lt;=24,"Moderate",_xlpm.x&gt;24,"Delayed")))</f>
        <v>Delayed</v>
      </c>
      <c r="V829">
        <f>FLOOR(tbl_CleanLeads[[#This Row],[Response_Time_Hours]],6)</f>
        <v>30</v>
      </c>
      <c r="W829" t="str" cm="1">
        <f t="array" ref="W829">IF(Table2[[#This Row],[Interaction_Count_Final]]="","N/A",_xlfn.IFS(Table2[[#This Row],[Interaction_Count_Final]]&lt;=2,"Low",Table2[[#This Row],[Interaction_Count_Final]]&lt;=5,"Medium",Table2[[#This Row],[Interaction_Count_Final]]&gt;=6,"High",TRUE,"CHECK"))</f>
        <v>High</v>
      </c>
      <c r="X829" t="b">
        <f t="shared" si="12"/>
        <v>1</v>
      </c>
      <c r="Y829" t="b">
        <f>tbl_CleanLeads[[#This Row],[Response_Time_Hours]]&gt;24</f>
        <v>1</v>
      </c>
      <c r="Z829" s="13" t="b">
        <f>tbl_CleanLeads[[#This Row],[Response_Time_Hours]]&gt;72</f>
        <v>0</v>
      </c>
      <c r="AA829" s="13" t="b">
        <f>tbl_CleanLeads[[#This Row],[Status_Clean]]="Converted"</f>
        <v>0</v>
      </c>
    </row>
    <row r="830" spans="1:27">
      <c r="A830" t="s">
        <v>90</v>
      </c>
      <c r="B830" t="s">
        <v>2597</v>
      </c>
      <c r="C830" t="s">
        <v>2598</v>
      </c>
      <c r="D830" t="s">
        <v>7268</v>
      </c>
      <c r="E830" t="s">
        <v>7308</v>
      </c>
      <c r="F830" t="s">
        <v>250</v>
      </c>
      <c r="G830" s="1">
        <v>45010</v>
      </c>
      <c r="H830" s="8">
        <f>MONTH(tbl_CleanLeads[[#This Row],[Lead_Date_Final]])</f>
        <v>3</v>
      </c>
      <c r="I830" t="s">
        <v>7295</v>
      </c>
      <c r="J830" t="s">
        <v>7263</v>
      </c>
      <c r="K830" t="s">
        <v>7284</v>
      </c>
      <c r="L830">
        <f>WEEKDAY(tbl_CleanLeads[[#This Row],[Lead_Date_Final]],2)</f>
        <v>6</v>
      </c>
      <c r="M830" t="s">
        <v>7278</v>
      </c>
      <c r="N830">
        <v>36</v>
      </c>
      <c r="O830" s="7">
        <v>3683.05</v>
      </c>
      <c r="P830">
        <v>14</v>
      </c>
      <c r="Q830" t="s">
        <v>7266</v>
      </c>
      <c r="R830">
        <f>IF(UPPER(TRIM(Table2[[#This Row],[Status_Clean]]))="CONVERTED",1,0)</f>
        <v>1</v>
      </c>
      <c r="S830">
        <f>IF(ISNUMBER(MATCH(UPPER(TRIM(Table2[[#This Row],[Status_Clean]])),{"CONTACTED","QUALIFIED","CONVERTED"},0)),1,0)</f>
        <v>1</v>
      </c>
      <c r="T830" cm="1">
        <f t="array" ref="T830">_xlfn.SWITCH(UPPER(TRIM(Table2[[#This Row],[Status_Clean]])),"NEW",1,"CONTACTED",2,"QUALIFIED",3,"CONVERTED",4,"LOST",5,99)</f>
        <v>4</v>
      </c>
      <c r="U830" t="str" cm="1">
        <f t="array" ref="U830">_xlfn.LET(_xlpm.x,IFERROR(VALUE(Table2[[#This Row],[Response_Time_Hours]]),""),IF(_xlpm.x="","CHECK",_xlfn.IFS(_xlpm.x&lt;=1,"Immediate",_xlpm.x&lt;=6,"Fast",_xlpm.x&lt;=24,"Moderate",_xlpm.x&gt;24,"Delayed")))</f>
        <v>Delayed</v>
      </c>
      <c r="V830">
        <f>FLOOR(tbl_CleanLeads[[#This Row],[Response_Time_Hours]],6)</f>
        <v>36</v>
      </c>
      <c r="W830" t="str" cm="1">
        <f t="array" ref="W830">IF(Table2[[#This Row],[Interaction_Count_Final]]="","N/A",_xlfn.IFS(Table2[[#This Row],[Interaction_Count_Final]]&lt;=2,"Low",Table2[[#This Row],[Interaction_Count_Final]]&lt;=5,"Medium",Table2[[#This Row],[Interaction_Count_Final]]&gt;=6,"High",TRUE,"CHECK"))</f>
        <v>High</v>
      </c>
      <c r="X830" t="b">
        <f t="shared" si="12"/>
        <v>1</v>
      </c>
      <c r="Y830" t="b">
        <f>tbl_CleanLeads[[#This Row],[Response_Time_Hours]]&gt;24</f>
        <v>1</v>
      </c>
      <c r="Z830" s="13" t="b">
        <f>tbl_CleanLeads[[#This Row],[Response_Time_Hours]]&gt;72</f>
        <v>0</v>
      </c>
      <c r="AA830" s="13" t="b">
        <f>tbl_CleanLeads[[#This Row],[Status_Clean]]="Converted"</f>
        <v>1</v>
      </c>
    </row>
    <row r="831" spans="1:27">
      <c r="A831" t="s">
        <v>90</v>
      </c>
      <c r="B831" t="s">
        <v>2599</v>
      </c>
      <c r="C831" t="s">
        <v>2600</v>
      </c>
      <c r="D831" t="s">
        <v>7258</v>
      </c>
      <c r="E831" t="s">
        <v>101</v>
      </c>
      <c r="F831" t="s">
        <v>125</v>
      </c>
      <c r="G831" s="1">
        <v>45649</v>
      </c>
      <c r="H831" s="8">
        <f>MONTH(tbl_CleanLeads[[#This Row],[Lead_Date_Final]])</f>
        <v>12</v>
      </c>
      <c r="I831" t="s">
        <v>7262</v>
      </c>
      <c r="J831" t="s">
        <v>7271</v>
      </c>
      <c r="K831" t="s">
        <v>7264</v>
      </c>
      <c r="L831">
        <f>WEEKDAY(tbl_CleanLeads[[#This Row],[Lead_Date_Final]],2)</f>
        <v>1</v>
      </c>
      <c r="M831" t="s">
        <v>7298</v>
      </c>
      <c r="N831">
        <v>69.599999999999994</v>
      </c>
      <c r="O831" s="7">
        <v>3113.74</v>
      </c>
      <c r="P831">
        <v>37</v>
      </c>
      <c r="Q831" t="s">
        <v>7266</v>
      </c>
      <c r="R831">
        <f>IF(UPPER(TRIM(Table2[[#This Row],[Status_Clean]]))="CONVERTED",1,0)</f>
        <v>0</v>
      </c>
      <c r="S831">
        <f>IF(ISNUMBER(MATCH(UPPER(TRIM(Table2[[#This Row],[Status_Clean]])),{"CONTACTED","QUALIFIED","CONVERTED"},0)),1,0)</f>
        <v>1</v>
      </c>
      <c r="T831" cm="1">
        <f t="array" ref="T831">_xlfn.SWITCH(UPPER(TRIM(Table2[[#This Row],[Status_Clean]])),"NEW",1,"CONTACTED",2,"QUALIFIED",3,"CONVERTED",4,"LOST",5,99)</f>
        <v>2</v>
      </c>
      <c r="U831" t="str" cm="1">
        <f t="array" ref="U831">_xlfn.LET(_xlpm.x,IFERROR(VALUE(Table2[[#This Row],[Response_Time_Hours]]),""),IF(_xlpm.x="","CHECK",_xlfn.IFS(_xlpm.x&lt;=1,"Immediate",_xlpm.x&lt;=6,"Fast",_xlpm.x&lt;=24,"Moderate",_xlpm.x&gt;24,"Delayed")))</f>
        <v>Delayed</v>
      </c>
      <c r="V831">
        <f>FLOOR(tbl_CleanLeads[[#This Row],[Response_Time_Hours]],6)</f>
        <v>66</v>
      </c>
      <c r="W831" t="str" cm="1">
        <f t="array" ref="W831">IF(Table2[[#This Row],[Interaction_Count_Final]]="","N/A",_xlfn.IFS(Table2[[#This Row],[Interaction_Count_Final]]&lt;=2,"Low",Table2[[#This Row],[Interaction_Count_Final]]&lt;=5,"Medium",Table2[[#This Row],[Interaction_Count_Final]]&gt;=6,"High",TRUE,"CHECK"))</f>
        <v>High</v>
      </c>
      <c r="X831" t="b">
        <f t="shared" si="12"/>
        <v>1</v>
      </c>
      <c r="Y831" t="b">
        <f>tbl_CleanLeads[[#This Row],[Response_Time_Hours]]&gt;24</f>
        <v>1</v>
      </c>
      <c r="Z831" s="13" t="b">
        <f>tbl_CleanLeads[[#This Row],[Response_Time_Hours]]&gt;72</f>
        <v>0</v>
      </c>
      <c r="AA831" s="13" t="b">
        <f>tbl_CleanLeads[[#This Row],[Status_Clean]]="Converted"</f>
        <v>0</v>
      </c>
    </row>
    <row r="832" spans="1:27">
      <c r="A832" t="s">
        <v>63</v>
      </c>
      <c r="B832" t="s">
        <v>2602</v>
      </c>
      <c r="C832" t="s">
        <v>2603</v>
      </c>
      <c r="D832" t="s">
        <v>7258</v>
      </c>
      <c r="E832" t="s">
        <v>363</v>
      </c>
      <c r="F832" t="s">
        <v>193</v>
      </c>
      <c r="G832" s="1">
        <v>45473</v>
      </c>
      <c r="H832" s="8">
        <f>MONTH(tbl_CleanLeads[[#This Row],[Lead_Date_Final]])</f>
        <v>6</v>
      </c>
      <c r="I832" t="s">
        <v>7276</v>
      </c>
      <c r="J832" t="s">
        <v>7271</v>
      </c>
      <c r="K832" t="s">
        <v>7277</v>
      </c>
      <c r="L832">
        <f>WEEKDAY(tbl_CleanLeads[[#This Row],[Lead_Date_Final]],2)</f>
        <v>7</v>
      </c>
      <c r="M832" t="s">
        <v>7293</v>
      </c>
      <c r="N832">
        <v>30</v>
      </c>
      <c r="O832" s="7">
        <v>3566.88</v>
      </c>
      <c r="P832">
        <v>49</v>
      </c>
      <c r="Q832" t="s">
        <v>7266</v>
      </c>
      <c r="R832">
        <f>IF(UPPER(TRIM(Table2[[#This Row],[Status_Clean]]))="CONVERTED",1,0)</f>
        <v>0</v>
      </c>
      <c r="S832">
        <f>IF(ISNUMBER(MATCH(UPPER(TRIM(Table2[[#This Row],[Status_Clean]])),{"CONTACTED","QUALIFIED","CONVERTED"},0)),1,0)</f>
        <v>0</v>
      </c>
      <c r="T832" cm="1">
        <f t="array" ref="T832">_xlfn.SWITCH(UPPER(TRIM(Table2[[#This Row],[Status_Clean]])),"NEW",1,"CONTACTED",2,"QUALIFIED",3,"CONVERTED",4,"LOST",5,99)</f>
        <v>1</v>
      </c>
      <c r="U832" t="str" cm="1">
        <f t="array" ref="U832">_xlfn.LET(_xlpm.x,IFERROR(VALUE(Table2[[#This Row],[Response_Time_Hours]]),""),IF(_xlpm.x="","CHECK",_xlfn.IFS(_xlpm.x&lt;=1,"Immediate",_xlpm.x&lt;=6,"Fast",_xlpm.x&lt;=24,"Moderate",_xlpm.x&gt;24,"Delayed")))</f>
        <v>Delayed</v>
      </c>
      <c r="V832">
        <f>FLOOR(tbl_CleanLeads[[#This Row],[Response_Time_Hours]],6)</f>
        <v>30</v>
      </c>
      <c r="W832" t="str" cm="1">
        <f t="array" ref="W832">IF(Table2[[#This Row],[Interaction_Count_Final]]="","N/A",_xlfn.IFS(Table2[[#This Row],[Interaction_Count_Final]]&lt;=2,"Low",Table2[[#This Row],[Interaction_Count_Final]]&lt;=5,"Medium",Table2[[#This Row],[Interaction_Count_Final]]&gt;=6,"High",TRUE,"CHECK"))</f>
        <v>High</v>
      </c>
      <c r="X832" t="b">
        <f t="shared" si="12"/>
        <v>1</v>
      </c>
      <c r="Y832" t="b">
        <f>tbl_CleanLeads[[#This Row],[Response_Time_Hours]]&gt;24</f>
        <v>1</v>
      </c>
      <c r="Z832" s="13" t="b">
        <f>tbl_CleanLeads[[#This Row],[Response_Time_Hours]]&gt;72</f>
        <v>0</v>
      </c>
      <c r="AA832" s="13" t="b">
        <f>tbl_CleanLeads[[#This Row],[Status_Clean]]="Converted"</f>
        <v>0</v>
      </c>
    </row>
    <row r="833" spans="1:27">
      <c r="A833" t="s">
        <v>63</v>
      </c>
      <c r="B833" t="s">
        <v>2604</v>
      </c>
      <c r="C833" t="s">
        <v>2605</v>
      </c>
      <c r="D833" t="s">
        <v>7274</v>
      </c>
      <c r="E833" t="s">
        <v>123</v>
      </c>
      <c r="F833" t="s">
        <v>71</v>
      </c>
      <c r="G833" s="1">
        <v>45388</v>
      </c>
      <c r="H833" s="8">
        <f>MONTH(tbl_CleanLeads[[#This Row],[Lead_Date_Final]])</f>
        <v>4</v>
      </c>
      <c r="I833" t="s">
        <v>7297</v>
      </c>
      <c r="J833" t="s">
        <v>7271</v>
      </c>
      <c r="K833" t="s">
        <v>7277</v>
      </c>
      <c r="L833">
        <f>WEEKDAY(tbl_CleanLeads[[#This Row],[Lead_Date_Final]],2)</f>
        <v>6</v>
      </c>
      <c r="M833" t="s">
        <v>7278</v>
      </c>
      <c r="N833">
        <v>1.3</v>
      </c>
      <c r="O833" s="7">
        <v>3569.68</v>
      </c>
      <c r="P833">
        <v>13</v>
      </c>
      <c r="Q833" t="s">
        <v>7266</v>
      </c>
      <c r="R833">
        <f>IF(UPPER(TRIM(Table2[[#This Row],[Status_Clean]]))="CONVERTED",1,0)</f>
        <v>0</v>
      </c>
      <c r="S833">
        <f>IF(ISNUMBER(MATCH(UPPER(TRIM(Table2[[#This Row],[Status_Clean]])),{"CONTACTED","QUALIFIED","CONVERTED"},0)),1,0)</f>
        <v>1</v>
      </c>
      <c r="T833" cm="1">
        <f t="array" ref="T833">_xlfn.SWITCH(UPPER(TRIM(Table2[[#This Row],[Status_Clean]])),"NEW",1,"CONTACTED",2,"QUALIFIED",3,"CONVERTED",4,"LOST",5,99)</f>
        <v>3</v>
      </c>
      <c r="U833" t="str" cm="1">
        <f t="array" ref="U833">_xlfn.LET(_xlpm.x,IFERROR(VALUE(Table2[[#This Row],[Response_Time_Hours]]),""),IF(_xlpm.x="","CHECK",_xlfn.IFS(_xlpm.x&lt;=1,"Immediate",_xlpm.x&lt;=6,"Fast",_xlpm.x&lt;=24,"Moderate",_xlpm.x&gt;24,"Delayed")))</f>
        <v>Fast</v>
      </c>
      <c r="V833">
        <f>FLOOR(tbl_CleanLeads[[#This Row],[Response_Time_Hours]],6)</f>
        <v>0</v>
      </c>
      <c r="W833" t="str" cm="1">
        <f t="array" ref="W833">IF(Table2[[#This Row],[Interaction_Count_Final]]="","N/A",_xlfn.IFS(Table2[[#This Row],[Interaction_Count_Final]]&lt;=2,"Low",Table2[[#This Row],[Interaction_Count_Final]]&lt;=5,"Medium",Table2[[#This Row],[Interaction_Count_Final]]&gt;=6,"High",TRUE,"CHECK"))</f>
        <v>High</v>
      </c>
      <c r="X833" t="b">
        <f t="shared" si="12"/>
        <v>1</v>
      </c>
      <c r="Y833" t="b">
        <f>tbl_CleanLeads[[#This Row],[Response_Time_Hours]]&gt;24</f>
        <v>0</v>
      </c>
      <c r="Z833" s="13" t="b">
        <f>tbl_CleanLeads[[#This Row],[Response_Time_Hours]]&gt;72</f>
        <v>0</v>
      </c>
      <c r="AA833" s="13" t="b">
        <f>tbl_CleanLeads[[#This Row],[Status_Clean]]="Converted"</f>
        <v>0</v>
      </c>
    </row>
    <row r="834" spans="1:27">
      <c r="A834" t="s">
        <v>70</v>
      </c>
      <c r="B834" t="s">
        <v>2607</v>
      </c>
      <c r="C834" t="s">
        <v>2608</v>
      </c>
      <c r="D834" t="s">
        <v>7303</v>
      </c>
      <c r="E834" t="s">
        <v>101</v>
      </c>
      <c r="F834" t="s">
        <v>125</v>
      </c>
      <c r="G834" s="1">
        <v>45086</v>
      </c>
      <c r="H834" s="8">
        <f>MONTH(tbl_CleanLeads[[#This Row],[Lead_Date_Final]])</f>
        <v>6</v>
      </c>
      <c r="I834" t="s">
        <v>7276</v>
      </c>
      <c r="J834" t="s">
        <v>7263</v>
      </c>
      <c r="K834" t="s">
        <v>7277</v>
      </c>
      <c r="L834">
        <f>WEEKDAY(tbl_CleanLeads[[#This Row],[Lead_Date_Final]],2)</f>
        <v>5</v>
      </c>
      <c r="M834" t="s">
        <v>7312</v>
      </c>
      <c r="N834">
        <v>62.4</v>
      </c>
      <c r="O834" s="7">
        <v>3815.43</v>
      </c>
      <c r="P834">
        <v>34</v>
      </c>
      <c r="Q834" t="s">
        <v>7266</v>
      </c>
      <c r="R834">
        <f>IF(UPPER(TRIM(Table2[[#This Row],[Status_Clean]]))="CONVERTED",1,0)</f>
        <v>0</v>
      </c>
      <c r="S834">
        <f>IF(ISNUMBER(MATCH(UPPER(TRIM(Table2[[#This Row],[Status_Clean]])),{"CONTACTED","QUALIFIED","CONVERTED"},0)),1,0)</f>
        <v>1</v>
      </c>
      <c r="T834" cm="1">
        <f t="array" ref="T834">_xlfn.SWITCH(UPPER(TRIM(Table2[[#This Row],[Status_Clean]])),"NEW",1,"CONTACTED",2,"QUALIFIED",3,"CONVERTED",4,"LOST",5,99)</f>
        <v>2</v>
      </c>
      <c r="U834" t="str" cm="1">
        <f t="array" ref="U834">_xlfn.LET(_xlpm.x,IFERROR(VALUE(Table2[[#This Row],[Response_Time_Hours]]),""),IF(_xlpm.x="","CHECK",_xlfn.IFS(_xlpm.x&lt;=1,"Immediate",_xlpm.x&lt;=6,"Fast",_xlpm.x&lt;=24,"Moderate",_xlpm.x&gt;24,"Delayed")))</f>
        <v>Delayed</v>
      </c>
      <c r="V834">
        <f>FLOOR(tbl_CleanLeads[[#This Row],[Response_Time_Hours]],6)</f>
        <v>60</v>
      </c>
      <c r="W834" t="str" cm="1">
        <f t="array" ref="W834">IF(Table2[[#This Row],[Interaction_Count_Final]]="","N/A",_xlfn.IFS(Table2[[#This Row],[Interaction_Count_Final]]&lt;=2,"Low",Table2[[#This Row],[Interaction_Count_Final]]&lt;=5,"Medium",Table2[[#This Row],[Interaction_Count_Final]]&gt;=6,"High",TRUE,"CHECK"))</f>
        <v>High</v>
      </c>
      <c r="X834" t="b">
        <f t="shared" ref="X834:X897" si="13">COUNTIF($A:$A,$A834)&gt;1</f>
        <v>1</v>
      </c>
      <c r="Y834" t="b">
        <f>tbl_CleanLeads[[#This Row],[Response_Time_Hours]]&gt;24</f>
        <v>1</v>
      </c>
      <c r="Z834" s="13" t="b">
        <f>tbl_CleanLeads[[#This Row],[Response_Time_Hours]]&gt;72</f>
        <v>0</v>
      </c>
      <c r="AA834" s="13" t="b">
        <f>tbl_CleanLeads[[#This Row],[Status_Clean]]="Converted"</f>
        <v>0</v>
      </c>
    </row>
    <row r="835" spans="1:27">
      <c r="A835" t="s">
        <v>70</v>
      </c>
      <c r="B835" t="s">
        <v>2610</v>
      </c>
      <c r="C835" t="s">
        <v>2611</v>
      </c>
      <c r="D835" t="s">
        <v>7258</v>
      </c>
      <c r="E835" t="s">
        <v>363</v>
      </c>
      <c r="F835" t="s">
        <v>71</v>
      </c>
      <c r="G835" s="1">
        <v>45427</v>
      </c>
      <c r="H835" s="8">
        <f>MONTH(tbl_CleanLeads[[#This Row],[Lead_Date_Final]])</f>
        <v>5</v>
      </c>
      <c r="I835" t="s">
        <v>7314</v>
      </c>
      <c r="J835" t="s">
        <v>7271</v>
      </c>
      <c r="K835" t="s">
        <v>7277</v>
      </c>
      <c r="L835">
        <f>WEEKDAY(tbl_CleanLeads[[#This Row],[Lead_Date_Final]],2)</f>
        <v>3</v>
      </c>
      <c r="M835" t="s">
        <v>7272</v>
      </c>
      <c r="N835">
        <v>67</v>
      </c>
      <c r="O835" s="7">
        <v>1636.09</v>
      </c>
      <c r="P835">
        <v>27</v>
      </c>
      <c r="Q835" t="s">
        <v>7289</v>
      </c>
      <c r="R835">
        <f>IF(UPPER(TRIM(Table2[[#This Row],[Status_Clean]]))="CONVERTED",1,0)</f>
        <v>0</v>
      </c>
      <c r="S835">
        <f>IF(ISNUMBER(MATCH(UPPER(TRIM(Table2[[#This Row],[Status_Clean]])),{"CONTACTED","QUALIFIED","CONVERTED"},0)),1,0)</f>
        <v>1</v>
      </c>
      <c r="T835" cm="1">
        <f t="array" ref="T835">_xlfn.SWITCH(UPPER(TRIM(Table2[[#This Row],[Status_Clean]])),"NEW",1,"CONTACTED",2,"QUALIFIED",3,"CONVERTED",4,"LOST",5,99)</f>
        <v>3</v>
      </c>
      <c r="U835" t="str" cm="1">
        <f t="array" ref="U835">_xlfn.LET(_xlpm.x,IFERROR(VALUE(Table2[[#This Row],[Response_Time_Hours]]),""),IF(_xlpm.x="","CHECK",_xlfn.IFS(_xlpm.x&lt;=1,"Immediate",_xlpm.x&lt;=6,"Fast",_xlpm.x&lt;=24,"Moderate",_xlpm.x&gt;24,"Delayed")))</f>
        <v>Delayed</v>
      </c>
      <c r="V835">
        <f>FLOOR(tbl_CleanLeads[[#This Row],[Response_Time_Hours]],6)</f>
        <v>66</v>
      </c>
      <c r="W835" t="str" cm="1">
        <f t="array" ref="W835">IF(Table2[[#This Row],[Interaction_Count_Final]]="","N/A",_xlfn.IFS(Table2[[#This Row],[Interaction_Count_Final]]&lt;=2,"Low",Table2[[#This Row],[Interaction_Count_Final]]&lt;=5,"Medium",Table2[[#This Row],[Interaction_Count_Final]]&gt;=6,"High",TRUE,"CHECK"))</f>
        <v>High</v>
      </c>
      <c r="X835" t="b">
        <f t="shared" si="13"/>
        <v>1</v>
      </c>
      <c r="Y835" t="b">
        <f>tbl_CleanLeads[[#This Row],[Response_Time_Hours]]&gt;24</f>
        <v>1</v>
      </c>
      <c r="Z835" s="13" t="b">
        <f>tbl_CleanLeads[[#This Row],[Response_Time_Hours]]&gt;72</f>
        <v>0</v>
      </c>
      <c r="AA835" s="13" t="b">
        <f>tbl_CleanLeads[[#This Row],[Status_Clean]]="Converted"</f>
        <v>0</v>
      </c>
    </row>
    <row r="836" spans="1:27">
      <c r="A836" t="s">
        <v>63</v>
      </c>
      <c r="B836" t="s">
        <v>2613</v>
      </c>
      <c r="C836" t="s">
        <v>2614</v>
      </c>
      <c r="D836" t="s">
        <v>7268</v>
      </c>
      <c r="E836" t="s">
        <v>473</v>
      </c>
      <c r="F836" t="s">
        <v>71</v>
      </c>
      <c r="G836" s="1">
        <v>45188</v>
      </c>
      <c r="H836" s="8">
        <f>MONTH(tbl_CleanLeads[[#This Row],[Lead_Date_Final]])</f>
        <v>9</v>
      </c>
      <c r="I836" t="s">
        <v>7287</v>
      </c>
      <c r="J836" t="s">
        <v>7263</v>
      </c>
      <c r="K836" t="s">
        <v>7288</v>
      </c>
      <c r="L836">
        <f>WEEKDAY(tbl_CleanLeads[[#This Row],[Lead_Date_Final]],2)</f>
        <v>2</v>
      </c>
      <c r="M836" t="s">
        <v>7265</v>
      </c>
      <c r="N836">
        <v>40.4</v>
      </c>
      <c r="O836" s="7">
        <v>4363.7</v>
      </c>
      <c r="P836">
        <v>23</v>
      </c>
      <c r="Q836" t="s">
        <v>7273</v>
      </c>
      <c r="R836">
        <f>IF(UPPER(TRIM(Table2[[#This Row],[Status_Clean]]))="CONVERTED",1,0)</f>
        <v>0</v>
      </c>
      <c r="S836">
        <f>IF(ISNUMBER(MATCH(UPPER(TRIM(Table2[[#This Row],[Status_Clean]])),{"CONTACTED","QUALIFIED","CONVERTED"},0)),1,0)</f>
        <v>1</v>
      </c>
      <c r="T836" cm="1">
        <f t="array" ref="T836">_xlfn.SWITCH(UPPER(TRIM(Table2[[#This Row],[Status_Clean]])),"NEW",1,"CONTACTED",2,"QUALIFIED",3,"CONVERTED",4,"LOST",5,99)</f>
        <v>3</v>
      </c>
      <c r="U836" t="str" cm="1">
        <f t="array" ref="U836">_xlfn.LET(_xlpm.x,IFERROR(VALUE(Table2[[#This Row],[Response_Time_Hours]]),""),IF(_xlpm.x="","CHECK",_xlfn.IFS(_xlpm.x&lt;=1,"Immediate",_xlpm.x&lt;=6,"Fast",_xlpm.x&lt;=24,"Moderate",_xlpm.x&gt;24,"Delayed")))</f>
        <v>Delayed</v>
      </c>
      <c r="V836">
        <f>FLOOR(tbl_CleanLeads[[#This Row],[Response_Time_Hours]],6)</f>
        <v>36</v>
      </c>
      <c r="W836" t="str" cm="1">
        <f t="array" ref="W836">IF(Table2[[#This Row],[Interaction_Count_Final]]="","N/A",_xlfn.IFS(Table2[[#This Row],[Interaction_Count_Final]]&lt;=2,"Low",Table2[[#This Row],[Interaction_Count_Final]]&lt;=5,"Medium",Table2[[#This Row],[Interaction_Count_Final]]&gt;=6,"High",TRUE,"CHECK"))</f>
        <v>High</v>
      </c>
      <c r="X836" t="b">
        <f t="shared" si="13"/>
        <v>1</v>
      </c>
      <c r="Y836" t="b">
        <f>tbl_CleanLeads[[#This Row],[Response_Time_Hours]]&gt;24</f>
        <v>1</v>
      </c>
      <c r="Z836" s="13" t="b">
        <f>tbl_CleanLeads[[#This Row],[Response_Time_Hours]]&gt;72</f>
        <v>0</v>
      </c>
      <c r="AA836" s="13" t="b">
        <f>tbl_CleanLeads[[#This Row],[Status_Clean]]="Converted"</f>
        <v>0</v>
      </c>
    </row>
    <row r="837" spans="1:27">
      <c r="A837" t="s">
        <v>63</v>
      </c>
      <c r="B837" t="s">
        <v>2615</v>
      </c>
      <c r="C837" t="s">
        <v>7993</v>
      </c>
      <c r="D837" t="s">
        <v>7303</v>
      </c>
      <c r="E837" t="s">
        <v>101</v>
      </c>
      <c r="F837" t="s">
        <v>173</v>
      </c>
      <c r="G837" s="1">
        <v>45517</v>
      </c>
      <c r="H837" s="8">
        <f>MONTH(tbl_CleanLeads[[#This Row],[Lead_Date_Final]])</f>
        <v>8</v>
      </c>
      <c r="I837" t="s">
        <v>7310</v>
      </c>
      <c r="J837" t="s">
        <v>7271</v>
      </c>
      <c r="K837" t="s">
        <v>7288</v>
      </c>
      <c r="L837">
        <f>WEEKDAY(tbl_CleanLeads[[#This Row],[Lead_Date_Final]],2)</f>
        <v>2</v>
      </c>
      <c r="M837" t="s">
        <v>7265</v>
      </c>
      <c r="N837">
        <v>43.1</v>
      </c>
      <c r="O837" s="7">
        <v>4977.87</v>
      </c>
      <c r="P837">
        <v>38</v>
      </c>
      <c r="Q837" t="s">
        <v>7273</v>
      </c>
      <c r="R837">
        <f>IF(UPPER(TRIM(Table2[[#This Row],[Status_Clean]]))="CONVERTED",1,0)</f>
        <v>0</v>
      </c>
      <c r="S837">
        <f>IF(ISNUMBER(MATCH(UPPER(TRIM(Table2[[#This Row],[Status_Clean]])),{"CONTACTED","QUALIFIED","CONVERTED"},0)),1,0)</f>
        <v>0</v>
      </c>
      <c r="T837" cm="1">
        <f t="array" ref="T837">_xlfn.SWITCH(UPPER(TRIM(Table2[[#This Row],[Status_Clean]])),"NEW",1,"CONTACTED",2,"QUALIFIED",3,"CONVERTED",4,"LOST",5,99)</f>
        <v>5</v>
      </c>
      <c r="U837" t="str" cm="1">
        <f t="array" ref="U837">_xlfn.LET(_xlpm.x,IFERROR(VALUE(Table2[[#This Row],[Response_Time_Hours]]),""),IF(_xlpm.x="","CHECK",_xlfn.IFS(_xlpm.x&lt;=1,"Immediate",_xlpm.x&lt;=6,"Fast",_xlpm.x&lt;=24,"Moderate",_xlpm.x&gt;24,"Delayed")))</f>
        <v>Delayed</v>
      </c>
      <c r="V837">
        <f>FLOOR(tbl_CleanLeads[[#This Row],[Response_Time_Hours]],6)</f>
        <v>42</v>
      </c>
      <c r="W837" t="str" cm="1">
        <f t="array" ref="W837">IF(Table2[[#This Row],[Interaction_Count_Final]]="","N/A",_xlfn.IFS(Table2[[#This Row],[Interaction_Count_Final]]&lt;=2,"Low",Table2[[#This Row],[Interaction_Count_Final]]&lt;=5,"Medium",Table2[[#This Row],[Interaction_Count_Final]]&gt;=6,"High",TRUE,"CHECK"))</f>
        <v>High</v>
      </c>
      <c r="X837" t="b">
        <f t="shared" si="13"/>
        <v>1</v>
      </c>
      <c r="Y837" t="b">
        <f>tbl_CleanLeads[[#This Row],[Response_Time_Hours]]&gt;24</f>
        <v>1</v>
      </c>
      <c r="Z837" s="13" t="b">
        <f>tbl_CleanLeads[[#This Row],[Response_Time_Hours]]&gt;72</f>
        <v>0</v>
      </c>
      <c r="AA837" s="13" t="b">
        <f>tbl_CleanLeads[[#This Row],[Status_Clean]]="Converted"</f>
        <v>0</v>
      </c>
    </row>
    <row r="838" spans="1:27">
      <c r="A838" t="s">
        <v>102</v>
      </c>
      <c r="B838" t="s">
        <v>2618</v>
      </c>
      <c r="C838" t="s">
        <v>2619</v>
      </c>
      <c r="D838" t="s">
        <v>7274</v>
      </c>
      <c r="E838" t="s">
        <v>7308</v>
      </c>
      <c r="F838" t="s">
        <v>71</v>
      </c>
      <c r="G838" s="1">
        <v>45236</v>
      </c>
      <c r="H838" s="8">
        <f>MONTH(tbl_CleanLeads[[#This Row],[Lead_Date_Final]])</f>
        <v>11</v>
      </c>
      <c r="I838" t="s">
        <v>7300</v>
      </c>
      <c r="J838" t="s">
        <v>7263</v>
      </c>
      <c r="K838" t="s">
        <v>7264</v>
      </c>
      <c r="L838">
        <f>WEEKDAY(tbl_CleanLeads[[#This Row],[Lead_Date_Final]],2)</f>
        <v>1</v>
      </c>
      <c r="M838" t="s">
        <v>7298</v>
      </c>
      <c r="N838">
        <v>19.8</v>
      </c>
      <c r="O838" s="7">
        <v>2652.81</v>
      </c>
      <c r="P838">
        <v>28</v>
      </c>
      <c r="Q838" t="s">
        <v>7266</v>
      </c>
      <c r="R838">
        <f>IF(UPPER(TRIM(Table2[[#This Row],[Status_Clean]]))="CONVERTED",1,0)</f>
        <v>0</v>
      </c>
      <c r="S838">
        <f>IF(ISNUMBER(MATCH(UPPER(TRIM(Table2[[#This Row],[Status_Clean]])),{"CONTACTED","QUALIFIED","CONVERTED"},0)),1,0)</f>
        <v>1</v>
      </c>
      <c r="T838" cm="1">
        <f t="array" ref="T838">_xlfn.SWITCH(UPPER(TRIM(Table2[[#This Row],[Status_Clean]])),"NEW",1,"CONTACTED",2,"QUALIFIED",3,"CONVERTED",4,"LOST",5,99)</f>
        <v>3</v>
      </c>
      <c r="U838" t="str" cm="1">
        <f t="array" ref="U838">_xlfn.LET(_xlpm.x,IFERROR(VALUE(Table2[[#This Row],[Response_Time_Hours]]),""),IF(_xlpm.x="","CHECK",_xlfn.IFS(_xlpm.x&lt;=1,"Immediate",_xlpm.x&lt;=6,"Fast",_xlpm.x&lt;=24,"Moderate",_xlpm.x&gt;24,"Delayed")))</f>
        <v>Moderate</v>
      </c>
      <c r="V838">
        <f>FLOOR(tbl_CleanLeads[[#This Row],[Response_Time_Hours]],6)</f>
        <v>18</v>
      </c>
      <c r="W838" t="str" cm="1">
        <f t="array" ref="W838">IF(Table2[[#This Row],[Interaction_Count_Final]]="","N/A",_xlfn.IFS(Table2[[#This Row],[Interaction_Count_Final]]&lt;=2,"Low",Table2[[#This Row],[Interaction_Count_Final]]&lt;=5,"Medium",Table2[[#This Row],[Interaction_Count_Final]]&gt;=6,"High",TRUE,"CHECK"))</f>
        <v>High</v>
      </c>
      <c r="X838" t="b">
        <f t="shared" si="13"/>
        <v>1</v>
      </c>
      <c r="Y838" t="b">
        <f>tbl_CleanLeads[[#This Row],[Response_Time_Hours]]&gt;24</f>
        <v>0</v>
      </c>
      <c r="Z838" s="13" t="b">
        <f>tbl_CleanLeads[[#This Row],[Response_Time_Hours]]&gt;72</f>
        <v>0</v>
      </c>
      <c r="AA838" s="13" t="b">
        <f>tbl_CleanLeads[[#This Row],[Status_Clean]]="Converted"</f>
        <v>0</v>
      </c>
    </row>
    <row r="839" spans="1:27">
      <c r="A839" t="s">
        <v>70</v>
      </c>
      <c r="B839" t="s">
        <v>2622</v>
      </c>
      <c r="C839" t="s">
        <v>2623</v>
      </c>
      <c r="D839" t="s">
        <v>7268</v>
      </c>
      <c r="E839" t="s">
        <v>447</v>
      </c>
      <c r="F839" t="s">
        <v>125</v>
      </c>
      <c r="G839" s="1">
        <v>45114</v>
      </c>
      <c r="H839" s="8">
        <f>MONTH(tbl_CleanLeads[[#This Row],[Lead_Date_Final]])</f>
        <v>7</v>
      </c>
      <c r="I839" t="s">
        <v>7305</v>
      </c>
      <c r="J839" t="s">
        <v>7263</v>
      </c>
      <c r="K839" t="s">
        <v>7288</v>
      </c>
      <c r="L839">
        <f>WEEKDAY(tbl_CleanLeads[[#This Row],[Lead_Date_Final]],2)</f>
        <v>5</v>
      </c>
      <c r="M839" t="s">
        <v>7312</v>
      </c>
      <c r="N839">
        <v>35.1</v>
      </c>
      <c r="O839" s="7">
        <v>2885.91</v>
      </c>
      <c r="P839">
        <v>30</v>
      </c>
      <c r="Q839" t="s">
        <v>7266</v>
      </c>
      <c r="R839">
        <f>IF(UPPER(TRIM(Table2[[#This Row],[Status_Clean]]))="CONVERTED",1,0)</f>
        <v>0</v>
      </c>
      <c r="S839">
        <f>IF(ISNUMBER(MATCH(UPPER(TRIM(Table2[[#This Row],[Status_Clean]])),{"CONTACTED","QUALIFIED","CONVERTED"},0)),1,0)</f>
        <v>1</v>
      </c>
      <c r="T839" cm="1">
        <f t="array" ref="T839">_xlfn.SWITCH(UPPER(TRIM(Table2[[#This Row],[Status_Clean]])),"NEW",1,"CONTACTED",2,"QUALIFIED",3,"CONVERTED",4,"LOST",5,99)</f>
        <v>2</v>
      </c>
      <c r="U839" t="str" cm="1">
        <f t="array" ref="U839">_xlfn.LET(_xlpm.x,IFERROR(VALUE(Table2[[#This Row],[Response_Time_Hours]]),""),IF(_xlpm.x="","CHECK",_xlfn.IFS(_xlpm.x&lt;=1,"Immediate",_xlpm.x&lt;=6,"Fast",_xlpm.x&lt;=24,"Moderate",_xlpm.x&gt;24,"Delayed")))</f>
        <v>Delayed</v>
      </c>
      <c r="V839">
        <f>FLOOR(tbl_CleanLeads[[#This Row],[Response_Time_Hours]],6)</f>
        <v>30</v>
      </c>
      <c r="W839" t="str" cm="1">
        <f t="array" ref="W839">IF(Table2[[#This Row],[Interaction_Count_Final]]="","N/A",_xlfn.IFS(Table2[[#This Row],[Interaction_Count_Final]]&lt;=2,"Low",Table2[[#This Row],[Interaction_Count_Final]]&lt;=5,"Medium",Table2[[#This Row],[Interaction_Count_Final]]&gt;=6,"High",TRUE,"CHECK"))</f>
        <v>High</v>
      </c>
      <c r="X839" t="b">
        <f t="shared" si="13"/>
        <v>1</v>
      </c>
      <c r="Y839" t="b">
        <f>tbl_CleanLeads[[#This Row],[Response_Time_Hours]]&gt;24</f>
        <v>1</v>
      </c>
      <c r="Z839" s="13" t="b">
        <f>tbl_CleanLeads[[#This Row],[Response_Time_Hours]]&gt;72</f>
        <v>0</v>
      </c>
      <c r="AA839" s="13" t="b">
        <f>tbl_CleanLeads[[#This Row],[Status_Clean]]="Converted"</f>
        <v>0</v>
      </c>
    </row>
    <row r="840" spans="1:27">
      <c r="A840" t="s">
        <v>102</v>
      </c>
      <c r="B840" t="s">
        <v>2626</v>
      </c>
      <c r="C840" t="s">
        <v>2627</v>
      </c>
      <c r="D840" t="s">
        <v>7274</v>
      </c>
      <c r="E840" t="s">
        <v>473</v>
      </c>
      <c r="F840" t="s">
        <v>250</v>
      </c>
      <c r="G840" s="1">
        <v>44930</v>
      </c>
      <c r="H840" s="8">
        <f>MONTH(tbl_CleanLeads[[#This Row],[Lead_Date_Final]])</f>
        <v>1</v>
      </c>
      <c r="I840" t="s">
        <v>7317</v>
      </c>
      <c r="J840" t="s">
        <v>7263</v>
      </c>
      <c r="K840" t="s">
        <v>7284</v>
      </c>
      <c r="L840">
        <f>WEEKDAY(tbl_CleanLeads[[#This Row],[Lead_Date_Final]],2)</f>
        <v>3</v>
      </c>
      <c r="M840" t="s">
        <v>7272</v>
      </c>
      <c r="N840">
        <v>58.4</v>
      </c>
      <c r="O840" s="7">
        <v>4672.2700000000004</v>
      </c>
      <c r="P840">
        <v>26</v>
      </c>
      <c r="Q840" t="s">
        <v>7273</v>
      </c>
      <c r="R840">
        <f>IF(UPPER(TRIM(Table2[[#This Row],[Status_Clean]]))="CONVERTED",1,0)</f>
        <v>1</v>
      </c>
      <c r="S840">
        <f>IF(ISNUMBER(MATCH(UPPER(TRIM(Table2[[#This Row],[Status_Clean]])),{"CONTACTED","QUALIFIED","CONVERTED"},0)),1,0)</f>
        <v>1</v>
      </c>
      <c r="T840" cm="1">
        <f t="array" ref="T840">_xlfn.SWITCH(UPPER(TRIM(Table2[[#This Row],[Status_Clean]])),"NEW",1,"CONTACTED",2,"QUALIFIED",3,"CONVERTED",4,"LOST",5,99)</f>
        <v>4</v>
      </c>
      <c r="U840" t="str" cm="1">
        <f t="array" ref="U840">_xlfn.LET(_xlpm.x,IFERROR(VALUE(Table2[[#This Row],[Response_Time_Hours]]),""),IF(_xlpm.x="","CHECK",_xlfn.IFS(_xlpm.x&lt;=1,"Immediate",_xlpm.x&lt;=6,"Fast",_xlpm.x&lt;=24,"Moderate",_xlpm.x&gt;24,"Delayed")))</f>
        <v>Delayed</v>
      </c>
      <c r="V840">
        <f>FLOOR(tbl_CleanLeads[[#This Row],[Response_Time_Hours]],6)</f>
        <v>54</v>
      </c>
      <c r="W840" t="str" cm="1">
        <f t="array" ref="W840">IF(Table2[[#This Row],[Interaction_Count_Final]]="","N/A",_xlfn.IFS(Table2[[#This Row],[Interaction_Count_Final]]&lt;=2,"Low",Table2[[#This Row],[Interaction_Count_Final]]&lt;=5,"Medium",Table2[[#This Row],[Interaction_Count_Final]]&gt;=6,"High",TRUE,"CHECK"))</f>
        <v>High</v>
      </c>
      <c r="X840" t="b">
        <f t="shared" si="13"/>
        <v>1</v>
      </c>
      <c r="Y840" t="b">
        <f>tbl_CleanLeads[[#This Row],[Response_Time_Hours]]&gt;24</f>
        <v>1</v>
      </c>
      <c r="Z840" s="13" t="b">
        <f>tbl_CleanLeads[[#This Row],[Response_Time_Hours]]&gt;72</f>
        <v>0</v>
      </c>
      <c r="AA840" s="13" t="b">
        <f>tbl_CleanLeads[[#This Row],[Status_Clean]]="Converted"</f>
        <v>1</v>
      </c>
    </row>
    <row r="841" spans="1:27">
      <c r="A841" t="s">
        <v>63</v>
      </c>
      <c r="B841" t="s">
        <v>2630</v>
      </c>
      <c r="C841" t="s">
        <v>2631</v>
      </c>
      <c r="D841" t="s">
        <v>7258</v>
      </c>
      <c r="E841" t="s">
        <v>101</v>
      </c>
      <c r="F841" t="s">
        <v>71</v>
      </c>
      <c r="G841" s="1">
        <v>44982</v>
      </c>
      <c r="H841" s="8">
        <f>MONTH(tbl_CleanLeads[[#This Row],[Lead_Date_Final]])</f>
        <v>2</v>
      </c>
      <c r="I841" t="s">
        <v>7283</v>
      </c>
      <c r="J841" t="s">
        <v>7263</v>
      </c>
      <c r="K841" t="s">
        <v>7284</v>
      </c>
      <c r="L841">
        <f>WEEKDAY(tbl_CleanLeads[[#This Row],[Lead_Date_Final]],2)</f>
        <v>6</v>
      </c>
      <c r="M841" t="s">
        <v>7278</v>
      </c>
      <c r="N841">
        <v>19.200000000000003</v>
      </c>
      <c r="O841" s="7">
        <v>4825.03</v>
      </c>
      <c r="P841">
        <v>5</v>
      </c>
      <c r="Q841" t="s">
        <v>7273</v>
      </c>
      <c r="R841">
        <f>IF(UPPER(TRIM(Table2[[#This Row],[Status_Clean]]))="CONVERTED",1,0)</f>
        <v>0</v>
      </c>
      <c r="S841">
        <f>IF(ISNUMBER(MATCH(UPPER(TRIM(Table2[[#This Row],[Status_Clean]])),{"CONTACTED","QUALIFIED","CONVERTED"},0)),1,0)</f>
        <v>1</v>
      </c>
      <c r="T841" cm="1">
        <f t="array" ref="T841">_xlfn.SWITCH(UPPER(TRIM(Table2[[#This Row],[Status_Clean]])),"NEW",1,"CONTACTED",2,"QUALIFIED",3,"CONVERTED",4,"LOST",5,99)</f>
        <v>3</v>
      </c>
      <c r="U841" t="str" cm="1">
        <f t="array" ref="U841">_xlfn.LET(_xlpm.x,IFERROR(VALUE(Table2[[#This Row],[Response_Time_Hours]]),""),IF(_xlpm.x="","CHECK",_xlfn.IFS(_xlpm.x&lt;=1,"Immediate",_xlpm.x&lt;=6,"Fast",_xlpm.x&lt;=24,"Moderate",_xlpm.x&gt;24,"Delayed")))</f>
        <v>Moderate</v>
      </c>
      <c r="V841">
        <f>FLOOR(tbl_CleanLeads[[#This Row],[Response_Time_Hours]],6)</f>
        <v>18</v>
      </c>
      <c r="W841" t="str" cm="1">
        <f t="array" ref="W841">IF(Table2[[#This Row],[Interaction_Count_Final]]="","N/A",_xlfn.IFS(Table2[[#This Row],[Interaction_Count_Final]]&lt;=2,"Low",Table2[[#This Row],[Interaction_Count_Final]]&lt;=5,"Medium",Table2[[#This Row],[Interaction_Count_Final]]&gt;=6,"High",TRUE,"CHECK"))</f>
        <v>Medium</v>
      </c>
      <c r="X841" t="b">
        <f t="shared" si="13"/>
        <v>1</v>
      </c>
      <c r="Y841" t="b">
        <f>tbl_CleanLeads[[#This Row],[Response_Time_Hours]]&gt;24</f>
        <v>0</v>
      </c>
      <c r="Z841" s="13" t="b">
        <f>tbl_CleanLeads[[#This Row],[Response_Time_Hours]]&gt;72</f>
        <v>0</v>
      </c>
      <c r="AA841" s="13" t="b">
        <f>tbl_CleanLeads[[#This Row],[Status_Clean]]="Converted"</f>
        <v>0</v>
      </c>
    </row>
    <row r="842" spans="1:27">
      <c r="A842" t="s">
        <v>102</v>
      </c>
      <c r="B842" t="s">
        <v>2632</v>
      </c>
      <c r="C842" t="s">
        <v>2633</v>
      </c>
      <c r="D842" t="s">
        <v>7268</v>
      </c>
      <c r="E842" t="s">
        <v>473</v>
      </c>
      <c r="F842" t="s">
        <v>193</v>
      </c>
      <c r="G842" s="1">
        <v>45278</v>
      </c>
      <c r="H842" s="8">
        <f>MONTH(tbl_CleanLeads[[#This Row],[Lead_Date_Final]])</f>
        <v>12</v>
      </c>
      <c r="I842" t="s">
        <v>7262</v>
      </c>
      <c r="J842" t="s">
        <v>7263</v>
      </c>
      <c r="K842" t="s">
        <v>7264</v>
      </c>
      <c r="L842">
        <f>WEEKDAY(tbl_CleanLeads[[#This Row],[Lead_Date_Final]],2)</f>
        <v>1</v>
      </c>
      <c r="M842" t="s">
        <v>7298</v>
      </c>
      <c r="N842">
        <v>10.5</v>
      </c>
      <c r="O842" s="7">
        <v>3714.91</v>
      </c>
      <c r="P842" t="s">
        <v>232</v>
      </c>
      <c r="Q842" t="s">
        <v>7266</v>
      </c>
      <c r="R842">
        <f>IF(UPPER(TRIM(Table2[[#This Row],[Status_Clean]]))="CONVERTED",1,0)</f>
        <v>0</v>
      </c>
      <c r="S842">
        <f>IF(ISNUMBER(MATCH(UPPER(TRIM(Table2[[#This Row],[Status_Clean]])),{"CONTACTED","QUALIFIED","CONVERTED"},0)),1,0)</f>
        <v>0</v>
      </c>
      <c r="T842" cm="1">
        <f t="array" ref="T842">_xlfn.SWITCH(UPPER(TRIM(Table2[[#This Row],[Status_Clean]])),"NEW",1,"CONTACTED",2,"QUALIFIED",3,"CONVERTED",4,"LOST",5,99)</f>
        <v>1</v>
      </c>
      <c r="U842" t="str" cm="1">
        <f t="array" ref="U842">_xlfn.LET(_xlpm.x,IFERROR(VALUE(Table2[[#This Row],[Response_Time_Hours]]),""),IF(_xlpm.x="","CHECK",_xlfn.IFS(_xlpm.x&lt;=1,"Immediate",_xlpm.x&lt;=6,"Fast",_xlpm.x&lt;=24,"Moderate",_xlpm.x&gt;24,"Delayed")))</f>
        <v>Moderate</v>
      </c>
      <c r="V842">
        <f>FLOOR(tbl_CleanLeads[[#This Row],[Response_Time_Hours]],6)</f>
        <v>6</v>
      </c>
      <c r="W842" t="str" cm="1">
        <f t="array" ref="W842">IF(Table2[[#This Row],[Interaction_Count_Final]]="","N/A",_xlfn.IFS(Table2[[#This Row],[Interaction_Count_Final]]&lt;=2,"Low",Table2[[#This Row],[Interaction_Count_Final]]&lt;=5,"Medium",Table2[[#This Row],[Interaction_Count_Final]]&gt;=6,"High",TRUE,"CHECK"))</f>
        <v>High</v>
      </c>
      <c r="X842" t="b">
        <f t="shared" si="13"/>
        <v>1</v>
      </c>
      <c r="Y842" t="b">
        <f>tbl_CleanLeads[[#This Row],[Response_Time_Hours]]&gt;24</f>
        <v>0</v>
      </c>
      <c r="Z842" s="13" t="b">
        <f>tbl_CleanLeads[[#This Row],[Response_Time_Hours]]&gt;72</f>
        <v>0</v>
      </c>
      <c r="AA842" s="13" t="b">
        <f>tbl_CleanLeads[[#This Row],[Status_Clean]]="Converted"</f>
        <v>0</v>
      </c>
    </row>
    <row r="843" spans="1:27">
      <c r="A843" t="s">
        <v>102</v>
      </c>
      <c r="B843" t="s">
        <v>2635</v>
      </c>
      <c r="C843" t="s">
        <v>2636</v>
      </c>
      <c r="D843" t="s">
        <v>7303</v>
      </c>
      <c r="E843" t="s">
        <v>123</v>
      </c>
      <c r="F843" t="s">
        <v>71</v>
      </c>
      <c r="G843" s="1">
        <v>45195</v>
      </c>
      <c r="H843" s="8">
        <f>MONTH(tbl_CleanLeads[[#This Row],[Lead_Date_Final]])</f>
        <v>9</v>
      </c>
      <c r="I843" t="s">
        <v>7287</v>
      </c>
      <c r="J843" t="s">
        <v>7263</v>
      </c>
      <c r="K843" t="s">
        <v>7288</v>
      </c>
      <c r="L843">
        <f>WEEKDAY(tbl_CleanLeads[[#This Row],[Lead_Date_Final]],2)</f>
        <v>2</v>
      </c>
      <c r="M843" t="s">
        <v>7265</v>
      </c>
      <c r="N843">
        <v>26</v>
      </c>
      <c r="O843" s="7">
        <v>1296.55</v>
      </c>
      <c r="P843">
        <v>6</v>
      </c>
      <c r="Q843" t="s">
        <v>7289</v>
      </c>
      <c r="R843">
        <f>IF(UPPER(TRIM(Table2[[#This Row],[Status_Clean]]))="CONVERTED",1,0)</f>
        <v>0</v>
      </c>
      <c r="S843">
        <f>IF(ISNUMBER(MATCH(UPPER(TRIM(Table2[[#This Row],[Status_Clean]])),{"CONTACTED","QUALIFIED","CONVERTED"},0)),1,0)</f>
        <v>1</v>
      </c>
      <c r="T843" cm="1">
        <f t="array" ref="T843">_xlfn.SWITCH(UPPER(TRIM(Table2[[#This Row],[Status_Clean]])),"NEW",1,"CONTACTED",2,"QUALIFIED",3,"CONVERTED",4,"LOST",5,99)</f>
        <v>3</v>
      </c>
      <c r="U843" t="str" cm="1">
        <f t="array" ref="U843">_xlfn.LET(_xlpm.x,IFERROR(VALUE(Table2[[#This Row],[Response_Time_Hours]]),""),IF(_xlpm.x="","CHECK",_xlfn.IFS(_xlpm.x&lt;=1,"Immediate",_xlpm.x&lt;=6,"Fast",_xlpm.x&lt;=24,"Moderate",_xlpm.x&gt;24,"Delayed")))</f>
        <v>Delayed</v>
      </c>
      <c r="V843">
        <f>FLOOR(tbl_CleanLeads[[#This Row],[Response_Time_Hours]],6)</f>
        <v>24</v>
      </c>
      <c r="W843" t="str" cm="1">
        <f t="array" ref="W843">IF(Table2[[#This Row],[Interaction_Count_Final]]="","N/A",_xlfn.IFS(Table2[[#This Row],[Interaction_Count_Final]]&lt;=2,"Low",Table2[[#This Row],[Interaction_Count_Final]]&lt;=5,"Medium",Table2[[#This Row],[Interaction_Count_Final]]&gt;=6,"High",TRUE,"CHECK"))</f>
        <v>High</v>
      </c>
      <c r="X843" t="b">
        <f t="shared" si="13"/>
        <v>1</v>
      </c>
      <c r="Y843" t="b">
        <f>tbl_CleanLeads[[#This Row],[Response_Time_Hours]]&gt;24</f>
        <v>1</v>
      </c>
      <c r="Z843" s="13" t="b">
        <f>tbl_CleanLeads[[#This Row],[Response_Time_Hours]]&gt;72</f>
        <v>0</v>
      </c>
      <c r="AA843" s="13" t="b">
        <f>tbl_CleanLeads[[#This Row],[Status_Clean]]="Converted"</f>
        <v>0</v>
      </c>
    </row>
    <row r="844" spans="1:27">
      <c r="A844" t="s">
        <v>90</v>
      </c>
      <c r="B844" t="s">
        <v>2637</v>
      </c>
      <c r="C844" t="s">
        <v>2638</v>
      </c>
      <c r="D844" t="s">
        <v>7303</v>
      </c>
      <c r="E844" t="s">
        <v>254</v>
      </c>
      <c r="F844" t="s">
        <v>71</v>
      </c>
      <c r="G844" s="1">
        <v>45029</v>
      </c>
      <c r="H844" s="8">
        <f>MONTH(tbl_CleanLeads[[#This Row],[Lead_Date_Final]])</f>
        <v>4</v>
      </c>
      <c r="I844" t="s">
        <v>7297</v>
      </c>
      <c r="J844" t="s">
        <v>7263</v>
      </c>
      <c r="K844" t="s">
        <v>7277</v>
      </c>
      <c r="L844">
        <f>WEEKDAY(tbl_CleanLeads[[#This Row],[Lead_Date_Final]],2)</f>
        <v>4</v>
      </c>
      <c r="M844" t="s">
        <v>7285</v>
      </c>
      <c r="N844">
        <v>19.200000000000003</v>
      </c>
      <c r="O844" s="7">
        <v>1426.15</v>
      </c>
      <c r="P844">
        <v>34</v>
      </c>
      <c r="Q844" t="s">
        <v>7289</v>
      </c>
      <c r="R844">
        <f>IF(UPPER(TRIM(Table2[[#This Row],[Status_Clean]]))="CONVERTED",1,0)</f>
        <v>0</v>
      </c>
      <c r="S844">
        <f>IF(ISNUMBER(MATCH(UPPER(TRIM(Table2[[#This Row],[Status_Clean]])),{"CONTACTED","QUALIFIED","CONVERTED"},0)),1,0)</f>
        <v>1</v>
      </c>
      <c r="T844" cm="1">
        <f t="array" ref="T844">_xlfn.SWITCH(UPPER(TRIM(Table2[[#This Row],[Status_Clean]])),"NEW",1,"CONTACTED",2,"QUALIFIED",3,"CONVERTED",4,"LOST",5,99)</f>
        <v>3</v>
      </c>
      <c r="U844" t="str" cm="1">
        <f t="array" ref="U844">_xlfn.LET(_xlpm.x,IFERROR(VALUE(Table2[[#This Row],[Response_Time_Hours]]),""),IF(_xlpm.x="","CHECK",_xlfn.IFS(_xlpm.x&lt;=1,"Immediate",_xlpm.x&lt;=6,"Fast",_xlpm.x&lt;=24,"Moderate",_xlpm.x&gt;24,"Delayed")))</f>
        <v>Moderate</v>
      </c>
      <c r="V844">
        <f>FLOOR(tbl_CleanLeads[[#This Row],[Response_Time_Hours]],6)</f>
        <v>18</v>
      </c>
      <c r="W844" t="str" cm="1">
        <f t="array" ref="W844">IF(Table2[[#This Row],[Interaction_Count_Final]]="","N/A",_xlfn.IFS(Table2[[#This Row],[Interaction_Count_Final]]&lt;=2,"Low",Table2[[#This Row],[Interaction_Count_Final]]&lt;=5,"Medium",Table2[[#This Row],[Interaction_Count_Final]]&gt;=6,"High",TRUE,"CHECK"))</f>
        <v>High</v>
      </c>
      <c r="X844" t="b">
        <f t="shared" si="13"/>
        <v>1</v>
      </c>
      <c r="Y844" t="b">
        <f>tbl_CleanLeads[[#This Row],[Response_Time_Hours]]&gt;24</f>
        <v>0</v>
      </c>
      <c r="Z844" s="13" t="b">
        <f>tbl_CleanLeads[[#This Row],[Response_Time_Hours]]&gt;72</f>
        <v>0</v>
      </c>
      <c r="AA844" s="13" t="b">
        <f>tbl_CleanLeads[[#This Row],[Status_Clean]]="Converted"</f>
        <v>0</v>
      </c>
    </row>
    <row r="845" spans="1:27">
      <c r="A845" t="s">
        <v>63</v>
      </c>
      <c r="B845" t="s">
        <v>2640</v>
      </c>
      <c r="C845" t="s">
        <v>2641</v>
      </c>
      <c r="D845" t="s">
        <v>7258</v>
      </c>
      <c r="E845" t="s">
        <v>473</v>
      </c>
      <c r="F845" t="s">
        <v>193</v>
      </c>
      <c r="G845" s="1">
        <v>45250</v>
      </c>
      <c r="H845" s="8">
        <f>MONTH(tbl_CleanLeads[[#This Row],[Lead_Date_Final]])</f>
        <v>11</v>
      </c>
      <c r="I845" t="s">
        <v>7300</v>
      </c>
      <c r="J845" t="s">
        <v>7263</v>
      </c>
      <c r="K845" t="s">
        <v>7264</v>
      </c>
      <c r="L845">
        <f>WEEKDAY(tbl_CleanLeads[[#This Row],[Lead_Date_Final]],2)</f>
        <v>1</v>
      </c>
      <c r="M845" t="s">
        <v>7298</v>
      </c>
      <c r="N845">
        <v>52.9</v>
      </c>
      <c r="O845" s="7">
        <v>3671.81</v>
      </c>
      <c r="P845">
        <v>49</v>
      </c>
      <c r="Q845" t="s">
        <v>7266</v>
      </c>
      <c r="R845">
        <f>IF(UPPER(TRIM(Table2[[#This Row],[Status_Clean]]))="CONVERTED",1,0)</f>
        <v>0</v>
      </c>
      <c r="S845">
        <f>IF(ISNUMBER(MATCH(UPPER(TRIM(Table2[[#This Row],[Status_Clean]])),{"CONTACTED","QUALIFIED","CONVERTED"},0)),1,0)</f>
        <v>0</v>
      </c>
      <c r="T845" cm="1">
        <f t="array" ref="T845">_xlfn.SWITCH(UPPER(TRIM(Table2[[#This Row],[Status_Clean]])),"NEW",1,"CONTACTED",2,"QUALIFIED",3,"CONVERTED",4,"LOST",5,99)</f>
        <v>1</v>
      </c>
      <c r="U845" t="str" cm="1">
        <f t="array" ref="U845">_xlfn.LET(_xlpm.x,IFERROR(VALUE(Table2[[#This Row],[Response_Time_Hours]]),""),IF(_xlpm.x="","CHECK",_xlfn.IFS(_xlpm.x&lt;=1,"Immediate",_xlpm.x&lt;=6,"Fast",_xlpm.x&lt;=24,"Moderate",_xlpm.x&gt;24,"Delayed")))</f>
        <v>Delayed</v>
      </c>
      <c r="V845">
        <f>FLOOR(tbl_CleanLeads[[#This Row],[Response_Time_Hours]],6)</f>
        <v>48</v>
      </c>
      <c r="W845" t="str" cm="1">
        <f t="array" ref="W845">IF(Table2[[#This Row],[Interaction_Count_Final]]="","N/A",_xlfn.IFS(Table2[[#This Row],[Interaction_Count_Final]]&lt;=2,"Low",Table2[[#This Row],[Interaction_Count_Final]]&lt;=5,"Medium",Table2[[#This Row],[Interaction_Count_Final]]&gt;=6,"High",TRUE,"CHECK"))</f>
        <v>High</v>
      </c>
      <c r="X845" t="b">
        <f t="shared" si="13"/>
        <v>1</v>
      </c>
      <c r="Y845" t="b">
        <f>tbl_CleanLeads[[#This Row],[Response_Time_Hours]]&gt;24</f>
        <v>1</v>
      </c>
      <c r="Z845" s="13" t="b">
        <f>tbl_CleanLeads[[#This Row],[Response_Time_Hours]]&gt;72</f>
        <v>0</v>
      </c>
      <c r="AA845" s="13" t="b">
        <f>tbl_CleanLeads[[#This Row],[Status_Clean]]="Converted"</f>
        <v>0</v>
      </c>
    </row>
    <row r="846" spans="1:27">
      <c r="A846" t="s">
        <v>90</v>
      </c>
      <c r="B846" t="s">
        <v>2643</v>
      </c>
      <c r="C846" t="s">
        <v>2644</v>
      </c>
      <c r="D846" t="s">
        <v>7303</v>
      </c>
      <c r="E846" t="s">
        <v>69</v>
      </c>
      <c r="F846" t="s">
        <v>193</v>
      </c>
      <c r="G846" s="1">
        <v>45235</v>
      </c>
      <c r="H846" s="8">
        <f>MONTH(tbl_CleanLeads[[#This Row],[Lead_Date_Final]])</f>
        <v>11</v>
      </c>
      <c r="I846" t="s">
        <v>7300</v>
      </c>
      <c r="J846" t="s">
        <v>7263</v>
      </c>
      <c r="K846" t="s">
        <v>7264</v>
      </c>
      <c r="L846">
        <f>WEEKDAY(tbl_CleanLeads[[#This Row],[Lead_Date_Final]],2)</f>
        <v>7</v>
      </c>
      <c r="M846" t="s">
        <v>7293</v>
      </c>
      <c r="N846">
        <v>16.799999999999997</v>
      </c>
      <c r="O846" s="7">
        <v>2257.6999999999998</v>
      </c>
      <c r="P846">
        <v>2</v>
      </c>
      <c r="Q846" t="s">
        <v>7266</v>
      </c>
      <c r="R846">
        <f>IF(UPPER(TRIM(Table2[[#This Row],[Status_Clean]]))="CONVERTED",1,0)</f>
        <v>0</v>
      </c>
      <c r="S846">
        <f>IF(ISNUMBER(MATCH(UPPER(TRIM(Table2[[#This Row],[Status_Clean]])),{"CONTACTED","QUALIFIED","CONVERTED"},0)),1,0)</f>
        <v>0</v>
      </c>
      <c r="T846" cm="1">
        <f t="array" ref="T846">_xlfn.SWITCH(UPPER(TRIM(Table2[[#This Row],[Status_Clean]])),"NEW",1,"CONTACTED",2,"QUALIFIED",3,"CONVERTED",4,"LOST",5,99)</f>
        <v>1</v>
      </c>
      <c r="U846" t="str" cm="1">
        <f t="array" ref="U846">_xlfn.LET(_xlpm.x,IFERROR(VALUE(Table2[[#This Row],[Response_Time_Hours]]),""),IF(_xlpm.x="","CHECK",_xlfn.IFS(_xlpm.x&lt;=1,"Immediate",_xlpm.x&lt;=6,"Fast",_xlpm.x&lt;=24,"Moderate",_xlpm.x&gt;24,"Delayed")))</f>
        <v>Moderate</v>
      </c>
      <c r="V846">
        <f>FLOOR(tbl_CleanLeads[[#This Row],[Response_Time_Hours]],6)</f>
        <v>12</v>
      </c>
      <c r="W846" t="str" cm="1">
        <f t="array" ref="W846">IF(Table2[[#This Row],[Interaction_Count_Final]]="","N/A",_xlfn.IFS(Table2[[#This Row],[Interaction_Count_Final]]&lt;=2,"Low",Table2[[#This Row],[Interaction_Count_Final]]&lt;=5,"Medium",Table2[[#This Row],[Interaction_Count_Final]]&gt;=6,"High",TRUE,"CHECK"))</f>
        <v>Low</v>
      </c>
      <c r="X846" t="b">
        <f t="shared" si="13"/>
        <v>1</v>
      </c>
      <c r="Y846" t="b">
        <f>tbl_CleanLeads[[#This Row],[Response_Time_Hours]]&gt;24</f>
        <v>0</v>
      </c>
      <c r="Z846" s="13" t="b">
        <f>tbl_CleanLeads[[#This Row],[Response_Time_Hours]]&gt;72</f>
        <v>0</v>
      </c>
      <c r="AA846" s="13" t="b">
        <f>tbl_CleanLeads[[#This Row],[Status_Clean]]="Converted"</f>
        <v>0</v>
      </c>
    </row>
    <row r="847" spans="1:27">
      <c r="A847" t="s">
        <v>90</v>
      </c>
      <c r="B847" t="s">
        <v>2645</v>
      </c>
      <c r="C847" t="s">
        <v>2646</v>
      </c>
      <c r="D847" t="s">
        <v>7274</v>
      </c>
      <c r="E847" t="s">
        <v>792</v>
      </c>
      <c r="F847" t="s">
        <v>173</v>
      </c>
      <c r="G847" s="1">
        <v>45069</v>
      </c>
      <c r="H847" s="8">
        <f>MONTH(tbl_CleanLeads[[#This Row],[Lead_Date_Final]])</f>
        <v>5</v>
      </c>
      <c r="I847" t="s">
        <v>7314</v>
      </c>
      <c r="J847" t="s">
        <v>7263</v>
      </c>
      <c r="K847" t="s">
        <v>7277</v>
      </c>
      <c r="L847">
        <f>WEEKDAY(tbl_CleanLeads[[#This Row],[Lead_Date_Final]],2)</f>
        <v>2</v>
      </c>
      <c r="M847" t="s">
        <v>7265</v>
      </c>
      <c r="N847">
        <v>40.799999999999997</v>
      </c>
      <c r="O847" s="7">
        <v>2783.92</v>
      </c>
      <c r="P847">
        <v>37</v>
      </c>
      <c r="Q847" t="s">
        <v>7266</v>
      </c>
      <c r="R847">
        <f>IF(UPPER(TRIM(Table2[[#This Row],[Status_Clean]]))="CONVERTED",1,0)</f>
        <v>0</v>
      </c>
      <c r="S847">
        <f>IF(ISNUMBER(MATCH(UPPER(TRIM(Table2[[#This Row],[Status_Clean]])),{"CONTACTED","QUALIFIED","CONVERTED"},0)),1,0)</f>
        <v>0</v>
      </c>
      <c r="T847" cm="1">
        <f t="array" ref="T847">_xlfn.SWITCH(UPPER(TRIM(Table2[[#This Row],[Status_Clean]])),"NEW",1,"CONTACTED",2,"QUALIFIED",3,"CONVERTED",4,"LOST",5,99)</f>
        <v>5</v>
      </c>
      <c r="U847" t="str" cm="1">
        <f t="array" ref="U847">_xlfn.LET(_xlpm.x,IFERROR(VALUE(Table2[[#This Row],[Response_Time_Hours]]),""),IF(_xlpm.x="","CHECK",_xlfn.IFS(_xlpm.x&lt;=1,"Immediate",_xlpm.x&lt;=6,"Fast",_xlpm.x&lt;=24,"Moderate",_xlpm.x&gt;24,"Delayed")))</f>
        <v>Delayed</v>
      </c>
      <c r="V847">
        <f>FLOOR(tbl_CleanLeads[[#This Row],[Response_Time_Hours]],6)</f>
        <v>36</v>
      </c>
      <c r="W847" t="str" cm="1">
        <f t="array" ref="W847">IF(Table2[[#This Row],[Interaction_Count_Final]]="","N/A",_xlfn.IFS(Table2[[#This Row],[Interaction_Count_Final]]&lt;=2,"Low",Table2[[#This Row],[Interaction_Count_Final]]&lt;=5,"Medium",Table2[[#This Row],[Interaction_Count_Final]]&gt;=6,"High",TRUE,"CHECK"))</f>
        <v>High</v>
      </c>
      <c r="X847" t="b">
        <f t="shared" si="13"/>
        <v>1</v>
      </c>
      <c r="Y847" t="b">
        <f>tbl_CleanLeads[[#This Row],[Response_Time_Hours]]&gt;24</f>
        <v>1</v>
      </c>
      <c r="Z847" s="13" t="b">
        <f>tbl_CleanLeads[[#This Row],[Response_Time_Hours]]&gt;72</f>
        <v>0</v>
      </c>
      <c r="AA847" s="13" t="b">
        <f>tbl_CleanLeads[[#This Row],[Status_Clean]]="Converted"</f>
        <v>0</v>
      </c>
    </row>
    <row r="848" spans="1:27">
      <c r="A848" t="s">
        <v>90</v>
      </c>
      <c r="B848" t="s">
        <v>2647</v>
      </c>
      <c r="C848" t="s">
        <v>2648</v>
      </c>
      <c r="D848" t="s">
        <v>7274</v>
      </c>
      <c r="E848" t="s">
        <v>311</v>
      </c>
      <c r="F848" t="s">
        <v>125</v>
      </c>
      <c r="G848" s="1">
        <v>45476</v>
      </c>
      <c r="H848" s="8">
        <f>MONTH(tbl_CleanLeads[[#This Row],[Lead_Date_Final]])</f>
        <v>7</v>
      </c>
      <c r="I848" t="s">
        <v>7305</v>
      </c>
      <c r="J848" t="s">
        <v>7271</v>
      </c>
      <c r="K848" t="s">
        <v>7288</v>
      </c>
      <c r="L848">
        <f>WEEKDAY(tbl_CleanLeads[[#This Row],[Lead_Date_Final]],2)</f>
        <v>3</v>
      </c>
      <c r="M848" t="s">
        <v>7272</v>
      </c>
      <c r="N848">
        <v>50.400000000000006</v>
      </c>
      <c r="O848" s="7">
        <v>2456.91</v>
      </c>
      <c r="P848">
        <v>45</v>
      </c>
      <c r="Q848" t="s">
        <v>7266</v>
      </c>
      <c r="R848">
        <f>IF(UPPER(TRIM(Table2[[#This Row],[Status_Clean]]))="CONVERTED",1,0)</f>
        <v>0</v>
      </c>
      <c r="S848">
        <f>IF(ISNUMBER(MATCH(UPPER(TRIM(Table2[[#This Row],[Status_Clean]])),{"CONTACTED","QUALIFIED","CONVERTED"},0)),1,0)</f>
        <v>1</v>
      </c>
      <c r="T848" cm="1">
        <f t="array" ref="T848">_xlfn.SWITCH(UPPER(TRIM(Table2[[#This Row],[Status_Clean]])),"NEW",1,"CONTACTED",2,"QUALIFIED",3,"CONVERTED",4,"LOST",5,99)</f>
        <v>2</v>
      </c>
      <c r="U848" t="str" cm="1">
        <f t="array" ref="U848">_xlfn.LET(_xlpm.x,IFERROR(VALUE(Table2[[#This Row],[Response_Time_Hours]]),""),IF(_xlpm.x="","CHECK",_xlfn.IFS(_xlpm.x&lt;=1,"Immediate",_xlpm.x&lt;=6,"Fast",_xlpm.x&lt;=24,"Moderate",_xlpm.x&gt;24,"Delayed")))</f>
        <v>Delayed</v>
      </c>
      <c r="V848">
        <f>FLOOR(tbl_CleanLeads[[#This Row],[Response_Time_Hours]],6)</f>
        <v>48</v>
      </c>
      <c r="W848" t="str" cm="1">
        <f t="array" ref="W848">IF(Table2[[#This Row],[Interaction_Count_Final]]="","N/A",_xlfn.IFS(Table2[[#This Row],[Interaction_Count_Final]]&lt;=2,"Low",Table2[[#This Row],[Interaction_Count_Final]]&lt;=5,"Medium",Table2[[#This Row],[Interaction_Count_Final]]&gt;=6,"High",TRUE,"CHECK"))</f>
        <v>High</v>
      </c>
      <c r="X848" t="b">
        <f t="shared" si="13"/>
        <v>1</v>
      </c>
      <c r="Y848" t="b">
        <f>tbl_CleanLeads[[#This Row],[Response_Time_Hours]]&gt;24</f>
        <v>1</v>
      </c>
      <c r="Z848" s="13" t="b">
        <f>tbl_CleanLeads[[#This Row],[Response_Time_Hours]]&gt;72</f>
        <v>0</v>
      </c>
      <c r="AA848" s="13" t="b">
        <f>tbl_CleanLeads[[#This Row],[Status_Clean]]="Converted"</f>
        <v>0</v>
      </c>
    </row>
    <row r="849" spans="1:27">
      <c r="A849" t="s">
        <v>90</v>
      </c>
      <c r="B849" t="s">
        <v>2649</v>
      </c>
      <c r="C849" t="s">
        <v>2650</v>
      </c>
      <c r="D849" t="s">
        <v>7268</v>
      </c>
      <c r="E849" t="s">
        <v>106</v>
      </c>
      <c r="F849" t="s">
        <v>71</v>
      </c>
      <c r="G849" s="1">
        <v>45061</v>
      </c>
      <c r="H849" s="8">
        <f>MONTH(tbl_CleanLeads[[#This Row],[Lead_Date_Final]])</f>
        <v>5</v>
      </c>
      <c r="I849" t="s">
        <v>7314</v>
      </c>
      <c r="J849" t="s">
        <v>7263</v>
      </c>
      <c r="K849" t="s">
        <v>7277</v>
      </c>
      <c r="L849">
        <f>WEEKDAY(tbl_CleanLeads[[#This Row],[Lead_Date_Final]],2)</f>
        <v>1</v>
      </c>
      <c r="M849" t="s">
        <v>7298</v>
      </c>
      <c r="N849">
        <v>69</v>
      </c>
      <c r="O849" s="7">
        <v>1179.6300000000001</v>
      </c>
      <c r="P849">
        <v>24</v>
      </c>
      <c r="Q849" t="s">
        <v>7289</v>
      </c>
      <c r="R849">
        <f>IF(UPPER(TRIM(Table2[[#This Row],[Status_Clean]]))="CONVERTED",1,0)</f>
        <v>0</v>
      </c>
      <c r="S849">
        <f>IF(ISNUMBER(MATCH(UPPER(TRIM(Table2[[#This Row],[Status_Clean]])),{"CONTACTED","QUALIFIED","CONVERTED"},0)),1,0)</f>
        <v>1</v>
      </c>
      <c r="T849" cm="1">
        <f t="array" ref="T849">_xlfn.SWITCH(UPPER(TRIM(Table2[[#This Row],[Status_Clean]])),"NEW",1,"CONTACTED",2,"QUALIFIED",3,"CONVERTED",4,"LOST",5,99)</f>
        <v>3</v>
      </c>
      <c r="U849" t="str" cm="1">
        <f t="array" ref="U849">_xlfn.LET(_xlpm.x,IFERROR(VALUE(Table2[[#This Row],[Response_Time_Hours]]),""),IF(_xlpm.x="","CHECK",_xlfn.IFS(_xlpm.x&lt;=1,"Immediate",_xlpm.x&lt;=6,"Fast",_xlpm.x&lt;=24,"Moderate",_xlpm.x&gt;24,"Delayed")))</f>
        <v>Delayed</v>
      </c>
      <c r="V849">
        <f>FLOOR(tbl_CleanLeads[[#This Row],[Response_Time_Hours]],6)</f>
        <v>66</v>
      </c>
      <c r="W849" t="str" cm="1">
        <f t="array" ref="W849">IF(Table2[[#This Row],[Interaction_Count_Final]]="","N/A",_xlfn.IFS(Table2[[#This Row],[Interaction_Count_Final]]&lt;=2,"Low",Table2[[#This Row],[Interaction_Count_Final]]&lt;=5,"Medium",Table2[[#This Row],[Interaction_Count_Final]]&gt;=6,"High",TRUE,"CHECK"))</f>
        <v>High</v>
      </c>
      <c r="X849" t="b">
        <f t="shared" si="13"/>
        <v>1</v>
      </c>
      <c r="Y849" t="b">
        <f>tbl_CleanLeads[[#This Row],[Response_Time_Hours]]&gt;24</f>
        <v>1</v>
      </c>
      <c r="Z849" s="13" t="b">
        <f>tbl_CleanLeads[[#This Row],[Response_Time_Hours]]&gt;72</f>
        <v>0</v>
      </c>
      <c r="AA849" s="13" t="b">
        <f>tbl_CleanLeads[[#This Row],[Status_Clean]]="Converted"</f>
        <v>0</v>
      </c>
    </row>
    <row r="850" spans="1:27">
      <c r="A850" t="s">
        <v>102</v>
      </c>
      <c r="B850" t="s">
        <v>2652</v>
      </c>
      <c r="C850" t="s">
        <v>2653</v>
      </c>
      <c r="D850" t="s">
        <v>7274</v>
      </c>
      <c r="E850" t="s">
        <v>123</v>
      </c>
      <c r="F850" t="s">
        <v>125</v>
      </c>
      <c r="G850" s="1">
        <v>45310</v>
      </c>
      <c r="H850" s="8">
        <f>MONTH(tbl_CleanLeads[[#This Row],[Lead_Date_Final]])</f>
        <v>1</v>
      </c>
      <c r="I850" t="s">
        <v>7317</v>
      </c>
      <c r="J850" t="s">
        <v>7271</v>
      </c>
      <c r="K850" t="s">
        <v>7284</v>
      </c>
      <c r="L850">
        <f>WEEKDAY(tbl_CleanLeads[[#This Row],[Lead_Date_Final]],2)</f>
        <v>5</v>
      </c>
      <c r="M850" t="s">
        <v>7312</v>
      </c>
      <c r="N850">
        <v>64.7</v>
      </c>
      <c r="O850" s="7">
        <v>2386.9899999999998</v>
      </c>
      <c r="P850">
        <v>6</v>
      </c>
      <c r="Q850" t="s">
        <v>7266</v>
      </c>
      <c r="R850">
        <f>IF(UPPER(TRIM(Table2[[#This Row],[Status_Clean]]))="CONVERTED",1,0)</f>
        <v>0</v>
      </c>
      <c r="S850">
        <f>IF(ISNUMBER(MATCH(UPPER(TRIM(Table2[[#This Row],[Status_Clean]])),{"CONTACTED","QUALIFIED","CONVERTED"},0)),1,0)</f>
        <v>1</v>
      </c>
      <c r="T850" cm="1">
        <f t="array" ref="T850">_xlfn.SWITCH(UPPER(TRIM(Table2[[#This Row],[Status_Clean]])),"NEW",1,"CONTACTED",2,"QUALIFIED",3,"CONVERTED",4,"LOST",5,99)</f>
        <v>2</v>
      </c>
      <c r="U850" t="str" cm="1">
        <f t="array" ref="U850">_xlfn.LET(_xlpm.x,IFERROR(VALUE(Table2[[#This Row],[Response_Time_Hours]]),""),IF(_xlpm.x="","CHECK",_xlfn.IFS(_xlpm.x&lt;=1,"Immediate",_xlpm.x&lt;=6,"Fast",_xlpm.x&lt;=24,"Moderate",_xlpm.x&gt;24,"Delayed")))</f>
        <v>Delayed</v>
      </c>
      <c r="V850">
        <f>FLOOR(tbl_CleanLeads[[#This Row],[Response_Time_Hours]],6)</f>
        <v>60</v>
      </c>
      <c r="W850" t="str" cm="1">
        <f t="array" ref="W850">IF(Table2[[#This Row],[Interaction_Count_Final]]="","N/A",_xlfn.IFS(Table2[[#This Row],[Interaction_Count_Final]]&lt;=2,"Low",Table2[[#This Row],[Interaction_Count_Final]]&lt;=5,"Medium",Table2[[#This Row],[Interaction_Count_Final]]&gt;=6,"High",TRUE,"CHECK"))</f>
        <v>High</v>
      </c>
      <c r="X850" t="b">
        <f t="shared" si="13"/>
        <v>1</v>
      </c>
      <c r="Y850" t="b">
        <f>tbl_CleanLeads[[#This Row],[Response_Time_Hours]]&gt;24</f>
        <v>1</v>
      </c>
      <c r="Z850" s="13" t="b">
        <f>tbl_CleanLeads[[#This Row],[Response_Time_Hours]]&gt;72</f>
        <v>0</v>
      </c>
      <c r="AA850" s="13" t="b">
        <f>tbl_CleanLeads[[#This Row],[Status_Clean]]="Converted"</f>
        <v>0</v>
      </c>
    </row>
    <row r="851" spans="1:27">
      <c r="A851" t="s">
        <v>90</v>
      </c>
      <c r="B851" t="s">
        <v>2655</v>
      </c>
      <c r="C851" t="s">
        <v>2656</v>
      </c>
      <c r="D851" t="s">
        <v>7258</v>
      </c>
      <c r="E851" t="s">
        <v>101</v>
      </c>
      <c r="F851" t="s">
        <v>125</v>
      </c>
      <c r="G851" s="1">
        <v>45048</v>
      </c>
      <c r="H851" s="8">
        <f>MONTH(tbl_CleanLeads[[#This Row],[Lead_Date_Final]])</f>
        <v>5</v>
      </c>
      <c r="I851" t="s">
        <v>7314</v>
      </c>
      <c r="J851" t="s">
        <v>7263</v>
      </c>
      <c r="K851" t="s">
        <v>7277</v>
      </c>
      <c r="L851">
        <f>WEEKDAY(tbl_CleanLeads[[#This Row],[Lead_Date_Final]],2)</f>
        <v>2</v>
      </c>
      <c r="M851" t="s">
        <v>7265</v>
      </c>
      <c r="N851">
        <v>52</v>
      </c>
      <c r="O851" s="7">
        <v>4584.9399999999996</v>
      </c>
      <c r="P851">
        <v>31</v>
      </c>
      <c r="Q851" t="s">
        <v>7273</v>
      </c>
      <c r="R851">
        <f>IF(UPPER(TRIM(Table2[[#This Row],[Status_Clean]]))="CONVERTED",1,0)</f>
        <v>0</v>
      </c>
      <c r="S851">
        <f>IF(ISNUMBER(MATCH(UPPER(TRIM(Table2[[#This Row],[Status_Clean]])),{"CONTACTED","QUALIFIED","CONVERTED"},0)),1,0)</f>
        <v>1</v>
      </c>
      <c r="T851" cm="1">
        <f t="array" ref="T851">_xlfn.SWITCH(UPPER(TRIM(Table2[[#This Row],[Status_Clean]])),"NEW",1,"CONTACTED",2,"QUALIFIED",3,"CONVERTED",4,"LOST",5,99)</f>
        <v>2</v>
      </c>
      <c r="U851" t="str" cm="1">
        <f t="array" ref="U851">_xlfn.LET(_xlpm.x,IFERROR(VALUE(Table2[[#This Row],[Response_Time_Hours]]),""),IF(_xlpm.x="","CHECK",_xlfn.IFS(_xlpm.x&lt;=1,"Immediate",_xlpm.x&lt;=6,"Fast",_xlpm.x&lt;=24,"Moderate",_xlpm.x&gt;24,"Delayed")))</f>
        <v>Delayed</v>
      </c>
      <c r="V851">
        <f>FLOOR(tbl_CleanLeads[[#This Row],[Response_Time_Hours]],6)</f>
        <v>48</v>
      </c>
      <c r="W851" t="str" cm="1">
        <f t="array" ref="W851">IF(Table2[[#This Row],[Interaction_Count_Final]]="","N/A",_xlfn.IFS(Table2[[#This Row],[Interaction_Count_Final]]&lt;=2,"Low",Table2[[#This Row],[Interaction_Count_Final]]&lt;=5,"Medium",Table2[[#This Row],[Interaction_Count_Final]]&gt;=6,"High",TRUE,"CHECK"))</f>
        <v>High</v>
      </c>
      <c r="X851" t="b">
        <f t="shared" si="13"/>
        <v>1</v>
      </c>
      <c r="Y851" t="b">
        <f>tbl_CleanLeads[[#This Row],[Response_Time_Hours]]&gt;24</f>
        <v>1</v>
      </c>
      <c r="Z851" s="13" t="b">
        <f>tbl_CleanLeads[[#This Row],[Response_Time_Hours]]&gt;72</f>
        <v>0</v>
      </c>
      <c r="AA851" s="13" t="b">
        <f>tbl_CleanLeads[[#This Row],[Status_Clean]]="Converted"</f>
        <v>0</v>
      </c>
    </row>
    <row r="852" spans="1:27">
      <c r="A852" t="s">
        <v>63</v>
      </c>
      <c r="B852" t="s">
        <v>2658</v>
      </c>
      <c r="C852" t="s">
        <v>2659</v>
      </c>
      <c r="D852" t="s">
        <v>7303</v>
      </c>
      <c r="E852" t="s">
        <v>101</v>
      </c>
      <c r="F852" t="s">
        <v>250</v>
      </c>
      <c r="G852" s="1">
        <v>45098</v>
      </c>
      <c r="H852" s="8">
        <f>MONTH(tbl_CleanLeads[[#This Row],[Lead_Date_Final]])</f>
        <v>6</v>
      </c>
      <c r="I852" t="s">
        <v>7276</v>
      </c>
      <c r="J852" t="s">
        <v>7263</v>
      </c>
      <c r="K852" t="s">
        <v>7277</v>
      </c>
      <c r="L852">
        <f>WEEKDAY(tbl_CleanLeads[[#This Row],[Lead_Date_Final]],2)</f>
        <v>3</v>
      </c>
      <c r="M852" t="s">
        <v>7272</v>
      </c>
      <c r="N852">
        <v>56.2</v>
      </c>
      <c r="O852" s="7">
        <v>4996.7299999999996</v>
      </c>
      <c r="P852">
        <v>18</v>
      </c>
      <c r="Q852" t="s">
        <v>7273</v>
      </c>
      <c r="R852">
        <f>IF(UPPER(TRIM(Table2[[#This Row],[Status_Clean]]))="CONVERTED",1,0)</f>
        <v>1</v>
      </c>
      <c r="S852">
        <f>IF(ISNUMBER(MATCH(UPPER(TRIM(Table2[[#This Row],[Status_Clean]])),{"CONTACTED","QUALIFIED","CONVERTED"},0)),1,0)</f>
        <v>1</v>
      </c>
      <c r="T852" cm="1">
        <f t="array" ref="T852">_xlfn.SWITCH(UPPER(TRIM(Table2[[#This Row],[Status_Clean]])),"NEW",1,"CONTACTED",2,"QUALIFIED",3,"CONVERTED",4,"LOST",5,99)</f>
        <v>4</v>
      </c>
      <c r="U852" t="str" cm="1">
        <f t="array" ref="U852">_xlfn.LET(_xlpm.x,IFERROR(VALUE(Table2[[#This Row],[Response_Time_Hours]]),""),IF(_xlpm.x="","CHECK",_xlfn.IFS(_xlpm.x&lt;=1,"Immediate",_xlpm.x&lt;=6,"Fast",_xlpm.x&lt;=24,"Moderate",_xlpm.x&gt;24,"Delayed")))</f>
        <v>Delayed</v>
      </c>
      <c r="V852">
        <f>FLOOR(tbl_CleanLeads[[#This Row],[Response_Time_Hours]],6)</f>
        <v>54</v>
      </c>
      <c r="W852" t="str" cm="1">
        <f t="array" ref="W852">IF(Table2[[#This Row],[Interaction_Count_Final]]="","N/A",_xlfn.IFS(Table2[[#This Row],[Interaction_Count_Final]]&lt;=2,"Low",Table2[[#This Row],[Interaction_Count_Final]]&lt;=5,"Medium",Table2[[#This Row],[Interaction_Count_Final]]&gt;=6,"High",TRUE,"CHECK"))</f>
        <v>High</v>
      </c>
      <c r="X852" t="b">
        <f t="shared" si="13"/>
        <v>1</v>
      </c>
      <c r="Y852" t="b">
        <f>tbl_CleanLeads[[#This Row],[Response_Time_Hours]]&gt;24</f>
        <v>1</v>
      </c>
      <c r="Z852" s="13" t="b">
        <f>tbl_CleanLeads[[#This Row],[Response_Time_Hours]]&gt;72</f>
        <v>0</v>
      </c>
      <c r="AA852" s="13" t="b">
        <f>tbl_CleanLeads[[#This Row],[Status_Clean]]="Converted"</f>
        <v>1</v>
      </c>
    </row>
    <row r="853" spans="1:27">
      <c r="A853" t="s">
        <v>102</v>
      </c>
      <c r="B853" t="s">
        <v>2662</v>
      </c>
      <c r="C853" t="s">
        <v>2663</v>
      </c>
      <c r="D853" t="s">
        <v>7280</v>
      </c>
      <c r="E853" t="s">
        <v>7308</v>
      </c>
      <c r="F853" t="s">
        <v>71</v>
      </c>
      <c r="G853" s="1">
        <v>45439</v>
      </c>
      <c r="H853" s="8">
        <f>MONTH(tbl_CleanLeads[[#This Row],[Lead_Date_Final]])</f>
        <v>5</v>
      </c>
      <c r="I853" t="s">
        <v>7314</v>
      </c>
      <c r="J853" t="s">
        <v>7271</v>
      </c>
      <c r="K853" t="s">
        <v>7277</v>
      </c>
      <c r="L853">
        <f>WEEKDAY(tbl_CleanLeads[[#This Row],[Lead_Date_Final]],2)</f>
        <v>1</v>
      </c>
      <c r="M853" t="s">
        <v>7298</v>
      </c>
      <c r="N853">
        <v>43.1</v>
      </c>
      <c r="O853" s="7">
        <v>3475.24</v>
      </c>
      <c r="P853">
        <v>20</v>
      </c>
      <c r="Q853" t="s">
        <v>7266</v>
      </c>
      <c r="R853">
        <f>IF(UPPER(TRIM(Table2[[#This Row],[Status_Clean]]))="CONVERTED",1,0)</f>
        <v>0</v>
      </c>
      <c r="S853">
        <f>IF(ISNUMBER(MATCH(UPPER(TRIM(Table2[[#This Row],[Status_Clean]])),{"CONTACTED","QUALIFIED","CONVERTED"},0)),1,0)</f>
        <v>1</v>
      </c>
      <c r="T853" cm="1">
        <f t="array" ref="T853">_xlfn.SWITCH(UPPER(TRIM(Table2[[#This Row],[Status_Clean]])),"NEW",1,"CONTACTED",2,"QUALIFIED",3,"CONVERTED",4,"LOST",5,99)</f>
        <v>3</v>
      </c>
      <c r="U853" t="str" cm="1">
        <f t="array" ref="U853">_xlfn.LET(_xlpm.x,IFERROR(VALUE(Table2[[#This Row],[Response_Time_Hours]]),""),IF(_xlpm.x="","CHECK",_xlfn.IFS(_xlpm.x&lt;=1,"Immediate",_xlpm.x&lt;=6,"Fast",_xlpm.x&lt;=24,"Moderate",_xlpm.x&gt;24,"Delayed")))</f>
        <v>Delayed</v>
      </c>
      <c r="V853">
        <f>FLOOR(tbl_CleanLeads[[#This Row],[Response_Time_Hours]],6)</f>
        <v>42</v>
      </c>
      <c r="W853" t="str" cm="1">
        <f t="array" ref="W853">IF(Table2[[#This Row],[Interaction_Count_Final]]="","N/A",_xlfn.IFS(Table2[[#This Row],[Interaction_Count_Final]]&lt;=2,"Low",Table2[[#This Row],[Interaction_Count_Final]]&lt;=5,"Medium",Table2[[#This Row],[Interaction_Count_Final]]&gt;=6,"High",TRUE,"CHECK"))</f>
        <v>High</v>
      </c>
      <c r="X853" t="b">
        <f t="shared" si="13"/>
        <v>1</v>
      </c>
      <c r="Y853" t="b">
        <f>tbl_CleanLeads[[#This Row],[Response_Time_Hours]]&gt;24</f>
        <v>1</v>
      </c>
      <c r="Z853" s="13" t="b">
        <f>tbl_CleanLeads[[#This Row],[Response_Time_Hours]]&gt;72</f>
        <v>0</v>
      </c>
      <c r="AA853" s="13" t="b">
        <f>tbl_CleanLeads[[#This Row],[Status_Clean]]="Converted"</f>
        <v>0</v>
      </c>
    </row>
    <row r="854" spans="1:27">
      <c r="A854" t="s">
        <v>63</v>
      </c>
      <c r="B854" t="s">
        <v>2664</v>
      </c>
      <c r="C854" t="s">
        <v>2665</v>
      </c>
      <c r="D854" t="s">
        <v>7268</v>
      </c>
      <c r="E854" t="s">
        <v>473</v>
      </c>
      <c r="F854" t="s">
        <v>173</v>
      </c>
      <c r="G854" s="1">
        <v>45541</v>
      </c>
      <c r="H854" s="8">
        <f>MONTH(tbl_CleanLeads[[#This Row],[Lead_Date_Final]])</f>
        <v>9</v>
      </c>
      <c r="I854" t="s">
        <v>7287</v>
      </c>
      <c r="J854" t="s">
        <v>7271</v>
      </c>
      <c r="K854" t="s">
        <v>7288</v>
      </c>
      <c r="L854">
        <f>WEEKDAY(tbl_CleanLeads[[#This Row],[Lead_Date_Final]],2)</f>
        <v>5</v>
      </c>
      <c r="M854" t="s">
        <v>7312</v>
      </c>
      <c r="N854">
        <v>52.5</v>
      </c>
      <c r="O854" s="7">
        <v>1764.58</v>
      </c>
      <c r="P854">
        <v>27</v>
      </c>
      <c r="Q854" t="s">
        <v>7289</v>
      </c>
      <c r="R854">
        <f>IF(UPPER(TRIM(Table2[[#This Row],[Status_Clean]]))="CONVERTED",1,0)</f>
        <v>0</v>
      </c>
      <c r="S854">
        <f>IF(ISNUMBER(MATCH(UPPER(TRIM(Table2[[#This Row],[Status_Clean]])),{"CONTACTED","QUALIFIED","CONVERTED"},0)),1,0)</f>
        <v>0</v>
      </c>
      <c r="T854" cm="1">
        <f t="array" ref="T854">_xlfn.SWITCH(UPPER(TRIM(Table2[[#This Row],[Status_Clean]])),"NEW",1,"CONTACTED",2,"QUALIFIED",3,"CONVERTED",4,"LOST",5,99)</f>
        <v>5</v>
      </c>
      <c r="U854" t="str" cm="1">
        <f t="array" ref="U854">_xlfn.LET(_xlpm.x,IFERROR(VALUE(Table2[[#This Row],[Response_Time_Hours]]),""),IF(_xlpm.x="","CHECK",_xlfn.IFS(_xlpm.x&lt;=1,"Immediate",_xlpm.x&lt;=6,"Fast",_xlpm.x&lt;=24,"Moderate",_xlpm.x&gt;24,"Delayed")))</f>
        <v>Delayed</v>
      </c>
      <c r="V854">
        <f>FLOOR(tbl_CleanLeads[[#This Row],[Response_Time_Hours]],6)</f>
        <v>48</v>
      </c>
      <c r="W854" t="str" cm="1">
        <f t="array" ref="W854">IF(Table2[[#This Row],[Interaction_Count_Final]]="","N/A",_xlfn.IFS(Table2[[#This Row],[Interaction_Count_Final]]&lt;=2,"Low",Table2[[#This Row],[Interaction_Count_Final]]&lt;=5,"Medium",Table2[[#This Row],[Interaction_Count_Final]]&gt;=6,"High",TRUE,"CHECK"))</f>
        <v>High</v>
      </c>
      <c r="X854" t="b">
        <f t="shared" si="13"/>
        <v>1</v>
      </c>
      <c r="Y854" t="b">
        <f>tbl_CleanLeads[[#This Row],[Response_Time_Hours]]&gt;24</f>
        <v>1</v>
      </c>
      <c r="Z854" s="13" t="b">
        <f>tbl_CleanLeads[[#This Row],[Response_Time_Hours]]&gt;72</f>
        <v>0</v>
      </c>
      <c r="AA854" s="13" t="b">
        <f>tbl_CleanLeads[[#This Row],[Status_Clean]]="Converted"</f>
        <v>0</v>
      </c>
    </row>
    <row r="855" spans="1:27">
      <c r="A855" t="s">
        <v>102</v>
      </c>
      <c r="B855" t="s">
        <v>2667</v>
      </c>
      <c r="C855" t="s">
        <v>2668</v>
      </c>
      <c r="D855" t="s">
        <v>7268</v>
      </c>
      <c r="E855" t="s">
        <v>69</v>
      </c>
      <c r="F855" t="s">
        <v>71</v>
      </c>
      <c r="G855" s="1">
        <v>45292</v>
      </c>
      <c r="H855" s="8">
        <f>MONTH(tbl_CleanLeads[[#This Row],[Lead_Date_Final]])</f>
        <v>1</v>
      </c>
      <c r="I855" t="s">
        <v>7317</v>
      </c>
      <c r="J855" t="s">
        <v>7271</v>
      </c>
      <c r="K855" t="s">
        <v>7284</v>
      </c>
      <c r="L855">
        <f>WEEKDAY(tbl_CleanLeads[[#This Row],[Lead_Date_Final]],2)</f>
        <v>1</v>
      </c>
      <c r="M855" t="s">
        <v>7298</v>
      </c>
      <c r="N855">
        <v>22.5</v>
      </c>
      <c r="O855" s="7">
        <v>1945.41</v>
      </c>
      <c r="P855">
        <v>21</v>
      </c>
      <c r="Q855" t="s">
        <v>7289</v>
      </c>
      <c r="R855">
        <f>IF(UPPER(TRIM(Table2[[#This Row],[Status_Clean]]))="CONVERTED",1,0)</f>
        <v>0</v>
      </c>
      <c r="S855">
        <f>IF(ISNUMBER(MATCH(UPPER(TRIM(Table2[[#This Row],[Status_Clean]])),{"CONTACTED","QUALIFIED","CONVERTED"},0)),1,0)</f>
        <v>1</v>
      </c>
      <c r="T855" cm="1">
        <f t="array" ref="T855">_xlfn.SWITCH(UPPER(TRIM(Table2[[#This Row],[Status_Clean]])),"NEW",1,"CONTACTED",2,"QUALIFIED",3,"CONVERTED",4,"LOST",5,99)</f>
        <v>3</v>
      </c>
      <c r="U855" t="str" cm="1">
        <f t="array" ref="U855">_xlfn.LET(_xlpm.x,IFERROR(VALUE(Table2[[#This Row],[Response_Time_Hours]]),""),IF(_xlpm.x="","CHECK",_xlfn.IFS(_xlpm.x&lt;=1,"Immediate",_xlpm.x&lt;=6,"Fast",_xlpm.x&lt;=24,"Moderate",_xlpm.x&gt;24,"Delayed")))</f>
        <v>Moderate</v>
      </c>
      <c r="V855">
        <f>FLOOR(tbl_CleanLeads[[#This Row],[Response_Time_Hours]],6)</f>
        <v>18</v>
      </c>
      <c r="W855" t="str" cm="1">
        <f t="array" ref="W855">IF(Table2[[#This Row],[Interaction_Count_Final]]="","N/A",_xlfn.IFS(Table2[[#This Row],[Interaction_Count_Final]]&lt;=2,"Low",Table2[[#This Row],[Interaction_Count_Final]]&lt;=5,"Medium",Table2[[#This Row],[Interaction_Count_Final]]&gt;=6,"High",TRUE,"CHECK"))</f>
        <v>High</v>
      </c>
      <c r="X855" t="b">
        <f t="shared" si="13"/>
        <v>1</v>
      </c>
      <c r="Y855" t="b">
        <f>tbl_CleanLeads[[#This Row],[Response_Time_Hours]]&gt;24</f>
        <v>0</v>
      </c>
      <c r="Z855" s="13" t="b">
        <f>tbl_CleanLeads[[#This Row],[Response_Time_Hours]]&gt;72</f>
        <v>0</v>
      </c>
      <c r="AA855" s="13" t="b">
        <f>tbl_CleanLeads[[#This Row],[Status_Clean]]="Converted"</f>
        <v>0</v>
      </c>
    </row>
    <row r="856" spans="1:27">
      <c r="A856" t="s">
        <v>90</v>
      </c>
      <c r="B856" t="s">
        <v>2669</v>
      </c>
      <c r="C856" t="s">
        <v>2670</v>
      </c>
      <c r="D856" t="s">
        <v>7274</v>
      </c>
      <c r="E856" t="s">
        <v>69</v>
      </c>
      <c r="F856" t="s">
        <v>173</v>
      </c>
      <c r="G856" s="1">
        <v>45554</v>
      </c>
      <c r="H856" s="8">
        <f>MONTH(tbl_CleanLeads[[#This Row],[Lead_Date_Final]])</f>
        <v>9</v>
      </c>
      <c r="I856" t="s">
        <v>7287</v>
      </c>
      <c r="J856" t="s">
        <v>7271</v>
      </c>
      <c r="K856" t="s">
        <v>7288</v>
      </c>
      <c r="L856">
        <f>WEEKDAY(tbl_CleanLeads[[#This Row],[Lead_Date_Final]],2)</f>
        <v>4</v>
      </c>
      <c r="M856" t="s">
        <v>7285</v>
      </c>
      <c r="N856">
        <v>56.2</v>
      </c>
      <c r="O856" s="7">
        <v>3600.73</v>
      </c>
      <c r="P856">
        <v>31</v>
      </c>
      <c r="Q856" t="s">
        <v>7266</v>
      </c>
      <c r="R856">
        <f>IF(UPPER(TRIM(Table2[[#This Row],[Status_Clean]]))="CONVERTED",1,0)</f>
        <v>0</v>
      </c>
      <c r="S856">
        <f>IF(ISNUMBER(MATCH(UPPER(TRIM(Table2[[#This Row],[Status_Clean]])),{"CONTACTED","QUALIFIED","CONVERTED"},0)),1,0)</f>
        <v>0</v>
      </c>
      <c r="T856" cm="1">
        <f t="array" ref="T856">_xlfn.SWITCH(UPPER(TRIM(Table2[[#This Row],[Status_Clean]])),"NEW",1,"CONTACTED",2,"QUALIFIED",3,"CONVERTED",4,"LOST",5,99)</f>
        <v>5</v>
      </c>
      <c r="U856" t="str" cm="1">
        <f t="array" ref="U856">_xlfn.LET(_xlpm.x,IFERROR(VALUE(Table2[[#This Row],[Response_Time_Hours]]),""),IF(_xlpm.x="","CHECK",_xlfn.IFS(_xlpm.x&lt;=1,"Immediate",_xlpm.x&lt;=6,"Fast",_xlpm.x&lt;=24,"Moderate",_xlpm.x&gt;24,"Delayed")))</f>
        <v>Delayed</v>
      </c>
      <c r="V856">
        <f>FLOOR(tbl_CleanLeads[[#This Row],[Response_Time_Hours]],6)</f>
        <v>54</v>
      </c>
      <c r="W856" t="str" cm="1">
        <f t="array" ref="W856">IF(Table2[[#This Row],[Interaction_Count_Final]]="","N/A",_xlfn.IFS(Table2[[#This Row],[Interaction_Count_Final]]&lt;=2,"Low",Table2[[#This Row],[Interaction_Count_Final]]&lt;=5,"Medium",Table2[[#This Row],[Interaction_Count_Final]]&gt;=6,"High",TRUE,"CHECK"))</f>
        <v>High</v>
      </c>
      <c r="X856" t="b">
        <f t="shared" si="13"/>
        <v>1</v>
      </c>
      <c r="Y856" t="b">
        <f>tbl_CleanLeads[[#This Row],[Response_Time_Hours]]&gt;24</f>
        <v>1</v>
      </c>
      <c r="Z856" s="13" t="b">
        <f>tbl_CleanLeads[[#This Row],[Response_Time_Hours]]&gt;72</f>
        <v>0</v>
      </c>
      <c r="AA856" s="13" t="b">
        <f>tbl_CleanLeads[[#This Row],[Status_Clean]]="Converted"</f>
        <v>0</v>
      </c>
    </row>
    <row r="857" spans="1:27">
      <c r="A857" t="s">
        <v>90</v>
      </c>
      <c r="B857" t="s">
        <v>2671</v>
      </c>
      <c r="C857" t="s">
        <v>8004</v>
      </c>
      <c r="D857" t="s">
        <v>7280</v>
      </c>
      <c r="E857" t="s">
        <v>123</v>
      </c>
      <c r="F857" t="s">
        <v>193</v>
      </c>
      <c r="G857" s="1">
        <v>45275</v>
      </c>
      <c r="H857" s="8">
        <f>MONTH(tbl_CleanLeads[[#This Row],[Lead_Date_Final]])</f>
        <v>12</v>
      </c>
      <c r="I857" t="s">
        <v>7262</v>
      </c>
      <c r="J857" t="s">
        <v>7263</v>
      </c>
      <c r="K857" t="s">
        <v>7264</v>
      </c>
      <c r="L857">
        <f>WEEKDAY(tbl_CleanLeads[[#This Row],[Lead_Date_Final]],2)</f>
        <v>5</v>
      </c>
      <c r="M857" t="s">
        <v>7312</v>
      </c>
      <c r="N857">
        <v>38.5</v>
      </c>
      <c r="O857" s="7">
        <v>3793.03</v>
      </c>
      <c r="P857">
        <v>44</v>
      </c>
      <c r="Q857" t="s">
        <v>7266</v>
      </c>
      <c r="R857">
        <f>IF(UPPER(TRIM(Table2[[#This Row],[Status_Clean]]))="CONVERTED",1,0)</f>
        <v>0</v>
      </c>
      <c r="S857">
        <f>IF(ISNUMBER(MATCH(UPPER(TRIM(Table2[[#This Row],[Status_Clean]])),{"CONTACTED","QUALIFIED","CONVERTED"},0)),1,0)</f>
        <v>0</v>
      </c>
      <c r="T857" cm="1">
        <f t="array" ref="T857">_xlfn.SWITCH(UPPER(TRIM(Table2[[#This Row],[Status_Clean]])),"NEW",1,"CONTACTED",2,"QUALIFIED",3,"CONVERTED",4,"LOST",5,99)</f>
        <v>1</v>
      </c>
      <c r="U857" t="str" cm="1">
        <f t="array" ref="U857">_xlfn.LET(_xlpm.x,IFERROR(VALUE(Table2[[#This Row],[Response_Time_Hours]]),""),IF(_xlpm.x="","CHECK",_xlfn.IFS(_xlpm.x&lt;=1,"Immediate",_xlpm.x&lt;=6,"Fast",_xlpm.x&lt;=24,"Moderate",_xlpm.x&gt;24,"Delayed")))</f>
        <v>Delayed</v>
      </c>
      <c r="V857">
        <f>FLOOR(tbl_CleanLeads[[#This Row],[Response_Time_Hours]],6)</f>
        <v>36</v>
      </c>
      <c r="W857" t="str" cm="1">
        <f t="array" ref="W857">IF(Table2[[#This Row],[Interaction_Count_Final]]="","N/A",_xlfn.IFS(Table2[[#This Row],[Interaction_Count_Final]]&lt;=2,"Low",Table2[[#This Row],[Interaction_Count_Final]]&lt;=5,"Medium",Table2[[#This Row],[Interaction_Count_Final]]&gt;=6,"High",TRUE,"CHECK"))</f>
        <v>High</v>
      </c>
      <c r="X857" t="b">
        <f t="shared" si="13"/>
        <v>1</v>
      </c>
      <c r="Y857" t="b">
        <f>tbl_CleanLeads[[#This Row],[Response_Time_Hours]]&gt;24</f>
        <v>1</v>
      </c>
      <c r="Z857" s="13" t="b">
        <f>tbl_CleanLeads[[#This Row],[Response_Time_Hours]]&gt;72</f>
        <v>0</v>
      </c>
      <c r="AA857" s="13" t="b">
        <f>tbl_CleanLeads[[#This Row],[Status_Clean]]="Converted"</f>
        <v>0</v>
      </c>
    </row>
    <row r="858" spans="1:27">
      <c r="A858" t="s">
        <v>63</v>
      </c>
      <c r="B858" t="s">
        <v>2675</v>
      </c>
      <c r="C858" t="s">
        <v>2676</v>
      </c>
      <c r="D858" t="s">
        <v>7268</v>
      </c>
      <c r="E858" t="s">
        <v>473</v>
      </c>
      <c r="F858" t="s">
        <v>173</v>
      </c>
      <c r="G858" s="1">
        <v>45140</v>
      </c>
      <c r="H858" s="8">
        <f>MONTH(tbl_CleanLeads[[#This Row],[Lead_Date_Final]])</f>
        <v>8</v>
      </c>
      <c r="I858" t="s">
        <v>7310</v>
      </c>
      <c r="J858" t="s">
        <v>7263</v>
      </c>
      <c r="K858" t="s">
        <v>7288</v>
      </c>
      <c r="L858">
        <f>WEEKDAY(tbl_CleanLeads[[#This Row],[Lead_Date_Final]],2)</f>
        <v>3</v>
      </c>
      <c r="M858" t="s">
        <v>7272</v>
      </c>
      <c r="N858">
        <v>51.5</v>
      </c>
      <c r="O858" s="7">
        <v>3281.3</v>
      </c>
      <c r="P858">
        <v>36</v>
      </c>
      <c r="Q858" t="s">
        <v>7266</v>
      </c>
      <c r="R858">
        <f>IF(UPPER(TRIM(Table2[[#This Row],[Status_Clean]]))="CONVERTED",1,0)</f>
        <v>0</v>
      </c>
      <c r="S858">
        <f>IF(ISNUMBER(MATCH(UPPER(TRIM(Table2[[#This Row],[Status_Clean]])),{"CONTACTED","QUALIFIED","CONVERTED"},0)),1,0)</f>
        <v>0</v>
      </c>
      <c r="T858" cm="1">
        <f t="array" ref="T858">_xlfn.SWITCH(UPPER(TRIM(Table2[[#This Row],[Status_Clean]])),"NEW",1,"CONTACTED",2,"QUALIFIED",3,"CONVERTED",4,"LOST",5,99)</f>
        <v>5</v>
      </c>
      <c r="U858" t="str" cm="1">
        <f t="array" ref="U858">_xlfn.LET(_xlpm.x,IFERROR(VALUE(Table2[[#This Row],[Response_Time_Hours]]),""),IF(_xlpm.x="","CHECK",_xlfn.IFS(_xlpm.x&lt;=1,"Immediate",_xlpm.x&lt;=6,"Fast",_xlpm.x&lt;=24,"Moderate",_xlpm.x&gt;24,"Delayed")))</f>
        <v>Delayed</v>
      </c>
      <c r="V858">
        <f>FLOOR(tbl_CleanLeads[[#This Row],[Response_Time_Hours]],6)</f>
        <v>48</v>
      </c>
      <c r="W858" t="str" cm="1">
        <f t="array" ref="W858">IF(Table2[[#This Row],[Interaction_Count_Final]]="","N/A",_xlfn.IFS(Table2[[#This Row],[Interaction_Count_Final]]&lt;=2,"Low",Table2[[#This Row],[Interaction_Count_Final]]&lt;=5,"Medium",Table2[[#This Row],[Interaction_Count_Final]]&gt;=6,"High",TRUE,"CHECK"))</f>
        <v>High</v>
      </c>
      <c r="X858" t="b">
        <f t="shared" si="13"/>
        <v>1</v>
      </c>
      <c r="Y858" t="b">
        <f>tbl_CleanLeads[[#This Row],[Response_Time_Hours]]&gt;24</f>
        <v>1</v>
      </c>
      <c r="Z858" s="13" t="b">
        <f>tbl_CleanLeads[[#This Row],[Response_Time_Hours]]&gt;72</f>
        <v>0</v>
      </c>
      <c r="AA858" s="13" t="b">
        <f>tbl_CleanLeads[[#This Row],[Status_Clean]]="Converted"</f>
        <v>0</v>
      </c>
    </row>
    <row r="859" spans="1:27">
      <c r="A859" t="s">
        <v>90</v>
      </c>
      <c r="B859" t="s">
        <v>2677</v>
      </c>
      <c r="C859" t="s">
        <v>2678</v>
      </c>
      <c r="D859" t="s">
        <v>7258</v>
      </c>
      <c r="E859" t="s">
        <v>473</v>
      </c>
      <c r="F859" t="s">
        <v>250</v>
      </c>
      <c r="G859" s="1">
        <v>44990</v>
      </c>
      <c r="H859" s="8">
        <f>MONTH(tbl_CleanLeads[[#This Row],[Lead_Date_Final]])</f>
        <v>3</v>
      </c>
      <c r="I859" t="s">
        <v>7295</v>
      </c>
      <c r="J859" t="s">
        <v>7263</v>
      </c>
      <c r="K859" t="s">
        <v>7284</v>
      </c>
      <c r="L859">
        <f>WEEKDAY(tbl_CleanLeads[[#This Row],[Lead_Date_Final]],2)</f>
        <v>7</v>
      </c>
      <c r="M859" t="s">
        <v>7293</v>
      </c>
      <c r="N859">
        <v>55.199999999999996</v>
      </c>
      <c r="O859" s="7">
        <v>1427.39</v>
      </c>
      <c r="P859">
        <v>14</v>
      </c>
      <c r="Q859" t="s">
        <v>7289</v>
      </c>
      <c r="R859">
        <f>IF(UPPER(TRIM(Table2[[#This Row],[Status_Clean]]))="CONVERTED",1,0)</f>
        <v>1</v>
      </c>
      <c r="S859">
        <f>IF(ISNUMBER(MATCH(UPPER(TRIM(Table2[[#This Row],[Status_Clean]])),{"CONTACTED","QUALIFIED","CONVERTED"},0)),1,0)</f>
        <v>1</v>
      </c>
      <c r="T859" cm="1">
        <f t="array" ref="T859">_xlfn.SWITCH(UPPER(TRIM(Table2[[#This Row],[Status_Clean]])),"NEW",1,"CONTACTED",2,"QUALIFIED",3,"CONVERTED",4,"LOST",5,99)</f>
        <v>4</v>
      </c>
      <c r="U859" t="str" cm="1">
        <f t="array" ref="U859">_xlfn.LET(_xlpm.x,IFERROR(VALUE(Table2[[#This Row],[Response_Time_Hours]]),""),IF(_xlpm.x="","CHECK",_xlfn.IFS(_xlpm.x&lt;=1,"Immediate",_xlpm.x&lt;=6,"Fast",_xlpm.x&lt;=24,"Moderate",_xlpm.x&gt;24,"Delayed")))</f>
        <v>Delayed</v>
      </c>
      <c r="V859">
        <f>FLOOR(tbl_CleanLeads[[#This Row],[Response_Time_Hours]],6)</f>
        <v>54</v>
      </c>
      <c r="W859" t="str" cm="1">
        <f t="array" ref="W859">IF(Table2[[#This Row],[Interaction_Count_Final]]="","N/A",_xlfn.IFS(Table2[[#This Row],[Interaction_Count_Final]]&lt;=2,"Low",Table2[[#This Row],[Interaction_Count_Final]]&lt;=5,"Medium",Table2[[#This Row],[Interaction_Count_Final]]&gt;=6,"High",TRUE,"CHECK"))</f>
        <v>High</v>
      </c>
      <c r="X859" t="b">
        <f t="shared" si="13"/>
        <v>1</v>
      </c>
      <c r="Y859" t="b">
        <f>tbl_CleanLeads[[#This Row],[Response_Time_Hours]]&gt;24</f>
        <v>1</v>
      </c>
      <c r="Z859" s="13" t="b">
        <f>tbl_CleanLeads[[#This Row],[Response_Time_Hours]]&gt;72</f>
        <v>0</v>
      </c>
      <c r="AA859" s="13" t="b">
        <f>tbl_CleanLeads[[#This Row],[Status_Clean]]="Converted"</f>
        <v>1</v>
      </c>
    </row>
    <row r="860" spans="1:27">
      <c r="A860" t="s">
        <v>70</v>
      </c>
      <c r="B860" t="s">
        <v>2679</v>
      </c>
      <c r="C860" t="s">
        <v>2680</v>
      </c>
      <c r="D860" t="s">
        <v>7258</v>
      </c>
      <c r="E860" t="s">
        <v>123</v>
      </c>
      <c r="F860" t="s">
        <v>193</v>
      </c>
      <c r="G860" s="1">
        <v>45285</v>
      </c>
      <c r="H860" s="8">
        <f>MONTH(tbl_CleanLeads[[#This Row],[Lead_Date_Final]])</f>
        <v>12</v>
      </c>
      <c r="I860" t="s">
        <v>7262</v>
      </c>
      <c r="J860" t="s">
        <v>7263</v>
      </c>
      <c r="K860" t="s">
        <v>7264</v>
      </c>
      <c r="L860">
        <f>WEEKDAY(tbl_CleanLeads[[#This Row],[Lead_Date_Final]],2)</f>
        <v>1</v>
      </c>
      <c r="M860" t="s">
        <v>7298</v>
      </c>
      <c r="N860">
        <v>8.6</v>
      </c>
      <c r="O860" s="7">
        <v>2423.58</v>
      </c>
      <c r="P860">
        <v>21</v>
      </c>
      <c r="Q860" t="s">
        <v>7266</v>
      </c>
      <c r="R860">
        <f>IF(UPPER(TRIM(Table2[[#This Row],[Status_Clean]]))="CONVERTED",1,0)</f>
        <v>0</v>
      </c>
      <c r="S860">
        <f>IF(ISNUMBER(MATCH(UPPER(TRIM(Table2[[#This Row],[Status_Clean]])),{"CONTACTED","QUALIFIED","CONVERTED"},0)),1,0)</f>
        <v>0</v>
      </c>
      <c r="T860" cm="1">
        <f t="array" ref="T860">_xlfn.SWITCH(UPPER(TRIM(Table2[[#This Row],[Status_Clean]])),"NEW",1,"CONTACTED",2,"QUALIFIED",3,"CONVERTED",4,"LOST",5,99)</f>
        <v>1</v>
      </c>
      <c r="U860" t="str" cm="1">
        <f t="array" ref="U860">_xlfn.LET(_xlpm.x,IFERROR(VALUE(Table2[[#This Row],[Response_Time_Hours]]),""),IF(_xlpm.x="","CHECK",_xlfn.IFS(_xlpm.x&lt;=1,"Immediate",_xlpm.x&lt;=6,"Fast",_xlpm.x&lt;=24,"Moderate",_xlpm.x&gt;24,"Delayed")))</f>
        <v>Moderate</v>
      </c>
      <c r="V860">
        <f>FLOOR(tbl_CleanLeads[[#This Row],[Response_Time_Hours]],6)</f>
        <v>6</v>
      </c>
      <c r="W860" t="str" cm="1">
        <f t="array" ref="W860">IF(Table2[[#This Row],[Interaction_Count_Final]]="","N/A",_xlfn.IFS(Table2[[#This Row],[Interaction_Count_Final]]&lt;=2,"Low",Table2[[#This Row],[Interaction_Count_Final]]&lt;=5,"Medium",Table2[[#This Row],[Interaction_Count_Final]]&gt;=6,"High",TRUE,"CHECK"))</f>
        <v>High</v>
      </c>
      <c r="X860" t="b">
        <f t="shared" si="13"/>
        <v>1</v>
      </c>
      <c r="Y860" t="b">
        <f>tbl_CleanLeads[[#This Row],[Response_Time_Hours]]&gt;24</f>
        <v>0</v>
      </c>
      <c r="Z860" s="13" t="b">
        <f>tbl_CleanLeads[[#This Row],[Response_Time_Hours]]&gt;72</f>
        <v>0</v>
      </c>
      <c r="AA860" s="13" t="b">
        <f>tbl_CleanLeads[[#This Row],[Status_Clean]]="Converted"</f>
        <v>0</v>
      </c>
    </row>
    <row r="861" spans="1:27">
      <c r="A861" t="s">
        <v>102</v>
      </c>
      <c r="B861" t="s">
        <v>2682</v>
      </c>
      <c r="C861" t="s">
        <v>2683</v>
      </c>
      <c r="D861" t="s">
        <v>7258</v>
      </c>
      <c r="E861" t="s">
        <v>363</v>
      </c>
      <c r="F861" t="s">
        <v>125</v>
      </c>
      <c r="G861" s="1">
        <v>45650</v>
      </c>
      <c r="H861" s="8">
        <f>MONTH(tbl_CleanLeads[[#This Row],[Lead_Date_Final]])</f>
        <v>12</v>
      </c>
      <c r="I861" t="s">
        <v>7262</v>
      </c>
      <c r="J861" t="s">
        <v>7271</v>
      </c>
      <c r="K861" t="s">
        <v>7264</v>
      </c>
      <c r="L861">
        <f>WEEKDAY(tbl_CleanLeads[[#This Row],[Lead_Date_Final]],2)</f>
        <v>2</v>
      </c>
      <c r="M861" t="s">
        <v>7265</v>
      </c>
      <c r="N861">
        <v>22.8</v>
      </c>
      <c r="O861" s="7">
        <v>2686.62</v>
      </c>
      <c r="P861">
        <v>8</v>
      </c>
      <c r="Q861" t="s">
        <v>7266</v>
      </c>
      <c r="R861">
        <f>IF(UPPER(TRIM(Table2[[#This Row],[Status_Clean]]))="CONVERTED",1,0)</f>
        <v>0</v>
      </c>
      <c r="S861">
        <f>IF(ISNUMBER(MATCH(UPPER(TRIM(Table2[[#This Row],[Status_Clean]])),{"CONTACTED","QUALIFIED","CONVERTED"},0)),1,0)</f>
        <v>1</v>
      </c>
      <c r="T861" cm="1">
        <f t="array" ref="T861">_xlfn.SWITCH(UPPER(TRIM(Table2[[#This Row],[Status_Clean]])),"NEW",1,"CONTACTED",2,"QUALIFIED",3,"CONVERTED",4,"LOST",5,99)</f>
        <v>2</v>
      </c>
      <c r="U861" t="str" cm="1">
        <f t="array" ref="U861">_xlfn.LET(_xlpm.x,IFERROR(VALUE(Table2[[#This Row],[Response_Time_Hours]]),""),IF(_xlpm.x="","CHECK",_xlfn.IFS(_xlpm.x&lt;=1,"Immediate",_xlpm.x&lt;=6,"Fast",_xlpm.x&lt;=24,"Moderate",_xlpm.x&gt;24,"Delayed")))</f>
        <v>Moderate</v>
      </c>
      <c r="V861">
        <f>FLOOR(tbl_CleanLeads[[#This Row],[Response_Time_Hours]],6)</f>
        <v>18</v>
      </c>
      <c r="W861" t="str" cm="1">
        <f t="array" ref="W861">IF(Table2[[#This Row],[Interaction_Count_Final]]="","N/A",_xlfn.IFS(Table2[[#This Row],[Interaction_Count_Final]]&lt;=2,"Low",Table2[[#This Row],[Interaction_Count_Final]]&lt;=5,"Medium",Table2[[#This Row],[Interaction_Count_Final]]&gt;=6,"High",TRUE,"CHECK"))</f>
        <v>High</v>
      </c>
      <c r="X861" t="b">
        <f t="shared" si="13"/>
        <v>1</v>
      </c>
      <c r="Y861" t="b">
        <f>tbl_CleanLeads[[#This Row],[Response_Time_Hours]]&gt;24</f>
        <v>0</v>
      </c>
      <c r="Z861" s="13" t="b">
        <f>tbl_CleanLeads[[#This Row],[Response_Time_Hours]]&gt;72</f>
        <v>0</v>
      </c>
      <c r="AA861" s="13" t="b">
        <f>tbl_CleanLeads[[#This Row],[Status_Clean]]="Converted"</f>
        <v>0</v>
      </c>
    </row>
    <row r="862" spans="1:27">
      <c r="A862" t="s">
        <v>63</v>
      </c>
      <c r="B862" t="s">
        <v>2685</v>
      </c>
      <c r="C862" t="s">
        <v>2686</v>
      </c>
      <c r="D862" t="s">
        <v>7268</v>
      </c>
      <c r="E862" t="s">
        <v>447</v>
      </c>
      <c r="F862" t="s">
        <v>173</v>
      </c>
      <c r="G862" s="1">
        <v>45514</v>
      </c>
      <c r="H862" s="8">
        <f>MONTH(tbl_CleanLeads[[#This Row],[Lead_Date_Final]])</f>
        <v>8</v>
      </c>
      <c r="I862" t="s">
        <v>7310</v>
      </c>
      <c r="J862" t="s">
        <v>7271</v>
      </c>
      <c r="K862" t="s">
        <v>7288</v>
      </c>
      <c r="L862">
        <f>WEEKDAY(tbl_CleanLeads[[#This Row],[Lead_Date_Final]],2)</f>
        <v>6</v>
      </c>
      <c r="M862" t="s">
        <v>7278</v>
      </c>
      <c r="N862">
        <v>59.5</v>
      </c>
      <c r="O862" s="7">
        <v>1771.2</v>
      </c>
      <c r="P862">
        <v>27</v>
      </c>
      <c r="Q862" t="s">
        <v>7289</v>
      </c>
      <c r="R862">
        <f>IF(UPPER(TRIM(Table2[[#This Row],[Status_Clean]]))="CONVERTED",1,0)</f>
        <v>0</v>
      </c>
      <c r="S862">
        <f>IF(ISNUMBER(MATCH(UPPER(TRIM(Table2[[#This Row],[Status_Clean]])),{"CONTACTED","QUALIFIED","CONVERTED"},0)),1,0)</f>
        <v>0</v>
      </c>
      <c r="T862" cm="1">
        <f t="array" ref="T862">_xlfn.SWITCH(UPPER(TRIM(Table2[[#This Row],[Status_Clean]])),"NEW",1,"CONTACTED",2,"QUALIFIED",3,"CONVERTED",4,"LOST",5,99)</f>
        <v>5</v>
      </c>
      <c r="U862" t="str" cm="1">
        <f t="array" ref="U862">_xlfn.LET(_xlpm.x,IFERROR(VALUE(Table2[[#This Row],[Response_Time_Hours]]),""),IF(_xlpm.x="","CHECK",_xlfn.IFS(_xlpm.x&lt;=1,"Immediate",_xlpm.x&lt;=6,"Fast",_xlpm.x&lt;=24,"Moderate",_xlpm.x&gt;24,"Delayed")))</f>
        <v>Delayed</v>
      </c>
      <c r="V862">
        <f>FLOOR(tbl_CleanLeads[[#This Row],[Response_Time_Hours]],6)</f>
        <v>54</v>
      </c>
      <c r="W862" t="str" cm="1">
        <f t="array" ref="W862">IF(Table2[[#This Row],[Interaction_Count_Final]]="","N/A",_xlfn.IFS(Table2[[#This Row],[Interaction_Count_Final]]&lt;=2,"Low",Table2[[#This Row],[Interaction_Count_Final]]&lt;=5,"Medium",Table2[[#This Row],[Interaction_Count_Final]]&gt;=6,"High",TRUE,"CHECK"))</f>
        <v>High</v>
      </c>
      <c r="X862" t="b">
        <f t="shared" si="13"/>
        <v>1</v>
      </c>
      <c r="Y862" t="b">
        <f>tbl_CleanLeads[[#This Row],[Response_Time_Hours]]&gt;24</f>
        <v>1</v>
      </c>
      <c r="Z862" s="13" t="b">
        <f>tbl_CleanLeads[[#This Row],[Response_Time_Hours]]&gt;72</f>
        <v>0</v>
      </c>
      <c r="AA862" s="13" t="b">
        <f>tbl_CleanLeads[[#This Row],[Status_Clean]]="Converted"</f>
        <v>0</v>
      </c>
    </row>
    <row r="863" spans="1:27">
      <c r="A863" t="s">
        <v>90</v>
      </c>
      <c r="B863" t="s">
        <v>2688</v>
      </c>
      <c r="C863" t="s">
        <v>2689</v>
      </c>
      <c r="D863" t="s">
        <v>7303</v>
      </c>
      <c r="E863" t="s">
        <v>311</v>
      </c>
      <c r="F863" t="s">
        <v>125</v>
      </c>
      <c r="G863" s="1">
        <v>45066</v>
      </c>
      <c r="H863" s="8">
        <f>MONTH(tbl_CleanLeads[[#This Row],[Lead_Date_Final]])</f>
        <v>5</v>
      </c>
      <c r="I863" t="s">
        <v>7314</v>
      </c>
      <c r="J863" t="s">
        <v>7263</v>
      </c>
      <c r="K863" t="s">
        <v>7277</v>
      </c>
      <c r="L863">
        <f>WEEKDAY(tbl_CleanLeads[[#This Row],[Lead_Date_Final]],2)</f>
        <v>6</v>
      </c>
      <c r="M863" t="s">
        <v>7278</v>
      </c>
      <c r="N863">
        <v>51</v>
      </c>
      <c r="O863" s="7">
        <v>1931.14</v>
      </c>
      <c r="P863">
        <v>12</v>
      </c>
      <c r="Q863" t="s">
        <v>7289</v>
      </c>
      <c r="R863">
        <f>IF(UPPER(TRIM(Table2[[#This Row],[Status_Clean]]))="CONVERTED",1,0)</f>
        <v>0</v>
      </c>
      <c r="S863">
        <f>IF(ISNUMBER(MATCH(UPPER(TRIM(Table2[[#This Row],[Status_Clean]])),{"CONTACTED","QUALIFIED","CONVERTED"},0)),1,0)</f>
        <v>1</v>
      </c>
      <c r="T863" cm="1">
        <f t="array" ref="T863">_xlfn.SWITCH(UPPER(TRIM(Table2[[#This Row],[Status_Clean]])),"NEW",1,"CONTACTED",2,"QUALIFIED",3,"CONVERTED",4,"LOST",5,99)</f>
        <v>2</v>
      </c>
      <c r="U863" t="str" cm="1">
        <f t="array" ref="U863">_xlfn.LET(_xlpm.x,IFERROR(VALUE(Table2[[#This Row],[Response_Time_Hours]]),""),IF(_xlpm.x="","CHECK",_xlfn.IFS(_xlpm.x&lt;=1,"Immediate",_xlpm.x&lt;=6,"Fast",_xlpm.x&lt;=24,"Moderate",_xlpm.x&gt;24,"Delayed")))</f>
        <v>Delayed</v>
      </c>
      <c r="V863">
        <f>FLOOR(tbl_CleanLeads[[#This Row],[Response_Time_Hours]],6)</f>
        <v>48</v>
      </c>
      <c r="W863" t="str" cm="1">
        <f t="array" ref="W863">IF(Table2[[#This Row],[Interaction_Count_Final]]="","N/A",_xlfn.IFS(Table2[[#This Row],[Interaction_Count_Final]]&lt;=2,"Low",Table2[[#This Row],[Interaction_Count_Final]]&lt;=5,"Medium",Table2[[#This Row],[Interaction_Count_Final]]&gt;=6,"High",TRUE,"CHECK"))</f>
        <v>High</v>
      </c>
      <c r="X863" t="b">
        <f t="shared" si="13"/>
        <v>1</v>
      </c>
      <c r="Y863" t="b">
        <f>tbl_CleanLeads[[#This Row],[Response_Time_Hours]]&gt;24</f>
        <v>1</v>
      </c>
      <c r="Z863" s="13" t="b">
        <f>tbl_CleanLeads[[#This Row],[Response_Time_Hours]]&gt;72</f>
        <v>0</v>
      </c>
      <c r="AA863" s="13" t="b">
        <f>tbl_CleanLeads[[#This Row],[Status_Clean]]="Converted"</f>
        <v>0</v>
      </c>
    </row>
    <row r="864" spans="1:27">
      <c r="A864" t="s">
        <v>90</v>
      </c>
      <c r="B864" t="s">
        <v>2691</v>
      </c>
      <c r="C864" t="s">
        <v>2692</v>
      </c>
      <c r="D864" t="s">
        <v>7258</v>
      </c>
      <c r="E864" t="s">
        <v>447</v>
      </c>
      <c r="F864" t="s">
        <v>71</v>
      </c>
      <c r="G864" s="1">
        <v>44982</v>
      </c>
      <c r="H864" s="8">
        <f>MONTH(tbl_CleanLeads[[#This Row],[Lead_Date_Final]])</f>
        <v>2</v>
      </c>
      <c r="I864" t="s">
        <v>7283</v>
      </c>
      <c r="J864" t="s">
        <v>7263</v>
      </c>
      <c r="K864" t="s">
        <v>7284</v>
      </c>
      <c r="L864">
        <f>WEEKDAY(tbl_CleanLeads[[#This Row],[Lead_Date_Final]],2)</f>
        <v>6</v>
      </c>
      <c r="M864" t="s">
        <v>7278</v>
      </c>
      <c r="N864">
        <v>4.2</v>
      </c>
      <c r="O864" s="7">
        <v>1323.9</v>
      </c>
      <c r="P864">
        <v>42</v>
      </c>
      <c r="Q864" t="s">
        <v>7289</v>
      </c>
      <c r="R864">
        <f>IF(UPPER(TRIM(Table2[[#This Row],[Status_Clean]]))="CONVERTED",1,0)</f>
        <v>0</v>
      </c>
      <c r="S864">
        <f>IF(ISNUMBER(MATCH(UPPER(TRIM(Table2[[#This Row],[Status_Clean]])),{"CONTACTED","QUALIFIED","CONVERTED"},0)),1,0)</f>
        <v>1</v>
      </c>
      <c r="T864" cm="1">
        <f t="array" ref="T864">_xlfn.SWITCH(UPPER(TRIM(Table2[[#This Row],[Status_Clean]])),"NEW",1,"CONTACTED",2,"QUALIFIED",3,"CONVERTED",4,"LOST",5,99)</f>
        <v>3</v>
      </c>
      <c r="U864" t="str" cm="1">
        <f t="array" ref="U864">_xlfn.LET(_xlpm.x,IFERROR(VALUE(Table2[[#This Row],[Response_Time_Hours]]),""),IF(_xlpm.x="","CHECK",_xlfn.IFS(_xlpm.x&lt;=1,"Immediate",_xlpm.x&lt;=6,"Fast",_xlpm.x&lt;=24,"Moderate",_xlpm.x&gt;24,"Delayed")))</f>
        <v>Fast</v>
      </c>
      <c r="V864">
        <f>FLOOR(tbl_CleanLeads[[#This Row],[Response_Time_Hours]],6)</f>
        <v>0</v>
      </c>
      <c r="W864" t="str" cm="1">
        <f t="array" ref="W864">IF(Table2[[#This Row],[Interaction_Count_Final]]="","N/A",_xlfn.IFS(Table2[[#This Row],[Interaction_Count_Final]]&lt;=2,"Low",Table2[[#This Row],[Interaction_Count_Final]]&lt;=5,"Medium",Table2[[#This Row],[Interaction_Count_Final]]&gt;=6,"High",TRUE,"CHECK"))</f>
        <v>High</v>
      </c>
      <c r="X864" t="b">
        <f t="shared" si="13"/>
        <v>1</v>
      </c>
      <c r="Y864" t="b">
        <f>tbl_CleanLeads[[#This Row],[Response_Time_Hours]]&gt;24</f>
        <v>0</v>
      </c>
      <c r="Z864" s="13" t="b">
        <f>tbl_CleanLeads[[#This Row],[Response_Time_Hours]]&gt;72</f>
        <v>0</v>
      </c>
      <c r="AA864" s="13" t="b">
        <f>tbl_CleanLeads[[#This Row],[Status_Clean]]="Converted"</f>
        <v>0</v>
      </c>
    </row>
    <row r="865" spans="1:27">
      <c r="A865" t="s">
        <v>70</v>
      </c>
      <c r="B865" t="s">
        <v>2694</v>
      </c>
      <c r="C865" t="s">
        <v>2695</v>
      </c>
      <c r="D865" t="s">
        <v>7280</v>
      </c>
      <c r="E865" t="s">
        <v>311</v>
      </c>
      <c r="F865" t="s">
        <v>250</v>
      </c>
      <c r="G865" s="1">
        <v>45307</v>
      </c>
      <c r="H865" s="8">
        <f>MONTH(tbl_CleanLeads[[#This Row],[Lead_Date_Final]])</f>
        <v>1</v>
      </c>
      <c r="I865" t="s">
        <v>7317</v>
      </c>
      <c r="J865" t="s">
        <v>7271</v>
      </c>
      <c r="K865" t="s">
        <v>7284</v>
      </c>
      <c r="L865">
        <f>WEEKDAY(tbl_CleanLeads[[#This Row],[Lead_Date_Final]],2)</f>
        <v>2</v>
      </c>
      <c r="M865" t="s">
        <v>7265</v>
      </c>
      <c r="N865">
        <v>16</v>
      </c>
      <c r="O865" s="7">
        <v>4154.83</v>
      </c>
      <c r="P865">
        <v>24</v>
      </c>
      <c r="Q865" t="s">
        <v>7273</v>
      </c>
      <c r="R865">
        <f>IF(UPPER(TRIM(Table2[[#This Row],[Status_Clean]]))="CONVERTED",1,0)</f>
        <v>1</v>
      </c>
      <c r="S865">
        <f>IF(ISNUMBER(MATCH(UPPER(TRIM(Table2[[#This Row],[Status_Clean]])),{"CONTACTED","QUALIFIED","CONVERTED"},0)),1,0)</f>
        <v>1</v>
      </c>
      <c r="T865" cm="1">
        <f t="array" ref="T865">_xlfn.SWITCH(UPPER(TRIM(Table2[[#This Row],[Status_Clean]])),"NEW",1,"CONTACTED",2,"QUALIFIED",3,"CONVERTED",4,"LOST",5,99)</f>
        <v>4</v>
      </c>
      <c r="U865" t="str" cm="1">
        <f t="array" ref="U865">_xlfn.LET(_xlpm.x,IFERROR(VALUE(Table2[[#This Row],[Response_Time_Hours]]),""),IF(_xlpm.x="","CHECK",_xlfn.IFS(_xlpm.x&lt;=1,"Immediate",_xlpm.x&lt;=6,"Fast",_xlpm.x&lt;=24,"Moderate",_xlpm.x&gt;24,"Delayed")))</f>
        <v>Moderate</v>
      </c>
      <c r="V865">
        <f>FLOOR(tbl_CleanLeads[[#This Row],[Response_Time_Hours]],6)</f>
        <v>12</v>
      </c>
      <c r="W865" t="str" cm="1">
        <f t="array" ref="W865">IF(Table2[[#This Row],[Interaction_Count_Final]]="","N/A",_xlfn.IFS(Table2[[#This Row],[Interaction_Count_Final]]&lt;=2,"Low",Table2[[#This Row],[Interaction_Count_Final]]&lt;=5,"Medium",Table2[[#This Row],[Interaction_Count_Final]]&gt;=6,"High",TRUE,"CHECK"))</f>
        <v>High</v>
      </c>
      <c r="X865" t="b">
        <f t="shared" si="13"/>
        <v>1</v>
      </c>
      <c r="Y865" t="b">
        <f>tbl_CleanLeads[[#This Row],[Response_Time_Hours]]&gt;24</f>
        <v>0</v>
      </c>
      <c r="Z865" s="13" t="b">
        <f>tbl_CleanLeads[[#This Row],[Response_Time_Hours]]&gt;72</f>
        <v>0</v>
      </c>
      <c r="AA865" s="13" t="b">
        <f>tbl_CleanLeads[[#This Row],[Status_Clean]]="Converted"</f>
        <v>1</v>
      </c>
    </row>
    <row r="866" spans="1:27">
      <c r="A866" t="s">
        <v>70</v>
      </c>
      <c r="B866" t="s">
        <v>2698</v>
      </c>
      <c r="C866" t="s">
        <v>2699</v>
      </c>
      <c r="D866" t="s">
        <v>7268</v>
      </c>
      <c r="E866" t="s">
        <v>363</v>
      </c>
      <c r="F866" t="s">
        <v>125</v>
      </c>
      <c r="G866" s="1">
        <v>45086</v>
      </c>
      <c r="H866" s="8">
        <f>MONTH(tbl_CleanLeads[[#This Row],[Lead_Date_Final]])</f>
        <v>6</v>
      </c>
      <c r="I866" t="s">
        <v>7276</v>
      </c>
      <c r="J866" t="s">
        <v>7263</v>
      </c>
      <c r="K866" t="s">
        <v>7277</v>
      </c>
      <c r="L866">
        <f>WEEKDAY(tbl_CleanLeads[[#This Row],[Lead_Date_Final]],2)</f>
        <v>5</v>
      </c>
      <c r="M866" t="s">
        <v>7312</v>
      </c>
      <c r="N866">
        <v>21.6</v>
      </c>
      <c r="O866" s="7">
        <v>3133.24</v>
      </c>
      <c r="P866">
        <v>27</v>
      </c>
      <c r="Q866" t="s">
        <v>7266</v>
      </c>
      <c r="R866">
        <f>IF(UPPER(TRIM(Table2[[#This Row],[Status_Clean]]))="CONVERTED",1,0)</f>
        <v>0</v>
      </c>
      <c r="S866">
        <f>IF(ISNUMBER(MATCH(UPPER(TRIM(Table2[[#This Row],[Status_Clean]])),{"CONTACTED","QUALIFIED","CONVERTED"},0)),1,0)</f>
        <v>1</v>
      </c>
      <c r="T866" cm="1">
        <f t="array" ref="T866">_xlfn.SWITCH(UPPER(TRIM(Table2[[#This Row],[Status_Clean]])),"NEW",1,"CONTACTED",2,"QUALIFIED",3,"CONVERTED",4,"LOST",5,99)</f>
        <v>2</v>
      </c>
      <c r="U866" t="str" cm="1">
        <f t="array" ref="U866">_xlfn.LET(_xlpm.x,IFERROR(VALUE(Table2[[#This Row],[Response_Time_Hours]]),""),IF(_xlpm.x="","CHECK",_xlfn.IFS(_xlpm.x&lt;=1,"Immediate",_xlpm.x&lt;=6,"Fast",_xlpm.x&lt;=24,"Moderate",_xlpm.x&gt;24,"Delayed")))</f>
        <v>Moderate</v>
      </c>
      <c r="V866">
        <f>FLOOR(tbl_CleanLeads[[#This Row],[Response_Time_Hours]],6)</f>
        <v>18</v>
      </c>
      <c r="W866" t="str" cm="1">
        <f t="array" ref="W866">IF(Table2[[#This Row],[Interaction_Count_Final]]="","N/A",_xlfn.IFS(Table2[[#This Row],[Interaction_Count_Final]]&lt;=2,"Low",Table2[[#This Row],[Interaction_Count_Final]]&lt;=5,"Medium",Table2[[#This Row],[Interaction_Count_Final]]&gt;=6,"High",TRUE,"CHECK"))</f>
        <v>High</v>
      </c>
      <c r="X866" t="b">
        <f t="shared" si="13"/>
        <v>1</v>
      </c>
      <c r="Y866" t="b">
        <f>tbl_CleanLeads[[#This Row],[Response_Time_Hours]]&gt;24</f>
        <v>0</v>
      </c>
      <c r="Z866" s="13" t="b">
        <f>tbl_CleanLeads[[#This Row],[Response_Time_Hours]]&gt;72</f>
        <v>0</v>
      </c>
      <c r="AA866" s="13" t="b">
        <f>tbl_CleanLeads[[#This Row],[Status_Clean]]="Converted"</f>
        <v>0</v>
      </c>
    </row>
    <row r="867" spans="1:27">
      <c r="A867" t="s">
        <v>90</v>
      </c>
      <c r="B867" t="s">
        <v>2700</v>
      </c>
      <c r="C867" t="s">
        <v>2701</v>
      </c>
      <c r="D867" t="s">
        <v>7274</v>
      </c>
      <c r="E867" t="s">
        <v>222</v>
      </c>
      <c r="F867" t="s">
        <v>193</v>
      </c>
      <c r="G867" s="1">
        <v>45253</v>
      </c>
      <c r="H867" s="8">
        <f>MONTH(tbl_CleanLeads[[#This Row],[Lead_Date_Final]])</f>
        <v>11</v>
      </c>
      <c r="I867" t="s">
        <v>7300</v>
      </c>
      <c r="J867" t="s">
        <v>7263</v>
      </c>
      <c r="K867" t="s">
        <v>7264</v>
      </c>
      <c r="L867">
        <f>WEEKDAY(tbl_CleanLeads[[#This Row],[Lead_Date_Final]],2)</f>
        <v>4</v>
      </c>
      <c r="M867" t="s">
        <v>7285</v>
      </c>
      <c r="N867">
        <v>72</v>
      </c>
      <c r="O867" s="7">
        <v>2062.29</v>
      </c>
      <c r="P867">
        <v>20</v>
      </c>
      <c r="Q867" t="s">
        <v>7266</v>
      </c>
      <c r="R867">
        <f>IF(UPPER(TRIM(Table2[[#This Row],[Status_Clean]]))="CONVERTED",1,0)</f>
        <v>0</v>
      </c>
      <c r="S867">
        <f>IF(ISNUMBER(MATCH(UPPER(TRIM(Table2[[#This Row],[Status_Clean]])),{"CONTACTED","QUALIFIED","CONVERTED"},0)),1,0)</f>
        <v>0</v>
      </c>
      <c r="T867" cm="1">
        <f t="array" ref="T867">_xlfn.SWITCH(UPPER(TRIM(Table2[[#This Row],[Status_Clean]])),"NEW",1,"CONTACTED",2,"QUALIFIED",3,"CONVERTED",4,"LOST",5,99)</f>
        <v>1</v>
      </c>
      <c r="U867" t="str" cm="1">
        <f t="array" ref="U867">_xlfn.LET(_xlpm.x,IFERROR(VALUE(Table2[[#This Row],[Response_Time_Hours]]),""),IF(_xlpm.x="","CHECK",_xlfn.IFS(_xlpm.x&lt;=1,"Immediate",_xlpm.x&lt;=6,"Fast",_xlpm.x&lt;=24,"Moderate",_xlpm.x&gt;24,"Delayed")))</f>
        <v>Delayed</v>
      </c>
      <c r="V867">
        <f>FLOOR(tbl_CleanLeads[[#This Row],[Response_Time_Hours]],6)</f>
        <v>72</v>
      </c>
      <c r="W867" t="str" cm="1">
        <f t="array" ref="W867">IF(Table2[[#This Row],[Interaction_Count_Final]]="","N/A",_xlfn.IFS(Table2[[#This Row],[Interaction_Count_Final]]&lt;=2,"Low",Table2[[#This Row],[Interaction_Count_Final]]&lt;=5,"Medium",Table2[[#This Row],[Interaction_Count_Final]]&gt;=6,"High",TRUE,"CHECK"))</f>
        <v>High</v>
      </c>
      <c r="X867" t="b">
        <f t="shared" si="13"/>
        <v>1</v>
      </c>
      <c r="Y867" t="b">
        <f>tbl_CleanLeads[[#This Row],[Response_Time_Hours]]&gt;24</f>
        <v>1</v>
      </c>
      <c r="Z867" s="13" t="b">
        <f>tbl_CleanLeads[[#This Row],[Response_Time_Hours]]&gt;72</f>
        <v>0</v>
      </c>
      <c r="AA867" s="13" t="b">
        <f>tbl_CleanLeads[[#This Row],[Status_Clean]]="Converted"</f>
        <v>0</v>
      </c>
    </row>
    <row r="868" spans="1:27">
      <c r="A868" t="s">
        <v>63</v>
      </c>
      <c r="B868" t="s">
        <v>2703</v>
      </c>
      <c r="C868" t="s">
        <v>8011</v>
      </c>
      <c r="D868" t="s">
        <v>7303</v>
      </c>
      <c r="E868" t="s">
        <v>254</v>
      </c>
      <c r="F868" t="s">
        <v>193</v>
      </c>
      <c r="G868" s="1">
        <v>44932</v>
      </c>
      <c r="H868" s="8">
        <f>MONTH(tbl_CleanLeads[[#This Row],[Lead_Date_Final]])</f>
        <v>1</v>
      </c>
      <c r="I868" t="s">
        <v>7317</v>
      </c>
      <c r="J868" t="s">
        <v>7263</v>
      </c>
      <c r="K868" t="s">
        <v>7284</v>
      </c>
      <c r="L868">
        <f>WEEKDAY(tbl_CleanLeads[[#This Row],[Lead_Date_Final]],2)</f>
        <v>5</v>
      </c>
      <c r="M868" t="s">
        <v>7312</v>
      </c>
      <c r="N868">
        <v>47.4</v>
      </c>
      <c r="O868" s="7">
        <v>1461.27</v>
      </c>
      <c r="P868">
        <v>43</v>
      </c>
      <c r="Q868" t="s">
        <v>7289</v>
      </c>
      <c r="R868">
        <f>IF(UPPER(TRIM(Table2[[#This Row],[Status_Clean]]))="CONVERTED",1,0)</f>
        <v>0</v>
      </c>
      <c r="S868">
        <f>IF(ISNUMBER(MATCH(UPPER(TRIM(Table2[[#This Row],[Status_Clean]])),{"CONTACTED","QUALIFIED","CONVERTED"},0)),1,0)</f>
        <v>0</v>
      </c>
      <c r="T868" cm="1">
        <f t="array" ref="T868">_xlfn.SWITCH(UPPER(TRIM(Table2[[#This Row],[Status_Clean]])),"NEW",1,"CONTACTED",2,"QUALIFIED",3,"CONVERTED",4,"LOST",5,99)</f>
        <v>1</v>
      </c>
      <c r="U868" t="str" cm="1">
        <f t="array" ref="U868">_xlfn.LET(_xlpm.x,IFERROR(VALUE(Table2[[#This Row],[Response_Time_Hours]]),""),IF(_xlpm.x="","CHECK",_xlfn.IFS(_xlpm.x&lt;=1,"Immediate",_xlpm.x&lt;=6,"Fast",_xlpm.x&lt;=24,"Moderate",_xlpm.x&gt;24,"Delayed")))</f>
        <v>Delayed</v>
      </c>
      <c r="V868">
        <f>FLOOR(tbl_CleanLeads[[#This Row],[Response_Time_Hours]],6)</f>
        <v>42</v>
      </c>
      <c r="W868" t="str" cm="1">
        <f t="array" ref="W868">IF(Table2[[#This Row],[Interaction_Count_Final]]="","N/A",_xlfn.IFS(Table2[[#This Row],[Interaction_Count_Final]]&lt;=2,"Low",Table2[[#This Row],[Interaction_Count_Final]]&lt;=5,"Medium",Table2[[#This Row],[Interaction_Count_Final]]&gt;=6,"High",TRUE,"CHECK"))</f>
        <v>High</v>
      </c>
      <c r="X868" t="b">
        <f t="shared" si="13"/>
        <v>1</v>
      </c>
      <c r="Y868" t="b">
        <f>tbl_CleanLeads[[#This Row],[Response_Time_Hours]]&gt;24</f>
        <v>1</v>
      </c>
      <c r="Z868" s="13" t="b">
        <f>tbl_CleanLeads[[#This Row],[Response_Time_Hours]]&gt;72</f>
        <v>0</v>
      </c>
      <c r="AA868" s="13" t="b">
        <f>tbl_CleanLeads[[#This Row],[Status_Clean]]="Converted"</f>
        <v>0</v>
      </c>
    </row>
    <row r="869" spans="1:27">
      <c r="A869" t="s">
        <v>90</v>
      </c>
      <c r="B869" t="s">
        <v>2707</v>
      </c>
      <c r="C869" t="s">
        <v>2708</v>
      </c>
      <c r="D869" t="s">
        <v>7280</v>
      </c>
      <c r="E869" t="s">
        <v>447</v>
      </c>
      <c r="F869" t="s">
        <v>250</v>
      </c>
      <c r="G869" s="1">
        <v>45447</v>
      </c>
      <c r="H869" s="8">
        <f>MONTH(tbl_CleanLeads[[#This Row],[Lead_Date_Final]])</f>
        <v>6</v>
      </c>
      <c r="I869" t="s">
        <v>7276</v>
      </c>
      <c r="J869" t="s">
        <v>7271</v>
      </c>
      <c r="K869" t="s">
        <v>7277</v>
      </c>
      <c r="L869">
        <f>WEEKDAY(tbl_CleanLeads[[#This Row],[Lead_Date_Final]],2)</f>
        <v>2</v>
      </c>
      <c r="M869" t="s">
        <v>7265</v>
      </c>
      <c r="N869">
        <v>1.9</v>
      </c>
      <c r="O869" s="7">
        <v>3976.14</v>
      </c>
      <c r="P869">
        <v>6</v>
      </c>
      <c r="Q869" t="s">
        <v>7273</v>
      </c>
      <c r="R869">
        <f>IF(UPPER(TRIM(Table2[[#This Row],[Status_Clean]]))="CONVERTED",1,0)</f>
        <v>1</v>
      </c>
      <c r="S869">
        <f>IF(ISNUMBER(MATCH(UPPER(TRIM(Table2[[#This Row],[Status_Clean]])),{"CONTACTED","QUALIFIED","CONVERTED"},0)),1,0)</f>
        <v>1</v>
      </c>
      <c r="T869" cm="1">
        <f t="array" ref="T869">_xlfn.SWITCH(UPPER(TRIM(Table2[[#This Row],[Status_Clean]])),"NEW",1,"CONTACTED",2,"QUALIFIED",3,"CONVERTED",4,"LOST",5,99)</f>
        <v>4</v>
      </c>
      <c r="U869" t="str" cm="1">
        <f t="array" ref="U869">_xlfn.LET(_xlpm.x,IFERROR(VALUE(Table2[[#This Row],[Response_Time_Hours]]),""),IF(_xlpm.x="","CHECK",_xlfn.IFS(_xlpm.x&lt;=1,"Immediate",_xlpm.x&lt;=6,"Fast",_xlpm.x&lt;=24,"Moderate",_xlpm.x&gt;24,"Delayed")))</f>
        <v>Fast</v>
      </c>
      <c r="V869">
        <f>FLOOR(tbl_CleanLeads[[#This Row],[Response_Time_Hours]],6)</f>
        <v>0</v>
      </c>
      <c r="W869" t="str" cm="1">
        <f t="array" ref="W869">IF(Table2[[#This Row],[Interaction_Count_Final]]="","N/A",_xlfn.IFS(Table2[[#This Row],[Interaction_Count_Final]]&lt;=2,"Low",Table2[[#This Row],[Interaction_Count_Final]]&lt;=5,"Medium",Table2[[#This Row],[Interaction_Count_Final]]&gt;=6,"High",TRUE,"CHECK"))</f>
        <v>High</v>
      </c>
      <c r="X869" t="b">
        <f t="shared" si="13"/>
        <v>1</v>
      </c>
      <c r="Y869" t="b">
        <f>tbl_CleanLeads[[#This Row],[Response_Time_Hours]]&gt;24</f>
        <v>0</v>
      </c>
      <c r="Z869" s="13" t="b">
        <f>tbl_CleanLeads[[#This Row],[Response_Time_Hours]]&gt;72</f>
        <v>0</v>
      </c>
      <c r="AA869" s="13" t="b">
        <f>tbl_CleanLeads[[#This Row],[Status_Clean]]="Converted"</f>
        <v>1</v>
      </c>
    </row>
    <row r="870" spans="1:27">
      <c r="A870" t="s">
        <v>102</v>
      </c>
      <c r="B870" t="s">
        <v>2711</v>
      </c>
      <c r="C870" t="s">
        <v>2712</v>
      </c>
      <c r="D870" t="s">
        <v>7303</v>
      </c>
      <c r="E870" t="s">
        <v>222</v>
      </c>
      <c r="F870" t="s">
        <v>250</v>
      </c>
      <c r="G870" s="1">
        <v>45096</v>
      </c>
      <c r="H870" s="8">
        <f>MONTH(tbl_CleanLeads[[#This Row],[Lead_Date_Final]])</f>
        <v>6</v>
      </c>
      <c r="I870" t="s">
        <v>7276</v>
      </c>
      <c r="J870" t="s">
        <v>7263</v>
      </c>
      <c r="K870" t="s">
        <v>7277</v>
      </c>
      <c r="L870">
        <f>WEEKDAY(tbl_CleanLeads[[#This Row],[Lead_Date_Final]],2)</f>
        <v>1</v>
      </c>
      <c r="M870" t="s">
        <v>7298</v>
      </c>
      <c r="N870">
        <v>10.5</v>
      </c>
      <c r="O870" s="7">
        <v>4532</v>
      </c>
      <c r="P870">
        <v>33</v>
      </c>
      <c r="Q870" t="s">
        <v>7273</v>
      </c>
      <c r="R870">
        <f>IF(UPPER(TRIM(Table2[[#This Row],[Status_Clean]]))="CONVERTED",1,0)</f>
        <v>1</v>
      </c>
      <c r="S870">
        <f>IF(ISNUMBER(MATCH(UPPER(TRIM(Table2[[#This Row],[Status_Clean]])),{"CONTACTED","QUALIFIED","CONVERTED"},0)),1,0)</f>
        <v>1</v>
      </c>
      <c r="T870" cm="1">
        <f t="array" ref="T870">_xlfn.SWITCH(UPPER(TRIM(Table2[[#This Row],[Status_Clean]])),"NEW",1,"CONTACTED",2,"QUALIFIED",3,"CONVERTED",4,"LOST",5,99)</f>
        <v>4</v>
      </c>
      <c r="U870" t="str" cm="1">
        <f t="array" ref="U870">_xlfn.LET(_xlpm.x,IFERROR(VALUE(Table2[[#This Row],[Response_Time_Hours]]),""),IF(_xlpm.x="","CHECK",_xlfn.IFS(_xlpm.x&lt;=1,"Immediate",_xlpm.x&lt;=6,"Fast",_xlpm.x&lt;=24,"Moderate",_xlpm.x&gt;24,"Delayed")))</f>
        <v>Moderate</v>
      </c>
      <c r="V870">
        <f>FLOOR(tbl_CleanLeads[[#This Row],[Response_Time_Hours]],6)</f>
        <v>6</v>
      </c>
      <c r="W870" t="str" cm="1">
        <f t="array" ref="W870">IF(Table2[[#This Row],[Interaction_Count_Final]]="","N/A",_xlfn.IFS(Table2[[#This Row],[Interaction_Count_Final]]&lt;=2,"Low",Table2[[#This Row],[Interaction_Count_Final]]&lt;=5,"Medium",Table2[[#This Row],[Interaction_Count_Final]]&gt;=6,"High",TRUE,"CHECK"))</f>
        <v>High</v>
      </c>
      <c r="X870" t="b">
        <f t="shared" si="13"/>
        <v>1</v>
      </c>
      <c r="Y870" t="b">
        <f>tbl_CleanLeads[[#This Row],[Response_Time_Hours]]&gt;24</f>
        <v>0</v>
      </c>
      <c r="Z870" s="13" t="b">
        <f>tbl_CleanLeads[[#This Row],[Response_Time_Hours]]&gt;72</f>
        <v>0</v>
      </c>
      <c r="AA870" s="13" t="b">
        <f>tbl_CleanLeads[[#This Row],[Status_Clean]]="Converted"</f>
        <v>1</v>
      </c>
    </row>
    <row r="871" spans="1:27">
      <c r="A871" t="s">
        <v>90</v>
      </c>
      <c r="B871" t="s">
        <v>2715</v>
      </c>
      <c r="C871" t="s">
        <v>8014</v>
      </c>
      <c r="D871" t="s">
        <v>7303</v>
      </c>
      <c r="E871" t="s">
        <v>106</v>
      </c>
      <c r="F871" t="s">
        <v>193</v>
      </c>
      <c r="G871" s="1">
        <v>45053</v>
      </c>
      <c r="H871" s="8">
        <f>MONTH(tbl_CleanLeads[[#This Row],[Lead_Date_Final]])</f>
        <v>5</v>
      </c>
      <c r="I871" t="s">
        <v>7314</v>
      </c>
      <c r="J871" t="s">
        <v>7263</v>
      </c>
      <c r="K871" t="s">
        <v>7277</v>
      </c>
      <c r="L871">
        <f>WEEKDAY(tbl_CleanLeads[[#This Row],[Lead_Date_Final]],2)</f>
        <v>7</v>
      </c>
      <c r="M871" t="s">
        <v>7293</v>
      </c>
      <c r="N871">
        <v>13.4</v>
      </c>
      <c r="O871" s="7">
        <v>2328.02</v>
      </c>
      <c r="P871">
        <v>18</v>
      </c>
      <c r="Q871" t="s">
        <v>7266</v>
      </c>
      <c r="R871">
        <f>IF(UPPER(TRIM(Table2[[#This Row],[Status_Clean]]))="CONVERTED",1,0)</f>
        <v>0</v>
      </c>
      <c r="S871">
        <f>IF(ISNUMBER(MATCH(UPPER(TRIM(Table2[[#This Row],[Status_Clean]])),{"CONTACTED","QUALIFIED","CONVERTED"},0)),1,0)</f>
        <v>0</v>
      </c>
      <c r="T871" cm="1">
        <f t="array" ref="T871">_xlfn.SWITCH(UPPER(TRIM(Table2[[#This Row],[Status_Clean]])),"NEW",1,"CONTACTED",2,"QUALIFIED",3,"CONVERTED",4,"LOST",5,99)</f>
        <v>1</v>
      </c>
      <c r="U871" t="str" cm="1">
        <f t="array" ref="U871">_xlfn.LET(_xlpm.x,IFERROR(VALUE(Table2[[#This Row],[Response_Time_Hours]]),""),IF(_xlpm.x="","CHECK",_xlfn.IFS(_xlpm.x&lt;=1,"Immediate",_xlpm.x&lt;=6,"Fast",_xlpm.x&lt;=24,"Moderate",_xlpm.x&gt;24,"Delayed")))</f>
        <v>Moderate</v>
      </c>
      <c r="V871">
        <f>FLOOR(tbl_CleanLeads[[#This Row],[Response_Time_Hours]],6)</f>
        <v>12</v>
      </c>
      <c r="W871" t="str" cm="1">
        <f t="array" ref="W871">IF(Table2[[#This Row],[Interaction_Count_Final]]="","N/A",_xlfn.IFS(Table2[[#This Row],[Interaction_Count_Final]]&lt;=2,"Low",Table2[[#This Row],[Interaction_Count_Final]]&lt;=5,"Medium",Table2[[#This Row],[Interaction_Count_Final]]&gt;=6,"High",TRUE,"CHECK"))</f>
        <v>High</v>
      </c>
      <c r="X871" t="b">
        <f t="shared" si="13"/>
        <v>1</v>
      </c>
      <c r="Y871" t="b">
        <f>tbl_CleanLeads[[#This Row],[Response_Time_Hours]]&gt;24</f>
        <v>0</v>
      </c>
      <c r="Z871" s="13" t="b">
        <f>tbl_CleanLeads[[#This Row],[Response_Time_Hours]]&gt;72</f>
        <v>0</v>
      </c>
      <c r="AA871" s="13" t="b">
        <f>tbl_CleanLeads[[#This Row],[Status_Clean]]="Converted"</f>
        <v>0</v>
      </c>
    </row>
    <row r="872" spans="1:27">
      <c r="A872" t="s">
        <v>90</v>
      </c>
      <c r="B872" t="s">
        <v>2718</v>
      </c>
      <c r="C872" t="s">
        <v>2719</v>
      </c>
      <c r="D872" t="s">
        <v>7303</v>
      </c>
      <c r="E872" t="s">
        <v>1356</v>
      </c>
      <c r="F872" t="s">
        <v>173</v>
      </c>
      <c r="G872" s="1">
        <v>45621</v>
      </c>
      <c r="H872" s="8">
        <f>MONTH(tbl_CleanLeads[[#This Row],[Lead_Date_Final]])</f>
        <v>11</v>
      </c>
      <c r="I872" t="s">
        <v>7300</v>
      </c>
      <c r="J872" t="s">
        <v>7271</v>
      </c>
      <c r="K872" t="s">
        <v>7264</v>
      </c>
      <c r="L872">
        <f>WEEKDAY(tbl_CleanLeads[[#This Row],[Lead_Date_Final]],2)</f>
        <v>1</v>
      </c>
      <c r="M872" t="s">
        <v>7298</v>
      </c>
      <c r="N872">
        <v>48</v>
      </c>
      <c r="O872" s="7">
        <v>4376.28</v>
      </c>
      <c r="P872">
        <v>36</v>
      </c>
      <c r="Q872" t="s">
        <v>7273</v>
      </c>
      <c r="R872">
        <f>IF(UPPER(TRIM(Table2[[#This Row],[Status_Clean]]))="CONVERTED",1,0)</f>
        <v>0</v>
      </c>
      <c r="S872">
        <f>IF(ISNUMBER(MATCH(UPPER(TRIM(Table2[[#This Row],[Status_Clean]])),{"CONTACTED","QUALIFIED","CONVERTED"},0)),1,0)</f>
        <v>0</v>
      </c>
      <c r="T872" cm="1">
        <f t="array" ref="T872">_xlfn.SWITCH(UPPER(TRIM(Table2[[#This Row],[Status_Clean]])),"NEW",1,"CONTACTED",2,"QUALIFIED",3,"CONVERTED",4,"LOST",5,99)</f>
        <v>5</v>
      </c>
      <c r="U872" t="str" cm="1">
        <f t="array" ref="U872">_xlfn.LET(_xlpm.x,IFERROR(VALUE(Table2[[#This Row],[Response_Time_Hours]]),""),IF(_xlpm.x="","CHECK",_xlfn.IFS(_xlpm.x&lt;=1,"Immediate",_xlpm.x&lt;=6,"Fast",_xlpm.x&lt;=24,"Moderate",_xlpm.x&gt;24,"Delayed")))</f>
        <v>Delayed</v>
      </c>
      <c r="V872">
        <f>FLOOR(tbl_CleanLeads[[#This Row],[Response_Time_Hours]],6)</f>
        <v>48</v>
      </c>
      <c r="W872" t="str" cm="1">
        <f t="array" ref="W872">IF(Table2[[#This Row],[Interaction_Count_Final]]="","N/A",_xlfn.IFS(Table2[[#This Row],[Interaction_Count_Final]]&lt;=2,"Low",Table2[[#This Row],[Interaction_Count_Final]]&lt;=5,"Medium",Table2[[#This Row],[Interaction_Count_Final]]&gt;=6,"High",TRUE,"CHECK"))</f>
        <v>High</v>
      </c>
      <c r="X872" t="b">
        <f t="shared" si="13"/>
        <v>1</v>
      </c>
      <c r="Y872" t="b">
        <f>tbl_CleanLeads[[#This Row],[Response_Time_Hours]]&gt;24</f>
        <v>1</v>
      </c>
      <c r="Z872" s="13" t="b">
        <f>tbl_CleanLeads[[#This Row],[Response_Time_Hours]]&gt;72</f>
        <v>0</v>
      </c>
      <c r="AA872" s="13" t="b">
        <f>tbl_CleanLeads[[#This Row],[Status_Clean]]="Converted"</f>
        <v>0</v>
      </c>
    </row>
    <row r="873" spans="1:27">
      <c r="A873" t="s">
        <v>63</v>
      </c>
      <c r="B873" t="s">
        <v>2720</v>
      </c>
      <c r="C873" t="s">
        <v>2721</v>
      </c>
      <c r="D873" t="s">
        <v>7280</v>
      </c>
      <c r="E873" t="s">
        <v>473</v>
      </c>
      <c r="F873" t="s">
        <v>71</v>
      </c>
      <c r="G873" s="1">
        <v>45283</v>
      </c>
      <c r="H873" s="8">
        <f>MONTH(tbl_CleanLeads[[#This Row],[Lead_Date_Final]])</f>
        <v>12</v>
      </c>
      <c r="I873" t="s">
        <v>7262</v>
      </c>
      <c r="J873" t="s">
        <v>7263</v>
      </c>
      <c r="K873" t="s">
        <v>7264</v>
      </c>
      <c r="L873">
        <f>WEEKDAY(tbl_CleanLeads[[#This Row],[Lead_Date_Final]],2)</f>
        <v>6</v>
      </c>
      <c r="M873" t="s">
        <v>7278</v>
      </c>
      <c r="N873">
        <v>42</v>
      </c>
      <c r="O873" s="7">
        <v>2049.14</v>
      </c>
      <c r="P873">
        <v>8</v>
      </c>
      <c r="Q873" t="s">
        <v>7266</v>
      </c>
      <c r="R873">
        <f>IF(UPPER(TRIM(Table2[[#This Row],[Status_Clean]]))="CONVERTED",1,0)</f>
        <v>0</v>
      </c>
      <c r="S873">
        <f>IF(ISNUMBER(MATCH(UPPER(TRIM(Table2[[#This Row],[Status_Clean]])),{"CONTACTED","QUALIFIED","CONVERTED"},0)),1,0)</f>
        <v>1</v>
      </c>
      <c r="T873" cm="1">
        <f t="array" ref="T873">_xlfn.SWITCH(UPPER(TRIM(Table2[[#This Row],[Status_Clean]])),"NEW",1,"CONTACTED",2,"QUALIFIED",3,"CONVERTED",4,"LOST",5,99)</f>
        <v>3</v>
      </c>
      <c r="U873" t="str" cm="1">
        <f t="array" ref="U873">_xlfn.LET(_xlpm.x,IFERROR(VALUE(Table2[[#This Row],[Response_Time_Hours]]),""),IF(_xlpm.x="","CHECK",_xlfn.IFS(_xlpm.x&lt;=1,"Immediate",_xlpm.x&lt;=6,"Fast",_xlpm.x&lt;=24,"Moderate",_xlpm.x&gt;24,"Delayed")))</f>
        <v>Delayed</v>
      </c>
      <c r="V873">
        <f>FLOOR(tbl_CleanLeads[[#This Row],[Response_Time_Hours]],6)</f>
        <v>42</v>
      </c>
      <c r="W873" t="str" cm="1">
        <f t="array" ref="W873">IF(Table2[[#This Row],[Interaction_Count_Final]]="","N/A",_xlfn.IFS(Table2[[#This Row],[Interaction_Count_Final]]&lt;=2,"Low",Table2[[#This Row],[Interaction_Count_Final]]&lt;=5,"Medium",Table2[[#This Row],[Interaction_Count_Final]]&gt;=6,"High",TRUE,"CHECK"))</f>
        <v>High</v>
      </c>
      <c r="X873" t="b">
        <f t="shared" si="13"/>
        <v>1</v>
      </c>
      <c r="Y873" t="b">
        <f>tbl_CleanLeads[[#This Row],[Response_Time_Hours]]&gt;24</f>
        <v>1</v>
      </c>
      <c r="Z873" s="13" t="b">
        <f>tbl_CleanLeads[[#This Row],[Response_Time_Hours]]&gt;72</f>
        <v>0</v>
      </c>
      <c r="AA873" s="13" t="b">
        <f>tbl_CleanLeads[[#This Row],[Status_Clean]]="Converted"</f>
        <v>0</v>
      </c>
    </row>
    <row r="874" spans="1:27">
      <c r="A874" t="s">
        <v>70</v>
      </c>
      <c r="B874" t="s">
        <v>2722</v>
      </c>
      <c r="C874" t="s">
        <v>8017</v>
      </c>
      <c r="D874" t="s">
        <v>7274</v>
      </c>
      <c r="E874" t="s">
        <v>447</v>
      </c>
      <c r="F874" t="s">
        <v>193</v>
      </c>
      <c r="G874" s="1">
        <v>45097</v>
      </c>
      <c r="H874" s="8">
        <f>MONTH(tbl_CleanLeads[[#This Row],[Lead_Date_Final]])</f>
        <v>6</v>
      </c>
      <c r="I874" t="s">
        <v>7276</v>
      </c>
      <c r="J874" t="s">
        <v>7263</v>
      </c>
      <c r="K874" t="s">
        <v>7277</v>
      </c>
      <c r="L874">
        <f>WEEKDAY(tbl_CleanLeads[[#This Row],[Lead_Date_Final]],2)</f>
        <v>2</v>
      </c>
      <c r="M874" t="s">
        <v>7265</v>
      </c>
      <c r="N874">
        <v>64</v>
      </c>
      <c r="O874" s="7">
        <v>2821.51</v>
      </c>
      <c r="P874">
        <v>15</v>
      </c>
      <c r="Q874" t="s">
        <v>7266</v>
      </c>
      <c r="R874">
        <f>IF(UPPER(TRIM(Table2[[#This Row],[Status_Clean]]))="CONVERTED",1,0)</f>
        <v>0</v>
      </c>
      <c r="S874">
        <f>IF(ISNUMBER(MATCH(UPPER(TRIM(Table2[[#This Row],[Status_Clean]])),{"CONTACTED","QUALIFIED","CONVERTED"},0)),1,0)</f>
        <v>0</v>
      </c>
      <c r="T874" cm="1">
        <f t="array" ref="T874">_xlfn.SWITCH(UPPER(TRIM(Table2[[#This Row],[Status_Clean]])),"NEW",1,"CONTACTED",2,"QUALIFIED",3,"CONVERTED",4,"LOST",5,99)</f>
        <v>1</v>
      </c>
      <c r="U874" t="str" cm="1">
        <f t="array" ref="U874">_xlfn.LET(_xlpm.x,IFERROR(VALUE(Table2[[#This Row],[Response_Time_Hours]]),""),IF(_xlpm.x="","CHECK",_xlfn.IFS(_xlpm.x&lt;=1,"Immediate",_xlpm.x&lt;=6,"Fast",_xlpm.x&lt;=24,"Moderate",_xlpm.x&gt;24,"Delayed")))</f>
        <v>Delayed</v>
      </c>
      <c r="V874">
        <f>FLOOR(tbl_CleanLeads[[#This Row],[Response_Time_Hours]],6)</f>
        <v>60</v>
      </c>
      <c r="W874" t="str" cm="1">
        <f t="array" ref="W874">IF(Table2[[#This Row],[Interaction_Count_Final]]="","N/A",_xlfn.IFS(Table2[[#This Row],[Interaction_Count_Final]]&lt;=2,"Low",Table2[[#This Row],[Interaction_Count_Final]]&lt;=5,"Medium",Table2[[#This Row],[Interaction_Count_Final]]&gt;=6,"High",TRUE,"CHECK"))</f>
        <v>High</v>
      </c>
      <c r="X874" t="b">
        <f t="shared" si="13"/>
        <v>1</v>
      </c>
      <c r="Y874" t="b">
        <f>tbl_CleanLeads[[#This Row],[Response_Time_Hours]]&gt;24</f>
        <v>1</v>
      </c>
      <c r="Z874" s="13" t="b">
        <f>tbl_CleanLeads[[#This Row],[Response_Time_Hours]]&gt;72</f>
        <v>0</v>
      </c>
      <c r="AA874" s="13" t="b">
        <f>tbl_CleanLeads[[#This Row],[Status_Clean]]="Converted"</f>
        <v>0</v>
      </c>
    </row>
    <row r="875" spans="1:27">
      <c r="A875" t="s">
        <v>70</v>
      </c>
      <c r="B875" t="s">
        <v>2724</v>
      </c>
      <c r="C875" t="s">
        <v>2725</v>
      </c>
      <c r="D875" t="s">
        <v>7280</v>
      </c>
      <c r="E875" t="s">
        <v>7308</v>
      </c>
      <c r="F875" t="s">
        <v>193</v>
      </c>
      <c r="G875" s="1">
        <v>45291</v>
      </c>
      <c r="H875" s="8">
        <f>MONTH(tbl_CleanLeads[[#This Row],[Lead_Date_Final]])</f>
        <v>12</v>
      </c>
      <c r="I875" t="s">
        <v>7262</v>
      </c>
      <c r="J875" t="s">
        <v>7263</v>
      </c>
      <c r="K875" t="s">
        <v>7264</v>
      </c>
      <c r="L875">
        <f>WEEKDAY(tbl_CleanLeads[[#This Row],[Lead_Date_Final]],2)</f>
        <v>7</v>
      </c>
      <c r="M875" t="s">
        <v>7293</v>
      </c>
      <c r="N875">
        <v>60</v>
      </c>
      <c r="O875" s="7">
        <v>1286.58</v>
      </c>
      <c r="P875">
        <v>10</v>
      </c>
      <c r="Q875" t="s">
        <v>7289</v>
      </c>
      <c r="R875">
        <f>IF(UPPER(TRIM(Table2[[#This Row],[Status_Clean]]))="CONVERTED",1,0)</f>
        <v>0</v>
      </c>
      <c r="S875">
        <f>IF(ISNUMBER(MATCH(UPPER(TRIM(Table2[[#This Row],[Status_Clean]])),{"CONTACTED","QUALIFIED","CONVERTED"},0)),1,0)</f>
        <v>0</v>
      </c>
      <c r="T875" cm="1">
        <f t="array" ref="T875">_xlfn.SWITCH(UPPER(TRIM(Table2[[#This Row],[Status_Clean]])),"NEW",1,"CONTACTED",2,"QUALIFIED",3,"CONVERTED",4,"LOST",5,99)</f>
        <v>1</v>
      </c>
      <c r="U875" t="str" cm="1">
        <f t="array" ref="U875">_xlfn.LET(_xlpm.x,IFERROR(VALUE(Table2[[#This Row],[Response_Time_Hours]]),""),IF(_xlpm.x="","CHECK",_xlfn.IFS(_xlpm.x&lt;=1,"Immediate",_xlpm.x&lt;=6,"Fast",_xlpm.x&lt;=24,"Moderate",_xlpm.x&gt;24,"Delayed")))</f>
        <v>Delayed</v>
      </c>
      <c r="V875">
        <f>FLOOR(tbl_CleanLeads[[#This Row],[Response_Time_Hours]],6)</f>
        <v>60</v>
      </c>
      <c r="W875" t="str" cm="1">
        <f t="array" ref="W875">IF(Table2[[#This Row],[Interaction_Count_Final]]="","N/A",_xlfn.IFS(Table2[[#This Row],[Interaction_Count_Final]]&lt;=2,"Low",Table2[[#This Row],[Interaction_Count_Final]]&lt;=5,"Medium",Table2[[#This Row],[Interaction_Count_Final]]&gt;=6,"High",TRUE,"CHECK"))</f>
        <v>High</v>
      </c>
      <c r="X875" t="b">
        <f t="shared" si="13"/>
        <v>1</v>
      </c>
      <c r="Y875" t="b">
        <f>tbl_CleanLeads[[#This Row],[Response_Time_Hours]]&gt;24</f>
        <v>1</v>
      </c>
      <c r="Z875" s="13" t="b">
        <f>tbl_CleanLeads[[#This Row],[Response_Time_Hours]]&gt;72</f>
        <v>0</v>
      </c>
      <c r="AA875" s="13" t="b">
        <f>tbl_CleanLeads[[#This Row],[Status_Clean]]="Converted"</f>
        <v>0</v>
      </c>
    </row>
    <row r="876" spans="1:27">
      <c r="A876" t="s">
        <v>90</v>
      </c>
      <c r="B876" t="s">
        <v>2727</v>
      </c>
      <c r="C876" t="s">
        <v>2728</v>
      </c>
      <c r="D876" t="s">
        <v>7303</v>
      </c>
      <c r="E876" t="s">
        <v>363</v>
      </c>
      <c r="F876" t="s">
        <v>125</v>
      </c>
      <c r="G876" s="1">
        <v>45477</v>
      </c>
      <c r="H876" s="8">
        <f>MONTH(tbl_CleanLeads[[#This Row],[Lead_Date_Final]])</f>
        <v>7</v>
      </c>
      <c r="I876" t="s">
        <v>7305</v>
      </c>
      <c r="J876" t="s">
        <v>7271</v>
      </c>
      <c r="K876" t="s">
        <v>7288</v>
      </c>
      <c r="L876">
        <f>WEEKDAY(tbl_CleanLeads[[#This Row],[Lead_Date_Final]],2)</f>
        <v>4</v>
      </c>
      <c r="M876" t="s">
        <v>7285</v>
      </c>
      <c r="N876">
        <v>9.1</v>
      </c>
      <c r="O876" s="7">
        <v>4908.01</v>
      </c>
      <c r="P876">
        <v>20</v>
      </c>
      <c r="Q876" t="s">
        <v>7273</v>
      </c>
      <c r="R876">
        <f>IF(UPPER(TRIM(Table2[[#This Row],[Status_Clean]]))="CONVERTED",1,0)</f>
        <v>0</v>
      </c>
      <c r="S876">
        <f>IF(ISNUMBER(MATCH(UPPER(TRIM(Table2[[#This Row],[Status_Clean]])),{"CONTACTED","QUALIFIED","CONVERTED"},0)),1,0)</f>
        <v>1</v>
      </c>
      <c r="T876" cm="1">
        <f t="array" ref="T876">_xlfn.SWITCH(UPPER(TRIM(Table2[[#This Row],[Status_Clean]])),"NEW",1,"CONTACTED",2,"QUALIFIED",3,"CONVERTED",4,"LOST",5,99)</f>
        <v>2</v>
      </c>
      <c r="U876" t="str" cm="1">
        <f t="array" ref="U876">_xlfn.LET(_xlpm.x,IFERROR(VALUE(Table2[[#This Row],[Response_Time_Hours]]),""),IF(_xlpm.x="","CHECK",_xlfn.IFS(_xlpm.x&lt;=1,"Immediate",_xlpm.x&lt;=6,"Fast",_xlpm.x&lt;=24,"Moderate",_xlpm.x&gt;24,"Delayed")))</f>
        <v>Moderate</v>
      </c>
      <c r="V876">
        <f>FLOOR(tbl_CleanLeads[[#This Row],[Response_Time_Hours]],6)</f>
        <v>6</v>
      </c>
      <c r="W876" t="str" cm="1">
        <f t="array" ref="W876">IF(Table2[[#This Row],[Interaction_Count_Final]]="","N/A",_xlfn.IFS(Table2[[#This Row],[Interaction_Count_Final]]&lt;=2,"Low",Table2[[#This Row],[Interaction_Count_Final]]&lt;=5,"Medium",Table2[[#This Row],[Interaction_Count_Final]]&gt;=6,"High",TRUE,"CHECK"))</f>
        <v>High</v>
      </c>
      <c r="X876" t="b">
        <f t="shared" si="13"/>
        <v>1</v>
      </c>
      <c r="Y876" t="b">
        <f>tbl_CleanLeads[[#This Row],[Response_Time_Hours]]&gt;24</f>
        <v>0</v>
      </c>
      <c r="Z876" s="13" t="b">
        <f>tbl_CleanLeads[[#This Row],[Response_Time_Hours]]&gt;72</f>
        <v>0</v>
      </c>
      <c r="AA876" s="13" t="b">
        <f>tbl_CleanLeads[[#This Row],[Status_Clean]]="Converted"</f>
        <v>0</v>
      </c>
    </row>
    <row r="877" spans="1:27">
      <c r="A877" t="s">
        <v>63</v>
      </c>
      <c r="B877" t="s">
        <v>2730</v>
      </c>
      <c r="C877" t="s">
        <v>2731</v>
      </c>
      <c r="D877" t="s">
        <v>7303</v>
      </c>
      <c r="E877" t="s">
        <v>69</v>
      </c>
      <c r="F877" t="s">
        <v>173</v>
      </c>
      <c r="G877" s="1">
        <v>45003</v>
      </c>
      <c r="H877" s="8">
        <f>MONTH(tbl_CleanLeads[[#This Row],[Lead_Date_Final]])</f>
        <v>3</v>
      </c>
      <c r="I877" t="s">
        <v>7295</v>
      </c>
      <c r="J877" t="s">
        <v>7263</v>
      </c>
      <c r="K877" t="s">
        <v>7284</v>
      </c>
      <c r="L877">
        <f>WEEKDAY(tbl_CleanLeads[[#This Row],[Lead_Date_Final]],2)</f>
        <v>6</v>
      </c>
      <c r="M877" t="s">
        <v>7278</v>
      </c>
      <c r="N877">
        <v>65</v>
      </c>
      <c r="O877" s="7">
        <v>1474.15</v>
      </c>
      <c r="P877">
        <v>6</v>
      </c>
      <c r="Q877" t="s">
        <v>7289</v>
      </c>
      <c r="R877">
        <f>IF(UPPER(TRIM(Table2[[#This Row],[Status_Clean]]))="CONVERTED",1,0)</f>
        <v>0</v>
      </c>
      <c r="S877">
        <f>IF(ISNUMBER(MATCH(UPPER(TRIM(Table2[[#This Row],[Status_Clean]])),{"CONTACTED","QUALIFIED","CONVERTED"},0)),1,0)</f>
        <v>0</v>
      </c>
      <c r="T877" cm="1">
        <f t="array" ref="T877">_xlfn.SWITCH(UPPER(TRIM(Table2[[#This Row],[Status_Clean]])),"NEW",1,"CONTACTED",2,"QUALIFIED",3,"CONVERTED",4,"LOST",5,99)</f>
        <v>5</v>
      </c>
      <c r="U877" t="str" cm="1">
        <f t="array" ref="U877">_xlfn.LET(_xlpm.x,IFERROR(VALUE(Table2[[#This Row],[Response_Time_Hours]]),""),IF(_xlpm.x="","CHECK",_xlfn.IFS(_xlpm.x&lt;=1,"Immediate",_xlpm.x&lt;=6,"Fast",_xlpm.x&lt;=24,"Moderate",_xlpm.x&gt;24,"Delayed")))</f>
        <v>Delayed</v>
      </c>
      <c r="V877">
        <f>FLOOR(tbl_CleanLeads[[#This Row],[Response_Time_Hours]],6)</f>
        <v>60</v>
      </c>
      <c r="W877" t="str" cm="1">
        <f t="array" ref="W877">IF(Table2[[#This Row],[Interaction_Count_Final]]="","N/A",_xlfn.IFS(Table2[[#This Row],[Interaction_Count_Final]]&lt;=2,"Low",Table2[[#This Row],[Interaction_Count_Final]]&lt;=5,"Medium",Table2[[#This Row],[Interaction_Count_Final]]&gt;=6,"High",TRUE,"CHECK"))</f>
        <v>High</v>
      </c>
      <c r="X877" t="b">
        <f t="shared" si="13"/>
        <v>1</v>
      </c>
      <c r="Y877" t="b">
        <f>tbl_CleanLeads[[#This Row],[Response_Time_Hours]]&gt;24</f>
        <v>1</v>
      </c>
      <c r="Z877" s="13" t="b">
        <f>tbl_CleanLeads[[#This Row],[Response_Time_Hours]]&gt;72</f>
        <v>0</v>
      </c>
      <c r="AA877" s="13" t="b">
        <f>tbl_CleanLeads[[#This Row],[Status_Clean]]="Converted"</f>
        <v>0</v>
      </c>
    </row>
    <row r="878" spans="1:27">
      <c r="A878" t="s">
        <v>102</v>
      </c>
      <c r="B878" t="s">
        <v>2733</v>
      </c>
      <c r="C878" t="s">
        <v>2734</v>
      </c>
      <c r="D878" t="s">
        <v>7303</v>
      </c>
      <c r="E878" t="s">
        <v>254</v>
      </c>
      <c r="F878" t="s">
        <v>125</v>
      </c>
      <c r="G878" s="1">
        <v>45313</v>
      </c>
      <c r="H878" s="8">
        <f>MONTH(tbl_CleanLeads[[#This Row],[Lead_Date_Final]])</f>
        <v>1</v>
      </c>
      <c r="I878" t="s">
        <v>7317</v>
      </c>
      <c r="J878" t="s">
        <v>7271</v>
      </c>
      <c r="K878" t="s">
        <v>7284</v>
      </c>
      <c r="L878">
        <f>WEEKDAY(tbl_CleanLeads[[#This Row],[Lead_Date_Final]],2)</f>
        <v>1</v>
      </c>
      <c r="M878" t="s">
        <v>7298</v>
      </c>
      <c r="N878">
        <v>50.9</v>
      </c>
      <c r="O878" s="7">
        <v>4087.66</v>
      </c>
      <c r="P878" t="s">
        <v>232</v>
      </c>
      <c r="Q878" t="s">
        <v>7273</v>
      </c>
      <c r="R878">
        <f>IF(UPPER(TRIM(Table2[[#This Row],[Status_Clean]]))="CONVERTED",1,0)</f>
        <v>0</v>
      </c>
      <c r="S878">
        <f>IF(ISNUMBER(MATCH(UPPER(TRIM(Table2[[#This Row],[Status_Clean]])),{"CONTACTED","QUALIFIED","CONVERTED"},0)),1,0)</f>
        <v>1</v>
      </c>
      <c r="T878" cm="1">
        <f t="array" ref="T878">_xlfn.SWITCH(UPPER(TRIM(Table2[[#This Row],[Status_Clean]])),"NEW",1,"CONTACTED",2,"QUALIFIED",3,"CONVERTED",4,"LOST",5,99)</f>
        <v>2</v>
      </c>
      <c r="U878" t="str" cm="1">
        <f t="array" ref="U878">_xlfn.LET(_xlpm.x,IFERROR(VALUE(Table2[[#This Row],[Response_Time_Hours]]),""),IF(_xlpm.x="","CHECK",_xlfn.IFS(_xlpm.x&lt;=1,"Immediate",_xlpm.x&lt;=6,"Fast",_xlpm.x&lt;=24,"Moderate",_xlpm.x&gt;24,"Delayed")))</f>
        <v>Delayed</v>
      </c>
      <c r="V878">
        <f>FLOOR(tbl_CleanLeads[[#This Row],[Response_Time_Hours]],6)</f>
        <v>48</v>
      </c>
      <c r="W878" t="str" cm="1">
        <f t="array" ref="W878">IF(Table2[[#This Row],[Interaction_Count_Final]]="","N/A",_xlfn.IFS(Table2[[#This Row],[Interaction_Count_Final]]&lt;=2,"Low",Table2[[#This Row],[Interaction_Count_Final]]&lt;=5,"Medium",Table2[[#This Row],[Interaction_Count_Final]]&gt;=6,"High",TRUE,"CHECK"))</f>
        <v>High</v>
      </c>
      <c r="X878" t="b">
        <f t="shared" si="13"/>
        <v>1</v>
      </c>
      <c r="Y878" t="b">
        <f>tbl_CleanLeads[[#This Row],[Response_Time_Hours]]&gt;24</f>
        <v>1</v>
      </c>
      <c r="Z878" s="13" t="b">
        <f>tbl_CleanLeads[[#This Row],[Response_Time_Hours]]&gt;72</f>
        <v>0</v>
      </c>
      <c r="AA878" s="13" t="b">
        <f>tbl_CleanLeads[[#This Row],[Status_Clean]]="Converted"</f>
        <v>0</v>
      </c>
    </row>
    <row r="879" spans="1:27">
      <c r="A879" t="s">
        <v>70</v>
      </c>
      <c r="B879" t="s">
        <v>2737</v>
      </c>
      <c r="C879" t="s">
        <v>2738</v>
      </c>
      <c r="D879" t="s">
        <v>7268</v>
      </c>
      <c r="E879" t="s">
        <v>363</v>
      </c>
      <c r="F879" t="s">
        <v>193</v>
      </c>
      <c r="G879" s="1">
        <v>45113</v>
      </c>
      <c r="H879" s="8">
        <f>MONTH(tbl_CleanLeads[[#This Row],[Lead_Date_Final]])</f>
        <v>7</v>
      </c>
      <c r="I879" t="s">
        <v>7305</v>
      </c>
      <c r="J879" t="s">
        <v>7263</v>
      </c>
      <c r="K879" t="s">
        <v>7288</v>
      </c>
      <c r="L879">
        <f>WEEKDAY(tbl_CleanLeads[[#This Row],[Lead_Date_Final]],2)</f>
        <v>4</v>
      </c>
      <c r="M879" t="s">
        <v>7285</v>
      </c>
      <c r="N879">
        <v>60.2</v>
      </c>
      <c r="O879" s="7">
        <v>2376.86</v>
      </c>
      <c r="P879">
        <v>21</v>
      </c>
      <c r="Q879" t="s">
        <v>7266</v>
      </c>
      <c r="R879">
        <f>IF(UPPER(TRIM(Table2[[#This Row],[Status_Clean]]))="CONVERTED",1,0)</f>
        <v>0</v>
      </c>
      <c r="S879">
        <f>IF(ISNUMBER(MATCH(UPPER(TRIM(Table2[[#This Row],[Status_Clean]])),{"CONTACTED","QUALIFIED","CONVERTED"},0)),1,0)</f>
        <v>0</v>
      </c>
      <c r="T879" cm="1">
        <f t="array" ref="T879">_xlfn.SWITCH(UPPER(TRIM(Table2[[#This Row],[Status_Clean]])),"NEW",1,"CONTACTED",2,"QUALIFIED",3,"CONVERTED",4,"LOST",5,99)</f>
        <v>1</v>
      </c>
      <c r="U879" t="str" cm="1">
        <f t="array" ref="U879">_xlfn.LET(_xlpm.x,IFERROR(VALUE(Table2[[#This Row],[Response_Time_Hours]]),""),IF(_xlpm.x="","CHECK",_xlfn.IFS(_xlpm.x&lt;=1,"Immediate",_xlpm.x&lt;=6,"Fast",_xlpm.x&lt;=24,"Moderate",_xlpm.x&gt;24,"Delayed")))</f>
        <v>Delayed</v>
      </c>
      <c r="V879">
        <f>FLOOR(tbl_CleanLeads[[#This Row],[Response_Time_Hours]],6)</f>
        <v>60</v>
      </c>
      <c r="W879" t="str" cm="1">
        <f t="array" ref="W879">IF(Table2[[#This Row],[Interaction_Count_Final]]="","N/A",_xlfn.IFS(Table2[[#This Row],[Interaction_Count_Final]]&lt;=2,"Low",Table2[[#This Row],[Interaction_Count_Final]]&lt;=5,"Medium",Table2[[#This Row],[Interaction_Count_Final]]&gt;=6,"High",TRUE,"CHECK"))</f>
        <v>High</v>
      </c>
      <c r="X879" t="b">
        <f t="shared" si="13"/>
        <v>1</v>
      </c>
      <c r="Y879" t="b">
        <f>tbl_CleanLeads[[#This Row],[Response_Time_Hours]]&gt;24</f>
        <v>1</v>
      </c>
      <c r="Z879" s="13" t="b">
        <f>tbl_CleanLeads[[#This Row],[Response_Time_Hours]]&gt;72</f>
        <v>0</v>
      </c>
      <c r="AA879" s="13" t="b">
        <f>tbl_CleanLeads[[#This Row],[Status_Clean]]="Converted"</f>
        <v>0</v>
      </c>
    </row>
    <row r="880" spans="1:27">
      <c r="A880" t="s">
        <v>63</v>
      </c>
      <c r="B880" t="s">
        <v>2740</v>
      </c>
      <c r="C880" t="s">
        <v>8021</v>
      </c>
      <c r="D880" t="s">
        <v>7258</v>
      </c>
      <c r="E880" t="s">
        <v>263</v>
      </c>
      <c r="F880" t="s">
        <v>193</v>
      </c>
      <c r="G880" s="1">
        <v>44989</v>
      </c>
      <c r="H880" s="8">
        <f>MONTH(tbl_CleanLeads[[#This Row],[Lead_Date_Final]])</f>
        <v>3</v>
      </c>
      <c r="I880" t="s">
        <v>7295</v>
      </c>
      <c r="J880" t="s">
        <v>7263</v>
      </c>
      <c r="K880" t="s">
        <v>7284</v>
      </c>
      <c r="L880">
        <f>WEEKDAY(tbl_CleanLeads[[#This Row],[Lead_Date_Final]],2)</f>
        <v>6</v>
      </c>
      <c r="M880" t="s">
        <v>7278</v>
      </c>
      <c r="N880">
        <v>24.3</v>
      </c>
      <c r="O880" s="7">
        <v>2791.88</v>
      </c>
      <c r="P880">
        <v>48</v>
      </c>
      <c r="Q880" t="s">
        <v>7266</v>
      </c>
      <c r="R880">
        <f>IF(UPPER(TRIM(Table2[[#This Row],[Status_Clean]]))="CONVERTED",1,0)</f>
        <v>0</v>
      </c>
      <c r="S880">
        <f>IF(ISNUMBER(MATCH(UPPER(TRIM(Table2[[#This Row],[Status_Clean]])),{"CONTACTED","QUALIFIED","CONVERTED"},0)),1,0)</f>
        <v>0</v>
      </c>
      <c r="T880" cm="1">
        <f t="array" ref="T880">_xlfn.SWITCH(UPPER(TRIM(Table2[[#This Row],[Status_Clean]])),"NEW",1,"CONTACTED",2,"QUALIFIED",3,"CONVERTED",4,"LOST",5,99)</f>
        <v>1</v>
      </c>
      <c r="U880" t="str" cm="1">
        <f t="array" ref="U880">_xlfn.LET(_xlpm.x,IFERROR(VALUE(Table2[[#This Row],[Response_Time_Hours]]),""),IF(_xlpm.x="","CHECK",_xlfn.IFS(_xlpm.x&lt;=1,"Immediate",_xlpm.x&lt;=6,"Fast",_xlpm.x&lt;=24,"Moderate",_xlpm.x&gt;24,"Delayed")))</f>
        <v>Delayed</v>
      </c>
      <c r="V880">
        <f>FLOOR(tbl_CleanLeads[[#This Row],[Response_Time_Hours]],6)</f>
        <v>24</v>
      </c>
      <c r="W880" t="str" cm="1">
        <f t="array" ref="W880">IF(Table2[[#This Row],[Interaction_Count_Final]]="","N/A",_xlfn.IFS(Table2[[#This Row],[Interaction_Count_Final]]&lt;=2,"Low",Table2[[#This Row],[Interaction_Count_Final]]&lt;=5,"Medium",Table2[[#This Row],[Interaction_Count_Final]]&gt;=6,"High",TRUE,"CHECK"))</f>
        <v>High</v>
      </c>
      <c r="X880" t="b">
        <f t="shared" si="13"/>
        <v>1</v>
      </c>
      <c r="Y880" t="b">
        <f>tbl_CleanLeads[[#This Row],[Response_Time_Hours]]&gt;24</f>
        <v>1</v>
      </c>
      <c r="Z880" s="13" t="b">
        <f>tbl_CleanLeads[[#This Row],[Response_Time_Hours]]&gt;72</f>
        <v>0</v>
      </c>
      <c r="AA880" s="13" t="b">
        <f>tbl_CleanLeads[[#This Row],[Status_Clean]]="Converted"</f>
        <v>0</v>
      </c>
    </row>
    <row r="881" spans="1:27">
      <c r="A881" t="s">
        <v>63</v>
      </c>
      <c r="B881" t="s">
        <v>2742</v>
      </c>
      <c r="C881" t="s">
        <v>2743</v>
      </c>
      <c r="D881" t="s">
        <v>7258</v>
      </c>
      <c r="E881" t="s">
        <v>363</v>
      </c>
      <c r="F881" t="s">
        <v>125</v>
      </c>
      <c r="G881" s="1">
        <v>44978</v>
      </c>
      <c r="H881" s="8">
        <f>MONTH(tbl_CleanLeads[[#This Row],[Lead_Date_Final]])</f>
        <v>2</v>
      </c>
      <c r="I881" t="s">
        <v>7283</v>
      </c>
      <c r="J881" t="s">
        <v>7263</v>
      </c>
      <c r="K881" t="s">
        <v>7284</v>
      </c>
      <c r="L881">
        <f>WEEKDAY(tbl_CleanLeads[[#This Row],[Lead_Date_Final]],2)</f>
        <v>2</v>
      </c>
      <c r="M881" t="s">
        <v>7265</v>
      </c>
      <c r="N881">
        <v>8.1999999999999993</v>
      </c>
      <c r="O881" s="7">
        <v>1723.07</v>
      </c>
      <c r="P881">
        <v>13</v>
      </c>
      <c r="Q881" t="s">
        <v>7289</v>
      </c>
      <c r="R881">
        <f>IF(UPPER(TRIM(Table2[[#This Row],[Status_Clean]]))="CONVERTED",1,0)</f>
        <v>0</v>
      </c>
      <c r="S881">
        <f>IF(ISNUMBER(MATCH(UPPER(TRIM(Table2[[#This Row],[Status_Clean]])),{"CONTACTED","QUALIFIED","CONVERTED"},0)),1,0)</f>
        <v>1</v>
      </c>
      <c r="T881" cm="1">
        <f t="array" ref="T881">_xlfn.SWITCH(UPPER(TRIM(Table2[[#This Row],[Status_Clean]])),"NEW",1,"CONTACTED",2,"QUALIFIED",3,"CONVERTED",4,"LOST",5,99)</f>
        <v>2</v>
      </c>
      <c r="U881" t="str" cm="1">
        <f t="array" ref="U881">_xlfn.LET(_xlpm.x,IFERROR(VALUE(Table2[[#This Row],[Response_Time_Hours]]),""),IF(_xlpm.x="","CHECK",_xlfn.IFS(_xlpm.x&lt;=1,"Immediate",_xlpm.x&lt;=6,"Fast",_xlpm.x&lt;=24,"Moderate",_xlpm.x&gt;24,"Delayed")))</f>
        <v>Moderate</v>
      </c>
      <c r="V881">
        <f>FLOOR(tbl_CleanLeads[[#This Row],[Response_Time_Hours]],6)</f>
        <v>6</v>
      </c>
      <c r="W881" t="str" cm="1">
        <f t="array" ref="W881">IF(Table2[[#This Row],[Interaction_Count_Final]]="","N/A",_xlfn.IFS(Table2[[#This Row],[Interaction_Count_Final]]&lt;=2,"Low",Table2[[#This Row],[Interaction_Count_Final]]&lt;=5,"Medium",Table2[[#This Row],[Interaction_Count_Final]]&gt;=6,"High",TRUE,"CHECK"))</f>
        <v>High</v>
      </c>
      <c r="X881" t="b">
        <f t="shared" si="13"/>
        <v>1</v>
      </c>
      <c r="Y881" t="b">
        <f>tbl_CleanLeads[[#This Row],[Response_Time_Hours]]&gt;24</f>
        <v>0</v>
      </c>
      <c r="Z881" s="13" t="b">
        <f>tbl_CleanLeads[[#This Row],[Response_Time_Hours]]&gt;72</f>
        <v>0</v>
      </c>
      <c r="AA881" s="13" t="b">
        <f>tbl_CleanLeads[[#This Row],[Status_Clean]]="Converted"</f>
        <v>0</v>
      </c>
    </row>
    <row r="882" spans="1:27">
      <c r="A882" t="s">
        <v>102</v>
      </c>
      <c r="B882" t="s">
        <v>2746</v>
      </c>
      <c r="C882" t="s">
        <v>2747</v>
      </c>
      <c r="D882" t="s">
        <v>7303</v>
      </c>
      <c r="E882" t="s">
        <v>123</v>
      </c>
      <c r="F882" t="s">
        <v>193</v>
      </c>
      <c r="G882" s="1">
        <v>45046</v>
      </c>
      <c r="H882" s="8">
        <f>MONTH(tbl_CleanLeads[[#This Row],[Lead_Date_Final]])</f>
        <v>4</v>
      </c>
      <c r="I882" t="s">
        <v>7297</v>
      </c>
      <c r="J882" t="s">
        <v>7263</v>
      </c>
      <c r="K882" t="s">
        <v>7277</v>
      </c>
      <c r="L882">
        <f>WEEKDAY(tbl_CleanLeads[[#This Row],[Lead_Date_Final]],2)</f>
        <v>7</v>
      </c>
      <c r="M882" t="s">
        <v>7293</v>
      </c>
      <c r="N882">
        <v>48</v>
      </c>
      <c r="O882" s="7">
        <v>2575.91</v>
      </c>
      <c r="P882">
        <v>38</v>
      </c>
      <c r="Q882" t="s">
        <v>7266</v>
      </c>
      <c r="R882">
        <f>IF(UPPER(TRIM(Table2[[#This Row],[Status_Clean]]))="CONVERTED",1,0)</f>
        <v>0</v>
      </c>
      <c r="S882">
        <f>IF(ISNUMBER(MATCH(UPPER(TRIM(Table2[[#This Row],[Status_Clean]])),{"CONTACTED","QUALIFIED","CONVERTED"},0)),1,0)</f>
        <v>0</v>
      </c>
      <c r="T882" cm="1">
        <f t="array" ref="T882">_xlfn.SWITCH(UPPER(TRIM(Table2[[#This Row],[Status_Clean]])),"NEW",1,"CONTACTED",2,"QUALIFIED",3,"CONVERTED",4,"LOST",5,99)</f>
        <v>1</v>
      </c>
      <c r="U882" t="str" cm="1">
        <f t="array" ref="U882">_xlfn.LET(_xlpm.x,IFERROR(VALUE(Table2[[#This Row],[Response_Time_Hours]]),""),IF(_xlpm.x="","CHECK",_xlfn.IFS(_xlpm.x&lt;=1,"Immediate",_xlpm.x&lt;=6,"Fast",_xlpm.x&lt;=24,"Moderate",_xlpm.x&gt;24,"Delayed")))</f>
        <v>Delayed</v>
      </c>
      <c r="V882">
        <f>FLOOR(tbl_CleanLeads[[#This Row],[Response_Time_Hours]],6)</f>
        <v>48</v>
      </c>
      <c r="W882" t="str" cm="1">
        <f t="array" ref="W882">IF(Table2[[#This Row],[Interaction_Count_Final]]="","N/A",_xlfn.IFS(Table2[[#This Row],[Interaction_Count_Final]]&lt;=2,"Low",Table2[[#This Row],[Interaction_Count_Final]]&lt;=5,"Medium",Table2[[#This Row],[Interaction_Count_Final]]&gt;=6,"High",TRUE,"CHECK"))</f>
        <v>High</v>
      </c>
      <c r="X882" t="b">
        <f t="shared" si="13"/>
        <v>1</v>
      </c>
      <c r="Y882" t="b">
        <f>tbl_CleanLeads[[#This Row],[Response_Time_Hours]]&gt;24</f>
        <v>1</v>
      </c>
      <c r="Z882" s="13" t="b">
        <f>tbl_CleanLeads[[#This Row],[Response_Time_Hours]]&gt;72</f>
        <v>0</v>
      </c>
      <c r="AA882" s="13" t="b">
        <f>tbl_CleanLeads[[#This Row],[Status_Clean]]="Converted"</f>
        <v>0</v>
      </c>
    </row>
    <row r="883" spans="1:27">
      <c r="A883" t="s">
        <v>63</v>
      </c>
      <c r="B883" t="s">
        <v>2749</v>
      </c>
      <c r="C883" t="s">
        <v>2750</v>
      </c>
      <c r="D883" t="s">
        <v>7303</v>
      </c>
      <c r="E883" t="s">
        <v>7308</v>
      </c>
      <c r="F883" t="s">
        <v>173</v>
      </c>
      <c r="G883" s="1">
        <v>45077</v>
      </c>
      <c r="H883" s="8">
        <f>MONTH(tbl_CleanLeads[[#This Row],[Lead_Date_Final]])</f>
        <v>5</v>
      </c>
      <c r="I883" t="s">
        <v>7314</v>
      </c>
      <c r="J883" t="s">
        <v>7263</v>
      </c>
      <c r="K883" t="s">
        <v>7277</v>
      </c>
      <c r="L883">
        <f>WEEKDAY(tbl_CleanLeads[[#This Row],[Lead_Date_Final]],2)</f>
        <v>3</v>
      </c>
      <c r="M883" t="s">
        <v>7272</v>
      </c>
      <c r="N883">
        <v>12.9</v>
      </c>
      <c r="O883" s="7">
        <v>4059.22</v>
      </c>
      <c r="P883">
        <v>13</v>
      </c>
      <c r="Q883" t="s">
        <v>7273</v>
      </c>
      <c r="R883">
        <f>IF(UPPER(TRIM(Table2[[#This Row],[Status_Clean]]))="CONVERTED",1,0)</f>
        <v>0</v>
      </c>
      <c r="S883">
        <f>IF(ISNUMBER(MATCH(UPPER(TRIM(Table2[[#This Row],[Status_Clean]])),{"CONTACTED","QUALIFIED","CONVERTED"},0)),1,0)</f>
        <v>0</v>
      </c>
      <c r="T883" cm="1">
        <f t="array" ref="T883">_xlfn.SWITCH(UPPER(TRIM(Table2[[#This Row],[Status_Clean]])),"NEW",1,"CONTACTED",2,"QUALIFIED",3,"CONVERTED",4,"LOST",5,99)</f>
        <v>5</v>
      </c>
      <c r="U883" t="str" cm="1">
        <f t="array" ref="U883">_xlfn.LET(_xlpm.x,IFERROR(VALUE(Table2[[#This Row],[Response_Time_Hours]]),""),IF(_xlpm.x="","CHECK",_xlfn.IFS(_xlpm.x&lt;=1,"Immediate",_xlpm.x&lt;=6,"Fast",_xlpm.x&lt;=24,"Moderate",_xlpm.x&gt;24,"Delayed")))</f>
        <v>Moderate</v>
      </c>
      <c r="V883">
        <f>FLOOR(tbl_CleanLeads[[#This Row],[Response_Time_Hours]],6)</f>
        <v>12</v>
      </c>
      <c r="W883" t="str" cm="1">
        <f t="array" ref="W883">IF(Table2[[#This Row],[Interaction_Count_Final]]="","N/A",_xlfn.IFS(Table2[[#This Row],[Interaction_Count_Final]]&lt;=2,"Low",Table2[[#This Row],[Interaction_Count_Final]]&lt;=5,"Medium",Table2[[#This Row],[Interaction_Count_Final]]&gt;=6,"High",TRUE,"CHECK"))</f>
        <v>High</v>
      </c>
      <c r="X883" t="b">
        <f t="shared" si="13"/>
        <v>1</v>
      </c>
      <c r="Y883" t="b">
        <f>tbl_CleanLeads[[#This Row],[Response_Time_Hours]]&gt;24</f>
        <v>0</v>
      </c>
      <c r="Z883" s="13" t="b">
        <f>tbl_CleanLeads[[#This Row],[Response_Time_Hours]]&gt;72</f>
        <v>0</v>
      </c>
      <c r="AA883" s="13" t="b">
        <f>tbl_CleanLeads[[#This Row],[Status_Clean]]="Converted"</f>
        <v>0</v>
      </c>
    </row>
    <row r="884" spans="1:27">
      <c r="A884" t="s">
        <v>90</v>
      </c>
      <c r="B884" t="s">
        <v>2753</v>
      </c>
      <c r="C884" t="s">
        <v>2754</v>
      </c>
      <c r="D884" t="s">
        <v>7280</v>
      </c>
      <c r="E884" t="s">
        <v>254</v>
      </c>
      <c r="F884" t="s">
        <v>125</v>
      </c>
      <c r="G884" s="1">
        <v>45255</v>
      </c>
      <c r="H884" s="8">
        <f>MONTH(tbl_CleanLeads[[#This Row],[Lead_Date_Final]])</f>
        <v>11</v>
      </c>
      <c r="I884" t="s">
        <v>7300</v>
      </c>
      <c r="J884" t="s">
        <v>7263</v>
      </c>
      <c r="K884" t="s">
        <v>7264</v>
      </c>
      <c r="L884">
        <f>WEEKDAY(tbl_CleanLeads[[#This Row],[Lead_Date_Final]],2)</f>
        <v>6</v>
      </c>
      <c r="M884" t="s">
        <v>7278</v>
      </c>
      <c r="N884">
        <v>29.2</v>
      </c>
      <c r="O884" s="7">
        <v>3317.55</v>
      </c>
      <c r="P884">
        <v>50</v>
      </c>
      <c r="Q884" t="s">
        <v>7266</v>
      </c>
      <c r="R884">
        <f>IF(UPPER(TRIM(Table2[[#This Row],[Status_Clean]]))="CONVERTED",1,0)</f>
        <v>0</v>
      </c>
      <c r="S884">
        <f>IF(ISNUMBER(MATCH(UPPER(TRIM(Table2[[#This Row],[Status_Clean]])),{"CONTACTED","QUALIFIED","CONVERTED"},0)),1,0)</f>
        <v>1</v>
      </c>
      <c r="T884" cm="1">
        <f t="array" ref="T884">_xlfn.SWITCH(UPPER(TRIM(Table2[[#This Row],[Status_Clean]])),"NEW",1,"CONTACTED",2,"QUALIFIED",3,"CONVERTED",4,"LOST",5,99)</f>
        <v>2</v>
      </c>
      <c r="U884" t="str" cm="1">
        <f t="array" ref="U884">_xlfn.LET(_xlpm.x,IFERROR(VALUE(Table2[[#This Row],[Response_Time_Hours]]),""),IF(_xlpm.x="","CHECK",_xlfn.IFS(_xlpm.x&lt;=1,"Immediate",_xlpm.x&lt;=6,"Fast",_xlpm.x&lt;=24,"Moderate",_xlpm.x&gt;24,"Delayed")))</f>
        <v>Delayed</v>
      </c>
      <c r="V884">
        <f>FLOOR(tbl_CleanLeads[[#This Row],[Response_Time_Hours]],6)</f>
        <v>24</v>
      </c>
      <c r="W884" t="str" cm="1">
        <f t="array" ref="W884">IF(Table2[[#This Row],[Interaction_Count_Final]]="","N/A",_xlfn.IFS(Table2[[#This Row],[Interaction_Count_Final]]&lt;=2,"Low",Table2[[#This Row],[Interaction_Count_Final]]&lt;=5,"Medium",Table2[[#This Row],[Interaction_Count_Final]]&gt;=6,"High",TRUE,"CHECK"))</f>
        <v>High</v>
      </c>
      <c r="X884" t="b">
        <f t="shared" si="13"/>
        <v>1</v>
      </c>
      <c r="Y884" t="b">
        <f>tbl_CleanLeads[[#This Row],[Response_Time_Hours]]&gt;24</f>
        <v>1</v>
      </c>
      <c r="Z884" s="13" t="b">
        <f>tbl_CleanLeads[[#This Row],[Response_Time_Hours]]&gt;72</f>
        <v>0</v>
      </c>
      <c r="AA884" s="13" t="b">
        <f>tbl_CleanLeads[[#This Row],[Status_Clean]]="Converted"</f>
        <v>0</v>
      </c>
    </row>
    <row r="885" spans="1:27">
      <c r="A885" t="s">
        <v>90</v>
      </c>
      <c r="B885" t="s">
        <v>2756</v>
      </c>
      <c r="C885" t="s">
        <v>2757</v>
      </c>
      <c r="D885" t="s">
        <v>7258</v>
      </c>
      <c r="E885" t="s">
        <v>254</v>
      </c>
      <c r="F885" t="s">
        <v>125</v>
      </c>
      <c r="G885" s="1">
        <v>45330</v>
      </c>
      <c r="H885" s="8">
        <f>MONTH(tbl_CleanLeads[[#This Row],[Lead_Date_Final]])</f>
        <v>2</v>
      </c>
      <c r="I885" t="s">
        <v>7283</v>
      </c>
      <c r="J885" t="s">
        <v>7271</v>
      </c>
      <c r="K885" t="s">
        <v>7284</v>
      </c>
      <c r="L885">
        <f>WEEKDAY(tbl_CleanLeads[[#This Row],[Lead_Date_Final]],2)</f>
        <v>4</v>
      </c>
      <c r="M885" t="s">
        <v>7285</v>
      </c>
      <c r="N885">
        <v>32.5</v>
      </c>
      <c r="O885" s="7">
        <v>4060.3</v>
      </c>
      <c r="P885">
        <v>41</v>
      </c>
      <c r="Q885" t="s">
        <v>7273</v>
      </c>
      <c r="R885">
        <f>IF(UPPER(TRIM(Table2[[#This Row],[Status_Clean]]))="CONVERTED",1,0)</f>
        <v>0</v>
      </c>
      <c r="S885">
        <f>IF(ISNUMBER(MATCH(UPPER(TRIM(Table2[[#This Row],[Status_Clean]])),{"CONTACTED","QUALIFIED","CONVERTED"},0)),1,0)</f>
        <v>1</v>
      </c>
      <c r="T885" cm="1">
        <f t="array" ref="T885">_xlfn.SWITCH(UPPER(TRIM(Table2[[#This Row],[Status_Clean]])),"NEW",1,"CONTACTED",2,"QUALIFIED",3,"CONVERTED",4,"LOST",5,99)</f>
        <v>2</v>
      </c>
      <c r="U885" t="str" cm="1">
        <f t="array" ref="U885">_xlfn.LET(_xlpm.x,IFERROR(VALUE(Table2[[#This Row],[Response_Time_Hours]]),""),IF(_xlpm.x="","CHECK",_xlfn.IFS(_xlpm.x&lt;=1,"Immediate",_xlpm.x&lt;=6,"Fast",_xlpm.x&lt;=24,"Moderate",_xlpm.x&gt;24,"Delayed")))</f>
        <v>Delayed</v>
      </c>
      <c r="V885">
        <f>FLOOR(tbl_CleanLeads[[#This Row],[Response_Time_Hours]],6)</f>
        <v>30</v>
      </c>
      <c r="W885" t="str" cm="1">
        <f t="array" ref="W885">IF(Table2[[#This Row],[Interaction_Count_Final]]="","N/A",_xlfn.IFS(Table2[[#This Row],[Interaction_Count_Final]]&lt;=2,"Low",Table2[[#This Row],[Interaction_Count_Final]]&lt;=5,"Medium",Table2[[#This Row],[Interaction_Count_Final]]&gt;=6,"High",TRUE,"CHECK"))</f>
        <v>High</v>
      </c>
      <c r="X885" t="b">
        <f t="shared" si="13"/>
        <v>1</v>
      </c>
      <c r="Y885" t="b">
        <f>tbl_CleanLeads[[#This Row],[Response_Time_Hours]]&gt;24</f>
        <v>1</v>
      </c>
      <c r="Z885" s="13" t="b">
        <f>tbl_CleanLeads[[#This Row],[Response_Time_Hours]]&gt;72</f>
        <v>0</v>
      </c>
      <c r="AA885" s="13" t="b">
        <f>tbl_CleanLeads[[#This Row],[Status_Clean]]="Converted"</f>
        <v>0</v>
      </c>
    </row>
    <row r="886" spans="1:27">
      <c r="A886" t="s">
        <v>102</v>
      </c>
      <c r="B886" t="s">
        <v>2759</v>
      </c>
      <c r="C886" t="s">
        <v>2760</v>
      </c>
      <c r="D886" t="s">
        <v>7303</v>
      </c>
      <c r="E886" t="s">
        <v>7308</v>
      </c>
      <c r="F886" t="s">
        <v>250</v>
      </c>
      <c r="G886" s="1">
        <v>45162</v>
      </c>
      <c r="H886" s="8">
        <f>MONTH(tbl_CleanLeads[[#This Row],[Lead_Date_Final]])</f>
        <v>8</v>
      </c>
      <c r="I886" t="s">
        <v>7310</v>
      </c>
      <c r="J886" t="s">
        <v>7263</v>
      </c>
      <c r="K886" t="s">
        <v>7288</v>
      </c>
      <c r="L886">
        <f>WEEKDAY(tbl_CleanLeads[[#This Row],[Lead_Date_Final]],2)</f>
        <v>4</v>
      </c>
      <c r="M886" t="s">
        <v>7285</v>
      </c>
      <c r="N886">
        <v>7.1999999999999993</v>
      </c>
      <c r="O886" s="7">
        <v>3804.09</v>
      </c>
      <c r="P886">
        <v>22</v>
      </c>
      <c r="Q886" t="s">
        <v>7266</v>
      </c>
      <c r="R886">
        <f>IF(UPPER(TRIM(Table2[[#This Row],[Status_Clean]]))="CONVERTED",1,0)</f>
        <v>1</v>
      </c>
      <c r="S886">
        <f>IF(ISNUMBER(MATCH(UPPER(TRIM(Table2[[#This Row],[Status_Clean]])),{"CONTACTED","QUALIFIED","CONVERTED"},0)),1,0)</f>
        <v>1</v>
      </c>
      <c r="T886" cm="1">
        <f t="array" ref="T886">_xlfn.SWITCH(UPPER(TRIM(Table2[[#This Row],[Status_Clean]])),"NEW",1,"CONTACTED",2,"QUALIFIED",3,"CONVERTED",4,"LOST",5,99)</f>
        <v>4</v>
      </c>
      <c r="U886" t="str" cm="1">
        <f t="array" ref="U886">_xlfn.LET(_xlpm.x,IFERROR(VALUE(Table2[[#This Row],[Response_Time_Hours]]),""),IF(_xlpm.x="","CHECK",_xlfn.IFS(_xlpm.x&lt;=1,"Immediate",_xlpm.x&lt;=6,"Fast",_xlpm.x&lt;=24,"Moderate",_xlpm.x&gt;24,"Delayed")))</f>
        <v>Moderate</v>
      </c>
      <c r="V886">
        <f>FLOOR(tbl_CleanLeads[[#This Row],[Response_Time_Hours]],6)</f>
        <v>6</v>
      </c>
      <c r="W886" t="str" cm="1">
        <f t="array" ref="W886">IF(Table2[[#This Row],[Interaction_Count_Final]]="","N/A",_xlfn.IFS(Table2[[#This Row],[Interaction_Count_Final]]&lt;=2,"Low",Table2[[#This Row],[Interaction_Count_Final]]&lt;=5,"Medium",Table2[[#This Row],[Interaction_Count_Final]]&gt;=6,"High",TRUE,"CHECK"))</f>
        <v>High</v>
      </c>
      <c r="X886" t="b">
        <f t="shared" si="13"/>
        <v>1</v>
      </c>
      <c r="Y886" t="b">
        <f>tbl_CleanLeads[[#This Row],[Response_Time_Hours]]&gt;24</f>
        <v>0</v>
      </c>
      <c r="Z886" s="13" t="b">
        <f>tbl_CleanLeads[[#This Row],[Response_Time_Hours]]&gt;72</f>
        <v>0</v>
      </c>
      <c r="AA886" s="13" t="b">
        <f>tbl_CleanLeads[[#This Row],[Status_Clean]]="Converted"</f>
        <v>1</v>
      </c>
    </row>
    <row r="887" spans="1:27">
      <c r="A887" t="s">
        <v>90</v>
      </c>
      <c r="B887" t="s">
        <v>2762</v>
      </c>
      <c r="C887" t="s">
        <v>8026</v>
      </c>
      <c r="D887" t="s">
        <v>7268</v>
      </c>
      <c r="E887" t="s">
        <v>69</v>
      </c>
      <c r="F887" t="s">
        <v>193</v>
      </c>
      <c r="G887" s="1">
        <v>45254</v>
      </c>
      <c r="H887" s="8">
        <f>MONTH(tbl_CleanLeads[[#This Row],[Lead_Date_Final]])</f>
        <v>11</v>
      </c>
      <c r="I887" t="s">
        <v>7300</v>
      </c>
      <c r="J887" t="s">
        <v>7263</v>
      </c>
      <c r="K887" t="s">
        <v>7264</v>
      </c>
      <c r="L887">
        <f>WEEKDAY(tbl_CleanLeads[[#This Row],[Lead_Date_Final]],2)</f>
        <v>5</v>
      </c>
      <c r="M887" t="s">
        <v>7312</v>
      </c>
      <c r="N887">
        <v>39.1</v>
      </c>
      <c r="O887" s="7">
        <v>2237.8000000000002</v>
      </c>
      <c r="P887">
        <v>45</v>
      </c>
      <c r="Q887" t="s">
        <v>7266</v>
      </c>
      <c r="R887">
        <f>IF(UPPER(TRIM(Table2[[#This Row],[Status_Clean]]))="CONVERTED",1,0)</f>
        <v>0</v>
      </c>
      <c r="S887">
        <f>IF(ISNUMBER(MATCH(UPPER(TRIM(Table2[[#This Row],[Status_Clean]])),{"CONTACTED","QUALIFIED","CONVERTED"},0)),1,0)</f>
        <v>0</v>
      </c>
      <c r="T887" cm="1">
        <f t="array" ref="T887">_xlfn.SWITCH(UPPER(TRIM(Table2[[#This Row],[Status_Clean]])),"NEW",1,"CONTACTED",2,"QUALIFIED",3,"CONVERTED",4,"LOST",5,99)</f>
        <v>1</v>
      </c>
      <c r="U887" t="str" cm="1">
        <f t="array" ref="U887">_xlfn.LET(_xlpm.x,IFERROR(VALUE(Table2[[#This Row],[Response_Time_Hours]]),""),IF(_xlpm.x="","CHECK",_xlfn.IFS(_xlpm.x&lt;=1,"Immediate",_xlpm.x&lt;=6,"Fast",_xlpm.x&lt;=24,"Moderate",_xlpm.x&gt;24,"Delayed")))</f>
        <v>Delayed</v>
      </c>
      <c r="V887">
        <f>FLOOR(tbl_CleanLeads[[#This Row],[Response_Time_Hours]],6)</f>
        <v>36</v>
      </c>
      <c r="W887" t="str" cm="1">
        <f t="array" ref="W887">IF(Table2[[#This Row],[Interaction_Count_Final]]="","N/A",_xlfn.IFS(Table2[[#This Row],[Interaction_Count_Final]]&lt;=2,"Low",Table2[[#This Row],[Interaction_Count_Final]]&lt;=5,"Medium",Table2[[#This Row],[Interaction_Count_Final]]&gt;=6,"High",TRUE,"CHECK"))</f>
        <v>High</v>
      </c>
      <c r="X887" t="b">
        <f t="shared" si="13"/>
        <v>1</v>
      </c>
      <c r="Y887" t="b">
        <f>tbl_CleanLeads[[#This Row],[Response_Time_Hours]]&gt;24</f>
        <v>1</v>
      </c>
      <c r="Z887" s="13" t="b">
        <f>tbl_CleanLeads[[#This Row],[Response_Time_Hours]]&gt;72</f>
        <v>0</v>
      </c>
      <c r="AA887" s="13" t="b">
        <f>tbl_CleanLeads[[#This Row],[Status_Clean]]="Converted"</f>
        <v>0</v>
      </c>
    </row>
    <row r="888" spans="1:27">
      <c r="A888" t="s">
        <v>90</v>
      </c>
      <c r="B888" t="s">
        <v>2766</v>
      </c>
      <c r="C888" t="s">
        <v>2767</v>
      </c>
      <c r="D888" t="s">
        <v>7268</v>
      </c>
      <c r="E888" t="s">
        <v>123</v>
      </c>
      <c r="F888" t="s">
        <v>125</v>
      </c>
      <c r="G888" s="1">
        <v>45055</v>
      </c>
      <c r="H888" s="8">
        <f>MONTH(tbl_CleanLeads[[#This Row],[Lead_Date_Final]])</f>
        <v>5</v>
      </c>
      <c r="I888" t="s">
        <v>7314</v>
      </c>
      <c r="J888" t="s">
        <v>7263</v>
      </c>
      <c r="K888" t="s">
        <v>7277</v>
      </c>
      <c r="L888">
        <f>WEEKDAY(tbl_CleanLeads[[#This Row],[Lead_Date_Final]],2)</f>
        <v>2</v>
      </c>
      <c r="M888" t="s">
        <v>7265</v>
      </c>
      <c r="N888">
        <v>31</v>
      </c>
      <c r="O888" s="7">
        <v>3655.73</v>
      </c>
      <c r="P888">
        <v>28</v>
      </c>
      <c r="Q888" t="s">
        <v>7266</v>
      </c>
      <c r="R888">
        <f>IF(UPPER(TRIM(Table2[[#This Row],[Status_Clean]]))="CONVERTED",1,0)</f>
        <v>0</v>
      </c>
      <c r="S888">
        <f>IF(ISNUMBER(MATCH(UPPER(TRIM(Table2[[#This Row],[Status_Clean]])),{"CONTACTED","QUALIFIED","CONVERTED"},0)),1,0)</f>
        <v>1</v>
      </c>
      <c r="T888" cm="1">
        <f t="array" ref="T888">_xlfn.SWITCH(UPPER(TRIM(Table2[[#This Row],[Status_Clean]])),"NEW",1,"CONTACTED",2,"QUALIFIED",3,"CONVERTED",4,"LOST",5,99)</f>
        <v>2</v>
      </c>
      <c r="U888" t="str" cm="1">
        <f t="array" ref="U888">_xlfn.LET(_xlpm.x,IFERROR(VALUE(Table2[[#This Row],[Response_Time_Hours]]),""),IF(_xlpm.x="","CHECK",_xlfn.IFS(_xlpm.x&lt;=1,"Immediate",_xlpm.x&lt;=6,"Fast",_xlpm.x&lt;=24,"Moderate",_xlpm.x&gt;24,"Delayed")))</f>
        <v>Delayed</v>
      </c>
      <c r="V888">
        <f>FLOOR(tbl_CleanLeads[[#This Row],[Response_Time_Hours]],6)</f>
        <v>30</v>
      </c>
      <c r="W888" t="str" cm="1">
        <f t="array" ref="W888">IF(Table2[[#This Row],[Interaction_Count_Final]]="","N/A",_xlfn.IFS(Table2[[#This Row],[Interaction_Count_Final]]&lt;=2,"Low",Table2[[#This Row],[Interaction_Count_Final]]&lt;=5,"Medium",Table2[[#This Row],[Interaction_Count_Final]]&gt;=6,"High",TRUE,"CHECK"))</f>
        <v>High</v>
      </c>
      <c r="X888" t="b">
        <f t="shared" si="13"/>
        <v>1</v>
      </c>
      <c r="Y888" t="b">
        <f>tbl_CleanLeads[[#This Row],[Response_Time_Hours]]&gt;24</f>
        <v>1</v>
      </c>
      <c r="Z888" s="13" t="b">
        <f>tbl_CleanLeads[[#This Row],[Response_Time_Hours]]&gt;72</f>
        <v>0</v>
      </c>
      <c r="AA888" s="13" t="b">
        <f>tbl_CleanLeads[[#This Row],[Status_Clean]]="Converted"</f>
        <v>0</v>
      </c>
    </row>
    <row r="889" spans="1:27">
      <c r="A889" t="s">
        <v>102</v>
      </c>
      <c r="B889" t="s">
        <v>2769</v>
      </c>
      <c r="C889" t="s">
        <v>2770</v>
      </c>
      <c r="D889" t="s">
        <v>7303</v>
      </c>
      <c r="E889" t="s">
        <v>123</v>
      </c>
      <c r="F889" t="s">
        <v>193</v>
      </c>
      <c r="G889" s="1">
        <v>45193</v>
      </c>
      <c r="H889" s="8">
        <f>MONTH(tbl_CleanLeads[[#This Row],[Lead_Date_Final]])</f>
        <v>9</v>
      </c>
      <c r="I889" t="s">
        <v>7287</v>
      </c>
      <c r="J889" t="s">
        <v>7263</v>
      </c>
      <c r="K889" t="s">
        <v>7288</v>
      </c>
      <c r="L889">
        <f>WEEKDAY(tbl_CleanLeads[[#This Row],[Lead_Date_Final]],2)</f>
        <v>7</v>
      </c>
      <c r="M889" t="s">
        <v>7293</v>
      </c>
      <c r="N889">
        <v>62.400000000000006</v>
      </c>
      <c r="O889" s="7">
        <v>2378.6799999999998</v>
      </c>
      <c r="P889">
        <v>16</v>
      </c>
      <c r="Q889" t="s">
        <v>7266</v>
      </c>
      <c r="R889">
        <f>IF(UPPER(TRIM(Table2[[#This Row],[Status_Clean]]))="CONVERTED",1,0)</f>
        <v>0</v>
      </c>
      <c r="S889">
        <f>IF(ISNUMBER(MATCH(UPPER(TRIM(Table2[[#This Row],[Status_Clean]])),{"CONTACTED","QUALIFIED","CONVERTED"},0)),1,0)</f>
        <v>0</v>
      </c>
      <c r="T889" cm="1">
        <f t="array" ref="T889">_xlfn.SWITCH(UPPER(TRIM(Table2[[#This Row],[Status_Clean]])),"NEW",1,"CONTACTED",2,"QUALIFIED",3,"CONVERTED",4,"LOST",5,99)</f>
        <v>1</v>
      </c>
      <c r="U889" t="str" cm="1">
        <f t="array" ref="U889">_xlfn.LET(_xlpm.x,IFERROR(VALUE(Table2[[#This Row],[Response_Time_Hours]]),""),IF(_xlpm.x="","CHECK",_xlfn.IFS(_xlpm.x&lt;=1,"Immediate",_xlpm.x&lt;=6,"Fast",_xlpm.x&lt;=24,"Moderate",_xlpm.x&gt;24,"Delayed")))</f>
        <v>Delayed</v>
      </c>
      <c r="V889">
        <f>FLOOR(tbl_CleanLeads[[#This Row],[Response_Time_Hours]],6)</f>
        <v>60</v>
      </c>
      <c r="W889" t="str" cm="1">
        <f t="array" ref="W889">IF(Table2[[#This Row],[Interaction_Count_Final]]="","N/A",_xlfn.IFS(Table2[[#This Row],[Interaction_Count_Final]]&lt;=2,"Low",Table2[[#This Row],[Interaction_Count_Final]]&lt;=5,"Medium",Table2[[#This Row],[Interaction_Count_Final]]&gt;=6,"High",TRUE,"CHECK"))</f>
        <v>High</v>
      </c>
      <c r="X889" t="b">
        <f t="shared" si="13"/>
        <v>1</v>
      </c>
      <c r="Y889" t="b">
        <f>tbl_CleanLeads[[#This Row],[Response_Time_Hours]]&gt;24</f>
        <v>1</v>
      </c>
      <c r="Z889" s="13" t="b">
        <f>tbl_CleanLeads[[#This Row],[Response_Time_Hours]]&gt;72</f>
        <v>0</v>
      </c>
      <c r="AA889" s="13" t="b">
        <f>tbl_CleanLeads[[#This Row],[Status_Clean]]="Converted"</f>
        <v>0</v>
      </c>
    </row>
    <row r="890" spans="1:27">
      <c r="A890" t="s">
        <v>102</v>
      </c>
      <c r="B890" t="s">
        <v>2771</v>
      </c>
      <c r="C890" t="s">
        <v>2772</v>
      </c>
      <c r="D890" t="s">
        <v>7258</v>
      </c>
      <c r="E890" t="s">
        <v>311</v>
      </c>
      <c r="F890" t="s">
        <v>71</v>
      </c>
      <c r="G890" s="1">
        <v>45639</v>
      </c>
      <c r="H890" s="8">
        <f>MONTH(tbl_CleanLeads[[#This Row],[Lead_Date_Final]])</f>
        <v>12</v>
      </c>
      <c r="I890" t="s">
        <v>7262</v>
      </c>
      <c r="J890" t="s">
        <v>7271</v>
      </c>
      <c r="K890" t="s">
        <v>7264</v>
      </c>
      <c r="L890">
        <f>WEEKDAY(tbl_CleanLeads[[#This Row],[Lead_Date_Final]],2)</f>
        <v>5</v>
      </c>
      <c r="M890" t="s">
        <v>7312</v>
      </c>
      <c r="N890">
        <v>25</v>
      </c>
      <c r="O890" s="7">
        <v>2965.54</v>
      </c>
      <c r="P890">
        <v>41</v>
      </c>
      <c r="Q890" t="s">
        <v>7266</v>
      </c>
      <c r="R890">
        <f>IF(UPPER(TRIM(Table2[[#This Row],[Status_Clean]]))="CONVERTED",1,0)</f>
        <v>0</v>
      </c>
      <c r="S890">
        <f>IF(ISNUMBER(MATCH(UPPER(TRIM(Table2[[#This Row],[Status_Clean]])),{"CONTACTED","QUALIFIED","CONVERTED"},0)),1,0)</f>
        <v>1</v>
      </c>
      <c r="T890" cm="1">
        <f t="array" ref="T890">_xlfn.SWITCH(UPPER(TRIM(Table2[[#This Row],[Status_Clean]])),"NEW",1,"CONTACTED",2,"QUALIFIED",3,"CONVERTED",4,"LOST",5,99)</f>
        <v>3</v>
      </c>
      <c r="U890" t="str" cm="1">
        <f t="array" ref="U890">_xlfn.LET(_xlpm.x,IFERROR(VALUE(Table2[[#This Row],[Response_Time_Hours]]),""),IF(_xlpm.x="","CHECK",_xlfn.IFS(_xlpm.x&lt;=1,"Immediate",_xlpm.x&lt;=6,"Fast",_xlpm.x&lt;=24,"Moderate",_xlpm.x&gt;24,"Delayed")))</f>
        <v>Delayed</v>
      </c>
      <c r="V890">
        <f>FLOOR(tbl_CleanLeads[[#This Row],[Response_Time_Hours]],6)</f>
        <v>24</v>
      </c>
      <c r="W890" t="str" cm="1">
        <f t="array" ref="W890">IF(Table2[[#This Row],[Interaction_Count_Final]]="","N/A",_xlfn.IFS(Table2[[#This Row],[Interaction_Count_Final]]&lt;=2,"Low",Table2[[#This Row],[Interaction_Count_Final]]&lt;=5,"Medium",Table2[[#This Row],[Interaction_Count_Final]]&gt;=6,"High",TRUE,"CHECK"))</f>
        <v>High</v>
      </c>
      <c r="X890" t="b">
        <f t="shared" si="13"/>
        <v>1</v>
      </c>
      <c r="Y890" t="b">
        <f>tbl_CleanLeads[[#This Row],[Response_Time_Hours]]&gt;24</f>
        <v>1</v>
      </c>
      <c r="Z890" s="13" t="b">
        <f>tbl_CleanLeads[[#This Row],[Response_Time_Hours]]&gt;72</f>
        <v>0</v>
      </c>
      <c r="AA890" s="13" t="b">
        <f>tbl_CleanLeads[[#This Row],[Status_Clean]]="Converted"</f>
        <v>0</v>
      </c>
    </row>
    <row r="891" spans="1:27">
      <c r="A891" t="s">
        <v>90</v>
      </c>
      <c r="B891" t="s">
        <v>2774</v>
      </c>
      <c r="C891" t="s">
        <v>2775</v>
      </c>
      <c r="D891" t="s">
        <v>7303</v>
      </c>
      <c r="E891" t="s">
        <v>363</v>
      </c>
      <c r="F891" t="s">
        <v>193</v>
      </c>
      <c r="G891" s="1">
        <v>45589</v>
      </c>
      <c r="H891" s="8">
        <f>MONTH(tbl_CleanLeads[[#This Row],[Lead_Date_Final]])</f>
        <v>10</v>
      </c>
      <c r="I891" t="s">
        <v>7270</v>
      </c>
      <c r="J891" t="s">
        <v>7271</v>
      </c>
      <c r="K891" t="s">
        <v>7264</v>
      </c>
      <c r="L891">
        <f>WEEKDAY(tbl_CleanLeads[[#This Row],[Lead_Date_Final]],2)</f>
        <v>4</v>
      </c>
      <c r="M891" t="s">
        <v>7285</v>
      </c>
      <c r="N891">
        <v>8</v>
      </c>
      <c r="O891" s="7">
        <v>1975.48</v>
      </c>
      <c r="P891">
        <v>22</v>
      </c>
      <c r="Q891" t="s">
        <v>7266</v>
      </c>
      <c r="R891">
        <f>IF(UPPER(TRIM(Table2[[#This Row],[Status_Clean]]))="CONVERTED",1,0)</f>
        <v>0</v>
      </c>
      <c r="S891">
        <f>IF(ISNUMBER(MATCH(UPPER(TRIM(Table2[[#This Row],[Status_Clean]])),{"CONTACTED","QUALIFIED","CONVERTED"},0)),1,0)</f>
        <v>0</v>
      </c>
      <c r="T891" cm="1">
        <f t="array" ref="T891">_xlfn.SWITCH(UPPER(TRIM(Table2[[#This Row],[Status_Clean]])),"NEW",1,"CONTACTED",2,"QUALIFIED",3,"CONVERTED",4,"LOST",5,99)</f>
        <v>1</v>
      </c>
      <c r="U891" t="str" cm="1">
        <f t="array" ref="U891">_xlfn.LET(_xlpm.x,IFERROR(VALUE(Table2[[#This Row],[Response_Time_Hours]]),""),IF(_xlpm.x="","CHECK",_xlfn.IFS(_xlpm.x&lt;=1,"Immediate",_xlpm.x&lt;=6,"Fast",_xlpm.x&lt;=24,"Moderate",_xlpm.x&gt;24,"Delayed")))</f>
        <v>Moderate</v>
      </c>
      <c r="V891">
        <f>FLOOR(tbl_CleanLeads[[#This Row],[Response_Time_Hours]],6)</f>
        <v>6</v>
      </c>
      <c r="W891" t="str" cm="1">
        <f t="array" ref="W891">IF(Table2[[#This Row],[Interaction_Count_Final]]="","N/A",_xlfn.IFS(Table2[[#This Row],[Interaction_Count_Final]]&lt;=2,"Low",Table2[[#This Row],[Interaction_Count_Final]]&lt;=5,"Medium",Table2[[#This Row],[Interaction_Count_Final]]&gt;=6,"High",TRUE,"CHECK"))</f>
        <v>High</v>
      </c>
      <c r="X891" t="b">
        <f t="shared" si="13"/>
        <v>1</v>
      </c>
      <c r="Y891" t="b">
        <f>tbl_CleanLeads[[#This Row],[Response_Time_Hours]]&gt;24</f>
        <v>0</v>
      </c>
      <c r="Z891" s="13" t="b">
        <f>tbl_CleanLeads[[#This Row],[Response_Time_Hours]]&gt;72</f>
        <v>0</v>
      </c>
      <c r="AA891" s="13" t="b">
        <f>tbl_CleanLeads[[#This Row],[Status_Clean]]="Converted"</f>
        <v>0</v>
      </c>
    </row>
    <row r="892" spans="1:27">
      <c r="A892" t="s">
        <v>102</v>
      </c>
      <c r="B892" t="s">
        <v>2777</v>
      </c>
      <c r="C892" t="s">
        <v>2778</v>
      </c>
      <c r="D892" t="s">
        <v>7268</v>
      </c>
      <c r="E892" t="s">
        <v>69</v>
      </c>
      <c r="F892" t="s">
        <v>71</v>
      </c>
      <c r="G892" s="1">
        <v>45488</v>
      </c>
      <c r="H892" s="8">
        <f>MONTH(tbl_CleanLeads[[#This Row],[Lead_Date_Final]])</f>
        <v>7</v>
      </c>
      <c r="I892" t="s">
        <v>7305</v>
      </c>
      <c r="J892" t="s">
        <v>7271</v>
      </c>
      <c r="K892" t="s">
        <v>7288</v>
      </c>
      <c r="L892">
        <f>WEEKDAY(tbl_CleanLeads[[#This Row],[Lead_Date_Final]],2)</f>
        <v>1</v>
      </c>
      <c r="M892" t="s">
        <v>7298</v>
      </c>
      <c r="N892">
        <v>10.5</v>
      </c>
      <c r="O892" s="7">
        <v>2505.04</v>
      </c>
      <c r="P892">
        <v>11</v>
      </c>
      <c r="Q892" t="s">
        <v>7266</v>
      </c>
      <c r="R892">
        <f>IF(UPPER(TRIM(Table2[[#This Row],[Status_Clean]]))="CONVERTED",1,0)</f>
        <v>0</v>
      </c>
      <c r="S892">
        <f>IF(ISNUMBER(MATCH(UPPER(TRIM(Table2[[#This Row],[Status_Clean]])),{"CONTACTED","QUALIFIED","CONVERTED"},0)),1,0)</f>
        <v>1</v>
      </c>
      <c r="T892" cm="1">
        <f t="array" ref="T892">_xlfn.SWITCH(UPPER(TRIM(Table2[[#This Row],[Status_Clean]])),"NEW",1,"CONTACTED",2,"QUALIFIED",3,"CONVERTED",4,"LOST",5,99)</f>
        <v>3</v>
      </c>
      <c r="U892" t="str" cm="1">
        <f t="array" ref="U892">_xlfn.LET(_xlpm.x,IFERROR(VALUE(Table2[[#This Row],[Response_Time_Hours]]),""),IF(_xlpm.x="","CHECK",_xlfn.IFS(_xlpm.x&lt;=1,"Immediate",_xlpm.x&lt;=6,"Fast",_xlpm.x&lt;=24,"Moderate",_xlpm.x&gt;24,"Delayed")))</f>
        <v>Moderate</v>
      </c>
      <c r="V892">
        <f>FLOOR(tbl_CleanLeads[[#This Row],[Response_Time_Hours]],6)</f>
        <v>6</v>
      </c>
      <c r="W892" t="str" cm="1">
        <f t="array" ref="W892">IF(Table2[[#This Row],[Interaction_Count_Final]]="","N/A",_xlfn.IFS(Table2[[#This Row],[Interaction_Count_Final]]&lt;=2,"Low",Table2[[#This Row],[Interaction_Count_Final]]&lt;=5,"Medium",Table2[[#This Row],[Interaction_Count_Final]]&gt;=6,"High",TRUE,"CHECK"))</f>
        <v>High</v>
      </c>
      <c r="X892" t="b">
        <f t="shared" si="13"/>
        <v>1</v>
      </c>
      <c r="Y892" t="b">
        <f>tbl_CleanLeads[[#This Row],[Response_Time_Hours]]&gt;24</f>
        <v>0</v>
      </c>
      <c r="Z892" s="13" t="b">
        <f>tbl_CleanLeads[[#This Row],[Response_Time_Hours]]&gt;72</f>
        <v>0</v>
      </c>
      <c r="AA892" s="13" t="b">
        <f>tbl_CleanLeads[[#This Row],[Status_Clean]]="Converted"</f>
        <v>0</v>
      </c>
    </row>
    <row r="893" spans="1:27">
      <c r="A893" t="s">
        <v>70</v>
      </c>
      <c r="B893" t="s">
        <v>2779</v>
      </c>
      <c r="C893" t="s">
        <v>2780</v>
      </c>
      <c r="D893" t="s">
        <v>7268</v>
      </c>
      <c r="E893" t="s">
        <v>123</v>
      </c>
      <c r="F893" t="s">
        <v>71</v>
      </c>
      <c r="G893" s="1">
        <v>45180</v>
      </c>
      <c r="H893" s="8">
        <f>MONTH(tbl_CleanLeads[[#This Row],[Lead_Date_Final]])</f>
        <v>9</v>
      </c>
      <c r="I893" t="s">
        <v>7287</v>
      </c>
      <c r="J893" t="s">
        <v>7263</v>
      </c>
      <c r="K893" t="s">
        <v>7288</v>
      </c>
      <c r="L893">
        <f>WEEKDAY(tbl_CleanLeads[[#This Row],[Lead_Date_Final]],2)</f>
        <v>1</v>
      </c>
      <c r="M893" t="s">
        <v>7298</v>
      </c>
      <c r="N893">
        <v>6</v>
      </c>
      <c r="O893" s="7">
        <v>3158.1</v>
      </c>
      <c r="P893" t="s">
        <v>232</v>
      </c>
      <c r="Q893" t="s">
        <v>7266</v>
      </c>
      <c r="R893">
        <f>IF(UPPER(TRIM(Table2[[#This Row],[Status_Clean]]))="CONVERTED",1,0)</f>
        <v>0</v>
      </c>
      <c r="S893">
        <f>IF(ISNUMBER(MATCH(UPPER(TRIM(Table2[[#This Row],[Status_Clean]])),{"CONTACTED","QUALIFIED","CONVERTED"},0)),1,0)</f>
        <v>1</v>
      </c>
      <c r="T893" cm="1">
        <f t="array" ref="T893">_xlfn.SWITCH(UPPER(TRIM(Table2[[#This Row],[Status_Clean]])),"NEW",1,"CONTACTED",2,"QUALIFIED",3,"CONVERTED",4,"LOST",5,99)</f>
        <v>3</v>
      </c>
      <c r="U893" t="str" cm="1">
        <f t="array" ref="U893">_xlfn.LET(_xlpm.x,IFERROR(VALUE(Table2[[#This Row],[Response_Time_Hours]]),""),IF(_xlpm.x="","CHECK",_xlfn.IFS(_xlpm.x&lt;=1,"Immediate",_xlpm.x&lt;=6,"Fast",_xlpm.x&lt;=24,"Moderate",_xlpm.x&gt;24,"Delayed")))</f>
        <v>Fast</v>
      </c>
      <c r="V893">
        <f>FLOOR(tbl_CleanLeads[[#This Row],[Response_Time_Hours]],6)</f>
        <v>6</v>
      </c>
      <c r="W893" t="str" cm="1">
        <f t="array" ref="W893">IF(Table2[[#This Row],[Interaction_Count_Final]]="","N/A",_xlfn.IFS(Table2[[#This Row],[Interaction_Count_Final]]&lt;=2,"Low",Table2[[#This Row],[Interaction_Count_Final]]&lt;=5,"Medium",Table2[[#This Row],[Interaction_Count_Final]]&gt;=6,"High",TRUE,"CHECK"))</f>
        <v>High</v>
      </c>
      <c r="X893" t="b">
        <f t="shared" si="13"/>
        <v>1</v>
      </c>
      <c r="Y893" t="b">
        <f>tbl_CleanLeads[[#This Row],[Response_Time_Hours]]&gt;24</f>
        <v>0</v>
      </c>
      <c r="Z893" s="13" t="b">
        <f>tbl_CleanLeads[[#This Row],[Response_Time_Hours]]&gt;72</f>
        <v>0</v>
      </c>
      <c r="AA893" s="13" t="b">
        <f>tbl_CleanLeads[[#This Row],[Status_Clean]]="Converted"</f>
        <v>0</v>
      </c>
    </row>
    <row r="894" spans="1:27">
      <c r="A894" t="s">
        <v>63</v>
      </c>
      <c r="B894" t="s">
        <v>2781</v>
      </c>
      <c r="C894" t="s">
        <v>8031</v>
      </c>
      <c r="D894" t="s">
        <v>7258</v>
      </c>
      <c r="E894" t="s">
        <v>69</v>
      </c>
      <c r="F894" t="s">
        <v>193</v>
      </c>
      <c r="G894" s="1">
        <v>44964</v>
      </c>
      <c r="H894" s="8">
        <f>MONTH(tbl_CleanLeads[[#This Row],[Lead_Date_Final]])</f>
        <v>2</v>
      </c>
      <c r="I894" t="s">
        <v>7283</v>
      </c>
      <c r="J894" t="s">
        <v>7263</v>
      </c>
      <c r="K894" t="s">
        <v>7284</v>
      </c>
      <c r="L894">
        <f>WEEKDAY(tbl_CleanLeads[[#This Row],[Lead_Date_Final]],2)</f>
        <v>2</v>
      </c>
      <c r="M894" t="s">
        <v>7265</v>
      </c>
      <c r="N894">
        <v>38.799999999999997</v>
      </c>
      <c r="O894" s="7">
        <v>4513.51</v>
      </c>
      <c r="P894">
        <v>41</v>
      </c>
      <c r="Q894" t="s">
        <v>7273</v>
      </c>
      <c r="R894">
        <f>IF(UPPER(TRIM(Table2[[#This Row],[Status_Clean]]))="CONVERTED",1,0)</f>
        <v>0</v>
      </c>
      <c r="S894">
        <f>IF(ISNUMBER(MATCH(UPPER(TRIM(Table2[[#This Row],[Status_Clean]])),{"CONTACTED","QUALIFIED","CONVERTED"},0)),1,0)</f>
        <v>0</v>
      </c>
      <c r="T894" cm="1">
        <f t="array" ref="T894">_xlfn.SWITCH(UPPER(TRIM(Table2[[#This Row],[Status_Clean]])),"NEW",1,"CONTACTED",2,"QUALIFIED",3,"CONVERTED",4,"LOST",5,99)</f>
        <v>1</v>
      </c>
      <c r="U894" t="str" cm="1">
        <f t="array" ref="U894">_xlfn.LET(_xlpm.x,IFERROR(VALUE(Table2[[#This Row],[Response_Time_Hours]]),""),IF(_xlpm.x="","CHECK",_xlfn.IFS(_xlpm.x&lt;=1,"Immediate",_xlpm.x&lt;=6,"Fast",_xlpm.x&lt;=24,"Moderate",_xlpm.x&gt;24,"Delayed")))</f>
        <v>Delayed</v>
      </c>
      <c r="V894">
        <f>FLOOR(tbl_CleanLeads[[#This Row],[Response_Time_Hours]],6)</f>
        <v>36</v>
      </c>
      <c r="W894" t="str" cm="1">
        <f t="array" ref="W894">IF(Table2[[#This Row],[Interaction_Count_Final]]="","N/A",_xlfn.IFS(Table2[[#This Row],[Interaction_Count_Final]]&lt;=2,"Low",Table2[[#This Row],[Interaction_Count_Final]]&lt;=5,"Medium",Table2[[#This Row],[Interaction_Count_Final]]&gt;=6,"High",TRUE,"CHECK"))</f>
        <v>High</v>
      </c>
      <c r="X894" t="b">
        <f t="shared" si="13"/>
        <v>1</v>
      </c>
      <c r="Y894" t="b">
        <f>tbl_CleanLeads[[#This Row],[Response_Time_Hours]]&gt;24</f>
        <v>1</v>
      </c>
      <c r="Z894" s="13" t="b">
        <f>tbl_CleanLeads[[#This Row],[Response_Time_Hours]]&gt;72</f>
        <v>0</v>
      </c>
      <c r="AA894" s="13" t="b">
        <f>tbl_CleanLeads[[#This Row],[Status_Clean]]="Converted"</f>
        <v>0</v>
      </c>
    </row>
    <row r="895" spans="1:27">
      <c r="A895" t="s">
        <v>63</v>
      </c>
      <c r="B895" t="s">
        <v>2784</v>
      </c>
      <c r="C895" t="s">
        <v>2785</v>
      </c>
      <c r="D895" t="s">
        <v>7258</v>
      </c>
      <c r="E895" t="s">
        <v>469</v>
      </c>
      <c r="F895" t="s">
        <v>71</v>
      </c>
      <c r="G895" s="1">
        <v>45424</v>
      </c>
      <c r="H895" s="8">
        <f>MONTH(tbl_CleanLeads[[#This Row],[Lead_Date_Final]])</f>
        <v>5</v>
      </c>
      <c r="I895" t="s">
        <v>7314</v>
      </c>
      <c r="J895" t="s">
        <v>7271</v>
      </c>
      <c r="K895" t="s">
        <v>7277</v>
      </c>
      <c r="L895">
        <f>WEEKDAY(tbl_CleanLeads[[#This Row],[Lead_Date_Final]],2)</f>
        <v>7</v>
      </c>
      <c r="M895" t="s">
        <v>7293</v>
      </c>
      <c r="N895">
        <v>41.5</v>
      </c>
      <c r="O895" s="7">
        <v>3278.05</v>
      </c>
      <c r="P895">
        <v>7</v>
      </c>
      <c r="Q895" t="s">
        <v>7266</v>
      </c>
      <c r="R895">
        <f>IF(UPPER(TRIM(Table2[[#This Row],[Status_Clean]]))="CONVERTED",1,0)</f>
        <v>0</v>
      </c>
      <c r="S895">
        <f>IF(ISNUMBER(MATCH(UPPER(TRIM(Table2[[#This Row],[Status_Clean]])),{"CONTACTED","QUALIFIED","CONVERTED"},0)),1,0)</f>
        <v>1</v>
      </c>
      <c r="T895" cm="1">
        <f t="array" ref="T895">_xlfn.SWITCH(UPPER(TRIM(Table2[[#This Row],[Status_Clean]])),"NEW",1,"CONTACTED",2,"QUALIFIED",3,"CONVERTED",4,"LOST",5,99)</f>
        <v>3</v>
      </c>
      <c r="U895" t="str" cm="1">
        <f t="array" ref="U895">_xlfn.LET(_xlpm.x,IFERROR(VALUE(Table2[[#This Row],[Response_Time_Hours]]),""),IF(_xlpm.x="","CHECK",_xlfn.IFS(_xlpm.x&lt;=1,"Immediate",_xlpm.x&lt;=6,"Fast",_xlpm.x&lt;=24,"Moderate",_xlpm.x&gt;24,"Delayed")))</f>
        <v>Delayed</v>
      </c>
      <c r="V895">
        <f>FLOOR(tbl_CleanLeads[[#This Row],[Response_Time_Hours]],6)</f>
        <v>36</v>
      </c>
      <c r="W895" t="str" cm="1">
        <f t="array" ref="W895">IF(Table2[[#This Row],[Interaction_Count_Final]]="","N/A",_xlfn.IFS(Table2[[#This Row],[Interaction_Count_Final]]&lt;=2,"Low",Table2[[#This Row],[Interaction_Count_Final]]&lt;=5,"Medium",Table2[[#This Row],[Interaction_Count_Final]]&gt;=6,"High",TRUE,"CHECK"))</f>
        <v>High</v>
      </c>
      <c r="X895" t="b">
        <f t="shared" si="13"/>
        <v>1</v>
      </c>
      <c r="Y895" t="b">
        <f>tbl_CleanLeads[[#This Row],[Response_Time_Hours]]&gt;24</f>
        <v>1</v>
      </c>
      <c r="Z895" s="13" t="b">
        <f>tbl_CleanLeads[[#This Row],[Response_Time_Hours]]&gt;72</f>
        <v>0</v>
      </c>
      <c r="AA895" s="13" t="b">
        <f>tbl_CleanLeads[[#This Row],[Status_Clean]]="Converted"</f>
        <v>0</v>
      </c>
    </row>
    <row r="896" spans="1:27">
      <c r="A896" t="s">
        <v>63</v>
      </c>
      <c r="B896" t="s">
        <v>2786</v>
      </c>
      <c r="C896" t="s">
        <v>2787</v>
      </c>
      <c r="D896" t="s">
        <v>7258</v>
      </c>
      <c r="E896" t="s">
        <v>469</v>
      </c>
      <c r="F896" t="s">
        <v>193</v>
      </c>
      <c r="G896" s="1">
        <v>45428</v>
      </c>
      <c r="H896" s="8">
        <f>MONTH(tbl_CleanLeads[[#This Row],[Lead_Date_Final]])</f>
        <v>5</v>
      </c>
      <c r="I896" t="s">
        <v>7314</v>
      </c>
      <c r="J896" t="s">
        <v>7271</v>
      </c>
      <c r="K896" t="s">
        <v>7277</v>
      </c>
      <c r="L896">
        <f>WEEKDAY(tbl_CleanLeads[[#This Row],[Lead_Date_Final]],2)</f>
        <v>4</v>
      </c>
      <c r="M896" t="s">
        <v>7285</v>
      </c>
      <c r="N896">
        <v>60</v>
      </c>
      <c r="O896" s="7">
        <v>4996.97</v>
      </c>
      <c r="P896">
        <v>12</v>
      </c>
      <c r="Q896" t="s">
        <v>7273</v>
      </c>
      <c r="R896">
        <f>IF(UPPER(TRIM(Table2[[#This Row],[Status_Clean]]))="CONVERTED",1,0)</f>
        <v>0</v>
      </c>
      <c r="S896">
        <f>IF(ISNUMBER(MATCH(UPPER(TRIM(Table2[[#This Row],[Status_Clean]])),{"CONTACTED","QUALIFIED","CONVERTED"},0)),1,0)</f>
        <v>0</v>
      </c>
      <c r="T896" cm="1">
        <f t="array" ref="T896">_xlfn.SWITCH(UPPER(TRIM(Table2[[#This Row],[Status_Clean]])),"NEW",1,"CONTACTED",2,"QUALIFIED",3,"CONVERTED",4,"LOST",5,99)</f>
        <v>1</v>
      </c>
      <c r="U896" t="str" cm="1">
        <f t="array" ref="U896">_xlfn.LET(_xlpm.x,IFERROR(VALUE(Table2[[#This Row],[Response_Time_Hours]]),""),IF(_xlpm.x="","CHECK",_xlfn.IFS(_xlpm.x&lt;=1,"Immediate",_xlpm.x&lt;=6,"Fast",_xlpm.x&lt;=24,"Moderate",_xlpm.x&gt;24,"Delayed")))</f>
        <v>Delayed</v>
      </c>
      <c r="V896">
        <f>FLOOR(tbl_CleanLeads[[#This Row],[Response_Time_Hours]],6)</f>
        <v>60</v>
      </c>
      <c r="W896" t="str" cm="1">
        <f t="array" ref="W896">IF(Table2[[#This Row],[Interaction_Count_Final]]="","N/A",_xlfn.IFS(Table2[[#This Row],[Interaction_Count_Final]]&lt;=2,"Low",Table2[[#This Row],[Interaction_Count_Final]]&lt;=5,"Medium",Table2[[#This Row],[Interaction_Count_Final]]&gt;=6,"High",TRUE,"CHECK"))</f>
        <v>High</v>
      </c>
      <c r="X896" t="b">
        <f t="shared" si="13"/>
        <v>1</v>
      </c>
      <c r="Y896" t="b">
        <f>tbl_CleanLeads[[#This Row],[Response_Time_Hours]]&gt;24</f>
        <v>1</v>
      </c>
      <c r="Z896" s="13" t="b">
        <f>tbl_CleanLeads[[#This Row],[Response_Time_Hours]]&gt;72</f>
        <v>0</v>
      </c>
      <c r="AA896" s="13" t="b">
        <f>tbl_CleanLeads[[#This Row],[Status_Clean]]="Converted"</f>
        <v>0</v>
      </c>
    </row>
    <row r="897" spans="1:27">
      <c r="A897" t="s">
        <v>70</v>
      </c>
      <c r="B897" t="s">
        <v>2789</v>
      </c>
      <c r="C897" t="s">
        <v>2790</v>
      </c>
      <c r="D897" t="s">
        <v>7303</v>
      </c>
      <c r="E897" t="s">
        <v>1356</v>
      </c>
      <c r="F897" t="s">
        <v>250</v>
      </c>
      <c r="G897" s="1">
        <v>45016</v>
      </c>
      <c r="H897" s="8">
        <f>MONTH(tbl_CleanLeads[[#This Row],[Lead_Date_Final]])</f>
        <v>3</v>
      </c>
      <c r="I897" t="s">
        <v>7295</v>
      </c>
      <c r="J897" t="s">
        <v>7263</v>
      </c>
      <c r="K897" t="s">
        <v>7284</v>
      </c>
      <c r="L897">
        <f>WEEKDAY(tbl_CleanLeads[[#This Row],[Lead_Date_Final]],2)</f>
        <v>5</v>
      </c>
      <c r="M897" t="s">
        <v>7312</v>
      </c>
      <c r="N897">
        <v>44</v>
      </c>
      <c r="O897" s="7">
        <v>3090.93</v>
      </c>
      <c r="P897">
        <v>10</v>
      </c>
      <c r="Q897" t="s">
        <v>7266</v>
      </c>
      <c r="R897">
        <f>IF(UPPER(TRIM(Table2[[#This Row],[Status_Clean]]))="CONVERTED",1,0)</f>
        <v>1</v>
      </c>
      <c r="S897">
        <f>IF(ISNUMBER(MATCH(UPPER(TRIM(Table2[[#This Row],[Status_Clean]])),{"CONTACTED","QUALIFIED","CONVERTED"},0)),1,0)</f>
        <v>1</v>
      </c>
      <c r="T897" cm="1">
        <f t="array" ref="T897">_xlfn.SWITCH(UPPER(TRIM(Table2[[#This Row],[Status_Clean]])),"NEW",1,"CONTACTED",2,"QUALIFIED",3,"CONVERTED",4,"LOST",5,99)</f>
        <v>4</v>
      </c>
      <c r="U897" t="str" cm="1">
        <f t="array" ref="U897">_xlfn.LET(_xlpm.x,IFERROR(VALUE(Table2[[#This Row],[Response_Time_Hours]]),""),IF(_xlpm.x="","CHECK",_xlfn.IFS(_xlpm.x&lt;=1,"Immediate",_xlpm.x&lt;=6,"Fast",_xlpm.x&lt;=24,"Moderate",_xlpm.x&gt;24,"Delayed")))</f>
        <v>Delayed</v>
      </c>
      <c r="V897">
        <f>FLOOR(tbl_CleanLeads[[#This Row],[Response_Time_Hours]],6)</f>
        <v>42</v>
      </c>
      <c r="W897" t="str" cm="1">
        <f t="array" ref="W897">IF(Table2[[#This Row],[Interaction_Count_Final]]="","N/A",_xlfn.IFS(Table2[[#This Row],[Interaction_Count_Final]]&lt;=2,"Low",Table2[[#This Row],[Interaction_Count_Final]]&lt;=5,"Medium",Table2[[#This Row],[Interaction_Count_Final]]&gt;=6,"High",TRUE,"CHECK"))</f>
        <v>High</v>
      </c>
      <c r="X897" t="b">
        <f t="shared" si="13"/>
        <v>1</v>
      </c>
      <c r="Y897" t="b">
        <f>tbl_CleanLeads[[#This Row],[Response_Time_Hours]]&gt;24</f>
        <v>1</v>
      </c>
      <c r="Z897" s="13" t="b">
        <f>tbl_CleanLeads[[#This Row],[Response_Time_Hours]]&gt;72</f>
        <v>0</v>
      </c>
      <c r="AA897" s="13" t="b">
        <f>tbl_CleanLeads[[#This Row],[Status_Clean]]="Converted"</f>
        <v>1</v>
      </c>
    </row>
    <row r="898" spans="1:27">
      <c r="A898" t="s">
        <v>70</v>
      </c>
      <c r="B898" t="s">
        <v>2791</v>
      </c>
      <c r="C898" t="s">
        <v>2792</v>
      </c>
      <c r="D898" t="s">
        <v>7268</v>
      </c>
      <c r="E898" t="s">
        <v>447</v>
      </c>
      <c r="F898" t="s">
        <v>173</v>
      </c>
      <c r="G898" s="1">
        <v>45484</v>
      </c>
      <c r="H898" s="8">
        <f>MONTH(tbl_CleanLeads[[#This Row],[Lead_Date_Final]])</f>
        <v>7</v>
      </c>
      <c r="I898" t="s">
        <v>7305</v>
      </c>
      <c r="J898" t="s">
        <v>7271</v>
      </c>
      <c r="K898" t="s">
        <v>7288</v>
      </c>
      <c r="L898">
        <f>WEEKDAY(tbl_CleanLeads[[#This Row],[Lead_Date_Final]],2)</f>
        <v>4</v>
      </c>
      <c r="M898" t="s">
        <v>7285</v>
      </c>
      <c r="N898">
        <v>27.5</v>
      </c>
      <c r="O898" s="7">
        <v>3966.55</v>
      </c>
      <c r="P898">
        <v>16</v>
      </c>
      <c r="Q898" t="s">
        <v>7273</v>
      </c>
      <c r="R898">
        <f>IF(UPPER(TRIM(Table2[[#This Row],[Status_Clean]]))="CONVERTED",1,0)</f>
        <v>0</v>
      </c>
      <c r="S898">
        <f>IF(ISNUMBER(MATCH(UPPER(TRIM(Table2[[#This Row],[Status_Clean]])),{"CONTACTED","QUALIFIED","CONVERTED"},0)),1,0)</f>
        <v>0</v>
      </c>
      <c r="T898" cm="1">
        <f t="array" ref="T898">_xlfn.SWITCH(UPPER(TRIM(Table2[[#This Row],[Status_Clean]])),"NEW",1,"CONTACTED",2,"QUALIFIED",3,"CONVERTED",4,"LOST",5,99)</f>
        <v>5</v>
      </c>
      <c r="U898" t="str" cm="1">
        <f t="array" ref="U898">_xlfn.LET(_xlpm.x,IFERROR(VALUE(Table2[[#This Row],[Response_Time_Hours]]),""),IF(_xlpm.x="","CHECK",_xlfn.IFS(_xlpm.x&lt;=1,"Immediate",_xlpm.x&lt;=6,"Fast",_xlpm.x&lt;=24,"Moderate",_xlpm.x&gt;24,"Delayed")))</f>
        <v>Delayed</v>
      </c>
      <c r="V898">
        <f>FLOOR(tbl_CleanLeads[[#This Row],[Response_Time_Hours]],6)</f>
        <v>24</v>
      </c>
      <c r="W898" t="str" cm="1">
        <f t="array" ref="W898">IF(Table2[[#This Row],[Interaction_Count_Final]]="","N/A",_xlfn.IFS(Table2[[#This Row],[Interaction_Count_Final]]&lt;=2,"Low",Table2[[#This Row],[Interaction_Count_Final]]&lt;=5,"Medium",Table2[[#This Row],[Interaction_Count_Final]]&gt;=6,"High",TRUE,"CHECK"))</f>
        <v>High</v>
      </c>
      <c r="X898" t="b">
        <f t="shared" ref="X898:X961" si="14">COUNTIF($A:$A,$A898)&gt;1</f>
        <v>1</v>
      </c>
      <c r="Y898" t="b">
        <f>tbl_CleanLeads[[#This Row],[Response_Time_Hours]]&gt;24</f>
        <v>1</v>
      </c>
      <c r="Z898" s="13" t="b">
        <f>tbl_CleanLeads[[#This Row],[Response_Time_Hours]]&gt;72</f>
        <v>0</v>
      </c>
      <c r="AA898" s="13" t="b">
        <f>tbl_CleanLeads[[#This Row],[Status_Clean]]="Converted"</f>
        <v>0</v>
      </c>
    </row>
    <row r="899" spans="1:27">
      <c r="A899" t="s">
        <v>63</v>
      </c>
      <c r="B899" t="s">
        <v>2794</v>
      </c>
      <c r="C899" t="s">
        <v>2795</v>
      </c>
      <c r="D899" t="s">
        <v>7274</v>
      </c>
      <c r="E899" t="s">
        <v>1356</v>
      </c>
      <c r="F899" t="s">
        <v>125</v>
      </c>
      <c r="G899" s="1">
        <v>44949</v>
      </c>
      <c r="H899" s="8">
        <f>MONTH(tbl_CleanLeads[[#This Row],[Lead_Date_Final]])</f>
        <v>1</v>
      </c>
      <c r="I899" t="s">
        <v>7317</v>
      </c>
      <c r="J899" t="s">
        <v>7263</v>
      </c>
      <c r="K899" t="s">
        <v>7284</v>
      </c>
      <c r="L899">
        <f>WEEKDAY(tbl_CleanLeads[[#This Row],[Lead_Date_Final]],2)</f>
        <v>1</v>
      </c>
      <c r="M899" t="s">
        <v>7298</v>
      </c>
      <c r="N899">
        <v>52.800000000000004</v>
      </c>
      <c r="O899" s="7">
        <v>4180.97</v>
      </c>
      <c r="P899" t="s">
        <v>232</v>
      </c>
      <c r="Q899" t="s">
        <v>7273</v>
      </c>
      <c r="R899">
        <f>IF(UPPER(TRIM(Table2[[#This Row],[Status_Clean]]))="CONVERTED",1,0)</f>
        <v>0</v>
      </c>
      <c r="S899">
        <f>IF(ISNUMBER(MATCH(UPPER(TRIM(Table2[[#This Row],[Status_Clean]])),{"CONTACTED","QUALIFIED","CONVERTED"},0)),1,0)</f>
        <v>1</v>
      </c>
      <c r="T899" cm="1">
        <f t="array" ref="T899">_xlfn.SWITCH(UPPER(TRIM(Table2[[#This Row],[Status_Clean]])),"NEW",1,"CONTACTED",2,"QUALIFIED",3,"CONVERTED",4,"LOST",5,99)</f>
        <v>2</v>
      </c>
      <c r="U899" t="str" cm="1">
        <f t="array" ref="U899">_xlfn.LET(_xlpm.x,IFERROR(VALUE(Table2[[#This Row],[Response_Time_Hours]]),""),IF(_xlpm.x="","CHECK",_xlfn.IFS(_xlpm.x&lt;=1,"Immediate",_xlpm.x&lt;=6,"Fast",_xlpm.x&lt;=24,"Moderate",_xlpm.x&gt;24,"Delayed")))</f>
        <v>Delayed</v>
      </c>
      <c r="V899">
        <f>FLOOR(tbl_CleanLeads[[#This Row],[Response_Time_Hours]],6)</f>
        <v>48</v>
      </c>
      <c r="W899" t="str" cm="1">
        <f t="array" ref="W899">IF(Table2[[#This Row],[Interaction_Count_Final]]="","N/A",_xlfn.IFS(Table2[[#This Row],[Interaction_Count_Final]]&lt;=2,"Low",Table2[[#This Row],[Interaction_Count_Final]]&lt;=5,"Medium",Table2[[#This Row],[Interaction_Count_Final]]&gt;=6,"High",TRUE,"CHECK"))</f>
        <v>High</v>
      </c>
      <c r="X899" t="b">
        <f t="shared" si="14"/>
        <v>1</v>
      </c>
      <c r="Y899" t="b">
        <f>tbl_CleanLeads[[#This Row],[Response_Time_Hours]]&gt;24</f>
        <v>1</v>
      </c>
      <c r="Z899" s="13" t="b">
        <f>tbl_CleanLeads[[#This Row],[Response_Time_Hours]]&gt;72</f>
        <v>0</v>
      </c>
      <c r="AA899" s="13" t="b">
        <f>tbl_CleanLeads[[#This Row],[Status_Clean]]="Converted"</f>
        <v>0</v>
      </c>
    </row>
    <row r="900" spans="1:27">
      <c r="A900" t="s">
        <v>70</v>
      </c>
      <c r="B900" t="s">
        <v>2797</v>
      </c>
      <c r="C900" t="s">
        <v>2798</v>
      </c>
      <c r="D900" t="s">
        <v>7268</v>
      </c>
      <c r="E900" t="s">
        <v>254</v>
      </c>
      <c r="F900" t="s">
        <v>173</v>
      </c>
      <c r="G900" s="1">
        <v>44939</v>
      </c>
      <c r="H900" s="8">
        <f>MONTH(tbl_CleanLeads[[#This Row],[Lead_Date_Final]])</f>
        <v>1</v>
      </c>
      <c r="I900" t="s">
        <v>7317</v>
      </c>
      <c r="J900" t="s">
        <v>7263</v>
      </c>
      <c r="K900" t="s">
        <v>7284</v>
      </c>
      <c r="L900">
        <f>WEEKDAY(tbl_CleanLeads[[#This Row],[Lead_Date_Final]],2)</f>
        <v>5</v>
      </c>
      <c r="M900" t="s">
        <v>7312</v>
      </c>
      <c r="N900">
        <v>35.4</v>
      </c>
      <c r="O900" s="7">
        <v>3149.4</v>
      </c>
      <c r="P900">
        <v>36</v>
      </c>
      <c r="Q900" t="s">
        <v>7266</v>
      </c>
      <c r="R900">
        <f>IF(UPPER(TRIM(Table2[[#This Row],[Status_Clean]]))="CONVERTED",1,0)</f>
        <v>0</v>
      </c>
      <c r="S900">
        <f>IF(ISNUMBER(MATCH(UPPER(TRIM(Table2[[#This Row],[Status_Clean]])),{"CONTACTED","QUALIFIED","CONVERTED"},0)),1,0)</f>
        <v>0</v>
      </c>
      <c r="T900" cm="1">
        <f t="array" ref="T900">_xlfn.SWITCH(UPPER(TRIM(Table2[[#This Row],[Status_Clean]])),"NEW",1,"CONTACTED",2,"QUALIFIED",3,"CONVERTED",4,"LOST",5,99)</f>
        <v>5</v>
      </c>
      <c r="U900" t="str" cm="1">
        <f t="array" ref="U900">_xlfn.LET(_xlpm.x,IFERROR(VALUE(Table2[[#This Row],[Response_Time_Hours]]),""),IF(_xlpm.x="","CHECK",_xlfn.IFS(_xlpm.x&lt;=1,"Immediate",_xlpm.x&lt;=6,"Fast",_xlpm.x&lt;=24,"Moderate",_xlpm.x&gt;24,"Delayed")))</f>
        <v>Delayed</v>
      </c>
      <c r="V900">
        <f>FLOOR(tbl_CleanLeads[[#This Row],[Response_Time_Hours]],6)</f>
        <v>30</v>
      </c>
      <c r="W900" t="str" cm="1">
        <f t="array" ref="W900">IF(Table2[[#This Row],[Interaction_Count_Final]]="","N/A",_xlfn.IFS(Table2[[#This Row],[Interaction_Count_Final]]&lt;=2,"Low",Table2[[#This Row],[Interaction_Count_Final]]&lt;=5,"Medium",Table2[[#This Row],[Interaction_Count_Final]]&gt;=6,"High",TRUE,"CHECK"))</f>
        <v>High</v>
      </c>
      <c r="X900" t="b">
        <f t="shared" si="14"/>
        <v>1</v>
      </c>
      <c r="Y900" t="b">
        <f>tbl_CleanLeads[[#This Row],[Response_Time_Hours]]&gt;24</f>
        <v>1</v>
      </c>
      <c r="Z900" s="13" t="b">
        <f>tbl_CleanLeads[[#This Row],[Response_Time_Hours]]&gt;72</f>
        <v>0</v>
      </c>
      <c r="AA900" s="13" t="b">
        <f>tbl_CleanLeads[[#This Row],[Status_Clean]]="Converted"</f>
        <v>0</v>
      </c>
    </row>
    <row r="901" spans="1:27">
      <c r="A901" t="s">
        <v>90</v>
      </c>
      <c r="B901" t="s">
        <v>2800</v>
      </c>
      <c r="C901" t="s">
        <v>2801</v>
      </c>
      <c r="D901" t="s">
        <v>7274</v>
      </c>
      <c r="E901" t="s">
        <v>222</v>
      </c>
      <c r="F901" t="s">
        <v>125</v>
      </c>
      <c r="G901" s="1">
        <v>45101</v>
      </c>
      <c r="H901" s="8">
        <f>MONTH(tbl_CleanLeads[[#This Row],[Lead_Date_Final]])</f>
        <v>6</v>
      </c>
      <c r="I901" t="s">
        <v>7276</v>
      </c>
      <c r="J901" t="s">
        <v>7263</v>
      </c>
      <c r="K901" t="s">
        <v>7277</v>
      </c>
      <c r="L901">
        <f>WEEKDAY(tbl_CleanLeads[[#This Row],[Lead_Date_Final]],2)</f>
        <v>6</v>
      </c>
      <c r="M901" t="s">
        <v>7278</v>
      </c>
      <c r="N901">
        <v>62.9</v>
      </c>
      <c r="O901" s="7">
        <v>2133.58</v>
      </c>
      <c r="P901">
        <v>30</v>
      </c>
      <c r="Q901" t="s">
        <v>7266</v>
      </c>
      <c r="R901">
        <f>IF(UPPER(TRIM(Table2[[#This Row],[Status_Clean]]))="CONVERTED",1,0)</f>
        <v>0</v>
      </c>
      <c r="S901">
        <f>IF(ISNUMBER(MATCH(UPPER(TRIM(Table2[[#This Row],[Status_Clean]])),{"CONTACTED","QUALIFIED","CONVERTED"},0)),1,0)</f>
        <v>1</v>
      </c>
      <c r="T901" cm="1">
        <f t="array" ref="T901">_xlfn.SWITCH(UPPER(TRIM(Table2[[#This Row],[Status_Clean]])),"NEW",1,"CONTACTED",2,"QUALIFIED",3,"CONVERTED",4,"LOST",5,99)</f>
        <v>2</v>
      </c>
      <c r="U901" t="str" cm="1">
        <f t="array" ref="U901">_xlfn.LET(_xlpm.x,IFERROR(VALUE(Table2[[#This Row],[Response_Time_Hours]]),""),IF(_xlpm.x="","CHECK",_xlfn.IFS(_xlpm.x&lt;=1,"Immediate",_xlpm.x&lt;=6,"Fast",_xlpm.x&lt;=24,"Moderate",_xlpm.x&gt;24,"Delayed")))</f>
        <v>Delayed</v>
      </c>
      <c r="V901">
        <f>FLOOR(tbl_CleanLeads[[#This Row],[Response_Time_Hours]],6)</f>
        <v>60</v>
      </c>
      <c r="W901" t="str" cm="1">
        <f t="array" ref="W901">IF(Table2[[#This Row],[Interaction_Count_Final]]="","N/A",_xlfn.IFS(Table2[[#This Row],[Interaction_Count_Final]]&lt;=2,"Low",Table2[[#This Row],[Interaction_Count_Final]]&lt;=5,"Medium",Table2[[#This Row],[Interaction_Count_Final]]&gt;=6,"High",TRUE,"CHECK"))</f>
        <v>High</v>
      </c>
      <c r="X901" t="b">
        <f t="shared" si="14"/>
        <v>1</v>
      </c>
      <c r="Y901" t="b">
        <f>tbl_CleanLeads[[#This Row],[Response_Time_Hours]]&gt;24</f>
        <v>1</v>
      </c>
      <c r="Z901" s="13" t="b">
        <f>tbl_CleanLeads[[#This Row],[Response_Time_Hours]]&gt;72</f>
        <v>0</v>
      </c>
      <c r="AA901" s="13" t="b">
        <f>tbl_CleanLeads[[#This Row],[Status_Clean]]="Converted"</f>
        <v>0</v>
      </c>
    </row>
    <row r="902" spans="1:27">
      <c r="A902" t="s">
        <v>90</v>
      </c>
      <c r="B902" t="s">
        <v>2803</v>
      </c>
      <c r="C902" t="s">
        <v>2804</v>
      </c>
      <c r="D902" t="s">
        <v>7280</v>
      </c>
      <c r="E902" t="s">
        <v>1356</v>
      </c>
      <c r="F902" t="s">
        <v>193</v>
      </c>
      <c r="G902" s="1">
        <v>44948</v>
      </c>
      <c r="H902" s="8">
        <f>MONTH(tbl_CleanLeads[[#This Row],[Lead_Date_Final]])</f>
        <v>1</v>
      </c>
      <c r="I902" t="s">
        <v>7317</v>
      </c>
      <c r="J902" t="s">
        <v>7263</v>
      </c>
      <c r="K902" t="s">
        <v>7284</v>
      </c>
      <c r="L902">
        <f>WEEKDAY(tbl_CleanLeads[[#This Row],[Lead_Date_Final]],2)</f>
        <v>7</v>
      </c>
      <c r="M902" t="s">
        <v>7293</v>
      </c>
      <c r="N902">
        <v>0.5</v>
      </c>
      <c r="O902" s="7">
        <v>4239.7299999999996</v>
      </c>
      <c r="P902">
        <v>28</v>
      </c>
      <c r="Q902" t="s">
        <v>7273</v>
      </c>
      <c r="R902">
        <f>IF(UPPER(TRIM(Table2[[#This Row],[Status_Clean]]))="CONVERTED",1,0)</f>
        <v>0</v>
      </c>
      <c r="S902">
        <f>IF(ISNUMBER(MATCH(UPPER(TRIM(Table2[[#This Row],[Status_Clean]])),{"CONTACTED","QUALIFIED","CONVERTED"},0)),1,0)</f>
        <v>0</v>
      </c>
      <c r="T902" cm="1">
        <f t="array" ref="T902">_xlfn.SWITCH(UPPER(TRIM(Table2[[#This Row],[Status_Clean]])),"NEW",1,"CONTACTED",2,"QUALIFIED",3,"CONVERTED",4,"LOST",5,99)</f>
        <v>1</v>
      </c>
      <c r="U902" t="str" cm="1">
        <f t="array" ref="U902">_xlfn.LET(_xlpm.x,IFERROR(VALUE(Table2[[#This Row],[Response_Time_Hours]]),""),IF(_xlpm.x="","CHECK",_xlfn.IFS(_xlpm.x&lt;=1,"Immediate",_xlpm.x&lt;=6,"Fast",_xlpm.x&lt;=24,"Moderate",_xlpm.x&gt;24,"Delayed")))</f>
        <v>Immediate</v>
      </c>
      <c r="V902">
        <f>FLOOR(tbl_CleanLeads[[#This Row],[Response_Time_Hours]],6)</f>
        <v>0</v>
      </c>
      <c r="W902" t="str" cm="1">
        <f t="array" ref="W902">IF(Table2[[#This Row],[Interaction_Count_Final]]="","N/A",_xlfn.IFS(Table2[[#This Row],[Interaction_Count_Final]]&lt;=2,"Low",Table2[[#This Row],[Interaction_Count_Final]]&lt;=5,"Medium",Table2[[#This Row],[Interaction_Count_Final]]&gt;=6,"High",TRUE,"CHECK"))</f>
        <v>High</v>
      </c>
      <c r="X902" t="b">
        <f t="shared" si="14"/>
        <v>1</v>
      </c>
      <c r="Y902" t="b">
        <f>tbl_CleanLeads[[#This Row],[Response_Time_Hours]]&gt;24</f>
        <v>0</v>
      </c>
      <c r="Z902" s="13" t="b">
        <f>tbl_CleanLeads[[#This Row],[Response_Time_Hours]]&gt;72</f>
        <v>0</v>
      </c>
      <c r="AA902" s="13" t="b">
        <f>tbl_CleanLeads[[#This Row],[Status_Clean]]="Converted"</f>
        <v>0</v>
      </c>
    </row>
    <row r="903" spans="1:27">
      <c r="A903" t="s">
        <v>70</v>
      </c>
      <c r="B903" t="s">
        <v>2807</v>
      </c>
      <c r="C903" t="s">
        <v>8037</v>
      </c>
      <c r="D903" t="s">
        <v>7303</v>
      </c>
      <c r="E903" t="s">
        <v>363</v>
      </c>
      <c r="F903" t="s">
        <v>193</v>
      </c>
      <c r="G903" s="1">
        <v>45606</v>
      </c>
      <c r="H903" s="8">
        <f>MONTH(tbl_CleanLeads[[#This Row],[Lead_Date_Final]])</f>
        <v>11</v>
      </c>
      <c r="I903" t="s">
        <v>7300</v>
      </c>
      <c r="J903" t="s">
        <v>7271</v>
      </c>
      <c r="K903" t="s">
        <v>7264</v>
      </c>
      <c r="L903">
        <f>WEEKDAY(tbl_CleanLeads[[#This Row],[Lead_Date_Final]],2)</f>
        <v>7</v>
      </c>
      <c r="M903" t="s">
        <v>7293</v>
      </c>
      <c r="N903">
        <v>34.4</v>
      </c>
      <c r="O903" s="7">
        <v>2762.84</v>
      </c>
      <c r="P903">
        <v>21</v>
      </c>
      <c r="Q903" t="s">
        <v>7266</v>
      </c>
      <c r="R903">
        <f>IF(UPPER(TRIM(Table2[[#This Row],[Status_Clean]]))="CONVERTED",1,0)</f>
        <v>0</v>
      </c>
      <c r="S903">
        <f>IF(ISNUMBER(MATCH(UPPER(TRIM(Table2[[#This Row],[Status_Clean]])),{"CONTACTED","QUALIFIED","CONVERTED"},0)),1,0)</f>
        <v>0</v>
      </c>
      <c r="T903" cm="1">
        <f t="array" ref="T903">_xlfn.SWITCH(UPPER(TRIM(Table2[[#This Row],[Status_Clean]])),"NEW",1,"CONTACTED",2,"QUALIFIED",3,"CONVERTED",4,"LOST",5,99)</f>
        <v>1</v>
      </c>
      <c r="U903" t="str" cm="1">
        <f t="array" ref="U903">_xlfn.LET(_xlpm.x,IFERROR(VALUE(Table2[[#This Row],[Response_Time_Hours]]),""),IF(_xlpm.x="","CHECK",_xlfn.IFS(_xlpm.x&lt;=1,"Immediate",_xlpm.x&lt;=6,"Fast",_xlpm.x&lt;=24,"Moderate",_xlpm.x&gt;24,"Delayed")))</f>
        <v>Delayed</v>
      </c>
      <c r="V903">
        <f>FLOOR(tbl_CleanLeads[[#This Row],[Response_Time_Hours]],6)</f>
        <v>30</v>
      </c>
      <c r="W903" t="str" cm="1">
        <f t="array" ref="W903">IF(Table2[[#This Row],[Interaction_Count_Final]]="","N/A",_xlfn.IFS(Table2[[#This Row],[Interaction_Count_Final]]&lt;=2,"Low",Table2[[#This Row],[Interaction_Count_Final]]&lt;=5,"Medium",Table2[[#This Row],[Interaction_Count_Final]]&gt;=6,"High",TRUE,"CHECK"))</f>
        <v>High</v>
      </c>
      <c r="X903" t="b">
        <f t="shared" si="14"/>
        <v>1</v>
      </c>
      <c r="Y903" t="b">
        <f>tbl_CleanLeads[[#This Row],[Response_Time_Hours]]&gt;24</f>
        <v>1</v>
      </c>
      <c r="Z903" s="13" t="b">
        <f>tbl_CleanLeads[[#This Row],[Response_Time_Hours]]&gt;72</f>
        <v>0</v>
      </c>
      <c r="AA903" s="13" t="b">
        <f>tbl_CleanLeads[[#This Row],[Status_Clean]]="Converted"</f>
        <v>0</v>
      </c>
    </row>
    <row r="904" spans="1:27">
      <c r="A904" t="s">
        <v>90</v>
      </c>
      <c r="B904" t="s">
        <v>2811</v>
      </c>
      <c r="C904" t="s">
        <v>2812</v>
      </c>
      <c r="D904" t="s">
        <v>7280</v>
      </c>
      <c r="E904" t="s">
        <v>311</v>
      </c>
      <c r="F904" t="s">
        <v>71</v>
      </c>
      <c r="G904" s="1">
        <v>45195</v>
      </c>
      <c r="H904" s="8">
        <f>MONTH(tbl_CleanLeads[[#This Row],[Lead_Date_Final]])</f>
        <v>9</v>
      </c>
      <c r="I904" t="s">
        <v>7287</v>
      </c>
      <c r="J904" t="s">
        <v>7263</v>
      </c>
      <c r="K904" t="s">
        <v>7288</v>
      </c>
      <c r="L904">
        <f>WEEKDAY(tbl_CleanLeads[[#This Row],[Lead_Date_Final]],2)</f>
        <v>2</v>
      </c>
      <c r="M904" t="s">
        <v>7265</v>
      </c>
      <c r="N904">
        <v>23.2</v>
      </c>
      <c r="O904" s="7">
        <v>3481.48</v>
      </c>
      <c r="P904">
        <v>45</v>
      </c>
      <c r="Q904" t="s">
        <v>7266</v>
      </c>
      <c r="R904">
        <f>IF(UPPER(TRIM(Table2[[#This Row],[Status_Clean]]))="CONVERTED",1,0)</f>
        <v>0</v>
      </c>
      <c r="S904">
        <f>IF(ISNUMBER(MATCH(UPPER(TRIM(Table2[[#This Row],[Status_Clean]])),{"CONTACTED","QUALIFIED","CONVERTED"},0)),1,0)</f>
        <v>1</v>
      </c>
      <c r="T904" cm="1">
        <f t="array" ref="T904">_xlfn.SWITCH(UPPER(TRIM(Table2[[#This Row],[Status_Clean]])),"NEW",1,"CONTACTED",2,"QUALIFIED",3,"CONVERTED",4,"LOST",5,99)</f>
        <v>3</v>
      </c>
      <c r="U904" t="str" cm="1">
        <f t="array" ref="U904">_xlfn.LET(_xlpm.x,IFERROR(VALUE(Table2[[#This Row],[Response_Time_Hours]]),""),IF(_xlpm.x="","CHECK",_xlfn.IFS(_xlpm.x&lt;=1,"Immediate",_xlpm.x&lt;=6,"Fast",_xlpm.x&lt;=24,"Moderate",_xlpm.x&gt;24,"Delayed")))</f>
        <v>Moderate</v>
      </c>
      <c r="V904">
        <f>FLOOR(tbl_CleanLeads[[#This Row],[Response_Time_Hours]],6)</f>
        <v>18</v>
      </c>
      <c r="W904" t="str" cm="1">
        <f t="array" ref="W904">IF(Table2[[#This Row],[Interaction_Count_Final]]="","N/A",_xlfn.IFS(Table2[[#This Row],[Interaction_Count_Final]]&lt;=2,"Low",Table2[[#This Row],[Interaction_Count_Final]]&lt;=5,"Medium",Table2[[#This Row],[Interaction_Count_Final]]&gt;=6,"High",TRUE,"CHECK"))</f>
        <v>High</v>
      </c>
      <c r="X904" t="b">
        <f t="shared" si="14"/>
        <v>1</v>
      </c>
      <c r="Y904" t="b">
        <f>tbl_CleanLeads[[#This Row],[Response_Time_Hours]]&gt;24</f>
        <v>0</v>
      </c>
      <c r="Z904" s="13" t="b">
        <f>tbl_CleanLeads[[#This Row],[Response_Time_Hours]]&gt;72</f>
        <v>0</v>
      </c>
      <c r="AA904" s="13" t="b">
        <f>tbl_CleanLeads[[#This Row],[Status_Clean]]="Converted"</f>
        <v>0</v>
      </c>
    </row>
    <row r="905" spans="1:27">
      <c r="A905" t="s">
        <v>90</v>
      </c>
      <c r="B905" t="s">
        <v>2814</v>
      </c>
      <c r="C905" t="s">
        <v>2815</v>
      </c>
      <c r="D905" t="s">
        <v>7258</v>
      </c>
      <c r="E905" t="s">
        <v>254</v>
      </c>
      <c r="F905" t="s">
        <v>193</v>
      </c>
      <c r="G905" s="1">
        <v>44940</v>
      </c>
      <c r="H905" s="8">
        <f>MONTH(tbl_CleanLeads[[#This Row],[Lead_Date_Final]])</f>
        <v>1</v>
      </c>
      <c r="I905" t="s">
        <v>7317</v>
      </c>
      <c r="J905" t="s">
        <v>7263</v>
      </c>
      <c r="K905" t="s">
        <v>7284</v>
      </c>
      <c r="L905">
        <f>WEEKDAY(tbl_CleanLeads[[#This Row],[Lead_Date_Final]],2)</f>
        <v>6</v>
      </c>
      <c r="M905" t="s">
        <v>7278</v>
      </c>
      <c r="N905">
        <v>59</v>
      </c>
      <c r="O905" s="7">
        <v>3375.93</v>
      </c>
      <c r="P905">
        <v>42</v>
      </c>
      <c r="Q905" t="s">
        <v>7266</v>
      </c>
      <c r="R905">
        <f>IF(UPPER(TRIM(Table2[[#This Row],[Status_Clean]]))="CONVERTED",1,0)</f>
        <v>0</v>
      </c>
      <c r="S905">
        <f>IF(ISNUMBER(MATCH(UPPER(TRIM(Table2[[#This Row],[Status_Clean]])),{"CONTACTED","QUALIFIED","CONVERTED"},0)),1,0)</f>
        <v>0</v>
      </c>
      <c r="T905" cm="1">
        <f t="array" ref="T905">_xlfn.SWITCH(UPPER(TRIM(Table2[[#This Row],[Status_Clean]])),"NEW",1,"CONTACTED",2,"QUALIFIED",3,"CONVERTED",4,"LOST",5,99)</f>
        <v>1</v>
      </c>
      <c r="U905" t="str" cm="1">
        <f t="array" ref="U905">_xlfn.LET(_xlpm.x,IFERROR(VALUE(Table2[[#This Row],[Response_Time_Hours]]),""),IF(_xlpm.x="","CHECK",_xlfn.IFS(_xlpm.x&lt;=1,"Immediate",_xlpm.x&lt;=6,"Fast",_xlpm.x&lt;=24,"Moderate",_xlpm.x&gt;24,"Delayed")))</f>
        <v>Delayed</v>
      </c>
      <c r="V905">
        <f>FLOOR(tbl_CleanLeads[[#This Row],[Response_Time_Hours]],6)</f>
        <v>54</v>
      </c>
      <c r="W905" t="str" cm="1">
        <f t="array" ref="W905">IF(Table2[[#This Row],[Interaction_Count_Final]]="","N/A",_xlfn.IFS(Table2[[#This Row],[Interaction_Count_Final]]&lt;=2,"Low",Table2[[#This Row],[Interaction_Count_Final]]&lt;=5,"Medium",Table2[[#This Row],[Interaction_Count_Final]]&gt;=6,"High",TRUE,"CHECK"))</f>
        <v>High</v>
      </c>
      <c r="X905" t="b">
        <f t="shared" si="14"/>
        <v>1</v>
      </c>
      <c r="Y905" t="b">
        <f>tbl_CleanLeads[[#This Row],[Response_Time_Hours]]&gt;24</f>
        <v>1</v>
      </c>
      <c r="Z905" s="13" t="b">
        <f>tbl_CleanLeads[[#This Row],[Response_Time_Hours]]&gt;72</f>
        <v>0</v>
      </c>
      <c r="AA905" s="13" t="b">
        <f>tbl_CleanLeads[[#This Row],[Status_Clean]]="Converted"</f>
        <v>0</v>
      </c>
    </row>
    <row r="906" spans="1:27">
      <c r="A906" t="s">
        <v>90</v>
      </c>
      <c r="B906" t="s">
        <v>2817</v>
      </c>
      <c r="C906" t="s">
        <v>2818</v>
      </c>
      <c r="D906" t="s">
        <v>7280</v>
      </c>
      <c r="E906" t="s">
        <v>447</v>
      </c>
      <c r="F906" t="s">
        <v>193</v>
      </c>
      <c r="G906" s="1">
        <v>45343</v>
      </c>
      <c r="H906" s="8">
        <f>MONTH(tbl_CleanLeads[[#This Row],[Lead_Date_Final]])</f>
        <v>2</v>
      </c>
      <c r="I906" t="s">
        <v>7283</v>
      </c>
      <c r="J906" t="s">
        <v>7271</v>
      </c>
      <c r="K906" t="s">
        <v>7284</v>
      </c>
      <c r="L906">
        <f>WEEKDAY(tbl_CleanLeads[[#This Row],[Lead_Date_Final]],2)</f>
        <v>3</v>
      </c>
      <c r="M906" t="s">
        <v>7272</v>
      </c>
      <c r="N906">
        <v>14.8</v>
      </c>
      <c r="O906" s="7">
        <v>4643.41</v>
      </c>
      <c r="P906">
        <v>30</v>
      </c>
      <c r="Q906" t="s">
        <v>7273</v>
      </c>
      <c r="R906">
        <f>IF(UPPER(TRIM(Table2[[#This Row],[Status_Clean]]))="CONVERTED",1,0)</f>
        <v>0</v>
      </c>
      <c r="S906">
        <f>IF(ISNUMBER(MATCH(UPPER(TRIM(Table2[[#This Row],[Status_Clean]])),{"CONTACTED","QUALIFIED","CONVERTED"},0)),1,0)</f>
        <v>0</v>
      </c>
      <c r="T906" cm="1">
        <f t="array" ref="T906">_xlfn.SWITCH(UPPER(TRIM(Table2[[#This Row],[Status_Clean]])),"NEW",1,"CONTACTED",2,"QUALIFIED",3,"CONVERTED",4,"LOST",5,99)</f>
        <v>1</v>
      </c>
      <c r="U906" t="str" cm="1">
        <f t="array" ref="U906">_xlfn.LET(_xlpm.x,IFERROR(VALUE(Table2[[#This Row],[Response_Time_Hours]]),""),IF(_xlpm.x="","CHECK",_xlfn.IFS(_xlpm.x&lt;=1,"Immediate",_xlpm.x&lt;=6,"Fast",_xlpm.x&lt;=24,"Moderate",_xlpm.x&gt;24,"Delayed")))</f>
        <v>Moderate</v>
      </c>
      <c r="V906">
        <f>FLOOR(tbl_CleanLeads[[#This Row],[Response_Time_Hours]],6)</f>
        <v>12</v>
      </c>
      <c r="W906" t="str" cm="1">
        <f t="array" ref="W906">IF(Table2[[#This Row],[Interaction_Count_Final]]="","N/A",_xlfn.IFS(Table2[[#This Row],[Interaction_Count_Final]]&lt;=2,"Low",Table2[[#This Row],[Interaction_Count_Final]]&lt;=5,"Medium",Table2[[#This Row],[Interaction_Count_Final]]&gt;=6,"High",TRUE,"CHECK"))</f>
        <v>High</v>
      </c>
      <c r="X906" t="b">
        <f t="shared" si="14"/>
        <v>1</v>
      </c>
      <c r="Y906" t="b">
        <f>tbl_CleanLeads[[#This Row],[Response_Time_Hours]]&gt;24</f>
        <v>0</v>
      </c>
      <c r="Z906" s="13" t="b">
        <f>tbl_CleanLeads[[#This Row],[Response_Time_Hours]]&gt;72</f>
        <v>0</v>
      </c>
      <c r="AA906" s="13" t="b">
        <f>tbl_CleanLeads[[#This Row],[Status_Clean]]="Converted"</f>
        <v>0</v>
      </c>
    </row>
    <row r="907" spans="1:27">
      <c r="A907" t="s">
        <v>70</v>
      </c>
      <c r="B907" t="s">
        <v>2819</v>
      </c>
      <c r="C907" t="s">
        <v>8040</v>
      </c>
      <c r="D907" t="s">
        <v>7274</v>
      </c>
      <c r="E907" t="s">
        <v>101</v>
      </c>
      <c r="F907" t="s">
        <v>125</v>
      </c>
      <c r="G907" s="1">
        <v>45492</v>
      </c>
      <c r="H907" s="8">
        <f>MONTH(tbl_CleanLeads[[#This Row],[Lead_Date_Final]])</f>
        <v>7</v>
      </c>
      <c r="I907" t="s">
        <v>7305</v>
      </c>
      <c r="J907" t="s">
        <v>7271</v>
      </c>
      <c r="K907" t="s">
        <v>7288</v>
      </c>
      <c r="L907">
        <f>WEEKDAY(tbl_CleanLeads[[#This Row],[Lead_Date_Final]],2)</f>
        <v>5</v>
      </c>
      <c r="M907" t="s">
        <v>7312</v>
      </c>
      <c r="N907">
        <v>22.5</v>
      </c>
      <c r="O907" s="7">
        <v>1911.38</v>
      </c>
      <c r="P907">
        <v>14</v>
      </c>
      <c r="Q907" t="s">
        <v>7289</v>
      </c>
      <c r="R907">
        <f>IF(UPPER(TRIM(Table2[[#This Row],[Status_Clean]]))="CONVERTED",1,0)</f>
        <v>0</v>
      </c>
      <c r="S907">
        <f>IF(ISNUMBER(MATCH(UPPER(TRIM(Table2[[#This Row],[Status_Clean]])),{"CONTACTED","QUALIFIED","CONVERTED"},0)),1,0)</f>
        <v>1</v>
      </c>
      <c r="T907" cm="1">
        <f t="array" ref="T907">_xlfn.SWITCH(UPPER(TRIM(Table2[[#This Row],[Status_Clean]])),"NEW",1,"CONTACTED",2,"QUALIFIED",3,"CONVERTED",4,"LOST",5,99)</f>
        <v>2</v>
      </c>
      <c r="U907" t="str" cm="1">
        <f t="array" ref="U907">_xlfn.LET(_xlpm.x,IFERROR(VALUE(Table2[[#This Row],[Response_Time_Hours]]),""),IF(_xlpm.x="","CHECK",_xlfn.IFS(_xlpm.x&lt;=1,"Immediate",_xlpm.x&lt;=6,"Fast",_xlpm.x&lt;=24,"Moderate",_xlpm.x&gt;24,"Delayed")))</f>
        <v>Moderate</v>
      </c>
      <c r="V907">
        <f>FLOOR(tbl_CleanLeads[[#This Row],[Response_Time_Hours]],6)</f>
        <v>18</v>
      </c>
      <c r="W907" t="str" cm="1">
        <f t="array" ref="W907">IF(Table2[[#This Row],[Interaction_Count_Final]]="","N/A",_xlfn.IFS(Table2[[#This Row],[Interaction_Count_Final]]&lt;=2,"Low",Table2[[#This Row],[Interaction_Count_Final]]&lt;=5,"Medium",Table2[[#This Row],[Interaction_Count_Final]]&gt;=6,"High",TRUE,"CHECK"))</f>
        <v>High</v>
      </c>
      <c r="X907" t="b">
        <f t="shared" si="14"/>
        <v>1</v>
      </c>
      <c r="Y907" t="b">
        <f>tbl_CleanLeads[[#This Row],[Response_Time_Hours]]&gt;24</f>
        <v>0</v>
      </c>
      <c r="Z907" s="13" t="b">
        <f>tbl_CleanLeads[[#This Row],[Response_Time_Hours]]&gt;72</f>
        <v>0</v>
      </c>
      <c r="AA907" s="13" t="b">
        <f>tbl_CleanLeads[[#This Row],[Status_Clean]]="Converted"</f>
        <v>0</v>
      </c>
    </row>
    <row r="908" spans="1:27">
      <c r="A908" t="s">
        <v>102</v>
      </c>
      <c r="B908" t="s">
        <v>2821</v>
      </c>
      <c r="C908" t="s">
        <v>8042</v>
      </c>
      <c r="D908" t="s">
        <v>7268</v>
      </c>
      <c r="E908" t="s">
        <v>469</v>
      </c>
      <c r="F908" t="s">
        <v>125</v>
      </c>
      <c r="G908" s="1">
        <v>45300</v>
      </c>
      <c r="H908" s="8">
        <f>MONTH(tbl_CleanLeads[[#This Row],[Lead_Date_Final]])</f>
        <v>1</v>
      </c>
      <c r="I908" t="s">
        <v>7317</v>
      </c>
      <c r="J908" t="s">
        <v>7271</v>
      </c>
      <c r="K908" t="s">
        <v>7284</v>
      </c>
      <c r="L908">
        <f>WEEKDAY(tbl_CleanLeads[[#This Row],[Lead_Date_Final]],2)</f>
        <v>2</v>
      </c>
      <c r="M908" t="s">
        <v>7265</v>
      </c>
      <c r="N908">
        <v>49</v>
      </c>
      <c r="O908" s="7">
        <v>2256.15</v>
      </c>
      <c r="P908">
        <v>18</v>
      </c>
      <c r="Q908" t="s">
        <v>7266</v>
      </c>
      <c r="R908">
        <f>IF(UPPER(TRIM(Table2[[#This Row],[Status_Clean]]))="CONVERTED",1,0)</f>
        <v>0</v>
      </c>
      <c r="S908">
        <f>IF(ISNUMBER(MATCH(UPPER(TRIM(Table2[[#This Row],[Status_Clean]])),{"CONTACTED","QUALIFIED","CONVERTED"},0)),1,0)</f>
        <v>1</v>
      </c>
      <c r="T908" cm="1">
        <f t="array" ref="T908">_xlfn.SWITCH(UPPER(TRIM(Table2[[#This Row],[Status_Clean]])),"NEW",1,"CONTACTED",2,"QUALIFIED",3,"CONVERTED",4,"LOST",5,99)</f>
        <v>2</v>
      </c>
      <c r="U908" t="str" cm="1">
        <f t="array" ref="U908">_xlfn.LET(_xlpm.x,IFERROR(VALUE(Table2[[#This Row],[Response_Time_Hours]]),""),IF(_xlpm.x="","CHECK",_xlfn.IFS(_xlpm.x&lt;=1,"Immediate",_xlpm.x&lt;=6,"Fast",_xlpm.x&lt;=24,"Moderate",_xlpm.x&gt;24,"Delayed")))</f>
        <v>Delayed</v>
      </c>
      <c r="V908">
        <f>FLOOR(tbl_CleanLeads[[#This Row],[Response_Time_Hours]],6)</f>
        <v>48</v>
      </c>
      <c r="W908" t="str" cm="1">
        <f t="array" ref="W908">IF(Table2[[#This Row],[Interaction_Count_Final]]="","N/A",_xlfn.IFS(Table2[[#This Row],[Interaction_Count_Final]]&lt;=2,"Low",Table2[[#This Row],[Interaction_Count_Final]]&lt;=5,"Medium",Table2[[#This Row],[Interaction_Count_Final]]&gt;=6,"High",TRUE,"CHECK"))</f>
        <v>High</v>
      </c>
      <c r="X908" t="b">
        <f t="shared" si="14"/>
        <v>1</v>
      </c>
      <c r="Y908" t="b">
        <f>tbl_CleanLeads[[#This Row],[Response_Time_Hours]]&gt;24</f>
        <v>1</v>
      </c>
      <c r="Z908" s="13" t="b">
        <f>tbl_CleanLeads[[#This Row],[Response_Time_Hours]]&gt;72</f>
        <v>0</v>
      </c>
      <c r="AA908" s="13" t="b">
        <f>tbl_CleanLeads[[#This Row],[Status_Clean]]="Converted"</f>
        <v>0</v>
      </c>
    </row>
    <row r="909" spans="1:27">
      <c r="A909" t="s">
        <v>90</v>
      </c>
      <c r="B909" t="s">
        <v>2823</v>
      </c>
      <c r="C909" t="s">
        <v>2824</v>
      </c>
      <c r="D909" t="s">
        <v>7258</v>
      </c>
      <c r="E909" t="s">
        <v>69</v>
      </c>
      <c r="F909" t="s">
        <v>193</v>
      </c>
      <c r="G909" s="1">
        <v>45212</v>
      </c>
      <c r="H909" s="8">
        <f>MONTH(tbl_CleanLeads[[#This Row],[Lead_Date_Final]])</f>
        <v>10</v>
      </c>
      <c r="I909" t="s">
        <v>7270</v>
      </c>
      <c r="J909" t="s">
        <v>7263</v>
      </c>
      <c r="K909" t="s">
        <v>7264</v>
      </c>
      <c r="L909">
        <f>WEEKDAY(tbl_CleanLeads[[#This Row],[Lead_Date_Final]],2)</f>
        <v>5</v>
      </c>
      <c r="M909" t="s">
        <v>7312</v>
      </c>
      <c r="N909">
        <v>13.5</v>
      </c>
      <c r="O909" s="7">
        <v>2730.35</v>
      </c>
      <c r="P909">
        <v>32</v>
      </c>
      <c r="Q909" t="s">
        <v>7266</v>
      </c>
      <c r="R909">
        <f>IF(UPPER(TRIM(Table2[[#This Row],[Status_Clean]]))="CONVERTED",1,0)</f>
        <v>0</v>
      </c>
      <c r="S909">
        <f>IF(ISNUMBER(MATCH(UPPER(TRIM(Table2[[#This Row],[Status_Clean]])),{"CONTACTED","QUALIFIED","CONVERTED"},0)),1,0)</f>
        <v>0</v>
      </c>
      <c r="T909" cm="1">
        <f t="array" ref="T909">_xlfn.SWITCH(UPPER(TRIM(Table2[[#This Row],[Status_Clean]])),"NEW",1,"CONTACTED",2,"QUALIFIED",3,"CONVERTED",4,"LOST",5,99)</f>
        <v>1</v>
      </c>
      <c r="U909" t="str" cm="1">
        <f t="array" ref="U909">_xlfn.LET(_xlpm.x,IFERROR(VALUE(Table2[[#This Row],[Response_Time_Hours]]),""),IF(_xlpm.x="","CHECK",_xlfn.IFS(_xlpm.x&lt;=1,"Immediate",_xlpm.x&lt;=6,"Fast",_xlpm.x&lt;=24,"Moderate",_xlpm.x&gt;24,"Delayed")))</f>
        <v>Moderate</v>
      </c>
      <c r="V909">
        <f>FLOOR(tbl_CleanLeads[[#This Row],[Response_Time_Hours]],6)</f>
        <v>12</v>
      </c>
      <c r="W909" t="str" cm="1">
        <f t="array" ref="W909">IF(Table2[[#This Row],[Interaction_Count_Final]]="","N/A",_xlfn.IFS(Table2[[#This Row],[Interaction_Count_Final]]&lt;=2,"Low",Table2[[#This Row],[Interaction_Count_Final]]&lt;=5,"Medium",Table2[[#This Row],[Interaction_Count_Final]]&gt;=6,"High",TRUE,"CHECK"))</f>
        <v>High</v>
      </c>
      <c r="X909" t="b">
        <f t="shared" si="14"/>
        <v>1</v>
      </c>
      <c r="Y909" t="b">
        <f>tbl_CleanLeads[[#This Row],[Response_Time_Hours]]&gt;24</f>
        <v>0</v>
      </c>
      <c r="Z909" s="13" t="b">
        <f>tbl_CleanLeads[[#This Row],[Response_Time_Hours]]&gt;72</f>
        <v>0</v>
      </c>
      <c r="AA909" s="13" t="b">
        <f>tbl_CleanLeads[[#This Row],[Status_Clean]]="Converted"</f>
        <v>0</v>
      </c>
    </row>
    <row r="910" spans="1:27">
      <c r="A910" t="s">
        <v>63</v>
      </c>
      <c r="B910" t="s">
        <v>2826</v>
      </c>
      <c r="C910" t="s">
        <v>2827</v>
      </c>
      <c r="D910" t="s">
        <v>7274</v>
      </c>
      <c r="E910" t="s">
        <v>447</v>
      </c>
      <c r="F910" t="s">
        <v>193</v>
      </c>
      <c r="G910" s="1">
        <v>44970</v>
      </c>
      <c r="H910" s="8">
        <f>MONTH(tbl_CleanLeads[[#This Row],[Lead_Date_Final]])</f>
        <v>2</v>
      </c>
      <c r="I910" t="s">
        <v>7283</v>
      </c>
      <c r="J910" t="s">
        <v>7263</v>
      </c>
      <c r="K910" t="s">
        <v>7284</v>
      </c>
      <c r="L910">
        <f>WEEKDAY(tbl_CleanLeads[[#This Row],[Lead_Date_Final]],2)</f>
        <v>1</v>
      </c>
      <c r="M910" t="s">
        <v>7298</v>
      </c>
      <c r="N910">
        <v>66</v>
      </c>
      <c r="O910" s="7">
        <v>2324.17</v>
      </c>
      <c r="P910">
        <v>34</v>
      </c>
      <c r="Q910" t="s">
        <v>7266</v>
      </c>
      <c r="R910">
        <f>IF(UPPER(TRIM(Table2[[#This Row],[Status_Clean]]))="CONVERTED",1,0)</f>
        <v>0</v>
      </c>
      <c r="S910">
        <f>IF(ISNUMBER(MATCH(UPPER(TRIM(Table2[[#This Row],[Status_Clean]])),{"CONTACTED","QUALIFIED","CONVERTED"},0)),1,0)</f>
        <v>0</v>
      </c>
      <c r="T910" cm="1">
        <f t="array" ref="T910">_xlfn.SWITCH(UPPER(TRIM(Table2[[#This Row],[Status_Clean]])),"NEW",1,"CONTACTED",2,"QUALIFIED",3,"CONVERTED",4,"LOST",5,99)</f>
        <v>1</v>
      </c>
      <c r="U910" t="str" cm="1">
        <f t="array" ref="U910">_xlfn.LET(_xlpm.x,IFERROR(VALUE(Table2[[#This Row],[Response_Time_Hours]]),""),IF(_xlpm.x="","CHECK",_xlfn.IFS(_xlpm.x&lt;=1,"Immediate",_xlpm.x&lt;=6,"Fast",_xlpm.x&lt;=24,"Moderate",_xlpm.x&gt;24,"Delayed")))</f>
        <v>Delayed</v>
      </c>
      <c r="V910">
        <f>FLOOR(tbl_CleanLeads[[#This Row],[Response_Time_Hours]],6)</f>
        <v>66</v>
      </c>
      <c r="W910" t="str" cm="1">
        <f t="array" ref="W910">IF(Table2[[#This Row],[Interaction_Count_Final]]="","N/A",_xlfn.IFS(Table2[[#This Row],[Interaction_Count_Final]]&lt;=2,"Low",Table2[[#This Row],[Interaction_Count_Final]]&lt;=5,"Medium",Table2[[#This Row],[Interaction_Count_Final]]&gt;=6,"High",TRUE,"CHECK"))</f>
        <v>High</v>
      </c>
      <c r="X910" t="b">
        <f t="shared" si="14"/>
        <v>1</v>
      </c>
      <c r="Y910" t="b">
        <f>tbl_CleanLeads[[#This Row],[Response_Time_Hours]]&gt;24</f>
        <v>1</v>
      </c>
      <c r="Z910" s="13" t="b">
        <f>tbl_CleanLeads[[#This Row],[Response_Time_Hours]]&gt;72</f>
        <v>0</v>
      </c>
      <c r="AA910" s="13" t="b">
        <f>tbl_CleanLeads[[#This Row],[Status_Clean]]="Converted"</f>
        <v>0</v>
      </c>
    </row>
    <row r="911" spans="1:27">
      <c r="A911" t="s">
        <v>63</v>
      </c>
      <c r="B911" t="s">
        <v>2830</v>
      </c>
      <c r="C911" t="s">
        <v>2831</v>
      </c>
      <c r="D911" t="s">
        <v>7268</v>
      </c>
      <c r="E911" t="s">
        <v>123</v>
      </c>
      <c r="F911" t="s">
        <v>193</v>
      </c>
      <c r="G911" s="1">
        <v>44939</v>
      </c>
      <c r="H911" s="8">
        <f>MONTH(tbl_CleanLeads[[#This Row],[Lead_Date_Final]])</f>
        <v>1</v>
      </c>
      <c r="I911" t="s">
        <v>7317</v>
      </c>
      <c r="J911" t="s">
        <v>7263</v>
      </c>
      <c r="K911" t="s">
        <v>7284</v>
      </c>
      <c r="L911">
        <f>WEEKDAY(tbl_CleanLeads[[#This Row],[Lead_Date_Final]],2)</f>
        <v>5</v>
      </c>
      <c r="M911" t="s">
        <v>7312</v>
      </c>
      <c r="N911">
        <v>27.9</v>
      </c>
      <c r="O911" s="7">
        <v>1822.2</v>
      </c>
      <c r="P911">
        <v>3</v>
      </c>
      <c r="Q911" t="s">
        <v>7289</v>
      </c>
      <c r="R911">
        <f>IF(UPPER(TRIM(Table2[[#This Row],[Status_Clean]]))="CONVERTED",1,0)</f>
        <v>0</v>
      </c>
      <c r="S911">
        <f>IF(ISNUMBER(MATCH(UPPER(TRIM(Table2[[#This Row],[Status_Clean]])),{"CONTACTED","QUALIFIED","CONVERTED"},0)),1,0)</f>
        <v>0</v>
      </c>
      <c r="T911" cm="1">
        <f t="array" ref="T911">_xlfn.SWITCH(UPPER(TRIM(Table2[[#This Row],[Status_Clean]])),"NEW",1,"CONTACTED",2,"QUALIFIED",3,"CONVERTED",4,"LOST",5,99)</f>
        <v>1</v>
      </c>
      <c r="U911" t="str" cm="1">
        <f t="array" ref="U911">_xlfn.LET(_xlpm.x,IFERROR(VALUE(Table2[[#This Row],[Response_Time_Hours]]),""),IF(_xlpm.x="","CHECK",_xlfn.IFS(_xlpm.x&lt;=1,"Immediate",_xlpm.x&lt;=6,"Fast",_xlpm.x&lt;=24,"Moderate",_xlpm.x&gt;24,"Delayed")))</f>
        <v>Delayed</v>
      </c>
      <c r="V911">
        <f>FLOOR(tbl_CleanLeads[[#This Row],[Response_Time_Hours]],6)</f>
        <v>24</v>
      </c>
      <c r="W911" t="str" cm="1">
        <f t="array" ref="W911">IF(Table2[[#This Row],[Interaction_Count_Final]]="","N/A",_xlfn.IFS(Table2[[#This Row],[Interaction_Count_Final]]&lt;=2,"Low",Table2[[#This Row],[Interaction_Count_Final]]&lt;=5,"Medium",Table2[[#This Row],[Interaction_Count_Final]]&gt;=6,"High",TRUE,"CHECK"))</f>
        <v>Medium</v>
      </c>
      <c r="X911" t="b">
        <f t="shared" si="14"/>
        <v>1</v>
      </c>
      <c r="Y911" t="b">
        <f>tbl_CleanLeads[[#This Row],[Response_Time_Hours]]&gt;24</f>
        <v>1</v>
      </c>
      <c r="Z911" s="13" t="b">
        <f>tbl_CleanLeads[[#This Row],[Response_Time_Hours]]&gt;72</f>
        <v>0</v>
      </c>
      <c r="AA911" s="13" t="b">
        <f>tbl_CleanLeads[[#This Row],[Status_Clean]]="Converted"</f>
        <v>0</v>
      </c>
    </row>
    <row r="912" spans="1:27">
      <c r="A912" t="s">
        <v>63</v>
      </c>
      <c r="B912" t="s">
        <v>2832</v>
      </c>
      <c r="C912" t="s">
        <v>8045</v>
      </c>
      <c r="D912" t="s">
        <v>7303</v>
      </c>
      <c r="E912" t="s">
        <v>106</v>
      </c>
      <c r="F912" t="s">
        <v>71</v>
      </c>
      <c r="G912" s="1">
        <v>45216</v>
      </c>
      <c r="H912" s="8">
        <f>MONTH(tbl_CleanLeads[[#This Row],[Lead_Date_Final]])</f>
        <v>10</v>
      </c>
      <c r="I912" t="s">
        <v>7270</v>
      </c>
      <c r="J912" t="s">
        <v>7263</v>
      </c>
      <c r="K912" t="s">
        <v>7264</v>
      </c>
      <c r="L912">
        <f>WEEKDAY(tbl_CleanLeads[[#This Row],[Lead_Date_Final]],2)</f>
        <v>2</v>
      </c>
      <c r="M912" t="s">
        <v>7265</v>
      </c>
      <c r="N912">
        <v>28.7</v>
      </c>
      <c r="O912" s="7">
        <v>3429.49</v>
      </c>
      <c r="P912">
        <v>38</v>
      </c>
      <c r="Q912" t="s">
        <v>7266</v>
      </c>
      <c r="R912">
        <f>IF(UPPER(TRIM(Table2[[#This Row],[Status_Clean]]))="CONVERTED",1,0)</f>
        <v>0</v>
      </c>
      <c r="S912">
        <f>IF(ISNUMBER(MATCH(UPPER(TRIM(Table2[[#This Row],[Status_Clean]])),{"CONTACTED","QUALIFIED","CONVERTED"},0)),1,0)</f>
        <v>1</v>
      </c>
      <c r="T912" cm="1">
        <f t="array" ref="T912">_xlfn.SWITCH(UPPER(TRIM(Table2[[#This Row],[Status_Clean]])),"NEW",1,"CONTACTED",2,"QUALIFIED",3,"CONVERTED",4,"LOST",5,99)</f>
        <v>3</v>
      </c>
      <c r="U912" t="str" cm="1">
        <f t="array" ref="U912">_xlfn.LET(_xlpm.x,IFERROR(VALUE(Table2[[#This Row],[Response_Time_Hours]]),""),IF(_xlpm.x="","CHECK",_xlfn.IFS(_xlpm.x&lt;=1,"Immediate",_xlpm.x&lt;=6,"Fast",_xlpm.x&lt;=24,"Moderate",_xlpm.x&gt;24,"Delayed")))</f>
        <v>Delayed</v>
      </c>
      <c r="V912">
        <f>FLOOR(tbl_CleanLeads[[#This Row],[Response_Time_Hours]],6)</f>
        <v>24</v>
      </c>
      <c r="W912" t="str" cm="1">
        <f t="array" ref="W912">IF(Table2[[#This Row],[Interaction_Count_Final]]="","N/A",_xlfn.IFS(Table2[[#This Row],[Interaction_Count_Final]]&lt;=2,"Low",Table2[[#This Row],[Interaction_Count_Final]]&lt;=5,"Medium",Table2[[#This Row],[Interaction_Count_Final]]&gt;=6,"High",TRUE,"CHECK"))</f>
        <v>High</v>
      </c>
      <c r="X912" t="b">
        <f t="shared" si="14"/>
        <v>1</v>
      </c>
      <c r="Y912" t="b">
        <f>tbl_CleanLeads[[#This Row],[Response_Time_Hours]]&gt;24</f>
        <v>1</v>
      </c>
      <c r="Z912" s="13" t="b">
        <f>tbl_CleanLeads[[#This Row],[Response_Time_Hours]]&gt;72</f>
        <v>0</v>
      </c>
      <c r="AA912" s="13" t="b">
        <f>tbl_CleanLeads[[#This Row],[Status_Clean]]="Converted"</f>
        <v>0</v>
      </c>
    </row>
    <row r="913" spans="1:27">
      <c r="A913" t="s">
        <v>63</v>
      </c>
      <c r="B913" t="s">
        <v>2835</v>
      </c>
      <c r="C913" t="s">
        <v>2836</v>
      </c>
      <c r="D913" t="s">
        <v>7268</v>
      </c>
      <c r="E913" t="s">
        <v>469</v>
      </c>
      <c r="F913" t="s">
        <v>193</v>
      </c>
      <c r="G913" s="1">
        <v>45062</v>
      </c>
      <c r="H913" s="8">
        <f>MONTH(tbl_CleanLeads[[#This Row],[Lead_Date_Final]])</f>
        <v>5</v>
      </c>
      <c r="I913" t="s">
        <v>7314</v>
      </c>
      <c r="J913" t="s">
        <v>7263</v>
      </c>
      <c r="K913" t="s">
        <v>7277</v>
      </c>
      <c r="L913">
        <f>WEEKDAY(tbl_CleanLeads[[#This Row],[Lead_Date_Final]],2)</f>
        <v>2</v>
      </c>
      <c r="M913" t="s">
        <v>7265</v>
      </c>
      <c r="N913">
        <v>35.4</v>
      </c>
      <c r="O913" s="7">
        <v>1413.15</v>
      </c>
      <c r="P913">
        <v>23</v>
      </c>
      <c r="Q913" t="s">
        <v>7289</v>
      </c>
      <c r="R913">
        <f>IF(UPPER(TRIM(Table2[[#This Row],[Status_Clean]]))="CONVERTED",1,0)</f>
        <v>0</v>
      </c>
      <c r="S913">
        <f>IF(ISNUMBER(MATCH(UPPER(TRIM(Table2[[#This Row],[Status_Clean]])),{"CONTACTED","QUALIFIED","CONVERTED"},0)),1,0)</f>
        <v>0</v>
      </c>
      <c r="T913" cm="1">
        <f t="array" ref="T913">_xlfn.SWITCH(UPPER(TRIM(Table2[[#This Row],[Status_Clean]])),"NEW",1,"CONTACTED",2,"QUALIFIED",3,"CONVERTED",4,"LOST",5,99)</f>
        <v>1</v>
      </c>
      <c r="U913" t="str" cm="1">
        <f t="array" ref="U913">_xlfn.LET(_xlpm.x,IFERROR(VALUE(Table2[[#This Row],[Response_Time_Hours]]),""),IF(_xlpm.x="","CHECK",_xlfn.IFS(_xlpm.x&lt;=1,"Immediate",_xlpm.x&lt;=6,"Fast",_xlpm.x&lt;=24,"Moderate",_xlpm.x&gt;24,"Delayed")))</f>
        <v>Delayed</v>
      </c>
      <c r="V913">
        <f>FLOOR(tbl_CleanLeads[[#This Row],[Response_Time_Hours]],6)</f>
        <v>30</v>
      </c>
      <c r="W913" t="str" cm="1">
        <f t="array" ref="W913">IF(Table2[[#This Row],[Interaction_Count_Final]]="","N/A",_xlfn.IFS(Table2[[#This Row],[Interaction_Count_Final]]&lt;=2,"Low",Table2[[#This Row],[Interaction_Count_Final]]&lt;=5,"Medium",Table2[[#This Row],[Interaction_Count_Final]]&gt;=6,"High",TRUE,"CHECK"))</f>
        <v>High</v>
      </c>
      <c r="X913" t="b">
        <f t="shared" si="14"/>
        <v>1</v>
      </c>
      <c r="Y913" t="b">
        <f>tbl_CleanLeads[[#This Row],[Response_Time_Hours]]&gt;24</f>
        <v>1</v>
      </c>
      <c r="Z913" s="13" t="b">
        <f>tbl_CleanLeads[[#This Row],[Response_Time_Hours]]&gt;72</f>
        <v>0</v>
      </c>
      <c r="AA913" s="13" t="b">
        <f>tbl_CleanLeads[[#This Row],[Status_Clean]]="Converted"</f>
        <v>0</v>
      </c>
    </row>
    <row r="914" spans="1:27">
      <c r="A914" t="s">
        <v>90</v>
      </c>
      <c r="B914" t="s">
        <v>2837</v>
      </c>
      <c r="C914" t="s">
        <v>2838</v>
      </c>
      <c r="D914" t="s">
        <v>7280</v>
      </c>
      <c r="E914" t="s">
        <v>469</v>
      </c>
      <c r="F914" t="s">
        <v>173</v>
      </c>
      <c r="G914" s="1">
        <v>45138</v>
      </c>
      <c r="H914" s="8">
        <f>MONTH(tbl_CleanLeads[[#This Row],[Lead_Date_Final]])</f>
        <v>7</v>
      </c>
      <c r="I914" t="s">
        <v>7305</v>
      </c>
      <c r="J914" t="s">
        <v>7263</v>
      </c>
      <c r="K914" t="s">
        <v>7288</v>
      </c>
      <c r="L914">
        <f>WEEKDAY(tbl_CleanLeads[[#This Row],[Lead_Date_Final]],2)</f>
        <v>1</v>
      </c>
      <c r="M914" t="s">
        <v>7298</v>
      </c>
      <c r="N914">
        <v>52</v>
      </c>
      <c r="O914" s="7">
        <v>2757.86</v>
      </c>
      <c r="P914">
        <v>39</v>
      </c>
      <c r="Q914" t="s">
        <v>7266</v>
      </c>
      <c r="R914">
        <f>IF(UPPER(TRIM(Table2[[#This Row],[Status_Clean]]))="CONVERTED",1,0)</f>
        <v>0</v>
      </c>
      <c r="S914">
        <f>IF(ISNUMBER(MATCH(UPPER(TRIM(Table2[[#This Row],[Status_Clean]])),{"CONTACTED","QUALIFIED","CONVERTED"},0)),1,0)</f>
        <v>0</v>
      </c>
      <c r="T914" cm="1">
        <f t="array" ref="T914">_xlfn.SWITCH(UPPER(TRIM(Table2[[#This Row],[Status_Clean]])),"NEW",1,"CONTACTED",2,"QUALIFIED",3,"CONVERTED",4,"LOST",5,99)</f>
        <v>5</v>
      </c>
      <c r="U914" t="str" cm="1">
        <f t="array" ref="U914">_xlfn.LET(_xlpm.x,IFERROR(VALUE(Table2[[#This Row],[Response_Time_Hours]]),""),IF(_xlpm.x="","CHECK",_xlfn.IFS(_xlpm.x&lt;=1,"Immediate",_xlpm.x&lt;=6,"Fast",_xlpm.x&lt;=24,"Moderate",_xlpm.x&gt;24,"Delayed")))</f>
        <v>Delayed</v>
      </c>
      <c r="V914">
        <f>FLOOR(tbl_CleanLeads[[#This Row],[Response_Time_Hours]],6)</f>
        <v>48</v>
      </c>
      <c r="W914" t="str" cm="1">
        <f t="array" ref="W914">IF(Table2[[#This Row],[Interaction_Count_Final]]="","N/A",_xlfn.IFS(Table2[[#This Row],[Interaction_Count_Final]]&lt;=2,"Low",Table2[[#This Row],[Interaction_Count_Final]]&lt;=5,"Medium",Table2[[#This Row],[Interaction_Count_Final]]&gt;=6,"High",TRUE,"CHECK"))</f>
        <v>High</v>
      </c>
      <c r="X914" t="b">
        <f t="shared" si="14"/>
        <v>1</v>
      </c>
      <c r="Y914" t="b">
        <f>tbl_CleanLeads[[#This Row],[Response_Time_Hours]]&gt;24</f>
        <v>1</v>
      </c>
      <c r="Z914" s="13" t="b">
        <f>tbl_CleanLeads[[#This Row],[Response_Time_Hours]]&gt;72</f>
        <v>0</v>
      </c>
      <c r="AA914" s="13" t="b">
        <f>tbl_CleanLeads[[#This Row],[Status_Clean]]="Converted"</f>
        <v>0</v>
      </c>
    </row>
    <row r="915" spans="1:27">
      <c r="A915" t="s">
        <v>70</v>
      </c>
      <c r="B915" t="s">
        <v>2840</v>
      </c>
      <c r="C915" t="s">
        <v>2841</v>
      </c>
      <c r="D915" t="s">
        <v>7303</v>
      </c>
      <c r="E915" t="s">
        <v>469</v>
      </c>
      <c r="F915" t="s">
        <v>193</v>
      </c>
      <c r="G915" s="1">
        <v>45572</v>
      </c>
      <c r="H915" s="8">
        <f>MONTH(tbl_CleanLeads[[#This Row],[Lead_Date_Final]])</f>
        <v>10</v>
      </c>
      <c r="I915" t="s">
        <v>7270</v>
      </c>
      <c r="J915" t="s">
        <v>7271</v>
      </c>
      <c r="K915" t="s">
        <v>7264</v>
      </c>
      <c r="L915">
        <f>WEEKDAY(tbl_CleanLeads[[#This Row],[Lead_Date_Final]],2)</f>
        <v>1</v>
      </c>
      <c r="M915" t="s">
        <v>7298</v>
      </c>
      <c r="N915">
        <v>57</v>
      </c>
      <c r="O915" s="7">
        <v>3909.76</v>
      </c>
      <c r="P915">
        <v>17</v>
      </c>
      <c r="Q915" t="s">
        <v>7266</v>
      </c>
      <c r="R915">
        <f>IF(UPPER(TRIM(Table2[[#This Row],[Status_Clean]]))="CONVERTED",1,0)</f>
        <v>0</v>
      </c>
      <c r="S915">
        <f>IF(ISNUMBER(MATCH(UPPER(TRIM(Table2[[#This Row],[Status_Clean]])),{"CONTACTED","QUALIFIED","CONVERTED"},0)),1,0)</f>
        <v>0</v>
      </c>
      <c r="T915" cm="1">
        <f t="array" ref="T915">_xlfn.SWITCH(UPPER(TRIM(Table2[[#This Row],[Status_Clean]])),"NEW",1,"CONTACTED",2,"QUALIFIED",3,"CONVERTED",4,"LOST",5,99)</f>
        <v>1</v>
      </c>
      <c r="U915" t="str" cm="1">
        <f t="array" ref="U915">_xlfn.LET(_xlpm.x,IFERROR(VALUE(Table2[[#This Row],[Response_Time_Hours]]),""),IF(_xlpm.x="","CHECK",_xlfn.IFS(_xlpm.x&lt;=1,"Immediate",_xlpm.x&lt;=6,"Fast",_xlpm.x&lt;=24,"Moderate",_xlpm.x&gt;24,"Delayed")))</f>
        <v>Delayed</v>
      </c>
      <c r="V915">
        <f>FLOOR(tbl_CleanLeads[[#This Row],[Response_Time_Hours]],6)</f>
        <v>54</v>
      </c>
      <c r="W915" t="str" cm="1">
        <f t="array" ref="W915">IF(Table2[[#This Row],[Interaction_Count_Final]]="","N/A",_xlfn.IFS(Table2[[#This Row],[Interaction_Count_Final]]&lt;=2,"Low",Table2[[#This Row],[Interaction_Count_Final]]&lt;=5,"Medium",Table2[[#This Row],[Interaction_Count_Final]]&gt;=6,"High",TRUE,"CHECK"))</f>
        <v>High</v>
      </c>
      <c r="X915" t="b">
        <f t="shared" si="14"/>
        <v>1</v>
      </c>
      <c r="Y915" t="b">
        <f>tbl_CleanLeads[[#This Row],[Response_Time_Hours]]&gt;24</f>
        <v>1</v>
      </c>
      <c r="Z915" s="13" t="b">
        <f>tbl_CleanLeads[[#This Row],[Response_Time_Hours]]&gt;72</f>
        <v>0</v>
      </c>
      <c r="AA915" s="13" t="b">
        <f>tbl_CleanLeads[[#This Row],[Status_Clean]]="Converted"</f>
        <v>0</v>
      </c>
    </row>
    <row r="916" spans="1:27">
      <c r="A916" t="s">
        <v>90</v>
      </c>
      <c r="B916" t="s">
        <v>2842</v>
      </c>
      <c r="C916" t="s">
        <v>2843</v>
      </c>
      <c r="D916" t="s">
        <v>7303</v>
      </c>
      <c r="E916" t="s">
        <v>473</v>
      </c>
      <c r="F916" t="s">
        <v>71</v>
      </c>
      <c r="G916" s="1">
        <v>45391</v>
      </c>
      <c r="H916" s="8">
        <f>MONTH(tbl_CleanLeads[[#This Row],[Lead_Date_Final]])</f>
        <v>4</v>
      </c>
      <c r="I916" t="s">
        <v>7297</v>
      </c>
      <c r="J916" t="s">
        <v>7271</v>
      </c>
      <c r="K916" t="s">
        <v>7277</v>
      </c>
      <c r="L916">
        <f>WEEKDAY(tbl_CleanLeads[[#This Row],[Lead_Date_Final]],2)</f>
        <v>2</v>
      </c>
      <c r="M916" t="s">
        <v>7265</v>
      </c>
      <c r="N916">
        <v>55.7</v>
      </c>
      <c r="O916" s="7">
        <v>4487.7700000000004</v>
      </c>
      <c r="P916">
        <v>42</v>
      </c>
      <c r="Q916" t="s">
        <v>7273</v>
      </c>
      <c r="R916">
        <f>IF(UPPER(TRIM(Table2[[#This Row],[Status_Clean]]))="CONVERTED",1,0)</f>
        <v>0</v>
      </c>
      <c r="S916">
        <f>IF(ISNUMBER(MATCH(UPPER(TRIM(Table2[[#This Row],[Status_Clean]])),{"CONTACTED","QUALIFIED","CONVERTED"},0)),1,0)</f>
        <v>1</v>
      </c>
      <c r="T916" cm="1">
        <f t="array" ref="T916">_xlfn.SWITCH(UPPER(TRIM(Table2[[#This Row],[Status_Clean]])),"NEW",1,"CONTACTED",2,"QUALIFIED",3,"CONVERTED",4,"LOST",5,99)</f>
        <v>3</v>
      </c>
      <c r="U916" t="str" cm="1">
        <f t="array" ref="U916">_xlfn.LET(_xlpm.x,IFERROR(VALUE(Table2[[#This Row],[Response_Time_Hours]]),""),IF(_xlpm.x="","CHECK",_xlfn.IFS(_xlpm.x&lt;=1,"Immediate",_xlpm.x&lt;=6,"Fast",_xlpm.x&lt;=24,"Moderate",_xlpm.x&gt;24,"Delayed")))</f>
        <v>Delayed</v>
      </c>
      <c r="V916">
        <f>FLOOR(tbl_CleanLeads[[#This Row],[Response_Time_Hours]],6)</f>
        <v>54</v>
      </c>
      <c r="W916" t="str" cm="1">
        <f t="array" ref="W916">IF(Table2[[#This Row],[Interaction_Count_Final]]="","N/A",_xlfn.IFS(Table2[[#This Row],[Interaction_Count_Final]]&lt;=2,"Low",Table2[[#This Row],[Interaction_Count_Final]]&lt;=5,"Medium",Table2[[#This Row],[Interaction_Count_Final]]&gt;=6,"High",TRUE,"CHECK"))</f>
        <v>High</v>
      </c>
      <c r="X916" t="b">
        <f t="shared" si="14"/>
        <v>1</v>
      </c>
      <c r="Y916" t="b">
        <f>tbl_CleanLeads[[#This Row],[Response_Time_Hours]]&gt;24</f>
        <v>1</v>
      </c>
      <c r="Z916" s="13" t="b">
        <f>tbl_CleanLeads[[#This Row],[Response_Time_Hours]]&gt;72</f>
        <v>0</v>
      </c>
      <c r="AA916" s="13" t="b">
        <f>tbl_CleanLeads[[#This Row],[Status_Clean]]="Converted"</f>
        <v>0</v>
      </c>
    </row>
    <row r="917" spans="1:27">
      <c r="A917" t="s">
        <v>63</v>
      </c>
      <c r="B917" t="s">
        <v>2844</v>
      </c>
      <c r="C917" t="s">
        <v>2845</v>
      </c>
      <c r="D917" t="s">
        <v>7280</v>
      </c>
      <c r="E917" t="s">
        <v>469</v>
      </c>
      <c r="F917" t="s">
        <v>193</v>
      </c>
      <c r="G917" s="1">
        <v>45359</v>
      </c>
      <c r="H917" s="8">
        <f>MONTH(tbl_CleanLeads[[#This Row],[Lead_Date_Final]])</f>
        <v>3</v>
      </c>
      <c r="I917" t="s">
        <v>7295</v>
      </c>
      <c r="J917" t="s">
        <v>7271</v>
      </c>
      <c r="K917" t="s">
        <v>7284</v>
      </c>
      <c r="L917">
        <f>WEEKDAY(tbl_CleanLeads[[#This Row],[Lead_Date_Final]],2)</f>
        <v>5</v>
      </c>
      <c r="M917" t="s">
        <v>7312</v>
      </c>
      <c r="N917">
        <v>53.3</v>
      </c>
      <c r="O917" s="7">
        <v>3735.44</v>
      </c>
      <c r="P917">
        <v>31</v>
      </c>
      <c r="Q917" t="s">
        <v>7266</v>
      </c>
      <c r="R917">
        <f>IF(UPPER(TRIM(Table2[[#This Row],[Status_Clean]]))="CONVERTED",1,0)</f>
        <v>0</v>
      </c>
      <c r="S917">
        <f>IF(ISNUMBER(MATCH(UPPER(TRIM(Table2[[#This Row],[Status_Clean]])),{"CONTACTED","QUALIFIED","CONVERTED"},0)),1,0)</f>
        <v>0</v>
      </c>
      <c r="T917" cm="1">
        <f t="array" ref="T917">_xlfn.SWITCH(UPPER(TRIM(Table2[[#This Row],[Status_Clean]])),"NEW",1,"CONTACTED",2,"QUALIFIED",3,"CONVERTED",4,"LOST",5,99)</f>
        <v>1</v>
      </c>
      <c r="U917" t="str" cm="1">
        <f t="array" ref="U917">_xlfn.LET(_xlpm.x,IFERROR(VALUE(Table2[[#This Row],[Response_Time_Hours]]),""),IF(_xlpm.x="","CHECK",_xlfn.IFS(_xlpm.x&lt;=1,"Immediate",_xlpm.x&lt;=6,"Fast",_xlpm.x&lt;=24,"Moderate",_xlpm.x&gt;24,"Delayed")))</f>
        <v>Delayed</v>
      </c>
      <c r="V917">
        <f>FLOOR(tbl_CleanLeads[[#This Row],[Response_Time_Hours]],6)</f>
        <v>48</v>
      </c>
      <c r="W917" t="str" cm="1">
        <f t="array" ref="W917">IF(Table2[[#This Row],[Interaction_Count_Final]]="","N/A",_xlfn.IFS(Table2[[#This Row],[Interaction_Count_Final]]&lt;=2,"Low",Table2[[#This Row],[Interaction_Count_Final]]&lt;=5,"Medium",Table2[[#This Row],[Interaction_Count_Final]]&gt;=6,"High",TRUE,"CHECK"))</f>
        <v>High</v>
      </c>
      <c r="X917" t="b">
        <f t="shared" si="14"/>
        <v>1</v>
      </c>
      <c r="Y917" t="b">
        <f>tbl_CleanLeads[[#This Row],[Response_Time_Hours]]&gt;24</f>
        <v>1</v>
      </c>
      <c r="Z917" s="13" t="b">
        <f>tbl_CleanLeads[[#This Row],[Response_Time_Hours]]&gt;72</f>
        <v>0</v>
      </c>
      <c r="AA917" s="13" t="b">
        <f>tbl_CleanLeads[[#This Row],[Status_Clean]]="Converted"</f>
        <v>0</v>
      </c>
    </row>
    <row r="918" spans="1:27">
      <c r="A918" t="s">
        <v>90</v>
      </c>
      <c r="B918" t="s">
        <v>2847</v>
      </c>
      <c r="C918" t="s">
        <v>2848</v>
      </c>
      <c r="D918" t="s">
        <v>7258</v>
      </c>
      <c r="E918" t="s">
        <v>469</v>
      </c>
      <c r="F918" t="s">
        <v>193</v>
      </c>
      <c r="G918" s="1">
        <v>44943</v>
      </c>
      <c r="H918" s="8">
        <f>MONTH(tbl_CleanLeads[[#This Row],[Lead_Date_Final]])</f>
        <v>1</v>
      </c>
      <c r="I918" t="s">
        <v>7317</v>
      </c>
      <c r="J918" t="s">
        <v>7263</v>
      </c>
      <c r="K918" t="s">
        <v>7284</v>
      </c>
      <c r="L918">
        <f>WEEKDAY(tbl_CleanLeads[[#This Row],[Lead_Date_Final]],2)</f>
        <v>2</v>
      </c>
      <c r="M918" t="s">
        <v>7265</v>
      </c>
      <c r="N918">
        <v>65</v>
      </c>
      <c r="O918" s="7">
        <v>2595.9299999999998</v>
      </c>
      <c r="P918">
        <v>19</v>
      </c>
      <c r="Q918" t="s">
        <v>7266</v>
      </c>
      <c r="R918">
        <f>IF(UPPER(TRIM(Table2[[#This Row],[Status_Clean]]))="CONVERTED",1,0)</f>
        <v>0</v>
      </c>
      <c r="S918">
        <f>IF(ISNUMBER(MATCH(UPPER(TRIM(Table2[[#This Row],[Status_Clean]])),{"CONTACTED","QUALIFIED","CONVERTED"},0)),1,0)</f>
        <v>0</v>
      </c>
      <c r="T918" cm="1">
        <f t="array" ref="T918">_xlfn.SWITCH(UPPER(TRIM(Table2[[#This Row],[Status_Clean]])),"NEW",1,"CONTACTED",2,"QUALIFIED",3,"CONVERTED",4,"LOST",5,99)</f>
        <v>1</v>
      </c>
      <c r="U918" t="str" cm="1">
        <f t="array" ref="U918">_xlfn.LET(_xlpm.x,IFERROR(VALUE(Table2[[#This Row],[Response_Time_Hours]]),""),IF(_xlpm.x="","CHECK",_xlfn.IFS(_xlpm.x&lt;=1,"Immediate",_xlpm.x&lt;=6,"Fast",_xlpm.x&lt;=24,"Moderate",_xlpm.x&gt;24,"Delayed")))</f>
        <v>Delayed</v>
      </c>
      <c r="V918">
        <f>FLOOR(tbl_CleanLeads[[#This Row],[Response_Time_Hours]],6)</f>
        <v>60</v>
      </c>
      <c r="W918" t="str" cm="1">
        <f t="array" ref="W918">IF(Table2[[#This Row],[Interaction_Count_Final]]="","N/A",_xlfn.IFS(Table2[[#This Row],[Interaction_Count_Final]]&lt;=2,"Low",Table2[[#This Row],[Interaction_Count_Final]]&lt;=5,"Medium",Table2[[#This Row],[Interaction_Count_Final]]&gt;=6,"High",TRUE,"CHECK"))</f>
        <v>High</v>
      </c>
      <c r="X918" t="b">
        <f t="shared" si="14"/>
        <v>1</v>
      </c>
      <c r="Y918" t="b">
        <f>tbl_CleanLeads[[#This Row],[Response_Time_Hours]]&gt;24</f>
        <v>1</v>
      </c>
      <c r="Z918" s="13" t="b">
        <f>tbl_CleanLeads[[#This Row],[Response_Time_Hours]]&gt;72</f>
        <v>0</v>
      </c>
      <c r="AA918" s="13" t="b">
        <f>tbl_CleanLeads[[#This Row],[Status_Clean]]="Converted"</f>
        <v>0</v>
      </c>
    </row>
    <row r="919" spans="1:27">
      <c r="A919" t="s">
        <v>102</v>
      </c>
      <c r="B919" t="s">
        <v>2850</v>
      </c>
      <c r="C919" t="s">
        <v>2851</v>
      </c>
      <c r="D919" t="s">
        <v>7303</v>
      </c>
      <c r="E919" t="s">
        <v>363</v>
      </c>
      <c r="F919" t="s">
        <v>71</v>
      </c>
      <c r="G919" s="1">
        <v>45018</v>
      </c>
      <c r="H919" s="8">
        <f>MONTH(tbl_CleanLeads[[#This Row],[Lead_Date_Final]])</f>
        <v>4</v>
      </c>
      <c r="I919" t="s">
        <v>7297</v>
      </c>
      <c r="J919" t="s">
        <v>7263</v>
      </c>
      <c r="K919" t="s">
        <v>7277</v>
      </c>
      <c r="L919">
        <f>WEEKDAY(tbl_CleanLeads[[#This Row],[Lead_Date_Final]],2)</f>
        <v>7</v>
      </c>
      <c r="M919" t="s">
        <v>7293</v>
      </c>
      <c r="N919">
        <v>56</v>
      </c>
      <c r="O919" s="7">
        <v>1529.26</v>
      </c>
      <c r="P919">
        <v>48</v>
      </c>
      <c r="Q919" t="s">
        <v>7289</v>
      </c>
      <c r="R919">
        <f>IF(UPPER(TRIM(Table2[[#This Row],[Status_Clean]]))="CONVERTED",1,0)</f>
        <v>0</v>
      </c>
      <c r="S919">
        <f>IF(ISNUMBER(MATCH(UPPER(TRIM(Table2[[#This Row],[Status_Clean]])),{"CONTACTED","QUALIFIED","CONVERTED"},0)),1,0)</f>
        <v>1</v>
      </c>
      <c r="T919" cm="1">
        <f t="array" ref="T919">_xlfn.SWITCH(UPPER(TRIM(Table2[[#This Row],[Status_Clean]])),"NEW",1,"CONTACTED",2,"QUALIFIED",3,"CONVERTED",4,"LOST",5,99)</f>
        <v>3</v>
      </c>
      <c r="U919" t="str" cm="1">
        <f t="array" ref="U919">_xlfn.LET(_xlpm.x,IFERROR(VALUE(Table2[[#This Row],[Response_Time_Hours]]),""),IF(_xlpm.x="","CHECK",_xlfn.IFS(_xlpm.x&lt;=1,"Immediate",_xlpm.x&lt;=6,"Fast",_xlpm.x&lt;=24,"Moderate",_xlpm.x&gt;24,"Delayed")))</f>
        <v>Delayed</v>
      </c>
      <c r="V919">
        <f>FLOOR(tbl_CleanLeads[[#This Row],[Response_Time_Hours]],6)</f>
        <v>54</v>
      </c>
      <c r="W919" t="str" cm="1">
        <f t="array" ref="W919">IF(Table2[[#This Row],[Interaction_Count_Final]]="","N/A",_xlfn.IFS(Table2[[#This Row],[Interaction_Count_Final]]&lt;=2,"Low",Table2[[#This Row],[Interaction_Count_Final]]&lt;=5,"Medium",Table2[[#This Row],[Interaction_Count_Final]]&gt;=6,"High",TRUE,"CHECK"))</f>
        <v>High</v>
      </c>
      <c r="X919" t="b">
        <f t="shared" si="14"/>
        <v>1</v>
      </c>
      <c r="Y919" t="b">
        <f>tbl_CleanLeads[[#This Row],[Response_Time_Hours]]&gt;24</f>
        <v>1</v>
      </c>
      <c r="Z919" s="13" t="b">
        <f>tbl_CleanLeads[[#This Row],[Response_Time_Hours]]&gt;72</f>
        <v>0</v>
      </c>
      <c r="AA919" s="13" t="b">
        <f>tbl_CleanLeads[[#This Row],[Status_Clean]]="Converted"</f>
        <v>0</v>
      </c>
    </row>
    <row r="920" spans="1:27">
      <c r="A920" t="s">
        <v>90</v>
      </c>
      <c r="B920" t="s">
        <v>2852</v>
      </c>
      <c r="C920" t="s">
        <v>2853</v>
      </c>
      <c r="D920" t="s">
        <v>7268</v>
      </c>
      <c r="E920" t="s">
        <v>363</v>
      </c>
      <c r="F920" t="s">
        <v>193</v>
      </c>
      <c r="G920" s="1">
        <v>45507</v>
      </c>
      <c r="H920" s="8">
        <f>MONTH(tbl_CleanLeads[[#This Row],[Lead_Date_Final]])</f>
        <v>8</v>
      </c>
      <c r="I920" t="s">
        <v>7310</v>
      </c>
      <c r="J920" t="s">
        <v>7271</v>
      </c>
      <c r="K920" t="s">
        <v>7288</v>
      </c>
      <c r="L920">
        <f>WEEKDAY(tbl_CleanLeads[[#This Row],[Lead_Date_Final]],2)</f>
        <v>6</v>
      </c>
      <c r="M920" t="s">
        <v>7278</v>
      </c>
      <c r="N920">
        <v>34.1</v>
      </c>
      <c r="O920" s="7">
        <v>3662.75</v>
      </c>
      <c r="P920">
        <v>38</v>
      </c>
      <c r="Q920" t="s">
        <v>7266</v>
      </c>
      <c r="R920">
        <f>IF(UPPER(TRIM(Table2[[#This Row],[Status_Clean]]))="CONVERTED",1,0)</f>
        <v>0</v>
      </c>
      <c r="S920">
        <f>IF(ISNUMBER(MATCH(UPPER(TRIM(Table2[[#This Row],[Status_Clean]])),{"CONTACTED","QUALIFIED","CONVERTED"},0)),1,0)</f>
        <v>0</v>
      </c>
      <c r="T920" cm="1">
        <f t="array" ref="T920">_xlfn.SWITCH(UPPER(TRIM(Table2[[#This Row],[Status_Clean]])),"NEW",1,"CONTACTED",2,"QUALIFIED",3,"CONVERTED",4,"LOST",5,99)</f>
        <v>1</v>
      </c>
      <c r="U920" t="str" cm="1">
        <f t="array" ref="U920">_xlfn.LET(_xlpm.x,IFERROR(VALUE(Table2[[#This Row],[Response_Time_Hours]]),""),IF(_xlpm.x="","CHECK",_xlfn.IFS(_xlpm.x&lt;=1,"Immediate",_xlpm.x&lt;=6,"Fast",_xlpm.x&lt;=24,"Moderate",_xlpm.x&gt;24,"Delayed")))</f>
        <v>Delayed</v>
      </c>
      <c r="V920">
        <f>FLOOR(tbl_CleanLeads[[#This Row],[Response_Time_Hours]],6)</f>
        <v>30</v>
      </c>
      <c r="W920" t="str" cm="1">
        <f t="array" ref="W920">IF(Table2[[#This Row],[Interaction_Count_Final]]="","N/A",_xlfn.IFS(Table2[[#This Row],[Interaction_Count_Final]]&lt;=2,"Low",Table2[[#This Row],[Interaction_Count_Final]]&lt;=5,"Medium",Table2[[#This Row],[Interaction_Count_Final]]&gt;=6,"High",TRUE,"CHECK"))</f>
        <v>High</v>
      </c>
      <c r="X920" t="b">
        <f t="shared" si="14"/>
        <v>1</v>
      </c>
      <c r="Y920" t="b">
        <f>tbl_CleanLeads[[#This Row],[Response_Time_Hours]]&gt;24</f>
        <v>1</v>
      </c>
      <c r="Z920" s="13" t="b">
        <f>tbl_CleanLeads[[#This Row],[Response_Time_Hours]]&gt;72</f>
        <v>0</v>
      </c>
      <c r="AA920" s="13" t="b">
        <f>tbl_CleanLeads[[#This Row],[Status_Clean]]="Converted"</f>
        <v>0</v>
      </c>
    </row>
    <row r="921" spans="1:27">
      <c r="A921" t="s">
        <v>102</v>
      </c>
      <c r="B921" t="s">
        <v>2855</v>
      </c>
      <c r="C921" t="s">
        <v>2856</v>
      </c>
      <c r="D921" t="s">
        <v>7268</v>
      </c>
      <c r="E921" t="s">
        <v>1356</v>
      </c>
      <c r="F921" t="s">
        <v>193</v>
      </c>
      <c r="G921" s="1">
        <v>45630</v>
      </c>
      <c r="H921" s="8">
        <f>MONTH(tbl_CleanLeads[[#This Row],[Lead_Date_Final]])</f>
        <v>12</v>
      </c>
      <c r="I921" t="s">
        <v>7262</v>
      </c>
      <c r="J921" t="s">
        <v>7271</v>
      </c>
      <c r="K921" t="s">
        <v>7264</v>
      </c>
      <c r="L921">
        <f>WEEKDAY(tbl_CleanLeads[[#This Row],[Lead_Date_Final]],2)</f>
        <v>3</v>
      </c>
      <c r="M921" t="s">
        <v>7272</v>
      </c>
      <c r="N921">
        <v>60.1</v>
      </c>
      <c r="O921" s="7">
        <v>1082.08</v>
      </c>
      <c r="P921">
        <v>1</v>
      </c>
      <c r="Q921" t="s">
        <v>7289</v>
      </c>
      <c r="R921">
        <f>IF(UPPER(TRIM(Table2[[#This Row],[Status_Clean]]))="CONVERTED",1,0)</f>
        <v>0</v>
      </c>
      <c r="S921">
        <f>IF(ISNUMBER(MATCH(UPPER(TRIM(Table2[[#This Row],[Status_Clean]])),{"CONTACTED","QUALIFIED","CONVERTED"},0)),1,0)</f>
        <v>0</v>
      </c>
      <c r="T921" cm="1">
        <f t="array" ref="T921">_xlfn.SWITCH(UPPER(TRIM(Table2[[#This Row],[Status_Clean]])),"NEW",1,"CONTACTED",2,"QUALIFIED",3,"CONVERTED",4,"LOST",5,99)</f>
        <v>1</v>
      </c>
      <c r="U921" t="str" cm="1">
        <f t="array" ref="U921">_xlfn.LET(_xlpm.x,IFERROR(VALUE(Table2[[#This Row],[Response_Time_Hours]]),""),IF(_xlpm.x="","CHECK",_xlfn.IFS(_xlpm.x&lt;=1,"Immediate",_xlpm.x&lt;=6,"Fast",_xlpm.x&lt;=24,"Moderate",_xlpm.x&gt;24,"Delayed")))</f>
        <v>Delayed</v>
      </c>
      <c r="V921">
        <f>FLOOR(tbl_CleanLeads[[#This Row],[Response_Time_Hours]],6)</f>
        <v>60</v>
      </c>
      <c r="W921" t="str" cm="1">
        <f t="array" ref="W921">IF(Table2[[#This Row],[Interaction_Count_Final]]="","N/A",_xlfn.IFS(Table2[[#This Row],[Interaction_Count_Final]]&lt;=2,"Low",Table2[[#This Row],[Interaction_Count_Final]]&lt;=5,"Medium",Table2[[#This Row],[Interaction_Count_Final]]&gt;=6,"High",TRUE,"CHECK"))</f>
        <v>Low</v>
      </c>
      <c r="X921" t="b">
        <f t="shared" si="14"/>
        <v>1</v>
      </c>
      <c r="Y921" t="b">
        <f>tbl_CleanLeads[[#This Row],[Response_Time_Hours]]&gt;24</f>
        <v>1</v>
      </c>
      <c r="Z921" s="13" t="b">
        <f>tbl_CleanLeads[[#This Row],[Response_Time_Hours]]&gt;72</f>
        <v>0</v>
      </c>
      <c r="AA921" s="13" t="b">
        <f>tbl_CleanLeads[[#This Row],[Status_Clean]]="Converted"</f>
        <v>0</v>
      </c>
    </row>
    <row r="922" spans="1:27">
      <c r="A922" t="s">
        <v>70</v>
      </c>
      <c r="B922" t="s">
        <v>2859</v>
      </c>
      <c r="C922" t="s">
        <v>8052</v>
      </c>
      <c r="D922" t="s">
        <v>7274</v>
      </c>
      <c r="E922" t="s">
        <v>469</v>
      </c>
      <c r="F922" t="s">
        <v>71</v>
      </c>
      <c r="G922" s="1">
        <v>45527</v>
      </c>
      <c r="H922" s="8">
        <f>MONTH(tbl_CleanLeads[[#This Row],[Lead_Date_Final]])</f>
        <v>8</v>
      </c>
      <c r="I922" t="s">
        <v>7310</v>
      </c>
      <c r="J922" t="s">
        <v>7271</v>
      </c>
      <c r="K922" t="s">
        <v>7288</v>
      </c>
      <c r="L922">
        <f>WEEKDAY(tbl_CleanLeads[[#This Row],[Lead_Date_Final]],2)</f>
        <v>5</v>
      </c>
      <c r="M922" t="s">
        <v>7312</v>
      </c>
      <c r="N922">
        <v>22.1</v>
      </c>
      <c r="O922" s="7">
        <v>4090.89</v>
      </c>
      <c r="P922">
        <v>48</v>
      </c>
      <c r="Q922" t="s">
        <v>7273</v>
      </c>
      <c r="R922">
        <f>IF(UPPER(TRIM(Table2[[#This Row],[Status_Clean]]))="CONVERTED",1,0)</f>
        <v>0</v>
      </c>
      <c r="S922">
        <f>IF(ISNUMBER(MATCH(UPPER(TRIM(Table2[[#This Row],[Status_Clean]])),{"CONTACTED","QUALIFIED","CONVERTED"},0)),1,0)</f>
        <v>1</v>
      </c>
      <c r="T922" cm="1">
        <f t="array" ref="T922">_xlfn.SWITCH(UPPER(TRIM(Table2[[#This Row],[Status_Clean]])),"NEW",1,"CONTACTED",2,"QUALIFIED",3,"CONVERTED",4,"LOST",5,99)</f>
        <v>3</v>
      </c>
      <c r="U922" t="str" cm="1">
        <f t="array" ref="U922">_xlfn.LET(_xlpm.x,IFERROR(VALUE(Table2[[#This Row],[Response_Time_Hours]]),""),IF(_xlpm.x="","CHECK",_xlfn.IFS(_xlpm.x&lt;=1,"Immediate",_xlpm.x&lt;=6,"Fast",_xlpm.x&lt;=24,"Moderate",_xlpm.x&gt;24,"Delayed")))</f>
        <v>Moderate</v>
      </c>
      <c r="V922">
        <f>FLOOR(tbl_CleanLeads[[#This Row],[Response_Time_Hours]],6)</f>
        <v>18</v>
      </c>
      <c r="W922" t="str" cm="1">
        <f t="array" ref="W922">IF(Table2[[#This Row],[Interaction_Count_Final]]="","N/A",_xlfn.IFS(Table2[[#This Row],[Interaction_Count_Final]]&lt;=2,"Low",Table2[[#This Row],[Interaction_Count_Final]]&lt;=5,"Medium",Table2[[#This Row],[Interaction_Count_Final]]&gt;=6,"High",TRUE,"CHECK"))</f>
        <v>High</v>
      </c>
      <c r="X922" t="b">
        <f t="shared" si="14"/>
        <v>1</v>
      </c>
      <c r="Y922" t="b">
        <f>tbl_CleanLeads[[#This Row],[Response_Time_Hours]]&gt;24</f>
        <v>0</v>
      </c>
      <c r="Z922" s="13" t="b">
        <f>tbl_CleanLeads[[#This Row],[Response_Time_Hours]]&gt;72</f>
        <v>0</v>
      </c>
      <c r="AA922" s="13" t="b">
        <f>tbl_CleanLeads[[#This Row],[Status_Clean]]="Converted"</f>
        <v>0</v>
      </c>
    </row>
    <row r="923" spans="1:27">
      <c r="A923" t="s">
        <v>102</v>
      </c>
      <c r="B923" t="s">
        <v>2861</v>
      </c>
      <c r="C923" t="s">
        <v>2862</v>
      </c>
      <c r="D923" t="s">
        <v>7280</v>
      </c>
      <c r="E923" t="s">
        <v>1356</v>
      </c>
      <c r="F923" t="s">
        <v>193</v>
      </c>
      <c r="G923" s="1">
        <v>45577</v>
      </c>
      <c r="H923" s="8">
        <f>MONTH(tbl_CleanLeads[[#This Row],[Lead_Date_Final]])</f>
        <v>10</v>
      </c>
      <c r="I923" t="s">
        <v>7270</v>
      </c>
      <c r="J923" t="s">
        <v>7271</v>
      </c>
      <c r="K923" t="s">
        <v>7264</v>
      </c>
      <c r="L923">
        <f>WEEKDAY(tbl_CleanLeads[[#This Row],[Lead_Date_Final]],2)</f>
        <v>6</v>
      </c>
      <c r="M923" t="s">
        <v>7278</v>
      </c>
      <c r="N923">
        <v>20.100000000000001</v>
      </c>
      <c r="O923" s="7">
        <v>3226.26</v>
      </c>
      <c r="P923">
        <v>46</v>
      </c>
      <c r="Q923" t="s">
        <v>7266</v>
      </c>
      <c r="R923">
        <f>IF(UPPER(TRIM(Table2[[#This Row],[Status_Clean]]))="CONVERTED",1,0)</f>
        <v>0</v>
      </c>
      <c r="S923">
        <f>IF(ISNUMBER(MATCH(UPPER(TRIM(Table2[[#This Row],[Status_Clean]])),{"CONTACTED","QUALIFIED","CONVERTED"},0)),1,0)</f>
        <v>0</v>
      </c>
      <c r="T923" cm="1">
        <f t="array" ref="T923">_xlfn.SWITCH(UPPER(TRIM(Table2[[#This Row],[Status_Clean]])),"NEW",1,"CONTACTED",2,"QUALIFIED",3,"CONVERTED",4,"LOST",5,99)</f>
        <v>1</v>
      </c>
      <c r="U923" t="str" cm="1">
        <f t="array" ref="U923">_xlfn.LET(_xlpm.x,IFERROR(VALUE(Table2[[#This Row],[Response_Time_Hours]]),""),IF(_xlpm.x="","CHECK",_xlfn.IFS(_xlpm.x&lt;=1,"Immediate",_xlpm.x&lt;=6,"Fast",_xlpm.x&lt;=24,"Moderate",_xlpm.x&gt;24,"Delayed")))</f>
        <v>Moderate</v>
      </c>
      <c r="V923">
        <f>FLOOR(tbl_CleanLeads[[#This Row],[Response_Time_Hours]],6)</f>
        <v>18</v>
      </c>
      <c r="W923" t="str" cm="1">
        <f t="array" ref="W923">IF(Table2[[#This Row],[Interaction_Count_Final]]="","N/A",_xlfn.IFS(Table2[[#This Row],[Interaction_Count_Final]]&lt;=2,"Low",Table2[[#This Row],[Interaction_Count_Final]]&lt;=5,"Medium",Table2[[#This Row],[Interaction_Count_Final]]&gt;=6,"High",TRUE,"CHECK"))</f>
        <v>High</v>
      </c>
      <c r="X923" t="b">
        <f t="shared" si="14"/>
        <v>1</v>
      </c>
      <c r="Y923" t="b">
        <f>tbl_CleanLeads[[#This Row],[Response_Time_Hours]]&gt;24</f>
        <v>0</v>
      </c>
      <c r="Z923" s="13" t="b">
        <f>tbl_CleanLeads[[#This Row],[Response_Time_Hours]]&gt;72</f>
        <v>0</v>
      </c>
      <c r="AA923" s="13" t="b">
        <f>tbl_CleanLeads[[#This Row],[Status_Clean]]="Converted"</f>
        <v>0</v>
      </c>
    </row>
    <row r="924" spans="1:27">
      <c r="A924" t="s">
        <v>90</v>
      </c>
      <c r="B924" t="s">
        <v>2863</v>
      </c>
      <c r="C924" t="s">
        <v>2864</v>
      </c>
      <c r="D924" t="s">
        <v>7274</v>
      </c>
      <c r="E924" t="s">
        <v>473</v>
      </c>
      <c r="F924" t="s">
        <v>193</v>
      </c>
      <c r="G924" s="1">
        <v>45617</v>
      </c>
      <c r="H924" s="8">
        <f>MONTH(tbl_CleanLeads[[#This Row],[Lead_Date_Final]])</f>
        <v>11</v>
      </c>
      <c r="I924" t="s">
        <v>7300</v>
      </c>
      <c r="J924" t="s">
        <v>7271</v>
      </c>
      <c r="K924" t="s">
        <v>7264</v>
      </c>
      <c r="L924">
        <f>WEEKDAY(tbl_CleanLeads[[#This Row],[Lead_Date_Final]],2)</f>
        <v>4</v>
      </c>
      <c r="M924" t="s">
        <v>7285</v>
      </c>
      <c r="N924">
        <v>48.7</v>
      </c>
      <c r="O924" s="7">
        <v>4253.83</v>
      </c>
      <c r="P924">
        <v>24</v>
      </c>
      <c r="Q924" t="s">
        <v>7273</v>
      </c>
      <c r="R924">
        <f>IF(UPPER(TRIM(Table2[[#This Row],[Status_Clean]]))="CONVERTED",1,0)</f>
        <v>0</v>
      </c>
      <c r="S924">
        <f>IF(ISNUMBER(MATCH(UPPER(TRIM(Table2[[#This Row],[Status_Clean]])),{"CONTACTED","QUALIFIED","CONVERTED"},0)),1,0)</f>
        <v>0</v>
      </c>
      <c r="T924" cm="1">
        <f t="array" ref="T924">_xlfn.SWITCH(UPPER(TRIM(Table2[[#This Row],[Status_Clean]])),"NEW",1,"CONTACTED",2,"QUALIFIED",3,"CONVERTED",4,"LOST",5,99)</f>
        <v>1</v>
      </c>
      <c r="U924" t="str" cm="1">
        <f t="array" ref="U924">_xlfn.LET(_xlpm.x,IFERROR(VALUE(Table2[[#This Row],[Response_Time_Hours]]),""),IF(_xlpm.x="","CHECK",_xlfn.IFS(_xlpm.x&lt;=1,"Immediate",_xlpm.x&lt;=6,"Fast",_xlpm.x&lt;=24,"Moderate",_xlpm.x&gt;24,"Delayed")))</f>
        <v>Delayed</v>
      </c>
      <c r="V924">
        <f>FLOOR(tbl_CleanLeads[[#This Row],[Response_Time_Hours]],6)</f>
        <v>48</v>
      </c>
      <c r="W924" t="str" cm="1">
        <f t="array" ref="W924">IF(Table2[[#This Row],[Interaction_Count_Final]]="","N/A",_xlfn.IFS(Table2[[#This Row],[Interaction_Count_Final]]&lt;=2,"Low",Table2[[#This Row],[Interaction_Count_Final]]&lt;=5,"Medium",Table2[[#This Row],[Interaction_Count_Final]]&gt;=6,"High",TRUE,"CHECK"))</f>
        <v>High</v>
      </c>
      <c r="X924" t="b">
        <f t="shared" si="14"/>
        <v>1</v>
      </c>
      <c r="Y924" t="b">
        <f>tbl_CleanLeads[[#This Row],[Response_Time_Hours]]&gt;24</f>
        <v>1</v>
      </c>
      <c r="Z924" s="13" t="b">
        <f>tbl_CleanLeads[[#This Row],[Response_Time_Hours]]&gt;72</f>
        <v>0</v>
      </c>
      <c r="AA924" s="13" t="b">
        <f>tbl_CleanLeads[[#This Row],[Status_Clean]]="Converted"</f>
        <v>0</v>
      </c>
    </row>
    <row r="925" spans="1:27">
      <c r="A925" t="s">
        <v>90</v>
      </c>
      <c r="B925" t="s">
        <v>2866</v>
      </c>
      <c r="C925" t="s">
        <v>2867</v>
      </c>
      <c r="D925" t="s">
        <v>7303</v>
      </c>
      <c r="E925" t="s">
        <v>469</v>
      </c>
      <c r="F925" t="s">
        <v>193</v>
      </c>
      <c r="G925" s="1">
        <v>45242</v>
      </c>
      <c r="H925" s="8">
        <f>MONTH(tbl_CleanLeads[[#This Row],[Lead_Date_Final]])</f>
        <v>11</v>
      </c>
      <c r="I925" t="s">
        <v>7300</v>
      </c>
      <c r="J925" t="s">
        <v>7263</v>
      </c>
      <c r="K925" t="s">
        <v>7264</v>
      </c>
      <c r="L925">
        <f>WEEKDAY(tbl_CleanLeads[[#This Row],[Lead_Date_Final]],2)</f>
        <v>7</v>
      </c>
      <c r="M925" t="s">
        <v>7293</v>
      </c>
      <c r="N925">
        <v>43.5</v>
      </c>
      <c r="O925" s="7">
        <v>3135.03</v>
      </c>
      <c r="P925">
        <v>35</v>
      </c>
      <c r="Q925" t="s">
        <v>7266</v>
      </c>
      <c r="R925">
        <f>IF(UPPER(TRIM(Table2[[#This Row],[Status_Clean]]))="CONVERTED",1,0)</f>
        <v>0</v>
      </c>
      <c r="S925">
        <f>IF(ISNUMBER(MATCH(UPPER(TRIM(Table2[[#This Row],[Status_Clean]])),{"CONTACTED","QUALIFIED","CONVERTED"},0)),1,0)</f>
        <v>0</v>
      </c>
      <c r="T925" cm="1">
        <f t="array" ref="T925">_xlfn.SWITCH(UPPER(TRIM(Table2[[#This Row],[Status_Clean]])),"NEW",1,"CONTACTED",2,"QUALIFIED",3,"CONVERTED",4,"LOST",5,99)</f>
        <v>1</v>
      </c>
      <c r="U925" t="str" cm="1">
        <f t="array" ref="U925">_xlfn.LET(_xlpm.x,IFERROR(VALUE(Table2[[#This Row],[Response_Time_Hours]]),""),IF(_xlpm.x="","CHECK",_xlfn.IFS(_xlpm.x&lt;=1,"Immediate",_xlpm.x&lt;=6,"Fast",_xlpm.x&lt;=24,"Moderate",_xlpm.x&gt;24,"Delayed")))</f>
        <v>Delayed</v>
      </c>
      <c r="V925">
        <f>FLOOR(tbl_CleanLeads[[#This Row],[Response_Time_Hours]],6)</f>
        <v>42</v>
      </c>
      <c r="W925" t="str" cm="1">
        <f t="array" ref="W925">IF(Table2[[#This Row],[Interaction_Count_Final]]="","N/A",_xlfn.IFS(Table2[[#This Row],[Interaction_Count_Final]]&lt;=2,"Low",Table2[[#This Row],[Interaction_Count_Final]]&lt;=5,"Medium",Table2[[#This Row],[Interaction_Count_Final]]&gt;=6,"High",TRUE,"CHECK"))</f>
        <v>High</v>
      </c>
      <c r="X925" t="b">
        <f t="shared" si="14"/>
        <v>1</v>
      </c>
      <c r="Y925" t="b">
        <f>tbl_CleanLeads[[#This Row],[Response_Time_Hours]]&gt;24</f>
        <v>1</v>
      </c>
      <c r="Z925" s="13" t="b">
        <f>tbl_CleanLeads[[#This Row],[Response_Time_Hours]]&gt;72</f>
        <v>0</v>
      </c>
      <c r="AA925" s="13" t="b">
        <f>tbl_CleanLeads[[#This Row],[Status_Clean]]="Converted"</f>
        <v>0</v>
      </c>
    </row>
    <row r="926" spans="1:27">
      <c r="A926" t="s">
        <v>90</v>
      </c>
      <c r="B926" t="s">
        <v>2868</v>
      </c>
      <c r="C926" t="s">
        <v>2869</v>
      </c>
      <c r="D926" t="s">
        <v>7303</v>
      </c>
      <c r="E926" t="s">
        <v>101</v>
      </c>
      <c r="F926" t="s">
        <v>125</v>
      </c>
      <c r="G926" s="1">
        <v>45625</v>
      </c>
      <c r="H926" s="8">
        <f>MONTH(tbl_CleanLeads[[#This Row],[Lead_Date_Final]])</f>
        <v>11</v>
      </c>
      <c r="I926" t="s">
        <v>7300</v>
      </c>
      <c r="J926" t="s">
        <v>7271</v>
      </c>
      <c r="K926" t="s">
        <v>7264</v>
      </c>
      <c r="L926">
        <f>WEEKDAY(tbl_CleanLeads[[#This Row],[Lead_Date_Final]],2)</f>
        <v>5</v>
      </c>
      <c r="M926" t="s">
        <v>7312</v>
      </c>
      <c r="N926">
        <v>71</v>
      </c>
      <c r="O926" s="7">
        <v>1960.49</v>
      </c>
      <c r="P926">
        <v>35</v>
      </c>
      <c r="Q926" t="s">
        <v>7289</v>
      </c>
      <c r="R926">
        <f>IF(UPPER(TRIM(Table2[[#This Row],[Status_Clean]]))="CONVERTED",1,0)</f>
        <v>0</v>
      </c>
      <c r="S926">
        <f>IF(ISNUMBER(MATCH(UPPER(TRIM(Table2[[#This Row],[Status_Clean]])),{"CONTACTED","QUALIFIED","CONVERTED"},0)),1,0)</f>
        <v>1</v>
      </c>
      <c r="T926" cm="1">
        <f t="array" ref="T926">_xlfn.SWITCH(UPPER(TRIM(Table2[[#This Row],[Status_Clean]])),"NEW",1,"CONTACTED",2,"QUALIFIED",3,"CONVERTED",4,"LOST",5,99)</f>
        <v>2</v>
      </c>
      <c r="U926" t="str" cm="1">
        <f t="array" ref="U926">_xlfn.LET(_xlpm.x,IFERROR(VALUE(Table2[[#This Row],[Response_Time_Hours]]),""),IF(_xlpm.x="","CHECK",_xlfn.IFS(_xlpm.x&lt;=1,"Immediate",_xlpm.x&lt;=6,"Fast",_xlpm.x&lt;=24,"Moderate",_xlpm.x&gt;24,"Delayed")))</f>
        <v>Delayed</v>
      </c>
      <c r="V926">
        <f>FLOOR(tbl_CleanLeads[[#This Row],[Response_Time_Hours]],6)</f>
        <v>66</v>
      </c>
      <c r="W926" t="str" cm="1">
        <f t="array" ref="W926">IF(Table2[[#This Row],[Interaction_Count_Final]]="","N/A",_xlfn.IFS(Table2[[#This Row],[Interaction_Count_Final]]&lt;=2,"Low",Table2[[#This Row],[Interaction_Count_Final]]&lt;=5,"Medium",Table2[[#This Row],[Interaction_Count_Final]]&gt;=6,"High",TRUE,"CHECK"))</f>
        <v>High</v>
      </c>
      <c r="X926" t="b">
        <f t="shared" si="14"/>
        <v>1</v>
      </c>
      <c r="Y926" t="b">
        <f>tbl_CleanLeads[[#This Row],[Response_Time_Hours]]&gt;24</f>
        <v>1</v>
      </c>
      <c r="Z926" s="13" t="b">
        <f>tbl_CleanLeads[[#This Row],[Response_Time_Hours]]&gt;72</f>
        <v>0</v>
      </c>
      <c r="AA926" s="13" t="b">
        <f>tbl_CleanLeads[[#This Row],[Status_Clean]]="Converted"</f>
        <v>0</v>
      </c>
    </row>
    <row r="927" spans="1:27">
      <c r="A927" t="s">
        <v>63</v>
      </c>
      <c r="B927" t="s">
        <v>2870</v>
      </c>
      <c r="C927" t="s">
        <v>2871</v>
      </c>
      <c r="D927" t="s">
        <v>7268</v>
      </c>
      <c r="E927" t="s">
        <v>254</v>
      </c>
      <c r="F927" t="s">
        <v>71</v>
      </c>
      <c r="G927" s="1">
        <v>45429</v>
      </c>
      <c r="H927" s="8">
        <f>MONTH(tbl_CleanLeads[[#This Row],[Lead_Date_Final]])</f>
        <v>5</v>
      </c>
      <c r="I927" t="s">
        <v>7314</v>
      </c>
      <c r="J927" t="s">
        <v>7271</v>
      </c>
      <c r="K927" t="s">
        <v>7277</v>
      </c>
      <c r="L927">
        <f>WEEKDAY(tbl_CleanLeads[[#This Row],[Lead_Date_Final]],2)</f>
        <v>5</v>
      </c>
      <c r="M927" t="s">
        <v>7312</v>
      </c>
      <c r="N927">
        <v>26.400000000000002</v>
      </c>
      <c r="O927" s="7">
        <v>2796.83</v>
      </c>
      <c r="P927">
        <v>34</v>
      </c>
      <c r="Q927" t="s">
        <v>7266</v>
      </c>
      <c r="R927">
        <f>IF(UPPER(TRIM(Table2[[#This Row],[Status_Clean]]))="CONVERTED",1,0)</f>
        <v>0</v>
      </c>
      <c r="S927">
        <f>IF(ISNUMBER(MATCH(UPPER(TRIM(Table2[[#This Row],[Status_Clean]])),{"CONTACTED","QUALIFIED","CONVERTED"},0)),1,0)</f>
        <v>1</v>
      </c>
      <c r="T927" cm="1">
        <f t="array" ref="T927">_xlfn.SWITCH(UPPER(TRIM(Table2[[#This Row],[Status_Clean]])),"NEW",1,"CONTACTED",2,"QUALIFIED",3,"CONVERTED",4,"LOST",5,99)</f>
        <v>3</v>
      </c>
      <c r="U927" t="str" cm="1">
        <f t="array" ref="U927">_xlfn.LET(_xlpm.x,IFERROR(VALUE(Table2[[#This Row],[Response_Time_Hours]]),""),IF(_xlpm.x="","CHECK",_xlfn.IFS(_xlpm.x&lt;=1,"Immediate",_xlpm.x&lt;=6,"Fast",_xlpm.x&lt;=24,"Moderate",_xlpm.x&gt;24,"Delayed")))</f>
        <v>Delayed</v>
      </c>
      <c r="V927">
        <f>FLOOR(tbl_CleanLeads[[#This Row],[Response_Time_Hours]],6)</f>
        <v>24</v>
      </c>
      <c r="W927" t="str" cm="1">
        <f t="array" ref="W927">IF(Table2[[#This Row],[Interaction_Count_Final]]="","N/A",_xlfn.IFS(Table2[[#This Row],[Interaction_Count_Final]]&lt;=2,"Low",Table2[[#This Row],[Interaction_Count_Final]]&lt;=5,"Medium",Table2[[#This Row],[Interaction_Count_Final]]&gt;=6,"High",TRUE,"CHECK"))</f>
        <v>High</v>
      </c>
      <c r="X927" t="b">
        <f t="shared" si="14"/>
        <v>1</v>
      </c>
      <c r="Y927" t="b">
        <f>tbl_CleanLeads[[#This Row],[Response_Time_Hours]]&gt;24</f>
        <v>1</v>
      </c>
      <c r="Z927" s="13" t="b">
        <f>tbl_CleanLeads[[#This Row],[Response_Time_Hours]]&gt;72</f>
        <v>0</v>
      </c>
      <c r="AA927" s="13" t="b">
        <f>tbl_CleanLeads[[#This Row],[Status_Clean]]="Converted"</f>
        <v>0</v>
      </c>
    </row>
    <row r="928" spans="1:27">
      <c r="A928" t="s">
        <v>102</v>
      </c>
      <c r="B928" t="s">
        <v>2872</v>
      </c>
      <c r="C928" t="s">
        <v>2873</v>
      </c>
      <c r="D928" t="s">
        <v>7274</v>
      </c>
      <c r="E928" t="s">
        <v>222</v>
      </c>
      <c r="F928" t="s">
        <v>71</v>
      </c>
      <c r="G928" s="1">
        <v>45258</v>
      </c>
      <c r="H928" s="8">
        <f>MONTH(tbl_CleanLeads[[#This Row],[Lead_Date_Final]])</f>
        <v>11</v>
      </c>
      <c r="I928" t="s">
        <v>7300</v>
      </c>
      <c r="J928" t="s">
        <v>7263</v>
      </c>
      <c r="K928" t="s">
        <v>7264</v>
      </c>
      <c r="L928">
        <f>WEEKDAY(tbl_CleanLeads[[#This Row],[Lead_Date_Final]],2)</f>
        <v>2</v>
      </c>
      <c r="M928" t="s">
        <v>7265</v>
      </c>
      <c r="N928">
        <v>29</v>
      </c>
      <c r="O928" s="7">
        <v>4705.67</v>
      </c>
      <c r="P928">
        <v>15</v>
      </c>
      <c r="Q928" t="s">
        <v>7273</v>
      </c>
      <c r="R928">
        <f>IF(UPPER(TRIM(Table2[[#This Row],[Status_Clean]]))="CONVERTED",1,0)</f>
        <v>0</v>
      </c>
      <c r="S928">
        <f>IF(ISNUMBER(MATCH(UPPER(TRIM(Table2[[#This Row],[Status_Clean]])),{"CONTACTED","QUALIFIED","CONVERTED"},0)),1,0)</f>
        <v>1</v>
      </c>
      <c r="T928" cm="1">
        <f t="array" ref="T928">_xlfn.SWITCH(UPPER(TRIM(Table2[[#This Row],[Status_Clean]])),"NEW",1,"CONTACTED",2,"QUALIFIED",3,"CONVERTED",4,"LOST",5,99)</f>
        <v>3</v>
      </c>
      <c r="U928" t="str" cm="1">
        <f t="array" ref="U928">_xlfn.LET(_xlpm.x,IFERROR(VALUE(Table2[[#This Row],[Response_Time_Hours]]),""),IF(_xlpm.x="","CHECK",_xlfn.IFS(_xlpm.x&lt;=1,"Immediate",_xlpm.x&lt;=6,"Fast",_xlpm.x&lt;=24,"Moderate",_xlpm.x&gt;24,"Delayed")))</f>
        <v>Delayed</v>
      </c>
      <c r="V928">
        <f>FLOOR(tbl_CleanLeads[[#This Row],[Response_Time_Hours]],6)</f>
        <v>24</v>
      </c>
      <c r="W928" t="str" cm="1">
        <f t="array" ref="W928">IF(Table2[[#This Row],[Interaction_Count_Final]]="","N/A",_xlfn.IFS(Table2[[#This Row],[Interaction_Count_Final]]&lt;=2,"Low",Table2[[#This Row],[Interaction_Count_Final]]&lt;=5,"Medium",Table2[[#This Row],[Interaction_Count_Final]]&gt;=6,"High",TRUE,"CHECK"))</f>
        <v>High</v>
      </c>
      <c r="X928" t="b">
        <f t="shared" si="14"/>
        <v>1</v>
      </c>
      <c r="Y928" t="b">
        <f>tbl_CleanLeads[[#This Row],[Response_Time_Hours]]&gt;24</f>
        <v>1</v>
      </c>
      <c r="Z928" s="13" t="b">
        <f>tbl_CleanLeads[[#This Row],[Response_Time_Hours]]&gt;72</f>
        <v>0</v>
      </c>
      <c r="AA928" s="13" t="b">
        <f>tbl_CleanLeads[[#This Row],[Status_Clean]]="Converted"</f>
        <v>0</v>
      </c>
    </row>
    <row r="929" spans="1:27">
      <c r="A929" t="s">
        <v>70</v>
      </c>
      <c r="B929" t="s">
        <v>2874</v>
      </c>
      <c r="C929" t="s">
        <v>2875</v>
      </c>
      <c r="D929" t="s">
        <v>7268</v>
      </c>
      <c r="E929" t="s">
        <v>254</v>
      </c>
      <c r="F929" t="s">
        <v>193</v>
      </c>
      <c r="G929" s="1">
        <v>45436</v>
      </c>
      <c r="H929" s="8">
        <f>MONTH(tbl_CleanLeads[[#This Row],[Lead_Date_Final]])</f>
        <v>5</v>
      </c>
      <c r="I929" t="s">
        <v>7314</v>
      </c>
      <c r="J929" t="s">
        <v>7271</v>
      </c>
      <c r="K929" t="s">
        <v>7277</v>
      </c>
      <c r="L929">
        <f>WEEKDAY(tbl_CleanLeads[[#This Row],[Lead_Date_Final]],2)</f>
        <v>5</v>
      </c>
      <c r="M929" t="s">
        <v>7312</v>
      </c>
      <c r="N929">
        <v>34</v>
      </c>
      <c r="O929" s="7">
        <v>2778.69</v>
      </c>
      <c r="P929">
        <v>3</v>
      </c>
      <c r="Q929" t="s">
        <v>7266</v>
      </c>
      <c r="R929">
        <f>IF(UPPER(TRIM(Table2[[#This Row],[Status_Clean]]))="CONVERTED",1,0)</f>
        <v>0</v>
      </c>
      <c r="S929">
        <f>IF(ISNUMBER(MATCH(UPPER(TRIM(Table2[[#This Row],[Status_Clean]])),{"CONTACTED","QUALIFIED","CONVERTED"},0)),1,0)</f>
        <v>0</v>
      </c>
      <c r="T929" cm="1">
        <f t="array" ref="T929">_xlfn.SWITCH(UPPER(TRIM(Table2[[#This Row],[Status_Clean]])),"NEW",1,"CONTACTED",2,"QUALIFIED",3,"CONVERTED",4,"LOST",5,99)</f>
        <v>1</v>
      </c>
      <c r="U929" t="str" cm="1">
        <f t="array" ref="U929">_xlfn.LET(_xlpm.x,IFERROR(VALUE(Table2[[#This Row],[Response_Time_Hours]]),""),IF(_xlpm.x="","CHECK",_xlfn.IFS(_xlpm.x&lt;=1,"Immediate",_xlpm.x&lt;=6,"Fast",_xlpm.x&lt;=24,"Moderate",_xlpm.x&gt;24,"Delayed")))</f>
        <v>Delayed</v>
      </c>
      <c r="V929">
        <f>FLOOR(tbl_CleanLeads[[#This Row],[Response_Time_Hours]],6)</f>
        <v>30</v>
      </c>
      <c r="W929" t="str" cm="1">
        <f t="array" ref="W929">IF(Table2[[#This Row],[Interaction_Count_Final]]="","N/A",_xlfn.IFS(Table2[[#This Row],[Interaction_Count_Final]]&lt;=2,"Low",Table2[[#This Row],[Interaction_Count_Final]]&lt;=5,"Medium",Table2[[#This Row],[Interaction_Count_Final]]&gt;=6,"High",TRUE,"CHECK"))</f>
        <v>Medium</v>
      </c>
      <c r="X929" t="b">
        <f t="shared" si="14"/>
        <v>1</v>
      </c>
      <c r="Y929" t="b">
        <f>tbl_CleanLeads[[#This Row],[Response_Time_Hours]]&gt;24</f>
        <v>1</v>
      </c>
      <c r="Z929" s="13" t="b">
        <f>tbl_CleanLeads[[#This Row],[Response_Time_Hours]]&gt;72</f>
        <v>0</v>
      </c>
      <c r="AA929" s="13" t="b">
        <f>tbl_CleanLeads[[#This Row],[Status_Clean]]="Converted"</f>
        <v>0</v>
      </c>
    </row>
    <row r="930" spans="1:27">
      <c r="A930" t="s">
        <v>90</v>
      </c>
      <c r="B930" t="s">
        <v>2876</v>
      </c>
      <c r="C930" t="s">
        <v>2877</v>
      </c>
      <c r="D930" t="s">
        <v>7268</v>
      </c>
      <c r="E930" t="s">
        <v>69</v>
      </c>
      <c r="F930" t="s">
        <v>193</v>
      </c>
      <c r="G930" s="1">
        <v>45066</v>
      </c>
      <c r="H930" s="8">
        <f>MONTH(tbl_CleanLeads[[#This Row],[Lead_Date_Final]])</f>
        <v>5</v>
      </c>
      <c r="I930" t="s">
        <v>7314</v>
      </c>
      <c r="J930" t="s">
        <v>7263</v>
      </c>
      <c r="K930" t="s">
        <v>7277</v>
      </c>
      <c r="L930">
        <f>WEEKDAY(tbl_CleanLeads[[#This Row],[Lead_Date_Final]],2)</f>
        <v>6</v>
      </c>
      <c r="M930" t="s">
        <v>7278</v>
      </c>
      <c r="N930">
        <v>32.6</v>
      </c>
      <c r="O930" s="7">
        <v>3935.28</v>
      </c>
      <c r="P930">
        <v>35</v>
      </c>
      <c r="Q930" t="s">
        <v>7266</v>
      </c>
      <c r="R930">
        <f>IF(UPPER(TRIM(Table2[[#This Row],[Status_Clean]]))="CONVERTED",1,0)</f>
        <v>0</v>
      </c>
      <c r="S930">
        <f>IF(ISNUMBER(MATCH(UPPER(TRIM(Table2[[#This Row],[Status_Clean]])),{"CONTACTED","QUALIFIED","CONVERTED"},0)),1,0)</f>
        <v>0</v>
      </c>
      <c r="T930" cm="1">
        <f t="array" ref="T930">_xlfn.SWITCH(UPPER(TRIM(Table2[[#This Row],[Status_Clean]])),"NEW",1,"CONTACTED",2,"QUALIFIED",3,"CONVERTED",4,"LOST",5,99)</f>
        <v>1</v>
      </c>
      <c r="U930" t="str" cm="1">
        <f t="array" ref="U930">_xlfn.LET(_xlpm.x,IFERROR(VALUE(Table2[[#This Row],[Response_Time_Hours]]),""),IF(_xlpm.x="","CHECK",_xlfn.IFS(_xlpm.x&lt;=1,"Immediate",_xlpm.x&lt;=6,"Fast",_xlpm.x&lt;=24,"Moderate",_xlpm.x&gt;24,"Delayed")))</f>
        <v>Delayed</v>
      </c>
      <c r="V930">
        <f>FLOOR(tbl_CleanLeads[[#This Row],[Response_Time_Hours]],6)</f>
        <v>30</v>
      </c>
      <c r="W930" t="str" cm="1">
        <f t="array" ref="W930">IF(Table2[[#This Row],[Interaction_Count_Final]]="","N/A",_xlfn.IFS(Table2[[#This Row],[Interaction_Count_Final]]&lt;=2,"Low",Table2[[#This Row],[Interaction_Count_Final]]&lt;=5,"Medium",Table2[[#This Row],[Interaction_Count_Final]]&gt;=6,"High",TRUE,"CHECK"))</f>
        <v>High</v>
      </c>
      <c r="X930" t="b">
        <f t="shared" si="14"/>
        <v>1</v>
      </c>
      <c r="Y930" t="b">
        <f>tbl_CleanLeads[[#This Row],[Response_Time_Hours]]&gt;24</f>
        <v>1</v>
      </c>
      <c r="Z930" s="13" t="b">
        <f>tbl_CleanLeads[[#This Row],[Response_Time_Hours]]&gt;72</f>
        <v>0</v>
      </c>
      <c r="AA930" s="13" t="b">
        <f>tbl_CleanLeads[[#This Row],[Status_Clean]]="Converted"</f>
        <v>0</v>
      </c>
    </row>
    <row r="931" spans="1:27">
      <c r="A931" t="s">
        <v>90</v>
      </c>
      <c r="B931" t="s">
        <v>2878</v>
      </c>
      <c r="C931" t="s">
        <v>2879</v>
      </c>
      <c r="D931" t="s">
        <v>7280</v>
      </c>
      <c r="E931" t="s">
        <v>469</v>
      </c>
      <c r="F931" t="s">
        <v>125</v>
      </c>
      <c r="G931" s="1">
        <v>45330</v>
      </c>
      <c r="H931" s="8">
        <f>MONTH(tbl_CleanLeads[[#This Row],[Lead_Date_Final]])</f>
        <v>2</v>
      </c>
      <c r="I931" t="s">
        <v>7283</v>
      </c>
      <c r="J931" t="s">
        <v>7271</v>
      </c>
      <c r="K931" t="s">
        <v>7284</v>
      </c>
      <c r="L931">
        <f>WEEKDAY(tbl_CleanLeads[[#This Row],[Lead_Date_Final]],2)</f>
        <v>4</v>
      </c>
      <c r="M931" t="s">
        <v>7285</v>
      </c>
      <c r="N931">
        <v>41.4</v>
      </c>
      <c r="O931" s="7">
        <v>2541.8200000000002</v>
      </c>
      <c r="P931">
        <v>24</v>
      </c>
      <c r="Q931" t="s">
        <v>7266</v>
      </c>
      <c r="R931">
        <f>IF(UPPER(TRIM(Table2[[#This Row],[Status_Clean]]))="CONVERTED",1,0)</f>
        <v>0</v>
      </c>
      <c r="S931">
        <f>IF(ISNUMBER(MATCH(UPPER(TRIM(Table2[[#This Row],[Status_Clean]])),{"CONTACTED","QUALIFIED","CONVERTED"},0)),1,0)</f>
        <v>1</v>
      </c>
      <c r="T931" cm="1">
        <f t="array" ref="T931">_xlfn.SWITCH(UPPER(TRIM(Table2[[#This Row],[Status_Clean]])),"NEW",1,"CONTACTED",2,"QUALIFIED",3,"CONVERTED",4,"LOST",5,99)</f>
        <v>2</v>
      </c>
      <c r="U931" t="str" cm="1">
        <f t="array" ref="U931">_xlfn.LET(_xlpm.x,IFERROR(VALUE(Table2[[#This Row],[Response_Time_Hours]]),""),IF(_xlpm.x="","CHECK",_xlfn.IFS(_xlpm.x&lt;=1,"Immediate",_xlpm.x&lt;=6,"Fast",_xlpm.x&lt;=24,"Moderate",_xlpm.x&gt;24,"Delayed")))</f>
        <v>Delayed</v>
      </c>
      <c r="V931">
        <f>FLOOR(tbl_CleanLeads[[#This Row],[Response_Time_Hours]],6)</f>
        <v>36</v>
      </c>
      <c r="W931" t="str" cm="1">
        <f t="array" ref="W931">IF(Table2[[#This Row],[Interaction_Count_Final]]="","N/A",_xlfn.IFS(Table2[[#This Row],[Interaction_Count_Final]]&lt;=2,"Low",Table2[[#This Row],[Interaction_Count_Final]]&lt;=5,"Medium",Table2[[#This Row],[Interaction_Count_Final]]&gt;=6,"High",TRUE,"CHECK"))</f>
        <v>High</v>
      </c>
      <c r="X931" t="b">
        <f t="shared" si="14"/>
        <v>1</v>
      </c>
      <c r="Y931" t="b">
        <f>tbl_CleanLeads[[#This Row],[Response_Time_Hours]]&gt;24</f>
        <v>1</v>
      </c>
      <c r="Z931" s="13" t="b">
        <f>tbl_CleanLeads[[#This Row],[Response_Time_Hours]]&gt;72</f>
        <v>0</v>
      </c>
      <c r="AA931" s="13" t="b">
        <f>tbl_CleanLeads[[#This Row],[Status_Clean]]="Converted"</f>
        <v>0</v>
      </c>
    </row>
    <row r="932" spans="1:27">
      <c r="A932" t="s">
        <v>90</v>
      </c>
      <c r="B932" t="s">
        <v>2881</v>
      </c>
      <c r="C932" t="s">
        <v>2882</v>
      </c>
      <c r="D932" t="s">
        <v>7268</v>
      </c>
      <c r="E932" t="s">
        <v>222</v>
      </c>
      <c r="F932" t="s">
        <v>125</v>
      </c>
      <c r="G932" s="1">
        <v>45414</v>
      </c>
      <c r="H932" s="8">
        <f>MONTH(tbl_CleanLeads[[#This Row],[Lead_Date_Final]])</f>
        <v>5</v>
      </c>
      <c r="I932" t="s">
        <v>7314</v>
      </c>
      <c r="J932" t="s">
        <v>7271</v>
      </c>
      <c r="K932" t="s">
        <v>7277</v>
      </c>
      <c r="L932">
        <f>WEEKDAY(tbl_CleanLeads[[#This Row],[Lead_Date_Final]],2)</f>
        <v>4</v>
      </c>
      <c r="M932" t="s">
        <v>7285</v>
      </c>
      <c r="N932">
        <v>30.1</v>
      </c>
      <c r="O932" s="7">
        <v>4636.1000000000004</v>
      </c>
      <c r="P932">
        <v>5</v>
      </c>
      <c r="Q932" t="s">
        <v>7273</v>
      </c>
      <c r="R932">
        <f>IF(UPPER(TRIM(Table2[[#This Row],[Status_Clean]]))="CONVERTED",1,0)</f>
        <v>0</v>
      </c>
      <c r="S932">
        <f>IF(ISNUMBER(MATCH(UPPER(TRIM(Table2[[#This Row],[Status_Clean]])),{"CONTACTED","QUALIFIED","CONVERTED"},0)),1,0)</f>
        <v>1</v>
      </c>
      <c r="T932" cm="1">
        <f t="array" ref="T932">_xlfn.SWITCH(UPPER(TRIM(Table2[[#This Row],[Status_Clean]])),"NEW",1,"CONTACTED",2,"QUALIFIED",3,"CONVERTED",4,"LOST",5,99)</f>
        <v>2</v>
      </c>
      <c r="U932" t="str" cm="1">
        <f t="array" ref="U932">_xlfn.LET(_xlpm.x,IFERROR(VALUE(Table2[[#This Row],[Response_Time_Hours]]),""),IF(_xlpm.x="","CHECK",_xlfn.IFS(_xlpm.x&lt;=1,"Immediate",_xlpm.x&lt;=6,"Fast",_xlpm.x&lt;=24,"Moderate",_xlpm.x&gt;24,"Delayed")))</f>
        <v>Delayed</v>
      </c>
      <c r="V932">
        <f>FLOOR(tbl_CleanLeads[[#This Row],[Response_Time_Hours]],6)</f>
        <v>30</v>
      </c>
      <c r="W932" t="str" cm="1">
        <f t="array" ref="W932">IF(Table2[[#This Row],[Interaction_Count_Final]]="","N/A",_xlfn.IFS(Table2[[#This Row],[Interaction_Count_Final]]&lt;=2,"Low",Table2[[#This Row],[Interaction_Count_Final]]&lt;=5,"Medium",Table2[[#This Row],[Interaction_Count_Final]]&gt;=6,"High",TRUE,"CHECK"))</f>
        <v>Medium</v>
      </c>
      <c r="X932" t="b">
        <f t="shared" si="14"/>
        <v>1</v>
      </c>
      <c r="Y932" t="b">
        <f>tbl_CleanLeads[[#This Row],[Response_Time_Hours]]&gt;24</f>
        <v>1</v>
      </c>
      <c r="Z932" s="13" t="b">
        <f>tbl_CleanLeads[[#This Row],[Response_Time_Hours]]&gt;72</f>
        <v>0</v>
      </c>
      <c r="AA932" s="13" t="b">
        <f>tbl_CleanLeads[[#This Row],[Status_Clean]]="Converted"</f>
        <v>0</v>
      </c>
    </row>
    <row r="933" spans="1:27">
      <c r="A933" t="s">
        <v>70</v>
      </c>
      <c r="B933" t="s">
        <v>2884</v>
      </c>
      <c r="C933" t="s">
        <v>2885</v>
      </c>
      <c r="D933" t="s">
        <v>7258</v>
      </c>
      <c r="E933" t="s">
        <v>106</v>
      </c>
      <c r="F933" t="s">
        <v>193</v>
      </c>
      <c r="G933" s="1">
        <v>45234</v>
      </c>
      <c r="H933" s="8">
        <f>MONTH(tbl_CleanLeads[[#This Row],[Lead_Date_Final]])</f>
        <v>11</v>
      </c>
      <c r="I933" t="s">
        <v>7300</v>
      </c>
      <c r="J933" t="s">
        <v>7263</v>
      </c>
      <c r="K933" t="s">
        <v>7264</v>
      </c>
      <c r="L933">
        <f>WEEKDAY(tbl_CleanLeads[[#This Row],[Lead_Date_Final]],2)</f>
        <v>6</v>
      </c>
      <c r="M933" t="s">
        <v>7278</v>
      </c>
      <c r="N933">
        <v>69.099999999999994</v>
      </c>
      <c r="O933" s="7">
        <v>2705.03</v>
      </c>
      <c r="P933">
        <v>22</v>
      </c>
      <c r="Q933" t="s">
        <v>7266</v>
      </c>
      <c r="R933">
        <f>IF(UPPER(TRIM(Table2[[#This Row],[Status_Clean]]))="CONVERTED",1,0)</f>
        <v>0</v>
      </c>
      <c r="S933">
        <f>IF(ISNUMBER(MATCH(UPPER(TRIM(Table2[[#This Row],[Status_Clean]])),{"CONTACTED","QUALIFIED","CONVERTED"},0)),1,0)</f>
        <v>0</v>
      </c>
      <c r="T933" cm="1">
        <f t="array" ref="T933">_xlfn.SWITCH(UPPER(TRIM(Table2[[#This Row],[Status_Clean]])),"NEW",1,"CONTACTED",2,"QUALIFIED",3,"CONVERTED",4,"LOST",5,99)</f>
        <v>1</v>
      </c>
      <c r="U933" t="str" cm="1">
        <f t="array" ref="U933">_xlfn.LET(_xlpm.x,IFERROR(VALUE(Table2[[#This Row],[Response_Time_Hours]]),""),IF(_xlpm.x="","CHECK",_xlfn.IFS(_xlpm.x&lt;=1,"Immediate",_xlpm.x&lt;=6,"Fast",_xlpm.x&lt;=24,"Moderate",_xlpm.x&gt;24,"Delayed")))</f>
        <v>Delayed</v>
      </c>
      <c r="V933">
        <f>FLOOR(tbl_CleanLeads[[#This Row],[Response_Time_Hours]],6)</f>
        <v>66</v>
      </c>
      <c r="W933" t="str" cm="1">
        <f t="array" ref="W933">IF(Table2[[#This Row],[Interaction_Count_Final]]="","N/A",_xlfn.IFS(Table2[[#This Row],[Interaction_Count_Final]]&lt;=2,"Low",Table2[[#This Row],[Interaction_Count_Final]]&lt;=5,"Medium",Table2[[#This Row],[Interaction_Count_Final]]&gt;=6,"High",TRUE,"CHECK"))</f>
        <v>High</v>
      </c>
      <c r="X933" t="b">
        <f t="shared" si="14"/>
        <v>1</v>
      </c>
      <c r="Y933" t="b">
        <f>tbl_CleanLeads[[#This Row],[Response_Time_Hours]]&gt;24</f>
        <v>1</v>
      </c>
      <c r="Z933" s="13" t="b">
        <f>tbl_CleanLeads[[#This Row],[Response_Time_Hours]]&gt;72</f>
        <v>0</v>
      </c>
      <c r="AA933" s="13" t="b">
        <f>tbl_CleanLeads[[#This Row],[Status_Clean]]="Converted"</f>
        <v>0</v>
      </c>
    </row>
    <row r="934" spans="1:27">
      <c r="A934" t="s">
        <v>90</v>
      </c>
      <c r="B934" t="s">
        <v>2886</v>
      </c>
      <c r="C934" t="s">
        <v>2887</v>
      </c>
      <c r="D934" t="s">
        <v>7258</v>
      </c>
      <c r="E934" t="s">
        <v>222</v>
      </c>
      <c r="F934" t="s">
        <v>250</v>
      </c>
      <c r="G934" s="1">
        <v>45538</v>
      </c>
      <c r="H934" s="8">
        <f>MONTH(tbl_CleanLeads[[#This Row],[Lead_Date_Final]])</f>
        <v>9</v>
      </c>
      <c r="I934" t="s">
        <v>7287</v>
      </c>
      <c r="J934" t="s">
        <v>7271</v>
      </c>
      <c r="K934" t="s">
        <v>7288</v>
      </c>
      <c r="L934">
        <f>WEEKDAY(tbl_CleanLeads[[#This Row],[Lead_Date_Final]],2)</f>
        <v>2</v>
      </c>
      <c r="M934" t="s">
        <v>7265</v>
      </c>
      <c r="N934">
        <v>8.1999999999999993</v>
      </c>
      <c r="O934" s="7">
        <v>4390.1400000000003</v>
      </c>
      <c r="P934">
        <v>37</v>
      </c>
      <c r="Q934" t="s">
        <v>7273</v>
      </c>
      <c r="R934">
        <f>IF(UPPER(TRIM(Table2[[#This Row],[Status_Clean]]))="CONVERTED",1,0)</f>
        <v>1</v>
      </c>
      <c r="S934">
        <f>IF(ISNUMBER(MATCH(UPPER(TRIM(Table2[[#This Row],[Status_Clean]])),{"CONTACTED","QUALIFIED","CONVERTED"},0)),1,0)</f>
        <v>1</v>
      </c>
      <c r="T934" cm="1">
        <f t="array" ref="T934">_xlfn.SWITCH(UPPER(TRIM(Table2[[#This Row],[Status_Clean]])),"NEW",1,"CONTACTED",2,"QUALIFIED",3,"CONVERTED",4,"LOST",5,99)</f>
        <v>4</v>
      </c>
      <c r="U934" t="str" cm="1">
        <f t="array" ref="U934">_xlfn.LET(_xlpm.x,IFERROR(VALUE(Table2[[#This Row],[Response_Time_Hours]]),""),IF(_xlpm.x="","CHECK",_xlfn.IFS(_xlpm.x&lt;=1,"Immediate",_xlpm.x&lt;=6,"Fast",_xlpm.x&lt;=24,"Moderate",_xlpm.x&gt;24,"Delayed")))</f>
        <v>Moderate</v>
      </c>
      <c r="V934">
        <f>FLOOR(tbl_CleanLeads[[#This Row],[Response_Time_Hours]],6)</f>
        <v>6</v>
      </c>
      <c r="W934" t="str" cm="1">
        <f t="array" ref="W934">IF(Table2[[#This Row],[Interaction_Count_Final]]="","N/A",_xlfn.IFS(Table2[[#This Row],[Interaction_Count_Final]]&lt;=2,"Low",Table2[[#This Row],[Interaction_Count_Final]]&lt;=5,"Medium",Table2[[#This Row],[Interaction_Count_Final]]&gt;=6,"High",TRUE,"CHECK"))</f>
        <v>High</v>
      </c>
      <c r="X934" t="b">
        <f t="shared" si="14"/>
        <v>1</v>
      </c>
      <c r="Y934" t="b">
        <f>tbl_CleanLeads[[#This Row],[Response_Time_Hours]]&gt;24</f>
        <v>0</v>
      </c>
      <c r="Z934" s="13" t="b">
        <f>tbl_CleanLeads[[#This Row],[Response_Time_Hours]]&gt;72</f>
        <v>0</v>
      </c>
      <c r="AA934" s="13" t="b">
        <f>tbl_CleanLeads[[#This Row],[Status_Clean]]="Converted"</f>
        <v>1</v>
      </c>
    </row>
    <row r="935" spans="1:27">
      <c r="A935" t="s">
        <v>70</v>
      </c>
      <c r="B935" t="s">
        <v>2888</v>
      </c>
      <c r="C935" t="s">
        <v>2889</v>
      </c>
      <c r="D935" t="s">
        <v>7303</v>
      </c>
      <c r="E935" t="s">
        <v>792</v>
      </c>
      <c r="F935" t="s">
        <v>125</v>
      </c>
      <c r="G935" s="1">
        <v>45161</v>
      </c>
      <c r="H935" s="8">
        <f>MONTH(tbl_CleanLeads[[#This Row],[Lead_Date_Final]])</f>
        <v>8</v>
      </c>
      <c r="I935" t="s">
        <v>7310</v>
      </c>
      <c r="J935" t="s">
        <v>7263</v>
      </c>
      <c r="K935" t="s">
        <v>7288</v>
      </c>
      <c r="L935">
        <f>WEEKDAY(tbl_CleanLeads[[#This Row],[Lead_Date_Final]],2)</f>
        <v>3</v>
      </c>
      <c r="M935" t="s">
        <v>7272</v>
      </c>
      <c r="N935">
        <v>7.1999999999999993</v>
      </c>
      <c r="O935" s="7">
        <v>1086.28</v>
      </c>
      <c r="P935">
        <v>23</v>
      </c>
      <c r="Q935" t="s">
        <v>7289</v>
      </c>
      <c r="R935">
        <f>IF(UPPER(TRIM(Table2[[#This Row],[Status_Clean]]))="CONVERTED",1,0)</f>
        <v>0</v>
      </c>
      <c r="S935">
        <f>IF(ISNUMBER(MATCH(UPPER(TRIM(Table2[[#This Row],[Status_Clean]])),{"CONTACTED","QUALIFIED","CONVERTED"},0)),1,0)</f>
        <v>1</v>
      </c>
      <c r="T935" cm="1">
        <f t="array" ref="T935">_xlfn.SWITCH(UPPER(TRIM(Table2[[#This Row],[Status_Clean]])),"NEW",1,"CONTACTED",2,"QUALIFIED",3,"CONVERTED",4,"LOST",5,99)</f>
        <v>2</v>
      </c>
      <c r="U935" t="str" cm="1">
        <f t="array" ref="U935">_xlfn.LET(_xlpm.x,IFERROR(VALUE(Table2[[#This Row],[Response_Time_Hours]]),""),IF(_xlpm.x="","CHECK",_xlfn.IFS(_xlpm.x&lt;=1,"Immediate",_xlpm.x&lt;=6,"Fast",_xlpm.x&lt;=24,"Moderate",_xlpm.x&gt;24,"Delayed")))</f>
        <v>Moderate</v>
      </c>
      <c r="V935">
        <f>FLOOR(tbl_CleanLeads[[#This Row],[Response_Time_Hours]],6)</f>
        <v>6</v>
      </c>
      <c r="W935" t="str" cm="1">
        <f t="array" ref="W935">IF(Table2[[#This Row],[Interaction_Count_Final]]="","N/A",_xlfn.IFS(Table2[[#This Row],[Interaction_Count_Final]]&lt;=2,"Low",Table2[[#This Row],[Interaction_Count_Final]]&lt;=5,"Medium",Table2[[#This Row],[Interaction_Count_Final]]&gt;=6,"High",TRUE,"CHECK"))</f>
        <v>High</v>
      </c>
      <c r="X935" t="b">
        <f t="shared" si="14"/>
        <v>1</v>
      </c>
      <c r="Y935" t="b">
        <f>tbl_CleanLeads[[#This Row],[Response_Time_Hours]]&gt;24</f>
        <v>0</v>
      </c>
      <c r="Z935" s="13" t="b">
        <f>tbl_CleanLeads[[#This Row],[Response_Time_Hours]]&gt;72</f>
        <v>0</v>
      </c>
      <c r="AA935" s="13" t="b">
        <f>tbl_CleanLeads[[#This Row],[Status_Clean]]="Converted"</f>
        <v>0</v>
      </c>
    </row>
    <row r="936" spans="1:27">
      <c r="A936" t="s">
        <v>102</v>
      </c>
      <c r="B936" t="s">
        <v>2891</v>
      </c>
      <c r="C936" t="s">
        <v>2892</v>
      </c>
      <c r="D936" t="s">
        <v>7303</v>
      </c>
      <c r="E936" t="s">
        <v>222</v>
      </c>
      <c r="F936" t="s">
        <v>173</v>
      </c>
      <c r="G936" s="1">
        <v>45077</v>
      </c>
      <c r="H936" s="8">
        <f>MONTH(tbl_CleanLeads[[#This Row],[Lead_Date_Final]])</f>
        <v>5</v>
      </c>
      <c r="I936" t="s">
        <v>7314</v>
      </c>
      <c r="J936" t="s">
        <v>7263</v>
      </c>
      <c r="K936" t="s">
        <v>7277</v>
      </c>
      <c r="L936">
        <f>WEEKDAY(tbl_CleanLeads[[#This Row],[Lead_Date_Final]],2)</f>
        <v>3</v>
      </c>
      <c r="M936" t="s">
        <v>7272</v>
      </c>
      <c r="N936">
        <v>53</v>
      </c>
      <c r="O936" s="7">
        <v>4182.3</v>
      </c>
      <c r="P936">
        <v>3</v>
      </c>
      <c r="Q936" t="s">
        <v>7273</v>
      </c>
      <c r="R936">
        <f>IF(UPPER(TRIM(Table2[[#This Row],[Status_Clean]]))="CONVERTED",1,0)</f>
        <v>0</v>
      </c>
      <c r="S936">
        <f>IF(ISNUMBER(MATCH(UPPER(TRIM(Table2[[#This Row],[Status_Clean]])),{"CONTACTED","QUALIFIED","CONVERTED"},0)),1,0)</f>
        <v>0</v>
      </c>
      <c r="T936" cm="1">
        <f t="array" ref="T936">_xlfn.SWITCH(UPPER(TRIM(Table2[[#This Row],[Status_Clean]])),"NEW",1,"CONTACTED",2,"QUALIFIED",3,"CONVERTED",4,"LOST",5,99)</f>
        <v>5</v>
      </c>
      <c r="U936" t="str" cm="1">
        <f t="array" ref="U936">_xlfn.LET(_xlpm.x,IFERROR(VALUE(Table2[[#This Row],[Response_Time_Hours]]),""),IF(_xlpm.x="","CHECK",_xlfn.IFS(_xlpm.x&lt;=1,"Immediate",_xlpm.x&lt;=6,"Fast",_xlpm.x&lt;=24,"Moderate",_xlpm.x&gt;24,"Delayed")))</f>
        <v>Delayed</v>
      </c>
      <c r="V936">
        <f>FLOOR(tbl_CleanLeads[[#This Row],[Response_Time_Hours]],6)</f>
        <v>48</v>
      </c>
      <c r="W936" t="str" cm="1">
        <f t="array" ref="W936">IF(Table2[[#This Row],[Interaction_Count_Final]]="","N/A",_xlfn.IFS(Table2[[#This Row],[Interaction_Count_Final]]&lt;=2,"Low",Table2[[#This Row],[Interaction_Count_Final]]&lt;=5,"Medium",Table2[[#This Row],[Interaction_Count_Final]]&gt;=6,"High",TRUE,"CHECK"))</f>
        <v>Medium</v>
      </c>
      <c r="X936" t="b">
        <f t="shared" si="14"/>
        <v>1</v>
      </c>
      <c r="Y936" t="b">
        <f>tbl_CleanLeads[[#This Row],[Response_Time_Hours]]&gt;24</f>
        <v>1</v>
      </c>
      <c r="Z936" s="13" t="b">
        <f>tbl_CleanLeads[[#This Row],[Response_Time_Hours]]&gt;72</f>
        <v>0</v>
      </c>
      <c r="AA936" s="13" t="b">
        <f>tbl_CleanLeads[[#This Row],[Status_Clean]]="Converted"</f>
        <v>0</v>
      </c>
    </row>
    <row r="937" spans="1:27">
      <c r="A937" t="s">
        <v>63</v>
      </c>
      <c r="B937" t="s">
        <v>2893</v>
      </c>
      <c r="C937" t="s">
        <v>2894</v>
      </c>
      <c r="D937" t="s">
        <v>7258</v>
      </c>
      <c r="E937" t="s">
        <v>69</v>
      </c>
      <c r="F937" t="s">
        <v>250</v>
      </c>
      <c r="G937" s="1">
        <v>45601</v>
      </c>
      <c r="H937" s="8">
        <f>MONTH(tbl_CleanLeads[[#This Row],[Lead_Date_Final]])</f>
        <v>11</v>
      </c>
      <c r="I937" t="s">
        <v>7300</v>
      </c>
      <c r="J937" t="s">
        <v>7271</v>
      </c>
      <c r="K937" t="s">
        <v>7264</v>
      </c>
      <c r="L937">
        <f>WEEKDAY(tbl_CleanLeads[[#This Row],[Lead_Date_Final]],2)</f>
        <v>2</v>
      </c>
      <c r="M937" t="s">
        <v>7265</v>
      </c>
      <c r="N937">
        <v>8.5</v>
      </c>
      <c r="O937" s="7">
        <v>4608.4399999999996</v>
      </c>
      <c r="P937">
        <v>8</v>
      </c>
      <c r="Q937" t="s">
        <v>7273</v>
      </c>
      <c r="R937">
        <f>IF(UPPER(TRIM(Table2[[#This Row],[Status_Clean]]))="CONVERTED",1,0)</f>
        <v>1</v>
      </c>
      <c r="S937">
        <f>IF(ISNUMBER(MATCH(UPPER(TRIM(Table2[[#This Row],[Status_Clean]])),{"CONTACTED","QUALIFIED","CONVERTED"},0)),1,0)</f>
        <v>1</v>
      </c>
      <c r="T937" cm="1">
        <f t="array" ref="T937">_xlfn.SWITCH(UPPER(TRIM(Table2[[#This Row],[Status_Clean]])),"NEW",1,"CONTACTED",2,"QUALIFIED",3,"CONVERTED",4,"LOST",5,99)</f>
        <v>4</v>
      </c>
      <c r="U937" t="str" cm="1">
        <f t="array" ref="U937">_xlfn.LET(_xlpm.x,IFERROR(VALUE(Table2[[#This Row],[Response_Time_Hours]]),""),IF(_xlpm.x="","CHECK",_xlfn.IFS(_xlpm.x&lt;=1,"Immediate",_xlpm.x&lt;=6,"Fast",_xlpm.x&lt;=24,"Moderate",_xlpm.x&gt;24,"Delayed")))</f>
        <v>Moderate</v>
      </c>
      <c r="V937">
        <f>FLOOR(tbl_CleanLeads[[#This Row],[Response_Time_Hours]],6)</f>
        <v>6</v>
      </c>
      <c r="W937" t="str" cm="1">
        <f t="array" ref="W937">IF(Table2[[#This Row],[Interaction_Count_Final]]="","N/A",_xlfn.IFS(Table2[[#This Row],[Interaction_Count_Final]]&lt;=2,"Low",Table2[[#This Row],[Interaction_Count_Final]]&lt;=5,"Medium",Table2[[#This Row],[Interaction_Count_Final]]&gt;=6,"High",TRUE,"CHECK"))</f>
        <v>High</v>
      </c>
      <c r="X937" t="b">
        <f t="shared" si="14"/>
        <v>1</v>
      </c>
      <c r="Y937" t="b">
        <f>tbl_CleanLeads[[#This Row],[Response_Time_Hours]]&gt;24</f>
        <v>0</v>
      </c>
      <c r="Z937" s="13" t="b">
        <f>tbl_CleanLeads[[#This Row],[Response_Time_Hours]]&gt;72</f>
        <v>0</v>
      </c>
      <c r="AA937" s="13" t="b">
        <f>tbl_CleanLeads[[#This Row],[Status_Clean]]="Converted"</f>
        <v>1</v>
      </c>
    </row>
    <row r="938" spans="1:27">
      <c r="A938" t="s">
        <v>90</v>
      </c>
      <c r="B938" t="s">
        <v>2895</v>
      </c>
      <c r="C938" t="s">
        <v>2896</v>
      </c>
      <c r="D938" t="s">
        <v>7280</v>
      </c>
      <c r="E938" t="s">
        <v>106</v>
      </c>
      <c r="F938" t="s">
        <v>250</v>
      </c>
      <c r="G938" s="1">
        <v>45074</v>
      </c>
      <c r="H938" s="8">
        <f>MONTH(tbl_CleanLeads[[#This Row],[Lead_Date_Final]])</f>
        <v>5</v>
      </c>
      <c r="I938" t="s">
        <v>7314</v>
      </c>
      <c r="J938" t="s">
        <v>7263</v>
      </c>
      <c r="K938" t="s">
        <v>7277</v>
      </c>
      <c r="L938">
        <f>WEEKDAY(tbl_CleanLeads[[#This Row],[Lead_Date_Final]],2)</f>
        <v>7</v>
      </c>
      <c r="M938" t="s">
        <v>7293</v>
      </c>
      <c r="N938">
        <v>7.2</v>
      </c>
      <c r="O938" s="7">
        <v>1953.69</v>
      </c>
      <c r="P938">
        <v>15</v>
      </c>
      <c r="Q938" t="s">
        <v>7289</v>
      </c>
      <c r="R938">
        <f>IF(UPPER(TRIM(Table2[[#This Row],[Status_Clean]]))="CONVERTED",1,0)</f>
        <v>1</v>
      </c>
      <c r="S938">
        <f>IF(ISNUMBER(MATCH(UPPER(TRIM(Table2[[#This Row],[Status_Clean]])),{"CONTACTED","QUALIFIED","CONVERTED"},0)),1,0)</f>
        <v>1</v>
      </c>
      <c r="T938" cm="1">
        <f t="array" ref="T938">_xlfn.SWITCH(UPPER(TRIM(Table2[[#This Row],[Status_Clean]])),"NEW",1,"CONTACTED",2,"QUALIFIED",3,"CONVERTED",4,"LOST",5,99)</f>
        <v>4</v>
      </c>
      <c r="U938" t="str" cm="1">
        <f t="array" ref="U938">_xlfn.LET(_xlpm.x,IFERROR(VALUE(Table2[[#This Row],[Response_Time_Hours]]),""),IF(_xlpm.x="","CHECK",_xlfn.IFS(_xlpm.x&lt;=1,"Immediate",_xlpm.x&lt;=6,"Fast",_xlpm.x&lt;=24,"Moderate",_xlpm.x&gt;24,"Delayed")))</f>
        <v>Moderate</v>
      </c>
      <c r="V938">
        <f>FLOOR(tbl_CleanLeads[[#This Row],[Response_Time_Hours]],6)</f>
        <v>6</v>
      </c>
      <c r="W938" t="str" cm="1">
        <f t="array" ref="W938">IF(Table2[[#This Row],[Interaction_Count_Final]]="","N/A",_xlfn.IFS(Table2[[#This Row],[Interaction_Count_Final]]&lt;=2,"Low",Table2[[#This Row],[Interaction_Count_Final]]&lt;=5,"Medium",Table2[[#This Row],[Interaction_Count_Final]]&gt;=6,"High",TRUE,"CHECK"))</f>
        <v>High</v>
      </c>
      <c r="X938" t="b">
        <f t="shared" si="14"/>
        <v>1</v>
      </c>
      <c r="Y938" t="b">
        <f>tbl_CleanLeads[[#This Row],[Response_Time_Hours]]&gt;24</f>
        <v>0</v>
      </c>
      <c r="Z938" s="13" t="b">
        <f>tbl_CleanLeads[[#This Row],[Response_Time_Hours]]&gt;72</f>
        <v>0</v>
      </c>
      <c r="AA938" s="13" t="b">
        <f>tbl_CleanLeads[[#This Row],[Status_Clean]]="Converted"</f>
        <v>1</v>
      </c>
    </row>
    <row r="939" spans="1:27">
      <c r="A939" t="s">
        <v>63</v>
      </c>
      <c r="B939" t="s">
        <v>2898</v>
      </c>
      <c r="C939" t="s">
        <v>8059</v>
      </c>
      <c r="D939" t="s">
        <v>7268</v>
      </c>
      <c r="E939" t="s">
        <v>473</v>
      </c>
      <c r="F939" t="s">
        <v>125</v>
      </c>
      <c r="G939" s="1">
        <v>45487</v>
      </c>
      <c r="H939" s="8">
        <f>MONTH(tbl_CleanLeads[[#This Row],[Lead_Date_Final]])</f>
        <v>7</v>
      </c>
      <c r="I939" t="s">
        <v>7305</v>
      </c>
      <c r="J939" t="s">
        <v>7271</v>
      </c>
      <c r="K939" t="s">
        <v>7288</v>
      </c>
      <c r="L939">
        <f>WEEKDAY(tbl_CleanLeads[[#This Row],[Lead_Date_Final]],2)</f>
        <v>7</v>
      </c>
      <c r="M939" t="s">
        <v>7293</v>
      </c>
      <c r="N939">
        <v>55</v>
      </c>
      <c r="O939" s="7">
        <v>3696.45</v>
      </c>
      <c r="P939">
        <v>41</v>
      </c>
      <c r="Q939" t="s">
        <v>7266</v>
      </c>
      <c r="R939">
        <f>IF(UPPER(TRIM(Table2[[#This Row],[Status_Clean]]))="CONVERTED",1,0)</f>
        <v>0</v>
      </c>
      <c r="S939">
        <f>IF(ISNUMBER(MATCH(UPPER(TRIM(Table2[[#This Row],[Status_Clean]])),{"CONTACTED","QUALIFIED","CONVERTED"},0)),1,0)</f>
        <v>1</v>
      </c>
      <c r="T939" cm="1">
        <f t="array" ref="T939">_xlfn.SWITCH(UPPER(TRIM(Table2[[#This Row],[Status_Clean]])),"NEW",1,"CONTACTED",2,"QUALIFIED",3,"CONVERTED",4,"LOST",5,99)</f>
        <v>2</v>
      </c>
      <c r="U939" t="str" cm="1">
        <f t="array" ref="U939">_xlfn.LET(_xlpm.x,IFERROR(VALUE(Table2[[#This Row],[Response_Time_Hours]]),""),IF(_xlpm.x="","CHECK",_xlfn.IFS(_xlpm.x&lt;=1,"Immediate",_xlpm.x&lt;=6,"Fast",_xlpm.x&lt;=24,"Moderate",_xlpm.x&gt;24,"Delayed")))</f>
        <v>Delayed</v>
      </c>
      <c r="V939">
        <f>FLOOR(tbl_CleanLeads[[#This Row],[Response_Time_Hours]],6)</f>
        <v>54</v>
      </c>
      <c r="W939" t="str" cm="1">
        <f t="array" ref="W939">IF(Table2[[#This Row],[Interaction_Count_Final]]="","N/A",_xlfn.IFS(Table2[[#This Row],[Interaction_Count_Final]]&lt;=2,"Low",Table2[[#This Row],[Interaction_Count_Final]]&lt;=5,"Medium",Table2[[#This Row],[Interaction_Count_Final]]&gt;=6,"High",TRUE,"CHECK"))</f>
        <v>High</v>
      </c>
      <c r="X939" t="b">
        <f t="shared" si="14"/>
        <v>1</v>
      </c>
      <c r="Y939" t="b">
        <f>tbl_CleanLeads[[#This Row],[Response_Time_Hours]]&gt;24</f>
        <v>1</v>
      </c>
      <c r="Z939" s="13" t="b">
        <f>tbl_CleanLeads[[#This Row],[Response_Time_Hours]]&gt;72</f>
        <v>0</v>
      </c>
      <c r="AA939" s="13" t="b">
        <f>tbl_CleanLeads[[#This Row],[Status_Clean]]="Converted"</f>
        <v>0</v>
      </c>
    </row>
    <row r="940" spans="1:27">
      <c r="A940" t="s">
        <v>102</v>
      </c>
      <c r="B940" t="s">
        <v>2900</v>
      </c>
      <c r="C940" t="s">
        <v>2901</v>
      </c>
      <c r="D940" t="s">
        <v>7274</v>
      </c>
      <c r="E940" t="s">
        <v>7308</v>
      </c>
      <c r="F940" t="s">
        <v>193</v>
      </c>
      <c r="G940" s="1">
        <v>45579</v>
      </c>
      <c r="H940" s="8">
        <f>MONTH(tbl_CleanLeads[[#This Row],[Lead_Date_Final]])</f>
        <v>10</v>
      </c>
      <c r="I940" t="s">
        <v>7270</v>
      </c>
      <c r="J940" t="s">
        <v>7271</v>
      </c>
      <c r="K940" t="s">
        <v>7264</v>
      </c>
      <c r="L940">
        <f>WEEKDAY(tbl_CleanLeads[[#This Row],[Lead_Date_Final]],2)</f>
        <v>1</v>
      </c>
      <c r="M940" t="s">
        <v>7298</v>
      </c>
      <c r="N940">
        <v>10.8</v>
      </c>
      <c r="O940" s="7">
        <v>2799.89</v>
      </c>
      <c r="P940">
        <v>5</v>
      </c>
      <c r="Q940" t="s">
        <v>7266</v>
      </c>
      <c r="R940">
        <f>IF(UPPER(TRIM(Table2[[#This Row],[Status_Clean]]))="CONVERTED",1,0)</f>
        <v>0</v>
      </c>
      <c r="S940">
        <f>IF(ISNUMBER(MATCH(UPPER(TRIM(Table2[[#This Row],[Status_Clean]])),{"CONTACTED","QUALIFIED","CONVERTED"},0)),1,0)</f>
        <v>0</v>
      </c>
      <c r="T940" cm="1">
        <f t="array" ref="T940">_xlfn.SWITCH(UPPER(TRIM(Table2[[#This Row],[Status_Clean]])),"NEW",1,"CONTACTED",2,"QUALIFIED",3,"CONVERTED",4,"LOST",5,99)</f>
        <v>1</v>
      </c>
      <c r="U940" t="str" cm="1">
        <f t="array" ref="U940">_xlfn.LET(_xlpm.x,IFERROR(VALUE(Table2[[#This Row],[Response_Time_Hours]]),""),IF(_xlpm.x="","CHECK",_xlfn.IFS(_xlpm.x&lt;=1,"Immediate",_xlpm.x&lt;=6,"Fast",_xlpm.x&lt;=24,"Moderate",_xlpm.x&gt;24,"Delayed")))</f>
        <v>Moderate</v>
      </c>
      <c r="V940">
        <f>FLOOR(tbl_CleanLeads[[#This Row],[Response_Time_Hours]],6)</f>
        <v>6</v>
      </c>
      <c r="W940" t="str" cm="1">
        <f t="array" ref="W940">IF(Table2[[#This Row],[Interaction_Count_Final]]="","N/A",_xlfn.IFS(Table2[[#This Row],[Interaction_Count_Final]]&lt;=2,"Low",Table2[[#This Row],[Interaction_Count_Final]]&lt;=5,"Medium",Table2[[#This Row],[Interaction_Count_Final]]&gt;=6,"High",TRUE,"CHECK"))</f>
        <v>Medium</v>
      </c>
      <c r="X940" t="b">
        <f t="shared" si="14"/>
        <v>1</v>
      </c>
      <c r="Y940" t="b">
        <f>tbl_CleanLeads[[#This Row],[Response_Time_Hours]]&gt;24</f>
        <v>0</v>
      </c>
      <c r="Z940" s="13" t="b">
        <f>tbl_CleanLeads[[#This Row],[Response_Time_Hours]]&gt;72</f>
        <v>0</v>
      </c>
      <c r="AA940" s="13" t="b">
        <f>tbl_CleanLeads[[#This Row],[Status_Clean]]="Converted"</f>
        <v>0</v>
      </c>
    </row>
    <row r="941" spans="1:27">
      <c r="A941" t="s">
        <v>63</v>
      </c>
      <c r="B941" t="s">
        <v>2903</v>
      </c>
      <c r="C941" t="s">
        <v>2904</v>
      </c>
      <c r="D941" t="s">
        <v>7258</v>
      </c>
      <c r="E941" t="s">
        <v>69</v>
      </c>
      <c r="F941" t="s">
        <v>193</v>
      </c>
      <c r="G941" s="1">
        <v>44997</v>
      </c>
      <c r="H941" s="8">
        <f>MONTH(tbl_CleanLeads[[#This Row],[Lead_Date_Final]])</f>
        <v>3</v>
      </c>
      <c r="I941" t="s">
        <v>7295</v>
      </c>
      <c r="J941" t="s">
        <v>7263</v>
      </c>
      <c r="K941" t="s">
        <v>7284</v>
      </c>
      <c r="L941">
        <f>WEEKDAY(tbl_CleanLeads[[#This Row],[Lead_Date_Final]],2)</f>
        <v>7</v>
      </c>
      <c r="M941" t="s">
        <v>7293</v>
      </c>
      <c r="N941">
        <v>9.3000000000000007</v>
      </c>
      <c r="O941" s="7">
        <v>1161.6500000000001</v>
      </c>
      <c r="P941">
        <v>2</v>
      </c>
      <c r="Q941" t="s">
        <v>7289</v>
      </c>
      <c r="R941">
        <f>IF(UPPER(TRIM(Table2[[#This Row],[Status_Clean]]))="CONVERTED",1,0)</f>
        <v>0</v>
      </c>
      <c r="S941">
        <f>IF(ISNUMBER(MATCH(UPPER(TRIM(Table2[[#This Row],[Status_Clean]])),{"CONTACTED","QUALIFIED","CONVERTED"},0)),1,0)</f>
        <v>0</v>
      </c>
      <c r="T941" cm="1">
        <f t="array" ref="T941">_xlfn.SWITCH(UPPER(TRIM(Table2[[#This Row],[Status_Clean]])),"NEW",1,"CONTACTED",2,"QUALIFIED",3,"CONVERTED",4,"LOST",5,99)</f>
        <v>1</v>
      </c>
      <c r="U941" t="str" cm="1">
        <f t="array" ref="U941">_xlfn.LET(_xlpm.x,IFERROR(VALUE(Table2[[#This Row],[Response_Time_Hours]]),""),IF(_xlpm.x="","CHECK",_xlfn.IFS(_xlpm.x&lt;=1,"Immediate",_xlpm.x&lt;=6,"Fast",_xlpm.x&lt;=24,"Moderate",_xlpm.x&gt;24,"Delayed")))</f>
        <v>Moderate</v>
      </c>
      <c r="V941">
        <f>FLOOR(tbl_CleanLeads[[#This Row],[Response_Time_Hours]],6)</f>
        <v>6</v>
      </c>
      <c r="W941" t="str" cm="1">
        <f t="array" ref="W941">IF(Table2[[#This Row],[Interaction_Count_Final]]="","N/A",_xlfn.IFS(Table2[[#This Row],[Interaction_Count_Final]]&lt;=2,"Low",Table2[[#This Row],[Interaction_Count_Final]]&lt;=5,"Medium",Table2[[#This Row],[Interaction_Count_Final]]&gt;=6,"High",TRUE,"CHECK"))</f>
        <v>Low</v>
      </c>
      <c r="X941" t="b">
        <f t="shared" si="14"/>
        <v>1</v>
      </c>
      <c r="Y941" t="b">
        <f>tbl_CleanLeads[[#This Row],[Response_Time_Hours]]&gt;24</f>
        <v>0</v>
      </c>
      <c r="Z941" s="13" t="b">
        <f>tbl_CleanLeads[[#This Row],[Response_Time_Hours]]&gt;72</f>
        <v>0</v>
      </c>
      <c r="AA941" s="13" t="b">
        <f>tbl_CleanLeads[[#This Row],[Status_Clean]]="Converted"</f>
        <v>0</v>
      </c>
    </row>
    <row r="942" spans="1:27">
      <c r="A942" t="s">
        <v>102</v>
      </c>
      <c r="B942" t="s">
        <v>2907</v>
      </c>
      <c r="C942" t="s">
        <v>2908</v>
      </c>
      <c r="D942" t="s">
        <v>7303</v>
      </c>
      <c r="E942" t="s">
        <v>311</v>
      </c>
      <c r="F942" t="s">
        <v>193</v>
      </c>
      <c r="G942" s="1">
        <v>45335</v>
      </c>
      <c r="H942" s="8">
        <f>MONTH(tbl_CleanLeads[[#This Row],[Lead_Date_Final]])</f>
        <v>2</v>
      </c>
      <c r="I942" t="s">
        <v>7283</v>
      </c>
      <c r="J942" t="s">
        <v>7271</v>
      </c>
      <c r="K942" t="s">
        <v>7284</v>
      </c>
      <c r="L942">
        <f>WEEKDAY(tbl_CleanLeads[[#This Row],[Lead_Date_Final]],2)</f>
        <v>2</v>
      </c>
      <c r="M942" t="s">
        <v>7265</v>
      </c>
      <c r="N942">
        <v>42.7</v>
      </c>
      <c r="O942" s="7">
        <v>1281.06</v>
      </c>
      <c r="P942">
        <v>12</v>
      </c>
      <c r="Q942" t="s">
        <v>7289</v>
      </c>
      <c r="R942">
        <f>IF(UPPER(TRIM(Table2[[#This Row],[Status_Clean]]))="CONVERTED",1,0)</f>
        <v>0</v>
      </c>
      <c r="S942">
        <f>IF(ISNUMBER(MATCH(UPPER(TRIM(Table2[[#This Row],[Status_Clean]])),{"CONTACTED","QUALIFIED","CONVERTED"},0)),1,0)</f>
        <v>0</v>
      </c>
      <c r="T942" cm="1">
        <f t="array" ref="T942">_xlfn.SWITCH(UPPER(TRIM(Table2[[#This Row],[Status_Clean]])),"NEW",1,"CONTACTED",2,"QUALIFIED",3,"CONVERTED",4,"LOST",5,99)</f>
        <v>1</v>
      </c>
      <c r="U942" t="str" cm="1">
        <f t="array" ref="U942">_xlfn.LET(_xlpm.x,IFERROR(VALUE(Table2[[#This Row],[Response_Time_Hours]]),""),IF(_xlpm.x="","CHECK",_xlfn.IFS(_xlpm.x&lt;=1,"Immediate",_xlpm.x&lt;=6,"Fast",_xlpm.x&lt;=24,"Moderate",_xlpm.x&gt;24,"Delayed")))</f>
        <v>Delayed</v>
      </c>
      <c r="V942">
        <f>FLOOR(tbl_CleanLeads[[#This Row],[Response_Time_Hours]],6)</f>
        <v>42</v>
      </c>
      <c r="W942" t="str" cm="1">
        <f t="array" ref="W942">IF(Table2[[#This Row],[Interaction_Count_Final]]="","N/A",_xlfn.IFS(Table2[[#This Row],[Interaction_Count_Final]]&lt;=2,"Low",Table2[[#This Row],[Interaction_Count_Final]]&lt;=5,"Medium",Table2[[#This Row],[Interaction_Count_Final]]&gt;=6,"High",TRUE,"CHECK"))</f>
        <v>High</v>
      </c>
      <c r="X942" t="b">
        <f t="shared" si="14"/>
        <v>1</v>
      </c>
      <c r="Y942" t="b">
        <f>tbl_CleanLeads[[#This Row],[Response_Time_Hours]]&gt;24</f>
        <v>1</v>
      </c>
      <c r="Z942" s="13" t="b">
        <f>tbl_CleanLeads[[#This Row],[Response_Time_Hours]]&gt;72</f>
        <v>0</v>
      </c>
      <c r="AA942" s="13" t="b">
        <f>tbl_CleanLeads[[#This Row],[Status_Clean]]="Converted"</f>
        <v>0</v>
      </c>
    </row>
    <row r="943" spans="1:27">
      <c r="A943" t="s">
        <v>90</v>
      </c>
      <c r="B943" t="s">
        <v>2909</v>
      </c>
      <c r="C943" t="s">
        <v>2910</v>
      </c>
      <c r="D943" t="s">
        <v>7280</v>
      </c>
      <c r="E943" t="s">
        <v>792</v>
      </c>
      <c r="F943" t="s">
        <v>250</v>
      </c>
      <c r="G943" s="1">
        <v>45151</v>
      </c>
      <c r="H943" s="8">
        <f>MONTH(tbl_CleanLeads[[#This Row],[Lead_Date_Final]])</f>
        <v>8</v>
      </c>
      <c r="I943" t="s">
        <v>7310</v>
      </c>
      <c r="J943" t="s">
        <v>7263</v>
      </c>
      <c r="K943" t="s">
        <v>7288</v>
      </c>
      <c r="L943">
        <f>WEEKDAY(tbl_CleanLeads[[#This Row],[Lead_Date_Final]],2)</f>
        <v>7</v>
      </c>
      <c r="M943" t="s">
        <v>7293</v>
      </c>
      <c r="N943">
        <v>36</v>
      </c>
      <c r="O943" s="7">
        <v>1438.1</v>
      </c>
      <c r="P943">
        <v>12</v>
      </c>
      <c r="Q943" t="s">
        <v>7289</v>
      </c>
      <c r="R943">
        <f>IF(UPPER(TRIM(Table2[[#This Row],[Status_Clean]]))="CONVERTED",1,0)</f>
        <v>1</v>
      </c>
      <c r="S943">
        <f>IF(ISNUMBER(MATCH(UPPER(TRIM(Table2[[#This Row],[Status_Clean]])),{"CONTACTED","QUALIFIED","CONVERTED"},0)),1,0)</f>
        <v>1</v>
      </c>
      <c r="T943" cm="1">
        <f t="array" ref="T943">_xlfn.SWITCH(UPPER(TRIM(Table2[[#This Row],[Status_Clean]])),"NEW",1,"CONTACTED",2,"QUALIFIED",3,"CONVERTED",4,"LOST",5,99)</f>
        <v>4</v>
      </c>
      <c r="U943" t="str" cm="1">
        <f t="array" ref="U943">_xlfn.LET(_xlpm.x,IFERROR(VALUE(Table2[[#This Row],[Response_Time_Hours]]),""),IF(_xlpm.x="","CHECK",_xlfn.IFS(_xlpm.x&lt;=1,"Immediate",_xlpm.x&lt;=6,"Fast",_xlpm.x&lt;=24,"Moderate",_xlpm.x&gt;24,"Delayed")))</f>
        <v>Delayed</v>
      </c>
      <c r="V943">
        <f>FLOOR(tbl_CleanLeads[[#This Row],[Response_Time_Hours]],6)</f>
        <v>36</v>
      </c>
      <c r="W943" t="str" cm="1">
        <f t="array" ref="W943">IF(Table2[[#This Row],[Interaction_Count_Final]]="","N/A",_xlfn.IFS(Table2[[#This Row],[Interaction_Count_Final]]&lt;=2,"Low",Table2[[#This Row],[Interaction_Count_Final]]&lt;=5,"Medium",Table2[[#This Row],[Interaction_Count_Final]]&gt;=6,"High",TRUE,"CHECK"))</f>
        <v>High</v>
      </c>
      <c r="X943" t="b">
        <f t="shared" si="14"/>
        <v>1</v>
      </c>
      <c r="Y943" t="b">
        <f>tbl_CleanLeads[[#This Row],[Response_Time_Hours]]&gt;24</f>
        <v>1</v>
      </c>
      <c r="Z943" s="13" t="b">
        <f>tbl_CleanLeads[[#This Row],[Response_Time_Hours]]&gt;72</f>
        <v>0</v>
      </c>
      <c r="AA943" s="13" t="b">
        <f>tbl_CleanLeads[[#This Row],[Status_Clean]]="Converted"</f>
        <v>1</v>
      </c>
    </row>
    <row r="944" spans="1:27">
      <c r="A944" t="s">
        <v>102</v>
      </c>
      <c r="B944" t="s">
        <v>2912</v>
      </c>
      <c r="C944" t="s">
        <v>8064</v>
      </c>
      <c r="D944" t="s">
        <v>7268</v>
      </c>
      <c r="E944" t="s">
        <v>1356</v>
      </c>
      <c r="F944" t="s">
        <v>125</v>
      </c>
      <c r="G944" s="1">
        <v>45050</v>
      </c>
      <c r="H944" s="8">
        <f>MONTH(tbl_CleanLeads[[#This Row],[Lead_Date_Final]])</f>
        <v>5</v>
      </c>
      <c r="I944" t="s">
        <v>7314</v>
      </c>
      <c r="J944" t="s">
        <v>7263</v>
      </c>
      <c r="K944" t="s">
        <v>7277</v>
      </c>
      <c r="L944">
        <f>WEEKDAY(tbl_CleanLeads[[#This Row],[Lead_Date_Final]],2)</f>
        <v>4</v>
      </c>
      <c r="M944" t="s">
        <v>7285</v>
      </c>
      <c r="N944">
        <v>19.8</v>
      </c>
      <c r="O944" s="7">
        <v>1173.46</v>
      </c>
      <c r="P944">
        <v>41</v>
      </c>
      <c r="Q944" t="s">
        <v>7289</v>
      </c>
      <c r="R944">
        <f>IF(UPPER(TRIM(Table2[[#This Row],[Status_Clean]]))="CONVERTED",1,0)</f>
        <v>0</v>
      </c>
      <c r="S944">
        <f>IF(ISNUMBER(MATCH(UPPER(TRIM(Table2[[#This Row],[Status_Clean]])),{"CONTACTED","QUALIFIED","CONVERTED"},0)),1,0)</f>
        <v>1</v>
      </c>
      <c r="T944" cm="1">
        <f t="array" ref="T944">_xlfn.SWITCH(UPPER(TRIM(Table2[[#This Row],[Status_Clean]])),"NEW",1,"CONTACTED",2,"QUALIFIED",3,"CONVERTED",4,"LOST",5,99)</f>
        <v>2</v>
      </c>
      <c r="U944" t="str" cm="1">
        <f t="array" ref="U944">_xlfn.LET(_xlpm.x,IFERROR(VALUE(Table2[[#This Row],[Response_Time_Hours]]),""),IF(_xlpm.x="","CHECK",_xlfn.IFS(_xlpm.x&lt;=1,"Immediate",_xlpm.x&lt;=6,"Fast",_xlpm.x&lt;=24,"Moderate",_xlpm.x&gt;24,"Delayed")))</f>
        <v>Moderate</v>
      </c>
      <c r="V944">
        <f>FLOOR(tbl_CleanLeads[[#This Row],[Response_Time_Hours]],6)</f>
        <v>18</v>
      </c>
      <c r="W944" t="str" cm="1">
        <f t="array" ref="W944">IF(Table2[[#This Row],[Interaction_Count_Final]]="","N/A",_xlfn.IFS(Table2[[#This Row],[Interaction_Count_Final]]&lt;=2,"Low",Table2[[#This Row],[Interaction_Count_Final]]&lt;=5,"Medium",Table2[[#This Row],[Interaction_Count_Final]]&gt;=6,"High",TRUE,"CHECK"))</f>
        <v>High</v>
      </c>
      <c r="X944" t="b">
        <f t="shared" si="14"/>
        <v>1</v>
      </c>
      <c r="Y944" t="b">
        <f>tbl_CleanLeads[[#This Row],[Response_Time_Hours]]&gt;24</f>
        <v>0</v>
      </c>
      <c r="Z944" s="13" t="b">
        <f>tbl_CleanLeads[[#This Row],[Response_Time_Hours]]&gt;72</f>
        <v>0</v>
      </c>
      <c r="AA944" s="13" t="b">
        <f>tbl_CleanLeads[[#This Row],[Status_Clean]]="Converted"</f>
        <v>0</v>
      </c>
    </row>
    <row r="945" spans="1:27">
      <c r="A945" t="s">
        <v>70</v>
      </c>
      <c r="B945" t="s">
        <v>2914</v>
      </c>
      <c r="C945" t="s">
        <v>2915</v>
      </c>
      <c r="D945" t="s">
        <v>7280</v>
      </c>
      <c r="E945" t="s">
        <v>254</v>
      </c>
      <c r="F945" t="s">
        <v>125</v>
      </c>
      <c r="G945" s="1">
        <v>45252</v>
      </c>
      <c r="H945" s="8">
        <f>MONTH(tbl_CleanLeads[[#This Row],[Lead_Date_Final]])</f>
        <v>11</v>
      </c>
      <c r="I945" t="s">
        <v>7300</v>
      </c>
      <c r="J945" t="s">
        <v>7263</v>
      </c>
      <c r="K945" t="s">
        <v>7264</v>
      </c>
      <c r="L945">
        <f>WEEKDAY(tbl_CleanLeads[[#This Row],[Lead_Date_Final]],2)</f>
        <v>3</v>
      </c>
      <c r="M945" t="s">
        <v>7272</v>
      </c>
      <c r="N945">
        <v>41.5</v>
      </c>
      <c r="O945" s="7">
        <v>4249.55</v>
      </c>
      <c r="P945">
        <v>13</v>
      </c>
      <c r="Q945" t="s">
        <v>7273</v>
      </c>
      <c r="R945">
        <f>IF(UPPER(TRIM(Table2[[#This Row],[Status_Clean]]))="CONVERTED",1,0)</f>
        <v>0</v>
      </c>
      <c r="S945">
        <f>IF(ISNUMBER(MATCH(UPPER(TRIM(Table2[[#This Row],[Status_Clean]])),{"CONTACTED","QUALIFIED","CONVERTED"},0)),1,0)</f>
        <v>1</v>
      </c>
      <c r="T945" cm="1">
        <f t="array" ref="T945">_xlfn.SWITCH(UPPER(TRIM(Table2[[#This Row],[Status_Clean]])),"NEW",1,"CONTACTED",2,"QUALIFIED",3,"CONVERTED",4,"LOST",5,99)</f>
        <v>2</v>
      </c>
      <c r="U945" t="str" cm="1">
        <f t="array" ref="U945">_xlfn.LET(_xlpm.x,IFERROR(VALUE(Table2[[#This Row],[Response_Time_Hours]]),""),IF(_xlpm.x="","CHECK",_xlfn.IFS(_xlpm.x&lt;=1,"Immediate",_xlpm.x&lt;=6,"Fast",_xlpm.x&lt;=24,"Moderate",_xlpm.x&gt;24,"Delayed")))</f>
        <v>Delayed</v>
      </c>
      <c r="V945">
        <f>FLOOR(tbl_CleanLeads[[#This Row],[Response_Time_Hours]],6)</f>
        <v>36</v>
      </c>
      <c r="W945" t="str" cm="1">
        <f t="array" ref="W945">IF(Table2[[#This Row],[Interaction_Count_Final]]="","N/A",_xlfn.IFS(Table2[[#This Row],[Interaction_Count_Final]]&lt;=2,"Low",Table2[[#This Row],[Interaction_Count_Final]]&lt;=5,"Medium",Table2[[#This Row],[Interaction_Count_Final]]&gt;=6,"High",TRUE,"CHECK"))</f>
        <v>High</v>
      </c>
      <c r="X945" t="b">
        <f t="shared" si="14"/>
        <v>1</v>
      </c>
      <c r="Y945" t="b">
        <f>tbl_CleanLeads[[#This Row],[Response_Time_Hours]]&gt;24</f>
        <v>1</v>
      </c>
      <c r="Z945" s="13" t="b">
        <f>tbl_CleanLeads[[#This Row],[Response_Time_Hours]]&gt;72</f>
        <v>0</v>
      </c>
      <c r="AA945" s="13" t="b">
        <f>tbl_CleanLeads[[#This Row],[Status_Clean]]="Converted"</f>
        <v>0</v>
      </c>
    </row>
    <row r="946" spans="1:27">
      <c r="A946" t="s">
        <v>70</v>
      </c>
      <c r="B946" t="s">
        <v>2917</v>
      </c>
      <c r="C946" t="s">
        <v>2918</v>
      </c>
      <c r="D946" t="s">
        <v>7280</v>
      </c>
      <c r="E946" t="s">
        <v>101</v>
      </c>
      <c r="F946" t="s">
        <v>125</v>
      </c>
      <c r="G946" s="1">
        <v>45479</v>
      </c>
      <c r="H946" s="8">
        <f>MONTH(tbl_CleanLeads[[#This Row],[Lead_Date_Final]])</f>
        <v>7</v>
      </c>
      <c r="I946" t="s">
        <v>7305</v>
      </c>
      <c r="J946" t="s">
        <v>7271</v>
      </c>
      <c r="K946" t="s">
        <v>7288</v>
      </c>
      <c r="L946">
        <f>WEEKDAY(tbl_CleanLeads[[#This Row],[Lead_Date_Final]],2)</f>
        <v>6</v>
      </c>
      <c r="M946" t="s">
        <v>7278</v>
      </c>
      <c r="N946">
        <v>7.9</v>
      </c>
      <c r="O946" s="7">
        <v>3517.85</v>
      </c>
      <c r="P946">
        <v>38</v>
      </c>
      <c r="Q946" t="s">
        <v>7266</v>
      </c>
      <c r="R946">
        <f>IF(UPPER(TRIM(Table2[[#This Row],[Status_Clean]]))="CONVERTED",1,0)</f>
        <v>0</v>
      </c>
      <c r="S946">
        <f>IF(ISNUMBER(MATCH(UPPER(TRIM(Table2[[#This Row],[Status_Clean]])),{"CONTACTED","QUALIFIED","CONVERTED"},0)),1,0)</f>
        <v>1</v>
      </c>
      <c r="T946" cm="1">
        <f t="array" ref="T946">_xlfn.SWITCH(UPPER(TRIM(Table2[[#This Row],[Status_Clean]])),"NEW",1,"CONTACTED",2,"QUALIFIED",3,"CONVERTED",4,"LOST",5,99)</f>
        <v>2</v>
      </c>
      <c r="U946" t="str" cm="1">
        <f t="array" ref="U946">_xlfn.LET(_xlpm.x,IFERROR(VALUE(Table2[[#This Row],[Response_Time_Hours]]),""),IF(_xlpm.x="","CHECK",_xlfn.IFS(_xlpm.x&lt;=1,"Immediate",_xlpm.x&lt;=6,"Fast",_xlpm.x&lt;=24,"Moderate",_xlpm.x&gt;24,"Delayed")))</f>
        <v>Moderate</v>
      </c>
      <c r="V946">
        <f>FLOOR(tbl_CleanLeads[[#This Row],[Response_Time_Hours]],6)</f>
        <v>6</v>
      </c>
      <c r="W946" t="str" cm="1">
        <f t="array" ref="W946">IF(Table2[[#This Row],[Interaction_Count_Final]]="","N/A",_xlfn.IFS(Table2[[#This Row],[Interaction_Count_Final]]&lt;=2,"Low",Table2[[#This Row],[Interaction_Count_Final]]&lt;=5,"Medium",Table2[[#This Row],[Interaction_Count_Final]]&gt;=6,"High",TRUE,"CHECK"))</f>
        <v>High</v>
      </c>
      <c r="X946" t="b">
        <f t="shared" si="14"/>
        <v>1</v>
      </c>
      <c r="Y946" t="b">
        <f>tbl_CleanLeads[[#This Row],[Response_Time_Hours]]&gt;24</f>
        <v>0</v>
      </c>
      <c r="Z946" s="13" t="b">
        <f>tbl_CleanLeads[[#This Row],[Response_Time_Hours]]&gt;72</f>
        <v>0</v>
      </c>
      <c r="AA946" s="13" t="b">
        <f>tbl_CleanLeads[[#This Row],[Status_Clean]]="Converted"</f>
        <v>0</v>
      </c>
    </row>
    <row r="947" spans="1:27">
      <c r="A947" t="s">
        <v>70</v>
      </c>
      <c r="B947" t="s">
        <v>2920</v>
      </c>
      <c r="C947" t="s">
        <v>2921</v>
      </c>
      <c r="D947" t="s">
        <v>7303</v>
      </c>
      <c r="E947" t="s">
        <v>101</v>
      </c>
      <c r="F947" t="s">
        <v>125</v>
      </c>
      <c r="G947" s="1">
        <v>45288</v>
      </c>
      <c r="H947" s="8">
        <f>MONTH(tbl_CleanLeads[[#This Row],[Lead_Date_Final]])</f>
        <v>12</v>
      </c>
      <c r="I947" t="s">
        <v>7262</v>
      </c>
      <c r="J947" t="s">
        <v>7263</v>
      </c>
      <c r="K947" t="s">
        <v>7264</v>
      </c>
      <c r="L947">
        <f>WEEKDAY(tbl_CleanLeads[[#This Row],[Lead_Date_Final]],2)</f>
        <v>4</v>
      </c>
      <c r="M947" t="s">
        <v>7285</v>
      </c>
      <c r="N947">
        <v>50.400000000000006</v>
      </c>
      <c r="O947" s="7">
        <v>1819.22</v>
      </c>
      <c r="P947">
        <v>47</v>
      </c>
      <c r="Q947" t="s">
        <v>7289</v>
      </c>
      <c r="R947">
        <f>IF(UPPER(TRIM(Table2[[#This Row],[Status_Clean]]))="CONVERTED",1,0)</f>
        <v>0</v>
      </c>
      <c r="S947">
        <f>IF(ISNUMBER(MATCH(UPPER(TRIM(Table2[[#This Row],[Status_Clean]])),{"CONTACTED","QUALIFIED","CONVERTED"},0)),1,0)</f>
        <v>1</v>
      </c>
      <c r="T947" cm="1">
        <f t="array" ref="T947">_xlfn.SWITCH(UPPER(TRIM(Table2[[#This Row],[Status_Clean]])),"NEW",1,"CONTACTED",2,"QUALIFIED",3,"CONVERTED",4,"LOST",5,99)</f>
        <v>2</v>
      </c>
      <c r="U947" t="str" cm="1">
        <f t="array" ref="U947">_xlfn.LET(_xlpm.x,IFERROR(VALUE(Table2[[#This Row],[Response_Time_Hours]]),""),IF(_xlpm.x="","CHECK",_xlfn.IFS(_xlpm.x&lt;=1,"Immediate",_xlpm.x&lt;=6,"Fast",_xlpm.x&lt;=24,"Moderate",_xlpm.x&gt;24,"Delayed")))</f>
        <v>Delayed</v>
      </c>
      <c r="V947">
        <f>FLOOR(tbl_CleanLeads[[#This Row],[Response_Time_Hours]],6)</f>
        <v>48</v>
      </c>
      <c r="W947" t="str" cm="1">
        <f t="array" ref="W947">IF(Table2[[#This Row],[Interaction_Count_Final]]="","N/A",_xlfn.IFS(Table2[[#This Row],[Interaction_Count_Final]]&lt;=2,"Low",Table2[[#This Row],[Interaction_Count_Final]]&lt;=5,"Medium",Table2[[#This Row],[Interaction_Count_Final]]&gt;=6,"High",TRUE,"CHECK"))</f>
        <v>High</v>
      </c>
      <c r="X947" t="b">
        <f t="shared" si="14"/>
        <v>1</v>
      </c>
      <c r="Y947" t="b">
        <f>tbl_CleanLeads[[#This Row],[Response_Time_Hours]]&gt;24</f>
        <v>1</v>
      </c>
      <c r="Z947" s="13" t="b">
        <f>tbl_CleanLeads[[#This Row],[Response_Time_Hours]]&gt;72</f>
        <v>0</v>
      </c>
      <c r="AA947" s="13" t="b">
        <f>tbl_CleanLeads[[#This Row],[Status_Clean]]="Converted"</f>
        <v>0</v>
      </c>
    </row>
    <row r="948" spans="1:27">
      <c r="A948" t="s">
        <v>63</v>
      </c>
      <c r="B948" t="s">
        <v>2923</v>
      </c>
      <c r="C948" t="s">
        <v>2924</v>
      </c>
      <c r="D948" t="s">
        <v>7303</v>
      </c>
      <c r="E948" t="s">
        <v>473</v>
      </c>
      <c r="F948" t="s">
        <v>125</v>
      </c>
      <c r="G948" s="1">
        <v>45200</v>
      </c>
      <c r="H948" s="8">
        <f>MONTH(tbl_CleanLeads[[#This Row],[Lead_Date_Final]])</f>
        <v>10</v>
      </c>
      <c r="I948" t="s">
        <v>7270</v>
      </c>
      <c r="J948" t="s">
        <v>7263</v>
      </c>
      <c r="K948" t="s">
        <v>7264</v>
      </c>
      <c r="L948">
        <f>WEEKDAY(tbl_CleanLeads[[#This Row],[Lead_Date_Final]],2)</f>
        <v>7</v>
      </c>
      <c r="M948" t="s">
        <v>7293</v>
      </c>
      <c r="N948">
        <v>2</v>
      </c>
      <c r="O948" s="7">
        <v>4963.22</v>
      </c>
      <c r="P948">
        <v>43</v>
      </c>
      <c r="Q948" t="s">
        <v>7273</v>
      </c>
      <c r="R948">
        <f>IF(UPPER(TRIM(Table2[[#This Row],[Status_Clean]]))="CONVERTED",1,0)</f>
        <v>0</v>
      </c>
      <c r="S948">
        <f>IF(ISNUMBER(MATCH(UPPER(TRIM(Table2[[#This Row],[Status_Clean]])),{"CONTACTED","QUALIFIED","CONVERTED"},0)),1,0)</f>
        <v>1</v>
      </c>
      <c r="T948" cm="1">
        <f t="array" ref="T948">_xlfn.SWITCH(UPPER(TRIM(Table2[[#This Row],[Status_Clean]])),"NEW",1,"CONTACTED",2,"QUALIFIED",3,"CONVERTED",4,"LOST",5,99)</f>
        <v>2</v>
      </c>
      <c r="U948" t="str" cm="1">
        <f t="array" ref="U948">_xlfn.LET(_xlpm.x,IFERROR(VALUE(Table2[[#This Row],[Response_Time_Hours]]),""),IF(_xlpm.x="","CHECK",_xlfn.IFS(_xlpm.x&lt;=1,"Immediate",_xlpm.x&lt;=6,"Fast",_xlpm.x&lt;=24,"Moderate",_xlpm.x&gt;24,"Delayed")))</f>
        <v>Fast</v>
      </c>
      <c r="V948">
        <f>FLOOR(tbl_CleanLeads[[#This Row],[Response_Time_Hours]],6)</f>
        <v>0</v>
      </c>
      <c r="W948" t="str" cm="1">
        <f t="array" ref="W948">IF(Table2[[#This Row],[Interaction_Count_Final]]="","N/A",_xlfn.IFS(Table2[[#This Row],[Interaction_Count_Final]]&lt;=2,"Low",Table2[[#This Row],[Interaction_Count_Final]]&lt;=5,"Medium",Table2[[#This Row],[Interaction_Count_Final]]&gt;=6,"High",TRUE,"CHECK"))</f>
        <v>High</v>
      </c>
      <c r="X948" t="b">
        <f t="shared" si="14"/>
        <v>1</v>
      </c>
      <c r="Y948" t="b">
        <f>tbl_CleanLeads[[#This Row],[Response_Time_Hours]]&gt;24</f>
        <v>0</v>
      </c>
      <c r="Z948" s="13" t="b">
        <f>tbl_CleanLeads[[#This Row],[Response_Time_Hours]]&gt;72</f>
        <v>0</v>
      </c>
      <c r="AA948" s="13" t="b">
        <f>tbl_CleanLeads[[#This Row],[Status_Clean]]="Converted"</f>
        <v>0</v>
      </c>
    </row>
    <row r="949" spans="1:27">
      <c r="A949" t="s">
        <v>102</v>
      </c>
      <c r="B949" t="s">
        <v>2925</v>
      </c>
      <c r="C949" t="s">
        <v>2926</v>
      </c>
      <c r="D949" t="s">
        <v>7280</v>
      </c>
      <c r="E949" t="s">
        <v>363</v>
      </c>
      <c r="F949" t="s">
        <v>125</v>
      </c>
      <c r="G949" s="1">
        <v>45510</v>
      </c>
      <c r="H949" s="8">
        <f>MONTH(tbl_CleanLeads[[#This Row],[Lead_Date_Final]])</f>
        <v>8</v>
      </c>
      <c r="I949" t="s">
        <v>7310</v>
      </c>
      <c r="J949" t="s">
        <v>7271</v>
      </c>
      <c r="K949" t="s">
        <v>7288</v>
      </c>
      <c r="L949">
        <f>WEEKDAY(tbl_CleanLeads[[#This Row],[Lead_Date_Final]],2)</f>
        <v>2</v>
      </c>
      <c r="M949" t="s">
        <v>7265</v>
      </c>
      <c r="N949">
        <v>39</v>
      </c>
      <c r="O949" s="7">
        <v>1107.01</v>
      </c>
      <c r="P949">
        <v>19</v>
      </c>
      <c r="Q949" t="s">
        <v>7289</v>
      </c>
      <c r="R949">
        <f>IF(UPPER(TRIM(Table2[[#This Row],[Status_Clean]]))="CONVERTED",1,0)</f>
        <v>0</v>
      </c>
      <c r="S949">
        <f>IF(ISNUMBER(MATCH(UPPER(TRIM(Table2[[#This Row],[Status_Clean]])),{"CONTACTED","QUALIFIED","CONVERTED"},0)),1,0)</f>
        <v>1</v>
      </c>
      <c r="T949" cm="1">
        <f t="array" ref="T949">_xlfn.SWITCH(UPPER(TRIM(Table2[[#This Row],[Status_Clean]])),"NEW",1,"CONTACTED",2,"QUALIFIED",3,"CONVERTED",4,"LOST",5,99)</f>
        <v>2</v>
      </c>
      <c r="U949" t="str" cm="1">
        <f t="array" ref="U949">_xlfn.LET(_xlpm.x,IFERROR(VALUE(Table2[[#This Row],[Response_Time_Hours]]),""),IF(_xlpm.x="","CHECK",_xlfn.IFS(_xlpm.x&lt;=1,"Immediate",_xlpm.x&lt;=6,"Fast",_xlpm.x&lt;=24,"Moderate",_xlpm.x&gt;24,"Delayed")))</f>
        <v>Delayed</v>
      </c>
      <c r="V949">
        <f>FLOOR(tbl_CleanLeads[[#This Row],[Response_Time_Hours]],6)</f>
        <v>36</v>
      </c>
      <c r="W949" t="str" cm="1">
        <f t="array" ref="W949">IF(Table2[[#This Row],[Interaction_Count_Final]]="","N/A",_xlfn.IFS(Table2[[#This Row],[Interaction_Count_Final]]&lt;=2,"Low",Table2[[#This Row],[Interaction_Count_Final]]&lt;=5,"Medium",Table2[[#This Row],[Interaction_Count_Final]]&gt;=6,"High",TRUE,"CHECK"))</f>
        <v>High</v>
      </c>
      <c r="X949" t="b">
        <f t="shared" si="14"/>
        <v>1</v>
      </c>
      <c r="Y949" t="b">
        <f>tbl_CleanLeads[[#This Row],[Response_Time_Hours]]&gt;24</f>
        <v>1</v>
      </c>
      <c r="Z949" s="13" t="b">
        <f>tbl_CleanLeads[[#This Row],[Response_Time_Hours]]&gt;72</f>
        <v>0</v>
      </c>
      <c r="AA949" s="13" t="b">
        <f>tbl_CleanLeads[[#This Row],[Status_Clean]]="Converted"</f>
        <v>0</v>
      </c>
    </row>
    <row r="950" spans="1:27">
      <c r="A950" t="s">
        <v>63</v>
      </c>
      <c r="B950" t="s">
        <v>2927</v>
      </c>
      <c r="C950" t="s">
        <v>2928</v>
      </c>
      <c r="D950" t="s">
        <v>7268</v>
      </c>
      <c r="E950" t="s">
        <v>101</v>
      </c>
      <c r="F950" t="s">
        <v>173</v>
      </c>
      <c r="G950" s="1">
        <v>45354</v>
      </c>
      <c r="H950" s="8">
        <f>MONTH(tbl_CleanLeads[[#This Row],[Lead_Date_Final]])</f>
        <v>3</v>
      </c>
      <c r="I950" t="s">
        <v>7295</v>
      </c>
      <c r="J950" t="s">
        <v>7271</v>
      </c>
      <c r="K950" t="s">
        <v>7284</v>
      </c>
      <c r="L950">
        <f>WEEKDAY(tbl_CleanLeads[[#This Row],[Lead_Date_Final]],2)</f>
        <v>7</v>
      </c>
      <c r="M950" t="s">
        <v>7293</v>
      </c>
      <c r="N950">
        <v>56.8</v>
      </c>
      <c r="O950" s="7">
        <v>2514.9</v>
      </c>
      <c r="P950">
        <v>16</v>
      </c>
      <c r="Q950" t="s">
        <v>7266</v>
      </c>
      <c r="R950">
        <f>IF(UPPER(TRIM(Table2[[#This Row],[Status_Clean]]))="CONVERTED",1,0)</f>
        <v>0</v>
      </c>
      <c r="S950">
        <f>IF(ISNUMBER(MATCH(UPPER(TRIM(Table2[[#This Row],[Status_Clean]])),{"CONTACTED","QUALIFIED","CONVERTED"},0)),1,0)</f>
        <v>0</v>
      </c>
      <c r="T950" cm="1">
        <f t="array" ref="T950">_xlfn.SWITCH(UPPER(TRIM(Table2[[#This Row],[Status_Clean]])),"NEW",1,"CONTACTED",2,"QUALIFIED",3,"CONVERTED",4,"LOST",5,99)</f>
        <v>5</v>
      </c>
      <c r="U950" t="str" cm="1">
        <f t="array" ref="U950">_xlfn.LET(_xlpm.x,IFERROR(VALUE(Table2[[#This Row],[Response_Time_Hours]]),""),IF(_xlpm.x="","CHECK",_xlfn.IFS(_xlpm.x&lt;=1,"Immediate",_xlpm.x&lt;=6,"Fast",_xlpm.x&lt;=24,"Moderate",_xlpm.x&gt;24,"Delayed")))</f>
        <v>Delayed</v>
      </c>
      <c r="V950">
        <f>FLOOR(tbl_CleanLeads[[#This Row],[Response_Time_Hours]],6)</f>
        <v>54</v>
      </c>
      <c r="W950" t="str" cm="1">
        <f t="array" ref="W950">IF(Table2[[#This Row],[Interaction_Count_Final]]="","N/A",_xlfn.IFS(Table2[[#This Row],[Interaction_Count_Final]]&lt;=2,"Low",Table2[[#This Row],[Interaction_Count_Final]]&lt;=5,"Medium",Table2[[#This Row],[Interaction_Count_Final]]&gt;=6,"High",TRUE,"CHECK"))</f>
        <v>High</v>
      </c>
      <c r="X950" t="b">
        <f t="shared" si="14"/>
        <v>1</v>
      </c>
      <c r="Y950" t="b">
        <f>tbl_CleanLeads[[#This Row],[Response_Time_Hours]]&gt;24</f>
        <v>1</v>
      </c>
      <c r="Z950" s="13" t="b">
        <f>tbl_CleanLeads[[#This Row],[Response_Time_Hours]]&gt;72</f>
        <v>0</v>
      </c>
      <c r="AA950" s="13" t="b">
        <f>tbl_CleanLeads[[#This Row],[Status_Clean]]="Converted"</f>
        <v>0</v>
      </c>
    </row>
    <row r="951" spans="1:27">
      <c r="A951" t="s">
        <v>70</v>
      </c>
      <c r="B951" t="s">
        <v>2930</v>
      </c>
      <c r="C951" t="s">
        <v>8069</v>
      </c>
      <c r="D951" t="s">
        <v>7274</v>
      </c>
      <c r="E951" t="s">
        <v>254</v>
      </c>
      <c r="F951" t="s">
        <v>71</v>
      </c>
      <c r="G951" s="1">
        <v>45269</v>
      </c>
      <c r="H951" s="8">
        <f>MONTH(tbl_CleanLeads[[#This Row],[Lead_Date_Final]])</f>
        <v>12</v>
      </c>
      <c r="I951" t="s">
        <v>7262</v>
      </c>
      <c r="J951" t="s">
        <v>7263</v>
      </c>
      <c r="K951" t="s">
        <v>7264</v>
      </c>
      <c r="L951">
        <f>WEEKDAY(tbl_CleanLeads[[#This Row],[Lead_Date_Final]],2)</f>
        <v>6</v>
      </c>
      <c r="M951" t="s">
        <v>7278</v>
      </c>
      <c r="N951">
        <v>33.599999999999994</v>
      </c>
      <c r="O951" s="7">
        <v>3398.92</v>
      </c>
      <c r="P951">
        <v>1</v>
      </c>
      <c r="Q951" t="s">
        <v>7266</v>
      </c>
      <c r="R951">
        <f>IF(UPPER(TRIM(Table2[[#This Row],[Status_Clean]]))="CONVERTED",1,0)</f>
        <v>0</v>
      </c>
      <c r="S951">
        <f>IF(ISNUMBER(MATCH(UPPER(TRIM(Table2[[#This Row],[Status_Clean]])),{"CONTACTED","QUALIFIED","CONVERTED"},0)),1,0)</f>
        <v>1</v>
      </c>
      <c r="T951" cm="1">
        <f t="array" ref="T951">_xlfn.SWITCH(UPPER(TRIM(Table2[[#This Row],[Status_Clean]])),"NEW",1,"CONTACTED",2,"QUALIFIED",3,"CONVERTED",4,"LOST",5,99)</f>
        <v>3</v>
      </c>
      <c r="U951" t="str" cm="1">
        <f t="array" ref="U951">_xlfn.LET(_xlpm.x,IFERROR(VALUE(Table2[[#This Row],[Response_Time_Hours]]),""),IF(_xlpm.x="","CHECK",_xlfn.IFS(_xlpm.x&lt;=1,"Immediate",_xlpm.x&lt;=6,"Fast",_xlpm.x&lt;=24,"Moderate",_xlpm.x&gt;24,"Delayed")))</f>
        <v>Delayed</v>
      </c>
      <c r="V951">
        <f>FLOOR(tbl_CleanLeads[[#This Row],[Response_Time_Hours]],6)</f>
        <v>30</v>
      </c>
      <c r="W951" t="str" cm="1">
        <f t="array" ref="W951">IF(Table2[[#This Row],[Interaction_Count_Final]]="","N/A",_xlfn.IFS(Table2[[#This Row],[Interaction_Count_Final]]&lt;=2,"Low",Table2[[#This Row],[Interaction_Count_Final]]&lt;=5,"Medium",Table2[[#This Row],[Interaction_Count_Final]]&gt;=6,"High",TRUE,"CHECK"))</f>
        <v>Low</v>
      </c>
      <c r="X951" t="b">
        <f t="shared" si="14"/>
        <v>1</v>
      </c>
      <c r="Y951" t="b">
        <f>tbl_CleanLeads[[#This Row],[Response_Time_Hours]]&gt;24</f>
        <v>1</v>
      </c>
      <c r="Z951" s="13" t="b">
        <f>tbl_CleanLeads[[#This Row],[Response_Time_Hours]]&gt;72</f>
        <v>0</v>
      </c>
      <c r="AA951" s="13" t="b">
        <f>tbl_CleanLeads[[#This Row],[Status_Clean]]="Converted"</f>
        <v>0</v>
      </c>
    </row>
    <row r="952" spans="1:27">
      <c r="A952" t="s">
        <v>102</v>
      </c>
      <c r="B952" t="s">
        <v>2932</v>
      </c>
      <c r="C952" t="s">
        <v>8070</v>
      </c>
      <c r="D952" t="s">
        <v>7280</v>
      </c>
      <c r="E952" t="s">
        <v>101</v>
      </c>
      <c r="F952" t="s">
        <v>193</v>
      </c>
      <c r="G952" s="1">
        <v>45570</v>
      </c>
      <c r="H952" s="8">
        <f>MONTH(tbl_CleanLeads[[#This Row],[Lead_Date_Final]])</f>
        <v>10</v>
      </c>
      <c r="I952" t="s">
        <v>7270</v>
      </c>
      <c r="J952" t="s">
        <v>7271</v>
      </c>
      <c r="K952" t="s">
        <v>7264</v>
      </c>
      <c r="L952">
        <f>WEEKDAY(tbl_CleanLeads[[#This Row],[Lead_Date_Final]],2)</f>
        <v>6</v>
      </c>
      <c r="M952" t="s">
        <v>7278</v>
      </c>
      <c r="N952">
        <v>0</v>
      </c>
      <c r="O952" s="7">
        <v>1904.46</v>
      </c>
      <c r="P952">
        <v>18</v>
      </c>
      <c r="Q952" t="s">
        <v>7289</v>
      </c>
      <c r="R952">
        <f>IF(UPPER(TRIM(Table2[[#This Row],[Status_Clean]]))="CONVERTED",1,0)</f>
        <v>0</v>
      </c>
      <c r="S952">
        <f>IF(ISNUMBER(MATCH(UPPER(TRIM(Table2[[#This Row],[Status_Clean]])),{"CONTACTED","QUALIFIED","CONVERTED"},0)),1,0)</f>
        <v>0</v>
      </c>
      <c r="T952" cm="1">
        <f t="array" ref="T952">_xlfn.SWITCH(UPPER(TRIM(Table2[[#This Row],[Status_Clean]])),"NEW",1,"CONTACTED",2,"QUALIFIED",3,"CONVERTED",4,"LOST",5,99)</f>
        <v>1</v>
      </c>
      <c r="U952" t="str" cm="1">
        <f t="array" ref="U952">_xlfn.LET(_xlpm.x,IFERROR(VALUE(Table2[[#This Row],[Response_Time_Hours]]),""),IF(_xlpm.x="","CHECK",_xlfn.IFS(_xlpm.x&lt;=1,"Immediate",_xlpm.x&lt;=6,"Fast",_xlpm.x&lt;=24,"Moderate",_xlpm.x&gt;24,"Delayed")))</f>
        <v>Immediate</v>
      </c>
      <c r="V952">
        <f>FLOOR(tbl_CleanLeads[[#This Row],[Response_Time_Hours]],6)</f>
        <v>0</v>
      </c>
      <c r="W952" t="str" cm="1">
        <f t="array" ref="W952">IF(Table2[[#This Row],[Interaction_Count_Final]]="","N/A",_xlfn.IFS(Table2[[#This Row],[Interaction_Count_Final]]&lt;=2,"Low",Table2[[#This Row],[Interaction_Count_Final]]&lt;=5,"Medium",Table2[[#This Row],[Interaction_Count_Final]]&gt;=6,"High",TRUE,"CHECK"))</f>
        <v>High</v>
      </c>
      <c r="X952" t="b">
        <f t="shared" si="14"/>
        <v>1</v>
      </c>
      <c r="Y952" t="b">
        <f>tbl_CleanLeads[[#This Row],[Response_Time_Hours]]&gt;24</f>
        <v>0</v>
      </c>
      <c r="Z952" s="13" t="b">
        <f>tbl_CleanLeads[[#This Row],[Response_Time_Hours]]&gt;72</f>
        <v>0</v>
      </c>
      <c r="AA952" s="13" t="b">
        <f>tbl_CleanLeads[[#This Row],[Status_Clean]]="Converted"</f>
        <v>0</v>
      </c>
    </row>
    <row r="953" spans="1:27">
      <c r="A953" t="s">
        <v>90</v>
      </c>
      <c r="B953" t="s">
        <v>2934</v>
      </c>
      <c r="C953" t="s">
        <v>2935</v>
      </c>
      <c r="D953" t="s">
        <v>7268</v>
      </c>
      <c r="E953" t="s">
        <v>123</v>
      </c>
      <c r="F953" t="s">
        <v>71</v>
      </c>
      <c r="G953" s="1">
        <v>45566</v>
      </c>
      <c r="H953" s="8">
        <f>MONTH(tbl_CleanLeads[[#This Row],[Lead_Date_Final]])</f>
        <v>10</v>
      </c>
      <c r="I953" t="s">
        <v>7270</v>
      </c>
      <c r="J953" t="s">
        <v>7271</v>
      </c>
      <c r="K953" t="s">
        <v>7264</v>
      </c>
      <c r="L953">
        <f>WEEKDAY(tbl_CleanLeads[[#This Row],[Lead_Date_Final]],2)</f>
        <v>2</v>
      </c>
      <c r="M953" t="s">
        <v>7265</v>
      </c>
      <c r="N953">
        <v>22.1</v>
      </c>
      <c r="O953" s="7">
        <v>2050.2600000000002</v>
      </c>
      <c r="P953">
        <v>25</v>
      </c>
      <c r="Q953" t="s">
        <v>7266</v>
      </c>
      <c r="R953">
        <f>IF(UPPER(TRIM(Table2[[#This Row],[Status_Clean]]))="CONVERTED",1,0)</f>
        <v>0</v>
      </c>
      <c r="S953">
        <f>IF(ISNUMBER(MATCH(UPPER(TRIM(Table2[[#This Row],[Status_Clean]])),{"CONTACTED","QUALIFIED","CONVERTED"},0)),1,0)</f>
        <v>1</v>
      </c>
      <c r="T953" cm="1">
        <f t="array" ref="T953">_xlfn.SWITCH(UPPER(TRIM(Table2[[#This Row],[Status_Clean]])),"NEW",1,"CONTACTED",2,"QUALIFIED",3,"CONVERTED",4,"LOST",5,99)</f>
        <v>3</v>
      </c>
      <c r="U953" t="str" cm="1">
        <f t="array" ref="U953">_xlfn.LET(_xlpm.x,IFERROR(VALUE(Table2[[#This Row],[Response_Time_Hours]]),""),IF(_xlpm.x="","CHECK",_xlfn.IFS(_xlpm.x&lt;=1,"Immediate",_xlpm.x&lt;=6,"Fast",_xlpm.x&lt;=24,"Moderate",_xlpm.x&gt;24,"Delayed")))</f>
        <v>Moderate</v>
      </c>
      <c r="V953">
        <f>FLOOR(tbl_CleanLeads[[#This Row],[Response_Time_Hours]],6)</f>
        <v>18</v>
      </c>
      <c r="W953" t="str" cm="1">
        <f t="array" ref="W953">IF(Table2[[#This Row],[Interaction_Count_Final]]="","N/A",_xlfn.IFS(Table2[[#This Row],[Interaction_Count_Final]]&lt;=2,"Low",Table2[[#This Row],[Interaction_Count_Final]]&lt;=5,"Medium",Table2[[#This Row],[Interaction_Count_Final]]&gt;=6,"High",TRUE,"CHECK"))</f>
        <v>High</v>
      </c>
      <c r="X953" t="b">
        <f t="shared" si="14"/>
        <v>1</v>
      </c>
      <c r="Y953" t="b">
        <f>tbl_CleanLeads[[#This Row],[Response_Time_Hours]]&gt;24</f>
        <v>0</v>
      </c>
      <c r="Z953" s="13" t="b">
        <f>tbl_CleanLeads[[#This Row],[Response_Time_Hours]]&gt;72</f>
        <v>0</v>
      </c>
      <c r="AA953" s="13" t="b">
        <f>tbl_CleanLeads[[#This Row],[Status_Clean]]="Converted"</f>
        <v>0</v>
      </c>
    </row>
    <row r="954" spans="1:27">
      <c r="A954" t="s">
        <v>63</v>
      </c>
      <c r="B954" t="s">
        <v>2937</v>
      </c>
      <c r="C954" t="s">
        <v>2938</v>
      </c>
      <c r="D954" t="s">
        <v>7258</v>
      </c>
      <c r="E954" t="s">
        <v>473</v>
      </c>
      <c r="F954" t="s">
        <v>173</v>
      </c>
      <c r="G954" s="1">
        <v>45531</v>
      </c>
      <c r="H954" s="8">
        <f>MONTH(tbl_CleanLeads[[#This Row],[Lead_Date_Final]])</f>
        <v>8</v>
      </c>
      <c r="I954" t="s">
        <v>7310</v>
      </c>
      <c r="J954" t="s">
        <v>7271</v>
      </c>
      <c r="K954" t="s">
        <v>7288</v>
      </c>
      <c r="L954">
        <f>WEEKDAY(tbl_CleanLeads[[#This Row],[Lead_Date_Final]],2)</f>
        <v>2</v>
      </c>
      <c r="M954" t="s">
        <v>7265</v>
      </c>
      <c r="N954">
        <v>51.8</v>
      </c>
      <c r="O954" s="7">
        <v>3536.88</v>
      </c>
      <c r="P954" t="s">
        <v>232</v>
      </c>
      <c r="Q954" t="s">
        <v>7266</v>
      </c>
      <c r="R954">
        <f>IF(UPPER(TRIM(Table2[[#This Row],[Status_Clean]]))="CONVERTED",1,0)</f>
        <v>0</v>
      </c>
      <c r="S954">
        <f>IF(ISNUMBER(MATCH(UPPER(TRIM(Table2[[#This Row],[Status_Clean]])),{"CONTACTED","QUALIFIED","CONVERTED"},0)),1,0)</f>
        <v>0</v>
      </c>
      <c r="T954" cm="1">
        <f t="array" ref="T954">_xlfn.SWITCH(UPPER(TRIM(Table2[[#This Row],[Status_Clean]])),"NEW",1,"CONTACTED",2,"QUALIFIED",3,"CONVERTED",4,"LOST",5,99)</f>
        <v>5</v>
      </c>
      <c r="U954" t="str" cm="1">
        <f t="array" ref="U954">_xlfn.LET(_xlpm.x,IFERROR(VALUE(Table2[[#This Row],[Response_Time_Hours]]),""),IF(_xlpm.x="","CHECK",_xlfn.IFS(_xlpm.x&lt;=1,"Immediate",_xlpm.x&lt;=6,"Fast",_xlpm.x&lt;=24,"Moderate",_xlpm.x&gt;24,"Delayed")))</f>
        <v>Delayed</v>
      </c>
      <c r="V954">
        <f>FLOOR(tbl_CleanLeads[[#This Row],[Response_Time_Hours]],6)</f>
        <v>48</v>
      </c>
      <c r="W954" t="str" cm="1">
        <f t="array" ref="W954">IF(Table2[[#This Row],[Interaction_Count_Final]]="","N/A",_xlfn.IFS(Table2[[#This Row],[Interaction_Count_Final]]&lt;=2,"Low",Table2[[#This Row],[Interaction_Count_Final]]&lt;=5,"Medium",Table2[[#This Row],[Interaction_Count_Final]]&gt;=6,"High",TRUE,"CHECK"))</f>
        <v>High</v>
      </c>
      <c r="X954" t="b">
        <f t="shared" si="14"/>
        <v>1</v>
      </c>
      <c r="Y954" t="b">
        <f>tbl_CleanLeads[[#This Row],[Response_Time_Hours]]&gt;24</f>
        <v>1</v>
      </c>
      <c r="Z954" s="13" t="b">
        <f>tbl_CleanLeads[[#This Row],[Response_Time_Hours]]&gt;72</f>
        <v>0</v>
      </c>
      <c r="AA954" s="13" t="b">
        <f>tbl_CleanLeads[[#This Row],[Status_Clean]]="Converted"</f>
        <v>0</v>
      </c>
    </row>
    <row r="955" spans="1:27">
      <c r="A955" t="s">
        <v>70</v>
      </c>
      <c r="B955" t="s">
        <v>2940</v>
      </c>
      <c r="C955" t="s">
        <v>8073</v>
      </c>
      <c r="D955" t="s">
        <v>7280</v>
      </c>
      <c r="E955" t="s">
        <v>106</v>
      </c>
      <c r="F955" t="s">
        <v>193</v>
      </c>
      <c r="G955" s="1">
        <v>44978</v>
      </c>
      <c r="H955" s="8">
        <f>MONTH(tbl_CleanLeads[[#This Row],[Lead_Date_Final]])</f>
        <v>2</v>
      </c>
      <c r="I955" t="s">
        <v>7283</v>
      </c>
      <c r="J955" t="s">
        <v>7263</v>
      </c>
      <c r="K955" t="s">
        <v>7284</v>
      </c>
      <c r="L955">
        <f>WEEKDAY(tbl_CleanLeads[[#This Row],[Lead_Date_Final]],2)</f>
        <v>2</v>
      </c>
      <c r="M955" t="s">
        <v>7265</v>
      </c>
      <c r="N955">
        <v>32.9</v>
      </c>
      <c r="O955" s="7">
        <v>1007.61</v>
      </c>
      <c r="P955">
        <v>28</v>
      </c>
      <c r="Q955" t="s">
        <v>7289</v>
      </c>
      <c r="R955">
        <f>IF(UPPER(TRIM(Table2[[#This Row],[Status_Clean]]))="CONVERTED",1,0)</f>
        <v>0</v>
      </c>
      <c r="S955">
        <f>IF(ISNUMBER(MATCH(UPPER(TRIM(Table2[[#This Row],[Status_Clean]])),{"CONTACTED","QUALIFIED","CONVERTED"},0)),1,0)</f>
        <v>0</v>
      </c>
      <c r="T955" cm="1">
        <f t="array" ref="T955">_xlfn.SWITCH(UPPER(TRIM(Table2[[#This Row],[Status_Clean]])),"NEW",1,"CONTACTED",2,"QUALIFIED",3,"CONVERTED",4,"LOST",5,99)</f>
        <v>1</v>
      </c>
      <c r="U955" t="str" cm="1">
        <f t="array" ref="U955">_xlfn.LET(_xlpm.x,IFERROR(VALUE(Table2[[#This Row],[Response_Time_Hours]]),""),IF(_xlpm.x="","CHECK",_xlfn.IFS(_xlpm.x&lt;=1,"Immediate",_xlpm.x&lt;=6,"Fast",_xlpm.x&lt;=24,"Moderate",_xlpm.x&gt;24,"Delayed")))</f>
        <v>Delayed</v>
      </c>
      <c r="V955">
        <f>FLOOR(tbl_CleanLeads[[#This Row],[Response_Time_Hours]],6)</f>
        <v>30</v>
      </c>
      <c r="W955" t="str" cm="1">
        <f t="array" ref="W955">IF(Table2[[#This Row],[Interaction_Count_Final]]="","N/A",_xlfn.IFS(Table2[[#This Row],[Interaction_Count_Final]]&lt;=2,"Low",Table2[[#This Row],[Interaction_Count_Final]]&lt;=5,"Medium",Table2[[#This Row],[Interaction_Count_Final]]&gt;=6,"High",TRUE,"CHECK"))</f>
        <v>High</v>
      </c>
      <c r="X955" t="b">
        <f t="shared" si="14"/>
        <v>1</v>
      </c>
      <c r="Y955" t="b">
        <f>tbl_CleanLeads[[#This Row],[Response_Time_Hours]]&gt;24</f>
        <v>1</v>
      </c>
      <c r="Z955" s="13" t="b">
        <f>tbl_CleanLeads[[#This Row],[Response_Time_Hours]]&gt;72</f>
        <v>0</v>
      </c>
      <c r="AA955" s="13" t="b">
        <f>tbl_CleanLeads[[#This Row],[Status_Clean]]="Converted"</f>
        <v>0</v>
      </c>
    </row>
    <row r="956" spans="1:27">
      <c r="A956" t="s">
        <v>90</v>
      </c>
      <c r="B956" t="s">
        <v>2943</v>
      </c>
      <c r="C956" t="s">
        <v>2944</v>
      </c>
      <c r="D956" t="s">
        <v>7274</v>
      </c>
      <c r="E956" t="s">
        <v>101</v>
      </c>
      <c r="F956" t="s">
        <v>193</v>
      </c>
      <c r="G956" s="1">
        <v>45539</v>
      </c>
      <c r="H956" s="8">
        <f>MONTH(tbl_CleanLeads[[#This Row],[Lead_Date_Final]])</f>
        <v>9</v>
      </c>
      <c r="I956" t="s">
        <v>7287</v>
      </c>
      <c r="J956" t="s">
        <v>7271</v>
      </c>
      <c r="K956" t="s">
        <v>7288</v>
      </c>
      <c r="L956">
        <f>WEEKDAY(tbl_CleanLeads[[#This Row],[Lead_Date_Final]],2)</f>
        <v>3</v>
      </c>
      <c r="M956" t="s">
        <v>7272</v>
      </c>
      <c r="N956">
        <v>8.6</v>
      </c>
      <c r="O956" s="7">
        <v>4547.3</v>
      </c>
      <c r="P956">
        <v>11</v>
      </c>
      <c r="Q956" t="s">
        <v>7273</v>
      </c>
      <c r="R956">
        <f>IF(UPPER(TRIM(Table2[[#This Row],[Status_Clean]]))="CONVERTED",1,0)</f>
        <v>0</v>
      </c>
      <c r="S956">
        <f>IF(ISNUMBER(MATCH(UPPER(TRIM(Table2[[#This Row],[Status_Clean]])),{"CONTACTED","QUALIFIED","CONVERTED"},0)),1,0)</f>
        <v>0</v>
      </c>
      <c r="T956" cm="1">
        <f t="array" ref="T956">_xlfn.SWITCH(UPPER(TRIM(Table2[[#This Row],[Status_Clean]])),"NEW",1,"CONTACTED",2,"QUALIFIED",3,"CONVERTED",4,"LOST",5,99)</f>
        <v>1</v>
      </c>
      <c r="U956" t="str" cm="1">
        <f t="array" ref="U956">_xlfn.LET(_xlpm.x,IFERROR(VALUE(Table2[[#This Row],[Response_Time_Hours]]),""),IF(_xlpm.x="","CHECK",_xlfn.IFS(_xlpm.x&lt;=1,"Immediate",_xlpm.x&lt;=6,"Fast",_xlpm.x&lt;=24,"Moderate",_xlpm.x&gt;24,"Delayed")))</f>
        <v>Moderate</v>
      </c>
      <c r="V956">
        <f>FLOOR(tbl_CleanLeads[[#This Row],[Response_Time_Hours]],6)</f>
        <v>6</v>
      </c>
      <c r="W956" t="str" cm="1">
        <f t="array" ref="W956">IF(Table2[[#This Row],[Interaction_Count_Final]]="","N/A",_xlfn.IFS(Table2[[#This Row],[Interaction_Count_Final]]&lt;=2,"Low",Table2[[#This Row],[Interaction_Count_Final]]&lt;=5,"Medium",Table2[[#This Row],[Interaction_Count_Final]]&gt;=6,"High",TRUE,"CHECK"))</f>
        <v>High</v>
      </c>
      <c r="X956" t="b">
        <f t="shared" si="14"/>
        <v>1</v>
      </c>
      <c r="Y956" t="b">
        <f>tbl_CleanLeads[[#This Row],[Response_Time_Hours]]&gt;24</f>
        <v>0</v>
      </c>
      <c r="Z956" s="13" t="b">
        <f>tbl_CleanLeads[[#This Row],[Response_Time_Hours]]&gt;72</f>
        <v>0</v>
      </c>
      <c r="AA956" s="13" t="b">
        <f>tbl_CleanLeads[[#This Row],[Status_Clean]]="Converted"</f>
        <v>0</v>
      </c>
    </row>
    <row r="957" spans="1:27">
      <c r="A957" t="s">
        <v>90</v>
      </c>
      <c r="B957" t="s">
        <v>2946</v>
      </c>
      <c r="C957" t="s">
        <v>2947</v>
      </c>
      <c r="D957" t="s">
        <v>7258</v>
      </c>
      <c r="E957" t="s">
        <v>792</v>
      </c>
      <c r="F957" t="s">
        <v>250</v>
      </c>
      <c r="G957" s="1">
        <v>45412</v>
      </c>
      <c r="H957" s="8">
        <f>MONTH(tbl_CleanLeads[[#This Row],[Lead_Date_Final]])</f>
        <v>4</v>
      </c>
      <c r="I957" t="s">
        <v>7297</v>
      </c>
      <c r="J957" t="s">
        <v>7271</v>
      </c>
      <c r="K957" t="s">
        <v>7277</v>
      </c>
      <c r="L957">
        <f>WEEKDAY(tbl_CleanLeads[[#This Row],[Lead_Date_Final]],2)</f>
        <v>2</v>
      </c>
      <c r="M957" t="s">
        <v>7265</v>
      </c>
      <c r="N957">
        <v>72</v>
      </c>
      <c r="O957" s="7">
        <v>2381.2800000000002</v>
      </c>
      <c r="P957">
        <v>16</v>
      </c>
      <c r="Q957" t="s">
        <v>7266</v>
      </c>
      <c r="R957">
        <f>IF(UPPER(TRIM(Table2[[#This Row],[Status_Clean]]))="CONVERTED",1,0)</f>
        <v>1</v>
      </c>
      <c r="S957">
        <f>IF(ISNUMBER(MATCH(UPPER(TRIM(Table2[[#This Row],[Status_Clean]])),{"CONTACTED","QUALIFIED","CONVERTED"},0)),1,0)</f>
        <v>1</v>
      </c>
      <c r="T957" cm="1">
        <f t="array" ref="T957">_xlfn.SWITCH(UPPER(TRIM(Table2[[#This Row],[Status_Clean]])),"NEW",1,"CONTACTED",2,"QUALIFIED",3,"CONVERTED",4,"LOST",5,99)</f>
        <v>4</v>
      </c>
      <c r="U957" t="str" cm="1">
        <f t="array" ref="U957">_xlfn.LET(_xlpm.x,IFERROR(VALUE(Table2[[#This Row],[Response_Time_Hours]]),""),IF(_xlpm.x="","CHECK",_xlfn.IFS(_xlpm.x&lt;=1,"Immediate",_xlpm.x&lt;=6,"Fast",_xlpm.x&lt;=24,"Moderate",_xlpm.x&gt;24,"Delayed")))</f>
        <v>Delayed</v>
      </c>
      <c r="V957">
        <f>FLOOR(tbl_CleanLeads[[#This Row],[Response_Time_Hours]],6)</f>
        <v>72</v>
      </c>
      <c r="W957" t="str" cm="1">
        <f t="array" ref="W957">IF(Table2[[#This Row],[Interaction_Count_Final]]="","N/A",_xlfn.IFS(Table2[[#This Row],[Interaction_Count_Final]]&lt;=2,"Low",Table2[[#This Row],[Interaction_Count_Final]]&lt;=5,"Medium",Table2[[#This Row],[Interaction_Count_Final]]&gt;=6,"High",TRUE,"CHECK"))</f>
        <v>High</v>
      </c>
      <c r="X957" t="b">
        <f t="shared" si="14"/>
        <v>1</v>
      </c>
      <c r="Y957" t="b">
        <f>tbl_CleanLeads[[#This Row],[Response_Time_Hours]]&gt;24</f>
        <v>1</v>
      </c>
      <c r="Z957" s="13" t="b">
        <f>tbl_CleanLeads[[#This Row],[Response_Time_Hours]]&gt;72</f>
        <v>0</v>
      </c>
      <c r="AA957" s="13" t="b">
        <f>tbl_CleanLeads[[#This Row],[Status_Clean]]="Converted"</f>
        <v>1</v>
      </c>
    </row>
    <row r="958" spans="1:27">
      <c r="A958" t="s">
        <v>102</v>
      </c>
      <c r="B958" t="s">
        <v>2949</v>
      </c>
      <c r="C958" t="s">
        <v>2950</v>
      </c>
      <c r="D958" t="s">
        <v>7258</v>
      </c>
      <c r="E958" t="s">
        <v>254</v>
      </c>
      <c r="F958" t="s">
        <v>193</v>
      </c>
      <c r="G958" s="1">
        <v>45095</v>
      </c>
      <c r="H958" s="8">
        <f>MONTH(tbl_CleanLeads[[#This Row],[Lead_Date_Final]])</f>
        <v>6</v>
      </c>
      <c r="I958" t="s">
        <v>7276</v>
      </c>
      <c r="J958" t="s">
        <v>7263</v>
      </c>
      <c r="K958" t="s">
        <v>7277</v>
      </c>
      <c r="L958">
        <f>WEEKDAY(tbl_CleanLeads[[#This Row],[Lead_Date_Final]],2)</f>
        <v>7</v>
      </c>
      <c r="M958" t="s">
        <v>7293</v>
      </c>
      <c r="N958">
        <v>1</v>
      </c>
      <c r="O958" s="7">
        <v>4762.24</v>
      </c>
      <c r="P958">
        <v>19</v>
      </c>
      <c r="Q958" t="s">
        <v>7273</v>
      </c>
      <c r="R958">
        <f>IF(UPPER(TRIM(Table2[[#This Row],[Status_Clean]]))="CONVERTED",1,0)</f>
        <v>0</v>
      </c>
      <c r="S958">
        <f>IF(ISNUMBER(MATCH(UPPER(TRIM(Table2[[#This Row],[Status_Clean]])),{"CONTACTED","QUALIFIED","CONVERTED"},0)),1,0)</f>
        <v>0</v>
      </c>
      <c r="T958" cm="1">
        <f t="array" ref="T958">_xlfn.SWITCH(UPPER(TRIM(Table2[[#This Row],[Status_Clean]])),"NEW",1,"CONTACTED",2,"QUALIFIED",3,"CONVERTED",4,"LOST",5,99)</f>
        <v>1</v>
      </c>
      <c r="U958" t="str" cm="1">
        <f t="array" ref="U958">_xlfn.LET(_xlpm.x,IFERROR(VALUE(Table2[[#This Row],[Response_Time_Hours]]),""),IF(_xlpm.x="","CHECK",_xlfn.IFS(_xlpm.x&lt;=1,"Immediate",_xlpm.x&lt;=6,"Fast",_xlpm.x&lt;=24,"Moderate",_xlpm.x&gt;24,"Delayed")))</f>
        <v>Immediate</v>
      </c>
      <c r="V958">
        <f>FLOOR(tbl_CleanLeads[[#This Row],[Response_Time_Hours]],6)</f>
        <v>0</v>
      </c>
      <c r="W958" t="str" cm="1">
        <f t="array" ref="W958">IF(Table2[[#This Row],[Interaction_Count_Final]]="","N/A",_xlfn.IFS(Table2[[#This Row],[Interaction_Count_Final]]&lt;=2,"Low",Table2[[#This Row],[Interaction_Count_Final]]&lt;=5,"Medium",Table2[[#This Row],[Interaction_Count_Final]]&gt;=6,"High",TRUE,"CHECK"))</f>
        <v>High</v>
      </c>
      <c r="X958" t="b">
        <f t="shared" si="14"/>
        <v>1</v>
      </c>
      <c r="Y958" t="b">
        <f>tbl_CleanLeads[[#This Row],[Response_Time_Hours]]&gt;24</f>
        <v>0</v>
      </c>
      <c r="Z958" s="13" t="b">
        <f>tbl_CleanLeads[[#This Row],[Response_Time_Hours]]&gt;72</f>
        <v>0</v>
      </c>
      <c r="AA958" s="13" t="b">
        <f>tbl_CleanLeads[[#This Row],[Status_Clean]]="Converted"</f>
        <v>0</v>
      </c>
    </row>
    <row r="959" spans="1:27">
      <c r="A959" t="s">
        <v>63</v>
      </c>
      <c r="B959" t="s">
        <v>2952</v>
      </c>
      <c r="C959" t="s">
        <v>2953</v>
      </c>
      <c r="D959" t="s">
        <v>7268</v>
      </c>
      <c r="E959" t="s">
        <v>69</v>
      </c>
      <c r="F959" t="s">
        <v>71</v>
      </c>
      <c r="G959" s="1">
        <v>45322</v>
      </c>
      <c r="H959" s="8">
        <f>MONTH(tbl_CleanLeads[[#This Row],[Lead_Date_Final]])</f>
        <v>1</v>
      </c>
      <c r="I959" t="s">
        <v>7317</v>
      </c>
      <c r="J959" t="s">
        <v>7271</v>
      </c>
      <c r="K959" t="s">
        <v>7284</v>
      </c>
      <c r="L959">
        <f>WEEKDAY(tbl_CleanLeads[[#This Row],[Lead_Date_Final]],2)</f>
        <v>3</v>
      </c>
      <c r="M959" t="s">
        <v>7272</v>
      </c>
      <c r="N959">
        <v>23</v>
      </c>
      <c r="O959" s="7">
        <v>1281.1099999999999</v>
      </c>
      <c r="P959">
        <v>12</v>
      </c>
      <c r="Q959" t="s">
        <v>7289</v>
      </c>
      <c r="R959">
        <f>IF(UPPER(TRIM(Table2[[#This Row],[Status_Clean]]))="CONVERTED",1,0)</f>
        <v>0</v>
      </c>
      <c r="S959">
        <f>IF(ISNUMBER(MATCH(UPPER(TRIM(Table2[[#This Row],[Status_Clean]])),{"CONTACTED","QUALIFIED","CONVERTED"},0)),1,0)</f>
        <v>1</v>
      </c>
      <c r="T959" cm="1">
        <f t="array" ref="T959">_xlfn.SWITCH(UPPER(TRIM(Table2[[#This Row],[Status_Clean]])),"NEW",1,"CONTACTED",2,"QUALIFIED",3,"CONVERTED",4,"LOST",5,99)</f>
        <v>3</v>
      </c>
      <c r="U959" t="str" cm="1">
        <f t="array" ref="U959">_xlfn.LET(_xlpm.x,IFERROR(VALUE(Table2[[#This Row],[Response_Time_Hours]]),""),IF(_xlpm.x="","CHECK",_xlfn.IFS(_xlpm.x&lt;=1,"Immediate",_xlpm.x&lt;=6,"Fast",_xlpm.x&lt;=24,"Moderate",_xlpm.x&gt;24,"Delayed")))</f>
        <v>Moderate</v>
      </c>
      <c r="V959">
        <f>FLOOR(tbl_CleanLeads[[#This Row],[Response_Time_Hours]],6)</f>
        <v>18</v>
      </c>
      <c r="W959" t="str" cm="1">
        <f t="array" ref="W959">IF(Table2[[#This Row],[Interaction_Count_Final]]="","N/A",_xlfn.IFS(Table2[[#This Row],[Interaction_Count_Final]]&lt;=2,"Low",Table2[[#This Row],[Interaction_Count_Final]]&lt;=5,"Medium",Table2[[#This Row],[Interaction_Count_Final]]&gt;=6,"High",TRUE,"CHECK"))</f>
        <v>High</v>
      </c>
      <c r="X959" t="b">
        <f t="shared" si="14"/>
        <v>1</v>
      </c>
      <c r="Y959" t="b">
        <f>tbl_CleanLeads[[#This Row],[Response_Time_Hours]]&gt;24</f>
        <v>0</v>
      </c>
      <c r="Z959" s="13" t="b">
        <f>tbl_CleanLeads[[#This Row],[Response_Time_Hours]]&gt;72</f>
        <v>0</v>
      </c>
      <c r="AA959" s="13" t="b">
        <f>tbl_CleanLeads[[#This Row],[Status_Clean]]="Converted"</f>
        <v>0</v>
      </c>
    </row>
    <row r="960" spans="1:27">
      <c r="A960" t="s">
        <v>70</v>
      </c>
      <c r="B960" t="s">
        <v>2954</v>
      </c>
      <c r="C960" t="s">
        <v>2955</v>
      </c>
      <c r="D960" t="s">
        <v>7274</v>
      </c>
      <c r="E960" t="s">
        <v>792</v>
      </c>
      <c r="F960" t="s">
        <v>71</v>
      </c>
      <c r="G960" s="1">
        <v>45468</v>
      </c>
      <c r="H960" s="8">
        <f>MONTH(tbl_CleanLeads[[#This Row],[Lead_Date_Final]])</f>
        <v>6</v>
      </c>
      <c r="I960" t="s">
        <v>7276</v>
      </c>
      <c r="J960" t="s">
        <v>7271</v>
      </c>
      <c r="K960" t="s">
        <v>7277</v>
      </c>
      <c r="L960">
        <f>WEEKDAY(tbl_CleanLeads[[#This Row],[Lead_Date_Final]],2)</f>
        <v>2</v>
      </c>
      <c r="M960" t="s">
        <v>7265</v>
      </c>
      <c r="N960">
        <v>21</v>
      </c>
      <c r="O960" s="7">
        <v>3914.4</v>
      </c>
      <c r="P960">
        <v>9</v>
      </c>
      <c r="Q960" t="s">
        <v>7266</v>
      </c>
      <c r="R960">
        <f>IF(UPPER(TRIM(Table2[[#This Row],[Status_Clean]]))="CONVERTED",1,0)</f>
        <v>0</v>
      </c>
      <c r="S960">
        <f>IF(ISNUMBER(MATCH(UPPER(TRIM(Table2[[#This Row],[Status_Clean]])),{"CONTACTED","QUALIFIED","CONVERTED"},0)),1,0)</f>
        <v>1</v>
      </c>
      <c r="T960" cm="1">
        <f t="array" ref="T960">_xlfn.SWITCH(UPPER(TRIM(Table2[[#This Row],[Status_Clean]])),"NEW",1,"CONTACTED",2,"QUALIFIED",3,"CONVERTED",4,"LOST",5,99)</f>
        <v>3</v>
      </c>
      <c r="U960" t="str" cm="1">
        <f t="array" ref="U960">_xlfn.LET(_xlpm.x,IFERROR(VALUE(Table2[[#This Row],[Response_Time_Hours]]),""),IF(_xlpm.x="","CHECK",_xlfn.IFS(_xlpm.x&lt;=1,"Immediate",_xlpm.x&lt;=6,"Fast",_xlpm.x&lt;=24,"Moderate",_xlpm.x&gt;24,"Delayed")))</f>
        <v>Moderate</v>
      </c>
      <c r="V960">
        <f>FLOOR(tbl_CleanLeads[[#This Row],[Response_Time_Hours]],6)</f>
        <v>18</v>
      </c>
      <c r="W960" t="str" cm="1">
        <f t="array" ref="W960">IF(Table2[[#This Row],[Interaction_Count_Final]]="","N/A",_xlfn.IFS(Table2[[#This Row],[Interaction_Count_Final]]&lt;=2,"Low",Table2[[#This Row],[Interaction_Count_Final]]&lt;=5,"Medium",Table2[[#This Row],[Interaction_Count_Final]]&gt;=6,"High",TRUE,"CHECK"))</f>
        <v>High</v>
      </c>
      <c r="X960" t="b">
        <f t="shared" si="14"/>
        <v>1</v>
      </c>
      <c r="Y960" t="b">
        <f>tbl_CleanLeads[[#This Row],[Response_Time_Hours]]&gt;24</f>
        <v>0</v>
      </c>
      <c r="Z960" s="13" t="b">
        <f>tbl_CleanLeads[[#This Row],[Response_Time_Hours]]&gt;72</f>
        <v>0</v>
      </c>
      <c r="AA960" s="13" t="b">
        <f>tbl_CleanLeads[[#This Row],[Status_Clean]]="Converted"</f>
        <v>0</v>
      </c>
    </row>
    <row r="961" spans="1:27">
      <c r="A961" t="s">
        <v>63</v>
      </c>
      <c r="B961" t="s">
        <v>2956</v>
      </c>
      <c r="C961" t="s">
        <v>2957</v>
      </c>
      <c r="D961" t="s">
        <v>7280</v>
      </c>
      <c r="E961" t="s">
        <v>106</v>
      </c>
      <c r="F961" t="s">
        <v>250</v>
      </c>
      <c r="G961" s="1">
        <v>45396</v>
      </c>
      <c r="H961" s="8">
        <f>MONTH(tbl_CleanLeads[[#This Row],[Lead_Date_Final]])</f>
        <v>4</v>
      </c>
      <c r="I961" t="s">
        <v>7297</v>
      </c>
      <c r="J961" t="s">
        <v>7271</v>
      </c>
      <c r="K961" t="s">
        <v>7277</v>
      </c>
      <c r="L961">
        <f>WEEKDAY(tbl_CleanLeads[[#This Row],[Lead_Date_Final]],2)</f>
        <v>7</v>
      </c>
      <c r="M961" t="s">
        <v>7293</v>
      </c>
      <c r="N961">
        <v>19.100000000000001</v>
      </c>
      <c r="O961" s="7">
        <v>4638.33</v>
      </c>
      <c r="P961">
        <v>22</v>
      </c>
      <c r="Q961" t="s">
        <v>7273</v>
      </c>
      <c r="R961">
        <f>IF(UPPER(TRIM(Table2[[#This Row],[Status_Clean]]))="CONVERTED",1,0)</f>
        <v>1</v>
      </c>
      <c r="S961">
        <f>IF(ISNUMBER(MATCH(UPPER(TRIM(Table2[[#This Row],[Status_Clean]])),{"CONTACTED","QUALIFIED","CONVERTED"},0)),1,0)</f>
        <v>1</v>
      </c>
      <c r="T961" cm="1">
        <f t="array" ref="T961">_xlfn.SWITCH(UPPER(TRIM(Table2[[#This Row],[Status_Clean]])),"NEW",1,"CONTACTED",2,"QUALIFIED",3,"CONVERTED",4,"LOST",5,99)</f>
        <v>4</v>
      </c>
      <c r="U961" t="str" cm="1">
        <f t="array" ref="U961">_xlfn.LET(_xlpm.x,IFERROR(VALUE(Table2[[#This Row],[Response_Time_Hours]]),""),IF(_xlpm.x="","CHECK",_xlfn.IFS(_xlpm.x&lt;=1,"Immediate",_xlpm.x&lt;=6,"Fast",_xlpm.x&lt;=24,"Moderate",_xlpm.x&gt;24,"Delayed")))</f>
        <v>Moderate</v>
      </c>
      <c r="V961">
        <f>FLOOR(tbl_CleanLeads[[#This Row],[Response_Time_Hours]],6)</f>
        <v>18</v>
      </c>
      <c r="W961" t="str" cm="1">
        <f t="array" ref="W961">IF(Table2[[#This Row],[Interaction_Count_Final]]="","N/A",_xlfn.IFS(Table2[[#This Row],[Interaction_Count_Final]]&lt;=2,"Low",Table2[[#This Row],[Interaction_Count_Final]]&lt;=5,"Medium",Table2[[#This Row],[Interaction_Count_Final]]&gt;=6,"High",TRUE,"CHECK"))</f>
        <v>High</v>
      </c>
      <c r="X961" t="b">
        <f t="shared" si="14"/>
        <v>1</v>
      </c>
      <c r="Y961" t="b">
        <f>tbl_CleanLeads[[#This Row],[Response_Time_Hours]]&gt;24</f>
        <v>0</v>
      </c>
      <c r="Z961" s="13" t="b">
        <f>tbl_CleanLeads[[#This Row],[Response_Time_Hours]]&gt;72</f>
        <v>0</v>
      </c>
      <c r="AA961" s="13" t="b">
        <f>tbl_CleanLeads[[#This Row],[Status_Clean]]="Converted"</f>
        <v>1</v>
      </c>
    </row>
    <row r="962" spans="1:27">
      <c r="A962" t="s">
        <v>70</v>
      </c>
      <c r="B962" t="s">
        <v>2960</v>
      </c>
      <c r="C962" t="s">
        <v>8077</v>
      </c>
      <c r="D962" t="s">
        <v>7268</v>
      </c>
      <c r="E962" t="s">
        <v>7308</v>
      </c>
      <c r="F962" t="s">
        <v>125</v>
      </c>
      <c r="G962" s="1">
        <v>44928</v>
      </c>
      <c r="H962" s="8">
        <f>MONTH(tbl_CleanLeads[[#This Row],[Lead_Date_Final]])</f>
        <v>1</v>
      </c>
      <c r="I962" t="s">
        <v>7317</v>
      </c>
      <c r="J962" t="s">
        <v>7263</v>
      </c>
      <c r="K962" t="s">
        <v>7284</v>
      </c>
      <c r="L962">
        <f>WEEKDAY(tbl_CleanLeads[[#This Row],[Lead_Date_Final]],2)</f>
        <v>1</v>
      </c>
      <c r="M962" t="s">
        <v>7298</v>
      </c>
      <c r="N962">
        <v>53</v>
      </c>
      <c r="O962" s="7">
        <v>3232.85</v>
      </c>
      <c r="P962">
        <v>6</v>
      </c>
      <c r="Q962" t="s">
        <v>7266</v>
      </c>
      <c r="R962">
        <f>IF(UPPER(TRIM(Table2[[#This Row],[Status_Clean]]))="CONVERTED",1,0)</f>
        <v>0</v>
      </c>
      <c r="S962">
        <f>IF(ISNUMBER(MATCH(UPPER(TRIM(Table2[[#This Row],[Status_Clean]])),{"CONTACTED","QUALIFIED","CONVERTED"},0)),1,0)</f>
        <v>1</v>
      </c>
      <c r="T962" cm="1">
        <f t="array" ref="T962">_xlfn.SWITCH(UPPER(TRIM(Table2[[#This Row],[Status_Clean]])),"NEW",1,"CONTACTED",2,"QUALIFIED",3,"CONVERTED",4,"LOST",5,99)</f>
        <v>2</v>
      </c>
      <c r="U962" t="str" cm="1">
        <f t="array" ref="U962">_xlfn.LET(_xlpm.x,IFERROR(VALUE(Table2[[#This Row],[Response_Time_Hours]]),""),IF(_xlpm.x="","CHECK",_xlfn.IFS(_xlpm.x&lt;=1,"Immediate",_xlpm.x&lt;=6,"Fast",_xlpm.x&lt;=24,"Moderate",_xlpm.x&gt;24,"Delayed")))</f>
        <v>Delayed</v>
      </c>
      <c r="V962">
        <f>FLOOR(tbl_CleanLeads[[#This Row],[Response_Time_Hours]],6)</f>
        <v>48</v>
      </c>
      <c r="W962" t="str" cm="1">
        <f t="array" ref="W962">IF(Table2[[#This Row],[Interaction_Count_Final]]="","N/A",_xlfn.IFS(Table2[[#This Row],[Interaction_Count_Final]]&lt;=2,"Low",Table2[[#This Row],[Interaction_Count_Final]]&lt;=5,"Medium",Table2[[#This Row],[Interaction_Count_Final]]&gt;=6,"High",TRUE,"CHECK"))</f>
        <v>High</v>
      </c>
      <c r="X962" t="b">
        <f t="shared" ref="X962:X1025" si="15">COUNTIF($A:$A,$A962)&gt;1</f>
        <v>1</v>
      </c>
      <c r="Y962" t="b">
        <f>tbl_CleanLeads[[#This Row],[Response_Time_Hours]]&gt;24</f>
        <v>1</v>
      </c>
      <c r="Z962" s="13" t="b">
        <f>tbl_CleanLeads[[#This Row],[Response_Time_Hours]]&gt;72</f>
        <v>0</v>
      </c>
      <c r="AA962" s="13" t="b">
        <f>tbl_CleanLeads[[#This Row],[Status_Clean]]="Converted"</f>
        <v>0</v>
      </c>
    </row>
    <row r="963" spans="1:27">
      <c r="A963" t="s">
        <v>90</v>
      </c>
      <c r="B963" t="s">
        <v>2962</v>
      </c>
      <c r="C963" t="s">
        <v>2963</v>
      </c>
      <c r="D963" t="s">
        <v>7303</v>
      </c>
      <c r="E963" t="s">
        <v>263</v>
      </c>
      <c r="F963" t="s">
        <v>125</v>
      </c>
      <c r="G963" s="1">
        <v>45280</v>
      </c>
      <c r="H963" s="8">
        <f>MONTH(tbl_CleanLeads[[#This Row],[Lead_Date_Final]])</f>
        <v>12</v>
      </c>
      <c r="I963" t="s">
        <v>7262</v>
      </c>
      <c r="J963" t="s">
        <v>7263</v>
      </c>
      <c r="K963" t="s">
        <v>7264</v>
      </c>
      <c r="L963">
        <f>WEEKDAY(tbl_CleanLeads[[#This Row],[Lead_Date_Final]],2)</f>
        <v>3</v>
      </c>
      <c r="M963" t="s">
        <v>7272</v>
      </c>
      <c r="N963">
        <v>33.599999999999994</v>
      </c>
      <c r="O963" s="7">
        <v>3900.5</v>
      </c>
      <c r="P963">
        <v>43</v>
      </c>
      <c r="Q963" t="s">
        <v>7266</v>
      </c>
      <c r="R963">
        <f>IF(UPPER(TRIM(Table2[[#This Row],[Status_Clean]]))="CONVERTED",1,0)</f>
        <v>0</v>
      </c>
      <c r="S963">
        <f>IF(ISNUMBER(MATCH(UPPER(TRIM(Table2[[#This Row],[Status_Clean]])),{"CONTACTED","QUALIFIED","CONVERTED"},0)),1,0)</f>
        <v>1</v>
      </c>
      <c r="T963" cm="1">
        <f t="array" ref="T963">_xlfn.SWITCH(UPPER(TRIM(Table2[[#This Row],[Status_Clean]])),"NEW",1,"CONTACTED",2,"QUALIFIED",3,"CONVERTED",4,"LOST",5,99)</f>
        <v>2</v>
      </c>
      <c r="U963" t="str" cm="1">
        <f t="array" ref="U963">_xlfn.LET(_xlpm.x,IFERROR(VALUE(Table2[[#This Row],[Response_Time_Hours]]),""),IF(_xlpm.x="","CHECK",_xlfn.IFS(_xlpm.x&lt;=1,"Immediate",_xlpm.x&lt;=6,"Fast",_xlpm.x&lt;=24,"Moderate",_xlpm.x&gt;24,"Delayed")))</f>
        <v>Delayed</v>
      </c>
      <c r="V963">
        <f>FLOOR(tbl_CleanLeads[[#This Row],[Response_Time_Hours]],6)</f>
        <v>30</v>
      </c>
      <c r="W963" t="str" cm="1">
        <f t="array" ref="W963">IF(Table2[[#This Row],[Interaction_Count_Final]]="","N/A",_xlfn.IFS(Table2[[#This Row],[Interaction_Count_Final]]&lt;=2,"Low",Table2[[#This Row],[Interaction_Count_Final]]&lt;=5,"Medium",Table2[[#This Row],[Interaction_Count_Final]]&gt;=6,"High",TRUE,"CHECK"))</f>
        <v>High</v>
      </c>
      <c r="X963" t="b">
        <f t="shared" si="15"/>
        <v>1</v>
      </c>
      <c r="Y963" t="b">
        <f>tbl_CleanLeads[[#This Row],[Response_Time_Hours]]&gt;24</f>
        <v>1</v>
      </c>
      <c r="Z963" s="13" t="b">
        <f>tbl_CleanLeads[[#This Row],[Response_Time_Hours]]&gt;72</f>
        <v>0</v>
      </c>
      <c r="AA963" s="13" t="b">
        <f>tbl_CleanLeads[[#This Row],[Status_Clean]]="Converted"</f>
        <v>0</v>
      </c>
    </row>
    <row r="964" spans="1:27">
      <c r="A964" t="s">
        <v>90</v>
      </c>
      <c r="B964" t="s">
        <v>2964</v>
      </c>
      <c r="C964" t="s">
        <v>8080</v>
      </c>
      <c r="D964" t="s">
        <v>7274</v>
      </c>
      <c r="E964" t="s">
        <v>792</v>
      </c>
      <c r="F964" t="s">
        <v>193</v>
      </c>
      <c r="G964" s="1">
        <v>45467</v>
      </c>
      <c r="H964" s="8">
        <f>MONTH(tbl_CleanLeads[[#This Row],[Lead_Date_Final]])</f>
        <v>6</v>
      </c>
      <c r="I964" t="s">
        <v>7276</v>
      </c>
      <c r="J964" t="s">
        <v>7271</v>
      </c>
      <c r="K964" t="s">
        <v>7277</v>
      </c>
      <c r="L964">
        <f>WEEKDAY(tbl_CleanLeads[[#This Row],[Lead_Date_Final]],2)</f>
        <v>1</v>
      </c>
      <c r="M964" t="s">
        <v>7298</v>
      </c>
      <c r="N964">
        <v>36</v>
      </c>
      <c r="O964" s="7">
        <v>2892.23</v>
      </c>
      <c r="P964">
        <v>42</v>
      </c>
      <c r="Q964" t="s">
        <v>7266</v>
      </c>
      <c r="R964">
        <f>IF(UPPER(TRIM(Table2[[#This Row],[Status_Clean]]))="CONVERTED",1,0)</f>
        <v>0</v>
      </c>
      <c r="S964">
        <f>IF(ISNUMBER(MATCH(UPPER(TRIM(Table2[[#This Row],[Status_Clean]])),{"CONTACTED","QUALIFIED","CONVERTED"},0)),1,0)</f>
        <v>0</v>
      </c>
      <c r="T964" cm="1">
        <f t="array" ref="T964">_xlfn.SWITCH(UPPER(TRIM(Table2[[#This Row],[Status_Clean]])),"NEW",1,"CONTACTED",2,"QUALIFIED",3,"CONVERTED",4,"LOST",5,99)</f>
        <v>1</v>
      </c>
      <c r="U964" t="str" cm="1">
        <f t="array" ref="U964">_xlfn.LET(_xlpm.x,IFERROR(VALUE(Table2[[#This Row],[Response_Time_Hours]]),""),IF(_xlpm.x="","CHECK",_xlfn.IFS(_xlpm.x&lt;=1,"Immediate",_xlpm.x&lt;=6,"Fast",_xlpm.x&lt;=24,"Moderate",_xlpm.x&gt;24,"Delayed")))</f>
        <v>Delayed</v>
      </c>
      <c r="V964">
        <f>FLOOR(tbl_CleanLeads[[#This Row],[Response_Time_Hours]],6)</f>
        <v>36</v>
      </c>
      <c r="W964" t="str" cm="1">
        <f t="array" ref="W964">IF(Table2[[#This Row],[Interaction_Count_Final]]="","N/A",_xlfn.IFS(Table2[[#This Row],[Interaction_Count_Final]]&lt;=2,"Low",Table2[[#This Row],[Interaction_Count_Final]]&lt;=5,"Medium",Table2[[#This Row],[Interaction_Count_Final]]&gt;=6,"High",TRUE,"CHECK"))</f>
        <v>High</v>
      </c>
      <c r="X964" t="b">
        <f t="shared" si="15"/>
        <v>1</v>
      </c>
      <c r="Y964" t="b">
        <f>tbl_CleanLeads[[#This Row],[Response_Time_Hours]]&gt;24</f>
        <v>1</v>
      </c>
      <c r="Z964" s="13" t="b">
        <f>tbl_CleanLeads[[#This Row],[Response_Time_Hours]]&gt;72</f>
        <v>0</v>
      </c>
      <c r="AA964" s="13" t="b">
        <f>tbl_CleanLeads[[#This Row],[Status_Clean]]="Converted"</f>
        <v>0</v>
      </c>
    </row>
    <row r="965" spans="1:27">
      <c r="A965" t="s">
        <v>90</v>
      </c>
      <c r="B965" t="s">
        <v>2967</v>
      </c>
      <c r="C965" t="s">
        <v>2968</v>
      </c>
      <c r="D965" t="s">
        <v>7303</v>
      </c>
      <c r="E965" t="s">
        <v>106</v>
      </c>
      <c r="F965" t="s">
        <v>250</v>
      </c>
      <c r="G965" s="1">
        <v>45264</v>
      </c>
      <c r="H965" s="8">
        <f>MONTH(tbl_CleanLeads[[#This Row],[Lead_Date_Final]])</f>
        <v>12</v>
      </c>
      <c r="I965" t="s">
        <v>7262</v>
      </c>
      <c r="J965" t="s">
        <v>7263</v>
      </c>
      <c r="K965" t="s">
        <v>7264</v>
      </c>
      <c r="L965">
        <f>WEEKDAY(tbl_CleanLeads[[#This Row],[Lead_Date_Final]],2)</f>
        <v>1</v>
      </c>
      <c r="M965" t="s">
        <v>7298</v>
      </c>
      <c r="N965">
        <v>6.9</v>
      </c>
      <c r="O965" s="7">
        <v>1556.75</v>
      </c>
      <c r="P965">
        <v>27</v>
      </c>
      <c r="Q965" t="s">
        <v>7289</v>
      </c>
      <c r="R965">
        <f>IF(UPPER(TRIM(Table2[[#This Row],[Status_Clean]]))="CONVERTED",1,0)</f>
        <v>1</v>
      </c>
      <c r="S965">
        <f>IF(ISNUMBER(MATCH(UPPER(TRIM(Table2[[#This Row],[Status_Clean]])),{"CONTACTED","QUALIFIED","CONVERTED"},0)),1,0)</f>
        <v>1</v>
      </c>
      <c r="T965" cm="1">
        <f t="array" ref="T965">_xlfn.SWITCH(UPPER(TRIM(Table2[[#This Row],[Status_Clean]])),"NEW",1,"CONTACTED",2,"QUALIFIED",3,"CONVERTED",4,"LOST",5,99)</f>
        <v>4</v>
      </c>
      <c r="U965" t="str" cm="1">
        <f t="array" ref="U965">_xlfn.LET(_xlpm.x,IFERROR(VALUE(Table2[[#This Row],[Response_Time_Hours]]),""),IF(_xlpm.x="","CHECK",_xlfn.IFS(_xlpm.x&lt;=1,"Immediate",_xlpm.x&lt;=6,"Fast",_xlpm.x&lt;=24,"Moderate",_xlpm.x&gt;24,"Delayed")))</f>
        <v>Moderate</v>
      </c>
      <c r="V965">
        <f>FLOOR(tbl_CleanLeads[[#This Row],[Response_Time_Hours]],6)</f>
        <v>6</v>
      </c>
      <c r="W965" t="str" cm="1">
        <f t="array" ref="W965">IF(Table2[[#This Row],[Interaction_Count_Final]]="","N/A",_xlfn.IFS(Table2[[#This Row],[Interaction_Count_Final]]&lt;=2,"Low",Table2[[#This Row],[Interaction_Count_Final]]&lt;=5,"Medium",Table2[[#This Row],[Interaction_Count_Final]]&gt;=6,"High",TRUE,"CHECK"))</f>
        <v>High</v>
      </c>
      <c r="X965" t="b">
        <f t="shared" si="15"/>
        <v>1</v>
      </c>
      <c r="Y965" t="b">
        <f>tbl_CleanLeads[[#This Row],[Response_Time_Hours]]&gt;24</f>
        <v>0</v>
      </c>
      <c r="Z965" s="13" t="b">
        <f>tbl_CleanLeads[[#This Row],[Response_Time_Hours]]&gt;72</f>
        <v>0</v>
      </c>
      <c r="AA965" s="13" t="b">
        <f>tbl_CleanLeads[[#This Row],[Status_Clean]]="Converted"</f>
        <v>1</v>
      </c>
    </row>
    <row r="966" spans="1:27">
      <c r="A966" t="s">
        <v>70</v>
      </c>
      <c r="B966" t="s">
        <v>2969</v>
      </c>
      <c r="C966" t="s">
        <v>2970</v>
      </c>
      <c r="D966" t="s">
        <v>7268</v>
      </c>
      <c r="E966" t="s">
        <v>792</v>
      </c>
      <c r="F966" t="s">
        <v>250</v>
      </c>
      <c r="G966" s="1">
        <v>45219</v>
      </c>
      <c r="H966" s="8">
        <f>MONTH(tbl_CleanLeads[[#This Row],[Lead_Date_Final]])</f>
        <v>10</v>
      </c>
      <c r="I966" t="s">
        <v>7270</v>
      </c>
      <c r="J966" t="s">
        <v>7263</v>
      </c>
      <c r="K966" t="s">
        <v>7264</v>
      </c>
      <c r="L966">
        <f>WEEKDAY(tbl_CleanLeads[[#This Row],[Lead_Date_Final]],2)</f>
        <v>5</v>
      </c>
      <c r="M966" t="s">
        <v>7312</v>
      </c>
      <c r="N966">
        <v>27.9</v>
      </c>
      <c r="O966" s="7">
        <v>2272.08</v>
      </c>
      <c r="P966">
        <v>31</v>
      </c>
      <c r="Q966" t="s">
        <v>7266</v>
      </c>
      <c r="R966">
        <f>IF(UPPER(TRIM(Table2[[#This Row],[Status_Clean]]))="CONVERTED",1,0)</f>
        <v>1</v>
      </c>
      <c r="S966">
        <f>IF(ISNUMBER(MATCH(UPPER(TRIM(Table2[[#This Row],[Status_Clean]])),{"CONTACTED","QUALIFIED","CONVERTED"},0)),1,0)</f>
        <v>1</v>
      </c>
      <c r="T966" cm="1">
        <f t="array" ref="T966">_xlfn.SWITCH(UPPER(TRIM(Table2[[#This Row],[Status_Clean]])),"NEW",1,"CONTACTED",2,"QUALIFIED",3,"CONVERTED",4,"LOST",5,99)</f>
        <v>4</v>
      </c>
      <c r="U966" t="str" cm="1">
        <f t="array" ref="U966">_xlfn.LET(_xlpm.x,IFERROR(VALUE(Table2[[#This Row],[Response_Time_Hours]]),""),IF(_xlpm.x="","CHECK",_xlfn.IFS(_xlpm.x&lt;=1,"Immediate",_xlpm.x&lt;=6,"Fast",_xlpm.x&lt;=24,"Moderate",_xlpm.x&gt;24,"Delayed")))</f>
        <v>Delayed</v>
      </c>
      <c r="V966">
        <f>FLOOR(tbl_CleanLeads[[#This Row],[Response_Time_Hours]],6)</f>
        <v>24</v>
      </c>
      <c r="W966" t="str" cm="1">
        <f t="array" ref="W966">IF(Table2[[#This Row],[Interaction_Count_Final]]="","N/A",_xlfn.IFS(Table2[[#This Row],[Interaction_Count_Final]]&lt;=2,"Low",Table2[[#This Row],[Interaction_Count_Final]]&lt;=5,"Medium",Table2[[#This Row],[Interaction_Count_Final]]&gt;=6,"High",TRUE,"CHECK"))</f>
        <v>High</v>
      </c>
      <c r="X966" t="b">
        <f t="shared" si="15"/>
        <v>1</v>
      </c>
      <c r="Y966" t="b">
        <f>tbl_CleanLeads[[#This Row],[Response_Time_Hours]]&gt;24</f>
        <v>1</v>
      </c>
      <c r="Z966" s="13" t="b">
        <f>tbl_CleanLeads[[#This Row],[Response_Time_Hours]]&gt;72</f>
        <v>0</v>
      </c>
      <c r="AA966" s="13" t="b">
        <f>tbl_CleanLeads[[#This Row],[Status_Clean]]="Converted"</f>
        <v>1</v>
      </c>
    </row>
    <row r="967" spans="1:27">
      <c r="A967" t="s">
        <v>70</v>
      </c>
      <c r="B967" t="s">
        <v>2971</v>
      </c>
      <c r="C967" t="s">
        <v>2972</v>
      </c>
      <c r="D967" t="s">
        <v>7303</v>
      </c>
      <c r="E967" t="s">
        <v>69</v>
      </c>
      <c r="F967" t="s">
        <v>250</v>
      </c>
      <c r="G967" s="1">
        <v>45552</v>
      </c>
      <c r="H967" s="8">
        <f>MONTH(tbl_CleanLeads[[#This Row],[Lead_Date_Final]])</f>
        <v>9</v>
      </c>
      <c r="I967" t="s">
        <v>7287</v>
      </c>
      <c r="J967" t="s">
        <v>7271</v>
      </c>
      <c r="K967" t="s">
        <v>7288</v>
      </c>
      <c r="L967">
        <f>WEEKDAY(tbl_CleanLeads[[#This Row],[Lead_Date_Final]],2)</f>
        <v>2</v>
      </c>
      <c r="M967" t="s">
        <v>7265</v>
      </c>
      <c r="N967">
        <v>59</v>
      </c>
      <c r="O967" s="7">
        <v>4849.88</v>
      </c>
      <c r="P967">
        <v>39</v>
      </c>
      <c r="Q967" t="s">
        <v>7273</v>
      </c>
      <c r="R967">
        <f>IF(UPPER(TRIM(Table2[[#This Row],[Status_Clean]]))="CONVERTED",1,0)</f>
        <v>1</v>
      </c>
      <c r="S967">
        <f>IF(ISNUMBER(MATCH(UPPER(TRIM(Table2[[#This Row],[Status_Clean]])),{"CONTACTED","QUALIFIED","CONVERTED"},0)),1,0)</f>
        <v>1</v>
      </c>
      <c r="T967" cm="1">
        <f t="array" ref="T967">_xlfn.SWITCH(UPPER(TRIM(Table2[[#This Row],[Status_Clean]])),"NEW",1,"CONTACTED",2,"QUALIFIED",3,"CONVERTED",4,"LOST",5,99)</f>
        <v>4</v>
      </c>
      <c r="U967" t="str" cm="1">
        <f t="array" ref="U967">_xlfn.LET(_xlpm.x,IFERROR(VALUE(Table2[[#This Row],[Response_Time_Hours]]),""),IF(_xlpm.x="","CHECK",_xlfn.IFS(_xlpm.x&lt;=1,"Immediate",_xlpm.x&lt;=6,"Fast",_xlpm.x&lt;=24,"Moderate",_xlpm.x&gt;24,"Delayed")))</f>
        <v>Delayed</v>
      </c>
      <c r="V967">
        <f>FLOOR(tbl_CleanLeads[[#This Row],[Response_Time_Hours]],6)</f>
        <v>54</v>
      </c>
      <c r="W967" t="str" cm="1">
        <f t="array" ref="W967">IF(Table2[[#This Row],[Interaction_Count_Final]]="","N/A",_xlfn.IFS(Table2[[#This Row],[Interaction_Count_Final]]&lt;=2,"Low",Table2[[#This Row],[Interaction_Count_Final]]&lt;=5,"Medium",Table2[[#This Row],[Interaction_Count_Final]]&gt;=6,"High",TRUE,"CHECK"))</f>
        <v>High</v>
      </c>
      <c r="X967" t="b">
        <f t="shared" si="15"/>
        <v>1</v>
      </c>
      <c r="Y967" t="b">
        <f>tbl_CleanLeads[[#This Row],[Response_Time_Hours]]&gt;24</f>
        <v>1</v>
      </c>
      <c r="Z967" s="13" t="b">
        <f>tbl_CleanLeads[[#This Row],[Response_Time_Hours]]&gt;72</f>
        <v>0</v>
      </c>
      <c r="AA967" s="13" t="b">
        <f>tbl_CleanLeads[[#This Row],[Status_Clean]]="Converted"</f>
        <v>1</v>
      </c>
    </row>
    <row r="968" spans="1:27">
      <c r="A968" t="s">
        <v>90</v>
      </c>
      <c r="B968" t="s">
        <v>2973</v>
      </c>
      <c r="C968" t="s">
        <v>8084</v>
      </c>
      <c r="D968" t="s">
        <v>7303</v>
      </c>
      <c r="E968" t="s">
        <v>311</v>
      </c>
      <c r="F968" t="s">
        <v>71</v>
      </c>
      <c r="G968" s="1">
        <v>45384</v>
      </c>
      <c r="H968" s="8">
        <f>MONTH(tbl_CleanLeads[[#This Row],[Lead_Date_Final]])</f>
        <v>4</v>
      </c>
      <c r="I968" t="s">
        <v>7297</v>
      </c>
      <c r="J968" t="s">
        <v>7271</v>
      </c>
      <c r="K968" t="s">
        <v>7277</v>
      </c>
      <c r="L968">
        <f>WEEKDAY(tbl_CleanLeads[[#This Row],[Lead_Date_Final]],2)</f>
        <v>2</v>
      </c>
      <c r="M968" t="s">
        <v>7265</v>
      </c>
      <c r="N968">
        <v>32.299999999999997</v>
      </c>
      <c r="O968" s="7">
        <v>2616.6</v>
      </c>
      <c r="P968">
        <v>18</v>
      </c>
      <c r="Q968" t="s">
        <v>7266</v>
      </c>
      <c r="R968">
        <f>IF(UPPER(TRIM(Table2[[#This Row],[Status_Clean]]))="CONVERTED",1,0)</f>
        <v>0</v>
      </c>
      <c r="S968">
        <f>IF(ISNUMBER(MATCH(UPPER(TRIM(Table2[[#This Row],[Status_Clean]])),{"CONTACTED","QUALIFIED","CONVERTED"},0)),1,0)</f>
        <v>1</v>
      </c>
      <c r="T968" cm="1">
        <f t="array" ref="T968">_xlfn.SWITCH(UPPER(TRIM(Table2[[#This Row],[Status_Clean]])),"NEW",1,"CONTACTED",2,"QUALIFIED",3,"CONVERTED",4,"LOST",5,99)</f>
        <v>3</v>
      </c>
      <c r="U968" t="str" cm="1">
        <f t="array" ref="U968">_xlfn.LET(_xlpm.x,IFERROR(VALUE(Table2[[#This Row],[Response_Time_Hours]]),""),IF(_xlpm.x="","CHECK",_xlfn.IFS(_xlpm.x&lt;=1,"Immediate",_xlpm.x&lt;=6,"Fast",_xlpm.x&lt;=24,"Moderate",_xlpm.x&gt;24,"Delayed")))</f>
        <v>Delayed</v>
      </c>
      <c r="V968">
        <f>FLOOR(tbl_CleanLeads[[#This Row],[Response_Time_Hours]],6)</f>
        <v>30</v>
      </c>
      <c r="W968" t="str" cm="1">
        <f t="array" ref="W968">IF(Table2[[#This Row],[Interaction_Count_Final]]="","N/A",_xlfn.IFS(Table2[[#This Row],[Interaction_Count_Final]]&lt;=2,"Low",Table2[[#This Row],[Interaction_Count_Final]]&lt;=5,"Medium",Table2[[#This Row],[Interaction_Count_Final]]&gt;=6,"High",TRUE,"CHECK"))</f>
        <v>High</v>
      </c>
      <c r="X968" t="b">
        <f t="shared" si="15"/>
        <v>1</v>
      </c>
      <c r="Y968" t="b">
        <f>tbl_CleanLeads[[#This Row],[Response_Time_Hours]]&gt;24</f>
        <v>1</v>
      </c>
      <c r="Z968" s="13" t="b">
        <f>tbl_CleanLeads[[#This Row],[Response_Time_Hours]]&gt;72</f>
        <v>0</v>
      </c>
      <c r="AA968" s="13" t="b">
        <f>tbl_CleanLeads[[#This Row],[Status_Clean]]="Converted"</f>
        <v>0</v>
      </c>
    </row>
    <row r="969" spans="1:27">
      <c r="A969" t="s">
        <v>90</v>
      </c>
      <c r="B969" t="s">
        <v>2976</v>
      </c>
      <c r="C969" t="s">
        <v>2977</v>
      </c>
      <c r="D969" t="s">
        <v>7280</v>
      </c>
      <c r="E969" t="s">
        <v>792</v>
      </c>
      <c r="F969" t="s">
        <v>193</v>
      </c>
      <c r="G969" s="1">
        <v>45248</v>
      </c>
      <c r="H969" s="8">
        <f>MONTH(tbl_CleanLeads[[#This Row],[Lead_Date_Final]])</f>
        <v>11</v>
      </c>
      <c r="I969" t="s">
        <v>7300</v>
      </c>
      <c r="J969" t="s">
        <v>7263</v>
      </c>
      <c r="K969" t="s">
        <v>7264</v>
      </c>
      <c r="L969">
        <f>WEEKDAY(tbl_CleanLeads[[#This Row],[Lead_Date_Final]],2)</f>
        <v>6</v>
      </c>
      <c r="M969" t="s">
        <v>7278</v>
      </c>
      <c r="N969">
        <v>9.6000000000000014</v>
      </c>
      <c r="O969" s="7">
        <v>3854.45</v>
      </c>
      <c r="P969">
        <v>4</v>
      </c>
      <c r="Q969" t="s">
        <v>7266</v>
      </c>
      <c r="R969">
        <f>IF(UPPER(TRIM(Table2[[#This Row],[Status_Clean]]))="CONVERTED",1,0)</f>
        <v>0</v>
      </c>
      <c r="S969">
        <f>IF(ISNUMBER(MATCH(UPPER(TRIM(Table2[[#This Row],[Status_Clean]])),{"CONTACTED","QUALIFIED","CONVERTED"},0)),1,0)</f>
        <v>0</v>
      </c>
      <c r="T969" cm="1">
        <f t="array" ref="T969">_xlfn.SWITCH(UPPER(TRIM(Table2[[#This Row],[Status_Clean]])),"NEW",1,"CONTACTED",2,"QUALIFIED",3,"CONVERTED",4,"LOST",5,99)</f>
        <v>1</v>
      </c>
      <c r="U969" t="str" cm="1">
        <f t="array" ref="U969">_xlfn.LET(_xlpm.x,IFERROR(VALUE(Table2[[#This Row],[Response_Time_Hours]]),""),IF(_xlpm.x="","CHECK",_xlfn.IFS(_xlpm.x&lt;=1,"Immediate",_xlpm.x&lt;=6,"Fast",_xlpm.x&lt;=24,"Moderate",_xlpm.x&gt;24,"Delayed")))</f>
        <v>Moderate</v>
      </c>
      <c r="V969">
        <f>FLOOR(tbl_CleanLeads[[#This Row],[Response_Time_Hours]],6)</f>
        <v>6</v>
      </c>
      <c r="W969" t="str" cm="1">
        <f t="array" ref="W969">IF(Table2[[#This Row],[Interaction_Count_Final]]="","N/A",_xlfn.IFS(Table2[[#This Row],[Interaction_Count_Final]]&lt;=2,"Low",Table2[[#This Row],[Interaction_Count_Final]]&lt;=5,"Medium",Table2[[#This Row],[Interaction_Count_Final]]&gt;=6,"High",TRUE,"CHECK"))</f>
        <v>Medium</v>
      </c>
      <c r="X969" t="b">
        <f t="shared" si="15"/>
        <v>1</v>
      </c>
      <c r="Y969" t="b">
        <f>tbl_CleanLeads[[#This Row],[Response_Time_Hours]]&gt;24</f>
        <v>0</v>
      </c>
      <c r="Z969" s="13" t="b">
        <f>tbl_CleanLeads[[#This Row],[Response_Time_Hours]]&gt;72</f>
        <v>0</v>
      </c>
      <c r="AA969" s="13" t="b">
        <f>tbl_CleanLeads[[#This Row],[Status_Clean]]="Converted"</f>
        <v>0</v>
      </c>
    </row>
    <row r="970" spans="1:27">
      <c r="A970" t="s">
        <v>63</v>
      </c>
      <c r="B970" t="s">
        <v>2978</v>
      </c>
      <c r="C970" t="s">
        <v>8086</v>
      </c>
      <c r="D970" t="s">
        <v>7274</v>
      </c>
      <c r="E970" t="s">
        <v>106</v>
      </c>
      <c r="F970" t="s">
        <v>125</v>
      </c>
      <c r="G970" s="1">
        <v>45047</v>
      </c>
      <c r="H970" s="8">
        <f>MONTH(tbl_CleanLeads[[#This Row],[Lead_Date_Final]])</f>
        <v>5</v>
      </c>
      <c r="I970" t="s">
        <v>7314</v>
      </c>
      <c r="J970" t="s">
        <v>7263</v>
      </c>
      <c r="K970" t="s">
        <v>7277</v>
      </c>
      <c r="L970">
        <f>WEEKDAY(tbl_CleanLeads[[#This Row],[Lead_Date_Final]],2)</f>
        <v>1</v>
      </c>
      <c r="M970" t="s">
        <v>7298</v>
      </c>
      <c r="N970">
        <v>30.8</v>
      </c>
      <c r="O970" s="7">
        <v>1852.17</v>
      </c>
      <c r="P970">
        <v>46</v>
      </c>
      <c r="Q970" t="s">
        <v>7289</v>
      </c>
      <c r="R970">
        <f>IF(UPPER(TRIM(Table2[[#This Row],[Status_Clean]]))="CONVERTED",1,0)</f>
        <v>0</v>
      </c>
      <c r="S970">
        <f>IF(ISNUMBER(MATCH(UPPER(TRIM(Table2[[#This Row],[Status_Clean]])),{"CONTACTED","QUALIFIED","CONVERTED"},0)),1,0)</f>
        <v>1</v>
      </c>
      <c r="T970" cm="1">
        <f t="array" ref="T970">_xlfn.SWITCH(UPPER(TRIM(Table2[[#This Row],[Status_Clean]])),"NEW",1,"CONTACTED",2,"QUALIFIED",3,"CONVERTED",4,"LOST",5,99)</f>
        <v>2</v>
      </c>
      <c r="U970" t="str" cm="1">
        <f t="array" ref="U970">_xlfn.LET(_xlpm.x,IFERROR(VALUE(Table2[[#This Row],[Response_Time_Hours]]),""),IF(_xlpm.x="","CHECK",_xlfn.IFS(_xlpm.x&lt;=1,"Immediate",_xlpm.x&lt;=6,"Fast",_xlpm.x&lt;=24,"Moderate",_xlpm.x&gt;24,"Delayed")))</f>
        <v>Delayed</v>
      </c>
      <c r="V970">
        <f>FLOOR(tbl_CleanLeads[[#This Row],[Response_Time_Hours]],6)</f>
        <v>30</v>
      </c>
      <c r="W970" t="str" cm="1">
        <f t="array" ref="W970">IF(Table2[[#This Row],[Interaction_Count_Final]]="","N/A",_xlfn.IFS(Table2[[#This Row],[Interaction_Count_Final]]&lt;=2,"Low",Table2[[#This Row],[Interaction_Count_Final]]&lt;=5,"Medium",Table2[[#This Row],[Interaction_Count_Final]]&gt;=6,"High",TRUE,"CHECK"))</f>
        <v>High</v>
      </c>
      <c r="X970" t="b">
        <f t="shared" si="15"/>
        <v>1</v>
      </c>
      <c r="Y970" t="b">
        <f>tbl_CleanLeads[[#This Row],[Response_Time_Hours]]&gt;24</f>
        <v>1</v>
      </c>
      <c r="Z970" s="13" t="b">
        <f>tbl_CleanLeads[[#This Row],[Response_Time_Hours]]&gt;72</f>
        <v>0</v>
      </c>
      <c r="AA970" s="13" t="b">
        <f>tbl_CleanLeads[[#This Row],[Status_Clean]]="Converted"</f>
        <v>0</v>
      </c>
    </row>
    <row r="971" spans="1:27">
      <c r="A971" t="s">
        <v>70</v>
      </c>
      <c r="B971" t="s">
        <v>2981</v>
      </c>
      <c r="C971" t="s">
        <v>2982</v>
      </c>
      <c r="D971" t="s">
        <v>7258</v>
      </c>
      <c r="E971" t="s">
        <v>1356</v>
      </c>
      <c r="F971" t="s">
        <v>193</v>
      </c>
      <c r="G971" s="1">
        <v>45641</v>
      </c>
      <c r="H971" s="8">
        <f>MONTH(tbl_CleanLeads[[#This Row],[Lead_Date_Final]])</f>
        <v>12</v>
      </c>
      <c r="I971" t="s">
        <v>7262</v>
      </c>
      <c r="J971" t="s">
        <v>7271</v>
      </c>
      <c r="K971" t="s">
        <v>7264</v>
      </c>
      <c r="L971">
        <f>WEEKDAY(tbl_CleanLeads[[#This Row],[Lead_Date_Final]],2)</f>
        <v>7</v>
      </c>
      <c r="M971" t="s">
        <v>7293</v>
      </c>
      <c r="N971">
        <v>50.400000000000006</v>
      </c>
      <c r="O971" s="7">
        <v>2882.07</v>
      </c>
      <c r="P971">
        <v>6</v>
      </c>
      <c r="Q971" t="s">
        <v>7266</v>
      </c>
      <c r="R971">
        <f>IF(UPPER(TRIM(Table2[[#This Row],[Status_Clean]]))="CONVERTED",1,0)</f>
        <v>0</v>
      </c>
      <c r="S971">
        <f>IF(ISNUMBER(MATCH(UPPER(TRIM(Table2[[#This Row],[Status_Clean]])),{"CONTACTED","QUALIFIED","CONVERTED"},0)),1,0)</f>
        <v>0</v>
      </c>
      <c r="T971" cm="1">
        <f t="array" ref="T971">_xlfn.SWITCH(UPPER(TRIM(Table2[[#This Row],[Status_Clean]])),"NEW",1,"CONTACTED",2,"QUALIFIED",3,"CONVERTED",4,"LOST",5,99)</f>
        <v>1</v>
      </c>
      <c r="U971" t="str" cm="1">
        <f t="array" ref="U971">_xlfn.LET(_xlpm.x,IFERROR(VALUE(Table2[[#This Row],[Response_Time_Hours]]),""),IF(_xlpm.x="","CHECK",_xlfn.IFS(_xlpm.x&lt;=1,"Immediate",_xlpm.x&lt;=6,"Fast",_xlpm.x&lt;=24,"Moderate",_xlpm.x&gt;24,"Delayed")))</f>
        <v>Delayed</v>
      </c>
      <c r="V971">
        <f>FLOOR(tbl_CleanLeads[[#This Row],[Response_Time_Hours]],6)</f>
        <v>48</v>
      </c>
      <c r="W971" t="str" cm="1">
        <f t="array" ref="W971">IF(Table2[[#This Row],[Interaction_Count_Final]]="","N/A",_xlfn.IFS(Table2[[#This Row],[Interaction_Count_Final]]&lt;=2,"Low",Table2[[#This Row],[Interaction_Count_Final]]&lt;=5,"Medium",Table2[[#This Row],[Interaction_Count_Final]]&gt;=6,"High",TRUE,"CHECK"))</f>
        <v>High</v>
      </c>
      <c r="X971" t="b">
        <f t="shared" si="15"/>
        <v>1</v>
      </c>
      <c r="Y971" t="b">
        <f>tbl_CleanLeads[[#This Row],[Response_Time_Hours]]&gt;24</f>
        <v>1</v>
      </c>
      <c r="Z971" s="13" t="b">
        <f>tbl_CleanLeads[[#This Row],[Response_Time_Hours]]&gt;72</f>
        <v>0</v>
      </c>
      <c r="AA971" s="13" t="b">
        <f>tbl_CleanLeads[[#This Row],[Status_Clean]]="Converted"</f>
        <v>0</v>
      </c>
    </row>
    <row r="972" spans="1:27">
      <c r="A972" t="s">
        <v>90</v>
      </c>
      <c r="B972" t="s">
        <v>2984</v>
      </c>
      <c r="C972" t="s">
        <v>2985</v>
      </c>
      <c r="D972" t="s">
        <v>7268</v>
      </c>
      <c r="E972" t="s">
        <v>1356</v>
      </c>
      <c r="F972" t="s">
        <v>71</v>
      </c>
      <c r="G972" s="1">
        <v>45601</v>
      </c>
      <c r="H972" s="8">
        <f>MONTH(tbl_CleanLeads[[#This Row],[Lead_Date_Final]])</f>
        <v>11</v>
      </c>
      <c r="I972" t="s">
        <v>7300</v>
      </c>
      <c r="J972" t="s">
        <v>7271</v>
      </c>
      <c r="K972" t="s">
        <v>7264</v>
      </c>
      <c r="L972">
        <f>WEEKDAY(tbl_CleanLeads[[#This Row],[Lead_Date_Final]],2)</f>
        <v>2</v>
      </c>
      <c r="M972" t="s">
        <v>7265</v>
      </c>
      <c r="N972">
        <v>50.3</v>
      </c>
      <c r="O972" s="7">
        <v>3955.91</v>
      </c>
      <c r="P972">
        <v>35</v>
      </c>
      <c r="Q972" t="s">
        <v>7273</v>
      </c>
      <c r="R972">
        <f>IF(UPPER(TRIM(Table2[[#This Row],[Status_Clean]]))="CONVERTED",1,0)</f>
        <v>0</v>
      </c>
      <c r="S972">
        <f>IF(ISNUMBER(MATCH(UPPER(TRIM(Table2[[#This Row],[Status_Clean]])),{"CONTACTED","QUALIFIED","CONVERTED"},0)),1,0)</f>
        <v>1</v>
      </c>
      <c r="T972" cm="1">
        <f t="array" ref="T972">_xlfn.SWITCH(UPPER(TRIM(Table2[[#This Row],[Status_Clean]])),"NEW",1,"CONTACTED",2,"QUALIFIED",3,"CONVERTED",4,"LOST",5,99)</f>
        <v>3</v>
      </c>
      <c r="U972" t="str" cm="1">
        <f t="array" ref="U972">_xlfn.LET(_xlpm.x,IFERROR(VALUE(Table2[[#This Row],[Response_Time_Hours]]),""),IF(_xlpm.x="","CHECK",_xlfn.IFS(_xlpm.x&lt;=1,"Immediate",_xlpm.x&lt;=6,"Fast",_xlpm.x&lt;=24,"Moderate",_xlpm.x&gt;24,"Delayed")))</f>
        <v>Delayed</v>
      </c>
      <c r="V972">
        <f>FLOOR(tbl_CleanLeads[[#This Row],[Response_Time_Hours]],6)</f>
        <v>48</v>
      </c>
      <c r="W972" t="str" cm="1">
        <f t="array" ref="W972">IF(Table2[[#This Row],[Interaction_Count_Final]]="","N/A",_xlfn.IFS(Table2[[#This Row],[Interaction_Count_Final]]&lt;=2,"Low",Table2[[#This Row],[Interaction_Count_Final]]&lt;=5,"Medium",Table2[[#This Row],[Interaction_Count_Final]]&gt;=6,"High",TRUE,"CHECK"))</f>
        <v>High</v>
      </c>
      <c r="X972" t="b">
        <f t="shared" si="15"/>
        <v>1</v>
      </c>
      <c r="Y972" t="b">
        <f>tbl_CleanLeads[[#This Row],[Response_Time_Hours]]&gt;24</f>
        <v>1</v>
      </c>
      <c r="Z972" s="13" t="b">
        <f>tbl_CleanLeads[[#This Row],[Response_Time_Hours]]&gt;72</f>
        <v>0</v>
      </c>
      <c r="AA972" s="13" t="b">
        <f>tbl_CleanLeads[[#This Row],[Status_Clean]]="Converted"</f>
        <v>0</v>
      </c>
    </row>
    <row r="973" spans="1:27">
      <c r="A973" t="s">
        <v>63</v>
      </c>
      <c r="B973" t="s">
        <v>2987</v>
      </c>
      <c r="C973" t="s">
        <v>2988</v>
      </c>
      <c r="D973" t="s">
        <v>7303</v>
      </c>
      <c r="E973" t="s">
        <v>254</v>
      </c>
      <c r="F973" t="s">
        <v>193</v>
      </c>
      <c r="G973" s="1">
        <v>45350</v>
      </c>
      <c r="H973" s="8">
        <f>MONTH(tbl_CleanLeads[[#This Row],[Lead_Date_Final]])</f>
        <v>2</v>
      </c>
      <c r="I973" t="s">
        <v>7283</v>
      </c>
      <c r="J973" t="s">
        <v>7271</v>
      </c>
      <c r="K973" t="s">
        <v>7284</v>
      </c>
      <c r="L973">
        <f>WEEKDAY(tbl_CleanLeads[[#This Row],[Lead_Date_Final]],2)</f>
        <v>3</v>
      </c>
      <c r="M973" t="s">
        <v>7272</v>
      </c>
      <c r="N973">
        <v>45</v>
      </c>
      <c r="O973" s="7">
        <v>3975.19</v>
      </c>
      <c r="P973">
        <v>49</v>
      </c>
      <c r="Q973" t="s">
        <v>7273</v>
      </c>
      <c r="R973">
        <f>IF(UPPER(TRIM(Table2[[#This Row],[Status_Clean]]))="CONVERTED",1,0)</f>
        <v>0</v>
      </c>
      <c r="S973">
        <f>IF(ISNUMBER(MATCH(UPPER(TRIM(Table2[[#This Row],[Status_Clean]])),{"CONTACTED","QUALIFIED","CONVERTED"},0)),1,0)</f>
        <v>0</v>
      </c>
      <c r="T973" cm="1">
        <f t="array" ref="T973">_xlfn.SWITCH(UPPER(TRIM(Table2[[#This Row],[Status_Clean]])),"NEW",1,"CONTACTED",2,"QUALIFIED",3,"CONVERTED",4,"LOST",5,99)</f>
        <v>1</v>
      </c>
      <c r="U973" t="str" cm="1">
        <f t="array" ref="U973">_xlfn.LET(_xlpm.x,IFERROR(VALUE(Table2[[#This Row],[Response_Time_Hours]]),""),IF(_xlpm.x="","CHECK",_xlfn.IFS(_xlpm.x&lt;=1,"Immediate",_xlpm.x&lt;=6,"Fast",_xlpm.x&lt;=24,"Moderate",_xlpm.x&gt;24,"Delayed")))</f>
        <v>Delayed</v>
      </c>
      <c r="V973">
        <f>FLOOR(tbl_CleanLeads[[#This Row],[Response_Time_Hours]],6)</f>
        <v>42</v>
      </c>
      <c r="W973" t="str" cm="1">
        <f t="array" ref="W973">IF(Table2[[#This Row],[Interaction_Count_Final]]="","N/A",_xlfn.IFS(Table2[[#This Row],[Interaction_Count_Final]]&lt;=2,"Low",Table2[[#This Row],[Interaction_Count_Final]]&lt;=5,"Medium",Table2[[#This Row],[Interaction_Count_Final]]&gt;=6,"High",TRUE,"CHECK"))</f>
        <v>High</v>
      </c>
      <c r="X973" t="b">
        <f t="shared" si="15"/>
        <v>1</v>
      </c>
      <c r="Y973" t="b">
        <f>tbl_CleanLeads[[#This Row],[Response_Time_Hours]]&gt;24</f>
        <v>1</v>
      </c>
      <c r="Z973" s="13" t="b">
        <f>tbl_CleanLeads[[#This Row],[Response_Time_Hours]]&gt;72</f>
        <v>0</v>
      </c>
      <c r="AA973" s="13" t="b">
        <f>tbl_CleanLeads[[#This Row],[Status_Clean]]="Converted"</f>
        <v>0</v>
      </c>
    </row>
    <row r="974" spans="1:27">
      <c r="A974" t="s">
        <v>63</v>
      </c>
      <c r="B974" t="s">
        <v>2990</v>
      </c>
      <c r="C974" t="s">
        <v>2991</v>
      </c>
      <c r="D974" t="s">
        <v>7268</v>
      </c>
      <c r="E974" t="s">
        <v>106</v>
      </c>
      <c r="F974" t="s">
        <v>173</v>
      </c>
      <c r="G974" s="1">
        <v>45513</v>
      </c>
      <c r="H974" s="8">
        <f>MONTH(tbl_CleanLeads[[#This Row],[Lead_Date_Final]])</f>
        <v>8</v>
      </c>
      <c r="I974" t="s">
        <v>7310</v>
      </c>
      <c r="J974" t="s">
        <v>7271</v>
      </c>
      <c r="K974" t="s">
        <v>7288</v>
      </c>
      <c r="L974">
        <f>WEEKDAY(tbl_CleanLeads[[#This Row],[Lead_Date_Final]],2)</f>
        <v>5</v>
      </c>
      <c r="M974" t="s">
        <v>7312</v>
      </c>
      <c r="N974">
        <v>41.9</v>
      </c>
      <c r="O974" s="7">
        <v>4625.9399999999996</v>
      </c>
      <c r="P974">
        <v>20</v>
      </c>
      <c r="Q974" t="s">
        <v>7273</v>
      </c>
      <c r="R974">
        <f>IF(UPPER(TRIM(Table2[[#This Row],[Status_Clean]]))="CONVERTED",1,0)</f>
        <v>0</v>
      </c>
      <c r="S974">
        <f>IF(ISNUMBER(MATCH(UPPER(TRIM(Table2[[#This Row],[Status_Clean]])),{"CONTACTED","QUALIFIED","CONVERTED"},0)),1,0)</f>
        <v>0</v>
      </c>
      <c r="T974" cm="1">
        <f t="array" ref="T974">_xlfn.SWITCH(UPPER(TRIM(Table2[[#This Row],[Status_Clean]])),"NEW",1,"CONTACTED",2,"QUALIFIED",3,"CONVERTED",4,"LOST",5,99)</f>
        <v>5</v>
      </c>
      <c r="U974" t="str" cm="1">
        <f t="array" ref="U974">_xlfn.LET(_xlpm.x,IFERROR(VALUE(Table2[[#This Row],[Response_Time_Hours]]),""),IF(_xlpm.x="","CHECK",_xlfn.IFS(_xlpm.x&lt;=1,"Immediate",_xlpm.x&lt;=6,"Fast",_xlpm.x&lt;=24,"Moderate",_xlpm.x&gt;24,"Delayed")))</f>
        <v>Delayed</v>
      </c>
      <c r="V974">
        <f>FLOOR(tbl_CleanLeads[[#This Row],[Response_Time_Hours]],6)</f>
        <v>36</v>
      </c>
      <c r="W974" t="str" cm="1">
        <f t="array" ref="W974">IF(Table2[[#This Row],[Interaction_Count_Final]]="","N/A",_xlfn.IFS(Table2[[#This Row],[Interaction_Count_Final]]&lt;=2,"Low",Table2[[#This Row],[Interaction_Count_Final]]&lt;=5,"Medium",Table2[[#This Row],[Interaction_Count_Final]]&gt;=6,"High",TRUE,"CHECK"))</f>
        <v>High</v>
      </c>
      <c r="X974" t="b">
        <f t="shared" si="15"/>
        <v>1</v>
      </c>
      <c r="Y974" t="b">
        <f>tbl_CleanLeads[[#This Row],[Response_Time_Hours]]&gt;24</f>
        <v>1</v>
      </c>
      <c r="Z974" s="13" t="b">
        <f>tbl_CleanLeads[[#This Row],[Response_Time_Hours]]&gt;72</f>
        <v>0</v>
      </c>
      <c r="AA974" s="13" t="b">
        <f>tbl_CleanLeads[[#This Row],[Status_Clean]]="Converted"</f>
        <v>0</v>
      </c>
    </row>
    <row r="975" spans="1:27">
      <c r="A975" t="s">
        <v>63</v>
      </c>
      <c r="B975" t="s">
        <v>2992</v>
      </c>
      <c r="C975" t="s">
        <v>2993</v>
      </c>
      <c r="D975" t="s">
        <v>7274</v>
      </c>
      <c r="E975" t="s">
        <v>222</v>
      </c>
      <c r="F975" t="s">
        <v>125</v>
      </c>
      <c r="G975" s="1">
        <v>45319</v>
      </c>
      <c r="H975" s="8">
        <f>MONTH(tbl_CleanLeads[[#This Row],[Lead_Date_Final]])</f>
        <v>1</v>
      </c>
      <c r="I975" t="s">
        <v>7317</v>
      </c>
      <c r="J975" t="s">
        <v>7271</v>
      </c>
      <c r="K975" t="s">
        <v>7284</v>
      </c>
      <c r="L975">
        <f>WEEKDAY(tbl_CleanLeads[[#This Row],[Lead_Date_Final]],2)</f>
        <v>7</v>
      </c>
      <c r="M975" t="s">
        <v>7293</v>
      </c>
      <c r="N975">
        <v>32.1</v>
      </c>
      <c r="O975" s="7">
        <v>1206.4000000000001</v>
      </c>
      <c r="P975">
        <v>18</v>
      </c>
      <c r="Q975" t="s">
        <v>7289</v>
      </c>
      <c r="R975">
        <f>IF(UPPER(TRIM(Table2[[#This Row],[Status_Clean]]))="CONVERTED",1,0)</f>
        <v>0</v>
      </c>
      <c r="S975">
        <f>IF(ISNUMBER(MATCH(UPPER(TRIM(Table2[[#This Row],[Status_Clean]])),{"CONTACTED","QUALIFIED","CONVERTED"},0)),1,0)</f>
        <v>1</v>
      </c>
      <c r="T975" cm="1">
        <f t="array" ref="T975">_xlfn.SWITCH(UPPER(TRIM(Table2[[#This Row],[Status_Clean]])),"NEW",1,"CONTACTED",2,"QUALIFIED",3,"CONVERTED",4,"LOST",5,99)</f>
        <v>2</v>
      </c>
      <c r="U975" t="str" cm="1">
        <f t="array" ref="U975">_xlfn.LET(_xlpm.x,IFERROR(VALUE(Table2[[#This Row],[Response_Time_Hours]]),""),IF(_xlpm.x="","CHECK",_xlfn.IFS(_xlpm.x&lt;=1,"Immediate",_xlpm.x&lt;=6,"Fast",_xlpm.x&lt;=24,"Moderate",_xlpm.x&gt;24,"Delayed")))</f>
        <v>Delayed</v>
      </c>
      <c r="V975">
        <f>FLOOR(tbl_CleanLeads[[#This Row],[Response_Time_Hours]],6)</f>
        <v>30</v>
      </c>
      <c r="W975" t="str" cm="1">
        <f t="array" ref="W975">IF(Table2[[#This Row],[Interaction_Count_Final]]="","N/A",_xlfn.IFS(Table2[[#This Row],[Interaction_Count_Final]]&lt;=2,"Low",Table2[[#This Row],[Interaction_Count_Final]]&lt;=5,"Medium",Table2[[#This Row],[Interaction_Count_Final]]&gt;=6,"High",TRUE,"CHECK"))</f>
        <v>High</v>
      </c>
      <c r="X975" t="b">
        <f t="shared" si="15"/>
        <v>1</v>
      </c>
      <c r="Y975" t="b">
        <f>tbl_CleanLeads[[#This Row],[Response_Time_Hours]]&gt;24</f>
        <v>1</v>
      </c>
      <c r="Z975" s="13" t="b">
        <f>tbl_CleanLeads[[#This Row],[Response_Time_Hours]]&gt;72</f>
        <v>0</v>
      </c>
      <c r="AA975" s="13" t="b">
        <f>tbl_CleanLeads[[#This Row],[Status_Clean]]="Converted"</f>
        <v>0</v>
      </c>
    </row>
    <row r="976" spans="1:27">
      <c r="A976" t="s">
        <v>70</v>
      </c>
      <c r="B976" t="s">
        <v>2996</v>
      </c>
      <c r="C976" t="s">
        <v>8091</v>
      </c>
      <c r="D976" t="s">
        <v>7274</v>
      </c>
      <c r="E976" t="s">
        <v>263</v>
      </c>
      <c r="F976" t="s">
        <v>125</v>
      </c>
      <c r="G976" s="1">
        <v>45250</v>
      </c>
      <c r="H976" s="8">
        <f>MONTH(tbl_CleanLeads[[#This Row],[Lead_Date_Final]])</f>
        <v>11</v>
      </c>
      <c r="I976" t="s">
        <v>7300</v>
      </c>
      <c r="J976" t="s">
        <v>7263</v>
      </c>
      <c r="K976" t="s">
        <v>7264</v>
      </c>
      <c r="L976">
        <f>WEEKDAY(tbl_CleanLeads[[#This Row],[Lead_Date_Final]],2)</f>
        <v>1</v>
      </c>
      <c r="M976" t="s">
        <v>7298</v>
      </c>
      <c r="N976">
        <v>39.299999999999997</v>
      </c>
      <c r="O976" s="7">
        <v>2800.81</v>
      </c>
      <c r="P976">
        <v>7</v>
      </c>
      <c r="Q976" t="s">
        <v>7266</v>
      </c>
      <c r="R976">
        <f>IF(UPPER(TRIM(Table2[[#This Row],[Status_Clean]]))="CONVERTED",1,0)</f>
        <v>0</v>
      </c>
      <c r="S976">
        <f>IF(ISNUMBER(MATCH(UPPER(TRIM(Table2[[#This Row],[Status_Clean]])),{"CONTACTED","QUALIFIED","CONVERTED"},0)),1,0)</f>
        <v>1</v>
      </c>
      <c r="T976" cm="1">
        <f t="array" ref="T976">_xlfn.SWITCH(UPPER(TRIM(Table2[[#This Row],[Status_Clean]])),"NEW",1,"CONTACTED",2,"QUALIFIED",3,"CONVERTED",4,"LOST",5,99)</f>
        <v>2</v>
      </c>
      <c r="U976" t="str" cm="1">
        <f t="array" ref="U976">_xlfn.LET(_xlpm.x,IFERROR(VALUE(Table2[[#This Row],[Response_Time_Hours]]),""),IF(_xlpm.x="","CHECK",_xlfn.IFS(_xlpm.x&lt;=1,"Immediate",_xlpm.x&lt;=6,"Fast",_xlpm.x&lt;=24,"Moderate",_xlpm.x&gt;24,"Delayed")))</f>
        <v>Delayed</v>
      </c>
      <c r="V976">
        <f>FLOOR(tbl_CleanLeads[[#This Row],[Response_Time_Hours]],6)</f>
        <v>36</v>
      </c>
      <c r="W976" t="str" cm="1">
        <f t="array" ref="W976">IF(Table2[[#This Row],[Interaction_Count_Final]]="","N/A",_xlfn.IFS(Table2[[#This Row],[Interaction_Count_Final]]&lt;=2,"Low",Table2[[#This Row],[Interaction_Count_Final]]&lt;=5,"Medium",Table2[[#This Row],[Interaction_Count_Final]]&gt;=6,"High",TRUE,"CHECK"))</f>
        <v>High</v>
      </c>
      <c r="X976" t="b">
        <f t="shared" si="15"/>
        <v>1</v>
      </c>
      <c r="Y976" t="b">
        <f>tbl_CleanLeads[[#This Row],[Response_Time_Hours]]&gt;24</f>
        <v>1</v>
      </c>
      <c r="Z976" s="13" t="b">
        <f>tbl_CleanLeads[[#This Row],[Response_Time_Hours]]&gt;72</f>
        <v>0</v>
      </c>
      <c r="AA976" s="13" t="b">
        <f>tbl_CleanLeads[[#This Row],[Status_Clean]]="Converted"</f>
        <v>0</v>
      </c>
    </row>
    <row r="977" spans="1:27">
      <c r="A977" t="s">
        <v>63</v>
      </c>
      <c r="B977" t="s">
        <v>3000</v>
      </c>
      <c r="C977" t="s">
        <v>3001</v>
      </c>
      <c r="D977" t="s">
        <v>7258</v>
      </c>
      <c r="E977" t="s">
        <v>106</v>
      </c>
      <c r="F977" t="s">
        <v>250</v>
      </c>
      <c r="G977" s="1">
        <v>45580</v>
      </c>
      <c r="H977" s="8">
        <f>MONTH(tbl_CleanLeads[[#This Row],[Lead_Date_Final]])</f>
        <v>10</v>
      </c>
      <c r="I977" t="s">
        <v>7270</v>
      </c>
      <c r="J977" t="s">
        <v>7271</v>
      </c>
      <c r="K977" t="s">
        <v>7264</v>
      </c>
      <c r="L977">
        <f>WEEKDAY(tbl_CleanLeads[[#This Row],[Lead_Date_Final]],2)</f>
        <v>2</v>
      </c>
      <c r="M977" t="s">
        <v>7265</v>
      </c>
      <c r="N977">
        <v>43.2</v>
      </c>
      <c r="O977" s="7">
        <v>4556.2</v>
      </c>
      <c r="P977">
        <v>49</v>
      </c>
      <c r="Q977" t="s">
        <v>7273</v>
      </c>
      <c r="R977">
        <f>IF(UPPER(TRIM(Table2[[#This Row],[Status_Clean]]))="CONVERTED",1,0)</f>
        <v>1</v>
      </c>
      <c r="S977">
        <f>IF(ISNUMBER(MATCH(UPPER(TRIM(Table2[[#This Row],[Status_Clean]])),{"CONTACTED","QUALIFIED","CONVERTED"},0)),1,0)</f>
        <v>1</v>
      </c>
      <c r="T977" cm="1">
        <f t="array" ref="T977">_xlfn.SWITCH(UPPER(TRIM(Table2[[#This Row],[Status_Clean]])),"NEW",1,"CONTACTED",2,"QUALIFIED",3,"CONVERTED",4,"LOST",5,99)</f>
        <v>4</v>
      </c>
      <c r="U977" t="str" cm="1">
        <f t="array" ref="U977">_xlfn.LET(_xlpm.x,IFERROR(VALUE(Table2[[#This Row],[Response_Time_Hours]]),""),IF(_xlpm.x="","CHECK",_xlfn.IFS(_xlpm.x&lt;=1,"Immediate",_xlpm.x&lt;=6,"Fast",_xlpm.x&lt;=24,"Moderate",_xlpm.x&gt;24,"Delayed")))</f>
        <v>Delayed</v>
      </c>
      <c r="V977">
        <f>FLOOR(tbl_CleanLeads[[#This Row],[Response_Time_Hours]],6)</f>
        <v>42</v>
      </c>
      <c r="W977" t="str" cm="1">
        <f t="array" ref="W977">IF(Table2[[#This Row],[Interaction_Count_Final]]="","N/A",_xlfn.IFS(Table2[[#This Row],[Interaction_Count_Final]]&lt;=2,"Low",Table2[[#This Row],[Interaction_Count_Final]]&lt;=5,"Medium",Table2[[#This Row],[Interaction_Count_Final]]&gt;=6,"High",TRUE,"CHECK"))</f>
        <v>High</v>
      </c>
      <c r="X977" t="b">
        <f t="shared" si="15"/>
        <v>1</v>
      </c>
      <c r="Y977" t="b">
        <f>tbl_CleanLeads[[#This Row],[Response_Time_Hours]]&gt;24</f>
        <v>1</v>
      </c>
      <c r="Z977" s="13" t="b">
        <f>tbl_CleanLeads[[#This Row],[Response_Time_Hours]]&gt;72</f>
        <v>0</v>
      </c>
      <c r="AA977" s="13" t="b">
        <f>tbl_CleanLeads[[#This Row],[Status_Clean]]="Converted"</f>
        <v>1</v>
      </c>
    </row>
    <row r="978" spans="1:27">
      <c r="A978" t="s">
        <v>63</v>
      </c>
      <c r="B978" t="s">
        <v>3002</v>
      </c>
      <c r="C978" t="s">
        <v>8093</v>
      </c>
      <c r="D978" t="s">
        <v>7268</v>
      </c>
      <c r="E978" t="s">
        <v>69</v>
      </c>
      <c r="F978" t="s">
        <v>250</v>
      </c>
      <c r="G978" s="1">
        <v>44992</v>
      </c>
      <c r="H978" s="8">
        <f>MONTH(tbl_CleanLeads[[#This Row],[Lead_Date_Final]])</f>
        <v>3</v>
      </c>
      <c r="I978" t="s">
        <v>7295</v>
      </c>
      <c r="J978" t="s">
        <v>7263</v>
      </c>
      <c r="K978" t="s">
        <v>7284</v>
      </c>
      <c r="L978">
        <f>WEEKDAY(tbl_CleanLeads[[#This Row],[Lead_Date_Final]],2)</f>
        <v>2</v>
      </c>
      <c r="M978" t="s">
        <v>7265</v>
      </c>
      <c r="N978">
        <v>54</v>
      </c>
      <c r="O978" s="7">
        <v>4623.7700000000004</v>
      </c>
      <c r="P978">
        <v>35</v>
      </c>
      <c r="Q978" t="s">
        <v>7273</v>
      </c>
      <c r="R978">
        <f>IF(UPPER(TRIM(Table2[[#This Row],[Status_Clean]]))="CONVERTED",1,0)</f>
        <v>1</v>
      </c>
      <c r="S978">
        <f>IF(ISNUMBER(MATCH(UPPER(TRIM(Table2[[#This Row],[Status_Clean]])),{"CONTACTED","QUALIFIED","CONVERTED"},0)),1,0)</f>
        <v>1</v>
      </c>
      <c r="T978" cm="1">
        <f t="array" ref="T978">_xlfn.SWITCH(UPPER(TRIM(Table2[[#This Row],[Status_Clean]])),"NEW",1,"CONTACTED",2,"QUALIFIED",3,"CONVERTED",4,"LOST",5,99)</f>
        <v>4</v>
      </c>
      <c r="U978" t="str" cm="1">
        <f t="array" ref="U978">_xlfn.LET(_xlpm.x,IFERROR(VALUE(Table2[[#This Row],[Response_Time_Hours]]),""),IF(_xlpm.x="","CHECK",_xlfn.IFS(_xlpm.x&lt;=1,"Immediate",_xlpm.x&lt;=6,"Fast",_xlpm.x&lt;=24,"Moderate",_xlpm.x&gt;24,"Delayed")))</f>
        <v>Delayed</v>
      </c>
      <c r="V978">
        <f>FLOOR(tbl_CleanLeads[[#This Row],[Response_Time_Hours]],6)</f>
        <v>54</v>
      </c>
      <c r="W978" t="str" cm="1">
        <f t="array" ref="W978">IF(Table2[[#This Row],[Interaction_Count_Final]]="","N/A",_xlfn.IFS(Table2[[#This Row],[Interaction_Count_Final]]&lt;=2,"Low",Table2[[#This Row],[Interaction_Count_Final]]&lt;=5,"Medium",Table2[[#This Row],[Interaction_Count_Final]]&gt;=6,"High",TRUE,"CHECK"))</f>
        <v>High</v>
      </c>
      <c r="X978" t="b">
        <f t="shared" si="15"/>
        <v>1</v>
      </c>
      <c r="Y978" t="b">
        <f>tbl_CleanLeads[[#This Row],[Response_Time_Hours]]&gt;24</f>
        <v>1</v>
      </c>
      <c r="Z978" s="13" t="b">
        <f>tbl_CleanLeads[[#This Row],[Response_Time_Hours]]&gt;72</f>
        <v>0</v>
      </c>
      <c r="AA978" s="13" t="b">
        <f>tbl_CleanLeads[[#This Row],[Status_Clean]]="Converted"</f>
        <v>1</v>
      </c>
    </row>
    <row r="979" spans="1:27">
      <c r="A979" t="s">
        <v>90</v>
      </c>
      <c r="B979" t="s">
        <v>3004</v>
      </c>
      <c r="C979" t="s">
        <v>3005</v>
      </c>
      <c r="D979" t="s">
        <v>7280</v>
      </c>
      <c r="E979" t="s">
        <v>222</v>
      </c>
      <c r="F979" t="s">
        <v>125</v>
      </c>
      <c r="G979" s="1">
        <v>45282</v>
      </c>
      <c r="H979" s="8">
        <f>MONTH(tbl_CleanLeads[[#This Row],[Lead_Date_Final]])</f>
        <v>12</v>
      </c>
      <c r="I979" t="s">
        <v>7262</v>
      </c>
      <c r="J979" t="s">
        <v>7263</v>
      </c>
      <c r="K979" t="s">
        <v>7264</v>
      </c>
      <c r="L979">
        <f>WEEKDAY(tbl_CleanLeads[[#This Row],[Lead_Date_Final]],2)</f>
        <v>5</v>
      </c>
      <c r="M979" t="s">
        <v>7312</v>
      </c>
      <c r="N979">
        <v>58.4</v>
      </c>
      <c r="O979" s="7">
        <v>2766.66</v>
      </c>
      <c r="P979">
        <v>12</v>
      </c>
      <c r="Q979" t="s">
        <v>7266</v>
      </c>
      <c r="R979">
        <f>IF(UPPER(TRIM(Table2[[#This Row],[Status_Clean]]))="CONVERTED",1,0)</f>
        <v>0</v>
      </c>
      <c r="S979">
        <f>IF(ISNUMBER(MATCH(UPPER(TRIM(Table2[[#This Row],[Status_Clean]])),{"CONTACTED","QUALIFIED","CONVERTED"},0)),1,0)</f>
        <v>1</v>
      </c>
      <c r="T979" cm="1">
        <f t="array" ref="T979">_xlfn.SWITCH(UPPER(TRIM(Table2[[#This Row],[Status_Clean]])),"NEW",1,"CONTACTED",2,"QUALIFIED",3,"CONVERTED",4,"LOST",5,99)</f>
        <v>2</v>
      </c>
      <c r="U979" t="str" cm="1">
        <f t="array" ref="U979">_xlfn.LET(_xlpm.x,IFERROR(VALUE(Table2[[#This Row],[Response_Time_Hours]]),""),IF(_xlpm.x="","CHECK",_xlfn.IFS(_xlpm.x&lt;=1,"Immediate",_xlpm.x&lt;=6,"Fast",_xlpm.x&lt;=24,"Moderate",_xlpm.x&gt;24,"Delayed")))</f>
        <v>Delayed</v>
      </c>
      <c r="V979">
        <f>FLOOR(tbl_CleanLeads[[#This Row],[Response_Time_Hours]],6)</f>
        <v>54</v>
      </c>
      <c r="W979" t="str" cm="1">
        <f t="array" ref="W979">IF(Table2[[#This Row],[Interaction_Count_Final]]="","N/A",_xlfn.IFS(Table2[[#This Row],[Interaction_Count_Final]]&lt;=2,"Low",Table2[[#This Row],[Interaction_Count_Final]]&lt;=5,"Medium",Table2[[#This Row],[Interaction_Count_Final]]&gt;=6,"High",TRUE,"CHECK"))</f>
        <v>High</v>
      </c>
      <c r="X979" t="b">
        <f t="shared" si="15"/>
        <v>1</v>
      </c>
      <c r="Y979" t="b">
        <f>tbl_CleanLeads[[#This Row],[Response_Time_Hours]]&gt;24</f>
        <v>1</v>
      </c>
      <c r="Z979" s="13" t="b">
        <f>tbl_CleanLeads[[#This Row],[Response_Time_Hours]]&gt;72</f>
        <v>0</v>
      </c>
      <c r="AA979" s="13" t="b">
        <f>tbl_CleanLeads[[#This Row],[Status_Clean]]="Converted"</f>
        <v>0</v>
      </c>
    </row>
    <row r="980" spans="1:27">
      <c r="A980" t="s">
        <v>63</v>
      </c>
      <c r="B980" t="s">
        <v>3008</v>
      </c>
      <c r="C980" t="s">
        <v>3009</v>
      </c>
      <c r="D980" t="s">
        <v>7303</v>
      </c>
      <c r="E980" t="s">
        <v>469</v>
      </c>
      <c r="F980" t="s">
        <v>193</v>
      </c>
      <c r="G980" s="1">
        <v>45339</v>
      </c>
      <c r="H980" s="8">
        <f>MONTH(tbl_CleanLeads[[#This Row],[Lead_Date_Final]])</f>
        <v>2</v>
      </c>
      <c r="I980" t="s">
        <v>7283</v>
      </c>
      <c r="J980" t="s">
        <v>7271</v>
      </c>
      <c r="K980" t="s">
        <v>7284</v>
      </c>
      <c r="L980">
        <f>WEEKDAY(tbl_CleanLeads[[#This Row],[Lead_Date_Final]],2)</f>
        <v>6</v>
      </c>
      <c r="M980" t="s">
        <v>7278</v>
      </c>
      <c r="N980">
        <v>21.2</v>
      </c>
      <c r="O980" s="7">
        <v>2761.29</v>
      </c>
      <c r="P980">
        <v>43</v>
      </c>
      <c r="Q980" t="s">
        <v>7266</v>
      </c>
      <c r="R980">
        <f>IF(UPPER(TRIM(Table2[[#This Row],[Status_Clean]]))="CONVERTED",1,0)</f>
        <v>0</v>
      </c>
      <c r="S980">
        <f>IF(ISNUMBER(MATCH(UPPER(TRIM(Table2[[#This Row],[Status_Clean]])),{"CONTACTED","QUALIFIED","CONVERTED"},0)),1,0)</f>
        <v>0</v>
      </c>
      <c r="T980" cm="1">
        <f t="array" ref="T980">_xlfn.SWITCH(UPPER(TRIM(Table2[[#This Row],[Status_Clean]])),"NEW",1,"CONTACTED",2,"QUALIFIED",3,"CONVERTED",4,"LOST",5,99)</f>
        <v>1</v>
      </c>
      <c r="U980" t="str" cm="1">
        <f t="array" ref="U980">_xlfn.LET(_xlpm.x,IFERROR(VALUE(Table2[[#This Row],[Response_Time_Hours]]),""),IF(_xlpm.x="","CHECK",_xlfn.IFS(_xlpm.x&lt;=1,"Immediate",_xlpm.x&lt;=6,"Fast",_xlpm.x&lt;=24,"Moderate",_xlpm.x&gt;24,"Delayed")))</f>
        <v>Moderate</v>
      </c>
      <c r="V980">
        <f>FLOOR(tbl_CleanLeads[[#This Row],[Response_Time_Hours]],6)</f>
        <v>18</v>
      </c>
      <c r="W980" t="str" cm="1">
        <f t="array" ref="W980">IF(Table2[[#This Row],[Interaction_Count_Final]]="","N/A",_xlfn.IFS(Table2[[#This Row],[Interaction_Count_Final]]&lt;=2,"Low",Table2[[#This Row],[Interaction_Count_Final]]&lt;=5,"Medium",Table2[[#This Row],[Interaction_Count_Final]]&gt;=6,"High",TRUE,"CHECK"))</f>
        <v>High</v>
      </c>
      <c r="X980" t="b">
        <f t="shared" si="15"/>
        <v>1</v>
      </c>
      <c r="Y980" t="b">
        <f>tbl_CleanLeads[[#This Row],[Response_Time_Hours]]&gt;24</f>
        <v>0</v>
      </c>
      <c r="Z980" s="13" t="b">
        <f>tbl_CleanLeads[[#This Row],[Response_Time_Hours]]&gt;72</f>
        <v>0</v>
      </c>
      <c r="AA980" s="13" t="b">
        <f>tbl_CleanLeads[[#This Row],[Status_Clean]]="Converted"</f>
        <v>0</v>
      </c>
    </row>
    <row r="981" spans="1:27">
      <c r="A981" t="s">
        <v>102</v>
      </c>
      <c r="B981" t="s">
        <v>3010</v>
      </c>
      <c r="C981" t="s">
        <v>3011</v>
      </c>
      <c r="D981" t="s">
        <v>7258</v>
      </c>
      <c r="E981" t="s">
        <v>363</v>
      </c>
      <c r="F981" t="s">
        <v>125</v>
      </c>
      <c r="G981" s="1">
        <v>45555</v>
      </c>
      <c r="H981" s="8">
        <f>MONTH(tbl_CleanLeads[[#This Row],[Lead_Date_Final]])</f>
        <v>9</v>
      </c>
      <c r="I981" t="s">
        <v>7287</v>
      </c>
      <c r="J981" t="s">
        <v>7271</v>
      </c>
      <c r="K981" t="s">
        <v>7288</v>
      </c>
      <c r="L981">
        <f>WEEKDAY(tbl_CleanLeads[[#This Row],[Lead_Date_Final]],2)</f>
        <v>5</v>
      </c>
      <c r="M981" t="s">
        <v>7312</v>
      </c>
      <c r="N981">
        <v>7.1999999999999993</v>
      </c>
      <c r="O981" s="7">
        <v>2386.3200000000002</v>
      </c>
      <c r="P981">
        <v>30</v>
      </c>
      <c r="Q981" t="s">
        <v>7266</v>
      </c>
      <c r="R981">
        <f>IF(UPPER(TRIM(Table2[[#This Row],[Status_Clean]]))="CONVERTED",1,0)</f>
        <v>0</v>
      </c>
      <c r="S981">
        <f>IF(ISNUMBER(MATCH(UPPER(TRIM(Table2[[#This Row],[Status_Clean]])),{"CONTACTED","QUALIFIED","CONVERTED"},0)),1,0)</f>
        <v>1</v>
      </c>
      <c r="T981" cm="1">
        <f t="array" ref="T981">_xlfn.SWITCH(UPPER(TRIM(Table2[[#This Row],[Status_Clean]])),"NEW",1,"CONTACTED",2,"QUALIFIED",3,"CONVERTED",4,"LOST",5,99)</f>
        <v>2</v>
      </c>
      <c r="U981" t="str" cm="1">
        <f t="array" ref="U981">_xlfn.LET(_xlpm.x,IFERROR(VALUE(Table2[[#This Row],[Response_Time_Hours]]),""),IF(_xlpm.x="","CHECK",_xlfn.IFS(_xlpm.x&lt;=1,"Immediate",_xlpm.x&lt;=6,"Fast",_xlpm.x&lt;=24,"Moderate",_xlpm.x&gt;24,"Delayed")))</f>
        <v>Moderate</v>
      </c>
      <c r="V981">
        <f>FLOOR(tbl_CleanLeads[[#This Row],[Response_Time_Hours]],6)</f>
        <v>6</v>
      </c>
      <c r="W981" t="str" cm="1">
        <f t="array" ref="W981">IF(Table2[[#This Row],[Interaction_Count_Final]]="","N/A",_xlfn.IFS(Table2[[#This Row],[Interaction_Count_Final]]&lt;=2,"Low",Table2[[#This Row],[Interaction_Count_Final]]&lt;=5,"Medium",Table2[[#This Row],[Interaction_Count_Final]]&gt;=6,"High",TRUE,"CHECK"))</f>
        <v>High</v>
      </c>
      <c r="X981" t="b">
        <f t="shared" si="15"/>
        <v>1</v>
      </c>
      <c r="Y981" t="b">
        <f>tbl_CleanLeads[[#This Row],[Response_Time_Hours]]&gt;24</f>
        <v>0</v>
      </c>
      <c r="Z981" s="13" t="b">
        <f>tbl_CleanLeads[[#This Row],[Response_Time_Hours]]&gt;72</f>
        <v>0</v>
      </c>
      <c r="AA981" s="13" t="b">
        <f>tbl_CleanLeads[[#This Row],[Status_Clean]]="Converted"</f>
        <v>0</v>
      </c>
    </row>
    <row r="982" spans="1:27">
      <c r="A982" t="s">
        <v>70</v>
      </c>
      <c r="B982" t="s">
        <v>3012</v>
      </c>
      <c r="C982" t="s">
        <v>3013</v>
      </c>
      <c r="D982" t="s">
        <v>7303</v>
      </c>
      <c r="E982" t="s">
        <v>254</v>
      </c>
      <c r="F982" t="s">
        <v>71</v>
      </c>
      <c r="G982" s="1">
        <v>44928</v>
      </c>
      <c r="H982" s="8">
        <f>MONTH(tbl_CleanLeads[[#This Row],[Lead_Date_Final]])</f>
        <v>1</v>
      </c>
      <c r="I982" t="s">
        <v>7317</v>
      </c>
      <c r="J982" t="s">
        <v>7263</v>
      </c>
      <c r="K982" t="s">
        <v>7284</v>
      </c>
      <c r="L982">
        <f>WEEKDAY(tbl_CleanLeads[[#This Row],[Lead_Date_Final]],2)</f>
        <v>1</v>
      </c>
      <c r="M982" t="s">
        <v>7298</v>
      </c>
      <c r="N982">
        <v>67.199999999999989</v>
      </c>
      <c r="O982" s="7">
        <v>1136.75</v>
      </c>
      <c r="P982">
        <v>50</v>
      </c>
      <c r="Q982" t="s">
        <v>7289</v>
      </c>
      <c r="R982">
        <f>IF(UPPER(TRIM(Table2[[#This Row],[Status_Clean]]))="CONVERTED",1,0)</f>
        <v>0</v>
      </c>
      <c r="S982">
        <f>IF(ISNUMBER(MATCH(UPPER(TRIM(Table2[[#This Row],[Status_Clean]])),{"CONTACTED","QUALIFIED","CONVERTED"},0)),1,0)</f>
        <v>1</v>
      </c>
      <c r="T982" cm="1">
        <f t="array" ref="T982">_xlfn.SWITCH(UPPER(TRIM(Table2[[#This Row],[Status_Clean]])),"NEW",1,"CONTACTED",2,"QUALIFIED",3,"CONVERTED",4,"LOST",5,99)</f>
        <v>3</v>
      </c>
      <c r="U982" t="str" cm="1">
        <f t="array" ref="U982">_xlfn.LET(_xlpm.x,IFERROR(VALUE(Table2[[#This Row],[Response_Time_Hours]]),""),IF(_xlpm.x="","CHECK",_xlfn.IFS(_xlpm.x&lt;=1,"Immediate",_xlpm.x&lt;=6,"Fast",_xlpm.x&lt;=24,"Moderate",_xlpm.x&gt;24,"Delayed")))</f>
        <v>Delayed</v>
      </c>
      <c r="V982">
        <f>FLOOR(tbl_CleanLeads[[#This Row],[Response_Time_Hours]],6)</f>
        <v>66</v>
      </c>
      <c r="W982" t="str" cm="1">
        <f t="array" ref="W982">IF(Table2[[#This Row],[Interaction_Count_Final]]="","N/A",_xlfn.IFS(Table2[[#This Row],[Interaction_Count_Final]]&lt;=2,"Low",Table2[[#This Row],[Interaction_Count_Final]]&lt;=5,"Medium",Table2[[#This Row],[Interaction_Count_Final]]&gt;=6,"High",TRUE,"CHECK"))</f>
        <v>High</v>
      </c>
      <c r="X982" t="b">
        <f t="shared" si="15"/>
        <v>1</v>
      </c>
      <c r="Y982" t="b">
        <f>tbl_CleanLeads[[#This Row],[Response_Time_Hours]]&gt;24</f>
        <v>1</v>
      </c>
      <c r="Z982" s="13" t="b">
        <f>tbl_CleanLeads[[#This Row],[Response_Time_Hours]]&gt;72</f>
        <v>0</v>
      </c>
      <c r="AA982" s="13" t="b">
        <f>tbl_CleanLeads[[#This Row],[Status_Clean]]="Converted"</f>
        <v>0</v>
      </c>
    </row>
    <row r="983" spans="1:27">
      <c r="A983" t="s">
        <v>70</v>
      </c>
      <c r="B983" t="s">
        <v>3014</v>
      </c>
      <c r="C983" t="s">
        <v>3015</v>
      </c>
      <c r="D983" t="s">
        <v>7268</v>
      </c>
      <c r="E983" t="s">
        <v>263</v>
      </c>
      <c r="F983" t="s">
        <v>193</v>
      </c>
      <c r="G983" s="1">
        <v>45502</v>
      </c>
      <c r="H983" s="8">
        <f>MONTH(tbl_CleanLeads[[#This Row],[Lead_Date_Final]])</f>
        <v>7</v>
      </c>
      <c r="I983" t="s">
        <v>7305</v>
      </c>
      <c r="J983" t="s">
        <v>7271</v>
      </c>
      <c r="K983" t="s">
        <v>7288</v>
      </c>
      <c r="L983">
        <f>WEEKDAY(tbl_CleanLeads[[#This Row],[Lead_Date_Final]],2)</f>
        <v>1</v>
      </c>
      <c r="M983" t="s">
        <v>7298</v>
      </c>
      <c r="N983">
        <v>53.5</v>
      </c>
      <c r="O983" s="7">
        <v>2599.9</v>
      </c>
      <c r="P983">
        <v>43</v>
      </c>
      <c r="Q983" t="s">
        <v>7266</v>
      </c>
      <c r="R983">
        <f>IF(UPPER(TRIM(Table2[[#This Row],[Status_Clean]]))="CONVERTED",1,0)</f>
        <v>0</v>
      </c>
      <c r="S983">
        <f>IF(ISNUMBER(MATCH(UPPER(TRIM(Table2[[#This Row],[Status_Clean]])),{"CONTACTED","QUALIFIED","CONVERTED"},0)),1,0)</f>
        <v>0</v>
      </c>
      <c r="T983" cm="1">
        <f t="array" ref="T983">_xlfn.SWITCH(UPPER(TRIM(Table2[[#This Row],[Status_Clean]])),"NEW",1,"CONTACTED",2,"QUALIFIED",3,"CONVERTED",4,"LOST",5,99)</f>
        <v>1</v>
      </c>
      <c r="U983" t="str" cm="1">
        <f t="array" ref="U983">_xlfn.LET(_xlpm.x,IFERROR(VALUE(Table2[[#This Row],[Response_Time_Hours]]),""),IF(_xlpm.x="","CHECK",_xlfn.IFS(_xlpm.x&lt;=1,"Immediate",_xlpm.x&lt;=6,"Fast",_xlpm.x&lt;=24,"Moderate",_xlpm.x&gt;24,"Delayed")))</f>
        <v>Delayed</v>
      </c>
      <c r="V983">
        <f>FLOOR(tbl_CleanLeads[[#This Row],[Response_Time_Hours]],6)</f>
        <v>48</v>
      </c>
      <c r="W983" t="str" cm="1">
        <f t="array" ref="W983">IF(Table2[[#This Row],[Interaction_Count_Final]]="","N/A",_xlfn.IFS(Table2[[#This Row],[Interaction_Count_Final]]&lt;=2,"Low",Table2[[#This Row],[Interaction_Count_Final]]&lt;=5,"Medium",Table2[[#This Row],[Interaction_Count_Final]]&gt;=6,"High",TRUE,"CHECK"))</f>
        <v>High</v>
      </c>
      <c r="X983" t="b">
        <f t="shared" si="15"/>
        <v>1</v>
      </c>
      <c r="Y983" t="b">
        <f>tbl_CleanLeads[[#This Row],[Response_Time_Hours]]&gt;24</f>
        <v>1</v>
      </c>
      <c r="Z983" s="13" t="b">
        <f>tbl_CleanLeads[[#This Row],[Response_Time_Hours]]&gt;72</f>
        <v>0</v>
      </c>
      <c r="AA983" s="13" t="b">
        <f>tbl_CleanLeads[[#This Row],[Status_Clean]]="Converted"</f>
        <v>0</v>
      </c>
    </row>
    <row r="984" spans="1:27">
      <c r="A984" t="s">
        <v>70</v>
      </c>
      <c r="B984" t="s">
        <v>3018</v>
      </c>
      <c r="C984" t="s">
        <v>3019</v>
      </c>
      <c r="D984" t="s">
        <v>7268</v>
      </c>
      <c r="E984" t="s">
        <v>363</v>
      </c>
      <c r="F984" t="s">
        <v>193</v>
      </c>
      <c r="G984" s="1">
        <v>45616</v>
      </c>
      <c r="H984" s="8">
        <f>MONTH(tbl_CleanLeads[[#This Row],[Lead_Date_Final]])</f>
        <v>11</v>
      </c>
      <c r="I984" t="s">
        <v>7300</v>
      </c>
      <c r="J984" t="s">
        <v>7271</v>
      </c>
      <c r="K984" t="s">
        <v>7264</v>
      </c>
      <c r="L984">
        <f>WEEKDAY(tbl_CleanLeads[[#This Row],[Lead_Date_Final]],2)</f>
        <v>3</v>
      </c>
      <c r="M984" t="s">
        <v>7272</v>
      </c>
      <c r="N984">
        <v>15</v>
      </c>
      <c r="O984" s="7">
        <v>2514.5700000000002</v>
      </c>
      <c r="P984">
        <v>32</v>
      </c>
      <c r="Q984" t="s">
        <v>7266</v>
      </c>
      <c r="R984">
        <f>IF(UPPER(TRIM(Table2[[#This Row],[Status_Clean]]))="CONVERTED",1,0)</f>
        <v>0</v>
      </c>
      <c r="S984">
        <f>IF(ISNUMBER(MATCH(UPPER(TRIM(Table2[[#This Row],[Status_Clean]])),{"CONTACTED","QUALIFIED","CONVERTED"},0)),1,0)</f>
        <v>0</v>
      </c>
      <c r="T984" cm="1">
        <f t="array" ref="T984">_xlfn.SWITCH(UPPER(TRIM(Table2[[#This Row],[Status_Clean]])),"NEW",1,"CONTACTED",2,"QUALIFIED",3,"CONVERTED",4,"LOST",5,99)</f>
        <v>1</v>
      </c>
      <c r="U984" t="str" cm="1">
        <f t="array" ref="U984">_xlfn.LET(_xlpm.x,IFERROR(VALUE(Table2[[#This Row],[Response_Time_Hours]]),""),IF(_xlpm.x="","CHECK",_xlfn.IFS(_xlpm.x&lt;=1,"Immediate",_xlpm.x&lt;=6,"Fast",_xlpm.x&lt;=24,"Moderate",_xlpm.x&gt;24,"Delayed")))</f>
        <v>Moderate</v>
      </c>
      <c r="V984">
        <f>FLOOR(tbl_CleanLeads[[#This Row],[Response_Time_Hours]],6)</f>
        <v>12</v>
      </c>
      <c r="W984" t="str" cm="1">
        <f t="array" ref="W984">IF(Table2[[#This Row],[Interaction_Count_Final]]="","N/A",_xlfn.IFS(Table2[[#This Row],[Interaction_Count_Final]]&lt;=2,"Low",Table2[[#This Row],[Interaction_Count_Final]]&lt;=5,"Medium",Table2[[#This Row],[Interaction_Count_Final]]&gt;=6,"High",TRUE,"CHECK"))</f>
        <v>High</v>
      </c>
      <c r="X984" t="b">
        <f t="shared" si="15"/>
        <v>1</v>
      </c>
      <c r="Y984" t="b">
        <f>tbl_CleanLeads[[#This Row],[Response_Time_Hours]]&gt;24</f>
        <v>0</v>
      </c>
      <c r="Z984" s="13" t="b">
        <f>tbl_CleanLeads[[#This Row],[Response_Time_Hours]]&gt;72</f>
        <v>0</v>
      </c>
      <c r="AA984" s="13" t="b">
        <f>tbl_CleanLeads[[#This Row],[Status_Clean]]="Converted"</f>
        <v>0</v>
      </c>
    </row>
    <row r="985" spans="1:27">
      <c r="A985" t="s">
        <v>102</v>
      </c>
      <c r="B985" t="s">
        <v>3022</v>
      </c>
      <c r="C985" t="s">
        <v>3023</v>
      </c>
      <c r="D985" t="s">
        <v>7280</v>
      </c>
      <c r="E985" t="s">
        <v>123</v>
      </c>
      <c r="F985" t="s">
        <v>193</v>
      </c>
      <c r="G985" s="1">
        <v>44946</v>
      </c>
      <c r="H985" s="8">
        <f>MONTH(tbl_CleanLeads[[#This Row],[Lead_Date_Final]])</f>
        <v>1</v>
      </c>
      <c r="I985" t="s">
        <v>7317</v>
      </c>
      <c r="J985" t="s">
        <v>7263</v>
      </c>
      <c r="K985" t="s">
        <v>7284</v>
      </c>
      <c r="L985">
        <f>WEEKDAY(tbl_CleanLeads[[#This Row],[Lead_Date_Final]],2)</f>
        <v>5</v>
      </c>
      <c r="M985" t="s">
        <v>7312</v>
      </c>
      <c r="N985">
        <v>11.3</v>
      </c>
      <c r="O985" s="7">
        <v>2056.9899999999998</v>
      </c>
      <c r="P985">
        <v>50</v>
      </c>
      <c r="Q985" t="s">
        <v>7266</v>
      </c>
      <c r="R985">
        <f>IF(UPPER(TRIM(Table2[[#This Row],[Status_Clean]]))="CONVERTED",1,0)</f>
        <v>0</v>
      </c>
      <c r="S985">
        <f>IF(ISNUMBER(MATCH(UPPER(TRIM(Table2[[#This Row],[Status_Clean]])),{"CONTACTED","QUALIFIED","CONVERTED"},0)),1,0)</f>
        <v>0</v>
      </c>
      <c r="T985" cm="1">
        <f t="array" ref="T985">_xlfn.SWITCH(UPPER(TRIM(Table2[[#This Row],[Status_Clean]])),"NEW",1,"CONTACTED",2,"QUALIFIED",3,"CONVERTED",4,"LOST",5,99)</f>
        <v>1</v>
      </c>
      <c r="U985" t="str" cm="1">
        <f t="array" ref="U985">_xlfn.LET(_xlpm.x,IFERROR(VALUE(Table2[[#This Row],[Response_Time_Hours]]),""),IF(_xlpm.x="","CHECK",_xlfn.IFS(_xlpm.x&lt;=1,"Immediate",_xlpm.x&lt;=6,"Fast",_xlpm.x&lt;=24,"Moderate",_xlpm.x&gt;24,"Delayed")))</f>
        <v>Moderate</v>
      </c>
      <c r="V985">
        <f>FLOOR(tbl_CleanLeads[[#This Row],[Response_Time_Hours]],6)</f>
        <v>6</v>
      </c>
      <c r="W985" t="str" cm="1">
        <f t="array" ref="W985">IF(Table2[[#This Row],[Interaction_Count_Final]]="","N/A",_xlfn.IFS(Table2[[#This Row],[Interaction_Count_Final]]&lt;=2,"Low",Table2[[#This Row],[Interaction_Count_Final]]&lt;=5,"Medium",Table2[[#This Row],[Interaction_Count_Final]]&gt;=6,"High",TRUE,"CHECK"))</f>
        <v>High</v>
      </c>
      <c r="X985" t="b">
        <f t="shared" si="15"/>
        <v>1</v>
      </c>
      <c r="Y985" t="b">
        <f>tbl_CleanLeads[[#This Row],[Response_Time_Hours]]&gt;24</f>
        <v>0</v>
      </c>
      <c r="Z985" s="13" t="b">
        <f>tbl_CleanLeads[[#This Row],[Response_Time_Hours]]&gt;72</f>
        <v>0</v>
      </c>
      <c r="AA985" s="13" t="b">
        <f>tbl_CleanLeads[[#This Row],[Status_Clean]]="Converted"</f>
        <v>0</v>
      </c>
    </row>
    <row r="986" spans="1:27">
      <c r="A986" t="s">
        <v>90</v>
      </c>
      <c r="B986" t="s">
        <v>3025</v>
      </c>
      <c r="C986" t="s">
        <v>3026</v>
      </c>
      <c r="D986" t="s">
        <v>7303</v>
      </c>
      <c r="E986" t="s">
        <v>447</v>
      </c>
      <c r="F986" t="s">
        <v>71</v>
      </c>
      <c r="G986" s="1">
        <v>45556</v>
      </c>
      <c r="H986" s="8">
        <f>MONTH(tbl_CleanLeads[[#This Row],[Lead_Date_Final]])</f>
        <v>9</v>
      </c>
      <c r="I986" t="s">
        <v>7287</v>
      </c>
      <c r="J986" t="s">
        <v>7271</v>
      </c>
      <c r="K986" t="s">
        <v>7288</v>
      </c>
      <c r="L986">
        <f>WEEKDAY(tbl_CleanLeads[[#This Row],[Lead_Date_Final]],2)</f>
        <v>6</v>
      </c>
      <c r="M986" t="s">
        <v>7278</v>
      </c>
      <c r="N986">
        <v>8.9</v>
      </c>
      <c r="O986" s="7">
        <v>4346.3599999999997</v>
      </c>
      <c r="P986">
        <v>24</v>
      </c>
      <c r="Q986" t="s">
        <v>7273</v>
      </c>
      <c r="R986">
        <f>IF(UPPER(TRIM(Table2[[#This Row],[Status_Clean]]))="CONVERTED",1,0)</f>
        <v>0</v>
      </c>
      <c r="S986">
        <f>IF(ISNUMBER(MATCH(UPPER(TRIM(Table2[[#This Row],[Status_Clean]])),{"CONTACTED","QUALIFIED","CONVERTED"},0)),1,0)</f>
        <v>1</v>
      </c>
      <c r="T986" cm="1">
        <f t="array" ref="T986">_xlfn.SWITCH(UPPER(TRIM(Table2[[#This Row],[Status_Clean]])),"NEW",1,"CONTACTED",2,"QUALIFIED",3,"CONVERTED",4,"LOST",5,99)</f>
        <v>3</v>
      </c>
      <c r="U986" t="str" cm="1">
        <f t="array" ref="U986">_xlfn.LET(_xlpm.x,IFERROR(VALUE(Table2[[#This Row],[Response_Time_Hours]]),""),IF(_xlpm.x="","CHECK",_xlfn.IFS(_xlpm.x&lt;=1,"Immediate",_xlpm.x&lt;=6,"Fast",_xlpm.x&lt;=24,"Moderate",_xlpm.x&gt;24,"Delayed")))</f>
        <v>Moderate</v>
      </c>
      <c r="V986">
        <f>FLOOR(tbl_CleanLeads[[#This Row],[Response_Time_Hours]],6)</f>
        <v>6</v>
      </c>
      <c r="W986" t="str" cm="1">
        <f t="array" ref="W986">IF(Table2[[#This Row],[Interaction_Count_Final]]="","N/A",_xlfn.IFS(Table2[[#This Row],[Interaction_Count_Final]]&lt;=2,"Low",Table2[[#This Row],[Interaction_Count_Final]]&lt;=5,"Medium",Table2[[#This Row],[Interaction_Count_Final]]&gt;=6,"High",TRUE,"CHECK"))</f>
        <v>High</v>
      </c>
      <c r="X986" t="b">
        <f t="shared" si="15"/>
        <v>1</v>
      </c>
      <c r="Y986" t="b">
        <f>tbl_CleanLeads[[#This Row],[Response_Time_Hours]]&gt;24</f>
        <v>0</v>
      </c>
      <c r="Z986" s="13" t="b">
        <f>tbl_CleanLeads[[#This Row],[Response_Time_Hours]]&gt;72</f>
        <v>0</v>
      </c>
      <c r="AA986" s="13" t="b">
        <f>tbl_CleanLeads[[#This Row],[Status_Clean]]="Converted"</f>
        <v>0</v>
      </c>
    </row>
    <row r="987" spans="1:27">
      <c r="A987" t="s">
        <v>90</v>
      </c>
      <c r="B987" t="s">
        <v>3029</v>
      </c>
      <c r="C987" t="s">
        <v>3030</v>
      </c>
      <c r="D987" t="s">
        <v>7280</v>
      </c>
      <c r="E987" t="s">
        <v>1356</v>
      </c>
      <c r="F987" t="s">
        <v>173</v>
      </c>
      <c r="G987" s="1">
        <v>45550</v>
      </c>
      <c r="H987" s="8">
        <f>MONTH(tbl_CleanLeads[[#This Row],[Lead_Date_Final]])</f>
        <v>9</v>
      </c>
      <c r="I987" t="s">
        <v>7287</v>
      </c>
      <c r="J987" t="s">
        <v>7271</v>
      </c>
      <c r="K987" t="s">
        <v>7288</v>
      </c>
      <c r="L987">
        <f>WEEKDAY(tbl_CleanLeads[[#This Row],[Lead_Date_Final]],2)</f>
        <v>7</v>
      </c>
      <c r="M987" t="s">
        <v>7293</v>
      </c>
      <c r="N987">
        <v>19.5</v>
      </c>
      <c r="O987" s="7">
        <v>3669.58</v>
      </c>
      <c r="P987">
        <v>31</v>
      </c>
      <c r="Q987" t="s">
        <v>7266</v>
      </c>
      <c r="R987">
        <f>IF(UPPER(TRIM(Table2[[#This Row],[Status_Clean]]))="CONVERTED",1,0)</f>
        <v>0</v>
      </c>
      <c r="S987">
        <f>IF(ISNUMBER(MATCH(UPPER(TRIM(Table2[[#This Row],[Status_Clean]])),{"CONTACTED","QUALIFIED","CONVERTED"},0)),1,0)</f>
        <v>0</v>
      </c>
      <c r="T987" cm="1">
        <f t="array" ref="T987">_xlfn.SWITCH(UPPER(TRIM(Table2[[#This Row],[Status_Clean]])),"NEW",1,"CONTACTED",2,"QUALIFIED",3,"CONVERTED",4,"LOST",5,99)</f>
        <v>5</v>
      </c>
      <c r="U987" t="str" cm="1">
        <f t="array" ref="U987">_xlfn.LET(_xlpm.x,IFERROR(VALUE(Table2[[#This Row],[Response_Time_Hours]]),""),IF(_xlpm.x="","CHECK",_xlfn.IFS(_xlpm.x&lt;=1,"Immediate",_xlpm.x&lt;=6,"Fast",_xlpm.x&lt;=24,"Moderate",_xlpm.x&gt;24,"Delayed")))</f>
        <v>Moderate</v>
      </c>
      <c r="V987">
        <f>FLOOR(tbl_CleanLeads[[#This Row],[Response_Time_Hours]],6)</f>
        <v>18</v>
      </c>
      <c r="W987" t="str" cm="1">
        <f t="array" ref="W987">IF(Table2[[#This Row],[Interaction_Count_Final]]="","N/A",_xlfn.IFS(Table2[[#This Row],[Interaction_Count_Final]]&lt;=2,"Low",Table2[[#This Row],[Interaction_Count_Final]]&lt;=5,"Medium",Table2[[#This Row],[Interaction_Count_Final]]&gt;=6,"High",TRUE,"CHECK"))</f>
        <v>High</v>
      </c>
      <c r="X987" t="b">
        <f t="shared" si="15"/>
        <v>1</v>
      </c>
      <c r="Y987" t="b">
        <f>tbl_CleanLeads[[#This Row],[Response_Time_Hours]]&gt;24</f>
        <v>0</v>
      </c>
      <c r="Z987" s="13" t="b">
        <f>tbl_CleanLeads[[#This Row],[Response_Time_Hours]]&gt;72</f>
        <v>0</v>
      </c>
      <c r="AA987" s="13" t="b">
        <f>tbl_CleanLeads[[#This Row],[Status_Clean]]="Converted"</f>
        <v>0</v>
      </c>
    </row>
    <row r="988" spans="1:27">
      <c r="A988" t="s">
        <v>70</v>
      </c>
      <c r="B988" t="s">
        <v>3033</v>
      </c>
      <c r="C988" t="s">
        <v>3034</v>
      </c>
      <c r="D988" t="s">
        <v>7274</v>
      </c>
      <c r="E988" t="s">
        <v>101</v>
      </c>
      <c r="F988" t="s">
        <v>173</v>
      </c>
      <c r="G988" s="1">
        <v>45097</v>
      </c>
      <c r="H988" s="8">
        <f>MONTH(tbl_CleanLeads[[#This Row],[Lead_Date_Final]])</f>
        <v>6</v>
      </c>
      <c r="I988" t="s">
        <v>7276</v>
      </c>
      <c r="J988" t="s">
        <v>7263</v>
      </c>
      <c r="K988" t="s">
        <v>7277</v>
      </c>
      <c r="L988">
        <f>WEEKDAY(tbl_CleanLeads[[#This Row],[Lead_Date_Final]],2)</f>
        <v>2</v>
      </c>
      <c r="M988" t="s">
        <v>7265</v>
      </c>
      <c r="N988">
        <v>47.3</v>
      </c>
      <c r="O988" s="7">
        <v>4332.96</v>
      </c>
      <c r="P988">
        <v>15</v>
      </c>
      <c r="Q988" t="s">
        <v>7273</v>
      </c>
      <c r="R988">
        <f>IF(UPPER(TRIM(Table2[[#This Row],[Status_Clean]]))="CONVERTED",1,0)</f>
        <v>0</v>
      </c>
      <c r="S988">
        <f>IF(ISNUMBER(MATCH(UPPER(TRIM(Table2[[#This Row],[Status_Clean]])),{"CONTACTED","QUALIFIED","CONVERTED"},0)),1,0)</f>
        <v>0</v>
      </c>
      <c r="T988" cm="1">
        <f t="array" ref="T988">_xlfn.SWITCH(UPPER(TRIM(Table2[[#This Row],[Status_Clean]])),"NEW",1,"CONTACTED",2,"QUALIFIED",3,"CONVERTED",4,"LOST",5,99)</f>
        <v>5</v>
      </c>
      <c r="U988" t="str" cm="1">
        <f t="array" ref="U988">_xlfn.LET(_xlpm.x,IFERROR(VALUE(Table2[[#This Row],[Response_Time_Hours]]),""),IF(_xlpm.x="","CHECK",_xlfn.IFS(_xlpm.x&lt;=1,"Immediate",_xlpm.x&lt;=6,"Fast",_xlpm.x&lt;=24,"Moderate",_xlpm.x&gt;24,"Delayed")))</f>
        <v>Delayed</v>
      </c>
      <c r="V988">
        <f>FLOOR(tbl_CleanLeads[[#This Row],[Response_Time_Hours]],6)</f>
        <v>42</v>
      </c>
      <c r="W988" t="str" cm="1">
        <f t="array" ref="W988">IF(Table2[[#This Row],[Interaction_Count_Final]]="","N/A",_xlfn.IFS(Table2[[#This Row],[Interaction_Count_Final]]&lt;=2,"Low",Table2[[#This Row],[Interaction_Count_Final]]&lt;=5,"Medium",Table2[[#This Row],[Interaction_Count_Final]]&gt;=6,"High",TRUE,"CHECK"))</f>
        <v>High</v>
      </c>
      <c r="X988" t="b">
        <f t="shared" si="15"/>
        <v>1</v>
      </c>
      <c r="Y988" t="b">
        <f>tbl_CleanLeads[[#This Row],[Response_Time_Hours]]&gt;24</f>
        <v>1</v>
      </c>
      <c r="Z988" s="13" t="b">
        <f>tbl_CleanLeads[[#This Row],[Response_Time_Hours]]&gt;72</f>
        <v>0</v>
      </c>
      <c r="AA988" s="13" t="b">
        <f>tbl_CleanLeads[[#This Row],[Status_Clean]]="Converted"</f>
        <v>0</v>
      </c>
    </row>
    <row r="989" spans="1:27">
      <c r="A989" t="s">
        <v>102</v>
      </c>
      <c r="B989" t="s">
        <v>3035</v>
      </c>
      <c r="C989" t="s">
        <v>3036</v>
      </c>
      <c r="D989" t="s">
        <v>7274</v>
      </c>
      <c r="E989" t="s">
        <v>311</v>
      </c>
      <c r="F989" t="s">
        <v>250</v>
      </c>
      <c r="G989" s="1">
        <v>45522</v>
      </c>
      <c r="H989" s="8">
        <f>MONTH(tbl_CleanLeads[[#This Row],[Lead_Date_Final]])</f>
        <v>8</v>
      </c>
      <c r="I989" t="s">
        <v>7310</v>
      </c>
      <c r="J989" t="s">
        <v>7271</v>
      </c>
      <c r="K989" t="s">
        <v>7288</v>
      </c>
      <c r="L989">
        <f>WEEKDAY(tbl_CleanLeads[[#This Row],[Lead_Date_Final]],2)</f>
        <v>7</v>
      </c>
      <c r="M989" t="s">
        <v>7293</v>
      </c>
      <c r="N989">
        <v>52</v>
      </c>
      <c r="O989" s="7">
        <v>2657.35</v>
      </c>
      <c r="P989">
        <v>41</v>
      </c>
      <c r="Q989" t="s">
        <v>7266</v>
      </c>
      <c r="R989">
        <f>IF(UPPER(TRIM(Table2[[#This Row],[Status_Clean]]))="CONVERTED",1,0)</f>
        <v>1</v>
      </c>
      <c r="S989">
        <f>IF(ISNUMBER(MATCH(UPPER(TRIM(Table2[[#This Row],[Status_Clean]])),{"CONTACTED","QUALIFIED","CONVERTED"},0)),1,0)</f>
        <v>1</v>
      </c>
      <c r="T989" cm="1">
        <f t="array" ref="T989">_xlfn.SWITCH(UPPER(TRIM(Table2[[#This Row],[Status_Clean]])),"NEW",1,"CONTACTED",2,"QUALIFIED",3,"CONVERTED",4,"LOST",5,99)</f>
        <v>4</v>
      </c>
      <c r="U989" t="str" cm="1">
        <f t="array" ref="U989">_xlfn.LET(_xlpm.x,IFERROR(VALUE(Table2[[#This Row],[Response_Time_Hours]]),""),IF(_xlpm.x="","CHECK",_xlfn.IFS(_xlpm.x&lt;=1,"Immediate",_xlpm.x&lt;=6,"Fast",_xlpm.x&lt;=24,"Moderate",_xlpm.x&gt;24,"Delayed")))</f>
        <v>Delayed</v>
      </c>
      <c r="V989">
        <f>FLOOR(tbl_CleanLeads[[#This Row],[Response_Time_Hours]],6)</f>
        <v>48</v>
      </c>
      <c r="W989" t="str" cm="1">
        <f t="array" ref="W989">IF(Table2[[#This Row],[Interaction_Count_Final]]="","N/A",_xlfn.IFS(Table2[[#This Row],[Interaction_Count_Final]]&lt;=2,"Low",Table2[[#This Row],[Interaction_Count_Final]]&lt;=5,"Medium",Table2[[#This Row],[Interaction_Count_Final]]&gt;=6,"High",TRUE,"CHECK"))</f>
        <v>High</v>
      </c>
      <c r="X989" t="b">
        <f t="shared" si="15"/>
        <v>1</v>
      </c>
      <c r="Y989" t="b">
        <f>tbl_CleanLeads[[#This Row],[Response_Time_Hours]]&gt;24</f>
        <v>1</v>
      </c>
      <c r="Z989" s="13" t="b">
        <f>tbl_CleanLeads[[#This Row],[Response_Time_Hours]]&gt;72</f>
        <v>0</v>
      </c>
      <c r="AA989" s="13" t="b">
        <f>tbl_CleanLeads[[#This Row],[Status_Clean]]="Converted"</f>
        <v>1</v>
      </c>
    </row>
    <row r="990" spans="1:27">
      <c r="A990" t="s">
        <v>63</v>
      </c>
      <c r="B990" t="s">
        <v>3037</v>
      </c>
      <c r="C990" t="s">
        <v>3038</v>
      </c>
      <c r="D990" t="s">
        <v>7258</v>
      </c>
      <c r="E990" t="s">
        <v>473</v>
      </c>
      <c r="F990" t="s">
        <v>250</v>
      </c>
      <c r="G990" s="1">
        <v>45112</v>
      </c>
      <c r="H990" s="8">
        <f>MONTH(tbl_CleanLeads[[#This Row],[Lead_Date_Final]])</f>
        <v>7</v>
      </c>
      <c r="I990" t="s">
        <v>7305</v>
      </c>
      <c r="J990" t="s">
        <v>7263</v>
      </c>
      <c r="K990" t="s">
        <v>7288</v>
      </c>
      <c r="L990">
        <f>WEEKDAY(tbl_CleanLeads[[#This Row],[Lead_Date_Final]],2)</f>
        <v>3</v>
      </c>
      <c r="M990" t="s">
        <v>7272</v>
      </c>
      <c r="N990">
        <v>69.599999999999994</v>
      </c>
      <c r="O990" s="7">
        <v>3918.72</v>
      </c>
      <c r="P990">
        <v>26</v>
      </c>
      <c r="Q990" t="s">
        <v>7266</v>
      </c>
      <c r="R990">
        <f>IF(UPPER(TRIM(Table2[[#This Row],[Status_Clean]]))="CONVERTED",1,0)</f>
        <v>1</v>
      </c>
      <c r="S990">
        <f>IF(ISNUMBER(MATCH(UPPER(TRIM(Table2[[#This Row],[Status_Clean]])),{"CONTACTED","QUALIFIED","CONVERTED"},0)),1,0)</f>
        <v>1</v>
      </c>
      <c r="T990" cm="1">
        <f t="array" ref="T990">_xlfn.SWITCH(UPPER(TRIM(Table2[[#This Row],[Status_Clean]])),"NEW",1,"CONTACTED",2,"QUALIFIED",3,"CONVERTED",4,"LOST",5,99)</f>
        <v>4</v>
      </c>
      <c r="U990" t="str" cm="1">
        <f t="array" ref="U990">_xlfn.LET(_xlpm.x,IFERROR(VALUE(Table2[[#This Row],[Response_Time_Hours]]),""),IF(_xlpm.x="","CHECK",_xlfn.IFS(_xlpm.x&lt;=1,"Immediate",_xlpm.x&lt;=6,"Fast",_xlpm.x&lt;=24,"Moderate",_xlpm.x&gt;24,"Delayed")))</f>
        <v>Delayed</v>
      </c>
      <c r="V990">
        <f>FLOOR(tbl_CleanLeads[[#This Row],[Response_Time_Hours]],6)</f>
        <v>66</v>
      </c>
      <c r="W990" t="str" cm="1">
        <f t="array" ref="W990">IF(Table2[[#This Row],[Interaction_Count_Final]]="","N/A",_xlfn.IFS(Table2[[#This Row],[Interaction_Count_Final]]&lt;=2,"Low",Table2[[#This Row],[Interaction_Count_Final]]&lt;=5,"Medium",Table2[[#This Row],[Interaction_Count_Final]]&gt;=6,"High",TRUE,"CHECK"))</f>
        <v>High</v>
      </c>
      <c r="X990" t="b">
        <f t="shared" si="15"/>
        <v>1</v>
      </c>
      <c r="Y990" t="b">
        <f>tbl_CleanLeads[[#This Row],[Response_Time_Hours]]&gt;24</f>
        <v>1</v>
      </c>
      <c r="Z990" s="13" t="b">
        <f>tbl_CleanLeads[[#This Row],[Response_Time_Hours]]&gt;72</f>
        <v>0</v>
      </c>
      <c r="AA990" s="13" t="b">
        <f>tbl_CleanLeads[[#This Row],[Status_Clean]]="Converted"</f>
        <v>1</v>
      </c>
    </row>
    <row r="991" spans="1:27">
      <c r="A991" t="s">
        <v>70</v>
      </c>
      <c r="B991" t="s">
        <v>3039</v>
      </c>
      <c r="C991" t="s">
        <v>3040</v>
      </c>
      <c r="D991" t="s">
        <v>7280</v>
      </c>
      <c r="E991" t="s">
        <v>1356</v>
      </c>
      <c r="F991" t="s">
        <v>250</v>
      </c>
      <c r="G991" s="1">
        <v>44967</v>
      </c>
      <c r="H991" s="8">
        <f>MONTH(tbl_CleanLeads[[#This Row],[Lead_Date_Final]])</f>
        <v>2</v>
      </c>
      <c r="I991" t="s">
        <v>7283</v>
      </c>
      <c r="J991" t="s">
        <v>7263</v>
      </c>
      <c r="K991" t="s">
        <v>7284</v>
      </c>
      <c r="L991">
        <f>WEEKDAY(tbl_CleanLeads[[#This Row],[Lead_Date_Final]],2)</f>
        <v>5</v>
      </c>
      <c r="M991" t="s">
        <v>7312</v>
      </c>
      <c r="N991">
        <v>37.200000000000003</v>
      </c>
      <c r="O991" s="7">
        <v>4850.4399999999996</v>
      </c>
      <c r="P991">
        <v>21</v>
      </c>
      <c r="Q991" t="s">
        <v>7273</v>
      </c>
      <c r="R991">
        <f>IF(UPPER(TRIM(Table2[[#This Row],[Status_Clean]]))="CONVERTED",1,0)</f>
        <v>1</v>
      </c>
      <c r="S991">
        <f>IF(ISNUMBER(MATCH(UPPER(TRIM(Table2[[#This Row],[Status_Clean]])),{"CONTACTED","QUALIFIED","CONVERTED"},0)),1,0)</f>
        <v>1</v>
      </c>
      <c r="T991" cm="1">
        <f t="array" ref="T991">_xlfn.SWITCH(UPPER(TRIM(Table2[[#This Row],[Status_Clean]])),"NEW",1,"CONTACTED",2,"QUALIFIED",3,"CONVERTED",4,"LOST",5,99)</f>
        <v>4</v>
      </c>
      <c r="U991" t="str" cm="1">
        <f t="array" ref="U991">_xlfn.LET(_xlpm.x,IFERROR(VALUE(Table2[[#This Row],[Response_Time_Hours]]),""),IF(_xlpm.x="","CHECK",_xlfn.IFS(_xlpm.x&lt;=1,"Immediate",_xlpm.x&lt;=6,"Fast",_xlpm.x&lt;=24,"Moderate",_xlpm.x&gt;24,"Delayed")))</f>
        <v>Delayed</v>
      </c>
      <c r="V991">
        <f>FLOOR(tbl_CleanLeads[[#This Row],[Response_Time_Hours]],6)</f>
        <v>36</v>
      </c>
      <c r="W991" t="str" cm="1">
        <f t="array" ref="W991">IF(Table2[[#This Row],[Interaction_Count_Final]]="","N/A",_xlfn.IFS(Table2[[#This Row],[Interaction_Count_Final]]&lt;=2,"Low",Table2[[#This Row],[Interaction_Count_Final]]&lt;=5,"Medium",Table2[[#This Row],[Interaction_Count_Final]]&gt;=6,"High",TRUE,"CHECK"))</f>
        <v>High</v>
      </c>
      <c r="X991" t="b">
        <f t="shared" si="15"/>
        <v>1</v>
      </c>
      <c r="Y991" t="b">
        <f>tbl_CleanLeads[[#This Row],[Response_Time_Hours]]&gt;24</f>
        <v>1</v>
      </c>
      <c r="Z991" s="13" t="b">
        <f>tbl_CleanLeads[[#This Row],[Response_Time_Hours]]&gt;72</f>
        <v>0</v>
      </c>
      <c r="AA991" s="13" t="b">
        <f>tbl_CleanLeads[[#This Row],[Status_Clean]]="Converted"</f>
        <v>1</v>
      </c>
    </row>
    <row r="992" spans="1:27">
      <c r="A992" t="s">
        <v>102</v>
      </c>
      <c r="B992" t="s">
        <v>3042</v>
      </c>
      <c r="C992" t="s">
        <v>8100</v>
      </c>
      <c r="D992" t="s">
        <v>7280</v>
      </c>
      <c r="E992" t="s">
        <v>69</v>
      </c>
      <c r="F992" t="s">
        <v>125</v>
      </c>
      <c r="G992" s="1">
        <v>45086</v>
      </c>
      <c r="H992" s="8">
        <f>MONTH(tbl_CleanLeads[[#This Row],[Lead_Date_Final]])</f>
        <v>6</v>
      </c>
      <c r="I992" t="s">
        <v>7276</v>
      </c>
      <c r="J992" t="s">
        <v>7263</v>
      </c>
      <c r="K992" t="s">
        <v>7277</v>
      </c>
      <c r="L992">
        <f>WEEKDAY(tbl_CleanLeads[[#This Row],[Lead_Date_Final]],2)</f>
        <v>5</v>
      </c>
      <c r="M992" t="s">
        <v>7312</v>
      </c>
      <c r="N992">
        <v>55</v>
      </c>
      <c r="O992" s="7">
        <v>4447.8900000000003</v>
      </c>
      <c r="P992">
        <v>5</v>
      </c>
      <c r="Q992" t="s">
        <v>7273</v>
      </c>
      <c r="R992">
        <f>IF(UPPER(TRIM(Table2[[#This Row],[Status_Clean]]))="CONVERTED",1,0)</f>
        <v>0</v>
      </c>
      <c r="S992">
        <f>IF(ISNUMBER(MATCH(UPPER(TRIM(Table2[[#This Row],[Status_Clean]])),{"CONTACTED","QUALIFIED","CONVERTED"},0)),1,0)</f>
        <v>1</v>
      </c>
      <c r="T992" cm="1">
        <f t="array" ref="T992">_xlfn.SWITCH(UPPER(TRIM(Table2[[#This Row],[Status_Clean]])),"NEW",1,"CONTACTED",2,"QUALIFIED",3,"CONVERTED",4,"LOST",5,99)</f>
        <v>2</v>
      </c>
      <c r="U992" t="str" cm="1">
        <f t="array" ref="U992">_xlfn.LET(_xlpm.x,IFERROR(VALUE(Table2[[#This Row],[Response_Time_Hours]]),""),IF(_xlpm.x="","CHECK",_xlfn.IFS(_xlpm.x&lt;=1,"Immediate",_xlpm.x&lt;=6,"Fast",_xlpm.x&lt;=24,"Moderate",_xlpm.x&gt;24,"Delayed")))</f>
        <v>Delayed</v>
      </c>
      <c r="V992">
        <f>FLOOR(tbl_CleanLeads[[#This Row],[Response_Time_Hours]],6)</f>
        <v>54</v>
      </c>
      <c r="W992" t="str" cm="1">
        <f t="array" ref="W992">IF(Table2[[#This Row],[Interaction_Count_Final]]="","N/A",_xlfn.IFS(Table2[[#This Row],[Interaction_Count_Final]]&lt;=2,"Low",Table2[[#This Row],[Interaction_Count_Final]]&lt;=5,"Medium",Table2[[#This Row],[Interaction_Count_Final]]&gt;=6,"High",TRUE,"CHECK"))</f>
        <v>Medium</v>
      </c>
      <c r="X992" t="b">
        <f t="shared" si="15"/>
        <v>1</v>
      </c>
      <c r="Y992" t="b">
        <f>tbl_CleanLeads[[#This Row],[Response_Time_Hours]]&gt;24</f>
        <v>1</v>
      </c>
      <c r="Z992" s="13" t="b">
        <f>tbl_CleanLeads[[#This Row],[Response_Time_Hours]]&gt;72</f>
        <v>0</v>
      </c>
      <c r="AA992" s="13" t="b">
        <f>tbl_CleanLeads[[#This Row],[Status_Clean]]="Converted"</f>
        <v>0</v>
      </c>
    </row>
    <row r="993" spans="1:27">
      <c r="A993" t="s">
        <v>63</v>
      </c>
      <c r="B993" t="s">
        <v>3044</v>
      </c>
      <c r="C993" t="s">
        <v>3045</v>
      </c>
      <c r="D993" t="s">
        <v>7274</v>
      </c>
      <c r="E993" t="s">
        <v>123</v>
      </c>
      <c r="F993" t="s">
        <v>71</v>
      </c>
      <c r="G993" s="1">
        <v>45476</v>
      </c>
      <c r="H993" s="8">
        <f>MONTH(tbl_CleanLeads[[#This Row],[Lead_Date_Final]])</f>
        <v>7</v>
      </c>
      <c r="I993" t="s">
        <v>7305</v>
      </c>
      <c r="J993" t="s">
        <v>7271</v>
      </c>
      <c r="K993" t="s">
        <v>7288</v>
      </c>
      <c r="L993">
        <f>WEEKDAY(tbl_CleanLeads[[#This Row],[Lead_Date_Final]],2)</f>
        <v>3</v>
      </c>
      <c r="M993" t="s">
        <v>7272</v>
      </c>
      <c r="N993">
        <v>46</v>
      </c>
      <c r="O993" s="7">
        <v>2594.81</v>
      </c>
      <c r="P993">
        <v>32</v>
      </c>
      <c r="Q993" t="s">
        <v>7266</v>
      </c>
      <c r="R993">
        <f>IF(UPPER(TRIM(Table2[[#This Row],[Status_Clean]]))="CONVERTED",1,0)</f>
        <v>0</v>
      </c>
      <c r="S993">
        <f>IF(ISNUMBER(MATCH(UPPER(TRIM(Table2[[#This Row],[Status_Clean]])),{"CONTACTED","QUALIFIED","CONVERTED"},0)),1,0)</f>
        <v>1</v>
      </c>
      <c r="T993" cm="1">
        <f t="array" ref="T993">_xlfn.SWITCH(UPPER(TRIM(Table2[[#This Row],[Status_Clean]])),"NEW",1,"CONTACTED",2,"QUALIFIED",3,"CONVERTED",4,"LOST",5,99)</f>
        <v>3</v>
      </c>
      <c r="U993" t="str" cm="1">
        <f t="array" ref="U993">_xlfn.LET(_xlpm.x,IFERROR(VALUE(Table2[[#This Row],[Response_Time_Hours]]),""),IF(_xlpm.x="","CHECK",_xlfn.IFS(_xlpm.x&lt;=1,"Immediate",_xlpm.x&lt;=6,"Fast",_xlpm.x&lt;=24,"Moderate",_xlpm.x&gt;24,"Delayed")))</f>
        <v>Delayed</v>
      </c>
      <c r="V993">
        <f>FLOOR(tbl_CleanLeads[[#This Row],[Response_Time_Hours]],6)</f>
        <v>42</v>
      </c>
      <c r="W993" t="str" cm="1">
        <f t="array" ref="W993">IF(Table2[[#This Row],[Interaction_Count_Final]]="","N/A",_xlfn.IFS(Table2[[#This Row],[Interaction_Count_Final]]&lt;=2,"Low",Table2[[#This Row],[Interaction_Count_Final]]&lt;=5,"Medium",Table2[[#This Row],[Interaction_Count_Final]]&gt;=6,"High",TRUE,"CHECK"))</f>
        <v>High</v>
      </c>
      <c r="X993" t="b">
        <f t="shared" si="15"/>
        <v>1</v>
      </c>
      <c r="Y993" t="b">
        <f>tbl_CleanLeads[[#This Row],[Response_Time_Hours]]&gt;24</f>
        <v>1</v>
      </c>
      <c r="Z993" s="13" t="b">
        <f>tbl_CleanLeads[[#This Row],[Response_Time_Hours]]&gt;72</f>
        <v>0</v>
      </c>
      <c r="AA993" s="13" t="b">
        <f>tbl_CleanLeads[[#This Row],[Status_Clean]]="Converted"</f>
        <v>0</v>
      </c>
    </row>
    <row r="994" spans="1:27">
      <c r="A994" t="s">
        <v>90</v>
      </c>
      <c r="B994" t="s">
        <v>3047</v>
      </c>
      <c r="C994" t="s">
        <v>3048</v>
      </c>
      <c r="D994" t="s">
        <v>7268</v>
      </c>
      <c r="E994" t="s">
        <v>311</v>
      </c>
      <c r="F994" t="s">
        <v>250</v>
      </c>
      <c r="G994" s="1">
        <v>45022</v>
      </c>
      <c r="H994" s="8">
        <f>MONTH(tbl_CleanLeads[[#This Row],[Lead_Date_Final]])</f>
        <v>4</v>
      </c>
      <c r="I994" t="s">
        <v>7297</v>
      </c>
      <c r="J994" t="s">
        <v>7263</v>
      </c>
      <c r="K994" t="s">
        <v>7277</v>
      </c>
      <c r="L994">
        <f>WEEKDAY(tbl_CleanLeads[[#This Row],[Lead_Date_Final]],2)</f>
        <v>4</v>
      </c>
      <c r="M994" t="s">
        <v>7285</v>
      </c>
      <c r="N994">
        <v>40.799999999999997</v>
      </c>
      <c r="O994" s="7">
        <v>4840.41</v>
      </c>
      <c r="P994">
        <v>6</v>
      </c>
      <c r="Q994" t="s">
        <v>7273</v>
      </c>
      <c r="R994">
        <f>IF(UPPER(TRIM(Table2[[#This Row],[Status_Clean]]))="CONVERTED",1,0)</f>
        <v>1</v>
      </c>
      <c r="S994">
        <f>IF(ISNUMBER(MATCH(UPPER(TRIM(Table2[[#This Row],[Status_Clean]])),{"CONTACTED","QUALIFIED","CONVERTED"},0)),1,0)</f>
        <v>1</v>
      </c>
      <c r="T994" cm="1">
        <f t="array" ref="T994">_xlfn.SWITCH(UPPER(TRIM(Table2[[#This Row],[Status_Clean]])),"NEW",1,"CONTACTED",2,"QUALIFIED",3,"CONVERTED",4,"LOST",5,99)</f>
        <v>4</v>
      </c>
      <c r="U994" t="str" cm="1">
        <f t="array" ref="U994">_xlfn.LET(_xlpm.x,IFERROR(VALUE(Table2[[#This Row],[Response_Time_Hours]]),""),IF(_xlpm.x="","CHECK",_xlfn.IFS(_xlpm.x&lt;=1,"Immediate",_xlpm.x&lt;=6,"Fast",_xlpm.x&lt;=24,"Moderate",_xlpm.x&gt;24,"Delayed")))</f>
        <v>Delayed</v>
      </c>
      <c r="V994">
        <f>FLOOR(tbl_CleanLeads[[#This Row],[Response_Time_Hours]],6)</f>
        <v>36</v>
      </c>
      <c r="W994" t="str" cm="1">
        <f t="array" ref="W994">IF(Table2[[#This Row],[Interaction_Count_Final]]="","N/A",_xlfn.IFS(Table2[[#This Row],[Interaction_Count_Final]]&lt;=2,"Low",Table2[[#This Row],[Interaction_Count_Final]]&lt;=5,"Medium",Table2[[#This Row],[Interaction_Count_Final]]&gt;=6,"High",TRUE,"CHECK"))</f>
        <v>High</v>
      </c>
      <c r="X994" t="b">
        <f t="shared" si="15"/>
        <v>1</v>
      </c>
      <c r="Y994" t="b">
        <f>tbl_CleanLeads[[#This Row],[Response_Time_Hours]]&gt;24</f>
        <v>1</v>
      </c>
      <c r="Z994" s="13" t="b">
        <f>tbl_CleanLeads[[#This Row],[Response_Time_Hours]]&gt;72</f>
        <v>0</v>
      </c>
      <c r="AA994" s="13" t="b">
        <f>tbl_CleanLeads[[#This Row],[Status_Clean]]="Converted"</f>
        <v>1</v>
      </c>
    </row>
    <row r="995" spans="1:27">
      <c r="A995" t="s">
        <v>63</v>
      </c>
      <c r="B995" t="s">
        <v>3050</v>
      </c>
      <c r="C995" t="s">
        <v>3051</v>
      </c>
      <c r="D995" t="s">
        <v>7280</v>
      </c>
      <c r="E995" t="s">
        <v>363</v>
      </c>
      <c r="F995" t="s">
        <v>125</v>
      </c>
      <c r="G995" s="1">
        <v>45029</v>
      </c>
      <c r="H995" s="8">
        <f>MONTH(tbl_CleanLeads[[#This Row],[Lead_Date_Final]])</f>
        <v>4</v>
      </c>
      <c r="I995" t="s">
        <v>7297</v>
      </c>
      <c r="J995" t="s">
        <v>7263</v>
      </c>
      <c r="K995" t="s">
        <v>7277</v>
      </c>
      <c r="L995">
        <f>WEEKDAY(tbl_CleanLeads[[#This Row],[Lead_Date_Final]],2)</f>
        <v>4</v>
      </c>
      <c r="M995" t="s">
        <v>7285</v>
      </c>
      <c r="N995">
        <v>60</v>
      </c>
      <c r="O995" s="7">
        <v>1865.18</v>
      </c>
      <c r="P995">
        <v>32</v>
      </c>
      <c r="Q995" t="s">
        <v>7289</v>
      </c>
      <c r="R995">
        <f>IF(UPPER(TRIM(Table2[[#This Row],[Status_Clean]]))="CONVERTED",1,0)</f>
        <v>0</v>
      </c>
      <c r="S995">
        <f>IF(ISNUMBER(MATCH(UPPER(TRIM(Table2[[#This Row],[Status_Clean]])),{"CONTACTED","QUALIFIED","CONVERTED"},0)),1,0)</f>
        <v>1</v>
      </c>
      <c r="T995" cm="1">
        <f t="array" ref="T995">_xlfn.SWITCH(UPPER(TRIM(Table2[[#This Row],[Status_Clean]])),"NEW",1,"CONTACTED",2,"QUALIFIED",3,"CONVERTED",4,"LOST",5,99)</f>
        <v>2</v>
      </c>
      <c r="U995" t="str" cm="1">
        <f t="array" ref="U995">_xlfn.LET(_xlpm.x,IFERROR(VALUE(Table2[[#This Row],[Response_Time_Hours]]),""),IF(_xlpm.x="","CHECK",_xlfn.IFS(_xlpm.x&lt;=1,"Immediate",_xlpm.x&lt;=6,"Fast",_xlpm.x&lt;=24,"Moderate",_xlpm.x&gt;24,"Delayed")))</f>
        <v>Delayed</v>
      </c>
      <c r="V995">
        <f>FLOOR(tbl_CleanLeads[[#This Row],[Response_Time_Hours]],6)</f>
        <v>60</v>
      </c>
      <c r="W995" t="str" cm="1">
        <f t="array" ref="W995">IF(Table2[[#This Row],[Interaction_Count_Final]]="","N/A",_xlfn.IFS(Table2[[#This Row],[Interaction_Count_Final]]&lt;=2,"Low",Table2[[#This Row],[Interaction_Count_Final]]&lt;=5,"Medium",Table2[[#This Row],[Interaction_Count_Final]]&gt;=6,"High",TRUE,"CHECK"))</f>
        <v>High</v>
      </c>
      <c r="X995" t="b">
        <f t="shared" si="15"/>
        <v>1</v>
      </c>
      <c r="Y995" t="b">
        <f>tbl_CleanLeads[[#This Row],[Response_Time_Hours]]&gt;24</f>
        <v>1</v>
      </c>
      <c r="Z995" s="13" t="b">
        <f>tbl_CleanLeads[[#This Row],[Response_Time_Hours]]&gt;72</f>
        <v>0</v>
      </c>
      <c r="AA995" s="13" t="b">
        <f>tbl_CleanLeads[[#This Row],[Status_Clean]]="Converted"</f>
        <v>0</v>
      </c>
    </row>
    <row r="996" spans="1:27">
      <c r="A996" t="s">
        <v>102</v>
      </c>
      <c r="B996" t="s">
        <v>3053</v>
      </c>
      <c r="C996" t="s">
        <v>3054</v>
      </c>
      <c r="D996" t="s">
        <v>7258</v>
      </c>
      <c r="E996" t="s">
        <v>123</v>
      </c>
      <c r="F996" t="s">
        <v>173</v>
      </c>
      <c r="G996" s="1">
        <v>45191</v>
      </c>
      <c r="H996" s="8">
        <f>MONTH(tbl_CleanLeads[[#This Row],[Lead_Date_Final]])</f>
        <v>9</v>
      </c>
      <c r="I996" t="s">
        <v>7287</v>
      </c>
      <c r="J996" t="s">
        <v>7263</v>
      </c>
      <c r="K996" t="s">
        <v>7288</v>
      </c>
      <c r="L996">
        <f>WEEKDAY(tbl_CleanLeads[[#This Row],[Lead_Date_Final]],2)</f>
        <v>5</v>
      </c>
      <c r="M996" t="s">
        <v>7312</v>
      </c>
      <c r="N996">
        <v>16.799999999999997</v>
      </c>
      <c r="O996" s="7">
        <v>4407.49</v>
      </c>
      <c r="P996">
        <v>18</v>
      </c>
      <c r="Q996" t="s">
        <v>7273</v>
      </c>
      <c r="R996">
        <f>IF(UPPER(TRIM(Table2[[#This Row],[Status_Clean]]))="CONVERTED",1,0)</f>
        <v>0</v>
      </c>
      <c r="S996">
        <f>IF(ISNUMBER(MATCH(UPPER(TRIM(Table2[[#This Row],[Status_Clean]])),{"CONTACTED","QUALIFIED","CONVERTED"},0)),1,0)</f>
        <v>0</v>
      </c>
      <c r="T996" cm="1">
        <f t="array" ref="T996">_xlfn.SWITCH(UPPER(TRIM(Table2[[#This Row],[Status_Clean]])),"NEW",1,"CONTACTED",2,"QUALIFIED",3,"CONVERTED",4,"LOST",5,99)</f>
        <v>5</v>
      </c>
      <c r="U996" t="str" cm="1">
        <f t="array" ref="U996">_xlfn.LET(_xlpm.x,IFERROR(VALUE(Table2[[#This Row],[Response_Time_Hours]]),""),IF(_xlpm.x="","CHECK",_xlfn.IFS(_xlpm.x&lt;=1,"Immediate",_xlpm.x&lt;=6,"Fast",_xlpm.x&lt;=24,"Moderate",_xlpm.x&gt;24,"Delayed")))</f>
        <v>Moderate</v>
      </c>
      <c r="V996">
        <f>FLOOR(tbl_CleanLeads[[#This Row],[Response_Time_Hours]],6)</f>
        <v>12</v>
      </c>
      <c r="W996" t="str" cm="1">
        <f t="array" ref="W996">IF(Table2[[#This Row],[Interaction_Count_Final]]="","N/A",_xlfn.IFS(Table2[[#This Row],[Interaction_Count_Final]]&lt;=2,"Low",Table2[[#This Row],[Interaction_Count_Final]]&lt;=5,"Medium",Table2[[#This Row],[Interaction_Count_Final]]&gt;=6,"High",TRUE,"CHECK"))</f>
        <v>High</v>
      </c>
      <c r="X996" t="b">
        <f t="shared" si="15"/>
        <v>1</v>
      </c>
      <c r="Y996" t="b">
        <f>tbl_CleanLeads[[#This Row],[Response_Time_Hours]]&gt;24</f>
        <v>0</v>
      </c>
      <c r="Z996" s="13" t="b">
        <f>tbl_CleanLeads[[#This Row],[Response_Time_Hours]]&gt;72</f>
        <v>0</v>
      </c>
      <c r="AA996" s="13" t="b">
        <f>tbl_CleanLeads[[#This Row],[Status_Clean]]="Converted"</f>
        <v>0</v>
      </c>
    </row>
    <row r="997" spans="1:27">
      <c r="A997" t="s">
        <v>90</v>
      </c>
      <c r="B997" t="s">
        <v>3055</v>
      </c>
      <c r="C997" t="s">
        <v>8102</v>
      </c>
      <c r="D997" t="s">
        <v>7274</v>
      </c>
      <c r="E997" t="s">
        <v>254</v>
      </c>
      <c r="F997" t="s">
        <v>193</v>
      </c>
      <c r="G997" s="1">
        <v>45134</v>
      </c>
      <c r="H997" s="8">
        <f>MONTH(tbl_CleanLeads[[#This Row],[Lead_Date_Final]])</f>
        <v>7</v>
      </c>
      <c r="I997" t="s">
        <v>7305</v>
      </c>
      <c r="J997" t="s">
        <v>7263</v>
      </c>
      <c r="K997" t="s">
        <v>7288</v>
      </c>
      <c r="L997">
        <f>WEEKDAY(tbl_CleanLeads[[#This Row],[Lead_Date_Final]],2)</f>
        <v>4</v>
      </c>
      <c r="M997" t="s">
        <v>7285</v>
      </c>
      <c r="N997">
        <v>32</v>
      </c>
      <c r="O997" s="7">
        <v>3257.06</v>
      </c>
      <c r="P997">
        <v>38</v>
      </c>
      <c r="Q997" t="s">
        <v>7266</v>
      </c>
      <c r="R997">
        <f>IF(UPPER(TRIM(Table2[[#This Row],[Status_Clean]]))="CONVERTED",1,0)</f>
        <v>0</v>
      </c>
      <c r="S997">
        <f>IF(ISNUMBER(MATCH(UPPER(TRIM(Table2[[#This Row],[Status_Clean]])),{"CONTACTED","QUALIFIED","CONVERTED"},0)),1,0)</f>
        <v>0</v>
      </c>
      <c r="T997" cm="1">
        <f t="array" ref="T997">_xlfn.SWITCH(UPPER(TRIM(Table2[[#This Row],[Status_Clean]])),"NEW",1,"CONTACTED",2,"QUALIFIED",3,"CONVERTED",4,"LOST",5,99)</f>
        <v>1</v>
      </c>
      <c r="U997" t="str" cm="1">
        <f t="array" ref="U997">_xlfn.LET(_xlpm.x,IFERROR(VALUE(Table2[[#This Row],[Response_Time_Hours]]),""),IF(_xlpm.x="","CHECK",_xlfn.IFS(_xlpm.x&lt;=1,"Immediate",_xlpm.x&lt;=6,"Fast",_xlpm.x&lt;=24,"Moderate",_xlpm.x&gt;24,"Delayed")))</f>
        <v>Delayed</v>
      </c>
      <c r="V997">
        <f>FLOOR(tbl_CleanLeads[[#This Row],[Response_Time_Hours]],6)</f>
        <v>30</v>
      </c>
      <c r="W997" t="str" cm="1">
        <f t="array" ref="W997">IF(Table2[[#This Row],[Interaction_Count_Final]]="","N/A",_xlfn.IFS(Table2[[#This Row],[Interaction_Count_Final]]&lt;=2,"Low",Table2[[#This Row],[Interaction_Count_Final]]&lt;=5,"Medium",Table2[[#This Row],[Interaction_Count_Final]]&gt;=6,"High",TRUE,"CHECK"))</f>
        <v>High</v>
      </c>
      <c r="X997" t="b">
        <f t="shared" si="15"/>
        <v>1</v>
      </c>
      <c r="Y997" t="b">
        <f>tbl_CleanLeads[[#This Row],[Response_Time_Hours]]&gt;24</f>
        <v>1</v>
      </c>
      <c r="Z997" s="13" t="b">
        <f>tbl_CleanLeads[[#This Row],[Response_Time_Hours]]&gt;72</f>
        <v>0</v>
      </c>
      <c r="AA997" s="13" t="b">
        <f>tbl_CleanLeads[[#This Row],[Status_Clean]]="Converted"</f>
        <v>0</v>
      </c>
    </row>
    <row r="998" spans="1:27">
      <c r="A998" t="s">
        <v>70</v>
      </c>
      <c r="B998" t="s">
        <v>3057</v>
      </c>
      <c r="C998" t="s">
        <v>3058</v>
      </c>
      <c r="D998" t="s">
        <v>7258</v>
      </c>
      <c r="E998" t="s">
        <v>311</v>
      </c>
      <c r="F998" t="s">
        <v>125</v>
      </c>
      <c r="G998" s="1">
        <v>45493</v>
      </c>
      <c r="H998" s="8">
        <f>MONTH(tbl_CleanLeads[[#This Row],[Lead_Date_Final]])</f>
        <v>7</v>
      </c>
      <c r="I998" t="s">
        <v>7305</v>
      </c>
      <c r="J998" t="s">
        <v>7271</v>
      </c>
      <c r="K998" t="s">
        <v>7288</v>
      </c>
      <c r="L998">
        <f>WEEKDAY(tbl_CleanLeads[[#This Row],[Lead_Date_Final]],2)</f>
        <v>6</v>
      </c>
      <c r="M998" t="s">
        <v>7278</v>
      </c>
      <c r="N998">
        <v>42.6</v>
      </c>
      <c r="O998" s="7">
        <v>4670.78</v>
      </c>
      <c r="P998">
        <v>41</v>
      </c>
      <c r="Q998" t="s">
        <v>7273</v>
      </c>
      <c r="R998">
        <f>IF(UPPER(TRIM(Table2[[#This Row],[Status_Clean]]))="CONVERTED",1,0)</f>
        <v>0</v>
      </c>
      <c r="S998">
        <f>IF(ISNUMBER(MATCH(UPPER(TRIM(Table2[[#This Row],[Status_Clean]])),{"CONTACTED","QUALIFIED","CONVERTED"},0)),1,0)</f>
        <v>1</v>
      </c>
      <c r="T998" cm="1">
        <f t="array" ref="T998">_xlfn.SWITCH(UPPER(TRIM(Table2[[#This Row],[Status_Clean]])),"NEW",1,"CONTACTED",2,"QUALIFIED",3,"CONVERTED",4,"LOST",5,99)</f>
        <v>2</v>
      </c>
      <c r="U998" t="str" cm="1">
        <f t="array" ref="U998">_xlfn.LET(_xlpm.x,IFERROR(VALUE(Table2[[#This Row],[Response_Time_Hours]]),""),IF(_xlpm.x="","CHECK",_xlfn.IFS(_xlpm.x&lt;=1,"Immediate",_xlpm.x&lt;=6,"Fast",_xlpm.x&lt;=24,"Moderate",_xlpm.x&gt;24,"Delayed")))</f>
        <v>Delayed</v>
      </c>
      <c r="V998">
        <f>FLOOR(tbl_CleanLeads[[#This Row],[Response_Time_Hours]],6)</f>
        <v>42</v>
      </c>
      <c r="W998" t="str" cm="1">
        <f t="array" ref="W998">IF(Table2[[#This Row],[Interaction_Count_Final]]="","N/A",_xlfn.IFS(Table2[[#This Row],[Interaction_Count_Final]]&lt;=2,"Low",Table2[[#This Row],[Interaction_Count_Final]]&lt;=5,"Medium",Table2[[#This Row],[Interaction_Count_Final]]&gt;=6,"High",TRUE,"CHECK"))</f>
        <v>High</v>
      </c>
      <c r="X998" t="b">
        <f t="shared" si="15"/>
        <v>1</v>
      </c>
      <c r="Y998" t="b">
        <f>tbl_CleanLeads[[#This Row],[Response_Time_Hours]]&gt;24</f>
        <v>1</v>
      </c>
      <c r="Z998" s="13" t="b">
        <f>tbl_CleanLeads[[#This Row],[Response_Time_Hours]]&gt;72</f>
        <v>0</v>
      </c>
      <c r="AA998" s="13" t="b">
        <f>tbl_CleanLeads[[#This Row],[Status_Clean]]="Converted"</f>
        <v>0</v>
      </c>
    </row>
    <row r="999" spans="1:27">
      <c r="A999" t="s">
        <v>63</v>
      </c>
      <c r="B999" t="s">
        <v>3061</v>
      </c>
      <c r="C999" t="s">
        <v>3062</v>
      </c>
      <c r="D999" t="s">
        <v>7258</v>
      </c>
      <c r="E999" t="s">
        <v>263</v>
      </c>
      <c r="F999" t="s">
        <v>125</v>
      </c>
      <c r="G999" s="1">
        <v>45558</v>
      </c>
      <c r="H999" s="8">
        <f>MONTH(tbl_CleanLeads[[#This Row],[Lead_Date_Final]])</f>
        <v>9</v>
      </c>
      <c r="I999" t="s">
        <v>7287</v>
      </c>
      <c r="J999" t="s">
        <v>7271</v>
      </c>
      <c r="K999" t="s">
        <v>7288</v>
      </c>
      <c r="L999">
        <f>WEEKDAY(tbl_CleanLeads[[#This Row],[Lead_Date_Final]],2)</f>
        <v>1</v>
      </c>
      <c r="M999" t="s">
        <v>7298</v>
      </c>
      <c r="N999">
        <v>43</v>
      </c>
      <c r="O999" s="7">
        <v>3541.22</v>
      </c>
      <c r="P999">
        <v>41</v>
      </c>
      <c r="Q999" t="s">
        <v>7266</v>
      </c>
      <c r="R999">
        <f>IF(UPPER(TRIM(Table2[[#This Row],[Status_Clean]]))="CONVERTED",1,0)</f>
        <v>0</v>
      </c>
      <c r="S999">
        <f>IF(ISNUMBER(MATCH(UPPER(TRIM(Table2[[#This Row],[Status_Clean]])),{"CONTACTED","QUALIFIED","CONVERTED"},0)),1,0)</f>
        <v>1</v>
      </c>
      <c r="T999" cm="1">
        <f t="array" ref="T999">_xlfn.SWITCH(UPPER(TRIM(Table2[[#This Row],[Status_Clean]])),"NEW",1,"CONTACTED",2,"QUALIFIED",3,"CONVERTED",4,"LOST",5,99)</f>
        <v>2</v>
      </c>
      <c r="U999" t="str" cm="1">
        <f t="array" ref="U999">_xlfn.LET(_xlpm.x,IFERROR(VALUE(Table2[[#This Row],[Response_Time_Hours]]),""),IF(_xlpm.x="","CHECK",_xlfn.IFS(_xlpm.x&lt;=1,"Immediate",_xlpm.x&lt;=6,"Fast",_xlpm.x&lt;=24,"Moderate",_xlpm.x&gt;24,"Delayed")))</f>
        <v>Delayed</v>
      </c>
      <c r="V999">
        <f>FLOOR(tbl_CleanLeads[[#This Row],[Response_Time_Hours]],6)</f>
        <v>42</v>
      </c>
      <c r="W999" t="str" cm="1">
        <f t="array" ref="W999">IF(Table2[[#This Row],[Interaction_Count_Final]]="","N/A",_xlfn.IFS(Table2[[#This Row],[Interaction_Count_Final]]&lt;=2,"Low",Table2[[#This Row],[Interaction_Count_Final]]&lt;=5,"Medium",Table2[[#This Row],[Interaction_Count_Final]]&gt;=6,"High",TRUE,"CHECK"))</f>
        <v>High</v>
      </c>
      <c r="X999" t="b">
        <f t="shared" si="15"/>
        <v>1</v>
      </c>
      <c r="Y999" t="b">
        <f>tbl_CleanLeads[[#This Row],[Response_Time_Hours]]&gt;24</f>
        <v>1</v>
      </c>
      <c r="Z999" s="13" t="b">
        <f>tbl_CleanLeads[[#This Row],[Response_Time_Hours]]&gt;72</f>
        <v>0</v>
      </c>
      <c r="AA999" s="13" t="b">
        <f>tbl_CleanLeads[[#This Row],[Status_Clean]]="Converted"</f>
        <v>0</v>
      </c>
    </row>
    <row r="1000" spans="1:27">
      <c r="A1000" t="s">
        <v>90</v>
      </c>
      <c r="B1000" t="s">
        <v>3063</v>
      </c>
      <c r="C1000" t="s">
        <v>3064</v>
      </c>
      <c r="D1000" t="s">
        <v>7274</v>
      </c>
      <c r="E1000" t="s">
        <v>123</v>
      </c>
      <c r="F1000" t="s">
        <v>250</v>
      </c>
      <c r="G1000" s="1">
        <v>45254</v>
      </c>
      <c r="H1000" s="8">
        <f>MONTH(tbl_CleanLeads[[#This Row],[Lead_Date_Final]])</f>
        <v>11</v>
      </c>
      <c r="I1000" t="s">
        <v>7300</v>
      </c>
      <c r="J1000" t="s">
        <v>7263</v>
      </c>
      <c r="K1000" t="s">
        <v>7264</v>
      </c>
      <c r="L1000">
        <f>WEEKDAY(tbl_CleanLeads[[#This Row],[Lead_Date_Final]],2)</f>
        <v>5</v>
      </c>
      <c r="M1000" t="s">
        <v>7312</v>
      </c>
      <c r="N1000">
        <v>26.1</v>
      </c>
      <c r="O1000" s="7">
        <v>4932.83</v>
      </c>
      <c r="P1000">
        <v>27</v>
      </c>
      <c r="Q1000" t="s">
        <v>7273</v>
      </c>
      <c r="R1000">
        <f>IF(UPPER(TRIM(Table2[[#This Row],[Status_Clean]]))="CONVERTED",1,0)</f>
        <v>1</v>
      </c>
      <c r="S1000">
        <f>IF(ISNUMBER(MATCH(UPPER(TRIM(Table2[[#This Row],[Status_Clean]])),{"CONTACTED","QUALIFIED","CONVERTED"},0)),1,0)</f>
        <v>1</v>
      </c>
      <c r="T1000" cm="1">
        <f t="array" ref="T1000">_xlfn.SWITCH(UPPER(TRIM(Table2[[#This Row],[Status_Clean]])),"NEW",1,"CONTACTED",2,"QUALIFIED",3,"CONVERTED",4,"LOST",5,99)</f>
        <v>4</v>
      </c>
      <c r="U1000" t="str" cm="1">
        <f t="array" ref="U1000">_xlfn.LET(_xlpm.x,IFERROR(VALUE(Table2[[#This Row],[Response_Time_Hours]]),""),IF(_xlpm.x="","CHECK",_xlfn.IFS(_xlpm.x&lt;=1,"Immediate",_xlpm.x&lt;=6,"Fast",_xlpm.x&lt;=24,"Moderate",_xlpm.x&gt;24,"Delayed")))</f>
        <v>Delayed</v>
      </c>
      <c r="V1000">
        <f>FLOOR(tbl_CleanLeads[[#This Row],[Response_Time_Hours]],6)</f>
        <v>24</v>
      </c>
      <c r="W1000" t="str" cm="1">
        <f t="array" ref="W1000">IF(Table2[[#This Row],[Interaction_Count_Final]]="","N/A",_xlfn.IFS(Table2[[#This Row],[Interaction_Count_Final]]&lt;=2,"Low",Table2[[#This Row],[Interaction_Count_Final]]&lt;=5,"Medium",Table2[[#This Row],[Interaction_Count_Final]]&gt;=6,"High",TRUE,"CHECK"))</f>
        <v>High</v>
      </c>
      <c r="X1000" t="b">
        <f t="shared" si="15"/>
        <v>1</v>
      </c>
      <c r="Y1000" t="b">
        <f>tbl_CleanLeads[[#This Row],[Response_Time_Hours]]&gt;24</f>
        <v>1</v>
      </c>
      <c r="Z1000" s="13" t="b">
        <f>tbl_CleanLeads[[#This Row],[Response_Time_Hours]]&gt;72</f>
        <v>0</v>
      </c>
      <c r="AA1000" s="13" t="b">
        <f>tbl_CleanLeads[[#This Row],[Status_Clean]]="Converted"</f>
        <v>1</v>
      </c>
    </row>
    <row r="1001" spans="1:27">
      <c r="A1001" t="s">
        <v>63</v>
      </c>
      <c r="B1001" t="s">
        <v>3066</v>
      </c>
      <c r="C1001" t="s">
        <v>3067</v>
      </c>
      <c r="D1001" t="s">
        <v>7268</v>
      </c>
      <c r="E1001" t="s">
        <v>1356</v>
      </c>
      <c r="F1001" t="s">
        <v>173</v>
      </c>
      <c r="G1001" s="1">
        <v>45103</v>
      </c>
      <c r="H1001" s="8">
        <f>MONTH(tbl_CleanLeads[[#This Row],[Lead_Date_Final]])</f>
        <v>6</v>
      </c>
      <c r="I1001" t="s">
        <v>7276</v>
      </c>
      <c r="J1001" t="s">
        <v>7263</v>
      </c>
      <c r="K1001" t="s">
        <v>7277</v>
      </c>
      <c r="L1001">
        <f>WEEKDAY(tbl_CleanLeads[[#This Row],[Lead_Date_Final]],2)</f>
        <v>1</v>
      </c>
      <c r="M1001" t="s">
        <v>7298</v>
      </c>
      <c r="N1001">
        <v>49.9</v>
      </c>
      <c r="O1001" s="7">
        <v>2067.15</v>
      </c>
      <c r="P1001">
        <v>6</v>
      </c>
      <c r="Q1001" t="s">
        <v>7266</v>
      </c>
      <c r="R1001">
        <f>IF(UPPER(TRIM(Table2[[#This Row],[Status_Clean]]))="CONVERTED",1,0)</f>
        <v>0</v>
      </c>
      <c r="S1001">
        <f>IF(ISNUMBER(MATCH(UPPER(TRIM(Table2[[#This Row],[Status_Clean]])),{"CONTACTED","QUALIFIED","CONVERTED"},0)),1,0)</f>
        <v>0</v>
      </c>
      <c r="T1001" cm="1">
        <f t="array" ref="T1001">_xlfn.SWITCH(UPPER(TRIM(Table2[[#This Row],[Status_Clean]])),"NEW",1,"CONTACTED",2,"QUALIFIED",3,"CONVERTED",4,"LOST",5,99)</f>
        <v>5</v>
      </c>
      <c r="U1001" t="str" cm="1">
        <f t="array" ref="U1001">_xlfn.LET(_xlpm.x,IFERROR(VALUE(Table2[[#This Row],[Response_Time_Hours]]),""),IF(_xlpm.x="","CHECK",_xlfn.IFS(_xlpm.x&lt;=1,"Immediate",_xlpm.x&lt;=6,"Fast",_xlpm.x&lt;=24,"Moderate",_xlpm.x&gt;24,"Delayed")))</f>
        <v>Delayed</v>
      </c>
      <c r="V1001">
        <f>FLOOR(tbl_CleanLeads[[#This Row],[Response_Time_Hours]],6)</f>
        <v>48</v>
      </c>
      <c r="W1001" t="str" cm="1">
        <f t="array" ref="W1001">IF(Table2[[#This Row],[Interaction_Count_Final]]="","N/A",_xlfn.IFS(Table2[[#This Row],[Interaction_Count_Final]]&lt;=2,"Low",Table2[[#This Row],[Interaction_Count_Final]]&lt;=5,"Medium",Table2[[#This Row],[Interaction_Count_Final]]&gt;=6,"High",TRUE,"CHECK"))</f>
        <v>High</v>
      </c>
      <c r="X1001" t="b">
        <f t="shared" si="15"/>
        <v>1</v>
      </c>
      <c r="Y1001" t="b">
        <f>tbl_CleanLeads[[#This Row],[Response_Time_Hours]]&gt;24</f>
        <v>1</v>
      </c>
      <c r="Z1001" s="13" t="b">
        <f>tbl_CleanLeads[[#This Row],[Response_Time_Hours]]&gt;72</f>
        <v>0</v>
      </c>
      <c r="AA1001" s="13" t="b">
        <f>tbl_CleanLeads[[#This Row],[Status_Clean]]="Converted"</f>
        <v>0</v>
      </c>
    </row>
    <row r="1002" spans="1:27">
      <c r="A1002" t="s">
        <v>70</v>
      </c>
      <c r="B1002" t="s">
        <v>3069</v>
      </c>
      <c r="C1002" t="s">
        <v>3070</v>
      </c>
      <c r="D1002" t="s">
        <v>7274</v>
      </c>
      <c r="E1002" t="s">
        <v>222</v>
      </c>
      <c r="F1002" t="s">
        <v>250</v>
      </c>
      <c r="G1002" s="1">
        <v>44996</v>
      </c>
      <c r="H1002" s="8">
        <f>MONTH(tbl_CleanLeads[[#This Row],[Lead_Date_Final]])</f>
        <v>3</v>
      </c>
      <c r="I1002" t="s">
        <v>7295</v>
      </c>
      <c r="J1002" t="s">
        <v>7263</v>
      </c>
      <c r="K1002" t="s">
        <v>7284</v>
      </c>
      <c r="L1002">
        <f>WEEKDAY(tbl_CleanLeads[[#This Row],[Lead_Date_Final]],2)</f>
        <v>6</v>
      </c>
      <c r="M1002" t="s">
        <v>7278</v>
      </c>
      <c r="N1002">
        <v>21.4</v>
      </c>
      <c r="O1002" s="7">
        <v>1947.91</v>
      </c>
      <c r="P1002">
        <v>18</v>
      </c>
      <c r="Q1002" t="s">
        <v>7289</v>
      </c>
      <c r="R1002">
        <f>IF(UPPER(TRIM(Table2[[#This Row],[Status_Clean]]))="CONVERTED",1,0)</f>
        <v>1</v>
      </c>
      <c r="S1002">
        <f>IF(ISNUMBER(MATCH(UPPER(TRIM(Table2[[#This Row],[Status_Clean]])),{"CONTACTED","QUALIFIED","CONVERTED"},0)),1,0)</f>
        <v>1</v>
      </c>
      <c r="T1002" cm="1">
        <f t="array" ref="T1002">_xlfn.SWITCH(UPPER(TRIM(Table2[[#This Row],[Status_Clean]])),"NEW",1,"CONTACTED",2,"QUALIFIED",3,"CONVERTED",4,"LOST",5,99)</f>
        <v>4</v>
      </c>
      <c r="U1002" t="str" cm="1">
        <f t="array" ref="U1002">_xlfn.LET(_xlpm.x,IFERROR(VALUE(Table2[[#This Row],[Response_Time_Hours]]),""),IF(_xlpm.x="","CHECK",_xlfn.IFS(_xlpm.x&lt;=1,"Immediate",_xlpm.x&lt;=6,"Fast",_xlpm.x&lt;=24,"Moderate",_xlpm.x&gt;24,"Delayed")))</f>
        <v>Moderate</v>
      </c>
      <c r="V1002">
        <f>FLOOR(tbl_CleanLeads[[#This Row],[Response_Time_Hours]],6)</f>
        <v>18</v>
      </c>
      <c r="W1002" t="str" cm="1">
        <f t="array" ref="W1002">IF(Table2[[#This Row],[Interaction_Count_Final]]="","N/A",_xlfn.IFS(Table2[[#This Row],[Interaction_Count_Final]]&lt;=2,"Low",Table2[[#This Row],[Interaction_Count_Final]]&lt;=5,"Medium",Table2[[#This Row],[Interaction_Count_Final]]&gt;=6,"High",TRUE,"CHECK"))</f>
        <v>High</v>
      </c>
      <c r="X1002" t="b">
        <f t="shared" si="15"/>
        <v>1</v>
      </c>
      <c r="Y1002" t="b">
        <f>tbl_CleanLeads[[#This Row],[Response_Time_Hours]]&gt;24</f>
        <v>0</v>
      </c>
      <c r="Z1002" s="13" t="b">
        <f>tbl_CleanLeads[[#This Row],[Response_Time_Hours]]&gt;72</f>
        <v>0</v>
      </c>
      <c r="AA1002" s="13" t="b">
        <f>tbl_CleanLeads[[#This Row],[Status_Clean]]="Converted"</f>
        <v>1</v>
      </c>
    </row>
    <row r="1003" spans="1:27">
      <c r="A1003" t="s">
        <v>70</v>
      </c>
      <c r="B1003" t="s">
        <v>3073</v>
      </c>
      <c r="C1003" t="s">
        <v>3074</v>
      </c>
      <c r="D1003" t="s">
        <v>7303</v>
      </c>
      <c r="E1003" t="s">
        <v>123</v>
      </c>
      <c r="F1003" t="s">
        <v>125</v>
      </c>
      <c r="G1003" s="1">
        <v>45214</v>
      </c>
      <c r="H1003" s="8">
        <f>MONTH(tbl_CleanLeads[[#This Row],[Lead_Date_Final]])</f>
        <v>10</v>
      </c>
      <c r="I1003" t="s">
        <v>7270</v>
      </c>
      <c r="J1003" t="s">
        <v>7263</v>
      </c>
      <c r="K1003" t="s">
        <v>7264</v>
      </c>
      <c r="L1003">
        <f>WEEKDAY(tbl_CleanLeads[[#This Row],[Lead_Date_Final]],2)</f>
        <v>7</v>
      </c>
      <c r="M1003" t="s">
        <v>7293</v>
      </c>
      <c r="N1003">
        <v>44.5</v>
      </c>
      <c r="O1003" s="7">
        <v>4769.54</v>
      </c>
      <c r="P1003">
        <v>26</v>
      </c>
      <c r="Q1003" t="s">
        <v>7273</v>
      </c>
      <c r="R1003">
        <f>IF(UPPER(TRIM(Table2[[#This Row],[Status_Clean]]))="CONVERTED",1,0)</f>
        <v>0</v>
      </c>
      <c r="S1003">
        <f>IF(ISNUMBER(MATCH(UPPER(TRIM(Table2[[#This Row],[Status_Clean]])),{"CONTACTED","QUALIFIED","CONVERTED"},0)),1,0)</f>
        <v>1</v>
      </c>
      <c r="T1003" cm="1">
        <f t="array" ref="T1003">_xlfn.SWITCH(UPPER(TRIM(Table2[[#This Row],[Status_Clean]])),"NEW",1,"CONTACTED",2,"QUALIFIED",3,"CONVERTED",4,"LOST",5,99)</f>
        <v>2</v>
      </c>
      <c r="U1003" t="str" cm="1">
        <f t="array" ref="U1003">_xlfn.LET(_xlpm.x,IFERROR(VALUE(Table2[[#This Row],[Response_Time_Hours]]),""),IF(_xlpm.x="","CHECK",_xlfn.IFS(_xlpm.x&lt;=1,"Immediate",_xlpm.x&lt;=6,"Fast",_xlpm.x&lt;=24,"Moderate",_xlpm.x&gt;24,"Delayed")))</f>
        <v>Delayed</v>
      </c>
      <c r="V1003">
        <f>FLOOR(tbl_CleanLeads[[#This Row],[Response_Time_Hours]],6)</f>
        <v>42</v>
      </c>
      <c r="W1003" t="str" cm="1">
        <f t="array" ref="W1003">IF(Table2[[#This Row],[Interaction_Count_Final]]="","N/A",_xlfn.IFS(Table2[[#This Row],[Interaction_Count_Final]]&lt;=2,"Low",Table2[[#This Row],[Interaction_Count_Final]]&lt;=5,"Medium",Table2[[#This Row],[Interaction_Count_Final]]&gt;=6,"High",TRUE,"CHECK"))</f>
        <v>High</v>
      </c>
      <c r="X1003" t="b">
        <f t="shared" si="15"/>
        <v>1</v>
      </c>
      <c r="Y1003" t="b">
        <f>tbl_CleanLeads[[#This Row],[Response_Time_Hours]]&gt;24</f>
        <v>1</v>
      </c>
      <c r="Z1003" s="13" t="b">
        <f>tbl_CleanLeads[[#This Row],[Response_Time_Hours]]&gt;72</f>
        <v>0</v>
      </c>
      <c r="AA1003" s="13" t="b">
        <f>tbl_CleanLeads[[#This Row],[Status_Clean]]="Converted"</f>
        <v>0</v>
      </c>
    </row>
    <row r="1004" spans="1:27">
      <c r="A1004" t="s">
        <v>90</v>
      </c>
      <c r="B1004" t="s">
        <v>3076</v>
      </c>
      <c r="C1004" t="s">
        <v>3077</v>
      </c>
      <c r="D1004" t="s">
        <v>7268</v>
      </c>
      <c r="E1004" t="s">
        <v>1356</v>
      </c>
      <c r="F1004" t="s">
        <v>71</v>
      </c>
      <c r="G1004" s="1">
        <v>45118</v>
      </c>
      <c r="H1004" s="8">
        <f>MONTH(tbl_CleanLeads[[#This Row],[Lead_Date_Final]])</f>
        <v>7</v>
      </c>
      <c r="I1004" t="s">
        <v>7305</v>
      </c>
      <c r="J1004" t="s">
        <v>7263</v>
      </c>
      <c r="K1004" t="s">
        <v>7288</v>
      </c>
      <c r="L1004">
        <f>WEEKDAY(tbl_CleanLeads[[#This Row],[Lead_Date_Final]],2)</f>
        <v>2</v>
      </c>
      <c r="M1004" t="s">
        <v>7265</v>
      </c>
      <c r="N1004">
        <v>38.5</v>
      </c>
      <c r="O1004" s="7">
        <v>1477.02</v>
      </c>
      <c r="P1004">
        <v>13</v>
      </c>
      <c r="Q1004" t="s">
        <v>7289</v>
      </c>
      <c r="R1004">
        <f>IF(UPPER(TRIM(Table2[[#This Row],[Status_Clean]]))="CONVERTED",1,0)</f>
        <v>0</v>
      </c>
      <c r="S1004">
        <f>IF(ISNUMBER(MATCH(UPPER(TRIM(Table2[[#This Row],[Status_Clean]])),{"CONTACTED","QUALIFIED","CONVERTED"},0)),1,0)</f>
        <v>1</v>
      </c>
      <c r="T1004" cm="1">
        <f t="array" ref="T1004">_xlfn.SWITCH(UPPER(TRIM(Table2[[#This Row],[Status_Clean]])),"NEW",1,"CONTACTED",2,"QUALIFIED",3,"CONVERTED",4,"LOST",5,99)</f>
        <v>3</v>
      </c>
      <c r="U1004" t="str" cm="1">
        <f t="array" ref="U1004">_xlfn.LET(_xlpm.x,IFERROR(VALUE(Table2[[#This Row],[Response_Time_Hours]]),""),IF(_xlpm.x="","CHECK",_xlfn.IFS(_xlpm.x&lt;=1,"Immediate",_xlpm.x&lt;=6,"Fast",_xlpm.x&lt;=24,"Moderate",_xlpm.x&gt;24,"Delayed")))</f>
        <v>Delayed</v>
      </c>
      <c r="V1004">
        <f>FLOOR(tbl_CleanLeads[[#This Row],[Response_Time_Hours]],6)</f>
        <v>36</v>
      </c>
      <c r="W1004" t="str" cm="1">
        <f t="array" ref="W1004">IF(Table2[[#This Row],[Interaction_Count_Final]]="","N/A",_xlfn.IFS(Table2[[#This Row],[Interaction_Count_Final]]&lt;=2,"Low",Table2[[#This Row],[Interaction_Count_Final]]&lt;=5,"Medium",Table2[[#This Row],[Interaction_Count_Final]]&gt;=6,"High",TRUE,"CHECK"))</f>
        <v>High</v>
      </c>
      <c r="X1004" t="b">
        <f t="shared" si="15"/>
        <v>1</v>
      </c>
      <c r="Y1004" t="b">
        <f>tbl_CleanLeads[[#This Row],[Response_Time_Hours]]&gt;24</f>
        <v>1</v>
      </c>
      <c r="Z1004" s="13" t="b">
        <f>tbl_CleanLeads[[#This Row],[Response_Time_Hours]]&gt;72</f>
        <v>0</v>
      </c>
      <c r="AA1004" s="13" t="b">
        <f>tbl_CleanLeads[[#This Row],[Status_Clean]]="Converted"</f>
        <v>0</v>
      </c>
    </row>
    <row r="1005" spans="1:27">
      <c r="A1005" t="s">
        <v>70</v>
      </c>
      <c r="B1005" t="s">
        <v>3078</v>
      </c>
      <c r="C1005" t="s">
        <v>3079</v>
      </c>
      <c r="D1005" t="s">
        <v>7303</v>
      </c>
      <c r="E1005" t="s">
        <v>254</v>
      </c>
      <c r="F1005" t="s">
        <v>193</v>
      </c>
      <c r="G1005" s="1">
        <v>45318</v>
      </c>
      <c r="H1005" s="8">
        <f>MONTH(tbl_CleanLeads[[#This Row],[Lead_Date_Final]])</f>
        <v>1</v>
      </c>
      <c r="I1005" t="s">
        <v>7317</v>
      </c>
      <c r="J1005" t="s">
        <v>7271</v>
      </c>
      <c r="K1005" t="s">
        <v>7284</v>
      </c>
      <c r="L1005">
        <f>WEEKDAY(tbl_CleanLeads[[#This Row],[Lead_Date_Final]],2)</f>
        <v>6</v>
      </c>
      <c r="M1005" t="s">
        <v>7278</v>
      </c>
      <c r="N1005">
        <v>71.7</v>
      </c>
      <c r="O1005" s="7">
        <v>3824.84</v>
      </c>
      <c r="P1005">
        <v>34</v>
      </c>
      <c r="Q1005" t="s">
        <v>7266</v>
      </c>
      <c r="R1005">
        <f>IF(UPPER(TRIM(Table2[[#This Row],[Status_Clean]]))="CONVERTED",1,0)</f>
        <v>0</v>
      </c>
      <c r="S1005">
        <f>IF(ISNUMBER(MATCH(UPPER(TRIM(Table2[[#This Row],[Status_Clean]])),{"CONTACTED","QUALIFIED","CONVERTED"},0)),1,0)</f>
        <v>0</v>
      </c>
      <c r="T1005" cm="1">
        <f t="array" ref="T1005">_xlfn.SWITCH(UPPER(TRIM(Table2[[#This Row],[Status_Clean]])),"NEW",1,"CONTACTED",2,"QUALIFIED",3,"CONVERTED",4,"LOST",5,99)</f>
        <v>1</v>
      </c>
      <c r="U1005" t="str" cm="1">
        <f t="array" ref="U1005">_xlfn.LET(_xlpm.x,IFERROR(VALUE(Table2[[#This Row],[Response_Time_Hours]]),""),IF(_xlpm.x="","CHECK",_xlfn.IFS(_xlpm.x&lt;=1,"Immediate",_xlpm.x&lt;=6,"Fast",_xlpm.x&lt;=24,"Moderate",_xlpm.x&gt;24,"Delayed")))</f>
        <v>Delayed</v>
      </c>
      <c r="V1005">
        <f>FLOOR(tbl_CleanLeads[[#This Row],[Response_Time_Hours]],6)</f>
        <v>66</v>
      </c>
      <c r="W1005" t="str" cm="1">
        <f t="array" ref="W1005">IF(Table2[[#This Row],[Interaction_Count_Final]]="","N/A",_xlfn.IFS(Table2[[#This Row],[Interaction_Count_Final]]&lt;=2,"Low",Table2[[#This Row],[Interaction_Count_Final]]&lt;=5,"Medium",Table2[[#This Row],[Interaction_Count_Final]]&gt;=6,"High",TRUE,"CHECK"))</f>
        <v>High</v>
      </c>
      <c r="X1005" t="b">
        <f t="shared" si="15"/>
        <v>1</v>
      </c>
      <c r="Y1005" t="b">
        <f>tbl_CleanLeads[[#This Row],[Response_Time_Hours]]&gt;24</f>
        <v>1</v>
      </c>
      <c r="Z1005" s="13" t="b">
        <f>tbl_CleanLeads[[#This Row],[Response_Time_Hours]]&gt;72</f>
        <v>0</v>
      </c>
      <c r="AA1005" s="13" t="b">
        <f>tbl_CleanLeads[[#This Row],[Status_Clean]]="Converted"</f>
        <v>0</v>
      </c>
    </row>
    <row r="1006" spans="1:27">
      <c r="A1006" t="s">
        <v>63</v>
      </c>
      <c r="B1006" t="s">
        <v>3080</v>
      </c>
      <c r="C1006" t="s">
        <v>3081</v>
      </c>
      <c r="D1006" t="s">
        <v>7258</v>
      </c>
      <c r="E1006" t="s">
        <v>792</v>
      </c>
      <c r="F1006" t="s">
        <v>250</v>
      </c>
      <c r="G1006" s="1">
        <v>45200</v>
      </c>
      <c r="H1006" s="8">
        <f>MONTH(tbl_CleanLeads[[#This Row],[Lead_Date_Final]])</f>
        <v>10</v>
      </c>
      <c r="I1006" t="s">
        <v>7270</v>
      </c>
      <c r="J1006" t="s">
        <v>7263</v>
      </c>
      <c r="K1006" t="s">
        <v>7264</v>
      </c>
      <c r="L1006">
        <f>WEEKDAY(tbl_CleanLeads[[#This Row],[Lead_Date_Final]],2)</f>
        <v>7</v>
      </c>
      <c r="M1006" t="s">
        <v>7293</v>
      </c>
      <c r="N1006">
        <v>2.4000000000000004</v>
      </c>
      <c r="O1006" s="7">
        <v>1733.39</v>
      </c>
      <c r="P1006">
        <v>15</v>
      </c>
      <c r="Q1006" t="s">
        <v>7289</v>
      </c>
      <c r="R1006">
        <f>IF(UPPER(TRIM(Table2[[#This Row],[Status_Clean]]))="CONVERTED",1,0)</f>
        <v>1</v>
      </c>
      <c r="S1006">
        <f>IF(ISNUMBER(MATCH(UPPER(TRIM(Table2[[#This Row],[Status_Clean]])),{"CONTACTED","QUALIFIED","CONVERTED"},0)),1,0)</f>
        <v>1</v>
      </c>
      <c r="T1006" cm="1">
        <f t="array" ref="T1006">_xlfn.SWITCH(UPPER(TRIM(Table2[[#This Row],[Status_Clean]])),"NEW",1,"CONTACTED",2,"QUALIFIED",3,"CONVERTED",4,"LOST",5,99)</f>
        <v>4</v>
      </c>
      <c r="U1006" t="str" cm="1">
        <f t="array" ref="U1006">_xlfn.LET(_xlpm.x,IFERROR(VALUE(Table2[[#This Row],[Response_Time_Hours]]),""),IF(_xlpm.x="","CHECK",_xlfn.IFS(_xlpm.x&lt;=1,"Immediate",_xlpm.x&lt;=6,"Fast",_xlpm.x&lt;=24,"Moderate",_xlpm.x&gt;24,"Delayed")))</f>
        <v>Fast</v>
      </c>
      <c r="V1006">
        <f>FLOOR(tbl_CleanLeads[[#This Row],[Response_Time_Hours]],6)</f>
        <v>0</v>
      </c>
      <c r="W1006" t="str" cm="1">
        <f t="array" ref="W1006">IF(Table2[[#This Row],[Interaction_Count_Final]]="","N/A",_xlfn.IFS(Table2[[#This Row],[Interaction_Count_Final]]&lt;=2,"Low",Table2[[#This Row],[Interaction_Count_Final]]&lt;=5,"Medium",Table2[[#This Row],[Interaction_Count_Final]]&gt;=6,"High",TRUE,"CHECK"))</f>
        <v>High</v>
      </c>
      <c r="X1006" t="b">
        <f t="shared" si="15"/>
        <v>1</v>
      </c>
      <c r="Y1006" t="b">
        <f>tbl_CleanLeads[[#This Row],[Response_Time_Hours]]&gt;24</f>
        <v>0</v>
      </c>
      <c r="Z1006" s="13" t="b">
        <f>tbl_CleanLeads[[#This Row],[Response_Time_Hours]]&gt;72</f>
        <v>0</v>
      </c>
      <c r="AA1006" s="13" t="b">
        <f>tbl_CleanLeads[[#This Row],[Status_Clean]]="Converted"</f>
        <v>1</v>
      </c>
    </row>
    <row r="1007" spans="1:27">
      <c r="A1007" t="s">
        <v>63</v>
      </c>
      <c r="B1007" t="s">
        <v>3082</v>
      </c>
      <c r="C1007" t="s">
        <v>3083</v>
      </c>
      <c r="D1007" t="s">
        <v>7268</v>
      </c>
      <c r="E1007" t="s">
        <v>469</v>
      </c>
      <c r="F1007" t="s">
        <v>125</v>
      </c>
      <c r="G1007" s="1">
        <v>45506</v>
      </c>
      <c r="H1007" s="8">
        <f>MONTH(tbl_CleanLeads[[#This Row],[Lead_Date_Final]])</f>
        <v>8</v>
      </c>
      <c r="I1007" t="s">
        <v>7310</v>
      </c>
      <c r="J1007" t="s">
        <v>7271</v>
      </c>
      <c r="K1007" t="s">
        <v>7288</v>
      </c>
      <c r="L1007">
        <f>WEEKDAY(tbl_CleanLeads[[#This Row],[Lead_Date_Final]],2)</f>
        <v>5</v>
      </c>
      <c r="M1007" t="s">
        <v>7312</v>
      </c>
      <c r="N1007">
        <v>14.399999999999999</v>
      </c>
      <c r="O1007" s="7">
        <v>4373.0600000000004</v>
      </c>
      <c r="P1007">
        <v>21</v>
      </c>
      <c r="Q1007" t="s">
        <v>7273</v>
      </c>
      <c r="R1007">
        <f>IF(UPPER(TRIM(Table2[[#This Row],[Status_Clean]]))="CONVERTED",1,0)</f>
        <v>0</v>
      </c>
      <c r="S1007">
        <f>IF(ISNUMBER(MATCH(UPPER(TRIM(Table2[[#This Row],[Status_Clean]])),{"CONTACTED","QUALIFIED","CONVERTED"},0)),1,0)</f>
        <v>1</v>
      </c>
      <c r="T1007" cm="1">
        <f t="array" ref="T1007">_xlfn.SWITCH(UPPER(TRIM(Table2[[#This Row],[Status_Clean]])),"NEW",1,"CONTACTED",2,"QUALIFIED",3,"CONVERTED",4,"LOST",5,99)</f>
        <v>2</v>
      </c>
      <c r="U1007" t="str" cm="1">
        <f t="array" ref="U1007">_xlfn.LET(_xlpm.x,IFERROR(VALUE(Table2[[#This Row],[Response_Time_Hours]]),""),IF(_xlpm.x="","CHECK",_xlfn.IFS(_xlpm.x&lt;=1,"Immediate",_xlpm.x&lt;=6,"Fast",_xlpm.x&lt;=24,"Moderate",_xlpm.x&gt;24,"Delayed")))</f>
        <v>Moderate</v>
      </c>
      <c r="V1007">
        <f>FLOOR(tbl_CleanLeads[[#This Row],[Response_Time_Hours]],6)</f>
        <v>12</v>
      </c>
      <c r="W1007" t="str" cm="1">
        <f t="array" ref="W1007">IF(Table2[[#This Row],[Interaction_Count_Final]]="","N/A",_xlfn.IFS(Table2[[#This Row],[Interaction_Count_Final]]&lt;=2,"Low",Table2[[#This Row],[Interaction_Count_Final]]&lt;=5,"Medium",Table2[[#This Row],[Interaction_Count_Final]]&gt;=6,"High",TRUE,"CHECK"))</f>
        <v>High</v>
      </c>
      <c r="X1007" t="b">
        <f t="shared" si="15"/>
        <v>1</v>
      </c>
      <c r="Y1007" t="b">
        <f>tbl_CleanLeads[[#This Row],[Response_Time_Hours]]&gt;24</f>
        <v>0</v>
      </c>
      <c r="Z1007" s="13" t="b">
        <f>tbl_CleanLeads[[#This Row],[Response_Time_Hours]]&gt;72</f>
        <v>0</v>
      </c>
      <c r="AA1007" s="13" t="b">
        <f>tbl_CleanLeads[[#This Row],[Status_Clean]]="Converted"</f>
        <v>0</v>
      </c>
    </row>
    <row r="1008" spans="1:27">
      <c r="A1008" t="s">
        <v>70</v>
      </c>
      <c r="B1008" t="s">
        <v>3085</v>
      </c>
      <c r="C1008" t="s">
        <v>3086</v>
      </c>
      <c r="D1008" t="s">
        <v>7280</v>
      </c>
      <c r="E1008" t="s">
        <v>222</v>
      </c>
      <c r="F1008" t="s">
        <v>250</v>
      </c>
      <c r="G1008" s="1">
        <v>45596</v>
      </c>
      <c r="H1008" s="8">
        <f>MONTH(tbl_CleanLeads[[#This Row],[Lead_Date_Final]])</f>
        <v>10</v>
      </c>
      <c r="I1008" t="s">
        <v>7270</v>
      </c>
      <c r="J1008" t="s">
        <v>7271</v>
      </c>
      <c r="K1008" t="s">
        <v>7264</v>
      </c>
      <c r="L1008">
        <f>WEEKDAY(tbl_CleanLeads[[#This Row],[Lead_Date_Final]],2)</f>
        <v>4</v>
      </c>
      <c r="M1008" t="s">
        <v>7285</v>
      </c>
      <c r="N1008">
        <v>19</v>
      </c>
      <c r="O1008" s="7">
        <v>1927.23</v>
      </c>
      <c r="P1008">
        <v>6</v>
      </c>
      <c r="Q1008" t="s">
        <v>7289</v>
      </c>
      <c r="R1008">
        <f>IF(UPPER(TRIM(Table2[[#This Row],[Status_Clean]]))="CONVERTED",1,0)</f>
        <v>1</v>
      </c>
      <c r="S1008">
        <f>IF(ISNUMBER(MATCH(UPPER(TRIM(Table2[[#This Row],[Status_Clean]])),{"CONTACTED","QUALIFIED","CONVERTED"},0)),1,0)</f>
        <v>1</v>
      </c>
      <c r="T1008" cm="1">
        <f t="array" ref="T1008">_xlfn.SWITCH(UPPER(TRIM(Table2[[#This Row],[Status_Clean]])),"NEW",1,"CONTACTED",2,"QUALIFIED",3,"CONVERTED",4,"LOST",5,99)</f>
        <v>4</v>
      </c>
      <c r="U1008" t="str" cm="1">
        <f t="array" ref="U1008">_xlfn.LET(_xlpm.x,IFERROR(VALUE(Table2[[#This Row],[Response_Time_Hours]]),""),IF(_xlpm.x="","CHECK",_xlfn.IFS(_xlpm.x&lt;=1,"Immediate",_xlpm.x&lt;=6,"Fast",_xlpm.x&lt;=24,"Moderate",_xlpm.x&gt;24,"Delayed")))</f>
        <v>Moderate</v>
      </c>
      <c r="V1008">
        <f>FLOOR(tbl_CleanLeads[[#This Row],[Response_Time_Hours]],6)</f>
        <v>18</v>
      </c>
      <c r="W1008" t="str" cm="1">
        <f t="array" ref="W1008">IF(Table2[[#This Row],[Interaction_Count_Final]]="","N/A",_xlfn.IFS(Table2[[#This Row],[Interaction_Count_Final]]&lt;=2,"Low",Table2[[#This Row],[Interaction_Count_Final]]&lt;=5,"Medium",Table2[[#This Row],[Interaction_Count_Final]]&gt;=6,"High",TRUE,"CHECK"))</f>
        <v>High</v>
      </c>
      <c r="X1008" t="b">
        <f t="shared" si="15"/>
        <v>1</v>
      </c>
      <c r="Y1008" t="b">
        <f>tbl_CleanLeads[[#This Row],[Response_Time_Hours]]&gt;24</f>
        <v>0</v>
      </c>
      <c r="Z1008" s="13" t="b">
        <f>tbl_CleanLeads[[#This Row],[Response_Time_Hours]]&gt;72</f>
        <v>0</v>
      </c>
      <c r="AA1008" s="13" t="b">
        <f>tbl_CleanLeads[[#This Row],[Status_Clean]]="Converted"</f>
        <v>1</v>
      </c>
    </row>
    <row r="1009" spans="1:27">
      <c r="A1009" t="s">
        <v>63</v>
      </c>
      <c r="B1009" t="s">
        <v>3089</v>
      </c>
      <c r="C1009" t="s">
        <v>8107</v>
      </c>
      <c r="D1009" t="s">
        <v>7258</v>
      </c>
      <c r="E1009" t="s">
        <v>222</v>
      </c>
      <c r="F1009" t="s">
        <v>71</v>
      </c>
      <c r="G1009" s="1">
        <v>45368</v>
      </c>
      <c r="H1009" s="8">
        <f>MONTH(tbl_CleanLeads[[#This Row],[Lead_Date_Final]])</f>
        <v>3</v>
      </c>
      <c r="I1009" t="s">
        <v>7295</v>
      </c>
      <c r="J1009" t="s">
        <v>7271</v>
      </c>
      <c r="K1009" t="s">
        <v>7284</v>
      </c>
      <c r="L1009">
        <f>WEEKDAY(tbl_CleanLeads[[#This Row],[Lead_Date_Final]],2)</f>
        <v>7</v>
      </c>
      <c r="M1009" t="s">
        <v>7293</v>
      </c>
      <c r="N1009">
        <v>64</v>
      </c>
      <c r="O1009" s="7">
        <v>3175.68</v>
      </c>
      <c r="P1009">
        <v>9</v>
      </c>
      <c r="Q1009" t="s">
        <v>7266</v>
      </c>
      <c r="R1009">
        <f>IF(UPPER(TRIM(Table2[[#This Row],[Status_Clean]]))="CONVERTED",1,0)</f>
        <v>0</v>
      </c>
      <c r="S1009">
        <f>IF(ISNUMBER(MATCH(UPPER(TRIM(Table2[[#This Row],[Status_Clean]])),{"CONTACTED","QUALIFIED","CONVERTED"},0)),1,0)</f>
        <v>1</v>
      </c>
      <c r="T1009" cm="1">
        <f t="array" ref="T1009">_xlfn.SWITCH(UPPER(TRIM(Table2[[#This Row],[Status_Clean]])),"NEW",1,"CONTACTED",2,"QUALIFIED",3,"CONVERTED",4,"LOST",5,99)</f>
        <v>3</v>
      </c>
      <c r="U1009" t="str" cm="1">
        <f t="array" ref="U1009">_xlfn.LET(_xlpm.x,IFERROR(VALUE(Table2[[#This Row],[Response_Time_Hours]]),""),IF(_xlpm.x="","CHECK",_xlfn.IFS(_xlpm.x&lt;=1,"Immediate",_xlpm.x&lt;=6,"Fast",_xlpm.x&lt;=24,"Moderate",_xlpm.x&gt;24,"Delayed")))</f>
        <v>Delayed</v>
      </c>
      <c r="V1009">
        <f>FLOOR(tbl_CleanLeads[[#This Row],[Response_Time_Hours]],6)</f>
        <v>60</v>
      </c>
      <c r="W1009" t="str" cm="1">
        <f t="array" ref="W1009">IF(Table2[[#This Row],[Interaction_Count_Final]]="","N/A",_xlfn.IFS(Table2[[#This Row],[Interaction_Count_Final]]&lt;=2,"Low",Table2[[#This Row],[Interaction_Count_Final]]&lt;=5,"Medium",Table2[[#This Row],[Interaction_Count_Final]]&gt;=6,"High",TRUE,"CHECK"))</f>
        <v>High</v>
      </c>
      <c r="X1009" t="b">
        <f t="shared" si="15"/>
        <v>1</v>
      </c>
      <c r="Y1009" t="b">
        <f>tbl_CleanLeads[[#This Row],[Response_Time_Hours]]&gt;24</f>
        <v>1</v>
      </c>
      <c r="Z1009" s="13" t="b">
        <f>tbl_CleanLeads[[#This Row],[Response_Time_Hours]]&gt;72</f>
        <v>0</v>
      </c>
      <c r="AA1009" s="13" t="b">
        <f>tbl_CleanLeads[[#This Row],[Status_Clean]]="Converted"</f>
        <v>0</v>
      </c>
    </row>
    <row r="1010" spans="1:27">
      <c r="A1010" t="s">
        <v>102</v>
      </c>
      <c r="B1010" t="s">
        <v>3092</v>
      </c>
      <c r="C1010" t="s">
        <v>3093</v>
      </c>
      <c r="D1010" t="s">
        <v>7303</v>
      </c>
      <c r="E1010" t="s">
        <v>792</v>
      </c>
      <c r="F1010" t="s">
        <v>193</v>
      </c>
      <c r="G1010" s="1">
        <v>45171</v>
      </c>
      <c r="H1010" s="8">
        <f>MONTH(tbl_CleanLeads[[#This Row],[Lead_Date_Final]])</f>
        <v>9</v>
      </c>
      <c r="I1010" t="s">
        <v>7287</v>
      </c>
      <c r="J1010" t="s">
        <v>7263</v>
      </c>
      <c r="K1010" t="s">
        <v>7288</v>
      </c>
      <c r="L1010">
        <f>WEEKDAY(tbl_CleanLeads[[#This Row],[Lead_Date_Final]],2)</f>
        <v>6</v>
      </c>
      <c r="M1010" t="s">
        <v>7278</v>
      </c>
      <c r="N1010">
        <v>9.6000000000000014</v>
      </c>
      <c r="O1010" s="7">
        <v>4544.03</v>
      </c>
      <c r="P1010">
        <v>1</v>
      </c>
      <c r="Q1010" t="s">
        <v>7273</v>
      </c>
      <c r="R1010">
        <f>IF(UPPER(TRIM(Table2[[#This Row],[Status_Clean]]))="CONVERTED",1,0)</f>
        <v>0</v>
      </c>
      <c r="S1010">
        <f>IF(ISNUMBER(MATCH(UPPER(TRIM(Table2[[#This Row],[Status_Clean]])),{"CONTACTED","QUALIFIED","CONVERTED"},0)),1,0)</f>
        <v>0</v>
      </c>
      <c r="T1010" cm="1">
        <f t="array" ref="T1010">_xlfn.SWITCH(UPPER(TRIM(Table2[[#This Row],[Status_Clean]])),"NEW",1,"CONTACTED",2,"QUALIFIED",3,"CONVERTED",4,"LOST",5,99)</f>
        <v>1</v>
      </c>
      <c r="U1010" t="str" cm="1">
        <f t="array" ref="U1010">_xlfn.LET(_xlpm.x,IFERROR(VALUE(Table2[[#This Row],[Response_Time_Hours]]),""),IF(_xlpm.x="","CHECK",_xlfn.IFS(_xlpm.x&lt;=1,"Immediate",_xlpm.x&lt;=6,"Fast",_xlpm.x&lt;=24,"Moderate",_xlpm.x&gt;24,"Delayed")))</f>
        <v>Moderate</v>
      </c>
      <c r="V1010">
        <f>FLOOR(tbl_CleanLeads[[#This Row],[Response_Time_Hours]],6)</f>
        <v>6</v>
      </c>
      <c r="W1010" t="str" cm="1">
        <f t="array" ref="W1010">IF(Table2[[#This Row],[Interaction_Count_Final]]="","N/A",_xlfn.IFS(Table2[[#This Row],[Interaction_Count_Final]]&lt;=2,"Low",Table2[[#This Row],[Interaction_Count_Final]]&lt;=5,"Medium",Table2[[#This Row],[Interaction_Count_Final]]&gt;=6,"High",TRUE,"CHECK"))</f>
        <v>Low</v>
      </c>
      <c r="X1010" t="b">
        <f t="shared" si="15"/>
        <v>1</v>
      </c>
      <c r="Y1010" t="b">
        <f>tbl_CleanLeads[[#This Row],[Response_Time_Hours]]&gt;24</f>
        <v>0</v>
      </c>
      <c r="Z1010" s="13" t="b">
        <f>tbl_CleanLeads[[#This Row],[Response_Time_Hours]]&gt;72</f>
        <v>0</v>
      </c>
      <c r="AA1010" s="13" t="b">
        <f>tbl_CleanLeads[[#This Row],[Status_Clean]]="Converted"</f>
        <v>0</v>
      </c>
    </row>
    <row r="1011" spans="1:27">
      <c r="A1011" t="s">
        <v>90</v>
      </c>
      <c r="B1011" t="s">
        <v>3094</v>
      </c>
      <c r="C1011" t="s">
        <v>3095</v>
      </c>
      <c r="D1011" t="s">
        <v>7268</v>
      </c>
      <c r="E1011" t="s">
        <v>106</v>
      </c>
      <c r="F1011" t="s">
        <v>125</v>
      </c>
      <c r="G1011" s="1">
        <v>45593</v>
      </c>
      <c r="H1011" s="8">
        <f>MONTH(tbl_CleanLeads[[#This Row],[Lead_Date_Final]])</f>
        <v>10</v>
      </c>
      <c r="I1011" t="s">
        <v>7270</v>
      </c>
      <c r="J1011" t="s">
        <v>7271</v>
      </c>
      <c r="K1011" t="s">
        <v>7264</v>
      </c>
      <c r="L1011">
        <f>WEEKDAY(tbl_CleanLeads[[#This Row],[Lead_Date_Final]],2)</f>
        <v>1</v>
      </c>
      <c r="M1011" t="s">
        <v>7298</v>
      </c>
      <c r="N1011">
        <v>41</v>
      </c>
      <c r="O1011" s="7">
        <v>4934.59</v>
      </c>
      <c r="P1011">
        <v>10</v>
      </c>
      <c r="Q1011" t="s">
        <v>7273</v>
      </c>
      <c r="R1011">
        <f>IF(UPPER(TRIM(Table2[[#This Row],[Status_Clean]]))="CONVERTED",1,0)</f>
        <v>0</v>
      </c>
      <c r="S1011">
        <f>IF(ISNUMBER(MATCH(UPPER(TRIM(Table2[[#This Row],[Status_Clean]])),{"CONTACTED","QUALIFIED","CONVERTED"},0)),1,0)</f>
        <v>1</v>
      </c>
      <c r="T1011" cm="1">
        <f t="array" ref="T1011">_xlfn.SWITCH(UPPER(TRIM(Table2[[#This Row],[Status_Clean]])),"NEW",1,"CONTACTED",2,"QUALIFIED",3,"CONVERTED",4,"LOST",5,99)</f>
        <v>2</v>
      </c>
      <c r="U1011" t="str" cm="1">
        <f t="array" ref="U1011">_xlfn.LET(_xlpm.x,IFERROR(VALUE(Table2[[#This Row],[Response_Time_Hours]]),""),IF(_xlpm.x="","CHECK",_xlfn.IFS(_xlpm.x&lt;=1,"Immediate",_xlpm.x&lt;=6,"Fast",_xlpm.x&lt;=24,"Moderate",_xlpm.x&gt;24,"Delayed")))</f>
        <v>Delayed</v>
      </c>
      <c r="V1011">
        <f>FLOOR(tbl_CleanLeads[[#This Row],[Response_Time_Hours]],6)</f>
        <v>36</v>
      </c>
      <c r="W1011" t="str" cm="1">
        <f t="array" ref="W1011">IF(Table2[[#This Row],[Interaction_Count_Final]]="","N/A",_xlfn.IFS(Table2[[#This Row],[Interaction_Count_Final]]&lt;=2,"Low",Table2[[#This Row],[Interaction_Count_Final]]&lt;=5,"Medium",Table2[[#This Row],[Interaction_Count_Final]]&gt;=6,"High",TRUE,"CHECK"))</f>
        <v>High</v>
      </c>
      <c r="X1011" t="b">
        <f t="shared" si="15"/>
        <v>1</v>
      </c>
      <c r="Y1011" t="b">
        <f>tbl_CleanLeads[[#This Row],[Response_Time_Hours]]&gt;24</f>
        <v>1</v>
      </c>
      <c r="Z1011" s="13" t="b">
        <f>tbl_CleanLeads[[#This Row],[Response_Time_Hours]]&gt;72</f>
        <v>0</v>
      </c>
      <c r="AA1011" s="13" t="b">
        <f>tbl_CleanLeads[[#This Row],[Status_Clean]]="Converted"</f>
        <v>0</v>
      </c>
    </row>
    <row r="1012" spans="1:27">
      <c r="A1012" t="s">
        <v>70</v>
      </c>
      <c r="B1012" t="s">
        <v>3096</v>
      </c>
      <c r="C1012" t="s">
        <v>3097</v>
      </c>
      <c r="D1012" t="s">
        <v>7274</v>
      </c>
      <c r="E1012" t="s">
        <v>106</v>
      </c>
      <c r="F1012" t="s">
        <v>125</v>
      </c>
      <c r="G1012" s="1">
        <v>45362</v>
      </c>
      <c r="H1012" s="8">
        <f>MONTH(tbl_CleanLeads[[#This Row],[Lead_Date_Final]])</f>
        <v>3</v>
      </c>
      <c r="I1012" t="s">
        <v>7295</v>
      </c>
      <c r="J1012" t="s">
        <v>7271</v>
      </c>
      <c r="K1012" t="s">
        <v>7284</v>
      </c>
      <c r="L1012">
        <f>WEEKDAY(tbl_CleanLeads[[#This Row],[Lead_Date_Final]],2)</f>
        <v>1</v>
      </c>
      <c r="M1012" t="s">
        <v>7298</v>
      </c>
      <c r="N1012">
        <v>40</v>
      </c>
      <c r="O1012" s="7">
        <v>1220.95</v>
      </c>
      <c r="P1012">
        <v>15</v>
      </c>
      <c r="Q1012" t="s">
        <v>7289</v>
      </c>
      <c r="R1012">
        <f>IF(UPPER(TRIM(Table2[[#This Row],[Status_Clean]]))="CONVERTED",1,0)</f>
        <v>0</v>
      </c>
      <c r="S1012">
        <f>IF(ISNUMBER(MATCH(UPPER(TRIM(Table2[[#This Row],[Status_Clean]])),{"CONTACTED","QUALIFIED","CONVERTED"},0)),1,0)</f>
        <v>1</v>
      </c>
      <c r="T1012" cm="1">
        <f t="array" ref="T1012">_xlfn.SWITCH(UPPER(TRIM(Table2[[#This Row],[Status_Clean]])),"NEW",1,"CONTACTED",2,"QUALIFIED",3,"CONVERTED",4,"LOST",5,99)</f>
        <v>2</v>
      </c>
      <c r="U1012" t="str" cm="1">
        <f t="array" ref="U1012">_xlfn.LET(_xlpm.x,IFERROR(VALUE(Table2[[#This Row],[Response_Time_Hours]]),""),IF(_xlpm.x="","CHECK",_xlfn.IFS(_xlpm.x&lt;=1,"Immediate",_xlpm.x&lt;=6,"Fast",_xlpm.x&lt;=24,"Moderate",_xlpm.x&gt;24,"Delayed")))</f>
        <v>Delayed</v>
      </c>
      <c r="V1012">
        <f>FLOOR(tbl_CleanLeads[[#This Row],[Response_Time_Hours]],6)</f>
        <v>36</v>
      </c>
      <c r="W1012" t="str" cm="1">
        <f t="array" ref="W1012">IF(Table2[[#This Row],[Interaction_Count_Final]]="","N/A",_xlfn.IFS(Table2[[#This Row],[Interaction_Count_Final]]&lt;=2,"Low",Table2[[#This Row],[Interaction_Count_Final]]&lt;=5,"Medium",Table2[[#This Row],[Interaction_Count_Final]]&gt;=6,"High",TRUE,"CHECK"))</f>
        <v>High</v>
      </c>
      <c r="X1012" t="b">
        <f t="shared" si="15"/>
        <v>1</v>
      </c>
      <c r="Y1012" t="b">
        <f>tbl_CleanLeads[[#This Row],[Response_Time_Hours]]&gt;24</f>
        <v>1</v>
      </c>
      <c r="Z1012" s="13" t="b">
        <f>tbl_CleanLeads[[#This Row],[Response_Time_Hours]]&gt;72</f>
        <v>0</v>
      </c>
      <c r="AA1012" s="13" t="b">
        <f>tbl_CleanLeads[[#This Row],[Status_Clean]]="Converted"</f>
        <v>0</v>
      </c>
    </row>
    <row r="1013" spans="1:27">
      <c r="A1013" t="s">
        <v>63</v>
      </c>
      <c r="B1013" t="s">
        <v>3099</v>
      </c>
      <c r="C1013" t="s">
        <v>3100</v>
      </c>
      <c r="D1013" t="s">
        <v>7258</v>
      </c>
      <c r="E1013" t="s">
        <v>222</v>
      </c>
      <c r="F1013" t="s">
        <v>173</v>
      </c>
      <c r="G1013" s="1">
        <v>45365</v>
      </c>
      <c r="H1013" s="8">
        <f>MONTH(tbl_CleanLeads[[#This Row],[Lead_Date_Final]])</f>
        <v>3</v>
      </c>
      <c r="I1013" t="s">
        <v>7295</v>
      </c>
      <c r="J1013" t="s">
        <v>7271</v>
      </c>
      <c r="K1013" t="s">
        <v>7284</v>
      </c>
      <c r="L1013">
        <f>WEEKDAY(tbl_CleanLeads[[#This Row],[Lead_Date_Final]],2)</f>
        <v>4</v>
      </c>
      <c r="M1013" t="s">
        <v>7285</v>
      </c>
      <c r="N1013">
        <v>3</v>
      </c>
      <c r="O1013" s="7">
        <v>4025.25</v>
      </c>
      <c r="P1013">
        <v>48</v>
      </c>
      <c r="Q1013" t="s">
        <v>7273</v>
      </c>
      <c r="R1013">
        <f>IF(UPPER(TRIM(Table2[[#This Row],[Status_Clean]]))="CONVERTED",1,0)</f>
        <v>0</v>
      </c>
      <c r="S1013">
        <f>IF(ISNUMBER(MATCH(UPPER(TRIM(Table2[[#This Row],[Status_Clean]])),{"CONTACTED","QUALIFIED","CONVERTED"},0)),1,0)</f>
        <v>0</v>
      </c>
      <c r="T1013" cm="1">
        <f t="array" ref="T1013">_xlfn.SWITCH(UPPER(TRIM(Table2[[#This Row],[Status_Clean]])),"NEW",1,"CONTACTED",2,"QUALIFIED",3,"CONVERTED",4,"LOST",5,99)</f>
        <v>5</v>
      </c>
      <c r="U1013" t="str" cm="1">
        <f t="array" ref="U1013">_xlfn.LET(_xlpm.x,IFERROR(VALUE(Table2[[#This Row],[Response_Time_Hours]]),""),IF(_xlpm.x="","CHECK",_xlfn.IFS(_xlpm.x&lt;=1,"Immediate",_xlpm.x&lt;=6,"Fast",_xlpm.x&lt;=24,"Moderate",_xlpm.x&gt;24,"Delayed")))</f>
        <v>Fast</v>
      </c>
      <c r="V1013">
        <f>FLOOR(tbl_CleanLeads[[#This Row],[Response_Time_Hours]],6)</f>
        <v>0</v>
      </c>
      <c r="W1013" t="str" cm="1">
        <f t="array" ref="W1013">IF(Table2[[#This Row],[Interaction_Count_Final]]="","N/A",_xlfn.IFS(Table2[[#This Row],[Interaction_Count_Final]]&lt;=2,"Low",Table2[[#This Row],[Interaction_Count_Final]]&lt;=5,"Medium",Table2[[#This Row],[Interaction_Count_Final]]&gt;=6,"High",TRUE,"CHECK"))</f>
        <v>High</v>
      </c>
      <c r="X1013" t="b">
        <f t="shared" si="15"/>
        <v>1</v>
      </c>
      <c r="Y1013" t="b">
        <f>tbl_CleanLeads[[#This Row],[Response_Time_Hours]]&gt;24</f>
        <v>0</v>
      </c>
      <c r="Z1013" s="13" t="b">
        <f>tbl_CleanLeads[[#This Row],[Response_Time_Hours]]&gt;72</f>
        <v>0</v>
      </c>
      <c r="AA1013" s="13" t="b">
        <f>tbl_CleanLeads[[#This Row],[Status_Clean]]="Converted"</f>
        <v>0</v>
      </c>
    </row>
    <row r="1014" spans="1:27">
      <c r="A1014" t="s">
        <v>70</v>
      </c>
      <c r="B1014" t="s">
        <v>3102</v>
      </c>
      <c r="C1014" t="s">
        <v>3103</v>
      </c>
      <c r="D1014" t="s">
        <v>7274</v>
      </c>
      <c r="E1014" t="s">
        <v>1356</v>
      </c>
      <c r="F1014" t="s">
        <v>193</v>
      </c>
      <c r="G1014" s="1">
        <v>45546</v>
      </c>
      <c r="H1014" s="8">
        <f>MONTH(tbl_CleanLeads[[#This Row],[Lead_Date_Final]])</f>
        <v>9</v>
      </c>
      <c r="I1014" t="s">
        <v>7287</v>
      </c>
      <c r="J1014" t="s">
        <v>7271</v>
      </c>
      <c r="K1014" t="s">
        <v>7288</v>
      </c>
      <c r="L1014">
        <f>WEEKDAY(tbl_CleanLeads[[#This Row],[Lead_Date_Final]],2)</f>
        <v>3</v>
      </c>
      <c r="M1014" t="s">
        <v>7272</v>
      </c>
      <c r="N1014">
        <v>40.799999999999997</v>
      </c>
      <c r="O1014" s="7">
        <v>4040.66</v>
      </c>
      <c r="P1014">
        <v>2</v>
      </c>
      <c r="Q1014" t="s">
        <v>7273</v>
      </c>
      <c r="R1014">
        <f>IF(UPPER(TRIM(Table2[[#This Row],[Status_Clean]]))="CONVERTED",1,0)</f>
        <v>0</v>
      </c>
      <c r="S1014">
        <f>IF(ISNUMBER(MATCH(UPPER(TRIM(Table2[[#This Row],[Status_Clean]])),{"CONTACTED","QUALIFIED","CONVERTED"},0)),1,0)</f>
        <v>0</v>
      </c>
      <c r="T1014" cm="1">
        <f t="array" ref="T1014">_xlfn.SWITCH(UPPER(TRIM(Table2[[#This Row],[Status_Clean]])),"NEW",1,"CONTACTED",2,"QUALIFIED",3,"CONVERTED",4,"LOST",5,99)</f>
        <v>1</v>
      </c>
      <c r="U1014" t="str" cm="1">
        <f t="array" ref="U1014">_xlfn.LET(_xlpm.x,IFERROR(VALUE(Table2[[#This Row],[Response_Time_Hours]]),""),IF(_xlpm.x="","CHECK",_xlfn.IFS(_xlpm.x&lt;=1,"Immediate",_xlpm.x&lt;=6,"Fast",_xlpm.x&lt;=24,"Moderate",_xlpm.x&gt;24,"Delayed")))</f>
        <v>Delayed</v>
      </c>
      <c r="V1014">
        <f>FLOOR(tbl_CleanLeads[[#This Row],[Response_Time_Hours]],6)</f>
        <v>36</v>
      </c>
      <c r="W1014" t="str" cm="1">
        <f t="array" ref="W1014">IF(Table2[[#This Row],[Interaction_Count_Final]]="","N/A",_xlfn.IFS(Table2[[#This Row],[Interaction_Count_Final]]&lt;=2,"Low",Table2[[#This Row],[Interaction_Count_Final]]&lt;=5,"Medium",Table2[[#This Row],[Interaction_Count_Final]]&gt;=6,"High",TRUE,"CHECK"))</f>
        <v>Low</v>
      </c>
      <c r="X1014" t="b">
        <f t="shared" si="15"/>
        <v>1</v>
      </c>
      <c r="Y1014" t="b">
        <f>tbl_CleanLeads[[#This Row],[Response_Time_Hours]]&gt;24</f>
        <v>1</v>
      </c>
      <c r="Z1014" s="13" t="b">
        <f>tbl_CleanLeads[[#This Row],[Response_Time_Hours]]&gt;72</f>
        <v>0</v>
      </c>
      <c r="AA1014" s="13" t="b">
        <f>tbl_CleanLeads[[#This Row],[Status_Clean]]="Converted"</f>
        <v>0</v>
      </c>
    </row>
    <row r="1015" spans="1:27">
      <c r="A1015" t="s">
        <v>90</v>
      </c>
      <c r="B1015" t="s">
        <v>3106</v>
      </c>
      <c r="C1015" t="s">
        <v>3107</v>
      </c>
      <c r="D1015" t="s">
        <v>7258</v>
      </c>
      <c r="E1015" t="s">
        <v>447</v>
      </c>
      <c r="F1015" t="s">
        <v>71</v>
      </c>
      <c r="G1015" s="1">
        <v>45402</v>
      </c>
      <c r="H1015" s="8">
        <f>MONTH(tbl_CleanLeads[[#This Row],[Lead_Date_Final]])</f>
        <v>4</v>
      </c>
      <c r="I1015" t="s">
        <v>7297</v>
      </c>
      <c r="J1015" t="s">
        <v>7271</v>
      </c>
      <c r="K1015" t="s">
        <v>7277</v>
      </c>
      <c r="L1015">
        <f>WEEKDAY(tbl_CleanLeads[[#This Row],[Lead_Date_Final]],2)</f>
        <v>6</v>
      </c>
      <c r="M1015" t="s">
        <v>7278</v>
      </c>
      <c r="N1015">
        <v>30.7</v>
      </c>
      <c r="O1015" s="7">
        <v>2131.6799999999998</v>
      </c>
      <c r="P1015">
        <v>18</v>
      </c>
      <c r="Q1015" t="s">
        <v>7266</v>
      </c>
      <c r="R1015">
        <f>IF(UPPER(TRIM(Table2[[#This Row],[Status_Clean]]))="CONVERTED",1,0)</f>
        <v>0</v>
      </c>
      <c r="S1015">
        <f>IF(ISNUMBER(MATCH(UPPER(TRIM(Table2[[#This Row],[Status_Clean]])),{"CONTACTED","QUALIFIED","CONVERTED"},0)),1,0)</f>
        <v>1</v>
      </c>
      <c r="T1015" cm="1">
        <f t="array" ref="T1015">_xlfn.SWITCH(UPPER(TRIM(Table2[[#This Row],[Status_Clean]])),"NEW",1,"CONTACTED",2,"QUALIFIED",3,"CONVERTED",4,"LOST",5,99)</f>
        <v>3</v>
      </c>
      <c r="U1015" t="str" cm="1">
        <f t="array" ref="U1015">_xlfn.LET(_xlpm.x,IFERROR(VALUE(Table2[[#This Row],[Response_Time_Hours]]),""),IF(_xlpm.x="","CHECK",_xlfn.IFS(_xlpm.x&lt;=1,"Immediate",_xlpm.x&lt;=6,"Fast",_xlpm.x&lt;=24,"Moderate",_xlpm.x&gt;24,"Delayed")))</f>
        <v>Delayed</v>
      </c>
      <c r="V1015">
        <f>FLOOR(tbl_CleanLeads[[#This Row],[Response_Time_Hours]],6)</f>
        <v>30</v>
      </c>
      <c r="W1015" t="str" cm="1">
        <f t="array" ref="W1015">IF(Table2[[#This Row],[Interaction_Count_Final]]="","N/A",_xlfn.IFS(Table2[[#This Row],[Interaction_Count_Final]]&lt;=2,"Low",Table2[[#This Row],[Interaction_Count_Final]]&lt;=5,"Medium",Table2[[#This Row],[Interaction_Count_Final]]&gt;=6,"High",TRUE,"CHECK"))</f>
        <v>High</v>
      </c>
      <c r="X1015" t="b">
        <f t="shared" si="15"/>
        <v>1</v>
      </c>
      <c r="Y1015" t="b">
        <f>tbl_CleanLeads[[#This Row],[Response_Time_Hours]]&gt;24</f>
        <v>1</v>
      </c>
      <c r="Z1015" s="13" t="b">
        <f>tbl_CleanLeads[[#This Row],[Response_Time_Hours]]&gt;72</f>
        <v>0</v>
      </c>
      <c r="AA1015" s="13" t="b">
        <f>tbl_CleanLeads[[#This Row],[Status_Clean]]="Converted"</f>
        <v>0</v>
      </c>
    </row>
    <row r="1016" spans="1:27">
      <c r="A1016" t="s">
        <v>63</v>
      </c>
      <c r="B1016" t="s">
        <v>3109</v>
      </c>
      <c r="C1016" t="s">
        <v>8113</v>
      </c>
      <c r="D1016" t="s">
        <v>7268</v>
      </c>
      <c r="E1016" t="s">
        <v>447</v>
      </c>
      <c r="F1016" t="s">
        <v>125</v>
      </c>
      <c r="G1016" s="1">
        <v>45061</v>
      </c>
      <c r="H1016" s="8">
        <f>MONTH(tbl_CleanLeads[[#This Row],[Lead_Date_Final]])</f>
        <v>5</v>
      </c>
      <c r="I1016" t="s">
        <v>7314</v>
      </c>
      <c r="J1016" t="s">
        <v>7263</v>
      </c>
      <c r="K1016" t="s">
        <v>7277</v>
      </c>
      <c r="L1016">
        <f>WEEKDAY(tbl_CleanLeads[[#This Row],[Lead_Date_Final]],2)</f>
        <v>1</v>
      </c>
      <c r="M1016" t="s">
        <v>7298</v>
      </c>
      <c r="N1016">
        <v>17.5</v>
      </c>
      <c r="O1016" s="7">
        <v>2247.96</v>
      </c>
      <c r="P1016">
        <v>3</v>
      </c>
      <c r="Q1016" t="s">
        <v>7266</v>
      </c>
      <c r="R1016">
        <f>IF(UPPER(TRIM(Table2[[#This Row],[Status_Clean]]))="CONVERTED",1,0)</f>
        <v>0</v>
      </c>
      <c r="S1016">
        <f>IF(ISNUMBER(MATCH(UPPER(TRIM(Table2[[#This Row],[Status_Clean]])),{"CONTACTED","QUALIFIED","CONVERTED"},0)),1,0)</f>
        <v>1</v>
      </c>
      <c r="T1016" cm="1">
        <f t="array" ref="T1016">_xlfn.SWITCH(UPPER(TRIM(Table2[[#This Row],[Status_Clean]])),"NEW",1,"CONTACTED",2,"QUALIFIED",3,"CONVERTED",4,"LOST",5,99)</f>
        <v>2</v>
      </c>
      <c r="U1016" t="str" cm="1">
        <f t="array" ref="U1016">_xlfn.LET(_xlpm.x,IFERROR(VALUE(Table2[[#This Row],[Response_Time_Hours]]),""),IF(_xlpm.x="","CHECK",_xlfn.IFS(_xlpm.x&lt;=1,"Immediate",_xlpm.x&lt;=6,"Fast",_xlpm.x&lt;=24,"Moderate",_xlpm.x&gt;24,"Delayed")))</f>
        <v>Moderate</v>
      </c>
      <c r="V1016">
        <f>FLOOR(tbl_CleanLeads[[#This Row],[Response_Time_Hours]],6)</f>
        <v>12</v>
      </c>
      <c r="W1016" t="str" cm="1">
        <f t="array" ref="W1016">IF(Table2[[#This Row],[Interaction_Count_Final]]="","N/A",_xlfn.IFS(Table2[[#This Row],[Interaction_Count_Final]]&lt;=2,"Low",Table2[[#This Row],[Interaction_Count_Final]]&lt;=5,"Medium",Table2[[#This Row],[Interaction_Count_Final]]&gt;=6,"High",TRUE,"CHECK"))</f>
        <v>Medium</v>
      </c>
      <c r="X1016" t="b">
        <f t="shared" si="15"/>
        <v>1</v>
      </c>
      <c r="Y1016" t="b">
        <f>tbl_CleanLeads[[#This Row],[Response_Time_Hours]]&gt;24</f>
        <v>0</v>
      </c>
      <c r="Z1016" s="13" t="b">
        <f>tbl_CleanLeads[[#This Row],[Response_Time_Hours]]&gt;72</f>
        <v>0</v>
      </c>
      <c r="AA1016" s="13" t="b">
        <f>tbl_CleanLeads[[#This Row],[Status_Clean]]="Converted"</f>
        <v>0</v>
      </c>
    </row>
    <row r="1017" spans="1:27">
      <c r="A1017" t="s">
        <v>90</v>
      </c>
      <c r="B1017" t="s">
        <v>3112</v>
      </c>
      <c r="C1017" t="s">
        <v>3113</v>
      </c>
      <c r="D1017" t="s">
        <v>7280</v>
      </c>
      <c r="E1017" t="s">
        <v>263</v>
      </c>
      <c r="F1017" t="s">
        <v>125</v>
      </c>
      <c r="G1017" s="1">
        <v>45501</v>
      </c>
      <c r="H1017" s="8">
        <f>MONTH(tbl_CleanLeads[[#This Row],[Lead_Date_Final]])</f>
        <v>7</v>
      </c>
      <c r="I1017" t="s">
        <v>7305</v>
      </c>
      <c r="J1017" t="s">
        <v>7271</v>
      </c>
      <c r="K1017" t="s">
        <v>7288</v>
      </c>
      <c r="L1017">
        <f>WEEKDAY(tbl_CleanLeads[[#This Row],[Lead_Date_Final]],2)</f>
        <v>7</v>
      </c>
      <c r="M1017" t="s">
        <v>7293</v>
      </c>
      <c r="N1017">
        <v>51</v>
      </c>
      <c r="O1017" s="7">
        <v>2967.53</v>
      </c>
      <c r="P1017">
        <v>25</v>
      </c>
      <c r="Q1017" t="s">
        <v>7266</v>
      </c>
      <c r="R1017">
        <f>IF(UPPER(TRIM(Table2[[#This Row],[Status_Clean]]))="CONVERTED",1,0)</f>
        <v>0</v>
      </c>
      <c r="S1017">
        <f>IF(ISNUMBER(MATCH(UPPER(TRIM(Table2[[#This Row],[Status_Clean]])),{"CONTACTED","QUALIFIED","CONVERTED"},0)),1,0)</f>
        <v>1</v>
      </c>
      <c r="T1017" cm="1">
        <f t="array" ref="T1017">_xlfn.SWITCH(UPPER(TRIM(Table2[[#This Row],[Status_Clean]])),"NEW",1,"CONTACTED",2,"QUALIFIED",3,"CONVERTED",4,"LOST",5,99)</f>
        <v>2</v>
      </c>
      <c r="U1017" t="str" cm="1">
        <f t="array" ref="U1017">_xlfn.LET(_xlpm.x,IFERROR(VALUE(Table2[[#This Row],[Response_Time_Hours]]),""),IF(_xlpm.x="","CHECK",_xlfn.IFS(_xlpm.x&lt;=1,"Immediate",_xlpm.x&lt;=6,"Fast",_xlpm.x&lt;=24,"Moderate",_xlpm.x&gt;24,"Delayed")))</f>
        <v>Delayed</v>
      </c>
      <c r="V1017">
        <f>FLOOR(tbl_CleanLeads[[#This Row],[Response_Time_Hours]],6)</f>
        <v>48</v>
      </c>
      <c r="W1017" t="str" cm="1">
        <f t="array" ref="W1017">IF(Table2[[#This Row],[Interaction_Count_Final]]="","N/A",_xlfn.IFS(Table2[[#This Row],[Interaction_Count_Final]]&lt;=2,"Low",Table2[[#This Row],[Interaction_Count_Final]]&lt;=5,"Medium",Table2[[#This Row],[Interaction_Count_Final]]&gt;=6,"High",TRUE,"CHECK"))</f>
        <v>High</v>
      </c>
      <c r="X1017" t="b">
        <f t="shared" si="15"/>
        <v>1</v>
      </c>
      <c r="Y1017" t="b">
        <f>tbl_CleanLeads[[#This Row],[Response_Time_Hours]]&gt;24</f>
        <v>1</v>
      </c>
      <c r="Z1017" s="13" t="b">
        <f>tbl_CleanLeads[[#This Row],[Response_Time_Hours]]&gt;72</f>
        <v>0</v>
      </c>
      <c r="AA1017" s="13" t="b">
        <f>tbl_CleanLeads[[#This Row],[Status_Clean]]="Converted"</f>
        <v>0</v>
      </c>
    </row>
    <row r="1018" spans="1:27">
      <c r="A1018" t="s">
        <v>102</v>
      </c>
      <c r="B1018" t="s">
        <v>3115</v>
      </c>
      <c r="C1018" t="s">
        <v>3116</v>
      </c>
      <c r="D1018" t="s">
        <v>7274</v>
      </c>
      <c r="E1018" t="s">
        <v>69</v>
      </c>
      <c r="F1018" t="s">
        <v>125</v>
      </c>
      <c r="G1018" s="1">
        <v>45382</v>
      </c>
      <c r="H1018" s="8">
        <f>MONTH(tbl_CleanLeads[[#This Row],[Lead_Date_Final]])</f>
        <v>3</v>
      </c>
      <c r="I1018" t="s">
        <v>7295</v>
      </c>
      <c r="J1018" t="s">
        <v>7271</v>
      </c>
      <c r="K1018" t="s">
        <v>7284</v>
      </c>
      <c r="L1018">
        <f>WEEKDAY(tbl_CleanLeads[[#This Row],[Lead_Date_Final]],2)</f>
        <v>7</v>
      </c>
      <c r="M1018" t="s">
        <v>7293</v>
      </c>
      <c r="N1018">
        <v>62.3</v>
      </c>
      <c r="O1018" s="7">
        <v>3497.58</v>
      </c>
      <c r="P1018">
        <v>8</v>
      </c>
      <c r="Q1018" t="s">
        <v>7266</v>
      </c>
      <c r="R1018">
        <f>IF(UPPER(TRIM(Table2[[#This Row],[Status_Clean]]))="CONVERTED",1,0)</f>
        <v>0</v>
      </c>
      <c r="S1018">
        <f>IF(ISNUMBER(MATCH(UPPER(TRIM(Table2[[#This Row],[Status_Clean]])),{"CONTACTED","QUALIFIED","CONVERTED"},0)),1,0)</f>
        <v>1</v>
      </c>
      <c r="T1018" cm="1">
        <f t="array" ref="T1018">_xlfn.SWITCH(UPPER(TRIM(Table2[[#This Row],[Status_Clean]])),"NEW",1,"CONTACTED",2,"QUALIFIED",3,"CONVERTED",4,"LOST",5,99)</f>
        <v>2</v>
      </c>
      <c r="U1018" t="str" cm="1">
        <f t="array" ref="U1018">_xlfn.LET(_xlpm.x,IFERROR(VALUE(Table2[[#This Row],[Response_Time_Hours]]),""),IF(_xlpm.x="","CHECK",_xlfn.IFS(_xlpm.x&lt;=1,"Immediate",_xlpm.x&lt;=6,"Fast",_xlpm.x&lt;=24,"Moderate",_xlpm.x&gt;24,"Delayed")))</f>
        <v>Delayed</v>
      </c>
      <c r="V1018">
        <f>FLOOR(tbl_CleanLeads[[#This Row],[Response_Time_Hours]],6)</f>
        <v>60</v>
      </c>
      <c r="W1018" t="str" cm="1">
        <f t="array" ref="W1018">IF(Table2[[#This Row],[Interaction_Count_Final]]="","N/A",_xlfn.IFS(Table2[[#This Row],[Interaction_Count_Final]]&lt;=2,"Low",Table2[[#This Row],[Interaction_Count_Final]]&lt;=5,"Medium",Table2[[#This Row],[Interaction_Count_Final]]&gt;=6,"High",TRUE,"CHECK"))</f>
        <v>High</v>
      </c>
      <c r="X1018" t="b">
        <f t="shared" si="15"/>
        <v>1</v>
      </c>
      <c r="Y1018" t="b">
        <f>tbl_CleanLeads[[#This Row],[Response_Time_Hours]]&gt;24</f>
        <v>1</v>
      </c>
      <c r="Z1018" s="13" t="b">
        <f>tbl_CleanLeads[[#This Row],[Response_Time_Hours]]&gt;72</f>
        <v>0</v>
      </c>
      <c r="AA1018" s="13" t="b">
        <f>tbl_CleanLeads[[#This Row],[Status_Clean]]="Converted"</f>
        <v>0</v>
      </c>
    </row>
    <row r="1019" spans="1:27">
      <c r="A1019" t="s">
        <v>70</v>
      </c>
      <c r="B1019" t="s">
        <v>3119</v>
      </c>
      <c r="C1019" t="s">
        <v>3120</v>
      </c>
      <c r="D1019" t="s">
        <v>7274</v>
      </c>
      <c r="E1019" t="s">
        <v>7308</v>
      </c>
      <c r="F1019" t="s">
        <v>125</v>
      </c>
      <c r="G1019" s="1">
        <v>45404</v>
      </c>
      <c r="H1019" s="8">
        <f>MONTH(tbl_CleanLeads[[#This Row],[Lead_Date_Final]])</f>
        <v>4</v>
      </c>
      <c r="I1019" t="s">
        <v>7297</v>
      </c>
      <c r="J1019" t="s">
        <v>7271</v>
      </c>
      <c r="K1019" t="s">
        <v>7277</v>
      </c>
      <c r="L1019">
        <f>WEEKDAY(tbl_CleanLeads[[#This Row],[Lead_Date_Final]],2)</f>
        <v>1</v>
      </c>
      <c r="M1019" t="s">
        <v>7298</v>
      </c>
      <c r="N1019">
        <v>45</v>
      </c>
      <c r="O1019" s="7">
        <v>2197.98</v>
      </c>
      <c r="P1019">
        <v>32</v>
      </c>
      <c r="Q1019" t="s">
        <v>7266</v>
      </c>
      <c r="R1019">
        <f>IF(UPPER(TRIM(Table2[[#This Row],[Status_Clean]]))="CONVERTED",1,0)</f>
        <v>0</v>
      </c>
      <c r="S1019">
        <f>IF(ISNUMBER(MATCH(UPPER(TRIM(Table2[[#This Row],[Status_Clean]])),{"CONTACTED","QUALIFIED","CONVERTED"},0)),1,0)</f>
        <v>1</v>
      </c>
      <c r="T1019" cm="1">
        <f t="array" ref="T1019">_xlfn.SWITCH(UPPER(TRIM(Table2[[#This Row],[Status_Clean]])),"NEW",1,"CONTACTED",2,"QUALIFIED",3,"CONVERTED",4,"LOST",5,99)</f>
        <v>2</v>
      </c>
      <c r="U1019" t="str" cm="1">
        <f t="array" ref="U1019">_xlfn.LET(_xlpm.x,IFERROR(VALUE(Table2[[#This Row],[Response_Time_Hours]]),""),IF(_xlpm.x="","CHECK",_xlfn.IFS(_xlpm.x&lt;=1,"Immediate",_xlpm.x&lt;=6,"Fast",_xlpm.x&lt;=24,"Moderate",_xlpm.x&gt;24,"Delayed")))</f>
        <v>Delayed</v>
      </c>
      <c r="V1019">
        <f>FLOOR(tbl_CleanLeads[[#This Row],[Response_Time_Hours]],6)</f>
        <v>42</v>
      </c>
      <c r="W1019" t="str" cm="1">
        <f t="array" ref="W1019">IF(Table2[[#This Row],[Interaction_Count_Final]]="","N/A",_xlfn.IFS(Table2[[#This Row],[Interaction_Count_Final]]&lt;=2,"Low",Table2[[#This Row],[Interaction_Count_Final]]&lt;=5,"Medium",Table2[[#This Row],[Interaction_Count_Final]]&gt;=6,"High",TRUE,"CHECK"))</f>
        <v>High</v>
      </c>
      <c r="X1019" t="b">
        <f t="shared" si="15"/>
        <v>1</v>
      </c>
      <c r="Y1019" t="b">
        <f>tbl_CleanLeads[[#This Row],[Response_Time_Hours]]&gt;24</f>
        <v>1</v>
      </c>
      <c r="Z1019" s="13" t="b">
        <f>tbl_CleanLeads[[#This Row],[Response_Time_Hours]]&gt;72</f>
        <v>0</v>
      </c>
      <c r="AA1019" s="13" t="b">
        <f>tbl_CleanLeads[[#This Row],[Status_Clean]]="Converted"</f>
        <v>0</v>
      </c>
    </row>
    <row r="1020" spans="1:27">
      <c r="A1020" t="s">
        <v>90</v>
      </c>
      <c r="B1020" t="s">
        <v>3121</v>
      </c>
      <c r="C1020" t="s">
        <v>8118</v>
      </c>
      <c r="D1020" t="s">
        <v>7258</v>
      </c>
      <c r="E1020" t="s">
        <v>222</v>
      </c>
      <c r="F1020" t="s">
        <v>193</v>
      </c>
      <c r="G1020" s="1">
        <v>45520</v>
      </c>
      <c r="H1020" s="8">
        <f>MONTH(tbl_CleanLeads[[#This Row],[Lead_Date_Final]])</f>
        <v>8</v>
      </c>
      <c r="I1020" t="s">
        <v>7310</v>
      </c>
      <c r="J1020" t="s">
        <v>7271</v>
      </c>
      <c r="K1020" t="s">
        <v>7288</v>
      </c>
      <c r="L1020">
        <f>WEEKDAY(tbl_CleanLeads[[#This Row],[Lead_Date_Final]],2)</f>
        <v>5</v>
      </c>
      <c r="M1020" t="s">
        <v>7312</v>
      </c>
      <c r="N1020">
        <v>62.400000000000006</v>
      </c>
      <c r="O1020" s="7">
        <v>1785.97</v>
      </c>
      <c r="P1020">
        <v>43</v>
      </c>
      <c r="Q1020" t="s">
        <v>7289</v>
      </c>
      <c r="R1020">
        <f>IF(UPPER(TRIM(Table2[[#This Row],[Status_Clean]]))="CONVERTED",1,0)</f>
        <v>0</v>
      </c>
      <c r="S1020">
        <f>IF(ISNUMBER(MATCH(UPPER(TRIM(Table2[[#This Row],[Status_Clean]])),{"CONTACTED","QUALIFIED","CONVERTED"},0)),1,0)</f>
        <v>0</v>
      </c>
      <c r="T1020" cm="1">
        <f t="array" ref="T1020">_xlfn.SWITCH(UPPER(TRIM(Table2[[#This Row],[Status_Clean]])),"NEW",1,"CONTACTED",2,"QUALIFIED",3,"CONVERTED",4,"LOST",5,99)</f>
        <v>1</v>
      </c>
      <c r="U1020" t="str" cm="1">
        <f t="array" ref="U1020">_xlfn.LET(_xlpm.x,IFERROR(VALUE(Table2[[#This Row],[Response_Time_Hours]]),""),IF(_xlpm.x="","CHECK",_xlfn.IFS(_xlpm.x&lt;=1,"Immediate",_xlpm.x&lt;=6,"Fast",_xlpm.x&lt;=24,"Moderate",_xlpm.x&gt;24,"Delayed")))</f>
        <v>Delayed</v>
      </c>
      <c r="V1020">
        <f>FLOOR(tbl_CleanLeads[[#This Row],[Response_Time_Hours]],6)</f>
        <v>60</v>
      </c>
      <c r="W1020" t="str" cm="1">
        <f t="array" ref="W1020">IF(Table2[[#This Row],[Interaction_Count_Final]]="","N/A",_xlfn.IFS(Table2[[#This Row],[Interaction_Count_Final]]&lt;=2,"Low",Table2[[#This Row],[Interaction_Count_Final]]&lt;=5,"Medium",Table2[[#This Row],[Interaction_Count_Final]]&gt;=6,"High",TRUE,"CHECK"))</f>
        <v>High</v>
      </c>
      <c r="X1020" t="b">
        <f t="shared" si="15"/>
        <v>1</v>
      </c>
      <c r="Y1020" t="b">
        <f>tbl_CleanLeads[[#This Row],[Response_Time_Hours]]&gt;24</f>
        <v>1</v>
      </c>
      <c r="Z1020" s="13" t="b">
        <f>tbl_CleanLeads[[#This Row],[Response_Time_Hours]]&gt;72</f>
        <v>0</v>
      </c>
      <c r="AA1020" s="13" t="b">
        <f>tbl_CleanLeads[[#This Row],[Status_Clean]]="Converted"</f>
        <v>0</v>
      </c>
    </row>
    <row r="1021" spans="1:27">
      <c r="A1021" t="s">
        <v>70</v>
      </c>
      <c r="B1021" t="s">
        <v>3123</v>
      </c>
      <c r="C1021" t="s">
        <v>3124</v>
      </c>
      <c r="D1021" t="s">
        <v>7303</v>
      </c>
      <c r="E1021" t="s">
        <v>311</v>
      </c>
      <c r="F1021" t="s">
        <v>71</v>
      </c>
      <c r="G1021" s="1">
        <v>45338</v>
      </c>
      <c r="H1021" s="8">
        <f>MONTH(tbl_CleanLeads[[#This Row],[Lead_Date_Final]])</f>
        <v>2</v>
      </c>
      <c r="I1021" t="s">
        <v>7283</v>
      </c>
      <c r="J1021" t="s">
        <v>7271</v>
      </c>
      <c r="K1021" t="s">
        <v>7284</v>
      </c>
      <c r="L1021">
        <f>WEEKDAY(tbl_CleanLeads[[#This Row],[Lead_Date_Final]],2)</f>
        <v>5</v>
      </c>
      <c r="M1021" t="s">
        <v>7312</v>
      </c>
      <c r="N1021">
        <v>69.5</v>
      </c>
      <c r="O1021" s="7">
        <v>3764.09</v>
      </c>
      <c r="P1021">
        <v>4</v>
      </c>
      <c r="Q1021" t="s">
        <v>7266</v>
      </c>
      <c r="R1021">
        <f>IF(UPPER(TRIM(Table2[[#This Row],[Status_Clean]]))="CONVERTED",1,0)</f>
        <v>0</v>
      </c>
      <c r="S1021">
        <f>IF(ISNUMBER(MATCH(UPPER(TRIM(Table2[[#This Row],[Status_Clean]])),{"CONTACTED","QUALIFIED","CONVERTED"},0)),1,0)</f>
        <v>1</v>
      </c>
      <c r="T1021" cm="1">
        <f t="array" ref="T1021">_xlfn.SWITCH(UPPER(TRIM(Table2[[#This Row],[Status_Clean]])),"NEW",1,"CONTACTED",2,"QUALIFIED",3,"CONVERTED",4,"LOST",5,99)</f>
        <v>3</v>
      </c>
      <c r="U1021" t="str" cm="1">
        <f t="array" ref="U1021">_xlfn.LET(_xlpm.x,IFERROR(VALUE(Table2[[#This Row],[Response_Time_Hours]]),""),IF(_xlpm.x="","CHECK",_xlfn.IFS(_xlpm.x&lt;=1,"Immediate",_xlpm.x&lt;=6,"Fast",_xlpm.x&lt;=24,"Moderate",_xlpm.x&gt;24,"Delayed")))</f>
        <v>Delayed</v>
      </c>
      <c r="V1021">
        <f>FLOOR(tbl_CleanLeads[[#This Row],[Response_Time_Hours]],6)</f>
        <v>66</v>
      </c>
      <c r="W1021" t="str" cm="1">
        <f t="array" ref="W1021">IF(Table2[[#This Row],[Interaction_Count_Final]]="","N/A",_xlfn.IFS(Table2[[#This Row],[Interaction_Count_Final]]&lt;=2,"Low",Table2[[#This Row],[Interaction_Count_Final]]&lt;=5,"Medium",Table2[[#This Row],[Interaction_Count_Final]]&gt;=6,"High",TRUE,"CHECK"))</f>
        <v>Medium</v>
      </c>
      <c r="X1021" t="b">
        <f t="shared" si="15"/>
        <v>1</v>
      </c>
      <c r="Y1021" t="b">
        <f>tbl_CleanLeads[[#This Row],[Response_Time_Hours]]&gt;24</f>
        <v>1</v>
      </c>
      <c r="Z1021" s="13" t="b">
        <f>tbl_CleanLeads[[#This Row],[Response_Time_Hours]]&gt;72</f>
        <v>0</v>
      </c>
      <c r="AA1021" s="13" t="b">
        <f>tbl_CleanLeads[[#This Row],[Status_Clean]]="Converted"</f>
        <v>0</v>
      </c>
    </row>
    <row r="1022" spans="1:27">
      <c r="A1022" t="s">
        <v>102</v>
      </c>
      <c r="B1022" t="s">
        <v>3126</v>
      </c>
      <c r="C1022" t="s">
        <v>3127</v>
      </c>
      <c r="D1022" t="s">
        <v>7268</v>
      </c>
      <c r="E1022" t="s">
        <v>447</v>
      </c>
      <c r="F1022" t="s">
        <v>125</v>
      </c>
      <c r="G1022" s="1">
        <v>45005</v>
      </c>
      <c r="H1022" s="8">
        <f>MONTH(tbl_CleanLeads[[#This Row],[Lead_Date_Final]])</f>
        <v>3</v>
      </c>
      <c r="I1022" t="s">
        <v>7295</v>
      </c>
      <c r="J1022" t="s">
        <v>7263</v>
      </c>
      <c r="K1022" t="s">
        <v>7284</v>
      </c>
      <c r="L1022">
        <f>WEEKDAY(tbl_CleanLeads[[#This Row],[Lead_Date_Final]],2)</f>
        <v>1</v>
      </c>
      <c r="M1022" t="s">
        <v>7298</v>
      </c>
      <c r="N1022">
        <v>55</v>
      </c>
      <c r="O1022" s="7">
        <v>3630.58</v>
      </c>
      <c r="P1022">
        <v>1</v>
      </c>
      <c r="Q1022" t="s">
        <v>7266</v>
      </c>
      <c r="R1022">
        <f>IF(UPPER(TRIM(Table2[[#This Row],[Status_Clean]]))="CONVERTED",1,0)</f>
        <v>0</v>
      </c>
      <c r="S1022">
        <f>IF(ISNUMBER(MATCH(UPPER(TRIM(Table2[[#This Row],[Status_Clean]])),{"CONTACTED","QUALIFIED","CONVERTED"},0)),1,0)</f>
        <v>1</v>
      </c>
      <c r="T1022" cm="1">
        <f t="array" ref="T1022">_xlfn.SWITCH(UPPER(TRIM(Table2[[#This Row],[Status_Clean]])),"NEW",1,"CONTACTED",2,"QUALIFIED",3,"CONVERTED",4,"LOST",5,99)</f>
        <v>2</v>
      </c>
      <c r="U1022" t="str" cm="1">
        <f t="array" ref="U1022">_xlfn.LET(_xlpm.x,IFERROR(VALUE(Table2[[#This Row],[Response_Time_Hours]]),""),IF(_xlpm.x="","CHECK",_xlfn.IFS(_xlpm.x&lt;=1,"Immediate",_xlpm.x&lt;=6,"Fast",_xlpm.x&lt;=24,"Moderate",_xlpm.x&gt;24,"Delayed")))</f>
        <v>Delayed</v>
      </c>
      <c r="V1022">
        <f>FLOOR(tbl_CleanLeads[[#This Row],[Response_Time_Hours]],6)</f>
        <v>54</v>
      </c>
      <c r="W1022" t="str" cm="1">
        <f t="array" ref="W1022">IF(Table2[[#This Row],[Interaction_Count_Final]]="","N/A",_xlfn.IFS(Table2[[#This Row],[Interaction_Count_Final]]&lt;=2,"Low",Table2[[#This Row],[Interaction_Count_Final]]&lt;=5,"Medium",Table2[[#This Row],[Interaction_Count_Final]]&gt;=6,"High",TRUE,"CHECK"))</f>
        <v>Low</v>
      </c>
      <c r="X1022" t="b">
        <f t="shared" si="15"/>
        <v>1</v>
      </c>
      <c r="Y1022" t="b">
        <f>tbl_CleanLeads[[#This Row],[Response_Time_Hours]]&gt;24</f>
        <v>1</v>
      </c>
      <c r="Z1022" s="13" t="b">
        <f>tbl_CleanLeads[[#This Row],[Response_Time_Hours]]&gt;72</f>
        <v>0</v>
      </c>
      <c r="AA1022" s="13" t="b">
        <f>tbl_CleanLeads[[#This Row],[Status_Clean]]="Converted"</f>
        <v>0</v>
      </c>
    </row>
    <row r="1023" spans="1:27">
      <c r="A1023" t="s">
        <v>70</v>
      </c>
      <c r="B1023" t="s">
        <v>3130</v>
      </c>
      <c r="C1023" t="s">
        <v>3131</v>
      </c>
      <c r="D1023" t="s">
        <v>7258</v>
      </c>
      <c r="E1023" t="s">
        <v>1356</v>
      </c>
      <c r="F1023" t="s">
        <v>71</v>
      </c>
      <c r="G1023" s="1">
        <v>45498</v>
      </c>
      <c r="H1023" s="8">
        <f>MONTH(tbl_CleanLeads[[#This Row],[Lead_Date_Final]])</f>
        <v>7</v>
      </c>
      <c r="I1023" t="s">
        <v>7305</v>
      </c>
      <c r="J1023" t="s">
        <v>7271</v>
      </c>
      <c r="K1023" t="s">
        <v>7288</v>
      </c>
      <c r="L1023">
        <f>WEEKDAY(tbl_CleanLeads[[#This Row],[Lead_Date_Final]],2)</f>
        <v>4</v>
      </c>
      <c r="M1023" t="s">
        <v>7285</v>
      </c>
      <c r="N1023">
        <v>38</v>
      </c>
      <c r="O1023" s="7">
        <v>3707.47</v>
      </c>
      <c r="P1023">
        <v>46</v>
      </c>
      <c r="Q1023" t="s">
        <v>7266</v>
      </c>
      <c r="R1023">
        <f>IF(UPPER(TRIM(Table2[[#This Row],[Status_Clean]]))="CONVERTED",1,0)</f>
        <v>0</v>
      </c>
      <c r="S1023">
        <f>IF(ISNUMBER(MATCH(UPPER(TRIM(Table2[[#This Row],[Status_Clean]])),{"CONTACTED","QUALIFIED","CONVERTED"},0)),1,0)</f>
        <v>1</v>
      </c>
      <c r="T1023" cm="1">
        <f t="array" ref="T1023">_xlfn.SWITCH(UPPER(TRIM(Table2[[#This Row],[Status_Clean]])),"NEW",1,"CONTACTED",2,"QUALIFIED",3,"CONVERTED",4,"LOST",5,99)</f>
        <v>3</v>
      </c>
      <c r="U1023" t="str" cm="1">
        <f t="array" ref="U1023">_xlfn.LET(_xlpm.x,IFERROR(VALUE(Table2[[#This Row],[Response_Time_Hours]]),""),IF(_xlpm.x="","CHECK",_xlfn.IFS(_xlpm.x&lt;=1,"Immediate",_xlpm.x&lt;=6,"Fast",_xlpm.x&lt;=24,"Moderate",_xlpm.x&gt;24,"Delayed")))</f>
        <v>Delayed</v>
      </c>
      <c r="V1023">
        <f>FLOOR(tbl_CleanLeads[[#This Row],[Response_Time_Hours]],6)</f>
        <v>36</v>
      </c>
      <c r="W1023" t="str" cm="1">
        <f t="array" ref="W1023">IF(Table2[[#This Row],[Interaction_Count_Final]]="","N/A",_xlfn.IFS(Table2[[#This Row],[Interaction_Count_Final]]&lt;=2,"Low",Table2[[#This Row],[Interaction_Count_Final]]&lt;=5,"Medium",Table2[[#This Row],[Interaction_Count_Final]]&gt;=6,"High",TRUE,"CHECK"))</f>
        <v>High</v>
      </c>
      <c r="X1023" t="b">
        <f t="shared" si="15"/>
        <v>1</v>
      </c>
      <c r="Y1023" t="b">
        <f>tbl_CleanLeads[[#This Row],[Response_Time_Hours]]&gt;24</f>
        <v>1</v>
      </c>
      <c r="Z1023" s="13" t="b">
        <f>tbl_CleanLeads[[#This Row],[Response_Time_Hours]]&gt;72</f>
        <v>0</v>
      </c>
      <c r="AA1023" s="13" t="b">
        <f>tbl_CleanLeads[[#This Row],[Status_Clean]]="Converted"</f>
        <v>0</v>
      </c>
    </row>
    <row r="1024" spans="1:27">
      <c r="A1024" t="s">
        <v>63</v>
      </c>
      <c r="B1024" t="s">
        <v>3132</v>
      </c>
      <c r="C1024" t="s">
        <v>3133</v>
      </c>
      <c r="D1024" t="s">
        <v>7303</v>
      </c>
      <c r="E1024" t="s">
        <v>473</v>
      </c>
      <c r="F1024" t="s">
        <v>193</v>
      </c>
      <c r="G1024" s="1">
        <v>45098</v>
      </c>
      <c r="H1024" s="8">
        <f>MONTH(tbl_CleanLeads[[#This Row],[Lead_Date_Final]])</f>
        <v>6</v>
      </c>
      <c r="I1024" t="s">
        <v>7276</v>
      </c>
      <c r="J1024" t="s">
        <v>7263</v>
      </c>
      <c r="K1024" t="s">
        <v>7277</v>
      </c>
      <c r="L1024">
        <f>WEEKDAY(tbl_CleanLeads[[#This Row],[Lead_Date_Final]],2)</f>
        <v>3</v>
      </c>
      <c r="M1024" t="s">
        <v>7272</v>
      </c>
      <c r="N1024">
        <v>30.5</v>
      </c>
      <c r="O1024" s="7">
        <v>4455.32</v>
      </c>
      <c r="P1024">
        <v>45</v>
      </c>
      <c r="Q1024" t="s">
        <v>7273</v>
      </c>
      <c r="R1024">
        <f>IF(UPPER(TRIM(Table2[[#This Row],[Status_Clean]]))="CONVERTED",1,0)</f>
        <v>0</v>
      </c>
      <c r="S1024">
        <f>IF(ISNUMBER(MATCH(UPPER(TRIM(Table2[[#This Row],[Status_Clean]])),{"CONTACTED","QUALIFIED","CONVERTED"},0)),1,0)</f>
        <v>0</v>
      </c>
      <c r="T1024" cm="1">
        <f t="array" ref="T1024">_xlfn.SWITCH(UPPER(TRIM(Table2[[#This Row],[Status_Clean]])),"NEW",1,"CONTACTED",2,"QUALIFIED",3,"CONVERTED",4,"LOST",5,99)</f>
        <v>1</v>
      </c>
      <c r="U1024" t="str" cm="1">
        <f t="array" ref="U1024">_xlfn.LET(_xlpm.x,IFERROR(VALUE(Table2[[#This Row],[Response_Time_Hours]]),""),IF(_xlpm.x="","CHECK",_xlfn.IFS(_xlpm.x&lt;=1,"Immediate",_xlpm.x&lt;=6,"Fast",_xlpm.x&lt;=24,"Moderate",_xlpm.x&gt;24,"Delayed")))</f>
        <v>Delayed</v>
      </c>
      <c r="V1024">
        <f>FLOOR(tbl_CleanLeads[[#This Row],[Response_Time_Hours]],6)</f>
        <v>30</v>
      </c>
      <c r="W1024" t="str" cm="1">
        <f t="array" ref="W1024">IF(Table2[[#This Row],[Interaction_Count_Final]]="","N/A",_xlfn.IFS(Table2[[#This Row],[Interaction_Count_Final]]&lt;=2,"Low",Table2[[#This Row],[Interaction_Count_Final]]&lt;=5,"Medium",Table2[[#This Row],[Interaction_Count_Final]]&gt;=6,"High",TRUE,"CHECK"))</f>
        <v>High</v>
      </c>
      <c r="X1024" t="b">
        <f t="shared" si="15"/>
        <v>1</v>
      </c>
      <c r="Y1024" t="b">
        <f>tbl_CleanLeads[[#This Row],[Response_Time_Hours]]&gt;24</f>
        <v>1</v>
      </c>
      <c r="Z1024" s="13" t="b">
        <f>tbl_CleanLeads[[#This Row],[Response_Time_Hours]]&gt;72</f>
        <v>0</v>
      </c>
      <c r="AA1024" s="13" t="b">
        <f>tbl_CleanLeads[[#This Row],[Status_Clean]]="Converted"</f>
        <v>0</v>
      </c>
    </row>
    <row r="1025" spans="1:27">
      <c r="A1025" t="s">
        <v>70</v>
      </c>
      <c r="B1025" t="s">
        <v>3136</v>
      </c>
      <c r="C1025" t="s">
        <v>3137</v>
      </c>
      <c r="D1025" t="s">
        <v>7268</v>
      </c>
      <c r="E1025" t="s">
        <v>469</v>
      </c>
      <c r="F1025" t="s">
        <v>71</v>
      </c>
      <c r="G1025" s="1">
        <v>45042</v>
      </c>
      <c r="H1025" s="8">
        <f>MONTH(tbl_CleanLeads[[#This Row],[Lead_Date_Final]])</f>
        <v>4</v>
      </c>
      <c r="I1025" t="s">
        <v>7297</v>
      </c>
      <c r="J1025" t="s">
        <v>7263</v>
      </c>
      <c r="K1025" t="s">
        <v>7277</v>
      </c>
      <c r="L1025">
        <f>WEEKDAY(tbl_CleanLeads[[#This Row],[Lead_Date_Final]],2)</f>
        <v>3</v>
      </c>
      <c r="M1025" t="s">
        <v>7272</v>
      </c>
      <c r="N1025">
        <v>2</v>
      </c>
      <c r="O1025" s="7">
        <v>2155.62</v>
      </c>
      <c r="P1025">
        <v>24</v>
      </c>
      <c r="Q1025" t="s">
        <v>7266</v>
      </c>
      <c r="R1025">
        <f>IF(UPPER(TRIM(Table2[[#This Row],[Status_Clean]]))="CONVERTED",1,0)</f>
        <v>0</v>
      </c>
      <c r="S1025">
        <f>IF(ISNUMBER(MATCH(UPPER(TRIM(Table2[[#This Row],[Status_Clean]])),{"CONTACTED","QUALIFIED","CONVERTED"},0)),1,0)</f>
        <v>1</v>
      </c>
      <c r="T1025" cm="1">
        <f t="array" ref="T1025">_xlfn.SWITCH(UPPER(TRIM(Table2[[#This Row],[Status_Clean]])),"NEW",1,"CONTACTED",2,"QUALIFIED",3,"CONVERTED",4,"LOST",5,99)</f>
        <v>3</v>
      </c>
      <c r="U1025" t="str" cm="1">
        <f t="array" ref="U1025">_xlfn.LET(_xlpm.x,IFERROR(VALUE(Table2[[#This Row],[Response_Time_Hours]]),""),IF(_xlpm.x="","CHECK",_xlfn.IFS(_xlpm.x&lt;=1,"Immediate",_xlpm.x&lt;=6,"Fast",_xlpm.x&lt;=24,"Moderate",_xlpm.x&gt;24,"Delayed")))</f>
        <v>Fast</v>
      </c>
      <c r="V1025">
        <f>FLOOR(tbl_CleanLeads[[#This Row],[Response_Time_Hours]],6)</f>
        <v>0</v>
      </c>
      <c r="W1025" t="str" cm="1">
        <f t="array" ref="W1025">IF(Table2[[#This Row],[Interaction_Count_Final]]="","N/A",_xlfn.IFS(Table2[[#This Row],[Interaction_Count_Final]]&lt;=2,"Low",Table2[[#This Row],[Interaction_Count_Final]]&lt;=5,"Medium",Table2[[#This Row],[Interaction_Count_Final]]&gt;=6,"High",TRUE,"CHECK"))</f>
        <v>High</v>
      </c>
      <c r="X1025" t="b">
        <f t="shared" si="15"/>
        <v>1</v>
      </c>
      <c r="Y1025" t="b">
        <f>tbl_CleanLeads[[#This Row],[Response_Time_Hours]]&gt;24</f>
        <v>0</v>
      </c>
      <c r="Z1025" s="13" t="b">
        <f>tbl_CleanLeads[[#This Row],[Response_Time_Hours]]&gt;72</f>
        <v>0</v>
      </c>
      <c r="AA1025" s="13" t="b">
        <f>tbl_CleanLeads[[#This Row],[Status_Clean]]="Converted"</f>
        <v>0</v>
      </c>
    </row>
    <row r="1026" spans="1:27">
      <c r="A1026" t="s">
        <v>102</v>
      </c>
      <c r="B1026" t="s">
        <v>3139</v>
      </c>
      <c r="C1026" t="s">
        <v>3140</v>
      </c>
      <c r="D1026" t="s">
        <v>7303</v>
      </c>
      <c r="E1026" t="s">
        <v>447</v>
      </c>
      <c r="F1026" t="s">
        <v>125</v>
      </c>
      <c r="G1026" s="1">
        <v>45022</v>
      </c>
      <c r="H1026" s="8">
        <f>MONTH(tbl_CleanLeads[[#This Row],[Lead_Date_Final]])</f>
        <v>4</v>
      </c>
      <c r="I1026" t="s">
        <v>7297</v>
      </c>
      <c r="J1026" t="s">
        <v>7263</v>
      </c>
      <c r="K1026" t="s">
        <v>7277</v>
      </c>
      <c r="L1026">
        <f>WEEKDAY(tbl_CleanLeads[[#This Row],[Lead_Date_Final]],2)</f>
        <v>4</v>
      </c>
      <c r="M1026" t="s">
        <v>7285</v>
      </c>
      <c r="N1026">
        <v>48</v>
      </c>
      <c r="O1026" s="7">
        <v>2894.39</v>
      </c>
      <c r="P1026">
        <v>26</v>
      </c>
      <c r="Q1026" t="s">
        <v>7266</v>
      </c>
      <c r="R1026">
        <f>IF(UPPER(TRIM(Table2[[#This Row],[Status_Clean]]))="CONVERTED",1,0)</f>
        <v>0</v>
      </c>
      <c r="S1026">
        <f>IF(ISNUMBER(MATCH(UPPER(TRIM(Table2[[#This Row],[Status_Clean]])),{"CONTACTED","QUALIFIED","CONVERTED"},0)),1,0)</f>
        <v>1</v>
      </c>
      <c r="T1026" cm="1">
        <f t="array" ref="T1026">_xlfn.SWITCH(UPPER(TRIM(Table2[[#This Row],[Status_Clean]])),"NEW",1,"CONTACTED",2,"QUALIFIED",3,"CONVERTED",4,"LOST",5,99)</f>
        <v>2</v>
      </c>
      <c r="U1026" t="str" cm="1">
        <f t="array" ref="U1026">_xlfn.LET(_xlpm.x,IFERROR(VALUE(Table2[[#This Row],[Response_Time_Hours]]),""),IF(_xlpm.x="","CHECK",_xlfn.IFS(_xlpm.x&lt;=1,"Immediate",_xlpm.x&lt;=6,"Fast",_xlpm.x&lt;=24,"Moderate",_xlpm.x&gt;24,"Delayed")))</f>
        <v>Delayed</v>
      </c>
      <c r="V1026">
        <f>FLOOR(tbl_CleanLeads[[#This Row],[Response_Time_Hours]],6)</f>
        <v>48</v>
      </c>
      <c r="W1026" t="str" cm="1">
        <f t="array" ref="W1026">IF(Table2[[#This Row],[Interaction_Count_Final]]="","N/A",_xlfn.IFS(Table2[[#This Row],[Interaction_Count_Final]]&lt;=2,"Low",Table2[[#This Row],[Interaction_Count_Final]]&lt;=5,"Medium",Table2[[#This Row],[Interaction_Count_Final]]&gt;=6,"High",TRUE,"CHECK"))</f>
        <v>High</v>
      </c>
      <c r="X1026" t="b">
        <f t="shared" ref="X1026:X1089" si="16">COUNTIF($A:$A,$A1026)&gt;1</f>
        <v>1</v>
      </c>
      <c r="Y1026" t="b">
        <f>tbl_CleanLeads[[#This Row],[Response_Time_Hours]]&gt;24</f>
        <v>1</v>
      </c>
      <c r="Z1026" s="13" t="b">
        <f>tbl_CleanLeads[[#This Row],[Response_Time_Hours]]&gt;72</f>
        <v>0</v>
      </c>
      <c r="AA1026" s="13" t="b">
        <f>tbl_CleanLeads[[#This Row],[Status_Clean]]="Converted"</f>
        <v>0</v>
      </c>
    </row>
    <row r="1027" spans="1:27">
      <c r="A1027" t="s">
        <v>63</v>
      </c>
      <c r="B1027" t="s">
        <v>3141</v>
      </c>
      <c r="C1027" t="s">
        <v>3142</v>
      </c>
      <c r="D1027" t="s">
        <v>7258</v>
      </c>
      <c r="E1027" t="s">
        <v>1356</v>
      </c>
      <c r="F1027" t="s">
        <v>125</v>
      </c>
      <c r="G1027" s="1">
        <v>45422</v>
      </c>
      <c r="H1027" s="8">
        <f>MONTH(tbl_CleanLeads[[#This Row],[Lead_Date_Final]])</f>
        <v>5</v>
      </c>
      <c r="I1027" t="s">
        <v>7314</v>
      </c>
      <c r="J1027" t="s">
        <v>7271</v>
      </c>
      <c r="K1027" t="s">
        <v>7277</v>
      </c>
      <c r="L1027">
        <f>WEEKDAY(tbl_CleanLeads[[#This Row],[Lead_Date_Final]],2)</f>
        <v>5</v>
      </c>
      <c r="M1027" t="s">
        <v>7312</v>
      </c>
      <c r="N1027">
        <v>56.4</v>
      </c>
      <c r="O1027" s="7">
        <v>1417.95</v>
      </c>
      <c r="P1027">
        <v>34</v>
      </c>
      <c r="Q1027" t="s">
        <v>7289</v>
      </c>
      <c r="R1027">
        <f>IF(UPPER(TRIM(Table2[[#This Row],[Status_Clean]]))="CONVERTED",1,0)</f>
        <v>0</v>
      </c>
      <c r="S1027">
        <f>IF(ISNUMBER(MATCH(UPPER(TRIM(Table2[[#This Row],[Status_Clean]])),{"CONTACTED","QUALIFIED","CONVERTED"},0)),1,0)</f>
        <v>1</v>
      </c>
      <c r="T1027" cm="1">
        <f t="array" ref="T1027">_xlfn.SWITCH(UPPER(TRIM(Table2[[#This Row],[Status_Clean]])),"NEW",1,"CONTACTED",2,"QUALIFIED",3,"CONVERTED",4,"LOST",5,99)</f>
        <v>2</v>
      </c>
      <c r="U1027" t="str" cm="1">
        <f t="array" ref="U1027">_xlfn.LET(_xlpm.x,IFERROR(VALUE(Table2[[#This Row],[Response_Time_Hours]]),""),IF(_xlpm.x="","CHECK",_xlfn.IFS(_xlpm.x&lt;=1,"Immediate",_xlpm.x&lt;=6,"Fast",_xlpm.x&lt;=24,"Moderate",_xlpm.x&gt;24,"Delayed")))</f>
        <v>Delayed</v>
      </c>
      <c r="V1027">
        <f>FLOOR(tbl_CleanLeads[[#This Row],[Response_Time_Hours]],6)</f>
        <v>54</v>
      </c>
      <c r="W1027" t="str" cm="1">
        <f t="array" ref="W1027">IF(Table2[[#This Row],[Interaction_Count_Final]]="","N/A",_xlfn.IFS(Table2[[#This Row],[Interaction_Count_Final]]&lt;=2,"Low",Table2[[#This Row],[Interaction_Count_Final]]&lt;=5,"Medium",Table2[[#This Row],[Interaction_Count_Final]]&gt;=6,"High",TRUE,"CHECK"))</f>
        <v>High</v>
      </c>
      <c r="X1027" t="b">
        <f t="shared" si="16"/>
        <v>1</v>
      </c>
      <c r="Y1027" t="b">
        <f>tbl_CleanLeads[[#This Row],[Response_Time_Hours]]&gt;24</f>
        <v>1</v>
      </c>
      <c r="Z1027" s="13" t="b">
        <f>tbl_CleanLeads[[#This Row],[Response_Time_Hours]]&gt;72</f>
        <v>0</v>
      </c>
      <c r="AA1027" s="13" t="b">
        <f>tbl_CleanLeads[[#This Row],[Status_Clean]]="Converted"</f>
        <v>0</v>
      </c>
    </row>
    <row r="1028" spans="1:27">
      <c r="A1028" t="s">
        <v>102</v>
      </c>
      <c r="B1028" t="s">
        <v>3145</v>
      </c>
      <c r="C1028" t="s">
        <v>8125</v>
      </c>
      <c r="D1028" t="s">
        <v>7258</v>
      </c>
      <c r="E1028" t="s">
        <v>106</v>
      </c>
      <c r="F1028" t="s">
        <v>173</v>
      </c>
      <c r="G1028" s="1">
        <v>45449</v>
      </c>
      <c r="H1028" s="8">
        <f>MONTH(tbl_CleanLeads[[#This Row],[Lead_Date_Final]])</f>
        <v>6</v>
      </c>
      <c r="I1028" t="s">
        <v>7276</v>
      </c>
      <c r="J1028" t="s">
        <v>7271</v>
      </c>
      <c r="K1028" t="s">
        <v>7277</v>
      </c>
      <c r="L1028">
        <f>WEEKDAY(tbl_CleanLeads[[#This Row],[Lead_Date_Final]],2)</f>
        <v>4</v>
      </c>
      <c r="M1028" t="s">
        <v>7285</v>
      </c>
      <c r="N1028">
        <v>20</v>
      </c>
      <c r="O1028" s="7">
        <v>2078.7399999999998</v>
      </c>
      <c r="P1028">
        <v>38</v>
      </c>
      <c r="Q1028" t="s">
        <v>7266</v>
      </c>
      <c r="R1028">
        <f>IF(UPPER(TRIM(Table2[[#This Row],[Status_Clean]]))="CONVERTED",1,0)</f>
        <v>0</v>
      </c>
      <c r="S1028">
        <f>IF(ISNUMBER(MATCH(UPPER(TRIM(Table2[[#This Row],[Status_Clean]])),{"CONTACTED","QUALIFIED","CONVERTED"},0)),1,0)</f>
        <v>0</v>
      </c>
      <c r="T1028" cm="1">
        <f t="array" ref="T1028">_xlfn.SWITCH(UPPER(TRIM(Table2[[#This Row],[Status_Clean]])),"NEW",1,"CONTACTED",2,"QUALIFIED",3,"CONVERTED",4,"LOST",5,99)</f>
        <v>5</v>
      </c>
      <c r="U1028" t="str" cm="1">
        <f t="array" ref="U1028">_xlfn.LET(_xlpm.x,IFERROR(VALUE(Table2[[#This Row],[Response_Time_Hours]]),""),IF(_xlpm.x="","CHECK",_xlfn.IFS(_xlpm.x&lt;=1,"Immediate",_xlpm.x&lt;=6,"Fast",_xlpm.x&lt;=24,"Moderate",_xlpm.x&gt;24,"Delayed")))</f>
        <v>Moderate</v>
      </c>
      <c r="V1028">
        <f>FLOOR(tbl_CleanLeads[[#This Row],[Response_Time_Hours]],6)</f>
        <v>18</v>
      </c>
      <c r="W1028" t="str" cm="1">
        <f t="array" ref="W1028">IF(Table2[[#This Row],[Interaction_Count_Final]]="","N/A",_xlfn.IFS(Table2[[#This Row],[Interaction_Count_Final]]&lt;=2,"Low",Table2[[#This Row],[Interaction_Count_Final]]&lt;=5,"Medium",Table2[[#This Row],[Interaction_Count_Final]]&gt;=6,"High",TRUE,"CHECK"))</f>
        <v>High</v>
      </c>
      <c r="X1028" t="b">
        <f t="shared" si="16"/>
        <v>1</v>
      </c>
      <c r="Y1028" t="b">
        <f>tbl_CleanLeads[[#This Row],[Response_Time_Hours]]&gt;24</f>
        <v>0</v>
      </c>
      <c r="Z1028" s="13" t="b">
        <f>tbl_CleanLeads[[#This Row],[Response_Time_Hours]]&gt;72</f>
        <v>0</v>
      </c>
      <c r="AA1028" s="13" t="b">
        <f>tbl_CleanLeads[[#This Row],[Status_Clean]]="Converted"</f>
        <v>0</v>
      </c>
    </row>
    <row r="1029" spans="1:27">
      <c r="A1029" t="s">
        <v>90</v>
      </c>
      <c r="B1029" t="s">
        <v>3147</v>
      </c>
      <c r="C1029" t="s">
        <v>3148</v>
      </c>
      <c r="D1029" t="s">
        <v>7280</v>
      </c>
      <c r="E1029" t="s">
        <v>473</v>
      </c>
      <c r="F1029" t="s">
        <v>125</v>
      </c>
      <c r="G1029" s="1">
        <v>45599</v>
      </c>
      <c r="H1029" s="8">
        <f>MONTH(tbl_CleanLeads[[#This Row],[Lead_Date_Final]])</f>
        <v>11</v>
      </c>
      <c r="I1029" t="s">
        <v>7300</v>
      </c>
      <c r="J1029" t="s">
        <v>7271</v>
      </c>
      <c r="K1029" t="s">
        <v>7264</v>
      </c>
      <c r="L1029">
        <f>WEEKDAY(tbl_CleanLeads[[#This Row],[Lead_Date_Final]],2)</f>
        <v>7</v>
      </c>
      <c r="M1029" t="s">
        <v>7293</v>
      </c>
      <c r="N1029">
        <v>45.3</v>
      </c>
      <c r="O1029" s="7">
        <v>4107.5200000000004</v>
      </c>
      <c r="P1029">
        <v>8</v>
      </c>
      <c r="Q1029" t="s">
        <v>7273</v>
      </c>
      <c r="R1029">
        <f>IF(UPPER(TRIM(Table2[[#This Row],[Status_Clean]]))="CONVERTED",1,0)</f>
        <v>0</v>
      </c>
      <c r="S1029">
        <f>IF(ISNUMBER(MATCH(UPPER(TRIM(Table2[[#This Row],[Status_Clean]])),{"CONTACTED","QUALIFIED","CONVERTED"},0)),1,0)</f>
        <v>1</v>
      </c>
      <c r="T1029" cm="1">
        <f t="array" ref="T1029">_xlfn.SWITCH(UPPER(TRIM(Table2[[#This Row],[Status_Clean]])),"NEW",1,"CONTACTED",2,"QUALIFIED",3,"CONVERTED",4,"LOST",5,99)</f>
        <v>2</v>
      </c>
      <c r="U1029" t="str" cm="1">
        <f t="array" ref="U1029">_xlfn.LET(_xlpm.x,IFERROR(VALUE(Table2[[#This Row],[Response_Time_Hours]]),""),IF(_xlpm.x="","CHECK",_xlfn.IFS(_xlpm.x&lt;=1,"Immediate",_xlpm.x&lt;=6,"Fast",_xlpm.x&lt;=24,"Moderate",_xlpm.x&gt;24,"Delayed")))</f>
        <v>Delayed</v>
      </c>
      <c r="V1029">
        <f>FLOOR(tbl_CleanLeads[[#This Row],[Response_Time_Hours]],6)</f>
        <v>42</v>
      </c>
      <c r="W1029" t="str" cm="1">
        <f t="array" ref="W1029">IF(Table2[[#This Row],[Interaction_Count_Final]]="","N/A",_xlfn.IFS(Table2[[#This Row],[Interaction_Count_Final]]&lt;=2,"Low",Table2[[#This Row],[Interaction_Count_Final]]&lt;=5,"Medium",Table2[[#This Row],[Interaction_Count_Final]]&gt;=6,"High",TRUE,"CHECK"))</f>
        <v>High</v>
      </c>
      <c r="X1029" t="b">
        <f t="shared" si="16"/>
        <v>1</v>
      </c>
      <c r="Y1029" t="b">
        <f>tbl_CleanLeads[[#This Row],[Response_Time_Hours]]&gt;24</f>
        <v>1</v>
      </c>
      <c r="Z1029" s="13" t="b">
        <f>tbl_CleanLeads[[#This Row],[Response_Time_Hours]]&gt;72</f>
        <v>0</v>
      </c>
      <c r="AA1029" s="13" t="b">
        <f>tbl_CleanLeads[[#This Row],[Status_Clean]]="Converted"</f>
        <v>0</v>
      </c>
    </row>
    <row r="1030" spans="1:27">
      <c r="A1030" t="s">
        <v>63</v>
      </c>
      <c r="B1030" t="s">
        <v>3149</v>
      </c>
      <c r="C1030" t="s">
        <v>3150</v>
      </c>
      <c r="D1030" t="s">
        <v>7268</v>
      </c>
      <c r="E1030" t="s">
        <v>311</v>
      </c>
      <c r="F1030" t="s">
        <v>173</v>
      </c>
      <c r="G1030" s="1">
        <v>45229</v>
      </c>
      <c r="H1030" s="8">
        <f>MONTH(tbl_CleanLeads[[#This Row],[Lead_Date_Final]])</f>
        <v>10</v>
      </c>
      <c r="I1030" t="s">
        <v>7270</v>
      </c>
      <c r="J1030" t="s">
        <v>7263</v>
      </c>
      <c r="K1030" t="s">
        <v>7264</v>
      </c>
      <c r="L1030">
        <f>WEEKDAY(tbl_CleanLeads[[#This Row],[Lead_Date_Final]],2)</f>
        <v>1</v>
      </c>
      <c r="M1030" t="s">
        <v>7298</v>
      </c>
      <c r="N1030">
        <v>8</v>
      </c>
      <c r="O1030" s="7">
        <v>2861.19</v>
      </c>
      <c r="P1030">
        <v>20</v>
      </c>
      <c r="Q1030" t="s">
        <v>7266</v>
      </c>
      <c r="R1030">
        <f>IF(UPPER(TRIM(Table2[[#This Row],[Status_Clean]]))="CONVERTED",1,0)</f>
        <v>0</v>
      </c>
      <c r="S1030">
        <f>IF(ISNUMBER(MATCH(UPPER(TRIM(Table2[[#This Row],[Status_Clean]])),{"CONTACTED","QUALIFIED","CONVERTED"},0)),1,0)</f>
        <v>0</v>
      </c>
      <c r="T1030" cm="1">
        <f t="array" ref="T1030">_xlfn.SWITCH(UPPER(TRIM(Table2[[#This Row],[Status_Clean]])),"NEW",1,"CONTACTED",2,"QUALIFIED",3,"CONVERTED",4,"LOST",5,99)</f>
        <v>5</v>
      </c>
      <c r="U1030" t="str" cm="1">
        <f t="array" ref="U1030">_xlfn.LET(_xlpm.x,IFERROR(VALUE(Table2[[#This Row],[Response_Time_Hours]]),""),IF(_xlpm.x="","CHECK",_xlfn.IFS(_xlpm.x&lt;=1,"Immediate",_xlpm.x&lt;=6,"Fast",_xlpm.x&lt;=24,"Moderate",_xlpm.x&gt;24,"Delayed")))</f>
        <v>Moderate</v>
      </c>
      <c r="V1030">
        <f>FLOOR(tbl_CleanLeads[[#This Row],[Response_Time_Hours]],6)</f>
        <v>6</v>
      </c>
      <c r="W1030" t="str" cm="1">
        <f t="array" ref="W1030">IF(Table2[[#This Row],[Interaction_Count_Final]]="","N/A",_xlfn.IFS(Table2[[#This Row],[Interaction_Count_Final]]&lt;=2,"Low",Table2[[#This Row],[Interaction_Count_Final]]&lt;=5,"Medium",Table2[[#This Row],[Interaction_Count_Final]]&gt;=6,"High",TRUE,"CHECK"))</f>
        <v>High</v>
      </c>
      <c r="X1030" t="b">
        <f t="shared" si="16"/>
        <v>1</v>
      </c>
      <c r="Y1030" t="b">
        <f>tbl_CleanLeads[[#This Row],[Response_Time_Hours]]&gt;24</f>
        <v>0</v>
      </c>
      <c r="Z1030" s="13" t="b">
        <f>tbl_CleanLeads[[#This Row],[Response_Time_Hours]]&gt;72</f>
        <v>0</v>
      </c>
      <c r="AA1030" s="13" t="b">
        <f>tbl_CleanLeads[[#This Row],[Status_Clean]]="Converted"</f>
        <v>0</v>
      </c>
    </row>
    <row r="1031" spans="1:27">
      <c r="A1031" t="s">
        <v>70</v>
      </c>
      <c r="B1031" t="s">
        <v>3152</v>
      </c>
      <c r="C1031" t="s">
        <v>3153</v>
      </c>
      <c r="D1031" t="s">
        <v>7258</v>
      </c>
      <c r="E1031" t="s">
        <v>363</v>
      </c>
      <c r="F1031" t="s">
        <v>173</v>
      </c>
      <c r="G1031" s="1">
        <v>44960</v>
      </c>
      <c r="H1031" s="8">
        <f>MONTH(tbl_CleanLeads[[#This Row],[Lead_Date_Final]])</f>
        <v>2</v>
      </c>
      <c r="I1031" t="s">
        <v>7283</v>
      </c>
      <c r="J1031" t="s">
        <v>7263</v>
      </c>
      <c r="K1031" t="s">
        <v>7284</v>
      </c>
      <c r="L1031">
        <f>WEEKDAY(tbl_CleanLeads[[#This Row],[Lead_Date_Final]],2)</f>
        <v>5</v>
      </c>
      <c r="M1031" t="s">
        <v>7312</v>
      </c>
      <c r="N1031">
        <v>43.1</v>
      </c>
      <c r="O1031" s="7">
        <v>3179.59</v>
      </c>
      <c r="P1031">
        <v>49</v>
      </c>
      <c r="Q1031" t="s">
        <v>7266</v>
      </c>
      <c r="R1031">
        <f>IF(UPPER(TRIM(Table2[[#This Row],[Status_Clean]]))="CONVERTED",1,0)</f>
        <v>0</v>
      </c>
      <c r="S1031">
        <f>IF(ISNUMBER(MATCH(UPPER(TRIM(Table2[[#This Row],[Status_Clean]])),{"CONTACTED","QUALIFIED","CONVERTED"},0)),1,0)</f>
        <v>0</v>
      </c>
      <c r="T1031" cm="1">
        <f t="array" ref="T1031">_xlfn.SWITCH(UPPER(TRIM(Table2[[#This Row],[Status_Clean]])),"NEW",1,"CONTACTED",2,"QUALIFIED",3,"CONVERTED",4,"LOST",5,99)</f>
        <v>5</v>
      </c>
      <c r="U1031" t="str" cm="1">
        <f t="array" ref="U1031">_xlfn.LET(_xlpm.x,IFERROR(VALUE(Table2[[#This Row],[Response_Time_Hours]]),""),IF(_xlpm.x="","CHECK",_xlfn.IFS(_xlpm.x&lt;=1,"Immediate",_xlpm.x&lt;=6,"Fast",_xlpm.x&lt;=24,"Moderate",_xlpm.x&gt;24,"Delayed")))</f>
        <v>Delayed</v>
      </c>
      <c r="V1031">
        <f>FLOOR(tbl_CleanLeads[[#This Row],[Response_Time_Hours]],6)</f>
        <v>42</v>
      </c>
      <c r="W1031" t="str" cm="1">
        <f t="array" ref="W1031">IF(Table2[[#This Row],[Interaction_Count_Final]]="","N/A",_xlfn.IFS(Table2[[#This Row],[Interaction_Count_Final]]&lt;=2,"Low",Table2[[#This Row],[Interaction_Count_Final]]&lt;=5,"Medium",Table2[[#This Row],[Interaction_Count_Final]]&gt;=6,"High",TRUE,"CHECK"))</f>
        <v>High</v>
      </c>
      <c r="X1031" t="b">
        <f t="shared" si="16"/>
        <v>1</v>
      </c>
      <c r="Y1031" t="b">
        <f>tbl_CleanLeads[[#This Row],[Response_Time_Hours]]&gt;24</f>
        <v>1</v>
      </c>
      <c r="Z1031" s="13" t="b">
        <f>tbl_CleanLeads[[#This Row],[Response_Time_Hours]]&gt;72</f>
        <v>0</v>
      </c>
      <c r="AA1031" s="13" t="b">
        <f>tbl_CleanLeads[[#This Row],[Status_Clean]]="Converted"</f>
        <v>0</v>
      </c>
    </row>
    <row r="1032" spans="1:27">
      <c r="A1032" t="s">
        <v>102</v>
      </c>
      <c r="B1032" t="s">
        <v>3155</v>
      </c>
      <c r="C1032" t="s">
        <v>3156</v>
      </c>
      <c r="D1032" t="s">
        <v>7280</v>
      </c>
      <c r="E1032" t="s">
        <v>263</v>
      </c>
      <c r="F1032" t="s">
        <v>125</v>
      </c>
      <c r="G1032" s="1">
        <v>45364</v>
      </c>
      <c r="H1032" s="8">
        <f>MONTH(tbl_CleanLeads[[#This Row],[Lead_Date_Final]])</f>
        <v>3</v>
      </c>
      <c r="I1032" t="s">
        <v>7295</v>
      </c>
      <c r="J1032" t="s">
        <v>7271</v>
      </c>
      <c r="K1032" t="s">
        <v>7284</v>
      </c>
      <c r="L1032">
        <f>WEEKDAY(tbl_CleanLeads[[#This Row],[Lead_Date_Final]],2)</f>
        <v>3</v>
      </c>
      <c r="M1032" t="s">
        <v>7272</v>
      </c>
      <c r="N1032">
        <v>38.700000000000003</v>
      </c>
      <c r="O1032" s="7">
        <v>2054.0100000000002</v>
      </c>
      <c r="P1032">
        <v>36</v>
      </c>
      <c r="Q1032" t="s">
        <v>7266</v>
      </c>
      <c r="R1032">
        <f>IF(UPPER(TRIM(Table2[[#This Row],[Status_Clean]]))="CONVERTED",1,0)</f>
        <v>0</v>
      </c>
      <c r="S1032">
        <f>IF(ISNUMBER(MATCH(UPPER(TRIM(Table2[[#This Row],[Status_Clean]])),{"CONTACTED","QUALIFIED","CONVERTED"},0)),1,0)</f>
        <v>1</v>
      </c>
      <c r="T1032" cm="1">
        <f t="array" ref="T1032">_xlfn.SWITCH(UPPER(TRIM(Table2[[#This Row],[Status_Clean]])),"NEW",1,"CONTACTED",2,"QUALIFIED",3,"CONVERTED",4,"LOST",5,99)</f>
        <v>2</v>
      </c>
      <c r="U1032" t="str" cm="1">
        <f t="array" ref="U1032">_xlfn.LET(_xlpm.x,IFERROR(VALUE(Table2[[#This Row],[Response_Time_Hours]]),""),IF(_xlpm.x="","CHECK",_xlfn.IFS(_xlpm.x&lt;=1,"Immediate",_xlpm.x&lt;=6,"Fast",_xlpm.x&lt;=24,"Moderate",_xlpm.x&gt;24,"Delayed")))</f>
        <v>Delayed</v>
      </c>
      <c r="V1032">
        <f>FLOOR(tbl_CleanLeads[[#This Row],[Response_Time_Hours]],6)</f>
        <v>36</v>
      </c>
      <c r="W1032" t="str" cm="1">
        <f t="array" ref="W1032">IF(Table2[[#This Row],[Interaction_Count_Final]]="","N/A",_xlfn.IFS(Table2[[#This Row],[Interaction_Count_Final]]&lt;=2,"Low",Table2[[#This Row],[Interaction_Count_Final]]&lt;=5,"Medium",Table2[[#This Row],[Interaction_Count_Final]]&gt;=6,"High",TRUE,"CHECK"))</f>
        <v>High</v>
      </c>
      <c r="X1032" t="b">
        <f t="shared" si="16"/>
        <v>1</v>
      </c>
      <c r="Y1032" t="b">
        <f>tbl_CleanLeads[[#This Row],[Response_Time_Hours]]&gt;24</f>
        <v>1</v>
      </c>
      <c r="Z1032" s="13" t="b">
        <f>tbl_CleanLeads[[#This Row],[Response_Time_Hours]]&gt;72</f>
        <v>0</v>
      </c>
      <c r="AA1032" s="13" t="b">
        <f>tbl_CleanLeads[[#This Row],[Status_Clean]]="Converted"</f>
        <v>0</v>
      </c>
    </row>
    <row r="1033" spans="1:27">
      <c r="A1033" t="s">
        <v>102</v>
      </c>
      <c r="B1033" t="s">
        <v>3158</v>
      </c>
      <c r="C1033" t="s">
        <v>3159</v>
      </c>
      <c r="D1033" t="s">
        <v>7268</v>
      </c>
      <c r="E1033" t="s">
        <v>123</v>
      </c>
      <c r="F1033" t="s">
        <v>125</v>
      </c>
      <c r="G1033" s="1">
        <v>45575</v>
      </c>
      <c r="H1033" s="8">
        <f>MONTH(tbl_CleanLeads[[#This Row],[Lead_Date_Final]])</f>
        <v>10</v>
      </c>
      <c r="I1033" t="s">
        <v>7270</v>
      </c>
      <c r="J1033" t="s">
        <v>7271</v>
      </c>
      <c r="K1033" t="s">
        <v>7264</v>
      </c>
      <c r="L1033">
        <f>WEEKDAY(tbl_CleanLeads[[#This Row],[Lead_Date_Final]],2)</f>
        <v>4</v>
      </c>
      <c r="M1033" t="s">
        <v>7285</v>
      </c>
      <c r="N1033">
        <v>58</v>
      </c>
      <c r="O1033" s="7">
        <v>2975.96</v>
      </c>
      <c r="P1033">
        <v>35</v>
      </c>
      <c r="Q1033" t="s">
        <v>7266</v>
      </c>
      <c r="R1033">
        <f>IF(UPPER(TRIM(Table2[[#This Row],[Status_Clean]]))="CONVERTED",1,0)</f>
        <v>0</v>
      </c>
      <c r="S1033">
        <f>IF(ISNUMBER(MATCH(UPPER(TRIM(Table2[[#This Row],[Status_Clean]])),{"CONTACTED","QUALIFIED","CONVERTED"},0)),1,0)</f>
        <v>1</v>
      </c>
      <c r="T1033" cm="1">
        <f t="array" ref="T1033">_xlfn.SWITCH(UPPER(TRIM(Table2[[#This Row],[Status_Clean]])),"NEW",1,"CONTACTED",2,"QUALIFIED",3,"CONVERTED",4,"LOST",5,99)</f>
        <v>2</v>
      </c>
      <c r="U1033" t="str" cm="1">
        <f t="array" ref="U1033">_xlfn.LET(_xlpm.x,IFERROR(VALUE(Table2[[#This Row],[Response_Time_Hours]]),""),IF(_xlpm.x="","CHECK",_xlfn.IFS(_xlpm.x&lt;=1,"Immediate",_xlpm.x&lt;=6,"Fast",_xlpm.x&lt;=24,"Moderate",_xlpm.x&gt;24,"Delayed")))</f>
        <v>Delayed</v>
      </c>
      <c r="V1033">
        <f>FLOOR(tbl_CleanLeads[[#This Row],[Response_Time_Hours]],6)</f>
        <v>54</v>
      </c>
      <c r="W1033" t="str" cm="1">
        <f t="array" ref="W1033">IF(Table2[[#This Row],[Interaction_Count_Final]]="","N/A",_xlfn.IFS(Table2[[#This Row],[Interaction_Count_Final]]&lt;=2,"Low",Table2[[#This Row],[Interaction_Count_Final]]&lt;=5,"Medium",Table2[[#This Row],[Interaction_Count_Final]]&gt;=6,"High",TRUE,"CHECK"))</f>
        <v>High</v>
      </c>
      <c r="X1033" t="b">
        <f t="shared" si="16"/>
        <v>1</v>
      </c>
      <c r="Y1033" t="b">
        <f>tbl_CleanLeads[[#This Row],[Response_Time_Hours]]&gt;24</f>
        <v>1</v>
      </c>
      <c r="Z1033" s="13" t="b">
        <f>tbl_CleanLeads[[#This Row],[Response_Time_Hours]]&gt;72</f>
        <v>0</v>
      </c>
      <c r="AA1033" s="13" t="b">
        <f>tbl_CleanLeads[[#This Row],[Status_Clean]]="Converted"</f>
        <v>0</v>
      </c>
    </row>
    <row r="1034" spans="1:27">
      <c r="A1034" t="s">
        <v>90</v>
      </c>
      <c r="B1034" t="s">
        <v>3160</v>
      </c>
      <c r="C1034" t="s">
        <v>3161</v>
      </c>
      <c r="D1034" t="s">
        <v>7280</v>
      </c>
      <c r="E1034" t="s">
        <v>7308</v>
      </c>
      <c r="F1034" t="s">
        <v>71</v>
      </c>
      <c r="G1034" s="1">
        <v>45006</v>
      </c>
      <c r="H1034" s="8">
        <f>MONTH(tbl_CleanLeads[[#This Row],[Lead_Date_Final]])</f>
        <v>3</v>
      </c>
      <c r="I1034" t="s">
        <v>7295</v>
      </c>
      <c r="J1034" t="s">
        <v>7263</v>
      </c>
      <c r="K1034" t="s">
        <v>7284</v>
      </c>
      <c r="L1034">
        <f>WEEKDAY(tbl_CleanLeads[[#This Row],[Lead_Date_Final]],2)</f>
        <v>2</v>
      </c>
      <c r="M1034" t="s">
        <v>7265</v>
      </c>
      <c r="N1034">
        <v>45</v>
      </c>
      <c r="O1034" s="7">
        <v>1854.79</v>
      </c>
      <c r="P1034">
        <v>47</v>
      </c>
      <c r="Q1034" t="s">
        <v>7289</v>
      </c>
      <c r="R1034">
        <f>IF(UPPER(TRIM(Table2[[#This Row],[Status_Clean]]))="CONVERTED",1,0)</f>
        <v>0</v>
      </c>
      <c r="S1034">
        <f>IF(ISNUMBER(MATCH(UPPER(TRIM(Table2[[#This Row],[Status_Clean]])),{"CONTACTED","QUALIFIED","CONVERTED"},0)),1,0)</f>
        <v>1</v>
      </c>
      <c r="T1034" cm="1">
        <f t="array" ref="T1034">_xlfn.SWITCH(UPPER(TRIM(Table2[[#This Row],[Status_Clean]])),"NEW",1,"CONTACTED",2,"QUALIFIED",3,"CONVERTED",4,"LOST",5,99)</f>
        <v>3</v>
      </c>
      <c r="U1034" t="str" cm="1">
        <f t="array" ref="U1034">_xlfn.LET(_xlpm.x,IFERROR(VALUE(Table2[[#This Row],[Response_Time_Hours]]),""),IF(_xlpm.x="","CHECK",_xlfn.IFS(_xlpm.x&lt;=1,"Immediate",_xlpm.x&lt;=6,"Fast",_xlpm.x&lt;=24,"Moderate",_xlpm.x&gt;24,"Delayed")))</f>
        <v>Delayed</v>
      </c>
      <c r="V1034">
        <f>FLOOR(tbl_CleanLeads[[#This Row],[Response_Time_Hours]],6)</f>
        <v>42</v>
      </c>
      <c r="W1034" t="str" cm="1">
        <f t="array" ref="W1034">IF(Table2[[#This Row],[Interaction_Count_Final]]="","N/A",_xlfn.IFS(Table2[[#This Row],[Interaction_Count_Final]]&lt;=2,"Low",Table2[[#This Row],[Interaction_Count_Final]]&lt;=5,"Medium",Table2[[#This Row],[Interaction_Count_Final]]&gt;=6,"High",TRUE,"CHECK"))</f>
        <v>High</v>
      </c>
      <c r="X1034" t="b">
        <f t="shared" si="16"/>
        <v>1</v>
      </c>
      <c r="Y1034" t="b">
        <f>tbl_CleanLeads[[#This Row],[Response_Time_Hours]]&gt;24</f>
        <v>1</v>
      </c>
      <c r="Z1034" s="13" t="b">
        <f>tbl_CleanLeads[[#This Row],[Response_Time_Hours]]&gt;72</f>
        <v>0</v>
      </c>
      <c r="AA1034" s="13" t="b">
        <f>tbl_CleanLeads[[#This Row],[Status_Clean]]="Converted"</f>
        <v>0</v>
      </c>
    </row>
    <row r="1035" spans="1:27">
      <c r="A1035" t="s">
        <v>102</v>
      </c>
      <c r="B1035" t="s">
        <v>3162</v>
      </c>
      <c r="C1035" t="s">
        <v>3163</v>
      </c>
      <c r="D1035" t="s">
        <v>7274</v>
      </c>
      <c r="E1035" t="s">
        <v>69</v>
      </c>
      <c r="F1035" t="s">
        <v>125</v>
      </c>
      <c r="G1035" s="1">
        <v>45321</v>
      </c>
      <c r="H1035" s="8">
        <f>MONTH(tbl_CleanLeads[[#This Row],[Lead_Date_Final]])</f>
        <v>1</v>
      </c>
      <c r="I1035" t="s">
        <v>7317</v>
      </c>
      <c r="J1035" t="s">
        <v>7271</v>
      </c>
      <c r="K1035" t="s">
        <v>7284</v>
      </c>
      <c r="L1035">
        <f>WEEKDAY(tbl_CleanLeads[[#This Row],[Lead_Date_Final]],2)</f>
        <v>2</v>
      </c>
      <c r="M1035" t="s">
        <v>7265</v>
      </c>
      <c r="N1035">
        <v>43.9</v>
      </c>
      <c r="O1035" s="7">
        <v>1119.19</v>
      </c>
      <c r="P1035">
        <v>11</v>
      </c>
      <c r="Q1035" t="s">
        <v>7289</v>
      </c>
      <c r="R1035">
        <f>IF(UPPER(TRIM(Table2[[#This Row],[Status_Clean]]))="CONVERTED",1,0)</f>
        <v>0</v>
      </c>
      <c r="S1035">
        <f>IF(ISNUMBER(MATCH(UPPER(TRIM(Table2[[#This Row],[Status_Clean]])),{"CONTACTED","QUALIFIED","CONVERTED"},0)),1,0)</f>
        <v>1</v>
      </c>
      <c r="T1035" cm="1">
        <f t="array" ref="T1035">_xlfn.SWITCH(UPPER(TRIM(Table2[[#This Row],[Status_Clean]])),"NEW",1,"CONTACTED",2,"QUALIFIED",3,"CONVERTED",4,"LOST",5,99)</f>
        <v>2</v>
      </c>
      <c r="U1035" t="str" cm="1">
        <f t="array" ref="U1035">_xlfn.LET(_xlpm.x,IFERROR(VALUE(Table2[[#This Row],[Response_Time_Hours]]),""),IF(_xlpm.x="","CHECK",_xlfn.IFS(_xlpm.x&lt;=1,"Immediate",_xlpm.x&lt;=6,"Fast",_xlpm.x&lt;=24,"Moderate",_xlpm.x&gt;24,"Delayed")))</f>
        <v>Delayed</v>
      </c>
      <c r="V1035">
        <f>FLOOR(tbl_CleanLeads[[#This Row],[Response_Time_Hours]],6)</f>
        <v>42</v>
      </c>
      <c r="W1035" t="str" cm="1">
        <f t="array" ref="W1035">IF(Table2[[#This Row],[Interaction_Count_Final]]="","N/A",_xlfn.IFS(Table2[[#This Row],[Interaction_Count_Final]]&lt;=2,"Low",Table2[[#This Row],[Interaction_Count_Final]]&lt;=5,"Medium",Table2[[#This Row],[Interaction_Count_Final]]&gt;=6,"High",TRUE,"CHECK"))</f>
        <v>High</v>
      </c>
      <c r="X1035" t="b">
        <f t="shared" si="16"/>
        <v>1</v>
      </c>
      <c r="Y1035" t="b">
        <f>tbl_CleanLeads[[#This Row],[Response_Time_Hours]]&gt;24</f>
        <v>1</v>
      </c>
      <c r="Z1035" s="13" t="b">
        <f>tbl_CleanLeads[[#This Row],[Response_Time_Hours]]&gt;72</f>
        <v>0</v>
      </c>
      <c r="AA1035" s="13" t="b">
        <f>tbl_CleanLeads[[#This Row],[Status_Clean]]="Converted"</f>
        <v>0</v>
      </c>
    </row>
    <row r="1036" spans="1:27">
      <c r="A1036" t="s">
        <v>102</v>
      </c>
      <c r="B1036" t="s">
        <v>3165</v>
      </c>
      <c r="C1036" t="s">
        <v>3166</v>
      </c>
      <c r="D1036" t="s">
        <v>7280</v>
      </c>
      <c r="E1036" t="s">
        <v>311</v>
      </c>
      <c r="F1036" t="s">
        <v>193</v>
      </c>
      <c r="G1036" s="1">
        <v>45481</v>
      </c>
      <c r="H1036" s="8">
        <f>MONTH(tbl_CleanLeads[[#This Row],[Lead_Date_Final]])</f>
        <v>7</v>
      </c>
      <c r="I1036" t="s">
        <v>7305</v>
      </c>
      <c r="J1036" t="s">
        <v>7271</v>
      </c>
      <c r="K1036" t="s">
        <v>7288</v>
      </c>
      <c r="L1036">
        <f>WEEKDAY(tbl_CleanLeads[[#This Row],[Lead_Date_Final]],2)</f>
        <v>1</v>
      </c>
      <c r="M1036" t="s">
        <v>7298</v>
      </c>
      <c r="N1036">
        <v>55</v>
      </c>
      <c r="O1036" s="7">
        <v>1193.8800000000001</v>
      </c>
      <c r="P1036">
        <v>48</v>
      </c>
      <c r="Q1036" t="s">
        <v>7289</v>
      </c>
      <c r="R1036">
        <f>IF(UPPER(TRIM(Table2[[#This Row],[Status_Clean]]))="CONVERTED",1,0)</f>
        <v>0</v>
      </c>
      <c r="S1036">
        <f>IF(ISNUMBER(MATCH(UPPER(TRIM(Table2[[#This Row],[Status_Clean]])),{"CONTACTED","QUALIFIED","CONVERTED"},0)),1,0)</f>
        <v>0</v>
      </c>
      <c r="T1036" cm="1">
        <f t="array" ref="T1036">_xlfn.SWITCH(UPPER(TRIM(Table2[[#This Row],[Status_Clean]])),"NEW",1,"CONTACTED",2,"QUALIFIED",3,"CONVERTED",4,"LOST",5,99)</f>
        <v>1</v>
      </c>
      <c r="U1036" t="str" cm="1">
        <f t="array" ref="U1036">_xlfn.LET(_xlpm.x,IFERROR(VALUE(Table2[[#This Row],[Response_Time_Hours]]),""),IF(_xlpm.x="","CHECK",_xlfn.IFS(_xlpm.x&lt;=1,"Immediate",_xlpm.x&lt;=6,"Fast",_xlpm.x&lt;=24,"Moderate",_xlpm.x&gt;24,"Delayed")))</f>
        <v>Delayed</v>
      </c>
      <c r="V1036">
        <f>FLOOR(tbl_CleanLeads[[#This Row],[Response_Time_Hours]],6)</f>
        <v>54</v>
      </c>
      <c r="W1036" t="str" cm="1">
        <f t="array" ref="W1036">IF(Table2[[#This Row],[Interaction_Count_Final]]="","N/A",_xlfn.IFS(Table2[[#This Row],[Interaction_Count_Final]]&lt;=2,"Low",Table2[[#This Row],[Interaction_Count_Final]]&lt;=5,"Medium",Table2[[#This Row],[Interaction_Count_Final]]&gt;=6,"High",TRUE,"CHECK"))</f>
        <v>High</v>
      </c>
      <c r="X1036" t="b">
        <f t="shared" si="16"/>
        <v>1</v>
      </c>
      <c r="Y1036" t="b">
        <f>tbl_CleanLeads[[#This Row],[Response_Time_Hours]]&gt;24</f>
        <v>1</v>
      </c>
      <c r="Z1036" s="13" t="b">
        <f>tbl_CleanLeads[[#This Row],[Response_Time_Hours]]&gt;72</f>
        <v>0</v>
      </c>
      <c r="AA1036" s="13" t="b">
        <f>tbl_CleanLeads[[#This Row],[Status_Clean]]="Converted"</f>
        <v>0</v>
      </c>
    </row>
    <row r="1037" spans="1:27">
      <c r="A1037" t="s">
        <v>63</v>
      </c>
      <c r="B1037" t="s">
        <v>3167</v>
      </c>
      <c r="C1037" t="s">
        <v>8130</v>
      </c>
      <c r="D1037" t="s">
        <v>7274</v>
      </c>
      <c r="E1037" t="s">
        <v>254</v>
      </c>
      <c r="F1037" t="s">
        <v>173</v>
      </c>
      <c r="G1037" s="1">
        <v>44980</v>
      </c>
      <c r="H1037" s="8">
        <f>MONTH(tbl_CleanLeads[[#This Row],[Lead_Date_Final]])</f>
        <v>2</v>
      </c>
      <c r="I1037" t="s">
        <v>7283</v>
      </c>
      <c r="J1037" t="s">
        <v>7263</v>
      </c>
      <c r="K1037" t="s">
        <v>7284</v>
      </c>
      <c r="L1037">
        <f>WEEKDAY(tbl_CleanLeads[[#This Row],[Lead_Date_Final]],2)</f>
        <v>4</v>
      </c>
      <c r="M1037" t="s">
        <v>7285</v>
      </c>
      <c r="N1037">
        <v>64.800000000000011</v>
      </c>
      <c r="O1037" s="7">
        <v>3106.27</v>
      </c>
      <c r="P1037">
        <v>39</v>
      </c>
      <c r="Q1037" t="s">
        <v>7266</v>
      </c>
      <c r="R1037">
        <f>IF(UPPER(TRIM(Table2[[#This Row],[Status_Clean]]))="CONVERTED",1,0)</f>
        <v>0</v>
      </c>
      <c r="S1037">
        <f>IF(ISNUMBER(MATCH(UPPER(TRIM(Table2[[#This Row],[Status_Clean]])),{"CONTACTED","QUALIFIED","CONVERTED"},0)),1,0)</f>
        <v>0</v>
      </c>
      <c r="T1037" cm="1">
        <f t="array" ref="T1037">_xlfn.SWITCH(UPPER(TRIM(Table2[[#This Row],[Status_Clean]])),"NEW",1,"CONTACTED",2,"QUALIFIED",3,"CONVERTED",4,"LOST",5,99)</f>
        <v>5</v>
      </c>
      <c r="U1037" t="str" cm="1">
        <f t="array" ref="U1037">_xlfn.LET(_xlpm.x,IFERROR(VALUE(Table2[[#This Row],[Response_Time_Hours]]),""),IF(_xlpm.x="","CHECK",_xlfn.IFS(_xlpm.x&lt;=1,"Immediate",_xlpm.x&lt;=6,"Fast",_xlpm.x&lt;=24,"Moderate",_xlpm.x&gt;24,"Delayed")))</f>
        <v>Delayed</v>
      </c>
      <c r="V1037">
        <f>FLOOR(tbl_CleanLeads[[#This Row],[Response_Time_Hours]],6)</f>
        <v>60</v>
      </c>
      <c r="W1037" t="str" cm="1">
        <f t="array" ref="W1037">IF(Table2[[#This Row],[Interaction_Count_Final]]="","N/A",_xlfn.IFS(Table2[[#This Row],[Interaction_Count_Final]]&lt;=2,"Low",Table2[[#This Row],[Interaction_Count_Final]]&lt;=5,"Medium",Table2[[#This Row],[Interaction_Count_Final]]&gt;=6,"High",TRUE,"CHECK"))</f>
        <v>High</v>
      </c>
      <c r="X1037" t="b">
        <f t="shared" si="16"/>
        <v>1</v>
      </c>
      <c r="Y1037" t="b">
        <f>tbl_CleanLeads[[#This Row],[Response_Time_Hours]]&gt;24</f>
        <v>1</v>
      </c>
      <c r="Z1037" s="13" t="b">
        <f>tbl_CleanLeads[[#This Row],[Response_Time_Hours]]&gt;72</f>
        <v>0</v>
      </c>
      <c r="AA1037" s="13" t="b">
        <f>tbl_CleanLeads[[#This Row],[Status_Clean]]="Converted"</f>
        <v>0</v>
      </c>
    </row>
    <row r="1038" spans="1:27">
      <c r="A1038" t="s">
        <v>102</v>
      </c>
      <c r="B1038" t="s">
        <v>3169</v>
      </c>
      <c r="C1038" t="s">
        <v>3170</v>
      </c>
      <c r="D1038" t="s">
        <v>7268</v>
      </c>
      <c r="E1038" t="s">
        <v>222</v>
      </c>
      <c r="F1038" t="s">
        <v>125</v>
      </c>
      <c r="G1038" s="1">
        <v>45140</v>
      </c>
      <c r="H1038" s="8">
        <f>MONTH(tbl_CleanLeads[[#This Row],[Lead_Date_Final]])</f>
        <v>8</v>
      </c>
      <c r="I1038" t="s">
        <v>7310</v>
      </c>
      <c r="J1038" t="s">
        <v>7263</v>
      </c>
      <c r="K1038" t="s">
        <v>7288</v>
      </c>
      <c r="L1038">
        <f>WEEKDAY(tbl_CleanLeads[[#This Row],[Lead_Date_Final]],2)</f>
        <v>3</v>
      </c>
      <c r="M1038" t="s">
        <v>7272</v>
      </c>
      <c r="N1038">
        <v>21.7</v>
      </c>
      <c r="O1038" s="7">
        <v>4511.88</v>
      </c>
      <c r="P1038">
        <v>12</v>
      </c>
      <c r="Q1038" t="s">
        <v>7273</v>
      </c>
      <c r="R1038">
        <f>IF(UPPER(TRIM(Table2[[#This Row],[Status_Clean]]))="CONVERTED",1,0)</f>
        <v>0</v>
      </c>
      <c r="S1038">
        <f>IF(ISNUMBER(MATCH(UPPER(TRIM(Table2[[#This Row],[Status_Clean]])),{"CONTACTED","QUALIFIED","CONVERTED"},0)),1,0)</f>
        <v>1</v>
      </c>
      <c r="T1038" cm="1">
        <f t="array" ref="T1038">_xlfn.SWITCH(UPPER(TRIM(Table2[[#This Row],[Status_Clean]])),"NEW",1,"CONTACTED",2,"QUALIFIED",3,"CONVERTED",4,"LOST",5,99)</f>
        <v>2</v>
      </c>
      <c r="U1038" t="str" cm="1">
        <f t="array" ref="U1038">_xlfn.LET(_xlpm.x,IFERROR(VALUE(Table2[[#This Row],[Response_Time_Hours]]),""),IF(_xlpm.x="","CHECK",_xlfn.IFS(_xlpm.x&lt;=1,"Immediate",_xlpm.x&lt;=6,"Fast",_xlpm.x&lt;=24,"Moderate",_xlpm.x&gt;24,"Delayed")))</f>
        <v>Moderate</v>
      </c>
      <c r="V1038">
        <f>FLOOR(tbl_CleanLeads[[#This Row],[Response_Time_Hours]],6)</f>
        <v>18</v>
      </c>
      <c r="W1038" t="str" cm="1">
        <f t="array" ref="W1038">IF(Table2[[#This Row],[Interaction_Count_Final]]="","N/A",_xlfn.IFS(Table2[[#This Row],[Interaction_Count_Final]]&lt;=2,"Low",Table2[[#This Row],[Interaction_Count_Final]]&lt;=5,"Medium",Table2[[#This Row],[Interaction_Count_Final]]&gt;=6,"High",TRUE,"CHECK"))</f>
        <v>High</v>
      </c>
      <c r="X1038" t="b">
        <f t="shared" si="16"/>
        <v>1</v>
      </c>
      <c r="Y1038" t="b">
        <f>tbl_CleanLeads[[#This Row],[Response_Time_Hours]]&gt;24</f>
        <v>0</v>
      </c>
      <c r="Z1038" s="13" t="b">
        <f>tbl_CleanLeads[[#This Row],[Response_Time_Hours]]&gt;72</f>
        <v>0</v>
      </c>
      <c r="AA1038" s="13" t="b">
        <f>tbl_CleanLeads[[#This Row],[Status_Clean]]="Converted"</f>
        <v>0</v>
      </c>
    </row>
    <row r="1039" spans="1:27">
      <c r="A1039" t="s">
        <v>63</v>
      </c>
      <c r="B1039" t="s">
        <v>3172</v>
      </c>
      <c r="C1039" t="s">
        <v>3173</v>
      </c>
      <c r="D1039" t="s">
        <v>7274</v>
      </c>
      <c r="E1039" t="s">
        <v>473</v>
      </c>
      <c r="F1039" t="s">
        <v>125</v>
      </c>
      <c r="G1039" s="1">
        <v>45187</v>
      </c>
      <c r="H1039" s="8">
        <f>MONTH(tbl_CleanLeads[[#This Row],[Lead_Date_Final]])</f>
        <v>9</v>
      </c>
      <c r="I1039" t="s">
        <v>7287</v>
      </c>
      <c r="J1039" t="s">
        <v>7263</v>
      </c>
      <c r="K1039" t="s">
        <v>7288</v>
      </c>
      <c r="L1039">
        <f>WEEKDAY(tbl_CleanLeads[[#This Row],[Lead_Date_Final]],2)</f>
        <v>1</v>
      </c>
      <c r="M1039" t="s">
        <v>7298</v>
      </c>
      <c r="N1039">
        <v>58.3</v>
      </c>
      <c r="O1039" s="7">
        <v>3860.53</v>
      </c>
      <c r="P1039">
        <v>16</v>
      </c>
      <c r="Q1039" t="s">
        <v>7266</v>
      </c>
      <c r="R1039">
        <f>IF(UPPER(TRIM(Table2[[#This Row],[Status_Clean]]))="CONVERTED",1,0)</f>
        <v>0</v>
      </c>
      <c r="S1039">
        <f>IF(ISNUMBER(MATCH(UPPER(TRIM(Table2[[#This Row],[Status_Clean]])),{"CONTACTED","QUALIFIED","CONVERTED"},0)),1,0)</f>
        <v>1</v>
      </c>
      <c r="T1039" cm="1">
        <f t="array" ref="T1039">_xlfn.SWITCH(UPPER(TRIM(Table2[[#This Row],[Status_Clean]])),"NEW",1,"CONTACTED",2,"QUALIFIED",3,"CONVERTED",4,"LOST",5,99)</f>
        <v>2</v>
      </c>
      <c r="U1039" t="str" cm="1">
        <f t="array" ref="U1039">_xlfn.LET(_xlpm.x,IFERROR(VALUE(Table2[[#This Row],[Response_Time_Hours]]),""),IF(_xlpm.x="","CHECK",_xlfn.IFS(_xlpm.x&lt;=1,"Immediate",_xlpm.x&lt;=6,"Fast",_xlpm.x&lt;=24,"Moderate",_xlpm.x&gt;24,"Delayed")))</f>
        <v>Delayed</v>
      </c>
      <c r="V1039">
        <f>FLOOR(tbl_CleanLeads[[#This Row],[Response_Time_Hours]],6)</f>
        <v>54</v>
      </c>
      <c r="W1039" t="str" cm="1">
        <f t="array" ref="W1039">IF(Table2[[#This Row],[Interaction_Count_Final]]="","N/A",_xlfn.IFS(Table2[[#This Row],[Interaction_Count_Final]]&lt;=2,"Low",Table2[[#This Row],[Interaction_Count_Final]]&lt;=5,"Medium",Table2[[#This Row],[Interaction_Count_Final]]&gt;=6,"High",TRUE,"CHECK"))</f>
        <v>High</v>
      </c>
      <c r="X1039" t="b">
        <f t="shared" si="16"/>
        <v>1</v>
      </c>
      <c r="Y1039" t="b">
        <f>tbl_CleanLeads[[#This Row],[Response_Time_Hours]]&gt;24</f>
        <v>1</v>
      </c>
      <c r="Z1039" s="13" t="b">
        <f>tbl_CleanLeads[[#This Row],[Response_Time_Hours]]&gt;72</f>
        <v>0</v>
      </c>
      <c r="AA1039" s="13" t="b">
        <f>tbl_CleanLeads[[#This Row],[Status_Clean]]="Converted"</f>
        <v>0</v>
      </c>
    </row>
    <row r="1040" spans="1:27">
      <c r="A1040" t="s">
        <v>63</v>
      </c>
      <c r="B1040" t="s">
        <v>3174</v>
      </c>
      <c r="C1040" t="s">
        <v>3175</v>
      </c>
      <c r="D1040" t="s">
        <v>7274</v>
      </c>
      <c r="E1040" t="s">
        <v>447</v>
      </c>
      <c r="F1040" t="s">
        <v>125</v>
      </c>
      <c r="G1040" s="1">
        <v>45178</v>
      </c>
      <c r="H1040" s="8">
        <f>MONTH(tbl_CleanLeads[[#This Row],[Lead_Date_Final]])</f>
        <v>9</v>
      </c>
      <c r="I1040" t="s">
        <v>7287</v>
      </c>
      <c r="J1040" t="s">
        <v>7263</v>
      </c>
      <c r="K1040" t="s">
        <v>7288</v>
      </c>
      <c r="L1040">
        <f>WEEKDAY(tbl_CleanLeads[[#This Row],[Lead_Date_Final]],2)</f>
        <v>6</v>
      </c>
      <c r="M1040" t="s">
        <v>7278</v>
      </c>
      <c r="N1040">
        <v>15.9</v>
      </c>
      <c r="O1040" s="7">
        <v>2048.16</v>
      </c>
      <c r="P1040">
        <v>2</v>
      </c>
      <c r="Q1040" t="s">
        <v>7266</v>
      </c>
      <c r="R1040">
        <f>IF(UPPER(TRIM(Table2[[#This Row],[Status_Clean]]))="CONVERTED",1,0)</f>
        <v>0</v>
      </c>
      <c r="S1040">
        <f>IF(ISNUMBER(MATCH(UPPER(TRIM(Table2[[#This Row],[Status_Clean]])),{"CONTACTED","QUALIFIED","CONVERTED"},0)),1,0)</f>
        <v>1</v>
      </c>
      <c r="T1040" cm="1">
        <f t="array" ref="T1040">_xlfn.SWITCH(UPPER(TRIM(Table2[[#This Row],[Status_Clean]])),"NEW",1,"CONTACTED",2,"QUALIFIED",3,"CONVERTED",4,"LOST",5,99)</f>
        <v>2</v>
      </c>
      <c r="U1040" t="str" cm="1">
        <f t="array" ref="U1040">_xlfn.LET(_xlpm.x,IFERROR(VALUE(Table2[[#This Row],[Response_Time_Hours]]),""),IF(_xlpm.x="","CHECK",_xlfn.IFS(_xlpm.x&lt;=1,"Immediate",_xlpm.x&lt;=6,"Fast",_xlpm.x&lt;=24,"Moderate",_xlpm.x&gt;24,"Delayed")))</f>
        <v>Moderate</v>
      </c>
      <c r="V1040">
        <f>FLOOR(tbl_CleanLeads[[#This Row],[Response_Time_Hours]],6)</f>
        <v>12</v>
      </c>
      <c r="W1040" t="str" cm="1">
        <f t="array" ref="W1040">IF(Table2[[#This Row],[Interaction_Count_Final]]="","N/A",_xlfn.IFS(Table2[[#This Row],[Interaction_Count_Final]]&lt;=2,"Low",Table2[[#This Row],[Interaction_Count_Final]]&lt;=5,"Medium",Table2[[#This Row],[Interaction_Count_Final]]&gt;=6,"High",TRUE,"CHECK"))</f>
        <v>Low</v>
      </c>
      <c r="X1040" t="b">
        <f t="shared" si="16"/>
        <v>1</v>
      </c>
      <c r="Y1040" t="b">
        <f>tbl_CleanLeads[[#This Row],[Response_Time_Hours]]&gt;24</f>
        <v>0</v>
      </c>
      <c r="Z1040" s="13" t="b">
        <f>tbl_CleanLeads[[#This Row],[Response_Time_Hours]]&gt;72</f>
        <v>0</v>
      </c>
      <c r="AA1040" s="13" t="b">
        <f>tbl_CleanLeads[[#This Row],[Status_Clean]]="Converted"</f>
        <v>0</v>
      </c>
    </row>
    <row r="1041" spans="1:27">
      <c r="A1041" t="s">
        <v>90</v>
      </c>
      <c r="B1041" t="s">
        <v>3176</v>
      </c>
      <c r="C1041" t="s">
        <v>8131</v>
      </c>
      <c r="D1041" t="s">
        <v>7303</v>
      </c>
      <c r="E1041" t="s">
        <v>101</v>
      </c>
      <c r="F1041" t="s">
        <v>193</v>
      </c>
      <c r="G1041" s="1">
        <v>45289</v>
      </c>
      <c r="H1041" s="8">
        <f>MONTH(tbl_CleanLeads[[#This Row],[Lead_Date_Final]])</f>
        <v>12</v>
      </c>
      <c r="I1041" t="s">
        <v>7262</v>
      </c>
      <c r="J1041" t="s">
        <v>7263</v>
      </c>
      <c r="K1041" t="s">
        <v>7264</v>
      </c>
      <c r="L1041">
        <f>WEEKDAY(tbl_CleanLeads[[#This Row],[Lead_Date_Final]],2)</f>
        <v>5</v>
      </c>
      <c r="M1041" t="s">
        <v>7312</v>
      </c>
      <c r="N1041">
        <v>7</v>
      </c>
      <c r="O1041" s="7">
        <v>4399.53</v>
      </c>
      <c r="P1041">
        <v>19</v>
      </c>
      <c r="Q1041" t="s">
        <v>7273</v>
      </c>
      <c r="R1041">
        <f>IF(UPPER(TRIM(Table2[[#This Row],[Status_Clean]]))="CONVERTED",1,0)</f>
        <v>0</v>
      </c>
      <c r="S1041">
        <f>IF(ISNUMBER(MATCH(UPPER(TRIM(Table2[[#This Row],[Status_Clean]])),{"CONTACTED","QUALIFIED","CONVERTED"},0)),1,0)</f>
        <v>0</v>
      </c>
      <c r="T1041" cm="1">
        <f t="array" ref="T1041">_xlfn.SWITCH(UPPER(TRIM(Table2[[#This Row],[Status_Clean]])),"NEW",1,"CONTACTED",2,"QUALIFIED",3,"CONVERTED",4,"LOST",5,99)</f>
        <v>1</v>
      </c>
      <c r="U1041" t="str" cm="1">
        <f t="array" ref="U1041">_xlfn.LET(_xlpm.x,IFERROR(VALUE(Table2[[#This Row],[Response_Time_Hours]]),""),IF(_xlpm.x="","CHECK",_xlfn.IFS(_xlpm.x&lt;=1,"Immediate",_xlpm.x&lt;=6,"Fast",_xlpm.x&lt;=24,"Moderate",_xlpm.x&gt;24,"Delayed")))</f>
        <v>Moderate</v>
      </c>
      <c r="V1041">
        <f>FLOOR(tbl_CleanLeads[[#This Row],[Response_Time_Hours]],6)</f>
        <v>6</v>
      </c>
      <c r="W1041" t="str" cm="1">
        <f t="array" ref="W1041">IF(Table2[[#This Row],[Interaction_Count_Final]]="","N/A",_xlfn.IFS(Table2[[#This Row],[Interaction_Count_Final]]&lt;=2,"Low",Table2[[#This Row],[Interaction_Count_Final]]&lt;=5,"Medium",Table2[[#This Row],[Interaction_Count_Final]]&gt;=6,"High",TRUE,"CHECK"))</f>
        <v>High</v>
      </c>
      <c r="X1041" t="b">
        <f t="shared" si="16"/>
        <v>1</v>
      </c>
      <c r="Y1041" t="b">
        <f>tbl_CleanLeads[[#This Row],[Response_Time_Hours]]&gt;24</f>
        <v>0</v>
      </c>
      <c r="Z1041" s="13" t="b">
        <f>tbl_CleanLeads[[#This Row],[Response_Time_Hours]]&gt;72</f>
        <v>0</v>
      </c>
      <c r="AA1041" s="13" t="b">
        <f>tbl_CleanLeads[[#This Row],[Status_Clean]]="Converted"</f>
        <v>0</v>
      </c>
    </row>
    <row r="1042" spans="1:27">
      <c r="A1042" t="s">
        <v>63</v>
      </c>
      <c r="B1042" t="s">
        <v>3178</v>
      </c>
      <c r="C1042" t="s">
        <v>3179</v>
      </c>
      <c r="D1042" t="s">
        <v>7274</v>
      </c>
      <c r="E1042" t="s">
        <v>473</v>
      </c>
      <c r="F1042" t="s">
        <v>250</v>
      </c>
      <c r="G1042" s="1">
        <v>45224</v>
      </c>
      <c r="H1042" s="8">
        <f>MONTH(tbl_CleanLeads[[#This Row],[Lead_Date_Final]])</f>
        <v>10</v>
      </c>
      <c r="I1042" t="s">
        <v>7270</v>
      </c>
      <c r="J1042" t="s">
        <v>7263</v>
      </c>
      <c r="K1042" t="s">
        <v>7264</v>
      </c>
      <c r="L1042">
        <f>WEEKDAY(tbl_CleanLeads[[#This Row],[Lead_Date_Final]],2)</f>
        <v>3</v>
      </c>
      <c r="M1042" t="s">
        <v>7272</v>
      </c>
      <c r="N1042">
        <v>8.3000000000000007</v>
      </c>
      <c r="O1042" s="7">
        <v>4733.51</v>
      </c>
      <c r="P1042">
        <v>33</v>
      </c>
      <c r="Q1042" t="s">
        <v>7273</v>
      </c>
      <c r="R1042">
        <f>IF(UPPER(TRIM(Table2[[#This Row],[Status_Clean]]))="CONVERTED",1,0)</f>
        <v>1</v>
      </c>
      <c r="S1042">
        <f>IF(ISNUMBER(MATCH(UPPER(TRIM(Table2[[#This Row],[Status_Clean]])),{"CONTACTED","QUALIFIED","CONVERTED"},0)),1,0)</f>
        <v>1</v>
      </c>
      <c r="T1042" cm="1">
        <f t="array" ref="T1042">_xlfn.SWITCH(UPPER(TRIM(Table2[[#This Row],[Status_Clean]])),"NEW",1,"CONTACTED",2,"QUALIFIED",3,"CONVERTED",4,"LOST",5,99)</f>
        <v>4</v>
      </c>
      <c r="U1042" t="str" cm="1">
        <f t="array" ref="U1042">_xlfn.LET(_xlpm.x,IFERROR(VALUE(Table2[[#This Row],[Response_Time_Hours]]),""),IF(_xlpm.x="","CHECK",_xlfn.IFS(_xlpm.x&lt;=1,"Immediate",_xlpm.x&lt;=6,"Fast",_xlpm.x&lt;=24,"Moderate",_xlpm.x&gt;24,"Delayed")))</f>
        <v>Moderate</v>
      </c>
      <c r="V1042">
        <f>FLOOR(tbl_CleanLeads[[#This Row],[Response_Time_Hours]],6)</f>
        <v>6</v>
      </c>
      <c r="W1042" t="str" cm="1">
        <f t="array" ref="W1042">IF(Table2[[#This Row],[Interaction_Count_Final]]="","N/A",_xlfn.IFS(Table2[[#This Row],[Interaction_Count_Final]]&lt;=2,"Low",Table2[[#This Row],[Interaction_Count_Final]]&lt;=5,"Medium",Table2[[#This Row],[Interaction_Count_Final]]&gt;=6,"High",TRUE,"CHECK"))</f>
        <v>High</v>
      </c>
      <c r="X1042" t="b">
        <f t="shared" si="16"/>
        <v>1</v>
      </c>
      <c r="Y1042" t="b">
        <f>tbl_CleanLeads[[#This Row],[Response_Time_Hours]]&gt;24</f>
        <v>0</v>
      </c>
      <c r="Z1042" s="13" t="b">
        <f>tbl_CleanLeads[[#This Row],[Response_Time_Hours]]&gt;72</f>
        <v>0</v>
      </c>
      <c r="AA1042" s="13" t="b">
        <f>tbl_CleanLeads[[#This Row],[Status_Clean]]="Converted"</f>
        <v>1</v>
      </c>
    </row>
    <row r="1043" spans="1:27">
      <c r="A1043" t="s">
        <v>63</v>
      </c>
      <c r="B1043" t="s">
        <v>3181</v>
      </c>
      <c r="C1043" t="s">
        <v>3182</v>
      </c>
      <c r="D1043" t="s">
        <v>7258</v>
      </c>
      <c r="E1043" t="s">
        <v>311</v>
      </c>
      <c r="F1043" t="s">
        <v>71</v>
      </c>
      <c r="G1043" s="1">
        <v>45292</v>
      </c>
      <c r="H1043" s="8">
        <f>MONTH(tbl_CleanLeads[[#This Row],[Lead_Date_Final]])</f>
        <v>1</v>
      </c>
      <c r="I1043" t="s">
        <v>7317</v>
      </c>
      <c r="J1043" t="s">
        <v>7271</v>
      </c>
      <c r="K1043" t="s">
        <v>7284</v>
      </c>
      <c r="L1043">
        <f>WEEKDAY(tbl_CleanLeads[[#This Row],[Lead_Date_Final]],2)</f>
        <v>1</v>
      </c>
      <c r="M1043" t="s">
        <v>7298</v>
      </c>
      <c r="N1043">
        <v>7.1999999999999993</v>
      </c>
      <c r="O1043" s="7">
        <v>3566.88</v>
      </c>
      <c r="P1043" t="s">
        <v>232</v>
      </c>
      <c r="Q1043" t="s">
        <v>7266</v>
      </c>
      <c r="R1043">
        <f>IF(UPPER(TRIM(Table2[[#This Row],[Status_Clean]]))="CONVERTED",1,0)</f>
        <v>0</v>
      </c>
      <c r="S1043">
        <f>IF(ISNUMBER(MATCH(UPPER(TRIM(Table2[[#This Row],[Status_Clean]])),{"CONTACTED","QUALIFIED","CONVERTED"},0)),1,0)</f>
        <v>1</v>
      </c>
      <c r="T1043" cm="1">
        <f t="array" ref="T1043">_xlfn.SWITCH(UPPER(TRIM(Table2[[#This Row],[Status_Clean]])),"NEW",1,"CONTACTED",2,"QUALIFIED",3,"CONVERTED",4,"LOST",5,99)</f>
        <v>3</v>
      </c>
      <c r="U1043" t="str" cm="1">
        <f t="array" ref="U1043">_xlfn.LET(_xlpm.x,IFERROR(VALUE(Table2[[#This Row],[Response_Time_Hours]]),""),IF(_xlpm.x="","CHECK",_xlfn.IFS(_xlpm.x&lt;=1,"Immediate",_xlpm.x&lt;=6,"Fast",_xlpm.x&lt;=24,"Moderate",_xlpm.x&gt;24,"Delayed")))</f>
        <v>Moderate</v>
      </c>
      <c r="V1043">
        <f>FLOOR(tbl_CleanLeads[[#This Row],[Response_Time_Hours]],6)</f>
        <v>6</v>
      </c>
      <c r="W1043" t="str" cm="1">
        <f t="array" ref="W1043">IF(Table2[[#This Row],[Interaction_Count_Final]]="","N/A",_xlfn.IFS(Table2[[#This Row],[Interaction_Count_Final]]&lt;=2,"Low",Table2[[#This Row],[Interaction_Count_Final]]&lt;=5,"Medium",Table2[[#This Row],[Interaction_Count_Final]]&gt;=6,"High",TRUE,"CHECK"))</f>
        <v>High</v>
      </c>
      <c r="X1043" t="b">
        <f t="shared" si="16"/>
        <v>1</v>
      </c>
      <c r="Y1043" t="b">
        <f>tbl_CleanLeads[[#This Row],[Response_Time_Hours]]&gt;24</f>
        <v>0</v>
      </c>
      <c r="Z1043" s="13" t="b">
        <f>tbl_CleanLeads[[#This Row],[Response_Time_Hours]]&gt;72</f>
        <v>0</v>
      </c>
      <c r="AA1043" s="13" t="b">
        <f>tbl_CleanLeads[[#This Row],[Status_Clean]]="Converted"</f>
        <v>0</v>
      </c>
    </row>
    <row r="1044" spans="1:27">
      <c r="A1044" t="s">
        <v>70</v>
      </c>
      <c r="B1044" t="s">
        <v>3183</v>
      </c>
      <c r="C1044" t="s">
        <v>3184</v>
      </c>
      <c r="D1044" t="s">
        <v>7268</v>
      </c>
      <c r="E1044" t="s">
        <v>473</v>
      </c>
      <c r="F1044" t="s">
        <v>193</v>
      </c>
      <c r="G1044" s="1">
        <v>45115</v>
      </c>
      <c r="H1044" s="8">
        <f>MONTH(tbl_CleanLeads[[#This Row],[Lead_Date_Final]])</f>
        <v>7</v>
      </c>
      <c r="I1044" t="s">
        <v>7305</v>
      </c>
      <c r="J1044" t="s">
        <v>7263</v>
      </c>
      <c r="K1044" t="s">
        <v>7288</v>
      </c>
      <c r="L1044">
        <f>WEEKDAY(tbl_CleanLeads[[#This Row],[Lead_Date_Final]],2)</f>
        <v>6</v>
      </c>
      <c r="M1044" t="s">
        <v>7278</v>
      </c>
      <c r="N1044">
        <v>24.2</v>
      </c>
      <c r="O1044" s="7">
        <v>2829.45</v>
      </c>
      <c r="P1044">
        <v>42</v>
      </c>
      <c r="Q1044" t="s">
        <v>7266</v>
      </c>
      <c r="R1044">
        <f>IF(UPPER(TRIM(Table2[[#This Row],[Status_Clean]]))="CONVERTED",1,0)</f>
        <v>0</v>
      </c>
      <c r="S1044">
        <f>IF(ISNUMBER(MATCH(UPPER(TRIM(Table2[[#This Row],[Status_Clean]])),{"CONTACTED","QUALIFIED","CONVERTED"},0)),1,0)</f>
        <v>0</v>
      </c>
      <c r="T1044" cm="1">
        <f t="array" ref="T1044">_xlfn.SWITCH(UPPER(TRIM(Table2[[#This Row],[Status_Clean]])),"NEW",1,"CONTACTED",2,"QUALIFIED",3,"CONVERTED",4,"LOST",5,99)</f>
        <v>1</v>
      </c>
      <c r="U1044" t="str" cm="1">
        <f t="array" ref="U1044">_xlfn.LET(_xlpm.x,IFERROR(VALUE(Table2[[#This Row],[Response_Time_Hours]]),""),IF(_xlpm.x="","CHECK",_xlfn.IFS(_xlpm.x&lt;=1,"Immediate",_xlpm.x&lt;=6,"Fast",_xlpm.x&lt;=24,"Moderate",_xlpm.x&gt;24,"Delayed")))</f>
        <v>Delayed</v>
      </c>
      <c r="V1044">
        <f>FLOOR(tbl_CleanLeads[[#This Row],[Response_Time_Hours]],6)</f>
        <v>24</v>
      </c>
      <c r="W1044" t="str" cm="1">
        <f t="array" ref="W1044">IF(Table2[[#This Row],[Interaction_Count_Final]]="","N/A",_xlfn.IFS(Table2[[#This Row],[Interaction_Count_Final]]&lt;=2,"Low",Table2[[#This Row],[Interaction_Count_Final]]&lt;=5,"Medium",Table2[[#This Row],[Interaction_Count_Final]]&gt;=6,"High",TRUE,"CHECK"))</f>
        <v>High</v>
      </c>
      <c r="X1044" t="b">
        <f t="shared" si="16"/>
        <v>1</v>
      </c>
      <c r="Y1044" t="b">
        <f>tbl_CleanLeads[[#This Row],[Response_Time_Hours]]&gt;24</f>
        <v>1</v>
      </c>
      <c r="Z1044" s="13" t="b">
        <f>tbl_CleanLeads[[#This Row],[Response_Time_Hours]]&gt;72</f>
        <v>0</v>
      </c>
      <c r="AA1044" s="13" t="b">
        <f>tbl_CleanLeads[[#This Row],[Status_Clean]]="Converted"</f>
        <v>0</v>
      </c>
    </row>
    <row r="1045" spans="1:27">
      <c r="A1045" t="s">
        <v>90</v>
      </c>
      <c r="B1045" t="s">
        <v>3185</v>
      </c>
      <c r="C1045" t="s">
        <v>3186</v>
      </c>
      <c r="D1045" t="s">
        <v>7268</v>
      </c>
      <c r="E1045" t="s">
        <v>1356</v>
      </c>
      <c r="F1045" t="s">
        <v>193</v>
      </c>
      <c r="G1045" s="1">
        <v>45650</v>
      </c>
      <c r="H1045" s="8">
        <f>MONTH(tbl_CleanLeads[[#This Row],[Lead_Date_Final]])</f>
        <v>12</v>
      </c>
      <c r="I1045" t="s">
        <v>7262</v>
      </c>
      <c r="J1045" t="s">
        <v>7271</v>
      </c>
      <c r="K1045" t="s">
        <v>7264</v>
      </c>
      <c r="L1045">
        <f>WEEKDAY(tbl_CleanLeads[[#This Row],[Lead_Date_Final]],2)</f>
        <v>2</v>
      </c>
      <c r="M1045" t="s">
        <v>7265</v>
      </c>
      <c r="N1045">
        <v>44.8</v>
      </c>
      <c r="O1045" s="7">
        <v>3724.53</v>
      </c>
      <c r="P1045">
        <v>1</v>
      </c>
      <c r="Q1045" t="s">
        <v>7266</v>
      </c>
      <c r="R1045">
        <f>IF(UPPER(TRIM(Table2[[#This Row],[Status_Clean]]))="CONVERTED",1,0)</f>
        <v>0</v>
      </c>
      <c r="S1045">
        <f>IF(ISNUMBER(MATCH(UPPER(TRIM(Table2[[#This Row],[Status_Clean]])),{"CONTACTED","QUALIFIED","CONVERTED"},0)),1,0)</f>
        <v>0</v>
      </c>
      <c r="T1045" cm="1">
        <f t="array" ref="T1045">_xlfn.SWITCH(UPPER(TRIM(Table2[[#This Row],[Status_Clean]])),"NEW",1,"CONTACTED",2,"QUALIFIED",3,"CONVERTED",4,"LOST",5,99)</f>
        <v>1</v>
      </c>
      <c r="U1045" t="str" cm="1">
        <f t="array" ref="U1045">_xlfn.LET(_xlpm.x,IFERROR(VALUE(Table2[[#This Row],[Response_Time_Hours]]),""),IF(_xlpm.x="","CHECK",_xlfn.IFS(_xlpm.x&lt;=1,"Immediate",_xlpm.x&lt;=6,"Fast",_xlpm.x&lt;=24,"Moderate",_xlpm.x&gt;24,"Delayed")))</f>
        <v>Delayed</v>
      </c>
      <c r="V1045">
        <f>FLOOR(tbl_CleanLeads[[#This Row],[Response_Time_Hours]],6)</f>
        <v>42</v>
      </c>
      <c r="W1045" t="str" cm="1">
        <f t="array" ref="W1045">IF(Table2[[#This Row],[Interaction_Count_Final]]="","N/A",_xlfn.IFS(Table2[[#This Row],[Interaction_Count_Final]]&lt;=2,"Low",Table2[[#This Row],[Interaction_Count_Final]]&lt;=5,"Medium",Table2[[#This Row],[Interaction_Count_Final]]&gt;=6,"High",TRUE,"CHECK"))</f>
        <v>Low</v>
      </c>
      <c r="X1045" t="b">
        <f t="shared" si="16"/>
        <v>1</v>
      </c>
      <c r="Y1045" t="b">
        <f>tbl_CleanLeads[[#This Row],[Response_Time_Hours]]&gt;24</f>
        <v>1</v>
      </c>
      <c r="Z1045" s="13" t="b">
        <f>tbl_CleanLeads[[#This Row],[Response_Time_Hours]]&gt;72</f>
        <v>0</v>
      </c>
      <c r="AA1045" s="13" t="b">
        <f>tbl_CleanLeads[[#This Row],[Status_Clean]]="Converted"</f>
        <v>0</v>
      </c>
    </row>
    <row r="1046" spans="1:27">
      <c r="A1046" t="s">
        <v>102</v>
      </c>
      <c r="B1046" t="s">
        <v>3189</v>
      </c>
      <c r="C1046" t="s">
        <v>3190</v>
      </c>
      <c r="D1046" t="s">
        <v>7274</v>
      </c>
      <c r="E1046" t="s">
        <v>123</v>
      </c>
      <c r="F1046" t="s">
        <v>173</v>
      </c>
      <c r="G1046" s="1">
        <v>44932</v>
      </c>
      <c r="H1046" s="8">
        <f>MONTH(tbl_CleanLeads[[#This Row],[Lead_Date_Final]])</f>
        <v>1</v>
      </c>
      <c r="I1046" t="s">
        <v>7317</v>
      </c>
      <c r="J1046" t="s">
        <v>7263</v>
      </c>
      <c r="K1046" t="s">
        <v>7284</v>
      </c>
      <c r="L1046">
        <f>WEEKDAY(tbl_CleanLeads[[#This Row],[Lead_Date_Final]],2)</f>
        <v>5</v>
      </c>
      <c r="M1046" t="s">
        <v>7312</v>
      </c>
      <c r="N1046">
        <v>14.399999999999999</v>
      </c>
      <c r="O1046" s="7">
        <v>1876.19</v>
      </c>
      <c r="P1046">
        <v>39</v>
      </c>
      <c r="Q1046" t="s">
        <v>7289</v>
      </c>
      <c r="R1046">
        <f>IF(UPPER(TRIM(Table2[[#This Row],[Status_Clean]]))="CONVERTED",1,0)</f>
        <v>0</v>
      </c>
      <c r="S1046">
        <f>IF(ISNUMBER(MATCH(UPPER(TRIM(Table2[[#This Row],[Status_Clean]])),{"CONTACTED","QUALIFIED","CONVERTED"},0)),1,0)</f>
        <v>0</v>
      </c>
      <c r="T1046" cm="1">
        <f t="array" ref="T1046">_xlfn.SWITCH(UPPER(TRIM(Table2[[#This Row],[Status_Clean]])),"NEW",1,"CONTACTED",2,"QUALIFIED",3,"CONVERTED",4,"LOST",5,99)</f>
        <v>5</v>
      </c>
      <c r="U1046" t="str" cm="1">
        <f t="array" ref="U1046">_xlfn.LET(_xlpm.x,IFERROR(VALUE(Table2[[#This Row],[Response_Time_Hours]]),""),IF(_xlpm.x="","CHECK",_xlfn.IFS(_xlpm.x&lt;=1,"Immediate",_xlpm.x&lt;=6,"Fast",_xlpm.x&lt;=24,"Moderate",_xlpm.x&gt;24,"Delayed")))</f>
        <v>Moderate</v>
      </c>
      <c r="V1046">
        <f>FLOOR(tbl_CleanLeads[[#This Row],[Response_Time_Hours]],6)</f>
        <v>12</v>
      </c>
      <c r="W1046" t="str" cm="1">
        <f t="array" ref="W1046">IF(Table2[[#This Row],[Interaction_Count_Final]]="","N/A",_xlfn.IFS(Table2[[#This Row],[Interaction_Count_Final]]&lt;=2,"Low",Table2[[#This Row],[Interaction_Count_Final]]&lt;=5,"Medium",Table2[[#This Row],[Interaction_Count_Final]]&gt;=6,"High",TRUE,"CHECK"))</f>
        <v>High</v>
      </c>
      <c r="X1046" t="b">
        <f t="shared" si="16"/>
        <v>1</v>
      </c>
      <c r="Y1046" t="b">
        <f>tbl_CleanLeads[[#This Row],[Response_Time_Hours]]&gt;24</f>
        <v>0</v>
      </c>
      <c r="Z1046" s="13" t="b">
        <f>tbl_CleanLeads[[#This Row],[Response_Time_Hours]]&gt;72</f>
        <v>0</v>
      </c>
      <c r="AA1046" s="13" t="b">
        <f>tbl_CleanLeads[[#This Row],[Status_Clean]]="Converted"</f>
        <v>0</v>
      </c>
    </row>
    <row r="1047" spans="1:27">
      <c r="A1047" t="s">
        <v>102</v>
      </c>
      <c r="B1047" t="s">
        <v>3191</v>
      </c>
      <c r="C1047" t="s">
        <v>3192</v>
      </c>
      <c r="D1047" t="s">
        <v>7268</v>
      </c>
      <c r="E1047" t="s">
        <v>69</v>
      </c>
      <c r="F1047" t="s">
        <v>125</v>
      </c>
      <c r="G1047" s="1">
        <v>44954</v>
      </c>
      <c r="H1047" s="8">
        <f>MONTH(tbl_CleanLeads[[#This Row],[Lead_Date_Final]])</f>
        <v>1</v>
      </c>
      <c r="I1047" t="s">
        <v>7317</v>
      </c>
      <c r="J1047" t="s">
        <v>7263</v>
      </c>
      <c r="K1047" t="s">
        <v>7284</v>
      </c>
      <c r="L1047">
        <f>WEEKDAY(tbl_CleanLeads[[#This Row],[Lead_Date_Final]],2)</f>
        <v>6</v>
      </c>
      <c r="M1047" t="s">
        <v>7278</v>
      </c>
      <c r="N1047">
        <v>44.6</v>
      </c>
      <c r="O1047" s="7">
        <v>2643.8</v>
      </c>
      <c r="P1047">
        <v>38</v>
      </c>
      <c r="Q1047" t="s">
        <v>7266</v>
      </c>
      <c r="R1047">
        <f>IF(UPPER(TRIM(Table2[[#This Row],[Status_Clean]]))="CONVERTED",1,0)</f>
        <v>0</v>
      </c>
      <c r="S1047">
        <f>IF(ISNUMBER(MATCH(UPPER(TRIM(Table2[[#This Row],[Status_Clean]])),{"CONTACTED","QUALIFIED","CONVERTED"},0)),1,0)</f>
        <v>1</v>
      </c>
      <c r="T1047" cm="1">
        <f t="array" ref="T1047">_xlfn.SWITCH(UPPER(TRIM(Table2[[#This Row],[Status_Clean]])),"NEW",1,"CONTACTED",2,"QUALIFIED",3,"CONVERTED",4,"LOST",5,99)</f>
        <v>2</v>
      </c>
      <c r="U1047" t="str" cm="1">
        <f t="array" ref="U1047">_xlfn.LET(_xlpm.x,IFERROR(VALUE(Table2[[#This Row],[Response_Time_Hours]]),""),IF(_xlpm.x="","CHECK",_xlfn.IFS(_xlpm.x&lt;=1,"Immediate",_xlpm.x&lt;=6,"Fast",_xlpm.x&lt;=24,"Moderate",_xlpm.x&gt;24,"Delayed")))</f>
        <v>Delayed</v>
      </c>
      <c r="V1047">
        <f>FLOOR(tbl_CleanLeads[[#This Row],[Response_Time_Hours]],6)</f>
        <v>42</v>
      </c>
      <c r="W1047" t="str" cm="1">
        <f t="array" ref="W1047">IF(Table2[[#This Row],[Interaction_Count_Final]]="","N/A",_xlfn.IFS(Table2[[#This Row],[Interaction_Count_Final]]&lt;=2,"Low",Table2[[#This Row],[Interaction_Count_Final]]&lt;=5,"Medium",Table2[[#This Row],[Interaction_Count_Final]]&gt;=6,"High",TRUE,"CHECK"))</f>
        <v>High</v>
      </c>
      <c r="X1047" t="b">
        <f t="shared" si="16"/>
        <v>1</v>
      </c>
      <c r="Y1047" t="b">
        <f>tbl_CleanLeads[[#This Row],[Response_Time_Hours]]&gt;24</f>
        <v>1</v>
      </c>
      <c r="Z1047" s="13" t="b">
        <f>tbl_CleanLeads[[#This Row],[Response_Time_Hours]]&gt;72</f>
        <v>0</v>
      </c>
      <c r="AA1047" s="13" t="b">
        <f>tbl_CleanLeads[[#This Row],[Status_Clean]]="Converted"</f>
        <v>0</v>
      </c>
    </row>
    <row r="1048" spans="1:27">
      <c r="A1048" t="s">
        <v>90</v>
      </c>
      <c r="B1048" t="s">
        <v>3194</v>
      </c>
      <c r="C1048" t="s">
        <v>3195</v>
      </c>
      <c r="D1048" t="s">
        <v>7258</v>
      </c>
      <c r="E1048" t="s">
        <v>101</v>
      </c>
      <c r="F1048" t="s">
        <v>250</v>
      </c>
      <c r="G1048" s="1">
        <v>45584</v>
      </c>
      <c r="H1048" s="8">
        <f>MONTH(tbl_CleanLeads[[#This Row],[Lead_Date_Final]])</f>
        <v>10</v>
      </c>
      <c r="I1048" t="s">
        <v>7270</v>
      </c>
      <c r="J1048" t="s">
        <v>7271</v>
      </c>
      <c r="K1048" t="s">
        <v>7264</v>
      </c>
      <c r="L1048">
        <f>WEEKDAY(tbl_CleanLeads[[#This Row],[Lead_Date_Final]],2)</f>
        <v>6</v>
      </c>
      <c r="M1048" t="s">
        <v>7278</v>
      </c>
      <c r="N1048">
        <v>60</v>
      </c>
      <c r="O1048" s="7">
        <v>4060.3</v>
      </c>
      <c r="P1048">
        <v>38</v>
      </c>
      <c r="Q1048" t="s">
        <v>7273</v>
      </c>
      <c r="R1048">
        <f>IF(UPPER(TRIM(Table2[[#This Row],[Status_Clean]]))="CONVERTED",1,0)</f>
        <v>1</v>
      </c>
      <c r="S1048">
        <f>IF(ISNUMBER(MATCH(UPPER(TRIM(Table2[[#This Row],[Status_Clean]])),{"CONTACTED","QUALIFIED","CONVERTED"},0)),1,0)</f>
        <v>1</v>
      </c>
      <c r="T1048" cm="1">
        <f t="array" ref="T1048">_xlfn.SWITCH(UPPER(TRIM(Table2[[#This Row],[Status_Clean]])),"NEW",1,"CONTACTED",2,"QUALIFIED",3,"CONVERTED",4,"LOST",5,99)</f>
        <v>4</v>
      </c>
      <c r="U1048" t="str" cm="1">
        <f t="array" ref="U1048">_xlfn.LET(_xlpm.x,IFERROR(VALUE(Table2[[#This Row],[Response_Time_Hours]]),""),IF(_xlpm.x="","CHECK",_xlfn.IFS(_xlpm.x&lt;=1,"Immediate",_xlpm.x&lt;=6,"Fast",_xlpm.x&lt;=24,"Moderate",_xlpm.x&gt;24,"Delayed")))</f>
        <v>Delayed</v>
      </c>
      <c r="V1048">
        <f>FLOOR(tbl_CleanLeads[[#This Row],[Response_Time_Hours]],6)</f>
        <v>60</v>
      </c>
      <c r="W1048" t="str" cm="1">
        <f t="array" ref="W1048">IF(Table2[[#This Row],[Interaction_Count_Final]]="","N/A",_xlfn.IFS(Table2[[#This Row],[Interaction_Count_Final]]&lt;=2,"Low",Table2[[#This Row],[Interaction_Count_Final]]&lt;=5,"Medium",Table2[[#This Row],[Interaction_Count_Final]]&gt;=6,"High",TRUE,"CHECK"))</f>
        <v>High</v>
      </c>
      <c r="X1048" t="b">
        <f t="shared" si="16"/>
        <v>1</v>
      </c>
      <c r="Y1048" t="b">
        <f>tbl_CleanLeads[[#This Row],[Response_Time_Hours]]&gt;24</f>
        <v>1</v>
      </c>
      <c r="Z1048" s="13" t="b">
        <f>tbl_CleanLeads[[#This Row],[Response_Time_Hours]]&gt;72</f>
        <v>0</v>
      </c>
      <c r="AA1048" s="13" t="b">
        <f>tbl_CleanLeads[[#This Row],[Status_Clean]]="Converted"</f>
        <v>1</v>
      </c>
    </row>
    <row r="1049" spans="1:27">
      <c r="A1049" t="s">
        <v>102</v>
      </c>
      <c r="B1049" t="s">
        <v>3197</v>
      </c>
      <c r="C1049" t="s">
        <v>3198</v>
      </c>
      <c r="D1049" t="s">
        <v>7280</v>
      </c>
      <c r="E1049" t="s">
        <v>792</v>
      </c>
      <c r="F1049" t="s">
        <v>193</v>
      </c>
      <c r="G1049" s="1">
        <v>44953</v>
      </c>
      <c r="H1049" s="8">
        <f>MONTH(tbl_CleanLeads[[#This Row],[Lead_Date_Final]])</f>
        <v>1</v>
      </c>
      <c r="I1049" t="s">
        <v>7317</v>
      </c>
      <c r="J1049" t="s">
        <v>7263</v>
      </c>
      <c r="K1049" t="s">
        <v>7284</v>
      </c>
      <c r="L1049">
        <f>WEEKDAY(tbl_CleanLeads[[#This Row],[Lead_Date_Final]],2)</f>
        <v>5</v>
      </c>
      <c r="M1049" t="s">
        <v>7312</v>
      </c>
      <c r="N1049">
        <v>6.9</v>
      </c>
      <c r="O1049" s="7">
        <v>1718.2</v>
      </c>
      <c r="P1049">
        <v>11</v>
      </c>
      <c r="Q1049" t="s">
        <v>7289</v>
      </c>
      <c r="R1049">
        <f>IF(UPPER(TRIM(Table2[[#This Row],[Status_Clean]]))="CONVERTED",1,0)</f>
        <v>0</v>
      </c>
      <c r="S1049">
        <f>IF(ISNUMBER(MATCH(UPPER(TRIM(Table2[[#This Row],[Status_Clean]])),{"CONTACTED","QUALIFIED","CONVERTED"},0)),1,0)</f>
        <v>0</v>
      </c>
      <c r="T1049" cm="1">
        <f t="array" ref="T1049">_xlfn.SWITCH(UPPER(TRIM(Table2[[#This Row],[Status_Clean]])),"NEW",1,"CONTACTED",2,"QUALIFIED",3,"CONVERTED",4,"LOST",5,99)</f>
        <v>1</v>
      </c>
      <c r="U1049" t="str" cm="1">
        <f t="array" ref="U1049">_xlfn.LET(_xlpm.x,IFERROR(VALUE(Table2[[#This Row],[Response_Time_Hours]]),""),IF(_xlpm.x="","CHECK",_xlfn.IFS(_xlpm.x&lt;=1,"Immediate",_xlpm.x&lt;=6,"Fast",_xlpm.x&lt;=24,"Moderate",_xlpm.x&gt;24,"Delayed")))</f>
        <v>Moderate</v>
      </c>
      <c r="V1049">
        <f>FLOOR(tbl_CleanLeads[[#This Row],[Response_Time_Hours]],6)</f>
        <v>6</v>
      </c>
      <c r="W1049" t="str" cm="1">
        <f t="array" ref="W1049">IF(Table2[[#This Row],[Interaction_Count_Final]]="","N/A",_xlfn.IFS(Table2[[#This Row],[Interaction_Count_Final]]&lt;=2,"Low",Table2[[#This Row],[Interaction_Count_Final]]&lt;=5,"Medium",Table2[[#This Row],[Interaction_Count_Final]]&gt;=6,"High",TRUE,"CHECK"))</f>
        <v>High</v>
      </c>
      <c r="X1049" t="b">
        <f t="shared" si="16"/>
        <v>1</v>
      </c>
      <c r="Y1049" t="b">
        <f>tbl_CleanLeads[[#This Row],[Response_Time_Hours]]&gt;24</f>
        <v>0</v>
      </c>
      <c r="Z1049" s="13" t="b">
        <f>tbl_CleanLeads[[#This Row],[Response_Time_Hours]]&gt;72</f>
        <v>0</v>
      </c>
      <c r="AA1049" s="13" t="b">
        <f>tbl_CleanLeads[[#This Row],[Status_Clean]]="Converted"</f>
        <v>0</v>
      </c>
    </row>
    <row r="1050" spans="1:27">
      <c r="A1050" t="s">
        <v>70</v>
      </c>
      <c r="B1050" t="s">
        <v>3200</v>
      </c>
      <c r="C1050" t="s">
        <v>3201</v>
      </c>
      <c r="D1050" t="s">
        <v>7274</v>
      </c>
      <c r="E1050" t="s">
        <v>1356</v>
      </c>
      <c r="F1050" t="s">
        <v>125</v>
      </c>
      <c r="G1050" s="1">
        <v>45071</v>
      </c>
      <c r="H1050" s="8">
        <f>MONTH(tbl_CleanLeads[[#This Row],[Lead_Date_Final]])</f>
        <v>5</v>
      </c>
      <c r="I1050" t="s">
        <v>7314</v>
      </c>
      <c r="J1050" t="s">
        <v>7263</v>
      </c>
      <c r="K1050" t="s">
        <v>7277</v>
      </c>
      <c r="L1050">
        <f>WEEKDAY(tbl_CleanLeads[[#This Row],[Lead_Date_Final]],2)</f>
        <v>4</v>
      </c>
      <c r="M1050" t="s">
        <v>7285</v>
      </c>
      <c r="N1050">
        <v>33</v>
      </c>
      <c r="O1050" s="7">
        <v>2258.7399999999998</v>
      </c>
      <c r="P1050">
        <v>12</v>
      </c>
      <c r="Q1050" t="s">
        <v>7266</v>
      </c>
      <c r="R1050">
        <f>IF(UPPER(TRIM(Table2[[#This Row],[Status_Clean]]))="CONVERTED",1,0)</f>
        <v>0</v>
      </c>
      <c r="S1050">
        <f>IF(ISNUMBER(MATCH(UPPER(TRIM(Table2[[#This Row],[Status_Clean]])),{"CONTACTED","QUALIFIED","CONVERTED"},0)),1,0)</f>
        <v>1</v>
      </c>
      <c r="T1050" cm="1">
        <f t="array" ref="T1050">_xlfn.SWITCH(UPPER(TRIM(Table2[[#This Row],[Status_Clean]])),"NEW",1,"CONTACTED",2,"QUALIFIED",3,"CONVERTED",4,"LOST",5,99)</f>
        <v>2</v>
      </c>
      <c r="U1050" t="str" cm="1">
        <f t="array" ref="U1050">_xlfn.LET(_xlpm.x,IFERROR(VALUE(Table2[[#This Row],[Response_Time_Hours]]),""),IF(_xlpm.x="","CHECK",_xlfn.IFS(_xlpm.x&lt;=1,"Immediate",_xlpm.x&lt;=6,"Fast",_xlpm.x&lt;=24,"Moderate",_xlpm.x&gt;24,"Delayed")))</f>
        <v>Delayed</v>
      </c>
      <c r="V1050">
        <f>FLOOR(tbl_CleanLeads[[#This Row],[Response_Time_Hours]],6)</f>
        <v>30</v>
      </c>
      <c r="W1050" t="str" cm="1">
        <f t="array" ref="W1050">IF(Table2[[#This Row],[Interaction_Count_Final]]="","N/A",_xlfn.IFS(Table2[[#This Row],[Interaction_Count_Final]]&lt;=2,"Low",Table2[[#This Row],[Interaction_Count_Final]]&lt;=5,"Medium",Table2[[#This Row],[Interaction_Count_Final]]&gt;=6,"High",TRUE,"CHECK"))</f>
        <v>High</v>
      </c>
      <c r="X1050" t="b">
        <f t="shared" si="16"/>
        <v>1</v>
      </c>
      <c r="Y1050" t="b">
        <f>tbl_CleanLeads[[#This Row],[Response_Time_Hours]]&gt;24</f>
        <v>1</v>
      </c>
      <c r="Z1050" s="13" t="b">
        <f>tbl_CleanLeads[[#This Row],[Response_Time_Hours]]&gt;72</f>
        <v>0</v>
      </c>
      <c r="AA1050" s="13" t="b">
        <f>tbl_CleanLeads[[#This Row],[Status_Clean]]="Converted"</f>
        <v>0</v>
      </c>
    </row>
    <row r="1051" spans="1:27">
      <c r="A1051" t="s">
        <v>102</v>
      </c>
      <c r="B1051" t="s">
        <v>3202</v>
      </c>
      <c r="C1051" t="s">
        <v>8136</v>
      </c>
      <c r="D1051" t="s">
        <v>7258</v>
      </c>
      <c r="E1051" t="s">
        <v>222</v>
      </c>
      <c r="F1051" t="s">
        <v>193</v>
      </c>
      <c r="G1051" s="1">
        <v>45140</v>
      </c>
      <c r="H1051" s="8">
        <f>MONTH(tbl_CleanLeads[[#This Row],[Lead_Date_Final]])</f>
        <v>8</v>
      </c>
      <c r="I1051" t="s">
        <v>7310</v>
      </c>
      <c r="J1051" t="s">
        <v>7263</v>
      </c>
      <c r="K1051" t="s">
        <v>7288</v>
      </c>
      <c r="L1051">
        <f>WEEKDAY(tbl_CleanLeads[[#This Row],[Lead_Date_Final]],2)</f>
        <v>3</v>
      </c>
      <c r="M1051" t="s">
        <v>7272</v>
      </c>
      <c r="N1051">
        <v>51.2</v>
      </c>
      <c r="O1051" s="7">
        <v>2682.54</v>
      </c>
      <c r="P1051">
        <v>2</v>
      </c>
      <c r="Q1051" t="s">
        <v>7266</v>
      </c>
      <c r="R1051">
        <f>IF(UPPER(TRIM(Table2[[#This Row],[Status_Clean]]))="CONVERTED",1,0)</f>
        <v>0</v>
      </c>
      <c r="S1051">
        <f>IF(ISNUMBER(MATCH(UPPER(TRIM(Table2[[#This Row],[Status_Clean]])),{"CONTACTED","QUALIFIED","CONVERTED"},0)),1,0)</f>
        <v>0</v>
      </c>
      <c r="T1051" cm="1">
        <f t="array" ref="T1051">_xlfn.SWITCH(UPPER(TRIM(Table2[[#This Row],[Status_Clean]])),"NEW",1,"CONTACTED",2,"QUALIFIED",3,"CONVERTED",4,"LOST",5,99)</f>
        <v>1</v>
      </c>
      <c r="U1051" t="str" cm="1">
        <f t="array" ref="U1051">_xlfn.LET(_xlpm.x,IFERROR(VALUE(Table2[[#This Row],[Response_Time_Hours]]),""),IF(_xlpm.x="","CHECK",_xlfn.IFS(_xlpm.x&lt;=1,"Immediate",_xlpm.x&lt;=6,"Fast",_xlpm.x&lt;=24,"Moderate",_xlpm.x&gt;24,"Delayed")))</f>
        <v>Delayed</v>
      </c>
      <c r="V1051">
        <f>FLOOR(tbl_CleanLeads[[#This Row],[Response_Time_Hours]],6)</f>
        <v>48</v>
      </c>
      <c r="W1051" t="str" cm="1">
        <f t="array" ref="W1051">IF(Table2[[#This Row],[Interaction_Count_Final]]="","N/A",_xlfn.IFS(Table2[[#This Row],[Interaction_Count_Final]]&lt;=2,"Low",Table2[[#This Row],[Interaction_Count_Final]]&lt;=5,"Medium",Table2[[#This Row],[Interaction_Count_Final]]&gt;=6,"High",TRUE,"CHECK"))</f>
        <v>Low</v>
      </c>
      <c r="X1051" t="b">
        <f t="shared" si="16"/>
        <v>1</v>
      </c>
      <c r="Y1051" t="b">
        <f>tbl_CleanLeads[[#This Row],[Response_Time_Hours]]&gt;24</f>
        <v>1</v>
      </c>
      <c r="Z1051" s="13" t="b">
        <f>tbl_CleanLeads[[#This Row],[Response_Time_Hours]]&gt;72</f>
        <v>0</v>
      </c>
      <c r="AA1051" s="13" t="b">
        <f>tbl_CleanLeads[[#This Row],[Status_Clean]]="Converted"</f>
        <v>0</v>
      </c>
    </row>
    <row r="1052" spans="1:27">
      <c r="A1052" t="s">
        <v>63</v>
      </c>
      <c r="B1052" t="s">
        <v>3205</v>
      </c>
      <c r="C1052" t="s">
        <v>3206</v>
      </c>
      <c r="D1052" t="s">
        <v>7280</v>
      </c>
      <c r="E1052" t="s">
        <v>101</v>
      </c>
      <c r="F1052" t="s">
        <v>250</v>
      </c>
      <c r="G1052" s="1">
        <v>45615</v>
      </c>
      <c r="H1052" s="8">
        <f>MONTH(tbl_CleanLeads[[#This Row],[Lead_Date_Final]])</f>
        <v>11</v>
      </c>
      <c r="I1052" t="s">
        <v>7300</v>
      </c>
      <c r="J1052" t="s">
        <v>7271</v>
      </c>
      <c r="K1052" t="s">
        <v>7264</v>
      </c>
      <c r="L1052">
        <f>WEEKDAY(tbl_CleanLeads[[#This Row],[Lead_Date_Final]],2)</f>
        <v>2</v>
      </c>
      <c r="M1052" t="s">
        <v>7265</v>
      </c>
      <c r="N1052">
        <v>46.7</v>
      </c>
      <c r="O1052" s="7">
        <v>3343.02</v>
      </c>
      <c r="P1052">
        <v>6</v>
      </c>
      <c r="Q1052" t="s">
        <v>7266</v>
      </c>
      <c r="R1052">
        <f>IF(UPPER(TRIM(Table2[[#This Row],[Status_Clean]]))="CONVERTED",1,0)</f>
        <v>1</v>
      </c>
      <c r="S1052">
        <f>IF(ISNUMBER(MATCH(UPPER(TRIM(Table2[[#This Row],[Status_Clean]])),{"CONTACTED","QUALIFIED","CONVERTED"},0)),1,0)</f>
        <v>1</v>
      </c>
      <c r="T1052" cm="1">
        <f t="array" ref="T1052">_xlfn.SWITCH(UPPER(TRIM(Table2[[#This Row],[Status_Clean]])),"NEW",1,"CONTACTED",2,"QUALIFIED",3,"CONVERTED",4,"LOST",5,99)</f>
        <v>4</v>
      </c>
      <c r="U1052" t="str" cm="1">
        <f t="array" ref="U1052">_xlfn.LET(_xlpm.x,IFERROR(VALUE(Table2[[#This Row],[Response_Time_Hours]]),""),IF(_xlpm.x="","CHECK",_xlfn.IFS(_xlpm.x&lt;=1,"Immediate",_xlpm.x&lt;=6,"Fast",_xlpm.x&lt;=24,"Moderate",_xlpm.x&gt;24,"Delayed")))</f>
        <v>Delayed</v>
      </c>
      <c r="V1052">
        <f>FLOOR(tbl_CleanLeads[[#This Row],[Response_Time_Hours]],6)</f>
        <v>42</v>
      </c>
      <c r="W1052" t="str" cm="1">
        <f t="array" ref="W1052">IF(Table2[[#This Row],[Interaction_Count_Final]]="","N/A",_xlfn.IFS(Table2[[#This Row],[Interaction_Count_Final]]&lt;=2,"Low",Table2[[#This Row],[Interaction_Count_Final]]&lt;=5,"Medium",Table2[[#This Row],[Interaction_Count_Final]]&gt;=6,"High",TRUE,"CHECK"))</f>
        <v>High</v>
      </c>
      <c r="X1052" t="b">
        <f t="shared" si="16"/>
        <v>1</v>
      </c>
      <c r="Y1052" t="b">
        <f>tbl_CleanLeads[[#This Row],[Response_Time_Hours]]&gt;24</f>
        <v>1</v>
      </c>
      <c r="Z1052" s="13" t="b">
        <f>tbl_CleanLeads[[#This Row],[Response_Time_Hours]]&gt;72</f>
        <v>0</v>
      </c>
      <c r="AA1052" s="13" t="b">
        <f>tbl_CleanLeads[[#This Row],[Status_Clean]]="Converted"</f>
        <v>1</v>
      </c>
    </row>
    <row r="1053" spans="1:27">
      <c r="A1053" t="s">
        <v>102</v>
      </c>
      <c r="B1053" t="s">
        <v>3208</v>
      </c>
      <c r="C1053" t="s">
        <v>3209</v>
      </c>
      <c r="D1053" t="s">
        <v>7303</v>
      </c>
      <c r="E1053" t="s">
        <v>263</v>
      </c>
      <c r="F1053" t="s">
        <v>193</v>
      </c>
      <c r="G1053" s="1">
        <v>45646</v>
      </c>
      <c r="H1053" s="8">
        <f>MONTH(tbl_CleanLeads[[#This Row],[Lead_Date_Final]])</f>
        <v>12</v>
      </c>
      <c r="I1053" t="s">
        <v>7262</v>
      </c>
      <c r="J1053" t="s">
        <v>7271</v>
      </c>
      <c r="K1053" t="s">
        <v>7264</v>
      </c>
      <c r="L1053">
        <f>WEEKDAY(tbl_CleanLeads[[#This Row],[Lead_Date_Final]],2)</f>
        <v>5</v>
      </c>
      <c r="M1053" t="s">
        <v>7312</v>
      </c>
      <c r="N1053">
        <v>54.6</v>
      </c>
      <c r="O1053" s="7">
        <v>2335.58</v>
      </c>
      <c r="P1053">
        <v>41</v>
      </c>
      <c r="Q1053" t="s">
        <v>7266</v>
      </c>
      <c r="R1053">
        <f>IF(UPPER(TRIM(Table2[[#This Row],[Status_Clean]]))="CONVERTED",1,0)</f>
        <v>0</v>
      </c>
      <c r="S1053">
        <f>IF(ISNUMBER(MATCH(UPPER(TRIM(Table2[[#This Row],[Status_Clean]])),{"CONTACTED","QUALIFIED","CONVERTED"},0)),1,0)</f>
        <v>0</v>
      </c>
      <c r="T1053" cm="1">
        <f t="array" ref="T1053">_xlfn.SWITCH(UPPER(TRIM(Table2[[#This Row],[Status_Clean]])),"NEW",1,"CONTACTED",2,"QUALIFIED",3,"CONVERTED",4,"LOST",5,99)</f>
        <v>1</v>
      </c>
      <c r="U1053" t="str" cm="1">
        <f t="array" ref="U1053">_xlfn.LET(_xlpm.x,IFERROR(VALUE(Table2[[#This Row],[Response_Time_Hours]]),""),IF(_xlpm.x="","CHECK",_xlfn.IFS(_xlpm.x&lt;=1,"Immediate",_xlpm.x&lt;=6,"Fast",_xlpm.x&lt;=24,"Moderate",_xlpm.x&gt;24,"Delayed")))</f>
        <v>Delayed</v>
      </c>
      <c r="V1053">
        <f>FLOOR(tbl_CleanLeads[[#This Row],[Response_Time_Hours]],6)</f>
        <v>54</v>
      </c>
      <c r="W1053" t="str" cm="1">
        <f t="array" ref="W1053">IF(Table2[[#This Row],[Interaction_Count_Final]]="","N/A",_xlfn.IFS(Table2[[#This Row],[Interaction_Count_Final]]&lt;=2,"Low",Table2[[#This Row],[Interaction_Count_Final]]&lt;=5,"Medium",Table2[[#This Row],[Interaction_Count_Final]]&gt;=6,"High",TRUE,"CHECK"))</f>
        <v>High</v>
      </c>
      <c r="X1053" t="b">
        <f t="shared" si="16"/>
        <v>1</v>
      </c>
      <c r="Y1053" t="b">
        <f>tbl_CleanLeads[[#This Row],[Response_Time_Hours]]&gt;24</f>
        <v>1</v>
      </c>
      <c r="Z1053" s="13" t="b">
        <f>tbl_CleanLeads[[#This Row],[Response_Time_Hours]]&gt;72</f>
        <v>0</v>
      </c>
      <c r="AA1053" s="13" t="b">
        <f>tbl_CleanLeads[[#This Row],[Status_Clean]]="Converted"</f>
        <v>0</v>
      </c>
    </row>
    <row r="1054" spans="1:27">
      <c r="A1054" t="s">
        <v>90</v>
      </c>
      <c r="B1054" t="s">
        <v>3212</v>
      </c>
      <c r="C1054" t="s">
        <v>3213</v>
      </c>
      <c r="D1054" t="s">
        <v>7274</v>
      </c>
      <c r="E1054" t="s">
        <v>106</v>
      </c>
      <c r="F1054" t="s">
        <v>125</v>
      </c>
      <c r="G1054" s="1">
        <v>45550</v>
      </c>
      <c r="H1054" s="8">
        <f>MONTH(tbl_CleanLeads[[#This Row],[Lead_Date_Final]])</f>
        <v>9</v>
      </c>
      <c r="I1054" t="s">
        <v>7287</v>
      </c>
      <c r="J1054" t="s">
        <v>7271</v>
      </c>
      <c r="K1054" t="s">
        <v>7288</v>
      </c>
      <c r="L1054">
        <f>WEEKDAY(tbl_CleanLeads[[#This Row],[Lead_Date_Final]],2)</f>
        <v>7</v>
      </c>
      <c r="M1054" t="s">
        <v>7293</v>
      </c>
      <c r="N1054">
        <v>12.2</v>
      </c>
      <c r="O1054" s="7">
        <v>3334.04</v>
      </c>
      <c r="P1054">
        <v>41</v>
      </c>
      <c r="Q1054" t="s">
        <v>7266</v>
      </c>
      <c r="R1054">
        <f>IF(UPPER(TRIM(Table2[[#This Row],[Status_Clean]]))="CONVERTED",1,0)</f>
        <v>0</v>
      </c>
      <c r="S1054">
        <f>IF(ISNUMBER(MATCH(UPPER(TRIM(Table2[[#This Row],[Status_Clean]])),{"CONTACTED","QUALIFIED","CONVERTED"},0)),1,0)</f>
        <v>1</v>
      </c>
      <c r="T1054" cm="1">
        <f t="array" ref="T1054">_xlfn.SWITCH(UPPER(TRIM(Table2[[#This Row],[Status_Clean]])),"NEW",1,"CONTACTED",2,"QUALIFIED",3,"CONVERTED",4,"LOST",5,99)</f>
        <v>2</v>
      </c>
      <c r="U1054" t="str" cm="1">
        <f t="array" ref="U1054">_xlfn.LET(_xlpm.x,IFERROR(VALUE(Table2[[#This Row],[Response_Time_Hours]]),""),IF(_xlpm.x="","CHECK",_xlfn.IFS(_xlpm.x&lt;=1,"Immediate",_xlpm.x&lt;=6,"Fast",_xlpm.x&lt;=24,"Moderate",_xlpm.x&gt;24,"Delayed")))</f>
        <v>Moderate</v>
      </c>
      <c r="V1054">
        <f>FLOOR(tbl_CleanLeads[[#This Row],[Response_Time_Hours]],6)</f>
        <v>12</v>
      </c>
      <c r="W1054" t="str" cm="1">
        <f t="array" ref="W1054">IF(Table2[[#This Row],[Interaction_Count_Final]]="","N/A",_xlfn.IFS(Table2[[#This Row],[Interaction_Count_Final]]&lt;=2,"Low",Table2[[#This Row],[Interaction_Count_Final]]&lt;=5,"Medium",Table2[[#This Row],[Interaction_Count_Final]]&gt;=6,"High",TRUE,"CHECK"))</f>
        <v>High</v>
      </c>
      <c r="X1054" t="b">
        <f t="shared" si="16"/>
        <v>1</v>
      </c>
      <c r="Y1054" t="b">
        <f>tbl_CleanLeads[[#This Row],[Response_Time_Hours]]&gt;24</f>
        <v>0</v>
      </c>
      <c r="Z1054" s="13" t="b">
        <f>tbl_CleanLeads[[#This Row],[Response_Time_Hours]]&gt;72</f>
        <v>0</v>
      </c>
      <c r="AA1054" s="13" t="b">
        <f>tbl_CleanLeads[[#This Row],[Status_Clean]]="Converted"</f>
        <v>0</v>
      </c>
    </row>
    <row r="1055" spans="1:27">
      <c r="A1055" t="s">
        <v>70</v>
      </c>
      <c r="B1055" t="s">
        <v>3215</v>
      </c>
      <c r="C1055" t="s">
        <v>8140</v>
      </c>
      <c r="D1055" t="s">
        <v>7303</v>
      </c>
      <c r="E1055" t="s">
        <v>222</v>
      </c>
      <c r="F1055" t="s">
        <v>71</v>
      </c>
      <c r="G1055" s="1">
        <v>45602</v>
      </c>
      <c r="H1055" s="8">
        <f>MONTH(tbl_CleanLeads[[#This Row],[Lead_Date_Final]])</f>
        <v>11</v>
      </c>
      <c r="I1055" t="s">
        <v>7300</v>
      </c>
      <c r="J1055" t="s">
        <v>7271</v>
      </c>
      <c r="K1055" t="s">
        <v>7264</v>
      </c>
      <c r="L1055">
        <f>WEEKDAY(tbl_CleanLeads[[#This Row],[Lead_Date_Final]],2)</f>
        <v>3</v>
      </c>
      <c r="M1055" t="s">
        <v>7272</v>
      </c>
      <c r="N1055">
        <v>31.200000000000003</v>
      </c>
      <c r="O1055" s="7">
        <v>3495.37</v>
      </c>
      <c r="P1055">
        <v>5</v>
      </c>
      <c r="Q1055" t="s">
        <v>7266</v>
      </c>
      <c r="R1055">
        <f>IF(UPPER(TRIM(Table2[[#This Row],[Status_Clean]]))="CONVERTED",1,0)</f>
        <v>0</v>
      </c>
      <c r="S1055">
        <f>IF(ISNUMBER(MATCH(UPPER(TRIM(Table2[[#This Row],[Status_Clean]])),{"CONTACTED","QUALIFIED","CONVERTED"},0)),1,0)</f>
        <v>1</v>
      </c>
      <c r="T1055" cm="1">
        <f t="array" ref="T1055">_xlfn.SWITCH(UPPER(TRIM(Table2[[#This Row],[Status_Clean]])),"NEW",1,"CONTACTED",2,"QUALIFIED",3,"CONVERTED",4,"LOST",5,99)</f>
        <v>3</v>
      </c>
      <c r="U1055" t="str" cm="1">
        <f t="array" ref="U1055">_xlfn.LET(_xlpm.x,IFERROR(VALUE(Table2[[#This Row],[Response_Time_Hours]]),""),IF(_xlpm.x="","CHECK",_xlfn.IFS(_xlpm.x&lt;=1,"Immediate",_xlpm.x&lt;=6,"Fast",_xlpm.x&lt;=24,"Moderate",_xlpm.x&gt;24,"Delayed")))</f>
        <v>Delayed</v>
      </c>
      <c r="V1055">
        <f>FLOOR(tbl_CleanLeads[[#This Row],[Response_Time_Hours]],6)</f>
        <v>30</v>
      </c>
      <c r="W1055" t="str" cm="1">
        <f t="array" ref="W1055">IF(Table2[[#This Row],[Interaction_Count_Final]]="","N/A",_xlfn.IFS(Table2[[#This Row],[Interaction_Count_Final]]&lt;=2,"Low",Table2[[#This Row],[Interaction_Count_Final]]&lt;=5,"Medium",Table2[[#This Row],[Interaction_Count_Final]]&gt;=6,"High",TRUE,"CHECK"))</f>
        <v>Medium</v>
      </c>
      <c r="X1055" t="b">
        <f t="shared" si="16"/>
        <v>1</v>
      </c>
      <c r="Y1055" t="b">
        <f>tbl_CleanLeads[[#This Row],[Response_Time_Hours]]&gt;24</f>
        <v>1</v>
      </c>
      <c r="Z1055" s="13" t="b">
        <f>tbl_CleanLeads[[#This Row],[Response_Time_Hours]]&gt;72</f>
        <v>0</v>
      </c>
      <c r="AA1055" s="13" t="b">
        <f>tbl_CleanLeads[[#This Row],[Status_Clean]]="Converted"</f>
        <v>0</v>
      </c>
    </row>
    <row r="1056" spans="1:27">
      <c r="A1056" t="s">
        <v>102</v>
      </c>
      <c r="B1056" t="s">
        <v>3217</v>
      </c>
      <c r="C1056" t="s">
        <v>3218</v>
      </c>
      <c r="D1056" t="s">
        <v>7258</v>
      </c>
      <c r="E1056" t="s">
        <v>7308</v>
      </c>
      <c r="F1056" t="s">
        <v>193</v>
      </c>
      <c r="G1056" s="1">
        <v>44930</v>
      </c>
      <c r="H1056" s="8">
        <f>MONTH(tbl_CleanLeads[[#This Row],[Lead_Date_Final]])</f>
        <v>1</v>
      </c>
      <c r="I1056" t="s">
        <v>7317</v>
      </c>
      <c r="J1056" t="s">
        <v>7263</v>
      </c>
      <c r="K1056" t="s">
        <v>7284</v>
      </c>
      <c r="L1056">
        <f>WEEKDAY(tbl_CleanLeads[[#This Row],[Lead_Date_Final]],2)</f>
        <v>3</v>
      </c>
      <c r="M1056" t="s">
        <v>7272</v>
      </c>
      <c r="N1056">
        <v>22.9</v>
      </c>
      <c r="O1056" s="7">
        <v>2386.3200000000002</v>
      </c>
      <c r="P1056">
        <v>16</v>
      </c>
      <c r="Q1056" t="s">
        <v>7266</v>
      </c>
      <c r="R1056">
        <f>IF(UPPER(TRIM(Table2[[#This Row],[Status_Clean]]))="CONVERTED",1,0)</f>
        <v>0</v>
      </c>
      <c r="S1056">
        <f>IF(ISNUMBER(MATCH(UPPER(TRIM(Table2[[#This Row],[Status_Clean]])),{"CONTACTED","QUALIFIED","CONVERTED"},0)),1,0)</f>
        <v>0</v>
      </c>
      <c r="T1056" cm="1">
        <f t="array" ref="T1056">_xlfn.SWITCH(UPPER(TRIM(Table2[[#This Row],[Status_Clean]])),"NEW",1,"CONTACTED",2,"QUALIFIED",3,"CONVERTED",4,"LOST",5,99)</f>
        <v>1</v>
      </c>
      <c r="U1056" t="str" cm="1">
        <f t="array" ref="U1056">_xlfn.LET(_xlpm.x,IFERROR(VALUE(Table2[[#This Row],[Response_Time_Hours]]),""),IF(_xlpm.x="","CHECK",_xlfn.IFS(_xlpm.x&lt;=1,"Immediate",_xlpm.x&lt;=6,"Fast",_xlpm.x&lt;=24,"Moderate",_xlpm.x&gt;24,"Delayed")))</f>
        <v>Moderate</v>
      </c>
      <c r="V1056">
        <f>FLOOR(tbl_CleanLeads[[#This Row],[Response_Time_Hours]],6)</f>
        <v>18</v>
      </c>
      <c r="W1056" t="str" cm="1">
        <f t="array" ref="W1056">IF(Table2[[#This Row],[Interaction_Count_Final]]="","N/A",_xlfn.IFS(Table2[[#This Row],[Interaction_Count_Final]]&lt;=2,"Low",Table2[[#This Row],[Interaction_Count_Final]]&lt;=5,"Medium",Table2[[#This Row],[Interaction_Count_Final]]&gt;=6,"High",TRUE,"CHECK"))</f>
        <v>High</v>
      </c>
      <c r="X1056" t="b">
        <f t="shared" si="16"/>
        <v>1</v>
      </c>
      <c r="Y1056" t="b">
        <f>tbl_CleanLeads[[#This Row],[Response_Time_Hours]]&gt;24</f>
        <v>0</v>
      </c>
      <c r="Z1056" s="13" t="b">
        <f>tbl_CleanLeads[[#This Row],[Response_Time_Hours]]&gt;72</f>
        <v>0</v>
      </c>
      <c r="AA1056" s="13" t="b">
        <f>tbl_CleanLeads[[#This Row],[Status_Clean]]="Converted"</f>
        <v>0</v>
      </c>
    </row>
    <row r="1057" spans="1:27">
      <c r="A1057" t="s">
        <v>90</v>
      </c>
      <c r="B1057" t="s">
        <v>3219</v>
      </c>
      <c r="C1057" t="s">
        <v>8141</v>
      </c>
      <c r="D1057" t="s">
        <v>7268</v>
      </c>
      <c r="E1057" t="s">
        <v>263</v>
      </c>
      <c r="F1057" t="s">
        <v>193</v>
      </c>
      <c r="G1057" s="1">
        <v>45420</v>
      </c>
      <c r="H1057" s="8">
        <f>MONTH(tbl_CleanLeads[[#This Row],[Lead_Date_Final]])</f>
        <v>5</v>
      </c>
      <c r="I1057" t="s">
        <v>7314</v>
      </c>
      <c r="J1057" t="s">
        <v>7271</v>
      </c>
      <c r="K1057" t="s">
        <v>7277</v>
      </c>
      <c r="L1057">
        <f>WEEKDAY(tbl_CleanLeads[[#This Row],[Lead_Date_Final]],2)</f>
        <v>3</v>
      </c>
      <c r="M1057" t="s">
        <v>7272</v>
      </c>
      <c r="N1057">
        <v>9.6999999999999993</v>
      </c>
      <c r="O1057" s="7">
        <v>3072.87</v>
      </c>
      <c r="P1057">
        <v>18</v>
      </c>
      <c r="Q1057" t="s">
        <v>7266</v>
      </c>
      <c r="R1057">
        <f>IF(UPPER(TRIM(Table2[[#This Row],[Status_Clean]]))="CONVERTED",1,0)</f>
        <v>0</v>
      </c>
      <c r="S1057">
        <f>IF(ISNUMBER(MATCH(UPPER(TRIM(Table2[[#This Row],[Status_Clean]])),{"CONTACTED","QUALIFIED","CONVERTED"},0)),1,0)</f>
        <v>0</v>
      </c>
      <c r="T1057" cm="1">
        <f t="array" ref="T1057">_xlfn.SWITCH(UPPER(TRIM(Table2[[#This Row],[Status_Clean]])),"NEW",1,"CONTACTED",2,"QUALIFIED",3,"CONVERTED",4,"LOST",5,99)</f>
        <v>1</v>
      </c>
      <c r="U1057" t="str" cm="1">
        <f t="array" ref="U1057">_xlfn.LET(_xlpm.x,IFERROR(VALUE(Table2[[#This Row],[Response_Time_Hours]]),""),IF(_xlpm.x="","CHECK",_xlfn.IFS(_xlpm.x&lt;=1,"Immediate",_xlpm.x&lt;=6,"Fast",_xlpm.x&lt;=24,"Moderate",_xlpm.x&gt;24,"Delayed")))</f>
        <v>Moderate</v>
      </c>
      <c r="V1057">
        <f>FLOOR(tbl_CleanLeads[[#This Row],[Response_Time_Hours]],6)</f>
        <v>6</v>
      </c>
      <c r="W1057" t="str" cm="1">
        <f t="array" ref="W1057">IF(Table2[[#This Row],[Interaction_Count_Final]]="","N/A",_xlfn.IFS(Table2[[#This Row],[Interaction_Count_Final]]&lt;=2,"Low",Table2[[#This Row],[Interaction_Count_Final]]&lt;=5,"Medium",Table2[[#This Row],[Interaction_Count_Final]]&gt;=6,"High",TRUE,"CHECK"))</f>
        <v>High</v>
      </c>
      <c r="X1057" t="b">
        <f t="shared" si="16"/>
        <v>1</v>
      </c>
      <c r="Y1057" t="b">
        <f>tbl_CleanLeads[[#This Row],[Response_Time_Hours]]&gt;24</f>
        <v>0</v>
      </c>
      <c r="Z1057" s="13" t="b">
        <f>tbl_CleanLeads[[#This Row],[Response_Time_Hours]]&gt;72</f>
        <v>0</v>
      </c>
      <c r="AA1057" s="13" t="b">
        <f>tbl_CleanLeads[[#This Row],[Status_Clean]]="Converted"</f>
        <v>0</v>
      </c>
    </row>
    <row r="1058" spans="1:27">
      <c r="A1058" t="s">
        <v>90</v>
      </c>
      <c r="B1058" t="s">
        <v>3222</v>
      </c>
      <c r="C1058" t="s">
        <v>8142</v>
      </c>
      <c r="D1058" t="s">
        <v>7280</v>
      </c>
      <c r="E1058" t="s">
        <v>106</v>
      </c>
      <c r="F1058" t="s">
        <v>71</v>
      </c>
      <c r="G1058" s="1">
        <v>45292</v>
      </c>
      <c r="H1058" s="8">
        <f>MONTH(tbl_CleanLeads[[#This Row],[Lead_Date_Final]])</f>
        <v>1</v>
      </c>
      <c r="I1058" t="s">
        <v>7317</v>
      </c>
      <c r="J1058" t="s">
        <v>7271</v>
      </c>
      <c r="K1058" t="s">
        <v>7284</v>
      </c>
      <c r="L1058">
        <f>WEEKDAY(tbl_CleanLeads[[#This Row],[Lead_Date_Final]],2)</f>
        <v>1</v>
      </c>
      <c r="M1058" t="s">
        <v>7298</v>
      </c>
      <c r="N1058">
        <v>35</v>
      </c>
      <c r="O1058" s="7">
        <v>2720.66</v>
      </c>
      <c r="P1058">
        <v>40</v>
      </c>
      <c r="Q1058" t="s">
        <v>7266</v>
      </c>
      <c r="R1058">
        <f>IF(UPPER(TRIM(Table2[[#This Row],[Status_Clean]]))="CONVERTED",1,0)</f>
        <v>0</v>
      </c>
      <c r="S1058">
        <f>IF(ISNUMBER(MATCH(UPPER(TRIM(Table2[[#This Row],[Status_Clean]])),{"CONTACTED","QUALIFIED","CONVERTED"},0)),1,0)</f>
        <v>1</v>
      </c>
      <c r="T1058" cm="1">
        <f t="array" ref="T1058">_xlfn.SWITCH(UPPER(TRIM(Table2[[#This Row],[Status_Clean]])),"NEW",1,"CONTACTED",2,"QUALIFIED",3,"CONVERTED",4,"LOST",5,99)</f>
        <v>3</v>
      </c>
      <c r="U1058" t="str" cm="1">
        <f t="array" ref="U1058">_xlfn.LET(_xlpm.x,IFERROR(VALUE(Table2[[#This Row],[Response_Time_Hours]]),""),IF(_xlpm.x="","CHECK",_xlfn.IFS(_xlpm.x&lt;=1,"Immediate",_xlpm.x&lt;=6,"Fast",_xlpm.x&lt;=24,"Moderate",_xlpm.x&gt;24,"Delayed")))</f>
        <v>Delayed</v>
      </c>
      <c r="V1058">
        <f>FLOOR(tbl_CleanLeads[[#This Row],[Response_Time_Hours]],6)</f>
        <v>30</v>
      </c>
      <c r="W1058" t="str" cm="1">
        <f t="array" ref="W1058">IF(Table2[[#This Row],[Interaction_Count_Final]]="","N/A",_xlfn.IFS(Table2[[#This Row],[Interaction_Count_Final]]&lt;=2,"Low",Table2[[#This Row],[Interaction_Count_Final]]&lt;=5,"Medium",Table2[[#This Row],[Interaction_Count_Final]]&gt;=6,"High",TRUE,"CHECK"))</f>
        <v>High</v>
      </c>
      <c r="X1058" t="b">
        <f t="shared" si="16"/>
        <v>1</v>
      </c>
      <c r="Y1058" t="b">
        <f>tbl_CleanLeads[[#This Row],[Response_Time_Hours]]&gt;24</f>
        <v>1</v>
      </c>
      <c r="Z1058" s="13" t="b">
        <f>tbl_CleanLeads[[#This Row],[Response_Time_Hours]]&gt;72</f>
        <v>0</v>
      </c>
      <c r="AA1058" s="13" t="b">
        <f>tbl_CleanLeads[[#This Row],[Status_Clean]]="Converted"</f>
        <v>0</v>
      </c>
    </row>
    <row r="1059" spans="1:27">
      <c r="A1059" t="s">
        <v>70</v>
      </c>
      <c r="B1059" t="s">
        <v>3224</v>
      </c>
      <c r="C1059" t="s">
        <v>8143</v>
      </c>
      <c r="D1059" t="s">
        <v>7303</v>
      </c>
      <c r="E1059" t="s">
        <v>792</v>
      </c>
      <c r="F1059" t="s">
        <v>250</v>
      </c>
      <c r="G1059" s="1">
        <v>45398</v>
      </c>
      <c r="H1059" s="8">
        <f>MONTH(tbl_CleanLeads[[#This Row],[Lead_Date_Final]])</f>
        <v>4</v>
      </c>
      <c r="I1059" t="s">
        <v>7297</v>
      </c>
      <c r="J1059" t="s">
        <v>7271</v>
      </c>
      <c r="K1059" t="s">
        <v>7277</v>
      </c>
      <c r="L1059">
        <f>WEEKDAY(tbl_CleanLeads[[#This Row],[Lead_Date_Final]],2)</f>
        <v>2</v>
      </c>
      <c r="M1059" t="s">
        <v>7265</v>
      </c>
      <c r="N1059">
        <v>44.3</v>
      </c>
      <c r="O1059" s="7">
        <v>4518.63</v>
      </c>
      <c r="P1059">
        <v>13</v>
      </c>
      <c r="Q1059" t="s">
        <v>7273</v>
      </c>
      <c r="R1059">
        <f>IF(UPPER(TRIM(Table2[[#This Row],[Status_Clean]]))="CONVERTED",1,0)</f>
        <v>1</v>
      </c>
      <c r="S1059">
        <f>IF(ISNUMBER(MATCH(UPPER(TRIM(Table2[[#This Row],[Status_Clean]])),{"CONTACTED","QUALIFIED","CONVERTED"},0)),1,0)</f>
        <v>1</v>
      </c>
      <c r="T1059" cm="1">
        <f t="array" ref="T1059">_xlfn.SWITCH(UPPER(TRIM(Table2[[#This Row],[Status_Clean]])),"NEW",1,"CONTACTED",2,"QUALIFIED",3,"CONVERTED",4,"LOST",5,99)</f>
        <v>4</v>
      </c>
      <c r="U1059" t="str" cm="1">
        <f t="array" ref="U1059">_xlfn.LET(_xlpm.x,IFERROR(VALUE(Table2[[#This Row],[Response_Time_Hours]]),""),IF(_xlpm.x="","CHECK",_xlfn.IFS(_xlpm.x&lt;=1,"Immediate",_xlpm.x&lt;=6,"Fast",_xlpm.x&lt;=24,"Moderate",_xlpm.x&gt;24,"Delayed")))</f>
        <v>Delayed</v>
      </c>
      <c r="V1059">
        <f>FLOOR(tbl_CleanLeads[[#This Row],[Response_Time_Hours]],6)</f>
        <v>42</v>
      </c>
      <c r="W1059" t="str" cm="1">
        <f t="array" ref="W1059">IF(Table2[[#This Row],[Interaction_Count_Final]]="","N/A",_xlfn.IFS(Table2[[#This Row],[Interaction_Count_Final]]&lt;=2,"Low",Table2[[#This Row],[Interaction_Count_Final]]&lt;=5,"Medium",Table2[[#This Row],[Interaction_Count_Final]]&gt;=6,"High",TRUE,"CHECK"))</f>
        <v>High</v>
      </c>
      <c r="X1059" t="b">
        <f t="shared" si="16"/>
        <v>1</v>
      </c>
      <c r="Y1059" t="b">
        <f>tbl_CleanLeads[[#This Row],[Response_Time_Hours]]&gt;24</f>
        <v>1</v>
      </c>
      <c r="Z1059" s="13" t="b">
        <f>tbl_CleanLeads[[#This Row],[Response_Time_Hours]]&gt;72</f>
        <v>0</v>
      </c>
      <c r="AA1059" s="13" t="b">
        <f>tbl_CleanLeads[[#This Row],[Status_Clean]]="Converted"</f>
        <v>1</v>
      </c>
    </row>
    <row r="1060" spans="1:27">
      <c r="A1060" t="s">
        <v>90</v>
      </c>
      <c r="B1060" t="s">
        <v>3226</v>
      </c>
      <c r="C1060" t="s">
        <v>3227</v>
      </c>
      <c r="D1060" t="s">
        <v>7268</v>
      </c>
      <c r="E1060" t="s">
        <v>263</v>
      </c>
      <c r="F1060" t="s">
        <v>71</v>
      </c>
      <c r="G1060" s="1">
        <v>45640</v>
      </c>
      <c r="H1060" s="8">
        <f>MONTH(tbl_CleanLeads[[#This Row],[Lead_Date_Final]])</f>
        <v>12</v>
      </c>
      <c r="I1060" t="s">
        <v>7262</v>
      </c>
      <c r="J1060" t="s">
        <v>7271</v>
      </c>
      <c r="K1060" t="s">
        <v>7264</v>
      </c>
      <c r="L1060">
        <f>WEEKDAY(tbl_CleanLeads[[#This Row],[Lead_Date_Final]],2)</f>
        <v>6</v>
      </c>
      <c r="M1060" t="s">
        <v>7278</v>
      </c>
      <c r="N1060">
        <v>17.5</v>
      </c>
      <c r="O1060" s="7">
        <v>4829.2299999999996</v>
      </c>
      <c r="P1060">
        <v>36</v>
      </c>
      <c r="Q1060" t="s">
        <v>7273</v>
      </c>
      <c r="R1060">
        <f>IF(UPPER(TRIM(Table2[[#This Row],[Status_Clean]]))="CONVERTED",1,0)</f>
        <v>0</v>
      </c>
      <c r="S1060">
        <f>IF(ISNUMBER(MATCH(UPPER(TRIM(Table2[[#This Row],[Status_Clean]])),{"CONTACTED","QUALIFIED","CONVERTED"},0)),1,0)</f>
        <v>1</v>
      </c>
      <c r="T1060" cm="1">
        <f t="array" ref="T1060">_xlfn.SWITCH(UPPER(TRIM(Table2[[#This Row],[Status_Clean]])),"NEW",1,"CONTACTED",2,"QUALIFIED",3,"CONVERTED",4,"LOST",5,99)</f>
        <v>3</v>
      </c>
      <c r="U1060" t="str" cm="1">
        <f t="array" ref="U1060">_xlfn.LET(_xlpm.x,IFERROR(VALUE(Table2[[#This Row],[Response_Time_Hours]]),""),IF(_xlpm.x="","CHECK",_xlfn.IFS(_xlpm.x&lt;=1,"Immediate",_xlpm.x&lt;=6,"Fast",_xlpm.x&lt;=24,"Moderate",_xlpm.x&gt;24,"Delayed")))</f>
        <v>Moderate</v>
      </c>
      <c r="V1060">
        <f>FLOOR(tbl_CleanLeads[[#This Row],[Response_Time_Hours]],6)</f>
        <v>12</v>
      </c>
      <c r="W1060" t="str" cm="1">
        <f t="array" ref="W1060">IF(Table2[[#This Row],[Interaction_Count_Final]]="","N/A",_xlfn.IFS(Table2[[#This Row],[Interaction_Count_Final]]&lt;=2,"Low",Table2[[#This Row],[Interaction_Count_Final]]&lt;=5,"Medium",Table2[[#This Row],[Interaction_Count_Final]]&gt;=6,"High",TRUE,"CHECK"))</f>
        <v>High</v>
      </c>
      <c r="X1060" t="b">
        <f t="shared" si="16"/>
        <v>1</v>
      </c>
      <c r="Y1060" t="b">
        <f>tbl_CleanLeads[[#This Row],[Response_Time_Hours]]&gt;24</f>
        <v>0</v>
      </c>
      <c r="Z1060" s="13" t="b">
        <f>tbl_CleanLeads[[#This Row],[Response_Time_Hours]]&gt;72</f>
        <v>0</v>
      </c>
      <c r="AA1060" s="13" t="b">
        <f>tbl_CleanLeads[[#This Row],[Status_Clean]]="Converted"</f>
        <v>0</v>
      </c>
    </row>
    <row r="1061" spans="1:27">
      <c r="A1061" t="s">
        <v>70</v>
      </c>
      <c r="B1061" t="s">
        <v>3229</v>
      </c>
      <c r="C1061" t="s">
        <v>3230</v>
      </c>
      <c r="D1061" t="s">
        <v>7280</v>
      </c>
      <c r="E1061" t="s">
        <v>263</v>
      </c>
      <c r="F1061" t="s">
        <v>250</v>
      </c>
      <c r="G1061" s="1">
        <v>45565</v>
      </c>
      <c r="H1061" s="8">
        <f>MONTH(tbl_CleanLeads[[#This Row],[Lead_Date_Final]])</f>
        <v>9</v>
      </c>
      <c r="I1061" t="s">
        <v>7287</v>
      </c>
      <c r="J1061" t="s">
        <v>7271</v>
      </c>
      <c r="K1061" t="s">
        <v>7288</v>
      </c>
      <c r="L1061">
        <f>WEEKDAY(tbl_CleanLeads[[#This Row],[Lead_Date_Final]],2)</f>
        <v>1</v>
      </c>
      <c r="M1061" t="s">
        <v>7298</v>
      </c>
      <c r="N1061">
        <v>1.7</v>
      </c>
      <c r="O1061" s="7">
        <v>1763.68</v>
      </c>
      <c r="P1061">
        <v>3</v>
      </c>
      <c r="Q1061" t="s">
        <v>7289</v>
      </c>
      <c r="R1061">
        <f>IF(UPPER(TRIM(Table2[[#This Row],[Status_Clean]]))="CONVERTED",1,0)</f>
        <v>1</v>
      </c>
      <c r="S1061">
        <f>IF(ISNUMBER(MATCH(UPPER(TRIM(Table2[[#This Row],[Status_Clean]])),{"CONTACTED","QUALIFIED","CONVERTED"},0)),1,0)</f>
        <v>1</v>
      </c>
      <c r="T1061" cm="1">
        <f t="array" ref="T1061">_xlfn.SWITCH(UPPER(TRIM(Table2[[#This Row],[Status_Clean]])),"NEW",1,"CONTACTED",2,"QUALIFIED",3,"CONVERTED",4,"LOST",5,99)</f>
        <v>4</v>
      </c>
      <c r="U1061" t="str" cm="1">
        <f t="array" ref="U1061">_xlfn.LET(_xlpm.x,IFERROR(VALUE(Table2[[#This Row],[Response_Time_Hours]]),""),IF(_xlpm.x="","CHECK",_xlfn.IFS(_xlpm.x&lt;=1,"Immediate",_xlpm.x&lt;=6,"Fast",_xlpm.x&lt;=24,"Moderate",_xlpm.x&gt;24,"Delayed")))</f>
        <v>Fast</v>
      </c>
      <c r="V1061">
        <f>FLOOR(tbl_CleanLeads[[#This Row],[Response_Time_Hours]],6)</f>
        <v>0</v>
      </c>
      <c r="W1061" t="str" cm="1">
        <f t="array" ref="W1061">IF(Table2[[#This Row],[Interaction_Count_Final]]="","N/A",_xlfn.IFS(Table2[[#This Row],[Interaction_Count_Final]]&lt;=2,"Low",Table2[[#This Row],[Interaction_Count_Final]]&lt;=5,"Medium",Table2[[#This Row],[Interaction_Count_Final]]&gt;=6,"High",TRUE,"CHECK"))</f>
        <v>Medium</v>
      </c>
      <c r="X1061" t="b">
        <f t="shared" si="16"/>
        <v>1</v>
      </c>
      <c r="Y1061" t="b">
        <f>tbl_CleanLeads[[#This Row],[Response_Time_Hours]]&gt;24</f>
        <v>0</v>
      </c>
      <c r="Z1061" s="13" t="b">
        <f>tbl_CleanLeads[[#This Row],[Response_Time_Hours]]&gt;72</f>
        <v>0</v>
      </c>
      <c r="AA1061" s="13" t="b">
        <f>tbl_CleanLeads[[#This Row],[Status_Clean]]="Converted"</f>
        <v>1</v>
      </c>
    </row>
    <row r="1062" spans="1:27">
      <c r="A1062" t="s">
        <v>102</v>
      </c>
      <c r="B1062" t="s">
        <v>3233</v>
      </c>
      <c r="C1062" t="s">
        <v>3234</v>
      </c>
      <c r="D1062" t="s">
        <v>7303</v>
      </c>
      <c r="E1062" t="s">
        <v>222</v>
      </c>
      <c r="F1062" t="s">
        <v>193</v>
      </c>
      <c r="G1062" s="1">
        <v>45345</v>
      </c>
      <c r="H1062" s="8">
        <f>MONTH(tbl_CleanLeads[[#This Row],[Lead_Date_Final]])</f>
        <v>2</v>
      </c>
      <c r="I1062" t="s">
        <v>7283</v>
      </c>
      <c r="J1062" t="s">
        <v>7271</v>
      </c>
      <c r="K1062" t="s">
        <v>7284</v>
      </c>
      <c r="L1062">
        <f>WEEKDAY(tbl_CleanLeads[[#This Row],[Lead_Date_Final]],2)</f>
        <v>5</v>
      </c>
      <c r="M1062" t="s">
        <v>7312</v>
      </c>
      <c r="N1062">
        <v>53.7</v>
      </c>
      <c r="O1062" s="7">
        <v>1558.61</v>
      </c>
      <c r="P1062">
        <v>8</v>
      </c>
      <c r="Q1062" t="s">
        <v>7289</v>
      </c>
      <c r="R1062">
        <f>IF(UPPER(TRIM(Table2[[#This Row],[Status_Clean]]))="CONVERTED",1,0)</f>
        <v>0</v>
      </c>
      <c r="S1062">
        <f>IF(ISNUMBER(MATCH(UPPER(TRIM(Table2[[#This Row],[Status_Clean]])),{"CONTACTED","QUALIFIED","CONVERTED"},0)),1,0)</f>
        <v>0</v>
      </c>
      <c r="T1062" cm="1">
        <f t="array" ref="T1062">_xlfn.SWITCH(UPPER(TRIM(Table2[[#This Row],[Status_Clean]])),"NEW",1,"CONTACTED",2,"QUALIFIED",3,"CONVERTED",4,"LOST",5,99)</f>
        <v>1</v>
      </c>
      <c r="U1062" t="str" cm="1">
        <f t="array" ref="U1062">_xlfn.LET(_xlpm.x,IFERROR(VALUE(Table2[[#This Row],[Response_Time_Hours]]),""),IF(_xlpm.x="","CHECK",_xlfn.IFS(_xlpm.x&lt;=1,"Immediate",_xlpm.x&lt;=6,"Fast",_xlpm.x&lt;=24,"Moderate",_xlpm.x&gt;24,"Delayed")))</f>
        <v>Delayed</v>
      </c>
      <c r="V1062">
        <f>FLOOR(tbl_CleanLeads[[#This Row],[Response_Time_Hours]],6)</f>
        <v>48</v>
      </c>
      <c r="W1062" t="str" cm="1">
        <f t="array" ref="W1062">IF(Table2[[#This Row],[Interaction_Count_Final]]="","N/A",_xlfn.IFS(Table2[[#This Row],[Interaction_Count_Final]]&lt;=2,"Low",Table2[[#This Row],[Interaction_Count_Final]]&lt;=5,"Medium",Table2[[#This Row],[Interaction_Count_Final]]&gt;=6,"High",TRUE,"CHECK"))</f>
        <v>High</v>
      </c>
      <c r="X1062" t="b">
        <f t="shared" si="16"/>
        <v>1</v>
      </c>
      <c r="Y1062" t="b">
        <f>tbl_CleanLeads[[#This Row],[Response_Time_Hours]]&gt;24</f>
        <v>1</v>
      </c>
      <c r="Z1062" s="13" t="b">
        <f>tbl_CleanLeads[[#This Row],[Response_Time_Hours]]&gt;72</f>
        <v>0</v>
      </c>
      <c r="AA1062" s="13" t="b">
        <f>tbl_CleanLeads[[#This Row],[Status_Clean]]="Converted"</f>
        <v>0</v>
      </c>
    </row>
    <row r="1063" spans="1:27">
      <c r="A1063" t="s">
        <v>70</v>
      </c>
      <c r="B1063" t="s">
        <v>3236</v>
      </c>
      <c r="C1063" t="s">
        <v>8144</v>
      </c>
      <c r="D1063" t="s">
        <v>7258</v>
      </c>
      <c r="E1063" t="s">
        <v>792</v>
      </c>
      <c r="F1063" t="s">
        <v>71</v>
      </c>
      <c r="G1063" s="1">
        <v>45540</v>
      </c>
      <c r="H1063" s="8">
        <f>MONTH(tbl_CleanLeads[[#This Row],[Lead_Date_Final]])</f>
        <v>9</v>
      </c>
      <c r="I1063" t="s">
        <v>7287</v>
      </c>
      <c r="J1063" t="s">
        <v>7271</v>
      </c>
      <c r="K1063" t="s">
        <v>7288</v>
      </c>
      <c r="L1063">
        <f>WEEKDAY(tbl_CleanLeads[[#This Row],[Lead_Date_Final]],2)</f>
        <v>4</v>
      </c>
      <c r="M1063" t="s">
        <v>7285</v>
      </c>
      <c r="N1063">
        <v>4.9000000000000004</v>
      </c>
      <c r="O1063" s="7">
        <v>3487.95</v>
      </c>
      <c r="P1063">
        <v>24</v>
      </c>
      <c r="Q1063" t="s">
        <v>7266</v>
      </c>
      <c r="R1063">
        <f>IF(UPPER(TRIM(Table2[[#This Row],[Status_Clean]]))="CONVERTED",1,0)</f>
        <v>0</v>
      </c>
      <c r="S1063">
        <f>IF(ISNUMBER(MATCH(UPPER(TRIM(Table2[[#This Row],[Status_Clean]])),{"CONTACTED","QUALIFIED","CONVERTED"},0)),1,0)</f>
        <v>1</v>
      </c>
      <c r="T1063" cm="1">
        <f t="array" ref="T1063">_xlfn.SWITCH(UPPER(TRIM(Table2[[#This Row],[Status_Clean]])),"NEW",1,"CONTACTED",2,"QUALIFIED",3,"CONVERTED",4,"LOST",5,99)</f>
        <v>3</v>
      </c>
      <c r="U1063" t="str" cm="1">
        <f t="array" ref="U1063">_xlfn.LET(_xlpm.x,IFERROR(VALUE(Table2[[#This Row],[Response_Time_Hours]]),""),IF(_xlpm.x="","CHECK",_xlfn.IFS(_xlpm.x&lt;=1,"Immediate",_xlpm.x&lt;=6,"Fast",_xlpm.x&lt;=24,"Moderate",_xlpm.x&gt;24,"Delayed")))</f>
        <v>Fast</v>
      </c>
      <c r="V1063">
        <f>FLOOR(tbl_CleanLeads[[#This Row],[Response_Time_Hours]],6)</f>
        <v>0</v>
      </c>
      <c r="W1063" t="str" cm="1">
        <f t="array" ref="W1063">IF(Table2[[#This Row],[Interaction_Count_Final]]="","N/A",_xlfn.IFS(Table2[[#This Row],[Interaction_Count_Final]]&lt;=2,"Low",Table2[[#This Row],[Interaction_Count_Final]]&lt;=5,"Medium",Table2[[#This Row],[Interaction_Count_Final]]&gt;=6,"High",TRUE,"CHECK"))</f>
        <v>High</v>
      </c>
      <c r="X1063" t="b">
        <f t="shared" si="16"/>
        <v>1</v>
      </c>
      <c r="Y1063" t="b">
        <f>tbl_CleanLeads[[#This Row],[Response_Time_Hours]]&gt;24</f>
        <v>0</v>
      </c>
      <c r="Z1063" s="13" t="b">
        <f>tbl_CleanLeads[[#This Row],[Response_Time_Hours]]&gt;72</f>
        <v>0</v>
      </c>
      <c r="AA1063" s="13" t="b">
        <f>tbl_CleanLeads[[#This Row],[Status_Clean]]="Converted"</f>
        <v>0</v>
      </c>
    </row>
    <row r="1064" spans="1:27">
      <c r="A1064" t="s">
        <v>63</v>
      </c>
      <c r="B1064" t="s">
        <v>3239</v>
      </c>
      <c r="C1064" t="s">
        <v>3240</v>
      </c>
      <c r="D1064" t="s">
        <v>7268</v>
      </c>
      <c r="E1064" t="s">
        <v>469</v>
      </c>
      <c r="F1064" t="s">
        <v>250</v>
      </c>
      <c r="G1064" s="1">
        <v>45452</v>
      </c>
      <c r="H1064" s="8">
        <f>MONTH(tbl_CleanLeads[[#This Row],[Lead_Date_Final]])</f>
        <v>6</v>
      </c>
      <c r="I1064" t="s">
        <v>7276</v>
      </c>
      <c r="J1064" t="s">
        <v>7271</v>
      </c>
      <c r="K1064" t="s">
        <v>7277</v>
      </c>
      <c r="L1064">
        <f>WEEKDAY(tbl_CleanLeads[[#This Row],[Lead_Date_Final]],2)</f>
        <v>7</v>
      </c>
      <c r="M1064" t="s">
        <v>7293</v>
      </c>
      <c r="N1064">
        <v>49.3</v>
      </c>
      <c r="O1064" s="7">
        <v>1753.82</v>
      </c>
      <c r="P1064">
        <v>42</v>
      </c>
      <c r="Q1064" t="s">
        <v>7289</v>
      </c>
      <c r="R1064">
        <f>IF(UPPER(TRIM(Table2[[#This Row],[Status_Clean]]))="CONVERTED",1,0)</f>
        <v>1</v>
      </c>
      <c r="S1064">
        <f>IF(ISNUMBER(MATCH(UPPER(TRIM(Table2[[#This Row],[Status_Clean]])),{"CONTACTED","QUALIFIED","CONVERTED"},0)),1,0)</f>
        <v>1</v>
      </c>
      <c r="T1064" cm="1">
        <f t="array" ref="T1064">_xlfn.SWITCH(UPPER(TRIM(Table2[[#This Row],[Status_Clean]])),"NEW",1,"CONTACTED",2,"QUALIFIED",3,"CONVERTED",4,"LOST",5,99)</f>
        <v>4</v>
      </c>
      <c r="U1064" t="str" cm="1">
        <f t="array" ref="U1064">_xlfn.LET(_xlpm.x,IFERROR(VALUE(Table2[[#This Row],[Response_Time_Hours]]),""),IF(_xlpm.x="","CHECK",_xlfn.IFS(_xlpm.x&lt;=1,"Immediate",_xlpm.x&lt;=6,"Fast",_xlpm.x&lt;=24,"Moderate",_xlpm.x&gt;24,"Delayed")))</f>
        <v>Delayed</v>
      </c>
      <c r="V1064">
        <f>FLOOR(tbl_CleanLeads[[#This Row],[Response_Time_Hours]],6)</f>
        <v>48</v>
      </c>
      <c r="W1064" t="str" cm="1">
        <f t="array" ref="W1064">IF(Table2[[#This Row],[Interaction_Count_Final]]="","N/A",_xlfn.IFS(Table2[[#This Row],[Interaction_Count_Final]]&lt;=2,"Low",Table2[[#This Row],[Interaction_Count_Final]]&lt;=5,"Medium",Table2[[#This Row],[Interaction_Count_Final]]&gt;=6,"High",TRUE,"CHECK"))</f>
        <v>High</v>
      </c>
      <c r="X1064" t="b">
        <f t="shared" si="16"/>
        <v>1</v>
      </c>
      <c r="Y1064" t="b">
        <f>tbl_CleanLeads[[#This Row],[Response_Time_Hours]]&gt;24</f>
        <v>1</v>
      </c>
      <c r="Z1064" s="13" t="b">
        <f>tbl_CleanLeads[[#This Row],[Response_Time_Hours]]&gt;72</f>
        <v>0</v>
      </c>
      <c r="AA1064" s="13" t="b">
        <f>tbl_CleanLeads[[#This Row],[Status_Clean]]="Converted"</f>
        <v>1</v>
      </c>
    </row>
    <row r="1065" spans="1:27">
      <c r="A1065" t="s">
        <v>70</v>
      </c>
      <c r="B1065" t="s">
        <v>3242</v>
      </c>
      <c r="C1065" t="s">
        <v>8147</v>
      </c>
      <c r="D1065" t="s">
        <v>7280</v>
      </c>
      <c r="E1065" t="s">
        <v>311</v>
      </c>
      <c r="F1065" t="s">
        <v>125</v>
      </c>
      <c r="G1065" s="1">
        <v>45122</v>
      </c>
      <c r="H1065" s="8">
        <f>MONTH(tbl_CleanLeads[[#This Row],[Lead_Date_Final]])</f>
        <v>7</v>
      </c>
      <c r="I1065" t="s">
        <v>7305</v>
      </c>
      <c r="J1065" t="s">
        <v>7263</v>
      </c>
      <c r="K1065" t="s">
        <v>7288</v>
      </c>
      <c r="L1065">
        <f>WEEKDAY(tbl_CleanLeads[[#This Row],[Lead_Date_Final]],2)</f>
        <v>6</v>
      </c>
      <c r="M1065" t="s">
        <v>7278</v>
      </c>
      <c r="N1065">
        <v>4</v>
      </c>
      <c r="O1065" s="7">
        <v>1990.84</v>
      </c>
      <c r="P1065">
        <v>38</v>
      </c>
      <c r="Q1065" t="s">
        <v>7266</v>
      </c>
      <c r="R1065">
        <f>IF(UPPER(TRIM(Table2[[#This Row],[Status_Clean]]))="CONVERTED",1,0)</f>
        <v>0</v>
      </c>
      <c r="S1065">
        <f>IF(ISNUMBER(MATCH(UPPER(TRIM(Table2[[#This Row],[Status_Clean]])),{"CONTACTED","QUALIFIED","CONVERTED"},0)),1,0)</f>
        <v>1</v>
      </c>
      <c r="T1065" cm="1">
        <f t="array" ref="T1065">_xlfn.SWITCH(UPPER(TRIM(Table2[[#This Row],[Status_Clean]])),"NEW",1,"CONTACTED",2,"QUALIFIED",3,"CONVERTED",4,"LOST",5,99)</f>
        <v>2</v>
      </c>
      <c r="U1065" t="str" cm="1">
        <f t="array" ref="U1065">_xlfn.LET(_xlpm.x,IFERROR(VALUE(Table2[[#This Row],[Response_Time_Hours]]),""),IF(_xlpm.x="","CHECK",_xlfn.IFS(_xlpm.x&lt;=1,"Immediate",_xlpm.x&lt;=6,"Fast",_xlpm.x&lt;=24,"Moderate",_xlpm.x&gt;24,"Delayed")))</f>
        <v>Fast</v>
      </c>
      <c r="V1065">
        <f>FLOOR(tbl_CleanLeads[[#This Row],[Response_Time_Hours]],6)</f>
        <v>0</v>
      </c>
      <c r="W1065" t="str" cm="1">
        <f t="array" ref="W1065">IF(Table2[[#This Row],[Interaction_Count_Final]]="","N/A",_xlfn.IFS(Table2[[#This Row],[Interaction_Count_Final]]&lt;=2,"Low",Table2[[#This Row],[Interaction_Count_Final]]&lt;=5,"Medium",Table2[[#This Row],[Interaction_Count_Final]]&gt;=6,"High",TRUE,"CHECK"))</f>
        <v>High</v>
      </c>
      <c r="X1065" t="b">
        <f t="shared" si="16"/>
        <v>1</v>
      </c>
      <c r="Y1065" t="b">
        <f>tbl_CleanLeads[[#This Row],[Response_Time_Hours]]&gt;24</f>
        <v>0</v>
      </c>
      <c r="Z1065" s="13" t="b">
        <f>tbl_CleanLeads[[#This Row],[Response_Time_Hours]]&gt;72</f>
        <v>0</v>
      </c>
      <c r="AA1065" s="13" t="b">
        <f>tbl_CleanLeads[[#This Row],[Status_Clean]]="Converted"</f>
        <v>0</v>
      </c>
    </row>
    <row r="1066" spans="1:27">
      <c r="A1066" t="s">
        <v>70</v>
      </c>
      <c r="B1066" t="s">
        <v>3245</v>
      </c>
      <c r="C1066" t="s">
        <v>3246</v>
      </c>
      <c r="D1066" t="s">
        <v>7268</v>
      </c>
      <c r="E1066" t="s">
        <v>69</v>
      </c>
      <c r="F1066" t="s">
        <v>125</v>
      </c>
      <c r="G1066" s="1">
        <v>45168</v>
      </c>
      <c r="H1066" s="8">
        <f>MONTH(tbl_CleanLeads[[#This Row],[Lead_Date_Final]])</f>
        <v>8</v>
      </c>
      <c r="I1066" t="s">
        <v>7310</v>
      </c>
      <c r="J1066" t="s">
        <v>7263</v>
      </c>
      <c r="K1066" t="s">
        <v>7288</v>
      </c>
      <c r="L1066">
        <f>WEEKDAY(tbl_CleanLeads[[#This Row],[Lead_Date_Final]],2)</f>
        <v>3</v>
      </c>
      <c r="M1066" t="s">
        <v>7272</v>
      </c>
      <c r="N1066">
        <v>18</v>
      </c>
      <c r="O1066" s="7">
        <v>1287.77</v>
      </c>
      <c r="P1066">
        <v>50</v>
      </c>
      <c r="Q1066" t="s">
        <v>7289</v>
      </c>
      <c r="R1066">
        <f>IF(UPPER(TRIM(Table2[[#This Row],[Status_Clean]]))="CONVERTED",1,0)</f>
        <v>0</v>
      </c>
      <c r="S1066">
        <f>IF(ISNUMBER(MATCH(UPPER(TRIM(Table2[[#This Row],[Status_Clean]])),{"CONTACTED","QUALIFIED","CONVERTED"},0)),1,0)</f>
        <v>1</v>
      </c>
      <c r="T1066" cm="1">
        <f t="array" ref="T1066">_xlfn.SWITCH(UPPER(TRIM(Table2[[#This Row],[Status_Clean]])),"NEW",1,"CONTACTED",2,"QUALIFIED",3,"CONVERTED",4,"LOST",5,99)</f>
        <v>2</v>
      </c>
      <c r="U1066" t="str" cm="1">
        <f t="array" ref="U1066">_xlfn.LET(_xlpm.x,IFERROR(VALUE(Table2[[#This Row],[Response_Time_Hours]]),""),IF(_xlpm.x="","CHECK",_xlfn.IFS(_xlpm.x&lt;=1,"Immediate",_xlpm.x&lt;=6,"Fast",_xlpm.x&lt;=24,"Moderate",_xlpm.x&gt;24,"Delayed")))</f>
        <v>Moderate</v>
      </c>
      <c r="V1066">
        <f>FLOOR(tbl_CleanLeads[[#This Row],[Response_Time_Hours]],6)</f>
        <v>18</v>
      </c>
      <c r="W1066" t="str" cm="1">
        <f t="array" ref="W1066">IF(Table2[[#This Row],[Interaction_Count_Final]]="","N/A",_xlfn.IFS(Table2[[#This Row],[Interaction_Count_Final]]&lt;=2,"Low",Table2[[#This Row],[Interaction_Count_Final]]&lt;=5,"Medium",Table2[[#This Row],[Interaction_Count_Final]]&gt;=6,"High",TRUE,"CHECK"))</f>
        <v>High</v>
      </c>
      <c r="X1066" t="b">
        <f t="shared" si="16"/>
        <v>1</v>
      </c>
      <c r="Y1066" t="b">
        <f>tbl_CleanLeads[[#This Row],[Response_Time_Hours]]&gt;24</f>
        <v>0</v>
      </c>
      <c r="Z1066" s="13" t="b">
        <f>tbl_CleanLeads[[#This Row],[Response_Time_Hours]]&gt;72</f>
        <v>0</v>
      </c>
      <c r="AA1066" s="13" t="b">
        <f>tbl_CleanLeads[[#This Row],[Status_Clean]]="Converted"</f>
        <v>0</v>
      </c>
    </row>
    <row r="1067" spans="1:27">
      <c r="A1067" t="s">
        <v>70</v>
      </c>
      <c r="B1067" t="s">
        <v>3247</v>
      </c>
      <c r="C1067" t="s">
        <v>3248</v>
      </c>
      <c r="D1067" t="s">
        <v>7258</v>
      </c>
      <c r="E1067" t="s">
        <v>254</v>
      </c>
      <c r="F1067" t="s">
        <v>125</v>
      </c>
      <c r="G1067" s="1">
        <v>44973</v>
      </c>
      <c r="H1067" s="8">
        <f>MONTH(tbl_CleanLeads[[#This Row],[Lead_Date_Final]])</f>
        <v>2</v>
      </c>
      <c r="I1067" t="s">
        <v>7283</v>
      </c>
      <c r="J1067" t="s">
        <v>7263</v>
      </c>
      <c r="K1067" t="s">
        <v>7284</v>
      </c>
      <c r="L1067">
        <f>WEEKDAY(tbl_CleanLeads[[#This Row],[Lead_Date_Final]],2)</f>
        <v>4</v>
      </c>
      <c r="M1067" t="s">
        <v>7285</v>
      </c>
      <c r="N1067">
        <v>56.8</v>
      </c>
      <c r="O1067" s="7">
        <v>4800.5200000000004</v>
      </c>
      <c r="P1067">
        <v>11</v>
      </c>
      <c r="Q1067" t="s">
        <v>7273</v>
      </c>
      <c r="R1067">
        <f>IF(UPPER(TRIM(Table2[[#This Row],[Status_Clean]]))="CONVERTED",1,0)</f>
        <v>0</v>
      </c>
      <c r="S1067">
        <f>IF(ISNUMBER(MATCH(UPPER(TRIM(Table2[[#This Row],[Status_Clean]])),{"CONTACTED","QUALIFIED","CONVERTED"},0)),1,0)</f>
        <v>1</v>
      </c>
      <c r="T1067" cm="1">
        <f t="array" ref="T1067">_xlfn.SWITCH(UPPER(TRIM(Table2[[#This Row],[Status_Clean]])),"NEW",1,"CONTACTED",2,"QUALIFIED",3,"CONVERTED",4,"LOST",5,99)</f>
        <v>2</v>
      </c>
      <c r="U1067" t="str" cm="1">
        <f t="array" ref="U1067">_xlfn.LET(_xlpm.x,IFERROR(VALUE(Table2[[#This Row],[Response_Time_Hours]]),""),IF(_xlpm.x="","CHECK",_xlfn.IFS(_xlpm.x&lt;=1,"Immediate",_xlpm.x&lt;=6,"Fast",_xlpm.x&lt;=24,"Moderate",_xlpm.x&gt;24,"Delayed")))</f>
        <v>Delayed</v>
      </c>
      <c r="V1067">
        <f>FLOOR(tbl_CleanLeads[[#This Row],[Response_Time_Hours]],6)</f>
        <v>54</v>
      </c>
      <c r="W1067" t="str" cm="1">
        <f t="array" ref="W1067">IF(Table2[[#This Row],[Interaction_Count_Final]]="","N/A",_xlfn.IFS(Table2[[#This Row],[Interaction_Count_Final]]&lt;=2,"Low",Table2[[#This Row],[Interaction_Count_Final]]&lt;=5,"Medium",Table2[[#This Row],[Interaction_Count_Final]]&gt;=6,"High",TRUE,"CHECK"))</f>
        <v>High</v>
      </c>
      <c r="X1067" t="b">
        <f t="shared" si="16"/>
        <v>1</v>
      </c>
      <c r="Y1067" t="b">
        <f>tbl_CleanLeads[[#This Row],[Response_Time_Hours]]&gt;24</f>
        <v>1</v>
      </c>
      <c r="Z1067" s="13" t="b">
        <f>tbl_CleanLeads[[#This Row],[Response_Time_Hours]]&gt;72</f>
        <v>0</v>
      </c>
      <c r="AA1067" s="13" t="b">
        <f>tbl_CleanLeads[[#This Row],[Status_Clean]]="Converted"</f>
        <v>0</v>
      </c>
    </row>
    <row r="1068" spans="1:27">
      <c r="A1068" t="s">
        <v>63</v>
      </c>
      <c r="B1068" t="s">
        <v>3249</v>
      </c>
      <c r="C1068" t="s">
        <v>3250</v>
      </c>
      <c r="D1068" t="s">
        <v>7268</v>
      </c>
      <c r="E1068" t="s">
        <v>101</v>
      </c>
      <c r="F1068" t="s">
        <v>125</v>
      </c>
      <c r="G1068" s="1">
        <v>44945</v>
      </c>
      <c r="H1068" s="8">
        <f>MONTH(tbl_CleanLeads[[#This Row],[Lead_Date_Final]])</f>
        <v>1</v>
      </c>
      <c r="I1068" t="s">
        <v>7317</v>
      </c>
      <c r="J1068" t="s">
        <v>7263</v>
      </c>
      <c r="K1068" t="s">
        <v>7284</v>
      </c>
      <c r="L1068">
        <f>WEEKDAY(tbl_CleanLeads[[#This Row],[Lead_Date_Final]],2)</f>
        <v>4</v>
      </c>
      <c r="M1068" t="s">
        <v>7285</v>
      </c>
      <c r="N1068">
        <v>50.400000000000006</v>
      </c>
      <c r="O1068" s="7">
        <v>3426.77</v>
      </c>
      <c r="P1068">
        <v>18</v>
      </c>
      <c r="Q1068" t="s">
        <v>7266</v>
      </c>
      <c r="R1068">
        <f>IF(UPPER(TRIM(Table2[[#This Row],[Status_Clean]]))="CONVERTED",1,0)</f>
        <v>0</v>
      </c>
      <c r="S1068">
        <f>IF(ISNUMBER(MATCH(UPPER(TRIM(Table2[[#This Row],[Status_Clean]])),{"CONTACTED","QUALIFIED","CONVERTED"},0)),1,0)</f>
        <v>1</v>
      </c>
      <c r="T1068" cm="1">
        <f t="array" ref="T1068">_xlfn.SWITCH(UPPER(TRIM(Table2[[#This Row],[Status_Clean]])),"NEW",1,"CONTACTED",2,"QUALIFIED",3,"CONVERTED",4,"LOST",5,99)</f>
        <v>2</v>
      </c>
      <c r="U1068" t="str" cm="1">
        <f t="array" ref="U1068">_xlfn.LET(_xlpm.x,IFERROR(VALUE(Table2[[#This Row],[Response_Time_Hours]]),""),IF(_xlpm.x="","CHECK",_xlfn.IFS(_xlpm.x&lt;=1,"Immediate",_xlpm.x&lt;=6,"Fast",_xlpm.x&lt;=24,"Moderate",_xlpm.x&gt;24,"Delayed")))</f>
        <v>Delayed</v>
      </c>
      <c r="V1068">
        <f>FLOOR(tbl_CleanLeads[[#This Row],[Response_Time_Hours]],6)</f>
        <v>48</v>
      </c>
      <c r="W1068" t="str" cm="1">
        <f t="array" ref="W1068">IF(Table2[[#This Row],[Interaction_Count_Final]]="","N/A",_xlfn.IFS(Table2[[#This Row],[Interaction_Count_Final]]&lt;=2,"Low",Table2[[#This Row],[Interaction_Count_Final]]&lt;=5,"Medium",Table2[[#This Row],[Interaction_Count_Final]]&gt;=6,"High",TRUE,"CHECK"))</f>
        <v>High</v>
      </c>
      <c r="X1068" t="b">
        <f t="shared" si="16"/>
        <v>1</v>
      </c>
      <c r="Y1068" t="b">
        <f>tbl_CleanLeads[[#This Row],[Response_Time_Hours]]&gt;24</f>
        <v>1</v>
      </c>
      <c r="Z1068" s="13" t="b">
        <f>tbl_CleanLeads[[#This Row],[Response_Time_Hours]]&gt;72</f>
        <v>0</v>
      </c>
      <c r="AA1068" s="13" t="b">
        <f>tbl_CleanLeads[[#This Row],[Status_Clean]]="Converted"</f>
        <v>0</v>
      </c>
    </row>
    <row r="1069" spans="1:27">
      <c r="A1069" t="s">
        <v>63</v>
      </c>
      <c r="B1069" t="s">
        <v>3252</v>
      </c>
      <c r="C1069" t="s">
        <v>3253</v>
      </c>
      <c r="D1069" t="s">
        <v>7258</v>
      </c>
      <c r="E1069" t="s">
        <v>123</v>
      </c>
      <c r="F1069" t="s">
        <v>125</v>
      </c>
      <c r="G1069" s="1">
        <v>45523</v>
      </c>
      <c r="H1069" s="8">
        <f>MONTH(tbl_CleanLeads[[#This Row],[Lead_Date_Final]])</f>
        <v>8</v>
      </c>
      <c r="I1069" t="s">
        <v>7310</v>
      </c>
      <c r="J1069" t="s">
        <v>7271</v>
      </c>
      <c r="K1069" t="s">
        <v>7288</v>
      </c>
      <c r="L1069">
        <f>WEEKDAY(tbl_CleanLeads[[#This Row],[Lead_Date_Final]],2)</f>
        <v>1</v>
      </c>
      <c r="M1069" t="s">
        <v>7298</v>
      </c>
      <c r="N1069">
        <v>40.299999999999997</v>
      </c>
      <c r="O1069" s="7">
        <v>3304.99</v>
      </c>
      <c r="P1069">
        <v>20</v>
      </c>
      <c r="Q1069" t="s">
        <v>7266</v>
      </c>
      <c r="R1069">
        <f>IF(UPPER(TRIM(Table2[[#This Row],[Status_Clean]]))="CONVERTED",1,0)</f>
        <v>0</v>
      </c>
      <c r="S1069">
        <f>IF(ISNUMBER(MATCH(UPPER(TRIM(Table2[[#This Row],[Status_Clean]])),{"CONTACTED","QUALIFIED","CONVERTED"},0)),1,0)</f>
        <v>1</v>
      </c>
      <c r="T1069" cm="1">
        <f t="array" ref="T1069">_xlfn.SWITCH(UPPER(TRIM(Table2[[#This Row],[Status_Clean]])),"NEW",1,"CONTACTED",2,"QUALIFIED",3,"CONVERTED",4,"LOST",5,99)</f>
        <v>2</v>
      </c>
      <c r="U1069" t="str" cm="1">
        <f t="array" ref="U1069">_xlfn.LET(_xlpm.x,IFERROR(VALUE(Table2[[#This Row],[Response_Time_Hours]]),""),IF(_xlpm.x="","CHECK",_xlfn.IFS(_xlpm.x&lt;=1,"Immediate",_xlpm.x&lt;=6,"Fast",_xlpm.x&lt;=24,"Moderate",_xlpm.x&gt;24,"Delayed")))</f>
        <v>Delayed</v>
      </c>
      <c r="V1069">
        <f>FLOOR(tbl_CleanLeads[[#This Row],[Response_Time_Hours]],6)</f>
        <v>36</v>
      </c>
      <c r="W1069" t="str" cm="1">
        <f t="array" ref="W1069">IF(Table2[[#This Row],[Interaction_Count_Final]]="","N/A",_xlfn.IFS(Table2[[#This Row],[Interaction_Count_Final]]&lt;=2,"Low",Table2[[#This Row],[Interaction_Count_Final]]&lt;=5,"Medium",Table2[[#This Row],[Interaction_Count_Final]]&gt;=6,"High",TRUE,"CHECK"))</f>
        <v>High</v>
      </c>
      <c r="X1069" t="b">
        <f t="shared" si="16"/>
        <v>1</v>
      </c>
      <c r="Y1069" t="b">
        <f>tbl_CleanLeads[[#This Row],[Response_Time_Hours]]&gt;24</f>
        <v>1</v>
      </c>
      <c r="Z1069" s="13" t="b">
        <f>tbl_CleanLeads[[#This Row],[Response_Time_Hours]]&gt;72</f>
        <v>0</v>
      </c>
      <c r="AA1069" s="13" t="b">
        <f>tbl_CleanLeads[[#This Row],[Status_Clean]]="Converted"</f>
        <v>0</v>
      </c>
    </row>
    <row r="1070" spans="1:27">
      <c r="A1070" t="s">
        <v>63</v>
      </c>
      <c r="B1070" t="s">
        <v>3255</v>
      </c>
      <c r="C1070" t="s">
        <v>3256</v>
      </c>
      <c r="D1070" t="s">
        <v>7268</v>
      </c>
      <c r="E1070" t="s">
        <v>106</v>
      </c>
      <c r="F1070" t="s">
        <v>193</v>
      </c>
      <c r="G1070" s="1">
        <v>45417</v>
      </c>
      <c r="H1070" s="8">
        <f>MONTH(tbl_CleanLeads[[#This Row],[Lead_Date_Final]])</f>
        <v>5</v>
      </c>
      <c r="I1070" t="s">
        <v>7314</v>
      </c>
      <c r="J1070" t="s">
        <v>7271</v>
      </c>
      <c r="K1070" t="s">
        <v>7277</v>
      </c>
      <c r="L1070">
        <f>WEEKDAY(tbl_CleanLeads[[#This Row],[Lead_Date_Final]],2)</f>
        <v>7</v>
      </c>
      <c r="M1070" t="s">
        <v>7293</v>
      </c>
      <c r="N1070">
        <v>69.8</v>
      </c>
      <c r="O1070" s="7">
        <v>2161.2399999999998</v>
      </c>
      <c r="P1070">
        <v>41</v>
      </c>
      <c r="Q1070" t="s">
        <v>7266</v>
      </c>
      <c r="R1070">
        <f>IF(UPPER(TRIM(Table2[[#This Row],[Status_Clean]]))="CONVERTED",1,0)</f>
        <v>0</v>
      </c>
      <c r="S1070">
        <f>IF(ISNUMBER(MATCH(UPPER(TRIM(Table2[[#This Row],[Status_Clean]])),{"CONTACTED","QUALIFIED","CONVERTED"},0)),1,0)</f>
        <v>0</v>
      </c>
      <c r="T1070" cm="1">
        <f t="array" ref="T1070">_xlfn.SWITCH(UPPER(TRIM(Table2[[#This Row],[Status_Clean]])),"NEW",1,"CONTACTED",2,"QUALIFIED",3,"CONVERTED",4,"LOST",5,99)</f>
        <v>1</v>
      </c>
      <c r="U1070" t="str" cm="1">
        <f t="array" ref="U1070">_xlfn.LET(_xlpm.x,IFERROR(VALUE(Table2[[#This Row],[Response_Time_Hours]]),""),IF(_xlpm.x="","CHECK",_xlfn.IFS(_xlpm.x&lt;=1,"Immediate",_xlpm.x&lt;=6,"Fast",_xlpm.x&lt;=24,"Moderate",_xlpm.x&gt;24,"Delayed")))</f>
        <v>Delayed</v>
      </c>
      <c r="V1070">
        <f>FLOOR(tbl_CleanLeads[[#This Row],[Response_Time_Hours]],6)</f>
        <v>66</v>
      </c>
      <c r="W1070" t="str" cm="1">
        <f t="array" ref="W1070">IF(Table2[[#This Row],[Interaction_Count_Final]]="","N/A",_xlfn.IFS(Table2[[#This Row],[Interaction_Count_Final]]&lt;=2,"Low",Table2[[#This Row],[Interaction_Count_Final]]&lt;=5,"Medium",Table2[[#This Row],[Interaction_Count_Final]]&gt;=6,"High",TRUE,"CHECK"))</f>
        <v>High</v>
      </c>
      <c r="X1070" t="b">
        <f t="shared" si="16"/>
        <v>1</v>
      </c>
      <c r="Y1070" t="b">
        <f>tbl_CleanLeads[[#This Row],[Response_Time_Hours]]&gt;24</f>
        <v>1</v>
      </c>
      <c r="Z1070" s="13" t="b">
        <f>tbl_CleanLeads[[#This Row],[Response_Time_Hours]]&gt;72</f>
        <v>0</v>
      </c>
      <c r="AA1070" s="13" t="b">
        <f>tbl_CleanLeads[[#This Row],[Status_Clean]]="Converted"</f>
        <v>0</v>
      </c>
    </row>
    <row r="1071" spans="1:27">
      <c r="A1071" t="s">
        <v>102</v>
      </c>
      <c r="B1071" t="s">
        <v>3257</v>
      </c>
      <c r="C1071" t="s">
        <v>8151</v>
      </c>
      <c r="D1071" t="s">
        <v>7280</v>
      </c>
      <c r="E1071" t="s">
        <v>101</v>
      </c>
      <c r="F1071" t="s">
        <v>173</v>
      </c>
      <c r="G1071" s="1">
        <v>45381</v>
      </c>
      <c r="H1071" s="8">
        <f>MONTH(tbl_CleanLeads[[#This Row],[Lead_Date_Final]])</f>
        <v>3</v>
      </c>
      <c r="I1071" t="s">
        <v>7295</v>
      </c>
      <c r="J1071" t="s">
        <v>7271</v>
      </c>
      <c r="K1071" t="s">
        <v>7284</v>
      </c>
      <c r="L1071">
        <f>WEEKDAY(tbl_CleanLeads[[#This Row],[Lead_Date_Final]],2)</f>
        <v>6</v>
      </c>
      <c r="M1071" t="s">
        <v>7278</v>
      </c>
      <c r="N1071">
        <v>7</v>
      </c>
      <c r="O1071" s="7">
        <v>2342.1799999999998</v>
      </c>
      <c r="P1071">
        <v>42</v>
      </c>
      <c r="Q1071" t="s">
        <v>7266</v>
      </c>
      <c r="R1071">
        <f>IF(UPPER(TRIM(Table2[[#This Row],[Status_Clean]]))="CONVERTED",1,0)</f>
        <v>0</v>
      </c>
      <c r="S1071">
        <f>IF(ISNUMBER(MATCH(UPPER(TRIM(Table2[[#This Row],[Status_Clean]])),{"CONTACTED","QUALIFIED","CONVERTED"},0)),1,0)</f>
        <v>0</v>
      </c>
      <c r="T1071" cm="1">
        <f t="array" ref="T1071">_xlfn.SWITCH(UPPER(TRIM(Table2[[#This Row],[Status_Clean]])),"NEW",1,"CONTACTED",2,"QUALIFIED",3,"CONVERTED",4,"LOST",5,99)</f>
        <v>5</v>
      </c>
      <c r="U1071" t="str" cm="1">
        <f t="array" ref="U1071">_xlfn.LET(_xlpm.x,IFERROR(VALUE(Table2[[#This Row],[Response_Time_Hours]]),""),IF(_xlpm.x="","CHECK",_xlfn.IFS(_xlpm.x&lt;=1,"Immediate",_xlpm.x&lt;=6,"Fast",_xlpm.x&lt;=24,"Moderate",_xlpm.x&gt;24,"Delayed")))</f>
        <v>Moderate</v>
      </c>
      <c r="V1071">
        <f>FLOOR(tbl_CleanLeads[[#This Row],[Response_Time_Hours]],6)</f>
        <v>6</v>
      </c>
      <c r="W1071" t="str" cm="1">
        <f t="array" ref="W1071">IF(Table2[[#This Row],[Interaction_Count_Final]]="","N/A",_xlfn.IFS(Table2[[#This Row],[Interaction_Count_Final]]&lt;=2,"Low",Table2[[#This Row],[Interaction_Count_Final]]&lt;=5,"Medium",Table2[[#This Row],[Interaction_Count_Final]]&gt;=6,"High",TRUE,"CHECK"))</f>
        <v>High</v>
      </c>
      <c r="X1071" t="b">
        <f t="shared" si="16"/>
        <v>1</v>
      </c>
      <c r="Y1071" t="b">
        <f>tbl_CleanLeads[[#This Row],[Response_Time_Hours]]&gt;24</f>
        <v>0</v>
      </c>
      <c r="Z1071" s="13" t="b">
        <f>tbl_CleanLeads[[#This Row],[Response_Time_Hours]]&gt;72</f>
        <v>0</v>
      </c>
      <c r="AA1071" s="13" t="b">
        <f>tbl_CleanLeads[[#This Row],[Status_Clean]]="Converted"</f>
        <v>0</v>
      </c>
    </row>
    <row r="1072" spans="1:27">
      <c r="A1072" t="s">
        <v>90</v>
      </c>
      <c r="B1072" t="s">
        <v>3260</v>
      </c>
      <c r="C1072" t="s">
        <v>3261</v>
      </c>
      <c r="D1072" t="s">
        <v>7274</v>
      </c>
      <c r="E1072" t="s">
        <v>254</v>
      </c>
      <c r="F1072" t="s">
        <v>173</v>
      </c>
      <c r="G1072" s="1">
        <v>45571</v>
      </c>
      <c r="H1072" s="8">
        <f>MONTH(tbl_CleanLeads[[#This Row],[Lead_Date_Final]])</f>
        <v>10</v>
      </c>
      <c r="I1072" t="s">
        <v>7270</v>
      </c>
      <c r="J1072" t="s">
        <v>7271</v>
      </c>
      <c r="K1072" t="s">
        <v>7264</v>
      </c>
      <c r="L1072">
        <f>WEEKDAY(tbl_CleanLeads[[#This Row],[Lead_Date_Final]],2)</f>
        <v>7</v>
      </c>
      <c r="M1072" t="s">
        <v>7293</v>
      </c>
      <c r="N1072">
        <v>19.200000000000003</v>
      </c>
      <c r="O1072" s="7">
        <v>3596.08</v>
      </c>
      <c r="P1072">
        <v>18</v>
      </c>
      <c r="Q1072" t="s">
        <v>7266</v>
      </c>
      <c r="R1072">
        <f>IF(UPPER(TRIM(Table2[[#This Row],[Status_Clean]]))="CONVERTED",1,0)</f>
        <v>0</v>
      </c>
      <c r="S1072">
        <f>IF(ISNUMBER(MATCH(UPPER(TRIM(Table2[[#This Row],[Status_Clean]])),{"CONTACTED","QUALIFIED","CONVERTED"},0)),1,0)</f>
        <v>0</v>
      </c>
      <c r="T1072" cm="1">
        <f t="array" ref="T1072">_xlfn.SWITCH(UPPER(TRIM(Table2[[#This Row],[Status_Clean]])),"NEW",1,"CONTACTED",2,"QUALIFIED",3,"CONVERTED",4,"LOST",5,99)</f>
        <v>5</v>
      </c>
      <c r="U1072" t="str" cm="1">
        <f t="array" ref="U1072">_xlfn.LET(_xlpm.x,IFERROR(VALUE(Table2[[#This Row],[Response_Time_Hours]]),""),IF(_xlpm.x="","CHECK",_xlfn.IFS(_xlpm.x&lt;=1,"Immediate",_xlpm.x&lt;=6,"Fast",_xlpm.x&lt;=24,"Moderate",_xlpm.x&gt;24,"Delayed")))</f>
        <v>Moderate</v>
      </c>
      <c r="V1072">
        <f>FLOOR(tbl_CleanLeads[[#This Row],[Response_Time_Hours]],6)</f>
        <v>18</v>
      </c>
      <c r="W1072" t="str" cm="1">
        <f t="array" ref="W1072">IF(Table2[[#This Row],[Interaction_Count_Final]]="","N/A",_xlfn.IFS(Table2[[#This Row],[Interaction_Count_Final]]&lt;=2,"Low",Table2[[#This Row],[Interaction_Count_Final]]&lt;=5,"Medium",Table2[[#This Row],[Interaction_Count_Final]]&gt;=6,"High",TRUE,"CHECK"))</f>
        <v>High</v>
      </c>
      <c r="X1072" t="b">
        <f t="shared" si="16"/>
        <v>1</v>
      </c>
      <c r="Y1072" t="b">
        <f>tbl_CleanLeads[[#This Row],[Response_Time_Hours]]&gt;24</f>
        <v>0</v>
      </c>
      <c r="Z1072" s="13" t="b">
        <f>tbl_CleanLeads[[#This Row],[Response_Time_Hours]]&gt;72</f>
        <v>0</v>
      </c>
      <c r="AA1072" s="13" t="b">
        <f>tbl_CleanLeads[[#This Row],[Status_Clean]]="Converted"</f>
        <v>0</v>
      </c>
    </row>
    <row r="1073" spans="1:27">
      <c r="A1073" t="s">
        <v>90</v>
      </c>
      <c r="B1073" t="s">
        <v>3262</v>
      </c>
      <c r="C1073" t="s">
        <v>8153</v>
      </c>
      <c r="D1073" t="s">
        <v>7274</v>
      </c>
      <c r="E1073" t="s">
        <v>469</v>
      </c>
      <c r="F1073" t="s">
        <v>193</v>
      </c>
      <c r="G1073" s="1">
        <v>45614</v>
      </c>
      <c r="H1073" s="8">
        <f>MONTH(tbl_CleanLeads[[#This Row],[Lead_Date_Final]])</f>
        <v>11</v>
      </c>
      <c r="I1073" t="s">
        <v>7300</v>
      </c>
      <c r="J1073" t="s">
        <v>7271</v>
      </c>
      <c r="K1073" t="s">
        <v>7264</v>
      </c>
      <c r="L1073">
        <f>WEEKDAY(tbl_CleanLeads[[#This Row],[Lead_Date_Final]],2)</f>
        <v>1</v>
      </c>
      <c r="M1073" t="s">
        <v>7298</v>
      </c>
      <c r="N1073">
        <v>17</v>
      </c>
      <c r="O1073" s="7">
        <v>3616.55</v>
      </c>
      <c r="P1073">
        <v>47</v>
      </c>
      <c r="Q1073" t="s">
        <v>7266</v>
      </c>
      <c r="R1073">
        <f>IF(UPPER(TRIM(Table2[[#This Row],[Status_Clean]]))="CONVERTED",1,0)</f>
        <v>0</v>
      </c>
      <c r="S1073">
        <f>IF(ISNUMBER(MATCH(UPPER(TRIM(Table2[[#This Row],[Status_Clean]])),{"CONTACTED","QUALIFIED","CONVERTED"},0)),1,0)</f>
        <v>0</v>
      </c>
      <c r="T1073" cm="1">
        <f t="array" ref="T1073">_xlfn.SWITCH(UPPER(TRIM(Table2[[#This Row],[Status_Clean]])),"NEW",1,"CONTACTED",2,"QUALIFIED",3,"CONVERTED",4,"LOST",5,99)</f>
        <v>1</v>
      </c>
      <c r="U1073" t="str" cm="1">
        <f t="array" ref="U1073">_xlfn.LET(_xlpm.x,IFERROR(VALUE(Table2[[#This Row],[Response_Time_Hours]]),""),IF(_xlpm.x="","CHECK",_xlfn.IFS(_xlpm.x&lt;=1,"Immediate",_xlpm.x&lt;=6,"Fast",_xlpm.x&lt;=24,"Moderate",_xlpm.x&gt;24,"Delayed")))</f>
        <v>Moderate</v>
      </c>
      <c r="V1073">
        <f>FLOOR(tbl_CleanLeads[[#This Row],[Response_Time_Hours]],6)</f>
        <v>12</v>
      </c>
      <c r="W1073" t="str" cm="1">
        <f t="array" ref="W1073">IF(Table2[[#This Row],[Interaction_Count_Final]]="","N/A",_xlfn.IFS(Table2[[#This Row],[Interaction_Count_Final]]&lt;=2,"Low",Table2[[#This Row],[Interaction_Count_Final]]&lt;=5,"Medium",Table2[[#This Row],[Interaction_Count_Final]]&gt;=6,"High",TRUE,"CHECK"))</f>
        <v>High</v>
      </c>
      <c r="X1073" t="b">
        <f t="shared" si="16"/>
        <v>1</v>
      </c>
      <c r="Y1073" t="b">
        <f>tbl_CleanLeads[[#This Row],[Response_Time_Hours]]&gt;24</f>
        <v>0</v>
      </c>
      <c r="Z1073" s="13" t="b">
        <f>tbl_CleanLeads[[#This Row],[Response_Time_Hours]]&gt;72</f>
        <v>0</v>
      </c>
      <c r="AA1073" s="13" t="b">
        <f>tbl_CleanLeads[[#This Row],[Status_Clean]]="Converted"</f>
        <v>0</v>
      </c>
    </row>
    <row r="1074" spans="1:27">
      <c r="A1074" t="s">
        <v>70</v>
      </c>
      <c r="B1074" t="s">
        <v>3265</v>
      </c>
      <c r="C1074" t="s">
        <v>8154</v>
      </c>
      <c r="D1074" t="s">
        <v>7274</v>
      </c>
      <c r="E1074" t="s">
        <v>7308</v>
      </c>
      <c r="F1074" t="s">
        <v>125</v>
      </c>
      <c r="G1074" s="1">
        <v>45583</v>
      </c>
      <c r="H1074" s="8">
        <f>MONTH(tbl_CleanLeads[[#This Row],[Lead_Date_Final]])</f>
        <v>10</v>
      </c>
      <c r="I1074" t="s">
        <v>7270</v>
      </c>
      <c r="J1074" t="s">
        <v>7271</v>
      </c>
      <c r="K1074" t="s">
        <v>7264</v>
      </c>
      <c r="L1074">
        <f>WEEKDAY(tbl_CleanLeads[[#This Row],[Lead_Date_Final]],2)</f>
        <v>5</v>
      </c>
      <c r="M1074" t="s">
        <v>7312</v>
      </c>
      <c r="N1074">
        <v>31.200000000000003</v>
      </c>
      <c r="O1074" s="7">
        <v>1703.43</v>
      </c>
      <c r="P1074">
        <v>2</v>
      </c>
      <c r="Q1074" t="s">
        <v>7289</v>
      </c>
      <c r="R1074">
        <f>IF(UPPER(TRIM(Table2[[#This Row],[Status_Clean]]))="CONVERTED",1,0)</f>
        <v>0</v>
      </c>
      <c r="S1074">
        <f>IF(ISNUMBER(MATCH(UPPER(TRIM(Table2[[#This Row],[Status_Clean]])),{"CONTACTED","QUALIFIED","CONVERTED"},0)),1,0)</f>
        <v>1</v>
      </c>
      <c r="T1074" cm="1">
        <f t="array" ref="T1074">_xlfn.SWITCH(UPPER(TRIM(Table2[[#This Row],[Status_Clean]])),"NEW",1,"CONTACTED",2,"QUALIFIED",3,"CONVERTED",4,"LOST",5,99)</f>
        <v>2</v>
      </c>
      <c r="U1074" t="str" cm="1">
        <f t="array" ref="U1074">_xlfn.LET(_xlpm.x,IFERROR(VALUE(Table2[[#This Row],[Response_Time_Hours]]),""),IF(_xlpm.x="","CHECK",_xlfn.IFS(_xlpm.x&lt;=1,"Immediate",_xlpm.x&lt;=6,"Fast",_xlpm.x&lt;=24,"Moderate",_xlpm.x&gt;24,"Delayed")))</f>
        <v>Delayed</v>
      </c>
      <c r="V1074">
        <f>FLOOR(tbl_CleanLeads[[#This Row],[Response_Time_Hours]],6)</f>
        <v>30</v>
      </c>
      <c r="W1074" t="str" cm="1">
        <f t="array" ref="W1074">IF(Table2[[#This Row],[Interaction_Count_Final]]="","N/A",_xlfn.IFS(Table2[[#This Row],[Interaction_Count_Final]]&lt;=2,"Low",Table2[[#This Row],[Interaction_Count_Final]]&lt;=5,"Medium",Table2[[#This Row],[Interaction_Count_Final]]&gt;=6,"High",TRUE,"CHECK"))</f>
        <v>Low</v>
      </c>
      <c r="X1074" t="b">
        <f t="shared" si="16"/>
        <v>1</v>
      </c>
      <c r="Y1074" t="b">
        <f>tbl_CleanLeads[[#This Row],[Response_Time_Hours]]&gt;24</f>
        <v>1</v>
      </c>
      <c r="Z1074" s="13" t="b">
        <f>tbl_CleanLeads[[#This Row],[Response_Time_Hours]]&gt;72</f>
        <v>0</v>
      </c>
      <c r="AA1074" s="13" t="b">
        <f>tbl_CleanLeads[[#This Row],[Status_Clean]]="Converted"</f>
        <v>0</v>
      </c>
    </row>
    <row r="1075" spans="1:27">
      <c r="A1075" t="s">
        <v>70</v>
      </c>
      <c r="B1075" t="s">
        <v>3268</v>
      </c>
      <c r="C1075" t="s">
        <v>8156</v>
      </c>
      <c r="D1075" t="s">
        <v>7274</v>
      </c>
      <c r="E1075" t="s">
        <v>69</v>
      </c>
      <c r="F1075" t="s">
        <v>193</v>
      </c>
      <c r="G1075" s="1">
        <v>45051</v>
      </c>
      <c r="H1075" s="8">
        <f>MONTH(tbl_CleanLeads[[#This Row],[Lead_Date_Final]])</f>
        <v>5</v>
      </c>
      <c r="I1075" t="s">
        <v>7314</v>
      </c>
      <c r="J1075" t="s">
        <v>7263</v>
      </c>
      <c r="K1075" t="s">
        <v>7277</v>
      </c>
      <c r="L1075">
        <f>WEEKDAY(tbl_CleanLeads[[#This Row],[Lead_Date_Final]],2)</f>
        <v>5</v>
      </c>
      <c r="M1075" t="s">
        <v>7312</v>
      </c>
      <c r="N1075">
        <v>9.8000000000000007</v>
      </c>
      <c r="O1075" s="7">
        <v>1662</v>
      </c>
      <c r="P1075">
        <v>41</v>
      </c>
      <c r="Q1075" t="s">
        <v>7289</v>
      </c>
      <c r="R1075">
        <f>IF(UPPER(TRIM(Table2[[#This Row],[Status_Clean]]))="CONVERTED",1,0)</f>
        <v>0</v>
      </c>
      <c r="S1075">
        <f>IF(ISNUMBER(MATCH(UPPER(TRIM(Table2[[#This Row],[Status_Clean]])),{"CONTACTED","QUALIFIED","CONVERTED"},0)),1,0)</f>
        <v>0</v>
      </c>
      <c r="T1075" cm="1">
        <f t="array" ref="T1075">_xlfn.SWITCH(UPPER(TRIM(Table2[[#This Row],[Status_Clean]])),"NEW",1,"CONTACTED",2,"QUALIFIED",3,"CONVERTED",4,"LOST",5,99)</f>
        <v>1</v>
      </c>
      <c r="U1075" t="str" cm="1">
        <f t="array" ref="U1075">_xlfn.LET(_xlpm.x,IFERROR(VALUE(Table2[[#This Row],[Response_Time_Hours]]),""),IF(_xlpm.x="","CHECK",_xlfn.IFS(_xlpm.x&lt;=1,"Immediate",_xlpm.x&lt;=6,"Fast",_xlpm.x&lt;=24,"Moderate",_xlpm.x&gt;24,"Delayed")))</f>
        <v>Moderate</v>
      </c>
      <c r="V1075">
        <f>FLOOR(tbl_CleanLeads[[#This Row],[Response_Time_Hours]],6)</f>
        <v>6</v>
      </c>
      <c r="W1075" t="str" cm="1">
        <f t="array" ref="W1075">IF(Table2[[#This Row],[Interaction_Count_Final]]="","N/A",_xlfn.IFS(Table2[[#This Row],[Interaction_Count_Final]]&lt;=2,"Low",Table2[[#This Row],[Interaction_Count_Final]]&lt;=5,"Medium",Table2[[#This Row],[Interaction_Count_Final]]&gt;=6,"High",TRUE,"CHECK"))</f>
        <v>High</v>
      </c>
      <c r="X1075" t="b">
        <f t="shared" si="16"/>
        <v>1</v>
      </c>
      <c r="Y1075" t="b">
        <f>tbl_CleanLeads[[#This Row],[Response_Time_Hours]]&gt;24</f>
        <v>0</v>
      </c>
      <c r="Z1075" s="13" t="b">
        <f>tbl_CleanLeads[[#This Row],[Response_Time_Hours]]&gt;72</f>
        <v>0</v>
      </c>
      <c r="AA1075" s="13" t="b">
        <f>tbl_CleanLeads[[#This Row],[Status_Clean]]="Converted"</f>
        <v>0</v>
      </c>
    </row>
    <row r="1076" spans="1:27">
      <c r="A1076" t="s">
        <v>63</v>
      </c>
      <c r="B1076" t="s">
        <v>3270</v>
      </c>
      <c r="C1076" t="s">
        <v>3271</v>
      </c>
      <c r="D1076" t="s">
        <v>7258</v>
      </c>
      <c r="E1076" t="s">
        <v>106</v>
      </c>
      <c r="F1076" t="s">
        <v>173</v>
      </c>
      <c r="G1076" s="1">
        <v>45529</v>
      </c>
      <c r="H1076" s="8">
        <f>MONTH(tbl_CleanLeads[[#This Row],[Lead_Date_Final]])</f>
        <v>8</v>
      </c>
      <c r="I1076" t="s">
        <v>7310</v>
      </c>
      <c r="J1076" t="s">
        <v>7271</v>
      </c>
      <c r="K1076" t="s">
        <v>7288</v>
      </c>
      <c r="L1076">
        <f>WEEKDAY(tbl_CleanLeads[[#This Row],[Lead_Date_Final]],2)</f>
        <v>7</v>
      </c>
      <c r="M1076" t="s">
        <v>7293</v>
      </c>
      <c r="N1076">
        <v>41.3</v>
      </c>
      <c r="O1076" s="7">
        <v>2437.38</v>
      </c>
      <c r="P1076">
        <v>32</v>
      </c>
      <c r="Q1076" t="s">
        <v>7266</v>
      </c>
      <c r="R1076">
        <f>IF(UPPER(TRIM(Table2[[#This Row],[Status_Clean]]))="CONVERTED",1,0)</f>
        <v>0</v>
      </c>
      <c r="S1076">
        <f>IF(ISNUMBER(MATCH(UPPER(TRIM(Table2[[#This Row],[Status_Clean]])),{"CONTACTED","QUALIFIED","CONVERTED"},0)),1,0)</f>
        <v>0</v>
      </c>
      <c r="T1076" cm="1">
        <f t="array" ref="T1076">_xlfn.SWITCH(UPPER(TRIM(Table2[[#This Row],[Status_Clean]])),"NEW",1,"CONTACTED",2,"QUALIFIED",3,"CONVERTED",4,"LOST",5,99)</f>
        <v>5</v>
      </c>
      <c r="U1076" t="str" cm="1">
        <f t="array" ref="U1076">_xlfn.LET(_xlpm.x,IFERROR(VALUE(Table2[[#This Row],[Response_Time_Hours]]),""),IF(_xlpm.x="","CHECK",_xlfn.IFS(_xlpm.x&lt;=1,"Immediate",_xlpm.x&lt;=6,"Fast",_xlpm.x&lt;=24,"Moderate",_xlpm.x&gt;24,"Delayed")))</f>
        <v>Delayed</v>
      </c>
      <c r="V1076">
        <f>FLOOR(tbl_CleanLeads[[#This Row],[Response_Time_Hours]],6)</f>
        <v>36</v>
      </c>
      <c r="W1076" t="str" cm="1">
        <f t="array" ref="W1076">IF(Table2[[#This Row],[Interaction_Count_Final]]="","N/A",_xlfn.IFS(Table2[[#This Row],[Interaction_Count_Final]]&lt;=2,"Low",Table2[[#This Row],[Interaction_Count_Final]]&lt;=5,"Medium",Table2[[#This Row],[Interaction_Count_Final]]&gt;=6,"High",TRUE,"CHECK"))</f>
        <v>High</v>
      </c>
      <c r="X1076" t="b">
        <f t="shared" si="16"/>
        <v>1</v>
      </c>
      <c r="Y1076" t="b">
        <f>tbl_CleanLeads[[#This Row],[Response_Time_Hours]]&gt;24</f>
        <v>1</v>
      </c>
      <c r="Z1076" s="13" t="b">
        <f>tbl_CleanLeads[[#This Row],[Response_Time_Hours]]&gt;72</f>
        <v>0</v>
      </c>
      <c r="AA1076" s="13" t="b">
        <f>tbl_CleanLeads[[#This Row],[Status_Clean]]="Converted"</f>
        <v>0</v>
      </c>
    </row>
    <row r="1077" spans="1:27">
      <c r="A1077" t="s">
        <v>90</v>
      </c>
      <c r="B1077" t="s">
        <v>3273</v>
      </c>
      <c r="C1077" t="s">
        <v>3274</v>
      </c>
      <c r="D1077" t="s">
        <v>7258</v>
      </c>
      <c r="E1077" t="s">
        <v>69</v>
      </c>
      <c r="F1077" t="s">
        <v>71</v>
      </c>
      <c r="G1077" s="1">
        <v>45039</v>
      </c>
      <c r="H1077" s="8">
        <f>MONTH(tbl_CleanLeads[[#This Row],[Lead_Date_Final]])</f>
        <v>4</v>
      </c>
      <c r="I1077" t="s">
        <v>7297</v>
      </c>
      <c r="J1077" t="s">
        <v>7263</v>
      </c>
      <c r="K1077" t="s">
        <v>7277</v>
      </c>
      <c r="L1077">
        <f>WEEKDAY(tbl_CleanLeads[[#This Row],[Lead_Date_Final]],2)</f>
        <v>7</v>
      </c>
      <c r="M1077" t="s">
        <v>7293</v>
      </c>
      <c r="N1077">
        <v>50.400000000000006</v>
      </c>
      <c r="O1077" s="7">
        <v>3712.85</v>
      </c>
      <c r="P1077" t="s">
        <v>232</v>
      </c>
      <c r="Q1077" t="s">
        <v>7266</v>
      </c>
      <c r="R1077">
        <f>IF(UPPER(TRIM(Table2[[#This Row],[Status_Clean]]))="CONVERTED",1,0)</f>
        <v>0</v>
      </c>
      <c r="S1077">
        <f>IF(ISNUMBER(MATCH(UPPER(TRIM(Table2[[#This Row],[Status_Clean]])),{"CONTACTED","QUALIFIED","CONVERTED"},0)),1,0)</f>
        <v>1</v>
      </c>
      <c r="T1077" cm="1">
        <f t="array" ref="T1077">_xlfn.SWITCH(UPPER(TRIM(Table2[[#This Row],[Status_Clean]])),"NEW",1,"CONTACTED",2,"QUALIFIED",3,"CONVERTED",4,"LOST",5,99)</f>
        <v>3</v>
      </c>
      <c r="U1077" t="str" cm="1">
        <f t="array" ref="U1077">_xlfn.LET(_xlpm.x,IFERROR(VALUE(Table2[[#This Row],[Response_Time_Hours]]),""),IF(_xlpm.x="","CHECK",_xlfn.IFS(_xlpm.x&lt;=1,"Immediate",_xlpm.x&lt;=6,"Fast",_xlpm.x&lt;=24,"Moderate",_xlpm.x&gt;24,"Delayed")))</f>
        <v>Delayed</v>
      </c>
      <c r="V1077">
        <f>FLOOR(tbl_CleanLeads[[#This Row],[Response_Time_Hours]],6)</f>
        <v>48</v>
      </c>
      <c r="W1077" t="str" cm="1">
        <f t="array" ref="W1077">IF(Table2[[#This Row],[Interaction_Count_Final]]="","N/A",_xlfn.IFS(Table2[[#This Row],[Interaction_Count_Final]]&lt;=2,"Low",Table2[[#This Row],[Interaction_Count_Final]]&lt;=5,"Medium",Table2[[#This Row],[Interaction_Count_Final]]&gt;=6,"High",TRUE,"CHECK"))</f>
        <v>High</v>
      </c>
      <c r="X1077" t="b">
        <f t="shared" si="16"/>
        <v>1</v>
      </c>
      <c r="Y1077" t="b">
        <f>tbl_CleanLeads[[#This Row],[Response_Time_Hours]]&gt;24</f>
        <v>1</v>
      </c>
      <c r="Z1077" s="13" t="b">
        <f>tbl_CleanLeads[[#This Row],[Response_Time_Hours]]&gt;72</f>
        <v>0</v>
      </c>
      <c r="AA1077" s="13" t="b">
        <f>tbl_CleanLeads[[#This Row],[Status_Clean]]="Converted"</f>
        <v>0</v>
      </c>
    </row>
    <row r="1078" spans="1:27">
      <c r="A1078" t="s">
        <v>70</v>
      </c>
      <c r="B1078" t="s">
        <v>3275</v>
      </c>
      <c r="C1078" t="s">
        <v>3276</v>
      </c>
      <c r="D1078" t="s">
        <v>7303</v>
      </c>
      <c r="E1078" t="s">
        <v>363</v>
      </c>
      <c r="F1078" t="s">
        <v>71</v>
      </c>
      <c r="G1078" s="1">
        <v>45073</v>
      </c>
      <c r="H1078" s="8">
        <f>MONTH(tbl_CleanLeads[[#This Row],[Lead_Date_Final]])</f>
        <v>5</v>
      </c>
      <c r="I1078" t="s">
        <v>7314</v>
      </c>
      <c r="J1078" t="s">
        <v>7263</v>
      </c>
      <c r="K1078" t="s">
        <v>7277</v>
      </c>
      <c r="L1078">
        <f>WEEKDAY(tbl_CleanLeads[[#This Row],[Lead_Date_Final]],2)</f>
        <v>6</v>
      </c>
      <c r="M1078" t="s">
        <v>7278</v>
      </c>
      <c r="N1078">
        <v>29</v>
      </c>
      <c r="O1078" s="7">
        <v>1069.19</v>
      </c>
      <c r="P1078">
        <v>4</v>
      </c>
      <c r="Q1078" t="s">
        <v>7289</v>
      </c>
      <c r="R1078">
        <f>IF(UPPER(TRIM(Table2[[#This Row],[Status_Clean]]))="CONVERTED",1,0)</f>
        <v>0</v>
      </c>
      <c r="S1078">
        <f>IF(ISNUMBER(MATCH(UPPER(TRIM(Table2[[#This Row],[Status_Clean]])),{"CONTACTED","QUALIFIED","CONVERTED"},0)),1,0)</f>
        <v>1</v>
      </c>
      <c r="T1078" cm="1">
        <f t="array" ref="T1078">_xlfn.SWITCH(UPPER(TRIM(Table2[[#This Row],[Status_Clean]])),"NEW",1,"CONTACTED",2,"QUALIFIED",3,"CONVERTED",4,"LOST",5,99)</f>
        <v>3</v>
      </c>
      <c r="U1078" t="str" cm="1">
        <f t="array" ref="U1078">_xlfn.LET(_xlpm.x,IFERROR(VALUE(Table2[[#This Row],[Response_Time_Hours]]),""),IF(_xlpm.x="","CHECK",_xlfn.IFS(_xlpm.x&lt;=1,"Immediate",_xlpm.x&lt;=6,"Fast",_xlpm.x&lt;=24,"Moderate",_xlpm.x&gt;24,"Delayed")))</f>
        <v>Delayed</v>
      </c>
      <c r="V1078">
        <f>FLOOR(tbl_CleanLeads[[#This Row],[Response_Time_Hours]],6)</f>
        <v>24</v>
      </c>
      <c r="W1078" t="str" cm="1">
        <f t="array" ref="W1078">IF(Table2[[#This Row],[Interaction_Count_Final]]="","N/A",_xlfn.IFS(Table2[[#This Row],[Interaction_Count_Final]]&lt;=2,"Low",Table2[[#This Row],[Interaction_Count_Final]]&lt;=5,"Medium",Table2[[#This Row],[Interaction_Count_Final]]&gt;=6,"High",TRUE,"CHECK"))</f>
        <v>Medium</v>
      </c>
      <c r="X1078" t="b">
        <f t="shared" si="16"/>
        <v>1</v>
      </c>
      <c r="Y1078" t="b">
        <f>tbl_CleanLeads[[#This Row],[Response_Time_Hours]]&gt;24</f>
        <v>1</v>
      </c>
      <c r="Z1078" s="13" t="b">
        <f>tbl_CleanLeads[[#This Row],[Response_Time_Hours]]&gt;72</f>
        <v>0</v>
      </c>
      <c r="AA1078" s="13" t="b">
        <f>tbl_CleanLeads[[#This Row],[Status_Clean]]="Converted"</f>
        <v>0</v>
      </c>
    </row>
    <row r="1079" spans="1:27">
      <c r="A1079" t="s">
        <v>63</v>
      </c>
      <c r="B1079" t="s">
        <v>3279</v>
      </c>
      <c r="C1079" t="s">
        <v>3280</v>
      </c>
      <c r="D1079" t="s">
        <v>7303</v>
      </c>
      <c r="E1079" t="s">
        <v>311</v>
      </c>
      <c r="F1079" t="s">
        <v>71</v>
      </c>
      <c r="G1079" s="1">
        <v>45637</v>
      </c>
      <c r="H1079" s="8">
        <f>MONTH(tbl_CleanLeads[[#This Row],[Lead_Date_Final]])</f>
        <v>12</v>
      </c>
      <c r="I1079" t="s">
        <v>7262</v>
      </c>
      <c r="J1079" t="s">
        <v>7271</v>
      </c>
      <c r="K1079" t="s">
        <v>7264</v>
      </c>
      <c r="L1079">
        <f>WEEKDAY(tbl_CleanLeads[[#This Row],[Lead_Date_Final]],2)</f>
        <v>3</v>
      </c>
      <c r="M1079" t="s">
        <v>7272</v>
      </c>
      <c r="N1079">
        <v>36</v>
      </c>
      <c r="O1079" s="7">
        <v>1437.56</v>
      </c>
      <c r="P1079">
        <v>5</v>
      </c>
      <c r="Q1079" t="s">
        <v>7289</v>
      </c>
      <c r="R1079">
        <f>IF(UPPER(TRIM(Table2[[#This Row],[Status_Clean]]))="CONVERTED",1,0)</f>
        <v>0</v>
      </c>
      <c r="S1079">
        <f>IF(ISNUMBER(MATCH(UPPER(TRIM(Table2[[#This Row],[Status_Clean]])),{"CONTACTED","QUALIFIED","CONVERTED"},0)),1,0)</f>
        <v>1</v>
      </c>
      <c r="T1079" cm="1">
        <f t="array" ref="T1079">_xlfn.SWITCH(UPPER(TRIM(Table2[[#This Row],[Status_Clean]])),"NEW",1,"CONTACTED",2,"QUALIFIED",3,"CONVERTED",4,"LOST",5,99)</f>
        <v>3</v>
      </c>
      <c r="U1079" t="str" cm="1">
        <f t="array" ref="U1079">_xlfn.LET(_xlpm.x,IFERROR(VALUE(Table2[[#This Row],[Response_Time_Hours]]),""),IF(_xlpm.x="","CHECK",_xlfn.IFS(_xlpm.x&lt;=1,"Immediate",_xlpm.x&lt;=6,"Fast",_xlpm.x&lt;=24,"Moderate",_xlpm.x&gt;24,"Delayed")))</f>
        <v>Delayed</v>
      </c>
      <c r="V1079">
        <f>FLOOR(tbl_CleanLeads[[#This Row],[Response_Time_Hours]],6)</f>
        <v>36</v>
      </c>
      <c r="W1079" t="str" cm="1">
        <f t="array" ref="W1079">IF(Table2[[#This Row],[Interaction_Count_Final]]="","N/A",_xlfn.IFS(Table2[[#This Row],[Interaction_Count_Final]]&lt;=2,"Low",Table2[[#This Row],[Interaction_Count_Final]]&lt;=5,"Medium",Table2[[#This Row],[Interaction_Count_Final]]&gt;=6,"High",TRUE,"CHECK"))</f>
        <v>Medium</v>
      </c>
      <c r="X1079" t="b">
        <f t="shared" si="16"/>
        <v>1</v>
      </c>
      <c r="Y1079" t="b">
        <f>tbl_CleanLeads[[#This Row],[Response_Time_Hours]]&gt;24</f>
        <v>1</v>
      </c>
      <c r="Z1079" s="13" t="b">
        <f>tbl_CleanLeads[[#This Row],[Response_Time_Hours]]&gt;72</f>
        <v>0</v>
      </c>
      <c r="AA1079" s="13" t="b">
        <f>tbl_CleanLeads[[#This Row],[Status_Clean]]="Converted"</f>
        <v>0</v>
      </c>
    </row>
    <row r="1080" spans="1:27">
      <c r="A1080" t="s">
        <v>90</v>
      </c>
      <c r="B1080" t="s">
        <v>3281</v>
      </c>
      <c r="C1080" t="s">
        <v>3282</v>
      </c>
      <c r="D1080" t="s">
        <v>7280</v>
      </c>
      <c r="E1080" t="s">
        <v>101</v>
      </c>
      <c r="F1080" t="s">
        <v>71</v>
      </c>
      <c r="G1080" s="1">
        <v>45386</v>
      </c>
      <c r="H1080" s="8">
        <f>MONTH(tbl_CleanLeads[[#This Row],[Lead_Date_Final]])</f>
        <v>4</v>
      </c>
      <c r="I1080" t="s">
        <v>7297</v>
      </c>
      <c r="J1080" t="s">
        <v>7271</v>
      </c>
      <c r="K1080" t="s">
        <v>7277</v>
      </c>
      <c r="L1080">
        <f>WEEKDAY(tbl_CleanLeads[[#This Row],[Lead_Date_Final]],2)</f>
        <v>4</v>
      </c>
      <c r="M1080" t="s">
        <v>7285</v>
      </c>
      <c r="N1080">
        <v>30.1</v>
      </c>
      <c r="O1080" s="7">
        <v>4138.76</v>
      </c>
      <c r="P1080">
        <v>39</v>
      </c>
      <c r="Q1080" t="s">
        <v>7273</v>
      </c>
      <c r="R1080">
        <f>IF(UPPER(TRIM(Table2[[#This Row],[Status_Clean]]))="CONVERTED",1,0)</f>
        <v>0</v>
      </c>
      <c r="S1080">
        <f>IF(ISNUMBER(MATCH(UPPER(TRIM(Table2[[#This Row],[Status_Clean]])),{"CONTACTED","QUALIFIED","CONVERTED"},0)),1,0)</f>
        <v>1</v>
      </c>
      <c r="T1080" cm="1">
        <f t="array" ref="T1080">_xlfn.SWITCH(UPPER(TRIM(Table2[[#This Row],[Status_Clean]])),"NEW",1,"CONTACTED",2,"QUALIFIED",3,"CONVERTED",4,"LOST",5,99)</f>
        <v>3</v>
      </c>
      <c r="U1080" t="str" cm="1">
        <f t="array" ref="U1080">_xlfn.LET(_xlpm.x,IFERROR(VALUE(Table2[[#This Row],[Response_Time_Hours]]),""),IF(_xlpm.x="","CHECK",_xlfn.IFS(_xlpm.x&lt;=1,"Immediate",_xlpm.x&lt;=6,"Fast",_xlpm.x&lt;=24,"Moderate",_xlpm.x&gt;24,"Delayed")))</f>
        <v>Delayed</v>
      </c>
      <c r="V1080">
        <f>FLOOR(tbl_CleanLeads[[#This Row],[Response_Time_Hours]],6)</f>
        <v>30</v>
      </c>
      <c r="W1080" t="str" cm="1">
        <f t="array" ref="W1080">IF(Table2[[#This Row],[Interaction_Count_Final]]="","N/A",_xlfn.IFS(Table2[[#This Row],[Interaction_Count_Final]]&lt;=2,"Low",Table2[[#This Row],[Interaction_Count_Final]]&lt;=5,"Medium",Table2[[#This Row],[Interaction_Count_Final]]&gt;=6,"High",TRUE,"CHECK"))</f>
        <v>High</v>
      </c>
      <c r="X1080" t="b">
        <f t="shared" si="16"/>
        <v>1</v>
      </c>
      <c r="Y1080" t="b">
        <f>tbl_CleanLeads[[#This Row],[Response_Time_Hours]]&gt;24</f>
        <v>1</v>
      </c>
      <c r="Z1080" s="13" t="b">
        <f>tbl_CleanLeads[[#This Row],[Response_Time_Hours]]&gt;72</f>
        <v>0</v>
      </c>
      <c r="AA1080" s="13" t="b">
        <f>tbl_CleanLeads[[#This Row],[Status_Clean]]="Converted"</f>
        <v>0</v>
      </c>
    </row>
    <row r="1081" spans="1:27">
      <c r="A1081" t="s">
        <v>63</v>
      </c>
      <c r="B1081" t="s">
        <v>3283</v>
      </c>
      <c r="C1081" t="s">
        <v>3284</v>
      </c>
      <c r="D1081" t="s">
        <v>7268</v>
      </c>
      <c r="E1081" t="s">
        <v>263</v>
      </c>
      <c r="F1081" t="s">
        <v>193</v>
      </c>
      <c r="G1081" s="1">
        <v>45088</v>
      </c>
      <c r="H1081" s="8">
        <f>MONTH(tbl_CleanLeads[[#This Row],[Lead_Date_Final]])</f>
        <v>6</v>
      </c>
      <c r="I1081" t="s">
        <v>7276</v>
      </c>
      <c r="J1081" t="s">
        <v>7263</v>
      </c>
      <c r="K1081" t="s">
        <v>7277</v>
      </c>
      <c r="L1081">
        <f>WEEKDAY(tbl_CleanLeads[[#This Row],[Lead_Date_Final]],2)</f>
        <v>7</v>
      </c>
      <c r="M1081" t="s">
        <v>7293</v>
      </c>
      <c r="N1081">
        <v>14.4</v>
      </c>
      <c r="O1081" s="7">
        <v>1594.97</v>
      </c>
      <c r="P1081">
        <v>17</v>
      </c>
      <c r="Q1081" t="s">
        <v>7289</v>
      </c>
      <c r="R1081">
        <f>IF(UPPER(TRIM(Table2[[#This Row],[Status_Clean]]))="CONVERTED",1,0)</f>
        <v>0</v>
      </c>
      <c r="S1081">
        <f>IF(ISNUMBER(MATCH(UPPER(TRIM(Table2[[#This Row],[Status_Clean]])),{"CONTACTED","QUALIFIED","CONVERTED"},0)),1,0)</f>
        <v>0</v>
      </c>
      <c r="T1081" cm="1">
        <f t="array" ref="T1081">_xlfn.SWITCH(UPPER(TRIM(Table2[[#This Row],[Status_Clean]])),"NEW",1,"CONTACTED",2,"QUALIFIED",3,"CONVERTED",4,"LOST",5,99)</f>
        <v>1</v>
      </c>
      <c r="U1081" t="str" cm="1">
        <f t="array" ref="U1081">_xlfn.LET(_xlpm.x,IFERROR(VALUE(Table2[[#This Row],[Response_Time_Hours]]),""),IF(_xlpm.x="","CHECK",_xlfn.IFS(_xlpm.x&lt;=1,"Immediate",_xlpm.x&lt;=6,"Fast",_xlpm.x&lt;=24,"Moderate",_xlpm.x&gt;24,"Delayed")))</f>
        <v>Moderate</v>
      </c>
      <c r="V1081">
        <f>FLOOR(tbl_CleanLeads[[#This Row],[Response_Time_Hours]],6)</f>
        <v>12</v>
      </c>
      <c r="W1081" t="str" cm="1">
        <f t="array" ref="W1081">IF(Table2[[#This Row],[Interaction_Count_Final]]="","N/A",_xlfn.IFS(Table2[[#This Row],[Interaction_Count_Final]]&lt;=2,"Low",Table2[[#This Row],[Interaction_Count_Final]]&lt;=5,"Medium",Table2[[#This Row],[Interaction_Count_Final]]&gt;=6,"High",TRUE,"CHECK"))</f>
        <v>High</v>
      </c>
      <c r="X1081" t="b">
        <f t="shared" si="16"/>
        <v>1</v>
      </c>
      <c r="Y1081" t="b">
        <f>tbl_CleanLeads[[#This Row],[Response_Time_Hours]]&gt;24</f>
        <v>0</v>
      </c>
      <c r="Z1081" s="13" t="b">
        <f>tbl_CleanLeads[[#This Row],[Response_Time_Hours]]&gt;72</f>
        <v>0</v>
      </c>
      <c r="AA1081" s="13" t="b">
        <f>tbl_CleanLeads[[#This Row],[Status_Clean]]="Converted"</f>
        <v>0</v>
      </c>
    </row>
    <row r="1082" spans="1:27">
      <c r="A1082" t="s">
        <v>90</v>
      </c>
      <c r="B1082" t="s">
        <v>3286</v>
      </c>
      <c r="C1082" t="s">
        <v>3287</v>
      </c>
      <c r="D1082" t="s">
        <v>7280</v>
      </c>
      <c r="E1082" t="s">
        <v>7308</v>
      </c>
      <c r="F1082" t="s">
        <v>250</v>
      </c>
      <c r="G1082" s="1">
        <v>45584</v>
      </c>
      <c r="H1082" s="8">
        <f>MONTH(tbl_CleanLeads[[#This Row],[Lead_Date_Final]])</f>
        <v>10</v>
      </c>
      <c r="I1082" t="s">
        <v>7270</v>
      </c>
      <c r="J1082" t="s">
        <v>7271</v>
      </c>
      <c r="K1082" t="s">
        <v>7264</v>
      </c>
      <c r="L1082">
        <f>WEEKDAY(tbl_CleanLeads[[#This Row],[Lead_Date_Final]],2)</f>
        <v>6</v>
      </c>
      <c r="M1082" t="s">
        <v>7278</v>
      </c>
      <c r="N1082">
        <v>14.5</v>
      </c>
      <c r="O1082" s="7">
        <v>4900</v>
      </c>
      <c r="P1082">
        <v>10</v>
      </c>
      <c r="Q1082" t="s">
        <v>7273</v>
      </c>
      <c r="R1082">
        <f>IF(UPPER(TRIM(Table2[[#This Row],[Status_Clean]]))="CONVERTED",1,0)</f>
        <v>1</v>
      </c>
      <c r="S1082">
        <f>IF(ISNUMBER(MATCH(UPPER(TRIM(Table2[[#This Row],[Status_Clean]])),{"CONTACTED","QUALIFIED","CONVERTED"},0)),1,0)</f>
        <v>1</v>
      </c>
      <c r="T1082" cm="1">
        <f t="array" ref="T1082">_xlfn.SWITCH(UPPER(TRIM(Table2[[#This Row],[Status_Clean]])),"NEW",1,"CONTACTED",2,"QUALIFIED",3,"CONVERTED",4,"LOST",5,99)</f>
        <v>4</v>
      </c>
      <c r="U1082" t="str" cm="1">
        <f t="array" ref="U1082">_xlfn.LET(_xlpm.x,IFERROR(VALUE(Table2[[#This Row],[Response_Time_Hours]]),""),IF(_xlpm.x="","CHECK",_xlfn.IFS(_xlpm.x&lt;=1,"Immediate",_xlpm.x&lt;=6,"Fast",_xlpm.x&lt;=24,"Moderate",_xlpm.x&gt;24,"Delayed")))</f>
        <v>Moderate</v>
      </c>
      <c r="V1082">
        <f>FLOOR(tbl_CleanLeads[[#This Row],[Response_Time_Hours]],6)</f>
        <v>12</v>
      </c>
      <c r="W1082" t="str" cm="1">
        <f t="array" ref="W1082">IF(Table2[[#This Row],[Interaction_Count_Final]]="","N/A",_xlfn.IFS(Table2[[#This Row],[Interaction_Count_Final]]&lt;=2,"Low",Table2[[#This Row],[Interaction_Count_Final]]&lt;=5,"Medium",Table2[[#This Row],[Interaction_Count_Final]]&gt;=6,"High",TRUE,"CHECK"))</f>
        <v>High</v>
      </c>
      <c r="X1082" t="b">
        <f t="shared" si="16"/>
        <v>1</v>
      </c>
      <c r="Y1082" t="b">
        <f>tbl_CleanLeads[[#This Row],[Response_Time_Hours]]&gt;24</f>
        <v>0</v>
      </c>
      <c r="Z1082" s="13" t="b">
        <f>tbl_CleanLeads[[#This Row],[Response_Time_Hours]]&gt;72</f>
        <v>0</v>
      </c>
      <c r="AA1082" s="13" t="b">
        <f>tbl_CleanLeads[[#This Row],[Status_Clean]]="Converted"</f>
        <v>1</v>
      </c>
    </row>
    <row r="1083" spans="1:27">
      <c r="A1083" t="s">
        <v>63</v>
      </c>
      <c r="B1083" t="s">
        <v>3288</v>
      </c>
      <c r="C1083" t="s">
        <v>3289</v>
      </c>
      <c r="D1083" t="s">
        <v>7258</v>
      </c>
      <c r="E1083" t="s">
        <v>222</v>
      </c>
      <c r="F1083" t="s">
        <v>193</v>
      </c>
      <c r="G1083" s="1">
        <v>45573</v>
      </c>
      <c r="H1083" s="8">
        <f>MONTH(tbl_CleanLeads[[#This Row],[Lead_Date_Final]])</f>
        <v>10</v>
      </c>
      <c r="I1083" t="s">
        <v>7270</v>
      </c>
      <c r="J1083" t="s">
        <v>7271</v>
      </c>
      <c r="K1083" t="s">
        <v>7264</v>
      </c>
      <c r="L1083">
        <f>WEEKDAY(tbl_CleanLeads[[#This Row],[Lead_Date_Final]],2)</f>
        <v>2</v>
      </c>
      <c r="M1083" t="s">
        <v>7265</v>
      </c>
      <c r="N1083">
        <v>56.2</v>
      </c>
      <c r="O1083" s="7">
        <v>4185.1400000000003</v>
      </c>
      <c r="P1083">
        <v>7</v>
      </c>
      <c r="Q1083" t="s">
        <v>7273</v>
      </c>
      <c r="R1083">
        <f>IF(UPPER(TRIM(Table2[[#This Row],[Status_Clean]]))="CONVERTED",1,0)</f>
        <v>0</v>
      </c>
      <c r="S1083">
        <f>IF(ISNUMBER(MATCH(UPPER(TRIM(Table2[[#This Row],[Status_Clean]])),{"CONTACTED","QUALIFIED","CONVERTED"},0)),1,0)</f>
        <v>0</v>
      </c>
      <c r="T1083" cm="1">
        <f t="array" ref="T1083">_xlfn.SWITCH(UPPER(TRIM(Table2[[#This Row],[Status_Clean]])),"NEW",1,"CONTACTED",2,"QUALIFIED",3,"CONVERTED",4,"LOST",5,99)</f>
        <v>1</v>
      </c>
      <c r="U1083" t="str" cm="1">
        <f t="array" ref="U1083">_xlfn.LET(_xlpm.x,IFERROR(VALUE(Table2[[#This Row],[Response_Time_Hours]]),""),IF(_xlpm.x="","CHECK",_xlfn.IFS(_xlpm.x&lt;=1,"Immediate",_xlpm.x&lt;=6,"Fast",_xlpm.x&lt;=24,"Moderate",_xlpm.x&gt;24,"Delayed")))</f>
        <v>Delayed</v>
      </c>
      <c r="V1083">
        <f>FLOOR(tbl_CleanLeads[[#This Row],[Response_Time_Hours]],6)</f>
        <v>54</v>
      </c>
      <c r="W1083" t="str" cm="1">
        <f t="array" ref="W1083">IF(Table2[[#This Row],[Interaction_Count_Final]]="","N/A",_xlfn.IFS(Table2[[#This Row],[Interaction_Count_Final]]&lt;=2,"Low",Table2[[#This Row],[Interaction_Count_Final]]&lt;=5,"Medium",Table2[[#This Row],[Interaction_Count_Final]]&gt;=6,"High",TRUE,"CHECK"))</f>
        <v>High</v>
      </c>
      <c r="X1083" t="b">
        <f t="shared" si="16"/>
        <v>1</v>
      </c>
      <c r="Y1083" t="b">
        <f>tbl_CleanLeads[[#This Row],[Response_Time_Hours]]&gt;24</f>
        <v>1</v>
      </c>
      <c r="Z1083" s="13" t="b">
        <f>tbl_CleanLeads[[#This Row],[Response_Time_Hours]]&gt;72</f>
        <v>0</v>
      </c>
      <c r="AA1083" s="13" t="b">
        <f>tbl_CleanLeads[[#This Row],[Status_Clean]]="Converted"</f>
        <v>0</v>
      </c>
    </row>
    <row r="1084" spans="1:27">
      <c r="A1084" t="s">
        <v>90</v>
      </c>
      <c r="B1084" t="s">
        <v>3291</v>
      </c>
      <c r="C1084" t="s">
        <v>3292</v>
      </c>
      <c r="D1084" t="s">
        <v>7280</v>
      </c>
      <c r="E1084" t="s">
        <v>792</v>
      </c>
      <c r="F1084" t="s">
        <v>250</v>
      </c>
      <c r="G1084" s="1">
        <v>45544</v>
      </c>
      <c r="H1084" s="8">
        <f>MONTH(tbl_CleanLeads[[#This Row],[Lead_Date_Final]])</f>
        <v>9</v>
      </c>
      <c r="I1084" t="s">
        <v>7287</v>
      </c>
      <c r="J1084" t="s">
        <v>7271</v>
      </c>
      <c r="K1084" t="s">
        <v>7288</v>
      </c>
      <c r="L1084">
        <f>WEEKDAY(tbl_CleanLeads[[#This Row],[Lead_Date_Final]],2)</f>
        <v>1</v>
      </c>
      <c r="M1084" t="s">
        <v>7298</v>
      </c>
      <c r="N1084">
        <v>21.5</v>
      </c>
      <c r="O1084" s="7">
        <v>1498.03</v>
      </c>
      <c r="P1084">
        <v>5</v>
      </c>
      <c r="Q1084" t="s">
        <v>7289</v>
      </c>
      <c r="R1084">
        <f>IF(UPPER(TRIM(Table2[[#This Row],[Status_Clean]]))="CONVERTED",1,0)</f>
        <v>1</v>
      </c>
      <c r="S1084">
        <f>IF(ISNUMBER(MATCH(UPPER(TRIM(Table2[[#This Row],[Status_Clean]])),{"CONTACTED","QUALIFIED","CONVERTED"},0)),1,0)</f>
        <v>1</v>
      </c>
      <c r="T1084" cm="1">
        <f t="array" ref="T1084">_xlfn.SWITCH(UPPER(TRIM(Table2[[#This Row],[Status_Clean]])),"NEW",1,"CONTACTED",2,"QUALIFIED",3,"CONVERTED",4,"LOST",5,99)</f>
        <v>4</v>
      </c>
      <c r="U1084" t="str" cm="1">
        <f t="array" ref="U1084">_xlfn.LET(_xlpm.x,IFERROR(VALUE(Table2[[#This Row],[Response_Time_Hours]]),""),IF(_xlpm.x="","CHECK",_xlfn.IFS(_xlpm.x&lt;=1,"Immediate",_xlpm.x&lt;=6,"Fast",_xlpm.x&lt;=24,"Moderate",_xlpm.x&gt;24,"Delayed")))</f>
        <v>Moderate</v>
      </c>
      <c r="V1084">
        <f>FLOOR(tbl_CleanLeads[[#This Row],[Response_Time_Hours]],6)</f>
        <v>18</v>
      </c>
      <c r="W1084" t="str" cm="1">
        <f t="array" ref="W1084">IF(Table2[[#This Row],[Interaction_Count_Final]]="","N/A",_xlfn.IFS(Table2[[#This Row],[Interaction_Count_Final]]&lt;=2,"Low",Table2[[#This Row],[Interaction_Count_Final]]&lt;=5,"Medium",Table2[[#This Row],[Interaction_Count_Final]]&gt;=6,"High",TRUE,"CHECK"))</f>
        <v>Medium</v>
      </c>
      <c r="X1084" t="b">
        <f t="shared" si="16"/>
        <v>1</v>
      </c>
      <c r="Y1084" t="b">
        <f>tbl_CleanLeads[[#This Row],[Response_Time_Hours]]&gt;24</f>
        <v>0</v>
      </c>
      <c r="Z1084" s="13" t="b">
        <f>tbl_CleanLeads[[#This Row],[Response_Time_Hours]]&gt;72</f>
        <v>0</v>
      </c>
      <c r="AA1084" s="13" t="b">
        <f>tbl_CleanLeads[[#This Row],[Status_Clean]]="Converted"</f>
        <v>1</v>
      </c>
    </row>
    <row r="1085" spans="1:27">
      <c r="A1085" t="s">
        <v>90</v>
      </c>
      <c r="B1085" t="s">
        <v>3294</v>
      </c>
      <c r="C1085" t="s">
        <v>3295</v>
      </c>
      <c r="D1085" t="s">
        <v>7258</v>
      </c>
      <c r="E1085" t="s">
        <v>263</v>
      </c>
      <c r="F1085" t="s">
        <v>193</v>
      </c>
      <c r="G1085" s="1">
        <v>45492</v>
      </c>
      <c r="H1085" s="8">
        <f>MONTH(tbl_CleanLeads[[#This Row],[Lead_Date_Final]])</f>
        <v>7</v>
      </c>
      <c r="I1085" t="s">
        <v>7305</v>
      </c>
      <c r="J1085" t="s">
        <v>7271</v>
      </c>
      <c r="K1085" t="s">
        <v>7288</v>
      </c>
      <c r="L1085">
        <f>WEEKDAY(tbl_CleanLeads[[#This Row],[Lead_Date_Final]],2)</f>
        <v>5</v>
      </c>
      <c r="M1085" t="s">
        <v>7312</v>
      </c>
      <c r="N1085">
        <v>11.6</v>
      </c>
      <c r="O1085" s="7">
        <v>3654.78</v>
      </c>
      <c r="P1085">
        <v>31</v>
      </c>
      <c r="Q1085" t="s">
        <v>7266</v>
      </c>
      <c r="R1085">
        <f>IF(UPPER(TRIM(Table2[[#This Row],[Status_Clean]]))="CONVERTED",1,0)</f>
        <v>0</v>
      </c>
      <c r="S1085">
        <f>IF(ISNUMBER(MATCH(UPPER(TRIM(Table2[[#This Row],[Status_Clean]])),{"CONTACTED","QUALIFIED","CONVERTED"},0)),1,0)</f>
        <v>0</v>
      </c>
      <c r="T1085" cm="1">
        <f t="array" ref="T1085">_xlfn.SWITCH(UPPER(TRIM(Table2[[#This Row],[Status_Clean]])),"NEW",1,"CONTACTED",2,"QUALIFIED",3,"CONVERTED",4,"LOST",5,99)</f>
        <v>1</v>
      </c>
      <c r="U1085" t="str" cm="1">
        <f t="array" ref="U1085">_xlfn.LET(_xlpm.x,IFERROR(VALUE(Table2[[#This Row],[Response_Time_Hours]]),""),IF(_xlpm.x="","CHECK",_xlfn.IFS(_xlpm.x&lt;=1,"Immediate",_xlpm.x&lt;=6,"Fast",_xlpm.x&lt;=24,"Moderate",_xlpm.x&gt;24,"Delayed")))</f>
        <v>Moderate</v>
      </c>
      <c r="V1085">
        <f>FLOOR(tbl_CleanLeads[[#This Row],[Response_Time_Hours]],6)</f>
        <v>6</v>
      </c>
      <c r="W1085" t="str" cm="1">
        <f t="array" ref="W1085">IF(Table2[[#This Row],[Interaction_Count_Final]]="","N/A",_xlfn.IFS(Table2[[#This Row],[Interaction_Count_Final]]&lt;=2,"Low",Table2[[#This Row],[Interaction_Count_Final]]&lt;=5,"Medium",Table2[[#This Row],[Interaction_Count_Final]]&gt;=6,"High",TRUE,"CHECK"))</f>
        <v>High</v>
      </c>
      <c r="X1085" t="b">
        <f t="shared" si="16"/>
        <v>1</v>
      </c>
      <c r="Y1085" t="b">
        <f>tbl_CleanLeads[[#This Row],[Response_Time_Hours]]&gt;24</f>
        <v>0</v>
      </c>
      <c r="Z1085" s="13" t="b">
        <f>tbl_CleanLeads[[#This Row],[Response_Time_Hours]]&gt;72</f>
        <v>0</v>
      </c>
      <c r="AA1085" s="13" t="b">
        <f>tbl_CleanLeads[[#This Row],[Status_Clean]]="Converted"</f>
        <v>0</v>
      </c>
    </row>
    <row r="1086" spans="1:27">
      <c r="A1086" t="s">
        <v>70</v>
      </c>
      <c r="B1086" t="s">
        <v>3296</v>
      </c>
      <c r="C1086" t="s">
        <v>3297</v>
      </c>
      <c r="D1086" t="s">
        <v>7268</v>
      </c>
      <c r="E1086" t="s">
        <v>7308</v>
      </c>
      <c r="F1086" t="s">
        <v>173</v>
      </c>
      <c r="G1086" s="1">
        <v>45334</v>
      </c>
      <c r="H1086" s="8">
        <f>MONTH(tbl_CleanLeads[[#This Row],[Lead_Date_Final]])</f>
        <v>2</v>
      </c>
      <c r="I1086" t="s">
        <v>7283</v>
      </c>
      <c r="J1086" t="s">
        <v>7271</v>
      </c>
      <c r="K1086" t="s">
        <v>7284</v>
      </c>
      <c r="L1086">
        <f>WEEKDAY(tbl_CleanLeads[[#This Row],[Lead_Date_Final]],2)</f>
        <v>1</v>
      </c>
      <c r="M1086" t="s">
        <v>7298</v>
      </c>
      <c r="N1086">
        <v>18</v>
      </c>
      <c r="O1086" s="7">
        <v>4776.97</v>
      </c>
      <c r="P1086">
        <v>19</v>
      </c>
      <c r="Q1086" t="s">
        <v>7273</v>
      </c>
      <c r="R1086">
        <f>IF(UPPER(TRIM(Table2[[#This Row],[Status_Clean]]))="CONVERTED",1,0)</f>
        <v>0</v>
      </c>
      <c r="S1086">
        <f>IF(ISNUMBER(MATCH(UPPER(TRIM(Table2[[#This Row],[Status_Clean]])),{"CONTACTED","QUALIFIED","CONVERTED"},0)),1,0)</f>
        <v>0</v>
      </c>
      <c r="T1086" cm="1">
        <f t="array" ref="T1086">_xlfn.SWITCH(UPPER(TRIM(Table2[[#This Row],[Status_Clean]])),"NEW",1,"CONTACTED",2,"QUALIFIED",3,"CONVERTED",4,"LOST",5,99)</f>
        <v>5</v>
      </c>
      <c r="U1086" t="str" cm="1">
        <f t="array" ref="U1086">_xlfn.LET(_xlpm.x,IFERROR(VALUE(Table2[[#This Row],[Response_Time_Hours]]),""),IF(_xlpm.x="","CHECK",_xlfn.IFS(_xlpm.x&lt;=1,"Immediate",_xlpm.x&lt;=6,"Fast",_xlpm.x&lt;=24,"Moderate",_xlpm.x&gt;24,"Delayed")))</f>
        <v>Moderate</v>
      </c>
      <c r="V1086">
        <f>FLOOR(tbl_CleanLeads[[#This Row],[Response_Time_Hours]],6)</f>
        <v>18</v>
      </c>
      <c r="W1086" t="str" cm="1">
        <f t="array" ref="W1086">IF(Table2[[#This Row],[Interaction_Count_Final]]="","N/A",_xlfn.IFS(Table2[[#This Row],[Interaction_Count_Final]]&lt;=2,"Low",Table2[[#This Row],[Interaction_Count_Final]]&lt;=5,"Medium",Table2[[#This Row],[Interaction_Count_Final]]&gt;=6,"High",TRUE,"CHECK"))</f>
        <v>High</v>
      </c>
      <c r="X1086" t="b">
        <f t="shared" si="16"/>
        <v>1</v>
      </c>
      <c r="Y1086" t="b">
        <f>tbl_CleanLeads[[#This Row],[Response_Time_Hours]]&gt;24</f>
        <v>0</v>
      </c>
      <c r="Z1086" s="13" t="b">
        <f>tbl_CleanLeads[[#This Row],[Response_Time_Hours]]&gt;72</f>
        <v>0</v>
      </c>
      <c r="AA1086" s="13" t="b">
        <f>tbl_CleanLeads[[#This Row],[Status_Clean]]="Converted"</f>
        <v>0</v>
      </c>
    </row>
    <row r="1087" spans="1:27">
      <c r="A1087" t="s">
        <v>63</v>
      </c>
      <c r="B1087" t="s">
        <v>3299</v>
      </c>
      <c r="C1087" t="s">
        <v>3300</v>
      </c>
      <c r="D1087" t="s">
        <v>7280</v>
      </c>
      <c r="E1087" t="s">
        <v>363</v>
      </c>
      <c r="F1087" t="s">
        <v>71</v>
      </c>
      <c r="G1087" s="1">
        <v>44929</v>
      </c>
      <c r="H1087" s="8">
        <f>MONTH(tbl_CleanLeads[[#This Row],[Lead_Date_Final]])</f>
        <v>1</v>
      </c>
      <c r="I1087" t="s">
        <v>7317</v>
      </c>
      <c r="J1087" t="s">
        <v>7263</v>
      </c>
      <c r="K1087" t="s">
        <v>7284</v>
      </c>
      <c r="L1087">
        <f>WEEKDAY(tbl_CleanLeads[[#This Row],[Lead_Date_Final]],2)</f>
        <v>2</v>
      </c>
      <c r="M1087" t="s">
        <v>7265</v>
      </c>
      <c r="N1087">
        <v>57.2</v>
      </c>
      <c r="O1087" s="7">
        <v>3183.73</v>
      </c>
      <c r="P1087">
        <v>36</v>
      </c>
      <c r="Q1087" t="s">
        <v>7266</v>
      </c>
      <c r="R1087">
        <f>IF(UPPER(TRIM(Table2[[#This Row],[Status_Clean]]))="CONVERTED",1,0)</f>
        <v>0</v>
      </c>
      <c r="S1087">
        <f>IF(ISNUMBER(MATCH(UPPER(TRIM(Table2[[#This Row],[Status_Clean]])),{"CONTACTED","QUALIFIED","CONVERTED"},0)),1,0)</f>
        <v>1</v>
      </c>
      <c r="T1087" cm="1">
        <f t="array" ref="T1087">_xlfn.SWITCH(UPPER(TRIM(Table2[[#This Row],[Status_Clean]])),"NEW",1,"CONTACTED",2,"QUALIFIED",3,"CONVERTED",4,"LOST",5,99)</f>
        <v>3</v>
      </c>
      <c r="U1087" t="str" cm="1">
        <f t="array" ref="U1087">_xlfn.LET(_xlpm.x,IFERROR(VALUE(Table2[[#This Row],[Response_Time_Hours]]),""),IF(_xlpm.x="","CHECK",_xlfn.IFS(_xlpm.x&lt;=1,"Immediate",_xlpm.x&lt;=6,"Fast",_xlpm.x&lt;=24,"Moderate",_xlpm.x&gt;24,"Delayed")))</f>
        <v>Delayed</v>
      </c>
      <c r="V1087">
        <f>FLOOR(tbl_CleanLeads[[#This Row],[Response_Time_Hours]],6)</f>
        <v>54</v>
      </c>
      <c r="W1087" t="str" cm="1">
        <f t="array" ref="W1087">IF(Table2[[#This Row],[Interaction_Count_Final]]="","N/A",_xlfn.IFS(Table2[[#This Row],[Interaction_Count_Final]]&lt;=2,"Low",Table2[[#This Row],[Interaction_Count_Final]]&lt;=5,"Medium",Table2[[#This Row],[Interaction_Count_Final]]&gt;=6,"High",TRUE,"CHECK"))</f>
        <v>High</v>
      </c>
      <c r="X1087" t="b">
        <f t="shared" si="16"/>
        <v>1</v>
      </c>
      <c r="Y1087" t="b">
        <f>tbl_CleanLeads[[#This Row],[Response_Time_Hours]]&gt;24</f>
        <v>1</v>
      </c>
      <c r="Z1087" s="13" t="b">
        <f>tbl_CleanLeads[[#This Row],[Response_Time_Hours]]&gt;72</f>
        <v>0</v>
      </c>
      <c r="AA1087" s="13" t="b">
        <f>tbl_CleanLeads[[#This Row],[Status_Clean]]="Converted"</f>
        <v>0</v>
      </c>
    </row>
    <row r="1088" spans="1:27">
      <c r="A1088" t="s">
        <v>90</v>
      </c>
      <c r="B1088" t="s">
        <v>3301</v>
      </c>
      <c r="C1088" t="s">
        <v>3302</v>
      </c>
      <c r="D1088" t="s">
        <v>7274</v>
      </c>
      <c r="E1088" t="s">
        <v>7308</v>
      </c>
      <c r="F1088" t="s">
        <v>71</v>
      </c>
      <c r="G1088" s="1">
        <v>45588</v>
      </c>
      <c r="H1088" s="8">
        <f>MONTH(tbl_CleanLeads[[#This Row],[Lead_Date_Final]])</f>
        <v>10</v>
      </c>
      <c r="I1088" t="s">
        <v>7270</v>
      </c>
      <c r="J1088" t="s">
        <v>7271</v>
      </c>
      <c r="K1088" t="s">
        <v>7264</v>
      </c>
      <c r="L1088">
        <f>WEEKDAY(tbl_CleanLeads[[#This Row],[Lead_Date_Final]],2)</f>
        <v>3</v>
      </c>
      <c r="M1088" t="s">
        <v>7272</v>
      </c>
      <c r="N1088">
        <v>7.1999999999999993</v>
      </c>
      <c r="O1088" s="7">
        <v>3656.06</v>
      </c>
      <c r="P1088">
        <v>47</v>
      </c>
      <c r="Q1088" t="s">
        <v>7266</v>
      </c>
      <c r="R1088">
        <f>IF(UPPER(TRIM(Table2[[#This Row],[Status_Clean]]))="CONVERTED",1,0)</f>
        <v>0</v>
      </c>
      <c r="S1088">
        <f>IF(ISNUMBER(MATCH(UPPER(TRIM(Table2[[#This Row],[Status_Clean]])),{"CONTACTED","QUALIFIED","CONVERTED"},0)),1,0)</f>
        <v>1</v>
      </c>
      <c r="T1088" cm="1">
        <f t="array" ref="T1088">_xlfn.SWITCH(UPPER(TRIM(Table2[[#This Row],[Status_Clean]])),"NEW",1,"CONTACTED",2,"QUALIFIED",3,"CONVERTED",4,"LOST",5,99)</f>
        <v>3</v>
      </c>
      <c r="U1088" t="str" cm="1">
        <f t="array" ref="U1088">_xlfn.LET(_xlpm.x,IFERROR(VALUE(Table2[[#This Row],[Response_Time_Hours]]),""),IF(_xlpm.x="","CHECK",_xlfn.IFS(_xlpm.x&lt;=1,"Immediate",_xlpm.x&lt;=6,"Fast",_xlpm.x&lt;=24,"Moderate",_xlpm.x&gt;24,"Delayed")))</f>
        <v>Moderate</v>
      </c>
      <c r="V1088">
        <f>FLOOR(tbl_CleanLeads[[#This Row],[Response_Time_Hours]],6)</f>
        <v>6</v>
      </c>
      <c r="W1088" t="str" cm="1">
        <f t="array" ref="W1088">IF(Table2[[#This Row],[Interaction_Count_Final]]="","N/A",_xlfn.IFS(Table2[[#This Row],[Interaction_Count_Final]]&lt;=2,"Low",Table2[[#This Row],[Interaction_Count_Final]]&lt;=5,"Medium",Table2[[#This Row],[Interaction_Count_Final]]&gt;=6,"High",TRUE,"CHECK"))</f>
        <v>High</v>
      </c>
      <c r="X1088" t="b">
        <f t="shared" si="16"/>
        <v>1</v>
      </c>
      <c r="Y1088" t="b">
        <f>tbl_CleanLeads[[#This Row],[Response_Time_Hours]]&gt;24</f>
        <v>0</v>
      </c>
      <c r="Z1088" s="13" t="b">
        <f>tbl_CleanLeads[[#This Row],[Response_Time_Hours]]&gt;72</f>
        <v>0</v>
      </c>
      <c r="AA1088" s="13" t="b">
        <f>tbl_CleanLeads[[#This Row],[Status_Clean]]="Converted"</f>
        <v>0</v>
      </c>
    </row>
    <row r="1089" spans="1:27">
      <c r="A1089" t="s">
        <v>70</v>
      </c>
      <c r="B1089" t="s">
        <v>3303</v>
      </c>
      <c r="C1089" t="s">
        <v>8161</v>
      </c>
      <c r="D1089" t="s">
        <v>7280</v>
      </c>
      <c r="E1089" t="s">
        <v>106</v>
      </c>
      <c r="F1089" t="s">
        <v>250</v>
      </c>
      <c r="G1089" s="1">
        <v>45050</v>
      </c>
      <c r="H1089" s="8">
        <f>MONTH(tbl_CleanLeads[[#This Row],[Lead_Date_Final]])</f>
        <v>5</v>
      </c>
      <c r="I1089" t="s">
        <v>7314</v>
      </c>
      <c r="J1089" t="s">
        <v>7263</v>
      </c>
      <c r="K1089" t="s">
        <v>7277</v>
      </c>
      <c r="L1089">
        <f>WEEKDAY(tbl_CleanLeads[[#This Row],[Lead_Date_Final]],2)</f>
        <v>4</v>
      </c>
      <c r="M1089" t="s">
        <v>7285</v>
      </c>
      <c r="N1089">
        <v>7</v>
      </c>
      <c r="O1089" s="7">
        <v>4552.3900000000003</v>
      </c>
      <c r="P1089">
        <v>10</v>
      </c>
      <c r="Q1089" t="s">
        <v>7273</v>
      </c>
      <c r="R1089">
        <f>IF(UPPER(TRIM(Table2[[#This Row],[Status_Clean]]))="CONVERTED",1,0)</f>
        <v>1</v>
      </c>
      <c r="S1089">
        <f>IF(ISNUMBER(MATCH(UPPER(TRIM(Table2[[#This Row],[Status_Clean]])),{"CONTACTED","QUALIFIED","CONVERTED"},0)),1,0)</f>
        <v>1</v>
      </c>
      <c r="T1089" cm="1">
        <f t="array" ref="T1089">_xlfn.SWITCH(UPPER(TRIM(Table2[[#This Row],[Status_Clean]])),"NEW",1,"CONTACTED",2,"QUALIFIED",3,"CONVERTED",4,"LOST",5,99)</f>
        <v>4</v>
      </c>
      <c r="U1089" t="str" cm="1">
        <f t="array" ref="U1089">_xlfn.LET(_xlpm.x,IFERROR(VALUE(Table2[[#This Row],[Response_Time_Hours]]),""),IF(_xlpm.x="","CHECK",_xlfn.IFS(_xlpm.x&lt;=1,"Immediate",_xlpm.x&lt;=6,"Fast",_xlpm.x&lt;=24,"Moderate",_xlpm.x&gt;24,"Delayed")))</f>
        <v>Moderate</v>
      </c>
      <c r="V1089">
        <f>FLOOR(tbl_CleanLeads[[#This Row],[Response_Time_Hours]],6)</f>
        <v>6</v>
      </c>
      <c r="W1089" t="str" cm="1">
        <f t="array" ref="W1089">IF(Table2[[#This Row],[Interaction_Count_Final]]="","N/A",_xlfn.IFS(Table2[[#This Row],[Interaction_Count_Final]]&lt;=2,"Low",Table2[[#This Row],[Interaction_Count_Final]]&lt;=5,"Medium",Table2[[#This Row],[Interaction_Count_Final]]&gt;=6,"High",TRUE,"CHECK"))</f>
        <v>High</v>
      </c>
      <c r="X1089" t="b">
        <f t="shared" si="16"/>
        <v>1</v>
      </c>
      <c r="Y1089" t="b">
        <f>tbl_CleanLeads[[#This Row],[Response_Time_Hours]]&gt;24</f>
        <v>0</v>
      </c>
      <c r="Z1089" s="13" t="b">
        <f>tbl_CleanLeads[[#This Row],[Response_Time_Hours]]&gt;72</f>
        <v>0</v>
      </c>
      <c r="AA1089" s="13" t="b">
        <f>tbl_CleanLeads[[#This Row],[Status_Clean]]="Converted"</f>
        <v>1</v>
      </c>
    </row>
    <row r="1090" spans="1:27">
      <c r="A1090" t="s">
        <v>102</v>
      </c>
      <c r="B1090" t="s">
        <v>3305</v>
      </c>
      <c r="C1090" t="s">
        <v>3306</v>
      </c>
      <c r="D1090" t="s">
        <v>7268</v>
      </c>
      <c r="E1090" t="s">
        <v>69</v>
      </c>
      <c r="F1090" t="s">
        <v>173</v>
      </c>
      <c r="G1090" s="1">
        <v>45408</v>
      </c>
      <c r="H1090" s="8">
        <f>MONTH(tbl_CleanLeads[[#This Row],[Lead_Date_Final]])</f>
        <v>4</v>
      </c>
      <c r="I1090" t="s">
        <v>7297</v>
      </c>
      <c r="J1090" t="s">
        <v>7271</v>
      </c>
      <c r="K1090" t="s">
        <v>7277</v>
      </c>
      <c r="L1090">
        <f>WEEKDAY(tbl_CleanLeads[[#This Row],[Lead_Date_Final]],2)</f>
        <v>5</v>
      </c>
      <c r="M1090" t="s">
        <v>7312</v>
      </c>
      <c r="N1090">
        <v>53.5</v>
      </c>
      <c r="O1090" s="7">
        <v>3275.85</v>
      </c>
      <c r="P1090">
        <v>11</v>
      </c>
      <c r="Q1090" t="s">
        <v>7266</v>
      </c>
      <c r="R1090">
        <f>IF(UPPER(TRIM(Table2[[#This Row],[Status_Clean]]))="CONVERTED",1,0)</f>
        <v>0</v>
      </c>
      <c r="S1090">
        <f>IF(ISNUMBER(MATCH(UPPER(TRIM(Table2[[#This Row],[Status_Clean]])),{"CONTACTED","QUALIFIED","CONVERTED"},0)),1,0)</f>
        <v>0</v>
      </c>
      <c r="T1090" cm="1">
        <f t="array" ref="T1090">_xlfn.SWITCH(UPPER(TRIM(Table2[[#This Row],[Status_Clean]])),"NEW",1,"CONTACTED",2,"QUALIFIED",3,"CONVERTED",4,"LOST",5,99)</f>
        <v>5</v>
      </c>
      <c r="U1090" t="str" cm="1">
        <f t="array" ref="U1090">_xlfn.LET(_xlpm.x,IFERROR(VALUE(Table2[[#This Row],[Response_Time_Hours]]),""),IF(_xlpm.x="","CHECK",_xlfn.IFS(_xlpm.x&lt;=1,"Immediate",_xlpm.x&lt;=6,"Fast",_xlpm.x&lt;=24,"Moderate",_xlpm.x&gt;24,"Delayed")))</f>
        <v>Delayed</v>
      </c>
      <c r="V1090">
        <f>FLOOR(tbl_CleanLeads[[#This Row],[Response_Time_Hours]],6)</f>
        <v>48</v>
      </c>
      <c r="W1090" t="str" cm="1">
        <f t="array" ref="W1090">IF(Table2[[#This Row],[Interaction_Count_Final]]="","N/A",_xlfn.IFS(Table2[[#This Row],[Interaction_Count_Final]]&lt;=2,"Low",Table2[[#This Row],[Interaction_Count_Final]]&lt;=5,"Medium",Table2[[#This Row],[Interaction_Count_Final]]&gt;=6,"High",TRUE,"CHECK"))</f>
        <v>High</v>
      </c>
      <c r="X1090" t="b">
        <f t="shared" ref="X1090:X1153" si="17">COUNTIF($A:$A,$A1090)&gt;1</f>
        <v>1</v>
      </c>
      <c r="Y1090" t="b">
        <f>tbl_CleanLeads[[#This Row],[Response_Time_Hours]]&gt;24</f>
        <v>1</v>
      </c>
      <c r="Z1090" s="13" t="b">
        <f>tbl_CleanLeads[[#This Row],[Response_Time_Hours]]&gt;72</f>
        <v>0</v>
      </c>
      <c r="AA1090" s="13" t="b">
        <f>tbl_CleanLeads[[#This Row],[Status_Clean]]="Converted"</f>
        <v>0</v>
      </c>
    </row>
    <row r="1091" spans="1:27">
      <c r="A1091" t="s">
        <v>90</v>
      </c>
      <c r="B1091" t="s">
        <v>3309</v>
      </c>
      <c r="C1091" t="s">
        <v>3310</v>
      </c>
      <c r="D1091" t="s">
        <v>7274</v>
      </c>
      <c r="E1091" t="s">
        <v>7308</v>
      </c>
      <c r="F1091" t="s">
        <v>71</v>
      </c>
      <c r="G1091" s="1">
        <v>45503</v>
      </c>
      <c r="H1091" s="8">
        <f>MONTH(tbl_CleanLeads[[#This Row],[Lead_Date_Final]])</f>
        <v>7</v>
      </c>
      <c r="I1091" t="s">
        <v>7305</v>
      </c>
      <c r="J1091" t="s">
        <v>7271</v>
      </c>
      <c r="K1091" t="s">
        <v>7288</v>
      </c>
      <c r="L1091">
        <f>WEEKDAY(tbl_CleanLeads[[#This Row],[Lead_Date_Final]],2)</f>
        <v>2</v>
      </c>
      <c r="M1091" t="s">
        <v>7265</v>
      </c>
      <c r="N1091">
        <v>35.4</v>
      </c>
      <c r="O1091" s="7">
        <v>2771.81</v>
      </c>
      <c r="P1091">
        <v>48</v>
      </c>
      <c r="Q1091" t="s">
        <v>7266</v>
      </c>
      <c r="R1091">
        <f>IF(UPPER(TRIM(Table2[[#This Row],[Status_Clean]]))="CONVERTED",1,0)</f>
        <v>0</v>
      </c>
      <c r="S1091">
        <f>IF(ISNUMBER(MATCH(UPPER(TRIM(Table2[[#This Row],[Status_Clean]])),{"CONTACTED","QUALIFIED","CONVERTED"},0)),1,0)</f>
        <v>1</v>
      </c>
      <c r="T1091" cm="1">
        <f t="array" ref="T1091">_xlfn.SWITCH(UPPER(TRIM(Table2[[#This Row],[Status_Clean]])),"NEW",1,"CONTACTED",2,"QUALIFIED",3,"CONVERTED",4,"LOST",5,99)</f>
        <v>3</v>
      </c>
      <c r="U1091" t="str" cm="1">
        <f t="array" ref="U1091">_xlfn.LET(_xlpm.x,IFERROR(VALUE(Table2[[#This Row],[Response_Time_Hours]]),""),IF(_xlpm.x="","CHECK",_xlfn.IFS(_xlpm.x&lt;=1,"Immediate",_xlpm.x&lt;=6,"Fast",_xlpm.x&lt;=24,"Moderate",_xlpm.x&gt;24,"Delayed")))</f>
        <v>Delayed</v>
      </c>
      <c r="V1091">
        <f>FLOOR(tbl_CleanLeads[[#This Row],[Response_Time_Hours]],6)</f>
        <v>30</v>
      </c>
      <c r="W1091" t="str" cm="1">
        <f t="array" ref="W1091">IF(Table2[[#This Row],[Interaction_Count_Final]]="","N/A",_xlfn.IFS(Table2[[#This Row],[Interaction_Count_Final]]&lt;=2,"Low",Table2[[#This Row],[Interaction_Count_Final]]&lt;=5,"Medium",Table2[[#This Row],[Interaction_Count_Final]]&gt;=6,"High",TRUE,"CHECK"))</f>
        <v>High</v>
      </c>
      <c r="X1091" t="b">
        <f t="shared" si="17"/>
        <v>1</v>
      </c>
      <c r="Y1091" t="b">
        <f>tbl_CleanLeads[[#This Row],[Response_Time_Hours]]&gt;24</f>
        <v>1</v>
      </c>
      <c r="Z1091" s="13" t="b">
        <f>tbl_CleanLeads[[#This Row],[Response_Time_Hours]]&gt;72</f>
        <v>0</v>
      </c>
      <c r="AA1091" s="13" t="b">
        <f>tbl_CleanLeads[[#This Row],[Status_Clean]]="Converted"</f>
        <v>0</v>
      </c>
    </row>
    <row r="1092" spans="1:27">
      <c r="A1092" t="s">
        <v>70</v>
      </c>
      <c r="B1092" t="s">
        <v>3313</v>
      </c>
      <c r="C1092" t="s">
        <v>3314</v>
      </c>
      <c r="D1092" t="s">
        <v>7303</v>
      </c>
      <c r="E1092" t="s">
        <v>1356</v>
      </c>
      <c r="F1092" t="s">
        <v>250</v>
      </c>
      <c r="G1092" s="1">
        <v>45165</v>
      </c>
      <c r="H1092" s="8">
        <f>MONTH(tbl_CleanLeads[[#This Row],[Lead_Date_Final]])</f>
        <v>8</v>
      </c>
      <c r="I1092" t="s">
        <v>7310</v>
      </c>
      <c r="J1092" t="s">
        <v>7263</v>
      </c>
      <c r="K1092" t="s">
        <v>7288</v>
      </c>
      <c r="L1092">
        <f>WEEKDAY(tbl_CleanLeads[[#This Row],[Lead_Date_Final]],2)</f>
        <v>7</v>
      </c>
      <c r="M1092" t="s">
        <v>7293</v>
      </c>
      <c r="N1092">
        <v>52.800000000000004</v>
      </c>
      <c r="O1092" s="7">
        <v>2842.25</v>
      </c>
      <c r="P1092">
        <v>25</v>
      </c>
      <c r="Q1092" t="s">
        <v>7266</v>
      </c>
      <c r="R1092">
        <f>IF(UPPER(TRIM(Table2[[#This Row],[Status_Clean]]))="CONVERTED",1,0)</f>
        <v>1</v>
      </c>
      <c r="S1092">
        <f>IF(ISNUMBER(MATCH(UPPER(TRIM(Table2[[#This Row],[Status_Clean]])),{"CONTACTED","QUALIFIED","CONVERTED"},0)),1,0)</f>
        <v>1</v>
      </c>
      <c r="T1092" cm="1">
        <f t="array" ref="T1092">_xlfn.SWITCH(UPPER(TRIM(Table2[[#This Row],[Status_Clean]])),"NEW",1,"CONTACTED",2,"QUALIFIED",3,"CONVERTED",4,"LOST",5,99)</f>
        <v>4</v>
      </c>
      <c r="U1092" t="str" cm="1">
        <f t="array" ref="U1092">_xlfn.LET(_xlpm.x,IFERROR(VALUE(Table2[[#This Row],[Response_Time_Hours]]),""),IF(_xlpm.x="","CHECK",_xlfn.IFS(_xlpm.x&lt;=1,"Immediate",_xlpm.x&lt;=6,"Fast",_xlpm.x&lt;=24,"Moderate",_xlpm.x&gt;24,"Delayed")))</f>
        <v>Delayed</v>
      </c>
      <c r="V1092">
        <f>FLOOR(tbl_CleanLeads[[#This Row],[Response_Time_Hours]],6)</f>
        <v>48</v>
      </c>
      <c r="W1092" t="str" cm="1">
        <f t="array" ref="W1092">IF(Table2[[#This Row],[Interaction_Count_Final]]="","N/A",_xlfn.IFS(Table2[[#This Row],[Interaction_Count_Final]]&lt;=2,"Low",Table2[[#This Row],[Interaction_Count_Final]]&lt;=5,"Medium",Table2[[#This Row],[Interaction_Count_Final]]&gt;=6,"High",TRUE,"CHECK"))</f>
        <v>High</v>
      </c>
      <c r="X1092" t="b">
        <f t="shared" si="17"/>
        <v>1</v>
      </c>
      <c r="Y1092" t="b">
        <f>tbl_CleanLeads[[#This Row],[Response_Time_Hours]]&gt;24</f>
        <v>1</v>
      </c>
      <c r="Z1092" s="13" t="b">
        <f>tbl_CleanLeads[[#This Row],[Response_Time_Hours]]&gt;72</f>
        <v>0</v>
      </c>
      <c r="AA1092" s="13" t="b">
        <f>tbl_CleanLeads[[#This Row],[Status_Clean]]="Converted"</f>
        <v>1</v>
      </c>
    </row>
    <row r="1093" spans="1:27">
      <c r="A1093" t="s">
        <v>90</v>
      </c>
      <c r="B1093" t="s">
        <v>3315</v>
      </c>
      <c r="C1093" t="s">
        <v>3316</v>
      </c>
      <c r="D1093" t="s">
        <v>7258</v>
      </c>
      <c r="E1093" t="s">
        <v>363</v>
      </c>
      <c r="F1093" t="s">
        <v>193</v>
      </c>
      <c r="G1093" s="1">
        <v>45491</v>
      </c>
      <c r="H1093" s="8">
        <f>MONTH(tbl_CleanLeads[[#This Row],[Lead_Date_Final]])</f>
        <v>7</v>
      </c>
      <c r="I1093" t="s">
        <v>7305</v>
      </c>
      <c r="J1093" t="s">
        <v>7271</v>
      </c>
      <c r="K1093" t="s">
        <v>7288</v>
      </c>
      <c r="L1093">
        <f>WEEKDAY(tbl_CleanLeads[[#This Row],[Lead_Date_Final]],2)</f>
        <v>4</v>
      </c>
      <c r="M1093" t="s">
        <v>7285</v>
      </c>
      <c r="N1093">
        <v>68.5</v>
      </c>
      <c r="O1093" s="7">
        <v>4720.28</v>
      </c>
      <c r="P1093">
        <v>30</v>
      </c>
      <c r="Q1093" t="s">
        <v>7273</v>
      </c>
      <c r="R1093">
        <f>IF(UPPER(TRIM(Table2[[#This Row],[Status_Clean]]))="CONVERTED",1,0)</f>
        <v>0</v>
      </c>
      <c r="S1093">
        <f>IF(ISNUMBER(MATCH(UPPER(TRIM(Table2[[#This Row],[Status_Clean]])),{"CONTACTED","QUALIFIED","CONVERTED"},0)),1,0)</f>
        <v>0</v>
      </c>
      <c r="T1093" cm="1">
        <f t="array" ref="T1093">_xlfn.SWITCH(UPPER(TRIM(Table2[[#This Row],[Status_Clean]])),"NEW",1,"CONTACTED",2,"QUALIFIED",3,"CONVERTED",4,"LOST",5,99)</f>
        <v>1</v>
      </c>
      <c r="U1093" t="str" cm="1">
        <f t="array" ref="U1093">_xlfn.LET(_xlpm.x,IFERROR(VALUE(Table2[[#This Row],[Response_Time_Hours]]),""),IF(_xlpm.x="","CHECK",_xlfn.IFS(_xlpm.x&lt;=1,"Immediate",_xlpm.x&lt;=6,"Fast",_xlpm.x&lt;=24,"Moderate",_xlpm.x&gt;24,"Delayed")))</f>
        <v>Delayed</v>
      </c>
      <c r="V1093">
        <f>FLOOR(tbl_CleanLeads[[#This Row],[Response_Time_Hours]],6)</f>
        <v>66</v>
      </c>
      <c r="W1093" t="str" cm="1">
        <f t="array" ref="W1093">IF(Table2[[#This Row],[Interaction_Count_Final]]="","N/A",_xlfn.IFS(Table2[[#This Row],[Interaction_Count_Final]]&lt;=2,"Low",Table2[[#This Row],[Interaction_Count_Final]]&lt;=5,"Medium",Table2[[#This Row],[Interaction_Count_Final]]&gt;=6,"High",TRUE,"CHECK"))</f>
        <v>High</v>
      </c>
      <c r="X1093" t="b">
        <f t="shared" si="17"/>
        <v>1</v>
      </c>
      <c r="Y1093" t="b">
        <f>tbl_CleanLeads[[#This Row],[Response_Time_Hours]]&gt;24</f>
        <v>1</v>
      </c>
      <c r="Z1093" s="13" t="b">
        <f>tbl_CleanLeads[[#This Row],[Response_Time_Hours]]&gt;72</f>
        <v>0</v>
      </c>
      <c r="AA1093" s="13" t="b">
        <f>tbl_CleanLeads[[#This Row],[Status_Clean]]="Converted"</f>
        <v>0</v>
      </c>
    </row>
    <row r="1094" spans="1:27">
      <c r="A1094" t="s">
        <v>63</v>
      </c>
      <c r="B1094" t="s">
        <v>3319</v>
      </c>
      <c r="C1094" t="s">
        <v>3320</v>
      </c>
      <c r="D1094" t="s">
        <v>7303</v>
      </c>
      <c r="E1094" t="s">
        <v>792</v>
      </c>
      <c r="F1094" t="s">
        <v>125</v>
      </c>
      <c r="G1094" s="1">
        <v>45595</v>
      </c>
      <c r="H1094" s="8">
        <f>MONTH(tbl_CleanLeads[[#This Row],[Lead_Date_Final]])</f>
        <v>10</v>
      </c>
      <c r="I1094" t="s">
        <v>7270</v>
      </c>
      <c r="J1094" t="s">
        <v>7271</v>
      </c>
      <c r="K1094" t="s">
        <v>7264</v>
      </c>
      <c r="L1094">
        <f>WEEKDAY(tbl_CleanLeads[[#This Row],[Lead_Date_Final]],2)</f>
        <v>3</v>
      </c>
      <c r="M1094" t="s">
        <v>7272</v>
      </c>
      <c r="N1094">
        <v>1</v>
      </c>
      <c r="O1094" s="7">
        <v>4756.8599999999997</v>
      </c>
      <c r="P1094" t="s">
        <v>232</v>
      </c>
      <c r="Q1094" t="s">
        <v>7273</v>
      </c>
      <c r="R1094">
        <f>IF(UPPER(TRIM(Table2[[#This Row],[Status_Clean]]))="CONVERTED",1,0)</f>
        <v>0</v>
      </c>
      <c r="S1094">
        <f>IF(ISNUMBER(MATCH(UPPER(TRIM(Table2[[#This Row],[Status_Clean]])),{"CONTACTED","QUALIFIED","CONVERTED"},0)),1,0)</f>
        <v>1</v>
      </c>
      <c r="T1094" cm="1">
        <f t="array" ref="T1094">_xlfn.SWITCH(UPPER(TRIM(Table2[[#This Row],[Status_Clean]])),"NEW",1,"CONTACTED",2,"QUALIFIED",3,"CONVERTED",4,"LOST",5,99)</f>
        <v>2</v>
      </c>
      <c r="U1094" t="str" cm="1">
        <f t="array" ref="U1094">_xlfn.LET(_xlpm.x,IFERROR(VALUE(Table2[[#This Row],[Response_Time_Hours]]),""),IF(_xlpm.x="","CHECK",_xlfn.IFS(_xlpm.x&lt;=1,"Immediate",_xlpm.x&lt;=6,"Fast",_xlpm.x&lt;=24,"Moderate",_xlpm.x&gt;24,"Delayed")))</f>
        <v>Immediate</v>
      </c>
      <c r="V1094">
        <f>FLOOR(tbl_CleanLeads[[#This Row],[Response_Time_Hours]],6)</f>
        <v>0</v>
      </c>
      <c r="W1094" t="str" cm="1">
        <f t="array" ref="W1094">IF(Table2[[#This Row],[Interaction_Count_Final]]="","N/A",_xlfn.IFS(Table2[[#This Row],[Interaction_Count_Final]]&lt;=2,"Low",Table2[[#This Row],[Interaction_Count_Final]]&lt;=5,"Medium",Table2[[#This Row],[Interaction_Count_Final]]&gt;=6,"High",TRUE,"CHECK"))</f>
        <v>High</v>
      </c>
      <c r="X1094" t="b">
        <f t="shared" si="17"/>
        <v>1</v>
      </c>
      <c r="Y1094" t="b">
        <f>tbl_CleanLeads[[#This Row],[Response_Time_Hours]]&gt;24</f>
        <v>0</v>
      </c>
      <c r="Z1094" s="13" t="b">
        <f>tbl_CleanLeads[[#This Row],[Response_Time_Hours]]&gt;72</f>
        <v>0</v>
      </c>
      <c r="AA1094" s="13" t="b">
        <f>tbl_CleanLeads[[#This Row],[Status_Clean]]="Converted"</f>
        <v>0</v>
      </c>
    </row>
    <row r="1095" spans="1:27">
      <c r="A1095" t="s">
        <v>90</v>
      </c>
      <c r="B1095" t="s">
        <v>3322</v>
      </c>
      <c r="C1095" t="s">
        <v>3323</v>
      </c>
      <c r="D1095" t="s">
        <v>7258</v>
      </c>
      <c r="E1095" t="s">
        <v>263</v>
      </c>
      <c r="F1095" t="s">
        <v>250</v>
      </c>
      <c r="G1095" s="1">
        <v>45641</v>
      </c>
      <c r="H1095" s="8">
        <f>MONTH(tbl_CleanLeads[[#This Row],[Lead_Date_Final]])</f>
        <v>12</v>
      </c>
      <c r="I1095" t="s">
        <v>7262</v>
      </c>
      <c r="J1095" t="s">
        <v>7271</v>
      </c>
      <c r="K1095" t="s">
        <v>7264</v>
      </c>
      <c r="L1095">
        <f>WEEKDAY(tbl_CleanLeads[[#This Row],[Lead_Date_Final]],2)</f>
        <v>7</v>
      </c>
      <c r="M1095" t="s">
        <v>7293</v>
      </c>
      <c r="N1095">
        <v>49</v>
      </c>
      <c r="O1095" s="7">
        <v>3837.31</v>
      </c>
      <c r="P1095" t="s">
        <v>232</v>
      </c>
      <c r="Q1095" t="s">
        <v>7266</v>
      </c>
      <c r="R1095">
        <f>IF(UPPER(TRIM(Table2[[#This Row],[Status_Clean]]))="CONVERTED",1,0)</f>
        <v>1</v>
      </c>
      <c r="S1095">
        <f>IF(ISNUMBER(MATCH(UPPER(TRIM(Table2[[#This Row],[Status_Clean]])),{"CONTACTED","QUALIFIED","CONVERTED"},0)),1,0)</f>
        <v>1</v>
      </c>
      <c r="T1095" cm="1">
        <f t="array" ref="T1095">_xlfn.SWITCH(UPPER(TRIM(Table2[[#This Row],[Status_Clean]])),"NEW",1,"CONTACTED",2,"QUALIFIED",3,"CONVERTED",4,"LOST",5,99)</f>
        <v>4</v>
      </c>
      <c r="U1095" t="str" cm="1">
        <f t="array" ref="U1095">_xlfn.LET(_xlpm.x,IFERROR(VALUE(Table2[[#This Row],[Response_Time_Hours]]),""),IF(_xlpm.x="","CHECK",_xlfn.IFS(_xlpm.x&lt;=1,"Immediate",_xlpm.x&lt;=6,"Fast",_xlpm.x&lt;=24,"Moderate",_xlpm.x&gt;24,"Delayed")))</f>
        <v>Delayed</v>
      </c>
      <c r="V1095">
        <f>FLOOR(tbl_CleanLeads[[#This Row],[Response_Time_Hours]],6)</f>
        <v>48</v>
      </c>
      <c r="W1095" t="str" cm="1">
        <f t="array" ref="W1095">IF(Table2[[#This Row],[Interaction_Count_Final]]="","N/A",_xlfn.IFS(Table2[[#This Row],[Interaction_Count_Final]]&lt;=2,"Low",Table2[[#This Row],[Interaction_Count_Final]]&lt;=5,"Medium",Table2[[#This Row],[Interaction_Count_Final]]&gt;=6,"High",TRUE,"CHECK"))</f>
        <v>High</v>
      </c>
      <c r="X1095" t="b">
        <f t="shared" si="17"/>
        <v>1</v>
      </c>
      <c r="Y1095" t="b">
        <f>tbl_CleanLeads[[#This Row],[Response_Time_Hours]]&gt;24</f>
        <v>1</v>
      </c>
      <c r="Z1095" s="13" t="b">
        <f>tbl_CleanLeads[[#This Row],[Response_Time_Hours]]&gt;72</f>
        <v>0</v>
      </c>
      <c r="AA1095" s="13" t="b">
        <f>tbl_CleanLeads[[#This Row],[Status_Clean]]="Converted"</f>
        <v>1</v>
      </c>
    </row>
    <row r="1096" spans="1:27">
      <c r="A1096" t="s">
        <v>90</v>
      </c>
      <c r="B1096" t="s">
        <v>3324</v>
      </c>
      <c r="C1096" t="s">
        <v>8166</v>
      </c>
      <c r="D1096" t="s">
        <v>7303</v>
      </c>
      <c r="E1096" t="s">
        <v>106</v>
      </c>
      <c r="F1096" t="s">
        <v>193</v>
      </c>
      <c r="G1096" s="1">
        <v>45177</v>
      </c>
      <c r="H1096" s="8">
        <f>MONTH(tbl_CleanLeads[[#This Row],[Lead_Date_Final]])</f>
        <v>9</v>
      </c>
      <c r="I1096" t="s">
        <v>7287</v>
      </c>
      <c r="J1096" t="s">
        <v>7263</v>
      </c>
      <c r="K1096" t="s">
        <v>7288</v>
      </c>
      <c r="L1096">
        <f>WEEKDAY(tbl_CleanLeads[[#This Row],[Lead_Date_Final]],2)</f>
        <v>5</v>
      </c>
      <c r="M1096" t="s">
        <v>7312</v>
      </c>
      <c r="N1096">
        <v>22.5</v>
      </c>
      <c r="O1096" s="7">
        <v>3292.94</v>
      </c>
      <c r="P1096">
        <v>6</v>
      </c>
      <c r="Q1096" t="s">
        <v>7266</v>
      </c>
      <c r="R1096">
        <f>IF(UPPER(TRIM(Table2[[#This Row],[Status_Clean]]))="CONVERTED",1,0)</f>
        <v>0</v>
      </c>
      <c r="S1096">
        <f>IF(ISNUMBER(MATCH(UPPER(TRIM(Table2[[#This Row],[Status_Clean]])),{"CONTACTED","QUALIFIED","CONVERTED"},0)),1,0)</f>
        <v>0</v>
      </c>
      <c r="T1096" cm="1">
        <f t="array" ref="T1096">_xlfn.SWITCH(UPPER(TRIM(Table2[[#This Row],[Status_Clean]])),"NEW",1,"CONTACTED",2,"QUALIFIED",3,"CONVERTED",4,"LOST",5,99)</f>
        <v>1</v>
      </c>
      <c r="U1096" t="str" cm="1">
        <f t="array" ref="U1096">_xlfn.LET(_xlpm.x,IFERROR(VALUE(Table2[[#This Row],[Response_Time_Hours]]),""),IF(_xlpm.x="","CHECK",_xlfn.IFS(_xlpm.x&lt;=1,"Immediate",_xlpm.x&lt;=6,"Fast",_xlpm.x&lt;=24,"Moderate",_xlpm.x&gt;24,"Delayed")))</f>
        <v>Moderate</v>
      </c>
      <c r="V1096">
        <f>FLOOR(tbl_CleanLeads[[#This Row],[Response_Time_Hours]],6)</f>
        <v>18</v>
      </c>
      <c r="W1096" t="str" cm="1">
        <f t="array" ref="W1096">IF(Table2[[#This Row],[Interaction_Count_Final]]="","N/A",_xlfn.IFS(Table2[[#This Row],[Interaction_Count_Final]]&lt;=2,"Low",Table2[[#This Row],[Interaction_Count_Final]]&lt;=5,"Medium",Table2[[#This Row],[Interaction_Count_Final]]&gt;=6,"High",TRUE,"CHECK"))</f>
        <v>High</v>
      </c>
      <c r="X1096" t="b">
        <f t="shared" si="17"/>
        <v>1</v>
      </c>
      <c r="Y1096" t="b">
        <f>tbl_CleanLeads[[#This Row],[Response_Time_Hours]]&gt;24</f>
        <v>0</v>
      </c>
      <c r="Z1096" s="13" t="b">
        <f>tbl_CleanLeads[[#This Row],[Response_Time_Hours]]&gt;72</f>
        <v>0</v>
      </c>
      <c r="AA1096" s="13" t="b">
        <f>tbl_CleanLeads[[#This Row],[Status_Clean]]="Converted"</f>
        <v>0</v>
      </c>
    </row>
    <row r="1097" spans="1:27">
      <c r="A1097" t="s">
        <v>70</v>
      </c>
      <c r="B1097" t="s">
        <v>3327</v>
      </c>
      <c r="C1097" t="s">
        <v>3328</v>
      </c>
      <c r="D1097" t="s">
        <v>7268</v>
      </c>
      <c r="E1097" t="s">
        <v>254</v>
      </c>
      <c r="F1097" t="s">
        <v>193</v>
      </c>
      <c r="G1097" s="1">
        <v>45536</v>
      </c>
      <c r="H1097" s="8">
        <f>MONTH(tbl_CleanLeads[[#This Row],[Lead_Date_Final]])</f>
        <v>9</v>
      </c>
      <c r="I1097" t="s">
        <v>7287</v>
      </c>
      <c r="J1097" t="s">
        <v>7271</v>
      </c>
      <c r="K1097" t="s">
        <v>7288</v>
      </c>
      <c r="L1097">
        <f>WEEKDAY(tbl_CleanLeads[[#This Row],[Lead_Date_Final]],2)</f>
        <v>7</v>
      </c>
      <c r="M1097" t="s">
        <v>7293</v>
      </c>
      <c r="N1097">
        <v>24</v>
      </c>
      <c r="O1097" s="7">
        <v>2367.54</v>
      </c>
      <c r="P1097">
        <v>1</v>
      </c>
      <c r="Q1097" t="s">
        <v>7266</v>
      </c>
      <c r="R1097">
        <f>IF(UPPER(TRIM(Table2[[#This Row],[Status_Clean]]))="CONVERTED",1,0)</f>
        <v>0</v>
      </c>
      <c r="S1097">
        <f>IF(ISNUMBER(MATCH(UPPER(TRIM(Table2[[#This Row],[Status_Clean]])),{"CONTACTED","QUALIFIED","CONVERTED"},0)),1,0)</f>
        <v>0</v>
      </c>
      <c r="T1097" cm="1">
        <f t="array" ref="T1097">_xlfn.SWITCH(UPPER(TRIM(Table2[[#This Row],[Status_Clean]])),"NEW",1,"CONTACTED",2,"QUALIFIED",3,"CONVERTED",4,"LOST",5,99)</f>
        <v>1</v>
      </c>
      <c r="U1097" t="str" cm="1">
        <f t="array" ref="U1097">_xlfn.LET(_xlpm.x,IFERROR(VALUE(Table2[[#This Row],[Response_Time_Hours]]),""),IF(_xlpm.x="","CHECK",_xlfn.IFS(_xlpm.x&lt;=1,"Immediate",_xlpm.x&lt;=6,"Fast",_xlpm.x&lt;=24,"Moderate",_xlpm.x&gt;24,"Delayed")))</f>
        <v>Moderate</v>
      </c>
      <c r="V1097">
        <f>FLOOR(tbl_CleanLeads[[#This Row],[Response_Time_Hours]],6)</f>
        <v>24</v>
      </c>
      <c r="W1097" t="str" cm="1">
        <f t="array" ref="W1097">IF(Table2[[#This Row],[Interaction_Count_Final]]="","N/A",_xlfn.IFS(Table2[[#This Row],[Interaction_Count_Final]]&lt;=2,"Low",Table2[[#This Row],[Interaction_Count_Final]]&lt;=5,"Medium",Table2[[#This Row],[Interaction_Count_Final]]&gt;=6,"High",TRUE,"CHECK"))</f>
        <v>Low</v>
      </c>
      <c r="X1097" t="b">
        <f t="shared" si="17"/>
        <v>1</v>
      </c>
      <c r="Y1097" t="b">
        <f>tbl_CleanLeads[[#This Row],[Response_Time_Hours]]&gt;24</f>
        <v>0</v>
      </c>
      <c r="Z1097" s="13" t="b">
        <f>tbl_CleanLeads[[#This Row],[Response_Time_Hours]]&gt;72</f>
        <v>0</v>
      </c>
      <c r="AA1097" s="13" t="b">
        <f>tbl_CleanLeads[[#This Row],[Status_Clean]]="Converted"</f>
        <v>0</v>
      </c>
    </row>
    <row r="1098" spans="1:27">
      <c r="A1098" t="s">
        <v>70</v>
      </c>
      <c r="B1098" t="s">
        <v>3330</v>
      </c>
      <c r="C1098" t="s">
        <v>3331</v>
      </c>
      <c r="D1098" t="s">
        <v>7258</v>
      </c>
      <c r="E1098" t="s">
        <v>469</v>
      </c>
      <c r="F1098" t="s">
        <v>250</v>
      </c>
      <c r="G1098" s="1">
        <v>44992</v>
      </c>
      <c r="H1098" s="8">
        <f>MONTH(tbl_CleanLeads[[#This Row],[Lead_Date_Final]])</f>
        <v>3</v>
      </c>
      <c r="I1098" t="s">
        <v>7295</v>
      </c>
      <c r="J1098" t="s">
        <v>7263</v>
      </c>
      <c r="K1098" t="s">
        <v>7284</v>
      </c>
      <c r="L1098">
        <f>WEEKDAY(tbl_CleanLeads[[#This Row],[Lead_Date_Final]],2)</f>
        <v>2</v>
      </c>
      <c r="M1098" t="s">
        <v>7265</v>
      </c>
      <c r="N1098">
        <v>42</v>
      </c>
      <c r="O1098" s="7">
        <v>1010.14</v>
      </c>
      <c r="P1098">
        <v>21</v>
      </c>
      <c r="Q1098" t="s">
        <v>7289</v>
      </c>
      <c r="R1098">
        <f>IF(UPPER(TRIM(Table2[[#This Row],[Status_Clean]]))="CONVERTED",1,0)</f>
        <v>1</v>
      </c>
      <c r="S1098">
        <f>IF(ISNUMBER(MATCH(UPPER(TRIM(Table2[[#This Row],[Status_Clean]])),{"CONTACTED","QUALIFIED","CONVERTED"},0)),1,0)</f>
        <v>1</v>
      </c>
      <c r="T1098" cm="1">
        <f t="array" ref="T1098">_xlfn.SWITCH(UPPER(TRIM(Table2[[#This Row],[Status_Clean]])),"NEW",1,"CONTACTED",2,"QUALIFIED",3,"CONVERTED",4,"LOST",5,99)</f>
        <v>4</v>
      </c>
      <c r="U1098" t="str" cm="1">
        <f t="array" ref="U1098">_xlfn.LET(_xlpm.x,IFERROR(VALUE(Table2[[#This Row],[Response_Time_Hours]]),""),IF(_xlpm.x="","CHECK",_xlfn.IFS(_xlpm.x&lt;=1,"Immediate",_xlpm.x&lt;=6,"Fast",_xlpm.x&lt;=24,"Moderate",_xlpm.x&gt;24,"Delayed")))</f>
        <v>Delayed</v>
      </c>
      <c r="V1098">
        <f>FLOOR(tbl_CleanLeads[[#This Row],[Response_Time_Hours]],6)</f>
        <v>42</v>
      </c>
      <c r="W1098" t="str" cm="1">
        <f t="array" ref="W1098">IF(Table2[[#This Row],[Interaction_Count_Final]]="","N/A",_xlfn.IFS(Table2[[#This Row],[Interaction_Count_Final]]&lt;=2,"Low",Table2[[#This Row],[Interaction_Count_Final]]&lt;=5,"Medium",Table2[[#This Row],[Interaction_Count_Final]]&gt;=6,"High",TRUE,"CHECK"))</f>
        <v>High</v>
      </c>
      <c r="X1098" t="b">
        <f t="shared" si="17"/>
        <v>1</v>
      </c>
      <c r="Y1098" t="b">
        <f>tbl_CleanLeads[[#This Row],[Response_Time_Hours]]&gt;24</f>
        <v>1</v>
      </c>
      <c r="Z1098" s="13" t="b">
        <f>tbl_CleanLeads[[#This Row],[Response_Time_Hours]]&gt;72</f>
        <v>0</v>
      </c>
      <c r="AA1098" s="13" t="b">
        <f>tbl_CleanLeads[[#This Row],[Status_Clean]]="Converted"</f>
        <v>1</v>
      </c>
    </row>
    <row r="1099" spans="1:27">
      <c r="A1099" t="s">
        <v>70</v>
      </c>
      <c r="B1099" t="s">
        <v>3333</v>
      </c>
      <c r="C1099" t="s">
        <v>3334</v>
      </c>
      <c r="D1099" t="s">
        <v>7258</v>
      </c>
      <c r="E1099" t="s">
        <v>101</v>
      </c>
      <c r="F1099" t="s">
        <v>193</v>
      </c>
      <c r="G1099" s="1">
        <v>45173</v>
      </c>
      <c r="H1099" s="8">
        <f>MONTH(tbl_CleanLeads[[#This Row],[Lead_Date_Final]])</f>
        <v>9</v>
      </c>
      <c r="I1099" t="s">
        <v>7287</v>
      </c>
      <c r="J1099" t="s">
        <v>7263</v>
      </c>
      <c r="K1099" t="s">
        <v>7288</v>
      </c>
      <c r="L1099">
        <f>WEEKDAY(tbl_CleanLeads[[#This Row],[Lead_Date_Final]],2)</f>
        <v>1</v>
      </c>
      <c r="M1099" t="s">
        <v>7298</v>
      </c>
      <c r="N1099">
        <v>13.3</v>
      </c>
      <c r="O1099" s="7">
        <v>2241.2600000000002</v>
      </c>
      <c r="P1099">
        <v>32</v>
      </c>
      <c r="Q1099" t="s">
        <v>7266</v>
      </c>
      <c r="R1099">
        <f>IF(UPPER(TRIM(Table2[[#This Row],[Status_Clean]]))="CONVERTED",1,0)</f>
        <v>0</v>
      </c>
      <c r="S1099">
        <f>IF(ISNUMBER(MATCH(UPPER(TRIM(Table2[[#This Row],[Status_Clean]])),{"CONTACTED","QUALIFIED","CONVERTED"},0)),1,0)</f>
        <v>0</v>
      </c>
      <c r="T1099" cm="1">
        <f t="array" ref="T1099">_xlfn.SWITCH(UPPER(TRIM(Table2[[#This Row],[Status_Clean]])),"NEW",1,"CONTACTED",2,"QUALIFIED",3,"CONVERTED",4,"LOST",5,99)</f>
        <v>1</v>
      </c>
      <c r="U1099" t="str" cm="1">
        <f t="array" ref="U1099">_xlfn.LET(_xlpm.x,IFERROR(VALUE(Table2[[#This Row],[Response_Time_Hours]]),""),IF(_xlpm.x="","CHECK",_xlfn.IFS(_xlpm.x&lt;=1,"Immediate",_xlpm.x&lt;=6,"Fast",_xlpm.x&lt;=24,"Moderate",_xlpm.x&gt;24,"Delayed")))</f>
        <v>Moderate</v>
      </c>
      <c r="V1099">
        <f>FLOOR(tbl_CleanLeads[[#This Row],[Response_Time_Hours]],6)</f>
        <v>12</v>
      </c>
      <c r="W1099" t="str" cm="1">
        <f t="array" ref="W1099">IF(Table2[[#This Row],[Interaction_Count_Final]]="","N/A",_xlfn.IFS(Table2[[#This Row],[Interaction_Count_Final]]&lt;=2,"Low",Table2[[#This Row],[Interaction_Count_Final]]&lt;=5,"Medium",Table2[[#This Row],[Interaction_Count_Final]]&gt;=6,"High",TRUE,"CHECK"))</f>
        <v>High</v>
      </c>
      <c r="X1099" t="b">
        <f t="shared" si="17"/>
        <v>1</v>
      </c>
      <c r="Y1099" t="b">
        <f>tbl_CleanLeads[[#This Row],[Response_Time_Hours]]&gt;24</f>
        <v>0</v>
      </c>
      <c r="Z1099" s="13" t="b">
        <f>tbl_CleanLeads[[#This Row],[Response_Time_Hours]]&gt;72</f>
        <v>0</v>
      </c>
      <c r="AA1099" s="13" t="b">
        <f>tbl_CleanLeads[[#This Row],[Status_Clean]]="Converted"</f>
        <v>0</v>
      </c>
    </row>
    <row r="1100" spans="1:27">
      <c r="A1100" t="s">
        <v>102</v>
      </c>
      <c r="B1100" t="s">
        <v>3335</v>
      </c>
      <c r="C1100" t="s">
        <v>8168</v>
      </c>
      <c r="D1100" t="s">
        <v>7274</v>
      </c>
      <c r="E1100" t="s">
        <v>106</v>
      </c>
      <c r="F1100" t="s">
        <v>125</v>
      </c>
      <c r="G1100" s="1">
        <v>45180</v>
      </c>
      <c r="H1100" s="8">
        <f>MONTH(tbl_CleanLeads[[#This Row],[Lead_Date_Final]])</f>
        <v>9</v>
      </c>
      <c r="I1100" t="s">
        <v>7287</v>
      </c>
      <c r="J1100" t="s">
        <v>7263</v>
      </c>
      <c r="K1100" t="s">
        <v>7288</v>
      </c>
      <c r="L1100">
        <f>WEEKDAY(tbl_CleanLeads[[#This Row],[Lead_Date_Final]],2)</f>
        <v>1</v>
      </c>
      <c r="M1100" t="s">
        <v>7298</v>
      </c>
      <c r="N1100">
        <v>14.399999999999999</v>
      </c>
      <c r="O1100" s="7">
        <v>2148.42</v>
      </c>
      <c r="P1100">
        <v>35</v>
      </c>
      <c r="Q1100" t="s">
        <v>7266</v>
      </c>
      <c r="R1100">
        <f>IF(UPPER(TRIM(Table2[[#This Row],[Status_Clean]]))="CONVERTED",1,0)</f>
        <v>0</v>
      </c>
      <c r="S1100">
        <f>IF(ISNUMBER(MATCH(UPPER(TRIM(Table2[[#This Row],[Status_Clean]])),{"CONTACTED","QUALIFIED","CONVERTED"},0)),1,0)</f>
        <v>1</v>
      </c>
      <c r="T1100" cm="1">
        <f t="array" ref="T1100">_xlfn.SWITCH(UPPER(TRIM(Table2[[#This Row],[Status_Clean]])),"NEW",1,"CONTACTED",2,"QUALIFIED",3,"CONVERTED",4,"LOST",5,99)</f>
        <v>2</v>
      </c>
      <c r="U1100" t="str" cm="1">
        <f t="array" ref="U1100">_xlfn.LET(_xlpm.x,IFERROR(VALUE(Table2[[#This Row],[Response_Time_Hours]]),""),IF(_xlpm.x="","CHECK",_xlfn.IFS(_xlpm.x&lt;=1,"Immediate",_xlpm.x&lt;=6,"Fast",_xlpm.x&lt;=24,"Moderate",_xlpm.x&gt;24,"Delayed")))</f>
        <v>Moderate</v>
      </c>
      <c r="V1100">
        <f>FLOOR(tbl_CleanLeads[[#This Row],[Response_Time_Hours]],6)</f>
        <v>12</v>
      </c>
      <c r="W1100" t="str" cm="1">
        <f t="array" ref="W1100">IF(Table2[[#This Row],[Interaction_Count_Final]]="","N/A",_xlfn.IFS(Table2[[#This Row],[Interaction_Count_Final]]&lt;=2,"Low",Table2[[#This Row],[Interaction_Count_Final]]&lt;=5,"Medium",Table2[[#This Row],[Interaction_Count_Final]]&gt;=6,"High",TRUE,"CHECK"))</f>
        <v>High</v>
      </c>
      <c r="X1100" t="b">
        <f t="shared" si="17"/>
        <v>1</v>
      </c>
      <c r="Y1100" t="b">
        <f>tbl_CleanLeads[[#This Row],[Response_Time_Hours]]&gt;24</f>
        <v>0</v>
      </c>
      <c r="Z1100" s="13" t="b">
        <f>tbl_CleanLeads[[#This Row],[Response_Time_Hours]]&gt;72</f>
        <v>0</v>
      </c>
      <c r="AA1100" s="13" t="b">
        <f>tbl_CleanLeads[[#This Row],[Status_Clean]]="Converted"</f>
        <v>0</v>
      </c>
    </row>
    <row r="1101" spans="1:27">
      <c r="A1101" t="s">
        <v>63</v>
      </c>
      <c r="B1101" t="s">
        <v>3338</v>
      </c>
      <c r="C1101" t="s">
        <v>3339</v>
      </c>
      <c r="D1101" t="s">
        <v>7268</v>
      </c>
      <c r="E1101" t="s">
        <v>106</v>
      </c>
      <c r="F1101" t="s">
        <v>193</v>
      </c>
      <c r="G1101" s="1">
        <v>45232</v>
      </c>
      <c r="H1101" s="8">
        <f>MONTH(tbl_CleanLeads[[#This Row],[Lead_Date_Final]])</f>
        <v>11</v>
      </c>
      <c r="I1101" t="s">
        <v>7300</v>
      </c>
      <c r="J1101" t="s">
        <v>7263</v>
      </c>
      <c r="K1101" t="s">
        <v>7264</v>
      </c>
      <c r="L1101">
        <f>WEEKDAY(tbl_CleanLeads[[#This Row],[Lead_Date_Final]],2)</f>
        <v>4</v>
      </c>
      <c r="M1101" t="s">
        <v>7285</v>
      </c>
      <c r="N1101">
        <v>30</v>
      </c>
      <c r="O1101" s="7">
        <v>2709.73</v>
      </c>
      <c r="P1101">
        <v>8</v>
      </c>
      <c r="Q1101" t="s">
        <v>7266</v>
      </c>
      <c r="R1101">
        <f>IF(UPPER(TRIM(Table2[[#This Row],[Status_Clean]]))="CONVERTED",1,0)</f>
        <v>0</v>
      </c>
      <c r="S1101">
        <f>IF(ISNUMBER(MATCH(UPPER(TRIM(Table2[[#This Row],[Status_Clean]])),{"CONTACTED","QUALIFIED","CONVERTED"},0)),1,0)</f>
        <v>0</v>
      </c>
      <c r="T1101" cm="1">
        <f t="array" ref="T1101">_xlfn.SWITCH(UPPER(TRIM(Table2[[#This Row],[Status_Clean]])),"NEW",1,"CONTACTED",2,"QUALIFIED",3,"CONVERTED",4,"LOST",5,99)</f>
        <v>1</v>
      </c>
      <c r="U1101" t="str" cm="1">
        <f t="array" ref="U1101">_xlfn.LET(_xlpm.x,IFERROR(VALUE(Table2[[#This Row],[Response_Time_Hours]]),""),IF(_xlpm.x="","CHECK",_xlfn.IFS(_xlpm.x&lt;=1,"Immediate",_xlpm.x&lt;=6,"Fast",_xlpm.x&lt;=24,"Moderate",_xlpm.x&gt;24,"Delayed")))</f>
        <v>Delayed</v>
      </c>
      <c r="V1101">
        <f>FLOOR(tbl_CleanLeads[[#This Row],[Response_Time_Hours]],6)</f>
        <v>30</v>
      </c>
      <c r="W1101" t="str" cm="1">
        <f t="array" ref="W1101">IF(Table2[[#This Row],[Interaction_Count_Final]]="","N/A",_xlfn.IFS(Table2[[#This Row],[Interaction_Count_Final]]&lt;=2,"Low",Table2[[#This Row],[Interaction_Count_Final]]&lt;=5,"Medium",Table2[[#This Row],[Interaction_Count_Final]]&gt;=6,"High",TRUE,"CHECK"))</f>
        <v>High</v>
      </c>
      <c r="X1101" t="b">
        <f t="shared" si="17"/>
        <v>1</v>
      </c>
      <c r="Y1101" t="b">
        <f>tbl_CleanLeads[[#This Row],[Response_Time_Hours]]&gt;24</f>
        <v>1</v>
      </c>
      <c r="Z1101" s="13" t="b">
        <f>tbl_CleanLeads[[#This Row],[Response_Time_Hours]]&gt;72</f>
        <v>0</v>
      </c>
      <c r="AA1101" s="13" t="b">
        <f>tbl_CleanLeads[[#This Row],[Status_Clean]]="Converted"</f>
        <v>0</v>
      </c>
    </row>
    <row r="1102" spans="1:27">
      <c r="A1102" t="s">
        <v>102</v>
      </c>
      <c r="B1102" t="s">
        <v>3342</v>
      </c>
      <c r="C1102" t="s">
        <v>3343</v>
      </c>
      <c r="D1102" t="s">
        <v>7280</v>
      </c>
      <c r="E1102" t="s">
        <v>222</v>
      </c>
      <c r="F1102" t="s">
        <v>250</v>
      </c>
      <c r="G1102" s="1">
        <v>45009</v>
      </c>
      <c r="H1102" s="8">
        <f>MONTH(tbl_CleanLeads[[#This Row],[Lead_Date_Final]])</f>
        <v>3</v>
      </c>
      <c r="I1102" t="s">
        <v>7295</v>
      </c>
      <c r="J1102" t="s">
        <v>7263</v>
      </c>
      <c r="K1102" t="s">
        <v>7284</v>
      </c>
      <c r="L1102">
        <f>WEEKDAY(tbl_CleanLeads[[#This Row],[Lead_Date_Final]],2)</f>
        <v>5</v>
      </c>
      <c r="M1102" t="s">
        <v>7312</v>
      </c>
      <c r="N1102">
        <v>67.599999999999994</v>
      </c>
      <c r="O1102" s="7">
        <v>1947.49</v>
      </c>
      <c r="P1102">
        <v>31</v>
      </c>
      <c r="Q1102" t="s">
        <v>7289</v>
      </c>
      <c r="R1102">
        <f>IF(UPPER(TRIM(Table2[[#This Row],[Status_Clean]]))="CONVERTED",1,0)</f>
        <v>1</v>
      </c>
      <c r="S1102">
        <f>IF(ISNUMBER(MATCH(UPPER(TRIM(Table2[[#This Row],[Status_Clean]])),{"CONTACTED","QUALIFIED","CONVERTED"},0)),1,0)</f>
        <v>1</v>
      </c>
      <c r="T1102" cm="1">
        <f t="array" ref="T1102">_xlfn.SWITCH(UPPER(TRIM(Table2[[#This Row],[Status_Clean]])),"NEW",1,"CONTACTED",2,"QUALIFIED",3,"CONVERTED",4,"LOST",5,99)</f>
        <v>4</v>
      </c>
      <c r="U1102" t="str" cm="1">
        <f t="array" ref="U1102">_xlfn.LET(_xlpm.x,IFERROR(VALUE(Table2[[#This Row],[Response_Time_Hours]]),""),IF(_xlpm.x="","CHECK",_xlfn.IFS(_xlpm.x&lt;=1,"Immediate",_xlpm.x&lt;=6,"Fast",_xlpm.x&lt;=24,"Moderate",_xlpm.x&gt;24,"Delayed")))</f>
        <v>Delayed</v>
      </c>
      <c r="V1102">
        <f>FLOOR(tbl_CleanLeads[[#This Row],[Response_Time_Hours]],6)</f>
        <v>66</v>
      </c>
      <c r="W1102" t="str" cm="1">
        <f t="array" ref="W1102">IF(Table2[[#This Row],[Interaction_Count_Final]]="","N/A",_xlfn.IFS(Table2[[#This Row],[Interaction_Count_Final]]&lt;=2,"Low",Table2[[#This Row],[Interaction_Count_Final]]&lt;=5,"Medium",Table2[[#This Row],[Interaction_Count_Final]]&gt;=6,"High",TRUE,"CHECK"))</f>
        <v>High</v>
      </c>
      <c r="X1102" t="b">
        <f t="shared" si="17"/>
        <v>1</v>
      </c>
      <c r="Y1102" t="b">
        <f>tbl_CleanLeads[[#This Row],[Response_Time_Hours]]&gt;24</f>
        <v>1</v>
      </c>
      <c r="Z1102" s="13" t="b">
        <f>tbl_CleanLeads[[#This Row],[Response_Time_Hours]]&gt;72</f>
        <v>0</v>
      </c>
      <c r="AA1102" s="13" t="b">
        <f>tbl_CleanLeads[[#This Row],[Status_Clean]]="Converted"</f>
        <v>1</v>
      </c>
    </row>
    <row r="1103" spans="1:27">
      <c r="A1103" t="s">
        <v>90</v>
      </c>
      <c r="B1103" t="s">
        <v>3346</v>
      </c>
      <c r="C1103" t="s">
        <v>8171</v>
      </c>
      <c r="D1103" t="s">
        <v>7303</v>
      </c>
      <c r="E1103" t="s">
        <v>263</v>
      </c>
      <c r="F1103" t="s">
        <v>71</v>
      </c>
      <c r="G1103" s="1">
        <v>45392</v>
      </c>
      <c r="H1103" s="8">
        <f>MONTH(tbl_CleanLeads[[#This Row],[Lead_Date_Final]])</f>
        <v>4</v>
      </c>
      <c r="I1103" t="s">
        <v>7297</v>
      </c>
      <c r="J1103" t="s">
        <v>7271</v>
      </c>
      <c r="K1103" t="s">
        <v>7277</v>
      </c>
      <c r="L1103">
        <f>WEEKDAY(tbl_CleanLeads[[#This Row],[Lead_Date_Final]],2)</f>
        <v>3</v>
      </c>
      <c r="M1103" t="s">
        <v>7272</v>
      </c>
      <c r="N1103">
        <v>43.7</v>
      </c>
      <c r="O1103" s="7">
        <v>1960.49</v>
      </c>
      <c r="P1103">
        <v>10</v>
      </c>
      <c r="Q1103" t="s">
        <v>7289</v>
      </c>
      <c r="R1103">
        <f>IF(UPPER(TRIM(Table2[[#This Row],[Status_Clean]]))="CONVERTED",1,0)</f>
        <v>0</v>
      </c>
      <c r="S1103">
        <f>IF(ISNUMBER(MATCH(UPPER(TRIM(Table2[[#This Row],[Status_Clean]])),{"CONTACTED","QUALIFIED","CONVERTED"},0)),1,0)</f>
        <v>1</v>
      </c>
      <c r="T1103" cm="1">
        <f t="array" ref="T1103">_xlfn.SWITCH(UPPER(TRIM(Table2[[#This Row],[Status_Clean]])),"NEW",1,"CONTACTED",2,"QUALIFIED",3,"CONVERTED",4,"LOST",5,99)</f>
        <v>3</v>
      </c>
      <c r="U1103" t="str" cm="1">
        <f t="array" ref="U1103">_xlfn.LET(_xlpm.x,IFERROR(VALUE(Table2[[#This Row],[Response_Time_Hours]]),""),IF(_xlpm.x="","CHECK",_xlfn.IFS(_xlpm.x&lt;=1,"Immediate",_xlpm.x&lt;=6,"Fast",_xlpm.x&lt;=24,"Moderate",_xlpm.x&gt;24,"Delayed")))</f>
        <v>Delayed</v>
      </c>
      <c r="V1103">
        <f>FLOOR(tbl_CleanLeads[[#This Row],[Response_Time_Hours]],6)</f>
        <v>42</v>
      </c>
      <c r="W1103" t="str" cm="1">
        <f t="array" ref="W1103">IF(Table2[[#This Row],[Interaction_Count_Final]]="","N/A",_xlfn.IFS(Table2[[#This Row],[Interaction_Count_Final]]&lt;=2,"Low",Table2[[#This Row],[Interaction_Count_Final]]&lt;=5,"Medium",Table2[[#This Row],[Interaction_Count_Final]]&gt;=6,"High",TRUE,"CHECK"))</f>
        <v>High</v>
      </c>
      <c r="X1103" t="b">
        <f t="shared" si="17"/>
        <v>1</v>
      </c>
      <c r="Y1103" t="b">
        <f>tbl_CleanLeads[[#This Row],[Response_Time_Hours]]&gt;24</f>
        <v>1</v>
      </c>
      <c r="Z1103" s="13" t="b">
        <f>tbl_CleanLeads[[#This Row],[Response_Time_Hours]]&gt;72</f>
        <v>0</v>
      </c>
      <c r="AA1103" s="13" t="b">
        <f>tbl_CleanLeads[[#This Row],[Status_Clean]]="Converted"</f>
        <v>0</v>
      </c>
    </row>
    <row r="1104" spans="1:27">
      <c r="A1104" t="s">
        <v>90</v>
      </c>
      <c r="B1104" t="s">
        <v>3350</v>
      </c>
      <c r="C1104" t="s">
        <v>3351</v>
      </c>
      <c r="D1104" t="s">
        <v>7268</v>
      </c>
      <c r="E1104" t="s">
        <v>123</v>
      </c>
      <c r="F1104" t="s">
        <v>193</v>
      </c>
      <c r="G1104" s="1">
        <v>45106</v>
      </c>
      <c r="H1104" s="8">
        <f>MONTH(tbl_CleanLeads[[#This Row],[Lead_Date_Final]])</f>
        <v>6</v>
      </c>
      <c r="I1104" t="s">
        <v>7276</v>
      </c>
      <c r="J1104" t="s">
        <v>7263</v>
      </c>
      <c r="K1104" t="s">
        <v>7277</v>
      </c>
      <c r="L1104">
        <f>WEEKDAY(tbl_CleanLeads[[#This Row],[Lead_Date_Final]],2)</f>
        <v>4</v>
      </c>
      <c r="M1104" t="s">
        <v>7285</v>
      </c>
      <c r="N1104">
        <v>15.6</v>
      </c>
      <c r="O1104" s="7">
        <v>2039.25</v>
      </c>
      <c r="P1104">
        <v>28</v>
      </c>
      <c r="Q1104" t="s">
        <v>7266</v>
      </c>
      <c r="R1104">
        <f>IF(UPPER(TRIM(Table2[[#This Row],[Status_Clean]]))="CONVERTED",1,0)</f>
        <v>0</v>
      </c>
      <c r="S1104">
        <f>IF(ISNUMBER(MATCH(UPPER(TRIM(Table2[[#This Row],[Status_Clean]])),{"CONTACTED","QUALIFIED","CONVERTED"},0)),1,0)</f>
        <v>0</v>
      </c>
      <c r="T1104" cm="1">
        <f t="array" ref="T1104">_xlfn.SWITCH(UPPER(TRIM(Table2[[#This Row],[Status_Clean]])),"NEW",1,"CONTACTED",2,"QUALIFIED",3,"CONVERTED",4,"LOST",5,99)</f>
        <v>1</v>
      </c>
      <c r="U1104" t="str" cm="1">
        <f t="array" ref="U1104">_xlfn.LET(_xlpm.x,IFERROR(VALUE(Table2[[#This Row],[Response_Time_Hours]]),""),IF(_xlpm.x="","CHECK",_xlfn.IFS(_xlpm.x&lt;=1,"Immediate",_xlpm.x&lt;=6,"Fast",_xlpm.x&lt;=24,"Moderate",_xlpm.x&gt;24,"Delayed")))</f>
        <v>Moderate</v>
      </c>
      <c r="V1104">
        <f>FLOOR(tbl_CleanLeads[[#This Row],[Response_Time_Hours]],6)</f>
        <v>12</v>
      </c>
      <c r="W1104" t="str" cm="1">
        <f t="array" ref="W1104">IF(Table2[[#This Row],[Interaction_Count_Final]]="","N/A",_xlfn.IFS(Table2[[#This Row],[Interaction_Count_Final]]&lt;=2,"Low",Table2[[#This Row],[Interaction_Count_Final]]&lt;=5,"Medium",Table2[[#This Row],[Interaction_Count_Final]]&gt;=6,"High",TRUE,"CHECK"))</f>
        <v>High</v>
      </c>
      <c r="X1104" t="b">
        <f t="shared" si="17"/>
        <v>1</v>
      </c>
      <c r="Y1104" t="b">
        <f>tbl_CleanLeads[[#This Row],[Response_Time_Hours]]&gt;24</f>
        <v>0</v>
      </c>
      <c r="Z1104" s="13" t="b">
        <f>tbl_CleanLeads[[#This Row],[Response_Time_Hours]]&gt;72</f>
        <v>0</v>
      </c>
      <c r="AA1104" s="13" t="b">
        <f>tbl_CleanLeads[[#This Row],[Status_Clean]]="Converted"</f>
        <v>0</v>
      </c>
    </row>
    <row r="1105" spans="1:27">
      <c r="A1105" t="s">
        <v>102</v>
      </c>
      <c r="B1105" t="s">
        <v>3354</v>
      </c>
      <c r="C1105" t="s">
        <v>3355</v>
      </c>
      <c r="D1105" t="s">
        <v>7268</v>
      </c>
      <c r="E1105" t="s">
        <v>447</v>
      </c>
      <c r="F1105" t="s">
        <v>193</v>
      </c>
      <c r="G1105" s="1">
        <v>45467</v>
      </c>
      <c r="H1105" s="8">
        <f>MONTH(tbl_CleanLeads[[#This Row],[Lead_Date_Final]])</f>
        <v>6</v>
      </c>
      <c r="I1105" t="s">
        <v>7276</v>
      </c>
      <c r="J1105" t="s">
        <v>7271</v>
      </c>
      <c r="K1105" t="s">
        <v>7277</v>
      </c>
      <c r="L1105">
        <f>WEEKDAY(tbl_CleanLeads[[#This Row],[Lead_Date_Final]],2)</f>
        <v>1</v>
      </c>
      <c r="M1105" t="s">
        <v>7298</v>
      </c>
      <c r="N1105">
        <v>64</v>
      </c>
      <c r="O1105" s="7">
        <v>4483.84</v>
      </c>
      <c r="P1105">
        <v>5</v>
      </c>
      <c r="Q1105" t="s">
        <v>7273</v>
      </c>
      <c r="R1105">
        <f>IF(UPPER(TRIM(Table2[[#This Row],[Status_Clean]]))="CONVERTED",1,0)</f>
        <v>0</v>
      </c>
      <c r="S1105">
        <f>IF(ISNUMBER(MATCH(UPPER(TRIM(Table2[[#This Row],[Status_Clean]])),{"CONTACTED","QUALIFIED","CONVERTED"},0)),1,0)</f>
        <v>0</v>
      </c>
      <c r="T1105" cm="1">
        <f t="array" ref="T1105">_xlfn.SWITCH(UPPER(TRIM(Table2[[#This Row],[Status_Clean]])),"NEW",1,"CONTACTED",2,"QUALIFIED",3,"CONVERTED",4,"LOST",5,99)</f>
        <v>1</v>
      </c>
      <c r="U1105" t="str" cm="1">
        <f t="array" ref="U1105">_xlfn.LET(_xlpm.x,IFERROR(VALUE(Table2[[#This Row],[Response_Time_Hours]]),""),IF(_xlpm.x="","CHECK",_xlfn.IFS(_xlpm.x&lt;=1,"Immediate",_xlpm.x&lt;=6,"Fast",_xlpm.x&lt;=24,"Moderate",_xlpm.x&gt;24,"Delayed")))</f>
        <v>Delayed</v>
      </c>
      <c r="V1105">
        <f>FLOOR(tbl_CleanLeads[[#This Row],[Response_Time_Hours]],6)</f>
        <v>60</v>
      </c>
      <c r="W1105" t="str" cm="1">
        <f t="array" ref="W1105">IF(Table2[[#This Row],[Interaction_Count_Final]]="","N/A",_xlfn.IFS(Table2[[#This Row],[Interaction_Count_Final]]&lt;=2,"Low",Table2[[#This Row],[Interaction_Count_Final]]&lt;=5,"Medium",Table2[[#This Row],[Interaction_Count_Final]]&gt;=6,"High",TRUE,"CHECK"))</f>
        <v>Medium</v>
      </c>
      <c r="X1105" t="b">
        <f t="shared" si="17"/>
        <v>1</v>
      </c>
      <c r="Y1105" t="b">
        <f>tbl_CleanLeads[[#This Row],[Response_Time_Hours]]&gt;24</f>
        <v>1</v>
      </c>
      <c r="Z1105" s="13" t="b">
        <f>tbl_CleanLeads[[#This Row],[Response_Time_Hours]]&gt;72</f>
        <v>0</v>
      </c>
      <c r="AA1105" s="13" t="b">
        <f>tbl_CleanLeads[[#This Row],[Status_Clean]]="Converted"</f>
        <v>0</v>
      </c>
    </row>
    <row r="1106" spans="1:27">
      <c r="A1106" t="s">
        <v>70</v>
      </c>
      <c r="B1106" t="s">
        <v>3357</v>
      </c>
      <c r="C1106" t="s">
        <v>3358</v>
      </c>
      <c r="D1106" t="s">
        <v>7258</v>
      </c>
      <c r="E1106" t="s">
        <v>123</v>
      </c>
      <c r="F1106" t="s">
        <v>193</v>
      </c>
      <c r="G1106" s="1">
        <v>45072</v>
      </c>
      <c r="H1106" s="8">
        <f>MONTH(tbl_CleanLeads[[#This Row],[Lead_Date_Final]])</f>
        <v>5</v>
      </c>
      <c r="I1106" t="s">
        <v>7314</v>
      </c>
      <c r="J1106" t="s">
        <v>7263</v>
      </c>
      <c r="K1106" t="s">
        <v>7277</v>
      </c>
      <c r="L1106">
        <f>WEEKDAY(tbl_CleanLeads[[#This Row],[Lead_Date_Final]],2)</f>
        <v>5</v>
      </c>
      <c r="M1106" t="s">
        <v>7312</v>
      </c>
      <c r="N1106">
        <v>44.2</v>
      </c>
      <c r="O1106" s="7">
        <v>3531.47</v>
      </c>
      <c r="P1106">
        <v>9</v>
      </c>
      <c r="Q1106" t="s">
        <v>7266</v>
      </c>
      <c r="R1106">
        <f>IF(UPPER(TRIM(Table2[[#This Row],[Status_Clean]]))="CONVERTED",1,0)</f>
        <v>0</v>
      </c>
      <c r="S1106">
        <f>IF(ISNUMBER(MATCH(UPPER(TRIM(Table2[[#This Row],[Status_Clean]])),{"CONTACTED","QUALIFIED","CONVERTED"},0)),1,0)</f>
        <v>0</v>
      </c>
      <c r="T1106" cm="1">
        <f t="array" ref="T1106">_xlfn.SWITCH(UPPER(TRIM(Table2[[#This Row],[Status_Clean]])),"NEW",1,"CONTACTED",2,"QUALIFIED",3,"CONVERTED",4,"LOST",5,99)</f>
        <v>1</v>
      </c>
      <c r="U1106" t="str" cm="1">
        <f t="array" ref="U1106">_xlfn.LET(_xlpm.x,IFERROR(VALUE(Table2[[#This Row],[Response_Time_Hours]]),""),IF(_xlpm.x="","CHECK",_xlfn.IFS(_xlpm.x&lt;=1,"Immediate",_xlpm.x&lt;=6,"Fast",_xlpm.x&lt;=24,"Moderate",_xlpm.x&gt;24,"Delayed")))</f>
        <v>Delayed</v>
      </c>
      <c r="V1106">
        <f>FLOOR(tbl_CleanLeads[[#This Row],[Response_Time_Hours]],6)</f>
        <v>42</v>
      </c>
      <c r="W1106" t="str" cm="1">
        <f t="array" ref="W1106">IF(Table2[[#This Row],[Interaction_Count_Final]]="","N/A",_xlfn.IFS(Table2[[#This Row],[Interaction_Count_Final]]&lt;=2,"Low",Table2[[#This Row],[Interaction_Count_Final]]&lt;=5,"Medium",Table2[[#This Row],[Interaction_Count_Final]]&gt;=6,"High",TRUE,"CHECK"))</f>
        <v>High</v>
      </c>
      <c r="X1106" t="b">
        <f t="shared" si="17"/>
        <v>1</v>
      </c>
      <c r="Y1106" t="b">
        <f>tbl_CleanLeads[[#This Row],[Response_Time_Hours]]&gt;24</f>
        <v>1</v>
      </c>
      <c r="Z1106" s="13" t="b">
        <f>tbl_CleanLeads[[#This Row],[Response_Time_Hours]]&gt;72</f>
        <v>0</v>
      </c>
      <c r="AA1106" s="13" t="b">
        <f>tbl_CleanLeads[[#This Row],[Status_Clean]]="Converted"</f>
        <v>0</v>
      </c>
    </row>
    <row r="1107" spans="1:27">
      <c r="A1107" t="s">
        <v>90</v>
      </c>
      <c r="B1107" t="s">
        <v>3360</v>
      </c>
      <c r="C1107" t="s">
        <v>3361</v>
      </c>
      <c r="D1107" t="s">
        <v>7303</v>
      </c>
      <c r="E1107" t="s">
        <v>69</v>
      </c>
      <c r="F1107" t="s">
        <v>125</v>
      </c>
      <c r="G1107" s="1">
        <v>44947</v>
      </c>
      <c r="H1107" s="8">
        <f>MONTH(tbl_CleanLeads[[#This Row],[Lead_Date_Final]])</f>
        <v>1</v>
      </c>
      <c r="I1107" t="s">
        <v>7317</v>
      </c>
      <c r="J1107" t="s">
        <v>7263</v>
      </c>
      <c r="K1107" t="s">
        <v>7284</v>
      </c>
      <c r="L1107">
        <f>WEEKDAY(tbl_CleanLeads[[#This Row],[Lead_Date_Final]],2)</f>
        <v>6</v>
      </c>
      <c r="M1107" t="s">
        <v>7278</v>
      </c>
      <c r="N1107">
        <v>21.6</v>
      </c>
      <c r="O1107" s="7">
        <v>2927.36</v>
      </c>
      <c r="P1107">
        <v>44</v>
      </c>
      <c r="Q1107" t="s">
        <v>7266</v>
      </c>
      <c r="R1107">
        <f>IF(UPPER(TRIM(Table2[[#This Row],[Status_Clean]]))="CONVERTED",1,0)</f>
        <v>0</v>
      </c>
      <c r="S1107">
        <f>IF(ISNUMBER(MATCH(UPPER(TRIM(Table2[[#This Row],[Status_Clean]])),{"CONTACTED","QUALIFIED","CONVERTED"},0)),1,0)</f>
        <v>1</v>
      </c>
      <c r="T1107" cm="1">
        <f t="array" ref="T1107">_xlfn.SWITCH(UPPER(TRIM(Table2[[#This Row],[Status_Clean]])),"NEW",1,"CONTACTED",2,"QUALIFIED",3,"CONVERTED",4,"LOST",5,99)</f>
        <v>2</v>
      </c>
      <c r="U1107" t="str" cm="1">
        <f t="array" ref="U1107">_xlfn.LET(_xlpm.x,IFERROR(VALUE(Table2[[#This Row],[Response_Time_Hours]]),""),IF(_xlpm.x="","CHECK",_xlfn.IFS(_xlpm.x&lt;=1,"Immediate",_xlpm.x&lt;=6,"Fast",_xlpm.x&lt;=24,"Moderate",_xlpm.x&gt;24,"Delayed")))</f>
        <v>Moderate</v>
      </c>
      <c r="V1107">
        <f>FLOOR(tbl_CleanLeads[[#This Row],[Response_Time_Hours]],6)</f>
        <v>18</v>
      </c>
      <c r="W1107" t="str" cm="1">
        <f t="array" ref="W1107">IF(Table2[[#This Row],[Interaction_Count_Final]]="","N/A",_xlfn.IFS(Table2[[#This Row],[Interaction_Count_Final]]&lt;=2,"Low",Table2[[#This Row],[Interaction_Count_Final]]&lt;=5,"Medium",Table2[[#This Row],[Interaction_Count_Final]]&gt;=6,"High",TRUE,"CHECK"))</f>
        <v>High</v>
      </c>
      <c r="X1107" t="b">
        <f t="shared" si="17"/>
        <v>1</v>
      </c>
      <c r="Y1107" t="b">
        <f>tbl_CleanLeads[[#This Row],[Response_Time_Hours]]&gt;24</f>
        <v>0</v>
      </c>
      <c r="Z1107" s="13" t="b">
        <f>tbl_CleanLeads[[#This Row],[Response_Time_Hours]]&gt;72</f>
        <v>0</v>
      </c>
      <c r="AA1107" s="13" t="b">
        <f>tbl_CleanLeads[[#This Row],[Status_Clean]]="Converted"</f>
        <v>0</v>
      </c>
    </row>
    <row r="1108" spans="1:27">
      <c r="A1108" t="s">
        <v>63</v>
      </c>
      <c r="B1108" t="s">
        <v>3363</v>
      </c>
      <c r="C1108" t="s">
        <v>3364</v>
      </c>
      <c r="D1108" t="s">
        <v>7280</v>
      </c>
      <c r="E1108" t="s">
        <v>222</v>
      </c>
      <c r="F1108" t="s">
        <v>125</v>
      </c>
      <c r="G1108" s="1">
        <v>45600</v>
      </c>
      <c r="H1108" s="8">
        <f>MONTH(tbl_CleanLeads[[#This Row],[Lead_Date_Final]])</f>
        <v>11</v>
      </c>
      <c r="I1108" t="s">
        <v>7300</v>
      </c>
      <c r="J1108" t="s">
        <v>7271</v>
      </c>
      <c r="K1108" t="s">
        <v>7264</v>
      </c>
      <c r="L1108">
        <f>WEEKDAY(tbl_CleanLeads[[#This Row],[Lead_Date_Final]],2)</f>
        <v>1</v>
      </c>
      <c r="M1108" t="s">
        <v>7298</v>
      </c>
      <c r="N1108">
        <v>21.7</v>
      </c>
      <c r="O1108" s="7">
        <v>1515.24</v>
      </c>
      <c r="P1108">
        <v>11</v>
      </c>
      <c r="Q1108" t="s">
        <v>7289</v>
      </c>
      <c r="R1108">
        <f>IF(UPPER(TRIM(Table2[[#This Row],[Status_Clean]]))="CONVERTED",1,0)</f>
        <v>0</v>
      </c>
      <c r="S1108">
        <f>IF(ISNUMBER(MATCH(UPPER(TRIM(Table2[[#This Row],[Status_Clean]])),{"CONTACTED","QUALIFIED","CONVERTED"},0)),1,0)</f>
        <v>1</v>
      </c>
      <c r="T1108" cm="1">
        <f t="array" ref="T1108">_xlfn.SWITCH(UPPER(TRIM(Table2[[#This Row],[Status_Clean]])),"NEW",1,"CONTACTED",2,"QUALIFIED",3,"CONVERTED",4,"LOST",5,99)</f>
        <v>2</v>
      </c>
      <c r="U1108" t="str" cm="1">
        <f t="array" ref="U1108">_xlfn.LET(_xlpm.x,IFERROR(VALUE(Table2[[#This Row],[Response_Time_Hours]]),""),IF(_xlpm.x="","CHECK",_xlfn.IFS(_xlpm.x&lt;=1,"Immediate",_xlpm.x&lt;=6,"Fast",_xlpm.x&lt;=24,"Moderate",_xlpm.x&gt;24,"Delayed")))</f>
        <v>Moderate</v>
      </c>
      <c r="V1108">
        <f>FLOOR(tbl_CleanLeads[[#This Row],[Response_Time_Hours]],6)</f>
        <v>18</v>
      </c>
      <c r="W1108" t="str" cm="1">
        <f t="array" ref="W1108">IF(Table2[[#This Row],[Interaction_Count_Final]]="","N/A",_xlfn.IFS(Table2[[#This Row],[Interaction_Count_Final]]&lt;=2,"Low",Table2[[#This Row],[Interaction_Count_Final]]&lt;=5,"Medium",Table2[[#This Row],[Interaction_Count_Final]]&gt;=6,"High",TRUE,"CHECK"))</f>
        <v>High</v>
      </c>
      <c r="X1108" t="b">
        <f t="shared" si="17"/>
        <v>1</v>
      </c>
      <c r="Y1108" t="b">
        <f>tbl_CleanLeads[[#This Row],[Response_Time_Hours]]&gt;24</f>
        <v>0</v>
      </c>
      <c r="Z1108" s="13" t="b">
        <f>tbl_CleanLeads[[#This Row],[Response_Time_Hours]]&gt;72</f>
        <v>0</v>
      </c>
      <c r="AA1108" s="13" t="b">
        <f>tbl_CleanLeads[[#This Row],[Status_Clean]]="Converted"</f>
        <v>0</v>
      </c>
    </row>
    <row r="1109" spans="1:27">
      <c r="A1109" t="s">
        <v>70</v>
      </c>
      <c r="B1109" t="s">
        <v>3366</v>
      </c>
      <c r="C1109" t="s">
        <v>3367</v>
      </c>
      <c r="D1109" t="s">
        <v>7258</v>
      </c>
      <c r="E1109" t="s">
        <v>254</v>
      </c>
      <c r="F1109" t="s">
        <v>173</v>
      </c>
      <c r="G1109" s="1">
        <v>45259</v>
      </c>
      <c r="H1109" s="8">
        <f>MONTH(tbl_CleanLeads[[#This Row],[Lead_Date_Final]])</f>
        <v>11</v>
      </c>
      <c r="I1109" t="s">
        <v>7300</v>
      </c>
      <c r="J1109" t="s">
        <v>7263</v>
      </c>
      <c r="K1109" t="s">
        <v>7264</v>
      </c>
      <c r="L1109">
        <f>WEEKDAY(tbl_CleanLeads[[#This Row],[Lead_Date_Final]],2)</f>
        <v>3</v>
      </c>
      <c r="M1109" t="s">
        <v>7272</v>
      </c>
      <c r="N1109">
        <v>21.6</v>
      </c>
      <c r="O1109" s="7">
        <v>3176.41</v>
      </c>
      <c r="P1109">
        <v>7</v>
      </c>
      <c r="Q1109" t="s">
        <v>7266</v>
      </c>
      <c r="R1109">
        <f>IF(UPPER(TRIM(Table2[[#This Row],[Status_Clean]]))="CONVERTED",1,0)</f>
        <v>0</v>
      </c>
      <c r="S1109">
        <f>IF(ISNUMBER(MATCH(UPPER(TRIM(Table2[[#This Row],[Status_Clean]])),{"CONTACTED","QUALIFIED","CONVERTED"},0)),1,0)</f>
        <v>0</v>
      </c>
      <c r="T1109" cm="1">
        <f t="array" ref="T1109">_xlfn.SWITCH(UPPER(TRIM(Table2[[#This Row],[Status_Clean]])),"NEW",1,"CONTACTED",2,"QUALIFIED",3,"CONVERTED",4,"LOST",5,99)</f>
        <v>5</v>
      </c>
      <c r="U1109" t="str" cm="1">
        <f t="array" ref="U1109">_xlfn.LET(_xlpm.x,IFERROR(VALUE(Table2[[#This Row],[Response_Time_Hours]]),""),IF(_xlpm.x="","CHECK",_xlfn.IFS(_xlpm.x&lt;=1,"Immediate",_xlpm.x&lt;=6,"Fast",_xlpm.x&lt;=24,"Moderate",_xlpm.x&gt;24,"Delayed")))</f>
        <v>Moderate</v>
      </c>
      <c r="V1109">
        <f>FLOOR(tbl_CleanLeads[[#This Row],[Response_Time_Hours]],6)</f>
        <v>18</v>
      </c>
      <c r="W1109" t="str" cm="1">
        <f t="array" ref="W1109">IF(Table2[[#This Row],[Interaction_Count_Final]]="","N/A",_xlfn.IFS(Table2[[#This Row],[Interaction_Count_Final]]&lt;=2,"Low",Table2[[#This Row],[Interaction_Count_Final]]&lt;=5,"Medium",Table2[[#This Row],[Interaction_Count_Final]]&gt;=6,"High",TRUE,"CHECK"))</f>
        <v>High</v>
      </c>
      <c r="X1109" t="b">
        <f t="shared" si="17"/>
        <v>1</v>
      </c>
      <c r="Y1109" t="b">
        <f>tbl_CleanLeads[[#This Row],[Response_Time_Hours]]&gt;24</f>
        <v>0</v>
      </c>
      <c r="Z1109" s="13" t="b">
        <f>tbl_CleanLeads[[#This Row],[Response_Time_Hours]]&gt;72</f>
        <v>0</v>
      </c>
      <c r="AA1109" s="13" t="b">
        <f>tbl_CleanLeads[[#This Row],[Status_Clean]]="Converted"</f>
        <v>0</v>
      </c>
    </row>
    <row r="1110" spans="1:27">
      <c r="A1110" t="s">
        <v>70</v>
      </c>
      <c r="B1110" t="s">
        <v>3369</v>
      </c>
      <c r="C1110" t="s">
        <v>3370</v>
      </c>
      <c r="D1110" t="s">
        <v>7280</v>
      </c>
      <c r="E1110" t="s">
        <v>447</v>
      </c>
      <c r="F1110" t="s">
        <v>250</v>
      </c>
      <c r="G1110" s="1">
        <v>45213</v>
      </c>
      <c r="H1110" s="8">
        <f>MONTH(tbl_CleanLeads[[#This Row],[Lead_Date_Final]])</f>
        <v>10</v>
      </c>
      <c r="I1110" t="s">
        <v>7270</v>
      </c>
      <c r="J1110" t="s">
        <v>7263</v>
      </c>
      <c r="K1110" t="s">
        <v>7264</v>
      </c>
      <c r="L1110">
        <f>WEEKDAY(tbl_CleanLeads[[#This Row],[Lead_Date_Final]],2)</f>
        <v>6</v>
      </c>
      <c r="M1110" t="s">
        <v>7278</v>
      </c>
      <c r="N1110">
        <v>10.6</v>
      </c>
      <c r="O1110" s="7">
        <v>4289.47</v>
      </c>
      <c r="P1110" t="s">
        <v>232</v>
      </c>
      <c r="Q1110" t="s">
        <v>7273</v>
      </c>
      <c r="R1110">
        <f>IF(UPPER(TRIM(Table2[[#This Row],[Status_Clean]]))="CONVERTED",1,0)</f>
        <v>1</v>
      </c>
      <c r="S1110">
        <f>IF(ISNUMBER(MATCH(UPPER(TRIM(Table2[[#This Row],[Status_Clean]])),{"CONTACTED","QUALIFIED","CONVERTED"},0)),1,0)</f>
        <v>1</v>
      </c>
      <c r="T1110" cm="1">
        <f t="array" ref="T1110">_xlfn.SWITCH(UPPER(TRIM(Table2[[#This Row],[Status_Clean]])),"NEW",1,"CONTACTED",2,"QUALIFIED",3,"CONVERTED",4,"LOST",5,99)</f>
        <v>4</v>
      </c>
      <c r="U1110" t="str" cm="1">
        <f t="array" ref="U1110">_xlfn.LET(_xlpm.x,IFERROR(VALUE(Table2[[#This Row],[Response_Time_Hours]]),""),IF(_xlpm.x="","CHECK",_xlfn.IFS(_xlpm.x&lt;=1,"Immediate",_xlpm.x&lt;=6,"Fast",_xlpm.x&lt;=24,"Moderate",_xlpm.x&gt;24,"Delayed")))</f>
        <v>Moderate</v>
      </c>
      <c r="V1110">
        <f>FLOOR(tbl_CleanLeads[[#This Row],[Response_Time_Hours]],6)</f>
        <v>6</v>
      </c>
      <c r="W1110" t="str" cm="1">
        <f t="array" ref="W1110">IF(Table2[[#This Row],[Interaction_Count_Final]]="","N/A",_xlfn.IFS(Table2[[#This Row],[Interaction_Count_Final]]&lt;=2,"Low",Table2[[#This Row],[Interaction_Count_Final]]&lt;=5,"Medium",Table2[[#This Row],[Interaction_Count_Final]]&gt;=6,"High",TRUE,"CHECK"))</f>
        <v>High</v>
      </c>
      <c r="X1110" t="b">
        <f t="shared" si="17"/>
        <v>1</v>
      </c>
      <c r="Y1110" t="b">
        <f>tbl_CleanLeads[[#This Row],[Response_Time_Hours]]&gt;24</f>
        <v>0</v>
      </c>
      <c r="Z1110" s="13" t="b">
        <f>tbl_CleanLeads[[#This Row],[Response_Time_Hours]]&gt;72</f>
        <v>0</v>
      </c>
      <c r="AA1110" s="13" t="b">
        <f>tbl_CleanLeads[[#This Row],[Status_Clean]]="Converted"</f>
        <v>1</v>
      </c>
    </row>
    <row r="1111" spans="1:27">
      <c r="A1111" t="s">
        <v>63</v>
      </c>
      <c r="B1111" t="s">
        <v>3373</v>
      </c>
      <c r="C1111" t="s">
        <v>3374</v>
      </c>
      <c r="D1111" t="s">
        <v>7280</v>
      </c>
      <c r="E1111" t="s">
        <v>254</v>
      </c>
      <c r="F1111" t="s">
        <v>125</v>
      </c>
      <c r="G1111" s="1">
        <v>45470</v>
      </c>
      <c r="H1111" s="8">
        <f>MONTH(tbl_CleanLeads[[#This Row],[Lead_Date_Final]])</f>
        <v>6</v>
      </c>
      <c r="I1111" t="s">
        <v>7276</v>
      </c>
      <c r="J1111" t="s">
        <v>7271</v>
      </c>
      <c r="K1111" t="s">
        <v>7277</v>
      </c>
      <c r="L1111">
        <f>WEEKDAY(tbl_CleanLeads[[#This Row],[Lead_Date_Final]],2)</f>
        <v>4</v>
      </c>
      <c r="M1111" t="s">
        <v>7285</v>
      </c>
      <c r="N1111">
        <v>61.3</v>
      </c>
      <c r="O1111" s="7">
        <v>1936.46</v>
      </c>
      <c r="P1111">
        <v>42</v>
      </c>
      <c r="Q1111" t="s">
        <v>7289</v>
      </c>
      <c r="R1111">
        <f>IF(UPPER(TRIM(Table2[[#This Row],[Status_Clean]]))="CONVERTED",1,0)</f>
        <v>0</v>
      </c>
      <c r="S1111">
        <f>IF(ISNUMBER(MATCH(UPPER(TRIM(Table2[[#This Row],[Status_Clean]])),{"CONTACTED","QUALIFIED","CONVERTED"},0)),1,0)</f>
        <v>1</v>
      </c>
      <c r="T1111" cm="1">
        <f t="array" ref="T1111">_xlfn.SWITCH(UPPER(TRIM(Table2[[#This Row],[Status_Clean]])),"NEW",1,"CONTACTED",2,"QUALIFIED",3,"CONVERTED",4,"LOST",5,99)</f>
        <v>2</v>
      </c>
      <c r="U1111" t="str" cm="1">
        <f t="array" ref="U1111">_xlfn.LET(_xlpm.x,IFERROR(VALUE(Table2[[#This Row],[Response_Time_Hours]]),""),IF(_xlpm.x="","CHECK",_xlfn.IFS(_xlpm.x&lt;=1,"Immediate",_xlpm.x&lt;=6,"Fast",_xlpm.x&lt;=24,"Moderate",_xlpm.x&gt;24,"Delayed")))</f>
        <v>Delayed</v>
      </c>
      <c r="V1111">
        <f>FLOOR(tbl_CleanLeads[[#This Row],[Response_Time_Hours]],6)</f>
        <v>60</v>
      </c>
      <c r="W1111" t="str" cm="1">
        <f t="array" ref="W1111">IF(Table2[[#This Row],[Interaction_Count_Final]]="","N/A",_xlfn.IFS(Table2[[#This Row],[Interaction_Count_Final]]&lt;=2,"Low",Table2[[#This Row],[Interaction_Count_Final]]&lt;=5,"Medium",Table2[[#This Row],[Interaction_Count_Final]]&gt;=6,"High",TRUE,"CHECK"))</f>
        <v>High</v>
      </c>
      <c r="X1111" t="b">
        <f t="shared" si="17"/>
        <v>1</v>
      </c>
      <c r="Y1111" t="b">
        <f>tbl_CleanLeads[[#This Row],[Response_Time_Hours]]&gt;24</f>
        <v>1</v>
      </c>
      <c r="Z1111" s="13" t="b">
        <f>tbl_CleanLeads[[#This Row],[Response_Time_Hours]]&gt;72</f>
        <v>0</v>
      </c>
      <c r="AA1111" s="13" t="b">
        <f>tbl_CleanLeads[[#This Row],[Status_Clean]]="Converted"</f>
        <v>0</v>
      </c>
    </row>
    <row r="1112" spans="1:27">
      <c r="A1112" t="s">
        <v>70</v>
      </c>
      <c r="B1112" t="s">
        <v>3375</v>
      </c>
      <c r="C1112" t="s">
        <v>3376</v>
      </c>
      <c r="D1112" t="s">
        <v>7274</v>
      </c>
      <c r="E1112" t="s">
        <v>311</v>
      </c>
      <c r="F1112" t="s">
        <v>173</v>
      </c>
      <c r="G1112" s="1">
        <v>45158</v>
      </c>
      <c r="H1112" s="8">
        <f>MONTH(tbl_CleanLeads[[#This Row],[Lead_Date_Final]])</f>
        <v>8</v>
      </c>
      <c r="I1112" t="s">
        <v>7310</v>
      </c>
      <c r="J1112" t="s">
        <v>7263</v>
      </c>
      <c r="K1112" t="s">
        <v>7288</v>
      </c>
      <c r="L1112">
        <f>WEEKDAY(tbl_CleanLeads[[#This Row],[Lead_Date_Final]],2)</f>
        <v>7</v>
      </c>
      <c r="M1112" t="s">
        <v>7293</v>
      </c>
      <c r="N1112">
        <v>66</v>
      </c>
      <c r="O1112" s="7">
        <v>4191.2299999999996</v>
      </c>
      <c r="P1112">
        <v>27</v>
      </c>
      <c r="Q1112" t="s">
        <v>7273</v>
      </c>
      <c r="R1112">
        <f>IF(UPPER(TRIM(Table2[[#This Row],[Status_Clean]]))="CONVERTED",1,0)</f>
        <v>0</v>
      </c>
      <c r="S1112">
        <f>IF(ISNUMBER(MATCH(UPPER(TRIM(Table2[[#This Row],[Status_Clean]])),{"CONTACTED","QUALIFIED","CONVERTED"},0)),1,0)</f>
        <v>0</v>
      </c>
      <c r="T1112" cm="1">
        <f t="array" ref="T1112">_xlfn.SWITCH(UPPER(TRIM(Table2[[#This Row],[Status_Clean]])),"NEW",1,"CONTACTED",2,"QUALIFIED",3,"CONVERTED",4,"LOST",5,99)</f>
        <v>5</v>
      </c>
      <c r="U1112" t="str" cm="1">
        <f t="array" ref="U1112">_xlfn.LET(_xlpm.x,IFERROR(VALUE(Table2[[#This Row],[Response_Time_Hours]]),""),IF(_xlpm.x="","CHECK",_xlfn.IFS(_xlpm.x&lt;=1,"Immediate",_xlpm.x&lt;=6,"Fast",_xlpm.x&lt;=24,"Moderate",_xlpm.x&gt;24,"Delayed")))</f>
        <v>Delayed</v>
      </c>
      <c r="V1112">
        <f>FLOOR(tbl_CleanLeads[[#This Row],[Response_Time_Hours]],6)</f>
        <v>66</v>
      </c>
      <c r="W1112" t="str" cm="1">
        <f t="array" ref="W1112">IF(Table2[[#This Row],[Interaction_Count_Final]]="","N/A",_xlfn.IFS(Table2[[#This Row],[Interaction_Count_Final]]&lt;=2,"Low",Table2[[#This Row],[Interaction_Count_Final]]&lt;=5,"Medium",Table2[[#This Row],[Interaction_Count_Final]]&gt;=6,"High",TRUE,"CHECK"))</f>
        <v>High</v>
      </c>
      <c r="X1112" t="b">
        <f t="shared" si="17"/>
        <v>1</v>
      </c>
      <c r="Y1112" t="b">
        <f>tbl_CleanLeads[[#This Row],[Response_Time_Hours]]&gt;24</f>
        <v>1</v>
      </c>
      <c r="Z1112" s="13" t="b">
        <f>tbl_CleanLeads[[#This Row],[Response_Time_Hours]]&gt;72</f>
        <v>0</v>
      </c>
      <c r="AA1112" s="13" t="b">
        <f>tbl_CleanLeads[[#This Row],[Status_Clean]]="Converted"</f>
        <v>0</v>
      </c>
    </row>
    <row r="1113" spans="1:27">
      <c r="A1113" t="s">
        <v>63</v>
      </c>
      <c r="B1113" t="s">
        <v>3377</v>
      </c>
      <c r="C1113" t="s">
        <v>3378</v>
      </c>
      <c r="D1113" t="s">
        <v>7303</v>
      </c>
      <c r="E1113" t="s">
        <v>363</v>
      </c>
      <c r="F1113" t="s">
        <v>71</v>
      </c>
      <c r="G1113" s="1">
        <v>44950</v>
      </c>
      <c r="H1113" s="8">
        <f>MONTH(tbl_CleanLeads[[#This Row],[Lead_Date_Final]])</f>
        <v>1</v>
      </c>
      <c r="I1113" t="s">
        <v>7317</v>
      </c>
      <c r="J1113" t="s">
        <v>7263</v>
      </c>
      <c r="K1113" t="s">
        <v>7284</v>
      </c>
      <c r="L1113">
        <f>WEEKDAY(tbl_CleanLeads[[#This Row],[Lead_Date_Final]],2)</f>
        <v>2</v>
      </c>
      <c r="M1113" t="s">
        <v>7265</v>
      </c>
      <c r="N1113">
        <v>57</v>
      </c>
      <c r="O1113" s="7">
        <v>2619.23</v>
      </c>
      <c r="P1113">
        <v>12</v>
      </c>
      <c r="Q1113" t="s">
        <v>7266</v>
      </c>
      <c r="R1113">
        <f>IF(UPPER(TRIM(Table2[[#This Row],[Status_Clean]]))="CONVERTED",1,0)</f>
        <v>0</v>
      </c>
      <c r="S1113">
        <f>IF(ISNUMBER(MATCH(UPPER(TRIM(Table2[[#This Row],[Status_Clean]])),{"CONTACTED","QUALIFIED","CONVERTED"},0)),1,0)</f>
        <v>1</v>
      </c>
      <c r="T1113" cm="1">
        <f t="array" ref="T1113">_xlfn.SWITCH(UPPER(TRIM(Table2[[#This Row],[Status_Clean]])),"NEW",1,"CONTACTED",2,"QUALIFIED",3,"CONVERTED",4,"LOST",5,99)</f>
        <v>3</v>
      </c>
      <c r="U1113" t="str" cm="1">
        <f t="array" ref="U1113">_xlfn.LET(_xlpm.x,IFERROR(VALUE(Table2[[#This Row],[Response_Time_Hours]]),""),IF(_xlpm.x="","CHECK",_xlfn.IFS(_xlpm.x&lt;=1,"Immediate",_xlpm.x&lt;=6,"Fast",_xlpm.x&lt;=24,"Moderate",_xlpm.x&gt;24,"Delayed")))</f>
        <v>Delayed</v>
      </c>
      <c r="V1113">
        <f>FLOOR(tbl_CleanLeads[[#This Row],[Response_Time_Hours]],6)</f>
        <v>54</v>
      </c>
      <c r="W1113" t="str" cm="1">
        <f t="array" ref="W1113">IF(Table2[[#This Row],[Interaction_Count_Final]]="","N/A",_xlfn.IFS(Table2[[#This Row],[Interaction_Count_Final]]&lt;=2,"Low",Table2[[#This Row],[Interaction_Count_Final]]&lt;=5,"Medium",Table2[[#This Row],[Interaction_Count_Final]]&gt;=6,"High",TRUE,"CHECK"))</f>
        <v>High</v>
      </c>
      <c r="X1113" t="b">
        <f t="shared" si="17"/>
        <v>1</v>
      </c>
      <c r="Y1113" t="b">
        <f>tbl_CleanLeads[[#This Row],[Response_Time_Hours]]&gt;24</f>
        <v>1</v>
      </c>
      <c r="Z1113" s="13" t="b">
        <f>tbl_CleanLeads[[#This Row],[Response_Time_Hours]]&gt;72</f>
        <v>0</v>
      </c>
      <c r="AA1113" s="13" t="b">
        <f>tbl_CleanLeads[[#This Row],[Status_Clean]]="Converted"</f>
        <v>0</v>
      </c>
    </row>
    <row r="1114" spans="1:27">
      <c r="A1114" t="s">
        <v>90</v>
      </c>
      <c r="B1114" t="s">
        <v>3379</v>
      </c>
      <c r="C1114" t="s">
        <v>3380</v>
      </c>
      <c r="D1114" t="s">
        <v>7274</v>
      </c>
      <c r="E1114" t="s">
        <v>254</v>
      </c>
      <c r="F1114" t="s">
        <v>193</v>
      </c>
      <c r="G1114" s="1">
        <v>44955</v>
      </c>
      <c r="H1114" s="8">
        <f>MONTH(tbl_CleanLeads[[#This Row],[Lead_Date_Final]])</f>
        <v>1</v>
      </c>
      <c r="I1114" t="s">
        <v>7317</v>
      </c>
      <c r="J1114" t="s">
        <v>7263</v>
      </c>
      <c r="K1114" t="s">
        <v>7284</v>
      </c>
      <c r="L1114">
        <f>WEEKDAY(tbl_CleanLeads[[#This Row],[Lead_Date_Final]],2)</f>
        <v>7</v>
      </c>
      <c r="M1114" t="s">
        <v>7293</v>
      </c>
      <c r="N1114">
        <v>69.599999999999994</v>
      </c>
      <c r="O1114" s="7">
        <v>4835.93</v>
      </c>
      <c r="P1114">
        <v>12</v>
      </c>
      <c r="Q1114" t="s">
        <v>7273</v>
      </c>
      <c r="R1114">
        <f>IF(UPPER(TRIM(Table2[[#This Row],[Status_Clean]]))="CONVERTED",1,0)</f>
        <v>0</v>
      </c>
      <c r="S1114">
        <f>IF(ISNUMBER(MATCH(UPPER(TRIM(Table2[[#This Row],[Status_Clean]])),{"CONTACTED","QUALIFIED","CONVERTED"},0)),1,0)</f>
        <v>0</v>
      </c>
      <c r="T1114" cm="1">
        <f t="array" ref="T1114">_xlfn.SWITCH(UPPER(TRIM(Table2[[#This Row],[Status_Clean]])),"NEW",1,"CONTACTED",2,"QUALIFIED",3,"CONVERTED",4,"LOST",5,99)</f>
        <v>1</v>
      </c>
      <c r="U1114" t="str" cm="1">
        <f t="array" ref="U1114">_xlfn.LET(_xlpm.x,IFERROR(VALUE(Table2[[#This Row],[Response_Time_Hours]]),""),IF(_xlpm.x="","CHECK",_xlfn.IFS(_xlpm.x&lt;=1,"Immediate",_xlpm.x&lt;=6,"Fast",_xlpm.x&lt;=24,"Moderate",_xlpm.x&gt;24,"Delayed")))</f>
        <v>Delayed</v>
      </c>
      <c r="V1114">
        <f>FLOOR(tbl_CleanLeads[[#This Row],[Response_Time_Hours]],6)</f>
        <v>66</v>
      </c>
      <c r="W1114" t="str" cm="1">
        <f t="array" ref="W1114">IF(Table2[[#This Row],[Interaction_Count_Final]]="","N/A",_xlfn.IFS(Table2[[#This Row],[Interaction_Count_Final]]&lt;=2,"Low",Table2[[#This Row],[Interaction_Count_Final]]&lt;=5,"Medium",Table2[[#This Row],[Interaction_Count_Final]]&gt;=6,"High",TRUE,"CHECK"))</f>
        <v>High</v>
      </c>
      <c r="X1114" t="b">
        <f t="shared" si="17"/>
        <v>1</v>
      </c>
      <c r="Y1114" t="b">
        <f>tbl_CleanLeads[[#This Row],[Response_Time_Hours]]&gt;24</f>
        <v>1</v>
      </c>
      <c r="Z1114" s="13" t="b">
        <f>tbl_CleanLeads[[#This Row],[Response_Time_Hours]]&gt;72</f>
        <v>0</v>
      </c>
      <c r="AA1114" s="13" t="b">
        <f>tbl_CleanLeads[[#This Row],[Status_Clean]]="Converted"</f>
        <v>0</v>
      </c>
    </row>
    <row r="1115" spans="1:27">
      <c r="A1115" t="s">
        <v>90</v>
      </c>
      <c r="B1115" t="s">
        <v>3381</v>
      </c>
      <c r="C1115" t="s">
        <v>3382</v>
      </c>
      <c r="D1115" t="s">
        <v>7303</v>
      </c>
      <c r="E1115" t="s">
        <v>473</v>
      </c>
      <c r="F1115" t="s">
        <v>71</v>
      </c>
      <c r="G1115" s="1">
        <v>45611</v>
      </c>
      <c r="H1115" s="8">
        <f>MONTH(tbl_CleanLeads[[#This Row],[Lead_Date_Final]])</f>
        <v>11</v>
      </c>
      <c r="I1115" t="s">
        <v>7300</v>
      </c>
      <c r="J1115" t="s">
        <v>7271</v>
      </c>
      <c r="K1115" t="s">
        <v>7264</v>
      </c>
      <c r="L1115">
        <f>WEEKDAY(tbl_CleanLeads[[#This Row],[Lead_Date_Final]],2)</f>
        <v>5</v>
      </c>
      <c r="M1115" t="s">
        <v>7312</v>
      </c>
      <c r="N1115">
        <v>33.1</v>
      </c>
      <c r="O1115" s="7">
        <v>2494.5700000000002</v>
      </c>
      <c r="P1115">
        <v>2</v>
      </c>
      <c r="Q1115" t="s">
        <v>7266</v>
      </c>
      <c r="R1115">
        <f>IF(UPPER(TRIM(Table2[[#This Row],[Status_Clean]]))="CONVERTED",1,0)</f>
        <v>0</v>
      </c>
      <c r="S1115">
        <f>IF(ISNUMBER(MATCH(UPPER(TRIM(Table2[[#This Row],[Status_Clean]])),{"CONTACTED","QUALIFIED","CONVERTED"},0)),1,0)</f>
        <v>1</v>
      </c>
      <c r="T1115" cm="1">
        <f t="array" ref="T1115">_xlfn.SWITCH(UPPER(TRIM(Table2[[#This Row],[Status_Clean]])),"NEW",1,"CONTACTED",2,"QUALIFIED",3,"CONVERTED",4,"LOST",5,99)</f>
        <v>3</v>
      </c>
      <c r="U1115" t="str" cm="1">
        <f t="array" ref="U1115">_xlfn.LET(_xlpm.x,IFERROR(VALUE(Table2[[#This Row],[Response_Time_Hours]]),""),IF(_xlpm.x="","CHECK",_xlfn.IFS(_xlpm.x&lt;=1,"Immediate",_xlpm.x&lt;=6,"Fast",_xlpm.x&lt;=24,"Moderate",_xlpm.x&gt;24,"Delayed")))</f>
        <v>Delayed</v>
      </c>
      <c r="V1115">
        <f>FLOOR(tbl_CleanLeads[[#This Row],[Response_Time_Hours]],6)</f>
        <v>30</v>
      </c>
      <c r="W1115" t="str" cm="1">
        <f t="array" ref="W1115">IF(Table2[[#This Row],[Interaction_Count_Final]]="","N/A",_xlfn.IFS(Table2[[#This Row],[Interaction_Count_Final]]&lt;=2,"Low",Table2[[#This Row],[Interaction_Count_Final]]&lt;=5,"Medium",Table2[[#This Row],[Interaction_Count_Final]]&gt;=6,"High",TRUE,"CHECK"))</f>
        <v>Low</v>
      </c>
      <c r="X1115" t="b">
        <f t="shared" si="17"/>
        <v>1</v>
      </c>
      <c r="Y1115" t="b">
        <f>tbl_CleanLeads[[#This Row],[Response_Time_Hours]]&gt;24</f>
        <v>1</v>
      </c>
      <c r="Z1115" s="13" t="b">
        <f>tbl_CleanLeads[[#This Row],[Response_Time_Hours]]&gt;72</f>
        <v>0</v>
      </c>
      <c r="AA1115" s="13" t="b">
        <f>tbl_CleanLeads[[#This Row],[Status_Clean]]="Converted"</f>
        <v>0</v>
      </c>
    </row>
    <row r="1116" spans="1:27">
      <c r="A1116" t="s">
        <v>70</v>
      </c>
      <c r="B1116" t="s">
        <v>3385</v>
      </c>
      <c r="C1116" t="s">
        <v>3386</v>
      </c>
      <c r="D1116" t="s">
        <v>7303</v>
      </c>
      <c r="E1116" t="s">
        <v>311</v>
      </c>
      <c r="F1116" t="s">
        <v>71</v>
      </c>
      <c r="G1116" s="1">
        <v>45210</v>
      </c>
      <c r="H1116" s="8">
        <f>MONTH(tbl_CleanLeads[[#This Row],[Lead_Date_Final]])</f>
        <v>10</v>
      </c>
      <c r="I1116" t="s">
        <v>7270</v>
      </c>
      <c r="J1116" t="s">
        <v>7263</v>
      </c>
      <c r="K1116" t="s">
        <v>7264</v>
      </c>
      <c r="L1116">
        <f>WEEKDAY(tbl_CleanLeads[[#This Row],[Lead_Date_Final]],2)</f>
        <v>3</v>
      </c>
      <c r="M1116" t="s">
        <v>7272</v>
      </c>
      <c r="N1116">
        <v>52.6</v>
      </c>
      <c r="O1116" s="7">
        <v>2434.4</v>
      </c>
      <c r="P1116">
        <v>14</v>
      </c>
      <c r="Q1116" t="s">
        <v>7266</v>
      </c>
      <c r="R1116">
        <f>IF(UPPER(TRIM(Table2[[#This Row],[Status_Clean]]))="CONVERTED",1,0)</f>
        <v>0</v>
      </c>
      <c r="S1116">
        <f>IF(ISNUMBER(MATCH(UPPER(TRIM(Table2[[#This Row],[Status_Clean]])),{"CONTACTED","QUALIFIED","CONVERTED"},0)),1,0)</f>
        <v>1</v>
      </c>
      <c r="T1116" cm="1">
        <f t="array" ref="T1116">_xlfn.SWITCH(UPPER(TRIM(Table2[[#This Row],[Status_Clean]])),"NEW",1,"CONTACTED",2,"QUALIFIED",3,"CONVERTED",4,"LOST",5,99)</f>
        <v>3</v>
      </c>
      <c r="U1116" t="str" cm="1">
        <f t="array" ref="U1116">_xlfn.LET(_xlpm.x,IFERROR(VALUE(Table2[[#This Row],[Response_Time_Hours]]),""),IF(_xlpm.x="","CHECK",_xlfn.IFS(_xlpm.x&lt;=1,"Immediate",_xlpm.x&lt;=6,"Fast",_xlpm.x&lt;=24,"Moderate",_xlpm.x&gt;24,"Delayed")))</f>
        <v>Delayed</v>
      </c>
      <c r="V1116">
        <f>FLOOR(tbl_CleanLeads[[#This Row],[Response_Time_Hours]],6)</f>
        <v>48</v>
      </c>
      <c r="W1116" t="str" cm="1">
        <f t="array" ref="W1116">IF(Table2[[#This Row],[Interaction_Count_Final]]="","N/A",_xlfn.IFS(Table2[[#This Row],[Interaction_Count_Final]]&lt;=2,"Low",Table2[[#This Row],[Interaction_Count_Final]]&lt;=5,"Medium",Table2[[#This Row],[Interaction_Count_Final]]&gt;=6,"High",TRUE,"CHECK"))</f>
        <v>High</v>
      </c>
      <c r="X1116" t="b">
        <f t="shared" si="17"/>
        <v>1</v>
      </c>
      <c r="Y1116" t="b">
        <f>tbl_CleanLeads[[#This Row],[Response_Time_Hours]]&gt;24</f>
        <v>1</v>
      </c>
      <c r="Z1116" s="13" t="b">
        <f>tbl_CleanLeads[[#This Row],[Response_Time_Hours]]&gt;72</f>
        <v>0</v>
      </c>
      <c r="AA1116" s="13" t="b">
        <f>tbl_CleanLeads[[#This Row],[Status_Clean]]="Converted"</f>
        <v>0</v>
      </c>
    </row>
    <row r="1117" spans="1:27">
      <c r="A1117" t="s">
        <v>90</v>
      </c>
      <c r="B1117" t="s">
        <v>3388</v>
      </c>
      <c r="C1117" t="s">
        <v>3389</v>
      </c>
      <c r="D1117" t="s">
        <v>7303</v>
      </c>
      <c r="E1117" t="s">
        <v>363</v>
      </c>
      <c r="F1117" t="s">
        <v>250</v>
      </c>
      <c r="G1117" s="1">
        <v>45049</v>
      </c>
      <c r="H1117" s="8">
        <f>MONTH(tbl_CleanLeads[[#This Row],[Lead_Date_Final]])</f>
        <v>5</v>
      </c>
      <c r="I1117" t="s">
        <v>7314</v>
      </c>
      <c r="J1117" t="s">
        <v>7263</v>
      </c>
      <c r="K1117" t="s">
        <v>7277</v>
      </c>
      <c r="L1117">
        <f>WEEKDAY(tbl_CleanLeads[[#This Row],[Lead_Date_Final]],2)</f>
        <v>3</v>
      </c>
      <c r="M1117" t="s">
        <v>7272</v>
      </c>
      <c r="N1117">
        <v>40.799999999999997</v>
      </c>
      <c r="O1117" s="7">
        <v>1871.87</v>
      </c>
      <c r="P1117">
        <v>2</v>
      </c>
      <c r="Q1117" t="s">
        <v>7289</v>
      </c>
      <c r="R1117">
        <f>IF(UPPER(TRIM(Table2[[#This Row],[Status_Clean]]))="CONVERTED",1,0)</f>
        <v>1</v>
      </c>
      <c r="S1117">
        <f>IF(ISNUMBER(MATCH(UPPER(TRIM(Table2[[#This Row],[Status_Clean]])),{"CONTACTED","QUALIFIED","CONVERTED"},0)),1,0)</f>
        <v>1</v>
      </c>
      <c r="T1117" cm="1">
        <f t="array" ref="T1117">_xlfn.SWITCH(UPPER(TRIM(Table2[[#This Row],[Status_Clean]])),"NEW",1,"CONTACTED",2,"QUALIFIED",3,"CONVERTED",4,"LOST",5,99)</f>
        <v>4</v>
      </c>
      <c r="U1117" t="str" cm="1">
        <f t="array" ref="U1117">_xlfn.LET(_xlpm.x,IFERROR(VALUE(Table2[[#This Row],[Response_Time_Hours]]),""),IF(_xlpm.x="","CHECK",_xlfn.IFS(_xlpm.x&lt;=1,"Immediate",_xlpm.x&lt;=6,"Fast",_xlpm.x&lt;=24,"Moderate",_xlpm.x&gt;24,"Delayed")))</f>
        <v>Delayed</v>
      </c>
      <c r="V1117">
        <f>FLOOR(tbl_CleanLeads[[#This Row],[Response_Time_Hours]],6)</f>
        <v>36</v>
      </c>
      <c r="W1117" t="str" cm="1">
        <f t="array" ref="W1117">IF(Table2[[#This Row],[Interaction_Count_Final]]="","N/A",_xlfn.IFS(Table2[[#This Row],[Interaction_Count_Final]]&lt;=2,"Low",Table2[[#This Row],[Interaction_Count_Final]]&lt;=5,"Medium",Table2[[#This Row],[Interaction_Count_Final]]&gt;=6,"High",TRUE,"CHECK"))</f>
        <v>Low</v>
      </c>
      <c r="X1117" t="b">
        <f t="shared" si="17"/>
        <v>1</v>
      </c>
      <c r="Y1117" t="b">
        <f>tbl_CleanLeads[[#This Row],[Response_Time_Hours]]&gt;24</f>
        <v>1</v>
      </c>
      <c r="Z1117" s="13" t="b">
        <f>tbl_CleanLeads[[#This Row],[Response_Time_Hours]]&gt;72</f>
        <v>0</v>
      </c>
      <c r="AA1117" s="13" t="b">
        <f>tbl_CleanLeads[[#This Row],[Status_Clean]]="Converted"</f>
        <v>1</v>
      </c>
    </row>
    <row r="1118" spans="1:27">
      <c r="A1118" t="s">
        <v>102</v>
      </c>
      <c r="B1118" t="s">
        <v>3390</v>
      </c>
      <c r="C1118" t="s">
        <v>3391</v>
      </c>
      <c r="D1118" t="s">
        <v>7303</v>
      </c>
      <c r="E1118" t="s">
        <v>222</v>
      </c>
      <c r="F1118" t="s">
        <v>193</v>
      </c>
      <c r="G1118" s="1">
        <v>45418</v>
      </c>
      <c r="H1118" s="8">
        <f>MONTH(tbl_CleanLeads[[#This Row],[Lead_Date_Final]])</f>
        <v>5</v>
      </c>
      <c r="I1118" t="s">
        <v>7314</v>
      </c>
      <c r="J1118" t="s">
        <v>7271</v>
      </c>
      <c r="K1118" t="s">
        <v>7277</v>
      </c>
      <c r="L1118">
        <f>WEEKDAY(tbl_CleanLeads[[#This Row],[Lead_Date_Final]],2)</f>
        <v>1</v>
      </c>
      <c r="M1118" t="s">
        <v>7298</v>
      </c>
      <c r="N1118">
        <v>58.1</v>
      </c>
      <c r="O1118" s="7">
        <v>4966.58</v>
      </c>
      <c r="P1118">
        <v>12</v>
      </c>
      <c r="Q1118" t="s">
        <v>7273</v>
      </c>
      <c r="R1118">
        <f>IF(UPPER(TRIM(Table2[[#This Row],[Status_Clean]]))="CONVERTED",1,0)</f>
        <v>0</v>
      </c>
      <c r="S1118">
        <f>IF(ISNUMBER(MATCH(UPPER(TRIM(Table2[[#This Row],[Status_Clean]])),{"CONTACTED","QUALIFIED","CONVERTED"},0)),1,0)</f>
        <v>0</v>
      </c>
      <c r="T1118" cm="1">
        <f t="array" ref="T1118">_xlfn.SWITCH(UPPER(TRIM(Table2[[#This Row],[Status_Clean]])),"NEW",1,"CONTACTED",2,"QUALIFIED",3,"CONVERTED",4,"LOST",5,99)</f>
        <v>1</v>
      </c>
      <c r="U1118" t="str" cm="1">
        <f t="array" ref="U1118">_xlfn.LET(_xlpm.x,IFERROR(VALUE(Table2[[#This Row],[Response_Time_Hours]]),""),IF(_xlpm.x="","CHECK",_xlfn.IFS(_xlpm.x&lt;=1,"Immediate",_xlpm.x&lt;=6,"Fast",_xlpm.x&lt;=24,"Moderate",_xlpm.x&gt;24,"Delayed")))</f>
        <v>Delayed</v>
      </c>
      <c r="V1118">
        <f>FLOOR(tbl_CleanLeads[[#This Row],[Response_Time_Hours]],6)</f>
        <v>54</v>
      </c>
      <c r="W1118" t="str" cm="1">
        <f t="array" ref="W1118">IF(Table2[[#This Row],[Interaction_Count_Final]]="","N/A",_xlfn.IFS(Table2[[#This Row],[Interaction_Count_Final]]&lt;=2,"Low",Table2[[#This Row],[Interaction_Count_Final]]&lt;=5,"Medium",Table2[[#This Row],[Interaction_Count_Final]]&gt;=6,"High",TRUE,"CHECK"))</f>
        <v>High</v>
      </c>
      <c r="X1118" t="b">
        <f t="shared" si="17"/>
        <v>1</v>
      </c>
      <c r="Y1118" t="b">
        <f>tbl_CleanLeads[[#This Row],[Response_Time_Hours]]&gt;24</f>
        <v>1</v>
      </c>
      <c r="Z1118" s="13" t="b">
        <f>tbl_CleanLeads[[#This Row],[Response_Time_Hours]]&gt;72</f>
        <v>0</v>
      </c>
      <c r="AA1118" s="13" t="b">
        <f>tbl_CleanLeads[[#This Row],[Status_Clean]]="Converted"</f>
        <v>0</v>
      </c>
    </row>
    <row r="1119" spans="1:27">
      <c r="A1119" t="s">
        <v>102</v>
      </c>
      <c r="B1119" t="s">
        <v>3392</v>
      </c>
      <c r="C1119" t="s">
        <v>3393</v>
      </c>
      <c r="D1119" t="s">
        <v>7303</v>
      </c>
      <c r="E1119" t="s">
        <v>311</v>
      </c>
      <c r="F1119" t="s">
        <v>193</v>
      </c>
      <c r="G1119" s="1">
        <v>45626</v>
      </c>
      <c r="H1119" s="8">
        <f>MONTH(tbl_CleanLeads[[#This Row],[Lead_Date_Final]])</f>
        <v>11</v>
      </c>
      <c r="I1119" t="s">
        <v>7300</v>
      </c>
      <c r="J1119" t="s">
        <v>7271</v>
      </c>
      <c r="K1119" t="s">
        <v>7264</v>
      </c>
      <c r="L1119">
        <f>WEEKDAY(tbl_CleanLeads[[#This Row],[Lead_Date_Final]],2)</f>
        <v>6</v>
      </c>
      <c r="M1119" t="s">
        <v>7278</v>
      </c>
      <c r="N1119">
        <v>49.8</v>
      </c>
      <c r="O1119" s="7">
        <v>3062.55</v>
      </c>
      <c r="P1119">
        <v>24</v>
      </c>
      <c r="Q1119" t="s">
        <v>7266</v>
      </c>
      <c r="R1119">
        <f>IF(UPPER(TRIM(Table2[[#This Row],[Status_Clean]]))="CONVERTED",1,0)</f>
        <v>0</v>
      </c>
      <c r="S1119">
        <f>IF(ISNUMBER(MATCH(UPPER(TRIM(Table2[[#This Row],[Status_Clean]])),{"CONTACTED","QUALIFIED","CONVERTED"},0)),1,0)</f>
        <v>0</v>
      </c>
      <c r="T1119" cm="1">
        <f t="array" ref="T1119">_xlfn.SWITCH(UPPER(TRIM(Table2[[#This Row],[Status_Clean]])),"NEW",1,"CONTACTED",2,"QUALIFIED",3,"CONVERTED",4,"LOST",5,99)</f>
        <v>1</v>
      </c>
      <c r="U1119" t="str" cm="1">
        <f t="array" ref="U1119">_xlfn.LET(_xlpm.x,IFERROR(VALUE(Table2[[#This Row],[Response_Time_Hours]]),""),IF(_xlpm.x="","CHECK",_xlfn.IFS(_xlpm.x&lt;=1,"Immediate",_xlpm.x&lt;=6,"Fast",_xlpm.x&lt;=24,"Moderate",_xlpm.x&gt;24,"Delayed")))</f>
        <v>Delayed</v>
      </c>
      <c r="V1119">
        <f>FLOOR(tbl_CleanLeads[[#This Row],[Response_Time_Hours]],6)</f>
        <v>48</v>
      </c>
      <c r="W1119" t="str" cm="1">
        <f t="array" ref="W1119">IF(Table2[[#This Row],[Interaction_Count_Final]]="","N/A",_xlfn.IFS(Table2[[#This Row],[Interaction_Count_Final]]&lt;=2,"Low",Table2[[#This Row],[Interaction_Count_Final]]&lt;=5,"Medium",Table2[[#This Row],[Interaction_Count_Final]]&gt;=6,"High",TRUE,"CHECK"))</f>
        <v>High</v>
      </c>
      <c r="X1119" t="b">
        <f t="shared" si="17"/>
        <v>1</v>
      </c>
      <c r="Y1119" t="b">
        <f>tbl_CleanLeads[[#This Row],[Response_Time_Hours]]&gt;24</f>
        <v>1</v>
      </c>
      <c r="Z1119" s="13" t="b">
        <f>tbl_CleanLeads[[#This Row],[Response_Time_Hours]]&gt;72</f>
        <v>0</v>
      </c>
      <c r="AA1119" s="13" t="b">
        <f>tbl_CleanLeads[[#This Row],[Status_Clean]]="Converted"</f>
        <v>0</v>
      </c>
    </row>
    <row r="1120" spans="1:27">
      <c r="A1120" t="s">
        <v>70</v>
      </c>
      <c r="B1120" t="s">
        <v>3395</v>
      </c>
      <c r="C1120" t="s">
        <v>3396</v>
      </c>
      <c r="D1120" t="s">
        <v>7268</v>
      </c>
      <c r="E1120" t="s">
        <v>263</v>
      </c>
      <c r="F1120" t="s">
        <v>71</v>
      </c>
      <c r="G1120" s="1">
        <v>45306</v>
      </c>
      <c r="H1120" s="8">
        <f>MONTH(tbl_CleanLeads[[#This Row],[Lead_Date_Final]])</f>
        <v>1</v>
      </c>
      <c r="I1120" t="s">
        <v>7317</v>
      </c>
      <c r="J1120" t="s">
        <v>7271</v>
      </c>
      <c r="K1120" t="s">
        <v>7284</v>
      </c>
      <c r="L1120">
        <f>WEEKDAY(tbl_CleanLeads[[#This Row],[Lead_Date_Final]],2)</f>
        <v>1</v>
      </c>
      <c r="M1120" t="s">
        <v>7298</v>
      </c>
      <c r="N1120">
        <v>34</v>
      </c>
      <c r="O1120" s="7">
        <v>3005.6</v>
      </c>
      <c r="P1120">
        <v>29</v>
      </c>
      <c r="Q1120" t="s">
        <v>7266</v>
      </c>
      <c r="R1120">
        <f>IF(UPPER(TRIM(Table2[[#This Row],[Status_Clean]]))="CONVERTED",1,0)</f>
        <v>0</v>
      </c>
      <c r="S1120">
        <f>IF(ISNUMBER(MATCH(UPPER(TRIM(Table2[[#This Row],[Status_Clean]])),{"CONTACTED","QUALIFIED","CONVERTED"},0)),1,0)</f>
        <v>1</v>
      </c>
      <c r="T1120" cm="1">
        <f t="array" ref="T1120">_xlfn.SWITCH(UPPER(TRIM(Table2[[#This Row],[Status_Clean]])),"NEW",1,"CONTACTED",2,"QUALIFIED",3,"CONVERTED",4,"LOST",5,99)</f>
        <v>3</v>
      </c>
      <c r="U1120" t="str" cm="1">
        <f t="array" ref="U1120">_xlfn.LET(_xlpm.x,IFERROR(VALUE(Table2[[#This Row],[Response_Time_Hours]]),""),IF(_xlpm.x="","CHECK",_xlfn.IFS(_xlpm.x&lt;=1,"Immediate",_xlpm.x&lt;=6,"Fast",_xlpm.x&lt;=24,"Moderate",_xlpm.x&gt;24,"Delayed")))</f>
        <v>Delayed</v>
      </c>
      <c r="V1120">
        <f>FLOOR(tbl_CleanLeads[[#This Row],[Response_Time_Hours]],6)</f>
        <v>30</v>
      </c>
      <c r="W1120" t="str" cm="1">
        <f t="array" ref="W1120">IF(Table2[[#This Row],[Interaction_Count_Final]]="","N/A",_xlfn.IFS(Table2[[#This Row],[Interaction_Count_Final]]&lt;=2,"Low",Table2[[#This Row],[Interaction_Count_Final]]&lt;=5,"Medium",Table2[[#This Row],[Interaction_Count_Final]]&gt;=6,"High",TRUE,"CHECK"))</f>
        <v>High</v>
      </c>
      <c r="X1120" t="b">
        <f t="shared" si="17"/>
        <v>1</v>
      </c>
      <c r="Y1120" t="b">
        <f>tbl_CleanLeads[[#This Row],[Response_Time_Hours]]&gt;24</f>
        <v>1</v>
      </c>
      <c r="Z1120" s="13" t="b">
        <f>tbl_CleanLeads[[#This Row],[Response_Time_Hours]]&gt;72</f>
        <v>0</v>
      </c>
      <c r="AA1120" s="13" t="b">
        <f>tbl_CleanLeads[[#This Row],[Status_Clean]]="Converted"</f>
        <v>0</v>
      </c>
    </row>
    <row r="1121" spans="1:27">
      <c r="A1121" t="s">
        <v>90</v>
      </c>
      <c r="B1121" t="s">
        <v>3398</v>
      </c>
      <c r="C1121" t="s">
        <v>8180</v>
      </c>
      <c r="D1121" t="s">
        <v>7280</v>
      </c>
      <c r="E1121" t="s">
        <v>363</v>
      </c>
      <c r="F1121" t="s">
        <v>250</v>
      </c>
      <c r="G1121" s="1">
        <v>45164</v>
      </c>
      <c r="H1121" s="8">
        <f>MONTH(tbl_CleanLeads[[#This Row],[Lead_Date_Final]])</f>
        <v>8</v>
      </c>
      <c r="I1121" t="s">
        <v>7310</v>
      </c>
      <c r="J1121" t="s">
        <v>7263</v>
      </c>
      <c r="K1121" t="s">
        <v>7288</v>
      </c>
      <c r="L1121">
        <f>WEEKDAY(tbl_CleanLeads[[#This Row],[Lead_Date_Final]],2)</f>
        <v>6</v>
      </c>
      <c r="M1121" t="s">
        <v>7278</v>
      </c>
      <c r="N1121">
        <v>19.600000000000001</v>
      </c>
      <c r="O1121" s="7">
        <v>1227.06</v>
      </c>
      <c r="P1121">
        <v>17</v>
      </c>
      <c r="Q1121" t="s">
        <v>7289</v>
      </c>
      <c r="R1121">
        <f>IF(UPPER(TRIM(Table2[[#This Row],[Status_Clean]]))="CONVERTED",1,0)</f>
        <v>1</v>
      </c>
      <c r="S1121">
        <f>IF(ISNUMBER(MATCH(UPPER(TRIM(Table2[[#This Row],[Status_Clean]])),{"CONTACTED","QUALIFIED","CONVERTED"},0)),1,0)</f>
        <v>1</v>
      </c>
      <c r="T1121" cm="1">
        <f t="array" ref="T1121">_xlfn.SWITCH(UPPER(TRIM(Table2[[#This Row],[Status_Clean]])),"NEW",1,"CONTACTED",2,"QUALIFIED",3,"CONVERTED",4,"LOST",5,99)</f>
        <v>4</v>
      </c>
      <c r="U1121" t="str" cm="1">
        <f t="array" ref="U1121">_xlfn.LET(_xlpm.x,IFERROR(VALUE(Table2[[#This Row],[Response_Time_Hours]]),""),IF(_xlpm.x="","CHECK",_xlfn.IFS(_xlpm.x&lt;=1,"Immediate",_xlpm.x&lt;=6,"Fast",_xlpm.x&lt;=24,"Moderate",_xlpm.x&gt;24,"Delayed")))</f>
        <v>Moderate</v>
      </c>
      <c r="V1121">
        <f>FLOOR(tbl_CleanLeads[[#This Row],[Response_Time_Hours]],6)</f>
        <v>18</v>
      </c>
      <c r="W1121" t="str" cm="1">
        <f t="array" ref="W1121">IF(Table2[[#This Row],[Interaction_Count_Final]]="","N/A",_xlfn.IFS(Table2[[#This Row],[Interaction_Count_Final]]&lt;=2,"Low",Table2[[#This Row],[Interaction_Count_Final]]&lt;=5,"Medium",Table2[[#This Row],[Interaction_Count_Final]]&gt;=6,"High",TRUE,"CHECK"))</f>
        <v>High</v>
      </c>
      <c r="X1121" t="b">
        <f t="shared" si="17"/>
        <v>1</v>
      </c>
      <c r="Y1121" t="b">
        <f>tbl_CleanLeads[[#This Row],[Response_Time_Hours]]&gt;24</f>
        <v>0</v>
      </c>
      <c r="Z1121" s="13" t="b">
        <f>tbl_CleanLeads[[#This Row],[Response_Time_Hours]]&gt;72</f>
        <v>0</v>
      </c>
      <c r="AA1121" s="13" t="b">
        <f>tbl_CleanLeads[[#This Row],[Status_Clean]]="Converted"</f>
        <v>1</v>
      </c>
    </row>
    <row r="1122" spans="1:27">
      <c r="A1122" t="s">
        <v>90</v>
      </c>
      <c r="B1122" t="s">
        <v>3402</v>
      </c>
      <c r="C1122" t="s">
        <v>3403</v>
      </c>
      <c r="D1122" t="s">
        <v>7280</v>
      </c>
      <c r="E1122" t="s">
        <v>106</v>
      </c>
      <c r="F1122" t="s">
        <v>250</v>
      </c>
      <c r="G1122" s="1">
        <v>45024</v>
      </c>
      <c r="H1122" s="8">
        <f>MONTH(tbl_CleanLeads[[#This Row],[Lead_Date_Final]])</f>
        <v>4</v>
      </c>
      <c r="I1122" t="s">
        <v>7297</v>
      </c>
      <c r="J1122" t="s">
        <v>7263</v>
      </c>
      <c r="K1122" t="s">
        <v>7277</v>
      </c>
      <c r="L1122">
        <f>WEEKDAY(tbl_CleanLeads[[#This Row],[Lead_Date_Final]],2)</f>
        <v>6</v>
      </c>
      <c r="M1122" t="s">
        <v>7278</v>
      </c>
      <c r="N1122">
        <v>19</v>
      </c>
      <c r="O1122" s="7">
        <v>2535.63</v>
      </c>
      <c r="P1122">
        <v>26</v>
      </c>
      <c r="Q1122" t="s">
        <v>7266</v>
      </c>
      <c r="R1122">
        <f>IF(UPPER(TRIM(Table2[[#This Row],[Status_Clean]]))="CONVERTED",1,0)</f>
        <v>1</v>
      </c>
      <c r="S1122">
        <f>IF(ISNUMBER(MATCH(UPPER(TRIM(Table2[[#This Row],[Status_Clean]])),{"CONTACTED","QUALIFIED","CONVERTED"},0)),1,0)</f>
        <v>1</v>
      </c>
      <c r="T1122" cm="1">
        <f t="array" ref="T1122">_xlfn.SWITCH(UPPER(TRIM(Table2[[#This Row],[Status_Clean]])),"NEW",1,"CONTACTED",2,"QUALIFIED",3,"CONVERTED",4,"LOST",5,99)</f>
        <v>4</v>
      </c>
      <c r="U1122" t="str" cm="1">
        <f t="array" ref="U1122">_xlfn.LET(_xlpm.x,IFERROR(VALUE(Table2[[#This Row],[Response_Time_Hours]]),""),IF(_xlpm.x="","CHECK",_xlfn.IFS(_xlpm.x&lt;=1,"Immediate",_xlpm.x&lt;=6,"Fast",_xlpm.x&lt;=24,"Moderate",_xlpm.x&gt;24,"Delayed")))</f>
        <v>Moderate</v>
      </c>
      <c r="V1122">
        <f>FLOOR(tbl_CleanLeads[[#This Row],[Response_Time_Hours]],6)</f>
        <v>18</v>
      </c>
      <c r="W1122" t="str" cm="1">
        <f t="array" ref="W1122">IF(Table2[[#This Row],[Interaction_Count_Final]]="","N/A",_xlfn.IFS(Table2[[#This Row],[Interaction_Count_Final]]&lt;=2,"Low",Table2[[#This Row],[Interaction_Count_Final]]&lt;=5,"Medium",Table2[[#This Row],[Interaction_Count_Final]]&gt;=6,"High",TRUE,"CHECK"))</f>
        <v>High</v>
      </c>
      <c r="X1122" t="b">
        <f t="shared" si="17"/>
        <v>1</v>
      </c>
      <c r="Y1122" t="b">
        <f>tbl_CleanLeads[[#This Row],[Response_Time_Hours]]&gt;24</f>
        <v>0</v>
      </c>
      <c r="Z1122" s="13" t="b">
        <f>tbl_CleanLeads[[#This Row],[Response_Time_Hours]]&gt;72</f>
        <v>0</v>
      </c>
      <c r="AA1122" s="13" t="b">
        <f>tbl_CleanLeads[[#This Row],[Status_Clean]]="Converted"</f>
        <v>1</v>
      </c>
    </row>
    <row r="1123" spans="1:27">
      <c r="A1123" t="s">
        <v>70</v>
      </c>
      <c r="B1123" t="s">
        <v>3404</v>
      </c>
      <c r="C1123" t="s">
        <v>8181</v>
      </c>
      <c r="D1123" t="s">
        <v>7303</v>
      </c>
      <c r="E1123" t="s">
        <v>254</v>
      </c>
      <c r="F1123" t="s">
        <v>71</v>
      </c>
      <c r="G1123" s="1">
        <v>45148</v>
      </c>
      <c r="H1123" s="8">
        <f>MONTH(tbl_CleanLeads[[#This Row],[Lead_Date_Final]])</f>
        <v>8</v>
      </c>
      <c r="I1123" t="s">
        <v>7310</v>
      </c>
      <c r="J1123" t="s">
        <v>7263</v>
      </c>
      <c r="K1123" t="s">
        <v>7288</v>
      </c>
      <c r="L1123">
        <f>WEEKDAY(tbl_CleanLeads[[#This Row],[Lead_Date_Final]],2)</f>
        <v>4</v>
      </c>
      <c r="M1123" t="s">
        <v>7285</v>
      </c>
      <c r="N1123">
        <v>12</v>
      </c>
      <c r="O1123" s="7">
        <v>4164.3500000000004</v>
      </c>
      <c r="P1123">
        <v>38</v>
      </c>
      <c r="Q1123" t="s">
        <v>7273</v>
      </c>
      <c r="R1123">
        <f>IF(UPPER(TRIM(Table2[[#This Row],[Status_Clean]]))="CONVERTED",1,0)</f>
        <v>0</v>
      </c>
      <c r="S1123">
        <f>IF(ISNUMBER(MATCH(UPPER(TRIM(Table2[[#This Row],[Status_Clean]])),{"CONTACTED","QUALIFIED","CONVERTED"},0)),1,0)</f>
        <v>1</v>
      </c>
      <c r="T1123" cm="1">
        <f t="array" ref="T1123">_xlfn.SWITCH(UPPER(TRIM(Table2[[#This Row],[Status_Clean]])),"NEW",1,"CONTACTED",2,"QUALIFIED",3,"CONVERTED",4,"LOST",5,99)</f>
        <v>3</v>
      </c>
      <c r="U1123" t="str" cm="1">
        <f t="array" ref="U1123">_xlfn.LET(_xlpm.x,IFERROR(VALUE(Table2[[#This Row],[Response_Time_Hours]]),""),IF(_xlpm.x="","CHECK",_xlfn.IFS(_xlpm.x&lt;=1,"Immediate",_xlpm.x&lt;=6,"Fast",_xlpm.x&lt;=24,"Moderate",_xlpm.x&gt;24,"Delayed")))</f>
        <v>Moderate</v>
      </c>
      <c r="V1123">
        <f>FLOOR(tbl_CleanLeads[[#This Row],[Response_Time_Hours]],6)</f>
        <v>12</v>
      </c>
      <c r="W1123" t="str" cm="1">
        <f t="array" ref="W1123">IF(Table2[[#This Row],[Interaction_Count_Final]]="","N/A",_xlfn.IFS(Table2[[#This Row],[Interaction_Count_Final]]&lt;=2,"Low",Table2[[#This Row],[Interaction_Count_Final]]&lt;=5,"Medium",Table2[[#This Row],[Interaction_Count_Final]]&gt;=6,"High",TRUE,"CHECK"))</f>
        <v>High</v>
      </c>
      <c r="X1123" t="b">
        <f t="shared" si="17"/>
        <v>1</v>
      </c>
      <c r="Y1123" t="b">
        <f>tbl_CleanLeads[[#This Row],[Response_Time_Hours]]&gt;24</f>
        <v>0</v>
      </c>
      <c r="Z1123" s="13" t="b">
        <f>tbl_CleanLeads[[#This Row],[Response_Time_Hours]]&gt;72</f>
        <v>0</v>
      </c>
      <c r="AA1123" s="13" t="b">
        <f>tbl_CleanLeads[[#This Row],[Status_Clean]]="Converted"</f>
        <v>0</v>
      </c>
    </row>
    <row r="1124" spans="1:27">
      <c r="A1124" t="s">
        <v>70</v>
      </c>
      <c r="B1124" t="s">
        <v>3406</v>
      </c>
      <c r="C1124" t="s">
        <v>3407</v>
      </c>
      <c r="D1124" t="s">
        <v>7258</v>
      </c>
      <c r="E1124" t="s">
        <v>222</v>
      </c>
      <c r="F1124" t="s">
        <v>193</v>
      </c>
      <c r="G1124" s="1">
        <v>45401</v>
      </c>
      <c r="H1124" s="8">
        <f>MONTH(tbl_CleanLeads[[#This Row],[Lead_Date_Final]])</f>
        <v>4</v>
      </c>
      <c r="I1124" t="s">
        <v>7297</v>
      </c>
      <c r="J1124" t="s">
        <v>7271</v>
      </c>
      <c r="K1124" t="s">
        <v>7277</v>
      </c>
      <c r="L1124">
        <f>WEEKDAY(tbl_CleanLeads[[#This Row],[Lead_Date_Final]],2)</f>
        <v>5</v>
      </c>
      <c r="M1124" t="s">
        <v>7312</v>
      </c>
      <c r="N1124">
        <v>44.5</v>
      </c>
      <c r="O1124" s="7">
        <v>3590.93</v>
      </c>
      <c r="P1124">
        <v>7</v>
      </c>
      <c r="Q1124" t="s">
        <v>7266</v>
      </c>
      <c r="R1124">
        <f>IF(UPPER(TRIM(Table2[[#This Row],[Status_Clean]]))="CONVERTED",1,0)</f>
        <v>0</v>
      </c>
      <c r="S1124">
        <f>IF(ISNUMBER(MATCH(UPPER(TRIM(Table2[[#This Row],[Status_Clean]])),{"CONTACTED","QUALIFIED","CONVERTED"},0)),1,0)</f>
        <v>0</v>
      </c>
      <c r="T1124" cm="1">
        <f t="array" ref="T1124">_xlfn.SWITCH(UPPER(TRIM(Table2[[#This Row],[Status_Clean]])),"NEW",1,"CONTACTED",2,"QUALIFIED",3,"CONVERTED",4,"LOST",5,99)</f>
        <v>1</v>
      </c>
      <c r="U1124" t="str" cm="1">
        <f t="array" ref="U1124">_xlfn.LET(_xlpm.x,IFERROR(VALUE(Table2[[#This Row],[Response_Time_Hours]]),""),IF(_xlpm.x="","CHECK",_xlfn.IFS(_xlpm.x&lt;=1,"Immediate",_xlpm.x&lt;=6,"Fast",_xlpm.x&lt;=24,"Moderate",_xlpm.x&gt;24,"Delayed")))</f>
        <v>Delayed</v>
      </c>
      <c r="V1124">
        <f>FLOOR(tbl_CleanLeads[[#This Row],[Response_Time_Hours]],6)</f>
        <v>42</v>
      </c>
      <c r="W1124" t="str" cm="1">
        <f t="array" ref="W1124">IF(Table2[[#This Row],[Interaction_Count_Final]]="","N/A",_xlfn.IFS(Table2[[#This Row],[Interaction_Count_Final]]&lt;=2,"Low",Table2[[#This Row],[Interaction_Count_Final]]&lt;=5,"Medium",Table2[[#This Row],[Interaction_Count_Final]]&gt;=6,"High",TRUE,"CHECK"))</f>
        <v>High</v>
      </c>
      <c r="X1124" t="b">
        <f t="shared" si="17"/>
        <v>1</v>
      </c>
      <c r="Y1124" t="b">
        <f>tbl_CleanLeads[[#This Row],[Response_Time_Hours]]&gt;24</f>
        <v>1</v>
      </c>
      <c r="Z1124" s="13" t="b">
        <f>tbl_CleanLeads[[#This Row],[Response_Time_Hours]]&gt;72</f>
        <v>0</v>
      </c>
      <c r="AA1124" s="13" t="b">
        <f>tbl_CleanLeads[[#This Row],[Status_Clean]]="Converted"</f>
        <v>0</v>
      </c>
    </row>
    <row r="1125" spans="1:27">
      <c r="A1125" t="s">
        <v>102</v>
      </c>
      <c r="B1125" t="s">
        <v>3410</v>
      </c>
      <c r="C1125" t="s">
        <v>3411</v>
      </c>
      <c r="D1125" t="s">
        <v>7268</v>
      </c>
      <c r="E1125" t="s">
        <v>263</v>
      </c>
      <c r="F1125" t="s">
        <v>250</v>
      </c>
      <c r="G1125" s="1">
        <v>45376</v>
      </c>
      <c r="H1125" s="8">
        <f>MONTH(tbl_CleanLeads[[#This Row],[Lead_Date_Final]])</f>
        <v>3</v>
      </c>
      <c r="I1125" t="s">
        <v>7295</v>
      </c>
      <c r="J1125" t="s">
        <v>7271</v>
      </c>
      <c r="K1125" t="s">
        <v>7284</v>
      </c>
      <c r="L1125">
        <f>WEEKDAY(tbl_CleanLeads[[#This Row],[Lead_Date_Final]],2)</f>
        <v>1</v>
      </c>
      <c r="M1125" t="s">
        <v>7298</v>
      </c>
      <c r="N1125">
        <v>46.6</v>
      </c>
      <c r="O1125" s="7">
        <v>4446.12</v>
      </c>
      <c r="P1125">
        <v>6</v>
      </c>
      <c r="Q1125" t="s">
        <v>7273</v>
      </c>
      <c r="R1125">
        <f>IF(UPPER(TRIM(Table2[[#This Row],[Status_Clean]]))="CONVERTED",1,0)</f>
        <v>1</v>
      </c>
      <c r="S1125">
        <f>IF(ISNUMBER(MATCH(UPPER(TRIM(Table2[[#This Row],[Status_Clean]])),{"CONTACTED","QUALIFIED","CONVERTED"},0)),1,0)</f>
        <v>1</v>
      </c>
      <c r="T1125" cm="1">
        <f t="array" ref="T1125">_xlfn.SWITCH(UPPER(TRIM(Table2[[#This Row],[Status_Clean]])),"NEW",1,"CONTACTED",2,"QUALIFIED",3,"CONVERTED",4,"LOST",5,99)</f>
        <v>4</v>
      </c>
      <c r="U1125" t="str" cm="1">
        <f t="array" ref="U1125">_xlfn.LET(_xlpm.x,IFERROR(VALUE(Table2[[#This Row],[Response_Time_Hours]]),""),IF(_xlpm.x="","CHECK",_xlfn.IFS(_xlpm.x&lt;=1,"Immediate",_xlpm.x&lt;=6,"Fast",_xlpm.x&lt;=24,"Moderate",_xlpm.x&gt;24,"Delayed")))</f>
        <v>Delayed</v>
      </c>
      <c r="V1125">
        <f>FLOOR(tbl_CleanLeads[[#This Row],[Response_Time_Hours]],6)</f>
        <v>42</v>
      </c>
      <c r="W1125" t="str" cm="1">
        <f t="array" ref="W1125">IF(Table2[[#This Row],[Interaction_Count_Final]]="","N/A",_xlfn.IFS(Table2[[#This Row],[Interaction_Count_Final]]&lt;=2,"Low",Table2[[#This Row],[Interaction_Count_Final]]&lt;=5,"Medium",Table2[[#This Row],[Interaction_Count_Final]]&gt;=6,"High",TRUE,"CHECK"))</f>
        <v>High</v>
      </c>
      <c r="X1125" t="b">
        <f t="shared" si="17"/>
        <v>1</v>
      </c>
      <c r="Y1125" t="b">
        <f>tbl_CleanLeads[[#This Row],[Response_Time_Hours]]&gt;24</f>
        <v>1</v>
      </c>
      <c r="Z1125" s="13" t="b">
        <f>tbl_CleanLeads[[#This Row],[Response_Time_Hours]]&gt;72</f>
        <v>0</v>
      </c>
      <c r="AA1125" s="13" t="b">
        <f>tbl_CleanLeads[[#This Row],[Status_Clean]]="Converted"</f>
        <v>1</v>
      </c>
    </row>
    <row r="1126" spans="1:27">
      <c r="A1126" t="s">
        <v>90</v>
      </c>
      <c r="B1126" t="s">
        <v>3412</v>
      </c>
      <c r="C1126" t="s">
        <v>3413</v>
      </c>
      <c r="D1126" t="s">
        <v>7258</v>
      </c>
      <c r="E1126" t="s">
        <v>469</v>
      </c>
      <c r="F1126" t="s">
        <v>193</v>
      </c>
      <c r="G1126" s="1">
        <v>45524</v>
      </c>
      <c r="H1126" s="8">
        <f>MONTH(tbl_CleanLeads[[#This Row],[Lead_Date_Final]])</f>
        <v>8</v>
      </c>
      <c r="I1126" t="s">
        <v>7310</v>
      </c>
      <c r="J1126" t="s">
        <v>7271</v>
      </c>
      <c r="K1126" t="s">
        <v>7288</v>
      </c>
      <c r="L1126">
        <f>WEEKDAY(tbl_CleanLeads[[#This Row],[Lead_Date_Final]],2)</f>
        <v>2</v>
      </c>
      <c r="M1126" t="s">
        <v>7265</v>
      </c>
      <c r="N1126">
        <v>62.400000000000006</v>
      </c>
      <c r="O1126" s="7">
        <v>1415.67</v>
      </c>
      <c r="P1126">
        <v>27</v>
      </c>
      <c r="Q1126" t="s">
        <v>7289</v>
      </c>
      <c r="R1126">
        <f>IF(UPPER(TRIM(Table2[[#This Row],[Status_Clean]]))="CONVERTED",1,0)</f>
        <v>0</v>
      </c>
      <c r="S1126">
        <f>IF(ISNUMBER(MATCH(UPPER(TRIM(Table2[[#This Row],[Status_Clean]])),{"CONTACTED","QUALIFIED","CONVERTED"},0)),1,0)</f>
        <v>0</v>
      </c>
      <c r="T1126" cm="1">
        <f t="array" ref="T1126">_xlfn.SWITCH(UPPER(TRIM(Table2[[#This Row],[Status_Clean]])),"NEW",1,"CONTACTED",2,"QUALIFIED",3,"CONVERTED",4,"LOST",5,99)</f>
        <v>1</v>
      </c>
      <c r="U1126" t="str" cm="1">
        <f t="array" ref="U1126">_xlfn.LET(_xlpm.x,IFERROR(VALUE(Table2[[#This Row],[Response_Time_Hours]]),""),IF(_xlpm.x="","CHECK",_xlfn.IFS(_xlpm.x&lt;=1,"Immediate",_xlpm.x&lt;=6,"Fast",_xlpm.x&lt;=24,"Moderate",_xlpm.x&gt;24,"Delayed")))</f>
        <v>Delayed</v>
      </c>
      <c r="V1126">
        <f>FLOOR(tbl_CleanLeads[[#This Row],[Response_Time_Hours]],6)</f>
        <v>60</v>
      </c>
      <c r="W1126" t="str" cm="1">
        <f t="array" ref="W1126">IF(Table2[[#This Row],[Interaction_Count_Final]]="","N/A",_xlfn.IFS(Table2[[#This Row],[Interaction_Count_Final]]&lt;=2,"Low",Table2[[#This Row],[Interaction_Count_Final]]&lt;=5,"Medium",Table2[[#This Row],[Interaction_Count_Final]]&gt;=6,"High",TRUE,"CHECK"))</f>
        <v>High</v>
      </c>
      <c r="X1126" t="b">
        <f t="shared" si="17"/>
        <v>1</v>
      </c>
      <c r="Y1126" t="b">
        <f>tbl_CleanLeads[[#This Row],[Response_Time_Hours]]&gt;24</f>
        <v>1</v>
      </c>
      <c r="Z1126" s="13" t="b">
        <f>tbl_CleanLeads[[#This Row],[Response_Time_Hours]]&gt;72</f>
        <v>0</v>
      </c>
      <c r="AA1126" s="13" t="b">
        <f>tbl_CleanLeads[[#This Row],[Status_Clean]]="Converted"</f>
        <v>0</v>
      </c>
    </row>
    <row r="1127" spans="1:27">
      <c r="A1127" t="s">
        <v>70</v>
      </c>
      <c r="B1127" t="s">
        <v>3415</v>
      </c>
      <c r="C1127" t="s">
        <v>3416</v>
      </c>
      <c r="D1127" t="s">
        <v>7280</v>
      </c>
      <c r="E1127" t="s">
        <v>363</v>
      </c>
      <c r="F1127" t="s">
        <v>173</v>
      </c>
      <c r="G1127" s="1">
        <v>45240</v>
      </c>
      <c r="H1127" s="8">
        <f>MONTH(tbl_CleanLeads[[#This Row],[Lead_Date_Final]])</f>
        <v>11</v>
      </c>
      <c r="I1127" t="s">
        <v>7300</v>
      </c>
      <c r="J1127" t="s">
        <v>7263</v>
      </c>
      <c r="K1127" t="s">
        <v>7264</v>
      </c>
      <c r="L1127">
        <f>WEEKDAY(tbl_CleanLeads[[#This Row],[Lead_Date_Final]],2)</f>
        <v>5</v>
      </c>
      <c r="M1127" t="s">
        <v>7312</v>
      </c>
      <c r="N1127">
        <v>32.799999999999997</v>
      </c>
      <c r="O1127" s="7">
        <v>4981.45</v>
      </c>
      <c r="P1127">
        <v>18</v>
      </c>
      <c r="Q1127" t="s">
        <v>7273</v>
      </c>
      <c r="R1127">
        <f>IF(UPPER(TRIM(Table2[[#This Row],[Status_Clean]]))="CONVERTED",1,0)</f>
        <v>0</v>
      </c>
      <c r="S1127">
        <f>IF(ISNUMBER(MATCH(UPPER(TRIM(Table2[[#This Row],[Status_Clean]])),{"CONTACTED","QUALIFIED","CONVERTED"},0)),1,0)</f>
        <v>0</v>
      </c>
      <c r="T1127" cm="1">
        <f t="array" ref="T1127">_xlfn.SWITCH(UPPER(TRIM(Table2[[#This Row],[Status_Clean]])),"NEW",1,"CONTACTED",2,"QUALIFIED",3,"CONVERTED",4,"LOST",5,99)</f>
        <v>5</v>
      </c>
      <c r="U1127" t="str" cm="1">
        <f t="array" ref="U1127">_xlfn.LET(_xlpm.x,IFERROR(VALUE(Table2[[#This Row],[Response_Time_Hours]]),""),IF(_xlpm.x="","CHECK",_xlfn.IFS(_xlpm.x&lt;=1,"Immediate",_xlpm.x&lt;=6,"Fast",_xlpm.x&lt;=24,"Moderate",_xlpm.x&gt;24,"Delayed")))</f>
        <v>Delayed</v>
      </c>
      <c r="V1127">
        <f>FLOOR(tbl_CleanLeads[[#This Row],[Response_Time_Hours]],6)</f>
        <v>30</v>
      </c>
      <c r="W1127" t="str" cm="1">
        <f t="array" ref="W1127">IF(Table2[[#This Row],[Interaction_Count_Final]]="","N/A",_xlfn.IFS(Table2[[#This Row],[Interaction_Count_Final]]&lt;=2,"Low",Table2[[#This Row],[Interaction_Count_Final]]&lt;=5,"Medium",Table2[[#This Row],[Interaction_Count_Final]]&gt;=6,"High",TRUE,"CHECK"))</f>
        <v>High</v>
      </c>
      <c r="X1127" t="b">
        <f t="shared" si="17"/>
        <v>1</v>
      </c>
      <c r="Y1127" t="b">
        <f>tbl_CleanLeads[[#This Row],[Response_Time_Hours]]&gt;24</f>
        <v>1</v>
      </c>
      <c r="Z1127" s="13" t="b">
        <f>tbl_CleanLeads[[#This Row],[Response_Time_Hours]]&gt;72</f>
        <v>0</v>
      </c>
      <c r="AA1127" s="13" t="b">
        <f>tbl_CleanLeads[[#This Row],[Status_Clean]]="Converted"</f>
        <v>0</v>
      </c>
    </row>
    <row r="1128" spans="1:27">
      <c r="A1128" t="s">
        <v>63</v>
      </c>
      <c r="B1128" t="s">
        <v>3419</v>
      </c>
      <c r="C1128" t="s">
        <v>3420</v>
      </c>
      <c r="D1128" t="s">
        <v>7268</v>
      </c>
      <c r="E1128" t="s">
        <v>311</v>
      </c>
      <c r="F1128" t="s">
        <v>193</v>
      </c>
      <c r="G1128" s="1">
        <v>45179</v>
      </c>
      <c r="H1128" s="8">
        <f>MONTH(tbl_CleanLeads[[#This Row],[Lead_Date_Final]])</f>
        <v>9</v>
      </c>
      <c r="I1128" t="s">
        <v>7287</v>
      </c>
      <c r="J1128" t="s">
        <v>7263</v>
      </c>
      <c r="K1128" t="s">
        <v>7288</v>
      </c>
      <c r="L1128">
        <f>WEEKDAY(tbl_CleanLeads[[#This Row],[Lead_Date_Final]],2)</f>
        <v>7</v>
      </c>
      <c r="M1128" t="s">
        <v>7293</v>
      </c>
      <c r="N1128">
        <v>20.5</v>
      </c>
      <c r="O1128" s="7">
        <v>4310.76</v>
      </c>
      <c r="P1128">
        <v>9</v>
      </c>
      <c r="Q1128" t="s">
        <v>7273</v>
      </c>
      <c r="R1128">
        <f>IF(UPPER(TRIM(Table2[[#This Row],[Status_Clean]]))="CONVERTED",1,0)</f>
        <v>0</v>
      </c>
      <c r="S1128">
        <f>IF(ISNUMBER(MATCH(UPPER(TRIM(Table2[[#This Row],[Status_Clean]])),{"CONTACTED","QUALIFIED","CONVERTED"},0)),1,0)</f>
        <v>0</v>
      </c>
      <c r="T1128" cm="1">
        <f t="array" ref="T1128">_xlfn.SWITCH(UPPER(TRIM(Table2[[#This Row],[Status_Clean]])),"NEW",1,"CONTACTED",2,"QUALIFIED",3,"CONVERTED",4,"LOST",5,99)</f>
        <v>1</v>
      </c>
      <c r="U1128" t="str" cm="1">
        <f t="array" ref="U1128">_xlfn.LET(_xlpm.x,IFERROR(VALUE(Table2[[#This Row],[Response_Time_Hours]]),""),IF(_xlpm.x="","CHECK",_xlfn.IFS(_xlpm.x&lt;=1,"Immediate",_xlpm.x&lt;=6,"Fast",_xlpm.x&lt;=24,"Moderate",_xlpm.x&gt;24,"Delayed")))</f>
        <v>Moderate</v>
      </c>
      <c r="V1128">
        <f>FLOOR(tbl_CleanLeads[[#This Row],[Response_Time_Hours]],6)</f>
        <v>18</v>
      </c>
      <c r="W1128" t="str" cm="1">
        <f t="array" ref="W1128">IF(Table2[[#This Row],[Interaction_Count_Final]]="","N/A",_xlfn.IFS(Table2[[#This Row],[Interaction_Count_Final]]&lt;=2,"Low",Table2[[#This Row],[Interaction_Count_Final]]&lt;=5,"Medium",Table2[[#This Row],[Interaction_Count_Final]]&gt;=6,"High",TRUE,"CHECK"))</f>
        <v>High</v>
      </c>
      <c r="X1128" t="b">
        <f t="shared" si="17"/>
        <v>1</v>
      </c>
      <c r="Y1128" t="b">
        <f>tbl_CleanLeads[[#This Row],[Response_Time_Hours]]&gt;24</f>
        <v>0</v>
      </c>
      <c r="Z1128" s="13" t="b">
        <f>tbl_CleanLeads[[#This Row],[Response_Time_Hours]]&gt;72</f>
        <v>0</v>
      </c>
      <c r="AA1128" s="13" t="b">
        <f>tbl_CleanLeads[[#This Row],[Status_Clean]]="Converted"</f>
        <v>0</v>
      </c>
    </row>
    <row r="1129" spans="1:27">
      <c r="A1129" t="s">
        <v>90</v>
      </c>
      <c r="B1129" t="s">
        <v>3422</v>
      </c>
      <c r="C1129" t="s">
        <v>3423</v>
      </c>
      <c r="D1129" t="s">
        <v>7268</v>
      </c>
      <c r="E1129" t="s">
        <v>263</v>
      </c>
      <c r="F1129" t="s">
        <v>193</v>
      </c>
      <c r="G1129" s="1">
        <v>45070</v>
      </c>
      <c r="H1129" s="8">
        <f>MONTH(tbl_CleanLeads[[#This Row],[Lead_Date_Final]])</f>
        <v>5</v>
      </c>
      <c r="I1129" t="s">
        <v>7314</v>
      </c>
      <c r="J1129" t="s">
        <v>7263</v>
      </c>
      <c r="K1129" t="s">
        <v>7277</v>
      </c>
      <c r="L1129">
        <f>WEEKDAY(tbl_CleanLeads[[#This Row],[Lead_Date_Final]],2)</f>
        <v>3</v>
      </c>
      <c r="M1129" t="s">
        <v>7272</v>
      </c>
      <c r="N1129">
        <v>18.399999999999999</v>
      </c>
      <c r="O1129" s="7">
        <v>3857.54</v>
      </c>
      <c r="P1129">
        <v>36</v>
      </c>
      <c r="Q1129" t="s">
        <v>7266</v>
      </c>
      <c r="R1129">
        <f>IF(UPPER(TRIM(Table2[[#This Row],[Status_Clean]]))="CONVERTED",1,0)</f>
        <v>0</v>
      </c>
      <c r="S1129">
        <f>IF(ISNUMBER(MATCH(UPPER(TRIM(Table2[[#This Row],[Status_Clean]])),{"CONTACTED","QUALIFIED","CONVERTED"},0)),1,0)</f>
        <v>0</v>
      </c>
      <c r="T1129" cm="1">
        <f t="array" ref="T1129">_xlfn.SWITCH(UPPER(TRIM(Table2[[#This Row],[Status_Clean]])),"NEW",1,"CONTACTED",2,"QUALIFIED",3,"CONVERTED",4,"LOST",5,99)</f>
        <v>1</v>
      </c>
      <c r="U1129" t="str" cm="1">
        <f t="array" ref="U1129">_xlfn.LET(_xlpm.x,IFERROR(VALUE(Table2[[#This Row],[Response_Time_Hours]]),""),IF(_xlpm.x="","CHECK",_xlfn.IFS(_xlpm.x&lt;=1,"Immediate",_xlpm.x&lt;=6,"Fast",_xlpm.x&lt;=24,"Moderate",_xlpm.x&gt;24,"Delayed")))</f>
        <v>Moderate</v>
      </c>
      <c r="V1129">
        <f>FLOOR(tbl_CleanLeads[[#This Row],[Response_Time_Hours]],6)</f>
        <v>18</v>
      </c>
      <c r="W1129" t="str" cm="1">
        <f t="array" ref="W1129">IF(Table2[[#This Row],[Interaction_Count_Final]]="","N/A",_xlfn.IFS(Table2[[#This Row],[Interaction_Count_Final]]&lt;=2,"Low",Table2[[#This Row],[Interaction_Count_Final]]&lt;=5,"Medium",Table2[[#This Row],[Interaction_Count_Final]]&gt;=6,"High",TRUE,"CHECK"))</f>
        <v>High</v>
      </c>
      <c r="X1129" t="b">
        <f t="shared" si="17"/>
        <v>1</v>
      </c>
      <c r="Y1129" t="b">
        <f>tbl_CleanLeads[[#This Row],[Response_Time_Hours]]&gt;24</f>
        <v>0</v>
      </c>
      <c r="Z1129" s="13" t="b">
        <f>tbl_CleanLeads[[#This Row],[Response_Time_Hours]]&gt;72</f>
        <v>0</v>
      </c>
      <c r="AA1129" s="13" t="b">
        <f>tbl_CleanLeads[[#This Row],[Status_Clean]]="Converted"</f>
        <v>0</v>
      </c>
    </row>
    <row r="1130" spans="1:27">
      <c r="A1130" t="s">
        <v>102</v>
      </c>
      <c r="B1130" t="s">
        <v>3425</v>
      </c>
      <c r="C1130" t="s">
        <v>3426</v>
      </c>
      <c r="D1130" t="s">
        <v>7303</v>
      </c>
      <c r="E1130" t="s">
        <v>106</v>
      </c>
      <c r="F1130" t="s">
        <v>173</v>
      </c>
      <c r="G1130" s="1">
        <v>45608</v>
      </c>
      <c r="H1130" s="8">
        <f>MONTH(tbl_CleanLeads[[#This Row],[Lead_Date_Final]])</f>
        <v>11</v>
      </c>
      <c r="I1130" t="s">
        <v>7300</v>
      </c>
      <c r="J1130" t="s">
        <v>7271</v>
      </c>
      <c r="K1130" t="s">
        <v>7264</v>
      </c>
      <c r="L1130">
        <f>WEEKDAY(tbl_CleanLeads[[#This Row],[Lead_Date_Final]],2)</f>
        <v>2</v>
      </c>
      <c r="M1130" t="s">
        <v>7265</v>
      </c>
      <c r="N1130">
        <v>53.5</v>
      </c>
      <c r="O1130" s="7">
        <v>4489.04</v>
      </c>
      <c r="P1130">
        <v>41</v>
      </c>
      <c r="Q1130" t="s">
        <v>7273</v>
      </c>
      <c r="R1130">
        <f>IF(UPPER(TRIM(Table2[[#This Row],[Status_Clean]]))="CONVERTED",1,0)</f>
        <v>0</v>
      </c>
      <c r="S1130">
        <f>IF(ISNUMBER(MATCH(UPPER(TRIM(Table2[[#This Row],[Status_Clean]])),{"CONTACTED","QUALIFIED","CONVERTED"},0)),1,0)</f>
        <v>0</v>
      </c>
      <c r="T1130" cm="1">
        <f t="array" ref="T1130">_xlfn.SWITCH(UPPER(TRIM(Table2[[#This Row],[Status_Clean]])),"NEW",1,"CONTACTED",2,"QUALIFIED",3,"CONVERTED",4,"LOST",5,99)</f>
        <v>5</v>
      </c>
      <c r="U1130" t="str" cm="1">
        <f t="array" ref="U1130">_xlfn.LET(_xlpm.x,IFERROR(VALUE(Table2[[#This Row],[Response_Time_Hours]]),""),IF(_xlpm.x="","CHECK",_xlfn.IFS(_xlpm.x&lt;=1,"Immediate",_xlpm.x&lt;=6,"Fast",_xlpm.x&lt;=24,"Moderate",_xlpm.x&gt;24,"Delayed")))</f>
        <v>Delayed</v>
      </c>
      <c r="V1130">
        <f>FLOOR(tbl_CleanLeads[[#This Row],[Response_Time_Hours]],6)</f>
        <v>48</v>
      </c>
      <c r="W1130" t="str" cm="1">
        <f t="array" ref="W1130">IF(Table2[[#This Row],[Interaction_Count_Final]]="","N/A",_xlfn.IFS(Table2[[#This Row],[Interaction_Count_Final]]&lt;=2,"Low",Table2[[#This Row],[Interaction_Count_Final]]&lt;=5,"Medium",Table2[[#This Row],[Interaction_Count_Final]]&gt;=6,"High",TRUE,"CHECK"))</f>
        <v>High</v>
      </c>
      <c r="X1130" t="b">
        <f t="shared" si="17"/>
        <v>1</v>
      </c>
      <c r="Y1130" t="b">
        <f>tbl_CleanLeads[[#This Row],[Response_Time_Hours]]&gt;24</f>
        <v>1</v>
      </c>
      <c r="Z1130" s="13" t="b">
        <f>tbl_CleanLeads[[#This Row],[Response_Time_Hours]]&gt;72</f>
        <v>0</v>
      </c>
      <c r="AA1130" s="13" t="b">
        <f>tbl_CleanLeads[[#This Row],[Status_Clean]]="Converted"</f>
        <v>0</v>
      </c>
    </row>
    <row r="1131" spans="1:27">
      <c r="A1131" t="s">
        <v>102</v>
      </c>
      <c r="B1131" t="s">
        <v>3429</v>
      </c>
      <c r="C1131" t="s">
        <v>3430</v>
      </c>
      <c r="D1131" t="s">
        <v>7280</v>
      </c>
      <c r="E1131" t="s">
        <v>101</v>
      </c>
      <c r="F1131" t="s">
        <v>193</v>
      </c>
      <c r="G1131" s="1">
        <v>45075</v>
      </c>
      <c r="H1131" s="8">
        <f>MONTH(tbl_CleanLeads[[#This Row],[Lead_Date_Final]])</f>
        <v>5</v>
      </c>
      <c r="I1131" t="s">
        <v>7314</v>
      </c>
      <c r="J1131" t="s">
        <v>7263</v>
      </c>
      <c r="K1131" t="s">
        <v>7277</v>
      </c>
      <c r="L1131">
        <f>WEEKDAY(tbl_CleanLeads[[#This Row],[Lead_Date_Final]],2)</f>
        <v>1</v>
      </c>
      <c r="M1131" t="s">
        <v>7298</v>
      </c>
      <c r="N1131">
        <v>49</v>
      </c>
      <c r="O1131" s="7">
        <v>3010.03</v>
      </c>
      <c r="P1131">
        <v>30</v>
      </c>
      <c r="Q1131" t="s">
        <v>7266</v>
      </c>
      <c r="R1131">
        <f>IF(UPPER(TRIM(Table2[[#This Row],[Status_Clean]]))="CONVERTED",1,0)</f>
        <v>0</v>
      </c>
      <c r="S1131">
        <f>IF(ISNUMBER(MATCH(UPPER(TRIM(Table2[[#This Row],[Status_Clean]])),{"CONTACTED","QUALIFIED","CONVERTED"},0)),1,0)</f>
        <v>0</v>
      </c>
      <c r="T1131" cm="1">
        <f t="array" ref="T1131">_xlfn.SWITCH(UPPER(TRIM(Table2[[#This Row],[Status_Clean]])),"NEW",1,"CONTACTED",2,"QUALIFIED",3,"CONVERTED",4,"LOST",5,99)</f>
        <v>1</v>
      </c>
      <c r="U1131" t="str" cm="1">
        <f t="array" ref="U1131">_xlfn.LET(_xlpm.x,IFERROR(VALUE(Table2[[#This Row],[Response_Time_Hours]]),""),IF(_xlpm.x="","CHECK",_xlfn.IFS(_xlpm.x&lt;=1,"Immediate",_xlpm.x&lt;=6,"Fast",_xlpm.x&lt;=24,"Moderate",_xlpm.x&gt;24,"Delayed")))</f>
        <v>Delayed</v>
      </c>
      <c r="V1131">
        <f>FLOOR(tbl_CleanLeads[[#This Row],[Response_Time_Hours]],6)</f>
        <v>48</v>
      </c>
      <c r="W1131" t="str" cm="1">
        <f t="array" ref="W1131">IF(Table2[[#This Row],[Interaction_Count_Final]]="","N/A",_xlfn.IFS(Table2[[#This Row],[Interaction_Count_Final]]&lt;=2,"Low",Table2[[#This Row],[Interaction_Count_Final]]&lt;=5,"Medium",Table2[[#This Row],[Interaction_Count_Final]]&gt;=6,"High",TRUE,"CHECK"))</f>
        <v>High</v>
      </c>
      <c r="X1131" t="b">
        <f t="shared" si="17"/>
        <v>1</v>
      </c>
      <c r="Y1131" t="b">
        <f>tbl_CleanLeads[[#This Row],[Response_Time_Hours]]&gt;24</f>
        <v>1</v>
      </c>
      <c r="Z1131" s="13" t="b">
        <f>tbl_CleanLeads[[#This Row],[Response_Time_Hours]]&gt;72</f>
        <v>0</v>
      </c>
      <c r="AA1131" s="13" t="b">
        <f>tbl_CleanLeads[[#This Row],[Status_Clean]]="Converted"</f>
        <v>0</v>
      </c>
    </row>
    <row r="1132" spans="1:27">
      <c r="A1132" t="s">
        <v>102</v>
      </c>
      <c r="B1132" t="s">
        <v>3431</v>
      </c>
      <c r="C1132" t="s">
        <v>3432</v>
      </c>
      <c r="D1132" t="s">
        <v>7258</v>
      </c>
      <c r="E1132" t="s">
        <v>263</v>
      </c>
      <c r="F1132" t="s">
        <v>125</v>
      </c>
      <c r="G1132" s="1">
        <v>45529</v>
      </c>
      <c r="H1132" s="8">
        <f>MONTH(tbl_CleanLeads[[#This Row],[Lead_Date_Final]])</f>
        <v>8</v>
      </c>
      <c r="I1132" t="s">
        <v>7310</v>
      </c>
      <c r="J1132" t="s">
        <v>7271</v>
      </c>
      <c r="K1132" t="s">
        <v>7288</v>
      </c>
      <c r="L1132">
        <f>WEEKDAY(tbl_CleanLeads[[#This Row],[Lead_Date_Final]],2)</f>
        <v>7</v>
      </c>
      <c r="M1132" t="s">
        <v>7293</v>
      </c>
      <c r="N1132">
        <v>7.1999999999999993</v>
      </c>
      <c r="O1132" s="7">
        <v>2821.32</v>
      </c>
      <c r="P1132">
        <v>1</v>
      </c>
      <c r="Q1132" t="s">
        <v>7266</v>
      </c>
      <c r="R1132">
        <f>IF(UPPER(TRIM(Table2[[#This Row],[Status_Clean]]))="CONVERTED",1,0)</f>
        <v>0</v>
      </c>
      <c r="S1132">
        <f>IF(ISNUMBER(MATCH(UPPER(TRIM(Table2[[#This Row],[Status_Clean]])),{"CONTACTED","QUALIFIED","CONVERTED"},0)),1,0)</f>
        <v>1</v>
      </c>
      <c r="T1132" cm="1">
        <f t="array" ref="T1132">_xlfn.SWITCH(UPPER(TRIM(Table2[[#This Row],[Status_Clean]])),"NEW",1,"CONTACTED",2,"QUALIFIED",3,"CONVERTED",4,"LOST",5,99)</f>
        <v>2</v>
      </c>
      <c r="U1132" t="str" cm="1">
        <f t="array" ref="U1132">_xlfn.LET(_xlpm.x,IFERROR(VALUE(Table2[[#This Row],[Response_Time_Hours]]),""),IF(_xlpm.x="","CHECK",_xlfn.IFS(_xlpm.x&lt;=1,"Immediate",_xlpm.x&lt;=6,"Fast",_xlpm.x&lt;=24,"Moderate",_xlpm.x&gt;24,"Delayed")))</f>
        <v>Moderate</v>
      </c>
      <c r="V1132">
        <f>FLOOR(tbl_CleanLeads[[#This Row],[Response_Time_Hours]],6)</f>
        <v>6</v>
      </c>
      <c r="W1132" t="str" cm="1">
        <f t="array" ref="W1132">IF(Table2[[#This Row],[Interaction_Count_Final]]="","N/A",_xlfn.IFS(Table2[[#This Row],[Interaction_Count_Final]]&lt;=2,"Low",Table2[[#This Row],[Interaction_Count_Final]]&lt;=5,"Medium",Table2[[#This Row],[Interaction_Count_Final]]&gt;=6,"High",TRUE,"CHECK"))</f>
        <v>Low</v>
      </c>
      <c r="X1132" t="b">
        <f t="shared" si="17"/>
        <v>1</v>
      </c>
      <c r="Y1132" t="b">
        <f>tbl_CleanLeads[[#This Row],[Response_Time_Hours]]&gt;24</f>
        <v>0</v>
      </c>
      <c r="Z1132" s="13" t="b">
        <f>tbl_CleanLeads[[#This Row],[Response_Time_Hours]]&gt;72</f>
        <v>0</v>
      </c>
      <c r="AA1132" s="13" t="b">
        <f>tbl_CleanLeads[[#This Row],[Status_Clean]]="Converted"</f>
        <v>0</v>
      </c>
    </row>
    <row r="1133" spans="1:27">
      <c r="A1133" t="s">
        <v>63</v>
      </c>
      <c r="B1133" t="s">
        <v>3434</v>
      </c>
      <c r="C1133" t="s">
        <v>8186</v>
      </c>
      <c r="D1133" t="s">
        <v>7258</v>
      </c>
      <c r="E1133" t="s">
        <v>106</v>
      </c>
      <c r="F1133" t="s">
        <v>125</v>
      </c>
      <c r="G1133" s="1">
        <v>45319</v>
      </c>
      <c r="H1133" s="8">
        <f>MONTH(tbl_CleanLeads[[#This Row],[Lead_Date_Final]])</f>
        <v>1</v>
      </c>
      <c r="I1133" t="s">
        <v>7317</v>
      </c>
      <c r="J1133" t="s">
        <v>7271</v>
      </c>
      <c r="K1133" t="s">
        <v>7284</v>
      </c>
      <c r="L1133">
        <f>WEEKDAY(tbl_CleanLeads[[#This Row],[Lead_Date_Final]],2)</f>
        <v>7</v>
      </c>
      <c r="M1133" t="s">
        <v>7293</v>
      </c>
      <c r="N1133">
        <v>40.700000000000003</v>
      </c>
      <c r="O1133" s="7">
        <v>2757.54</v>
      </c>
      <c r="P1133">
        <v>49</v>
      </c>
      <c r="Q1133" t="s">
        <v>7266</v>
      </c>
      <c r="R1133">
        <f>IF(UPPER(TRIM(Table2[[#This Row],[Status_Clean]]))="CONVERTED",1,0)</f>
        <v>0</v>
      </c>
      <c r="S1133">
        <f>IF(ISNUMBER(MATCH(UPPER(TRIM(Table2[[#This Row],[Status_Clean]])),{"CONTACTED","QUALIFIED","CONVERTED"},0)),1,0)</f>
        <v>1</v>
      </c>
      <c r="T1133" cm="1">
        <f t="array" ref="T1133">_xlfn.SWITCH(UPPER(TRIM(Table2[[#This Row],[Status_Clean]])),"NEW",1,"CONTACTED",2,"QUALIFIED",3,"CONVERTED",4,"LOST",5,99)</f>
        <v>2</v>
      </c>
      <c r="U1133" t="str" cm="1">
        <f t="array" ref="U1133">_xlfn.LET(_xlpm.x,IFERROR(VALUE(Table2[[#This Row],[Response_Time_Hours]]),""),IF(_xlpm.x="","CHECK",_xlfn.IFS(_xlpm.x&lt;=1,"Immediate",_xlpm.x&lt;=6,"Fast",_xlpm.x&lt;=24,"Moderate",_xlpm.x&gt;24,"Delayed")))</f>
        <v>Delayed</v>
      </c>
      <c r="V1133">
        <f>FLOOR(tbl_CleanLeads[[#This Row],[Response_Time_Hours]],6)</f>
        <v>36</v>
      </c>
      <c r="W1133" t="str" cm="1">
        <f t="array" ref="W1133">IF(Table2[[#This Row],[Interaction_Count_Final]]="","N/A",_xlfn.IFS(Table2[[#This Row],[Interaction_Count_Final]]&lt;=2,"Low",Table2[[#This Row],[Interaction_Count_Final]]&lt;=5,"Medium",Table2[[#This Row],[Interaction_Count_Final]]&gt;=6,"High",TRUE,"CHECK"))</f>
        <v>High</v>
      </c>
      <c r="X1133" t="b">
        <f t="shared" si="17"/>
        <v>1</v>
      </c>
      <c r="Y1133" t="b">
        <f>tbl_CleanLeads[[#This Row],[Response_Time_Hours]]&gt;24</f>
        <v>1</v>
      </c>
      <c r="Z1133" s="13" t="b">
        <f>tbl_CleanLeads[[#This Row],[Response_Time_Hours]]&gt;72</f>
        <v>0</v>
      </c>
      <c r="AA1133" s="13" t="b">
        <f>tbl_CleanLeads[[#This Row],[Status_Clean]]="Converted"</f>
        <v>0</v>
      </c>
    </row>
    <row r="1134" spans="1:27">
      <c r="A1134" t="s">
        <v>70</v>
      </c>
      <c r="B1134" t="s">
        <v>3437</v>
      </c>
      <c r="C1134" t="s">
        <v>8188</v>
      </c>
      <c r="D1134" t="s">
        <v>7274</v>
      </c>
      <c r="E1134" t="s">
        <v>473</v>
      </c>
      <c r="F1134" t="s">
        <v>71</v>
      </c>
      <c r="G1134" s="1">
        <v>45155</v>
      </c>
      <c r="H1134" s="8">
        <f>MONTH(tbl_CleanLeads[[#This Row],[Lead_Date_Final]])</f>
        <v>8</v>
      </c>
      <c r="I1134" t="s">
        <v>7310</v>
      </c>
      <c r="J1134" t="s">
        <v>7263</v>
      </c>
      <c r="K1134" t="s">
        <v>7288</v>
      </c>
      <c r="L1134">
        <f>WEEKDAY(tbl_CleanLeads[[#This Row],[Lead_Date_Final]],2)</f>
        <v>4</v>
      </c>
      <c r="M1134" t="s">
        <v>7285</v>
      </c>
      <c r="N1134">
        <v>21.6</v>
      </c>
      <c r="O1134" s="7">
        <v>4428.96</v>
      </c>
      <c r="P1134">
        <v>12</v>
      </c>
      <c r="Q1134" t="s">
        <v>7273</v>
      </c>
      <c r="R1134">
        <f>IF(UPPER(TRIM(Table2[[#This Row],[Status_Clean]]))="CONVERTED",1,0)</f>
        <v>0</v>
      </c>
      <c r="S1134">
        <f>IF(ISNUMBER(MATCH(UPPER(TRIM(Table2[[#This Row],[Status_Clean]])),{"CONTACTED","QUALIFIED","CONVERTED"},0)),1,0)</f>
        <v>1</v>
      </c>
      <c r="T1134" cm="1">
        <f t="array" ref="T1134">_xlfn.SWITCH(UPPER(TRIM(Table2[[#This Row],[Status_Clean]])),"NEW",1,"CONTACTED",2,"QUALIFIED",3,"CONVERTED",4,"LOST",5,99)</f>
        <v>3</v>
      </c>
      <c r="U1134" t="str" cm="1">
        <f t="array" ref="U1134">_xlfn.LET(_xlpm.x,IFERROR(VALUE(Table2[[#This Row],[Response_Time_Hours]]),""),IF(_xlpm.x="","CHECK",_xlfn.IFS(_xlpm.x&lt;=1,"Immediate",_xlpm.x&lt;=6,"Fast",_xlpm.x&lt;=24,"Moderate",_xlpm.x&gt;24,"Delayed")))</f>
        <v>Moderate</v>
      </c>
      <c r="V1134">
        <f>FLOOR(tbl_CleanLeads[[#This Row],[Response_Time_Hours]],6)</f>
        <v>18</v>
      </c>
      <c r="W1134" t="str" cm="1">
        <f t="array" ref="W1134">IF(Table2[[#This Row],[Interaction_Count_Final]]="","N/A",_xlfn.IFS(Table2[[#This Row],[Interaction_Count_Final]]&lt;=2,"Low",Table2[[#This Row],[Interaction_Count_Final]]&lt;=5,"Medium",Table2[[#This Row],[Interaction_Count_Final]]&gt;=6,"High",TRUE,"CHECK"))</f>
        <v>High</v>
      </c>
      <c r="X1134" t="b">
        <f t="shared" si="17"/>
        <v>1</v>
      </c>
      <c r="Y1134" t="b">
        <f>tbl_CleanLeads[[#This Row],[Response_Time_Hours]]&gt;24</f>
        <v>0</v>
      </c>
      <c r="Z1134" s="13" t="b">
        <f>tbl_CleanLeads[[#This Row],[Response_Time_Hours]]&gt;72</f>
        <v>0</v>
      </c>
      <c r="AA1134" s="13" t="b">
        <f>tbl_CleanLeads[[#This Row],[Status_Clean]]="Converted"</f>
        <v>0</v>
      </c>
    </row>
    <row r="1135" spans="1:27">
      <c r="A1135" t="s">
        <v>90</v>
      </c>
      <c r="B1135" t="s">
        <v>3440</v>
      </c>
      <c r="C1135" t="s">
        <v>3441</v>
      </c>
      <c r="D1135" t="s">
        <v>7303</v>
      </c>
      <c r="E1135" t="s">
        <v>1356</v>
      </c>
      <c r="F1135" t="s">
        <v>71</v>
      </c>
      <c r="G1135" s="1">
        <v>45377</v>
      </c>
      <c r="H1135" s="8">
        <f>MONTH(tbl_CleanLeads[[#This Row],[Lead_Date_Final]])</f>
        <v>3</v>
      </c>
      <c r="I1135" t="s">
        <v>7295</v>
      </c>
      <c r="J1135" t="s">
        <v>7271</v>
      </c>
      <c r="K1135" t="s">
        <v>7284</v>
      </c>
      <c r="L1135">
        <f>WEEKDAY(tbl_CleanLeads[[#This Row],[Lead_Date_Final]],2)</f>
        <v>2</v>
      </c>
      <c r="M1135" t="s">
        <v>7265</v>
      </c>
      <c r="N1135">
        <v>55.4</v>
      </c>
      <c r="O1135" s="7">
        <v>3123.91</v>
      </c>
      <c r="P1135">
        <v>12</v>
      </c>
      <c r="Q1135" t="s">
        <v>7266</v>
      </c>
      <c r="R1135">
        <f>IF(UPPER(TRIM(Table2[[#This Row],[Status_Clean]]))="CONVERTED",1,0)</f>
        <v>0</v>
      </c>
      <c r="S1135">
        <f>IF(ISNUMBER(MATCH(UPPER(TRIM(Table2[[#This Row],[Status_Clean]])),{"CONTACTED","QUALIFIED","CONVERTED"},0)),1,0)</f>
        <v>1</v>
      </c>
      <c r="T1135" cm="1">
        <f t="array" ref="T1135">_xlfn.SWITCH(UPPER(TRIM(Table2[[#This Row],[Status_Clean]])),"NEW",1,"CONTACTED",2,"QUALIFIED",3,"CONVERTED",4,"LOST",5,99)</f>
        <v>3</v>
      </c>
      <c r="U1135" t="str" cm="1">
        <f t="array" ref="U1135">_xlfn.LET(_xlpm.x,IFERROR(VALUE(Table2[[#This Row],[Response_Time_Hours]]),""),IF(_xlpm.x="","CHECK",_xlfn.IFS(_xlpm.x&lt;=1,"Immediate",_xlpm.x&lt;=6,"Fast",_xlpm.x&lt;=24,"Moderate",_xlpm.x&gt;24,"Delayed")))</f>
        <v>Delayed</v>
      </c>
      <c r="V1135">
        <f>FLOOR(tbl_CleanLeads[[#This Row],[Response_Time_Hours]],6)</f>
        <v>54</v>
      </c>
      <c r="W1135" t="str" cm="1">
        <f t="array" ref="W1135">IF(Table2[[#This Row],[Interaction_Count_Final]]="","N/A",_xlfn.IFS(Table2[[#This Row],[Interaction_Count_Final]]&lt;=2,"Low",Table2[[#This Row],[Interaction_Count_Final]]&lt;=5,"Medium",Table2[[#This Row],[Interaction_Count_Final]]&gt;=6,"High",TRUE,"CHECK"))</f>
        <v>High</v>
      </c>
      <c r="X1135" t="b">
        <f t="shared" si="17"/>
        <v>1</v>
      </c>
      <c r="Y1135" t="b">
        <f>tbl_CleanLeads[[#This Row],[Response_Time_Hours]]&gt;24</f>
        <v>1</v>
      </c>
      <c r="Z1135" s="13" t="b">
        <f>tbl_CleanLeads[[#This Row],[Response_Time_Hours]]&gt;72</f>
        <v>0</v>
      </c>
      <c r="AA1135" s="13" t="b">
        <f>tbl_CleanLeads[[#This Row],[Status_Clean]]="Converted"</f>
        <v>0</v>
      </c>
    </row>
    <row r="1136" spans="1:27">
      <c r="A1136" t="s">
        <v>70</v>
      </c>
      <c r="B1136" t="s">
        <v>3442</v>
      </c>
      <c r="C1136" t="s">
        <v>3443</v>
      </c>
      <c r="D1136" t="s">
        <v>7258</v>
      </c>
      <c r="E1136" t="s">
        <v>106</v>
      </c>
      <c r="F1136" t="s">
        <v>71</v>
      </c>
      <c r="G1136" s="1">
        <v>45439</v>
      </c>
      <c r="H1136" s="8">
        <f>MONTH(tbl_CleanLeads[[#This Row],[Lead_Date_Final]])</f>
        <v>5</v>
      </c>
      <c r="I1136" t="s">
        <v>7314</v>
      </c>
      <c r="J1136" t="s">
        <v>7271</v>
      </c>
      <c r="K1136" t="s">
        <v>7277</v>
      </c>
      <c r="L1136">
        <f>WEEKDAY(tbl_CleanLeads[[#This Row],[Lead_Date_Final]],2)</f>
        <v>1</v>
      </c>
      <c r="M1136" t="s">
        <v>7298</v>
      </c>
      <c r="N1136">
        <v>31.200000000000003</v>
      </c>
      <c r="O1136" s="7">
        <v>3978.84</v>
      </c>
      <c r="P1136">
        <v>7</v>
      </c>
      <c r="Q1136" t="s">
        <v>7273</v>
      </c>
      <c r="R1136">
        <f>IF(UPPER(TRIM(Table2[[#This Row],[Status_Clean]]))="CONVERTED",1,0)</f>
        <v>0</v>
      </c>
      <c r="S1136">
        <f>IF(ISNUMBER(MATCH(UPPER(TRIM(Table2[[#This Row],[Status_Clean]])),{"CONTACTED","QUALIFIED","CONVERTED"},0)),1,0)</f>
        <v>1</v>
      </c>
      <c r="T1136" cm="1">
        <f t="array" ref="T1136">_xlfn.SWITCH(UPPER(TRIM(Table2[[#This Row],[Status_Clean]])),"NEW",1,"CONTACTED",2,"QUALIFIED",3,"CONVERTED",4,"LOST",5,99)</f>
        <v>3</v>
      </c>
      <c r="U1136" t="str" cm="1">
        <f t="array" ref="U1136">_xlfn.LET(_xlpm.x,IFERROR(VALUE(Table2[[#This Row],[Response_Time_Hours]]),""),IF(_xlpm.x="","CHECK",_xlfn.IFS(_xlpm.x&lt;=1,"Immediate",_xlpm.x&lt;=6,"Fast",_xlpm.x&lt;=24,"Moderate",_xlpm.x&gt;24,"Delayed")))</f>
        <v>Delayed</v>
      </c>
      <c r="V1136">
        <f>FLOOR(tbl_CleanLeads[[#This Row],[Response_Time_Hours]],6)</f>
        <v>30</v>
      </c>
      <c r="W1136" t="str" cm="1">
        <f t="array" ref="W1136">IF(Table2[[#This Row],[Interaction_Count_Final]]="","N/A",_xlfn.IFS(Table2[[#This Row],[Interaction_Count_Final]]&lt;=2,"Low",Table2[[#This Row],[Interaction_Count_Final]]&lt;=5,"Medium",Table2[[#This Row],[Interaction_Count_Final]]&gt;=6,"High",TRUE,"CHECK"))</f>
        <v>High</v>
      </c>
      <c r="X1136" t="b">
        <f t="shared" si="17"/>
        <v>1</v>
      </c>
      <c r="Y1136" t="b">
        <f>tbl_CleanLeads[[#This Row],[Response_Time_Hours]]&gt;24</f>
        <v>1</v>
      </c>
      <c r="Z1136" s="13" t="b">
        <f>tbl_CleanLeads[[#This Row],[Response_Time_Hours]]&gt;72</f>
        <v>0</v>
      </c>
      <c r="AA1136" s="13" t="b">
        <f>tbl_CleanLeads[[#This Row],[Status_Clean]]="Converted"</f>
        <v>0</v>
      </c>
    </row>
    <row r="1137" spans="1:27">
      <c r="A1137" t="s">
        <v>90</v>
      </c>
      <c r="B1137" t="s">
        <v>3445</v>
      </c>
      <c r="C1137" t="s">
        <v>8191</v>
      </c>
      <c r="D1137" t="s">
        <v>7268</v>
      </c>
      <c r="E1137" t="s">
        <v>469</v>
      </c>
      <c r="F1137" t="s">
        <v>71</v>
      </c>
      <c r="G1137" s="1">
        <v>45498</v>
      </c>
      <c r="H1137" s="8">
        <f>MONTH(tbl_CleanLeads[[#This Row],[Lead_Date_Final]])</f>
        <v>7</v>
      </c>
      <c r="I1137" t="s">
        <v>7305</v>
      </c>
      <c r="J1137" t="s">
        <v>7271</v>
      </c>
      <c r="K1137" t="s">
        <v>7288</v>
      </c>
      <c r="L1137">
        <f>WEEKDAY(tbl_CleanLeads[[#This Row],[Lead_Date_Final]],2)</f>
        <v>4</v>
      </c>
      <c r="M1137" t="s">
        <v>7285</v>
      </c>
      <c r="N1137">
        <v>65.599999999999994</v>
      </c>
      <c r="O1137" s="7">
        <v>3085.18</v>
      </c>
      <c r="P1137">
        <v>41</v>
      </c>
      <c r="Q1137" t="s">
        <v>7266</v>
      </c>
      <c r="R1137">
        <f>IF(UPPER(TRIM(Table2[[#This Row],[Status_Clean]]))="CONVERTED",1,0)</f>
        <v>0</v>
      </c>
      <c r="S1137">
        <f>IF(ISNUMBER(MATCH(UPPER(TRIM(Table2[[#This Row],[Status_Clean]])),{"CONTACTED","QUALIFIED","CONVERTED"},0)),1,0)</f>
        <v>1</v>
      </c>
      <c r="T1137" cm="1">
        <f t="array" ref="T1137">_xlfn.SWITCH(UPPER(TRIM(Table2[[#This Row],[Status_Clean]])),"NEW",1,"CONTACTED",2,"QUALIFIED",3,"CONVERTED",4,"LOST",5,99)</f>
        <v>3</v>
      </c>
      <c r="U1137" t="str" cm="1">
        <f t="array" ref="U1137">_xlfn.LET(_xlpm.x,IFERROR(VALUE(Table2[[#This Row],[Response_Time_Hours]]),""),IF(_xlpm.x="","CHECK",_xlfn.IFS(_xlpm.x&lt;=1,"Immediate",_xlpm.x&lt;=6,"Fast",_xlpm.x&lt;=24,"Moderate",_xlpm.x&gt;24,"Delayed")))</f>
        <v>Delayed</v>
      </c>
      <c r="V1137">
        <f>FLOOR(tbl_CleanLeads[[#This Row],[Response_Time_Hours]],6)</f>
        <v>60</v>
      </c>
      <c r="W1137" t="str" cm="1">
        <f t="array" ref="W1137">IF(Table2[[#This Row],[Interaction_Count_Final]]="","N/A",_xlfn.IFS(Table2[[#This Row],[Interaction_Count_Final]]&lt;=2,"Low",Table2[[#This Row],[Interaction_Count_Final]]&lt;=5,"Medium",Table2[[#This Row],[Interaction_Count_Final]]&gt;=6,"High",TRUE,"CHECK"))</f>
        <v>High</v>
      </c>
      <c r="X1137" t="b">
        <f t="shared" si="17"/>
        <v>1</v>
      </c>
      <c r="Y1137" t="b">
        <f>tbl_CleanLeads[[#This Row],[Response_Time_Hours]]&gt;24</f>
        <v>1</v>
      </c>
      <c r="Z1137" s="13" t="b">
        <f>tbl_CleanLeads[[#This Row],[Response_Time_Hours]]&gt;72</f>
        <v>0</v>
      </c>
      <c r="AA1137" s="13" t="b">
        <f>tbl_CleanLeads[[#This Row],[Status_Clean]]="Converted"</f>
        <v>0</v>
      </c>
    </row>
    <row r="1138" spans="1:27">
      <c r="A1138" t="s">
        <v>63</v>
      </c>
      <c r="B1138" t="s">
        <v>3449</v>
      </c>
      <c r="C1138" t="s">
        <v>3450</v>
      </c>
      <c r="D1138" t="s">
        <v>7280</v>
      </c>
      <c r="E1138" t="s">
        <v>473</v>
      </c>
      <c r="F1138" t="s">
        <v>125</v>
      </c>
      <c r="G1138" s="1">
        <v>45094</v>
      </c>
      <c r="H1138" s="8">
        <f>MONTH(tbl_CleanLeads[[#This Row],[Lead_Date_Final]])</f>
        <v>6</v>
      </c>
      <c r="I1138" t="s">
        <v>7276</v>
      </c>
      <c r="J1138" t="s">
        <v>7263</v>
      </c>
      <c r="K1138" t="s">
        <v>7277</v>
      </c>
      <c r="L1138">
        <f>WEEKDAY(tbl_CleanLeads[[#This Row],[Lead_Date_Final]],2)</f>
        <v>6</v>
      </c>
      <c r="M1138" t="s">
        <v>7278</v>
      </c>
      <c r="N1138">
        <v>48</v>
      </c>
      <c r="O1138" s="7">
        <v>4910.32</v>
      </c>
      <c r="P1138">
        <v>14</v>
      </c>
      <c r="Q1138" t="s">
        <v>7273</v>
      </c>
      <c r="R1138">
        <f>IF(UPPER(TRIM(Table2[[#This Row],[Status_Clean]]))="CONVERTED",1,0)</f>
        <v>0</v>
      </c>
      <c r="S1138">
        <f>IF(ISNUMBER(MATCH(UPPER(TRIM(Table2[[#This Row],[Status_Clean]])),{"CONTACTED","QUALIFIED","CONVERTED"},0)),1,0)</f>
        <v>1</v>
      </c>
      <c r="T1138" cm="1">
        <f t="array" ref="T1138">_xlfn.SWITCH(UPPER(TRIM(Table2[[#This Row],[Status_Clean]])),"NEW",1,"CONTACTED",2,"QUALIFIED",3,"CONVERTED",4,"LOST",5,99)</f>
        <v>2</v>
      </c>
      <c r="U1138" t="str" cm="1">
        <f t="array" ref="U1138">_xlfn.LET(_xlpm.x,IFERROR(VALUE(Table2[[#This Row],[Response_Time_Hours]]),""),IF(_xlpm.x="","CHECK",_xlfn.IFS(_xlpm.x&lt;=1,"Immediate",_xlpm.x&lt;=6,"Fast",_xlpm.x&lt;=24,"Moderate",_xlpm.x&gt;24,"Delayed")))</f>
        <v>Delayed</v>
      </c>
      <c r="V1138">
        <f>FLOOR(tbl_CleanLeads[[#This Row],[Response_Time_Hours]],6)</f>
        <v>48</v>
      </c>
      <c r="W1138" t="str" cm="1">
        <f t="array" ref="W1138">IF(Table2[[#This Row],[Interaction_Count_Final]]="","N/A",_xlfn.IFS(Table2[[#This Row],[Interaction_Count_Final]]&lt;=2,"Low",Table2[[#This Row],[Interaction_Count_Final]]&lt;=5,"Medium",Table2[[#This Row],[Interaction_Count_Final]]&gt;=6,"High",TRUE,"CHECK"))</f>
        <v>High</v>
      </c>
      <c r="X1138" t="b">
        <f t="shared" si="17"/>
        <v>1</v>
      </c>
      <c r="Y1138" t="b">
        <f>tbl_CleanLeads[[#This Row],[Response_Time_Hours]]&gt;24</f>
        <v>1</v>
      </c>
      <c r="Z1138" s="13" t="b">
        <f>tbl_CleanLeads[[#This Row],[Response_Time_Hours]]&gt;72</f>
        <v>0</v>
      </c>
      <c r="AA1138" s="13" t="b">
        <f>tbl_CleanLeads[[#This Row],[Status_Clean]]="Converted"</f>
        <v>0</v>
      </c>
    </row>
    <row r="1139" spans="1:27">
      <c r="A1139" t="s">
        <v>70</v>
      </c>
      <c r="B1139" t="s">
        <v>3451</v>
      </c>
      <c r="C1139" t="s">
        <v>3452</v>
      </c>
      <c r="D1139" t="s">
        <v>7268</v>
      </c>
      <c r="E1139" t="s">
        <v>69</v>
      </c>
      <c r="F1139" t="s">
        <v>125</v>
      </c>
      <c r="G1139" s="1">
        <v>45392</v>
      </c>
      <c r="H1139" s="8">
        <f>MONTH(tbl_CleanLeads[[#This Row],[Lead_Date_Final]])</f>
        <v>4</v>
      </c>
      <c r="I1139" t="s">
        <v>7297</v>
      </c>
      <c r="J1139" t="s">
        <v>7271</v>
      </c>
      <c r="K1139" t="s">
        <v>7277</v>
      </c>
      <c r="L1139">
        <f>WEEKDAY(tbl_CleanLeads[[#This Row],[Lead_Date_Final]],2)</f>
        <v>3</v>
      </c>
      <c r="M1139" t="s">
        <v>7272</v>
      </c>
      <c r="N1139">
        <v>10.9</v>
      </c>
      <c r="O1139" s="7">
        <v>2959.66</v>
      </c>
      <c r="P1139">
        <v>3</v>
      </c>
      <c r="Q1139" t="s">
        <v>7266</v>
      </c>
      <c r="R1139">
        <f>IF(UPPER(TRIM(Table2[[#This Row],[Status_Clean]]))="CONVERTED",1,0)</f>
        <v>0</v>
      </c>
      <c r="S1139">
        <f>IF(ISNUMBER(MATCH(UPPER(TRIM(Table2[[#This Row],[Status_Clean]])),{"CONTACTED","QUALIFIED","CONVERTED"},0)),1,0)</f>
        <v>1</v>
      </c>
      <c r="T1139" cm="1">
        <f t="array" ref="T1139">_xlfn.SWITCH(UPPER(TRIM(Table2[[#This Row],[Status_Clean]])),"NEW",1,"CONTACTED",2,"QUALIFIED",3,"CONVERTED",4,"LOST",5,99)</f>
        <v>2</v>
      </c>
      <c r="U1139" t="str" cm="1">
        <f t="array" ref="U1139">_xlfn.LET(_xlpm.x,IFERROR(VALUE(Table2[[#This Row],[Response_Time_Hours]]),""),IF(_xlpm.x="","CHECK",_xlfn.IFS(_xlpm.x&lt;=1,"Immediate",_xlpm.x&lt;=6,"Fast",_xlpm.x&lt;=24,"Moderate",_xlpm.x&gt;24,"Delayed")))</f>
        <v>Moderate</v>
      </c>
      <c r="V1139">
        <f>FLOOR(tbl_CleanLeads[[#This Row],[Response_Time_Hours]],6)</f>
        <v>6</v>
      </c>
      <c r="W1139" t="str" cm="1">
        <f t="array" ref="W1139">IF(Table2[[#This Row],[Interaction_Count_Final]]="","N/A",_xlfn.IFS(Table2[[#This Row],[Interaction_Count_Final]]&lt;=2,"Low",Table2[[#This Row],[Interaction_Count_Final]]&lt;=5,"Medium",Table2[[#This Row],[Interaction_Count_Final]]&gt;=6,"High",TRUE,"CHECK"))</f>
        <v>Medium</v>
      </c>
      <c r="X1139" t="b">
        <f t="shared" si="17"/>
        <v>1</v>
      </c>
      <c r="Y1139" t="b">
        <f>tbl_CleanLeads[[#This Row],[Response_Time_Hours]]&gt;24</f>
        <v>0</v>
      </c>
      <c r="Z1139" s="13" t="b">
        <f>tbl_CleanLeads[[#This Row],[Response_Time_Hours]]&gt;72</f>
        <v>0</v>
      </c>
      <c r="AA1139" s="13" t="b">
        <f>tbl_CleanLeads[[#This Row],[Status_Clean]]="Converted"</f>
        <v>0</v>
      </c>
    </row>
    <row r="1140" spans="1:27">
      <c r="A1140" t="s">
        <v>102</v>
      </c>
      <c r="B1140" t="s">
        <v>3454</v>
      </c>
      <c r="C1140" t="s">
        <v>3455</v>
      </c>
      <c r="D1140" t="s">
        <v>7280</v>
      </c>
      <c r="E1140" t="s">
        <v>254</v>
      </c>
      <c r="F1140" t="s">
        <v>125</v>
      </c>
      <c r="G1140" s="1">
        <v>45569</v>
      </c>
      <c r="H1140" s="8">
        <f>MONTH(tbl_CleanLeads[[#This Row],[Lead_Date_Final]])</f>
        <v>10</v>
      </c>
      <c r="I1140" t="s">
        <v>7270</v>
      </c>
      <c r="J1140" t="s">
        <v>7271</v>
      </c>
      <c r="K1140" t="s">
        <v>7264</v>
      </c>
      <c r="L1140">
        <f>WEEKDAY(tbl_CleanLeads[[#This Row],[Lead_Date_Final]],2)</f>
        <v>5</v>
      </c>
      <c r="M1140" t="s">
        <v>7312</v>
      </c>
      <c r="N1140">
        <v>8.8000000000000007</v>
      </c>
      <c r="O1140" s="7">
        <v>2241.63</v>
      </c>
      <c r="P1140">
        <v>1</v>
      </c>
      <c r="Q1140" t="s">
        <v>7266</v>
      </c>
      <c r="R1140">
        <f>IF(UPPER(TRIM(Table2[[#This Row],[Status_Clean]]))="CONVERTED",1,0)</f>
        <v>0</v>
      </c>
      <c r="S1140">
        <f>IF(ISNUMBER(MATCH(UPPER(TRIM(Table2[[#This Row],[Status_Clean]])),{"CONTACTED","QUALIFIED","CONVERTED"},0)),1,0)</f>
        <v>1</v>
      </c>
      <c r="T1140" cm="1">
        <f t="array" ref="T1140">_xlfn.SWITCH(UPPER(TRIM(Table2[[#This Row],[Status_Clean]])),"NEW",1,"CONTACTED",2,"QUALIFIED",3,"CONVERTED",4,"LOST",5,99)</f>
        <v>2</v>
      </c>
      <c r="U1140" t="str" cm="1">
        <f t="array" ref="U1140">_xlfn.LET(_xlpm.x,IFERROR(VALUE(Table2[[#This Row],[Response_Time_Hours]]),""),IF(_xlpm.x="","CHECK",_xlfn.IFS(_xlpm.x&lt;=1,"Immediate",_xlpm.x&lt;=6,"Fast",_xlpm.x&lt;=24,"Moderate",_xlpm.x&gt;24,"Delayed")))</f>
        <v>Moderate</v>
      </c>
      <c r="V1140">
        <f>FLOOR(tbl_CleanLeads[[#This Row],[Response_Time_Hours]],6)</f>
        <v>6</v>
      </c>
      <c r="W1140" t="str" cm="1">
        <f t="array" ref="W1140">IF(Table2[[#This Row],[Interaction_Count_Final]]="","N/A",_xlfn.IFS(Table2[[#This Row],[Interaction_Count_Final]]&lt;=2,"Low",Table2[[#This Row],[Interaction_Count_Final]]&lt;=5,"Medium",Table2[[#This Row],[Interaction_Count_Final]]&gt;=6,"High",TRUE,"CHECK"))</f>
        <v>Low</v>
      </c>
      <c r="X1140" t="b">
        <f t="shared" si="17"/>
        <v>1</v>
      </c>
      <c r="Y1140" t="b">
        <f>tbl_CleanLeads[[#This Row],[Response_Time_Hours]]&gt;24</f>
        <v>0</v>
      </c>
      <c r="Z1140" s="13" t="b">
        <f>tbl_CleanLeads[[#This Row],[Response_Time_Hours]]&gt;72</f>
        <v>0</v>
      </c>
      <c r="AA1140" s="13" t="b">
        <f>tbl_CleanLeads[[#This Row],[Status_Clean]]="Converted"</f>
        <v>0</v>
      </c>
    </row>
    <row r="1141" spans="1:27">
      <c r="A1141" t="s">
        <v>70</v>
      </c>
      <c r="B1141" t="s">
        <v>3457</v>
      </c>
      <c r="C1141" t="s">
        <v>3458</v>
      </c>
      <c r="D1141" t="s">
        <v>7258</v>
      </c>
      <c r="E1141" t="s">
        <v>363</v>
      </c>
      <c r="F1141" t="s">
        <v>125</v>
      </c>
      <c r="G1141" s="1">
        <v>45211</v>
      </c>
      <c r="H1141" s="8">
        <f>MONTH(tbl_CleanLeads[[#This Row],[Lead_Date_Final]])</f>
        <v>10</v>
      </c>
      <c r="I1141" t="s">
        <v>7270</v>
      </c>
      <c r="J1141" t="s">
        <v>7263</v>
      </c>
      <c r="K1141" t="s">
        <v>7264</v>
      </c>
      <c r="L1141">
        <f>WEEKDAY(tbl_CleanLeads[[#This Row],[Lead_Date_Final]],2)</f>
        <v>4</v>
      </c>
      <c r="M1141" t="s">
        <v>7285</v>
      </c>
      <c r="N1141">
        <v>24</v>
      </c>
      <c r="O1141" s="7">
        <v>4905.68</v>
      </c>
      <c r="P1141">
        <v>17</v>
      </c>
      <c r="Q1141" t="s">
        <v>7273</v>
      </c>
      <c r="R1141">
        <f>IF(UPPER(TRIM(Table2[[#This Row],[Status_Clean]]))="CONVERTED",1,0)</f>
        <v>0</v>
      </c>
      <c r="S1141">
        <f>IF(ISNUMBER(MATCH(UPPER(TRIM(Table2[[#This Row],[Status_Clean]])),{"CONTACTED","QUALIFIED","CONVERTED"},0)),1,0)</f>
        <v>1</v>
      </c>
      <c r="T1141" cm="1">
        <f t="array" ref="T1141">_xlfn.SWITCH(UPPER(TRIM(Table2[[#This Row],[Status_Clean]])),"NEW",1,"CONTACTED",2,"QUALIFIED",3,"CONVERTED",4,"LOST",5,99)</f>
        <v>2</v>
      </c>
      <c r="U1141" t="str" cm="1">
        <f t="array" ref="U1141">_xlfn.LET(_xlpm.x,IFERROR(VALUE(Table2[[#This Row],[Response_Time_Hours]]),""),IF(_xlpm.x="","CHECK",_xlfn.IFS(_xlpm.x&lt;=1,"Immediate",_xlpm.x&lt;=6,"Fast",_xlpm.x&lt;=24,"Moderate",_xlpm.x&gt;24,"Delayed")))</f>
        <v>Moderate</v>
      </c>
      <c r="V1141">
        <f>FLOOR(tbl_CleanLeads[[#This Row],[Response_Time_Hours]],6)</f>
        <v>24</v>
      </c>
      <c r="W1141" t="str" cm="1">
        <f t="array" ref="W1141">IF(Table2[[#This Row],[Interaction_Count_Final]]="","N/A",_xlfn.IFS(Table2[[#This Row],[Interaction_Count_Final]]&lt;=2,"Low",Table2[[#This Row],[Interaction_Count_Final]]&lt;=5,"Medium",Table2[[#This Row],[Interaction_Count_Final]]&gt;=6,"High",TRUE,"CHECK"))</f>
        <v>High</v>
      </c>
      <c r="X1141" t="b">
        <f t="shared" si="17"/>
        <v>1</v>
      </c>
      <c r="Y1141" t="b">
        <f>tbl_CleanLeads[[#This Row],[Response_Time_Hours]]&gt;24</f>
        <v>0</v>
      </c>
      <c r="Z1141" s="13" t="b">
        <f>tbl_CleanLeads[[#This Row],[Response_Time_Hours]]&gt;72</f>
        <v>0</v>
      </c>
      <c r="AA1141" s="13" t="b">
        <f>tbl_CleanLeads[[#This Row],[Status_Clean]]="Converted"</f>
        <v>0</v>
      </c>
    </row>
    <row r="1142" spans="1:27">
      <c r="A1142" t="s">
        <v>90</v>
      </c>
      <c r="B1142" t="s">
        <v>3460</v>
      </c>
      <c r="C1142" t="s">
        <v>3461</v>
      </c>
      <c r="D1142" t="s">
        <v>7303</v>
      </c>
      <c r="E1142" t="s">
        <v>473</v>
      </c>
      <c r="F1142" t="s">
        <v>193</v>
      </c>
      <c r="G1142" s="1">
        <v>45153</v>
      </c>
      <c r="H1142" s="8">
        <f>MONTH(tbl_CleanLeads[[#This Row],[Lead_Date_Final]])</f>
        <v>8</v>
      </c>
      <c r="I1142" t="s">
        <v>7310</v>
      </c>
      <c r="J1142" t="s">
        <v>7263</v>
      </c>
      <c r="K1142" t="s">
        <v>7288</v>
      </c>
      <c r="L1142">
        <f>WEEKDAY(tbl_CleanLeads[[#This Row],[Lead_Date_Final]],2)</f>
        <v>2</v>
      </c>
      <c r="M1142" t="s">
        <v>7265</v>
      </c>
      <c r="N1142">
        <v>39.9</v>
      </c>
      <c r="O1142" s="7">
        <v>3683.96</v>
      </c>
      <c r="P1142">
        <v>19</v>
      </c>
      <c r="Q1142" t="s">
        <v>7266</v>
      </c>
      <c r="R1142">
        <f>IF(UPPER(TRIM(Table2[[#This Row],[Status_Clean]]))="CONVERTED",1,0)</f>
        <v>0</v>
      </c>
      <c r="S1142">
        <f>IF(ISNUMBER(MATCH(UPPER(TRIM(Table2[[#This Row],[Status_Clean]])),{"CONTACTED","QUALIFIED","CONVERTED"},0)),1,0)</f>
        <v>0</v>
      </c>
      <c r="T1142" cm="1">
        <f t="array" ref="T1142">_xlfn.SWITCH(UPPER(TRIM(Table2[[#This Row],[Status_Clean]])),"NEW",1,"CONTACTED",2,"QUALIFIED",3,"CONVERTED",4,"LOST",5,99)</f>
        <v>1</v>
      </c>
      <c r="U1142" t="str" cm="1">
        <f t="array" ref="U1142">_xlfn.LET(_xlpm.x,IFERROR(VALUE(Table2[[#This Row],[Response_Time_Hours]]),""),IF(_xlpm.x="","CHECK",_xlfn.IFS(_xlpm.x&lt;=1,"Immediate",_xlpm.x&lt;=6,"Fast",_xlpm.x&lt;=24,"Moderate",_xlpm.x&gt;24,"Delayed")))</f>
        <v>Delayed</v>
      </c>
      <c r="V1142">
        <f>FLOOR(tbl_CleanLeads[[#This Row],[Response_Time_Hours]],6)</f>
        <v>36</v>
      </c>
      <c r="W1142" t="str" cm="1">
        <f t="array" ref="W1142">IF(Table2[[#This Row],[Interaction_Count_Final]]="","N/A",_xlfn.IFS(Table2[[#This Row],[Interaction_Count_Final]]&lt;=2,"Low",Table2[[#This Row],[Interaction_Count_Final]]&lt;=5,"Medium",Table2[[#This Row],[Interaction_Count_Final]]&gt;=6,"High",TRUE,"CHECK"))</f>
        <v>High</v>
      </c>
      <c r="X1142" t="b">
        <f t="shared" si="17"/>
        <v>1</v>
      </c>
      <c r="Y1142" t="b">
        <f>tbl_CleanLeads[[#This Row],[Response_Time_Hours]]&gt;24</f>
        <v>1</v>
      </c>
      <c r="Z1142" s="13" t="b">
        <f>tbl_CleanLeads[[#This Row],[Response_Time_Hours]]&gt;72</f>
        <v>0</v>
      </c>
      <c r="AA1142" s="13" t="b">
        <f>tbl_CleanLeads[[#This Row],[Status_Clean]]="Converted"</f>
        <v>0</v>
      </c>
    </row>
    <row r="1143" spans="1:27">
      <c r="A1143" t="s">
        <v>90</v>
      </c>
      <c r="B1143" t="s">
        <v>3463</v>
      </c>
      <c r="C1143" t="s">
        <v>3464</v>
      </c>
      <c r="D1143" t="s">
        <v>7268</v>
      </c>
      <c r="E1143" t="s">
        <v>101</v>
      </c>
      <c r="F1143" t="s">
        <v>193</v>
      </c>
      <c r="G1143" s="1">
        <v>45365</v>
      </c>
      <c r="H1143" s="8">
        <f>MONTH(tbl_CleanLeads[[#This Row],[Lead_Date_Final]])</f>
        <v>3</v>
      </c>
      <c r="I1143" t="s">
        <v>7295</v>
      </c>
      <c r="J1143" t="s">
        <v>7271</v>
      </c>
      <c r="K1143" t="s">
        <v>7284</v>
      </c>
      <c r="L1143">
        <f>WEEKDAY(tbl_CleanLeads[[#This Row],[Lead_Date_Final]],2)</f>
        <v>4</v>
      </c>
      <c r="M1143" t="s">
        <v>7285</v>
      </c>
      <c r="N1143">
        <v>24.9</v>
      </c>
      <c r="O1143" s="7">
        <v>4119.4399999999996</v>
      </c>
      <c r="P1143">
        <v>7</v>
      </c>
      <c r="Q1143" t="s">
        <v>7273</v>
      </c>
      <c r="R1143">
        <f>IF(UPPER(TRIM(Table2[[#This Row],[Status_Clean]]))="CONVERTED",1,0)</f>
        <v>0</v>
      </c>
      <c r="S1143">
        <f>IF(ISNUMBER(MATCH(UPPER(TRIM(Table2[[#This Row],[Status_Clean]])),{"CONTACTED","QUALIFIED","CONVERTED"},0)),1,0)</f>
        <v>0</v>
      </c>
      <c r="T1143" cm="1">
        <f t="array" ref="T1143">_xlfn.SWITCH(UPPER(TRIM(Table2[[#This Row],[Status_Clean]])),"NEW",1,"CONTACTED",2,"QUALIFIED",3,"CONVERTED",4,"LOST",5,99)</f>
        <v>1</v>
      </c>
      <c r="U1143" t="str" cm="1">
        <f t="array" ref="U1143">_xlfn.LET(_xlpm.x,IFERROR(VALUE(Table2[[#This Row],[Response_Time_Hours]]),""),IF(_xlpm.x="","CHECK",_xlfn.IFS(_xlpm.x&lt;=1,"Immediate",_xlpm.x&lt;=6,"Fast",_xlpm.x&lt;=24,"Moderate",_xlpm.x&gt;24,"Delayed")))</f>
        <v>Delayed</v>
      </c>
      <c r="V1143">
        <f>FLOOR(tbl_CleanLeads[[#This Row],[Response_Time_Hours]],6)</f>
        <v>24</v>
      </c>
      <c r="W1143" t="str" cm="1">
        <f t="array" ref="W1143">IF(Table2[[#This Row],[Interaction_Count_Final]]="","N/A",_xlfn.IFS(Table2[[#This Row],[Interaction_Count_Final]]&lt;=2,"Low",Table2[[#This Row],[Interaction_Count_Final]]&lt;=5,"Medium",Table2[[#This Row],[Interaction_Count_Final]]&gt;=6,"High",TRUE,"CHECK"))</f>
        <v>High</v>
      </c>
      <c r="X1143" t="b">
        <f t="shared" si="17"/>
        <v>1</v>
      </c>
      <c r="Y1143" t="b">
        <f>tbl_CleanLeads[[#This Row],[Response_Time_Hours]]&gt;24</f>
        <v>1</v>
      </c>
      <c r="Z1143" s="13" t="b">
        <f>tbl_CleanLeads[[#This Row],[Response_Time_Hours]]&gt;72</f>
        <v>0</v>
      </c>
      <c r="AA1143" s="13" t="b">
        <f>tbl_CleanLeads[[#This Row],[Status_Clean]]="Converted"</f>
        <v>0</v>
      </c>
    </row>
    <row r="1144" spans="1:27">
      <c r="A1144" t="s">
        <v>63</v>
      </c>
      <c r="B1144" t="s">
        <v>3466</v>
      </c>
      <c r="C1144" t="s">
        <v>3467</v>
      </c>
      <c r="D1144" t="s">
        <v>7274</v>
      </c>
      <c r="E1144" t="s">
        <v>123</v>
      </c>
      <c r="F1144" t="s">
        <v>250</v>
      </c>
      <c r="G1144" s="1">
        <v>45403</v>
      </c>
      <c r="H1144" s="8">
        <f>MONTH(tbl_CleanLeads[[#This Row],[Lead_Date_Final]])</f>
        <v>4</v>
      </c>
      <c r="I1144" t="s">
        <v>7297</v>
      </c>
      <c r="J1144" t="s">
        <v>7271</v>
      </c>
      <c r="K1144" t="s">
        <v>7277</v>
      </c>
      <c r="L1144">
        <f>WEEKDAY(tbl_CleanLeads[[#This Row],[Lead_Date_Final]],2)</f>
        <v>7</v>
      </c>
      <c r="M1144" t="s">
        <v>7293</v>
      </c>
      <c r="N1144">
        <v>31.200000000000003</v>
      </c>
      <c r="O1144" s="7">
        <v>4308.1400000000003</v>
      </c>
      <c r="P1144">
        <v>33</v>
      </c>
      <c r="Q1144" t="s">
        <v>7273</v>
      </c>
      <c r="R1144">
        <f>IF(UPPER(TRIM(Table2[[#This Row],[Status_Clean]]))="CONVERTED",1,0)</f>
        <v>1</v>
      </c>
      <c r="S1144">
        <f>IF(ISNUMBER(MATCH(UPPER(TRIM(Table2[[#This Row],[Status_Clean]])),{"CONTACTED","QUALIFIED","CONVERTED"},0)),1,0)</f>
        <v>1</v>
      </c>
      <c r="T1144" cm="1">
        <f t="array" ref="T1144">_xlfn.SWITCH(UPPER(TRIM(Table2[[#This Row],[Status_Clean]])),"NEW",1,"CONTACTED",2,"QUALIFIED",3,"CONVERTED",4,"LOST",5,99)</f>
        <v>4</v>
      </c>
      <c r="U1144" t="str" cm="1">
        <f t="array" ref="U1144">_xlfn.LET(_xlpm.x,IFERROR(VALUE(Table2[[#This Row],[Response_Time_Hours]]),""),IF(_xlpm.x="","CHECK",_xlfn.IFS(_xlpm.x&lt;=1,"Immediate",_xlpm.x&lt;=6,"Fast",_xlpm.x&lt;=24,"Moderate",_xlpm.x&gt;24,"Delayed")))</f>
        <v>Delayed</v>
      </c>
      <c r="V1144">
        <f>FLOOR(tbl_CleanLeads[[#This Row],[Response_Time_Hours]],6)</f>
        <v>30</v>
      </c>
      <c r="W1144" t="str" cm="1">
        <f t="array" ref="W1144">IF(Table2[[#This Row],[Interaction_Count_Final]]="","N/A",_xlfn.IFS(Table2[[#This Row],[Interaction_Count_Final]]&lt;=2,"Low",Table2[[#This Row],[Interaction_Count_Final]]&lt;=5,"Medium",Table2[[#This Row],[Interaction_Count_Final]]&gt;=6,"High",TRUE,"CHECK"))</f>
        <v>High</v>
      </c>
      <c r="X1144" t="b">
        <f t="shared" si="17"/>
        <v>1</v>
      </c>
      <c r="Y1144" t="b">
        <f>tbl_CleanLeads[[#This Row],[Response_Time_Hours]]&gt;24</f>
        <v>1</v>
      </c>
      <c r="Z1144" s="13" t="b">
        <f>tbl_CleanLeads[[#This Row],[Response_Time_Hours]]&gt;72</f>
        <v>0</v>
      </c>
      <c r="AA1144" s="13" t="b">
        <f>tbl_CleanLeads[[#This Row],[Status_Clean]]="Converted"</f>
        <v>1</v>
      </c>
    </row>
    <row r="1145" spans="1:27">
      <c r="A1145" t="s">
        <v>90</v>
      </c>
      <c r="B1145" t="s">
        <v>3469</v>
      </c>
      <c r="C1145" t="s">
        <v>3470</v>
      </c>
      <c r="D1145" t="s">
        <v>7258</v>
      </c>
      <c r="E1145" t="s">
        <v>222</v>
      </c>
      <c r="F1145" t="s">
        <v>125</v>
      </c>
      <c r="G1145" s="1">
        <v>44975</v>
      </c>
      <c r="H1145" s="8">
        <f>MONTH(tbl_CleanLeads[[#This Row],[Lead_Date_Final]])</f>
        <v>2</v>
      </c>
      <c r="I1145" t="s">
        <v>7283</v>
      </c>
      <c r="J1145" t="s">
        <v>7263</v>
      </c>
      <c r="K1145" t="s">
        <v>7284</v>
      </c>
      <c r="L1145">
        <f>WEEKDAY(tbl_CleanLeads[[#This Row],[Lead_Date_Final]],2)</f>
        <v>6</v>
      </c>
      <c r="M1145" t="s">
        <v>7278</v>
      </c>
      <c r="N1145">
        <v>22.2</v>
      </c>
      <c r="O1145" s="7">
        <v>1563.23</v>
      </c>
      <c r="P1145">
        <v>39</v>
      </c>
      <c r="Q1145" t="s">
        <v>7289</v>
      </c>
      <c r="R1145">
        <f>IF(UPPER(TRIM(Table2[[#This Row],[Status_Clean]]))="CONVERTED",1,0)</f>
        <v>0</v>
      </c>
      <c r="S1145">
        <f>IF(ISNUMBER(MATCH(UPPER(TRIM(Table2[[#This Row],[Status_Clean]])),{"CONTACTED","QUALIFIED","CONVERTED"},0)),1,0)</f>
        <v>1</v>
      </c>
      <c r="T1145" cm="1">
        <f t="array" ref="T1145">_xlfn.SWITCH(UPPER(TRIM(Table2[[#This Row],[Status_Clean]])),"NEW",1,"CONTACTED",2,"QUALIFIED",3,"CONVERTED",4,"LOST",5,99)</f>
        <v>2</v>
      </c>
      <c r="U1145" t="str" cm="1">
        <f t="array" ref="U1145">_xlfn.LET(_xlpm.x,IFERROR(VALUE(Table2[[#This Row],[Response_Time_Hours]]),""),IF(_xlpm.x="","CHECK",_xlfn.IFS(_xlpm.x&lt;=1,"Immediate",_xlpm.x&lt;=6,"Fast",_xlpm.x&lt;=24,"Moderate",_xlpm.x&gt;24,"Delayed")))</f>
        <v>Moderate</v>
      </c>
      <c r="V1145">
        <f>FLOOR(tbl_CleanLeads[[#This Row],[Response_Time_Hours]],6)</f>
        <v>18</v>
      </c>
      <c r="W1145" t="str" cm="1">
        <f t="array" ref="W1145">IF(Table2[[#This Row],[Interaction_Count_Final]]="","N/A",_xlfn.IFS(Table2[[#This Row],[Interaction_Count_Final]]&lt;=2,"Low",Table2[[#This Row],[Interaction_Count_Final]]&lt;=5,"Medium",Table2[[#This Row],[Interaction_Count_Final]]&gt;=6,"High",TRUE,"CHECK"))</f>
        <v>High</v>
      </c>
      <c r="X1145" t="b">
        <f t="shared" si="17"/>
        <v>1</v>
      </c>
      <c r="Y1145" t="b">
        <f>tbl_CleanLeads[[#This Row],[Response_Time_Hours]]&gt;24</f>
        <v>0</v>
      </c>
      <c r="Z1145" s="13" t="b">
        <f>tbl_CleanLeads[[#This Row],[Response_Time_Hours]]&gt;72</f>
        <v>0</v>
      </c>
      <c r="AA1145" s="13" t="b">
        <f>tbl_CleanLeads[[#This Row],[Status_Clean]]="Converted"</f>
        <v>0</v>
      </c>
    </row>
    <row r="1146" spans="1:27">
      <c r="A1146" t="s">
        <v>90</v>
      </c>
      <c r="B1146" t="s">
        <v>3471</v>
      </c>
      <c r="C1146" t="s">
        <v>3472</v>
      </c>
      <c r="D1146" t="s">
        <v>7258</v>
      </c>
      <c r="E1146" t="s">
        <v>101</v>
      </c>
      <c r="F1146" t="s">
        <v>250</v>
      </c>
      <c r="G1146" s="1">
        <v>45630</v>
      </c>
      <c r="H1146" s="8">
        <f>MONTH(tbl_CleanLeads[[#This Row],[Lead_Date_Final]])</f>
        <v>12</v>
      </c>
      <c r="I1146" t="s">
        <v>7262</v>
      </c>
      <c r="J1146" t="s">
        <v>7271</v>
      </c>
      <c r="K1146" t="s">
        <v>7264</v>
      </c>
      <c r="L1146">
        <f>WEEKDAY(tbl_CleanLeads[[#This Row],[Lead_Date_Final]],2)</f>
        <v>3</v>
      </c>
      <c r="M1146" t="s">
        <v>7272</v>
      </c>
      <c r="N1146">
        <v>37</v>
      </c>
      <c r="O1146" s="7">
        <v>3823.8</v>
      </c>
      <c r="P1146">
        <v>33</v>
      </c>
      <c r="Q1146" t="s">
        <v>7266</v>
      </c>
      <c r="R1146">
        <f>IF(UPPER(TRIM(Table2[[#This Row],[Status_Clean]]))="CONVERTED",1,0)</f>
        <v>1</v>
      </c>
      <c r="S1146">
        <f>IF(ISNUMBER(MATCH(UPPER(TRIM(Table2[[#This Row],[Status_Clean]])),{"CONTACTED","QUALIFIED","CONVERTED"},0)),1,0)</f>
        <v>1</v>
      </c>
      <c r="T1146" cm="1">
        <f t="array" ref="T1146">_xlfn.SWITCH(UPPER(TRIM(Table2[[#This Row],[Status_Clean]])),"NEW",1,"CONTACTED",2,"QUALIFIED",3,"CONVERTED",4,"LOST",5,99)</f>
        <v>4</v>
      </c>
      <c r="U1146" t="str" cm="1">
        <f t="array" ref="U1146">_xlfn.LET(_xlpm.x,IFERROR(VALUE(Table2[[#This Row],[Response_Time_Hours]]),""),IF(_xlpm.x="","CHECK",_xlfn.IFS(_xlpm.x&lt;=1,"Immediate",_xlpm.x&lt;=6,"Fast",_xlpm.x&lt;=24,"Moderate",_xlpm.x&gt;24,"Delayed")))</f>
        <v>Delayed</v>
      </c>
      <c r="V1146">
        <f>FLOOR(tbl_CleanLeads[[#This Row],[Response_Time_Hours]],6)</f>
        <v>36</v>
      </c>
      <c r="W1146" t="str" cm="1">
        <f t="array" ref="W1146">IF(Table2[[#This Row],[Interaction_Count_Final]]="","N/A",_xlfn.IFS(Table2[[#This Row],[Interaction_Count_Final]]&lt;=2,"Low",Table2[[#This Row],[Interaction_Count_Final]]&lt;=5,"Medium",Table2[[#This Row],[Interaction_Count_Final]]&gt;=6,"High",TRUE,"CHECK"))</f>
        <v>High</v>
      </c>
      <c r="X1146" t="b">
        <f t="shared" si="17"/>
        <v>1</v>
      </c>
      <c r="Y1146" t="b">
        <f>tbl_CleanLeads[[#This Row],[Response_Time_Hours]]&gt;24</f>
        <v>1</v>
      </c>
      <c r="Z1146" s="13" t="b">
        <f>tbl_CleanLeads[[#This Row],[Response_Time_Hours]]&gt;72</f>
        <v>0</v>
      </c>
      <c r="AA1146" s="13" t="b">
        <f>tbl_CleanLeads[[#This Row],[Status_Clean]]="Converted"</f>
        <v>1</v>
      </c>
    </row>
    <row r="1147" spans="1:27">
      <c r="A1147" t="s">
        <v>70</v>
      </c>
      <c r="B1147" t="s">
        <v>3473</v>
      </c>
      <c r="C1147" t="s">
        <v>3474</v>
      </c>
      <c r="D1147" t="s">
        <v>7268</v>
      </c>
      <c r="E1147" t="s">
        <v>792</v>
      </c>
      <c r="F1147" t="s">
        <v>250</v>
      </c>
      <c r="G1147" s="1">
        <v>45012</v>
      </c>
      <c r="H1147" s="8">
        <f>MONTH(tbl_CleanLeads[[#This Row],[Lead_Date_Final]])</f>
        <v>3</v>
      </c>
      <c r="I1147" t="s">
        <v>7295</v>
      </c>
      <c r="J1147" t="s">
        <v>7263</v>
      </c>
      <c r="K1147" t="s">
        <v>7284</v>
      </c>
      <c r="L1147">
        <f>WEEKDAY(tbl_CleanLeads[[#This Row],[Lead_Date_Final]],2)</f>
        <v>1</v>
      </c>
      <c r="M1147" t="s">
        <v>7298</v>
      </c>
      <c r="N1147">
        <v>13.1</v>
      </c>
      <c r="O1147" s="7">
        <v>1797.66</v>
      </c>
      <c r="P1147">
        <v>17</v>
      </c>
      <c r="Q1147" t="s">
        <v>7289</v>
      </c>
      <c r="R1147">
        <f>IF(UPPER(TRIM(Table2[[#This Row],[Status_Clean]]))="CONVERTED",1,0)</f>
        <v>1</v>
      </c>
      <c r="S1147">
        <f>IF(ISNUMBER(MATCH(UPPER(TRIM(Table2[[#This Row],[Status_Clean]])),{"CONTACTED","QUALIFIED","CONVERTED"},0)),1,0)</f>
        <v>1</v>
      </c>
      <c r="T1147" cm="1">
        <f t="array" ref="T1147">_xlfn.SWITCH(UPPER(TRIM(Table2[[#This Row],[Status_Clean]])),"NEW",1,"CONTACTED",2,"QUALIFIED",3,"CONVERTED",4,"LOST",5,99)</f>
        <v>4</v>
      </c>
      <c r="U1147" t="str" cm="1">
        <f t="array" ref="U1147">_xlfn.LET(_xlpm.x,IFERROR(VALUE(Table2[[#This Row],[Response_Time_Hours]]),""),IF(_xlpm.x="","CHECK",_xlfn.IFS(_xlpm.x&lt;=1,"Immediate",_xlpm.x&lt;=6,"Fast",_xlpm.x&lt;=24,"Moderate",_xlpm.x&gt;24,"Delayed")))</f>
        <v>Moderate</v>
      </c>
      <c r="V1147">
        <f>FLOOR(tbl_CleanLeads[[#This Row],[Response_Time_Hours]],6)</f>
        <v>12</v>
      </c>
      <c r="W1147" t="str" cm="1">
        <f t="array" ref="W1147">IF(Table2[[#This Row],[Interaction_Count_Final]]="","N/A",_xlfn.IFS(Table2[[#This Row],[Interaction_Count_Final]]&lt;=2,"Low",Table2[[#This Row],[Interaction_Count_Final]]&lt;=5,"Medium",Table2[[#This Row],[Interaction_Count_Final]]&gt;=6,"High",TRUE,"CHECK"))</f>
        <v>High</v>
      </c>
      <c r="X1147" t="b">
        <f t="shared" si="17"/>
        <v>1</v>
      </c>
      <c r="Y1147" t="b">
        <f>tbl_CleanLeads[[#This Row],[Response_Time_Hours]]&gt;24</f>
        <v>0</v>
      </c>
      <c r="Z1147" s="13" t="b">
        <f>tbl_CleanLeads[[#This Row],[Response_Time_Hours]]&gt;72</f>
        <v>0</v>
      </c>
      <c r="AA1147" s="13" t="b">
        <f>tbl_CleanLeads[[#This Row],[Status_Clean]]="Converted"</f>
        <v>1</v>
      </c>
    </row>
    <row r="1148" spans="1:27">
      <c r="A1148" t="s">
        <v>63</v>
      </c>
      <c r="B1148" t="s">
        <v>3476</v>
      </c>
      <c r="C1148" t="s">
        <v>3477</v>
      </c>
      <c r="D1148" t="s">
        <v>7303</v>
      </c>
      <c r="E1148" t="s">
        <v>1356</v>
      </c>
      <c r="F1148" t="s">
        <v>125</v>
      </c>
      <c r="G1148" s="1">
        <v>45437</v>
      </c>
      <c r="H1148" s="8">
        <f>MONTH(tbl_CleanLeads[[#This Row],[Lead_Date_Final]])</f>
        <v>5</v>
      </c>
      <c r="I1148" t="s">
        <v>7314</v>
      </c>
      <c r="J1148" t="s">
        <v>7271</v>
      </c>
      <c r="K1148" t="s">
        <v>7277</v>
      </c>
      <c r="L1148">
        <f>WEEKDAY(tbl_CleanLeads[[#This Row],[Lead_Date_Final]],2)</f>
        <v>6</v>
      </c>
      <c r="M1148" t="s">
        <v>7278</v>
      </c>
      <c r="N1148">
        <v>1.2</v>
      </c>
      <c r="O1148" s="7">
        <v>2839.32</v>
      </c>
      <c r="P1148">
        <v>16</v>
      </c>
      <c r="Q1148" t="s">
        <v>7266</v>
      </c>
      <c r="R1148">
        <f>IF(UPPER(TRIM(Table2[[#This Row],[Status_Clean]]))="CONVERTED",1,0)</f>
        <v>0</v>
      </c>
      <c r="S1148">
        <f>IF(ISNUMBER(MATCH(UPPER(TRIM(Table2[[#This Row],[Status_Clean]])),{"CONTACTED","QUALIFIED","CONVERTED"},0)),1,0)</f>
        <v>1</v>
      </c>
      <c r="T1148" cm="1">
        <f t="array" ref="T1148">_xlfn.SWITCH(UPPER(TRIM(Table2[[#This Row],[Status_Clean]])),"NEW",1,"CONTACTED",2,"QUALIFIED",3,"CONVERTED",4,"LOST",5,99)</f>
        <v>2</v>
      </c>
      <c r="U1148" t="str" cm="1">
        <f t="array" ref="U1148">_xlfn.LET(_xlpm.x,IFERROR(VALUE(Table2[[#This Row],[Response_Time_Hours]]),""),IF(_xlpm.x="","CHECK",_xlfn.IFS(_xlpm.x&lt;=1,"Immediate",_xlpm.x&lt;=6,"Fast",_xlpm.x&lt;=24,"Moderate",_xlpm.x&gt;24,"Delayed")))</f>
        <v>Fast</v>
      </c>
      <c r="V1148">
        <f>FLOOR(tbl_CleanLeads[[#This Row],[Response_Time_Hours]],6)</f>
        <v>0</v>
      </c>
      <c r="W1148" t="str" cm="1">
        <f t="array" ref="W1148">IF(Table2[[#This Row],[Interaction_Count_Final]]="","N/A",_xlfn.IFS(Table2[[#This Row],[Interaction_Count_Final]]&lt;=2,"Low",Table2[[#This Row],[Interaction_Count_Final]]&lt;=5,"Medium",Table2[[#This Row],[Interaction_Count_Final]]&gt;=6,"High",TRUE,"CHECK"))</f>
        <v>High</v>
      </c>
      <c r="X1148" t="b">
        <f t="shared" si="17"/>
        <v>1</v>
      </c>
      <c r="Y1148" t="b">
        <f>tbl_CleanLeads[[#This Row],[Response_Time_Hours]]&gt;24</f>
        <v>0</v>
      </c>
      <c r="Z1148" s="13" t="b">
        <f>tbl_CleanLeads[[#This Row],[Response_Time_Hours]]&gt;72</f>
        <v>0</v>
      </c>
      <c r="AA1148" s="13" t="b">
        <f>tbl_CleanLeads[[#This Row],[Status_Clean]]="Converted"</f>
        <v>0</v>
      </c>
    </row>
    <row r="1149" spans="1:27">
      <c r="A1149" t="s">
        <v>63</v>
      </c>
      <c r="B1149" t="s">
        <v>3479</v>
      </c>
      <c r="C1149" t="s">
        <v>3480</v>
      </c>
      <c r="D1149" t="s">
        <v>7268</v>
      </c>
      <c r="E1149" t="s">
        <v>123</v>
      </c>
      <c r="F1149" t="s">
        <v>173</v>
      </c>
      <c r="G1149" s="1">
        <v>44995</v>
      </c>
      <c r="H1149" s="8">
        <f>MONTH(tbl_CleanLeads[[#This Row],[Lead_Date_Final]])</f>
        <v>3</v>
      </c>
      <c r="I1149" t="s">
        <v>7295</v>
      </c>
      <c r="J1149" t="s">
        <v>7263</v>
      </c>
      <c r="K1149" t="s">
        <v>7284</v>
      </c>
      <c r="L1149">
        <f>WEEKDAY(tbl_CleanLeads[[#This Row],[Lead_Date_Final]],2)</f>
        <v>5</v>
      </c>
      <c r="M1149" t="s">
        <v>7312</v>
      </c>
      <c r="N1149">
        <v>3.7</v>
      </c>
      <c r="O1149" s="7">
        <v>4857.99</v>
      </c>
      <c r="P1149">
        <v>11</v>
      </c>
      <c r="Q1149" t="s">
        <v>7273</v>
      </c>
      <c r="R1149">
        <f>IF(UPPER(TRIM(Table2[[#This Row],[Status_Clean]]))="CONVERTED",1,0)</f>
        <v>0</v>
      </c>
      <c r="S1149">
        <f>IF(ISNUMBER(MATCH(UPPER(TRIM(Table2[[#This Row],[Status_Clean]])),{"CONTACTED","QUALIFIED","CONVERTED"},0)),1,0)</f>
        <v>0</v>
      </c>
      <c r="T1149" cm="1">
        <f t="array" ref="T1149">_xlfn.SWITCH(UPPER(TRIM(Table2[[#This Row],[Status_Clean]])),"NEW",1,"CONTACTED",2,"QUALIFIED",3,"CONVERTED",4,"LOST",5,99)</f>
        <v>5</v>
      </c>
      <c r="U1149" t="str" cm="1">
        <f t="array" ref="U1149">_xlfn.LET(_xlpm.x,IFERROR(VALUE(Table2[[#This Row],[Response_Time_Hours]]),""),IF(_xlpm.x="","CHECK",_xlfn.IFS(_xlpm.x&lt;=1,"Immediate",_xlpm.x&lt;=6,"Fast",_xlpm.x&lt;=24,"Moderate",_xlpm.x&gt;24,"Delayed")))</f>
        <v>Fast</v>
      </c>
      <c r="V1149">
        <f>FLOOR(tbl_CleanLeads[[#This Row],[Response_Time_Hours]],6)</f>
        <v>0</v>
      </c>
      <c r="W1149" t="str" cm="1">
        <f t="array" ref="W1149">IF(Table2[[#This Row],[Interaction_Count_Final]]="","N/A",_xlfn.IFS(Table2[[#This Row],[Interaction_Count_Final]]&lt;=2,"Low",Table2[[#This Row],[Interaction_Count_Final]]&lt;=5,"Medium",Table2[[#This Row],[Interaction_Count_Final]]&gt;=6,"High",TRUE,"CHECK"))</f>
        <v>High</v>
      </c>
      <c r="X1149" t="b">
        <f t="shared" si="17"/>
        <v>1</v>
      </c>
      <c r="Y1149" t="b">
        <f>tbl_CleanLeads[[#This Row],[Response_Time_Hours]]&gt;24</f>
        <v>0</v>
      </c>
      <c r="Z1149" s="13" t="b">
        <f>tbl_CleanLeads[[#This Row],[Response_Time_Hours]]&gt;72</f>
        <v>0</v>
      </c>
      <c r="AA1149" s="13" t="b">
        <f>tbl_CleanLeads[[#This Row],[Status_Clean]]="Converted"</f>
        <v>0</v>
      </c>
    </row>
    <row r="1150" spans="1:27">
      <c r="A1150" t="s">
        <v>90</v>
      </c>
      <c r="B1150" t="s">
        <v>3483</v>
      </c>
      <c r="C1150" t="s">
        <v>3484</v>
      </c>
      <c r="D1150" t="s">
        <v>7303</v>
      </c>
      <c r="E1150" t="s">
        <v>469</v>
      </c>
      <c r="F1150" t="s">
        <v>125</v>
      </c>
      <c r="G1150" s="1">
        <v>44929</v>
      </c>
      <c r="H1150" s="8">
        <f>MONTH(tbl_CleanLeads[[#This Row],[Lead_Date_Final]])</f>
        <v>1</v>
      </c>
      <c r="I1150" t="s">
        <v>7317</v>
      </c>
      <c r="J1150" t="s">
        <v>7263</v>
      </c>
      <c r="K1150" t="s">
        <v>7284</v>
      </c>
      <c r="L1150">
        <f>WEEKDAY(tbl_CleanLeads[[#This Row],[Lead_Date_Final]],2)</f>
        <v>2</v>
      </c>
      <c r="M1150" t="s">
        <v>7265</v>
      </c>
      <c r="N1150">
        <v>56.6</v>
      </c>
      <c r="O1150" s="7">
        <v>1109.95</v>
      </c>
      <c r="P1150">
        <v>47</v>
      </c>
      <c r="Q1150" t="s">
        <v>7289</v>
      </c>
      <c r="R1150">
        <f>IF(UPPER(TRIM(Table2[[#This Row],[Status_Clean]]))="CONVERTED",1,0)</f>
        <v>0</v>
      </c>
      <c r="S1150">
        <f>IF(ISNUMBER(MATCH(UPPER(TRIM(Table2[[#This Row],[Status_Clean]])),{"CONTACTED","QUALIFIED","CONVERTED"},0)),1,0)</f>
        <v>1</v>
      </c>
      <c r="T1150" cm="1">
        <f t="array" ref="T1150">_xlfn.SWITCH(UPPER(TRIM(Table2[[#This Row],[Status_Clean]])),"NEW",1,"CONTACTED",2,"QUALIFIED",3,"CONVERTED",4,"LOST",5,99)</f>
        <v>2</v>
      </c>
      <c r="U1150" t="str" cm="1">
        <f t="array" ref="U1150">_xlfn.LET(_xlpm.x,IFERROR(VALUE(Table2[[#This Row],[Response_Time_Hours]]),""),IF(_xlpm.x="","CHECK",_xlfn.IFS(_xlpm.x&lt;=1,"Immediate",_xlpm.x&lt;=6,"Fast",_xlpm.x&lt;=24,"Moderate",_xlpm.x&gt;24,"Delayed")))</f>
        <v>Delayed</v>
      </c>
      <c r="V1150">
        <f>FLOOR(tbl_CleanLeads[[#This Row],[Response_Time_Hours]],6)</f>
        <v>54</v>
      </c>
      <c r="W1150" t="str" cm="1">
        <f t="array" ref="W1150">IF(Table2[[#This Row],[Interaction_Count_Final]]="","N/A",_xlfn.IFS(Table2[[#This Row],[Interaction_Count_Final]]&lt;=2,"Low",Table2[[#This Row],[Interaction_Count_Final]]&lt;=5,"Medium",Table2[[#This Row],[Interaction_Count_Final]]&gt;=6,"High",TRUE,"CHECK"))</f>
        <v>High</v>
      </c>
      <c r="X1150" t="b">
        <f t="shared" si="17"/>
        <v>1</v>
      </c>
      <c r="Y1150" t="b">
        <f>tbl_CleanLeads[[#This Row],[Response_Time_Hours]]&gt;24</f>
        <v>1</v>
      </c>
      <c r="Z1150" s="13" t="b">
        <f>tbl_CleanLeads[[#This Row],[Response_Time_Hours]]&gt;72</f>
        <v>0</v>
      </c>
      <c r="AA1150" s="13" t="b">
        <f>tbl_CleanLeads[[#This Row],[Status_Clean]]="Converted"</f>
        <v>0</v>
      </c>
    </row>
    <row r="1151" spans="1:27">
      <c r="A1151" t="s">
        <v>102</v>
      </c>
      <c r="B1151" t="s">
        <v>3487</v>
      </c>
      <c r="C1151" t="s">
        <v>3488</v>
      </c>
      <c r="D1151" t="s">
        <v>7303</v>
      </c>
      <c r="E1151" t="s">
        <v>7308</v>
      </c>
      <c r="F1151" t="s">
        <v>250</v>
      </c>
      <c r="G1151" s="1">
        <v>45445</v>
      </c>
      <c r="H1151" s="8">
        <f>MONTH(tbl_CleanLeads[[#This Row],[Lead_Date_Final]])</f>
        <v>6</v>
      </c>
      <c r="I1151" t="s">
        <v>7276</v>
      </c>
      <c r="J1151" t="s">
        <v>7271</v>
      </c>
      <c r="K1151" t="s">
        <v>7277</v>
      </c>
      <c r="L1151">
        <f>WEEKDAY(tbl_CleanLeads[[#This Row],[Lead_Date_Final]],2)</f>
        <v>7</v>
      </c>
      <c r="M1151" t="s">
        <v>7293</v>
      </c>
      <c r="N1151">
        <v>68.3</v>
      </c>
      <c r="O1151" s="7">
        <v>3657.67</v>
      </c>
      <c r="P1151">
        <v>2</v>
      </c>
      <c r="Q1151" t="s">
        <v>7266</v>
      </c>
      <c r="R1151">
        <f>IF(UPPER(TRIM(Table2[[#This Row],[Status_Clean]]))="CONVERTED",1,0)</f>
        <v>1</v>
      </c>
      <c r="S1151">
        <f>IF(ISNUMBER(MATCH(UPPER(TRIM(Table2[[#This Row],[Status_Clean]])),{"CONTACTED","QUALIFIED","CONVERTED"},0)),1,0)</f>
        <v>1</v>
      </c>
      <c r="T1151" cm="1">
        <f t="array" ref="T1151">_xlfn.SWITCH(UPPER(TRIM(Table2[[#This Row],[Status_Clean]])),"NEW",1,"CONTACTED",2,"QUALIFIED",3,"CONVERTED",4,"LOST",5,99)</f>
        <v>4</v>
      </c>
      <c r="U1151" t="str" cm="1">
        <f t="array" ref="U1151">_xlfn.LET(_xlpm.x,IFERROR(VALUE(Table2[[#This Row],[Response_Time_Hours]]),""),IF(_xlpm.x="","CHECK",_xlfn.IFS(_xlpm.x&lt;=1,"Immediate",_xlpm.x&lt;=6,"Fast",_xlpm.x&lt;=24,"Moderate",_xlpm.x&gt;24,"Delayed")))</f>
        <v>Delayed</v>
      </c>
      <c r="V1151">
        <f>FLOOR(tbl_CleanLeads[[#This Row],[Response_Time_Hours]],6)</f>
        <v>66</v>
      </c>
      <c r="W1151" t="str" cm="1">
        <f t="array" ref="W1151">IF(Table2[[#This Row],[Interaction_Count_Final]]="","N/A",_xlfn.IFS(Table2[[#This Row],[Interaction_Count_Final]]&lt;=2,"Low",Table2[[#This Row],[Interaction_Count_Final]]&lt;=5,"Medium",Table2[[#This Row],[Interaction_Count_Final]]&gt;=6,"High",TRUE,"CHECK"))</f>
        <v>Low</v>
      </c>
      <c r="X1151" t="b">
        <f t="shared" si="17"/>
        <v>1</v>
      </c>
      <c r="Y1151" t="b">
        <f>tbl_CleanLeads[[#This Row],[Response_Time_Hours]]&gt;24</f>
        <v>1</v>
      </c>
      <c r="Z1151" s="13" t="b">
        <f>tbl_CleanLeads[[#This Row],[Response_Time_Hours]]&gt;72</f>
        <v>0</v>
      </c>
      <c r="AA1151" s="13" t="b">
        <f>tbl_CleanLeads[[#This Row],[Status_Clean]]="Converted"</f>
        <v>1</v>
      </c>
    </row>
    <row r="1152" spans="1:27">
      <c r="A1152" t="s">
        <v>90</v>
      </c>
      <c r="B1152" t="s">
        <v>3489</v>
      </c>
      <c r="C1152" t="s">
        <v>8200</v>
      </c>
      <c r="D1152" t="s">
        <v>7258</v>
      </c>
      <c r="E1152" t="s">
        <v>363</v>
      </c>
      <c r="F1152" t="s">
        <v>125</v>
      </c>
      <c r="G1152" s="1">
        <v>45630</v>
      </c>
      <c r="H1152" s="8">
        <f>MONTH(tbl_CleanLeads[[#This Row],[Lead_Date_Final]])</f>
        <v>12</v>
      </c>
      <c r="I1152" t="s">
        <v>7262</v>
      </c>
      <c r="J1152" t="s">
        <v>7271</v>
      </c>
      <c r="K1152" t="s">
        <v>7264</v>
      </c>
      <c r="L1152">
        <f>WEEKDAY(tbl_CleanLeads[[#This Row],[Lead_Date_Final]],2)</f>
        <v>3</v>
      </c>
      <c r="M1152" t="s">
        <v>7272</v>
      </c>
      <c r="N1152">
        <v>30.4</v>
      </c>
      <c r="O1152" s="7">
        <v>2879.72</v>
      </c>
      <c r="P1152">
        <v>21</v>
      </c>
      <c r="Q1152" t="s">
        <v>7266</v>
      </c>
      <c r="R1152">
        <f>IF(UPPER(TRIM(Table2[[#This Row],[Status_Clean]]))="CONVERTED",1,0)</f>
        <v>0</v>
      </c>
      <c r="S1152">
        <f>IF(ISNUMBER(MATCH(UPPER(TRIM(Table2[[#This Row],[Status_Clean]])),{"CONTACTED","QUALIFIED","CONVERTED"},0)),1,0)</f>
        <v>1</v>
      </c>
      <c r="T1152" cm="1">
        <f t="array" ref="T1152">_xlfn.SWITCH(UPPER(TRIM(Table2[[#This Row],[Status_Clean]])),"NEW",1,"CONTACTED",2,"QUALIFIED",3,"CONVERTED",4,"LOST",5,99)</f>
        <v>2</v>
      </c>
      <c r="U1152" t="str" cm="1">
        <f t="array" ref="U1152">_xlfn.LET(_xlpm.x,IFERROR(VALUE(Table2[[#This Row],[Response_Time_Hours]]),""),IF(_xlpm.x="","CHECK",_xlfn.IFS(_xlpm.x&lt;=1,"Immediate",_xlpm.x&lt;=6,"Fast",_xlpm.x&lt;=24,"Moderate",_xlpm.x&gt;24,"Delayed")))</f>
        <v>Delayed</v>
      </c>
      <c r="V1152">
        <f>FLOOR(tbl_CleanLeads[[#This Row],[Response_Time_Hours]],6)</f>
        <v>30</v>
      </c>
      <c r="W1152" t="str" cm="1">
        <f t="array" ref="W1152">IF(Table2[[#This Row],[Interaction_Count_Final]]="","N/A",_xlfn.IFS(Table2[[#This Row],[Interaction_Count_Final]]&lt;=2,"Low",Table2[[#This Row],[Interaction_Count_Final]]&lt;=5,"Medium",Table2[[#This Row],[Interaction_Count_Final]]&gt;=6,"High",TRUE,"CHECK"))</f>
        <v>High</v>
      </c>
      <c r="X1152" t="b">
        <f t="shared" si="17"/>
        <v>1</v>
      </c>
      <c r="Y1152" t="b">
        <f>tbl_CleanLeads[[#This Row],[Response_Time_Hours]]&gt;24</f>
        <v>1</v>
      </c>
      <c r="Z1152" s="13" t="b">
        <f>tbl_CleanLeads[[#This Row],[Response_Time_Hours]]&gt;72</f>
        <v>0</v>
      </c>
      <c r="AA1152" s="13" t="b">
        <f>tbl_CleanLeads[[#This Row],[Status_Clean]]="Converted"</f>
        <v>0</v>
      </c>
    </row>
    <row r="1153" spans="1:27">
      <c r="A1153" t="s">
        <v>63</v>
      </c>
      <c r="B1153" t="s">
        <v>3491</v>
      </c>
      <c r="C1153" t="s">
        <v>3492</v>
      </c>
      <c r="D1153" t="s">
        <v>7280</v>
      </c>
      <c r="E1153" t="s">
        <v>123</v>
      </c>
      <c r="F1153" t="s">
        <v>193</v>
      </c>
      <c r="G1153" s="1">
        <v>45651</v>
      </c>
      <c r="H1153" s="8">
        <f>MONTH(tbl_CleanLeads[[#This Row],[Lead_Date_Final]])</f>
        <v>12</v>
      </c>
      <c r="I1153" t="s">
        <v>7262</v>
      </c>
      <c r="J1153" t="s">
        <v>7271</v>
      </c>
      <c r="K1153" t="s">
        <v>7264</v>
      </c>
      <c r="L1153">
        <f>WEEKDAY(tbl_CleanLeads[[#This Row],[Lead_Date_Final]],2)</f>
        <v>3</v>
      </c>
      <c r="M1153" t="s">
        <v>7272</v>
      </c>
      <c r="N1153">
        <v>62</v>
      </c>
      <c r="O1153" s="7">
        <v>4064.39</v>
      </c>
      <c r="P1153">
        <v>18</v>
      </c>
      <c r="Q1153" t="s">
        <v>7273</v>
      </c>
      <c r="R1153">
        <f>IF(UPPER(TRIM(Table2[[#This Row],[Status_Clean]]))="CONVERTED",1,0)</f>
        <v>0</v>
      </c>
      <c r="S1153">
        <f>IF(ISNUMBER(MATCH(UPPER(TRIM(Table2[[#This Row],[Status_Clean]])),{"CONTACTED","QUALIFIED","CONVERTED"},0)),1,0)</f>
        <v>0</v>
      </c>
      <c r="T1153" cm="1">
        <f t="array" ref="T1153">_xlfn.SWITCH(UPPER(TRIM(Table2[[#This Row],[Status_Clean]])),"NEW",1,"CONTACTED",2,"QUALIFIED",3,"CONVERTED",4,"LOST",5,99)</f>
        <v>1</v>
      </c>
      <c r="U1153" t="str" cm="1">
        <f t="array" ref="U1153">_xlfn.LET(_xlpm.x,IFERROR(VALUE(Table2[[#This Row],[Response_Time_Hours]]),""),IF(_xlpm.x="","CHECK",_xlfn.IFS(_xlpm.x&lt;=1,"Immediate",_xlpm.x&lt;=6,"Fast",_xlpm.x&lt;=24,"Moderate",_xlpm.x&gt;24,"Delayed")))</f>
        <v>Delayed</v>
      </c>
      <c r="V1153">
        <f>FLOOR(tbl_CleanLeads[[#This Row],[Response_Time_Hours]],6)</f>
        <v>60</v>
      </c>
      <c r="W1153" t="str" cm="1">
        <f t="array" ref="W1153">IF(Table2[[#This Row],[Interaction_Count_Final]]="","N/A",_xlfn.IFS(Table2[[#This Row],[Interaction_Count_Final]]&lt;=2,"Low",Table2[[#This Row],[Interaction_Count_Final]]&lt;=5,"Medium",Table2[[#This Row],[Interaction_Count_Final]]&gt;=6,"High",TRUE,"CHECK"))</f>
        <v>High</v>
      </c>
      <c r="X1153" t="b">
        <f t="shared" si="17"/>
        <v>1</v>
      </c>
      <c r="Y1153" t="b">
        <f>tbl_CleanLeads[[#This Row],[Response_Time_Hours]]&gt;24</f>
        <v>1</v>
      </c>
      <c r="Z1153" s="13" t="b">
        <f>tbl_CleanLeads[[#This Row],[Response_Time_Hours]]&gt;72</f>
        <v>0</v>
      </c>
      <c r="AA1153" s="13" t="b">
        <f>tbl_CleanLeads[[#This Row],[Status_Clean]]="Converted"</f>
        <v>0</v>
      </c>
    </row>
    <row r="1154" spans="1:27">
      <c r="A1154" t="s">
        <v>70</v>
      </c>
      <c r="B1154" t="s">
        <v>3493</v>
      </c>
      <c r="C1154" t="s">
        <v>3494</v>
      </c>
      <c r="D1154" t="s">
        <v>7303</v>
      </c>
      <c r="E1154" t="s">
        <v>7308</v>
      </c>
      <c r="F1154" t="s">
        <v>71</v>
      </c>
      <c r="G1154" s="1">
        <v>45433</v>
      </c>
      <c r="H1154" s="8">
        <f>MONTH(tbl_CleanLeads[[#This Row],[Lead_Date_Final]])</f>
        <v>5</v>
      </c>
      <c r="I1154" t="s">
        <v>7314</v>
      </c>
      <c r="J1154" t="s">
        <v>7271</v>
      </c>
      <c r="K1154" t="s">
        <v>7277</v>
      </c>
      <c r="L1154">
        <f>WEEKDAY(tbl_CleanLeads[[#This Row],[Lead_Date_Final]],2)</f>
        <v>2</v>
      </c>
      <c r="M1154" t="s">
        <v>7265</v>
      </c>
      <c r="N1154">
        <v>4.7</v>
      </c>
      <c r="O1154" s="7">
        <v>1801</v>
      </c>
      <c r="P1154">
        <v>46</v>
      </c>
      <c r="Q1154" t="s">
        <v>7289</v>
      </c>
      <c r="R1154">
        <f>IF(UPPER(TRIM(Table2[[#This Row],[Status_Clean]]))="CONVERTED",1,0)</f>
        <v>0</v>
      </c>
      <c r="S1154">
        <f>IF(ISNUMBER(MATCH(UPPER(TRIM(Table2[[#This Row],[Status_Clean]])),{"CONTACTED","QUALIFIED","CONVERTED"},0)),1,0)</f>
        <v>1</v>
      </c>
      <c r="T1154" cm="1">
        <f t="array" ref="T1154">_xlfn.SWITCH(UPPER(TRIM(Table2[[#This Row],[Status_Clean]])),"NEW",1,"CONTACTED",2,"QUALIFIED",3,"CONVERTED",4,"LOST",5,99)</f>
        <v>3</v>
      </c>
      <c r="U1154" t="str" cm="1">
        <f t="array" ref="U1154">_xlfn.LET(_xlpm.x,IFERROR(VALUE(Table2[[#This Row],[Response_Time_Hours]]),""),IF(_xlpm.x="","CHECK",_xlfn.IFS(_xlpm.x&lt;=1,"Immediate",_xlpm.x&lt;=6,"Fast",_xlpm.x&lt;=24,"Moderate",_xlpm.x&gt;24,"Delayed")))</f>
        <v>Fast</v>
      </c>
      <c r="V1154">
        <f>FLOOR(tbl_CleanLeads[[#This Row],[Response_Time_Hours]],6)</f>
        <v>0</v>
      </c>
      <c r="W1154" t="str" cm="1">
        <f t="array" ref="W1154">IF(Table2[[#This Row],[Interaction_Count_Final]]="","N/A",_xlfn.IFS(Table2[[#This Row],[Interaction_Count_Final]]&lt;=2,"Low",Table2[[#This Row],[Interaction_Count_Final]]&lt;=5,"Medium",Table2[[#This Row],[Interaction_Count_Final]]&gt;=6,"High",TRUE,"CHECK"))</f>
        <v>High</v>
      </c>
      <c r="X1154" t="b">
        <f t="shared" ref="X1154:X1217" si="18">COUNTIF($A:$A,$A1154)&gt;1</f>
        <v>1</v>
      </c>
      <c r="Y1154" t="b">
        <f>tbl_CleanLeads[[#This Row],[Response_Time_Hours]]&gt;24</f>
        <v>0</v>
      </c>
      <c r="Z1154" s="13" t="b">
        <f>tbl_CleanLeads[[#This Row],[Response_Time_Hours]]&gt;72</f>
        <v>0</v>
      </c>
      <c r="AA1154" s="13" t="b">
        <f>tbl_CleanLeads[[#This Row],[Status_Clean]]="Converted"</f>
        <v>0</v>
      </c>
    </row>
    <row r="1155" spans="1:27">
      <c r="A1155" t="s">
        <v>90</v>
      </c>
      <c r="B1155" t="s">
        <v>3497</v>
      </c>
      <c r="C1155" t="s">
        <v>3498</v>
      </c>
      <c r="D1155" t="s">
        <v>7303</v>
      </c>
      <c r="E1155" t="s">
        <v>69</v>
      </c>
      <c r="F1155" t="s">
        <v>193</v>
      </c>
      <c r="G1155" s="1">
        <v>45587</v>
      </c>
      <c r="H1155" s="8">
        <f>MONTH(tbl_CleanLeads[[#This Row],[Lead_Date_Final]])</f>
        <v>10</v>
      </c>
      <c r="I1155" t="s">
        <v>7270</v>
      </c>
      <c r="J1155" t="s">
        <v>7271</v>
      </c>
      <c r="K1155" t="s">
        <v>7264</v>
      </c>
      <c r="L1155">
        <f>WEEKDAY(tbl_CleanLeads[[#This Row],[Lead_Date_Final]],2)</f>
        <v>2</v>
      </c>
      <c r="M1155" t="s">
        <v>7265</v>
      </c>
      <c r="N1155">
        <v>28.2</v>
      </c>
      <c r="O1155" s="7">
        <v>4804.46</v>
      </c>
      <c r="P1155">
        <v>50</v>
      </c>
      <c r="Q1155" t="s">
        <v>7273</v>
      </c>
      <c r="R1155">
        <f>IF(UPPER(TRIM(Table2[[#This Row],[Status_Clean]]))="CONVERTED",1,0)</f>
        <v>0</v>
      </c>
      <c r="S1155">
        <f>IF(ISNUMBER(MATCH(UPPER(TRIM(Table2[[#This Row],[Status_Clean]])),{"CONTACTED","QUALIFIED","CONVERTED"},0)),1,0)</f>
        <v>0</v>
      </c>
      <c r="T1155" cm="1">
        <f t="array" ref="T1155">_xlfn.SWITCH(UPPER(TRIM(Table2[[#This Row],[Status_Clean]])),"NEW",1,"CONTACTED",2,"QUALIFIED",3,"CONVERTED",4,"LOST",5,99)</f>
        <v>1</v>
      </c>
      <c r="U1155" t="str" cm="1">
        <f t="array" ref="U1155">_xlfn.LET(_xlpm.x,IFERROR(VALUE(Table2[[#This Row],[Response_Time_Hours]]),""),IF(_xlpm.x="","CHECK",_xlfn.IFS(_xlpm.x&lt;=1,"Immediate",_xlpm.x&lt;=6,"Fast",_xlpm.x&lt;=24,"Moderate",_xlpm.x&gt;24,"Delayed")))</f>
        <v>Delayed</v>
      </c>
      <c r="V1155">
        <f>FLOOR(tbl_CleanLeads[[#This Row],[Response_Time_Hours]],6)</f>
        <v>24</v>
      </c>
      <c r="W1155" t="str" cm="1">
        <f t="array" ref="W1155">IF(Table2[[#This Row],[Interaction_Count_Final]]="","N/A",_xlfn.IFS(Table2[[#This Row],[Interaction_Count_Final]]&lt;=2,"Low",Table2[[#This Row],[Interaction_Count_Final]]&lt;=5,"Medium",Table2[[#This Row],[Interaction_Count_Final]]&gt;=6,"High",TRUE,"CHECK"))</f>
        <v>High</v>
      </c>
      <c r="X1155" t="b">
        <f t="shared" si="18"/>
        <v>1</v>
      </c>
      <c r="Y1155" t="b">
        <f>tbl_CleanLeads[[#This Row],[Response_Time_Hours]]&gt;24</f>
        <v>1</v>
      </c>
      <c r="Z1155" s="13" t="b">
        <f>tbl_CleanLeads[[#This Row],[Response_Time_Hours]]&gt;72</f>
        <v>0</v>
      </c>
      <c r="AA1155" s="13" t="b">
        <f>tbl_CleanLeads[[#This Row],[Status_Clean]]="Converted"</f>
        <v>0</v>
      </c>
    </row>
    <row r="1156" spans="1:27">
      <c r="A1156" t="s">
        <v>70</v>
      </c>
      <c r="B1156" t="s">
        <v>3499</v>
      </c>
      <c r="C1156" t="s">
        <v>3500</v>
      </c>
      <c r="D1156" t="s">
        <v>7274</v>
      </c>
      <c r="E1156" t="s">
        <v>447</v>
      </c>
      <c r="F1156" t="s">
        <v>193</v>
      </c>
      <c r="G1156" s="1">
        <v>45501</v>
      </c>
      <c r="H1156" s="8">
        <f>MONTH(tbl_CleanLeads[[#This Row],[Lead_Date_Final]])</f>
        <v>7</v>
      </c>
      <c r="I1156" t="s">
        <v>7305</v>
      </c>
      <c r="J1156" t="s">
        <v>7271</v>
      </c>
      <c r="K1156" t="s">
        <v>7288</v>
      </c>
      <c r="L1156">
        <f>WEEKDAY(tbl_CleanLeads[[#This Row],[Lead_Date_Final]],2)</f>
        <v>7</v>
      </c>
      <c r="M1156" t="s">
        <v>7293</v>
      </c>
      <c r="N1156">
        <v>41.9</v>
      </c>
      <c r="O1156" s="7">
        <v>4520.1000000000004</v>
      </c>
      <c r="P1156">
        <v>47</v>
      </c>
      <c r="Q1156" t="s">
        <v>7273</v>
      </c>
      <c r="R1156">
        <f>IF(UPPER(TRIM(Table2[[#This Row],[Status_Clean]]))="CONVERTED",1,0)</f>
        <v>0</v>
      </c>
      <c r="S1156">
        <f>IF(ISNUMBER(MATCH(UPPER(TRIM(Table2[[#This Row],[Status_Clean]])),{"CONTACTED","QUALIFIED","CONVERTED"},0)),1,0)</f>
        <v>0</v>
      </c>
      <c r="T1156" cm="1">
        <f t="array" ref="T1156">_xlfn.SWITCH(UPPER(TRIM(Table2[[#This Row],[Status_Clean]])),"NEW",1,"CONTACTED",2,"QUALIFIED",3,"CONVERTED",4,"LOST",5,99)</f>
        <v>1</v>
      </c>
      <c r="U1156" t="str" cm="1">
        <f t="array" ref="U1156">_xlfn.LET(_xlpm.x,IFERROR(VALUE(Table2[[#This Row],[Response_Time_Hours]]),""),IF(_xlpm.x="","CHECK",_xlfn.IFS(_xlpm.x&lt;=1,"Immediate",_xlpm.x&lt;=6,"Fast",_xlpm.x&lt;=24,"Moderate",_xlpm.x&gt;24,"Delayed")))</f>
        <v>Delayed</v>
      </c>
      <c r="V1156">
        <f>FLOOR(tbl_CleanLeads[[#This Row],[Response_Time_Hours]],6)</f>
        <v>36</v>
      </c>
      <c r="W1156" t="str" cm="1">
        <f t="array" ref="W1156">IF(Table2[[#This Row],[Interaction_Count_Final]]="","N/A",_xlfn.IFS(Table2[[#This Row],[Interaction_Count_Final]]&lt;=2,"Low",Table2[[#This Row],[Interaction_Count_Final]]&lt;=5,"Medium",Table2[[#This Row],[Interaction_Count_Final]]&gt;=6,"High",TRUE,"CHECK"))</f>
        <v>High</v>
      </c>
      <c r="X1156" t="b">
        <f t="shared" si="18"/>
        <v>1</v>
      </c>
      <c r="Y1156" t="b">
        <f>tbl_CleanLeads[[#This Row],[Response_Time_Hours]]&gt;24</f>
        <v>1</v>
      </c>
      <c r="Z1156" s="13" t="b">
        <f>tbl_CleanLeads[[#This Row],[Response_Time_Hours]]&gt;72</f>
        <v>0</v>
      </c>
      <c r="AA1156" s="13" t="b">
        <f>tbl_CleanLeads[[#This Row],[Status_Clean]]="Converted"</f>
        <v>0</v>
      </c>
    </row>
    <row r="1157" spans="1:27">
      <c r="A1157" t="s">
        <v>90</v>
      </c>
      <c r="B1157" t="s">
        <v>3502</v>
      </c>
      <c r="C1157" t="s">
        <v>3503</v>
      </c>
      <c r="D1157" t="s">
        <v>7303</v>
      </c>
      <c r="E1157" t="s">
        <v>254</v>
      </c>
      <c r="F1157" t="s">
        <v>71</v>
      </c>
      <c r="G1157" s="1">
        <v>45498</v>
      </c>
      <c r="H1157" s="8">
        <f>MONTH(tbl_CleanLeads[[#This Row],[Lead_Date_Final]])</f>
        <v>7</v>
      </c>
      <c r="I1157" t="s">
        <v>7305</v>
      </c>
      <c r="J1157" t="s">
        <v>7271</v>
      </c>
      <c r="K1157" t="s">
        <v>7288</v>
      </c>
      <c r="L1157">
        <f>WEEKDAY(tbl_CleanLeads[[#This Row],[Lead_Date_Final]],2)</f>
        <v>4</v>
      </c>
      <c r="M1157" t="s">
        <v>7285</v>
      </c>
      <c r="N1157">
        <v>46.2</v>
      </c>
      <c r="O1157" s="7">
        <v>2676.62</v>
      </c>
      <c r="P1157">
        <v>45</v>
      </c>
      <c r="Q1157" t="s">
        <v>7266</v>
      </c>
      <c r="R1157">
        <f>IF(UPPER(TRIM(Table2[[#This Row],[Status_Clean]]))="CONVERTED",1,0)</f>
        <v>0</v>
      </c>
      <c r="S1157">
        <f>IF(ISNUMBER(MATCH(UPPER(TRIM(Table2[[#This Row],[Status_Clean]])),{"CONTACTED","QUALIFIED","CONVERTED"},0)),1,0)</f>
        <v>1</v>
      </c>
      <c r="T1157" cm="1">
        <f t="array" ref="T1157">_xlfn.SWITCH(UPPER(TRIM(Table2[[#This Row],[Status_Clean]])),"NEW",1,"CONTACTED",2,"QUALIFIED",3,"CONVERTED",4,"LOST",5,99)</f>
        <v>3</v>
      </c>
      <c r="U1157" t="str" cm="1">
        <f t="array" ref="U1157">_xlfn.LET(_xlpm.x,IFERROR(VALUE(Table2[[#This Row],[Response_Time_Hours]]),""),IF(_xlpm.x="","CHECK",_xlfn.IFS(_xlpm.x&lt;=1,"Immediate",_xlpm.x&lt;=6,"Fast",_xlpm.x&lt;=24,"Moderate",_xlpm.x&gt;24,"Delayed")))</f>
        <v>Delayed</v>
      </c>
      <c r="V1157">
        <f>FLOOR(tbl_CleanLeads[[#This Row],[Response_Time_Hours]],6)</f>
        <v>42</v>
      </c>
      <c r="W1157" t="str" cm="1">
        <f t="array" ref="W1157">IF(Table2[[#This Row],[Interaction_Count_Final]]="","N/A",_xlfn.IFS(Table2[[#This Row],[Interaction_Count_Final]]&lt;=2,"Low",Table2[[#This Row],[Interaction_Count_Final]]&lt;=5,"Medium",Table2[[#This Row],[Interaction_Count_Final]]&gt;=6,"High",TRUE,"CHECK"))</f>
        <v>High</v>
      </c>
      <c r="X1157" t="b">
        <f t="shared" si="18"/>
        <v>1</v>
      </c>
      <c r="Y1157" t="b">
        <f>tbl_CleanLeads[[#This Row],[Response_Time_Hours]]&gt;24</f>
        <v>1</v>
      </c>
      <c r="Z1157" s="13" t="b">
        <f>tbl_CleanLeads[[#This Row],[Response_Time_Hours]]&gt;72</f>
        <v>0</v>
      </c>
      <c r="AA1157" s="13" t="b">
        <f>tbl_CleanLeads[[#This Row],[Status_Clean]]="Converted"</f>
        <v>0</v>
      </c>
    </row>
    <row r="1158" spans="1:27">
      <c r="A1158" t="s">
        <v>90</v>
      </c>
      <c r="B1158" t="s">
        <v>3506</v>
      </c>
      <c r="C1158" t="s">
        <v>3507</v>
      </c>
      <c r="D1158" t="s">
        <v>7280</v>
      </c>
      <c r="E1158" t="s">
        <v>106</v>
      </c>
      <c r="F1158" t="s">
        <v>173</v>
      </c>
      <c r="G1158" s="1">
        <v>45143</v>
      </c>
      <c r="H1158" s="8">
        <f>MONTH(tbl_CleanLeads[[#This Row],[Lead_Date_Final]])</f>
        <v>8</v>
      </c>
      <c r="I1158" t="s">
        <v>7310</v>
      </c>
      <c r="J1158" t="s">
        <v>7263</v>
      </c>
      <c r="K1158" t="s">
        <v>7288</v>
      </c>
      <c r="L1158">
        <f>WEEKDAY(tbl_CleanLeads[[#This Row],[Lead_Date_Final]],2)</f>
        <v>6</v>
      </c>
      <c r="M1158" t="s">
        <v>7278</v>
      </c>
      <c r="N1158">
        <v>10.7</v>
      </c>
      <c r="O1158" s="7">
        <v>3154.19</v>
      </c>
      <c r="P1158">
        <v>17</v>
      </c>
      <c r="Q1158" t="s">
        <v>7266</v>
      </c>
      <c r="R1158">
        <f>IF(UPPER(TRIM(Table2[[#This Row],[Status_Clean]]))="CONVERTED",1,0)</f>
        <v>0</v>
      </c>
      <c r="S1158">
        <f>IF(ISNUMBER(MATCH(UPPER(TRIM(Table2[[#This Row],[Status_Clean]])),{"CONTACTED","QUALIFIED","CONVERTED"},0)),1,0)</f>
        <v>0</v>
      </c>
      <c r="T1158" cm="1">
        <f t="array" ref="T1158">_xlfn.SWITCH(UPPER(TRIM(Table2[[#This Row],[Status_Clean]])),"NEW",1,"CONTACTED",2,"QUALIFIED",3,"CONVERTED",4,"LOST",5,99)</f>
        <v>5</v>
      </c>
      <c r="U1158" t="str" cm="1">
        <f t="array" ref="U1158">_xlfn.LET(_xlpm.x,IFERROR(VALUE(Table2[[#This Row],[Response_Time_Hours]]),""),IF(_xlpm.x="","CHECK",_xlfn.IFS(_xlpm.x&lt;=1,"Immediate",_xlpm.x&lt;=6,"Fast",_xlpm.x&lt;=24,"Moderate",_xlpm.x&gt;24,"Delayed")))</f>
        <v>Moderate</v>
      </c>
      <c r="V1158">
        <f>FLOOR(tbl_CleanLeads[[#This Row],[Response_Time_Hours]],6)</f>
        <v>6</v>
      </c>
      <c r="W1158" t="str" cm="1">
        <f t="array" ref="W1158">IF(Table2[[#This Row],[Interaction_Count_Final]]="","N/A",_xlfn.IFS(Table2[[#This Row],[Interaction_Count_Final]]&lt;=2,"Low",Table2[[#This Row],[Interaction_Count_Final]]&lt;=5,"Medium",Table2[[#This Row],[Interaction_Count_Final]]&gt;=6,"High",TRUE,"CHECK"))</f>
        <v>High</v>
      </c>
      <c r="X1158" t="b">
        <f t="shared" si="18"/>
        <v>1</v>
      </c>
      <c r="Y1158" t="b">
        <f>tbl_CleanLeads[[#This Row],[Response_Time_Hours]]&gt;24</f>
        <v>0</v>
      </c>
      <c r="Z1158" s="13" t="b">
        <f>tbl_CleanLeads[[#This Row],[Response_Time_Hours]]&gt;72</f>
        <v>0</v>
      </c>
      <c r="AA1158" s="13" t="b">
        <f>tbl_CleanLeads[[#This Row],[Status_Clean]]="Converted"</f>
        <v>0</v>
      </c>
    </row>
    <row r="1159" spans="1:27">
      <c r="A1159" t="s">
        <v>70</v>
      </c>
      <c r="B1159" t="s">
        <v>3510</v>
      </c>
      <c r="C1159" t="s">
        <v>8205</v>
      </c>
      <c r="D1159" t="s">
        <v>7303</v>
      </c>
      <c r="E1159" t="s">
        <v>101</v>
      </c>
      <c r="F1159" t="s">
        <v>71</v>
      </c>
      <c r="G1159" s="1">
        <v>45554</v>
      </c>
      <c r="H1159" s="8">
        <f>MONTH(tbl_CleanLeads[[#This Row],[Lead_Date_Final]])</f>
        <v>9</v>
      </c>
      <c r="I1159" t="s">
        <v>7287</v>
      </c>
      <c r="J1159" t="s">
        <v>7271</v>
      </c>
      <c r="K1159" t="s">
        <v>7288</v>
      </c>
      <c r="L1159">
        <f>WEEKDAY(tbl_CleanLeads[[#This Row],[Lead_Date_Final]],2)</f>
        <v>4</v>
      </c>
      <c r="M1159" t="s">
        <v>7285</v>
      </c>
      <c r="N1159">
        <v>15.5</v>
      </c>
      <c r="O1159" s="7">
        <v>2538.31</v>
      </c>
      <c r="P1159">
        <v>50</v>
      </c>
      <c r="Q1159" t="s">
        <v>7266</v>
      </c>
      <c r="R1159">
        <f>IF(UPPER(TRIM(Table2[[#This Row],[Status_Clean]]))="CONVERTED",1,0)</f>
        <v>0</v>
      </c>
      <c r="S1159">
        <f>IF(ISNUMBER(MATCH(UPPER(TRIM(Table2[[#This Row],[Status_Clean]])),{"CONTACTED","QUALIFIED","CONVERTED"},0)),1,0)</f>
        <v>1</v>
      </c>
      <c r="T1159" cm="1">
        <f t="array" ref="T1159">_xlfn.SWITCH(UPPER(TRIM(Table2[[#This Row],[Status_Clean]])),"NEW",1,"CONTACTED",2,"QUALIFIED",3,"CONVERTED",4,"LOST",5,99)</f>
        <v>3</v>
      </c>
      <c r="U1159" t="str" cm="1">
        <f t="array" ref="U1159">_xlfn.LET(_xlpm.x,IFERROR(VALUE(Table2[[#This Row],[Response_Time_Hours]]),""),IF(_xlpm.x="","CHECK",_xlfn.IFS(_xlpm.x&lt;=1,"Immediate",_xlpm.x&lt;=6,"Fast",_xlpm.x&lt;=24,"Moderate",_xlpm.x&gt;24,"Delayed")))</f>
        <v>Moderate</v>
      </c>
      <c r="V1159">
        <f>FLOOR(tbl_CleanLeads[[#This Row],[Response_Time_Hours]],6)</f>
        <v>12</v>
      </c>
      <c r="W1159" t="str" cm="1">
        <f t="array" ref="W1159">IF(Table2[[#This Row],[Interaction_Count_Final]]="","N/A",_xlfn.IFS(Table2[[#This Row],[Interaction_Count_Final]]&lt;=2,"Low",Table2[[#This Row],[Interaction_Count_Final]]&lt;=5,"Medium",Table2[[#This Row],[Interaction_Count_Final]]&gt;=6,"High",TRUE,"CHECK"))</f>
        <v>High</v>
      </c>
      <c r="X1159" t="b">
        <f t="shared" si="18"/>
        <v>1</v>
      </c>
      <c r="Y1159" t="b">
        <f>tbl_CleanLeads[[#This Row],[Response_Time_Hours]]&gt;24</f>
        <v>0</v>
      </c>
      <c r="Z1159" s="13" t="b">
        <f>tbl_CleanLeads[[#This Row],[Response_Time_Hours]]&gt;72</f>
        <v>0</v>
      </c>
      <c r="AA1159" s="13" t="b">
        <f>tbl_CleanLeads[[#This Row],[Status_Clean]]="Converted"</f>
        <v>0</v>
      </c>
    </row>
    <row r="1160" spans="1:27">
      <c r="A1160" t="s">
        <v>70</v>
      </c>
      <c r="B1160" t="s">
        <v>3512</v>
      </c>
      <c r="C1160" t="s">
        <v>3513</v>
      </c>
      <c r="D1160" t="s">
        <v>7303</v>
      </c>
      <c r="E1160" t="s">
        <v>101</v>
      </c>
      <c r="F1160" t="s">
        <v>193</v>
      </c>
      <c r="G1160" s="1">
        <v>44985</v>
      </c>
      <c r="H1160" s="8">
        <f>MONTH(tbl_CleanLeads[[#This Row],[Lead_Date_Final]])</f>
        <v>2</v>
      </c>
      <c r="I1160" t="s">
        <v>7283</v>
      </c>
      <c r="J1160" t="s">
        <v>7263</v>
      </c>
      <c r="K1160" t="s">
        <v>7284</v>
      </c>
      <c r="L1160">
        <f>WEEKDAY(tbl_CleanLeads[[#This Row],[Lead_Date_Final]],2)</f>
        <v>2</v>
      </c>
      <c r="M1160" t="s">
        <v>7265</v>
      </c>
      <c r="N1160">
        <v>71.5</v>
      </c>
      <c r="O1160" s="7">
        <v>2070.6</v>
      </c>
      <c r="P1160">
        <v>42</v>
      </c>
      <c r="Q1160" t="s">
        <v>7266</v>
      </c>
      <c r="R1160">
        <f>IF(UPPER(TRIM(Table2[[#This Row],[Status_Clean]]))="CONVERTED",1,0)</f>
        <v>0</v>
      </c>
      <c r="S1160">
        <f>IF(ISNUMBER(MATCH(UPPER(TRIM(Table2[[#This Row],[Status_Clean]])),{"CONTACTED","QUALIFIED","CONVERTED"},0)),1,0)</f>
        <v>0</v>
      </c>
      <c r="T1160" cm="1">
        <f t="array" ref="T1160">_xlfn.SWITCH(UPPER(TRIM(Table2[[#This Row],[Status_Clean]])),"NEW",1,"CONTACTED",2,"QUALIFIED",3,"CONVERTED",4,"LOST",5,99)</f>
        <v>1</v>
      </c>
      <c r="U1160" t="str" cm="1">
        <f t="array" ref="U1160">_xlfn.LET(_xlpm.x,IFERROR(VALUE(Table2[[#This Row],[Response_Time_Hours]]),""),IF(_xlpm.x="","CHECK",_xlfn.IFS(_xlpm.x&lt;=1,"Immediate",_xlpm.x&lt;=6,"Fast",_xlpm.x&lt;=24,"Moderate",_xlpm.x&gt;24,"Delayed")))</f>
        <v>Delayed</v>
      </c>
      <c r="V1160">
        <f>FLOOR(tbl_CleanLeads[[#This Row],[Response_Time_Hours]],6)</f>
        <v>66</v>
      </c>
      <c r="W1160" t="str" cm="1">
        <f t="array" ref="W1160">IF(Table2[[#This Row],[Interaction_Count_Final]]="","N/A",_xlfn.IFS(Table2[[#This Row],[Interaction_Count_Final]]&lt;=2,"Low",Table2[[#This Row],[Interaction_Count_Final]]&lt;=5,"Medium",Table2[[#This Row],[Interaction_Count_Final]]&gt;=6,"High",TRUE,"CHECK"))</f>
        <v>High</v>
      </c>
      <c r="X1160" t="b">
        <f t="shared" si="18"/>
        <v>1</v>
      </c>
      <c r="Y1160" t="b">
        <f>tbl_CleanLeads[[#This Row],[Response_Time_Hours]]&gt;24</f>
        <v>1</v>
      </c>
      <c r="Z1160" s="13" t="b">
        <f>tbl_CleanLeads[[#This Row],[Response_Time_Hours]]&gt;72</f>
        <v>0</v>
      </c>
      <c r="AA1160" s="13" t="b">
        <f>tbl_CleanLeads[[#This Row],[Status_Clean]]="Converted"</f>
        <v>0</v>
      </c>
    </row>
    <row r="1161" spans="1:27">
      <c r="A1161" t="s">
        <v>90</v>
      </c>
      <c r="B1161" t="s">
        <v>3516</v>
      </c>
      <c r="C1161" t="s">
        <v>3517</v>
      </c>
      <c r="D1161" t="s">
        <v>7258</v>
      </c>
      <c r="E1161" t="s">
        <v>123</v>
      </c>
      <c r="F1161" t="s">
        <v>125</v>
      </c>
      <c r="G1161" s="1">
        <v>45515</v>
      </c>
      <c r="H1161" s="8">
        <f>MONTH(tbl_CleanLeads[[#This Row],[Lead_Date_Final]])</f>
        <v>8</v>
      </c>
      <c r="I1161" t="s">
        <v>7310</v>
      </c>
      <c r="J1161" t="s">
        <v>7271</v>
      </c>
      <c r="K1161" t="s">
        <v>7288</v>
      </c>
      <c r="L1161">
        <f>WEEKDAY(tbl_CleanLeads[[#This Row],[Lead_Date_Final]],2)</f>
        <v>7</v>
      </c>
      <c r="M1161" t="s">
        <v>7293</v>
      </c>
      <c r="N1161">
        <v>66.8</v>
      </c>
      <c r="O1161" s="7">
        <v>2253.42</v>
      </c>
      <c r="P1161">
        <v>14</v>
      </c>
      <c r="Q1161" t="s">
        <v>7266</v>
      </c>
      <c r="R1161">
        <f>IF(UPPER(TRIM(Table2[[#This Row],[Status_Clean]]))="CONVERTED",1,0)</f>
        <v>0</v>
      </c>
      <c r="S1161">
        <f>IF(ISNUMBER(MATCH(UPPER(TRIM(Table2[[#This Row],[Status_Clean]])),{"CONTACTED","QUALIFIED","CONVERTED"},0)),1,0)</f>
        <v>1</v>
      </c>
      <c r="T1161" cm="1">
        <f t="array" ref="T1161">_xlfn.SWITCH(UPPER(TRIM(Table2[[#This Row],[Status_Clean]])),"NEW",1,"CONTACTED",2,"QUALIFIED",3,"CONVERTED",4,"LOST",5,99)</f>
        <v>2</v>
      </c>
      <c r="U1161" t="str" cm="1">
        <f t="array" ref="U1161">_xlfn.LET(_xlpm.x,IFERROR(VALUE(Table2[[#This Row],[Response_Time_Hours]]),""),IF(_xlpm.x="","CHECK",_xlfn.IFS(_xlpm.x&lt;=1,"Immediate",_xlpm.x&lt;=6,"Fast",_xlpm.x&lt;=24,"Moderate",_xlpm.x&gt;24,"Delayed")))</f>
        <v>Delayed</v>
      </c>
      <c r="V1161">
        <f>FLOOR(tbl_CleanLeads[[#This Row],[Response_Time_Hours]],6)</f>
        <v>66</v>
      </c>
      <c r="W1161" t="str" cm="1">
        <f t="array" ref="W1161">IF(Table2[[#This Row],[Interaction_Count_Final]]="","N/A",_xlfn.IFS(Table2[[#This Row],[Interaction_Count_Final]]&lt;=2,"Low",Table2[[#This Row],[Interaction_Count_Final]]&lt;=5,"Medium",Table2[[#This Row],[Interaction_Count_Final]]&gt;=6,"High",TRUE,"CHECK"))</f>
        <v>High</v>
      </c>
      <c r="X1161" t="b">
        <f t="shared" si="18"/>
        <v>1</v>
      </c>
      <c r="Y1161" t="b">
        <f>tbl_CleanLeads[[#This Row],[Response_Time_Hours]]&gt;24</f>
        <v>1</v>
      </c>
      <c r="Z1161" s="13" t="b">
        <f>tbl_CleanLeads[[#This Row],[Response_Time_Hours]]&gt;72</f>
        <v>0</v>
      </c>
      <c r="AA1161" s="13" t="b">
        <f>tbl_CleanLeads[[#This Row],[Status_Clean]]="Converted"</f>
        <v>0</v>
      </c>
    </row>
    <row r="1162" spans="1:27">
      <c r="A1162" t="s">
        <v>102</v>
      </c>
      <c r="B1162" t="s">
        <v>3519</v>
      </c>
      <c r="C1162" t="s">
        <v>3520</v>
      </c>
      <c r="D1162" t="s">
        <v>7274</v>
      </c>
      <c r="E1162" t="s">
        <v>447</v>
      </c>
      <c r="F1162" t="s">
        <v>125</v>
      </c>
      <c r="G1162" s="1">
        <v>45549</v>
      </c>
      <c r="H1162" s="8">
        <f>MONTH(tbl_CleanLeads[[#This Row],[Lead_Date_Final]])</f>
        <v>9</v>
      </c>
      <c r="I1162" t="s">
        <v>7287</v>
      </c>
      <c r="J1162" t="s">
        <v>7271</v>
      </c>
      <c r="K1162" t="s">
        <v>7288</v>
      </c>
      <c r="L1162">
        <f>WEEKDAY(tbl_CleanLeads[[#This Row],[Lead_Date_Final]],2)</f>
        <v>6</v>
      </c>
      <c r="M1162" t="s">
        <v>7278</v>
      </c>
      <c r="N1162">
        <v>54</v>
      </c>
      <c r="O1162" s="7">
        <v>3408.32</v>
      </c>
      <c r="P1162">
        <v>7</v>
      </c>
      <c r="Q1162" t="s">
        <v>7266</v>
      </c>
      <c r="R1162">
        <f>IF(UPPER(TRIM(Table2[[#This Row],[Status_Clean]]))="CONVERTED",1,0)</f>
        <v>0</v>
      </c>
      <c r="S1162">
        <f>IF(ISNUMBER(MATCH(UPPER(TRIM(Table2[[#This Row],[Status_Clean]])),{"CONTACTED","QUALIFIED","CONVERTED"},0)),1,0)</f>
        <v>1</v>
      </c>
      <c r="T1162" cm="1">
        <f t="array" ref="T1162">_xlfn.SWITCH(UPPER(TRIM(Table2[[#This Row],[Status_Clean]])),"NEW",1,"CONTACTED",2,"QUALIFIED",3,"CONVERTED",4,"LOST",5,99)</f>
        <v>2</v>
      </c>
      <c r="U1162" t="str" cm="1">
        <f t="array" ref="U1162">_xlfn.LET(_xlpm.x,IFERROR(VALUE(Table2[[#This Row],[Response_Time_Hours]]),""),IF(_xlpm.x="","CHECK",_xlfn.IFS(_xlpm.x&lt;=1,"Immediate",_xlpm.x&lt;=6,"Fast",_xlpm.x&lt;=24,"Moderate",_xlpm.x&gt;24,"Delayed")))</f>
        <v>Delayed</v>
      </c>
      <c r="V1162">
        <f>FLOOR(tbl_CleanLeads[[#This Row],[Response_Time_Hours]],6)</f>
        <v>54</v>
      </c>
      <c r="W1162" t="str" cm="1">
        <f t="array" ref="W1162">IF(Table2[[#This Row],[Interaction_Count_Final]]="","N/A",_xlfn.IFS(Table2[[#This Row],[Interaction_Count_Final]]&lt;=2,"Low",Table2[[#This Row],[Interaction_Count_Final]]&lt;=5,"Medium",Table2[[#This Row],[Interaction_Count_Final]]&gt;=6,"High",TRUE,"CHECK"))</f>
        <v>High</v>
      </c>
      <c r="X1162" t="b">
        <f t="shared" si="18"/>
        <v>1</v>
      </c>
      <c r="Y1162" t="b">
        <f>tbl_CleanLeads[[#This Row],[Response_Time_Hours]]&gt;24</f>
        <v>1</v>
      </c>
      <c r="Z1162" s="13" t="b">
        <f>tbl_CleanLeads[[#This Row],[Response_Time_Hours]]&gt;72</f>
        <v>0</v>
      </c>
      <c r="AA1162" s="13" t="b">
        <f>tbl_CleanLeads[[#This Row],[Status_Clean]]="Converted"</f>
        <v>0</v>
      </c>
    </row>
    <row r="1163" spans="1:27">
      <c r="A1163" t="s">
        <v>70</v>
      </c>
      <c r="B1163" t="s">
        <v>3522</v>
      </c>
      <c r="C1163" t="s">
        <v>3523</v>
      </c>
      <c r="D1163" t="s">
        <v>7268</v>
      </c>
      <c r="E1163" t="s">
        <v>106</v>
      </c>
      <c r="F1163" t="s">
        <v>193</v>
      </c>
      <c r="G1163" s="1">
        <v>45136</v>
      </c>
      <c r="H1163" s="8">
        <f>MONTH(tbl_CleanLeads[[#This Row],[Lead_Date_Final]])</f>
        <v>7</v>
      </c>
      <c r="I1163" t="s">
        <v>7305</v>
      </c>
      <c r="J1163" t="s">
        <v>7263</v>
      </c>
      <c r="K1163" t="s">
        <v>7288</v>
      </c>
      <c r="L1163">
        <f>WEEKDAY(tbl_CleanLeads[[#This Row],[Lead_Date_Final]],2)</f>
        <v>6</v>
      </c>
      <c r="M1163" t="s">
        <v>7278</v>
      </c>
      <c r="N1163">
        <v>24</v>
      </c>
      <c r="O1163" s="7">
        <v>2155.62</v>
      </c>
      <c r="P1163">
        <v>9</v>
      </c>
      <c r="Q1163" t="s">
        <v>7266</v>
      </c>
      <c r="R1163">
        <f>IF(UPPER(TRIM(Table2[[#This Row],[Status_Clean]]))="CONVERTED",1,0)</f>
        <v>0</v>
      </c>
      <c r="S1163">
        <f>IF(ISNUMBER(MATCH(UPPER(TRIM(Table2[[#This Row],[Status_Clean]])),{"CONTACTED","QUALIFIED","CONVERTED"},0)),1,0)</f>
        <v>0</v>
      </c>
      <c r="T1163" cm="1">
        <f t="array" ref="T1163">_xlfn.SWITCH(UPPER(TRIM(Table2[[#This Row],[Status_Clean]])),"NEW",1,"CONTACTED",2,"QUALIFIED",3,"CONVERTED",4,"LOST",5,99)</f>
        <v>1</v>
      </c>
      <c r="U1163" t="str" cm="1">
        <f t="array" ref="U1163">_xlfn.LET(_xlpm.x,IFERROR(VALUE(Table2[[#This Row],[Response_Time_Hours]]),""),IF(_xlpm.x="","CHECK",_xlfn.IFS(_xlpm.x&lt;=1,"Immediate",_xlpm.x&lt;=6,"Fast",_xlpm.x&lt;=24,"Moderate",_xlpm.x&gt;24,"Delayed")))</f>
        <v>Moderate</v>
      </c>
      <c r="V1163">
        <f>FLOOR(tbl_CleanLeads[[#This Row],[Response_Time_Hours]],6)</f>
        <v>24</v>
      </c>
      <c r="W1163" t="str" cm="1">
        <f t="array" ref="W1163">IF(Table2[[#This Row],[Interaction_Count_Final]]="","N/A",_xlfn.IFS(Table2[[#This Row],[Interaction_Count_Final]]&lt;=2,"Low",Table2[[#This Row],[Interaction_Count_Final]]&lt;=5,"Medium",Table2[[#This Row],[Interaction_Count_Final]]&gt;=6,"High",TRUE,"CHECK"))</f>
        <v>High</v>
      </c>
      <c r="X1163" t="b">
        <f t="shared" si="18"/>
        <v>1</v>
      </c>
      <c r="Y1163" t="b">
        <f>tbl_CleanLeads[[#This Row],[Response_Time_Hours]]&gt;24</f>
        <v>0</v>
      </c>
      <c r="Z1163" s="13" t="b">
        <f>tbl_CleanLeads[[#This Row],[Response_Time_Hours]]&gt;72</f>
        <v>0</v>
      </c>
      <c r="AA1163" s="13" t="b">
        <f>tbl_CleanLeads[[#This Row],[Status_Clean]]="Converted"</f>
        <v>0</v>
      </c>
    </row>
    <row r="1164" spans="1:27">
      <c r="A1164" t="s">
        <v>102</v>
      </c>
      <c r="B1164" t="s">
        <v>3525</v>
      </c>
      <c r="C1164" t="s">
        <v>3526</v>
      </c>
      <c r="D1164" t="s">
        <v>7274</v>
      </c>
      <c r="E1164" t="s">
        <v>123</v>
      </c>
      <c r="F1164" t="s">
        <v>250</v>
      </c>
      <c r="G1164" s="1">
        <v>45448</v>
      </c>
      <c r="H1164" s="8">
        <f>MONTH(tbl_CleanLeads[[#This Row],[Lead_Date_Final]])</f>
        <v>6</v>
      </c>
      <c r="I1164" t="s">
        <v>7276</v>
      </c>
      <c r="J1164" t="s">
        <v>7271</v>
      </c>
      <c r="K1164" t="s">
        <v>7277</v>
      </c>
      <c r="L1164">
        <f>WEEKDAY(tbl_CleanLeads[[#This Row],[Lead_Date_Final]],2)</f>
        <v>3</v>
      </c>
      <c r="M1164" t="s">
        <v>7272</v>
      </c>
      <c r="N1164">
        <v>3</v>
      </c>
      <c r="O1164" s="7">
        <v>3232.86</v>
      </c>
      <c r="P1164">
        <v>50</v>
      </c>
      <c r="Q1164" t="s">
        <v>7266</v>
      </c>
      <c r="R1164">
        <f>IF(UPPER(TRIM(Table2[[#This Row],[Status_Clean]]))="CONVERTED",1,0)</f>
        <v>1</v>
      </c>
      <c r="S1164">
        <f>IF(ISNUMBER(MATCH(UPPER(TRIM(Table2[[#This Row],[Status_Clean]])),{"CONTACTED","QUALIFIED","CONVERTED"},0)),1,0)</f>
        <v>1</v>
      </c>
      <c r="T1164" cm="1">
        <f t="array" ref="T1164">_xlfn.SWITCH(UPPER(TRIM(Table2[[#This Row],[Status_Clean]])),"NEW",1,"CONTACTED",2,"QUALIFIED",3,"CONVERTED",4,"LOST",5,99)</f>
        <v>4</v>
      </c>
      <c r="U1164" t="str" cm="1">
        <f t="array" ref="U1164">_xlfn.LET(_xlpm.x,IFERROR(VALUE(Table2[[#This Row],[Response_Time_Hours]]),""),IF(_xlpm.x="","CHECK",_xlfn.IFS(_xlpm.x&lt;=1,"Immediate",_xlpm.x&lt;=6,"Fast",_xlpm.x&lt;=24,"Moderate",_xlpm.x&gt;24,"Delayed")))</f>
        <v>Fast</v>
      </c>
      <c r="V1164">
        <f>FLOOR(tbl_CleanLeads[[#This Row],[Response_Time_Hours]],6)</f>
        <v>0</v>
      </c>
      <c r="W1164" t="str" cm="1">
        <f t="array" ref="W1164">IF(Table2[[#This Row],[Interaction_Count_Final]]="","N/A",_xlfn.IFS(Table2[[#This Row],[Interaction_Count_Final]]&lt;=2,"Low",Table2[[#This Row],[Interaction_Count_Final]]&lt;=5,"Medium",Table2[[#This Row],[Interaction_Count_Final]]&gt;=6,"High",TRUE,"CHECK"))</f>
        <v>High</v>
      </c>
      <c r="X1164" t="b">
        <f t="shared" si="18"/>
        <v>1</v>
      </c>
      <c r="Y1164" t="b">
        <f>tbl_CleanLeads[[#This Row],[Response_Time_Hours]]&gt;24</f>
        <v>0</v>
      </c>
      <c r="Z1164" s="13" t="b">
        <f>tbl_CleanLeads[[#This Row],[Response_Time_Hours]]&gt;72</f>
        <v>0</v>
      </c>
      <c r="AA1164" s="13" t="b">
        <f>tbl_CleanLeads[[#This Row],[Status_Clean]]="Converted"</f>
        <v>1</v>
      </c>
    </row>
    <row r="1165" spans="1:27">
      <c r="A1165" t="s">
        <v>70</v>
      </c>
      <c r="B1165" t="s">
        <v>3528</v>
      </c>
      <c r="C1165" t="s">
        <v>8210</v>
      </c>
      <c r="D1165" t="s">
        <v>7303</v>
      </c>
      <c r="E1165" t="s">
        <v>1356</v>
      </c>
      <c r="F1165" t="s">
        <v>71</v>
      </c>
      <c r="G1165" s="1">
        <v>45091</v>
      </c>
      <c r="H1165" s="8">
        <f>MONTH(tbl_CleanLeads[[#This Row],[Lead_Date_Final]])</f>
        <v>6</v>
      </c>
      <c r="I1165" t="s">
        <v>7276</v>
      </c>
      <c r="J1165" t="s">
        <v>7263</v>
      </c>
      <c r="K1165" t="s">
        <v>7277</v>
      </c>
      <c r="L1165">
        <f>WEEKDAY(tbl_CleanLeads[[#This Row],[Lead_Date_Final]],2)</f>
        <v>3</v>
      </c>
      <c r="M1165" t="s">
        <v>7272</v>
      </c>
      <c r="N1165">
        <v>60</v>
      </c>
      <c r="O1165" s="7">
        <v>3164.25</v>
      </c>
      <c r="P1165">
        <v>14</v>
      </c>
      <c r="Q1165" t="s">
        <v>7266</v>
      </c>
      <c r="R1165">
        <f>IF(UPPER(TRIM(Table2[[#This Row],[Status_Clean]]))="CONVERTED",1,0)</f>
        <v>0</v>
      </c>
      <c r="S1165">
        <f>IF(ISNUMBER(MATCH(UPPER(TRIM(Table2[[#This Row],[Status_Clean]])),{"CONTACTED","QUALIFIED","CONVERTED"},0)),1,0)</f>
        <v>1</v>
      </c>
      <c r="T1165" cm="1">
        <f t="array" ref="T1165">_xlfn.SWITCH(UPPER(TRIM(Table2[[#This Row],[Status_Clean]])),"NEW",1,"CONTACTED",2,"QUALIFIED",3,"CONVERTED",4,"LOST",5,99)</f>
        <v>3</v>
      </c>
      <c r="U1165" t="str" cm="1">
        <f t="array" ref="U1165">_xlfn.LET(_xlpm.x,IFERROR(VALUE(Table2[[#This Row],[Response_Time_Hours]]),""),IF(_xlpm.x="","CHECK",_xlfn.IFS(_xlpm.x&lt;=1,"Immediate",_xlpm.x&lt;=6,"Fast",_xlpm.x&lt;=24,"Moderate",_xlpm.x&gt;24,"Delayed")))</f>
        <v>Delayed</v>
      </c>
      <c r="V1165">
        <f>FLOOR(tbl_CleanLeads[[#This Row],[Response_Time_Hours]],6)</f>
        <v>60</v>
      </c>
      <c r="W1165" t="str" cm="1">
        <f t="array" ref="W1165">IF(Table2[[#This Row],[Interaction_Count_Final]]="","N/A",_xlfn.IFS(Table2[[#This Row],[Interaction_Count_Final]]&lt;=2,"Low",Table2[[#This Row],[Interaction_Count_Final]]&lt;=5,"Medium",Table2[[#This Row],[Interaction_Count_Final]]&gt;=6,"High",TRUE,"CHECK"))</f>
        <v>High</v>
      </c>
      <c r="X1165" t="b">
        <f t="shared" si="18"/>
        <v>1</v>
      </c>
      <c r="Y1165" t="b">
        <f>tbl_CleanLeads[[#This Row],[Response_Time_Hours]]&gt;24</f>
        <v>1</v>
      </c>
      <c r="Z1165" s="13" t="b">
        <f>tbl_CleanLeads[[#This Row],[Response_Time_Hours]]&gt;72</f>
        <v>0</v>
      </c>
      <c r="AA1165" s="13" t="b">
        <f>tbl_CleanLeads[[#This Row],[Status_Clean]]="Converted"</f>
        <v>0</v>
      </c>
    </row>
    <row r="1166" spans="1:27">
      <c r="A1166" t="s">
        <v>63</v>
      </c>
      <c r="B1166" t="s">
        <v>3531</v>
      </c>
      <c r="C1166" t="s">
        <v>3532</v>
      </c>
      <c r="D1166" t="s">
        <v>7268</v>
      </c>
      <c r="E1166" t="s">
        <v>263</v>
      </c>
      <c r="F1166" t="s">
        <v>125</v>
      </c>
      <c r="G1166" s="1">
        <v>45655</v>
      </c>
      <c r="H1166" s="8">
        <f>MONTH(tbl_CleanLeads[[#This Row],[Lead_Date_Final]])</f>
        <v>12</v>
      </c>
      <c r="I1166" t="s">
        <v>7262</v>
      </c>
      <c r="J1166" t="s">
        <v>7271</v>
      </c>
      <c r="K1166" t="s">
        <v>7264</v>
      </c>
      <c r="L1166">
        <f>WEEKDAY(tbl_CleanLeads[[#This Row],[Lead_Date_Final]],2)</f>
        <v>7</v>
      </c>
      <c r="M1166" t="s">
        <v>7293</v>
      </c>
      <c r="N1166">
        <v>4.7</v>
      </c>
      <c r="O1166" s="7">
        <v>1834.63</v>
      </c>
      <c r="P1166">
        <v>1</v>
      </c>
      <c r="Q1166" t="s">
        <v>7289</v>
      </c>
      <c r="R1166">
        <f>IF(UPPER(TRIM(Table2[[#This Row],[Status_Clean]]))="CONVERTED",1,0)</f>
        <v>0</v>
      </c>
      <c r="S1166">
        <f>IF(ISNUMBER(MATCH(UPPER(TRIM(Table2[[#This Row],[Status_Clean]])),{"CONTACTED","QUALIFIED","CONVERTED"},0)),1,0)</f>
        <v>1</v>
      </c>
      <c r="T1166" cm="1">
        <f t="array" ref="T1166">_xlfn.SWITCH(UPPER(TRIM(Table2[[#This Row],[Status_Clean]])),"NEW",1,"CONTACTED",2,"QUALIFIED",3,"CONVERTED",4,"LOST",5,99)</f>
        <v>2</v>
      </c>
      <c r="U1166" t="str" cm="1">
        <f t="array" ref="U1166">_xlfn.LET(_xlpm.x,IFERROR(VALUE(Table2[[#This Row],[Response_Time_Hours]]),""),IF(_xlpm.x="","CHECK",_xlfn.IFS(_xlpm.x&lt;=1,"Immediate",_xlpm.x&lt;=6,"Fast",_xlpm.x&lt;=24,"Moderate",_xlpm.x&gt;24,"Delayed")))</f>
        <v>Fast</v>
      </c>
      <c r="V1166">
        <f>FLOOR(tbl_CleanLeads[[#This Row],[Response_Time_Hours]],6)</f>
        <v>0</v>
      </c>
      <c r="W1166" t="str" cm="1">
        <f t="array" ref="W1166">IF(Table2[[#This Row],[Interaction_Count_Final]]="","N/A",_xlfn.IFS(Table2[[#This Row],[Interaction_Count_Final]]&lt;=2,"Low",Table2[[#This Row],[Interaction_Count_Final]]&lt;=5,"Medium",Table2[[#This Row],[Interaction_Count_Final]]&gt;=6,"High",TRUE,"CHECK"))</f>
        <v>Low</v>
      </c>
      <c r="X1166" t="b">
        <f t="shared" si="18"/>
        <v>1</v>
      </c>
      <c r="Y1166" t="b">
        <f>tbl_CleanLeads[[#This Row],[Response_Time_Hours]]&gt;24</f>
        <v>0</v>
      </c>
      <c r="Z1166" s="13" t="b">
        <f>tbl_CleanLeads[[#This Row],[Response_Time_Hours]]&gt;72</f>
        <v>0</v>
      </c>
      <c r="AA1166" s="13" t="b">
        <f>tbl_CleanLeads[[#This Row],[Status_Clean]]="Converted"</f>
        <v>0</v>
      </c>
    </row>
    <row r="1167" spans="1:27">
      <c r="A1167" t="s">
        <v>70</v>
      </c>
      <c r="B1167" t="s">
        <v>3534</v>
      </c>
      <c r="C1167" t="s">
        <v>3535</v>
      </c>
      <c r="D1167" t="s">
        <v>7268</v>
      </c>
      <c r="E1167" t="s">
        <v>1356</v>
      </c>
      <c r="F1167" t="s">
        <v>71</v>
      </c>
      <c r="G1167" s="1">
        <v>45486</v>
      </c>
      <c r="H1167" s="8">
        <f>MONTH(tbl_CleanLeads[[#This Row],[Lead_Date_Final]])</f>
        <v>7</v>
      </c>
      <c r="I1167" t="s">
        <v>7305</v>
      </c>
      <c r="J1167" t="s">
        <v>7271</v>
      </c>
      <c r="K1167" t="s">
        <v>7288</v>
      </c>
      <c r="L1167">
        <f>WEEKDAY(tbl_CleanLeads[[#This Row],[Lead_Date_Final]],2)</f>
        <v>6</v>
      </c>
      <c r="M1167" t="s">
        <v>7278</v>
      </c>
      <c r="N1167">
        <v>60</v>
      </c>
      <c r="O1167" s="7">
        <v>2971.16</v>
      </c>
      <c r="P1167">
        <v>45</v>
      </c>
      <c r="Q1167" t="s">
        <v>7266</v>
      </c>
      <c r="R1167">
        <f>IF(UPPER(TRIM(Table2[[#This Row],[Status_Clean]]))="CONVERTED",1,0)</f>
        <v>0</v>
      </c>
      <c r="S1167">
        <f>IF(ISNUMBER(MATCH(UPPER(TRIM(Table2[[#This Row],[Status_Clean]])),{"CONTACTED","QUALIFIED","CONVERTED"},0)),1,0)</f>
        <v>1</v>
      </c>
      <c r="T1167" cm="1">
        <f t="array" ref="T1167">_xlfn.SWITCH(UPPER(TRIM(Table2[[#This Row],[Status_Clean]])),"NEW",1,"CONTACTED",2,"QUALIFIED",3,"CONVERTED",4,"LOST",5,99)</f>
        <v>3</v>
      </c>
      <c r="U1167" t="str" cm="1">
        <f t="array" ref="U1167">_xlfn.LET(_xlpm.x,IFERROR(VALUE(Table2[[#This Row],[Response_Time_Hours]]),""),IF(_xlpm.x="","CHECK",_xlfn.IFS(_xlpm.x&lt;=1,"Immediate",_xlpm.x&lt;=6,"Fast",_xlpm.x&lt;=24,"Moderate",_xlpm.x&gt;24,"Delayed")))</f>
        <v>Delayed</v>
      </c>
      <c r="V1167">
        <f>FLOOR(tbl_CleanLeads[[#This Row],[Response_Time_Hours]],6)</f>
        <v>60</v>
      </c>
      <c r="W1167" t="str" cm="1">
        <f t="array" ref="W1167">IF(Table2[[#This Row],[Interaction_Count_Final]]="","N/A",_xlfn.IFS(Table2[[#This Row],[Interaction_Count_Final]]&lt;=2,"Low",Table2[[#This Row],[Interaction_Count_Final]]&lt;=5,"Medium",Table2[[#This Row],[Interaction_Count_Final]]&gt;=6,"High",TRUE,"CHECK"))</f>
        <v>High</v>
      </c>
      <c r="X1167" t="b">
        <f t="shared" si="18"/>
        <v>1</v>
      </c>
      <c r="Y1167" t="b">
        <f>tbl_CleanLeads[[#This Row],[Response_Time_Hours]]&gt;24</f>
        <v>1</v>
      </c>
      <c r="Z1167" s="13" t="b">
        <f>tbl_CleanLeads[[#This Row],[Response_Time_Hours]]&gt;72</f>
        <v>0</v>
      </c>
      <c r="AA1167" s="13" t="b">
        <f>tbl_CleanLeads[[#This Row],[Status_Clean]]="Converted"</f>
        <v>0</v>
      </c>
    </row>
    <row r="1168" spans="1:27">
      <c r="A1168" t="s">
        <v>90</v>
      </c>
      <c r="B1168" t="s">
        <v>3538</v>
      </c>
      <c r="C1168" t="s">
        <v>3539</v>
      </c>
      <c r="D1168" t="s">
        <v>7280</v>
      </c>
      <c r="E1168" t="s">
        <v>222</v>
      </c>
      <c r="F1168" t="s">
        <v>250</v>
      </c>
      <c r="G1168" s="1">
        <v>45563</v>
      </c>
      <c r="H1168" s="8">
        <f>MONTH(tbl_CleanLeads[[#This Row],[Lead_Date_Final]])</f>
        <v>9</v>
      </c>
      <c r="I1168" t="s">
        <v>7287</v>
      </c>
      <c r="J1168" t="s">
        <v>7271</v>
      </c>
      <c r="K1168" t="s">
        <v>7288</v>
      </c>
      <c r="L1168">
        <f>WEEKDAY(tbl_CleanLeads[[#This Row],[Lead_Date_Final]],2)</f>
        <v>6</v>
      </c>
      <c r="M1168" t="s">
        <v>7278</v>
      </c>
      <c r="N1168">
        <v>27.1</v>
      </c>
      <c r="O1168" s="7">
        <v>3181.52</v>
      </c>
      <c r="P1168">
        <v>26</v>
      </c>
      <c r="Q1168" t="s">
        <v>7266</v>
      </c>
      <c r="R1168">
        <f>IF(UPPER(TRIM(Table2[[#This Row],[Status_Clean]]))="CONVERTED",1,0)</f>
        <v>1</v>
      </c>
      <c r="S1168">
        <f>IF(ISNUMBER(MATCH(UPPER(TRIM(Table2[[#This Row],[Status_Clean]])),{"CONTACTED","QUALIFIED","CONVERTED"},0)),1,0)</f>
        <v>1</v>
      </c>
      <c r="T1168" cm="1">
        <f t="array" ref="T1168">_xlfn.SWITCH(UPPER(TRIM(Table2[[#This Row],[Status_Clean]])),"NEW",1,"CONTACTED",2,"QUALIFIED",3,"CONVERTED",4,"LOST",5,99)</f>
        <v>4</v>
      </c>
      <c r="U1168" t="str" cm="1">
        <f t="array" ref="U1168">_xlfn.LET(_xlpm.x,IFERROR(VALUE(Table2[[#This Row],[Response_Time_Hours]]),""),IF(_xlpm.x="","CHECK",_xlfn.IFS(_xlpm.x&lt;=1,"Immediate",_xlpm.x&lt;=6,"Fast",_xlpm.x&lt;=24,"Moderate",_xlpm.x&gt;24,"Delayed")))</f>
        <v>Delayed</v>
      </c>
      <c r="V1168">
        <f>FLOOR(tbl_CleanLeads[[#This Row],[Response_Time_Hours]],6)</f>
        <v>24</v>
      </c>
      <c r="W1168" t="str" cm="1">
        <f t="array" ref="W1168">IF(Table2[[#This Row],[Interaction_Count_Final]]="","N/A",_xlfn.IFS(Table2[[#This Row],[Interaction_Count_Final]]&lt;=2,"Low",Table2[[#This Row],[Interaction_Count_Final]]&lt;=5,"Medium",Table2[[#This Row],[Interaction_Count_Final]]&gt;=6,"High",TRUE,"CHECK"))</f>
        <v>High</v>
      </c>
      <c r="X1168" t="b">
        <f t="shared" si="18"/>
        <v>1</v>
      </c>
      <c r="Y1168" t="b">
        <f>tbl_CleanLeads[[#This Row],[Response_Time_Hours]]&gt;24</f>
        <v>1</v>
      </c>
      <c r="Z1168" s="13" t="b">
        <f>tbl_CleanLeads[[#This Row],[Response_Time_Hours]]&gt;72</f>
        <v>0</v>
      </c>
      <c r="AA1168" s="13" t="b">
        <f>tbl_CleanLeads[[#This Row],[Status_Clean]]="Converted"</f>
        <v>1</v>
      </c>
    </row>
    <row r="1169" spans="1:27">
      <c r="A1169" t="s">
        <v>90</v>
      </c>
      <c r="B1169" t="s">
        <v>3542</v>
      </c>
      <c r="C1169" t="s">
        <v>8213</v>
      </c>
      <c r="D1169" t="s">
        <v>7268</v>
      </c>
      <c r="E1169" t="s">
        <v>363</v>
      </c>
      <c r="F1169" t="s">
        <v>193</v>
      </c>
      <c r="G1169" s="1">
        <v>45126</v>
      </c>
      <c r="H1169" s="8">
        <f>MONTH(tbl_CleanLeads[[#This Row],[Lead_Date_Final]])</f>
        <v>7</v>
      </c>
      <c r="I1169" t="s">
        <v>7305</v>
      </c>
      <c r="J1169" t="s">
        <v>7263</v>
      </c>
      <c r="K1169" t="s">
        <v>7288</v>
      </c>
      <c r="L1169">
        <f>WEEKDAY(tbl_CleanLeads[[#This Row],[Lead_Date_Final]],2)</f>
        <v>3</v>
      </c>
      <c r="M1169" t="s">
        <v>7272</v>
      </c>
      <c r="N1169">
        <v>15</v>
      </c>
      <c r="O1169" s="7">
        <v>2538.48</v>
      </c>
      <c r="P1169">
        <v>31</v>
      </c>
      <c r="Q1169" t="s">
        <v>7266</v>
      </c>
      <c r="R1169">
        <f>IF(UPPER(TRIM(Table2[[#This Row],[Status_Clean]]))="CONVERTED",1,0)</f>
        <v>0</v>
      </c>
      <c r="S1169">
        <f>IF(ISNUMBER(MATCH(UPPER(TRIM(Table2[[#This Row],[Status_Clean]])),{"CONTACTED","QUALIFIED","CONVERTED"},0)),1,0)</f>
        <v>0</v>
      </c>
      <c r="T1169" cm="1">
        <f t="array" ref="T1169">_xlfn.SWITCH(UPPER(TRIM(Table2[[#This Row],[Status_Clean]])),"NEW",1,"CONTACTED",2,"QUALIFIED",3,"CONVERTED",4,"LOST",5,99)</f>
        <v>1</v>
      </c>
      <c r="U1169" t="str" cm="1">
        <f t="array" ref="U1169">_xlfn.LET(_xlpm.x,IFERROR(VALUE(Table2[[#This Row],[Response_Time_Hours]]),""),IF(_xlpm.x="","CHECK",_xlfn.IFS(_xlpm.x&lt;=1,"Immediate",_xlpm.x&lt;=6,"Fast",_xlpm.x&lt;=24,"Moderate",_xlpm.x&gt;24,"Delayed")))</f>
        <v>Moderate</v>
      </c>
      <c r="V1169">
        <f>FLOOR(tbl_CleanLeads[[#This Row],[Response_Time_Hours]],6)</f>
        <v>12</v>
      </c>
      <c r="W1169" t="str" cm="1">
        <f t="array" ref="W1169">IF(Table2[[#This Row],[Interaction_Count_Final]]="","N/A",_xlfn.IFS(Table2[[#This Row],[Interaction_Count_Final]]&lt;=2,"Low",Table2[[#This Row],[Interaction_Count_Final]]&lt;=5,"Medium",Table2[[#This Row],[Interaction_Count_Final]]&gt;=6,"High",TRUE,"CHECK"))</f>
        <v>High</v>
      </c>
      <c r="X1169" t="b">
        <f t="shared" si="18"/>
        <v>1</v>
      </c>
      <c r="Y1169" t="b">
        <f>tbl_CleanLeads[[#This Row],[Response_Time_Hours]]&gt;24</f>
        <v>0</v>
      </c>
      <c r="Z1169" s="13" t="b">
        <f>tbl_CleanLeads[[#This Row],[Response_Time_Hours]]&gt;72</f>
        <v>0</v>
      </c>
      <c r="AA1169" s="13" t="b">
        <f>tbl_CleanLeads[[#This Row],[Status_Clean]]="Converted"</f>
        <v>0</v>
      </c>
    </row>
    <row r="1170" spans="1:27">
      <c r="A1170" t="s">
        <v>102</v>
      </c>
      <c r="B1170" t="s">
        <v>3544</v>
      </c>
      <c r="C1170" t="s">
        <v>3545</v>
      </c>
      <c r="D1170" t="s">
        <v>7268</v>
      </c>
      <c r="E1170" t="s">
        <v>469</v>
      </c>
      <c r="F1170" t="s">
        <v>125</v>
      </c>
      <c r="G1170" s="1">
        <v>45040</v>
      </c>
      <c r="H1170" s="8">
        <f>MONTH(tbl_CleanLeads[[#This Row],[Lead_Date_Final]])</f>
        <v>4</v>
      </c>
      <c r="I1170" t="s">
        <v>7297</v>
      </c>
      <c r="J1170" t="s">
        <v>7263</v>
      </c>
      <c r="K1170" t="s">
        <v>7277</v>
      </c>
      <c r="L1170">
        <f>WEEKDAY(tbl_CleanLeads[[#This Row],[Lead_Date_Final]],2)</f>
        <v>1</v>
      </c>
      <c r="M1170" t="s">
        <v>7298</v>
      </c>
      <c r="N1170">
        <v>16.5</v>
      </c>
      <c r="O1170" s="7">
        <v>1270.69</v>
      </c>
      <c r="P1170">
        <v>44</v>
      </c>
      <c r="Q1170" t="s">
        <v>7289</v>
      </c>
      <c r="R1170">
        <f>IF(UPPER(TRIM(Table2[[#This Row],[Status_Clean]]))="CONVERTED",1,0)</f>
        <v>0</v>
      </c>
      <c r="S1170">
        <f>IF(ISNUMBER(MATCH(UPPER(TRIM(Table2[[#This Row],[Status_Clean]])),{"CONTACTED","QUALIFIED","CONVERTED"},0)),1,0)</f>
        <v>1</v>
      </c>
      <c r="T1170" cm="1">
        <f t="array" ref="T1170">_xlfn.SWITCH(UPPER(TRIM(Table2[[#This Row],[Status_Clean]])),"NEW",1,"CONTACTED",2,"QUALIFIED",3,"CONVERTED",4,"LOST",5,99)</f>
        <v>2</v>
      </c>
      <c r="U1170" t="str" cm="1">
        <f t="array" ref="U1170">_xlfn.LET(_xlpm.x,IFERROR(VALUE(Table2[[#This Row],[Response_Time_Hours]]),""),IF(_xlpm.x="","CHECK",_xlfn.IFS(_xlpm.x&lt;=1,"Immediate",_xlpm.x&lt;=6,"Fast",_xlpm.x&lt;=24,"Moderate",_xlpm.x&gt;24,"Delayed")))</f>
        <v>Moderate</v>
      </c>
      <c r="V1170">
        <f>FLOOR(tbl_CleanLeads[[#This Row],[Response_Time_Hours]],6)</f>
        <v>12</v>
      </c>
      <c r="W1170" t="str" cm="1">
        <f t="array" ref="W1170">IF(Table2[[#This Row],[Interaction_Count_Final]]="","N/A",_xlfn.IFS(Table2[[#This Row],[Interaction_Count_Final]]&lt;=2,"Low",Table2[[#This Row],[Interaction_Count_Final]]&lt;=5,"Medium",Table2[[#This Row],[Interaction_Count_Final]]&gt;=6,"High",TRUE,"CHECK"))</f>
        <v>High</v>
      </c>
      <c r="X1170" t="b">
        <f t="shared" si="18"/>
        <v>1</v>
      </c>
      <c r="Y1170" t="b">
        <f>tbl_CleanLeads[[#This Row],[Response_Time_Hours]]&gt;24</f>
        <v>0</v>
      </c>
      <c r="Z1170" s="13" t="b">
        <f>tbl_CleanLeads[[#This Row],[Response_Time_Hours]]&gt;72</f>
        <v>0</v>
      </c>
      <c r="AA1170" s="13" t="b">
        <f>tbl_CleanLeads[[#This Row],[Status_Clean]]="Converted"</f>
        <v>0</v>
      </c>
    </row>
    <row r="1171" spans="1:27">
      <c r="A1171" t="s">
        <v>102</v>
      </c>
      <c r="B1171" t="s">
        <v>3547</v>
      </c>
      <c r="C1171" t="s">
        <v>3548</v>
      </c>
      <c r="D1171" t="s">
        <v>7280</v>
      </c>
      <c r="E1171" t="s">
        <v>469</v>
      </c>
      <c r="F1171" t="s">
        <v>125</v>
      </c>
      <c r="G1171" s="1">
        <v>45603</v>
      </c>
      <c r="H1171" s="8">
        <f>MONTH(tbl_CleanLeads[[#This Row],[Lead_Date_Final]])</f>
        <v>11</v>
      </c>
      <c r="I1171" t="s">
        <v>7300</v>
      </c>
      <c r="J1171" t="s">
        <v>7271</v>
      </c>
      <c r="K1171" t="s">
        <v>7264</v>
      </c>
      <c r="L1171">
        <f>WEEKDAY(tbl_CleanLeads[[#This Row],[Lead_Date_Final]],2)</f>
        <v>4</v>
      </c>
      <c r="M1171" t="s">
        <v>7285</v>
      </c>
      <c r="N1171">
        <v>66</v>
      </c>
      <c r="O1171" s="7">
        <v>2529.58</v>
      </c>
      <c r="P1171">
        <v>15</v>
      </c>
      <c r="Q1171" t="s">
        <v>7266</v>
      </c>
      <c r="R1171">
        <f>IF(UPPER(TRIM(Table2[[#This Row],[Status_Clean]]))="CONVERTED",1,0)</f>
        <v>0</v>
      </c>
      <c r="S1171">
        <f>IF(ISNUMBER(MATCH(UPPER(TRIM(Table2[[#This Row],[Status_Clean]])),{"CONTACTED","QUALIFIED","CONVERTED"},0)),1,0)</f>
        <v>1</v>
      </c>
      <c r="T1171" cm="1">
        <f t="array" ref="T1171">_xlfn.SWITCH(UPPER(TRIM(Table2[[#This Row],[Status_Clean]])),"NEW",1,"CONTACTED",2,"QUALIFIED",3,"CONVERTED",4,"LOST",5,99)</f>
        <v>2</v>
      </c>
      <c r="U1171" t="str" cm="1">
        <f t="array" ref="U1171">_xlfn.LET(_xlpm.x,IFERROR(VALUE(Table2[[#This Row],[Response_Time_Hours]]),""),IF(_xlpm.x="","CHECK",_xlfn.IFS(_xlpm.x&lt;=1,"Immediate",_xlpm.x&lt;=6,"Fast",_xlpm.x&lt;=24,"Moderate",_xlpm.x&gt;24,"Delayed")))</f>
        <v>Delayed</v>
      </c>
      <c r="V1171">
        <f>FLOOR(tbl_CleanLeads[[#This Row],[Response_Time_Hours]],6)</f>
        <v>66</v>
      </c>
      <c r="W1171" t="str" cm="1">
        <f t="array" ref="W1171">IF(Table2[[#This Row],[Interaction_Count_Final]]="","N/A",_xlfn.IFS(Table2[[#This Row],[Interaction_Count_Final]]&lt;=2,"Low",Table2[[#This Row],[Interaction_Count_Final]]&lt;=5,"Medium",Table2[[#This Row],[Interaction_Count_Final]]&gt;=6,"High",TRUE,"CHECK"))</f>
        <v>High</v>
      </c>
      <c r="X1171" t="b">
        <f t="shared" si="18"/>
        <v>1</v>
      </c>
      <c r="Y1171" t="b">
        <f>tbl_CleanLeads[[#This Row],[Response_Time_Hours]]&gt;24</f>
        <v>1</v>
      </c>
      <c r="Z1171" s="13" t="b">
        <f>tbl_CleanLeads[[#This Row],[Response_Time_Hours]]&gt;72</f>
        <v>0</v>
      </c>
      <c r="AA1171" s="13" t="b">
        <f>tbl_CleanLeads[[#This Row],[Status_Clean]]="Converted"</f>
        <v>0</v>
      </c>
    </row>
    <row r="1172" spans="1:27">
      <c r="A1172" t="s">
        <v>102</v>
      </c>
      <c r="B1172" t="s">
        <v>3550</v>
      </c>
      <c r="C1172" t="s">
        <v>3551</v>
      </c>
      <c r="D1172" t="s">
        <v>7268</v>
      </c>
      <c r="E1172" t="s">
        <v>469</v>
      </c>
      <c r="F1172" t="s">
        <v>125</v>
      </c>
      <c r="G1172" s="1">
        <v>45082</v>
      </c>
      <c r="H1172" s="8">
        <f>MONTH(tbl_CleanLeads[[#This Row],[Lead_Date_Final]])</f>
        <v>6</v>
      </c>
      <c r="I1172" t="s">
        <v>7276</v>
      </c>
      <c r="J1172" t="s">
        <v>7263</v>
      </c>
      <c r="K1172" t="s">
        <v>7277</v>
      </c>
      <c r="L1172">
        <f>WEEKDAY(tbl_CleanLeads[[#This Row],[Lead_Date_Final]],2)</f>
        <v>1</v>
      </c>
      <c r="M1172" t="s">
        <v>7298</v>
      </c>
      <c r="N1172">
        <v>14.399999999999999</v>
      </c>
      <c r="O1172" s="7">
        <v>4419.09</v>
      </c>
      <c r="P1172">
        <v>44</v>
      </c>
      <c r="Q1172" t="s">
        <v>7273</v>
      </c>
      <c r="R1172">
        <f>IF(UPPER(TRIM(Table2[[#This Row],[Status_Clean]]))="CONVERTED",1,0)</f>
        <v>0</v>
      </c>
      <c r="S1172">
        <f>IF(ISNUMBER(MATCH(UPPER(TRIM(Table2[[#This Row],[Status_Clean]])),{"CONTACTED","QUALIFIED","CONVERTED"},0)),1,0)</f>
        <v>1</v>
      </c>
      <c r="T1172" cm="1">
        <f t="array" ref="T1172">_xlfn.SWITCH(UPPER(TRIM(Table2[[#This Row],[Status_Clean]])),"NEW",1,"CONTACTED",2,"QUALIFIED",3,"CONVERTED",4,"LOST",5,99)</f>
        <v>2</v>
      </c>
      <c r="U1172" t="str" cm="1">
        <f t="array" ref="U1172">_xlfn.LET(_xlpm.x,IFERROR(VALUE(Table2[[#This Row],[Response_Time_Hours]]),""),IF(_xlpm.x="","CHECK",_xlfn.IFS(_xlpm.x&lt;=1,"Immediate",_xlpm.x&lt;=6,"Fast",_xlpm.x&lt;=24,"Moderate",_xlpm.x&gt;24,"Delayed")))</f>
        <v>Moderate</v>
      </c>
      <c r="V1172">
        <f>FLOOR(tbl_CleanLeads[[#This Row],[Response_Time_Hours]],6)</f>
        <v>12</v>
      </c>
      <c r="W1172" t="str" cm="1">
        <f t="array" ref="W1172">IF(Table2[[#This Row],[Interaction_Count_Final]]="","N/A",_xlfn.IFS(Table2[[#This Row],[Interaction_Count_Final]]&lt;=2,"Low",Table2[[#This Row],[Interaction_Count_Final]]&lt;=5,"Medium",Table2[[#This Row],[Interaction_Count_Final]]&gt;=6,"High",TRUE,"CHECK"))</f>
        <v>High</v>
      </c>
      <c r="X1172" t="b">
        <f t="shared" si="18"/>
        <v>1</v>
      </c>
      <c r="Y1172" t="b">
        <f>tbl_CleanLeads[[#This Row],[Response_Time_Hours]]&gt;24</f>
        <v>0</v>
      </c>
      <c r="Z1172" s="13" t="b">
        <f>tbl_CleanLeads[[#This Row],[Response_Time_Hours]]&gt;72</f>
        <v>0</v>
      </c>
      <c r="AA1172" s="13" t="b">
        <f>tbl_CleanLeads[[#This Row],[Status_Clean]]="Converted"</f>
        <v>0</v>
      </c>
    </row>
    <row r="1173" spans="1:27">
      <c r="A1173" t="s">
        <v>90</v>
      </c>
      <c r="B1173" t="s">
        <v>3552</v>
      </c>
      <c r="C1173" t="s">
        <v>8215</v>
      </c>
      <c r="D1173" t="s">
        <v>7280</v>
      </c>
      <c r="E1173" t="s">
        <v>311</v>
      </c>
      <c r="F1173" t="s">
        <v>193</v>
      </c>
      <c r="G1173" s="1">
        <v>45463</v>
      </c>
      <c r="H1173" s="8">
        <f>MONTH(tbl_CleanLeads[[#This Row],[Lead_Date_Final]])</f>
        <v>6</v>
      </c>
      <c r="I1173" t="s">
        <v>7276</v>
      </c>
      <c r="J1173" t="s">
        <v>7271</v>
      </c>
      <c r="K1173" t="s">
        <v>7277</v>
      </c>
      <c r="L1173">
        <f>WEEKDAY(tbl_CleanLeads[[#This Row],[Lead_Date_Final]],2)</f>
        <v>4</v>
      </c>
      <c r="M1173" t="s">
        <v>7285</v>
      </c>
      <c r="N1173">
        <v>16.799999999999997</v>
      </c>
      <c r="O1173" s="7">
        <v>2176.61</v>
      </c>
      <c r="P1173">
        <v>8</v>
      </c>
      <c r="Q1173" t="s">
        <v>7266</v>
      </c>
      <c r="R1173">
        <f>IF(UPPER(TRIM(Table2[[#This Row],[Status_Clean]]))="CONVERTED",1,0)</f>
        <v>0</v>
      </c>
      <c r="S1173">
        <f>IF(ISNUMBER(MATCH(UPPER(TRIM(Table2[[#This Row],[Status_Clean]])),{"CONTACTED","QUALIFIED","CONVERTED"},0)),1,0)</f>
        <v>0</v>
      </c>
      <c r="T1173" cm="1">
        <f t="array" ref="T1173">_xlfn.SWITCH(UPPER(TRIM(Table2[[#This Row],[Status_Clean]])),"NEW",1,"CONTACTED",2,"QUALIFIED",3,"CONVERTED",4,"LOST",5,99)</f>
        <v>1</v>
      </c>
      <c r="U1173" t="str" cm="1">
        <f t="array" ref="U1173">_xlfn.LET(_xlpm.x,IFERROR(VALUE(Table2[[#This Row],[Response_Time_Hours]]),""),IF(_xlpm.x="","CHECK",_xlfn.IFS(_xlpm.x&lt;=1,"Immediate",_xlpm.x&lt;=6,"Fast",_xlpm.x&lt;=24,"Moderate",_xlpm.x&gt;24,"Delayed")))</f>
        <v>Moderate</v>
      </c>
      <c r="V1173">
        <f>FLOOR(tbl_CleanLeads[[#This Row],[Response_Time_Hours]],6)</f>
        <v>12</v>
      </c>
      <c r="W1173" t="str" cm="1">
        <f t="array" ref="W1173">IF(Table2[[#This Row],[Interaction_Count_Final]]="","N/A",_xlfn.IFS(Table2[[#This Row],[Interaction_Count_Final]]&lt;=2,"Low",Table2[[#This Row],[Interaction_Count_Final]]&lt;=5,"Medium",Table2[[#This Row],[Interaction_Count_Final]]&gt;=6,"High",TRUE,"CHECK"))</f>
        <v>High</v>
      </c>
      <c r="X1173" t="b">
        <f t="shared" si="18"/>
        <v>1</v>
      </c>
      <c r="Y1173" t="b">
        <f>tbl_CleanLeads[[#This Row],[Response_Time_Hours]]&gt;24</f>
        <v>0</v>
      </c>
      <c r="Z1173" s="13" t="b">
        <f>tbl_CleanLeads[[#This Row],[Response_Time_Hours]]&gt;72</f>
        <v>0</v>
      </c>
      <c r="AA1173" s="13" t="b">
        <f>tbl_CleanLeads[[#This Row],[Status_Clean]]="Converted"</f>
        <v>0</v>
      </c>
    </row>
    <row r="1174" spans="1:27">
      <c r="A1174" t="s">
        <v>63</v>
      </c>
      <c r="B1174" t="s">
        <v>3554</v>
      </c>
      <c r="C1174" t="s">
        <v>3555</v>
      </c>
      <c r="D1174" t="s">
        <v>7268</v>
      </c>
      <c r="E1174" t="s">
        <v>101</v>
      </c>
      <c r="F1174" t="s">
        <v>193</v>
      </c>
      <c r="G1174" s="1">
        <v>45080</v>
      </c>
      <c r="H1174" s="8">
        <f>MONTH(tbl_CleanLeads[[#This Row],[Lead_Date_Final]])</f>
        <v>6</v>
      </c>
      <c r="I1174" t="s">
        <v>7276</v>
      </c>
      <c r="J1174" t="s">
        <v>7263</v>
      </c>
      <c r="K1174" t="s">
        <v>7277</v>
      </c>
      <c r="L1174">
        <f>WEEKDAY(tbl_CleanLeads[[#This Row],[Lead_Date_Final]],2)</f>
        <v>6</v>
      </c>
      <c r="M1174" t="s">
        <v>7278</v>
      </c>
      <c r="N1174">
        <v>57.599999999999994</v>
      </c>
      <c r="O1174" s="7">
        <v>2354.06</v>
      </c>
      <c r="P1174">
        <v>22</v>
      </c>
      <c r="Q1174" t="s">
        <v>7266</v>
      </c>
      <c r="R1174">
        <f>IF(UPPER(TRIM(Table2[[#This Row],[Status_Clean]]))="CONVERTED",1,0)</f>
        <v>0</v>
      </c>
      <c r="S1174">
        <f>IF(ISNUMBER(MATCH(UPPER(TRIM(Table2[[#This Row],[Status_Clean]])),{"CONTACTED","QUALIFIED","CONVERTED"},0)),1,0)</f>
        <v>0</v>
      </c>
      <c r="T1174" cm="1">
        <f t="array" ref="T1174">_xlfn.SWITCH(UPPER(TRIM(Table2[[#This Row],[Status_Clean]])),"NEW",1,"CONTACTED",2,"QUALIFIED",3,"CONVERTED",4,"LOST",5,99)</f>
        <v>1</v>
      </c>
      <c r="U1174" t="str" cm="1">
        <f t="array" ref="U1174">_xlfn.LET(_xlpm.x,IFERROR(VALUE(Table2[[#This Row],[Response_Time_Hours]]),""),IF(_xlpm.x="","CHECK",_xlfn.IFS(_xlpm.x&lt;=1,"Immediate",_xlpm.x&lt;=6,"Fast",_xlpm.x&lt;=24,"Moderate",_xlpm.x&gt;24,"Delayed")))</f>
        <v>Delayed</v>
      </c>
      <c r="V1174">
        <f>FLOOR(tbl_CleanLeads[[#This Row],[Response_Time_Hours]],6)</f>
        <v>54</v>
      </c>
      <c r="W1174" t="str" cm="1">
        <f t="array" ref="W1174">IF(Table2[[#This Row],[Interaction_Count_Final]]="","N/A",_xlfn.IFS(Table2[[#This Row],[Interaction_Count_Final]]&lt;=2,"Low",Table2[[#This Row],[Interaction_Count_Final]]&lt;=5,"Medium",Table2[[#This Row],[Interaction_Count_Final]]&gt;=6,"High",TRUE,"CHECK"))</f>
        <v>High</v>
      </c>
      <c r="X1174" t="b">
        <f t="shared" si="18"/>
        <v>1</v>
      </c>
      <c r="Y1174" t="b">
        <f>tbl_CleanLeads[[#This Row],[Response_Time_Hours]]&gt;24</f>
        <v>1</v>
      </c>
      <c r="Z1174" s="13" t="b">
        <f>tbl_CleanLeads[[#This Row],[Response_Time_Hours]]&gt;72</f>
        <v>0</v>
      </c>
      <c r="AA1174" s="13" t="b">
        <f>tbl_CleanLeads[[#This Row],[Status_Clean]]="Converted"</f>
        <v>0</v>
      </c>
    </row>
    <row r="1175" spans="1:27">
      <c r="A1175" t="s">
        <v>63</v>
      </c>
      <c r="B1175" t="s">
        <v>3556</v>
      </c>
      <c r="C1175" t="s">
        <v>3557</v>
      </c>
      <c r="D1175" t="s">
        <v>7258</v>
      </c>
      <c r="E1175" t="s">
        <v>1356</v>
      </c>
      <c r="F1175" t="s">
        <v>193</v>
      </c>
      <c r="G1175" s="1">
        <v>45564</v>
      </c>
      <c r="H1175" s="8">
        <f>MONTH(tbl_CleanLeads[[#This Row],[Lead_Date_Final]])</f>
        <v>9</v>
      </c>
      <c r="I1175" t="s">
        <v>7287</v>
      </c>
      <c r="J1175" t="s">
        <v>7271</v>
      </c>
      <c r="K1175" t="s">
        <v>7288</v>
      </c>
      <c r="L1175">
        <f>WEEKDAY(tbl_CleanLeads[[#This Row],[Lead_Date_Final]],2)</f>
        <v>7</v>
      </c>
      <c r="M1175" t="s">
        <v>7293</v>
      </c>
      <c r="N1175">
        <v>12</v>
      </c>
      <c r="O1175" s="7">
        <v>4482.29</v>
      </c>
      <c r="P1175">
        <v>5</v>
      </c>
      <c r="Q1175" t="s">
        <v>7273</v>
      </c>
      <c r="R1175">
        <f>IF(UPPER(TRIM(Table2[[#This Row],[Status_Clean]]))="CONVERTED",1,0)</f>
        <v>0</v>
      </c>
      <c r="S1175">
        <f>IF(ISNUMBER(MATCH(UPPER(TRIM(Table2[[#This Row],[Status_Clean]])),{"CONTACTED","QUALIFIED","CONVERTED"},0)),1,0)</f>
        <v>0</v>
      </c>
      <c r="T1175" cm="1">
        <f t="array" ref="T1175">_xlfn.SWITCH(UPPER(TRIM(Table2[[#This Row],[Status_Clean]])),"NEW",1,"CONTACTED",2,"QUALIFIED",3,"CONVERTED",4,"LOST",5,99)</f>
        <v>1</v>
      </c>
      <c r="U1175" t="str" cm="1">
        <f t="array" ref="U1175">_xlfn.LET(_xlpm.x,IFERROR(VALUE(Table2[[#This Row],[Response_Time_Hours]]),""),IF(_xlpm.x="","CHECK",_xlfn.IFS(_xlpm.x&lt;=1,"Immediate",_xlpm.x&lt;=6,"Fast",_xlpm.x&lt;=24,"Moderate",_xlpm.x&gt;24,"Delayed")))</f>
        <v>Moderate</v>
      </c>
      <c r="V1175">
        <f>FLOOR(tbl_CleanLeads[[#This Row],[Response_Time_Hours]],6)</f>
        <v>12</v>
      </c>
      <c r="W1175" t="str" cm="1">
        <f t="array" ref="W1175">IF(Table2[[#This Row],[Interaction_Count_Final]]="","N/A",_xlfn.IFS(Table2[[#This Row],[Interaction_Count_Final]]&lt;=2,"Low",Table2[[#This Row],[Interaction_Count_Final]]&lt;=5,"Medium",Table2[[#This Row],[Interaction_Count_Final]]&gt;=6,"High",TRUE,"CHECK"))</f>
        <v>Medium</v>
      </c>
      <c r="X1175" t="b">
        <f t="shared" si="18"/>
        <v>1</v>
      </c>
      <c r="Y1175" t="b">
        <f>tbl_CleanLeads[[#This Row],[Response_Time_Hours]]&gt;24</f>
        <v>0</v>
      </c>
      <c r="Z1175" s="13" t="b">
        <f>tbl_CleanLeads[[#This Row],[Response_Time_Hours]]&gt;72</f>
        <v>0</v>
      </c>
      <c r="AA1175" s="13" t="b">
        <f>tbl_CleanLeads[[#This Row],[Status_Clean]]="Converted"</f>
        <v>0</v>
      </c>
    </row>
    <row r="1176" spans="1:27">
      <c r="A1176" t="s">
        <v>102</v>
      </c>
      <c r="B1176" t="s">
        <v>3559</v>
      </c>
      <c r="C1176" t="s">
        <v>3560</v>
      </c>
      <c r="D1176" t="s">
        <v>7258</v>
      </c>
      <c r="E1176" t="s">
        <v>254</v>
      </c>
      <c r="F1176" t="s">
        <v>173</v>
      </c>
      <c r="G1176" s="1">
        <v>45655</v>
      </c>
      <c r="H1176" s="8">
        <f>MONTH(tbl_CleanLeads[[#This Row],[Lead_Date_Final]])</f>
        <v>12</v>
      </c>
      <c r="I1176" t="s">
        <v>7262</v>
      </c>
      <c r="J1176" t="s">
        <v>7271</v>
      </c>
      <c r="K1176" t="s">
        <v>7264</v>
      </c>
      <c r="L1176">
        <f>WEEKDAY(tbl_CleanLeads[[#This Row],[Lead_Date_Final]],2)</f>
        <v>7</v>
      </c>
      <c r="M1176" t="s">
        <v>7293</v>
      </c>
      <c r="N1176">
        <v>46.3</v>
      </c>
      <c r="O1176" s="7">
        <v>1091.5999999999999</v>
      </c>
      <c r="P1176">
        <v>1</v>
      </c>
      <c r="Q1176" t="s">
        <v>7289</v>
      </c>
      <c r="R1176">
        <f>IF(UPPER(TRIM(Table2[[#This Row],[Status_Clean]]))="CONVERTED",1,0)</f>
        <v>0</v>
      </c>
      <c r="S1176">
        <f>IF(ISNUMBER(MATCH(UPPER(TRIM(Table2[[#This Row],[Status_Clean]])),{"CONTACTED","QUALIFIED","CONVERTED"},0)),1,0)</f>
        <v>0</v>
      </c>
      <c r="T1176" cm="1">
        <f t="array" ref="T1176">_xlfn.SWITCH(UPPER(TRIM(Table2[[#This Row],[Status_Clean]])),"NEW",1,"CONTACTED",2,"QUALIFIED",3,"CONVERTED",4,"LOST",5,99)</f>
        <v>5</v>
      </c>
      <c r="U1176" t="str" cm="1">
        <f t="array" ref="U1176">_xlfn.LET(_xlpm.x,IFERROR(VALUE(Table2[[#This Row],[Response_Time_Hours]]),""),IF(_xlpm.x="","CHECK",_xlfn.IFS(_xlpm.x&lt;=1,"Immediate",_xlpm.x&lt;=6,"Fast",_xlpm.x&lt;=24,"Moderate",_xlpm.x&gt;24,"Delayed")))</f>
        <v>Delayed</v>
      </c>
      <c r="V1176">
        <f>FLOOR(tbl_CleanLeads[[#This Row],[Response_Time_Hours]],6)</f>
        <v>42</v>
      </c>
      <c r="W1176" t="str" cm="1">
        <f t="array" ref="W1176">IF(Table2[[#This Row],[Interaction_Count_Final]]="","N/A",_xlfn.IFS(Table2[[#This Row],[Interaction_Count_Final]]&lt;=2,"Low",Table2[[#This Row],[Interaction_Count_Final]]&lt;=5,"Medium",Table2[[#This Row],[Interaction_Count_Final]]&gt;=6,"High",TRUE,"CHECK"))</f>
        <v>Low</v>
      </c>
      <c r="X1176" t="b">
        <f t="shared" si="18"/>
        <v>1</v>
      </c>
      <c r="Y1176" t="b">
        <f>tbl_CleanLeads[[#This Row],[Response_Time_Hours]]&gt;24</f>
        <v>1</v>
      </c>
      <c r="Z1176" s="13" t="b">
        <f>tbl_CleanLeads[[#This Row],[Response_Time_Hours]]&gt;72</f>
        <v>0</v>
      </c>
      <c r="AA1176" s="13" t="b">
        <f>tbl_CleanLeads[[#This Row],[Status_Clean]]="Converted"</f>
        <v>0</v>
      </c>
    </row>
    <row r="1177" spans="1:27">
      <c r="A1177" t="s">
        <v>102</v>
      </c>
      <c r="B1177" t="s">
        <v>3562</v>
      </c>
      <c r="C1177" t="s">
        <v>3563</v>
      </c>
      <c r="D1177" t="s">
        <v>7274</v>
      </c>
      <c r="E1177" t="s">
        <v>792</v>
      </c>
      <c r="F1177" t="s">
        <v>125</v>
      </c>
      <c r="G1177" s="1">
        <v>45167</v>
      </c>
      <c r="H1177" s="8">
        <f>MONTH(tbl_CleanLeads[[#This Row],[Lead_Date_Final]])</f>
        <v>8</v>
      </c>
      <c r="I1177" t="s">
        <v>7310</v>
      </c>
      <c r="J1177" t="s">
        <v>7263</v>
      </c>
      <c r="K1177" t="s">
        <v>7288</v>
      </c>
      <c r="L1177">
        <f>WEEKDAY(tbl_CleanLeads[[#This Row],[Lead_Date_Final]],2)</f>
        <v>2</v>
      </c>
      <c r="M1177" t="s">
        <v>7265</v>
      </c>
      <c r="N1177">
        <v>60</v>
      </c>
      <c r="O1177" s="7">
        <v>4014.42</v>
      </c>
      <c r="P1177">
        <v>26</v>
      </c>
      <c r="Q1177" t="s">
        <v>7273</v>
      </c>
      <c r="R1177">
        <f>IF(UPPER(TRIM(Table2[[#This Row],[Status_Clean]]))="CONVERTED",1,0)</f>
        <v>0</v>
      </c>
      <c r="S1177">
        <f>IF(ISNUMBER(MATCH(UPPER(TRIM(Table2[[#This Row],[Status_Clean]])),{"CONTACTED","QUALIFIED","CONVERTED"},0)),1,0)</f>
        <v>1</v>
      </c>
      <c r="T1177" cm="1">
        <f t="array" ref="T1177">_xlfn.SWITCH(UPPER(TRIM(Table2[[#This Row],[Status_Clean]])),"NEW",1,"CONTACTED",2,"QUALIFIED",3,"CONVERTED",4,"LOST",5,99)</f>
        <v>2</v>
      </c>
      <c r="U1177" t="str" cm="1">
        <f t="array" ref="U1177">_xlfn.LET(_xlpm.x,IFERROR(VALUE(Table2[[#This Row],[Response_Time_Hours]]),""),IF(_xlpm.x="","CHECK",_xlfn.IFS(_xlpm.x&lt;=1,"Immediate",_xlpm.x&lt;=6,"Fast",_xlpm.x&lt;=24,"Moderate",_xlpm.x&gt;24,"Delayed")))</f>
        <v>Delayed</v>
      </c>
      <c r="V1177">
        <f>FLOOR(tbl_CleanLeads[[#This Row],[Response_Time_Hours]],6)</f>
        <v>60</v>
      </c>
      <c r="W1177" t="str" cm="1">
        <f t="array" ref="W1177">IF(Table2[[#This Row],[Interaction_Count_Final]]="","N/A",_xlfn.IFS(Table2[[#This Row],[Interaction_Count_Final]]&lt;=2,"Low",Table2[[#This Row],[Interaction_Count_Final]]&lt;=5,"Medium",Table2[[#This Row],[Interaction_Count_Final]]&gt;=6,"High",TRUE,"CHECK"))</f>
        <v>High</v>
      </c>
      <c r="X1177" t="b">
        <f t="shared" si="18"/>
        <v>1</v>
      </c>
      <c r="Y1177" t="b">
        <f>tbl_CleanLeads[[#This Row],[Response_Time_Hours]]&gt;24</f>
        <v>1</v>
      </c>
      <c r="Z1177" s="13" t="b">
        <f>tbl_CleanLeads[[#This Row],[Response_Time_Hours]]&gt;72</f>
        <v>0</v>
      </c>
      <c r="AA1177" s="13" t="b">
        <f>tbl_CleanLeads[[#This Row],[Status_Clean]]="Converted"</f>
        <v>0</v>
      </c>
    </row>
    <row r="1178" spans="1:27">
      <c r="A1178" t="s">
        <v>90</v>
      </c>
      <c r="B1178" t="s">
        <v>3564</v>
      </c>
      <c r="C1178" t="s">
        <v>3565</v>
      </c>
      <c r="D1178" t="s">
        <v>7258</v>
      </c>
      <c r="E1178" t="s">
        <v>123</v>
      </c>
      <c r="F1178" t="s">
        <v>250</v>
      </c>
      <c r="G1178" s="1">
        <v>45555</v>
      </c>
      <c r="H1178" s="8">
        <f>MONTH(tbl_CleanLeads[[#This Row],[Lead_Date_Final]])</f>
        <v>9</v>
      </c>
      <c r="I1178" t="s">
        <v>7287</v>
      </c>
      <c r="J1178" t="s">
        <v>7271</v>
      </c>
      <c r="K1178" t="s">
        <v>7288</v>
      </c>
      <c r="L1178">
        <f>WEEKDAY(tbl_CleanLeads[[#This Row],[Lead_Date_Final]],2)</f>
        <v>5</v>
      </c>
      <c r="M1178" t="s">
        <v>7312</v>
      </c>
      <c r="N1178">
        <v>51.8</v>
      </c>
      <c r="O1178" s="7">
        <v>3339.21</v>
      </c>
      <c r="P1178">
        <v>5</v>
      </c>
      <c r="Q1178" t="s">
        <v>7266</v>
      </c>
      <c r="R1178">
        <f>IF(UPPER(TRIM(Table2[[#This Row],[Status_Clean]]))="CONVERTED",1,0)</f>
        <v>1</v>
      </c>
      <c r="S1178">
        <f>IF(ISNUMBER(MATCH(UPPER(TRIM(Table2[[#This Row],[Status_Clean]])),{"CONTACTED","QUALIFIED","CONVERTED"},0)),1,0)</f>
        <v>1</v>
      </c>
      <c r="T1178" cm="1">
        <f t="array" ref="T1178">_xlfn.SWITCH(UPPER(TRIM(Table2[[#This Row],[Status_Clean]])),"NEW",1,"CONTACTED",2,"QUALIFIED",3,"CONVERTED",4,"LOST",5,99)</f>
        <v>4</v>
      </c>
      <c r="U1178" t="str" cm="1">
        <f t="array" ref="U1178">_xlfn.LET(_xlpm.x,IFERROR(VALUE(Table2[[#This Row],[Response_Time_Hours]]),""),IF(_xlpm.x="","CHECK",_xlfn.IFS(_xlpm.x&lt;=1,"Immediate",_xlpm.x&lt;=6,"Fast",_xlpm.x&lt;=24,"Moderate",_xlpm.x&gt;24,"Delayed")))</f>
        <v>Delayed</v>
      </c>
      <c r="V1178">
        <f>FLOOR(tbl_CleanLeads[[#This Row],[Response_Time_Hours]],6)</f>
        <v>48</v>
      </c>
      <c r="W1178" t="str" cm="1">
        <f t="array" ref="W1178">IF(Table2[[#This Row],[Interaction_Count_Final]]="","N/A",_xlfn.IFS(Table2[[#This Row],[Interaction_Count_Final]]&lt;=2,"Low",Table2[[#This Row],[Interaction_Count_Final]]&lt;=5,"Medium",Table2[[#This Row],[Interaction_Count_Final]]&gt;=6,"High",TRUE,"CHECK"))</f>
        <v>Medium</v>
      </c>
      <c r="X1178" t="b">
        <f t="shared" si="18"/>
        <v>1</v>
      </c>
      <c r="Y1178" t="b">
        <f>tbl_CleanLeads[[#This Row],[Response_Time_Hours]]&gt;24</f>
        <v>1</v>
      </c>
      <c r="Z1178" s="13" t="b">
        <f>tbl_CleanLeads[[#This Row],[Response_Time_Hours]]&gt;72</f>
        <v>0</v>
      </c>
      <c r="AA1178" s="13" t="b">
        <f>tbl_CleanLeads[[#This Row],[Status_Clean]]="Converted"</f>
        <v>1</v>
      </c>
    </row>
    <row r="1179" spans="1:27">
      <c r="A1179" t="s">
        <v>102</v>
      </c>
      <c r="B1179" t="s">
        <v>3567</v>
      </c>
      <c r="C1179" t="s">
        <v>3568</v>
      </c>
      <c r="D1179" t="s">
        <v>7258</v>
      </c>
      <c r="E1179" t="s">
        <v>363</v>
      </c>
      <c r="F1179" t="s">
        <v>173</v>
      </c>
      <c r="G1179" s="1">
        <v>45536</v>
      </c>
      <c r="H1179" s="8">
        <f>MONTH(tbl_CleanLeads[[#This Row],[Lead_Date_Final]])</f>
        <v>9</v>
      </c>
      <c r="I1179" t="s">
        <v>7287</v>
      </c>
      <c r="J1179" t="s">
        <v>7271</v>
      </c>
      <c r="K1179" t="s">
        <v>7288</v>
      </c>
      <c r="L1179">
        <f>WEEKDAY(tbl_CleanLeads[[#This Row],[Lead_Date_Final]],2)</f>
        <v>7</v>
      </c>
      <c r="M1179" t="s">
        <v>7293</v>
      </c>
      <c r="N1179">
        <v>2.6</v>
      </c>
      <c r="O1179" s="7">
        <v>1161.1400000000001</v>
      </c>
      <c r="P1179">
        <v>29</v>
      </c>
      <c r="Q1179" t="s">
        <v>7289</v>
      </c>
      <c r="R1179">
        <f>IF(UPPER(TRIM(Table2[[#This Row],[Status_Clean]]))="CONVERTED",1,0)</f>
        <v>0</v>
      </c>
      <c r="S1179">
        <f>IF(ISNUMBER(MATCH(UPPER(TRIM(Table2[[#This Row],[Status_Clean]])),{"CONTACTED","QUALIFIED","CONVERTED"},0)),1,0)</f>
        <v>0</v>
      </c>
      <c r="T1179" cm="1">
        <f t="array" ref="T1179">_xlfn.SWITCH(UPPER(TRIM(Table2[[#This Row],[Status_Clean]])),"NEW",1,"CONTACTED",2,"QUALIFIED",3,"CONVERTED",4,"LOST",5,99)</f>
        <v>5</v>
      </c>
      <c r="U1179" t="str" cm="1">
        <f t="array" ref="U1179">_xlfn.LET(_xlpm.x,IFERROR(VALUE(Table2[[#This Row],[Response_Time_Hours]]),""),IF(_xlpm.x="","CHECK",_xlfn.IFS(_xlpm.x&lt;=1,"Immediate",_xlpm.x&lt;=6,"Fast",_xlpm.x&lt;=24,"Moderate",_xlpm.x&gt;24,"Delayed")))</f>
        <v>Fast</v>
      </c>
      <c r="V1179">
        <f>FLOOR(tbl_CleanLeads[[#This Row],[Response_Time_Hours]],6)</f>
        <v>0</v>
      </c>
      <c r="W1179" t="str" cm="1">
        <f t="array" ref="W1179">IF(Table2[[#This Row],[Interaction_Count_Final]]="","N/A",_xlfn.IFS(Table2[[#This Row],[Interaction_Count_Final]]&lt;=2,"Low",Table2[[#This Row],[Interaction_Count_Final]]&lt;=5,"Medium",Table2[[#This Row],[Interaction_Count_Final]]&gt;=6,"High",TRUE,"CHECK"))</f>
        <v>High</v>
      </c>
      <c r="X1179" t="b">
        <f t="shared" si="18"/>
        <v>1</v>
      </c>
      <c r="Y1179" t="b">
        <f>tbl_CleanLeads[[#This Row],[Response_Time_Hours]]&gt;24</f>
        <v>0</v>
      </c>
      <c r="Z1179" s="13" t="b">
        <f>tbl_CleanLeads[[#This Row],[Response_Time_Hours]]&gt;72</f>
        <v>0</v>
      </c>
      <c r="AA1179" s="13" t="b">
        <f>tbl_CleanLeads[[#This Row],[Status_Clean]]="Converted"</f>
        <v>0</v>
      </c>
    </row>
    <row r="1180" spans="1:27">
      <c r="A1180" t="s">
        <v>102</v>
      </c>
      <c r="B1180" t="s">
        <v>3570</v>
      </c>
      <c r="C1180" t="s">
        <v>3571</v>
      </c>
      <c r="D1180" t="s">
        <v>7268</v>
      </c>
      <c r="E1180" t="s">
        <v>123</v>
      </c>
      <c r="F1180" t="s">
        <v>193</v>
      </c>
      <c r="G1180" s="1">
        <v>45184</v>
      </c>
      <c r="H1180" s="8">
        <f>MONTH(tbl_CleanLeads[[#This Row],[Lead_Date_Final]])</f>
        <v>9</v>
      </c>
      <c r="I1180" t="s">
        <v>7287</v>
      </c>
      <c r="J1180" t="s">
        <v>7263</v>
      </c>
      <c r="K1180" t="s">
        <v>7288</v>
      </c>
      <c r="L1180">
        <f>WEEKDAY(tbl_CleanLeads[[#This Row],[Lead_Date_Final]],2)</f>
        <v>5</v>
      </c>
      <c r="M1180" t="s">
        <v>7312</v>
      </c>
      <c r="N1180">
        <v>14</v>
      </c>
      <c r="O1180" s="7">
        <v>3991.71</v>
      </c>
      <c r="P1180">
        <v>19</v>
      </c>
      <c r="Q1180" t="s">
        <v>7273</v>
      </c>
      <c r="R1180">
        <f>IF(UPPER(TRIM(Table2[[#This Row],[Status_Clean]]))="CONVERTED",1,0)</f>
        <v>0</v>
      </c>
      <c r="S1180">
        <f>IF(ISNUMBER(MATCH(UPPER(TRIM(Table2[[#This Row],[Status_Clean]])),{"CONTACTED","QUALIFIED","CONVERTED"},0)),1,0)</f>
        <v>0</v>
      </c>
      <c r="T1180" cm="1">
        <f t="array" ref="T1180">_xlfn.SWITCH(UPPER(TRIM(Table2[[#This Row],[Status_Clean]])),"NEW",1,"CONTACTED",2,"QUALIFIED",3,"CONVERTED",4,"LOST",5,99)</f>
        <v>1</v>
      </c>
      <c r="U1180" t="str" cm="1">
        <f t="array" ref="U1180">_xlfn.LET(_xlpm.x,IFERROR(VALUE(Table2[[#This Row],[Response_Time_Hours]]),""),IF(_xlpm.x="","CHECK",_xlfn.IFS(_xlpm.x&lt;=1,"Immediate",_xlpm.x&lt;=6,"Fast",_xlpm.x&lt;=24,"Moderate",_xlpm.x&gt;24,"Delayed")))</f>
        <v>Moderate</v>
      </c>
      <c r="V1180">
        <f>FLOOR(tbl_CleanLeads[[#This Row],[Response_Time_Hours]],6)</f>
        <v>12</v>
      </c>
      <c r="W1180" t="str" cm="1">
        <f t="array" ref="W1180">IF(Table2[[#This Row],[Interaction_Count_Final]]="","N/A",_xlfn.IFS(Table2[[#This Row],[Interaction_Count_Final]]&lt;=2,"Low",Table2[[#This Row],[Interaction_Count_Final]]&lt;=5,"Medium",Table2[[#This Row],[Interaction_Count_Final]]&gt;=6,"High",TRUE,"CHECK"))</f>
        <v>High</v>
      </c>
      <c r="X1180" t="b">
        <f t="shared" si="18"/>
        <v>1</v>
      </c>
      <c r="Y1180" t="b">
        <f>tbl_CleanLeads[[#This Row],[Response_Time_Hours]]&gt;24</f>
        <v>0</v>
      </c>
      <c r="Z1180" s="13" t="b">
        <f>tbl_CleanLeads[[#This Row],[Response_Time_Hours]]&gt;72</f>
        <v>0</v>
      </c>
      <c r="AA1180" s="13" t="b">
        <f>tbl_CleanLeads[[#This Row],[Status_Clean]]="Converted"</f>
        <v>0</v>
      </c>
    </row>
    <row r="1181" spans="1:27">
      <c r="A1181" t="s">
        <v>63</v>
      </c>
      <c r="B1181" t="s">
        <v>3573</v>
      </c>
      <c r="C1181" t="s">
        <v>3574</v>
      </c>
      <c r="D1181" t="s">
        <v>7268</v>
      </c>
      <c r="E1181" t="s">
        <v>363</v>
      </c>
      <c r="F1181" t="s">
        <v>71</v>
      </c>
      <c r="G1181" s="1">
        <v>44961</v>
      </c>
      <c r="H1181" s="8">
        <f>MONTH(tbl_CleanLeads[[#This Row],[Lead_Date_Final]])</f>
        <v>2</v>
      </c>
      <c r="I1181" t="s">
        <v>7283</v>
      </c>
      <c r="J1181" t="s">
        <v>7263</v>
      </c>
      <c r="K1181" t="s">
        <v>7284</v>
      </c>
      <c r="L1181">
        <f>WEEKDAY(tbl_CleanLeads[[#This Row],[Lead_Date_Final]],2)</f>
        <v>6</v>
      </c>
      <c r="M1181" t="s">
        <v>7278</v>
      </c>
      <c r="N1181">
        <v>12</v>
      </c>
      <c r="O1181" s="7">
        <v>3062.38</v>
      </c>
      <c r="P1181">
        <v>6</v>
      </c>
      <c r="Q1181" t="s">
        <v>7266</v>
      </c>
      <c r="R1181">
        <f>IF(UPPER(TRIM(Table2[[#This Row],[Status_Clean]]))="CONVERTED",1,0)</f>
        <v>0</v>
      </c>
      <c r="S1181">
        <f>IF(ISNUMBER(MATCH(UPPER(TRIM(Table2[[#This Row],[Status_Clean]])),{"CONTACTED","QUALIFIED","CONVERTED"},0)),1,0)</f>
        <v>1</v>
      </c>
      <c r="T1181" cm="1">
        <f t="array" ref="T1181">_xlfn.SWITCH(UPPER(TRIM(Table2[[#This Row],[Status_Clean]])),"NEW",1,"CONTACTED",2,"QUALIFIED",3,"CONVERTED",4,"LOST",5,99)</f>
        <v>3</v>
      </c>
      <c r="U1181" t="str" cm="1">
        <f t="array" ref="U1181">_xlfn.LET(_xlpm.x,IFERROR(VALUE(Table2[[#This Row],[Response_Time_Hours]]),""),IF(_xlpm.x="","CHECK",_xlfn.IFS(_xlpm.x&lt;=1,"Immediate",_xlpm.x&lt;=6,"Fast",_xlpm.x&lt;=24,"Moderate",_xlpm.x&gt;24,"Delayed")))</f>
        <v>Moderate</v>
      </c>
      <c r="V1181">
        <f>FLOOR(tbl_CleanLeads[[#This Row],[Response_Time_Hours]],6)</f>
        <v>12</v>
      </c>
      <c r="W1181" t="str" cm="1">
        <f t="array" ref="W1181">IF(Table2[[#This Row],[Interaction_Count_Final]]="","N/A",_xlfn.IFS(Table2[[#This Row],[Interaction_Count_Final]]&lt;=2,"Low",Table2[[#This Row],[Interaction_Count_Final]]&lt;=5,"Medium",Table2[[#This Row],[Interaction_Count_Final]]&gt;=6,"High",TRUE,"CHECK"))</f>
        <v>High</v>
      </c>
      <c r="X1181" t="b">
        <f t="shared" si="18"/>
        <v>1</v>
      </c>
      <c r="Y1181" t="b">
        <f>tbl_CleanLeads[[#This Row],[Response_Time_Hours]]&gt;24</f>
        <v>0</v>
      </c>
      <c r="Z1181" s="13" t="b">
        <f>tbl_CleanLeads[[#This Row],[Response_Time_Hours]]&gt;72</f>
        <v>0</v>
      </c>
      <c r="AA1181" s="13" t="b">
        <f>tbl_CleanLeads[[#This Row],[Status_Clean]]="Converted"</f>
        <v>0</v>
      </c>
    </row>
    <row r="1182" spans="1:27">
      <c r="A1182" t="s">
        <v>63</v>
      </c>
      <c r="B1182" t="s">
        <v>3576</v>
      </c>
      <c r="C1182" t="s">
        <v>3577</v>
      </c>
      <c r="D1182" t="s">
        <v>7268</v>
      </c>
      <c r="E1182" t="s">
        <v>311</v>
      </c>
      <c r="F1182" t="s">
        <v>125</v>
      </c>
      <c r="G1182" s="1">
        <v>44945</v>
      </c>
      <c r="H1182" s="8">
        <f>MONTH(tbl_CleanLeads[[#This Row],[Lead_Date_Final]])</f>
        <v>1</v>
      </c>
      <c r="I1182" t="s">
        <v>7317</v>
      </c>
      <c r="J1182" t="s">
        <v>7263</v>
      </c>
      <c r="K1182" t="s">
        <v>7284</v>
      </c>
      <c r="L1182">
        <f>WEEKDAY(tbl_CleanLeads[[#This Row],[Lead_Date_Final]],2)</f>
        <v>4</v>
      </c>
      <c r="M1182" t="s">
        <v>7285</v>
      </c>
      <c r="N1182">
        <v>15.5</v>
      </c>
      <c r="O1182" s="7">
        <v>1918.11</v>
      </c>
      <c r="P1182">
        <v>21</v>
      </c>
      <c r="Q1182" t="s">
        <v>7289</v>
      </c>
      <c r="R1182">
        <f>IF(UPPER(TRIM(Table2[[#This Row],[Status_Clean]]))="CONVERTED",1,0)</f>
        <v>0</v>
      </c>
      <c r="S1182">
        <f>IF(ISNUMBER(MATCH(UPPER(TRIM(Table2[[#This Row],[Status_Clean]])),{"CONTACTED","QUALIFIED","CONVERTED"},0)),1,0)</f>
        <v>1</v>
      </c>
      <c r="T1182" cm="1">
        <f t="array" ref="T1182">_xlfn.SWITCH(UPPER(TRIM(Table2[[#This Row],[Status_Clean]])),"NEW",1,"CONTACTED",2,"QUALIFIED",3,"CONVERTED",4,"LOST",5,99)</f>
        <v>2</v>
      </c>
      <c r="U1182" t="str" cm="1">
        <f t="array" ref="U1182">_xlfn.LET(_xlpm.x,IFERROR(VALUE(Table2[[#This Row],[Response_Time_Hours]]),""),IF(_xlpm.x="","CHECK",_xlfn.IFS(_xlpm.x&lt;=1,"Immediate",_xlpm.x&lt;=6,"Fast",_xlpm.x&lt;=24,"Moderate",_xlpm.x&gt;24,"Delayed")))</f>
        <v>Moderate</v>
      </c>
      <c r="V1182">
        <f>FLOOR(tbl_CleanLeads[[#This Row],[Response_Time_Hours]],6)</f>
        <v>12</v>
      </c>
      <c r="W1182" t="str" cm="1">
        <f t="array" ref="W1182">IF(Table2[[#This Row],[Interaction_Count_Final]]="","N/A",_xlfn.IFS(Table2[[#This Row],[Interaction_Count_Final]]&lt;=2,"Low",Table2[[#This Row],[Interaction_Count_Final]]&lt;=5,"Medium",Table2[[#This Row],[Interaction_Count_Final]]&gt;=6,"High",TRUE,"CHECK"))</f>
        <v>High</v>
      </c>
      <c r="X1182" t="b">
        <f t="shared" si="18"/>
        <v>1</v>
      </c>
      <c r="Y1182" t="b">
        <f>tbl_CleanLeads[[#This Row],[Response_Time_Hours]]&gt;24</f>
        <v>0</v>
      </c>
      <c r="Z1182" s="13" t="b">
        <f>tbl_CleanLeads[[#This Row],[Response_Time_Hours]]&gt;72</f>
        <v>0</v>
      </c>
      <c r="AA1182" s="13" t="b">
        <f>tbl_CleanLeads[[#This Row],[Status_Clean]]="Converted"</f>
        <v>0</v>
      </c>
    </row>
    <row r="1183" spans="1:27">
      <c r="A1183" t="s">
        <v>102</v>
      </c>
      <c r="B1183" t="s">
        <v>3579</v>
      </c>
      <c r="C1183" t="s">
        <v>3580</v>
      </c>
      <c r="D1183" t="s">
        <v>7303</v>
      </c>
      <c r="E1183" t="s">
        <v>263</v>
      </c>
      <c r="F1183" t="s">
        <v>250</v>
      </c>
      <c r="G1183" s="1">
        <v>44954</v>
      </c>
      <c r="H1183" s="8">
        <f>MONTH(tbl_CleanLeads[[#This Row],[Lead_Date_Final]])</f>
        <v>1</v>
      </c>
      <c r="I1183" t="s">
        <v>7317</v>
      </c>
      <c r="J1183" t="s">
        <v>7263</v>
      </c>
      <c r="K1183" t="s">
        <v>7284</v>
      </c>
      <c r="L1183">
        <f>WEEKDAY(tbl_CleanLeads[[#This Row],[Lead_Date_Final]],2)</f>
        <v>6</v>
      </c>
      <c r="M1183" t="s">
        <v>7278</v>
      </c>
      <c r="N1183">
        <v>9.3000000000000007</v>
      </c>
      <c r="O1183" s="7">
        <v>3682.65</v>
      </c>
      <c r="P1183">
        <v>4</v>
      </c>
      <c r="Q1183" t="s">
        <v>7266</v>
      </c>
      <c r="R1183">
        <f>IF(UPPER(TRIM(Table2[[#This Row],[Status_Clean]]))="CONVERTED",1,0)</f>
        <v>1</v>
      </c>
      <c r="S1183">
        <f>IF(ISNUMBER(MATCH(UPPER(TRIM(Table2[[#This Row],[Status_Clean]])),{"CONTACTED","QUALIFIED","CONVERTED"},0)),1,0)</f>
        <v>1</v>
      </c>
      <c r="T1183" cm="1">
        <f t="array" ref="T1183">_xlfn.SWITCH(UPPER(TRIM(Table2[[#This Row],[Status_Clean]])),"NEW",1,"CONTACTED",2,"QUALIFIED",3,"CONVERTED",4,"LOST",5,99)</f>
        <v>4</v>
      </c>
      <c r="U1183" t="str" cm="1">
        <f t="array" ref="U1183">_xlfn.LET(_xlpm.x,IFERROR(VALUE(Table2[[#This Row],[Response_Time_Hours]]),""),IF(_xlpm.x="","CHECK",_xlfn.IFS(_xlpm.x&lt;=1,"Immediate",_xlpm.x&lt;=6,"Fast",_xlpm.x&lt;=24,"Moderate",_xlpm.x&gt;24,"Delayed")))</f>
        <v>Moderate</v>
      </c>
      <c r="V1183">
        <f>FLOOR(tbl_CleanLeads[[#This Row],[Response_Time_Hours]],6)</f>
        <v>6</v>
      </c>
      <c r="W1183" t="str" cm="1">
        <f t="array" ref="W1183">IF(Table2[[#This Row],[Interaction_Count_Final]]="","N/A",_xlfn.IFS(Table2[[#This Row],[Interaction_Count_Final]]&lt;=2,"Low",Table2[[#This Row],[Interaction_Count_Final]]&lt;=5,"Medium",Table2[[#This Row],[Interaction_Count_Final]]&gt;=6,"High",TRUE,"CHECK"))</f>
        <v>Medium</v>
      </c>
      <c r="X1183" t="b">
        <f t="shared" si="18"/>
        <v>1</v>
      </c>
      <c r="Y1183" t="b">
        <f>tbl_CleanLeads[[#This Row],[Response_Time_Hours]]&gt;24</f>
        <v>0</v>
      </c>
      <c r="Z1183" s="13" t="b">
        <f>tbl_CleanLeads[[#This Row],[Response_Time_Hours]]&gt;72</f>
        <v>0</v>
      </c>
      <c r="AA1183" s="13" t="b">
        <f>tbl_CleanLeads[[#This Row],[Status_Clean]]="Converted"</f>
        <v>1</v>
      </c>
    </row>
    <row r="1184" spans="1:27">
      <c r="A1184" t="s">
        <v>102</v>
      </c>
      <c r="B1184" t="s">
        <v>3582</v>
      </c>
      <c r="C1184" t="s">
        <v>3583</v>
      </c>
      <c r="D1184" t="s">
        <v>7280</v>
      </c>
      <c r="E1184" t="s">
        <v>222</v>
      </c>
      <c r="F1184" t="s">
        <v>173</v>
      </c>
      <c r="G1184" s="1">
        <v>45430</v>
      </c>
      <c r="H1184" s="8">
        <f>MONTH(tbl_CleanLeads[[#This Row],[Lead_Date_Final]])</f>
        <v>5</v>
      </c>
      <c r="I1184" t="s">
        <v>7314</v>
      </c>
      <c r="J1184" t="s">
        <v>7271</v>
      </c>
      <c r="K1184" t="s">
        <v>7277</v>
      </c>
      <c r="L1184">
        <f>WEEKDAY(tbl_CleanLeads[[#This Row],[Lead_Date_Final]],2)</f>
        <v>6</v>
      </c>
      <c r="M1184" t="s">
        <v>7278</v>
      </c>
      <c r="N1184">
        <v>7.8</v>
      </c>
      <c r="O1184" s="7">
        <v>3449.57</v>
      </c>
      <c r="P1184">
        <v>40</v>
      </c>
      <c r="Q1184" t="s">
        <v>7266</v>
      </c>
      <c r="R1184">
        <f>IF(UPPER(TRIM(Table2[[#This Row],[Status_Clean]]))="CONVERTED",1,0)</f>
        <v>0</v>
      </c>
      <c r="S1184">
        <f>IF(ISNUMBER(MATCH(UPPER(TRIM(Table2[[#This Row],[Status_Clean]])),{"CONTACTED","QUALIFIED","CONVERTED"},0)),1,0)</f>
        <v>0</v>
      </c>
      <c r="T1184" cm="1">
        <f t="array" ref="T1184">_xlfn.SWITCH(UPPER(TRIM(Table2[[#This Row],[Status_Clean]])),"NEW",1,"CONTACTED",2,"QUALIFIED",3,"CONVERTED",4,"LOST",5,99)</f>
        <v>5</v>
      </c>
      <c r="U1184" t="str" cm="1">
        <f t="array" ref="U1184">_xlfn.LET(_xlpm.x,IFERROR(VALUE(Table2[[#This Row],[Response_Time_Hours]]),""),IF(_xlpm.x="","CHECK",_xlfn.IFS(_xlpm.x&lt;=1,"Immediate",_xlpm.x&lt;=6,"Fast",_xlpm.x&lt;=24,"Moderate",_xlpm.x&gt;24,"Delayed")))</f>
        <v>Moderate</v>
      </c>
      <c r="V1184">
        <f>FLOOR(tbl_CleanLeads[[#This Row],[Response_Time_Hours]],6)</f>
        <v>6</v>
      </c>
      <c r="W1184" t="str" cm="1">
        <f t="array" ref="W1184">IF(Table2[[#This Row],[Interaction_Count_Final]]="","N/A",_xlfn.IFS(Table2[[#This Row],[Interaction_Count_Final]]&lt;=2,"Low",Table2[[#This Row],[Interaction_Count_Final]]&lt;=5,"Medium",Table2[[#This Row],[Interaction_Count_Final]]&gt;=6,"High",TRUE,"CHECK"))</f>
        <v>High</v>
      </c>
      <c r="X1184" t="b">
        <f t="shared" si="18"/>
        <v>1</v>
      </c>
      <c r="Y1184" t="b">
        <f>tbl_CleanLeads[[#This Row],[Response_Time_Hours]]&gt;24</f>
        <v>0</v>
      </c>
      <c r="Z1184" s="13" t="b">
        <f>tbl_CleanLeads[[#This Row],[Response_Time_Hours]]&gt;72</f>
        <v>0</v>
      </c>
      <c r="AA1184" s="13" t="b">
        <f>tbl_CleanLeads[[#This Row],[Status_Clean]]="Converted"</f>
        <v>0</v>
      </c>
    </row>
    <row r="1185" spans="1:27">
      <c r="A1185" t="s">
        <v>102</v>
      </c>
      <c r="B1185" t="s">
        <v>3585</v>
      </c>
      <c r="C1185" t="s">
        <v>8220</v>
      </c>
      <c r="D1185" t="s">
        <v>7268</v>
      </c>
      <c r="E1185" t="s">
        <v>363</v>
      </c>
      <c r="F1185" t="s">
        <v>125</v>
      </c>
      <c r="G1185" s="1">
        <v>45549</v>
      </c>
      <c r="H1185" s="8">
        <f>MONTH(tbl_CleanLeads[[#This Row],[Lead_Date_Final]])</f>
        <v>9</v>
      </c>
      <c r="I1185" t="s">
        <v>7287</v>
      </c>
      <c r="J1185" t="s">
        <v>7271</v>
      </c>
      <c r="K1185" t="s">
        <v>7288</v>
      </c>
      <c r="L1185">
        <f>WEEKDAY(tbl_CleanLeads[[#This Row],[Lead_Date_Final]],2)</f>
        <v>6</v>
      </c>
      <c r="M1185" t="s">
        <v>7278</v>
      </c>
      <c r="N1185">
        <v>3</v>
      </c>
      <c r="O1185" s="7">
        <v>1945.41</v>
      </c>
      <c r="P1185">
        <v>12</v>
      </c>
      <c r="Q1185" t="s">
        <v>7289</v>
      </c>
      <c r="R1185">
        <f>IF(UPPER(TRIM(Table2[[#This Row],[Status_Clean]]))="CONVERTED",1,0)</f>
        <v>0</v>
      </c>
      <c r="S1185">
        <f>IF(ISNUMBER(MATCH(UPPER(TRIM(Table2[[#This Row],[Status_Clean]])),{"CONTACTED","QUALIFIED","CONVERTED"},0)),1,0)</f>
        <v>1</v>
      </c>
      <c r="T1185" cm="1">
        <f t="array" ref="T1185">_xlfn.SWITCH(UPPER(TRIM(Table2[[#This Row],[Status_Clean]])),"NEW",1,"CONTACTED",2,"QUALIFIED",3,"CONVERTED",4,"LOST",5,99)</f>
        <v>2</v>
      </c>
      <c r="U1185" t="str" cm="1">
        <f t="array" ref="U1185">_xlfn.LET(_xlpm.x,IFERROR(VALUE(Table2[[#This Row],[Response_Time_Hours]]),""),IF(_xlpm.x="","CHECK",_xlfn.IFS(_xlpm.x&lt;=1,"Immediate",_xlpm.x&lt;=6,"Fast",_xlpm.x&lt;=24,"Moderate",_xlpm.x&gt;24,"Delayed")))</f>
        <v>Fast</v>
      </c>
      <c r="V1185">
        <f>FLOOR(tbl_CleanLeads[[#This Row],[Response_Time_Hours]],6)</f>
        <v>0</v>
      </c>
      <c r="W1185" t="str" cm="1">
        <f t="array" ref="W1185">IF(Table2[[#This Row],[Interaction_Count_Final]]="","N/A",_xlfn.IFS(Table2[[#This Row],[Interaction_Count_Final]]&lt;=2,"Low",Table2[[#This Row],[Interaction_Count_Final]]&lt;=5,"Medium",Table2[[#This Row],[Interaction_Count_Final]]&gt;=6,"High",TRUE,"CHECK"))</f>
        <v>High</v>
      </c>
      <c r="X1185" t="b">
        <f t="shared" si="18"/>
        <v>1</v>
      </c>
      <c r="Y1185" t="b">
        <f>tbl_CleanLeads[[#This Row],[Response_Time_Hours]]&gt;24</f>
        <v>0</v>
      </c>
      <c r="Z1185" s="13" t="b">
        <f>tbl_CleanLeads[[#This Row],[Response_Time_Hours]]&gt;72</f>
        <v>0</v>
      </c>
      <c r="AA1185" s="13" t="b">
        <f>tbl_CleanLeads[[#This Row],[Status_Clean]]="Converted"</f>
        <v>0</v>
      </c>
    </row>
    <row r="1186" spans="1:27">
      <c r="A1186" t="s">
        <v>102</v>
      </c>
      <c r="B1186" t="s">
        <v>3587</v>
      </c>
      <c r="C1186" t="s">
        <v>8221</v>
      </c>
      <c r="D1186" t="s">
        <v>7274</v>
      </c>
      <c r="E1186" t="s">
        <v>222</v>
      </c>
      <c r="F1186" t="s">
        <v>173</v>
      </c>
      <c r="G1186" s="1">
        <v>45054</v>
      </c>
      <c r="H1186" s="8">
        <f>MONTH(tbl_CleanLeads[[#This Row],[Lead_Date_Final]])</f>
        <v>5</v>
      </c>
      <c r="I1186" t="s">
        <v>7314</v>
      </c>
      <c r="J1186" t="s">
        <v>7263</v>
      </c>
      <c r="K1186" t="s">
        <v>7277</v>
      </c>
      <c r="L1186">
        <f>WEEKDAY(tbl_CleanLeads[[#This Row],[Lead_Date_Final]],2)</f>
        <v>1</v>
      </c>
      <c r="M1186" t="s">
        <v>7298</v>
      </c>
      <c r="N1186">
        <v>14.4</v>
      </c>
      <c r="O1186" s="7">
        <v>1450.13</v>
      </c>
      <c r="P1186">
        <v>50</v>
      </c>
      <c r="Q1186" t="s">
        <v>7289</v>
      </c>
      <c r="R1186">
        <f>IF(UPPER(TRIM(Table2[[#This Row],[Status_Clean]]))="CONVERTED",1,0)</f>
        <v>0</v>
      </c>
      <c r="S1186">
        <f>IF(ISNUMBER(MATCH(UPPER(TRIM(Table2[[#This Row],[Status_Clean]])),{"CONTACTED","QUALIFIED","CONVERTED"},0)),1,0)</f>
        <v>0</v>
      </c>
      <c r="T1186" cm="1">
        <f t="array" ref="T1186">_xlfn.SWITCH(UPPER(TRIM(Table2[[#This Row],[Status_Clean]])),"NEW",1,"CONTACTED",2,"QUALIFIED",3,"CONVERTED",4,"LOST",5,99)</f>
        <v>5</v>
      </c>
      <c r="U1186" t="str" cm="1">
        <f t="array" ref="U1186">_xlfn.LET(_xlpm.x,IFERROR(VALUE(Table2[[#This Row],[Response_Time_Hours]]),""),IF(_xlpm.x="","CHECK",_xlfn.IFS(_xlpm.x&lt;=1,"Immediate",_xlpm.x&lt;=6,"Fast",_xlpm.x&lt;=24,"Moderate",_xlpm.x&gt;24,"Delayed")))</f>
        <v>Moderate</v>
      </c>
      <c r="V1186">
        <f>FLOOR(tbl_CleanLeads[[#This Row],[Response_Time_Hours]],6)</f>
        <v>12</v>
      </c>
      <c r="W1186" t="str" cm="1">
        <f t="array" ref="W1186">IF(Table2[[#This Row],[Interaction_Count_Final]]="","N/A",_xlfn.IFS(Table2[[#This Row],[Interaction_Count_Final]]&lt;=2,"Low",Table2[[#This Row],[Interaction_Count_Final]]&lt;=5,"Medium",Table2[[#This Row],[Interaction_Count_Final]]&gt;=6,"High",TRUE,"CHECK"))</f>
        <v>High</v>
      </c>
      <c r="X1186" t="b">
        <f t="shared" si="18"/>
        <v>1</v>
      </c>
      <c r="Y1186" t="b">
        <f>tbl_CleanLeads[[#This Row],[Response_Time_Hours]]&gt;24</f>
        <v>0</v>
      </c>
      <c r="Z1186" s="13" t="b">
        <f>tbl_CleanLeads[[#This Row],[Response_Time_Hours]]&gt;72</f>
        <v>0</v>
      </c>
      <c r="AA1186" s="13" t="b">
        <f>tbl_CleanLeads[[#This Row],[Status_Clean]]="Converted"</f>
        <v>0</v>
      </c>
    </row>
    <row r="1187" spans="1:27">
      <c r="A1187" t="s">
        <v>63</v>
      </c>
      <c r="B1187" t="s">
        <v>3590</v>
      </c>
      <c r="C1187" t="s">
        <v>3591</v>
      </c>
      <c r="D1187" t="s">
        <v>7258</v>
      </c>
      <c r="E1187" t="s">
        <v>222</v>
      </c>
      <c r="F1187" t="s">
        <v>125</v>
      </c>
      <c r="G1187" s="1">
        <v>45295</v>
      </c>
      <c r="H1187" s="8">
        <f>MONTH(tbl_CleanLeads[[#This Row],[Lead_Date_Final]])</f>
        <v>1</v>
      </c>
      <c r="I1187" t="s">
        <v>7317</v>
      </c>
      <c r="J1187" t="s">
        <v>7271</v>
      </c>
      <c r="K1187" t="s">
        <v>7284</v>
      </c>
      <c r="L1187">
        <f>WEEKDAY(tbl_CleanLeads[[#This Row],[Lead_Date_Final]],2)</f>
        <v>4</v>
      </c>
      <c r="M1187" t="s">
        <v>7285</v>
      </c>
      <c r="N1187">
        <v>60.9</v>
      </c>
      <c r="O1187" s="7">
        <v>4776.2299999999996</v>
      </c>
      <c r="P1187">
        <v>8</v>
      </c>
      <c r="Q1187" t="s">
        <v>7273</v>
      </c>
      <c r="R1187">
        <f>IF(UPPER(TRIM(Table2[[#This Row],[Status_Clean]]))="CONVERTED",1,0)</f>
        <v>0</v>
      </c>
      <c r="S1187">
        <f>IF(ISNUMBER(MATCH(UPPER(TRIM(Table2[[#This Row],[Status_Clean]])),{"CONTACTED","QUALIFIED","CONVERTED"},0)),1,0)</f>
        <v>1</v>
      </c>
      <c r="T1187" cm="1">
        <f t="array" ref="T1187">_xlfn.SWITCH(UPPER(TRIM(Table2[[#This Row],[Status_Clean]])),"NEW",1,"CONTACTED",2,"QUALIFIED",3,"CONVERTED",4,"LOST",5,99)</f>
        <v>2</v>
      </c>
      <c r="U1187" t="str" cm="1">
        <f t="array" ref="U1187">_xlfn.LET(_xlpm.x,IFERROR(VALUE(Table2[[#This Row],[Response_Time_Hours]]),""),IF(_xlpm.x="","CHECK",_xlfn.IFS(_xlpm.x&lt;=1,"Immediate",_xlpm.x&lt;=6,"Fast",_xlpm.x&lt;=24,"Moderate",_xlpm.x&gt;24,"Delayed")))</f>
        <v>Delayed</v>
      </c>
      <c r="V1187">
        <f>FLOOR(tbl_CleanLeads[[#This Row],[Response_Time_Hours]],6)</f>
        <v>60</v>
      </c>
      <c r="W1187" t="str" cm="1">
        <f t="array" ref="W1187">IF(Table2[[#This Row],[Interaction_Count_Final]]="","N/A",_xlfn.IFS(Table2[[#This Row],[Interaction_Count_Final]]&lt;=2,"Low",Table2[[#This Row],[Interaction_Count_Final]]&lt;=5,"Medium",Table2[[#This Row],[Interaction_Count_Final]]&gt;=6,"High",TRUE,"CHECK"))</f>
        <v>High</v>
      </c>
      <c r="X1187" t="b">
        <f t="shared" si="18"/>
        <v>1</v>
      </c>
      <c r="Y1187" t="b">
        <f>tbl_CleanLeads[[#This Row],[Response_Time_Hours]]&gt;24</f>
        <v>1</v>
      </c>
      <c r="Z1187" s="13" t="b">
        <f>tbl_CleanLeads[[#This Row],[Response_Time_Hours]]&gt;72</f>
        <v>0</v>
      </c>
      <c r="AA1187" s="13" t="b">
        <f>tbl_CleanLeads[[#This Row],[Status_Clean]]="Converted"</f>
        <v>0</v>
      </c>
    </row>
    <row r="1188" spans="1:27">
      <c r="A1188" t="s">
        <v>70</v>
      </c>
      <c r="B1188" t="s">
        <v>3593</v>
      </c>
      <c r="C1188" t="s">
        <v>3594</v>
      </c>
      <c r="D1188" t="s">
        <v>7258</v>
      </c>
      <c r="E1188" t="s">
        <v>123</v>
      </c>
      <c r="F1188" t="s">
        <v>193</v>
      </c>
      <c r="G1188" s="1">
        <v>45007</v>
      </c>
      <c r="H1188" s="8">
        <f>MONTH(tbl_CleanLeads[[#This Row],[Lead_Date_Final]])</f>
        <v>3</v>
      </c>
      <c r="I1188" t="s">
        <v>7295</v>
      </c>
      <c r="J1188" t="s">
        <v>7263</v>
      </c>
      <c r="K1188" t="s">
        <v>7284</v>
      </c>
      <c r="L1188">
        <f>WEEKDAY(tbl_CleanLeads[[#This Row],[Lead_Date_Final]],2)</f>
        <v>3</v>
      </c>
      <c r="M1188" t="s">
        <v>7272</v>
      </c>
      <c r="N1188">
        <v>22</v>
      </c>
      <c r="O1188" s="7">
        <v>2602.46</v>
      </c>
      <c r="P1188" t="s">
        <v>232</v>
      </c>
      <c r="Q1188" t="s">
        <v>7266</v>
      </c>
      <c r="R1188">
        <f>IF(UPPER(TRIM(Table2[[#This Row],[Status_Clean]]))="CONVERTED",1,0)</f>
        <v>0</v>
      </c>
      <c r="S1188">
        <f>IF(ISNUMBER(MATCH(UPPER(TRIM(Table2[[#This Row],[Status_Clean]])),{"CONTACTED","QUALIFIED","CONVERTED"},0)),1,0)</f>
        <v>0</v>
      </c>
      <c r="T1188" cm="1">
        <f t="array" ref="T1188">_xlfn.SWITCH(UPPER(TRIM(Table2[[#This Row],[Status_Clean]])),"NEW",1,"CONTACTED",2,"QUALIFIED",3,"CONVERTED",4,"LOST",5,99)</f>
        <v>1</v>
      </c>
      <c r="U1188" t="str" cm="1">
        <f t="array" ref="U1188">_xlfn.LET(_xlpm.x,IFERROR(VALUE(Table2[[#This Row],[Response_Time_Hours]]),""),IF(_xlpm.x="","CHECK",_xlfn.IFS(_xlpm.x&lt;=1,"Immediate",_xlpm.x&lt;=6,"Fast",_xlpm.x&lt;=24,"Moderate",_xlpm.x&gt;24,"Delayed")))</f>
        <v>Moderate</v>
      </c>
      <c r="V1188">
        <f>FLOOR(tbl_CleanLeads[[#This Row],[Response_Time_Hours]],6)</f>
        <v>18</v>
      </c>
      <c r="W1188" t="str" cm="1">
        <f t="array" ref="W1188">IF(Table2[[#This Row],[Interaction_Count_Final]]="","N/A",_xlfn.IFS(Table2[[#This Row],[Interaction_Count_Final]]&lt;=2,"Low",Table2[[#This Row],[Interaction_Count_Final]]&lt;=5,"Medium",Table2[[#This Row],[Interaction_Count_Final]]&gt;=6,"High",TRUE,"CHECK"))</f>
        <v>High</v>
      </c>
      <c r="X1188" t="b">
        <f t="shared" si="18"/>
        <v>1</v>
      </c>
      <c r="Y1188" t="b">
        <f>tbl_CleanLeads[[#This Row],[Response_Time_Hours]]&gt;24</f>
        <v>0</v>
      </c>
      <c r="Z1188" s="13" t="b">
        <f>tbl_CleanLeads[[#This Row],[Response_Time_Hours]]&gt;72</f>
        <v>0</v>
      </c>
      <c r="AA1188" s="13" t="b">
        <f>tbl_CleanLeads[[#This Row],[Status_Clean]]="Converted"</f>
        <v>0</v>
      </c>
    </row>
    <row r="1189" spans="1:27">
      <c r="A1189" t="s">
        <v>102</v>
      </c>
      <c r="B1189" t="s">
        <v>3595</v>
      </c>
      <c r="C1189" t="s">
        <v>3596</v>
      </c>
      <c r="D1189" t="s">
        <v>7303</v>
      </c>
      <c r="E1189" t="s">
        <v>7308</v>
      </c>
      <c r="F1189" t="s">
        <v>125</v>
      </c>
      <c r="G1189" s="1">
        <v>44985</v>
      </c>
      <c r="H1189" s="8">
        <f>MONTH(tbl_CleanLeads[[#This Row],[Lead_Date_Final]])</f>
        <v>2</v>
      </c>
      <c r="I1189" t="s">
        <v>7283</v>
      </c>
      <c r="J1189" t="s">
        <v>7263</v>
      </c>
      <c r="K1189" t="s">
        <v>7284</v>
      </c>
      <c r="L1189">
        <f>WEEKDAY(tbl_CleanLeads[[#This Row],[Lead_Date_Final]],2)</f>
        <v>2</v>
      </c>
      <c r="M1189" t="s">
        <v>7265</v>
      </c>
      <c r="N1189">
        <v>40.5</v>
      </c>
      <c r="O1189" s="7">
        <v>4906.8999999999996</v>
      </c>
      <c r="P1189">
        <v>13</v>
      </c>
      <c r="Q1189" t="s">
        <v>7273</v>
      </c>
      <c r="R1189">
        <f>IF(UPPER(TRIM(Table2[[#This Row],[Status_Clean]]))="CONVERTED",1,0)</f>
        <v>0</v>
      </c>
      <c r="S1189">
        <f>IF(ISNUMBER(MATCH(UPPER(TRIM(Table2[[#This Row],[Status_Clean]])),{"CONTACTED","QUALIFIED","CONVERTED"},0)),1,0)</f>
        <v>1</v>
      </c>
      <c r="T1189" cm="1">
        <f t="array" ref="T1189">_xlfn.SWITCH(UPPER(TRIM(Table2[[#This Row],[Status_Clean]])),"NEW",1,"CONTACTED",2,"QUALIFIED",3,"CONVERTED",4,"LOST",5,99)</f>
        <v>2</v>
      </c>
      <c r="U1189" t="str" cm="1">
        <f t="array" ref="U1189">_xlfn.LET(_xlpm.x,IFERROR(VALUE(Table2[[#This Row],[Response_Time_Hours]]),""),IF(_xlpm.x="","CHECK",_xlfn.IFS(_xlpm.x&lt;=1,"Immediate",_xlpm.x&lt;=6,"Fast",_xlpm.x&lt;=24,"Moderate",_xlpm.x&gt;24,"Delayed")))</f>
        <v>Delayed</v>
      </c>
      <c r="V1189">
        <f>FLOOR(tbl_CleanLeads[[#This Row],[Response_Time_Hours]],6)</f>
        <v>36</v>
      </c>
      <c r="W1189" t="str" cm="1">
        <f t="array" ref="W1189">IF(Table2[[#This Row],[Interaction_Count_Final]]="","N/A",_xlfn.IFS(Table2[[#This Row],[Interaction_Count_Final]]&lt;=2,"Low",Table2[[#This Row],[Interaction_Count_Final]]&lt;=5,"Medium",Table2[[#This Row],[Interaction_Count_Final]]&gt;=6,"High",TRUE,"CHECK"))</f>
        <v>High</v>
      </c>
      <c r="X1189" t="b">
        <f t="shared" si="18"/>
        <v>1</v>
      </c>
      <c r="Y1189" t="b">
        <f>tbl_CleanLeads[[#This Row],[Response_Time_Hours]]&gt;24</f>
        <v>1</v>
      </c>
      <c r="Z1189" s="13" t="b">
        <f>tbl_CleanLeads[[#This Row],[Response_Time_Hours]]&gt;72</f>
        <v>0</v>
      </c>
      <c r="AA1189" s="13" t="b">
        <f>tbl_CleanLeads[[#This Row],[Status_Clean]]="Converted"</f>
        <v>0</v>
      </c>
    </row>
    <row r="1190" spans="1:27">
      <c r="A1190" t="s">
        <v>90</v>
      </c>
      <c r="B1190" t="s">
        <v>3597</v>
      </c>
      <c r="C1190" t="s">
        <v>3598</v>
      </c>
      <c r="D1190" t="s">
        <v>7303</v>
      </c>
      <c r="E1190" t="s">
        <v>7308</v>
      </c>
      <c r="F1190" t="s">
        <v>193</v>
      </c>
      <c r="G1190" s="1">
        <v>45225</v>
      </c>
      <c r="H1190" s="8">
        <f>MONTH(tbl_CleanLeads[[#This Row],[Lead_Date_Final]])</f>
        <v>10</v>
      </c>
      <c r="I1190" t="s">
        <v>7270</v>
      </c>
      <c r="J1190" t="s">
        <v>7263</v>
      </c>
      <c r="K1190" t="s">
        <v>7264</v>
      </c>
      <c r="L1190">
        <f>WEEKDAY(tbl_CleanLeads[[#This Row],[Lead_Date_Final]],2)</f>
        <v>4</v>
      </c>
      <c r="M1190" t="s">
        <v>7285</v>
      </c>
      <c r="N1190">
        <v>15.4</v>
      </c>
      <c r="O1190" s="7">
        <v>4603.28</v>
      </c>
      <c r="P1190">
        <v>34</v>
      </c>
      <c r="Q1190" t="s">
        <v>7273</v>
      </c>
      <c r="R1190">
        <f>IF(UPPER(TRIM(Table2[[#This Row],[Status_Clean]]))="CONVERTED",1,0)</f>
        <v>0</v>
      </c>
      <c r="S1190">
        <f>IF(ISNUMBER(MATCH(UPPER(TRIM(Table2[[#This Row],[Status_Clean]])),{"CONTACTED","QUALIFIED","CONVERTED"},0)),1,0)</f>
        <v>0</v>
      </c>
      <c r="T1190" cm="1">
        <f t="array" ref="T1190">_xlfn.SWITCH(UPPER(TRIM(Table2[[#This Row],[Status_Clean]])),"NEW",1,"CONTACTED",2,"QUALIFIED",3,"CONVERTED",4,"LOST",5,99)</f>
        <v>1</v>
      </c>
      <c r="U1190" t="str" cm="1">
        <f t="array" ref="U1190">_xlfn.LET(_xlpm.x,IFERROR(VALUE(Table2[[#This Row],[Response_Time_Hours]]),""),IF(_xlpm.x="","CHECK",_xlfn.IFS(_xlpm.x&lt;=1,"Immediate",_xlpm.x&lt;=6,"Fast",_xlpm.x&lt;=24,"Moderate",_xlpm.x&gt;24,"Delayed")))</f>
        <v>Moderate</v>
      </c>
      <c r="V1190">
        <f>FLOOR(tbl_CleanLeads[[#This Row],[Response_Time_Hours]],6)</f>
        <v>12</v>
      </c>
      <c r="W1190" t="str" cm="1">
        <f t="array" ref="W1190">IF(Table2[[#This Row],[Interaction_Count_Final]]="","N/A",_xlfn.IFS(Table2[[#This Row],[Interaction_Count_Final]]&lt;=2,"Low",Table2[[#This Row],[Interaction_Count_Final]]&lt;=5,"Medium",Table2[[#This Row],[Interaction_Count_Final]]&gt;=6,"High",TRUE,"CHECK"))</f>
        <v>High</v>
      </c>
      <c r="X1190" t="b">
        <f t="shared" si="18"/>
        <v>1</v>
      </c>
      <c r="Y1190" t="b">
        <f>tbl_CleanLeads[[#This Row],[Response_Time_Hours]]&gt;24</f>
        <v>0</v>
      </c>
      <c r="Z1190" s="13" t="b">
        <f>tbl_CleanLeads[[#This Row],[Response_Time_Hours]]&gt;72</f>
        <v>0</v>
      </c>
      <c r="AA1190" s="13" t="b">
        <f>tbl_CleanLeads[[#This Row],[Status_Clean]]="Converted"</f>
        <v>0</v>
      </c>
    </row>
    <row r="1191" spans="1:27">
      <c r="A1191" t="s">
        <v>90</v>
      </c>
      <c r="B1191" t="s">
        <v>3599</v>
      </c>
      <c r="C1191" t="s">
        <v>3600</v>
      </c>
      <c r="D1191" t="s">
        <v>7303</v>
      </c>
      <c r="E1191" t="s">
        <v>101</v>
      </c>
      <c r="F1191" t="s">
        <v>125</v>
      </c>
      <c r="G1191" s="1">
        <v>45376</v>
      </c>
      <c r="H1191" s="8">
        <f>MONTH(tbl_CleanLeads[[#This Row],[Lead_Date_Final]])</f>
        <v>3</v>
      </c>
      <c r="I1191" t="s">
        <v>7295</v>
      </c>
      <c r="J1191" t="s">
        <v>7271</v>
      </c>
      <c r="K1191" t="s">
        <v>7284</v>
      </c>
      <c r="L1191">
        <f>WEEKDAY(tbl_CleanLeads[[#This Row],[Lead_Date_Final]],2)</f>
        <v>1</v>
      </c>
      <c r="M1191" t="s">
        <v>7298</v>
      </c>
      <c r="N1191">
        <v>29</v>
      </c>
      <c r="O1191" s="7">
        <v>1162.46</v>
      </c>
      <c r="P1191">
        <v>23</v>
      </c>
      <c r="Q1191" t="s">
        <v>7289</v>
      </c>
      <c r="R1191">
        <f>IF(UPPER(TRIM(Table2[[#This Row],[Status_Clean]]))="CONVERTED",1,0)</f>
        <v>0</v>
      </c>
      <c r="S1191">
        <f>IF(ISNUMBER(MATCH(UPPER(TRIM(Table2[[#This Row],[Status_Clean]])),{"CONTACTED","QUALIFIED","CONVERTED"},0)),1,0)</f>
        <v>1</v>
      </c>
      <c r="T1191" cm="1">
        <f t="array" ref="T1191">_xlfn.SWITCH(UPPER(TRIM(Table2[[#This Row],[Status_Clean]])),"NEW",1,"CONTACTED",2,"QUALIFIED",3,"CONVERTED",4,"LOST",5,99)</f>
        <v>2</v>
      </c>
      <c r="U1191" t="str" cm="1">
        <f t="array" ref="U1191">_xlfn.LET(_xlpm.x,IFERROR(VALUE(Table2[[#This Row],[Response_Time_Hours]]),""),IF(_xlpm.x="","CHECK",_xlfn.IFS(_xlpm.x&lt;=1,"Immediate",_xlpm.x&lt;=6,"Fast",_xlpm.x&lt;=24,"Moderate",_xlpm.x&gt;24,"Delayed")))</f>
        <v>Delayed</v>
      </c>
      <c r="V1191">
        <f>FLOOR(tbl_CleanLeads[[#This Row],[Response_Time_Hours]],6)</f>
        <v>24</v>
      </c>
      <c r="W1191" t="str" cm="1">
        <f t="array" ref="W1191">IF(Table2[[#This Row],[Interaction_Count_Final]]="","N/A",_xlfn.IFS(Table2[[#This Row],[Interaction_Count_Final]]&lt;=2,"Low",Table2[[#This Row],[Interaction_Count_Final]]&lt;=5,"Medium",Table2[[#This Row],[Interaction_Count_Final]]&gt;=6,"High",TRUE,"CHECK"))</f>
        <v>High</v>
      </c>
      <c r="X1191" t="b">
        <f t="shared" si="18"/>
        <v>1</v>
      </c>
      <c r="Y1191" t="b">
        <f>tbl_CleanLeads[[#This Row],[Response_Time_Hours]]&gt;24</f>
        <v>1</v>
      </c>
      <c r="Z1191" s="13" t="b">
        <f>tbl_CleanLeads[[#This Row],[Response_Time_Hours]]&gt;72</f>
        <v>0</v>
      </c>
      <c r="AA1191" s="13" t="b">
        <f>tbl_CleanLeads[[#This Row],[Status_Clean]]="Converted"</f>
        <v>0</v>
      </c>
    </row>
    <row r="1192" spans="1:27">
      <c r="A1192" t="s">
        <v>90</v>
      </c>
      <c r="B1192" t="s">
        <v>3601</v>
      </c>
      <c r="C1192" t="s">
        <v>3602</v>
      </c>
      <c r="D1192" t="s">
        <v>7280</v>
      </c>
      <c r="E1192" t="s">
        <v>7308</v>
      </c>
      <c r="F1192" t="s">
        <v>71</v>
      </c>
      <c r="G1192" s="1">
        <v>45277</v>
      </c>
      <c r="H1192" s="8">
        <f>MONTH(tbl_CleanLeads[[#This Row],[Lead_Date_Final]])</f>
        <v>12</v>
      </c>
      <c r="I1192" t="s">
        <v>7262</v>
      </c>
      <c r="J1192" t="s">
        <v>7263</v>
      </c>
      <c r="K1192" t="s">
        <v>7264</v>
      </c>
      <c r="L1192">
        <f>WEEKDAY(tbl_CleanLeads[[#This Row],[Lead_Date_Final]],2)</f>
        <v>7</v>
      </c>
      <c r="M1192" t="s">
        <v>7293</v>
      </c>
      <c r="N1192">
        <v>1</v>
      </c>
      <c r="O1192" s="7">
        <v>3192.03</v>
      </c>
      <c r="P1192">
        <v>4</v>
      </c>
      <c r="Q1192" t="s">
        <v>7266</v>
      </c>
      <c r="R1192">
        <f>IF(UPPER(TRIM(Table2[[#This Row],[Status_Clean]]))="CONVERTED",1,0)</f>
        <v>0</v>
      </c>
      <c r="S1192">
        <f>IF(ISNUMBER(MATCH(UPPER(TRIM(Table2[[#This Row],[Status_Clean]])),{"CONTACTED","QUALIFIED","CONVERTED"},0)),1,0)</f>
        <v>1</v>
      </c>
      <c r="T1192" cm="1">
        <f t="array" ref="T1192">_xlfn.SWITCH(UPPER(TRIM(Table2[[#This Row],[Status_Clean]])),"NEW",1,"CONTACTED",2,"QUALIFIED",3,"CONVERTED",4,"LOST",5,99)</f>
        <v>3</v>
      </c>
      <c r="U1192" t="str" cm="1">
        <f t="array" ref="U1192">_xlfn.LET(_xlpm.x,IFERROR(VALUE(Table2[[#This Row],[Response_Time_Hours]]),""),IF(_xlpm.x="","CHECK",_xlfn.IFS(_xlpm.x&lt;=1,"Immediate",_xlpm.x&lt;=6,"Fast",_xlpm.x&lt;=24,"Moderate",_xlpm.x&gt;24,"Delayed")))</f>
        <v>Immediate</v>
      </c>
      <c r="V1192">
        <f>FLOOR(tbl_CleanLeads[[#This Row],[Response_Time_Hours]],6)</f>
        <v>0</v>
      </c>
      <c r="W1192" t="str" cm="1">
        <f t="array" ref="W1192">IF(Table2[[#This Row],[Interaction_Count_Final]]="","N/A",_xlfn.IFS(Table2[[#This Row],[Interaction_Count_Final]]&lt;=2,"Low",Table2[[#This Row],[Interaction_Count_Final]]&lt;=5,"Medium",Table2[[#This Row],[Interaction_Count_Final]]&gt;=6,"High",TRUE,"CHECK"))</f>
        <v>Medium</v>
      </c>
      <c r="X1192" t="b">
        <f t="shared" si="18"/>
        <v>1</v>
      </c>
      <c r="Y1192" t="b">
        <f>tbl_CleanLeads[[#This Row],[Response_Time_Hours]]&gt;24</f>
        <v>0</v>
      </c>
      <c r="Z1192" s="13" t="b">
        <f>tbl_CleanLeads[[#This Row],[Response_Time_Hours]]&gt;72</f>
        <v>0</v>
      </c>
      <c r="AA1192" s="13" t="b">
        <f>tbl_CleanLeads[[#This Row],[Status_Clean]]="Converted"</f>
        <v>0</v>
      </c>
    </row>
    <row r="1193" spans="1:27">
      <c r="A1193" t="s">
        <v>90</v>
      </c>
      <c r="B1193" t="s">
        <v>3604</v>
      </c>
      <c r="C1193" t="s">
        <v>8227</v>
      </c>
      <c r="D1193" t="s">
        <v>7274</v>
      </c>
      <c r="E1193" t="s">
        <v>123</v>
      </c>
      <c r="F1193" t="s">
        <v>125</v>
      </c>
      <c r="G1193" s="1">
        <v>45411</v>
      </c>
      <c r="H1193" s="8">
        <f>MONTH(tbl_CleanLeads[[#This Row],[Lead_Date_Final]])</f>
        <v>4</v>
      </c>
      <c r="I1193" t="s">
        <v>7297</v>
      </c>
      <c r="J1193" t="s">
        <v>7271</v>
      </c>
      <c r="K1193" t="s">
        <v>7277</v>
      </c>
      <c r="L1193">
        <f>WEEKDAY(tbl_CleanLeads[[#This Row],[Lead_Date_Final]],2)</f>
        <v>1</v>
      </c>
      <c r="M1193" t="s">
        <v>7298</v>
      </c>
      <c r="N1193">
        <v>25</v>
      </c>
      <c r="O1193" s="7">
        <v>3749.8</v>
      </c>
      <c r="P1193">
        <v>11</v>
      </c>
      <c r="Q1193" t="s">
        <v>7266</v>
      </c>
      <c r="R1193">
        <f>IF(UPPER(TRIM(Table2[[#This Row],[Status_Clean]]))="CONVERTED",1,0)</f>
        <v>0</v>
      </c>
      <c r="S1193">
        <f>IF(ISNUMBER(MATCH(UPPER(TRIM(Table2[[#This Row],[Status_Clean]])),{"CONTACTED","QUALIFIED","CONVERTED"},0)),1,0)</f>
        <v>1</v>
      </c>
      <c r="T1193" cm="1">
        <f t="array" ref="T1193">_xlfn.SWITCH(UPPER(TRIM(Table2[[#This Row],[Status_Clean]])),"NEW",1,"CONTACTED",2,"QUALIFIED",3,"CONVERTED",4,"LOST",5,99)</f>
        <v>2</v>
      </c>
      <c r="U1193" t="str" cm="1">
        <f t="array" ref="U1193">_xlfn.LET(_xlpm.x,IFERROR(VALUE(Table2[[#This Row],[Response_Time_Hours]]),""),IF(_xlpm.x="","CHECK",_xlfn.IFS(_xlpm.x&lt;=1,"Immediate",_xlpm.x&lt;=6,"Fast",_xlpm.x&lt;=24,"Moderate",_xlpm.x&gt;24,"Delayed")))</f>
        <v>Delayed</v>
      </c>
      <c r="V1193">
        <f>FLOOR(tbl_CleanLeads[[#This Row],[Response_Time_Hours]],6)</f>
        <v>24</v>
      </c>
      <c r="W1193" t="str" cm="1">
        <f t="array" ref="W1193">IF(Table2[[#This Row],[Interaction_Count_Final]]="","N/A",_xlfn.IFS(Table2[[#This Row],[Interaction_Count_Final]]&lt;=2,"Low",Table2[[#This Row],[Interaction_Count_Final]]&lt;=5,"Medium",Table2[[#This Row],[Interaction_Count_Final]]&gt;=6,"High",TRUE,"CHECK"))</f>
        <v>High</v>
      </c>
      <c r="X1193" t="b">
        <f t="shared" si="18"/>
        <v>1</v>
      </c>
      <c r="Y1193" t="b">
        <f>tbl_CleanLeads[[#This Row],[Response_Time_Hours]]&gt;24</f>
        <v>1</v>
      </c>
      <c r="Z1193" s="13" t="b">
        <f>tbl_CleanLeads[[#This Row],[Response_Time_Hours]]&gt;72</f>
        <v>0</v>
      </c>
      <c r="AA1193" s="13" t="b">
        <f>tbl_CleanLeads[[#This Row],[Status_Clean]]="Converted"</f>
        <v>0</v>
      </c>
    </row>
    <row r="1194" spans="1:27">
      <c r="A1194" t="s">
        <v>63</v>
      </c>
      <c r="B1194" t="s">
        <v>3607</v>
      </c>
      <c r="C1194" t="s">
        <v>3608</v>
      </c>
      <c r="D1194" t="s">
        <v>7268</v>
      </c>
      <c r="E1194" t="s">
        <v>447</v>
      </c>
      <c r="F1194" t="s">
        <v>125</v>
      </c>
      <c r="G1194" s="1">
        <v>45378</v>
      </c>
      <c r="H1194" s="8">
        <f>MONTH(tbl_CleanLeads[[#This Row],[Lead_Date_Final]])</f>
        <v>3</v>
      </c>
      <c r="I1194" t="s">
        <v>7295</v>
      </c>
      <c r="J1194" t="s">
        <v>7271</v>
      </c>
      <c r="K1194" t="s">
        <v>7284</v>
      </c>
      <c r="L1194">
        <f>WEEKDAY(tbl_CleanLeads[[#This Row],[Lead_Date_Final]],2)</f>
        <v>3</v>
      </c>
      <c r="M1194" t="s">
        <v>7272</v>
      </c>
      <c r="N1194">
        <v>69</v>
      </c>
      <c r="O1194" s="7">
        <v>4752.1899999999996</v>
      </c>
      <c r="P1194">
        <v>22</v>
      </c>
      <c r="Q1194" t="s">
        <v>7273</v>
      </c>
      <c r="R1194">
        <f>IF(UPPER(TRIM(Table2[[#This Row],[Status_Clean]]))="CONVERTED",1,0)</f>
        <v>0</v>
      </c>
      <c r="S1194">
        <f>IF(ISNUMBER(MATCH(UPPER(TRIM(Table2[[#This Row],[Status_Clean]])),{"CONTACTED","QUALIFIED","CONVERTED"},0)),1,0)</f>
        <v>1</v>
      </c>
      <c r="T1194" cm="1">
        <f t="array" ref="T1194">_xlfn.SWITCH(UPPER(TRIM(Table2[[#This Row],[Status_Clean]])),"NEW",1,"CONTACTED",2,"QUALIFIED",3,"CONVERTED",4,"LOST",5,99)</f>
        <v>2</v>
      </c>
      <c r="U1194" t="str" cm="1">
        <f t="array" ref="U1194">_xlfn.LET(_xlpm.x,IFERROR(VALUE(Table2[[#This Row],[Response_Time_Hours]]),""),IF(_xlpm.x="","CHECK",_xlfn.IFS(_xlpm.x&lt;=1,"Immediate",_xlpm.x&lt;=6,"Fast",_xlpm.x&lt;=24,"Moderate",_xlpm.x&gt;24,"Delayed")))</f>
        <v>Delayed</v>
      </c>
      <c r="V1194">
        <f>FLOOR(tbl_CleanLeads[[#This Row],[Response_Time_Hours]],6)</f>
        <v>66</v>
      </c>
      <c r="W1194" t="str" cm="1">
        <f t="array" ref="W1194">IF(Table2[[#This Row],[Interaction_Count_Final]]="","N/A",_xlfn.IFS(Table2[[#This Row],[Interaction_Count_Final]]&lt;=2,"Low",Table2[[#This Row],[Interaction_Count_Final]]&lt;=5,"Medium",Table2[[#This Row],[Interaction_Count_Final]]&gt;=6,"High",TRUE,"CHECK"))</f>
        <v>High</v>
      </c>
      <c r="X1194" t="b">
        <f t="shared" si="18"/>
        <v>1</v>
      </c>
      <c r="Y1194" t="b">
        <f>tbl_CleanLeads[[#This Row],[Response_Time_Hours]]&gt;24</f>
        <v>1</v>
      </c>
      <c r="Z1194" s="13" t="b">
        <f>tbl_CleanLeads[[#This Row],[Response_Time_Hours]]&gt;72</f>
        <v>0</v>
      </c>
      <c r="AA1194" s="13" t="b">
        <f>tbl_CleanLeads[[#This Row],[Status_Clean]]="Converted"</f>
        <v>0</v>
      </c>
    </row>
    <row r="1195" spans="1:27">
      <c r="A1195" t="s">
        <v>63</v>
      </c>
      <c r="B1195" t="s">
        <v>3609</v>
      </c>
      <c r="C1195" t="s">
        <v>3610</v>
      </c>
      <c r="D1195" t="s">
        <v>7258</v>
      </c>
      <c r="E1195" t="s">
        <v>123</v>
      </c>
      <c r="F1195" t="s">
        <v>193</v>
      </c>
      <c r="G1195" s="1">
        <v>45313</v>
      </c>
      <c r="H1195" s="8">
        <f>MONTH(tbl_CleanLeads[[#This Row],[Lead_Date_Final]])</f>
        <v>1</v>
      </c>
      <c r="I1195" t="s">
        <v>7317</v>
      </c>
      <c r="J1195" t="s">
        <v>7271</v>
      </c>
      <c r="K1195" t="s">
        <v>7284</v>
      </c>
      <c r="L1195">
        <f>WEEKDAY(tbl_CleanLeads[[#This Row],[Lead_Date_Final]],2)</f>
        <v>1</v>
      </c>
      <c r="M1195" t="s">
        <v>7298</v>
      </c>
      <c r="N1195">
        <v>25.4</v>
      </c>
      <c r="O1195" s="7">
        <v>3079.83</v>
      </c>
      <c r="P1195">
        <v>5</v>
      </c>
      <c r="Q1195" t="s">
        <v>7266</v>
      </c>
      <c r="R1195">
        <f>IF(UPPER(TRIM(Table2[[#This Row],[Status_Clean]]))="CONVERTED",1,0)</f>
        <v>0</v>
      </c>
      <c r="S1195">
        <f>IF(ISNUMBER(MATCH(UPPER(TRIM(Table2[[#This Row],[Status_Clean]])),{"CONTACTED","QUALIFIED","CONVERTED"},0)),1,0)</f>
        <v>0</v>
      </c>
      <c r="T1195" cm="1">
        <f t="array" ref="T1195">_xlfn.SWITCH(UPPER(TRIM(Table2[[#This Row],[Status_Clean]])),"NEW",1,"CONTACTED",2,"QUALIFIED",3,"CONVERTED",4,"LOST",5,99)</f>
        <v>1</v>
      </c>
      <c r="U1195" t="str" cm="1">
        <f t="array" ref="U1195">_xlfn.LET(_xlpm.x,IFERROR(VALUE(Table2[[#This Row],[Response_Time_Hours]]),""),IF(_xlpm.x="","CHECK",_xlfn.IFS(_xlpm.x&lt;=1,"Immediate",_xlpm.x&lt;=6,"Fast",_xlpm.x&lt;=24,"Moderate",_xlpm.x&gt;24,"Delayed")))</f>
        <v>Delayed</v>
      </c>
      <c r="V1195">
        <f>FLOOR(tbl_CleanLeads[[#This Row],[Response_Time_Hours]],6)</f>
        <v>24</v>
      </c>
      <c r="W1195" t="str" cm="1">
        <f t="array" ref="W1195">IF(Table2[[#This Row],[Interaction_Count_Final]]="","N/A",_xlfn.IFS(Table2[[#This Row],[Interaction_Count_Final]]&lt;=2,"Low",Table2[[#This Row],[Interaction_Count_Final]]&lt;=5,"Medium",Table2[[#This Row],[Interaction_Count_Final]]&gt;=6,"High",TRUE,"CHECK"))</f>
        <v>Medium</v>
      </c>
      <c r="X1195" t="b">
        <f t="shared" si="18"/>
        <v>1</v>
      </c>
      <c r="Y1195" t="b">
        <f>tbl_CleanLeads[[#This Row],[Response_Time_Hours]]&gt;24</f>
        <v>1</v>
      </c>
      <c r="Z1195" s="13" t="b">
        <f>tbl_CleanLeads[[#This Row],[Response_Time_Hours]]&gt;72</f>
        <v>0</v>
      </c>
      <c r="AA1195" s="13" t="b">
        <f>tbl_CleanLeads[[#This Row],[Status_Clean]]="Converted"</f>
        <v>0</v>
      </c>
    </row>
    <row r="1196" spans="1:27">
      <c r="A1196" t="s">
        <v>63</v>
      </c>
      <c r="B1196" t="s">
        <v>3612</v>
      </c>
      <c r="C1196" t="s">
        <v>3613</v>
      </c>
      <c r="D1196" t="s">
        <v>7258</v>
      </c>
      <c r="E1196" t="s">
        <v>69</v>
      </c>
      <c r="F1196" t="s">
        <v>125</v>
      </c>
      <c r="G1196" s="1">
        <v>45443</v>
      </c>
      <c r="H1196" s="8">
        <f>MONTH(tbl_CleanLeads[[#This Row],[Lead_Date_Final]])</f>
        <v>5</v>
      </c>
      <c r="I1196" t="s">
        <v>7314</v>
      </c>
      <c r="J1196" t="s">
        <v>7271</v>
      </c>
      <c r="K1196" t="s">
        <v>7277</v>
      </c>
      <c r="L1196">
        <f>WEEKDAY(tbl_CleanLeads[[#This Row],[Lead_Date_Final]],2)</f>
        <v>5</v>
      </c>
      <c r="M1196" t="s">
        <v>7312</v>
      </c>
      <c r="N1196">
        <v>22.9</v>
      </c>
      <c r="O1196" s="7">
        <v>4650.2299999999996</v>
      </c>
      <c r="P1196">
        <v>40</v>
      </c>
      <c r="Q1196" t="s">
        <v>7273</v>
      </c>
      <c r="R1196">
        <f>IF(UPPER(TRIM(Table2[[#This Row],[Status_Clean]]))="CONVERTED",1,0)</f>
        <v>0</v>
      </c>
      <c r="S1196">
        <f>IF(ISNUMBER(MATCH(UPPER(TRIM(Table2[[#This Row],[Status_Clean]])),{"CONTACTED","QUALIFIED","CONVERTED"},0)),1,0)</f>
        <v>1</v>
      </c>
      <c r="T1196" cm="1">
        <f t="array" ref="T1196">_xlfn.SWITCH(UPPER(TRIM(Table2[[#This Row],[Status_Clean]])),"NEW",1,"CONTACTED",2,"QUALIFIED",3,"CONVERTED",4,"LOST",5,99)</f>
        <v>2</v>
      </c>
      <c r="U1196" t="str" cm="1">
        <f t="array" ref="U1196">_xlfn.LET(_xlpm.x,IFERROR(VALUE(Table2[[#This Row],[Response_Time_Hours]]),""),IF(_xlpm.x="","CHECK",_xlfn.IFS(_xlpm.x&lt;=1,"Immediate",_xlpm.x&lt;=6,"Fast",_xlpm.x&lt;=24,"Moderate",_xlpm.x&gt;24,"Delayed")))</f>
        <v>Moderate</v>
      </c>
      <c r="V1196">
        <f>FLOOR(tbl_CleanLeads[[#This Row],[Response_Time_Hours]],6)</f>
        <v>18</v>
      </c>
      <c r="W1196" t="str" cm="1">
        <f t="array" ref="W1196">IF(Table2[[#This Row],[Interaction_Count_Final]]="","N/A",_xlfn.IFS(Table2[[#This Row],[Interaction_Count_Final]]&lt;=2,"Low",Table2[[#This Row],[Interaction_Count_Final]]&lt;=5,"Medium",Table2[[#This Row],[Interaction_Count_Final]]&gt;=6,"High",TRUE,"CHECK"))</f>
        <v>High</v>
      </c>
      <c r="X1196" t="b">
        <f t="shared" si="18"/>
        <v>1</v>
      </c>
      <c r="Y1196" t="b">
        <f>tbl_CleanLeads[[#This Row],[Response_Time_Hours]]&gt;24</f>
        <v>0</v>
      </c>
      <c r="Z1196" s="13" t="b">
        <f>tbl_CleanLeads[[#This Row],[Response_Time_Hours]]&gt;72</f>
        <v>0</v>
      </c>
      <c r="AA1196" s="13" t="b">
        <f>tbl_CleanLeads[[#This Row],[Status_Clean]]="Converted"</f>
        <v>0</v>
      </c>
    </row>
    <row r="1197" spans="1:27">
      <c r="A1197" t="s">
        <v>70</v>
      </c>
      <c r="B1197" t="s">
        <v>3616</v>
      </c>
      <c r="C1197" t="s">
        <v>3617</v>
      </c>
      <c r="D1197" t="s">
        <v>7303</v>
      </c>
      <c r="E1197" t="s">
        <v>469</v>
      </c>
      <c r="F1197" t="s">
        <v>125</v>
      </c>
      <c r="G1197" s="1">
        <v>45547</v>
      </c>
      <c r="H1197" s="8">
        <f>MONTH(tbl_CleanLeads[[#This Row],[Lead_Date_Final]])</f>
        <v>9</v>
      </c>
      <c r="I1197" t="s">
        <v>7287</v>
      </c>
      <c r="J1197" t="s">
        <v>7271</v>
      </c>
      <c r="K1197" t="s">
        <v>7288</v>
      </c>
      <c r="L1197">
        <f>WEEKDAY(tbl_CleanLeads[[#This Row],[Lead_Date_Final]],2)</f>
        <v>4</v>
      </c>
      <c r="M1197" t="s">
        <v>7285</v>
      </c>
      <c r="N1197">
        <v>52.9</v>
      </c>
      <c r="O1197" s="7">
        <v>3639.78</v>
      </c>
      <c r="P1197">
        <v>49</v>
      </c>
      <c r="Q1197" t="s">
        <v>7266</v>
      </c>
      <c r="R1197">
        <f>IF(UPPER(TRIM(Table2[[#This Row],[Status_Clean]]))="CONVERTED",1,0)</f>
        <v>0</v>
      </c>
      <c r="S1197">
        <f>IF(ISNUMBER(MATCH(UPPER(TRIM(Table2[[#This Row],[Status_Clean]])),{"CONTACTED","QUALIFIED","CONVERTED"},0)),1,0)</f>
        <v>1</v>
      </c>
      <c r="T1197" cm="1">
        <f t="array" ref="T1197">_xlfn.SWITCH(UPPER(TRIM(Table2[[#This Row],[Status_Clean]])),"NEW",1,"CONTACTED",2,"QUALIFIED",3,"CONVERTED",4,"LOST",5,99)</f>
        <v>2</v>
      </c>
      <c r="U1197" t="str" cm="1">
        <f t="array" ref="U1197">_xlfn.LET(_xlpm.x,IFERROR(VALUE(Table2[[#This Row],[Response_Time_Hours]]),""),IF(_xlpm.x="","CHECK",_xlfn.IFS(_xlpm.x&lt;=1,"Immediate",_xlpm.x&lt;=6,"Fast",_xlpm.x&lt;=24,"Moderate",_xlpm.x&gt;24,"Delayed")))</f>
        <v>Delayed</v>
      </c>
      <c r="V1197">
        <f>FLOOR(tbl_CleanLeads[[#This Row],[Response_Time_Hours]],6)</f>
        <v>48</v>
      </c>
      <c r="W1197" t="str" cm="1">
        <f t="array" ref="W1197">IF(Table2[[#This Row],[Interaction_Count_Final]]="","N/A",_xlfn.IFS(Table2[[#This Row],[Interaction_Count_Final]]&lt;=2,"Low",Table2[[#This Row],[Interaction_Count_Final]]&lt;=5,"Medium",Table2[[#This Row],[Interaction_Count_Final]]&gt;=6,"High",TRUE,"CHECK"))</f>
        <v>High</v>
      </c>
      <c r="X1197" t="b">
        <f t="shared" si="18"/>
        <v>1</v>
      </c>
      <c r="Y1197" t="b">
        <f>tbl_CleanLeads[[#This Row],[Response_Time_Hours]]&gt;24</f>
        <v>1</v>
      </c>
      <c r="Z1197" s="13" t="b">
        <f>tbl_CleanLeads[[#This Row],[Response_Time_Hours]]&gt;72</f>
        <v>0</v>
      </c>
      <c r="AA1197" s="13" t="b">
        <f>tbl_CleanLeads[[#This Row],[Status_Clean]]="Converted"</f>
        <v>0</v>
      </c>
    </row>
    <row r="1198" spans="1:27">
      <c r="A1198" t="s">
        <v>70</v>
      </c>
      <c r="B1198" t="s">
        <v>3619</v>
      </c>
      <c r="C1198" t="s">
        <v>3620</v>
      </c>
      <c r="D1198" t="s">
        <v>7274</v>
      </c>
      <c r="E1198" t="s">
        <v>101</v>
      </c>
      <c r="F1198" t="s">
        <v>193</v>
      </c>
      <c r="G1198" s="1">
        <v>44947</v>
      </c>
      <c r="H1198" s="8">
        <f>MONTH(tbl_CleanLeads[[#This Row],[Lead_Date_Final]])</f>
        <v>1</v>
      </c>
      <c r="I1198" t="s">
        <v>7317</v>
      </c>
      <c r="J1198" t="s">
        <v>7263</v>
      </c>
      <c r="K1198" t="s">
        <v>7284</v>
      </c>
      <c r="L1198">
        <f>WEEKDAY(tbl_CleanLeads[[#This Row],[Lead_Date_Final]],2)</f>
        <v>6</v>
      </c>
      <c r="M1198" t="s">
        <v>7278</v>
      </c>
      <c r="N1198">
        <v>62.400000000000006</v>
      </c>
      <c r="O1198" s="7">
        <v>4793.28</v>
      </c>
      <c r="P1198">
        <v>27</v>
      </c>
      <c r="Q1198" t="s">
        <v>7273</v>
      </c>
      <c r="R1198">
        <f>IF(UPPER(TRIM(Table2[[#This Row],[Status_Clean]]))="CONVERTED",1,0)</f>
        <v>0</v>
      </c>
      <c r="S1198">
        <f>IF(ISNUMBER(MATCH(UPPER(TRIM(Table2[[#This Row],[Status_Clean]])),{"CONTACTED","QUALIFIED","CONVERTED"},0)),1,0)</f>
        <v>0</v>
      </c>
      <c r="T1198" cm="1">
        <f t="array" ref="T1198">_xlfn.SWITCH(UPPER(TRIM(Table2[[#This Row],[Status_Clean]])),"NEW",1,"CONTACTED",2,"QUALIFIED",3,"CONVERTED",4,"LOST",5,99)</f>
        <v>1</v>
      </c>
      <c r="U1198" t="str" cm="1">
        <f t="array" ref="U1198">_xlfn.LET(_xlpm.x,IFERROR(VALUE(Table2[[#This Row],[Response_Time_Hours]]),""),IF(_xlpm.x="","CHECK",_xlfn.IFS(_xlpm.x&lt;=1,"Immediate",_xlpm.x&lt;=6,"Fast",_xlpm.x&lt;=24,"Moderate",_xlpm.x&gt;24,"Delayed")))</f>
        <v>Delayed</v>
      </c>
      <c r="V1198">
        <f>FLOOR(tbl_CleanLeads[[#This Row],[Response_Time_Hours]],6)</f>
        <v>60</v>
      </c>
      <c r="W1198" t="str" cm="1">
        <f t="array" ref="W1198">IF(Table2[[#This Row],[Interaction_Count_Final]]="","N/A",_xlfn.IFS(Table2[[#This Row],[Interaction_Count_Final]]&lt;=2,"Low",Table2[[#This Row],[Interaction_Count_Final]]&lt;=5,"Medium",Table2[[#This Row],[Interaction_Count_Final]]&gt;=6,"High",TRUE,"CHECK"))</f>
        <v>High</v>
      </c>
      <c r="X1198" t="b">
        <f t="shared" si="18"/>
        <v>1</v>
      </c>
      <c r="Y1198" t="b">
        <f>tbl_CleanLeads[[#This Row],[Response_Time_Hours]]&gt;24</f>
        <v>1</v>
      </c>
      <c r="Z1198" s="13" t="b">
        <f>tbl_CleanLeads[[#This Row],[Response_Time_Hours]]&gt;72</f>
        <v>0</v>
      </c>
      <c r="AA1198" s="13" t="b">
        <f>tbl_CleanLeads[[#This Row],[Status_Clean]]="Converted"</f>
        <v>0</v>
      </c>
    </row>
    <row r="1199" spans="1:27">
      <c r="A1199" t="s">
        <v>102</v>
      </c>
      <c r="B1199" t="s">
        <v>3621</v>
      </c>
      <c r="C1199" t="s">
        <v>3622</v>
      </c>
      <c r="D1199" t="s">
        <v>7274</v>
      </c>
      <c r="E1199" t="s">
        <v>263</v>
      </c>
      <c r="F1199" t="s">
        <v>71</v>
      </c>
      <c r="G1199" s="1">
        <v>45361</v>
      </c>
      <c r="H1199" s="8">
        <f>MONTH(tbl_CleanLeads[[#This Row],[Lead_Date_Final]])</f>
        <v>3</v>
      </c>
      <c r="I1199" t="s">
        <v>7295</v>
      </c>
      <c r="J1199" t="s">
        <v>7271</v>
      </c>
      <c r="K1199" t="s">
        <v>7284</v>
      </c>
      <c r="L1199">
        <f>WEEKDAY(tbl_CleanLeads[[#This Row],[Lead_Date_Final]],2)</f>
        <v>7</v>
      </c>
      <c r="M1199" t="s">
        <v>7293</v>
      </c>
      <c r="N1199">
        <v>61</v>
      </c>
      <c r="O1199" s="7">
        <v>4615.12</v>
      </c>
      <c r="P1199">
        <v>19</v>
      </c>
      <c r="Q1199" t="s">
        <v>7273</v>
      </c>
      <c r="R1199">
        <f>IF(UPPER(TRIM(Table2[[#This Row],[Status_Clean]]))="CONVERTED",1,0)</f>
        <v>0</v>
      </c>
      <c r="S1199">
        <f>IF(ISNUMBER(MATCH(UPPER(TRIM(Table2[[#This Row],[Status_Clean]])),{"CONTACTED","QUALIFIED","CONVERTED"},0)),1,0)</f>
        <v>1</v>
      </c>
      <c r="T1199" cm="1">
        <f t="array" ref="T1199">_xlfn.SWITCH(UPPER(TRIM(Table2[[#This Row],[Status_Clean]])),"NEW",1,"CONTACTED",2,"QUALIFIED",3,"CONVERTED",4,"LOST",5,99)</f>
        <v>3</v>
      </c>
      <c r="U1199" t="str" cm="1">
        <f t="array" ref="U1199">_xlfn.LET(_xlpm.x,IFERROR(VALUE(Table2[[#This Row],[Response_Time_Hours]]),""),IF(_xlpm.x="","CHECK",_xlfn.IFS(_xlpm.x&lt;=1,"Immediate",_xlpm.x&lt;=6,"Fast",_xlpm.x&lt;=24,"Moderate",_xlpm.x&gt;24,"Delayed")))</f>
        <v>Delayed</v>
      </c>
      <c r="V1199">
        <f>FLOOR(tbl_CleanLeads[[#This Row],[Response_Time_Hours]],6)</f>
        <v>60</v>
      </c>
      <c r="W1199" t="str" cm="1">
        <f t="array" ref="W1199">IF(Table2[[#This Row],[Interaction_Count_Final]]="","N/A",_xlfn.IFS(Table2[[#This Row],[Interaction_Count_Final]]&lt;=2,"Low",Table2[[#This Row],[Interaction_Count_Final]]&lt;=5,"Medium",Table2[[#This Row],[Interaction_Count_Final]]&gt;=6,"High",TRUE,"CHECK"))</f>
        <v>High</v>
      </c>
      <c r="X1199" t="b">
        <f t="shared" si="18"/>
        <v>1</v>
      </c>
      <c r="Y1199" t="b">
        <f>tbl_CleanLeads[[#This Row],[Response_Time_Hours]]&gt;24</f>
        <v>1</v>
      </c>
      <c r="Z1199" s="13" t="b">
        <f>tbl_CleanLeads[[#This Row],[Response_Time_Hours]]&gt;72</f>
        <v>0</v>
      </c>
      <c r="AA1199" s="13" t="b">
        <f>tbl_CleanLeads[[#This Row],[Status_Clean]]="Converted"</f>
        <v>0</v>
      </c>
    </row>
    <row r="1200" spans="1:27">
      <c r="A1200" t="s">
        <v>90</v>
      </c>
      <c r="B1200" t="s">
        <v>3623</v>
      </c>
      <c r="C1200" t="s">
        <v>3624</v>
      </c>
      <c r="D1200" t="s">
        <v>7280</v>
      </c>
      <c r="E1200" t="s">
        <v>101</v>
      </c>
      <c r="F1200" t="s">
        <v>125</v>
      </c>
      <c r="G1200" s="1">
        <v>44936</v>
      </c>
      <c r="H1200" s="8">
        <f>MONTH(tbl_CleanLeads[[#This Row],[Lead_Date_Final]])</f>
        <v>1</v>
      </c>
      <c r="I1200" t="s">
        <v>7317</v>
      </c>
      <c r="J1200" t="s">
        <v>7263</v>
      </c>
      <c r="K1200" t="s">
        <v>7284</v>
      </c>
      <c r="L1200">
        <f>WEEKDAY(tbl_CleanLeads[[#This Row],[Lead_Date_Final]],2)</f>
        <v>2</v>
      </c>
      <c r="M1200" t="s">
        <v>7265</v>
      </c>
      <c r="N1200">
        <v>22.9</v>
      </c>
      <c r="O1200" s="7">
        <v>1822.82</v>
      </c>
      <c r="P1200">
        <v>21</v>
      </c>
      <c r="Q1200" t="s">
        <v>7289</v>
      </c>
      <c r="R1200">
        <f>IF(UPPER(TRIM(Table2[[#This Row],[Status_Clean]]))="CONVERTED",1,0)</f>
        <v>0</v>
      </c>
      <c r="S1200">
        <f>IF(ISNUMBER(MATCH(UPPER(TRIM(Table2[[#This Row],[Status_Clean]])),{"CONTACTED","QUALIFIED","CONVERTED"},0)),1,0)</f>
        <v>1</v>
      </c>
      <c r="T1200" cm="1">
        <f t="array" ref="T1200">_xlfn.SWITCH(UPPER(TRIM(Table2[[#This Row],[Status_Clean]])),"NEW",1,"CONTACTED",2,"QUALIFIED",3,"CONVERTED",4,"LOST",5,99)</f>
        <v>2</v>
      </c>
      <c r="U1200" t="str" cm="1">
        <f t="array" ref="U1200">_xlfn.LET(_xlpm.x,IFERROR(VALUE(Table2[[#This Row],[Response_Time_Hours]]),""),IF(_xlpm.x="","CHECK",_xlfn.IFS(_xlpm.x&lt;=1,"Immediate",_xlpm.x&lt;=6,"Fast",_xlpm.x&lt;=24,"Moderate",_xlpm.x&gt;24,"Delayed")))</f>
        <v>Moderate</v>
      </c>
      <c r="V1200">
        <f>FLOOR(tbl_CleanLeads[[#This Row],[Response_Time_Hours]],6)</f>
        <v>18</v>
      </c>
      <c r="W1200" t="str" cm="1">
        <f t="array" ref="W1200">IF(Table2[[#This Row],[Interaction_Count_Final]]="","N/A",_xlfn.IFS(Table2[[#This Row],[Interaction_Count_Final]]&lt;=2,"Low",Table2[[#This Row],[Interaction_Count_Final]]&lt;=5,"Medium",Table2[[#This Row],[Interaction_Count_Final]]&gt;=6,"High",TRUE,"CHECK"))</f>
        <v>High</v>
      </c>
      <c r="X1200" t="b">
        <f t="shared" si="18"/>
        <v>1</v>
      </c>
      <c r="Y1200" t="b">
        <f>tbl_CleanLeads[[#This Row],[Response_Time_Hours]]&gt;24</f>
        <v>0</v>
      </c>
      <c r="Z1200" s="13" t="b">
        <f>tbl_CleanLeads[[#This Row],[Response_Time_Hours]]&gt;72</f>
        <v>0</v>
      </c>
      <c r="AA1200" s="13" t="b">
        <f>tbl_CleanLeads[[#This Row],[Status_Clean]]="Converted"</f>
        <v>0</v>
      </c>
    </row>
    <row r="1201" spans="1:27">
      <c r="A1201" t="s">
        <v>90</v>
      </c>
      <c r="B1201" t="s">
        <v>3626</v>
      </c>
      <c r="C1201" t="s">
        <v>3627</v>
      </c>
      <c r="D1201" t="s">
        <v>7258</v>
      </c>
      <c r="E1201" t="s">
        <v>1356</v>
      </c>
      <c r="F1201" t="s">
        <v>71</v>
      </c>
      <c r="G1201" s="1">
        <v>45009</v>
      </c>
      <c r="H1201" s="8">
        <f>MONTH(tbl_CleanLeads[[#This Row],[Lead_Date_Final]])</f>
        <v>3</v>
      </c>
      <c r="I1201" t="s">
        <v>7295</v>
      </c>
      <c r="J1201" t="s">
        <v>7263</v>
      </c>
      <c r="K1201" t="s">
        <v>7284</v>
      </c>
      <c r="L1201">
        <f>WEEKDAY(tbl_CleanLeads[[#This Row],[Lead_Date_Final]],2)</f>
        <v>5</v>
      </c>
      <c r="M1201" t="s">
        <v>7312</v>
      </c>
      <c r="N1201">
        <v>69.599999999999994</v>
      </c>
      <c r="O1201" s="7">
        <v>3583.83</v>
      </c>
      <c r="P1201">
        <v>41</v>
      </c>
      <c r="Q1201" t="s">
        <v>7266</v>
      </c>
      <c r="R1201">
        <f>IF(UPPER(TRIM(Table2[[#This Row],[Status_Clean]]))="CONVERTED",1,0)</f>
        <v>0</v>
      </c>
      <c r="S1201">
        <f>IF(ISNUMBER(MATCH(UPPER(TRIM(Table2[[#This Row],[Status_Clean]])),{"CONTACTED","QUALIFIED","CONVERTED"},0)),1,0)</f>
        <v>1</v>
      </c>
      <c r="T1201" cm="1">
        <f t="array" ref="T1201">_xlfn.SWITCH(UPPER(TRIM(Table2[[#This Row],[Status_Clean]])),"NEW",1,"CONTACTED",2,"QUALIFIED",3,"CONVERTED",4,"LOST",5,99)</f>
        <v>3</v>
      </c>
      <c r="U1201" t="str" cm="1">
        <f t="array" ref="U1201">_xlfn.LET(_xlpm.x,IFERROR(VALUE(Table2[[#This Row],[Response_Time_Hours]]),""),IF(_xlpm.x="","CHECK",_xlfn.IFS(_xlpm.x&lt;=1,"Immediate",_xlpm.x&lt;=6,"Fast",_xlpm.x&lt;=24,"Moderate",_xlpm.x&gt;24,"Delayed")))</f>
        <v>Delayed</v>
      </c>
      <c r="V1201">
        <f>FLOOR(tbl_CleanLeads[[#This Row],[Response_Time_Hours]],6)</f>
        <v>66</v>
      </c>
      <c r="W1201" t="str" cm="1">
        <f t="array" ref="W1201">IF(Table2[[#This Row],[Interaction_Count_Final]]="","N/A",_xlfn.IFS(Table2[[#This Row],[Interaction_Count_Final]]&lt;=2,"Low",Table2[[#This Row],[Interaction_Count_Final]]&lt;=5,"Medium",Table2[[#This Row],[Interaction_Count_Final]]&gt;=6,"High",TRUE,"CHECK"))</f>
        <v>High</v>
      </c>
      <c r="X1201" t="b">
        <f t="shared" si="18"/>
        <v>1</v>
      </c>
      <c r="Y1201" t="b">
        <f>tbl_CleanLeads[[#This Row],[Response_Time_Hours]]&gt;24</f>
        <v>1</v>
      </c>
      <c r="Z1201" s="13" t="b">
        <f>tbl_CleanLeads[[#This Row],[Response_Time_Hours]]&gt;72</f>
        <v>0</v>
      </c>
      <c r="AA1201" s="13" t="b">
        <f>tbl_CleanLeads[[#This Row],[Status_Clean]]="Converted"</f>
        <v>0</v>
      </c>
    </row>
    <row r="1202" spans="1:27">
      <c r="A1202" t="s">
        <v>70</v>
      </c>
      <c r="B1202" t="s">
        <v>3628</v>
      </c>
      <c r="C1202" t="s">
        <v>8231</v>
      </c>
      <c r="D1202" t="s">
        <v>7274</v>
      </c>
      <c r="E1202" t="s">
        <v>123</v>
      </c>
      <c r="F1202" t="s">
        <v>71</v>
      </c>
      <c r="G1202" s="1">
        <v>45200</v>
      </c>
      <c r="H1202" s="8">
        <f>MONTH(tbl_CleanLeads[[#This Row],[Lead_Date_Final]])</f>
        <v>10</v>
      </c>
      <c r="I1202" t="s">
        <v>7270</v>
      </c>
      <c r="J1202" t="s">
        <v>7263</v>
      </c>
      <c r="K1202" t="s">
        <v>7264</v>
      </c>
      <c r="L1202">
        <f>WEEKDAY(tbl_CleanLeads[[#This Row],[Lead_Date_Final]],2)</f>
        <v>7</v>
      </c>
      <c r="M1202" t="s">
        <v>7293</v>
      </c>
      <c r="N1202">
        <v>9.6999999999999993</v>
      </c>
      <c r="O1202" s="7">
        <v>4444.96</v>
      </c>
      <c r="P1202">
        <v>8</v>
      </c>
      <c r="Q1202" t="s">
        <v>7273</v>
      </c>
      <c r="R1202">
        <f>IF(UPPER(TRIM(Table2[[#This Row],[Status_Clean]]))="CONVERTED",1,0)</f>
        <v>0</v>
      </c>
      <c r="S1202">
        <f>IF(ISNUMBER(MATCH(UPPER(TRIM(Table2[[#This Row],[Status_Clean]])),{"CONTACTED","QUALIFIED","CONVERTED"},0)),1,0)</f>
        <v>1</v>
      </c>
      <c r="T1202" cm="1">
        <f t="array" ref="T1202">_xlfn.SWITCH(UPPER(TRIM(Table2[[#This Row],[Status_Clean]])),"NEW",1,"CONTACTED",2,"QUALIFIED",3,"CONVERTED",4,"LOST",5,99)</f>
        <v>3</v>
      </c>
      <c r="U1202" t="str" cm="1">
        <f t="array" ref="U1202">_xlfn.LET(_xlpm.x,IFERROR(VALUE(Table2[[#This Row],[Response_Time_Hours]]),""),IF(_xlpm.x="","CHECK",_xlfn.IFS(_xlpm.x&lt;=1,"Immediate",_xlpm.x&lt;=6,"Fast",_xlpm.x&lt;=24,"Moderate",_xlpm.x&gt;24,"Delayed")))</f>
        <v>Moderate</v>
      </c>
      <c r="V1202">
        <f>FLOOR(tbl_CleanLeads[[#This Row],[Response_Time_Hours]],6)</f>
        <v>6</v>
      </c>
      <c r="W1202" t="str" cm="1">
        <f t="array" ref="W1202">IF(Table2[[#This Row],[Interaction_Count_Final]]="","N/A",_xlfn.IFS(Table2[[#This Row],[Interaction_Count_Final]]&lt;=2,"Low",Table2[[#This Row],[Interaction_Count_Final]]&lt;=5,"Medium",Table2[[#This Row],[Interaction_Count_Final]]&gt;=6,"High",TRUE,"CHECK"))</f>
        <v>High</v>
      </c>
      <c r="X1202" t="b">
        <f t="shared" si="18"/>
        <v>1</v>
      </c>
      <c r="Y1202" t="b">
        <f>tbl_CleanLeads[[#This Row],[Response_Time_Hours]]&gt;24</f>
        <v>0</v>
      </c>
      <c r="Z1202" s="13" t="b">
        <f>tbl_CleanLeads[[#This Row],[Response_Time_Hours]]&gt;72</f>
        <v>0</v>
      </c>
      <c r="AA1202" s="13" t="b">
        <f>tbl_CleanLeads[[#This Row],[Status_Clean]]="Converted"</f>
        <v>0</v>
      </c>
    </row>
    <row r="1203" spans="1:27">
      <c r="A1203" t="s">
        <v>102</v>
      </c>
      <c r="B1203" t="s">
        <v>3631</v>
      </c>
      <c r="C1203" t="s">
        <v>3632</v>
      </c>
      <c r="D1203" t="s">
        <v>7258</v>
      </c>
      <c r="E1203" t="s">
        <v>106</v>
      </c>
      <c r="F1203" t="s">
        <v>125</v>
      </c>
      <c r="G1203" s="1">
        <v>45071</v>
      </c>
      <c r="H1203" s="8">
        <f>MONTH(tbl_CleanLeads[[#This Row],[Lead_Date_Final]])</f>
        <v>5</v>
      </c>
      <c r="I1203" t="s">
        <v>7314</v>
      </c>
      <c r="J1203" t="s">
        <v>7263</v>
      </c>
      <c r="K1203" t="s">
        <v>7277</v>
      </c>
      <c r="L1203">
        <f>WEEKDAY(tbl_CleanLeads[[#This Row],[Lead_Date_Final]],2)</f>
        <v>4</v>
      </c>
      <c r="M1203" t="s">
        <v>7285</v>
      </c>
      <c r="N1203">
        <v>35</v>
      </c>
      <c r="O1203" s="7">
        <v>3979.67</v>
      </c>
      <c r="P1203">
        <v>23</v>
      </c>
      <c r="Q1203" t="s">
        <v>7273</v>
      </c>
      <c r="R1203">
        <f>IF(UPPER(TRIM(Table2[[#This Row],[Status_Clean]]))="CONVERTED",1,0)</f>
        <v>0</v>
      </c>
      <c r="S1203">
        <f>IF(ISNUMBER(MATCH(UPPER(TRIM(Table2[[#This Row],[Status_Clean]])),{"CONTACTED","QUALIFIED","CONVERTED"},0)),1,0)</f>
        <v>1</v>
      </c>
      <c r="T1203" cm="1">
        <f t="array" ref="T1203">_xlfn.SWITCH(UPPER(TRIM(Table2[[#This Row],[Status_Clean]])),"NEW",1,"CONTACTED",2,"QUALIFIED",3,"CONVERTED",4,"LOST",5,99)</f>
        <v>2</v>
      </c>
      <c r="U1203" t="str" cm="1">
        <f t="array" ref="U1203">_xlfn.LET(_xlpm.x,IFERROR(VALUE(Table2[[#This Row],[Response_Time_Hours]]),""),IF(_xlpm.x="","CHECK",_xlfn.IFS(_xlpm.x&lt;=1,"Immediate",_xlpm.x&lt;=6,"Fast",_xlpm.x&lt;=24,"Moderate",_xlpm.x&gt;24,"Delayed")))</f>
        <v>Delayed</v>
      </c>
      <c r="V1203">
        <f>FLOOR(tbl_CleanLeads[[#This Row],[Response_Time_Hours]],6)</f>
        <v>30</v>
      </c>
      <c r="W1203" t="str" cm="1">
        <f t="array" ref="W1203">IF(Table2[[#This Row],[Interaction_Count_Final]]="","N/A",_xlfn.IFS(Table2[[#This Row],[Interaction_Count_Final]]&lt;=2,"Low",Table2[[#This Row],[Interaction_Count_Final]]&lt;=5,"Medium",Table2[[#This Row],[Interaction_Count_Final]]&gt;=6,"High",TRUE,"CHECK"))</f>
        <v>High</v>
      </c>
      <c r="X1203" t="b">
        <f t="shared" si="18"/>
        <v>1</v>
      </c>
      <c r="Y1203" t="b">
        <f>tbl_CleanLeads[[#This Row],[Response_Time_Hours]]&gt;24</f>
        <v>1</v>
      </c>
      <c r="Z1203" s="13" t="b">
        <f>tbl_CleanLeads[[#This Row],[Response_Time_Hours]]&gt;72</f>
        <v>0</v>
      </c>
      <c r="AA1203" s="13" t="b">
        <f>tbl_CleanLeads[[#This Row],[Status_Clean]]="Converted"</f>
        <v>0</v>
      </c>
    </row>
    <row r="1204" spans="1:27">
      <c r="A1204" t="s">
        <v>102</v>
      </c>
      <c r="B1204" t="s">
        <v>3633</v>
      </c>
      <c r="C1204" t="s">
        <v>3634</v>
      </c>
      <c r="D1204" t="s">
        <v>7280</v>
      </c>
      <c r="E1204" t="s">
        <v>311</v>
      </c>
      <c r="F1204" t="s">
        <v>250</v>
      </c>
      <c r="G1204" s="1">
        <v>45045</v>
      </c>
      <c r="H1204" s="8">
        <f>MONTH(tbl_CleanLeads[[#This Row],[Lead_Date_Final]])</f>
        <v>4</v>
      </c>
      <c r="I1204" t="s">
        <v>7297</v>
      </c>
      <c r="J1204" t="s">
        <v>7263</v>
      </c>
      <c r="K1204" t="s">
        <v>7277</v>
      </c>
      <c r="L1204">
        <f>WEEKDAY(tbl_CleanLeads[[#This Row],[Lead_Date_Final]],2)</f>
        <v>6</v>
      </c>
      <c r="M1204" t="s">
        <v>7278</v>
      </c>
      <c r="N1204">
        <v>21.4</v>
      </c>
      <c r="O1204" s="7">
        <v>3051.84</v>
      </c>
      <c r="P1204">
        <v>47</v>
      </c>
      <c r="Q1204" t="s">
        <v>7266</v>
      </c>
      <c r="R1204">
        <f>IF(UPPER(TRIM(Table2[[#This Row],[Status_Clean]]))="CONVERTED",1,0)</f>
        <v>1</v>
      </c>
      <c r="S1204">
        <f>IF(ISNUMBER(MATCH(UPPER(TRIM(Table2[[#This Row],[Status_Clean]])),{"CONTACTED","QUALIFIED","CONVERTED"},0)),1,0)</f>
        <v>1</v>
      </c>
      <c r="T1204" cm="1">
        <f t="array" ref="T1204">_xlfn.SWITCH(UPPER(TRIM(Table2[[#This Row],[Status_Clean]])),"NEW",1,"CONTACTED",2,"QUALIFIED",3,"CONVERTED",4,"LOST",5,99)</f>
        <v>4</v>
      </c>
      <c r="U1204" t="str" cm="1">
        <f t="array" ref="U1204">_xlfn.LET(_xlpm.x,IFERROR(VALUE(Table2[[#This Row],[Response_Time_Hours]]),""),IF(_xlpm.x="","CHECK",_xlfn.IFS(_xlpm.x&lt;=1,"Immediate",_xlpm.x&lt;=6,"Fast",_xlpm.x&lt;=24,"Moderate",_xlpm.x&gt;24,"Delayed")))</f>
        <v>Moderate</v>
      </c>
      <c r="V1204">
        <f>FLOOR(tbl_CleanLeads[[#This Row],[Response_Time_Hours]],6)</f>
        <v>18</v>
      </c>
      <c r="W1204" t="str" cm="1">
        <f t="array" ref="W1204">IF(Table2[[#This Row],[Interaction_Count_Final]]="","N/A",_xlfn.IFS(Table2[[#This Row],[Interaction_Count_Final]]&lt;=2,"Low",Table2[[#This Row],[Interaction_Count_Final]]&lt;=5,"Medium",Table2[[#This Row],[Interaction_Count_Final]]&gt;=6,"High",TRUE,"CHECK"))</f>
        <v>High</v>
      </c>
      <c r="X1204" t="b">
        <f t="shared" si="18"/>
        <v>1</v>
      </c>
      <c r="Y1204" t="b">
        <f>tbl_CleanLeads[[#This Row],[Response_Time_Hours]]&gt;24</f>
        <v>0</v>
      </c>
      <c r="Z1204" s="13" t="b">
        <f>tbl_CleanLeads[[#This Row],[Response_Time_Hours]]&gt;72</f>
        <v>0</v>
      </c>
      <c r="AA1204" s="13" t="b">
        <f>tbl_CleanLeads[[#This Row],[Status_Clean]]="Converted"</f>
        <v>1</v>
      </c>
    </row>
    <row r="1205" spans="1:27">
      <c r="A1205" t="s">
        <v>102</v>
      </c>
      <c r="B1205" t="s">
        <v>3637</v>
      </c>
      <c r="C1205" t="s">
        <v>3638</v>
      </c>
      <c r="D1205" t="s">
        <v>7303</v>
      </c>
      <c r="E1205" t="s">
        <v>792</v>
      </c>
      <c r="F1205" t="s">
        <v>250</v>
      </c>
      <c r="G1205" s="1">
        <v>44955</v>
      </c>
      <c r="H1205" s="8">
        <f>MONTH(tbl_CleanLeads[[#This Row],[Lead_Date_Final]])</f>
        <v>1</v>
      </c>
      <c r="I1205" t="s">
        <v>7317</v>
      </c>
      <c r="J1205" t="s">
        <v>7263</v>
      </c>
      <c r="K1205" t="s">
        <v>7284</v>
      </c>
      <c r="L1205">
        <f>WEEKDAY(tbl_CleanLeads[[#This Row],[Lead_Date_Final]],2)</f>
        <v>7</v>
      </c>
      <c r="M1205" t="s">
        <v>7293</v>
      </c>
      <c r="N1205">
        <v>68.5</v>
      </c>
      <c r="O1205" s="7">
        <v>2949.87</v>
      </c>
      <c r="P1205">
        <v>33</v>
      </c>
      <c r="Q1205" t="s">
        <v>7266</v>
      </c>
      <c r="R1205">
        <f>IF(UPPER(TRIM(Table2[[#This Row],[Status_Clean]]))="CONVERTED",1,0)</f>
        <v>1</v>
      </c>
      <c r="S1205">
        <f>IF(ISNUMBER(MATCH(UPPER(TRIM(Table2[[#This Row],[Status_Clean]])),{"CONTACTED","QUALIFIED","CONVERTED"},0)),1,0)</f>
        <v>1</v>
      </c>
      <c r="T1205" cm="1">
        <f t="array" ref="T1205">_xlfn.SWITCH(UPPER(TRIM(Table2[[#This Row],[Status_Clean]])),"NEW",1,"CONTACTED",2,"QUALIFIED",3,"CONVERTED",4,"LOST",5,99)</f>
        <v>4</v>
      </c>
      <c r="U1205" t="str" cm="1">
        <f t="array" ref="U1205">_xlfn.LET(_xlpm.x,IFERROR(VALUE(Table2[[#This Row],[Response_Time_Hours]]),""),IF(_xlpm.x="","CHECK",_xlfn.IFS(_xlpm.x&lt;=1,"Immediate",_xlpm.x&lt;=6,"Fast",_xlpm.x&lt;=24,"Moderate",_xlpm.x&gt;24,"Delayed")))</f>
        <v>Delayed</v>
      </c>
      <c r="V1205">
        <f>FLOOR(tbl_CleanLeads[[#This Row],[Response_Time_Hours]],6)</f>
        <v>66</v>
      </c>
      <c r="W1205" t="str" cm="1">
        <f t="array" ref="W1205">IF(Table2[[#This Row],[Interaction_Count_Final]]="","N/A",_xlfn.IFS(Table2[[#This Row],[Interaction_Count_Final]]&lt;=2,"Low",Table2[[#This Row],[Interaction_Count_Final]]&lt;=5,"Medium",Table2[[#This Row],[Interaction_Count_Final]]&gt;=6,"High",TRUE,"CHECK"))</f>
        <v>High</v>
      </c>
      <c r="X1205" t="b">
        <f t="shared" si="18"/>
        <v>1</v>
      </c>
      <c r="Y1205" t="b">
        <f>tbl_CleanLeads[[#This Row],[Response_Time_Hours]]&gt;24</f>
        <v>1</v>
      </c>
      <c r="Z1205" s="13" t="b">
        <f>tbl_CleanLeads[[#This Row],[Response_Time_Hours]]&gt;72</f>
        <v>0</v>
      </c>
      <c r="AA1205" s="13" t="b">
        <f>tbl_CleanLeads[[#This Row],[Status_Clean]]="Converted"</f>
        <v>1</v>
      </c>
    </row>
    <row r="1206" spans="1:27">
      <c r="A1206" t="s">
        <v>70</v>
      </c>
      <c r="B1206" t="s">
        <v>3640</v>
      </c>
      <c r="C1206" t="s">
        <v>3641</v>
      </c>
      <c r="D1206" t="s">
        <v>7303</v>
      </c>
      <c r="E1206" t="s">
        <v>792</v>
      </c>
      <c r="F1206" t="s">
        <v>173</v>
      </c>
      <c r="G1206" s="1">
        <v>45201</v>
      </c>
      <c r="H1206" s="8">
        <f>MONTH(tbl_CleanLeads[[#This Row],[Lead_Date_Final]])</f>
        <v>10</v>
      </c>
      <c r="I1206" t="s">
        <v>7270</v>
      </c>
      <c r="J1206" t="s">
        <v>7263</v>
      </c>
      <c r="K1206" t="s">
        <v>7264</v>
      </c>
      <c r="L1206">
        <f>WEEKDAY(tbl_CleanLeads[[#This Row],[Lead_Date_Final]],2)</f>
        <v>1</v>
      </c>
      <c r="M1206" t="s">
        <v>7298</v>
      </c>
      <c r="N1206">
        <v>24.2</v>
      </c>
      <c r="O1206" s="7">
        <v>4191.71</v>
      </c>
      <c r="P1206">
        <v>46</v>
      </c>
      <c r="Q1206" t="s">
        <v>7273</v>
      </c>
      <c r="R1206">
        <f>IF(UPPER(TRIM(Table2[[#This Row],[Status_Clean]]))="CONVERTED",1,0)</f>
        <v>0</v>
      </c>
      <c r="S1206">
        <f>IF(ISNUMBER(MATCH(UPPER(TRIM(Table2[[#This Row],[Status_Clean]])),{"CONTACTED","QUALIFIED","CONVERTED"},0)),1,0)</f>
        <v>0</v>
      </c>
      <c r="T1206" cm="1">
        <f t="array" ref="T1206">_xlfn.SWITCH(UPPER(TRIM(Table2[[#This Row],[Status_Clean]])),"NEW",1,"CONTACTED",2,"QUALIFIED",3,"CONVERTED",4,"LOST",5,99)</f>
        <v>5</v>
      </c>
      <c r="U1206" t="str" cm="1">
        <f t="array" ref="U1206">_xlfn.LET(_xlpm.x,IFERROR(VALUE(Table2[[#This Row],[Response_Time_Hours]]),""),IF(_xlpm.x="","CHECK",_xlfn.IFS(_xlpm.x&lt;=1,"Immediate",_xlpm.x&lt;=6,"Fast",_xlpm.x&lt;=24,"Moderate",_xlpm.x&gt;24,"Delayed")))</f>
        <v>Delayed</v>
      </c>
      <c r="V1206">
        <f>FLOOR(tbl_CleanLeads[[#This Row],[Response_Time_Hours]],6)</f>
        <v>24</v>
      </c>
      <c r="W1206" t="str" cm="1">
        <f t="array" ref="W1206">IF(Table2[[#This Row],[Interaction_Count_Final]]="","N/A",_xlfn.IFS(Table2[[#This Row],[Interaction_Count_Final]]&lt;=2,"Low",Table2[[#This Row],[Interaction_Count_Final]]&lt;=5,"Medium",Table2[[#This Row],[Interaction_Count_Final]]&gt;=6,"High",TRUE,"CHECK"))</f>
        <v>High</v>
      </c>
      <c r="X1206" t="b">
        <f t="shared" si="18"/>
        <v>1</v>
      </c>
      <c r="Y1206" t="b">
        <f>tbl_CleanLeads[[#This Row],[Response_Time_Hours]]&gt;24</f>
        <v>1</v>
      </c>
      <c r="Z1206" s="13" t="b">
        <f>tbl_CleanLeads[[#This Row],[Response_Time_Hours]]&gt;72</f>
        <v>0</v>
      </c>
      <c r="AA1206" s="13" t="b">
        <f>tbl_CleanLeads[[#This Row],[Status_Clean]]="Converted"</f>
        <v>0</v>
      </c>
    </row>
    <row r="1207" spans="1:27">
      <c r="A1207" t="s">
        <v>70</v>
      </c>
      <c r="B1207" t="s">
        <v>3643</v>
      </c>
      <c r="C1207" t="s">
        <v>3644</v>
      </c>
      <c r="D1207" t="s">
        <v>7274</v>
      </c>
      <c r="E1207" t="s">
        <v>222</v>
      </c>
      <c r="F1207" t="s">
        <v>71</v>
      </c>
      <c r="G1207" s="1">
        <v>45273</v>
      </c>
      <c r="H1207" s="8">
        <f>MONTH(tbl_CleanLeads[[#This Row],[Lead_Date_Final]])</f>
        <v>12</v>
      </c>
      <c r="I1207" t="s">
        <v>7262</v>
      </c>
      <c r="J1207" t="s">
        <v>7263</v>
      </c>
      <c r="K1207" t="s">
        <v>7264</v>
      </c>
      <c r="L1207">
        <f>WEEKDAY(tbl_CleanLeads[[#This Row],[Lead_Date_Final]],2)</f>
        <v>3</v>
      </c>
      <c r="M1207" t="s">
        <v>7272</v>
      </c>
      <c r="N1207">
        <v>9.6000000000000014</v>
      </c>
      <c r="O1207" s="7">
        <v>2665.38</v>
      </c>
      <c r="P1207">
        <v>2</v>
      </c>
      <c r="Q1207" t="s">
        <v>7266</v>
      </c>
      <c r="R1207">
        <f>IF(UPPER(TRIM(Table2[[#This Row],[Status_Clean]]))="CONVERTED",1,0)</f>
        <v>0</v>
      </c>
      <c r="S1207">
        <f>IF(ISNUMBER(MATCH(UPPER(TRIM(Table2[[#This Row],[Status_Clean]])),{"CONTACTED","QUALIFIED","CONVERTED"},0)),1,0)</f>
        <v>1</v>
      </c>
      <c r="T1207" cm="1">
        <f t="array" ref="T1207">_xlfn.SWITCH(UPPER(TRIM(Table2[[#This Row],[Status_Clean]])),"NEW",1,"CONTACTED",2,"QUALIFIED",3,"CONVERTED",4,"LOST",5,99)</f>
        <v>3</v>
      </c>
      <c r="U1207" t="str" cm="1">
        <f t="array" ref="U1207">_xlfn.LET(_xlpm.x,IFERROR(VALUE(Table2[[#This Row],[Response_Time_Hours]]),""),IF(_xlpm.x="","CHECK",_xlfn.IFS(_xlpm.x&lt;=1,"Immediate",_xlpm.x&lt;=6,"Fast",_xlpm.x&lt;=24,"Moderate",_xlpm.x&gt;24,"Delayed")))</f>
        <v>Moderate</v>
      </c>
      <c r="V1207">
        <f>FLOOR(tbl_CleanLeads[[#This Row],[Response_Time_Hours]],6)</f>
        <v>6</v>
      </c>
      <c r="W1207" t="str" cm="1">
        <f t="array" ref="W1207">IF(Table2[[#This Row],[Interaction_Count_Final]]="","N/A",_xlfn.IFS(Table2[[#This Row],[Interaction_Count_Final]]&lt;=2,"Low",Table2[[#This Row],[Interaction_Count_Final]]&lt;=5,"Medium",Table2[[#This Row],[Interaction_Count_Final]]&gt;=6,"High",TRUE,"CHECK"))</f>
        <v>Low</v>
      </c>
      <c r="X1207" t="b">
        <f t="shared" si="18"/>
        <v>1</v>
      </c>
      <c r="Y1207" t="b">
        <f>tbl_CleanLeads[[#This Row],[Response_Time_Hours]]&gt;24</f>
        <v>0</v>
      </c>
      <c r="Z1207" s="13" t="b">
        <f>tbl_CleanLeads[[#This Row],[Response_Time_Hours]]&gt;72</f>
        <v>0</v>
      </c>
      <c r="AA1207" s="13" t="b">
        <f>tbl_CleanLeads[[#This Row],[Status_Clean]]="Converted"</f>
        <v>0</v>
      </c>
    </row>
    <row r="1208" spans="1:27">
      <c r="A1208" t="s">
        <v>63</v>
      </c>
      <c r="B1208" t="s">
        <v>3646</v>
      </c>
      <c r="C1208" t="s">
        <v>3647</v>
      </c>
      <c r="D1208" t="s">
        <v>7268</v>
      </c>
      <c r="E1208" t="s">
        <v>311</v>
      </c>
      <c r="F1208" t="s">
        <v>193</v>
      </c>
      <c r="G1208" s="1">
        <v>44979</v>
      </c>
      <c r="H1208" s="8">
        <f>MONTH(tbl_CleanLeads[[#This Row],[Lead_Date_Final]])</f>
        <v>2</v>
      </c>
      <c r="I1208" t="s">
        <v>7283</v>
      </c>
      <c r="J1208" t="s">
        <v>7263</v>
      </c>
      <c r="K1208" t="s">
        <v>7284</v>
      </c>
      <c r="L1208">
        <f>WEEKDAY(tbl_CleanLeads[[#This Row],[Lead_Date_Final]],2)</f>
        <v>3</v>
      </c>
      <c r="M1208" t="s">
        <v>7272</v>
      </c>
      <c r="N1208">
        <v>46.5</v>
      </c>
      <c r="O1208" s="7">
        <v>3929.99</v>
      </c>
      <c r="P1208">
        <v>15</v>
      </c>
      <c r="Q1208" t="s">
        <v>7266</v>
      </c>
      <c r="R1208">
        <f>IF(UPPER(TRIM(Table2[[#This Row],[Status_Clean]]))="CONVERTED",1,0)</f>
        <v>0</v>
      </c>
      <c r="S1208">
        <f>IF(ISNUMBER(MATCH(UPPER(TRIM(Table2[[#This Row],[Status_Clean]])),{"CONTACTED","QUALIFIED","CONVERTED"},0)),1,0)</f>
        <v>0</v>
      </c>
      <c r="T1208" cm="1">
        <f t="array" ref="T1208">_xlfn.SWITCH(UPPER(TRIM(Table2[[#This Row],[Status_Clean]])),"NEW",1,"CONTACTED",2,"QUALIFIED",3,"CONVERTED",4,"LOST",5,99)</f>
        <v>1</v>
      </c>
      <c r="U1208" t="str" cm="1">
        <f t="array" ref="U1208">_xlfn.LET(_xlpm.x,IFERROR(VALUE(Table2[[#This Row],[Response_Time_Hours]]),""),IF(_xlpm.x="","CHECK",_xlfn.IFS(_xlpm.x&lt;=1,"Immediate",_xlpm.x&lt;=6,"Fast",_xlpm.x&lt;=24,"Moderate",_xlpm.x&gt;24,"Delayed")))</f>
        <v>Delayed</v>
      </c>
      <c r="V1208">
        <f>FLOOR(tbl_CleanLeads[[#This Row],[Response_Time_Hours]],6)</f>
        <v>42</v>
      </c>
      <c r="W1208" t="str" cm="1">
        <f t="array" ref="W1208">IF(Table2[[#This Row],[Interaction_Count_Final]]="","N/A",_xlfn.IFS(Table2[[#This Row],[Interaction_Count_Final]]&lt;=2,"Low",Table2[[#This Row],[Interaction_Count_Final]]&lt;=5,"Medium",Table2[[#This Row],[Interaction_Count_Final]]&gt;=6,"High",TRUE,"CHECK"))</f>
        <v>High</v>
      </c>
      <c r="X1208" t="b">
        <f t="shared" si="18"/>
        <v>1</v>
      </c>
      <c r="Y1208" t="b">
        <f>tbl_CleanLeads[[#This Row],[Response_Time_Hours]]&gt;24</f>
        <v>1</v>
      </c>
      <c r="Z1208" s="13" t="b">
        <f>tbl_CleanLeads[[#This Row],[Response_Time_Hours]]&gt;72</f>
        <v>0</v>
      </c>
      <c r="AA1208" s="13" t="b">
        <f>tbl_CleanLeads[[#This Row],[Status_Clean]]="Converted"</f>
        <v>0</v>
      </c>
    </row>
    <row r="1209" spans="1:27">
      <c r="A1209" t="s">
        <v>90</v>
      </c>
      <c r="B1209" t="s">
        <v>3648</v>
      </c>
      <c r="C1209" t="s">
        <v>3649</v>
      </c>
      <c r="D1209" t="s">
        <v>7268</v>
      </c>
      <c r="E1209" t="s">
        <v>311</v>
      </c>
      <c r="F1209" t="s">
        <v>71</v>
      </c>
      <c r="G1209" s="1">
        <v>45426</v>
      </c>
      <c r="H1209" s="8">
        <f>MONTH(tbl_CleanLeads[[#This Row],[Lead_Date_Final]])</f>
        <v>5</v>
      </c>
      <c r="I1209" t="s">
        <v>7314</v>
      </c>
      <c r="J1209" t="s">
        <v>7271</v>
      </c>
      <c r="K1209" t="s">
        <v>7277</v>
      </c>
      <c r="L1209">
        <f>WEEKDAY(tbl_CleanLeads[[#This Row],[Lead_Date_Final]],2)</f>
        <v>2</v>
      </c>
      <c r="M1209" t="s">
        <v>7265</v>
      </c>
      <c r="N1209">
        <v>2.4000000000000004</v>
      </c>
      <c r="O1209" s="7">
        <v>4436.05</v>
      </c>
      <c r="P1209">
        <v>50</v>
      </c>
      <c r="Q1209" t="s">
        <v>7273</v>
      </c>
      <c r="R1209">
        <f>IF(UPPER(TRIM(Table2[[#This Row],[Status_Clean]]))="CONVERTED",1,0)</f>
        <v>0</v>
      </c>
      <c r="S1209">
        <f>IF(ISNUMBER(MATCH(UPPER(TRIM(Table2[[#This Row],[Status_Clean]])),{"CONTACTED","QUALIFIED","CONVERTED"},0)),1,0)</f>
        <v>1</v>
      </c>
      <c r="T1209" cm="1">
        <f t="array" ref="T1209">_xlfn.SWITCH(UPPER(TRIM(Table2[[#This Row],[Status_Clean]])),"NEW",1,"CONTACTED",2,"QUALIFIED",3,"CONVERTED",4,"LOST",5,99)</f>
        <v>3</v>
      </c>
      <c r="U1209" t="str" cm="1">
        <f t="array" ref="U1209">_xlfn.LET(_xlpm.x,IFERROR(VALUE(Table2[[#This Row],[Response_Time_Hours]]),""),IF(_xlpm.x="","CHECK",_xlfn.IFS(_xlpm.x&lt;=1,"Immediate",_xlpm.x&lt;=6,"Fast",_xlpm.x&lt;=24,"Moderate",_xlpm.x&gt;24,"Delayed")))</f>
        <v>Fast</v>
      </c>
      <c r="V1209">
        <f>FLOOR(tbl_CleanLeads[[#This Row],[Response_Time_Hours]],6)</f>
        <v>0</v>
      </c>
      <c r="W1209" t="str" cm="1">
        <f t="array" ref="W1209">IF(Table2[[#This Row],[Interaction_Count_Final]]="","N/A",_xlfn.IFS(Table2[[#This Row],[Interaction_Count_Final]]&lt;=2,"Low",Table2[[#This Row],[Interaction_Count_Final]]&lt;=5,"Medium",Table2[[#This Row],[Interaction_Count_Final]]&gt;=6,"High",TRUE,"CHECK"))</f>
        <v>High</v>
      </c>
      <c r="X1209" t="b">
        <f t="shared" si="18"/>
        <v>1</v>
      </c>
      <c r="Y1209" t="b">
        <f>tbl_CleanLeads[[#This Row],[Response_Time_Hours]]&gt;24</f>
        <v>0</v>
      </c>
      <c r="Z1209" s="13" t="b">
        <f>tbl_CleanLeads[[#This Row],[Response_Time_Hours]]&gt;72</f>
        <v>0</v>
      </c>
      <c r="AA1209" s="13" t="b">
        <f>tbl_CleanLeads[[#This Row],[Status_Clean]]="Converted"</f>
        <v>0</v>
      </c>
    </row>
    <row r="1210" spans="1:27">
      <c r="A1210" t="s">
        <v>70</v>
      </c>
      <c r="B1210" t="s">
        <v>3651</v>
      </c>
      <c r="C1210" t="s">
        <v>3652</v>
      </c>
      <c r="D1210" t="s">
        <v>7274</v>
      </c>
      <c r="E1210" t="s">
        <v>101</v>
      </c>
      <c r="F1210" t="s">
        <v>173</v>
      </c>
      <c r="G1210" s="1">
        <v>44946</v>
      </c>
      <c r="H1210" s="8">
        <f>MONTH(tbl_CleanLeads[[#This Row],[Lead_Date_Final]])</f>
        <v>1</v>
      </c>
      <c r="I1210" t="s">
        <v>7317</v>
      </c>
      <c r="J1210" t="s">
        <v>7263</v>
      </c>
      <c r="K1210" t="s">
        <v>7284</v>
      </c>
      <c r="L1210">
        <f>WEEKDAY(tbl_CleanLeads[[#This Row],[Lead_Date_Final]],2)</f>
        <v>5</v>
      </c>
      <c r="M1210" t="s">
        <v>7312</v>
      </c>
      <c r="N1210">
        <v>12</v>
      </c>
      <c r="O1210" s="7">
        <v>4807.0600000000004</v>
      </c>
      <c r="P1210">
        <v>19</v>
      </c>
      <c r="Q1210" t="s">
        <v>7273</v>
      </c>
      <c r="R1210">
        <f>IF(UPPER(TRIM(Table2[[#This Row],[Status_Clean]]))="CONVERTED",1,0)</f>
        <v>0</v>
      </c>
      <c r="S1210">
        <f>IF(ISNUMBER(MATCH(UPPER(TRIM(Table2[[#This Row],[Status_Clean]])),{"CONTACTED","QUALIFIED","CONVERTED"},0)),1,0)</f>
        <v>0</v>
      </c>
      <c r="T1210" cm="1">
        <f t="array" ref="T1210">_xlfn.SWITCH(UPPER(TRIM(Table2[[#This Row],[Status_Clean]])),"NEW",1,"CONTACTED",2,"QUALIFIED",3,"CONVERTED",4,"LOST",5,99)</f>
        <v>5</v>
      </c>
      <c r="U1210" t="str" cm="1">
        <f t="array" ref="U1210">_xlfn.LET(_xlpm.x,IFERROR(VALUE(Table2[[#This Row],[Response_Time_Hours]]),""),IF(_xlpm.x="","CHECK",_xlfn.IFS(_xlpm.x&lt;=1,"Immediate",_xlpm.x&lt;=6,"Fast",_xlpm.x&lt;=24,"Moderate",_xlpm.x&gt;24,"Delayed")))</f>
        <v>Moderate</v>
      </c>
      <c r="V1210">
        <f>FLOOR(tbl_CleanLeads[[#This Row],[Response_Time_Hours]],6)</f>
        <v>12</v>
      </c>
      <c r="W1210" t="str" cm="1">
        <f t="array" ref="W1210">IF(Table2[[#This Row],[Interaction_Count_Final]]="","N/A",_xlfn.IFS(Table2[[#This Row],[Interaction_Count_Final]]&lt;=2,"Low",Table2[[#This Row],[Interaction_Count_Final]]&lt;=5,"Medium",Table2[[#This Row],[Interaction_Count_Final]]&gt;=6,"High",TRUE,"CHECK"))</f>
        <v>High</v>
      </c>
      <c r="X1210" t="b">
        <f t="shared" si="18"/>
        <v>1</v>
      </c>
      <c r="Y1210" t="b">
        <f>tbl_CleanLeads[[#This Row],[Response_Time_Hours]]&gt;24</f>
        <v>0</v>
      </c>
      <c r="Z1210" s="13" t="b">
        <f>tbl_CleanLeads[[#This Row],[Response_Time_Hours]]&gt;72</f>
        <v>0</v>
      </c>
      <c r="AA1210" s="13" t="b">
        <f>tbl_CleanLeads[[#This Row],[Status_Clean]]="Converted"</f>
        <v>0</v>
      </c>
    </row>
    <row r="1211" spans="1:27">
      <c r="A1211" t="s">
        <v>90</v>
      </c>
      <c r="B1211" t="s">
        <v>3653</v>
      </c>
      <c r="C1211" t="s">
        <v>3654</v>
      </c>
      <c r="D1211" t="s">
        <v>7258</v>
      </c>
      <c r="E1211" t="s">
        <v>263</v>
      </c>
      <c r="F1211" t="s">
        <v>125</v>
      </c>
      <c r="G1211" s="1">
        <v>45146</v>
      </c>
      <c r="H1211" s="8">
        <f>MONTH(tbl_CleanLeads[[#This Row],[Lead_Date_Final]])</f>
        <v>8</v>
      </c>
      <c r="I1211" t="s">
        <v>7310</v>
      </c>
      <c r="J1211" t="s">
        <v>7263</v>
      </c>
      <c r="K1211" t="s">
        <v>7288</v>
      </c>
      <c r="L1211">
        <f>WEEKDAY(tbl_CleanLeads[[#This Row],[Lead_Date_Final]],2)</f>
        <v>2</v>
      </c>
      <c r="M1211" t="s">
        <v>7265</v>
      </c>
      <c r="N1211">
        <v>32.6</v>
      </c>
      <c r="O1211" s="7">
        <v>4815.37</v>
      </c>
      <c r="P1211">
        <v>46</v>
      </c>
      <c r="Q1211" t="s">
        <v>7273</v>
      </c>
      <c r="R1211">
        <f>IF(UPPER(TRIM(Table2[[#This Row],[Status_Clean]]))="CONVERTED",1,0)</f>
        <v>0</v>
      </c>
      <c r="S1211">
        <f>IF(ISNUMBER(MATCH(UPPER(TRIM(Table2[[#This Row],[Status_Clean]])),{"CONTACTED","QUALIFIED","CONVERTED"},0)),1,0)</f>
        <v>1</v>
      </c>
      <c r="T1211" cm="1">
        <f t="array" ref="T1211">_xlfn.SWITCH(UPPER(TRIM(Table2[[#This Row],[Status_Clean]])),"NEW",1,"CONTACTED",2,"QUALIFIED",3,"CONVERTED",4,"LOST",5,99)</f>
        <v>2</v>
      </c>
      <c r="U1211" t="str" cm="1">
        <f t="array" ref="U1211">_xlfn.LET(_xlpm.x,IFERROR(VALUE(Table2[[#This Row],[Response_Time_Hours]]),""),IF(_xlpm.x="","CHECK",_xlfn.IFS(_xlpm.x&lt;=1,"Immediate",_xlpm.x&lt;=6,"Fast",_xlpm.x&lt;=24,"Moderate",_xlpm.x&gt;24,"Delayed")))</f>
        <v>Delayed</v>
      </c>
      <c r="V1211">
        <f>FLOOR(tbl_CleanLeads[[#This Row],[Response_Time_Hours]],6)</f>
        <v>30</v>
      </c>
      <c r="W1211" t="str" cm="1">
        <f t="array" ref="W1211">IF(Table2[[#This Row],[Interaction_Count_Final]]="","N/A",_xlfn.IFS(Table2[[#This Row],[Interaction_Count_Final]]&lt;=2,"Low",Table2[[#This Row],[Interaction_Count_Final]]&lt;=5,"Medium",Table2[[#This Row],[Interaction_Count_Final]]&gt;=6,"High",TRUE,"CHECK"))</f>
        <v>High</v>
      </c>
      <c r="X1211" t="b">
        <f t="shared" si="18"/>
        <v>1</v>
      </c>
      <c r="Y1211" t="b">
        <f>tbl_CleanLeads[[#This Row],[Response_Time_Hours]]&gt;24</f>
        <v>1</v>
      </c>
      <c r="Z1211" s="13" t="b">
        <f>tbl_CleanLeads[[#This Row],[Response_Time_Hours]]&gt;72</f>
        <v>0</v>
      </c>
      <c r="AA1211" s="13" t="b">
        <f>tbl_CleanLeads[[#This Row],[Status_Clean]]="Converted"</f>
        <v>0</v>
      </c>
    </row>
    <row r="1212" spans="1:27">
      <c r="A1212" t="s">
        <v>70</v>
      </c>
      <c r="B1212" t="s">
        <v>3656</v>
      </c>
      <c r="C1212" t="s">
        <v>8238</v>
      </c>
      <c r="D1212" t="s">
        <v>7268</v>
      </c>
      <c r="E1212" t="s">
        <v>311</v>
      </c>
      <c r="F1212" t="s">
        <v>125</v>
      </c>
      <c r="G1212" s="1">
        <v>45127</v>
      </c>
      <c r="H1212" s="8">
        <f>MONTH(tbl_CleanLeads[[#This Row],[Lead_Date_Final]])</f>
        <v>7</v>
      </c>
      <c r="I1212" t="s">
        <v>7305</v>
      </c>
      <c r="J1212" t="s">
        <v>7263</v>
      </c>
      <c r="K1212" t="s">
        <v>7288</v>
      </c>
      <c r="L1212">
        <f>WEEKDAY(tbl_CleanLeads[[#This Row],[Lead_Date_Final]],2)</f>
        <v>4</v>
      </c>
      <c r="M1212" t="s">
        <v>7285</v>
      </c>
      <c r="N1212">
        <v>24.5</v>
      </c>
      <c r="O1212" s="7">
        <v>2189.75</v>
      </c>
      <c r="P1212">
        <v>35</v>
      </c>
      <c r="Q1212" t="s">
        <v>7266</v>
      </c>
      <c r="R1212">
        <f>IF(UPPER(TRIM(Table2[[#This Row],[Status_Clean]]))="CONVERTED",1,0)</f>
        <v>0</v>
      </c>
      <c r="S1212">
        <f>IF(ISNUMBER(MATCH(UPPER(TRIM(Table2[[#This Row],[Status_Clean]])),{"CONTACTED","QUALIFIED","CONVERTED"},0)),1,0)</f>
        <v>1</v>
      </c>
      <c r="T1212" cm="1">
        <f t="array" ref="T1212">_xlfn.SWITCH(UPPER(TRIM(Table2[[#This Row],[Status_Clean]])),"NEW",1,"CONTACTED",2,"QUALIFIED",3,"CONVERTED",4,"LOST",5,99)</f>
        <v>2</v>
      </c>
      <c r="U1212" t="str" cm="1">
        <f t="array" ref="U1212">_xlfn.LET(_xlpm.x,IFERROR(VALUE(Table2[[#This Row],[Response_Time_Hours]]),""),IF(_xlpm.x="","CHECK",_xlfn.IFS(_xlpm.x&lt;=1,"Immediate",_xlpm.x&lt;=6,"Fast",_xlpm.x&lt;=24,"Moderate",_xlpm.x&gt;24,"Delayed")))</f>
        <v>Delayed</v>
      </c>
      <c r="V1212">
        <f>FLOOR(tbl_CleanLeads[[#This Row],[Response_Time_Hours]],6)</f>
        <v>24</v>
      </c>
      <c r="W1212" t="str" cm="1">
        <f t="array" ref="W1212">IF(Table2[[#This Row],[Interaction_Count_Final]]="","N/A",_xlfn.IFS(Table2[[#This Row],[Interaction_Count_Final]]&lt;=2,"Low",Table2[[#This Row],[Interaction_Count_Final]]&lt;=5,"Medium",Table2[[#This Row],[Interaction_Count_Final]]&gt;=6,"High",TRUE,"CHECK"))</f>
        <v>High</v>
      </c>
      <c r="X1212" t="b">
        <f t="shared" si="18"/>
        <v>1</v>
      </c>
      <c r="Y1212" t="b">
        <f>tbl_CleanLeads[[#This Row],[Response_Time_Hours]]&gt;24</f>
        <v>1</v>
      </c>
      <c r="Z1212" s="13" t="b">
        <f>tbl_CleanLeads[[#This Row],[Response_Time_Hours]]&gt;72</f>
        <v>0</v>
      </c>
      <c r="AA1212" s="13" t="b">
        <f>tbl_CleanLeads[[#This Row],[Status_Clean]]="Converted"</f>
        <v>0</v>
      </c>
    </row>
    <row r="1213" spans="1:27">
      <c r="A1213" t="s">
        <v>90</v>
      </c>
      <c r="B1213" t="s">
        <v>3658</v>
      </c>
      <c r="C1213" t="s">
        <v>3659</v>
      </c>
      <c r="D1213" t="s">
        <v>7268</v>
      </c>
      <c r="E1213" t="s">
        <v>101</v>
      </c>
      <c r="F1213" t="s">
        <v>71</v>
      </c>
      <c r="G1213" s="1">
        <v>45379</v>
      </c>
      <c r="H1213" s="8">
        <f>MONTH(tbl_CleanLeads[[#This Row],[Lead_Date_Final]])</f>
        <v>3</v>
      </c>
      <c r="I1213" t="s">
        <v>7295</v>
      </c>
      <c r="J1213" t="s">
        <v>7271</v>
      </c>
      <c r="K1213" t="s">
        <v>7284</v>
      </c>
      <c r="L1213">
        <f>WEEKDAY(tbl_CleanLeads[[#This Row],[Lead_Date_Final]],2)</f>
        <v>4</v>
      </c>
      <c r="M1213" t="s">
        <v>7285</v>
      </c>
      <c r="N1213">
        <v>34</v>
      </c>
      <c r="O1213" s="7">
        <v>4393.16</v>
      </c>
      <c r="P1213">
        <v>6</v>
      </c>
      <c r="Q1213" t="s">
        <v>7273</v>
      </c>
      <c r="R1213">
        <f>IF(UPPER(TRIM(Table2[[#This Row],[Status_Clean]]))="CONVERTED",1,0)</f>
        <v>0</v>
      </c>
      <c r="S1213">
        <f>IF(ISNUMBER(MATCH(UPPER(TRIM(Table2[[#This Row],[Status_Clean]])),{"CONTACTED","QUALIFIED","CONVERTED"},0)),1,0)</f>
        <v>1</v>
      </c>
      <c r="T1213" cm="1">
        <f t="array" ref="T1213">_xlfn.SWITCH(UPPER(TRIM(Table2[[#This Row],[Status_Clean]])),"NEW",1,"CONTACTED",2,"QUALIFIED",3,"CONVERTED",4,"LOST",5,99)</f>
        <v>3</v>
      </c>
      <c r="U1213" t="str" cm="1">
        <f t="array" ref="U1213">_xlfn.LET(_xlpm.x,IFERROR(VALUE(Table2[[#This Row],[Response_Time_Hours]]),""),IF(_xlpm.x="","CHECK",_xlfn.IFS(_xlpm.x&lt;=1,"Immediate",_xlpm.x&lt;=6,"Fast",_xlpm.x&lt;=24,"Moderate",_xlpm.x&gt;24,"Delayed")))</f>
        <v>Delayed</v>
      </c>
      <c r="V1213">
        <f>FLOOR(tbl_CleanLeads[[#This Row],[Response_Time_Hours]],6)</f>
        <v>30</v>
      </c>
      <c r="W1213" t="str" cm="1">
        <f t="array" ref="W1213">IF(Table2[[#This Row],[Interaction_Count_Final]]="","N/A",_xlfn.IFS(Table2[[#This Row],[Interaction_Count_Final]]&lt;=2,"Low",Table2[[#This Row],[Interaction_Count_Final]]&lt;=5,"Medium",Table2[[#This Row],[Interaction_Count_Final]]&gt;=6,"High",TRUE,"CHECK"))</f>
        <v>High</v>
      </c>
      <c r="X1213" t="b">
        <f t="shared" si="18"/>
        <v>1</v>
      </c>
      <c r="Y1213" t="b">
        <f>tbl_CleanLeads[[#This Row],[Response_Time_Hours]]&gt;24</f>
        <v>1</v>
      </c>
      <c r="Z1213" s="13" t="b">
        <f>tbl_CleanLeads[[#This Row],[Response_Time_Hours]]&gt;72</f>
        <v>0</v>
      </c>
      <c r="AA1213" s="13" t="b">
        <f>tbl_CleanLeads[[#This Row],[Status_Clean]]="Converted"</f>
        <v>0</v>
      </c>
    </row>
    <row r="1214" spans="1:27">
      <c r="A1214" t="s">
        <v>63</v>
      </c>
      <c r="B1214" t="s">
        <v>3661</v>
      </c>
      <c r="C1214" t="s">
        <v>3662</v>
      </c>
      <c r="D1214" t="s">
        <v>7268</v>
      </c>
      <c r="E1214" t="s">
        <v>222</v>
      </c>
      <c r="F1214" t="s">
        <v>173</v>
      </c>
      <c r="G1214" s="1">
        <v>45372</v>
      </c>
      <c r="H1214" s="8">
        <f>MONTH(tbl_CleanLeads[[#This Row],[Lead_Date_Final]])</f>
        <v>3</v>
      </c>
      <c r="I1214" t="s">
        <v>7295</v>
      </c>
      <c r="J1214" t="s">
        <v>7271</v>
      </c>
      <c r="K1214" t="s">
        <v>7284</v>
      </c>
      <c r="L1214">
        <f>WEEKDAY(tbl_CleanLeads[[#This Row],[Lead_Date_Final]],2)</f>
        <v>4</v>
      </c>
      <c r="M1214" t="s">
        <v>7285</v>
      </c>
      <c r="N1214">
        <v>39.1</v>
      </c>
      <c r="O1214" s="7">
        <v>1829.79</v>
      </c>
      <c r="P1214">
        <v>24</v>
      </c>
      <c r="Q1214" t="s">
        <v>7289</v>
      </c>
      <c r="R1214">
        <f>IF(UPPER(TRIM(Table2[[#This Row],[Status_Clean]]))="CONVERTED",1,0)</f>
        <v>0</v>
      </c>
      <c r="S1214">
        <f>IF(ISNUMBER(MATCH(UPPER(TRIM(Table2[[#This Row],[Status_Clean]])),{"CONTACTED","QUALIFIED","CONVERTED"},0)),1,0)</f>
        <v>0</v>
      </c>
      <c r="T1214" cm="1">
        <f t="array" ref="T1214">_xlfn.SWITCH(UPPER(TRIM(Table2[[#This Row],[Status_Clean]])),"NEW",1,"CONTACTED",2,"QUALIFIED",3,"CONVERTED",4,"LOST",5,99)</f>
        <v>5</v>
      </c>
      <c r="U1214" t="str" cm="1">
        <f t="array" ref="U1214">_xlfn.LET(_xlpm.x,IFERROR(VALUE(Table2[[#This Row],[Response_Time_Hours]]),""),IF(_xlpm.x="","CHECK",_xlfn.IFS(_xlpm.x&lt;=1,"Immediate",_xlpm.x&lt;=6,"Fast",_xlpm.x&lt;=24,"Moderate",_xlpm.x&gt;24,"Delayed")))</f>
        <v>Delayed</v>
      </c>
      <c r="V1214">
        <f>FLOOR(tbl_CleanLeads[[#This Row],[Response_Time_Hours]],6)</f>
        <v>36</v>
      </c>
      <c r="W1214" t="str" cm="1">
        <f t="array" ref="W1214">IF(Table2[[#This Row],[Interaction_Count_Final]]="","N/A",_xlfn.IFS(Table2[[#This Row],[Interaction_Count_Final]]&lt;=2,"Low",Table2[[#This Row],[Interaction_Count_Final]]&lt;=5,"Medium",Table2[[#This Row],[Interaction_Count_Final]]&gt;=6,"High",TRUE,"CHECK"))</f>
        <v>High</v>
      </c>
      <c r="X1214" t="b">
        <f t="shared" si="18"/>
        <v>1</v>
      </c>
      <c r="Y1214" t="b">
        <f>tbl_CleanLeads[[#This Row],[Response_Time_Hours]]&gt;24</f>
        <v>1</v>
      </c>
      <c r="Z1214" s="13" t="b">
        <f>tbl_CleanLeads[[#This Row],[Response_Time_Hours]]&gt;72</f>
        <v>0</v>
      </c>
      <c r="AA1214" s="13" t="b">
        <f>tbl_CleanLeads[[#This Row],[Status_Clean]]="Converted"</f>
        <v>0</v>
      </c>
    </row>
    <row r="1215" spans="1:27">
      <c r="A1215" t="s">
        <v>90</v>
      </c>
      <c r="B1215" t="s">
        <v>3664</v>
      </c>
      <c r="C1215" t="s">
        <v>3665</v>
      </c>
      <c r="D1215" t="s">
        <v>7274</v>
      </c>
      <c r="E1215" t="s">
        <v>263</v>
      </c>
      <c r="F1215" t="s">
        <v>193</v>
      </c>
      <c r="G1215" s="1">
        <v>44988</v>
      </c>
      <c r="H1215" s="8">
        <f>MONTH(tbl_CleanLeads[[#This Row],[Lead_Date_Final]])</f>
        <v>3</v>
      </c>
      <c r="I1215" t="s">
        <v>7295</v>
      </c>
      <c r="J1215" t="s">
        <v>7263</v>
      </c>
      <c r="K1215" t="s">
        <v>7284</v>
      </c>
      <c r="L1215">
        <f>WEEKDAY(tbl_CleanLeads[[#This Row],[Lead_Date_Final]],2)</f>
        <v>5</v>
      </c>
      <c r="M1215" t="s">
        <v>7312</v>
      </c>
      <c r="N1215">
        <v>11</v>
      </c>
      <c r="O1215" s="7">
        <v>3387.42</v>
      </c>
      <c r="P1215">
        <v>5</v>
      </c>
      <c r="Q1215" t="s">
        <v>7266</v>
      </c>
      <c r="R1215">
        <f>IF(UPPER(TRIM(Table2[[#This Row],[Status_Clean]]))="CONVERTED",1,0)</f>
        <v>0</v>
      </c>
      <c r="S1215">
        <f>IF(ISNUMBER(MATCH(UPPER(TRIM(Table2[[#This Row],[Status_Clean]])),{"CONTACTED","QUALIFIED","CONVERTED"},0)),1,0)</f>
        <v>0</v>
      </c>
      <c r="T1215" cm="1">
        <f t="array" ref="T1215">_xlfn.SWITCH(UPPER(TRIM(Table2[[#This Row],[Status_Clean]])),"NEW",1,"CONTACTED",2,"QUALIFIED",3,"CONVERTED",4,"LOST",5,99)</f>
        <v>1</v>
      </c>
      <c r="U1215" t="str" cm="1">
        <f t="array" ref="U1215">_xlfn.LET(_xlpm.x,IFERROR(VALUE(Table2[[#This Row],[Response_Time_Hours]]),""),IF(_xlpm.x="","CHECK",_xlfn.IFS(_xlpm.x&lt;=1,"Immediate",_xlpm.x&lt;=6,"Fast",_xlpm.x&lt;=24,"Moderate",_xlpm.x&gt;24,"Delayed")))</f>
        <v>Moderate</v>
      </c>
      <c r="V1215">
        <f>FLOOR(tbl_CleanLeads[[#This Row],[Response_Time_Hours]],6)</f>
        <v>6</v>
      </c>
      <c r="W1215" t="str" cm="1">
        <f t="array" ref="W1215">IF(Table2[[#This Row],[Interaction_Count_Final]]="","N/A",_xlfn.IFS(Table2[[#This Row],[Interaction_Count_Final]]&lt;=2,"Low",Table2[[#This Row],[Interaction_Count_Final]]&lt;=5,"Medium",Table2[[#This Row],[Interaction_Count_Final]]&gt;=6,"High",TRUE,"CHECK"))</f>
        <v>Medium</v>
      </c>
      <c r="X1215" t="b">
        <f t="shared" si="18"/>
        <v>1</v>
      </c>
      <c r="Y1215" t="b">
        <f>tbl_CleanLeads[[#This Row],[Response_Time_Hours]]&gt;24</f>
        <v>0</v>
      </c>
      <c r="Z1215" s="13" t="b">
        <f>tbl_CleanLeads[[#This Row],[Response_Time_Hours]]&gt;72</f>
        <v>0</v>
      </c>
      <c r="AA1215" s="13" t="b">
        <f>tbl_CleanLeads[[#This Row],[Status_Clean]]="Converted"</f>
        <v>0</v>
      </c>
    </row>
    <row r="1216" spans="1:27">
      <c r="A1216" t="s">
        <v>70</v>
      </c>
      <c r="B1216" t="s">
        <v>3666</v>
      </c>
      <c r="C1216" t="s">
        <v>3667</v>
      </c>
      <c r="D1216" t="s">
        <v>7303</v>
      </c>
      <c r="E1216" t="s">
        <v>263</v>
      </c>
      <c r="F1216" t="s">
        <v>71</v>
      </c>
      <c r="G1216" s="1">
        <v>44943</v>
      </c>
      <c r="H1216" s="8">
        <f>MONTH(tbl_CleanLeads[[#This Row],[Lead_Date_Final]])</f>
        <v>1</v>
      </c>
      <c r="I1216" t="s">
        <v>7317</v>
      </c>
      <c r="J1216" t="s">
        <v>7263</v>
      </c>
      <c r="K1216" t="s">
        <v>7284</v>
      </c>
      <c r="L1216">
        <f>WEEKDAY(tbl_CleanLeads[[#This Row],[Lead_Date_Final]],2)</f>
        <v>2</v>
      </c>
      <c r="M1216" t="s">
        <v>7265</v>
      </c>
      <c r="N1216">
        <v>50.400000000000006</v>
      </c>
      <c r="O1216" s="7">
        <v>2766.53</v>
      </c>
      <c r="P1216">
        <v>2</v>
      </c>
      <c r="Q1216" t="s">
        <v>7266</v>
      </c>
      <c r="R1216">
        <f>IF(UPPER(TRIM(Table2[[#This Row],[Status_Clean]]))="CONVERTED",1,0)</f>
        <v>0</v>
      </c>
      <c r="S1216">
        <f>IF(ISNUMBER(MATCH(UPPER(TRIM(Table2[[#This Row],[Status_Clean]])),{"CONTACTED","QUALIFIED","CONVERTED"},0)),1,0)</f>
        <v>1</v>
      </c>
      <c r="T1216" cm="1">
        <f t="array" ref="T1216">_xlfn.SWITCH(UPPER(TRIM(Table2[[#This Row],[Status_Clean]])),"NEW",1,"CONTACTED",2,"QUALIFIED",3,"CONVERTED",4,"LOST",5,99)</f>
        <v>3</v>
      </c>
      <c r="U1216" t="str" cm="1">
        <f t="array" ref="U1216">_xlfn.LET(_xlpm.x,IFERROR(VALUE(Table2[[#This Row],[Response_Time_Hours]]),""),IF(_xlpm.x="","CHECK",_xlfn.IFS(_xlpm.x&lt;=1,"Immediate",_xlpm.x&lt;=6,"Fast",_xlpm.x&lt;=24,"Moderate",_xlpm.x&gt;24,"Delayed")))</f>
        <v>Delayed</v>
      </c>
      <c r="V1216">
        <f>FLOOR(tbl_CleanLeads[[#This Row],[Response_Time_Hours]],6)</f>
        <v>48</v>
      </c>
      <c r="W1216" t="str" cm="1">
        <f t="array" ref="W1216">IF(Table2[[#This Row],[Interaction_Count_Final]]="","N/A",_xlfn.IFS(Table2[[#This Row],[Interaction_Count_Final]]&lt;=2,"Low",Table2[[#This Row],[Interaction_Count_Final]]&lt;=5,"Medium",Table2[[#This Row],[Interaction_Count_Final]]&gt;=6,"High",TRUE,"CHECK"))</f>
        <v>Low</v>
      </c>
      <c r="X1216" t="b">
        <f t="shared" si="18"/>
        <v>1</v>
      </c>
      <c r="Y1216" t="b">
        <f>tbl_CleanLeads[[#This Row],[Response_Time_Hours]]&gt;24</f>
        <v>1</v>
      </c>
      <c r="Z1216" s="13" t="b">
        <f>tbl_CleanLeads[[#This Row],[Response_Time_Hours]]&gt;72</f>
        <v>0</v>
      </c>
      <c r="AA1216" s="13" t="b">
        <f>tbl_CleanLeads[[#This Row],[Status_Clean]]="Converted"</f>
        <v>0</v>
      </c>
    </row>
    <row r="1217" spans="1:27">
      <c r="A1217" t="s">
        <v>70</v>
      </c>
      <c r="B1217" t="s">
        <v>3669</v>
      </c>
      <c r="C1217" t="s">
        <v>3670</v>
      </c>
      <c r="D1217" t="s">
        <v>7274</v>
      </c>
      <c r="E1217" t="s">
        <v>792</v>
      </c>
      <c r="F1217" t="s">
        <v>125</v>
      </c>
      <c r="G1217" s="1">
        <v>45368</v>
      </c>
      <c r="H1217" s="8">
        <f>MONTH(tbl_CleanLeads[[#This Row],[Lead_Date_Final]])</f>
        <v>3</v>
      </c>
      <c r="I1217" t="s">
        <v>7295</v>
      </c>
      <c r="J1217" t="s">
        <v>7271</v>
      </c>
      <c r="K1217" t="s">
        <v>7284</v>
      </c>
      <c r="L1217">
        <f>WEEKDAY(tbl_CleanLeads[[#This Row],[Lead_Date_Final]],2)</f>
        <v>7</v>
      </c>
      <c r="M1217" t="s">
        <v>7293</v>
      </c>
      <c r="N1217">
        <v>26.5</v>
      </c>
      <c r="O1217" s="7">
        <v>3890.59</v>
      </c>
      <c r="P1217">
        <v>43</v>
      </c>
      <c r="Q1217" t="s">
        <v>7266</v>
      </c>
      <c r="R1217">
        <f>IF(UPPER(TRIM(Table2[[#This Row],[Status_Clean]]))="CONVERTED",1,0)</f>
        <v>0</v>
      </c>
      <c r="S1217">
        <f>IF(ISNUMBER(MATCH(UPPER(TRIM(Table2[[#This Row],[Status_Clean]])),{"CONTACTED","QUALIFIED","CONVERTED"},0)),1,0)</f>
        <v>1</v>
      </c>
      <c r="T1217" cm="1">
        <f t="array" ref="T1217">_xlfn.SWITCH(UPPER(TRIM(Table2[[#This Row],[Status_Clean]])),"NEW",1,"CONTACTED",2,"QUALIFIED",3,"CONVERTED",4,"LOST",5,99)</f>
        <v>2</v>
      </c>
      <c r="U1217" t="str" cm="1">
        <f t="array" ref="U1217">_xlfn.LET(_xlpm.x,IFERROR(VALUE(Table2[[#This Row],[Response_Time_Hours]]),""),IF(_xlpm.x="","CHECK",_xlfn.IFS(_xlpm.x&lt;=1,"Immediate",_xlpm.x&lt;=6,"Fast",_xlpm.x&lt;=24,"Moderate",_xlpm.x&gt;24,"Delayed")))</f>
        <v>Delayed</v>
      </c>
      <c r="V1217">
        <f>FLOOR(tbl_CleanLeads[[#This Row],[Response_Time_Hours]],6)</f>
        <v>24</v>
      </c>
      <c r="W1217" t="str" cm="1">
        <f t="array" ref="W1217">IF(Table2[[#This Row],[Interaction_Count_Final]]="","N/A",_xlfn.IFS(Table2[[#This Row],[Interaction_Count_Final]]&lt;=2,"Low",Table2[[#This Row],[Interaction_Count_Final]]&lt;=5,"Medium",Table2[[#This Row],[Interaction_Count_Final]]&gt;=6,"High",TRUE,"CHECK"))</f>
        <v>High</v>
      </c>
      <c r="X1217" t="b">
        <f t="shared" si="18"/>
        <v>1</v>
      </c>
      <c r="Y1217" t="b">
        <f>tbl_CleanLeads[[#This Row],[Response_Time_Hours]]&gt;24</f>
        <v>1</v>
      </c>
      <c r="Z1217" s="13" t="b">
        <f>tbl_CleanLeads[[#This Row],[Response_Time_Hours]]&gt;72</f>
        <v>0</v>
      </c>
      <c r="AA1217" s="13" t="b">
        <f>tbl_CleanLeads[[#This Row],[Status_Clean]]="Converted"</f>
        <v>0</v>
      </c>
    </row>
    <row r="1218" spans="1:27">
      <c r="A1218" t="s">
        <v>63</v>
      </c>
      <c r="B1218" t="s">
        <v>3672</v>
      </c>
      <c r="C1218" t="s">
        <v>3673</v>
      </c>
      <c r="D1218" t="s">
        <v>7303</v>
      </c>
      <c r="E1218" t="s">
        <v>123</v>
      </c>
      <c r="F1218" t="s">
        <v>71</v>
      </c>
      <c r="G1218" s="1">
        <v>44976</v>
      </c>
      <c r="H1218" s="8">
        <f>MONTH(tbl_CleanLeads[[#This Row],[Lead_Date_Final]])</f>
        <v>2</v>
      </c>
      <c r="I1218" t="s">
        <v>7283</v>
      </c>
      <c r="J1218" t="s">
        <v>7263</v>
      </c>
      <c r="K1218" t="s">
        <v>7284</v>
      </c>
      <c r="L1218">
        <f>WEEKDAY(tbl_CleanLeads[[#This Row],[Lead_Date_Final]],2)</f>
        <v>7</v>
      </c>
      <c r="M1218" t="s">
        <v>7293</v>
      </c>
      <c r="N1218">
        <v>15.3</v>
      </c>
      <c r="O1218" s="7">
        <v>1024.5899999999999</v>
      </c>
      <c r="P1218">
        <v>45</v>
      </c>
      <c r="Q1218" t="s">
        <v>7289</v>
      </c>
      <c r="R1218">
        <f>IF(UPPER(TRIM(Table2[[#This Row],[Status_Clean]]))="CONVERTED",1,0)</f>
        <v>0</v>
      </c>
      <c r="S1218">
        <f>IF(ISNUMBER(MATCH(UPPER(TRIM(Table2[[#This Row],[Status_Clean]])),{"CONTACTED","QUALIFIED","CONVERTED"},0)),1,0)</f>
        <v>1</v>
      </c>
      <c r="T1218" cm="1">
        <f t="array" ref="T1218">_xlfn.SWITCH(UPPER(TRIM(Table2[[#This Row],[Status_Clean]])),"NEW",1,"CONTACTED",2,"QUALIFIED",3,"CONVERTED",4,"LOST",5,99)</f>
        <v>3</v>
      </c>
      <c r="U1218" t="str" cm="1">
        <f t="array" ref="U1218">_xlfn.LET(_xlpm.x,IFERROR(VALUE(Table2[[#This Row],[Response_Time_Hours]]),""),IF(_xlpm.x="","CHECK",_xlfn.IFS(_xlpm.x&lt;=1,"Immediate",_xlpm.x&lt;=6,"Fast",_xlpm.x&lt;=24,"Moderate",_xlpm.x&gt;24,"Delayed")))</f>
        <v>Moderate</v>
      </c>
      <c r="V1218">
        <f>FLOOR(tbl_CleanLeads[[#This Row],[Response_Time_Hours]],6)</f>
        <v>12</v>
      </c>
      <c r="W1218" t="str" cm="1">
        <f t="array" ref="W1218">IF(Table2[[#This Row],[Interaction_Count_Final]]="","N/A",_xlfn.IFS(Table2[[#This Row],[Interaction_Count_Final]]&lt;=2,"Low",Table2[[#This Row],[Interaction_Count_Final]]&lt;=5,"Medium",Table2[[#This Row],[Interaction_Count_Final]]&gt;=6,"High",TRUE,"CHECK"))</f>
        <v>High</v>
      </c>
      <c r="X1218" t="b">
        <f t="shared" ref="X1218:X1281" si="19">COUNTIF($A:$A,$A1218)&gt;1</f>
        <v>1</v>
      </c>
      <c r="Y1218" t="b">
        <f>tbl_CleanLeads[[#This Row],[Response_Time_Hours]]&gt;24</f>
        <v>0</v>
      </c>
      <c r="Z1218" s="13" t="b">
        <f>tbl_CleanLeads[[#This Row],[Response_Time_Hours]]&gt;72</f>
        <v>0</v>
      </c>
      <c r="AA1218" s="13" t="b">
        <f>tbl_CleanLeads[[#This Row],[Status_Clean]]="Converted"</f>
        <v>0</v>
      </c>
    </row>
    <row r="1219" spans="1:27">
      <c r="A1219" t="s">
        <v>70</v>
      </c>
      <c r="B1219" t="s">
        <v>3674</v>
      </c>
      <c r="C1219" t="s">
        <v>8240</v>
      </c>
      <c r="D1219" t="s">
        <v>7274</v>
      </c>
      <c r="E1219" t="s">
        <v>469</v>
      </c>
      <c r="F1219" t="s">
        <v>125</v>
      </c>
      <c r="G1219" s="1">
        <v>45356</v>
      </c>
      <c r="H1219" s="8">
        <f>MONTH(tbl_CleanLeads[[#This Row],[Lead_Date_Final]])</f>
        <v>3</v>
      </c>
      <c r="I1219" t="s">
        <v>7295</v>
      </c>
      <c r="J1219" t="s">
        <v>7271</v>
      </c>
      <c r="K1219" t="s">
        <v>7284</v>
      </c>
      <c r="L1219">
        <f>WEEKDAY(tbl_CleanLeads[[#This Row],[Lead_Date_Final]],2)</f>
        <v>2</v>
      </c>
      <c r="M1219" t="s">
        <v>7265</v>
      </c>
      <c r="N1219">
        <v>36.9</v>
      </c>
      <c r="O1219" s="7">
        <v>1253.08</v>
      </c>
      <c r="P1219">
        <v>17</v>
      </c>
      <c r="Q1219" t="s">
        <v>7289</v>
      </c>
      <c r="R1219">
        <f>IF(UPPER(TRIM(Table2[[#This Row],[Status_Clean]]))="CONVERTED",1,0)</f>
        <v>0</v>
      </c>
      <c r="S1219">
        <f>IF(ISNUMBER(MATCH(UPPER(TRIM(Table2[[#This Row],[Status_Clean]])),{"CONTACTED","QUALIFIED","CONVERTED"},0)),1,0)</f>
        <v>1</v>
      </c>
      <c r="T1219" cm="1">
        <f t="array" ref="T1219">_xlfn.SWITCH(UPPER(TRIM(Table2[[#This Row],[Status_Clean]])),"NEW",1,"CONTACTED",2,"QUALIFIED",3,"CONVERTED",4,"LOST",5,99)</f>
        <v>2</v>
      </c>
      <c r="U1219" t="str" cm="1">
        <f t="array" ref="U1219">_xlfn.LET(_xlpm.x,IFERROR(VALUE(Table2[[#This Row],[Response_Time_Hours]]),""),IF(_xlpm.x="","CHECK",_xlfn.IFS(_xlpm.x&lt;=1,"Immediate",_xlpm.x&lt;=6,"Fast",_xlpm.x&lt;=24,"Moderate",_xlpm.x&gt;24,"Delayed")))</f>
        <v>Delayed</v>
      </c>
      <c r="V1219">
        <f>FLOOR(tbl_CleanLeads[[#This Row],[Response_Time_Hours]],6)</f>
        <v>36</v>
      </c>
      <c r="W1219" t="str" cm="1">
        <f t="array" ref="W1219">IF(Table2[[#This Row],[Interaction_Count_Final]]="","N/A",_xlfn.IFS(Table2[[#This Row],[Interaction_Count_Final]]&lt;=2,"Low",Table2[[#This Row],[Interaction_Count_Final]]&lt;=5,"Medium",Table2[[#This Row],[Interaction_Count_Final]]&gt;=6,"High",TRUE,"CHECK"))</f>
        <v>High</v>
      </c>
      <c r="X1219" t="b">
        <f t="shared" si="19"/>
        <v>1</v>
      </c>
      <c r="Y1219" t="b">
        <f>tbl_CleanLeads[[#This Row],[Response_Time_Hours]]&gt;24</f>
        <v>1</v>
      </c>
      <c r="Z1219" s="13" t="b">
        <f>tbl_CleanLeads[[#This Row],[Response_Time_Hours]]&gt;72</f>
        <v>0</v>
      </c>
      <c r="AA1219" s="13" t="b">
        <f>tbl_CleanLeads[[#This Row],[Status_Clean]]="Converted"</f>
        <v>0</v>
      </c>
    </row>
    <row r="1220" spans="1:27">
      <c r="A1220" t="s">
        <v>63</v>
      </c>
      <c r="B1220" t="s">
        <v>3676</v>
      </c>
      <c r="C1220" t="s">
        <v>3677</v>
      </c>
      <c r="D1220" t="s">
        <v>7274</v>
      </c>
      <c r="E1220" t="s">
        <v>447</v>
      </c>
      <c r="F1220" t="s">
        <v>193</v>
      </c>
      <c r="G1220" s="1">
        <v>45062</v>
      </c>
      <c r="H1220" s="8">
        <f>MONTH(tbl_CleanLeads[[#This Row],[Lead_Date_Final]])</f>
        <v>5</v>
      </c>
      <c r="I1220" t="s">
        <v>7314</v>
      </c>
      <c r="J1220" t="s">
        <v>7263</v>
      </c>
      <c r="K1220" t="s">
        <v>7277</v>
      </c>
      <c r="L1220">
        <f>WEEKDAY(tbl_CleanLeads[[#This Row],[Lead_Date_Final]],2)</f>
        <v>2</v>
      </c>
      <c r="M1220" t="s">
        <v>7265</v>
      </c>
      <c r="N1220">
        <v>21</v>
      </c>
      <c r="O1220" s="7">
        <v>4704.99</v>
      </c>
      <c r="P1220">
        <v>21</v>
      </c>
      <c r="Q1220" t="s">
        <v>7273</v>
      </c>
      <c r="R1220">
        <f>IF(UPPER(TRIM(Table2[[#This Row],[Status_Clean]]))="CONVERTED",1,0)</f>
        <v>0</v>
      </c>
      <c r="S1220">
        <f>IF(ISNUMBER(MATCH(UPPER(TRIM(Table2[[#This Row],[Status_Clean]])),{"CONTACTED","QUALIFIED","CONVERTED"},0)),1,0)</f>
        <v>0</v>
      </c>
      <c r="T1220" cm="1">
        <f t="array" ref="T1220">_xlfn.SWITCH(UPPER(TRIM(Table2[[#This Row],[Status_Clean]])),"NEW",1,"CONTACTED",2,"QUALIFIED",3,"CONVERTED",4,"LOST",5,99)</f>
        <v>1</v>
      </c>
      <c r="U1220" t="str" cm="1">
        <f t="array" ref="U1220">_xlfn.LET(_xlpm.x,IFERROR(VALUE(Table2[[#This Row],[Response_Time_Hours]]),""),IF(_xlpm.x="","CHECK",_xlfn.IFS(_xlpm.x&lt;=1,"Immediate",_xlpm.x&lt;=6,"Fast",_xlpm.x&lt;=24,"Moderate",_xlpm.x&gt;24,"Delayed")))</f>
        <v>Moderate</v>
      </c>
      <c r="V1220">
        <f>FLOOR(tbl_CleanLeads[[#This Row],[Response_Time_Hours]],6)</f>
        <v>18</v>
      </c>
      <c r="W1220" t="str" cm="1">
        <f t="array" ref="W1220">IF(Table2[[#This Row],[Interaction_Count_Final]]="","N/A",_xlfn.IFS(Table2[[#This Row],[Interaction_Count_Final]]&lt;=2,"Low",Table2[[#This Row],[Interaction_Count_Final]]&lt;=5,"Medium",Table2[[#This Row],[Interaction_Count_Final]]&gt;=6,"High",TRUE,"CHECK"))</f>
        <v>High</v>
      </c>
      <c r="X1220" t="b">
        <f t="shared" si="19"/>
        <v>1</v>
      </c>
      <c r="Y1220" t="b">
        <f>tbl_CleanLeads[[#This Row],[Response_Time_Hours]]&gt;24</f>
        <v>0</v>
      </c>
      <c r="Z1220" s="13" t="b">
        <f>tbl_CleanLeads[[#This Row],[Response_Time_Hours]]&gt;72</f>
        <v>0</v>
      </c>
      <c r="AA1220" s="13" t="b">
        <f>tbl_CleanLeads[[#This Row],[Status_Clean]]="Converted"</f>
        <v>0</v>
      </c>
    </row>
    <row r="1221" spans="1:27">
      <c r="A1221" t="s">
        <v>102</v>
      </c>
      <c r="B1221" t="s">
        <v>3680</v>
      </c>
      <c r="C1221" t="s">
        <v>8241</v>
      </c>
      <c r="D1221" t="s">
        <v>7258</v>
      </c>
      <c r="E1221" t="s">
        <v>123</v>
      </c>
      <c r="F1221" t="s">
        <v>193</v>
      </c>
      <c r="G1221" s="1">
        <v>45162</v>
      </c>
      <c r="H1221" s="8">
        <f>MONTH(tbl_CleanLeads[[#This Row],[Lead_Date_Final]])</f>
        <v>8</v>
      </c>
      <c r="I1221" t="s">
        <v>7310</v>
      </c>
      <c r="J1221" t="s">
        <v>7263</v>
      </c>
      <c r="K1221" t="s">
        <v>7288</v>
      </c>
      <c r="L1221">
        <f>WEEKDAY(tbl_CleanLeads[[#This Row],[Lead_Date_Final]],2)</f>
        <v>4</v>
      </c>
      <c r="M1221" t="s">
        <v>7285</v>
      </c>
      <c r="N1221">
        <v>40.200000000000003</v>
      </c>
      <c r="O1221" s="7">
        <v>1781.53</v>
      </c>
      <c r="P1221">
        <v>13</v>
      </c>
      <c r="Q1221" t="s">
        <v>7289</v>
      </c>
      <c r="R1221">
        <f>IF(UPPER(TRIM(Table2[[#This Row],[Status_Clean]]))="CONVERTED",1,0)</f>
        <v>0</v>
      </c>
      <c r="S1221">
        <f>IF(ISNUMBER(MATCH(UPPER(TRIM(Table2[[#This Row],[Status_Clean]])),{"CONTACTED","QUALIFIED","CONVERTED"},0)),1,0)</f>
        <v>0</v>
      </c>
      <c r="T1221" cm="1">
        <f t="array" ref="T1221">_xlfn.SWITCH(UPPER(TRIM(Table2[[#This Row],[Status_Clean]])),"NEW",1,"CONTACTED",2,"QUALIFIED",3,"CONVERTED",4,"LOST",5,99)</f>
        <v>1</v>
      </c>
      <c r="U1221" t="str" cm="1">
        <f t="array" ref="U1221">_xlfn.LET(_xlpm.x,IFERROR(VALUE(Table2[[#This Row],[Response_Time_Hours]]),""),IF(_xlpm.x="","CHECK",_xlfn.IFS(_xlpm.x&lt;=1,"Immediate",_xlpm.x&lt;=6,"Fast",_xlpm.x&lt;=24,"Moderate",_xlpm.x&gt;24,"Delayed")))</f>
        <v>Delayed</v>
      </c>
      <c r="V1221">
        <f>FLOOR(tbl_CleanLeads[[#This Row],[Response_Time_Hours]],6)</f>
        <v>36</v>
      </c>
      <c r="W1221" t="str" cm="1">
        <f t="array" ref="W1221">IF(Table2[[#This Row],[Interaction_Count_Final]]="","N/A",_xlfn.IFS(Table2[[#This Row],[Interaction_Count_Final]]&lt;=2,"Low",Table2[[#This Row],[Interaction_Count_Final]]&lt;=5,"Medium",Table2[[#This Row],[Interaction_Count_Final]]&gt;=6,"High",TRUE,"CHECK"))</f>
        <v>High</v>
      </c>
      <c r="X1221" t="b">
        <f t="shared" si="19"/>
        <v>1</v>
      </c>
      <c r="Y1221" t="b">
        <f>tbl_CleanLeads[[#This Row],[Response_Time_Hours]]&gt;24</f>
        <v>1</v>
      </c>
      <c r="Z1221" s="13" t="b">
        <f>tbl_CleanLeads[[#This Row],[Response_Time_Hours]]&gt;72</f>
        <v>0</v>
      </c>
      <c r="AA1221" s="13" t="b">
        <f>tbl_CleanLeads[[#This Row],[Status_Clean]]="Converted"</f>
        <v>0</v>
      </c>
    </row>
    <row r="1222" spans="1:27">
      <c r="A1222" t="s">
        <v>90</v>
      </c>
      <c r="B1222" t="s">
        <v>3682</v>
      </c>
      <c r="C1222" t="s">
        <v>3683</v>
      </c>
      <c r="D1222" t="s">
        <v>7274</v>
      </c>
      <c r="E1222" t="s">
        <v>7308</v>
      </c>
      <c r="F1222" t="s">
        <v>71</v>
      </c>
      <c r="G1222" s="1">
        <v>45461</v>
      </c>
      <c r="H1222" s="8">
        <f>MONTH(tbl_CleanLeads[[#This Row],[Lead_Date_Final]])</f>
        <v>6</v>
      </c>
      <c r="I1222" t="s">
        <v>7276</v>
      </c>
      <c r="J1222" t="s">
        <v>7271</v>
      </c>
      <c r="K1222" t="s">
        <v>7277</v>
      </c>
      <c r="L1222">
        <f>WEEKDAY(tbl_CleanLeads[[#This Row],[Lead_Date_Final]],2)</f>
        <v>2</v>
      </c>
      <c r="M1222" t="s">
        <v>7265</v>
      </c>
      <c r="N1222">
        <v>35.5</v>
      </c>
      <c r="O1222" s="7">
        <v>3534.45</v>
      </c>
      <c r="P1222">
        <v>47</v>
      </c>
      <c r="Q1222" t="s">
        <v>7266</v>
      </c>
      <c r="R1222">
        <f>IF(UPPER(TRIM(Table2[[#This Row],[Status_Clean]]))="CONVERTED",1,0)</f>
        <v>0</v>
      </c>
      <c r="S1222">
        <f>IF(ISNUMBER(MATCH(UPPER(TRIM(Table2[[#This Row],[Status_Clean]])),{"CONTACTED","QUALIFIED","CONVERTED"},0)),1,0)</f>
        <v>1</v>
      </c>
      <c r="T1222" cm="1">
        <f t="array" ref="T1222">_xlfn.SWITCH(UPPER(TRIM(Table2[[#This Row],[Status_Clean]])),"NEW",1,"CONTACTED",2,"QUALIFIED",3,"CONVERTED",4,"LOST",5,99)</f>
        <v>3</v>
      </c>
      <c r="U1222" t="str" cm="1">
        <f t="array" ref="U1222">_xlfn.LET(_xlpm.x,IFERROR(VALUE(Table2[[#This Row],[Response_Time_Hours]]),""),IF(_xlpm.x="","CHECK",_xlfn.IFS(_xlpm.x&lt;=1,"Immediate",_xlpm.x&lt;=6,"Fast",_xlpm.x&lt;=24,"Moderate",_xlpm.x&gt;24,"Delayed")))</f>
        <v>Delayed</v>
      </c>
      <c r="V1222">
        <f>FLOOR(tbl_CleanLeads[[#This Row],[Response_Time_Hours]],6)</f>
        <v>30</v>
      </c>
      <c r="W1222" t="str" cm="1">
        <f t="array" ref="W1222">IF(Table2[[#This Row],[Interaction_Count_Final]]="","N/A",_xlfn.IFS(Table2[[#This Row],[Interaction_Count_Final]]&lt;=2,"Low",Table2[[#This Row],[Interaction_Count_Final]]&lt;=5,"Medium",Table2[[#This Row],[Interaction_Count_Final]]&gt;=6,"High",TRUE,"CHECK"))</f>
        <v>High</v>
      </c>
      <c r="X1222" t="b">
        <f t="shared" si="19"/>
        <v>1</v>
      </c>
      <c r="Y1222" t="b">
        <f>tbl_CleanLeads[[#This Row],[Response_Time_Hours]]&gt;24</f>
        <v>1</v>
      </c>
      <c r="Z1222" s="13" t="b">
        <f>tbl_CleanLeads[[#This Row],[Response_Time_Hours]]&gt;72</f>
        <v>0</v>
      </c>
      <c r="AA1222" s="13" t="b">
        <f>tbl_CleanLeads[[#This Row],[Status_Clean]]="Converted"</f>
        <v>0</v>
      </c>
    </row>
    <row r="1223" spans="1:27">
      <c r="A1223" t="s">
        <v>90</v>
      </c>
      <c r="B1223" t="s">
        <v>3685</v>
      </c>
      <c r="C1223" t="s">
        <v>3686</v>
      </c>
      <c r="D1223" t="s">
        <v>7303</v>
      </c>
      <c r="E1223" t="s">
        <v>222</v>
      </c>
      <c r="F1223" t="s">
        <v>71</v>
      </c>
      <c r="G1223" s="1">
        <v>45491</v>
      </c>
      <c r="H1223" s="8">
        <f>MONTH(tbl_CleanLeads[[#This Row],[Lead_Date_Final]])</f>
        <v>7</v>
      </c>
      <c r="I1223" t="s">
        <v>7305</v>
      </c>
      <c r="J1223" t="s">
        <v>7271</v>
      </c>
      <c r="K1223" t="s">
        <v>7288</v>
      </c>
      <c r="L1223">
        <f>WEEKDAY(tbl_CleanLeads[[#This Row],[Lead_Date_Final]],2)</f>
        <v>4</v>
      </c>
      <c r="M1223" t="s">
        <v>7285</v>
      </c>
      <c r="N1223">
        <v>21</v>
      </c>
      <c r="O1223" s="7">
        <v>2971.47</v>
      </c>
      <c r="P1223">
        <v>25</v>
      </c>
      <c r="Q1223" t="s">
        <v>7266</v>
      </c>
      <c r="R1223">
        <f>IF(UPPER(TRIM(Table2[[#This Row],[Status_Clean]]))="CONVERTED",1,0)</f>
        <v>0</v>
      </c>
      <c r="S1223">
        <f>IF(ISNUMBER(MATCH(UPPER(TRIM(Table2[[#This Row],[Status_Clean]])),{"CONTACTED","QUALIFIED","CONVERTED"},0)),1,0)</f>
        <v>1</v>
      </c>
      <c r="T1223" cm="1">
        <f t="array" ref="T1223">_xlfn.SWITCH(UPPER(TRIM(Table2[[#This Row],[Status_Clean]])),"NEW",1,"CONTACTED",2,"QUALIFIED",3,"CONVERTED",4,"LOST",5,99)</f>
        <v>3</v>
      </c>
      <c r="U1223" t="str" cm="1">
        <f t="array" ref="U1223">_xlfn.LET(_xlpm.x,IFERROR(VALUE(Table2[[#This Row],[Response_Time_Hours]]),""),IF(_xlpm.x="","CHECK",_xlfn.IFS(_xlpm.x&lt;=1,"Immediate",_xlpm.x&lt;=6,"Fast",_xlpm.x&lt;=24,"Moderate",_xlpm.x&gt;24,"Delayed")))</f>
        <v>Moderate</v>
      </c>
      <c r="V1223">
        <f>FLOOR(tbl_CleanLeads[[#This Row],[Response_Time_Hours]],6)</f>
        <v>18</v>
      </c>
      <c r="W1223" t="str" cm="1">
        <f t="array" ref="W1223">IF(Table2[[#This Row],[Interaction_Count_Final]]="","N/A",_xlfn.IFS(Table2[[#This Row],[Interaction_Count_Final]]&lt;=2,"Low",Table2[[#This Row],[Interaction_Count_Final]]&lt;=5,"Medium",Table2[[#This Row],[Interaction_Count_Final]]&gt;=6,"High",TRUE,"CHECK"))</f>
        <v>High</v>
      </c>
      <c r="X1223" t="b">
        <f t="shared" si="19"/>
        <v>1</v>
      </c>
      <c r="Y1223" t="b">
        <f>tbl_CleanLeads[[#This Row],[Response_Time_Hours]]&gt;24</f>
        <v>0</v>
      </c>
      <c r="Z1223" s="13" t="b">
        <f>tbl_CleanLeads[[#This Row],[Response_Time_Hours]]&gt;72</f>
        <v>0</v>
      </c>
      <c r="AA1223" s="13" t="b">
        <f>tbl_CleanLeads[[#This Row],[Status_Clean]]="Converted"</f>
        <v>0</v>
      </c>
    </row>
    <row r="1224" spans="1:27">
      <c r="A1224" t="s">
        <v>63</v>
      </c>
      <c r="B1224" t="s">
        <v>3687</v>
      </c>
      <c r="C1224" t="s">
        <v>3688</v>
      </c>
      <c r="D1224" t="s">
        <v>7303</v>
      </c>
      <c r="E1224" t="s">
        <v>254</v>
      </c>
      <c r="F1224" t="s">
        <v>193</v>
      </c>
      <c r="G1224" s="1">
        <v>45495</v>
      </c>
      <c r="H1224" s="8">
        <f>MONTH(tbl_CleanLeads[[#This Row],[Lead_Date_Final]])</f>
        <v>7</v>
      </c>
      <c r="I1224" t="s">
        <v>7305</v>
      </c>
      <c r="J1224" t="s">
        <v>7271</v>
      </c>
      <c r="K1224" t="s">
        <v>7288</v>
      </c>
      <c r="L1224">
        <f>WEEKDAY(tbl_CleanLeads[[#This Row],[Lead_Date_Final]],2)</f>
        <v>1</v>
      </c>
      <c r="M1224" t="s">
        <v>7298</v>
      </c>
      <c r="N1224">
        <v>69.599999999999994</v>
      </c>
      <c r="O1224" s="7">
        <v>1780.12</v>
      </c>
      <c r="P1224">
        <v>11</v>
      </c>
      <c r="Q1224" t="s">
        <v>7289</v>
      </c>
      <c r="R1224">
        <f>IF(UPPER(TRIM(Table2[[#This Row],[Status_Clean]]))="CONVERTED",1,0)</f>
        <v>0</v>
      </c>
      <c r="S1224">
        <f>IF(ISNUMBER(MATCH(UPPER(TRIM(Table2[[#This Row],[Status_Clean]])),{"CONTACTED","QUALIFIED","CONVERTED"},0)),1,0)</f>
        <v>0</v>
      </c>
      <c r="T1224" cm="1">
        <f t="array" ref="T1224">_xlfn.SWITCH(UPPER(TRIM(Table2[[#This Row],[Status_Clean]])),"NEW",1,"CONTACTED",2,"QUALIFIED",3,"CONVERTED",4,"LOST",5,99)</f>
        <v>1</v>
      </c>
      <c r="U1224" t="str" cm="1">
        <f t="array" ref="U1224">_xlfn.LET(_xlpm.x,IFERROR(VALUE(Table2[[#This Row],[Response_Time_Hours]]),""),IF(_xlpm.x="","CHECK",_xlfn.IFS(_xlpm.x&lt;=1,"Immediate",_xlpm.x&lt;=6,"Fast",_xlpm.x&lt;=24,"Moderate",_xlpm.x&gt;24,"Delayed")))</f>
        <v>Delayed</v>
      </c>
      <c r="V1224">
        <f>FLOOR(tbl_CleanLeads[[#This Row],[Response_Time_Hours]],6)</f>
        <v>66</v>
      </c>
      <c r="W1224" t="str" cm="1">
        <f t="array" ref="W1224">IF(Table2[[#This Row],[Interaction_Count_Final]]="","N/A",_xlfn.IFS(Table2[[#This Row],[Interaction_Count_Final]]&lt;=2,"Low",Table2[[#This Row],[Interaction_Count_Final]]&lt;=5,"Medium",Table2[[#This Row],[Interaction_Count_Final]]&gt;=6,"High",TRUE,"CHECK"))</f>
        <v>High</v>
      </c>
      <c r="X1224" t="b">
        <f t="shared" si="19"/>
        <v>1</v>
      </c>
      <c r="Y1224" t="b">
        <f>tbl_CleanLeads[[#This Row],[Response_Time_Hours]]&gt;24</f>
        <v>1</v>
      </c>
      <c r="Z1224" s="13" t="b">
        <f>tbl_CleanLeads[[#This Row],[Response_Time_Hours]]&gt;72</f>
        <v>0</v>
      </c>
      <c r="AA1224" s="13" t="b">
        <f>tbl_CleanLeads[[#This Row],[Status_Clean]]="Converted"</f>
        <v>0</v>
      </c>
    </row>
    <row r="1225" spans="1:27">
      <c r="A1225" t="s">
        <v>90</v>
      </c>
      <c r="B1225" t="s">
        <v>3690</v>
      </c>
      <c r="C1225" t="s">
        <v>3691</v>
      </c>
      <c r="D1225" t="s">
        <v>7258</v>
      </c>
      <c r="E1225" t="s">
        <v>1356</v>
      </c>
      <c r="F1225" t="s">
        <v>193</v>
      </c>
      <c r="G1225" s="1">
        <v>45623</v>
      </c>
      <c r="H1225" s="8">
        <f>MONTH(tbl_CleanLeads[[#This Row],[Lead_Date_Final]])</f>
        <v>11</v>
      </c>
      <c r="I1225" t="s">
        <v>7300</v>
      </c>
      <c r="J1225" t="s">
        <v>7271</v>
      </c>
      <c r="K1225" t="s">
        <v>7264</v>
      </c>
      <c r="L1225">
        <f>WEEKDAY(tbl_CleanLeads[[#This Row],[Lead_Date_Final]],2)</f>
        <v>3</v>
      </c>
      <c r="M1225" t="s">
        <v>7272</v>
      </c>
      <c r="N1225">
        <v>14.4</v>
      </c>
      <c r="O1225" s="7">
        <v>3597.3</v>
      </c>
      <c r="P1225">
        <v>44</v>
      </c>
      <c r="Q1225" t="s">
        <v>7266</v>
      </c>
      <c r="R1225">
        <f>IF(UPPER(TRIM(Table2[[#This Row],[Status_Clean]]))="CONVERTED",1,0)</f>
        <v>0</v>
      </c>
      <c r="S1225">
        <f>IF(ISNUMBER(MATCH(UPPER(TRIM(Table2[[#This Row],[Status_Clean]])),{"CONTACTED","QUALIFIED","CONVERTED"},0)),1,0)</f>
        <v>0</v>
      </c>
      <c r="T1225" cm="1">
        <f t="array" ref="T1225">_xlfn.SWITCH(UPPER(TRIM(Table2[[#This Row],[Status_Clean]])),"NEW",1,"CONTACTED",2,"QUALIFIED",3,"CONVERTED",4,"LOST",5,99)</f>
        <v>1</v>
      </c>
      <c r="U1225" t="str" cm="1">
        <f t="array" ref="U1225">_xlfn.LET(_xlpm.x,IFERROR(VALUE(Table2[[#This Row],[Response_Time_Hours]]),""),IF(_xlpm.x="","CHECK",_xlfn.IFS(_xlpm.x&lt;=1,"Immediate",_xlpm.x&lt;=6,"Fast",_xlpm.x&lt;=24,"Moderate",_xlpm.x&gt;24,"Delayed")))</f>
        <v>Moderate</v>
      </c>
      <c r="V1225">
        <f>FLOOR(tbl_CleanLeads[[#This Row],[Response_Time_Hours]],6)</f>
        <v>12</v>
      </c>
      <c r="W1225" t="str" cm="1">
        <f t="array" ref="W1225">IF(Table2[[#This Row],[Interaction_Count_Final]]="","N/A",_xlfn.IFS(Table2[[#This Row],[Interaction_Count_Final]]&lt;=2,"Low",Table2[[#This Row],[Interaction_Count_Final]]&lt;=5,"Medium",Table2[[#This Row],[Interaction_Count_Final]]&gt;=6,"High",TRUE,"CHECK"))</f>
        <v>High</v>
      </c>
      <c r="X1225" t="b">
        <f t="shared" si="19"/>
        <v>1</v>
      </c>
      <c r="Y1225" t="b">
        <f>tbl_CleanLeads[[#This Row],[Response_Time_Hours]]&gt;24</f>
        <v>0</v>
      </c>
      <c r="Z1225" s="13" t="b">
        <f>tbl_CleanLeads[[#This Row],[Response_Time_Hours]]&gt;72</f>
        <v>0</v>
      </c>
      <c r="AA1225" s="13" t="b">
        <f>tbl_CleanLeads[[#This Row],[Status_Clean]]="Converted"</f>
        <v>0</v>
      </c>
    </row>
    <row r="1226" spans="1:27">
      <c r="A1226" t="s">
        <v>90</v>
      </c>
      <c r="B1226" t="s">
        <v>3694</v>
      </c>
      <c r="C1226" t="s">
        <v>3695</v>
      </c>
      <c r="D1226" t="s">
        <v>7303</v>
      </c>
      <c r="E1226" t="s">
        <v>101</v>
      </c>
      <c r="F1226" t="s">
        <v>125</v>
      </c>
      <c r="G1226" s="1">
        <v>45223</v>
      </c>
      <c r="H1226" s="8">
        <f>MONTH(tbl_CleanLeads[[#This Row],[Lead_Date_Final]])</f>
        <v>10</v>
      </c>
      <c r="I1226" t="s">
        <v>7270</v>
      </c>
      <c r="J1226" t="s">
        <v>7263</v>
      </c>
      <c r="K1226" t="s">
        <v>7264</v>
      </c>
      <c r="L1226">
        <f>WEEKDAY(tbl_CleanLeads[[#This Row],[Lead_Date_Final]],2)</f>
        <v>2</v>
      </c>
      <c r="M1226" t="s">
        <v>7265</v>
      </c>
      <c r="N1226">
        <v>37</v>
      </c>
      <c r="O1226" s="7">
        <v>1837.27</v>
      </c>
      <c r="P1226">
        <v>7</v>
      </c>
      <c r="Q1226" t="s">
        <v>7289</v>
      </c>
      <c r="R1226">
        <f>IF(UPPER(TRIM(Table2[[#This Row],[Status_Clean]]))="CONVERTED",1,0)</f>
        <v>0</v>
      </c>
      <c r="S1226">
        <f>IF(ISNUMBER(MATCH(UPPER(TRIM(Table2[[#This Row],[Status_Clean]])),{"CONTACTED","QUALIFIED","CONVERTED"},0)),1,0)</f>
        <v>1</v>
      </c>
      <c r="T1226" cm="1">
        <f t="array" ref="T1226">_xlfn.SWITCH(UPPER(TRIM(Table2[[#This Row],[Status_Clean]])),"NEW",1,"CONTACTED",2,"QUALIFIED",3,"CONVERTED",4,"LOST",5,99)</f>
        <v>2</v>
      </c>
      <c r="U1226" t="str" cm="1">
        <f t="array" ref="U1226">_xlfn.LET(_xlpm.x,IFERROR(VALUE(Table2[[#This Row],[Response_Time_Hours]]),""),IF(_xlpm.x="","CHECK",_xlfn.IFS(_xlpm.x&lt;=1,"Immediate",_xlpm.x&lt;=6,"Fast",_xlpm.x&lt;=24,"Moderate",_xlpm.x&gt;24,"Delayed")))</f>
        <v>Delayed</v>
      </c>
      <c r="V1226">
        <f>FLOOR(tbl_CleanLeads[[#This Row],[Response_Time_Hours]],6)</f>
        <v>36</v>
      </c>
      <c r="W1226" t="str" cm="1">
        <f t="array" ref="W1226">IF(Table2[[#This Row],[Interaction_Count_Final]]="","N/A",_xlfn.IFS(Table2[[#This Row],[Interaction_Count_Final]]&lt;=2,"Low",Table2[[#This Row],[Interaction_Count_Final]]&lt;=5,"Medium",Table2[[#This Row],[Interaction_Count_Final]]&gt;=6,"High",TRUE,"CHECK"))</f>
        <v>High</v>
      </c>
      <c r="X1226" t="b">
        <f t="shared" si="19"/>
        <v>1</v>
      </c>
      <c r="Y1226" t="b">
        <f>tbl_CleanLeads[[#This Row],[Response_Time_Hours]]&gt;24</f>
        <v>1</v>
      </c>
      <c r="Z1226" s="13" t="b">
        <f>tbl_CleanLeads[[#This Row],[Response_Time_Hours]]&gt;72</f>
        <v>0</v>
      </c>
      <c r="AA1226" s="13" t="b">
        <f>tbl_CleanLeads[[#This Row],[Status_Clean]]="Converted"</f>
        <v>0</v>
      </c>
    </row>
    <row r="1227" spans="1:27">
      <c r="A1227" t="s">
        <v>70</v>
      </c>
      <c r="B1227" t="s">
        <v>3696</v>
      </c>
      <c r="C1227" t="s">
        <v>8245</v>
      </c>
      <c r="D1227" t="s">
        <v>7303</v>
      </c>
      <c r="E1227" t="s">
        <v>363</v>
      </c>
      <c r="F1227" t="s">
        <v>193</v>
      </c>
      <c r="G1227" s="1">
        <v>45139</v>
      </c>
      <c r="H1227" s="8">
        <f>MONTH(tbl_CleanLeads[[#This Row],[Lead_Date_Final]])</f>
        <v>8</v>
      </c>
      <c r="I1227" t="s">
        <v>7310</v>
      </c>
      <c r="J1227" t="s">
        <v>7263</v>
      </c>
      <c r="K1227" t="s">
        <v>7288</v>
      </c>
      <c r="L1227">
        <f>WEEKDAY(tbl_CleanLeads[[#This Row],[Lead_Date_Final]],2)</f>
        <v>2</v>
      </c>
      <c r="M1227" t="s">
        <v>7265</v>
      </c>
      <c r="N1227">
        <v>4.7</v>
      </c>
      <c r="O1227" s="7">
        <v>3591.82</v>
      </c>
      <c r="P1227">
        <v>3</v>
      </c>
      <c r="Q1227" t="s">
        <v>7266</v>
      </c>
      <c r="R1227">
        <f>IF(UPPER(TRIM(Table2[[#This Row],[Status_Clean]]))="CONVERTED",1,0)</f>
        <v>0</v>
      </c>
      <c r="S1227">
        <f>IF(ISNUMBER(MATCH(UPPER(TRIM(Table2[[#This Row],[Status_Clean]])),{"CONTACTED","QUALIFIED","CONVERTED"},0)),1,0)</f>
        <v>0</v>
      </c>
      <c r="T1227" cm="1">
        <f t="array" ref="T1227">_xlfn.SWITCH(UPPER(TRIM(Table2[[#This Row],[Status_Clean]])),"NEW",1,"CONTACTED",2,"QUALIFIED",3,"CONVERTED",4,"LOST",5,99)</f>
        <v>1</v>
      </c>
      <c r="U1227" t="str" cm="1">
        <f t="array" ref="U1227">_xlfn.LET(_xlpm.x,IFERROR(VALUE(Table2[[#This Row],[Response_Time_Hours]]),""),IF(_xlpm.x="","CHECK",_xlfn.IFS(_xlpm.x&lt;=1,"Immediate",_xlpm.x&lt;=6,"Fast",_xlpm.x&lt;=24,"Moderate",_xlpm.x&gt;24,"Delayed")))</f>
        <v>Fast</v>
      </c>
      <c r="V1227">
        <f>FLOOR(tbl_CleanLeads[[#This Row],[Response_Time_Hours]],6)</f>
        <v>0</v>
      </c>
      <c r="W1227" t="str" cm="1">
        <f t="array" ref="W1227">IF(Table2[[#This Row],[Interaction_Count_Final]]="","N/A",_xlfn.IFS(Table2[[#This Row],[Interaction_Count_Final]]&lt;=2,"Low",Table2[[#This Row],[Interaction_Count_Final]]&lt;=5,"Medium",Table2[[#This Row],[Interaction_Count_Final]]&gt;=6,"High",TRUE,"CHECK"))</f>
        <v>Medium</v>
      </c>
      <c r="X1227" t="b">
        <f t="shared" si="19"/>
        <v>1</v>
      </c>
      <c r="Y1227" t="b">
        <f>tbl_CleanLeads[[#This Row],[Response_Time_Hours]]&gt;24</f>
        <v>0</v>
      </c>
      <c r="Z1227" s="13" t="b">
        <f>tbl_CleanLeads[[#This Row],[Response_Time_Hours]]&gt;72</f>
        <v>0</v>
      </c>
      <c r="AA1227" s="13" t="b">
        <f>tbl_CleanLeads[[#This Row],[Status_Clean]]="Converted"</f>
        <v>0</v>
      </c>
    </row>
    <row r="1228" spans="1:27">
      <c r="A1228" t="s">
        <v>102</v>
      </c>
      <c r="B1228" t="s">
        <v>3698</v>
      </c>
      <c r="C1228" t="s">
        <v>3699</v>
      </c>
      <c r="D1228" t="s">
        <v>7274</v>
      </c>
      <c r="E1228" t="s">
        <v>101</v>
      </c>
      <c r="F1228" t="s">
        <v>125</v>
      </c>
      <c r="G1228" s="1">
        <v>45493</v>
      </c>
      <c r="H1228" s="8">
        <f>MONTH(tbl_CleanLeads[[#This Row],[Lead_Date_Final]])</f>
        <v>7</v>
      </c>
      <c r="I1228" t="s">
        <v>7305</v>
      </c>
      <c r="J1228" t="s">
        <v>7271</v>
      </c>
      <c r="K1228" t="s">
        <v>7288</v>
      </c>
      <c r="L1228">
        <f>WEEKDAY(tbl_CleanLeads[[#This Row],[Lead_Date_Final]],2)</f>
        <v>6</v>
      </c>
      <c r="M1228" t="s">
        <v>7278</v>
      </c>
      <c r="N1228">
        <v>20</v>
      </c>
      <c r="O1228" s="7">
        <v>2781.77</v>
      </c>
      <c r="P1228">
        <v>28</v>
      </c>
      <c r="Q1228" t="s">
        <v>7266</v>
      </c>
      <c r="R1228">
        <f>IF(UPPER(TRIM(Table2[[#This Row],[Status_Clean]]))="CONVERTED",1,0)</f>
        <v>0</v>
      </c>
      <c r="S1228">
        <f>IF(ISNUMBER(MATCH(UPPER(TRIM(Table2[[#This Row],[Status_Clean]])),{"CONTACTED","QUALIFIED","CONVERTED"},0)),1,0)</f>
        <v>1</v>
      </c>
      <c r="T1228" cm="1">
        <f t="array" ref="T1228">_xlfn.SWITCH(UPPER(TRIM(Table2[[#This Row],[Status_Clean]])),"NEW",1,"CONTACTED",2,"QUALIFIED",3,"CONVERTED",4,"LOST",5,99)</f>
        <v>2</v>
      </c>
      <c r="U1228" t="str" cm="1">
        <f t="array" ref="U1228">_xlfn.LET(_xlpm.x,IFERROR(VALUE(Table2[[#This Row],[Response_Time_Hours]]),""),IF(_xlpm.x="","CHECK",_xlfn.IFS(_xlpm.x&lt;=1,"Immediate",_xlpm.x&lt;=6,"Fast",_xlpm.x&lt;=24,"Moderate",_xlpm.x&gt;24,"Delayed")))</f>
        <v>Moderate</v>
      </c>
      <c r="V1228">
        <f>FLOOR(tbl_CleanLeads[[#This Row],[Response_Time_Hours]],6)</f>
        <v>18</v>
      </c>
      <c r="W1228" t="str" cm="1">
        <f t="array" ref="W1228">IF(Table2[[#This Row],[Interaction_Count_Final]]="","N/A",_xlfn.IFS(Table2[[#This Row],[Interaction_Count_Final]]&lt;=2,"Low",Table2[[#This Row],[Interaction_Count_Final]]&lt;=5,"Medium",Table2[[#This Row],[Interaction_Count_Final]]&gt;=6,"High",TRUE,"CHECK"))</f>
        <v>High</v>
      </c>
      <c r="X1228" t="b">
        <f t="shared" si="19"/>
        <v>1</v>
      </c>
      <c r="Y1228" t="b">
        <f>tbl_CleanLeads[[#This Row],[Response_Time_Hours]]&gt;24</f>
        <v>0</v>
      </c>
      <c r="Z1228" s="13" t="b">
        <f>tbl_CleanLeads[[#This Row],[Response_Time_Hours]]&gt;72</f>
        <v>0</v>
      </c>
      <c r="AA1228" s="13" t="b">
        <f>tbl_CleanLeads[[#This Row],[Status_Clean]]="Converted"</f>
        <v>0</v>
      </c>
    </row>
    <row r="1229" spans="1:27">
      <c r="A1229" t="s">
        <v>102</v>
      </c>
      <c r="B1229" t="s">
        <v>3700</v>
      </c>
      <c r="C1229" t="s">
        <v>3701</v>
      </c>
      <c r="D1229" t="s">
        <v>7303</v>
      </c>
      <c r="E1229" t="s">
        <v>473</v>
      </c>
      <c r="F1229" t="s">
        <v>125</v>
      </c>
      <c r="G1229" s="1">
        <v>44963</v>
      </c>
      <c r="H1229" s="8">
        <f>MONTH(tbl_CleanLeads[[#This Row],[Lead_Date_Final]])</f>
        <v>2</v>
      </c>
      <c r="I1229" t="s">
        <v>7283</v>
      </c>
      <c r="J1229" t="s">
        <v>7263</v>
      </c>
      <c r="K1229" t="s">
        <v>7284</v>
      </c>
      <c r="L1229">
        <f>WEEKDAY(tbl_CleanLeads[[#This Row],[Lead_Date_Final]],2)</f>
        <v>1</v>
      </c>
      <c r="M1229" t="s">
        <v>7298</v>
      </c>
      <c r="N1229">
        <v>39</v>
      </c>
      <c r="O1229" s="7">
        <v>3630.89</v>
      </c>
      <c r="P1229">
        <v>20</v>
      </c>
      <c r="Q1229" t="s">
        <v>7266</v>
      </c>
      <c r="R1229">
        <f>IF(UPPER(TRIM(Table2[[#This Row],[Status_Clean]]))="CONVERTED",1,0)</f>
        <v>0</v>
      </c>
      <c r="S1229">
        <f>IF(ISNUMBER(MATCH(UPPER(TRIM(Table2[[#This Row],[Status_Clean]])),{"CONTACTED","QUALIFIED","CONVERTED"},0)),1,0)</f>
        <v>1</v>
      </c>
      <c r="T1229" cm="1">
        <f t="array" ref="T1229">_xlfn.SWITCH(UPPER(TRIM(Table2[[#This Row],[Status_Clean]])),"NEW",1,"CONTACTED",2,"QUALIFIED",3,"CONVERTED",4,"LOST",5,99)</f>
        <v>2</v>
      </c>
      <c r="U1229" t="str" cm="1">
        <f t="array" ref="U1229">_xlfn.LET(_xlpm.x,IFERROR(VALUE(Table2[[#This Row],[Response_Time_Hours]]),""),IF(_xlpm.x="","CHECK",_xlfn.IFS(_xlpm.x&lt;=1,"Immediate",_xlpm.x&lt;=6,"Fast",_xlpm.x&lt;=24,"Moderate",_xlpm.x&gt;24,"Delayed")))</f>
        <v>Delayed</v>
      </c>
      <c r="V1229">
        <f>FLOOR(tbl_CleanLeads[[#This Row],[Response_Time_Hours]],6)</f>
        <v>36</v>
      </c>
      <c r="W1229" t="str" cm="1">
        <f t="array" ref="W1229">IF(Table2[[#This Row],[Interaction_Count_Final]]="","N/A",_xlfn.IFS(Table2[[#This Row],[Interaction_Count_Final]]&lt;=2,"Low",Table2[[#This Row],[Interaction_Count_Final]]&lt;=5,"Medium",Table2[[#This Row],[Interaction_Count_Final]]&gt;=6,"High",TRUE,"CHECK"))</f>
        <v>High</v>
      </c>
      <c r="X1229" t="b">
        <f t="shared" si="19"/>
        <v>1</v>
      </c>
      <c r="Y1229" t="b">
        <f>tbl_CleanLeads[[#This Row],[Response_Time_Hours]]&gt;24</f>
        <v>1</v>
      </c>
      <c r="Z1229" s="13" t="b">
        <f>tbl_CleanLeads[[#This Row],[Response_Time_Hours]]&gt;72</f>
        <v>0</v>
      </c>
      <c r="AA1229" s="13" t="b">
        <f>tbl_CleanLeads[[#This Row],[Status_Clean]]="Converted"</f>
        <v>0</v>
      </c>
    </row>
    <row r="1230" spans="1:27">
      <c r="A1230" t="s">
        <v>63</v>
      </c>
      <c r="B1230" t="s">
        <v>3703</v>
      </c>
      <c r="C1230" t="s">
        <v>3704</v>
      </c>
      <c r="D1230" t="s">
        <v>7303</v>
      </c>
      <c r="E1230" t="s">
        <v>1356</v>
      </c>
      <c r="F1230" t="s">
        <v>71</v>
      </c>
      <c r="G1230" s="1">
        <v>45113</v>
      </c>
      <c r="H1230" s="8">
        <f>MONTH(tbl_CleanLeads[[#This Row],[Lead_Date_Final]])</f>
        <v>7</v>
      </c>
      <c r="I1230" t="s">
        <v>7305</v>
      </c>
      <c r="J1230" t="s">
        <v>7263</v>
      </c>
      <c r="K1230" t="s">
        <v>7288</v>
      </c>
      <c r="L1230">
        <f>WEEKDAY(tbl_CleanLeads[[#This Row],[Lead_Date_Final]],2)</f>
        <v>4</v>
      </c>
      <c r="M1230" t="s">
        <v>7285</v>
      </c>
      <c r="N1230">
        <v>72</v>
      </c>
      <c r="O1230" s="7">
        <v>3979.81</v>
      </c>
      <c r="P1230">
        <v>26</v>
      </c>
      <c r="Q1230" t="s">
        <v>7273</v>
      </c>
      <c r="R1230">
        <f>IF(UPPER(TRIM(Table2[[#This Row],[Status_Clean]]))="CONVERTED",1,0)</f>
        <v>0</v>
      </c>
      <c r="S1230">
        <f>IF(ISNUMBER(MATCH(UPPER(TRIM(Table2[[#This Row],[Status_Clean]])),{"CONTACTED","QUALIFIED","CONVERTED"},0)),1,0)</f>
        <v>1</v>
      </c>
      <c r="T1230" cm="1">
        <f t="array" ref="T1230">_xlfn.SWITCH(UPPER(TRIM(Table2[[#This Row],[Status_Clean]])),"NEW",1,"CONTACTED",2,"QUALIFIED",3,"CONVERTED",4,"LOST",5,99)</f>
        <v>3</v>
      </c>
      <c r="U1230" t="str" cm="1">
        <f t="array" ref="U1230">_xlfn.LET(_xlpm.x,IFERROR(VALUE(Table2[[#This Row],[Response_Time_Hours]]),""),IF(_xlpm.x="","CHECK",_xlfn.IFS(_xlpm.x&lt;=1,"Immediate",_xlpm.x&lt;=6,"Fast",_xlpm.x&lt;=24,"Moderate",_xlpm.x&gt;24,"Delayed")))</f>
        <v>Delayed</v>
      </c>
      <c r="V1230">
        <f>FLOOR(tbl_CleanLeads[[#This Row],[Response_Time_Hours]],6)</f>
        <v>72</v>
      </c>
      <c r="W1230" t="str" cm="1">
        <f t="array" ref="W1230">IF(Table2[[#This Row],[Interaction_Count_Final]]="","N/A",_xlfn.IFS(Table2[[#This Row],[Interaction_Count_Final]]&lt;=2,"Low",Table2[[#This Row],[Interaction_Count_Final]]&lt;=5,"Medium",Table2[[#This Row],[Interaction_Count_Final]]&gt;=6,"High",TRUE,"CHECK"))</f>
        <v>High</v>
      </c>
      <c r="X1230" t="b">
        <f t="shared" si="19"/>
        <v>1</v>
      </c>
      <c r="Y1230" t="b">
        <f>tbl_CleanLeads[[#This Row],[Response_Time_Hours]]&gt;24</f>
        <v>1</v>
      </c>
      <c r="Z1230" s="13" t="b">
        <f>tbl_CleanLeads[[#This Row],[Response_Time_Hours]]&gt;72</f>
        <v>0</v>
      </c>
      <c r="AA1230" s="13" t="b">
        <f>tbl_CleanLeads[[#This Row],[Status_Clean]]="Converted"</f>
        <v>0</v>
      </c>
    </row>
    <row r="1231" spans="1:27">
      <c r="A1231" t="s">
        <v>63</v>
      </c>
      <c r="B1231" t="s">
        <v>3705</v>
      </c>
      <c r="C1231" t="s">
        <v>3706</v>
      </c>
      <c r="D1231" t="s">
        <v>7268</v>
      </c>
      <c r="E1231" t="s">
        <v>363</v>
      </c>
      <c r="F1231" t="s">
        <v>125</v>
      </c>
      <c r="G1231" s="1">
        <v>45322</v>
      </c>
      <c r="H1231" s="8">
        <f>MONTH(tbl_CleanLeads[[#This Row],[Lead_Date_Final]])</f>
        <v>1</v>
      </c>
      <c r="I1231" t="s">
        <v>7317</v>
      </c>
      <c r="J1231" t="s">
        <v>7271</v>
      </c>
      <c r="K1231" t="s">
        <v>7284</v>
      </c>
      <c r="L1231">
        <f>WEEKDAY(tbl_CleanLeads[[#This Row],[Lead_Date_Final]],2)</f>
        <v>3</v>
      </c>
      <c r="M1231" t="s">
        <v>7272</v>
      </c>
      <c r="N1231">
        <v>9.6000000000000014</v>
      </c>
      <c r="O1231" s="7">
        <v>3623.51</v>
      </c>
      <c r="P1231">
        <v>7</v>
      </c>
      <c r="Q1231" t="s">
        <v>7266</v>
      </c>
      <c r="R1231">
        <f>IF(UPPER(TRIM(Table2[[#This Row],[Status_Clean]]))="CONVERTED",1,0)</f>
        <v>0</v>
      </c>
      <c r="S1231">
        <f>IF(ISNUMBER(MATCH(UPPER(TRIM(Table2[[#This Row],[Status_Clean]])),{"CONTACTED","QUALIFIED","CONVERTED"},0)),1,0)</f>
        <v>1</v>
      </c>
      <c r="T1231" cm="1">
        <f t="array" ref="T1231">_xlfn.SWITCH(UPPER(TRIM(Table2[[#This Row],[Status_Clean]])),"NEW",1,"CONTACTED",2,"QUALIFIED",3,"CONVERTED",4,"LOST",5,99)</f>
        <v>2</v>
      </c>
      <c r="U1231" t="str" cm="1">
        <f t="array" ref="U1231">_xlfn.LET(_xlpm.x,IFERROR(VALUE(Table2[[#This Row],[Response_Time_Hours]]),""),IF(_xlpm.x="","CHECK",_xlfn.IFS(_xlpm.x&lt;=1,"Immediate",_xlpm.x&lt;=6,"Fast",_xlpm.x&lt;=24,"Moderate",_xlpm.x&gt;24,"Delayed")))</f>
        <v>Moderate</v>
      </c>
      <c r="V1231">
        <f>FLOOR(tbl_CleanLeads[[#This Row],[Response_Time_Hours]],6)</f>
        <v>6</v>
      </c>
      <c r="W1231" t="str" cm="1">
        <f t="array" ref="W1231">IF(Table2[[#This Row],[Interaction_Count_Final]]="","N/A",_xlfn.IFS(Table2[[#This Row],[Interaction_Count_Final]]&lt;=2,"Low",Table2[[#This Row],[Interaction_Count_Final]]&lt;=5,"Medium",Table2[[#This Row],[Interaction_Count_Final]]&gt;=6,"High",TRUE,"CHECK"))</f>
        <v>High</v>
      </c>
      <c r="X1231" t="b">
        <f t="shared" si="19"/>
        <v>1</v>
      </c>
      <c r="Y1231" t="b">
        <f>tbl_CleanLeads[[#This Row],[Response_Time_Hours]]&gt;24</f>
        <v>0</v>
      </c>
      <c r="Z1231" s="13" t="b">
        <f>tbl_CleanLeads[[#This Row],[Response_Time_Hours]]&gt;72</f>
        <v>0</v>
      </c>
      <c r="AA1231" s="13" t="b">
        <f>tbl_CleanLeads[[#This Row],[Status_Clean]]="Converted"</f>
        <v>0</v>
      </c>
    </row>
    <row r="1232" spans="1:27">
      <c r="A1232" t="s">
        <v>70</v>
      </c>
      <c r="B1232" t="s">
        <v>3707</v>
      </c>
      <c r="C1232" t="s">
        <v>3708</v>
      </c>
      <c r="D1232" t="s">
        <v>7303</v>
      </c>
      <c r="E1232" t="s">
        <v>123</v>
      </c>
      <c r="F1232" t="s">
        <v>125</v>
      </c>
      <c r="G1232" s="1">
        <v>44998</v>
      </c>
      <c r="H1232" s="8">
        <f>MONTH(tbl_CleanLeads[[#This Row],[Lead_Date_Final]])</f>
        <v>3</v>
      </c>
      <c r="I1232" t="s">
        <v>7295</v>
      </c>
      <c r="J1232" t="s">
        <v>7263</v>
      </c>
      <c r="K1232" t="s">
        <v>7284</v>
      </c>
      <c r="L1232">
        <f>WEEKDAY(tbl_CleanLeads[[#This Row],[Lead_Date_Final]],2)</f>
        <v>1</v>
      </c>
      <c r="M1232" t="s">
        <v>7298</v>
      </c>
      <c r="N1232">
        <v>21.1</v>
      </c>
      <c r="O1232" s="7">
        <v>3724.55</v>
      </c>
      <c r="P1232">
        <v>24</v>
      </c>
      <c r="Q1232" t="s">
        <v>7266</v>
      </c>
      <c r="R1232">
        <f>IF(UPPER(TRIM(Table2[[#This Row],[Status_Clean]]))="CONVERTED",1,0)</f>
        <v>0</v>
      </c>
      <c r="S1232">
        <f>IF(ISNUMBER(MATCH(UPPER(TRIM(Table2[[#This Row],[Status_Clean]])),{"CONTACTED","QUALIFIED","CONVERTED"},0)),1,0)</f>
        <v>1</v>
      </c>
      <c r="T1232" cm="1">
        <f t="array" ref="T1232">_xlfn.SWITCH(UPPER(TRIM(Table2[[#This Row],[Status_Clean]])),"NEW",1,"CONTACTED",2,"QUALIFIED",3,"CONVERTED",4,"LOST",5,99)</f>
        <v>2</v>
      </c>
      <c r="U1232" t="str" cm="1">
        <f t="array" ref="U1232">_xlfn.LET(_xlpm.x,IFERROR(VALUE(Table2[[#This Row],[Response_Time_Hours]]),""),IF(_xlpm.x="","CHECK",_xlfn.IFS(_xlpm.x&lt;=1,"Immediate",_xlpm.x&lt;=6,"Fast",_xlpm.x&lt;=24,"Moderate",_xlpm.x&gt;24,"Delayed")))</f>
        <v>Moderate</v>
      </c>
      <c r="V1232">
        <f>FLOOR(tbl_CleanLeads[[#This Row],[Response_Time_Hours]],6)</f>
        <v>18</v>
      </c>
      <c r="W1232" t="str" cm="1">
        <f t="array" ref="W1232">IF(Table2[[#This Row],[Interaction_Count_Final]]="","N/A",_xlfn.IFS(Table2[[#This Row],[Interaction_Count_Final]]&lt;=2,"Low",Table2[[#This Row],[Interaction_Count_Final]]&lt;=5,"Medium",Table2[[#This Row],[Interaction_Count_Final]]&gt;=6,"High",TRUE,"CHECK"))</f>
        <v>High</v>
      </c>
      <c r="X1232" t="b">
        <f t="shared" si="19"/>
        <v>1</v>
      </c>
      <c r="Y1232" t="b">
        <f>tbl_CleanLeads[[#This Row],[Response_Time_Hours]]&gt;24</f>
        <v>0</v>
      </c>
      <c r="Z1232" s="13" t="b">
        <f>tbl_CleanLeads[[#This Row],[Response_Time_Hours]]&gt;72</f>
        <v>0</v>
      </c>
      <c r="AA1232" s="13" t="b">
        <f>tbl_CleanLeads[[#This Row],[Status_Clean]]="Converted"</f>
        <v>0</v>
      </c>
    </row>
    <row r="1233" spans="1:27">
      <c r="A1233" t="s">
        <v>63</v>
      </c>
      <c r="B1233" t="s">
        <v>3711</v>
      </c>
      <c r="C1233" t="s">
        <v>3712</v>
      </c>
      <c r="D1233" t="s">
        <v>7274</v>
      </c>
      <c r="E1233" t="s">
        <v>469</v>
      </c>
      <c r="F1233" t="s">
        <v>193</v>
      </c>
      <c r="G1233" s="1">
        <v>45557</v>
      </c>
      <c r="H1233" s="8">
        <f>MONTH(tbl_CleanLeads[[#This Row],[Lead_Date_Final]])</f>
        <v>9</v>
      </c>
      <c r="I1233" t="s">
        <v>7287</v>
      </c>
      <c r="J1233" t="s">
        <v>7271</v>
      </c>
      <c r="K1233" t="s">
        <v>7288</v>
      </c>
      <c r="L1233">
        <f>WEEKDAY(tbl_CleanLeads[[#This Row],[Lead_Date_Final]],2)</f>
        <v>7</v>
      </c>
      <c r="M1233" t="s">
        <v>7293</v>
      </c>
      <c r="N1233">
        <v>16.799999999999997</v>
      </c>
      <c r="O1233" s="7">
        <v>3044.89</v>
      </c>
      <c r="P1233">
        <v>30</v>
      </c>
      <c r="Q1233" t="s">
        <v>7266</v>
      </c>
      <c r="R1233">
        <f>IF(UPPER(TRIM(Table2[[#This Row],[Status_Clean]]))="CONVERTED",1,0)</f>
        <v>0</v>
      </c>
      <c r="S1233">
        <f>IF(ISNUMBER(MATCH(UPPER(TRIM(Table2[[#This Row],[Status_Clean]])),{"CONTACTED","QUALIFIED","CONVERTED"},0)),1,0)</f>
        <v>0</v>
      </c>
      <c r="T1233" cm="1">
        <f t="array" ref="T1233">_xlfn.SWITCH(UPPER(TRIM(Table2[[#This Row],[Status_Clean]])),"NEW",1,"CONTACTED",2,"QUALIFIED",3,"CONVERTED",4,"LOST",5,99)</f>
        <v>1</v>
      </c>
      <c r="U1233" t="str" cm="1">
        <f t="array" ref="U1233">_xlfn.LET(_xlpm.x,IFERROR(VALUE(Table2[[#This Row],[Response_Time_Hours]]),""),IF(_xlpm.x="","CHECK",_xlfn.IFS(_xlpm.x&lt;=1,"Immediate",_xlpm.x&lt;=6,"Fast",_xlpm.x&lt;=24,"Moderate",_xlpm.x&gt;24,"Delayed")))</f>
        <v>Moderate</v>
      </c>
      <c r="V1233">
        <f>FLOOR(tbl_CleanLeads[[#This Row],[Response_Time_Hours]],6)</f>
        <v>12</v>
      </c>
      <c r="W1233" t="str" cm="1">
        <f t="array" ref="W1233">IF(Table2[[#This Row],[Interaction_Count_Final]]="","N/A",_xlfn.IFS(Table2[[#This Row],[Interaction_Count_Final]]&lt;=2,"Low",Table2[[#This Row],[Interaction_Count_Final]]&lt;=5,"Medium",Table2[[#This Row],[Interaction_Count_Final]]&gt;=6,"High",TRUE,"CHECK"))</f>
        <v>High</v>
      </c>
      <c r="X1233" t="b">
        <f t="shared" si="19"/>
        <v>1</v>
      </c>
      <c r="Y1233" t="b">
        <f>tbl_CleanLeads[[#This Row],[Response_Time_Hours]]&gt;24</f>
        <v>0</v>
      </c>
      <c r="Z1233" s="13" t="b">
        <f>tbl_CleanLeads[[#This Row],[Response_Time_Hours]]&gt;72</f>
        <v>0</v>
      </c>
      <c r="AA1233" s="13" t="b">
        <f>tbl_CleanLeads[[#This Row],[Status_Clean]]="Converted"</f>
        <v>0</v>
      </c>
    </row>
    <row r="1234" spans="1:27">
      <c r="A1234" t="s">
        <v>70</v>
      </c>
      <c r="B1234" t="s">
        <v>3713</v>
      </c>
      <c r="C1234" t="s">
        <v>3714</v>
      </c>
      <c r="D1234" t="s">
        <v>7280</v>
      </c>
      <c r="E1234" t="s">
        <v>792</v>
      </c>
      <c r="F1234" t="s">
        <v>71</v>
      </c>
      <c r="G1234" s="1">
        <v>45051</v>
      </c>
      <c r="H1234" s="8">
        <f>MONTH(tbl_CleanLeads[[#This Row],[Lead_Date_Final]])</f>
        <v>5</v>
      </c>
      <c r="I1234" t="s">
        <v>7314</v>
      </c>
      <c r="J1234" t="s">
        <v>7263</v>
      </c>
      <c r="K1234" t="s">
        <v>7277</v>
      </c>
      <c r="L1234">
        <f>WEEKDAY(tbl_CleanLeads[[#This Row],[Lead_Date_Final]],2)</f>
        <v>5</v>
      </c>
      <c r="M1234" t="s">
        <v>7312</v>
      </c>
      <c r="N1234">
        <v>52.9</v>
      </c>
      <c r="O1234" s="7">
        <v>3435.12</v>
      </c>
      <c r="P1234">
        <v>1</v>
      </c>
      <c r="Q1234" t="s">
        <v>7266</v>
      </c>
      <c r="R1234">
        <f>IF(UPPER(TRIM(Table2[[#This Row],[Status_Clean]]))="CONVERTED",1,0)</f>
        <v>0</v>
      </c>
      <c r="S1234">
        <f>IF(ISNUMBER(MATCH(UPPER(TRIM(Table2[[#This Row],[Status_Clean]])),{"CONTACTED","QUALIFIED","CONVERTED"},0)),1,0)</f>
        <v>1</v>
      </c>
      <c r="T1234" cm="1">
        <f t="array" ref="T1234">_xlfn.SWITCH(UPPER(TRIM(Table2[[#This Row],[Status_Clean]])),"NEW",1,"CONTACTED",2,"QUALIFIED",3,"CONVERTED",4,"LOST",5,99)</f>
        <v>3</v>
      </c>
      <c r="U1234" t="str" cm="1">
        <f t="array" ref="U1234">_xlfn.LET(_xlpm.x,IFERROR(VALUE(Table2[[#This Row],[Response_Time_Hours]]),""),IF(_xlpm.x="","CHECK",_xlfn.IFS(_xlpm.x&lt;=1,"Immediate",_xlpm.x&lt;=6,"Fast",_xlpm.x&lt;=24,"Moderate",_xlpm.x&gt;24,"Delayed")))</f>
        <v>Delayed</v>
      </c>
      <c r="V1234">
        <f>FLOOR(tbl_CleanLeads[[#This Row],[Response_Time_Hours]],6)</f>
        <v>48</v>
      </c>
      <c r="W1234" t="str" cm="1">
        <f t="array" ref="W1234">IF(Table2[[#This Row],[Interaction_Count_Final]]="","N/A",_xlfn.IFS(Table2[[#This Row],[Interaction_Count_Final]]&lt;=2,"Low",Table2[[#This Row],[Interaction_Count_Final]]&lt;=5,"Medium",Table2[[#This Row],[Interaction_Count_Final]]&gt;=6,"High",TRUE,"CHECK"))</f>
        <v>Low</v>
      </c>
      <c r="X1234" t="b">
        <f t="shared" si="19"/>
        <v>1</v>
      </c>
      <c r="Y1234" t="b">
        <f>tbl_CleanLeads[[#This Row],[Response_Time_Hours]]&gt;24</f>
        <v>1</v>
      </c>
      <c r="Z1234" s="13" t="b">
        <f>tbl_CleanLeads[[#This Row],[Response_Time_Hours]]&gt;72</f>
        <v>0</v>
      </c>
      <c r="AA1234" s="13" t="b">
        <f>tbl_CleanLeads[[#This Row],[Status_Clean]]="Converted"</f>
        <v>0</v>
      </c>
    </row>
    <row r="1235" spans="1:27">
      <c r="A1235" t="s">
        <v>102</v>
      </c>
      <c r="B1235" t="s">
        <v>3717</v>
      </c>
      <c r="C1235" t="s">
        <v>3718</v>
      </c>
      <c r="D1235" t="s">
        <v>7303</v>
      </c>
      <c r="E1235" t="s">
        <v>469</v>
      </c>
      <c r="F1235" t="s">
        <v>71</v>
      </c>
      <c r="G1235" s="1">
        <v>45500</v>
      </c>
      <c r="H1235" s="8">
        <f>MONTH(tbl_CleanLeads[[#This Row],[Lead_Date_Final]])</f>
        <v>7</v>
      </c>
      <c r="I1235" t="s">
        <v>7305</v>
      </c>
      <c r="J1235" t="s">
        <v>7271</v>
      </c>
      <c r="K1235" t="s">
        <v>7288</v>
      </c>
      <c r="L1235">
        <f>WEEKDAY(tbl_CleanLeads[[#This Row],[Lead_Date_Final]],2)</f>
        <v>6</v>
      </c>
      <c r="M1235" t="s">
        <v>7278</v>
      </c>
      <c r="N1235">
        <v>71</v>
      </c>
      <c r="O1235" s="7">
        <v>1599.32</v>
      </c>
      <c r="P1235">
        <v>12</v>
      </c>
      <c r="Q1235" t="s">
        <v>7289</v>
      </c>
      <c r="R1235">
        <f>IF(UPPER(TRIM(Table2[[#This Row],[Status_Clean]]))="CONVERTED",1,0)</f>
        <v>0</v>
      </c>
      <c r="S1235">
        <f>IF(ISNUMBER(MATCH(UPPER(TRIM(Table2[[#This Row],[Status_Clean]])),{"CONTACTED","QUALIFIED","CONVERTED"},0)),1,0)</f>
        <v>1</v>
      </c>
      <c r="T1235" cm="1">
        <f t="array" ref="T1235">_xlfn.SWITCH(UPPER(TRIM(Table2[[#This Row],[Status_Clean]])),"NEW",1,"CONTACTED",2,"QUALIFIED",3,"CONVERTED",4,"LOST",5,99)</f>
        <v>3</v>
      </c>
      <c r="U1235" t="str" cm="1">
        <f t="array" ref="U1235">_xlfn.LET(_xlpm.x,IFERROR(VALUE(Table2[[#This Row],[Response_Time_Hours]]),""),IF(_xlpm.x="","CHECK",_xlfn.IFS(_xlpm.x&lt;=1,"Immediate",_xlpm.x&lt;=6,"Fast",_xlpm.x&lt;=24,"Moderate",_xlpm.x&gt;24,"Delayed")))</f>
        <v>Delayed</v>
      </c>
      <c r="V1235">
        <f>FLOOR(tbl_CleanLeads[[#This Row],[Response_Time_Hours]],6)</f>
        <v>66</v>
      </c>
      <c r="W1235" t="str" cm="1">
        <f t="array" ref="W1235">IF(Table2[[#This Row],[Interaction_Count_Final]]="","N/A",_xlfn.IFS(Table2[[#This Row],[Interaction_Count_Final]]&lt;=2,"Low",Table2[[#This Row],[Interaction_Count_Final]]&lt;=5,"Medium",Table2[[#This Row],[Interaction_Count_Final]]&gt;=6,"High",TRUE,"CHECK"))</f>
        <v>High</v>
      </c>
      <c r="X1235" t="b">
        <f t="shared" si="19"/>
        <v>1</v>
      </c>
      <c r="Y1235" t="b">
        <f>tbl_CleanLeads[[#This Row],[Response_Time_Hours]]&gt;24</f>
        <v>1</v>
      </c>
      <c r="Z1235" s="13" t="b">
        <f>tbl_CleanLeads[[#This Row],[Response_Time_Hours]]&gt;72</f>
        <v>0</v>
      </c>
      <c r="AA1235" s="13" t="b">
        <f>tbl_CleanLeads[[#This Row],[Status_Clean]]="Converted"</f>
        <v>0</v>
      </c>
    </row>
    <row r="1236" spans="1:27">
      <c r="A1236" t="s">
        <v>63</v>
      </c>
      <c r="B1236" t="s">
        <v>3719</v>
      </c>
      <c r="C1236" t="s">
        <v>3720</v>
      </c>
      <c r="D1236" t="s">
        <v>7258</v>
      </c>
      <c r="E1236" t="s">
        <v>7308</v>
      </c>
      <c r="F1236" t="s">
        <v>125</v>
      </c>
      <c r="G1236" s="1">
        <v>45557</v>
      </c>
      <c r="H1236" s="8">
        <f>MONTH(tbl_CleanLeads[[#This Row],[Lead_Date_Final]])</f>
        <v>9</v>
      </c>
      <c r="I1236" t="s">
        <v>7287</v>
      </c>
      <c r="J1236" t="s">
        <v>7271</v>
      </c>
      <c r="K1236" t="s">
        <v>7288</v>
      </c>
      <c r="L1236">
        <f>WEEKDAY(tbl_CleanLeads[[#This Row],[Lead_Date_Final]],2)</f>
        <v>7</v>
      </c>
      <c r="M1236" t="s">
        <v>7293</v>
      </c>
      <c r="N1236">
        <v>0.5</v>
      </c>
      <c r="O1236" s="7">
        <v>4670.51</v>
      </c>
      <c r="P1236">
        <v>38</v>
      </c>
      <c r="Q1236" t="s">
        <v>7273</v>
      </c>
      <c r="R1236">
        <f>IF(UPPER(TRIM(Table2[[#This Row],[Status_Clean]]))="CONVERTED",1,0)</f>
        <v>0</v>
      </c>
      <c r="S1236">
        <f>IF(ISNUMBER(MATCH(UPPER(TRIM(Table2[[#This Row],[Status_Clean]])),{"CONTACTED","QUALIFIED","CONVERTED"},0)),1,0)</f>
        <v>1</v>
      </c>
      <c r="T1236" cm="1">
        <f t="array" ref="T1236">_xlfn.SWITCH(UPPER(TRIM(Table2[[#This Row],[Status_Clean]])),"NEW",1,"CONTACTED",2,"QUALIFIED",3,"CONVERTED",4,"LOST",5,99)</f>
        <v>2</v>
      </c>
      <c r="U1236" t="str" cm="1">
        <f t="array" ref="U1236">_xlfn.LET(_xlpm.x,IFERROR(VALUE(Table2[[#This Row],[Response_Time_Hours]]),""),IF(_xlpm.x="","CHECK",_xlfn.IFS(_xlpm.x&lt;=1,"Immediate",_xlpm.x&lt;=6,"Fast",_xlpm.x&lt;=24,"Moderate",_xlpm.x&gt;24,"Delayed")))</f>
        <v>Immediate</v>
      </c>
      <c r="V1236">
        <f>FLOOR(tbl_CleanLeads[[#This Row],[Response_Time_Hours]],6)</f>
        <v>0</v>
      </c>
      <c r="W1236" t="str" cm="1">
        <f t="array" ref="W1236">IF(Table2[[#This Row],[Interaction_Count_Final]]="","N/A",_xlfn.IFS(Table2[[#This Row],[Interaction_Count_Final]]&lt;=2,"Low",Table2[[#This Row],[Interaction_Count_Final]]&lt;=5,"Medium",Table2[[#This Row],[Interaction_Count_Final]]&gt;=6,"High",TRUE,"CHECK"))</f>
        <v>High</v>
      </c>
      <c r="X1236" t="b">
        <f t="shared" si="19"/>
        <v>1</v>
      </c>
      <c r="Y1236" t="b">
        <f>tbl_CleanLeads[[#This Row],[Response_Time_Hours]]&gt;24</f>
        <v>0</v>
      </c>
      <c r="Z1236" s="13" t="b">
        <f>tbl_CleanLeads[[#This Row],[Response_Time_Hours]]&gt;72</f>
        <v>0</v>
      </c>
      <c r="AA1236" s="13" t="b">
        <f>tbl_CleanLeads[[#This Row],[Status_Clean]]="Converted"</f>
        <v>0</v>
      </c>
    </row>
    <row r="1237" spans="1:27">
      <c r="A1237" t="s">
        <v>102</v>
      </c>
      <c r="B1237" t="s">
        <v>3723</v>
      </c>
      <c r="C1237" t="s">
        <v>8249</v>
      </c>
      <c r="D1237" t="s">
        <v>7303</v>
      </c>
      <c r="E1237" t="s">
        <v>222</v>
      </c>
      <c r="F1237" t="s">
        <v>125</v>
      </c>
      <c r="G1237" s="1">
        <v>45272</v>
      </c>
      <c r="H1237" s="8">
        <f>MONTH(tbl_CleanLeads[[#This Row],[Lead_Date_Final]])</f>
        <v>12</v>
      </c>
      <c r="I1237" t="s">
        <v>7262</v>
      </c>
      <c r="J1237" t="s">
        <v>7263</v>
      </c>
      <c r="K1237" t="s">
        <v>7264</v>
      </c>
      <c r="L1237">
        <f>WEEKDAY(tbl_CleanLeads[[#This Row],[Lead_Date_Final]],2)</f>
        <v>2</v>
      </c>
      <c r="M1237" t="s">
        <v>7265</v>
      </c>
      <c r="N1237">
        <v>49.3</v>
      </c>
      <c r="O1237" s="7">
        <v>4648.7299999999996</v>
      </c>
      <c r="P1237">
        <v>26</v>
      </c>
      <c r="Q1237" t="s">
        <v>7273</v>
      </c>
      <c r="R1237">
        <f>IF(UPPER(TRIM(Table2[[#This Row],[Status_Clean]]))="CONVERTED",1,0)</f>
        <v>0</v>
      </c>
      <c r="S1237">
        <f>IF(ISNUMBER(MATCH(UPPER(TRIM(Table2[[#This Row],[Status_Clean]])),{"CONTACTED","QUALIFIED","CONVERTED"},0)),1,0)</f>
        <v>1</v>
      </c>
      <c r="T1237" cm="1">
        <f t="array" ref="T1237">_xlfn.SWITCH(UPPER(TRIM(Table2[[#This Row],[Status_Clean]])),"NEW",1,"CONTACTED",2,"QUALIFIED",3,"CONVERTED",4,"LOST",5,99)</f>
        <v>2</v>
      </c>
      <c r="U1237" t="str" cm="1">
        <f t="array" ref="U1237">_xlfn.LET(_xlpm.x,IFERROR(VALUE(Table2[[#This Row],[Response_Time_Hours]]),""),IF(_xlpm.x="","CHECK",_xlfn.IFS(_xlpm.x&lt;=1,"Immediate",_xlpm.x&lt;=6,"Fast",_xlpm.x&lt;=24,"Moderate",_xlpm.x&gt;24,"Delayed")))</f>
        <v>Delayed</v>
      </c>
      <c r="V1237">
        <f>FLOOR(tbl_CleanLeads[[#This Row],[Response_Time_Hours]],6)</f>
        <v>48</v>
      </c>
      <c r="W1237" t="str" cm="1">
        <f t="array" ref="W1237">IF(Table2[[#This Row],[Interaction_Count_Final]]="","N/A",_xlfn.IFS(Table2[[#This Row],[Interaction_Count_Final]]&lt;=2,"Low",Table2[[#This Row],[Interaction_Count_Final]]&lt;=5,"Medium",Table2[[#This Row],[Interaction_Count_Final]]&gt;=6,"High",TRUE,"CHECK"))</f>
        <v>High</v>
      </c>
      <c r="X1237" t="b">
        <f t="shared" si="19"/>
        <v>1</v>
      </c>
      <c r="Y1237" t="b">
        <f>tbl_CleanLeads[[#This Row],[Response_Time_Hours]]&gt;24</f>
        <v>1</v>
      </c>
      <c r="Z1237" s="13" t="b">
        <f>tbl_CleanLeads[[#This Row],[Response_Time_Hours]]&gt;72</f>
        <v>0</v>
      </c>
      <c r="AA1237" s="13" t="b">
        <f>tbl_CleanLeads[[#This Row],[Status_Clean]]="Converted"</f>
        <v>0</v>
      </c>
    </row>
    <row r="1238" spans="1:27">
      <c r="A1238" t="s">
        <v>90</v>
      </c>
      <c r="B1238" t="s">
        <v>3725</v>
      </c>
      <c r="C1238" t="s">
        <v>3726</v>
      </c>
      <c r="D1238" t="s">
        <v>7280</v>
      </c>
      <c r="E1238" t="s">
        <v>311</v>
      </c>
      <c r="F1238" t="s">
        <v>173</v>
      </c>
      <c r="G1238" s="1">
        <v>44965</v>
      </c>
      <c r="H1238" s="8">
        <f>MONTH(tbl_CleanLeads[[#This Row],[Lead_Date_Final]])</f>
        <v>2</v>
      </c>
      <c r="I1238" t="s">
        <v>7283</v>
      </c>
      <c r="J1238" t="s">
        <v>7263</v>
      </c>
      <c r="K1238" t="s">
        <v>7284</v>
      </c>
      <c r="L1238">
        <f>WEEKDAY(tbl_CleanLeads[[#This Row],[Lead_Date_Final]],2)</f>
        <v>3</v>
      </c>
      <c r="M1238" t="s">
        <v>7272</v>
      </c>
      <c r="N1238">
        <v>31</v>
      </c>
      <c r="O1238" s="7">
        <v>1702.62</v>
      </c>
      <c r="P1238">
        <v>29</v>
      </c>
      <c r="Q1238" t="s">
        <v>7289</v>
      </c>
      <c r="R1238">
        <f>IF(UPPER(TRIM(Table2[[#This Row],[Status_Clean]]))="CONVERTED",1,0)</f>
        <v>0</v>
      </c>
      <c r="S1238">
        <f>IF(ISNUMBER(MATCH(UPPER(TRIM(Table2[[#This Row],[Status_Clean]])),{"CONTACTED","QUALIFIED","CONVERTED"},0)),1,0)</f>
        <v>0</v>
      </c>
      <c r="T1238" cm="1">
        <f t="array" ref="T1238">_xlfn.SWITCH(UPPER(TRIM(Table2[[#This Row],[Status_Clean]])),"NEW",1,"CONTACTED",2,"QUALIFIED",3,"CONVERTED",4,"LOST",5,99)</f>
        <v>5</v>
      </c>
      <c r="U1238" t="str" cm="1">
        <f t="array" ref="U1238">_xlfn.LET(_xlpm.x,IFERROR(VALUE(Table2[[#This Row],[Response_Time_Hours]]),""),IF(_xlpm.x="","CHECK",_xlfn.IFS(_xlpm.x&lt;=1,"Immediate",_xlpm.x&lt;=6,"Fast",_xlpm.x&lt;=24,"Moderate",_xlpm.x&gt;24,"Delayed")))</f>
        <v>Delayed</v>
      </c>
      <c r="V1238">
        <f>FLOOR(tbl_CleanLeads[[#This Row],[Response_Time_Hours]],6)</f>
        <v>30</v>
      </c>
      <c r="W1238" t="str" cm="1">
        <f t="array" ref="W1238">IF(Table2[[#This Row],[Interaction_Count_Final]]="","N/A",_xlfn.IFS(Table2[[#This Row],[Interaction_Count_Final]]&lt;=2,"Low",Table2[[#This Row],[Interaction_Count_Final]]&lt;=5,"Medium",Table2[[#This Row],[Interaction_Count_Final]]&gt;=6,"High",TRUE,"CHECK"))</f>
        <v>High</v>
      </c>
      <c r="X1238" t="b">
        <f t="shared" si="19"/>
        <v>1</v>
      </c>
      <c r="Y1238" t="b">
        <f>tbl_CleanLeads[[#This Row],[Response_Time_Hours]]&gt;24</f>
        <v>1</v>
      </c>
      <c r="Z1238" s="13" t="b">
        <f>tbl_CleanLeads[[#This Row],[Response_Time_Hours]]&gt;72</f>
        <v>0</v>
      </c>
      <c r="AA1238" s="13" t="b">
        <f>tbl_CleanLeads[[#This Row],[Status_Clean]]="Converted"</f>
        <v>0</v>
      </c>
    </row>
    <row r="1239" spans="1:27">
      <c r="A1239" t="s">
        <v>63</v>
      </c>
      <c r="B1239" t="s">
        <v>3729</v>
      </c>
      <c r="C1239" t="s">
        <v>8251</v>
      </c>
      <c r="D1239" t="s">
        <v>7268</v>
      </c>
      <c r="E1239" t="s">
        <v>69</v>
      </c>
      <c r="F1239" t="s">
        <v>193</v>
      </c>
      <c r="G1239" s="1">
        <v>45361</v>
      </c>
      <c r="H1239" s="8">
        <f>MONTH(tbl_CleanLeads[[#This Row],[Lead_Date_Final]])</f>
        <v>3</v>
      </c>
      <c r="I1239" t="s">
        <v>7295</v>
      </c>
      <c r="J1239" t="s">
        <v>7271</v>
      </c>
      <c r="K1239" t="s">
        <v>7284</v>
      </c>
      <c r="L1239">
        <f>WEEKDAY(tbl_CleanLeads[[#This Row],[Lead_Date_Final]],2)</f>
        <v>7</v>
      </c>
      <c r="M1239" t="s">
        <v>7293</v>
      </c>
      <c r="N1239">
        <v>37.6</v>
      </c>
      <c r="O1239" s="7">
        <v>1894.24</v>
      </c>
      <c r="P1239">
        <v>9</v>
      </c>
      <c r="Q1239" t="s">
        <v>7289</v>
      </c>
      <c r="R1239">
        <f>IF(UPPER(TRIM(Table2[[#This Row],[Status_Clean]]))="CONVERTED",1,0)</f>
        <v>0</v>
      </c>
      <c r="S1239">
        <f>IF(ISNUMBER(MATCH(UPPER(TRIM(Table2[[#This Row],[Status_Clean]])),{"CONTACTED","QUALIFIED","CONVERTED"},0)),1,0)</f>
        <v>0</v>
      </c>
      <c r="T1239" cm="1">
        <f t="array" ref="T1239">_xlfn.SWITCH(UPPER(TRIM(Table2[[#This Row],[Status_Clean]])),"NEW",1,"CONTACTED",2,"QUALIFIED",3,"CONVERTED",4,"LOST",5,99)</f>
        <v>1</v>
      </c>
      <c r="U1239" t="str" cm="1">
        <f t="array" ref="U1239">_xlfn.LET(_xlpm.x,IFERROR(VALUE(Table2[[#This Row],[Response_Time_Hours]]),""),IF(_xlpm.x="","CHECK",_xlfn.IFS(_xlpm.x&lt;=1,"Immediate",_xlpm.x&lt;=6,"Fast",_xlpm.x&lt;=24,"Moderate",_xlpm.x&gt;24,"Delayed")))</f>
        <v>Delayed</v>
      </c>
      <c r="V1239">
        <f>FLOOR(tbl_CleanLeads[[#This Row],[Response_Time_Hours]],6)</f>
        <v>36</v>
      </c>
      <c r="W1239" t="str" cm="1">
        <f t="array" ref="W1239">IF(Table2[[#This Row],[Interaction_Count_Final]]="","N/A",_xlfn.IFS(Table2[[#This Row],[Interaction_Count_Final]]&lt;=2,"Low",Table2[[#This Row],[Interaction_Count_Final]]&lt;=5,"Medium",Table2[[#This Row],[Interaction_Count_Final]]&gt;=6,"High",TRUE,"CHECK"))</f>
        <v>High</v>
      </c>
      <c r="X1239" t="b">
        <f t="shared" si="19"/>
        <v>1</v>
      </c>
      <c r="Y1239" t="b">
        <f>tbl_CleanLeads[[#This Row],[Response_Time_Hours]]&gt;24</f>
        <v>1</v>
      </c>
      <c r="Z1239" s="13" t="b">
        <f>tbl_CleanLeads[[#This Row],[Response_Time_Hours]]&gt;72</f>
        <v>0</v>
      </c>
      <c r="AA1239" s="13" t="b">
        <f>tbl_CleanLeads[[#This Row],[Status_Clean]]="Converted"</f>
        <v>0</v>
      </c>
    </row>
    <row r="1240" spans="1:27">
      <c r="A1240" t="s">
        <v>90</v>
      </c>
      <c r="B1240" t="s">
        <v>3732</v>
      </c>
      <c r="C1240" t="s">
        <v>3733</v>
      </c>
      <c r="D1240" t="s">
        <v>7258</v>
      </c>
      <c r="E1240" t="s">
        <v>473</v>
      </c>
      <c r="F1240" t="s">
        <v>193</v>
      </c>
      <c r="G1240" s="1">
        <v>45371</v>
      </c>
      <c r="H1240" s="8">
        <f>MONTH(tbl_CleanLeads[[#This Row],[Lead_Date_Final]])</f>
        <v>3</v>
      </c>
      <c r="I1240" t="s">
        <v>7295</v>
      </c>
      <c r="J1240" t="s">
        <v>7271</v>
      </c>
      <c r="K1240" t="s">
        <v>7284</v>
      </c>
      <c r="L1240">
        <f>WEEKDAY(tbl_CleanLeads[[#This Row],[Lead_Date_Final]],2)</f>
        <v>3</v>
      </c>
      <c r="M1240" t="s">
        <v>7272</v>
      </c>
      <c r="N1240">
        <v>58.7</v>
      </c>
      <c r="O1240" s="7">
        <v>2119.2800000000002</v>
      </c>
      <c r="P1240">
        <v>16</v>
      </c>
      <c r="Q1240" t="s">
        <v>7266</v>
      </c>
      <c r="R1240">
        <f>IF(UPPER(TRIM(Table2[[#This Row],[Status_Clean]]))="CONVERTED",1,0)</f>
        <v>0</v>
      </c>
      <c r="S1240">
        <f>IF(ISNUMBER(MATCH(UPPER(TRIM(Table2[[#This Row],[Status_Clean]])),{"CONTACTED","QUALIFIED","CONVERTED"},0)),1,0)</f>
        <v>0</v>
      </c>
      <c r="T1240" cm="1">
        <f t="array" ref="T1240">_xlfn.SWITCH(UPPER(TRIM(Table2[[#This Row],[Status_Clean]])),"NEW",1,"CONTACTED",2,"QUALIFIED",3,"CONVERTED",4,"LOST",5,99)</f>
        <v>1</v>
      </c>
      <c r="U1240" t="str" cm="1">
        <f t="array" ref="U1240">_xlfn.LET(_xlpm.x,IFERROR(VALUE(Table2[[#This Row],[Response_Time_Hours]]),""),IF(_xlpm.x="","CHECK",_xlfn.IFS(_xlpm.x&lt;=1,"Immediate",_xlpm.x&lt;=6,"Fast",_xlpm.x&lt;=24,"Moderate",_xlpm.x&gt;24,"Delayed")))</f>
        <v>Delayed</v>
      </c>
      <c r="V1240">
        <f>FLOOR(tbl_CleanLeads[[#This Row],[Response_Time_Hours]],6)</f>
        <v>54</v>
      </c>
      <c r="W1240" t="str" cm="1">
        <f t="array" ref="W1240">IF(Table2[[#This Row],[Interaction_Count_Final]]="","N/A",_xlfn.IFS(Table2[[#This Row],[Interaction_Count_Final]]&lt;=2,"Low",Table2[[#This Row],[Interaction_Count_Final]]&lt;=5,"Medium",Table2[[#This Row],[Interaction_Count_Final]]&gt;=6,"High",TRUE,"CHECK"))</f>
        <v>High</v>
      </c>
      <c r="X1240" t="b">
        <f t="shared" si="19"/>
        <v>1</v>
      </c>
      <c r="Y1240" t="b">
        <f>tbl_CleanLeads[[#This Row],[Response_Time_Hours]]&gt;24</f>
        <v>1</v>
      </c>
      <c r="Z1240" s="13" t="b">
        <f>tbl_CleanLeads[[#This Row],[Response_Time_Hours]]&gt;72</f>
        <v>0</v>
      </c>
      <c r="AA1240" s="13" t="b">
        <f>tbl_CleanLeads[[#This Row],[Status_Clean]]="Converted"</f>
        <v>0</v>
      </c>
    </row>
    <row r="1241" spans="1:27">
      <c r="A1241" t="s">
        <v>63</v>
      </c>
      <c r="B1241" t="s">
        <v>3735</v>
      </c>
      <c r="C1241" t="s">
        <v>8252</v>
      </c>
      <c r="D1241" t="s">
        <v>7280</v>
      </c>
      <c r="E1241" t="s">
        <v>311</v>
      </c>
      <c r="F1241" t="s">
        <v>173</v>
      </c>
      <c r="G1241" s="1">
        <v>45033</v>
      </c>
      <c r="H1241" s="8">
        <f>MONTH(tbl_CleanLeads[[#This Row],[Lead_Date_Final]])</f>
        <v>4</v>
      </c>
      <c r="I1241" t="s">
        <v>7297</v>
      </c>
      <c r="J1241" t="s">
        <v>7263</v>
      </c>
      <c r="K1241" t="s">
        <v>7277</v>
      </c>
      <c r="L1241">
        <f>WEEKDAY(tbl_CleanLeads[[#This Row],[Lead_Date_Final]],2)</f>
        <v>1</v>
      </c>
      <c r="M1241" t="s">
        <v>7298</v>
      </c>
      <c r="N1241">
        <v>15.4</v>
      </c>
      <c r="O1241" s="7">
        <v>4211.17</v>
      </c>
      <c r="P1241">
        <v>6</v>
      </c>
      <c r="Q1241" t="s">
        <v>7273</v>
      </c>
      <c r="R1241">
        <f>IF(UPPER(TRIM(Table2[[#This Row],[Status_Clean]]))="CONVERTED",1,0)</f>
        <v>0</v>
      </c>
      <c r="S1241">
        <f>IF(ISNUMBER(MATCH(UPPER(TRIM(Table2[[#This Row],[Status_Clean]])),{"CONTACTED","QUALIFIED","CONVERTED"},0)),1,0)</f>
        <v>0</v>
      </c>
      <c r="T1241" cm="1">
        <f t="array" ref="T1241">_xlfn.SWITCH(UPPER(TRIM(Table2[[#This Row],[Status_Clean]])),"NEW",1,"CONTACTED",2,"QUALIFIED",3,"CONVERTED",4,"LOST",5,99)</f>
        <v>5</v>
      </c>
      <c r="U1241" t="str" cm="1">
        <f t="array" ref="U1241">_xlfn.LET(_xlpm.x,IFERROR(VALUE(Table2[[#This Row],[Response_Time_Hours]]),""),IF(_xlpm.x="","CHECK",_xlfn.IFS(_xlpm.x&lt;=1,"Immediate",_xlpm.x&lt;=6,"Fast",_xlpm.x&lt;=24,"Moderate",_xlpm.x&gt;24,"Delayed")))</f>
        <v>Moderate</v>
      </c>
      <c r="V1241">
        <f>FLOOR(tbl_CleanLeads[[#This Row],[Response_Time_Hours]],6)</f>
        <v>12</v>
      </c>
      <c r="W1241" t="str" cm="1">
        <f t="array" ref="W1241">IF(Table2[[#This Row],[Interaction_Count_Final]]="","N/A",_xlfn.IFS(Table2[[#This Row],[Interaction_Count_Final]]&lt;=2,"Low",Table2[[#This Row],[Interaction_Count_Final]]&lt;=5,"Medium",Table2[[#This Row],[Interaction_Count_Final]]&gt;=6,"High",TRUE,"CHECK"))</f>
        <v>High</v>
      </c>
      <c r="X1241" t="b">
        <f t="shared" si="19"/>
        <v>1</v>
      </c>
      <c r="Y1241" t="b">
        <f>tbl_CleanLeads[[#This Row],[Response_Time_Hours]]&gt;24</f>
        <v>0</v>
      </c>
      <c r="Z1241" s="13" t="b">
        <f>tbl_CleanLeads[[#This Row],[Response_Time_Hours]]&gt;72</f>
        <v>0</v>
      </c>
      <c r="AA1241" s="13" t="b">
        <f>tbl_CleanLeads[[#This Row],[Status_Clean]]="Converted"</f>
        <v>0</v>
      </c>
    </row>
    <row r="1242" spans="1:27">
      <c r="A1242" t="s">
        <v>102</v>
      </c>
      <c r="B1242" t="s">
        <v>3738</v>
      </c>
      <c r="C1242" t="s">
        <v>3739</v>
      </c>
      <c r="D1242" t="s">
        <v>7268</v>
      </c>
      <c r="E1242" t="s">
        <v>792</v>
      </c>
      <c r="F1242" t="s">
        <v>193</v>
      </c>
      <c r="G1242" s="1">
        <v>45552</v>
      </c>
      <c r="H1242" s="8">
        <f>MONTH(tbl_CleanLeads[[#This Row],[Lead_Date_Final]])</f>
        <v>9</v>
      </c>
      <c r="I1242" t="s">
        <v>7287</v>
      </c>
      <c r="J1242" t="s">
        <v>7271</v>
      </c>
      <c r="K1242" t="s">
        <v>7288</v>
      </c>
      <c r="L1242">
        <f>WEEKDAY(tbl_CleanLeads[[#This Row],[Lead_Date_Final]],2)</f>
        <v>2</v>
      </c>
      <c r="M1242" t="s">
        <v>7265</v>
      </c>
      <c r="N1242">
        <v>49</v>
      </c>
      <c r="O1242" s="7">
        <v>3408.38</v>
      </c>
      <c r="P1242">
        <v>39</v>
      </c>
      <c r="Q1242" t="s">
        <v>7266</v>
      </c>
      <c r="R1242">
        <f>IF(UPPER(TRIM(Table2[[#This Row],[Status_Clean]]))="CONVERTED",1,0)</f>
        <v>0</v>
      </c>
      <c r="S1242">
        <f>IF(ISNUMBER(MATCH(UPPER(TRIM(Table2[[#This Row],[Status_Clean]])),{"CONTACTED","QUALIFIED","CONVERTED"},0)),1,0)</f>
        <v>0</v>
      </c>
      <c r="T1242" cm="1">
        <f t="array" ref="T1242">_xlfn.SWITCH(UPPER(TRIM(Table2[[#This Row],[Status_Clean]])),"NEW",1,"CONTACTED",2,"QUALIFIED",3,"CONVERTED",4,"LOST",5,99)</f>
        <v>1</v>
      </c>
      <c r="U1242" t="str" cm="1">
        <f t="array" ref="U1242">_xlfn.LET(_xlpm.x,IFERROR(VALUE(Table2[[#This Row],[Response_Time_Hours]]),""),IF(_xlpm.x="","CHECK",_xlfn.IFS(_xlpm.x&lt;=1,"Immediate",_xlpm.x&lt;=6,"Fast",_xlpm.x&lt;=24,"Moderate",_xlpm.x&gt;24,"Delayed")))</f>
        <v>Delayed</v>
      </c>
      <c r="V1242">
        <f>FLOOR(tbl_CleanLeads[[#This Row],[Response_Time_Hours]],6)</f>
        <v>48</v>
      </c>
      <c r="W1242" t="str" cm="1">
        <f t="array" ref="W1242">IF(Table2[[#This Row],[Interaction_Count_Final]]="","N/A",_xlfn.IFS(Table2[[#This Row],[Interaction_Count_Final]]&lt;=2,"Low",Table2[[#This Row],[Interaction_Count_Final]]&lt;=5,"Medium",Table2[[#This Row],[Interaction_Count_Final]]&gt;=6,"High",TRUE,"CHECK"))</f>
        <v>High</v>
      </c>
      <c r="X1242" t="b">
        <f t="shared" si="19"/>
        <v>1</v>
      </c>
      <c r="Y1242" t="b">
        <f>tbl_CleanLeads[[#This Row],[Response_Time_Hours]]&gt;24</f>
        <v>1</v>
      </c>
      <c r="Z1242" s="13" t="b">
        <f>tbl_CleanLeads[[#This Row],[Response_Time_Hours]]&gt;72</f>
        <v>0</v>
      </c>
      <c r="AA1242" s="13" t="b">
        <f>tbl_CleanLeads[[#This Row],[Status_Clean]]="Converted"</f>
        <v>0</v>
      </c>
    </row>
    <row r="1243" spans="1:27">
      <c r="A1243" t="s">
        <v>70</v>
      </c>
      <c r="B1243" t="s">
        <v>3740</v>
      </c>
      <c r="C1243" t="s">
        <v>3741</v>
      </c>
      <c r="D1243" t="s">
        <v>7258</v>
      </c>
      <c r="E1243" t="s">
        <v>106</v>
      </c>
      <c r="F1243" t="s">
        <v>250</v>
      </c>
      <c r="G1243" s="1">
        <v>45593</v>
      </c>
      <c r="H1243" s="8">
        <f>MONTH(tbl_CleanLeads[[#This Row],[Lead_Date_Final]])</f>
        <v>10</v>
      </c>
      <c r="I1243" t="s">
        <v>7270</v>
      </c>
      <c r="J1243" t="s">
        <v>7271</v>
      </c>
      <c r="K1243" t="s">
        <v>7264</v>
      </c>
      <c r="L1243">
        <f>WEEKDAY(tbl_CleanLeads[[#This Row],[Lead_Date_Final]],2)</f>
        <v>1</v>
      </c>
      <c r="M1243" t="s">
        <v>7298</v>
      </c>
      <c r="N1243">
        <v>68.5</v>
      </c>
      <c r="O1243" s="7">
        <v>2877.67</v>
      </c>
      <c r="P1243">
        <v>21</v>
      </c>
      <c r="Q1243" t="s">
        <v>7266</v>
      </c>
      <c r="R1243">
        <f>IF(UPPER(TRIM(Table2[[#This Row],[Status_Clean]]))="CONVERTED",1,0)</f>
        <v>1</v>
      </c>
      <c r="S1243">
        <f>IF(ISNUMBER(MATCH(UPPER(TRIM(Table2[[#This Row],[Status_Clean]])),{"CONTACTED","QUALIFIED","CONVERTED"},0)),1,0)</f>
        <v>1</v>
      </c>
      <c r="T1243" cm="1">
        <f t="array" ref="T1243">_xlfn.SWITCH(UPPER(TRIM(Table2[[#This Row],[Status_Clean]])),"NEW",1,"CONTACTED",2,"QUALIFIED",3,"CONVERTED",4,"LOST",5,99)</f>
        <v>4</v>
      </c>
      <c r="U1243" t="str" cm="1">
        <f t="array" ref="U1243">_xlfn.LET(_xlpm.x,IFERROR(VALUE(Table2[[#This Row],[Response_Time_Hours]]),""),IF(_xlpm.x="","CHECK",_xlfn.IFS(_xlpm.x&lt;=1,"Immediate",_xlpm.x&lt;=6,"Fast",_xlpm.x&lt;=24,"Moderate",_xlpm.x&gt;24,"Delayed")))</f>
        <v>Delayed</v>
      </c>
      <c r="V1243">
        <f>FLOOR(tbl_CleanLeads[[#This Row],[Response_Time_Hours]],6)</f>
        <v>66</v>
      </c>
      <c r="W1243" t="str" cm="1">
        <f t="array" ref="W1243">IF(Table2[[#This Row],[Interaction_Count_Final]]="","N/A",_xlfn.IFS(Table2[[#This Row],[Interaction_Count_Final]]&lt;=2,"Low",Table2[[#This Row],[Interaction_Count_Final]]&lt;=5,"Medium",Table2[[#This Row],[Interaction_Count_Final]]&gt;=6,"High",TRUE,"CHECK"))</f>
        <v>High</v>
      </c>
      <c r="X1243" t="b">
        <f t="shared" si="19"/>
        <v>1</v>
      </c>
      <c r="Y1243" t="b">
        <f>tbl_CleanLeads[[#This Row],[Response_Time_Hours]]&gt;24</f>
        <v>1</v>
      </c>
      <c r="Z1243" s="13" t="b">
        <f>tbl_CleanLeads[[#This Row],[Response_Time_Hours]]&gt;72</f>
        <v>0</v>
      </c>
      <c r="AA1243" s="13" t="b">
        <f>tbl_CleanLeads[[#This Row],[Status_Clean]]="Converted"</f>
        <v>1</v>
      </c>
    </row>
    <row r="1244" spans="1:27">
      <c r="A1244" t="s">
        <v>102</v>
      </c>
      <c r="B1244" t="s">
        <v>3743</v>
      </c>
      <c r="C1244" t="s">
        <v>3744</v>
      </c>
      <c r="D1244" t="s">
        <v>7280</v>
      </c>
      <c r="E1244" t="s">
        <v>222</v>
      </c>
      <c r="F1244" t="s">
        <v>250</v>
      </c>
      <c r="G1244" s="1">
        <v>45481</v>
      </c>
      <c r="H1244" s="8">
        <f>MONTH(tbl_CleanLeads[[#This Row],[Lead_Date_Final]])</f>
        <v>7</v>
      </c>
      <c r="I1244" t="s">
        <v>7305</v>
      </c>
      <c r="J1244" t="s">
        <v>7271</v>
      </c>
      <c r="K1244" t="s">
        <v>7288</v>
      </c>
      <c r="L1244">
        <f>WEEKDAY(tbl_CleanLeads[[#This Row],[Lead_Date_Final]],2)</f>
        <v>1</v>
      </c>
      <c r="M1244" t="s">
        <v>7298</v>
      </c>
      <c r="N1244">
        <v>55.4</v>
      </c>
      <c r="O1244" s="7">
        <v>2659.55</v>
      </c>
      <c r="P1244">
        <v>33</v>
      </c>
      <c r="Q1244" t="s">
        <v>7266</v>
      </c>
      <c r="R1244">
        <f>IF(UPPER(TRIM(Table2[[#This Row],[Status_Clean]]))="CONVERTED",1,0)</f>
        <v>1</v>
      </c>
      <c r="S1244">
        <f>IF(ISNUMBER(MATCH(UPPER(TRIM(Table2[[#This Row],[Status_Clean]])),{"CONTACTED","QUALIFIED","CONVERTED"},0)),1,0)</f>
        <v>1</v>
      </c>
      <c r="T1244" cm="1">
        <f t="array" ref="T1244">_xlfn.SWITCH(UPPER(TRIM(Table2[[#This Row],[Status_Clean]])),"NEW",1,"CONTACTED",2,"QUALIFIED",3,"CONVERTED",4,"LOST",5,99)</f>
        <v>4</v>
      </c>
      <c r="U1244" t="str" cm="1">
        <f t="array" ref="U1244">_xlfn.LET(_xlpm.x,IFERROR(VALUE(Table2[[#This Row],[Response_Time_Hours]]),""),IF(_xlpm.x="","CHECK",_xlfn.IFS(_xlpm.x&lt;=1,"Immediate",_xlpm.x&lt;=6,"Fast",_xlpm.x&lt;=24,"Moderate",_xlpm.x&gt;24,"Delayed")))</f>
        <v>Delayed</v>
      </c>
      <c r="V1244">
        <f>FLOOR(tbl_CleanLeads[[#This Row],[Response_Time_Hours]],6)</f>
        <v>54</v>
      </c>
      <c r="W1244" t="str" cm="1">
        <f t="array" ref="W1244">IF(Table2[[#This Row],[Interaction_Count_Final]]="","N/A",_xlfn.IFS(Table2[[#This Row],[Interaction_Count_Final]]&lt;=2,"Low",Table2[[#This Row],[Interaction_Count_Final]]&lt;=5,"Medium",Table2[[#This Row],[Interaction_Count_Final]]&gt;=6,"High",TRUE,"CHECK"))</f>
        <v>High</v>
      </c>
      <c r="X1244" t="b">
        <f t="shared" si="19"/>
        <v>1</v>
      </c>
      <c r="Y1244" t="b">
        <f>tbl_CleanLeads[[#This Row],[Response_Time_Hours]]&gt;24</f>
        <v>1</v>
      </c>
      <c r="Z1244" s="13" t="b">
        <f>tbl_CleanLeads[[#This Row],[Response_Time_Hours]]&gt;72</f>
        <v>0</v>
      </c>
      <c r="AA1244" s="13" t="b">
        <f>tbl_CleanLeads[[#This Row],[Status_Clean]]="Converted"</f>
        <v>1</v>
      </c>
    </row>
    <row r="1245" spans="1:27">
      <c r="A1245" t="s">
        <v>70</v>
      </c>
      <c r="B1245" t="s">
        <v>3747</v>
      </c>
      <c r="C1245" t="s">
        <v>3748</v>
      </c>
      <c r="D1245" t="s">
        <v>7268</v>
      </c>
      <c r="E1245" t="s">
        <v>469</v>
      </c>
      <c r="F1245" t="s">
        <v>125</v>
      </c>
      <c r="G1245" s="1">
        <v>45027</v>
      </c>
      <c r="H1245" s="8">
        <f>MONTH(tbl_CleanLeads[[#This Row],[Lead_Date_Final]])</f>
        <v>4</v>
      </c>
      <c r="I1245" t="s">
        <v>7297</v>
      </c>
      <c r="J1245" t="s">
        <v>7263</v>
      </c>
      <c r="K1245" t="s">
        <v>7277</v>
      </c>
      <c r="L1245">
        <f>WEEKDAY(tbl_CleanLeads[[#This Row],[Lead_Date_Final]],2)</f>
        <v>2</v>
      </c>
      <c r="M1245" t="s">
        <v>7265</v>
      </c>
      <c r="N1245">
        <v>56.8</v>
      </c>
      <c r="O1245" s="7">
        <v>2494.2600000000002</v>
      </c>
      <c r="P1245">
        <v>30</v>
      </c>
      <c r="Q1245" t="s">
        <v>7266</v>
      </c>
      <c r="R1245">
        <f>IF(UPPER(TRIM(Table2[[#This Row],[Status_Clean]]))="CONVERTED",1,0)</f>
        <v>0</v>
      </c>
      <c r="S1245">
        <f>IF(ISNUMBER(MATCH(UPPER(TRIM(Table2[[#This Row],[Status_Clean]])),{"CONTACTED","QUALIFIED","CONVERTED"},0)),1,0)</f>
        <v>1</v>
      </c>
      <c r="T1245" cm="1">
        <f t="array" ref="T1245">_xlfn.SWITCH(UPPER(TRIM(Table2[[#This Row],[Status_Clean]])),"NEW",1,"CONTACTED",2,"QUALIFIED",3,"CONVERTED",4,"LOST",5,99)</f>
        <v>2</v>
      </c>
      <c r="U1245" t="str" cm="1">
        <f t="array" ref="U1245">_xlfn.LET(_xlpm.x,IFERROR(VALUE(Table2[[#This Row],[Response_Time_Hours]]),""),IF(_xlpm.x="","CHECK",_xlfn.IFS(_xlpm.x&lt;=1,"Immediate",_xlpm.x&lt;=6,"Fast",_xlpm.x&lt;=24,"Moderate",_xlpm.x&gt;24,"Delayed")))</f>
        <v>Delayed</v>
      </c>
      <c r="V1245">
        <f>FLOOR(tbl_CleanLeads[[#This Row],[Response_Time_Hours]],6)</f>
        <v>54</v>
      </c>
      <c r="W1245" t="str" cm="1">
        <f t="array" ref="W1245">IF(Table2[[#This Row],[Interaction_Count_Final]]="","N/A",_xlfn.IFS(Table2[[#This Row],[Interaction_Count_Final]]&lt;=2,"Low",Table2[[#This Row],[Interaction_Count_Final]]&lt;=5,"Medium",Table2[[#This Row],[Interaction_Count_Final]]&gt;=6,"High",TRUE,"CHECK"))</f>
        <v>High</v>
      </c>
      <c r="X1245" t="b">
        <f t="shared" si="19"/>
        <v>1</v>
      </c>
      <c r="Y1245" t="b">
        <f>tbl_CleanLeads[[#This Row],[Response_Time_Hours]]&gt;24</f>
        <v>1</v>
      </c>
      <c r="Z1245" s="13" t="b">
        <f>tbl_CleanLeads[[#This Row],[Response_Time_Hours]]&gt;72</f>
        <v>0</v>
      </c>
      <c r="AA1245" s="13" t="b">
        <f>tbl_CleanLeads[[#This Row],[Status_Clean]]="Converted"</f>
        <v>0</v>
      </c>
    </row>
    <row r="1246" spans="1:27">
      <c r="A1246" t="s">
        <v>63</v>
      </c>
      <c r="B1246" t="s">
        <v>3750</v>
      </c>
      <c r="C1246" t="s">
        <v>3751</v>
      </c>
      <c r="D1246" t="s">
        <v>7258</v>
      </c>
      <c r="E1246" t="s">
        <v>263</v>
      </c>
      <c r="F1246" t="s">
        <v>250</v>
      </c>
      <c r="G1246" s="1">
        <v>45204</v>
      </c>
      <c r="H1246" s="8">
        <f>MONTH(tbl_CleanLeads[[#This Row],[Lead_Date_Final]])</f>
        <v>10</v>
      </c>
      <c r="I1246" t="s">
        <v>7270</v>
      </c>
      <c r="J1246" t="s">
        <v>7263</v>
      </c>
      <c r="K1246" t="s">
        <v>7264</v>
      </c>
      <c r="L1246">
        <f>WEEKDAY(tbl_CleanLeads[[#This Row],[Lead_Date_Final]],2)</f>
        <v>4</v>
      </c>
      <c r="M1246" t="s">
        <v>7285</v>
      </c>
      <c r="N1246">
        <v>12</v>
      </c>
      <c r="O1246" s="7">
        <v>4138.42</v>
      </c>
      <c r="P1246">
        <v>11</v>
      </c>
      <c r="Q1246" t="s">
        <v>7273</v>
      </c>
      <c r="R1246">
        <f>IF(UPPER(TRIM(Table2[[#This Row],[Status_Clean]]))="CONVERTED",1,0)</f>
        <v>1</v>
      </c>
      <c r="S1246">
        <f>IF(ISNUMBER(MATCH(UPPER(TRIM(Table2[[#This Row],[Status_Clean]])),{"CONTACTED","QUALIFIED","CONVERTED"},0)),1,0)</f>
        <v>1</v>
      </c>
      <c r="T1246" cm="1">
        <f t="array" ref="T1246">_xlfn.SWITCH(UPPER(TRIM(Table2[[#This Row],[Status_Clean]])),"NEW",1,"CONTACTED",2,"QUALIFIED",3,"CONVERTED",4,"LOST",5,99)</f>
        <v>4</v>
      </c>
      <c r="U1246" t="str" cm="1">
        <f t="array" ref="U1246">_xlfn.LET(_xlpm.x,IFERROR(VALUE(Table2[[#This Row],[Response_Time_Hours]]),""),IF(_xlpm.x="","CHECK",_xlfn.IFS(_xlpm.x&lt;=1,"Immediate",_xlpm.x&lt;=6,"Fast",_xlpm.x&lt;=24,"Moderate",_xlpm.x&gt;24,"Delayed")))</f>
        <v>Moderate</v>
      </c>
      <c r="V1246">
        <f>FLOOR(tbl_CleanLeads[[#This Row],[Response_Time_Hours]],6)</f>
        <v>12</v>
      </c>
      <c r="W1246" t="str" cm="1">
        <f t="array" ref="W1246">IF(Table2[[#This Row],[Interaction_Count_Final]]="","N/A",_xlfn.IFS(Table2[[#This Row],[Interaction_Count_Final]]&lt;=2,"Low",Table2[[#This Row],[Interaction_Count_Final]]&lt;=5,"Medium",Table2[[#This Row],[Interaction_Count_Final]]&gt;=6,"High",TRUE,"CHECK"))</f>
        <v>High</v>
      </c>
      <c r="X1246" t="b">
        <f t="shared" si="19"/>
        <v>1</v>
      </c>
      <c r="Y1246" t="b">
        <f>tbl_CleanLeads[[#This Row],[Response_Time_Hours]]&gt;24</f>
        <v>0</v>
      </c>
      <c r="Z1246" s="13" t="b">
        <f>tbl_CleanLeads[[#This Row],[Response_Time_Hours]]&gt;72</f>
        <v>0</v>
      </c>
      <c r="AA1246" s="13" t="b">
        <f>tbl_CleanLeads[[#This Row],[Status_Clean]]="Converted"</f>
        <v>1</v>
      </c>
    </row>
    <row r="1247" spans="1:27">
      <c r="A1247" t="s">
        <v>63</v>
      </c>
      <c r="B1247" t="s">
        <v>3752</v>
      </c>
      <c r="C1247" t="s">
        <v>8256</v>
      </c>
      <c r="D1247" t="s">
        <v>7258</v>
      </c>
      <c r="E1247" t="s">
        <v>447</v>
      </c>
      <c r="F1247" t="s">
        <v>193</v>
      </c>
      <c r="G1247" s="1">
        <v>45643</v>
      </c>
      <c r="H1247" s="8">
        <f>MONTH(tbl_CleanLeads[[#This Row],[Lead_Date_Final]])</f>
        <v>12</v>
      </c>
      <c r="I1247" t="s">
        <v>7262</v>
      </c>
      <c r="J1247" t="s">
        <v>7271</v>
      </c>
      <c r="K1247" t="s">
        <v>7264</v>
      </c>
      <c r="L1247">
        <f>WEEKDAY(tbl_CleanLeads[[#This Row],[Lead_Date_Final]],2)</f>
        <v>2</v>
      </c>
      <c r="M1247" t="s">
        <v>7265</v>
      </c>
      <c r="N1247">
        <v>24</v>
      </c>
      <c r="O1247" s="7">
        <v>4888.07</v>
      </c>
      <c r="P1247">
        <v>23</v>
      </c>
      <c r="Q1247" t="s">
        <v>7273</v>
      </c>
      <c r="R1247">
        <f>IF(UPPER(TRIM(Table2[[#This Row],[Status_Clean]]))="CONVERTED",1,0)</f>
        <v>0</v>
      </c>
      <c r="S1247">
        <f>IF(ISNUMBER(MATCH(UPPER(TRIM(Table2[[#This Row],[Status_Clean]])),{"CONTACTED","QUALIFIED","CONVERTED"},0)),1,0)</f>
        <v>0</v>
      </c>
      <c r="T1247" cm="1">
        <f t="array" ref="T1247">_xlfn.SWITCH(UPPER(TRIM(Table2[[#This Row],[Status_Clean]])),"NEW",1,"CONTACTED",2,"QUALIFIED",3,"CONVERTED",4,"LOST",5,99)</f>
        <v>1</v>
      </c>
      <c r="U1247" t="str" cm="1">
        <f t="array" ref="U1247">_xlfn.LET(_xlpm.x,IFERROR(VALUE(Table2[[#This Row],[Response_Time_Hours]]),""),IF(_xlpm.x="","CHECK",_xlfn.IFS(_xlpm.x&lt;=1,"Immediate",_xlpm.x&lt;=6,"Fast",_xlpm.x&lt;=24,"Moderate",_xlpm.x&gt;24,"Delayed")))</f>
        <v>Moderate</v>
      </c>
      <c r="V1247">
        <f>FLOOR(tbl_CleanLeads[[#This Row],[Response_Time_Hours]],6)</f>
        <v>24</v>
      </c>
      <c r="W1247" t="str" cm="1">
        <f t="array" ref="W1247">IF(Table2[[#This Row],[Interaction_Count_Final]]="","N/A",_xlfn.IFS(Table2[[#This Row],[Interaction_Count_Final]]&lt;=2,"Low",Table2[[#This Row],[Interaction_Count_Final]]&lt;=5,"Medium",Table2[[#This Row],[Interaction_Count_Final]]&gt;=6,"High",TRUE,"CHECK"))</f>
        <v>High</v>
      </c>
      <c r="X1247" t="b">
        <f t="shared" si="19"/>
        <v>1</v>
      </c>
      <c r="Y1247" t="b">
        <f>tbl_CleanLeads[[#This Row],[Response_Time_Hours]]&gt;24</f>
        <v>0</v>
      </c>
      <c r="Z1247" s="13" t="b">
        <f>tbl_CleanLeads[[#This Row],[Response_Time_Hours]]&gt;72</f>
        <v>0</v>
      </c>
      <c r="AA1247" s="13" t="b">
        <f>tbl_CleanLeads[[#This Row],[Status_Clean]]="Converted"</f>
        <v>0</v>
      </c>
    </row>
    <row r="1248" spans="1:27">
      <c r="A1248" t="s">
        <v>63</v>
      </c>
      <c r="B1248" t="s">
        <v>3754</v>
      </c>
      <c r="C1248" t="s">
        <v>3755</v>
      </c>
      <c r="D1248" t="s">
        <v>7258</v>
      </c>
      <c r="E1248" t="s">
        <v>222</v>
      </c>
      <c r="F1248" t="s">
        <v>193</v>
      </c>
      <c r="G1248" s="1">
        <v>45574</v>
      </c>
      <c r="H1248" s="8">
        <f>MONTH(tbl_CleanLeads[[#This Row],[Lead_Date_Final]])</f>
        <v>10</v>
      </c>
      <c r="I1248" t="s">
        <v>7270</v>
      </c>
      <c r="J1248" t="s">
        <v>7271</v>
      </c>
      <c r="K1248" t="s">
        <v>7264</v>
      </c>
      <c r="L1248">
        <f>WEEKDAY(tbl_CleanLeads[[#This Row],[Lead_Date_Final]],2)</f>
        <v>3</v>
      </c>
      <c r="M1248" t="s">
        <v>7272</v>
      </c>
      <c r="N1248">
        <v>51</v>
      </c>
      <c r="O1248" s="7">
        <v>3193.96</v>
      </c>
      <c r="P1248">
        <v>44</v>
      </c>
      <c r="Q1248" t="s">
        <v>7266</v>
      </c>
      <c r="R1248">
        <f>IF(UPPER(TRIM(Table2[[#This Row],[Status_Clean]]))="CONVERTED",1,0)</f>
        <v>0</v>
      </c>
      <c r="S1248">
        <f>IF(ISNUMBER(MATCH(UPPER(TRIM(Table2[[#This Row],[Status_Clean]])),{"CONTACTED","QUALIFIED","CONVERTED"},0)),1,0)</f>
        <v>0</v>
      </c>
      <c r="T1248" cm="1">
        <f t="array" ref="T1248">_xlfn.SWITCH(UPPER(TRIM(Table2[[#This Row],[Status_Clean]])),"NEW",1,"CONTACTED",2,"QUALIFIED",3,"CONVERTED",4,"LOST",5,99)</f>
        <v>1</v>
      </c>
      <c r="U1248" t="str" cm="1">
        <f t="array" ref="U1248">_xlfn.LET(_xlpm.x,IFERROR(VALUE(Table2[[#This Row],[Response_Time_Hours]]),""),IF(_xlpm.x="","CHECK",_xlfn.IFS(_xlpm.x&lt;=1,"Immediate",_xlpm.x&lt;=6,"Fast",_xlpm.x&lt;=24,"Moderate",_xlpm.x&gt;24,"Delayed")))</f>
        <v>Delayed</v>
      </c>
      <c r="V1248">
        <f>FLOOR(tbl_CleanLeads[[#This Row],[Response_Time_Hours]],6)</f>
        <v>48</v>
      </c>
      <c r="W1248" t="str" cm="1">
        <f t="array" ref="W1248">IF(Table2[[#This Row],[Interaction_Count_Final]]="","N/A",_xlfn.IFS(Table2[[#This Row],[Interaction_Count_Final]]&lt;=2,"Low",Table2[[#This Row],[Interaction_Count_Final]]&lt;=5,"Medium",Table2[[#This Row],[Interaction_Count_Final]]&gt;=6,"High",TRUE,"CHECK"))</f>
        <v>High</v>
      </c>
      <c r="X1248" t="b">
        <f t="shared" si="19"/>
        <v>1</v>
      </c>
      <c r="Y1248" t="b">
        <f>tbl_CleanLeads[[#This Row],[Response_Time_Hours]]&gt;24</f>
        <v>1</v>
      </c>
      <c r="Z1248" s="13" t="b">
        <f>tbl_CleanLeads[[#This Row],[Response_Time_Hours]]&gt;72</f>
        <v>0</v>
      </c>
      <c r="AA1248" s="13" t="b">
        <f>tbl_CleanLeads[[#This Row],[Status_Clean]]="Converted"</f>
        <v>0</v>
      </c>
    </row>
    <row r="1249" spans="1:27">
      <c r="A1249" t="s">
        <v>70</v>
      </c>
      <c r="B1249" t="s">
        <v>3756</v>
      </c>
      <c r="C1249" t="s">
        <v>3757</v>
      </c>
      <c r="D1249" t="s">
        <v>7258</v>
      </c>
      <c r="E1249" t="s">
        <v>106</v>
      </c>
      <c r="F1249" t="s">
        <v>125</v>
      </c>
      <c r="G1249" s="1">
        <v>44928</v>
      </c>
      <c r="H1249" s="8">
        <f>MONTH(tbl_CleanLeads[[#This Row],[Lead_Date_Final]])</f>
        <v>1</v>
      </c>
      <c r="I1249" t="s">
        <v>7317</v>
      </c>
      <c r="J1249" t="s">
        <v>7263</v>
      </c>
      <c r="K1249" t="s">
        <v>7284</v>
      </c>
      <c r="L1249">
        <f>WEEKDAY(tbl_CleanLeads[[#This Row],[Lead_Date_Final]],2)</f>
        <v>1</v>
      </c>
      <c r="M1249" t="s">
        <v>7298</v>
      </c>
      <c r="N1249">
        <v>33.700000000000003</v>
      </c>
      <c r="O1249" s="7">
        <v>1878.66</v>
      </c>
      <c r="P1249">
        <v>43</v>
      </c>
      <c r="Q1249" t="s">
        <v>7289</v>
      </c>
      <c r="R1249">
        <f>IF(UPPER(TRIM(Table2[[#This Row],[Status_Clean]]))="CONVERTED",1,0)</f>
        <v>0</v>
      </c>
      <c r="S1249">
        <f>IF(ISNUMBER(MATCH(UPPER(TRIM(Table2[[#This Row],[Status_Clean]])),{"CONTACTED","QUALIFIED","CONVERTED"},0)),1,0)</f>
        <v>1</v>
      </c>
      <c r="T1249" cm="1">
        <f t="array" ref="T1249">_xlfn.SWITCH(UPPER(TRIM(Table2[[#This Row],[Status_Clean]])),"NEW",1,"CONTACTED",2,"QUALIFIED",3,"CONVERTED",4,"LOST",5,99)</f>
        <v>2</v>
      </c>
      <c r="U1249" t="str" cm="1">
        <f t="array" ref="U1249">_xlfn.LET(_xlpm.x,IFERROR(VALUE(Table2[[#This Row],[Response_Time_Hours]]),""),IF(_xlpm.x="","CHECK",_xlfn.IFS(_xlpm.x&lt;=1,"Immediate",_xlpm.x&lt;=6,"Fast",_xlpm.x&lt;=24,"Moderate",_xlpm.x&gt;24,"Delayed")))</f>
        <v>Delayed</v>
      </c>
      <c r="V1249">
        <f>FLOOR(tbl_CleanLeads[[#This Row],[Response_Time_Hours]],6)</f>
        <v>30</v>
      </c>
      <c r="W1249" t="str" cm="1">
        <f t="array" ref="W1249">IF(Table2[[#This Row],[Interaction_Count_Final]]="","N/A",_xlfn.IFS(Table2[[#This Row],[Interaction_Count_Final]]&lt;=2,"Low",Table2[[#This Row],[Interaction_Count_Final]]&lt;=5,"Medium",Table2[[#This Row],[Interaction_Count_Final]]&gt;=6,"High",TRUE,"CHECK"))</f>
        <v>High</v>
      </c>
      <c r="X1249" t="b">
        <f t="shared" si="19"/>
        <v>1</v>
      </c>
      <c r="Y1249" t="b">
        <f>tbl_CleanLeads[[#This Row],[Response_Time_Hours]]&gt;24</f>
        <v>1</v>
      </c>
      <c r="Z1249" s="13" t="b">
        <f>tbl_CleanLeads[[#This Row],[Response_Time_Hours]]&gt;72</f>
        <v>0</v>
      </c>
      <c r="AA1249" s="13" t="b">
        <f>tbl_CleanLeads[[#This Row],[Status_Clean]]="Converted"</f>
        <v>0</v>
      </c>
    </row>
    <row r="1250" spans="1:27">
      <c r="A1250" t="s">
        <v>102</v>
      </c>
      <c r="B1250" t="s">
        <v>3758</v>
      </c>
      <c r="C1250" t="s">
        <v>3759</v>
      </c>
      <c r="D1250" t="s">
        <v>7268</v>
      </c>
      <c r="E1250" t="s">
        <v>7308</v>
      </c>
      <c r="F1250" t="s">
        <v>71</v>
      </c>
      <c r="G1250" s="1">
        <v>44994</v>
      </c>
      <c r="H1250" s="8">
        <f>MONTH(tbl_CleanLeads[[#This Row],[Lead_Date_Final]])</f>
        <v>3</v>
      </c>
      <c r="I1250" t="s">
        <v>7295</v>
      </c>
      <c r="J1250" t="s">
        <v>7263</v>
      </c>
      <c r="K1250" t="s">
        <v>7284</v>
      </c>
      <c r="L1250">
        <f>WEEKDAY(tbl_CleanLeads[[#This Row],[Lead_Date_Final]],2)</f>
        <v>4</v>
      </c>
      <c r="M1250" t="s">
        <v>7285</v>
      </c>
      <c r="N1250">
        <v>66.7</v>
      </c>
      <c r="O1250" s="7">
        <v>4993.58</v>
      </c>
      <c r="P1250">
        <v>44</v>
      </c>
      <c r="Q1250" t="s">
        <v>7273</v>
      </c>
      <c r="R1250">
        <f>IF(UPPER(TRIM(Table2[[#This Row],[Status_Clean]]))="CONVERTED",1,0)</f>
        <v>0</v>
      </c>
      <c r="S1250">
        <f>IF(ISNUMBER(MATCH(UPPER(TRIM(Table2[[#This Row],[Status_Clean]])),{"CONTACTED","QUALIFIED","CONVERTED"},0)),1,0)</f>
        <v>1</v>
      </c>
      <c r="T1250" cm="1">
        <f t="array" ref="T1250">_xlfn.SWITCH(UPPER(TRIM(Table2[[#This Row],[Status_Clean]])),"NEW",1,"CONTACTED",2,"QUALIFIED",3,"CONVERTED",4,"LOST",5,99)</f>
        <v>3</v>
      </c>
      <c r="U1250" t="str" cm="1">
        <f t="array" ref="U1250">_xlfn.LET(_xlpm.x,IFERROR(VALUE(Table2[[#This Row],[Response_Time_Hours]]),""),IF(_xlpm.x="","CHECK",_xlfn.IFS(_xlpm.x&lt;=1,"Immediate",_xlpm.x&lt;=6,"Fast",_xlpm.x&lt;=24,"Moderate",_xlpm.x&gt;24,"Delayed")))</f>
        <v>Delayed</v>
      </c>
      <c r="V1250">
        <f>FLOOR(tbl_CleanLeads[[#This Row],[Response_Time_Hours]],6)</f>
        <v>66</v>
      </c>
      <c r="W1250" t="str" cm="1">
        <f t="array" ref="W1250">IF(Table2[[#This Row],[Interaction_Count_Final]]="","N/A",_xlfn.IFS(Table2[[#This Row],[Interaction_Count_Final]]&lt;=2,"Low",Table2[[#This Row],[Interaction_Count_Final]]&lt;=5,"Medium",Table2[[#This Row],[Interaction_Count_Final]]&gt;=6,"High",TRUE,"CHECK"))</f>
        <v>High</v>
      </c>
      <c r="X1250" t="b">
        <f t="shared" si="19"/>
        <v>1</v>
      </c>
      <c r="Y1250" t="b">
        <f>tbl_CleanLeads[[#This Row],[Response_Time_Hours]]&gt;24</f>
        <v>1</v>
      </c>
      <c r="Z1250" s="13" t="b">
        <f>tbl_CleanLeads[[#This Row],[Response_Time_Hours]]&gt;72</f>
        <v>0</v>
      </c>
      <c r="AA1250" s="13" t="b">
        <f>tbl_CleanLeads[[#This Row],[Status_Clean]]="Converted"</f>
        <v>0</v>
      </c>
    </row>
    <row r="1251" spans="1:27">
      <c r="A1251" t="s">
        <v>70</v>
      </c>
      <c r="B1251" t="s">
        <v>3762</v>
      </c>
      <c r="C1251" t="s">
        <v>3763</v>
      </c>
      <c r="D1251" t="s">
        <v>7258</v>
      </c>
      <c r="E1251" t="s">
        <v>1356</v>
      </c>
      <c r="F1251" t="s">
        <v>173</v>
      </c>
      <c r="G1251" s="1">
        <v>45465</v>
      </c>
      <c r="H1251" s="8">
        <f>MONTH(tbl_CleanLeads[[#This Row],[Lead_Date_Final]])</f>
        <v>6</v>
      </c>
      <c r="I1251" t="s">
        <v>7276</v>
      </c>
      <c r="J1251" t="s">
        <v>7271</v>
      </c>
      <c r="K1251" t="s">
        <v>7277</v>
      </c>
      <c r="L1251">
        <f>WEEKDAY(tbl_CleanLeads[[#This Row],[Lead_Date_Final]],2)</f>
        <v>6</v>
      </c>
      <c r="M1251" t="s">
        <v>7278</v>
      </c>
      <c r="N1251">
        <v>14.399999999999999</v>
      </c>
      <c r="O1251" s="7">
        <v>2549.31</v>
      </c>
      <c r="P1251">
        <v>42</v>
      </c>
      <c r="Q1251" t="s">
        <v>7266</v>
      </c>
      <c r="R1251">
        <f>IF(UPPER(TRIM(Table2[[#This Row],[Status_Clean]]))="CONVERTED",1,0)</f>
        <v>0</v>
      </c>
      <c r="S1251">
        <f>IF(ISNUMBER(MATCH(UPPER(TRIM(Table2[[#This Row],[Status_Clean]])),{"CONTACTED","QUALIFIED","CONVERTED"},0)),1,0)</f>
        <v>0</v>
      </c>
      <c r="T1251" cm="1">
        <f t="array" ref="T1251">_xlfn.SWITCH(UPPER(TRIM(Table2[[#This Row],[Status_Clean]])),"NEW",1,"CONTACTED",2,"QUALIFIED",3,"CONVERTED",4,"LOST",5,99)</f>
        <v>5</v>
      </c>
      <c r="U1251" t="str" cm="1">
        <f t="array" ref="U1251">_xlfn.LET(_xlpm.x,IFERROR(VALUE(Table2[[#This Row],[Response_Time_Hours]]),""),IF(_xlpm.x="","CHECK",_xlfn.IFS(_xlpm.x&lt;=1,"Immediate",_xlpm.x&lt;=6,"Fast",_xlpm.x&lt;=24,"Moderate",_xlpm.x&gt;24,"Delayed")))</f>
        <v>Moderate</v>
      </c>
      <c r="V1251">
        <f>FLOOR(tbl_CleanLeads[[#This Row],[Response_Time_Hours]],6)</f>
        <v>12</v>
      </c>
      <c r="W1251" t="str" cm="1">
        <f t="array" ref="W1251">IF(Table2[[#This Row],[Interaction_Count_Final]]="","N/A",_xlfn.IFS(Table2[[#This Row],[Interaction_Count_Final]]&lt;=2,"Low",Table2[[#This Row],[Interaction_Count_Final]]&lt;=5,"Medium",Table2[[#This Row],[Interaction_Count_Final]]&gt;=6,"High",TRUE,"CHECK"))</f>
        <v>High</v>
      </c>
      <c r="X1251" t="b">
        <f t="shared" si="19"/>
        <v>1</v>
      </c>
      <c r="Y1251" t="b">
        <f>tbl_CleanLeads[[#This Row],[Response_Time_Hours]]&gt;24</f>
        <v>0</v>
      </c>
      <c r="Z1251" s="13" t="b">
        <f>tbl_CleanLeads[[#This Row],[Response_Time_Hours]]&gt;72</f>
        <v>0</v>
      </c>
      <c r="AA1251" s="13" t="b">
        <f>tbl_CleanLeads[[#This Row],[Status_Clean]]="Converted"</f>
        <v>0</v>
      </c>
    </row>
    <row r="1252" spans="1:27">
      <c r="A1252" t="s">
        <v>70</v>
      </c>
      <c r="B1252" t="s">
        <v>3764</v>
      </c>
      <c r="C1252" t="s">
        <v>3765</v>
      </c>
      <c r="D1252" t="s">
        <v>7280</v>
      </c>
      <c r="E1252" t="s">
        <v>311</v>
      </c>
      <c r="F1252" t="s">
        <v>125</v>
      </c>
      <c r="G1252" s="1">
        <v>44960</v>
      </c>
      <c r="H1252" s="8">
        <f>MONTH(tbl_CleanLeads[[#This Row],[Lead_Date_Final]])</f>
        <v>2</v>
      </c>
      <c r="I1252" t="s">
        <v>7283</v>
      </c>
      <c r="J1252" t="s">
        <v>7263</v>
      </c>
      <c r="K1252" t="s">
        <v>7284</v>
      </c>
      <c r="L1252">
        <f>WEEKDAY(tbl_CleanLeads[[#This Row],[Lead_Date_Final]],2)</f>
        <v>5</v>
      </c>
      <c r="M1252" t="s">
        <v>7312</v>
      </c>
      <c r="N1252">
        <v>50.8</v>
      </c>
      <c r="O1252" s="7">
        <v>3086.95</v>
      </c>
      <c r="P1252" t="s">
        <v>232</v>
      </c>
      <c r="Q1252" t="s">
        <v>7266</v>
      </c>
      <c r="R1252">
        <f>IF(UPPER(TRIM(Table2[[#This Row],[Status_Clean]]))="CONVERTED",1,0)</f>
        <v>0</v>
      </c>
      <c r="S1252">
        <f>IF(ISNUMBER(MATCH(UPPER(TRIM(Table2[[#This Row],[Status_Clean]])),{"CONTACTED","QUALIFIED","CONVERTED"},0)),1,0)</f>
        <v>1</v>
      </c>
      <c r="T1252" cm="1">
        <f t="array" ref="T1252">_xlfn.SWITCH(UPPER(TRIM(Table2[[#This Row],[Status_Clean]])),"NEW",1,"CONTACTED",2,"QUALIFIED",3,"CONVERTED",4,"LOST",5,99)</f>
        <v>2</v>
      </c>
      <c r="U1252" t="str" cm="1">
        <f t="array" ref="U1252">_xlfn.LET(_xlpm.x,IFERROR(VALUE(Table2[[#This Row],[Response_Time_Hours]]),""),IF(_xlpm.x="","CHECK",_xlfn.IFS(_xlpm.x&lt;=1,"Immediate",_xlpm.x&lt;=6,"Fast",_xlpm.x&lt;=24,"Moderate",_xlpm.x&gt;24,"Delayed")))</f>
        <v>Delayed</v>
      </c>
      <c r="V1252">
        <f>FLOOR(tbl_CleanLeads[[#This Row],[Response_Time_Hours]],6)</f>
        <v>48</v>
      </c>
      <c r="W1252" t="str" cm="1">
        <f t="array" ref="W1252">IF(Table2[[#This Row],[Interaction_Count_Final]]="","N/A",_xlfn.IFS(Table2[[#This Row],[Interaction_Count_Final]]&lt;=2,"Low",Table2[[#This Row],[Interaction_Count_Final]]&lt;=5,"Medium",Table2[[#This Row],[Interaction_Count_Final]]&gt;=6,"High",TRUE,"CHECK"))</f>
        <v>High</v>
      </c>
      <c r="X1252" t="b">
        <f t="shared" si="19"/>
        <v>1</v>
      </c>
      <c r="Y1252" t="b">
        <f>tbl_CleanLeads[[#This Row],[Response_Time_Hours]]&gt;24</f>
        <v>1</v>
      </c>
      <c r="Z1252" s="13" t="b">
        <f>tbl_CleanLeads[[#This Row],[Response_Time_Hours]]&gt;72</f>
        <v>0</v>
      </c>
      <c r="AA1252" s="13" t="b">
        <f>tbl_CleanLeads[[#This Row],[Status_Clean]]="Converted"</f>
        <v>0</v>
      </c>
    </row>
    <row r="1253" spans="1:27">
      <c r="A1253" t="s">
        <v>63</v>
      </c>
      <c r="B1253" t="s">
        <v>3767</v>
      </c>
      <c r="C1253" t="s">
        <v>3768</v>
      </c>
      <c r="D1253" t="s">
        <v>7258</v>
      </c>
      <c r="E1253" t="s">
        <v>311</v>
      </c>
      <c r="F1253" t="s">
        <v>71</v>
      </c>
      <c r="G1253" s="1">
        <v>45654</v>
      </c>
      <c r="H1253" s="8">
        <f>MONTH(tbl_CleanLeads[[#This Row],[Lead_Date_Final]])</f>
        <v>12</v>
      </c>
      <c r="I1253" t="s">
        <v>7262</v>
      </c>
      <c r="J1253" t="s">
        <v>7271</v>
      </c>
      <c r="K1253" t="s">
        <v>7264</v>
      </c>
      <c r="L1253">
        <f>WEEKDAY(tbl_CleanLeads[[#This Row],[Lead_Date_Final]],2)</f>
        <v>6</v>
      </c>
      <c r="M1253" t="s">
        <v>7278</v>
      </c>
      <c r="N1253">
        <v>46.3</v>
      </c>
      <c r="O1253" s="7">
        <v>2997.03</v>
      </c>
      <c r="P1253" t="s">
        <v>232</v>
      </c>
      <c r="Q1253" t="s">
        <v>7266</v>
      </c>
      <c r="R1253">
        <f>IF(UPPER(TRIM(Table2[[#This Row],[Status_Clean]]))="CONVERTED",1,0)</f>
        <v>0</v>
      </c>
      <c r="S1253">
        <f>IF(ISNUMBER(MATCH(UPPER(TRIM(Table2[[#This Row],[Status_Clean]])),{"CONTACTED","QUALIFIED","CONVERTED"},0)),1,0)</f>
        <v>1</v>
      </c>
      <c r="T1253" cm="1">
        <f t="array" ref="T1253">_xlfn.SWITCH(UPPER(TRIM(Table2[[#This Row],[Status_Clean]])),"NEW",1,"CONTACTED",2,"QUALIFIED",3,"CONVERTED",4,"LOST",5,99)</f>
        <v>3</v>
      </c>
      <c r="U1253" t="str" cm="1">
        <f t="array" ref="U1253">_xlfn.LET(_xlpm.x,IFERROR(VALUE(Table2[[#This Row],[Response_Time_Hours]]),""),IF(_xlpm.x="","CHECK",_xlfn.IFS(_xlpm.x&lt;=1,"Immediate",_xlpm.x&lt;=6,"Fast",_xlpm.x&lt;=24,"Moderate",_xlpm.x&gt;24,"Delayed")))</f>
        <v>Delayed</v>
      </c>
      <c r="V1253">
        <f>FLOOR(tbl_CleanLeads[[#This Row],[Response_Time_Hours]],6)</f>
        <v>42</v>
      </c>
      <c r="W1253" t="str" cm="1">
        <f t="array" ref="W1253">IF(Table2[[#This Row],[Interaction_Count_Final]]="","N/A",_xlfn.IFS(Table2[[#This Row],[Interaction_Count_Final]]&lt;=2,"Low",Table2[[#This Row],[Interaction_Count_Final]]&lt;=5,"Medium",Table2[[#This Row],[Interaction_Count_Final]]&gt;=6,"High",TRUE,"CHECK"))</f>
        <v>High</v>
      </c>
      <c r="X1253" t="b">
        <f t="shared" si="19"/>
        <v>1</v>
      </c>
      <c r="Y1253" t="b">
        <f>tbl_CleanLeads[[#This Row],[Response_Time_Hours]]&gt;24</f>
        <v>1</v>
      </c>
      <c r="Z1253" s="13" t="b">
        <f>tbl_CleanLeads[[#This Row],[Response_Time_Hours]]&gt;72</f>
        <v>0</v>
      </c>
      <c r="AA1253" s="13" t="b">
        <f>tbl_CleanLeads[[#This Row],[Status_Clean]]="Converted"</f>
        <v>0</v>
      </c>
    </row>
    <row r="1254" spans="1:27">
      <c r="A1254" t="s">
        <v>102</v>
      </c>
      <c r="B1254" t="s">
        <v>3769</v>
      </c>
      <c r="C1254" t="s">
        <v>3770</v>
      </c>
      <c r="D1254" t="s">
        <v>7274</v>
      </c>
      <c r="E1254" t="s">
        <v>447</v>
      </c>
      <c r="F1254" t="s">
        <v>71</v>
      </c>
      <c r="G1254" s="1">
        <v>45166</v>
      </c>
      <c r="H1254" s="8">
        <f>MONTH(tbl_CleanLeads[[#This Row],[Lead_Date_Final]])</f>
        <v>8</v>
      </c>
      <c r="I1254" t="s">
        <v>7310</v>
      </c>
      <c r="J1254" t="s">
        <v>7263</v>
      </c>
      <c r="K1254" t="s">
        <v>7288</v>
      </c>
      <c r="L1254">
        <f>WEEKDAY(tbl_CleanLeads[[#This Row],[Lead_Date_Final]],2)</f>
        <v>1</v>
      </c>
      <c r="M1254" t="s">
        <v>7298</v>
      </c>
      <c r="N1254">
        <v>59.7</v>
      </c>
      <c r="O1254" s="7">
        <v>2007.16</v>
      </c>
      <c r="P1254">
        <v>30</v>
      </c>
      <c r="Q1254" t="s">
        <v>7266</v>
      </c>
      <c r="R1254">
        <f>IF(UPPER(TRIM(Table2[[#This Row],[Status_Clean]]))="CONVERTED",1,0)</f>
        <v>0</v>
      </c>
      <c r="S1254">
        <f>IF(ISNUMBER(MATCH(UPPER(TRIM(Table2[[#This Row],[Status_Clean]])),{"CONTACTED","QUALIFIED","CONVERTED"},0)),1,0)</f>
        <v>1</v>
      </c>
      <c r="T1254" cm="1">
        <f t="array" ref="T1254">_xlfn.SWITCH(UPPER(TRIM(Table2[[#This Row],[Status_Clean]])),"NEW",1,"CONTACTED",2,"QUALIFIED",3,"CONVERTED",4,"LOST",5,99)</f>
        <v>3</v>
      </c>
      <c r="U1254" t="str" cm="1">
        <f t="array" ref="U1254">_xlfn.LET(_xlpm.x,IFERROR(VALUE(Table2[[#This Row],[Response_Time_Hours]]),""),IF(_xlpm.x="","CHECK",_xlfn.IFS(_xlpm.x&lt;=1,"Immediate",_xlpm.x&lt;=6,"Fast",_xlpm.x&lt;=24,"Moderate",_xlpm.x&gt;24,"Delayed")))</f>
        <v>Delayed</v>
      </c>
      <c r="V1254">
        <f>FLOOR(tbl_CleanLeads[[#This Row],[Response_Time_Hours]],6)</f>
        <v>54</v>
      </c>
      <c r="W1254" t="str" cm="1">
        <f t="array" ref="W1254">IF(Table2[[#This Row],[Interaction_Count_Final]]="","N/A",_xlfn.IFS(Table2[[#This Row],[Interaction_Count_Final]]&lt;=2,"Low",Table2[[#This Row],[Interaction_Count_Final]]&lt;=5,"Medium",Table2[[#This Row],[Interaction_Count_Final]]&gt;=6,"High",TRUE,"CHECK"))</f>
        <v>High</v>
      </c>
      <c r="X1254" t="b">
        <f t="shared" si="19"/>
        <v>1</v>
      </c>
      <c r="Y1254" t="b">
        <f>tbl_CleanLeads[[#This Row],[Response_Time_Hours]]&gt;24</f>
        <v>1</v>
      </c>
      <c r="Z1254" s="13" t="b">
        <f>tbl_CleanLeads[[#This Row],[Response_Time_Hours]]&gt;72</f>
        <v>0</v>
      </c>
      <c r="AA1254" s="13" t="b">
        <f>tbl_CleanLeads[[#This Row],[Status_Clean]]="Converted"</f>
        <v>0</v>
      </c>
    </row>
    <row r="1255" spans="1:27">
      <c r="A1255" t="s">
        <v>90</v>
      </c>
      <c r="B1255" t="s">
        <v>3772</v>
      </c>
      <c r="C1255" t="s">
        <v>3773</v>
      </c>
      <c r="D1255" t="s">
        <v>7280</v>
      </c>
      <c r="E1255" t="s">
        <v>222</v>
      </c>
      <c r="F1255" t="s">
        <v>71</v>
      </c>
      <c r="G1255" s="1">
        <v>45206</v>
      </c>
      <c r="H1255" s="8">
        <f>MONTH(tbl_CleanLeads[[#This Row],[Lead_Date_Final]])</f>
        <v>10</v>
      </c>
      <c r="I1255" t="s">
        <v>7270</v>
      </c>
      <c r="J1255" t="s">
        <v>7263</v>
      </c>
      <c r="K1255" t="s">
        <v>7264</v>
      </c>
      <c r="L1255">
        <f>WEEKDAY(tbl_CleanLeads[[#This Row],[Lead_Date_Final]],2)</f>
        <v>6</v>
      </c>
      <c r="M1255" t="s">
        <v>7278</v>
      </c>
      <c r="N1255">
        <v>0</v>
      </c>
      <c r="O1255" s="7">
        <v>2889.73</v>
      </c>
      <c r="P1255">
        <v>4</v>
      </c>
      <c r="Q1255" t="s">
        <v>7266</v>
      </c>
      <c r="R1255">
        <f>IF(UPPER(TRIM(Table2[[#This Row],[Status_Clean]]))="CONVERTED",1,0)</f>
        <v>0</v>
      </c>
      <c r="S1255">
        <f>IF(ISNUMBER(MATCH(UPPER(TRIM(Table2[[#This Row],[Status_Clean]])),{"CONTACTED","QUALIFIED","CONVERTED"},0)),1,0)</f>
        <v>1</v>
      </c>
      <c r="T1255" cm="1">
        <f t="array" ref="T1255">_xlfn.SWITCH(UPPER(TRIM(Table2[[#This Row],[Status_Clean]])),"NEW",1,"CONTACTED",2,"QUALIFIED",3,"CONVERTED",4,"LOST",5,99)</f>
        <v>3</v>
      </c>
      <c r="U1255" t="str" cm="1">
        <f t="array" ref="U1255">_xlfn.LET(_xlpm.x,IFERROR(VALUE(Table2[[#This Row],[Response_Time_Hours]]),""),IF(_xlpm.x="","CHECK",_xlfn.IFS(_xlpm.x&lt;=1,"Immediate",_xlpm.x&lt;=6,"Fast",_xlpm.x&lt;=24,"Moderate",_xlpm.x&gt;24,"Delayed")))</f>
        <v>Immediate</v>
      </c>
      <c r="V1255">
        <f>FLOOR(tbl_CleanLeads[[#This Row],[Response_Time_Hours]],6)</f>
        <v>0</v>
      </c>
      <c r="W1255" t="str" cm="1">
        <f t="array" ref="W1255">IF(Table2[[#This Row],[Interaction_Count_Final]]="","N/A",_xlfn.IFS(Table2[[#This Row],[Interaction_Count_Final]]&lt;=2,"Low",Table2[[#This Row],[Interaction_Count_Final]]&lt;=5,"Medium",Table2[[#This Row],[Interaction_Count_Final]]&gt;=6,"High",TRUE,"CHECK"))</f>
        <v>Medium</v>
      </c>
      <c r="X1255" t="b">
        <f t="shared" si="19"/>
        <v>1</v>
      </c>
      <c r="Y1255" t="b">
        <f>tbl_CleanLeads[[#This Row],[Response_Time_Hours]]&gt;24</f>
        <v>0</v>
      </c>
      <c r="Z1255" s="13" t="b">
        <f>tbl_CleanLeads[[#This Row],[Response_Time_Hours]]&gt;72</f>
        <v>0</v>
      </c>
      <c r="AA1255" s="13" t="b">
        <f>tbl_CleanLeads[[#This Row],[Status_Clean]]="Converted"</f>
        <v>0</v>
      </c>
    </row>
    <row r="1256" spans="1:27">
      <c r="A1256" t="s">
        <v>102</v>
      </c>
      <c r="B1256" t="s">
        <v>3774</v>
      </c>
      <c r="C1256" t="s">
        <v>3775</v>
      </c>
      <c r="D1256" t="s">
        <v>7274</v>
      </c>
      <c r="E1256" t="s">
        <v>311</v>
      </c>
      <c r="F1256" t="s">
        <v>125</v>
      </c>
      <c r="G1256" s="1">
        <v>45155</v>
      </c>
      <c r="H1256" s="8">
        <f>MONTH(tbl_CleanLeads[[#This Row],[Lead_Date_Final]])</f>
        <v>8</v>
      </c>
      <c r="I1256" t="s">
        <v>7310</v>
      </c>
      <c r="J1256" t="s">
        <v>7263</v>
      </c>
      <c r="K1256" t="s">
        <v>7288</v>
      </c>
      <c r="L1256">
        <f>WEEKDAY(tbl_CleanLeads[[#This Row],[Lead_Date_Final]],2)</f>
        <v>4</v>
      </c>
      <c r="M1256" t="s">
        <v>7285</v>
      </c>
      <c r="N1256">
        <v>9</v>
      </c>
      <c r="O1256" s="7">
        <v>1180.2</v>
      </c>
      <c r="P1256">
        <v>36</v>
      </c>
      <c r="Q1256" t="s">
        <v>7289</v>
      </c>
      <c r="R1256">
        <f>IF(UPPER(TRIM(Table2[[#This Row],[Status_Clean]]))="CONVERTED",1,0)</f>
        <v>0</v>
      </c>
      <c r="S1256">
        <f>IF(ISNUMBER(MATCH(UPPER(TRIM(Table2[[#This Row],[Status_Clean]])),{"CONTACTED","QUALIFIED","CONVERTED"},0)),1,0)</f>
        <v>1</v>
      </c>
      <c r="T1256" cm="1">
        <f t="array" ref="T1256">_xlfn.SWITCH(UPPER(TRIM(Table2[[#This Row],[Status_Clean]])),"NEW",1,"CONTACTED",2,"QUALIFIED",3,"CONVERTED",4,"LOST",5,99)</f>
        <v>2</v>
      </c>
      <c r="U1256" t="str" cm="1">
        <f t="array" ref="U1256">_xlfn.LET(_xlpm.x,IFERROR(VALUE(Table2[[#This Row],[Response_Time_Hours]]),""),IF(_xlpm.x="","CHECK",_xlfn.IFS(_xlpm.x&lt;=1,"Immediate",_xlpm.x&lt;=6,"Fast",_xlpm.x&lt;=24,"Moderate",_xlpm.x&gt;24,"Delayed")))</f>
        <v>Moderate</v>
      </c>
      <c r="V1256">
        <f>FLOOR(tbl_CleanLeads[[#This Row],[Response_Time_Hours]],6)</f>
        <v>6</v>
      </c>
      <c r="W1256" t="str" cm="1">
        <f t="array" ref="W1256">IF(Table2[[#This Row],[Interaction_Count_Final]]="","N/A",_xlfn.IFS(Table2[[#This Row],[Interaction_Count_Final]]&lt;=2,"Low",Table2[[#This Row],[Interaction_Count_Final]]&lt;=5,"Medium",Table2[[#This Row],[Interaction_Count_Final]]&gt;=6,"High",TRUE,"CHECK"))</f>
        <v>High</v>
      </c>
      <c r="X1256" t="b">
        <f t="shared" si="19"/>
        <v>1</v>
      </c>
      <c r="Y1256" t="b">
        <f>tbl_CleanLeads[[#This Row],[Response_Time_Hours]]&gt;24</f>
        <v>0</v>
      </c>
      <c r="Z1256" s="13" t="b">
        <f>tbl_CleanLeads[[#This Row],[Response_Time_Hours]]&gt;72</f>
        <v>0</v>
      </c>
      <c r="AA1256" s="13" t="b">
        <f>tbl_CleanLeads[[#This Row],[Status_Clean]]="Converted"</f>
        <v>0</v>
      </c>
    </row>
    <row r="1257" spans="1:27">
      <c r="A1257" t="s">
        <v>70</v>
      </c>
      <c r="B1257" t="s">
        <v>3777</v>
      </c>
      <c r="C1257" t="s">
        <v>3778</v>
      </c>
      <c r="D1257" t="s">
        <v>7268</v>
      </c>
      <c r="E1257" t="s">
        <v>792</v>
      </c>
      <c r="F1257" t="s">
        <v>250</v>
      </c>
      <c r="G1257" s="1">
        <v>45340</v>
      </c>
      <c r="H1257" s="8">
        <f>MONTH(tbl_CleanLeads[[#This Row],[Lead_Date_Final]])</f>
        <v>2</v>
      </c>
      <c r="I1257" t="s">
        <v>7283</v>
      </c>
      <c r="J1257" t="s">
        <v>7271</v>
      </c>
      <c r="K1257" t="s">
        <v>7284</v>
      </c>
      <c r="L1257">
        <f>WEEKDAY(tbl_CleanLeads[[#This Row],[Lead_Date_Final]],2)</f>
        <v>7</v>
      </c>
      <c r="M1257" t="s">
        <v>7293</v>
      </c>
      <c r="N1257">
        <v>24</v>
      </c>
      <c r="O1257" s="7">
        <v>4710.63</v>
      </c>
      <c r="P1257">
        <v>24</v>
      </c>
      <c r="Q1257" t="s">
        <v>7273</v>
      </c>
      <c r="R1257">
        <f>IF(UPPER(TRIM(Table2[[#This Row],[Status_Clean]]))="CONVERTED",1,0)</f>
        <v>1</v>
      </c>
      <c r="S1257">
        <f>IF(ISNUMBER(MATCH(UPPER(TRIM(Table2[[#This Row],[Status_Clean]])),{"CONTACTED","QUALIFIED","CONVERTED"},0)),1,0)</f>
        <v>1</v>
      </c>
      <c r="T1257" cm="1">
        <f t="array" ref="T1257">_xlfn.SWITCH(UPPER(TRIM(Table2[[#This Row],[Status_Clean]])),"NEW",1,"CONTACTED",2,"QUALIFIED",3,"CONVERTED",4,"LOST",5,99)</f>
        <v>4</v>
      </c>
      <c r="U1257" t="str" cm="1">
        <f t="array" ref="U1257">_xlfn.LET(_xlpm.x,IFERROR(VALUE(Table2[[#This Row],[Response_Time_Hours]]),""),IF(_xlpm.x="","CHECK",_xlfn.IFS(_xlpm.x&lt;=1,"Immediate",_xlpm.x&lt;=6,"Fast",_xlpm.x&lt;=24,"Moderate",_xlpm.x&gt;24,"Delayed")))</f>
        <v>Moderate</v>
      </c>
      <c r="V1257">
        <f>FLOOR(tbl_CleanLeads[[#This Row],[Response_Time_Hours]],6)</f>
        <v>24</v>
      </c>
      <c r="W1257" t="str" cm="1">
        <f t="array" ref="W1257">IF(Table2[[#This Row],[Interaction_Count_Final]]="","N/A",_xlfn.IFS(Table2[[#This Row],[Interaction_Count_Final]]&lt;=2,"Low",Table2[[#This Row],[Interaction_Count_Final]]&lt;=5,"Medium",Table2[[#This Row],[Interaction_Count_Final]]&gt;=6,"High",TRUE,"CHECK"))</f>
        <v>High</v>
      </c>
      <c r="X1257" t="b">
        <f t="shared" si="19"/>
        <v>1</v>
      </c>
      <c r="Y1257" t="b">
        <f>tbl_CleanLeads[[#This Row],[Response_Time_Hours]]&gt;24</f>
        <v>0</v>
      </c>
      <c r="Z1257" s="13" t="b">
        <f>tbl_CleanLeads[[#This Row],[Response_Time_Hours]]&gt;72</f>
        <v>0</v>
      </c>
      <c r="AA1257" s="13" t="b">
        <f>tbl_CleanLeads[[#This Row],[Status_Clean]]="Converted"</f>
        <v>1</v>
      </c>
    </row>
    <row r="1258" spans="1:27">
      <c r="A1258" t="s">
        <v>63</v>
      </c>
      <c r="B1258" t="s">
        <v>3779</v>
      </c>
      <c r="C1258" t="s">
        <v>3780</v>
      </c>
      <c r="D1258" t="s">
        <v>7258</v>
      </c>
      <c r="E1258" t="s">
        <v>106</v>
      </c>
      <c r="F1258" t="s">
        <v>71</v>
      </c>
      <c r="G1258" s="1">
        <v>45235</v>
      </c>
      <c r="H1258" s="8">
        <f>MONTH(tbl_CleanLeads[[#This Row],[Lead_Date_Final]])</f>
        <v>11</v>
      </c>
      <c r="I1258" t="s">
        <v>7300</v>
      </c>
      <c r="J1258" t="s">
        <v>7263</v>
      </c>
      <c r="K1258" t="s">
        <v>7264</v>
      </c>
      <c r="L1258">
        <f>WEEKDAY(tbl_CleanLeads[[#This Row],[Lead_Date_Final]],2)</f>
        <v>7</v>
      </c>
      <c r="M1258" t="s">
        <v>7293</v>
      </c>
      <c r="N1258">
        <v>19.200000000000003</v>
      </c>
      <c r="O1258" s="7">
        <v>1436.26</v>
      </c>
      <c r="P1258">
        <v>30</v>
      </c>
      <c r="Q1258" t="s">
        <v>7289</v>
      </c>
      <c r="R1258">
        <f>IF(UPPER(TRIM(Table2[[#This Row],[Status_Clean]]))="CONVERTED",1,0)</f>
        <v>0</v>
      </c>
      <c r="S1258">
        <f>IF(ISNUMBER(MATCH(UPPER(TRIM(Table2[[#This Row],[Status_Clean]])),{"CONTACTED","QUALIFIED","CONVERTED"},0)),1,0)</f>
        <v>1</v>
      </c>
      <c r="T1258" cm="1">
        <f t="array" ref="T1258">_xlfn.SWITCH(UPPER(TRIM(Table2[[#This Row],[Status_Clean]])),"NEW",1,"CONTACTED",2,"QUALIFIED",3,"CONVERTED",4,"LOST",5,99)</f>
        <v>3</v>
      </c>
      <c r="U1258" t="str" cm="1">
        <f t="array" ref="U1258">_xlfn.LET(_xlpm.x,IFERROR(VALUE(Table2[[#This Row],[Response_Time_Hours]]),""),IF(_xlpm.x="","CHECK",_xlfn.IFS(_xlpm.x&lt;=1,"Immediate",_xlpm.x&lt;=6,"Fast",_xlpm.x&lt;=24,"Moderate",_xlpm.x&gt;24,"Delayed")))</f>
        <v>Moderate</v>
      </c>
      <c r="V1258">
        <f>FLOOR(tbl_CleanLeads[[#This Row],[Response_Time_Hours]],6)</f>
        <v>18</v>
      </c>
      <c r="W1258" t="str" cm="1">
        <f t="array" ref="W1258">IF(Table2[[#This Row],[Interaction_Count_Final]]="","N/A",_xlfn.IFS(Table2[[#This Row],[Interaction_Count_Final]]&lt;=2,"Low",Table2[[#This Row],[Interaction_Count_Final]]&lt;=5,"Medium",Table2[[#This Row],[Interaction_Count_Final]]&gt;=6,"High",TRUE,"CHECK"))</f>
        <v>High</v>
      </c>
      <c r="X1258" t="b">
        <f t="shared" si="19"/>
        <v>1</v>
      </c>
      <c r="Y1258" t="b">
        <f>tbl_CleanLeads[[#This Row],[Response_Time_Hours]]&gt;24</f>
        <v>0</v>
      </c>
      <c r="Z1258" s="13" t="b">
        <f>tbl_CleanLeads[[#This Row],[Response_Time_Hours]]&gt;72</f>
        <v>0</v>
      </c>
      <c r="AA1258" s="13" t="b">
        <f>tbl_CleanLeads[[#This Row],[Status_Clean]]="Converted"</f>
        <v>0</v>
      </c>
    </row>
    <row r="1259" spans="1:27">
      <c r="A1259" t="s">
        <v>102</v>
      </c>
      <c r="B1259" t="s">
        <v>3781</v>
      </c>
      <c r="C1259" t="s">
        <v>3782</v>
      </c>
      <c r="D1259" t="s">
        <v>7303</v>
      </c>
      <c r="E1259" t="s">
        <v>69</v>
      </c>
      <c r="F1259" t="s">
        <v>125</v>
      </c>
      <c r="G1259" s="1">
        <v>45308</v>
      </c>
      <c r="H1259" s="8">
        <f>MONTH(tbl_CleanLeads[[#This Row],[Lead_Date_Final]])</f>
        <v>1</v>
      </c>
      <c r="I1259" t="s">
        <v>7317</v>
      </c>
      <c r="J1259" t="s">
        <v>7271</v>
      </c>
      <c r="K1259" t="s">
        <v>7284</v>
      </c>
      <c r="L1259">
        <f>WEEKDAY(tbl_CleanLeads[[#This Row],[Lead_Date_Final]],2)</f>
        <v>3</v>
      </c>
      <c r="M1259" t="s">
        <v>7272</v>
      </c>
      <c r="N1259">
        <v>46.2</v>
      </c>
      <c r="O1259" s="7">
        <v>4244.6899999999996</v>
      </c>
      <c r="P1259">
        <v>1</v>
      </c>
      <c r="Q1259" t="s">
        <v>7273</v>
      </c>
      <c r="R1259">
        <f>IF(UPPER(TRIM(Table2[[#This Row],[Status_Clean]]))="CONVERTED",1,0)</f>
        <v>0</v>
      </c>
      <c r="S1259">
        <f>IF(ISNUMBER(MATCH(UPPER(TRIM(Table2[[#This Row],[Status_Clean]])),{"CONTACTED","QUALIFIED","CONVERTED"},0)),1,0)</f>
        <v>1</v>
      </c>
      <c r="T1259" cm="1">
        <f t="array" ref="T1259">_xlfn.SWITCH(UPPER(TRIM(Table2[[#This Row],[Status_Clean]])),"NEW",1,"CONTACTED",2,"QUALIFIED",3,"CONVERTED",4,"LOST",5,99)</f>
        <v>2</v>
      </c>
      <c r="U1259" t="str" cm="1">
        <f t="array" ref="U1259">_xlfn.LET(_xlpm.x,IFERROR(VALUE(Table2[[#This Row],[Response_Time_Hours]]),""),IF(_xlpm.x="","CHECK",_xlfn.IFS(_xlpm.x&lt;=1,"Immediate",_xlpm.x&lt;=6,"Fast",_xlpm.x&lt;=24,"Moderate",_xlpm.x&gt;24,"Delayed")))</f>
        <v>Delayed</v>
      </c>
      <c r="V1259">
        <f>FLOOR(tbl_CleanLeads[[#This Row],[Response_Time_Hours]],6)</f>
        <v>42</v>
      </c>
      <c r="W1259" t="str" cm="1">
        <f t="array" ref="W1259">IF(Table2[[#This Row],[Interaction_Count_Final]]="","N/A",_xlfn.IFS(Table2[[#This Row],[Interaction_Count_Final]]&lt;=2,"Low",Table2[[#This Row],[Interaction_Count_Final]]&lt;=5,"Medium",Table2[[#This Row],[Interaction_Count_Final]]&gt;=6,"High",TRUE,"CHECK"))</f>
        <v>Low</v>
      </c>
      <c r="X1259" t="b">
        <f t="shared" si="19"/>
        <v>1</v>
      </c>
      <c r="Y1259" t="b">
        <f>tbl_CleanLeads[[#This Row],[Response_Time_Hours]]&gt;24</f>
        <v>1</v>
      </c>
      <c r="Z1259" s="13" t="b">
        <f>tbl_CleanLeads[[#This Row],[Response_Time_Hours]]&gt;72</f>
        <v>0</v>
      </c>
      <c r="AA1259" s="13" t="b">
        <f>tbl_CleanLeads[[#This Row],[Status_Clean]]="Converted"</f>
        <v>0</v>
      </c>
    </row>
    <row r="1260" spans="1:27">
      <c r="A1260" t="s">
        <v>90</v>
      </c>
      <c r="B1260" t="s">
        <v>3784</v>
      </c>
      <c r="C1260" t="s">
        <v>8262</v>
      </c>
      <c r="D1260" t="s">
        <v>7280</v>
      </c>
      <c r="E1260" t="s">
        <v>311</v>
      </c>
      <c r="F1260" t="s">
        <v>250</v>
      </c>
      <c r="G1260" s="1">
        <v>45204</v>
      </c>
      <c r="H1260" s="8">
        <f>MONTH(tbl_CleanLeads[[#This Row],[Lead_Date_Final]])</f>
        <v>10</v>
      </c>
      <c r="I1260" t="s">
        <v>7270</v>
      </c>
      <c r="J1260" t="s">
        <v>7263</v>
      </c>
      <c r="K1260" t="s">
        <v>7264</v>
      </c>
      <c r="L1260">
        <f>WEEKDAY(tbl_CleanLeads[[#This Row],[Lead_Date_Final]],2)</f>
        <v>4</v>
      </c>
      <c r="M1260" t="s">
        <v>7285</v>
      </c>
      <c r="N1260">
        <v>19.200000000000003</v>
      </c>
      <c r="O1260" s="7">
        <v>1971.29</v>
      </c>
      <c r="P1260">
        <v>17</v>
      </c>
      <c r="Q1260" t="s">
        <v>7289</v>
      </c>
      <c r="R1260">
        <f>IF(UPPER(TRIM(Table2[[#This Row],[Status_Clean]]))="CONVERTED",1,0)</f>
        <v>1</v>
      </c>
      <c r="S1260">
        <f>IF(ISNUMBER(MATCH(UPPER(TRIM(Table2[[#This Row],[Status_Clean]])),{"CONTACTED","QUALIFIED","CONVERTED"},0)),1,0)</f>
        <v>1</v>
      </c>
      <c r="T1260" cm="1">
        <f t="array" ref="T1260">_xlfn.SWITCH(UPPER(TRIM(Table2[[#This Row],[Status_Clean]])),"NEW",1,"CONTACTED",2,"QUALIFIED",3,"CONVERTED",4,"LOST",5,99)</f>
        <v>4</v>
      </c>
      <c r="U1260" t="str" cm="1">
        <f t="array" ref="U1260">_xlfn.LET(_xlpm.x,IFERROR(VALUE(Table2[[#This Row],[Response_Time_Hours]]),""),IF(_xlpm.x="","CHECK",_xlfn.IFS(_xlpm.x&lt;=1,"Immediate",_xlpm.x&lt;=6,"Fast",_xlpm.x&lt;=24,"Moderate",_xlpm.x&gt;24,"Delayed")))</f>
        <v>Moderate</v>
      </c>
      <c r="V1260">
        <f>FLOOR(tbl_CleanLeads[[#This Row],[Response_Time_Hours]],6)</f>
        <v>18</v>
      </c>
      <c r="W1260" t="str" cm="1">
        <f t="array" ref="W1260">IF(Table2[[#This Row],[Interaction_Count_Final]]="","N/A",_xlfn.IFS(Table2[[#This Row],[Interaction_Count_Final]]&lt;=2,"Low",Table2[[#This Row],[Interaction_Count_Final]]&lt;=5,"Medium",Table2[[#This Row],[Interaction_Count_Final]]&gt;=6,"High",TRUE,"CHECK"))</f>
        <v>High</v>
      </c>
      <c r="X1260" t="b">
        <f t="shared" si="19"/>
        <v>1</v>
      </c>
      <c r="Y1260" t="b">
        <f>tbl_CleanLeads[[#This Row],[Response_Time_Hours]]&gt;24</f>
        <v>0</v>
      </c>
      <c r="Z1260" s="13" t="b">
        <f>tbl_CleanLeads[[#This Row],[Response_Time_Hours]]&gt;72</f>
        <v>0</v>
      </c>
      <c r="AA1260" s="13" t="b">
        <f>tbl_CleanLeads[[#This Row],[Status_Clean]]="Converted"</f>
        <v>1</v>
      </c>
    </row>
    <row r="1261" spans="1:27">
      <c r="A1261" t="s">
        <v>102</v>
      </c>
      <c r="B1261" t="s">
        <v>3786</v>
      </c>
      <c r="C1261" t="s">
        <v>3787</v>
      </c>
      <c r="D1261" t="s">
        <v>7274</v>
      </c>
      <c r="E1261" t="s">
        <v>69</v>
      </c>
      <c r="F1261" t="s">
        <v>250</v>
      </c>
      <c r="G1261" s="1">
        <v>44983</v>
      </c>
      <c r="H1261" s="8">
        <f>MONTH(tbl_CleanLeads[[#This Row],[Lead_Date_Final]])</f>
        <v>2</v>
      </c>
      <c r="I1261" t="s">
        <v>7283</v>
      </c>
      <c r="J1261" t="s">
        <v>7263</v>
      </c>
      <c r="K1261" t="s">
        <v>7284</v>
      </c>
      <c r="L1261">
        <f>WEEKDAY(tbl_CleanLeads[[#This Row],[Lead_Date_Final]],2)</f>
        <v>7</v>
      </c>
      <c r="M1261" t="s">
        <v>7293</v>
      </c>
      <c r="N1261">
        <v>27.9</v>
      </c>
      <c r="O1261" s="7">
        <v>1652.45</v>
      </c>
      <c r="P1261">
        <v>24</v>
      </c>
      <c r="Q1261" t="s">
        <v>7289</v>
      </c>
      <c r="R1261">
        <f>IF(UPPER(TRIM(Table2[[#This Row],[Status_Clean]]))="CONVERTED",1,0)</f>
        <v>1</v>
      </c>
      <c r="S1261">
        <f>IF(ISNUMBER(MATCH(UPPER(TRIM(Table2[[#This Row],[Status_Clean]])),{"CONTACTED","QUALIFIED","CONVERTED"},0)),1,0)</f>
        <v>1</v>
      </c>
      <c r="T1261" cm="1">
        <f t="array" ref="T1261">_xlfn.SWITCH(UPPER(TRIM(Table2[[#This Row],[Status_Clean]])),"NEW",1,"CONTACTED",2,"QUALIFIED",3,"CONVERTED",4,"LOST",5,99)</f>
        <v>4</v>
      </c>
      <c r="U1261" t="str" cm="1">
        <f t="array" ref="U1261">_xlfn.LET(_xlpm.x,IFERROR(VALUE(Table2[[#This Row],[Response_Time_Hours]]),""),IF(_xlpm.x="","CHECK",_xlfn.IFS(_xlpm.x&lt;=1,"Immediate",_xlpm.x&lt;=6,"Fast",_xlpm.x&lt;=24,"Moderate",_xlpm.x&gt;24,"Delayed")))</f>
        <v>Delayed</v>
      </c>
      <c r="V1261">
        <f>FLOOR(tbl_CleanLeads[[#This Row],[Response_Time_Hours]],6)</f>
        <v>24</v>
      </c>
      <c r="W1261" t="str" cm="1">
        <f t="array" ref="W1261">IF(Table2[[#This Row],[Interaction_Count_Final]]="","N/A",_xlfn.IFS(Table2[[#This Row],[Interaction_Count_Final]]&lt;=2,"Low",Table2[[#This Row],[Interaction_Count_Final]]&lt;=5,"Medium",Table2[[#This Row],[Interaction_Count_Final]]&gt;=6,"High",TRUE,"CHECK"))</f>
        <v>High</v>
      </c>
      <c r="X1261" t="b">
        <f t="shared" si="19"/>
        <v>1</v>
      </c>
      <c r="Y1261" t="b">
        <f>tbl_CleanLeads[[#This Row],[Response_Time_Hours]]&gt;24</f>
        <v>1</v>
      </c>
      <c r="Z1261" s="13" t="b">
        <f>tbl_CleanLeads[[#This Row],[Response_Time_Hours]]&gt;72</f>
        <v>0</v>
      </c>
      <c r="AA1261" s="13" t="b">
        <f>tbl_CleanLeads[[#This Row],[Status_Clean]]="Converted"</f>
        <v>1</v>
      </c>
    </row>
    <row r="1262" spans="1:27">
      <c r="A1262" t="s">
        <v>102</v>
      </c>
      <c r="B1262" t="s">
        <v>3788</v>
      </c>
      <c r="C1262" t="s">
        <v>3789</v>
      </c>
      <c r="D1262" t="s">
        <v>7280</v>
      </c>
      <c r="E1262" t="s">
        <v>792</v>
      </c>
      <c r="F1262" t="s">
        <v>193</v>
      </c>
      <c r="G1262" s="1">
        <v>45000</v>
      </c>
      <c r="H1262" s="8">
        <f>MONTH(tbl_CleanLeads[[#This Row],[Lead_Date_Final]])</f>
        <v>3</v>
      </c>
      <c r="I1262" t="s">
        <v>7295</v>
      </c>
      <c r="J1262" t="s">
        <v>7263</v>
      </c>
      <c r="K1262" t="s">
        <v>7284</v>
      </c>
      <c r="L1262">
        <f>WEEKDAY(tbl_CleanLeads[[#This Row],[Lead_Date_Final]],2)</f>
        <v>3</v>
      </c>
      <c r="M1262" t="s">
        <v>7272</v>
      </c>
      <c r="N1262">
        <v>14.5</v>
      </c>
      <c r="O1262" s="7">
        <v>4946.26</v>
      </c>
      <c r="P1262">
        <v>1</v>
      </c>
      <c r="Q1262" t="s">
        <v>7273</v>
      </c>
      <c r="R1262">
        <f>IF(UPPER(TRIM(Table2[[#This Row],[Status_Clean]]))="CONVERTED",1,0)</f>
        <v>0</v>
      </c>
      <c r="S1262">
        <f>IF(ISNUMBER(MATCH(UPPER(TRIM(Table2[[#This Row],[Status_Clean]])),{"CONTACTED","QUALIFIED","CONVERTED"},0)),1,0)</f>
        <v>0</v>
      </c>
      <c r="T1262" cm="1">
        <f t="array" ref="T1262">_xlfn.SWITCH(UPPER(TRIM(Table2[[#This Row],[Status_Clean]])),"NEW",1,"CONTACTED",2,"QUALIFIED",3,"CONVERTED",4,"LOST",5,99)</f>
        <v>1</v>
      </c>
      <c r="U1262" t="str" cm="1">
        <f t="array" ref="U1262">_xlfn.LET(_xlpm.x,IFERROR(VALUE(Table2[[#This Row],[Response_Time_Hours]]),""),IF(_xlpm.x="","CHECK",_xlfn.IFS(_xlpm.x&lt;=1,"Immediate",_xlpm.x&lt;=6,"Fast",_xlpm.x&lt;=24,"Moderate",_xlpm.x&gt;24,"Delayed")))</f>
        <v>Moderate</v>
      </c>
      <c r="V1262">
        <f>FLOOR(tbl_CleanLeads[[#This Row],[Response_Time_Hours]],6)</f>
        <v>12</v>
      </c>
      <c r="W1262" t="str" cm="1">
        <f t="array" ref="W1262">IF(Table2[[#This Row],[Interaction_Count_Final]]="","N/A",_xlfn.IFS(Table2[[#This Row],[Interaction_Count_Final]]&lt;=2,"Low",Table2[[#This Row],[Interaction_Count_Final]]&lt;=5,"Medium",Table2[[#This Row],[Interaction_Count_Final]]&gt;=6,"High",TRUE,"CHECK"))</f>
        <v>Low</v>
      </c>
      <c r="X1262" t="b">
        <f t="shared" si="19"/>
        <v>1</v>
      </c>
      <c r="Y1262" t="b">
        <f>tbl_CleanLeads[[#This Row],[Response_Time_Hours]]&gt;24</f>
        <v>0</v>
      </c>
      <c r="Z1262" s="13" t="b">
        <f>tbl_CleanLeads[[#This Row],[Response_Time_Hours]]&gt;72</f>
        <v>0</v>
      </c>
      <c r="AA1262" s="13" t="b">
        <f>tbl_CleanLeads[[#This Row],[Status_Clean]]="Converted"</f>
        <v>0</v>
      </c>
    </row>
    <row r="1263" spans="1:27">
      <c r="A1263" t="s">
        <v>102</v>
      </c>
      <c r="B1263" t="s">
        <v>3791</v>
      </c>
      <c r="C1263" t="s">
        <v>3792</v>
      </c>
      <c r="D1263" t="s">
        <v>7258</v>
      </c>
      <c r="E1263" t="s">
        <v>311</v>
      </c>
      <c r="F1263" t="s">
        <v>125</v>
      </c>
      <c r="G1263" s="1">
        <v>45431</v>
      </c>
      <c r="H1263" s="8">
        <f>MONTH(tbl_CleanLeads[[#This Row],[Lead_Date_Final]])</f>
        <v>5</v>
      </c>
      <c r="I1263" t="s">
        <v>7314</v>
      </c>
      <c r="J1263" t="s">
        <v>7271</v>
      </c>
      <c r="K1263" t="s">
        <v>7277</v>
      </c>
      <c r="L1263">
        <f>WEEKDAY(tbl_CleanLeads[[#This Row],[Lead_Date_Final]],2)</f>
        <v>7</v>
      </c>
      <c r="M1263" t="s">
        <v>7293</v>
      </c>
      <c r="N1263">
        <v>57.8</v>
      </c>
      <c r="O1263" s="7">
        <v>4275.2</v>
      </c>
      <c r="P1263">
        <v>47</v>
      </c>
      <c r="Q1263" t="s">
        <v>7273</v>
      </c>
      <c r="R1263">
        <f>IF(UPPER(TRIM(Table2[[#This Row],[Status_Clean]]))="CONVERTED",1,0)</f>
        <v>0</v>
      </c>
      <c r="S1263">
        <f>IF(ISNUMBER(MATCH(UPPER(TRIM(Table2[[#This Row],[Status_Clean]])),{"CONTACTED","QUALIFIED","CONVERTED"},0)),1,0)</f>
        <v>1</v>
      </c>
      <c r="T1263" cm="1">
        <f t="array" ref="T1263">_xlfn.SWITCH(UPPER(TRIM(Table2[[#This Row],[Status_Clean]])),"NEW",1,"CONTACTED",2,"QUALIFIED",3,"CONVERTED",4,"LOST",5,99)</f>
        <v>2</v>
      </c>
      <c r="U1263" t="str" cm="1">
        <f t="array" ref="U1263">_xlfn.LET(_xlpm.x,IFERROR(VALUE(Table2[[#This Row],[Response_Time_Hours]]),""),IF(_xlpm.x="","CHECK",_xlfn.IFS(_xlpm.x&lt;=1,"Immediate",_xlpm.x&lt;=6,"Fast",_xlpm.x&lt;=24,"Moderate",_xlpm.x&gt;24,"Delayed")))</f>
        <v>Delayed</v>
      </c>
      <c r="V1263">
        <f>FLOOR(tbl_CleanLeads[[#This Row],[Response_Time_Hours]],6)</f>
        <v>54</v>
      </c>
      <c r="W1263" t="str" cm="1">
        <f t="array" ref="W1263">IF(Table2[[#This Row],[Interaction_Count_Final]]="","N/A",_xlfn.IFS(Table2[[#This Row],[Interaction_Count_Final]]&lt;=2,"Low",Table2[[#This Row],[Interaction_Count_Final]]&lt;=5,"Medium",Table2[[#This Row],[Interaction_Count_Final]]&gt;=6,"High",TRUE,"CHECK"))</f>
        <v>High</v>
      </c>
      <c r="X1263" t="b">
        <f t="shared" si="19"/>
        <v>1</v>
      </c>
      <c r="Y1263" t="b">
        <f>tbl_CleanLeads[[#This Row],[Response_Time_Hours]]&gt;24</f>
        <v>1</v>
      </c>
      <c r="Z1263" s="13" t="b">
        <f>tbl_CleanLeads[[#This Row],[Response_Time_Hours]]&gt;72</f>
        <v>0</v>
      </c>
      <c r="AA1263" s="13" t="b">
        <f>tbl_CleanLeads[[#This Row],[Status_Clean]]="Converted"</f>
        <v>0</v>
      </c>
    </row>
    <row r="1264" spans="1:27">
      <c r="A1264" t="s">
        <v>102</v>
      </c>
      <c r="B1264" t="s">
        <v>3795</v>
      </c>
      <c r="C1264" t="s">
        <v>3796</v>
      </c>
      <c r="D1264" t="s">
        <v>7268</v>
      </c>
      <c r="E1264" t="s">
        <v>101</v>
      </c>
      <c r="F1264" t="s">
        <v>193</v>
      </c>
      <c r="G1264" s="1">
        <v>45383</v>
      </c>
      <c r="H1264" s="8">
        <f>MONTH(tbl_CleanLeads[[#This Row],[Lead_Date_Final]])</f>
        <v>4</v>
      </c>
      <c r="I1264" t="s">
        <v>7297</v>
      </c>
      <c r="J1264" t="s">
        <v>7271</v>
      </c>
      <c r="K1264" t="s">
        <v>7277</v>
      </c>
      <c r="L1264">
        <f>WEEKDAY(tbl_CleanLeads[[#This Row],[Lead_Date_Final]],2)</f>
        <v>1</v>
      </c>
      <c r="M1264" t="s">
        <v>7298</v>
      </c>
      <c r="N1264">
        <v>16.8</v>
      </c>
      <c r="O1264" s="7">
        <v>1001.05</v>
      </c>
      <c r="P1264">
        <v>44</v>
      </c>
      <c r="Q1264" t="s">
        <v>7289</v>
      </c>
      <c r="R1264">
        <f>IF(UPPER(TRIM(Table2[[#This Row],[Status_Clean]]))="CONVERTED",1,0)</f>
        <v>0</v>
      </c>
      <c r="S1264">
        <f>IF(ISNUMBER(MATCH(UPPER(TRIM(Table2[[#This Row],[Status_Clean]])),{"CONTACTED","QUALIFIED","CONVERTED"},0)),1,0)</f>
        <v>0</v>
      </c>
      <c r="T1264" cm="1">
        <f t="array" ref="T1264">_xlfn.SWITCH(UPPER(TRIM(Table2[[#This Row],[Status_Clean]])),"NEW",1,"CONTACTED",2,"QUALIFIED",3,"CONVERTED",4,"LOST",5,99)</f>
        <v>1</v>
      </c>
      <c r="U1264" t="str" cm="1">
        <f t="array" ref="U1264">_xlfn.LET(_xlpm.x,IFERROR(VALUE(Table2[[#This Row],[Response_Time_Hours]]),""),IF(_xlpm.x="","CHECK",_xlfn.IFS(_xlpm.x&lt;=1,"Immediate",_xlpm.x&lt;=6,"Fast",_xlpm.x&lt;=24,"Moderate",_xlpm.x&gt;24,"Delayed")))</f>
        <v>Moderate</v>
      </c>
      <c r="V1264">
        <f>FLOOR(tbl_CleanLeads[[#This Row],[Response_Time_Hours]],6)</f>
        <v>12</v>
      </c>
      <c r="W1264" t="str" cm="1">
        <f t="array" ref="W1264">IF(Table2[[#This Row],[Interaction_Count_Final]]="","N/A",_xlfn.IFS(Table2[[#This Row],[Interaction_Count_Final]]&lt;=2,"Low",Table2[[#This Row],[Interaction_Count_Final]]&lt;=5,"Medium",Table2[[#This Row],[Interaction_Count_Final]]&gt;=6,"High",TRUE,"CHECK"))</f>
        <v>High</v>
      </c>
      <c r="X1264" t="b">
        <f t="shared" si="19"/>
        <v>1</v>
      </c>
      <c r="Y1264" t="b">
        <f>tbl_CleanLeads[[#This Row],[Response_Time_Hours]]&gt;24</f>
        <v>0</v>
      </c>
      <c r="Z1264" s="13" t="b">
        <f>tbl_CleanLeads[[#This Row],[Response_Time_Hours]]&gt;72</f>
        <v>0</v>
      </c>
      <c r="AA1264" s="13" t="b">
        <f>tbl_CleanLeads[[#This Row],[Status_Clean]]="Converted"</f>
        <v>0</v>
      </c>
    </row>
    <row r="1265" spans="1:27">
      <c r="A1265" t="s">
        <v>102</v>
      </c>
      <c r="B1265" t="s">
        <v>3798</v>
      </c>
      <c r="C1265" t="s">
        <v>3799</v>
      </c>
      <c r="D1265" t="s">
        <v>7280</v>
      </c>
      <c r="E1265" t="s">
        <v>222</v>
      </c>
      <c r="F1265" t="s">
        <v>250</v>
      </c>
      <c r="G1265" s="1">
        <v>45227</v>
      </c>
      <c r="H1265" s="8">
        <f>MONTH(tbl_CleanLeads[[#This Row],[Lead_Date_Final]])</f>
        <v>10</v>
      </c>
      <c r="I1265" t="s">
        <v>7270</v>
      </c>
      <c r="J1265" t="s">
        <v>7263</v>
      </c>
      <c r="K1265" t="s">
        <v>7264</v>
      </c>
      <c r="L1265">
        <f>WEEKDAY(tbl_CleanLeads[[#This Row],[Lead_Date_Final]],2)</f>
        <v>6</v>
      </c>
      <c r="M1265" t="s">
        <v>7278</v>
      </c>
      <c r="N1265">
        <v>9</v>
      </c>
      <c r="O1265" s="7">
        <v>4763.62</v>
      </c>
      <c r="P1265">
        <v>1</v>
      </c>
      <c r="Q1265" t="s">
        <v>7273</v>
      </c>
      <c r="R1265">
        <f>IF(UPPER(TRIM(Table2[[#This Row],[Status_Clean]]))="CONVERTED",1,0)</f>
        <v>1</v>
      </c>
      <c r="S1265">
        <f>IF(ISNUMBER(MATCH(UPPER(TRIM(Table2[[#This Row],[Status_Clean]])),{"CONTACTED","QUALIFIED","CONVERTED"},0)),1,0)</f>
        <v>1</v>
      </c>
      <c r="T1265" cm="1">
        <f t="array" ref="T1265">_xlfn.SWITCH(UPPER(TRIM(Table2[[#This Row],[Status_Clean]])),"NEW",1,"CONTACTED",2,"QUALIFIED",3,"CONVERTED",4,"LOST",5,99)</f>
        <v>4</v>
      </c>
      <c r="U1265" t="str" cm="1">
        <f t="array" ref="U1265">_xlfn.LET(_xlpm.x,IFERROR(VALUE(Table2[[#This Row],[Response_Time_Hours]]),""),IF(_xlpm.x="","CHECK",_xlfn.IFS(_xlpm.x&lt;=1,"Immediate",_xlpm.x&lt;=6,"Fast",_xlpm.x&lt;=24,"Moderate",_xlpm.x&gt;24,"Delayed")))</f>
        <v>Moderate</v>
      </c>
      <c r="V1265">
        <f>FLOOR(tbl_CleanLeads[[#This Row],[Response_Time_Hours]],6)</f>
        <v>6</v>
      </c>
      <c r="W1265" t="str" cm="1">
        <f t="array" ref="W1265">IF(Table2[[#This Row],[Interaction_Count_Final]]="","N/A",_xlfn.IFS(Table2[[#This Row],[Interaction_Count_Final]]&lt;=2,"Low",Table2[[#This Row],[Interaction_Count_Final]]&lt;=5,"Medium",Table2[[#This Row],[Interaction_Count_Final]]&gt;=6,"High",TRUE,"CHECK"))</f>
        <v>Low</v>
      </c>
      <c r="X1265" t="b">
        <f t="shared" si="19"/>
        <v>1</v>
      </c>
      <c r="Y1265" t="b">
        <f>tbl_CleanLeads[[#This Row],[Response_Time_Hours]]&gt;24</f>
        <v>0</v>
      </c>
      <c r="Z1265" s="13" t="b">
        <f>tbl_CleanLeads[[#This Row],[Response_Time_Hours]]&gt;72</f>
        <v>0</v>
      </c>
      <c r="AA1265" s="13" t="b">
        <f>tbl_CleanLeads[[#This Row],[Status_Clean]]="Converted"</f>
        <v>1</v>
      </c>
    </row>
    <row r="1266" spans="1:27">
      <c r="A1266" t="s">
        <v>70</v>
      </c>
      <c r="B1266" t="s">
        <v>3800</v>
      </c>
      <c r="C1266" t="s">
        <v>3801</v>
      </c>
      <c r="D1266" t="s">
        <v>7268</v>
      </c>
      <c r="E1266" t="s">
        <v>123</v>
      </c>
      <c r="F1266" t="s">
        <v>125</v>
      </c>
      <c r="G1266" s="1">
        <v>45294</v>
      </c>
      <c r="H1266" s="8">
        <f>MONTH(tbl_CleanLeads[[#This Row],[Lead_Date_Final]])</f>
        <v>1</v>
      </c>
      <c r="I1266" t="s">
        <v>7317</v>
      </c>
      <c r="J1266" t="s">
        <v>7271</v>
      </c>
      <c r="K1266" t="s">
        <v>7284</v>
      </c>
      <c r="L1266">
        <f>WEEKDAY(tbl_CleanLeads[[#This Row],[Lead_Date_Final]],2)</f>
        <v>3</v>
      </c>
      <c r="M1266" t="s">
        <v>7272</v>
      </c>
      <c r="N1266">
        <v>39.299999999999997</v>
      </c>
      <c r="O1266" s="7">
        <v>4181.42</v>
      </c>
      <c r="P1266">
        <v>47</v>
      </c>
      <c r="Q1266" t="s">
        <v>7273</v>
      </c>
      <c r="R1266">
        <f>IF(UPPER(TRIM(Table2[[#This Row],[Status_Clean]]))="CONVERTED",1,0)</f>
        <v>0</v>
      </c>
      <c r="S1266">
        <f>IF(ISNUMBER(MATCH(UPPER(TRIM(Table2[[#This Row],[Status_Clean]])),{"CONTACTED","QUALIFIED","CONVERTED"},0)),1,0)</f>
        <v>1</v>
      </c>
      <c r="T1266" cm="1">
        <f t="array" ref="T1266">_xlfn.SWITCH(UPPER(TRIM(Table2[[#This Row],[Status_Clean]])),"NEW",1,"CONTACTED",2,"QUALIFIED",3,"CONVERTED",4,"LOST",5,99)</f>
        <v>2</v>
      </c>
      <c r="U1266" t="str" cm="1">
        <f t="array" ref="U1266">_xlfn.LET(_xlpm.x,IFERROR(VALUE(Table2[[#This Row],[Response_Time_Hours]]),""),IF(_xlpm.x="","CHECK",_xlfn.IFS(_xlpm.x&lt;=1,"Immediate",_xlpm.x&lt;=6,"Fast",_xlpm.x&lt;=24,"Moderate",_xlpm.x&gt;24,"Delayed")))</f>
        <v>Delayed</v>
      </c>
      <c r="V1266">
        <f>FLOOR(tbl_CleanLeads[[#This Row],[Response_Time_Hours]],6)</f>
        <v>36</v>
      </c>
      <c r="W1266" t="str" cm="1">
        <f t="array" ref="W1266">IF(Table2[[#This Row],[Interaction_Count_Final]]="","N/A",_xlfn.IFS(Table2[[#This Row],[Interaction_Count_Final]]&lt;=2,"Low",Table2[[#This Row],[Interaction_Count_Final]]&lt;=5,"Medium",Table2[[#This Row],[Interaction_Count_Final]]&gt;=6,"High",TRUE,"CHECK"))</f>
        <v>High</v>
      </c>
      <c r="X1266" t="b">
        <f t="shared" si="19"/>
        <v>1</v>
      </c>
      <c r="Y1266" t="b">
        <f>tbl_CleanLeads[[#This Row],[Response_Time_Hours]]&gt;24</f>
        <v>1</v>
      </c>
      <c r="Z1266" s="13" t="b">
        <f>tbl_CleanLeads[[#This Row],[Response_Time_Hours]]&gt;72</f>
        <v>0</v>
      </c>
      <c r="AA1266" s="13" t="b">
        <f>tbl_CleanLeads[[#This Row],[Status_Clean]]="Converted"</f>
        <v>0</v>
      </c>
    </row>
    <row r="1267" spans="1:27">
      <c r="A1267" t="s">
        <v>70</v>
      </c>
      <c r="B1267" t="s">
        <v>3802</v>
      </c>
      <c r="C1267" t="s">
        <v>3803</v>
      </c>
      <c r="D1267" t="s">
        <v>7268</v>
      </c>
      <c r="E1267" t="s">
        <v>311</v>
      </c>
      <c r="F1267" t="s">
        <v>250</v>
      </c>
      <c r="G1267" s="1">
        <v>45256</v>
      </c>
      <c r="H1267" s="8">
        <f>MONTH(tbl_CleanLeads[[#This Row],[Lead_Date_Final]])</f>
        <v>11</v>
      </c>
      <c r="I1267" t="s">
        <v>7300</v>
      </c>
      <c r="J1267" t="s">
        <v>7263</v>
      </c>
      <c r="K1267" t="s">
        <v>7264</v>
      </c>
      <c r="L1267">
        <f>WEEKDAY(tbl_CleanLeads[[#This Row],[Lead_Date_Final]],2)</f>
        <v>7</v>
      </c>
      <c r="M1267" t="s">
        <v>7293</v>
      </c>
      <c r="N1267">
        <v>5.6</v>
      </c>
      <c r="O1267" s="7">
        <v>3230.87</v>
      </c>
      <c r="P1267">
        <v>45</v>
      </c>
      <c r="Q1267" t="s">
        <v>7266</v>
      </c>
      <c r="R1267">
        <f>IF(UPPER(TRIM(Table2[[#This Row],[Status_Clean]]))="CONVERTED",1,0)</f>
        <v>1</v>
      </c>
      <c r="S1267">
        <f>IF(ISNUMBER(MATCH(UPPER(TRIM(Table2[[#This Row],[Status_Clean]])),{"CONTACTED","QUALIFIED","CONVERTED"},0)),1,0)</f>
        <v>1</v>
      </c>
      <c r="T1267" cm="1">
        <f t="array" ref="T1267">_xlfn.SWITCH(UPPER(TRIM(Table2[[#This Row],[Status_Clean]])),"NEW",1,"CONTACTED",2,"QUALIFIED",3,"CONVERTED",4,"LOST",5,99)</f>
        <v>4</v>
      </c>
      <c r="U1267" t="str" cm="1">
        <f t="array" ref="U1267">_xlfn.LET(_xlpm.x,IFERROR(VALUE(Table2[[#This Row],[Response_Time_Hours]]),""),IF(_xlpm.x="","CHECK",_xlfn.IFS(_xlpm.x&lt;=1,"Immediate",_xlpm.x&lt;=6,"Fast",_xlpm.x&lt;=24,"Moderate",_xlpm.x&gt;24,"Delayed")))</f>
        <v>Fast</v>
      </c>
      <c r="V1267">
        <f>FLOOR(tbl_CleanLeads[[#This Row],[Response_Time_Hours]],6)</f>
        <v>0</v>
      </c>
      <c r="W1267" t="str" cm="1">
        <f t="array" ref="W1267">IF(Table2[[#This Row],[Interaction_Count_Final]]="","N/A",_xlfn.IFS(Table2[[#This Row],[Interaction_Count_Final]]&lt;=2,"Low",Table2[[#This Row],[Interaction_Count_Final]]&lt;=5,"Medium",Table2[[#This Row],[Interaction_Count_Final]]&gt;=6,"High",TRUE,"CHECK"))</f>
        <v>High</v>
      </c>
      <c r="X1267" t="b">
        <f t="shared" si="19"/>
        <v>1</v>
      </c>
      <c r="Y1267" t="b">
        <f>tbl_CleanLeads[[#This Row],[Response_Time_Hours]]&gt;24</f>
        <v>0</v>
      </c>
      <c r="Z1267" s="13" t="b">
        <f>tbl_CleanLeads[[#This Row],[Response_Time_Hours]]&gt;72</f>
        <v>0</v>
      </c>
      <c r="AA1267" s="13" t="b">
        <f>tbl_CleanLeads[[#This Row],[Status_Clean]]="Converted"</f>
        <v>1</v>
      </c>
    </row>
    <row r="1268" spans="1:27">
      <c r="A1268" t="s">
        <v>90</v>
      </c>
      <c r="B1268" t="s">
        <v>3805</v>
      </c>
      <c r="C1268" t="s">
        <v>3806</v>
      </c>
      <c r="D1268" t="s">
        <v>7280</v>
      </c>
      <c r="E1268" t="s">
        <v>123</v>
      </c>
      <c r="F1268" t="s">
        <v>173</v>
      </c>
      <c r="G1268" s="1">
        <v>45160</v>
      </c>
      <c r="H1268" s="8">
        <f>MONTH(tbl_CleanLeads[[#This Row],[Lead_Date_Final]])</f>
        <v>8</v>
      </c>
      <c r="I1268" t="s">
        <v>7310</v>
      </c>
      <c r="J1268" t="s">
        <v>7263</v>
      </c>
      <c r="K1268" t="s">
        <v>7288</v>
      </c>
      <c r="L1268">
        <f>WEEKDAY(tbl_CleanLeads[[#This Row],[Lead_Date_Final]],2)</f>
        <v>2</v>
      </c>
      <c r="M1268" t="s">
        <v>7265</v>
      </c>
      <c r="N1268">
        <v>70.2</v>
      </c>
      <c r="O1268" s="7">
        <v>1026.8900000000001</v>
      </c>
      <c r="P1268">
        <v>23</v>
      </c>
      <c r="Q1268" t="s">
        <v>7289</v>
      </c>
      <c r="R1268">
        <f>IF(UPPER(TRIM(Table2[[#This Row],[Status_Clean]]))="CONVERTED",1,0)</f>
        <v>0</v>
      </c>
      <c r="S1268">
        <f>IF(ISNUMBER(MATCH(UPPER(TRIM(Table2[[#This Row],[Status_Clean]])),{"CONTACTED","QUALIFIED","CONVERTED"},0)),1,0)</f>
        <v>0</v>
      </c>
      <c r="T1268" cm="1">
        <f t="array" ref="T1268">_xlfn.SWITCH(UPPER(TRIM(Table2[[#This Row],[Status_Clean]])),"NEW",1,"CONTACTED",2,"QUALIFIED",3,"CONVERTED",4,"LOST",5,99)</f>
        <v>5</v>
      </c>
      <c r="U1268" t="str" cm="1">
        <f t="array" ref="U1268">_xlfn.LET(_xlpm.x,IFERROR(VALUE(Table2[[#This Row],[Response_Time_Hours]]),""),IF(_xlpm.x="","CHECK",_xlfn.IFS(_xlpm.x&lt;=1,"Immediate",_xlpm.x&lt;=6,"Fast",_xlpm.x&lt;=24,"Moderate",_xlpm.x&gt;24,"Delayed")))</f>
        <v>Delayed</v>
      </c>
      <c r="V1268">
        <f>FLOOR(tbl_CleanLeads[[#This Row],[Response_Time_Hours]],6)</f>
        <v>66</v>
      </c>
      <c r="W1268" t="str" cm="1">
        <f t="array" ref="W1268">IF(Table2[[#This Row],[Interaction_Count_Final]]="","N/A",_xlfn.IFS(Table2[[#This Row],[Interaction_Count_Final]]&lt;=2,"Low",Table2[[#This Row],[Interaction_Count_Final]]&lt;=5,"Medium",Table2[[#This Row],[Interaction_Count_Final]]&gt;=6,"High",TRUE,"CHECK"))</f>
        <v>High</v>
      </c>
      <c r="X1268" t="b">
        <f t="shared" si="19"/>
        <v>1</v>
      </c>
      <c r="Y1268" t="b">
        <f>tbl_CleanLeads[[#This Row],[Response_Time_Hours]]&gt;24</f>
        <v>1</v>
      </c>
      <c r="Z1268" s="13" t="b">
        <f>tbl_CleanLeads[[#This Row],[Response_Time_Hours]]&gt;72</f>
        <v>0</v>
      </c>
      <c r="AA1268" s="13" t="b">
        <f>tbl_CleanLeads[[#This Row],[Status_Clean]]="Converted"</f>
        <v>0</v>
      </c>
    </row>
    <row r="1269" spans="1:27">
      <c r="A1269" t="s">
        <v>90</v>
      </c>
      <c r="B1269" t="s">
        <v>3807</v>
      </c>
      <c r="C1269" t="s">
        <v>3808</v>
      </c>
      <c r="D1269" t="s">
        <v>7268</v>
      </c>
      <c r="E1269" t="s">
        <v>792</v>
      </c>
      <c r="F1269" t="s">
        <v>193</v>
      </c>
      <c r="G1269" s="1">
        <v>45655</v>
      </c>
      <c r="H1269" s="8">
        <f>MONTH(tbl_CleanLeads[[#This Row],[Lead_Date_Final]])</f>
        <v>12</v>
      </c>
      <c r="I1269" t="s">
        <v>7262</v>
      </c>
      <c r="J1269" t="s">
        <v>7271</v>
      </c>
      <c r="K1269" t="s">
        <v>7264</v>
      </c>
      <c r="L1269">
        <f>WEEKDAY(tbl_CleanLeads[[#This Row],[Lead_Date_Final]],2)</f>
        <v>7</v>
      </c>
      <c r="M1269" t="s">
        <v>7293</v>
      </c>
      <c r="N1269">
        <v>57.3</v>
      </c>
      <c r="O1269" s="7">
        <v>3773.15</v>
      </c>
      <c r="P1269">
        <v>45</v>
      </c>
      <c r="Q1269" t="s">
        <v>7266</v>
      </c>
      <c r="R1269">
        <f>IF(UPPER(TRIM(Table2[[#This Row],[Status_Clean]]))="CONVERTED",1,0)</f>
        <v>0</v>
      </c>
      <c r="S1269">
        <f>IF(ISNUMBER(MATCH(UPPER(TRIM(Table2[[#This Row],[Status_Clean]])),{"CONTACTED","QUALIFIED","CONVERTED"},0)),1,0)</f>
        <v>0</v>
      </c>
      <c r="T1269" cm="1">
        <f t="array" ref="T1269">_xlfn.SWITCH(UPPER(TRIM(Table2[[#This Row],[Status_Clean]])),"NEW",1,"CONTACTED",2,"QUALIFIED",3,"CONVERTED",4,"LOST",5,99)</f>
        <v>1</v>
      </c>
      <c r="U1269" t="str" cm="1">
        <f t="array" ref="U1269">_xlfn.LET(_xlpm.x,IFERROR(VALUE(Table2[[#This Row],[Response_Time_Hours]]),""),IF(_xlpm.x="","CHECK",_xlfn.IFS(_xlpm.x&lt;=1,"Immediate",_xlpm.x&lt;=6,"Fast",_xlpm.x&lt;=24,"Moderate",_xlpm.x&gt;24,"Delayed")))</f>
        <v>Delayed</v>
      </c>
      <c r="V1269">
        <f>FLOOR(tbl_CleanLeads[[#This Row],[Response_Time_Hours]],6)</f>
        <v>54</v>
      </c>
      <c r="W1269" t="str" cm="1">
        <f t="array" ref="W1269">IF(Table2[[#This Row],[Interaction_Count_Final]]="","N/A",_xlfn.IFS(Table2[[#This Row],[Interaction_Count_Final]]&lt;=2,"Low",Table2[[#This Row],[Interaction_Count_Final]]&lt;=5,"Medium",Table2[[#This Row],[Interaction_Count_Final]]&gt;=6,"High",TRUE,"CHECK"))</f>
        <v>High</v>
      </c>
      <c r="X1269" t="b">
        <f t="shared" si="19"/>
        <v>1</v>
      </c>
      <c r="Y1269" t="b">
        <f>tbl_CleanLeads[[#This Row],[Response_Time_Hours]]&gt;24</f>
        <v>1</v>
      </c>
      <c r="Z1269" s="13" t="b">
        <f>tbl_CleanLeads[[#This Row],[Response_Time_Hours]]&gt;72</f>
        <v>0</v>
      </c>
      <c r="AA1269" s="13" t="b">
        <f>tbl_CleanLeads[[#This Row],[Status_Clean]]="Converted"</f>
        <v>0</v>
      </c>
    </row>
    <row r="1270" spans="1:27">
      <c r="A1270" t="s">
        <v>102</v>
      </c>
      <c r="B1270" t="s">
        <v>3811</v>
      </c>
      <c r="C1270" t="s">
        <v>3812</v>
      </c>
      <c r="D1270" t="s">
        <v>7280</v>
      </c>
      <c r="E1270" t="s">
        <v>106</v>
      </c>
      <c r="F1270" t="s">
        <v>125</v>
      </c>
      <c r="G1270" s="1">
        <v>45032</v>
      </c>
      <c r="H1270" s="8">
        <f>MONTH(tbl_CleanLeads[[#This Row],[Lead_Date_Final]])</f>
        <v>4</v>
      </c>
      <c r="I1270" t="s">
        <v>7297</v>
      </c>
      <c r="J1270" t="s">
        <v>7263</v>
      </c>
      <c r="K1270" t="s">
        <v>7277</v>
      </c>
      <c r="L1270">
        <f>WEEKDAY(tbl_CleanLeads[[#This Row],[Lead_Date_Final]],2)</f>
        <v>7</v>
      </c>
      <c r="M1270" t="s">
        <v>7293</v>
      </c>
      <c r="N1270">
        <v>10.3</v>
      </c>
      <c r="O1270" s="7">
        <v>2189.27</v>
      </c>
      <c r="P1270">
        <v>44</v>
      </c>
      <c r="Q1270" t="s">
        <v>7266</v>
      </c>
      <c r="R1270">
        <f>IF(UPPER(TRIM(Table2[[#This Row],[Status_Clean]]))="CONVERTED",1,0)</f>
        <v>0</v>
      </c>
      <c r="S1270">
        <f>IF(ISNUMBER(MATCH(UPPER(TRIM(Table2[[#This Row],[Status_Clean]])),{"CONTACTED","QUALIFIED","CONVERTED"},0)),1,0)</f>
        <v>1</v>
      </c>
      <c r="T1270" cm="1">
        <f t="array" ref="T1270">_xlfn.SWITCH(UPPER(TRIM(Table2[[#This Row],[Status_Clean]])),"NEW",1,"CONTACTED",2,"QUALIFIED",3,"CONVERTED",4,"LOST",5,99)</f>
        <v>2</v>
      </c>
      <c r="U1270" t="str" cm="1">
        <f t="array" ref="U1270">_xlfn.LET(_xlpm.x,IFERROR(VALUE(Table2[[#This Row],[Response_Time_Hours]]),""),IF(_xlpm.x="","CHECK",_xlfn.IFS(_xlpm.x&lt;=1,"Immediate",_xlpm.x&lt;=6,"Fast",_xlpm.x&lt;=24,"Moderate",_xlpm.x&gt;24,"Delayed")))</f>
        <v>Moderate</v>
      </c>
      <c r="V1270">
        <f>FLOOR(tbl_CleanLeads[[#This Row],[Response_Time_Hours]],6)</f>
        <v>6</v>
      </c>
      <c r="W1270" t="str" cm="1">
        <f t="array" ref="W1270">IF(Table2[[#This Row],[Interaction_Count_Final]]="","N/A",_xlfn.IFS(Table2[[#This Row],[Interaction_Count_Final]]&lt;=2,"Low",Table2[[#This Row],[Interaction_Count_Final]]&lt;=5,"Medium",Table2[[#This Row],[Interaction_Count_Final]]&gt;=6,"High",TRUE,"CHECK"))</f>
        <v>High</v>
      </c>
      <c r="X1270" t="b">
        <f t="shared" si="19"/>
        <v>1</v>
      </c>
      <c r="Y1270" t="b">
        <f>tbl_CleanLeads[[#This Row],[Response_Time_Hours]]&gt;24</f>
        <v>0</v>
      </c>
      <c r="Z1270" s="13" t="b">
        <f>tbl_CleanLeads[[#This Row],[Response_Time_Hours]]&gt;72</f>
        <v>0</v>
      </c>
      <c r="AA1270" s="13" t="b">
        <f>tbl_CleanLeads[[#This Row],[Status_Clean]]="Converted"</f>
        <v>0</v>
      </c>
    </row>
    <row r="1271" spans="1:27">
      <c r="A1271" t="s">
        <v>63</v>
      </c>
      <c r="B1271" t="s">
        <v>3814</v>
      </c>
      <c r="C1271" t="s">
        <v>3815</v>
      </c>
      <c r="D1271" t="s">
        <v>7268</v>
      </c>
      <c r="E1271" t="s">
        <v>447</v>
      </c>
      <c r="F1271" t="s">
        <v>193</v>
      </c>
      <c r="G1271" s="1">
        <v>45327</v>
      </c>
      <c r="H1271" s="8">
        <f>MONTH(tbl_CleanLeads[[#This Row],[Lead_Date_Final]])</f>
        <v>2</v>
      </c>
      <c r="I1271" t="s">
        <v>7283</v>
      </c>
      <c r="J1271" t="s">
        <v>7271</v>
      </c>
      <c r="K1271" t="s">
        <v>7284</v>
      </c>
      <c r="L1271">
        <f>WEEKDAY(tbl_CleanLeads[[#This Row],[Lead_Date_Final]],2)</f>
        <v>1</v>
      </c>
      <c r="M1271" t="s">
        <v>7298</v>
      </c>
      <c r="N1271">
        <v>32.5</v>
      </c>
      <c r="O1271" s="7">
        <v>3062.38</v>
      </c>
      <c r="P1271">
        <v>20</v>
      </c>
      <c r="Q1271" t="s">
        <v>7266</v>
      </c>
      <c r="R1271">
        <f>IF(UPPER(TRIM(Table2[[#This Row],[Status_Clean]]))="CONVERTED",1,0)</f>
        <v>0</v>
      </c>
      <c r="S1271">
        <f>IF(ISNUMBER(MATCH(UPPER(TRIM(Table2[[#This Row],[Status_Clean]])),{"CONTACTED","QUALIFIED","CONVERTED"},0)),1,0)</f>
        <v>0</v>
      </c>
      <c r="T1271" cm="1">
        <f t="array" ref="T1271">_xlfn.SWITCH(UPPER(TRIM(Table2[[#This Row],[Status_Clean]])),"NEW",1,"CONTACTED",2,"QUALIFIED",3,"CONVERTED",4,"LOST",5,99)</f>
        <v>1</v>
      </c>
      <c r="U1271" t="str" cm="1">
        <f t="array" ref="U1271">_xlfn.LET(_xlpm.x,IFERROR(VALUE(Table2[[#This Row],[Response_Time_Hours]]),""),IF(_xlpm.x="","CHECK",_xlfn.IFS(_xlpm.x&lt;=1,"Immediate",_xlpm.x&lt;=6,"Fast",_xlpm.x&lt;=24,"Moderate",_xlpm.x&gt;24,"Delayed")))</f>
        <v>Delayed</v>
      </c>
      <c r="V1271">
        <f>FLOOR(tbl_CleanLeads[[#This Row],[Response_Time_Hours]],6)</f>
        <v>30</v>
      </c>
      <c r="W1271" t="str" cm="1">
        <f t="array" ref="W1271">IF(Table2[[#This Row],[Interaction_Count_Final]]="","N/A",_xlfn.IFS(Table2[[#This Row],[Interaction_Count_Final]]&lt;=2,"Low",Table2[[#This Row],[Interaction_Count_Final]]&lt;=5,"Medium",Table2[[#This Row],[Interaction_Count_Final]]&gt;=6,"High",TRUE,"CHECK"))</f>
        <v>High</v>
      </c>
      <c r="X1271" t="b">
        <f t="shared" si="19"/>
        <v>1</v>
      </c>
      <c r="Y1271" t="b">
        <f>tbl_CleanLeads[[#This Row],[Response_Time_Hours]]&gt;24</f>
        <v>1</v>
      </c>
      <c r="Z1271" s="13" t="b">
        <f>tbl_CleanLeads[[#This Row],[Response_Time_Hours]]&gt;72</f>
        <v>0</v>
      </c>
      <c r="AA1271" s="13" t="b">
        <f>tbl_CleanLeads[[#This Row],[Status_Clean]]="Converted"</f>
        <v>0</v>
      </c>
    </row>
    <row r="1272" spans="1:27">
      <c r="A1272" t="s">
        <v>90</v>
      </c>
      <c r="B1272" t="s">
        <v>3817</v>
      </c>
      <c r="C1272" t="s">
        <v>3818</v>
      </c>
      <c r="D1272" t="s">
        <v>7303</v>
      </c>
      <c r="E1272" t="s">
        <v>222</v>
      </c>
      <c r="F1272" t="s">
        <v>71</v>
      </c>
      <c r="G1272" s="1">
        <v>44995</v>
      </c>
      <c r="H1272" s="8">
        <f>MONTH(tbl_CleanLeads[[#This Row],[Lead_Date_Final]])</f>
        <v>3</v>
      </c>
      <c r="I1272" t="s">
        <v>7295</v>
      </c>
      <c r="J1272" t="s">
        <v>7263</v>
      </c>
      <c r="K1272" t="s">
        <v>7284</v>
      </c>
      <c r="L1272">
        <f>WEEKDAY(tbl_CleanLeads[[#This Row],[Lead_Date_Final]],2)</f>
        <v>5</v>
      </c>
      <c r="M1272" t="s">
        <v>7312</v>
      </c>
      <c r="N1272">
        <v>52.6</v>
      </c>
      <c r="O1272" s="7">
        <v>2616.6799999999998</v>
      </c>
      <c r="P1272">
        <v>26</v>
      </c>
      <c r="Q1272" t="s">
        <v>7266</v>
      </c>
      <c r="R1272">
        <f>IF(UPPER(TRIM(Table2[[#This Row],[Status_Clean]]))="CONVERTED",1,0)</f>
        <v>0</v>
      </c>
      <c r="S1272">
        <f>IF(ISNUMBER(MATCH(UPPER(TRIM(Table2[[#This Row],[Status_Clean]])),{"CONTACTED","QUALIFIED","CONVERTED"},0)),1,0)</f>
        <v>1</v>
      </c>
      <c r="T1272" cm="1">
        <f t="array" ref="T1272">_xlfn.SWITCH(UPPER(TRIM(Table2[[#This Row],[Status_Clean]])),"NEW",1,"CONTACTED",2,"QUALIFIED",3,"CONVERTED",4,"LOST",5,99)</f>
        <v>3</v>
      </c>
      <c r="U1272" t="str" cm="1">
        <f t="array" ref="U1272">_xlfn.LET(_xlpm.x,IFERROR(VALUE(Table2[[#This Row],[Response_Time_Hours]]),""),IF(_xlpm.x="","CHECK",_xlfn.IFS(_xlpm.x&lt;=1,"Immediate",_xlpm.x&lt;=6,"Fast",_xlpm.x&lt;=24,"Moderate",_xlpm.x&gt;24,"Delayed")))</f>
        <v>Delayed</v>
      </c>
      <c r="V1272">
        <f>FLOOR(tbl_CleanLeads[[#This Row],[Response_Time_Hours]],6)</f>
        <v>48</v>
      </c>
      <c r="W1272" t="str" cm="1">
        <f t="array" ref="W1272">IF(Table2[[#This Row],[Interaction_Count_Final]]="","N/A",_xlfn.IFS(Table2[[#This Row],[Interaction_Count_Final]]&lt;=2,"Low",Table2[[#This Row],[Interaction_Count_Final]]&lt;=5,"Medium",Table2[[#This Row],[Interaction_Count_Final]]&gt;=6,"High",TRUE,"CHECK"))</f>
        <v>High</v>
      </c>
      <c r="X1272" t="b">
        <f t="shared" si="19"/>
        <v>1</v>
      </c>
      <c r="Y1272" t="b">
        <f>tbl_CleanLeads[[#This Row],[Response_Time_Hours]]&gt;24</f>
        <v>1</v>
      </c>
      <c r="Z1272" s="13" t="b">
        <f>tbl_CleanLeads[[#This Row],[Response_Time_Hours]]&gt;72</f>
        <v>0</v>
      </c>
      <c r="AA1272" s="13" t="b">
        <f>tbl_CleanLeads[[#This Row],[Status_Clean]]="Converted"</f>
        <v>0</v>
      </c>
    </row>
    <row r="1273" spans="1:27">
      <c r="A1273" t="s">
        <v>63</v>
      </c>
      <c r="B1273" t="s">
        <v>3820</v>
      </c>
      <c r="C1273" t="s">
        <v>3821</v>
      </c>
      <c r="D1273" t="s">
        <v>7268</v>
      </c>
      <c r="E1273" t="s">
        <v>473</v>
      </c>
      <c r="F1273" t="s">
        <v>71</v>
      </c>
      <c r="G1273" s="1">
        <v>45441</v>
      </c>
      <c r="H1273" s="8">
        <f>MONTH(tbl_CleanLeads[[#This Row],[Lead_Date_Final]])</f>
        <v>5</v>
      </c>
      <c r="I1273" t="s">
        <v>7314</v>
      </c>
      <c r="J1273" t="s">
        <v>7271</v>
      </c>
      <c r="K1273" t="s">
        <v>7277</v>
      </c>
      <c r="L1273">
        <f>WEEKDAY(tbl_CleanLeads[[#This Row],[Lead_Date_Final]],2)</f>
        <v>3</v>
      </c>
      <c r="M1273" t="s">
        <v>7272</v>
      </c>
      <c r="N1273">
        <v>66</v>
      </c>
      <c r="O1273" s="7">
        <v>2444.6799999999998</v>
      </c>
      <c r="P1273">
        <v>15</v>
      </c>
      <c r="Q1273" t="s">
        <v>7266</v>
      </c>
      <c r="R1273">
        <f>IF(UPPER(TRIM(Table2[[#This Row],[Status_Clean]]))="CONVERTED",1,0)</f>
        <v>0</v>
      </c>
      <c r="S1273">
        <f>IF(ISNUMBER(MATCH(UPPER(TRIM(Table2[[#This Row],[Status_Clean]])),{"CONTACTED","QUALIFIED","CONVERTED"},0)),1,0)</f>
        <v>1</v>
      </c>
      <c r="T1273" cm="1">
        <f t="array" ref="T1273">_xlfn.SWITCH(UPPER(TRIM(Table2[[#This Row],[Status_Clean]])),"NEW",1,"CONTACTED",2,"QUALIFIED",3,"CONVERTED",4,"LOST",5,99)</f>
        <v>3</v>
      </c>
      <c r="U1273" t="str" cm="1">
        <f t="array" ref="U1273">_xlfn.LET(_xlpm.x,IFERROR(VALUE(Table2[[#This Row],[Response_Time_Hours]]),""),IF(_xlpm.x="","CHECK",_xlfn.IFS(_xlpm.x&lt;=1,"Immediate",_xlpm.x&lt;=6,"Fast",_xlpm.x&lt;=24,"Moderate",_xlpm.x&gt;24,"Delayed")))</f>
        <v>Delayed</v>
      </c>
      <c r="V1273">
        <f>FLOOR(tbl_CleanLeads[[#This Row],[Response_Time_Hours]],6)</f>
        <v>66</v>
      </c>
      <c r="W1273" t="str" cm="1">
        <f t="array" ref="W1273">IF(Table2[[#This Row],[Interaction_Count_Final]]="","N/A",_xlfn.IFS(Table2[[#This Row],[Interaction_Count_Final]]&lt;=2,"Low",Table2[[#This Row],[Interaction_Count_Final]]&lt;=5,"Medium",Table2[[#This Row],[Interaction_Count_Final]]&gt;=6,"High",TRUE,"CHECK"))</f>
        <v>High</v>
      </c>
      <c r="X1273" t="b">
        <f t="shared" si="19"/>
        <v>1</v>
      </c>
      <c r="Y1273" t="b">
        <f>tbl_CleanLeads[[#This Row],[Response_Time_Hours]]&gt;24</f>
        <v>1</v>
      </c>
      <c r="Z1273" s="13" t="b">
        <f>tbl_CleanLeads[[#This Row],[Response_Time_Hours]]&gt;72</f>
        <v>0</v>
      </c>
      <c r="AA1273" s="13" t="b">
        <f>tbl_CleanLeads[[#This Row],[Status_Clean]]="Converted"</f>
        <v>0</v>
      </c>
    </row>
    <row r="1274" spans="1:27">
      <c r="A1274" t="s">
        <v>70</v>
      </c>
      <c r="B1274" t="s">
        <v>3823</v>
      </c>
      <c r="C1274" t="s">
        <v>8270</v>
      </c>
      <c r="D1274" t="s">
        <v>7274</v>
      </c>
      <c r="E1274" t="s">
        <v>222</v>
      </c>
      <c r="F1274" t="s">
        <v>125</v>
      </c>
      <c r="G1274" s="1">
        <v>45470</v>
      </c>
      <c r="H1274" s="8">
        <f>MONTH(tbl_CleanLeads[[#This Row],[Lead_Date_Final]])</f>
        <v>6</v>
      </c>
      <c r="I1274" t="s">
        <v>7276</v>
      </c>
      <c r="J1274" t="s">
        <v>7271</v>
      </c>
      <c r="K1274" t="s">
        <v>7277</v>
      </c>
      <c r="L1274">
        <f>WEEKDAY(tbl_CleanLeads[[#This Row],[Lead_Date_Final]],2)</f>
        <v>4</v>
      </c>
      <c r="M1274" t="s">
        <v>7285</v>
      </c>
      <c r="N1274">
        <v>19.200000000000003</v>
      </c>
      <c r="O1274" s="7">
        <v>1071.24</v>
      </c>
      <c r="P1274">
        <v>14</v>
      </c>
      <c r="Q1274" t="s">
        <v>7289</v>
      </c>
      <c r="R1274">
        <f>IF(UPPER(TRIM(Table2[[#This Row],[Status_Clean]]))="CONVERTED",1,0)</f>
        <v>0</v>
      </c>
      <c r="S1274">
        <f>IF(ISNUMBER(MATCH(UPPER(TRIM(Table2[[#This Row],[Status_Clean]])),{"CONTACTED","QUALIFIED","CONVERTED"},0)),1,0)</f>
        <v>1</v>
      </c>
      <c r="T1274" cm="1">
        <f t="array" ref="T1274">_xlfn.SWITCH(UPPER(TRIM(Table2[[#This Row],[Status_Clean]])),"NEW",1,"CONTACTED",2,"QUALIFIED",3,"CONVERTED",4,"LOST",5,99)</f>
        <v>2</v>
      </c>
      <c r="U1274" t="str" cm="1">
        <f t="array" ref="U1274">_xlfn.LET(_xlpm.x,IFERROR(VALUE(Table2[[#This Row],[Response_Time_Hours]]),""),IF(_xlpm.x="","CHECK",_xlfn.IFS(_xlpm.x&lt;=1,"Immediate",_xlpm.x&lt;=6,"Fast",_xlpm.x&lt;=24,"Moderate",_xlpm.x&gt;24,"Delayed")))</f>
        <v>Moderate</v>
      </c>
      <c r="V1274">
        <f>FLOOR(tbl_CleanLeads[[#This Row],[Response_Time_Hours]],6)</f>
        <v>18</v>
      </c>
      <c r="W1274" t="str" cm="1">
        <f t="array" ref="W1274">IF(Table2[[#This Row],[Interaction_Count_Final]]="","N/A",_xlfn.IFS(Table2[[#This Row],[Interaction_Count_Final]]&lt;=2,"Low",Table2[[#This Row],[Interaction_Count_Final]]&lt;=5,"Medium",Table2[[#This Row],[Interaction_Count_Final]]&gt;=6,"High",TRUE,"CHECK"))</f>
        <v>High</v>
      </c>
      <c r="X1274" t="b">
        <f t="shared" si="19"/>
        <v>1</v>
      </c>
      <c r="Y1274" t="b">
        <f>tbl_CleanLeads[[#This Row],[Response_Time_Hours]]&gt;24</f>
        <v>0</v>
      </c>
      <c r="Z1274" s="13" t="b">
        <f>tbl_CleanLeads[[#This Row],[Response_Time_Hours]]&gt;72</f>
        <v>0</v>
      </c>
      <c r="AA1274" s="13" t="b">
        <f>tbl_CleanLeads[[#This Row],[Status_Clean]]="Converted"</f>
        <v>0</v>
      </c>
    </row>
    <row r="1275" spans="1:27">
      <c r="A1275" t="s">
        <v>102</v>
      </c>
      <c r="B1275" t="s">
        <v>3825</v>
      </c>
      <c r="C1275" t="s">
        <v>3826</v>
      </c>
      <c r="D1275" t="s">
        <v>7258</v>
      </c>
      <c r="E1275" t="s">
        <v>792</v>
      </c>
      <c r="F1275" t="s">
        <v>193</v>
      </c>
      <c r="G1275" s="1">
        <v>45569</v>
      </c>
      <c r="H1275" s="8">
        <f>MONTH(tbl_CleanLeads[[#This Row],[Lead_Date_Final]])</f>
        <v>10</v>
      </c>
      <c r="I1275" t="s">
        <v>7270</v>
      </c>
      <c r="J1275" t="s">
        <v>7271</v>
      </c>
      <c r="K1275" t="s">
        <v>7264</v>
      </c>
      <c r="L1275">
        <f>WEEKDAY(tbl_CleanLeads[[#This Row],[Lead_Date_Final]],2)</f>
        <v>5</v>
      </c>
      <c r="M1275" t="s">
        <v>7312</v>
      </c>
      <c r="N1275">
        <v>62.400000000000006</v>
      </c>
      <c r="O1275" s="7">
        <v>3549.86</v>
      </c>
      <c r="P1275">
        <v>37</v>
      </c>
      <c r="Q1275" t="s">
        <v>7266</v>
      </c>
      <c r="R1275">
        <f>IF(UPPER(TRIM(Table2[[#This Row],[Status_Clean]]))="CONVERTED",1,0)</f>
        <v>0</v>
      </c>
      <c r="S1275">
        <f>IF(ISNUMBER(MATCH(UPPER(TRIM(Table2[[#This Row],[Status_Clean]])),{"CONTACTED","QUALIFIED","CONVERTED"},0)),1,0)</f>
        <v>0</v>
      </c>
      <c r="T1275" cm="1">
        <f t="array" ref="T1275">_xlfn.SWITCH(UPPER(TRIM(Table2[[#This Row],[Status_Clean]])),"NEW",1,"CONTACTED",2,"QUALIFIED",3,"CONVERTED",4,"LOST",5,99)</f>
        <v>1</v>
      </c>
      <c r="U1275" t="str" cm="1">
        <f t="array" ref="U1275">_xlfn.LET(_xlpm.x,IFERROR(VALUE(Table2[[#This Row],[Response_Time_Hours]]),""),IF(_xlpm.x="","CHECK",_xlfn.IFS(_xlpm.x&lt;=1,"Immediate",_xlpm.x&lt;=6,"Fast",_xlpm.x&lt;=24,"Moderate",_xlpm.x&gt;24,"Delayed")))</f>
        <v>Delayed</v>
      </c>
      <c r="V1275">
        <f>FLOOR(tbl_CleanLeads[[#This Row],[Response_Time_Hours]],6)</f>
        <v>60</v>
      </c>
      <c r="W1275" t="str" cm="1">
        <f t="array" ref="W1275">IF(Table2[[#This Row],[Interaction_Count_Final]]="","N/A",_xlfn.IFS(Table2[[#This Row],[Interaction_Count_Final]]&lt;=2,"Low",Table2[[#This Row],[Interaction_Count_Final]]&lt;=5,"Medium",Table2[[#This Row],[Interaction_Count_Final]]&gt;=6,"High",TRUE,"CHECK"))</f>
        <v>High</v>
      </c>
      <c r="X1275" t="b">
        <f t="shared" si="19"/>
        <v>1</v>
      </c>
      <c r="Y1275" t="b">
        <f>tbl_CleanLeads[[#This Row],[Response_Time_Hours]]&gt;24</f>
        <v>1</v>
      </c>
      <c r="Z1275" s="13" t="b">
        <f>tbl_CleanLeads[[#This Row],[Response_Time_Hours]]&gt;72</f>
        <v>0</v>
      </c>
      <c r="AA1275" s="13" t="b">
        <f>tbl_CleanLeads[[#This Row],[Status_Clean]]="Converted"</f>
        <v>0</v>
      </c>
    </row>
    <row r="1276" spans="1:27">
      <c r="A1276" t="s">
        <v>90</v>
      </c>
      <c r="B1276" t="s">
        <v>3827</v>
      </c>
      <c r="C1276" t="s">
        <v>8271</v>
      </c>
      <c r="D1276" t="s">
        <v>7303</v>
      </c>
      <c r="E1276" t="s">
        <v>7308</v>
      </c>
      <c r="F1276" t="s">
        <v>250</v>
      </c>
      <c r="G1276" s="1">
        <v>45605</v>
      </c>
      <c r="H1276" s="8">
        <f>MONTH(tbl_CleanLeads[[#This Row],[Lead_Date_Final]])</f>
        <v>11</v>
      </c>
      <c r="I1276" t="s">
        <v>7300</v>
      </c>
      <c r="J1276" t="s">
        <v>7271</v>
      </c>
      <c r="K1276" t="s">
        <v>7264</v>
      </c>
      <c r="L1276">
        <f>WEEKDAY(tbl_CleanLeads[[#This Row],[Lead_Date_Final]],2)</f>
        <v>6</v>
      </c>
      <c r="M1276" t="s">
        <v>7278</v>
      </c>
      <c r="N1276">
        <v>21</v>
      </c>
      <c r="O1276" s="7">
        <v>3445.16</v>
      </c>
      <c r="P1276">
        <v>25</v>
      </c>
      <c r="Q1276" t="s">
        <v>7266</v>
      </c>
      <c r="R1276">
        <f>IF(UPPER(TRIM(Table2[[#This Row],[Status_Clean]]))="CONVERTED",1,0)</f>
        <v>1</v>
      </c>
      <c r="S1276">
        <f>IF(ISNUMBER(MATCH(UPPER(TRIM(Table2[[#This Row],[Status_Clean]])),{"CONTACTED","QUALIFIED","CONVERTED"},0)),1,0)</f>
        <v>1</v>
      </c>
      <c r="T1276" cm="1">
        <f t="array" ref="T1276">_xlfn.SWITCH(UPPER(TRIM(Table2[[#This Row],[Status_Clean]])),"NEW",1,"CONTACTED",2,"QUALIFIED",3,"CONVERTED",4,"LOST",5,99)</f>
        <v>4</v>
      </c>
      <c r="U1276" t="str" cm="1">
        <f t="array" ref="U1276">_xlfn.LET(_xlpm.x,IFERROR(VALUE(Table2[[#This Row],[Response_Time_Hours]]),""),IF(_xlpm.x="","CHECK",_xlfn.IFS(_xlpm.x&lt;=1,"Immediate",_xlpm.x&lt;=6,"Fast",_xlpm.x&lt;=24,"Moderate",_xlpm.x&gt;24,"Delayed")))</f>
        <v>Moderate</v>
      </c>
      <c r="V1276">
        <f>FLOOR(tbl_CleanLeads[[#This Row],[Response_Time_Hours]],6)</f>
        <v>18</v>
      </c>
      <c r="W1276" t="str" cm="1">
        <f t="array" ref="W1276">IF(Table2[[#This Row],[Interaction_Count_Final]]="","N/A",_xlfn.IFS(Table2[[#This Row],[Interaction_Count_Final]]&lt;=2,"Low",Table2[[#This Row],[Interaction_Count_Final]]&lt;=5,"Medium",Table2[[#This Row],[Interaction_Count_Final]]&gt;=6,"High",TRUE,"CHECK"))</f>
        <v>High</v>
      </c>
      <c r="X1276" t="b">
        <f t="shared" si="19"/>
        <v>1</v>
      </c>
      <c r="Y1276" t="b">
        <f>tbl_CleanLeads[[#This Row],[Response_Time_Hours]]&gt;24</f>
        <v>0</v>
      </c>
      <c r="Z1276" s="13" t="b">
        <f>tbl_CleanLeads[[#This Row],[Response_Time_Hours]]&gt;72</f>
        <v>0</v>
      </c>
      <c r="AA1276" s="13" t="b">
        <f>tbl_CleanLeads[[#This Row],[Status_Clean]]="Converted"</f>
        <v>1</v>
      </c>
    </row>
    <row r="1277" spans="1:27">
      <c r="A1277" t="s">
        <v>70</v>
      </c>
      <c r="B1277" t="s">
        <v>3829</v>
      </c>
      <c r="C1277" t="s">
        <v>3830</v>
      </c>
      <c r="D1277" t="s">
        <v>7258</v>
      </c>
      <c r="E1277" t="s">
        <v>447</v>
      </c>
      <c r="F1277" t="s">
        <v>71</v>
      </c>
      <c r="G1277" s="1">
        <v>45311</v>
      </c>
      <c r="H1277" s="8">
        <f>MONTH(tbl_CleanLeads[[#This Row],[Lead_Date_Final]])</f>
        <v>1</v>
      </c>
      <c r="I1277" t="s">
        <v>7317</v>
      </c>
      <c r="J1277" t="s">
        <v>7271</v>
      </c>
      <c r="K1277" t="s">
        <v>7284</v>
      </c>
      <c r="L1277">
        <f>WEEKDAY(tbl_CleanLeads[[#This Row],[Lead_Date_Final]],2)</f>
        <v>6</v>
      </c>
      <c r="M1277" t="s">
        <v>7278</v>
      </c>
      <c r="N1277">
        <v>13.8</v>
      </c>
      <c r="O1277" s="7">
        <v>2832.74</v>
      </c>
      <c r="P1277">
        <v>8</v>
      </c>
      <c r="Q1277" t="s">
        <v>7266</v>
      </c>
      <c r="R1277">
        <f>IF(UPPER(TRIM(Table2[[#This Row],[Status_Clean]]))="CONVERTED",1,0)</f>
        <v>0</v>
      </c>
      <c r="S1277">
        <f>IF(ISNUMBER(MATCH(UPPER(TRIM(Table2[[#This Row],[Status_Clean]])),{"CONTACTED","QUALIFIED","CONVERTED"},0)),1,0)</f>
        <v>1</v>
      </c>
      <c r="T1277" cm="1">
        <f t="array" ref="T1277">_xlfn.SWITCH(UPPER(TRIM(Table2[[#This Row],[Status_Clean]])),"NEW",1,"CONTACTED",2,"QUALIFIED",3,"CONVERTED",4,"LOST",5,99)</f>
        <v>3</v>
      </c>
      <c r="U1277" t="str" cm="1">
        <f t="array" ref="U1277">_xlfn.LET(_xlpm.x,IFERROR(VALUE(Table2[[#This Row],[Response_Time_Hours]]),""),IF(_xlpm.x="","CHECK",_xlfn.IFS(_xlpm.x&lt;=1,"Immediate",_xlpm.x&lt;=6,"Fast",_xlpm.x&lt;=24,"Moderate",_xlpm.x&gt;24,"Delayed")))</f>
        <v>Moderate</v>
      </c>
      <c r="V1277">
        <f>FLOOR(tbl_CleanLeads[[#This Row],[Response_Time_Hours]],6)</f>
        <v>12</v>
      </c>
      <c r="W1277" t="str" cm="1">
        <f t="array" ref="W1277">IF(Table2[[#This Row],[Interaction_Count_Final]]="","N/A",_xlfn.IFS(Table2[[#This Row],[Interaction_Count_Final]]&lt;=2,"Low",Table2[[#This Row],[Interaction_Count_Final]]&lt;=5,"Medium",Table2[[#This Row],[Interaction_Count_Final]]&gt;=6,"High",TRUE,"CHECK"))</f>
        <v>High</v>
      </c>
      <c r="X1277" t="b">
        <f t="shared" si="19"/>
        <v>1</v>
      </c>
      <c r="Y1277" t="b">
        <f>tbl_CleanLeads[[#This Row],[Response_Time_Hours]]&gt;24</f>
        <v>0</v>
      </c>
      <c r="Z1277" s="13" t="b">
        <f>tbl_CleanLeads[[#This Row],[Response_Time_Hours]]&gt;72</f>
        <v>0</v>
      </c>
      <c r="AA1277" s="13" t="b">
        <f>tbl_CleanLeads[[#This Row],[Status_Clean]]="Converted"</f>
        <v>0</v>
      </c>
    </row>
    <row r="1278" spans="1:27">
      <c r="A1278" t="s">
        <v>102</v>
      </c>
      <c r="B1278" t="s">
        <v>3832</v>
      </c>
      <c r="C1278" t="s">
        <v>3833</v>
      </c>
      <c r="D1278" t="s">
        <v>7274</v>
      </c>
      <c r="E1278" t="s">
        <v>363</v>
      </c>
      <c r="F1278" t="s">
        <v>125</v>
      </c>
      <c r="G1278" s="1">
        <v>45342</v>
      </c>
      <c r="H1278" s="8">
        <f>MONTH(tbl_CleanLeads[[#This Row],[Lead_Date_Final]])</f>
        <v>2</v>
      </c>
      <c r="I1278" t="s">
        <v>7283</v>
      </c>
      <c r="J1278" t="s">
        <v>7271</v>
      </c>
      <c r="K1278" t="s">
        <v>7284</v>
      </c>
      <c r="L1278">
        <f>WEEKDAY(tbl_CleanLeads[[#This Row],[Lead_Date_Final]],2)</f>
        <v>2</v>
      </c>
      <c r="M1278" t="s">
        <v>7265</v>
      </c>
      <c r="N1278">
        <v>47</v>
      </c>
      <c r="O1278" s="7">
        <v>4310.7</v>
      </c>
      <c r="P1278">
        <v>47</v>
      </c>
      <c r="Q1278" t="s">
        <v>7273</v>
      </c>
      <c r="R1278">
        <f>IF(UPPER(TRIM(Table2[[#This Row],[Status_Clean]]))="CONVERTED",1,0)</f>
        <v>0</v>
      </c>
      <c r="S1278">
        <f>IF(ISNUMBER(MATCH(UPPER(TRIM(Table2[[#This Row],[Status_Clean]])),{"CONTACTED","QUALIFIED","CONVERTED"},0)),1,0)</f>
        <v>1</v>
      </c>
      <c r="T1278" cm="1">
        <f t="array" ref="T1278">_xlfn.SWITCH(UPPER(TRIM(Table2[[#This Row],[Status_Clean]])),"NEW",1,"CONTACTED",2,"QUALIFIED",3,"CONVERTED",4,"LOST",5,99)</f>
        <v>2</v>
      </c>
      <c r="U1278" t="str" cm="1">
        <f t="array" ref="U1278">_xlfn.LET(_xlpm.x,IFERROR(VALUE(Table2[[#This Row],[Response_Time_Hours]]),""),IF(_xlpm.x="","CHECK",_xlfn.IFS(_xlpm.x&lt;=1,"Immediate",_xlpm.x&lt;=6,"Fast",_xlpm.x&lt;=24,"Moderate",_xlpm.x&gt;24,"Delayed")))</f>
        <v>Delayed</v>
      </c>
      <c r="V1278">
        <f>FLOOR(tbl_CleanLeads[[#This Row],[Response_Time_Hours]],6)</f>
        <v>42</v>
      </c>
      <c r="W1278" t="str" cm="1">
        <f t="array" ref="W1278">IF(Table2[[#This Row],[Interaction_Count_Final]]="","N/A",_xlfn.IFS(Table2[[#This Row],[Interaction_Count_Final]]&lt;=2,"Low",Table2[[#This Row],[Interaction_Count_Final]]&lt;=5,"Medium",Table2[[#This Row],[Interaction_Count_Final]]&gt;=6,"High",TRUE,"CHECK"))</f>
        <v>High</v>
      </c>
      <c r="X1278" t="b">
        <f t="shared" si="19"/>
        <v>1</v>
      </c>
      <c r="Y1278" t="b">
        <f>tbl_CleanLeads[[#This Row],[Response_Time_Hours]]&gt;24</f>
        <v>1</v>
      </c>
      <c r="Z1278" s="13" t="b">
        <f>tbl_CleanLeads[[#This Row],[Response_Time_Hours]]&gt;72</f>
        <v>0</v>
      </c>
      <c r="AA1278" s="13" t="b">
        <f>tbl_CleanLeads[[#This Row],[Status_Clean]]="Converted"</f>
        <v>0</v>
      </c>
    </row>
    <row r="1279" spans="1:27">
      <c r="A1279" t="s">
        <v>102</v>
      </c>
      <c r="B1279" t="s">
        <v>3836</v>
      </c>
      <c r="C1279" t="s">
        <v>3837</v>
      </c>
      <c r="D1279" t="s">
        <v>7268</v>
      </c>
      <c r="E1279" t="s">
        <v>473</v>
      </c>
      <c r="F1279" t="s">
        <v>125</v>
      </c>
      <c r="G1279" s="1">
        <v>45530</v>
      </c>
      <c r="H1279" s="8">
        <f>MONTH(tbl_CleanLeads[[#This Row],[Lead_Date_Final]])</f>
        <v>8</v>
      </c>
      <c r="I1279" t="s">
        <v>7310</v>
      </c>
      <c r="J1279" t="s">
        <v>7271</v>
      </c>
      <c r="K1279" t="s">
        <v>7288</v>
      </c>
      <c r="L1279">
        <f>WEEKDAY(tbl_CleanLeads[[#This Row],[Lead_Date_Final]],2)</f>
        <v>1</v>
      </c>
      <c r="M1279" t="s">
        <v>7298</v>
      </c>
      <c r="N1279">
        <v>34.6</v>
      </c>
      <c r="O1279" s="7">
        <v>4760.82</v>
      </c>
      <c r="P1279">
        <v>6</v>
      </c>
      <c r="Q1279" t="s">
        <v>7273</v>
      </c>
      <c r="R1279">
        <f>IF(UPPER(TRIM(Table2[[#This Row],[Status_Clean]]))="CONVERTED",1,0)</f>
        <v>0</v>
      </c>
      <c r="S1279">
        <f>IF(ISNUMBER(MATCH(UPPER(TRIM(Table2[[#This Row],[Status_Clean]])),{"CONTACTED","QUALIFIED","CONVERTED"},0)),1,0)</f>
        <v>1</v>
      </c>
      <c r="T1279" cm="1">
        <f t="array" ref="T1279">_xlfn.SWITCH(UPPER(TRIM(Table2[[#This Row],[Status_Clean]])),"NEW",1,"CONTACTED",2,"QUALIFIED",3,"CONVERTED",4,"LOST",5,99)</f>
        <v>2</v>
      </c>
      <c r="U1279" t="str" cm="1">
        <f t="array" ref="U1279">_xlfn.LET(_xlpm.x,IFERROR(VALUE(Table2[[#This Row],[Response_Time_Hours]]),""),IF(_xlpm.x="","CHECK",_xlfn.IFS(_xlpm.x&lt;=1,"Immediate",_xlpm.x&lt;=6,"Fast",_xlpm.x&lt;=24,"Moderate",_xlpm.x&gt;24,"Delayed")))</f>
        <v>Delayed</v>
      </c>
      <c r="V1279">
        <f>FLOOR(tbl_CleanLeads[[#This Row],[Response_Time_Hours]],6)</f>
        <v>30</v>
      </c>
      <c r="W1279" t="str" cm="1">
        <f t="array" ref="W1279">IF(Table2[[#This Row],[Interaction_Count_Final]]="","N/A",_xlfn.IFS(Table2[[#This Row],[Interaction_Count_Final]]&lt;=2,"Low",Table2[[#This Row],[Interaction_Count_Final]]&lt;=5,"Medium",Table2[[#This Row],[Interaction_Count_Final]]&gt;=6,"High",TRUE,"CHECK"))</f>
        <v>High</v>
      </c>
      <c r="X1279" t="b">
        <f t="shared" si="19"/>
        <v>1</v>
      </c>
      <c r="Y1279" t="b">
        <f>tbl_CleanLeads[[#This Row],[Response_Time_Hours]]&gt;24</f>
        <v>1</v>
      </c>
      <c r="Z1279" s="13" t="b">
        <f>tbl_CleanLeads[[#This Row],[Response_Time_Hours]]&gt;72</f>
        <v>0</v>
      </c>
      <c r="AA1279" s="13" t="b">
        <f>tbl_CleanLeads[[#This Row],[Status_Clean]]="Converted"</f>
        <v>0</v>
      </c>
    </row>
    <row r="1280" spans="1:27">
      <c r="A1280" t="s">
        <v>102</v>
      </c>
      <c r="B1280" t="s">
        <v>3840</v>
      </c>
      <c r="C1280" t="s">
        <v>3841</v>
      </c>
      <c r="D1280" t="s">
        <v>7280</v>
      </c>
      <c r="E1280" t="s">
        <v>7308</v>
      </c>
      <c r="F1280" t="s">
        <v>193</v>
      </c>
      <c r="G1280" s="1">
        <v>45079</v>
      </c>
      <c r="H1280" s="8">
        <f>MONTH(tbl_CleanLeads[[#This Row],[Lead_Date_Final]])</f>
        <v>6</v>
      </c>
      <c r="I1280" t="s">
        <v>7276</v>
      </c>
      <c r="J1280" t="s">
        <v>7263</v>
      </c>
      <c r="K1280" t="s">
        <v>7277</v>
      </c>
      <c r="L1280">
        <f>WEEKDAY(tbl_CleanLeads[[#This Row],[Lead_Date_Final]],2)</f>
        <v>5</v>
      </c>
      <c r="M1280" t="s">
        <v>7312</v>
      </c>
      <c r="N1280">
        <v>48</v>
      </c>
      <c r="O1280" s="7">
        <v>4215.82</v>
      </c>
      <c r="P1280">
        <v>26</v>
      </c>
      <c r="Q1280" t="s">
        <v>7273</v>
      </c>
      <c r="R1280">
        <f>IF(UPPER(TRIM(Table2[[#This Row],[Status_Clean]]))="CONVERTED",1,0)</f>
        <v>0</v>
      </c>
      <c r="S1280">
        <f>IF(ISNUMBER(MATCH(UPPER(TRIM(Table2[[#This Row],[Status_Clean]])),{"CONTACTED","QUALIFIED","CONVERTED"},0)),1,0)</f>
        <v>0</v>
      </c>
      <c r="T1280" cm="1">
        <f t="array" ref="T1280">_xlfn.SWITCH(UPPER(TRIM(Table2[[#This Row],[Status_Clean]])),"NEW",1,"CONTACTED",2,"QUALIFIED",3,"CONVERTED",4,"LOST",5,99)</f>
        <v>1</v>
      </c>
      <c r="U1280" t="str" cm="1">
        <f t="array" ref="U1280">_xlfn.LET(_xlpm.x,IFERROR(VALUE(Table2[[#This Row],[Response_Time_Hours]]),""),IF(_xlpm.x="","CHECK",_xlfn.IFS(_xlpm.x&lt;=1,"Immediate",_xlpm.x&lt;=6,"Fast",_xlpm.x&lt;=24,"Moderate",_xlpm.x&gt;24,"Delayed")))</f>
        <v>Delayed</v>
      </c>
      <c r="V1280">
        <f>FLOOR(tbl_CleanLeads[[#This Row],[Response_Time_Hours]],6)</f>
        <v>48</v>
      </c>
      <c r="W1280" t="str" cm="1">
        <f t="array" ref="W1280">IF(Table2[[#This Row],[Interaction_Count_Final]]="","N/A",_xlfn.IFS(Table2[[#This Row],[Interaction_Count_Final]]&lt;=2,"Low",Table2[[#This Row],[Interaction_Count_Final]]&lt;=5,"Medium",Table2[[#This Row],[Interaction_Count_Final]]&gt;=6,"High",TRUE,"CHECK"))</f>
        <v>High</v>
      </c>
      <c r="X1280" t="b">
        <f t="shared" si="19"/>
        <v>1</v>
      </c>
      <c r="Y1280" t="b">
        <f>tbl_CleanLeads[[#This Row],[Response_Time_Hours]]&gt;24</f>
        <v>1</v>
      </c>
      <c r="Z1280" s="13" t="b">
        <f>tbl_CleanLeads[[#This Row],[Response_Time_Hours]]&gt;72</f>
        <v>0</v>
      </c>
      <c r="AA1280" s="13" t="b">
        <f>tbl_CleanLeads[[#This Row],[Status_Clean]]="Converted"</f>
        <v>0</v>
      </c>
    </row>
    <row r="1281" spans="1:27">
      <c r="A1281" t="s">
        <v>70</v>
      </c>
      <c r="B1281" t="s">
        <v>3843</v>
      </c>
      <c r="C1281" t="s">
        <v>3844</v>
      </c>
      <c r="D1281" t="s">
        <v>7303</v>
      </c>
      <c r="E1281" t="s">
        <v>792</v>
      </c>
      <c r="F1281" t="s">
        <v>250</v>
      </c>
      <c r="G1281" s="1">
        <v>45387</v>
      </c>
      <c r="H1281" s="8">
        <f>MONTH(tbl_CleanLeads[[#This Row],[Lead_Date_Final]])</f>
        <v>4</v>
      </c>
      <c r="I1281" t="s">
        <v>7297</v>
      </c>
      <c r="J1281" t="s">
        <v>7271</v>
      </c>
      <c r="K1281" t="s">
        <v>7277</v>
      </c>
      <c r="L1281">
        <f>WEEKDAY(tbl_CleanLeads[[#This Row],[Lead_Date_Final]],2)</f>
        <v>5</v>
      </c>
      <c r="M1281" t="s">
        <v>7312</v>
      </c>
      <c r="N1281">
        <v>52.1</v>
      </c>
      <c r="O1281" s="7">
        <v>1121.28</v>
      </c>
      <c r="P1281">
        <v>9</v>
      </c>
      <c r="Q1281" t="s">
        <v>7289</v>
      </c>
      <c r="R1281">
        <f>IF(UPPER(TRIM(Table2[[#This Row],[Status_Clean]]))="CONVERTED",1,0)</f>
        <v>1</v>
      </c>
      <c r="S1281">
        <f>IF(ISNUMBER(MATCH(UPPER(TRIM(Table2[[#This Row],[Status_Clean]])),{"CONTACTED","QUALIFIED","CONVERTED"},0)),1,0)</f>
        <v>1</v>
      </c>
      <c r="T1281" cm="1">
        <f t="array" ref="T1281">_xlfn.SWITCH(UPPER(TRIM(Table2[[#This Row],[Status_Clean]])),"NEW",1,"CONTACTED",2,"QUALIFIED",3,"CONVERTED",4,"LOST",5,99)</f>
        <v>4</v>
      </c>
      <c r="U1281" t="str" cm="1">
        <f t="array" ref="U1281">_xlfn.LET(_xlpm.x,IFERROR(VALUE(Table2[[#This Row],[Response_Time_Hours]]),""),IF(_xlpm.x="","CHECK",_xlfn.IFS(_xlpm.x&lt;=1,"Immediate",_xlpm.x&lt;=6,"Fast",_xlpm.x&lt;=24,"Moderate",_xlpm.x&gt;24,"Delayed")))</f>
        <v>Delayed</v>
      </c>
      <c r="V1281">
        <f>FLOOR(tbl_CleanLeads[[#This Row],[Response_Time_Hours]],6)</f>
        <v>48</v>
      </c>
      <c r="W1281" t="str" cm="1">
        <f t="array" ref="W1281">IF(Table2[[#This Row],[Interaction_Count_Final]]="","N/A",_xlfn.IFS(Table2[[#This Row],[Interaction_Count_Final]]&lt;=2,"Low",Table2[[#This Row],[Interaction_Count_Final]]&lt;=5,"Medium",Table2[[#This Row],[Interaction_Count_Final]]&gt;=6,"High",TRUE,"CHECK"))</f>
        <v>High</v>
      </c>
      <c r="X1281" t="b">
        <f t="shared" si="19"/>
        <v>1</v>
      </c>
      <c r="Y1281" t="b">
        <f>tbl_CleanLeads[[#This Row],[Response_Time_Hours]]&gt;24</f>
        <v>1</v>
      </c>
      <c r="Z1281" s="13" t="b">
        <f>tbl_CleanLeads[[#This Row],[Response_Time_Hours]]&gt;72</f>
        <v>0</v>
      </c>
      <c r="AA1281" s="13" t="b">
        <f>tbl_CleanLeads[[#This Row],[Status_Clean]]="Converted"</f>
        <v>1</v>
      </c>
    </row>
    <row r="1282" spans="1:27">
      <c r="A1282" t="s">
        <v>90</v>
      </c>
      <c r="B1282" t="s">
        <v>3845</v>
      </c>
      <c r="C1282" t="s">
        <v>3846</v>
      </c>
      <c r="D1282" t="s">
        <v>7258</v>
      </c>
      <c r="E1282" t="s">
        <v>363</v>
      </c>
      <c r="F1282" t="s">
        <v>250</v>
      </c>
      <c r="G1282" s="1">
        <v>45160</v>
      </c>
      <c r="H1282" s="8">
        <f>MONTH(tbl_CleanLeads[[#This Row],[Lead_Date_Final]])</f>
        <v>8</v>
      </c>
      <c r="I1282" t="s">
        <v>7310</v>
      </c>
      <c r="J1282" t="s">
        <v>7263</v>
      </c>
      <c r="K1282" t="s">
        <v>7288</v>
      </c>
      <c r="L1282">
        <f>WEEKDAY(tbl_CleanLeads[[#This Row],[Lead_Date_Final]],2)</f>
        <v>2</v>
      </c>
      <c r="M1282" t="s">
        <v>7265</v>
      </c>
      <c r="N1282">
        <v>50.9</v>
      </c>
      <c r="O1282" s="7">
        <v>3937.41</v>
      </c>
      <c r="P1282">
        <v>2</v>
      </c>
      <c r="Q1282" t="s">
        <v>7266</v>
      </c>
      <c r="R1282">
        <f>IF(UPPER(TRIM(Table2[[#This Row],[Status_Clean]]))="CONVERTED",1,0)</f>
        <v>1</v>
      </c>
      <c r="S1282">
        <f>IF(ISNUMBER(MATCH(UPPER(TRIM(Table2[[#This Row],[Status_Clean]])),{"CONTACTED","QUALIFIED","CONVERTED"},0)),1,0)</f>
        <v>1</v>
      </c>
      <c r="T1282" cm="1">
        <f t="array" ref="T1282">_xlfn.SWITCH(UPPER(TRIM(Table2[[#This Row],[Status_Clean]])),"NEW",1,"CONTACTED",2,"QUALIFIED",3,"CONVERTED",4,"LOST",5,99)</f>
        <v>4</v>
      </c>
      <c r="U1282" t="str" cm="1">
        <f t="array" ref="U1282">_xlfn.LET(_xlpm.x,IFERROR(VALUE(Table2[[#This Row],[Response_Time_Hours]]),""),IF(_xlpm.x="","CHECK",_xlfn.IFS(_xlpm.x&lt;=1,"Immediate",_xlpm.x&lt;=6,"Fast",_xlpm.x&lt;=24,"Moderate",_xlpm.x&gt;24,"Delayed")))</f>
        <v>Delayed</v>
      </c>
      <c r="V1282">
        <f>FLOOR(tbl_CleanLeads[[#This Row],[Response_Time_Hours]],6)</f>
        <v>48</v>
      </c>
      <c r="W1282" t="str" cm="1">
        <f t="array" ref="W1282">IF(Table2[[#This Row],[Interaction_Count_Final]]="","N/A",_xlfn.IFS(Table2[[#This Row],[Interaction_Count_Final]]&lt;=2,"Low",Table2[[#This Row],[Interaction_Count_Final]]&lt;=5,"Medium",Table2[[#This Row],[Interaction_Count_Final]]&gt;=6,"High",TRUE,"CHECK"))</f>
        <v>Low</v>
      </c>
      <c r="X1282" t="b">
        <f t="shared" ref="X1282:X1345" si="20">COUNTIF($A:$A,$A1282)&gt;1</f>
        <v>1</v>
      </c>
      <c r="Y1282" t="b">
        <f>tbl_CleanLeads[[#This Row],[Response_Time_Hours]]&gt;24</f>
        <v>1</v>
      </c>
      <c r="Z1282" s="13" t="b">
        <f>tbl_CleanLeads[[#This Row],[Response_Time_Hours]]&gt;72</f>
        <v>0</v>
      </c>
      <c r="AA1282" s="13" t="b">
        <f>tbl_CleanLeads[[#This Row],[Status_Clean]]="Converted"</f>
        <v>1</v>
      </c>
    </row>
    <row r="1283" spans="1:27">
      <c r="A1283" t="s">
        <v>70</v>
      </c>
      <c r="B1283" t="s">
        <v>3848</v>
      </c>
      <c r="C1283" t="s">
        <v>3849</v>
      </c>
      <c r="D1283" t="s">
        <v>7303</v>
      </c>
      <c r="E1283" t="s">
        <v>7308</v>
      </c>
      <c r="F1283" t="s">
        <v>71</v>
      </c>
      <c r="G1283" s="1">
        <v>45245</v>
      </c>
      <c r="H1283" s="8">
        <f>MONTH(tbl_CleanLeads[[#This Row],[Lead_Date_Final]])</f>
        <v>11</v>
      </c>
      <c r="I1283" t="s">
        <v>7300</v>
      </c>
      <c r="J1283" t="s">
        <v>7263</v>
      </c>
      <c r="K1283" t="s">
        <v>7264</v>
      </c>
      <c r="L1283">
        <f>WEEKDAY(tbl_CleanLeads[[#This Row],[Lead_Date_Final]],2)</f>
        <v>3</v>
      </c>
      <c r="M1283" t="s">
        <v>7272</v>
      </c>
      <c r="N1283">
        <v>10</v>
      </c>
      <c r="O1283" s="7">
        <v>2161.5300000000002</v>
      </c>
      <c r="P1283">
        <v>11</v>
      </c>
      <c r="Q1283" t="s">
        <v>7266</v>
      </c>
      <c r="R1283">
        <f>IF(UPPER(TRIM(Table2[[#This Row],[Status_Clean]]))="CONVERTED",1,0)</f>
        <v>0</v>
      </c>
      <c r="S1283">
        <f>IF(ISNUMBER(MATCH(UPPER(TRIM(Table2[[#This Row],[Status_Clean]])),{"CONTACTED","QUALIFIED","CONVERTED"},0)),1,0)</f>
        <v>1</v>
      </c>
      <c r="T1283" cm="1">
        <f t="array" ref="T1283">_xlfn.SWITCH(UPPER(TRIM(Table2[[#This Row],[Status_Clean]])),"NEW",1,"CONTACTED",2,"QUALIFIED",3,"CONVERTED",4,"LOST",5,99)</f>
        <v>3</v>
      </c>
      <c r="U1283" t="str" cm="1">
        <f t="array" ref="U1283">_xlfn.LET(_xlpm.x,IFERROR(VALUE(Table2[[#This Row],[Response_Time_Hours]]),""),IF(_xlpm.x="","CHECK",_xlfn.IFS(_xlpm.x&lt;=1,"Immediate",_xlpm.x&lt;=6,"Fast",_xlpm.x&lt;=24,"Moderate",_xlpm.x&gt;24,"Delayed")))</f>
        <v>Moderate</v>
      </c>
      <c r="V1283">
        <f>FLOOR(tbl_CleanLeads[[#This Row],[Response_Time_Hours]],6)</f>
        <v>6</v>
      </c>
      <c r="W1283" t="str" cm="1">
        <f t="array" ref="W1283">IF(Table2[[#This Row],[Interaction_Count_Final]]="","N/A",_xlfn.IFS(Table2[[#This Row],[Interaction_Count_Final]]&lt;=2,"Low",Table2[[#This Row],[Interaction_Count_Final]]&lt;=5,"Medium",Table2[[#This Row],[Interaction_Count_Final]]&gt;=6,"High",TRUE,"CHECK"))</f>
        <v>High</v>
      </c>
      <c r="X1283" t="b">
        <f t="shared" si="20"/>
        <v>1</v>
      </c>
      <c r="Y1283" t="b">
        <f>tbl_CleanLeads[[#This Row],[Response_Time_Hours]]&gt;24</f>
        <v>0</v>
      </c>
      <c r="Z1283" s="13" t="b">
        <f>tbl_CleanLeads[[#This Row],[Response_Time_Hours]]&gt;72</f>
        <v>0</v>
      </c>
      <c r="AA1283" s="13" t="b">
        <f>tbl_CleanLeads[[#This Row],[Status_Clean]]="Converted"</f>
        <v>0</v>
      </c>
    </row>
    <row r="1284" spans="1:27">
      <c r="A1284" t="s">
        <v>90</v>
      </c>
      <c r="B1284" t="s">
        <v>3850</v>
      </c>
      <c r="C1284" t="s">
        <v>3851</v>
      </c>
      <c r="D1284" t="s">
        <v>7258</v>
      </c>
      <c r="E1284" t="s">
        <v>311</v>
      </c>
      <c r="F1284" t="s">
        <v>71</v>
      </c>
      <c r="G1284" s="1">
        <v>44984</v>
      </c>
      <c r="H1284" s="8">
        <f>MONTH(tbl_CleanLeads[[#This Row],[Lead_Date_Final]])</f>
        <v>2</v>
      </c>
      <c r="I1284" t="s">
        <v>7283</v>
      </c>
      <c r="J1284" t="s">
        <v>7263</v>
      </c>
      <c r="K1284" t="s">
        <v>7284</v>
      </c>
      <c r="L1284">
        <f>WEEKDAY(tbl_CleanLeads[[#This Row],[Lead_Date_Final]],2)</f>
        <v>1</v>
      </c>
      <c r="M1284" t="s">
        <v>7298</v>
      </c>
      <c r="N1284">
        <v>24</v>
      </c>
      <c r="O1284" s="7">
        <v>4585.95</v>
      </c>
      <c r="P1284">
        <v>1</v>
      </c>
      <c r="Q1284" t="s">
        <v>7273</v>
      </c>
      <c r="R1284">
        <f>IF(UPPER(TRIM(Table2[[#This Row],[Status_Clean]]))="CONVERTED",1,0)</f>
        <v>0</v>
      </c>
      <c r="S1284">
        <f>IF(ISNUMBER(MATCH(UPPER(TRIM(Table2[[#This Row],[Status_Clean]])),{"CONTACTED","QUALIFIED","CONVERTED"},0)),1,0)</f>
        <v>1</v>
      </c>
      <c r="T1284" cm="1">
        <f t="array" ref="T1284">_xlfn.SWITCH(UPPER(TRIM(Table2[[#This Row],[Status_Clean]])),"NEW",1,"CONTACTED",2,"QUALIFIED",3,"CONVERTED",4,"LOST",5,99)</f>
        <v>3</v>
      </c>
      <c r="U1284" t="str" cm="1">
        <f t="array" ref="U1284">_xlfn.LET(_xlpm.x,IFERROR(VALUE(Table2[[#This Row],[Response_Time_Hours]]),""),IF(_xlpm.x="","CHECK",_xlfn.IFS(_xlpm.x&lt;=1,"Immediate",_xlpm.x&lt;=6,"Fast",_xlpm.x&lt;=24,"Moderate",_xlpm.x&gt;24,"Delayed")))</f>
        <v>Moderate</v>
      </c>
      <c r="V1284">
        <f>FLOOR(tbl_CleanLeads[[#This Row],[Response_Time_Hours]],6)</f>
        <v>24</v>
      </c>
      <c r="W1284" t="str" cm="1">
        <f t="array" ref="W1284">IF(Table2[[#This Row],[Interaction_Count_Final]]="","N/A",_xlfn.IFS(Table2[[#This Row],[Interaction_Count_Final]]&lt;=2,"Low",Table2[[#This Row],[Interaction_Count_Final]]&lt;=5,"Medium",Table2[[#This Row],[Interaction_Count_Final]]&gt;=6,"High",TRUE,"CHECK"))</f>
        <v>Low</v>
      </c>
      <c r="X1284" t="b">
        <f t="shared" si="20"/>
        <v>1</v>
      </c>
      <c r="Y1284" t="b">
        <f>tbl_CleanLeads[[#This Row],[Response_Time_Hours]]&gt;24</f>
        <v>0</v>
      </c>
      <c r="Z1284" s="13" t="b">
        <f>tbl_CleanLeads[[#This Row],[Response_Time_Hours]]&gt;72</f>
        <v>0</v>
      </c>
      <c r="AA1284" s="13" t="b">
        <f>tbl_CleanLeads[[#This Row],[Status_Clean]]="Converted"</f>
        <v>0</v>
      </c>
    </row>
    <row r="1285" spans="1:27">
      <c r="A1285" t="s">
        <v>70</v>
      </c>
      <c r="B1285" t="s">
        <v>3853</v>
      </c>
      <c r="C1285" t="s">
        <v>3854</v>
      </c>
      <c r="D1285" t="s">
        <v>7274</v>
      </c>
      <c r="E1285" t="s">
        <v>263</v>
      </c>
      <c r="F1285" t="s">
        <v>125</v>
      </c>
      <c r="G1285" s="1">
        <v>45078</v>
      </c>
      <c r="H1285" s="8">
        <f>MONTH(tbl_CleanLeads[[#This Row],[Lead_Date_Final]])</f>
        <v>6</v>
      </c>
      <c r="I1285" t="s">
        <v>7276</v>
      </c>
      <c r="J1285" t="s">
        <v>7263</v>
      </c>
      <c r="K1285" t="s">
        <v>7277</v>
      </c>
      <c r="L1285">
        <f>WEEKDAY(tbl_CleanLeads[[#This Row],[Lead_Date_Final]],2)</f>
        <v>4</v>
      </c>
      <c r="M1285" t="s">
        <v>7285</v>
      </c>
      <c r="N1285">
        <v>72</v>
      </c>
      <c r="O1285" s="7">
        <v>4463</v>
      </c>
      <c r="P1285">
        <v>12</v>
      </c>
      <c r="Q1285" t="s">
        <v>7273</v>
      </c>
      <c r="R1285">
        <f>IF(UPPER(TRIM(Table2[[#This Row],[Status_Clean]]))="CONVERTED",1,0)</f>
        <v>0</v>
      </c>
      <c r="S1285">
        <f>IF(ISNUMBER(MATCH(UPPER(TRIM(Table2[[#This Row],[Status_Clean]])),{"CONTACTED","QUALIFIED","CONVERTED"},0)),1,0)</f>
        <v>1</v>
      </c>
      <c r="T1285" cm="1">
        <f t="array" ref="T1285">_xlfn.SWITCH(UPPER(TRIM(Table2[[#This Row],[Status_Clean]])),"NEW",1,"CONTACTED",2,"QUALIFIED",3,"CONVERTED",4,"LOST",5,99)</f>
        <v>2</v>
      </c>
      <c r="U1285" t="str" cm="1">
        <f t="array" ref="U1285">_xlfn.LET(_xlpm.x,IFERROR(VALUE(Table2[[#This Row],[Response_Time_Hours]]),""),IF(_xlpm.x="","CHECK",_xlfn.IFS(_xlpm.x&lt;=1,"Immediate",_xlpm.x&lt;=6,"Fast",_xlpm.x&lt;=24,"Moderate",_xlpm.x&gt;24,"Delayed")))</f>
        <v>Delayed</v>
      </c>
      <c r="V1285">
        <f>FLOOR(tbl_CleanLeads[[#This Row],[Response_Time_Hours]],6)</f>
        <v>72</v>
      </c>
      <c r="W1285" t="str" cm="1">
        <f t="array" ref="W1285">IF(Table2[[#This Row],[Interaction_Count_Final]]="","N/A",_xlfn.IFS(Table2[[#This Row],[Interaction_Count_Final]]&lt;=2,"Low",Table2[[#This Row],[Interaction_Count_Final]]&lt;=5,"Medium",Table2[[#This Row],[Interaction_Count_Final]]&gt;=6,"High",TRUE,"CHECK"))</f>
        <v>High</v>
      </c>
      <c r="X1285" t="b">
        <f t="shared" si="20"/>
        <v>1</v>
      </c>
      <c r="Y1285" t="b">
        <f>tbl_CleanLeads[[#This Row],[Response_Time_Hours]]&gt;24</f>
        <v>1</v>
      </c>
      <c r="Z1285" s="13" t="b">
        <f>tbl_CleanLeads[[#This Row],[Response_Time_Hours]]&gt;72</f>
        <v>0</v>
      </c>
      <c r="AA1285" s="13" t="b">
        <f>tbl_CleanLeads[[#This Row],[Status_Clean]]="Converted"</f>
        <v>0</v>
      </c>
    </row>
    <row r="1286" spans="1:27">
      <c r="A1286" t="s">
        <v>63</v>
      </c>
      <c r="B1286" t="s">
        <v>3855</v>
      </c>
      <c r="C1286" t="s">
        <v>3856</v>
      </c>
      <c r="D1286" t="s">
        <v>7268</v>
      </c>
      <c r="E1286" t="s">
        <v>473</v>
      </c>
      <c r="F1286" t="s">
        <v>71</v>
      </c>
      <c r="G1286" s="1">
        <v>45517</v>
      </c>
      <c r="H1286" s="8">
        <f>MONTH(tbl_CleanLeads[[#This Row],[Lead_Date_Final]])</f>
        <v>8</v>
      </c>
      <c r="I1286" t="s">
        <v>7310</v>
      </c>
      <c r="J1286" t="s">
        <v>7271</v>
      </c>
      <c r="K1286" t="s">
        <v>7288</v>
      </c>
      <c r="L1286">
        <f>WEEKDAY(tbl_CleanLeads[[#This Row],[Lead_Date_Final]],2)</f>
        <v>2</v>
      </c>
      <c r="M1286" t="s">
        <v>7265</v>
      </c>
      <c r="N1286">
        <v>54.2</v>
      </c>
      <c r="O1286" s="7">
        <v>3988.63</v>
      </c>
      <c r="P1286">
        <v>42</v>
      </c>
      <c r="Q1286" t="s">
        <v>7273</v>
      </c>
      <c r="R1286">
        <f>IF(UPPER(TRIM(Table2[[#This Row],[Status_Clean]]))="CONVERTED",1,0)</f>
        <v>0</v>
      </c>
      <c r="S1286">
        <f>IF(ISNUMBER(MATCH(UPPER(TRIM(Table2[[#This Row],[Status_Clean]])),{"CONTACTED","QUALIFIED","CONVERTED"},0)),1,0)</f>
        <v>1</v>
      </c>
      <c r="T1286" cm="1">
        <f t="array" ref="T1286">_xlfn.SWITCH(UPPER(TRIM(Table2[[#This Row],[Status_Clean]])),"NEW",1,"CONTACTED",2,"QUALIFIED",3,"CONVERTED",4,"LOST",5,99)</f>
        <v>3</v>
      </c>
      <c r="U1286" t="str" cm="1">
        <f t="array" ref="U1286">_xlfn.LET(_xlpm.x,IFERROR(VALUE(Table2[[#This Row],[Response_Time_Hours]]),""),IF(_xlpm.x="","CHECK",_xlfn.IFS(_xlpm.x&lt;=1,"Immediate",_xlpm.x&lt;=6,"Fast",_xlpm.x&lt;=24,"Moderate",_xlpm.x&gt;24,"Delayed")))</f>
        <v>Delayed</v>
      </c>
      <c r="V1286">
        <f>FLOOR(tbl_CleanLeads[[#This Row],[Response_Time_Hours]],6)</f>
        <v>54</v>
      </c>
      <c r="W1286" t="str" cm="1">
        <f t="array" ref="W1286">IF(Table2[[#This Row],[Interaction_Count_Final]]="","N/A",_xlfn.IFS(Table2[[#This Row],[Interaction_Count_Final]]&lt;=2,"Low",Table2[[#This Row],[Interaction_Count_Final]]&lt;=5,"Medium",Table2[[#This Row],[Interaction_Count_Final]]&gt;=6,"High",TRUE,"CHECK"))</f>
        <v>High</v>
      </c>
      <c r="X1286" t="b">
        <f t="shared" si="20"/>
        <v>1</v>
      </c>
      <c r="Y1286" t="b">
        <f>tbl_CleanLeads[[#This Row],[Response_Time_Hours]]&gt;24</f>
        <v>1</v>
      </c>
      <c r="Z1286" s="13" t="b">
        <f>tbl_CleanLeads[[#This Row],[Response_Time_Hours]]&gt;72</f>
        <v>0</v>
      </c>
      <c r="AA1286" s="13" t="b">
        <f>tbl_CleanLeads[[#This Row],[Status_Clean]]="Converted"</f>
        <v>0</v>
      </c>
    </row>
    <row r="1287" spans="1:27">
      <c r="A1287" t="s">
        <v>90</v>
      </c>
      <c r="B1287" t="s">
        <v>3857</v>
      </c>
      <c r="C1287" t="s">
        <v>3858</v>
      </c>
      <c r="D1287" t="s">
        <v>7268</v>
      </c>
      <c r="E1287" t="s">
        <v>792</v>
      </c>
      <c r="F1287" t="s">
        <v>193</v>
      </c>
      <c r="G1287" s="1">
        <v>45627</v>
      </c>
      <c r="H1287" s="8">
        <f>MONTH(tbl_CleanLeads[[#This Row],[Lead_Date_Final]])</f>
        <v>12</v>
      </c>
      <c r="I1287" t="s">
        <v>7262</v>
      </c>
      <c r="J1287" t="s">
        <v>7271</v>
      </c>
      <c r="K1287" t="s">
        <v>7264</v>
      </c>
      <c r="L1287">
        <f>WEEKDAY(tbl_CleanLeads[[#This Row],[Lead_Date_Final]],2)</f>
        <v>7</v>
      </c>
      <c r="M1287" t="s">
        <v>7293</v>
      </c>
      <c r="N1287">
        <v>0.9</v>
      </c>
      <c r="O1287" s="7">
        <v>4540.55</v>
      </c>
      <c r="P1287">
        <v>31</v>
      </c>
      <c r="Q1287" t="s">
        <v>7273</v>
      </c>
      <c r="R1287">
        <f>IF(UPPER(TRIM(Table2[[#This Row],[Status_Clean]]))="CONVERTED",1,0)</f>
        <v>0</v>
      </c>
      <c r="S1287">
        <f>IF(ISNUMBER(MATCH(UPPER(TRIM(Table2[[#This Row],[Status_Clean]])),{"CONTACTED","QUALIFIED","CONVERTED"},0)),1,0)</f>
        <v>0</v>
      </c>
      <c r="T1287" cm="1">
        <f t="array" ref="T1287">_xlfn.SWITCH(UPPER(TRIM(Table2[[#This Row],[Status_Clean]])),"NEW",1,"CONTACTED",2,"QUALIFIED",3,"CONVERTED",4,"LOST",5,99)</f>
        <v>1</v>
      </c>
      <c r="U1287" t="str" cm="1">
        <f t="array" ref="U1287">_xlfn.LET(_xlpm.x,IFERROR(VALUE(Table2[[#This Row],[Response_Time_Hours]]),""),IF(_xlpm.x="","CHECK",_xlfn.IFS(_xlpm.x&lt;=1,"Immediate",_xlpm.x&lt;=6,"Fast",_xlpm.x&lt;=24,"Moderate",_xlpm.x&gt;24,"Delayed")))</f>
        <v>Immediate</v>
      </c>
      <c r="V1287">
        <f>FLOOR(tbl_CleanLeads[[#This Row],[Response_Time_Hours]],6)</f>
        <v>0</v>
      </c>
      <c r="W1287" t="str" cm="1">
        <f t="array" ref="W1287">IF(Table2[[#This Row],[Interaction_Count_Final]]="","N/A",_xlfn.IFS(Table2[[#This Row],[Interaction_Count_Final]]&lt;=2,"Low",Table2[[#This Row],[Interaction_Count_Final]]&lt;=5,"Medium",Table2[[#This Row],[Interaction_Count_Final]]&gt;=6,"High",TRUE,"CHECK"))</f>
        <v>High</v>
      </c>
      <c r="X1287" t="b">
        <f t="shared" si="20"/>
        <v>1</v>
      </c>
      <c r="Y1287" t="b">
        <f>tbl_CleanLeads[[#This Row],[Response_Time_Hours]]&gt;24</f>
        <v>0</v>
      </c>
      <c r="Z1287" s="13" t="b">
        <f>tbl_CleanLeads[[#This Row],[Response_Time_Hours]]&gt;72</f>
        <v>0</v>
      </c>
      <c r="AA1287" s="13" t="b">
        <f>tbl_CleanLeads[[#This Row],[Status_Clean]]="Converted"</f>
        <v>0</v>
      </c>
    </row>
    <row r="1288" spans="1:27">
      <c r="A1288" t="s">
        <v>102</v>
      </c>
      <c r="B1288" t="s">
        <v>3859</v>
      </c>
      <c r="C1288" t="s">
        <v>8277</v>
      </c>
      <c r="D1288" t="s">
        <v>7268</v>
      </c>
      <c r="E1288" t="s">
        <v>792</v>
      </c>
      <c r="F1288" t="s">
        <v>125</v>
      </c>
      <c r="G1288" s="1">
        <v>45554</v>
      </c>
      <c r="H1288" s="8">
        <f>MONTH(tbl_CleanLeads[[#This Row],[Lead_Date_Final]])</f>
        <v>9</v>
      </c>
      <c r="I1288" t="s">
        <v>7287</v>
      </c>
      <c r="J1288" t="s">
        <v>7271</v>
      </c>
      <c r="K1288" t="s">
        <v>7288</v>
      </c>
      <c r="L1288">
        <f>WEEKDAY(tbl_CleanLeads[[#This Row],[Lead_Date_Final]],2)</f>
        <v>4</v>
      </c>
      <c r="M1288" t="s">
        <v>7285</v>
      </c>
      <c r="N1288">
        <v>17.7</v>
      </c>
      <c r="O1288" s="7">
        <v>1177.21</v>
      </c>
      <c r="P1288">
        <v>24</v>
      </c>
      <c r="Q1288" t="s">
        <v>7289</v>
      </c>
      <c r="R1288">
        <f>IF(UPPER(TRIM(Table2[[#This Row],[Status_Clean]]))="CONVERTED",1,0)</f>
        <v>0</v>
      </c>
      <c r="S1288">
        <f>IF(ISNUMBER(MATCH(UPPER(TRIM(Table2[[#This Row],[Status_Clean]])),{"CONTACTED","QUALIFIED","CONVERTED"},0)),1,0)</f>
        <v>1</v>
      </c>
      <c r="T1288" cm="1">
        <f t="array" ref="T1288">_xlfn.SWITCH(UPPER(TRIM(Table2[[#This Row],[Status_Clean]])),"NEW",1,"CONTACTED",2,"QUALIFIED",3,"CONVERTED",4,"LOST",5,99)</f>
        <v>2</v>
      </c>
      <c r="U1288" t="str" cm="1">
        <f t="array" ref="U1288">_xlfn.LET(_xlpm.x,IFERROR(VALUE(Table2[[#This Row],[Response_Time_Hours]]),""),IF(_xlpm.x="","CHECK",_xlfn.IFS(_xlpm.x&lt;=1,"Immediate",_xlpm.x&lt;=6,"Fast",_xlpm.x&lt;=24,"Moderate",_xlpm.x&gt;24,"Delayed")))</f>
        <v>Moderate</v>
      </c>
      <c r="V1288">
        <f>FLOOR(tbl_CleanLeads[[#This Row],[Response_Time_Hours]],6)</f>
        <v>12</v>
      </c>
      <c r="W1288" t="str" cm="1">
        <f t="array" ref="W1288">IF(Table2[[#This Row],[Interaction_Count_Final]]="","N/A",_xlfn.IFS(Table2[[#This Row],[Interaction_Count_Final]]&lt;=2,"Low",Table2[[#This Row],[Interaction_Count_Final]]&lt;=5,"Medium",Table2[[#This Row],[Interaction_Count_Final]]&gt;=6,"High",TRUE,"CHECK"))</f>
        <v>High</v>
      </c>
      <c r="X1288" t="b">
        <f t="shared" si="20"/>
        <v>1</v>
      </c>
      <c r="Y1288" t="b">
        <f>tbl_CleanLeads[[#This Row],[Response_Time_Hours]]&gt;24</f>
        <v>0</v>
      </c>
      <c r="Z1288" s="13" t="b">
        <f>tbl_CleanLeads[[#This Row],[Response_Time_Hours]]&gt;72</f>
        <v>0</v>
      </c>
      <c r="AA1288" s="13" t="b">
        <f>tbl_CleanLeads[[#This Row],[Status_Clean]]="Converted"</f>
        <v>0</v>
      </c>
    </row>
    <row r="1289" spans="1:27">
      <c r="A1289" t="s">
        <v>90</v>
      </c>
      <c r="B1289" t="s">
        <v>3861</v>
      </c>
      <c r="C1289" t="s">
        <v>3862</v>
      </c>
      <c r="D1289" t="s">
        <v>7274</v>
      </c>
      <c r="E1289" t="s">
        <v>101</v>
      </c>
      <c r="F1289" t="s">
        <v>193</v>
      </c>
      <c r="G1289" s="1">
        <v>45379</v>
      </c>
      <c r="H1289" s="8">
        <f>MONTH(tbl_CleanLeads[[#This Row],[Lead_Date_Final]])</f>
        <v>3</v>
      </c>
      <c r="I1289" t="s">
        <v>7295</v>
      </c>
      <c r="J1289" t="s">
        <v>7271</v>
      </c>
      <c r="K1289" t="s">
        <v>7284</v>
      </c>
      <c r="L1289">
        <f>WEEKDAY(tbl_CleanLeads[[#This Row],[Lead_Date_Final]],2)</f>
        <v>4</v>
      </c>
      <c r="M1289" t="s">
        <v>7285</v>
      </c>
      <c r="N1289">
        <v>69</v>
      </c>
      <c r="O1289" s="7">
        <v>4324.62</v>
      </c>
      <c r="P1289">
        <v>14</v>
      </c>
      <c r="Q1289" t="s">
        <v>7273</v>
      </c>
      <c r="R1289">
        <f>IF(UPPER(TRIM(Table2[[#This Row],[Status_Clean]]))="CONVERTED",1,0)</f>
        <v>0</v>
      </c>
      <c r="S1289">
        <f>IF(ISNUMBER(MATCH(UPPER(TRIM(Table2[[#This Row],[Status_Clean]])),{"CONTACTED","QUALIFIED","CONVERTED"},0)),1,0)</f>
        <v>0</v>
      </c>
      <c r="T1289" cm="1">
        <f t="array" ref="T1289">_xlfn.SWITCH(UPPER(TRIM(Table2[[#This Row],[Status_Clean]])),"NEW",1,"CONTACTED",2,"QUALIFIED",3,"CONVERTED",4,"LOST",5,99)</f>
        <v>1</v>
      </c>
      <c r="U1289" t="str" cm="1">
        <f t="array" ref="U1289">_xlfn.LET(_xlpm.x,IFERROR(VALUE(Table2[[#This Row],[Response_Time_Hours]]),""),IF(_xlpm.x="","CHECK",_xlfn.IFS(_xlpm.x&lt;=1,"Immediate",_xlpm.x&lt;=6,"Fast",_xlpm.x&lt;=24,"Moderate",_xlpm.x&gt;24,"Delayed")))</f>
        <v>Delayed</v>
      </c>
      <c r="V1289">
        <f>FLOOR(tbl_CleanLeads[[#This Row],[Response_Time_Hours]],6)</f>
        <v>66</v>
      </c>
      <c r="W1289" t="str" cm="1">
        <f t="array" ref="W1289">IF(Table2[[#This Row],[Interaction_Count_Final]]="","N/A",_xlfn.IFS(Table2[[#This Row],[Interaction_Count_Final]]&lt;=2,"Low",Table2[[#This Row],[Interaction_Count_Final]]&lt;=5,"Medium",Table2[[#This Row],[Interaction_Count_Final]]&gt;=6,"High",TRUE,"CHECK"))</f>
        <v>High</v>
      </c>
      <c r="X1289" t="b">
        <f t="shared" si="20"/>
        <v>1</v>
      </c>
      <c r="Y1289" t="b">
        <f>tbl_CleanLeads[[#This Row],[Response_Time_Hours]]&gt;24</f>
        <v>1</v>
      </c>
      <c r="Z1289" s="13" t="b">
        <f>tbl_CleanLeads[[#This Row],[Response_Time_Hours]]&gt;72</f>
        <v>0</v>
      </c>
      <c r="AA1289" s="13" t="b">
        <f>tbl_CleanLeads[[#This Row],[Status_Clean]]="Converted"</f>
        <v>0</v>
      </c>
    </row>
    <row r="1290" spans="1:27">
      <c r="A1290" t="s">
        <v>90</v>
      </c>
      <c r="B1290" t="s">
        <v>3864</v>
      </c>
      <c r="C1290" t="s">
        <v>3865</v>
      </c>
      <c r="D1290" t="s">
        <v>7303</v>
      </c>
      <c r="E1290" t="s">
        <v>254</v>
      </c>
      <c r="F1290" t="s">
        <v>125</v>
      </c>
      <c r="G1290" s="1">
        <v>45513</v>
      </c>
      <c r="H1290" s="8">
        <f>MONTH(tbl_CleanLeads[[#This Row],[Lead_Date_Final]])</f>
        <v>8</v>
      </c>
      <c r="I1290" t="s">
        <v>7310</v>
      </c>
      <c r="J1290" t="s">
        <v>7271</v>
      </c>
      <c r="K1290" t="s">
        <v>7288</v>
      </c>
      <c r="L1290">
        <f>WEEKDAY(tbl_CleanLeads[[#This Row],[Lead_Date_Final]],2)</f>
        <v>5</v>
      </c>
      <c r="M1290" t="s">
        <v>7312</v>
      </c>
      <c r="N1290">
        <v>17.7</v>
      </c>
      <c r="O1290" s="7">
        <v>3279.55</v>
      </c>
      <c r="P1290" t="s">
        <v>232</v>
      </c>
      <c r="Q1290" t="s">
        <v>7266</v>
      </c>
      <c r="R1290">
        <f>IF(UPPER(TRIM(Table2[[#This Row],[Status_Clean]]))="CONVERTED",1,0)</f>
        <v>0</v>
      </c>
      <c r="S1290">
        <f>IF(ISNUMBER(MATCH(UPPER(TRIM(Table2[[#This Row],[Status_Clean]])),{"CONTACTED","QUALIFIED","CONVERTED"},0)),1,0)</f>
        <v>1</v>
      </c>
      <c r="T1290" cm="1">
        <f t="array" ref="T1290">_xlfn.SWITCH(UPPER(TRIM(Table2[[#This Row],[Status_Clean]])),"NEW",1,"CONTACTED",2,"QUALIFIED",3,"CONVERTED",4,"LOST",5,99)</f>
        <v>2</v>
      </c>
      <c r="U1290" t="str" cm="1">
        <f t="array" ref="U1290">_xlfn.LET(_xlpm.x,IFERROR(VALUE(Table2[[#This Row],[Response_Time_Hours]]),""),IF(_xlpm.x="","CHECK",_xlfn.IFS(_xlpm.x&lt;=1,"Immediate",_xlpm.x&lt;=6,"Fast",_xlpm.x&lt;=24,"Moderate",_xlpm.x&gt;24,"Delayed")))</f>
        <v>Moderate</v>
      </c>
      <c r="V1290">
        <f>FLOOR(tbl_CleanLeads[[#This Row],[Response_Time_Hours]],6)</f>
        <v>12</v>
      </c>
      <c r="W1290" t="str" cm="1">
        <f t="array" ref="W1290">IF(Table2[[#This Row],[Interaction_Count_Final]]="","N/A",_xlfn.IFS(Table2[[#This Row],[Interaction_Count_Final]]&lt;=2,"Low",Table2[[#This Row],[Interaction_Count_Final]]&lt;=5,"Medium",Table2[[#This Row],[Interaction_Count_Final]]&gt;=6,"High",TRUE,"CHECK"))</f>
        <v>High</v>
      </c>
      <c r="X1290" t="b">
        <f t="shared" si="20"/>
        <v>1</v>
      </c>
      <c r="Y1290" t="b">
        <f>tbl_CleanLeads[[#This Row],[Response_Time_Hours]]&gt;24</f>
        <v>0</v>
      </c>
      <c r="Z1290" s="13" t="b">
        <f>tbl_CleanLeads[[#This Row],[Response_Time_Hours]]&gt;72</f>
        <v>0</v>
      </c>
      <c r="AA1290" s="13" t="b">
        <f>tbl_CleanLeads[[#This Row],[Status_Clean]]="Converted"</f>
        <v>0</v>
      </c>
    </row>
    <row r="1291" spans="1:27">
      <c r="A1291" t="s">
        <v>63</v>
      </c>
      <c r="B1291" t="s">
        <v>3867</v>
      </c>
      <c r="C1291" t="s">
        <v>3868</v>
      </c>
      <c r="D1291" t="s">
        <v>7274</v>
      </c>
      <c r="E1291" t="s">
        <v>254</v>
      </c>
      <c r="F1291" t="s">
        <v>71</v>
      </c>
      <c r="G1291" s="1">
        <v>45529</v>
      </c>
      <c r="H1291" s="8">
        <f>MONTH(tbl_CleanLeads[[#This Row],[Lead_Date_Final]])</f>
        <v>8</v>
      </c>
      <c r="I1291" t="s">
        <v>7310</v>
      </c>
      <c r="J1291" t="s">
        <v>7271</v>
      </c>
      <c r="K1291" t="s">
        <v>7288</v>
      </c>
      <c r="L1291">
        <f>WEEKDAY(tbl_CleanLeads[[#This Row],[Lead_Date_Final]],2)</f>
        <v>7</v>
      </c>
      <c r="M1291" t="s">
        <v>7293</v>
      </c>
      <c r="N1291">
        <v>49.9</v>
      </c>
      <c r="O1291" s="7">
        <v>1311.35</v>
      </c>
      <c r="P1291">
        <v>45</v>
      </c>
      <c r="Q1291" t="s">
        <v>7289</v>
      </c>
      <c r="R1291">
        <f>IF(UPPER(TRIM(Table2[[#This Row],[Status_Clean]]))="CONVERTED",1,0)</f>
        <v>0</v>
      </c>
      <c r="S1291">
        <f>IF(ISNUMBER(MATCH(UPPER(TRIM(Table2[[#This Row],[Status_Clean]])),{"CONTACTED","QUALIFIED","CONVERTED"},0)),1,0)</f>
        <v>1</v>
      </c>
      <c r="T1291" cm="1">
        <f t="array" ref="T1291">_xlfn.SWITCH(UPPER(TRIM(Table2[[#This Row],[Status_Clean]])),"NEW",1,"CONTACTED",2,"QUALIFIED",3,"CONVERTED",4,"LOST",5,99)</f>
        <v>3</v>
      </c>
      <c r="U1291" t="str" cm="1">
        <f t="array" ref="U1291">_xlfn.LET(_xlpm.x,IFERROR(VALUE(Table2[[#This Row],[Response_Time_Hours]]),""),IF(_xlpm.x="","CHECK",_xlfn.IFS(_xlpm.x&lt;=1,"Immediate",_xlpm.x&lt;=6,"Fast",_xlpm.x&lt;=24,"Moderate",_xlpm.x&gt;24,"Delayed")))</f>
        <v>Delayed</v>
      </c>
      <c r="V1291">
        <f>FLOOR(tbl_CleanLeads[[#This Row],[Response_Time_Hours]],6)</f>
        <v>48</v>
      </c>
      <c r="W1291" t="str" cm="1">
        <f t="array" ref="W1291">IF(Table2[[#This Row],[Interaction_Count_Final]]="","N/A",_xlfn.IFS(Table2[[#This Row],[Interaction_Count_Final]]&lt;=2,"Low",Table2[[#This Row],[Interaction_Count_Final]]&lt;=5,"Medium",Table2[[#This Row],[Interaction_Count_Final]]&gt;=6,"High",TRUE,"CHECK"))</f>
        <v>High</v>
      </c>
      <c r="X1291" t="b">
        <f t="shared" si="20"/>
        <v>1</v>
      </c>
      <c r="Y1291" t="b">
        <f>tbl_CleanLeads[[#This Row],[Response_Time_Hours]]&gt;24</f>
        <v>1</v>
      </c>
      <c r="Z1291" s="13" t="b">
        <f>tbl_CleanLeads[[#This Row],[Response_Time_Hours]]&gt;72</f>
        <v>0</v>
      </c>
      <c r="AA1291" s="13" t="b">
        <f>tbl_CleanLeads[[#This Row],[Status_Clean]]="Converted"</f>
        <v>0</v>
      </c>
    </row>
    <row r="1292" spans="1:27">
      <c r="A1292" t="s">
        <v>70</v>
      </c>
      <c r="B1292" t="s">
        <v>3870</v>
      </c>
      <c r="C1292" t="s">
        <v>3871</v>
      </c>
      <c r="D1292" t="s">
        <v>7258</v>
      </c>
      <c r="E1292" t="s">
        <v>473</v>
      </c>
      <c r="F1292" t="s">
        <v>71</v>
      </c>
      <c r="G1292" s="1">
        <v>45407</v>
      </c>
      <c r="H1292" s="8">
        <f>MONTH(tbl_CleanLeads[[#This Row],[Lead_Date_Final]])</f>
        <v>4</v>
      </c>
      <c r="I1292" t="s">
        <v>7297</v>
      </c>
      <c r="J1292" t="s">
        <v>7271</v>
      </c>
      <c r="K1292" t="s">
        <v>7277</v>
      </c>
      <c r="L1292">
        <f>WEEKDAY(tbl_CleanLeads[[#This Row],[Lead_Date_Final]],2)</f>
        <v>4</v>
      </c>
      <c r="M1292" t="s">
        <v>7285</v>
      </c>
      <c r="N1292">
        <v>18</v>
      </c>
      <c r="O1292" s="7">
        <v>4080.93</v>
      </c>
      <c r="P1292" t="s">
        <v>232</v>
      </c>
      <c r="Q1292" t="s">
        <v>7273</v>
      </c>
      <c r="R1292">
        <f>IF(UPPER(TRIM(Table2[[#This Row],[Status_Clean]]))="CONVERTED",1,0)</f>
        <v>0</v>
      </c>
      <c r="S1292">
        <f>IF(ISNUMBER(MATCH(UPPER(TRIM(Table2[[#This Row],[Status_Clean]])),{"CONTACTED","QUALIFIED","CONVERTED"},0)),1,0)</f>
        <v>1</v>
      </c>
      <c r="T1292" cm="1">
        <f t="array" ref="T1292">_xlfn.SWITCH(UPPER(TRIM(Table2[[#This Row],[Status_Clean]])),"NEW",1,"CONTACTED",2,"QUALIFIED",3,"CONVERTED",4,"LOST",5,99)</f>
        <v>3</v>
      </c>
      <c r="U1292" t="str" cm="1">
        <f t="array" ref="U1292">_xlfn.LET(_xlpm.x,IFERROR(VALUE(Table2[[#This Row],[Response_Time_Hours]]),""),IF(_xlpm.x="","CHECK",_xlfn.IFS(_xlpm.x&lt;=1,"Immediate",_xlpm.x&lt;=6,"Fast",_xlpm.x&lt;=24,"Moderate",_xlpm.x&gt;24,"Delayed")))</f>
        <v>Moderate</v>
      </c>
      <c r="V1292">
        <f>FLOOR(tbl_CleanLeads[[#This Row],[Response_Time_Hours]],6)</f>
        <v>18</v>
      </c>
      <c r="W1292" t="str" cm="1">
        <f t="array" ref="W1292">IF(Table2[[#This Row],[Interaction_Count_Final]]="","N/A",_xlfn.IFS(Table2[[#This Row],[Interaction_Count_Final]]&lt;=2,"Low",Table2[[#This Row],[Interaction_Count_Final]]&lt;=5,"Medium",Table2[[#This Row],[Interaction_Count_Final]]&gt;=6,"High",TRUE,"CHECK"))</f>
        <v>High</v>
      </c>
      <c r="X1292" t="b">
        <f t="shared" si="20"/>
        <v>1</v>
      </c>
      <c r="Y1292" t="b">
        <f>tbl_CleanLeads[[#This Row],[Response_Time_Hours]]&gt;24</f>
        <v>0</v>
      </c>
      <c r="Z1292" s="13" t="b">
        <f>tbl_CleanLeads[[#This Row],[Response_Time_Hours]]&gt;72</f>
        <v>0</v>
      </c>
      <c r="AA1292" s="13" t="b">
        <f>tbl_CleanLeads[[#This Row],[Status_Clean]]="Converted"</f>
        <v>0</v>
      </c>
    </row>
    <row r="1293" spans="1:27">
      <c r="A1293" t="s">
        <v>90</v>
      </c>
      <c r="B1293" t="s">
        <v>3872</v>
      </c>
      <c r="C1293" t="s">
        <v>3873</v>
      </c>
      <c r="D1293" t="s">
        <v>7274</v>
      </c>
      <c r="E1293" t="s">
        <v>222</v>
      </c>
      <c r="F1293" t="s">
        <v>71</v>
      </c>
      <c r="G1293" s="1">
        <v>45011</v>
      </c>
      <c r="H1293" s="8">
        <f>MONTH(tbl_CleanLeads[[#This Row],[Lead_Date_Final]])</f>
        <v>3</v>
      </c>
      <c r="I1293" t="s">
        <v>7295</v>
      </c>
      <c r="J1293" t="s">
        <v>7263</v>
      </c>
      <c r="K1293" t="s">
        <v>7284</v>
      </c>
      <c r="L1293">
        <f>WEEKDAY(tbl_CleanLeads[[#This Row],[Lead_Date_Final]],2)</f>
        <v>7</v>
      </c>
      <c r="M1293" t="s">
        <v>7293</v>
      </c>
      <c r="N1293">
        <v>10.5</v>
      </c>
      <c r="O1293" s="7">
        <v>4946.26</v>
      </c>
      <c r="P1293">
        <v>18</v>
      </c>
      <c r="Q1293" t="s">
        <v>7273</v>
      </c>
      <c r="R1293">
        <f>IF(UPPER(TRIM(Table2[[#This Row],[Status_Clean]]))="CONVERTED",1,0)</f>
        <v>0</v>
      </c>
      <c r="S1293">
        <f>IF(ISNUMBER(MATCH(UPPER(TRIM(Table2[[#This Row],[Status_Clean]])),{"CONTACTED","QUALIFIED","CONVERTED"},0)),1,0)</f>
        <v>1</v>
      </c>
      <c r="T1293" cm="1">
        <f t="array" ref="T1293">_xlfn.SWITCH(UPPER(TRIM(Table2[[#This Row],[Status_Clean]])),"NEW",1,"CONTACTED",2,"QUALIFIED",3,"CONVERTED",4,"LOST",5,99)</f>
        <v>3</v>
      </c>
      <c r="U1293" t="str" cm="1">
        <f t="array" ref="U1293">_xlfn.LET(_xlpm.x,IFERROR(VALUE(Table2[[#This Row],[Response_Time_Hours]]),""),IF(_xlpm.x="","CHECK",_xlfn.IFS(_xlpm.x&lt;=1,"Immediate",_xlpm.x&lt;=6,"Fast",_xlpm.x&lt;=24,"Moderate",_xlpm.x&gt;24,"Delayed")))</f>
        <v>Moderate</v>
      </c>
      <c r="V1293">
        <f>FLOOR(tbl_CleanLeads[[#This Row],[Response_Time_Hours]],6)</f>
        <v>6</v>
      </c>
      <c r="W1293" t="str" cm="1">
        <f t="array" ref="W1293">IF(Table2[[#This Row],[Interaction_Count_Final]]="","N/A",_xlfn.IFS(Table2[[#This Row],[Interaction_Count_Final]]&lt;=2,"Low",Table2[[#This Row],[Interaction_Count_Final]]&lt;=5,"Medium",Table2[[#This Row],[Interaction_Count_Final]]&gt;=6,"High",TRUE,"CHECK"))</f>
        <v>High</v>
      </c>
      <c r="X1293" t="b">
        <f t="shared" si="20"/>
        <v>1</v>
      </c>
      <c r="Y1293" t="b">
        <f>tbl_CleanLeads[[#This Row],[Response_Time_Hours]]&gt;24</f>
        <v>0</v>
      </c>
      <c r="Z1293" s="13" t="b">
        <f>tbl_CleanLeads[[#This Row],[Response_Time_Hours]]&gt;72</f>
        <v>0</v>
      </c>
      <c r="AA1293" s="13" t="b">
        <f>tbl_CleanLeads[[#This Row],[Status_Clean]]="Converted"</f>
        <v>0</v>
      </c>
    </row>
    <row r="1294" spans="1:27">
      <c r="A1294" t="s">
        <v>70</v>
      </c>
      <c r="B1294" t="s">
        <v>3874</v>
      </c>
      <c r="C1294" t="s">
        <v>3875</v>
      </c>
      <c r="D1294" t="s">
        <v>7280</v>
      </c>
      <c r="E1294" t="s">
        <v>106</v>
      </c>
      <c r="F1294" t="s">
        <v>250</v>
      </c>
      <c r="G1294" s="1">
        <v>45591</v>
      </c>
      <c r="H1294" s="8">
        <f>MONTH(tbl_CleanLeads[[#This Row],[Lead_Date_Final]])</f>
        <v>10</v>
      </c>
      <c r="I1294" t="s">
        <v>7270</v>
      </c>
      <c r="J1294" t="s">
        <v>7271</v>
      </c>
      <c r="K1294" t="s">
        <v>7264</v>
      </c>
      <c r="L1294">
        <f>WEEKDAY(tbl_CleanLeads[[#This Row],[Lead_Date_Final]],2)</f>
        <v>6</v>
      </c>
      <c r="M1294" t="s">
        <v>7278</v>
      </c>
      <c r="N1294">
        <v>7.1999999999999993</v>
      </c>
      <c r="O1294" s="7">
        <v>1007.61</v>
      </c>
      <c r="P1294">
        <v>47</v>
      </c>
      <c r="Q1294" t="s">
        <v>7289</v>
      </c>
      <c r="R1294">
        <f>IF(UPPER(TRIM(Table2[[#This Row],[Status_Clean]]))="CONVERTED",1,0)</f>
        <v>1</v>
      </c>
      <c r="S1294">
        <f>IF(ISNUMBER(MATCH(UPPER(TRIM(Table2[[#This Row],[Status_Clean]])),{"CONTACTED","QUALIFIED","CONVERTED"},0)),1,0)</f>
        <v>1</v>
      </c>
      <c r="T1294" cm="1">
        <f t="array" ref="T1294">_xlfn.SWITCH(UPPER(TRIM(Table2[[#This Row],[Status_Clean]])),"NEW",1,"CONTACTED",2,"QUALIFIED",3,"CONVERTED",4,"LOST",5,99)</f>
        <v>4</v>
      </c>
      <c r="U1294" t="str" cm="1">
        <f t="array" ref="U1294">_xlfn.LET(_xlpm.x,IFERROR(VALUE(Table2[[#This Row],[Response_Time_Hours]]),""),IF(_xlpm.x="","CHECK",_xlfn.IFS(_xlpm.x&lt;=1,"Immediate",_xlpm.x&lt;=6,"Fast",_xlpm.x&lt;=24,"Moderate",_xlpm.x&gt;24,"Delayed")))</f>
        <v>Moderate</v>
      </c>
      <c r="V1294">
        <f>FLOOR(tbl_CleanLeads[[#This Row],[Response_Time_Hours]],6)</f>
        <v>6</v>
      </c>
      <c r="W1294" t="str" cm="1">
        <f t="array" ref="W1294">IF(Table2[[#This Row],[Interaction_Count_Final]]="","N/A",_xlfn.IFS(Table2[[#This Row],[Interaction_Count_Final]]&lt;=2,"Low",Table2[[#This Row],[Interaction_Count_Final]]&lt;=5,"Medium",Table2[[#This Row],[Interaction_Count_Final]]&gt;=6,"High",TRUE,"CHECK"))</f>
        <v>High</v>
      </c>
      <c r="X1294" t="b">
        <f t="shared" si="20"/>
        <v>1</v>
      </c>
      <c r="Y1294" t="b">
        <f>tbl_CleanLeads[[#This Row],[Response_Time_Hours]]&gt;24</f>
        <v>0</v>
      </c>
      <c r="Z1294" s="13" t="b">
        <f>tbl_CleanLeads[[#This Row],[Response_Time_Hours]]&gt;72</f>
        <v>0</v>
      </c>
      <c r="AA1294" s="13" t="b">
        <f>tbl_CleanLeads[[#This Row],[Status_Clean]]="Converted"</f>
        <v>1</v>
      </c>
    </row>
    <row r="1295" spans="1:27">
      <c r="A1295" t="s">
        <v>90</v>
      </c>
      <c r="B1295" t="s">
        <v>3877</v>
      </c>
      <c r="C1295" t="s">
        <v>8280</v>
      </c>
      <c r="D1295" t="s">
        <v>7268</v>
      </c>
      <c r="E1295" t="s">
        <v>311</v>
      </c>
      <c r="F1295" t="s">
        <v>193</v>
      </c>
      <c r="G1295" s="1">
        <v>45120</v>
      </c>
      <c r="H1295" s="8">
        <f>MONTH(tbl_CleanLeads[[#This Row],[Lead_Date_Final]])</f>
        <v>7</v>
      </c>
      <c r="I1295" t="s">
        <v>7305</v>
      </c>
      <c r="J1295" t="s">
        <v>7263</v>
      </c>
      <c r="K1295" t="s">
        <v>7288</v>
      </c>
      <c r="L1295">
        <f>WEEKDAY(tbl_CleanLeads[[#This Row],[Lead_Date_Final]],2)</f>
        <v>4</v>
      </c>
      <c r="M1295" t="s">
        <v>7285</v>
      </c>
      <c r="N1295">
        <v>57</v>
      </c>
      <c r="O1295" s="7">
        <v>4879.41</v>
      </c>
      <c r="P1295">
        <v>8</v>
      </c>
      <c r="Q1295" t="s">
        <v>7273</v>
      </c>
      <c r="R1295">
        <f>IF(UPPER(TRIM(Table2[[#This Row],[Status_Clean]]))="CONVERTED",1,0)</f>
        <v>0</v>
      </c>
      <c r="S1295">
        <f>IF(ISNUMBER(MATCH(UPPER(TRIM(Table2[[#This Row],[Status_Clean]])),{"CONTACTED","QUALIFIED","CONVERTED"},0)),1,0)</f>
        <v>0</v>
      </c>
      <c r="T1295" cm="1">
        <f t="array" ref="T1295">_xlfn.SWITCH(UPPER(TRIM(Table2[[#This Row],[Status_Clean]])),"NEW",1,"CONTACTED",2,"QUALIFIED",3,"CONVERTED",4,"LOST",5,99)</f>
        <v>1</v>
      </c>
      <c r="U1295" t="str" cm="1">
        <f t="array" ref="U1295">_xlfn.LET(_xlpm.x,IFERROR(VALUE(Table2[[#This Row],[Response_Time_Hours]]),""),IF(_xlpm.x="","CHECK",_xlfn.IFS(_xlpm.x&lt;=1,"Immediate",_xlpm.x&lt;=6,"Fast",_xlpm.x&lt;=24,"Moderate",_xlpm.x&gt;24,"Delayed")))</f>
        <v>Delayed</v>
      </c>
      <c r="V1295">
        <f>FLOOR(tbl_CleanLeads[[#This Row],[Response_Time_Hours]],6)</f>
        <v>54</v>
      </c>
      <c r="W1295" t="str" cm="1">
        <f t="array" ref="W1295">IF(Table2[[#This Row],[Interaction_Count_Final]]="","N/A",_xlfn.IFS(Table2[[#This Row],[Interaction_Count_Final]]&lt;=2,"Low",Table2[[#This Row],[Interaction_Count_Final]]&lt;=5,"Medium",Table2[[#This Row],[Interaction_Count_Final]]&gt;=6,"High",TRUE,"CHECK"))</f>
        <v>High</v>
      </c>
      <c r="X1295" t="b">
        <f t="shared" si="20"/>
        <v>1</v>
      </c>
      <c r="Y1295" t="b">
        <f>tbl_CleanLeads[[#This Row],[Response_Time_Hours]]&gt;24</f>
        <v>1</v>
      </c>
      <c r="Z1295" s="13" t="b">
        <f>tbl_CleanLeads[[#This Row],[Response_Time_Hours]]&gt;72</f>
        <v>0</v>
      </c>
      <c r="AA1295" s="13" t="b">
        <f>tbl_CleanLeads[[#This Row],[Status_Clean]]="Converted"</f>
        <v>0</v>
      </c>
    </row>
    <row r="1296" spans="1:27">
      <c r="A1296" t="s">
        <v>102</v>
      </c>
      <c r="B1296" t="s">
        <v>3879</v>
      </c>
      <c r="C1296" t="s">
        <v>3880</v>
      </c>
      <c r="D1296" t="s">
        <v>7268</v>
      </c>
      <c r="E1296" t="s">
        <v>363</v>
      </c>
      <c r="F1296" t="s">
        <v>125</v>
      </c>
      <c r="G1296" s="1">
        <v>45273</v>
      </c>
      <c r="H1296" s="8">
        <f>MONTH(tbl_CleanLeads[[#This Row],[Lead_Date_Final]])</f>
        <v>12</v>
      </c>
      <c r="I1296" t="s">
        <v>7262</v>
      </c>
      <c r="J1296" t="s">
        <v>7263</v>
      </c>
      <c r="K1296" t="s">
        <v>7264</v>
      </c>
      <c r="L1296">
        <f>WEEKDAY(tbl_CleanLeads[[#This Row],[Lead_Date_Final]],2)</f>
        <v>3</v>
      </c>
      <c r="M1296" t="s">
        <v>7272</v>
      </c>
      <c r="N1296">
        <v>26.9</v>
      </c>
      <c r="O1296" s="7">
        <v>3143.69</v>
      </c>
      <c r="P1296">
        <v>34</v>
      </c>
      <c r="Q1296" t="s">
        <v>7266</v>
      </c>
      <c r="R1296">
        <f>IF(UPPER(TRIM(Table2[[#This Row],[Status_Clean]]))="CONVERTED",1,0)</f>
        <v>0</v>
      </c>
      <c r="S1296">
        <f>IF(ISNUMBER(MATCH(UPPER(TRIM(Table2[[#This Row],[Status_Clean]])),{"CONTACTED","QUALIFIED","CONVERTED"},0)),1,0)</f>
        <v>1</v>
      </c>
      <c r="T1296" cm="1">
        <f t="array" ref="T1296">_xlfn.SWITCH(UPPER(TRIM(Table2[[#This Row],[Status_Clean]])),"NEW",1,"CONTACTED",2,"QUALIFIED",3,"CONVERTED",4,"LOST",5,99)</f>
        <v>2</v>
      </c>
      <c r="U1296" t="str" cm="1">
        <f t="array" ref="U1296">_xlfn.LET(_xlpm.x,IFERROR(VALUE(Table2[[#This Row],[Response_Time_Hours]]),""),IF(_xlpm.x="","CHECK",_xlfn.IFS(_xlpm.x&lt;=1,"Immediate",_xlpm.x&lt;=6,"Fast",_xlpm.x&lt;=24,"Moderate",_xlpm.x&gt;24,"Delayed")))</f>
        <v>Delayed</v>
      </c>
      <c r="V1296">
        <f>FLOOR(tbl_CleanLeads[[#This Row],[Response_Time_Hours]],6)</f>
        <v>24</v>
      </c>
      <c r="W1296" t="str" cm="1">
        <f t="array" ref="W1296">IF(Table2[[#This Row],[Interaction_Count_Final]]="","N/A",_xlfn.IFS(Table2[[#This Row],[Interaction_Count_Final]]&lt;=2,"Low",Table2[[#This Row],[Interaction_Count_Final]]&lt;=5,"Medium",Table2[[#This Row],[Interaction_Count_Final]]&gt;=6,"High",TRUE,"CHECK"))</f>
        <v>High</v>
      </c>
      <c r="X1296" t="b">
        <f t="shared" si="20"/>
        <v>1</v>
      </c>
      <c r="Y1296" t="b">
        <f>tbl_CleanLeads[[#This Row],[Response_Time_Hours]]&gt;24</f>
        <v>1</v>
      </c>
      <c r="Z1296" s="13" t="b">
        <f>tbl_CleanLeads[[#This Row],[Response_Time_Hours]]&gt;72</f>
        <v>0</v>
      </c>
      <c r="AA1296" s="13" t="b">
        <f>tbl_CleanLeads[[#This Row],[Status_Clean]]="Converted"</f>
        <v>0</v>
      </c>
    </row>
    <row r="1297" spans="1:27">
      <c r="A1297" t="s">
        <v>63</v>
      </c>
      <c r="B1297" t="s">
        <v>3882</v>
      </c>
      <c r="C1297" t="s">
        <v>3883</v>
      </c>
      <c r="D1297" t="s">
        <v>7268</v>
      </c>
      <c r="E1297" t="s">
        <v>101</v>
      </c>
      <c r="F1297" t="s">
        <v>125</v>
      </c>
      <c r="G1297" s="1">
        <v>44966</v>
      </c>
      <c r="H1297" s="8">
        <f>MONTH(tbl_CleanLeads[[#This Row],[Lead_Date_Final]])</f>
        <v>2</v>
      </c>
      <c r="I1297" t="s">
        <v>7283</v>
      </c>
      <c r="J1297" t="s">
        <v>7263</v>
      </c>
      <c r="K1297" t="s">
        <v>7284</v>
      </c>
      <c r="L1297">
        <f>WEEKDAY(tbl_CleanLeads[[#This Row],[Lead_Date_Final]],2)</f>
        <v>4</v>
      </c>
      <c r="M1297" t="s">
        <v>7285</v>
      </c>
      <c r="N1297">
        <v>9.6000000000000014</v>
      </c>
      <c r="O1297" s="7">
        <v>3056.12</v>
      </c>
      <c r="P1297">
        <v>26</v>
      </c>
      <c r="Q1297" t="s">
        <v>7266</v>
      </c>
      <c r="R1297">
        <f>IF(UPPER(TRIM(Table2[[#This Row],[Status_Clean]]))="CONVERTED",1,0)</f>
        <v>0</v>
      </c>
      <c r="S1297">
        <f>IF(ISNUMBER(MATCH(UPPER(TRIM(Table2[[#This Row],[Status_Clean]])),{"CONTACTED","QUALIFIED","CONVERTED"},0)),1,0)</f>
        <v>1</v>
      </c>
      <c r="T1297" cm="1">
        <f t="array" ref="T1297">_xlfn.SWITCH(UPPER(TRIM(Table2[[#This Row],[Status_Clean]])),"NEW",1,"CONTACTED",2,"QUALIFIED",3,"CONVERTED",4,"LOST",5,99)</f>
        <v>2</v>
      </c>
      <c r="U1297" t="str" cm="1">
        <f t="array" ref="U1297">_xlfn.LET(_xlpm.x,IFERROR(VALUE(Table2[[#This Row],[Response_Time_Hours]]),""),IF(_xlpm.x="","CHECK",_xlfn.IFS(_xlpm.x&lt;=1,"Immediate",_xlpm.x&lt;=6,"Fast",_xlpm.x&lt;=24,"Moderate",_xlpm.x&gt;24,"Delayed")))</f>
        <v>Moderate</v>
      </c>
      <c r="V1297">
        <f>FLOOR(tbl_CleanLeads[[#This Row],[Response_Time_Hours]],6)</f>
        <v>6</v>
      </c>
      <c r="W1297" t="str" cm="1">
        <f t="array" ref="W1297">IF(Table2[[#This Row],[Interaction_Count_Final]]="","N/A",_xlfn.IFS(Table2[[#This Row],[Interaction_Count_Final]]&lt;=2,"Low",Table2[[#This Row],[Interaction_Count_Final]]&lt;=5,"Medium",Table2[[#This Row],[Interaction_Count_Final]]&gt;=6,"High",TRUE,"CHECK"))</f>
        <v>High</v>
      </c>
      <c r="X1297" t="b">
        <f t="shared" si="20"/>
        <v>1</v>
      </c>
      <c r="Y1297" t="b">
        <f>tbl_CleanLeads[[#This Row],[Response_Time_Hours]]&gt;24</f>
        <v>0</v>
      </c>
      <c r="Z1297" s="13" t="b">
        <f>tbl_CleanLeads[[#This Row],[Response_Time_Hours]]&gt;72</f>
        <v>0</v>
      </c>
      <c r="AA1297" s="13" t="b">
        <f>tbl_CleanLeads[[#This Row],[Status_Clean]]="Converted"</f>
        <v>0</v>
      </c>
    </row>
    <row r="1298" spans="1:27">
      <c r="A1298" t="s">
        <v>90</v>
      </c>
      <c r="B1298" t="s">
        <v>3885</v>
      </c>
      <c r="C1298" t="s">
        <v>3886</v>
      </c>
      <c r="D1298" t="s">
        <v>7274</v>
      </c>
      <c r="E1298" t="s">
        <v>469</v>
      </c>
      <c r="F1298" t="s">
        <v>125</v>
      </c>
      <c r="G1298" s="1">
        <v>45225</v>
      </c>
      <c r="H1298" s="8">
        <f>MONTH(tbl_CleanLeads[[#This Row],[Lead_Date_Final]])</f>
        <v>10</v>
      </c>
      <c r="I1298" t="s">
        <v>7270</v>
      </c>
      <c r="J1298" t="s">
        <v>7263</v>
      </c>
      <c r="K1298" t="s">
        <v>7264</v>
      </c>
      <c r="L1298">
        <f>WEEKDAY(tbl_CleanLeads[[#This Row],[Lead_Date_Final]],2)</f>
        <v>4</v>
      </c>
      <c r="M1298" t="s">
        <v>7285</v>
      </c>
      <c r="N1298">
        <v>70.599999999999994</v>
      </c>
      <c r="O1298" s="7">
        <v>3844.39</v>
      </c>
      <c r="P1298">
        <v>10</v>
      </c>
      <c r="Q1298" t="s">
        <v>7266</v>
      </c>
      <c r="R1298">
        <f>IF(UPPER(TRIM(Table2[[#This Row],[Status_Clean]]))="CONVERTED",1,0)</f>
        <v>0</v>
      </c>
      <c r="S1298">
        <f>IF(ISNUMBER(MATCH(UPPER(TRIM(Table2[[#This Row],[Status_Clean]])),{"CONTACTED","QUALIFIED","CONVERTED"},0)),1,0)</f>
        <v>1</v>
      </c>
      <c r="T1298" cm="1">
        <f t="array" ref="T1298">_xlfn.SWITCH(UPPER(TRIM(Table2[[#This Row],[Status_Clean]])),"NEW",1,"CONTACTED",2,"QUALIFIED",3,"CONVERTED",4,"LOST",5,99)</f>
        <v>2</v>
      </c>
      <c r="U1298" t="str" cm="1">
        <f t="array" ref="U1298">_xlfn.LET(_xlpm.x,IFERROR(VALUE(Table2[[#This Row],[Response_Time_Hours]]),""),IF(_xlpm.x="","CHECK",_xlfn.IFS(_xlpm.x&lt;=1,"Immediate",_xlpm.x&lt;=6,"Fast",_xlpm.x&lt;=24,"Moderate",_xlpm.x&gt;24,"Delayed")))</f>
        <v>Delayed</v>
      </c>
      <c r="V1298">
        <f>FLOOR(tbl_CleanLeads[[#This Row],[Response_Time_Hours]],6)</f>
        <v>66</v>
      </c>
      <c r="W1298" t="str" cm="1">
        <f t="array" ref="W1298">IF(Table2[[#This Row],[Interaction_Count_Final]]="","N/A",_xlfn.IFS(Table2[[#This Row],[Interaction_Count_Final]]&lt;=2,"Low",Table2[[#This Row],[Interaction_Count_Final]]&lt;=5,"Medium",Table2[[#This Row],[Interaction_Count_Final]]&gt;=6,"High",TRUE,"CHECK"))</f>
        <v>High</v>
      </c>
      <c r="X1298" t="b">
        <f t="shared" si="20"/>
        <v>1</v>
      </c>
      <c r="Y1298" t="b">
        <f>tbl_CleanLeads[[#This Row],[Response_Time_Hours]]&gt;24</f>
        <v>1</v>
      </c>
      <c r="Z1298" s="13" t="b">
        <f>tbl_CleanLeads[[#This Row],[Response_Time_Hours]]&gt;72</f>
        <v>0</v>
      </c>
      <c r="AA1298" s="13" t="b">
        <f>tbl_CleanLeads[[#This Row],[Status_Clean]]="Converted"</f>
        <v>0</v>
      </c>
    </row>
    <row r="1299" spans="1:27">
      <c r="A1299" t="s">
        <v>70</v>
      </c>
      <c r="B1299" t="s">
        <v>3889</v>
      </c>
      <c r="C1299" t="s">
        <v>3890</v>
      </c>
      <c r="D1299" t="s">
        <v>7258</v>
      </c>
      <c r="E1299" t="s">
        <v>7308</v>
      </c>
      <c r="F1299" t="s">
        <v>71</v>
      </c>
      <c r="G1299" s="1">
        <v>45349</v>
      </c>
      <c r="H1299" s="8">
        <f>MONTH(tbl_CleanLeads[[#This Row],[Lead_Date_Final]])</f>
        <v>2</v>
      </c>
      <c r="I1299" t="s">
        <v>7283</v>
      </c>
      <c r="J1299" t="s">
        <v>7271</v>
      </c>
      <c r="K1299" t="s">
        <v>7284</v>
      </c>
      <c r="L1299">
        <f>WEEKDAY(tbl_CleanLeads[[#This Row],[Lead_Date_Final]],2)</f>
        <v>2</v>
      </c>
      <c r="M1299" t="s">
        <v>7265</v>
      </c>
      <c r="N1299">
        <v>64.800000000000011</v>
      </c>
      <c r="O1299" s="7">
        <v>4596.54</v>
      </c>
      <c r="P1299">
        <v>7</v>
      </c>
      <c r="Q1299" t="s">
        <v>7273</v>
      </c>
      <c r="R1299">
        <f>IF(UPPER(TRIM(Table2[[#This Row],[Status_Clean]]))="CONVERTED",1,0)</f>
        <v>0</v>
      </c>
      <c r="S1299">
        <f>IF(ISNUMBER(MATCH(UPPER(TRIM(Table2[[#This Row],[Status_Clean]])),{"CONTACTED","QUALIFIED","CONVERTED"},0)),1,0)</f>
        <v>1</v>
      </c>
      <c r="T1299" cm="1">
        <f t="array" ref="T1299">_xlfn.SWITCH(UPPER(TRIM(Table2[[#This Row],[Status_Clean]])),"NEW",1,"CONTACTED",2,"QUALIFIED",3,"CONVERTED",4,"LOST",5,99)</f>
        <v>3</v>
      </c>
      <c r="U1299" t="str" cm="1">
        <f t="array" ref="U1299">_xlfn.LET(_xlpm.x,IFERROR(VALUE(Table2[[#This Row],[Response_Time_Hours]]),""),IF(_xlpm.x="","CHECK",_xlfn.IFS(_xlpm.x&lt;=1,"Immediate",_xlpm.x&lt;=6,"Fast",_xlpm.x&lt;=24,"Moderate",_xlpm.x&gt;24,"Delayed")))</f>
        <v>Delayed</v>
      </c>
      <c r="V1299">
        <f>FLOOR(tbl_CleanLeads[[#This Row],[Response_Time_Hours]],6)</f>
        <v>60</v>
      </c>
      <c r="W1299" t="str" cm="1">
        <f t="array" ref="W1299">IF(Table2[[#This Row],[Interaction_Count_Final]]="","N/A",_xlfn.IFS(Table2[[#This Row],[Interaction_Count_Final]]&lt;=2,"Low",Table2[[#This Row],[Interaction_Count_Final]]&lt;=5,"Medium",Table2[[#This Row],[Interaction_Count_Final]]&gt;=6,"High",TRUE,"CHECK"))</f>
        <v>High</v>
      </c>
      <c r="X1299" t="b">
        <f t="shared" si="20"/>
        <v>1</v>
      </c>
      <c r="Y1299" t="b">
        <f>tbl_CleanLeads[[#This Row],[Response_Time_Hours]]&gt;24</f>
        <v>1</v>
      </c>
      <c r="Z1299" s="13" t="b">
        <f>tbl_CleanLeads[[#This Row],[Response_Time_Hours]]&gt;72</f>
        <v>0</v>
      </c>
      <c r="AA1299" s="13" t="b">
        <f>tbl_CleanLeads[[#This Row],[Status_Clean]]="Converted"</f>
        <v>0</v>
      </c>
    </row>
    <row r="1300" spans="1:27">
      <c r="A1300" t="s">
        <v>90</v>
      </c>
      <c r="B1300" t="s">
        <v>3891</v>
      </c>
      <c r="C1300" t="s">
        <v>3892</v>
      </c>
      <c r="D1300" t="s">
        <v>7303</v>
      </c>
      <c r="E1300" t="s">
        <v>447</v>
      </c>
      <c r="F1300" t="s">
        <v>173</v>
      </c>
      <c r="G1300" s="1">
        <v>45033</v>
      </c>
      <c r="H1300" s="8">
        <f>MONTH(tbl_CleanLeads[[#This Row],[Lead_Date_Final]])</f>
        <v>4</v>
      </c>
      <c r="I1300" t="s">
        <v>7297</v>
      </c>
      <c r="J1300" t="s">
        <v>7263</v>
      </c>
      <c r="K1300" t="s">
        <v>7277</v>
      </c>
      <c r="L1300">
        <f>WEEKDAY(tbl_CleanLeads[[#This Row],[Lead_Date_Final]],2)</f>
        <v>1</v>
      </c>
      <c r="M1300" t="s">
        <v>7298</v>
      </c>
      <c r="N1300">
        <v>57</v>
      </c>
      <c r="O1300" s="7">
        <v>2098.4499999999998</v>
      </c>
      <c r="P1300">
        <v>40</v>
      </c>
      <c r="Q1300" t="s">
        <v>7266</v>
      </c>
      <c r="R1300">
        <f>IF(UPPER(TRIM(Table2[[#This Row],[Status_Clean]]))="CONVERTED",1,0)</f>
        <v>0</v>
      </c>
      <c r="S1300">
        <f>IF(ISNUMBER(MATCH(UPPER(TRIM(Table2[[#This Row],[Status_Clean]])),{"CONTACTED","QUALIFIED","CONVERTED"},0)),1,0)</f>
        <v>0</v>
      </c>
      <c r="T1300" cm="1">
        <f t="array" ref="T1300">_xlfn.SWITCH(UPPER(TRIM(Table2[[#This Row],[Status_Clean]])),"NEW",1,"CONTACTED",2,"QUALIFIED",3,"CONVERTED",4,"LOST",5,99)</f>
        <v>5</v>
      </c>
      <c r="U1300" t="str" cm="1">
        <f t="array" ref="U1300">_xlfn.LET(_xlpm.x,IFERROR(VALUE(Table2[[#This Row],[Response_Time_Hours]]),""),IF(_xlpm.x="","CHECK",_xlfn.IFS(_xlpm.x&lt;=1,"Immediate",_xlpm.x&lt;=6,"Fast",_xlpm.x&lt;=24,"Moderate",_xlpm.x&gt;24,"Delayed")))</f>
        <v>Delayed</v>
      </c>
      <c r="V1300">
        <f>FLOOR(tbl_CleanLeads[[#This Row],[Response_Time_Hours]],6)</f>
        <v>54</v>
      </c>
      <c r="W1300" t="str" cm="1">
        <f t="array" ref="W1300">IF(Table2[[#This Row],[Interaction_Count_Final]]="","N/A",_xlfn.IFS(Table2[[#This Row],[Interaction_Count_Final]]&lt;=2,"Low",Table2[[#This Row],[Interaction_Count_Final]]&lt;=5,"Medium",Table2[[#This Row],[Interaction_Count_Final]]&gt;=6,"High",TRUE,"CHECK"))</f>
        <v>High</v>
      </c>
      <c r="X1300" t="b">
        <f t="shared" si="20"/>
        <v>1</v>
      </c>
      <c r="Y1300" t="b">
        <f>tbl_CleanLeads[[#This Row],[Response_Time_Hours]]&gt;24</f>
        <v>1</v>
      </c>
      <c r="Z1300" s="13" t="b">
        <f>tbl_CleanLeads[[#This Row],[Response_Time_Hours]]&gt;72</f>
        <v>0</v>
      </c>
      <c r="AA1300" s="13" t="b">
        <f>tbl_CleanLeads[[#This Row],[Status_Clean]]="Converted"</f>
        <v>0</v>
      </c>
    </row>
    <row r="1301" spans="1:27">
      <c r="A1301" t="s">
        <v>70</v>
      </c>
      <c r="B1301" t="s">
        <v>3893</v>
      </c>
      <c r="C1301" t="s">
        <v>3894</v>
      </c>
      <c r="D1301" t="s">
        <v>7280</v>
      </c>
      <c r="E1301" t="s">
        <v>473</v>
      </c>
      <c r="F1301" t="s">
        <v>193</v>
      </c>
      <c r="G1301" s="1">
        <v>45200</v>
      </c>
      <c r="H1301" s="8">
        <f>MONTH(tbl_CleanLeads[[#This Row],[Lead_Date_Final]])</f>
        <v>10</v>
      </c>
      <c r="I1301" t="s">
        <v>7270</v>
      </c>
      <c r="J1301" t="s">
        <v>7263</v>
      </c>
      <c r="K1301" t="s">
        <v>7264</v>
      </c>
      <c r="L1301">
        <f>WEEKDAY(tbl_CleanLeads[[#This Row],[Lead_Date_Final]],2)</f>
        <v>7</v>
      </c>
      <c r="M1301" t="s">
        <v>7293</v>
      </c>
      <c r="N1301">
        <v>52</v>
      </c>
      <c r="O1301" s="7">
        <v>3374.98</v>
      </c>
      <c r="P1301">
        <v>21</v>
      </c>
      <c r="Q1301" t="s">
        <v>7266</v>
      </c>
      <c r="R1301">
        <f>IF(UPPER(TRIM(Table2[[#This Row],[Status_Clean]]))="CONVERTED",1,0)</f>
        <v>0</v>
      </c>
      <c r="S1301">
        <f>IF(ISNUMBER(MATCH(UPPER(TRIM(Table2[[#This Row],[Status_Clean]])),{"CONTACTED","QUALIFIED","CONVERTED"},0)),1,0)</f>
        <v>0</v>
      </c>
      <c r="T1301" cm="1">
        <f t="array" ref="T1301">_xlfn.SWITCH(UPPER(TRIM(Table2[[#This Row],[Status_Clean]])),"NEW",1,"CONTACTED",2,"QUALIFIED",3,"CONVERTED",4,"LOST",5,99)</f>
        <v>1</v>
      </c>
      <c r="U1301" t="str" cm="1">
        <f t="array" ref="U1301">_xlfn.LET(_xlpm.x,IFERROR(VALUE(Table2[[#This Row],[Response_Time_Hours]]),""),IF(_xlpm.x="","CHECK",_xlfn.IFS(_xlpm.x&lt;=1,"Immediate",_xlpm.x&lt;=6,"Fast",_xlpm.x&lt;=24,"Moderate",_xlpm.x&gt;24,"Delayed")))</f>
        <v>Delayed</v>
      </c>
      <c r="V1301">
        <f>FLOOR(tbl_CleanLeads[[#This Row],[Response_Time_Hours]],6)</f>
        <v>48</v>
      </c>
      <c r="W1301" t="str" cm="1">
        <f t="array" ref="W1301">IF(Table2[[#This Row],[Interaction_Count_Final]]="","N/A",_xlfn.IFS(Table2[[#This Row],[Interaction_Count_Final]]&lt;=2,"Low",Table2[[#This Row],[Interaction_Count_Final]]&lt;=5,"Medium",Table2[[#This Row],[Interaction_Count_Final]]&gt;=6,"High",TRUE,"CHECK"))</f>
        <v>High</v>
      </c>
      <c r="X1301" t="b">
        <f t="shared" si="20"/>
        <v>1</v>
      </c>
      <c r="Y1301" t="b">
        <f>tbl_CleanLeads[[#This Row],[Response_Time_Hours]]&gt;24</f>
        <v>1</v>
      </c>
      <c r="Z1301" s="13" t="b">
        <f>tbl_CleanLeads[[#This Row],[Response_Time_Hours]]&gt;72</f>
        <v>0</v>
      </c>
      <c r="AA1301" s="13" t="b">
        <f>tbl_CleanLeads[[#This Row],[Status_Clean]]="Converted"</f>
        <v>0</v>
      </c>
    </row>
    <row r="1302" spans="1:27">
      <c r="A1302" t="s">
        <v>70</v>
      </c>
      <c r="B1302" t="s">
        <v>3895</v>
      </c>
      <c r="C1302" t="s">
        <v>3896</v>
      </c>
      <c r="D1302" t="s">
        <v>7280</v>
      </c>
      <c r="E1302" t="s">
        <v>7308</v>
      </c>
      <c r="F1302" t="s">
        <v>193</v>
      </c>
      <c r="G1302" s="1">
        <v>45245</v>
      </c>
      <c r="H1302" s="8">
        <f>MONTH(tbl_CleanLeads[[#This Row],[Lead_Date_Final]])</f>
        <v>11</v>
      </c>
      <c r="I1302" t="s">
        <v>7300</v>
      </c>
      <c r="J1302" t="s">
        <v>7263</v>
      </c>
      <c r="K1302" t="s">
        <v>7264</v>
      </c>
      <c r="L1302">
        <f>WEEKDAY(tbl_CleanLeads[[#This Row],[Lead_Date_Final]],2)</f>
        <v>3</v>
      </c>
      <c r="M1302" t="s">
        <v>7272</v>
      </c>
      <c r="N1302">
        <v>43.6</v>
      </c>
      <c r="O1302" s="7">
        <v>1165.55</v>
      </c>
      <c r="P1302">
        <v>1</v>
      </c>
      <c r="Q1302" t="s">
        <v>7289</v>
      </c>
      <c r="R1302">
        <f>IF(UPPER(TRIM(Table2[[#This Row],[Status_Clean]]))="CONVERTED",1,0)</f>
        <v>0</v>
      </c>
      <c r="S1302">
        <f>IF(ISNUMBER(MATCH(UPPER(TRIM(Table2[[#This Row],[Status_Clean]])),{"CONTACTED","QUALIFIED","CONVERTED"},0)),1,0)</f>
        <v>0</v>
      </c>
      <c r="T1302" cm="1">
        <f t="array" ref="T1302">_xlfn.SWITCH(UPPER(TRIM(Table2[[#This Row],[Status_Clean]])),"NEW",1,"CONTACTED",2,"QUALIFIED",3,"CONVERTED",4,"LOST",5,99)</f>
        <v>1</v>
      </c>
      <c r="U1302" t="str" cm="1">
        <f t="array" ref="U1302">_xlfn.LET(_xlpm.x,IFERROR(VALUE(Table2[[#This Row],[Response_Time_Hours]]),""),IF(_xlpm.x="","CHECK",_xlfn.IFS(_xlpm.x&lt;=1,"Immediate",_xlpm.x&lt;=6,"Fast",_xlpm.x&lt;=24,"Moderate",_xlpm.x&gt;24,"Delayed")))</f>
        <v>Delayed</v>
      </c>
      <c r="V1302">
        <f>FLOOR(tbl_CleanLeads[[#This Row],[Response_Time_Hours]],6)</f>
        <v>42</v>
      </c>
      <c r="W1302" t="str" cm="1">
        <f t="array" ref="W1302">IF(Table2[[#This Row],[Interaction_Count_Final]]="","N/A",_xlfn.IFS(Table2[[#This Row],[Interaction_Count_Final]]&lt;=2,"Low",Table2[[#This Row],[Interaction_Count_Final]]&lt;=5,"Medium",Table2[[#This Row],[Interaction_Count_Final]]&gt;=6,"High",TRUE,"CHECK"))</f>
        <v>Low</v>
      </c>
      <c r="X1302" t="b">
        <f t="shared" si="20"/>
        <v>1</v>
      </c>
      <c r="Y1302" t="b">
        <f>tbl_CleanLeads[[#This Row],[Response_Time_Hours]]&gt;24</f>
        <v>1</v>
      </c>
      <c r="Z1302" s="13" t="b">
        <f>tbl_CleanLeads[[#This Row],[Response_Time_Hours]]&gt;72</f>
        <v>0</v>
      </c>
      <c r="AA1302" s="13" t="b">
        <f>tbl_CleanLeads[[#This Row],[Status_Clean]]="Converted"</f>
        <v>0</v>
      </c>
    </row>
    <row r="1303" spans="1:27">
      <c r="A1303" t="s">
        <v>63</v>
      </c>
      <c r="B1303" t="s">
        <v>3898</v>
      </c>
      <c r="C1303" t="s">
        <v>8281</v>
      </c>
      <c r="D1303" t="s">
        <v>7268</v>
      </c>
      <c r="E1303" t="s">
        <v>101</v>
      </c>
      <c r="F1303" t="s">
        <v>125</v>
      </c>
      <c r="G1303" s="1">
        <v>45477</v>
      </c>
      <c r="H1303" s="8">
        <f>MONTH(tbl_CleanLeads[[#This Row],[Lead_Date_Final]])</f>
        <v>7</v>
      </c>
      <c r="I1303" t="s">
        <v>7305</v>
      </c>
      <c r="J1303" t="s">
        <v>7271</v>
      </c>
      <c r="K1303" t="s">
        <v>7288</v>
      </c>
      <c r="L1303">
        <f>WEEKDAY(tbl_CleanLeads[[#This Row],[Lead_Date_Final]],2)</f>
        <v>4</v>
      </c>
      <c r="M1303" t="s">
        <v>7285</v>
      </c>
      <c r="N1303">
        <v>43.3</v>
      </c>
      <c r="O1303" s="7">
        <v>1919.18</v>
      </c>
      <c r="P1303">
        <v>22</v>
      </c>
      <c r="Q1303" t="s">
        <v>7289</v>
      </c>
      <c r="R1303">
        <f>IF(UPPER(TRIM(Table2[[#This Row],[Status_Clean]]))="CONVERTED",1,0)</f>
        <v>0</v>
      </c>
      <c r="S1303">
        <f>IF(ISNUMBER(MATCH(UPPER(TRIM(Table2[[#This Row],[Status_Clean]])),{"CONTACTED","QUALIFIED","CONVERTED"},0)),1,0)</f>
        <v>1</v>
      </c>
      <c r="T1303" cm="1">
        <f t="array" ref="T1303">_xlfn.SWITCH(UPPER(TRIM(Table2[[#This Row],[Status_Clean]])),"NEW",1,"CONTACTED",2,"QUALIFIED",3,"CONVERTED",4,"LOST",5,99)</f>
        <v>2</v>
      </c>
      <c r="U1303" t="str" cm="1">
        <f t="array" ref="U1303">_xlfn.LET(_xlpm.x,IFERROR(VALUE(Table2[[#This Row],[Response_Time_Hours]]),""),IF(_xlpm.x="","CHECK",_xlfn.IFS(_xlpm.x&lt;=1,"Immediate",_xlpm.x&lt;=6,"Fast",_xlpm.x&lt;=24,"Moderate",_xlpm.x&gt;24,"Delayed")))</f>
        <v>Delayed</v>
      </c>
      <c r="V1303">
        <f>FLOOR(tbl_CleanLeads[[#This Row],[Response_Time_Hours]],6)</f>
        <v>42</v>
      </c>
      <c r="W1303" t="str" cm="1">
        <f t="array" ref="W1303">IF(Table2[[#This Row],[Interaction_Count_Final]]="","N/A",_xlfn.IFS(Table2[[#This Row],[Interaction_Count_Final]]&lt;=2,"Low",Table2[[#This Row],[Interaction_Count_Final]]&lt;=5,"Medium",Table2[[#This Row],[Interaction_Count_Final]]&gt;=6,"High",TRUE,"CHECK"))</f>
        <v>High</v>
      </c>
      <c r="X1303" t="b">
        <f t="shared" si="20"/>
        <v>1</v>
      </c>
      <c r="Y1303" t="b">
        <f>tbl_CleanLeads[[#This Row],[Response_Time_Hours]]&gt;24</f>
        <v>1</v>
      </c>
      <c r="Z1303" s="13" t="b">
        <f>tbl_CleanLeads[[#This Row],[Response_Time_Hours]]&gt;72</f>
        <v>0</v>
      </c>
      <c r="AA1303" s="13" t="b">
        <f>tbl_CleanLeads[[#This Row],[Status_Clean]]="Converted"</f>
        <v>0</v>
      </c>
    </row>
    <row r="1304" spans="1:27">
      <c r="A1304" t="s">
        <v>102</v>
      </c>
      <c r="B1304" t="s">
        <v>3901</v>
      </c>
      <c r="C1304" t="s">
        <v>3902</v>
      </c>
      <c r="D1304" t="s">
        <v>7268</v>
      </c>
      <c r="E1304" t="s">
        <v>123</v>
      </c>
      <c r="F1304" t="s">
        <v>250</v>
      </c>
      <c r="G1304" s="1">
        <v>44983</v>
      </c>
      <c r="H1304" s="8">
        <f>MONTH(tbl_CleanLeads[[#This Row],[Lead_Date_Final]])</f>
        <v>2</v>
      </c>
      <c r="I1304" t="s">
        <v>7283</v>
      </c>
      <c r="J1304" t="s">
        <v>7263</v>
      </c>
      <c r="K1304" t="s">
        <v>7284</v>
      </c>
      <c r="L1304">
        <f>WEEKDAY(tbl_CleanLeads[[#This Row],[Lead_Date_Final]],2)</f>
        <v>7</v>
      </c>
      <c r="M1304" t="s">
        <v>7293</v>
      </c>
      <c r="N1304">
        <v>7.1999999999999993</v>
      </c>
      <c r="O1304" s="7">
        <v>1099.1199999999999</v>
      </c>
      <c r="P1304">
        <v>19</v>
      </c>
      <c r="Q1304" t="s">
        <v>7289</v>
      </c>
      <c r="R1304">
        <f>IF(UPPER(TRIM(Table2[[#This Row],[Status_Clean]]))="CONVERTED",1,0)</f>
        <v>1</v>
      </c>
      <c r="S1304">
        <f>IF(ISNUMBER(MATCH(UPPER(TRIM(Table2[[#This Row],[Status_Clean]])),{"CONTACTED","QUALIFIED","CONVERTED"},0)),1,0)</f>
        <v>1</v>
      </c>
      <c r="T1304" cm="1">
        <f t="array" ref="T1304">_xlfn.SWITCH(UPPER(TRIM(Table2[[#This Row],[Status_Clean]])),"NEW",1,"CONTACTED",2,"QUALIFIED",3,"CONVERTED",4,"LOST",5,99)</f>
        <v>4</v>
      </c>
      <c r="U1304" t="str" cm="1">
        <f t="array" ref="U1304">_xlfn.LET(_xlpm.x,IFERROR(VALUE(Table2[[#This Row],[Response_Time_Hours]]),""),IF(_xlpm.x="","CHECK",_xlfn.IFS(_xlpm.x&lt;=1,"Immediate",_xlpm.x&lt;=6,"Fast",_xlpm.x&lt;=24,"Moderate",_xlpm.x&gt;24,"Delayed")))</f>
        <v>Moderate</v>
      </c>
      <c r="V1304">
        <f>FLOOR(tbl_CleanLeads[[#This Row],[Response_Time_Hours]],6)</f>
        <v>6</v>
      </c>
      <c r="W1304" t="str" cm="1">
        <f t="array" ref="W1304">IF(Table2[[#This Row],[Interaction_Count_Final]]="","N/A",_xlfn.IFS(Table2[[#This Row],[Interaction_Count_Final]]&lt;=2,"Low",Table2[[#This Row],[Interaction_Count_Final]]&lt;=5,"Medium",Table2[[#This Row],[Interaction_Count_Final]]&gt;=6,"High",TRUE,"CHECK"))</f>
        <v>High</v>
      </c>
      <c r="X1304" t="b">
        <f t="shared" si="20"/>
        <v>1</v>
      </c>
      <c r="Y1304" t="b">
        <f>tbl_CleanLeads[[#This Row],[Response_Time_Hours]]&gt;24</f>
        <v>0</v>
      </c>
      <c r="Z1304" s="13" t="b">
        <f>tbl_CleanLeads[[#This Row],[Response_Time_Hours]]&gt;72</f>
        <v>0</v>
      </c>
      <c r="AA1304" s="13" t="b">
        <f>tbl_CleanLeads[[#This Row],[Status_Clean]]="Converted"</f>
        <v>1</v>
      </c>
    </row>
    <row r="1305" spans="1:27">
      <c r="A1305" t="s">
        <v>63</v>
      </c>
      <c r="B1305" t="s">
        <v>3904</v>
      </c>
      <c r="C1305" t="s">
        <v>3905</v>
      </c>
      <c r="D1305" t="s">
        <v>7303</v>
      </c>
      <c r="E1305" t="s">
        <v>69</v>
      </c>
      <c r="F1305" t="s">
        <v>250</v>
      </c>
      <c r="G1305" s="1">
        <v>45179</v>
      </c>
      <c r="H1305" s="8">
        <f>MONTH(tbl_CleanLeads[[#This Row],[Lead_Date_Final]])</f>
        <v>9</v>
      </c>
      <c r="I1305" t="s">
        <v>7287</v>
      </c>
      <c r="J1305" t="s">
        <v>7263</v>
      </c>
      <c r="K1305" t="s">
        <v>7288</v>
      </c>
      <c r="L1305">
        <f>WEEKDAY(tbl_CleanLeads[[#This Row],[Lead_Date_Final]],2)</f>
        <v>7</v>
      </c>
      <c r="M1305" t="s">
        <v>7293</v>
      </c>
      <c r="N1305">
        <v>67.5</v>
      </c>
      <c r="O1305" s="7">
        <v>3074.98</v>
      </c>
      <c r="P1305">
        <v>49</v>
      </c>
      <c r="Q1305" t="s">
        <v>7266</v>
      </c>
      <c r="R1305">
        <f>IF(UPPER(TRIM(Table2[[#This Row],[Status_Clean]]))="CONVERTED",1,0)</f>
        <v>1</v>
      </c>
      <c r="S1305">
        <f>IF(ISNUMBER(MATCH(UPPER(TRIM(Table2[[#This Row],[Status_Clean]])),{"CONTACTED","QUALIFIED","CONVERTED"},0)),1,0)</f>
        <v>1</v>
      </c>
      <c r="T1305" cm="1">
        <f t="array" ref="T1305">_xlfn.SWITCH(UPPER(TRIM(Table2[[#This Row],[Status_Clean]])),"NEW",1,"CONTACTED",2,"QUALIFIED",3,"CONVERTED",4,"LOST",5,99)</f>
        <v>4</v>
      </c>
      <c r="U1305" t="str" cm="1">
        <f t="array" ref="U1305">_xlfn.LET(_xlpm.x,IFERROR(VALUE(Table2[[#This Row],[Response_Time_Hours]]),""),IF(_xlpm.x="","CHECK",_xlfn.IFS(_xlpm.x&lt;=1,"Immediate",_xlpm.x&lt;=6,"Fast",_xlpm.x&lt;=24,"Moderate",_xlpm.x&gt;24,"Delayed")))</f>
        <v>Delayed</v>
      </c>
      <c r="V1305">
        <f>FLOOR(tbl_CleanLeads[[#This Row],[Response_Time_Hours]],6)</f>
        <v>66</v>
      </c>
      <c r="W1305" t="str" cm="1">
        <f t="array" ref="W1305">IF(Table2[[#This Row],[Interaction_Count_Final]]="","N/A",_xlfn.IFS(Table2[[#This Row],[Interaction_Count_Final]]&lt;=2,"Low",Table2[[#This Row],[Interaction_Count_Final]]&lt;=5,"Medium",Table2[[#This Row],[Interaction_Count_Final]]&gt;=6,"High",TRUE,"CHECK"))</f>
        <v>High</v>
      </c>
      <c r="X1305" t="b">
        <f t="shared" si="20"/>
        <v>1</v>
      </c>
      <c r="Y1305" t="b">
        <f>tbl_CleanLeads[[#This Row],[Response_Time_Hours]]&gt;24</f>
        <v>1</v>
      </c>
      <c r="Z1305" s="13" t="b">
        <f>tbl_CleanLeads[[#This Row],[Response_Time_Hours]]&gt;72</f>
        <v>0</v>
      </c>
      <c r="AA1305" s="13" t="b">
        <f>tbl_CleanLeads[[#This Row],[Status_Clean]]="Converted"</f>
        <v>1</v>
      </c>
    </row>
    <row r="1306" spans="1:27">
      <c r="A1306" t="s">
        <v>102</v>
      </c>
      <c r="B1306" t="s">
        <v>3907</v>
      </c>
      <c r="C1306" t="s">
        <v>3908</v>
      </c>
      <c r="D1306" t="s">
        <v>7258</v>
      </c>
      <c r="E1306" t="s">
        <v>123</v>
      </c>
      <c r="F1306" t="s">
        <v>71</v>
      </c>
      <c r="G1306" s="1">
        <v>45508</v>
      </c>
      <c r="H1306" s="8">
        <f>MONTH(tbl_CleanLeads[[#This Row],[Lead_Date_Final]])</f>
        <v>8</v>
      </c>
      <c r="I1306" t="s">
        <v>7310</v>
      </c>
      <c r="J1306" t="s">
        <v>7271</v>
      </c>
      <c r="K1306" t="s">
        <v>7288</v>
      </c>
      <c r="L1306">
        <f>WEEKDAY(tbl_CleanLeads[[#This Row],[Lead_Date_Final]],2)</f>
        <v>7</v>
      </c>
      <c r="M1306" t="s">
        <v>7293</v>
      </c>
      <c r="N1306">
        <v>53.4</v>
      </c>
      <c r="O1306" s="7">
        <v>2422.89</v>
      </c>
      <c r="P1306">
        <v>36</v>
      </c>
      <c r="Q1306" t="s">
        <v>7266</v>
      </c>
      <c r="R1306">
        <f>IF(UPPER(TRIM(Table2[[#This Row],[Status_Clean]]))="CONVERTED",1,0)</f>
        <v>0</v>
      </c>
      <c r="S1306">
        <f>IF(ISNUMBER(MATCH(UPPER(TRIM(Table2[[#This Row],[Status_Clean]])),{"CONTACTED","QUALIFIED","CONVERTED"},0)),1,0)</f>
        <v>1</v>
      </c>
      <c r="T1306" cm="1">
        <f t="array" ref="T1306">_xlfn.SWITCH(UPPER(TRIM(Table2[[#This Row],[Status_Clean]])),"NEW",1,"CONTACTED",2,"QUALIFIED",3,"CONVERTED",4,"LOST",5,99)</f>
        <v>3</v>
      </c>
      <c r="U1306" t="str" cm="1">
        <f t="array" ref="U1306">_xlfn.LET(_xlpm.x,IFERROR(VALUE(Table2[[#This Row],[Response_Time_Hours]]),""),IF(_xlpm.x="","CHECK",_xlfn.IFS(_xlpm.x&lt;=1,"Immediate",_xlpm.x&lt;=6,"Fast",_xlpm.x&lt;=24,"Moderate",_xlpm.x&gt;24,"Delayed")))</f>
        <v>Delayed</v>
      </c>
      <c r="V1306">
        <f>FLOOR(tbl_CleanLeads[[#This Row],[Response_Time_Hours]],6)</f>
        <v>48</v>
      </c>
      <c r="W1306" t="str" cm="1">
        <f t="array" ref="W1306">IF(Table2[[#This Row],[Interaction_Count_Final]]="","N/A",_xlfn.IFS(Table2[[#This Row],[Interaction_Count_Final]]&lt;=2,"Low",Table2[[#This Row],[Interaction_Count_Final]]&lt;=5,"Medium",Table2[[#This Row],[Interaction_Count_Final]]&gt;=6,"High",TRUE,"CHECK"))</f>
        <v>High</v>
      </c>
      <c r="X1306" t="b">
        <f t="shared" si="20"/>
        <v>1</v>
      </c>
      <c r="Y1306" t="b">
        <f>tbl_CleanLeads[[#This Row],[Response_Time_Hours]]&gt;24</f>
        <v>1</v>
      </c>
      <c r="Z1306" s="13" t="b">
        <f>tbl_CleanLeads[[#This Row],[Response_Time_Hours]]&gt;72</f>
        <v>0</v>
      </c>
      <c r="AA1306" s="13" t="b">
        <f>tbl_CleanLeads[[#This Row],[Status_Clean]]="Converted"</f>
        <v>0</v>
      </c>
    </row>
    <row r="1307" spans="1:27">
      <c r="A1307" t="s">
        <v>70</v>
      </c>
      <c r="B1307" t="s">
        <v>3910</v>
      </c>
      <c r="C1307" t="s">
        <v>8284</v>
      </c>
      <c r="D1307" t="s">
        <v>7303</v>
      </c>
      <c r="E1307" t="s">
        <v>473</v>
      </c>
      <c r="F1307" t="s">
        <v>193</v>
      </c>
      <c r="G1307" s="1">
        <v>45244</v>
      </c>
      <c r="H1307" s="8">
        <f>MONTH(tbl_CleanLeads[[#This Row],[Lead_Date_Final]])</f>
        <v>11</v>
      </c>
      <c r="I1307" t="s">
        <v>7300</v>
      </c>
      <c r="J1307" t="s">
        <v>7263</v>
      </c>
      <c r="K1307" t="s">
        <v>7264</v>
      </c>
      <c r="L1307">
        <f>WEEKDAY(tbl_CleanLeads[[#This Row],[Lead_Date_Final]],2)</f>
        <v>2</v>
      </c>
      <c r="M1307" t="s">
        <v>7265</v>
      </c>
      <c r="N1307">
        <v>21</v>
      </c>
      <c r="O1307" s="7">
        <v>1160.04</v>
      </c>
      <c r="P1307">
        <v>27</v>
      </c>
      <c r="Q1307" t="s">
        <v>7289</v>
      </c>
      <c r="R1307">
        <f>IF(UPPER(TRIM(Table2[[#This Row],[Status_Clean]]))="CONVERTED",1,0)</f>
        <v>0</v>
      </c>
      <c r="S1307">
        <f>IF(ISNUMBER(MATCH(UPPER(TRIM(Table2[[#This Row],[Status_Clean]])),{"CONTACTED","QUALIFIED","CONVERTED"},0)),1,0)</f>
        <v>0</v>
      </c>
      <c r="T1307" cm="1">
        <f t="array" ref="T1307">_xlfn.SWITCH(UPPER(TRIM(Table2[[#This Row],[Status_Clean]])),"NEW",1,"CONTACTED",2,"QUALIFIED",3,"CONVERTED",4,"LOST",5,99)</f>
        <v>1</v>
      </c>
      <c r="U1307" t="str" cm="1">
        <f t="array" ref="U1307">_xlfn.LET(_xlpm.x,IFERROR(VALUE(Table2[[#This Row],[Response_Time_Hours]]),""),IF(_xlpm.x="","CHECK",_xlfn.IFS(_xlpm.x&lt;=1,"Immediate",_xlpm.x&lt;=6,"Fast",_xlpm.x&lt;=24,"Moderate",_xlpm.x&gt;24,"Delayed")))</f>
        <v>Moderate</v>
      </c>
      <c r="V1307">
        <f>FLOOR(tbl_CleanLeads[[#This Row],[Response_Time_Hours]],6)</f>
        <v>18</v>
      </c>
      <c r="W1307" t="str" cm="1">
        <f t="array" ref="W1307">IF(Table2[[#This Row],[Interaction_Count_Final]]="","N/A",_xlfn.IFS(Table2[[#This Row],[Interaction_Count_Final]]&lt;=2,"Low",Table2[[#This Row],[Interaction_Count_Final]]&lt;=5,"Medium",Table2[[#This Row],[Interaction_Count_Final]]&gt;=6,"High",TRUE,"CHECK"))</f>
        <v>High</v>
      </c>
      <c r="X1307" t="b">
        <f t="shared" si="20"/>
        <v>1</v>
      </c>
      <c r="Y1307" t="b">
        <f>tbl_CleanLeads[[#This Row],[Response_Time_Hours]]&gt;24</f>
        <v>0</v>
      </c>
      <c r="Z1307" s="13" t="b">
        <f>tbl_CleanLeads[[#This Row],[Response_Time_Hours]]&gt;72</f>
        <v>0</v>
      </c>
      <c r="AA1307" s="13" t="b">
        <f>tbl_CleanLeads[[#This Row],[Status_Clean]]="Converted"</f>
        <v>0</v>
      </c>
    </row>
    <row r="1308" spans="1:27">
      <c r="A1308" t="s">
        <v>70</v>
      </c>
      <c r="B1308" t="s">
        <v>3913</v>
      </c>
      <c r="C1308" t="s">
        <v>3914</v>
      </c>
      <c r="D1308" t="s">
        <v>7303</v>
      </c>
      <c r="E1308" t="s">
        <v>101</v>
      </c>
      <c r="F1308" t="s">
        <v>125</v>
      </c>
      <c r="G1308" s="1">
        <v>45628</v>
      </c>
      <c r="H1308" s="8">
        <f>MONTH(tbl_CleanLeads[[#This Row],[Lead_Date_Final]])</f>
        <v>12</v>
      </c>
      <c r="I1308" t="s">
        <v>7262</v>
      </c>
      <c r="J1308" t="s">
        <v>7271</v>
      </c>
      <c r="K1308" t="s">
        <v>7264</v>
      </c>
      <c r="L1308">
        <f>WEEKDAY(tbl_CleanLeads[[#This Row],[Lead_Date_Final]],2)</f>
        <v>1</v>
      </c>
      <c r="M1308" t="s">
        <v>7298</v>
      </c>
      <c r="N1308">
        <v>33.9</v>
      </c>
      <c r="O1308" s="7">
        <v>3693.1</v>
      </c>
      <c r="P1308">
        <v>36</v>
      </c>
      <c r="Q1308" t="s">
        <v>7266</v>
      </c>
      <c r="R1308">
        <f>IF(UPPER(TRIM(Table2[[#This Row],[Status_Clean]]))="CONVERTED",1,0)</f>
        <v>0</v>
      </c>
      <c r="S1308">
        <f>IF(ISNUMBER(MATCH(UPPER(TRIM(Table2[[#This Row],[Status_Clean]])),{"CONTACTED","QUALIFIED","CONVERTED"},0)),1,0)</f>
        <v>1</v>
      </c>
      <c r="T1308" cm="1">
        <f t="array" ref="T1308">_xlfn.SWITCH(UPPER(TRIM(Table2[[#This Row],[Status_Clean]])),"NEW",1,"CONTACTED",2,"QUALIFIED",3,"CONVERTED",4,"LOST",5,99)</f>
        <v>2</v>
      </c>
      <c r="U1308" t="str" cm="1">
        <f t="array" ref="U1308">_xlfn.LET(_xlpm.x,IFERROR(VALUE(Table2[[#This Row],[Response_Time_Hours]]),""),IF(_xlpm.x="","CHECK",_xlfn.IFS(_xlpm.x&lt;=1,"Immediate",_xlpm.x&lt;=6,"Fast",_xlpm.x&lt;=24,"Moderate",_xlpm.x&gt;24,"Delayed")))</f>
        <v>Delayed</v>
      </c>
      <c r="V1308">
        <f>FLOOR(tbl_CleanLeads[[#This Row],[Response_Time_Hours]],6)</f>
        <v>30</v>
      </c>
      <c r="W1308" t="str" cm="1">
        <f t="array" ref="W1308">IF(Table2[[#This Row],[Interaction_Count_Final]]="","N/A",_xlfn.IFS(Table2[[#This Row],[Interaction_Count_Final]]&lt;=2,"Low",Table2[[#This Row],[Interaction_Count_Final]]&lt;=5,"Medium",Table2[[#This Row],[Interaction_Count_Final]]&gt;=6,"High",TRUE,"CHECK"))</f>
        <v>High</v>
      </c>
      <c r="X1308" t="b">
        <f t="shared" si="20"/>
        <v>1</v>
      </c>
      <c r="Y1308" t="b">
        <f>tbl_CleanLeads[[#This Row],[Response_Time_Hours]]&gt;24</f>
        <v>1</v>
      </c>
      <c r="Z1308" s="13" t="b">
        <f>tbl_CleanLeads[[#This Row],[Response_Time_Hours]]&gt;72</f>
        <v>0</v>
      </c>
      <c r="AA1308" s="13" t="b">
        <f>tbl_CleanLeads[[#This Row],[Status_Clean]]="Converted"</f>
        <v>0</v>
      </c>
    </row>
    <row r="1309" spans="1:27">
      <c r="A1309" t="s">
        <v>90</v>
      </c>
      <c r="B1309" t="s">
        <v>3916</v>
      </c>
      <c r="C1309" t="s">
        <v>3917</v>
      </c>
      <c r="D1309" t="s">
        <v>7303</v>
      </c>
      <c r="E1309" t="s">
        <v>1356</v>
      </c>
      <c r="F1309" t="s">
        <v>250</v>
      </c>
      <c r="G1309" s="1">
        <v>45290</v>
      </c>
      <c r="H1309" s="8">
        <f>MONTH(tbl_CleanLeads[[#This Row],[Lead_Date_Final]])</f>
        <v>12</v>
      </c>
      <c r="I1309" t="s">
        <v>7262</v>
      </c>
      <c r="J1309" t="s">
        <v>7263</v>
      </c>
      <c r="K1309" t="s">
        <v>7264</v>
      </c>
      <c r="L1309">
        <f>WEEKDAY(tbl_CleanLeads[[#This Row],[Lead_Date_Final]],2)</f>
        <v>6</v>
      </c>
      <c r="M1309" t="s">
        <v>7278</v>
      </c>
      <c r="N1309">
        <v>19.600000000000001</v>
      </c>
      <c r="O1309" s="7">
        <v>4247.87</v>
      </c>
      <c r="P1309">
        <v>33</v>
      </c>
      <c r="Q1309" t="s">
        <v>7273</v>
      </c>
      <c r="R1309">
        <f>IF(UPPER(TRIM(Table2[[#This Row],[Status_Clean]]))="CONVERTED",1,0)</f>
        <v>1</v>
      </c>
      <c r="S1309">
        <f>IF(ISNUMBER(MATCH(UPPER(TRIM(Table2[[#This Row],[Status_Clean]])),{"CONTACTED","QUALIFIED","CONVERTED"},0)),1,0)</f>
        <v>1</v>
      </c>
      <c r="T1309" cm="1">
        <f t="array" ref="T1309">_xlfn.SWITCH(UPPER(TRIM(Table2[[#This Row],[Status_Clean]])),"NEW",1,"CONTACTED",2,"QUALIFIED",3,"CONVERTED",4,"LOST",5,99)</f>
        <v>4</v>
      </c>
      <c r="U1309" t="str" cm="1">
        <f t="array" ref="U1309">_xlfn.LET(_xlpm.x,IFERROR(VALUE(Table2[[#This Row],[Response_Time_Hours]]),""),IF(_xlpm.x="","CHECK",_xlfn.IFS(_xlpm.x&lt;=1,"Immediate",_xlpm.x&lt;=6,"Fast",_xlpm.x&lt;=24,"Moderate",_xlpm.x&gt;24,"Delayed")))</f>
        <v>Moderate</v>
      </c>
      <c r="V1309">
        <f>FLOOR(tbl_CleanLeads[[#This Row],[Response_Time_Hours]],6)</f>
        <v>18</v>
      </c>
      <c r="W1309" t="str" cm="1">
        <f t="array" ref="W1309">IF(Table2[[#This Row],[Interaction_Count_Final]]="","N/A",_xlfn.IFS(Table2[[#This Row],[Interaction_Count_Final]]&lt;=2,"Low",Table2[[#This Row],[Interaction_Count_Final]]&lt;=5,"Medium",Table2[[#This Row],[Interaction_Count_Final]]&gt;=6,"High",TRUE,"CHECK"))</f>
        <v>High</v>
      </c>
      <c r="X1309" t="b">
        <f t="shared" si="20"/>
        <v>1</v>
      </c>
      <c r="Y1309" t="b">
        <f>tbl_CleanLeads[[#This Row],[Response_Time_Hours]]&gt;24</f>
        <v>0</v>
      </c>
      <c r="Z1309" s="13" t="b">
        <f>tbl_CleanLeads[[#This Row],[Response_Time_Hours]]&gt;72</f>
        <v>0</v>
      </c>
      <c r="AA1309" s="13" t="b">
        <f>tbl_CleanLeads[[#This Row],[Status_Clean]]="Converted"</f>
        <v>1</v>
      </c>
    </row>
    <row r="1310" spans="1:27">
      <c r="A1310" t="s">
        <v>102</v>
      </c>
      <c r="B1310" t="s">
        <v>3919</v>
      </c>
      <c r="C1310" t="s">
        <v>3920</v>
      </c>
      <c r="D1310" t="s">
        <v>7268</v>
      </c>
      <c r="E1310" t="s">
        <v>311</v>
      </c>
      <c r="F1310" t="s">
        <v>250</v>
      </c>
      <c r="G1310" s="1">
        <v>45337</v>
      </c>
      <c r="H1310" s="8">
        <f>MONTH(tbl_CleanLeads[[#This Row],[Lead_Date_Final]])</f>
        <v>2</v>
      </c>
      <c r="I1310" t="s">
        <v>7283</v>
      </c>
      <c r="J1310" t="s">
        <v>7271</v>
      </c>
      <c r="K1310" t="s">
        <v>7284</v>
      </c>
      <c r="L1310">
        <f>WEEKDAY(tbl_CleanLeads[[#This Row],[Lead_Date_Final]],2)</f>
        <v>4</v>
      </c>
      <c r="M1310" t="s">
        <v>7285</v>
      </c>
      <c r="N1310">
        <v>5.3</v>
      </c>
      <c r="O1310" s="7">
        <v>2975.96</v>
      </c>
      <c r="P1310">
        <v>12</v>
      </c>
      <c r="Q1310" t="s">
        <v>7266</v>
      </c>
      <c r="R1310">
        <f>IF(UPPER(TRIM(Table2[[#This Row],[Status_Clean]]))="CONVERTED",1,0)</f>
        <v>1</v>
      </c>
      <c r="S1310">
        <f>IF(ISNUMBER(MATCH(UPPER(TRIM(Table2[[#This Row],[Status_Clean]])),{"CONTACTED","QUALIFIED","CONVERTED"},0)),1,0)</f>
        <v>1</v>
      </c>
      <c r="T1310" cm="1">
        <f t="array" ref="T1310">_xlfn.SWITCH(UPPER(TRIM(Table2[[#This Row],[Status_Clean]])),"NEW",1,"CONTACTED",2,"QUALIFIED",3,"CONVERTED",4,"LOST",5,99)</f>
        <v>4</v>
      </c>
      <c r="U1310" t="str" cm="1">
        <f t="array" ref="U1310">_xlfn.LET(_xlpm.x,IFERROR(VALUE(Table2[[#This Row],[Response_Time_Hours]]),""),IF(_xlpm.x="","CHECK",_xlfn.IFS(_xlpm.x&lt;=1,"Immediate",_xlpm.x&lt;=6,"Fast",_xlpm.x&lt;=24,"Moderate",_xlpm.x&gt;24,"Delayed")))</f>
        <v>Fast</v>
      </c>
      <c r="V1310">
        <f>FLOOR(tbl_CleanLeads[[#This Row],[Response_Time_Hours]],6)</f>
        <v>0</v>
      </c>
      <c r="W1310" t="str" cm="1">
        <f t="array" ref="W1310">IF(Table2[[#This Row],[Interaction_Count_Final]]="","N/A",_xlfn.IFS(Table2[[#This Row],[Interaction_Count_Final]]&lt;=2,"Low",Table2[[#This Row],[Interaction_Count_Final]]&lt;=5,"Medium",Table2[[#This Row],[Interaction_Count_Final]]&gt;=6,"High",TRUE,"CHECK"))</f>
        <v>High</v>
      </c>
      <c r="X1310" t="b">
        <f t="shared" si="20"/>
        <v>1</v>
      </c>
      <c r="Y1310" t="b">
        <f>tbl_CleanLeads[[#This Row],[Response_Time_Hours]]&gt;24</f>
        <v>0</v>
      </c>
      <c r="Z1310" s="13" t="b">
        <f>tbl_CleanLeads[[#This Row],[Response_Time_Hours]]&gt;72</f>
        <v>0</v>
      </c>
      <c r="AA1310" s="13" t="b">
        <f>tbl_CleanLeads[[#This Row],[Status_Clean]]="Converted"</f>
        <v>1</v>
      </c>
    </row>
    <row r="1311" spans="1:27">
      <c r="A1311" t="s">
        <v>90</v>
      </c>
      <c r="B1311" t="s">
        <v>3921</v>
      </c>
      <c r="C1311" t="s">
        <v>3922</v>
      </c>
      <c r="D1311" t="s">
        <v>7258</v>
      </c>
      <c r="E1311" t="s">
        <v>263</v>
      </c>
      <c r="F1311" t="s">
        <v>193</v>
      </c>
      <c r="G1311" s="1">
        <v>45653</v>
      </c>
      <c r="H1311" s="8">
        <f>MONTH(tbl_CleanLeads[[#This Row],[Lead_Date_Final]])</f>
        <v>12</v>
      </c>
      <c r="I1311" t="s">
        <v>7262</v>
      </c>
      <c r="J1311" t="s">
        <v>7271</v>
      </c>
      <c r="K1311" t="s">
        <v>7264</v>
      </c>
      <c r="L1311">
        <f>WEEKDAY(tbl_CleanLeads[[#This Row],[Lead_Date_Final]],2)</f>
        <v>5</v>
      </c>
      <c r="M1311" t="s">
        <v>7312</v>
      </c>
      <c r="N1311">
        <v>19.100000000000001</v>
      </c>
      <c r="O1311" s="7">
        <v>4729.8100000000004</v>
      </c>
      <c r="P1311">
        <v>25</v>
      </c>
      <c r="Q1311" t="s">
        <v>7273</v>
      </c>
      <c r="R1311">
        <f>IF(UPPER(TRIM(Table2[[#This Row],[Status_Clean]]))="CONVERTED",1,0)</f>
        <v>0</v>
      </c>
      <c r="S1311">
        <f>IF(ISNUMBER(MATCH(UPPER(TRIM(Table2[[#This Row],[Status_Clean]])),{"CONTACTED","QUALIFIED","CONVERTED"},0)),1,0)</f>
        <v>0</v>
      </c>
      <c r="T1311" cm="1">
        <f t="array" ref="T1311">_xlfn.SWITCH(UPPER(TRIM(Table2[[#This Row],[Status_Clean]])),"NEW",1,"CONTACTED",2,"QUALIFIED",3,"CONVERTED",4,"LOST",5,99)</f>
        <v>1</v>
      </c>
      <c r="U1311" t="str" cm="1">
        <f t="array" ref="U1311">_xlfn.LET(_xlpm.x,IFERROR(VALUE(Table2[[#This Row],[Response_Time_Hours]]),""),IF(_xlpm.x="","CHECK",_xlfn.IFS(_xlpm.x&lt;=1,"Immediate",_xlpm.x&lt;=6,"Fast",_xlpm.x&lt;=24,"Moderate",_xlpm.x&gt;24,"Delayed")))</f>
        <v>Moderate</v>
      </c>
      <c r="V1311">
        <f>FLOOR(tbl_CleanLeads[[#This Row],[Response_Time_Hours]],6)</f>
        <v>18</v>
      </c>
      <c r="W1311" t="str" cm="1">
        <f t="array" ref="W1311">IF(Table2[[#This Row],[Interaction_Count_Final]]="","N/A",_xlfn.IFS(Table2[[#This Row],[Interaction_Count_Final]]&lt;=2,"Low",Table2[[#This Row],[Interaction_Count_Final]]&lt;=5,"Medium",Table2[[#This Row],[Interaction_Count_Final]]&gt;=6,"High",TRUE,"CHECK"))</f>
        <v>High</v>
      </c>
      <c r="X1311" t="b">
        <f t="shared" si="20"/>
        <v>1</v>
      </c>
      <c r="Y1311" t="b">
        <f>tbl_CleanLeads[[#This Row],[Response_Time_Hours]]&gt;24</f>
        <v>0</v>
      </c>
      <c r="Z1311" s="13" t="b">
        <f>tbl_CleanLeads[[#This Row],[Response_Time_Hours]]&gt;72</f>
        <v>0</v>
      </c>
      <c r="AA1311" s="13" t="b">
        <f>tbl_CleanLeads[[#This Row],[Status_Clean]]="Converted"</f>
        <v>0</v>
      </c>
    </row>
    <row r="1312" spans="1:27">
      <c r="A1312" t="s">
        <v>90</v>
      </c>
      <c r="B1312" t="s">
        <v>3923</v>
      </c>
      <c r="C1312" t="s">
        <v>3924</v>
      </c>
      <c r="D1312" t="s">
        <v>7274</v>
      </c>
      <c r="E1312" t="s">
        <v>7308</v>
      </c>
      <c r="F1312" t="s">
        <v>193</v>
      </c>
      <c r="G1312" s="1">
        <v>45595</v>
      </c>
      <c r="H1312" s="8">
        <f>MONTH(tbl_CleanLeads[[#This Row],[Lead_Date_Final]])</f>
        <v>10</v>
      </c>
      <c r="I1312" t="s">
        <v>7270</v>
      </c>
      <c r="J1312" t="s">
        <v>7271</v>
      </c>
      <c r="K1312" t="s">
        <v>7264</v>
      </c>
      <c r="L1312">
        <f>WEEKDAY(tbl_CleanLeads[[#This Row],[Lead_Date_Final]],2)</f>
        <v>3</v>
      </c>
      <c r="M1312" t="s">
        <v>7272</v>
      </c>
      <c r="N1312">
        <v>47.7</v>
      </c>
      <c r="O1312" s="7">
        <v>2894.19</v>
      </c>
      <c r="P1312">
        <v>29</v>
      </c>
      <c r="Q1312" t="s">
        <v>7266</v>
      </c>
      <c r="R1312">
        <f>IF(UPPER(TRIM(Table2[[#This Row],[Status_Clean]]))="CONVERTED",1,0)</f>
        <v>0</v>
      </c>
      <c r="S1312">
        <f>IF(ISNUMBER(MATCH(UPPER(TRIM(Table2[[#This Row],[Status_Clean]])),{"CONTACTED","QUALIFIED","CONVERTED"},0)),1,0)</f>
        <v>0</v>
      </c>
      <c r="T1312" cm="1">
        <f t="array" ref="T1312">_xlfn.SWITCH(UPPER(TRIM(Table2[[#This Row],[Status_Clean]])),"NEW",1,"CONTACTED",2,"QUALIFIED",3,"CONVERTED",4,"LOST",5,99)</f>
        <v>1</v>
      </c>
      <c r="U1312" t="str" cm="1">
        <f t="array" ref="U1312">_xlfn.LET(_xlpm.x,IFERROR(VALUE(Table2[[#This Row],[Response_Time_Hours]]),""),IF(_xlpm.x="","CHECK",_xlfn.IFS(_xlpm.x&lt;=1,"Immediate",_xlpm.x&lt;=6,"Fast",_xlpm.x&lt;=24,"Moderate",_xlpm.x&gt;24,"Delayed")))</f>
        <v>Delayed</v>
      </c>
      <c r="V1312">
        <f>FLOOR(tbl_CleanLeads[[#This Row],[Response_Time_Hours]],6)</f>
        <v>42</v>
      </c>
      <c r="W1312" t="str" cm="1">
        <f t="array" ref="W1312">IF(Table2[[#This Row],[Interaction_Count_Final]]="","N/A",_xlfn.IFS(Table2[[#This Row],[Interaction_Count_Final]]&lt;=2,"Low",Table2[[#This Row],[Interaction_Count_Final]]&lt;=5,"Medium",Table2[[#This Row],[Interaction_Count_Final]]&gt;=6,"High",TRUE,"CHECK"))</f>
        <v>High</v>
      </c>
      <c r="X1312" t="b">
        <f t="shared" si="20"/>
        <v>1</v>
      </c>
      <c r="Y1312" t="b">
        <f>tbl_CleanLeads[[#This Row],[Response_Time_Hours]]&gt;24</f>
        <v>1</v>
      </c>
      <c r="Z1312" s="13" t="b">
        <f>tbl_CleanLeads[[#This Row],[Response_Time_Hours]]&gt;72</f>
        <v>0</v>
      </c>
      <c r="AA1312" s="13" t="b">
        <f>tbl_CleanLeads[[#This Row],[Status_Clean]]="Converted"</f>
        <v>0</v>
      </c>
    </row>
    <row r="1313" spans="1:27">
      <c r="A1313" t="s">
        <v>70</v>
      </c>
      <c r="B1313" t="s">
        <v>3926</v>
      </c>
      <c r="C1313" t="s">
        <v>3927</v>
      </c>
      <c r="D1313" t="s">
        <v>7303</v>
      </c>
      <c r="E1313" t="s">
        <v>254</v>
      </c>
      <c r="F1313" t="s">
        <v>125</v>
      </c>
      <c r="G1313" s="1">
        <v>45266</v>
      </c>
      <c r="H1313" s="8">
        <f>MONTH(tbl_CleanLeads[[#This Row],[Lead_Date_Final]])</f>
        <v>12</v>
      </c>
      <c r="I1313" t="s">
        <v>7262</v>
      </c>
      <c r="J1313" t="s">
        <v>7263</v>
      </c>
      <c r="K1313" t="s">
        <v>7264</v>
      </c>
      <c r="L1313">
        <f>WEEKDAY(tbl_CleanLeads[[#This Row],[Lead_Date_Final]],2)</f>
        <v>3</v>
      </c>
      <c r="M1313" t="s">
        <v>7272</v>
      </c>
      <c r="N1313">
        <v>18</v>
      </c>
      <c r="O1313" s="7">
        <v>4819.25</v>
      </c>
      <c r="P1313">
        <v>50</v>
      </c>
      <c r="Q1313" t="s">
        <v>7273</v>
      </c>
      <c r="R1313">
        <f>IF(UPPER(TRIM(Table2[[#This Row],[Status_Clean]]))="CONVERTED",1,0)</f>
        <v>0</v>
      </c>
      <c r="S1313">
        <f>IF(ISNUMBER(MATCH(UPPER(TRIM(Table2[[#This Row],[Status_Clean]])),{"CONTACTED","QUALIFIED","CONVERTED"},0)),1,0)</f>
        <v>1</v>
      </c>
      <c r="T1313" cm="1">
        <f t="array" ref="T1313">_xlfn.SWITCH(UPPER(TRIM(Table2[[#This Row],[Status_Clean]])),"NEW",1,"CONTACTED",2,"QUALIFIED",3,"CONVERTED",4,"LOST",5,99)</f>
        <v>2</v>
      </c>
      <c r="U1313" t="str" cm="1">
        <f t="array" ref="U1313">_xlfn.LET(_xlpm.x,IFERROR(VALUE(Table2[[#This Row],[Response_Time_Hours]]),""),IF(_xlpm.x="","CHECK",_xlfn.IFS(_xlpm.x&lt;=1,"Immediate",_xlpm.x&lt;=6,"Fast",_xlpm.x&lt;=24,"Moderate",_xlpm.x&gt;24,"Delayed")))</f>
        <v>Moderate</v>
      </c>
      <c r="V1313">
        <f>FLOOR(tbl_CleanLeads[[#This Row],[Response_Time_Hours]],6)</f>
        <v>18</v>
      </c>
      <c r="W1313" t="str" cm="1">
        <f t="array" ref="W1313">IF(Table2[[#This Row],[Interaction_Count_Final]]="","N/A",_xlfn.IFS(Table2[[#This Row],[Interaction_Count_Final]]&lt;=2,"Low",Table2[[#This Row],[Interaction_Count_Final]]&lt;=5,"Medium",Table2[[#This Row],[Interaction_Count_Final]]&gt;=6,"High",TRUE,"CHECK"))</f>
        <v>High</v>
      </c>
      <c r="X1313" t="b">
        <f t="shared" si="20"/>
        <v>1</v>
      </c>
      <c r="Y1313" t="b">
        <f>tbl_CleanLeads[[#This Row],[Response_Time_Hours]]&gt;24</f>
        <v>0</v>
      </c>
      <c r="Z1313" s="13" t="b">
        <f>tbl_CleanLeads[[#This Row],[Response_Time_Hours]]&gt;72</f>
        <v>0</v>
      </c>
      <c r="AA1313" s="13" t="b">
        <f>tbl_CleanLeads[[#This Row],[Status_Clean]]="Converted"</f>
        <v>0</v>
      </c>
    </row>
    <row r="1314" spans="1:27">
      <c r="A1314" t="s">
        <v>102</v>
      </c>
      <c r="B1314" t="s">
        <v>3929</v>
      </c>
      <c r="C1314" t="s">
        <v>3930</v>
      </c>
      <c r="D1314" t="s">
        <v>7274</v>
      </c>
      <c r="E1314" t="s">
        <v>123</v>
      </c>
      <c r="F1314" t="s">
        <v>71</v>
      </c>
      <c r="G1314" s="1">
        <v>45473</v>
      </c>
      <c r="H1314" s="8">
        <f>MONTH(tbl_CleanLeads[[#This Row],[Lead_Date_Final]])</f>
        <v>6</v>
      </c>
      <c r="I1314" t="s">
        <v>7276</v>
      </c>
      <c r="J1314" t="s">
        <v>7271</v>
      </c>
      <c r="K1314" t="s">
        <v>7277</v>
      </c>
      <c r="L1314">
        <f>WEEKDAY(tbl_CleanLeads[[#This Row],[Lead_Date_Final]],2)</f>
        <v>7</v>
      </c>
      <c r="M1314" t="s">
        <v>7293</v>
      </c>
      <c r="N1314">
        <v>23.1</v>
      </c>
      <c r="O1314" s="7">
        <v>4096.08</v>
      </c>
      <c r="P1314">
        <v>16</v>
      </c>
      <c r="Q1314" t="s">
        <v>7273</v>
      </c>
      <c r="R1314">
        <f>IF(UPPER(TRIM(Table2[[#This Row],[Status_Clean]]))="CONVERTED",1,0)</f>
        <v>0</v>
      </c>
      <c r="S1314">
        <f>IF(ISNUMBER(MATCH(UPPER(TRIM(Table2[[#This Row],[Status_Clean]])),{"CONTACTED","QUALIFIED","CONVERTED"},0)),1,0)</f>
        <v>1</v>
      </c>
      <c r="T1314" cm="1">
        <f t="array" ref="T1314">_xlfn.SWITCH(UPPER(TRIM(Table2[[#This Row],[Status_Clean]])),"NEW",1,"CONTACTED",2,"QUALIFIED",3,"CONVERTED",4,"LOST",5,99)</f>
        <v>3</v>
      </c>
      <c r="U1314" t="str" cm="1">
        <f t="array" ref="U1314">_xlfn.LET(_xlpm.x,IFERROR(VALUE(Table2[[#This Row],[Response_Time_Hours]]),""),IF(_xlpm.x="","CHECK",_xlfn.IFS(_xlpm.x&lt;=1,"Immediate",_xlpm.x&lt;=6,"Fast",_xlpm.x&lt;=24,"Moderate",_xlpm.x&gt;24,"Delayed")))</f>
        <v>Moderate</v>
      </c>
      <c r="V1314">
        <f>FLOOR(tbl_CleanLeads[[#This Row],[Response_Time_Hours]],6)</f>
        <v>18</v>
      </c>
      <c r="W1314" t="str" cm="1">
        <f t="array" ref="W1314">IF(Table2[[#This Row],[Interaction_Count_Final]]="","N/A",_xlfn.IFS(Table2[[#This Row],[Interaction_Count_Final]]&lt;=2,"Low",Table2[[#This Row],[Interaction_Count_Final]]&lt;=5,"Medium",Table2[[#This Row],[Interaction_Count_Final]]&gt;=6,"High",TRUE,"CHECK"))</f>
        <v>High</v>
      </c>
      <c r="X1314" t="b">
        <f t="shared" si="20"/>
        <v>1</v>
      </c>
      <c r="Y1314" t="b">
        <f>tbl_CleanLeads[[#This Row],[Response_Time_Hours]]&gt;24</f>
        <v>0</v>
      </c>
      <c r="Z1314" s="13" t="b">
        <f>tbl_CleanLeads[[#This Row],[Response_Time_Hours]]&gt;72</f>
        <v>0</v>
      </c>
      <c r="AA1314" s="13" t="b">
        <f>tbl_CleanLeads[[#This Row],[Status_Clean]]="Converted"</f>
        <v>0</v>
      </c>
    </row>
    <row r="1315" spans="1:27">
      <c r="A1315" t="s">
        <v>70</v>
      </c>
      <c r="B1315" t="s">
        <v>3932</v>
      </c>
      <c r="C1315" t="s">
        <v>3933</v>
      </c>
      <c r="D1315" t="s">
        <v>7274</v>
      </c>
      <c r="E1315" t="s">
        <v>363</v>
      </c>
      <c r="F1315" t="s">
        <v>193</v>
      </c>
      <c r="G1315" s="1">
        <v>45619</v>
      </c>
      <c r="H1315" s="8">
        <f>MONTH(tbl_CleanLeads[[#This Row],[Lead_Date_Final]])</f>
        <v>11</v>
      </c>
      <c r="I1315" t="s">
        <v>7300</v>
      </c>
      <c r="J1315" t="s">
        <v>7271</v>
      </c>
      <c r="K1315" t="s">
        <v>7264</v>
      </c>
      <c r="L1315">
        <f>WEEKDAY(tbl_CleanLeads[[#This Row],[Lead_Date_Final]],2)</f>
        <v>6</v>
      </c>
      <c r="M1315" t="s">
        <v>7278</v>
      </c>
      <c r="N1315">
        <v>21.6</v>
      </c>
      <c r="O1315" s="7">
        <v>2746.85</v>
      </c>
      <c r="P1315">
        <v>38</v>
      </c>
      <c r="Q1315" t="s">
        <v>7266</v>
      </c>
      <c r="R1315">
        <f>IF(UPPER(TRIM(Table2[[#This Row],[Status_Clean]]))="CONVERTED",1,0)</f>
        <v>0</v>
      </c>
      <c r="S1315">
        <f>IF(ISNUMBER(MATCH(UPPER(TRIM(Table2[[#This Row],[Status_Clean]])),{"CONTACTED","QUALIFIED","CONVERTED"},0)),1,0)</f>
        <v>0</v>
      </c>
      <c r="T1315" cm="1">
        <f t="array" ref="T1315">_xlfn.SWITCH(UPPER(TRIM(Table2[[#This Row],[Status_Clean]])),"NEW",1,"CONTACTED",2,"QUALIFIED",3,"CONVERTED",4,"LOST",5,99)</f>
        <v>1</v>
      </c>
      <c r="U1315" t="str" cm="1">
        <f t="array" ref="U1315">_xlfn.LET(_xlpm.x,IFERROR(VALUE(Table2[[#This Row],[Response_Time_Hours]]),""),IF(_xlpm.x="","CHECK",_xlfn.IFS(_xlpm.x&lt;=1,"Immediate",_xlpm.x&lt;=6,"Fast",_xlpm.x&lt;=24,"Moderate",_xlpm.x&gt;24,"Delayed")))</f>
        <v>Moderate</v>
      </c>
      <c r="V1315">
        <f>FLOOR(tbl_CleanLeads[[#This Row],[Response_Time_Hours]],6)</f>
        <v>18</v>
      </c>
      <c r="W1315" t="str" cm="1">
        <f t="array" ref="W1315">IF(Table2[[#This Row],[Interaction_Count_Final]]="","N/A",_xlfn.IFS(Table2[[#This Row],[Interaction_Count_Final]]&lt;=2,"Low",Table2[[#This Row],[Interaction_Count_Final]]&lt;=5,"Medium",Table2[[#This Row],[Interaction_Count_Final]]&gt;=6,"High",TRUE,"CHECK"))</f>
        <v>High</v>
      </c>
      <c r="X1315" t="b">
        <f t="shared" si="20"/>
        <v>1</v>
      </c>
      <c r="Y1315" t="b">
        <f>tbl_CleanLeads[[#This Row],[Response_Time_Hours]]&gt;24</f>
        <v>0</v>
      </c>
      <c r="Z1315" s="13" t="b">
        <f>tbl_CleanLeads[[#This Row],[Response_Time_Hours]]&gt;72</f>
        <v>0</v>
      </c>
      <c r="AA1315" s="13" t="b">
        <f>tbl_CleanLeads[[#This Row],[Status_Clean]]="Converted"</f>
        <v>0</v>
      </c>
    </row>
    <row r="1316" spans="1:27">
      <c r="A1316" t="s">
        <v>70</v>
      </c>
      <c r="B1316" t="s">
        <v>3935</v>
      </c>
      <c r="C1316" t="s">
        <v>3936</v>
      </c>
      <c r="D1316" t="s">
        <v>7280</v>
      </c>
      <c r="E1316" t="s">
        <v>222</v>
      </c>
      <c r="F1316" t="s">
        <v>71</v>
      </c>
      <c r="G1316" s="1">
        <v>45423</v>
      </c>
      <c r="H1316" s="8">
        <f>MONTH(tbl_CleanLeads[[#This Row],[Lead_Date_Final]])</f>
        <v>5</v>
      </c>
      <c r="I1316" t="s">
        <v>7314</v>
      </c>
      <c r="J1316" t="s">
        <v>7271</v>
      </c>
      <c r="K1316" t="s">
        <v>7277</v>
      </c>
      <c r="L1316">
        <f>WEEKDAY(tbl_CleanLeads[[#This Row],[Lead_Date_Final]],2)</f>
        <v>6</v>
      </c>
      <c r="M1316" t="s">
        <v>7278</v>
      </c>
      <c r="N1316">
        <v>43</v>
      </c>
      <c r="O1316" s="7">
        <v>1759.42</v>
      </c>
      <c r="P1316">
        <v>34</v>
      </c>
      <c r="Q1316" t="s">
        <v>7289</v>
      </c>
      <c r="R1316">
        <f>IF(UPPER(TRIM(Table2[[#This Row],[Status_Clean]]))="CONVERTED",1,0)</f>
        <v>0</v>
      </c>
      <c r="S1316">
        <f>IF(ISNUMBER(MATCH(UPPER(TRIM(Table2[[#This Row],[Status_Clean]])),{"CONTACTED","QUALIFIED","CONVERTED"},0)),1,0)</f>
        <v>1</v>
      </c>
      <c r="T1316" cm="1">
        <f t="array" ref="T1316">_xlfn.SWITCH(UPPER(TRIM(Table2[[#This Row],[Status_Clean]])),"NEW",1,"CONTACTED",2,"QUALIFIED",3,"CONVERTED",4,"LOST",5,99)</f>
        <v>3</v>
      </c>
      <c r="U1316" t="str" cm="1">
        <f t="array" ref="U1316">_xlfn.LET(_xlpm.x,IFERROR(VALUE(Table2[[#This Row],[Response_Time_Hours]]),""),IF(_xlpm.x="","CHECK",_xlfn.IFS(_xlpm.x&lt;=1,"Immediate",_xlpm.x&lt;=6,"Fast",_xlpm.x&lt;=24,"Moderate",_xlpm.x&gt;24,"Delayed")))</f>
        <v>Delayed</v>
      </c>
      <c r="V1316">
        <f>FLOOR(tbl_CleanLeads[[#This Row],[Response_Time_Hours]],6)</f>
        <v>42</v>
      </c>
      <c r="W1316" t="str" cm="1">
        <f t="array" ref="W1316">IF(Table2[[#This Row],[Interaction_Count_Final]]="","N/A",_xlfn.IFS(Table2[[#This Row],[Interaction_Count_Final]]&lt;=2,"Low",Table2[[#This Row],[Interaction_Count_Final]]&lt;=5,"Medium",Table2[[#This Row],[Interaction_Count_Final]]&gt;=6,"High",TRUE,"CHECK"))</f>
        <v>High</v>
      </c>
      <c r="X1316" t="b">
        <f t="shared" si="20"/>
        <v>1</v>
      </c>
      <c r="Y1316" t="b">
        <f>tbl_CleanLeads[[#This Row],[Response_Time_Hours]]&gt;24</f>
        <v>1</v>
      </c>
      <c r="Z1316" s="13" t="b">
        <f>tbl_CleanLeads[[#This Row],[Response_Time_Hours]]&gt;72</f>
        <v>0</v>
      </c>
      <c r="AA1316" s="13" t="b">
        <f>tbl_CleanLeads[[#This Row],[Status_Clean]]="Converted"</f>
        <v>0</v>
      </c>
    </row>
    <row r="1317" spans="1:27">
      <c r="A1317" t="s">
        <v>102</v>
      </c>
      <c r="B1317" t="s">
        <v>3937</v>
      </c>
      <c r="C1317" t="s">
        <v>8290</v>
      </c>
      <c r="D1317" t="s">
        <v>7303</v>
      </c>
      <c r="E1317" t="s">
        <v>7308</v>
      </c>
      <c r="F1317" t="s">
        <v>193</v>
      </c>
      <c r="G1317" s="1">
        <v>45065</v>
      </c>
      <c r="H1317" s="8">
        <f>MONTH(tbl_CleanLeads[[#This Row],[Lead_Date_Final]])</f>
        <v>5</v>
      </c>
      <c r="I1317" t="s">
        <v>7314</v>
      </c>
      <c r="J1317" t="s">
        <v>7263</v>
      </c>
      <c r="K1317" t="s">
        <v>7277</v>
      </c>
      <c r="L1317">
        <f>WEEKDAY(tbl_CleanLeads[[#This Row],[Lead_Date_Final]],2)</f>
        <v>5</v>
      </c>
      <c r="M1317" t="s">
        <v>7312</v>
      </c>
      <c r="N1317">
        <v>27.6</v>
      </c>
      <c r="O1317" s="7">
        <v>4463.49</v>
      </c>
      <c r="P1317">
        <v>22</v>
      </c>
      <c r="Q1317" t="s">
        <v>7273</v>
      </c>
      <c r="R1317">
        <f>IF(UPPER(TRIM(Table2[[#This Row],[Status_Clean]]))="CONVERTED",1,0)</f>
        <v>0</v>
      </c>
      <c r="S1317">
        <f>IF(ISNUMBER(MATCH(UPPER(TRIM(Table2[[#This Row],[Status_Clean]])),{"CONTACTED","QUALIFIED","CONVERTED"},0)),1,0)</f>
        <v>0</v>
      </c>
      <c r="T1317" cm="1">
        <f t="array" ref="T1317">_xlfn.SWITCH(UPPER(TRIM(Table2[[#This Row],[Status_Clean]])),"NEW",1,"CONTACTED",2,"QUALIFIED",3,"CONVERTED",4,"LOST",5,99)</f>
        <v>1</v>
      </c>
      <c r="U1317" t="str" cm="1">
        <f t="array" ref="U1317">_xlfn.LET(_xlpm.x,IFERROR(VALUE(Table2[[#This Row],[Response_Time_Hours]]),""),IF(_xlpm.x="","CHECK",_xlfn.IFS(_xlpm.x&lt;=1,"Immediate",_xlpm.x&lt;=6,"Fast",_xlpm.x&lt;=24,"Moderate",_xlpm.x&gt;24,"Delayed")))</f>
        <v>Delayed</v>
      </c>
      <c r="V1317">
        <f>FLOOR(tbl_CleanLeads[[#This Row],[Response_Time_Hours]],6)</f>
        <v>24</v>
      </c>
      <c r="W1317" t="str" cm="1">
        <f t="array" ref="W1317">IF(Table2[[#This Row],[Interaction_Count_Final]]="","N/A",_xlfn.IFS(Table2[[#This Row],[Interaction_Count_Final]]&lt;=2,"Low",Table2[[#This Row],[Interaction_Count_Final]]&lt;=5,"Medium",Table2[[#This Row],[Interaction_Count_Final]]&gt;=6,"High",TRUE,"CHECK"))</f>
        <v>High</v>
      </c>
      <c r="X1317" t="b">
        <f t="shared" si="20"/>
        <v>1</v>
      </c>
      <c r="Y1317" t="b">
        <f>tbl_CleanLeads[[#This Row],[Response_Time_Hours]]&gt;24</f>
        <v>1</v>
      </c>
      <c r="Z1317" s="13" t="b">
        <f>tbl_CleanLeads[[#This Row],[Response_Time_Hours]]&gt;72</f>
        <v>0</v>
      </c>
      <c r="AA1317" s="13" t="b">
        <f>tbl_CleanLeads[[#This Row],[Status_Clean]]="Converted"</f>
        <v>0</v>
      </c>
    </row>
    <row r="1318" spans="1:27">
      <c r="A1318" t="s">
        <v>70</v>
      </c>
      <c r="B1318" t="s">
        <v>3941</v>
      </c>
      <c r="C1318" t="s">
        <v>3942</v>
      </c>
      <c r="D1318" t="s">
        <v>7303</v>
      </c>
      <c r="E1318" t="s">
        <v>263</v>
      </c>
      <c r="F1318" t="s">
        <v>173</v>
      </c>
      <c r="G1318" s="1">
        <v>45102</v>
      </c>
      <c r="H1318" s="8">
        <f>MONTH(tbl_CleanLeads[[#This Row],[Lead_Date_Final]])</f>
        <v>6</v>
      </c>
      <c r="I1318" t="s">
        <v>7276</v>
      </c>
      <c r="J1318" t="s">
        <v>7263</v>
      </c>
      <c r="K1318" t="s">
        <v>7277</v>
      </c>
      <c r="L1318">
        <f>WEEKDAY(tbl_CleanLeads[[#This Row],[Lead_Date_Final]],2)</f>
        <v>7</v>
      </c>
      <c r="M1318" t="s">
        <v>7293</v>
      </c>
      <c r="N1318">
        <v>67.199999999999989</v>
      </c>
      <c r="O1318" s="7">
        <v>1632.93</v>
      </c>
      <c r="P1318">
        <v>31</v>
      </c>
      <c r="Q1318" t="s">
        <v>7289</v>
      </c>
      <c r="R1318">
        <f>IF(UPPER(TRIM(Table2[[#This Row],[Status_Clean]]))="CONVERTED",1,0)</f>
        <v>0</v>
      </c>
      <c r="S1318">
        <f>IF(ISNUMBER(MATCH(UPPER(TRIM(Table2[[#This Row],[Status_Clean]])),{"CONTACTED","QUALIFIED","CONVERTED"},0)),1,0)</f>
        <v>0</v>
      </c>
      <c r="T1318" cm="1">
        <f t="array" ref="T1318">_xlfn.SWITCH(UPPER(TRIM(Table2[[#This Row],[Status_Clean]])),"NEW",1,"CONTACTED",2,"QUALIFIED",3,"CONVERTED",4,"LOST",5,99)</f>
        <v>5</v>
      </c>
      <c r="U1318" t="str" cm="1">
        <f t="array" ref="U1318">_xlfn.LET(_xlpm.x,IFERROR(VALUE(Table2[[#This Row],[Response_Time_Hours]]),""),IF(_xlpm.x="","CHECK",_xlfn.IFS(_xlpm.x&lt;=1,"Immediate",_xlpm.x&lt;=6,"Fast",_xlpm.x&lt;=24,"Moderate",_xlpm.x&gt;24,"Delayed")))</f>
        <v>Delayed</v>
      </c>
      <c r="V1318">
        <f>FLOOR(tbl_CleanLeads[[#This Row],[Response_Time_Hours]],6)</f>
        <v>66</v>
      </c>
      <c r="W1318" t="str" cm="1">
        <f t="array" ref="W1318">IF(Table2[[#This Row],[Interaction_Count_Final]]="","N/A",_xlfn.IFS(Table2[[#This Row],[Interaction_Count_Final]]&lt;=2,"Low",Table2[[#This Row],[Interaction_Count_Final]]&lt;=5,"Medium",Table2[[#This Row],[Interaction_Count_Final]]&gt;=6,"High",TRUE,"CHECK"))</f>
        <v>High</v>
      </c>
      <c r="X1318" t="b">
        <f t="shared" si="20"/>
        <v>1</v>
      </c>
      <c r="Y1318" t="b">
        <f>tbl_CleanLeads[[#This Row],[Response_Time_Hours]]&gt;24</f>
        <v>1</v>
      </c>
      <c r="Z1318" s="13" t="b">
        <f>tbl_CleanLeads[[#This Row],[Response_Time_Hours]]&gt;72</f>
        <v>0</v>
      </c>
      <c r="AA1318" s="13" t="b">
        <f>tbl_CleanLeads[[#This Row],[Status_Clean]]="Converted"</f>
        <v>0</v>
      </c>
    </row>
    <row r="1319" spans="1:27">
      <c r="A1319" t="s">
        <v>70</v>
      </c>
      <c r="B1319" t="s">
        <v>3943</v>
      </c>
      <c r="C1319" t="s">
        <v>3944</v>
      </c>
      <c r="D1319" t="s">
        <v>7268</v>
      </c>
      <c r="E1319" t="s">
        <v>1356</v>
      </c>
      <c r="F1319" t="s">
        <v>125</v>
      </c>
      <c r="G1319" s="1">
        <v>45639</v>
      </c>
      <c r="H1319" s="8">
        <f>MONTH(tbl_CleanLeads[[#This Row],[Lead_Date_Final]])</f>
        <v>12</v>
      </c>
      <c r="I1319" t="s">
        <v>7262</v>
      </c>
      <c r="J1319" t="s">
        <v>7271</v>
      </c>
      <c r="K1319" t="s">
        <v>7264</v>
      </c>
      <c r="L1319">
        <f>WEEKDAY(tbl_CleanLeads[[#This Row],[Lead_Date_Final]],2)</f>
        <v>5</v>
      </c>
      <c r="M1319" t="s">
        <v>7312</v>
      </c>
      <c r="N1319">
        <v>21.4</v>
      </c>
      <c r="O1319" s="7">
        <v>2615.0500000000002</v>
      </c>
      <c r="P1319">
        <v>6</v>
      </c>
      <c r="Q1319" t="s">
        <v>7266</v>
      </c>
      <c r="R1319">
        <f>IF(UPPER(TRIM(Table2[[#This Row],[Status_Clean]]))="CONVERTED",1,0)</f>
        <v>0</v>
      </c>
      <c r="S1319">
        <f>IF(ISNUMBER(MATCH(UPPER(TRIM(Table2[[#This Row],[Status_Clean]])),{"CONTACTED","QUALIFIED","CONVERTED"},0)),1,0)</f>
        <v>1</v>
      </c>
      <c r="T1319" cm="1">
        <f t="array" ref="T1319">_xlfn.SWITCH(UPPER(TRIM(Table2[[#This Row],[Status_Clean]])),"NEW",1,"CONTACTED",2,"QUALIFIED",3,"CONVERTED",4,"LOST",5,99)</f>
        <v>2</v>
      </c>
      <c r="U1319" t="str" cm="1">
        <f t="array" ref="U1319">_xlfn.LET(_xlpm.x,IFERROR(VALUE(Table2[[#This Row],[Response_Time_Hours]]),""),IF(_xlpm.x="","CHECK",_xlfn.IFS(_xlpm.x&lt;=1,"Immediate",_xlpm.x&lt;=6,"Fast",_xlpm.x&lt;=24,"Moderate",_xlpm.x&gt;24,"Delayed")))</f>
        <v>Moderate</v>
      </c>
      <c r="V1319">
        <f>FLOOR(tbl_CleanLeads[[#This Row],[Response_Time_Hours]],6)</f>
        <v>18</v>
      </c>
      <c r="W1319" t="str" cm="1">
        <f t="array" ref="W1319">IF(Table2[[#This Row],[Interaction_Count_Final]]="","N/A",_xlfn.IFS(Table2[[#This Row],[Interaction_Count_Final]]&lt;=2,"Low",Table2[[#This Row],[Interaction_Count_Final]]&lt;=5,"Medium",Table2[[#This Row],[Interaction_Count_Final]]&gt;=6,"High",TRUE,"CHECK"))</f>
        <v>High</v>
      </c>
      <c r="X1319" t="b">
        <f t="shared" si="20"/>
        <v>1</v>
      </c>
      <c r="Y1319" t="b">
        <f>tbl_CleanLeads[[#This Row],[Response_Time_Hours]]&gt;24</f>
        <v>0</v>
      </c>
      <c r="Z1319" s="13" t="b">
        <f>tbl_CleanLeads[[#This Row],[Response_Time_Hours]]&gt;72</f>
        <v>0</v>
      </c>
      <c r="AA1319" s="13" t="b">
        <f>tbl_CleanLeads[[#This Row],[Status_Clean]]="Converted"</f>
        <v>0</v>
      </c>
    </row>
    <row r="1320" spans="1:27">
      <c r="A1320" t="s">
        <v>90</v>
      </c>
      <c r="B1320" t="s">
        <v>3946</v>
      </c>
      <c r="C1320" t="s">
        <v>3947</v>
      </c>
      <c r="D1320" t="s">
        <v>7268</v>
      </c>
      <c r="E1320" t="s">
        <v>473</v>
      </c>
      <c r="F1320" t="s">
        <v>125</v>
      </c>
      <c r="G1320" s="1">
        <v>45297</v>
      </c>
      <c r="H1320" s="8">
        <f>MONTH(tbl_CleanLeads[[#This Row],[Lead_Date_Final]])</f>
        <v>1</v>
      </c>
      <c r="I1320" t="s">
        <v>7317</v>
      </c>
      <c r="J1320" t="s">
        <v>7271</v>
      </c>
      <c r="K1320" t="s">
        <v>7284</v>
      </c>
      <c r="L1320">
        <f>WEEKDAY(tbl_CleanLeads[[#This Row],[Lead_Date_Final]],2)</f>
        <v>6</v>
      </c>
      <c r="M1320" t="s">
        <v>7278</v>
      </c>
      <c r="N1320">
        <v>35.9</v>
      </c>
      <c r="O1320" s="7">
        <v>1842.78</v>
      </c>
      <c r="P1320">
        <v>40</v>
      </c>
      <c r="Q1320" t="s">
        <v>7289</v>
      </c>
      <c r="R1320">
        <f>IF(UPPER(TRIM(Table2[[#This Row],[Status_Clean]]))="CONVERTED",1,0)</f>
        <v>0</v>
      </c>
      <c r="S1320">
        <f>IF(ISNUMBER(MATCH(UPPER(TRIM(Table2[[#This Row],[Status_Clean]])),{"CONTACTED","QUALIFIED","CONVERTED"},0)),1,0)</f>
        <v>1</v>
      </c>
      <c r="T1320" cm="1">
        <f t="array" ref="T1320">_xlfn.SWITCH(UPPER(TRIM(Table2[[#This Row],[Status_Clean]])),"NEW",1,"CONTACTED",2,"QUALIFIED",3,"CONVERTED",4,"LOST",5,99)</f>
        <v>2</v>
      </c>
      <c r="U1320" t="str" cm="1">
        <f t="array" ref="U1320">_xlfn.LET(_xlpm.x,IFERROR(VALUE(Table2[[#This Row],[Response_Time_Hours]]),""),IF(_xlpm.x="","CHECK",_xlfn.IFS(_xlpm.x&lt;=1,"Immediate",_xlpm.x&lt;=6,"Fast",_xlpm.x&lt;=24,"Moderate",_xlpm.x&gt;24,"Delayed")))</f>
        <v>Delayed</v>
      </c>
      <c r="V1320">
        <f>FLOOR(tbl_CleanLeads[[#This Row],[Response_Time_Hours]],6)</f>
        <v>30</v>
      </c>
      <c r="W1320" t="str" cm="1">
        <f t="array" ref="W1320">IF(Table2[[#This Row],[Interaction_Count_Final]]="","N/A",_xlfn.IFS(Table2[[#This Row],[Interaction_Count_Final]]&lt;=2,"Low",Table2[[#This Row],[Interaction_Count_Final]]&lt;=5,"Medium",Table2[[#This Row],[Interaction_Count_Final]]&gt;=6,"High",TRUE,"CHECK"))</f>
        <v>High</v>
      </c>
      <c r="X1320" t="b">
        <f t="shared" si="20"/>
        <v>1</v>
      </c>
      <c r="Y1320" t="b">
        <f>tbl_CleanLeads[[#This Row],[Response_Time_Hours]]&gt;24</f>
        <v>1</v>
      </c>
      <c r="Z1320" s="13" t="b">
        <f>tbl_CleanLeads[[#This Row],[Response_Time_Hours]]&gt;72</f>
        <v>0</v>
      </c>
      <c r="AA1320" s="13" t="b">
        <f>tbl_CleanLeads[[#This Row],[Status_Clean]]="Converted"</f>
        <v>0</v>
      </c>
    </row>
    <row r="1321" spans="1:27">
      <c r="A1321" t="s">
        <v>63</v>
      </c>
      <c r="B1321" t="s">
        <v>3948</v>
      </c>
      <c r="C1321" t="s">
        <v>8295</v>
      </c>
      <c r="D1321" t="s">
        <v>7274</v>
      </c>
      <c r="E1321" t="s">
        <v>363</v>
      </c>
      <c r="F1321" t="s">
        <v>193</v>
      </c>
      <c r="G1321" s="1">
        <v>45366</v>
      </c>
      <c r="H1321" s="8">
        <f>MONTH(tbl_CleanLeads[[#This Row],[Lead_Date_Final]])</f>
        <v>3</v>
      </c>
      <c r="I1321" t="s">
        <v>7295</v>
      </c>
      <c r="J1321" t="s">
        <v>7271</v>
      </c>
      <c r="K1321" t="s">
        <v>7284</v>
      </c>
      <c r="L1321">
        <f>WEEKDAY(tbl_CleanLeads[[#This Row],[Lead_Date_Final]],2)</f>
        <v>5</v>
      </c>
      <c r="M1321" t="s">
        <v>7312</v>
      </c>
      <c r="N1321">
        <v>51.9</v>
      </c>
      <c r="O1321" s="7">
        <v>1625.25</v>
      </c>
      <c r="P1321">
        <v>22</v>
      </c>
      <c r="Q1321" t="s">
        <v>7289</v>
      </c>
      <c r="R1321">
        <f>IF(UPPER(TRIM(Table2[[#This Row],[Status_Clean]]))="CONVERTED",1,0)</f>
        <v>0</v>
      </c>
      <c r="S1321">
        <f>IF(ISNUMBER(MATCH(UPPER(TRIM(Table2[[#This Row],[Status_Clean]])),{"CONTACTED","QUALIFIED","CONVERTED"},0)),1,0)</f>
        <v>0</v>
      </c>
      <c r="T1321" cm="1">
        <f t="array" ref="T1321">_xlfn.SWITCH(UPPER(TRIM(Table2[[#This Row],[Status_Clean]])),"NEW",1,"CONTACTED",2,"QUALIFIED",3,"CONVERTED",4,"LOST",5,99)</f>
        <v>1</v>
      </c>
      <c r="U1321" t="str" cm="1">
        <f t="array" ref="U1321">_xlfn.LET(_xlpm.x,IFERROR(VALUE(Table2[[#This Row],[Response_Time_Hours]]),""),IF(_xlpm.x="","CHECK",_xlfn.IFS(_xlpm.x&lt;=1,"Immediate",_xlpm.x&lt;=6,"Fast",_xlpm.x&lt;=24,"Moderate",_xlpm.x&gt;24,"Delayed")))</f>
        <v>Delayed</v>
      </c>
      <c r="V1321">
        <f>FLOOR(tbl_CleanLeads[[#This Row],[Response_Time_Hours]],6)</f>
        <v>48</v>
      </c>
      <c r="W1321" t="str" cm="1">
        <f t="array" ref="W1321">IF(Table2[[#This Row],[Interaction_Count_Final]]="","N/A",_xlfn.IFS(Table2[[#This Row],[Interaction_Count_Final]]&lt;=2,"Low",Table2[[#This Row],[Interaction_Count_Final]]&lt;=5,"Medium",Table2[[#This Row],[Interaction_Count_Final]]&gt;=6,"High",TRUE,"CHECK"))</f>
        <v>High</v>
      </c>
      <c r="X1321" t="b">
        <f t="shared" si="20"/>
        <v>1</v>
      </c>
      <c r="Y1321" t="b">
        <f>tbl_CleanLeads[[#This Row],[Response_Time_Hours]]&gt;24</f>
        <v>1</v>
      </c>
      <c r="Z1321" s="13" t="b">
        <f>tbl_CleanLeads[[#This Row],[Response_Time_Hours]]&gt;72</f>
        <v>0</v>
      </c>
      <c r="AA1321" s="13" t="b">
        <f>tbl_CleanLeads[[#This Row],[Status_Clean]]="Converted"</f>
        <v>0</v>
      </c>
    </row>
    <row r="1322" spans="1:27">
      <c r="A1322" t="s">
        <v>70</v>
      </c>
      <c r="B1322" t="s">
        <v>3951</v>
      </c>
      <c r="C1322" t="s">
        <v>3952</v>
      </c>
      <c r="D1322" t="s">
        <v>7274</v>
      </c>
      <c r="E1322" t="s">
        <v>263</v>
      </c>
      <c r="F1322" t="s">
        <v>193</v>
      </c>
      <c r="G1322" s="1">
        <v>45055</v>
      </c>
      <c r="H1322" s="8">
        <f>MONTH(tbl_CleanLeads[[#This Row],[Lead_Date_Final]])</f>
        <v>5</v>
      </c>
      <c r="I1322" t="s">
        <v>7314</v>
      </c>
      <c r="J1322" t="s">
        <v>7263</v>
      </c>
      <c r="K1322" t="s">
        <v>7277</v>
      </c>
      <c r="L1322">
        <f>WEEKDAY(tbl_CleanLeads[[#This Row],[Lead_Date_Final]],2)</f>
        <v>2</v>
      </c>
      <c r="M1322" t="s">
        <v>7265</v>
      </c>
      <c r="N1322">
        <v>60</v>
      </c>
      <c r="O1322" s="7">
        <v>4993.1400000000003</v>
      </c>
      <c r="P1322">
        <v>50</v>
      </c>
      <c r="Q1322" t="s">
        <v>7273</v>
      </c>
      <c r="R1322">
        <f>IF(UPPER(TRIM(Table2[[#This Row],[Status_Clean]]))="CONVERTED",1,0)</f>
        <v>0</v>
      </c>
      <c r="S1322">
        <f>IF(ISNUMBER(MATCH(UPPER(TRIM(Table2[[#This Row],[Status_Clean]])),{"CONTACTED","QUALIFIED","CONVERTED"},0)),1,0)</f>
        <v>0</v>
      </c>
      <c r="T1322" cm="1">
        <f t="array" ref="T1322">_xlfn.SWITCH(UPPER(TRIM(Table2[[#This Row],[Status_Clean]])),"NEW",1,"CONTACTED",2,"QUALIFIED",3,"CONVERTED",4,"LOST",5,99)</f>
        <v>1</v>
      </c>
      <c r="U1322" t="str" cm="1">
        <f t="array" ref="U1322">_xlfn.LET(_xlpm.x,IFERROR(VALUE(Table2[[#This Row],[Response_Time_Hours]]),""),IF(_xlpm.x="","CHECK",_xlfn.IFS(_xlpm.x&lt;=1,"Immediate",_xlpm.x&lt;=6,"Fast",_xlpm.x&lt;=24,"Moderate",_xlpm.x&gt;24,"Delayed")))</f>
        <v>Delayed</v>
      </c>
      <c r="V1322">
        <f>FLOOR(tbl_CleanLeads[[#This Row],[Response_Time_Hours]],6)</f>
        <v>60</v>
      </c>
      <c r="W1322" t="str" cm="1">
        <f t="array" ref="W1322">IF(Table2[[#This Row],[Interaction_Count_Final]]="","N/A",_xlfn.IFS(Table2[[#This Row],[Interaction_Count_Final]]&lt;=2,"Low",Table2[[#This Row],[Interaction_Count_Final]]&lt;=5,"Medium",Table2[[#This Row],[Interaction_Count_Final]]&gt;=6,"High",TRUE,"CHECK"))</f>
        <v>High</v>
      </c>
      <c r="X1322" t="b">
        <f t="shared" si="20"/>
        <v>1</v>
      </c>
      <c r="Y1322" t="b">
        <f>tbl_CleanLeads[[#This Row],[Response_Time_Hours]]&gt;24</f>
        <v>1</v>
      </c>
      <c r="Z1322" s="13" t="b">
        <f>tbl_CleanLeads[[#This Row],[Response_Time_Hours]]&gt;72</f>
        <v>0</v>
      </c>
      <c r="AA1322" s="13" t="b">
        <f>tbl_CleanLeads[[#This Row],[Status_Clean]]="Converted"</f>
        <v>0</v>
      </c>
    </row>
    <row r="1323" spans="1:27">
      <c r="A1323" t="s">
        <v>102</v>
      </c>
      <c r="B1323" t="s">
        <v>3953</v>
      </c>
      <c r="C1323" t="s">
        <v>3954</v>
      </c>
      <c r="D1323" t="s">
        <v>7280</v>
      </c>
      <c r="E1323" t="s">
        <v>1356</v>
      </c>
      <c r="F1323" t="s">
        <v>125</v>
      </c>
      <c r="G1323" s="1">
        <v>45579</v>
      </c>
      <c r="H1323" s="8">
        <f>MONTH(tbl_CleanLeads[[#This Row],[Lead_Date_Final]])</f>
        <v>10</v>
      </c>
      <c r="I1323" t="s">
        <v>7270</v>
      </c>
      <c r="J1323" t="s">
        <v>7271</v>
      </c>
      <c r="K1323" t="s">
        <v>7264</v>
      </c>
      <c r="L1323">
        <f>WEEKDAY(tbl_CleanLeads[[#This Row],[Lead_Date_Final]],2)</f>
        <v>1</v>
      </c>
      <c r="M1323" t="s">
        <v>7298</v>
      </c>
      <c r="N1323">
        <v>33.599999999999994</v>
      </c>
      <c r="O1323" s="7">
        <v>3574.56</v>
      </c>
      <c r="P1323">
        <v>5</v>
      </c>
      <c r="Q1323" t="s">
        <v>7266</v>
      </c>
      <c r="R1323">
        <f>IF(UPPER(TRIM(Table2[[#This Row],[Status_Clean]]))="CONVERTED",1,0)</f>
        <v>0</v>
      </c>
      <c r="S1323">
        <f>IF(ISNUMBER(MATCH(UPPER(TRIM(Table2[[#This Row],[Status_Clean]])),{"CONTACTED","QUALIFIED","CONVERTED"},0)),1,0)</f>
        <v>1</v>
      </c>
      <c r="T1323" cm="1">
        <f t="array" ref="T1323">_xlfn.SWITCH(UPPER(TRIM(Table2[[#This Row],[Status_Clean]])),"NEW",1,"CONTACTED",2,"QUALIFIED",3,"CONVERTED",4,"LOST",5,99)</f>
        <v>2</v>
      </c>
      <c r="U1323" t="str" cm="1">
        <f t="array" ref="U1323">_xlfn.LET(_xlpm.x,IFERROR(VALUE(Table2[[#This Row],[Response_Time_Hours]]),""),IF(_xlpm.x="","CHECK",_xlfn.IFS(_xlpm.x&lt;=1,"Immediate",_xlpm.x&lt;=6,"Fast",_xlpm.x&lt;=24,"Moderate",_xlpm.x&gt;24,"Delayed")))</f>
        <v>Delayed</v>
      </c>
      <c r="V1323">
        <f>FLOOR(tbl_CleanLeads[[#This Row],[Response_Time_Hours]],6)</f>
        <v>30</v>
      </c>
      <c r="W1323" t="str" cm="1">
        <f t="array" ref="W1323">IF(Table2[[#This Row],[Interaction_Count_Final]]="","N/A",_xlfn.IFS(Table2[[#This Row],[Interaction_Count_Final]]&lt;=2,"Low",Table2[[#This Row],[Interaction_Count_Final]]&lt;=5,"Medium",Table2[[#This Row],[Interaction_Count_Final]]&gt;=6,"High",TRUE,"CHECK"))</f>
        <v>Medium</v>
      </c>
      <c r="X1323" t="b">
        <f t="shared" si="20"/>
        <v>1</v>
      </c>
      <c r="Y1323" t="b">
        <f>tbl_CleanLeads[[#This Row],[Response_Time_Hours]]&gt;24</f>
        <v>1</v>
      </c>
      <c r="Z1323" s="13" t="b">
        <f>tbl_CleanLeads[[#This Row],[Response_Time_Hours]]&gt;72</f>
        <v>0</v>
      </c>
      <c r="AA1323" s="13" t="b">
        <f>tbl_CleanLeads[[#This Row],[Status_Clean]]="Converted"</f>
        <v>0</v>
      </c>
    </row>
    <row r="1324" spans="1:27">
      <c r="A1324" t="s">
        <v>102</v>
      </c>
      <c r="B1324" t="s">
        <v>3955</v>
      </c>
      <c r="C1324" t="s">
        <v>3956</v>
      </c>
      <c r="D1324" t="s">
        <v>7303</v>
      </c>
      <c r="E1324" t="s">
        <v>447</v>
      </c>
      <c r="F1324" t="s">
        <v>193</v>
      </c>
      <c r="G1324" s="1">
        <v>45306</v>
      </c>
      <c r="H1324" s="8">
        <f>MONTH(tbl_CleanLeads[[#This Row],[Lead_Date_Final]])</f>
        <v>1</v>
      </c>
      <c r="I1324" t="s">
        <v>7317</v>
      </c>
      <c r="J1324" t="s">
        <v>7271</v>
      </c>
      <c r="K1324" t="s">
        <v>7284</v>
      </c>
      <c r="L1324">
        <f>WEEKDAY(tbl_CleanLeads[[#This Row],[Lead_Date_Final]],2)</f>
        <v>1</v>
      </c>
      <c r="M1324" t="s">
        <v>7298</v>
      </c>
      <c r="N1324">
        <v>63.9</v>
      </c>
      <c r="O1324" s="7">
        <v>4018.22</v>
      </c>
      <c r="P1324">
        <v>28</v>
      </c>
      <c r="Q1324" t="s">
        <v>7273</v>
      </c>
      <c r="R1324">
        <f>IF(UPPER(TRIM(Table2[[#This Row],[Status_Clean]]))="CONVERTED",1,0)</f>
        <v>0</v>
      </c>
      <c r="S1324">
        <f>IF(ISNUMBER(MATCH(UPPER(TRIM(Table2[[#This Row],[Status_Clean]])),{"CONTACTED","QUALIFIED","CONVERTED"},0)),1,0)</f>
        <v>0</v>
      </c>
      <c r="T1324" cm="1">
        <f t="array" ref="T1324">_xlfn.SWITCH(UPPER(TRIM(Table2[[#This Row],[Status_Clean]])),"NEW",1,"CONTACTED",2,"QUALIFIED",3,"CONVERTED",4,"LOST",5,99)</f>
        <v>1</v>
      </c>
      <c r="U1324" t="str" cm="1">
        <f t="array" ref="U1324">_xlfn.LET(_xlpm.x,IFERROR(VALUE(Table2[[#This Row],[Response_Time_Hours]]),""),IF(_xlpm.x="","CHECK",_xlfn.IFS(_xlpm.x&lt;=1,"Immediate",_xlpm.x&lt;=6,"Fast",_xlpm.x&lt;=24,"Moderate",_xlpm.x&gt;24,"Delayed")))</f>
        <v>Delayed</v>
      </c>
      <c r="V1324">
        <f>FLOOR(tbl_CleanLeads[[#This Row],[Response_Time_Hours]],6)</f>
        <v>60</v>
      </c>
      <c r="W1324" t="str" cm="1">
        <f t="array" ref="W1324">IF(Table2[[#This Row],[Interaction_Count_Final]]="","N/A",_xlfn.IFS(Table2[[#This Row],[Interaction_Count_Final]]&lt;=2,"Low",Table2[[#This Row],[Interaction_Count_Final]]&lt;=5,"Medium",Table2[[#This Row],[Interaction_Count_Final]]&gt;=6,"High",TRUE,"CHECK"))</f>
        <v>High</v>
      </c>
      <c r="X1324" t="b">
        <f t="shared" si="20"/>
        <v>1</v>
      </c>
      <c r="Y1324" t="b">
        <f>tbl_CleanLeads[[#This Row],[Response_Time_Hours]]&gt;24</f>
        <v>1</v>
      </c>
      <c r="Z1324" s="13" t="b">
        <f>tbl_CleanLeads[[#This Row],[Response_Time_Hours]]&gt;72</f>
        <v>0</v>
      </c>
      <c r="AA1324" s="13" t="b">
        <f>tbl_CleanLeads[[#This Row],[Status_Clean]]="Converted"</f>
        <v>0</v>
      </c>
    </row>
    <row r="1325" spans="1:27">
      <c r="A1325" t="s">
        <v>63</v>
      </c>
      <c r="B1325" t="s">
        <v>3957</v>
      </c>
      <c r="C1325" t="s">
        <v>8297</v>
      </c>
      <c r="D1325" t="s">
        <v>7274</v>
      </c>
      <c r="E1325" t="s">
        <v>263</v>
      </c>
      <c r="F1325" t="s">
        <v>193</v>
      </c>
      <c r="G1325" s="1">
        <v>45040</v>
      </c>
      <c r="H1325" s="8">
        <f>MONTH(tbl_CleanLeads[[#This Row],[Lead_Date_Final]])</f>
        <v>4</v>
      </c>
      <c r="I1325" t="s">
        <v>7297</v>
      </c>
      <c r="J1325" t="s">
        <v>7263</v>
      </c>
      <c r="K1325" t="s">
        <v>7277</v>
      </c>
      <c r="L1325">
        <f>WEEKDAY(tbl_CleanLeads[[#This Row],[Lead_Date_Final]],2)</f>
        <v>1</v>
      </c>
      <c r="M1325" t="s">
        <v>7298</v>
      </c>
      <c r="N1325">
        <v>55</v>
      </c>
      <c r="O1325" s="7">
        <v>1624.59</v>
      </c>
      <c r="P1325">
        <v>36</v>
      </c>
      <c r="Q1325" t="s">
        <v>7289</v>
      </c>
      <c r="R1325">
        <f>IF(UPPER(TRIM(Table2[[#This Row],[Status_Clean]]))="CONVERTED",1,0)</f>
        <v>0</v>
      </c>
      <c r="S1325">
        <f>IF(ISNUMBER(MATCH(UPPER(TRIM(Table2[[#This Row],[Status_Clean]])),{"CONTACTED","QUALIFIED","CONVERTED"},0)),1,0)</f>
        <v>0</v>
      </c>
      <c r="T1325" cm="1">
        <f t="array" ref="T1325">_xlfn.SWITCH(UPPER(TRIM(Table2[[#This Row],[Status_Clean]])),"NEW",1,"CONTACTED",2,"QUALIFIED",3,"CONVERTED",4,"LOST",5,99)</f>
        <v>1</v>
      </c>
      <c r="U1325" t="str" cm="1">
        <f t="array" ref="U1325">_xlfn.LET(_xlpm.x,IFERROR(VALUE(Table2[[#This Row],[Response_Time_Hours]]),""),IF(_xlpm.x="","CHECK",_xlfn.IFS(_xlpm.x&lt;=1,"Immediate",_xlpm.x&lt;=6,"Fast",_xlpm.x&lt;=24,"Moderate",_xlpm.x&gt;24,"Delayed")))</f>
        <v>Delayed</v>
      </c>
      <c r="V1325">
        <f>FLOOR(tbl_CleanLeads[[#This Row],[Response_Time_Hours]],6)</f>
        <v>54</v>
      </c>
      <c r="W1325" t="str" cm="1">
        <f t="array" ref="W1325">IF(Table2[[#This Row],[Interaction_Count_Final]]="","N/A",_xlfn.IFS(Table2[[#This Row],[Interaction_Count_Final]]&lt;=2,"Low",Table2[[#This Row],[Interaction_Count_Final]]&lt;=5,"Medium",Table2[[#This Row],[Interaction_Count_Final]]&gt;=6,"High",TRUE,"CHECK"))</f>
        <v>High</v>
      </c>
      <c r="X1325" t="b">
        <f t="shared" si="20"/>
        <v>1</v>
      </c>
      <c r="Y1325" t="b">
        <f>tbl_CleanLeads[[#This Row],[Response_Time_Hours]]&gt;24</f>
        <v>1</v>
      </c>
      <c r="Z1325" s="13" t="b">
        <f>tbl_CleanLeads[[#This Row],[Response_Time_Hours]]&gt;72</f>
        <v>0</v>
      </c>
      <c r="AA1325" s="13" t="b">
        <f>tbl_CleanLeads[[#This Row],[Status_Clean]]="Converted"</f>
        <v>0</v>
      </c>
    </row>
    <row r="1326" spans="1:27">
      <c r="A1326" t="s">
        <v>90</v>
      </c>
      <c r="B1326" t="s">
        <v>3960</v>
      </c>
      <c r="C1326" t="s">
        <v>3961</v>
      </c>
      <c r="D1326" t="s">
        <v>7280</v>
      </c>
      <c r="E1326" t="s">
        <v>7308</v>
      </c>
      <c r="F1326" t="s">
        <v>193</v>
      </c>
      <c r="G1326" s="1">
        <v>45332</v>
      </c>
      <c r="H1326" s="8">
        <f>MONTH(tbl_CleanLeads[[#This Row],[Lead_Date_Final]])</f>
        <v>2</v>
      </c>
      <c r="I1326" t="s">
        <v>7283</v>
      </c>
      <c r="J1326" t="s">
        <v>7271</v>
      </c>
      <c r="K1326" t="s">
        <v>7284</v>
      </c>
      <c r="L1326">
        <f>WEEKDAY(tbl_CleanLeads[[#This Row],[Lead_Date_Final]],2)</f>
        <v>6</v>
      </c>
      <c r="M1326" t="s">
        <v>7278</v>
      </c>
      <c r="N1326">
        <v>65.099999999999994</v>
      </c>
      <c r="O1326" s="7">
        <v>4656.1400000000003</v>
      </c>
      <c r="P1326">
        <v>30</v>
      </c>
      <c r="Q1326" t="s">
        <v>7273</v>
      </c>
      <c r="R1326">
        <f>IF(UPPER(TRIM(Table2[[#This Row],[Status_Clean]]))="CONVERTED",1,0)</f>
        <v>0</v>
      </c>
      <c r="S1326">
        <f>IF(ISNUMBER(MATCH(UPPER(TRIM(Table2[[#This Row],[Status_Clean]])),{"CONTACTED","QUALIFIED","CONVERTED"},0)),1,0)</f>
        <v>0</v>
      </c>
      <c r="T1326" cm="1">
        <f t="array" ref="T1326">_xlfn.SWITCH(UPPER(TRIM(Table2[[#This Row],[Status_Clean]])),"NEW",1,"CONTACTED",2,"QUALIFIED",3,"CONVERTED",4,"LOST",5,99)</f>
        <v>1</v>
      </c>
      <c r="U1326" t="str" cm="1">
        <f t="array" ref="U1326">_xlfn.LET(_xlpm.x,IFERROR(VALUE(Table2[[#This Row],[Response_Time_Hours]]),""),IF(_xlpm.x="","CHECK",_xlfn.IFS(_xlpm.x&lt;=1,"Immediate",_xlpm.x&lt;=6,"Fast",_xlpm.x&lt;=24,"Moderate",_xlpm.x&gt;24,"Delayed")))</f>
        <v>Delayed</v>
      </c>
      <c r="V1326">
        <f>FLOOR(tbl_CleanLeads[[#This Row],[Response_Time_Hours]],6)</f>
        <v>60</v>
      </c>
      <c r="W1326" t="str" cm="1">
        <f t="array" ref="W1326">IF(Table2[[#This Row],[Interaction_Count_Final]]="","N/A",_xlfn.IFS(Table2[[#This Row],[Interaction_Count_Final]]&lt;=2,"Low",Table2[[#This Row],[Interaction_Count_Final]]&lt;=5,"Medium",Table2[[#This Row],[Interaction_Count_Final]]&gt;=6,"High",TRUE,"CHECK"))</f>
        <v>High</v>
      </c>
      <c r="X1326" t="b">
        <f t="shared" si="20"/>
        <v>1</v>
      </c>
      <c r="Y1326" t="b">
        <f>tbl_CleanLeads[[#This Row],[Response_Time_Hours]]&gt;24</f>
        <v>1</v>
      </c>
      <c r="Z1326" s="13" t="b">
        <f>tbl_CleanLeads[[#This Row],[Response_Time_Hours]]&gt;72</f>
        <v>0</v>
      </c>
      <c r="AA1326" s="13" t="b">
        <f>tbl_CleanLeads[[#This Row],[Status_Clean]]="Converted"</f>
        <v>0</v>
      </c>
    </row>
    <row r="1327" spans="1:27">
      <c r="A1327" t="s">
        <v>102</v>
      </c>
      <c r="B1327" t="s">
        <v>3963</v>
      </c>
      <c r="C1327" t="s">
        <v>8298</v>
      </c>
      <c r="D1327" t="s">
        <v>7280</v>
      </c>
      <c r="E1327" t="s">
        <v>123</v>
      </c>
      <c r="F1327" t="s">
        <v>250</v>
      </c>
      <c r="G1327" s="1">
        <v>45159</v>
      </c>
      <c r="H1327" s="8">
        <f>MONTH(tbl_CleanLeads[[#This Row],[Lead_Date_Final]])</f>
        <v>8</v>
      </c>
      <c r="I1327" t="s">
        <v>7310</v>
      </c>
      <c r="J1327" t="s">
        <v>7263</v>
      </c>
      <c r="K1327" t="s">
        <v>7288</v>
      </c>
      <c r="L1327">
        <f>WEEKDAY(tbl_CleanLeads[[#This Row],[Lead_Date_Final]],2)</f>
        <v>1</v>
      </c>
      <c r="M1327" t="s">
        <v>7298</v>
      </c>
      <c r="N1327">
        <v>55.199999999999996</v>
      </c>
      <c r="O1327" s="7">
        <v>3186.26</v>
      </c>
      <c r="P1327">
        <v>45</v>
      </c>
      <c r="Q1327" t="s">
        <v>7266</v>
      </c>
      <c r="R1327">
        <f>IF(UPPER(TRIM(Table2[[#This Row],[Status_Clean]]))="CONVERTED",1,0)</f>
        <v>1</v>
      </c>
      <c r="S1327">
        <f>IF(ISNUMBER(MATCH(UPPER(TRIM(Table2[[#This Row],[Status_Clean]])),{"CONTACTED","QUALIFIED","CONVERTED"},0)),1,0)</f>
        <v>1</v>
      </c>
      <c r="T1327" cm="1">
        <f t="array" ref="T1327">_xlfn.SWITCH(UPPER(TRIM(Table2[[#This Row],[Status_Clean]])),"NEW",1,"CONTACTED",2,"QUALIFIED",3,"CONVERTED",4,"LOST",5,99)</f>
        <v>4</v>
      </c>
      <c r="U1327" t="str" cm="1">
        <f t="array" ref="U1327">_xlfn.LET(_xlpm.x,IFERROR(VALUE(Table2[[#This Row],[Response_Time_Hours]]),""),IF(_xlpm.x="","CHECK",_xlfn.IFS(_xlpm.x&lt;=1,"Immediate",_xlpm.x&lt;=6,"Fast",_xlpm.x&lt;=24,"Moderate",_xlpm.x&gt;24,"Delayed")))</f>
        <v>Delayed</v>
      </c>
      <c r="V1327">
        <f>FLOOR(tbl_CleanLeads[[#This Row],[Response_Time_Hours]],6)</f>
        <v>54</v>
      </c>
      <c r="W1327" t="str" cm="1">
        <f t="array" ref="W1327">IF(Table2[[#This Row],[Interaction_Count_Final]]="","N/A",_xlfn.IFS(Table2[[#This Row],[Interaction_Count_Final]]&lt;=2,"Low",Table2[[#This Row],[Interaction_Count_Final]]&lt;=5,"Medium",Table2[[#This Row],[Interaction_Count_Final]]&gt;=6,"High",TRUE,"CHECK"))</f>
        <v>High</v>
      </c>
      <c r="X1327" t="b">
        <f t="shared" si="20"/>
        <v>1</v>
      </c>
      <c r="Y1327" t="b">
        <f>tbl_CleanLeads[[#This Row],[Response_Time_Hours]]&gt;24</f>
        <v>1</v>
      </c>
      <c r="Z1327" s="13" t="b">
        <f>tbl_CleanLeads[[#This Row],[Response_Time_Hours]]&gt;72</f>
        <v>0</v>
      </c>
      <c r="AA1327" s="13" t="b">
        <f>tbl_CleanLeads[[#This Row],[Status_Clean]]="Converted"</f>
        <v>1</v>
      </c>
    </row>
    <row r="1328" spans="1:27">
      <c r="A1328" t="s">
        <v>90</v>
      </c>
      <c r="B1328" t="s">
        <v>3966</v>
      </c>
      <c r="C1328" t="s">
        <v>3967</v>
      </c>
      <c r="D1328" t="s">
        <v>7280</v>
      </c>
      <c r="E1328" t="s">
        <v>473</v>
      </c>
      <c r="F1328" t="s">
        <v>193</v>
      </c>
      <c r="G1328" s="1">
        <v>45099</v>
      </c>
      <c r="H1328" s="8">
        <f>MONTH(tbl_CleanLeads[[#This Row],[Lead_Date_Final]])</f>
        <v>6</v>
      </c>
      <c r="I1328" t="s">
        <v>7276</v>
      </c>
      <c r="J1328" t="s">
        <v>7263</v>
      </c>
      <c r="K1328" t="s">
        <v>7277</v>
      </c>
      <c r="L1328">
        <f>WEEKDAY(tbl_CleanLeads[[#This Row],[Lead_Date_Final]],2)</f>
        <v>4</v>
      </c>
      <c r="M1328" t="s">
        <v>7285</v>
      </c>
      <c r="N1328">
        <v>13.3</v>
      </c>
      <c r="O1328" s="7">
        <v>1888.09</v>
      </c>
      <c r="P1328">
        <v>33</v>
      </c>
      <c r="Q1328" t="s">
        <v>7289</v>
      </c>
      <c r="R1328">
        <f>IF(UPPER(TRIM(Table2[[#This Row],[Status_Clean]]))="CONVERTED",1,0)</f>
        <v>0</v>
      </c>
      <c r="S1328">
        <f>IF(ISNUMBER(MATCH(UPPER(TRIM(Table2[[#This Row],[Status_Clean]])),{"CONTACTED","QUALIFIED","CONVERTED"},0)),1,0)</f>
        <v>0</v>
      </c>
      <c r="T1328" cm="1">
        <f t="array" ref="T1328">_xlfn.SWITCH(UPPER(TRIM(Table2[[#This Row],[Status_Clean]])),"NEW",1,"CONTACTED",2,"QUALIFIED",3,"CONVERTED",4,"LOST",5,99)</f>
        <v>1</v>
      </c>
      <c r="U1328" t="str" cm="1">
        <f t="array" ref="U1328">_xlfn.LET(_xlpm.x,IFERROR(VALUE(Table2[[#This Row],[Response_Time_Hours]]),""),IF(_xlpm.x="","CHECK",_xlfn.IFS(_xlpm.x&lt;=1,"Immediate",_xlpm.x&lt;=6,"Fast",_xlpm.x&lt;=24,"Moderate",_xlpm.x&gt;24,"Delayed")))</f>
        <v>Moderate</v>
      </c>
      <c r="V1328">
        <f>FLOOR(tbl_CleanLeads[[#This Row],[Response_Time_Hours]],6)</f>
        <v>12</v>
      </c>
      <c r="W1328" t="str" cm="1">
        <f t="array" ref="W1328">IF(Table2[[#This Row],[Interaction_Count_Final]]="","N/A",_xlfn.IFS(Table2[[#This Row],[Interaction_Count_Final]]&lt;=2,"Low",Table2[[#This Row],[Interaction_Count_Final]]&lt;=5,"Medium",Table2[[#This Row],[Interaction_Count_Final]]&gt;=6,"High",TRUE,"CHECK"))</f>
        <v>High</v>
      </c>
      <c r="X1328" t="b">
        <f t="shared" si="20"/>
        <v>1</v>
      </c>
      <c r="Y1328" t="b">
        <f>tbl_CleanLeads[[#This Row],[Response_Time_Hours]]&gt;24</f>
        <v>0</v>
      </c>
      <c r="Z1328" s="13" t="b">
        <f>tbl_CleanLeads[[#This Row],[Response_Time_Hours]]&gt;72</f>
        <v>0</v>
      </c>
      <c r="AA1328" s="13" t="b">
        <f>tbl_CleanLeads[[#This Row],[Status_Clean]]="Converted"</f>
        <v>0</v>
      </c>
    </row>
    <row r="1329" spans="1:27">
      <c r="A1329" t="s">
        <v>90</v>
      </c>
      <c r="B1329" t="s">
        <v>3968</v>
      </c>
      <c r="C1329" t="s">
        <v>3969</v>
      </c>
      <c r="D1329" t="s">
        <v>7268</v>
      </c>
      <c r="E1329" t="s">
        <v>473</v>
      </c>
      <c r="F1329" t="s">
        <v>193</v>
      </c>
      <c r="G1329" s="1">
        <v>44986</v>
      </c>
      <c r="H1329" s="8">
        <f>MONTH(tbl_CleanLeads[[#This Row],[Lead_Date_Final]])</f>
        <v>3</v>
      </c>
      <c r="I1329" t="s">
        <v>7295</v>
      </c>
      <c r="J1329" t="s">
        <v>7263</v>
      </c>
      <c r="K1329" t="s">
        <v>7284</v>
      </c>
      <c r="L1329">
        <f>WEEKDAY(tbl_CleanLeads[[#This Row],[Lead_Date_Final]],2)</f>
        <v>3</v>
      </c>
      <c r="M1329" t="s">
        <v>7272</v>
      </c>
      <c r="N1329">
        <v>14.399999999999999</v>
      </c>
      <c r="O1329" s="7">
        <v>2403.9899999999998</v>
      </c>
      <c r="P1329">
        <v>38</v>
      </c>
      <c r="Q1329" t="s">
        <v>7266</v>
      </c>
      <c r="R1329">
        <f>IF(UPPER(TRIM(Table2[[#This Row],[Status_Clean]]))="CONVERTED",1,0)</f>
        <v>0</v>
      </c>
      <c r="S1329">
        <f>IF(ISNUMBER(MATCH(UPPER(TRIM(Table2[[#This Row],[Status_Clean]])),{"CONTACTED","QUALIFIED","CONVERTED"},0)),1,0)</f>
        <v>0</v>
      </c>
      <c r="T1329" cm="1">
        <f t="array" ref="T1329">_xlfn.SWITCH(UPPER(TRIM(Table2[[#This Row],[Status_Clean]])),"NEW",1,"CONTACTED",2,"QUALIFIED",3,"CONVERTED",4,"LOST",5,99)</f>
        <v>1</v>
      </c>
      <c r="U1329" t="str" cm="1">
        <f t="array" ref="U1329">_xlfn.LET(_xlpm.x,IFERROR(VALUE(Table2[[#This Row],[Response_Time_Hours]]),""),IF(_xlpm.x="","CHECK",_xlfn.IFS(_xlpm.x&lt;=1,"Immediate",_xlpm.x&lt;=6,"Fast",_xlpm.x&lt;=24,"Moderate",_xlpm.x&gt;24,"Delayed")))</f>
        <v>Moderate</v>
      </c>
      <c r="V1329">
        <f>FLOOR(tbl_CleanLeads[[#This Row],[Response_Time_Hours]],6)</f>
        <v>12</v>
      </c>
      <c r="W1329" t="str" cm="1">
        <f t="array" ref="W1329">IF(Table2[[#This Row],[Interaction_Count_Final]]="","N/A",_xlfn.IFS(Table2[[#This Row],[Interaction_Count_Final]]&lt;=2,"Low",Table2[[#This Row],[Interaction_Count_Final]]&lt;=5,"Medium",Table2[[#This Row],[Interaction_Count_Final]]&gt;=6,"High",TRUE,"CHECK"))</f>
        <v>High</v>
      </c>
      <c r="X1329" t="b">
        <f t="shared" si="20"/>
        <v>1</v>
      </c>
      <c r="Y1329" t="b">
        <f>tbl_CleanLeads[[#This Row],[Response_Time_Hours]]&gt;24</f>
        <v>0</v>
      </c>
      <c r="Z1329" s="13" t="b">
        <f>tbl_CleanLeads[[#This Row],[Response_Time_Hours]]&gt;72</f>
        <v>0</v>
      </c>
      <c r="AA1329" s="13" t="b">
        <f>tbl_CleanLeads[[#This Row],[Status_Clean]]="Converted"</f>
        <v>0</v>
      </c>
    </row>
    <row r="1330" spans="1:27">
      <c r="A1330" t="s">
        <v>90</v>
      </c>
      <c r="B1330" t="s">
        <v>3970</v>
      </c>
      <c r="C1330" t="s">
        <v>3971</v>
      </c>
      <c r="D1330" t="s">
        <v>7268</v>
      </c>
      <c r="E1330" t="s">
        <v>263</v>
      </c>
      <c r="F1330" t="s">
        <v>193</v>
      </c>
      <c r="G1330" s="1">
        <v>45175</v>
      </c>
      <c r="H1330" s="8">
        <f>MONTH(tbl_CleanLeads[[#This Row],[Lead_Date_Final]])</f>
        <v>9</v>
      </c>
      <c r="I1330" t="s">
        <v>7287</v>
      </c>
      <c r="J1330" t="s">
        <v>7263</v>
      </c>
      <c r="K1330" t="s">
        <v>7288</v>
      </c>
      <c r="L1330">
        <f>WEEKDAY(tbl_CleanLeads[[#This Row],[Lead_Date_Final]],2)</f>
        <v>3</v>
      </c>
      <c r="M1330" t="s">
        <v>7272</v>
      </c>
      <c r="N1330">
        <v>54</v>
      </c>
      <c r="O1330" s="7">
        <v>3261.02</v>
      </c>
      <c r="P1330">
        <v>29</v>
      </c>
      <c r="Q1330" t="s">
        <v>7266</v>
      </c>
      <c r="R1330">
        <f>IF(UPPER(TRIM(Table2[[#This Row],[Status_Clean]]))="CONVERTED",1,0)</f>
        <v>0</v>
      </c>
      <c r="S1330">
        <f>IF(ISNUMBER(MATCH(UPPER(TRIM(Table2[[#This Row],[Status_Clean]])),{"CONTACTED","QUALIFIED","CONVERTED"},0)),1,0)</f>
        <v>0</v>
      </c>
      <c r="T1330" cm="1">
        <f t="array" ref="T1330">_xlfn.SWITCH(UPPER(TRIM(Table2[[#This Row],[Status_Clean]])),"NEW",1,"CONTACTED",2,"QUALIFIED",3,"CONVERTED",4,"LOST",5,99)</f>
        <v>1</v>
      </c>
      <c r="U1330" t="str" cm="1">
        <f t="array" ref="U1330">_xlfn.LET(_xlpm.x,IFERROR(VALUE(Table2[[#This Row],[Response_Time_Hours]]),""),IF(_xlpm.x="","CHECK",_xlfn.IFS(_xlpm.x&lt;=1,"Immediate",_xlpm.x&lt;=6,"Fast",_xlpm.x&lt;=24,"Moderate",_xlpm.x&gt;24,"Delayed")))</f>
        <v>Delayed</v>
      </c>
      <c r="V1330">
        <f>FLOOR(tbl_CleanLeads[[#This Row],[Response_Time_Hours]],6)</f>
        <v>54</v>
      </c>
      <c r="W1330" t="str" cm="1">
        <f t="array" ref="W1330">IF(Table2[[#This Row],[Interaction_Count_Final]]="","N/A",_xlfn.IFS(Table2[[#This Row],[Interaction_Count_Final]]&lt;=2,"Low",Table2[[#This Row],[Interaction_Count_Final]]&lt;=5,"Medium",Table2[[#This Row],[Interaction_Count_Final]]&gt;=6,"High",TRUE,"CHECK"))</f>
        <v>High</v>
      </c>
      <c r="X1330" t="b">
        <f t="shared" si="20"/>
        <v>1</v>
      </c>
      <c r="Y1330" t="b">
        <f>tbl_CleanLeads[[#This Row],[Response_Time_Hours]]&gt;24</f>
        <v>1</v>
      </c>
      <c r="Z1330" s="13" t="b">
        <f>tbl_CleanLeads[[#This Row],[Response_Time_Hours]]&gt;72</f>
        <v>0</v>
      </c>
      <c r="AA1330" s="13" t="b">
        <f>tbl_CleanLeads[[#This Row],[Status_Clean]]="Converted"</f>
        <v>0</v>
      </c>
    </row>
    <row r="1331" spans="1:27">
      <c r="A1331" t="s">
        <v>90</v>
      </c>
      <c r="B1331" t="s">
        <v>3972</v>
      </c>
      <c r="C1331" t="s">
        <v>3973</v>
      </c>
      <c r="D1331" t="s">
        <v>7268</v>
      </c>
      <c r="E1331" t="s">
        <v>311</v>
      </c>
      <c r="F1331" t="s">
        <v>71</v>
      </c>
      <c r="G1331" s="1">
        <v>45184</v>
      </c>
      <c r="H1331" s="8">
        <f>MONTH(tbl_CleanLeads[[#This Row],[Lead_Date_Final]])</f>
        <v>9</v>
      </c>
      <c r="I1331" t="s">
        <v>7287</v>
      </c>
      <c r="J1331" t="s">
        <v>7263</v>
      </c>
      <c r="K1331" t="s">
        <v>7288</v>
      </c>
      <c r="L1331">
        <f>WEEKDAY(tbl_CleanLeads[[#This Row],[Lead_Date_Final]],2)</f>
        <v>5</v>
      </c>
      <c r="M1331" t="s">
        <v>7312</v>
      </c>
      <c r="N1331">
        <v>50.400000000000006</v>
      </c>
      <c r="O1331" s="7">
        <v>4200.83</v>
      </c>
      <c r="P1331">
        <v>50</v>
      </c>
      <c r="Q1331" t="s">
        <v>7273</v>
      </c>
      <c r="R1331">
        <f>IF(UPPER(TRIM(Table2[[#This Row],[Status_Clean]]))="CONVERTED",1,0)</f>
        <v>0</v>
      </c>
      <c r="S1331">
        <f>IF(ISNUMBER(MATCH(UPPER(TRIM(Table2[[#This Row],[Status_Clean]])),{"CONTACTED","QUALIFIED","CONVERTED"},0)),1,0)</f>
        <v>1</v>
      </c>
      <c r="T1331" cm="1">
        <f t="array" ref="T1331">_xlfn.SWITCH(UPPER(TRIM(Table2[[#This Row],[Status_Clean]])),"NEW",1,"CONTACTED",2,"QUALIFIED",3,"CONVERTED",4,"LOST",5,99)</f>
        <v>3</v>
      </c>
      <c r="U1331" t="str" cm="1">
        <f t="array" ref="U1331">_xlfn.LET(_xlpm.x,IFERROR(VALUE(Table2[[#This Row],[Response_Time_Hours]]),""),IF(_xlpm.x="","CHECK",_xlfn.IFS(_xlpm.x&lt;=1,"Immediate",_xlpm.x&lt;=6,"Fast",_xlpm.x&lt;=24,"Moderate",_xlpm.x&gt;24,"Delayed")))</f>
        <v>Delayed</v>
      </c>
      <c r="V1331">
        <f>FLOOR(tbl_CleanLeads[[#This Row],[Response_Time_Hours]],6)</f>
        <v>48</v>
      </c>
      <c r="W1331" t="str" cm="1">
        <f t="array" ref="W1331">IF(Table2[[#This Row],[Interaction_Count_Final]]="","N/A",_xlfn.IFS(Table2[[#This Row],[Interaction_Count_Final]]&lt;=2,"Low",Table2[[#This Row],[Interaction_Count_Final]]&lt;=5,"Medium",Table2[[#This Row],[Interaction_Count_Final]]&gt;=6,"High",TRUE,"CHECK"))</f>
        <v>High</v>
      </c>
      <c r="X1331" t="b">
        <f t="shared" si="20"/>
        <v>1</v>
      </c>
      <c r="Y1331" t="b">
        <f>tbl_CleanLeads[[#This Row],[Response_Time_Hours]]&gt;24</f>
        <v>1</v>
      </c>
      <c r="Z1331" s="13" t="b">
        <f>tbl_CleanLeads[[#This Row],[Response_Time_Hours]]&gt;72</f>
        <v>0</v>
      </c>
      <c r="AA1331" s="13" t="b">
        <f>tbl_CleanLeads[[#This Row],[Status_Clean]]="Converted"</f>
        <v>0</v>
      </c>
    </row>
    <row r="1332" spans="1:27">
      <c r="A1332" t="s">
        <v>63</v>
      </c>
      <c r="B1332" t="s">
        <v>3974</v>
      </c>
      <c r="C1332" t="s">
        <v>3975</v>
      </c>
      <c r="D1332" t="s">
        <v>7258</v>
      </c>
      <c r="E1332" t="s">
        <v>447</v>
      </c>
      <c r="F1332" t="s">
        <v>71</v>
      </c>
      <c r="G1332" s="1">
        <v>44944</v>
      </c>
      <c r="H1332" s="8">
        <f>MONTH(tbl_CleanLeads[[#This Row],[Lead_Date_Final]])</f>
        <v>1</v>
      </c>
      <c r="I1332" t="s">
        <v>7317</v>
      </c>
      <c r="J1332" t="s">
        <v>7263</v>
      </c>
      <c r="K1332" t="s">
        <v>7284</v>
      </c>
      <c r="L1332">
        <f>WEEKDAY(tbl_CleanLeads[[#This Row],[Lead_Date_Final]],2)</f>
        <v>3</v>
      </c>
      <c r="M1332" t="s">
        <v>7272</v>
      </c>
      <c r="N1332">
        <v>38.1</v>
      </c>
      <c r="O1332" s="7">
        <v>4186.29</v>
      </c>
      <c r="P1332">
        <v>34</v>
      </c>
      <c r="Q1332" t="s">
        <v>7273</v>
      </c>
      <c r="R1332">
        <f>IF(UPPER(TRIM(Table2[[#This Row],[Status_Clean]]))="CONVERTED",1,0)</f>
        <v>0</v>
      </c>
      <c r="S1332">
        <f>IF(ISNUMBER(MATCH(UPPER(TRIM(Table2[[#This Row],[Status_Clean]])),{"CONTACTED","QUALIFIED","CONVERTED"},0)),1,0)</f>
        <v>1</v>
      </c>
      <c r="T1332" cm="1">
        <f t="array" ref="T1332">_xlfn.SWITCH(UPPER(TRIM(Table2[[#This Row],[Status_Clean]])),"NEW",1,"CONTACTED",2,"QUALIFIED",3,"CONVERTED",4,"LOST",5,99)</f>
        <v>3</v>
      </c>
      <c r="U1332" t="str" cm="1">
        <f t="array" ref="U1332">_xlfn.LET(_xlpm.x,IFERROR(VALUE(Table2[[#This Row],[Response_Time_Hours]]),""),IF(_xlpm.x="","CHECK",_xlfn.IFS(_xlpm.x&lt;=1,"Immediate",_xlpm.x&lt;=6,"Fast",_xlpm.x&lt;=24,"Moderate",_xlpm.x&gt;24,"Delayed")))</f>
        <v>Delayed</v>
      </c>
      <c r="V1332">
        <f>FLOOR(tbl_CleanLeads[[#This Row],[Response_Time_Hours]],6)</f>
        <v>36</v>
      </c>
      <c r="W1332" t="str" cm="1">
        <f t="array" ref="W1332">IF(Table2[[#This Row],[Interaction_Count_Final]]="","N/A",_xlfn.IFS(Table2[[#This Row],[Interaction_Count_Final]]&lt;=2,"Low",Table2[[#This Row],[Interaction_Count_Final]]&lt;=5,"Medium",Table2[[#This Row],[Interaction_Count_Final]]&gt;=6,"High",TRUE,"CHECK"))</f>
        <v>High</v>
      </c>
      <c r="X1332" t="b">
        <f t="shared" si="20"/>
        <v>1</v>
      </c>
      <c r="Y1332" t="b">
        <f>tbl_CleanLeads[[#This Row],[Response_Time_Hours]]&gt;24</f>
        <v>1</v>
      </c>
      <c r="Z1332" s="13" t="b">
        <f>tbl_CleanLeads[[#This Row],[Response_Time_Hours]]&gt;72</f>
        <v>0</v>
      </c>
      <c r="AA1332" s="13" t="b">
        <f>tbl_CleanLeads[[#This Row],[Status_Clean]]="Converted"</f>
        <v>0</v>
      </c>
    </row>
    <row r="1333" spans="1:27">
      <c r="A1333" t="s">
        <v>70</v>
      </c>
      <c r="B1333" t="s">
        <v>3977</v>
      </c>
      <c r="C1333" t="s">
        <v>3978</v>
      </c>
      <c r="D1333" t="s">
        <v>7258</v>
      </c>
      <c r="E1333" t="s">
        <v>363</v>
      </c>
      <c r="F1333" t="s">
        <v>250</v>
      </c>
      <c r="G1333" s="1">
        <v>45497</v>
      </c>
      <c r="H1333" s="8">
        <f>MONTH(tbl_CleanLeads[[#This Row],[Lead_Date_Final]])</f>
        <v>7</v>
      </c>
      <c r="I1333" t="s">
        <v>7305</v>
      </c>
      <c r="J1333" t="s">
        <v>7271</v>
      </c>
      <c r="K1333" t="s">
        <v>7288</v>
      </c>
      <c r="L1333">
        <f>WEEKDAY(tbl_CleanLeads[[#This Row],[Lead_Date_Final]],2)</f>
        <v>3</v>
      </c>
      <c r="M1333" t="s">
        <v>7272</v>
      </c>
      <c r="N1333">
        <v>36</v>
      </c>
      <c r="O1333" s="7">
        <v>2422.4499999999998</v>
      </c>
      <c r="P1333">
        <v>36</v>
      </c>
      <c r="Q1333" t="s">
        <v>7266</v>
      </c>
      <c r="R1333">
        <f>IF(UPPER(TRIM(Table2[[#This Row],[Status_Clean]]))="CONVERTED",1,0)</f>
        <v>1</v>
      </c>
      <c r="S1333">
        <f>IF(ISNUMBER(MATCH(UPPER(TRIM(Table2[[#This Row],[Status_Clean]])),{"CONTACTED","QUALIFIED","CONVERTED"},0)),1,0)</f>
        <v>1</v>
      </c>
      <c r="T1333" cm="1">
        <f t="array" ref="T1333">_xlfn.SWITCH(UPPER(TRIM(Table2[[#This Row],[Status_Clean]])),"NEW",1,"CONTACTED",2,"QUALIFIED",3,"CONVERTED",4,"LOST",5,99)</f>
        <v>4</v>
      </c>
      <c r="U1333" t="str" cm="1">
        <f t="array" ref="U1333">_xlfn.LET(_xlpm.x,IFERROR(VALUE(Table2[[#This Row],[Response_Time_Hours]]),""),IF(_xlpm.x="","CHECK",_xlfn.IFS(_xlpm.x&lt;=1,"Immediate",_xlpm.x&lt;=6,"Fast",_xlpm.x&lt;=24,"Moderate",_xlpm.x&gt;24,"Delayed")))</f>
        <v>Delayed</v>
      </c>
      <c r="V1333">
        <f>FLOOR(tbl_CleanLeads[[#This Row],[Response_Time_Hours]],6)</f>
        <v>36</v>
      </c>
      <c r="W1333" t="str" cm="1">
        <f t="array" ref="W1333">IF(Table2[[#This Row],[Interaction_Count_Final]]="","N/A",_xlfn.IFS(Table2[[#This Row],[Interaction_Count_Final]]&lt;=2,"Low",Table2[[#This Row],[Interaction_Count_Final]]&lt;=5,"Medium",Table2[[#This Row],[Interaction_Count_Final]]&gt;=6,"High",TRUE,"CHECK"))</f>
        <v>High</v>
      </c>
      <c r="X1333" t="b">
        <f t="shared" si="20"/>
        <v>1</v>
      </c>
      <c r="Y1333" t="b">
        <f>tbl_CleanLeads[[#This Row],[Response_Time_Hours]]&gt;24</f>
        <v>1</v>
      </c>
      <c r="Z1333" s="13" t="b">
        <f>tbl_CleanLeads[[#This Row],[Response_Time_Hours]]&gt;72</f>
        <v>0</v>
      </c>
      <c r="AA1333" s="13" t="b">
        <f>tbl_CleanLeads[[#This Row],[Status_Clean]]="Converted"</f>
        <v>1</v>
      </c>
    </row>
    <row r="1334" spans="1:27">
      <c r="A1334" t="s">
        <v>102</v>
      </c>
      <c r="B1334" t="s">
        <v>3979</v>
      </c>
      <c r="C1334" t="s">
        <v>3980</v>
      </c>
      <c r="D1334" t="s">
        <v>7268</v>
      </c>
      <c r="E1334" t="s">
        <v>469</v>
      </c>
      <c r="F1334" t="s">
        <v>125</v>
      </c>
      <c r="G1334" s="1">
        <v>45540</v>
      </c>
      <c r="H1334" s="8">
        <f>MONTH(tbl_CleanLeads[[#This Row],[Lead_Date_Final]])</f>
        <v>9</v>
      </c>
      <c r="I1334" t="s">
        <v>7287</v>
      </c>
      <c r="J1334" t="s">
        <v>7271</v>
      </c>
      <c r="K1334" t="s">
        <v>7288</v>
      </c>
      <c r="L1334">
        <f>WEEKDAY(tbl_CleanLeads[[#This Row],[Lead_Date_Final]],2)</f>
        <v>4</v>
      </c>
      <c r="M1334" t="s">
        <v>7285</v>
      </c>
      <c r="N1334">
        <v>52</v>
      </c>
      <c r="O1334" s="7">
        <v>4674.75</v>
      </c>
      <c r="P1334">
        <v>24</v>
      </c>
      <c r="Q1334" t="s">
        <v>7273</v>
      </c>
      <c r="R1334">
        <f>IF(UPPER(TRIM(Table2[[#This Row],[Status_Clean]]))="CONVERTED",1,0)</f>
        <v>0</v>
      </c>
      <c r="S1334">
        <f>IF(ISNUMBER(MATCH(UPPER(TRIM(Table2[[#This Row],[Status_Clean]])),{"CONTACTED","QUALIFIED","CONVERTED"},0)),1,0)</f>
        <v>1</v>
      </c>
      <c r="T1334" cm="1">
        <f t="array" ref="T1334">_xlfn.SWITCH(UPPER(TRIM(Table2[[#This Row],[Status_Clean]])),"NEW",1,"CONTACTED",2,"QUALIFIED",3,"CONVERTED",4,"LOST",5,99)</f>
        <v>2</v>
      </c>
      <c r="U1334" t="str" cm="1">
        <f t="array" ref="U1334">_xlfn.LET(_xlpm.x,IFERROR(VALUE(Table2[[#This Row],[Response_Time_Hours]]),""),IF(_xlpm.x="","CHECK",_xlfn.IFS(_xlpm.x&lt;=1,"Immediate",_xlpm.x&lt;=6,"Fast",_xlpm.x&lt;=24,"Moderate",_xlpm.x&gt;24,"Delayed")))</f>
        <v>Delayed</v>
      </c>
      <c r="V1334">
        <f>FLOOR(tbl_CleanLeads[[#This Row],[Response_Time_Hours]],6)</f>
        <v>48</v>
      </c>
      <c r="W1334" t="str" cm="1">
        <f t="array" ref="W1334">IF(Table2[[#This Row],[Interaction_Count_Final]]="","N/A",_xlfn.IFS(Table2[[#This Row],[Interaction_Count_Final]]&lt;=2,"Low",Table2[[#This Row],[Interaction_Count_Final]]&lt;=5,"Medium",Table2[[#This Row],[Interaction_Count_Final]]&gt;=6,"High",TRUE,"CHECK"))</f>
        <v>High</v>
      </c>
      <c r="X1334" t="b">
        <f t="shared" si="20"/>
        <v>1</v>
      </c>
      <c r="Y1334" t="b">
        <f>tbl_CleanLeads[[#This Row],[Response_Time_Hours]]&gt;24</f>
        <v>1</v>
      </c>
      <c r="Z1334" s="13" t="b">
        <f>tbl_CleanLeads[[#This Row],[Response_Time_Hours]]&gt;72</f>
        <v>0</v>
      </c>
      <c r="AA1334" s="13" t="b">
        <f>tbl_CleanLeads[[#This Row],[Status_Clean]]="Converted"</f>
        <v>0</v>
      </c>
    </row>
    <row r="1335" spans="1:27">
      <c r="A1335" t="s">
        <v>70</v>
      </c>
      <c r="B1335" t="s">
        <v>3981</v>
      </c>
      <c r="C1335" t="s">
        <v>3982</v>
      </c>
      <c r="D1335" t="s">
        <v>7303</v>
      </c>
      <c r="E1335" t="s">
        <v>222</v>
      </c>
      <c r="F1335" t="s">
        <v>125</v>
      </c>
      <c r="G1335" s="1">
        <v>45370</v>
      </c>
      <c r="H1335" s="8">
        <f>MONTH(tbl_CleanLeads[[#This Row],[Lead_Date_Final]])</f>
        <v>3</v>
      </c>
      <c r="I1335" t="s">
        <v>7295</v>
      </c>
      <c r="J1335" t="s">
        <v>7271</v>
      </c>
      <c r="K1335" t="s">
        <v>7284</v>
      </c>
      <c r="L1335">
        <f>WEEKDAY(tbl_CleanLeads[[#This Row],[Lead_Date_Final]],2)</f>
        <v>2</v>
      </c>
      <c r="M1335" t="s">
        <v>7265</v>
      </c>
      <c r="N1335">
        <v>24</v>
      </c>
      <c r="O1335" s="7">
        <v>4411.22</v>
      </c>
      <c r="P1335">
        <v>45</v>
      </c>
      <c r="Q1335" t="s">
        <v>7273</v>
      </c>
      <c r="R1335">
        <f>IF(UPPER(TRIM(Table2[[#This Row],[Status_Clean]]))="CONVERTED",1,0)</f>
        <v>0</v>
      </c>
      <c r="S1335">
        <f>IF(ISNUMBER(MATCH(UPPER(TRIM(Table2[[#This Row],[Status_Clean]])),{"CONTACTED","QUALIFIED","CONVERTED"},0)),1,0)</f>
        <v>1</v>
      </c>
      <c r="T1335" cm="1">
        <f t="array" ref="T1335">_xlfn.SWITCH(UPPER(TRIM(Table2[[#This Row],[Status_Clean]])),"NEW",1,"CONTACTED",2,"QUALIFIED",3,"CONVERTED",4,"LOST",5,99)</f>
        <v>2</v>
      </c>
      <c r="U1335" t="str" cm="1">
        <f t="array" ref="U1335">_xlfn.LET(_xlpm.x,IFERROR(VALUE(Table2[[#This Row],[Response_Time_Hours]]),""),IF(_xlpm.x="","CHECK",_xlfn.IFS(_xlpm.x&lt;=1,"Immediate",_xlpm.x&lt;=6,"Fast",_xlpm.x&lt;=24,"Moderate",_xlpm.x&gt;24,"Delayed")))</f>
        <v>Moderate</v>
      </c>
      <c r="V1335">
        <f>FLOOR(tbl_CleanLeads[[#This Row],[Response_Time_Hours]],6)</f>
        <v>24</v>
      </c>
      <c r="W1335" t="str" cm="1">
        <f t="array" ref="W1335">IF(Table2[[#This Row],[Interaction_Count_Final]]="","N/A",_xlfn.IFS(Table2[[#This Row],[Interaction_Count_Final]]&lt;=2,"Low",Table2[[#This Row],[Interaction_Count_Final]]&lt;=5,"Medium",Table2[[#This Row],[Interaction_Count_Final]]&gt;=6,"High",TRUE,"CHECK"))</f>
        <v>High</v>
      </c>
      <c r="X1335" t="b">
        <f t="shared" si="20"/>
        <v>1</v>
      </c>
      <c r="Y1335" t="b">
        <f>tbl_CleanLeads[[#This Row],[Response_Time_Hours]]&gt;24</f>
        <v>0</v>
      </c>
      <c r="Z1335" s="13" t="b">
        <f>tbl_CleanLeads[[#This Row],[Response_Time_Hours]]&gt;72</f>
        <v>0</v>
      </c>
      <c r="AA1335" s="13" t="b">
        <f>tbl_CleanLeads[[#This Row],[Status_Clean]]="Converted"</f>
        <v>0</v>
      </c>
    </row>
    <row r="1336" spans="1:27">
      <c r="A1336" t="s">
        <v>90</v>
      </c>
      <c r="B1336" t="s">
        <v>3983</v>
      </c>
      <c r="C1336" t="s">
        <v>3984</v>
      </c>
      <c r="D1336" t="s">
        <v>7268</v>
      </c>
      <c r="E1336" t="s">
        <v>473</v>
      </c>
      <c r="F1336" t="s">
        <v>173</v>
      </c>
      <c r="G1336" s="1">
        <v>44953</v>
      </c>
      <c r="H1336" s="8">
        <f>MONTH(tbl_CleanLeads[[#This Row],[Lead_Date_Final]])</f>
        <v>1</v>
      </c>
      <c r="I1336" t="s">
        <v>7317</v>
      </c>
      <c r="J1336" t="s">
        <v>7263</v>
      </c>
      <c r="K1336" t="s">
        <v>7284</v>
      </c>
      <c r="L1336">
        <f>WEEKDAY(tbl_CleanLeads[[#This Row],[Lead_Date_Final]],2)</f>
        <v>5</v>
      </c>
      <c r="M1336" t="s">
        <v>7312</v>
      </c>
      <c r="N1336">
        <v>63.6</v>
      </c>
      <c r="O1336" s="7">
        <v>1778.33</v>
      </c>
      <c r="P1336">
        <v>20</v>
      </c>
      <c r="Q1336" t="s">
        <v>7289</v>
      </c>
      <c r="R1336">
        <f>IF(UPPER(TRIM(Table2[[#This Row],[Status_Clean]]))="CONVERTED",1,0)</f>
        <v>0</v>
      </c>
      <c r="S1336">
        <f>IF(ISNUMBER(MATCH(UPPER(TRIM(Table2[[#This Row],[Status_Clean]])),{"CONTACTED","QUALIFIED","CONVERTED"},0)),1,0)</f>
        <v>0</v>
      </c>
      <c r="T1336" cm="1">
        <f t="array" ref="T1336">_xlfn.SWITCH(UPPER(TRIM(Table2[[#This Row],[Status_Clean]])),"NEW",1,"CONTACTED",2,"QUALIFIED",3,"CONVERTED",4,"LOST",5,99)</f>
        <v>5</v>
      </c>
      <c r="U1336" t="str" cm="1">
        <f t="array" ref="U1336">_xlfn.LET(_xlpm.x,IFERROR(VALUE(Table2[[#This Row],[Response_Time_Hours]]),""),IF(_xlpm.x="","CHECK",_xlfn.IFS(_xlpm.x&lt;=1,"Immediate",_xlpm.x&lt;=6,"Fast",_xlpm.x&lt;=24,"Moderate",_xlpm.x&gt;24,"Delayed")))</f>
        <v>Delayed</v>
      </c>
      <c r="V1336">
        <f>FLOOR(tbl_CleanLeads[[#This Row],[Response_Time_Hours]],6)</f>
        <v>60</v>
      </c>
      <c r="W1336" t="str" cm="1">
        <f t="array" ref="W1336">IF(Table2[[#This Row],[Interaction_Count_Final]]="","N/A",_xlfn.IFS(Table2[[#This Row],[Interaction_Count_Final]]&lt;=2,"Low",Table2[[#This Row],[Interaction_Count_Final]]&lt;=5,"Medium",Table2[[#This Row],[Interaction_Count_Final]]&gt;=6,"High",TRUE,"CHECK"))</f>
        <v>High</v>
      </c>
      <c r="X1336" t="b">
        <f t="shared" si="20"/>
        <v>1</v>
      </c>
      <c r="Y1336" t="b">
        <f>tbl_CleanLeads[[#This Row],[Response_Time_Hours]]&gt;24</f>
        <v>1</v>
      </c>
      <c r="Z1336" s="13" t="b">
        <f>tbl_CleanLeads[[#This Row],[Response_Time_Hours]]&gt;72</f>
        <v>0</v>
      </c>
      <c r="AA1336" s="13" t="b">
        <f>tbl_CleanLeads[[#This Row],[Status_Clean]]="Converted"</f>
        <v>0</v>
      </c>
    </row>
    <row r="1337" spans="1:27">
      <c r="A1337" t="s">
        <v>102</v>
      </c>
      <c r="B1337" t="s">
        <v>3985</v>
      </c>
      <c r="C1337" t="s">
        <v>3986</v>
      </c>
      <c r="D1337" t="s">
        <v>7258</v>
      </c>
      <c r="E1337" t="s">
        <v>311</v>
      </c>
      <c r="F1337" t="s">
        <v>173</v>
      </c>
      <c r="G1337" s="1">
        <v>45636</v>
      </c>
      <c r="H1337" s="8">
        <f>MONTH(tbl_CleanLeads[[#This Row],[Lead_Date_Final]])</f>
        <v>12</v>
      </c>
      <c r="I1337" t="s">
        <v>7262</v>
      </c>
      <c r="J1337" t="s">
        <v>7271</v>
      </c>
      <c r="K1337" t="s">
        <v>7264</v>
      </c>
      <c r="L1337">
        <f>WEEKDAY(tbl_CleanLeads[[#This Row],[Lead_Date_Final]],2)</f>
        <v>2</v>
      </c>
      <c r="M1337" t="s">
        <v>7265</v>
      </c>
      <c r="N1337">
        <v>58.3</v>
      </c>
      <c r="O1337" s="7">
        <v>2422.89</v>
      </c>
      <c r="P1337">
        <v>45</v>
      </c>
      <c r="Q1337" t="s">
        <v>7266</v>
      </c>
      <c r="R1337">
        <f>IF(UPPER(TRIM(Table2[[#This Row],[Status_Clean]]))="CONVERTED",1,0)</f>
        <v>0</v>
      </c>
      <c r="S1337">
        <f>IF(ISNUMBER(MATCH(UPPER(TRIM(Table2[[#This Row],[Status_Clean]])),{"CONTACTED","QUALIFIED","CONVERTED"},0)),1,0)</f>
        <v>0</v>
      </c>
      <c r="T1337" cm="1">
        <f t="array" ref="T1337">_xlfn.SWITCH(UPPER(TRIM(Table2[[#This Row],[Status_Clean]])),"NEW",1,"CONTACTED",2,"QUALIFIED",3,"CONVERTED",4,"LOST",5,99)</f>
        <v>5</v>
      </c>
      <c r="U1337" t="str" cm="1">
        <f t="array" ref="U1337">_xlfn.LET(_xlpm.x,IFERROR(VALUE(Table2[[#This Row],[Response_Time_Hours]]),""),IF(_xlpm.x="","CHECK",_xlfn.IFS(_xlpm.x&lt;=1,"Immediate",_xlpm.x&lt;=6,"Fast",_xlpm.x&lt;=24,"Moderate",_xlpm.x&gt;24,"Delayed")))</f>
        <v>Delayed</v>
      </c>
      <c r="V1337">
        <f>FLOOR(tbl_CleanLeads[[#This Row],[Response_Time_Hours]],6)</f>
        <v>54</v>
      </c>
      <c r="W1337" t="str" cm="1">
        <f t="array" ref="W1337">IF(Table2[[#This Row],[Interaction_Count_Final]]="","N/A",_xlfn.IFS(Table2[[#This Row],[Interaction_Count_Final]]&lt;=2,"Low",Table2[[#This Row],[Interaction_Count_Final]]&lt;=5,"Medium",Table2[[#This Row],[Interaction_Count_Final]]&gt;=6,"High",TRUE,"CHECK"))</f>
        <v>High</v>
      </c>
      <c r="X1337" t="b">
        <f t="shared" si="20"/>
        <v>1</v>
      </c>
      <c r="Y1337" t="b">
        <f>tbl_CleanLeads[[#This Row],[Response_Time_Hours]]&gt;24</f>
        <v>1</v>
      </c>
      <c r="Z1337" s="13" t="b">
        <f>tbl_CleanLeads[[#This Row],[Response_Time_Hours]]&gt;72</f>
        <v>0</v>
      </c>
      <c r="AA1337" s="13" t="b">
        <f>tbl_CleanLeads[[#This Row],[Status_Clean]]="Converted"</f>
        <v>0</v>
      </c>
    </row>
    <row r="1338" spans="1:27">
      <c r="A1338" t="s">
        <v>102</v>
      </c>
      <c r="B1338" t="s">
        <v>3988</v>
      </c>
      <c r="C1338" t="s">
        <v>8303</v>
      </c>
      <c r="D1338" t="s">
        <v>7303</v>
      </c>
      <c r="E1338" t="s">
        <v>7308</v>
      </c>
      <c r="F1338" t="s">
        <v>125</v>
      </c>
      <c r="G1338" s="1">
        <v>45303</v>
      </c>
      <c r="H1338" s="8">
        <f>MONTH(tbl_CleanLeads[[#This Row],[Lead_Date_Final]])</f>
        <v>1</v>
      </c>
      <c r="I1338" t="s">
        <v>7317</v>
      </c>
      <c r="J1338" t="s">
        <v>7271</v>
      </c>
      <c r="K1338" t="s">
        <v>7284</v>
      </c>
      <c r="L1338">
        <f>WEEKDAY(tbl_CleanLeads[[#This Row],[Lead_Date_Final]],2)</f>
        <v>5</v>
      </c>
      <c r="M1338" t="s">
        <v>7312</v>
      </c>
      <c r="N1338">
        <v>33.599999999999994</v>
      </c>
      <c r="O1338" s="7">
        <v>2206.9699999999998</v>
      </c>
      <c r="P1338">
        <v>6</v>
      </c>
      <c r="Q1338" t="s">
        <v>7266</v>
      </c>
      <c r="R1338">
        <f>IF(UPPER(TRIM(Table2[[#This Row],[Status_Clean]]))="CONVERTED",1,0)</f>
        <v>0</v>
      </c>
      <c r="S1338">
        <f>IF(ISNUMBER(MATCH(UPPER(TRIM(Table2[[#This Row],[Status_Clean]])),{"CONTACTED","QUALIFIED","CONVERTED"},0)),1,0)</f>
        <v>1</v>
      </c>
      <c r="T1338" cm="1">
        <f t="array" ref="T1338">_xlfn.SWITCH(UPPER(TRIM(Table2[[#This Row],[Status_Clean]])),"NEW",1,"CONTACTED",2,"QUALIFIED",3,"CONVERTED",4,"LOST",5,99)</f>
        <v>2</v>
      </c>
      <c r="U1338" t="str" cm="1">
        <f t="array" ref="U1338">_xlfn.LET(_xlpm.x,IFERROR(VALUE(Table2[[#This Row],[Response_Time_Hours]]),""),IF(_xlpm.x="","CHECK",_xlfn.IFS(_xlpm.x&lt;=1,"Immediate",_xlpm.x&lt;=6,"Fast",_xlpm.x&lt;=24,"Moderate",_xlpm.x&gt;24,"Delayed")))</f>
        <v>Delayed</v>
      </c>
      <c r="V1338">
        <f>FLOOR(tbl_CleanLeads[[#This Row],[Response_Time_Hours]],6)</f>
        <v>30</v>
      </c>
      <c r="W1338" t="str" cm="1">
        <f t="array" ref="W1338">IF(Table2[[#This Row],[Interaction_Count_Final]]="","N/A",_xlfn.IFS(Table2[[#This Row],[Interaction_Count_Final]]&lt;=2,"Low",Table2[[#This Row],[Interaction_Count_Final]]&lt;=5,"Medium",Table2[[#This Row],[Interaction_Count_Final]]&gt;=6,"High",TRUE,"CHECK"))</f>
        <v>High</v>
      </c>
      <c r="X1338" t="b">
        <f t="shared" si="20"/>
        <v>1</v>
      </c>
      <c r="Y1338" t="b">
        <f>tbl_CleanLeads[[#This Row],[Response_Time_Hours]]&gt;24</f>
        <v>1</v>
      </c>
      <c r="Z1338" s="13" t="b">
        <f>tbl_CleanLeads[[#This Row],[Response_Time_Hours]]&gt;72</f>
        <v>0</v>
      </c>
      <c r="AA1338" s="13" t="b">
        <f>tbl_CleanLeads[[#This Row],[Status_Clean]]="Converted"</f>
        <v>0</v>
      </c>
    </row>
    <row r="1339" spans="1:27">
      <c r="A1339" t="s">
        <v>90</v>
      </c>
      <c r="B1339" t="s">
        <v>3990</v>
      </c>
      <c r="C1339" t="s">
        <v>3991</v>
      </c>
      <c r="D1339" t="s">
        <v>7258</v>
      </c>
      <c r="E1339" t="s">
        <v>101</v>
      </c>
      <c r="F1339" t="s">
        <v>193</v>
      </c>
      <c r="G1339" s="1">
        <v>45542</v>
      </c>
      <c r="H1339" s="8">
        <f>MONTH(tbl_CleanLeads[[#This Row],[Lead_Date_Final]])</f>
        <v>9</v>
      </c>
      <c r="I1339" t="s">
        <v>7287</v>
      </c>
      <c r="J1339" t="s">
        <v>7271</v>
      </c>
      <c r="K1339" t="s">
        <v>7288</v>
      </c>
      <c r="L1339">
        <f>WEEKDAY(tbl_CleanLeads[[#This Row],[Lead_Date_Final]],2)</f>
        <v>6</v>
      </c>
      <c r="M1339" t="s">
        <v>7278</v>
      </c>
      <c r="N1339">
        <v>20.6</v>
      </c>
      <c r="O1339" s="7">
        <v>4116.37</v>
      </c>
      <c r="P1339">
        <v>38</v>
      </c>
      <c r="Q1339" t="s">
        <v>7273</v>
      </c>
      <c r="R1339">
        <f>IF(UPPER(TRIM(Table2[[#This Row],[Status_Clean]]))="CONVERTED",1,0)</f>
        <v>0</v>
      </c>
      <c r="S1339">
        <f>IF(ISNUMBER(MATCH(UPPER(TRIM(Table2[[#This Row],[Status_Clean]])),{"CONTACTED","QUALIFIED","CONVERTED"},0)),1,0)</f>
        <v>0</v>
      </c>
      <c r="T1339" cm="1">
        <f t="array" ref="T1339">_xlfn.SWITCH(UPPER(TRIM(Table2[[#This Row],[Status_Clean]])),"NEW",1,"CONTACTED",2,"QUALIFIED",3,"CONVERTED",4,"LOST",5,99)</f>
        <v>1</v>
      </c>
      <c r="U1339" t="str" cm="1">
        <f t="array" ref="U1339">_xlfn.LET(_xlpm.x,IFERROR(VALUE(Table2[[#This Row],[Response_Time_Hours]]),""),IF(_xlpm.x="","CHECK",_xlfn.IFS(_xlpm.x&lt;=1,"Immediate",_xlpm.x&lt;=6,"Fast",_xlpm.x&lt;=24,"Moderate",_xlpm.x&gt;24,"Delayed")))</f>
        <v>Moderate</v>
      </c>
      <c r="V1339">
        <f>FLOOR(tbl_CleanLeads[[#This Row],[Response_Time_Hours]],6)</f>
        <v>18</v>
      </c>
      <c r="W1339" t="str" cm="1">
        <f t="array" ref="W1339">IF(Table2[[#This Row],[Interaction_Count_Final]]="","N/A",_xlfn.IFS(Table2[[#This Row],[Interaction_Count_Final]]&lt;=2,"Low",Table2[[#This Row],[Interaction_Count_Final]]&lt;=5,"Medium",Table2[[#This Row],[Interaction_Count_Final]]&gt;=6,"High",TRUE,"CHECK"))</f>
        <v>High</v>
      </c>
      <c r="X1339" t="b">
        <f t="shared" si="20"/>
        <v>1</v>
      </c>
      <c r="Y1339" t="b">
        <f>tbl_CleanLeads[[#This Row],[Response_Time_Hours]]&gt;24</f>
        <v>0</v>
      </c>
      <c r="Z1339" s="13" t="b">
        <f>tbl_CleanLeads[[#This Row],[Response_Time_Hours]]&gt;72</f>
        <v>0</v>
      </c>
      <c r="AA1339" s="13" t="b">
        <f>tbl_CleanLeads[[#This Row],[Status_Clean]]="Converted"</f>
        <v>0</v>
      </c>
    </row>
    <row r="1340" spans="1:27">
      <c r="A1340" t="s">
        <v>70</v>
      </c>
      <c r="B1340" t="s">
        <v>3992</v>
      </c>
      <c r="C1340" t="s">
        <v>8305</v>
      </c>
      <c r="D1340" t="s">
        <v>7274</v>
      </c>
      <c r="E1340" t="s">
        <v>69</v>
      </c>
      <c r="F1340" t="s">
        <v>193</v>
      </c>
      <c r="G1340" s="1">
        <v>44967</v>
      </c>
      <c r="H1340" s="8">
        <f>MONTH(tbl_CleanLeads[[#This Row],[Lead_Date_Final]])</f>
        <v>2</v>
      </c>
      <c r="I1340" t="s">
        <v>7283</v>
      </c>
      <c r="J1340" t="s">
        <v>7263</v>
      </c>
      <c r="K1340" t="s">
        <v>7284</v>
      </c>
      <c r="L1340">
        <f>WEEKDAY(tbl_CleanLeads[[#This Row],[Lead_Date_Final]],2)</f>
        <v>5</v>
      </c>
      <c r="M1340" t="s">
        <v>7312</v>
      </c>
      <c r="N1340">
        <v>25</v>
      </c>
      <c r="O1340" s="7">
        <v>2262.0300000000002</v>
      </c>
      <c r="P1340">
        <v>37</v>
      </c>
      <c r="Q1340" t="s">
        <v>7266</v>
      </c>
      <c r="R1340">
        <f>IF(UPPER(TRIM(Table2[[#This Row],[Status_Clean]]))="CONVERTED",1,0)</f>
        <v>0</v>
      </c>
      <c r="S1340">
        <f>IF(ISNUMBER(MATCH(UPPER(TRIM(Table2[[#This Row],[Status_Clean]])),{"CONTACTED","QUALIFIED","CONVERTED"},0)),1,0)</f>
        <v>0</v>
      </c>
      <c r="T1340" cm="1">
        <f t="array" ref="T1340">_xlfn.SWITCH(UPPER(TRIM(Table2[[#This Row],[Status_Clean]])),"NEW",1,"CONTACTED",2,"QUALIFIED",3,"CONVERTED",4,"LOST",5,99)</f>
        <v>1</v>
      </c>
      <c r="U1340" t="str" cm="1">
        <f t="array" ref="U1340">_xlfn.LET(_xlpm.x,IFERROR(VALUE(Table2[[#This Row],[Response_Time_Hours]]),""),IF(_xlpm.x="","CHECK",_xlfn.IFS(_xlpm.x&lt;=1,"Immediate",_xlpm.x&lt;=6,"Fast",_xlpm.x&lt;=24,"Moderate",_xlpm.x&gt;24,"Delayed")))</f>
        <v>Delayed</v>
      </c>
      <c r="V1340">
        <f>FLOOR(tbl_CleanLeads[[#This Row],[Response_Time_Hours]],6)</f>
        <v>24</v>
      </c>
      <c r="W1340" t="str" cm="1">
        <f t="array" ref="W1340">IF(Table2[[#This Row],[Interaction_Count_Final]]="","N/A",_xlfn.IFS(Table2[[#This Row],[Interaction_Count_Final]]&lt;=2,"Low",Table2[[#This Row],[Interaction_Count_Final]]&lt;=5,"Medium",Table2[[#This Row],[Interaction_Count_Final]]&gt;=6,"High",TRUE,"CHECK"))</f>
        <v>High</v>
      </c>
      <c r="X1340" t="b">
        <f t="shared" si="20"/>
        <v>1</v>
      </c>
      <c r="Y1340" t="b">
        <f>tbl_CleanLeads[[#This Row],[Response_Time_Hours]]&gt;24</f>
        <v>1</v>
      </c>
      <c r="Z1340" s="13" t="b">
        <f>tbl_CleanLeads[[#This Row],[Response_Time_Hours]]&gt;72</f>
        <v>0</v>
      </c>
      <c r="AA1340" s="13" t="b">
        <f>tbl_CleanLeads[[#This Row],[Status_Clean]]="Converted"</f>
        <v>0</v>
      </c>
    </row>
    <row r="1341" spans="1:27">
      <c r="A1341" t="s">
        <v>70</v>
      </c>
      <c r="B1341" t="s">
        <v>3995</v>
      </c>
      <c r="C1341" t="s">
        <v>3996</v>
      </c>
      <c r="D1341" t="s">
        <v>7274</v>
      </c>
      <c r="E1341" t="s">
        <v>123</v>
      </c>
      <c r="F1341" t="s">
        <v>193</v>
      </c>
      <c r="G1341" s="1">
        <v>45295</v>
      </c>
      <c r="H1341" s="8">
        <f>MONTH(tbl_CleanLeads[[#This Row],[Lead_Date_Final]])</f>
        <v>1</v>
      </c>
      <c r="I1341" t="s">
        <v>7317</v>
      </c>
      <c r="J1341" t="s">
        <v>7271</v>
      </c>
      <c r="K1341" t="s">
        <v>7284</v>
      </c>
      <c r="L1341">
        <f>WEEKDAY(tbl_CleanLeads[[#This Row],[Lead_Date_Final]],2)</f>
        <v>4</v>
      </c>
      <c r="M1341" t="s">
        <v>7285</v>
      </c>
      <c r="N1341">
        <v>56.7</v>
      </c>
      <c r="O1341" s="7">
        <v>3829.9</v>
      </c>
      <c r="P1341">
        <v>6</v>
      </c>
      <c r="Q1341" t="s">
        <v>7266</v>
      </c>
      <c r="R1341">
        <f>IF(UPPER(TRIM(Table2[[#This Row],[Status_Clean]]))="CONVERTED",1,0)</f>
        <v>0</v>
      </c>
      <c r="S1341">
        <f>IF(ISNUMBER(MATCH(UPPER(TRIM(Table2[[#This Row],[Status_Clean]])),{"CONTACTED","QUALIFIED","CONVERTED"},0)),1,0)</f>
        <v>0</v>
      </c>
      <c r="T1341" cm="1">
        <f t="array" ref="T1341">_xlfn.SWITCH(UPPER(TRIM(Table2[[#This Row],[Status_Clean]])),"NEW",1,"CONTACTED",2,"QUALIFIED",3,"CONVERTED",4,"LOST",5,99)</f>
        <v>1</v>
      </c>
      <c r="U1341" t="str" cm="1">
        <f t="array" ref="U1341">_xlfn.LET(_xlpm.x,IFERROR(VALUE(Table2[[#This Row],[Response_Time_Hours]]),""),IF(_xlpm.x="","CHECK",_xlfn.IFS(_xlpm.x&lt;=1,"Immediate",_xlpm.x&lt;=6,"Fast",_xlpm.x&lt;=24,"Moderate",_xlpm.x&gt;24,"Delayed")))</f>
        <v>Delayed</v>
      </c>
      <c r="V1341">
        <f>FLOOR(tbl_CleanLeads[[#This Row],[Response_Time_Hours]],6)</f>
        <v>54</v>
      </c>
      <c r="W1341" t="str" cm="1">
        <f t="array" ref="W1341">IF(Table2[[#This Row],[Interaction_Count_Final]]="","N/A",_xlfn.IFS(Table2[[#This Row],[Interaction_Count_Final]]&lt;=2,"Low",Table2[[#This Row],[Interaction_Count_Final]]&lt;=5,"Medium",Table2[[#This Row],[Interaction_Count_Final]]&gt;=6,"High",TRUE,"CHECK"))</f>
        <v>High</v>
      </c>
      <c r="X1341" t="b">
        <f t="shared" si="20"/>
        <v>1</v>
      </c>
      <c r="Y1341" t="b">
        <f>tbl_CleanLeads[[#This Row],[Response_Time_Hours]]&gt;24</f>
        <v>1</v>
      </c>
      <c r="Z1341" s="13" t="b">
        <f>tbl_CleanLeads[[#This Row],[Response_Time_Hours]]&gt;72</f>
        <v>0</v>
      </c>
      <c r="AA1341" s="13" t="b">
        <f>tbl_CleanLeads[[#This Row],[Status_Clean]]="Converted"</f>
        <v>0</v>
      </c>
    </row>
    <row r="1342" spans="1:27">
      <c r="A1342" t="s">
        <v>102</v>
      </c>
      <c r="B1342" t="s">
        <v>3998</v>
      </c>
      <c r="C1342" t="s">
        <v>3999</v>
      </c>
      <c r="D1342" t="s">
        <v>7258</v>
      </c>
      <c r="E1342" t="s">
        <v>447</v>
      </c>
      <c r="F1342" t="s">
        <v>173</v>
      </c>
      <c r="G1342" s="1">
        <v>45124</v>
      </c>
      <c r="H1342" s="8">
        <f>MONTH(tbl_CleanLeads[[#This Row],[Lead_Date_Final]])</f>
        <v>7</v>
      </c>
      <c r="I1342" t="s">
        <v>7305</v>
      </c>
      <c r="J1342" t="s">
        <v>7263</v>
      </c>
      <c r="K1342" t="s">
        <v>7288</v>
      </c>
      <c r="L1342">
        <f>WEEKDAY(tbl_CleanLeads[[#This Row],[Lead_Date_Final]],2)</f>
        <v>1</v>
      </c>
      <c r="M1342" t="s">
        <v>7298</v>
      </c>
      <c r="N1342">
        <v>67.199999999999989</v>
      </c>
      <c r="O1342" s="7">
        <v>1921.77</v>
      </c>
      <c r="P1342">
        <v>47</v>
      </c>
      <c r="Q1342" t="s">
        <v>7289</v>
      </c>
      <c r="R1342">
        <f>IF(UPPER(TRIM(Table2[[#This Row],[Status_Clean]]))="CONVERTED",1,0)</f>
        <v>0</v>
      </c>
      <c r="S1342">
        <f>IF(ISNUMBER(MATCH(UPPER(TRIM(Table2[[#This Row],[Status_Clean]])),{"CONTACTED","QUALIFIED","CONVERTED"},0)),1,0)</f>
        <v>0</v>
      </c>
      <c r="T1342" cm="1">
        <f t="array" ref="T1342">_xlfn.SWITCH(UPPER(TRIM(Table2[[#This Row],[Status_Clean]])),"NEW",1,"CONTACTED",2,"QUALIFIED",3,"CONVERTED",4,"LOST",5,99)</f>
        <v>5</v>
      </c>
      <c r="U1342" t="str" cm="1">
        <f t="array" ref="U1342">_xlfn.LET(_xlpm.x,IFERROR(VALUE(Table2[[#This Row],[Response_Time_Hours]]),""),IF(_xlpm.x="","CHECK",_xlfn.IFS(_xlpm.x&lt;=1,"Immediate",_xlpm.x&lt;=6,"Fast",_xlpm.x&lt;=24,"Moderate",_xlpm.x&gt;24,"Delayed")))</f>
        <v>Delayed</v>
      </c>
      <c r="V1342">
        <f>FLOOR(tbl_CleanLeads[[#This Row],[Response_Time_Hours]],6)</f>
        <v>66</v>
      </c>
      <c r="W1342" t="str" cm="1">
        <f t="array" ref="W1342">IF(Table2[[#This Row],[Interaction_Count_Final]]="","N/A",_xlfn.IFS(Table2[[#This Row],[Interaction_Count_Final]]&lt;=2,"Low",Table2[[#This Row],[Interaction_Count_Final]]&lt;=5,"Medium",Table2[[#This Row],[Interaction_Count_Final]]&gt;=6,"High",TRUE,"CHECK"))</f>
        <v>High</v>
      </c>
      <c r="X1342" t="b">
        <f t="shared" si="20"/>
        <v>1</v>
      </c>
      <c r="Y1342" t="b">
        <f>tbl_CleanLeads[[#This Row],[Response_Time_Hours]]&gt;24</f>
        <v>1</v>
      </c>
      <c r="Z1342" s="13" t="b">
        <f>tbl_CleanLeads[[#This Row],[Response_Time_Hours]]&gt;72</f>
        <v>0</v>
      </c>
      <c r="AA1342" s="13" t="b">
        <f>tbl_CleanLeads[[#This Row],[Status_Clean]]="Converted"</f>
        <v>0</v>
      </c>
    </row>
    <row r="1343" spans="1:27">
      <c r="A1343" t="s">
        <v>90</v>
      </c>
      <c r="B1343" t="s">
        <v>4001</v>
      </c>
      <c r="C1343" t="s">
        <v>8307</v>
      </c>
      <c r="D1343" t="s">
        <v>7280</v>
      </c>
      <c r="E1343" t="s">
        <v>473</v>
      </c>
      <c r="F1343" t="s">
        <v>125</v>
      </c>
      <c r="G1343" s="1">
        <v>45336</v>
      </c>
      <c r="H1343" s="8">
        <f>MONTH(tbl_CleanLeads[[#This Row],[Lead_Date_Final]])</f>
        <v>2</v>
      </c>
      <c r="I1343" t="s">
        <v>7283</v>
      </c>
      <c r="J1343" t="s">
        <v>7271</v>
      </c>
      <c r="K1343" t="s">
        <v>7284</v>
      </c>
      <c r="L1343">
        <f>WEEKDAY(tbl_CleanLeads[[#This Row],[Lead_Date_Final]],2)</f>
        <v>3</v>
      </c>
      <c r="M1343" t="s">
        <v>7272</v>
      </c>
      <c r="N1343">
        <v>60.3</v>
      </c>
      <c r="O1343" s="7">
        <v>3898.34</v>
      </c>
      <c r="P1343">
        <v>42</v>
      </c>
      <c r="Q1343" t="s">
        <v>7266</v>
      </c>
      <c r="R1343">
        <f>IF(UPPER(TRIM(Table2[[#This Row],[Status_Clean]]))="CONVERTED",1,0)</f>
        <v>0</v>
      </c>
      <c r="S1343">
        <f>IF(ISNUMBER(MATCH(UPPER(TRIM(Table2[[#This Row],[Status_Clean]])),{"CONTACTED","QUALIFIED","CONVERTED"},0)),1,0)</f>
        <v>1</v>
      </c>
      <c r="T1343" cm="1">
        <f t="array" ref="T1343">_xlfn.SWITCH(UPPER(TRIM(Table2[[#This Row],[Status_Clean]])),"NEW",1,"CONTACTED",2,"QUALIFIED",3,"CONVERTED",4,"LOST",5,99)</f>
        <v>2</v>
      </c>
      <c r="U1343" t="str" cm="1">
        <f t="array" ref="U1343">_xlfn.LET(_xlpm.x,IFERROR(VALUE(Table2[[#This Row],[Response_Time_Hours]]),""),IF(_xlpm.x="","CHECK",_xlfn.IFS(_xlpm.x&lt;=1,"Immediate",_xlpm.x&lt;=6,"Fast",_xlpm.x&lt;=24,"Moderate",_xlpm.x&gt;24,"Delayed")))</f>
        <v>Delayed</v>
      </c>
      <c r="V1343">
        <f>FLOOR(tbl_CleanLeads[[#This Row],[Response_Time_Hours]],6)</f>
        <v>60</v>
      </c>
      <c r="W1343" t="str" cm="1">
        <f t="array" ref="W1343">IF(Table2[[#This Row],[Interaction_Count_Final]]="","N/A",_xlfn.IFS(Table2[[#This Row],[Interaction_Count_Final]]&lt;=2,"Low",Table2[[#This Row],[Interaction_Count_Final]]&lt;=5,"Medium",Table2[[#This Row],[Interaction_Count_Final]]&gt;=6,"High",TRUE,"CHECK"))</f>
        <v>High</v>
      </c>
      <c r="X1343" t="b">
        <f t="shared" si="20"/>
        <v>1</v>
      </c>
      <c r="Y1343" t="b">
        <f>tbl_CleanLeads[[#This Row],[Response_Time_Hours]]&gt;24</f>
        <v>1</v>
      </c>
      <c r="Z1343" s="13" t="b">
        <f>tbl_CleanLeads[[#This Row],[Response_Time_Hours]]&gt;72</f>
        <v>0</v>
      </c>
      <c r="AA1343" s="13" t="b">
        <f>tbl_CleanLeads[[#This Row],[Status_Clean]]="Converted"</f>
        <v>0</v>
      </c>
    </row>
    <row r="1344" spans="1:27">
      <c r="A1344" t="s">
        <v>63</v>
      </c>
      <c r="B1344" t="s">
        <v>4005</v>
      </c>
      <c r="C1344" t="s">
        <v>4006</v>
      </c>
      <c r="D1344" t="s">
        <v>7303</v>
      </c>
      <c r="E1344" t="s">
        <v>7308</v>
      </c>
      <c r="F1344" t="s">
        <v>250</v>
      </c>
      <c r="G1344" s="1">
        <v>45388</v>
      </c>
      <c r="H1344" s="8">
        <f>MONTH(tbl_CleanLeads[[#This Row],[Lead_Date_Final]])</f>
        <v>4</v>
      </c>
      <c r="I1344" t="s">
        <v>7297</v>
      </c>
      <c r="J1344" t="s">
        <v>7271</v>
      </c>
      <c r="K1344" t="s">
        <v>7277</v>
      </c>
      <c r="L1344">
        <f>WEEKDAY(tbl_CleanLeads[[#This Row],[Lead_Date_Final]],2)</f>
        <v>6</v>
      </c>
      <c r="M1344" t="s">
        <v>7278</v>
      </c>
      <c r="N1344">
        <v>36</v>
      </c>
      <c r="O1344" s="7">
        <v>2469.0700000000002</v>
      </c>
      <c r="P1344">
        <v>22</v>
      </c>
      <c r="Q1344" t="s">
        <v>7266</v>
      </c>
      <c r="R1344">
        <f>IF(UPPER(TRIM(Table2[[#This Row],[Status_Clean]]))="CONVERTED",1,0)</f>
        <v>1</v>
      </c>
      <c r="S1344">
        <f>IF(ISNUMBER(MATCH(UPPER(TRIM(Table2[[#This Row],[Status_Clean]])),{"CONTACTED","QUALIFIED","CONVERTED"},0)),1,0)</f>
        <v>1</v>
      </c>
      <c r="T1344" cm="1">
        <f t="array" ref="T1344">_xlfn.SWITCH(UPPER(TRIM(Table2[[#This Row],[Status_Clean]])),"NEW",1,"CONTACTED",2,"QUALIFIED",3,"CONVERTED",4,"LOST",5,99)</f>
        <v>4</v>
      </c>
      <c r="U1344" t="str" cm="1">
        <f t="array" ref="U1344">_xlfn.LET(_xlpm.x,IFERROR(VALUE(Table2[[#This Row],[Response_Time_Hours]]),""),IF(_xlpm.x="","CHECK",_xlfn.IFS(_xlpm.x&lt;=1,"Immediate",_xlpm.x&lt;=6,"Fast",_xlpm.x&lt;=24,"Moderate",_xlpm.x&gt;24,"Delayed")))</f>
        <v>Delayed</v>
      </c>
      <c r="V1344">
        <f>FLOOR(tbl_CleanLeads[[#This Row],[Response_Time_Hours]],6)</f>
        <v>36</v>
      </c>
      <c r="W1344" t="str" cm="1">
        <f t="array" ref="W1344">IF(Table2[[#This Row],[Interaction_Count_Final]]="","N/A",_xlfn.IFS(Table2[[#This Row],[Interaction_Count_Final]]&lt;=2,"Low",Table2[[#This Row],[Interaction_Count_Final]]&lt;=5,"Medium",Table2[[#This Row],[Interaction_Count_Final]]&gt;=6,"High",TRUE,"CHECK"))</f>
        <v>High</v>
      </c>
      <c r="X1344" t="b">
        <f t="shared" si="20"/>
        <v>1</v>
      </c>
      <c r="Y1344" t="b">
        <f>tbl_CleanLeads[[#This Row],[Response_Time_Hours]]&gt;24</f>
        <v>1</v>
      </c>
      <c r="Z1344" s="13" t="b">
        <f>tbl_CleanLeads[[#This Row],[Response_Time_Hours]]&gt;72</f>
        <v>0</v>
      </c>
      <c r="AA1344" s="13" t="b">
        <f>tbl_CleanLeads[[#This Row],[Status_Clean]]="Converted"</f>
        <v>1</v>
      </c>
    </row>
    <row r="1345" spans="1:27">
      <c r="A1345" t="s">
        <v>70</v>
      </c>
      <c r="B1345" t="s">
        <v>4007</v>
      </c>
      <c r="C1345" t="s">
        <v>4008</v>
      </c>
      <c r="D1345" t="s">
        <v>7303</v>
      </c>
      <c r="E1345" t="s">
        <v>363</v>
      </c>
      <c r="F1345" t="s">
        <v>71</v>
      </c>
      <c r="G1345" s="1">
        <v>45298</v>
      </c>
      <c r="H1345" s="8">
        <f>MONTH(tbl_CleanLeads[[#This Row],[Lead_Date_Final]])</f>
        <v>1</v>
      </c>
      <c r="I1345" t="s">
        <v>7317</v>
      </c>
      <c r="J1345" t="s">
        <v>7271</v>
      </c>
      <c r="K1345" t="s">
        <v>7284</v>
      </c>
      <c r="L1345">
        <f>WEEKDAY(tbl_CleanLeads[[#This Row],[Lead_Date_Final]],2)</f>
        <v>7</v>
      </c>
      <c r="M1345" t="s">
        <v>7293</v>
      </c>
      <c r="N1345">
        <v>12.4</v>
      </c>
      <c r="O1345" s="7">
        <v>2558.42</v>
      </c>
      <c r="P1345">
        <v>11</v>
      </c>
      <c r="Q1345" t="s">
        <v>7266</v>
      </c>
      <c r="R1345">
        <f>IF(UPPER(TRIM(Table2[[#This Row],[Status_Clean]]))="CONVERTED",1,0)</f>
        <v>0</v>
      </c>
      <c r="S1345">
        <f>IF(ISNUMBER(MATCH(UPPER(TRIM(Table2[[#This Row],[Status_Clean]])),{"CONTACTED","QUALIFIED","CONVERTED"},0)),1,0)</f>
        <v>1</v>
      </c>
      <c r="T1345" cm="1">
        <f t="array" ref="T1345">_xlfn.SWITCH(UPPER(TRIM(Table2[[#This Row],[Status_Clean]])),"NEW",1,"CONTACTED",2,"QUALIFIED",3,"CONVERTED",4,"LOST",5,99)</f>
        <v>3</v>
      </c>
      <c r="U1345" t="str" cm="1">
        <f t="array" ref="U1345">_xlfn.LET(_xlpm.x,IFERROR(VALUE(Table2[[#This Row],[Response_Time_Hours]]),""),IF(_xlpm.x="","CHECK",_xlfn.IFS(_xlpm.x&lt;=1,"Immediate",_xlpm.x&lt;=6,"Fast",_xlpm.x&lt;=24,"Moderate",_xlpm.x&gt;24,"Delayed")))</f>
        <v>Moderate</v>
      </c>
      <c r="V1345">
        <f>FLOOR(tbl_CleanLeads[[#This Row],[Response_Time_Hours]],6)</f>
        <v>12</v>
      </c>
      <c r="W1345" t="str" cm="1">
        <f t="array" ref="W1345">IF(Table2[[#This Row],[Interaction_Count_Final]]="","N/A",_xlfn.IFS(Table2[[#This Row],[Interaction_Count_Final]]&lt;=2,"Low",Table2[[#This Row],[Interaction_Count_Final]]&lt;=5,"Medium",Table2[[#This Row],[Interaction_Count_Final]]&gt;=6,"High",TRUE,"CHECK"))</f>
        <v>High</v>
      </c>
      <c r="X1345" t="b">
        <f t="shared" si="20"/>
        <v>1</v>
      </c>
      <c r="Y1345" t="b">
        <f>tbl_CleanLeads[[#This Row],[Response_Time_Hours]]&gt;24</f>
        <v>0</v>
      </c>
      <c r="Z1345" s="13" t="b">
        <f>tbl_CleanLeads[[#This Row],[Response_Time_Hours]]&gt;72</f>
        <v>0</v>
      </c>
      <c r="AA1345" s="13" t="b">
        <f>tbl_CleanLeads[[#This Row],[Status_Clean]]="Converted"</f>
        <v>0</v>
      </c>
    </row>
    <row r="1346" spans="1:27">
      <c r="A1346" t="s">
        <v>90</v>
      </c>
      <c r="B1346" t="s">
        <v>4010</v>
      </c>
      <c r="C1346" t="s">
        <v>4011</v>
      </c>
      <c r="D1346" t="s">
        <v>7268</v>
      </c>
      <c r="E1346" t="s">
        <v>469</v>
      </c>
      <c r="F1346" t="s">
        <v>193</v>
      </c>
      <c r="G1346" s="1">
        <v>45652</v>
      </c>
      <c r="H1346" s="8">
        <f>MONTH(tbl_CleanLeads[[#This Row],[Lead_Date_Final]])</f>
        <v>12</v>
      </c>
      <c r="I1346" t="s">
        <v>7262</v>
      </c>
      <c r="J1346" t="s">
        <v>7271</v>
      </c>
      <c r="K1346" t="s">
        <v>7264</v>
      </c>
      <c r="L1346">
        <f>WEEKDAY(tbl_CleanLeads[[#This Row],[Lead_Date_Final]],2)</f>
        <v>4</v>
      </c>
      <c r="M1346" t="s">
        <v>7285</v>
      </c>
      <c r="N1346">
        <v>3.4</v>
      </c>
      <c r="O1346" s="7">
        <v>4089.51</v>
      </c>
      <c r="P1346">
        <v>29</v>
      </c>
      <c r="Q1346" t="s">
        <v>7273</v>
      </c>
      <c r="R1346">
        <f>IF(UPPER(TRIM(Table2[[#This Row],[Status_Clean]]))="CONVERTED",1,0)</f>
        <v>0</v>
      </c>
      <c r="S1346">
        <f>IF(ISNUMBER(MATCH(UPPER(TRIM(Table2[[#This Row],[Status_Clean]])),{"CONTACTED","QUALIFIED","CONVERTED"},0)),1,0)</f>
        <v>0</v>
      </c>
      <c r="T1346" cm="1">
        <f t="array" ref="T1346">_xlfn.SWITCH(UPPER(TRIM(Table2[[#This Row],[Status_Clean]])),"NEW",1,"CONTACTED",2,"QUALIFIED",3,"CONVERTED",4,"LOST",5,99)</f>
        <v>1</v>
      </c>
      <c r="U1346" t="str" cm="1">
        <f t="array" ref="U1346">_xlfn.LET(_xlpm.x,IFERROR(VALUE(Table2[[#This Row],[Response_Time_Hours]]),""),IF(_xlpm.x="","CHECK",_xlfn.IFS(_xlpm.x&lt;=1,"Immediate",_xlpm.x&lt;=6,"Fast",_xlpm.x&lt;=24,"Moderate",_xlpm.x&gt;24,"Delayed")))</f>
        <v>Fast</v>
      </c>
      <c r="V1346">
        <f>FLOOR(tbl_CleanLeads[[#This Row],[Response_Time_Hours]],6)</f>
        <v>0</v>
      </c>
      <c r="W1346" t="str" cm="1">
        <f t="array" ref="W1346">IF(Table2[[#This Row],[Interaction_Count_Final]]="","N/A",_xlfn.IFS(Table2[[#This Row],[Interaction_Count_Final]]&lt;=2,"Low",Table2[[#This Row],[Interaction_Count_Final]]&lt;=5,"Medium",Table2[[#This Row],[Interaction_Count_Final]]&gt;=6,"High",TRUE,"CHECK"))</f>
        <v>High</v>
      </c>
      <c r="X1346" t="b">
        <f t="shared" ref="X1346:X1409" si="21">COUNTIF($A:$A,$A1346)&gt;1</f>
        <v>1</v>
      </c>
      <c r="Y1346" t="b">
        <f>tbl_CleanLeads[[#This Row],[Response_Time_Hours]]&gt;24</f>
        <v>0</v>
      </c>
      <c r="Z1346" s="13" t="b">
        <f>tbl_CleanLeads[[#This Row],[Response_Time_Hours]]&gt;72</f>
        <v>0</v>
      </c>
      <c r="AA1346" s="13" t="b">
        <f>tbl_CleanLeads[[#This Row],[Status_Clean]]="Converted"</f>
        <v>0</v>
      </c>
    </row>
    <row r="1347" spans="1:27">
      <c r="A1347" t="s">
        <v>102</v>
      </c>
      <c r="B1347" t="s">
        <v>4013</v>
      </c>
      <c r="C1347" t="s">
        <v>4014</v>
      </c>
      <c r="D1347" t="s">
        <v>7280</v>
      </c>
      <c r="E1347" t="s">
        <v>7308</v>
      </c>
      <c r="F1347" t="s">
        <v>125</v>
      </c>
      <c r="G1347" s="1">
        <v>44982</v>
      </c>
      <c r="H1347" s="8">
        <f>MONTH(tbl_CleanLeads[[#This Row],[Lead_Date_Final]])</f>
        <v>2</v>
      </c>
      <c r="I1347" t="s">
        <v>7283</v>
      </c>
      <c r="J1347" t="s">
        <v>7263</v>
      </c>
      <c r="K1347" t="s">
        <v>7284</v>
      </c>
      <c r="L1347">
        <f>WEEKDAY(tbl_CleanLeads[[#This Row],[Lead_Date_Final]],2)</f>
        <v>6</v>
      </c>
      <c r="M1347" t="s">
        <v>7278</v>
      </c>
      <c r="N1347">
        <v>39.1</v>
      </c>
      <c r="O1347" s="7">
        <v>3611.95</v>
      </c>
      <c r="P1347">
        <v>45</v>
      </c>
      <c r="Q1347" t="s">
        <v>7266</v>
      </c>
      <c r="R1347">
        <f>IF(UPPER(TRIM(Table2[[#This Row],[Status_Clean]]))="CONVERTED",1,0)</f>
        <v>0</v>
      </c>
      <c r="S1347">
        <f>IF(ISNUMBER(MATCH(UPPER(TRIM(Table2[[#This Row],[Status_Clean]])),{"CONTACTED","QUALIFIED","CONVERTED"},0)),1,0)</f>
        <v>1</v>
      </c>
      <c r="T1347" cm="1">
        <f t="array" ref="T1347">_xlfn.SWITCH(UPPER(TRIM(Table2[[#This Row],[Status_Clean]])),"NEW",1,"CONTACTED",2,"QUALIFIED",3,"CONVERTED",4,"LOST",5,99)</f>
        <v>2</v>
      </c>
      <c r="U1347" t="str" cm="1">
        <f t="array" ref="U1347">_xlfn.LET(_xlpm.x,IFERROR(VALUE(Table2[[#This Row],[Response_Time_Hours]]),""),IF(_xlpm.x="","CHECK",_xlfn.IFS(_xlpm.x&lt;=1,"Immediate",_xlpm.x&lt;=6,"Fast",_xlpm.x&lt;=24,"Moderate",_xlpm.x&gt;24,"Delayed")))</f>
        <v>Delayed</v>
      </c>
      <c r="V1347">
        <f>FLOOR(tbl_CleanLeads[[#This Row],[Response_Time_Hours]],6)</f>
        <v>36</v>
      </c>
      <c r="W1347" t="str" cm="1">
        <f t="array" ref="W1347">IF(Table2[[#This Row],[Interaction_Count_Final]]="","N/A",_xlfn.IFS(Table2[[#This Row],[Interaction_Count_Final]]&lt;=2,"Low",Table2[[#This Row],[Interaction_Count_Final]]&lt;=5,"Medium",Table2[[#This Row],[Interaction_Count_Final]]&gt;=6,"High",TRUE,"CHECK"))</f>
        <v>High</v>
      </c>
      <c r="X1347" t="b">
        <f t="shared" si="21"/>
        <v>1</v>
      </c>
      <c r="Y1347" t="b">
        <f>tbl_CleanLeads[[#This Row],[Response_Time_Hours]]&gt;24</f>
        <v>1</v>
      </c>
      <c r="Z1347" s="13" t="b">
        <f>tbl_CleanLeads[[#This Row],[Response_Time_Hours]]&gt;72</f>
        <v>0</v>
      </c>
      <c r="AA1347" s="13" t="b">
        <f>tbl_CleanLeads[[#This Row],[Status_Clean]]="Converted"</f>
        <v>0</v>
      </c>
    </row>
    <row r="1348" spans="1:27">
      <c r="A1348" t="s">
        <v>70</v>
      </c>
      <c r="B1348" t="s">
        <v>4016</v>
      </c>
      <c r="C1348" t="s">
        <v>4017</v>
      </c>
      <c r="D1348" t="s">
        <v>7280</v>
      </c>
      <c r="E1348" t="s">
        <v>263</v>
      </c>
      <c r="F1348" t="s">
        <v>125</v>
      </c>
      <c r="G1348" s="1">
        <v>45560</v>
      </c>
      <c r="H1348" s="8">
        <f>MONTH(tbl_CleanLeads[[#This Row],[Lead_Date_Final]])</f>
        <v>9</v>
      </c>
      <c r="I1348" t="s">
        <v>7287</v>
      </c>
      <c r="J1348" t="s">
        <v>7271</v>
      </c>
      <c r="K1348" t="s">
        <v>7288</v>
      </c>
      <c r="L1348">
        <f>WEEKDAY(tbl_CleanLeads[[#This Row],[Lead_Date_Final]],2)</f>
        <v>3</v>
      </c>
      <c r="M1348" t="s">
        <v>7272</v>
      </c>
      <c r="N1348">
        <v>6.6</v>
      </c>
      <c r="O1348" s="7">
        <v>4689.34</v>
      </c>
      <c r="P1348">
        <v>5</v>
      </c>
      <c r="Q1348" t="s">
        <v>7273</v>
      </c>
      <c r="R1348">
        <f>IF(UPPER(TRIM(Table2[[#This Row],[Status_Clean]]))="CONVERTED",1,0)</f>
        <v>0</v>
      </c>
      <c r="S1348">
        <f>IF(ISNUMBER(MATCH(UPPER(TRIM(Table2[[#This Row],[Status_Clean]])),{"CONTACTED","QUALIFIED","CONVERTED"},0)),1,0)</f>
        <v>1</v>
      </c>
      <c r="T1348" cm="1">
        <f t="array" ref="T1348">_xlfn.SWITCH(UPPER(TRIM(Table2[[#This Row],[Status_Clean]])),"NEW",1,"CONTACTED",2,"QUALIFIED",3,"CONVERTED",4,"LOST",5,99)</f>
        <v>2</v>
      </c>
      <c r="U1348" t="str" cm="1">
        <f t="array" ref="U1348">_xlfn.LET(_xlpm.x,IFERROR(VALUE(Table2[[#This Row],[Response_Time_Hours]]),""),IF(_xlpm.x="","CHECK",_xlfn.IFS(_xlpm.x&lt;=1,"Immediate",_xlpm.x&lt;=6,"Fast",_xlpm.x&lt;=24,"Moderate",_xlpm.x&gt;24,"Delayed")))</f>
        <v>Moderate</v>
      </c>
      <c r="V1348">
        <f>FLOOR(tbl_CleanLeads[[#This Row],[Response_Time_Hours]],6)</f>
        <v>6</v>
      </c>
      <c r="W1348" t="str" cm="1">
        <f t="array" ref="W1348">IF(Table2[[#This Row],[Interaction_Count_Final]]="","N/A",_xlfn.IFS(Table2[[#This Row],[Interaction_Count_Final]]&lt;=2,"Low",Table2[[#This Row],[Interaction_Count_Final]]&lt;=5,"Medium",Table2[[#This Row],[Interaction_Count_Final]]&gt;=6,"High",TRUE,"CHECK"))</f>
        <v>Medium</v>
      </c>
      <c r="X1348" t="b">
        <f t="shared" si="21"/>
        <v>1</v>
      </c>
      <c r="Y1348" t="b">
        <f>tbl_CleanLeads[[#This Row],[Response_Time_Hours]]&gt;24</f>
        <v>0</v>
      </c>
      <c r="Z1348" s="13" t="b">
        <f>tbl_CleanLeads[[#This Row],[Response_Time_Hours]]&gt;72</f>
        <v>0</v>
      </c>
      <c r="AA1348" s="13" t="b">
        <f>tbl_CleanLeads[[#This Row],[Status_Clean]]="Converted"</f>
        <v>0</v>
      </c>
    </row>
    <row r="1349" spans="1:27">
      <c r="A1349" t="s">
        <v>70</v>
      </c>
      <c r="B1349" t="s">
        <v>4018</v>
      </c>
      <c r="C1349" t="s">
        <v>4019</v>
      </c>
      <c r="D1349" t="s">
        <v>7303</v>
      </c>
      <c r="E1349" t="s">
        <v>363</v>
      </c>
      <c r="F1349" t="s">
        <v>125</v>
      </c>
      <c r="G1349" s="1">
        <v>44994</v>
      </c>
      <c r="H1349" s="8">
        <f>MONTH(tbl_CleanLeads[[#This Row],[Lead_Date_Final]])</f>
        <v>3</v>
      </c>
      <c r="I1349" t="s">
        <v>7295</v>
      </c>
      <c r="J1349" t="s">
        <v>7263</v>
      </c>
      <c r="K1349" t="s">
        <v>7284</v>
      </c>
      <c r="L1349">
        <f>WEEKDAY(tbl_CleanLeads[[#This Row],[Lead_Date_Final]],2)</f>
        <v>4</v>
      </c>
      <c r="M1349" t="s">
        <v>7285</v>
      </c>
      <c r="N1349">
        <v>24.7</v>
      </c>
      <c r="O1349" s="7">
        <v>1795.77</v>
      </c>
      <c r="P1349">
        <v>11</v>
      </c>
      <c r="Q1349" t="s">
        <v>7289</v>
      </c>
      <c r="R1349">
        <f>IF(UPPER(TRIM(Table2[[#This Row],[Status_Clean]]))="CONVERTED",1,0)</f>
        <v>0</v>
      </c>
      <c r="S1349">
        <f>IF(ISNUMBER(MATCH(UPPER(TRIM(Table2[[#This Row],[Status_Clean]])),{"CONTACTED","QUALIFIED","CONVERTED"},0)),1,0)</f>
        <v>1</v>
      </c>
      <c r="T1349" cm="1">
        <f t="array" ref="T1349">_xlfn.SWITCH(UPPER(TRIM(Table2[[#This Row],[Status_Clean]])),"NEW",1,"CONTACTED",2,"QUALIFIED",3,"CONVERTED",4,"LOST",5,99)</f>
        <v>2</v>
      </c>
      <c r="U1349" t="str" cm="1">
        <f t="array" ref="U1349">_xlfn.LET(_xlpm.x,IFERROR(VALUE(Table2[[#This Row],[Response_Time_Hours]]),""),IF(_xlpm.x="","CHECK",_xlfn.IFS(_xlpm.x&lt;=1,"Immediate",_xlpm.x&lt;=6,"Fast",_xlpm.x&lt;=24,"Moderate",_xlpm.x&gt;24,"Delayed")))</f>
        <v>Delayed</v>
      </c>
      <c r="V1349">
        <f>FLOOR(tbl_CleanLeads[[#This Row],[Response_Time_Hours]],6)</f>
        <v>24</v>
      </c>
      <c r="W1349" t="str" cm="1">
        <f t="array" ref="W1349">IF(Table2[[#This Row],[Interaction_Count_Final]]="","N/A",_xlfn.IFS(Table2[[#This Row],[Interaction_Count_Final]]&lt;=2,"Low",Table2[[#This Row],[Interaction_Count_Final]]&lt;=5,"Medium",Table2[[#This Row],[Interaction_Count_Final]]&gt;=6,"High",TRUE,"CHECK"))</f>
        <v>High</v>
      </c>
      <c r="X1349" t="b">
        <f t="shared" si="21"/>
        <v>1</v>
      </c>
      <c r="Y1349" t="b">
        <f>tbl_CleanLeads[[#This Row],[Response_Time_Hours]]&gt;24</f>
        <v>1</v>
      </c>
      <c r="Z1349" s="13" t="b">
        <f>tbl_CleanLeads[[#This Row],[Response_Time_Hours]]&gt;72</f>
        <v>0</v>
      </c>
      <c r="AA1349" s="13" t="b">
        <f>tbl_CleanLeads[[#This Row],[Status_Clean]]="Converted"</f>
        <v>0</v>
      </c>
    </row>
    <row r="1350" spans="1:27">
      <c r="A1350" t="s">
        <v>70</v>
      </c>
      <c r="B1350" t="s">
        <v>4021</v>
      </c>
      <c r="C1350" t="s">
        <v>8311</v>
      </c>
      <c r="D1350" t="s">
        <v>7268</v>
      </c>
      <c r="E1350" t="s">
        <v>123</v>
      </c>
      <c r="F1350" t="s">
        <v>193</v>
      </c>
      <c r="G1350" s="1">
        <v>45149</v>
      </c>
      <c r="H1350" s="8">
        <f>MONTH(tbl_CleanLeads[[#This Row],[Lead_Date_Final]])</f>
        <v>8</v>
      </c>
      <c r="I1350" t="s">
        <v>7310</v>
      </c>
      <c r="J1350" t="s">
        <v>7263</v>
      </c>
      <c r="K1350" t="s">
        <v>7288</v>
      </c>
      <c r="L1350">
        <f>WEEKDAY(tbl_CleanLeads[[#This Row],[Lead_Date_Final]],2)</f>
        <v>5</v>
      </c>
      <c r="M1350" t="s">
        <v>7312</v>
      </c>
      <c r="N1350">
        <v>63.9</v>
      </c>
      <c r="O1350" s="7">
        <v>1451.02</v>
      </c>
      <c r="P1350">
        <v>24</v>
      </c>
      <c r="Q1350" t="s">
        <v>7289</v>
      </c>
      <c r="R1350">
        <f>IF(UPPER(TRIM(Table2[[#This Row],[Status_Clean]]))="CONVERTED",1,0)</f>
        <v>0</v>
      </c>
      <c r="S1350">
        <f>IF(ISNUMBER(MATCH(UPPER(TRIM(Table2[[#This Row],[Status_Clean]])),{"CONTACTED","QUALIFIED","CONVERTED"},0)),1,0)</f>
        <v>0</v>
      </c>
      <c r="T1350" cm="1">
        <f t="array" ref="T1350">_xlfn.SWITCH(UPPER(TRIM(Table2[[#This Row],[Status_Clean]])),"NEW",1,"CONTACTED",2,"QUALIFIED",3,"CONVERTED",4,"LOST",5,99)</f>
        <v>1</v>
      </c>
      <c r="U1350" t="str" cm="1">
        <f t="array" ref="U1350">_xlfn.LET(_xlpm.x,IFERROR(VALUE(Table2[[#This Row],[Response_Time_Hours]]),""),IF(_xlpm.x="","CHECK",_xlfn.IFS(_xlpm.x&lt;=1,"Immediate",_xlpm.x&lt;=6,"Fast",_xlpm.x&lt;=24,"Moderate",_xlpm.x&gt;24,"Delayed")))</f>
        <v>Delayed</v>
      </c>
      <c r="V1350">
        <f>FLOOR(tbl_CleanLeads[[#This Row],[Response_Time_Hours]],6)</f>
        <v>60</v>
      </c>
      <c r="W1350" t="str" cm="1">
        <f t="array" ref="W1350">IF(Table2[[#This Row],[Interaction_Count_Final]]="","N/A",_xlfn.IFS(Table2[[#This Row],[Interaction_Count_Final]]&lt;=2,"Low",Table2[[#This Row],[Interaction_Count_Final]]&lt;=5,"Medium",Table2[[#This Row],[Interaction_Count_Final]]&gt;=6,"High",TRUE,"CHECK"))</f>
        <v>High</v>
      </c>
      <c r="X1350" t="b">
        <f t="shared" si="21"/>
        <v>1</v>
      </c>
      <c r="Y1350" t="b">
        <f>tbl_CleanLeads[[#This Row],[Response_Time_Hours]]&gt;24</f>
        <v>1</v>
      </c>
      <c r="Z1350" s="13" t="b">
        <f>tbl_CleanLeads[[#This Row],[Response_Time_Hours]]&gt;72</f>
        <v>0</v>
      </c>
      <c r="AA1350" s="13" t="b">
        <f>tbl_CleanLeads[[#This Row],[Status_Clean]]="Converted"</f>
        <v>0</v>
      </c>
    </row>
    <row r="1351" spans="1:27">
      <c r="A1351" t="s">
        <v>102</v>
      </c>
      <c r="B1351" t="s">
        <v>4024</v>
      </c>
      <c r="C1351" t="s">
        <v>4025</v>
      </c>
      <c r="D1351" t="s">
        <v>7258</v>
      </c>
      <c r="E1351" t="s">
        <v>311</v>
      </c>
      <c r="F1351" t="s">
        <v>193</v>
      </c>
      <c r="G1351" s="1">
        <v>45642</v>
      </c>
      <c r="H1351" s="8">
        <f>MONTH(tbl_CleanLeads[[#This Row],[Lead_Date_Final]])</f>
        <v>12</v>
      </c>
      <c r="I1351" t="s">
        <v>7262</v>
      </c>
      <c r="J1351" t="s">
        <v>7271</v>
      </c>
      <c r="K1351" t="s">
        <v>7264</v>
      </c>
      <c r="L1351">
        <f>WEEKDAY(tbl_CleanLeads[[#This Row],[Lead_Date_Final]],2)</f>
        <v>1</v>
      </c>
      <c r="M1351" t="s">
        <v>7298</v>
      </c>
      <c r="N1351">
        <v>60</v>
      </c>
      <c r="O1351" s="7">
        <v>1510.21</v>
      </c>
      <c r="P1351">
        <v>20</v>
      </c>
      <c r="Q1351" t="s">
        <v>7289</v>
      </c>
      <c r="R1351">
        <f>IF(UPPER(TRIM(Table2[[#This Row],[Status_Clean]]))="CONVERTED",1,0)</f>
        <v>0</v>
      </c>
      <c r="S1351">
        <f>IF(ISNUMBER(MATCH(UPPER(TRIM(Table2[[#This Row],[Status_Clean]])),{"CONTACTED","QUALIFIED","CONVERTED"},0)),1,0)</f>
        <v>0</v>
      </c>
      <c r="T1351" cm="1">
        <f t="array" ref="T1351">_xlfn.SWITCH(UPPER(TRIM(Table2[[#This Row],[Status_Clean]])),"NEW",1,"CONTACTED",2,"QUALIFIED",3,"CONVERTED",4,"LOST",5,99)</f>
        <v>1</v>
      </c>
      <c r="U1351" t="str" cm="1">
        <f t="array" ref="U1351">_xlfn.LET(_xlpm.x,IFERROR(VALUE(Table2[[#This Row],[Response_Time_Hours]]),""),IF(_xlpm.x="","CHECK",_xlfn.IFS(_xlpm.x&lt;=1,"Immediate",_xlpm.x&lt;=6,"Fast",_xlpm.x&lt;=24,"Moderate",_xlpm.x&gt;24,"Delayed")))</f>
        <v>Delayed</v>
      </c>
      <c r="V1351">
        <f>FLOOR(tbl_CleanLeads[[#This Row],[Response_Time_Hours]],6)</f>
        <v>60</v>
      </c>
      <c r="W1351" t="str" cm="1">
        <f t="array" ref="W1351">IF(Table2[[#This Row],[Interaction_Count_Final]]="","N/A",_xlfn.IFS(Table2[[#This Row],[Interaction_Count_Final]]&lt;=2,"Low",Table2[[#This Row],[Interaction_Count_Final]]&lt;=5,"Medium",Table2[[#This Row],[Interaction_Count_Final]]&gt;=6,"High",TRUE,"CHECK"))</f>
        <v>High</v>
      </c>
      <c r="X1351" t="b">
        <f t="shared" si="21"/>
        <v>1</v>
      </c>
      <c r="Y1351" t="b">
        <f>tbl_CleanLeads[[#This Row],[Response_Time_Hours]]&gt;24</f>
        <v>1</v>
      </c>
      <c r="Z1351" s="13" t="b">
        <f>tbl_CleanLeads[[#This Row],[Response_Time_Hours]]&gt;72</f>
        <v>0</v>
      </c>
      <c r="AA1351" s="13" t="b">
        <f>tbl_CleanLeads[[#This Row],[Status_Clean]]="Converted"</f>
        <v>0</v>
      </c>
    </row>
    <row r="1352" spans="1:27">
      <c r="A1352" t="s">
        <v>63</v>
      </c>
      <c r="B1352" t="s">
        <v>4026</v>
      </c>
      <c r="C1352" t="s">
        <v>4027</v>
      </c>
      <c r="D1352" t="s">
        <v>7274</v>
      </c>
      <c r="E1352" t="s">
        <v>222</v>
      </c>
      <c r="F1352" t="s">
        <v>125</v>
      </c>
      <c r="G1352" s="1">
        <v>44930</v>
      </c>
      <c r="H1352" s="8">
        <f>MONTH(tbl_CleanLeads[[#This Row],[Lead_Date_Final]])</f>
        <v>1</v>
      </c>
      <c r="I1352" t="s">
        <v>7317</v>
      </c>
      <c r="J1352" t="s">
        <v>7263</v>
      </c>
      <c r="K1352" t="s">
        <v>7284</v>
      </c>
      <c r="L1352">
        <f>WEEKDAY(tbl_CleanLeads[[#This Row],[Lead_Date_Final]],2)</f>
        <v>3</v>
      </c>
      <c r="M1352" t="s">
        <v>7272</v>
      </c>
      <c r="N1352">
        <v>4.7</v>
      </c>
      <c r="O1352" s="7">
        <v>1864.38</v>
      </c>
      <c r="P1352">
        <v>49</v>
      </c>
      <c r="Q1352" t="s">
        <v>7289</v>
      </c>
      <c r="R1352">
        <f>IF(UPPER(TRIM(Table2[[#This Row],[Status_Clean]]))="CONVERTED",1,0)</f>
        <v>0</v>
      </c>
      <c r="S1352">
        <f>IF(ISNUMBER(MATCH(UPPER(TRIM(Table2[[#This Row],[Status_Clean]])),{"CONTACTED","QUALIFIED","CONVERTED"},0)),1,0)</f>
        <v>1</v>
      </c>
      <c r="T1352" cm="1">
        <f t="array" ref="T1352">_xlfn.SWITCH(UPPER(TRIM(Table2[[#This Row],[Status_Clean]])),"NEW",1,"CONTACTED",2,"QUALIFIED",3,"CONVERTED",4,"LOST",5,99)</f>
        <v>2</v>
      </c>
      <c r="U1352" t="str" cm="1">
        <f t="array" ref="U1352">_xlfn.LET(_xlpm.x,IFERROR(VALUE(Table2[[#This Row],[Response_Time_Hours]]),""),IF(_xlpm.x="","CHECK",_xlfn.IFS(_xlpm.x&lt;=1,"Immediate",_xlpm.x&lt;=6,"Fast",_xlpm.x&lt;=24,"Moderate",_xlpm.x&gt;24,"Delayed")))</f>
        <v>Fast</v>
      </c>
      <c r="V1352">
        <f>FLOOR(tbl_CleanLeads[[#This Row],[Response_Time_Hours]],6)</f>
        <v>0</v>
      </c>
      <c r="W1352" t="str" cm="1">
        <f t="array" ref="W1352">IF(Table2[[#This Row],[Interaction_Count_Final]]="","N/A",_xlfn.IFS(Table2[[#This Row],[Interaction_Count_Final]]&lt;=2,"Low",Table2[[#This Row],[Interaction_Count_Final]]&lt;=5,"Medium",Table2[[#This Row],[Interaction_Count_Final]]&gt;=6,"High",TRUE,"CHECK"))</f>
        <v>High</v>
      </c>
      <c r="X1352" t="b">
        <f t="shared" si="21"/>
        <v>1</v>
      </c>
      <c r="Y1352" t="b">
        <f>tbl_CleanLeads[[#This Row],[Response_Time_Hours]]&gt;24</f>
        <v>0</v>
      </c>
      <c r="Z1352" s="13" t="b">
        <f>tbl_CleanLeads[[#This Row],[Response_Time_Hours]]&gt;72</f>
        <v>0</v>
      </c>
      <c r="AA1352" s="13" t="b">
        <f>tbl_CleanLeads[[#This Row],[Status_Clean]]="Converted"</f>
        <v>0</v>
      </c>
    </row>
    <row r="1353" spans="1:27">
      <c r="A1353" t="s">
        <v>90</v>
      </c>
      <c r="B1353" t="s">
        <v>4028</v>
      </c>
      <c r="C1353" t="s">
        <v>8314</v>
      </c>
      <c r="D1353" t="s">
        <v>7268</v>
      </c>
      <c r="E1353" t="s">
        <v>473</v>
      </c>
      <c r="F1353" t="s">
        <v>173</v>
      </c>
      <c r="G1353" s="1">
        <v>45588</v>
      </c>
      <c r="H1353" s="8">
        <f>MONTH(tbl_CleanLeads[[#This Row],[Lead_Date_Final]])</f>
        <v>10</v>
      </c>
      <c r="I1353" t="s">
        <v>7270</v>
      </c>
      <c r="J1353" t="s">
        <v>7271</v>
      </c>
      <c r="K1353" t="s">
        <v>7264</v>
      </c>
      <c r="L1353">
        <f>WEEKDAY(tbl_CleanLeads[[#This Row],[Lead_Date_Final]],2)</f>
        <v>3</v>
      </c>
      <c r="M1353" t="s">
        <v>7272</v>
      </c>
      <c r="N1353">
        <v>1</v>
      </c>
      <c r="O1353" s="7">
        <v>3085.18</v>
      </c>
      <c r="P1353">
        <v>43</v>
      </c>
      <c r="Q1353" t="s">
        <v>7266</v>
      </c>
      <c r="R1353">
        <f>IF(UPPER(TRIM(Table2[[#This Row],[Status_Clean]]))="CONVERTED",1,0)</f>
        <v>0</v>
      </c>
      <c r="S1353">
        <f>IF(ISNUMBER(MATCH(UPPER(TRIM(Table2[[#This Row],[Status_Clean]])),{"CONTACTED","QUALIFIED","CONVERTED"},0)),1,0)</f>
        <v>0</v>
      </c>
      <c r="T1353" cm="1">
        <f t="array" ref="T1353">_xlfn.SWITCH(UPPER(TRIM(Table2[[#This Row],[Status_Clean]])),"NEW",1,"CONTACTED",2,"QUALIFIED",3,"CONVERTED",4,"LOST",5,99)</f>
        <v>5</v>
      </c>
      <c r="U1353" t="str" cm="1">
        <f t="array" ref="U1353">_xlfn.LET(_xlpm.x,IFERROR(VALUE(Table2[[#This Row],[Response_Time_Hours]]),""),IF(_xlpm.x="","CHECK",_xlfn.IFS(_xlpm.x&lt;=1,"Immediate",_xlpm.x&lt;=6,"Fast",_xlpm.x&lt;=24,"Moderate",_xlpm.x&gt;24,"Delayed")))</f>
        <v>Immediate</v>
      </c>
      <c r="V1353">
        <f>FLOOR(tbl_CleanLeads[[#This Row],[Response_Time_Hours]],6)</f>
        <v>0</v>
      </c>
      <c r="W1353" t="str" cm="1">
        <f t="array" ref="W1353">IF(Table2[[#This Row],[Interaction_Count_Final]]="","N/A",_xlfn.IFS(Table2[[#This Row],[Interaction_Count_Final]]&lt;=2,"Low",Table2[[#This Row],[Interaction_Count_Final]]&lt;=5,"Medium",Table2[[#This Row],[Interaction_Count_Final]]&gt;=6,"High",TRUE,"CHECK"))</f>
        <v>High</v>
      </c>
      <c r="X1353" t="b">
        <f t="shared" si="21"/>
        <v>1</v>
      </c>
      <c r="Y1353" t="b">
        <f>tbl_CleanLeads[[#This Row],[Response_Time_Hours]]&gt;24</f>
        <v>0</v>
      </c>
      <c r="Z1353" s="13" t="b">
        <f>tbl_CleanLeads[[#This Row],[Response_Time_Hours]]&gt;72</f>
        <v>0</v>
      </c>
      <c r="AA1353" s="13" t="b">
        <f>tbl_CleanLeads[[#This Row],[Status_Clean]]="Converted"</f>
        <v>0</v>
      </c>
    </row>
    <row r="1354" spans="1:27">
      <c r="A1354" t="s">
        <v>70</v>
      </c>
      <c r="B1354" t="s">
        <v>4030</v>
      </c>
      <c r="C1354" t="s">
        <v>4031</v>
      </c>
      <c r="D1354" t="s">
        <v>7274</v>
      </c>
      <c r="E1354" t="s">
        <v>473</v>
      </c>
      <c r="F1354" t="s">
        <v>71</v>
      </c>
      <c r="G1354" s="1">
        <v>45539</v>
      </c>
      <c r="H1354" s="8">
        <f>MONTH(tbl_CleanLeads[[#This Row],[Lead_Date_Final]])</f>
        <v>9</v>
      </c>
      <c r="I1354" t="s">
        <v>7287</v>
      </c>
      <c r="J1354" t="s">
        <v>7271</v>
      </c>
      <c r="K1354" t="s">
        <v>7288</v>
      </c>
      <c r="L1354">
        <f>WEEKDAY(tbl_CleanLeads[[#This Row],[Lead_Date_Final]],2)</f>
        <v>3</v>
      </c>
      <c r="M1354" t="s">
        <v>7272</v>
      </c>
      <c r="N1354">
        <v>18</v>
      </c>
      <c r="O1354" s="7">
        <v>4821.47</v>
      </c>
      <c r="P1354">
        <v>44</v>
      </c>
      <c r="Q1354" t="s">
        <v>7273</v>
      </c>
      <c r="R1354">
        <f>IF(UPPER(TRIM(Table2[[#This Row],[Status_Clean]]))="CONVERTED",1,0)</f>
        <v>0</v>
      </c>
      <c r="S1354">
        <f>IF(ISNUMBER(MATCH(UPPER(TRIM(Table2[[#This Row],[Status_Clean]])),{"CONTACTED","QUALIFIED","CONVERTED"},0)),1,0)</f>
        <v>1</v>
      </c>
      <c r="T1354" cm="1">
        <f t="array" ref="T1354">_xlfn.SWITCH(UPPER(TRIM(Table2[[#This Row],[Status_Clean]])),"NEW",1,"CONTACTED",2,"QUALIFIED",3,"CONVERTED",4,"LOST",5,99)</f>
        <v>3</v>
      </c>
      <c r="U1354" t="str" cm="1">
        <f t="array" ref="U1354">_xlfn.LET(_xlpm.x,IFERROR(VALUE(Table2[[#This Row],[Response_Time_Hours]]),""),IF(_xlpm.x="","CHECK",_xlfn.IFS(_xlpm.x&lt;=1,"Immediate",_xlpm.x&lt;=6,"Fast",_xlpm.x&lt;=24,"Moderate",_xlpm.x&gt;24,"Delayed")))</f>
        <v>Moderate</v>
      </c>
      <c r="V1354">
        <f>FLOOR(tbl_CleanLeads[[#This Row],[Response_Time_Hours]],6)</f>
        <v>18</v>
      </c>
      <c r="W1354" t="str" cm="1">
        <f t="array" ref="W1354">IF(Table2[[#This Row],[Interaction_Count_Final]]="","N/A",_xlfn.IFS(Table2[[#This Row],[Interaction_Count_Final]]&lt;=2,"Low",Table2[[#This Row],[Interaction_Count_Final]]&lt;=5,"Medium",Table2[[#This Row],[Interaction_Count_Final]]&gt;=6,"High",TRUE,"CHECK"))</f>
        <v>High</v>
      </c>
      <c r="X1354" t="b">
        <f t="shared" si="21"/>
        <v>1</v>
      </c>
      <c r="Y1354" t="b">
        <f>tbl_CleanLeads[[#This Row],[Response_Time_Hours]]&gt;24</f>
        <v>0</v>
      </c>
      <c r="Z1354" s="13" t="b">
        <f>tbl_CleanLeads[[#This Row],[Response_Time_Hours]]&gt;72</f>
        <v>0</v>
      </c>
      <c r="AA1354" s="13" t="b">
        <f>tbl_CleanLeads[[#This Row],[Status_Clean]]="Converted"</f>
        <v>0</v>
      </c>
    </row>
    <row r="1355" spans="1:27">
      <c r="A1355" t="s">
        <v>70</v>
      </c>
      <c r="B1355" t="s">
        <v>4033</v>
      </c>
      <c r="C1355" t="s">
        <v>4034</v>
      </c>
      <c r="D1355" t="s">
        <v>7268</v>
      </c>
      <c r="E1355" t="s">
        <v>363</v>
      </c>
      <c r="F1355" t="s">
        <v>193</v>
      </c>
      <c r="G1355" s="1">
        <v>45360</v>
      </c>
      <c r="H1355" s="8">
        <f>MONTH(tbl_CleanLeads[[#This Row],[Lead_Date_Final]])</f>
        <v>3</v>
      </c>
      <c r="I1355" t="s">
        <v>7295</v>
      </c>
      <c r="J1355" t="s">
        <v>7271</v>
      </c>
      <c r="K1355" t="s">
        <v>7284</v>
      </c>
      <c r="L1355">
        <f>WEEKDAY(tbl_CleanLeads[[#This Row],[Lead_Date_Final]],2)</f>
        <v>6</v>
      </c>
      <c r="M1355" t="s">
        <v>7278</v>
      </c>
      <c r="N1355">
        <v>15.8</v>
      </c>
      <c r="O1355" s="7">
        <v>3182.39</v>
      </c>
      <c r="P1355">
        <v>17</v>
      </c>
      <c r="Q1355" t="s">
        <v>7266</v>
      </c>
      <c r="R1355">
        <f>IF(UPPER(TRIM(Table2[[#This Row],[Status_Clean]]))="CONVERTED",1,0)</f>
        <v>0</v>
      </c>
      <c r="S1355">
        <f>IF(ISNUMBER(MATCH(UPPER(TRIM(Table2[[#This Row],[Status_Clean]])),{"CONTACTED","QUALIFIED","CONVERTED"},0)),1,0)</f>
        <v>0</v>
      </c>
      <c r="T1355" cm="1">
        <f t="array" ref="T1355">_xlfn.SWITCH(UPPER(TRIM(Table2[[#This Row],[Status_Clean]])),"NEW",1,"CONTACTED",2,"QUALIFIED",3,"CONVERTED",4,"LOST",5,99)</f>
        <v>1</v>
      </c>
      <c r="U1355" t="str" cm="1">
        <f t="array" ref="U1355">_xlfn.LET(_xlpm.x,IFERROR(VALUE(Table2[[#This Row],[Response_Time_Hours]]),""),IF(_xlpm.x="","CHECK",_xlfn.IFS(_xlpm.x&lt;=1,"Immediate",_xlpm.x&lt;=6,"Fast",_xlpm.x&lt;=24,"Moderate",_xlpm.x&gt;24,"Delayed")))</f>
        <v>Moderate</v>
      </c>
      <c r="V1355">
        <f>FLOOR(tbl_CleanLeads[[#This Row],[Response_Time_Hours]],6)</f>
        <v>12</v>
      </c>
      <c r="W1355" t="str" cm="1">
        <f t="array" ref="W1355">IF(Table2[[#This Row],[Interaction_Count_Final]]="","N/A",_xlfn.IFS(Table2[[#This Row],[Interaction_Count_Final]]&lt;=2,"Low",Table2[[#This Row],[Interaction_Count_Final]]&lt;=5,"Medium",Table2[[#This Row],[Interaction_Count_Final]]&gt;=6,"High",TRUE,"CHECK"))</f>
        <v>High</v>
      </c>
      <c r="X1355" t="b">
        <f t="shared" si="21"/>
        <v>1</v>
      </c>
      <c r="Y1355" t="b">
        <f>tbl_CleanLeads[[#This Row],[Response_Time_Hours]]&gt;24</f>
        <v>0</v>
      </c>
      <c r="Z1355" s="13" t="b">
        <f>tbl_CleanLeads[[#This Row],[Response_Time_Hours]]&gt;72</f>
        <v>0</v>
      </c>
      <c r="AA1355" s="13" t="b">
        <f>tbl_CleanLeads[[#This Row],[Status_Clean]]="Converted"</f>
        <v>0</v>
      </c>
    </row>
    <row r="1356" spans="1:27">
      <c r="A1356" t="s">
        <v>90</v>
      </c>
      <c r="B1356" t="s">
        <v>4036</v>
      </c>
      <c r="C1356" t="s">
        <v>4037</v>
      </c>
      <c r="D1356" t="s">
        <v>7258</v>
      </c>
      <c r="E1356" t="s">
        <v>363</v>
      </c>
      <c r="F1356" t="s">
        <v>125</v>
      </c>
      <c r="G1356" s="1">
        <v>45013</v>
      </c>
      <c r="H1356" s="8">
        <f>MONTH(tbl_CleanLeads[[#This Row],[Lead_Date_Final]])</f>
        <v>3</v>
      </c>
      <c r="I1356" t="s">
        <v>7295</v>
      </c>
      <c r="J1356" t="s">
        <v>7263</v>
      </c>
      <c r="K1356" t="s">
        <v>7284</v>
      </c>
      <c r="L1356">
        <f>WEEKDAY(tbl_CleanLeads[[#This Row],[Lead_Date_Final]],2)</f>
        <v>2</v>
      </c>
      <c r="M1356" t="s">
        <v>7265</v>
      </c>
      <c r="N1356">
        <v>69.599999999999994</v>
      </c>
      <c r="O1356" s="7">
        <v>3447.87</v>
      </c>
      <c r="P1356">
        <v>43</v>
      </c>
      <c r="Q1356" t="s">
        <v>7266</v>
      </c>
      <c r="R1356">
        <f>IF(UPPER(TRIM(Table2[[#This Row],[Status_Clean]]))="CONVERTED",1,0)</f>
        <v>0</v>
      </c>
      <c r="S1356">
        <f>IF(ISNUMBER(MATCH(UPPER(TRIM(Table2[[#This Row],[Status_Clean]])),{"CONTACTED","QUALIFIED","CONVERTED"},0)),1,0)</f>
        <v>1</v>
      </c>
      <c r="T1356" cm="1">
        <f t="array" ref="T1356">_xlfn.SWITCH(UPPER(TRIM(Table2[[#This Row],[Status_Clean]])),"NEW",1,"CONTACTED",2,"QUALIFIED",3,"CONVERTED",4,"LOST",5,99)</f>
        <v>2</v>
      </c>
      <c r="U1356" t="str" cm="1">
        <f t="array" ref="U1356">_xlfn.LET(_xlpm.x,IFERROR(VALUE(Table2[[#This Row],[Response_Time_Hours]]),""),IF(_xlpm.x="","CHECK",_xlfn.IFS(_xlpm.x&lt;=1,"Immediate",_xlpm.x&lt;=6,"Fast",_xlpm.x&lt;=24,"Moderate",_xlpm.x&gt;24,"Delayed")))</f>
        <v>Delayed</v>
      </c>
      <c r="V1356">
        <f>FLOOR(tbl_CleanLeads[[#This Row],[Response_Time_Hours]],6)</f>
        <v>66</v>
      </c>
      <c r="W1356" t="str" cm="1">
        <f t="array" ref="W1356">IF(Table2[[#This Row],[Interaction_Count_Final]]="","N/A",_xlfn.IFS(Table2[[#This Row],[Interaction_Count_Final]]&lt;=2,"Low",Table2[[#This Row],[Interaction_Count_Final]]&lt;=5,"Medium",Table2[[#This Row],[Interaction_Count_Final]]&gt;=6,"High",TRUE,"CHECK"))</f>
        <v>High</v>
      </c>
      <c r="X1356" t="b">
        <f t="shared" si="21"/>
        <v>1</v>
      </c>
      <c r="Y1356" t="b">
        <f>tbl_CleanLeads[[#This Row],[Response_Time_Hours]]&gt;24</f>
        <v>1</v>
      </c>
      <c r="Z1356" s="13" t="b">
        <f>tbl_CleanLeads[[#This Row],[Response_Time_Hours]]&gt;72</f>
        <v>0</v>
      </c>
      <c r="AA1356" s="13" t="b">
        <f>tbl_CleanLeads[[#This Row],[Status_Clean]]="Converted"</f>
        <v>0</v>
      </c>
    </row>
    <row r="1357" spans="1:27">
      <c r="A1357" t="s">
        <v>70</v>
      </c>
      <c r="B1357" t="s">
        <v>4040</v>
      </c>
      <c r="C1357" t="s">
        <v>4041</v>
      </c>
      <c r="D1357" t="s">
        <v>7274</v>
      </c>
      <c r="E1357" t="s">
        <v>106</v>
      </c>
      <c r="F1357" t="s">
        <v>193</v>
      </c>
      <c r="G1357" s="1">
        <v>45381</v>
      </c>
      <c r="H1357" s="8">
        <f>MONTH(tbl_CleanLeads[[#This Row],[Lead_Date_Final]])</f>
        <v>3</v>
      </c>
      <c r="I1357" t="s">
        <v>7295</v>
      </c>
      <c r="J1357" t="s">
        <v>7271</v>
      </c>
      <c r="K1357" t="s">
        <v>7284</v>
      </c>
      <c r="L1357">
        <f>WEEKDAY(tbl_CleanLeads[[#This Row],[Lead_Date_Final]],2)</f>
        <v>6</v>
      </c>
      <c r="M1357" t="s">
        <v>7278</v>
      </c>
      <c r="N1357">
        <v>46.5</v>
      </c>
      <c r="O1357" s="7">
        <v>4752.8999999999996</v>
      </c>
      <c r="P1357">
        <v>27</v>
      </c>
      <c r="Q1357" t="s">
        <v>7273</v>
      </c>
      <c r="R1357">
        <f>IF(UPPER(TRIM(Table2[[#This Row],[Status_Clean]]))="CONVERTED",1,0)</f>
        <v>0</v>
      </c>
      <c r="S1357">
        <f>IF(ISNUMBER(MATCH(UPPER(TRIM(Table2[[#This Row],[Status_Clean]])),{"CONTACTED","QUALIFIED","CONVERTED"},0)),1,0)</f>
        <v>0</v>
      </c>
      <c r="T1357" cm="1">
        <f t="array" ref="T1357">_xlfn.SWITCH(UPPER(TRIM(Table2[[#This Row],[Status_Clean]])),"NEW",1,"CONTACTED",2,"QUALIFIED",3,"CONVERTED",4,"LOST",5,99)</f>
        <v>1</v>
      </c>
      <c r="U1357" t="str" cm="1">
        <f t="array" ref="U1357">_xlfn.LET(_xlpm.x,IFERROR(VALUE(Table2[[#This Row],[Response_Time_Hours]]),""),IF(_xlpm.x="","CHECK",_xlfn.IFS(_xlpm.x&lt;=1,"Immediate",_xlpm.x&lt;=6,"Fast",_xlpm.x&lt;=24,"Moderate",_xlpm.x&gt;24,"Delayed")))</f>
        <v>Delayed</v>
      </c>
      <c r="V1357">
        <f>FLOOR(tbl_CleanLeads[[#This Row],[Response_Time_Hours]],6)</f>
        <v>42</v>
      </c>
      <c r="W1357" t="str" cm="1">
        <f t="array" ref="W1357">IF(Table2[[#This Row],[Interaction_Count_Final]]="","N/A",_xlfn.IFS(Table2[[#This Row],[Interaction_Count_Final]]&lt;=2,"Low",Table2[[#This Row],[Interaction_Count_Final]]&lt;=5,"Medium",Table2[[#This Row],[Interaction_Count_Final]]&gt;=6,"High",TRUE,"CHECK"))</f>
        <v>High</v>
      </c>
      <c r="X1357" t="b">
        <f t="shared" si="21"/>
        <v>1</v>
      </c>
      <c r="Y1357" t="b">
        <f>tbl_CleanLeads[[#This Row],[Response_Time_Hours]]&gt;24</f>
        <v>1</v>
      </c>
      <c r="Z1357" s="13" t="b">
        <f>tbl_CleanLeads[[#This Row],[Response_Time_Hours]]&gt;72</f>
        <v>0</v>
      </c>
      <c r="AA1357" s="13" t="b">
        <f>tbl_CleanLeads[[#This Row],[Status_Clean]]="Converted"</f>
        <v>0</v>
      </c>
    </row>
    <row r="1358" spans="1:27">
      <c r="A1358" t="s">
        <v>63</v>
      </c>
      <c r="B1358" t="s">
        <v>4042</v>
      </c>
      <c r="C1358" t="s">
        <v>4043</v>
      </c>
      <c r="D1358" t="s">
        <v>7258</v>
      </c>
      <c r="E1358" t="s">
        <v>106</v>
      </c>
      <c r="F1358" t="s">
        <v>173</v>
      </c>
      <c r="G1358" s="1">
        <v>45091</v>
      </c>
      <c r="H1358" s="8">
        <f>MONTH(tbl_CleanLeads[[#This Row],[Lead_Date_Final]])</f>
        <v>6</v>
      </c>
      <c r="I1358" t="s">
        <v>7276</v>
      </c>
      <c r="J1358" t="s">
        <v>7263</v>
      </c>
      <c r="K1358" t="s">
        <v>7277</v>
      </c>
      <c r="L1358">
        <f>WEEKDAY(tbl_CleanLeads[[#This Row],[Lead_Date_Final]],2)</f>
        <v>3</v>
      </c>
      <c r="M1358" t="s">
        <v>7272</v>
      </c>
      <c r="N1358">
        <v>16.3</v>
      </c>
      <c r="O1358" s="7">
        <v>3519.15</v>
      </c>
      <c r="P1358">
        <v>43</v>
      </c>
      <c r="Q1358" t="s">
        <v>7266</v>
      </c>
      <c r="R1358">
        <f>IF(UPPER(TRIM(Table2[[#This Row],[Status_Clean]]))="CONVERTED",1,0)</f>
        <v>0</v>
      </c>
      <c r="S1358">
        <f>IF(ISNUMBER(MATCH(UPPER(TRIM(Table2[[#This Row],[Status_Clean]])),{"CONTACTED","QUALIFIED","CONVERTED"},0)),1,0)</f>
        <v>0</v>
      </c>
      <c r="T1358" cm="1">
        <f t="array" ref="T1358">_xlfn.SWITCH(UPPER(TRIM(Table2[[#This Row],[Status_Clean]])),"NEW",1,"CONTACTED",2,"QUALIFIED",3,"CONVERTED",4,"LOST",5,99)</f>
        <v>5</v>
      </c>
      <c r="U1358" t="str" cm="1">
        <f t="array" ref="U1358">_xlfn.LET(_xlpm.x,IFERROR(VALUE(Table2[[#This Row],[Response_Time_Hours]]),""),IF(_xlpm.x="","CHECK",_xlfn.IFS(_xlpm.x&lt;=1,"Immediate",_xlpm.x&lt;=6,"Fast",_xlpm.x&lt;=24,"Moderate",_xlpm.x&gt;24,"Delayed")))</f>
        <v>Moderate</v>
      </c>
      <c r="V1358">
        <f>FLOOR(tbl_CleanLeads[[#This Row],[Response_Time_Hours]],6)</f>
        <v>12</v>
      </c>
      <c r="W1358" t="str" cm="1">
        <f t="array" ref="W1358">IF(Table2[[#This Row],[Interaction_Count_Final]]="","N/A",_xlfn.IFS(Table2[[#This Row],[Interaction_Count_Final]]&lt;=2,"Low",Table2[[#This Row],[Interaction_Count_Final]]&lt;=5,"Medium",Table2[[#This Row],[Interaction_Count_Final]]&gt;=6,"High",TRUE,"CHECK"))</f>
        <v>High</v>
      </c>
      <c r="X1358" t="b">
        <f t="shared" si="21"/>
        <v>1</v>
      </c>
      <c r="Y1358" t="b">
        <f>tbl_CleanLeads[[#This Row],[Response_Time_Hours]]&gt;24</f>
        <v>0</v>
      </c>
      <c r="Z1358" s="13" t="b">
        <f>tbl_CleanLeads[[#This Row],[Response_Time_Hours]]&gt;72</f>
        <v>0</v>
      </c>
      <c r="AA1358" s="13" t="b">
        <f>tbl_CleanLeads[[#This Row],[Status_Clean]]="Converted"</f>
        <v>0</v>
      </c>
    </row>
    <row r="1359" spans="1:27">
      <c r="A1359" t="s">
        <v>70</v>
      </c>
      <c r="B1359" t="s">
        <v>4045</v>
      </c>
      <c r="C1359" t="s">
        <v>4046</v>
      </c>
      <c r="D1359" t="s">
        <v>7303</v>
      </c>
      <c r="E1359" t="s">
        <v>7308</v>
      </c>
      <c r="F1359" t="s">
        <v>173</v>
      </c>
      <c r="G1359" s="1">
        <v>45083</v>
      </c>
      <c r="H1359" s="8">
        <f>MONTH(tbl_CleanLeads[[#This Row],[Lead_Date_Final]])</f>
        <v>6</v>
      </c>
      <c r="I1359" t="s">
        <v>7276</v>
      </c>
      <c r="J1359" t="s">
        <v>7263</v>
      </c>
      <c r="K1359" t="s">
        <v>7277</v>
      </c>
      <c r="L1359">
        <f>WEEKDAY(tbl_CleanLeads[[#This Row],[Lead_Date_Final]],2)</f>
        <v>2</v>
      </c>
      <c r="M1359" t="s">
        <v>7265</v>
      </c>
      <c r="N1359">
        <v>61.3</v>
      </c>
      <c r="O1359" s="7">
        <v>1973.8</v>
      </c>
      <c r="P1359">
        <v>29</v>
      </c>
      <c r="Q1359" t="s">
        <v>7289</v>
      </c>
      <c r="R1359">
        <f>IF(UPPER(TRIM(Table2[[#This Row],[Status_Clean]]))="CONVERTED",1,0)</f>
        <v>0</v>
      </c>
      <c r="S1359">
        <f>IF(ISNUMBER(MATCH(UPPER(TRIM(Table2[[#This Row],[Status_Clean]])),{"CONTACTED","QUALIFIED","CONVERTED"},0)),1,0)</f>
        <v>0</v>
      </c>
      <c r="T1359" cm="1">
        <f t="array" ref="T1359">_xlfn.SWITCH(UPPER(TRIM(Table2[[#This Row],[Status_Clean]])),"NEW",1,"CONTACTED",2,"QUALIFIED",3,"CONVERTED",4,"LOST",5,99)</f>
        <v>5</v>
      </c>
      <c r="U1359" t="str" cm="1">
        <f t="array" ref="U1359">_xlfn.LET(_xlpm.x,IFERROR(VALUE(Table2[[#This Row],[Response_Time_Hours]]),""),IF(_xlpm.x="","CHECK",_xlfn.IFS(_xlpm.x&lt;=1,"Immediate",_xlpm.x&lt;=6,"Fast",_xlpm.x&lt;=24,"Moderate",_xlpm.x&gt;24,"Delayed")))</f>
        <v>Delayed</v>
      </c>
      <c r="V1359">
        <f>FLOOR(tbl_CleanLeads[[#This Row],[Response_Time_Hours]],6)</f>
        <v>60</v>
      </c>
      <c r="W1359" t="str" cm="1">
        <f t="array" ref="W1359">IF(Table2[[#This Row],[Interaction_Count_Final]]="","N/A",_xlfn.IFS(Table2[[#This Row],[Interaction_Count_Final]]&lt;=2,"Low",Table2[[#This Row],[Interaction_Count_Final]]&lt;=5,"Medium",Table2[[#This Row],[Interaction_Count_Final]]&gt;=6,"High",TRUE,"CHECK"))</f>
        <v>High</v>
      </c>
      <c r="X1359" t="b">
        <f t="shared" si="21"/>
        <v>1</v>
      </c>
      <c r="Y1359" t="b">
        <f>tbl_CleanLeads[[#This Row],[Response_Time_Hours]]&gt;24</f>
        <v>1</v>
      </c>
      <c r="Z1359" s="13" t="b">
        <f>tbl_CleanLeads[[#This Row],[Response_Time_Hours]]&gt;72</f>
        <v>0</v>
      </c>
      <c r="AA1359" s="13" t="b">
        <f>tbl_CleanLeads[[#This Row],[Status_Clean]]="Converted"</f>
        <v>0</v>
      </c>
    </row>
    <row r="1360" spans="1:27">
      <c r="A1360" t="s">
        <v>90</v>
      </c>
      <c r="B1360" t="s">
        <v>4048</v>
      </c>
      <c r="C1360" t="s">
        <v>4049</v>
      </c>
      <c r="D1360" t="s">
        <v>7303</v>
      </c>
      <c r="E1360" t="s">
        <v>101</v>
      </c>
      <c r="F1360" t="s">
        <v>71</v>
      </c>
      <c r="G1360" s="1">
        <v>45202</v>
      </c>
      <c r="H1360" s="8">
        <f>MONTH(tbl_CleanLeads[[#This Row],[Lead_Date_Final]])</f>
        <v>10</v>
      </c>
      <c r="I1360" t="s">
        <v>7270</v>
      </c>
      <c r="J1360" t="s">
        <v>7263</v>
      </c>
      <c r="K1360" t="s">
        <v>7264</v>
      </c>
      <c r="L1360">
        <f>WEEKDAY(tbl_CleanLeads[[#This Row],[Lead_Date_Final]],2)</f>
        <v>2</v>
      </c>
      <c r="M1360" t="s">
        <v>7265</v>
      </c>
      <c r="N1360">
        <v>55.199999999999996</v>
      </c>
      <c r="O1360" s="7">
        <v>4835.9399999999996</v>
      </c>
      <c r="P1360">
        <v>33</v>
      </c>
      <c r="Q1360" t="s">
        <v>7273</v>
      </c>
      <c r="R1360">
        <f>IF(UPPER(TRIM(Table2[[#This Row],[Status_Clean]]))="CONVERTED",1,0)</f>
        <v>0</v>
      </c>
      <c r="S1360">
        <f>IF(ISNUMBER(MATCH(UPPER(TRIM(Table2[[#This Row],[Status_Clean]])),{"CONTACTED","QUALIFIED","CONVERTED"},0)),1,0)</f>
        <v>1</v>
      </c>
      <c r="T1360" cm="1">
        <f t="array" ref="T1360">_xlfn.SWITCH(UPPER(TRIM(Table2[[#This Row],[Status_Clean]])),"NEW",1,"CONTACTED",2,"QUALIFIED",3,"CONVERTED",4,"LOST",5,99)</f>
        <v>3</v>
      </c>
      <c r="U1360" t="str" cm="1">
        <f t="array" ref="U1360">_xlfn.LET(_xlpm.x,IFERROR(VALUE(Table2[[#This Row],[Response_Time_Hours]]),""),IF(_xlpm.x="","CHECK",_xlfn.IFS(_xlpm.x&lt;=1,"Immediate",_xlpm.x&lt;=6,"Fast",_xlpm.x&lt;=24,"Moderate",_xlpm.x&gt;24,"Delayed")))</f>
        <v>Delayed</v>
      </c>
      <c r="V1360">
        <f>FLOOR(tbl_CleanLeads[[#This Row],[Response_Time_Hours]],6)</f>
        <v>54</v>
      </c>
      <c r="W1360" t="str" cm="1">
        <f t="array" ref="W1360">IF(Table2[[#This Row],[Interaction_Count_Final]]="","N/A",_xlfn.IFS(Table2[[#This Row],[Interaction_Count_Final]]&lt;=2,"Low",Table2[[#This Row],[Interaction_Count_Final]]&lt;=5,"Medium",Table2[[#This Row],[Interaction_Count_Final]]&gt;=6,"High",TRUE,"CHECK"))</f>
        <v>High</v>
      </c>
      <c r="X1360" t="b">
        <f t="shared" si="21"/>
        <v>1</v>
      </c>
      <c r="Y1360" t="b">
        <f>tbl_CleanLeads[[#This Row],[Response_Time_Hours]]&gt;24</f>
        <v>1</v>
      </c>
      <c r="Z1360" s="13" t="b">
        <f>tbl_CleanLeads[[#This Row],[Response_Time_Hours]]&gt;72</f>
        <v>0</v>
      </c>
      <c r="AA1360" s="13" t="b">
        <f>tbl_CleanLeads[[#This Row],[Status_Clean]]="Converted"</f>
        <v>0</v>
      </c>
    </row>
    <row r="1361" spans="1:27">
      <c r="A1361" t="s">
        <v>90</v>
      </c>
      <c r="B1361" t="s">
        <v>4050</v>
      </c>
      <c r="C1361" t="s">
        <v>4051</v>
      </c>
      <c r="D1361" t="s">
        <v>7258</v>
      </c>
      <c r="E1361" t="s">
        <v>363</v>
      </c>
      <c r="F1361" t="s">
        <v>193</v>
      </c>
      <c r="G1361" s="1">
        <v>45187</v>
      </c>
      <c r="H1361" s="8">
        <f>MONTH(tbl_CleanLeads[[#This Row],[Lead_Date_Final]])</f>
        <v>9</v>
      </c>
      <c r="I1361" t="s">
        <v>7287</v>
      </c>
      <c r="J1361" t="s">
        <v>7263</v>
      </c>
      <c r="K1361" t="s">
        <v>7288</v>
      </c>
      <c r="L1361">
        <f>WEEKDAY(tbl_CleanLeads[[#This Row],[Lead_Date_Final]],2)</f>
        <v>1</v>
      </c>
      <c r="M1361" t="s">
        <v>7298</v>
      </c>
      <c r="N1361">
        <v>7.9</v>
      </c>
      <c r="O1361" s="7">
        <v>1344.84</v>
      </c>
      <c r="P1361">
        <v>17</v>
      </c>
      <c r="Q1361" t="s">
        <v>7289</v>
      </c>
      <c r="R1361">
        <f>IF(UPPER(TRIM(Table2[[#This Row],[Status_Clean]]))="CONVERTED",1,0)</f>
        <v>0</v>
      </c>
      <c r="S1361">
        <f>IF(ISNUMBER(MATCH(UPPER(TRIM(Table2[[#This Row],[Status_Clean]])),{"CONTACTED","QUALIFIED","CONVERTED"},0)),1,0)</f>
        <v>0</v>
      </c>
      <c r="T1361" cm="1">
        <f t="array" ref="T1361">_xlfn.SWITCH(UPPER(TRIM(Table2[[#This Row],[Status_Clean]])),"NEW",1,"CONTACTED",2,"QUALIFIED",3,"CONVERTED",4,"LOST",5,99)</f>
        <v>1</v>
      </c>
      <c r="U1361" t="str" cm="1">
        <f t="array" ref="U1361">_xlfn.LET(_xlpm.x,IFERROR(VALUE(Table2[[#This Row],[Response_Time_Hours]]),""),IF(_xlpm.x="","CHECK",_xlfn.IFS(_xlpm.x&lt;=1,"Immediate",_xlpm.x&lt;=6,"Fast",_xlpm.x&lt;=24,"Moderate",_xlpm.x&gt;24,"Delayed")))</f>
        <v>Moderate</v>
      </c>
      <c r="V1361">
        <f>FLOOR(tbl_CleanLeads[[#This Row],[Response_Time_Hours]],6)</f>
        <v>6</v>
      </c>
      <c r="W1361" t="str" cm="1">
        <f t="array" ref="W1361">IF(Table2[[#This Row],[Interaction_Count_Final]]="","N/A",_xlfn.IFS(Table2[[#This Row],[Interaction_Count_Final]]&lt;=2,"Low",Table2[[#This Row],[Interaction_Count_Final]]&lt;=5,"Medium",Table2[[#This Row],[Interaction_Count_Final]]&gt;=6,"High",TRUE,"CHECK"))</f>
        <v>High</v>
      </c>
      <c r="X1361" t="b">
        <f t="shared" si="21"/>
        <v>1</v>
      </c>
      <c r="Y1361" t="b">
        <f>tbl_CleanLeads[[#This Row],[Response_Time_Hours]]&gt;24</f>
        <v>0</v>
      </c>
      <c r="Z1361" s="13" t="b">
        <f>tbl_CleanLeads[[#This Row],[Response_Time_Hours]]&gt;72</f>
        <v>0</v>
      </c>
      <c r="AA1361" s="13" t="b">
        <f>tbl_CleanLeads[[#This Row],[Status_Clean]]="Converted"</f>
        <v>0</v>
      </c>
    </row>
    <row r="1362" spans="1:27">
      <c r="A1362" t="s">
        <v>70</v>
      </c>
      <c r="B1362" t="s">
        <v>4053</v>
      </c>
      <c r="C1362" t="s">
        <v>4054</v>
      </c>
      <c r="D1362" t="s">
        <v>7303</v>
      </c>
      <c r="E1362" t="s">
        <v>311</v>
      </c>
      <c r="F1362" t="s">
        <v>250</v>
      </c>
      <c r="G1362" s="1">
        <v>45073</v>
      </c>
      <c r="H1362" s="8">
        <f>MONTH(tbl_CleanLeads[[#This Row],[Lead_Date_Final]])</f>
        <v>5</v>
      </c>
      <c r="I1362" t="s">
        <v>7314</v>
      </c>
      <c r="J1362" t="s">
        <v>7263</v>
      </c>
      <c r="K1362" t="s">
        <v>7277</v>
      </c>
      <c r="L1362">
        <f>WEEKDAY(tbl_CleanLeads[[#This Row],[Lead_Date_Final]],2)</f>
        <v>6</v>
      </c>
      <c r="M1362" t="s">
        <v>7278</v>
      </c>
      <c r="N1362">
        <v>4</v>
      </c>
      <c r="O1362" s="7">
        <v>1629.95</v>
      </c>
      <c r="P1362">
        <v>14</v>
      </c>
      <c r="Q1362" t="s">
        <v>7289</v>
      </c>
      <c r="R1362">
        <f>IF(UPPER(TRIM(Table2[[#This Row],[Status_Clean]]))="CONVERTED",1,0)</f>
        <v>1</v>
      </c>
      <c r="S1362">
        <f>IF(ISNUMBER(MATCH(UPPER(TRIM(Table2[[#This Row],[Status_Clean]])),{"CONTACTED","QUALIFIED","CONVERTED"},0)),1,0)</f>
        <v>1</v>
      </c>
      <c r="T1362" cm="1">
        <f t="array" ref="T1362">_xlfn.SWITCH(UPPER(TRIM(Table2[[#This Row],[Status_Clean]])),"NEW",1,"CONTACTED",2,"QUALIFIED",3,"CONVERTED",4,"LOST",5,99)</f>
        <v>4</v>
      </c>
      <c r="U1362" t="str" cm="1">
        <f t="array" ref="U1362">_xlfn.LET(_xlpm.x,IFERROR(VALUE(Table2[[#This Row],[Response_Time_Hours]]),""),IF(_xlpm.x="","CHECK",_xlfn.IFS(_xlpm.x&lt;=1,"Immediate",_xlpm.x&lt;=6,"Fast",_xlpm.x&lt;=24,"Moderate",_xlpm.x&gt;24,"Delayed")))</f>
        <v>Fast</v>
      </c>
      <c r="V1362">
        <f>FLOOR(tbl_CleanLeads[[#This Row],[Response_Time_Hours]],6)</f>
        <v>0</v>
      </c>
      <c r="W1362" t="str" cm="1">
        <f t="array" ref="W1362">IF(Table2[[#This Row],[Interaction_Count_Final]]="","N/A",_xlfn.IFS(Table2[[#This Row],[Interaction_Count_Final]]&lt;=2,"Low",Table2[[#This Row],[Interaction_Count_Final]]&lt;=5,"Medium",Table2[[#This Row],[Interaction_Count_Final]]&gt;=6,"High",TRUE,"CHECK"))</f>
        <v>High</v>
      </c>
      <c r="X1362" t="b">
        <f t="shared" si="21"/>
        <v>1</v>
      </c>
      <c r="Y1362" t="b">
        <f>tbl_CleanLeads[[#This Row],[Response_Time_Hours]]&gt;24</f>
        <v>0</v>
      </c>
      <c r="Z1362" s="13" t="b">
        <f>tbl_CleanLeads[[#This Row],[Response_Time_Hours]]&gt;72</f>
        <v>0</v>
      </c>
      <c r="AA1362" s="13" t="b">
        <f>tbl_CleanLeads[[#This Row],[Status_Clean]]="Converted"</f>
        <v>1</v>
      </c>
    </row>
    <row r="1363" spans="1:27">
      <c r="A1363" t="s">
        <v>70</v>
      </c>
      <c r="B1363" t="s">
        <v>4055</v>
      </c>
      <c r="C1363" t="s">
        <v>4056</v>
      </c>
      <c r="D1363" t="s">
        <v>7258</v>
      </c>
      <c r="E1363" t="s">
        <v>473</v>
      </c>
      <c r="F1363" t="s">
        <v>173</v>
      </c>
      <c r="G1363" s="1">
        <v>45343</v>
      </c>
      <c r="H1363" s="8">
        <f>MONTH(tbl_CleanLeads[[#This Row],[Lead_Date_Final]])</f>
        <v>2</v>
      </c>
      <c r="I1363" t="s">
        <v>7283</v>
      </c>
      <c r="J1363" t="s">
        <v>7271</v>
      </c>
      <c r="K1363" t="s">
        <v>7284</v>
      </c>
      <c r="L1363">
        <f>WEEKDAY(tbl_CleanLeads[[#This Row],[Lead_Date_Final]],2)</f>
        <v>3</v>
      </c>
      <c r="M1363" t="s">
        <v>7272</v>
      </c>
      <c r="N1363">
        <v>1.6</v>
      </c>
      <c r="O1363" s="7">
        <v>3977.72</v>
      </c>
      <c r="P1363">
        <v>7</v>
      </c>
      <c r="Q1363" t="s">
        <v>7273</v>
      </c>
      <c r="R1363">
        <f>IF(UPPER(TRIM(Table2[[#This Row],[Status_Clean]]))="CONVERTED",1,0)</f>
        <v>0</v>
      </c>
      <c r="S1363">
        <f>IF(ISNUMBER(MATCH(UPPER(TRIM(Table2[[#This Row],[Status_Clean]])),{"CONTACTED","QUALIFIED","CONVERTED"},0)),1,0)</f>
        <v>0</v>
      </c>
      <c r="T1363" cm="1">
        <f t="array" ref="T1363">_xlfn.SWITCH(UPPER(TRIM(Table2[[#This Row],[Status_Clean]])),"NEW",1,"CONTACTED",2,"QUALIFIED",3,"CONVERTED",4,"LOST",5,99)</f>
        <v>5</v>
      </c>
      <c r="U1363" t="str" cm="1">
        <f t="array" ref="U1363">_xlfn.LET(_xlpm.x,IFERROR(VALUE(Table2[[#This Row],[Response_Time_Hours]]),""),IF(_xlpm.x="","CHECK",_xlfn.IFS(_xlpm.x&lt;=1,"Immediate",_xlpm.x&lt;=6,"Fast",_xlpm.x&lt;=24,"Moderate",_xlpm.x&gt;24,"Delayed")))</f>
        <v>Fast</v>
      </c>
      <c r="V1363">
        <f>FLOOR(tbl_CleanLeads[[#This Row],[Response_Time_Hours]],6)</f>
        <v>0</v>
      </c>
      <c r="W1363" t="str" cm="1">
        <f t="array" ref="W1363">IF(Table2[[#This Row],[Interaction_Count_Final]]="","N/A",_xlfn.IFS(Table2[[#This Row],[Interaction_Count_Final]]&lt;=2,"Low",Table2[[#This Row],[Interaction_Count_Final]]&lt;=5,"Medium",Table2[[#This Row],[Interaction_Count_Final]]&gt;=6,"High",TRUE,"CHECK"))</f>
        <v>High</v>
      </c>
      <c r="X1363" t="b">
        <f t="shared" si="21"/>
        <v>1</v>
      </c>
      <c r="Y1363" t="b">
        <f>tbl_CleanLeads[[#This Row],[Response_Time_Hours]]&gt;24</f>
        <v>0</v>
      </c>
      <c r="Z1363" s="13" t="b">
        <f>tbl_CleanLeads[[#This Row],[Response_Time_Hours]]&gt;72</f>
        <v>0</v>
      </c>
      <c r="AA1363" s="13" t="b">
        <f>tbl_CleanLeads[[#This Row],[Status_Clean]]="Converted"</f>
        <v>0</v>
      </c>
    </row>
    <row r="1364" spans="1:27">
      <c r="A1364" t="s">
        <v>102</v>
      </c>
      <c r="B1364" t="s">
        <v>4059</v>
      </c>
      <c r="C1364" t="s">
        <v>8320</v>
      </c>
      <c r="D1364" t="s">
        <v>7268</v>
      </c>
      <c r="E1364" t="s">
        <v>1356</v>
      </c>
      <c r="F1364" t="s">
        <v>125</v>
      </c>
      <c r="G1364" s="1">
        <v>45161</v>
      </c>
      <c r="H1364" s="8">
        <f>MONTH(tbl_CleanLeads[[#This Row],[Lead_Date_Final]])</f>
        <v>8</v>
      </c>
      <c r="I1364" t="s">
        <v>7310</v>
      </c>
      <c r="J1364" t="s">
        <v>7263</v>
      </c>
      <c r="K1364" t="s">
        <v>7288</v>
      </c>
      <c r="L1364">
        <f>WEEKDAY(tbl_CleanLeads[[#This Row],[Lead_Date_Final]],2)</f>
        <v>3</v>
      </c>
      <c r="M1364" t="s">
        <v>7272</v>
      </c>
      <c r="N1364">
        <v>34.700000000000003</v>
      </c>
      <c r="O1364" s="7">
        <v>3258.57</v>
      </c>
      <c r="P1364">
        <v>38</v>
      </c>
      <c r="Q1364" t="s">
        <v>7266</v>
      </c>
      <c r="R1364">
        <f>IF(UPPER(TRIM(Table2[[#This Row],[Status_Clean]]))="CONVERTED",1,0)</f>
        <v>0</v>
      </c>
      <c r="S1364">
        <f>IF(ISNUMBER(MATCH(UPPER(TRIM(Table2[[#This Row],[Status_Clean]])),{"CONTACTED","QUALIFIED","CONVERTED"},0)),1,0)</f>
        <v>1</v>
      </c>
      <c r="T1364" cm="1">
        <f t="array" ref="T1364">_xlfn.SWITCH(UPPER(TRIM(Table2[[#This Row],[Status_Clean]])),"NEW",1,"CONTACTED",2,"QUALIFIED",3,"CONVERTED",4,"LOST",5,99)</f>
        <v>2</v>
      </c>
      <c r="U1364" t="str" cm="1">
        <f t="array" ref="U1364">_xlfn.LET(_xlpm.x,IFERROR(VALUE(Table2[[#This Row],[Response_Time_Hours]]),""),IF(_xlpm.x="","CHECK",_xlfn.IFS(_xlpm.x&lt;=1,"Immediate",_xlpm.x&lt;=6,"Fast",_xlpm.x&lt;=24,"Moderate",_xlpm.x&gt;24,"Delayed")))</f>
        <v>Delayed</v>
      </c>
      <c r="V1364">
        <f>FLOOR(tbl_CleanLeads[[#This Row],[Response_Time_Hours]],6)</f>
        <v>30</v>
      </c>
      <c r="W1364" t="str" cm="1">
        <f t="array" ref="W1364">IF(Table2[[#This Row],[Interaction_Count_Final]]="","N/A",_xlfn.IFS(Table2[[#This Row],[Interaction_Count_Final]]&lt;=2,"Low",Table2[[#This Row],[Interaction_Count_Final]]&lt;=5,"Medium",Table2[[#This Row],[Interaction_Count_Final]]&gt;=6,"High",TRUE,"CHECK"))</f>
        <v>High</v>
      </c>
      <c r="X1364" t="b">
        <f t="shared" si="21"/>
        <v>1</v>
      </c>
      <c r="Y1364" t="b">
        <f>tbl_CleanLeads[[#This Row],[Response_Time_Hours]]&gt;24</f>
        <v>1</v>
      </c>
      <c r="Z1364" s="13" t="b">
        <f>tbl_CleanLeads[[#This Row],[Response_Time_Hours]]&gt;72</f>
        <v>0</v>
      </c>
      <c r="AA1364" s="13" t="b">
        <f>tbl_CleanLeads[[#This Row],[Status_Clean]]="Converted"</f>
        <v>0</v>
      </c>
    </row>
    <row r="1365" spans="1:27">
      <c r="A1365" t="s">
        <v>63</v>
      </c>
      <c r="B1365" t="s">
        <v>4062</v>
      </c>
      <c r="C1365" t="s">
        <v>4063</v>
      </c>
      <c r="D1365" t="s">
        <v>7280</v>
      </c>
      <c r="E1365" t="s">
        <v>363</v>
      </c>
      <c r="F1365" t="s">
        <v>71</v>
      </c>
      <c r="G1365" s="1">
        <v>45141</v>
      </c>
      <c r="H1365" s="8">
        <f>MONTH(tbl_CleanLeads[[#This Row],[Lead_Date_Final]])</f>
        <v>8</v>
      </c>
      <c r="I1365" t="s">
        <v>7310</v>
      </c>
      <c r="J1365" t="s">
        <v>7263</v>
      </c>
      <c r="K1365" t="s">
        <v>7288</v>
      </c>
      <c r="L1365">
        <f>WEEKDAY(tbl_CleanLeads[[#This Row],[Lead_Date_Final]],2)</f>
        <v>4</v>
      </c>
      <c r="M1365" t="s">
        <v>7285</v>
      </c>
      <c r="N1365">
        <v>25.4</v>
      </c>
      <c r="O1365" s="7">
        <v>2295.3000000000002</v>
      </c>
      <c r="P1365">
        <v>6</v>
      </c>
      <c r="Q1365" t="s">
        <v>7266</v>
      </c>
      <c r="R1365">
        <f>IF(UPPER(TRIM(Table2[[#This Row],[Status_Clean]]))="CONVERTED",1,0)</f>
        <v>0</v>
      </c>
      <c r="S1365">
        <f>IF(ISNUMBER(MATCH(UPPER(TRIM(Table2[[#This Row],[Status_Clean]])),{"CONTACTED","QUALIFIED","CONVERTED"},0)),1,0)</f>
        <v>1</v>
      </c>
      <c r="T1365" cm="1">
        <f t="array" ref="T1365">_xlfn.SWITCH(UPPER(TRIM(Table2[[#This Row],[Status_Clean]])),"NEW",1,"CONTACTED",2,"QUALIFIED",3,"CONVERTED",4,"LOST",5,99)</f>
        <v>3</v>
      </c>
      <c r="U1365" t="str" cm="1">
        <f t="array" ref="U1365">_xlfn.LET(_xlpm.x,IFERROR(VALUE(Table2[[#This Row],[Response_Time_Hours]]),""),IF(_xlpm.x="","CHECK",_xlfn.IFS(_xlpm.x&lt;=1,"Immediate",_xlpm.x&lt;=6,"Fast",_xlpm.x&lt;=24,"Moderate",_xlpm.x&gt;24,"Delayed")))</f>
        <v>Delayed</v>
      </c>
      <c r="V1365">
        <f>FLOOR(tbl_CleanLeads[[#This Row],[Response_Time_Hours]],6)</f>
        <v>24</v>
      </c>
      <c r="W1365" t="str" cm="1">
        <f t="array" ref="W1365">IF(Table2[[#This Row],[Interaction_Count_Final]]="","N/A",_xlfn.IFS(Table2[[#This Row],[Interaction_Count_Final]]&lt;=2,"Low",Table2[[#This Row],[Interaction_Count_Final]]&lt;=5,"Medium",Table2[[#This Row],[Interaction_Count_Final]]&gt;=6,"High",TRUE,"CHECK"))</f>
        <v>High</v>
      </c>
      <c r="X1365" t="b">
        <f t="shared" si="21"/>
        <v>1</v>
      </c>
      <c r="Y1365" t="b">
        <f>tbl_CleanLeads[[#This Row],[Response_Time_Hours]]&gt;24</f>
        <v>1</v>
      </c>
      <c r="Z1365" s="13" t="b">
        <f>tbl_CleanLeads[[#This Row],[Response_Time_Hours]]&gt;72</f>
        <v>0</v>
      </c>
      <c r="AA1365" s="13" t="b">
        <f>tbl_CleanLeads[[#This Row],[Status_Clean]]="Converted"</f>
        <v>0</v>
      </c>
    </row>
    <row r="1366" spans="1:27">
      <c r="A1366" t="s">
        <v>90</v>
      </c>
      <c r="B1366" t="s">
        <v>4064</v>
      </c>
      <c r="C1366" t="s">
        <v>4065</v>
      </c>
      <c r="D1366" t="s">
        <v>7258</v>
      </c>
      <c r="E1366" t="s">
        <v>1356</v>
      </c>
      <c r="F1366" t="s">
        <v>125</v>
      </c>
      <c r="G1366" s="1">
        <v>44961</v>
      </c>
      <c r="H1366" s="8">
        <f>MONTH(tbl_CleanLeads[[#This Row],[Lead_Date_Final]])</f>
        <v>2</v>
      </c>
      <c r="I1366" t="s">
        <v>7283</v>
      </c>
      <c r="J1366" t="s">
        <v>7263</v>
      </c>
      <c r="K1366" t="s">
        <v>7284</v>
      </c>
      <c r="L1366">
        <f>WEEKDAY(tbl_CleanLeads[[#This Row],[Lead_Date_Final]],2)</f>
        <v>6</v>
      </c>
      <c r="M1366" t="s">
        <v>7278</v>
      </c>
      <c r="N1366">
        <v>52.4</v>
      </c>
      <c r="O1366" s="7">
        <v>2964.64</v>
      </c>
      <c r="P1366">
        <v>19</v>
      </c>
      <c r="Q1366" t="s">
        <v>7266</v>
      </c>
      <c r="R1366">
        <f>IF(UPPER(TRIM(Table2[[#This Row],[Status_Clean]]))="CONVERTED",1,0)</f>
        <v>0</v>
      </c>
      <c r="S1366">
        <f>IF(ISNUMBER(MATCH(UPPER(TRIM(Table2[[#This Row],[Status_Clean]])),{"CONTACTED","QUALIFIED","CONVERTED"},0)),1,0)</f>
        <v>1</v>
      </c>
      <c r="T1366" cm="1">
        <f t="array" ref="T1366">_xlfn.SWITCH(UPPER(TRIM(Table2[[#This Row],[Status_Clean]])),"NEW",1,"CONTACTED",2,"QUALIFIED",3,"CONVERTED",4,"LOST",5,99)</f>
        <v>2</v>
      </c>
      <c r="U1366" t="str" cm="1">
        <f t="array" ref="U1366">_xlfn.LET(_xlpm.x,IFERROR(VALUE(Table2[[#This Row],[Response_Time_Hours]]),""),IF(_xlpm.x="","CHECK",_xlfn.IFS(_xlpm.x&lt;=1,"Immediate",_xlpm.x&lt;=6,"Fast",_xlpm.x&lt;=24,"Moderate",_xlpm.x&gt;24,"Delayed")))</f>
        <v>Delayed</v>
      </c>
      <c r="V1366">
        <f>FLOOR(tbl_CleanLeads[[#This Row],[Response_Time_Hours]],6)</f>
        <v>48</v>
      </c>
      <c r="W1366" t="str" cm="1">
        <f t="array" ref="W1366">IF(Table2[[#This Row],[Interaction_Count_Final]]="","N/A",_xlfn.IFS(Table2[[#This Row],[Interaction_Count_Final]]&lt;=2,"Low",Table2[[#This Row],[Interaction_Count_Final]]&lt;=5,"Medium",Table2[[#This Row],[Interaction_Count_Final]]&gt;=6,"High",TRUE,"CHECK"))</f>
        <v>High</v>
      </c>
      <c r="X1366" t="b">
        <f t="shared" si="21"/>
        <v>1</v>
      </c>
      <c r="Y1366" t="b">
        <f>tbl_CleanLeads[[#This Row],[Response_Time_Hours]]&gt;24</f>
        <v>1</v>
      </c>
      <c r="Z1366" s="13" t="b">
        <f>tbl_CleanLeads[[#This Row],[Response_Time_Hours]]&gt;72</f>
        <v>0</v>
      </c>
      <c r="AA1366" s="13" t="b">
        <f>tbl_CleanLeads[[#This Row],[Status_Clean]]="Converted"</f>
        <v>0</v>
      </c>
    </row>
    <row r="1367" spans="1:27">
      <c r="A1367" t="s">
        <v>90</v>
      </c>
      <c r="B1367" t="s">
        <v>4068</v>
      </c>
      <c r="C1367" t="s">
        <v>4069</v>
      </c>
      <c r="D1367" t="s">
        <v>7303</v>
      </c>
      <c r="E1367" t="s">
        <v>69</v>
      </c>
      <c r="F1367" t="s">
        <v>125</v>
      </c>
      <c r="G1367" s="1">
        <v>45230</v>
      </c>
      <c r="H1367" s="8">
        <f>MONTH(tbl_CleanLeads[[#This Row],[Lead_Date_Final]])</f>
        <v>10</v>
      </c>
      <c r="I1367" t="s">
        <v>7270</v>
      </c>
      <c r="J1367" t="s">
        <v>7263</v>
      </c>
      <c r="K1367" t="s">
        <v>7264</v>
      </c>
      <c r="L1367">
        <f>WEEKDAY(tbl_CleanLeads[[#This Row],[Lead_Date_Final]],2)</f>
        <v>2</v>
      </c>
      <c r="M1367" t="s">
        <v>7265</v>
      </c>
      <c r="N1367">
        <v>62</v>
      </c>
      <c r="O1367" s="7">
        <v>3531.4</v>
      </c>
      <c r="P1367">
        <v>14</v>
      </c>
      <c r="Q1367" t="s">
        <v>7266</v>
      </c>
      <c r="R1367">
        <f>IF(UPPER(TRIM(Table2[[#This Row],[Status_Clean]]))="CONVERTED",1,0)</f>
        <v>0</v>
      </c>
      <c r="S1367">
        <f>IF(ISNUMBER(MATCH(UPPER(TRIM(Table2[[#This Row],[Status_Clean]])),{"CONTACTED","QUALIFIED","CONVERTED"},0)),1,0)</f>
        <v>1</v>
      </c>
      <c r="T1367" cm="1">
        <f t="array" ref="T1367">_xlfn.SWITCH(UPPER(TRIM(Table2[[#This Row],[Status_Clean]])),"NEW",1,"CONTACTED",2,"QUALIFIED",3,"CONVERTED",4,"LOST",5,99)</f>
        <v>2</v>
      </c>
      <c r="U1367" t="str" cm="1">
        <f t="array" ref="U1367">_xlfn.LET(_xlpm.x,IFERROR(VALUE(Table2[[#This Row],[Response_Time_Hours]]),""),IF(_xlpm.x="","CHECK",_xlfn.IFS(_xlpm.x&lt;=1,"Immediate",_xlpm.x&lt;=6,"Fast",_xlpm.x&lt;=24,"Moderate",_xlpm.x&gt;24,"Delayed")))</f>
        <v>Delayed</v>
      </c>
      <c r="V1367">
        <f>FLOOR(tbl_CleanLeads[[#This Row],[Response_Time_Hours]],6)</f>
        <v>60</v>
      </c>
      <c r="W1367" t="str" cm="1">
        <f t="array" ref="W1367">IF(Table2[[#This Row],[Interaction_Count_Final]]="","N/A",_xlfn.IFS(Table2[[#This Row],[Interaction_Count_Final]]&lt;=2,"Low",Table2[[#This Row],[Interaction_Count_Final]]&lt;=5,"Medium",Table2[[#This Row],[Interaction_Count_Final]]&gt;=6,"High",TRUE,"CHECK"))</f>
        <v>High</v>
      </c>
      <c r="X1367" t="b">
        <f t="shared" si="21"/>
        <v>1</v>
      </c>
      <c r="Y1367" t="b">
        <f>tbl_CleanLeads[[#This Row],[Response_Time_Hours]]&gt;24</f>
        <v>1</v>
      </c>
      <c r="Z1367" s="13" t="b">
        <f>tbl_CleanLeads[[#This Row],[Response_Time_Hours]]&gt;72</f>
        <v>0</v>
      </c>
      <c r="AA1367" s="13" t="b">
        <f>tbl_CleanLeads[[#This Row],[Status_Clean]]="Converted"</f>
        <v>0</v>
      </c>
    </row>
    <row r="1368" spans="1:27">
      <c r="A1368" t="s">
        <v>70</v>
      </c>
      <c r="B1368" t="s">
        <v>4071</v>
      </c>
      <c r="C1368" t="s">
        <v>4072</v>
      </c>
      <c r="D1368" t="s">
        <v>7280</v>
      </c>
      <c r="E1368" t="s">
        <v>106</v>
      </c>
      <c r="F1368" t="s">
        <v>193</v>
      </c>
      <c r="G1368" s="1">
        <v>45066</v>
      </c>
      <c r="H1368" s="8">
        <f>MONTH(tbl_CleanLeads[[#This Row],[Lead_Date_Final]])</f>
        <v>5</v>
      </c>
      <c r="I1368" t="s">
        <v>7314</v>
      </c>
      <c r="J1368" t="s">
        <v>7263</v>
      </c>
      <c r="K1368" t="s">
        <v>7277</v>
      </c>
      <c r="L1368">
        <f>WEEKDAY(tbl_CleanLeads[[#This Row],[Lead_Date_Final]],2)</f>
        <v>6</v>
      </c>
      <c r="M1368" t="s">
        <v>7278</v>
      </c>
      <c r="N1368">
        <v>46.1</v>
      </c>
      <c r="O1368" s="7">
        <v>4257.29</v>
      </c>
      <c r="P1368">
        <v>11</v>
      </c>
      <c r="Q1368" t="s">
        <v>7273</v>
      </c>
      <c r="R1368">
        <f>IF(UPPER(TRIM(Table2[[#This Row],[Status_Clean]]))="CONVERTED",1,0)</f>
        <v>0</v>
      </c>
      <c r="S1368">
        <f>IF(ISNUMBER(MATCH(UPPER(TRIM(Table2[[#This Row],[Status_Clean]])),{"CONTACTED","QUALIFIED","CONVERTED"},0)),1,0)</f>
        <v>0</v>
      </c>
      <c r="T1368" cm="1">
        <f t="array" ref="T1368">_xlfn.SWITCH(UPPER(TRIM(Table2[[#This Row],[Status_Clean]])),"NEW",1,"CONTACTED",2,"QUALIFIED",3,"CONVERTED",4,"LOST",5,99)</f>
        <v>1</v>
      </c>
      <c r="U1368" t="str" cm="1">
        <f t="array" ref="U1368">_xlfn.LET(_xlpm.x,IFERROR(VALUE(Table2[[#This Row],[Response_Time_Hours]]),""),IF(_xlpm.x="","CHECK",_xlfn.IFS(_xlpm.x&lt;=1,"Immediate",_xlpm.x&lt;=6,"Fast",_xlpm.x&lt;=24,"Moderate",_xlpm.x&gt;24,"Delayed")))</f>
        <v>Delayed</v>
      </c>
      <c r="V1368">
        <f>FLOOR(tbl_CleanLeads[[#This Row],[Response_Time_Hours]],6)</f>
        <v>42</v>
      </c>
      <c r="W1368" t="str" cm="1">
        <f t="array" ref="W1368">IF(Table2[[#This Row],[Interaction_Count_Final]]="","N/A",_xlfn.IFS(Table2[[#This Row],[Interaction_Count_Final]]&lt;=2,"Low",Table2[[#This Row],[Interaction_Count_Final]]&lt;=5,"Medium",Table2[[#This Row],[Interaction_Count_Final]]&gt;=6,"High",TRUE,"CHECK"))</f>
        <v>High</v>
      </c>
      <c r="X1368" t="b">
        <f t="shared" si="21"/>
        <v>1</v>
      </c>
      <c r="Y1368" t="b">
        <f>tbl_CleanLeads[[#This Row],[Response_Time_Hours]]&gt;24</f>
        <v>1</v>
      </c>
      <c r="Z1368" s="13" t="b">
        <f>tbl_CleanLeads[[#This Row],[Response_Time_Hours]]&gt;72</f>
        <v>0</v>
      </c>
      <c r="AA1368" s="13" t="b">
        <f>tbl_CleanLeads[[#This Row],[Status_Clean]]="Converted"</f>
        <v>0</v>
      </c>
    </row>
    <row r="1369" spans="1:27">
      <c r="A1369" t="s">
        <v>102</v>
      </c>
      <c r="B1369" t="s">
        <v>4075</v>
      </c>
      <c r="C1369" t="s">
        <v>4076</v>
      </c>
      <c r="D1369" t="s">
        <v>7303</v>
      </c>
      <c r="E1369" t="s">
        <v>792</v>
      </c>
      <c r="F1369" t="s">
        <v>125</v>
      </c>
      <c r="G1369" s="1">
        <v>45414</v>
      </c>
      <c r="H1369" s="8">
        <f>MONTH(tbl_CleanLeads[[#This Row],[Lead_Date_Final]])</f>
        <v>5</v>
      </c>
      <c r="I1369" t="s">
        <v>7314</v>
      </c>
      <c r="J1369" t="s">
        <v>7271</v>
      </c>
      <c r="K1369" t="s">
        <v>7277</v>
      </c>
      <c r="L1369">
        <f>WEEKDAY(tbl_CleanLeads[[#This Row],[Lead_Date_Final]],2)</f>
        <v>4</v>
      </c>
      <c r="M1369" t="s">
        <v>7285</v>
      </c>
      <c r="N1369">
        <v>10.5</v>
      </c>
      <c r="O1369" s="7">
        <v>2162.27</v>
      </c>
      <c r="P1369">
        <v>4</v>
      </c>
      <c r="Q1369" t="s">
        <v>7266</v>
      </c>
      <c r="R1369">
        <f>IF(UPPER(TRIM(Table2[[#This Row],[Status_Clean]]))="CONVERTED",1,0)</f>
        <v>0</v>
      </c>
      <c r="S1369">
        <f>IF(ISNUMBER(MATCH(UPPER(TRIM(Table2[[#This Row],[Status_Clean]])),{"CONTACTED","QUALIFIED","CONVERTED"},0)),1,0)</f>
        <v>1</v>
      </c>
      <c r="T1369" cm="1">
        <f t="array" ref="T1369">_xlfn.SWITCH(UPPER(TRIM(Table2[[#This Row],[Status_Clean]])),"NEW",1,"CONTACTED",2,"QUALIFIED",3,"CONVERTED",4,"LOST",5,99)</f>
        <v>2</v>
      </c>
      <c r="U1369" t="str" cm="1">
        <f t="array" ref="U1369">_xlfn.LET(_xlpm.x,IFERROR(VALUE(Table2[[#This Row],[Response_Time_Hours]]),""),IF(_xlpm.x="","CHECK",_xlfn.IFS(_xlpm.x&lt;=1,"Immediate",_xlpm.x&lt;=6,"Fast",_xlpm.x&lt;=24,"Moderate",_xlpm.x&gt;24,"Delayed")))</f>
        <v>Moderate</v>
      </c>
      <c r="V1369">
        <f>FLOOR(tbl_CleanLeads[[#This Row],[Response_Time_Hours]],6)</f>
        <v>6</v>
      </c>
      <c r="W1369" t="str" cm="1">
        <f t="array" ref="W1369">IF(Table2[[#This Row],[Interaction_Count_Final]]="","N/A",_xlfn.IFS(Table2[[#This Row],[Interaction_Count_Final]]&lt;=2,"Low",Table2[[#This Row],[Interaction_Count_Final]]&lt;=5,"Medium",Table2[[#This Row],[Interaction_Count_Final]]&gt;=6,"High",TRUE,"CHECK"))</f>
        <v>Medium</v>
      </c>
      <c r="X1369" t="b">
        <f t="shared" si="21"/>
        <v>1</v>
      </c>
      <c r="Y1369" t="b">
        <f>tbl_CleanLeads[[#This Row],[Response_Time_Hours]]&gt;24</f>
        <v>0</v>
      </c>
      <c r="Z1369" s="13" t="b">
        <f>tbl_CleanLeads[[#This Row],[Response_Time_Hours]]&gt;72</f>
        <v>0</v>
      </c>
      <c r="AA1369" s="13" t="b">
        <f>tbl_CleanLeads[[#This Row],[Status_Clean]]="Converted"</f>
        <v>0</v>
      </c>
    </row>
    <row r="1370" spans="1:27">
      <c r="A1370" t="s">
        <v>70</v>
      </c>
      <c r="B1370" t="s">
        <v>4078</v>
      </c>
      <c r="C1370" t="s">
        <v>4079</v>
      </c>
      <c r="D1370" t="s">
        <v>7303</v>
      </c>
      <c r="E1370" t="s">
        <v>311</v>
      </c>
      <c r="F1370" t="s">
        <v>250</v>
      </c>
      <c r="G1370" s="1">
        <v>45428</v>
      </c>
      <c r="H1370" s="8">
        <f>MONTH(tbl_CleanLeads[[#This Row],[Lead_Date_Final]])</f>
        <v>5</v>
      </c>
      <c r="I1370" t="s">
        <v>7314</v>
      </c>
      <c r="J1370" t="s">
        <v>7271</v>
      </c>
      <c r="K1370" t="s">
        <v>7277</v>
      </c>
      <c r="L1370">
        <f>WEEKDAY(tbl_CleanLeads[[#This Row],[Lead_Date_Final]],2)</f>
        <v>4</v>
      </c>
      <c r="M1370" t="s">
        <v>7285</v>
      </c>
      <c r="N1370">
        <v>31.1</v>
      </c>
      <c r="O1370" s="7">
        <v>4002.29</v>
      </c>
      <c r="P1370">
        <v>25</v>
      </c>
      <c r="Q1370" t="s">
        <v>7273</v>
      </c>
      <c r="R1370">
        <f>IF(UPPER(TRIM(Table2[[#This Row],[Status_Clean]]))="CONVERTED",1,0)</f>
        <v>1</v>
      </c>
      <c r="S1370">
        <f>IF(ISNUMBER(MATCH(UPPER(TRIM(Table2[[#This Row],[Status_Clean]])),{"CONTACTED","QUALIFIED","CONVERTED"},0)),1,0)</f>
        <v>1</v>
      </c>
      <c r="T1370" cm="1">
        <f t="array" ref="T1370">_xlfn.SWITCH(UPPER(TRIM(Table2[[#This Row],[Status_Clean]])),"NEW",1,"CONTACTED",2,"QUALIFIED",3,"CONVERTED",4,"LOST",5,99)</f>
        <v>4</v>
      </c>
      <c r="U1370" t="str" cm="1">
        <f t="array" ref="U1370">_xlfn.LET(_xlpm.x,IFERROR(VALUE(Table2[[#This Row],[Response_Time_Hours]]),""),IF(_xlpm.x="","CHECK",_xlfn.IFS(_xlpm.x&lt;=1,"Immediate",_xlpm.x&lt;=6,"Fast",_xlpm.x&lt;=24,"Moderate",_xlpm.x&gt;24,"Delayed")))</f>
        <v>Delayed</v>
      </c>
      <c r="V1370">
        <f>FLOOR(tbl_CleanLeads[[#This Row],[Response_Time_Hours]],6)</f>
        <v>30</v>
      </c>
      <c r="W1370" t="str" cm="1">
        <f t="array" ref="W1370">IF(Table2[[#This Row],[Interaction_Count_Final]]="","N/A",_xlfn.IFS(Table2[[#This Row],[Interaction_Count_Final]]&lt;=2,"Low",Table2[[#This Row],[Interaction_Count_Final]]&lt;=5,"Medium",Table2[[#This Row],[Interaction_Count_Final]]&gt;=6,"High",TRUE,"CHECK"))</f>
        <v>High</v>
      </c>
      <c r="X1370" t="b">
        <f t="shared" si="21"/>
        <v>1</v>
      </c>
      <c r="Y1370" t="b">
        <f>tbl_CleanLeads[[#This Row],[Response_Time_Hours]]&gt;24</f>
        <v>1</v>
      </c>
      <c r="Z1370" s="13" t="b">
        <f>tbl_CleanLeads[[#This Row],[Response_Time_Hours]]&gt;72</f>
        <v>0</v>
      </c>
      <c r="AA1370" s="13" t="b">
        <f>tbl_CleanLeads[[#This Row],[Status_Clean]]="Converted"</f>
        <v>1</v>
      </c>
    </row>
    <row r="1371" spans="1:27">
      <c r="A1371" t="s">
        <v>70</v>
      </c>
      <c r="B1371" t="s">
        <v>4080</v>
      </c>
      <c r="C1371" t="s">
        <v>4081</v>
      </c>
      <c r="D1371" t="s">
        <v>7303</v>
      </c>
      <c r="E1371" t="s">
        <v>69</v>
      </c>
      <c r="F1371" t="s">
        <v>250</v>
      </c>
      <c r="G1371" s="1">
        <v>45072</v>
      </c>
      <c r="H1371" s="8">
        <f>MONTH(tbl_CleanLeads[[#This Row],[Lead_Date_Final]])</f>
        <v>5</v>
      </c>
      <c r="I1371" t="s">
        <v>7314</v>
      </c>
      <c r="J1371" t="s">
        <v>7263</v>
      </c>
      <c r="K1371" t="s">
        <v>7277</v>
      </c>
      <c r="L1371">
        <f>WEEKDAY(tbl_CleanLeads[[#This Row],[Lead_Date_Final]],2)</f>
        <v>5</v>
      </c>
      <c r="M1371" t="s">
        <v>7312</v>
      </c>
      <c r="N1371">
        <v>67</v>
      </c>
      <c r="O1371" s="7">
        <v>4191.26</v>
      </c>
      <c r="P1371">
        <v>44</v>
      </c>
      <c r="Q1371" t="s">
        <v>7273</v>
      </c>
      <c r="R1371">
        <f>IF(UPPER(TRIM(Table2[[#This Row],[Status_Clean]]))="CONVERTED",1,0)</f>
        <v>1</v>
      </c>
      <c r="S1371">
        <f>IF(ISNUMBER(MATCH(UPPER(TRIM(Table2[[#This Row],[Status_Clean]])),{"CONTACTED","QUALIFIED","CONVERTED"},0)),1,0)</f>
        <v>1</v>
      </c>
      <c r="T1371" cm="1">
        <f t="array" ref="T1371">_xlfn.SWITCH(UPPER(TRIM(Table2[[#This Row],[Status_Clean]])),"NEW",1,"CONTACTED",2,"QUALIFIED",3,"CONVERTED",4,"LOST",5,99)</f>
        <v>4</v>
      </c>
      <c r="U1371" t="str" cm="1">
        <f t="array" ref="U1371">_xlfn.LET(_xlpm.x,IFERROR(VALUE(Table2[[#This Row],[Response_Time_Hours]]),""),IF(_xlpm.x="","CHECK",_xlfn.IFS(_xlpm.x&lt;=1,"Immediate",_xlpm.x&lt;=6,"Fast",_xlpm.x&lt;=24,"Moderate",_xlpm.x&gt;24,"Delayed")))</f>
        <v>Delayed</v>
      </c>
      <c r="V1371">
        <f>FLOOR(tbl_CleanLeads[[#This Row],[Response_Time_Hours]],6)</f>
        <v>66</v>
      </c>
      <c r="W1371" t="str" cm="1">
        <f t="array" ref="W1371">IF(Table2[[#This Row],[Interaction_Count_Final]]="","N/A",_xlfn.IFS(Table2[[#This Row],[Interaction_Count_Final]]&lt;=2,"Low",Table2[[#This Row],[Interaction_Count_Final]]&lt;=5,"Medium",Table2[[#This Row],[Interaction_Count_Final]]&gt;=6,"High",TRUE,"CHECK"))</f>
        <v>High</v>
      </c>
      <c r="X1371" t="b">
        <f t="shared" si="21"/>
        <v>1</v>
      </c>
      <c r="Y1371" t="b">
        <f>tbl_CleanLeads[[#This Row],[Response_Time_Hours]]&gt;24</f>
        <v>1</v>
      </c>
      <c r="Z1371" s="13" t="b">
        <f>tbl_CleanLeads[[#This Row],[Response_Time_Hours]]&gt;72</f>
        <v>0</v>
      </c>
      <c r="AA1371" s="13" t="b">
        <f>tbl_CleanLeads[[#This Row],[Status_Clean]]="Converted"</f>
        <v>1</v>
      </c>
    </row>
    <row r="1372" spans="1:27">
      <c r="A1372" t="s">
        <v>70</v>
      </c>
      <c r="B1372" t="s">
        <v>4082</v>
      </c>
      <c r="C1372" t="s">
        <v>4083</v>
      </c>
      <c r="D1372" t="s">
        <v>7258</v>
      </c>
      <c r="E1372" t="s">
        <v>254</v>
      </c>
      <c r="F1372" t="s">
        <v>71</v>
      </c>
      <c r="G1372" s="1">
        <v>45470</v>
      </c>
      <c r="H1372" s="8">
        <f>MONTH(tbl_CleanLeads[[#This Row],[Lead_Date_Final]])</f>
        <v>6</v>
      </c>
      <c r="I1372" t="s">
        <v>7276</v>
      </c>
      <c r="J1372" t="s">
        <v>7271</v>
      </c>
      <c r="K1372" t="s">
        <v>7277</v>
      </c>
      <c r="L1372">
        <f>WEEKDAY(tbl_CleanLeads[[#This Row],[Lead_Date_Final]],2)</f>
        <v>4</v>
      </c>
      <c r="M1372" t="s">
        <v>7285</v>
      </c>
      <c r="N1372">
        <v>25</v>
      </c>
      <c r="O1372" s="7">
        <v>3034.04</v>
      </c>
      <c r="P1372">
        <v>40</v>
      </c>
      <c r="Q1372" t="s">
        <v>7266</v>
      </c>
      <c r="R1372">
        <f>IF(UPPER(TRIM(Table2[[#This Row],[Status_Clean]]))="CONVERTED",1,0)</f>
        <v>0</v>
      </c>
      <c r="S1372">
        <f>IF(ISNUMBER(MATCH(UPPER(TRIM(Table2[[#This Row],[Status_Clean]])),{"CONTACTED","QUALIFIED","CONVERTED"},0)),1,0)</f>
        <v>1</v>
      </c>
      <c r="T1372" cm="1">
        <f t="array" ref="T1372">_xlfn.SWITCH(UPPER(TRIM(Table2[[#This Row],[Status_Clean]])),"NEW",1,"CONTACTED",2,"QUALIFIED",3,"CONVERTED",4,"LOST",5,99)</f>
        <v>3</v>
      </c>
      <c r="U1372" t="str" cm="1">
        <f t="array" ref="U1372">_xlfn.LET(_xlpm.x,IFERROR(VALUE(Table2[[#This Row],[Response_Time_Hours]]),""),IF(_xlpm.x="","CHECK",_xlfn.IFS(_xlpm.x&lt;=1,"Immediate",_xlpm.x&lt;=6,"Fast",_xlpm.x&lt;=24,"Moderate",_xlpm.x&gt;24,"Delayed")))</f>
        <v>Delayed</v>
      </c>
      <c r="V1372">
        <f>FLOOR(tbl_CleanLeads[[#This Row],[Response_Time_Hours]],6)</f>
        <v>24</v>
      </c>
      <c r="W1372" t="str" cm="1">
        <f t="array" ref="W1372">IF(Table2[[#This Row],[Interaction_Count_Final]]="","N/A",_xlfn.IFS(Table2[[#This Row],[Interaction_Count_Final]]&lt;=2,"Low",Table2[[#This Row],[Interaction_Count_Final]]&lt;=5,"Medium",Table2[[#This Row],[Interaction_Count_Final]]&gt;=6,"High",TRUE,"CHECK"))</f>
        <v>High</v>
      </c>
      <c r="X1372" t="b">
        <f t="shared" si="21"/>
        <v>1</v>
      </c>
      <c r="Y1372" t="b">
        <f>tbl_CleanLeads[[#This Row],[Response_Time_Hours]]&gt;24</f>
        <v>1</v>
      </c>
      <c r="Z1372" s="13" t="b">
        <f>tbl_CleanLeads[[#This Row],[Response_Time_Hours]]&gt;72</f>
        <v>0</v>
      </c>
      <c r="AA1372" s="13" t="b">
        <f>tbl_CleanLeads[[#This Row],[Status_Clean]]="Converted"</f>
        <v>0</v>
      </c>
    </row>
    <row r="1373" spans="1:27">
      <c r="A1373" t="s">
        <v>70</v>
      </c>
      <c r="B1373" t="s">
        <v>4085</v>
      </c>
      <c r="C1373" t="s">
        <v>4086</v>
      </c>
      <c r="D1373" t="s">
        <v>7303</v>
      </c>
      <c r="E1373" t="s">
        <v>123</v>
      </c>
      <c r="F1373" t="s">
        <v>250</v>
      </c>
      <c r="G1373" s="1">
        <v>45431</v>
      </c>
      <c r="H1373" s="8">
        <f>MONTH(tbl_CleanLeads[[#This Row],[Lead_Date_Final]])</f>
        <v>5</v>
      </c>
      <c r="I1373" t="s">
        <v>7314</v>
      </c>
      <c r="J1373" t="s">
        <v>7271</v>
      </c>
      <c r="K1373" t="s">
        <v>7277</v>
      </c>
      <c r="L1373">
        <f>WEEKDAY(tbl_CleanLeads[[#This Row],[Lead_Date_Final]],2)</f>
        <v>7</v>
      </c>
      <c r="M1373" t="s">
        <v>7293</v>
      </c>
      <c r="N1373">
        <v>28.8</v>
      </c>
      <c r="O1373" s="7">
        <v>4769.54</v>
      </c>
      <c r="P1373">
        <v>32</v>
      </c>
      <c r="Q1373" t="s">
        <v>7273</v>
      </c>
      <c r="R1373">
        <f>IF(UPPER(TRIM(Table2[[#This Row],[Status_Clean]]))="CONVERTED",1,0)</f>
        <v>1</v>
      </c>
      <c r="S1373">
        <f>IF(ISNUMBER(MATCH(UPPER(TRIM(Table2[[#This Row],[Status_Clean]])),{"CONTACTED","QUALIFIED","CONVERTED"},0)),1,0)</f>
        <v>1</v>
      </c>
      <c r="T1373" cm="1">
        <f t="array" ref="T1373">_xlfn.SWITCH(UPPER(TRIM(Table2[[#This Row],[Status_Clean]])),"NEW",1,"CONTACTED",2,"QUALIFIED",3,"CONVERTED",4,"LOST",5,99)</f>
        <v>4</v>
      </c>
      <c r="U1373" t="str" cm="1">
        <f t="array" ref="U1373">_xlfn.LET(_xlpm.x,IFERROR(VALUE(Table2[[#This Row],[Response_Time_Hours]]),""),IF(_xlpm.x="","CHECK",_xlfn.IFS(_xlpm.x&lt;=1,"Immediate",_xlpm.x&lt;=6,"Fast",_xlpm.x&lt;=24,"Moderate",_xlpm.x&gt;24,"Delayed")))</f>
        <v>Delayed</v>
      </c>
      <c r="V1373">
        <f>FLOOR(tbl_CleanLeads[[#This Row],[Response_Time_Hours]],6)</f>
        <v>24</v>
      </c>
      <c r="W1373" t="str" cm="1">
        <f t="array" ref="W1373">IF(Table2[[#This Row],[Interaction_Count_Final]]="","N/A",_xlfn.IFS(Table2[[#This Row],[Interaction_Count_Final]]&lt;=2,"Low",Table2[[#This Row],[Interaction_Count_Final]]&lt;=5,"Medium",Table2[[#This Row],[Interaction_Count_Final]]&gt;=6,"High",TRUE,"CHECK"))</f>
        <v>High</v>
      </c>
      <c r="X1373" t="b">
        <f t="shared" si="21"/>
        <v>1</v>
      </c>
      <c r="Y1373" t="b">
        <f>tbl_CleanLeads[[#This Row],[Response_Time_Hours]]&gt;24</f>
        <v>1</v>
      </c>
      <c r="Z1373" s="13" t="b">
        <f>tbl_CleanLeads[[#This Row],[Response_Time_Hours]]&gt;72</f>
        <v>0</v>
      </c>
      <c r="AA1373" s="13" t="b">
        <f>tbl_CleanLeads[[#This Row],[Status_Clean]]="Converted"</f>
        <v>1</v>
      </c>
    </row>
    <row r="1374" spans="1:27">
      <c r="A1374" t="s">
        <v>102</v>
      </c>
      <c r="B1374" t="s">
        <v>4088</v>
      </c>
      <c r="C1374" t="s">
        <v>4089</v>
      </c>
      <c r="D1374" t="s">
        <v>7258</v>
      </c>
      <c r="E1374" t="s">
        <v>7308</v>
      </c>
      <c r="F1374" t="s">
        <v>125</v>
      </c>
      <c r="G1374" s="1">
        <v>45413</v>
      </c>
      <c r="H1374" s="8">
        <f>MONTH(tbl_CleanLeads[[#This Row],[Lead_Date_Final]])</f>
        <v>5</v>
      </c>
      <c r="I1374" t="s">
        <v>7314</v>
      </c>
      <c r="J1374" t="s">
        <v>7271</v>
      </c>
      <c r="K1374" t="s">
        <v>7277</v>
      </c>
      <c r="L1374">
        <f>WEEKDAY(tbl_CleanLeads[[#This Row],[Lead_Date_Final]],2)</f>
        <v>3</v>
      </c>
      <c r="M1374" t="s">
        <v>7272</v>
      </c>
      <c r="N1374">
        <v>27.1</v>
      </c>
      <c r="O1374" s="7">
        <v>1015.99</v>
      </c>
      <c r="P1374">
        <v>3</v>
      </c>
      <c r="Q1374" t="s">
        <v>7289</v>
      </c>
      <c r="R1374">
        <f>IF(UPPER(TRIM(Table2[[#This Row],[Status_Clean]]))="CONVERTED",1,0)</f>
        <v>0</v>
      </c>
      <c r="S1374">
        <f>IF(ISNUMBER(MATCH(UPPER(TRIM(Table2[[#This Row],[Status_Clean]])),{"CONTACTED","QUALIFIED","CONVERTED"},0)),1,0)</f>
        <v>1</v>
      </c>
      <c r="T1374" cm="1">
        <f t="array" ref="T1374">_xlfn.SWITCH(UPPER(TRIM(Table2[[#This Row],[Status_Clean]])),"NEW",1,"CONTACTED",2,"QUALIFIED",3,"CONVERTED",4,"LOST",5,99)</f>
        <v>2</v>
      </c>
      <c r="U1374" t="str" cm="1">
        <f t="array" ref="U1374">_xlfn.LET(_xlpm.x,IFERROR(VALUE(Table2[[#This Row],[Response_Time_Hours]]),""),IF(_xlpm.x="","CHECK",_xlfn.IFS(_xlpm.x&lt;=1,"Immediate",_xlpm.x&lt;=6,"Fast",_xlpm.x&lt;=24,"Moderate",_xlpm.x&gt;24,"Delayed")))</f>
        <v>Delayed</v>
      </c>
      <c r="V1374">
        <f>FLOOR(tbl_CleanLeads[[#This Row],[Response_Time_Hours]],6)</f>
        <v>24</v>
      </c>
      <c r="W1374" t="str" cm="1">
        <f t="array" ref="W1374">IF(Table2[[#This Row],[Interaction_Count_Final]]="","N/A",_xlfn.IFS(Table2[[#This Row],[Interaction_Count_Final]]&lt;=2,"Low",Table2[[#This Row],[Interaction_Count_Final]]&lt;=5,"Medium",Table2[[#This Row],[Interaction_Count_Final]]&gt;=6,"High",TRUE,"CHECK"))</f>
        <v>Medium</v>
      </c>
      <c r="X1374" t="b">
        <f t="shared" si="21"/>
        <v>1</v>
      </c>
      <c r="Y1374" t="b">
        <f>tbl_CleanLeads[[#This Row],[Response_Time_Hours]]&gt;24</f>
        <v>1</v>
      </c>
      <c r="Z1374" s="13" t="b">
        <f>tbl_CleanLeads[[#This Row],[Response_Time_Hours]]&gt;72</f>
        <v>0</v>
      </c>
      <c r="AA1374" s="13" t="b">
        <f>tbl_CleanLeads[[#This Row],[Status_Clean]]="Converted"</f>
        <v>0</v>
      </c>
    </row>
    <row r="1375" spans="1:27">
      <c r="A1375" t="s">
        <v>70</v>
      </c>
      <c r="B1375" t="s">
        <v>4091</v>
      </c>
      <c r="C1375" t="s">
        <v>8327</v>
      </c>
      <c r="D1375" t="s">
        <v>7258</v>
      </c>
      <c r="E1375" t="s">
        <v>447</v>
      </c>
      <c r="F1375" t="s">
        <v>193</v>
      </c>
      <c r="G1375" s="1">
        <v>45380</v>
      </c>
      <c r="H1375" s="8">
        <f>MONTH(tbl_CleanLeads[[#This Row],[Lead_Date_Final]])</f>
        <v>3</v>
      </c>
      <c r="I1375" t="s">
        <v>7295</v>
      </c>
      <c r="J1375" t="s">
        <v>7271</v>
      </c>
      <c r="K1375" t="s">
        <v>7284</v>
      </c>
      <c r="L1375">
        <f>WEEKDAY(tbl_CleanLeads[[#This Row],[Lead_Date_Final]],2)</f>
        <v>5</v>
      </c>
      <c r="M1375" t="s">
        <v>7312</v>
      </c>
      <c r="N1375">
        <v>66.8</v>
      </c>
      <c r="O1375" s="7">
        <v>2920.13</v>
      </c>
      <c r="P1375">
        <v>49</v>
      </c>
      <c r="Q1375" t="s">
        <v>7266</v>
      </c>
      <c r="R1375">
        <f>IF(UPPER(TRIM(Table2[[#This Row],[Status_Clean]]))="CONVERTED",1,0)</f>
        <v>0</v>
      </c>
      <c r="S1375">
        <f>IF(ISNUMBER(MATCH(UPPER(TRIM(Table2[[#This Row],[Status_Clean]])),{"CONTACTED","QUALIFIED","CONVERTED"},0)),1,0)</f>
        <v>0</v>
      </c>
      <c r="T1375" cm="1">
        <f t="array" ref="T1375">_xlfn.SWITCH(UPPER(TRIM(Table2[[#This Row],[Status_Clean]])),"NEW",1,"CONTACTED",2,"QUALIFIED",3,"CONVERTED",4,"LOST",5,99)</f>
        <v>1</v>
      </c>
      <c r="U1375" t="str" cm="1">
        <f t="array" ref="U1375">_xlfn.LET(_xlpm.x,IFERROR(VALUE(Table2[[#This Row],[Response_Time_Hours]]),""),IF(_xlpm.x="","CHECK",_xlfn.IFS(_xlpm.x&lt;=1,"Immediate",_xlpm.x&lt;=6,"Fast",_xlpm.x&lt;=24,"Moderate",_xlpm.x&gt;24,"Delayed")))</f>
        <v>Delayed</v>
      </c>
      <c r="V1375">
        <f>FLOOR(tbl_CleanLeads[[#This Row],[Response_Time_Hours]],6)</f>
        <v>66</v>
      </c>
      <c r="W1375" t="str" cm="1">
        <f t="array" ref="W1375">IF(Table2[[#This Row],[Interaction_Count_Final]]="","N/A",_xlfn.IFS(Table2[[#This Row],[Interaction_Count_Final]]&lt;=2,"Low",Table2[[#This Row],[Interaction_Count_Final]]&lt;=5,"Medium",Table2[[#This Row],[Interaction_Count_Final]]&gt;=6,"High",TRUE,"CHECK"))</f>
        <v>High</v>
      </c>
      <c r="X1375" t="b">
        <f t="shared" si="21"/>
        <v>1</v>
      </c>
      <c r="Y1375" t="b">
        <f>tbl_CleanLeads[[#This Row],[Response_Time_Hours]]&gt;24</f>
        <v>1</v>
      </c>
      <c r="Z1375" s="13" t="b">
        <f>tbl_CleanLeads[[#This Row],[Response_Time_Hours]]&gt;72</f>
        <v>0</v>
      </c>
      <c r="AA1375" s="13" t="b">
        <f>tbl_CleanLeads[[#This Row],[Status_Clean]]="Converted"</f>
        <v>0</v>
      </c>
    </row>
    <row r="1376" spans="1:27">
      <c r="A1376" t="s">
        <v>63</v>
      </c>
      <c r="B1376" t="s">
        <v>4095</v>
      </c>
      <c r="C1376" t="s">
        <v>4096</v>
      </c>
      <c r="D1376" t="s">
        <v>7274</v>
      </c>
      <c r="E1376" t="s">
        <v>1356</v>
      </c>
      <c r="F1376" t="s">
        <v>71</v>
      </c>
      <c r="G1376" s="1">
        <v>44966</v>
      </c>
      <c r="H1376" s="8">
        <f>MONTH(tbl_CleanLeads[[#This Row],[Lead_Date_Final]])</f>
        <v>2</v>
      </c>
      <c r="I1376" t="s">
        <v>7283</v>
      </c>
      <c r="J1376" t="s">
        <v>7263</v>
      </c>
      <c r="K1376" t="s">
        <v>7284</v>
      </c>
      <c r="L1376">
        <f>WEEKDAY(tbl_CleanLeads[[#This Row],[Lead_Date_Final]],2)</f>
        <v>4</v>
      </c>
      <c r="M1376" t="s">
        <v>7285</v>
      </c>
      <c r="N1376">
        <v>18.7</v>
      </c>
      <c r="O1376" s="7">
        <v>4315.8999999999996</v>
      </c>
      <c r="P1376">
        <v>4</v>
      </c>
      <c r="Q1376" t="s">
        <v>7273</v>
      </c>
      <c r="R1376">
        <f>IF(UPPER(TRIM(Table2[[#This Row],[Status_Clean]]))="CONVERTED",1,0)</f>
        <v>0</v>
      </c>
      <c r="S1376">
        <f>IF(ISNUMBER(MATCH(UPPER(TRIM(Table2[[#This Row],[Status_Clean]])),{"CONTACTED","QUALIFIED","CONVERTED"},0)),1,0)</f>
        <v>1</v>
      </c>
      <c r="T1376" cm="1">
        <f t="array" ref="T1376">_xlfn.SWITCH(UPPER(TRIM(Table2[[#This Row],[Status_Clean]])),"NEW",1,"CONTACTED",2,"QUALIFIED",3,"CONVERTED",4,"LOST",5,99)</f>
        <v>3</v>
      </c>
      <c r="U1376" t="str" cm="1">
        <f t="array" ref="U1376">_xlfn.LET(_xlpm.x,IFERROR(VALUE(Table2[[#This Row],[Response_Time_Hours]]),""),IF(_xlpm.x="","CHECK",_xlfn.IFS(_xlpm.x&lt;=1,"Immediate",_xlpm.x&lt;=6,"Fast",_xlpm.x&lt;=24,"Moderate",_xlpm.x&gt;24,"Delayed")))</f>
        <v>Moderate</v>
      </c>
      <c r="V1376">
        <f>FLOOR(tbl_CleanLeads[[#This Row],[Response_Time_Hours]],6)</f>
        <v>18</v>
      </c>
      <c r="W1376" t="str" cm="1">
        <f t="array" ref="W1376">IF(Table2[[#This Row],[Interaction_Count_Final]]="","N/A",_xlfn.IFS(Table2[[#This Row],[Interaction_Count_Final]]&lt;=2,"Low",Table2[[#This Row],[Interaction_Count_Final]]&lt;=5,"Medium",Table2[[#This Row],[Interaction_Count_Final]]&gt;=6,"High",TRUE,"CHECK"))</f>
        <v>Medium</v>
      </c>
      <c r="X1376" t="b">
        <f t="shared" si="21"/>
        <v>1</v>
      </c>
      <c r="Y1376" t="b">
        <f>tbl_CleanLeads[[#This Row],[Response_Time_Hours]]&gt;24</f>
        <v>0</v>
      </c>
      <c r="Z1376" s="13" t="b">
        <f>tbl_CleanLeads[[#This Row],[Response_Time_Hours]]&gt;72</f>
        <v>0</v>
      </c>
      <c r="AA1376" s="13" t="b">
        <f>tbl_CleanLeads[[#This Row],[Status_Clean]]="Converted"</f>
        <v>0</v>
      </c>
    </row>
    <row r="1377" spans="1:27">
      <c r="A1377" t="s">
        <v>90</v>
      </c>
      <c r="B1377" t="s">
        <v>4098</v>
      </c>
      <c r="C1377" t="s">
        <v>4099</v>
      </c>
      <c r="D1377" t="s">
        <v>7274</v>
      </c>
      <c r="E1377" t="s">
        <v>473</v>
      </c>
      <c r="F1377" t="s">
        <v>71</v>
      </c>
      <c r="G1377" s="1">
        <v>45475</v>
      </c>
      <c r="H1377" s="8">
        <f>MONTH(tbl_CleanLeads[[#This Row],[Lead_Date_Final]])</f>
        <v>7</v>
      </c>
      <c r="I1377" t="s">
        <v>7305</v>
      </c>
      <c r="J1377" t="s">
        <v>7271</v>
      </c>
      <c r="K1377" t="s">
        <v>7288</v>
      </c>
      <c r="L1377">
        <f>WEEKDAY(tbl_CleanLeads[[#This Row],[Lead_Date_Final]],2)</f>
        <v>2</v>
      </c>
      <c r="M1377" t="s">
        <v>7265</v>
      </c>
      <c r="N1377">
        <v>23</v>
      </c>
      <c r="O1377" s="7">
        <v>3616.55</v>
      </c>
      <c r="P1377">
        <v>21</v>
      </c>
      <c r="Q1377" t="s">
        <v>7266</v>
      </c>
      <c r="R1377">
        <f>IF(UPPER(TRIM(Table2[[#This Row],[Status_Clean]]))="CONVERTED",1,0)</f>
        <v>0</v>
      </c>
      <c r="S1377">
        <f>IF(ISNUMBER(MATCH(UPPER(TRIM(Table2[[#This Row],[Status_Clean]])),{"CONTACTED","QUALIFIED","CONVERTED"},0)),1,0)</f>
        <v>1</v>
      </c>
      <c r="T1377" cm="1">
        <f t="array" ref="T1377">_xlfn.SWITCH(UPPER(TRIM(Table2[[#This Row],[Status_Clean]])),"NEW",1,"CONTACTED",2,"QUALIFIED",3,"CONVERTED",4,"LOST",5,99)</f>
        <v>3</v>
      </c>
      <c r="U1377" t="str" cm="1">
        <f t="array" ref="U1377">_xlfn.LET(_xlpm.x,IFERROR(VALUE(Table2[[#This Row],[Response_Time_Hours]]),""),IF(_xlpm.x="","CHECK",_xlfn.IFS(_xlpm.x&lt;=1,"Immediate",_xlpm.x&lt;=6,"Fast",_xlpm.x&lt;=24,"Moderate",_xlpm.x&gt;24,"Delayed")))</f>
        <v>Moderate</v>
      </c>
      <c r="V1377">
        <f>FLOOR(tbl_CleanLeads[[#This Row],[Response_Time_Hours]],6)</f>
        <v>18</v>
      </c>
      <c r="W1377" t="str" cm="1">
        <f t="array" ref="W1377">IF(Table2[[#This Row],[Interaction_Count_Final]]="","N/A",_xlfn.IFS(Table2[[#This Row],[Interaction_Count_Final]]&lt;=2,"Low",Table2[[#This Row],[Interaction_Count_Final]]&lt;=5,"Medium",Table2[[#This Row],[Interaction_Count_Final]]&gt;=6,"High",TRUE,"CHECK"))</f>
        <v>High</v>
      </c>
      <c r="X1377" t="b">
        <f t="shared" si="21"/>
        <v>1</v>
      </c>
      <c r="Y1377" t="b">
        <f>tbl_CleanLeads[[#This Row],[Response_Time_Hours]]&gt;24</f>
        <v>0</v>
      </c>
      <c r="Z1377" s="13" t="b">
        <f>tbl_CleanLeads[[#This Row],[Response_Time_Hours]]&gt;72</f>
        <v>0</v>
      </c>
      <c r="AA1377" s="13" t="b">
        <f>tbl_CleanLeads[[#This Row],[Status_Clean]]="Converted"</f>
        <v>0</v>
      </c>
    </row>
    <row r="1378" spans="1:27">
      <c r="A1378" t="s">
        <v>90</v>
      </c>
      <c r="B1378" t="s">
        <v>4100</v>
      </c>
      <c r="C1378" t="s">
        <v>4101</v>
      </c>
      <c r="D1378" t="s">
        <v>7274</v>
      </c>
      <c r="E1378" t="s">
        <v>222</v>
      </c>
      <c r="F1378" t="s">
        <v>193</v>
      </c>
      <c r="G1378" s="1">
        <v>44938</v>
      </c>
      <c r="H1378" s="8">
        <f>MONTH(tbl_CleanLeads[[#This Row],[Lead_Date_Final]])</f>
        <v>1</v>
      </c>
      <c r="I1378" t="s">
        <v>7317</v>
      </c>
      <c r="J1378" t="s">
        <v>7263</v>
      </c>
      <c r="K1378" t="s">
        <v>7284</v>
      </c>
      <c r="L1378">
        <f>WEEKDAY(tbl_CleanLeads[[#This Row],[Lead_Date_Final]],2)</f>
        <v>4</v>
      </c>
      <c r="M1378" t="s">
        <v>7285</v>
      </c>
      <c r="N1378">
        <v>63.3</v>
      </c>
      <c r="O1378" s="7">
        <v>2307.96</v>
      </c>
      <c r="P1378">
        <v>30</v>
      </c>
      <c r="Q1378" t="s">
        <v>7266</v>
      </c>
      <c r="R1378">
        <f>IF(UPPER(TRIM(Table2[[#This Row],[Status_Clean]]))="CONVERTED",1,0)</f>
        <v>0</v>
      </c>
      <c r="S1378">
        <f>IF(ISNUMBER(MATCH(UPPER(TRIM(Table2[[#This Row],[Status_Clean]])),{"CONTACTED","QUALIFIED","CONVERTED"},0)),1,0)</f>
        <v>0</v>
      </c>
      <c r="T1378" cm="1">
        <f t="array" ref="T1378">_xlfn.SWITCH(UPPER(TRIM(Table2[[#This Row],[Status_Clean]])),"NEW",1,"CONTACTED",2,"QUALIFIED",3,"CONVERTED",4,"LOST",5,99)</f>
        <v>1</v>
      </c>
      <c r="U1378" t="str" cm="1">
        <f t="array" ref="U1378">_xlfn.LET(_xlpm.x,IFERROR(VALUE(Table2[[#This Row],[Response_Time_Hours]]),""),IF(_xlpm.x="","CHECK",_xlfn.IFS(_xlpm.x&lt;=1,"Immediate",_xlpm.x&lt;=6,"Fast",_xlpm.x&lt;=24,"Moderate",_xlpm.x&gt;24,"Delayed")))</f>
        <v>Delayed</v>
      </c>
      <c r="V1378">
        <f>FLOOR(tbl_CleanLeads[[#This Row],[Response_Time_Hours]],6)</f>
        <v>60</v>
      </c>
      <c r="W1378" t="str" cm="1">
        <f t="array" ref="W1378">IF(Table2[[#This Row],[Interaction_Count_Final]]="","N/A",_xlfn.IFS(Table2[[#This Row],[Interaction_Count_Final]]&lt;=2,"Low",Table2[[#This Row],[Interaction_Count_Final]]&lt;=5,"Medium",Table2[[#This Row],[Interaction_Count_Final]]&gt;=6,"High",TRUE,"CHECK"))</f>
        <v>High</v>
      </c>
      <c r="X1378" t="b">
        <f t="shared" si="21"/>
        <v>1</v>
      </c>
      <c r="Y1378" t="b">
        <f>tbl_CleanLeads[[#This Row],[Response_Time_Hours]]&gt;24</f>
        <v>1</v>
      </c>
      <c r="Z1378" s="13" t="b">
        <f>tbl_CleanLeads[[#This Row],[Response_Time_Hours]]&gt;72</f>
        <v>0</v>
      </c>
      <c r="AA1378" s="13" t="b">
        <f>tbl_CleanLeads[[#This Row],[Status_Clean]]="Converted"</f>
        <v>0</v>
      </c>
    </row>
    <row r="1379" spans="1:27">
      <c r="A1379" t="s">
        <v>70</v>
      </c>
      <c r="B1379" t="s">
        <v>4103</v>
      </c>
      <c r="C1379" t="s">
        <v>4104</v>
      </c>
      <c r="D1379" t="s">
        <v>7303</v>
      </c>
      <c r="E1379" t="s">
        <v>254</v>
      </c>
      <c r="F1379" t="s">
        <v>193</v>
      </c>
      <c r="G1379" s="1">
        <v>45628</v>
      </c>
      <c r="H1379" s="8">
        <f>MONTH(tbl_CleanLeads[[#This Row],[Lead_Date_Final]])</f>
        <v>12</v>
      </c>
      <c r="I1379" t="s">
        <v>7262</v>
      </c>
      <c r="J1379" t="s">
        <v>7271</v>
      </c>
      <c r="K1379" t="s">
        <v>7264</v>
      </c>
      <c r="L1379">
        <f>WEEKDAY(tbl_CleanLeads[[#This Row],[Lead_Date_Final]],2)</f>
        <v>1</v>
      </c>
      <c r="M1379" t="s">
        <v>7298</v>
      </c>
      <c r="N1379">
        <v>51</v>
      </c>
      <c r="O1379" s="7">
        <v>2506.13</v>
      </c>
      <c r="P1379">
        <v>17</v>
      </c>
      <c r="Q1379" t="s">
        <v>7266</v>
      </c>
      <c r="R1379">
        <f>IF(UPPER(TRIM(Table2[[#This Row],[Status_Clean]]))="CONVERTED",1,0)</f>
        <v>0</v>
      </c>
      <c r="S1379">
        <f>IF(ISNUMBER(MATCH(UPPER(TRIM(Table2[[#This Row],[Status_Clean]])),{"CONTACTED","QUALIFIED","CONVERTED"},0)),1,0)</f>
        <v>0</v>
      </c>
      <c r="T1379" cm="1">
        <f t="array" ref="T1379">_xlfn.SWITCH(UPPER(TRIM(Table2[[#This Row],[Status_Clean]])),"NEW",1,"CONTACTED",2,"QUALIFIED",3,"CONVERTED",4,"LOST",5,99)</f>
        <v>1</v>
      </c>
      <c r="U1379" t="str" cm="1">
        <f t="array" ref="U1379">_xlfn.LET(_xlpm.x,IFERROR(VALUE(Table2[[#This Row],[Response_Time_Hours]]),""),IF(_xlpm.x="","CHECK",_xlfn.IFS(_xlpm.x&lt;=1,"Immediate",_xlpm.x&lt;=6,"Fast",_xlpm.x&lt;=24,"Moderate",_xlpm.x&gt;24,"Delayed")))</f>
        <v>Delayed</v>
      </c>
      <c r="V1379">
        <f>FLOOR(tbl_CleanLeads[[#This Row],[Response_Time_Hours]],6)</f>
        <v>48</v>
      </c>
      <c r="W1379" t="str" cm="1">
        <f t="array" ref="W1379">IF(Table2[[#This Row],[Interaction_Count_Final]]="","N/A",_xlfn.IFS(Table2[[#This Row],[Interaction_Count_Final]]&lt;=2,"Low",Table2[[#This Row],[Interaction_Count_Final]]&lt;=5,"Medium",Table2[[#This Row],[Interaction_Count_Final]]&gt;=6,"High",TRUE,"CHECK"))</f>
        <v>High</v>
      </c>
      <c r="X1379" t="b">
        <f t="shared" si="21"/>
        <v>1</v>
      </c>
      <c r="Y1379" t="b">
        <f>tbl_CleanLeads[[#This Row],[Response_Time_Hours]]&gt;24</f>
        <v>1</v>
      </c>
      <c r="Z1379" s="13" t="b">
        <f>tbl_CleanLeads[[#This Row],[Response_Time_Hours]]&gt;72</f>
        <v>0</v>
      </c>
      <c r="AA1379" s="13" t="b">
        <f>tbl_CleanLeads[[#This Row],[Status_Clean]]="Converted"</f>
        <v>0</v>
      </c>
    </row>
    <row r="1380" spans="1:27">
      <c r="A1380" t="s">
        <v>90</v>
      </c>
      <c r="B1380" t="s">
        <v>4105</v>
      </c>
      <c r="C1380" t="s">
        <v>4106</v>
      </c>
      <c r="D1380" t="s">
        <v>7268</v>
      </c>
      <c r="E1380" t="s">
        <v>447</v>
      </c>
      <c r="F1380" t="s">
        <v>125</v>
      </c>
      <c r="G1380" s="1">
        <v>45522</v>
      </c>
      <c r="H1380" s="8">
        <f>MONTH(tbl_CleanLeads[[#This Row],[Lead_Date_Final]])</f>
        <v>8</v>
      </c>
      <c r="I1380" t="s">
        <v>7310</v>
      </c>
      <c r="J1380" t="s">
        <v>7271</v>
      </c>
      <c r="K1380" t="s">
        <v>7288</v>
      </c>
      <c r="L1380">
        <f>WEEKDAY(tbl_CleanLeads[[#This Row],[Lead_Date_Final]],2)</f>
        <v>7</v>
      </c>
      <c r="M1380" t="s">
        <v>7293</v>
      </c>
      <c r="N1380">
        <v>6.6</v>
      </c>
      <c r="O1380" s="7">
        <v>3711.97</v>
      </c>
      <c r="P1380">
        <v>20</v>
      </c>
      <c r="Q1380" t="s">
        <v>7266</v>
      </c>
      <c r="R1380">
        <f>IF(UPPER(TRIM(Table2[[#This Row],[Status_Clean]]))="CONVERTED",1,0)</f>
        <v>0</v>
      </c>
      <c r="S1380">
        <f>IF(ISNUMBER(MATCH(UPPER(TRIM(Table2[[#This Row],[Status_Clean]])),{"CONTACTED","QUALIFIED","CONVERTED"},0)),1,0)</f>
        <v>1</v>
      </c>
      <c r="T1380" cm="1">
        <f t="array" ref="T1380">_xlfn.SWITCH(UPPER(TRIM(Table2[[#This Row],[Status_Clean]])),"NEW",1,"CONTACTED",2,"QUALIFIED",3,"CONVERTED",4,"LOST",5,99)</f>
        <v>2</v>
      </c>
      <c r="U1380" t="str" cm="1">
        <f t="array" ref="U1380">_xlfn.LET(_xlpm.x,IFERROR(VALUE(Table2[[#This Row],[Response_Time_Hours]]),""),IF(_xlpm.x="","CHECK",_xlfn.IFS(_xlpm.x&lt;=1,"Immediate",_xlpm.x&lt;=6,"Fast",_xlpm.x&lt;=24,"Moderate",_xlpm.x&gt;24,"Delayed")))</f>
        <v>Moderate</v>
      </c>
      <c r="V1380">
        <f>FLOOR(tbl_CleanLeads[[#This Row],[Response_Time_Hours]],6)</f>
        <v>6</v>
      </c>
      <c r="W1380" t="str" cm="1">
        <f t="array" ref="W1380">IF(Table2[[#This Row],[Interaction_Count_Final]]="","N/A",_xlfn.IFS(Table2[[#This Row],[Interaction_Count_Final]]&lt;=2,"Low",Table2[[#This Row],[Interaction_Count_Final]]&lt;=5,"Medium",Table2[[#This Row],[Interaction_Count_Final]]&gt;=6,"High",TRUE,"CHECK"))</f>
        <v>High</v>
      </c>
      <c r="X1380" t="b">
        <f t="shared" si="21"/>
        <v>1</v>
      </c>
      <c r="Y1380" t="b">
        <f>tbl_CleanLeads[[#This Row],[Response_Time_Hours]]&gt;24</f>
        <v>0</v>
      </c>
      <c r="Z1380" s="13" t="b">
        <f>tbl_CleanLeads[[#This Row],[Response_Time_Hours]]&gt;72</f>
        <v>0</v>
      </c>
      <c r="AA1380" s="13" t="b">
        <f>tbl_CleanLeads[[#This Row],[Status_Clean]]="Converted"</f>
        <v>0</v>
      </c>
    </row>
    <row r="1381" spans="1:27">
      <c r="A1381" t="s">
        <v>70</v>
      </c>
      <c r="B1381" t="s">
        <v>4108</v>
      </c>
      <c r="C1381" t="s">
        <v>4109</v>
      </c>
      <c r="D1381" t="s">
        <v>7303</v>
      </c>
      <c r="E1381" t="s">
        <v>473</v>
      </c>
      <c r="F1381" t="s">
        <v>193</v>
      </c>
      <c r="G1381" s="1">
        <v>45082</v>
      </c>
      <c r="H1381" s="8">
        <f>MONTH(tbl_CleanLeads[[#This Row],[Lead_Date_Final]])</f>
        <v>6</v>
      </c>
      <c r="I1381" t="s">
        <v>7276</v>
      </c>
      <c r="J1381" t="s">
        <v>7263</v>
      </c>
      <c r="K1381" t="s">
        <v>7277</v>
      </c>
      <c r="L1381">
        <f>WEEKDAY(tbl_CleanLeads[[#This Row],[Lead_Date_Final]],2)</f>
        <v>1</v>
      </c>
      <c r="M1381" t="s">
        <v>7298</v>
      </c>
      <c r="N1381">
        <v>59.5</v>
      </c>
      <c r="O1381" s="7">
        <v>3976.55</v>
      </c>
      <c r="P1381">
        <v>2</v>
      </c>
      <c r="Q1381" t="s">
        <v>7273</v>
      </c>
      <c r="R1381">
        <f>IF(UPPER(TRIM(Table2[[#This Row],[Status_Clean]]))="CONVERTED",1,0)</f>
        <v>0</v>
      </c>
      <c r="S1381">
        <f>IF(ISNUMBER(MATCH(UPPER(TRIM(Table2[[#This Row],[Status_Clean]])),{"CONTACTED","QUALIFIED","CONVERTED"},0)),1,0)</f>
        <v>0</v>
      </c>
      <c r="T1381" cm="1">
        <f t="array" ref="T1381">_xlfn.SWITCH(UPPER(TRIM(Table2[[#This Row],[Status_Clean]])),"NEW",1,"CONTACTED",2,"QUALIFIED",3,"CONVERTED",4,"LOST",5,99)</f>
        <v>1</v>
      </c>
      <c r="U1381" t="str" cm="1">
        <f t="array" ref="U1381">_xlfn.LET(_xlpm.x,IFERROR(VALUE(Table2[[#This Row],[Response_Time_Hours]]),""),IF(_xlpm.x="","CHECK",_xlfn.IFS(_xlpm.x&lt;=1,"Immediate",_xlpm.x&lt;=6,"Fast",_xlpm.x&lt;=24,"Moderate",_xlpm.x&gt;24,"Delayed")))</f>
        <v>Delayed</v>
      </c>
      <c r="V1381">
        <f>FLOOR(tbl_CleanLeads[[#This Row],[Response_Time_Hours]],6)</f>
        <v>54</v>
      </c>
      <c r="W1381" t="str" cm="1">
        <f t="array" ref="W1381">IF(Table2[[#This Row],[Interaction_Count_Final]]="","N/A",_xlfn.IFS(Table2[[#This Row],[Interaction_Count_Final]]&lt;=2,"Low",Table2[[#This Row],[Interaction_Count_Final]]&lt;=5,"Medium",Table2[[#This Row],[Interaction_Count_Final]]&gt;=6,"High",TRUE,"CHECK"))</f>
        <v>Low</v>
      </c>
      <c r="X1381" t="b">
        <f t="shared" si="21"/>
        <v>1</v>
      </c>
      <c r="Y1381" t="b">
        <f>tbl_CleanLeads[[#This Row],[Response_Time_Hours]]&gt;24</f>
        <v>1</v>
      </c>
      <c r="Z1381" s="13" t="b">
        <f>tbl_CleanLeads[[#This Row],[Response_Time_Hours]]&gt;72</f>
        <v>0</v>
      </c>
      <c r="AA1381" s="13" t="b">
        <f>tbl_CleanLeads[[#This Row],[Status_Clean]]="Converted"</f>
        <v>0</v>
      </c>
    </row>
    <row r="1382" spans="1:27">
      <c r="A1382" t="s">
        <v>63</v>
      </c>
      <c r="B1382" t="s">
        <v>4111</v>
      </c>
      <c r="C1382" t="s">
        <v>4112</v>
      </c>
      <c r="D1382" t="s">
        <v>7303</v>
      </c>
      <c r="E1382" t="s">
        <v>101</v>
      </c>
      <c r="F1382" t="s">
        <v>193</v>
      </c>
      <c r="G1382" s="1">
        <v>45376</v>
      </c>
      <c r="H1382" s="8">
        <f>MONTH(tbl_CleanLeads[[#This Row],[Lead_Date_Final]])</f>
        <v>3</v>
      </c>
      <c r="I1382" t="s">
        <v>7295</v>
      </c>
      <c r="J1382" t="s">
        <v>7271</v>
      </c>
      <c r="K1382" t="s">
        <v>7284</v>
      </c>
      <c r="L1382">
        <f>WEEKDAY(tbl_CleanLeads[[#This Row],[Lead_Date_Final]],2)</f>
        <v>1</v>
      </c>
      <c r="M1382" t="s">
        <v>7298</v>
      </c>
      <c r="N1382">
        <v>24</v>
      </c>
      <c r="O1382" s="7">
        <v>4258.6400000000003</v>
      </c>
      <c r="P1382">
        <v>3</v>
      </c>
      <c r="Q1382" t="s">
        <v>7273</v>
      </c>
      <c r="R1382">
        <f>IF(UPPER(TRIM(Table2[[#This Row],[Status_Clean]]))="CONVERTED",1,0)</f>
        <v>0</v>
      </c>
      <c r="S1382">
        <f>IF(ISNUMBER(MATCH(UPPER(TRIM(Table2[[#This Row],[Status_Clean]])),{"CONTACTED","QUALIFIED","CONVERTED"},0)),1,0)</f>
        <v>0</v>
      </c>
      <c r="T1382" cm="1">
        <f t="array" ref="T1382">_xlfn.SWITCH(UPPER(TRIM(Table2[[#This Row],[Status_Clean]])),"NEW",1,"CONTACTED",2,"QUALIFIED",3,"CONVERTED",4,"LOST",5,99)</f>
        <v>1</v>
      </c>
      <c r="U1382" t="str" cm="1">
        <f t="array" ref="U1382">_xlfn.LET(_xlpm.x,IFERROR(VALUE(Table2[[#This Row],[Response_Time_Hours]]),""),IF(_xlpm.x="","CHECK",_xlfn.IFS(_xlpm.x&lt;=1,"Immediate",_xlpm.x&lt;=6,"Fast",_xlpm.x&lt;=24,"Moderate",_xlpm.x&gt;24,"Delayed")))</f>
        <v>Moderate</v>
      </c>
      <c r="V1382">
        <f>FLOOR(tbl_CleanLeads[[#This Row],[Response_Time_Hours]],6)</f>
        <v>24</v>
      </c>
      <c r="W1382" t="str" cm="1">
        <f t="array" ref="W1382">IF(Table2[[#This Row],[Interaction_Count_Final]]="","N/A",_xlfn.IFS(Table2[[#This Row],[Interaction_Count_Final]]&lt;=2,"Low",Table2[[#This Row],[Interaction_Count_Final]]&lt;=5,"Medium",Table2[[#This Row],[Interaction_Count_Final]]&gt;=6,"High",TRUE,"CHECK"))</f>
        <v>Medium</v>
      </c>
      <c r="X1382" t="b">
        <f t="shared" si="21"/>
        <v>1</v>
      </c>
      <c r="Y1382" t="b">
        <f>tbl_CleanLeads[[#This Row],[Response_Time_Hours]]&gt;24</f>
        <v>0</v>
      </c>
      <c r="Z1382" s="13" t="b">
        <f>tbl_CleanLeads[[#This Row],[Response_Time_Hours]]&gt;72</f>
        <v>0</v>
      </c>
      <c r="AA1382" s="13" t="b">
        <f>tbl_CleanLeads[[#This Row],[Status_Clean]]="Converted"</f>
        <v>0</v>
      </c>
    </row>
    <row r="1383" spans="1:27">
      <c r="A1383" t="s">
        <v>102</v>
      </c>
      <c r="B1383" t="s">
        <v>4114</v>
      </c>
      <c r="C1383" t="s">
        <v>4115</v>
      </c>
      <c r="D1383" t="s">
        <v>7274</v>
      </c>
      <c r="E1383" t="s">
        <v>363</v>
      </c>
      <c r="F1383" t="s">
        <v>193</v>
      </c>
      <c r="G1383" s="1">
        <v>45084</v>
      </c>
      <c r="H1383" s="8">
        <f>MONTH(tbl_CleanLeads[[#This Row],[Lead_Date_Final]])</f>
        <v>6</v>
      </c>
      <c r="I1383" t="s">
        <v>7276</v>
      </c>
      <c r="J1383" t="s">
        <v>7263</v>
      </c>
      <c r="K1383" t="s">
        <v>7277</v>
      </c>
      <c r="L1383">
        <f>WEEKDAY(tbl_CleanLeads[[#This Row],[Lead_Date_Final]],2)</f>
        <v>3</v>
      </c>
      <c r="M1383" t="s">
        <v>7272</v>
      </c>
      <c r="N1383">
        <v>25</v>
      </c>
      <c r="O1383" s="7">
        <v>4841.67</v>
      </c>
      <c r="P1383">
        <v>5</v>
      </c>
      <c r="Q1383" t="s">
        <v>7273</v>
      </c>
      <c r="R1383">
        <f>IF(UPPER(TRIM(Table2[[#This Row],[Status_Clean]]))="CONVERTED",1,0)</f>
        <v>0</v>
      </c>
      <c r="S1383">
        <f>IF(ISNUMBER(MATCH(UPPER(TRIM(Table2[[#This Row],[Status_Clean]])),{"CONTACTED","QUALIFIED","CONVERTED"},0)),1,0)</f>
        <v>0</v>
      </c>
      <c r="T1383" cm="1">
        <f t="array" ref="T1383">_xlfn.SWITCH(UPPER(TRIM(Table2[[#This Row],[Status_Clean]])),"NEW",1,"CONTACTED",2,"QUALIFIED",3,"CONVERTED",4,"LOST",5,99)</f>
        <v>1</v>
      </c>
      <c r="U1383" t="str" cm="1">
        <f t="array" ref="U1383">_xlfn.LET(_xlpm.x,IFERROR(VALUE(Table2[[#This Row],[Response_Time_Hours]]),""),IF(_xlpm.x="","CHECK",_xlfn.IFS(_xlpm.x&lt;=1,"Immediate",_xlpm.x&lt;=6,"Fast",_xlpm.x&lt;=24,"Moderate",_xlpm.x&gt;24,"Delayed")))</f>
        <v>Delayed</v>
      </c>
      <c r="V1383">
        <f>FLOOR(tbl_CleanLeads[[#This Row],[Response_Time_Hours]],6)</f>
        <v>24</v>
      </c>
      <c r="W1383" t="str" cm="1">
        <f t="array" ref="W1383">IF(Table2[[#This Row],[Interaction_Count_Final]]="","N/A",_xlfn.IFS(Table2[[#This Row],[Interaction_Count_Final]]&lt;=2,"Low",Table2[[#This Row],[Interaction_Count_Final]]&lt;=5,"Medium",Table2[[#This Row],[Interaction_Count_Final]]&gt;=6,"High",TRUE,"CHECK"))</f>
        <v>Medium</v>
      </c>
      <c r="X1383" t="b">
        <f t="shared" si="21"/>
        <v>1</v>
      </c>
      <c r="Y1383" t="b">
        <f>tbl_CleanLeads[[#This Row],[Response_Time_Hours]]&gt;24</f>
        <v>1</v>
      </c>
      <c r="Z1383" s="13" t="b">
        <f>tbl_CleanLeads[[#This Row],[Response_Time_Hours]]&gt;72</f>
        <v>0</v>
      </c>
      <c r="AA1383" s="13" t="b">
        <f>tbl_CleanLeads[[#This Row],[Status_Clean]]="Converted"</f>
        <v>0</v>
      </c>
    </row>
    <row r="1384" spans="1:27">
      <c r="A1384" t="s">
        <v>63</v>
      </c>
      <c r="B1384" t="s">
        <v>4116</v>
      </c>
      <c r="C1384" t="s">
        <v>4117</v>
      </c>
      <c r="D1384" t="s">
        <v>7274</v>
      </c>
      <c r="E1384" t="s">
        <v>469</v>
      </c>
      <c r="F1384" t="s">
        <v>71</v>
      </c>
      <c r="G1384" s="1">
        <v>45308</v>
      </c>
      <c r="H1384" s="8">
        <f>MONTH(tbl_CleanLeads[[#This Row],[Lead_Date_Final]])</f>
        <v>1</v>
      </c>
      <c r="I1384" t="s">
        <v>7317</v>
      </c>
      <c r="J1384" t="s">
        <v>7271</v>
      </c>
      <c r="K1384" t="s">
        <v>7284</v>
      </c>
      <c r="L1384">
        <f>WEEKDAY(tbl_CleanLeads[[#This Row],[Lead_Date_Final]],2)</f>
        <v>3</v>
      </c>
      <c r="M1384" t="s">
        <v>7272</v>
      </c>
      <c r="N1384">
        <v>55</v>
      </c>
      <c r="O1384" s="7">
        <v>4374.57</v>
      </c>
      <c r="P1384">
        <v>23</v>
      </c>
      <c r="Q1384" t="s">
        <v>7273</v>
      </c>
      <c r="R1384">
        <f>IF(UPPER(TRIM(Table2[[#This Row],[Status_Clean]]))="CONVERTED",1,0)</f>
        <v>0</v>
      </c>
      <c r="S1384">
        <f>IF(ISNUMBER(MATCH(UPPER(TRIM(Table2[[#This Row],[Status_Clean]])),{"CONTACTED","QUALIFIED","CONVERTED"},0)),1,0)</f>
        <v>1</v>
      </c>
      <c r="T1384" cm="1">
        <f t="array" ref="T1384">_xlfn.SWITCH(UPPER(TRIM(Table2[[#This Row],[Status_Clean]])),"NEW",1,"CONTACTED",2,"QUALIFIED",3,"CONVERTED",4,"LOST",5,99)</f>
        <v>3</v>
      </c>
      <c r="U1384" t="str" cm="1">
        <f t="array" ref="U1384">_xlfn.LET(_xlpm.x,IFERROR(VALUE(Table2[[#This Row],[Response_Time_Hours]]),""),IF(_xlpm.x="","CHECK",_xlfn.IFS(_xlpm.x&lt;=1,"Immediate",_xlpm.x&lt;=6,"Fast",_xlpm.x&lt;=24,"Moderate",_xlpm.x&gt;24,"Delayed")))</f>
        <v>Delayed</v>
      </c>
      <c r="V1384">
        <f>FLOOR(tbl_CleanLeads[[#This Row],[Response_Time_Hours]],6)</f>
        <v>54</v>
      </c>
      <c r="W1384" t="str" cm="1">
        <f t="array" ref="W1384">IF(Table2[[#This Row],[Interaction_Count_Final]]="","N/A",_xlfn.IFS(Table2[[#This Row],[Interaction_Count_Final]]&lt;=2,"Low",Table2[[#This Row],[Interaction_Count_Final]]&lt;=5,"Medium",Table2[[#This Row],[Interaction_Count_Final]]&gt;=6,"High",TRUE,"CHECK"))</f>
        <v>High</v>
      </c>
      <c r="X1384" t="b">
        <f t="shared" si="21"/>
        <v>1</v>
      </c>
      <c r="Y1384" t="b">
        <f>tbl_CleanLeads[[#This Row],[Response_Time_Hours]]&gt;24</f>
        <v>1</v>
      </c>
      <c r="Z1384" s="13" t="b">
        <f>tbl_CleanLeads[[#This Row],[Response_Time_Hours]]&gt;72</f>
        <v>0</v>
      </c>
      <c r="AA1384" s="13" t="b">
        <f>tbl_CleanLeads[[#This Row],[Status_Clean]]="Converted"</f>
        <v>0</v>
      </c>
    </row>
    <row r="1385" spans="1:27">
      <c r="A1385" t="s">
        <v>102</v>
      </c>
      <c r="B1385" t="s">
        <v>4118</v>
      </c>
      <c r="C1385" t="s">
        <v>4119</v>
      </c>
      <c r="D1385" t="s">
        <v>7258</v>
      </c>
      <c r="E1385" t="s">
        <v>69</v>
      </c>
      <c r="F1385" t="s">
        <v>173</v>
      </c>
      <c r="G1385" s="1">
        <v>45397</v>
      </c>
      <c r="H1385" s="8">
        <f>MONTH(tbl_CleanLeads[[#This Row],[Lead_Date_Final]])</f>
        <v>4</v>
      </c>
      <c r="I1385" t="s">
        <v>7297</v>
      </c>
      <c r="J1385" t="s">
        <v>7271</v>
      </c>
      <c r="K1385" t="s">
        <v>7277</v>
      </c>
      <c r="L1385">
        <f>WEEKDAY(tbl_CleanLeads[[#This Row],[Lead_Date_Final]],2)</f>
        <v>1</v>
      </c>
      <c r="M1385" t="s">
        <v>7298</v>
      </c>
      <c r="N1385">
        <v>22.5</v>
      </c>
      <c r="O1385" s="7">
        <v>2100.5</v>
      </c>
      <c r="P1385">
        <v>38</v>
      </c>
      <c r="Q1385" t="s">
        <v>7266</v>
      </c>
      <c r="R1385">
        <f>IF(UPPER(TRIM(Table2[[#This Row],[Status_Clean]]))="CONVERTED",1,0)</f>
        <v>0</v>
      </c>
      <c r="S1385">
        <f>IF(ISNUMBER(MATCH(UPPER(TRIM(Table2[[#This Row],[Status_Clean]])),{"CONTACTED","QUALIFIED","CONVERTED"},0)),1,0)</f>
        <v>0</v>
      </c>
      <c r="T1385" cm="1">
        <f t="array" ref="T1385">_xlfn.SWITCH(UPPER(TRIM(Table2[[#This Row],[Status_Clean]])),"NEW",1,"CONTACTED",2,"QUALIFIED",3,"CONVERTED",4,"LOST",5,99)</f>
        <v>5</v>
      </c>
      <c r="U1385" t="str" cm="1">
        <f t="array" ref="U1385">_xlfn.LET(_xlpm.x,IFERROR(VALUE(Table2[[#This Row],[Response_Time_Hours]]),""),IF(_xlpm.x="","CHECK",_xlfn.IFS(_xlpm.x&lt;=1,"Immediate",_xlpm.x&lt;=6,"Fast",_xlpm.x&lt;=24,"Moderate",_xlpm.x&gt;24,"Delayed")))</f>
        <v>Moderate</v>
      </c>
      <c r="V1385">
        <f>FLOOR(tbl_CleanLeads[[#This Row],[Response_Time_Hours]],6)</f>
        <v>18</v>
      </c>
      <c r="W1385" t="str" cm="1">
        <f t="array" ref="W1385">IF(Table2[[#This Row],[Interaction_Count_Final]]="","N/A",_xlfn.IFS(Table2[[#This Row],[Interaction_Count_Final]]&lt;=2,"Low",Table2[[#This Row],[Interaction_Count_Final]]&lt;=5,"Medium",Table2[[#This Row],[Interaction_Count_Final]]&gt;=6,"High",TRUE,"CHECK"))</f>
        <v>High</v>
      </c>
      <c r="X1385" t="b">
        <f t="shared" si="21"/>
        <v>1</v>
      </c>
      <c r="Y1385" t="b">
        <f>tbl_CleanLeads[[#This Row],[Response_Time_Hours]]&gt;24</f>
        <v>0</v>
      </c>
      <c r="Z1385" s="13" t="b">
        <f>tbl_CleanLeads[[#This Row],[Response_Time_Hours]]&gt;72</f>
        <v>0</v>
      </c>
      <c r="AA1385" s="13" t="b">
        <f>tbl_CleanLeads[[#This Row],[Status_Clean]]="Converted"</f>
        <v>0</v>
      </c>
    </row>
    <row r="1386" spans="1:27">
      <c r="A1386" t="s">
        <v>102</v>
      </c>
      <c r="B1386" t="s">
        <v>4121</v>
      </c>
      <c r="C1386" t="s">
        <v>4122</v>
      </c>
      <c r="D1386" t="s">
        <v>7303</v>
      </c>
      <c r="E1386" t="s">
        <v>1356</v>
      </c>
      <c r="F1386" t="s">
        <v>71</v>
      </c>
      <c r="G1386" s="1">
        <v>45509</v>
      </c>
      <c r="H1386" s="8">
        <f>MONTH(tbl_CleanLeads[[#This Row],[Lead_Date_Final]])</f>
        <v>8</v>
      </c>
      <c r="I1386" t="s">
        <v>7310</v>
      </c>
      <c r="J1386" t="s">
        <v>7271</v>
      </c>
      <c r="K1386" t="s">
        <v>7288</v>
      </c>
      <c r="L1386">
        <f>WEEKDAY(tbl_CleanLeads[[#This Row],[Lead_Date_Final]],2)</f>
        <v>1</v>
      </c>
      <c r="M1386" t="s">
        <v>7298</v>
      </c>
      <c r="N1386">
        <v>58</v>
      </c>
      <c r="O1386" s="7">
        <v>2465.62</v>
      </c>
      <c r="P1386">
        <v>10</v>
      </c>
      <c r="Q1386" t="s">
        <v>7266</v>
      </c>
      <c r="R1386">
        <f>IF(UPPER(TRIM(Table2[[#This Row],[Status_Clean]]))="CONVERTED",1,0)</f>
        <v>0</v>
      </c>
      <c r="S1386">
        <f>IF(ISNUMBER(MATCH(UPPER(TRIM(Table2[[#This Row],[Status_Clean]])),{"CONTACTED","QUALIFIED","CONVERTED"},0)),1,0)</f>
        <v>1</v>
      </c>
      <c r="T1386" cm="1">
        <f t="array" ref="T1386">_xlfn.SWITCH(UPPER(TRIM(Table2[[#This Row],[Status_Clean]])),"NEW",1,"CONTACTED",2,"QUALIFIED",3,"CONVERTED",4,"LOST",5,99)</f>
        <v>3</v>
      </c>
      <c r="U1386" t="str" cm="1">
        <f t="array" ref="U1386">_xlfn.LET(_xlpm.x,IFERROR(VALUE(Table2[[#This Row],[Response_Time_Hours]]),""),IF(_xlpm.x="","CHECK",_xlfn.IFS(_xlpm.x&lt;=1,"Immediate",_xlpm.x&lt;=6,"Fast",_xlpm.x&lt;=24,"Moderate",_xlpm.x&gt;24,"Delayed")))</f>
        <v>Delayed</v>
      </c>
      <c r="V1386">
        <f>FLOOR(tbl_CleanLeads[[#This Row],[Response_Time_Hours]],6)</f>
        <v>54</v>
      </c>
      <c r="W1386" t="str" cm="1">
        <f t="array" ref="W1386">IF(Table2[[#This Row],[Interaction_Count_Final]]="","N/A",_xlfn.IFS(Table2[[#This Row],[Interaction_Count_Final]]&lt;=2,"Low",Table2[[#This Row],[Interaction_Count_Final]]&lt;=5,"Medium",Table2[[#This Row],[Interaction_Count_Final]]&gt;=6,"High",TRUE,"CHECK"))</f>
        <v>High</v>
      </c>
      <c r="X1386" t="b">
        <f t="shared" si="21"/>
        <v>1</v>
      </c>
      <c r="Y1386" t="b">
        <f>tbl_CleanLeads[[#This Row],[Response_Time_Hours]]&gt;24</f>
        <v>1</v>
      </c>
      <c r="Z1386" s="13" t="b">
        <f>tbl_CleanLeads[[#This Row],[Response_Time_Hours]]&gt;72</f>
        <v>0</v>
      </c>
      <c r="AA1386" s="13" t="b">
        <f>tbl_CleanLeads[[#This Row],[Status_Clean]]="Converted"</f>
        <v>0</v>
      </c>
    </row>
    <row r="1387" spans="1:27">
      <c r="A1387" t="s">
        <v>70</v>
      </c>
      <c r="B1387" t="s">
        <v>4124</v>
      </c>
      <c r="C1387" t="s">
        <v>4125</v>
      </c>
      <c r="D1387" t="s">
        <v>7280</v>
      </c>
      <c r="E1387" t="s">
        <v>69</v>
      </c>
      <c r="F1387" t="s">
        <v>173</v>
      </c>
      <c r="G1387" s="1">
        <v>45196</v>
      </c>
      <c r="H1387" s="8">
        <f>MONTH(tbl_CleanLeads[[#This Row],[Lead_Date_Final]])</f>
        <v>9</v>
      </c>
      <c r="I1387" t="s">
        <v>7287</v>
      </c>
      <c r="J1387" t="s">
        <v>7263</v>
      </c>
      <c r="K1387" t="s">
        <v>7288</v>
      </c>
      <c r="L1387">
        <f>WEEKDAY(tbl_CleanLeads[[#This Row],[Lead_Date_Final]],2)</f>
        <v>3</v>
      </c>
      <c r="M1387" t="s">
        <v>7272</v>
      </c>
      <c r="N1387">
        <v>15.4</v>
      </c>
      <c r="O1387" s="7">
        <v>3924.96</v>
      </c>
      <c r="P1387">
        <v>8</v>
      </c>
      <c r="Q1387" t="s">
        <v>7266</v>
      </c>
      <c r="R1387">
        <f>IF(UPPER(TRIM(Table2[[#This Row],[Status_Clean]]))="CONVERTED",1,0)</f>
        <v>0</v>
      </c>
      <c r="S1387">
        <f>IF(ISNUMBER(MATCH(UPPER(TRIM(Table2[[#This Row],[Status_Clean]])),{"CONTACTED","QUALIFIED","CONVERTED"},0)),1,0)</f>
        <v>0</v>
      </c>
      <c r="T1387" cm="1">
        <f t="array" ref="T1387">_xlfn.SWITCH(UPPER(TRIM(Table2[[#This Row],[Status_Clean]])),"NEW",1,"CONTACTED",2,"QUALIFIED",3,"CONVERTED",4,"LOST",5,99)</f>
        <v>5</v>
      </c>
      <c r="U1387" t="str" cm="1">
        <f t="array" ref="U1387">_xlfn.LET(_xlpm.x,IFERROR(VALUE(Table2[[#This Row],[Response_Time_Hours]]),""),IF(_xlpm.x="","CHECK",_xlfn.IFS(_xlpm.x&lt;=1,"Immediate",_xlpm.x&lt;=6,"Fast",_xlpm.x&lt;=24,"Moderate",_xlpm.x&gt;24,"Delayed")))</f>
        <v>Moderate</v>
      </c>
      <c r="V1387">
        <f>FLOOR(tbl_CleanLeads[[#This Row],[Response_Time_Hours]],6)</f>
        <v>12</v>
      </c>
      <c r="W1387" t="str" cm="1">
        <f t="array" ref="W1387">IF(Table2[[#This Row],[Interaction_Count_Final]]="","N/A",_xlfn.IFS(Table2[[#This Row],[Interaction_Count_Final]]&lt;=2,"Low",Table2[[#This Row],[Interaction_Count_Final]]&lt;=5,"Medium",Table2[[#This Row],[Interaction_Count_Final]]&gt;=6,"High",TRUE,"CHECK"))</f>
        <v>High</v>
      </c>
      <c r="X1387" t="b">
        <f t="shared" si="21"/>
        <v>1</v>
      </c>
      <c r="Y1387" t="b">
        <f>tbl_CleanLeads[[#This Row],[Response_Time_Hours]]&gt;24</f>
        <v>0</v>
      </c>
      <c r="Z1387" s="13" t="b">
        <f>tbl_CleanLeads[[#This Row],[Response_Time_Hours]]&gt;72</f>
        <v>0</v>
      </c>
      <c r="AA1387" s="13" t="b">
        <f>tbl_CleanLeads[[#This Row],[Status_Clean]]="Converted"</f>
        <v>0</v>
      </c>
    </row>
    <row r="1388" spans="1:27">
      <c r="A1388" t="s">
        <v>63</v>
      </c>
      <c r="B1388" t="s">
        <v>4126</v>
      </c>
      <c r="C1388" t="s">
        <v>4127</v>
      </c>
      <c r="D1388" t="s">
        <v>7268</v>
      </c>
      <c r="E1388" t="s">
        <v>106</v>
      </c>
      <c r="F1388" t="s">
        <v>125</v>
      </c>
      <c r="G1388" s="1">
        <v>45650</v>
      </c>
      <c r="H1388" s="8">
        <f>MONTH(tbl_CleanLeads[[#This Row],[Lead_Date_Final]])</f>
        <v>12</v>
      </c>
      <c r="I1388" t="s">
        <v>7262</v>
      </c>
      <c r="J1388" t="s">
        <v>7271</v>
      </c>
      <c r="K1388" t="s">
        <v>7264</v>
      </c>
      <c r="L1388">
        <f>WEEKDAY(tbl_CleanLeads[[#This Row],[Lead_Date_Final]],2)</f>
        <v>2</v>
      </c>
      <c r="M1388" t="s">
        <v>7265</v>
      </c>
      <c r="N1388">
        <v>24</v>
      </c>
      <c r="O1388" s="7">
        <v>3343.53</v>
      </c>
      <c r="P1388">
        <v>40</v>
      </c>
      <c r="Q1388" t="s">
        <v>7266</v>
      </c>
      <c r="R1388">
        <f>IF(UPPER(TRIM(Table2[[#This Row],[Status_Clean]]))="CONVERTED",1,0)</f>
        <v>0</v>
      </c>
      <c r="S1388">
        <f>IF(ISNUMBER(MATCH(UPPER(TRIM(Table2[[#This Row],[Status_Clean]])),{"CONTACTED","QUALIFIED","CONVERTED"},0)),1,0)</f>
        <v>1</v>
      </c>
      <c r="T1388" cm="1">
        <f t="array" ref="T1388">_xlfn.SWITCH(UPPER(TRIM(Table2[[#This Row],[Status_Clean]])),"NEW",1,"CONTACTED",2,"QUALIFIED",3,"CONVERTED",4,"LOST",5,99)</f>
        <v>2</v>
      </c>
      <c r="U1388" t="str" cm="1">
        <f t="array" ref="U1388">_xlfn.LET(_xlpm.x,IFERROR(VALUE(Table2[[#This Row],[Response_Time_Hours]]),""),IF(_xlpm.x="","CHECK",_xlfn.IFS(_xlpm.x&lt;=1,"Immediate",_xlpm.x&lt;=6,"Fast",_xlpm.x&lt;=24,"Moderate",_xlpm.x&gt;24,"Delayed")))</f>
        <v>Moderate</v>
      </c>
      <c r="V1388">
        <f>FLOOR(tbl_CleanLeads[[#This Row],[Response_Time_Hours]],6)</f>
        <v>24</v>
      </c>
      <c r="W1388" t="str" cm="1">
        <f t="array" ref="W1388">IF(Table2[[#This Row],[Interaction_Count_Final]]="","N/A",_xlfn.IFS(Table2[[#This Row],[Interaction_Count_Final]]&lt;=2,"Low",Table2[[#This Row],[Interaction_Count_Final]]&lt;=5,"Medium",Table2[[#This Row],[Interaction_Count_Final]]&gt;=6,"High",TRUE,"CHECK"))</f>
        <v>High</v>
      </c>
      <c r="X1388" t="b">
        <f t="shared" si="21"/>
        <v>1</v>
      </c>
      <c r="Y1388" t="b">
        <f>tbl_CleanLeads[[#This Row],[Response_Time_Hours]]&gt;24</f>
        <v>0</v>
      </c>
      <c r="Z1388" s="13" t="b">
        <f>tbl_CleanLeads[[#This Row],[Response_Time_Hours]]&gt;72</f>
        <v>0</v>
      </c>
      <c r="AA1388" s="13" t="b">
        <f>tbl_CleanLeads[[#This Row],[Status_Clean]]="Converted"</f>
        <v>0</v>
      </c>
    </row>
    <row r="1389" spans="1:27">
      <c r="A1389" t="s">
        <v>102</v>
      </c>
      <c r="B1389" t="s">
        <v>4128</v>
      </c>
      <c r="C1389" t="s">
        <v>4129</v>
      </c>
      <c r="D1389" t="s">
        <v>7268</v>
      </c>
      <c r="E1389" t="s">
        <v>123</v>
      </c>
      <c r="F1389" t="s">
        <v>125</v>
      </c>
      <c r="G1389" s="1">
        <v>45629</v>
      </c>
      <c r="H1389" s="8">
        <f>MONTH(tbl_CleanLeads[[#This Row],[Lead_Date_Final]])</f>
        <v>12</v>
      </c>
      <c r="I1389" t="s">
        <v>7262</v>
      </c>
      <c r="J1389" t="s">
        <v>7271</v>
      </c>
      <c r="K1389" t="s">
        <v>7264</v>
      </c>
      <c r="L1389">
        <f>WEEKDAY(tbl_CleanLeads[[#This Row],[Lead_Date_Final]],2)</f>
        <v>2</v>
      </c>
      <c r="M1389" t="s">
        <v>7265</v>
      </c>
      <c r="N1389">
        <v>41.2</v>
      </c>
      <c r="O1389" s="7">
        <v>2266.06</v>
      </c>
      <c r="P1389">
        <v>13</v>
      </c>
      <c r="Q1389" t="s">
        <v>7266</v>
      </c>
      <c r="R1389">
        <f>IF(UPPER(TRIM(Table2[[#This Row],[Status_Clean]]))="CONVERTED",1,0)</f>
        <v>0</v>
      </c>
      <c r="S1389">
        <f>IF(ISNUMBER(MATCH(UPPER(TRIM(Table2[[#This Row],[Status_Clean]])),{"CONTACTED","QUALIFIED","CONVERTED"},0)),1,0)</f>
        <v>1</v>
      </c>
      <c r="T1389" cm="1">
        <f t="array" ref="T1389">_xlfn.SWITCH(UPPER(TRIM(Table2[[#This Row],[Status_Clean]])),"NEW",1,"CONTACTED",2,"QUALIFIED",3,"CONVERTED",4,"LOST",5,99)</f>
        <v>2</v>
      </c>
      <c r="U1389" t="str" cm="1">
        <f t="array" ref="U1389">_xlfn.LET(_xlpm.x,IFERROR(VALUE(Table2[[#This Row],[Response_Time_Hours]]),""),IF(_xlpm.x="","CHECK",_xlfn.IFS(_xlpm.x&lt;=1,"Immediate",_xlpm.x&lt;=6,"Fast",_xlpm.x&lt;=24,"Moderate",_xlpm.x&gt;24,"Delayed")))</f>
        <v>Delayed</v>
      </c>
      <c r="V1389">
        <f>FLOOR(tbl_CleanLeads[[#This Row],[Response_Time_Hours]],6)</f>
        <v>36</v>
      </c>
      <c r="W1389" t="str" cm="1">
        <f t="array" ref="W1389">IF(Table2[[#This Row],[Interaction_Count_Final]]="","N/A",_xlfn.IFS(Table2[[#This Row],[Interaction_Count_Final]]&lt;=2,"Low",Table2[[#This Row],[Interaction_Count_Final]]&lt;=5,"Medium",Table2[[#This Row],[Interaction_Count_Final]]&gt;=6,"High",TRUE,"CHECK"))</f>
        <v>High</v>
      </c>
      <c r="X1389" t="b">
        <f t="shared" si="21"/>
        <v>1</v>
      </c>
      <c r="Y1389" t="b">
        <f>tbl_CleanLeads[[#This Row],[Response_Time_Hours]]&gt;24</f>
        <v>1</v>
      </c>
      <c r="Z1389" s="13" t="b">
        <f>tbl_CleanLeads[[#This Row],[Response_Time_Hours]]&gt;72</f>
        <v>0</v>
      </c>
      <c r="AA1389" s="13" t="b">
        <f>tbl_CleanLeads[[#This Row],[Status_Clean]]="Converted"</f>
        <v>0</v>
      </c>
    </row>
    <row r="1390" spans="1:27">
      <c r="A1390" t="s">
        <v>102</v>
      </c>
      <c r="B1390" t="s">
        <v>4130</v>
      </c>
      <c r="C1390" t="s">
        <v>4131</v>
      </c>
      <c r="D1390" t="s">
        <v>7268</v>
      </c>
      <c r="E1390" t="s">
        <v>69</v>
      </c>
      <c r="F1390" t="s">
        <v>193</v>
      </c>
      <c r="G1390" s="1">
        <v>45556</v>
      </c>
      <c r="H1390" s="8">
        <f>MONTH(tbl_CleanLeads[[#This Row],[Lead_Date_Final]])</f>
        <v>9</v>
      </c>
      <c r="I1390" t="s">
        <v>7287</v>
      </c>
      <c r="J1390" t="s">
        <v>7271</v>
      </c>
      <c r="K1390" t="s">
        <v>7288</v>
      </c>
      <c r="L1390">
        <f>WEEKDAY(tbl_CleanLeads[[#This Row],[Lead_Date_Final]],2)</f>
        <v>6</v>
      </c>
      <c r="M1390" t="s">
        <v>7278</v>
      </c>
      <c r="N1390">
        <v>43.2</v>
      </c>
      <c r="O1390" s="7">
        <v>1795.24</v>
      </c>
      <c r="P1390">
        <v>18</v>
      </c>
      <c r="Q1390" t="s">
        <v>7289</v>
      </c>
      <c r="R1390">
        <f>IF(UPPER(TRIM(Table2[[#This Row],[Status_Clean]]))="CONVERTED",1,0)</f>
        <v>0</v>
      </c>
      <c r="S1390">
        <f>IF(ISNUMBER(MATCH(UPPER(TRIM(Table2[[#This Row],[Status_Clean]])),{"CONTACTED","QUALIFIED","CONVERTED"},0)),1,0)</f>
        <v>0</v>
      </c>
      <c r="T1390" cm="1">
        <f t="array" ref="T1390">_xlfn.SWITCH(UPPER(TRIM(Table2[[#This Row],[Status_Clean]])),"NEW",1,"CONTACTED",2,"QUALIFIED",3,"CONVERTED",4,"LOST",5,99)</f>
        <v>1</v>
      </c>
      <c r="U1390" t="str" cm="1">
        <f t="array" ref="U1390">_xlfn.LET(_xlpm.x,IFERROR(VALUE(Table2[[#This Row],[Response_Time_Hours]]),""),IF(_xlpm.x="","CHECK",_xlfn.IFS(_xlpm.x&lt;=1,"Immediate",_xlpm.x&lt;=6,"Fast",_xlpm.x&lt;=24,"Moderate",_xlpm.x&gt;24,"Delayed")))</f>
        <v>Delayed</v>
      </c>
      <c r="V1390">
        <f>FLOOR(tbl_CleanLeads[[#This Row],[Response_Time_Hours]],6)</f>
        <v>42</v>
      </c>
      <c r="W1390" t="str" cm="1">
        <f t="array" ref="W1390">IF(Table2[[#This Row],[Interaction_Count_Final]]="","N/A",_xlfn.IFS(Table2[[#This Row],[Interaction_Count_Final]]&lt;=2,"Low",Table2[[#This Row],[Interaction_Count_Final]]&lt;=5,"Medium",Table2[[#This Row],[Interaction_Count_Final]]&gt;=6,"High",TRUE,"CHECK"))</f>
        <v>High</v>
      </c>
      <c r="X1390" t="b">
        <f t="shared" si="21"/>
        <v>1</v>
      </c>
      <c r="Y1390" t="b">
        <f>tbl_CleanLeads[[#This Row],[Response_Time_Hours]]&gt;24</f>
        <v>1</v>
      </c>
      <c r="Z1390" s="13" t="b">
        <f>tbl_CleanLeads[[#This Row],[Response_Time_Hours]]&gt;72</f>
        <v>0</v>
      </c>
      <c r="AA1390" s="13" t="b">
        <f>tbl_CleanLeads[[#This Row],[Status_Clean]]="Converted"</f>
        <v>0</v>
      </c>
    </row>
    <row r="1391" spans="1:27">
      <c r="A1391" t="s">
        <v>70</v>
      </c>
      <c r="B1391" t="s">
        <v>4132</v>
      </c>
      <c r="C1391" t="s">
        <v>4133</v>
      </c>
      <c r="D1391" t="s">
        <v>7274</v>
      </c>
      <c r="E1391" t="s">
        <v>123</v>
      </c>
      <c r="F1391" t="s">
        <v>71</v>
      </c>
      <c r="G1391" s="1">
        <v>45447</v>
      </c>
      <c r="H1391" s="8">
        <f>MONTH(tbl_CleanLeads[[#This Row],[Lead_Date_Final]])</f>
        <v>6</v>
      </c>
      <c r="I1391" t="s">
        <v>7276</v>
      </c>
      <c r="J1391" t="s">
        <v>7271</v>
      </c>
      <c r="K1391" t="s">
        <v>7277</v>
      </c>
      <c r="L1391">
        <f>WEEKDAY(tbl_CleanLeads[[#This Row],[Lead_Date_Final]],2)</f>
        <v>2</v>
      </c>
      <c r="M1391" t="s">
        <v>7265</v>
      </c>
      <c r="N1391">
        <v>10.1</v>
      </c>
      <c r="O1391" s="7">
        <v>4337.18</v>
      </c>
      <c r="P1391">
        <v>5</v>
      </c>
      <c r="Q1391" t="s">
        <v>7273</v>
      </c>
      <c r="R1391">
        <f>IF(UPPER(TRIM(Table2[[#This Row],[Status_Clean]]))="CONVERTED",1,0)</f>
        <v>0</v>
      </c>
      <c r="S1391">
        <f>IF(ISNUMBER(MATCH(UPPER(TRIM(Table2[[#This Row],[Status_Clean]])),{"CONTACTED","QUALIFIED","CONVERTED"},0)),1,0)</f>
        <v>1</v>
      </c>
      <c r="T1391" cm="1">
        <f t="array" ref="T1391">_xlfn.SWITCH(UPPER(TRIM(Table2[[#This Row],[Status_Clean]])),"NEW",1,"CONTACTED",2,"QUALIFIED",3,"CONVERTED",4,"LOST",5,99)</f>
        <v>3</v>
      </c>
      <c r="U1391" t="str" cm="1">
        <f t="array" ref="U1391">_xlfn.LET(_xlpm.x,IFERROR(VALUE(Table2[[#This Row],[Response_Time_Hours]]),""),IF(_xlpm.x="","CHECK",_xlfn.IFS(_xlpm.x&lt;=1,"Immediate",_xlpm.x&lt;=6,"Fast",_xlpm.x&lt;=24,"Moderate",_xlpm.x&gt;24,"Delayed")))</f>
        <v>Moderate</v>
      </c>
      <c r="V1391">
        <f>FLOOR(tbl_CleanLeads[[#This Row],[Response_Time_Hours]],6)</f>
        <v>6</v>
      </c>
      <c r="W1391" t="str" cm="1">
        <f t="array" ref="W1391">IF(Table2[[#This Row],[Interaction_Count_Final]]="","N/A",_xlfn.IFS(Table2[[#This Row],[Interaction_Count_Final]]&lt;=2,"Low",Table2[[#This Row],[Interaction_Count_Final]]&lt;=5,"Medium",Table2[[#This Row],[Interaction_Count_Final]]&gt;=6,"High",TRUE,"CHECK"))</f>
        <v>Medium</v>
      </c>
      <c r="X1391" t="b">
        <f t="shared" si="21"/>
        <v>1</v>
      </c>
      <c r="Y1391" t="b">
        <f>tbl_CleanLeads[[#This Row],[Response_Time_Hours]]&gt;24</f>
        <v>0</v>
      </c>
      <c r="Z1391" s="13" t="b">
        <f>tbl_CleanLeads[[#This Row],[Response_Time_Hours]]&gt;72</f>
        <v>0</v>
      </c>
      <c r="AA1391" s="13" t="b">
        <f>tbl_CleanLeads[[#This Row],[Status_Clean]]="Converted"</f>
        <v>0</v>
      </c>
    </row>
    <row r="1392" spans="1:27">
      <c r="A1392" t="s">
        <v>70</v>
      </c>
      <c r="B1392" t="s">
        <v>4135</v>
      </c>
      <c r="C1392" t="s">
        <v>4136</v>
      </c>
      <c r="D1392" t="s">
        <v>7274</v>
      </c>
      <c r="E1392" t="s">
        <v>469</v>
      </c>
      <c r="F1392" t="s">
        <v>125</v>
      </c>
      <c r="G1392" s="1">
        <v>45024</v>
      </c>
      <c r="H1392" s="8">
        <f>MONTH(tbl_CleanLeads[[#This Row],[Lead_Date_Final]])</f>
        <v>4</v>
      </c>
      <c r="I1392" t="s">
        <v>7297</v>
      </c>
      <c r="J1392" t="s">
        <v>7263</v>
      </c>
      <c r="K1392" t="s">
        <v>7277</v>
      </c>
      <c r="L1392">
        <f>WEEKDAY(tbl_CleanLeads[[#This Row],[Lead_Date_Final]],2)</f>
        <v>6</v>
      </c>
      <c r="M1392" t="s">
        <v>7278</v>
      </c>
      <c r="N1392">
        <v>19.899999999999999</v>
      </c>
      <c r="O1392" s="7">
        <v>3226.56</v>
      </c>
      <c r="P1392">
        <v>2</v>
      </c>
      <c r="Q1392" t="s">
        <v>7266</v>
      </c>
      <c r="R1392">
        <f>IF(UPPER(TRIM(Table2[[#This Row],[Status_Clean]]))="CONVERTED",1,0)</f>
        <v>0</v>
      </c>
      <c r="S1392">
        <f>IF(ISNUMBER(MATCH(UPPER(TRIM(Table2[[#This Row],[Status_Clean]])),{"CONTACTED","QUALIFIED","CONVERTED"},0)),1,0)</f>
        <v>1</v>
      </c>
      <c r="T1392" cm="1">
        <f t="array" ref="T1392">_xlfn.SWITCH(UPPER(TRIM(Table2[[#This Row],[Status_Clean]])),"NEW",1,"CONTACTED",2,"QUALIFIED",3,"CONVERTED",4,"LOST",5,99)</f>
        <v>2</v>
      </c>
      <c r="U1392" t="str" cm="1">
        <f t="array" ref="U1392">_xlfn.LET(_xlpm.x,IFERROR(VALUE(Table2[[#This Row],[Response_Time_Hours]]),""),IF(_xlpm.x="","CHECK",_xlfn.IFS(_xlpm.x&lt;=1,"Immediate",_xlpm.x&lt;=6,"Fast",_xlpm.x&lt;=24,"Moderate",_xlpm.x&gt;24,"Delayed")))</f>
        <v>Moderate</v>
      </c>
      <c r="V1392">
        <f>FLOOR(tbl_CleanLeads[[#This Row],[Response_Time_Hours]],6)</f>
        <v>18</v>
      </c>
      <c r="W1392" t="str" cm="1">
        <f t="array" ref="W1392">IF(Table2[[#This Row],[Interaction_Count_Final]]="","N/A",_xlfn.IFS(Table2[[#This Row],[Interaction_Count_Final]]&lt;=2,"Low",Table2[[#This Row],[Interaction_Count_Final]]&lt;=5,"Medium",Table2[[#This Row],[Interaction_Count_Final]]&gt;=6,"High",TRUE,"CHECK"))</f>
        <v>Low</v>
      </c>
      <c r="X1392" t="b">
        <f t="shared" si="21"/>
        <v>1</v>
      </c>
      <c r="Y1392" t="b">
        <f>tbl_CleanLeads[[#This Row],[Response_Time_Hours]]&gt;24</f>
        <v>0</v>
      </c>
      <c r="Z1392" s="13" t="b">
        <f>tbl_CleanLeads[[#This Row],[Response_Time_Hours]]&gt;72</f>
        <v>0</v>
      </c>
      <c r="AA1392" s="13" t="b">
        <f>tbl_CleanLeads[[#This Row],[Status_Clean]]="Converted"</f>
        <v>0</v>
      </c>
    </row>
    <row r="1393" spans="1:27">
      <c r="A1393" t="s">
        <v>63</v>
      </c>
      <c r="B1393" t="s">
        <v>4138</v>
      </c>
      <c r="C1393" t="s">
        <v>4139</v>
      </c>
      <c r="D1393" t="s">
        <v>7280</v>
      </c>
      <c r="E1393" t="s">
        <v>1356</v>
      </c>
      <c r="F1393" t="s">
        <v>125</v>
      </c>
      <c r="G1393" s="1">
        <v>45201</v>
      </c>
      <c r="H1393" s="8">
        <f>MONTH(tbl_CleanLeads[[#This Row],[Lead_Date_Final]])</f>
        <v>10</v>
      </c>
      <c r="I1393" t="s">
        <v>7270</v>
      </c>
      <c r="J1393" t="s">
        <v>7263</v>
      </c>
      <c r="K1393" t="s">
        <v>7264</v>
      </c>
      <c r="L1393">
        <f>WEEKDAY(tbl_CleanLeads[[#This Row],[Lead_Date_Final]],2)</f>
        <v>1</v>
      </c>
      <c r="M1393" t="s">
        <v>7298</v>
      </c>
      <c r="N1393">
        <v>55.199999999999996</v>
      </c>
      <c r="O1393" s="7">
        <v>2504.73</v>
      </c>
      <c r="P1393">
        <v>49</v>
      </c>
      <c r="Q1393" t="s">
        <v>7266</v>
      </c>
      <c r="R1393">
        <f>IF(UPPER(TRIM(Table2[[#This Row],[Status_Clean]]))="CONVERTED",1,0)</f>
        <v>0</v>
      </c>
      <c r="S1393">
        <f>IF(ISNUMBER(MATCH(UPPER(TRIM(Table2[[#This Row],[Status_Clean]])),{"CONTACTED","QUALIFIED","CONVERTED"},0)),1,0)</f>
        <v>1</v>
      </c>
      <c r="T1393" cm="1">
        <f t="array" ref="T1393">_xlfn.SWITCH(UPPER(TRIM(Table2[[#This Row],[Status_Clean]])),"NEW",1,"CONTACTED",2,"QUALIFIED",3,"CONVERTED",4,"LOST",5,99)</f>
        <v>2</v>
      </c>
      <c r="U1393" t="str" cm="1">
        <f t="array" ref="U1393">_xlfn.LET(_xlpm.x,IFERROR(VALUE(Table2[[#This Row],[Response_Time_Hours]]),""),IF(_xlpm.x="","CHECK",_xlfn.IFS(_xlpm.x&lt;=1,"Immediate",_xlpm.x&lt;=6,"Fast",_xlpm.x&lt;=24,"Moderate",_xlpm.x&gt;24,"Delayed")))</f>
        <v>Delayed</v>
      </c>
      <c r="V1393">
        <f>FLOOR(tbl_CleanLeads[[#This Row],[Response_Time_Hours]],6)</f>
        <v>54</v>
      </c>
      <c r="W1393" t="str" cm="1">
        <f t="array" ref="W1393">IF(Table2[[#This Row],[Interaction_Count_Final]]="","N/A",_xlfn.IFS(Table2[[#This Row],[Interaction_Count_Final]]&lt;=2,"Low",Table2[[#This Row],[Interaction_Count_Final]]&lt;=5,"Medium",Table2[[#This Row],[Interaction_Count_Final]]&gt;=6,"High",TRUE,"CHECK"))</f>
        <v>High</v>
      </c>
      <c r="X1393" t="b">
        <f t="shared" si="21"/>
        <v>1</v>
      </c>
      <c r="Y1393" t="b">
        <f>tbl_CleanLeads[[#This Row],[Response_Time_Hours]]&gt;24</f>
        <v>1</v>
      </c>
      <c r="Z1393" s="13" t="b">
        <f>tbl_CleanLeads[[#This Row],[Response_Time_Hours]]&gt;72</f>
        <v>0</v>
      </c>
      <c r="AA1393" s="13" t="b">
        <f>tbl_CleanLeads[[#This Row],[Status_Clean]]="Converted"</f>
        <v>0</v>
      </c>
    </row>
    <row r="1394" spans="1:27">
      <c r="A1394" t="s">
        <v>70</v>
      </c>
      <c r="B1394" t="s">
        <v>4140</v>
      </c>
      <c r="C1394" t="s">
        <v>4141</v>
      </c>
      <c r="D1394" t="s">
        <v>7258</v>
      </c>
      <c r="E1394" t="s">
        <v>106</v>
      </c>
      <c r="F1394" t="s">
        <v>193</v>
      </c>
      <c r="G1394" s="1">
        <v>45386</v>
      </c>
      <c r="H1394" s="8">
        <f>MONTH(tbl_CleanLeads[[#This Row],[Lead_Date_Final]])</f>
        <v>4</v>
      </c>
      <c r="I1394" t="s">
        <v>7297</v>
      </c>
      <c r="J1394" t="s">
        <v>7271</v>
      </c>
      <c r="K1394" t="s">
        <v>7277</v>
      </c>
      <c r="L1394">
        <f>WEEKDAY(tbl_CleanLeads[[#This Row],[Lead_Date_Final]],2)</f>
        <v>4</v>
      </c>
      <c r="M1394" t="s">
        <v>7285</v>
      </c>
      <c r="N1394">
        <v>39</v>
      </c>
      <c r="O1394" s="7">
        <v>3443.13</v>
      </c>
      <c r="P1394">
        <v>49</v>
      </c>
      <c r="Q1394" t="s">
        <v>7266</v>
      </c>
      <c r="R1394">
        <f>IF(UPPER(TRIM(Table2[[#This Row],[Status_Clean]]))="CONVERTED",1,0)</f>
        <v>0</v>
      </c>
      <c r="S1394">
        <f>IF(ISNUMBER(MATCH(UPPER(TRIM(Table2[[#This Row],[Status_Clean]])),{"CONTACTED","QUALIFIED","CONVERTED"},0)),1,0)</f>
        <v>0</v>
      </c>
      <c r="T1394" cm="1">
        <f t="array" ref="T1394">_xlfn.SWITCH(UPPER(TRIM(Table2[[#This Row],[Status_Clean]])),"NEW",1,"CONTACTED",2,"QUALIFIED",3,"CONVERTED",4,"LOST",5,99)</f>
        <v>1</v>
      </c>
      <c r="U1394" t="str" cm="1">
        <f t="array" ref="U1394">_xlfn.LET(_xlpm.x,IFERROR(VALUE(Table2[[#This Row],[Response_Time_Hours]]),""),IF(_xlpm.x="","CHECK",_xlfn.IFS(_xlpm.x&lt;=1,"Immediate",_xlpm.x&lt;=6,"Fast",_xlpm.x&lt;=24,"Moderate",_xlpm.x&gt;24,"Delayed")))</f>
        <v>Delayed</v>
      </c>
      <c r="V1394">
        <f>FLOOR(tbl_CleanLeads[[#This Row],[Response_Time_Hours]],6)</f>
        <v>36</v>
      </c>
      <c r="W1394" t="str" cm="1">
        <f t="array" ref="W1394">IF(Table2[[#This Row],[Interaction_Count_Final]]="","N/A",_xlfn.IFS(Table2[[#This Row],[Interaction_Count_Final]]&lt;=2,"Low",Table2[[#This Row],[Interaction_Count_Final]]&lt;=5,"Medium",Table2[[#This Row],[Interaction_Count_Final]]&gt;=6,"High",TRUE,"CHECK"))</f>
        <v>High</v>
      </c>
      <c r="X1394" t="b">
        <f t="shared" si="21"/>
        <v>1</v>
      </c>
      <c r="Y1394" t="b">
        <f>tbl_CleanLeads[[#This Row],[Response_Time_Hours]]&gt;24</f>
        <v>1</v>
      </c>
      <c r="Z1394" s="13" t="b">
        <f>tbl_CleanLeads[[#This Row],[Response_Time_Hours]]&gt;72</f>
        <v>0</v>
      </c>
      <c r="AA1394" s="13" t="b">
        <f>tbl_CleanLeads[[#This Row],[Status_Clean]]="Converted"</f>
        <v>0</v>
      </c>
    </row>
    <row r="1395" spans="1:27">
      <c r="A1395" t="s">
        <v>63</v>
      </c>
      <c r="B1395" t="s">
        <v>4142</v>
      </c>
      <c r="C1395" t="s">
        <v>8334</v>
      </c>
      <c r="D1395" t="s">
        <v>7268</v>
      </c>
      <c r="E1395" t="s">
        <v>254</v>
      </c>
      <c r="F1395" t="s">
        <v>250</v>
      </c>
      <c r="G1395" s="1">
        <v>44972</v>
      </c>
      <c r="H1395" s="8">
        <f>MONTH(tbl_CleanLeads[[#This Row],[Lead_Date_Final]])</f>
        <v>2</v>
      </c>
      <c r="I1395" t="s">
        <v>7283</v>
      </c>
      <c r="J1395" t="s">
        <v>7263</v>
      </c>
      <c r="K1395" t="s">
        <v>7284</v>
      </c>
      <c r="L1395">
        <f>WEEKDAY(tbl_CleanLeads[[#This Row],[Lead_Date_Final]],2)</f>
        <v>3</v>
      </c>
      <c r="M1395" t="s">
        <v>7272</v>
      </c>
      <c r="N1395">
        <v>24.8</v>
      </c>
      <c r="O1395" s="7">
        <v>1714.43</v>
      </c>
      <c r="P1395">
        <v>49</v>
      </c>
      <c r="Q1395" t="s">
        <v>7289</v>
      </c>
      <c r="R1395">
        <f>IF(UPPER(TRIM(Table2[[#This Row],[Status_Clean]]))="CONVERTED",1,0)</f>
        <v>1</v>
      </c>
      <c r="S1395">
        <f>IF(ISNUMBER(MATCH(UPPER(TRIM(Table2[[#This Row],[Status_Clean]])),{"CONTACTED","QUALIFIED","CONVERTED"},0)),1,0)</f>
        <v>1</v>
      </c>
      <c r="T1395" cm="1">
        <f t="array" ref="T1395">_xlfn.SWITCH(UPPER(TRIM(Table2[[#This Row],[Status_Clean]])),"NEW",1,"CONTACTED",2,"QUALIFIED",3,"CONVERTED",4,"LOST",5,99)</f>
        <v>4</v>
      </c>
      <c r="U1395" t="str" cm="1">
        <f t="array" ref="U1395">_xlfn.LET(_xlpm.x,IFERROR(VALUE(Table2[[#This Row],[Response_Time_Hours]]),""),IF(_xlpm.x="","CHECK",_xlfn.IFS(_xlpm.x&lt;=1,"Immediate",_xlpm.x&lt;=6,"Fast",_xlpm.x&lt;=24,"Moderate",_xlpm.x&gt;24,"Delayed")))</f>
        <v>Delayed</v>
      </c>
      <c r="V1395">
        <f>FLOOR(tbl_CleanLeads[[#This Row],[Response_Time_Hours]],6)</f>
        <v>24</v>
      </c>
      <c r="W1395" t="str" cm="1">
        <f t="array" ref="W1395">IF(Table2[[#This Row],[Interaction_Count_Final]]="","N/A",_xlfn.IFS(Table2[[#This Row],[Interaction_Count_Final]]&lt;=2,"Low",Table2[[#This Row],[Interaction_Count_Final]]&lt;=5,"Medium",Table2[[#This Row],[Interaction_Count_Final]]&gt;=6,"High",TRUE,"CHECK"))</f>
        <v>High</v>
      </c>
      <c r="X1395" t="b">
        <f t="shared" si="21"/>
        <v>1</v>
      </c>
      <c r="Y1395" t="b">
        <f>tbl_CleanLeads[[#This Row],[Response_Time_Hours]]&gt;24</f>
        <v>1</v>
      </c>
      <c r="Z1395" s="13" t="b">
        <f>tbl_CleanLeads[[#This Row],[Response_Time_Hours]]&gt;72</f>
        <v>0</v>
      </c>
      <c r="AA1395" s="13" t="b">
        <f>tbl_CleanLeads[[#This Row],[Status_Clean]]="Converted"</f>
        <v>1</v>
      </c>
    </row>
    <row r="1396" spans="1:27">
      <c r="A1396" t="s">
        <v>90</v>
      </c>
      <c r="B1396" t="s">
        <v>4145</v>
      </c>
      <c r="C1396" t="s">
        <v>4146</v>
      </c>
      <c r="D1396" t="s">
        <v>7274</v>
      </c>
      <c r="E1396" t="s">
        <v>1356</v>
      </c>
      <c r="F1396" t="s">
        <v>250</v>
      </c>
      <c r="G1396" s="1">
        <v>45024</v>
      </c>
      <c r="H1396" s="8">
        <f>MONTH(tbl_CleanLeads[[#This Row],[Lead_Date_Final]])</f>
        <v>4</v>
      </c>
      <c r="I1396" t="s">
        <v>7297</v>
      </c>
      <c r="J1396" t="s">
        <v>7263</v>
      </c>
      <c r="K1396" t="s">
        <v>7277</v>
      </c>
      <c r="L1396">
        <f>WEEKDAY(tbl_CleanLeads[[#This Row],[Lead_Date_Final]],2)</f>
        <v>6</v>
      </c>
      <c r="M1396" t="s">
        <v>7278</v>
      </c>
      <c r="N1396">
        <v>23.2</v>
      </c>
      <c r="O1396" s="7">
        <v>1615.02</v>
      </c>
      <c r="P1396">
        <v>28</v>
      </c>
      <c r="Q1396" t="s">
        <v>7289</v>
      </c>
      <c r="R1396">
        <f>IF(UPPER(TRIM(Table2[[#This Row],[Status_Clean]]))="CONVERTED",1,0)</f>
        <v>1</v>
      </c>
      <c r="S1396">
        <f>IF(ISNUMBER(MATCH(UPPER(TRIM(Table2[[#This Row],[Status_Clean]])),{"CONTACTED","QUALIFIED","CONVERTED"},0)),1,0)</f>
        <v>1</v>
      </c>
      <c r="T1396" cm="1">
        <f t="array" ref="T1396">_xlfn.SWITCH(UPPER(TRIM(Table2[[#This Row],[Status_Clean]])),"NEW",1,"CONTACTED",2,"QUALIFIED",3,"CONVERTED",4,"LOST",5,99)</f>
        <v>4</v>
      </c>
      <c r="U1396" t="str" cm="1">
        <f t="array" ref="U1396">_xlfn.LET(_xlpm.x,IFERROR(VALUE(Table2[[#This Row],[Response_Time_Hours]]),""),IF(_xlpm.x="","CHECK",_xlfn.IFS(_xlpm.x&lt;=1,"Immediate",_xlpm.x&lt;=6,"Fast",_xlpm.x&lt;=24,"Moderate",_xlpm.x&gt;24,"Delayed")))</f>
        <v>Moderate</v>
      </c>
      <c r="V1396">
        <f>FLOOR(tbl_CleanLeads[[#This Row],[Response_Time_Hours]],6)</f>
        <v>18</v>
      </c>
      <c r="W1396" t="str" cm="1">
        <f t="array" ref="W1396">IF(Table2[[#This Row],[Interaction_Count_Final]]="","N/A",_xlfn.IFS(Table2[[#This Row],[Interaction_Count_Final]]&lt;=2,"Low",Table2[[#This Row],[Interaction_Count_Final]]&lt;=5,"Medium",Table2[[#This Row],[Interaction_Count_Final]]&gt;=6,"High",TRUE,"CHECK"))</f>
        <v>High</v>
      </c>
      <c r="X1396" t="b">
        <f t="shared" si="21"/>
        <v>1</v>
      </c>
      <c r="Y1396" t="b">
        <f>tbl_CleanLeads[[#This Row],[Response_Time_Hours]]&gt;24</f>
        <v>0</v>
      </c>
      <c r="Z1396" s="13" t="b">
        <f>tbl_CleanLeads[[#This Row],[Response_Time_Hours]]&gt;72</f>
        <v>0</v>
      </c>
      <c r="AA1396" s="13" t="b">
        <f>tbl_CleanLeads[[#This Row],[Status_Clean]]="Converted"</f>
        <v>1</v>
      </c>
    </row>
    <row r="1397" spans="1:27">
      <c r="A1397" t="s">
        <v>63</v>
      </c>
      <c r="B1397" t="s">
        <v>4148</v>
      </c>
      <c r="C1397" t="s">
        <v>4149</v>
      </c>
      <c r="D1397" t="s">
        <v>7280</v>
      </c>
      <c r="E1397" t="s">
        <v>447</v>
      </c>
      <c r="F1397" t="s">
        <v>193</v>
      </c>
      <c r="G1397" s="1">
        <v>44979</v>
      </c>
      <c r="H1397" s="8">
        <f>MONTH(tbl_CleanLeads[[#This Row],[Lead_Date_Final]])</f>
        <v>2</v>
      </c>
      <c r="I1397" t="s">
        <v>7283</v>
      </c>
      <c r="J1397" t="s">
        <v>7263</v>
      </c>
      <c r="K1397" t="s">
        <v>7284</v>
      </c>
      <c r="L1397">
        <f>WEEKDAY(tbl_CleanLeads[[#This Row],[Lead_Date_Final]],2)</f>
        <v>3</v>
      </c>
      <c r="M1397" t="s">
        <v>7272</v>
      </c>
      <c r="N1397">
        <v>53.8</v>
      </c>
      <c r="O1397" s="7">
        <v>3098.05</v>
      </c>
      <c r="P1397">
        <v>39</v>
      </c>
      <c r="Q1397" t="s">
        <v>7266</v>
      </c>
      <c r="R1397">
        <f>IF(UPPER(TRIM(Table2[[#This Row],[Status_Clean]]))="CONVERTED",1,0)</f>
        <v>0</v>
      </c>
      <c r="S1397">
        <f>IF(ISNUMBER(MATCH(UPPER(TRIM(Table2[[#This Row],[Status_Clean]])),{"CONTACTED","QUALIFIED","CONVERTED"},0)),1,0)</f>
        <v>0</v>
      </c>
      <c r="T1397" cm="1">
        <f t="array" ref="T1397">_xlfn.SWITCH(UPPER(TRIM(Table2[[#This Row],[Status_Clean]])),"NEW",1,"CONTACTED",2,"QUALIFIED",3,"CONVERTED",4,"LOST",5,99)</f>
        <v>1</v>
      </c>
      <c r="U1397" t="str" cm="1">
        <f t="array" ref="U1397">_xlfn.LET(_xlpm.x,IFERROR(VALUE(Table2[[#This Row],[Response_Time_Hours]]),""),IF(_xlpm.x="","CHECK",_xlfn.IFS(_xlpm.x&lt;=1,"Immediate",_xlpm.x&lt;=6,"Fast",_xlpm.x&lt;=24,"Moderate",_xlpm.x&gt;24,"Delayed")))</f>
        <v>Delayed</v>
      </c>
      <c r="V1397">
        <f>FLOOR(tbl_CleanLeads[[#This Row],[Response_Time_Hours]],6)</f>
        <v>48</v>
      </c>
      <c r="W1397" t="str" cm="1">
        <f t="array" ref="W1397">IF(Table2[[#This Row],[Interaction_Count_Final]]="","N/A",_xlfn.IFS(Table2[[#This Row],[Interaction_Count_Final]]&lt;=2,"Low",Table2[[#This Row],[Interaction_Count_Final]]&lt;=5,"Medium",Table2[[#This Row],[Interaction_Count_Final]]&gt;=6,"High",TRUE,"CHECK"))</f>
        <v>High</v>
      </c>
      <c r="X1397" t="b">
        <f t="shared" si="21"/>
        <v>1</v>
      </c>
      <c r="Y1397" t="b">
        <f>tbl_CleanLeads[[#This Row],[Response_Time_Hours]]&gt;24</f>
        <v>1</v>
      </c>
      <c r="Z1397" s="13" t="b">
        <f>tbl_CleanLeads[[#This Row],[Response_Time_Hours]]&gt;72</f>
        <v>0</v>
      </c>
      <c r="AA1397" s="13" t="b">
        <f>tbl_CleanLeads[[#This Row],[Status_Clean]]="Converted"</f>
        <v>0</v>
      </c>
    </row>
    <row r="1398" spans="1:27">
      <c r="A1398" t="s">
        <v>90</v>
      </c>
      <c r="B1398" t="s">
        <v>4151</v>
      </c>
      <c r="C1398" t="s">
        <v>4152</v>
      </c>
      <c r="D1398" t="s">
        <v>7280</v>
      </c>
      <c r="E1398" t="s">
        <v>447</v>
      </c>
      <c r="F1398" t="s">
        <v>193</v>
      </c>
      <c r="G1398" s="1">
        <v>45036</v>
      </c>
      <c r="H1398" s="8">
        <f>MONTH(tbl_CleanLeads[[#This Row],[Lead_Date_Final]])</f>
        <v>4</v>
      </c>
      <c r="I1398" t="s">
        <v>7297</v>
      </c>
      <c r="J1398" t="s">
        <v>7263</v>
      </c>
      <c r="K1398" t="s">
        <v>7277</v>
      </c>
      <c r="L1398">
        <f>WEEKDAY(tbl_CleanLeads[[#This Row],[Lead_Date_Final]],2)</f>
        <v>4</v>
      </c>
      <c r="M1398" t="s">
        <v>7285</v>
      </c>
      <c r="N1398">
        <v>39.6</v>
      </c>
      <c r="O1398" s="7">
        <v>4992.1099999999997</v>
      </c>
      <c r="P1398">
        <v>27</v>
      </c>
      <c r="Q1398" t="s">
        <v>7273</v>
      </c>
      <c r="R1398">
        <f>IF(UPPER(TRIM(Table2[[#This Row],[Status_Clean]]))="CONVERTED",1,0)</f>
        <v>0</v>
      </c>
      <c r="S1398">
        <f>IF(ISNUMBER(MATCH(UPPER(TRIM(Table2[[#This Row],[Status_Clean]])),{"CONTACTED","QUALIFIED","CONVERTED"},0)),1,0)</f>
        <v>0</v>
      </c>
      <c r="T1398" cm="1">
        <f t="array" ref="T1398">_xlfn.SWITCH(UPPER(TRIM(Table2[[#This Row],[Status_Clean]])),"NEW",1,"CONTACTED",2,"QUALIFIED",3,"CONVERTED",4,"LOST",5,99)</f>
        <v>1</v>
      </c>
      <c r="U1398" t="str" cm="1">
        <f t="array" ref="U1398">_xlfn.LET(_xlpm.x,IFERROR(VALUE(Table2[[#This Row],[Response_Time_Hours]]),""),IF(_xlpm.x="","CHECK",_xlfn.IFS(_xlpm.x&lt;=1,"Immediate",_xlpm.x&lt;=6,"Fast",_xlpm.x&lt;=24,"Moderate",_xlpm.x&gt;24,"Delayed")))</f>
        <v>Delayed</v>
      </c>
      <c r="V1398">
        <f>FLOOR(tbl_CleanLeads[[#This Row],[Response_Time_Hours]],6)</f>
        <v>36</v>
      </c>
      <c r="W1398" t="str" cm="1">
        <f t="array" ref="W1398">IF(Table2[[#This Row],[Interaction_Count_Final]]="","N/A",_xlfn.IFS(Table2[[#This Row],[Interaction_Count_Final]]&lt;=2,"Low",Table2[[#This Row],[Interaction_Count_Final]]&lt;=5,"Medium",Table2[[#This Row],[Interaction_Count_Final]]&gt;=6,"High",TRUE,"CHECK"))</f>
        <v>High</v>
      </c>
      <c r="X1398" t="b">
        <f t="shared" si="21"/>
        <v>1</v>
      </c>
      <c r="Y1398" t="b">
        <f>tbl_CleanLeads[[#This Row],[Response_Time_Hours]]&gt;24</f>
        <v>1</v>
      </c>
      <c r="Z1398" s="13" t="b">
        <f>tbl_CleanLeads[[#This Row],[Response_Time_Hours]]&gt;72</f>
        <v>0</v>
      </c>
      <c r="AA1398" s="13" t="b">
        <f>tbl_CleanLeads[[#This Row],[Status_Clean]]="Converted"</f>
        <v>0</v>
      </c>
    </row>
    <row r="1399" spans="1:27">
      <c r="A1399" t="s">
        <v>102</v>
      </c>
      <c r="B1399" t="s">
        <v>4155</v>
      </c>
      <c r="C1399" t="s">
        <v>4156</v>
      </c>
      <c r="D1399" t="s">
        <v>7258</v>
      </c>
      <c r="E1399" t="s">
        <v>7308</v>
      </c>
      <c r="F1399" t="s">
        <v>125</v>
      </c>
      <c r="G1399" s="1">
        <v>45381</v>
      </c>
      <c r="H1399" s="8">
        <f>MONTH(tbl_CleanLeads[[#This Row],[Lead_Date_Final]])</f>
        <v>3</v>
      </c>
      <c r="I1399" t="s">
        <v>7295</v>
      </c>
      <c r="J1399" t="s">
        <v>7271</v>
      </c>
      <c r="K1399" t="s">
        <v>7284</v>
      </c>
      <c r="L1399">
        <f>WEEKDAY(tbl_CleanLeads[[#This Row],[Lead_Date_Final]],2)</f>
        <v>6</v>
      </c>
      <c r="M1399" t="s">
        <v>7278</v>
      </c>
      <c r="N1399">
        <v>7.8</v>
      </c>
      <c r="O1399" s="7">
        <v>4611.62</v>
      </c>
      <c r="P1399">
        <v>29</v>
      </c>
      <c r="Q1399" t="s">
        <v>7273</v>
      </c>
      <c r="R1399">
        <f>IF(UPPER(TRIM(Table2[[#This Row],[Status_Clean]]))="CONVERTED",1,0)</f>
        <v>0</v>
      </c>
      <c r="S1399">
        <f>IF(ISNUMBER(MATCH(UPPER(TRIM(Table2[[#This Row],[Status_Clean]])),{"CONTACTED","QUALIFIED","CONVERTED"},0)),1,0)</f>
        <v>1</v>
      </c>
      <c r="T1399" cm="1">
        <f t="array" ref="T1399">_xlfn.SWITCH(UPPER(TRIM(Table2[[#This Row],[Status_Clean]])),"NEW",1,"CONTACTED",2,"QUALIFIED",3,"CONVERTED",4,"LOST",5,99)</f>
        <v>2</v>
      </c>
      <c r="U1399" t="str" cm="1">
        <f t="array" ref="U1399">_xlfn.LET(_xlpm.x,IFERROR(VALUE(Table2[[#This Row],[Response_Time_Hours]]),""),IF(_xlpm.x="","CHECK",_xlfn.IFS(_xlpm.x&lt;=1,"Immediate",_xlpm.x&lt;=6,"Fast",_xlpm.x&lt;=24,"Moderate",_xlpm.x&gt;24,"Delayed")))</f>
        <v>Moderate</v>
      </c>
      <c r="V1399">
        <f>FLOOR(tbl_CleanLeads[[#This Row],[Response_Time_Hours]],6)</f>
        <v>6</v>
      </c>
      <c r="W1399" t="str" cm="1">
        <f t="array" ref="W1399">IF(Table2[[#This Row],[Interaction_Count_Final]]="","N/A",_xlfn.IFS(Table2[[#This Row],[Interaction_Count_Final]]&lt;=2,"Low",Table2[[#This Row],[Interaction_Count_Final]]&lt;=5,"Medium",Table2[[#This Row],[Interaction_Count_Final]]&gt;=6,"High",TRUE,"CHECK"))</f>
        <v>High</v>
      </c>
      <c r="X1399" t="b">
        <f t="shared" si="21"/>
        <v>1</v>
      </c>
      <c r="Y1399" t="b">
        <f>tbl_CleanLeads[[#This Row],[Response_Time_Hours]]&gt;24</f>
        <v>0</v>
      </c>
      <c r="Z1399" s="13" t="b">
        <f>tbl_CleanLeads[[#This Row],[Response_Time_Hours]]&gt;72</f>
        <v>0</v>
      </c>
      <c r="AA1399" s="13" t="b">
        <f>tbl_CleanLeads[[#This Row],[Status_Clean]]="Converted"</f>
        <v>0</v>
      </c>
    </row>
    <row r="1400" spans="1:27">
      <c r="A1400" t="s">
        <v>63</v>
      </c>
      <c r="B1400" t="s">
        <v>4158</v>
      </c>
      <c r="C1400" t="s">
        <v>8337</v>
      </c>
      <c r="D1400" t="s">
        <v>7274</v>
      </c>
      <c r="E1400" t="s">
        <v>69</v>
      </c>
      <c r="F1400" t="s">
        <v>193</v>
      </c>
      <c r="G1400" s="1">
        <v>44930</v>
      </c>
      <c r="H1400" s="8">
        <f>MONTH(tbl_CleanLeads[[#This Row],[Lead_Date_Final]])</f>
        <v>1</v>
      </c>
      <c r="I1400" t="s">
        <v>7317</v>
      </c>
      <c r="J1400" t="s">
        <v>7263</v>
      </c>
      <c r="K1400" t="s">
        <v>7284</v>
      </c>
      <c r="L1400">
        <f>WEEKDAY(tbl_CleanLeads[[#This Row],[Lead_Date_Final]],2)</f>
        <v>3</v>
      </c>
      <c r="M1400" t="s">
        <v>7272</v>
      </c>
      <c r="N1400">
        <v>64.7</v>
      </c>
      <c r="O1400" s="7">
        <v>1663.79</v>
      </c>
      <c r="P1400">
        <v>7</v>
      </c>
      <c r="Q1400" t="s">
        <v>7289</v>
      </c>
      <c r="R1400">
        <f>IF(UPPER(TRIM(Table2[[#This Row],[Status_Clean]]))="CONVERTED",1,0)</f>
        <v>0</v>
      </c>
      <c r="S1400">
        <f>IF(ISNUMBER(MATCH(UPPER(TRIM(Table2[[#This Row],[Status_Clean]])),{"CONTACTED","QUALIFIED","CONVERTED"},0)),1,0)</f>
        <v>0</v>
      </c>
      <c r="T1400" cm="1">
        <f t="array" ref="T1400">_xlfn.SWITCH(UPPER(TRIM(Table2[[#This Row],[Status_Clean]])),"NEW",1,"CONTACTED",2,"QUALIFIED",3,"CONVERTED",4,"LOST",5,99)</f>
        <v>1</v>
      </c>
      <c r="U1400" t="str" cm="1">
        <f t="array" ref="U1400">_xlfn.LET(_xlpm.x,IFERROR(VALUE(Table2[[#This Row],[Response_Time_Hours]]),""),IF(_xlpm.x="","CHECK",_xlfn.IFS(_xlpm.x&lt;=1,"Immediate",_xlpm.x&lt;=6,"Fast",_xlpm.x&lt;=24,"Moderate",_xlpm.x&gt;24,"Delayed")))</f>
        <v>Delayed</v>
      </c>
      <c r="V1400">
        <f>FLOOR(tbl_CleanLeads[[#This Row],[Response_Time_Hours]],6)</f>
        <v>60</v>
      </c>
      <c r="W1400" t="str" cm="1">
        <f t="array" ref="W1400">IF(Table2[[#This Row],[Interaction_Count_Final]]="","N/A",_xlfn.IFS(Table2[[#This Row],[Interaction_Count_Final]]&lt;=2,"Low",Table2[[#This Row],[Interaction_Count_Final]]&lt;=5,"Medium",Table2[[#This Row],[Interaction_Count_Final]]&gt;=6,"High",TRUE,"CHECK"))</f>
        <v>High</v>
      </c>
      <c r="X1400" t="b">
        <f t="shared" si="21"/>
        <v>1</v>
      </c>
      <c r="Y1400" t="b">
        <f>tbl_CleanLeads[[#This Row],[Response_Time_Hours]]&gt;24</f>
        <v>1</v>
      </c>
      <c r="Z1400" s="13" t="b">
        <f>tbl_CleanLeads[[#This Row],[Response_Time_Hours]]&gt;72</f>
        <v>0</v>
      </c>
      <c r="AA1400" s="13" t="b">
        <f>tbl_CleanLeads[[#This Row],[Status_Clean]]="Converted"</f>
        <v>0</v>
      </c>
    </row>
    <row r="1401" spans="1:27">
      <c r="A1401" t="s">
        <v>63</v>
      </c>
      <c r="B1401" t="s">
        <v>4160</v>
      </c>
      <c r="C1401" t="s">
        <v>4161</v>
      </c>
      <c r="D1401" t="s">
        <v>7274</v>
      </c>
      <c r="E1401" t="s">
        <v>123</v>
      </c>
      <c r="F1401" t="s">
        <v>250</v>
      </c>
      <c r="G1401" s="1">
        <v>45644</v>
      </c>
      <c r="H1401" s="8">
        <f>MONTH(tbl_CleanLeads[[#This Row],[Lead_Date_Final]])</f>
        <v>12</v>
      </c>
      <c r="I1401" t="s">
        <v>7262</v>
      </c>
      <c r="J1401" t="s">
        <v>7271</v>
      </c>
      <c r="K1401" t="s">
        <v>7264</v>
      </c>
      <c r="L1401">
        <f>WEEKDAY(tbl_CleanLeads[[#This Row],[Lead_Date_Final]],2)</f>
        <v>3</v>
      </c>
      <c r="M1401" t="s">
        <v>7272</v>
      </c>
      <c r="N1401">
        <v>54.3</v>
      </c>
      <c r="O1401" s="7">
        <v>1281.9100000000001</v>
      </c>
      <c r="P1401">
        <v>38</v>
      </c>
      <c r="Q1401" t="s">
        <v>7289</v>
      </c>
      <c r="R1401">
        <f>IF(UPPER(TRIM(Table2[[#This Row],[Status_Clean]]))="CONVERTED",1,0)</f>
        <v>1</v>
      </c>
      <c r="S1401">
        <f>IF(ISNUMBER(MATCH(UPPER(TRIM(Table2[[#This Row],[Status_Clean]])),{"CONTACTED","QUALIFIED","CONVERTED"},0)),1,0)</f>
        <v>1</v>
      </c>
      <c r="T1401" cm="1">
        <f t="array" ref="T1401">_xlfn.SWITCH(UPPER(TRIM(Table2[[#This Row],[Status_Clean]])),"NEW",1,"CONTACTED",2,"QUALIFIED",3,"CONVERTED",4,"LOST",5,99)</f>
        <v>4</v>
      </c>
      <c r="U1401" t="str" cm="1">
        <f t="array" ref="U1401">_xlfn.LET(_xlpm.x,IFERROR(VALUE(Table2[[#This Row],[Response_Time_Hours]]),""),IF(_xlpm.x="","CHECK",_xlfn.IFS(_xlpm.x&lt;=1,"Immediate",_xlpm.x&lt;=6,"Fast",_xlpm.x&lt;=24,"Moderate",_xlpm.x&gt;24,"Delayed")))</f>
        <v>Delayed</v>
      </c>
      <c r="V1401">
        <f>FLOOR(tbl_CleanLeads[[#This Row],[Response_Time_Hours]],6)</f>
        <v>54</v>
      </c>
      <c r="W1401" t="str" cm="1">
        <f t="array" ref="W1401">IF(Table2[[#This Row],[Interaction_Count_Final]]="","N/A",_xlfn.IFS(Table2[[#This Row],[Interaction_Count_Final]]&lt;=2,"Low",Table2[[#This Row],[Interaction_Count_Final]]&lt;=5,"Medium",Table2[[#This Row],[Interaction_Count_Final]]&gt;=6,"High",TRUE,"CHECK"))</f>
        <v>High</v>
      </c>
      <c r="X1401" t="b">
        <f t="shared" si="21"/>
        <v>1</v>
      </c>
      <c r="Y1401" t="b">
        <f>tbl_CleanLeads[[#This Row],[Response_Time_Hours]]&gt;24</f>
        <v>1</v>
      </c>
      <c r="Z1401" s="13" t="b">
        <f>tbl_CleanLeads[[#This Row],[Response_Time_Hours]]&gt;72</f>
        <v>0</v>
      </c>
      <c r="AA1401" s="13" t="b">
        <f>tbl_CleanLeads[[#This Row],[Status_Clean]]="Converted"</f>
        <v>1</v>
      </c>
    </row>
    <row r="1402" spans="1:27">
      <c r="A1402" t="s">
        <v>70</v>
      </c>
      <c r="B1402" t="s">
        <v>4163</v>
      </c>
      <c r="C1402" t="s">
        <v>4164</v>
      </c>
      <c r="D1402" t="s">
        <v>7274</v>
      </c>
      <c r="E1402" t="s">
        <v>469</v>
      </c>
      <c r="F1402" t="s">
        <v>125</v>
      </c>
      <c r="G1402" s="1">
        <v>45514</v>
      </c>
      <c r="H1402" s="8">
        <f>MONTH(tbl_CleanLeads[[#This Row],[Lead_Date_Final]])</f>
        <v>8</v>
      </c>
      <c r="I1402" t="s">
        <v>7310</v>
      </c>
      <c r="J1402" t="s">
        <v>7271</v>
      </c>
      <c r="K1402" t="s">
        <v>7288</v>
      </c>
      <c r="L1402">
        <f>WEEKDAY(tbl_CleanLeads[[#This Row],[Lead_Date_Final]],2)</f>
        <v>6</v>
      </c>
      <c r="M1402" t="s">
        <v>7278</v>
      </c>
      <c r="N1402">
        <v>50.6</v>
      </c>
      <c r="O1402" s="7">
        <v>2439.34</v>
      </c>
      <c r="P1402">
        <v>21</v>
      </c>
      <c r="Q1402" t="s">
        <v>7266</v>
      </c>
      <c r="R1402">
        <f>IF(UPPER(TRIM(Table2[[#This Row],[Status_Clean]]))="CONVERTED",1,0)</f>
        <v>0</v>
      </c>
      <c r="S1402">
        <f>IF(ISNUMBER(MATCH(UPPER(TRIM(Table2[[#This Row],[Status_Clean]])),{"CONTACTED","QUALIFIED","CONVERTED"},0)),1,0)</f>
        <v>1</v>
      </c>
      <c r="T1402" cm="1">
        <f t="array" ref="T1402">_xlfn.SWITCH(UPPER(TRIM(Table2[[#This Row],[Status_Clean]])),"NEW",1,"CONTACTED",2,"QUALIFIED",3,"CONVERTED",4,"LOST",5,99)</f>
        <v>2</v>
      </c>
      <c r="U1402" t="str" cm="1">
        <f t="array" ref="U1402">_xlfn.LET(_xlpm.x,IFERROR(VALUE(Table2[[#This Row],[Response_Time_Hours]]),""),IF(_xlpm.x="","CHECK",_xlfn.IFS(_xlpm.x&lt;=1,"Immediate",_xlpm.x&lt;=6,"Fast",_xlpm.x&lt;=24,"Moderate",_xlpm.x&gt;24,"Delayed")))</f>
        <v>Delayed</v>
      </c>
      <c r="V1402">
        <f>FLOOR(tbl_CleanLeads[[#This Row],[Response_Time_Hours]],6)</f>
        <v>48</v>
      </c>
      <c r="W1402" t="str" cm="1">
        <f t="array" ref="W1402">IF(Table2[[#This Row],[Interaction_Count_Final]]="","N/A",_xlfn.IFS(Table2[[#This Row],[Interaction_Count_Final]]&lt;=2,"Low",Table2[[#This Row],[Interaction_Count_Final]]&lt;=5,"Medium",Table2[[#This Row],[Interaction_Count_Final]]&gt;=6,"High",TRUE,"CHECK"))</f>
        <v>High</v>
      </c>
      <c r="X1402" t="b">
        <f t="shared" si="21"/>
        <v>1</v>
      </c>
      <c r="Y1402" t="b">
        <f>tbl_CleanLeads[[#This Row],[Response_Time_Hours]]&gt;24</f>
        <v>1</v>
      </c>
      <c r="Z1402" s="13" t="b">
        <f>tbl_CleanLeads[[#This Row],[Response_Time_Hours]]&gt;72</f>
        <v>0</v>
      </c>
      <c r="AA1402" s="13" t="b">
        <f>tbl_CleanLeads[[#This Row],[Status_Clean]]="Converted"</f>
        <v>0</v>
      </c>
    </row>
    <row r="1403" spans="1:27">
      <c r="A1403" t="s">
        <v>90</v>
      </c>
      <c r="B1403" t="s">
        <v>4166</v>
      </c>
      <c r="C1403" t="s">
        <v>4167</v>
      </c>
      <c r="D1403" t="s">
        <v>7268</v>
      </c>
      <c r="E1403" t="s">
        <v>473</v>
      </c>
      <c r="F1403" t="s">
        <v>250</v>
      </c>
      <c r="G1403" s="1">
        <v>45287</v>
      </c>
      <c r="H1403" s="8">
        <f>MONTH(tbl_CleanLeads[[#This Row],[Lead_Date_Final]])</f>
        <v>12</v>
      </c>
      <c r="I1403" t="s">
        <v>7262</v>
      </c>
      <c r="J1403" t="s">
        <v>7263</v>
      </c>
      <c r="K1403" t="s">
        <v>7264</v>
      </c>
      <c r="L1403">
        <f>WEEKDAY(tbl_CleanLeads[[#This Row],[Lead_Date_Final]],2)</f>
        <v>3</v>
      </c>
      <c r="M1403" t="s">
        <v>7272</v>
      </c>
      <c r="N1403">
        <v>37.9</v>
      </c>
      <c r="O1403" s="7">
        <v>3590.97</v>
      </c>
      <c r="P1403">
        <v>12</v>
      </c>
      <c r="Q1403" t="s">
        <v>7266</v>
      </c>
      <c r="R1403">
        <f>IF(UPPER(TRIM(Table2[[#This Row],[Status_Clean]]))="CONVERTED",1,0)</f>
        <v>1</v>
      </c>
      <c r="S1403">
        <f>IF(ISNUMBER(MATCH(UPPER(TRIM(Table2[[#This Row],[Status_Clean]])),{"CONTACTED","QUALIFIED","CONVERTED"},0)),1,0)</f>
        <v>1</v>
      </c>
      <c r="T1403" cm="1">
        <f t="array" ref="T1403">_xlfn.SWITCH(UPPER(TRIM(Table2[[#This Row],[Status_Clean]])),"NEW",1,"CONTACTED",2,"QUALIFIED",3,"CONVERTED",4,"LOST",5,99)</f>
        <v>4</v>
      </c>
      <c r="U1403" t="str" cm="1">
        <f t="array" ref="U1403">_xlfn.LET(_xlpm.x,IFERROR(VALUE(Table2[[#This Row],[Response_Time_Hours]]),""),IF(_xlpm.x="","CHECK",_xlfn.IFS(_xlpm.x&lt;=1,"Immediate",_xlpm.x&lt;=6,"Fast",_xlpm.x&lt;=24,"Moderate",_xlpm.x&gt;24,"Delayed")))</f>
        <v>Delayed</v>
      </c>
      <c r="V1403">
        <f>FLOOR(tbl_CleanLeads[[#This Row],[Response_Time_Hours]],6)</f>
        <v>36</v>
      </c>
      <c r="W1403" t="str" cm="1">
        <f t="array" ref="W1403">IF(Table2[[#This Row],[Interaction_Count_Final]]="","N/A",_xlfn.IFS(Table2[[#This Row],[Interaction_Count_Final]]&lt;=2,"Low",Table2[[#This Row],[Interaction_Count_Final]]&lt;=5,"Medium",Table2[[#This Row],[Interaction_Count_Final]]&gt;=6,"High",TRUE,"CHECK"))</f>
        <v>High</v>
      </c>
      <c r="X1403" t="b">
        <f t="shared" si="21"/>
        <v>1</v>
      </c>
      <c r="Y1403" t="b">
        <f>tbl_CleanLeads[[#This Row],[Response_Time_Hours]]&gt;24</f>
        <v>1</v>
      </c>
      <c r="Z1403" s="13" t="b">
        <f>tbl_CleanLeads[[#This Row],[Response_Time_Hours]]&gt;72</f>
        <v>0</v>
      </c>
      <c r="AA1403" s="13" t="b">
        <f>tbl_CleanLeads[[#This Row],[Status_Clean]]="Converted"</f>
        <v>1</v>
      </c>
    </row>
    <row r="1404" spans="1:27">
      <c r="A1404" t="s">
        <v>90</v>
      </c>
      <c r="B1404" t="s">
        <v>4169</v>
      </c>
      <c r="C1404" t="s">
        <v>8340</v>
      </c>
      <c r="D1404" t="s">
        <v>7280</v>
      </c>
      <c r="E1404" t="s">
        <v>1356</v>
      </c>
      <c r="F1404" t="s">
        <v>71</v>
      </c>
      <c r="G1404" s="1">
        <v>45211</v>
      </c>
      <c r="H1404" s="8">
        <f>MONTH(tbl_CleanLeads[[#This Row],[Lead_Date_Final]])</f>
        <v>10</v>
      </c>
      <c r="I1404" t="s">
        <v>7270</v>
      </c>
      <c r="J1404" t="s">
        <v>7263</v>
      </c>
      <c r="K1404" t="s">
        <v>7264</v>
      </c>
      <c r="L1404">
        <f>WEEKDAY(tbl_CleanLeads[[#This Row],[Lead_Date_Final]],2)</f>
        <v>4</v>
      </c>
      <c r="M1404" t="s">
        <v>7285</v>
      </c>
      <c r="N1404">
        <v>69.400000000000006</v>
      </c>
      <c r="O1404" s="7">
        <v>2721.33</v>
      </c>
      <c r="P1404">
        <v>4</v>
      </c>
      <c r="Q1404" t="s">
        <v>7266</v>
      </c>
      <c r="R1404">
        <f>IF(UPPER(TRIM(Table2[[#This Row],[Status_Clean]]))="CONVERTED",1,0)</f>
        <v>0</v>
      </c>
      <c r="S1404">
        <f>IF(ISNUMBER(MATCH(UPPER(TRIM(Table2[[#This Row],[Status_Clean]])),{"CONTACTED","QUALIFIED","CONVERTED"},0)),1,0)</f>
        <v>1</v>
      </c>
      <c r="T1404" cm="1">
        <f t="array" ref="T1404">_xlfn.SWITCH(UPPER(TRIM(Table2[[#This Row],[Status_Clean]])),"NEW",1,"CONTACTED",2,"QUALIFIED",3,"CONVERTED",4,"LOST",5,99)</f>
        <v>3</v>
      </c>
      <c r="U1404" t="str" cm="1">
        <f t="array" ref="U1404">_xlfn.LET(_xlpm.x,IFERROR(VALUE(Table2[[#This Row],[Response_Time_Hours]]),""),IF(_xlpm.x="","CHECK",_xlfn.IFS(_xlpm.x&lt;=1,"Immediate",_xlpm.x&lt;=6,"Fast",_xlpm.x&lt;=24,"Moderate",_xlpm.x&gt;24,"Delayed")))</f>
        <v>Delayed</v>
      </c>
      <c r="V1404">
        <f>FLOOR(tbl_CleanLeads[[#This Row],[Response_Time_Hours]],6)</f>
        <v>66</v>
      </c>
      <c r="W1404" t="str" cm="1">
        <f t="array" ref="W1404">IF(Table2[[#This Row],[Interaction_Count_Final]]="","N/A",_xlfn.IFS(Table2[[#This Row],[Interaction_Count_Final]]&lt;=2,"Low",Table2[[#This Row],[Interaction_Count_Final]]&lt;=5,"Medium",Table2[[#This Row],[Interaction_Count_Final]]&gt;=6,"High",TRUE,"CHECK"))</f>
        <v>Medium</v>
      </c>
      <c r="X1404" t="b">
        <f t="shared" si="21"/>
        <v>1</v>
      </c>
      <c r="Y1404" t="b">
        <f>tbl_CleanLeads[[#This Row],[Response_Time_Hours]]&gt;24</f>
        <v>1</v>
      </c>
      <c r="Z1404" s="13" t="b">
        <f>tbl_CleanLeads[[#This Row],[Response_Time_Hours]]&gt;72</f>
        <v>0</v>
      </c>
      <c r="AA1404" s="13" t="b">
        <f>tbl_CleanLeads[[#This Row],[Status_Clean]]="Converted"</f>
        <v>0</v>
      </c>
    </row>
    <row r="1405" spans="1:27">
      <c r="A1405" t="s">
        <v>102</v>
      </c>
      <c r="B1405" t="s">
        <v>4172</v>
      </c>
      <c r="C1405" t="s">
        <v>8341</v>
      </c>
      <c r="D1405" t="s">
        <v>7280</v>
      </c>
      <c r="E1405" t="s">
        <v>792</v>
      </c>
      <c r="F1405" t="s">
        <v>71</v>
      </c>
      <c r="G1405" s="1">
        <v>45318</v>
      </c>
      <c r="H1405" s="8">
        <f>MONTH(tbl_CleanLeads[[#This Row],[Lead_Date_Final]])</f>
        <v>1</v>
      </c>
      <c r="I1405" t="s">
        <v>7317</v>
      </c>
      <c r="J1405" t="s">
        <v>7271</v>
      </c>
      <c r="K1405" t="s">
        <v>7284</v>
      </c>
      <c r="L1405">
        <f>WEEKDAY(tbl_CleanLeads[[#This Row],[Lead_Date_Final]],2)</f>
        <v>6</v>
      </c>
      <c r="M1405" t="s">
        <v>7278</v>
      </c>
      <c r="N1405">
        <v>69.599999999999994</v>
      </c>
      <c r="O1405" s="7">
        <v>1697.49</v>
      </c>
      <c r="P1405">
        <v>32</v>
      </c>
      <c r="Q1405" t="s">
        <v>7289</v>
      </c>
      <c r="R1405">
        <f>IF(UPPER(TRIM(Table2[[#This Row],[Status_Clean]]))="CONVERTED",1,0)</f>
        <v>0</v>
      </c>
      <c r="S1405">
        <f>IF(ISNUMBER(MATCH(UPPER(TRIM(Table2[[#This Row],[Status_Clean]])),{"CONTACTED","QUALIFIED","CONVERTED"},0)),1,0)</f>
        <v>1</v>
      </c>
      <c r="T1405" cm="1">
        <f t="array" ref="T1405">_xlfn.SWITCH(UPPER(TRIM(Table2[[#This Row],[Status_Clean]])),"NEW",1,"CONTACTED",2,"QUALIFIED",3,"CONVERTED",4,"LOST",5,99)</f>
        <v>3</v>
      </c>
      <c r="U1405" t="str" cm="1">
        <f t="array" ref="U1405">_xlfn.LET(_xlpm.x,IFERROR(VALUE(Table2[[#This Row],[Response_Time_Hours]]),""),IF(_xlpm.x="","CHECK",_xlfn.IFS(_xlpm.x&lt;=1,"Immediate",_xlpm.x&lt;=6,"Fast",_xlpm.x&lt;=24,"Moderate",_xlpm.x&gt;24,"Delayed")))</f>
        <v>Delayed</v>
      </c>
      <c r="V1405">
        <f>FLOOR(tbl_CleanLeads[[#This Row],[Response_Time_Hours]],6)</f>
        <v>66</v>
      </c>
      <c r="W1405" t="str" cm="1">
        <f t="array" ref="W1405">IF(Table2[[#This Row],[Interaction_Count_Final]]="","N/A",_xlfn.IFS(Table2[[#This Row],[Interaction_Count_Final]]&lt;=2,"Low",Table2[[#This Row],[Interaction_Count_Final]]&lt;=5,"Medium",Table2[[#This Row],[Interaction_Count_Final]]&gt;=6,"High",TRUE,"CHECK"))</f>
        <v>High</v>
      </c>
      <c r="X1405" t="b">
        <f t="shared" si="21"/>
        <v>1</v>
      </c>
      <c r="Y1405" t="b">
        <f>tbl_CleanLeads[[#This Row],[Response_Time_Hours]]&gt;24</f>
        <v>1</v>
      </c>
      <c r="Z1405" s="13" t="b">
        <f>tbl_CleanLeads[[#This Row],[Response_Time_Hours]]&gt;72</f>
        <v>0</v>
      </c>
      <c r="AA1405" s="13" t="b">
        <f>tbl_CleanLeads[[#This Row],[Status_Clean]]="Converted"</f>
        <v>0</v>
      </c>
    </row>
    <row r="1406" spans="1:27">
      <c r="A1406" t="s">
        <v>102</v>
      </c>
      <c r="B1406" t="s">
        <v>4174</v>
      </c>
      <c r="C1406" t="s">
        <v>4175</v>
      </c>
      <c r="D1406" t="s">
        <v>7268</v>
      </c>
      <c r="E1406" t="s">
        <v>254</v>
      </c>
      <c r="F1406" t="s">
        <v>71</v>
      </c>
      <c r="G1406" s="1">
        <v>45225</v>
      </c>
      <c r="H1406" s="8">
        <f>MONTH(tbl_CleanLeads[[#This Row],[Lead_Date_Final]])</f>
        <v>10</v>
      </c>
      <c r="I1406" t="s">
        <v>7270</v>
      </c>
      <c r="J1406" t="s">
        <v>7263</v>
      </c>
      <c r="K1406" t="s">
        <v>7264</v>
      </c>
      <c r="L1406">
        <f>WEEKDAY(tbl_CleanLeads[[#This Row],[Lead_Date_Final]],2)</f>
        <v>4</v>
      </c>
      <c r="M1406" t="s">
        <v>7285</v>
      </c>
      <c r="N1406">
        <v>66.8</v>
      </c>
      <c r="O1406" s="7">
        <v>1248.28</v>
      </c>
      <c r="P1406">
        <v>4</v>
      </c>
      <c r="Q1406" t="s">
        <v>7289</v>
      </c>
      <c r="R1406">
        <f>IF(UPPER(TRIM(Table2[[#This Row],[Status_Clean]]))="CONVERTED",1,0)</f>
        <v>0</v>
      </c>
      <c r="S1406">
        <f>IF(ISNUMBER(MATCH(UPPER(TRIM(Table2[[#This Row],[Status_Clean]])),{"CONTACTED","QUALIFIED","CONVERTED"},0)),1,0)</f>
        <v>1</v>
      </c>
      <c r="T1406" cm="1">
        <f t="array" ref="T1406">_xlfn.SWITCH(UPPER(TRIM(Table2[[#This Row],[Status_Clean]])),"NEW",1,"CONTACTED",2,"QUALIFIED",3,"CONVERTED",4,"LOST",5,99)</f>
        <v>3</v>
      </c>
      <c r="U1406" t="str" cm="1">
        <f t="array" ref="U1406">_xlfn.LET(_xlpm.x,IFERROR(VALUE(Table2[[#This Row],[Response_Time_Hours]]),""),IF(_xlpm.x="","CHECK",_xlfn.IFS(_xlpm.x&lt;=1,"Immediate",_xlpm.x&lt;=6,"Fast",_xlpm.x&lt;=24,"Moderate",_xlpm.x&gt;24,"Delayed")))</f>
        <v>Delayed</v>
      </c>
      <c r="V1406">
        <f>FLOOR(tbl_CleanLeads[[#This Row],[Response_Time_Hours]],6)</f>
        <v>66</v>
      </c>
      <c r="W1406" t="str" cm="1">
        <f t="array" ref="W1406">IF(Table2[[#This Row],[Interaction_Count_Final]]="","N/A",_xlfn.IFS(Table2[[#This Row],[Interaction_Count_Final]]&lt;=2,"Low",Table2[[#This Row],[Interaction_Count_Final]]&lt;=5,"Medium",Table2[[#This Row],[Interaction_Count_Final]]&gt;=6,"High",TRUE,"CHECK"))</f>
        <v>Medium</v>
      </c>
      <c r="X1406" t="b">
        <f t="shared" si="21"/>
        <v>1</v>
      </c>
      <c r="Y1406" t="b">
        <f>tbl_CleanLeads[[#This Row],[Response_Time_Hours]]&gt;24</f>
        <v>1</v>
      </c>
      <c r="Z1406" s="13" t="b">
        <f>tbl_CleanLeads[[#This Row],[Response_Time_Hours]]&gt;72</f>
        <v>0</v>
      </c>
      <c r="AA1406" s="13" t="b">
        <f>tbl_CleanLeads[[#This Row],[Status_Clean]]="Converted"</f>
        <v>0</v>
      </c>
    </row>
    <row r="1407" spans="1:27">
      <c r="A1407" t="s">
        <v>70</v>
      </c>
      <c r="B1407" t="s">
        <v>4176</v>
      </c>
      <c r="C1407" t="s">
        <v>8342</v>
      </c>
      <c r="D1407" t="s">
        <v>7258</v>
      </c>
      <c r="E1407" t="s">
        <v>123</v>
      </c>
      <c r="F1407" t="s">
        <v>193</v>
      </c>
      <c r="G1407" s="1">
        <v>45081</v>
      </c>
      <c r="H1407" s="8">
        <f>MONTH(tbl_CleanLeads[[#This Row],[Lead_Date_Final]])</f>
        <v>6</v>
      </c>
      <c r="I1407" t="s">
        <v>7276</v>
      </c>
      <c r="J1407" t="s">
        <v>7263</v>
      </c>
      <c r="K1407" t="s">
        <v>7277</v>
      </c>
      <c r="L1407">
        <f>WEEKDAY(tbl_CleanLeads[[#This Row],[Lead_Date_Final]],2)</f>
        <v>7</v>
      </c>
      <c r="M1407" t="s">
        <v>7293</v>
      </c>
      <c r="N1407">
        <v>24</v>
      </c>
      <c r="O1407" s="7">
        <v>3012.64</v>
      </c>
      <c r="P1407">
        <v>38</v>
      </c>
      <c r="Q1407" t="s">
        <v>7266</v>
      </c>
      <c r="R1407">
        <f>IF(UPPER(TRIM(Table2[[#This Row],[Status_Clean]]))="CONVERTED",1,0)</f>
        <v>0</v>
      </c>
      <c r="S1407">
        <f>IF(ISNUMBER(MATCH(UPPER(TRIM(Table2[[#This Row],[Status_Clean]])),{"CONTACTED","QUALIFIED","CONVERTED"},0)),1,0)</f>
        <v>0</v>
      </c>
      <c r="T1407" cm="1">
        <f t="array" ref="T1407">_xlfn.SWITCH(UPPER(TRIM(Table2[[#This Row],[Status_Clean]])),"NEW",1,"CONTACTED",2,"QUALIFIED",3,"CONVERTED",4,"LOST",5,99)</f>
        <v>1</v>
      </c>
      <c r="U1407" t="str" cm="1">
        <f t="array" ref="U1407">_xlfn.LET(_xlpm.x,IFERROR(VALUE(Table2[[#This Row],[Response_Time_Hours]]),""),IF(_xlpm.x="","CHECK",_xlfn.IFS(_xlpm.x&lt;=1,"Immediate",_xlpm.x&lt;=6,"Fast",_xlpm.x&lt;=24,"Moderate",_xlpm.x&gt;24,"Delayed")))</f>
        <v>Moderate</v>
      </c>
      <c r="V1407">
        <f>FLOOR(tbl_CleanLeads[[#This Row],[Response_Time_Hours]],6)</f>
        <v>24</v>
      </c>
      <c r="W1407" t="str" cm="1">
        <f t="array" ref="W1407">IF(Table2[[#This Row],[Interaction_Count_Final]]="","N/A",_xlfn.IFS(Table2[[#This Row],[Interaction_Count_Final]]&lt;=2,"Low",Table2[[#This Row],[Interaction_Count_Final]]&lt;=5,"Medium",Table2[[#This Row],[Interaction_Count_Final]]&gt;=6,"High",TRUE,"CHECK"))</f>
        <v>High</v>
      </c>
      <c r="X1407" t="b">
        <f t="shared" si="21"/>
        <v>1</v>
      </c>
      <c r="Y1407" t="b">
        <f>tbl_CleanLeads[[#This Row],[Response_Time_Hours]]&gt;24</f>
        <v>0</v>
      </c>
      <c r="Z1407" s="13" t="b">
        <f>tbl_CleanLeads[[#This Row],[Response_Time_Hours]]&gt;72</f>
        <v>0</v>
      </c>
      <c r="AA1407" s="13" t="b">
        <f>tbl_CleanLeads[[#This Row],[Status_Clean]]="Converted"</f>
        <v>0</v>
      </c>
    </row>
    <row r="1408" spans="1:27">
      <c r="A1408" t="s">
        <v>90</v>
      </c>
      <c r="B1408" t="s">
        <v>4178</v>
      </c>
      <c r="C1408" t="s">
        <v>4179</v>
      </c>
      <c r="D1408" t="s">
        <v>7274</v>
      </c>
      <c r="E1408" t="s">
        <v>473</v>
      </c>
      <c r="F1408" t="s">
        <v>71</v>
      </c>
      <c r="G1408" s="1">
        <v>45364</v>
      </c>
      <c r="H1408" s="8">
        <f>MONTH(tbl_CleanLeads[[#This Row],[Lead_Date_Final]])</f>
        <v>3</v>
      </c>
      <c r="I1408" t="s">
        <v>7295</v>
      </c>
      <c r="J1408" t="s">
        <v>7271</v>
      </c>
      <c r="K1408" t="s">
        <v>7284</v>
      </c>
      <c r="L1408">
        <f>WEEKDAY(tbl_CleanLeads[[#This Row],[Lead_Date_Final]],2)</f>
        <v>3</v>
      </c>
      <c r="M1408" t="s">
        <v>7272</v>
      </c>
      <c r="N1408">
        <v>36.9</v>
      </c>
      <c r="O1408" s="7">
        <v>2892.23</v>
      </c>
      <c r="P1408">
        <v>9</v>
      </c>
      <c r="Q1408" t="s">
        <v>7266</v>
      </c>
      <c r="R1408">
        <f>IF(UPPER(TRIM(Table2[[#This Row],[Status_Clean]]))="CONVERTED",1,0)</f>
        <v>0</v>
      </c>
      <c r="S1408">
        <f>IF(ISNUMBER(MATCH(UPPER(TRIM(Table2[[#This Row],[Status_Clean]])),{"CONTACTED","QUALIFIED","CONVERTED"},0)),1,0)</f>
        <v>1</v>
      </c>
      <c r="T1408" cm="1">
        <f t="array" ref="T1408">_xlfn.SWITCH(UPPER(TRIM(Table2[[#This Row],[Status_Clean]])),"NEW",1,"CONTACTED",2,"QUALIFIED",3,"CONVERTED",4,"LOST",5,99)</f>
        <v>3</v>
      </c>
      <c r="U1408" t="str" cm="1">
        <f t="array" ref="U1408">_xlfn.LET(_xlpm.x,IFERROR(VALUE(Table2[[#This Row],[Response_Time_Hours]]),""),IF(_xlpm.x="","CHECK",_xlfn.IFS(_xlpm.x&lt;=1,"Immediate",_xlpm.x&lt;=6,"Fast",_xlpm.x&lt;=24,"Moderate",_xlpm.x&gt;24,"Delayed")))</f>
        <v>Delayed</v>
      </c>
      <c r="V1408">
        <f>FLOOR(tbl_CleanLeads[[#This Row],[Response_Time_Hours]],6)</f>
        <v>36</v>
      </c>
      <c r="W1408" t="str" cm="1">
        <f t="array" ref="W1408">IF(Table2[[#This Row],[Interaction_Count_Final]]="","N/A",_xlfn.IFS(Table2[[#This Row],[Interaction_Count_Final]]&lt;=2,"Low",Table2[[#This Row],[Interaction_Count_Final]]&lt;=5,"Medium",Table2[[#This Row],[Interaction_Count_Final]]&gt;=6,"High",TRUE,"CHECK"))</f>
        <v>High</v>
      </c>
      <c r="X1408" t="b">
        <f t="shared" si="21"/>
        <v>1</v>
      </c>
      <c r="Y1408" t="b">
        <f>tbl_CleanLeads[[#This Row],[Response_Time_Hours]]&gt;24</f>
        <v>1</v>
      </c>
      <c r="Z1408" s="13" t="b">
        <f>tbl_CleanLeads[[#This Row],[Response_Time_Hours]]&gt;72</f>
        <v>0</v>
      </c>
      <c r="AA1408" s="13" t="b">
        <f>tbl_CleanLeads[[#This Row],[Status_Clean]]="Converted"</f>
        <v>0</v>
      </c>
    </row>
    <row r="1409" spans="1:27">
      <c r="A1409" t="s">
        <v>63</v>
      </c>
      <c r="B1409" t="s">
        <v>4182</v>
      </c>
      <c r="C1409" t="s">
        <v>4183</v>
      </c>
      <c r="D1409" t="s">
        <v>7303</v>
      </c>
      <c r="E1409" t="s">
        <v>263</v>
      </c>
      <c r="F1409" t="s">
        <v>250</v>
      </c>
      <c r="G1409" s="1">
        <v>45636</v>
      </c>
      <c r="H1409" s="8">
        <f>MONTH(tbl_CleanLeads[[#This Row],[Lead_Date_Final]])</f>
        <v>12</v>
      </c>
      <c r="I1409" t="s">
        <v>7262</v>
      </c>
      <c r="J1409" t="s">
        <v>7271</v>
      </c>
      <c r="K1409" t="s">
        <v>7264</v>
      </c>
      <c r="L1409">
        <f>WEEKDAY(tbl_CleanLeads[[#This Row],[Lead_Date_Final]],2)</f>
        <v>2</v>
      </c>
      <c r="M1409" t="s">
        <v>7265</v>
      </c>
      <c r="N1409">
        <v>15.8</v>
      </c>
      <c r="O1409" s="7">
        <v>2543</v>
      </c>
      <c r="P1409">
        <v>19</v>
      </c>
      <c r="Q1409" t="s">
        <v>7266</v>
      </c>
      <c r="R1409">
        <f>IF(UPPER(TRIM(Table2[[#This Row],[Status_Clean]]))="CONVERTED",1,0)</f>
        <v>1</v>
      </c>
      <c r="S1409">
        <f>IF(ISNUMBER(MATCH(UPPER(TRIM(Table2[[#This Row],[Status_Clean]])),{"CONTACTED","QUALIFIED","CONVERTED"},0)),1,0)</f>
        <v>1</v>
      </c>
      <c r="T1409" cm="1">
        <f t="array" ref="T1409">_xlfn.SWITCH(UPPER(TRIM(Table2[[#This Row],[Status_Clean]])),"NEW",1,"CONTACTED",2,"QUALIFIED",3,"CONVERTED",4,"LOST",5,99)</f>
        <v>4</v>
      </c>
      <c r="U1409" t="str" cm="1">
        <f t="array" ref="U1409">_xlfn.LET(_xlpm.x,IFERROR(VALUE(Table2[[#This Row],[Response_Time_Hours]]),""),IF(_xlpm.x="","CHECK",_xlfn.IFS(_xlpm.x&lt;=1,"Immediate",_xlpm.x&lt;=6,"Fast",_xlpm.x&lt;=24,"Moderate",_xlpm.x&gt;24,"Delayed")))</f>
        <v>Moderate</v>
      </c>
      <c r="V1409">
        <f>FLOOR(tbl_CleanLeads[[#This Row],[Response_Time_Hours]],6)</f>
        <v>12</v>
      </c>
      <c r="W1409" t="str" cm="1">
        <f t="array" ref="W1409">IF(Table2[[#This Row],[Interaction_Count_Final]]="","N/A",_xlfn.IFS(Table2[[#This Row],[Interaction_Count_Final]]&lt;=2,"Low",Table2[[#This Row],[Interaction_Count_Final]]&lt;=5,"Medium",Table2[[#This Row],[Interaction_Count_Final]]&gt;=6,"High",TRUE,"CHECK"))</f>
        <v>High</v>
      </c>
      <c r="X1409" t="b">
        <f t="shared" si="21"/>
        <v>1</v>
      </c>
      <c r="Y1409" t="b">
        <f>tbl_CleanLeads[[#This Row],[Response_Time_Hours]]&gt;24</f>
        <v>0</v>
      </c>
      <c r="Z1409" s="13" t="b">
        <f>tbl_CleanLeads[[#This Row],[Response_Time_Hours]]&gt;72</f>
        <v>0</v>
      </c>
      <c r="AA1409" s="13" t="b">
        <f>tbl_CleanLeads[[#This Row],[Status_Clean]]="Converted"</f>
        <v>1</v>
      </c>
    </row>
    <row r="1410" spans="1:27">
      <c r="A1410" t="s">
        <v>70</v>
      </c>
      <c r="B1410" t="s">
        <v>4184</v>
      </c>
      <c r="C1410" t="s">
        <v>4185</v>
      </c>
      <c r="D1410" t="s">
        <v>7280</v>
      </c>
      <c r="E1410" t="s">
        <v>106</v>
      </c>
      <c r="F1410" t="s">
        <v>193</v>
      </c>
      <c r="G1410" s="1">
        <v>45631</v>
      </c>
      <c r="H1410" s="8">
        <f>MONTH(tbl_CleanLeads[[#This Row],[Lead_Date_Final]])</f>
        <v>12</v>
      </c>
      <c r="I1410" t="s">
        <v>7262</v>
      </c>
      <c r="J1410" t="s">
        <v>7271</v>
      </c>
      <c r="K1410" t="s">
        <v>7264</v>
      </c>
      <c r="L1410">
        <f>WEEKDAY(tbl_CleanLeads[[#This Row],[Lead_Date_Final]],2)</f>
        <v>4</v>
      </c>
      <c r="M1410" t="s">
        <v>7285</v>
      </c>
      <c r="N1410">
        <v>5.5</v>
      </c>
      <c r="O1410" s="7">
        <v>4163.07</v>
      </c>
      <c r="P1410">
        <v>30</v>
      </c>
      <c r="Q1410" t="s">
        <v>7273</v>
      </c>
      <c r="R1410">
        <f>IF(UPPER(TRIM(Table2[[#This Row],[Status_Clean]]))="CONVERTED",1,0)</f>
        <v>0</v>
      </c>
      <c r="S1410">
        <f>IF(ISNUMBER(MATCH(UPPER(TRIM(Table2[[#This Row],[Status_Clean]])),{"CONTACTED","QUALIFIED","CONVERTED"},0)),1,0)</f>
        <v>0</v>
      </c>
      <c r="T1410" cm="1">
        <f t="array" ref="T1410">_xlfn.SWITCH(UPPER(TRIM(Table2[[#This Row],[Status_Clean]])),"NEW",1,"CONTACTED",2,"QUALIFIED",3,"CONVERTED",4,"LOST",5,99)</f>
        <v>1</v>
      </c>
      <c r="U1410" t="str" cm="1">
        <f t="array" ref="U1410">_xlfn.LET(_xlpm.x,IFERROR(VALUE(Table2[[#This Row],[Response_Time_Hours]]),""),IF(_xlpm.x="","CHECK",_xlfn.IFS(_xlpm.x&lt;=1,"Immediate",_xlpm.x&lt;=6,"Fast",_xlpm.x&lt;=24,"Moderate",_xlpm.x&gt;24,"Delayed")))</f>
        <v>Fast</v>
      </c>
      <c r="V1410">
        <f>FLOOR(tbl_CleanLeads[[#This Row],[Response_Time_Hours]],6)</f>
        <v>0</v>
      </c>
      <c r="W1410" t="str" cm="1">
        <f t="array" ref="W1410">IF(Table2[[#This Row],[Interaction_Count_Final]]="","N/A",_xlfn.IFS(Table2[[#This Row],[Interaction_Count_Final]]&lt;=2,"Low",Table2[[#This Row],[Interaction_Count_Final]]&lt;=5,"Medium",Table2[[#This Row],[Interaction_Count_Final]]&gt;=6,"High",TRUE,"CHECK"))</f>
        <v>High</v>
      </c>
      <c r="X1410" t="b">
        <f t="shared" ref="X1410:X1473" si="22">COUNTIF($A:$A,$A1410)&gt;1</f>
        <v>1</v>
      </c>
      <c r="Y1410" t="b">
        <f>tbl_CleanLeads[[#This Row],[Response_Time_Hours]]&gt;24</f>
        <v>0</v>
      </c>
      <c r="Z1410" s="13" t="b">
        <f>tbl_CleanLeads[[#This Row],[Response_Time_Hours]]&gt;72</f>
        <v>0</v>
      </c>
      <c r="AA1410" s="13" t="b">
        <f>tbl_CleanLeads[[#This Row],[Status_Clean]]="Converted"</f>
        <v>0</v>
      </c>
    </row>
    <row r="1411" spans="1:27">
      <c r="A1411" t="s">
        <v>90</v>
      </c>
      <c r="B1411" t="s">
        <v>4186</v>
      </c>
      <c r="C1411" t="s">
        <v>4187</v>
      </c>
      <c r="D1411" t="s">
        <v>7303</v>
      </c>
      <c r="E1411" t="s">
        <v>311</v>
      </c>
      <c r="F1411" t="s">
        <v>125</v>
      </c>
      <c r="G1411" s="1">
        <v>45529</v>
      </c>
      <c r="H1411" s="8">
        <f>MONTH(tbl_CleanLeads[[#This Row],[Lead_Date_Final]])</f>
        <v>8</v>
      </c>
      <c r="I1411" t="s">
        <v>7310</v>
      </c>
      <c r="J1411" t="s">
        <v>7271</v>
      </c>
      <c r="K1411" t="s">
        <v>7288</v>
      </c>
      <c r="L1411">
        <f>WEEKDAY(tbl_CleanLeads[[#This Row],[Lead_Date_Final]],2)</f>
        <v>7</v>
      </c>
      <c r="M1411" t="s">
        <v>7293</v>
      </c>
      <c r="N1411">
        <v>17.3</v>
      </c>
      <c r="O1411" s="7">
        <v>2870.21</v>
      </c>
      <c r="P1411">
        <v>11</v>
      </c>
      <c r="Q1411" t="s">
        <v>7266</v>
      </c>
      <c r="R1411">
        <f>IF(UPPER(TRIM(Table2[[#This Row],[Status_Clean]]))="CONVERTED",1,0)</f>
        <v>0</v>
      </c>
      <c r="S1411">
        <f>IF(ISNUMBER(MATCH(UPPER(TRIM(Table2[[#This Row],[Status_Clean]])),{"CONTACTED","QUALIFIED","CONVERTED"},0)),1,0)</f>
        <v>1</v>
      </c>
      <c r="T1411" cm="1">
        <f t="array" ref="T1411">_xlfn.SWITCH(UPPER(TRIM(Table2[[#This Row],[Status_Clean]])),"NEW",1,"CONTACTED",2,"QUALIFIED",3,"CONVERTED",4,"LOST",5,99)</f>
        <v>2</v>
      </c>
      <c r="U1411" t="str" cm="1">
        <f t="array" ref="U1411">_xlfn.LET(_xlpm.x,IFERROR(VALUE(Table2[[#This Row],[Response_Time_Hours]]),""),IF(_xlpm.x="","CHECK",_xlfn.IFS(_xlpm.x&lt;=1,"Immediate",_xlpm.x&lt;=6,"Fast",_xlpm.x&lt;=24,"Moderate",_xlpm.x&gt;24,"Delayed")))</f>
        <v>Moderate</v>
      </c>
      <c r="V1411">
        <f>FLOOR(tbl_CleanLeads[[#This Row],[Response_Time_Hours]],6)</f>
        <v>12</v>
      </c>
      <c r="W1411" t="str" cm="1">
        <f t="array" ref="W1411">IF(Table2[[#This Row],[Interaction_Count_Final]]="","N/A",_xlfn.IFS(Table2[[#This Row],[Interaction_Count_Final]]&lt;=2,"Low",Table2[[#This Row],[Interaction_Count_Final]]&lt;=5,"Medium",Table2[[#This Row],[Interaction_Count_Final]]&gt;=6,"High",TRUE,"CHECK"))</f>
        <v>High</v>
      </c>
      <c r="X1411" t="b">
        <f t="shared" si="22"/>
        <v>1</v>
      </c>
      <c r="Y1411" t="b">
        <f>tbl_CleanLeads[[#This Row],[Response_Time_Hours]]&gt;24</f>
        <v>0</v>
      </c>
      <c r="Z1411" s="13" t="b">
        <f>tbl_CleanLeads[[#This Row],[Response_Time_Hours]]&gt;72</f>
        <v>0</v>
      </c>
      <c r="AA1411" s="13" t="b">
        <f>tbl_CleanLeads[[#This Row],[Status_Clean]]="Converted"</f>
        <v>0</v>
      </c>
    </row>
    <row r="1412" spans="1:27">
      <c r="A1412" t="s">
        <v>70</v>
      </c>
      <c r="B1412" t="s">
        <v>4189</v>
      </c>
      <c r="C1412" t="s">
        <v>4190</v>
      </c>
      <c r="D1412" t="s">
        <v>7303</v>
      </c>
      <c r="E1412" t="s">
        <v>7308</v>
      </c>
      <c r="F1412" t="s">
        <v>71</v>
      </c>
      <c r="G1412" s="1">
        <v>45032</v>
      </c>
      <c r="H1412" s="8">
        <f>MONTH(tbl_CleanLeads[[#This Row],[Lead_Date_Final]])</f>
        <v>4</v>
      </c>
      <c r="I1412" t="s">
        <v>7297</v>
      </c>
      <c r="J1412" t="s">
        <v>7263</v>
      </c>
      <c r="K1412" t="s">
        <v>7277</v>
      </c>
      <c r="L1412">
        <f>WEEKDAY(tbl_CleanLeads[[#This Row],[Lead_Date_Final]],2)</f>
        <v>7</v>
      </c>
      <c r="M1412" t="s">
        <v>7293</v>
      </c>
      <c r="N1412">
        <v>34.700000000000003</v>
      </c>
      <c r="O1412" s="7">
        <v>2780.7</v>
      </c>
      <c r="P1412">
        <v>4</v>
      </c>
      <c r="Q1412" t="s">
        <v>7266</v>
      </c>
      <c r="R1412">
        <f>IF(UPPER(TRIM(Table2[[#This Row],[Status_Clean]]))="CONVERTED",1,0)</f>
        <v>0</v>
      </c>
      <c r="S1412">
        <f>IF(ISNUMBER(MATCH(UPPER(TRIM(Table2[[#This Row],[Status_Clean]])),{"CONTACTED","QUALIFIED","CONVERTED"},0)),1,0)</f>
        <v>1</v>
      </c>
      <c r="T1412" cm="1">
        <f t="array" ref="T1412">_xlfn.SWITCH(UPPER(TRIM(Table2[[#This Row],[Status_Clean]])),"NEW",1,"CONTACTED",2,"QUALIFIED",3,"CONVERTED",4,"LOST",5,99)</f>
        <v>3</v>
      </c>
      <c r="U1412" t="str" cm="1">
        <f t="array" ref="U1412">_xlfn.LET(_xlpm.x,IFERROR(VALUE(Table2[[#This Row],[Response_Time_Hours]]),""),IF(_xlpm.x="","CHECK",_xlfn.IFS(_xlpm.x&lt;=1,"Immediate",_xlpm.x&lt;=6,"Fast",_xlpm.x&lt;=24,"Moderate",_xlpm.x&gt;24,"Delayed")))</f>
        <v>Delayed</v>
      </c>
      <c r="V1412">
        <f>FLOOR(tbl_CleanLeads[[#This Row],[Response_Time_Hours]],6)</f>
        <v>30</v>
      </c>
      <c r="W1412" t="str" cm="1">
        <f t="array" ref="W1412">IF(Table2[[#This Row],[Interaction_Count_Final]]="","N/A",_xlfn.IFS(Table2[[#This Row],[Interaction_Count_Final]]&lt;=2,"Low",Table2[[#This Row],[Interaction_Count_Final]]&lt;=5,"Medium",Table2[[#This Row],[Interaction_Count_Final]]&gt;=6,"High",TRUE,"CHECK"))</f>
        <v>Medium</v>
      </c>
      <c r="X1412" t="b">
        <f t="shared" si="22"/>
        <v>1</v>
      </c>
      <c r="Y1412" t="b">
        <f>tbl_CleanLeads[[#This Row],[Response_Time_Hours]]&gt;24</f>
        <v>1</v>
      </c>
      <c r="Z1412" s="13" t="b">
        <f>tbl_CleanLeads[[#This Row],[Response_Time_Hours]]&gt;72</f>
        <v>0</v>
      </c>
      <c r="AA1412" s="13" t="b">
        <f>tbl_CleanLeads[[#This Row],[Status_Clean]]="Converted"</f>
        <v>0</v>
      </c>
    </row>
    <row r="1413" spans="1:27">
      <c r="A1413" t="s">
        <v>102</v>
      </c>
      <c r="B1413" t="s">
        <v>4192</v>
      </c>
      <c r="C1413" t="s">
        <v>4193</v>
      </c>
      <c r="D1413" t="s">
        <v>7274</v>
      </c>
      <c r="E1413" t="s">
        <v>222</v>
      </c>
      <c r="F1413" t="s">
        <v>125</v>
      </c>
      <c r="G1413" s="1">
        <v>45143</v>
      </c>
      <c r="H1413" s="8">
        <f>MONTH(tbl_CleanLeads[[#This Row],[Lead_Date_Final]])</f>
        <v>8</v>
      </c>
      <c r="I1413" t="s">
        <v>7310</v>
      </c>
      <c r="J1413" t="s">
        <v>7263</v>
      </c>
      <c r="K1413" t="s">
        <v>7288</v>
      </c>
      <c r="L1413">
        <f>WEEKDAY(tbl_CleanLeads[[#This Row],[Lead_Date_Final]],2)</f>
        <v>6</v>
      </c>
      <c r="M1413" t="s">
        <v>7278</v>
      </c>
      <c r="N1413">
        <v>57</v>
      </c>
      <c r="O1413" s="7">
        <v>1439.23</v>
      </c>
      <c r="P1413">
        <v>19</v>
      </c>
      <c r="Q1413" t="s">
        <v>7289</v>
      </c>
      <c r="R1413">
        <f>IF(UPPER(TRIM(Table2[[#This Row],[Status_Clean]]))="CONVERTED",1,0)</f>
        <v>0</v>
      </c>
      <c r="S1413">
        <f>IF(ISNUMBER(MATCH(UPPER(TRIM(Table2[[#This Row],[Status_Clean]])),{"CONTACTED","QUALIFIED","CONVERTED"},0)),1,0)</f>
        <v>1</v>
      </c>
      <c r="T1413" cm="1">
        <f t="array" ref="T1413">_xlfn.SWITCH(UPPER(TRIM(Table2[[#This Row],[Status_Clean]])),"NEW",1,"CONTACTED",2,"QUALIFIED",3,"CONVERTED",4,"LOST",5,99)</f>
        <v>2</v>
      </c>
      <c r="U1413" t="str" cm="1">
        <f t="array" ref="U1413">_xlfn.LET(_xlpm.x,IFERROR(VALUE(Table2[[#This Row],[Response_Time_Hours]]),""),IF(_xlpm.x="","CHECK",_xlfn.IFS(_xlpm.x&lt;=1,"Immediate",_xlpm.x&lt;=6,"Fast",_xlpm.x&lt;=24,"Moderate",_xlpm.x&gt;24,"Delayed")))</f>
        <v>Delayed</v>
      </c>
      <c r="V1413">
        <f>FLOOR(tbl_CleanLeads[[#This Row],[Response_Time_Hours]],6)</f>
        <v>54</v>
      </c>
      <c r="W1413" t="str" cm="1">
        <f t="array" ref="W1413">IF(Table2[[#This Row],[Interaction_Count_Final]]="","N/A",_xlfn.IFS(Table2[[#This Row],[Interaction_Count_Final]]&lt;=2,"Low",Table2[[#This Row],[Interaction_Count_Final]]&lt;=5,"Medium",Table2[[#This Row],[Interaction_Count_Final]]&gt;=6,"High",TRUE,"CHECK"))</f>
        <v>High</v>
      </c>
      <c r="X1413" t="b">
        <f t="shared" si="22"/>
        <v>1</v>
      </c>
      <c r="Y1413" t="b">
        <f>tbl_CleanLeads[[#This Row],[Response_Time_Hours]]&gt;24</f>
        <v>1</v>
      </c>
      <c r="Z1413" s="13" t="b">
        <f>tbl_CleanLeads[[#This Row],[Response_Time_Hours]]&gt;72</f>
        <v>0</v>
      </c>
      <c r="AA1413" s="13" t="b">
        <f>tbl_CleanLeads[[#This Row],[Status_Clean]]="Converted"</f>
        <v>0</v>
      </c>
    </row>
    <row r="1414" spans="1:27">
      <c r="A1414" t="s">
        <v>90</v>
      </c>
      <c r="B1414" t="s">
        <v>4194</v>
      </c>
      <c r="C1414" t="s">
        <v>4195</v>
      </c>
      <c r="D1414" t="s">
        <v>7268</v>
      </c>
      <c r="E1414" t="s">
        <v>106</v>
      </c>
      <c r="F1414" t="s">
        <v>250</v>
      </c>
      <c r="G1414" s="1">
        <v>44979</v>
      </c>
      <c r="H1414" s="8">
        <f>MONTH(tbl_CleanLeads[[#This Row],[Lead_Date_Final]])</f>
        <v>2</v>
      </c>
      <c r="I1414" t="s">
        <v>7283</v>
      </c>
      <c r="J1414" t="s">
        <v>7263</v>
      </c>
      <c r="K1414" t="s">
        <v>7284</v>
      </c>
      <c r="L1414">
        <f>WEEKDAY(tbl_CleanLeads[[#This Row],[Lead_Date_Final]],2)</f>
        <v>3</v>
      </c>
      <c r="M1414" t="s">
        <v>7272</v>
      </c>
      <c r="N1414">
        <v>8.1</v>
      </c>
      <c r="O1414" s="7">
        <v>4934.59</v>
      </c>
      <c r="P1414">
        <v>15</v>
      </c>
      <c r="Q1414" t="s">
        <v>7273</v>
      </c>
      <c r="R1414">
        <f>IF(UPPER(TRIM(Table2[[#This Row],[Status_Clean]]))="CONVERTED",1,0)</f>
        <v>1</v>
      </c>
      <c r="S1414">
        <f>IF(ISNUMBER(MATCH(UPPER(TRIM(Table2[[#This Row],[Status_Clean]])),{"CONTACTED","QUALIFIED","CONVERTED"},0)),1,0)</f>
        <v>1</v>
      </c>
      <c r="T1414" cm="1">
        <f t="array" ref="T1414">_xlfn.SWITCH(UPPER(TRIM(Table2[[#This Row],[Status_Clean]])),"NEW",1,"CONTACTED",2,"QUALIFIED",3,"CONVERTED",4,"LOST",5,99)</f>
        <v>4</v>
      </c>
      <c r="U1414" t="str" cm="1">
        <f t="array" ref="U1414">_xlfn.LET(_xlpm.x,IFERROR(VALUE(Table2[[#This Row],[Response_Time_Hours]]),""),IF(_xlpm.x="","CHECK",_xlfn.IFS(_xlpm.x&lt;=1,"Immediate",_xlpm.x&lt;=6,"Fast",_xlpm.x&lt;=24,"Moderate",_xlpm.x&gt;24,"Delayed")))</f>
        <v>Moderate</v>
      </c>
      <c r="V1414">
        <f>FLOOR(tbl_CleanLeads[[#This Row],[Response_Time_Hours]],6)</f>
        <v>6</v>
      </c>
      <c r="W1414" t="str" cm="1">
        <f t="array" ref="W1414">IF(Table2[[#This Row],[Interaction_Count_Final]]="","N/A",_xlfn.IFS(Table2[[#This Row],[Interaction_Count_Final]]&lt;=2,"Low",Table2[[#This Row],[Interaction_Count_Final]]&lt;=5,"Medium",Table2[[#This Row],[Interaction_Count_Final]]&gt;=6,"High",TRUE,"CHECK"))</f>
        <v>High</v>
      </c>
      <c r="X1414" t="b">
        <f t="shared" si="22"/>
        <v>1</v>
      </c>
      <c r="Y1414" t="b">
        <f>tbl_CleanLeads[[#This Row],[Response_Time_Hours]]&gt;24</f>
        <v>0</v>
      </c>
      <c r="Z1414" s="13" t="b">
        <f>tbl_CleanLeads[[#This Row],[Response_Time_Hours]]&gt;72</f>
        <v>0</v>
      </c>
      <c r="AA1414" s="13" t="b">
        <f>tbl_CleanLeads[[#This Row],[Status_Clean]]="Converted"</f>
        <v>1</v>
      </c>
    </row>
    <row r="1415" spans="1:27">
      <c r="A1415" t="s">
        <v>90</v>
      </c>
      <c r="B1415" t="s">
        <v>4198</v>
      </c>
      <c r="C1415" t="s">
        <v>4199</v>
      </c>
      <c r="D1415" t="s">
        <v>7274</v>
      </c>
      <c r="E1415" t="s">
        <v>363</v>
      </c>
      <c r="F1415" t="s">
        <v>193</v>
      </c>
      <c r="G1415" s="1">
        <v>45051</v>
      </c>
      <c r="H1415" s="8">
        <f>MONTH(tbl_CleanLeads[[#This Row],[Lead_Date_Final]])</f>
        <v>5</v>
      </c>
      <c r="I1415" t="s">
        <v>7314</v>
      </c>
      <c r="J1415" t="s">
        <v>7263</v>
      </c>
      <c r="K1415" t="s">
        <v>7277</v>
      </c>
      <c r="L1415">
        <f>WEEKDAY(tbl_CleanLeads[[#This Row],[Lead_Date_Final]],2)</f>
        <v>5</v>
      </c>
      <c r="M1415" t="s">
        <v>7312</v>
      </c>
      <c r="N1415">
        <v>36.6</v>
      </c>
      <c r="O1415" s="7">
        <v>3331.27</v>
      </c>
      <c r="P1415">
        <v>11</v>
      </c>
      <c r="Q1415" t="s">
        <v>7266</v>
      </c>
      <c r="R1415">
        <f>IF(UPPER(TRIM(Table2[[#This Row],[Status_Clean]]))="CONVERTED",1,0)</f>
        <v>0</v>
      </c>
      <c r="S1415">
        <f>IF(ISNUMBER(MATCH(UPPER(TRIM(Table2[[#This Row],[Status_Clean]])),{"CONTACTED","QUALIFIED","CONVERTED"},0)),1,0)</f>
        <v>0</v>
      </c>
      <c r="T1415" cm="1">
        <f t="array" ref="T1415">_xlfn.SWITCH(UPPER(TRIM(Table2[[#This Row],[Status_Clean]])),"NEW",1,"CONTACTED",2,"QUALIFIED",3,"CONVERTED",4,"LOST",5,99)</f>
        <v>1</v>
      </c>
      <c r="U1415" t="str" cm="1">
        <f t="array" ref="U1415">_xlfn.LET(_xlpm.x,IFERROR(VALUE(Table2[[#This Row],[Response_Time_Hours]]),""),IF(_xlpm.x="","CHECK",_xlfn.IFS(_xlpm.x&lt;=1,"Immediate",_xlpm.x&lt;=6,"Fast",_xlpm.x&lt;=24,"Moderate",_xlpm.x&gt;24,"Delayed")))</f>
        <v>Delayed</v>
      </c>
      <c r="V1415">
        <f>FLOOR(tbl_CleanLeads[[#This Row],[Response_Time_Hours]],6)</f>
        <v>36</v>
      </c>
      <c r="W1415" t="str" cm="1">
        <f t="array" ref="W1415">IF(Table2[[#This Row],[Interaction_Count_Final]]="","N/A",_xlfn.IFS(Table2[[#This Row],[Interaction_Count_Final]]&lt;=2,"Low",Table2[[#This Row],[Interaction_Count_Final]]&lt;=5,"Medium",Table2[[#This Row],[Interaction_Count_Final]]&gt;=6,"High",TRUE,"CHECK"))</f>
        <v>High</v>
      </c>
      <c r="X1415" t="b">
        <f t="shared" si="22"/>
        <v>1</v>
      </c>
      <c r="Y1415" t="b">
        <f>tbl_CleanLeads[[#This Row],[Response_Time_Hours]]&gt;24</f>
        <v>1</v>
      </c>
      <c r="Z1415" s="13" t="b">
        <f>tbl_CleanLeads[[#This Row],[Response_Time_Hours]]&gt;72</f>
        <v>0</v>
      </c>
      <c r="AA1415" s="13" t="b">
        <f>tbl_CleanLeads[[#This Row],[Status_Clean]]="Converted"</f>
        <v>0</v>
      </c>
    </row>
    <row r="1416" spans="1:27">
      <c r="A1416" t="s">
        <v>70</v>
      </c>
      <c r="B1416" t="s">
        <v>4201</v>
      </c>
      <c r="C1416" t="s">
        <v>4202</v>
      </c>
      <c r="D1416" t="s">
        <v>7268</v>
      </c>
      <c r="E1416" t="s">
        <v>7308</v>
      </c>
      <c r="F1416" t="s">
        <v>125</v>
      </c>
      <c r="G1416" s="1">
        <v>45043</v>
      </c>
      <c r="H1416" s="8">
        <f>MONTH(tbl_CleanLeads[[#This Row],[Lead_Date_Final]])</f>
        <v>4</v>
      </c>
      <c r="I1416" t="s">
        <v>7297</v>
      </c>
      <c r="J1416" t="s">
        <v>7263</v>
      </c>
      <c r="K1416" t="s">
        <v>7277</v>
      </c>
      <c r="L1416">
        <f>WEEKDAY(tbl_CleanLeads[[#This Row],[Lead_Date_Final]],2)</f>
        <v>4</v>
      </c>
      <c r="M1416" t="s">
        <v>7285</v>
      </c>
      <c r="N1416">
        <v>19.200000000000003</v>
      </c>
      <c r="O1416" s="7">
        <v>3094.72</v>
      </c>
      <c r="P1416">
        <v>6</v>
      </c>
      <c r="Q1416" t="s">
        <v>7266</v>
      </c>
      <c r="R1416">
        <f>IF(UPPER(TRIM(Table2[[#This Row],[Status_Clean]]))="CONVERTED",1,0)</f>
        <v>0</v>
      </c>
      <c r="S1416">
        <f>IF(ISNUMBER(MATCH(UPPER(TRIM(Table2[[#This Row],[Status_Clean]])),{"CONTACTED","QUALIFIED","CONVERTED"},0)),1,0)</f>
        <v>1</v>
      </c>
      <c r="T1416" cm="1">
        <f t="array" ref="T1416">_xlfn.SWITCH(UPPER(TRIM(Table2[[#This Row],[Status_Clean]])),"NEW",1,"CONTACTED",2,"QUALIFIED",3,"CONVERTED",4,"LOST",5,99)</f>
        <v>2</v>
      </c>
      <c r="U1416" t="str" cm="1">
        <f t="array" ref="U1416">_xlfn.LET(_xlpm.x,IFERROR(VALUE(Table2[[#This Row],[Response_Time_Hours]]),""),IF(_xlpm.x="","CHECK",_xlfn.IFS(_xlpm.x&lt;=1,"Immediate",_xlpm.x&lt;=6,"Fast",_xlpm.x&lt;=24,"Moderate",_xlpm.x&gt;24,"Delayed")))</f>
        <v>Moderate</v>
      </c>
      <c r="V1416">
        <f>FLOOR(tbl_CleanLeads[[#This Row],[Response_Time_Hours]],6)</f>
        <v>18</v>
      </c>
      <c r="W1416" t="str" cm="1">
        <f t="array" ref="W1416">IF(Table2[[#This Row],[Interaction_Count_Final]]="","N/A",_xlfn.IFS(Table2[[#This Row],[Interaction_Count_Final]]&lt;=2,"Low",Table2[[#This Row],[Interaction_Count_Final]]&lt;=5,"Medium",Table2[[#This Row],[Interaction_Count_Final]]&gt;=6,"High",TRUE,"CHECK"))</f>
        <v>High</v>
      </c>
      <c r="X1416" t="b">
        <f t="shared" si="22"/>
        <v>1</v>
      </c>
      <c r="Y1416" t="b">
        <f>tbl_CleanLeads[[#This Row],[Response_Time_Hours]]&gt;24</f>
        <v>0</v>
      </c>
      <c r="Z1416" s="13" t="b">
        <f>tbl_CleanLeads[[#This Row],[Response_Time_Hours]]&gt;72</f>
        <v>0</v>
      </c>
      <c r="AA1416" s="13" t="b">
        <f>tbl_CleanLeads[[#This Row],[Status_Clean]]="Converted"</f>
        <v>0</v>
      </c>
    </row>
    <row r="1417" spans="1:27">
      <c r="A1417" t="s">
        <v>102</v>
      </c>
      <c r="B1417" t="s">
        <v>4203</v>
      </c>
      <c r="C1417" t="s">
        <v>4204</v>
      </c>
      <c r="D1417" t="s">
        <v>7280</v>
      </c>
      <c r="E1417" t="s">
        <v>222</v>
      </c>
      <c r="F1417" t="s">
        <v>193</v>
      </c>
      <c r="G1417" s="1">
        <v>44997</v>
      </c>
      <c r="H1417" s="8">
        <f>MONTH(tbl_CleanLeads[[#This Row],[Lead_Date_Final]])</f>
        <v>3</v>
      </c>
      <c r="I1417" t="s">
        <v>7295</v>
      </c>
      <c r="J1417" t="s">
        <v>7263</v>
      </c>
      <c r="K1417" t="s">
        <v>7284</v>
      </c>
      <c r="L1417">
        <f>WEEKDAY(tbl_CleanLeads[[#This Row],[Lead_Date_Final]],2)</f>
        <v>7</v>
      </c>
      <c r="M1417" t="s">
        <v>7293</v>
      </c>
      <c r="N1417">
        <v>48.9</v>
      </c>
      <c r="O1417" s="7">
        <v>3967.88</v>
      </c>
      <c r="P1417">
        <v>43</v>
      </c>
      <c r="Q1417" t="s">
        <v>7273</v>
      </c>
      <c r="R1417">
        <f>IF(UPPER(TRIM(Table2[[#This Row],[Status_Clean]]))="CONVERTED",1,0)</f>
        <v>0</v>
      </c>
      <c r="S1417">
        <f>IF(ISNUMBER(MATCH(UPPER(TRIM(Table2[[#This Row],[Status_Clean]])),{"CONTACTED","QUALIFIED","CONVERTED"},0)),1,0)</f>
        <v>0</v>
      </c>
      <c r="T1417" cm="1">
        <f t="array" ref="T1417">_xlfn.SWITCH(UPPER(TRIM(Table2[[#This Row],[Status_Clean]])),"NEW",1,"CONTACTED",2,"QUALIFIED",3,"CONVERTED",4,"LOST",5,99)</f>
        <v>1</v>
      </c>
      <c r="U1417" t="str" cm="1">
        <f t="array" ref="U1417">_xlfn.LET(_xlpm.x,IFERROR(VALUE(Table2[[#This Row],[Response_Time_Hours]]),""),IF(_xlpm.x="","CHECK",_xlfn.IFS(_xlpm.x&lt;=1,"Immediate",_xlpm.x&lt;=6,"Fast",_xlpm.x&lt;=24,"Moderate",_xlpm.x&gt;24,"Delayed")))</f>
        <v>Delayed</v>
      </c>
      <c r="V1417">
        <f>FLOOR(tbl_CleanLeads[[#This Row],[Response_Time_Hours]],6)</f>
        <v>48</v>
      </c>
      <c r="W1417" t="str" cm="1">
        <f t="array" ref="W1417">IF(Table2[[#This Row],[Interaction_Count_Final]]="","N/A",_xlfn.IFS(Table2[[#This Row],[Interaction_Count_Final]]&lt;=2,"Low",Table2[[#This Row],[Interaction_Count_Final]]&lt;=5,"Medium",Table2[[#This Row],[Interaction_Count_Final]]&gt;=6,"High",TRUE,"CHECK"))</f>
        <v>High</v>
      </c>
      <c r="X1417" t="b">
        <f t="shared" si="22"/>
        <v>1</v>
      </c>
      <c r="Y1417" t="b">
        <f>tbl_CleanLeads[[#This Row],[Response_Time_Hours]]&gt;24</f>
        <v>1</v>
      </c>
      <c r="Z1417" s="13" t="b">
        <f>tbl_CleanLeads[[#This Row],[Response_Time_Hours]]&gt;72</f>
        <v>0</v>
      </c>
      <c r="AA1417" s="13" t="b">
        <f>tbl_CleanLeads[[#This Row],[Status_Clean]]="Converted"</f>
        <v>0</v>
      </c>
    </row>
    <row r="1418" spans="1:27">
      <c r="A1418" t="s">
        <v>90</v>
      </c>
      <c r="B1418" t="s">
        <v>4206</v>
      </c>
      <c r="C1418" t="s">
        <v>8345</v>
      </c>
      <c r="D1418" t="s">
        <v>7274</v>
      </c>
      <c r="E1418" t="s">
        <v>1356</v>
      </c>
      <c r="F1418" t="s">
        <v>71</v>
      </c>
      <c r="G1418" s="1">
        <v>45352</v>
      </c>
      <c r="H1418" s="8">
        <f>MONTH(tbl_CleanLeads[[#This Row],[Lead_Date_Final]])</f>
        <v>3</v>
      </c>
      <c r="I1418" t="s">
        <v>7295</v>
      </c>
      <c r="J1418" t="s">
        <v>7271</v>
      </c>
      <c r="K1418" t="s">
        <v>7284</v>
      </c>
      <c r="L1418">
        <f>WEEKDAY(tbl_CleanLeads[[#This Row],[Lead_Date_Final]],2)</f>
        <v>5</v>
      </c>
      <c r="M1418" t="s">
        <v>7312</v>
      </c>
      <c r="N1418">
        <v>12.3</v>
      </c>
      <c r="O1418" s="7">
        <v>4402.3</v>
      </c>
      <c r="P1418">
        <v>3</v>
      </c>
      <c r="Q1418" t="s">
        <v>7273</v>
      </c>
      <c r="R1418">
        <f>IF(UPPER(TRIM(Table2[[#This Row],[Status_Clean]]))="CONVERTED",1,0)</f>
        <v>0</v>
      </c>
      <c r="S1418">
        <f>IF(ISNUMBER(MATCH(UPPER(TRIM(Table2[[#This Row],[Status_Clean]])),{"CONTACTED","QUALIFIED","CONVERTED"},0)),1,0)</f>
        <v>1</v>
      </c>
      <c r="T1418" cm="1">
        <f t="array" ref="T1418">_xlfn.SWITCH(UPPER(TRIM(Table2[[#This Row],[Status_Clean]])),"NEW",1,"CONTACTED",2,"QUALIFIED",3,"CONVERTED",4,"LOST",5,99)</f>
        <v>3</v>
      </c>
      <c r="U1418" t="str" cm="1">
        <f t="array" ref="U1418">_xlfn.LET(_xlpm.x,IFERROR(VALUE(Table2[[#This Row],[Response_Time_Hours]]),""),IF(_xlpm.x="","CHECK",_xlfn.IFS(_xlpm.x&lt;=1,"Immediate",_xlpm.x&lt;=6,"Fast",_xlpm.x&lt;=24,"Moderate",_xlpm.x&gt;24,"Delayed")))</f>
        <v>Moderate</v>
      </c>
      <c r="V1418">
        <f>FLOOR(tbl_CleanLeads[[#This Row],[Response_Time_Hours]],6)</f>
        <v>12</v>
      </c>
      <c r="W1418" t="str" cm="1">
        <f t="array" ref="W1418">IF(Table2[[#This Row],[Interaction_Count_Final]]="","N/A",_xlfn.IFS(Table2[[#This Row],[Interaction_Count_Final]]&lt;=2,"Low",Table2[[#This Row],[Interaction_Count_Final]]&lt;=5,"Medium",Table2[[#This Row],[Interaction_Count_Final]]&gt;=6,"High",TRUE,"CHECK"))</f>
        <v>Medium</v>
      </c>
      <c r="X1418" t="b">
        <f t="shared" si="22"/>
        <v>1</v>
      </c>
      <c r="Y1418" t="b">
        <f>tbl_CleanLeads[[#This Row],[Response_Time_Hours]]&gt;24</f>
        <v>0</v>
      </c>
      <c r="Z1418" s="13" t="b">
        <f>tbl_CleanLeads[[#This Row],[Response_Time_Hours]]&gt;72</f>
        <v>0</v>
      </c>
      <c r="AA1418" s="13" t="b">
        <f>tbl_CleanLeads[[#This Row],[Status_Clean]]="Converted"</f>
        <v>0</v>
      </c>
    </row>
    <row r="1419" spans="1:27">
      <c r="A1419" t="s">
        <v>70</v>
      </c>
      <c r="B1419" t="s">
        <v>4209</v>
      </c>
      <c r="C1419" t="s">
        <v>8346</v>
      </c>
      <c r="D1419" t="s">
        <v>7258</v>
      </c>
      <c r="E1419" t="s">
        <v>106</v>
      </c>
      <c r="F1419" t="s">
        <v>173</v>
      </c>
      <c r="G1419" s="1">
        <v>45119</v>
      </c>
      <c r="H1419" s="8">
        <f>MONTH(tbl_CleanLeads[[#This Row],[Lead_Date_Final]])</f>
        <v>7</v>
      </c>
      <c r="I1419" t="s">
        <v>7305</v>
      </c>
      <c r="J1419" t="s">
        <v>7263</v>
      </c>
      <c r="K1419" t="s">
        <v>7288</v>
      </c>
      <c r="L1419">
        <f>WEEKDAY(tbl_CleanLeads[[#This Row],[Lead_Date_Final]],2)</f>
        <v>3</v>
      </c>
      <c r="M1419" t="s">
        <v>7272</v>
      </c>
      <c r="N1419">
        <v>26.400000000000002</v>
      </c>
      <c r="O1419" s="7">
        <v>4160.45</v>
      </c>
      <c r="P1419">
        <v>32</v>
      </c>
      <c r="Q1419" t="s">
        <v>7273</v>
      </c>
      <c r="R1419">
        <f>IF(UPPER(TRIM(Table2[[#This Row],[Status_Clean]]))="CONVERTED",1,0)</f>
        <v>0</v>
      </c>
      <c r="S1419">
        <f>IF(ISNUMBER(MATCH(UPPER(TRIM(Table2[[#This Row],[Status_Clean]])),{"CONTACTED","QUALIFIED","CONVERTED"},0)),1,0)</f>
        <v>0</v>
      </c>
      <c r="T1419" cm="1">
        <f t="array" ref="T1419">_xlfn.SWITCH(UPPER(TRIM(Table2[[#This Row],[Status_Clean]])),"NEW",1,"CONTACTED",2,"QUALIFIED",3,"CONVERTED",4,"LOST",5,99)</f>
        <v>5</v>
      </c>
      <c r="U1419" t="str" cm="1">
        <f t="array" ref="U1419">_xlfn.LET(_xlpm.x,IFERROR(VALUE(Table2[[#This Row],[Response_Time_Hours]]),""),IF(_xlpm.x="","CHECK",_xlfn.IFS(_xlpm.x&lt;=1,"Immediate",_xlpm.x&lt;=6,"Fast",_xlpm.x&lt;=24,"Moderate",_xlpm.x&gt;24,"Delayed")))</f>
        <v>Delayed</v>
      </c>
      <c r="V1419">
        <f>FLOOR(tbl_CleanLeads[[#This Row],[Response_Time_Hours]],6)</f>
        <v>24</v>
      </c>
      <c r="W1419" t="str" cm="1">
        <f t="array" ref="W1419">IF(Table2[[#This Row],[Interaction_Count_Final]]="","N/A",_xlfn.IFS(Table2[[#This Row],[Interaction_Count_Final]]&lt;=2,"Low",Table2[[#This Row],[Interaction_Count_Final]]&lt;=5,"Medium",Table2[[#This Row],[Interaction_Count_Final]]&gt;=6,"High",TRUE,"CHECK"))</f>
        <v>High</v>
      </c>
      <c r="X1419" t="b">
        <f t="shared" si="22"/>
        <v>1</v>
      </c>
      <c r="Y1419" t="b">
        <f>tbl_CleanLeads[[#This Row],[Response_Time_Hours]]&gt;24</f>
        <v>1</v>
      </c>
      <c r="Z1419" s="13" t="b">
        <f>tbl_CleanLeads[[#This Row],[Response_Time_Hours]]&gt;72</f>
        <v>0</v>
      </c>
      <c r="AA1419" s="13" t="b">
        <f>tbl_CleanLeads[[#This Row],[Status_Clean]]="Converted"</f>
        <v>0</v>
      </c>
    </row>
    <row r="1420" spans="1:27">
      <c r="A1420" t="s">
        <v>102</v>
      </c>
      <c r="B1420" t="s">
        <v>4211</v>
      </c>
      <c r="C1420" t="s">
        <v>4212</v>
      </c>
      <c r="D1420" t="s">
        <v>7274</v>
      </c>
      <c r="E1420" t="s">
        <v>222</v>
      </c>
      <c r="F1420" t="s">
        <v>193</v>
      </c>
      <c r="G1420" s="1">
        <v>45488</v>
      </c>
      <c r="H1420" s="8">
        <f>MONTH(tbl_CleanLeads[[#This Row],[Lead_Date_Final]])</f>
        <v>7</v>
      </c>
      <c r="I1420" t="s">
        <v>7305</v>
      </c>
      <c r="J1420" t="s">
        <v>7271</v>
      </c>
      <c r="K1420" t="s">
        <v>7288</v>
      </c>
      <c r="L1420">
        <f>WEEKDAY(tbl_CleanLeads[[#This Row],[Lead_Date_Final]],2)</f>
        <v>1</v>
      </c>
      <c r="M1420" t="s">
        <v>7298</v>
      </c>
      <c r="N1420">
        <v>63.6</v>
      </c>
      <c r="O1420" s="7">
        <v>4724.6899999999996</v>
      </c>
      <c r="P1420">
        <v>24</v>
      </c>
      <c r="Q1420" t="s">
        <v>7273</v>
      </c>
      <c r="R1420">
        <f>IF(UPPER(TRIM(Table2[[#This Row],[Status_Clean]]))="CONVERTED",1,0)</f>
        <v>0</v>
      </c>
      <c r="S1420">
        <f>IF(ISNUMBER(MATCH(UPPER(TRIM(Table2[[#This Row],[Status_Clean]])),{"CONTACTED","QUALIFIED","CONVERTED"},0)),1,0)</f>
        <v>0</v>
      </c>
      <c r="T1420" cm="1">
        <f t="array" ref="T1420">_xlfn.SWITCH(UPPER(TRIM(Table2[[#This Row],[Status_Clean]])),"NEW",1,"CONTACTED",2,"QUALIFIED",3,"CONVERTED",4,"LOST",5,99)</f>
        <v>1</v>
      </c>
      <c r="U1420" t="str" cm="1">
        <f t="array" ref="U1420">_xlfn.LET(_xlpm.x,IFERROR(VALUE(Table2[[#This Row],[Response_Time_Hours]]),""),IF(_xlpm.x="","CHECK",_xlfn.IFS(_xlpm.x&lt;=1,"Immediate",_xlpm.x&lt;=6,"Fast",_xlpm.x&lt;=24,"Moderate",_xlpm.x&gt;24,"Delayed")))</f>
        <v>Delayed</v>
      </c>
      <c r="V1420">
        <f>FLOOR(tbl_CleanLeads[[#This Row],[Response_Time_Hours]],6)</f>
        <v>60</v>
      </c>
      <c r="W1420" t="str" cm="1">
        <f t="array" ref="W1420">IF(Table2[[#This Row],[Interaction_Count_Final]]="","N/A",_xlfn.IFS(Table2[[#This Row],[Interaction_Count_Final]]&lt;=2,"Low",Table2[[#This Row],[Interaction_Count_Final]]&lt;=5,"Medium",Table2[[#This Row],[Interaction_Count_Final]]&gt;=6,"High",TRUE,"CHECK"))</f>
        <v>High</v>
      </c>
      <c r="X1420" t="b">
        <f t="shared" si="22"/>
        <v>1</v>
      </c>
      <c r="Y1420" t="b">
        <f>tbl_CleanLeads[[#This Row],[Response_Time_Hours]]&gt;24</f>
        <v>1</v>
      </c>
      <c r="Z1420" s="13" t="b">
        <f>tbl_CleanLeads[[#This Row],[Response_Time_Hours]]&gt;72</f>
        <v>0</v>
      </c>
      <c r="AA1420" s="13" t="b">
        <f>tbl_CleanLeads[[#This Row],[Status_Clean]]="Converted"</f>
        <v>0</v>
      </c>
    </row>
    <row r="1421" spans="1:27">
      <c r="A1421" t="s">
        <v>70</v>
      </c>
      <c r="B1421" t="s">
        <v>4215</v>
      </c>
      <c r="C1421" t="s">
        <v>4216</v>
      </c>
      <c r="D1421" t="s">
        <v>7274</v>
      </c>
      <c r="E1421" t="s">
        <v>69</v>
      </c>
      <c r="F1421" t="s">
        <v>125</v>
      </c>
      <c r="G1421" s="1">
        <v>45197</v>
      </c>
      <c r="H1421" s="8">
        <f>MONTH(tbl_CleanLeads[[#This Row],[Lead_Date_Final]])</f>
        <v>9</v>
      </c>
      <c r="I1421" t="s">
        <v>7287</v>
      </c>
      <c r="J1421" t="s">
        <v>7263</v>
      </c>
      <c r="K1421" t="s">
        <v>7288</v>
      </c>
      <c r="L1421">
        <f>WEEKDAY(tbl_CleanLeads[[#This Row],[Lead_Date_Final]],2)</f>
        <v>4</v>
      </c>
      <c r="M1421" t="s">
        <v>7285</v>
      </c>
      <c r="N1421">
        <v>10.9</v>
      </c>
      <c r="O1421" s="7">
        <v>1972.9</v>
      </c>
      <c r="P1421">
        <v>29</v>
      </c>
      <c r="Q1421" t="s">
        <v>7289</v>
      </c>
      <c r="R1421">
        <f>IF(UPPER(TRIM(Table2[[#This Row],[Status_Clean]]))="CONVERTED",1,0)</f>
        <v>0</v>
      </c>
      <c r="S1421">
        <f>IF(ISNUMBER(MATCH(UPPER(TRIM(Table2[[#This Row],[Status_Clean]])),{"CONTACTED","QUALIFIED","CONVERTED"},0)),1,0)</f>
        <v>1</v>
      </c>
      <c r="T1421" cm="1">
        <f t="array" ref="T1421">_xlfn.SWITCH(UPPER(TRIM(Table2[[#This Row],[Status_Clean]])),"NEW",1,"CONTACTED",2,"QUALIFIED",3,"CONVERTED",4,"LOST",5,99)</f>
        <v>2</v>
      </c>
      <c r="U1421" t="str" cm="1">
        <f t="array" ref="U1421">_xlfn.LET(_xlpm.x,IFERROR(VALUE(Table2[[#This Row],[Response_Time_Hours]]),""),IF(_xlpm.x="","CHECK",_xlfn.IFS(_xlpm.x&lt;=1,"Immediate",_xlpm.x&lt;=6,"Fast",_xlpm.x&lt;=24,"Moderate",_xlpm.x&gt;24,"Delayed")))</f>
        <v>Moderate</v>
      </c>
      <c r="V1421">
        <f>FLOOR(tbl_CleanLeads[[#This Row],[Response_Time_Hours]],6)</f>
        <v>6</v>
      </c>
      <c r="W1421" t="str" cm="1">
        <f t="array" ref="W1421">IF(Table2[[#This Row],[Interaction_Count_Final]]="","N/A",_xlfn.IFS(Table2[[#This Row],[Interaction_Count_Final]]&lt;=2,"Low",Table2[[#This Row],[Interaction_Count_Final]]&lt;=5,"Medium",Table2[[#This Row],[Interaction_Count_Final]]&gt;=6,"High",TRUE,"CHECK"))</f>
        <v>High</v>
      </c>
      <c r="X1421" t="b">
        <f t="shared" si="22"/>
        <v>1</v>
      </c>
      <c r="Y1421" t="b">
        <f>tbl_CleanLeads[[#This Row],[Response_Time_Hours]]&gt;24</f>
        <v>0</v>
      </c>
      <c r="Z1421" s="13" t="b">
        <f>tbl_CleanLeads[[#This Row],[Response_Time_Hours]]&gt;72</f>
        <v>0</v>
      </c>
      <c r="AA1421" s="13" t="b">
        <f>tbl_CleanLeads[[#This Row],[Status_Clean]]="Converted"</f>
        <v>0</v>
      </c>
    </row>
    <row r="1422" spans="1:27">
      <c r="A1422" t="s">
        <v>70</v>
      </c>
      <c r="B1422" t="s">
        <v>4217</v>
      </c>
      <c r="C1422" t="s">
        <v>4218</v>
      </c>
      <c r="D1422" t="s">
        <v>7280</v>
      </c>
      <c r="E1422" t="s">
        <v>222</v>
      </c>
      <c r="F1422" t="s">
        <v>250</v>
      </c>
      <c r="G1422" s="1">
        <v>45532</v>
      </c>
      <c r="H1422" s="8">
        <f>MONTH(tbl_CleanLeads[[#This Row],[Lead_Date_Final]])</f>
        <v>8</v>
      </c>
      <c r="I1422" t="s">
        <v>7310</v>
      </c>
      <c r="J1422" t="s">
        <v>7271</v>
      </c>
      <c r="K1422" t="s">
        <v>7288</v>
      </c>
      <c r="L1422">
        <f>WEEKDAY(tbl_CleanLeads[[#This Row],[Lead_Date_Final]],2)</f>
        <v>3</v>
      </c>
      <c r="M1422" t="s">
        <v>7272</v>
      </c>
      <c r="N1422">
        <v>52.800000000000004</v>
      </c>
      <c r="O1422" s="7">
        <v>1042.92</v>
      </c>
      <c r="P1422">
        <v>28</v>
      </c>
      <c r="Q1422" t="s">
        <v>7289</v>
      </c>
      <c r="R1422">
        <f>IF(UPPER(TRIM(Table2[[#This Row],[Status_Clean]]))="CONVERTED",1,0)</f>
        <v>1</v>
      </c>
      <c r="S1422">
        <f>IF(ISNUMBER(MATCH(UPPER(TRIM(Table2[[#This Row],[Status_Clean]])),{"CONTACTED","QUALIFIED","CONVERTED"},0)),1,0)</f>
        <v>1</v>
      </c>
      <c r="T1422" cm="1">
        <f t="array" ref="T1422">_xlfn.SWITCH(UPPER(TRIM(Table2[[#This Row],[Status_Clean]])),"NEW",1,"CONTACTED",2,"QUALIFIED",3,"CONVERTED",4,"LOST",5,99)</f>
        <v>4</v>
      </c>
      <c r="U1422" t="str" cm="1">
        <f t="array" ref="U1422">_xlfn.LET(_xlpm.x,IFERROR(VALUE(Table2[[#This Row],[Response_Time_Hours]]),""),IF(_xlpm.x="","CHECK",_xlfn.IFS(_xlpm.x&lt;=1,"Immediate",_xlpm.x&lt;=6,"Fast",_xlpm.x&lt;=24,"Moderate",_xlpm.x&gt;24,"Delayed")))</f>
        <v>Delayed</v>
      </c>
      <c r="V1422">
        <f>FLOOR(tbl_CleanLeads[[#This Row],[Response_Time_Hours]],6)</f>
        <v>48</v>
      </c>
      <c r="W1422" t="str" cm="1">
        <f t="array" ref="W1422">IF(Table2[[#This Row],[Interaction_Count_Final]]="","N/A",_xlfn.IFS(Table2[[#This Row],[Interaction_Count_Final]]&lt;=2,"Low",Table2[[#This Row],[Interaction_Count_Final]]&lt;=5,"Medium",Table2[[#This Row],[Interaction_Count_Final]]&gt;=6,"High",TRUE,"CHECK"))</f>
        <v>High</v>
      </c>
      <c r="X1422" t="b">
        <f t="shared" si="22"/>
        <v>1</v>
      </c>
      <c r="Y1422" t="b">
        <f>tbl_CleanLeads[[#This Row],[Response_Time_Hours]]&gt;24</f>
        <v>1</v>
      </c>
      <c r="Z1422" s="13" t="b">
        <f>tbl_CleanLeads[[#This Row],[Response_Time_Hours]]&gt;72</f>
        <v>0</v>
      </c>
      <c r="AA1422" s="13" t="b">
        <f>tbl_CleanLeads[[#This Row],[Status_Clean]]="Converted"</f>
        <v>1</v>
      </c>
    </row>
    <row r="1423" spans="1:27">
      <c r="A1423" t="s">
        <v>63</v>
      </c>
      <c r="B1423" t="s">
        <v>4219</v>
      </c>
      <c r="C1423" t="s">
        <v>4220</v>
      </c>
      <c r="D1423" t="s">
        <v>7303</v>
      </c>
      <c r="E1423" t="s">
        <v>123</v>
      </c>
      <c r="F1423" t="s">
        <v>125</v>
      </c>
      <c r="G1423" s="1">
        <v>45278</v>
      </c>
      <c r="H1423" s="8">
        <f>MONTH(tbl_CleanLeads[[#This Row],[Lead_Date_Final]])</f>
        <v>12</v>
      </c>
      <c r="I1423" t="s">
        <v>7262</v>
      </c>
      <c r="J1423" t="s">
        <v>7263</v>
      </c>
      <c r="K1423" t="s">
        <v>7264</v>
      </c>
      <c r="L1423">
        <f>WEEKDAY(tbl_CleanLeads[[#This Row],[Lead_Date_Final]],2)</f>
        <v>1</v>
      </c>
      <c r="M1423" t="s">
        <v>7298</v>
      </c>
      <c r="N1423">
        <v>43.4</v>
      </c>
      <c r="O1423" s="7">
        <v>2543.5100000000002</v>
      </c>
      <c r="P1423">
        <v>48</v>
      </c>
      <c r="Q1423" t="s">
        <v>7266</v>
      </c>
      <c r="R1423">
        <f>IF(UPPER(TRIM(Table2[[#This Row],[Status_Clean]]))="CONVERTED",1,0)</f>
        <v>0</v>
      </c>
      <c r="S1423">
        <f>IF(ISNUMBER(MATCH(UPPER(TRIM(Table2[[#This Row],[Status_Clean]])),{"CONTACTED","QUALIFIED","CONVERTED"},0)),1,0)</f>
        <v>1</v>
      </c>
      <c r="T1423" cm="1">
        <f t="array" ref="T1423">_xlfn.SWITCH(UPPER(TRIM(Table2[[#This Row],[Status_Clean]])),"NEW",1,"CONTACTED",2,"QUALIFIED",3,"CONVERTED",4,"LOST",5,99)</f>
        <v>2</v>
      </c>
      <c r="U1423" t="str" cm="1">
        <f t="array" ref="U1423">_xlfn.LET(_xlpm.x,IFERROR(VALUE(Table2[[#This Row],[Response_Time_Hours]]),""),IF(_xlpm.x="","CHECK",_xlfn.IFS(_xlpm.x&lt;=1,"Immediate",_xlpm.x&lt;=6,"Fast",_xlpm.x&lt;=24,"Moderate",_xlpm.x&gt;24,"Delayed")))</f>
        <v>Delayed</v>
      </c>
      <c r="V1423">
        <f>FLOOR(tbl_CleanLeads[[#This Row],[Response_Time_Hours]],6)</f>
        <v>42</v>
      </c>
      <c r="W1423" t="str" cm="1">
        <f t="array" ref="W1423">IF(Table2[[#This Row],[Interaction_Count_Final]]="","N/A",_xlfn.IFS(Table2[[#This Row],[Interaction_Count_Final]]&lt;=2,"Low",Table2[[#This Row],[Interaction_Count_Final]]&lt;=5,"Medium",Table2[[#This Row],[Interaction_Count_Final]]&gt;=6,"High",TRUE,"CHECK"))</f>
        <v>High</v>
      </c>
      <c r="X1423" t="b">
        <f t="shared" si="22"/>
        <v>1</v>
      </c>
      <c r="Y1423" t="b">
        <f>tbl_CleanLeads[[#This Row],[Response_Time_Hours]]&gt;24</f>
        <v>1</v>
      </c>
      <c r="Z1423" s="13" t="b">
        <f>tbl_CleanLeads[[#This Row],[Response_Time_Hours]]&gt;72</f>
        <v>0</v>
      </c>
      <c r="AA1423" s="13" t="b">
        <f>tbl_CleanLeads[[#This Row],[Status_Clean]]="Converted"</f>
        <v>0</v>
      </c>
    </row>
    <row r="1424" spans="1:27">
      <c r="A1424" t="s">
        <v>90</v>
      </c>
      <c r="B1424" t="s">
        <v>4221</v>
      </c>
      <c r="C1424" t="s">
        <v>4222</v>
      </c>
      <c r="D1424" t="s">
        <v>7303</v>
      </c>
      <c r="E1424" t="s">
        <v>473</v>
      </c>
      <c r="F1424" t="s">
        <v>125</v>
      </c>
      <c r="G1424" s="1">
        <v>45055</v>
      </c>
      <c r="H1424" s="8">
        <f>MONTH(tbl_CleanLeads[[#This Row],[Lead_Date_Final]])</f>
        <v>5</v>
      </c>
      <c r="I1424" t="s">
        <v>7314</v>
      </c>
      <c r="J1424" t="s">
        <v>7263</v>
      </c>
      <c r="K1424" t="s">
        <v>7277</v>
      </c>
      <c r="L1424">
        <f>WEEKDAY(tbl_CleanLeads[[#This Row],[Lead_Date_Final]],2)</f>
        <v>2</v>
      </c>
      <c r="M1424" t="s">
        <v>7265</v>
      </c>
      <c r="N1424">
        <v>71.8</v>
      </c>
      <c r="O1424" s="7">
        <v>2142.5700000000002</v>
      </c>
      <c r="P1424">
        <v>2</v>
      </c>
      <c r="Q1424" t="s">
        <v>7266</v>
      </c>
      <c r="R1424">
        <f>IF(UPPER(TRIM(Table2[[#This Row],[Status_Clean]]))="CONVERTED",1,0)</f>
        <v>0</v>
      </c>
      <c r="S1424">
        <f>IF(ISNUMBER(MATCH(UPPER(TRIM(Table2[[#This Row],[Status_Clean]])),{"CONTACTED","QUALIFIED","CONVERTED"},0)),1,0)</f>
        <v>1</v>
      </c>
      <c r="T1424" cm="1">
        <f t="array" ref="T1424">_xlfn.SWITCH(UPPER(TRIM(Table2[[#This Row],[Status_Clean]])),"NEW",1,"CONTACTED",2,"QUALIFIED",3,"CONVERTED",4,"LOST",5,99)</f>
        <v>2</v>
      </c>
      <c r="U1424" t="str" cm="1">
        <f t="array" ref="U1424">_xlfn.LET(_xlpm.x,IFERROR(VALUE(Table2[[#This Row],[Response_Time_Hours]]),""),IF(_xlpm.x="","CHECK",_xlfn.IFS(_xlpm.x&lt;=1,"Immediate",_xlpm.x&lt;=6,"Fast",_xlpm.x&lt;=24,"Moderate",_xlpm.x&gt;24,"Delayed")))</f>
        <v>Delayed</v>
      </c>
      <c r="V1424">
        <f>FLOOR(tbl_CleanLeads[[#This Row],[Response_Time_Hours]],6)</f>
        <v>66</v>
      </c>
      <c r="W1424" t="str" cm="1">
        <f t="array" ref="W1424">IF(Table2[[#This Row],[Interaction_Count_Final]]="","N/A",_xlfn.IFS(Table2[[#This Row],[Interaction_Count_Final]]&lt;=2,"Low",Table2[[#This Row],[Interaction_Count_Final]]&lt;=5,"Medium",Table2[[#This Row],[Interaction_Count_Final]]&gt;=6,"High",TRUE,"CHECK"))</f>
        <v>Low</v>
      </c>
      <c r="X1424" t="b">
        <f t="shared" si="22"/>
        <v>1</v>
      </c>
      <c r="Y1424" t="b">
        <f>tbl_CleanLeads[[#This Row],[Response_Time_Hours]]&gt;24</f>
        <v>1</v>
      </c>
      <c r="Z1424" s="13" t="b">
        <f>tbl_CleanLeads[[#This Row],[Response_Time_Hours]]&gt;72</f>
        <v>0</v>
      </c>
      <c r="AA1424" s="13" t="b">
        <f>tbl_CleanLeads[[#This Row],[Status_Clean]]="Converted"</f>
        <v>0</v>
      </c>
    </row>
    <row r="1425" spans="1:27">
      <c r="A1425" t="s">
        <v>102</v>
      </c>
      <c r="B1425" t="s">
        <v>4225</v>
      </c>
      <c r="C1425" t="s">
        <v>4226</v>
      </c>
      <c r="D1425" t="s">
        <v>7280</v>
      </c>
      <c r="E1425" t="s">
        <v>447</v>
      </c>
      <c r="F1425" t="s">
        <v>71</v>
      </c>
      <c r="G1425" s="1">
        <v>45313</v>
      </c>
      <c r="H1425" s="8">
        <f>MONTH(tbl_CleanLeads[[#This Row],[Lead_Date_Final]])</f>
        <v>1</v>
      </c>
      <c r="I1425" t="s">
        <v>7317</v>
      </c>
      <c r="J1425" t="s">
        <v>7271</v>
      </c>
      <c r="K1425" t="s">
        <v>7284</v>
      </c>
      <c r="L1425">
        <f>WEEKDAY(tbl_CleanLeads[[#This Row],[Lead_Date_Final]],2)</f>
        <v>1</v>
      </c>
      <c r="M1425" t="s">
        <v>7298</v>
      </c>
      <c r="N1425">
        <v>66.099999999999994</v>
      </c>
      <c r="O1425" s="7">
        <v>3351.93</v>
      </c>
      <c r="P1425">
        <v>42</v>
      </c>
      <c r="Q1425" t="s">
        <v>7266</v>
      </c>
      <c r="R1425">
        <f>IF(UPPER(TRIM(Table2[[#This Row],[Status_Clean]]))="CONVERTED",1,0)</f>
        <v>0</v>
      </c>
      <c r="S1425">
        <f>IF(ISNUMBER(MATCH(UPPER(TRIM(Table2[[#This Row],[Status_Clean]])),{"CONTACTED","QUALIFIED","CONVERTED"},0)),1,0)</f>
        <v>1</v>
      </c>
      <c r="T1425" cm="1">
        <f t="array" ref="T1425">_xlfn.SWITCH(UPPER(TRIM(Table2[[#This Row],[Status_Clean]])),"NEW",1,"CONTACTED",2,"QUALIFIED",3,"CONVERTED",4,"LOST",5,99)</f>
        <v>3</v>
      </c>
      <c r="U1425" t="str" cm="1">
        <f t="array" ref="U1425">_xlfn.LET(_xlpm.x,IFERROR(VALUE(Table2[[#This Row],[Response_Time_Hours]]),""),IF(_xlpm.x="","CHECK",_xlfn.IFS(_xlpm.x&lt;=1,"Immediate",_xlpm.x&lt;=6,"Fast",_xlpm.x&lt;=24,"Moderate",_xlpm.x&gt;24,"Delayed")))</f>
        <v>Delayed</v>
      </c>
      <c r="V1425">
        <f>FLOOR(tbl_CleanLeads[[#This Row],[Response_Time_Hours]],6)</f>
        <v>66</v>
      </c>
      <c r="W1425" t="str" cm="1">
        <f t="array" ref="W1425">IF(Table2[[#This Row],[Interaction_Count_Final]]="","N/A",_xlfn.IFS(Table2[[#This Row],[Interaction_Count_Final]]&lt;=2,"Low",Table2[[#This Row],[Interaction_Count_Final]]&lt;=5,"Medium",Table2[[#This Row],[Interaction_Count_Final]]&gt;=6,"High",TRUE,"CHECK"))</f>
        <v>High</v>
      </c>
      <c r="X1425" t="b">
        <f t="shared" si="22"/>
        <v>1</v>
      </c>
      <c r="Y1425" t="b">
        <f>tbl_CleanLeads[[#This Row],[Response_Time_Hours]]&gt;24</f>
        <v>1</v>
      </c>
      <c r="Z1425" s="13" t="b">
        <f>tbl_CleanLeads[[#This Row],[Response_Time_Hours]]&gt;72</f>
        <v>0</v>
      </c>
      <c r="AA1425" s="13" t="b">
        <f>tbl_CleanLeads[[#This Row],[Status_Clean]]="Converted"</f>
        <v>0</v>
      </c>
    </row>
    <row r="1426" spans="1:27">
      <c r="A1426" t="s">
        <v>63</v>
      </c>
      <c r="B1426" t="s">
        <v>4228</v>
      </c>
      <c r="C1426" t="s">
        <v>4229</v>
      </c>
      <c r="D1426" t="s">
        <v>7303</v>
      </c>
      <c r="E1426" t="s">
        <v>473</v>
      </c>
      <c r="F1426" t="s">
        <v>250</v>
      </c>
      <c r="G1426" s="1">
        <v>45248</v>
      </c>
      <c r="H1426" s="8">
        <f>MONTH(tbl_CleanLeads[[#This Row],[Lead_Date_Final]])</f>
        <v>11</v>
      </c>
      <c r="I1426" t="s">
        <v>7300</v>
      </c>
      <c r="J1426" t="s">
        <v>7263</v>
      </c>
      <c r="K1426" t="s">
        <v>7264</v>
      </c>
      <c r="L1426">
        <f>WEEKDAY(tbl_CleanLeads[[#This Row],[Lead_Date_Final]],2)</f>
        <v>6</v>
      </c>
      <c r="M1426" t="s">
        <v>7278</v>
      </c>
      <c r="N1426">
        <v>21.9</v>
      </c>
      <c r="O1426" s="7">
        <v>1071.05</v>
      </c>
      <c r="P1426">
        <v>41</v>
      </c>
      <c r="Q1426" t="s">
        <v>7289</v>
      </c>
      <c r="R1426">
        <f>IF(UPPER(TRIM(Table2[[#This Row],[Status_Clean]]))="CONVERTED",1,0)</f>
        <v>1</v>
      </c>
      <c r="S1426">
        <f>IF(ISNUMBER(MATCH(UPPER(TRIM(Table2[[#This Row],[Status_Clean]])),{"CONTACTED","QUALIFIED","CONVERTED"},0)),1,0)</f>
        <v>1</v>
      </c>
      <c r="T1426" cm="1">
        <f t="array" ref="T1426">_xlfn.SWITCH(UPPER(TRIM(Table2[[#This Row],[Status_Clean]])),"NEW",1,"CONTACTED",2,"QUALIFIED",3,"CONVERTED",4,"LOST",5,99)</f>
        <v>4</v>
      </c>
      <c r="U1426" t="str" cm="1">
        <f t="array" ref="U1426">_xlfn.LET(_xlpm.x,IFERROR(VALUE(Table2[[#This Row],[Response_Time_Hours]]),""),IF(_xlpm.x="","CHECK",_xlfn.IFS(_xlpm.x&lt;=1,"Immediate",_xlpm.x&lt;=6,"Fast",_xlpm.x&lt;=24,"Moderate",_xlpm.x&gt;24,"Delayed")))</f>
        <v>Moderate</v>
      </c>
      <c r="V1426">
        <f>FLOOR(tbl_CleanLeads[[#This Row],[Response_Time_Hours]],6)</f>
        <v>18</v>
      </c>
      <c r="W1426" t="str" cm="1">
        <f t="array" ref="W1426">IF(Table2[[#This Row],[Interaction_Count_Final]]="","N/A",_xlfn.IFS(Table2[[#This Row],[Interaction_Count_Final]]&lt;=2,"Low",Table2[[#This Row],[Interaction_Count_Final]]&lt;=5,"Medium",Table2[[#This Row],[Interaction_Count_Final]]&gt;=6,"High",TRUE,"CHECK"))</f>
        <v>High</v>
      </c>
      <c r="X1426" t="b">
        <f t="shared" si="22"/>
        <v>1</v>
      </c>
      <c r="Y1426" t="b">
        <f>tbl_CleanLeads[[#This Row],[Response_Time_Hours]]&gt;24</f>
        <v>0</v>
      </c>
      <c r="Z1426" s="13" t="b">
        <f>tbl_CleanLeads[[#This Row],[Response_Time_Hours]]&gt;72</f>
        <v>0</v>
      </c>
      <c r="AA1426" s="13" t="b">
        <f>tbl_CleanLeads[[#This Row],[Status_Clean]]="Converted"</f>
        <v>1</v>
      </c>
    </row>
    <row r="1427" spans="1:27">
      <c r="A1427" t="s">
        <v>63</v>
      </c>
      <c r="B1427" t="s">
        <v>4232</v>
      </c>
      <c r="C1427" t="s">
        <v>4233</v>
      </c>
      <c r="D1427" t="s">
        <v>7280</v>
      </c>
      <c r="E1427" t="s">
        <v>7308</v>
      </c>
      <c r="F1427" t="s">
        <v>173</v>
      </c>
      <c r="G1427" s="1">
        <v>45234</v>
      </c>
      <c r="H1427" s="8">
        <f>MONTH(tbl_CleanLeads[[#This Row],[Lead_Date_Final]])</f>
        <v>11</v>
      </c>
      <c r="I1427" t="s">
        <v>7300</v>
      </c>
      <c r="J1427" t="s">
        <v>7263</v>
      </c>
      <c r="K1427" t="s">
        <v>7264</v>
      </c>
      <c r="L1427">
        <f>WEEKDAY(tbl_CleanLeads[[#This Row],[Lead_Date_Final]],2)</f>
        <v>6</v>
      </c>
      <c r="M1427" t="s">
        <v>7278</v>
      </c>
      <c r="N1427">
        <v>45.8</v>
      </c>
      <c r="O1427" s="7">
        <v>4536.0200000000004</v>
      </c>
      <c r="P1427">
        <v>12</v>
      </c>
      <c r="Q1427" t="s">
        <v>7273</v>
      </c>
      <c r="R1427">
        <f>IF(UPPER(TRIM(Table2[[#This Row],[Status_Clean]]))="CONVERTED",1,0)</f>
        <v>0</v>
      </c>
      <c r="S1427">
        <f>IF(ISNUMBER(MATCH(UPPER(TRIM(Table2[[#This Row],[Status_Clean]])),{"CONTACTED","QUALIFIED","CONVERTED"},0)),1,0)</f>
        <v>0</v>
      </c>
      <c r="T1427" cm="1">
        <f t="array" ref="T1427">_xlfn.SWITCH(UPPER(TRIM(Table2[[#This Row],[Status_Clean]])),"NEW",1,"CONTACTED",2,"QUALIFIED",3,"CONVERTED",4,"LOST",5,99)</f>
        <v>5</v>
      </c>
      <c r="U1427" t="str" cm="1">
        <f t="array" ref="U1427">_xlfn.LET(_xlpm.x,IFERROR(VALUE(Table2[[#This Row],[Response_Time_Hours]]),""),IF(_xlpm.x="","CHECK",_xlfn.IFS(_xlpm.x&lt;=1,"Immediate",_xlpm.x&lt;=6,"Fast",_xlpm.x&lt;=24,"Moderate",_xlpm.x&gt;24,"Delayed")))</f>
        <v>Delayed</v>
      </c>
      <c r="V1427">
        <f>FLOOR(tbl_CleanLeads[[#This Row],[Response_Time_Hours]],6)</f>
        <v>42</v>
      </c>
      <c r="W1427" t="str" cm="1">
        <f t="array" ref="W1427">IF(Table2[[#This Row],[Interaction_Count_Final]]="","N/A",_xlfn.IFS(Table2[[#This Row],[Interaction_Count_Final]]&lt;=2,"Low",Table2[[#This Row],[Interaction_Count_Final]]&lt;=5,"Medium",Table2[[#This Row],[Interaction_Count_Final]]&gt;=6,"High",TRUE,"CHECK"))</f>
        <v>High</v>
      </c>
      <c r="X1427" t="b">
        <f t="shared" si="22"/>
        <v>1</v>
      </c>
      <c r="Y1427" t="b">
        <f>tbl_CleanLeads[[#This Row],[Response_Time_Hours]]&gt;24</f>
        <v>1</v>
      </c>
      <c r="Z1427" s="13" t="b">
        <f>tbl_CleanLeads[[#This Row],[Response_Time_Hours]]&gt;72</f>
        <v>0</v>
      </c>
      <c r="AA1427" s="13" t="b">
        <f>tbl_CleanLeads[[#This Row],[Status_Clean]]="Converted"</f>
        <v>0</v>
      </c>
    </row>
    <row r="1428" spans="1:27">
      <c r="A1428" t="s">
        <v>70</v>
      </c>
      <c r="B1428" t="s">
        <v>4234</v>
      </c>
      <c r="C1428" t="s">
        <v>4235</v>
      </c>
      <c r="D1428" t="s">
        <v>7258</v>
      </c>
      <c r="E1428" t="s">
        <v>254</v>
      </c>
      <c r="F1428" t="s">
        <v>193</v>
      </c>
      <c r="G1428" s="1">
        <v>45594</v>
      </c>
      <c r="H1428" s="8">
        <f>MONTH(tbl_CleanLeads[[#This Row],[Lead_Date_Final]])</f>
        <v>10</v>
      </c>
      <c r="I1428" t="s">
        <v>7270</v>
      </c>
      <c r="J1428" t="s">
        <v>7271</v>
      </c>
      <c r="K1428" t="s">
        <v>7264</v>
      </c>
      <c r="L1428">
        <f>WEEKDAY(tbl_CleanLeads[[#This Row],[Lead_Date_Final]],2)</f>
        <v>2</v>
      </c>
      <c r="M1428" t="s">
        <v>7265</v>
      </c>
      <c r="N1428">
        <v>61</v>
      </c>
      <c r="O1428" s="7">
        <v>2230.9499999999998</v>
      </c>
      <c r="P1428">
        <v>28</v>
      </c>
      <c r="Q1428" t="s">
        <v>7266</v>
      </c>
      <c r="R1428">
        <f>IF(UPPER(TRIM(Table2[[#This Row],[Status_Clean]]))="CONVERTED",1,0)</f>
        <v>0</v>
      </c>
      <c r="S1428">
        <f>IF(ISNUMBER(MATCH(UPPER(TRIM(Table2[[#This Row],[Status_Clean]])),{"CONTACTED","QUALIFIED","CONVERTED"},0)),1,0)</f>
        <v>0</v>
      </c>
      <c r="T1428" cm="1">
        <f t="array" ref="T1428">_xlfn.SWITCH(UPPER(TRIM(Table2[[#This Row],[Status_Clean]])),"NEW",1,"CONTACTED",2,"QUALIFIED",3,"CONVERTED",4,"LOST",5,99)</f>
        <v>1</v>
      </c>
      <c r="U1428" t="str" cm="1">
        <f t="array" ref="U1428">_xlfn.LET(_xlpm.x,IFERROR(VALUE(Table2[[#This Row],[Response_Time_Hours]]),""),IF(_xlpm.x="","CHECK",_xlfn.IFS(_xlpm.x&lt;=1,"Immediate",_xlpm.x&lt;=6,"Fast",_xlpm.x&lt;=24,"Moderate",_xlpm.x&gt;24,"Delayed")))</f>
        <v>Delayed</v>
      </c>
      <c r="V1428">
        <f>FLOOR(tbl_CleanLeads[[#This Row],[Response_Time_Hours]],6)</f>
        <v>60</v>
      </c>
      <c r="W1428" t="str" cm="1">
        <f t="array" ref="W1428">IF(Table2[[#This Row],[Interaction_Count_Final]]="","N/A",_xlfn.IFS(Table2[[#This Row],[Interaction_Count_Final]]&lt;=2,"Low",Table2[[#This Row],[Interaction_Count_Final]]&lt;=5,"Medium",Table2[[#This Row],[Interaction_Count_Final]]&gt;=6,"High",TRUE,"CHECK"))</f>
        <v>High</v>
      </c>
      <c r="X1428" t="b">
        <f t="shared" si="22"/>
        <v>1</v>
      </c>
      <c r="Y1428" t="b">
        <f>tbl_CleanLeads[[#This Row],[Response_Time_Hours]]&gt;24</f>
        <v>1</v>
      </c>
      <c r="Z1428" s="13" t="b">
        <f>tbl_CleanLeads[[#This Row],[Response_Time_Hours]]&gt;72</f>
        <v>0</v>
      </c>
      <c r="AA1428" s="13" t="b">
        <f>tbl_CleanLeads[[#This Row],[Status_Clean]]="Converted"</f>
        <v>0</v>
      </c>
    </row>
    <row r="1429" spans="1:27">
      <c r="A1429" t="s">
        <v>90</v>
      </c>
      <c r="B1429" t="s">
        <v>4236</v>
      </c>
      <c r="C1429" t="s">
        <v>4237</v>
      </c>
      <c r="D1429" t="s">
        <v>7280</v>
      </c>
      <c r="E1429" t="s">
        <v>7308</v>
      </c>
      <c r="F1429" t="s">
        <v>250</v>
      </c>
      <c r="G1429" s="1">
        <v>45297</v>
      </c>
      <c r="H1429" s="8">
        <f>MONTH(tbl_CleanLeads[[#This Row],[Lead_Date_Final]])</f>
        <v>1</v>
      </c>
      <c r="I1429" t="s">
        <v>7317</v>
      </c>
      <c r="J1429" t="s">
        <v>7271</v>
      </c>
      <c r="K1429" t="s">
        <v>7284</v>
      </c>
      <c r="L1429">
        <f>WEEKDAY(tbl_CleanLeads[[#This Row],[Lead_Date_Final]],2)</f>
        <v>6</v>
      </c>
      <c r="M1429" t="s">
        <v>7278</v>
      </c>
      <c r="N1429">
        <v>9.6000000000000014</v>
      </c>
      <c r="O1429" s="7">
        <v>2310.21</v>
      </c>
      <c r="P1429">
        <v>19</v>
      </c>
      <c r="Q1429" t="s">
        <v>7266</v>
      </c>
      <c r="R1429">
        <f>IF(UPPER(TRIM(Table2[[#This Row],[Status_Clean]]))="CONVERTED",1,0)</f>
        <v>1</v>
      </c>
      <c r="S1429">
        <f>IF(ISNUMBER(MATCH(UPPER(TRIM(Table2[[#This Row],[Status_Clean]])),{"CONTACTED","QUALIFIED","CONVERTED"},0)),1,0)</f>
        <v>1</v>
      </c>
      <c r="T1429" cm="1">
        <f t="array" ref="T1429">_xlfn.SWITCH(UPPER(TRIM(Table2[[#This Row],[Status_Clean]])),"NEW",1,"CONTACTED",2,"QUALIFIED",3,"CONVERTED",4,"LOST",5,99)</f>
        <v>4</v>
      </c>
      <c r="U1429" t="str" cm="1">
        <f t="array" ref="U1429">_xlfn.LET(_xlpm.x,IFERROR(VALUE(Table2[[#This Row],[Response_Time_Hours]]),""),IF(_xlpm.x="","CHECK",_xlfn.IFS(_xlpm.x&lt;=1,"Immediate",_xlpm.x&lt;=6,"Fast",_xlpm.x&lt;=24,"Moderate",_xlpm.x&gt;24,"Delayed")))</f>
        <v>Moderate</v>
      </c>
      <c r="V1429">
        <f>FLOOR(tbl_CleanLeads[[#This Row],[Response_Time_Hours]],6)</f>
        <v>6</v>
      </c>
      <c r="W1429" t="str" cm="1">
        <f t="array" ref="W1429">IF(Table2[[#This Row],[Interaction_Count_Final]]="","N/A",_xlfn.IFS(Table2[[#This Row],[Interaction_Count_Final]]&lt;=2,"Low",Table2[[#This Row],[Interaction_Count_Final]]&lt;=5,"Medium",Table2[[#This Row],[Interaction_Count_Final]]&gt;=6,"High",TRUE,"CHECK"))</f>
        <v>High</v>
      </c>
      <c r="X1429" t="b">
        <f t="shared" si="22"/>
        <v>1</v>
      </c>
      <c r="Y1429" t="b">
        <f>tbl_CleanLeads[[#This Row],[Response_Time_Hours]]&gt;24</f>
        <v>0</v>
      </c>
      <c r="Z1429" s="13" t="b">
        <f>tbl_CleanLeads[[#This Row],[Response_Time_Hours]]&gt;72</f>
        <v>0</v>
      </c>
      <c r="AA1429" s="13" t="b">
        <f>tbl_CleanLeads[[#This Row],[Status_Clean]]="Converted"</f>
        <v>1</v>
      </c>
    </row>
    <row r="1430" spans="1:27">
      <c r="A1430" t="s">
        <v>63</v>
      </c>
      <c r="B1430" t="s">
        <v>4238</v>
      </c>
      <c r="C1430" t="s">
        <v>4239</v>
      </c>
      <c r="D1430" t="s">
        <v>7303</v>
      </c>
      <c r="E1430" t="s">
        <v>311</v>
      </c>
      <c r="F1430" t="s">
        <v>125</v>
      </c>
      <c r="G1430" s="1">
        <v>45498</v>
      </c>
      <c r="H1430" s="8">
        <f>MONTH(tbl_CleanLeads[[#This Row],[Lead_Date_Final]])</f>
        <v>7</v>
      </c>
      <c r="I1430" t="s">
        <v>7305</v>
      </c>
      <c r="J1430" t="s">
        <v>7271</v>
      </c>
      <c r="K1430" t="s">
        <v>7288</v>
      </c>
      <c r="L1430">
        <f>WEEKDAY(tbl_CleanLeads[[#This Row],[Lead_Date_Final]],2)</f>
        <v>4</v>
      </c>
      <c r="M1430" t="s">
        <v>7285</v>
      </c>
      <c r="N1430">
        <v>63</v>
      </c>
      <c r="O1430" s="7">
        <v>2656.64</v>
      </c>
      <c r="P1430">
        <v>1</v>
      </c>
      <c r="Q1430" t="s">
        <v>7266</v>
      </c>
      <c r="R1430">
        <f>IF(UPPER(TRIM(Table2[[#This Row],[Status_Clean]]))="CONVERTED",1,0)</f>
        <v>0</v>
      </c>
      <c r="S1430">
        <f>IF(ISNUMBER(MATCH(UPPER(TRIM(Table2[[#This Row],[Status_Clean]])),{"CONTACTED","QUALIFIED","CONVERTED"},0)),1,0)</f>
        <v>1</v>
      </c>
      <c r="T1430" cm="1">
        <f t="array" ref="T1430">_xlfn.SWITCH(UPPER(TRIM(Table2[[#This Row],[Status_Clean]])),"NEW",1,"CONTACTED",2,"QUALIFIED",3,"CONVERTED",4,"LOST",5,99)</f>
        <v>2</v>
      </c>
      <c r="U1430" t="str" cm="1">
        <f t="array" ref="U1430">_xlfn.LET(_xlpm.x,IFERROR(VALUE(Table2[[#This Row],[Response_Time_Hours]]),""),IF(_xlpm.x="","CHECK",_xlfn.IFS(_xlpm.x&lt;=1,"Immediate",_xlpm.x&lt;=6,"Fast",_xlpm.x&lt;=24,"Moderate",_xlpm.x&gt;24,"Delayed")))</f>
        <v>Delayed</v>
      </c>
      <c r="V1430">
        <f>FLOOR(tbl_CleanLeads[[#This Row],[Response_Time_Hours]],6)</f>
        <v>60</v>
      </c>
      <c r="W1430" t="str" cm="1">
        <f t="array" ref="W1430">IF(Table2[[#This Row],[Interaction_Count_Final]]="","N/A",_xlfn.IFS(Table2[[#This Row],[Interaction_Count_Final]]&lt;=2,"Low",Table2[[#This Row],[Interaction_Count_Final]]&lt;=5,"Medium",Table2[[#This Row],[Interaction_Count_Final]]&gt;=6,"High",TRUE,"CHECK"))</f>
        <v>Low</v>
      </c>
      <c r="X1430" t="b">
        <f t="shared" si="22"/>
        <v>1</v>
      </c>
      <c r="Y1430" t="b">
        <f>tbl_CleanLeads[[#This Row],[Response_Time_Hours]]&gt;24</f>
        <v>1</v>
      </c>
      <c r="Z1430" s="13" t="b">
        <f>tbl_CleanLeads[[#This Row],[Response_Time_Hours]]&gt;72</f>
        <v>0</v>
      </c>
      <c r="AA1430" s="13" t="b">
        <f>tbl_CleanLeads[[#This Row],[Status_Clean]]="Converted"</f>
        <v>0</v>
      </c>
    </row>
    <row r="1431" spans="1:27">
      <c r="A1431" t="s">
        <v>102</v>
      </c>
      <c r="B1431" t="s">
        <v>4241</v>
      </c>
      <c r="C1431" t="s">
        <v>4242</v>
      </c>
      <c r="D1431" t="s">
        <v>7303</v>
      </c>
      <c r="E1431" t="s">
        <v>469</v>
      </c>
      <c r="F1431" t="s">
        <v>250</v>
      </c>
      <c r="G1431" s="1">
        <v>45327</v>
      </c>
      <c r="H1431" s="8">
        <f>MONTH(tbl_CleanLeads[[#This Row],[Lead_Date_Final]])</f>
        <v>2</v>
      </c>
      <c r="I1431" t="s">
        <v>7283</v>
      </c>
      <c r="J1431" t="s">
        <v>7271</v>
      </c>
      <c r="K1431" t="s">
        <v>7284</v>
      </c>
      <c r="L1431">
        <f>WEEKDAY(tbl_CleanLeads[[#This Row],[Lead_Date_Final]],2)</f>
        <v>1</v>
      </c>
      <c r="M1431" t="s">
        <v>7298</v>
      </c>
      <c r="N1431">
        <v>40.799999999999997</v>
      </c>
      <c r="O1431" s="7">
        <v>3392.51</v>
      </c>
      <c r="P1431">
        <v>22</v>
      </c>
      <c r="Q1431" t="s">
        <v>7266</v>
      </c>
      <c r="R1431">
        <f>IF(UPPER(TRIM(Table2[[#This Row],[Status_Clean]]))="CONVERTED",1,0)</f>
        <v>1</v>
      </c>
      <c r="S1431">
        <f>IF(ISNUMBER(MATCH(UPPER(TRIM(Table2[[#This Row],[Status_Clean]])),{"CONTACTED","QUALIFIED","CONVERTED"},0)),1,0)</f>
        <v>1</v>
      </c>
      <c r="T1431" cm="1">
        <f t="array" ref="T1431">_xlfn.SWITCH(UPPER(TRIM(Table2[[#This Row],[Status_Clean]])),"NEW",1,"CONTACTED",2,"QUALIFIED",3,"CONVERTED",4,"LOST",5,99)</f>
        <v>4</v>
      </c>
      <c r="U1431" t="str" cm="1">
        <f t="array" ref="U1431">_xlfn.LET(_xlpm.x,IFERROR(VALUE(Table2[[#This Row],[Response_Time_Hours]]),""),IF(_xlpm.x="","CHECK",_xlfn.IFS(_xlpm.x&lt;=1,"Immediate",_xlpm.x&lt;=6,"Fast",_xlpm.x&lt;=24,"Moderate",_xlpm.x&gt;24,"Delayed")))</f>
        <v>Delayed</v>
      </c>
      <c r="V1431">
        <f>FLOOR(tbl_CleanLeads[[#This Row],[Response_Time_Hours]],6)</f>
        <v>36</v>
      </c>
      <c r="W1431" t="str" cm="1">
        <f t="array" ref="W1431">IF(Table2[[#This Row],[Interaction_Count_Final]]="","N/A",_xlfn.IFS(Table2[[#This Row],[Interaction_Count_Final]]&lt;=2,"Low",Table2[[#This Row],[Interaction_Count_Final]]&lt;=5,"Medium",Table2[[#This Row],[Interaction_Count_Final]]&gt;=6,"High",TRUE,"CHECK"))</f>
        <v>High</v>
      </c>
      <c r="X1431" t="b">
        <f t="shared" si="22"/>
        <v>1</v>
      </c>
      <c r="Y1431" t="b">
        <f>tbl_CleanLeads[[#This Row],[Response_Time_Hours]]&gt;24</f>
        <v>1</v>
      </c>
      <c r="Z1431" s="13" t="b">
        <f>tbl_CleanLeads[[#This Row],[Response_Time_Hours]]&gt;72</f>
        <v>0</v>
      </c>
      <c r="AA1431" s="13" t="b">
        <f>tbl_CleanLeads[[#This Row],[Status_Clean]]="Converted"</f>
        <v>1</v>
      </c>
    </row>
    <row r="1432" spans="1:27">
      <c r="A1432" t="s">
        <v>90</v>
      </c>
      <c r="B1432" t="s">
        <v>4243</v>
      </c>
      <c r="C1432" t="s">
        <v>4244</v>
      </c>
      <c r="D1432" t="s">
        <v>7274</v>
      </c>
      <c r="E1432" t="s">
        <v>469</v>
      </c>
      <c r="F1432" t="s">
        <v>71</v>
      </c>
      <c r="G1432" s="1">
        <v>45556</v>
      </c>
      <c r="H1432" s="8">
        <f>MONTH(tbl_CleanLeads[[#This Row],[Lead_Date_Final]])</f>
        <v>9</v>
      </c>
      <c r="I1432" t="s">
        <v>7287</v>
      </c>
      <c r="J1432" t="s">
        <v>7271</v>
      </c>
      <c r="K1432" t="s">
        <v>7288</v>
      </c>
      <c r="L1432">
        <f>WEEKDAY(tbl_CleanLeads[[#This Row],[Lead_Date_Final]],2)</f>
        <v>6</v>
      </c>
      <c r="M1432" t="s">
        <v>7278</v>
      </c>
      <c r="N1432">
        <v>45.9</v>
      </c>
      <c r="O1432" s="7">
        <v>2657.94</v>
      </c>
      <c r="P1432">
        <v>19</v>
      </c>
      <c r="Q1432" t="s">
        <v>7266</v>
      </c>
      <c r="R1432">
        <f>IF(UPPER(TRIM(Table2[[#This Row],[Status_Clean]]))="CONVERTED",1,0)</f>
        <v>0</v>
      </c>
      <c r="S1432">
        <f>IF(ISNUMBER(MATCH(UPPER(TRIM(Table2[[#This Row],[Status_Clean]])),{"CONTACTED","QUALIFIED","CONVERTED"},0)),1,0)</f>
        <v>1</v>
      </c>
      <c r="T1432" cm="1">
        <f t="array" ref="T1432">_xlfn.SWITCH(UPPER(TRIM(Table2[[#This Row],[Status_Clean]])),"NEW",1,"CONTACTED",2,"QUALIFIED",3,"CONVERTED",4,"LOST",5,99)</f>
        <v>3</v>
      </c>
      <c r="U1432" t="str" cm="1">
        <f t="array" ref="U1432">_xlfn.LET(_xlpm.x,IFERROR(VALUE(Table2[[#This Row],[Response_Time_Hours]]),""),IF(_xlpm.x="","CHECK",_xlfn.IFS(_xlpm.x&lt;=1,"Immediate",_xlpm.x&lt;=6,"Fast",_xlpm.x&lt;=24,"Moderate",_xlpm.x&gt;24,"Delayed")))</f>
        <v>Delayed</v>
      </c>
      <c r="V1432">
        <f>FLOOR(tbl_CleanLeads[[#This Row],[Response_Time_Hours]],6)</f>
        <v>42</v>
      </c>
      <c r="W1432" t="str" cm="1">
        <f t="array" ref="W1432">IF(Table2[[#This Row],[Interaction_Count_Final]]="","N/A",_xlfn.IFS(Table2[[#This Row],[Interaction_Count_Final]]&lt;=2,"Low",Table2[[#This Row],[Interaction_Count_Final]]&lt;=5,"Medium",Table2[[#This Row],[Interaction_Count_Final]]&gt;=6,"High",TRUE,"CHECK"))</f>
        <v>High</v>
      </c>
      <c r="X1432" t="b">
        <f t="shared" si="22"/>
        <v>1</v>
      </c>
      <c r="Y1432" t="b">
        <f>tbl_CleanLeads[[#This Row],[Response_Time_Hours]]&gt;24</f>
        <v>1</v>
      </c>
      <c r="Z1432" s="13" t="b">
        <f>tbl_CleanLeads[[#This Row],[Response_Time_Hours]]&gt;72</f>
        <v>0</v>
      </c>
      <c r="AA1432" s="13" t="b">
        <f>tbl_CleanLeads[[#This Row],[Status_Clean]]="Converted"</f>
        <v>0</v>
      </c>
    </row>
    <row r="1433" spans="1:27">
      <c r="A1433" t="s">
        <v>90</v>
      </c>
      <c r="B1433" t="s">
        <v>4247</v>
      </c>
      <c r="C1433" t="s">
        <v>4248</v>
      </c>
      <c r="D1433" t="s">
        <v>7274</v>
      </c>
      <c r="E1433" t="s">
        <v>101</v>
      </c>
      <c r="F1433" t="s">
        <v>125</v>
      </c>
      <c r="G1433" s="1">
        <v>45656</v>
      </c>
      <c r="H1433" s="8">
        <f>MONTH(tbl_CleanLeads[[#This Row],[Lead_Date_Final]])</f>
        <v>12</v>
      </c>
      <c r="I1433" t="s">
        <v>7262</v>
      </c>
      <c r="J1433" t="s">
        <v>7271</v>
      </c>
      <c r="K1433" t="s">
        <v>7264</v>
      </c>
      <c r="L1433">
        <f>WEEKDAY(tbl_CleanLeads[[#This Row],[Lead_Date_Final]],2)</f>
        <v>1</v>
      </c>
      <c r="M1433" t="s">
        <v>7298</v>
      </c>
      <c r="N1433">
        <v>63</v>
      </c>
      <c r="O1433" s="7">
        <v>1716.73</v>
      </c>
      <c r="P1433">
        <v>2</v>
      </c>
      <c r="Q1433" t="s">
        <v>7289</v>
      </c>
      <c r="R1433">
        <f>IF(UPPER(TRIM(Table2[[#This Row],[Status_Clean]]))="CONVERTED",1,0)</f>
        <v>0</v>
      </c>
      <c r="S1433">
        <f>IF(ISNUMBER(MATCH(UPPER(TRIM(Table2[[#This Row],[Status_Clean]])),{"CONTACTED","QUALIFIED","CONVERTED"},0)),1,0)</f>
        <v>1</v>
      </c>
      <c r="T1433" cm="1">
        <f t="array" ref="T1433">_xlfn.SWITCH(UPPER(TRIM(Table2[[#This Row],[Status_Clean]])),"NEW",1,"CONTACTED",2,"QUALIFIED",3,"CONVERTED",4,"LOST",5,99)</f>
        <v>2</v>
      </c>
      <c r="U1433" t="str" cm="1">
        <f t="array" ref="U1433">_xlfn.LET(_xlpm.x,IFERROR(VALUE(Table2[[#This Row],[Response_Time_Hours]]),""),IF(_xlpm.x="","CHECK",_xlfn.IFS(_xlpm.x&lt;=1,"Immediate",_xlpm.x&lt;=6,"Fast",_xlpm.x&lt;=24,"Moderate",_xlpm.x&gt;24,"Delayed")))</f>
        <v>Delayed</v>
      </c>
      <c r="V1433">
        <f>FLOOR(tbl_CleanLeads[[#This Row],[Response_Time_Hours]],6)</f>
        <v>60</v>
      </c>
      <c r="W1433" t="str" cm="1">
        <f t="array" ref="W1433">IF(Table2[[#This Row],[Interaction_Count_Final]]="","N/A",_xlfn.IFS(Table2[[#This Row],[Interaction_Count_Final]]&lt;=2,"Low",Table2[[#This Row],[Interaction_Count_Final]]&lt;=5,"Medium",Table2[[#This Row],[Interaction_Count_Final]]&gt;=6,"High",TRUE,"CHECK"))</f>
        <v>Low</v>
      </c>
      <c r="X1433" t="b">
        <f t="shared" si="22"/>
        <v>1</v>
      </c>
      <c r="Y1433" t="b">
        <f>tbl_CleanLeads[[#This Row],[Response_Time_Hours]]&gt;24</f>
        <v>1</v>
      </c>
      <c r="Z1433" s="13" t="b">
        <f>tbl_CleanLeads[[#This Row],[Response_Time_Hours]]&gt;72</f>
        <v>0</v>
      </c>
      <c r="AA1433" s="13" t="b">
        <f>tbl_CleanLeads[[#This Row],[Status_Clean]]="Converted"</f>
        <v>0</v>
      </c>
    </row>
    <row r="1434" spans="1:27">
      <c r="A1434" t="s">
        <v>70</v>
      </c>
      <c r="B1434" t="s">
        <v>4250</v>
      </c>
      <c r="C1434" t="s">
        <v>4251</v>
      </c>
      <c r="D1434" t="s">
        <v>7303</v>
      </c>
      <c r="E1434" t="s">
        <v>263</v>
      </c>
      <c r="F1434" t="s">
        <v>125</v>
      </c>
      <c r="G1434" s="1">
        <v>45469</v>
      </c>
      <c r="H1434" s="8">
        <f>MONTH(tbl_CleanLeads[[#This Row],[Lead_Date_Final]])</f>
        <v>6</v>
      </c>
      <c r="I1434" t="s">
        <v>7276</v>
      </c>
      <c r="J1434" t="s">
        <v>7271</v>
      </c>
      <c r="K1434" t="s">
        <v>7277</v>
      </c>
      <c r="L1434">
        <f>WEEKDAY(tbl_CleanLeads[[#This Row],[Lead_Date_Final]],2)</f>
        <v>3</v>
      </c>
      <c r="M1434" t="s">
        <v>7272</v>
      </c>
      <c r="N1434">
        <v>42.4</v>
      </c>
      <c r="O1434" s="7">
        <v>2530.41</v>
      </c>
      <c r="P1434">
        <v>47</v>
      </c>
      <c r="Q1434" t="s">
        <v>7266</v>
      </c>
      <c r="R1434">
        <f>IF(UPPER(TRIM(Table2[[#This Row],[Status_Clean]]))="CONVERTED",1,0)</f>
        <v>0</v>
      </c>
      <c r="S1434">
        <f>IF(ISNUMBER(MATCH(UPPER(TRIM(Table2[[#This Row],[Status_Clean]])),{"CONTACTED","QUALIFIED","CONVERTED"},0)),1,0)</f>
        <v>1</v>
      </c>
      <c r="T1434" cm="1">
        <f t="array" ref="T1434">_xlfn.SWITCH(UPPER(TRIM(Table2[[#This Row],[Status_Clean]])),"NEW",1,"CONTACTED",2,"QUALIFIED",3,"CONVERTED",4,"LOST",5,99)</f>
        <v>2</v>
      </c>
      <c r="U1434" t="str" cm="1">
        <f t="array" ref="U1434">_xlfn.LET(_xlpm.x,IFERROR(VALUE(Table2[[#This Row],[Response_Time_Hours]]),""),IF(_xlpm.x="","CHECK",_xlfn.IFS(_xlpm.x&lt;=1,"Immediate",_xlpm.x&lt;=6,"Fast",_xlpm.x&lt;=24,"Moderate",_xlpm.x&gt;24,"Delayed")))</f>
        <v>Delayed</v>
      </c>
      <c r="V1434">
        <f>FLOOR(tbl_CleanLeads[[#This Row],[Response_Time_Hours]],6)</f>
        <v>42</v>
      </c>
      <c r="W1434" t="str" cm="1">
        <f t="array" ref="W1434">IF(Table2[[#This Row],[Interaction_Count_Final]]="","N/A",_xlfn.IFS(Table2[[#This Row],[Interaction_Count_Final]]&lt;=2,"Low",Table2[[#This Row],[Interaction_Count_Final]]&lt;=5,"Medium",Table2[[#This Row],[Interaction_Count_Final]]&gt;=6,"High",TRUE,"CHECK"))</f>
        <v>High</v>
      </c>
      <c r="X1434" t="b">
        <f t="shared" si="22"/>
        <v>1</v>
      </c>
      <c r="Y1434" t="b">
        <f>tbl_CleanLeads[[#This Row],[Response_Time_Hours]]&gt;24</f>
        <v>1</v>
      </c>
      <c r="Z1434" s="13" t="b">
        <f>tbl_CleanLeads[[#This Row],[Response_Time_Hours]]&gt;72</f>
        <v>0</v>
      </c>
      <c r="AA1434" s="13" t="b">
        <f>tbl_CleanLeads[[#This Row],[Status_Clean]]="Converted"</f>
        <v>0</v>
      </c>
    </row>
    <row r="1435" spans="1:27">
      <c r="A1435" t="s">
        <v>70</v>
      </c>
      <c r="B1435" t="s">
        <v>4254</v>
      </c>
      <c r="C1435" t="s">
        <v>4255</v>
      </c>
      <c r="D1435" t="s">
        <v>7280</v>
      </c>
      <c r="E1435" t="s">
        <v>1356</v>
      </c>
      <c r="F1435" t="s">
        <v>71</v>
      </c>
      <c r="G1435" s="1">
        <v>45286</v>
      </c>
      <c r="H1435" s="8">
        <f>MONTH(tbl_CleanLeads[[#This Row],[Lead_Date_Final]])</f>
        <v>12</v>
      </c>
      <c r="I1435" t="s">
        <v>7262</v>
      </c>
      <c r="J1435" t="s">
        <v>7263</v>
      </c>
      <c r="K1435" t="s">
        <v>7264</v>
      </c>
      <c r="L1435">
        <f>WEEKDAY(tbl_CleanLeads[[#This Row],[Lead_Date_Final]],2)</f>
        <v>2</v>
      </c>
      <c r="M1435" t="s">
        <v>7265</v>
      </c>
      <c r="N1435">
        <v>51</v>
      </c>
      <c r="O1435" s="7">
        <v>2471.2199999999998</v>
      </c>
      <c r="P1435">
        <v>21</v>
      </c>
      <c r="Q1435" t="s">
        <v>7266</v>
      </c>
      <c r="R1435">
        <f>IF(UPPER(TRIM(Table2[[#This Row],[Status_Clean]]))="CONVERTED",1,0)</f>
        <v>0</v>
      </c>
      <c r="S1435">
        <f>IF(ISNUMBER(MATCH(UPPER(TRIM(Table2[[#This Row],[Status_Clean]])),{"CONTACTED","QUALIFIED","CONVERTED"},0)),1,0)</f>
        <v>1</v>
      </c>
      <c r="T1435" cm="1">
        <f t="array" ref="T1435">_xlfn.SWITCH(UPPER(TRIM(Table2[[#This Row],[Status_Clean]])),"NEW",1,"CONTACTED",2,"QUALIFIED",3,"CONVERTED",4,"LOST",5,99)</f>
        <v>3</v>
      </c>
      <c r="U1435" t="str" cm="1">
        <f t="array" ref="U1435">_xlfn.LET(_xlpm.x,IFERROR(VALUE(Table2[[#This Row],[Response_Time_Hours]]),""),IF(_xlpm.x="","CHECK",_xlfn.IFS(_xlpm.x&lt;=1,"Immediate",_xlpm.x&lt;=6,"Fast",_xlpm.x&lt;=24,"Moderate",_xlpm.x&gt;24,"Delayed")))</f>
        <v>Delayed</v>
      </c>
      <c r="V1435">
        <f>FLOOR(tbl_CleanLeads[[#This Row],[Response_Time_Hours]],6)</f>
        <v>48</v>
      </c>
      <c r="W1435" t="str" cm="1">
        <f t="array" ref="W1435">IF(Table2[[#This Row],[Interaction_Count_Final]]="","N/A",_xlfn.IFS(Table2[[#This Row],[Interaction_Count_Final]]&lt;=2,"Low",Table2[[#This Row],[Interaction_Count_Final]]&lt;=5,"Medium",Table2[[#This Row],[Interaction_Count_Final]]&gt;=6,"High",TRUE,"CHECK"))</f>
        <v>High</v>
      </c>
      <c r="X1435" t="b">
        <f t="shared" si="22"/>
        <v>1</v>
      </c>
      <c r="Y1435" t="b">
        <f>tbl_CleanLeads[[#This Row],[Response_Time_Hours]]&gt;24</f>
        <v>1</v>
      </c>
      <c r="Z1435" s="13" t="b">
        <f>tbl_CleanLeads[[#This Row],[Response_Time_Hours]]&gt;72</f>
        <v>0</v>
      </c>
      <c r="AA1435" s="13" t="b">
        <f>tbl_CleanLeads[[#This Row],[Status_Clean]]="Converted"</f>
        <v>0</v>
      </c>
    </row>
    <row r="1436" spans="1:27">
      <c r="A1436" t="s">
        <v>63</v>
      </c>
      <c r="B1436" t="s">
        <v>4256</v>
      </c>
      <c r="C1436" t="s">
        <v>4257</v>
      </c>
      <c r="D1436" t="s">
        <v>7268</v>
      </c>
      <c r="E1436" t="s">
        <v>254</v>
      </c>
      <c r="F1436" t="s">
        <v>193</v>
      </c>
      <c r="G1436" s="1">
        <v>45606</v>
      </c>
      <c r="H1436" s="8">
        <f>MONTH(tbl_CleanLeads[[#This Row],[Lead_Date_Final]])</f>
        <v>11</v>
      </c>
      <c r="I1436" t="s">
        <v>7300</v>
      </c>
      <c r="J1436" t="s">
        <v>7271</v>
      </c>
      <c r="K1436" t="s">
        <v>7264</v>
      </c>
      <c r="L1436">
        <f>WEEKDAY(tbl_CleanLeads[[#This Row],[Lead_Date_Final]],2)</f>
        <v>7</v>
      </c>
      <c r="M1436" t="s">
        <v>7293</v>
      </c>
      <c r="N1436">
        <v>34.6</v>
      </c>
      <c r="O1436" s="7">
        <v>2757.36</v>
      </c>
      <c r="P1436">
        <v>2</v>
      </c>
      <c r="Q1436" t="s">
        <v>7266</v>
      </c>
      <c r="R1436">
        <f>IF(UPPER(TRIM(Table2[[#This Row],[Status_Clean]]))="CONVERTED",1,0)</f>
        <v>0</v>
      </c>
      <c r="S1436">
        <f>IF(ISNUMBER(MATCH(UPPER(TRIM(Table2[[#This Row],[Status_Clean]])),{"CONTACTED","QUALIFIED","CONVERTED"},0)),1,0)</f>
        <v>0</v>
      </c>
      <c r="T1436" cm="1">
        <f t="array" ref="T1436">_xlfn.SWITCH(UPPER(TRIM(Table2[[#This Row],[Status_Clean]])),"NEW",1,"CONTACTED",2,"QUALIFIED",3,"CONVERTED",4,"LOST",5,99)</f>
        <v>1</v>
      </c>
      <c r="U1436" t="str" cm="1">
        <f t="array" ref="U1436">_xlfn.LET(_xlpm.x,IFERROR(VALUE(Table2[[#This Row],[Response_Time_Hours]]),""),IF(_xlpm.x="","CHECK",_xlfn.IFS(_xlpm.x&lt;=1,"Immediate",_xlpm.x&lt;=6,"Fast",_xlpm.x&lt;=24,"Moderate",_xlpm.x&gt;24,"Delayed")))</f>
        <v>Delayed</v>
      </c>
      <c r="V1436">
        <f>FLOOR(tbl_CleanLeads[[#This Row],[Response_Time_Hours]],6)</f>
        <v>30</v>
      </c>
      <c r="W1436" t="str" cm="1">
        <f t="array" ref="W1436">IF(Table2[[#This Row],[Interaction_Count_Final]]="","N/A",_xlfn.IFS(Table2[[#This Row],[Interaction_Count_Final]]&lt;=2,"Low",Table2[[#This Row],[Interaction_Count_Final]]&lt;=5,"Medium",Table2[[#This Row],[Interaction_Count_Final]]&gt;=6,"High",TRUE,"CHECK"))</f>
        <v>Low</v>
      </c>
      <c r="X1436" t="b">
        <f t="shared" si="22"/>
        <v>1</v>
      </c>
      <c r="Y1436" t="b">
        <f>tbl_CleanLeads[[#This Row],[Response_Time_Hours]]&gt;24</f>
        <v>1</v>
      </c>
      <c r="Z1436" s="13" t="b">
        <f>tbl_CleanLeads[[#This Row],[Response_Time_Hours]]&gt;72</f>
        <v>0</v>
      </c>
      <c r="AA1436" s="13" t="b">
        <f>tbl_CleanLeads[[#This Row],[Status_Clean]]="Converted"</f>
        <v>0</v>
      </c>
    </row>
    <row r="1437" spans="1:27">
      <c r="A1437" t="s">
        <v>70</v>
      </c>
      <c r="B1437" t="s">
        <v>4258</v>
      </c>
      <c r="C1437" t="s">
        <v>4259</v>
      </c>
      <c r="D1437" t="s">
        <v>7303</v>
      </c>
      <c r="E1437" t="s">
        <v>263</v>
      </c>
      <c r="F1437" t="s">
        <v>71</v>
      </c>
      <c r="G1437" s="1">
        <v>45615</v>
      </c>
      <c r="H1437" s="8">
        <f>MONTH(tbl_CleanLeads[[#This Row],[Lead_Date_Final]])</f>
        <v>11</v>
      </c>
      <c r="I1437" t="s">
        <v>7300</v>
      </c>
      <c r="J1437" t="s">
        <v>7271</v>
      </c>
      <c r="K1437" t="s">
        <v>7264</v>
      </c>
      <c r="L1437">
        <f>WEEKDAY(tbl_CleanLeads[[#This Row],[Lead_Date_Final]],2)</f>
        <v>2</v>
      </c>
      <c r="M1437" t="s">
        <v>7265</v>
      </c>
      <c r="N1437">
        <v>21.6</v>
      </c>
      <c r="O1437" s="7">
        <v>2598.86</v>
      </c>
      <c r="P1437">
        <v>33</v>
      </c>
      <c r="Q1437" t="s">
        <v>7266</v>
      </c>
      <c r="R1437">
        <f>IF(UPPER(TRIM(Table2[[#This Row],[Status_Clean]]))="CONVERTED",1,0)</f>
        <v>0</v>
      </c>
      <c r="S1437">
        <f>IF(ISNUMBER(MATCH(UPPER(TRIM(Table2[[#This Row],[Status_Clean]])),{"CONTACTED","QUALIFIED","CONVERTED"},0)),1,0)</f>
        <v>1</v>
      </c>
      <c r="T1437" cm="1">
        <f t="array" ref="T1437">_xlfn.SWITCH(UPPER(TRIM(Table2[[#This Row],[Status_Clean]])),"NEW",1,"CONTACTED",2,"QUALIFIED",3,"CONVERTED",4,"LOST",5,99)</f>
        <v>3</v>
      </c>
      <c r="U1437" t="str" cm="1">
        <f t="array" ref="U1437">_xlfn.LET(_xlpm.x,IFERROR(VALUE(Table2[[#This Row],[Response_Time_Hours]]),""),IF(_xlpm.x="","CHECK",_xlfn.IFS(_xlpm.x&lt;=1,"Immediate",_xlpm.x&lt;=6,"Fast",_xlpm.x&lt;=24,"Moderate",_xlpm.x&gt;24,"Delayed")))</f>
        <v>Moderate</v>
      </c>
      <c r="V1437">
        <f>FLOOR(tbl_CleanLeads[[#This Row],[Response_Time_Hours]],6)</f>
        <v>18</v>
      </c>
      <c r="W1437" t="str" cm="1">
        <f t="array" ref="W1437">IF(Table2[[#This Row],[Interaction_Count_Final]]="","N/A",_xlfn.IFS(Table2[[#This Row],[Interaction_Count_Final]]&lt;=2,"Low",Table2[[#This Row],[Interaction_Count_Final]]&lt;=5,"Medium",Table2[[#This Row],[Interaction_Count_Final]]&gt;=6,"High",TRUE,"CHECK"))</f>
        <v>High</v>
      </c>
      <c r="X1437" t="b">
        <f t="shared" si="22"/>
        <v>1</v>
      </c>
      <c r="Y1437" t="b">
        <f>tbl_CleanLeads[[#This Row],[Response_Time_Hours]]&gt;24</f>
        <v>0</v>
      </c>
      <c r="Z1437" s="13" t="b">
        <f>tbl_CleanLeads[[#This Row],[Response_Time_Hours]]&gt;72</f>
        <v>0</v>
      </c>
      <c r="AA1437" s="13" t="b">
        <f>tbl_CleanLeads[[#This Row],[Status_Clean]]="Converted"</f>
        <v>0</v>
      </c>
    </row>
    <row r="1438" spans="1:27">
      <c r="A1438" t="s">
        <v>90</v>
      </c>
      <c r="B1438" t="s">
        <v>4260</v>
      </c>
      <c r="C1438" t="s">
        <v>4261</v>
      </c>
      <c r="D1438" t="s">
        <v>7303</v>
      </c>
      <c r="E1438" t="s">
        <v>792</v>
      </c>
      <c r="F1438" t="s">
        <v>250</v>
      </c>
      <c r="G1438" s="1">
        <v>45025</v>
      </c>
      <c r="H1438" s="8">
        <f>MONTH(tbl_CleanLeads[[#This Row],[Lead_Date_Final]])</f>
        <v>4</v>
      </c>
      <c r="I1438" t="s">
        <v>7297</v>
      </c>
      <c r="J1438" t="s">
        <v>7263</v>
      </c>
      <c r="K1438" t="s">
        <v>7277</v>
      </c>
      <c r="L1438">
        <f>WEEKDAY(tbl_CleanLeads[[#This Row],[Lead_Date_Final]],2)</f>
        <v>7</v>
      </c>
      <c r="M1438" t="s">
        <v>7293</v>
      </c>
      <c r="N1438">
        <v>19.200000000000003</v>
      </c>
      <c r="O1438" s="7">
        <v>2014.86</v>
      </c>
      <c r="P1438">
        <v>12</v>
      </c>
      <c r="Q1438" t="s">
        <v>7266</v>
      </c>
      <c r="R1438">
        <f>IF(UPPER(TRIM(Table2[[#This Row],[Status_Clean]]))="CONVERTED",1,0)</f>
        <v>1</v>
      </c>
      <c r="S1438">
        <f>IF(ISNUMBER(MATCH(UPPER(TRIM(Table2[[#This Row],[Status_Clean]])),{"CONTACTED","QUALIFIED","CONVERTED"},0)),1,0)</f>
        <v>1</v>
      </c>
      <c r="T1438" cm="1">
        <f t="array" ref="T1438">_xlfn.SWITCH(UPPER(TRIM(Table2[[#This Row],[Status_Clean]])),"NEW",1,"CONTACTED",2,"QUALIFIED",3,"CONVERTED",4,"LOST",5,99)</f>
        <v>4</v>
      </c>
      <c r="U1438" t="str" cm="1">
        <f t="array" ref="U1438">_xlfn.LET(_xlpm.x,IFERROR(VALUE(Table2[[#This Row],[Response_Time_Hours]]),""),IF(_xlpm.x="","CHECK",_xlfn.IFS(_xlpm.x&lt;=1,"Immediate",_xlpm.x&lt;=6,"Fast",_xlpm.x&lt;=24,"Moderate",_xlpm.x&gt;24,"Delayed")))</f>
        <v>Moderate</v>
      </c>
      <c r="V1438">
        <f>FLOOR(tbl_CleanLeads[[#This Row],[Response_Time_Hours]],6)</f>
        <v>18</v>
      </c>
      <c r="W1438" t="str" cm="1">
        <f t="array" ref="W1438">IF(Table2[[#This Row],[Interaction_Count_Final]]="","N/A",_xlfn.IFS(Table2[[#This Row],[Interaction_Count_Final]]&lt;=2,"Low",Table2[[#This Row],[Interaction_Count_Final]]&lt;=5,"Medium",Table2[[#This Row],[Interaction_Count_Final]]&gt;=6,"High",TRUE,"CHECK"))</f>
        <v>High</v>
      </c>
      <c r="X1438" t="b">
        <f t="shared" si="22"/>
        <v>1</v>
      </c>
      <c r="Y1438" t="b">
        <f>tbl_CleanLeads[[#This Row],[Response_Time_Hours]]&gt;24</f>
        <v>0</v>
      </c>
      <c r="Z1438" s="13" t="b">
        <f>tbl_CleanLeads[[#This Row],[Response_Time_Hours]]&gt;72</f>
        <v>0</v>
      </c>
      <c r="AA1438" s="13" t="b">
        <f>tbl_CleanLeads[[#This Row],[Status_Clean]]="Converted"</f>
        <v>1</v>
      </c>
    </row>
    <row r="1439" spans="1:27">
      <c r="A1439" t="s">
        <v>70</v>
      </c>
      <c r="B1439" t="s">
        <v>4262</v>
      </c>
      <c r="C1439" t="s">
        <v>4263</v>
      </c>
      <c r="D1439" t="s">
        <v>7274</v>
      </c>
      <c r="E1439" t="s">
        <v>69</v>
      </c>
      <c r="F1439" t="s">
        <v>71</v>
      </c>
      <c r="G1439" s="1">
        <v>45519</v>
      </c>
      <c r="H1439" s="8">
        <f>MONTH(tbl_CleanLeads[[#This Row],[Lead_Date_Final]])</f>
        <v>8</v>
      </c>
      <c r="I1439" t="s">
        <v>7310</v>
      </c>
      <c r="J1439" t="s">
        <v>7271</v>
      </c>
      <c r="K1439" t="s">
        <v>7288</v>
      </c>
      <c r="L1439">
        <f>WEEKDAY(tbl_CleanLeads[[#This Row],[Lead_Date_Final]],2)</f>
        <v>4</v>
      </c>
      <c r="M1439" t="s">
        <v>7285</v>
      </c>
      <c r="N1439">
        <v>18.399999999999999</v>
      </c>
      <c r="O1439" s="7">
        <v>3946.88</v>
      </c>
      <c r="P1439">
        <v>20</v>
      </c>
      <c r="Q1439" t="s">
        <v>7273</v>
      </c>
      <c r="R1439">
        <f>IF(UPPER(TRIM(Table2[[#This Row],[Status_Clean]]))="CONVERTED",1,0)</f>
        <v>0</v>
      </c>
      <c r="S1439">
        <f>IF(ISNUMBER(MATCH(UPPER(TRIM(Table2[[#This Row],[Status_Clean]])),{"CONTACTED","QUALIFIED","CONVERTED"},0)),1,0)</f>
        <v>1</v>
      </c>
      <c r="T1439" cm="1">
        <f t="array" ref="T1439">_xlfn.SWITCH(UPPER(TRIM(Table2[[#This Row],[Status_Clean]])),"NEW",1,"CONTACTED",2,"QUALIFIED",3,"CONVERTED",4,"LOST",5,99)</f>
        <v>3</v>
      </c>
      <c r="U1439" t="str" cm="1">
        <f t="array" ref="U1439">_xlfn.LET(_xlpm.x,IFERROR(VALUE(Table2[[#This Row],[Response_Time_Hours]]),""),IF(_xlpm.x="","CHECK",_xlfn.IFS(_xlpm.x&lt;=1,"Immediate",_xlpm.x&lt;=6,"Fast",_xlpm.x&lt;=24,"Moderate",_xlpm.x&gt;24,"Delayed")))</f>
        <v>Moderate</v>
      </c>
      <c r="V1439">
        <f>FLOOR(tbl_CleanLeads[[#This Row],[Response_Time_Hours]],6)</f>
        <v>18</v>
      </c>
      <c r="W1439" t="str" cm="1">
        <f t="array" ref="W1439">IF(Table2[[#This Row],[Interaction_Count_Final]]="","N/A",_xlfn.IFS(Table2[[#This Row],[Interaction_Count_Final]]&lt;=2,"Low",Table2[[#This Row],[Interaction_Count_Final]]&lt;=5,"Medium",Table2[[#This Row],[Interaction_Count_Final]]&gt;=6,"High",TRUE,"CHECK"))</f>
        <v>High</v>
      </c>
      <c r="X1439" t="b">
        <f t="shared" si="22"/>
        <v>1</v>
      </c>
      <c r="Y1439" t="b">
        <f>tbl_CleanLeads[[#This Row],[Response_Time_Hours]]&gt;24</f>
        <v>0</v>
      </c>
      <c r="Z1439" s="13" t="b">
        <f>tbl_CleanLeads[[#This Row],[Response_Time_Hours]]&gt;72</f>
        <v>0</v>
      </c>
      <c r="AA1439" s="13" t="b">
        <f>tbl_CleanLeads[[#This Row],[Status_Clean]]="Converted"</f>
        <v>0</v>
      </c>
    </row>
    <row r="1440" spans="1:27">
      <c r="A1440" t="s">
        <v>63</v>
      </c>
      <c r="B1440" t="s">
        <v>4265</v>
      </c>
      <c r="C1440" t="s">
        <v>8353</v>
      </c>
      <c r="D1440" t="s">
        <v>7268</v>
      </c>
      <c r="E1440" t="s">
        <v>69</v>
      </c>
      <c r="F1440" t="s">
        <v>193</v>
      </c>
      <c r="G1440" s="1">
        <v>45387</v>
      </c>
      <c r="H1440" s="8">
        <f>MONTH(tbl_CleanLeads[[#This Row],[Lead_Date_Final]])</f>
        <v>4</v>
      </c>
      <c r="I1440" t="s">
        <v>7297</v>
      </c>
      <c r="J1440" t="s">
        <v>7271</v>
      </c>
      <c r="K1440" t="s">
        <v>7277</v>
      </c>
      <c r="L1440">
        <f>WEEKDAY(tbl_CleanLeads[[#This Row],[Lead_Date_Final]],2)</f>
        <v>5</v>
      </c>
      <c r="M1440" t="s">
        <v>7312</v>
      </c>
      <c r="N1440">
        <v>59</v>
      </c>
      <c r="O1440" s="7">
        <v>3838.36</v>
      </c>
      <c r="P1440">
        <v>22</v>
      </c>
      <c r="Q1440" t="s">
        <v>7266</v>
      </c>
      <c r="R1440">
        <f>IF(UPPER(TRIM(Table2[[#This Row],[Status_Clean]]))="CONVERTED",1,0)</f>
        <v>0</v>
      </c>
      <c r="S1440">
        <f>IF(ISNUMBER(MATCH(UPPER(TRIM(Table2[[#This Row],[Status_Clean]])),{"CONTACTED","QUALIFIED","CONVERTED"},0)),1,0)</f>
        <v>0</v>
      </c>
      <c r="T1440" cm="1">
        <f t="array" ref="T1440">_xlfn.SWITCH(UPPER(TRIM(Table2[[#This Row],[Status_Clean]])),"NEW",1,"CONTACTED",2,"QUALIFIED",3,"CONVERTED",4,"LOST",5,99)</f>
        <v>1</v>
      </c>
      <c r="U1440" t="str" cm="1">
        <f t="array" ref="U1440">_xlfn.LET(_xlpm.x,IFERROR(VALUE(Table2[[#This Row],[Response_Time_Hours]]),""),IF(_xlpm.x="","CHECK",_xlfn.IFS(_xlpm.x&lt;=1,"Immediate",_xlpm.x&lt;=6,"Fast",_xlpm.x&lt;=24,"Moderate",_xlpm.x&gt;24,"Delayed")))</f>
        <v>Delayed</v>
      </c>
      <c r="V1440">
        <f>FLOOR(tbl_CleanLeads[[#This Row],[Response_Time_Hours]],6)</f>
        <v>54</v>
      </c>
      <c r="W1440" t="str" cm="1">
        <f t="array" ref="W1440">IF(Table2[[#This Row],[Interaction_Count_Final]]="","N/A",_xlfn.IFS(Table2[[#This Row],[Interaction_Count_Final]]&lt;=2,"Low",Table2[[#This Row],[Interaction_Count_Final]]&lt;=5,"Medium",Table2[[#This Row],[Interaction_Count_Final]]&gt;=6,"High",TRUE,"CHECK"))</f>
        <v>High</v>
      </c>
      <c r="X1440" t="b">
        <f t="shared" si="22"/>
        <v>1</v>
      </c>
      <c r="Y1440" t="b">
        <f>tbl_CleanLeads[[#This Row],[Response_Time_Hours]]&gt;24</f>
        <v>1</v>
      </c>
      <c r="Z1440" s="13" t="b">
        <f>tbl_CleanLeads[[#This Row],[Response_Time_Hours]]&gt;72</f>
        <v>0</v>
      </c>
      <c r="AA1440" s="13" t="b">
        <f>tbl_CleanLeads[[#This Row],[Status_Clean]]="Converted"</f>
        <v>0</v>
      </c>
    </row>
    <row r="1441" spans="1:27">
      <c r="A1441" t="s">
        <v>70</v>
      </c>
      <c r="B1441" t="s">
        <v>4268</v>
      </c>
      <c r="C1441" t="s">
        <v>4269</v>
      </c>
      <c r="D1441" t="s">
        <v>7303</v>
      </c>
      <c r="E1441" t="s">
        <v>792</v>
      </c>
      <c r="F1441" t="s">
        <v>173</v>
      </c>
      <c r="G1441" s="1">
        <v>45127</v>
      </c>
      <c r="H1441" s="8">
        <f>MONTH(tbl_CleanLeads[[#This Row],[Lead_Date_Final]])</f>
        <v>7</v>
      </c>
      <c r="I1441" t="s">
        <v>7305</v>
      </c>
      <c r="J1441" t="s">
        <v>7263</v>
      </c>
      <c r="K1441" t="s">
        <v>7288</v>
      </c>
      <c r="L1441">
        <f>WEEKDAY(tbl_CleanLeads[[#This Row],[Lead_Date_Final]],2)</f>
        <v>4</v>
      </c>
      <c r="M1441" t="s">
        <v>7285</v>
      </c>
      <c r="N1441">
        <v>3.9</v>
      </c>
      <c r="O1441" s="7">
        <v>1608.21</v>
      </c>
      <c r="P1441">
        <v>11</v>
      </c>
      <c r="Q1441" t="s">
        <v>7289</v>
      </c>
      <c r="R1441">
        <f>IF(UPPER(TRIM(Table2[[#This Row],[Status_Clean]]))="CONVERTED",1,0)</f>
        <v>0</v>
      </c>
      <c r="S1441">
        <f>IF(ISNUMBER(MATCH(UPPER(TRIM(Table2[[#This Row],[Status_Clean]])),{"CONTACTED","QUALIFIED","CONVERTED"},0)),1,0)</f>
        <v>0</v>
      </c>
      <c r="T1441" cm="1">
        <f t="array" ref="T1441">_xlfn.SWITCH(UPPER(TRIM(Table2[[#This Row],[Status_Clean]])),"NEW",1,"CONTACTED",2,"QUALIFIED",3,"CONVERTED",4,"LOST",5,99)</f>
        <v>5</v>
      </c>
      <c r="U1441" t="str" cm="1">
        <f t="array" ref="U1441">_xlfn.LET(_xlpm.x,IFERROR(VALUE(Table2[[#This Row],[Response_Time_Hours]]),""),IF(_xlpm.x="","CHECK",_xlfn.IFS(_xlpm.x&lt;=1,"Immediate",_xlpm.x&lt;=6,"Fast",_xlpm.x&lt;=24,"Moderate",_xlpm.x&gt;24,"Delayed")))</f>
        <v>Fast</v>
      </c>
      <c r="V1441">
        <f>FLOOR(tbl_CleanLeads[[#This Row],[Response_Time_Hours]],6)</f>
        <v>0</v>
      </c>
      <c r="W1441" t="str" cm="1">
        <f t="array" ref="W1441">IF(Table2[[#This Row],[Interaction_Count_Final]]="","N/A",_xlfn.IFS(Table2[[#This Row],[Interaction_Count_Final]]&lt;=2,"Low",Table2[[#This Row],[Interaction_Count_Final]]&lt;=5,"Medium",Table2[[#This Row],[Interaction_Count_Final]]&gt;=6,"High",TRUE,"CHECK"))</f>
        <v>High</v>
      </c>
      <c r="X1441" t="b">
        <f t="shared" si="22"/>
        <v>1</v>
      </c>
      <c r="Y1441" t="b">
        <f>tbl_CleanLeads[[#This Row],[Response_Time_Hours]]&gt;24</f>
        <v>0</v>
      </c>
      <c r="Z1441" s="13" t="b">
        <f>tbl_CleanLeads[[#This Row],[Response_Time_Hours]]&gt;72</f>
        <v>0</v>
      </c>
      <c r="AA1441" s="13" t="b">
        <f>tbl_CleanLeads[[#This Row],[Status_Clean]]="Converted"</f>
        <v>0</v>
      </c>
    </row>
    <row r="1442" spans="1:27">
      <c r="A1442" t="s">
        <v>70</v>
      </c>
      <c r="B1442" t="s">
        <v>4271</v>
      </c>
      <c r="C1442" t="s">
        <v>4272</v>
      </c>
      <c r="D1442" t="s">
        <v>7303</v>
      </c>
      <c r="E1442" t="s">
        <v>101</v>
      </c>
      <c r="F1442" t="s">
        <v>173</v>
      </c>
      <c r="G1442" s="1">
        <v>44966</v>
      </c>
      <c r="H1442" s="8">
        <f>MONTH(tbl_CleanLeads[[#This Row],[Lead_Date_Final]])</f>
        <v>2</v>
      </c>
      <c r="I1442" t="s">
        <v>7283</v>
      </c>
      <c r="J1442" t="s">
        <v>7263</v>
      </c>
      <c r="K1442" t="s">
        <v>7284</v>
      </c>
      <c r="L1442">
        <f>WEEKDAY(tbl_CleanLeads[[#This Row],[Lead_Date_Final]],2)</f>
        <v>4</v>
      </c>
      <c r="M1442" t="s">
        <v>7285</v>
      </c>
      <c r="N1442">
        <v>17.2</v>
      </c>
      <c r="O1442" s="7">
        <v>4464.95</v>
      </c>
      <c r="P1442">
        <v>5</v>
      </c>
      <c r="Q1442" t="s">
        <v>7273</v>
      </c>
      <c r="R1442">
        <f>IF(UPPER(TRIM(Table2[[#This Row],[Status_Clean]]))="CONVERTED",1,0)</f>
        <v>0</v>
      </c>
      <c r="S1442">
        <f>IF(ISNUMBER(MATCH(UPPER(TRIM(Table2[[#This Row],[Status_Clean]])),{"CONTACTED","QUALIFIED","CONVERTED"},0)),1,0)</f>
        <v>0</v>
      </c>
      <c r="T1442" cm="1">
        <f t="array" ref="T1442">_xlfn.SWITCH(UPPER(TRIM(Table2[[#This Row],[Status_Clean]])),"NEW",1,"CONTACTED",2,"QUALIFIED",3,"CONVERTED",4,"LOST",5,99)</f>
        <v>5</v>
      </c>
      <c r="U1442" t="str" cm="1">
        <f t="array" ref="U1442">_xlfn.LET(_xlpm.x,IFERROR(VALUE(Table2[[#This Row],[Response_Time_Hours]]),""),IF(_xlpm.x="","CHECK",_xlfn.IFS(_xlpm.x&lt;=1,"Immediate",_xlpm.x&lt;=6,"Fast",_xlpm.x&lt;=24,"Moderate",_xlpm.x&gt;24,"Delayed")))</f>
        <v>Moderate</v>
      </c>
      <c r="V1442">
        <f>FLOOR(tbl_CleanLeads[[#This Row],[Response_Time_Hours]],6)</f>
        <v>12</v>
      </c>
      <c r="W1442" t="str" cm="1">
        <f t="array" ref="W1442">IF(Table2[[#This Row],[Interaction_Count_Final]]="","N/A",_xlfn.IFS(Table2[[#This Row],[Interaction_Count_Final]]&lt;=2,"Low",Table2[[#This Row],[Interaction_Count_Final]]&lt;=5,"Medium",Table2[[#This Row],[Interaction_Count_Final]]&gt;=6,"High",TRUE,"CHECK"))</f>
        <v>Medium</v>
      </c>
      <c r="X1442" t="b">
        <f t="shared" si="22"/>
        <v>1</v>
      </c>
      <c r="Y1442" t="b">
        <f>tbl_CleanLeads[[#This Row],[Response_Time_Hours]]&gt;24</f>
        <v>0</v>
      </c>
      <c r="Z1442" s="13" t="b">
        <f>tbl_CleanLeads[[#This Row],[Response_Time_Hours]]&gt;72</f>
        <v>0</v>
      </c>
      <c r="AA1442" s="13" t="b">
        <f>tbl_CleanLeads[[#This Row],[Status_Clean]]="Converted"</f>
        <v>0</v>
      </c>
    </row>
    <row r="1443" spans="1:27">
      <c r="A1443" t="s">
        <v>102</v>
      </c>
      <c r="B1443" t="s">
        <v>4274</v>
      </c>
      <c r="C1443" t="s">
        <v>4275</v>
      </c>
      <c r="D1443" t="s">
        <v>7280</v>
      </c>
      <c r="E1443" t="s">
        <v>1356</v>
      </c>
      <c r="F1443" t="s">
        <v>173</v>
      </c>
      <c r="G1443" s="1">
        <v>45509</v>
      </c>
      <c r="H1443" s="8">
        <f>MONTH(tbl_CleanLeads[[#This Row],[Lead_Date_Final]])</f>
        <v>8</v>
      </c>
      <c r="I1443" t="s">
        <v>7310</v>
      </c>
      <c r="J1443" t="s">
        <v>7271</v>
      </c>
      <c r="K1443" t="s">
        <v>7288</v>
      </c>
      <c r="L1443">
        <f>WEEKDAY(tbl_CleanLeads[[#This Row],[Lead_Date_Final]],2)</f>
        <v>1</v>
      </c>
      <c r="M1443" t="s">
        <v>7298</v>
      </c>
      <c r="N1443">
        <v>51.2</v>
      </c>
      <c r="O1443" s="7">
        <v>4426.08</v>
      </c>
      <c r="P1443">
        <v>15</v>
      </c>
      <c r="Q1443" t="s">
        <v>7273</v>
      </c>
      <c r="R1443">
        <f>IF(UPPER(TRIM(Table2[[#This Row],[Status_Clean]]))="CONVERTED",1,0)</f>
        <v>0</v>
      </c>
      <c r="S1443">
        <f>IF(ISNUMBER(MATCH(UPPER(TRIM(Table2[[#This Row],[Status_Clean]])),{"CONTACTED","QUALIFIED","CONVERTED"},0)),1,0)</f>
        <v>0</v>
      </c>
      <c r="T1443" cm="1">
        <f t="array" ref="T1443">_xlfn.SWITCH(UPPER(TRIM(Table2[[#This Row],[Status_Clean]])),"NEW",1,"CONTACTED",2,"QUALIFIED",3,"CONVERTED",4,"LOST",5,99)</f>
        <v>5</v>
      </c>
      <c r="U1443" t="str" cm="1">
        <f t="array" ref="U1443">_xlfn.LET(_xlpm.x,IFERROR(VALUE(Table2[[#This Row],[Response_Time_Hours]]),""),IF(_xlpm.x="","CHECK",_xlfn.IFS(_xlpm.x&lt;=1,"Immediate",_xlpm.x&lt;=6,"Fast",_xlpm.x&lt;=24,"Moderate",_xlpm.x&gt;24,"Delayed")))</f>
        <v>Delayed</v>
      </c>
      <c r="V1443">
        <f>FLOOR(tbl_CleanLeads[[#This Row],[Response_Time_Hours]],6)</f>
        <v>48</v>
      </c>
      <c r="W1443" t="str" cm="1">
        <f t="array" ref="W1443">IF(Table2[[#This Row],[Interaction_Count_Final]]="","N/A",_xlfn.IFS(Table2[[#This Row],[Interaction_Count_Final]]&lt;=2,"Low",Table2[[#This Row],[Interaction_Count_Final]]&lt;=5,"Medium",Table2[[#This Row],[Interaction_Count_Final]]&gt;=6,"High",TRUE,"CHECK"))</f>
        <v>High</v>
      </c>
      <c r="X1443" t="b">
        <f t="shared" si="22"/>
        <v>1</v>
      </c>
      <c r="Y1443" t="b">
        <f>tbl_CleanLeads[[#This Row],[Response_Time_Hours]]&gt;24</f>
        <v>1</v>
      </c>
      <c r="Z1443" s="13" t="b">
        <f>tbl_CleanLeads[[#This Row],[Response_Time_Hours]]&gt;72</f>
        <v>0</v>
      </c>
      <c r="AA1443" s="13" t="b">
        <f>tbl_CleanLeads[[#This Row],[Status_Clean]]="Converted"</f>
        <v>0</v>
      </c>
    </row>
    <row r="1444" spans="1:27">
      <c r="A1444" t="s">
        <v>70</v>
      </c>
      <c r="B1444" t="s">
        <v>4277</v>
      </c>
      <c r="C1444" t="s">
        <v>4278</v>
      </c>
      <c r="D1444" t="s">
        <v>7268</v>
      </c>
      <c r="E1444" t="s">
        <v>792</v>
      </c>
      <c r="F1444" t="s">
        <v>173</v>
      </c>
      <c r="G1444" s="1">
        <v>45422</v>
      </c>
      <c r="H1444" s="8">
        <f>MONTH(tbl_CleanLeads[[#This Row],[Lead_Date_Final]])</f>
        <v>5</v>
      </c>
      <c r="I1444" t="s">
        <v>7314</v>
      </c>
      <c r="J1444" t="s">
        <v>7271</v>
      </c>
      <c r="K1444" t="s">
        <v>7277</v>
      </c>
      <c r="L1444">
        <f>WEEKDAY(tbl_CleanLeads[[#This Row],[Lead_Date_Final]],2)</f>
        <v>5</v>
      </c>
      <c r="M1444" t="s">
        <v>7312</v>
      </c>
      <c r="N1444">
        <v>36</v>
      </c>
      <c r="O1444" s="7">
        <v>4528.84</v>
      </c>
      <c r="P1444" t="s">
        <v>232</v>
      </c>
      <c r="Q1444" t="s">
        <v>7273</v>
      </c>
      <c r="R1444">
        <f>IF(UPPER(TRIM(Table2[[#This Row],[Status_Clean]]))="CONVERTED",1,0)</f>
        <v>0</v>
      </c>
      <c r="S1444">
        <f>IF(ISNUMBER(MATCH(UPPER(TRIM(Table2[[#This Row],[Status_Clean]])),{"CONTACTED","QUALIFIED","CONVERTED"},0)),1,0)</f>
        <v>0</v>
      </c>
      <c r="T1444" cm="1">
        <f t="array" ref="T1444">_xlfn.SWITCH(UPPER(TRIM(Table2[[#This Row],[Status_Clean]])),"NEW",1,"CONTACTED",2,"QUALIFIED",3,"CONVERTED",4,"LOST",5,99)</f>
        <v>5</v>
      </c>
      <c r="U1444" t="str" cm="1">
        <f t="array" ref="U1444">_xlfn.LET(_xlpm.x,IFERROR(VALUE(Table2[[#This Row],[Response_Time_Hours]]),""),IF(_xlpm.x="","CHECK",_xlfn.IFS(_xlpm.x&lt;=1,"Immediate",_xlpm.x&lt;=6,"Fast",_xlpm.x&lt;=24,"Moderate",_xlpm.x&gt;24,"Delayed")))</f>
        <v>Delayed</v>
      </c>
      <c r="V1444">
        <f>FLOOR(tbl_CleanLeads[[#This Row],[Response_Time_Hours]],6)</f>
        <v>36</v>
      </c>
      <c r="W1444" t="str" cm="1">
        <f t="array" ref="W1444">IF(Table2[[#This Row],[Interaction_Count_Final]]="","N/A",_xlfn.IFS(Table2[[#This Row],[Interaction_Count_Final]]&lt;=2,"Low",Table2[[#This Row],[Interaction_Count_Final]]&lt;=5,"Medium",Table2[[#This Row],[Interaction_Count_Final]]&gt;=6,"High",TRUE,"CHECK"))</f>
        <v>High</v>
      </c>
      <c r="X1444" t="b">
        <f t="shared" si="22"/>
        <v>1</v>
      </c>
      <c r="Y1444" t="b">
        <f>tbl_CleanLeads[[#This Row],[Response_Time_Hours]]&gt;24</f>
        <v>1</v>
      </c>
      <c r="Z1444" s="13" t="b">
        <f>tbl_CleanLeads[[#This Row],[Response_Time_Hours]]&gt;72</f>
        <v>0</v>
      </c>
      <c r="AA1444" s="13" t="b">
        <f>tbl_CleanLeads[[#This Row],[Status_Clean]]="Converted"</f>
        <v>0</v>
      </c>
    </row>
    <row r="1445" spans="1:27">
      <c r="A1445" t="s">
        <v>63</v>
      </c>
      <c r="B1445" t="s">
        <v>4279</v>
      </c>
      <c r="C1445" t="s">
        <v>4280</v>
      </c>
      <c r="D1445" t="s">
        <v>7258</v>
      </c>
      <c r="E1445" t="s">
        <v>101</v>
      </c>
      <c r="F1445" t="s">
        <v>71</v>
      </c>
      <c r="G1445" s="1">
        <v>44999</v>
      </c>
      <c r="H1445" s="8">
        <f>MONTH(tbl_CleanLeads[[#This Row],[Lead_Date_Final]])</f>
        <v>3</v>
      </c>
      <c r="I1445" t="s">
        <v>7295</v>
      </c>
      <c r="J1445" t="s">
        <v>7263</v>
      </c>
      <c r="K1445" t="s">
        <v>7284</v>
      </c>
      <c r="L1445">
        <f>WEEKDAY(tbl_CleanLeads[[#This Row],[Lead_Date_Final]],2)</f>
        <v>2</v>
      </c>
      <c r="M1445" t="s">
        <v>7265</v>
      </c>
      <c r="N1445">
        <v>18.899999999999999</v>
      </c>
      <c r="O1445" s="7">
        <v>1448.67</v>
      </c>
      <c r="P1445">
        <v>49</v>
      </c>
      <c r="Q1445" t="s">
        <v>7289</v>
      </c>
      <c r="R1445">
        <f>IF(UPPER(TRIM(Table2[[#This Row],[Status_Clean]]))="CONVERTED",1,0)</f>
        <v>0</v>
      </c>
      <c r="S1445">
        <f>IF(ISNUMBER(MATCH(UPPER(TRIM(Table2[[#This Row],[Status_Clean]])),{"CONTACTED","QUALIFIED","CONVERTED"},0)),1,0)</f>
        <v>1</v>
      </c>
      <c r="T1445" cm="1">
        <f t="array" ref="T1445">_xlfn.SWITCH(UPPER(TRIM(Table2[[#This Row],[Status_Clean]])),"NEW",1,"CONTACTED",2,"QUALIFIED",3,"CONVERTED",4,"LOST",5,99)</f>
        <v>3</v>
      </c>
      <c r="U1445" t="str" cm="1">
        <f t="array" ref="U1445">_xlfn.LET(_xlpm.x,IFERROR(VALUE(Table2[[#This Row],[Response_Time_Hours]]),""),IF(_xlpm.x="","CHECK",_xlfn.IFS(_xlpm.x&lt;=1,"Immediate",_xlpm.x&lt;=6,"Fast",_xlpm.x&lt;=24,"Moderate",_xlpm.x&gt;24,"Delayed")))</f>
        <v>Moderate</v>
      </c>
      <c r="V1445">
        <f>FLOOR(tbl_CleanLeads[[#This Row],[Response_Time_Hours]],6)</f>
        <v>18</v>
      </c>
      <c r="W1445" t="str" cm="1">
        <f t="array" ref="W1445">IF(Table2[[#This Row],[Interaction_Count_Final]]="","N/A",_xlfn.IFS(Table2[[#This Row],[Interaction_Count_Final]]&lt;=2,"Low",Table2[[#This Row],[Interaction_Count_Final]]&lt;=5,"Medium",Table2[[#This Row],[Interaction_Count_Final]]&gt;=6,"High",TRUE,"CHECK"))</f>
        <v>High</v>
      </c>
      <c r="X1445" t="b">
        <f t="shared" si="22"/>
        <v>1</v>
      </c>
      <c r="Y1445" t="b">
        <f>tbl_CleanLeads[[#This Row],[Response_Time_Hours]]&gt;24</f>
        <v>0</v>
      </c>
      <c r="Z1445" s="13" t="b">
        <f>tbl_CleanLeads[[#This Row],[Response_Time_Hours]]&gt;72</f>
        <v>0</v>
      </c>
      <c r="AA1445" s="13" t="b">
        <f>tbl_CleanLeads[[#This Row],[Status_Clean]]="Converted"</f>
        <v>0</v>
      </c>
    </row>
    <row r="1446" spans="1:27">
      <c r="A1446" t="s">
        <v>70</v>
      </c>
      <c r="B1446" t="s">
        <v>4281</v>
      </c>
      <c r="C1446" t="s">
        <v>4282</v>
      </c>
      <c r="D1446" t="s">
        <v>7274</v>
      </c>
      <c r="E1446" t="s">
        <v>123</v>
      </c>
      <c r="F1446" t="s">
        <v>193</v>
      </c>
      <c r="G1446" s="1">
        <v>45290</v>
      </c>
      <c r="H1446" s="8">
        <f>MONTH(tbl_CleanLeads[[#This Row],[Lead_Date_Final]])</f>
        <v>12</v>
      </c>
      <c r="I1446" t="s">
        <v>7262</v>
      </c>
      <c r="J1446" t="s">
        <v>7263</v>
      </c>
      <c r="K1446" t="s">
        <v>7264</v>
      </c>
      <c r="L1446">
        <f>WEEKDAY(tbl_CleanLeads[[#This Row],[Lead_Date_Final]],2)</f>
        <v>6</v>
      </c>
      <c r="M1446" t="s">
        <v>7278</v>
      </c>
      <c r="N1446">
        <v>55.199999999999996</v>
      </c>
      <c r="O1446" s="7">
        <v>3468.83</v>
      </c>
      <c r="P1446">
        <v>23</v>
      </c>
      <c r="Q1446" t="s">
        <v>7266</v>
      </c>
      <c r="R1446">
        <f>IF(UPPER(TRIM(Table2[[#This Row],[Status_Clean]]))="CONVERTED",1,0)</f>
        <v>0</v>
      </c>
      <c r="S1446">
        <f>IF(ISNUMBER(MATCH(UPPER(TRIM(Table2[[#This Row],[Status_Clean]])),{"CONTACTED","QUALIFIED","CONVERTED"},0)),1,0)</f>
        <v>0</v>
      </c>
      <c r="T1446" cm="1">
        <f t="array" ref="T1446">_xlfn.SWITCH(UPPER(TRIM(Table2[[#This Row],[Status_Clean]])),"NEW",1,"CONTACTED",2,"QUALIFIED",3,"CONVERTED",4,"LOST",5,99)</f>
        <v>1</v>
      </c>
      <c r="U1446" t="str" cm="1">
        <f t="array" ref="U1446">_xlfn.LET(_xlpm.x,IFERROR(VALUE(Table2[[#This Row],[Response_Time_Hours]]),""),IF(_xlpm.x="","CHECK",_xlfn.IFS(_xlpm.x&lt;=1,"Immediate",_xlpm.x&lt;=6,"Fast",_xlpm.x&lt;=24,"Moderate",_xlpm.x&gt;24,"Delayed")))</f>
        <v>Delayed</v>
      </c>
      <c r="V1446">
        <f>FLOOR(tbl_CleanLeads[[#This Row],[Response_Time_Hours]],6)</f>
        <v>54</v>
      </c>
      <c r="W1446" t="str" cm="1">
        <f t="array" ref="W1446">IF(Table2[[#This Row],[Interaction_Count_Final]]="","N/A",_xlfn.IFS(Table2[[#This Row],[Interaction_Count_Final]]&lt;=2,"Low",Table2[[#This Row],[Interaction_Count_Final]]&lt;=5,"Medium",Table2[[#This Row],[Interaction_Count_Final]]&gt;=6,"High",TRUE,"CHECK"))</f>
        <v>High</v>
      </c>
      <c r="X1446" t="b">
        <f t="shared" si="22"/>
        <v>1</v>
      </c>
      <c r="Y1446" t="b">
        <f>tbl_CleanLeads[[#This Row],[Response_Time_Hours]]&gt;24</f>
        <v>1</v>
      </c>
      <c r="Z1446" s="13" t="b">
        <f>tbl_CleanLeads[[#This Row],[Response_Time_Hours]]&gt;72</f>
        <v>0</v>
      </c>
      <c r="AA1446" s="13" t="b">
        <f>tbl_CleanLeads[[#This Row],[Status_Clean]]="Converted"</f>
        <v>0</v>
      </c>
    </row>
    <row r="1447" spans="1:27">
      <c r="A1447" t="s">
        <v>70</v>
      </c>
      <c r="B1447" t="s">
        <v>4283</v>
      </c>
      <c r="C1447" t="s">
        <v>4284</v>
      </c>
      <c r="D1447" t="s">
        <v>7303</v>
      </c>
      <c r="E1447" t="s">
        <v>473</v>
      </c>
      <c r="F1447" t="s">
        <v>193</v>
      </c>
      <c r="G1447" s="1">
        <v>44981</v>
      </c>
      <c r="H1447" s="8">
        <f>MONTH(tbl_CleanLeads[[#This Row],[Lead_Date_Final]])</f>
        <v>2</v>
      </c>
      <c r="I1447" t="s">
        <v>7283</v>
      </c>
      <c r="J1447" t="s">
        <v>7263</v>
      </c>
      <c r="K1447" t="s">
        <v>7284</v>
      </c>
      <c r="L1447">
        <f>WEEKDAY(tbl_CleanLeads[[#This Row],[Lead_Date_Final]],2)</f>
        <v>5</v>
      </c>
      <c r="M1447" t="s">
        <v>7312</v>
      </c>
      <c r="N1447">
        <v>69.099999999999994</v>
      </c>
      <c r="O1447" s="7">
        <v>3479.2</v>
      </c>
      <c r="P1447">
        <v>42</v>
      </c>
      <c r="Q1447" t="s">
        <v>7266</v>
      </c>
      <c r="R1447">
        <f>IF(UPPER(TRIM(Table2[[#This Row],[Status_Clean]]))="CONVERTED",1,0)</f>
        <v>0</v>
      </c>
      <c r="S1447">
        <f>IF(ISNUMBER(MATCH(UPPER(TRIM(Table2[[#This Row],[Status_Clean]])),{"CONTACTED","QUALIFIED","CONVERTED"},0)),1,0)</f>
        <v>0</v>
      </c>
      <c r="T1447" cm="1">
        <f t="array" ref="T1447">_xlfn.SWITCH(UPPER(TRIM(Table2[[#This Row],[Status_Clean]])),"NEW",1,"CONTACTED",2,"QUALIFIED",3,"CONVERTED",4,"LOST",5,99)</f>
        <v>1</v>
      </c>
      <c r="U1447" t="str" cm="1">
        <f t="array" ref="U1447">_xlfn.LET(_xlpm.x,IFERROR(VALUE(Table2[[#This Row],[Response_Time_Hours]]),""),IF(_xlpm.x="","CHECK",_xlfn.IFS(_xlpm.x&lt;=1,"Immediate",_xlpm.x&lt;=6,"Fast",_xlpm.x&lt;=24,"Moderate",_xlpm.x&gt;24,"Delayed")))</f>
        <v>Delayed</v>
      </c>
      <c r="V1447">
        <f>FLOOR(tbl_CleanLeads[[#This Row],[Response_Time_Hours]],6)</f>
        <v>66</v>
      </c>
      <c r="W1447" t="str" cm="1">
        <f t="array" ref="W1447">IF(Table2[[#This Row],[Interaction_Count_Final]]="","N/A",_xlfn.IFS(Table2[[#This Row],[Interaction_Count_Final]]&lt;=2,"Low",Table2[[#This Row],[Interaction_Count_Final]]&lt;=5,"Medium",Table2[[#This Row],[Interaction_Count_Final]]&gt;=6,"High",TRUE,"CHECK"))</f>
        <v>High</v>
      </c>
      <c r="X1447" t="b">
        <f t="shared" si="22"/>
        <v>1</v>
      </c>
      <c r="Y1447" t="b">
        <f>tbl_CleanLeads[[#This Row],[Response_Time_Hours]]&gt;24</f>
        <v>1</v>
      </c>
      <c r="Z1447" s="13" t="b">
        <f>tbl_CleanLeads[[#This Row],[Response_Time_Hours]]&gt;72</f>
        <v>0</v>
      </c>
      <c r="AA1447" s="13" t="b">
        <f>tbl_CleanLeads[[#This Row],[Status_Clean]]="Converted"</f>
        <v>0</v>
      </c>
    </row>
    <row r="1448" spans="1:27">
      <c r="A1448" t="s">
        <v>102</v>
      </c>
      <c r="B1448" t="s">
        <v>4285</v>
      </c>
      <c r="C1448" t="s">
        <v>4286</v>
      </c>
      <c r="D1448" t="s">
        <v>7280</v>
      </c>
      <c r="E1448" t="s">
        <v>469</v>
      </c>
      <c r="F1448" t="s">
        <v>193</v>
      </c>
      <c r="G1448" s="1">
        <v>45293</v>
      </c>
      <c r="H1448" s="8">
        <f>MONTH(tbl_CleanLeads[[#This Row],[Lead_Date_Final]])</f>
        <v>1</v>
      </c>
      <c r="I1448" t="s">
        <v>7317</v>
      </c>
      <c r="J1448" t="s">
        <v>7271</v>
      </c>
      <c r="K1448" t="s">
        <v>7284</v>
      </c>
      <c r="L1448">
        <f>WEEKDAY(tbl_CleanLeads[[#This Row],[Lead_Date_Final]],2)</f>
        <v>2</v>
      </c>
      <c r="M1448" t="s">
        <v>7265</v>
      </c>
      <c r="N1448">
        <v>64.800000000000011</v>
      </c>
      <c r="O1448" s="7">
        <v>4128.3599999999997</v>
      </c>
      <c r="P1448">
        <v>45</v>
      </c>
      <c r="Q1448" t="s">
        <v>7273</v>
      </c>
      <c r="R1448">
        <f>IF(UPPER(TRIM(Table2[[#This Row],[Status_Clean]]))="CONVERTED",1,0)</f>
        <v>0</v>
      </c>
      <c r="S1448">
        <f>IF(ISNUMBER(MATCH(UPPER(TRIM(Table2[[#This Row],[Status_Clean]])),{"CONTACTED","QUALIFIED","CONVERTED"},0)),1,0)</f>
        <v>0</v>
      </c>
      <c r="T1448" cm="1">
        <f t="array" ref="T1448">_xlfn.SWITCH(UPPER(TRIM(Table2[[#This Row],[Status_Clean]])),"NEW",1,"CONTACTED",2,"QUALIFIED",3,"CONVERTED",4,"LOST",5,99)</f>
        <v>1</v>
      </c>
      <c r="U1448" t="str" cm="1">
        <f t="array" ref="U1448">_xlfn.LET(_xlpm.x,IFERROR(VALUE(Table2[[#This Row],[Response_Time_Hours]]),""),IF(_xlpm.x="","CHECK",_xlfn.IFS(_xlpm.x&lt;=1,"Immediate",_xlpm.x&lt;=6,"Fast",_xlpm.x&lt;=24,"Moderate",_xlpm.x&gt;24,"Delayed")))</f>
        <v>Delayed</v>
      </c>
      <c r="V1448">
        <f>FLOOR(tbl_CleanLeads[[#This Row],[Response_Time_Hours]],6)</f>
        <v>60</v>
      </c>
      <c r="W1448" t="str" cm="1">
        <f t="array" ref="W1448">IF(Table2[[#This Row],[Interaction_Count_Final]]="","N/A",_xlfn.IFS(Table2[[#This Row],[Interaction_Count_Final]]&lt;=2,"Low",Table2[[#This Row],[Interaction_Count_Final]]&lt;=5,"Medium",Table2[[#This Row],[Interaction_Count_Final]]&gt;=6,"High",TRUE,"CHECK"))</f>
        <v>High</v>
      </c>
      <c r="X1448" t="b">
        <f t="shared" si="22"/>
        <v>1</v>
      </c>
      <c r="Y1448" t="b">
        <f>tbl_CleanLeads[[#This Row],[Response_Time_Hours]]&gt;24</f>
        <v>1</v>
      </c>
      <c r="Z1448" s="13" t="b">
        <f>tbl_CleanLeads[[#This Row],[Response_Time_Hours]]&gt;72</f>
        <v>0</v>
      </c>
      <c r="AA1448" s="13" t="b">
        <f>tbl_CleanLeads[[#This Row],[Status_Clean]]="Converted"</f>
        <v>0</v>
      </c>
    </row>
    <row r="1449" spans="1:27">
      <c r="A1449" t="s">
        <v>102</v>
      </c>
      <c r="B1449" t="s">
        <v>4287</v>
      </c>
      <c r="C1449" t="s">
        <v>4288</v>
      </c>
      <c r="D1449" t="s">
        <v>7274</v>
      </c>
      <c r="E1449" t="s">
        <v>447</v>
      </c>
      <c r="F1449" t="s">
        <v>71</v>
      </c>
      <c r="G1449" s="1">
        <v>45130</v>
      </c>
      <c r="H1449" s="8">
        <f>MONTH(tbl_CleanLeads[[#This Row],[Lead_Date_Final]])</f>
        <v>7</v>
      </c>
      <c r="I1449" t="s">
        <v>7305</v>
      </c>
      <c r="J1449" t="s">
        <v>7263</v>
      </c>
      <c r="K1449" t="s">
        <v>7288</v>
      </c>
      <c r="L1449">
        <f>WEEKDAY(tbl_CleanLeads[[#This Row],[Lead_Date_Final]],2)</f>
        <v>7</v>
      </c>
      <c r="M1449" t="s">
        <v>7293</v>
      </c>
      <c r="N1449">
        <v>7</v>
      </c>
      <c r="O1449" s="7">
        <v>1556.75</v>
      </c>
      <c r="P1449">
        <v>12</v>
      </c>
      <c r="Q1449" t="s">
        <v>7289</v>
      </c>
      <c r="R1449">
        <f>IF(UPPER(TRIM(Table2[[#This Row],[Status_Clean]]))="CONVERTED",1,0)</f>
        <v>0</v>
      </c>
      <c r="S1449">
        <f>IF(ISNUMBER(MATCH(UPPER(TRIM(Table2[[#This Row],[Status_Clean]])),{"CONTACTED","QUALIFIED","CONVERTED"},0)),1,0)</f>
        <v>1</v>
      </c>
      <c r="T1449" cm="1">
        <f t="array" ref="T1449">_xlfn.SWITCH(UPPER(TRIM(Table2[[#This Row],[Status_Clean]])),"NEW",1,"CONTACTED",2,"QUALIFIED",3,"CONVERTED",4,"LOST",5,99)</f>
        <v>3</v>
      </c>
      <c r="U1449" t="str" cm="1">
        <f t="array" ref="U1449">_xlfn.LET(_xlpm.x,IFERROR(VALUE(Table2[[#This Row],[Response_Time_Hours]]),""),IF(_xlpm.x="","CHECK",_xlfn.IFS(_xlpm.x&lt;=1,"Immediate",_xlpm.x&lt;=6,"Fast",_xlpm.x&lt;=24,"Moderate",_xlpm.x&gt;24,"Delayed")))</f>
        <v>Moderate</v>
      </c>
      <c r="V1449">
        <f>FLOOR(tbl_CleanLeads[[#This Row],[Response_Time_Hours]],6)</f>
        <v>6</v>
      </c>
      <c r="W1449" t="str" cm="1">
        <f t="array" ref="W1449">IF(Table2[[#This Row],[Interaction_Count_Final]]="","N/A",_xlfn.IFS(Table2[[#This Row],[Interaction_Count_Final]]&lt;=2,"Low",Table2[[#This Row],[Interaction_Count_Final]]&lt;=5,"Medium",Table2[[#This Row],[Interaction_Count_Final]]&gt;=6,"High",TRUE,"CHECK"))</f>
        <v>High</v>
      </c>
      <c r="X1449" t="b">
        <f t="shared" si="22"/>
        <v>1</v>
      </c>
      <c r="Y1449" t="b">
        <f>tbl_CleanLeads[[#This Row],[Response_Time_Hours]]&gt;24</f>
        <v>0</v>
      </c>
      <c r="Z1449" s="13" t="b">
        <f>tbl_CleanLeads[[#This Row],[Response_Time_Hours]]&gt;72</f>
        <v>0</v>
      </c>
      <c r="AA1449" s="13" t="b">
        <f>tbl_CleanLeads[[#This Row],[Status_Clean]]="Converted"</f>
        <v>0</v>
      </c>
    </row>
    <row r="1450" spans="1:27">
      <c r="A1450" t="s">
        <v>90</v>
      </c>
      <c r="B1450" t="s">
        <v>4290</v>
      </c>
      <c r="C1450" t="s">
        <v>4291</v>
      </c>
      <c r="D1450" t="s">
        <v>7274</v>
      </c>
      <c r="E1450" t="s">
        <v>7308</v>
      </c>
      <c r="F1450" t="s">
        <v>193</v>
      </c>
      <c r="G1450" s="1">
        <v>45480</v>
      </c>
      <c r="H1450" s="8">
        <f>MONTH(tbl_CleanLeads[[#This Row],[Lead_Date_Final]])</f>
        <v>7</v>
      </c>
      <c r="I1450" t="s">
        <v>7305</v>
      </c>
      <c r="J1450" t="s">
        <v>7271</v>
      </c>
      <c r="K1450" t="s">
        <v>7288</v>
      </c>
      <c r="L1450">
        <f>WEEKDAY(tbl_CleanLeads[[#This Row],[Lead_Date_Final]],2)</f>
        <v>7</v>
      </c>
      <c r="M1450" t="s">
        <v>7293</v>
      </c>
      <c r="N1450">
        <v>22</v>
      </c>
      <c r="O1450" s="7">
        <v>1523.76</v>
      </c>
      <c r="P1450">
        <v>37</v>
      </c>
      <c r="Q1450" t="s">
        <v>7289</v>
      </c>
      <c r="R1450">
        <f>IF(UPPER(TRIM(Table2[[#This Row],[Status_Clean]]))="CONVERTED",1,0)</f>
        <v>0</v>
      </c>
      <c r="S1450">
        <f>IF(ISNUMBER(MATCH(UPPER(TRIM(Table2[[#This Row],[Status_Clean]])),{"CONTACTED","QUALIFIED","CONVERTED"},0)),1,0)</f>
        <v>0</v>
      </c>
      <c r="T1450" cm="1">
        <f t="array" ref="T1450">_xlfn.SWITCH(UPPER(TRIM(Table2[[#This Row],[Status_Clean]])),"NEW",1,"CONTACTED",2,"QUALIFIED",3,"CONVERTED",4,"LOST",5,99)</f>
        <v>1</v>
      </c>
      <c r="U1450" t="str" cm="1">
        <f t="array" ref="U1450">_xlfn.LET(_xlpm.x,IFERROR(VALUE(Table2[[#This Row],[Response_Time_Hours]]),""),IF(_xlpm.x="","CHECK",_xlfn.IFS(_xlpm.x&lt;=1,"Immediate",_xlpm.x&lt;=6,"Fast",_xlpm.x&lt;=24,"Moderate",_xlpm.x&gt;24,"Delayed")))</f>
        <v>Moderate</v>
      </c>
      <c r="V1450">
        <f>FLOOR(tbl_CleanLeads[[#This Row],[Response_Time_Hours]],6)</f>
        <v>18</v>
      </c>
      <c r="W1450" t="str" cm="1">
        <f t="array" ref="W1450">IF(Table2[[#This Row],[Interaction_Count_Final]]="","N/A",_xlfn.IFS(Table2[[#This Row],[Interaction_Count_Final]]&lt;=2,"Low",Table2[[#This Row],[Interaction_Count_Final]]&lt;=5,"Medium",Table2[[#This Row],[Interaction_Count_Final]]&gt;=6,"High",TRUE,"CHECK"))</f>
        <v>High</v>
      </c>
      <c r="X1450" t="b">
        <f t="shared" si="22"/>
        <v>1</v>
      </c>
      <c r="Y1450" t="b">
        <f>tbl_CleanLeads[[#This Row],[Response_Time_Hours]]&gt;24</f>
        <v>0</v>
      </c>
      <c r="Z1450" s="13" t="b">
        <f>tbl_CleanLeads[[#This Row],[Response_Time_Hours]]&gt;72</f>
        <v>0</v>
      </c>
      <c r="AA1450" s="13" t="b">
        <f>tbl_CleanLeads[[#This Row],[Status_Clean]]="Converted"</f>
        <v>0</v>
      </c>
    </row>
    <row r="1451" spans="1:27">
      <c r="A1451" t="s">
        <v>90</v>
      </c>
      <c r="B1451" t="s">
        <v>4292</v>
      </c>
      <c r="C1451" t="s">
        <v>4293</v>
      </c>
      <c r="D1451" t="s">
        <v>7268</v>
      </c>
      <c r="E1451" t="s">
        <v>7308</v>
      </c>
      <c r="F1451" t="s">
        <v>250</v>
      </c>
      <c r="G1451" s="1">
        <v>45005</v>
      </c>
      <c r="H1451" s="8">
        <f>MONTH(tbl_CleanLeads[[#This Row],[Lead_Date_Final]])</f>
        <v>3</v>
      </c>
      <c r="I1451" t="s">
        <v>7295</v>
      </c>
      <c r="J1451" t="s">
        <v>7263</v>
      </c>
      <c r="K1451" t="s">
        <v>7284</v>
      </c>
      <c r="L1451">
        <f>WEEKDAY(tbl_CleanLeads[[#This Row],[Lead_Date_Final]],2)</f>
        <v>1</v>
      </c>
      <c r="M1451" t="s">
        <v>7298</v>
      </c>
      <c r="N1451">
        <v>67.5</v>
      </c>
      <c r="O1451" s="7">
        <v>1363.35</v>
      </c>
      <c r="P1451" t="s">
        <v>232</v>
      </c>
      <c r="Q1451" t="s">
        <v>7289</v>
      </c>
      <c r="R1451">
        <f>IF(UPPER(TRIM(Table2[[#This Row],[Status_Clean]]))="CONVERTED",1,0)</f>
        <v>1</v>
      </c>
      <c r="S1451">
        <f>IF(ISNUMBER(MATCH(UPPER(TRIM(Table2[[#This Row],[Status_Clean]])),{"CONTACTED","QUALIFIED","CONVERTED"},0)),1,0)</f>
        <v>1</v>
      </c>
      <c r="T1451" cm="1">
        <f t="array" ref="T1451">_xlfn.SWITCH(UPPER(TRIM(Table2[[#This Row],[Status_Clean]])),"NEW",1,"CONTACTED",2,"QUALIFIED",3,"CONVERTED",4,"LOST",5,99)</f>
        <v>4</v>
      </c>
      <c r="U1451" t="str" cm="1">
        <f t="array" ref="U1451">_xlfn.LET(_xlpm.x,IFERROR(VALUE(Table2[[#This Row],[Response_Time_Hours]]),""),IF(_xlpm.x="","CHECK",_xlfn.IFS(_xlpm.x&lt;=1,"Immediate",_xlpm.x&lt;=6,"Fast",_xlpm.x&lt;=24,"Moderate",_xlpm.x&gt;24,"Delayed")))</f>
        <v>Delayed</v>
      </c>
      <c r="V1451">
        <f>FLOOR(tbl_CleanLeads[[#This Row],[Response_Time_Hours]],6)</f>
        <v>66</v>
      </c>
      <c r="W1451" t="str" cm="1">
        <f t="array" ref="W1451">IF(Table2[[#This Row],[Interaction_Count_Final]]="","N/A",_xlfn.IFS(Table2[[#This Row],[Interaction_Count_Final]]&lt;=2,"Low",Table2[[#This Row],[Interaction_Count_Final]]&lt;=5,"Medium",Table2[[#This Row],[Interaction_Count_Final]]&gt;=6,"High",TRUE,"CHECK"))</f>
        <v>High</v>
      </c>
      <c r="X1451" t="b">
        <f t="shared" si="22"/>
        <v>1</v>
      </c>
      <c r="Y1451" t="b">
        <f>tbl_CleanLeads[[#This Row],[Response_Time_Hours]]&gt;24</f>
        <v>1</v>
      </c>
      <c r="Z1451" s="13" t="b">
        <f>tbl_CleanLeads[[#This Row],[Response_Time_Hours]]&gt;72</f>
        <v>0</v>
      </c>
      <c r="AA1451" s="13" t="b">
        <f>tbl_CleanLeads[[#This Row],[Status_Clean]]="Converted"</f>
        <v>1</v>
      </c>
    </row>
    <row r="1452" spans="1:27">
      <c r="A1452" t="s">
        <v>90</v>
      </c>
      <c r="B1452" t="s">
        <v>4294</v>
      </c>
      <c r="C1452" t="s">
        <v>4295</v>
      </c>
      <c r="D1452" t="s">
        <v>7303</v>
      </c>
      <c r="E1452" t="s">
        <v>222</v>
      </c>
      <c r="F1452" t="s">
        <v>125</v>
      </c>
      <c r="G1452" s="1">
        <v>45443</v>
      </c>
      <c r="H1452" s="8">
        <f>MONTH(tbl_CleanLeads[[#This Row],[Lead_Date_Final]])</f>
        <v>5</v>
      </c>
      <c r="I1452" t="s">
        <v>7314</v>
      </c>
      <c r="J1452" t="s">
        <v>7271</v>
      </c>
      <c r="K1452" t="s">
        <v>7277</v>
      </c>
      <c r="L1452">
        <f>WEEKDAY(tbl_CleanLeads[[#This Row],[Lead_Date_Final]],2)</f>
        <v>5</v>
      </c>
      <c r="M1452" t="s">
        <v>7312</v>
      </c>
      <c r="N1452">
        <v>66</v>
      </c>
      <c r="O1452" s="7">
        <v>1488.6</v>
      </c>
      <c r="P1452">
        <v>22</v>
      </c>
      <c r="Q1452" t="s">
        <v>7289</v>
      </c>
      <c r="R1452">
        <f>IF(UPPER(TRIM(Table2[[#This Row],[Status_Clean]]))="CONVERTED",1,0)</f>
        <v>0</v>
      </c>
      <c r="S1452">
        <f>IF(ISNUMBER(MATCH(UPPER(TRIM(Table2[[#This Row],[Status_Clean]])),{"CONTACTED","QUALIFIED","CONVERTED"},0)),1,0)</f>
        <v>1</v>
      </c>
      <c r="T1452" cm="1">
        <f t="array" ref="T1452">_xlfn.SWITCH(UPPER(TRIM(Table2[[#This Row],[Status_Clean]])),"NEW",1,"CONTACTED",2,"QUALIFIED",3,"CONVERTED",4,"LOST",5,99)</f>
        <v>2</v>
      </c>
      <c r="U1452" t="str" cm="1">
        <f t="array" ref="U1452">_xlfn.LET(_xlpm.x,IFERROR(VALUE(Table2[[#This Row],[Response_Time_Hours]]),""),IF(_xlpm.x="","CHECK",_xlfn.IFS(_xlpm.x&lt;=1,"Immediate",_xlpm.x&lt;=6,"Fast",_xlpm.x&lt;=24,"Moderate",_xlpm.x&gt;24,"Delayed")))</f>
        <v>Delayed</v>
      </c>
      <c r="V1452">
        <f>FLOOR(tbl_CleanLeads[[#This Row],[Response_Time_Hours]],6)</f>
        <v>66</v>
      </c>
      <c r="W1452" t="str" cm="1">
        <f t="array" ref="W1452">IF(Table2[[#This Row],[Interaction_Count_Final]]="","N/A",_xlfn.IFS(Table2[[#This Row],[Interaction_Count_Final]]&lt;=2,"Low",Table2[[#This Row],[Interaction_Count_Final]]&lt;=5,"Medium",Table2[[#This Row],[Interaction_Count_Final]]&gt;=6,"High",TRUE,"CHECK"))</f>
        <v>High</v>
      </c>
      <c r="X1452" t="b">
        <f t="shared" si="22"/>
        <v>1</v>
      </c>
      <c r="Y1452" t="b">
        <f>tbl_CleanLeads[[#This Row],[Response_Time_Hours]]&gt;24</f>
        <v>1</v>
      </c>
      <c r="Z1452" s="13" t="b">
        <f>tbl_CleanLeads[[#This Row],[Response_Time_Hours]]&gt;72</f>
        <v>0</v>
      </c>
      <c r="AA1452" s="13" t="b">
        <f>tbl_CleanLeads[[#This Row],[Status_Clean]]="Converted"</f>
        <v>0</v>
      </c>
    </row>
    <row r="1453" spans="1:27">
      <c r="A1453" t="s">
        <v>70</v>
      </c>
      <c r="B1453" t="s">
        <v>4298</v>
      </c>
      <c r="C1453" t="s">
        <v>4299</v>
      </c>
      <c r="D1453" t="s">
        <v>7280</v>
      </c>
      <c r="E1453" t="s">
        <v>363</v>
      </c>
      <c r="F1453" t="s">
        <v>71</v>
      </c>
      <c r="G1453" s="1">
        <v>45516</v>
      </c>
      <c r="H1453" s="8">
        <f>MONTH(tbl_CleanLeads[[#This Row],[Lead_Date_Final]])</f>
        <v>8</v>
      </c>
      <c r="I1453" t="s">
        <v>7310</v>
      </c>
      <c r="J1453" t="s">
        <v>7271</v>
      </c>
      <c r="K1453" t="s">
        <v>7288</v>
      </c>
      <c r="L1453">
        <f>WEEKDAY(tbl_CleanLeads[[#This Row],[Lead_Date_Final]],2)</f>
        <v>1</v>
      </c>
      <c r="M1453" t="s">
        <v>7298</v>
      </c>
      <c r="N1453">
        <v>32.5</v>
      </c>
      <c r="O1453" s="7">
        <v>2263.4299999999998</v>
      </c>
      <c r="P1453">
        <v>15</v>
      </c>
      <c r="Q1453" t="s">
        <v>7266</v>
      </c>
      <c r="R1453">
        <f>IF(UPPER(TRIM(Table2[[#This Row],[Status_Clean]]))="CONVERTED",1,0)</f>
        <v>0</v>
      </c>
      <c r="S1453">
        <f>IF(ISNUMBER(MATCH(UPPER(TRIM(Table2[[#This Row],[Status_Clean]])),{"CONTACTED","QUALIFIED","CONVERTED"},0)),1,0)</f>
        <v>1</v>
      </c>
      <c r="T1453" cm="1">
        <f t="array" ref="T1453">_xlfn.SWITCH(UPPER(TRIM(Table2[[#This Row],[Status_Clean]])),"NEW",1,"CONTACTED",2,"QUALIFIED",3,"CONVERTED",4,"LOST",5,99)</f>
        <v>3</v>
      </c>
      <c r="U1453" t="str" cm="1">
        <f t="array" ref="U1453">_xlfn.LET(_xlpm.x,IFERROR(VALUE(Table2[[#This Row],[Response_Time_Hours]]),""),IF(_xlpm.x="","CHECK",_xlfn.IFS(_xlpm.x&lt;=1,"Immediate",_xlpm.x&lt;=6,"Fast",_xlpm.x&lt;=24,"Moderate",_xlpm.x&gt;24,"Delayed")))</f>
        <v>Delayed</v>
      </c>
      <c r="V1453">
        <f>FLOOR(tbl_CleanLeads[[#This Row],[Response_Time_Hours]],6)</f>
        <v>30</v>
      </c>
      <c r="W1453" t="str" cm="1">
        <f t="array" ref="W1453">IF(Table2[[#This Row],[Interaction_Count_Final]]="","N/A",_xlfn.IFS(Table2[[#This Row],[Interaction_Count_Final]]&lt;=2,"Low",Table2[[#This Row],[Interaction_Count_Final]]&lt;=5,"Medium",Table2[[#This Row],[Interaction_Count_Final]]&gt;=6,"High",TRUE,"CHECK"))</f>
        <v>High</v>
      </c>
      <c r="X1453" t="b">
        <f t="shared" si="22"/>
        <v>1</v>
      </c>
      <c r="Y1453" t="b">
        <f>tbl_CleanLeads[[#This Row],[Response_Time_Hours]]&gt;24</f>
        <v>1</v>
      </c>
      <c r="Z1453" s="13" t="b">
        <f>tbl_CleanLeads[[#This Row],[Response_Time_Hours]]&gt;72</f>
        <v>0</v>
      </c>
      <c r="AA1453" s="13" t="b">
        <f>tbl_CleanLeads[[#This Row],[Status_Clean]]="Converted"</f>
        <v>0</v>
      </c>
    </row>
    <row r="1454" spans="1:27">
      <c r="A1454" t="s">
        <v>102</v>
      </c>
      <c r="B1454" t="s">
        <v>4301</v>
      </c>
      <c r="C1454" t="s">
        <v>4302</v>
      </c>
      <c r="D1454" t="s">
        <v>7303</v>
      </c>
      <c r="E1454" t="s">
        <v>792</v>
      </c>
      <c r="F1454" t="s">
        <v>193</v>
      </c>
      <c r="G1454" s="1">
        <v>45045</v>
      </c>
      <c r="H1454" s="8">
        <f>MONTH(tbl_CleanLeads[[#This Row],[Lead_Date_Final]])</f>
        <v>4</v>
      </c>
      <c r="I1454" t="s">
        <v>7297</v>
      </c>
      <c r="J1454" t="s">
        <v>7263</v>
      </c>
      <c r="K1454" t="s">
        <v>7277</v>
      </c>
      <c r="L1454">
        <f>WEEKDAY(tbl_CleanLeads[[#This Row],[Lead_Date_Final]],2)</f>
        <v>6</v>
      </c>
      <c r="M1454" t="s">
        <v>7278</v>
      </c>
      <c r="N1454">
        <v>69.599999999999994</v>
      </c>
      <c r="O1454" s="7">
        <v>4710.3100000000004</v>
      </c>
      <c r="P1454">
        <v>20</v>
      </c>
      <c r="Q1454" t="s">
        <v>7273</v>
      </c>
      <c r="R1454">
        <f>IF(UPPER(TRIM(Table2[[#This Row],[Status_Clean]]))="CONVERTED",1,0)</f>
        <v>0</v>
      </c>
      <c r="S1454">
        <f>IF(ISNUMBER(MATCH(UPPER(TRIM(Table2[[#This Row],[Status_Clean]])),{"CONTACTED","QUALIFIED","CONVERTED"},0)),1,0)</f>
        <v>0</v>
      </c>
      <c r="T1454" cm="1">
        <f t="array" ref="T1454">_xlfn.SWITCH(UPPER(TRIM(Table2[[#This Row],[Status_Clean]])),"NEW",1,"CONTACTED",2,"QUALIFIED",3,"CONVERTED",4,"LOST",5,99)</f>
        <v>1</v>
      </c>
      <c r="U1454" t="str" cm="1">
        <f t="array" ref="U1454">_xlfn.LET(_xlpm.x,IFERROR(VALUE(Table2[[#This Row],[Response_Time_Hours]]),""),IF(_xlpm.x="","CHECK",_xlfn.IFS(_xlpm.x&lt;=1,"Immediate",_xlpm.x&lt;=6,"Fast",_xlpm.x&lt;=24,"Moderate",_xlpm.x&gt;24,"Delayed")))</f>
        <v>Delayed</v>
      </c>
      <c r="V1454">
        <f>FLOOR(tbl_CleanLeads[[#This Row],[Response_Time_Hours]],6)</f>
        <v>66</v>
      </c>
      <c r="W1454" t="str" cm="1">
        <f t="array" ref="W1454">IF(Table2[[#This Row],[Interaction_Count_Final]]="","N/A",_xlfn.IFS(Table2[[#This Row],[Interaction_Count_Final]]&lt;=2,"Low",Table2[[#This Row],[Interaction_Count_Final]]&lt;=5,"Medium",Table2[[#This Row],[Interaction_Count_Final]]&gt;=6,"High",TRUE,"CHECK"))</f>
        <v>High</v>
      </c>
      <c r="X1454" t="b">
        <f t="shared" si="22"/>
        <v>1</v>
      </c>
      <c r="Y1454" t="b">
        <f>tbl_CleanLeads[[#This Row],[Response_Time_Hours]]&gt;24</f>
        <v>1</v>
      </c>
      <c r="Z1454" s="13" t="b">
        <f>tbl_CleanLeads[[#This Row],[Response_Time_Hours]]&gt;72</f>
        <v>0</v>
      </c>
      <c r="AA1454" s="13" t="b">
        <f>tbl_CleanLeads[[#This Row],[Status_Clean]]="Converted"</f>
        <v>0</v>
      </c>
    </row>
    <row r="1455" spans="1:27">
      <c r="A1455" t="s">
        <v>102</v>
      </c>
      <c r="B1455" t="s">
        <v>4303</v>
      </c>
      <c r="C1455" t="s">
        <v>4304</v>
      </c>
      <c r="D1455" t="s">
        <v>7268</v>
      </c>
      <c r="E1455" t="s">
        <v>222</v>
      </c>
      <c r="F1455" t="s">
        <v>125</v>
      </c>
      <c r="G1455" s="1">
        <v>45339</v>
      </c>
      <c r="H1455" s="8">
        <f>MONTH(tbl_CleanLeads[[#This Row],[Lead_Date_Final]])</f>
        <v>2</v>
      </c>
      <c r="I1455" t="s">
        <v>7283</v>
      </c>
      <c r="J1455" t="s">
        <v>7271</v>
      </c>
      <c r="K1455" t="s">
        <v>7284</v>
      </c>
      <c r="L1455">
        <f>WEEKDAY(tbl_CleanLeads[[#This Row],[Lead_Date_Final]],2)</f>
        <v>6</v>
      </c>
      <c r="M1455" t="s">
        <v>7278</v>
      </c>
      <c r="N1455">
        <v>40</v>
      </c>
      <c r="O1455" s="7">
        <v>4179.8500000000004</v>
      </c>
      <c r="P1455">
        <v>24</v>
      </c>
      <c r="Q1455" t="s">
        <v>7273</v>
      </c>
      <c r="R1455">
        <f>IF(UPPER(TRIM(Table2[[#This Row],[Status_Clean]]))="CONVERTED",1,0)</f>
        <v>0</v>
      </c>
      <c r="S1455">
        <f>IF(ISNUMBER(MATCH(UPPER(TRIM(Table2[[#This Row],[Status_Clean]])),{"CONTACTED","QUALIFIED","CONVERTED"},0)),1,0)</f>
        <v>1</v>
      </c>
      <c r="T1455" cm="1">
        <f t="array" ref="T1455">_xlfn.SWITCH(UPPER(TRIM(Table2[[#This Row],[Status_Clean]])),"NEW",1,"CONTACTED",2,"QUALIFIED",3,"CONVERTED",4,"LOST",5,99)</f>
        <v>2</v>
      </c>
      <c r="U1455" t="str" cm="1">
        <f t="array" ref="U1455">_xlfn.LET(_xlpm.x,IFERROR(VALUE(Table2[[#This Row],[Response_Time_Hours]]),""),IF(_xlpm.x="","CHECK",_xlfn.IFS(_xlpm.x&lt;=1,"Immediate",_xlpm.x&lt;=6,"Fast",_xlpm.x&lt;=24,"Moderate",_xlpm.x&gt;24,"Delayed")))</f>
        <v>Delayed</v>
      </c>
      <c r="V1455">
        <f>FLOOR(tbl_CleanLeads[[#This Row],[Response_Time_Hours]],6)</f>
        <v>36</v>
      </c>
      <c r="W1455" t="str" cm="1">
        <f t="array" ref="W1455">IF(Table2[[#This Row],[Interaction_Count_Final]]="","N/A",_xlfn.IFS(Table2[[#This Row],[Interaction_Count_Final]]&lt;=2,"Low",Table2[[#This Row],[Interaction_Count_Final]]&lt;=5,"Medium",Table2[[#This Row],[Interaction_Count_Final]]&gt;=6,"High",TRUE,"CHECK"))</f>
        <v>High</v>
      </c>
      <c r="X1455" t="b">
        <f t="shared" si="22"/>
        <v>1</v>
      </c>
      <c r="Y1455" t="b">
        <f>tbl_CleanLeads[[#This Row],[Response_Time_Hours]]&gt;24</f>
        <v>1</v>
      </c>
      <c r="Z1455" s="13" t="b">
        <f>tbl_CleanLeads[[#This Row],[Response_Time_Hours]]&gt;72</f>
        <v>0</v>
      </c>
      <c r="AA1455" s="13" t="b">
        <f>tbl_CleanLeads[[#This Row],[Status_Clean]]="Converted"</f>
        <v>0</v>
      </c>
    </row>
    <row r="1456" spans="1:27">
      <c r="A1456" t="s">
        <v>90</v>
      </c>
      <c r="B1456" t="s">
        <v>4306</v>
      </c>
      <c r="C1456" t="s">
        <v>4307</v>
      </c>
      <c r="D1456" t="s">
        <v>7303</v>
      </c>
      <c r="E1456" t="s">
        <v>363</v>
      </c>
      <c r="F1456" t="s">
        <v>125</v>
      </c>
      <c r="G1456" s="1">
        <v>45285</v>
      </c>
      <c r="H1456" s="8">
        <f>MONTH(tbl_CleanLeads[[#This Row],[Lead_Date_Final]])</f>
        <v>12</v>
      </c>
      <c r="I1456" t="s">
        <v>7262</v>
      </c>
      <c r="J1456" t="s">
        <v>7263</v>
      </c>
      <c r="K1456" t="s">
        <v>7264</v>
      </c>
      <c r="L1456">
        <f>WEEKDAY(tbl_CleanLeads[[#This Row],[Lead_Date_Final]],2)</f>
        <v>1</v>
      </c>
      <c r="M1456" t="s">
        <v>7298</v>
      </c>
      <c r="N1456">
        <v>53.9</v>
      </c>
      <c r="O1456" s="7">
        <v>3169.36</v>
      </c>
      <c r="P1456">
        <v>18</v>
      </c>
      <c r="Q1456" t="s">
        <v>7266</v>
      </c>
      <c r="R1456">
        <f>IF(UPPER(TRIM(Table2[[#This Row],[Status_Clean]]))="CONVERTED",1,0)</f>
        <v>0</v>
      </c>
      <c r="S1456">
        <f>IF(ISNUMBER(MATCH(UPPER(TRIM(Table2[[#This Row],[Status_Clean]])),{"CONTACTED","QUALIFIED","CONVERTED"},0)),1,0)</f>
        <v>1</v>
      </c>
      <c r="T1456" cm="1">
        <f t="array" ref="T1456">_xlfn.SWITCH(UPPER(TRIM(Table2[[#This Row],[Status_Clean]])),"NEW",1,"CONTACTED",2,"QUALIFIED",3,"CONVERTED",4,"LOST",5,99)</f>
        <v>2</v>
      </c>
      <c r="U1456" t="str" cm="1">
        <f t="array" ref="U1456">_xlfn.LET(_xlpm.x,IFERROR(VALUE(Table2[[#This Row],[Response_Time_Hours]]),""),IF(_xlpm.x="","CHECK",_xlfn.IFS(_xlpm.x&lt;=1,"Immediate",_xlpm.x&lt;=6,"Fast",_xlpm.x&lt;=24,"Moderate",_xlpm.x&gt;24,"Delayed")))</f>
        <v>Delayed</v>
      </c>
      <c r="V1456">
        <f>FLOOR(tbl_CleanLeads[[#This Row],[Response_Time_Hours]],6)</f>
        <v>48</v>
      </c>
      <c r="W1456" t="str" cm="1">
        <f t="array" ref="W1456">IF(Table2[[#This Row],[Interaction_Count_Final]]="","N/A",_xlfn.IFS(Table2[[#This Row],[Interaction_Count_Final]]&lt;=2,"Low",Table2[[#This Row],[Interaction_Count_Final]]&lt;=5,"Medium",Table2[[#This Row],[Interaction_Count_Final]]&gt;=6,"High",TRUE,"CHECK"))</f>
        <v>High</v>
      </c>
      <c r="X1456" t="b">
        <f t="shared" si="22"/>
        <v>1</v>
      </c>
      <c r="Y1456" t="b">
        <f>tbl_CleanLeads[[#This Row],[Response_Time_Hours]]&gt;24</f>
        <v>1</v>
      </c>
      <c r="Z1456" s="13" t="b">
        <f>tbl_CleanLeads[[#This Row],[Response_Time_Hours]]&gt;72</f>
        <v>0</v>
      </c>
      <c r="AA1456" s="13" t="b">
        <f>tbl_CleanLeads[[#This Row],[Status_Clean]]="Converted"</f>
        <v>0</v>
      </c>
    </row>
    <row r="1457" spans="1:27">
      <c r="A1457" t="s">
        <v>70</v>
      </c>
      <c r="B1457" t="s">
        <v>4310</v>
      </c>
      <c r="C1457" t="s">
        <v>4311</v>
      </c>
      <c r="D1457" t="s">
        <v>7303</v>
      </c>
      <c r="E1457" t="s">
        <v>469</v>
      </c>
      <c r="F1457" t="s">
        <v>173</v>
      </c>
      <c r="G1457" s="1">
        <v>45305</v>
      </c>
      <c r="H1457" s="8">
        <f>MONTH(tbl_CleanLeads[[#This Row],[Lead_Date_Final]])</f>
        <v>1</v>
      </c>
      <c r="I1457" t="s">
        <v>7317</v>
      </c>
      <c r="J1457" t="s">
        <v>7271</v>
      </c>
      <c r="K1457" t="s">
        <v>7284</v>
      </c>
      <c r="L1457">
        <f>WEEKDAY(tbl_CleanLeads[[#This Row],[Lead_Date_Final]],2)</f>
        <v>7</v>
      </c>
      <c r="M1457" t="s">
        <v>7293</v>
      </c>
      <c r="N1457">
        <v>42.6</v>
      </c>
      <c r="O1457" s="7">
        <v>2780.7</v>
      </c>
      <c r="P1457">
        <v>22</v>
      </c>
      <c r="Q1457" t="s">
        <v>7266</v>
      </c>
      <c r="R1457">
        <f>IF(UPPER(TRIM(Table2[[#This Row],[Status_Clean]]))="CONVERTED",1,0)</f>
        <v>0</v>
      </c>
      <c r="S1457">
        <f>IF(ISNUMBER(MATCH(UPPER(TRIM(Table2[[#This Row],[Status_Clean]])),{"CONTACTED","QUALIFIED","CONVERTED"},0)),1,0)</f>
        <v>0</v>
      </c>
      <c r="T1457" cm="1">
        <f t="array" ref="T1457">_xlfn.SWITCH(UPPER(TRIM(Table2[[#This Row],[Status_Clean]])),"NEW",1,"CONTACTED",2,"QUALIFIED",3,"CONVERTED",4,"LOST",5,99)</f>
        <v>5</v>
      </c>
      <c r="U1457" t="str" cm="1">
        <f t="array" ref="U1457">_xlfn.LET(_xlpm.x,IFERROR(VALUE(Table2[[#This Row],[Response_Time_Hours]]),""),IF(_xlpm.x="","CHECK",_xlfn.IFS(_xlpm.x&lt;=1,"Immediate",_xlpm.x&lt;=6,"Fast",_xlpm.x&lt;=24,"Moderate",_xlpm.x&gt;24,"Delayed")))</f>
        <v>Delayed</v>
      </c>
      <c r="V1457">
        <f>FLOOR(tbl_CleanLeads[[#This Row],[Response_Time_Hours]],6)</f>
        <v>42</v>
      </c>
      <c r="W1457" t="str" cm="1">
        <f t="array" ref="W1457">IF(Table2[[#This Row],[Interaction_Count_Final]]="","N/A",_xlfn.IFS(Table2[[#This Row],[Interaction_Count_Final]]&lt;=2,"Low",Table2[[#This Row],[Interaction_Count_Final]]&lt;=5,"Medium",Table2[[#This Row],[Interaction_Count_Final]]&gt;=6,"High",TRUE,"CHECK"))</f>
        <v>High</v>
      </c>
      <c r="X1457" t="b">
        <f t="shared" si="22"/>
        <v>1</v>
      </c>
      <c r="Y1457" t="b">
        <f>tbl_CleanLeads[[#This Row],[Response_Time_Hours]]&gt;24</f>
        <v>1</v>
      </c>
      <c r="Z1457" s="13" t="b">
        <f>tbl_CleanLeads[[#This Row],[Response_Time_Hours]]&gt;72</f>
        <v>0</v>
      </c>
      <c r="AA1457" s="13" t="b">
        <f>tbl_CleanLeads[[#This Row],[Status_Clean]]="Converted"</f>
        <v>0</v>
      </c>
    </row>
    <row r="1458" spans="1:27">
      <c r="A1458" t="s">
        <v>63</v>
      </c>
      <c r="B1458" t="s">
        <v>4314</v>
      </c>
      <c r="C1458" t="s">
        <v>4315</v>
      </c>
      <c r="D1458" t="s">
        <v>7274</v>
      </c>
      <c r="E1458" t="s">
        <v>363</v>
      </c>
      <c r="F1458" t="s">
        <v>71</v>
      </c>
      <c r="G1458" s="1">
        <v>45489</v>
      </c>
      <c r="H1458" s="8">
        <f>MONTH(tbl_CleanLeads[[#This Row],[Lead_Date_Final]])</f>
        <v>7</v>
      </c>
      <c r="I1458" t="s">
        <v>7305</v>
      </c>
      <c r="J1458" t="s">
        <v>7271</v>
      </c>
      <c r="K1458" t="s">
        <v>7288</v>
      </c>
      <c r="L1458">
        <f>WEEKDAY(tbl_CleanLeads[[#This Row],[Lead_Date_Final]],2)</f>
        <v>2</v>
      </c>
      <c r="M1458" t="s">
        <v>7265</v>
      </c>
      <c r="N1458">
        <v>62.400000000000006</v>
      </c>
      <c r="O1458" s="7">
        <v>1331.97</v>
      </c>
      <c r="P1458">
        <v>24</v>
      </c>
      <c r="Q1458" t="s">
        <v>7289</v>
      </c>
      <c r="R1458">
        <f>IF(UPPER(TRIM(Table2[[#This Row],[Status_Clean]]))="CONVERTED",1,0)</f>
        <v>0</v>
      </c>
      <c r="S1458">
        <f>IF(ISNUMBER(MATCH(UPPER(TRIM(Table2[[#This Row],[Status_Clean]])),{"CONTACTED","QUALIFIED","CONVERTED"},0)),1,0)</f>
        <v>1</v>
      </c>
      <c r="T1458" cm="1">
        <f t="array" ref="T1458">_xlfn.SWITCH(UPPER(TRIM(Table2[[#This Row],[Status_Clean]])),"NEW",1,"CONTACTED",2,"QUALIFIED",3,"CONVERTED",4,"LOST",5,99)</f>
        <v>3</v>
      </c>
      <c r="U1458" t="str" cm="1">
        <f t="array" ref="U1458">_xlfn.LET(_xlpm.x,IFERROR(VALUE(Table2[[#This Row],[Response_Time_Hours]]),""),IF(_xlpm.x="","CHECK",_xlfn.IFS(_xlpm.x&lt;=1,"Immediate",_xlpm.x&lt;=6,"Fast",_xlpm.x&lt;=24,"Moderate",_xlpm.x&gt;24,"Delayed")))</f>
        <v>Delayed</v>
      </c>
      <c r="V1458">
        <f>FLOOR(tbl_CleanLeads[[#This Row],[Response_Time_Hours]],6)</f>
        <v>60</v>
      </c>
      <c r="W1458" t="str" cm="1">
        <f t="array" ref="W1458">IF(Table2[[#This Row],[Interaction_Count_Final]]="","N/A",_xlfn.IFS(Table2[[#This Row],[Interaction_Count_Final]]&lt;=2,"Low",Table2[[#This Row],[Interaction_Count_Final]]&lt;=5,"Medium",Table2[[#This Row],[Interaction_Count_Final]]&gt;=6,"High",TRUE,"CHECK"))</f>
        <v>High</v>
      </c>
      <c r="X1458" t="b">
        <f t="shared" si="22"/>
        <v>1</v>
      </c>
      <c r="Y1458" t="b">
        <f>tbl_CleanLeads[[#This Row],[Response_Time_Hours]]&gt;24</f>
        <v>1</v>
      </c>
      <c r="Z1458" s="13" t="b">
        <f>tbl_CleanLeads[[#This Row],[Response_Time_Hours]]&gt;72</f>
        <v>0</v>
      </c>
      <c r="AA1458" s="13" t="b">
        <f>tbl_CleanLeads[[#This Row],[Status_Clean]]="Converted"</f>
        <v>0</v>
      </c>
    </row>
    <row r="1459" spans="1:27">
      <c r="A1459" t="s">
        <v>70</v>
      </c>
      <c r="B1459" t="s">
        <v>4316</v>
      </c>
      <c r="C1459" t="s">
        <v>4317</v>
      </c>
      <c r="D1459" t="s">
        <v>7268</v>
      </c>
      <c r="E1459" t="s">
        <v>363</v>
      </c>
      <c r="F1459" t="s">
        <v>193</v>
      </c>
      <c r="G1459" s="1">
        <v>45023</v>
      </c>
      <c r="H1459" s="8">
        <f>MONTH(tbl_CleanLeads[[#This Row],[Lead_Date_Final]])</f>
        <v>4</v>
      </c>
      <c r="I1459" t="s">
        <v>7297</v>
      </c>
      <c r="J1459" t="s">
        <v>7263</v>
      </c>
      <c r="K1459" t="s">
        <v>7277</v>
      </c>
      <c r="L1459">
        <f>WEEKDAY(tbl_CleanLeads[[#This Row],[Lead_Date_Final]],2)</f>
        <v>5</v>
      </c>
      <c r="M1459" t="s">
        <v>7312</v>
      </c>
      <c r="N1459">
        <v>8.9</v>
      </c>
      <c r="O1459" s="7">
        <v>4532.25</v>
      </c>
      <c r="P1459">
        <v>42</v>
      </c>
      <c r="Q1459" t="s">
        <v>7273</v>
      </c>
      <c r="R1459">
        <f>IF(UPPER(TRIM(Table2[[#This Row],[Status_Clean]]))="CONVERTED",1,0)</f>
        <v>0</v>
      </c>
      <c r="S1459">
        <f>IF(ISNUMBER(MATCH(UPPER(TRIM(Table2[[#This Row],[Status_Clean]])),{"CONTACTED","QUALIFIED","CONVERTED"},0)),1,0)</f>
        <v>0</v>
      </c>
      <c r="T1459" cm="1">
        <f t="array" ref="T1459">_xlfn.SWITCH(UPPER(TRIM(Table2[[#This Row],[Status_Clean]])),"NEW",1,"CONTACTED",2,"QUALIFIED",3,"CONVERTED",4,"LOST",5,99)</f>
        <v>1</v>
      </c>
      <c r="U1459" t="str" cm="1">
        <f t="array" ref="U1459">_xlfn.LET(_xlpm.x,IFERROR(VALUE(Table2[[#This Row],[Response_Time_Hours]]),""),IF(_xlpm.x="","CHECK",_xlfn.IFS(_xlpm.x&lt;=1,"Immediate",_xlpm.x&lt;=6,"Fast",_xlpm.x&lt;=24,"Moderate",_xlpm.x&gt;24,"Delayed")))</f>
        <v>Moderate</v>
      </c>
      <c r="V1459">
        <f>FLOOR(tbl_CleanLeads[[#This Row],[Response_Time_Hours]],6)</f>
        <v>6</v>
      </c>
      <c r="W1459" t="str" cm="1">
        <f t="array" ref="W1459">IF(Table2[[#This Row],[Interaction_Count_Final]]="","N/A",_xlfn.IFS(Table2[[#This Row],[Interaction_Count_Final]]&lt;=2,"Low",Table2[[#This Row],[Interaction_Count_Final]]&lt;=5,"Medium",Table2[[#This Row],[Interaction_Count_Final]]&gt;=6,"High",TRUE,"CHECK"))</f>
        <v>High</v>
      </c>
      <c r="X1459" t="b">
        <f t="shared" si="22"/>
        <v>1</v>
      </c>
      <c r="Y1459" t="b">
        <f>tbl_CleanLeads[[#This Row],[Response_Time_Hours]]&gt;24</f>
        <v>0</v>
      </c>
      <c r="Z1459" s="13" t="b">
        <f>tbl_CleanLeads[[#This Row],[Response_Time_Hours]]&gt;72</f>
        <v>0</v>
      </c>
      <c r="AA1459" s="13" t="b">
        <f>tbl_CleanLeads[[#This Row],[Status_Clean]]="Converted"</f>
        <v>0</v>
      </c>
    </row>
    <row r="1460" spans="1:27">
      <c r="A1460" t="s">
        <v>102</v>
      </c>
      <c r="B1460" t="s">
        <v>4318</v>
      </c>
      <c r="C1460" t="s">
        <v>4319</v>
      </c>
      <c r="D1460" t="s">
        <v>7258</v>
      </c>
      <c r="E1460" t="s">
        <v>7308</v>
      </c>
      <c r="F1460" t="s">
        <v>193</v>
      </c>
      <c r="G1460" s="1">
        <v>45223</v>
      </c>
      <c r="H1460" s="8">
        <f>MONTH(tbl_CleanLeads[[#This Row],[Lead_Date_Final]])</f>
        <v>10</v>
      </c>
      <c r="I1460" t="s">
        <v>7270</v>
      </c>
      <c r="J1460" t="s">
        <v>7263</v>
      </c>
      <c r="K1460" t="s">
        <v>7264</v>
      </c>
      <c r="L1460">
        <f>WEEKDAY(tbl_CleanLeads[[#This Row],[Lead_Date_Final]],2)</f>
        <v>2</v>
      </c>
      <c r="M1460" t="s">
        <v>7265</v>
      </c>
      <c r="N1460">
        <v>33</v>
      </c>
      <c r="O1460" s="7">
        <v>4928.43</v>
      </c>
      <c r="P1460">
        <v>9</v>
      </c>
      <c r="Q1460" t="s">
        <v>7273</v>
      </c>
      <c r="R1460">
        <f>IF(UPPER(TRIM(Table2[[#This Row],[Status_Clean]]))="CONVERTED",1,0)</f>
        <v>0</v>
      </c>
      <c r="S1460">
        <f>IF(ISNUMBER(MATCH(UPPER(TRIM(Table2[[#This Row],[Status_Clean]])),{"CONTACTED","QUALIFIED","CONVERTED"},0)),1,0)</f>
        <v>0</v>
      </c>
      <c r="T1460" cm="1">
        <f t="array" ref="T1460">_xlfn.SWITCH(UPPER(TRIM(Table2[[#This Row],[Status_Clean]])),"NEW",1,"CONTACTED",2,"QUALIFIED",3,"CONVERTED",4,"LOST",5,99)</f>
        <v>1</v>
      </c>
      <c r="U1460" t="str" cm="1">
        <f t="array" ref="U1460">_xlfn.LET(_xlpm.x,IFERROR(VALUE(Table2[[#This Row],[Response_Time_Hours]]),""),IF(_xlpm.x="","CHECK",_xlfn.IFS(_xlpm.x&lt;=1,"Immediate",_xlpm.x&lt;=6,"Fast",_xlpm.x&lt;=24,"Moderate",_xlpm.x&gt;24,"Delayed")))</f>
        <v>Delayed</v>
      </c>
      <c r="V1460">
        <f>FLOOR(tbl_CleanLeads[[#This Row],[Response_Time_Hours]],6)</f>
        <v>30</v>
      </c>
      <c r="W1460" t="str" cm="1">
        <f t="array" ref="W1460">IF(Table2[[#This Row],[Interaction_Count_Final]]="","N/A",_xlfn.IFS(Table2[[#This Row],[Interaction_Count_Final]]&lt;=2,"Low",Table2[[#This Row],[Interaction_Count_Final]]&lt;=5,"Medium",Table2[[#This Row],[Interaction_Count_Final]]&gt;=6,"High",TRUE,"CHECK"))</f>
        <v>High</v>
      </c>
      <c r="X1460" t="b">
        <f t="shared" si="22"/>
        <v>1</v>
      </c>
      <c r="Y1460" t="b">
        <f>tbl_CleanLeads[[#This Row],[Response_Time_Hours]]&gt;24</f>
        <v>1</v>
      </c>
      <c r="Z1460" s="13" t="b">
        <f>tbl_CleanLeads[[#This Row],[Response_Time_Hours]]&gt;72</f>
        <v>0</v>
      </c>
      <c r="AA1460" s="13" t="b">
        <f>tbl_CleanLeads[[#This Row],[Status_Clean]]="Converted"</f>
        <v>0</v>
      </c>
    </row>
    <row r="1461" spans="1:27">
      <c r="A1461" t="s">
        <v>70</v>
      </c>
      <c r="B1461" t="s">
        <v>4321</v>
      </c>
      <c r="C1461" t="s">
        <v>4322</v>
      </c>
      <c r="D1461" t="s">
        <v>7303</v>
      </c>
      <c r="E1461" t="s">
        <v>469</v>
      </c>
      <c r="F1461" t="s">
        <v>71</v>
      </c>
      <c r="G1461" s="1">
        <v>45083</v>
      </c>
      <c r="H1461" s="8">
        <f>MONTH(tbl_CleanLeads[[#This Row],[Lead_Date_Final]])</f>
        <v>6</v>
      </c>
      <c r="I1461" t="s">
        <v>7276</v>
      </c>
      <c r="J1461" t="s">
        <v>7263</v>
      </c>
      <c r="K1461" t="s">
        <v>7277</v>
      </c>
      <c r="L1461">
        <f>WEEKDAY(tbl_CleanLeads[[#This Row],[Lead_Date_Final]],2)</f>
        <v>2</v>
      </c>
      <c r="M1461" t="s">
        <v>7265</v>
      </c>
      <c r="N1461">
        <v>27</v>
      </c>
      <c r="O1461" s="7">
        <v>4683.99</v>
      </c>
      <c r="P1461">
        <v>31</v>
      </c>
      <c r="Q1461" t="s">
        <v>7273</v>
      </c>
      <c r="R1461">
        <f>IF(UPPER(TRIM(Table2[[#This Row],[Status_Clean]]))="CONVERTED",1,0)</f>
        <v>0</v>
      </c>
      <c r="S1461">
        <f>IF(ISNUMBER(MATCH(UPPER(TRIM(Table2[[#This Row],[Status_Clean]])),{"CONTACTED","QUALIFIED","CONVERTED"},0)),1,0)</f>
        <v>1</v>
      </c>
      <c r="T1461" cm="1">
        <f t="array" ref="T1461">_xlfn.SWITCH(UPPER(TRIM(Table2[[#This Row],[Status_Clean]])),"NEW",1,"CONTACTED",2,"QUALIFIED",3,"CONVERTED",4,"LOST",5,99)</f>
        <v>3</v>
      </c>
      <c r="U1461" t="str" cm="1">
        <f t="array" ref="U1461">_xlfn.LET(_xlpm.x,IFERROR(VALUE(Table2[[#This Row],[Response_Time_Hours]]),""),IF(_xlpm.x="","CHECK",_xlfn.IFS(_xlpm.x&lt;=1,"Immediate",_xlpm.x&lt;=6,"Fast",_xlpm.x&lt;=24,"Moderate",_xlpm.x&gt;24,"Delayed")))</f>
        <v>Delayed</v>
      </c>
      <c r="V1461">
        <f>FLOOR(tbl_CleanLeads[[#This Row],[Response_Time_Hours]],6)</f>
        <v>24</v>
      </c>
      <c r="W1461" t="str" cm="1">
        <f t="array" ref="W1461">IF(Table2[[#This Row],[Interaction_Count_Final]]="","N/A",_xlfn.IFS(Table2[[#This Row],[Interaction_Count_Final]]&lt;=2,"Low",Table2[[#This Row],[Interaction_Count_Final]]&lt;=5,"Medium",Table2[[#This Row],[Interaction_Count_Final]]&gt;=6,"High",TRUE,"CHECK"))</f>
        <v>High</v>
      </c>
      <c r="X1461" t="b">
        <f t="shared" si="22"/>
        <v>1</v>
      </c>
      <c r="Y1461" t="b">
        <f>tbl_CleanLeads[[#This Row],[Response_Time_Hours]]&gt;24</f>
        <v>1</v>
      </c>
      <c r="Z1461" s="13" t="b">
        <f>tbl_CleanLeads[[#This Row],[Response_Time_Hours]]&gt;72</f>
        <v>0</v>
      </c>
      <c r="AA1461" s="13" t="b">
        <f>tbl_CleanLeads[[#This Row],[Status_Clean]]="Converted"</f>
        <v>0</v>
      </c>
    </row>
    <row r="1462" spans="1:27">
      <c r="A1462" t="s">
        <v>102</v>
      </c>
      <c r="B1462" t="s">
        <v>4324</v>
      </c>
      <c r="C1462" t="s">
        <v>4325</v>
      </c>
      <c r="D1462" t="s">
        <v>7303</v>
      </c>
      <c r="E1462" t="s">
        <v>101</v>
      </c>
      <c r="F1462" t="s">
        <v>193</v>
      </c>
      <c r="G1462" s="1">
        <v>45576</v>
      </c>
      <c r="H1462" s="8">
        <f>MONTH(tbl_CleanLeads[[#This Row],[Lead_Date_Final]])</f>
        <v>10</v>
      </c>
      <c r="I1462" t="s">
        <v>7270</v>
      </c>
      <c r="J1462" t="s">
        <v>7271</v>
      </c>
      <c r="K1462" t="s">
        <v>7264</v>
      </c>
      <c r="L1462">
        <f>WEEKDAY(tbl_CleanLeads[[#This Row],[Lead_Date_Final]],2)</f>
        <v>5</v>
      </c>
      <c r="M1462" t="s">
        <v>7312</v>
      </c>
      <c r="N1462">
        <v>35</v>
      </c>
      <c r="O1462" s="7">
        <v>3146</v>
      </c>
      <c r="P1462">
        <v>27</v>
      </c>
      <c r="Q1462" t="s">
        <v>7266</v>
      </c>
      <c r="R1462">
        <f>IF(UPPER(TRIM(Table2[[#This Row],[Status_Clean]]))="CONVERTED",1,0)</f>
        <v>0</v>
      </c>
      <c r="S1462">
        <f>IF(ISNUMBER(MATCH(UPPER(TRIM(Table2[[#This Row],[Status_Clean]])),{"CONTACTED","QUALIFIED","CONVERTED"},0)),1,0)</f>
        <v>0</v>
      </c>
      <c r="T1462" cm="1">
        <f t="array" ref="T1462">_xlfn.SWITCH(UPPER(TRIM(Table2[[#This Row],[Status_Clean]])),"NEW",1,"CONTACTED",2,"QUALIFIED",3,"CONVERTED",4,"LOST",5,99)</f>
        <v>1</v>
      </c>
      <c r="U1462" t="str" cm="1">
        <f t="array" ref="U1462">_xlfn.LET(_xlpm.x,IFERROR(VALUE(Table2[[#This Row],[Response_Time_Hours]]),""),IF(_xlpm.x="","CHECK",_xlfn.IFS(_xlpm.x&lt;=1,"Immediate",_xlpm.x&lt;=6,"Fast",_xlpm.x&lt;=24,"Moderate",_xlpm.x&gt;24,"Delayed")))</f>
        <v>Delayed</v>
      </c>
      <c r="V1462">
        <f>FLOOR(tbl_CleanLeads[[#This Row],[Response_Time_Hours]],6)</f>
        <v>30</v>
      </c>
      <c r="W1462" t="str" cm="1">
        <f t="array" ref="W1462">IF(Table2[[#This Row],[Interaction_Count_Final]]="","N/A",_xlfn.IFS(Table2[[#This Row],[Interaction_Count_Final]]&lt;=2,"Low",Table2[[#This Row],[Interaction_Count_Final]]&lt;=5,"Medium",Table2[[#This Row],[Interaction_Count_Final]]&gt;=6,"High",TRUE,"CHECK"))</f>
        <v>High</v>
      </c>
      <c r="X1462" t="b">
        <f t="shared" si="22"/>
        <v>1</v>
      </c>
      <c r="Y1462" t="b">
        <f>tbl_CleanLeads[[#This Row],[Response_Time_Hours]]&gt;24</f>
        <v>1</v>
      </c>
      <c r="Z1462" s="13" t="b">
        <f>tbl_CleanLeads[[#This Row],[Response_Time_Hours]]&gt;72</f>
        <v>0</v>
      </c>
      <c r="AA1462" s="13" t="b">
        <f>tbl_CleanLeads[[#This Row],[Status_Clean]]="Converted"</f>
        <v>0</v>
      </c>
    </row>
    <row r="1463" spans="1:27">
      <c r="A1463" t="s">
        <v>70</v>
      </c>
      <c r="B1463" t="s">
        <v>4327</v>
      </c>
      <c r="C1463" t="s">
        <v>4328</v>
      </c>
      <c r="D1463" t="s">
        <v>7258</v>
      </c>
      <c r="E1463" t="s">
        <v>311</v>
      </c>
      <c r="F1463" t="s">
        <v>125</v>
      </c>
      <c r="G1463" s="1">
        <v>44941</v>
      </c>
      <c r="H1463" s="8">
        <f>MONTH(tbl_CleanLeads[[#This Row],[Lead_Date_Final]])</f>
        <v>1</v>
      </c>
      <c r="I1463" t="s">
        <v>7317</v>
      </c>
      <c r="J1463" t="s">
        <v>7263</v>
      </c>
      <c r="K1463" t="s">
        <v>7284</v>
      </c>
      <c r="L1463">
        <f>WEEKDAY(tbl_CleanLeads[[#This Row],[Lead_Date_Final]],2)</f>
        <v>7</v>
      </c>
      <c r="M1463" t="s">
        <v>7293</v>
      </c>
      <c r="N1463">
        <v>15.3</v>
      </c>
      <c r="O1463" s="7">
        <v>4787.21</v>
      </c>
      <c r="P1463">
        <v>50</v>
      </c>
      <c r="Q1463" t="s">
        <v>7273</v>
      </c>
      <c r="R1463">
        <f>IF(UPPER(TRIM(Table2[[#This Row],[Status_Clean]]))="CONVERTED",1,0)</f>
        <v>0</v>
      </c>
      <c r="S1463">
        <f>IF(ISNUMBER(MATCH(UPPER(TRIM(Table2[[#This Row],[Status_Clean]])),{"CONTACTED","QUALIFIED","CONVERTED"},0)),1,0)</f>
        <v>1</v>
      </c>
      <c r="T1463" cm="1">
        <f t="array" ref="T1463">_xlfn.SWITCH(UPPER(TRIM(Table2[[#This Row],[Status_Clean]])),"NEW",1,"CONTACTED",2,"QUALIFIED",3,"CONVERTED",4,"LOST",5,99)</f>
        <v>2</v>
      </c>
      <c r="U1463" t="str" cm="1">
        <f t="array" ref="U1463">_xlfn.LET(_xlpm.x,IFERROR(VALUE(Table2[[#This Row],[Response_Time_Hours]]),""),IF(_xlpm.x="","CHECK",_xlfn.IFS(_xlpm.x&lt;=1,"Immediate",_xlpm.x&lt;=6,"Fast",_xlpm.x&lt;=24,"Moderate",_xlpm.x&gt;24,"Delayed")))</f>
        <v>Moderate</v>
      </c>
      <c r="V1463">
        <f>FLOOR(tbl_CleanLeads[[#This Row],[Response_Time_Hours]],6)</f>
        <v>12</v>
      </c>
      <c r="W1463" t="str" cm="1">
        <f t="array" ref="W1463">IF(Table2[[#This Row],[Interaction_Count_Final]]="","N/A",_xlfn.IFS(Table2[[#This Row],[Interaction_Count_Final]]&lt;=2,"Low",Table2[[#This Row],[Interaction_Count_Final]]&lt;=5,"Medium",Table2[[#This Row],[Interaction_Count_Final]]&gt;=6,"High",TRUE,"CHECK"))</f>
        <v>High</v>
      </c>
      <c r="X1463" t="b">
        <f t="shared" si="22"/>
        <v>1</v>
      </c>
      <c r="Y1463" t="b">
        <f>tbl_CleanLeads[[#This Row],[Response_Time_Hours]]&gt;24</f>
        <v>0</v>
      </c>
      <c r="Z1463" s="13" t="b">
        <f>tbl_CleanLeads[[#This Row],[Response_Time_Hours]]&gt;72</f>
        <v>0</v>
      </c>
      <c r="AA1463" s="13" t="b">
        <f>tbl_CleanLeads[[#This Row],[Status_Clean]]="Converted"</f>
        <v>0</v>
      </c>
    </row>
    <row r="1464" spans="1:27">
      <c r="A1464" t="s">
        <v>63</v>
      </c>
      <c r="B1464" t="s">
        <v>4331</v>
      </c>
      <c r="C1464" t="s">
        <v>4332</v>
      </c>
      <c r="D1464" t="s">
        <v>7258</v>
      </c>
      <c r="E1464" t="s">
        <v>1356</v>
      </c>
      <c r="F1464" t="s">
        <v>125</v>
      </c>
      <c r="G1464" s="1">
        <v>44983</v>
      </c>
      <c r="H1464" s="8">
        <f>MONTH(tbl_CleanLeads[[#This Row],[Lead_Date_Final]])</f>
        <v>2</v>
      </c>
      <c r="I1464" t="s">
        <v>7283</v>
      </c>
      <c r="J1464" t="s">
        <v>7263</v>
      </c>
      <c r="K1464" t="s">
        <v>7284</v>
      </c>
      <c r="L1464">
        <f>WEEKDAY(tbl_CleanLeads[[#This Row],[Lead_Date_Final]],2)</f>
        <v>7</v>
      </c>
      <c r="M1464" t="s">
        <v>7293</v>
      </c>
      <c r="N1464">
        <v>27.8</v>
      </c>
      <c r="O1464" s="7">
        <v>3918.72</v>
      </c>
      <c r="P1464">
        <v>16</v>
      </c>
      <c r="Q1464" t="s">
        <v>7266</v>
      </c>
      <c r="R1464">
        <f>IF(UPPER(TRIM(Table2[[#This Row],[Status_Clean]]))="CONVERTED",1,0)</f>
        <v>0</v>
      </c>
      <c r="S1464">
        <f>IF(ISNUMBER(MATCH(UPPER(TRIM(Table2[[#This Row],[Status_Clean]])),{"CONTACTED","QUALIFIED","CONVERTED"},0)),1,0)</f>
        <v>1</v>
      </c>
      <c r="T1464" cm="1">
        <f t="array" ref="T1464">_xlfn.SWITCH(UPPER(TRIM(Table2[[#This Row],[Status_Clean]])),"NEW",1,"CONTACTED",2,"QUALIFIED",3,"CONVERTED",4,"LOST",5,99)</f>
        <v>2</v>
      </c>
      <c r="U1464" t="str" cm="1">
        <f t="array" ref="U1464">_xlfn.LET(_xlpm.x,IFERROR(VALUE(Table2[[#This Row],[Response_Time_Hours]]),""),IF(_xlpm.x="","CHECK",_xlfn.IFS(_xlpm.x&lt;=1,"Immediate",_xlpm.x&lt;=6,"Fast",_xlpm.x&lt;=24,"Moderate",_xlpm.x&gt;24,"Delayed")))</f>
        <v>Delayed</v>
      </c>
      <c r="V1464">
        <f>FLOOR(tbl_CleanLeads[[#This Row],[Response_Time_Hours]],6)</f>
        <v>24</v>
      </c>
      <c r="W1464" t="str" cm="1">
        <f t="array" ref="W1464">IF(Table2[[#This Row],[Interaction_Count_Final]]="","N/A",_xlfn.IFS(Table2[[#This Row],[Interaction_Count_Final]]&lt;=2,"Low",Table2[[#This Row],[Interaction_Count_Final]]&lt;=5,"Medium",Table2[[#This Row],[Interaction_Count_Final]]&gt;=6,"High",TRUE,"CHECK"))</f>
        <v>High</v>
      </c>
      <c r="X1464" t="b">
        <f t="shared" si="22"/>
        <v>1</v>
      </c>
      <c r="Y1464" t="b">
        <f>tbl_CleanLeads[[#This Row],[Response_Time_Hours]]&gt;24</f>
        <v>1</v>
      </c>
      <c r="Z1464" s="13" t="b">
        <f>tbl_CleanLeads[[#This Row],[Response_Time_Hours]]&gt;72</f>
        <v>0</v>
      </c>
      <c r="AA1464" s="13" t="b">
        <f>tbl_CleanLeads[[#This Row],[Status_Clean]]="Converted"</f>
        <v>0</v>
      </c>
    </row>
    <row r="1465" spans="1:27">
      <c r="A1465" t="s">
        <v>70</v>
      </c>
      <c r="B1465" t="s">
        <v>4335</v>
      </c>
      <c r="C1465" t="s">
        <v>4336</v>
      </c>
      <c r="D1465" t="s">
        <v>7274</v>
      </c>
      <c r="E1465" t="s">
        <v>222</v>
      </c>
      <c r="F1465" t="s">
        <v>193</v>
      </c>
      <c r="G1465" s="1">
        <v>45112</v>
      </c>
      <c r="H1465" s="8">
        <f>MONTH(tbl_CleanLeads[[#This Row],[Lead_Date_Final]])</f>
        <v>7</v>
      </c>
      <c r="I1465" t="s">
        <v>7305</v>
      </c>
      <c r="J1465" t="s">
        <v>7263</v>
      </c>
      <c r="K1465" t="s">
        <v>7288</v>
      </c>
      <c r="L1465">
        <f>WEEKDAY(tbl_CleanLeads[[#This Row],[Lead_Date_Final]],2)</f>
        <v>3</v>
      </c>
      <c r="M1465" t="s">
        <v>7272</v>
      </c>
      <c r="N1465">
        <v>45.8</v>
      </c>
      <c r="O1465" s="7">
        <v>3461.42</v>
      </c>
      <c r="P1465">
        <v>25</v>
      </c>
      <c r="Q1465" t="s">
        <v>7266</v>
      </c>
      <c r="R1465">
        <f>IF(UPPER(TRIM(Table2[[#This Row],[Status_Clean]]))="CONVERTED",1,0)</f>
        <v>0</v>
      </c>
      <c r="S1465">
        <f>IF(ISNUMBER(MATCH(UPPER(TRIM(Table2[[#This Row],[Status_Clean]])),{"CONTACTED","QUALIFIED","CONVERTED"},0)),1,0)</f>
        <v>0</v>
      </c>
      <c r="T1465" cm="1">
        <f t="array" ref="T1465">_xlfn.SWITCH(UPPER(TRIM(Table2[[#This Row],[Status_Clean]])),"NEW",1,"CONTACTED",2,"QUALIFIED",3,"CONVERTED",4,"LOST",5,99)</f>
        <v>1</v>
      </c>
      <c r="U1465" t="str" cm="1">
        <f t="array" ref="U1465">_xlfn.LET(_xlpm.x,IFERROR(VALUE(Table2[[#This Row],[Response_Time_Hours]]),""),IF(_xlpm.x="","CHECK",_xlfn.IFS(_xlpm.x&lt;=1,"Immediate",_xlpm.x&lt;=6,"Fast",_xlpm.x&lt;=24,"Moderate",_xlpm.x&gt;24,"Delayed")))</f>
        <v>Delayed</v>
      </c>
      <c r="V1465">
        <f>FLOOR(tbl_CleanLeads[[#This Row],[Response_Time_Hours]],6)</f>
        <v>42</v>
      </c>
      <c r="W1465" t="str" cm="1">
        <f t="array" ref="W1465">IF(Table2[[#This Row],[Interaction_Count_Final]]="","N/A",_xlfn.IFS(Table2[[#This Row],[Interaction_Count_Final]]&lt;=2,"Low",Table2[[#This Row],[Interaction_Count_Final]]&lt;=5,"Medium",Table2[[#This Row],[Interaction_Count_Final]]&gt;=6,"High",TRUE,"CHECK"))</f>
        <v>High</v>
      </c>
      <c r="X1465" t="b">
        <f t="shared" si="22"/>
        <v>1</v>
      </c>
      <c r="Y1465" t="b">
        <f>tbl_CleanLeads[[#This Row],[Response_Time_Hours]]&gt;24</f>
        <v>1</v>
      </c>
      <c r="Z1465" s="13" t="b">
        <f>tbl_CleanLeads[[#This Row],[Response_Time_Hours]]&gt;72</f>
        <v>0</v>
      </c>
      <c r="AA1465" s="13" t="b">
        <f>tbl_CleanLeads[[#This Row],[Status_Clean]]="Converted"</f>
        <v>0</v>
      </c>
    </row>
    <row r="1466" spans="1:27">
      <c r="A1466" t="s">
        <v>102</v>
      </c>
      <c r="B1466" t="s">
        <v>4337</v>
      </c>
      <c r="C1466" t="s">
        <v>4338</v>
      </c>
      <c r="D1466" t="s">
        <v>7280</v>
      </c>
      <c r="E1466" t="s">
        <v>447</v>
      </c>
      <c r="F1466" t="s">
        <v>125</v>
      </c>
      <c r="G1466" s="1">
        <v>45151</v>
      </c>
      <c r="H1466" s="8">
        <f>MONTH(tbl_CleanLeads[[#This Row],[Lead_Date_Final]])</f>
        <v>8</v>
      </c>
      <c r="I1466" t="s">
        <v>7310</v>
      </c>
      <c r="J1466" t="s">
        <v>7263</v>
      </c>
      <c r="K1466" t="s">
        <v>7288</v>
      </c>
      <c r="L1466">
        <f>WEEKDAY(tbl_CleanLeads[[#This Row],[Lead_Date_Final]],2)</f>
        <v>7</v>
      </c>
      <c r="M1466" t="s">
        <v>7293</v>
      </c>
      <c r="N1466">
        <v>71.400000000000006</v>
      </c>
      <c r="O1466" s="7">
        <v>4689.2</v>
      </c>
      <c r="P1466">
        <v>38</v>
      </c>
      <c r="Q1466" t="s">
        <v>7273</v>
      </c>
      <c r="R1466">
        <f>IF(UPPER(TRIM(Table2[[#This Row],[Status_Clean]]))="CONVERTED",1,0)</f>
        <v>0</v>
      </c>
      <c r="S1466">
        <f>IF(ISNUMBER(MATCH(UPPER(TRIM(Table2[[#This Row],[Status_Clean]])),{"CONTACTED","QUALIFIED","CONVERTED"},0)),1,0)</f>
        <v>1</v>
      </c>
      <c r="T1466" cm="1">
        <f t="array" ref="T1466">_xlfn.SWITCH(UPPER(TRIM(Table2[[#This Row],[Status_Clean]])),"NEW",1,"CONTACTED",2,"QUALIFIED",3,"CONVERTED",4,"LOST",5,99)</f>
        <v>2</v>
      </c>
      <c r="U1466" t="str" cm="1">
        <f t="array" ref="U1466">_xlfn.LET(_xlpm.x,IFERROR(VALUE(Table2[[#This Row],[Response_Time_Hours]]),""),IF(_xlpm.x="","CHECK",_xlfn.IFS(_xlpm.x&lt;=1,"Immediate",_xlpm.x&lt;=6,"Fast",_xlpm.x&lt;=24,"Moderate",_xlpm.x&gt;24,"Delayed")))</f>
        <v>Delayed</v>
      </c>
      <c r="V1466">
        <f>FLOOR(tbl_CleanLeads[[#This Row],[Response_Time_Hours]],6)</f>
        <v>66</v>
      </c>
      <c r="W1466" t="str" cm="1">
        <f t="array" ref="W1466">IF(Table2[[#This Row],[Interaction_Count_Final]]="","N/A",_xlfn.IFS(Table2[[#This Row],[Interaction_Count_Final]]&lt;=2,"Low",Table2[[#This Row],[Interaction_Count_Final]]&lt;=5,"Medium",Table2[[#This Row],[Interaction_Count_Final]]&gt;=6,"High",TRUE,"CHECK"))</f>
        <v>High</v>
      </c>
      <c r="X1466" t="b">
        <f t="shared" si="22"/>
        <v>1</v>
      </c>
      <c r="Y1466" t="b">
        <f>tbl_CleanLeads[[#This Row],[Response_Time_Hours]]&gt;24</f>
        <v>1</v>
      </c>
      <c r="Z1466" s="13" t="b">
        <f>tbl_CleanLeads[[#This Row],[Response_Time_Hours]]&gt;72</f>
        <v>0</v>
      </c>
      <c r="AA1466" s="13" t="b">
        <f>tbl_CleanLeads[[#This Row],[Status_Clean]]="Converted"</f>
        <v>0</v>
      </c>
    </row>
    <row r="1467" spans="1:27">
      <c r="A1467" t="s">
        <v>102</v>
      </c>
      <c r="B1467" t="s">
        <v>4341</v>
      </c>
      <c r="C1467" t="s">
        <v>4342</v>
      </c>
      <c r="D1467" t="s">
        <v>7280</v>
      </c>
      <c r="E1467" t="s">
        <v>311</v>
      </c>
      <c r="F1467" t="s">
        <v>125</v>
      </c>
      <c r="G1467" s="1">
        <v>45272</v>
      </c>
      <c r="H1467" s="8">
        <f>MONTH(tbl_CleanLeads[[#This Row],[Lead_Date_Final]])</f>
        <v>12</v>
      </c>
      <c r="I1467" t="s">
        <v>7262</v>
      </c>
      <c r="J1467" t="s">
        <v>7263</v>
      </c>
      <c r="K1467" t="s">
        <v>7264</v>
      </c>
      <c r="L1467">
        <f>WEEKDAY(tbl_CleanLeads[[#This Row],[Lead_Date_Final]],2)</f>
        <v>2</v>
      </c>
      <c r="M1467" t="s">
        <v>7265</v>
      </c>
      <c r="N1467">
        <v>64.099999999999994</v>
      </c>
      <c r="O1467" s="7">
        <v>2793.1</v>
      </c>
      <c r="P1467">
        <v>24</v>
      </c>
      <c r="Q1467" t="s">
        <v>7266</v>
      </c>
      <c r="R1467">
        <f>IF(UPPER(TRIM(Table2[[#This Row],[Status_Clean]]))="CONVERTED",1,0)</f>
        <v>0</v>
      </c>
      <c r="S1467">
        <f>IF(ISNUMBER(MATCH(UPPER(TRIM(Table2[[#This Row],[Status_Clean]])),{"CONTACTED","QUALIFIED","CONVERTED"},0)),1,0)</f>
        <v>1</v>
      </c>
      <c r="T1467" cm="1">
        <f t="array" ref="T1467">_xlfn.SWITCH(UPPER(TRIM(Table2[[#This Row],[Status_Clean]])),"NEW",1,"CONTACTED",2,"QUALIFIED",3,"CONVERTED",4,"LOST",5,99)</f>
        <v>2</v>
      </c>
      <c r="U1467" t="str" cm="1">
        <f t="array" ref="U1467">_xlfn.LET(_xlpm.x,IFERROR(VALUE(Table2[[#This Row],[Response_Time_Hours]]),""),IF(_xlpm.x="","CHECK",_xlfn.IFS(_xlpm.x&lt;=1,"Immediate",_xlpm.x&lt;=6,"Fast",_xlpm.x&lt;=24,"Moderate",_xlpm.x&gt;24,"Delayed")))</f>
        <v>Delayed</v>
      </c>
      <c r="V1467">
        <f>FLOOR(tbl_CleanLeads[[#This Row],[Response_Time_Hours]],6)</f>
        <v>60</v>
      </c>
      <c r="W1467" t="str" cm="1">
        <f t="array" ref="W1467">IF(Table2[[#This Row],[Interaction_Count_Final]]="","N/A",_xlfn.IFS(Table2[[#This Row],[Interaction_Count_Final]]&lt;=2,"Low",Table2[[#This Row],[Interaction_Count_Final]]&lt;=5,"Medium",Table2[[#This Row],[Interaction_Count_Final]]&gt;=6,"High",TRUE,"CHECK"))</f>
        <v>High</v>
      </c>
      <c r="X1467" t="b">
        <f t="shared" si="22"/>
        <v>1</v>
      </c>
      <c r="Y1467" t="b">
        <f>tbl_CleanLeads[[#This Row],[Response_Time_Hours]]&gt;24</f>
        <v>1</v>
      </c>
      <c r="Z1467" s="13" t="b">
        <f>tbl_CleanLeads[[#This Row],[Response_Time_Hours]]&gt;72</f>
        <v>0</v>
      </c>
      <c r="AA1467" s="13" t="b">
        <f>tbl_CleanLeads[[#This Row],[Status_Clean]]="Converted"</f>
        <v>0</v>
      </c>
    </row>
    <row r="1468" spans="1:27">
      <c r="A1468" t="s">
        <v>102</v>
      </c>
      <c r="B1468" t="s">
        <v>4345</v>
      </c>
      <c r="C1468" t="s">
        <v>4346</v>
      </c>
      <c r="D1468" t="s">
        <v>7274</v>
      </c>
      <c r="E1468" t="s">
        <v>69</v>
      </c>
      <c r="F1468" t="s">
        <v>193</v>
      </c>
      <c r="G1468" s="1">
        <v>45492</v>
      </c>
      <c r="H1468" s="8">
        <f>MONTH(tbl_CleanLeads[[#This Row],[Lead_Date_Final]])</f>
        <v>7</v>
      </c>
      <c r="I1468" t="s">
        <v>7305</v>
      </c>
      <c r="J1468" t="s">
        <v>7271</v>
      </c>
      <c r="K1468" t="s">
        <v>7288</v>
      </c>
      <c r="L1468">
        <f>WEEKDAY(tbl_CleanLeads[[#This Row],[Lead_Date_Final]],2)</f>
        <v>5</v>
      </c>
      <c r="M1468" t="s">
        <v>7312</v>
      </c>
      <c r="N1468">
        <v>69.599999999999994</v>
      </c>
      <c r="O1468" s="7">
        <v>1203.22</v>
      </c>
      <c r="P1468">
        <v>13</v>
      </c>
      <c r="Q1468" t="s">
        <v>7289</v>
      </c>
      <c r="R1468">
        <f>IF(UPPER(TRIM(Table2[[#This Row],[Status_Clean]]))="CONVERTED",1,0)</f>
        <v>0</v>
      </c>
      <c r="S1468">
        <f>IF(ISNUMBER(MATCH(UPPER(TRIM(Table2[[#This Row],[Status_Clean]])),{"CONTACTED","QUALIFIED","CONVERTED"},0)),1,0)</f>
        <v>0</v>
      </c>
      <c r="T1468" cm="1">
        <f t="array" ref="T1468">_xlfn.SWITCH(UPPER(TRIM(Table2[[#This Row],[Status_Clean]])),"NEW",1,"CONTACTED",2,"QUALIFIED",3,"CONVERTED",4,"LOST",5,99)</f>
        <v>1</v>
      </c>
      <c r="U1468" t="str" cm="1">
        <f t="array" ref="U1468">_xlfn.LET(_xlpm.x,IFERROR(VALUE(Table2[[#This Row],[Response_Time_Hours]]),""),IF(_xlpm.x="","CHECK",_xlfn.IFS(_xlpm.x&lt;=1,"Immediate",_xlpm.x&lt;=6,"Fast",_xlpm.x&lt;=24,"Moderate",_xlpm.x&gt;24,"Delayed")))</f>
        <v>Delayed</v>
      </c>
      <c r="V1468">
        <f>FLOOR(tbl_CleanLeads[[#This Row],[Response_Time_Hours]],6)</f>
        <v>66</v>
      </c>
      <c r="W1468" t="str" cm="1">
        <f t="array" ref="W1468">IF(Table2[[#This Row],[Interaction_Count_Final]]="","N/A",_xlfn.IFS(Table2[[#This Row],[Interaction_Count_Final]]&lt;=2,"Low",Table2[[#This Row],[Interaction_Count_Final]]&lt;=5,"Medium",Table2[[#This Row],[Interaction_Count_Final]]&gt;=6,"High",TRUE,"CHECK"))</f>
        <v>High</v>
      </c>
      <c r="X1468" t="b">
        <f t="shared" si="22"/>
        <v>1</v>
      </c>
      <c r="Y1468" t="b">
        <f>tbl_CleanLeads[[#This Row],[Response_Time_Hours]]&gt;24</f>
        <v>1</v>
      </c>
      <c r="Z1468" s="13" t="b">
        <f>tbl_CleanLeads[[#This Row],[Response_Time_Hours]]&gt;72</f>
        <v>0</v>
      </c>
      <c r="AA1468" s="13" t="b">
        <f>tbl_CleanLeads[[#This Row],[Status_Clean]]="Converted"</f>
        <v>0</v>
      </c>
    </row>
    <row r="1469" spans="1:27">
      <c r="A1469" t="s">
        <v>70</v>
      </c>
      <c r="B1469" t="s">
        <v>4347</v>
      </c>
      <c r="C1469" t="s">
        <v>8366</v>
      </c>
      <c r="D1469" t="s">
        <v>7303</v>
      </c>
      <c r="E1469" t="s">
        <v>792</v>
      </c>
      <c r="F1469" t="s">
        <v>125</v>
      </c>
      <c r="G1469" s="1">
        <v>45503</v>
      </c>
      <c r="H1469" s="8">
        <f>MONTH(tbl_CleanLeads[[#This Row],[Lead_Date_Final]])</f>
        <v>7</v>
      </c>
      <c r="I1469" t="s">
        <v>7305</v>
      </c>
      <c r="J1469" t="s">
        <v>7271</v>
      </c>
      <c r="K1469" t="s">
        <v>7288</v>
      </c>
      <c r="L1469">
        <f>WEEKDAY(tbl_CleanLeads[[#This Row],[Lead_Date_Final]],2)</f>
        <v>2</v>
      </c>
      <c r="M1469" t="s">
        <v>7265</v>
      </c>
      <c r="N1469">
        <v>26.4</v>
      </c>
      <c r="O1469" s="7">
        <v>2100.5300000000002</v>
      </c>
      <c r="P1469">
        <v>41</v>
      </c>
      <c r="Q1469" t="s">
        <v>7266</v>
      </c>
      <c r="R1469">
        <f>IF(UPPER(TRIM(Table2[[#This Row],[Status_Clean]]))="CONVERTED",1,0)</f>
        <v>0</v>
      </c>
      <c r="S1469">
        <f>IF(ISNUMBER(MATCH(UPPER(TRIM(Table2[[#This Row],[Status_Clean]])),{"CONTACTED","QUALIFIED","CONVERTED"},0)),1,0)</f>
        <v>1</v>
      </c>
      <c r="T1469" cm="1">
        <f t="array" ref="T1469">_xlfn.SWITCH(UPPER(TRIM(Table2[[#This Row],[Status_Clean]])),"NEW",1,"CONTACTED",2,"QUALIFIED",3,"CONVERTED",4,"LOST",5,99)</f>
        <v>2</v>
      </c>
      <c r="U1469" t="str" cm="1">
        <f t="array" ref="U1469">_xlfn.LET(_xlpm.x,IFERROR(VALUE(Table2[[#This Row],[Response_Time_Hours]]),""),IF(_xlpm.x="","CHECK",_xlfn.IFS(_xlpm.x&lt;=1,"Immediate",_xlpm.x&lt;=6,"Fast",_xlpm.x&lt;=24,"Moderate",_xlpm.x&gt;24,"Delayed")))</f>
        <v>Delayed</v>
      </c>
      <c r="V1469">
        <f>FLOOR(tbl_CleanLeads[[#This Row],[Response_Time_Hours]],6)</f>
        <v>24</v>
      </c>
      <c r="W1469" t="str" cm="1">
        <f t="array" ref="W1469">IF(Table2[[#This Row],[Interaction_Count_Final]]="","N/A",_xlfn.IFS(Table2[[#This Row],[Interaction_Count_Final]]&lt;=2,"Low",Table2[[#This Row],[Interaction_Count_Final]]&lt;=5,"Medium",Table2[[#This Row],[Interaction_Count_Final]]&gt;=6,"High",TRUE,"CHECK"))</f>
        <v>High</v>
      </c>
      <c r="X1469" t="b">
        <f t="shared" si="22"/>
        <v>1</v>
      </c>
      <c r="Y1469" t="b">
        <f>tbl_CleanLeads[[#This Row],[Response_Time_Hours]]&gt;24</f>
        <v>1</v>
      </c>
      <c r="Z1469" s="13" t="b">
        <f>tbl_CleanLeads[[#This Row],[Response_Time_Hours]]&gt;72</f>
        <v>0</v>
      </c>
      <c r="AA1469" s="13" t="b">
        <f>tbl_CleanLeads[[#This Row],[Status_Clean]]="Converted"</f>
        <v>0</v>
      </c>
    </row>
    <row r="1470" spans="1:27">
      <c r="A1470" t="s">
        <v>90</v>
      </c>
      <c r="B1470" t="s">
        <v>4350</v>
      </c>
      <c r="C1470" t="s">
        <v>4351</v>
      </c>
      <c r="D1470" t="s">
        <v>7303</v>
      </c>
      <c r="E1470" t="s">
        <v>222</v>
      </c>
      <c r="F1470" t="s">
        <v>250</v>
      </c>
      <c r="G1470" s="1">
        <v>45535</v>
      </c>
      <c r="H1470" s="8">
        <f>MONTH(tbl_CleanLeads[[#This Row],[Lead_Date_Final]])</f>
        <v>8</v>
      </c>
      <c r="I1470" t="s">
        <v>7310</v>
      </c>
      <c r="J1470" t="s">
        <v>7271</v>
      </c>
      <c r="K1470" t="s">
        <v>7288</v>
      </c>
      <c r="L1470">
        <f>WEEKDAY(tbl_CleanLeads[[#This Row],[Lead_Date_Final]],2)</f>
        <v>6</v>
      </c>
      <c r="M1470" t="s">
        <v>7278</v>
      </c>
      <c r="N1470">
        <v>38.400000000000006</v>
      </c>
      <c r="O1470" s="7">
        <v>1841.07</v>
      </c>
      <c r="P1470">
        <v>4</v>
      </c>
      <c r="Q1470" t="s">
        <v>7289</v>
      </c>
      <c r="R1470">
        <f>IF(UPPER(TRIM(Table2[[#This Row],[Status_Clean]]))="CONVERTED",1,0)</f>
        <v>1</v>
      </c>
      <c r="S1470">
        <f>IF(ISNUMBER(MATCH(UPPER(TRIM(Table2[[#This Row],[Status_Clean]])),{"CONTACTED","QUALIFIED","CONVERTED"},0)),1,0)</f>
        <v>1</v>
      </c>
      <c r="T1470" cm="1">
        <f t="array" ref="T1470">_xlfn.SWITCH(UPPER(TRIM(Table2[[#This Row],[Status_Clean]])),"NEW",1,"CONTACTED",2,"QUALIFIED",3,"CONVERTED",4,"LOST",5,99)</f>
        <v>4</v>
      </c>
      <c r="U1470" t="str" cm="1">
        <f t="array" ref="U1470">_xlfn.LET(_xlpm.x,IFERROR(VALUE(Table2[[#This Row],[Response_Time_Hours]]),""),IF(_xlpm.x="","CHECK",_xlfn.IFS(_xlpm.x&lt;=1,"Immediate",_xlpm.x&lt;=6,"Fast",_xlpm.x&lt;=24,"Moderate",_xlpm.x&gt;24,"Delayed")))</f>
        <v>Delayed</v>
      </c>
      <c r="V1470">
        <f>FLOOR(tbl_CleanLeads[[#This Row],[Response_Time_Hours]],6)</f>
        <v>36</v>
      </c>
      <c r="W1470" t="str" cm="1">
        <f t="array" ref="W1470">IF(Table2[[#This Row],[Interaction_Count_Final]]="","N/A",_xlfn.IFS(Table2[[#This Row],[Interaction_Count_Final]]&lt;=2,"Low",Table2[[#This Row],[Interaction_Count_Final]]&lt;=5,"Medium",Table2[[#This Row],[Interaction_Count_Final]]&gt;=6,"High",TRUE,"CHECK"))</f>
        <v>Medium</v>
      </c>
      <c r="X1470" t="b">
        <f t="shared" si="22"/>
        <v>1</v>
      </c>
      <c r="Y1470" t="b">
        <f>tbl_CleanLeads[[#This Row],[Response_Time_Hours]]&gt;24</f>
        <v>1</v>
      </c>
      <c r="Z1470" s="13" t="b">
        <f>tbl_CleanLeads[[#This Row],[Response_Time_Hours]]&gt;72</f>
        <v>0</v>
      </c>
      <c r="AA1470" s="13" t="b">
        <f>tbl_CleanLeads[[#This Row],[Status_Clean]]="Converted"</f>
        <v>1</v>
      </c>
    </row>
    <row r="1471" spans="1:27">
      <c r="A1471" t="s">
        <v>90</v>
      </c>
      <c r="B1471" t="s">
        <v>4353</v>
      </c>
      <c r="C1471" t="s">
        <v>4354</v>
      </c>
      <c r="D1471" t="s">
        <v>7303</v>
      </c>
      <c r="E1471" t="s">
        <v>447</v>
      </c>
      <c r="F1471" t="s">
        <v>71</v>
      </c>
      <c r="G1471" s="1">
        <v>45517</v>
      </c>
      <c r="H1471" s="8">
        <f>MONTH(tbl_CleanLeads[[#This Row],[Lead_Date_Final]])</f>
        <v>8</v>
      </c>
      <c r="I1471" t="s">
        <v>7310</v>
      </c>
      <c r="J1471" t="s">
        <v>7271</v>
      </c>
      <c r="K1471" t="s">
        <v>7288</v>
      </c>
      <c r="L1471">
        <f>WEEKDAY(tbl_CleanLeads[[#This Row],[Lead_Date_Final]],2)</f>
        <v>2</v>
      </c>
      <c r="M1471" t="s">
        <v>7265</v>
      </c>
      <c r="N1471">
        <v>51</v>
      </c>
      <c r="O1471" s="7">
        <v>1488.6</v>
      </c>
      <c r="P1471">
        <v>27</v>
      </c>
      <c r="Q1471" t="s">
        <v>7289</v>
      </c>
      <c r="R1471">
        <f>IF(UPPER(TRIM(Table2[[#This Row],[Status_Clean]]))="CONVERTED",1,0)</f>
        <v>0</v>
      </c>
      <c r="S1471">
        <f>IF(ISNUMBER(MATCH(UPPER(TRIM(Table2[[#This Row],[Status_Clean]])),{"CONTACTED","QUALIFIED","CONVERTED"},0)),1,0)</f>
        <v>1</v>
      </c>
      <c r="T1471" cm="1">
        <f t="array" ref="T1471">_xlfn.SWITCH(UPPER(TRIM(Table2[[#This Row],[Status_Clean]])),"NEW",1,"CONTACTED",2,"QUALIFIED",3,"CONVERTED",4,"LOST",5,99)</f>
        <v>3</v>
      </c>
      <c r="U1471" t="str" cm="1">
        <f t="array" ref="U1471">_xlfn.LET(_xlpm.x,IFERROR(VALUE(Table2[[#This Row],[Response_Time_Hours]]),""),IF(_xlpm.x="","CHECK",_xlfn.IFS(_xlpm.x&lt;=1,"Immediate",_xlpm.x&lt;=6,"Fast",_xlpm.x&lt;=24,"Moderate",_xlpm.x&gt;24,"Delayed")))</f>
        <v>Delayed</v>
      </c>
      <c r="V1471">
        <f>FLOOR(tbl_CleanLeads[[#This Row],[Response_Time_Hours]],6)</f>
        <v>48</v>
      </c>
      <c r="W1471" t="str" cm="1">
        <f t="array" ref="W1471">IF(Table2[[#This Row],[Interaction_Count_Final]]="","N/A",_xlfn.IFS(Table2[[#This Row],[Interaction_Count_Final]]&lt;=2,"Low",Table2[[#This Row],[Interaction_Count_Final]]&lt;=5,"Medium",Table2[[#This Row],[Interaction_Count_Final]]&gt;=6,"High",TRUE,"CHECK"))</f>
        <v>High</v>
      </c>
      <c r="X1471" t="b">
        <f t="shared" si="22"/>
        <v>1</v>
      </c>
      <c r="Y1471" t="b">
        <f>tbl_CleanLeads[[#This Row],[Response_Time_Hours]]&gt;24</f>
        <v>1</v>
      </c>
      <c r="Z1471" s="13" t="b">
        <f>tbl_CleanLeads[[#This Row],[Response_Time_Hours]]&gt;72</f>
        <v>0</v>
      </c>
      <c r="AA1471" s="13" t="b">
        <f>tbl_CleanLeads[[#This Row],[Status_Clean]]="Converted"</f>
        <v>0</v>
      </c>
    </row>
    <row r="1472" spans="1:27">
      <c r="A1472" t="s">
        <v>102</v>
      </c>
      <c r="B1472" t="s">
        <v>4356</v>
      </c>
      <c r="C1472" t="s">
        <v>4357</v>
      </c>
      <c r="D1472" t="s">
        <v>7303</v>
      </c>
      <c r="E1472" t="s">
        <v>123</v>
      </c>
      <c r="F1472" t="s">
        <v>125</v>
      </c>
      <c r="G1472" s="1">
        <v>45280</v>
      </c>
      <c r="H1472" s="8">
        <f>MONTH(tbl_CleanLeads[[#This Row],[Lead_Date_Final]])</f>
        <v>12</v>
      </c>
      <c r="I1472" t="s">
        <v>7262</v>
      </c>
      <c r="J1472" t="s">
        <v>7263</v>
      </c>
      <c r="K1472" t="s">
        <v>7264</v>
      </c>
      <c r="L1472">
        <f>WEEKDAY(tbl_CleanLeads[[#This Row],[Lead_Date_Final]],2)</f>
        <v>3</v>
      </c>
      <c r="M1472" t="s">
        <v>7272</v>
      </c>
      <c r="N1472">
        <v>63</v>
      </c>
      <c r="O1472" s="7">
        <v>4079.79</v>
      </c>
      <c r="P1472">
        <v>29</v>
      </c>
      <c r="Q1472" t="s">
        <v>7273</v>
      </c>
      <c r="R1472">
        <f>IF(UPPER(TRIM(Table2[[#This Row],[Status_Clean]]))="CONVERTED",1,0)</f>
        <v>0</v>
      </c>
      <c r="S1472">
        <f>IF(ISNUMBER(MATCH(UPPER(TRIM(Table2[[#This Row],[Status_Clean]])),{"CONTACTED","QUALIFIED","CONVERTED"},0)),1,0)</f>
        <v>1</v>
      </c>
      <c r="T1472" cm="1">
        <f t="array" ref="T1472">_xlfn.SWITCH(UPPER(TRIM(Table2[[#This Row],[Status_Clean]])),"NEW",1,"CONTACTED",2,"QUALIFIED",3,"CONVERTED",4,"LOST",5,99)</f>
        <v>2</v>
      </c>
      <c r="U1472" t="str" cm="1">
        <f t="array" ref="U1472">_xlfn.LET(_xlpm.x,IFERROR(VALUE(Table2[[#This Row],[Response_Time_Hours]]),""),IF(_xlpm.x="","CHECK",_xlfn.IFS(_xlpm.x&lt;=1,"Immediate",_xlpm.x&lt;=6,"Fast",_xlpm.x&lt;=24,"Moderate",_xlpm.x&gt;24,"Delayed")))</f>
        <v>Delayed</v>
      </c>
      <c r="V1472">
        <f>FLOOR(tbl_CleanLeads[[#This Row],[Response_Time_Hours]],6)</f>
        <v>60</v>
      </c>
      <c r="W1472" t="str" cm="1">
        <f t="array" ref="W1472">IF(Table2[[#This Row],[Interaction_Count_Final]]="","N/A",_xlfn.IFS(Table2[[#This Row],[Interaction_Count_Final]]&lt;=2,"Low",Table2[[#This Row],[Interaction_Count_Final]]&lt;=5,"Medium",Table2[[#This Row],[Interaction_Count_Final]]&gt;=6,"High",TRUE,"CHECK"))</f>
        <v>High</v>
      </c>
      <c r="X1472" t="b">
        <f t="shared" si="22"/>
        <v>1</v>
      </c>
      <c r="Y1472" t="b">
        <f>tbl_CleanLeads[[#This Row],[Response_Time_Hours]]&gt;24</f>
        <v>1</v>
      </c>
      <c r="Z1472" s="13" t="b">
        <f>tbl_CleanLeads[[#This Row],[Response_Time_Hours]]&gt;72</f>
        <v>0</v>
      </c>
      <c r="AA1472" s="13" t="b">
        <f>tbl_CleanLeads[[#This Row],[Status_Clean]]="Converted"</f>
        <v>0</v>
      </c>
    </row>
    <row r="1473" spans="1:27">
      <c r="A1473" t="s">
        <v>90</v>
      </c>
      <c r="B1473" t="s">
        <v>4358</v>
      </c>
      <c r="C1473" t="s">
        <v>4359</v>
      </c>
      <c r="D1473" t="s">
        <v>7274</v>
      </c>
      <c r="E1473" t="s">
        <v>311</v>
      </c>
      <c r="F1473" t="s">
        <v>250</v>
      </c>
      <c r="G1473" s="1">
        <v>45381</v>
      </c>
      <c r="H1473" s="8">
        <f>MONTH(tbl_CleanLeads[[#This Row],[Lead_Date_Final]])</f>
        <v>3</v>
      </c>
      <c r="I1473" t="s">
        <v>7295</v>
      </c>
      <c r="J1473" t="s">
        <v>7271</v>
      </c>
      <c r="K1473" t="s">
        <v>7284</v>
      </c>
      <c r="L1473">
        <f>WEEKDAY(tbl_CleanLeads[[#This Row],[Lead_Date_Final]],2)</f>
        <v>6</v>
      </c>
      <c r="M1473" t="s">
        <v>7278</v>
      </c>
      <c r="N1473">
        <v>44</v>
      </c>
      <c r="O1473" s="7">
        <v>3469.11</v>
      </c>
      <c r="P1473">
        <v>40</v>
      </c>
      <c r="Q1473" t="s">
        <v>7266</v>
      </c>
      <c r="R1473">
        <f>IF(UPPER(TRIM(Table2[[#This Row],[Status_Clean]]))="CONVERTED",1,0)</f>
        <v>1</v>
      </c>
      <c r="S1473">
        <f>IF(ISNUMBER(MATCH(UPPER(TRIM(Table2[[#This Row],[Status_Clean]])),{"CONTACTED","QUALIFIED","CONVERTED"},0)),1,0)</f>
        <v>1</v>
      </c>
      <c r="T1473" cm="1">
        <f t="array" ref="T1473">_xlfn.SWITCH(UPPER(TRIM(Table2[[#This Row],[Status_Clean]])),"NEW",1,"CONTACTED",2,"QUALIFIED",3,"CONVERTED",4,"LOST",5,99)</f>
        <v>4</v>
      </c>
      <c r="U1473" t="str" cm="1">
        <f t="array" ref="U1473">_xlfn.LET(_xlpm.x,IFERROR(VALUE(Table2[[#This Row],[Response_Time_Hours]]),""),IF(_xlpm.x="","CHECK",_xlfn.IFS(_xlpm.x&lt;=1,"Immediate",_xlpm.x&lt;=6,"Fast",_xlpm.x&lt;=24,"Moderate",_xlpm.x&gt;24,"Delayed")))</f>
        <v>Delayed</v>
      </c>
      <c r="V1473">
        <f>FLOOR(tbl_CleanLeads[[#This Row],[Response_Time_Hours]],6)</f>
        <v>42</v>
      </c>
      <c r="W1473" t="str" cm="1">
        <f t="array" ref="W1473">IF(Table2[[#This Row],[Interaction_Count_Final]]="","N/A",_xlfn.IFS(Table2[[#This Row],[Interaction_Count_Final]]&lt;=2,"Low",Table2[[#This Row],[Interaction_Count_Final]]&lt;=5,"Medium",Table2[[#This Row],[Interaction_Count_Final]]&gt;=6,"High",TRUE,"CHECK"))</f>
        <v>High</v>
      </c>
      <c r="X1473" t="b">
        <f t="shared" si="22"/>
        <v>1</v>
      </c>
      <c r="Y1473" t="b">
        <f>tbl_CleanLeads[[#This Row],[Response_Time_Hours]]&gt;24</f>
        <v>1</v>
      </c>
      <c r="Z1473" s="13" t="b">
        <f>tbl_CleanLeads[[#This Row],[Response_Time_Hours]]&gt;72</f>
        <v>0</v>
      </c>
      <c r="AA1473" s="13" t="b">
        <f>tbl_CleanLeads[[#This Row],[Status_Clean]]="Converted"</f>
        <v>1</v>
      </c>
    </row>
    <row r="1474" spans="1:27">
      <c r="A1474" t="s">
        <v>63</v>
      </c>
      <c r="B1474" t="s">
        <v>4361</v>
      </c>
      <c r="C1474" t="s">
        <v>4362</v>
      </c>
      <c r="D1474" t="s">
        <v>7274</v>
      </c>
      <c r="E1474" t="s">
        <v>469</v>
      </c>
      <c r="F1474" t="s">
        <v>125</v>
      </c>
      <c r="G1474" s="1">
        <v>45098</v>
      </c>
      <c r="H1474" s="8">
        <f>MONTH(tbl_CleanLeads[[#This Row],[Lead_Date_Final]])</f>
        <v>6</v>
      </c>
      <c r="I1474" t="s">
        <v>7276</v>
      </c>
      <c r="J1474" t="s">
        <v>7263</v>
      </c>
      <c r="K1474" t="s">
        <v>7277</v>
      </c>
      <c r="L1474">
        <f>WEEKDAY(tbl_CleanLeads[[#This Row],[Lead_Date_Final]],2)</f>
        <v>3</v>
      </c>
      <c r="M1474" t="s">
        <v>7272</v>
      </c>
      <c r="N1474">
        <v>35.1</v>
      </c>
      <c r="O1474" s="7">
        <v>3574.33</v>
      </c>
      <c r="P1474">
        <v>16</v>
      </c>
      <c r="Q1474" t="s">
        <v>7266</v>
      </c>
      <c r="R1474">
        <f>IF(UPPER(TRIM(Table2[[#This Row],[Status_Clean]]))="CONVERTED",1,0)</f>
        <v>0</v>
      </c>
      <c r="S1474">
        <f>IF(ISNUMBER(MATCH(UPPER(TRIM(Table2[[#This Row],[Status_Clean]])),{"CONTACTED","QUALIFIED","CONVERTED"},0)),1,0)</f>
        <v>1</v>
      </c>
      <c r="T1474" cm="1">
        <f t="array" ref="T1474">_xlfn.SWITCH(UPPER(TRIM(Table2[[#This Row],[Status_Clean]])),"NEW",1,"CONTACTED",2,"QUALIFIED",3,"CONVERTED",4,"LOST",5,99)</f>
        <v>2</v>
      </c>
      <c r="U1474" t="str" cm="1">
        <f t="array" ref="U1474">_xlfn.LET(_xlpm.x,IFERROR(VALUE(Table2[[#This Row],[Response_Time_Hours]]),""),IF(_xlpm.x="","CHECK",_xlfn.IFS(_xlpm.x&lt;=1,"Immediate",_xlpm.x&lt;=6,"Fast",_xlpm.x&lt;=24,"Moderate",_xlpm.x&gt;24,"Delayed")))</f>
        <v>Delayed</v>
      </c>
      <c r="V1474">
        <f>FLOOR(tbl_CleanLeads[[#This Row],[Response_Time_Hours]],6)</f>
        <v>30</v>
      </c>
      <c r="W1474" t="str" cm="1">
        <f t="array" ref="W1474">IF(Table2[[#This Row],[Interaction_Count_Final]]="","N/A",_xlfn.IFS(Table2[[#This Row],[Interaction_Count_Final]]&lt;=2,"Low",Table2[[#This Row],[Interaction_Count_Final]]&lt;=5,"Medium",Table2[[#This Row],[Interaction_Count_Final]]&gt;=6,"High",TRUE,"CHECK"))</f>
        <v>High</v>
      </c>
      <c r="X1474" t="b">
        <f t="shared" ref="X1474:X1537" si="23">COUNTIF($A:$A,$A1474)&gt;1</f>
        <v>1</v>
      </c>
      <c r="Y1474" t="b">
        <f>tbl_CleanLeads[[#This Row],[Response_Time_Hours]]&gt;24</f>
        <v>1</v>
      </c>
      <c r="Z1474" s="13" t="b">
        <f>tbl_CleanLeads[[#This Row],[Response_Time_Hours]]&gt;72</f>
        <v>0</v>
      </c>
      <c r="AA1474" s="13" t="b">
        <f>tbl_CleanLeads[[#This Row],[Status_Clean]]="Converted"</f>
        <v>0</v>
      </c>
    </row>
    <row r="1475" spans="1:27">
      <c r="A1475" t="s">
        <v>63</v>
      </c>
      <c r="B1475" t="s">
        <v>4363</v>
      </c>
      <c r="C1475" t="s">
        <v>4364</v>
      </c>
      <c r="D1475" t="s">
        <v>7274</v>
      </c>
      <c r="E1475" t="s">
        <v>7308</v>
      </c>
      <c r="F1475" t="s">
        <v>125</v>
      </c>
      <c r="G1475" s="1">
        <v>45218</v>
      </c>
      <c r="H1475" s="8">
        <f>MONTH(tbl_CleanLeads[[#This Row],[Lead_Date_Final]])</f>
        <v>10</v>
      </c>
      <c r="I1475" t="s">
        <v>7270</v>
      </c>
      <c r="J1475" t="s">
        <v>7263</v>
      </c>
      <c r="K1475" t="s">
        <v>7264</v>
      </c>
      <c r="L1475">
        <f>WEEKDAY(tbl_CleanLeads[[#This Row],[Lead_Date_Final]],2)</f>
        <v>4</v>
      </c>
      <c r="M1475" t="s">
        <v>7285</v>
      </c>
      <c r="N1475">
        <v>19.2</v>
      </c>
      <c r="O1475" s="7">
        <v>4355.82</v>
      </c>
      <c r="P1475">
        <v>13</v>
      </c>
      <c r="Q1475" t="s">
        <v>7273</v>
      </c>
      <c r="R1475">
        <f>IF(UPPER(TRIM(Table2[[#This Row],[Status_Clean]]))="CONVERTED",1,0)</f>
        <v>0</v>
      </c>
      <c r="S1475">
        <f>IF(ISNUMBER(MATCH(UPPER(TRIM(Table2[[#This Row],[Status_Clean]])),{"CONTACTED","QUALIFIED","CONVERTED"},0)),1,0)</f>
        <v>1</v>
      </c>
      <c r="T1475" cm="1">
        <f t="array" ref="T1475">_xlfn.SWITCH(UPPER(TRIM(Table2[[#This Row],[Status_Clean]])),"NEW",1,"CONTACTED",2,"QUALIFIED",3,"CONVERTED",4,"LOST",5,99)</f>
        <v>2</v>
      </c>
      <c r="U1475" t="str" cm="1">
        <f t="array" ref="U1475">_xlfn.LET(_xlpm.x,IFERROR(VALUE(Table2[[#This Row],[Response_Time_Hours]]),""),IF(_xlpm.x="","CHECK",_xlfn.IFS(_xlpm.x&lt;=1,"Immediate",_xlpm.x&lt;=6,"Fast",_xlpm.x&lt;=24,"Moderate",_xlpm.x&gt;24,"Delayed")))</f>
        <v>Moderate</v>
      </c>
      <c r="V1475">
        <f>FLOOR(tbl_CleanLeads[[#This Row],[Response_Time_Hours]],6)</f>
        <v>18</v>
      </c>
      <c r="W1475" t="str" cm="1">
        <f t="array" ref="W1475">IF(Table2[[#This Row],[Interaction_Count_Final]]="","N/A",_xlfn.IFS(Table2[[#This Row],[Interaction_Count_Final]]&lt;=2,"Low",Table2[[#This Row],[Interaction_Count_Final]]&lt;=5,"Medium",Table2[[#This Row],[Interaction_Count_Final]]&gt;=6,"High",TRUE,"CHECK"))</f>
        <v>High</v>
      </c>
      <c r="X1475" t="b">
        <f t="shared" si="23"/>
        <v>1</v>
      </c>
      <c r="Y1475" t="b">
        <f>tbl_CleanLeads[[#This Row],[Response_Time_Hours]]&gt;24</f>
        <v>0</v>
      </c>
      <c r="Z1475" s="13" t="b">
        <f>tbl_CleanLeads[[#This Row],[Response_Time_Hours]]&gt;72</f>
        <v>0</v>
      </c>
      <c r="AA1475" s="13" t="b">
        <f>tbl_CleanLeads[[#This Row],[Status_Clean]]="Converted"</f>
        <v>0</v>
      </c>
    </row>
    <row r="1476" spans="1:27">
      <c r="A1476" t="s">
        <v>90</v>
      </c>
      <c r="B1476" t="s">
        <v>4366</v>
      </c>
      <c r="C1476" t="s">
        <v>4367</v>
      </c>
      <c r="D1476" t="s">
        <v>7280</v>
      </c>
      <c r="E1476" t="s">
        <v>222</v>
      </c>
      <c r="F1476" t="s">
        <v>193</v>
      </c>
      <c r="G1476" s="1">
        <v>45204</v>
      </c>
      <c r="H1476" s="8">
        <f>MONTH(tbl_CleanLeads[[#This Row],[Lead_Date_Final]])</f>
        <v>10</v>
      </c>
      <c r="I1476" t="s">
        <v>7270</v>
      </c>
      <c r="J1476" t="s">
        <v>7263</v>
      </c>
      <c r="K1476" t="s">
        <v>7264</v>
      </c>
      <c r="L1476">
        <f>WEEKDAY(tbl_CleanLeads[[#This Row],[Lead_Date_Final]],2)</f>
        <v>4</v>
      </c>
      <c r="M1476" t="s">
        <v>7285</v>
      </c>
      <c r="N1476">
        <v>26.400000000000002</v>
      </c>
      <c r="O1476" s="7">
        <v>4347.9399999999996</v>
      </c>
      <c r="P1476">
        <v>1</v>
      </c>
      <c r="Q1476" t="s">
        <v>7273</v>
      </c>
      <c r="R1476">
        <f>IF(UPPER(TRIM(Table2[[#This Row],[Status_Clean]]))="CONVERTED",1,0)</f>
        <v>0</v>
      </c>
      <c r="S1476">
        <f>IF(ISNUMBER(MATCH(UPPER(TRIM(Table2[[#This Row],[Status_Clean]])),{"CONTACTED","QUALIFIED","CONVERTED"},0)),1,0)</f>
        <v>0</v>
      </c>
      <c r="T1476" cm="1">
        <f t="array" ref="T1476">_xlfn.SWITCH(UPPER(TRIM(Table2[[#This Row],[Status_Clean]])),"NEW",1,"CONTACTED",2,"QUALIFIED",3,"CONVERTED",4,"LOST",5,99)</f>
        <v>1</v>
      </c>
      <c r="U1476" t="str" cm="1">
        <f t="array" ref="U1476">_xlfn.LET(_xlpm.x,IFERROR(VALUE(Table2[[#This Row],[Response_Time_Hours]]),""),IF(_xlpm.x="","CHECK",_xlfn.IFS(_xlpm.x&lt;=1,"Immediate",_xlpm.x&lt;=6,"Fast",_xlpm.x&lt;=24,"Moderate",_xlpm.x&gt;24,"Delayed")))</f>
        <v>Delayed</v>
      </c>
      <c r="V1476">
        <f>FLOOR(tbl_CleanLeads[[#This Row],[Response_Time_Hours]],6)</f>
        <v>24</v>
      </c>
      <c r="W1476" t="str" cm="1">
        <f t="array" ref="W1476">IF(Table2[[#This Row],[Interaction_Count_Final]]="","N/A",_xlfn.IFS(Table2[[#This Row],[Interaction_Count_Final]]&lt;=2,"Low",Table2[[#This Row],[Interaction_Count_Final]]&lt;=5,"Medium",Table2[[#This Row],[Interaction_Count_Final]]&gt;=6,"High",TRUE,"CHECK"))</f>
        <v>Low</v>
      </c>
      <c r="X1476" t="b">
        <f t="shared" si="23"/>
        <v>1</v>
      </c>
      <c r="Y1476" t="b">
        <f>tbl_CleanLeads[[#This Row],[Response_Time_Hours]]&gt;24</f>
        <v>1</v>
      </c>
      <c r="Z1476" s="13" t="b">
        <f>tbl_CleanLeads[[#This Row],[Response_Time_Hours]]&gt;72</f>
        <v>0</v>
      </c>
      <c r="AA1476" s="13" t="b">
        <f>tbl_CleanLeads[[#This Row],[Status_Clean]]="Converted"</f>
        <v>0</v>
      </c>
    </row>
    <row r="1477" spans="1:27">
      <c r="A1477" t="s">
        <v>90</v>
      </c>
      <c r="B1477" t="s">
        <v>4368</v>
      </c>
      <c r="C1477" t="s">
        <v>8369</v>
      </c>
      <c r="D1477" t="s">
        <v>7268</v>
      </c>
      <c r="E1477" t="s">
        <v>311</v>
      </c>
      <c r="F1477" t="s">
        <v>71</v>
      </c>
      <c r="G1477" s="1">
        <v>45322</v>
      </c>
      <c r="H1477" s="8">
        <f>MONTH(tbl_CleanLeads[[#This Row],[Lead_Date_Final]])</f>
        <v>1</v>
      </c>
      <c r="I1477" t="s">
        <v>7317</v>
      </c>
      <c r="J1477" t="s">
        <v>7271</v>
      </c>
      <c r="K1477" t="s">
        <v>7284</v>
      </c>
      <c r="L1477">
        <f>WEEKDAY(tbl_CleanLeads[[#This Row],[Lead_Date_Final]],2)</f>
        <v>3</v>
      </c>
      <c r="M1477" t="s">
        <v>7272</v>
      </c>
      <c r="N1477">
        <v>9.9</v>
      </c>
      <c r="O1477" s="7">
        <v>1251.8499999999999</v>
      </c>
      <c r="P1477">
        <v>26</v>
      </c>
      <c r="Q1477" t="s">
        <v>7289</v>
      </c>
      <c r="R1477">
        <f>IF(UPPER(TRIM(Table2[[#This Row],[Status_Clean]]))="CONVERTED",1,0)</f>
        <v>0</v>
      </c>
      <c r="S1477">
        <f>IF(ISNUMBER(MATCH(UPPER(TRIM(Table2[[#This Row],[Status_Clean]])),{"CONTACTED","QUALIFIED","CONVERTED"},0)),1,0)</f>
        <v>1</v>
      </c>
      <c r="T1477" cm="1">
        <f t="array" ref="T1477">_xlfn.SWITCH(UPPER(TRIM(Table2[[#This Row],[Status_Clean]])),"NEW",1,"CONTACTED",2,"QUALIFIED",3,"CONVERTED",4,"LOST",5,99)</f>
        <v>3</v>
      </c>
      <c r="U1477" t="str" cm="1">
        <f t="array" ref="U1477">_xlfn.LET(_xlpm.x,IFERROR(VALUE(Table2[[#This Row],[Response_Time_Hours]]),""),IF(_xlpm.x="","CHECK",_xlfn.IFS(_xlpm.x&lt;=1,"Immediate",_xlpm.x&lt;=6,"Fast",_xlpm.x&lt;=24,"Moderate",_xlpm.x&gt;24,"Delayed")))</f>
        <v>Moderate</v>
      </c>
      <c r="V1477">
        <f>FLOOR(tbl_CleanLeads[[#This Row],[Response_Time_Hours]],6)</f>
        <v>6</v>
      </c>
      <c r="W1477" t="str" cm="1">
        <f t="array" ref="W1477">IF(Table2[[#This Row],[Interaction_Count_Final]]="","N/A",_xlfn.IFS(Table2[[#This Row],[Interaction_Count_Final]]&lt;=2,"Low",Table2[[#This Row],[Interaction_Count_Final]]&lt;=5,"Medium",Table2[[#This Row],[Interaction_Count_Final]]&gt;=6,"High",TRUE,"CHECK"))</f>
        <v>High</v>
      </c>
      <c r="X1477" t="b">
        <f t="shared" si="23"/>
        <v>1</v>
      </c>
      <c r="Y1477" t="b">
        <f>tbl_CleanLeads[[#This Row],[Response_Time_Hours]]&gt;24</f>
        <v>0</v>
      </c>
      <c r="Z1477" s="13" t="b">
        <f>tbl_CleanLeads[[#This Row],[Response_Time_Hours]]&gt;72</f>
        <v>0</v>
      </c>
      <c r="AA1477" s="13" t="b">
        <f>tbl_CleanLeads[[#This Row],[Status_Clean]]="Converted"</f>
        <v>0</v>
      </c>
    </row>
    <row r="1478" spans="1:27">
      <c r="A1478" t="s">
        <v>70</v>
      </c>
      <c r="B1478" t="s">
        <v>4371</v>
      </c>
      <c r="C1478" t="s">
        <v>4372</v>
      </c>
      <c r="D1478" t="s">
        <v>7280</v>
      </c>
      <c r="E1478" t="s">
        <v>263</v>
      </c>
      <c r="F1478" t="s">
        <v>173</v>
      </c>
      <c r="G1478" s="1">
        <v>45072</v>
      </c>
      <c r="H1478" s="8">
        <f>MONTH(tbl_CleanLeads[[#This Row],[Lead_Date_Final]])</f>
        <v>5</v>
      </c>
      <c r="I1478" t="s">
        <v>7314</v>
      </c>
      <c r="J1478" t="s">
        <v>7263</v>
      </c>
      <c r="K1478" t="s">
        <v>7277</v>
      </c>
      <c r="L1478">
        <f>WEEKDAY(tbl_CleanLeads[[#This Row],[Lead_Date_Final]],2)</f>
        <v>5</v>
      </c>
      <c r="M1478" t="s">
        <v>7312</v>
      </c>
      <c r="N1478">
        <v>1.7</v>
      </c>
      <c r="O1478" s="7">
        <v>1930.91</v>
      </c>
      <c r="P1478">
        <v>19</v>
      </c>
      <c r="Q1478" t="s">
        <v>7289</v>
      </c>
      <c r="R1478">
        <f>IF(UPPER(TRIM(Table2[[#This Row],[Status_Clean]]))="CONVERTED",1,0)</f>
        <v>0</v>
      </c>
      <c r="S1478">
        <f>IF(ISNUMBER(MATCH(UPPER(TRIM(Table2[[#This Row],[Status_Clean]])),{"CONTACTED","QUALIFIED","CONVERTED"},0)),1,0)</f>
        <v>0</v>
      </c>
      <c r="T1478" cm="1">
        <f t="array" ref="T1478">_xlfn.SWITCH(UPPER(TRIM(Table2[[#This Row],[Status_Clean]])),"NEW",1,"CONTACTED",2,"QUALIFIED",3,"CONVERTED",4,"LOST",5,99)</f>
        <v>5</v>
      </c>
      <c r="U1478" t="str" cm="1">
        <f t="array" ref="U1478">_xlfn.LET(_xlpm.x,IFERROR(VALUE(Table2[[#This Row],[Response_Time_Hours]]),""),IF(_xlpm.x="","CHECK",_xlfn.IFS(_xlpm.x&lt;=1,"Immediate",_xlpm.x&lt;=6,"Fast",_xlpm.x&lt;=24,"Moderate",_xlpm.x&gt;24,"Delayed")))</f>
        <v>Fast</v>
      </c>
      <c r="V1478">
        <f>FLOOR(tbl_CleanLeads[[#This Row],[Response_Time_Hours]],6)</f>
        <v>0</v>
      </c>
      <c r="W1478" t="str" cm="1">
        <f t="array" ref="W1478">IF(Table2[[#This Row],[Interaction_Count_Final]]="","N/A",_xlfn.IFS(Table2[[#This Row],[Interaction_Count_Final]]&lt;=2,"Low",Table2[[#This Row],[Interaction_Count_Final]]&lt;=5,"Medium",Table2[[#This Row],[Interaction_Count_Final]]&gt;=6,"High",TRUE,"CHECK"))</f>
        <v>High</v>
      </c>
      <c r="X1478" t="b">
        <f t="shared" si="23"/>
        <v>1</v>
      </c>
      <c r="Y1478" t="b">
        <f>tbl_CleanLeads[[#This Row],[Response_Time_Hours]]&gt;24</f>
        <v>0</v>
      </c>
      <c r="Z1478" s="13" t="b">
        <f>tbl_CleanLeads[[#This Row],[Response_Time_Hours]]&gt;72</f>
        <v>0</v>
      </c>
      <c r="AA1478" s="13" t="b">
        <f>tbl_CleanLeads[[#This Row],[Status_Clean]]="Converted"</f>
        <v>0</v>
      </c>
    </row>
    <row r="1479" spans="1:27">
      <c r="A1479" t="s">
        <v>63</v>
      </c>
      <c r="B1479" t="s">
        <v>4373</v>
      </c>
      <c r="C1479" t="s">
        <v>4374</v>
      </c>
      <c r="D1479" t="s">
        <v>7274</v>
      </c>
      <c r="E1479" t="s">
        <v>69</v>
      </c>
      <c r="F1479" t="s">
        <v>125</v>
      </c>
      <c r="G1479" s="1">
        <v>45426</v>
      </c>
      <c r="H1479" s="8">
        <f>MONTH(tbl_CleanLeads[[#This Row],[Lead_Date_Final]])</f>
        <v>5</v>
      </c>
      <c r="I1479" t="s">
        <v>7314</v>
      </c>
      <c r="J1479" t="s">
        <v>7271</v>
      </c>
      <c r="K1479" t="s">
        <v>7277</v>
      </c>
      <c r="L1479">
        <f>WEEKDAY(tbl_CleanLeads[[#This Row],[Lead_Date_Final]],2)</f>
        <v>2</v>
      </c>
      <c r="M1479" t="s">
        <v>7265</v>
      </c>
      <c r="N1479">
        <v>56.6</v>
      </c>
      <c r="O1479" s="7">
        <v>2261.27</v>
      </c>
      <c r="P1479">
        <v>42</v>
      </c>
      <c r="Q1479" t="s">
        <v>7266</v>
      </c>
      <c r="R1479">
        <f>IF(UPPER(TRIM(Table2[[#This Row],[Status_Clean]]))="CONVERTED",1,0)</f>
        <v>0</v>
      </c>
      <c r="S1479">
        <f>IF(ISNUMBER(MATCH(UPPER(TRIM(Table2[[#This Row],[Status_Clean]])),{"CONTACTED","QUALIFIED","CONVERTED"},0)),1,0)</f>
        <v>1</v>
      </c>
      <c r="T1479" cm="1">
        <f t="array" ref="T1479">_xlfn.SWITCH(UPPER(TRIM(Table2[[#This Row],[Status_Clean]])),"NEW",1,"CONTACTED",2,"QUALIFIED",3,"CONVERTED",4,"LOST",5,99)</f>
        <v>2</v>
      </c>
      <c r="U1479" t="str" cm="1">
        <f t="array" ref="U1479">_xlfn.LET(_xlpm.x,IFERROR(VALUE(Table2[[#This Row],[Response_Time_Hours]]),""),IF(_xlpm.x="","CHECK",_xlfn.IFS(_xlpm.x&lt;=1,"Immediate",_xlpm.x&lt;=6,"Fast",_xlpm.x&lt;=24,"Moderate",_xlpm.x&gt;24,"Delayed")))</f>
        <v>Delayed</v>
      </c>
      <c r="V1479">
        <f>FLOOR(tbl_CleanLeads[[#This Row],[Response_Time_Hours]],6)</f>
        <v>54</v>
      </c>
      <c r="W1479" t="str" cm="1">
        <f t="array" ref="W1479">IF(Table2[[#This Row],[Interaction_Count_Final]]="","N/A",_xlfn.IFS(Table2[[#This Row],[Interaction_Count_Final]]&lt;=2,"Low",Table2[[#This Row],[Interaction_Count_Final]]&lt;=5,"Medium",Table2[[#This Row],[Interaction_Count_Final]]&gt;=6,"High",TRUE,"CHECK"))</f>
        <v>High</v>
      </c>
      <c r="X1479" t="b">
        <f t="shared" si="23"/>
        <v>1</v>
      </c>
      <c r="Y1479" t="b">
        <f>tbl_CleanLeads[[#This Row],[Response_Time_Hours]]&gt;24</f>
        <v>1</v>
      </c>
      <c r="Z1479" s="13" t="b">
        <f>tbl_CleanLeads[[#This Row],[Response_Time_Hours]]&gt;72</f>
        <v>0</v>
      </c>
      <c r="AA1479" s="13" t="b">
        <f>tbl_CleanLeads[[#This Row],[Status_Clean]]="Converted"</f>
        <v>0</v>
      </c>
    </row>
    <row r="1480" spans="1:27">
      <c r="A1480" t="s">
        <v>90</v>
      </c>
      <c r="B1480" t="s">
        <v>4376</v>
      </c>
      <c r="C1480" t="s">
        <v>4377</v>
      </c>
      <c r="D1480" t="s">
        <v>7280</v>
      </c>
      <c r="E1480" t="s">
        <v>69</v>
      </c>
      <c r="F1480" t="s">
        <v>71</v>
      </c>
      <c r="G1480" s="1">
        <v>45480</v>
      </c>
      <c r="H1480" s="8">
        <f>MONTH(tbl_CleanLeads[[#This Row],[Lead_Date_Final]])</f>
        <v>7</v>
      </c>
      <c r="I1480" t="s">
        <v>7305</v>
      </c>
      <c r="J1480" t="s">
        <v>7271</v>
      </c>
      <c r="K1480" t="s">
        <v>7288</v>
      </c>
      <c r="L1480">
        <f>WEEKDAY(tbl_CleanLeads[[#This Row],[Lead_Date_Final]],2)</f>
        <v>7</v>
      </c>
      <c r="M1480" t="s">
        <v>7293</v>
      </c>
      <c r="N1480">
        <v>36.9</v>
      </c>
      <c r="O1480" s="7">
        <v>1717.97</v>
      </c>
      <c r="P1480">
        <v>32</v>
      </c>
      <c r="Q1480" t="s">
        <v>7289</v>
      </c>
      <c r="R1480">
        <f>IF(UPPER(TRIM(Table2[[#This Row],[Status_Clean]]))="CONVERTED",1,0)</f>
        <v>0</v>
      </c>
      <c r="S1480">
        <f>IF(ISNUMBER(MATCH(UPPER(TRIM(Table2[[#This Row],[Status_Clean]])),{"CONTACTED","QUALIFIED","CONVERTED"},0)),1,0)</f>
        <v>1</v>
      </c>
      <c r="T1480" cm="1">
        <f t="array" ref="T1480">_xlfn.SWITCH(UPPER(TRIM(Table2[[#This Row],[Status_Clean]])),"NEW",1,"CONTACTED",2,"QUALIFIED",3,"CONVERTED",4,"LOST",5,99)</f>
        <v>3</v>
      </c>
      <c r="U1480" t="str" cm="1">
        <f t="array" ref="U1480">_xlfn.LET(_xlpm.x,IFERROR(VALUE(Table2[[#This Row],[Response_Time_Hours]]),""),IF(_xlpm.x="","CHECK",_xlfn.IFS(_xlpm.x&lt;=1,"Immediate",_xlpm.x&lt;=6,"Fast",_xlpm.x&lt;=24,"Moderate",_xlpm.x&gt;24,"Delayed")))</f>
        <v>Delayed</v>
      </c>
      <c r="V1480">
        <f>FLOOR(tbl_CleanLeads[[#This Row],[Response_Time_Hours]],6)</f>
        <v>36</v>
      </c>
      <c r="W1480" t="str" cm="1">
        <f t="array" ref="W1480">IF(Table2[[#This Row],[Interaction_Count_Final]]="","N/A",_xlfn.IFS(Table2[[#This Row],[Interaction_Count_Final]]&lt;=2,"Low",Table2[[#This Row],[Interaction_Count_Final]]&lt;=5,"Medium",Table2[[#This Row],[Interaction_Count_Final]]&gt;=6,"High",TRUE,"CHECK"))</f>
        <v>High</v>
      </c>
      <c r="X1480" t="b">
        <f t="shared" si="23"/>
        <v>1</v>
      </c>
      <c r="Y1480" t="b">
        <f>tbl_CleanLeads[[#This Row],[Response_Time_Hours]]&gt;24</f>
        <v>1</v>
      </c>
      <c r="Z1480" s="13" t="b">
        <f>tbl_CleanLeads[[#This Row],[Response_Time_Hours]]&gt;72</f>
        <v>0</v>
      </c>
      <c r="AA1480" s="13" t="b">
        <f>tbl_CleanLeads[[#This Row],[Status_Clean]]="Converted"</f>
        <v>0</v>
      </c>
    </row>
    <row r="1481" spans="1:27">
      <c r="A1481" t="s">
        <v>90</v>
      </c>
      <c r="B1481" t="s">
        <v>4379</v>
      </c>
      <c r="C1481" t="s">
        <v>4380</v>
      </c>
      <c r="D1481" t="s">
        <v>7274</v>
      </c>
      <c r="E1481" t="s">
        <v>263</v>
      </c>
      <c r="F1481" t="s">
        <v>173</v>
      </c>
      <c r="G1481" s="1">
        <v>45007</v>
      </c>
      <c r="H1481" s="8">
        <f>MONTH(tbl_CleanLeads[[#This Row],[Lead_Date_Final]])</f>
        <v>3</v>
      </c>
      <c r="I1481" t="s">
        <v>7295</v>
      </c>
      <c r="J1481" t="s">
        <v>7263</v>
      </c>
      <c r="K1481" t="s">
        <v>7284</v>
      </c>
      <c r="L1481">
        <f>WEEKDAY(tbl_CleanLeads[[#This Row],[Lead_Date_Final]],2)</f>
        <v>3</v>
      </c>
      <c r="M1481" t="s">
        <v>7272</v>
      </c>
      <c r="N1481">
        <v>42.1</v>
      </c>
      <c r="O1481" s="7">
        <v>4761.24</v>
      </c>
      <c r="P1481">
        <v>11</v>
      </c>
      <c r="Q1481" t="s">
        <v>7273</v>
      </c>
      <c r="R1481">
        <f>IF(UPPER(TRIM(Table2[[#This Row],[Status_Clean]]))="CONVERTED",1,0)</f>
        <v>0</v>
      </c>
      <c r="S1481">
        <f>IF(ISNUMBER(MATCH(UPPER(TRIM(Table2[[#This Row],[Status_Clean]])),{"CONTACTED","QUALIFIED","CONVERTED"},0)),1,0)</f>
        <v>0</v>
      </c>
      <c r="T1481" cm="1">
        <f t="array" ref="T1481">_xlfn.SWITCH(UPPER(TRIM(Table2[[#This Row],[Status_Clean]])),"NEW",1,"CONTACTED",2,"QUALIFIED",3,"CONVERTED",4,"LOST",5,99)</f>
        <v>5</v>
      </c>
      <c r="U1481" t="str" cm="1">
        <f t="array" ref="U1481">_xlfn.LET(_xlpm.x,IFERROR(VALUE(Table2[[#This Row],[Response_Time_Hours]]),""),IF(_xlpm.x="","CHECK",_xlfn.IFS(_xlpm.x&lt;=1,"Immediate",_xlpm.x&lt;=6,"Fast",_xlpm.x&lt;=24,"Moderate",_xlpm.x&gt;24,"Delayed")))</f>
        <v>Delayed</v>
      </c>
      <c r="V1481">
        <f>FLOOR(tbl_CleanLeads[[#This Row],[Response_Time_Hours]],6)</f>
        <v>42</v>
      </c>
      <c r="W1481" t="str" cm="1">
        <f t="array" ref="W1481">IF(Table2[[#This Row],[Interaction_Count_Final]]="","N/A",_xlfn.IFS(Table2[[#This Row],[Interaction_Count_Final]]&lt;=2,"Low",Table2[[#This Row],[Interaction_Count_Final]]&lt;=5,"Medium",Table2[[#This Row],[Interaction_Count_Final]]&gt;=6,"High",TRUE,"CHECK"))</f>
        <v>High</v>
      </c>
      <c r="X1481" t="b">
        <f t="shared" si="23"/>
        <v>1</v>
      </c>
      <c r="Y1481" t="b">
        <f>tbl_CleanLeads[[#This Row],[Response_Time_Hours]]&gt;24</f>
        <v>1</v>
      </c>
      <c r="Z1481" s="13" t="b">
        <f>tbl_CleanLeads[[#This Row],[Response_Time_Hours]]&gt;72</f>
        <v>0</v>
      </c>
      <c r="AA1481" s="13" t="b">
        <f>tbl_CleanLeads[[#This Row],[Status_Clean]]="Converted"</f>
        <v>0</v>
      </c>
    </row>
    <row r="1482" spans="1:27">
      <c r="A1482" t="s">
        <v>90</v>
      </c>
      <c r="B1482" t="s">
        <v>4382</v>
      </c>
      <c r="C1482" t="s">
        <v>4383</v>
      </c>
      <c r="D1482" t="s">
        <v>7274</v>
      </c>
      <c r="E1482" t="s">
        <v>263</v>
      </c>
      <c r="F1482" t="s">
        <v>125</v>
      </c>
      <c r="G1482" s="1">
        <v>45598</v>
      </c>
      <c r="H1482" s="8">
        <f>MONTH(tbl_CleanLeads[[#This Row],[Lead_Date_Final]])</f>
        <v>11</v>
      </c>
      <c r="I1482" t="s">
        <v>7300</v>
      </c>
      <c r="J1482" t="s">
        <v>7271</v>
      </c>
      <c r="K1482" t="s">
        <v>7264</v>
      </c>
      <c r="L1482">
        <f>WEEKDAY(tbl_CleanLeads[[#This Row],[Lead_Date_Final]],2)</f>
        <v>6</v>
      </c>
      <c r="M1482" t="s">
        <v>7278</v>
      </c>
      <c r="N1482">
        <v>14.2</v>
      </c>
      <c r="O1482" s="7">
        <v>4891.2700000000004</v>
      </c>
      <c r="P1482">
        <v>9</v>
      </c>
      <c r="Q1482" t="s">
        <v>7273</v>
      </c>
      <c r="R1482">
        <f>IF(UPPER(TRIM(Table2[[#This Row],[Status_Clean]]))="CONVERTED",1,0)</f>
        <v>0</v>
      </c>
      <c r="S1482">
        <f>IF(ISNUMBER(MATCH(UPPER(TRIM(Table2[[#This Row],[Status_Clean]])),{"CONTACTED","QUALIFIED","CONVERTED"},0)),1,0)</f>
        <v>1</v>
      </c>
      <c r="T1482" cm="1">
        <f t="array" ref="T1482">_xlfn.SWITCH(UPPER(TRIM(Table2[[#This Row],[Status_Clean]])),"NEW",1,"CONTACTED",2,"QUALIFIED",3,"CONVERTED",4,"LOST",5,99)</f>
        <v>2</v>
      </c>
      <c r="U1482" t="str" cm="1">
        <f t="array" ref="U1482">_xlfn.LET(_xlpm.x,IFERROR(VALUE(Table2[[#This Row],[Response_Time_Hours]]),""),IF(_xlpm.x="","CHECK",_xlfn.IFS(_xlpm.x&lt;=1,"Immediate",_xlpm.x&lt;=6,"Fast",_xlpm.x&lt;=24,"Moderate",_xlpm.x&gt;24,"Delayed")))</f>
        <v>Moderate</v>
      </c>
      <c r="V1482">
        <f>FLOOR(tbl_CleanLeads[[#This Row],[Response_Time_Hours]],6)</f>
        <v>12</v>
      </c>
      <c r="W1482" t="str" cm="1">
        <f t="array" ref="W1482">IF(Table2[[#This Row],[Interaction_Count_Final]]="","N/A",_xlfn.IFS(Table2[[#This Row],[Interaction_Count_Final]]&lt;=2,"Low",Table2[[#This Row],[Interaction_Count_Final]]&lt;=5,"Medium",Table2[[#This Row],[Interaction_Count_Final]]&gt;=6,"High",TRUE,"CHECK"))</f>
        <v>High</v>
      </c>
      <c r="X1482" t="b">
        <f t="shared" si="23"/>
        <v>1</v>
      </c>
      <c r="Y1482" t="b">
        <f>tbl_CleanLeads[[#This Row],[Response_Time_Hours]]&gt;24</f>
        <v>0</v>
      </c>
      <c r="Z1482" s="13" t="b">
        <f>tbl_CleanLeads[[#This Row],[Response_Time_Hours]]&gt;72</f>
        <v>0</v>
      </c>
      <c r="AA1482" s="13" t="b">
        <f>tbl_CleanLeads[[#This Row],[Status_Clean]]="Converted"</f>
        <v>0</v>
      </c>
    </row>
    <row r="1483" spans="1:27">
      <c r="A1483" t="s">
        <v>90</v>
      </c>
      <c r="B1483" t="s">
        <v>4384</v>
      </c>
      <c r="C1483" t="s">
        <v>4385</v>
      </c>
      <c r="D1483" t="s">
        <v>7274</v>
      </c>
      <c r="E1483" t="s">
        <v>311</v>
      </c>
      <c r="F1483" t="s">
        <v>173</v>
      </c>
      <c r="G1483" s="1">
        <v>45019</v>
      </c>
      <c r="H1483" s="8">
        <f>MONTH(tbl_CleanLeads[[#This Row],[Lead_Date_Final]])</f>
        <v>4</v>
      </c>
      <c r="I1483" t="s">
        <v>7297</v>
      </c>
      <c r="J1483" t="s">
        <v>7263</v>
      </c>
      <c r="K1483" t="s">
        <v>7277</v>
      </c>
      <c r="L1483">
        <f>WEEKDAY(tbl_CleanLeads[[#This Row],[Lead_Date_Final]],2)</f>
        <v>1</v>
      </c>
      <c r="M1483" t="s">
        <v>7298</v>
      </c>
      <c r="N1483">
        <v>28.799999999999997</v>
      </c>
      <c r="O1483" s="7">
        <v>1450.09</v>
      </c>
      <c r="P1483">
        <v>50</v>
      </c>
      <c r="Q1483" t="s">
        <v>7289</v>
      </c>
      <c r="R1483">
        <f>IF(UPPER(TRIM(Table2[[#This Row],[Status_Clean]]))="CONVERTED",1,0)</f>
        <v>0</v>
      </c>
      <c r="S1483">
        <f>IF(ISNUMBER(MATCH(UPPER(TRIM(Table2[[#This Row],[Status_Clean]])),{"CONTACTED","QUALIFIED","CONVERTED"},0)),1,0)</f>
        <v>0</v>
      </c>
      <c r="T1483" cm="1">
        <f t="array" ref="T1483">_xlfn.SWITCH(UPPER(TRIM(Table2[[#This Row],[Status_Clean]])),"NEW",1,"CONTACTED",2,"QUALIFIED",3,"CONVERTED",4,"LOST",5,99)</f>
        <v>5</v>
      </c>
      <c r="U1483" t="str" cm="1">
        <f t="array" ref="U1483">_xlfn.LET(_xlpm.x,IFERROR(VALUE(Table2[[#This Row],[Response_Time_Hours]]),""),IF(_xlpm.x="","CHECK",_xlfn.IFS(_xlpm.x&lt;=1,"Immediate",_xlpm.x&lt;=6,"Fast",_xlpm.x&lt;=24,"Moderate",_xlpm.x&gt;24,"Delayed")))</f>
        <v>Delayed</v>
      </c>
      <c r="V1483">
        <f>FLOOR(tbl_CleanLeads[[#This Row],[Response_Time_Hours]],6)</f>
        <v>24</v>
      </c>
      <c r="W1483" t="str" cm="1">
        <f t="array" ref="W1483">IF(Table2[[#This Row],[Interaction_Count_Final]]="","N/A",_xlfn.IFS(Table2[[#This Row],[Interaction_Count_Final]]&lt;=2,"Low",Table2[[#This Row],[Interaction_Count_Final]]&lt;=5,"Medium",Table2[[#This Row],[Interaction_Count_Final]]&gt;=6,"High",TRUE,"CHECK"))</f>
        <v>High</v>
      </c>
      <c r="X1483" t="b">
        <f t="shared" si="23"/>
        <v>1</v>
      </c>
      <c r="Y1483" t="b">
        <f>tbl_CleanLeads[[#This Row],[Response_Time_Hours]]&gt;24</f>
        <v>1</v>
      </c>
      <c r="Z1483" s="13" t="b">
        <f>tbl_CleanLeads[[#This Row],[Response_Time_Hours]]&gt;72</f>
        <v>0</v>
      </c>
      <c r="AA1483" s="13" t="b">
        <f>tbl_CleanLeads[[#This Row],[Status_Clean]]="Converted"</f>
        <v>0</v>
      </c>
    </row>
    <row r="1484" spans="1:27">
      <c r="A1484" t="s">
        <v>70</v>
      </c>
      <c r="B1484" t="s">
        <v>4386</v>
      </c>
      <c r="C1484" t="s">
        <v>8371</v>
      </c>
      <c r="D1484" t="s">
        <v>7303</v>
      </c>
      <c r="E1484" t="s">
        <v>792</v>
      </c>
      <c r="F1484" t="s">
        <v>250</v>
      </c>
      <c r="G1484" s="1">
        <v>45171</v>
      </c>
      <c r="H1484" s="8">
        <f>MONTH(tbl_CleanLeads[[#This Row],[Lead_Date_Final]])</f>
        <v>9</v>
      </c>
      <c r="I1484" t="s">
        <v>7287</v>
      </c>
      <c r="J1484" t="s">
        <v>7263</v>
      </c>
      <c r="K1484" t="s">
        <v>7288</v>
      </c>
      <c r="L1484">
        <f>WEEKDAY(tbl_CleanLeads[[#This Row],[Lead_Date_Final]],2)</f>
        <v>6</v>
      </c>
      <c r="M1484" t="s">
        <v>7278</v>
      </c>
      <c r="N1484">
        <v>47.4</v>
      </c>
      <c r="O1484" s="7">
        <v>1158.1199999999999</v>
      </c>
      <c r="P1484">
        <v>36</v>
      </c>
      <c r="Q1484" t="s">
        <v>7289</v>
      </c>
      <c r="R1484">
        <f>IF(UPPER(TRIM(Table2[[#This Row],[Status_Clean]]))="CONVERTED",1,0)</f>
        <v>1</v>
      </c>
      <c r="S1484">
        <f>IF(ISNUMBER(MATCH(UPPER(TRIM(Table2[[#This Row],[Status_Clean]])),{"CONTACTED","QUALIFIED","CONVERTED"},0)),1,0)</f>
        <v>1</v>
      </c>
      <c r="T1484" cm="1">
        <f t="array" ref="T1484">_xlfn.SWITCH(UPPER(TRIM(Table2[[#This Row],[Status_Clean]])),"NEW",1,"CONTACTED",2,"QUALIFIED",3,"CONVERTED",4,"LOST",5,99)</f>
        <v>4</v>
      </c>
      <c r="U1484" t="str" cm="1">
        <f t="array" ref="U1484">_xlfn.LET(_xlpm.x,IFERROR(VALUE(Table2[[#This Row],[Response_Time_Hours]]),""),IF(_xlpm.x="","CHECK",_xlfn.IFS(_xlpm.x&lt;=1,"Immediate",_xlpm.x&lt;=6,"Fast",_xlpm.x&lt;=24,"Moderate",_xlpm.x&gt;24,"Delayed")))</f>
        <v>Delayed</v>
      </c>
      <c r="V1484">
        <f>FLOOR(tbl_CleanLeads[[#This Row],[Response_Time_Hours]],6)</f>
        <v>42</v>
      </c>
      <c r="W1484" t="str" cm="1">
        <f t="array" ref="W1484">IF(Table2[[#This Row],[Interaction_Count_Final]]="","N/A",_xlfn.IFS(Table2[[#This Row],[Interaction_Count_Final]]&lt;=2,"Low",Table2[[#This Row],[Interaction_Count_Final]]&lt;=5,"Medium",Table2[[#This Row],[Interaction_Count_Final]]&gt;=6,"High",TRUE,"CHECK"))</f>
        <v>High</v>
      </c>
      <c r="X1484" t="b">
        <f t="shared" si="23"/>
        <v>1</v>
      </c>
      <c r="Y1484" t="b">
        <f>tbl_CleanLeads[[#This Row],[Response_Time_Hours]]&gt;24</f>
        <v>1</v>
      </c>
      <c r="Z1484" s="13" t="b">
        <f>tbl_CleanLeads[[#This Row],[Response_Time_Hours]]&gt;72</f>
        <v>0</v>
      </c>
      <c r="AA1484" s="13" t="b">
        <f>tbl_CleanLeads[[#This Row],[Status_Clean]]="Converted"</f>
        <v>1</v>
      </c>
    </row>
    <row r="1485" spans="1:27">
      <c r="A1485" t="s">
        <v>63</v>
      </c>
      <c r="B1485" t="s">
        <v>4388</v>
      </c>
      <c r="C1485" t="s">
        <v>4389</v>
      </c>
      <c r="D1485" t="s">
        <v>7274</v>
      </c>
      <c r="E1485" t="s">
        <v>311</v>
      </c>
      <c r="F1485" t="s">
        <v>193</v>
      </c>
      <c r="G1485" s="1">
        <v>45465</v>
      </c>
      <c r="H1485" s="8">
        <f>MONTH(tbl_CleanLeads[[#This Row],[Lead_Date_Final]])</f>
        <v>6</v>
      </c>
      <c r="I1485" t="s">
        <v>7276</v>
      </c>
      <c r="J1485" t="s">
        <v>7271</v>
      </c>
      <c r="K1485" t="s">
        <v>7277</v>
      </c>
      <c r="L1485">
        <f>WEEKDAY(tbl_CleanLeads[[#This Row],[Lead_Date_Final]],2)</f>
        <v>6</v>
      </c>
      <c r="M1485" t="s">
        <v>7278</v>
      </c>
      <c r="N1485">
        <v>29</v>
      </c>
      <c r="O1485" s="7">
        <v>3439.94</v>
      </c>
      <c r="P1485">
        <v>5</v>
      </c>
      <c r="Q1485" t="s">
        <v>7266</v>
      </c>
      <c r="R1485">
        <f>IF(UPPER(TRIM(Table2[[#This Row],[Status_Clean]]))="CONVERTED",1,0)</f>
        <v>0</v>
      </c>
      <c r="S1485">
        <f>IF(ISNUMBER(MATCH(UPPER(TRIM(Table2[[#This Row],[Status_Clean]])),{"CONTACTED","QUALIFIED","CONVERTED"},0)),1,0)</f>
        <v>0</v>
      </c>
      <c r="T1485" cm="1">
        <f t="array" ref="T1485">_xlfn.SWITCH(UPPER(TRIM(Table2[[#This Row],[Status_Clean]])),"NEW",1,"CONTACTED",2,"QUALIFIED",3,"CONVERTED",4,"LOST",5,99)</f>
        <v>1</v>
      </c>
      <c r="U1485" t="str" cm="1">
        <f t="array" ref="U1485">_xlfn.LET(_xlpm.x,IFERROR(VALUE(Table2[[#This Row],[Response_Time_Hours]]),""),IF(_xlpm.x="","CHECK",_xlfn.IFS(_xlpm.x&lt;=1,"Immediate",_xlpm.x&lt;=6,"Fast",_xlpm.x&lt;=24,"Moderate",_xlpm.x&gt;24,"Delayed")))</f>
        <v>Delayed</v>
      </c>
      <c r="V1485">
        <f>FLOOR(tbl_CleanLeads[[#This Row],[Response_Time_Hours]],6)</f>
        <v>24</v>
      </c>
      <c r="W1485" t="str" cm="1">
        <f t="array" ref="W1485">IF(Table2[[#This Row],[Interaction_Count_Final]]="","N/A",_xlfn.IFS(Table2[[#This Row],[Interaction_Count_Final]]&lt;=2,"Low",Table2[[#This Row],[Interaction_Count_Final]]&lt;=5,"Medium",Table2[[#This Row],[Interaction_Count_Final]]&gt;=6,"High",TRUE,"CHECK"))</f>
        <v>Medium</v>
      </c>
      <c r="X1485" t="b">
        <f t="shared" si="23"/>
        <v>1</v>
      </c>
      <c r="Y1485" t="b">
        <f>tbl_CleanLeads[[#This Row],[Response_Time_Hours]]&gt;24</f>
        <v>1</v>
      </c>
      <c r="Z1485" s="13" t="b">
        <f>tbl_CleanLeads[[#This Row],[Response_Time_Hours]]&gt;72</f>
        <v>0</v>
      </c>
      <c r="AA1485" s="13" t="b">
        <f>tbl_CleanLeads[[#This Row],[Status_Clean]]="Converted"</f>
        <v>0</v>
      </c>
    </row>
    <row r="1486" spans="1:27">
      <c r="A1486" t="s">
        <v>70</v>
      </c>
      <c r="B1486" t="s">
        <v>4391</v>
      </c>
      <c r="C1486" t="s">
        <v>4392</v>
      </c>
      <c r="D1486" t="s">
        <v>7274</v>
      </c>
      <c r="E1486" t="s">
        <v>363</v>
      </c>
      <c r="F1486" t="s">
        <v>250</v>
      </c>
      <c r="G1486" s="1">
        <v>45177</v>
      </c>
      <c r="H1486" s="8">
        <f>MONTH(tbl_CleanLeads[[#This Row],[Lead_Date_Final]])</f>
        <v>9</v>
      </c>
      <c r="I1486" t="s">
        <v>7287</v>
      </c>
      <c r="J1486" t="s">
        <v>7263</v>
      </c>
      <c r="K1486" t="s">
        <v>7288</v>
      </c>
      <c r="L1486">
        <f>WEEKDAY(tbl_CleanLeads[[#This Row],[Lead_Date_Final]],2)</f>
        <v>5</v>
      </c>
      <c r="M1486" t="s">
        <v>7312</v>
      </c>
      <c r="N1486">
        <v>11.7</v>
      </c>
      <c r="O1486" s="7">
        <v>2464.13</v>
      </c>
      <c r="P1486">
        <v>50</v>
      </c>
      <c r="Q1486" t="s">
        <v>7266</v>
      </c>
      <c r="R1486">
        <f>IF(UPPER(TRIM(Table2[[#This Row],[Status_Clean]]))="CONVERTED",1,0)</f>
        <v>1</v>
      </c>
      <c r="S1486">
        <f>IF(ISNUMBER(MATCH(UPPER(TRIM(Table2[[#This Row],[Status_Clean]])),{"CONTACTED","QUALIFIED","CONVERTED"},0)),1,0)</f>
        <v>1</v>
      </c>
      <c r="T1486" cm="1">
        <f t="array" ref="T1486">_xlfn.SWITCH(UPPER(TRIM(Table2[[#This Row],[Status_Clean]])),"NEW",1,"CONTACTED",2,"QUALIFIED",3,"CONVERTED",4,"LOST",5,99)</f>
        <v>4</v>
      </c>
      <c r="U1486" t="str" cm="1">
        <f t="array" ref="U1486">_xlfn.LET(_xlpm.x,IFERROR(VALUE(Table2[[#This Row],[Response_Time_Hours]]),""),IF(_xlpm.x="","CHECK",_xlfn.IFS(_xlpm.x&lt;=1,"Immediate",_xlpm.x&lt;=6,"Fast",_xlpm.x&lt;=24,"Moderate",_xlpm.x&gt;24,"Delayed")))</f>
        <v>Moderate</v>
      </c>
      <c r="V1486">
        <f>FLOOR(tbl_CleanLeads[[#This Row],[Response_Time_Hours]],6)</f>
        <v>6</v>
      </c>
      <c r="W1486" t="str" cm="1">
        <f t="array" ref="W1486">IF(Table2[[#This Row],[Interaction_Count_Final]]="","N/A",_xlfn.IFS(Table2[[#This Row],[Interaction_Count_Final]]&lt;=2,"Low",Table2[[#This Row],[Interaction_Count_Final]]&lt;=5,"Medium",Table2[[#This Row],[Interaction_Count_Final]]&gt;=6,"High",TRUE,"CHECK"))</f>
        <v>High</v>
      </c>
      <c r="X1486" t="b">
        <f t="shared" si="23"/>
        <v>1</v>
      </c>
      <c r="Y1486" t="b">
        <f>tbl_CleanLeads[[#This Row],[Response_Time_Hours]]&gt;24</f>
        <v>0</v>
      </c>
      <c r="Z1486" s="13" t="b">
        <f>tbl_CleanLeads[[#This Row],[Response_Time_Hours]]&gt;72</f>
        <v>0</v>
      </c>
      <c r="AA1486" s="13" t="b">
        <f>tbl_CleanLeads[[#This Row],[Status_Clean]]="Converted"</f>
        <v>1</v>
      </c>
    </row>
    <row r="1487" spans="1:27">
      <c r="A1487" t="s">
        <v>102</v>
      </c>
      <c r="B1487" t="s">
        <v>4393</v>
      </c>
      <c r="C1487" t="s">
        <v>4394</v>
      </c>
      <c r="D1487" t="s">
        <v>7274</v>
      </c>
      <c r="E1487" t="s">
        <v>7308</v>
      </c>
      <c r="F1487" t="s">
        <v>250</v>
      </c>
      <c r="G1487" s="1">
        <v>45350</v>
      </c>
      <c r="H1487" s="8">
        <f>MONTH(tbl_CleanLeads[[#This Row],[Lead_Date_Final]])</f>
        <v>2</v>
      </c>
      <c r="I1487" t="s">
        <v>7283</v>
      </c>
      <c r="J1487" t="s">
        <v>7271</v>
      </c>
      <c r="K1487" t="s">
        <v>7284</v>
      </c>
      <c r="L1487">
        <f>WEEKDAY(tbl_CleanLeads[[#This Row],[Lead_Date_Final]],2)</f>
        <v>3</v>
      </c>
      <c r="M1487" t="s">
        <v>7272</v>
      </c>
      <c r="N1487">
        <v>6</v>
      </c>
      <c r="O1487" s="7">
        <v>4510.17</v>
      </c>
      <c r="P1487">
        <v>35</v>
      </c>
      <c r="Q1487" t="s">
        <v>7273</v>
      </c>
      <c r="R1487">
        <f>IF(UPPER(TRIM(Table2[[#This Row],[Status_Clean]]))="CONVERTED",1,0)</f>
        <v>1</v>
      </c>
      <c r="S1487">
        <f>IF(ISNUMBER(MATCH(UPPER(TRIM(Table2[[#This Row],[Status_Clean]])),{"CONTACTED","QUALIFIED","CONVERTED"},0)),1,0)</f>
        <v>1</v>
      </c>
      <c r="T1487" cm="1">
        <f t="array" ref="T1487">_xlfn.SWITCH(UPPER(TRIM(Table2[[#This Row],[Status_Clean]])),"NEW",1,"CONTACTED",2,"QUALIFIED",3,"CONVERTED",4,"LOST",5,99)</f>
        <v>4</v>
      </c>
      <c r="U1487" t="str" cm="1">
        <f t="array" ref="U1487">_xlfn.LET(_xlpm.x,IFERROR(VALUE(Table2[[#This Row],[Response_Time_Hours]]),""),IF(_xlpm.x="","CHECK",_xlfn.IFS(_xlpm.x&lt;=1,"Immediate",_xlpm.x&lt;=6,"Fast",_xlpm.x&lt;=24,"Moderate",_xlpm.x&gt;24,"Delayed")))</f>
        <v>Fast</v>
      </c>
      <c r="V1487">
        <f>FLOOR(tbl_CleanLeads[[#This Row],[Response_Time_Hours]],6)</f>
        <v>6</v>
      </c>
      <c r="W1487" t="str" cm="1">
        <f t="array" ref="W1487">IF(Table2[[#This Row],[Interaction_Count_Final]]="","N/A",_xlfn.IFS(Table2[[#This Row],[Interaction_Count_Final]]&lt;=2,"Low",Table2[[#This Row],[Interaction_Count_Final]]&lt;=5,"Medium",Table2[[#This Row],[Interaction_Count_Final]]&gt;=6,"High",TRUE,"CHECK"))</f>
        <v>High</v>
      </c>
      <c r="X1487" t="b">
        <f t="shared" si="23"/>
        <v>1</v>
      </c>
      <c r="Y1487" t="b">
        <f>tbl_CleanLeads[[#This Row],[Response_Time_Hours]]&gt;24</f>
        <v>0</v>
      </c>
      <c r="Z1487" s="13" t="b">
        <f>tbl_CleanLeads[[#This Row],[Response_Time_Hours]]&gt;72</f>
        <v>0</v>
      </c>
      <c r="AA1487" s="13" t="b">
        <f>tbl_CleanLeads[[#This Row],[Status_Clean]]="Converted"</f>
        <v>1</v>
      </c>
    </row>
    <row r="1488" spans="1:27">
      <c r="A1488" t="s">
        <v>63</v>
      </c>
      <c r="B1488" t="s">
        <v>4396</v>
      </c>
      <c r="C1488" t="s">
        <v>4397</v>
      </c>
      <c r="D1488" t="s">
        <v>7274</v>
      </c>
      <c r="E1488" t="s">
        <v>363</v>
      </c>
      <c r="F1488" t="s">
        <v>173</v>
      </c>
      <c r="G1488" s="1">
        <v>45207</v>
      </c>
      <c r="H1488" s="8">
        <f>MONTH(tbl_CleanLeads[[#This Row],[Lead_Date_Final]])</f>
        <v>10</v>
      </c>
      <c r="I1488" t="s">
        <v>7270</v>
      </c>
      <c r="J1488" t="s">
        <v>7263</v>
      </c>
      <c r="K1488" t="s">
        <v>7264</v>
      </c>
      <c r="L1488">
        <f>WEEKDAY(tbl_CleanLeads[[#This Row],[Lead_Date_Final]],2)</f>
        <v>7</v>
      </c>
      <c r="M1488" t="s">
        <v>7293</v>
      </c>
      <c r="N1488">
        <v>11</v>
      </c>
      <c r="O1488" s="7">
        <v>3602.69</v>
      </c>
      <c r="P1488">
        <v>1</v>
      </c>
      <c r="Q1488" t="s">
        <v>7266</v>
      </c>
      <c r="R1488">
        <f>IF(UPPER(TRIM(Table2[[#This Row],[Status_Clean]]))="CONVERTED",1,0)</f>
        <v>0</v>
      </c>
      <c r="S1488">
        <f>IF(ISNUMBER(MATCH(UPPER(TRIM(Table2[[#This Row],[Status_Clean]])),{"CONTACTED","QUALIFIED","CONVERTED"},0)),1,0)</f>
        <v>0</v>
      </c>
      <c r="T1488" cm="1">
        <f t="array" ref="T1488">_xlfn.SWITCH(UPPER(TRIM(Table2[[#This Row],[Status_Clean]])),"NEW",1,"CONTACTED",2,"QUALIFIED",3,"CONVERTED",4,"LOST",5,99)</f>
        <v>5</v>
      </c>
      <c r="U1488" t="str" cm="1">
        <f t="array" ref="U1488">_xlfn.LET(_xlpm.x,IFERROR(VALUE(Table2[[#This Row],[Response_Time_Hours]]),""),IF(_xlpm.x="","CHECK",_xlfn.IFS(_xlpm.x&lt;=1,"Immediate",_xlpm.x&lt;=6,"Fast",_xlpm.x&lt;=24,"Moderate",_xlpm.x&gt;24,"Delayed")))</f>
        <v>Moderate</v>
      </c>
      <c r="V1488">
        <f>FLOOR(tbl_CleanLeads[[#This Row],[Response_Time_Hours]],6)</f>
        <v>6</v>
      </c>
      <c r="W1488" t="str" cm="1">
        <f t="array" ref="W1488">IF(Table2[[#This Row],[Interaction_Count_Final]]="","N/A",_xlfn.IFS(Table2[[#This Row],[Interaction_Count_Final]]&lt;=2,"Low",Table2[[#This Row],[Interaction_Count_Final]]&lt;=5,"Medium",Table2[[#This Row],[Interaction_Count_Final]]&gt;=6,"High",TRUE,"CHECK"))</f>
        <v>Low</v>
      </c>
      <c r="X1488" t="b">
        <f t="shared" si="23"/>
        <v>1</v>
      </c>
      <c r="Y1488" t="b">
        <f>tbl_CleanLeads[[#This Row],[Response_Time_Hours]]&gt;24</f>
        <v>0</v>
      </c>
      <c r="Z1488" s="13" t="b">
        <f>tbl_CleanLeads[[#This Row],[Response_Time_Hours]]&gt;72</f>
        <v>0</v>
      </c>
      <c r="AA1488" s="13" t="b">
        <f>tbl_CleanLeads[[#This Row],[Status_Clean]]="Converted"</f>
        <v>0</v>
      </c>
    </row>
    <row r="1489" spans="1:27">
      <c r="A1489" t="s">
        <v>90</v>
      </c>
      <c r="B1489" t="s">
        <v>4399</v>
      </c>
      <c r="C1489" t="s">
        <v>4400</v>
      </c>
      <c r="D1489" t="s">
        <v>7280</v>
      </c>
      <c r="E1489" t="s">
        <v>222</v>
      </c>
      <c r="F1489" t="s">
        <v>125</v>
      </c>
      <c r="G1489" s="1">
        <v>45231</v>
      </c>
      <c r="H1489" s="8">
        <f>MONTH(tbl_CleanLeads[[#This Row],[Lead_Date_Final]])</f>
        <v>11</v>
      </c>
      <c r="I1489" t="s">
        <v>7300</v>
      </c>
      <c r="J1489" t="s">
        <v>7263</v>
      </c>
      <c r="K1489" t="s">
        <v>7264</v>
      </c>
      <c r="L1489">
        <f>WEEKDAY(tbl_CleanLeads[[#This Row],[Lead_Date_Final]],2)</f>
        <v>3</v>
      </c>
      <c r="M1489" t="s">
        <v>7272</v>
      </c>
      <c r="N1489">
        <v>4</v>
      </c>
      <c r="O1489" s="7">
        <v>4868.2</v>
      </c>
      <c r="P1489">
        <v>49</v>
      </c>
      <c r="Q1489" t="s">
        <v>7273</v>
      </c>
      <c r="R1489">
        <f>IF(UPPER(TRIM(Table2[[#This Row],[Status_Clean]]))="CONVERTED",1,0)</f>
        <v>0</v>
      </c>
      <c r="S1489">
        <f>IF(ISNUMBER(MATCH(UPPER(TRIM(Table2[[#This Row],[Status_Clean]])),{"CONTACTED","QUALIFIED","CONVERTED"},0)),1,0)</f>
        <v>1</v>
      </c>
      <c r="T1489" cm="1">
        <f t="array" ref="T1489">_xlfn.SWITCH(UPPER(TRIM(Table2[[#This Row],[Status_Clean]])),"NEW",1,"CONTACTED",2,"QUALIFIED",3,"CONVERTED",4,"LOST",5,99)</f>
        <v>2</v>
      </c>
      <c r="U1489" t="str" cm="1">
        <f t="array" ref="U1489">_xlfn.LET(_xlpm.x,IFERROR(VALUE(Table2[[#This Row],[Response_Time_Hours]]),""),IF(_xlpm.x="","CHECK",_xlfn.IFS(_xlpm.x&lt;=1,"Immediate",_xlpm.x&lt;=6,"Fast",_xlpm.x&lt;=24,"Moderate",_xlpm.x&gt;24,"Delayed")))</f>
        <v>Fast</v>
      </c>
      <c r="V1489">
        <f>FLOOR(tbl_CleanLeads[[#This Row],[Response_Time_Hours]],6)</f>
        <v>0</v>
      </c>
      <c r="W1489" t="str" cm="1">
        <f t="array" ref="W1489">IF(Table2[[#This Row],[Interaction_Count_Final]]="","N/A",_xlfn.IFS(Table2[[#This Row],[Interaction_Count_Final]]&lt;=2,"Low",Table2[[#This Row],[Interaction_Count_Final]]&lt;=5,"Medium",Table2[[#This Row],[Interaction_Count_Final]]&gt;=6,"High",TRUE,"CHECK"))</f>
        <v>High</v>
      </c>
      <c r="X1489" t="b">
        <f t="shared" si="23"/>
        <v>1</v>
      </c>
      <c r="Y1489" t="b">
        <f>tbl_CleanLeads[[#This Row],[Response_Time_Hours]]&gt;24</f>
        <v>0</v>
      </c>
      <c r="Z1489" s="13" t="b">
        <f>tbl_CleanLeads[[#This Row],[Response_Time_Hours]]&gt;72</f>
        <v>0</v>
      </c>
      <c r="AA1489" s="13" t="b">
        <f>tbl_CleanLeads[[#This Row],[Status_Clean]]="Converted"</f>
        <v>0</v>
      </c>
    </row>
    <row r="1490" spans="1:27">
      <c r="A1490" t="s">
        <v>63</v>
      </c>
      <c r="B1490" t="s">
        <v>4402</v>
      </c>
      <c r="C1490" t="s">
        <v>4403</v>
      </c>
      <c r="D1490" t="s">
        <v>7268</v>
      </c>
      <c r="E1490" t="s">
        <v>69</v>
      </c>
      <c r="F1490" t="s">
        <v>250</v>
      </c>
      <c r="G1490" s="1">
        <v>45402</v>
      </c>
      <c r="H1490" s="8">
        <f>MONTH(tbl_CleanLeads[[#This Row],[Lead_Date_Final]])</f>
        <v>4</v>
      </c>
      <c r="I1490" t="s">
        <v>7297</v>
      </c>
      <c r="J1490" t="s">
        <v>7271</v>
      </c>
      <c r="K1490" t="s">
        <v>7277</v>
      </c>
      <c r="L1490">
        <f>WEEKDAY(tbl_CleanLeads[[#This Row],[Lead_Date_Final]],2)</f>
        <v>6</v>
      </c>
      <c r="M1490" t="s">
        <v>7278</v>
      </c>
      <c r="N1490">
        <v>48.6</v>
      </c>
      <c r="O1490" s="7">
        <v>4133.6499999999996</v>
      </c>
      <c r="P1490">
        <v>49</v>
      </c>
      <c r="Q1490" t="s">
        <v>7273</v>
      </c>
      <c r="R1490">
        <f>IF(UPPER(TRIM(Table2[[#This Row],[Status_Clean]]))="CONVERTED",1,0)</f>
        <v>1</v>
      </c>
      <c r="S1490">
        <f>IF(ISNUMBER(MATCH(UPPER(TRIM(Table2[[#This Row],[Status_Clean]])),{"CONTACTED","QUALIFIED","CONVERTED"},0)),1,0)</f>
        <v>1</v>
      </c>
      <c r="T1490" cm="1">
        <f t="array" ref="T1490">_xlfn.SWITCH(UPPER(TRIM(Table2[[#This Row],[Status_Clean]])),"NEW",1,"CONTACTED",2,"QUALIFIED",3,"CONVERTED",4,"LOST",5,99)</f>
        <v>4</v>
      </c>
      <c r="U1490" t="str" cm="1">
        <f t="array" ref="U1490">_xlfn.LET(_xlpm.x,IFERROR(VALUE(Table2[[#This Row],[Response_Time_Hours]]),""),IF(_xlpm.x="","CHECK",_xlfn.IFS(_xlpm.x&lt;=1,"Immediate",_xlpm.x&lt;=6,"Fast",_xlpm.x&lt;=24,"Moderate",_xlpm.x&gt;24,"Delayed")))</f>
        <v>Delayed</v>
      </c>
      <c r="V1490">
        <f>FLOOR(tbl_CleanLeads[[#This Row],[Response_Time_Hours]],6)</f>
        <v>48</v>
      </c>
      <c r="W1490" t="str" cm="1">
        <f t="array" ref="W1490">IF(Table2[[#This Row],[Interaction_Count_Final]]="","N/A",_xlfn.IFS(Table2[[#This Row],[Interaction_Count_Final]]&lt;=2,"Low",Table2[[#This Row],[Interaction_Count_Final]]&lt;=5,"Medium",Table2[[#This Row],[Interaction_Count_Final]]&gt;=6,"High",TRUE,"CHECK"))</f>
        <v>High</v>
      </c>
      <c r="X1490" t="b">
        <f t="shared" si="23"/>
        <v>1</v>
      </c>
      <c r="Y1490" t="b">
        <f>tbl_CleanLeads[[#This Row],[Response_Time_Hours]]&gt;24</f>
        <v>1</v>
      </c>
      <c r="Z1490" s="13" t="b">
        <f>tbl_CleanLeads[[#This Row],[Response_Time_Hours]]&gt;72</f>
        <v>0</v>
      </c>
      <c r="AA1490" s="13" t="b">
        <f>tbl_CleanLeads[[#This Row],[Status_Clean]]="Converted"</f>
        <v>1</v>
      </c>
    </row>
    <row r="1491" spans="1:27">
      <c r="A1491" t="s">
        <v>102</v>
      </c>
      <c r="B1491" t="s">
        <v>4406</v>
      </c>
      <c r="C1491" t="s">
        <v>4407</v>
      </c>
      <c r="D1491" t="s">
        <v>7280</v>
      </c>
      <c r="E1491" t="s">
        <v>254</v>
      </c>
      <c r="F1491" t="s">
        <v>250</v>
      </c>
      <c r="G1491" s="1">
        <v>45525</v>
      </c>
      <c r="H1491" s="8">
        <f>MONTH(tbl_CleanLeads[[#This Row],[Lead_Date_Final]])</f>
        <v>8</v>
      </c>
      <c r="I1491" t="s">
        <v>7310</v>
      </c>
      <c r="J1491" t="s">
        <v>7271</v>
      </c>
      <c r="K1491" t="s">
        <v>7288</v>
      </c>
      <c r="L1491">
        <f>WEEKDAY(tbl_CleanLeads[[#This Row],[Lead_Date_Final]],2)</f>
        <v>3</v>
      </c>
      <c r="M1491" t="s">
        <v>7272</v>
      </c>
      <c r="N1491">
        <v>69.5</v>
      </c>
      <c r="O1491" s="7">
        <v>3685.63</v>
      </c>
      <c r="P1491">
        <v>39</v>
      </c>
      <c r="Q1491" t="s">
        <v>7266</v>
      </c>
      <c r="R1491">
        <f>IF(UPPER(TRIM(Table2[[#This Row],[Status_Clean]]))="CONVERTED",1,0)</f>
        <v>1</v>
      </c>
      <c r="S1491">
        <f>IF(ISNUMBER(MATCH(UPPER(TRIM(Table2[[#This Row],[Status_Clean]])),{"CONTACTED","QUALIFIED","CONVERTED"},0)),1,0)</f>
        <v>1</v>
      </c>
      <c r="T1491" cm="1">
        <f t="array" ref="T1491">_xlfn.SWITCH(UPPER(TRIM(Table2[[#This Row],[Status_Clean]])),"NEW",1,"CONTACTED",2,"QUALIFIED",3,"CONVERTED",4,"LOST",5,99)</f>
        <v>4</v>
      </c>
      <c r="U1491" t="str" cm="1">
        <f t="array" ref="U1491">_xlfn.LET(_xlpm.x,IFERROR(VALUE(Table2[[#This Row],[Response_Time_Hours]]),""),IF(_xlpm.x="","CHECK",_xlfn.IFS(_xlpm.x&lt;=1,"Immediate",_xlpm.x&lt;=6,"Fast",_xlpm.x&lt;=24,"Moderate",_xlpm.x&gt;24,"Delayed")))</f>
        <v>Delayed</v>
      </c>
      <c r="V1491">
        <f>FLOOR(tbl_CleanLeads[[#This Row],[Response_Time_Hours]],6)</f>
        <v>66</v>
      </c>
      <c r="W1491" t="str" cm="1">
        <f t="array" ref="W1491">IF(Table2[[#This Row],[Interaction_Count_Final]]="","N/A",_xlfn.IFS(Table2[[#This Row],[Interaction_Count_Final]]&lt;=2,"Low",Table2[[#This Row],[Interaction_Count_Final]]&lt;=5,"Medium",Table2[[#This Row],[Interaction_Count_Final]]&gt;=6,"High",TRUE,"CHECK"))</f>
        <v>High</v>
      </c>
      <c r="X1491" t="b">
        <f t="shared" si="23"/>
        <v>1</v>
      </c>
      <c r="Y1491" t="b">
        <f>tbl_CleanLeads[[#This Row],[Response_Time_Hours]]&gt;24</f>
        <v>1</v>
      </c>
      <c r="Z1491" s="13" t="b">
        <f>tbl_CleanLeads[[#This Row],[Response_Time_Hours]]&gt;72</f>
        <v>0</v>
      </c>
      <c r="AA1491" s="13" t="b">
        <f>tbl_CleanLeads[[#This Row],[Status_Clean]]="Converted"</f>
        <v>1</v>
      </c>
    </row>
    <row r="1492" spans="1:27">
      <c r="A1492" t="s">
        <v>63</v>
      </c>
      <c r="B1492" t="s">
        <v>4409</v>
      </c>
      <c r="C1492" t="s">
        <v>4410</v>
      </c>
      <c r="D1492" t="s">
        <v>7280</v>
      </c>
      <c r="E1492" t="s">
        <v>123</v>
      </c>
      <c r="F1492" t="s">
        <v>250</v>
      </c>
      <c r="G1492" s="1">
        <v>45270</v>
      </c>
      <c r="H1492" s="8">
        <f>MONTH(tbl_CleanLeads[[#This Row],[Lead_Date_Final]])</f>
        <v>12</v>
      </c>
      <c r="I1492" t="s">
        <v>7262</v>
      </c>
      <c r="J1492" t="s">
        <v>7263</v>
      </c>
      <c r="K1492" t="s">
        <v>7264</v>
      </c>
      <c r="L1492">
        <f>WEEKDAY(tbl_CleanLeads[[#This Row],[Lead_Date_Final]],2)</f>
        <v>7</v>
      </c>
      <c r="M1492" t="s">
        <v>7293</v>
      </c>
      <c r="N1492">
        <v>2</v>
      </c>
      <c r="O1492" s="7">
        <v>4842.88</v>
      </c>
      <c r="P1492">
        <v>46</v>
      </c>
      <c r="Q1492" t="s">
        <v>7273</v>
      </c>
      <c r="R1492">
        <f>IF(UPPER(TRIM(Table2[[#This Row],[Status_Clean]]))="CONVERTED",1,0)</f>
        <v>1</v>
      </c>
      <c r="S1492">
        <f>IF(ISNUMBER(MATCH(UPPER(TRIM(Table2[[#This Row],[Status_Clean]])),{"CONTACTED","QUALIFIED","CONVERTED"},0)),1,0)</f>
        <v>1</v>
      </c>
      <c r="T1492" cm="1">
        <f t="array" ref="T1492">_xlfn.SWITCH(UPPER(TRIM(Table2[[#This Row],[Status_Clean]])),"NEW",1,"CONTACTED",2,"QUALIFIED",3,"CONVERTED",4,"LOST",5,99)</f>
        <v>4</v>
      </c>
      <c r="U1492" t="str" cm="1">
        <f t="array" ref="U1492">_xlfn.LET(_xlpm.x,IFERROR(VALUE(Table2[[#This Row],[Response_Time_Hours]]),""),IF(_xlpm.x="","CHECK",_xlfn.IFS(_xlpm.x&lt;=1,"Immediate",_xlpm.x&lt;=6,"Fast",_xlpm.x&lt;=24,"Moderate",_xlpm.x&gt;24,"Delayed")))</f>
        <v>Fast</v>
      </c>
      <c r="V1492">
        <f>FLOOR(tbl_CleanLeads[[#This Row],[Response_Time_Hours]],6)</f>
        <v>0</v>
      </c>
      <c r="W1492" t="str" cm="1">
        <f t="array" ref="W1492">IF(Table2[[#This Row],[Interaction_Count_Final]]="","N/A",_xlfn.IFS(Table2[[#This Row],[Interaction_Count_Final]]&lt;=2,"Low",Table2[[#This Row],[Interaction_Count_Final]]&lt;=5,"Medium",Table2[[#This Row],[Interaction_Count_Final]]&gt;=6,"High",TRUE,"CHECK"))</f>
        <v>High</v>
      </c>
      <c r="X1492" t="b">
        <f t="shared" si="23"/>
        <v>1</v>
      </c>
      <c r="Y1492" t="b">
        <f>tbl_CleanLeads[[#This Row],[Response_Time_Hours]]&gt;24</f>
        <v>0</v>
      </c>
      <c r="Z1492" s="13" t="b">
        <f>tbl_CleanLeads[[#This Row],[Response_Time_Hours]]&gt;72</f>
        <v>0</v>
      </c>
      <c r="AA1492" s="13" t="b">
        <f>tbl_CleanLeads[[#This Row],[Status_Clean]]="Converted"</f>
        <v>1</v>
      </c>
    </row>
    <row r="1493" spans="1:27">
      <c r="A1493" t="s">
        <v>102</v>
      </c>
      <c r="B1493" t="s">
        <v>4411</v>
      </c>
      <c r="C1493" t="s">
        <v>4412</v>
      </c>
      <c r="D1493" t="s">
        <v>7274</v>
      </c>
      <c r="E1493" t="s">
        <v>447</v>
      </c>
      <c r="F1493" t="s">
        <v>173</v>
      </c>
      <c r="G1493" s="1">
        <v>45599</v>
      </c>
      <c r="H1493" s="8">
        <f>MONTH(tbl_CleanLeads[[#This Row],[Lead_Date_Final]])</f>
        <v>11</v>
      </c>
      <c r="I1493" t="s">
        <v>7300</v>
      </c>
      <c r="J1493" t="s">
        <v>7271</v>
      </c>
      <c r="K1493" t="s">
        <v>7264</v>
      </c>
      <c r="L1493">
        <f>WEEKDAY(tbl_CleanLeads[[#This Row],[Lead_Date_Final]],2)</f>
        <v>7</v>
      </c>
      <c r="M1493" t="s">
        <v>7293</v>
      </c>
      <c r="N1493">
        <v>18</v>
      </c>
      <c r="O1493" s="7">
        <v>3971.3</v>
      </c>
      <c r="P1493">
        <v>1</v>
      </c>
      <c r="Q1493" t="s">
        <v>7273</v>
      </c>
      <c r="R1493">
        <f>IF(UPPER(TRIM(Table2[[#This Row],[Status_Clean]]))="CONVERTED",1,0)</f>
        <v>0</v>
      </c>
      <c r="S1493">
        <f>IF(ISNUMBER(MATCH(UPPER(TRIM(Table2[[#This Row],[Status_Clean]])),{"CONTACTED","QUALIFIED","CONVERTED"},0)),1,0)</f>
        <v>0</v>
      </c>
      <c r="T1493" cm="1">
        <f t="array" ref="T1493">_xlfn.SWITCH(UPPER(TRIM(Table2[[#This Row],[Status_Clean]])),"NEW",1,"CONTACTED",2,"QUALIFIED",3,"CONVERTED",4,"LOST",5,99)</f>
        <v>5</v>
      </c>
      <c r="U1493" t="str" cm="1">
        <f t="array" ref="U1493">_xlfn.LET(_xlpm.x,IFERROR(VALUE(Table2[[#This Row],[Response_Time_Hours]]),""),IF(_xlpm.x="","CHECK",_xlfn.IFS(_xlpm.x&lt;=1,"Immediate",_xlpm.x&lt;=6,"Fast",_xlpm.x&lt;=24,"Moderate",_xlpm.x&gt;24,"Delayed")))</f>
        <v>Moderate</v>
      </c>
      <c r="V1493">
        <f>FLOOR(tbl_CleanLeads[[#This Row],[Response_Time_Hours]],6)</f>
        <v>18</v>
      </c>
      <c r="W1493" t="str" cm="1">
        <f t="array" ref="W1493">IF(Table2[[#This Row],[Interaction_Count_Final]]="","N/A",_xlfn.IFS(Table2[[#This Row],[Interaction_Count_Final]]&lt;=2,"Low",Table2[[#This Row],[Interaction_Count_Final]]&lt;=5,"Medium",Table2[[#This Row],[Interaction_Count_Final]]&gt;=6,"High",TRUE,"CHECK"))</f>
        <v>Low</v>
      </c>
      <c r="X1493" t="b">
        <f t="shared" si="23"/>
        <v>1</v>
      </c>
      <c r="Y1493" t="b">
        <f>tbl_CleanLeads[[#This Row],[Response_Time_Hours]]&gt;24</f>
        <v>0</v>
      </c>
      <c r="Z1493" s="13" t="b">
        <f>tbl_CleanLeads[[#This Row],[Response_Time_Hours]]&gt;72</f>
        <v>0</v>
      </c>
      <c r="AA1493" s="13" t="b">
        <f>tbl_CleanLeads[[#This Row],[Status_Clean]]="Converted"</f>
        <v>0</v>
      </c>
    </row>
    <row r="1494" spans="1:27">
      <c r="A1494" t="s">
        <v>70</v>
      </c>
      <c r="B1494" t="s">
        <v>4414</v>
      </c>
      <c r="C1494" t="s">
        <v>4415</v>
      </c>
      <c r="D1494" t="s">
        <v>7268</v>
      </c>
      <c r="E1494" t="s">
        <v>792</v>
      </c>
      <c r="F1494" t="s">
        <v>173</v>
      </c>
      <c r="G1494" s="1">
        <v>45310</v>
      </c>
      <c r="H1494" s="8">
        <f>MONTH(tbl_CleanLeads[[#This Row],[Lead_Date_Final]])</f>
        <v>1</v>
      </c>
      <c r="I1494" t="s">
        <v>7317</v>
      </c>
      <c r="J1494" t="s">
        <v>7271</v>
      </c>
      <c r="K1494" t="s">
        <v>7284</v>
      </c>
      <c r="L1494">
        <f>WEEKDAY(tbl_CleanLeads[[#This Row],[Lead_Date_Final]],2)</f>
        <v>5</v>
      </c>
      <c r="M1494" t="s">
        <v>7312</v>
      </c>
      <c r="N1494">
        <v>46</v>
      </c>
      <c r="O1494" s="7">
        <v>3666.69</v>
      </c>
      <c r="P1494">
        <v>14</v>
      </c>
      <c r="Q1494" t="s">
        <v>7266</v>
      </c>
      <c r="R1494">
        <f>IF(UPPER(TRIM(Table2[[#This Row],[Status_Clean]]))="CONVERTED",1,0)</f>
        <v>0</v>
      </c>
      <c r="S1494">
        <f>IF(ISNUMBER(MATCH(UPPER(TRIM(Table2[[#This Row],[Status_Clean]])),{"CONTACTED","QUALIFIED","CONVERTED"},0)),1,0)</f>
        <v>0</v>
      </c>
      <c r="T1494" cm="1">
        <f t="array" ref="T1494">_xlfn.SWITCH(UPPER(TRIM(Table2[[#This Row],[Status_Clean]])),"NEW",1,"CONTACTED",2,"QUALIFIED",3,"CONVERTED",4,"LOST",5,99)</f>
        <v>5</v>
      </c>
      <c r="U1494" t="str" cm="1">
        <f t="array" ref="U1494">_xlfn.LET(_xlpm.x,IFERROR(VALUE(Table2[[#This Row],[Response_Time_Hours]]),""),IF(_xlpm.x="","CHECK",_xlfn.IFS(_xlpm.x&lt;=1,"Immediate",_xlpm.x&lt;=6,"Fast",_xlpm.x&lt;=24,"Moderate",_xlpm.x&gt;24,"Delayed")))</f>
        <v>Delayed</v>
      </c>
      <c r="V1494">
        <f>FLOOR(tbl_CleanLeads[[#This Row],[Response_Time_Hours]],6)</f>
        <v>42</v>
      </c>
      <c r="W1494" t="str" cm="1">
        <f t="array" ref="W1494">IF(Table2[[#This Row],[Interaction_Count_Final]]="","N/A",_xlfn.IFS(Table2[[#This Row],[Interaction_Count_Final]]&lt;=2,"Low",Table2[[#This Row],[Interaction_Count_Final]]&lt;=5,"Medium",Table2[[#This Row],[Interaction_Count_Final]]&gt;=6,"High",TRUE,"CHECK"))</f>
        <v>High</v>
      </c>
      <c r="X1494" t="b">
        <f t="shared" si="23"/>
        <v>1</v>
      </c>
      <c r="Y1494" t="b">
        <f>tbl_CleanLeads[[#This Row],[Response_Time_Hours]]&gt;24</f>
        <v>1</v>
      </c>
      <c r="Z1494" s="13" t="b">
        <f>tbl_CleanLeads[[#This Row],[Response_Time_Hours]]&gt;72</f>
        <v>0</v>
      </c>
      <c r="AA1494" s="13" t="b">
        <f>tbl_CleanLeads[[#This Row],[Status_Clean]]="Converted"</f>
        <v>0</v>
      </c>
    </row>
    <row r="1495" spans="1:27">
      <c r="A1495" t="s">
        <v>70</v>
      </c>
      <c r="B1495" t="s">
        <v>4417</v>
      </c>
      <c r="C1495" t="s">
        <v>4418</v>
      </c>
      <c r="D1495" t="s">
        <v>7274</v>
      </c>
      <c r="E1495" t="s">
        <v>792</v>
      </c>
      <c r="F1495" t="s">
        <v>250</v>
      </c>
      <c r="G1495" s="1">
        <v>45330</v>
      </c>
      <c r="H1495" s="8">
        <f>MONTH(tbl_CleanLeads[[#This Row],[Lead_Date_Final]])</f>
        <v>2</v>
      </c>
      <c r="I1495" t="s">
        <v>7283</v>
      </c>
      <c r="J1495" t="s">
        <v>7271</v>
      </c>
      <c r="K1495" t="s">
        <v>7284</v>
      </c>
      <c r="L1495">
        <f>WEEKDAY(tbl_CleanLeads[[#This Row],[Lead_Date_Final]],2)</f>
        <v>4</v>
      </c>
      <c r="M1495" t="s">
        <v>7285</v>
      </c>
      <c r="N1495">
        <v>55</v>
      </c>
      <c r="O1495" s="7">
        <v>4578.28</v>
      </c>
      <c r="P1495">
        <v>30</v>
      </c>
      <c r="Q1495" t="s">
        <v>7273</v>
      </c>
      <c r="R1495">
        <f>IF(UPPER(TRIM(Table2[[#This Row],[Status_Clean]]))="CONVERTED",1,0)</f>
        <v>1</v>
      </c>
      <c r="S1495">
        <f>IF(ISNUMBER(MATCH(UPPER(TRIM(Table2[[#This Row],[Status_Clean]])),{"CONTACTED","QUALIFIED","CONVERTED"},0)),1,0)</f>
        <v>1</v>
      </c>
      <c r="T1495" cm="1">
        <f t="array" ref="T1495">_xlfn.SWITCH(UPPER(TRIM(Table2[[#This Row],[Status_Clean]])),"NEW",1,"CONTACTED",2,"QUALIFIED",3,"CONVERTED",4,"LOST",5,99)</f>
        <v>4</v>
      </c>
      <c r="U1495" t="str" cm="1">
        <f t="array" ref="U1495">_xlfn.LET(_xlpm.x,IFERROR(VALUE(Table2[[#This Row],[Response_Time_Hours]]),""),IF(_xlpm.x="","CHECK",_xlfn.IFS(_xlpm.x&lt;=1,"Immediate",_xlpm.x&lt;=6,"Fast",_xlpm.x&lt;=24,"Moderate",_xlpm.x&gt;24,"Delayed")))</f>
        <v>Delayed</v>
      </c>
      <c r="V1495">
        <f>FLOOR(tbl_CleanLeads[[#This Row],[Response_Time_Hours]],6)</f>
        <v>54</v>
      </c>
      <c r="W1495" t="str" cm="1">
        <f t="array" ref="W1495">IF(Table2[[#This Row],[Interaction_Count_Final]]="","N/A",_xlfn.IFS(Table2[[#This Row],[Interaction_Count_Final]]&lt;=2,"Low",Table2[[#This Row],[Interaction_Count_Final]]&lt;=5,"Medium",Table2[[#This Row],[Interaction_Count_Final]]&gt;=6,"High",TRUE,"CHECK"))</f>
        <v>High</v>
      </c>
      <c r="X1495" t="b">
        <f t="shared" si="23"/>
        <v>1</v>
      </c>
      <c r="Y1495" t="b">
        <f>tbl_CleanLeads[[#This Row],[Response_Time_Hours]]&gt;24</f>
        <v>1</v>
      </c>
      <c r="Z1495" s="13" t="b">
        <f>tbl_CleanLeads[[#This Row],[Response_Time_Hours]]&gt;72</f>
        <v>0</v>
      </c>
      <c r="AA1495" s="13" t="b">
        <f>tbl_CleanLeads[[#This Row],[Status_Clean]]="Converted"</f>
        <v>1</v>
      </c>
    </row>
    <row r="1496" spans="1:27">
      <c r="A1496" t="s">
        <v>90</v>
      </c>
      <c r="B1496" t="s">
        <v>4419</v>
      </c>
      <c r="C1496" t="s">
        <v>4420</v>
      </c>
      <c r="D1496" t="s">
        <v>7258</v>
      </c>
      <c r="E1496" t="s">
        <v>106</v>
      </c>
      <c r="F1496" t="s">
        <v>71</v>
      </c>
      <c r="G1496" s="1">
        <v>44997</v>
      </c>
      <c r="H1496" s="8">
        <f>MONTH(tbl_CleanLeads[[#This Row],[Lead_Date_Final]])</f>
        <v>3</v>
      </c>
      <c r="I1496" t="s">
        <v>7295</v>
      </c>
      <c r="J1496" t="s">
        <v>7263</v>
      </c>
      <c r="K1496" t="s">
        <v>7284</v>
      </c>
      <c r="L1496">
        <f>WEEKDAY(tbl_CleanLeads[[#This Row],[Lead_Date_Final]],2)</f>
        <v>7</v>
      </c>
      <c r="M1496" t="s">
        <v>7293</v>
      </c>
      <c r="N1496">
        <v>38.400000000000006</v>
      </c>
      <c r="O1496" s="7">
        <v>2324.1</v>
      </c>
      <c r="P1496">
        <v>25</v>
      </c>
      <c r="Q1496" t="s">
        <v>7266</v>
      </c>
      <c r="R1496">
        <f>IF(UPPER(TRIM(Table2[[#This Row],[Status_Clean]]))="CONVERTED",1,0)</f>
        <v>0</v>
      </c>
      <c r="S1496">
        <f>IF(ISNUMBER(MATCH(UPPER(TRIM(Table2[[#This Row],[Status_Clean]])),{"CONTACTED","QUALIFIED","CONVERTED"},0)),1,0)</f>
        <v>1</v>
      </c>
      <c r="T1496" cm="1">
        <f t="array" ref="T1496">_xlfn.SWITCH(UPPER(TRIM(Table2[[#This Row],[Status_Clean]])),"NEW",1,"CONTACTED",2,"QUALIFIED",3,"CONVERTED",4,"LOST",5,99)</f>
        <v>3</v>
      </c>
      <c r="U1496" t="str" cm="1">
        <f t="array" ref="U1496">_xlfn.LET(_xlpm.x,IFERROR(VALUE(Table2[[#This Row],[Response_Time_Hours]]),""),IF(_xlpm.x="","CHECK",_xlfn.IFS(_xlpm.x&lt;=1,"Immediate",_xlpm.x&lt;=6,"Fast",_xlpm.x&lt;=24,"Moderate",_xlpm.x&gt;24,"Delayed")))</f>
        <v>Delayed</v>
      </c>
      <c r="V1496">
        <f>FLOOR(tbl_CleanLeads[[#This Row],[Response_Time_Hours]],6)</f>
        <v>36</v>
      </c>
      <c r="W1496" t="str" cm="1">
        <f t="array" ref="W1496">IF(Table2[[#This Row],[Interaction_Count_Final]]="","N/A",_xlfn.IFS(Table2[[#This Row],[Interaction_Count_Final]]&lt;=2,"Low",Table2[[#This Row],[Interaction_Count_Final]]&lt;=5,"Medium",Table2[[#This Row],[Interaction_Count_Final]]&gt;=6,"High",TRUE,"CHECK"))</f>
        <v>High</v>
      </c>
      <c r="X1496" t="b">
        <f t="shared" si="23"/>
        <v>1</v>
      </c>
      <c r="Y1496" t="b">
        <f>tbl_CleanLeads[[#This Row],[Response_Time_Hours]]&gt;24</f>
        <v>1</v>
      </c>
      <c r="Z1496" s="13" t="b">
        <f>tbl_CleanLeads[[#This Row],[Response_Time_Hours]]&gt;72</f>
        <v>0</v>
      </c>
      <c r="AA1496" s="13" t="b">
        <f>tbl_CleanLeads[[#This Row],[Status_Clean]]="Converted"</f>
        <v>0</v>
      </c>
    </row>
    <row r="1497" spans="1:27">
      <c r="A1497" t="s">
        <v>102</v>
      </c>
      <c r="B1497" t="s">
        <v>4421</v>
      </c>
      <c r="C1497" t="s">
        <v>4422</v>
      </c>
      <c r="D1497" t="s">
        <v>7258</v>
      </c>
      <c r="E1497" t="s">
        <v>106</v>
      </c>
      <c r="F1497" t="s">
        <v>173</v>
      </c>
      <c r="G1497" s="1">
        <v>45512</v>
      </c>
      <c r="H1497" s="8">
        <f>MONTH(tbl_CleanLeads[[#This Row],[Lead_Date_Final]])</f>
        <v>8</v>
      </c>
      <c r="I1497" t="s">
        <v>7310</v>
      </c>
      <c r="J1497" t="s">
        <v>7271</v>
      </c>
      <c r="K1497" t="s">
        <v>7288</v>
      </c>
      <c r="L1497">
        <f>WEEKDAY(tbl_CleanLeads[[#This Row],[Lead_Date_Final]],2)</f>
        <v>4</v>
      </c>
      <c r="M1497" t="s">
        <v>7285</v>
      </c>
      <c r="N1497">
        <v>51.5</v>
      </c>
      <c r="O1497" s="7">
        <v>4350.1899999999996</v>
      </c>
      <c r="P1497">
        <v>24</v>
      </c>
      <c r="Q1497" t="s">
        <v>7273</v>
      </c>
      <c r="R1497">
        <f>IF(UPPER(TRIM(Table2[[#This Row],[Status_Clean]]))="CONVERTED",1,0)</f>
        <v>0</v>
      </c>
      <c r="S1497">
        <f>IF(ISNUMBER(MATCH(UPPER(TRIM(Table2[[#This Row],[Status_Clean]])),{"CONTACTED","QUALIFIED","CONVERTED"},0)),1,0)</f>
        <v>0</v>
      </c>
      <c r="T1497" cm="1">
        <f t="array" ref="T1497">_xlfn.SWITCH(UPPER(TRIM(Table2[[#This Row],[Status_Clean]])),"NEW",1,"CONTACTED",2,"QUALIFIED",3,"CONVERTED",4,"LOST",5,99)</f>
        <v>5</v>
      </c>
      <c r="U1497" t="str" cm="1">
        <f t="array" ref="U1497">_xlfn.LET(_xlpm.x,IFERROR(VALUE(Table2[[#This Row],[Response_Time_Hours]]),""),IF(_xlpm.x="","CHECK",_xlfn.IFS(_xlpm.x&lt;=1,"Immediate",_xlpm.x&lt;=6,"Fast",_xlpm.x&lt;=24,"Moderate",_xlpm.x&gt;24,"Delayed")))</f>
        <v>Delayed</v>
      </c>
      <c r="V1497">
        <f>FLOOR(tbl_CleanLeads[[#This Row],[Response_Time_Hours]],6)</f>
        <v>48</v>
      </c>
      <c r="W1497" t="str" cm="1">
        <f t="array" ref="W1497">IF(Table2[[#This Row],[Interaction_Count_Final]]="","N/A",_xlfn.IFS(Table2[[#This Row],[Interaction_Count_Final]]&lt;=2,"Low",Table2[[#This Row],[Interaction_Count_Final]]&lt;=5,"Medium",Table2[[#This Row],[Interaction_Count_Final]]&gt;=6,"High",TRUE,"CHECK"))</f>
        <v>High</v>
      </c>
      <c r="X1497" t="b">
        <f t="shared" si="23"/>
        <v>1</v>
      </c>
      <c r="Y1497" t="b">
        <f>tbl_CleanLeads[[#This Row],[Response_Time_Hours]]&gt;24</f>
        <v>1</v>
      </c>
      <c r="Z1497" s="13" t="b">
        <f>tbl_CleanLeads[[#This Row],[Response_Time_Hours]]&gt;72</f>
        <v>0</v>
      </c>
      <c r="AA1497" s="13" t="b">
        <f>tbl_CleanLeads[[#This Row],[Status_Clean]]="Converted"</f>
        <v>0</v>
      </c>
    </row>
    <row r="1498" spans="1:27">
      <c r="A1498" t="s">
        <v>63</v>
      </c>
      <c r="B1498" t="s">
        <v>4424</v>
      </c>
      <c r="C1498" t="s">
        <v>4425</v>
      </c>
      <c r="D1498" t="s">
        <v>7303</v>
      </c>
      <c r="E1498" t="s">
        <v>7308</v>
      </c>
      <c r="F1498" t="s">
        <v>193</v>
      </c>
      <c r="G1498" s="1">
        <v>45355</v>
      </c>
      <c r="H1498" s="8">
        <f>MONTH(tbl_CleanLeads[[#This Row],[Lead_Date_Final]])</f>
        <v>3</v>
      </c>
      <c r="I1498" t="s">
        <v>7295</v>
      </c>
      <c r="J1498" t="s">
        <v>7271</v>
      </c>
      <c r="K1498" t="s">
        <v>7284</v>
      </c>
      <c r="L1498">
        <f>WEEKDAY(tbl_CleanLeads[[#This Row],[Lead_Date_Final]],2)</f>
        <v>1</v>
      </c>
      <c r="M1498" t="s">
        <v>7298</v>
      </c>
      <c r="N1498">
        <v>44.7</v>
      </c>
      <c r="O1498" s="7">
        <v>1342.92</v>
      </c>
      <c r="P1498">
        <v>33</v>
      </c>
      <c r="Q1498" t="s">
        <v>7289</v>
      </c>
      <c r="R1498">
        <f>IF(UPPER(TRIM(Table2[[#This Row],[Status_Clean]]))="CONVERTED",1,0)</f>
        <v>0</v>
      </c>
      <c r="S1498">
        <f>IF(ISNUMBER(MATCH(UPPER(TRIM(Table2[[#This Row],[Status_Clean]])),{"CONTACTED","QUALIFIED","CONVERTED"},0)),1,0)</f>
        <v>0</v>
      </c>
      <c r="T1498" cm="1">
        <f t="array" ref="T1498">_xlfn.SWITCH(UPPER(TRIM(Table2[[#This Row],[Status_Clean]])),"NEW",1,"CONTACTED",2,"QUALIFIED",3,"CONVERTED",4,"LOST",5,99)</f>
        <v>1</v>
      </c>
      <c r="U1498" t="str" cm="1">
        <f t="array" ref="U1498">_xlfn.LET(_xlpm.x,IFERROR(VALUE(Table2[[#This Row],[Response_Time_Hours]]),""),IF(_xlpm.x="","CHECK",_xlfn.IFS(_xlpm.x&lt;=1,"Immediate",_xlpm.x&lt;=6,"Fast",_xlpm.x&lt;=24,"Moderate",_xlpm.x&gt;24,"Delayed")))</f>
        <v>Delayed</v>
      </c>
      <c r="V1498">
        <f>FLOOR(tbl_CleanLeads[[#This Row],[Response_Time_Hours]],6)</f>
        <v>42</v>
      </c>
      <c r="W1498" t="str" cm="1">
        <f t="array" ref="W1498">IF(Table2[[#This Row],[Interaction_Count_Final]]="","N/A",_xlfn.IFS(Table2[[#This Row],[Interaction_Count_Final]]&lt;=2,"Low",Table2[[#This Row],[Interaction_Count_Final]]&lt;=5,"Medium",Table2[[#This Row],[Interaction_Count_Final]]&gt;=6,"High",TRUE,"CHECK"))</f>
        <v>High</v>
      </c>
      <c r="X1498" t="b">
        <f t="shared" si="23"/>
        <v>1</v>
      </c>
      <c r="Y1498" t="b">
        <f>tbl_CleanLeads[[#This Row],[Response_Time_Hours]]&gt;24</f>
        <v>1</v>
      </c>
      <c r="Z1498" s="13" t="b">
        <f>tbl_CleanLeads[[#This Row],[Response_Time_Hours]]&gt;72</f>
        <v>0</v>
      </c>
      <c r="AA1498" s="13" t="b">
        <f>tbl_CleanLeads[[#This Row],[Status_Clean]]="Converted"</f>
        <v>0</v>
      </c>
    </row>
    <row r="1499" spans="1:27">
      <c r="A1499" t="s">
        <v>102</v>
      </c>
      <c r="B1499" t="s">
        <v>4428</v>
      </c>
      <c r="C1499" t="s">
        <v>4429</v>
      </c>
      <c r="D1499" t="s">
        <v>7303</v>
      </c>
      <c r="E1499" t="s">
        <v>101</v>
      </c>
      <c r="F1499" t="s">
        <v>193</v>
      </c>
      <c r="G1499" s="1">
        <v>45127</v>
      </c>
      <c r="H1499" s="8">
        <f>MONTH(tbl_CleanLeads[[#This Row],[Lead_Date_Final]])</f>
        <v>7</v>
      </c>
      <c r="I1499" t="s">
        <v>7305</v>
      </c>
      <c r="J1499" t="s">
        <v>7263</v>
      </c>
      <c r="K1499" t="s">
        <v>7288</v>
      </c>
      <c r="L1499">
        <f>WEEKDAY(tbl_CleanLeads[[#This Row],[Lead_Date_Final]],2)</f>
        <v>4</v>
      </c>
      <c r="M1499" t="s">
        <v>7285</v>
      </c>
      <c r="N1499">
        <v>13.8</v>
      </c>
      <c r="O1499" s="7">
        <v>4684.51</v>
      </c>
      <c r="P1499">
        <v>26</v>
      </c>
      <c r="Q1499" t="s">
        <v>7273</v>
      </c>
      <c r="R1499">
        <f>IF(UPPER(TRIM(Table2[[#This Row],[Status_Clean]]))="CONVERTED",1,0)</f>
        <v>0</v>
      </c>
      <c r="S1499">
        <f>IF(ISNUMBER(MATCH(UPPER(TRIM(Table2[[#This Row],[Status_Clean]])),{"CONTACTED","QUALIFIED","CONVERTED"},0)),1,0)</f>
        <v>0</v>
      </c>
      <c r="T1499" cm="1">
        <f t="array" ref="T1499">_xlfn.SWITCH(UPPER(TRIM(Table2[[#This Row],[Status_Clean]])),"NEW",1,"CONTACTED",2,"QUALIFIED",3,"CONVERTED",4,"LOST",5,99)</f>
        <v>1</v>
      </c>
      <c r="U1499" t="str" cm="1">
        <f t="array" ref="U1499">_xlfn.LET(_xlpm.x,IFERROR(VALUE(Table2[[#This Row],[Response_Time_Hours]]),""),IF(_xlpm.x="","CHECK",_xlfn.IFS(_xlpm.x&lt;=1,"Immediate",_xlpm.x&lt;=6,"Fast",_xlpm.x&lt;=24,"Moderate",_xlpm.x&gt;24,"Delayed")))</f>
        <v>Moderate</v>
      </c>
      <c r="V1499">
        <f>FLOOR(tbl_CleanLeads[[#This Row],[Response_Time_Hours]],6)</f>
        <v>12</v>
      </c>
      <c r="W1499" t="str" cm="1">
        <f t="array" ref="W1499">IF(Table2[[#This Row],[Interaction_Count_Final]]="","N/A",_xlfn.IFS(Table2[[#This Row],[Interaction_Count_Final]]&lt;=2,"Low",Table2[[#This Row],[Interaction_Count_Final]]&lt;=5,"Medium",Table2[[#This Row],[Interaction_Count_Final]]&gt;=6,"High",TRUE,"CHECK"))</f>
        <v>High</v>
      </c>
      <c r="X1499" t="b">
        <f t="shared" si="23"/>
        <v>1</v>
      </c>
      <c r="Y1499" t="b">
        <f>tbl_CleanLeads[[#This Row],[Response_Time_Hours]]&gt;24</f>
        <v>0</v>
      </c>
      <c r="Z1499" s="13" t="b">
        <f>tbl_CleanLeads[[#This Row],[Response_Time_Hours]]&gt;72</f>
        <v>0</v>
      </c>
      <c r="AA1499" s="13" t="b">
        <f>tbl_CleanLeads[[#This Row],[Status_Clean]]="Converted"</f>
        <v>0</v>
      </c>
    </row>
    <row r="1500" spans="1:27">
      <c r="A1500" t="s">
        <v>70</v>
      </c>
      <c r="B1500" t="s">
        <v>4431</v>
      </c>
      <c r="C1500" t="s">
        <v>8378</v>
      </c>
      <c r="D1500" t="s">
        <v>7268</v>
      </c>
      <c r="E1500" t="s">
        <v>101</v>
      </c>
      <c r="F1500" t="s">
        <v>125</v>
      </c>
      <c r="G1500" s="1">
        <v>45522</v>
      </c>
      <c r="H1500" s="8">
        <f>MONTH(tbl_CleanLeads[[#This Row],[Lead_Date_Final]])</f>
        <v>8</v>
      </c>
      <c r="I1500" t="s">
        <v>7310</v>
      </c>
      <c r="J1500" t="s">
        <v>7271</v>
      </c>
      <c r="K1500" t="s">
        <v>7288</v>
      </c>
      <c r="L1500">
        <f>WEEKDAY(tbl_CleanLeads[[#This Row],[Lead_Date_Final]],2)</f>
        <v>7</v>
      </c>
      <c r="M1500" t="s">
        <v>7293</v>
      </c>
      <c r="N1500">
        <v>48</v>
      </c>
      <c r="O1500" s="7">
        <v>4008.53</v>
      </c>
      <c r="P1500">
        <v>9</v>
      </c>
      <c r="Q1500" t="s">
        <v>7273</v>
      </c>
      <c r="R1500">
        <f>IF(UPPER(TRIM(Table2[[#This Row],[Status_Clean]]))="CONVERTED",1,0)</f>
        <v>0</v>
      </c>
      <c r="S1500">
        <f>IF(ISNUMBER(MATCH(UPPER(TRIM(Table2[[#This Row],[Status_Clean]])),{"CONTACTED","QUALIFIED","CONVERTED"},0)),1,0)</f>
        <v>1</v>
      </c>
      <c r="T1500" cm="1">
        <f t="array" ref="T1500">_xlfn.SWITCH(UPPER(TRIM(Table2[[#This Row],[Status_Clean]])),"NEW",1,"CONTACTED",2,"QUALIFIED",3,"CONVERTED",4,"LOST",5,99)</f>
        <v>2</v>
      </c>
      <c r="U1500" t="str" cm="1">
        <f t="array" ref="U1500">_xlfn.LET(_xlpm.x,IFERROR(VALUE(Table2[[#This Row],[Response_Time_Hours]]),""),IF(_xlpm.x="","CHECK",_xlfn.IFS(_xlpm.x&lt;=1,"Immediate",_xlpm.x&lt;=6,"Fast",_xlpm.x&lt;=24,"Moderate",_xlpm.x&gt;24,"Delayed")))</f>
        <v>Delayed</v>
      </c>
      <c r="V1500">
        <f>FLOOR(tbl_CleanLeads[[#This Row],[Response_Time_Hours]],6)</f>
        <v>48</v>
      </c>
      <c r="W1500" t="str" cm="1">
        <f t="array" ref="W1500">IF(Table2[[#This Row],[Interaction_Count_Final]]="","N/A",_xlfn.IFS(Table2[[#This Row],[Interaction_Count_Final]]&lt;=2,"Low",Table2[[#This Row],[Interaction_Count_Final]]&lt;=5,"Medium",Table2[[#This Row],[Interaction_Count_Final]]&gt;=6,"High",TRUE,"CHECK"))</f>
        <v>High</v>
      </c>
      <c r="X1500" t="b">
        <f t="shared" si="23"/>
        <v>1</v>
      </c>
      <c r="Y1500" t="b">
        <f>tbl_CleanLeads[[#This Row],[Response_Time_Hours]]&gt;24</f>
        <v>1</v>
      </c>
      <c r="Z1500" s="13" t="b">
        <f>tbl_CleanLeads[[#This Row],[Response_Time_Hours]]&gt;72</f>
        <v>0</v>
      </c>
      <c r="AA1500" s="13" t="b">
        <f>tbl_CleanLeads[[#This Row],[Status_Clean]]="Converted"</f>
        <v>0</v>
      </c>
    </row>
    <row r="1501" spans="1:27">
      <c r="A1501" t="s">
        <v>70</v>
      </c>
      <c r="B1501" t="s">
        <v>4433</v>
      </c>
      <c r="C1501" t="s">
        <v>8379</v>
      </c>
      <c r="D1501" t="s">
        <v>7268</v>
      </c>
      <c r="E1501" t="s">
        <v>69</v>
      </c>
      <c r="F1501" t="s">
        <v>193</v>
      </c>
      <c r="G1501" s="1">
        <v>45432</v>
      </c>
      <c r="H1501" s="8">
        <f>MONTH(tbl_CleanLeads[[#This Row],[Lead_Date_Final]])</f>
        <v>5</v>
      </c>
      <c r="I1501" t="s">
        <v>7314</v>
      </c>
      <c r="J1501" t="s">
        <v>7271</v>
      </c>
      <c r="K1501" t="s">
        <v>7277</v>
      </c>
      <c r="L1501">
        <f>WEEKDAY(tbl_CleanLeads[[#This Row],[Lead_Date_Final]],2)</f>
        <v>1</v>
      </c>
      <c r="M1501" t="s">
        <v>7298</v>
      </c>
      <c r="N1501">
        <v>65.5</v>
      </c>
      <c r="O1501" s="7">
        <v>3136.72</v>
      </c>
      <c r="P1501">
        <v>1</v>
      </c>
      <c r="Q1501" t="s">
        <v>7266</v>
      </c>
      <c r="R1501">
        <f>IF(UPPER(TRIM(Table2[[#This Row],[Status_Clean]]))="CONVERTED",1,0)</f>
        <v>0</v>
      </c>
      <c r="S1501">
        <f>IF(ISNUMBER(MATCH(UPPER(TRIM(Table2[[#This Row],[Status_Clean]])),{"CONTACTED","QUALIFIED","CONVERTED"},0)),1,0)</f>
        <v>0</v>
      </c>
      <c r="T1501" cm="1">
        <f t="array" ref="T1501">_xlfn.SWITCH(UPPER(TRIM(Table2[[#This Row],[Status_Clean]])),"NEW",1,"CONTACTED",2,"QUALIFIED",3,"CONVERTED",4,"LOST",5,99)</f>
        <v>1</v>
      </c>
      <c r="U1501" t="str" cm="1">
        <f t="array" ref="U1501">_xlfn.LET(_xlpm.x,IFERROR(VALUE(Table2[[#This Row],[Response_Time_Hours]]),""),IF(_xlpm.x="","CHECK",_xlfn.IFS(_xlpm.x&lt;=1,"Immediate",_xlpm.x&lt;=6,"Fast",_xlpm.x&lt;=24,"Moderate",_xlpm.x&gt;24,"Delayed")))</f>
        <v>Delayed</v>
      </c>
      <c r="V1501">
        <f>FLOOR(tbl_CleanLeads[[#This Row],[Response_Time_Hours]],6)</f>
        <v>60</v>
      </c>
      <c r="W1501" t="str" cm="1">
        <f t="array" ref="W1501">IF(Table2[[#This Row],[Interaction_Count_Final]]="","N/A",_xlfn.IFS(Table2[[#This Row],[Interaction_Count_Final]]&lt;=2,"Low",Table2[[#This Row],[Interaction_Count_Final]]&lt;=5,"Medium",Table2[[#This Row],[Interaction_Count_Final]]&gt;=6,"High",TRUE,"CHECK"))</f>
        <v>Low</v>
      </c>
      <c r="X1501" t="b">
        <f t="shared" si="23"/>
        <v>1</v>
      </c>
      <c r="Y1501" t="b">
        <f>tbl_CleanLeads[[#This Row],[Response_Time_Hours]]&gt;24</f>
        <v>1</v>
      </c>
      <c r="Z1501" s="13" t="b">
        <f>tbl_CleanLeads[[#This Row],[Response_Time_Hours]]&gt;72</f>
        <v>0</v>
      </c>
      <c r="AA1501" s="13" t="b">
        <f>tbl_CleanLeads[[#This Row],[Status_Clean]]="Converted"</f>
        <v>0</v>
      </c>
    </row>
    <row r="1502" spans="1:27">
      <c r="A1502" t="s">
        <v>90</v>
      </c>
      <c r="B1502" t="s">
        <v>4435</v>
      </c>
      <c r="C1502" t="s">
        <v>4436</v>
      </c>
      <c r="D1502" t="s">
        <v>7303</v>
      </c>
      <c r="E1502" t="s">
        <v>101</v>
      </c>
      <c r="F1502" t="s">
        <v>125</v>
      </c>
      <c r="G1502" s="1">
        <v>45645</v>
      </c>
      <c r="H1502" s="8">
        <f>MONTH(tbl_CleanLeads[[#This Row],[Lead_Date_Final]])</f>
        <v>12</v>
      </c>
      <c r="I1502" t="s">
        <v>7262</v>
      </c>
      <c r="J1502" t="s">
        <v>7271</v>
      </c>
      <c r="K1502" t="s">
        <v>7264</v>
      </c>
      <c r="L1502">
        <f>WEEKDAY(tbl_CleanLeads[[#This Row],[Lead_Date_Final]],2)</f>
        <v>4</v>
      </c>
      <c r="M1502" t="s">
        <v>7285</v>
      </c>
      <c r="N1502">
        <v>60.3</v>
      </c>
      <c r="O1502" s="7">
        <v>1732.59</v>
      </c>
      <c r="P1502">
        <v>32</v>
      </c>
      <c r="Q1502" t="s">
        <v>7289</v>
      </c>
      <c r="R1502">
        <f>IF(UPPER(TRIM(Table2[[#This Row],[Status_Clean]]))="CONVERTED",1,0)</f>
        <v>0</v>
      </c>
      <c r="S1502">
        <f>IF(ISNUMBER(MATCH(UPPER(TRIM(Table2[[#This Row],[Status_Clean]])),{"CONTACTED","QUALIFIED","CONVERTED"},0)),1,0)</f>
        <v>1</v>
      </c>
      <c r="T1502" cm="1">
        <f t="array" ref="T1502">_xlfn.SWITCH(UPPER(TRIM(Table2[[#This Row],[Status_Clean]])),"NEW",1,"CONTACTED",2,"QUALIFIED",3,"CONVERTED",4,"LOST",5,99)</f>
        <v>2</v>
      </c>
      <c r="U1502" t="str" cm="1">
        <f t="array" ref="U1502">_xlfn.LET(_xlpm.x,IFERROR(VALUE(Table2[[#This Row],[Response_Time_Hours]]),""),IF(_xlpm.x="","CHECK",_xlfn.IFS(_xlpm.x&lt;=1,"Immediate",_xlpm.x&lt;=6,"Fast",_xlpm.x&lt;=24,"Moderate",_xlpm.x&gt;24,"Delayed")))</f>
        <v>Delayed</v>
      </c>
      <c r="V1502">
        <f>FLOOR(tbl_CleanLeads[[#This Row],[Response_Time_Hours]],6)</f>
        <v>60</v>
      </c>
      <c r="W1502" t="str" cm="1">
        <f t="array" ref="W1502">IF(Table2[[#This Row],[Interaction_Count_Final]]="","N/A",_xlfn.IFS(Table2[[#This Row],[Interaction_Count_Final]]&lt;=2,"Low",Table2[[#This Row],[Interaction_Count_Final]]&lt;=5,"Medium",Table2[[#This Row],[Interaction_Count_Final]]&gt;=6,"High",TRUE,"CHECK"))</f>
        <v>High</v>
      </c>
      <c r="X1502" t="b">
        <f t="shared" si="23"/>
        <v>1</v>
      </c>
      <c r="Y1502" t="b">
        <f>tbl_CleanLeads[[#This Row],[Response_Time_Hours]]&gt;24</f>
        <v>1</v>
      </c>
      <c r="Z1502" s="13" t="b">
        <f>tbl_CleanLeads[[#This Row],[Response_Time_Hours]]&gt;72</f>
        <v>0</v>
      </c>
      <c r="AA1502" s="13" t="b">
        <f>tbl_CleanLeads[[#This Row],[Status_Clean]]="Converted"</f>
        <v>0</v>
      </c>
    </row>
    <row r="1503" spans="1:27">
      <c r="A1503" t="s">
        <v>102</v>
      </c>
      <c r="B1503" t="s">
        <v>4437</v>
      </c>
      <c r="C1503" t="s">
        <v>4438</v>
      </c>
      <c r="D1503" t="s">
        <v>7268</v>
      </c>
      <c r="E1503" t="s">
        <v>447</v>
      </c>
      <c r="F1503" t="s">
        <v>193</v>
      </c>
      <c r="G1503" s="1">
        <v>45408</v>
      </c>
      <c r="H1503" s="8">
        <f>MONTH(tbl_CleanLeads[[#This Row],[Lead_Date_Final]])</f>
        <v>4</v>
      </c>
      <c r="I1503" t="s">
        <v>7297</v>
      </c>
      <c r="J1503" t="s">
        <v>7271</v>
      </c>
      <c r="K1503" t="s">
        <v>7277</v>
      </c>
      <c r="L1503">
        <f>WEEKDAY(tbl_CleanLeads[[#This Row],[Lead_Date_Final]],2)</f>
        <v>5</v>
      </c>
      <c r="M1503" t="s">
        <v>7312</v>
      </c>
      <c r="N1503">
        <v>39</v>
      </c>
      <c r="O1503" s="7">
        <v>1537.82</v>
      </c>
      <c r="P1503">
        <v>43</v>
      </c>
      <c r="Q1503" t="s">
        <v>7289</v>
      </c>
      <c r="R1503">
        <f>IF(UPPER(TRIM(Table2[[#This Row],[Status_Clean]]))="CONVERTED",1,0)</f>
        <v>0</v>
      </c>
      <c r="S1503">
        <f>IF(ISNUMBER(MATCH(UPPER(TRIM(Table2[[#This Row],[Status_Clean]])),{"CONTACTED","QUALIFIED","CONVERTED"},0)),1,0)</f>
        <v>0</v>
      </c>
      <c r="T1503" cm="1">
        <f t="array" ref="T1503">_xlfn.SWITCH(UPPER(TRIM(Table2[[#This Row],[Status_Clean]])),"NEW",1,"CONTACTED",2,"QUALIFIED",3,"CONVERTED",4,"LOST",5,99)</f>
        <v>1</v>
      </c>
      <c r="U1503" t="str" cm="1">
        <f t="array" ref="U1503">_xlfn.LET(_xlpm.x,IFERROR(VALUE(Table2[[#This Row],[Response_Time_Hours]]),""),IF(_xlpm.x="","CHECK",_xlfn.IFS(_xlpm.x&lt;=1,"Immediate",_xlpm.x&lt;=6,"Fast",_xlpm.x&lt;=24,"Moderate",_xlpm.x&gt;24,"Delayed")))</f>
        <v>Delayed</v>
      </c>
      <c r="V1503">
        <f>FLOOR(tbl_CleanLeads[[#This Row],[Response_Time_Hours]],6)</f>
        <v>36</v>
      </c>
      <c r="W1503" t="str" cm="1">
        <f t="array" ref="W1503">IF(Table2[[#This Row],[Interaction_Count_Final]]="","N/A",_xlfn.IFS(Table2[[#This Row],[Interaction_Count_Final]]&lt;=2,"Low",Table2[[#This Row],[Interaction_Count_Final]]&lt;=5,"Medium",Table2[[#This Row],[Interaction_Count_Final]]&gt;=6,"High",TRUE,"CHECK"))</f>
        <v>High</v>
      </c>
      <c r="X1503" t="b">
        <f t="shared" si="23"/>
        <v>1</v>
      </c>
      <c r="Y1503" t="b">
        <f>tbl_CleanLeads[[#This Row],[Response_Time_Hours]]&gt;24</f>
        <v>1</v>
      </c>
      <c r="Z1503" s="13" t="b">
        <f>tbl_CleanLeads[[#This Row],[Response_Time_Hours]]&gt;72</f>
        <v>0</v>
      </c>
      <c r="AA1503" s="13" t="b">
        <f>tbl_CleanLeads[[#This Row],[Status_Clean]]="Converted"</f>
        <v>0</v>
      </c>
    </row>
    <row r="1504" spans="1:27">
      <c r="A1504" t="s">
        <v>90</v>
      </c>
      <c r="B1504" t="s">
        <v>4439</v>
      </c>
      <c r="C1504" t="s">
        <v>4440</v>
      </c>
      <c r="D1504" t="s">
        <v>7258</v>
      </c>
      <c r="E1504" t="s">
        <v>473</v>
      </c>
      <c r="F1504" t="s">
        <v>71</v>
      </c>
      <c r="G1504" s="1">
        <v>44979</v>
      </c>
      <c r="H1504" s="8">
        <f>MONTH(tbl_CleanLeads[[#This Row],[Lead_Date_Final]])</f>
        <v>2</v>
      </c>
      <c r="I1504" t="s">
        <v>7283</v>
      </c>
      <c r="J1504" t="s">
        <v>7263</v>
      </c>
      <c r="K1504" t="s">
        <v>7284</v>
      </c>
      <c r="L1504">
        <f>WEEKDAY(tbl_CleanLeads[[#This Row],[Lead_Date_Final]],2)</f>
        <v>3</v>
      </c>
      <c r="M1504" t="s">
        <v>7272</v>
      </c>
      <c r="N1504">
        <v>18</v>
      </c>
      <c r="O1504" s="7">
        <v>3466.91</v>
      </c>
      <c r="P1504">
        <v>41</v>
      </c>
      <c r="Q1504" t="s">
        <v>7266</v>
      </c>
      <c r="R1504">
        <f>IF(UPPER(TRIM(Table2[[#This Row],[Status_Clean]]))="CONVERTED",1,0)</f>
        <v>0</v>
      </c>
      <c r="S1504">
        <f>IF(ISNUMBER(MATCH(UPPER(TRIM(Table2[[#This Row],[Status_Clean]])),{"CONTACTED","QUALIFIED","CONVERTED"},0)),1,0)</f>
        <v>1</v>
      </c>
      <c r="T1504" cm="1">
        <f t="array" ref="T1504">_xlfn.SWITCH(UPPER(TRIM(Table2[[#This Row],[Status_Clean]])),"NEW",1,"CONTACTED",2,"QUALIFIED",3,"CONVERTED",4,"LOST",5,99)</f>
        <v>3</v>
      </c>
      <c r="U1504" t="str" cm="1">
        <f t="array" ref="U1504">_xlfn.LET(_xlpm.x,IFERROR(VALUE(Table2[[#This Row],[Response_Time_Hours]]),""),IF(_xlpm.x="","CHECK",_xlfn.IFS(_xlpm.x&lt;=1,"Immediate",_xlpm.x&lt;=6,"Fast",_xlpm.x&lt;=24,"Moderate",_xlpm.x&gt;24,"Delayed")))</f>
        <v>Moderate</v>
      </c>
      <c r="V1504">
        <f>FLOOR(tbl_CleanLeads[[#This Row],[Response_Time_Hours]],6)</f>
        <v>18</v>
      </c>
      <c r="W1504" t="str" cm="1">
        <f t="array" ref="W1504">IF(Table2[[#This Row],[Interaction_Count_Final]]="","N/A",_xlfn.IFS(Table2[[#This Row],[Interaction_Count_Final]]&lt;=2,"Low",Table2[[#This Row],[Interaction_Count_Final]]&lt;=5,"Medium",Table2[[#This Row],[Interaction_Count_Final]]&gt;=6,"High",TRUE,"CHECK"))</f>
        <v>High</v>
      </c>
      <c r="X1504" t="b">
        <f t="shared" si="23"/>
        <v>1</v>
      </c>
      <c r="Y1504" t="b">
        <f>tbl_CleanLeads[[#This Row],[Response_Time_Hours]]&gt;24</f>
        <v>0</v>
      </c>
      <c r="Z1504" s="13" t="b">
        <f>tbl_CleanLeads[[#This Row],[Response_Time_Hours]]&gt;72</f>
        <v>0</v>
      </c>
      <c r="AA1504" s="13" t="b">
        <f>tbl_CleanLeads[[#This Row],[Status_Clean]]="Converted"</f>
        <v>0</v>
      </c>
    </row>
    <row r="1505" spans="1:27">
      <c r="A1505" t="s">
        <v>63</v>
      </c>
      <c r="B1505" t="s">
        <v>4441</v>
      </c>
      <c r="C1505" t="s">
        <v>4442</v>
      </c>
      <c r="D1505" t="s">
        <v>7280</v>
      </c>
      <c r="E1505" t="s">
        <v>101</v>
      </c>
      <c r="F1505" t="s">
        <v>193</v>
      </c>
      <c r="G1505" s="1">
        <v>44971</v>
      </c>
      <c r="H1505" s="8">
        <f>MONTH(tbl_CleanLeads[[#This Row],[Lead_Date_Final]])</f>
        <v>2</v>
      </c>
      <c r="I1505" t="s">
        <v>7283</v>
      </c>
      <c r="J1505" t="s">
        <v>7263</v>
      </c>
      <c r="K1505" t="s">
        <v>7284</v>
      </c>
      <c r="L1505">
        <f>WEEKDAY(tbl_CleanLeads[[#This Row],[Lead_Date_Final]],2)</f>
        <v>2</v>
      </c>
      <c r="M1505" t="s">
        <v>7265</v>
      </c>
      <c r="N1505">
        <v>24.4</v>
      </c>
      <c r="O1505" s="7">
        <v>4057.87</v>
      </c>
      <c r="P1505">
        <v>10</v>
      </c>
      <c r="Q1505" t="s">
        <v>7273</v>
      </c>
      <c r="R1505">
        <f>IF(UPPER(TRIM(Table2[[#This Row],[Status_Clean]]))="CONVERTED",1,0)</f>
        <v>0</v>
      </c>
      <c r="S1505">
        <f>IF(ISNUMBER(MATCH(UPPER(TRIM(Table2[[#This Row],[Status_Clean]])),{"CONTACTED","QUALIFIED","CONVERTED"},0)),1,0)</f>
        <v>0</v>
      </c>
      <c r="T1505" cm="1">
        <f t="array" ref="T1505">_xlfn.SWITCH(UPPER(TRIM(Table2[[#This Row],[Status_Clean]])),"NEW",1,"CONTACTED",2,"QUALIFIED",3,"CONVERTED",4,"LOST",5,99)</f>
        <v>1</v>
      </c>
      <c r="U1505" t="str" cm="1">
        <f t="array" ref="U1505">_xlfn.LET(_xlpm.x,IFERROR(VALUE(Table2[[#This Row],[Response_Time_Hours]]),""),IF(_xlpm.x="","CHECK",_xlfn.IFS(_xlpm.x&lt;=1,"Immediate",_xlpm.x&lt;=6,"Fast",_xlpm.x&lt;=24,"Moderate",_xlpm.x&gt;24,"Delayed")))</f>
        <v>Delayed</v>
      </c>
      <c r="V1505">
        <f>FLOOR(tbl_CleanLeads[[#This Row],[Response_Time_Hours]],6)</f>
        <v>24</v>
      </c>
      <c r="W1505" t="str" cm="1">
        <f t="array" ref="W1505">IF(Table2[[#This Row],[Interaction_Count_Final]]="","N/A",_xlfn.IFS(Table2[[#This Row],[Interaction_Count_Final]]&lt;=2,"Low",Table2[[#This Row],[Interaction_Count_Final]]&lt;=5,"Medium",Table2[[#This Row],[Interaction_Count_Final]]&gt;=6,"High",TRUE,"CHECK"))</f>
        <v>High</v>
      </c>
      <c r="X1505" t="b">
        <f t="shared" si="23"/>
        <v>1</v>
      </c>
      <c r="Y1505" t="b">
        <f>tbl_CleanLeads[[#This Row],[Response_Time_Hours]]&gt;24</f>
        <v>1</v>
      </c>
      <c r="Z1505" s="13" t="b">
        <f>tbl_CleanLeads[[#This Row],[Response_Time_Hours]]&gt;72</f>
        <v>0</v>
      </c>
      <c r="AA1505" s="13" t="b">
        <f>tbl_CleanLeads[[#This Row],[Status_Clean]]="Converted"</f>
        <v>0</v>
      </c>
    </row>
    <row r="1506" spans="1:27">
      <c r="A1506" t="s">
        <v>102</v>
      </c>
      <c r="B1506" t="s">
        <v>4443</v>
      </c>
      <c r="C1506" t="s">
        <v>4444</v>
      </c>
      <c r="D1506" t="s">
        <v>7258</v>
      </c>
      <c r="E1506" t="s">
        <v>69</v>
      </c>
      <c r="F1506" t="s">
        <v>125</v>
      </c>
      <c r="G1506" s="1">
        <v>45540</v>
      </c>
      <c r="H1506" s="8">
        <f>MONTH(tbl_CleanLeads[[#This Row],[Lead_Date_Final]])</f>
        <v>9</v>
      </c>
      <c r="I1506" t="s">
        <v>7287</v>
      </c>
      <c r="J1506" t="s">
        <v>7271</v>
      </c>
      <c r="K1506" t="s">
        <v>7288</v>
      </c>
      <c r="L1506">
        <f>WEEKDAY(tbl_CleanLeads[[#This Row],[Lead_Date_Final]],2)</f>
        <v>4</v>
      </c>
      <c r="M1506" t="s">
        <v>7285</v>
      </c>
      <c r="N1506">
        <v>55.199999999999996</v>
      </c>
      <c r="O1506" s="7">
        <v>1345.24</v>
      </c>
      <c r="P1506">
        <v>13</v>
      </c>
      <c r="Q1506" t="s">
        <v>7289</v>
      </c>
      <c r="R1506">
        <f>IF(UPPER(TRIM(Table2[[#This Row],[Status_Clean]]))="CONVERTED",1,0)</f>
        <v>0</v>
      </c>
      <c r="S1506">
        <f>IF(ISNUMBER(MATCH(UPPER(TRIM(Table2[[#This Row],[Status_Clean]])),{"CONTACTED","QUALIFIED","CONVERTED"},0)),1,0)</f>
        <v>1</v>
      </c>
      <c r="T1506" cm="1">
        <f t="array" ref="T1506">_xlfn.SWITCH(UPPER(TRIM(Table2[[#This Row],[Status_Clean]])),"NEW",1,"CONTACTED",2,"QUALIFIED",3,"CONVERTED",4,"LOST",5,99)</f>
        <v>2</v>
      </c>
      <c r="U1506" t="str" cm="1">
        <f t="array" ref="U1506">_xlfn.LET(_xlpm.x,IFERROR(VALUE(Table2[[#This Row],[Response_Time_Hours]]),""),IF(_xlpm.x="","CHECK",_xlfn.IFS(_xlpm.x&lt;=1,"Immediate",_xlpm.x&lt;=6,"Fast",_xlpm.x&lt;=24,"Moderate",_xlpm.x&gt;24,"Delayed")))</f>
        <v>Delayed</v>
      </c>
      <c r="V1506">
        <f>FLOOR(tbl_CleanLeads[[#This Row],[Response_Time_Hours]],6)</f>
        <v>54</v>
      </c>
      <c r="W1506" t="str" cm="1">
        <f t="array" ref="W1506">IF(Table2[[#This Row],[Interaction_Count_Final]]="","N/A",_xlfn.IFS(Table2[[#This Row],[Interaction_Count_Final]]&lt;=2,"Low",Table2[[#This Row],[Interaction_Count_Final]]&lt;=5,"Medium",Table2[[#This Row],[Interaction_Count_Final]]&gt;=6,"High",TRUE,"CHECK"))</f>
        <v>High</v>
      </c>
      <c r="X1506" t="b">
        <f t="shared" si="23"/>
        <v>1</v>
      </c>
      <c r="Y1506" t="b">
        <f>tbl_CleanLeads[[#This Row],[Response_Time_Hours]]&gt;24</f>
        <v>1</v>
      </c>
      <c r="Z1506" s="13" t="b">
        <f>tbl_CleanLeads[[#This Row],[Response_Time_Hours]]&gt;72</f>
        <v>0</v>
      </c>
      <c r="AA1506" s="13" t="b">
        <f>tbl_CleanLeads[[#This Row],[Status_Clean]]="Converted"</f>
        <v>0</v>
      </c>
    </row>
    <row r="1507" spans="1:27">
      <c r="A1507" t="s">
        <v>90</v>
      </c>
      <c r="B1507" t="s">
        <v>4445</v>
      </c>
      <c r="C1507" t="s">
        <v>8384</v>
      </c>
      <c r="D1507" t="s">
        <v>7274</v>
      </c>
      <c r="E1507" t="s">
        <v>7308</v>
      </c>
      <c r="F1507" t="s">
        <v>125</v>
      </c>
      <c r="G1507" s="1">
        <v>45242</v>
      </c>
      <c r="H1507" s="8">
        <f>MONTH(tbl_CleanLeads[[#This Row],[Lead_Date_Final]])</f>
        <v>11</v>
      </c>
      <c r="I1507" t="s">
        <v>7300</v>
      </c>
      <c r="J1507" t="s">
        <v>7263</v>
      </c>
      <c r="K1507" t="s">
        <v>7264</v>
      </c>
      <c r="L1507">
        <f>WEEKDAY(tbl_CleanLeads[[#This Row],[Lead_Date_Final]],2)</f>
        <v>7</v>
      </c>
      <c r="M1507" t="s">
        <v>7293</v>
      </c>
      <c r="N1507">
        <v>48.2</v>
      </c>
      <c r="O1507" s="7">
        <v>1445.78</v>
      </c>
      <c r="P1507">
        <v>24</v>
      </c>
      <c r="Q1507" t="s">
        <v>7289</v>
      </c>
      <c r="R1507">
        <f>IF(UPPER(TRIM(Table2[[#This Row],[Status_Clean]]))="CONVERTED",1,0)</f>
        <v>0</v>
      </c>
      <c r="S1507">
        <f>IF(ISNUMBER(MATCH(UPPER(TRIM(Table2[[#This Row],[Status_Clean]])),{"CONTACTED","QUALIFIED","CONVERTED"},0)),1,0)</f>
        <v>1</v>
      </c>
      <c r="T1507" cm="1">
        <f t="array" ref="T1507">_xlfn.SWITCH(UPPER(TRIM(Table2[[#This Row],[Status_Clean]])),"NEW",1,"CONTACTED",2,"QUALIFIED",3,"CONVERTED",4,"LOST",5,99)</f>
        <v>2</v>
      </c>
      <c r="U1507" t="str" cm="1">
        <f t="array" ref="U1507">_xlfn.LET(_xlpm.x,IFERROR(VALUE(Table2[[#This Row],[Response_Time_Hours]]),""),IF(_xlpm.x="","CHECK",_xlfn.IFS(_xlpm.x&lt;=1,"Immediate",_xlpm.x&lt;=6,"Fast",_xlpm.x&lt;=24,"Moderate",_xlpm.x&gt;24,"Delayed")))</f>
        <v>Delayed</v>
      </c>
      <c r="V1507">
        <f>FLOOR(tbl_CleanLeads[[#This Row],[Response_Time_Hours]],6)</f>
        <v>48</v>
      </c>
      <c r="W1507" t="str" cm="1">
        <f t="array" ref="W1507">IF(Table2[[#This Row],[Interaction_Count_Final]]="","N/A",_xlfn.IFS(Table2[[#This Row],[Interaction_Count_Final]]&lt;=2,"Low",Table2[[#This Row],[Interaction_Count_Final]]&lt;=5,"Medium",Table2[[#This Row],[Interaction_Count_Final]]&gt;=6,"High",TRUE,"CHECK"))</f>
        <v>High</v>
      </c>
      <c r="X1507" t="b">
        <f t="shared" si="23"/>
        <v>1</v>
      </c>
      <c r="Y1507" t="b">
        <f>tbl_CleanLeads[[#This Row],[Response_Time_Hours]]&gt;24</f>
        <v>1</v>
      </c>
      <c r="Z1507" s="13" t="b">
        <f>tbl_CleanLeads[[#This Row],[Response_Time_Hours]]&gt;72</f>
        <v>0</v>
      </c>
      <c r="AA1507" s="13" t="b">
        <f>tbl_CleanLeads[[#This Row],[Status_Clean]]="Converted"</f>
        <v>0</v>
      </c>
    </row>
    <row r="1508" spans="1:27">
      <c r="A1508" t="s">
        <v>70</v>
      </c>
      <c r="B1508" t="s">
        <v>4449</v>
      </c>
      <c r="C1508" t="s">
        <v>4450</v>
      </c>
      <c r="D1508" t="s">
        <v>7274</v>
      </c>
      <c r="E1508" t="s">
        <v>792</v>
      </c>
      <c r="F1508" t="s">
        <v>193</v>
      </c>
      <c r="G1508" s="1">
        <v>45604</v>
      </c>
      <c r="H1508" s="8">
        <f>MONTH(tbl_CleanLeads[[#This Row],[Lead_Date_Final]])</f>
        <v>11</v>
      </c>
      <c r="I1508" t="s">
        <v>7300</v>
      </c>
      <c r="J1508" t="s">
        <v>7271</v>
      </c>
      <c r="K1508" t="s">
        <v>7264</v>
      </c>
      <c r="L1508">
        <f>WEEKDAY(tbl_CleanLeads[[#This Row],[Lead_Date_Final]],2)</f>
        <v>5</v>
      </c>
      <c r="M1508" t="s">
        <v>7312</v>
      </c>
      <c r="N1508">
        <v>55.9</v>
      </c>
      <c r="O1508" s="7">
        <v>4592.47</v>
      </c>
      <c r="P1508">
        <v>9</v>
      </c>
      <c r="Q1508" t="s">
        <v>7273</v>
      </c>
      <c r="R1508">
        <f>IF(UPPER(TRIM(Table2[[#This Row],[Status_Clean]]))="CONVERTED",1,0)</f>
        <v>0</v>
      </c>
      <c r="S1508">
        <f>IF(ISNUMBER(MATCH(UPPER(TRIM(Table2[[#This Row],[Status_Clean]])),{"CONTACTED","QUALIFIED","CONVERTED"},0)),1,0)</f>
        <v>0</v>
      </c>
      <c r="T1508" cm="1">
        <f t="array" ref="T1508">_xlfn.SWITCH(UPPER(TRIM(Table2[[#This Row],[Status_Clean]])),"NEW",1,"CONTACTED",2,"QUALIFIED",3,"CONVERTED",4,"LOST",5,99)</f>
        <v>1</v>
      </c>
      <c r="U1508" t="str" cm="1">
        <f t="array" ref="U1508">_xlfn.LET(_xlpm.x,IFERROR(VALUE(Table2[[#This Row],[Response_Time_Hours]]),""),IF(_xlpm.x="","CHECK",_xlfn.IFS(_xlpm.x&lt;=1,"Immediate",_xlpm.x&lt;=6,"Fast",_xlpm.x&lt;=24,"Moderate",_xlpm.x&gt;24,"Delayed")))</f>
        <v>Delayed</v>
      </c>
      <c r="V1508">
        <f>FLOOR(tbl_CleanLeads[[#This Row],[Response_Time_Hours]],6)</f>
        <v>54</v>
      </c>
      <c r="W1508" t="str" cm="1">
        <f t="array" ref="W1508">IF(Table2[[#This Row],[Interaction_Count_Final]]="","N/A",_xlfn.IFS(Table2[[#This Row],[Interaction_Count_Final]]&lt;=2,"Low",Table2[[#This Row],[Interaction_Count_Final]]&lt;=5,"Medium",Table2[[#This Row],[Interaction_Count_Final]]&gt;=6,"High",TRUE,"CHECK"))</f>
        <v>High</v>
      </c>
      <c r="X1508" t="b">
        <f t="shared" si="23"/>
        <v>1</v>
      </c>
      <c r="Y1508" t="b">
        <f>tbl_CleanLeads[[#This Row],[Response_Time_Hours]]&gt;24</f>
        <v>1</v>
      </c>
      <c r="Z1508" s="13" t="b">
        <f>tbl_CleanLeads[[#This Row],[Response_Time_Hours]]&gt;72</f>
        <v>0</v>
      </c>
      <c r="AA1508" s="13" t="b">
        <f>tbl_CleanLeads[[#This Row],[Status_Clean]]="Converted"</f>
        <v>0</v>
      </c>
    </row>
    <row r="1509" spans="1:27">
      <c r="A1509" t="s">
        <v>102</v>
      </c>
      <c r="B1509" t="s">
        <v>4452</v>
      </c>
      <c r="C1509" t="s">
        <v>4453</v>
      </c>
      <c r="D1509" t="s">
        <v>7258</v>
      </c>
      <c r="E1509" t="s">
        <v>7308</v>
      </c>
      <c r="F1509" t="s">
        <v>125</v>
      </c>
      <c r="G1509" s="1">
        <v>45045</v>
      </c>
      <c r="H1509" s="8">
        <f>MONTH(tbl_CleanLeads[[#This Row],[Lead_Date_Final]])</f>
        <v>4</v>
      </c>
      <c r="I1509" t="s">
        <v>7297</v>
      </c>
      <c r="J1509" t="s">
        <v>7263</v>
      </c>
      <c r="K1509" t="s">
        <v>7277</v>
      </c>
      <c r="L1509">
        <f>WEEKDAY(tbl_CleanLeads[[#This Row],[Lead_Date_Final]],2)</f>
        <v>6</v>
      </c>
      <c r="M1509" t="s">
        <v>7278</v>
      </c>
      <c r="N1509">
        <v>47.7</v>
      </c>
      <c r="O1509" s="7">
        <v>3579.44</v>
      </c>
      <c r="P1509">
        <v>46</v>
      </c>
      <c r="Q1509" t="s">
        <v>7266</v>
      </c>
      <c r="R1509">
        <f>IF(UPPER(TRIM(Table2[[#This Row],[Status_Clean]]))="CONVERTED",1,0)</f>
        <v>0</v>
      </c>
      <c r="S1509">
        <f>IF(ISNUMBER(MATCH(UPPER(TRIM(Table2[[#This Row],[Status_Clean]])),{"CONTACTED","QUALIFIED","CONVERTED"},0)),1,0)</f>
        <v>1</v>
      </c>
      <c r="T1509" cm="1">
        <f t="array" ref="T1509">_xlfn.SWITCH(UPPER(TRIM(Table2[[#This Row],[Status_Clean]])),"NEW",1,"CONTACTED",2,"QUALIFIED",3,"CONVERTED",4,"LOST",5,99)</f>
        <v>2</v>
      </c>
      <c r="U1509" t="str" cm="1">
        <f t="array" ref="U1509">_xlfn.LET(_xlpm.x,IFERROR(VALUE(Table2[[#This Row],[Response_Time_Hours]]),""),IF(_xlpm.x="","CHECK",_xlfn.IFS(_xlpm.x&lt;=1,"Immediate",_xlpm.x&lt;=6,"Fast",_xlpm.x&lt;=24,"Moderate",_xlpm.x&gt;24,"Delayed")))</f>
        <v>Delayed</v>
      </c>
      <c r="V1509">
        <f>FLOOR(tbl_CleanLeads[[#This Row],[Response_Time_Hours]],6)</f>
        <v>42</v>
      </c>
      <c r="W1509" t="str" cm="1">
        <f t="array" ref="W1509">IF(Table2[[#This Row],[Interaction_Count_Final]]="","N/A",_xlfn.IFS(Table2[[#This Row],[Interaction_Count_Final]]&lt;=2,"Low",Table2[[#This Row],[Interaction_Count_Final]]&lt;=5,"Medium",Table2[[#This Row],[Interaction_Count_Final]]&gt;=6,"High",TRUE,"CHECK"))</f>
        <v>High</v>
      </c>
      <c r="X1509" t="b">
        <f t="shared" si="23"/>
        <v>1</v>
      </c>
      <c r="Y1509" t="b">
        <f>tbl_CleanLeads[[#This Row],[Response_Time_Hours]]&gt;24</f>
        <v>1</v>
      </c>
      <c r="Z1509" s="13" t="b">
        <f>tbl_CleanLeads[[#This Row],[Response_Time_Hours]]&gt;72</f>
        <v>0</v>
      </c>
      <c r="AA1509" s="13" t="b">
        <f>tbl_CleanLeads[[#This Row],[Status_Clean]]="Converted"</f>
        <v>0</v>
      </c>
    </row>
    <row r="1510" spans="1:27">
      <c r="A1510" t="s">
        <v>63</v>
      </c>
      <c r="B1510" t="s">
        <v>4454</v>
      </c>
      <c r="C1510" t="s">
        <v>4455</v>
      </c>
      <c r="D1510" t="s">
        <v>7268</v>
      </c>
      <c r="E1510" t="s">
        <v>447</v>
      </c>
      <c r="F1510" t="s">
        <v>250</v>
      </c>
      <c r="G1510" s="1">
        <v>45536</v>
      </c>
      <c r="H1510" s="8">
        <f>MONTH(tbl_CleanLeads[[#This Row],[Lead_Date_Final]])</f>
        <v>9</v>
      </c>
      <c r="I1510" t="s">
        <v>7287</v>
      </c>
      <c r="J1510" t="s">
        <v>7271</v>
      </c>
      <c r="K1510" t="s">
        <v>7288</v>
      </c>
      <c r="L1510">
        <f>WEEKDAY(tbl_CleanLeads[[#This Row],[Lead_Date_Final]],2)</f>
        <v>7</v>
      </c>
      <c r="M1510" t="s">
        <v>7293</v>
      </c>
      <c r="N1510">
        <v>38.5</v>
      </c>
      <c r="O1510" s="7">
        <v>2083.8000000000002</v>
      </c>
      <c r="P1510">
        <v>6</v>
      </c>
      <c r="Q1510" t="s">
        <v>7266</v>
      </c>
      <c r="R1510">
        <f>IF(UPPER(TRIM(Table2[[#This Row],[Status_Clean]]))="CONVERTED",1,0)</f>
        <v>1</v>
      </c>
      <c r="S1510">
        <f>IF(ISNUMBER(MATCH(UPPER(TRIM(Table2[[#This Row],[Status_Clean]])),{"CONTACTED","QUALIFIED","CONVERTED"},0)),1,0)</f>
        <v>1</v>
      </c>
      <c r="T1510" cm="1">
        <f t="array" ref="T1510">_xlfn.SWITCH(UPPER(TRIM(Table2[[#This Row],[Status_Clean]])),"NEW",1,"CONTACTED",2,"QUALIFIED",3,"CONVERTED",4,"LOST",5,99)</f>
        <v>4</v>
      </c>
      <c r="U1510" t="str" cm="1">
        <f t="array" ref="U1510">_xlfn.LET(_xlpm.x,IFERROR(VALUE(Table2[[#This Row],[Response_Time_Hours]]),""),IF(_xlpm.x="","CHECK",_xlfn.IFS(_xlpm.x&lt;=1,"Immediate",_xlpm.x&lt;=6,"Fast",_xlpm.x&lt;=24,"Moderate",_xlpm.x&gt;24,"Delayed")))</f>
        <v>Delayed</v>
      </c>
      <c r="V1510">
        <f>FLOOR(tbl_CleanLeads[[#This Row],[Response_Time_Hours]],6)</f>
        <v>36</v>
      </c>
      <c r="W1510" t="str" cm="1">
        <f t="array" ref="W1510">IF(Table2[[#This Row],[Interaction_Count_Final]]="","N/A",_xlfn.IFS(Table2[[#This Row],[Interaction_Count_Final]]&lt;=2,"Low",Table2[[#This Row],[Interaction_Count_Final]]&lt;=5,"Medium",Table2[[#This Row],[Interaction_Count_Final]]&gt;=6,"High",TRUE,"CHECK"))</f>
        <v>High</v>
      </c>
      <c r="X1510" t="b">
        <f t="shared" si="23"/>
        <v>1</v>
      </c>
      <c r="Y1510" t="b">
        <f>tbl_CleanLeads[[#This Row],[Response_Time_Hours]]&gt;24</f>
        <v>1</v>
      </c>
      <c r="Z1510" s="13" t="b">
        <f>tbl_CleanLeads[[#This Row],[Response_Time_Hours]]&gt;72</f>
        <v>0</v>
      </c>
      <c r="AA1510" s="13" t="b">
        <f>tbl_CleanLeads[[#This Row],[Status_Clean]]="Converted"</f>
        <v>1</v>
      </c>
    </row>
    <row r="1511" spans="1:27">
      <c r="A1511" t="s">
        <v>63</v>
      </c>
      <c r="B1511" t="s">
        <v>4457</v>
      </c>
      <c r="C1511" t="s">
        <v>4458</v>
      </c>
      <c r="D1511" t="s">
        <v>7280</v>
      </c>
      <c r="E1511" t="s">
        <v>363</v>
      </c>
      <c r="F1511" t="s">
        <v>250</v>
      </c>
      <c r="G1511" s="1">
        <v>44992</v>
      </c>
      <c r="H1511" s="8">
        <f>MONTH(tbl_CleanLeads[[#This Row],[Lead_Date_Final]])</f>
        <v>3</v>
      </c>
      <c r="I1511" t="s">
        <v>7295</v>
      </c>
      <c r="J1511" t="s">
        <v>7263</v>
      </c>
      <c r="K1511" t="s">
        <v>7284</v>
      </c>
      <c r="L1511">
        <f>WEEKDAY(tbl_CleanLeads[[#This Row],[Lead_Date_Final]],2)</f>
        <v>2</v>
      </c>
      <c r="M1511" t="s">
        <v>7265</v>
      </c>
      <c r="N1511">
        <v>9.6000000000000014</v>
      </c>
      <c r="O1511" s="7">
        <v>1998.98</v>
      </c>
      <c r="P1511">
        <v>8</v>
      </c>
      <c r="Q1511" t="s">
        <v>7266</v>
      </c>
      <c r="R1511">
        <f>IF(UPPER(TRIM(Table2[[#This Row],[Status_Clean]]))="CONVERTED",1,0)</f>
        <v>1</v>
      </c>
      <c r="S1511">
        <f>IF(ISNUMBER(MATCH(UPPER(TRIM(Table2[[#This Row],[Status_Clean]])),{"CONTACTED","QUALIFIED","CONVERTED"},0)),1,0)</f>
        <v>1</v>
      </c>
      <c r="T1511" cm="1">
        <f t="array" ref="T1511">_xlfn.SWITCH(UPPER(TRIM(Table2[[#This Row],[Status_Clean]])),"NEW",1,"CONTACTED",2,"QUALIFIED",3,"CONVERTED",4,"LOST",5,99)</f>
        <v>4</v>
      </c>
      <c r="U1511" t="str" cm="1">
        <f t="array" ref="U1511">_xlfn.LET(_xlpm.x,IFERROR(VALUE(Table2[[#This Row],[Response_Time_Hours]]),""),IF(_xlpm.x="","CHECK",_xlfn.IFS(_xlpm.x&lt;=1,"Immediate",_xlpm.x&lt;=6,"Fast",_xlpm.x&lt;=24,"Moderate",_xlpm.x&gt;24,"Delayed")))</f>
        <v>Moderate</v>
      </c>
      <c r="V1511">
        <f>FLOOR(tbl_CleanLeads[[#This Row],[Response_Time_Hours]],6)</f>
        <v>6</v>
      </c>
      <c r="W1511" t="str" cm="1">
        <f t="array" ref="W1511">IF(Table2[[#This Row],[Interaction_Count_Final]]="","N/A",_xlfn.IFS(Table2[[#This Row],[Interaction_Count_Final]]&lt;=2,"Low",Table2[[#This Row],[Interaction_Count_Final]]&lt;=5,"Medium",Table2[[#This Row],[Interaction_Count_Final]]&gt;=6,"High",TRUE,"CHECK"))</f>
        <v>High</v>
      </c>
      <c r="X1511" t="b">
        <f t="shared" si="23"/>
        <v>1</v>
      </c>
      <c r="Y1511" t="b">
        <f>tbl_CleanLeads[[#This Row],[Response_Time_Hours]]&gt;24</f>
        <v>0</v>
      </c>
      <c r="Z1511" s="13" t="b">
        <f>tbl_CleanLeads[[#This Row],[Response_Time_Hours]]&gt;72</f>
        <v>0</v>
      </c>
      <c r="AA1511" s="13" t="b">
        <f>tbl_CleanLeads[[#This Row],[Status_Clean]]="Converted"</f>
        <v>1</v>
      </c>
    </row>
    <row r="1512" spans="1:27">
      <c r="A1512" t="s">
        <v>102</v>
      </c>
      <c r="B1512" t="s">
        <v>4459</v>
      </c>
      <c r="C1512" t="s">
        <v>4460</v>
      </c>
      <c r="D1512" t="s">
        <v>7303</v>
      </c>
      <c r="E1512" t="s">
        <v>1356</v>
      </c>
      <c r="F1512" t="s">
        <v>125</v>
      </c>
      <c r="G1512" s="1">
        <v>45309</v>
      </c>
      <c r="H1512" s="8">
        <f>MONTH(tbl_CleanLeads[[#This Row],[Lead_Date_Final]])</f>
        <v>1</v>
      </c>
      <c r="I1512" t="s">
        <v>7317</v>
      </c>
      <c r="J1512" t="s">
        <v>7271</v>
      </c>
      <c r="K1512" t="s">
        <v>7284</v>
      </c>
      <c r="L1512">
        <f>WEEKDAY(tbl_CleanLeads[[#This Row],[Lead_Date_Final]],2)</f>
        <v>4</v>
      </c>
      <c r="M1512" t="s">
        <v>7285</v>
      </c>
      <c r="N1512">
        <v>28.799999999999997</v>
      </c>
      <c r="O1512" s="7">
        <v>2590.0100000000002</v>
      </c>
      <c r="P1512">
        <v>13</v>
      </c>
      <c r="Q1512" t="s">
        <v>7266</v>
      </c>
      <c r="R1512">
        <f>IF(UPPER(TRIM(Table2[[#This Row],[Status_Clean]]))="CONVERTED",1,0)</f>
        <v>0</v>
      </c>
      <c r="S1512">
        <f>IF(ISNUMBER(MATCH(UPPER(TRIM(Table2[[#This Row],[Status_Clean]])),{"CONTACTED","QUALIFIED","CONVERTED"},0)),1,0)</f>
        <v>1</v>
      </c>
      <c r="T1512" cm="1">
        <f t="array" ref="T1512">_xlfn.SWITCH(UPPER(TRIM(Table2[[#This Row],[Status_Clean]])),"NEW",1,"CONTACTED",2,"QUALIFIED",3,"CONVERTED",4,"LOST",5,99)</f>
        <v>2</v>
      </c>
      <c r="U1512" t="str" cm="1">
        <f t="array" ref="U1512">_xlfn.LET(_xlpm.x,IFERROR(VALUE(Table2[[#This Row],[Response_Time_Hours]]),""),IF(_xlpm.x="","CHECK",_xlfn.IFS(_xlpm.x&lt;=1,"Immediate",_xlpm.x&lt;=6,"Fast",_xlpm.x&lt;=24,"Moderate",_xlpm.x&gt;24,"Delayed")))</f>
        <v>Delayed</v>
      </c>
      <c r="V1512">
        <f>FLOOR(tbl_CleanLeads[[#This Row],[Response_Time_Hours]],6)</f>
        <v>24</v>
      </c>
      <c r="W1512" t="str" cm="1">
        <f t="array" ref="W1512">IF(Table2[[#This Row],[Interaction_Count_Final]]="","N/A",_xlfn.IFS(Table2[[#This Row],[Interaction_Count_Final]]&lt;=2,"Low",Table2[[#This Row],[Interaction_Count_Final]]&lt;=5,"Medium",Table2[[#This Row],[Interaction_Count_Final]]&gt;=6,"High",TRUE,"CHECK"))</f>
        <v>High</v>
      </c>
      <c r="X1512" t="b">
        <f t="shared" si="23"/>
        <v>1</v>
      </c>
      <c r="Y1512" t="b">
        <f>tbl_CleanLeads[[#This Row],[Response_Time_Hours]]&gt;24</f>
        <v>1</v>
      </c>
      <c r="Z1512" s="13" t="b">
        <f>tbl_CleanLeads[[#This Row],[Response_Time_Hours]]&gt;72</f>
        <v>0</v>
      </c>
      <c r="AA1512" s="13" t="b">
        <f>tbl_CleanLeads[[#This Row],[Status_Clean]]="Converted"</f>
        <v>0</v>
      </c>
    </row>
    <row r="1513" spans="1:27">
      <c r="A1513" t="s">
        <v>63</v>
      </c>
      <c r="B1513" t="s">
        <v>4461</v>
      </c>
      <c r="C1513" t="s">
        <v>4462</v>
      </c>
      <c r="D1513" t="s">
        <v>7280</v>
      </c>
      <c r="E1513" t="s">
        <v>101</v>
      </c>
      <c r="F1513" t="s">
        <v>71</v>
      </c>
      <c r="G1513" s="1">
        <v>45499</v>
      </c>
      <c r="H1513" s="8">
        <f>MONTH(tbl_CleanLeads[[#This Row],[Lead_Date_Final]])</f>
        <v>7</v>
      </c>
      <c r="I1513" t="s">
        <v>7305</v>
      </c>
      <c r="J1513" t="s">
        <v>7271</v>
      </c>
      <c r="K1513" t="s">
        <v>7288</v>
      </c>
      <c r="L1513">
        <f>WEEKDAY(tbl_CleanLeads[[#This Row],[Lead_Date_Final]],2)</f>
        <v>5</v>
      </c>
      <c r="M1513" t="s">
        <v>7312</v>
      </c>
      <c r="N1513">
        <v>60.8</v>
      </c>
      <c r="O1513" s="7">
        <v>2684.71</v>
      </c>
      <c r="P1513">
        <v>28</v>
      </c>
      <c r="Q1513" t="s">
        <v>7266</v>
      </c>
      <c r="R1513">
        <f>IF(UPPER(TRIM(Table2[[#This Row],[Status_Clean]]))="CONVERTED",1,0)</f>
        <v>0</v>
      </c>
      <c r="S1513">
        <f>IF(ISNUMBER(MATCH(UPPER(TRIM(Table2[[#This Row],[Status_Clean]])),{"CONTACTED","QUALIFIED","CONVERTED"},0)),1,0)</f>
        <v>1</v>
      </c>
      <c r="T1513" cm="1">
        <f t="array" ref="T1513">_xlfn.SWITCH(UPPER(TRIM(Table2[[#This Row],[Status_Clean]])),"NEW",1,"CONTACTED",2,"QUALIFIED",3,"CONVERTED",4,"LOST",5,99)</f>
        <v>3</v>
      </c>
      <c r="U1513" t="str" cm="1">
        <f t="array" ref="U1513">_xlfn.LET(_xlpm.x,IFERROR(VALUE(Table2[[#This Row],[Response_Time_Hours]]),""),IF(_xlpm.x="","CHECK",_xlfn.IFS(_xlpm.x&lt;=1,"Immediate",_xlpm.x&lt;=6,"Fast",_xlpm.x&lt;=24,"Moderate",_xlpm.x&gt;24,"Delayed")))</f>
        <v>Delayed</v>
      </c>
      <c r="V1513">
        <f>FLOOR(tbl_CleanLeads[[#This Row],[Response_Time_Hours]],6)</f>
        <v>60</v>
      </c>
      <c r="W1513" t="str" cm="1">
        <f t="array" ref="W1513">IF(Table2[[#This Row],[Interaction_Count_Final]]="","N/A",_xlfn.IFS(Table2[[#This Row],[Interaction_Count_Final]]&lt;=2,"Low",Table2[[#This Row],[Interaction_Count_Final]]&lt;=5,"Medium",Table2[[#This Row],[Interaction_Count_Final]]&gt;=6,"High",TRUE,"CHECK"))</f>
        <v>High</v>
      </c>
      <c r="X1513" t="b">
        <f t="shared" si="23"/>
        <v>1</v>
      </c>
      <c r="Y1513" t="b">
        <f>tbl_CleanLeads[[#This Row],[Response_Time_Hours]]&gt;24</f>
        <v>1</v>
      </c>
      <c r="Z1513" s="13" t="b">
        <f>tbl_CleanLeads[[#This Row],[Response_Time_Hours]]&gt;72</f>
        <v>0</v>
      </c>
      <c r="AA1513" s="13" t="b">
        <f>tbl_CleanLeads[[#This Row],[Status_Clean]]="Converted"</f>
        <v>0</v>
      </c>
    </row>
    <row r="1514" spans="1:27">
      <c r="A1514" t="s">
        <v>70</v>
      </c>
      <c r="B1514" t="s">
        <v>4463</v>
      </c>
      <c r="C1514" t="s">
        <v>4464</v>
      </c>
      <c r="D1514" t="s">
        <v>7303</v>
      </c>
      <c r="E1514" t="s">
        <v>447</v>
      </c>
      <c r="F1514" t="s">
        <v>125</v>
      </c>
      <c r="G1514" s="1">
        <v>45180</v>
      </c>
      <c r="H1514" s="8">
        <f>MONTH(tbl_CleanLeads[[#This Row],[Lead_Date_Final]])</f>
        <v>9</v>
      </c>
      <c r="I1514" t="s">
        <v>7287</v>
      </c>
      <c r="J1514" t="s">
        <v>7263</v>
      </c>
      <c r="K1514" t="s">
        <v>7288</v>
      </c>
      <c r="L1514">
        <f>WEEKDAY(tbl_CleanLeads[[#This Row],[Lead_Date_Final]],2)</f>
        <v>1</v>
      </c>
      <c r="M1514" t="s">
        <v>7298</v>
      </c>
      <c r="N1514">
        <v>64.800000000000011</v>
      </c>
      <c r="O1514" s="7">
        <v>1076.83</v>
      </c>
      <c r="P1514">
        <v>37</v>
      </c>
      <c r="Q1514" t="s">
        <v>7289</v>
      </c>
      <c r="R1514">
        <f>IF(UPPER(TRIM(Table2[[#This Row],[Status_Clean]]))="CONVERTED",1,0)</f>
        <v>0</v>
      </c>
      <c r="S1514">
        <f>IF(ISNUMBER(MATCH(UPPER(TRIM(Table2[[#This Row],[Status_Clean]])),{"CONTACTED","QUALIFIED","CONVERTED"},0)),1,0)</f>
        <v>1</v>
      </c>
      <c r="T1514" cm="1">
        <f t="array" ref="T1514">_xlfn.SWITCH(UPPER(TRIM(Table2[[#This Row],[Status_Clean]])),"NEW",1,"CONTACTED",2,"QUALIFIED",3,"CONVERTED",4,"LOST",5,99)</f>
        <v>2</v>
      </c>
      <c r="U1514" t="str" cm="1">
        <f t="array" ref="U1514">_xlfn.LET(_xlpm.x,IFERROR(VALUE(Table2[[#This Row],[Response_Time_Hours]]),""),IF(_xlpm.x="","CHECK",_xlfn.IFS(_xlpm.x&lt;=1,"Immediate",_xlpm.x&lt;=6,"Fast",_xlpm.x&lt;=24,"Moderate",_xlpm.x&gt;24,"Delayed")))</f>
        <v>Delayed</v>
      </c>
      <c r="V1514">
        <f>FLOOR(tbl_CleanLeads[[#This Row],[Response_Time_Hours]],6)</f>
        <v>60</v>
      </c>
      <c r="W1514" t="str" cm="1">
        <f t="array" ref="W1514">IF(Table2[[#This Row],[Interaction_Count_Final]]="","N/A",_xlfn.IFS(Table2[[#This Row],[Interaction_Count_Final]]&lt;=2,"Low",Table2[[#This Row],[Interaction_Count_Final]]&lt;=5,"Medium",Table2[[#This Row],[Interaction_Count_Final]]&gt;=6,"High",TRUE,"CHECK"))</f>
        <v>High</v>
      </c>
      <c r="X1514" t="b">
        <f t="shared" si="23"/>
        <v>1</v>
      </c>
      <c r="Y1514" t="b">
        <f>tbl_CleanLeads[[#This Row],[Response_Time_Hours]]&gt;24</f>
        <v>1</v>
      </c>
      <c r="Z1514" s="13" t="b">
        <f>tbl_CleanLeads[[#This Row],[Response_Time_Hours]]&gt;72</f>
        <v>0</v>
      </c>
      <c r="AA1514" s="13" t="b">
        <f>tbl_CleanLeads[[#This Row],[Status_Clean]]="Converted"</f>
        <v>0</v>
      </c>
    </row>
    <row r="1515" spans="1:27">
      <c r="A1515" t="s">
        <v>102</v>
      </c>
      <c r="B1515" t="s">
        <v>4465</v>
      </c>
      <c r="C1515" t="s">
        <v>8386</v>
      </c>
      <c r="D1515" t="s">
        <v>7258</v>
      </c>
      <c r="E1515" t="s">
        <v>447</v>
      </c>
      <c r="F1515" t="s">
        <v>193</v>
      </c>
      <c r="G1515" s="1">
        <v>45408</v>
      </c>
      <c r="H1515" s="8">
        <f>MONTH(tbl_CleanLeads[[#This Row],[Lead_Date_Final]])</f>
        <v>4</v>
      </c>
      <c r="I1515" t="s">
        <v>7297</v>
      </c>
      <c r="J1515" t="s">
        <v>7271</v>
      </c>
      <c r="K1515" t="s">
        <v>7277</v>
      </c>
      <c r="L1515">
        <f>WEEKDAY(tbl_CleanLeads[[#This Row],[Lead_Date_Final]],2)</f>
        <v>5</v>
      </c>
      <c r="M1515" t="s">
        <v>7312</v>
      </c>
      <c r="N1515">
        <v>25.5</v>
      </c>
      <c r="O1515" s="7">
        <v>2226.65</v>
      </c>
      <c r="P1515">
        <v>43</v>
      </c>
      <c r="Q1515" t="s">
        <v>7266</v>
      </c>
      <c r="R1515">
        <f>IF(UPPER(TRIM(Table2[[#This Row],[Status_Clean]]))="CONVERTED",1,0)</f>
        <v>0</v>
      </c>
      <c r="S1515">
        <f>IF(ISNUMBER(MATCH(UPPER(TRIM(Table2[[#This Row],[Status_Clean]])),{"CONTACTED","QUALIFIED","CONVERTED"},0)),1,0)</f>
        <v>0</v>
      </c>
      <c r="T1515" cm="1">
        <f t="array" ref="T1515">_xlfn.SWITCH(UPPER(TRIM(Table2[[#This Row],[Status_Clean]])),"NEW",1,"CONTACTED",2,"QUALIFIED",3,"CONVERTED",4,"LOST",5,99)</f>
        <v>1</v>
      </c>
      <c r="U1515" t="str" cm="1">
        <f t="array" ref="U1515">_xlfn.LET(_xlpm.x,IFERROR(VALUE(Table2[[#This Row],[Response_Time_Hours]]),""),IF(_xlpm.x="","CHECK",_xlfn.IFS(_xlpm.x&lt;=1,"Immediate",_xlpm.x&lt;=6,"Fast",_xlpm.x&lt;=24,"Moderate",_xlpm.x&gt;24,"Delayed")))</f>
        <v>Delayed</v>
      </c>
      <c r="V1515">
        <f>FLOOR(tbl_CleanLeads[[#This Row],[Response_Time_Hours]],6)</f>
        <v>24</v>
      </c>
      <c r="W1515" t="str" cm="1">
        <f t="array" ref="W1515">IF(Table2[[#This Row],[Interaction_Count_Final]]="","N/A",_xlfn.IFS(Table2[[#This Row],[Interaction_Count_Final]]&lt;=2,"Low",Table2[[#This Row],[Interaction_Count_Final]]&lt;=5,"Medium",Table2[[#This Row],[Interaction_Count_Final]]&gt;=6,"High",TRUE,"CHECK"))</f>
        <v>High</v>
      </c>
      <c r="X1515" t="b">
        <f t="shared" si="23"/>
        <v>1</v>
      </c>
      <c r="Y1515" t="b">
        <f>tbl_CleanLeads[[#This Row],[Response_Time_Hours]]&gt;24</f>
        <v>1</v>
      </c>
      <c r="Z1515" s="13" t="b">
        <f>tbl_CleanLeads[[#This Row],[Response_Time_Hours]]&gt;72</f>
        <v>0</v>
      </c>
      <c r="AA1515" s="13" t="b">
        <f>tbl_CleanLeads[[#This Row],[Status_Clean]]="Converted"</f>
        <v>0</v>
      </c>
    </row>
    <row r="1516" spans="1:27">
      <c r="A1516" t="s">
        <v>102</v>
      </c>
      <c r="B1516" t="s">
        <v>4467</v>
      </c>
      <c r="C1516" t="s">
        <v>4468</v>
      </c>
      <c r="D1516" t="s">
        <v>7303</v>
      </c>
      <c r="E1516" t="s">
        <v>123</v>
      </c>
      <c r="F1516" t="s">
        <v>71</v>
      </c>
      <c r="G1516" s="1">
        <v>45027</v>
      </c>
      <c r="H1516" s="8">
        <f>MONTH(tbl_CleanLeads[[#This Row],[Lead_Date_Final]])</f>
        <v>4</v>
      </c>
      <c r="I1516" t="s">
        <v>7297</v>
      </c>
      <c r="J1516" t="s">
        <v>7263</v>
      </c>
      <c r="K1516" t="s">
        <v>7277</v>
      </c>
      <c r="L1516">
        <f>WEEKDAY(tbl_CleanLeads[[#This Row],[Lead_Date_Final]],2)</f>
        <v>2</v>
      </c>
      <c r="M1516" t="s">
        <v>7265</v>
      </c>
      <c r="N1516">
        <v>66.400000000000006</v>
      </c>
      <c r="O1516" s="7">
        <v>1089.48</v>
      </c>
      <c r="P1516">
        <v>18</v>
      </c>
      <c r="Q1516" t="s">
        <v>7289</v>
      </c>
      <c r="R1516">
        <f>IF(UPPER(TRIM(Table2[[#This Row],[Status_Clean]]))="CONVERTED",1,0)</f>
        <v>0</v>
      </c>
      <c r="S1516">
        <f>IF(ISNUMBER(MATCH(UPPER(TRIM(Table2[[#This Row],[Status_Clean]])),{"CONTACTED","QUALIFIED","CONVERTED"},0)),1,0)</f>
        <v>1</v>
      </c>
      <c r="T1516" cm="1">
        <f t="array" ref="T1516">_xlfn.SWITCH(UPPER(TRIM(Table2[[#This Row],[Status_Clean]])),"NEW",1,"CONTACTED",2,"QUALIFIED",3,"CONVERTED",4,"LOST",5,99)</f>
        <v>3</v>
      </c>
      <c r="U1516" t="str" cm="1">
        <f t="array" ref="U1516">_xlfn.LET(_xlpm.x,IFERROR(VALUE(Table2[[#This Row],[Response_Time_Hours]]),""),IF(_xlpm.x="","CHECK",_xlfn.IFS(_xlpm.x&lt;=1,"Immediate",_xlpm.x&lt;=6,"Fast",_xlpm.x&lt;=24,"Moderate",_xlpm.x&gt;24,"Delayed")))</f>
        <v>Delayed</v>
      </c>
      <c r="V1516">
        <f>FLOOR(tbl_CleanLeads[[#This Row],[Response_Time_Hours]],6)</f>
        <v>66</v>
      </c>
      <c r="W1516" t="str" cm="1">
        <f t="array" ref="W1516">IF(Table2[[#This Row],[Interaction_Count_Final]]="","N/A",_xlfn.IFS(Table2[[#This Row],[Interaction_Count_Final]]&lt;=2,"Low",Table2[[#This Row],[Interaction_Count_Final]]&lt;=5,"Medium",Table2[[#This Row],[Interaction_Count_Final]]&gt;=6,"High",TRUE,"CHECK"))</f>
        <v>High</v>
      </c>
      <c r="X1516" t="b">
        <f t="shared" si="23"/>
        <v>1</v>
      </c>
      <c r="Y1516" t="b">
        <f>tbl_CleanLeads[[#This Row],[Response_Time_Hours]]&gt;24</f>
        <v>1</v>
      </c>
      <c r="Z1516" s="13" t="b">
        <f>tbl_CleanLeads[[#This Row],[Response_Time_Hours]]&gt;72</f>
        <v>0</v>
      </c>
      <c r="AA1516" s="13" t="b">
        <f>tbl_CleanLeads[[#This Row],[Status_Clean]]="Converted"</f>
        <v>0</v>
      </c>
    </row>
    <row r="1517" spans="1:27">
      <c r="A1517" t="s">
        <v>70</v>
      </c>
      <c r="B1517" t="s">
        <v>4470</v>
      </c>
      <c r="C1517" t="s">
        <v>4471</v>
      </c>
      <c r="D1517" t="s">
        <v>7303</v>
      </c>
      <c r="E1517" t="s">
        <v>263</v>
      </c>
      <c r="F1517" t="s">
        <v>71</v>
      </c>
      <c r="G1517" s="1">
        <v>45218</v>
      </c>
      <c r="H1517" s="8">
        <f>MONTH(tbl_CleanLeads[[#This Row],[Lead_Date_Final]])</f>
        <v>10</v>
      </c>
      <c r="I1517" t="s">
        <v>7270</v>
      </c>
      <c r="J1517" t="s">
        <v>7263</v>
      </c>
      <c r="K1517" t="s">
        <v>7264</v>
      </c>
      <c r="L1517">
        <f>WEEKDAY(tbl_CleanLeads[[#This Row],[Lead_Date_Final]],2)</f>
        <v>4</v>
      </c>
      <c r="M1517" t="s">
        <v>7285</v>
      </c>
      <c r="N1517">
        <v>68.900000000000006</v>
      </c>
      <c r="O1517" s="7">
        <v>4877.17</v>
      </c>
      <c r="P1517">
        <v>11</v>
      </c>
      <c r="Q1517" t="s">
        <v>7273</v>
      </c>
      <c r="R1517">
        <f>IF(UPPER(TRIM(Table2[[#This Row],[Status_Clean]]))="CONVERTED",1,0)</f>
        <v>0</v>
      </c>
      <c r="S1517">
        <f>IF(ISNUMBER(MATCH(UPPER(TRIM(Table2[[#This Row],[Status_Clean]])),{"CONTACTED","QUALIFIED","CONVERTED"},0)),1,0)</f>
        <v>1</v>
      </c>
      <c r="T1517" cm="1">
        <f t="array" ref="T1517">_xlfn.SWITCH(UPPER(TRIM(Table2[[#This Row],[Status_Clean]])),"NEW",1,"CONTACTED",2,"QUALIFIED",3,"CONVERTED",4,"LOST",5,99)</f>
        <v>3</v>
      </c>
      <c r="U1517" t="str" cm="1">
        <f t="array" ref="U1517">_xlfn.LET(_xlpm.x,IFERROR(VALUE(Table2[[#This Row],[Response_Time_Hours]]),""),IF(_xlpm.x="","CHECK",_xlfn.IFS(_xlpm.x&lt;=1,"Immediate",_xlpm.x&lt;=6,"Fast",_xlpm.x&lt;=24,"Moderate",_xlpm.x&gt;24,"Delayed")))</f>
        <v>Delayed</v>
      </c>
      <c r="V1517">
        <f>FLOOR(tbl_CleanLeads[[#This Row],[Response_Time_Hours]],6)</f>
        <v>66</v>
      </c>
      <c r="W1517" t="str" cm="1">
        <f t="array" ref="W1517">IF(Table2[[#This Row],[Interaction_Count_Final]]="","N/A",_xlfn.IFS(Table2[[#This Row],[Interaction_Count_Final]]&lt;=2,"Low",Table2[[#This Row],[Interaction_Count_Final]]&lt;=5,"Medium",Table2[[#This Row],[Interaction_Count_Final]]&gt;=6,"High",TRUE,"CHECK"))</f>
        <v>High</v>
      </c>
      <c r="X1517" t="b">
        <f t="shared" si="23"/>
        <v>1</v>
      </c>
      <c r="Y1517" t="b">
        <f>tbl_CleanLeads[[#This Row],[Response_Time_Hours]]&gt;24</f>
        <v>1</v>
      </c>
      <c r="Z1517" s="13" t="b">
        <f>tbl_CleanLeads[[#This Row],[Response_Time_Hours]]&gt;72</f>
        <v>0</v>
      </c>
      <c r="AA1517" s="13" t="b">
        <f>tbl_CleanLeads[[#This Row],[Status_Clean]]="Converted"</f>
        <v>0</v>
      </c>
    </row>
    <row r="1518" spans="1:27">
      <c r="A1518" t="s">
        <v>90</v>
      </c>
      <c r="B1518" t="s">
        <v>4472</v>
      </c>
      <c r="C1518" t="s">
        <v>4473</v>
      </c>
      <c r="D1518" t="s">
        <v>7258</v>
      </c>
      <c r="E1518" t="s">
        <v>469</v>
      </c>
      <c r="F1518" t="s">
        <v>250</v>
      </c>
      <c r="G1518" s="1">
        <v>44927</v>
      </c>
      <c r="H1518" s="8">
        <f>MONTH(tbl_CleanLeads[[#This Row],[Lead_Date_Final]])</f>
        <v>1</v>
      </c>
      <c r="I1518" t="s">
        <v>7317</v>
      </c>
      <c r="J1518" t="s">
        <v>7263</v>
      </c>
      <c r="K1518" t="s">
        <v>7284</v>
      </c>
      <c r="L1518">
        <f>WEEKDAY(tbl_CleanLeads[[#This Row],[Lead_Date_Final]],2)</f>
        <v>7</v>
      </c>
      <c r="M1518" t="s">
        <v>7293</v>
      </c>
      <c r="N1518">
        <v>52.5</v>
      </c>
      <c r="O1518" s="7">
        <v>4415.24</v>
      </c>
      <c r="P1518">
        <v>15</v>
      </c>
      <c r="Q1518" t="s">
        <v>7273</v>
      </c>
      <c r="R1518">
        <f>IF(UPPER(TRIM(Table2[[#This Row],[Status_Clean]]))="CONVERTED",1,0)</f>
        <v>1</v>
      </c>
      <c r="S1518">
        <f>IF(ISNUMBER(MATCH(UPPER(TRIM(Table2[[#This Row],[Status_Clean]])),{"CONTACTED","QUALIFIED","CONVERTED"},0)),1,0)</f>
        <v>1</v>
      </c>
      <c r="T1518" cm="1">
        <f t="array" ref="T1518">_xlfn.SWITCH(UPPER(TRIM(Table2[[#This Row],[Status_Clean]])),"NEW",1,"CONTACTED",2,"QUALIFIED",3,"CONVERTED",4,"LOST",5,99)</f>
        <v>4</v>
      </c>
      <c r="U1518" t="str" cm="1">
        <f t="array" ref="U1518">_xlfn.LET(_xlpm.x,IFERROR(VALUE(Table2[[#This Row],[Response_Time_Hours]]),""),IF(_xlpm.x="","CHECK",_xlfn.IFS(_xlpm.x&lt;=1,"Immediate",_xlpm.x&lt;=6,"Fast",_xlpm.x&lt;=24,"Moderate",_xlpm.x&gt;24,"Delayed")))</f>
        <v>Delayed</v>
      </c>
      <c r="V1518">
        <f>FLOOR(tbl_CleanLeads[[#This Row],[Response_Time_Hours]],6)</f>
        <v>48</v>
      </c>
      <c r="W1518" t="str" cm="1">
        <f t="array" ref="W1518">IF(Table2[[#This Row],[Interaction_Count_Final]]="","N/A",_xlfn.IFS(Table2[[#This Row],[Interaction_Count_Final]]&lt;=2,"Low",Table2[[#This Row],[Interaction_Count_Final]]&lt;=5,"Medium",Table2[[#This Row],[Interaction_Count_Final]]&gt;=6,"High",TRUE,"CHECK"))</f>
        <v>High</v>
      </c>
      <c r="X1518" t="b">
        <f t="shared" si="23"/>
        <v>1</v>
      </c>
      <c r="Y1518" t="b">
        <f>tbl_CleanLeads[[#This Row],[Response_Time_Hours]]&gt;24</f>
        <v>1</v>
      </c>
      <c r="Z1518" s="13" t="b">
        <f>tbl_CleanLeads[[#This Row],[Response_Time_Hours]]&gt;72</f>
        <v>0</v>
      </c>
      <c r="AA1518" s="13" t="b">
        <f>tbl_CleanLeads[[#This Row],[Status_Clean]]="Converted"</f>
        <v>1</v>
      </c>
    </row>
    <row r="1519" spans="1:27">
      <c r="A1519" t="s">
        <v>90</v>
      </c>
      <c r="B1519" t="s">
        <v>4474</v>
      </c>
      <c r="C1519" t="s">
        <v>4475</v>
      </c>
      <c r="D1519" t="s">
        <v>7258</v>
      </c>
      <c r="E1519" t="s">
        <v>69</v>
      </c>
      <c r="F1519" t="s">
        <v>71</v>
      </c>
      <c r="G1519" s="1">
        <v>45241</v>
      </c>
      <c r="H1519" s="8">
        <f>MONTH(tbl_CleanLeads[[#This Row],[Lead_Date_Final]])</f>
        <v>11</v>
      </c>
      <c r="I1519" t="s">
        <v>7300</v>
      </c>
      <c r="J1519" t="s">
        <v>7263</v>
      </c>
      <c r="K1519" t="s">
        <v>7264</v>
      </c>
      <c r="L1519">
        <f>WEEKDAY(tbl_CleanLeads[[#This Row],[Lead_Date_Final]],2)</f>
        <v>6</v>
      </c>
      <c r="M1519" t="s">
        <v>7278</v>
      </c>
      <c r="N1519">
        <v>69.599999999999994</v>
      </c>
      <c r="O1519" s="7">
        <v>4973.67</v>
      </c>
      <c r="P1519">
        <v>10</v>
      </c>
      <c r="Q1519" t="s">
        <v>7273</v>
      </c>
      <c r="R1519">
        <f>IF(UPPER(TRIM(Table2[[#This Row],[Status_Clean]]))="CONVERTED",1,0)</f>
        <v>0</v>
      </c>
      <c r="S1519">
        <f>IF(ISNUMBER(MATCH(UPPER(TRIM(Table2[[#This Row],[Status_Clean]])),{"CONTACTED","QUALIFIED","CONVERTED"},0)),1,0)</f>
        <v>1</v>
      </c>
      <c r="T1519" cm="1">
        <f t="array" ref="T1519">_xlfn.SWITCH(UPPER(TRIM(Table2[[#This Row],[Status_Clean]])),"NEW",1,"CONTACTED",2,"QUALIFIED",3,"CONVERTED",4,"LOST",5,99)</f>
        <v>3</v>
      </c>
      <c r="U1519" t="str" cm="1">
        <f t="array" ref="U1519">_xlfn.LET(_xlpm.x,IFERROR(VALUE(Table2[[#This Row],[Response_Time_Hours]]),""),IF(_xlpm.x="","CHECK",_xlfn.IFS(_xlpm.x&lt;=1,"Immediate",_xlpm.x&lt;=6,"Fast",_xlpm.x&lt;=24,"Moderate",_xlpm.x&gt;24,"Delayed")))</f>
        <v>Delayed</v>
      </c>
      <c r="V1519">
        <f>FLOOR(tbl_CleanLeads[[#This Row],[Response_Time_Hours]],6)</f>
        <v>66</v>
      </c>
      <c r="W1519" t="str" cm="1">
        <f t="array" ref="W1519">IF(Table2[[#This Row],[Interaction_Count_Final]]="","N/A",_xlfn.IFS(Table2[[#This Row],[Interaction_Count_Final]]&lt;=2,"Low",Table2[[#This Row],[Interaction_Count_Final]]&lt;=5,"Medium",Table2[[#This Row],[Interaction_Count_Final]]&gt;=6,"High",TRUE,"CHECK"))</f>
        <v>High</v>
      </c>
      <c r="X1519" t="b">
        <f t="shared" si="23"/>
        <v>1</v>
      </c>
      <c r="Y1519" t="b">
        <f>tbl_CleanLeads[[#This Row],[Response_Time_Hours]]&gt;24</f>
        <v>1</v>
      </c>
      <c r="Z1519" s="13" t="b">
        <f>tbl_CleanLeads[[#This Row],[Response_Time_Hours]]&gt;72</f>
        <v>0</v>
      </c>
      <c r="AA1519" s="13" t="b">
        <f>tbl_CleanLeads[[#This Row],[Status_Clean]]="Converted"</f>
        <v>0</v>
      </c>
    </row>
    <row r="1520" spans="1:27">
      <c r="A1520" t="s">
        <v>90</v>
      </c>
      <c r="B1520" t="s">
        <v>4476</v>
      </c>
      <c r="C1520" t="s">
        <v>4477</v>
      </c>
      <c r="D1520" t="s">
        <v>7303</v>
      </c>
      <c r="E1520" t="s">
        <v>447</v>
      </c>
      <c r="F1520" t="s">
        <v>125</v>
      </c>
      <c r="G1520" s="1">
        <v>45403</v>
      </c>
      <c r="H1520" s="8">
        <f>MONTH(tbl_CleanLeads[[#This Row],[Lead_Date_Final]])</f>
        <v>4</v>
      </c>
      <c r="I1520" t="s">
        <v>7297</v>
      </c>
      <c r="J1520" t="s">
        <v>7271</v>
      </c>
      <c r="K1520" t="s">
        <v>7277</v>
      </c>
      <c r="L1520">
        <f>WEEKDAY(tbl_CleanLeads[[#This Row],[Lead_Date_Final]],2)</f>
        <v>7</v>
      </c>
      <c r="M1520" t="s">
        <v>7293</v>
      </c>
      <c r="N1520">
        <v>6.8</v>
      </c>
      <c r="O1520" s="7">
        <v>3050.68</v>
      </c>
      <c r="P1520">
        <v>43</v>
      </c>
      <c r="Q1520" t="s">
        <v>7266</v>
      </c>
      <c r="R1520">
        <f>IF(UPPER(TRIM(Table2[[#This Row],[Status_Clean]]))="CONVERTED",1,0)</f>
        <v>0</v>
      </c>
      <c r="S1520">
        <f>IF(ISNUMBER(MATCH(UPPER(TRIM(Table2[[#This Row],[Status_Clean]])),{"CONTACTED","QUALIFIED","CONVERTED"},0)),1,0)</f>
        <v>1</v>
      </c>
      <c r="T1520" cm="1">
        <f t="array" ref="T1520">_xlfn.SWITCH(UPPER(TRIM(Table2[[#This Row],[Status_Clean]])),"NEW",1,"CONTACTED",2,"QUALIFIED",3,"CONVERTED",4,"LOST",5,99)</f>
        <v>2</v>
      </c>
      <c r="U1520" t="str" cm="1">
        <f t="array" ref="U1520">_xlfn.LET(_xlpm.x,IFERROR(VALUE(Table2[[#This Row],[Response_Time_Hours]]),""),IF(_xlpm.x="","CHECK",_xlfn.IFS(_xlpm.x&lt;=1,"Immediate",_xlpm.x&lt;=6,"Fast",_xlpm.x&lt;=24,"Moderate",_xlpm.x&gt;24,"Delayed")))</f>
        <v>Moderate</v>
      </c>
      <c r="V1520">
        <f>FLOOR(tbl_CleanLeads[[#This Row],[Response_Time_Hours]],6)</f>
        <v>6</v>
      </c>
      <c r="W1520" t="str" cm="1">
        <f t="array" ref="W1520">IF(Table2[[#This Row],[Interaction_Count_Final]]="","N/A",_xlfn.IFS(Table2[[#This Row],[Interaction_Count_Final]]&lt;=2,"Low",Table2[[#This Row],[Interaction_Count_Final]]&lt;=5,"Medium",Table2[[#This Row],[Interaction_Count_Final]]&gt;=6,"High",TRUE,"CHECK"))</f>
        <v>High</v>
      </c>
      <c r="X1520" t="b">
        <f t="shared" si="23"/>
        <v>1</v>
      </c>
      <c r="Y1520" t="b">
        <f>tbl_CleanLeads[[#This Row],[Response_Time_Hours]]&gt;24</f>
        <v>0</v>
      </c>
      <c r="Z1520" s="13" t="b">
        <f>tbl_CleanLeads[[#This Row],[Response_Time_Hours]]&gt;72</f>
        <v>0</v>
      </c>
      <c r="AA1520" s="13" t="b">
        <f>tbl_CleanLeads[[#This Row],[Status_Clean]]="Converted"</f>
        <v>0</v>
      </c>
    </row>
    <row r="1521" spans="1:27">
      <c r="A1521" t="s">
        <v>90</v>
      </c>
      <c r="B1521" t="s">
        <v>4480</v>
      </c>
      <c r="C1521" t="s">
        <v>4481</v>
      </c>
      <c r="D1521" t="s">
        <v>7303</v>
      </c>
      <c r="E1521" t="s">
        <v>473</v>
      </c>
      <c r="F1521" t="s">
        <v>71</v>
      </c>
      <c r="G1521" s="1">
        <v>44996</v>
      </c>
      <c r="H1521" s="8">
        <f>MONTH(tbl_CleanLeads[[#This Row],[Lead_Date_Final]])</f>
        <v>3</v>
      </c>
      <c r="I1521" t="s">
        <v>7295</v>
      </c>
      <c r="J1521" t="s">
        <v>7263</v>
      </c>
      <c r="K1521" t="s">
        <v>7284</v>
      </c>
      <c r="L1521">
        <f>WEEKDAY(tbl_CleanLeads[[#This Row],[Lead_Date_Final]],2)</f>
        <v>6</v>
      </c>
      <c r="M1521" t="s">
        <v>7278</v>
      </c>
      <c r="N1521">
        <v>60.6</v>
      </c>
      <c r="O1521" s="7">
        <v>1633.06</v>
      </c>
      <c r="P1521">
        <v>1</v>
      </c>
      <c r="Q1521" t="s">
        <v>7289</v>
      </c>
      <c r="R1521">
        <f>IF(UPPER(TRIM(Table2[[#This Row],[Status_Clean]]))="CONVERTED",1,0)</f>
        <v>0</v>
      </c>
      <c r="S1521">
        <f>IF(ISNUMBER(MATCH(UPPER(TRIM(Table2[[#This Row],[Status_Clean]])),{"CONTACTED","QUALIFIED","CONVERTED"},0)),1,0)</f>
        <v>1</v>
      </c>
      <c r="T1521" cm="1">
        <f t="array" ref="T1521">_xlfn.SWITCH(UPPER(TRIM(Table2[[#This Row],[Status_Clean]])),"NEW",1,"CONTACTED",2,"QUALIFIED",3,"CONVERTED",4,"LOST",5,99)</f>
        <v>3</v>
      </c>
      <c r="U1521" t="str" cm="1">
        <f t="array" ref="U1521">_xlfn.LET(_xlpm.x,IFERROR(VALUE(Table2[[#This Row],[Response_Time_Hours]]),""),IF(_xlpm.x="","CHECK",_xlfn.IFS(_xlpm.x&lt;=1,"Immediate",_xlpm.x&lt;=6,"Fast",_xlpm.x&lt;=24,"Moderate",_xlpm.x&gt;24,"Delayed")))</f>
        <v>Delayed</v>
      </c>
      <c r="V1521">
        <f>FLOOR(tbl_CleanLeads[[#This Row],[Response_Time_Hours]],6)</f>
        <v>60</v>
      </c>
      <c r="W1521" t="str" cm="1">
        <f t="array" ref="W1521">IF(Table2[[#This Row],[Interaction_Count_Final]]="","N/A",_xlfn.IFS(Table2[[#This Row],[Interaction_Count_Final]]&lt;=2,"Low",Table2[[#This Row],[Interaction_Count_Final]]&lt;=5,"Medium",Table2[[#This Row],[Interaction_Count_Final]]&gt;=6,"High",TRUE,"CHECK"))</f>
        <v>Low</v>
      </c>
      <c r="X1521" t="b">
        <f t="shared" si="23"/>
        <v>1</v>
      </c>
      <c r="Y1521" t="b">
        <f>tbl_CleanLeads[[#This Row],[Response_Time_Hours]]&gt;24</f>
        <v>1</v>
      </c>
      <c r="Z1521" s="13" t="b">
        <f>tbl_CleanLeads[[#This Row],[Response_Time_Hours]]&gt;72</f>
        <v>0</v>
      </c>
      <c r="AA1521" s="13" t="b">
        <f>tbl_CleanLeads[[#This Row],[Status_Clean]]="Converted"</f>
        <v>0</v>
      </c>
    </row>
    <row r="1522" spans="1:27">
      <c r="A1522" t="s">
        <v>90</v>
      </c>
      <c r="B1522" t="s">
        <v>4483</v>
      </c>
      <c r="C1522" t="s">
        <v>4484</v>
      </c>
      <c r="D1522" t="s">
        <v>7274</v>
      </c>
      <c r="E1522" t="s">
        <v>7308</v>
      </c>
      <c r="F1522" t="s">
        <v>71</v>
      </c>
      <c r="G1522" s="1">
        <v>45121</v>
      </c>
      <c r="H1522" s="8">
        <f>MONTH(tbl_CleanLeads[[#This Row],[Lead_Date_Final]])</f>
        <v>7</v>
      </c>
      <c r="I1522" t="s">
        <v>7305</v>
      </c>
      <c r="J1522" t="s">
        <v>7263</v>
      </c>
      <c r="K1522" t="s">
        <v>7288</v>
      </c>
      <c r="L1522">
        <f>WEEKDAY(tbl_CleanLeads[[#This Row],[Lead_Date_Final]],2)</f>
        <v>5</v>
      </c>
      <c r="M1522" t="s">
        <v>7312</v>
      </c>
      <c r="N1522">
        <v>9.1</v>
      </c>
      <c r="O1522" s="7">
        <v>2890.09</v>
      </c>
      <c r="P1522">
        <v>26</v>
      </c>
      <c r="Q1522" t="s">
        <v>7266</v>
      </c>
      <c r="R1522">
        <f>IF(UPPER(TRIM(Table2[[#This Row],[Status_Clean]]))="CONVERTED",1,0)</f>
        <v>0</v>
      </c>
      <c r="S1522">
        <f>IF(ISNUMBER(MATCH(UPPER(TRIM(Table2[[#This Row],[Status_Clean]])),{"CONTACTED","QUALIFIED","CONVERTED"},0)),1,0)</f>
        <v>1</v>
      </c>
      <c r="T1522" cm="1">
        <f t="array" ref="T1522">_xlfn.SWITCH(UPPER(TRIM(Table2[[#This Row],[Status_Clean]])),"NEW",1,"CONTACTED",2,"QUALIFIED",3,"CONVERTED",4,"LOST",5,99)</f>
        <v>3</v>
      </c>
      <c r="U1522" t="str" cm="1">
        <f t="array" ref="U1522">_xlfn.LET(_xlpm.x,IFERROR(VALUE(Table2[[#This Row],[Response_Time_Hours]]),""),IF(_xlpm.x="","CHECK",_xlfn.IFS(_xlpm.x&lt;=1,"Immediate",_xlpm.x&lt;=6,"Fast",_xlpm.x&lt;=24,"Moderate",_xlpm.x&gt;24,"Delayed")))</f>
        <v>Moderate</v>
      </c>
      <c r="V1522">
        <f>FLOOR(tbl_CleanLeads[[#This Row],[Response_Time_Hours]],6)</f>
        <v>6</v>
      </c>
      <c r="W1522" t="str" cm="1">
        <f t="array" ref="W1522">IF(Table2[[#This Row],[Interaction_Count_Final]]="","N/A",_xlfn.IFS(Table2[[#This Row],[Interaction_Count_Final]]&lt;=2,"Low",Table2[[#This Row],[Interaction_Count_Final]]&lt;=5,"Medium",Table2[[#This Row],[Interaction_Count_Final]]&gt;=6,"High",TRUE,"CHECK"))</f>
        <v>High</v>
      </c>
      <c r="X1522" t="b">
        <f t="shared" si="23"/>
        <v>1</v>
      </c>
      <c r="Y1522" t="b">
        <f>tbl_CleanLeads[[#This Row],[Response_Time_Hours]]&gt;24</f>
        <v>0</v>
      </c>
      <c r="Z1522" s="13" t="b">
        <f>tbl_CleanLeads[[#This Row],[Response_Time_Hours]]&gt;72</f>
        <v>0</v>
      </c>
      <c r="AA1522" s="13" t="b">
        <f>tbl_CleanLeads[[#This Row],[Status_Clean]]="Converted"</f>
        <v>0</v>
      </c>
    </row>
    <row r="1523" spans="1:27">
      <c r="A1523" t="s">
        <v>70</v>
      </c>
      <c r="B1523" t="s">
        <v>4485</v>
      </c>
      <c r="C1523" t="s">
        <v>4486</v>
      </c>
      <c r="D1523" t="s">
        <v>7274</v>
      </c>
      <c r="E1523" t="s">
        <v>106</v>
      </c>
      <c r="F1523" t="s">
        <v>125</v>
      </c>
      <c r="G1523" s="1">
        <v>45641</v>
      </c>
      <c r="H1523" s="8">
        <f>MONTH(tbl_CleanLeads[[#This Row],[Lead_Date_Final]])</f>
        <v>12</v>
      </c>
      <c r="I1523" t="s">
        <v>7262</v>
      </c>
      <c r="J1523" t="s">
        <v>7271</v>
      </c>
      <c r="K1523" t="s">
        <v>7264</v>
      </c>
      <c r="L1523">
        <f>WEEKDAY(tbl_CleanLeads[[#This Row],[Lead_Date_Final]],2)</f>
        <v>7</v>
      </c>
      <c r="M1523" t="s">
        <v>7293</v>
      </c>
      <c r="N1523">
        <v>24</v>
      </c>
      <c r="O1523" s="7">
        <v>2245.46</v>
      </c>
      <c r="P1523">
        <v>19</v>
      </c>
      <c r="Q1523" t="s">
        <v>7266</v>
      </c>
      <c r="R1523">
        <f>IF(UPPER(TRIM(Table2[[#This Row],[Status_Clean]]))="CONVERTED",1,0)</f>
        <v>0</v>
      </c>
      <c r="S1523">
        <f>IF(ISNUMBER(MATCH(UPPER(TRIM(Table2[[#This Row],[Status_Clean]])),{"CONTACTED","QUALIFIED","CONVERTED"},0)),1,0)</f>
        <v>1</v>
      </c>
      <c r="T1523" cm="1">
        <f t="array" ref="T1523">_xlfn.SWITCH(UPPER(TRIM(Table2[[#This Row],[Status_Clean]])),"NEW",1,"CONTACTED",2,"QUALIFIED",3,"CONVERTED",4,"LOST",5,99)</f>
        <v>2</v>
      </c>
      <c r="U1523" t="str" cm="1">
        <f t="array" ref="U1523">_xlfn.LET(_xlpm.x,IFERROR(VALUE(Table2[[#This Row],[Response_Time_Hours]]),""),IF(_xlpm.x="","CHECK",_xlfn.IFS(_xlpm.x&lt;=1,"Immediate",_xlpm.x&lt;=6,"Fast",_xlpm.x&lt;=24,"Moderate",_xlpm.x&gt;24,"Delayed")))</f>
        <v>Moderate</v>
      </c>
      <c r="V1523">
        <f>FLOOR(tbl_CleanLeads[[#This Row],[Response_Time_Hours]],6)</f>
        <v>24</v>
      </c>
      <c r="W1523" t="str" cm="1">
        <f t="array" ref="W1523">IF(Table2[[#This Row],[Interaction_Count_Final]]="","N/A",_xlfn.IFS(Table2[[#This Row],[Interaction_Count_Final]]&lt;=2,"Low",Table2[[#This Row],[Interaction_Count_Final]]&lt;=5,"Medium",Table2[[#This Row],[Interaction_Count_Final]]&gt;=6,"High",TRUE,"CHECK"))</f>
        <v>High</v>
      </c>
      <c r="X1523" t="b">
        <f t="shared" si="23"/>
        <v>1</v>
      </c>
      <c r="Y1523" t="b">
        <f>tbl_CleanLeads[[#This Row],[Response_Time_Hours]]&gt;24</f>
        <v>0</v>
      </c>
      <c r="Z1523" s="13" t="b">
        <f>tbl_CleanLeads[[#This Row],[Response_Time_Hours]]&gt;72</f>
        <v>0</v>
      </c>
      <c r="AA1523" s="13" t="b">
        <f>tbl_CleanLeads[[#This Row],[Status_Clean]]="Converted"</f>
        <v>0</v>
      </c>
    </row>
    <row r="1524" spans="1:27">
      <c r="A1524" t="s">
        <v>70</v>
      </c>
      <c r="B1524" t="s">
        <v>4487</v>
      </c>
      <c r="C1524" t="s">
        <v>4488</v>
      </c>
      <c r="D1524" t="s">
        <v>7280</v>
      </c>
      <c r="E1524" t="s">
        <v>473</v>
      </c>
      <c r="F1524" t="s">
        <v>71</v>
      </c>
      <c r="G1524" s="1">
        <v>45050</v>
      </c>
      <c r="H1524" s="8">
        <f>MONTH(tbl_CleanLeads[[#This Row],[Lead_Date_Final]])</f>
        <v>5</v>
      </c>
      <c r="I1524" t="s">
        <v>7314</v>
      </c>
      <c r="J1524" t="s">
        <v>7263</v>
      </c>
      <c r="K1524" t="s">
        <v>7277</v>
      </c>
      <c r="L1524">
        <f>WEEKDAY(tbl_CleanLeads[[#This Row],[Lead_Date_Final]],2)</f>
        <v>4</v>
      </c>
      <c r="M1524" t="s">
        <v>7285</v>
      </c>
      <c r="N1524">
        <v>37.9</v>
      </c>
      <c r="O1524" s="7">
        <v>4987.91</v>
      </c>
      <c r="P1524">
        <v>24</v>
      </c>
      <c r="Q1524" t="s">
        <v>7273</v>
      </c>
      <c r="R1524">
        <f>IF(UPPER(TRIM(Table2[[#This Row],[Status_Clean]]))="CONVERTED",1,0)</f>
        <v>0</v>
      </c>
      <c r="S1524">
        <f>IF(ISNUMBER(MATCH(UPPER(TRIM(Table2[[#This Row],[Status_Clean]])),{"CONTACTED","QUALIFIED","CONVERTED"},0)),1,0)</f>
        <v>1</v>
      </c>
      <c r="T1524" cm="1">
        <f t="array" ref="T1524">_xlfn.SWITCH(UPPER(TRIM(Table2[[#This Row],[Status_Clean]])),"NEW",1,"CONTACTED",2,"QUALIFIED",3,"CONVERTED",4,"LOST",5,99)</f>
        <v>3</v>
      </c>
      <c r="U1524" t="str" cm="1">
        <f t="array" ref="U1524">_xlfn.LET(_xlpm.x,IFERROR(VALUE(Table2[[#This Row],[Response_Time_Hours]]),""),IF(_xlpm.x="","CHECK",_xlfn.IFS(_xlpm.x&lt;=1,"Immediate",_xlpm.x&lt;=6,"Fast",_xlpm.x&lt;=24,"Moderate",_xlpm.x&gt;24,"Delayed")))</f>
        <v>Delayed</v>
      </c>
      <c r="V1524">
        <f>FLOOR(tbl_CleanLeads[[#This Row],[Response_Time_Hours]],6)</f>
        <v>36</v>
      </c>
      <c r="W1524" t="str" cm="1">
        <f t="array" ref="W1524">IF(Table2[[#This Row],[Interaction_Count_Final]]="","N/A",_xlfn.IFS(Table2[[#This Row],[Interaction_Count_Final]]&lt;=2,"Low",Table2[[#This Row],[Interaction_Count_Final]]&lt;=5,"Medium",Table2[[#This Row],[Interaction_Count_Final]]&gt;=6,"High",TRUE,"CHECK"))</f>
        <v>High</v>
      </c>
      <c r="X1524" t="b">
        <f t="shared" si="23"/>
        <v>1</v>
      </c>
      <c r="Y1524" t="b">
        <f>tbl_CleanLeads[[#This Row],[Response_Time_Hours]]&gt;24</f>
        <v>1</v>
      </c>
      <c r="Z1524" s="13" t="b">
        <f>tbl_CleanLeads[[#This Row],[Response_Time_Hours]]&gt;72</f>
        <v>0</v>
      </c>
      <c r="AA1524" s="13" t="b">
        <f>tbl_CleanLeads[[#This Row],[Status_Clean]]="Converted"</f>
        <v>0</v>
      </c>
    </row>
    <row r="1525" spans="1:27">
      <c r="A1525" t="s">
        <v>63</v>
      </c>
      <c r="B1525" t="s">
        <v>4489</v>
      </c>
      <c r="C1525" t="s">
        <v>8389</v>
      </c>
      <c r="D1525" t="s">
        <v>7274</v>
      </c>
      <c r="E1525" t="s">
        <v>101</v>
      </c>
      <c r="F1525" t="s">
        <v>193</v>
      </c>
      <c r="G1525" s="1">
        <v>45460</v>
      </c>
      <c r="H1525" s="8">
        <f>MONTH(tbl_CleanLeads[[#This Row],[Lead_Date_Final]])</f>
        <v>6</v>
      </c>
      <c r="I1525" t="s">
        <v>7276</v>
      </c>
      <c r="J1525" t="s">
        <v>7271</v>
      </c>
      <c r="K1525" t="s">
        <v>7277</v>
      </c>
      <c r="L1525">
        <f>WEEKDAY(tbl_CleanLeads[[#This Row],[Lead_Date_Final]],2)</f>
        <v>1</v>
      </c>
      <c r="M1525" t="s">
        <v>7298</v>
      </c>
      <c r="N1525">
        <v>70.8</v>
      </c>
      <c r="O1525" s="7">
        <v>3438.93</v>
      </c>
      <c r="P1525">
        <v>9</v>
      </c>
      <c r="Q1525" t="s">
        <v>7266</v>
      </c>
      <c r="R1525">
        <f>IF(UPPER(TRIM(Table2[[#This Row],[Status_Clean]]))="CONVERTED",1,0)</f>
        <v>0</v>
      </c>
      <c r="S1525">
        <f>IF(ISNUMBER(MATCH(UPPER(TRIM(Table2[[#This Row],[Status_Clean]])),{"CONTACTED","QUALIFIED","CONVERTED"},0)),1,0)</f>
        <v>0</v>
      </c>
      <c r="T1525" cm="1">
        <f t="array" ref="T1525">_xlfn.SWITCH(UPPER(TRIM(Table2[[#This Row],[Status_Clean]])),"NEW",1,"CONTACTED",2,"QUALIFIED",3,"CONVERTED",4,"LOST",5,99)</f>
        <v>1</v>
      </c>
      <c r="U1525" t="str" cm="1">
        <f t="array" ref="U1525">_xlfn.LET(_xlpm.x,IFERROR(VALUE(Table2[[#This Row],[Response_Time_Hours]]),""),IF(_xlpm.x="","CHECK",_xlfn.IFS(_xlpm.x&lt;=1,"Immediate",_xlpm.x&lt;=6,"Fast",_xlpm.x&lt;=24,"Moderate",_xlpm.x&gt;24,"Delayed")))</f>
        <v>Delayed</v>
      </c>
      <c r="V1525">
        <f>FLOOR(tbl_CleanLeads[[#This Row],[Response_Time_Hours]],6)</f>
        <v>66</v>
      </c>
      <c r="W1525" t="str" cm="1">
        <f t="array" ref="W1525">IF(Table2[[#This Row],[Interaction_Count_Final]]="","N/A",_xlfn.IFS(Table2[[#This Row],[Interaction_Count_Final]]&lt;=2,"Low",Table2[[#This Row],[Interaction_Count_Final]]&lt;=5,"Medium",Table2[[#This Row],[Interaction_Count_Final]]&gt;=6,"High",TRUE,"CHECK"))</f>
        <v>High</v>
      </c>
      <c r="X1525" t="b">
        <f t="shared" si="23"/>
        <v>1</v>
      </c>
      <c r="Y1525" t="b">
        <f>tbl_CleanLeads[[#This Row],[Response_Time_Hours]]&gt;24</f>
        <v>1</v>
      </c>
      <c r="Z1525" s="13" t="b">
        <f>tbl_CleanLeads[[#This Row],[Response_Time_Hours]]&gt;72</f>
        <v>0</v>
      </c>
      <c r="AA1525" s="13" t="b">
        <f>tbl_CleanLeads[[#This Row],[Status_Clean]]="Converted"</f>
        <v>0</v>
      </c>
    </row>
    <row r="1526" spans="1:27">
      <c r="A1526" t="s">
        <v>63</v>
      </c>
      <c r="B1526" t="s">
        <v>4491</v>
      </c>
      <c r="C1526" t="s">
        <v>4492</v>
      </c>
      <c r="D1526" t="s">
        <v>7280</v>
      </c>
      <c r="E1526" t="s">
        <v>447</v>
      </c>
      <c r="F1526" t="s">
        <v>125</v>
      </c>
      <c r="G1526" s="1">
        <v>45225</v>
      </c>
      <c r="H1526" s="8">
        <f>MONTH(tbl_CleanLeads[[#This Row],[Lead_Date_Final]])</f>
        <v>10</v>
      </c>
      <c r="I1526" t="s">
        <v>7270</v>
      </c>
      <c r="J1526" t="s">
        <v>7263</v>
      </c>
      <c r="K1526" t="s">
        <v>7264</v>
      </c>
      <c r="L1526">
        <f>WEEKDAY(tbl_CleanLeads[[#This Row],[Lead_Date_Final]],2)</f>
        <v>4</v>
      </c>
      <c r="M1526" t="s">
        <v>7285</v>
      </c>
      <c r="N1526">
        <v>27.9</v>
      </c>
      <c r="O1526" s="7">
        <v>3027.62</v>
      </c>
      <c r="P1526">
        <v>10</v>
      </c>
      <c r="Q1526" t="s">
        <v>7266</v>
      </c>
      <c r="R1526">
        <f>IF(UPPER(TRIM(Table2[[#This Row],[Status_Clean]]))="CONVERTED",1,0)</f>
        <v>0</v>
      </c>
      <c r="S1526">
        <f>IF(ISNUMBER(MATCH(UPPER(TRIM(Table2[[#This Row],[Status_Clean]])),{"CONTACTED","QUALIFIED","CONVERTED"},0)),1,0)</f>
        <v>1</v>
      </c>
      <c r="T1526" cm="1">
        <f t="array" ref="T1526">_xlfn.SWITCH(UPPER(TRIM(Table2[[#This Row],[Status_Clean]])),"NEW",1,"CONTACTED",2,"QUALIFIED",3,"CONVERTED",4,"LOST",5,99)</f>
        <v>2</v>
      </c>
      <c r="U1526" t="str" cm="1">
        <f t="array" ref="U1526">_xlfn.LET(_xlpm.x,IFERROR(VALUE(Table2[[#This Row],[Response_Time_Hours]]),""),IF(_xlpm.x="","CHECK",_xlfn.IFS(_xlpm.x&lt;=1,"Immediate",_xlpm.x&lt;=6,"Fast",_xlpm.x&lt;=24,"Moderate",_xlpm.x&gt;24,"Delayed")))</f>
        <v>Delayed</v>
      </c>
      <c r="V1526">
        <f>FLOOR(tbl_CleanLeads[[#This Row],[Response_Time_Hours]],6)</f>
        <v>24</v>
      </c>
      <c r="W1526" t="str" cm="1">
        <f t="array" ref="W1526">IF(Table2[[#This Row],[Interaction_Count_Final]]="","N/A",_xlfn.IFS(Table2[[#This Row],[Interaction_Count_Final]]&lt;=2,"Low",Table2[[#This Row],[Interaction_Count_Final]]&lt;=5,"Medium",Table2[[#This Row],[Interaction_Count_Final]]&gt;=6,"High",TRUE,"CHECK"))</f>
        <v>High</v>
      </c>
      <c r="X1526" t="b">
        <f t="shared" si="23"/>
        <v>1</v>
      </c>
      <c r="Y1526" t="b">
        <f>tbl_CleanLeads[[#This Row],[Response_Time_Hours]]&gt;24</f>
        <v>1</v>
      </c>
      <c r="Z1526" s="13" t="b">
        <f>tbl_CleanLeads[[#This Row],[Response_Time_Hours]]&gt;72</f>
        <v>0</v>
      </c>
      <c r="AA1526" s="13" t="b">
        <f>tbl_CleanLeads[[#This Row],[Status_Clean]]="Converted"</f>
        <v>0</v>
      </c>
    </row>
    <row r="1527" spans="1:27">
      <c r="A1527" t="s">
        <v>90</v>
      </c>
      <c r="B1527" t="s">
        <v>4494</v>
      </c>
      <c r="C1527" t="s">
        <v>4495</v>
      </c>
      <c r="D1527" t="s">
        <v>7280</v>
      </c>
      <c r="E1527" t="s">
        <v>311</v>
      </c>
      <c r="F1527" t="s">
        <v>125</v>
      </c>
      <c r="G1527" s="1">
        <v>45377</v>
      </c>
      <c r="H1527" s="8">
        <f>MONTH(tbl_CleanLeads[[#This Row],[Lead_Date_Final]])</f>
        <v>3</v>
      </c>
      <c r="I1527" t="s">
        <v>7295</v>
      </c>
      <c r="J1527" t="s">
        <v>7271</v>
      </c>
      <c r="K1527" t="s">
        <v>7284</v>
      </c>
      <c r="L1527">
        <f>WEEKDAY(tbl_CleanLeads[[#This Row],[Lead_Date_Final]],2)</f>
        <v>2</v>
      </c>
      <c r="M1527" t="s">
        <v>7265</v>
      </c>
      <c r="N1527">
        <v>55.199999999999996</v>
      </c>
      <c r="O1527" s="7">
        <v>2176.58</v>
      </c>
      <c r="P1527">
        <v>31</v>
      </c>
      <c r="Q1527" t="s">
        <v>7266</v>
      </c>
      <c r="R1527">
        <f>IF(UPPER(TRIM(Table2[[#This Row],[Status_Clean]]))="CONVERTED",1,0)</f>
        <v>0</v>
      </c>
      <c r="S1527">
        <f>IF(ISNUMBER(MATCH(UPPER(TRIM(Table2[[#This Row],[Status_Clean]])),{"CONTACTED","QUALIFIED","CONVERTED"},0)),1,0)</f>
        <v>1</v>
      </c>
      <c r="T1527" cm="1">
        <f t="array" ref="T1527">_xlfn.SWITCH(UPPER(TRIM(Table2[[#This Row],[Status_Clean]])),"NEW",1,"CONTACTED",2,"QUALIFIED",3,"CONVERTED",4,"LOST",5,99)</f>
        <v>2</v>
      </c>
      <c r="U1527" t="str" cm="1">
        <f t="array" ref="U1527">_xlfn.LET(_xlpm.x,IFERROR(VALUE(Table2[[#This Row],[Response_Time_Hours]]),""),IF(_xlpm.x="","CHECK",_xlfn.IFS(_xlpm.x&lt;=1,"Immediate",_xlpm.x&lt;=6,"Fast",_xlpm.x&lt;=24,"Moderate",_xlpm.x&gt;24,"Delayed")))</f>
        <v>Delayed</v>
      </c>
      <c r="V1527">
        <f>FLOOR(tbl_CleanLeads[[#This Row],[Response_Time_Hours]],6)</f>
        <v>54</v>
      </c>
      <c r="W1527" t="str" cm="1">
        <f t="array" ref="W1527">IF(Table2[[#This Row],[Interaction_Count_Final]]="","N/A",_xlfn.IFS(Table2[[#This Row],[Interaction_Count_Final]]&lt;=2,"Low",Table2[[#This Row],[Interaction_Count_Final]]&lt;=5,"Medium",Table2[[#This Row],[Interaction_Count_Final]]&gt;=6,"High",TRUE,"CHECK"))</f>
        <v>High</v>
      </c>
      <c r="X1527" t="b">
        <f t="shared" si="23"/>
        <v>1</v>
      </c>
      <c r="Y1527" t="b">
        <f>tbl_CleanLeads[[#This Row],[Response_Time_Hours]]&gt;24</f>
        <v>1</v>
      </c>
      <c r="Z1527" s="13" t="b">
        <f>tbl_CleanLeads[[#This Row],[Response_Time_Hours]]&gt;72</f>
        <v>0</v>
      </c>
      <c r="AA1527" s="13" t="b">
        <f>tbl_CleanLeads[[#This Row],[Status_Clean]]="Converted"</f>
        <v>0</v>
      </c>
    </row>
    <row r="1528" spans="1:27">
      <c r="A1528" t="s">
        <v>70</v>
      </c>
      <c r="B1528" t="s">
        <v>4497</v>
      </c>
      <c r="C1528" t="s">
        <v>8391</v>
      </c>
      <c r="D1528" t="s">
        <v>7258</v>
      </c>
      <c r="E1528" t="s">
        <v>311</v>
      </c>
      <c r="F1528" t="s">
        <v>173</v>
      </c>
      <c r="G1528" s="1">
        <v>45159</v>
      </c>
      <c r="H1528" s="8">
        <f>MONTH(tbl_CleanLeads[[#This Row],[Lead_Date_Final]])</f>
        <v>8</v>
      </c>
      <c r="I1528" t="s">
        <v>7310</v>
      </c>
      <c r="J1528" t="s">
        <v>7263</v>
      </c>
      <c r="K1528" t="s">
        <v>7288</v>
      </c>
      <c r="L1528">
        <f>WEEKDAY(tbl_CleanLeads[[#This Row],[Lead_Date_Final]],2)</f>
        <v>1</v>
      </c>
      <c r="M1528" t="s">
        <v>7298</v>
      </c>
      <c r="N1528">
        <v>23</v>
      </c>
      <c r="O1528" s="7">
        <v>2752.74</v>
      </c>
      <c r="P1528">
        <v>23</v>
      </c>
      <c r="Q1528" t="s">
        <v>7266</v>
      </c>
      <c r="R1528">
        <f>IF(UPPER(TRIM(Table2[[#This Row],[Status_Clean]]))="CONVERTED",1,0)</f>
        <v>0</v>
      </c>
      <c r="S1528">
        <f>IF(ISNUMBER(MATCH(UPPER(TRIM(Table2[[#This Row],[Status_Clean]])),{"CONTACTED","QUALIFIED","CONVERTED"},0)),1,0)</f>
        <v>0</v>
      </c>
      <c r="T1528" cm="1">
        <f t="array" ref="T1528">_xlfn.SWITCH(UPPER(TRIM(Table2[[#This Row],[Status_Clean]])),"NEW",1,"CONTACTED",2,"QUALIFIED",3,"CONVERTED",4,"LOST",5,99)</f>
        <v>5</v>
      </c>
      <c r="U1528" t="str" cm="1">
        <f t="array" ref="U1528">_xlfn.LET(_xlpm.x,IFERROR(VALUE(Table2[[#This Row],[Response_Time_Hours]]),""),IF(_xlpm.x="","CHECK",_xlfn.IFS(_xlpm.x&lt;=1,"Immediate",_xlpm.x&lt;=6,"Fast",_xlpm.x&lt;=24,"Moderate",_xlpm.x&gt;24,"Delayed")))</f>
        <v>Moderate</v>
      </c>
      <c r="V1528">
        <f>FLOOR(tbl_CleanLeads[[#This Row],[Response_Time_Hours]],6)</f>
        <v>18</v>
      </c>
      <c r="W1528" t="str" cm="1">
        <f t="array" ref="W1528">IF(Table2[[#This Row],[Interaction_Count_Final]]="","N/A",_xlfn.IFS(Table2[[#This Row],[Interaction_Count_Final]]&lt;=2,"Low",Table2[[#This Row],[Interaction_Count_Final]]&lt;=5,"Medium",Table2[[#This Row],[Interaction_Count_Final]]&gt;=6,"High",TRUE,"CHECK"))</f>
        <v>High</v>
      </c>
      <c r="X1528" t="b">
        <f t="shared" si="23"/>
        <v>1</v>
      </c>
      <c r="Y1528" t="b">
        <f>tbl_CleanLeads[[#This Row],[Response_Time_Hours]]&gt;24</f>
        <v>0</v>
      </c>
      <c r="Z1528" s="13" t="b">
        <f>tbl_CleanLeads[[#This Row],[Response_Time_Hours]]&gt;72</f>
        <v>0</v>
      </c>
      <c r="AA1528" s="13" t="b">
        <f>tbl_CleanLeads[[#This Row],[Status_Clean]]="Converted"</f>
        <v>0</v>
      </c>
    </row>
    <row r="1529" spans="1:27">
      <c r="A1529" t="s">
        <v>90</v>
      </c>
      <c r="B1529" t="s">
        <v>4499</v>
      </c>
      <c r="C1529" t="s">
        <v>4500</v>
      </c>
      <c r="D1529" t="s">
        <v>7268</v>
      </c>
      <c r="E1529" t="s">
        <v>254</v>
      </c>
      <c r="F1529" t="s">
        <v>173</v>
      </c>
      <c r="G1529" s="1">
        <v>45324</v>
      </c>
      <c r="H1529" s="8">
        <f>MONTH(tbl_CleanLeads[[#This Row],[Lead_Date_Final]])</f>
        <v>2</v>
      </c>
      <c r="I1529" t="s">
        <v>7283</v>
      </c>
      <c r="J1529" t="s">
        <v>7271</v>
      </c>
      <c r="K1529" t="s">
        <v>7284</v>
      </c>
      <c r="L1529">
        <f>WEEKDAY(tbl_CleanLeads[[#This Row],[Lead_Date_Final]],2)</f>
        <v>5</v>
      </c>
      <c r="M1529" t="s">
        <v>7312</v>
      </c>
      <c r="N1529">
        <v>43.9</v>
      </c>
      <c r="O1529" s="7">
        <v>1010.18</v>
      </c>
      <c r="P1529">
        <v>17</v>
      </c>
      <c r="Q1529" t="s">
        <v>7289</v>
      </c>
      <c r="R1529">
        <f>IF(UPPER(TRIM(Table2[[#This Row],[Status_Clean]]))="CONVERTED",1,0)</f>
        <v>0</v>
      </c>
      <c r="S1529">
        <f>IF(ISNUMBER(MATCH(UPPER(TRIM(Table2[[#This Row],[Status_Clean]])),{"CONTACTED","QUALIFIED","CONVERTED"},0)),1,0)</f>
        <v>0</v>
      </c>
      <c r="T1529" cm="1">
        <f t="array" ref="T1529">_xlfn.SWITCH(UPPER(TRIM(Table2[[#This Row],[Status_Clean]])),"NEW",1,"CONTACTED",2,"QUALIFIED",3,"CONVERTED",4,"LOST",5,99)</f>
        <v>5</v>
      </c>
      <c r="U1529" t="str" cm="1">
        <f t="array" ref="U1529">_xlfn.LET(_xlpm.x,IFERROR(VALUE(Table2[[#This Row],[Response_Time_Hours]]),""),IF(_xlpm.x="","CHECK",_xlfn.IFS(_xlpm.x&lt;=1,"Immediate",_xlpm.x&lt;=6,"Fast",_xlpm.x&lt;=24,"Moderate",_xlpm.x&gt;24,"Delayed")))</f>
        <v>Delayed</v>
      </c>
      <c r="V1529">
        <f>FLOOR(tbl_CleanLeads[[#This Row],[Response_Time_Hours]],6)</f>
        <v>42</v>
      </c>
      <c r="W1529" t="str" cm="1">
        <f t="array" ref="W1529">IF(Table2[[#This Row],[Interaction_Count_Final]]="","N/A",_xlfn.IFS(Table2[[#This Row],[Interaction_Count_Final]]&lt;=2,"Low",Table2[[#This Row],[Interaction_Count_Final]]&lt;=5,"Medium",Table2[[#This Row],[Interaction_Count_Final]]&gt;=6,"High",TRUE,"CHECK"))</f>
        <v>High</v>
      </c>
      <c r="X1529" t="b">
        <f t="shared" si="23"/>
        <v>1</v>
      </c>
      <c r="Y1529" t="b">
        <f>tbl_CleanLeads[[#This Row],[Response_Time_Hours]]&gt;24</f>
        <v>1</v>
      </c>
      <c r="Z1529" s="13" t="b">
        <f>tbl_CleanLeads[[#This Row],[Response_Time_Hours]]&gt;72</f>
        <v>0</v>
      </c>
      <c r="AA1529" s="13" t="b">
        <f>tbl_CleanLeads[[#This Row],[Status_Clean]]="Converted"</f>
        <v>0</v>
      </c>
    </row>
    <row r="1530" spans="1:27">
      <c r="A1530" t="s">
        <v>63</v>
      </c>
      <c r="B1530" t="s">
        <v>4502</v>
      </c>
      <c r="C1530" t="s">
        <v>4503</v>
      </c>
      <c r="D1530" t="s">
        <v>7258</v>
      </c>
      <c r="E1530" t="s">
        <v>106</v>
      </c>
      <c r="F1530" t="s">
        <v>193</v>
      </c>
      <c r="G1530" s="1">
        <v>44960</v>
      </c>
      <c r="H1530" s="8">
        <f>MONTH(tbl_CleanLeads[[#This Row],[Lead_Date_Final]])</f>
        <v>2</v>
      </c>
      <c r="I1530" t="s">
        <v>7283</v>
      </c>
      <c r="J1530" t="s">
        <v>7263</v>
      </c>
      <c r="K1530" t="s">
        <v>7284</v>
      </c>
      <c r="L1530">
        <f>WEEKDAY(tbl_CleanLeads[[#This Row],[Lead_Date_Final]],2)</f>
        <v>5</v>
      </c>
      <c r="M1530" t="s">
        <v>7312</v>
      </c>
      <c r="N1530">
        <v>44.6</v>
      </c>
      <c r="O1530" s="7">
        <v>1292.93</v>
      </c>
      <c r="P1530">
        <v>37</v>
      </c>
      <c r="Q1530" t="s">
        <v>7289</v>
      </c>
      <c r="R1530">
        <f>IF(UPPER(TRIM(Table2[[#This Row],[Status_Clean]]))="CONVERTED",1,0)</f>
        <v>0</v>
      </c>
      <c r="S1530">
        <f>IF(ISNUMBER(MATCH(UPPER(TRIM(Table2[[#This Row],[Status_Clean]])),{"CONTACTED","QUALIFIED","CONVERTED"},0)),1,0)</f>
        <v>0</v>
      </c>
      <c r="T1530" cm="1">
        <f t="array" ref="T1530">_xlfn.SWITCH(UPPER(TRIM(Table2[[#This Row],[Status_Clean]])),"NEW",1,"CONTACTED",2,"QUALIFIED",3,"CONVERTED",4,"LOST",5,99)</f>
        <v>1</v>
      </c>
      <c r="U1530" t="str" cm="1">
        <f t="array" ref="U1530">_xlfn.LET(_xlpm.x,IFERROR(VALUE(Table2[[#This Row],[Response_Time_Hours]]),""),IF(_xlpm.x="","CHECK",_xlfn.IFS(_xlpm.x&lt;=1,"Immediate",_xlpm.x&lt;=6,"Fast",_xlpm.x&lt;=24,"Moderate",_xlpm.x&gt;24,"Delayed")))</f>
        <v>Delayed</v>
      </c>
      <c r="V1530">
        <f>FLOOR(tbl_CleanLeads[[#This Row],[Response_Time_Hours]],6)</f>
        <v>42</v>
      </c>
      <c r="W1530" t="str" cm="1">
        <f t="array" ref="W1530">IF(Table2[[#This Row],[Interaction_Count_Final]]="","N/A",_xlfn.IFS(Table2[[#This Row],[Interaction_Count_Final]]&lt;=2,"Low",Table2[[#This Row],[Interaction_Count_Final]]&lt;=5,"Medium",Table2[[#This Row],[Interaction_Count_Final]]&gt;=6,"High",TRUE,"CHECK"))</f>
        <v>High</v>
      </c>
      <c r="X1530" t="b">
        <f t="shared" si="23"/>
        <v>1</v>
      </c>
      <c r="Y1530" t="b">
        <f>tbl_CleanLeads[[#This Row],[Response_Time_Hours]]&gt;24</f>
        <v>1</v>
      </c>
      <c r="Z1530" s="13" t="b">
        <f>tbl_CleanLeads[[#This Row],[Response_Time_Hours]]&gt;72</f>
        <v>0</v>
      </c>
      <c r="AA1530" s="13" t="b">
        <f>tbl_CleanLeads[[#This Row],[Status_Clean]]="Converted"</f>
        <v>0</v>
      </c>
    </row>
    <row r="1531" spans="1:27">
      <c r="A1531" t="s">
        <v>63</v>
      </c>
      <c r="B1531" t="s">
        <v>4505</v>
      </c>
      <c r="C1531" t="s">
        <v>4506</v>
      </c>
      <c r="D1531" t="s">
        <v>7274</v>
      </c>
      <c r="E1531" t="s">
        <v>263</v>
      </c>
      <c r="F1531" t="s">
        <v>71</v>
      </c>
      <c r="G1531" s="1">
        <v>44959</v>
      </c>
      <c r="H1531" s="8">
        <f>MONTH(tbl_CleanLeads[[#This Row],[Lead_Date_Final]])</f>
        <v>2</v>
      </c>
      <c r="I1531" t="s">
        <v>7283</v>
      </c>
      <c r="J1531" t="s">
        <v>7263</v>
      </c>
      <c r="K1531" t="s">
        <v>7284</v>
      </c>
      <c r="L1531">
        <f>WEEKDAY(tbl_CleanLeads[[#This Row],[Lead_Date_Final]],2)</f>
        <v>4</v>
      </c>
      <c r="M1531" t="s">
        <v>7285</v>
      </c>
      <c r="N1531">
        <v>63</v>
      </c>
      <c r="O1531" s="7">
        <v>4299.54</v>
      </c>
      <c r="P1531">
        <v>8</v>
      </c>
      <c r="Q1531" t="s">
        <v>7273</v>
      </c>
      <c r="R1531">
        <f>IF(UPPER(TRIM(Table2[[#This Row],[Status_Clean]]))="CONVERTED",1,0)</f>
        <v>0</v>
      </c>
      <c r="S1531">
        <f>IF(ISNUMBER(MATCH(UPPER(TRIM(Table2[[#This Row],[Status_Clean]])),{"CONTACTED","QUALIFIED","CONVERTED"},0)),1,0)</f>
        <v>1</v>
      </c>
      <c r="T1531" cm="1">
        <f t="array" ref="T1531">_xlfn.SWITCH(UPPER(TRIM(Table2[[#This Row],[Status_Clean]])),"NEW",1,"CONTACTED",2,"QUALIFIED",3,"CONVERTED",4,"LOST",5,99)</f>
        <v>3</v>
      </c>
      <c r="U1531" t="str" cm="1">
        <f t="array" ref="U1531">_xlfn.LET(_xlpm.x,IFERROR(VALUE(Table2[[#This Row],[Response_Time_Hours]]),""),IF(_xlpm.x="","CHECK",_xlfn.IFS(_xlpm.x&lt;=1,"Immediate",_xlpm.x&lt;=6,"Fast",_xlpm.x&lt;=24,"Moderate",_xlpm.x&gt;24,"Delayed")))</f>
        <v>Delayed</v>
      </c>
      <c r="V1531">
        <f>FLOOR(tbl_CleanLeads[[#This Row],[Response_Time_Hours]],6)</f>
        <v>60</v>
      </c>
      <c r="W1531" t="str" cm="1">
        <f t="array" ref="W1531">IF(Table2[[#This Row],[Interaction_Count_Final]]="","N/A",_xlfn.IFS(Table2[[#This Row],[Interaction_Count_Final]]&lt;=2,"Low",Table2[[#This Row],[Interaction_Count_Final]]&lt;=5,"Medium",Table2[[#This Row],[Interaction_Count_Final]]&gt;=6,"High",TRUE,"CHECK"))</f>
        <v>High</v>
      </c>
      <c r="X1531" t="b">
        <f t="shared" si="23"/>
        <v>1</v>
      </c>
      <c r="Y1531" t="b">
        <f>tbl_CleanLeads[[#This Row],[Response_Time_Hours]]&gt;24</f>
        <v>1</v>
      </c>
      <c r="Z1531" s="13" t="b">
        <f>tbl_CleanLeads[[#This Row],[Response_Time_Hours]]&gt;72</f>
        <v>0</v>
      </c>
      <c r="AA1531" s="13" t="b">
        <f>tbl_CleanLeads[[#This Row],[Status_Clean]]="Converted"</f>
        <v>0</v>
      </c>
    </row>
    <row r="1532" spans="1:27">
      <c r="A1532" t="s">
        <v>90</v>
      </c>
      <c r="B1532" t="s">
        <v>4507</v>
      </c>
      <c r="C1532" t="s">
        <v>4508</v>
      </c>
      <c r="D1532" t="s">
        <v>7280</v>
      </c>
      <c r="E1532" t="s">
        <v>1356</v>
      </c>
      <c r="F1532" t="s">
        <v>71</v>
      </c>
      <c r="G1532" s="1">
        <v>45332</v>
      </c>
      <c r="H1532" s="8">
        <f>MONTH(tbl_CleanLeads[[#This Row],[Lead_Date_Final]])</f>
        <v>2</v>
      </c>
      <c r="I1532" t="s">
        <v>7283</v>
      </c>
      <c r="J1532" t="s">
        <v>7271</v>
      </c>
      <c r="K1532" t="s">
        <v>7284</v>
      </c>
      <c r="L1532">
        <f>WEEKDAY(tbl_CleanLeads[[#This Row],[Lead_Date_Final]],2)</f>
        <v>6</v>
      </c>
      <c r="M1532" t="s">
        <v>7278</v>
      </c>
      <c r="N1532">
        <v>36.4</v>
      </c>
      <c r="O1532" s="7">
        <v>3912.17</v>
      </c>
      <c r="P1532">
        <v>38</v>
      </c>
      <c r="Q1532" t="s">
        <v>7266</v>
      </c>
      <c r="R1532">
        <f>IF(UPPER(TRIM(Table2[[#This Row],[Status_Clean]]))="CONVERTED",1,0)</f>
        <v>0</v>
      </c>
      <c r="S1532">
        <f>IF(ISNUMBER(MATCH(UPPER(TRIM(Table2[[#This Row],[Status_Clean]])),{"CONTACTED","QUALIFIED","CONVERTED"},0)),1,0)</f>
        <v>1</v>
      </c>
      <c r="T1532" cm="1">
        <f t="array" ref="T1532">_xlfn.SWITCH(UPPER(TRIM(Table2[[#This Row],[Status_Clean]])),"NEW",1,"CONTACTED",2,"QUALIFIED",3,"CONVERTED",4,"LOST",5,99)</f>
        <v>3</v>
      </c>
      <c r="U1532" t="str" cm="1">
        <f t="array" ref="U1532">_xlfn.LET(_xlpm.x,IFERROR(VALUE(Table2[[#This Row],[Response_Time_Hours]]),""),IF(_xlpm.x="","CHECK",_xlfn.IFS(_xlpm.x&lt;=1,"Immediate",_xlpm.x&lt;=6,"Fast",_xlpm.x&lt;=24,"Moderate",_xlpm.x&gt;24,"Delayed")))</f>
        <v>Delayed</v>
      </c>
      <c r="V1532">
        <f>FLOOR(tbl_CleanLeads[[#This Row],[Response_Time_Hours]],6)</f>
        <v>36</v>
      </c>
      <c r="W1532" t="str" cm="1">
        <f t="array" ref="W1532">IF(Table2[[#This Row],[Interaction_Count_Final]]="","N/A",_xlfn.IFS(Table2[[#This Row],[Interaction_Count_Final]]&lt;=2,"Low",Table2[[#This Row],[Interaction_Count_Final]]&lt;=5,"Medium",Table2[[#This Row],[Interaction_Count_Final]]&gt;=6,"High",TRUE,"CHECK"))</f>
        <v>High</v>
      </c>
      <c r="X1532" t="b">
        <f t="shared" si="23"/>
        <v>1</v>
      </c>
      <c r="Y1532" t="b">
        <f>tbl_CleanLeads[[#This Row],[Response_Time_Hours]]&gt;24</f>
        <v>1</v>
      </c>
      <c r="Z1532" s="13" t="b">
        <f>tbl_CleanLeads[[#This Row],[Response_Time_Hours]]&gt;72</f>
        <v>0</v>
      </c>
      <c r="AA1532" s="13" t="b">
        <f>tbl_CleanLeads[[#This Row],[Status_Clean]]="Converted"</f>
        <v>0</v>
      </c>
    </row>
    <row r="1533" spans="1:27">
      <c r="A1533" t="s">
        <v>90</v>
      </c>
      <c r="B1533" t="s">
        <v>4510</v>
      </c>
      <c r="C1533" t="s">
        <v>4511</v>
      </c>
      <c r="D1533" t="s">
        <v>7268</v>
      </c>
      <c r="E1533" t="s">
        <v>106</v>
      </c>
      <c r="F1533" t="s">
        <v>71</v>
      </c>
      <c r="G1533" s="1">
        <v>45650</v>
      </c>
      <c r="H1533" s="8">
        <f>MONTH(tbl_CleanLeads[[#This Row],[Lead_Date_Final]])</f>
        <v>12</v>
      </c>
      <c r="I1533" t="s">
        <v>7262</v>
      </c>
      <c r="J1533" t="s">
        <v>7271</v>
      </c>
      <c r="K1533" t="s">
        <v>7264</v>
      </c>
      <c r="L1533">
        <f>WEEKDAY(tbl_CleanLeads[[#This Row],[Lead_Date_Final]],2)</f>
        <v>2</v>
      </c>
      <c r="M1533" t="s">
        <v>7265</v>
      </c>
      <c r="N1533">
        <v>35</v>
      </c>
      <c r="O1533" s="7">
        <v>2595.58</v>
      </c>
      <c r="P1533">
        <v>39</v>
      </c>
      <c r="Q1533" t="s">
        <v>7266</v>
      </c>
      <c r="R1533">
        <f>IF(UPPER(TRIM(Table2[[#This Row],[Status_Clean]]))="CONVERTED",1,0)</f>
        <v>0</v>
      </c>
      <c r="S1533">
        <f>IF(ISNUMBER(MATCH(UPPER(TRIM(Table2[[#This Row],[Status_Clean]])),{"CONTACTED","QUALIFIED","CONVERTED"},0)),1,0)</f>
        <v>1</v>
      </c>
      <c r="T1533" cm="1">
        <f t="array" ref="T1533">_xlfn.SWITCH(UPPER(TRIM(Table2[[#This Row],[Status_Clean]])),"NEW",1,"CONTACTED",2,"QUALIFIED",3,"CONVERTED",4,"LOST",5,99)</f>
        <v>3</v>
      </c>
      <c r="U1533" t="str" cm="1">
        <f t="array" ref="U1533">_xlfn.LET(_xlpm.x,IFERROR(VALUE(Table2[[#This Row],[Response_Time_Hours]]),""),IF(_xlpm.x="","CHECK",_xlfn.IFS(_xlpm.x&lt;=1,"Immediate",_xlpm.x&lt;=6,"Fast",_xlpm.x&lt;=24,"Moderate",_xlpm.x&gt;24,"Delayed")))</f>
        <v>Delayed</v>
      </c>
      <c r="V1533">
        <f>FLOOR(tbl_CleanLeads[[#This Row],[Response_Time_Hours]],6)</f>
        <v>30</v>
      </c>
      <c r="W1533" t="str" cm="1">
        <f t="array" ref="W1533">IF(Table2[[#This Row],[Interaction_Count_Final]]="","N/A",_xlfn.IFS(Table2[[#This Row],[Interaction_Count_Final]]&lt;=2,"Low",Table2[[#This Row],[Interaction_Count_Final]]&lt;=5,"Medium",Table2[[#This Row],[Interaction_Count_Final]]&gt;=6,"High",TRUE,"CHECK"))</f>
        <v>High</v>
      </c>
      <c r="X1533" t="b">
        <f t="shared" si="23"/>
        <v>1</v>
      </c>
      <c r="Y1533" t="b">
        <f>tbl_CleanLeads[[#This Row],[Response_Time_Hours]]&gt;24</f>
        <v>1</v>
      </c>
      <c r="Z1533" s="13" t="b">
        <f>tbl_CleanLeads[[#This Row],[Response_Time_Hours]]&gt;72</f>
        <v>0</v>
      </c>
      <c r="AA1533" s="13" t="b">
        <f>tbl_CleanLeads[[#This Row],[Status_Clean]]="Converted"</f>
        <v>0</v>
      </c>
    </row>
    <row r="1534" spans="1:27">
      <c r="A1534" t="s">
        <v>70</v>
      </c>
      <c r="B1534" t="s">
        <v>4513</v>
      </c>
      <c r="C1534" t="s">
        <v>4514</v>
      </c>
      <c r="D1534" t="s">
        <v>7274</v>
      </c>
      <c r="E1534" t="s">
        <v>1356</v>
      </c>
      <c r="F1534" t="s">
        <v>173</v>
      </c>
      <c r="G1534" s="1">
        <v>45201</v>
      </c>
      <c r="H1534" s="8">
        <f>MONTH(tbl_CleanLeads[[#This Row],[Lead_Date_Final]])</f>
        <v>10</v>
      </c>
      <c r="I1534" t="s">
        <v>7270</v>
      </c>
      <c r="J1534" t="s">
        <v>7263</v>
      </c>
      <c r="K1534" t="s">
        <v>7264</v>
      </c>
      <c r="L1534">
        <f>WEEKDAY(tbl_CleanLeads[[#This Row],[Lead_Date_Final]],2)</f>
        <v>1</v>
      </c>
      <c r="M1534" t="s">
        <v>7298</v>
      </c>
      <c r="N1534">
        <v>67.2</v>
      </c>
      <c r="O1534" s="7">
        <v>3599.44</v>
      </c>
      <c r="P1534">
        <v>1</v>
      </c>
      <c r="Q1534" t="s">
        <v>7266</v>
      </c>
      <c r="R1534">
        <f>IF(UPPER(TRIM(Table2[[#This Row],[Status_Clean]]))="CONVERTED",1,0)</f>
        <v>0</v>
      </c>
      <c r="S1534">
        <f>IF(ISNUMBER(MATCH(UPPER(TRIM(Table2[[#This Row],[Status_Clean]])),{"CONTACTED","QUALIFIED","CONVERTED"},0)),1,0)</f>
        <v>0</v>
      </c>
      <c r="T1534" cm="1">
        <f t="array" ref="T1534">_xlfn.SWITCH(UPPER(TRIM(Table2[[#This Row],[Status_Clean]])),"NEW",1,"CONTACTED",2,"QUALIFIED",3,"CONVERTED",4,"LOST",5,99)</f>
        <v>5</v>
      </c>
      <c r="U1534" t="str" cm="1">
        <f t="array" ref="U1534">_xlfn.LET(_xlpm.x,IFERROR(VALUE(Table2[[#This Row],[Response_Time_Hours]]),""),IF(_xlpm.x="","CHECK",_xlfn.IFS(_xlpm.x&lt;=1,"Immediate",_xlpm.x&lt;=6,"Fast",_xlpm.x&lt;=24,"Moderate",_xlpm.x&gt;24,"Delayed")))</f>
        <v>Delayed</v>
      </c>
      <c r="V1534">
        <f>FLOOR(tbl_CleanLeads[[#This Row],[Response_Time_Hours]],6)</f>
        <v>66</v>
      </c>
      <c r="W1534" t="str" cm="1">
        <f t="array" ref="W1534">IF(Table2[[#This Row],[Interaction_Count_Final]]="","N/A",_xlfn.IFS(Table2[[#This Row],[Interaction_Count_Final]]&lt;=2,"Low",Table2[[#This Row],[Interaction_Count_Final]]&lt;=5,"Medium",Table2[[#This Row],[Interaction_Count_Final]]&gt;=6,"High",TRUE,"CHECK"))</f>
        <v>Low</v>
      </c>
      <c r="X1534" t="b">
        <f t="shared" si="23"/>
        <v>1</v>
      </c>
      <c r="Y1534" t="b">
        <f>tbl_CleanLeads[[#This Row],[Response_Time_Hours]]&gt;24</f>
        <v>1</v>
      </c>
      <c r="Z1534" s="13" t="b">
        <f>tbl_CleanLeads[[#This Row],[Response_Time_Hours]]&gt;72</f>
        <v>0</v>
      </c>
      <c r="AA1534" s="13" t="b">
        <f>tbl_CleanLeads[[#This Row],[Status_Clean]]="Converted"</f>
        <v>0</v>
      </c>
    </row>
    <row r="1535" spans="1:27">
      <c r="A1535" t="s">
        <v>63</v>
      </c>
      <c r="B1535" t="s">
        <v>4517</v>
      </c>
      <c r="C1535" t="s">
        <v>4518</v>
      </c>
      <c r="D1535" t="s">
        <v>7274</v>
      </c>
      <c r="E1535" t="s">
        <v>1356</v>
      </c>
      <c r="F1535" t="s">
        <v>250</v>
      </c>
      <c r="G1535" s="1">
        <v>45582</v>
      </c>
      <c r="H1535" s="8">
        <f>MONTH(tbl_CleanLeads[[#This Row],[Lead_Date_Final]])</f>
        <v>10</v>
      </c>
      <c r="I1535" t="s">
        <v>7270</v>
      </c>
      <c r="J1535" t="s">
        <v>7271</v>
      </c>
      <c r="K1535" t="s">
        <v>7264</v>
      </c>
      <c r="L1535">
        <f>WEEKDAY(tbl_CleanLeads[[#This Row],[Lead_Date_Final]],2)</f>
        <v>4</v>
      </c>
      <c r="M1535" t="s">
        <v>7285</v>
      </c>
      <c r="N1535">
        <v>12.5</v>
      </c>
      <c r="O1535" s="7">
        <v>3103.69</v>
      </c>
      <c r="P1535">
        <v>42</v>
      </c>
      <c r="Q1535" t="s">
        <v>7266</v>
      </c>
      <c r="R1535">
        <f>IF(UPPER(TRIM(Table2[[#This Row],[Status_Clean]]))="CONVERTED",1,0)</f>
        <v>1</v>
      </c>
      <c r="S1535">
        <f>IF(ISNUMBER(MATCH(UPPER(TRIM(Table2[[#This Row],[Status_Clean]])),{"CONTACTED","QUALIFIED","CONVERTED"},0)),1,0)</f>
        <v>1</v>
      </c>
      <c r="T1535" cm="1">
        <f t="array" ref="T1535">_xlfn.SWITCH(UPPER(TRIM(Table2[[#This Row],[Status_Clean]])),"NEW",1,"CONTACTED",2,"QUALIFIED",3,"CONVERTED",4,"LOST",5,99)</f>
        <v>4</v>
      </c>
      <c r="U1535" t="str" cm="1">
        <f t="array" ref="U1535">_xlfn.LET(_xlpm.x,IFERROR(VALUE(Table2[[#This Row],[Response_Time_Hours]]),""),IF(_xlpm.x="","CHECK",_xlfn.IFS(_xlpm.x&lt;=1,"Immediate",_xlpm.x&lt;=6,"Fast",_xlpm.x&lt;=24,"Moderate",_xlpm.x&gt;24,"Delayed")))</f>
        <v>Moderate</v>
      </c>
      <c r="V1535">
        <f>FLOOR(tbl_CleanLeads[[#This Row],[Response_Time_Hours]],6)</f>
        <v>12</v>
      </c>
      <c r="W1535" t="str" cm="1">
        <f t="array" ref="W1535">IF(Table2[[#This Row],[Interaction_Count_Final]]="","N/A",_xlfn.IFS(Table2[[#This Row],[Interaction_Count_Final]]&lt;=2,"Low",Table2[[#This Row],[Interaction_Count_Final]]&lt;=5,"Medium",Table2[[#This Row],[Interaction_Count_Final]]&gt;=6,"High",TRUE,"CHECK"))</f>
        <v>High</v>
      </c>
      <c r="X1535" t="b">
        <f t="shared" si="23"/>
        <v>1</v>
      </c>
      <c r="Y1535" t="b">
        <f>tbl_CleanLeads[[#This Row],[Response_Time_Hours]]&gt;24</f>
        <v>0</v>
      </c>
      <c r="Z1535" s="13" t="b">
        <f>tbl_CleanLeads[[#This Row],[Response_Time_Hours]]&gt;72</f>
        <v>0</v>
      </c>
      <c r="AA1535" s="13" t="b">
        <f>tbl_CleanLeads[[#This Row],[Status_Clean]]="Converted"</f>
        <v>1</v>
      </c>
    </row>
    <row r="1536" spans="1:27">
      <c r="A1536" t="s">
        <v>70</v>
      </c>
      <c r="B1536" t="s">
        <v>4521</v>
      </c>
      <c r="C1536" t="s">
        <v>4522</v>
      </c>
      <c r="D1536" t="s">
        <v>7258</v>
      </c>
      <c r="E1536" t="s">
        <v>792</v>
      </c>
      <c r="F1536" t="s">
        <v>193</v>
      </c>
      <c r="G1536" s="1">
        <v>45210</v>
      </c>
      <c r="H1536" s="8">
        <f>MONTH(tbl_CleanLeads[[#This Row],[Lead_Date_Final]])</f>
        <v>10</v>
      </c>
      <c r="I1536" t="s">
        <v>7270</v>
      </c>
      <c r="J1536" t="s">
        <v>7263</v>
      </c>
      <c r="K1536" t="s">
        <v>7264</v>
      </c>
      <c r="L1536">
        <f>WEEKDAY(tbl_CleanLeads[[#This Row],[Lead_Date_Final]],2)</f>
        <v>3</v>
      </c>
      <c r="M1536" t="s">
        <v>7272</v>
      </c>
      <c r="N1536">
        <v>64</v>
      </c>
      <c r="O1536" s="7">
        <v>2425.2399999999998</v>
      </c>
      <c r="P1536">
        <v>29</v>
      </c>
      <c r="Q1536" t="s">
        <v>7266</v>
      </c>
      <c r="R1536">
        <f>IF(UPPER(TRIM(Table2[[#This Row],[Status_Clean]]))="CONVERTED",1,0)</f>
        <v>0</v>
      </c>
      <c r="S1536">
        <f>IF(ISNUMBER(MATCH(UPPER(TRIM(Table2[[#This Row],[Status_Clean]])),{"CONTACTED","QUALIFIED","CONVERTED"},0)),1,0)</f>
        <v>0</v>
      </c>
      <c r="T1536" cm="1">
        <f t="array" ref="T1536">_xlfn.SWITCH(UPPER(TRIM(Table2[[#This Row],[Status_Clean]])),"NEW",1,"CONTACTED",2,"QUALIFIED",3,"CONVERTED",4,"LOST",5,99)</f>
        <v>1</v>
      </c>
      <c r="U1536" t="str" cm="1">
        <f t="array" ref="U1536">_xlfn.LET(_xlpm.x,IFERROR(VALUE(Table2[[#This Row],[Response_Time_Hours]]),""),IF(_xlpm.x="","CHECK",_xlfn.IFS(_xlpm.x&lt;=1,"Immediate",_xlpm.x&lt;=6,"Fast",_xlpm.x&lt;=24,"Moderate",_xlpm.x&gt;24,"Delayed")))</f>
        <v>Delayed</v>
      </c>
      <c r="V1536">
        <f>FLOOR(tbl_CleanLeads[[#This Row],[Response_Time_Hours]],6)</f>
        <v>60</v>
      </c>
      <c r="W1536" t="str" cm="1">
        <f t="array" ref="W1536">IF(Table2[[#This Row],[Interaction_Count_Final]]="","N/A",_xlfn.IFS(Table2[[#This Row],[Interaction_Count_Final]]&lt;=2,"Low",Table2[[#This Row],[Interaction_Count_Final]]&lt;=5,"Medium",Table2[[#This Row],[Interaction_Count_Final]]&gt;=6,"High",TRUE,"CHECK"))</f>
        <v>High</v>
      </c>
      <c r="X1536" t="b">
        <f t="shared" si="23"/>
        <v>1</v>
      </c>
      <c r="Y1536" t="b">
        <f>tbl_CleanLeads[[#This Row],[Response_Time_Hours]]&gt;24</f>
        <v>1</v>
      </c>
      <c r="Z1536" s="13" t="b">
        <f>tbl_CleanLeads[[#This Row],[Response_Time_Hours]]&gt;72</f>
        <v>0</v>
      </c>
      <c r="AA1536" s="13" t="b">
        <f>tbl_CleanLeads[[#This Row],[Status_Clean]]="Converted"</f>
        <v>0</v>
      </c>
    </row>
    <row r="1537" spans="1:27">
      <c r="A1537" t="s">
        <v>70</v>
      </c>
      <c r="B1537" t="s">
        <v>4523</v>
      </c>
      <c r="C1537" t="s">
        <v>4524</v>
      </c>
      <c r="D1537" t="s">
        <v>7274</v>
      </c>
      <c r="E1537" t="s">
        <v>222</v>
      </c>
      <c r="F1537" t="s">
        <v>193</v>
      </c>
      <c r="G1537" s="1">
        <v>45077</v>
      </c>
      <c r="H1537" s="8">
        <f>MONTH(tbl_CleanLeads[[#This Row],[Lead_Date_Final]])</f>
        <v>5</v>
      </c>
      <c r="I1537" t="s">
        <v>7314</v>
      </c>
      <c r="J1537" t="s">
        <v>7263</v>
      </c>
      <c r="K1537" t="s">
        <v>7277</v>
      </c>
      <c r="L1537">
        <f>WEEKDAY(tbl_CleanLeads[[#This Row],[Lead_Date_Final]],2)</f>
        <v>3</v>
      </c>
      <c r="M1537" t="s">
        <v>7272</v>
      </c>
      <c r="N1537">
        <v>58.9</v>
      </c>
      <c r="O1537" s="7">
        <v>1493.16</v>
      </c>
      <c r="P1537">
        <v>27</v>
      </c>
      <c r="Q1537" t="s">
        <v>7289</v>
      </c>
      <c r="R1537">
        <f>IF(UPPER(TRIM(Table2[[#This Row],[Status_Clean]]))="CONVERTED",1,0)</f>
        <v>0</v>
      </c>
      <c r="S1537">
        <f>IF(ISNUMBER(MATCH(UPPER(TRIM(Table2[[#This Row],[Status_Clean]])),{"CONTACTED","QUALIFIED","CONVERTED"},0)),1,0)</f>
        <v>0</v>
      </c>
      <c r="T1537" cm="1">
        <f t="array" ref="T1537">_xlfn.SWITCH(UPPER(TRIM(Table2[[#This Row],[Status_Clean]])),"NEW",1,"CONTACTED",2,"QUALIFIED",3,"CONVERTED",4,"LOST",5,99)</f>
        <v>1</v>
      </c>
      <c r="U1537" t="str" cm="1">
        <f t="array" ref="U1537">_xlfn.LET(_xlpm.x,IFERROR(VALUE(Table2[[#This Row],[Response_Time_Hours]]),""),IF(_xlpm.x="","CHECK",_xlfn.IFS(_xlpm.x&lt;=1,"Immediate",_xlpm.x&lt;=6,"Fast",_xlpm.x&lt;=24,"Moderate",_xlpm.x&gt;24,"Delayed")))</f>
        <v>Delayed</v>
      </c>
      <c r="V1537">
        <f>FLOOR(tbl_CleanLeads[[#This Row],[Response_Time_Hours]],6)</f>
        <v>54</v>
      </c>
      <c r="W1537" t="str" cm="1">
        <f t="array" ref="W1537">IF(Table2[[#This Row],[Interaction_Count_Final]]="","N/A",_xlfn.IFS(Table2[[#This Row],[Interaction_Count_Final]]&lt;=2,"Low",Table2[[#This Row],[Interaction_Count_Final]]&lt;=5,"Medium",Table2[[#This Row],[Interaction_Count_Final]]&gt;=6,"High",TRUE,"CHECK"))</f>
        <v>High</v>
      </c>
      <c r="X1537" t="b">
        <f t="shared" si="23"/>
        <v>1</v>
      </c>
      <c r="Y1537" t="b">
        <f>tbl_CleanLeads[[#This Row],[Response_Time_Hours]]&gt;24</f>
        <v>1</v>
      </c>
      <c r="Z1537" s="13" t="b">
        <f>tbl_CleanLeads[[#This Row],[Response_Time_Hours]]&gt;72</f>
        <v>0</v>
      </c>
      <c r="AA1537" s="13" t="b">
        <f>tbl_CleanLeads[[#This Row],[Status_Clean]]="Converted"</f>
        <v>0</v>
      </c>
    </row>
    <row r="1538" spans="1:27">
      <c r="A1538" t="s">
        <v>102</v>
      </c>
      <c r="B1538" t="s">
        <v>4526</v>
      </c>
      <c r="C1538" t="s">
        <v>4527</v>
      </c>
      <c r="D1538" t="s">
        <v>7303</v>
      </c>
      <c r="E1538" t="s">
        <v>792</v>
      </c>
      <c r="F1538" t="s">
        <v>250</v>
      </c>
      <c r="G1538" s="1">
        <v>45123</v>
      </c>
      <c r="H1538" s="8">
        <f>MONTH(tbl_CleanLeads[[#This Row],[Lead_Date_Final]])</f>
        <v>7</v>
      </c>
      <c r="I1538" t="s">
        <v>7305</v>
      </c>
      <c r="J1538" t="s">
        <v>7263</v>
      </c>
      <c r="K1538" t="s">
        <v>7288</v>
      </c>
      <c r="L1538">
        <f>WEEKDAY(tbl_CleanLeads[[#This Row],[Lead_Date_Final]],2)</f>
        <v>7</v>
      </c>
      <c r="M1538" t="s">
        <v>7293</v>
      </c>
      <c r="N1538">
        <v>71.5</v>
      </c>
      <c r="O1538" s="7">
        <v>4864.96</v>
      </c>
      <c r="P1538">
        <v>19</v>
      </c>
      <c r="Q1538" t="s">
        <v>7273</v>
      </c>
      <c r="R1538">
        <f>IF(UPPER(TRIM(Table2[[#This Row],[Status_Clean]]))="CONVERTED",1,0)</f>
        <v>1</v>
      </c>
      <c r="S1538">
        <f>IF(ISNUMBER(MATCH(UPPER(TRIM(Table2[[#This Row],[Status_Clean]])),{"CONTACTED","QUALIFIED","CONVERTED"},0)),1,0)</f>
        <v>1</v>
      </c>
      <c r="T1538" cm="1">
        <f t="array" ref="T1538">_xlfn.SWITCH(UPPER(TRIM(Table2[[#This Row],[Status_Clean]])),"NEW",1,"CONTACTED",2,"QUALIFIED",3,"CONVERTED",4,"LOST",5,99)</f>
        <v>4</v>
      </c>
      <c r="U1538" t="str" cm="1">
        <f t="array" ref="U1538">_xlfn.LET(_xlpm.x,IFERROR(VALUE(Table2[[#This Row],[Response_Time_Hours]]),""),IF(_xlpm.x="","CHECK",_xlfn.IFS(_xlpm.x&lt;=1,"Immediate",_xlpm.x&lt;=6,"Fast",_xlpm.x&lt;=24,"Moderate",_xlpm.x&gt;24,"Delayed")))</f>
        <v>Delayed</v>
      </c>
      <c r="V1538">
        <f>FLOOR(tbl_CleanLeads[[#This Row],[Response_Time_Hours]],6)</f>
        <v>66</v>
      </c>
      <c r="W1538" t="str" cm="1">
        <f t="array" ref="W1538">IF(Table2[[#This Row],[Interaction_Count_Final]]="","N/A",_xlfn.IFS(Table2[[#This Row],[Interaction_Count_Final]]&lt;=2,"Low",Table2[[#This Row],[Interaction_Count_Final]]&lt;=5,"Medium",Table2[[#This Row],[Interaction_Count_Final]]&gt;=6,"High",TRUE,"CHECK"))</f>
        <v>High</v>
      </c>
      <c r="X1538" t="b">
        <f t="shared" ref="X1538:X1601" si="24">COUNTIF($A:$A,$A1538)&gt;1</f>
        <v>1</v>
      </c>
      <c r="Y1538" t="b">
        <f>tbl_CleanLeads[[#This Row],[Response_Time_Hours]]&gt;24</f>
        <v>1</v>
      </c>
      <c r="Z1538" s="13" t="b">
        <f>tbl_CleanLeads[[#This Row],[Response_Time_Hours]]&gt;72</f>
        <v>0</v>
      </c>
      <c r="AA1538" s="13" t="b">
        <f>tbl_CleanLeads[[#This Row],[Status_Clean]]="Converted"</f>
        <v>1</v>
      </c>
    </row>
    <row r="1539" spans="1:27">
      <c r="A1539" t="s">
        <v>102</v>
      </c>
      <c r="B1539" t="s">
        <v>4528</v>
      </c>
      <c r="C1539" t="s">
        <v>4529</v>
      </c>
      <c r="D1539" t="s">
        <v>7274</v>
      </c>
      <c r="E1539" t="s">
        <v>792</v>
      </c>
      <c r="F1539" t="s">
        <v>125</v>
      </c>
      <c r="G1539" s="1">
        <v>44943</v>
      </c>
      <c r="H1539" s="8">
        <f>MONTH(tbl_CleanLeads[[#This Row],[Lead_Date_Final]])</f>
        <v>1</v>
      </c>
      <c r="I1539" t="s">
        <v>7317</v>
      </c>
      <c r="J1539" t="s">
        <v>7263</v>
      </c>
      <c r="K1539" t="s">
        <v>7284</v>
      </c>
      <c r="L1539">
        <f>WEEKDAY(tbl_CleanLeads[[#This Row],[Lead_Date_Final]],2)</f>
        <v>2</v>
      </c>
      <c r="M1539" t="s">
        <v>7265</v>
      </c>
      <c r="N1539">
        <v>44.4</v>
      </c>
      <c r="O1539" s="7">
        <v>1841.47</v>
      </c>
      <c r="P1539">
        <v>20</v>
      </c>
      <c r="Q1539" t="s">
        <v>7289</v>
      </c>
      <c r="R1539">
        <f>IF(UPPER(TRIM(Table2[[#This Row],[Status_Clean]]))="CONVERTED",1,0)</f>
        <v>0</v>
      </c>
      <c r="S1539">
        <f>IF(ISNUMBER(MATCH(UPPER(TRIM(Table2[[#This Row],[Status_Clean]])),{"CONTACTED","QUALIFIED","CONVERTED"},0)),1,0)</f>
        <v>1</v>
      </c>
      <c r="T1539" cm="1">
        <f t="array" ref="T1539">_xlfn.SWITCH(UPPER(TRIM(Table2[[#This Row],[Status_Clean]])),"NEW",1,"CONTACTED",2,"QUALIFIED",3,"CONVERTED",4,"LOST",5,99)</f>
        <v>2</v>
      </c>
      <c r="U1539" t="str" cm="1">
        <f t="array" ref="U1539">_xlfn.LET(_xlpm.x,IFERROR(VALUE(Table2[[#This Row],[Response_Time_Hours]]),""),IF(_xlpm.x="","CHECK",_xlfn.IFS(_xlpm.x&lt;=1,"Immediate",_xlpm.x&lt;=6,"Fast",_xlpm.x&lt;=24,"Moderate",_xlpm.x&gt;24,"Delayed")))</f>
        <v>Delayed</v>
      </c>
      <c r="V1539">
        <f>FLOOR(tbl_CleanLeads[[#This Row],[Response_Time_Hours]],6)</f>
        <v>42</v>
      </c>
      <c r="W1539" t="str" cm="1">
        <f t="array" ref="W1539">IF(Table2[[#This Row],[Interaction_Count_Final]]="","N/A",_xlfn.IFS(Table2[[#This Row],[Interaction_Count_Final]]&lt;=2,"Low",Table2[[#This Row],[Interaction_Count_Final]]&lt;=5,"Medium",Table2[[#This Row],[Interaction_Count_Final]]&gt;=6,"High",TRUE,"CHECK"))</f>
        <v>High</v>
      </c>
      <c r="X1539" t="b">
        <f t="shared" si="24"/>
        <v>1</v>
      </c>
      <c r="Y1539" t="b">
        <f>tbl_CleanLeads[[#This Row],[Response_Time_Hours]]&gt;24</f>
        <v>1</v>
      </c>
      <c r="Z1539" s="13" t="b">
        <f>tbl_CleanLeads[[#This Row],[Response_Time_Hours]]&gt;72</f>
        <v>0</v>
      </c>
      <c r="AA1539" s="13" t="b">
        <f>tbl_CleanLeads[[#This Row],[Status_Clean]]="Converted"</f>
        <v>0</v>
      </c>
    </row>
    <row r="1540" spans="1:27">
      <c r="A1540" t="s">
        <v>90</v>
      </c>
      <c r="B1540" t="s">
        <v>4531</v>
      </c>
      <c r="C1540" t="s">
        <v>4532</v>
      </c>
      <c r="D1540" t="s">
        <v>7274</v>
      </c>
      <c r="E1540" t="s">
        <v>1356</v>
      </c>
      <c r="F1540" t="s">
        <v>71</v>
      </c>
      <c r="G1540" s="1">
        <v>45027</v>
      </c>
      <c r="H1540" s="8">
        <f>MONTH(tbl_CleanLeads[[#This Row],[Lead_Date_Final]])</f>
        <v>4</v>
      </c>
      <c r="I1540" t="s">
        <v>7297</v>
      </c>
      <c r="J1540" t="s">
        <v>7263</v>
      </c>
      <c r="K1540" t="s">
        <v>7277</v>
      </c>
      <c r="L1540">
        <f>WEEKDAY(tbl_CleanLeads[[#This Row],[Lead_Date_Final]],2)</f>
        <v>2</v>
      </c>
      <c r="M1540" t="s">
        <v>7265</v>
      </c>
      <c r="N1540">
        <v>66</v>
      </c>
      <c r="O1540" s="7">
        <v>1523.76</v>
      </c>
      <c r="P1540" t="s">
        <v>232</v>
      </c>
      <c r="Q1540" t="s">
        <v>7289</v>
      </c>
      <c r="R1540">
        <f>IF(UPPER(TRIM(Table2[[#This Row],[Status_Clean]]))="CONVERTED",1,0)</f>
        <v>0</v>
      </c>
      <c r="S1540">
        <f>IF(ISNUMBER(MATCH(UPPER(TRIM(Table2[[#This Row],[Status_Clean]])),{"CONTACTED","QUALIFIED","CONVERTED"},0)),1,0)</f>
        <v>1</v>
      </c>
      <c r="T1540" cm="1">
        <f t="array" ref="T1540">_xlfn.SWITCH(UPPER(TRIM(Table2[[#This Row],[Status_Clean]])),"NEW",1,"CONTACTED",2,"QUALIFIED",3,"CONVERTED",4,"LOST",5,99)</f>
        <v>3</v>
      </c>
      <c r="U1540" t="str" cm="1">
        <f t="array" ref="U1540">_xlfn.LET(_xlpm.x,IFERROR(VALUE(Table2[[#This Row],[Response_Time_Hours]]),""),IF(_xlpm.x="","CHECK",_xlfn.IFS(_xlpm.x&lt;=1,"Immediate",_xlpm.x&lt;=6,"Fast",_xlpm.x&lt;=24,"Moderate",_xlpm.x&gt;24,"Delayed")))</f>
        <v>Delayed</v>
      </c>
      <c r="V1540">
        <f>FLOOR(tbl_CleanLeads[[#This Row],[Response_Time_Hours]],6)</f>
        <v>66</v>
      </c>
      <c r="W1540" t="str" cm="1">
        <f t="array" ref="W1540">IF(Table2[[#This Row],[Interaction_Count_Final]]="","N/A",_xlfn.IFS(Table2[[#This Row],[Interaction_Count_Final]]&lt;=2,"Low",Table2[[#This Row],[Interaction_Count_Final]]&lt;=5,"Medium",Table2[[#This Row],[Interaction_Count_Final]]&gt;=6,"High",TRUE,"CHECK"))</f>
        <v>High</v>
      </c>
      <c r="X1540" t="b">
        <f t="shared" si="24"/>
        <v>1</v>
      </c>
      <c r="Y1540" t="b">
        <f>tbl_CleanLeads[[#This Row],[Response_Time_Hours]]&gt;24</f>
        <v>1</v>
      </c>
      <c r="Z1540" s="13" t="b">
        <f>tbl_CleanLeads[[#This Row],[Response_Time_Hours]]&gt;72</f>
        <v>0</v>
      </c>
      <c r="AA1540" s="13" t="b">
        <f>tbl_CleanLeads[[#This Row],[Status_Clean]]="Converted"</f>
        <v>0</v>
      </c>
    </row>
    <row r="1541" spans="1:27">
      <c r="A1541" t="s">
        <v>102</v>
      </c>
      <c r="B1541" t="s">
        <v>4533</v>
      </c>
      <c r="C1541" t="s">
        <v>4534</v>
      </c>
      <c r="D1541" t="s">
        <v>7258</v>
      </c>
      <c r="E1541" t="s">
        <v>123</v>
      </c>
      <c r="F1541" t="s">
        <v>250</v>
      </c>
      <c r="G1541" s="1">
        <v>45596</v>
      </c>
      <c r="H1541" s="8">
        <f>MONTH(tbl_CleanLeads[[#This Row],[Lead_Date_Final]])</f>
        <v>10</v>
      </c>
      <c r="I1541" t="s">
        <v>7270</v>
      </c>
      <c r="J1541" t="s">
        <v>7271</v>
      </c>
      <c r="K1541" t="s">
        <v>7264</v>
      </c>
      <c r="L1541">
        <f>WEEKDAY(tbl_CleanLeads[[#This Row],[Lead_Date_Final]],2)</f>
        <v>4</v>
      </c>
      <c r="M1541" t="s">
        <v>7285</v>
      </c>
      <c r="N1541">
        <v>16</v>
      </c>
      <c r="O1541" s="7">
        <v>1070.81</v>
      </c>
      <c r="P1541">
        <v>15</v>
      </c>
      <c r="Q1541" t="s">
        <v>7289</v>
      </c>
      <c r="R1541">
        <f>IF(UPPER(TRIM(Table2[[#This Row],[Status_Clean]]))="CONVERTED",1,0)</f>
        <v>1</v>
      </c>
      <c r="S1541">
        <f>IF(ISNUMBER(MATCH(UPPER(TRIM(Table2[[#This Row],[Status_Clean]])),{"CONTACTED","QUALIFIED","CONVERTED"},0)),1,0)</f>
        <v>1</v>
      </c>
      <c r="T1541" cm="1">
        <f t="array" ref="T1541">_xlfn.SWITCH(UPPER(TRIM(Table2[[#This Row],[Status_Clean]])),"NEW",1,"CONTACTED",2,"QUALIFIED",3,"CONVERTED",4,"LOST",5,99)</f>
        <v>4</v>
      </c>
      <c r="U1541" t="str" cm="1">
        <f t="array" ref="U1541">_xlfn.LET(_xlpm.x,IFERROR(VALUE(Table2[[#This Row],[Response_Time_Hours]]),""),IF(_xlpm.x="","CHECK",_xlfn.IFS(_xlpm.x&lt;=1,"Immediate",_xlpm.x&lt;=6,"Fast",_xlpm.x&lt;=24,"Moderate",_xlpm.x&gt;24,"Delayed")))</f>
        <v>Moderate</v>
      </c>
      <c r="V1541">
        <f>FLOOR(tbl_CleanLeads[[#This Row],[Response_Time_Hours]],6)</f>
        <v>12</v>
      </c>
      <c r="W1541" t="str" cm="1">
        <f t="array" ref="W1541">IF(Table2[[#This Row],[Interaction_Count_Final]]="","N/A",_xlfn.IFS(Table2[[#This Row],[Interaction_Count_Final]]&lt;=2,"Low",Table2[[#This Row],[Interaction_Count_Final]]&lt;=5,"Medium",Table2[[#This Row],[Interaction_Count_Final]]&gt;=6,"High",TRUE,"CHECK"))</f>
        <v>High</v>
      </c>
      <c r="X1541" t="b">
        <f t="shared" si="24"/>
        <v>1</v>
      </c>
      <c r="Y1541" t="b">
        <f>tbl_CleanLeads[[#This Row],[Response_Time_Hours]]&gt;24</f>
        <v>0</v>
      </c>
      <c r="Z1541" s="13" t="b">
        <f>tbl_CleanLeads[[#This Row],[Response_Time_Hours]]&gt;72</f>
        <v>0</v>
      </c>
      <c r="AA1541" s="13" t="b">
        <f>tbl_CleanLeads[[#This Row],[Status_Clean]]="Converted"</f>
        <v>1</v>
      </c>
    </row>
    <row r="1542" spans="1:27">
      <c r="A1542" t="s">
        <v>70</v>
      </c>
      <c r="B1542" t="s">
        <v>4535</v>
      </c>
      <c r="C1542" t="s">
        <v>4536</v>
      </c>
      <c r="D1542" t="s">
        <v>7274</v>
      </c>
      <c r="E1542" t="s">
        <v>254</v>
      </c>
      <c r="F1542" t="s">
        <v>71</v>
      </c>
      <c r="G1542" s="1">
        <v>45639</v>
      </c>
      <c r="H1542" s="8">
        <f>MONTH(tbl_CleanLeads[[#This Row],[Lead_Date_Final]])</f>
        <v>12</v>
      </c>
      <c r="I1542" t="s">
        <v>7262</v>
      </c>
      <c r="J1542" t="s">
        <v>7271</v>
      </c>
      <c r="K1542" t="s">
        <v>7264</v>
      </c>
      <c r="L1542">
        <f>WEEKDAY(tbl_CleanLeads[[#This Row],[Lead_Date_Final]],2)</f>
        <v>5</v>
      </c>
      <c r="M1542" t="s">
        <v>7312</v>
      </c>
      <c r="N1542">
        <v>66.7</v>
      </c>
      <c r="O1542" s="7">
        <v>2906.67</v>
      </c>
      <c r="P1542">
        <v>44</v>
      </c>
      <c r="Q1542" t="s">
        <v>7266</v>
      </c>
      <c r="R1542">
        <f>IF(UPPER(TRIM(Table2[[#This Row],[Status_Clean]]))="CONVERTED",1,0)</f>
        <v>0</v>
      </c>
      <c r="S1542">
        <f>IF(ISNUMBER(MATCH(UPPER(TRIM(Table2[[#This Row],[Status_Clean]])),{"CONTACTED","QUALIFIED","CONVERTED"},0)),1,0)</f>
        <v>1</v>
      </c>
      <c r="T1542" cm="1">
        <f t="array" ref="T1542">_xlfn.SWITCH(UPPER(TRIM(Table2[[#This Row],[Status_Clean]])),"NEW",1,"CONTACTED",2,"QUALIFIED",3,"CONVERTED",4,"LOST",5,99)</f>
        <v>3</v>
      </c>
      <c r="U1542" t="str" cm="1">
        <f t="array" ref="U1542">_xlfn.LET(_xlpm.x,IFERROR(VALUE(Table2[[#This Row],[Response_Time_Hours]]),""),IF(_xlpm.x="","CHECK",_xlfn.IFS(_xlpm.x&lt;=1,"Immediate",_xlpm.x&lt;=6,"Fast",_xlpm.x&lt;=24,"Moderate",_xlpm.x&gt;24,"Delayed")))</f>
        <v>Delayed</v>
      </c>
      <c r="V1542">
        <f>FLOOR(tbl_CleanLeads[[#This Row],[Response_Time_Hours]],6)</f>
        <v>66</v>
      </c>
      <c r="W1542" t="str" cm="1">
        <f t="array" ref="W1542">IF(Table2[[#This Row],[Interaction_Count_Final]]="","N/A",_xlfn.IFS(Table2[[#This Row],[Interaction_Count_Final]]&lt;=2,"Low",Table2[[#This Row],[Interaction_Count_Final]]&lt;=5,"Medium",Table2[[#This Row],[Interaction_Count_Final]]&gt;=6,"High",TRUE,"CHECK"))</f>
        <v>High</v>
      </c>
      <c r="X1542" t="b">
        <f t="shared" si="24"/>
        <v>1</v>
      </c>
      <c r="Y1542" t="b">
        <f>tbl_CleanLeads[[#This Row],[Response_Time_Hours]]&gt;24</f>
        <v>1</v>
      </c>
      <c r="Z1542" s="13" t="b">
        <f>tbl_CleanLeads[[#This Row],[Response_Time_Hours]]&gt;72</f>
        <v>0</v>
      </c>
      <c r="AA1542" s="13" t="b">
        <f>tbl_CleanLeads[[#This Row],[Status_Clean]]="Converted"</f>
        <v>0</v>
      </c>
    </row>
    <row r="1543" spans="1:27">
      <c r="A1543" t="s">
        <v>102</v>
      </c>
      <c r="B1543" t="s">
        <v>4538</v>
      </c>
      <c r="C1543" t="s">
        <v>4539</v>
      </c>
      <c r="D1543" t="s">
        <v>7303</v>
      </c>
      <c r="E1543" t="s">
        <v>123</v>
      </c>
      <c r="F1543" t="s">
        <v>125</v>
      </c>
      <c r="G1543" s="1">
        <v>44996</v>
      </c>
      <c r="H1543" s="8">
        <f>MONTH(tbl_CleanLeads[[#This Row],[Lead_Date_Final]])</f>
        <v>3</v>
      </c>
      <c r="I1543" t="s">
        <v>7295</v>
      </c>
      <c r="J1543" t="s">
        <v>7263</v>
      </c>
      <c r="K1543" t="s">
        <v>7284</v>
      </c>
      <c r="L1543">
        <f>WEEKDAY(tbl_CleanLeads[[#This Row],[Lead_Date_Final]],2)</f>
        <v>6</v>
      </c>
      <c r="M1543" t="s">
        <v>7278</v>
      </c>
      <c r="N1543">
        <v>66.400000000000006</v>
      </c>
      <c r="O1543" s="7">
        <v>4009.33</v>
      </c>
      <c r="P1543">
        <v>5</v>
      </c>
      <c r="Q1543" t="s">
        <v>7273</v>
      </c>
      <c r="R1543">
        <f>IF(UPPER(TRIM(Table2[[#This Row],[Status_Clean]]))="CONVERTED",1,0)</f>
        <v>0</v>
      </c>
      <c r="S1543">
        <f>IF(ISNUMBER(MATCH(UPPER(TRIM(Table2[[#This Row],[Status_Clean]])),{"CONTACTED","QUALIFIED","CONVERTED"},0)),1,0)</f>
        <v>1</v>
      </c>
      <c r="T1543" cm="1">
        <f t="array" ref="T1543">_xlfn.SWITCH(UPPER(TRIM(Table2[[#This Row],[Status_Clean]])),"NEW",1,"CONTACTED",2,"QUALIFIED",3,"CONVERTED",4,"LOST",5,99)</f>
        <v>2</v>
      </c>
      <c r="U1543" t="str" cm="1">
        <f t="array" ref="U1543">_xlfn.LET(_xlpm.x,IFERROR(VALUE(Table2[[#This Row],[Response_Time_Hours]]),""),IF(_xlpm.x="","CHECK",_xlfn.IFS(_xlpm.x&lt;=1,"Immediate",_xlpm.x&lt;=6,"Fast",_xlpm.x&lt;=24,"Moderate",_xlpm.x&gt;24,"Delayed")))</f>
        <v>Delayed</v>
      </c>
      <c r="V1543">
        <f>FLOOR(tbl_CleanLeads[[#This Row],[Response_Time_Hours]],6)</f>
        <v>66</v>
      </c>
      <c r="W1543" t="str" cm="1">
        <f t="array" ref="W1543">IF(Table2[[#This Row],[Interaction_Count_Final]]="","N/A",_xlfn.IFS(Table2[[#This Row],[Interaction_Count_Final]]&lt;=2,"Low",Table2[[#This Row],[Interaction_Count_Final]]&lt;=5,"Medium",Table2[[#This Row],[Interaction_Count_Final]]&gt;=6,"High",TRUE,"CHECK"))</f>
        <v>Medium</v>
      </c>
      <c r="X1543" t="b">
        <f t="shared" si="24"/>
        <v>1</v>
      </c>
      <c r="Y1543" t="b">
        <f>tbl_CleanLeads[[#This Row],[Response_Time_Hours]]&gt;24</f>
        <v>1</v>
      </c>
      <c r="Z1543" s="13" t="b">
        <f>tbl_CleanLeads[[#This Row],[Response_Time_Hours]]&gt;72</f>
        <v>0</v>
      </c>
      <c r="AA1543" s="13" t="b">
        <f>tbl_CleanLeads[[#This Row],[Status_Clean]]="Converted"</f>
        <v>0</v>
      </c>
    </row>
    <row r="1544" spans="1:27">
      <c r="A1544" t="s">
        <v>63</v>
      </c>
      <c r="B1544" t="s">
        <v>4540</v>
      </c>
      <c r="C1544" t="s">
        <v>4541</v>
      </c>
      <c r="D1544" t="s">
        <v>7280</v>
      </c>
      <c r="E1544" t="s">
        <v>363</v>
      </c>
      <c r="F1544" t="s">
        <v>250</v>
      </c>
      <c r="G1544" s="1">
        <v>44927</v>
      </c>
      <c r="H1544" s="8">
        <f>MONTH(tbl_CleanLeads[[#This Row],[Lead_Date_Final]])</f>
        <v>1</v>
      </c>
      <c r="I1544" t="s">
        <v>7317</v>
      </c>
      <c r="J1544" t="s">
        <v>7263</v>
      </c>
      <c r="K1544" t="s">
        <v>7284</v>
      </c>
      <c r="L1544">
        <f>WEEKDAY(tbl_CleanLeads[[#This Row],[Lead_Date_Final]],2)</f>
        <v>7</v>
      </c>
      <c r="M1544" t="s">
        <v>7293</v>
      </c>
      <c r="N1544">
        <v>3.4</v>
      </c>
      <c r="O1544" s="7">
        <v>2537.83</v>
      </c>
      <c r="P1544">
        <v>35</v>
      </c>
      <c r="Q1544" t="s">
        <v>7266</v>
      </c>
      <c r="R1544">
        <f>IF(UPPER(TRIM(Table2[[#This Row],[Status_Clean]]))="CONVERTED",1,0)</f>
        <v>1</v>
      </c>
      <c r="S1544">
        <f>IF(ISNUMBER(MATCH(UPPER(TRIM(Table2[[#This Row],[Status_Clean]])),{"CONTACTED","QUALIFIED","CONVERTED"},0)),1,0)</f>
        <v>1</v>
      </c>
      <c r="T1544" cm="1">
        <f t="array" ref="T1544">_xlfn.SWITCH(UPPER(TRIM(Table2[[#This Row],[Status_Clean]])),"NEW",1,"CONTACTED",2,"QUALIFIED",3,"CONVERTED",4,"LOST",5,99)</f>
        <v>4</v>
      </c>
      <c r="U1544" t="str" cm="1">
        <f t="array" ref="U1544">_xlfn.LET(_xlpm.x,IFERROR(VALUE(Table2[[#This Row],[Response_Time_Hours]]),""),IF(_xlpm.x="","CHECK",_xlfn.IFS(_xlpm.x&lt;=1,"Immediate",_xlpm.x&lt;=6,"Fast",_xlpm.x&lt;=24,"Moderate",_xlpm.x&gt;24,"Delayed")))</f>
        <v>Fast</v>
      </c>
      <c r="V1544">
        <f>FLOOR(tbl_CleanLeads[[#This Row],[Response_Time_Hours]],6)</f>
        <v>0</v>
      </c>
      <c r="W1544" t="str" cm="1">
        <f t="array" ref="W1544">IF(Table2[[#This Row],[Interaction_Count_Final]]="","N/A",_xlfn.IFS(Table2[[#This Row],[Interaction_Count_Final]]&lt;=2,"Low",Table2[[#This Row],[Interaction_Count_Final]]&lt;=5,"Medium",Table2[[#This Row],[Interaction_Count_Final]]&gt;=6,"High",TRUE,"CHECK"))</f>
        <v>High</v>
      </c>
      <c r="X1544" t="b">
        <f t="shared" si="24"/>
        <v>1</v>
      </c>
      <c r="Y1544" t="b">
        <f>tbl_CleanLeads[[#This Row],[Response_Time_Hours]]&gt;24</f>
        <v>0</v>
      </c>
      <c r="Z1544" s="13" t="b">
        <f>tbl_CleanLeads[[#This Row],[Response_Time_Hours]]&gt;72</f>
        <v>0</v>
      </c>
      <c r="AA1544" s="13" t="b">
        <f>tbl_CleanLeads[[#This Row],[Status_Clean]]="Converted"</f>
        <v>1</v>
      </c>
    </row>
    <row r="1545" spans="1:27">
      <c r="A1545" t="s">
        <v>70</v>
      </c>
      <c r="B1545" t="s">
        <v>4543</v>
      </c>
      <c r="C1545" t="s">
        <v>4544</v>
      </c>
      <c r="D1545" t="s">
        <v>7280</v>
      </c>
      <c r="E1545" t="s">
        <v>101</v>
      </c>
      <c r="F1545" t="s">
        <v>250</v>
      </c>
      <c r="G1545" s="1">
        <v>45637</v>
      </c>
      <c r="H1545" s="8">
        <f>MONTH(tbl_CleanLeads[[#This Row],[Lead_Date_Final]])</f>
        <v>12</v>
      </c>
      <c r="I1545" t="s">
        <v>7262</v>
      </c>
      <c r="J1545" t="s">
        <v>7271</v>
      </c>
      <c r="K1545" t="s">
        <v>7264</v>
      </c>
      <c r="L1545">
        <f>WEEKDAY(tbl_CleanLeads[[#This Row],[Lead_Date_Final]],2)</f>
        <v>3</v>
      </c>
      <c r="M1545" t="s">
        <v>7272</v>
      </c>
      <c r="N1545">
        <v>41.1</v>
      </c>
      <c r="O1545" s="7">
        <v>3986</v>
      </c>
      <c r="P1545">
        <v>16</v>
      </c>
      <c r="Q1545" t="s">
        <v>7273</v>
      </c>
      <c r="R1545">
        <f>IF(UPPER(TRIM(Table2[[#This Row],[Status_Clean]]))="CONVERTED",1,0)</f>
        <v>1</v>
      </c>
      <c r="S1545">
        <f>IF(ISNUMBER(MATCH(UPPER(TRIM(Table2[[#This Row],[Status_Clean]])),{"CONTACTED","QUALIFIED","CONVERTED"},0)),1,0)</f>
        <v>1</v>
      </c>
      <c r="T1545" cm="1">
        <f t="array" ref="T1545">_xlfn.SWITCH(UPPER(TRIM(Table2[[#This Row],[Status_Clean]])),"NEW",1,"CONTACTED",2,"QUALIFIED",3,"CONVERTED",4,"LOST",5,99)</f>
        <v>4</v>
      </c>
      <c r="U1545" t="str" cm="1">
        <f t="array" ref="U1545">_xlfn.LET(_xlpm.x,IFERROR(VALUE(Table2[[#This Row],[Response_Time_Hours]]),""),IF(_xlpm.x="","CHECK",_xlfn.IFS(_xlpm.x&lt;=1,"Immediate",_xlpm.x&lt;=6,"Fast",_xlpm.x&lt;=24,"Moderate",_xlpm.x&gt;24,"Delayed")))</f>
        <v>Delayed</v>
      </c>
      <c r="V1545">
        <f>FLOOR(tbl_CleanLeads[[#This Row],[Response_Time_Hours]],6)</f>
        <v>36</v>
      </c>
      <c r="W1545" t="str" cm="1">
        <f t="array" ref="W1545">IF(Table2[[#This Row],[Interaction_Count_Final]]="","N/A",_xlfn.IFS(Table2[[#This Row],[Interaction_Count_Final]]&lt;=2,"Low",Table2[[#This Row],[Interaction_Count_Final]]&lt;=5,"Medium",Table2[[#This Row],[Interaction_Count_Final]]&gt;=6,"High",TRUE,"CHECK"))</f>
        <v>High</v>
      </c>
      <c r="X1545" t="b">
        <f t="shared" si="24"/>
        <v>1</v>
      </c>
      <c r="Y1545" t="b">
        <f>tbl_CleanLeads[[#This Row],[Response_Time_Hours]]&gt;24</f>
        <v>1</v>
      </c>
      <c r="Z1545" s="13" t="b">
        <f>tbl_CleanLeads[[#This Row],[Response_Time_Hours]]&gt;72</f>
        <v>0</v>
      </c>
      <c r="AA1545" s="13" t="b">
        <f>tbl_CleanLeads[[#This Row],[Status_Clean]]="Converted"</f>
        <v>1</v>
      </c>
    </row>
    <row r="1546" spans="1:27">
      <c r="A1546" t="s">
        <v>90</v>
      </c>
      <c r="B1546" t="s">
        <v>4547</v>
      </c>
      <c r="C1546" t="s">
        <v>4548</v>
      </c>
      <c r="D1546" t="s">
        <v>7258</v>
      </c>
      <c r="E1546" t="s">
        <v>101</v>
      </c>
      <c r="F1546" t="s">
        <v>125</v>
      </c>
      <c r="G1546" s="1">
        <v>45539</v>
      </c>
      <c r="H1546" s="8">
        <f>MONTH(tbl_CleanLeads[[#This Row],[Lead_Date_Final]])</f>
        <v>9</v>
      </c>
      <c r="I1546" t="s">
        <v>7287</v>
      </c>
      <c r="J1546" t="s">
        <v>7271</v>
      </c>
      <c r="K1546" t="s">
        <v>7288</v>
      </c>
      <c r="L1546">
        <f>WEEKDAY(tbl_CleanLeads[[#This Row],[Lead_Date_Final]],2)</f>
        <v>3</v>
      </c>
      <c r="M1546" t="s">
        <v>7272</v>
      </c>
      <c r="N1546">
        <v>15.2</v>
      </c>
      <c r="O1546" s="7">
        <v>2540.65</v>
      </c>
      <c r="P1546">
        <v>44</v>
      </c>
      <c r="Q1546" t="s">
        <v>7266</v>
      </c>
      <c r="R1546">
        <f>IF(UPPER(TRIM(Table2[[#This Row],[Status_Clean]]))="CONVERTED",1,0)</f>
        <v>0</v>
      </c>
      <c r="S1546">
        <f>IF(ISNUMBER(MATCH(UPPER(TRIM(Table2[[#This Row],[Status_Clean]])),{"CONTACTED","QUALIFIED","CONVERTED"},0)),1,0)</f>
        <v>1</v>
      </c>
      <c r="T1546" cm="1">
        <f t="array" ref="T1546">_xlfn.SWITCH(UPPER(TRIM(Table2[[#This Row],[Status_Clean]])),"NEW",1,"CONTACTED",2,"QUALIFIED",3,"CONVERTED",4,"LOST",5,99)</f>
        <v>2</v>
      </c>
      <c r="U1546" t="str" cm="1">
        <f t="array" ref="U1546">_xlfn.LET(_xlpm.x,IFERROR(VALUE(Table2[[#This Row],[Response_Time_Hours]]),""),IF(_xlpm.x="","CHECK",_xlfn.IFS(_xlpm.x&lt;=1,"Immediate",_xlpm.x&lt;=6,"Fast",_xlpm.x&lt;=24,"Moderate",_xlpm.x&gt;24,"Delayed")))</f>
        <v>Moderate</v>
      </c>
      <c r="V1546">
        <f>FLOOR(tbl_CleanLeads[[#This Row],[Response_Time_Hours]],6)</f>
        <v>12</v>
      </c>
      <c r="W1546" t="str" cm="1">
        <f t="array" ref="W1546">IF(Table2[[#This Row],[Interaction_Count_Final]]="","N/A",_xlfn.IFS(Table2[[#This Row],[Interaction_Count_Final]]&lt;=2,"Low",Table2[[#This Row],[Interaction_Count_Final]]&lt;=5,"Medium",Table2[[#This Row],[Interaction_Count_Final]]&gt;=6,"High",TRUE,"CHECK"))</f>
        <v>High</v>
      </c>
      <c r="X1546" t="b">
        <f t="shared" si="24"/>
        <v>1</v>
      </c>
      <c r="Y1546" t="b">
        <f>tbl_CleanLeads[[#This Row],[Response_Time_Hours]]&gt;24</f>
        <v>0</v>
      </c>
      <c r="Z1546" s="13" t="b">
        <f>tbl_CleanLeads[[#This Row],[Response_Time_Hours]]&gt;72</f>
        <v>0</v>
      </c>
      <c r="AA1546" s="13" t="b">
        <f>tbl_CleanLeads[[#This Row],[Status_Clean]]="Converted"</f>
        <v>0</v>
      </c>
    </row>
    <row r="1547" spans="1:27">
      <c r="A1547" t="s">
        <v>63</v>
      </c>
      <c r="B1547" t="s">
        <v>4550</v>
      </c>
      <c r="C1547" t="s">
        <v>4551</v>
      </c>
      <c r="D1547" t="s">
        <v>7258</v>
      </c>
      <c r="E1547" t="s">
        <v>123</v>
      </c>
      <c r="F1547" t="s">
        <v>193</v>
      </c>
      <c r="G1547" s="1">
        <v>45177</v>
      </c>
      <c r="H1547" s="8">
        <f>MONTH(tbl_CleanLeads[[#This Row],[Lead_Date_Final]])</f>
        <v>9</v>
      </c>
      <c r="I1547" t="s">
        <v>7287</v>
      </c>
      <c r="J1547" t="s">
        <v>7263</v>
      </c>
      <c r="K1547" t="s">
        <v>7288</v>
      </c>
      <c r="L1547">
        <f>WEEKDAY(tbl_CleanLeads[[#This Row],[Lead_Date_Final]],2)</f>
        <v>5</v>
      </c>
      <c r="M1547" t="s">
        <v>7312</v>
      </c>
      <c r="N1547">
        <v>48</v>
      </c>
      <c r="O1547" s="7">
        <v>3091.53</v>
      </c>
      <c r="P1547">
        <v>28</v>
      </c>
      <c r="Q1547" t="s">
        <v>7266</v>
      </c>
      <c r="R1547">
        <f>IF(UPPER(TRIM(Table2[[#This Row],[Status_Clean]]))="CONVERTED",1,0)</f>
        <v>0</v>
      </c>
      <c r="S1547">
        <f>IF(ISNUMBER(MATCH(UPPER(TRIM(Table2[[#This Row],[Status_Clean]])),{"CONTACTED","QUALIFIED","CONVERTED"},0)),1,0)</f>
        <v>0</v>
      </c>
      <c r="T1547" cm="1">
        <f t="array" ref="T1547">_xlfn.SWITCH(UPPER(TRIM(Table2[[#This Row],[Status_Clean]])),"NEW",1,"CONTACTED",2,"QUALIFIED",3,"CONVERTED",4,"LOST",5,99)</f>
        <v>1</v>
      </c>
      <c r="U1547" t="str" cm="1">
        <f t="array" ref="U1547">_xlfn.LET(_xlpm.x,IFERROR(VALUE(Table2[[#This Row],[Response_Time_Hours]]),""),IF(_xlpm.x="","CHECK",_xlfn.IFS(_xlpm.x&lt;=1,"Immediate",_xlpm.x&lt;=6,"Fast",_xlpm.x&lt;=24,"Moderate",_xlpm.x&gt;24,"Delayed")))</f>
        <v>Delayed</v>
      </c>
      <c r="V1547">
        <f>FLOOR(tbl_CleanLeads[[#This Row],[Response_Time_Hours]],6)</f>
        <v>48</v>
      </c>
      <c r="W1547" t="str" cm="1">
        <f t="array" ref="W1547">IF(Table2[[#This Row],[Interaction_Count_Final]]="","N/A",_xlfn.IFS(Table2[[#This Row],[Interaction_Count_Final]]&lt;=2,"Low",Table2[[#This Row],[Interaction_Count_Final]]&lt;=5,"Medium",Table2[[#This Row],[Interaction_Count_Final]]&gt;=6,"High",TRUE,"CHECK"))</f>
        <v>High</v>
      </c>
      <c r="X1547" t="b">
        <f t="shared" si="24"/>
        <v>1</v>
      </c>
      <c r="Y1547" t="b">
        <f>tbl_CleanLeads[[#This Row],[Response_Time_Hours]]&gt;24</f>
        <v>1</v>
      </c>
      <c r="Z1547" s="13" t="b">
        <f>tbl_CleanLeads[[#This Row],[Response_Time_Hours]]&gt;72</f>
        <v>0</v>
      </c>
      <c r="AA1547" s="13" t="b">
        <f>tbl_CleanLeads[[#This Row],[Status_Clean]]="Converted"</f>
        <v>0</v>
      </c>
    </row>
    <row r="1548" spans="1:27">
      <c r="A1548" t="s">
        <v>70</v>
      </c>
      <c r="B1548" t="s">
        <v>4552</v>
      </c>
      <c r="C1548" t="s">
        <v>4553</v>
      </c>
      <c r="D1548" t="s">
        <v>7303</v>
      </c>
      <c r="E1548" t="s">
        <v>254</v>
      </c>
      <c r="F1548" t="s">
        <v>125</v>
      </c>
      <c r="G1548" s="1">
        <v>45576</v>
      </c>
      <c r="H1548" s="8">
        <f>MONTH(tbl_CleanLeads[[#This Row],[Lead_Date_Final]])</f>
        <v>10</v>
      </c>
      <c r="I1548" t="s">
        <v>7270</v>
      </c>
      <c r="J1548" t="s">
        <v>7271</v>
      </c>
      <c r="K1548" t="s">
        <v>7264</v>
      </c>
      <c r="L1548">
        <f>WEEKDAY(tbl_CleanLeads[[#This Row],[Lead_Date_Final]],2)</f>
        <v>5</v>
      </c>
      <c r="M1548" t="s">
        <v>7312</v>
      </c>
      <c r="N1548">
        <v>1.5</v>
      </c>
      <c r="O1548" s="7">
        <v>1068.3599999999999</v>
      </c>
      <c r="P1548">
        <v>22</v>
      </c>
      <c r="Q1548" t="s">
        <v>7289</v>
      </c>
      <c r="R1548">
        <f>IF(UPPER(TRIM(Table2[[#This Row],[Status_Clean]]))="CONVERTED",1,0)</f>
        <v>0</v>
      </c>
      <c r="S1548">
        <f>IF(ISNUMBER(MATCH(UPPER(TRIM(Table2[[#This Row],[Status_Clean]])),{"CONTACTED","QUALIFIED","CONVERTED"},0)),1,0)</f>
        <v>1</v>
      </c>
      <c r="T1548" cm="1">
        <f t="array" ref="T1548">_xlfn.SWITCH(UPPER(TRIM(Table2[[#This Row],[Status_Clean]])),"NEW",1,"CONTACTED",2,"QUALIFIED",3,"CONVERTED",4,"LOST",5,99)</f>
        <v>2</v>
      </c>
      <c r="U1548" t="str" cm="1">
        <f t="array" ref="U1548">_xlfn.LET(_xlpm.x,IFERROR(VALUE(Table2[[#This Row],[Response_Time_Hours]]),""),IF(_xlpm.x="","CHECK",_xlfn.IFS(_xlpm.x&lt;=1,"Immediate",_xlpm.x&lt;=6,"Fast",_xlpm.x&lt;=24,"Moderate",_xlpm.x&gt;24,"Delayed")))</f>
        <v>Fast</v>
      </c>
      <c r="V1548">
        <f>FLOOR(tbl_CleanLeads[[#This Row],[Response_Time_Hours]],6)</f>
        <v>0</v>
      </c>
      <c r="W1548" t="str" cm="1">
        <f t="array" ref="W1548">IF(Table2[[#This Row],[Interaction_Count_Final]]="","N/A",_xlfn.IFS(Table2[[#This Row],[Interaction_Count_Final]]&lt;=2,"Low",Table2[[#This Row],[Interaction_Count_Final]]&lt;=5,"Medium",Table2[[#This Row],[Interaction_Count_Final]]&gt;=6,"High",TRUE,"CHECK"))</f>
        <v>High</v>
      </c>
      <c r="X1548" t="b">
        <f t="shared" si="24"/>
        <v>1</v>
      </c>
      <c r="Y1548" t="b">
        <f>tbl_CleanLeads[[#This Row],[Response_Time_Hours]]&gt;24</f>
        <v>0</v>
      </c>
      <c r="Z1548" s="13" t="b">
        <f>tbl_CleanLeads[[#This Row],[Response_Time_Hours]]&gt;72</f>
        <v>0</v>
      </c>
      <c r="AA1548" s="13" t="b">
        <f>tbl_CleanLeads[[#This Row],[Status_Clean]]="Converted"</f>
        <v>0</v>
      </c>
    </row>
    <row r="1549" spans="1:27">
      <c r="A1549" t="s">
        <v>63</v>
      </c>
      <c r="B1549" t="s">
        <v>4555</v>
      </c>
      <c r="C1549" t="s">
        <v>8398</v>
      </c>
      <c r="D1549" t="s">
        <v>7303</v>
      </c>
      <c r="E1549" t="s">
        <v>363</v>
      </c>
      <c r="F1549" t="s">
        <v>71</v>
      </c>
      <c r="G1549" s="1">
        <v>45395</v>
      </c>
      <c r="H1549" s="8">
        <f>MONTH(tbl_CleanLeads[[#This Row],[Lead_Date_Final]])</f>
        <v>4</v>
      </c>
      <c r="I1549" t="s">
        <v>7297</v>
      </c>
      <c r="J1549" t="s">
        <v>7271</v>
      </c>
      <c r="K1549" t="s">
        <v>7277</v>
      </c>
      <c r="L1549">
        <f>WEEKDAY(tbl_CleanLeads[[#This Row],[Lead_Date_Final]],2)</f>
        <v>6</v>
      </c>
      <c r="M1549" t="s">
        <v>7278</v>
      </c>
      <c r="N1549">
        <v>18.7</v>
      </c>
      <c r="O1549" s="7">
        <v>4040.84</v>
      </c>
      <c r="P1549">
        <v>37</v>
      </c>
      <c r="Q1549" t="s">
        <v>7273</v>
      </c>
      <c r="R1549">
        <f>IF(UPPER(TRIM(Table2[[#This Row],[Status_Clean]]))="CONVERTED",1,0)</f>
        <v>0</v>
      </c>
      <c r="S1549">
        <f>IF(ISNUMBER(MATCH(UPPER(TRIM(Table2[[#This Row],[Status_Clean]])),{"CONTACTED","QUALIFIED","CONVERTED"},0)),1,0)</f>
        <v>1</v>
      </c>
      <c r="T1549" cm="1">
        <f t="array" ref="T1549">_xlfn.SWITCH(UPPER(TRIM(Table2[[#This Row],[Status_Clean]])),"NEW",1,"CONTACTED",2,"QUALIFIED",3,"CONVERTED",4,"LOST",5,99)</f>
        <v>3</v>
      </c>
      <c r="U1549" t="str" cm="1">
        <f t="array" ref="U1549">_xlfn.LET(_xlpm.x,IFERROR(VALUE(Table2[[#This Row],[Response_Time_Hours]]),""),IF(_xlpm.x="","CHECK",_xlfn.IFS(_xlpm.x&lt;=1,"Immediate",_xlpm.x&lt;=6,"Fast",_xlpm.x&lt;=24,"Moderate",_xlpm.x&gt;24,"Delayed")))</f>
        <v>Moderate</v>
      </c>
      <c r="V1549">
        <f>FLOOR(tbl_CleanLeads[[#This Row],[Response_Time_Hours]],6)</f>
        <v>18</v>
      </c>
      <c r="W1549" t="str" cm="1">
        <f t="array" ref="W1549">IF(Table2[[#This Row],[Interaction_Count_Final]]="","N/A",_xlfn.IFS(Table2[[#This Row],[Interaction_Count_Final]]&lt;=2,"Low",Table2[[#This Row],[Interaction_Count_Final]]&lt;=5,"Medium",Table2[[#This Row],[Interaction_Count_Final]]&gt;=6,"High",TRUE,"CHECK"))</f>
        <v>High</v>
      </c>
      <c r="X1549" t="b">
        <f t="shared" si="24"/>
        <v>1</v>
      </c>
      <c r="Y1549" t="b">
        <f>tbl_CleanLeads[[#This Row],[Response_Time_Hours]]&gt;24</f>
        <v>0</v>
      </c>
      <c r="Z1549" s="13" t="b">
        <f>tbl_CleanLeads[[#This Row],[Response_Time_Hours]]&gt;72</f>
        <v>0</v>
      </c>
      <c r="AA1549" s="13" t="b">
        <f>tbl_CleanLeads[[#This Row],[Status_Clean]]="Converted"</f>
        <v>0</v>
      </c>
    </row>
    <row r="1550" spans="1:27">
      <c r="A1550" t="s">
        <v>63</v>
      </c>
      <c r="B1550" t="s">
        <v>4558</v>
      </c>
      <c r="C1550" t="s">
        <v>4559</v>
      </c>
      <c r="D1550" t="s">
        <v>7268</v>
      </c>
      <c r="E1550" t="s">
        <v>69</v>
      </c>
      <c r="F1550" t="s">
        <v>125</v>
      </c>
      <c r="G1550" s="1">
        <v>45432</v>
      </c>
      <c r="H1550" s="8">
        <f>MONTH(tbl_CleanLeads[[#This Row],[Lead_Date_Final]])</f>
        <v>5</v>
      </c>
      <c r="I1550" t="s">
        <v>7314</v>
      </c>
      <c r="J1550" t="s">
        <v>7271</v>
      </c>
      <c r="K1550" t="s">
        <v>7277</v>
      </c>
      <c r="L1550">
        <f>WEEKDAY(tbl_CleanLeads[[#This Row],[Lead_Date_Final]],2)</f>
        <v>1</v>
      </c>
      <c r="M1550" t="s">
        <v>7298</v>
      </c>
      <c r="N1550">
        <v>43.4</v>
      </c>
      <c r="O1550" s="7">
        <v>3994.14</v>
      </c>
      <c r="P1550">
        <v>29</v>
      </c>
      <c r="Q1550" t="s">
        <v>7273</v>
      </c>
      <c r="R1550">
        <f>IF(UPPER(TRIM(Table2[[#This Row],[Status_Clean]]))="CONVERTED",1,0)</f>
        <v>0</v>
      </c>
      <c r="S1550">
        <f>IF(ISNUMBER(MATCH(UPPER(TRIM(Table2[[#This Row],[Status_Clean]])),{"CONTACTED","QUALIFIED","CONVERTED"},0)),1,0)</f>
        <v>1</v>
      </c>
      <c r="T1550" cm="1">
        <f t="array" ref="T1550">_xlfn.SWITCH(UPPER(TRIM(Table2[[#This Row],[Status_Clean]])),"NEW",1,"CONTACTED",2,"QUALIFIED",3,"CONVERTED",4,"LOST",5,99)</f>
        <v>2</v>
      </c>
      <c r="U1550" t="str" cm="1">
        <f t="array" ref="U1550">_xlfn.LET(_xlpm.x,IFERROR(VALUE(Table2[[#This Row],[Response_Time_Hours]]),""),IF(_xlpm.x="","CHECK",_xlfn.IFS(_xlpm.x&lt;=1,"Immediate",_xlpm.x&lt;=6,"Fast",_xlpm.x&lt;=24,"Moderate",_xlpm.x&gt;24,"Delayed")))</f>
        <v>Delayed</v>
      </c>
      <c r="V1550">
        <f>FLOOR(tbl_CleanLeads[[#This Row],[Response_Time_Hours]],6)</f>
        <v>42</v>
      </c>
      <c r="W1550" t="str" cm="1">
        <f t="array" ref="W1550">IF(Table2[[#This Row],[Interaction_Count_Final]]="","N/A",_xlfn.IFS(Table2[[#This Row],[Interaction_Count_Final]]&lt;=2,"Low",Table2[[#This Row],[Interaction_Count_Final]]&lt;=5,"Medium",Table2[[#This Row],[Interaction_Count_Final]]&gt;=6,"High",TRUE,"CHECK"))</f>
        <v>High</v>
      </c>
      <c r="X1550" t="b">
        <f t="shared" si="24"/>
        <v>1</v>
      </c>
      <c r="Y1550" t="b">
        <f>tbl_CleanLeads[[#This Row],[Response_Time_Hours]]&gt;24</f>
        <v>1</v>
      </c>
      <c r="Z1550" s="13" t="b">
        <f>tbl_CleanLeads[[#This Row],[Response_Time_Hours]]&gt;72</f>
        <v>0</v>
      </c>
      <c r="AA1550" s="13" t="b">
        <f>tbl_CleanLeads[[#This Row],[Status_Clean]]="Converted"</f>
        <v>0</v>
      </c>
    </row>
    <row r="1551" spans="1:27">
      <c r="A1551" t="s">
        <v>90</v>
      </c>
      <c r="B1551" t="s">
        <v>4560</v>
      </c>
      <c r="C1551" t="s">
        <v>4561</v>
      </c>
      <c r="D1551" t="s">
        <v>7280</v>
      </c>
      <c r="E1551" t="s">
        <v>473</v>
      </c>
      <c r="F1551" t="s">
        <v>173</v>
      </c>
      <c r="G1551" s="1">
        <v>44971</v>
      </c>
      <c r="H1551" s="8">
        <f>MONTH(tbl_CleanLeads[[#This Row],[Lead_Date_Final]])</f>
        <v>2</v>
      </c>
      <c r="I1551" t="s">
        <v>7283</v>
      </c>
      <c r="J1551" t="s">
        <v>7263</v>
      </c>
      <c r="K1551" t="s">
        <v>7284</v>
      </c>
      <c r="L1551">
        <f>WEEKDAY(tbl_CleanLeads[[#This Row],[Lead_Date_Final]],2)</f>
        <v>2</v>
      </c>
      <c r="M1551" t="s">
        <v>7265</v>
      </c>
      <c r="N1551">
        <v>53.9</v>
      </c>
      <c r="O1551" s="7">
        <v>1703.32</v>
      </c>
      <c r="P1551">
        <v>23</v>
      </c>
      <c r="Q1551" t="s">
        <v>7289</v>
      </c>
      <c r="R1551">
        <f>IF(UPPER(TRIM(Table2[[#This Row],[Status_Clean]]))="CONVERTED",1,0)</f>
        <v>0</v>
      </c>
      <c r="S1551">
        <f>IF(ISNUMBER(MATCH(UPPER(TRIM(Table2[[#This Row],[Status_Clean]])),{"CONTACTED","QUALIFIED","CONVERTED"},0)),1,0)</f>
        <v>0</v>
      </c>
      <c r="T1551" cm="1">
        <f t="array" ref="T1551">_xlfn.SWITCH(UPPER(TRIM(Table2[[#This Row],[Status_Clean]])),"NEW",1,"CONTACTED",2,"QUALIFIED",3,"CONVERTED",4,"LOST",5,99)</f>
        <v>5</v>
      </c>
      <c r="U1551" t="str" cm="1">
        <f t="array" ref="U1551">_xlfn.LET(_xlpm.x,IFERROR(VALUE(Table2[[#This Row],[Response_Time_Hours]]),""),IF(_xlpm.x="","CHECK",_xlfn.IFS(_xlpm.x&lt;=1,"Immediate",_xlpm.x&lt;=6,"Fast",_xlpm.x&lt;=24,"Moderate",_xlpm.x&gt;24,"Delayed")))</f>
        <v>Delayed</v>
      </c>
      <c r="V1551">
        <f>FLOOR(tbl_CleanLeads[[#This Row],[Response_Time_Hours]],6)</f>
        <v>48</v>
      </c>
      <c r="W1551" t="str" cm="1">
        <f t="array" ref="W1551">IF(Table2[[#This Row],[Interaction_Count_Final]]="","N/A",_xlfn.IFS(Table2[[#This Row],[Interaction_Count_Final]]&lt;=2,"Low",Table2[[#This Row],[Interaction_Count_Final]]&lt;=5,"Medium",Table2[[#This Row],[Interaction_Count_Final]]&gt;=6,"High",TRUE,"CHECK"))</f>
        <v>High</v>
      </c>
      <c r="X1551" t="b">
        <f t="shared" si="24"/>
        <v>1</v>
      </c>
      <c r="Y1551" t="b">
        <f>tbl_CleanLeads[[#This Row],[Response_Time_Hours]]&gt;24</f>
        <v>1</v>
      </c>
      <c r="Z1551" s="13" t="b">
        <f>tbl_CleanLeads[[#This Row],[Response_Time_Hours]]&gt;72</f>
        <v>0</v>
      </c>
      <c r="AA1551" s="13" t="b">
        <f>tbl_CleanLeads[[#This Row],[Status_Clean]]="Converted"</f>
        <v>0</v>
      </c>
    </row>
    <row r="1552" spans="1:27">
      <c r="A1552" t="s">
        <v>70</v>
      </c>
      <c r="B1552" t="s">
        <v>4563</v>
      </c>
      <c r="C1552" t="s">
        <v>4564</v>
      </c>
      <c r="D1552" t="s">
        <v>7258</v>
      </c>
      <c r="E1552" t="s">
        <v>473</v>
      </c>
      <c r="F1552" t="s">
        <v>71</v>
      </c>
      <c r="G1552" s="1">
        <v>45484</v>
      </c>
      <c r="H1552" s="8">
        <f>MONTH(tbl_CleanLeads[[#This Row],[Lead_Date_Final]])</f>
        <v>7</v>
      </c>
      <c r="I1552" t="s">
        <v>7305</v>
      </c>
      <c r="J1552" t="s">
        <v>7271</v>
      </c>
      <c r="K1552" t="s">
        <v>7288</v>
      </c>
      <c r="L1552">
        <f>WEEKDAY(tbl_CleanLeads[[#This Row],[Lead_Date_Final]],2)</f>
        <v>4</v>
      </c>
      <c r="M1552" t="s">
        <v>7285</v>
      </c>
      <c r="N1552">
        <v>70.900000000000006</v>
      </c>
      <c r="O1552" s="7">
        <v>2867.62</v>
      </c>
      <c r="P1552">
        <v>34</v>
      </c>
      <c r="Q1552" t="s">
        <v>7266</v>
      </c>
      <c r="R1552">
        <f>IF(UPPER(TRIM(Table2[[#This Row],[Status_Clean]]))="CONVERTED",1,0)</f>
        <v>0</v>
      </c>
      <c r="S1552">
        <f>IF(ISNUMBER(MATCH(UPPER(TRIM(Table2[[#This Row],[Status_Clean]])),{"CONTACTED","QUALIFIED","CONVERTED"},0)),1,0)</f>
        <v>1</v>
      </c>
      <c r="T1552" cm="1">
        <f t="array" ref="T1552">_xlfn.SWITCH(UPPER(TRIM(Table2[[#This Row],[Status_Clean]])),"NEW",1,"CONTACTED",2,"QUALIFIED",3,"CONVERTED",4,"LOST",5,99)</f>
        <v>3</v>
      </c>
      <c r="U1552" t="str" cm="1">
        <f t="array" ref="U1552">_xlfn.LET(_xlpm.x,IFERROR(VALUE(Table2[[#This Row],[Response_Time_Hours]]),""),IF(_xlpm.x="","CHECK",_xlfn.IFS(_xlpm.x&lt;=1,"Immediate",_xlpm.x&lt;=6,"Fast",_xlpm.x&lt;=24,"Moderate",_xlpm.x&gt;24,"Delayed")))</f>
        <v>Delayed</v>
      </c>
      <c r="V1552">
        <f>FLOOR(tbl_CleanLeads[[#This Row],[Response_Time_Hours]],6)</f>
        <v>66</v>
      </c>
      <c r="W1552" t="str" cm="1">
        <f t="array" ref="W1552">IF(Table2[[#This Row],[Interaction_Count_Final]]="","N/A",_xlfn.IFS(Table2[[#This Row],[Interaction_Count_Final]]&lt;=2,"Low",Table2[[#This Row],[Interaction_Count_Final]]&lt;=5,"Medium",Table2[[#This Row],[Interaction_Count_Final]]&gt;=6,"High",TRUE,"CHECK"))</f>
        <v>High</v>
      </c>
      <c r="X1552" t="b">
        <f t="shared" si="24"/>
        <v>1</v>
      </c>
      <c r="Y1552" t="b">
        <f>tbl_CleanLeads[[#This Row],[Response_Time_Hours]]&gt;24</f>
        <v>1</v>
      </c>
      <c r="Z1552" s="13" t="b">
        <f>tbl_CleanLeads[[#This Row],[Response_Time_Hours]]&gt;72</f>
        <v>0</v>
      </c>
      <c r="AA1552" s="13" t="b">
        <f>tbl_CleanLeads[[#This Row],[Status_Clean]]="Converted"</f>
        <v>0</v>
      </c>
    </row>
    <row r="1553" spans="1:27">
      <c r="A1553" t="s">
        <v>70</v>
      </c>
      <c r="B1553" t="s">
        <v>4565</v>
      </c>
      <c r="C1553" t="s">
        <v>4566</v>
      </c>
      <c r="D1553" t="s">
        <v>7274</v>
      </c>
      <c r="E1553" t="s">
        <v>254</v>
      </c>
      <c r="F1553" t="s">
        <v>125</v>
      </c>
      <c r="G1553" s="1">
        <v>45499</v>
      </c>
      <c r="H1553" s="8">
        <f>MONTH(tbl_CleanLeads[[#This Row],[Lead_Date_Final]])</f>
        <v>7</v>
      </c>
      <c r="I1553" t="s">
        <v>7305</v>
      </c>
      <c r="J1553" t="s">
        <v>7271</v>
      </c>
      <c r="K1553" t="s">
        <v>7288</v>
      </c>
      <c r="L1553">
        <f>WEEKDAY(tbl_CleanLeads[[#This Row],[Lead_Date_Final]],2)</f>
        <v>5</v>
      </c>
      <c r="M1553" t="s">
        <v>7312</v>
      </c>
      <c r="N1553">
        <v>19.200000000000003</v>
      </c>
      <c r="O1553" s="7">
        <v>1879.83</v>
      </c>
      <c r="P1553">
        <v>30</v>
      </c>
      <c r="Q1553" t="s">
        <v>7289</v>
      </c>
      <c r="R1553">
        <f>IF(UPPER(TRIM(Table2[[#This Row],[Status_Clean]]))="CONVERTED",1,0)</f>
        <v>0</v>
      </c>
      <c r="S1553">
        <f>IF(ISNUMBER(MATCH(UPPER(TRIM(Table2[[#This Row],[Status_Clean]])),{"CONTACTED","QUALIFIED","CONVERTED"},0)),1,0)</f>
        <v>1</v>
      </c>
      <c r="T1553" cm="1">
        <f t="array" ref="T1553">_xlfn.SWITCH(UPPER(TRIM(Table2[[#This Row],[Status_Clean]])),"NEW",1,"CONTACTED",2,"QUALIFIED",3,"CONVERTED",4,"LOST",5,99)</f>
        <v>2</v>
      </c>
      <c r="U1553" t="str" cm="1">
        <f t="array" ref="U1553">_xlfn.LET(_xlpm.x,IFERROR(VALUE(Table2[[#This Row],[Response_Time_Hours]]),""),IF(_xlpm.x="","CHECK",_xlfn.IFS(_xlpm.x&lt;=1,"Immediate",_xlpm.x&lt;=6,"Fast",_xlpm.x&lt;=24,"Moderate",_xlpm.x&gt;24,"Delayed")))</f>
        <v>Moderate</v>
      </c>
      <c r="V1553">
        <f>FLOOR(tbl_CleanLeads[[#This Row],[Response_Time_Hours]],6)</f>
        <v>18</v>
      </c>
      <c r="W1553" t="str" cm="1">
        <f t="array" ref="W1553">IF(Table2[[#This Row],[Interaction_Count_Final]]="","N/A",_xlfn.IFS(Table2[[#This Row],[Interaction_Count_Final]]&lt;=2,"Low",Table2[[#This Row],[Interaction_Count_Final]]&lt;=5,"Medium",Table2[[#This Row],[Interaction_Count_Final]]&gt;=6,"High",TRUE,"CHECK"))</f>
        <v>High</v>
      </c>
      <c r="X1553" t="b">
        <f t="shared" si="24"/>
        <v>1</v>
      </c>
      <c r="Y1553" t="b">
        <f>tbl_CleanLeads[[#This Row],[Response_Time_Hours]]&gt;24</f>
        <v>0</v>
      </c>
      <c r="Z1553" s="13" t="b">
        <f>tbl_CleanLeads[[#This Row],[Response_Time_Hours]]&gt;72</f>
        <v>0</v>
      </c>
      <c r="AA1553" s="13" t="b">
        <f>tbl_CleanLeads[[#This Row],[Status_Clean]]="Converted"</f>
        <v>0</v>
      </c>
    </row>
    <row r="1554" spans="1:27">
      <c r="A1554" t="s">
        <v>70</v>
      </c>
      <c r="B1554" t="s">
        <v>4567</v>
      </c>
      <c r="C1554" t="s">
        <v>8400</v>
      </c>
      <c r="D1554" t="s">
        <v>7268</v>
      </c>
      <c r="E1554" t="s">
        <v>101</v>
      </c>
      <c r="F1554" t="s">
        <v>71</v>
      </c>
      <c r="G1554" s="1">
        <v>45607</v>
      </c>
      <c r="H1554" s="8">
        <f>MONTH(tbl_CleanLeads[[#This Row],[Lead_Date_Final]])</f>
        <v>11</v>
      </c>
      <c r="I1554" t="s">
        <v>7300</v>
      </c>
      <c r="J1554" t="s">
        <v>7271</v>
      </c>
      <c r="K1554" t="s">
        <v>7264</v>
      </c>
      <c r="L1554">
        <f>WEEKDAY(tbl_CleanLeads[[#This Row],[Lead_Date_Final]],2)</f>
        <v>1</v>
      </c>
      <c r="M1554" t="s">
        <v>7298</v>
      </c>
      <c r="N1554">
        <v>54.1</v>
      </c>
      <c r="O1554" s="7">
        <v>4869.0600000000004</v>
      </c>
      <c r="P1554">
        <v>30</v>
      </c>
      <c r="Q1554" t="s">
        <v>7273</v>
      </c>
      <c r="R1554">
        <f>IF(UPPER(TRIM(Table2[[#This Row],[Status_Clean]]))="CONVERTED",1,0)</f>
        <v>0</v>
      </c>
      <c r="S1554">
        <f>IF(ISNUMBER(MATCH(UPPER(TRIM(Table2[[#This Row],[Status_Clean]])),{"CONTACTED","QUALIFIED","CONVERTED"},0)),1,0)</f>
        <v>1</v>
      </c>
      <c r="T1554" cm="1">
        <f t="array" ref="T1554">_xlfn.SWITCH(UPPER(TRIM(Table2[[#This Row],[Status_Clean]])),"NEW",1,"CONTACTED",2,"QUALIFIED",3,"CONVERTED",4,"LOST",5,99)</f>
        <v>3</v>
      </c>
      <c r="U1554" t="str" cm="1">
        <f t="array" ref="U1554">_xlfn.LET(_xlpm.x,IFERROR(VALUE(Table2[[#This Row],[Response_Time_Hours]]),""),IF(_xlpm.x="","CHECK",_xlfn.IFS(_xlpm.x&lt;=1,"Immediate",_xlpm.x&lt;=6,"Fast",_xlpm.x&lt;=24,"Moderate",_xlpm.x&gt;24,"Delayed")))</f>
        <v>Delayed</v>
      </c>
      <c r="V1554">
        <f>FLOOR(tbl_CleanLeads[[#This Row],[Response_Time_Hours]],6)</f>
        <v>54</v>
      </c>
      <c r="W1554" t="str" cm="1">
        <f t="array" ref="W1554">IF(Table2[[#This Row],[Interaction_Count_Final]]="","N/A",_xlfn.IFS(Table2[[#This Row],[Interaction_Count_Final]]&lt;=2,"Low",Table2[[#This Row],[Interaction_Count_Final]]&lt;=5,"Medium",Table2[[#This Row],[Interaction_Count_Final]]&gt;=6,"High",TRUE,"CHECK"))</f>
        <v>High</v>
      </c>
      <c r="X1554" t="b">
        <f t="shared" si="24"/>
        <v>1</v>
      </c>
      <c r="Y1554" t="b">
        <f>tbl_CleanLeads[[#This Row],[Response_Time_Hours]]&gt;24</f>
        <v>1</v>
      </c>
      <c r="Z1554" s="13" t="b">
        <f>tbl_CleanLeads[[#This Row],[Response_Time_Hours]]&gt;72</f>
        <v>0</v>
      </c>
      <c r="AA1554" s="13" t="b">
        <f>tbl_CleanLeads[[#This Row],[Status_Clean]]="Converted"</f>
        <v>0</v>
      </c>
    </row>
    <row r="1555" spans="1:27">
      <c r="A1555" t="s">
        <v>70</v>
      </c>
      <c r="B1555" t="s">
        <v>4569</v>
      </c>
      <c r="C1555" t="s">
        <v>4570</v>
      </c>
      <c r="D1555" t="s">
        <v>7274</v>
      </c>
      <c r="E1555" t="s">
        <v>106</v>
      </c>
      <c r="F1555" t="s">
        <v>250</v>
      </c>
      <c r="G1555" s="1">
        <v>44996</v>
      </c>
      <c r="H1555" s="8">
        <f>MONTH(tbl_CleanLeads[[#This Row],[Lead_Date_Final]])</f>
        <v>3</v>
      </c>
      <c r="I1555" t="s">
        <v>7295</v>
      </c>
      <c r="J1555" t="s">
        <v>7263</v>
      </c>
      <c r="K1555" t="s">
        <v>7284</v>
      </c>
      <c r="L1555">
        <f>WEEKDAY(tbl_CleanLeads[[#This Row],[Lead_Date_Final]],2)</f>
        <v>6</v>
      </c>
      <c r="M1555" t="s">
        <v>7278</v>
      </c>
      <c r="N1555">
        <v>24.2</v>
      </c>
      <c r="O1555" s="7">
        <v>4299.33</v>
      </c>
      <c r="P1555">
        <v>38</v>
      </c>
      <c r="Q1555" t="s">
        <v>7273</v>
      </c>
      <c r="R1555">
        <f>IF(UPPER(TRIM(Table2[[#This Row],[Status_Clean]]))="CONVERTED",1,0)</f>
        <v>1</v>
      </c>
      <c r="S1555">
        <f>IF(ISNUMBER(MATCH(UPPER(TRIM(Table2[[#This Row],[Status_Clean]])),{"CONTACTED","QUALIFIED","CONVERTED"},0)),1,0)</f>
        <v>1</v>
      </c>
      <c r="T1555" cm="1">
        <f t="array" ref="T1555">_xlfn.SWITCH(UPPER(TRIM(Table2[[#This Row],[Status_Clean]])),"NEW",1,"CONTACTED",2,"QUALIFIED",3,"CONVERTED",4,"LOST",5,99)</f>
        <v>4</v>
      </c>
      <c r="U1555" t="str" cm="1">
        <f t="array" ref="U1555">_xlfn.LET(_xlpm.x,IFERROR(VALUE(Table2[[#This Row],[Response_Time_Hours]]),""),IF(_xlpm.x="","CHECK",_xlfn.IFS(_xlpm.x&lt;=1,"Immediate",_xlpm.x&lt;=6,"Fast",_xlpm.x&lt;=24,"Moderate",_xlpm.x&gt;24,"Delayed")))</f>
        <v>Delayed</v>
      </c>
      <c r="V1555">
        <f>FLOOR(tbl_CleanLeads[[#This Row],[Response_Time_Hours]],6)</f>
        <v>24</v>
      </c>
      <c r="W1555" t="str" cm="1">
        <f t="array" ref="W1555">IF(Table2[[#This Row],[Interaction_Count_Final]]="","N/A",_xlfn.IFS(Table2[[#This Row],[Interaction_Count_Final]]&lt;=2,"Low",Table2[[#This Row],[Interaction_Count_Final]]&lt;=5,"Medium",Table2[[#This Row],[Interaction_Count_Final]]&gt;=6,"High",TRUE,"CHECK"))</f>
        <v>High</v>
      </c>
      <c r="X1555" t="b">
        <f t="shared" si="24"/>
        <v>1</v>
      </c>
      <c r="Y1555" t="b">
        <f>tbl_CleanLeads[[#This Row],[Response_Time_Hours]]&gt;24</f>
        <v>1</v>
      </c>
      <c r="Z1555" s="13" t="b">
        <f>tbl_CleanLeads[[#This Row],[Response_Time_Hours]]&gt;72</f>
        <v>0</v>
      </c>
      <c r="AA1555" s="13" t="b">
        <f>tbl_CleanLeads[[#This Row],[Status_Clean]]="Converted"</f>
        <v>1</v>
      </c>
    </row>
    <row r="1556" spans="1:27">
      <c r="A1556" t="s">
        <v>63</v>
      </c>
      <c r="B1556" t="s">
        <v>4572</v>
      </c>
      <c r="C1556" t="s">
        <v>4573</v>
      </c>
      <c r="D1556" t="s">
        <v>7274</v>
      </c>
      <c r="E1556" t="s">
        <v>254</v>
      </c>
      <c r="F1556" t="s">
        <v>193</v>
      </c>
      <c r="G1556" s="1">
        <v>45244</v>
      </c>
      <c r="H1556" s="8">
        <f>MONTH(tbl_CleanLeads[[#This Row],[Lead_Date_Final]])</f>
        <v>11</v>
      </c>
      <c r="I1556" t="s">
        <v>7300</v>
      </c>
      <c r="J1556" t="s">
        <v>7263</v>
      </c>
      <c r="K1556" t="s">
        <v>7264</v>
      </c>
      <c r="L1556">
        <f>WEEKDAY(tbl_CleanLeads[[#This Row],[Lead_Date_Final]],2)</f>
        <v>2</v>
      </c>
      <c r="M1556" t="s">
        <v>7265</v>
      </c>
      <c r="N1556">
        <v>68.900000000000006</v>
      </c>
      <c r="O1556" s="7">
        <v>3613.29</v>
      </c>
      <c r="P1556">
        <v>19</v>
      </c>
      <c r="Q1556" t="s">
        <v>7266</v>
      </c>
      <c r="R1556">
        <f>IF(UPPER(TRIM(Table2[[#This Row],[Status_Clean]]))="CONVERTED",1,0)</f>
        <v>0</v>
      </c>
      <c r="S1556">
        <f>IF(ISNUMBER(MATCH(UPPER(TRIM(Table2[[#This Row],[Status_Clean]])),{"CONTACTED","QUALIFIED","CONVERTED"},0)),1,0)</f>
        <v>0</v>
      </c>
      <c r="T1556" cm="1">
        <f t="array" ref="T1556">_xlfn.SWITCH(UPPER(TRIM(Table2[[#This Row],[Status_Clean]])),"NEW",1,"CONTACTED",2,"QUALIFIED",3,"CONVERTED",4,"LOST",5,99)</f>
        <v>1</v>
      </c>
      <c r="U1556" t="str" cm="1">
        <f t="array" ref="U1556">_xlfn.LET(_xlpm.x,IFERROR(VALUE(Table2[[#This Row],[Response_Time_Hours]]),""),IF(_xlpm.x="","CHECK",_xlfn.IFS(_xlpm.x&lt;=1,"Immediate",_xlpm.x&lt;=6,"Fast",_xlpm.x&lt;=24,"Moderate",_xlpm.x&gt;24,"Delayed")))</f>
        <v>Delayed</v>
      </c>
      <c r="V1556">
        <f>FLOOR(tbl_CleanLeads[[#This Row],[Response_Time_Hours]],6)</f>
        <v>66</v>
      </c>
      <c r="W1556" t="str" cm="1">
        <f t="array" ref="W1556">IF(Table2[[#This Row],[Interaction_Count_Final]]="","N/A",_xlfn.IFS(Table2[[#This Row],[Interaction_Count_Final]]&lt;=2,"Low",Table2[[#This Row],[Interaction_Count_Final]]&lt;=5,"Medium",Table2[[#This Row],[Interaction_Count_Final]]&gt;=6,"High",TRUE,"CHECK"))</f>
        <v>High</v>
      </c>
      <c r="X1556" t="b">
        <f t="shared" si="24"/>
        <v>1</v>
      </c>
      <c r="Y1556" t="b">
        <f>tbl_CleanLeads[[#This Row],[Response_Time_Hours]]&gt;24</f>
        <v>1</v>
      </c>
      <c r="Z1556" s="13" t="b">
        <f>tbl_CleanLeads[[#This Row],[Response_Time_Hours]]&gt;72</f>
        <v>0</v>
      </c>
      <c r="AA1556" s="13" t="b">
        <f>tbl_CleanLeads[[#This Row],[Status_Clean]]="Converted"</f>
        <v>0</v>
      </c>
    </row>
    <row r="1557" spans="1:27">
      <c r="A1557" t="s">
        <v>102</v>
      </c>
      <c r="B1557" t="s">
        <v>4574</v>
      </c>
      <c r="C1557" t="s">
        <v>4575</v>
      </c>
      <c r="D1557" t="s">
        <v>7268</v>
      </c>
      <c r="E1557" t="s">
        <v>447</v>
      </c>
      <c r="F1557" t="s">
        <v>125</v>
      </c>
      <c r="G1557" s="1">
        <v>45401</v>
      </c>
      <c r="H1557" s="8">
        <f>MONTH(tbl_CleanLeads[[#This Row],[Lead_Date_Final]])</f>
        <v>4</v>
      </c>
      <c r="I1557" t="s">
        <v>7297</v>
      </c>
      <c r="J1557" t="s">
        <v>7271</v>
      </c>
      <c r="K1557" t="s">
        <v>7277</v>
      </c>
      <c r="L1557">
        <f>WEEKDAY(tbl_CleanLeads[[#This Row],[Lead_Date_Final]],2)</f>
        <v>5</v>
      </c>
      <c r="M1557" t="s">
        <v>7312</v>
      </c>
      <c r="N1557">
        <v>53.3</v>
      </c>
      <c r="O1557" s="7">
        <v>1458.4</v>
      </c>
      <c r="P1557">
        <v>2</v>
      </c>
      <c r="Q1557" t="s">
        <v>7289</v>
      </c>
      <c r="R1557">
        <f>IF(UPPER(TRIM(Table2[[#This Row],[Status_Clean]]))="CONVERTED",1,0)</f>
        <v>0</v>
      </c>
      <c r="S1557">
        <f>IF(ISNUMBER(MATCH(UPPER(TRIM(Table2[[#This Row],[Status_Clean]])),{"CONTACTED","QUALIFIED","CONVERTED"},0)),1,0)</f>
        <v>1</v>
      </c>
      <c r="T1557" cm="1">
        <f t="array" ref="T1557">_xlfn.SWITCH(UPPER(TRIM(Table2[[#This Row],[Status_Clean]])),"NEW",1,"CONTACTED",2,"QUALIFIED",3,"CONVERTED",4,"LOST",5,99)</f>
        <v>2</v>
      </c>
      <c r="U1557" t="str" cm="1">
        <f t="array" ref="U1557">_xlfn.LET(_xlpm.x,IFERROR(VALUE(Table2[[#This Row],[Response_Time_Hours]]),""),IF(_xlpm.x="","CHECK",_xlfn.IFS(_xlpm.x&lt;=1,"Immediate",_xlpm.x&lt;=6,"Fast",_xlpm.x&lt;=24,"Moderate",_xlpm.x&gt;24,"Delayed")))</f>
        <v>Delayed</v>
      </c>
      <c r="V1557">
        <f>FLOOR(tbl_CleanLeads[[#This Row],[Response_Time_Hours]],6)</f>
        <v>48</v>
      </c>
      <c r="W1557" t="str" cm="1">
        <f t="array" ref="W1557">IF(Table2[[#This Row],[Interaction_Count_Final]]="","N/A",_xlfn.IFS(Table2[[#This Row],[Interaction_Count_Final]]&lt;=2,"Low",Table2[[#This Row],[Interaction_Count_Final]]&lt;=5,"Medium",Table2[[#This Row],[Interaction_Count_Final]]&gt;=6,"High",TRUE,"CHECK"))</f>
        <v>Low</v>
      </c>
      <c r="X1557" t="b">
        <f t="shared" si="24"/>
        <v>1</v>
      </c>
      <c r="Y1557" t="b">
        <f>tbl_CleanLeads[[#This Row],[Response_Time_Hours]]&gt;24</f>
        <v>1</v>
      </c>
      <c r="Z1557" s="13" t="b">
        <f>tbl_CleanLeads[[#This Row],[Response_Time_Hours]]&gt;72</f>
        <v>0</v>
      </c>
      <c r="AA1557" s="13" t="b">
        <f>tbl_CleanLeads[[#This Row],[Status_Clean]]="Converted"</f>
        <v>0</v>
      </c>
    </row>
    <row r="1558" spans="1:27">
      <c r="A1558" t="s">
        <v>90</v>
      </c>
      <c r="B1558" t="s">
        <v>4576</v>
      </c>
      <c r="C1558" t="s">
        <v>4577</v>
      </c>
      <c r="D1558" t="s">
        <v>7258</v>
      </c>
      <c r="E1558" t="s">
        <v>1356</v>
      </c>
      <c r="F1558" t="s">
        <v>173</v>
      </c>
      <c r="G1558" s="1">
        <v>45065</v>
      </c>
      <c r="H1558" s="8">
        <f>MONTH(tbl_CleanLeads[[#This Row],[Lead_Date_Final]])</f>
        <v>5</v>
      </c>
      <c r="I1558" t="s">
        <v>7314</v>
      </c>
      <c r="J1558" t="s">
        <v>7263</v>
      </c>
      <c r="K1558" t="s">
        <v>7277</v>
      </c>
      <c r="L1558">
        <f>WEEKDAY(tbl_CleanLeads[[#This Row],[Lead_Date_Final]],2)</f>
        <v>5</v>
      </c>
      <c r="M1558" t="s">
        <v>7312</v>
      </c>
      <c r="N1558">
        <v>31.6</v>
      </c>
      <c r="O1558" s="7">
        <v>1941.03</v>
      </c>
      <c r="P1558">
        <v>35</v>
      </c>
      <c r="Q1558" t="s">
        <v>7289</v>
      </c>
      <c r="R1558">
        <f>IF(UPPER(TRIM(Table2[[#This Row],[Status_Clean]]))="CONVERTED",1,0)</f>
        <v>0</v>
      </c>
      <c r="S1558">
        <f>IF(ISNUMBER(MATCH(UPPER(TRIM(Table2[[#This Row],[Status_Clean]])),{"CONTACTED","QUALIFIED","CONVERTED"},0)),1,0)</f>
        <v>0</v>
      </c>
      <c r="T1558" cm="1">
        <f t="array" ref="T1558">_xlfn.SWITCH(UPPER(TRIM(Table2[[#This Row],[Status_Clean]])),"NEW",1,"CONTACTED",2,"QUALIFIED",3,"CONVERTED",4,"LOST",5,99)</f>
        <v>5</v>
      </c>
      <c r="U1558" t="str" cm="1">
        <f t="array" ref="U1558">_xlfn.LET(_xlpm.x,IFERROR(VALUE(Table2[[#This Row],[Response_Time_Hours]]),""),IF(_xlpm.x="","CHECK",_xlfn.IFS(_xlpm.x&lt;=1,"Immediate",_xlpm.x&lt;=6,"Fast",_xlpm.x&lt;=24,"Moderate",_xlpm.x&gt;24,"Delayed")))</f>
        <v>Delayed</v>
      </c>
      <c r="V1558">
        <f>FLOOR(tbl_CleanLeads[[#This Row],[Response_Time_Hours]],6)</f>
        <v>30</v>
      </c>
      <c r="W1558" t="str" cm="1">
        <f t="array" ref="W1558">IF(Table2[[#This Row],[Interaction_Count_Final]]="","N/A",_xlfn.IFS(Table2[[#This Row],[Interaction_Count_Final]]&lt;=2,"Low",Table2[[#This Row],[Interaction_Count_Final]]&lt;=5,"Medium",Table2[[#This Row],[Interaction_Count_Final]]&gt;=6,"High",TRUE,"CHECK"))</f>
        <v>High</v>
      </c>
      <c r="X1558" t="b">
        <f t="shared" si="24"/>
        <v>1</v>
      </c>
      <c r="Y1558" t="b">
        <f>tbl_CleanLeads[[#This Row],[Response_Time_Hours]]&gt;24</f>
        <v>1</v>
      </c>
      <c r="Z1558" s="13" t="b">
        <f>tbl_CleanLeads[[#This Row],[Response_Time_Hours]]&gt;72</f>
        <v>0</v>
      </c>
      <c r="AA1558" s="13" t="b">
        <f>tbl_CleanLeads[[#This Row],[Status_Clean]]="Converted"</f>
        <v>0</v>
      </c>
    </row>
    <row r="1559" spans="1:27">
      <c r="A1559" t="s">
        <v>70</v>
      </c>
      <c r="B1559" t="s">
        <v>4579</v>
      </c>
      <c r="C1559" t="s">
        <v>4580</v>
      </c>
      <c r="D1559" t="s">
        <v>7280</v>
      </c>
      <c r="E1559" t="s">
        <v>473</v>
      </c>
      <c r="F1559" t="s">
        <v>173</v>
      </c>
      <c r="G1559" s="1">
        <v>45207</v>
      </c>
      <c r="H1559" s="8">
        <f>MONTH(tbl_CleanLeads[[#This Row],[Lead_Date_Final]])</f>
        <v>10</v>
      </c>
      <c r="I1559" t="s">
        <v>7270</v>
      </c>
      <c r="J1559" t="s">
        <v>7263</v>
      </c>
      <c r="K1559" t="s">
        <v>7264</v>
      </c>
      <c r="L1559">
        <f>WEEKDAY(tbl_CleanLeads[[#This Row],[Lead_Date_Final]],2)</f>
        <v>7</v>
      </c>
      <c r="M1559" t="s">
        <v>7293</v>
      </c>
      <c r="N1559">
        <v>65</v>
      </c>
      <c r="O1559" s="7">
        <v>1266.6099999999999</v>
      </c>
      <c r="P1559">
        <v>24</v>
      </c>
      <c r="Q1559" t="s">
        <v>7289</v>
      </c>
      <c r="R1559">
        <f>IF(UPPER(TRIM(Table2[[#This Row],[Status_Clean]]))="CONVERTED",1,0)</f>
        <v>0</v>
      </c>
      <c r="S1559">
        <f>IF(ISNUMBER(MATCH(UPPER(TRIM(Table2[[#This Row],[Status_Clean]])),{"CONTACTED","QUALIFIED","CONVERTED"},0)),1,0)</f>
        <v>0</v>
      </c>
      <c r="T1559" cm="1">
        <f t="array" ref="T1559">_xlfn.SWITCH(UPPER(TRIM(Table2[[#This Row],[Status_Clean]])),"NEW",1,"CONTACTED",2,"QUALIFIED",3,"CONVERTED",4,"LOST",5,99)</f>
        <v>5</v>
      </c>
      <c r="U1559" t="str" cm="1">
        <f t="array" ref="U1559">_xlfn.LET(_xlpm.x,IFERROR(VALUE(Table2[[#This Row],[Response_Time_Hours]]),""),IF(_xlpm.x="","CHECK",_xlfn.IFS(_xlpm.x&lt;=1,"Immediate",_xlpm.x&lt;=6,"Fast",_xlpm.x&lt;=24,"Moderate",_xlpm.x&gt;24,"Delayed")))</f>
        <v>Delayed</v>
      </c>
      <c r="V1559">
        <f>FLOOR(tbl_CleanLeads[[#This Row],[Response_Time_Hours]],6)</f>
        <v>60</v>
      </c>
      <c r="W1559" t="str" cm="1">
        <f t="array" ref="W1559">IF(Table2[[#This Row],[Interaction_Count_Final]]="","N/A",_xlfn.IFS(Table2[[#This Row],[Interaction_Count_Final]]&lt;=2,"Low",Table2[[#This Row],[Interaction_Count_Final]]&lt;=5,"Medium",Table2[[#This Row],[Interaction_Count_Final]]&gt;=6,"High",TRUE,"CHECK"))</f>
        <v>High</v>
      </c>
      <c r="X1559" t="b">
        <f t="shared" si="24"/>
        <v>1</v>
      </c>
      <c r="Y1559" t="b">
        <f>tbl_CleanLeads[[#This Row],[Response_Time_Hours]]&gt;24</f>
        <v>1</v>
      </c>
      <c r="Z1559" s="13" t="b">
        <f>tbl_CleanLeads[[#This Row],[Response_Time_Hours]]&gt;72</f>
        <v>0</v>
      </c>
      <c r="AA1559" s="13" t="b">
        <f>tbl_CleanLeads[[#This Row],[Status_Clean]]="Converted"</f>
        <v>0</v>
      </c>
    </row>
    <row r="1560" spans="1:27">
      <c r="A1560" t="s">
        <v>63</v>
      </c>
      <c r="B1560" t="s">
        <v>4581</v>
      </c>
      <c r="C1560" t="s">
        <v>4582</v>
      </c>
      <c r="D1560" t="s">
        <v>7303</v>
      </c>
      <c r="E1560" t="s">
        <v>7308</v>
      </c>
      <c r="F1560" t="s">
        <v>193</v>
      </c>
      <c r="G1560" s="1">
        <v>44933</v>
      </c>
      <c r="H1560" s="8">
        <f>MONTH(tbl_CleanLeads[[#This Row],[Lead_Date_Final]])</f>
        <v>1</v>
      </c>
      <c r="I1560" t="s">
        <v>7317</v>
      </c>
      <c r="J1560" t="s">
        <v>7263</v>
      </c>
      <c r="K1560" t="s">
        <v>7284</v>
      </c>
      <c r="L1560">
        <f>WEEKDAY(tbl_CleanLeads[[#This Row],[Lead_Date_Final]],2)</f>
        <v>6</v>
      </c>
      <c r="M1560" t="s">
        <v>7278</v>
      </c>
      <c r="N1560">
        <v>17</v>
      </c>
      <c r="O1560" s="7">
        <v>3919.37</v>
      </c>
      <c r="P1560">
        <v>14</v>
      </c>
      <c r="Q1560" t="s">
        <v>7266</v>
      </c>
      <c r="R1560">
        <f>IF(UPPER(TRIM(Table2[[#This Row],[Status_Clean]]))="CONVERTED",1,0)</f>
        <v>0</v>
      </c>
      <c r="S1560">
        <f>IF(ISNUMBER(MATCH(UPPER(TRIM(Table2[[#This Row],[Status_Clean]])),{"CONTACTED","QUALIFIED","CONVERTED"},0)),1,0)</f>
        <v>0</v>
      </c>
      <c r="T1560" cm="1">
        <f t="array" ref="T1560">_xlfn.SWITCH(UPPER(TRIM(Table2[[#This Row],[Status_Clean]])),"NEW",1,"CONTACTED",2,"QUALIFIED",3,"CONVERTED",4,"LOST",5,99)</f>
        <v>1</v>
      </c>
      <c r="U1560" t="str" cm="1">
        <f t="array" ref="U1560">_xlfn.LET(_xlpm.x,IFERROR(VALUE(Table2[[#This Row],[Response_Time_Hours]]),""),IF(_xlpm.x="","CHECK",_xlfn.IFS(_xlpm.x&lt;=1,"Immediate",_xlpm.x&lt;=6,"Fast",_xlpm.x&lt;=24,"Moderate",_xlpm.x&gt;24,"Delayed")))</f>
        <v>Moderate</v>
      </c>
      <c r="V1560">
        <f>FLOOR(tbl_CleanLeads[[#This Row],[Response_Time_Hours]],6)</f>
        <v>12</v>
      </c>
      <c r="W1560" t="str" cm="1">
        <f t="array" ref="W1560">IF(Table2[[#This Row],[Interaction_Count_Final]]="","N/A",_xlfn.IFS(Table2[[#This Row],[Interaction_Count_Final]]&lt;=2,"Low",Table2[[#This Row],[Interaction_Count_Final]]&lt;=5,"Medium",Table2[[#This Row],[Interaction_Count_Final]]&gt;=6,"High",TRUE,"CHECK"))</f>
        <v>High</v>
      </c>
      <c r="X1560" t="b">
        <f t="shared" si="24"/>
        <v>1</v>
      </c>
      <c r="Y1560" t="b">
        <f>tbl_CleanLeads[[#This Row],[Response_Time_Hours]]&gt;24</f>
        <v>0</v>
      </c>
      <c r="Z1560" s="13" t="b">
        <f>tbl_CleanLeads[[#This Row],[Response_Time_Hours]]&gt;72</f>
        <v>0</v>
      </c>
      <c r="AA1560" s="13" t="b">
        <f>tbl_CleanLeads[[#This Row],[Status_Clean]]="Converted"</f>
        <v>0</v>
      </c>
    </row>
    <row r="1561" spans="1:27">
      <c r="A1561" t="s">
        <v>102</v>
      </c>
      <c r="B1561" t="s">
        <v>4584</v>
      </c>
      <c r="C1561" t="s">
        <v>8402</v>
      </c>
      <c r="D1561" t="s">
        <v>7268</v>
      </c>
      <c r="E1561" t="s">
        <v>254</v>
      </c>
      <c r="F1561" t="s">
        <v>173</v>
      </c>
      <c r="G1561" s="1">
        <v>45168</v>
      </c>
      <c r="H1561" s="8">
        <f>MONTH(tbl_CleanLeads[[#This Row],[Lead_Date_Final]])</f>
        <v>8</v>
      </c>
      <c r="I1561" t="s">
        <v>7310</v>
      </c>
      <c r="J1561" t="s">
        <v>7263</v>
      </c>
      <c r="K1561" t="s">
        <v>7288</v>
      </c>
      <c r="L1561">
        <f>WEEKDAY(tbl_CleanLeads[[#This Row],[Lead_Date_Final]],2)</f>
        <v>3</v>
      </c>
      <c r="M1561" t="s">
        <v>7272</v>
      </c>
      <c r="N1561">
        <v>16.600000000000001</v>
      </c>
      <c r="O1561" s="7">
        <v>4903.2</v>
      </c>
      <c r="P1561">
        <v>46</v>
      </c>
      <c r="Q1561" t="s">
        <v>7273</v>
      </c>
      <c r="R1561">
        <f>IF(UPPER(TRIM(Table2[[#This Row],[Status_Clean]]))="CONVERTED",1,0)</f>
        <v>0</v>
      </c>
      <c r="S1561">
        <f>IF(ISNUMBER(MATCH(UPPER(TRIM(Table2[[#This Row],[Status_Clean]])),{"CONTACTED","QUALIFIED","CONVERTED"},0)),1,0)</f>
        <v>0</v>
      </c>
      <c r="T1561" cm="1">
        <f t="array" ref="T1561">_xlfn.SWITCH(UPPER(TRIM(Table2[[#This Row],[Status_Clean]])),"NEW",1,"CONTACTED",2,"QUALIFIED",3,"CONVERTED",4,"LOST",5,99)</f>
        <v>5</v>
      </c>
      <c r="U1561" t="str" cm="1">
        <f t="array" ref="U1561">_xlfn.LET(_xlpm.x,IFERROR(VALUE(Table2[[#This Row],[Response_Time_Hours]]),""),IF(_xlpm.x="","CHECK",_xlfn.IFS(_xlpm.x&lt;=1,"Immediate",_xlpm.x&lt;=6,"Fast",_xlpm.x&lt;=24,"Moderate",_xlpm.x&gt;24,"Delayed")))</f>
        <v>Moderate</v>
      </c>
      <c r="V1561">
        <f>FLOOR(tbl_CleanLeads[[#This Row],[Response_Time_Hours]],6)</f>
        <v>12</v>
      </c>
      <c r="W1561" t="str" cm="1">
        <f t="array" ref="W1561">IF(Table2[[#This Row],[Interaction_Count_Final]]="","N/A",_xlfn.IFS(Table2[[#This Row],[Interaction_Count_Final]]&lt;=2,"Low",Table2[[#This Row],[Interaction_Count_Final]]&lt;=5,"Medium",Table2[[#This Row],[Interaction_Count_Final]]&gt;=6,"High",TRUE,"CHECK"))</f>
        <v>High</v>
      </c>
      <c r="X1561" t="b">
        <f t="shared" si="24"/>
        <v>1</v>
      </c>
      <c r="Y1561" t="b">
        <f>tbl_CleanLeads[[#This Row],[Response_Time_Hours]]&gt;24</f>
        <v>0</v>
      </c>
      <c r="Z1561" s="13" t="b">
        <f>tbl_CleanLeads[[#This Row],[Response_Time_Hours]]&gt;72</f>
        <v>0</v>
      </c>
      <c r="AA1561" s="13" t="b">
        <f>tbl_CleanLeads[[#This Row],[Status_Clean]]="Converted"</f>
        <v>0</v>
      </c>
    </row>
    <row r="1562" spans="1:27">
      <c r="A1562" t="s">
        <v>90</v>
      </c>
      <c r="B1562" t="s">
        <v>4588</v>
      </c>
      <c r="C1562" t="s">
        <v>4589</v>
      </c>
      <c r="D1562" t="s">
        <v>7258</v>
      </c>
      <c r="E1562" t="s">
        <v>254</v>
      </c>
      <c r="F1562" t="s">
        <v>193</v>
      </c>
      <c r="G1562" s="1">
        <v>45031</v>
      </c>
      <c r="H1562" s="8">
        <f>MONTH(tbl_CleanLeads[[#This Row],[Lead_Date_Final]])</f>
        <v>4</v>
      </c>
      <c r="I1562" t="s">
        <v>7297</v>
      </c>
      <c r="J1562" t="s">
        <v>7263</v>
      </c>
      <c r="K1562" t="s">
        <v>7277</v>
      </c>
      <c r="L1562">
        <f>WEEKDAY(tbl_CleanLeads[[#This Row],[Lead_Date_Final]],2)</f>
        <v>6</v>
      </c>
      <c r="M1562" t="s">
        <v>7278</v>
      </c>
      <c r="N1562">
        <v>51.9</v>
      </c>
      <c r="O1562" s="7">
        <v>4939.3599999999997</v>
      </c>
      <c r="P1562">
        <v>12</v>
      </c>
      <c r="Q1562" t="s">
        <v>7273</v>
      </c>
      <c r="R1562">
        <f>IF(UPPER(TRIM(Table2[[#This Row],[Status_Clean]]))="CONVERTED",1,0)</f>
        <v>0</v>
      </c>
      <c r="S1562">
        <f>IF(ISNUMBER(MATCH(UPPER(TRIM(Table2[[#This Row],[Status_Clean]])),{"CONTACTED","QUALIFIED","CONVERTED"},0)),1,0)</f>
        <v>0</v>
      </c>
      <c r="T1562" cm="1">
        <f t="array" ref="T1562">_xlfn.SWITCH(UPPER(TRIM(Table2[[#This Row],[Status_Clean]])),"NEW",1,"CONTACTED",2,"QUALIFIED",3,"CONVERTED",4,"LOST",5,99)</f>
        <v>1</v>
      </c>
      <c r="U1562" t="str" cm="1">
        <f t="array" ref="U1562">_xlfn.LET(_xlpm.x,IFERROR(VALUE(Table2[[#This Row],[Response_Time_Hours]]),""),IF(_xlpm.x="","CHECK",_xlfn.IFS(_xlpm.x&lt;=1,"Immediate",_xlpm.x&lt;=6,"Fast",_xlpm.x&lt;=24,"Moderate",_xlpm.x&gt;24,"Delayed")))</f>
        <v>Delayed</v>
      </c>
      <c r="V1562">
        <f>FLOOR(tbl_CleanLeads[[#This Row],[Response_Time_Hours]],6)</f>
        <v>48</v>
      </c>
      <c r="W1562" t="str" cm="1">
        <f t="array" ref="W1562">IF(Table2[[#This Row],[Interaction_Count_Final]]="","N/A",_xlfn.IFS(Table2[[#This Row],[Interaction_Count_Final]]&lt;=2,"Low",Table2[[#This Row],[Interaction_Count_Final]]&lt;=5,"Medium",Table2[[#This Row],[Interaction_Count_Final]]&gt;=6,"High",TRUE,"CHECK"))</f>
        <v>High</v>
      </c>
      <c r="X1562" t="b">
        <f t="shared" si="24"/>
        <v>1</v>
      </c>
      <c r="Y1562" t="b">
        <f>tbl_CleanLeads[[#This Row],[Response_Time_Hours]]&gt;24</f>
        <v>1</v>
      </c>
      <c r="Z1562" s="13" t="b">
        <f>tbl_CleanLeads[[#This Row],[Response_Time_Hours]]&gt;72</f>
        <v>0</v>
      </c>
      <c r="AA1562" s="13" t="b">
        <f>tbl_CleanLeads[[#This Row],[Status_Clean]]="Converted"</f>
        <v>0</v>
      </c>
    </row>
    <row r="1563" spans="1:27">
      <c r="A1563" t="s">
        <v>102</v>
      </c>
      <c r="B1563" t="s">
        <v>4591</v>
      </c>
      <c r="C1563" t="s">
        <v>4592</v>
      </c>
      <c r="D1563" t="s">
        <v>7258</v>
      </c>
      <c r="E1563" t="s">
        <v>473</v>
      </c>
      <c r="F1563" t="s">
        <v>125</v>
      </c>
      <c r="G1563" s="1">
        <v>45445</v>
      </c>
      <c r="H1563" s="8">
        <f>MONTH(tbl_CleanLeads[[#This Row],[Lead_Date_Final]])</f>
        <v>6</v>
      </c>
      <c r="I1563" t="s">
        <v>7276</v>
      </c>
      <c r="J1563" t="s">
        <v>7271</v>
      </c>
      <c r="K1563" t="s">
        <v>7277</v>
      </c>
      <c r="L1563">
        <f>WEEKDAY(tbl_CleanLeads[[#This Row],[Lead_Date_Final]],2)</f>
        <v>7</v>
      </c>
      <c r="M1563" t="s">
        <v>7293</v>
      </c>
      <c r="N1563">
        <v>2.4000000000000004</v>
      </c>
      <c r="O1563" s="7">
        <v>2068.37</v>
      </c>
      <c r="P1563">
        <v>36</v>
      </c>
      <c r="Q1563" t="s">
        <v>7266</v>
      </c>
      <c r="R1563">
        <f>IF(UPPER(TRIM(Table2[[#This Row],[Status_Clean]]))="CONVERTED",1,0)</f>
        <v>0</v>
      </c>
      <c r="S1563">
        <f>IF(ISNUMBER(MATCH(UPPER(TRIM(Table2[[#This Row],[Status_Clean]])),{"CONTACTED","QUALIFIED","CONVERTED"},0)),1,0)</f>
        <v>1</v>
      </c>
      <c r="T1563" cm="1">
        <f t="array" ref="T1563">_xlfn.SWITCH(UPPER(TRIM(Table2[[#This Row],[Status_Clean]])),"NEW",1,"CONTACTED",2,"QUALIFIED",3,"CONVERTED",4,"LOST",5,99)</f>
        <v>2</v>
      </c>
      <c r="U1563" t="str" cm="1">
        <f t="array" ref="U1563">_xlfn.LET(_xlpm.x,IFERROR(VALUE(Table2[[#This Row],[Response_Time_Hours]]),""),IF(_xlpm.x="","CHECK",_xlfn.IFS(_xlpm.x&lt;=1,"Immediate",_xlpm.x&lt;=6,"Fast",_xlpm.x&lt;=24,"Moderate",_xlpm.x&gt;24,"Delayed")))</f>
        <v>Fast</v>
      </c>
      <c r="V1563">
        <f>FLOOR(tbl_CleanLeads[[#This Row],[Response_Time_Hours]],6)</f>
        <v>0</v>
      </c>
      <c r="W1563" t="str" cm="1">
        <f t="array" ref="W1563">IF(Table2[[#This Row],[Interaction_Count_Final]]="","N/A",_xlfn.IFS(Table2[[#This Row],[Interaction_Count_Final]]&lt;=2,"Low",Table2[[#This Row],[Interaction_Count_Final]]&lt;=5,"Medium",Table2[[#This Row],[Interaction_Count_Final]]&gt;=6,"High",TRUE,"CHECK"))</f>
        <v>High</v>
      </c>
      <c r="X1563" t="b">
        <f t="shared" si="24"/>
        <v>1</v>
      </c>
      <c r="Y1563" t="b">
        <f>tbl_CleanLeads[[#This Row],[Response_Time_Hours]]&gt;24</f>
        <v>0</v>
      </c>
      <c r="Z1563" s="13" t="b">
        <f>tbl_CleanLeads[[#This Row],[Response_Time_Hours]]&gt;72</f>
        <v>0</v>
      </c>
      <c r="AA1563" s="13" t="b">
        <f>tbl_CleanLeads[[#This Row],[Status_Clean]]="Converted"</f>
        <v>0</v>
      </c>
    </row>
    <row r="1564" spans="1:27">
      <c r="A1564" t="s">
        <v>63</v>
      </c>
      <c r="B1564" t="s">
        <v>4594</v>
      </c>
      <c r="C1564" t="s">
        <v>4595</v>
      </c>
      <c r="D1564" t="s">
        <v>7303</v>
      </c>
      <c r="E1564" t="s">
        <v>7308</v>
      </c>
      <c r="F1564" t="s">
        <v>125</v>
      </c>
      <c r="G1564" s="1">
        <v>45417</v>
      </c>
      <c r="H1564" s="8">
        <f>MONTH(tbl_CleanLeads[[#This Row],[Lead_Date_Final]])</f>
        <v>5</v>
      </c>
      <c r="I1564" t="s">
        <v>7314</v>
      </c>
      <c r="J1564" t="s">
        <v>7271</v>
      </c>
      <c r="K1564" t="s">
        <v>7277</v>
      </c>
      <c r="L1564">
        <f>WEEKDAY(tbl_CleanLeads[[#This Row],[Lead_Date_Final]],2)</f>
        <v>7</v>
      </c>
      <c r="M1564" t="s">
        <v>7293</v>
      </c>
      <c r="N1564">
        <v>16.5</v>
      </c>
      <c r="O1564" s="7">
        <v>3076.91</v>
      </c>
      <c r="P1564">
        <v>12</v>
      </c>
      <c r="Q1564" t="s">
        <v>7266</v>
      </c>
      <c r="R1564">
        <f>IF(UPPER(TRIM(Table2[[#This Row],[Status_Clean]]))="CONVERTED",1,0)</f>
        <v>0</v>
      </c>
      <c r="S1564">
        <f>IF(ISNUMBER(MATCH(UPPER(TRIM(Table2[[#This Row],[Status_Clean]])),{"CONTACTED","QUALIFIED","CONVERTED"},0)),1,0)</f>
        <v>1</v>
      </c>
      <c r="T1564" cm="1">
        <f t="array" ref="T1564">_xlfn.SWITCH(UPPER(TRIM(Table2[[#This Row],[Status_Clean]])),"NEW",1,"CONTACTED",2,"QUALIFIED",3,"CONVERTED",4,"LOST",5,99)</f>
        <v>2</v>
      </c>
      <c r="U1564" t="str" cm="1">
        <f t="array" ref="U1564">_xlfn.LET(_xlpm.x,IFERROR(VALUE(Table2[[#This Row],[Response_Time_Hours]]),""),IF(_xlpm.x="","CHECK",_xlfn.IFS(_xlpm.x&lt;=1,"Immediate",_xlpm.x&lt;=6,"Fast",_xlpm.x&lt;=24,"Moderate",_xlpm.x&gt;24,"Delayed")))</f>
        <v>Moderate</v>
      </c>
      <c r="V1564">
        <f>FLOOR(tbl_CleanLeads[[#This Row],[Response_Time_Hours]],6)</f>
        <v>12</v>
      </c>
      <c r="W1564" t="str" cm="1">
        <f t="array" ref="W1564">IF(Table2[[#This Row],[Interaction_Count_Final]]="","N/A",_xlfn.IFS(Table2[[#This Row],[Interaction_Count_Final]]&lt;=2,"Low",Table2[[#This Row],[Interaction_Count_Final]]&lt;=5,"Medium",Table2[[#This Row],[Interaction_Count_Final]]&gt;=6,"High",TRUE,"CHECK"))</f>
        <v>High</v>
      </c>
      <c r="X1564" t="b">
        <f t="shared" si="24"/>
        <v>1</v>
      </c>
      <c r="Y1564" t="b">
        <f>tbl_CleanLeads[[#This Row],[Response_Time_Hours]]&gt;24</f>
        <v>0</v>
      </c>
      <c r="Z1564" s="13" t="b">
        <f>tbl_CleanLeads[[#This Row],[Response_Time_Hours]]&gt;72</f>
        <v>0</v>
      </c>
      <c r="AA1564" s="13" t="b">
        <f>tbl_CleanLeads[[#This Row],[Status_Clean]]="Converted"</f>
        <v>0</v>
      </c>
    </row>
    <row r="1565" spans="1:27">
      <c r="A1565" t="s">
        <v>63</v>
      </c>
      <c r="B1565" t="s">
        <v>4597</v>
      </c>
      <c r="C1565" t="s">
        <v>4598</v>
      </c>
      <c r="D1565" t="s">
        <v>7268</v>
      </c>
      <c r="E1565" t="s">
        <v>311</v>
      </c>
      <c r="F1565" t="s">
        <v>71</v>
      </c>
      <c r="G1565" s="1">
        <v>45468</v>
      </c>
      <c r="H1565" s="8">
        <f>MONTH(tbl_CleanLeads[[#This Row],[Lead_Date_Final]])</f>
        <v>6</v>
      </c>
      <c r="I1565" t="s">
        <v>7276</v>
      </c>
      <c r="J1565" t="s">
        <v>7271</v>
      </c>
      <c r="K1565" t="s">
        <v>7277</v>
      </c>
      <c r="L1565">
        <f>WEEKDAY(tbl_CleanLeads[[#This Row],[Lead_Date_Final]],2)</f>
        <v>2</v>
      </c>
      <c r="M1565" t="s">
        <v>7265</v>
      </c>
      <c r="N1565">
        <v>15.6</v>
      </c>
      <c r="O1565" s="7">
        <v>4950.62</v>
      </c>
      <c r="P1565">
        <v>37</v>
      </c>
      <c r="Q1565" t="s">
        <v>7273</v>
      </c>
      <c r="R1565">
        <f>IF(UPPER(TRIM(Table2[[#This Row],[Status_Clean]]))="CONVERTED",1,0)</f>
        <v>0</v>
      </c>
      <c r="S1565">
        <f>IF(ISNUMBER(MATCH(UPPER(TRIM(Table2[[#This Row],[Status_Clean]])),{"CONTACTED","QUALIFIED","CONVERTED"},0)),1,0)</f>
        <v>1</v>
      </c>
      <c r="T1565" cm="1">
        <f t="array" ref="T1565">_xlfn.SWITCH(UPPER(TRIM(Table2[[#This Row],[Status_Clean]])),"NEW",1,"CONTACTED",2,"QUALIFIED",3,"CONVERTED",4,"LOST",5,99)</f>
        <v>3</v>
      </c>
      <c r="U1565" t="str" cm="1">
        <f t="array" ref="U1565">_xlfn.LET(_xlpm.x,IFERROR(VALUE(Table2[[#This Row],[Response_Time_Hours]]),""),IF(_xlpm.x="","CHECK",_xlfn.IFS(_xlpm.x&lt;=1,"Immediate",_xlpm.x&lt;=6,"Fast",_xlpm.x&lt;=24,"Moderate",_xlpm.x&gt;24,"Delayed")))</f>
        <v>Moderate</v>
      </c>
      <c r="V1565">
        <f>FLOOR(tbl_CleanLeads[[#This Row],[Response_Time_Hours]],6)</f>
        <v>12</v>
      </c>
      <c r="W1565" t="str" cm="1">
        <f t="array" ref="W1565">IF(Table2[[#This Row],[Interaction_Count_Final]]="","N/A",_xlfn.IFS(Table2[[#This Row],[Interaction_Count_Final]]&lt;=2,"Low",Table2[[#This Row],[Interaction_Count_Final]]&lt;=5,"Medium",Table2[[#This Row],[Interaction_Count_Final]]&gt;=6,"High",TRUE,"CHECK"))</f>
        <v>High</v>
      </c>
      <c r="X1565" t="b">
        <f t="shared" si="24"/>
        <v>1</v>
      </c>
      <c r="Y1565" t="b">
        <f>tbl_CleanLeads[[#This Row],[Response_Time_Hours]]&gt;24</f>
        <v>0</v>
      </c>
      <c r="Z1565" s="13" t="b">
        <f>tbl_CleanLeads[[#This Row],[Response_Time_Hours]]&gt;72</f>
        <v>0</v>
      </c>
      <c r="AA1565" s="13" t="b">
        <f>tbl_CleanLeads[[#This Row],[Status_Clean]]="Converted"</f>
        <v>0</v>
      </c>
    </row>
    <row r="1566" spans="1:27">
      <c r="A1566" t="s">
        <v>70</v>
      </c>
      <c r="B1566" t="s">
        <v>4599</v>
      </c>
      <c r="C1566" t="s">
        <v>8406</v>
      </c>
      <c r="D1566" t="s">
        <v>7303</v>
      </c>
      <c r="E1566" t="s">
        <v>106</v>
      </c>
      <c r="F1566" t="s">
        <v>71</v>
      </c>
      <c r="G1566" s="1">
        <v>45255</v>
      </c>
      <c r="H1566" s="8">
        <f>MONTH(tbl_CleanLeads[[#This Row],[Lead_Date_Final]])</f>
        <v>11</v>
      </c>
      <c r="I1566" t="s">
        <v>7300</v>
      </c>
      <c r="J1566" t="s">
        <v>7263</v>
      </c>
      <c r="K1566" t="s">
        <v>7264</v>
      </c>
      <c r="L1566">
        <f>WEEKDAY(tbl_CleanLeads[[#This Row],[Lead_Date_Final]],2)</f>
        <v>6</v>
      </c>
      <c r="M1566" t="s">
        <v>7278</v>
      </c>
      <c r="N1566">
        <v>46.7</v>
      </c>
      <c r="O1566" s="7">
        <v>3350.67</v>
      </c>
      <c r="P1566">
        <v>27</v>
      </c>
      <c r="Q1566" t="s">
        <v>7266</v>
      </c>
      <c r="R1566">
        <f>IF(UPPER(TRIM(Table2[[#This Row],[Status_Clean]]))="CONVERTED",1,0)</f>
        <v>0</v>
      </c>
      <c r="S1566">
        <f>IF(ISNUMBER(MATCH(UPPER(TRIM(Table2[[#This Row],[Status_Clean]])),{"CONTACTED","QUALIFIED","CONVERTED"},0)),1,0)</f>
        <v>1</v>
      </c>
      <c r="T1566" cm="1">
        <f t="array" ref="T1566">_xlfn.SWITCH(UPPER(TRIM(Table2[[#This Row],[Status_Clean]])),"NEW",1,"CONTACTED",2,"QUALIFIED",3,"CONVERTED",4,"LOST",5,99)</f>
        <v>3</v>
      </c>
      <c r="U1566" t="str" cm="1">
        <f t="array" ref="U1566">_xlfn.LET(_xlpm.x,IFERROR(VALUE(Table2[[#This Row],[Response_Time_Hours]]),""),IF(_xlpm.x="","CHECK",_xlfn.IFS(_xlpm.x&lt;=1,"Immediate",_xlpm.x&lt;=6,"Fast",_xlpm.x&lt;=24,"Moderate",_xlpm.x&gt;24,"Delayed")))</f>
        <v>Delayed</v>
      </c>
      <c r="V1566">
        <f>FLOOR(tbl_CleanLeads[[#This Row],[Response_Time_Hours]],6)</f>
        <v>42</v>
      </c>
      <c r="W1566" t="str" cm="1">
        <f t="array" ref="W1566">IF(Table2[[#This Row],[Interaction_Count_Final]]="","N/A",_xlfn.IFS(Table2[[#This Row],[Interaction_Count_Final]]&lt;=2,"Low",Table2[[#This Row],[Interaction_Count_Final]]&lt;=5,"Medium",Table2[[#This Row],[Interaction_Count_Final]]&gt;=6,"High",TRUE,"CHECK"))</f>
        <v>High</v>
      </c>
      <c r="X1566" t="b">
        <f t="shared" si="24"/>
        <v>1</v>
      </c>
      <c r="Y1566" t="b">
        <f>tbl_CleanLeads[[#This Row],[Response_Time_Hours]]&gt;24</f>
        <v>1</v>
      </c>
      <c r="Z1566" s="13" t="b">
        <f>tbl_CleanLeads[[#This Row],[Response_Time_Hours]]&gt;72</f>
        <v>0</v>
      </c>
      <c r="AA1566" s="13" t="b">
        <f>tbl_CleanLeads[[#This Row],[Status_Clean]]="Converted"</f>
        <v>0</v>
      </c>
    </row>
    <row r="1567" spans="1:27">
      <c r="A1567" t="s">
        <v>90</v>
      </c>
      <c r="B1567" t="s">
        <v>4602</v>
      </c>
      <c r="C1567" t="s">
        <v>4603</v>
      </c>
      <c r="D1567" t="s">
        <v>7258</v>
      </c>
      <c r="E1567" t="s">
        <v>469</v>
      </c>
      <c r="F1567" t="s">
        <v>250</v>
      </c>
      <c r="G1567" s="1">
        <v>45147</v>
      </c>
      <c r="H1567" s="8">
        <f>MONTH(tbl_CleanLeads[[#This Row],[Lead_Date_Final]])</f>
        <v>8</v>
      </c>
      <c r="I1567" t="s">
        <v>7310</v>
      </c>
      <c r="J1567" t="s">
        <v>7263</v>
      </c>
      <c r="K1567" t="s">
        <v>7288</v>
      </c>
      <c r="L1567">
        <f>WEEKDAY(tbl_CleanLeads[[#This Row],[Lead_Date_Final]],2)</f>
        <v>3</v>
      </c>
      <c r="M1567" t="s">
        <v>7272</v>
      </c>
      <c r="N1567">
        <v>34.6</v>
      </c>
      <c r="O1567" s="7">
        <v>2253.42</v>
      </c>
      <c r="P1567">
        <v>30</v>
      </c>
      <c r="Q1567" t="s">
        <v>7266</v>
      </c>
      <c r="R1567">
        <f>IF(UPPER(TRIM(Table2[[#This Row],[Status_Clean]]))="CONVERTED",1,0)</f>
        <v>1</v>
      </c>
      <c r="S1567">
        <f>IF(ISNUMBER(MATCH(UPPER(TRIM(Table2[[#This Row],[Status_Clean]])),{"CONTACTED","QUALIFIED","CONVERTED"},0)),1,0)</f>
        <v>1</v>
      </c>
      <c r="T1567" cm="1">
        <f t="array" ref="T1567">_xlfn.SWITCH(UPPER(TRIM(Table2[[#This Row],[Status_Clean]])),"NEW",1,"CONTACTED",2,"QUALIFIED",3,"CONVERTED",4,"LOST",5,99)</f>
        <v>4</v>
      </c>
      <c r="U1567" t="str" cm="1">
        <f t="array" ref="U1567">_xlfn.LET(_xlpm.x,IFERROR(VALUE(Table2[[#This Row],[Response_Time_Hours]]),""),IF(_xlpm.x="","CHECK",_xlfn.IFS(_xlpm.x&lt;=1,"Immediate",_xlpm.x&lt;=6,"Fast",_xlpm.x&lt;=24,"Moderate",_xlpm.x&gt;24,"Delayed")))</f>
        <v>Delayed</v>
      </c>
      <c r="V1567">
        <f>FLOOR(tbl_CleanLeads[[#This Row],[Response_Time_Hours]],6)</f>
        <v>30</v>
      </c>
      <c r="W1567" t="str" cm="1">
        <f t="array" ref="W1567">IF(Table2[[#This Row],[Interaction_Count_Final]]="","N/A",_xlfn.IFS(Table2[[#This Row],[Interaction_Count_Final]]&lt;=2,"Low",Table2[[#This Row],[Interaction_Count_Final]]&lt;=5,"Medium",Table2[[#This Row],[Interaction_Count_Final]]&gt;=6,"High",TRUE,"CHECK"))</f>
        <v>High</v>
      </c>
      <c r="X1567" t="b">
        <f t="shared" si="24"/>
        <v>1</v>
      </c>
      <c r="Y1567" t="b">
        <f>tbl_CleanLeads[[#This Row],[Response_Time_Hours]]&gt;24</f>
        <v>1</v>
      </c>
      <c r="Z1567" s="13" t="b">
        <f>tbl_CleanLeads[[#This Row],[Response_Time_Hours]]&gt;72</f>
        <v>0</v>
      </c>
      <c r="AA1567" s="13" t="b">
        <f>tbl_CleanLeads[[#This Row],[Status_Clean]]="Converted"</f>
        <v>1</v>
      </c>
    </row>
    <row r="1568" spans="1:27">
      <c r="A1568" t="s">
        <v>63</v>
      </c>
      <c r="B1568" t="s">
        <v>4605</v>
      </c>
      <c r="C1568" t="s">
        <v>4606</v>
      </c>
      <c r="D1568" t="s">
        <v>7303</v>
      </c>
      <c r="E1568" t="s">
        <v>469</v>
      </c>
      <c r="F1568" t="s">
        <v>125</v>
      </c>
      <c r="G1568" s="1">
        <v>45313</v>
      </c>
      <c r="H1568" s="8">
        <f>MONTH(tbl_CleanLeads[[#This Row],[Lead_Date_Final]])</f>
        <v>1</v>
      </c>
      <c r="I1568" t="s">
        <v>7317</v>
      </c>
      <c r="J1568" t="s">
        <v>7271</v>
      </c>
      <c r="K1568" t="s">
        <v>7284</v>
      </c>
      <c r="L1568">
        <f>WEEKDAY(tbl_CleanLeads[[#This Row],[Lead_Date_Final]],2)</f>
        <v>1</v>
      </c>
      <c r="M1568" t="s">
        <v>7298</v>
      </c>
      <c r="N1568">
        <v>19.399999999999999</v>
      </c>
      <c r="O1568" s="7">
        <v>3582.49</v>
      </c>
      <c r="P1568">
        <v>17</v>
      </c>
      <c r="Q1568" t="s">
        <v>7266</v>
      </c>
      <c r="R1568">
        <f>IF(UPPER(TRIM(Table2[[#This Row],[Status_Clean]]))="CONVERTED",1,0)</f>
        <v>0</v>
      </c>
      <c r="S1568">
        <f>IF(ISNUMBER(MATCH(UPPER(TRIM(Table2[[#This Row],[Status_Clean]])),{"CONTACTED","QUALIFIED","CONVERTED"},0)),1,0)</f>
        <v>1</v>
      </c>
      <c r="T1568" cm="1">
        <f t="array" ref="T1568">_xlfn.SWITCH(UPPER(TRIM(Table2[[#This Row],[Status_Clean]])),"NEW",1,"CONTACTED",2,"QUALIFIED",3,"CONVERTED",4,"LOST",5,99)</f>
        <v>2</v>
      </c>
      <c r="U1568" t="str" cm="1">
        <f t="array" ref="U1568">_xlfn.LET(_xlpm.x,IFERROR(VALUE(Table2[[#This Row],[Response_Time_Hours]]),""),IF(_xlpm.x="","CHECK",_xlfn.IFS(_xlpm.x&lt;=1,"Immediate",_xlpm.x&lt;=6,"Fast",_xlpm.x&lt;=24,"Moderate",_xlpm.x&gt;24,"Delayed")))</f>
        <v>Moderate</v>
      </c>
      <c r="V1568">
        <f>FLOOR(tbl_CleanLeads[[#This Row],[Response_Time_Hours]],6)</f>
        <v>18</v>
      </c>
      <c r="W1568" t="str" cm="1">
        <f t="array" ref="W1568">IF(Table2[[#This Row],[Interaction_Count_Final]]="","N/A",_xlfn.IFS(Table2[[#This Row],[Interaction_Count_Final]]&lt;=2,"Low",Table2[[#This Row],[Interaction_Count_Final]]&lt;=5,"Medium",Table2[[#This Row],[Interaction_Count_Final]]&gt;=6,"High",TRUE,"CHECK"))</f>
        <v>High</v>
      </c>
      <c r="X1568" t="b">
        <f t="shared" si="24"/>
        <v>1</v>
      </c>
      <c r="Y1568" t="b">
        <f>tbl_CleanLeads[[#This Row],[Response_Time_Hours]]&gt;24</f>
        <v>0</v>
      </c>
      <c r="Z1568" s="13" t="b">
        <f>tbl_CleanLeads[[#This Row],[Response_Time_Hours]]&gt;72</f>
        <v>0</v>
      </c>
      <c r="AA1568" s="13" t="b">
        <f>tbl_CleanLeads[[#This Row],[Status_Clean]]="Converted"</f>
        <v>0</v>
      </c>
    </row>
    <row r="1569" spans="1:27">
      <c r="A1569" t="s">
        <v>63</v>
      </c>
      <c r="B1569" t="s">
        <v>4608</v>
      </c>
      <c r="C1569" t="s">
        <v>4609</v>
      </c>
      <c r="D1569" t="s">
        <v>7268</v>
      </c>
      <c r="E1569" t="s">
        <v>222</v>
      </c>
      <c r="F1569" t="s">
        <v>193</v>
      </c>
      <c r="G1569" s="1">
        <v>45150</v>
      </c>
      <c r="H1569" s="8">
        <f>MONTH(tbl_CleanLeads[[#This Row],[Lead_Date_Final]])</f>
        <v>8</v>
      </c>
      <c r="I1569" t="s">
        <v>7310</v>
      </c>
      <c r="J1569" t="s">
        <v>7263</v>
      </c>
      <c r="K1569" t="s">
        <v>7288</v>
      </c>
      <c r="L1569">
        <f>WEEKDAY(tbl_CleanLeads[[#This Row],[Lead_Date_Final]],2)</f>
        <v>6</v>
      </c>
      <c r="M1569" t="s">
        <v>7278</v>
      </c>
      <c r="N1569">
        <v>47</v>
      </c>
      <c r="O1569" s="7">
        <v>4153.96</v>
      </c>
      <c r="P1569">
        <v>5</v>
      </c>
      <c r="Q1569" t="s">
        <v>7273</v>
      </c>
      <c r="R1569">
        <f>IF(UPPER(TRIM(Table2[[#This Row],[Status_Clean]]))="CONVERTED",1,0)</f>
        <v>0</v>
      </c>
      <c r="S1569">
        <f>IF(ISNUMBER(MATCH(UPPER(TRIM(Table2[[#This Row],[Status_Clean]])),{"CONTACTED","QUALIFIED","CONVERTED"},0)),1,0)</f>
        <v>0</v>
      </c>
      <c r="T1569" cm="1">
        <f t="array" ref="T1569">_xlfn.SWITCH(UPPER(TRIM(Table2[[#This Row],[Status_Clean]])),"NEW",1,"CONTACTED",2,"QUALIFIED",3,"CONVERTED",4,"LOST",5,99)</f>
        <v>1</v>
      </c>
      <c r="U1569" t="str" cm="1">
        <f t="array" ref="U1569">_xlfn.LET(_xlpm.x,IFERROR(VALUE(Table2[[#This Row],[Response_Time_Hours]]),""),IF(_xlpm.x="","CHECK",_xlfn.IFS(_xlpm.x&lt;=1,"Immediate",_xlpm.x&lt;=6,"Fast",_xlpm.x&lt;=24,"Moderate",_xlpm.x&gt;24,"Delayed")))</f>
        <v>Delayed</v>
      </c>
      <c r="V1569">
        <f>FLOOR(tbl_CleanLeads[[#This Row],[Response_Time_Hours]],6)</f>
        <v>42</v>
      </c>
      <c r="W1569" t="str" cm="1">
        <f t="array" ref="W1569">IF(Table2[[#This Row],[Interaction_Count_Final]]="","N/A",_xlfn.IFS(Table2[[#This Row],[Interaction_Count_Final]]&lt;=2,"Low",Table2[[#This Row],[Interaction_Count_Final]]&lt;=5,"Medium",Table2[[#This Row],[Interaction_Count_Final]]&gt;=6,"High",TRUE,"CHECK"))</f>
        <v>Medium</v>
      </c>
      <c r="X1569" t="b">
        <f t="shared" si="24"/>
        <v>1</v>
      </c>
      <c r="Y1569" t="b">
        <f>tbl_CleanLeads[[#This Row],[Response_Time_Hours]]&gt;24</f>
        <v>1</v>
      </c>
      <c r="Z1569" s="13" t="b">
        <f>tbl_CleanLeads[[#This Row],[Response_Time_Hours]]&gt;72</f>
        <v>0</v>
      </c>
      <c r="AA1569" s="13" t="b">
        <f>tbl_CleanLeads[[#This Row],[Status_Clean]]="Converted"</f>
        <v>0</v>
      </c>
    </row>
    <row r="1570" spans="1:27">
      <c r="A1570" t="s">
        <v>70</v>
      </c>
      <c r="B1570" t="s">
        <v>4610</v>
      </c>
      <c r="C1570" t="s">
        <v>4611</v>
      </c>
      <c r="D1570" t="s">
        <v>7280</v>
      </c>
      <c r="E1570" t="s">
        <v>7308</v>
      </c>
      <c r="F1570" t="s">
        <v>71</v>
      </c>
      <c r="G1570" s="1">
        <v>45636</v>
      </c>
      <c r="H1570" s="8">
        <f>MONTH(tbl_CleanLeads[[#This Row],[Lead_Date_Final]])</f>
        <v>12</v>
      </c>
      <c r="I1570" t="s">
        <v>7262</v>
      </c>
      <c r="J1570" t="s">
        <v>7271</v>
      </c>
      <c r="K1570" t="s">
        <v>7264</v>
      </c>
      <c r="L1570">
        <f>WEEKDAY(tbl_CleanLeads[[#This Row],[Lead_Date_Final]],2)</f>
        <v>2</v>
      </c>
      <c r="M1570" t="s">
        <v>7265</v>
      </c>
      <c r="N1570">
        <v>13</v>
      </c>
      <c r="O1570" s="7">
        <v>2586.7600000000002</v>
      </c>
      <c r="P1570">
        <v>4</v>
      </c>
      <c r="Q1570" t="s">
        <v>7266</v>
      </c>
      <c r="R1570">
        <f>IF(UPPER(TRIM(Table2[[#This Row],[Status_Clean]]))="CONVERTED",1,0)</f>
        <v>0</v>
      </c>
      <c r="S1570">
        <f>IF(ISNUMBER(MATCH(UPPER(TRIM(Table2[[#This Row],[Status_Clean]])),{"CONTACTED","QUALIFIED","CONVERTED"},0)),1,0)</f>
        <v>1</v>
      </c>
      <c r="T1570" cm="1">
        <f t="array" ref="T1570">_xlfn.SWITCH(UPPER(TRIM(Table2[[#This Row],[Status_Clean]])),"NEW",1,"CONTACTED",2,"QUALIFIED",3,"CONVERTED",4,"LOST",5,99)</f>
        <v>3</v>
      </c>
      <c r="U1570" t="str" cm="1">
        <f t="array" ref="U1570">_xlfn.LET(_xlpm.x,IFERROR(VALUE(Table2[[#This Row],[Response_Time_Hours]]),""),IF(_xlpm.x="","CHECK",_xlfn.IFS(_xlpm.x&lt;=1,"Immediate",_xlpm.x&lt;=6,"Fast",_xlpm.x&lt;=24,"Moderate",_xlpm.x&gt;24,"Delayed")))</f>
        <v>Moderate</v>
      </c>
      <c r="V1570">
        <f>FLOOR(tbl_CleanLeads[[#This Row],[Response_Time_Hours]],6)</f>
        <v>12</v>
      </c>
      <c r="W1570" t="str" cm="1">
        <f t="array" ref="W1570">IF(Table2[[#This Row],[Interaction_Count_Final]]="","N/A",_xlfn.IFS(Table2[[#This Row],[Interaction_Count_Final]]&lt;=2,"Low",Table2[[#This Row],[Interaction_Count_Final]]&lt;=5,"Medium",Table2[[#This Row],[Interaction_Count_Final]]&gt;=6,"High",TRUE,"CHECK"))</f>
        <v>Medium</v>
      </c>
      <c r="X1570" t="b">
        <f t="shared" si="24"/>
        <v>1</v>
      </c>
      <c r="Y1570" t="b">
        <f>tbl_CleanLeads[[#This Row],[Response_Time_Hours]]&gt;24</f>
        <v>0</v>
      </c>
      <c r="Z1570" s="13" t="b">
        <f>tbl_CleanLeads[[#This Row],[Response_Time_Hours]]&gt;72</f>
        <v>0</v>
      </c>
      <c r="AA1570" s="13" t="b">
        <f>tbl_CleanLeads[[#This Row],[Status_Clean]]="Converted"</f>
        <v>0</v>
      </c>
    </row>
    <row r="1571" spans="1:27">
      <c r="A1571" t="s">
        <v>102</v>
      </c>
      <c r="B1571" t="s">
        <v>4612</v>
      </c>
      <c r="C1571" t="s">
        <v>4613</v>
      </c>
      <c r="D1571" t="s">
        <v>7268</v>
      </c>
      <c r="E1571" t="s">
        <v>263</v>
      </c>
      <c r="F1571" t="s">
        <v>125</v>
      </c>
      <c r="G1571" s="1">
        <v>45091</v>
      </c>
      <c r="H1571" s="8">
        <f>MONTH(tbl_CleanLeads[[#This Row],[Lead_Date_Final]])</f>
        <v>6</v>
      </c>
      <c r="I1571" t="s">
        <v>7276</v>
      </c>
      <c r="J1571" t="s">
        <v>7263</v>
      </c>
      <c r="K1571" t="s">
        <v>7277</v>
      </c>
      <c r="L1571">
        <f>WEEKDAY(tbl_CleanLeads[[#This Row],[Lead_Date_Final]],2)</f>
        <v>3</v>
      </c>
      <c r="M1571" t="s">
        <v>7272</v>
      </c>
      <c r="N1571">
        <v>24.7</v>
      </c>
      <c r="O1571" s="7">
        <v>1982.95</v>
      </c>
      <c r="P1571">
        <v>28</v>
      </c>
      <c r="Q1571" t="s">
        <v>7266</v>
      </c>
      <c r="R1571">
        <f>IF(UPPER(TRIM(Table2[[#This Row],[Status_Clean]]))="CONVERTED",1,0)</f>
        <v>0</v>
      </c>
      <c r="S1571">
        <f>IF(ISNUMBER(MATCH(UPPER(TRIM(Table2[[#This Row],[Status_Clean]])),{"CONTACTED","QUALIFIED","CONVERTED"},0)),1,0)</f>
        <v>1</v>
      </c>
      <c r="T1571" cm="1">
        <f t="array" ref="T1571">_xlfn.SWITCH(UPPER(TRIM(Table2[[#This Row],[Status_Clean]])),"NEW",1,"CONTACTED",2,"QUALIFIED",3,"CONVERTED",4,"LOST",5,99)</f>
        <v>2</v>
      </c>
      <c r="U1571" t="str" cm="1">
        <f t="array" ref="U1571">_xlfn.LET(_xlpm.x,IFERROR(VALUE(Table2[[#This Row],[Response_Time_Hours]]),""),IF(_xlpm.x="","CHECK",_xlfn.IFS(_xlpm.x&lt;=1,"Immediate",_xlpm.x&lt;=6,"Fast",_xlpm.x&lt;=24,"Moderate",_xlpm.x&gt;24,"Delayed")))</f>
        <v>Delayed</v>
      </c>
      <c r="V1571">
        <f>FLOOR(tbl_CleanLeads[[#This Row],[Response_Time_Hours]],6)</f>
        <v>24</v>
      </c>
      <c r="W1571" t="str" cm="1">
        <f t="array" ref="W1571">IF(Table2[[#This Row],[Interaction_Count_Final]]="","N/A",_xlfn.IFS(Table2[[#This Row],[Interaction_Count_Final]]&lt;=2,"Low",Table2[[#This Row],[Interaction_Count_Final]]&lt;=5,"Medium",Table2[[#This Row],[Interaction_Count_Final]]&gt;=6,"High",TRUE,"CHECK"))</f>
        <v>High</v>
      </c>
      <c r="X1571" t="b">
        <f t="shared" si="24"/>
        <v>1</v>
      </c>
      <c r="Y1571" t="b">
        <f>tbl_CleanLeads[[#This Row],[Response_Time_Hours]]&gt;24</f>
        <v>1</v>
      </c>
      <c r="Z1571" s="13" t="b">
        <f>tbl_CleanLeads[[#This Row],[Response_Time_Hours]]&gt;72</f>
        <v>0</v>
      </c>
      <c r="AA1571" s="13" t="b">
        <f>tbl_CleanLeads[[#This Row],[Status_Clean]]="Converted"</f>
        <v>0</v>
      </c>
    </row>
    <row r="1572" spans="1:27">
      <c r="A1572" t="s">
        <v>90</v>
      </c>
      <c r="B1572" t="s">
        <v>4615</v>
      </c>
      <c r="C1572" t="s">
        <v>4616</v>
      </c>
      <c r="D1572" t="s">
        <v>7303</v>
      </c>
      <c r="E1572" t="s">
        <v>69</v>
      </c>
      <c r="F1572" t="s">
        <v>173</v>
      </c>
      <c r="G1572" s="1">
        <v>45189</v>
      </c>
      <c r="H1572" s="8">
        <f>MONTH(tbl_CleanLeads[[#This Row],[Lead_Date_Final]])</f>
        <v>9</v>
      </c>
      <c r="I1572" t="s">
        <v>7287</v>
      </c>
      <c r="J1572" t="s">
        <v>7263</v>
      </c>
      <c r="K1572" t="s">
        <v>7288</v>
      </c>
      <c r="L1572">
        <f>WEEKDAY(tbl_CleanLeads[[#This Row],[Lead_Date_Final]],2)</f>
        <v>3</v>
      </c>
      <c r="M1572" t="s">
        <v>7272</v>
      </c>
      <c r="N1572">
        <v>9.1</v>
      </c>
      <c r="O1572" s="7">
        <v>3775.11</v>
      </c>
      <c r="P1572">
        <v>29</v>
      </c>
      <c r="Q1572" t="s">
        <v>7266</v>
      </c>
      <c r="R1572">
        <f>IF(UPPER(TRIM(Table2[[#This Row],[Status_Clean]]))="CONVERTED",1,0)</f>
        <v>0</v>
      </c>
      <c r="S1572">
        <f>IF(ISNUMBER(MATCH(UPPER(TRIM(Table2[[#This Row],[Status_Clean]])),{"CONTACTED","QUALIFIED","CONVERTED"},0)),1,0)</f>
        <v>0</v>
      </c>
      <c r="T1572" cm="1">
        <f t="array" ref="T1572">_xlfn.SWITCH(UPPER(TRIM(Table2[[#This Row],[Status_Clean]])),"NEW",1,"CONTACTED",2,"QUALIFIED",3,"CONVERTED",4,"LOST",5,99)</f>
        <v>5</v>
      </c>
      <c r="U1572" t="str" cm="1">
        <f t="array" ref="U1572">_xlfn.LET(_xlpm.x,IFERROR(VALUE(Table2[[#This Row],[Response_Time_Hours]]),""),IF(_xlpm.x="","CHECK",_xlfn.IFS(_xlpm.x&lt;=1,"Immediate",_xlpm.x&lt;=6,"Fast",_xlpm.x&lt;=24,"Moderate",_xlpm.x&gt;24,"Delayed")))</f>
        <v>Moderate</v>
      </c>
      <c r="V1572">
        <f>FLOOR(tbl_CleanLeads[[#This Row],[Response_Time_Hours]],6)</f>
        <v>6</v>
      </c>
      <c r="W1572" t="str" cm="1">
        <f t="array" ref="W1572">IF(Table2[[#This Row],[Interaction_Count_Final]]="","N/A",_xlfn.IFS(Table2[[#This Row],[Interaction_Count_Final]]&lt;=2,"Low",Table2[[#This Row],[Interaction_Count_Final]]&lt;=5,"Medium",Table2[[#This Row],[Interaction_Count_Final]]&gt;=6,"High",TRUE,"CHECK"))</f>
        <v>High</v>
      </c>
      <c r="X1572" t="b">
        <f t="shared" si="24"/>
        <v>1</v>
      </c>
      <c r="Y1572" t="b">
        <f>tbl_CleanLeads[[#This Row],[Response_Time_Hours]]&gt;24</f>
        <v>0</v>
      </c>
      <c r="Z1572" s="13" t="b">
        <f>tbl_CleanLeads[[#This Row],[Response_Time_Hours]]&gt;72</f>
        <v>0</v>
      </c>
      <c r="AA1572" s="13" t="b">
        <f>tbl_CleanLeads[[#This Row],[Status_Clean]]="Converted"</f>
        <v>0</v>
      </c>
    </row>
    <row r="1573" spans="1:27">
      <c r="A1573" t="s">
        <v>63</v>
      </c>
      <c r="B1573" t="s">
        <v>4618</v>
      </c>
      <c r="C1573" t="s">
        <v>4619</v>
      </c>
      <c r="D1573" t="s">
        <v>7280</v>
      </c>
      <c r="E1573" t="s">
        <v>101</v>
      </c>
      <c r="F1573" t="s">
        <v>173</v>
      </c>
      <c r="G1573" s="1">
        <v>45341</v>
      </c>
      <c r="H1573" s="8">
        <f>MONTH(tbl_CleanLeads[[#This Row],[Lead_Date_Final]])</f>
        <v>2</v>
      </c>
      <c r="I1573" t="s">
        <v>7283</v>
      </c>
      <c r="J1573" t="s">
        <v>7271</v>
      </c>
      <c r="K1573" t="s">
        <v>7284</v>
      </c>
      <c r="L1573">
        <f>WEEKDAY(tbl_CleanLeads[[#This Row],[Lead_Date_Final]],2)</f>
        <v>1</v>
      </c>
      <c r="M1573" t="s">
        <v>7298</v>
      </c>
      <c r="N1573">
        <v>27.2</v>
      </c>
      <c r="O1573" s="7">
        <v>4511.63</v>
      </c>
      <c r="P1573">
        <v>38</v>
      </c>
      <c r="Q1573" t="s">
        <v>7273</v>
      </c>
      <c r="R1573">
        <f>IF(UPPER(TRIM(Table2[[#This Row],[Status_Clean]]))="CONVERTED",1,0)</f>
        <v>0</v>
      </c>
      <c r="S1573">
        <f>IF(ISNUMBER(MATCH(UPPER(TRIM(Table2[[#This Row],[Status_Clean]])),{"CONTACTED","QUALIFIED","CONVERTED"},0)),1,0)</f>
        <v>0</v>
      </c>
      <c r="T1573" cm="1">
        <f t="array" ref="T1573">_xlfn.SWITCH(UPPER(TRIM(Table2[[#This Row],[Status_Clean]])),"NEW",1,"CONTACTED",2,"QUALIFIED",3,"CONVERTED",4,"LOST",5,99)</f>
        <v>5</v>
      </c>
      <c r="U1573" t="str" cm="1">
        <f t="array" ref="U1573">_xlfn.LET(_xlpm.x,IFERROR(VALUE(Table2[[#This Row],[Response_Time_Hours]]),""),IF(_xlpm.x="","CHECK",_xlfn.IFS(_xlpm.x&lt;=1,"Immediate",_xlpm.x&lt;=6,"Fast",_xlpm.x&lt;=24,"Moderate",_xlpm.x&gt;24,"Delayed")))</f>
        <v>Delayed</v>
      </c>
      <c r="V1573">
        <f>FLOOR(tbl_CleanLeads[[#This Row],[Response_Time_Hours]],6)</f>
        <v>24</v>
      </c>
      <c r="W1573" t="str" cm="1">
        <f t="array" ref="W1573">IF(Table2[[#This Row],[Interaction_Count_Final]]="","N/A",_xlfn.IFS(Table2[[#This Row],[Interaction_Count_Final]]&lt;=2,"Low",Table2[[#This Row],[Interaction_Count_Final]]&lt;=5,"Medium",Table2[[#This Row],[Interaction_Count_Final]]&gt;=6,"High",TRUE,"CHECK"))</f>
        <v>High</v>
      </c>
      <c r="X1573" t="b">
        <f t="shared" si="24"/>
        <v>1</v>
      </c>
      <c r="Y1573" t="b">
        <f>tbl_CleanLeads[[#This Row],[Response_Time_Hours]]&gt;24</f>
        <v>1</v>
      </c>
      <c r="Z1573" s="13" t="b">
        <f>tbl_CleanLeads[[#This Row],[Response_Time_Hours]]&gt;72</f>
        <v>0</v>
      </c>
      <c r="AA1573" s="13" t="b">
        <f>tbl_CleanLeads[[#This Row],[Status_Clean]]="Converted"</f>
        <v>0</v>
      </c>
    </row>
    <row r="1574" spans="1:27">
      <c r="A1574" t="s">
        <v>90</v>
      </c>
      <c r="B1574" t="s">
        <v>4622</v>
      </c>
      <c r="C1574" t="s">
        <v>4623</v>
      </c>
      <c r="D1574" t="s">
        <v>7258</v>
      </c>
      <c r="E1574" t="s">
        <v>1356</v>
      </c>
      <c r="F1574" t="s">
        <v>125</v>
      </c>
      <c r="G1574" s="1">
        <v>45198</v>
      </c>
      <c r="H1574" s="8">
        <f>MONTH(tbl_CleanLeads[[#This Row],[Lead_Date_Final]])</f>
        <v>9</v>
      </c>
      <c r="I1574" t="s">
        <v>7287</v>
      </c>
      <c r="J1574" t="s">
        <v>7263</v>
      </c>
      <c r="K1574" t="s">
        <v>7288</v>
      </c>
      <c r="L1574">
        <f>WEEKDAY(tbl_CleanLeads[[#This Row],[Lead_Date_Final]],2)</f>
        <v>5</v>
      </c>
      <c r="M1574" t="s">
        <v>7312</v>
      </c>
      <c r="N1574">
        <v>70.5</v>
      </c>
      <c r="O1574" s="7">
        <v>2188.8200000000002</v>
      </c>
      <c r="P1574">
        <v>12</v>
      </c>
      <c r="Q1574" t="s">
        <v>7266</v>
      </c>
      <c r="R1574">
        <f>IF(UPPER(TRIM(Table2[[#This Row],[Status_Clean]]))="CONVERTED",1,0)</f>
        <v>0</v>
      </c>
      <c r="S1574">
        <f>IF(ISNUMBER(MATCH(UPPER(TRIM(Table2[[#This Row],[Status_Clean]])),{"CONTACTED","QUALIFIED","CONVERTED"},0)),1,0)</f>
        <v>1</v>
      </c>
      <c r="T1574" cm="1">
        <f t="array" ref="T1574">_xlfn.SWITCH(UPPER(TRIM(Table2[[#This Row],[Status_Clean]])),"NEW",1,"CONTACTED",2,"QUALIFIED",3,"CONVERTED",4,"LOST",5,99)</f>
        <v>2</v>
      </c>
      <c r="U1574" t="str" cm="1">
        <f t="array" ref="U1574">_xlfn.LET(_xlpm.x,IFERROR(VALUE(Table2[[#This Row],[Response_Time_Hours]]),""),IF(_xlpm.x="","CHECK",_xlfn.IFS(_xlpm.x&lt;=1,"Immediate",_xlpm.x&lt;=6,"Fast",_xlpm.x&lt;=24,"Moderate",_xlpm.x&gt;24,"Delayed")))</f>
        <v>Delayed</v>
      </c>
      <c r="V1574">
        <f>FLOOR(tbl_CleanLeads[[#This Row],[Response_Time_Hours]],6)</f>
        <v>66</v>
      </c>
      <c r="W1574" t="str" cm="1">
        <f t="array" ref="W1574">IF(Table2[[#This Row],[Interaction_Count_Final]]="","N/A",_xlfn.IFS(Table2[[#This Row],[Interaction_Count_Final]]&lt;=2,"Low",Table2[[#This Row],[Interaction_Count_Final]]&lt;=5,"Medium",Table2[[#This Row],[Interaction_Count_Final]]&gt;=6,"High",TRUE,"CHECK"))</f>
        <v>High</v>
      </c>
      <c r="X1574" t="b">
        <f t="shared" si="24"/>
        <v>1</v>
      </c>
      <c r="Y1574" t="b">
        <f>tbl_CleanLeads[[#This Row],[Response_Time_Hours]]&gt;24</f>
        <v>1</v>
      </c>
      <c r="Z1574" s="13" t="b">
        <f>tbl_CleanLeads[[#This Row],[Response_Time_Hours]]&gt;72</f>
        <v>0</v>
      </c>
      <c r="AA1574" s="13" t="b">
        <f>tbl_CleanLeads[[#This Row],[Status_Clean]]="Converted"</f>
        <v>0</v>
      </c>
    </row>
    <row r="1575" spans="1:27">
      <c r="A1575" t="s">
        <v>102</v>
      </c>
      <c r="B1575" t="s">
        <v>4625</v>
      </c>
      <c r="C1575" t="s">
        <v>8411</v>
      </c>
      <c r="D1575" t="s">
        <v>7268</v>
      </c>
      <c r="E1575" t="s">
        <v>106</v>
      </c>
      <c r="F1575" t="s">
        <v>71</v>
      </c>
      <c r="G1575" s="1">
        <v>45603</v>
      </c>
      <c r="H1575" s="8">
        <f>MONTH(tbl_CleanLeads[[#This Row],[Lead_Date_Final]])</f>
        <v>11</v>
      </c>
      <c r="I1575" t="s">
        <v>7300</v>
      </c>
      <c r="J1575" t="s">
        <v>7271</v>
      </c>
      <c r="K1575" t="s">
        <v>7264</v>
      </c>
      <c r="L1575">
        <f>WEEKDAY(tbl_CleanLeads[[#This Row],[Lead_Date_Final]],2)</f>
        <v>4</v>
      </c>
      <c r="M1575" t="s">
        <v>7285</v>
      </c>
      <c r="N1575">
        <v>42.1</v>
      </c>
      <c r="O1575" s="7">
        <v>4632.82</v>
      </c>
      <c r="P1575">
        <v>27</v>
      </c>
      <c r="Q1575" t="s">
        <v>7273</v>
      </c>
      <c r="R1575">
        <f>IF(UPPER(TRIM(Table2[[#This Row],[Status_Clean]]))="CONVERTED",1,0)</f>
        <v>0</v>
      </c>
      <c r="S1575">
        <f>IF(ISNUMBER(MATCH(UPPER(TRIM(Table2[[#This Row],[Status_Clean]])),{"CONTACTED","QUALIFIED","CONVERTED"},0)),1,0)</f>
        <v>1</v>
      </c>
      <c r="T1575" cm="1">
        <f t="array" ref="T1575">_xlfn.SWITCH(UPPER(TRIM(Table2[[#This Row],[Status_Clean]])),"NEW",1,"CONTACTED",2,"QUALIFIED",3,"CONVERTED",4,"LOST",5,99)</f>
        <v>3</v>
      </c>
      <c r="U1575" t="str" cm="1">
        <f t="array" ref="U1575">_xlfn.LET(_xlpm.x,IFERROR(VALUE(Table2[[#This Row],[Response_Time_Hours]]),""),IF(_xlpm.x="","CHECK",_xlfn.IFS(_xlpm.x&lt;=1,"Immediate",_xlpm.x&lt;=6,"Fast",_xlpm.x&lt;=24,"Moderate",_xlpm.x&gt;24,"Delayed")))</f>
        <v>Delayed</v>
      </c>
      <c r="V1575">
        <f>FLOOR(tbl_CleanLeads[[#This Row],[Response_Time_Hours]],6)</f>
        <v>42</v>
      </c>
      <c r="W1575" t="str" cm="1">
        <f t="array" ref="W1575">IF(Table2[[#This Row],[Interaction_Count_Final]]="","N/A",_xlfn.IFS(Table2[[#This Row],[Interaction_Count_Final]]&lt;=2,"Low",Table2[[#This Row],[Interaction_Count_Final]]&lt;=5,"Medium",Table2[[#This Row],[Interaction_Count_Final]]&gt;=6,"High",TRUE,"CHECK"))</f>
        <v>High</v>
      </c>
      <c r="X1575" t="b">
        <f t="shared" si="24"/>
        <v>1</v>
      </c>
      <c r="Y1575" t="b">
        <f>tbl_CleanLeads[[#This Row],[Response_Time_Hours]]&gt;24</f>
        <v>1</v>
      </c>
      <c r="Z1575" s="13" t="b">
        <f>tbl_CleanLeads[[#This Row],[Response_Time_Hours]]&gt;72</f>
        <v>0</v>
      </c>
      <c r="AA1575" s="13" t="b">
        <f>tbl_CleanLeads[[#This Row],[Status_Clean]]="Converted"</f>
        <v>0</v>
      </c>
    </row>
    <row r="1576" spans="1:27">
      <c r="A1576" t="s">
        <v>70</v>
      </c>
      <c r="B1576" t="s">
        <v>4627</v>
      </c>
      <c r="C1576" t="s">
        <v>4628</v>
      </c>
      <c r="D1576" t="s">
        <v>7274</v>
      </c>
      <c r="E1576" t="s">
        <v>106</v>
      </c>
      <c r="F1576" t="s">
        <v>173</v>
      </c>
      <c r="G1576" s="1">
        <v>44941</v>
      </c>
      <c r="H1576" s="8">
        <f>MONTH(tbl_CleanLeads[[#This Row],[Lead_Date_Final]])</f>
        <v>1</v>
      </c>
      <c r="I1576" t="s">
        <v>7317</v>
      </c>
      <c r="J1576" t="s">
        <v>7263</v>
      </c>
      <c r="K1576" t="s">
        <v>7284</v>
      </c>
      <c r="L1576">
        <f>WEEKDAY(tbl_CleanLeads[[#This Row],[Lead_Date_Final]],2)</f>
        <v>7</v>
      </c>
      <c r="M1576" t="s">
        <v>7293</v>
      </c>
      <c r="N1576">
        <v>63.3</v>
      </c>
      <c r="O1576" s="7">
        <v>2629.68</v>
      </c>
      <c r="P1576">
        <v>5</v>
      </c>
      <c r="Q1576" t="s">
        <v>7266</v>
      </c>
      <c r="R1576">
        <f>IF(UPPER(TRIM(Table2[[#This Row],[Status_Clean]]))="CONVERTED",1,0)</f>
        <v>0</v>
      </c>
      <c r="S1576">
        <f>IF(ISNUMBER(MATCH(UPPER(TRIM(Table2[[#This Row],[Status_Clean]])),{"CONTACTED","QUALIFIED","CONVERTED"},0)),1,0)</f>
        <v>0</v>
      </c>
      <c r="T1576" cm="1">
        <f t="array" ref="T1576">_xlfn.SWITCH(UPPER(TRIM(Table2[[#This Row],[Status_Clean]])),"NEW",1,"CONTACTED",2,"QUALIFIED",3,"CONVERTED",4,"LOST",5,99)</f>
        <v>5</v>
      </c>
      <c r="U1576" t="str" cm="1">
        <f t="array" ref="U1576">_xlfn.LET(_xlpm.x,IFERROR(VALUE(Table2[[#This Row],[Response_Time_Hours]]),""),IF(_xlpm.x="","CHECK",_xlfn.IFS(_xlpm.x&lt;=1,"Immediate",_xlpm.x&lt;=6,"Fast",_xlpm.x&lt;=24,"Moderate",_xlpm.x&gt;24,"Delayed")))</f>
        <v>Delayed</v>
      </c>
      <c r="V1576">
        <f>FLOOR(tbl_CleanLeads[[#This Row],[Response_Time_Hours]],6)</f>
        <v>60</v>
      </c>
      <c r="W1576" t="str" cm="1">
        <f t="array" ref="W1576">IF(Table2[[#This Row],[Interaction_Count_Final]]="","N/A",_xlfn.IFS(Table2[[#This Row],[Interaction_Count_Final]]&lt;=2,"Low",Table2[[#This Row],[Interaction_Count_Final]]&lt;=5,"Medium",Table2[[#This Row],[Interaction_Count_Final]]&gt;=6,"High",TRUE,"CHECK"))</f>
        <v>Medium</v>
      </c>
      <c r="X1576" t="b">
        <f t="shared" si="24"/>
        <v>1</v>
      </c>
      <c r="Y1576" t="b">
        <f>tbl_CleanLeads[[#This Row],[Response_Time_Hours]]&gt;24</f>
        <v>1</v>
      </c>
      <c r="Z1576" s="13" t="b">
        <f>tbl_CleanLeads[[#This Row],[Response_Time_Hours]]&gt;72</f>
        <v>0</v>
      </c>
      <c r="AA1576" s="13" t="b">
        <f>tbl_CleanLeads[[#This Row],[Status_Clean]]="Converted"</f>
        <v>0</v>
      </c>
    </row>
    <row r="1577" spans="1:27">
      <c r="A1577" t="s">
        <v>90</v>
      </c>
      <c r="B1577" t="s">
        <v>4630</v>
      </c>
      <c r="C1577" t="s">
        <v>4631</v>
      </c>
      <c r="D1577" t="s">
        <v>7280</v>
      </c>
      <c r="E1577" t="s">
        <v>254</v>
      </c>
      <c r="F1577" t="s">
        <v>193</v>
      </c>
      <c r="G1577" s="1">
        <v>45288</v>
      </c>
      <c r="H1577" s="8">
        <f>MONTH(tbl_CleanLeads[[#This Row],[Lead_Date_Final]])</f>
        <v>12</v>
      </c>
      <c r="I1577" t="s">
        <v>7262</v>
      </c>
      <c r="J1577" t="s">
        <v>7263</v>
      </c>
      <c r="K1577" t="s">
        <v>7264</v>
      </c>
      <c r="L1577">
        <f>WEEKDAY(tbl_CleanLeads[[#This Row],[Lead_Date_Final]],2)</f>
        <v>4</v>
      </c>
      <c r="M1577" t="s">
        <v>7285</v>
      </c>
      <c r="N1577">
        <v>50.400000000000006</v>
      </c>
      <c r="O1577" s="7">
        <v>1204.69</v>
      </c>
      <c r="P1577">
        <v>16</v>
      </c>
      <c r="Q1577" t="s">
        <v>7289</v>
      </c>
      <c r="R1577">
        <f>IF(UPPER(TRIM(Table2[[#This Row],[Status_Clean]]))="CONVERTED",1,0)</f>
        <v>0</v>
      </c>
      <c r="S1577">
        <f>IF(ISNUMBER(MATCH(UPPER(TRIM(Table2[[#This Row],[Status_Clean]])),{"CONTACTED","QUALIFIED","CONVERTED"},0)),1,0)</f>
        <v>0</v>
      </c>
      <c r="T1577" cm="1">
        <f t="array" ref="T1577">_xlfn.SWITCH(UPPER(TRIM(Table2[[#This Row],[Status_Clean]])),"NEW",1,"CONTACTED",2,"QUALIFIED",3,"CONVERTED",4,"LOST",5,99)</f>
        <v>1</v>
      </c>
      <c r="U1577" t="str" cm="1">
        <f t="array" ref="U1577">_xlfn.LET(_xlpm.x,IFERROR(VALUE(Table2[[#This Row],[Response_Time_Hours]]),""),IF(_xlpm.x="","CHECK",_xlfn.IFS(_xlpm.x&lt;=1,"Immediate",_xlpm.x&lt;=6,"Fast",_xlpm.x&lt;=24,"Moderate",_xlpm.x&gt;24,"Delayed")))</f>
        <v>Delayed</v>
      </c>
      <c r="V1577">
        <f>FLOOR(tbl_CleanLeads[[#This Row],[Response_Time_Hours]],6)</f>
        <v>48</v>
      </c>
      <c r="W1577" t="str" cm="1">
        <f t="array" ref="W1577">IF(Table2[[#This Row],[Interaction_Count_Final]]="","N/A",_xlfn.IFS(Table2[[#This Row],[Interaction_Count_Final]]&lt;=2,"Low",Table2[[#This Row],[Interaction_Count_Final]]&lt;=5,"Medium",Table2[[#This Row],[Interaction_Count_Final]]&gt;=6,"High",TRUE,"CHECK"))</f>
        <v>High</v>
      </c>
      <c r="X1577" t="b">
        <f t="shared" si="24"/>
        <v>1</v>
      </c>
      <c r="Y1577" t="b">
        <f>tbl_CleanLeads[[#This Row],[Response_Time_Hours]]&gt;24</f>
        <v>1</v>
      </c>
      <c r="Z1577" s="13" t="b">
        <f>tbl_CleanLeads[[#This Row],[Response_Time_Hours]]&gt;72</f>
        <v>0</v>
      </c>
      <c r="AA1577" s="13" t="b">
        <f>tbl_CleanLeads[[#This Row],[Status_Clean]]="Converted"</f>
        <v>0</v>
      </c>
    </row>
    <row r="1578" spans="1:27">
      <c r="A1578" t="s">
        <v>70</v>
      </c>
      <c r="B1578" t="s">
        <v>4633</v>
      </c>
      <c r="C1578" t="s">
        <v>4634</v>
      </c>
      <c r="D1578" t="s">
        <v>7280</v>
      </c>
      <c r="E1578" t="s">
        <v>254</v>
      </c>
      <c r="F1578" t="s">
        <v>125</v>
      </c>
      <c r="G1578" s="1">
        <v>45191</v>
      </c>
      <c r="H1578" s="8">
        <f>MONTH(tbl_CleanLeads[[#This Row],[Lead_Date_Final]])</f>
        <v>9</v>
      </c>
      <c r="I1578" t="s">
        <v>7287</v>
      </c>
      <c r="J1578" t="s">
        <v>7263</v>
      </c>
      <c r="K1578" t="s">
        <v>7288</v>
      </c>
      <c r="L1578">
        <f>WEEKDAY(tbl_CleanLeads[[#This Row],[Lead_Date_Final]],2)</f>
        <v>5</v>
      </c>
      <c r="M1578" t="s">
        <v>7312</v>
      </c>
      <c r="N1578">
        <v>32.1</v>
      </c>
      <c r="O1578" s="7">
        <v>3814.53</v>
      </c>
      <c r="P1578">
        <v>14</v>
      </c>
      <c r="Q1578" t="s">
        <v>7266</v>
      </c>
      <c r="R1578">
        <f>IF(UPPER(TRIM(Table2[[#This Row],[Status_Clean]]))="CONVERTED",1,0)</f>
        <v>0</v>
      </c>
      <c r="S1578">
        <f>IF(ISNUMBER(MATCH(UPPER(TRIM(Table2[[#This Row],[Status_Clean]])),{"CONTACTED","QUALIFIED","CONVERTED"},0)),1,0)</f>
        <v>1</v>
      </c>
      <c r="T1578" cm="1">
        <f t="array" ref="T1578">_xlfn.SWITCH(UPPER(TRIM(Table2[[#This Row],[Status_Clean]])),"NEW",1,"CONTACTED",2,"QUALIFIED",3,"CONVERTED",4,"LOST",5,99)</f>
        <v>2</v>
      </c>
      <c r="U1578" t="str" cm="1">
        <f t="array" ref="U1578">_xlfn.LET(_xlpm.x,IFERROR(VALUE(Table2[[#This Row],[Response_Time_Hours]]),""),IF(_xlpm.x="","CHECK",_xlfn.IFS(_xlpm.x&lt;=1,"Immediate",_xlpm.x&lt;=6,"Fast",_xlpm.x&lt;=24,"Moderate",_xlpm.x&gt;24,"Delayed")))</f>
        <v>Delayed</v>
      </c>
      <c r="V1578">
        <f>FLOOR(tbl_CleanLeads[[#This Row],[Response_Time_Hours]],6)</f>
        <v>30</v>
      </c>
      <c r="W1578" t="str" cm="1">
        <f t="array" ref="W1578">IF(Table2[[#This Row],[Interaction_Count_Final]]="","N/A",_xlfn.IFS(Table2[[#This Row],[Interaction_Count_Final]]&lt;=2,"Low",Table2[[#This Row],[Interaction_Count_Final]]&lt;=5,"Medium",Table2[[#This Row],[Interaction_Count_Final]]&gt;=6,"High",TRUE,"CHECK"))</f>
        <v>High</v>
      </c>
      <c r="X1578" t="b">
        <f t="shared" si="24"/>
        <v>1</v>
      </c>
      <c r="Y1578" t="b">
        <f>tbl_CleanLeads[[#This Row],[Response_Time_Hours]]&gt;24</f>
        <v>1</v>
      </c>
      <c r="Z1578" s="13" t="b">
        <f>tbl_CleanLeads[[#This Row],[Response_Time_Hours]]&gt;72</f>
        <v>0</v>
      </c>
      <c r="AA1578" s="13" t="b">
        <f>tbl_CleanLeads[[#This Row],[Status_Clean]]="Converted"</f>
        <v>0</v>
      </c>
    </row>
    <row r="1579" spans="1:27">
      <c r="A1579" t="s">
        <v>90</v>
      </c>
      <c r="B1579" t="s">
        <v>4637</v>
      </c>
      <c r="C1579" t="s">
        <v>4638</v>
      </c>
      <c r="D1579" t="s">
        <v>7303</v>
      </c>
      <c r="E1579" t="s">
        <v>363</v>
      </c>
      <c r="F1579" t="s">
        <v>173</v>
      </c>
      <c r="G1579" s="1">
        <v>45610</v>
      </c>
      <c r="H1579" s="8">
        <f>MONTH(tbl_CleanLeads[[#This Row],[Lead_Date_Final]])</f>
        <v>11</v>
      </c>
      <c r="I1579" t="s">
        <v>7300</v>
      </c>
      <c r="J1579" t="s">
        <v>7271</v>
      </c>
      <c r="K1579" t="s">
        <v>7264</v>
      </c>
      <c r="L1579">
        <f>WEEKDAY(tbl_CleanLeads[[#This Row],[Lead_Date_Final]],2)</f>
        <v>4</v>
      </c>
      <c r="M1579" t="s">
        <v>7285</v>
      </c>
      <c r="N1579">
        <v>44</v>
      </c>
      <c r="O1579" s="7">
        <v>1602.6</v>
      </c>
      <c r="P1579">
        <v>28</v>
      </c>
      <c r="Q1579" t="s">
        <v>7289</v>
      </c>
      <c r="R1579">
        <f>IF(UPPER(TRIM(Table2[[#This Row],[Status_Clean]]))="CONVERTED",1,0)</f>
        <v>0</v>
      </c>
      <c r="S1579">
        <f>IF(ISNUMBER(MATCH(UPPER(TRIM(Table2[[#This Row],[Status_Clean]])),{"CONTACTED","QUALIFIED","CONVERTED"},0)),1,0)</f>
        <v>0</v>
      </c>
      <c r="T1579" cm="1">
        <f t="array" ref="T1579">_xlfn.SWITCH(UPPER(TRIM(Table2[[#This Row],[Status_Clean]])),"NEW",1,"CONTACTED",2,"QUALIFIED",3,"CONVERTED",4,"LOST",5,99)</f>
        <v>5</v>
      </c>
      <c r="U1579" t="str" cm="1">
        <f t="array" ref="U1579">_xlfn.LET(_xlpm.x,IFERROR(VALUE(Table2[[#This Row],[Response_Time_Hours]]),""),IF(_xlpm.x="","CHECK",_xlfn.IFS(_xlpm.x&lt;=1,"Immediate",_xlpm.x&lt;=6,"Fast",_xlpm.x&lt;=24,"Moderate",_xlpm.x&gt;24,"Delayed")))</f>
        <v>Delayed</v>
      </c>
      <c r="V1579">
        <f>FLOOR(tbl_CleanLeads[[#This Row],[Response_Time_Hours]],6)</f>
        <v>42</v>
      </c>
      <c r="W1579" t="str" cm="1">
        <f t="array" ref="W1579">IF(Table2[[#This Row],[Interaction_Count_Final]]="","N/A",_xlfn.IFS(Table2[[#This Row],[Interaction_Count_Final]]&lt;=2,"Low",Table2[[#This Row],[Interaction_Count_Final]]&lt;=5,"Medium",Table2[[#This Row],[Interaction_Count_Final]]&gt;=6,"High",TRUE,"CHECK"))</f>
        <v>High</v>
      </c>
      <c r="X1579" t="b">
        <f t="shared" si="24"/>
        <v>1</v>
      </c>
      <c r="Y1579" t="b">
        <f>tbl_CleanLeads[[#This Row],[Response_Time_Hours]]&gt;24</f>
        <v>1</v>
      </c>
      <c r="Z1579" s="13" t="b">
        <f>tbl_CleanLeads[[#This Row],[Response_Time_Hours]]&gt;72</f>
        <v>0</v>
      </c>
      <c r="AA1579" s="13" t="b">
        <f>tbl_CleanLeads[[#This Row],[Status_Clean]]="Converted"</f>
        <v>0</v>
      </c>
    </row>
    <row r="1580" spans="1:27">
      <c r="A1580" t="s">
        <v>70</v>
      </c>
      <c r="B1580" t="s">
        <v>4639</v>
      </c>
      <c r="C1580" t="s">
        <v>4640</v>
      </c>
      <c r="D1580" t="s">
        <v>7274</v>
      </c>
      <c r="E1580" t="s">
        <v>311</v>
      </c>
      <c r="F1580" t="s">
        <v>193</v>
      </c>
      <c r="G1580" s="1">
        <v>45045</v>
      </c>
      <c r="H1580" s="8">
        <f>MONTH(tbl_CleanLeads[[#This Row],[Lead_Date_Final]])</f>
        <v>4</v>
      </c>
      <c r="I1580" t="s">
        <v>7297</v>
      </c>
      <c r="J1580" t="s">
        <v>7263</v>
      </c>
      <c r="K1580" t="s">
        <v>7277</v>
      </c>
      <c r="L1580">
        <f>WEEKDAY(tbl_CleanLeads[[#This Row],[Lead_Date_Final]],2)</f>
        <v>6</v>
      </c>
      <c r="M1580" t="s">
        <v>7278</v>
      </c>
      <c r="N1580">
        <v>72</v>
      </c>
      <c r="O1580" s="7">
        <v>2254</v>
      </c>
      <c r="P1580">
        <v>32</v>
      </c>
      <c r="Q1580" t="s">
        <v>7266</v>
      </c>
      <c r="R1580">
        <f>IF(UPPER(TRIM(Table2[[#This Row],[Status_Clean]]))="CONVERTED",1,0)</f>
        <v>0</v>
      </c>
      <c r="S1580">
        <f>IF(ISNUMBER(MATCH(UPPER(TRIM(Table2[[#This Row],[Status_Clean]])),{"CONTACTED","QUALIFIED","CONVERTED"},0)),1,0)</f>
        <v>0</v>
      </c>
      <c r="T1580" cm="1">
        <f t="array" ref="T1580">_xlfn.SWITCH(UPPER(TRIM(Table2[[#This Row],[Status_Clean]])),"NEW",1,"CONTACTED",2,"QUALIFIED",3,"CONVERTED",4,"LOST",5,99)</f>
        <v>1</v>
      </c>
      <c r="U1580" t="str" cm="1">
        <f t="array" ref="U1580">_xlfn.LET(_xlpm.x,IFERROR(VALUE(Table2[[#This Row],[Response_Time_Hours]]),""),IF(_xlpm.x="","CHECK",_xlfn.IFS(_xlpm.x&lt;=1,"Immediate",_xlpm.x&lt;=6,"Fast",_xlpm.x&lt;=24,"Moderate",_xlpm.x&gt;24,"Delayed")))</f>
        <v>Delayed</v>
      </c>
      <c r="V1580">
        <f>FLOOR(tbl_CleanLeads[[#This Row],[Response_Time_Hours]],6)</f>
        <v>72</v>
      </c>
      <c r="W1580" t="str" cm="1">
        <f t="array" ref="W1580">IF(Table2[[#This Row],[Interaction_Count_Final]]="","N/A",_xlfn.IFS(Table2[[#This Row],[Interaction_Count_Final]]&lt;=2,"Low",Table2[[#This Row],[Interaction_Count_Final]]&lt;=5,"Medium",Table2[[#This Row],[Interaction_Count_Final]]&gt;=6,"High",TRUE,"CHECK"))</f>
        <v>High</v>
      </c>
      <c r="X1580" t="b">
        <f t="shared" si="24"/>
        <v>1</v>
      </c>
      <c r="Y1580" t="b">
        <f>tbl_CleanLeads[[#This Row],[Response_Time_Hours]]&gt;24</f>
        <v>1</v>
      </c>
      <c r="Z1580" s="13" t="b">
        <f>tbl_CleanLeads[[#This Row],[Response_Time_Hours]]&gt;72</f>
        <v>0</v>
      </c>
      <c r="AA1580" s="13" t="b">
        <f>tbl_CleanLeads[[#This Row],[Status_Clean]]="Converted"</f>
        <v>0</v>
      </c>
    </row>
    <row r="1581" spans="1:27">
      <c r="A1581" t="s">
        <v>102</v>
      </c>
      <c r="B1581" t="s">
        <v>4642</v>
      </c>
      <c r="C1581" t="s">
        <v>4643</v>
      </c>
      <c r="D1581" t="s">
        <v>7303</v>
      </c>
      <c r="E1581" t="s">
        <v>222</v>
      </c>
      <c r="F1581" t="s">
        <v>250</v>
      </c>
      <c r="G1581" s="1">
        <v>45545</v>
      </c>
      <c r="H1581" s="8">
        <f>MONTH(tbl_CleanLeads[[#This Row],[Lead_Date_Final]])</f>
        <v>9</v>
      </c>
      <c r="I1581" t="s">
        <v>7287</v>
      </c>
      <c r="J1581" t="s">
        <v>7271</v>
      </c>
      <c r="K1581" t="s">
        <v>7288</v>
      </c>
      <c r="L1581">
        <f>WEEKDAY(tbl_CleanLeads[[#This Row],[Lead_Date_Final]],2)</f>
        <v>2</v>
      </c>
      <c r="M1581" t="s">
        <v>7265</v>
      </c>
      <c r="N1581">
        <v>68.599999999999994</v>
      </c>
      <c r="O1581" s="7">
        <v>4966.58</v>
      </c>
      <c r="P1581">
        <v>36</v>
      </c>
      <c r="Q1581" t="s">
        <v>7273</v>
      </c>
      <c r="R1581">
        <f>IF(UPPER(TRIM(Table2[[#This Row],[Status_Clean]]))="CONVERTED",1,0)</f>
        <v>1</v>
      </c>
      <c r="S1581">
        <f>IF(ISNUMBER(MATCH(UPPER(TRIM(Table2[[#This Row],[Status_Clean]])),{"CONTACTED","QUALIFIED","CONVERTED"},0)),1,0)</f>
        <v>1</v>
      </c>
      <c r="T1581" cm="1">
        <f t="array" ref="T1581">_xlfn.SWITCH(UPPER(TRIM(Table2[[#This Row],[Status_Clean]])),"NEW",1,"CONTACTED",2,"QUALIFIED",3,"CONVERTED",4,"LOST",5,99)</f>
        <v>4</v>
      </c>
      <c r="U1581" t="str" cm="1">
        <f t="array" ref="U1581">_xlfn.LET(_xlpm.x,IFERROR(VALUE(Table2[[#This Row],[Response_Time_Hours]]),""),IF(_xlpm.x="","CHECK",_xlfn.IFS(_xlpm.x&lt;=1,"Immediate",_xlpm.x&lt;=6,"Fast",_xlpm.x&lt;=24,"Moderate",_xlpm.x&gt;24,"Delayed")))</f>
        <v>Delayed</v>
      </c>
      <c r="V1581">
        <f>FLOOR(tbl_CleanLeads[[#This Row],[Response_Time_Hours]],6)</f>
        <v>66</v>
      </c>
      <c r="W1581" t="str" cm="1">
        <f t="array" ref="W1581">IF(Table2[[#This Row],[Interaction_Count_Final]]="","N/A",_xlfn.IFS(Table2[[#This Row],[Interaction_Count_Final]]&lt;=2,"Low",Table2[[#This Row],[Interaction_Count_Final]]&lt;=5,"Medium",Table2[[#This Row],[Interaction_Count_Final]]&gt;=6,"High",TRUE,"CHECK"))</f>
        <v>High</v>
      </c>
      <c r="X1581" t="b">
        <f t="shared" si="24"/>
        <v>1</v>
      </c>
      <c r="Y1581" t="b">
        <f>tbl_CleanLeads[[#This Row],[Response_Time_Hours]]&gt;24</f>
        <v>1</v>
      </c>
      <c r="Z1581" s="13" t="b">
        <f>tbl_CleanLeads[[#This Row],[Response_Time_Hours]]&gt;72</f>
        <v>0</v>
      </c>
      <c r="AA1581" s="13" t="b">
        <f>tbl_CleanLeads[[#This Row],[Status_Clean]]="Converted"</f>
        <v>1</v>
      </c>
    </row>
    <row r="1582" spans="1:27">
      <c r="A1582" t="s">
        <v>90</v>
      </c>
      <c r="B1582" t="s">
        <v>4645</v>
      </c>
      <c r="C1582" t="s">
        <v>4646</v>
      </c>
      <c r="D1582" t="s">
        <v>7274</v>
      </c>
      <c r="E1582" t="s">
        <v>1356</v>
      </c>
      <c r="F1582" t="s">
        <v>71</v>
      </c>
      <c r="G1582" s="1">
        <v>45091</v>
      </c>
      <c r="H1582" s="8">
        <f>MONTH(tbl_CleanLeads[[#This Row],[Lead_Date_Final]])</f>
        <v>6</v>
      </c>
      <c r="I1582" t="s">
        <v>7276</v>
      </c>
      <c r="J1582" t="s">
        <v>7263</v>
      </c>
      <c r="K1582" t="s">
        <v>7277</v>
      </c>
      <c r="L1582">
        <f>WEEKDAY(tbl_CleanLeads[[#This Row],[Lead_Date_Final]],2)</f>
        <v>3</v>
      </c>
      <c r="M1582" t="s">
        <v>7272</v>
      </c>
      <c r="N1582">
        <v>29.5</v>
      </c>
      <c r="O1582" s="7">
        <v>1231.1199999999999</v>
      </c>
      <c r="P1582">
        <v>2</v>
      </c>
      <c r="Q1582" t="s">
        <v>7289</v>
      </c>
      <c r="R1582">
        <f>IF(UPPER(TRIM(Table2[[#This Row],[Status_Clean]]))="CONVERTED",1,0)</f>
        <v>0</v>
      </c>
      <c r="S1582">
        <f>IF(ISNUMBER(MATCH(UPPER(TRIM(Table2[[#This Row],[Status_Clean]])),{"CONTACTED","QUALIFIED","CONVERTED"},0)),1,0)</f>
        <v>1</v>
      </c>
      <c r="T1582" cm="1">
        <f t="array" ref="T1582">_xlfn.SWITCH(UPPER(TRIM(Table2[[#This Row],[Status_Clean]])),"NEW",1,"CONTACTED",2,"QUALIFIED",3,"CONVERTED",4,"LOST",5,99)</f>
        <v>3</v>
      </c>
      <c r="U1582" t="str" cm="1">
        <f t="array" ref="U1582">_xlfn.LET(_xlpm.x,IFERROR(VALUE(Table2[[#This Row],[Response_Time_Hours]]),""),IF(_xlpm.x="","CHECK",_xlfn.IFS(_xlpm.x&lt;=1,"Immediate",_xlpm.x&lt;=6,"Fast",_xlpm.x&lt;=24,"Moderate",_xlpm.x&gt;24,"Delayed")))</f>
        <v>Delayed</v>
      </c>
      <c r="V1582">
        <f>FLOOR(tbl_CleanLeads[[#This Row],[Response_Time_Hours]],6)</f>
        <v>24</v>
      </c>
      <c r="W1582" t="str" cm="1">
        <f t="array" ref="W1582">IF(Table2[[#This Row],[Interaction_Count_Final]]="","N/A",_xlfn.IFS(Table2[[#This Row],[Interaction_Count_Final]]&lt;=2,"Low",Table2[[#This Row],[Interaction_Count_Final]]&lt;=5,"Medium",Table2[[#This Row],[Interaction_Count_Final]]&gt;=6,"High",TRUE,"CHECK"))</f>
        <v>Low</v>
      </c>
      <c r="X1582" t="b">
        <f t="shared" si="24"/>
        <v>1</v>
      </c>
      <c r="Y1582" t="b">
        <f>tbl_CleanLeads[[#This Row],[Response_Time_Hours]]&gt;24</f>
        <v>1</v>
      </c>
      <c r="Z1582" s="13" t="b">
        <f>tbl_CleanLeads[[#This Row],[Response_Time_Hours]]&gt;72</f>
        <v>0</v>
      </c>
      <c r="AA1582" s="13" t="b">
        <f>tbl_CleanLeads[[#This Row],[Status_Clean]]="Converted"</f>
        <v>0</v>
      </c>
    </row>
    <row r="1583" spans="1:27">
      <c r="A1583" t="s">
        <v>102</v>
      </c>
      <c r="B1583" t="s">
        <v>4647</v>
      </c>
      <c r="C1583" t="s">
        <v>4648</v>
      </c>
      <c r="D1583" t="s">
        <v>7258</v>
      </c>
      <c r="E1583" t="s">
        <v>69</v>
      </c>
      <c r="F1583" t="s">
        <v>125</v>
      </c>
      <c r="G1583" s="1">
        <v>45229</v>
      </c>
      <c r="H1583" s="8">
        <f>MONTH(tbl_CleanLeads[[#This Row],[Lead_Date_Final]])</f>
        <v>10</v>
      </c>
      <c r="I1583" t="s">
        <v>7270</v>
      </c>
      <c r="J1583" t="s">
        <v>7263</v>
      </c>
      <c r="K1583" t="s">
        <v>7264</v>
      </c>
      <c r="L1583">
        <f>WEEKDAY(tbl_CleanLeads[[#This Row],[Lead_Date_Final]],2)</f>
        <v>1</v>
      </c>
      <c r="M1583" t="s">
        <v>7298</v>
      </c>
      <c r="N1583">
        <v>29.9</v>
      </c>
      <c r="O1583" s="7">
        <v>4047.47</v>
      </c>
      <c r="P1583">
        <v>48</v>
      </c>
      <c r="Q1583" t="s">
        <v>7273</v>
      </c>
      <c r="R1583">
        <f>IF(UPPER(TRIM(Table2[[#This Row],[Status_Clean]]))="CONVERTED",1,0)</f>
        <v>0</v>
      </c>
      <c r="S1583">
        <f>IF(ISNUMBER(MATCH(UPPER(TRIM(Table2[[#This Row],[Status_Clean]])),{"CONTACTED","QUALIFIED","CONVERTED"},0)),1,0)</f>
        <v>1</v>
      </c>
      <c r="T1583" cm="1">
        <f t="array" ref="T1583">_xlfn.SWITCH(UPPER(TRIM(Table2[[#This Row],[Status_Clean]])),"NEW",1,"CONTACTED",2,"QUALIFIED",3,"CONVERTED",4,"LOST",5,99)</f>
        <v>2</v>
      </c>
      <c r="U1583" t="str" cm="1">
        <f t="array" ref="U1583">_xlfn.LET(_xlpm.x,IFERROR(VALUE(Table2[[#This Row],[Response_Time_Hours]]),""),IF(_xlpm.x="","CHECK",_xlfn.IFS(_xlpm.x&lt;=1,"Immediate",_xlpm.x&lt;=6,"Fast",_xlpm.x&lt;=24,"Moderate",_xlpm.x&gt;24,"Delayed")))</f>
        <v>Delayed</v>
      </c>
      <c r="V1583">
        <f>FLOOR(tbl_CleanLeads[[#This Row],[Response_Time_Hours]],6)</f>
        <v>24</v>
      </c>
      <c r="W1583" t="str" cm="1">
        <f t="array" ref="W1583">IF(Table2[[#This Row],[Interaction_Count_Final]]="","N/A",_xlfn.IFS(Table2[[#This Row],[Interaction_Count_Final]]&lt;=2,"Low",Table2[[#This Row],[Interaction_Count_Final]]&lt;=5,"Medium",Table2[[#This Row],[Interaction_Count_Final]]&gt;=6,"High",TRUE,"CHECK"))</f>
        <v>High</v>
      </c>
      <c r="X1583" t="b">
        <f t="shared" si="24"/>
        <v>1</v>
      </c>
      <c r="Y1583" t="b">
        <f>tbl_CleanLeads[[#This Row],[Response_Time_Hours]]&gt;24</f>
        <v>1</v>
      </c>
      <c r="Z1583" s="13" t="b">
        <f>tbl_CleanLeads[[#This Row],[Response_Time_Hours]]&gt;72</f>
        <v>0</v>
      </c>
      <c r="AA1583" s="13" t="b">
        <f>tbl_CleanLeads[[#This Row],[Status_Clean]]="Converted"</f>
        <v>0</v>
      </c>
    </row>
    <row r="1584" spans="1:27">
      <c r="A1584" t="s">
        <v>70</v>
      </c>
      <c r="B1584" t="s">
        <v>4650</v>
      </c>
      <c r="C1584" t="s">
        <v>4651</v>
      </c>
      <c r="D1584" t="s">
        <v>7303</v>
      </c>
      <c r="E1584" t="s">
        <v>69</v>
      </c>
      <c r="F1584" t="s">
        <v>250</v>
      </c>
      <c r="G1584" s="1">
        <v>44931</v>
      </c>
      <c r="H1584" s="8">
        <f>MONTH(tbl_CleanLeads[[#This Row],[Lead_Date_Final]])</f>
        <v>1</v>
      </c>
      <c r="I1584" t="s">
        <v>7317</v>
      </c>
      <c r="J1584" t="s">
        <v>7263</v>
      </c>
      <c r="K1584" t="s">
        <v>7284</v>
      </c>
      <c r="L1584">
        <f>WEEKDAY(tbl_CleanLeads[[#This Row],[Lead_Date_Final]],2)</f>
        <v>4</v>
      </c>
      <c r="M1584" t="s">
        <v>7285</v>
      </c>
      <c r="N1584">
        <v>42.6</v>
      </c>
      <c r="O1584" s="7">
        <v>2702.7</v>
      </c>
      <c r="P1584">
        <v>33</v>
      </c>
      <c r="Q1584" t="s">
        <v>7266</v>
      </c>
      <c r="R1584">
        <f>IF(UPPER(TRIM(Table2[[#This Row],[Status_Clean]]))="CONVERTED",1,0)</f>
        <v>1</v>
      </c>
      <c r="S1584">
        <f>IF(ISNUMBER(MATCH(UPPER(TRIM(Table2[[#This Row],[Status_Clean]])),{"CONTACTED","QUALIFIED","CONVERTED"},0)),1,0)</f>
        <v>1</v>
      </c>
      <c r="T1584" cm="1">
        <f t="array" ref="T1584">_xlfn.SWITCH(UPPER(TRIM(Table2[[#This Row],[Status_Clean]])),"NEW",1,"CONTACTED",2,"QUALIFIED",3,"CONVERTED",4,"LOST",5,99)</f>
        <v>4</v>
      </c>
      <c r="U1584" t="str" cm="1">
        <f t="array" ref="U1584">_xlfn.LET(_xlpm.x,IFERROR(VALUE(Table2[[#This Row],[Response_Time_Hours]]),""),IF(_xlpm.x="","CHECK",_xlfn.IFS(_xlpm.x&lt;=1,"Immediate",_xlpm.x&lt;=6,"Fast",_xlpm.x&lt;=24,"Moderate",_xlpm.x&gt;24,"Delayed")))</f>
        <v>Delayed</v>
      </c>
      <c r="V1584">
        <f>FLOOR(tbl_CleanLeads[[#This Row],[Response_Time_Hours]],6)</f>
        <v>42</v>
      </c>
      <c r="W1584" t="str" cm="1">
        <f t="array" ref="W1584">IF(Table2[[#This Row],[Interaction_Count_Final]]="","N/A",_xlfn.IFS(Table2[[#This Row],[Interaction_Count_Final]]&lt;=2,"Low",Table2[[#This Row],[Interaction_Count_Final]]&lt;=5,"Medium",Table2[[#This Row],[Interaction_Count_Final]]&gt;=6,"High",TRUE,"CHECK"))</f>
        <v>High</v>
      </c>
      <c r="X1584" t="b">
        <f t="shared" si="24"/>
        <v>1</v>
      </c>
      <c r="Y1584" t="b">
        <f>tbl_CleanLeads[[#This Row],[Response_Time_Hours]]&gt;24</f>
        <v>1</v>
      </c>
      <c r="Z1584" s="13" t="b">
        <f>tbl_CleanLeads[[#This Row],[Response_Time_Hours]]&gt;72</f>
        <v>0</v>
      </c>
      <c r="AA1584" s="13" t="b">
        <f>tbl_CleanLeads[[#This Row],[Status_Clean]]="Converted"</f>
        <v>1</v>
      </c>
    </row>
    <row r="1585" spans="1:27">
      <c r="A1585" t="s">
        <v>63</v>
      </c>
      <c r="B1585" t="s">
        <v>4652</v>
      </c>
      <c r="C1585" t="s">
        <v>4653</v>
      </c>
      <c r="D1585" t="s">
        <v>7280</v>
      </c>
      <c r="E1585" t="s">
        <v>473</v>
      </c>
      <c r="F1585" t="s">
        <v>193</v>
      </c>
      <c r="G1585" s="1">
        <v>44932</v>
      </c>
      <c r="H1585" s="8">
        <f>MONTH(tbl_CleanLeads[[#This Row],[Lead_Date_Final]])</f>
        <v>1</v>
      </c>
      <c r="I1585" t="s">
        <v>7317</v>
      </c>
      <c r="J1585" t="s">
        <v>7263</v>
      </c>
      <c r="K1585" t="s">
        <v>7284</v>
      </c>
      <c r="L1585">
        <f>WEEKDAY(tbl_CleanLeads[[#This Row],[Lead_Date_Final]],2)</f>
        <v>5</v>
      </c>
      <c r="M1585" t="s">
        <v>7312</v>
      </c>
      <c r="N1585">
        <v>31.200000000000003</v>
      </c>
      <c r="O1585" s="7">
        <v>3696.75</v>
      </c>
      <c r="P1585">
        <v>27</v>
      </c>
      <c r="Q1585" t="s">
        <v>7266</v>
      </c>
      <c r="R1585">
        <f>IF(UPPER(TRIM(Table2[[#This Row],[Status_Clean]]))="CONVERTED",1,0)</f>
        <v>0</v>
      </c>
      <c r="S1585">
        <f>IF(ISNUMBER(MATCH(UPPER(TRIM(Table2[[#This Row],[Status_Clean]])),{"CONTACTED","QUALIFIED","CONVERTED"},0)),1,0)</f>
        <v>0</v>
      </c>
      <c r="T1585" cm="1">
        <f t="array" ref="T1585">_xlfn.SWITCH(UPPER(TRIM(Table2[[#This Row],[Status_Clean]])),"NEW",1,"CONTACTED",2,"QUALIFIED",3,"CONVERTED",4,"LOST",5,99)</f>
        <v>1</v>
      </c>
      <c r="U1585" t="str" cm="1">
        <f t="array" ref="U1585">_xlfn.LET(_xlpm.x,IFERROR(VALUE(Table2[[#This Row],[Response_Time_Hours]]),""),IF(_xlpm.x="","CHECK",_xlfn.IFS(_xlpm.x&lt;=1,"Immediate",_xlpm.x&lt;=6,"Fast",_xlpm.x&lt;=24,"Moderate",_xlpm.x&gt;24,"Delayed")))</f>
        <v>Delayed</v>
      </c>
      <c r="V1585">
        <f>FLOOR(tbl_CleanLeads[[#This Row],[Response_Time_Hours]],6)</f>
        <v>30</v>
      </c>
      <c r="W1585" t="str" cm="1">
        <f t="array" ref="W1585">IF(Table2[[#This Row],[Interaction_Count_Final]]="","N/A",_xlfn.IFS(Table2[[#This Row],[Interaction_Count_Final]]&lt;=2,"Low",Table2[[#This Row],[Interaction_Count_Final]]&lt;=5,"Medium",Table2[[#This Row],[Interaction_Count_Final]]&gt;=6,"High",TRUE,"CHECK"))</f>
        <v>High</v>
      </c>
      <c r="X1585" t="b">
        <f t="shared" si="24"/>
        <v>1</v>
      </c>
      <c r="Y1585" t="b">
        <f>tbl_CleanLeads[[#This Row],[Response_Time_Hours]]&gt;24</f>
        <v>1</v>
      </c>
      <c r="Z1585" s="13" t="b">
        <f>tbl_CleanLeads[[#This Row],[Response_Time_Hours]]&gt;72</f>
        <v>0</v>
      </c>
      <c r="AA1585" s="13" t="b">
        <f>tbl_CleanLeads[[#This Row],[Status_Clean]]="Converted"</f>
        <v>0</v>
      </c>
    </row>
    <row r="1586" spans="1:27">
      <c r="A1586" t="s">
        <v>90</v>
      </c>
      <c r="B1586" t="s">
        <v>4654</v>
      </c>
      <c r="C1586" t="s">
        <v>8418</v>
      </c>
      <c r="D1586" t="s">
        <v>7268</v>
      </c>
      <c r="E1586" t="s">
        <v>792</v>
      </c>
      <c r="F1586" t="s">
        <v>193</v>
      </c>
      <c r="G1586" s="1">
        <v>45415</v>
      </c>
      <c r="H1586" s="8">
        <f>MONTH(tbl_CleanLeads[[#This Row],[Lead_Date_Final]])</f>
        <v>5</v>
      </c>
      <c r="I1586" t="s">
        <v>7314</v>
      </c>
      <c r="J1586" t="s">
        <v>7271</v>
      </c>
      <c r="K1586" t="s">
        <v>7277</v>
      </c>
      <c r="L1586">
        <f>WEEKDAY(tbl_CleanLeads[[#This Row],[Lead_Date_Final]],2)</f>
        <v>5</v>
      </c>
      <c r="M1586" t="s">
        <v>7312</v>
      </c>
      <c r="N1586">
        <v>10.6</v>
      </c>
      <c r="O1586" s="7">
        <v>1977.39</v>
      </c>
      <c r="P1586" t="s">
        <v>232</v>
      </c>
      <c r="Q1586" t="s">
        <v>7266</v>
      </c>
      <c r="R1586">
        <f>IF(UPPER(TRIM(Table2[[#This Row],[Status_Clean]]))="CONVERTED",1,0)</f>
        <v>0</v>
      </c>
      <c r="S1586">
        <f>IF(ISNUMBER(MATCH(UPPER(TRIM(Table2[[#This Row],[Status_Clean]])),{"CONTACTED","QUALIFIED","CONVERTED"},0)),1,0)</f>
        <v>0</v>
      </c>
      <c r="T1586" cm="1">
        <f t="array" ref="T1586">_xlfn.SWITCH(UPPER(TRIM(Table2[[#This Row],[Status_Clean]])),"NEW",1,"CONTACTED",2,"QUALIFIED",3,"CONVERTED",4,"LOST",5,99)</f>
        <v>1</v>
      </c>
      <c r="U1586" t="str" cm="1">
        <f t="array" ref="U1586">_xlfn.LET(_xlpm.x,IFERROR(VALUE(Table2[[#This Row],[Response_Time_Hours]]),""),IF(_xlpm.x="","CHECK",_xlfn.IFS(_xlpm.x&lt;=1,"Immediate",_xlpm.x&lt;=6,"Fast",_xlpm.x&lt;=24,"Moderate",_xlpm.x&gt;24,"Delayed")))</f>
        <v>Moderate</v>
      </c>
      <c r="V1586">
        <f>FLOOR(tbl_CleanLeads[[#This Row],[Response_Time_Hours]],6)</f>
        <v>6</v>
      </c>
      <c r="W1586" t="str" cm="1">
        <f t="array" ref="W1586">IF(Table2[[#This Row],[Interaction_Count_Final]]="","N/A",_xlfn.IFS(Table2[[#This Row],[Interaction_Count_Final]]&lt;=2,"Low",Table2[[#This Row],[Interaction_Count_Final]]&lt;=5,"Medium",Table2[[#This Row],[Interaction_Count_Final]]&gt;=6,"High",TRUE,"CHECK"))</f>
        <v>High</v>
      </c>
      <c r="X1586" t="b">
        <f t="shared" si="24"/>
        <v>1</v>
      </c>
      <c r="Y1586" t="b">
        <f>tbl_CleanLeads[[#This Row],[Response_Time_Hours]]&gt;24</f>
        <v>0</v>
      </c>
      <c r="Z1586" s="13" t="b">
        <f>tbl_CleanLeads[[#This Row],[Response_Time_Hours]]&gt;72</f>
        <v>0</v>
      </c>
      <c r="AA1586" s="13" t="b">
        <f>tbl_CleanLeads[[#This Row],[Status_Clean]]="Converted"</f>
        <v>0</v>
      </c>
    </row>
    <row r="1587" spans="1:27">
      <c r="A1587" t="s">
        <v>102</v>
      </c>
      <c r="B1587" t="s">
        <v>4657</v>
      </c>
      <c r="C1587" t="s">
        <v>4658</v>
      </c>
      <c r="D1587" t="s">
        <v>7258</v>
      </c>
      <c r="E1587" t="s">
        <v>101</v>
      </c>
      <c r="F1587" t="s">
        <v>250</v>
      </c>
      <c r="G1587" s="1">
        <v>45074</v>
      </c>
      <c r="H1587" s="8">
        <f>MONTH(tbl_CleanLeads[[#This Row],[Lead_Date_Final]])</f>
        <v>5</v>
      </c>
      <c r="I1587" t="s">
        <v>7314</v>
      </c>
      <c r="J1587" t="s">
        <v>7263</v>
      </c>
      <c r="K1587" t="s">
        <v>7277</v>
      </c>
      <c r="L1587">
        <f>WEEKDAY(tbl_CleanLeads[[#This Row],[Lead_Date_Final]],2)</f>
        <v>7</v>
      </c>
      <c r="M1587" t="s">
        <v>7293</v>
      </c>
      <c r="N1587">
        <v>53</v>
      </c>
      <c r="O1587" s="7">
        <v>1601.1</v>
      </c>
      <c r="P1587">
        <v>9</v>
      </c>
      <c r="Q1587" t="s">
        <v>7289</v>
      </c>
      <c r="R1587">
        <f>IF(UPPER(TRIM(Table2[[#This Row],[Status_Clean]]))="CONVERTED",1,0)</f>
        <v>1</v>
      </c>
      <c r="S1587">
        <f>IF(ISNUMBER(MATCH(UPPER(TRIM(Table2[[#This Row],[Status_Clean]])),{"CONTACTED","QUALIFIED","CONVERTED"},0)),1,0)</f>
        <v>1</v>
      </c>
      <c r="T1587" cm="1">
        <f t="array" ref="T1587">_xlfn.SWITCH(UPPER(TRIM(Table2[[#This Row],[Status_Clean]])),"NEW",1,"CONTACTED",2,"QUALIFIED",3,"CONVERTED",4,"LOST",5,99)</f>
        <v>4</v>
      </c>
      <c r="U1587" t="str" cm="1">
        <f t="array" ref="U1587">_xlfn.LET(_xlpm.x,IFERROR(VALUE(Table2[[#This Row],[Response_Time_Hours]]),""),IF(_xlpm.x="","CHECK",_xlfn.IFS(_xlpm.x&lt;=1,"Immediate",_xlpm.x&lt;=6,"Fast",_xlpm.x&lt;=24,"Moderate",_xlpm.x&gt;24,"Delayed")))</f>
        <v>Delayed</v>
      </c>
      <c r="V1587">
        <f>FLOOR(tbl_CleanLeads[[#This Row],[Response_Time_Hours]],6)</f>
        <v>48</v>
      </c>
      <c r="W1587" t="str" cm="1">
        <f t="array" ref="W1587">IF(Table2[[#This Row],[Interaction_Count_Final]]="","N/A",_xlfn.IFS(Table2[[#This Row],[Interaction_Count_Final]]&lt;=2,"Low",Table2[[#This Row],[Interaction_Count_Final]]&lt;=5,"Medium",Table2[[#This Row],[Interaction_Count_Final]]&gt;=6,"High",TRUE,"CHECK"))</f>
        <v>High</v>
      </c>
      <c r="X1587" t="b">
        <f t="shared" si="24"/>
        <v>1</v>
      </c>
      <c r="Y1587" t="b">
        <f>tbl_CleanLeads[[#This Row],[Response_Time_Hours]]&gt;24</f>
        <v>1</v>
      </c>
      <c r="Z1587" s="13" t="b">
        <f>tbl_CleanLeads[[#This Row],[Response_Time_Hours]]&gt;72</f>
        <v>0</v>
      </c>
      <c r="AA1587" s="13" t="b">
        <f>tbl_CleanLeads[[#This Row],[Status_Clean]]="Converted"</f>
        <v>1</v>
      </c>
    </row>
    <row r="1588" spans="1:27">
      <c r="A1588" t="s">
        <v>70</v>
      </c>
      <c r="B1588" t="s">
        <v>4660</v>
      </c>
      <c r="C1588" t="s">
        <v>4661</v>
      </c>
      <c r="D1588" t="s">
        <v>7274</v>
      </c>
      <c r="E1588" t="s">
        <v>1356</v>
      </c>
      <c r="F1588" t="s">
        <v>193</v>
      </c>
      <c r="G1588" s="1">
        <v>45580</v>
      </c>
      <c r="H1588" s="8">
        <f>MONTH(tbl_CleanLeads[[#This Row],[Lead_Date_Final]])</f>
        <v>10</v>
      </c>
      <c r="I1588" t="s">
        <v>7270</v>
      </c>
      <c r="J1588" t="s">
        <v>7271</v>
      </c>
      <c r="K1588" t="s">
        <v>7264</v>
      </c>
      <c r="L1588">
        <f>WEEKDAY(tbl_CleanLeads[[#This Row],[Lead_Date_Final]],2)</f>
        <v>2</v>
      </c>
      <c r="M1588" t="s">
        <v>7265</v>
      </c>
      <c r="N1588">
        <v>19.899999999999999</v>
      </c>
      <c r="O1588" s="7">
        <v>2611.8000000000002</v>
      </c>
      <c r="P1588">
        <v>25</v>
      </c>
      <c r="Q1588" t="s">
        <v>7266</v>
      </c>
      <c r="R1588">
        <f>IF(UPPER(TRIM(Table2[[#This Row],[Status_Clean]]))="CONVERTED",1,0)</f>
        <v>0</v>
      </c>
      <c r="S1588">
        <f>IF(ISNUMBER(MATCH(UPPER(TRIM(Table2[[#This Row],[Status_Clean]])),{"CONTACTED","QUALIFIED","CONVERTED"},0)),1,0)</f>
        <v>0</v>
      </c>
      <c r="T1588" cm="1">
        <f t="array" ref="T1588">_xlfn.SWITCH(UPPER(TRIM(Table2[[#This Row],[Status_Clean]])),"NEW",1,"CONTACTED",2,"QUALIFIED",3,"CONVERTED",4,"LOST",5,99)</f>
        <v>1</v>
      </c>
      <c r="U1588" t="str" cm="1">
        <f t="array" ref="U1588">_xlfn.LET(_xlpm.x,IFERROR(VALUE(Table2[[#This Row],[Response_Time_Hours]]),""),IF(_xlpm.x="","CHECK",_xlfn.IFS(_xlpm.x&lt;=1,"Immediate",_xlpm.x&lt;=6,"Fast",_xlpm.x&lt;=24,"Moderate",_xlpm.x&gt;24,"Delayed")))</f>
        <v>Moderate</v>
      </c>
      <c r="V1588">
        <f>FLOOR(tbl_CleanLeads[[#This Row],[Response_Time_Hours]],6)</f>
        <v>18</v>
      </c>
      <c r="W1588" t="str" cm="1">
        <f t="array" ref="W1588">IF(Table2[[#This Row],[Interaction_Count_Final]]="","N/A",_xlfn.IFS(Table2[[#This Row],[Interaction_Count_Final]]&lt;=2,"Low",Table2[[#This Row],[Interaction_Count_Final]]&lt;=5,"Medium",Table2[[#This Row],[Interaction_Count_Final]]&gt;=6,"High",TRUE,"CHECK"))</f>
        <v>High</v>
      </c>
      <c r="X1588" t="b">
        <f t="shared" si="24"/>
        <v>1</v>
      </c>
      <c r="Y1588" t="b">
        <f>tbl_CleanLeads[[#This Row],[Response_Time_Hours]]&gt;24</f>
        <v>0</v>
      </c>
      <c r="Z1588" s="13" t="b">
        <f>tbl_CleanLeads[[#This Row],[Response_Time_Hours]]&gt;72</f>
        <v>0</v>
      </c>
      <c r="AA1588" s="13" t="b">
        <f>tbl_CleanLeads[[#This Row],[Status_Clean]]="Converted"</f>
        <v>0</v>
      </c>
    </row>
    <row r="1589" spans="1:27">
      <c r="A1589" t="s">
        <v>102</v>
      </c>
      <c r="B1589" t="s">
        <v>4663</v>
      </c>
      <c r="C1589" t="s">
        <v>4664</v>
      </c>
      <c r="D1589" t="s">
        <v>7258</v>
      </c>
      <c r="E1589" t="s">
        <v>222</v>
      </c>
      <c r="F1589" t="s">
        <v>125</v>
      </c>
      <c r="G1589" s="1">
        <v>45022</v>
      </c>
      <c r="H1589" s="8">
        <f>MONTH(tbl_CleanLeads[[#This Row],[Lead_Date_Final]])</f>
        <v>4</v>
      </c>
      <c r="I1589" t="s">
        <v>7297</v>
      </c>
      <c r="J1589" t="s">
        <v>7263</v>
      </c>
      <c r="K1589" t="s">
        <v>7277</v>
      </c>
      <c r="L1589">
        <f>WEEKDAY(tbl_CleanLeads[[#This Row],[Lead_Date_Final]],2)</f>
        <v>4</v>
      </c>
      <c r="M1589" t="s">
        <v>7285</v>
      </c>
      <c r="N1589">
        <v>10.3</v>
      </c>
      <c r="O1589" s="7">
        <v>2803.75</v>
      </c>
      <c r="P1589">
        <v>38</v>
      </c>
      <c r="Q1589" t="s">
        <v>7266</v>
      </c>
      <c r="R1589">
        <f>IF(UPPER(TRIM(Table2[[#This Row],[Status_Clean]]))="CONVERTED",1,0)</f>
        <v>0</v>
      </c>
      <c r="S1589">
        <f>IF(ISNUMBER(MATCH(UPPER(TRIM(Table2[[#This Row],[Status_Clean]])),{"CONTACTED","QUALIFIED","CONVERTED"},0)),1,0)</f>
        <v>1</v>
      </c>
      <c r="T1589" cm="1">
        <f t="array" ref="T1589">_xlfn.SWITCH(UPPER(TRIM(Table2[[#This Row],[Status_Clean]])),"NEW",1,"CONTACTED",2,"QUALIFIED",3,"CONVERTED",4,"LOST",5,99)</f>
        <v>2</v>
      </c>
      <c r="U1589" t="str" cm="1">
        <f t="array" ref="U1589">_xlfn.LET(_xlpm.x,IFERROR(VALUE(Table2[[#This Row],[Response_Time_Hours]]),""),IF(_xlpm.x="","CHECK",_xlfn.IFS(_xlpm.x&lt;=1,"Immediate",_xlpm.x&lt;=6,"Fast",_xlpm.x&lt;=24,"Moderate",_xlpm.x&gt;24,"Delayed")))</f>
        <v>Moderate</v>
      </c>
      <c r="V1589">
        <f>FLOOR(tbl_CleanLeads[[#This Row],[Response_Time_Hours]],6)</f>
        <v>6</v>
      </c>
      <c r="W1589" t="str" cm="1">
        <f t="array" ref="W1589">IF(Table2[[#This Row],[Interaction_Count_Final]]="","N/A",_xlfn.IFS(Table2[[#This Row],[Interaction_Count_Final]]&lt;=2,"Low",Table2[[#This Row],[Interaction_Count_Final]]&lt;=5,"Medium",Table2[[#This Row],[Interaction_Count_Final]]&gt;=6,"High",TRUE,"CHECK"))</f>
        <v>High</v>
      </c>
      <c r="X1589" t="b">
        <f t="shared" si="24"/>
        <v>1</v>
      </c>
      <c r="Y1589" t="b">
        <f>tbl_CleanLeads[[#This Row],[Response_Time_Hours]]&gt;24</f>
        <v>0</v>
      </c>
      <c r="Z1589" s="13" t="b">
        <f>tbl_CleanLeads[[#This Row],[Response_Time_Hours]]&gt;72</f>
        <v>0</v>
      </c>
      <c r="AA1589" s="13" t="b">
        <f>tbl_CleanLeads[[#This Row],[Status_Clean]]="Converted"</f>
        <v>0</v>
      </c>
    </row>
    <row r="1590" spans="1:27">
      <c r="A1590" t="s">
        <v>70</v>
      </c>
      <c r="B1590" t="s">
        <v>4665</v>
      </c>
      <c r="C1590" t="s">
        <v>4666</v>
      </c>
      <c r="D1590" t="s">
        <v>7303</v>
      </c>
      <c r="E1590" t="s">
        <v>792</v>
      </c>
      <c r="F1590" t="s">
        <v>193</v>
      </c>
      <c r="G1590" s="1">
        <v>44933</v>
      </c>
      <c r="H1590" s="8">
        <f>MONTH(tbl_CleanLeads[[#This Row],[Lead_Date_Final]])</f>
        <v>1</v>
      </c>
      <c r="I1590" t="s">
        <v>7317</v>
      </c>
      <c r="J1590" t="s">
        <v>7263</v>
      </c>
      <c r="K1590" t="s">
        <v>7284</v>
      </c>
      <c r="L1590">
        <f>WEEKDAY(tbl_CleanLeads[[#This Row],[Lead_Date_Final]],2)</f>
        <v>6</v>
      </c>
      <c r="M1590" t="s">
        <v>7278</v>
      </c>
      <c r="N1590">
        <v>28.4</v>
      </c>
      <c r="O1590" s="7">
        <v>3815.43</v>
      </c>
      <c r="P1590">
        <v>1</v>
      </c>
      <c r="Q1590" t="s">
        <v>7266</v>
      </c>
      <c r="R1590">
        <f>IF(UPPER(TRIM(Table2[[#This Row],[Status_Clean]]))="CONVERTED",1,0)</f>
        <v>0</v>
      </c>
      <c r="S1590">
        <f>IF(ISNUMBER(MATCH(UPPER(TRIM(Table2[[#This Row],[Status_Clean]])),{"CONTACTED","QUALIFIED","CONVERTED"},0)),1,0)</f>
        <v>0</v>
      </c>
      <c r="T1590" cm="1">
        <f t="array" ref="T1590">_xlfn.SWITCH(UPPER(TRIM(Table2[[#This Row],[Status_Clean]])),"NEW",1,"CONTACTED",2,"QUALIFIED",3,"CONVERTED",4,"LOST",5,99)</f>
        <v>1</v>
      </c>
      <c r="U1590" t="str" cm="1">
        <f t="array" ref="U1590">_xlfn.LET(_xlpm.x,IFERROR(VALUE(Table2[[#This Row],[Response_Time_Hours]]),""),IF(_xlpm.x="","CHECK",_xlfn.IFS(_xlpm.x&lt;=1,"Immediate",_xlpm.x&lt;=6,"Fast",_xlpm.x&lt;=24,"Moderate",_xlpm.x&gt;24,"Delayed")))</f>
        <v>Delayed</v>
      </c>
      <c r="V1590">
        <f>FLOOR(tbl_CleanLeads[[#This Row],[Response_Time_Hours]],6)</f>
        <v>24</v>
      </c>
      <c r="W1590" t="str" cm="1">
        <f t="array" ref="W1590">IF(Table2[[#This Row],[Interaction_Count_Final]]="","N/A",_xlfn.IFS(Table2[[#This Row],[Interaction_Count_Final]]&lt;=2,"Low",Table2[[#This Row],[Interaction_Count_Final]]&lt;=5,"Medium",Table2[[#This Row],[Interaction_Count_Final]]&gt;=6,"High",TRUE,"CHECK"))</f>
        <v>Low</v>
      </c>
      <c r="X1590" t="b">
        <f t="shared" si="24"/>
        <v>1</v>
      </c>
      <c r="Y1590" t="b">
        <f>tbl_CleanLeads[[#This Row],[Response_Time_Hours]]&gt;24</f>
        <v>1</v>
      </c>
      <c r="Z1590" s="13" t="b">
        <f>tbl_CleanLeads[[#This Row],[Response_Time_Hours]]&gt;72</f>
        <v>0</v>
      </c>
      <c r="AA1590" s="13" t="b">
        <f>tbl_CleanLeads[[#This Row],[Status_Clean]]="Converted"</f>
        <v>0</v>
      </c>
    </row>
    <row r="1591" spans="1:27">
      <c r="A1591" t="s">
        <v>63</v>
      </c>
      <c r="B1591" t="s">
        <v>4667</v>
      </c>
      <c r="C1591" t="s">
        <v>8421</v>
      </c>
      <c r="D1591" t="s">
        <v>7274</v>
      </c>
      <c r="E1591" t="s">
        <v>7308</v>
      </c>
      <c r="F1591" t="s">
        <v>193</v>
      </c>
      <c r="G1591" s="1">
        <v>45108</v>
      </c>
      <c r="H1591" s="8">
        <f>MONTH(tbl_CleanLeads[[#This Row],[Lead_Date_Final]])</f>
        <v>7</v>
      </c>
      <c r="I1591" t="s">
        <v>7305</v>
      </c>
      <c r="J1591" t="s">
        <v>7263</v>
      </c>
      <c r="K1591" t="s">
        <v>7288</v>
      </c>
      <c r="L1591">
        <f>WEEKDAY(tbl_CleanLeads[[#This Row],[Lead_Date_Final]],2)</f>
        <v>6</v>
      </c>
      <c r="M1591" t="s">
        <v>7278</v>
      </c>
      <c r="N1591">
        <v>56.4</v>
      </c>
      <c r="O1591" s="7">
        <v>1739.96</v>
      </c>
      <c r="P1591">
        <v>33</v>
      </c>
      <c r="Q1591" t="s">
        <v>7289</v>
      </c>
      <c r="R1591">
        <f>IF(UPPER(TRIM(Table2[[#This Row],[Status_Clean]]))="CONVERTED",1,0)</f>
        <v>0</v>
      </c>
      <c r="S1591">
        <f>IF(ISNUMBER(MATCH(UPPER(TRIM(Table2[[#This Row],[Status_Clean]])),{"CONTACTED","QUALIFIED","CONVERTED"},0)),1,0)</f>
        <v>0</v>
      </c>
      <c r="T1591" cm="1">
        <f t="array" ref="T1591">_xlfn.SWITCH(UPPER(TRIM(Table2[[#This Row],[Status_Clean]])),"NEW",1,"CONTACTED",2,"QUALIFIED",3,"CONVERTED",4,"LOST",5,99)</f>
        <v>1</v>
      </c>
      <c r="U1591" t="str" cm="1">
        <f t="array" ref="U1591">_xlfn.LET(_xlpm.x,IFERROR(VALUE(Table2[[#This Row],[Response_Time_Hours]]),""),IF(_xlpm.x="","CHECK",_xlfn.IFS(_xlpm.x&lt;=1,"Immediate",_xlpm.x&lt;=6,"Fast",_xlpm.x&lt;=24,"Moderate",_xlpm.x&gt;24,"Delayed")))</f>
        <v>Delayed</v>
      </c>
      <c r="V1591">
        <f>FLOOR(tbl_CleanLeads[[#This Row],[Response_Time_Hours]],6)</f>
        <v>54</v>
      </c>
      <c r="W1591" t="str" cm="1">
        <f t="array" ref="W1591">IF(Table2[[#This Row],[Interaction_Count_Final]]="","N/A",_xlfn.IFS(Table2[[#This Row],[Interaction_Count_Final]]&lt;=2,"Low",Table2[[#This Row],[Interaction_Count_Final]]&lt;=5,"Medium",Table2[[#This Row],[Interaction_Count_Final]]&gt;=6,"High",TRUE,"CHECK"))</f>
        <v>High</v>
      </c>
      <c r="X1591" t="b">
        <f t="shared" si="24"/>
        <v>1</v>
      </c>
      <c r="Y1591" t="b">
        <f>tbl_CleanLeads[[#This Row],[Response_Time_Hours]]&gt;24</f>
        <v>1</v>
      </c>
      <c r="Z1591" s="13" t="b">
        <f>tbl_CleanLeads[[#This Row],[Response_Time_Hours]]&gt;72</f>
        <v>0</v>
      </c>
      <c r="AA1591" s="13" t="b">
        <f>tbl_CleanLeads[[#This Row],[Status_Clean]]="Converted"</f>
        <v>0</v>
      </c>
    </row>
    <row r="1592" spans="1:27">
      <c r="A1592" t="s">
        <v>90</v>
      </c>
      <c r="B1592" t="s">
        <v>4670</v>
      </c>
      <c r="C1592" t="s">
        <v>4671</v>
      </c>
      <c r="D1592" t="s">
        <v>7274</v>
      </c>
      <c r="E1592" t="s">
        <v>222</v>
      </c>
      <c r="F1592" t="s">
        <v>250</v>
      </c>
      <c r="G1592" s="1">
        <v>44965</v>
      </c>
      <c r="H1592" s="8">
        <f>MONTH(tbl_CleanLeads[[#This Row],[Lead_Date_Final]])</f>
        <v>2</v>
      </c>
      <c r="I1592" t="s">
        <v>7283</v>
      </c>
      <c r="J1592" t="s">
        <v>7263</v>
      </c>
      <c r="K1592" t="s">
        <v>7284</v>
      </c>
      <c r="L1592">
        <f>WEEKDAY(tbl_CleanLeads[[#This Row],[Lead_Date_Final]],2)</f>
        <v>3</v>
      </c>
      <c r="M1592" t="s">
        <v>7272</v>
      </c>
      <c r="N1592">
        <v>9.9</v>
      </c>
      <c r="O1592" s="7">
        <v>1365.94</v>
      </c>
      <c r="P1592">
        <v>12</v>
      </c>
      <c r="Q1592" t="s">
        <v>7289</v>
      </c>
      <c r="R1592">
        <f>IF(UPPER(TRIM(Table2[[#This Row],[Status_Clean]]))="CONVERTED",1,0)</f>
        <v>1</v>
      </c>
      <c r="S1592">
        <f>IF(ISNUMBER(MATCH(UPPER(TRIM(Table2[[#This Row],[Status_Clean]])),{"CONTACTED","QUALIFIED","CONVERTED"},0)),1,0)</f>
        <v>1</v>
      </c>
      <c r="T1592" cm="1">
        <f t="array" ref="T1592">_xlfn.SWITCH(UPPER(TRIM(Table2[[#This Row],[Status_Clean]])),"NEW",1,"CONTACTED",2,"QUALIFIED",3,"CONVERTED",4,"LOST",5,99)</f>
        <v>4</v>
      </c>
      <c r="U1592" t="str" cm="1">
        <f t="array" ref="U1592">_xlfn.LET(_xlpm.x,IFERROR(VALUE(Table2[[#This Row],[Response_Time_Hours]]),""),IF(_xlpm.x="","CHECK",_xlfn.IFS(_xlpm.x&lt;=1,"Immediate",_xlpm.x&lt;=6,"Fast",_xlpm.x&lt;=24,"Moderate",_xlpm.x&gt;24,"Delayed")))</f>
        <v>Moderate</v>
      </c>
      <c r="V1592">
        <f>FLOOR(tbl_CleanLeads[[#This Row],[Response_Time_Hours]],6)</f>
        <v>6</v>
      </c>
      <c r="W1592" t="str" cm="1">
        <f t="array" ref="W1592">IF(Table2[[#This Row],[Interaction_Count_Final]]="","N/A",_xlfn.IFS(Table2[[#This Row],[Interaction_Count_Final]]&lt;=2,"Low",Table2[[#This Row],[Interaction_Count_Final]]&lt;=5,"Medium",Table2[[#This Row],[Interaction_Count_Final]]&gt;=6,"High",TRUE,"CHECK"))</f>
        <v>High</v>
      </c>
      <c r="X1592" t="b">
        <f t="shared" si="24"/>
        <v>1</v>
      </c>
      <c r="Y1592" t="b">
        <f>tbl_CleanLeads[[#This Row],[Response_Time_Hours]]&gt;24</f>
        <v>0</v>
      </c>
      <c r="Z1592" s="13" t="b">
        <f>tbl_CleanLeads[[#This Row],[Response_Time_Hours]]&gt;72</f>
        <v>0</v>
      </c>
      <c r="AA1592" s="13" t="b">
        <f>tbl_CleanLeads[[#This Row],[Status_Clean]]="Converted"</f>
        <v>1</v>
      </c>
    </row>
    <row r="1593" spans="1:27">
      <c r="A1593" t="s">
        <v>70</v>
      </c>
      <c r="B1593" t="s">
        <v>4673</v>
      </c>
      <c r="C1593" t="s">
        <v>4674</v>
      </c>
      <c r="D1593" t="s">
        <v>7258</v>
      </c>
      <c r="E1593" t="s">
        <v>69</v>
      </c>
      <c r="F1593" t="s">
        <v>71</v>
      </c>
      <c r="G1593" s="1">
        <v>45027</v>
      </c>
      <c r="H1593" s="8">
        <f>MONTH(tbl_CleanLeads[[#This Row],[Lead_Date_Final]])</f>
        <v>4</v>
      </c>
      <c r="I1593" t="s">
        <v>7297</v>
      </c>
      <c r="J1593" t="s">
        <v>7263</v>
      </c>
      <c r="K1593" t="s">
        <v>7277</v>
      </c>
      <c r="L1593">
        <f>WEEKDAY(tbl_CleanLeads[[#This Row],[Lead_Date_Final]],2)</f>
        <v>2</v>
      </c>
      <c r="M1593" t="s">
        <v>7265</v>
      </c>
      <c r="N1593">
        <v>54</v>
      </c>
      <c r="O1593" s="7">
        <v>2658.24</v>
      </c>
      <c r="P1593">
        <v>30</v>
      </c>
      <c r="Q1593" t="s">
        <v>7266</v>
      </c>
      <c r="R1593">
        <f>IF(UPPER(TRIM(Table2[[#This Row],[Status_Clean]]))="CONVERTED",1,0)</f>
        <v>0</v>
      </c>
      <c r="S1593">
        <f>IF(ISNUMBER(MATCH(UPPER(TRIM(Table2[[#This Row],[Status_Clean]])),{"CONTACTED","QUALIFIED","CONVERTED"},0)),1,0)</f>
        <v>1</v>
      </c>
      <c r="T1593" cm="1">
        <f t="array" ref="T1593">_xlfn.SWITCH(UPPER(TRIM(Table2[[#This Row],[Status_Clean]])),"NEW",1,"CONTACTED",2,"QUALIFIED",3,"CONVERTED",4,"LOST",5,99)</f>
        <v>3</v>
      </c>
      <c r="U1593" t="str" cm="1">
        <f t="array" ref="U1593">_xlfn.LET(_xlpm.x,IFERROR(VALUE(Table2[[#This Row],[Response_Time_Hours]]),""),IF(_xlpm.x="","CHECK",_xlfn.IFS(_xlpm.x&lt;=1,"Immediate",_xlpm.x&lt;=6,"Fast",_xlpm.x&lt;=24,"Moderate",_xlpm.x&gt;24,"Delayed")))</f>
        <v>Delayed</v>
      </c>
      <c r="V1593">
        <f>FLOOR(tbl_CleanLeads[[#This Row],[Response_Time_Hours]],6)</f>
        <v>54</v>
      </c>
      <c r="W1593" t="str" cm="1">
        <f t="array" ref="W1593">IF(Table2[[#This Row],[Interaction_Count_Final]]="","N/A",_xlfn.IFS(Table2[[#This Row],[Interaction_Count_Final]]&lt;=2,"Low",Table2[[#This Row],[Interaction_Count_Final]]&lt;=5,"Medium",Table2[[#This Row],[Interaction_Count_Final]]&gt;=6,"High",TRUE,"CHECK"))</f>
        <v>High</v>
      </c>
      <c r="X1593" t="b">
        <f t="shared" si="24"/>
        <v>1</v>
      </c>
      <c r="Y1593" t="b">
        <f>tbl_CleanLeads[[#This Row],[Response_Time_Hours]]&gt;24</f>
        <v>1</v>
      </c>
      <c r="Z1593" s="13" t="b">
        <f>tbl_CleanLeads[[#This Row],[Response_Time_Hours]]&gt;72</f>
        <v>0</v>
      </c>
      <c r="AA1593" s="13" t="b">
        <f>tbl_CleanLeads[[#This Row],[Status_Clean]]="Converted"</f>
        <v>0</v>
      </c>
    </row>
    <row r="1594" spans="1:27">
      <c r="A1594" t="s">
        <v>63</v>
      </c>
      <c r="B1594" t="s">
        <v>4676</v>
      </c>
      <c r="C1594" t="s">
        <v>4677</v>
      </c>
      <c r="D1594" t="s">
        <v>7303</v>
      </c>
      <c r="E1594" t="s">
        <v>222</v>
      </c>
      <c r="F1594" t="s">
        <v>125</v>
      </c>
      <c r="G1594" s="1">
        <v>45029</v>
      </c>
      <c r="H1594" s="8">
        <f>MONTH(tbl_CleanLeads[[#This Row],[Lead_Date_Final]])</f>
        <v>4</v>
      </c>
      <c r="I1594" t="s">
        <v>7297</v>
      </c>
      <c r="J1594" t="s">
        <v>7263</v>
      </c>
      <c r="K1594" t="s">
        <v>7277</v>
      </c>
      <c r="L1594">
        <f>WEEKDAY(tbl_CleanLeads[[#This Row],[Lead_Date_Final]],2)</f>
        <v>4</v>
      </c>
      <c r="M1594" t="s">
        <v>7285</v>
      </c>
      <c r="N1594">
        <v>66.599999999999994</v>
      </c>
      <c r="O1594" s="7">
        <v>1996.51</v>
      </c>
      <c r="P1594">
        <v>3</v>
      </c>
      <c r="Q1594" t="s">
        <v>7266</v>
      </c>
      <c r="R1594">
        <f>IF(UPPER(TRIM(Table2[[#This Row],[Status_Clean]]))="CONVERTED",1,0)</f>
        <v>0</v>
      </c>
      <c r="S1594">
        <f>IF(ISNUMBER(MATCH(UPPER(TRIM(Table2[[#This Row],[Status_Clean]])),{"CONTACTED","QUALIFIED","CONVERTED"},0)),1,0)</f>
        <v>1</v>
      </c>
      <c r="T1594" cm="1">
        <f t="array" ref="T1594">_xlfn.SWITCH(UPPER(TRIM(Table2[[#This Row],[Status_Clean]])),"NEW",1,"CONTACTED",2,"QUALIFIED",3,"CONVERTED",4,"LOST",5,99)</f>
        <v>2</v>
      </c>
      <c r="U1594" t="str" cm="1">
        <f t="array" ref="U1594">_xlfn.LET(_xlpm.x,IFERROR(VALUE(Table2[[#This Row],[Response_Time_Hours]]),""),IF(_xlpm.x="","CHECK",_xlfn.IFS(_xlpm.x&lt;=1,"Immediate",_xlpm.x&lt;=6,"Fast",_xlpm.x&lt;=24,"Moderate",_xlpm.x&gt;24,"Delayed")))</f>
        <v>Delayed</v>
      </c>
      <c r="V1594">
        <f>FLOOR(tbl_CleanLeads[[#This Row],[Response_Time_Hours]],6)</f>
        <v>66</v>
      </c>
      <c r="W1594" t="str" cm="1">
        <f t="array" ref="W1594">IF(Table2[[#This Row],[Interaction_Count_Final]]="","N/A",_xlfn.IFS(Table2[[#This Row],[Interaction_Count_Final]]&lt;=2,"Low",Table2[[#This Row],[Interaction_Count_Final]]&lt;=5,"Medium",Table2[[#This Row],[Interaction_Count_Final]]&gt;=6,"High",TRUE,"CHECK"))</f>
        <v>Medium</v>
      </c>
      <c r="X1594" t="b">
        <f t="shared" si="24"/>
        <v>1</v>
      </c>
      <c r="Y1594" t="b">
        <f>tbl_CleanLeads[[#This Row],[Response_Time_Hours]]&gt;24</f>
        <v>1</v>
      </c>
      <c r="Z1594" s="13" t="b">
        <f>tbl_CleanLeads[[#This Row],[Response_Time_Hours]]&gt;72</f>
        <v>0</v>
      </c>
      <c r="AA1594" s="13" t="b">
        <f>tbl_CleanLeads[[#This Row],[Status_Clean]]="Converted"</f>
        <v>0</v>
      </c>
    </row>
    <row r="1595" spans="1:27">
      <c r="A1595" t="s">
        <v>63</v>
      </c>
      <c r="B1595" t="s">
        <v>4679</v>
      </c>
      <c r="C1595" t="s">
        <v>4680</v>
      </c>
      <c r="D1595" t="s">
        <v>7280</v>
      </c>
      <c r="E1595" t="s">
        <v>7308</v>
      </c>
      <c r="F1595" t="s">
        <v>125</v>
      </c>
      <c r="G1595" s="1">
        <v>45144</v>
      </c>
      <c r="H1595" s="8">
        <f>MONTH(tbl_CleanLeads[[#This Row],[Lead_Date_Final]])</f>
        <v>8</v>
      </c>
      <c r="I1595" t="s">
        <v>7310</v>
      </c>
      <c r="J1595" t="s">
        <v>7263</v>
      </c>
      <c r="K1595" t="s">
        <v>7288</v>
      </c>
      <c r="L1595">
        <f>WEEKDAY(tbl_CleanLeads[[#This Row],[Lead_Date_Final]],2)</f>
        <v>7</v>
      </c>
      <c r="M1595" t="s">
        <v>7293</v>
      </c>
      <c r="N1595">
        <v>13.4</v>
      </c>
      <c r="O1595" s="7">
        <v>1135.1600000000001</v>
      </c>
      <c r="P1595">
        <v>32</v>
      </c>
      <c r="Q1595" t="s">
        <v>7289</v>
      </c>
      <c r="R1595">
        <f>IF(UPPER(TRIM(Table2[[#This Row],[Status_Clean]]))="CONVERTED",1,0)</f>
        <v>0</v>
      </c>
      <c r="S1595">
        <f>IF(ISNUMBER(MATCH(UPPER(TRIM(Table2[[#This Row],[Status_Clean]])),{"CONTACTED","QUALIFIED","CONVERTED"},0)),1,0)</f>
        <v>1</v>
      </c>
      <c r="T1595" cm="1">
        <f t="array" ref="T1595">_xlfn.SWITCH(UPPER(TRIM(Table2[[#This Row],[Status_Clean]])),"NEW",1,"CONTACTED",2,"QUALIFIED",3,"CONVERTED",4,"LOST",5,99)</f>
        <v>2</v>
      </c>
      <c r="U1595" t="str" cm="1">
        <f t="array" ref="U1595">_xlfn.LET(_xlpm.x,IFERROR(VALUE(Table2[[#This Row],[Response_Time_Hours]]),""),IF(_xlpm.x="","CHECK",_xlfn.IFS(_xlpm.x&lt;=1,"Immediate",_xlpm.x&lt;=6,"Fast",_xlpm.x&lt;=24,"Moderate",_xlpm.x&gt;24,"Delayed")))</f>
        <v>Moderate</v>
      </c>
      <c r="V1595">
        <f>FLOOR(tbl_CleanLeads[[#This Row],[Response_Time_Hours]],6)</f>
        <v>12</v>
      </c>
      <c r="W1595" t="str" cm="1">
        <f t="array" ref="W1595">IF(Table2[[#This Row],[Interaction_Count_Final]]="","N/A",_xlfn.IFS(Table2[[#This Row],[Interaction_Count_Final]]&lt;=2,"Low",Table2[[#This Row],[Interaction_Count_Final]]&lt;=5,"Medium",Table2[[#This Row],[Interaction_Count_Final]]&gt;=6,"High",TRUE,"CHECK"))</f>
        <v>High</v>
      </c>
      <c r="X1595" t="b">
        <f t="shared" si="24"/>
        <v>1</v>
      </c>
      <c r="Y1595" t="b">
        <f>tbl_CleanLeads[[#This Row],[Response_Time_Hours]]&gt;24</f>
        <v>0</v>
      </c>
      <c r="Z1595" s="13" t="b">
        <f>tbl_CleanLeads[[#This Row],[Response_Time_Hours]]&gt;72</f>
        <v>0</v>
      </c>
      <c r="AA1595" s="13" t="b">
        <f>tbl_CleanLeads[[#This Row],[Status_Clean]]="Converted"</f>
        <v>0</v>
      </c>
    </row>
    <row r="1596" spans="1:27">
      <c r="A1596" t="s">
        <v>63</v>
      </c>
      <c r="B1596" t="s">
        <v>4681</v>
      </c>
      <c r="C1596" t="s">
        <v>4682</v>
      </c>
      <c r="D1596" t="s">
        <v>7280</v>
      </c>
      <c r="E1596" t="s">
        <v>101</v>
      </c>
      <c r="F1596" t="s">
        <v>193</v>
      </c>
      <c r="G1596" s="1">
        <v>45425</v>
      </c>
      <c r="H1596" s="8">
        <f>MONTH(tbl_CleanLeads[[#This Row],[Lead_Date_Final]])</f>
        <v>5</v>
      </c>
      <c r="I1596" t="s">
        <v>7314</v>
      </c>
      <c r="J1596" t="s">
        <v>7271</v>
      </c>
      <c r="K1596" t="s">
        <v>7277</v>
      </c>
      <c r="L1596">
        <f>WEEKDAY(tbl_CleanLeads[[#This Row],[Lead_Date_Final]],2)</f>
        <v>1</v>
      </c>
      <c r="M1596" t="s">
        <v>7298</v>
      </c>
      <c r="N1596">
        <v>6.4</v>
      </c>
      <c r="O1596" s="7">
        <v>1936.46</v>
      </c>
      <c r="P1596">
        <v>9</v>
      </c>
      <c r="Q1596" t="s">
        <v>7289</v>
      </c>
      <c r="R1596">
        <f>IF(UPPER(TRIM(Table2[[#This Row],[Status_Clean]]))="CONVERTED",1,0)</f>
        <v>0</v>
      </c>
      <c r="S1596">
        <f>IF(ISNUMBER(MATCH(UPPER(TRIM(Table2[[#This Row],[Status_Clean]])),{"CONTACTED","QUALIFIED","CONVERTED"},0)),1,0)</f>
        <v>0</v>
      </c>
      <c r="T1596" cm="1">
        <f t="array" ref="T1596">_xlfn.SWITCH(UPPER(TRIM(Table2[[#This Row],[Status_Clean]])),"NEW",1,"CONTACTED",2,"QUALIFIED",3,"CONVERTED",4,"LOST",5,99)</f>
        <v>1</v>
      </c>
      <c r="U1596" t="str" cm="1">
        <f t="array" ref="U1596">_xlfn.LET(_xlpm.x,IFERROR(VALUE(Table2[[#This Row],[Response_Time_Hours]]),""),IF(_xlpm.x="","CHECK",_xlfn.IFS(_xlpm.x&lt;=1,"Immediate",_xlpm.x&lt;=6,"Fast",_xlpm.x&lt;=24,"Moderate",_xlpm.x&gt;24,"Delayed")))</f>
        <v>Moderate</v>
      </c>
      <c r="V1596">
        <f>FLOOR(tbl_CleanLeads[[#This Row],[Response_Time_Hours]],6)</f>
        <v>6</v>
      </c>
      <c r="W1596" t="str" cm="1">
        <f t="array" ref="W1596">IF(Table2[[#This Row],[Interaction_Count_Final]]="","N/A",_xlfn.IFS(Table2[[#This Row],[Interaction_Count_Final]]&lt;=2,"Low",Table2[[#This Row],[Interaction_Count_Final]]&lt;=5,"Medium",Table2[[#This Row],[Interaction_Count_Final]]&gt;=6,"High",TRUE,"CHECK"))</f>
        <v>High</v>
      </c>
      <c r="X1596" t="b">
        <f t="shared" si="24"/>
        <v>1</v>
      </c>
      <c r="Y1596" t="b">
        <f>tbl_CleanLeads[[#This Row],[Response_Time_Hours]]&gt;24</f>
        <v>0</v>
      </c>
      <c r="Z1596" s="13" t="b">
        <f>tbl_CleanLeads[[#This Row],[Response_Time_Hours]]&gt;72</f>
        <v>0</v>
      </c>
      <c r="AA1596" s="13" t="b">
        <f>tbl_CleanLeads[[#This Row],[Status_Clean]]="Converted"</f>
        <v>0</v>
      </c>
    </row>
    <row r="1597" spans="1:27">
      <c r="A1597" t="s">
        <v>70</v>
      </c>
      <c r="B1597" t="s">
        <v>4685</v>
      </c>
      <c r="C1597" t="s">
        <v>4686</v>
      </c>
      <c r="D1597" t="s">
        <v>7258</v>
      </c>
      <c r="E1597" t="s">
        <v>222</v>
      </c>
      <c r="F1597" t="s">
        <v>193</v>
      </c>
      <c r="G1597" s="1">
        <v>45576</v>
      </c>
      <c r="H1597" s="8">
        <f>MONTH(tbl_CleanLeads[[#This Row],[Lead_Date_Final]])</f>
        <v>10</v>
      </c>
      <c r="I1597" t="s">
        <v>7270</v>
      </c>
      <c r="J1597" t="s">
        <v>7271</v>
      </c>
      <c r="K1597" t="s">
        <v>7264</v>
      </c>
      <c r="L1597">
        <f>WEEKDAY(tbl_CleanLeads[[#This Row],[Lead_Date_Final]],2)</f>
        <v>5</v>
      </c>
      <c r="M1597" t="s">
        <v>7312</v>
      </c>
      <c r="N1597">
        <v>27.4</v>
      </c>
      <c r="O1597" s="7">
        <v>4315.3</v>
      </c>
      <c r="P1597">
        <v>17</v>
      </c>
      <c r="Q1597" t="s">
        <v>7273</v>
      </c>
      <c r="R1597">
        <f>IF(UPPER(TRIM(Table2[[#This Row],[Status_Clean]]))="CONVERTED",1,0)</f>
        <v>0</v>
      </c>
      <c r="S1597">
        <f>IF(ISNUMBER(MATCH(UPPER(TRIM(Table2[[#This Row],[Status_Clean]])),{"CONTACTED","QUALIFIED","CONVERTED"},0)),1,0)</f>
        <v>0</v>
      </c>
      <c r="T1597" cm="1">
        <f t="array" ref="T1597">_xlfn.SWITCH(UPPER(TRIM(Table2[[#This Row],[Status_Clean]])),"NEW",1,"CONTACTED",2,"QUALIFIED",3,"CONVERTED",4,"LOST",5,99)</f>
        <v>1</v>
      </c>
      <c r="U1597" t="str" cm="1">
        <f t="array" ref="U1597">_xlfn.LET(_xlpm.x,IFERROR(VALUE(Table2[[#This Row],[Response_Time_Hours]]),""),IF(_xlpm.x="","CHECK",_xlfn.IFS(_xlpm.x&lt;=1,"Immediate",_xlpm.x&lt;=6,"Fast",_xlpm.x&lt;=24,"Moderate",_xlpm.x&gt;24,"Delayed")))</f>
        <v>Delayed</v>
      </c>
      <c r="V1597">
        <f>FLOOR(tbl_CleanLeads[[#This Row],[Response_Time_Hours]],6)</f>
        <v>24</v>
      </c>
      <c r="W1597" t="str" cm="1">
        <f t="array" ref="W1597">IF(Table2[[#This Row],[Interaction_Count_Final]]="","N/A",_xlfn.IFS(Table2[[#This Row],[Interaction_Count_Final]]&lt;=2,"Low",Table2[[#This Row],[Interaction_Count_Final]]&lt;=5,"Medium",Table2[[#This Row],[Interaction_Count_Final]]&gt;=6,"High",TRUE,"CHECK"))</f>
        <v>High</v>
      </c>
      <c r="X1597" t="b">
        <f t="shared" si="24"/>
        <v>1</v>
      </c>
      <c r="Y1597" t="b">
        <f>tbl_CleanLeads[[#This Row],[Response_Time_Hours]]&gt;24</f>
        <v>1</v>
      </c>
      <c r="Z1597" s="13" t="b">
        <f>tbl_CleanLeads[[#This Row],[Response_Time_Hours]]&gt;72</f>
        <v>0</v>
      </c>
      <c r="AA1597" s="13" t="b">
        <f>tbl_CleanLeads[[#This Row],[Status_Clean]]="Converted"</f>
        <v>0</v>
      </c>
    </row>
    <row r="1598" spans="1:27">
      <c r="A1598" t="s">
        <v>70</v>
      </c>
      <c r="B1598" t="s">
        <v>4688</v>
      </c>
      <c r="C1598" t="s">
        <v>4689</v>
      </c>
      <c r="D1598" t="s">
        <v>7274</v>
      </c>
      <c r="E1598" t="s">
        <v>1356</v>
      </c>
      <c r="F1598" t="s">
        <v>125</v>
      </c>
      <c r="G1598" s="1">
        <v>45181</v>
      </c>
      <c r="H1598" s="8">
        <f>MONTH(tbl_CleanLeads[[#This Row],[Lead_Date_Final]])</f>
        <v>9</v>
      </c>
      <c r="I1598" t="s">
        <v>7287</v>
      </c>
      <c r="J1598" t="s">
        <v>7263</v>
      </c>
      <c r="K1598" t="s">
        <v>7288</v>
      </c>
      <c r="L1598">
        <f>WEEKDAY(tbl_CleanLeads[[#This Row],[Lead_Date_Final]],2)</f>
        <v>2</v>
      </c>
      <c r="M1598" t="s">
        <v>7265</v>
      </c>
      <c r="N1598">
        <v>39.9</v>
      </c>
      <c r="O1598" s="7">
        <v>1257.5</v>
      </c>
      <c r="P1598">
        <v>33</v>
      </c>
      <c r="Q1598" t="s">
        <v>7289</v>
      </c>
      <c r="R1598">
        <f>IF(UPPER(TRIM(Table2[[#This Row],[Status_Clean]]))="CONVERTED",1,0)</f>
        <v>0</v>
      </c>
      <c r="S1598">
        <f>IF(ISNUMBER(MATCH(UPPER(TRIM(Table2[[#This Row],[Status_Clean]])),{"CONTACTED","QUALIFIED","CONVERTED"},0)),1,0)</f>
        <v>1</v>
      </c>
      <c r="T1598" cm="1">
        <f t="array" ref="T1598">_xlfn.SWITCH(UPPER(TRIM(Table2[[#This Row],[Status_Clean]])),"NEW",1,"CONTACTED",2,"QUALIFIED",3,"CONVERTED",4,"LOST",5,99)</f>
        <v>2</v>
      </c>
      <c r="U1598" t="str" cm="1">
        <f t="array" ref="U1598">_xlfn.LET(_xlpm.x,IFERROR(VALUE(Table2[[#This Row],[Response_Time_Hours]]),""),IF(_xlpm.x="","CHECK",_xlfn.IFS(_xlpm.x&lt;=1,"Immediate",_xlpm.x&lt;=6,"Fast",_xlpm.x&lt;=24,"Moderate",_xlpm.x&gt;24,"Delayed")))</f>
        <v>Delayed</v>
      </c>
      <c r="V1598">
        <f>FLOOR(tbl_CleanLeads[[#This Row],[Response_Time_Hours]],6)</f>
        <v>36</v>
      </c>
      <c r="W1598" t="str" cm="1">
        <f t="array" ref="W1598">IF(Table2[[#This Row],[Interaction_Count_Final]]="","N/A",_xlfn.IFS(Table2[[#This Row],[Interaction_Count_Final]]&lt;=2,"Low",Table2[[#This Row],[Interaction_Count_Final]]&lt;=5,"Medium",Table2[[#This Row],[Interaction_Count_Final]]&gt;=6,"High",TRUE,"CHECK"))</f>
        <v>High</v>
      </c>
      <c r="X1598" t="b">
        <f t="shared" si="24"/>
        <v>1</v>
      </c>
      <c r="Y1598" t="b">
        <f>tbl_CleanLeads[[#This Row],[Response_Time_Hours]]&gt;24</f>
        <v>1</v>
      </c>
      <c r="Z1598" s="13" t="b">
        <f>tbl_CleanLeads[[#This Row],[Response_Time_Hours]]&gt;72</f>
        <v>0</v>
      </c>
      <c r="AA1598" s="13" t="b">
        <f>tbl_CleanLeads[[#This Row],[Status_Clean]]="Converted"</f>
        <v>0</v>
      </c>
    </row>
    <row r="1599" spans="1:27">
      <c r="A1599" t="s">
        <v>90</v>
      </c>
      <c r="B1599" t="s">
        <v>4691</v>
      </c>
      <c r="C1599" t="s">
        <v>4692</v>
      </c>
      <c r="D1599" t="s">
        <v>7280</v>
      </c>
      <c r="E1599" t="s">
        <v>447</v>
      </c>
      <c r="F1599" t="s">
        <v>250</v>
      </c>
      <c r="G1599" s="1">
        <v>45605</v>
      </c>
      <c r="H1599" s="8">
        <f>MONTH(tbl_CleanLeads[[#This Row],[Lead_Date_Final]])</f>
        <v>11</v>
      </c>
      <c r="I1599" t="s">
        <v>7300</v>
      </c>
      <c r="J1599" t="s">
        <v>7271</v>
      </c>
      <c r="K1599" t="s">
        <v>7264</v>
      </c>
      <c r="L1599">
        <f>WEEKDAY(tbl_CleanLeads[[#This Row],[Lead_Date_Final]],2)</f>
        <v>6</v>
      </c>
      <c r="M1599" t="s">
        <v>7278</v>
      </c>
      <c r="N1599">
        <v>34</v>
      </c>
      <c r="O1599" s="7">
        <v>4953.92</v>
      </c>
      <c r="P1599">
        <v>25</v>
      </c>
      <c r="Q1599" t="s">
        <v>7273</v>
      </c>
      <c r="R1599">
        <f>IF(UPPER(TRIM(Table2[[#This Row],[Status_Clean]]))="CONVERTED",1,0)</f>
        <v>1</v>
      </c>
      <c r="S1599">
        <f>IF(ISNUMBER(MATCH(UPPER(TRIM(Table2[[#This Row],[Status_Clean]])),{"CONTACTED","QUALIFIED","CONVERTED"},0)),1,0)</f>
        <v>1</v>
      </c>
      <c r="T1599" cm="1">
        <f t="array" ref="T1599">_xlfn.SWITCH(UPPER(TRIM(Table2[[#This Row],[Status_Clean]])),"NEW",1,"CONTACTED",2,"QUALIFIED",3,"CONVERTED",4,"LOST",5,99)</f>
        <v>4</v>
      </c>
      <c r="U1599" t="str" cm="1">
        <f t="array" ref="U1599">_xlfn.LET(_xlpm.x,IFERROR(VALUE(Table2[[#This Row],[Response_Time_Hours]]),""),IF(_xlpm.x="","CHECK",_xlfn.IFS(_xlpm.x&lt;=1,"Immediate",_xlpm.x&lt;=6,"Fast",_xlpm.x&lt;=24,"Moderate",_xlpm.x&gt;24,"Delayed")))</f>
        <v>Delayed</v>
      </c>
      <c r="V1599">
        <f>FLOOR(tbl_CleanLeads[[#This Row],[Response_Time_Hours]],6)</f>
        <v>30</v>
      </c>
      <c r="W1599" t="str" cm="1">
        <f t="array" ref="W1599">IF(Table2[[#This Row],[Interaction_Count_Final]]="","N/A",_xlfn.IFS(Table2[[#This Row],[Interaction_Count_Final]]&lt;=2,"Low",Table2[[#This Row],[Interaction_Count_Final]]&lt;=5,"Medium",Table2[[#This Row],[Interaction_Count_Final]]&gt;=6,"High",TRUE,"CHECK"))</f>
        <v>High</v>
      </c>
      <c r="X1599" t="b">
        <f t="shared" si="24"/>
        <v>1</v>
      </c>
      <c r="Y1599" t="b">
        <f>tbl_CleanLeads[[#This Row],[Response_Time_Hours]]&gt;24</f>
        <v>1</v>
      </c>
      <c r="Z1599" s="13" t="b">
        <f>tbl_CleanLeads[[#This Row],[Response_Time_Hours]]&gt;72</f>
        <v>0</v>
      </c>
      <c r="AA1599" s="13" t="b">
        <f>tbl_CleanLeads[[#This Row],[Status_Clean]]="Converted"</f>
        <v>1</v>
      </c>
    </row>
    <row r="1600" spans="1:27">
      <c r="A1600" t="s">
        <v>90</v>
      </c>
      <c r="B1600" t="s">
        <v>4693</v>
      </c>
      <c r="C1600" t="s">
        <v>4694</v>
      </c>
      <c r="D1600" t="s">
        <v>7274</v>
      </c>
      <c r="E1600" t="s">
        <v>7308</v>
      </c>
      <c r="F1600" t="s">
        <v>250</v>
      </c>
      <c r="G1600" s="1">
        <v>45568</v>
      </c>
      <c r="H1600" s="8">
        <f>MONTH(tbl_CleanLeads[[#This Row],[Lead_Date_Final]])</f>
        <v>10</v>
      </c>
      <c r="I1600" t="s">
        <v>7270</v>
      </c>
      <c r="J1600" t="s">
        <v>7271</v>
      </c>
      <c r="K1600" t="s">
        <v>7264</v>
      </c>
      <c r="L1600">
        <f>WEEKDAY(tbl_CleanLeads[[#This Row],[Lead_Date_Final]],2)</f>
        <v>4</v>
      </c>
      <c r="M1600" t="s">
        <v>7285</v>
      </c>
      <c r="N1600">
        <v>23.7</v>
      </c>
      <c r="O1600" s="7">
        <v>3729.19</v>
      </c>
      <c r="P1600">
        <v>49</v>
      </c>
      <c r="Q1600" t="s">
        <v>7266</v>
      </c>
      <c r="R1600">
        <f>IF(UPPER(TRIM(Table2[[#This Row],[Status_Clean]]))="CONVERTED",1,0)</f>
        <v>1</v>
      </c>
      <c r="S1600">
        <f>IF(ISNUMBER(MATCH(UPPER(TRIM(Table2[[#This Row],[Status_Clean]])),{"CONTACTED","QUALIFIED","CONVERTED"},0)),1,0)</f>
        <v>1</v>
      </c>
      <c r="T1600" cm="1">
        <f t="array" ref="T1600">_xlfn.SWITCH(UPPER(TRIM(Table2[[#This Row],[Status_Clean]])),"NEW",1,"CONTACTED",2,"QUALIFIED",3,"CONVERTED",4,"LOST",5,99)</f>
        <v>4</v>
      </c>
      <c r="U1600" t="str" cm="1">
        <f t="array" ref="U1600">_xlfn.LET(_xlpm.x,IFERROR(VALUE(Table2[[#This Row],[Response_Time_Hours]]),""),IF(_xlpm.x="","CHECK",_xlfn.IFS(_xlpm.x&lt;=1,"Immediate",_xlpm.x&lt;=6,"Fast",_xlpm.x&lt;=24,"Moderate",_xlpm.x&gt;24,"Delayed")))</f>
        <v>Moderate</v>
      </c>
      <c r="V1600">
        <f>FLOOR(tbl_CleanLeads[[#This Row],[Response_Time_Hours]],6)</f>
        <v>18</v>
      </c>
      <c r="W1600" t="str" cm="1">
        <f t="array" ref="W1600">IF(Table2[[#This Row],[Interaction_Count_Final]]="","N/A",_xlfn.IFS(Table2[[#This Row],[Interaction_Count_Final]]&lt;=2,"Low",Table2[[#This Row],[Interaction_Count_Final]]&lt;=5,"Medium",Table2[[#This Row],[Interaction_Count_Final]]&gt;=6,"High",TRUE,"CHECK"))</f>
        <v>High</v>
      </c>
      <c r="X1600" t="b">
        <f t="shared" si="24"/>
        <v>1</v>
      </c>
      <c r="Y1600" t="b">
        <f>tbl_CleanLeads[[#This Row],[Response_Time_Hours]]&gt;24</f>
        <v>0</v>
      </c>
      <c r="Z1600" s="13" t="b">
        <f>tbl_CleanLeads[[#This Row],[Response_Time_Hours]]&gt;72</f>
        <v>0</v>
      </c>
      <c r="AA1600" s="13" t="b">
        <f>tbl_CleanLeads[[#This Row],[Status_Clean]]="Converted"</f>
        <v>1</v>
      </c>
    </row>
    <row r="1601" spans="1:27">
      <c r="A1601" t="s">
        <v>102</v>
      </c>
      <c r="B1601" t="s">
        <v>4696</v>
      </c>
      <c r="C1601" t="s">
        <v>8428</v>
      </c>
      <c r="D1601" t="s">
        <v>7274</v>
      </c>
      <c r="E1601" t="s">
        <v>123</v>
      </c>
      <c r="F1601" t="s">
        <v>125</v>
      </c>
      <c r="G1601" s="1">
        <v>45243</v>
      </c>
      <c r="H1601" s="8">
        <f>MONTH(tbl_CleanLeads[[#This Row],[Lead_Date_Final]])</f>
        <v>11</v>
      </c>
      <c r="I1601" t="s">
        <v>7300</v>
      </c>
      <c r="J1601" t="s">
        <v>7263</v>
      </c>
      <c r="K1601" t="s">
        <v>7264</v>
      </c>
      <c r="L1601">
        <f>WEEKDAY(tbl_CleanLeads[[#This Row],[Lead_Date_Final]],2)</f>
        <v>1</v>
      </c>
      <c r="M1601" t="s">
        <v>7298</v>
      </c>
      <c r="N1601">
        <v>22.9</v>
      </c>
      <c r="O1601" s="7">
        <v>1490.38</v>
      </c>
      <c r="P1601">
        <v>18</v>
      </c>
      <c r="Q1601" t="s">
        <v>7289</v>
      </c>
      <c r="R1601">
        <f>IF(UPPER(TRIM(Table2[[#This Row],[Status_Clean]]))="CONVERTED",1,0)</f>
        <v>0</v>
      </c>
      <c r="S1601">
        <f>IF(ISNUMBER(MATCH(UPPER(TRIM(Table2[[#This Row],[Status_Clean]])),{"CONTACTED","QUALIFIED","CONVERTED"},0)),1,0)</f>
        <v>1</v>
      </c>
      <c r="T1601" cm="1">
        <f t="array" ref="T1601">_xlfn.SWITCH(UPPER(TRIM(Table2[[#This Row],[Status_Clean]])),"NEW",1,"CONTACTED",2,"QUALIFIED",3,"CONVERTED",4,"LOST",5,99)</f>
        <v>2</v>
      </c>
      <c r="U1601" t="str" cm="1">
        <f t="array" ref="U1601">_xlfn.LET(_xlpm.x,IFERROR(VALUE(Table2[[#This Row],[Response_Time_Hours]]),""),IF(_xlpm.x="","CHECK",_xlfn.IFS(_xlpm.x&lt;=1,"Immediate",_xlpm.x&lt;=6,"Fast",_xlpm.x&lt;=24,"Moderate",_xlpm.x&gt;24,"Delayed")))</f>
        <v>Moderate</v>
      </c>
      <c r="V1601">
        <f>FLOOR(tbl_CleanLeads[[#This Row],[Response_Time_Hours]],6)</f>
        <v>18</v>
      </c>
      <c r="W1601" t="str" cm="1">
        <f t="array" ref="W1601">IF(Table2[[#This Row],[Interaction_Count_Final]]="","N/A",_xlfn.IFS(Table2[[#This Row],[Interaction_Count_Final]]&lt;=2,"Low",Table2[[#This Row],[Interaction_Count_Final]]&lt;=5,"Medium",Table2[[#This Row],[Interaction_Count_Final]]&gt;=6,"High",TRUE,"CHECK"))</f>
        <v>High</v>
      </c>
      <c r="X1601" t="b">
        <f t="shared" si="24"/>
        <v>1</v>
      </c>
      <c r="Y1601" t="b">
        <f>tbl_CleanLeads[[#This Row],[Response_Time_Hours]]&gt;24</f>
        <v>0</v>
      </c>
      <c r="Z1601" s="13" t="b">
        <f>tbl_CleanLeads[[#This Row],[Response_Time_Hours]]&gt;72</f>
        <v>0</v>
      </c>
      <c r="AA1601" s="13" t="b">
        <f>tbl_CleanLeads[[#This Row],[Status_Clean]]="Converted"</f>
        <v>0</v>
      </c>
    </row>
    <row r="1602" spans="1:27">
      <c r="A1602" t="s">
        <v>70</v>
      </c>
      <c r="B1602" t="s">
        <v>4699</v>
      </c>
      <c r="C1602" t="s">
        <v>8430</v>
      </c>
      <c r="D1602" t="s">
        <v>7268</v>
      </c>
      <c r="E1602" t="s">
        <v>469</v>
      </c>
      <c r="F1602" t="s">
        <v>173</v>
      </c>
      <c r="G1602" s="1">
        <v>45299</v>
      </c>
      <c r="H1602" s="8">
        <f>MONTH(tbl_CleanLeads[[#This Row],[Lead_Date_Final]])</f>
        <v>1</v>
      </c>
      <c r="I1602" t="s">
        <v>7317</v>
      </c>
      <c r="J1602" t="s">
        <v>7271</v>
      </c>
      <c r="K1602" t="s">
        <v>7284</v>
      </c>
      <c r="L1602">
        <f>WEEKDAY(tbl_CleanLeads[[#This Row],[Lead_Date_Final]],2)</f>
        <v>1</v>
      </c>
      <c r="M1602" t="s">
        <v>7298</v>
      </c>
      <c r="N1602">
        <v>37.200000000000003</v>
      </c>
      <c r="O1602" s="7">
        <v>1609.03</v>
      </c>
      <c r="P1602">
        <v>18</v>
      </c>
      <c r="Q1602" t="s">
        <v>7289</v>
      </c>
      <c r="R1602">
        <f>IF(UPPER(TRIM(Table2[[#This Row],[Status_Clean]]))="CONVERTED",1,0)</f>
        <v>0</v>
      </c>
      <c r="S1602">
        <f>IF(ISNUMBER(MATCH(UPPER(TRIM(Table2[[#This Row],[Status_Clean]])),{"CONTACTED","QUALIFIED","CONVERTED"},0)),1,0)</f>
        <v>0</v>
      </c>
      <c r="T1602" cm="1">
        <f t="array" ref="T1602">_xlfn.SWITCH(UPPER(TRIM(Table2[[#This Row],[Status_Clean]])),"NEW",1,"CONTACTED",2,"QUALIFIED",3,"CONVERTED",4,"LOST",5,99)</f>
        <v>5</v>
      </c>
      <c r="U1602" t="str" cm="1">
        <f t="array" ref="U1602">_xlfn.LET(_xlpm.x,IFERROR(VALUE(Table2[[#This Row],[Response_Time_Hours]]),""),IF(_xlpm.x="","CHECK",_xlfn.IFS(_xlpm.x&lt;=1,"Immediate",_xlpm.x&lt;=6,"Fast",_xlpm.x&lt;=24,"Moderate",_xlpm.x&gt;24,"Delayed")))</f>
        <v>Delayed</v>
      </c>
      <c r="V1602">
        <f>FLOOR(tbl_CleanLeads[[#This Row],[Response_Time_Hours]],6)</f>
        <v>36</v>
      </c>
      <c r="W1602" t="str" cm="1">
        <f t="array" ref="W1602">IF(Table2[[#This Row],[Interaction_Count_Final]]="","N/A",_xlfn.IFS(Table2[[#This Row],[Interaction_Count_Final]]&lt;=2,"Low",Table2[[#This Row],[Interaction_Count_Final]]&lt;=5,"Medium",Table2[[#This Row],[Interaction_Count_Final]]&gt;=6,"High",TRUE,"CHECK"))</f>
        <v>High</v>
      </c>
      <c r="X1602" t="b">
        <f t="shared" ref="X1602:X1665" si="25">COUNTIF($A:$A,$A1602)&gt;1</f>
        <v>1</v>
      </c>
      <c r="Y1602" t="b">
        <f>tbl_CleanLeads[[#This Row],[Response_Time_Hours]]&gt;24</f>
        <v>1</v>
      </c>
      <c r="Z1602" s="13" t="b">
        <f>tbl_CleanLeads[[#This Row],[Response_Time_Hours]]&gt;72</f>
        <v>0</v>
      </c>
      <c r="AA1602" s="13" t="b">
        <f>tbl_CleanLeads[[#This Row],[Status_Clean]]="Converted"</f>
        <v>0</v>
      </c>
    </row>
    <row r="1603" spans="1:27">
      <c r="A1603" t="s">
        <v>70</v>
      </c>
      <c r="B1603" t="s">
        <v>4702</v>
      </c>
      <c r="C1603" t="s">
        <v>8432</v>
      </c>
      <c r="D1603" t="s">
        <v>7274</v>
      </c>
      <c r="E1603" t="s">
        <v>263</v>
      </c>
      <c r="F1603" t="s">
        <v>173</v>
      </c>
      <c r="G1603" s="1">
        <v>45550</v>
      </c>
      <c r="H1603" s="8">
        <f>MONTH(tbl_CleanLeads[[#This Row],[Lead_Date_Final]])</f>
        <v>9</v>
      </c>
      <c r="I1603" t="s">
        <v>7287</v>
      </c>
      <c r="J1603" t="s">
        <v>7271</v>
      </c>
      <c r="K1603" t="s">
        <v>7288</v>
      </c>
      <c r="L1603">
        <f>WEEKDAY(tbl_CleanLeads[[#This Row],[Lead_Date_Final]],2)</f>
        <v>7</v>
      </c>
      <c r="M1603" t="s">
        <v>7293</v>
      </c>
      <c r="N1603">
        <v>38.299999999999997</v>
      </c>
      <c r="O1603" s="7">
        <v>4845.82</v>
      </c>
      <c r="P1603">
        <v>1</v>
      </c>
      <c r="Q1603" t="s">
        <v>7273</v>
      </c>
      <c r="R1603">
        <f>IF(UPPER(TRIM(Table2[[#This Row],[Status_Clean]]))="CONVERTED",1,0)</f>
        <v>0</v>
      </c>
      <c r="S1603">
        <f>IF(ISNUMBER(MATCH(UPPER(TRIM(Table2[[#This Row],[Status_Clean]])),{"CONTACTED","QUALIFIED","CONVERTED"},0)),1,0)</f>
        <v>0</v>
      </c>
      <c r="T1603" cm="1">
        <f t="array" ref="T1603">_xlfn.SWITCH(UPPER(TRIM(Table2[[#This Row],[Status_Clean]])),"NEW",1,"CONTACTED",2,"QUALIFIED",3,"CONVERTED",4,"LOST",5,99)</f>
        <v>5</v>
      </c>
      <c r="U1603" t="str" cm="1">
        <f t="array" ref="U1603">_xlfn.LET(_xlpm.x,IFERROR(VALUE(Table2[[#This Row],[Response_Time_Hours]]),""),IF(_xlpm.x="","CHECK",_xlfn.IFS(_xlpm.x&lt;=1,"Immediate",_xlpm.x&lt;=6,"Fast",_xlpm.x&lt;=24,"Moderate",_xlpm.x&gt;24,"Delayed")))</f>
        <v>Delayed</v>
      </c>
      <c r="V1603">
        <f>FLOOR(tbl_CleanLeads[[#This Row],[Response_Time_Hours]],6)</f>
        <v>36</v>
      </c>
      <c r="W1603" t="str" cm="1">
        <f t="array" ref="W1603">IF(Table2[[#This Row],[Interaction_Count_Final]]="","N/A",_xlfn.IFS(Table2[[#This Row],[Interaction_Count_Final]]&lt;=2,"Low",Table2[[#This Row],[Interaction_Count_Final]]&lt;=5,"Medium",Table2[[#This Row],[Interaction_Count_Final]]&gt;=6,"High",TRUE,"CHECK"))</f>
        <v>Low</v>
      </c>
      <c r="X1603" t="b">
        <f t="shared" si="25"/>
        <v>1</v>
      </c>
      <c r="Y1603" t="b">
        <f>tbl_CleanLeads[[#This Row],[Response_Time_Hours]]&gt;24</f>
        <v>1</v>
      </c>
      <c r="Z1603" s="13" t="b">
        <f>tbl_CleanLeads[[#This Row],[Response_Time_Hours]]&gt;72</f>
        <v>0</v>
      </c>
      <c r="AA1603" s="13" t="b">
        <f>tbl_CleanLeads[[#This Row],[Status_Clean]]="Converted"</f>
        <v>0</v>
      </c>
    </row>
    <row r="1604" spans="1:27">
      <c r="A1604" t="s">
        <v>102</v>
      </c>
      <c r="B1604" t="s">
        <v>4706</v>
      </c>
      <c r="C1604" t="s">
        <v>4707</v>
      </c>
      <c r="D1604" t="s">
        <v>7280</v>
      </c>
      <c r="E1604" t="s">
        <v>473</v>
      </c>
      <c r="F1604" t="s">
        <v>125</v>
      </c>
      <c r="G1604" s="1">
        <v>45388</v>
      </c>
      <c r="H1604" s="8">
        <f>MONTH(tbl_CleanLeads[[#This Row],[Lead_Date_Final]])</f>
        <v>4</v>
      </c>
      <c r="I1604" t="s">
        <v>7297</v>
      </c>
      <c r="J1604" t="s">
        <v>7271</v>
      </c>
      <c r="K1604" t="s">
        <v>7277</v>
      </c>
      <c r="L1604">
        <f>WEEKDAY(tbl_CleanLeads[[#This Row],[Lead_Date_Final]],2)</f>
        <v>6</v>
      </c>
      <c r="M1604" t="s">
        <v>7278</v>
      </c>
      <c r="N1604">
        <v>47.6</v>
      </c>
      <c r="O1604" s="7">
        <v>1973.16</v>
      </c>
      <c r="P1604">
        <v>14</v>
      </c>
      <c r="Q1604" t="s">
        <v>7289</v>
      </c>
      <c r="R1604">
        <f>IF(UPPER(TRIM(Table2[[#This Row],[Status_Clean]]))="CONVERTED",1,0)</f>
        <v>0</v>
      </c>
      <c r="S1604">
        <f>IF(ISNUMBER(MATCH(UPPER(TRIM(Table2[[#This Row],[Status_Clean]])),{"CONTACTED","QUALIFIED","CONVERTED"},0)),1,0)</f>
        <v>1</v>
      </c>
      <c r="T1604" cm="1">
        <f t="array" ref="T1604">_xlfn.SWITCH(UPPER(TRIM(Table2[[#This Row],[Status_Clean]])),"NEW",1,"CONTACTED",2,"QUALIFIED",3,"CONVERTED",4,"LOST",5,99)</f>
        <v>2</v>
      </c>
      <c r="U1604" t="str" cm="1">
        <f t="array" ref="U1604">_xlfn.LET(_xlpm.x,IFERROR(VALUE(Table2[[#This Row],[Response_Time_Hours]]),""),IF(_xlpm.x="","CHECK",_xlfn.IFS(_xlpm.x&lt;=1,"Immediate",_xlpm.x&lt;=6,"Fast",_xlpm.x&lt;=24,"Moderate",_xlpm.x&gt;24,"Delayed")))</f>
        <v>Delayed</v>
      </c>
      <c r="V1604">
        <f>FLOOR(tbl_CleanLeads[[#This Row],[Response_Time_Hours]],6)</f>
        <v>42</v>
      </c>
      <c r="W1604" t="str" cm="1">
        <f t="array" ref="W1604">IF(Table2[[#This Row],[Interaction_Count_Final]]="","N/A",_xlfn.IFS(Table2[[#This Row],[Interaction_Count_Final]]&lt;=2,"Low",Table2[[#This Row],[Interaction_Count_Final]]&lt;=5,"Medium",Table2[[#This Row],[Interaction_Count_Final]]&gt;=6,"High",TRUE,"CHECK"))</f>
        <v>High</v>
      </c>
      <c r="X1604" t="b">
        <f t="shared" si="25"/>
        <v>1</v>
      </c>
      <c r="Y1604" t="b">
        <f>tbl_CleanLeads[[#This Row],[Response_Time_Hours]]&gt;24</f>
        <v>1</v>
      </c>
      <c r="Z1604" s="13" t="b">
        <f>tbl_CleanLeads[[#This Row],[Response_Time_Hours]]&gt;72</f>
        <v>0</v>
      </c>
      <c r="AA1604" s="13" t="b">
        <f>tbl_CleanLeads[[#This Row],[Status_Clean]]="Converted"</f>
        <v>0</v>
      </c>
    </row>
    <row r="1605" spans="1:27">
      <c r="A1605" t="s">
        <v>102</v>
      </c>
      <c r="B1605" t="s">
        <v>4709</v>
      </c>
      <c r="C1605" t="s">
        <v>4710</v>
      </c>
      <c r="D1605" t="s">
        <v>7280</v>
      </c>
      <c r="E1605" t="s">
        <v>263</v>
      </c>
      <c r="F1605" t="s">
        <v>173</v>
      </c>
      <c r="G1605" s="1">
        <v>45411</v>
      </c>
      <c r="H1605" s="8">
        <f>MONTH(tbl_CleanLeads[[#This Row],[Lead_Date_Final]])</f>
        <v>4</v>
      </c>
      <c r="I1605" t="s">
        <v>7297</v>
      </c>
      <c r="J1605" t="s">
        <v>7271</v>
      </c>
      <c r="K1605" t="s">
        <v>7277</v>
      </c>
      <c r="L1605">
        <f>WEEKDAY(tbl_CleanLeads[[#This Row],[Lead_Date_Final]],2)</f>
        <v>1</v>
      </c>
      <c r="M1605" t="s">
        <v>7298</v>
      </c>
      <c r="N1605">
        <v>60</v>
      </c>
      <c r="O1605" s="7">
        <v>3103.17</v>
      </c>
      <c r="P1605">
        <v>5</v>
      </c>
      <c r="Q1605" t="s">
        <v>7266</v>
      </c>
      <c r="R1605">
        <f>IF(UPPER(TRIM(Table2[[#This Row],[Status_Clean]]))="CONVERTED",1,0)</f>
        <v>0</v>
      </c>
      <c r="S1605">
        <f>IF(ISNUMBER(MATCH(UPPER(TRIM(Table2[[#This Row],[Status_Clean]])),{"CONTACTED","QUALIFIED","CONVERTED"},0)),1,0)</f>
        <v>0</v>
      </c>
      <c r="T1605" cm="1">
        <f t="array" ref="T1605">_xlfn.SWITCH(UPPER(TRIM(Table2[[#This Row],[Status_Clean]])),"NEW",1,"CONTACTED",2,"QUALIFIED",3,"CONVERTED",4,"LOST",5,99)</f>
        <v>5</v>
      </c>
      <c r="U1605" t="str" cm="1">
        <f t="array" ref="U1605">_xlfn.LET(_xlpm.x,IFERROR(VALUE(Table2[[#This Row],[Response_Time_Hours]]),""),IF(_xlpm.x="","CHECK",_xlfn.IFS(_xlpm.x&lt;=1,"Immediate",_xlpm.x&lt;=6,"Fast",_xlpm.x&lt;=24,"Moderate",_xlpm.x&gt;24,"Delayed")))</f>
        <v>Delayed</v>
      </c>
      <c r="V1605">
        <f>FLOOR(tbl_CleanLeads[[#This Row],[Response_Time_Hours]],6)</f>
        <v>60</v>
      </c>
      <c r="W1605" t="str" cm="1">
        <f t="array" ref="W1605">IF(Table2[[#This Row],[Interaction_Count_Final]]="","N/A",_xlfn.IFS(Table2[[#This Row],[Interaction_Count_Final]]&lt;=2,"Low",Table2[[#This Row],[Interaction_Count_Final]]&lt;=5,"Medium",Table2[[#This Row],[Interaction_Count_Final]]&gt;=6,"High",TRUE,"CHECK"))</f>
        <v>Medium</v>
      </c>
      <c r="X1605" t="b">
        <f t="shared" si="25"/>
        <v>1</v>
      </c>
      <c r="Y1605" t="b">
        <f>tbl_CleanLeads[[#This Row],[Response_Time_Hours]]&gt;24</f>
        <v>1</v>
      </c>
      <c r="Z1605" s="13" t="b">
        <f>tbl_CleanLeads[[#This Row],[Response_Time_Hours]]&gt;72</f>
        <v>0</v>
      </c>
      <c r="AA1605" s="13" t="b">
        <f>tbl_CleanLeads[[#This Row],[Status_Clean]]="Converted"</f>
        <v>0</v>
      </c>
    </row>
    <row r="1606" spans="1:27">
      <c r="A1606" t="s">
        <v>70</v>
      </c>
      <c r="B1606" t="s">
        <v>4711</v>
      </c>
      <c r="C1606" t="s">
        <v>8434</v>
      </c>
      <c r="D1606" t="s">
        <v>7274</v>
      </c>
      <c r="E1606" t="s">
        <v>1356</v>
      </c>
      <c r="F1606" t="s">
        <v>193</v>
      </c>
      <c r="G1606" s="1">
        <v>45511</v>
      </c>
      <c r="H1606" s="8">
        <f>MONTH(tbl_CleanLeads[[#This Row],[Lead_Date_Final]])</f>
        <v>8</v>
      </c>
      <c r="I1606" t="s">
        <v>7310</v>
      </c>
      <c r="J1606" t="s">
        <v>7271</v>
      </c>
      <c r="K1606" t="s">
        <v>7288</v>
      </c>
      <c r="L1606">
        <f>WEEKDAY(tbl_CleanLeads[[#This Row],[Lead_Date_Final]],2)</f>
        <v>3</v>
      </c>
      <c r="M1606" t="s">
        <v>7272</v>
      </c>
      <c r="N1606">
        <v>1.3</v>
      </c>
      <c r="O1606" s="7">
        <v>3461.42</v>
      </c>
      <c r="P1606">
        <v>13</v>
      </c>
      <c r="Q1606" t="s">
        <v>7266</v>
      </c>
      <c r="R1606">
        <f>IF(UPPER(TRIM(Table2[[#This Row],[Status_Clean]]))="CONVERTED",1,0)</f>
        <v>0</v>
      </c>
      <c r="S1606">
        <f>IF(ISNUMBER(MATCH(UPPER(TRIM(Table2[[#This Row],[Status_Clean]])),{"CONTACTED","QUALIFIED","CONVERTED"},0)),1,0)</f>
        <v>0</v>
      </c>
      <c r="T1606" cm="1">
        <f t="array" ref="T1606">_xlfn.SWITCH(UPPER(TRIM(Table2[[#This Row],[Status_Clean]])),"NEW",1,"CONTACTED",2,"QUALIFIED",3,"CONVERTED",4,"LOST",5,99)</f>
        <v>1</v>
      </c>
      <c r="U1606" t="str" cm="1">
        <f t="array" ref="U1606">_xlfn.LET(_xlpm.x,IFERROR(VALUE(Table2[[#This Row],[Response_Time_Hours]]),""),IF(_xlpm.x="","CHECK",_xlfn.IFS(_xlpm.x&lt;=1,"Immediate",_xlpm.x&lt;=6,"Fast",_xlpm.x&lt;=24,"Moderate",_xlpm.x&gt;24,"Delayed")))</f>
        <v>Fast</v>
      </c>
      <c r="V1606">
        <f>FLOOR(tbl_CleanLeads[[#This Row],[Response_Time_Hours]],6)</f>
        <v>0</v>
      </c>
      <c r="W1606" t="str" cm="1">
        <f t="array" ref="W1606">IF(Table2[[#This Row],[Interaction_Count_Final]]="","N/A",_xlfn.IFS(Table2[[#This Row],[Interaction_Count_Final]]&lt;=2,"Low",Table2[[#This Row],[Interaction_Count_Final]]&lt;=5,"Medium",Table2[[#This Row],[Interaction_Count_Final]]&gt;=6,"High",TRUE,"CHECK"))</f>
        <v>High</v>
      </c>
      <c r="X1606" t="b">
        <f t="shared" si="25"/>
        <v>1</v>
      </c>
      <c r="Y1606" t="b">
        <f>tbl_CleanLeads[[#This Row],[Response_Time_Hours]]&gt;24</f>
        <v>0</v>
      </c>
      <c r="Z1606" s="13" t="b">
        <f>tbl_CleanLeads[[#This Row],[Response_Time_Hours]]&gt;72</f>
        <v>0</v>
      </c>
      <c r="AA1606" s="13" t="b">
        <f>tbl_CleanLeads[[#This Row],[Status_Clean]]="Converted"</f>
        <v>0</v>
      </c>
    </row>
    <row r="1607" spans="1:27">
      <c r="A1607" t="s">
        <v>63</v>
      </c>
      <c r="B1607" t="s">
        <v>4714</v>
      </c>
      <c r="C1607" t="s">
        <v>4715</v>
      </c>
      <c r="D1607" t="s">
        <v>7258</v>
      </c>
      <c r="E1607" t="s">
        <v>101</v>
      </c>
      <c r="F1607" t="s">
        <v>71</v>
      </c>
      <c r="G1607" s="1">
        <v>45070</v>
      </c>
      <c r="H1607" s="8">
        <f>MONTH(tbl_CleanLeads[[#This Row],[Lead_Date_Final]])</f>
        <v>5</v>
      </c>
      <c r="I1607" t="s">
        <v>7314</v>
      </c>
      <c r="J1607" t="s">
        <v>7263</v>
      </c>
      <c r="K1607" t="s">
        <v>7277</v>
      </c>
      <c r="L1607">
        <f>WEEKDAY(tbl_CleanLeads[[#This Row],[Lead_Date_Final]],2)</f>
        <v>3</v>
      </c>
      <c r="M1607" t="s">
        <v>7272</v>
      </c>
      <c r="N1607">
        <v>19</v>
      </c>
      <c r="O1607" s="7">
        <v>1513.09</v>
      </c>
      <c r="P1607">
        <v>48</v>
      </c>
      <c r="Q1607" t="s">
        <v>7289</v>
      </c>
      <c r="R1607">
        <f>IF(UPPER(TRIM(Table2[[#This Row],[Status_Clean]]))="CONVERTED",1,0)</f>
        <v>0</v>
      </c>
      <c r="S1607">
        <f>IF(ISNUMBER(MATCH(UPPER(TRIM(Table2[[#This Row],[Status_Clean]])),{"CONTACTED","QUALIFIED","CONVERTED"},0)),1,0)</f>
        <v>1</v>
      </c>
      <c r="T1607" cm="1">
        <f t="array" ref="T1607">_xlfn.SWITCH(UPPER(TRIM(Table2[[#This Row],[Status_Clean]])),"NEW",1,"CONTACTED",2,"QUALIFIED",3,"CONVERTED",4,"LOST",5,99)</f>
        <v>3</v>
      </c>
      <c r="U1607" t="str" cm="1">
        <f t="array" ref="U1607">_xlfn.LET(_xlpm.x,IFERROR(VALUE(Table2[[#This Row],[Response_Time_Hours]]),""),IF(_xlpm.x="","CHECK",_xlfn.IFS(_xlpm.x&lt;=1,"Immediate",_xlpm.x&lt;=6,"Fast",_xlpm.x&lt;=24,"Moderate",_xlpm.x&gt;24,"Delayed")))</f>
        <v>Moderate</v>
      </c>
      <c r="V1607">
        <f>FLOOR(tbl_CleanLeads[[#This Row],[Response_Time_Hours]],6)</f>
        <v>18</v>
      </c>
      <c r="W1607" t="str" cm="1">
        <f t="array" ref="W1607">IF(Table2[[#This Row],[Interaction_Count_Final]]="","N/A",_xlfn.IFS(Table2[[#This Row],[Interaction_Count_Final]]&lt;=2,"Low",Table2[[#This Row],[Interaction_Count_Final]]&lt;=5,"Medium",Table2[[#This Row],[Interaction_Count_Final]]&gt;=6,"High",TRUE,"CHECK"))</f>
        <v>High</v>
      </c>
      <c r="X1607" t="b">
        <f t="shared" si="25"/>
        <v>1</v>
      </c>
      <c r="Y1607" t="b">
        <f>tbl_CleanLeads[[#This Row],[Response_Time_Hours]]&gt;24</f>
        <v>0</v>
      </c>
      <c r="Z1607" s="13" t="b">
        <f>tbl_CleanLeads[[#This Row],[Response_Time_Hours]]&gt;72</f>
        <v>0</v>
      </c>
      <c r="AA1607" s="13" t="b">
        <f>tbl_CleanLeads[[#This Row],[Status_Clean]]="Converted"</f>
        <v>0</v>
      </c>
    </row>
    <row r="1608" spans="1:27">
      <c r="A1608" t="s">
        <v>102</v>
      </c>
      <c r="B1608" t="s">
        <v>4716</v>
      </c>
      <c r="C1608" t="s">
        <v>4717</v>
      </c>
      <c r="D1608" t="s">
        <v>7303</v>
      </c>
      <c r="E1608" t="s">
        <v>363</v>
      </c>
      <c r="F1608" t="s">
        <v>250</v>
      </c>
      <c r="G1608" s="1">
        <v>44990</v>
      </c>
      <c r="H1608" s="8">
        <f>MONTH(tbl_CleanLeads[[#This Row],[Lead_Date_Final]])</f>
        <v>3</v>
      </c>
      <c r="I1608" t="s">
        <v>7295</v>
      </c>
      <c r="J1608" t="s">
        <v>7263</v>
      </c>
      <c r="K1608" t="s">
        <v>7284</v>
      </c>
      <c r="L1608">
        <f>WEEKDAY(tbl_CleanLeads[[#This Row],[Lead_Date_Final]],2)</f>
        <v>7</v>
      </c>
      <c r="M1608" t="s">
        <v>7293</v>
      </c>
      <c r="N1608">
        <v>15.8</v>
      </c>
      <c r="O1608" s="7">
        <v>2611.9299999999998</v>
      </c>
      <c r="P1608">
        <v>49</v>
      </c>
      <c r="Q1608" t="s">
        <v>7266</v>
      </c>
      <c r="R1608">
        <f>IF(UPPER(TRIM(Table2[[#This Row],[Status_Clean]]))="CONVERTED",1,0)</f>
        <v>1</v>
      </c>
      <c r="S1608">
        <f>IF(ISNUMBER(MATCH(UPPER(TRIM(Table2[[#This Row],[Status_Clean]])),{"CONTACTED","QUALIFIED","CONVERTED"},0)),1,0)</f>
        <v>1</v>
      </c>
      <c r="T1608" cm="1">
        <f t="array" ref="T1608">_xlfn.SWITCH(UPPER(TRIM(Table2[[#This Row],[Status_Clean]])),"NEW",1,"CONTACTED",2,"QUALIFIED",3,"CONVERTED",4,"LOST",5,99)</f>
        <v>4</v>
      </c>
      <c r="U1608" t="str" cm="1">
        <f t="array" ref="U1608">_xlfn.LET(_xlpm.x,IFERROR(VALUE(Table2[[#This Row],[Response_Time_Hours]]),""),IF(_xlpm.x="","CHECK",_xlfn.IFS(_xlpm.x&lt;=1,"Immediate",_xlpm.x&lt;=6,"Fast",_xlpm.x&lt;=24,"Moderate",_xlpm.x&gt;24,"Delayed")))</f>
        <v>Moderate</v>
      </c>
      <c r="V1608">
        <f>FLOOR(tbl_CleanLeads[[#This Row],[Response_Time_Hours]],6)</f>
        <v>12</v>
      </c>
      <c r="W1608" t="str" cm="1">
        <f t="array" ref="W1608">IF(Table2[[#This Row],[Interaction_Count_Final]]="","N/A",_xlfn.IFS(Table2[[#This Row],[Interaction_Count_Final]]&lt;=2,"Low",Table2[[#This Row],[Interaction_Count_Final]]&lt;=5,"Medium",Table2[[#This Row],[Interaction_Count_Final]]&gt;=6,"High",TRUE,"CHECK"))</f>
        <v>High</v>
      </c>
      <c r="X1608" t="b">
        <f t="shared" si="25"/>
        <v>1</v>
      </c>
      <c r="Y1608" t="b">
        <f>tbl_CleanLeads[[#This Row],[Response_Time_Hours]]&gt;24</f>
        <v>0</v>
      </c>
      <c r="Z1608" s="13" t="b">
        <f>tbl_CleanLeads[[#This Row],[Response_Time_Hours]]&gt;72</f>
        <v>0</v>
      </c>
      <c r="AA1608" s="13" t="b">
        <f>tbl_CleanLeads[[#This Row],[Status_Clean]]="Converted"</f>
        <v>1</v>
      </c>
    </row>
    <row r="1609" spans="1:27">
      <c r="A1609" t="s">
        <v>63</v>
      </c>
      <c r="B1609" t="s">
        <v>4719</v>
      </c>
      <c r="C1609" t="s">
        <v>4720</v>
      </c>
      <c r="D1609" t="s">
        <v>7258</v>
      </c>
      <c r="E1609" t="s">
        <v>363</v>
      </c>
      <c r="F1609" t="s">
        <v>71</v>
      </c>
      <c r="G1609" s="1">
        <v>45103</v>
      </c>
      <c r="H1609" s="8">
        <f>MONTH(tbl_CleanLeads[[#This Row],[Lead_Date_Final]])</f>
        <v>6</v>
      </c>
      <c r="I1609" t="s">
        <v>7276</v>
      </c>
      <c r="J1609" t="s">
        <v>7263</v>
      </c>
      <c r="K1609" t="s">
        <v>7277</v>
      </c>
      <c r="L1609">
        <f>WEEKDAY(tbl_CleanLeads[[#This Row],[Lead_Date_Final]],2)</f>
        <v>1</v>
      </c>
      <c r="M1609" t="s">
        <v>7298</v>
      </c>
      <c r="N1609">
        <v>10</v>
      </c>
      <c r="O1609" s="7">
        <v>3004.23</v>
      </c>
      <c r="P1609">
        <v>29</v>
      </c>
      <c r="Q1609" t="s">
        <v>7266</v>
      </c>
      <c r="R1609">
        <f>IF(UPPER(TRIM(Table2[[#This Row],[Status_Clean]]))="CONVERTED",1,0)</f>
        <v>0</v>
      </c>
      <c r="S1609">
        <f>IF(ISNUMBER(MATCH(UPPER(TRIM(Table2[[#This Row],[Status_Clean]])),{"CONTACTED","QUALIFIED","CONVERTED"},0)),1,0)</f>
        <v>1</v>
      </c>
      <c r="T1609" cm="1">
        <f t="array" ref="T1609">_xlfn.SWITCH(UPPER(TRIM(Table2[[#This Row],[Status_Clean]])),"NEW",1,"CONTACTED",2,"QUALIFIED",3,"CONVERTED",4,"LOST",5,99)</f>
        <v>3</v>
      </c>
      <c r="U1609" t="str" cm="1">
        <f t="array" ref="U1609">_xlfn.LET(_xlpm.x,IFERROR(VALUE(Table2[[#This Row],[Response_Time_Hours]]),""),IF(_xlpm.x="","CHECK",_xlfn.IFS(_xlpm.x&lt;=1,"Immediate",_xlpm.x&lt;=6,"Fast",_xlpm.x&lt;=24,"Moderate",_xlpm.x&gt;24,"Delayed")))</f>
        <v>Moderate</v>
      </c>
      <c r="V1609">
        <f>FLOOR(tbl_CleanLeads[[#This Row],[Response_Time_Hours]],6)</f>
        <v>6</v>
      </c>
      <c r="W1609" t="str" cm="1">
        <f t="array" ref="W1609">IF(Table2[[#This Row],[Interaction_Count_Final]]="","N/A",_xlfn.IFS(Table2[[#This Row],[Interaction_Count_Final]]&lt;=2,"Low",Table2[[#This Row],[Interaction_Count_Final]]&lt;=5,"Medium",Table2[[#This Row],[Interaction_Count_Final]]&gt;=6,"High",TRUE,"CHECK"))</f>
        <v>High</v>
      </c>
      <c r="X1609" t="b">
        <f t="shared" si="25"/>
        <v>1</v>
      </c>
      <c r="Y1609" t="b">
        <f>tbl_CleanLeads[[#This Row],[Response_Time_Hours]]&gt;24</f>
        <v>0</v>
      </c>
      <c r="Z1609" s="13" t="b">
        <f>tbl_CleanLeads[[#This Row],[Response_Time_Hours]]&gt;72</f>
        <v>0</v>
      </c>
      <c r="AA1609" s="13" t="b">
        <f>tbl_CleanLeads[[#This Row],[Status_Clean]]="Converted"</f>
        <v>0</v>
      </c>
    </row>
    <row r="1610" spans="1:27">
      <c r="A1610" t="s">
        <v>70</v>
      </c>
      <c r="B1610" t="s">
        <v>4722</v>
      </c>
      <c r="C1610" t="s">
        <v>4723</v>
      </c>
      <c r="D1610" t="s">
        <v>7268</v>
      </c>
      <c r="E1610" t="s">
        <v>473</v>
      </c>
      <c r="F1610" t="s">
        <v>193</v>
      </c>
      <c r="G1610" s="1">
        <v>45479</v>
      </c>
      <c r="H1610" s="8">
        <f>MONTH(tbl_CleanLeads[[#This Row],[Lead_Date_Final]])</f>
        <v>7</v>
      </c>
      <c r="I1610" t="s">
        <v>7305</v>
      </c>
      <c r="J1610" t="s">
        <v>7271</v>
      </c>
      <c r="K1610" t="s">
        <v>7288</v>
      </c>
      <c r="L1610">
        <f>WEEKDAY(tbl_CleanLeads[[#This Row],[Lead_Date_Final]],2)</f>
        <v>6</v>
      </c>
      <c r="M1610" t="s">
        <v>7278</v>
      </c>
      <c r="N1610">
        <v>8.1999999999999993</v>
      </c>
      <c r="O1610" s="7">
        <v>1609.03</v>
      </c>
      <c r="P1610">
        <v>15</v>
      </c>
      <c r="Q1610" t="s">
        <v>7289</v>
      </c>
      <c r="R1610">
        <f>IF(UPPER(TRIM(Table2[[#This Row],[Status_Clean]]))="CONVERTED",1,0)</f>
        <v>0</v>
      </c>
      <c r="S1610">
        <f>IF(ISNUMBER(MATCH(UPPER(TRIM(Table2[[#This Row],[Status_Clean]])),{"CONTACTED","QUALIFIED","CONVERTED"},0)),1,0)</f>
        <v>0</v>
      </c>
      <c r="T1610" cm="1">
        <f t="array" ref="T1610">_xlfn.SWITCH(UPPER(TRIM(Table2[[#This Row],[Status_Clean]])),"NEW",1,"CONTACTED",2,"QUALIFIED",3,"CONVERTED",4,"LOST",5,99)</f>
        <v>1</v>
      </c>
      <c r="U1610" t="str" cm="1">
        <f t="array" ref="U1610">_xlfn.LET(_xlpm.x,IFERROR(VALUE(Table2[[#This Row],[Response_Time_Hours]]),""),IF(_xlpm.x="","CHECK",_xlfn.IFS(_xlpm.x&lt;=1,"Immediate",_xlpm.x&lt;=6,"Fast",_xlpm.x&lt;=24,"Moderate",_xlpm.x&gt;24,"Delayed")))</f>
        <v>Moderate</v>
      </c>
      <c r="V1610">
        <f>FLOOR(tbl_CleanLeads[[#This Row],[Response_Time_Hours]],6)</f>
        <v>6</v>
      </c>
      <c r="W1610" t="str" cm="1">
        <f t="array" ref="W1610">IF(Table2[[#This Row],[Interaction_Count_Final]]="","N/A",_xlfn.IFS(Table2[[#This Row],[Interaction_Count_Final]]&lt;=2,"Low",Table2[[#This Row],[Interaction_Count_Final]]&lt;=5,"Medium",Table2[[#This Row],[Interaction_Count_Final]]&gt;=6,"High",TRUE,"CHECK"))</f>
        <v>High</v>
      </c>
      <c r="X1610" t="b">
        <f t="shared" si="25"/>
        <v>1</v>
      </c>
      <c r="Y1610" t="b">
        <f>tbl_CleanLeads[[#This Row],[Response_Time_Hours]]&gt;24</f>
        <v>0</v>
      </c>
      <c r="Z1610" s="13" t="b">
        <f>tbl_CleanLeads[[#This Row],[Response_Time_Hours]]&gt;72</f>
        <v>0</v>
      </c>
      <c r="AA1610" s="13" t="b">
        <f>tbl_CleanLeads[[#This Row],[Status_Clean]]="Converted"</f>
        <v>0</v>
      </c>
    </row>
    <row r="1611" spans="1:27">
      <c r="A1611" t="s">
        <v>70</v>
      </c>
      <c r="B1611" t="s">
        <v>4725</v>
      </c>
      <c r="C1611" t="s">
        <v>4726</v>
      </c>
      <c r="D1611" t="s">
        <v>7268</v>
      </c>
      <c r="E1611" t="s">
        <v>106</v>
      </c>
      <c r="F1611" t="s">
        <v>125</v>
      </c>
      <c r="G1611" s="1">
        <v>44999</v>
      </c>
      <c r="H1611" s="8">
        <f>MONTH(tbl_CleanLeads[[#This Row],[Lead_Date_Final]])</f>
        <v>3</v>
      </c>
      <c r="I1611" t="s">
        <v>7295</v>
      </c>
      <c r="J1611" t="s">
        <v>7263</v>
      </c>
      <c r="K1611" t="s">
        <v>7284</v>
      </c>
      <c r="L1611">
        <f>WEEKDAY(tbl_CleanLeads[[#This Row],[Lead_Date_Final]],2)</f>
        <v>2</v>
      </c>
      <c r="M1611" t="s">
        <v>7265</v>
      </c>
      <c r="N1611">
        <v>14.399999999999999</v>
      </c>
      <c r="O1611" s="7">
        <v>4310.32</v>
      </c>
      <c r="P1611">
        <v>10</v>
      </c>
      <c r="Q1611" t="s">
        <v>7273</v>
      </c>
      <c r="R1611">
        <f>IF(UPPER(TRIM(Table2[[#This Row],[Status_Clean]]))="CONVERTED",1,0)</f>
        <v>0</v>
      </c>
      <c r="S1611">
        <f>IF(ISNUMBER(MATCH(UPPER(TRIM(Table2[[#This Row],[Status_Clean]])),{"CONTACTED","QUALIFIED","CONVERTED"},0)),1,0)</f>
        <v>1</v>
      </c>
      <c r="T1611" cm="1">
        <f t="array" ref="T1611">_xlfn.SWITCH(UPPER(TRIM(Table2[[#This Row],[Status_Clean]])),"NEW",1,"CONTACTED",2,"QUALIFIED",3,"CONVERTED",4,"LOST",5,99)</f>
        <v>2</v>
      </c>
      <c r="U1611" t="str" cm="1">
        <f t="array" ref="U1611">_xlfn.LET(_xlpm.x,IFERROR(VALUE(Table2[[#This Row],[Response_Time_Hours]]),""),IF(_xlpm.x="","CHECK",_xlfn.IFS(_xlpm.x&lt;=1,"Immediate",_xlpm.x&lt;=6,"Fast",_xlpm.x&lt;=24,"Moderate",_xlpm.x&gt;24,"Delayed")))</f>
        <v>Moderate</v>
      </c>
      <c r="V1611">
        <f>FLOOR(tbl_CleanLeads[[#This Row],[Response_Time_Hours]],6)</f>
        <v>12</v>
      </c>
      <c r="W1611" t="str" cm="1">
        <f t="array" ref="W1611">IF(Table2[[#This Row],[Interaction_Count_Final]]="","N/A",_xlfn.IFS(Table2[[#This Row],[Interaction_Count_Final]]&lt;=2,"Low",Table2[[#This Row],[Interaction_Count_Final]]&lt;=5,"Medium",Table2[[#This Row],[Interaction_Count_Final]]&gt;=6,"High",TRUE,"CHECK"))</f>
        <v>High</v>
      </c>
      <c r="X1611" t="b">
        <f t="shared" si="25"/>
        <v>1</v>
      </c>
      <c r="Y1611" t="b">
        <f>tbl_CleanLeads[[#This Row],[Response_Time_Hours]]&gt;24</f>
        <v>0</v>
      </c>
      <c r="Z1611" s="13" t="b">
        <f>tbl_CleanLeads[[#This Row],[Response_Time_Hours]]&gt;72</f>
        <v>0</v>
      </c>
      <c r="AA1611" s="13" t="b">
        <f>tbl_CleanLeads[[#This Row],[Status_Clean]]="Converted"</f>
        <v>0</v>
      </c>
    </row>
    <row r="1612" spans="1:27">
      <c r="A1612" t="s">
        <v>70</v>
      </c>
      <c r="B1612" t="s">
        <v>4727</v>
      </c>
      <c r="C1612" t="s">
        <v>4728</v>
      </c>
      <c r="D1612" t="s">
        <v>7268</v>
      </c>
      <c r="E1612" t="s">
        <v>792</v>
      </c>
      <c r="F1612" t="s">
        <v>193</v>
      </c>
      <c r="G1612" s="1">
        <v>45379</v>
      </c>
      <c r="H1612" s="8">
        <f>MONTH(tbl_CleanLeads[[#This Row],[Lead_Date_Final]])</f>
        <v>3</v>
      </c>
      <c r="I1612" t="s">
        <v>7295</v>
      </c>
      <c r="J1612" t="s">
        <v>7271</v>
      </c>
      <c r="K1612" t="s">
        <v>7284</v>
      </c>
      <c r="L1612">
        <f>WEEKDAY(tbl_CleanLeads[[#This Row],[Lead_Date_Final]],2)</f>
        <v>4</v>
      </c>
      <c r="M1612" t="s">
        <v>7285</v>
      </c>
      <c r="N1612">
        <v>20.399999999999999</v>
      </c>
      <c r="O1612" s="7">
        <v>1800</v>
      </c>
      <c r="P1612">
        <v>41</v>
      </c>
      <c r="Q1612" t="s">
        <v>7289</v>
      </c>
      <c r="R1612">
        <f>IF(UPPER(TRIM(Table2[[#This Row],[Status_Clean]]))="CONVERTED",1,0)</f>
        <v>0</v>
      </c>
      <c r="S1612">
        <f>IF(ISNUMBER(MATCH(UPPER(TRIM(Table2[[#This Row],[Status_Clean]])),{"CONTACTED","QUALIFIED","CONVERTED"},0)),1,0)</f>
        <v>0</v>
      </c>
      <c r="T1612" cm="1">
        <f t="array" ref="T1612">_xlfn.SWITCH(UPPER(TRIM(Table2[[#This Row],[Status_Clean]])),"NEW",1,"CONTACTED",2,"QUALIFIED",3,"CONVERTED",4,"LOST",5,99)</f>
        <v>1</v>
      </c>
      <c r="U1612" t="str" cm="1">
        <f t="array" ref="U1612">_xlfn.LET(_xlpm.x,IFERROR(VALUE(Table2[[#This Row],[Response_Time_Hours]]),""),IF(_xlpm.x="","CHECK",_xlfn.IFS(_xlpm.x&lt;=1,"Immediate",_xlpm.x&lt;=6,"Fast",_xlpm.x&lt;=24,"Moderate",_xlpm.x&gt;24,"Delayed")))</f>
        <v>Moderate</v>
      </c>
      <c r="V1612">
        <f>FLOOR(tbl_CleanLeads[[#This Row],[Response_Time_Hours]],6)</f>
        <v>18</v>
      </c>
      <c r="W1612" t="str" cm="1">
        <f t="array" ref="W1612">IF(Table2[[#This Row],[Interaction_Count_Final]]="","N/A",_xlfn.IFS(Table2[[#This Row],[Interaction_Count_Final]]&lt;=2,"Low",Table2[[#This Row],[Interaction_Count_Final]]&lt;=5,"Medium",Table2[[#This Row],[Interaction_Count_Final]]&gt;=6,"High",TRUE,"CHECK"))</f>
        <v>High</v>
      </c>
      <c r="X1612" t="b">
        <f t="shared" si="25"/>
        <v>1</v>
      </c>
      <c r="Y1612" t="b">
        <f>tbl_CleanLeads[[#This Row],[Response_Time_Hours]]&gt;24</f>
        <v>0</v>
      </c>
      <c r="Z1612" s="13" t="b">
        <f>tbl_CleanLeads[[#This Row],[Response_Time_Hours]]&gt;72</f>
        <v>0</v>
      </c>
      <c r="AA1612" s="13" t="b">
        <f>tbl_CleanLeads[[#This Row],[Status_Clean]]="Converted"</f>
        <v>0</v>
      </c>
    </row>
    <row r="1613" spans="1:27">
      <c r="A1613" t="s">
        <v>90</v>
      </c>
      <c r="B1613" t="s">
        <v>4731</v>
      </c>
      <c r="C1613" t="s">
        <v>4732</v>
      </c>
      <c r="D1613" t="s">
        <v>7303</v>
      </c>
      <c r="E1613" t="s">
        <v>222</v>
      </c>
      <c r="F1613" t="s">
        <v>125</v>
      </c>
      <c r="G1613" s="1">
        <v>44962</v>
      </c>
      <c r="H1613" s="8">
        <f>MONTH(tbl_CleanLeads[[#This Row],[Lead_Date_Final]])</f>
        <v>2</v>
      </c>
      <c r="I1613" t="s">
        <v>7283</v>
      </c>
      <c r="J1613" t="s">
        <v>7263</v>
      </c>
      <c r="K1613" t="s">
        <v>7284</v>
      </c>
      <c r="L1613">
        <f>WEEKDAY(tbl_CleanLeads[[#This Row],[Lead_Date_Final]],2)</f>
        <v>7</v>
      </c>
      <c r="M1613" t="s">
        <v>7293</v>
      </c>
      <c r="N1613">
        <v>47.7</v>
      </c>
      <c r="O1613" s="7">
        <v>4464.32</v>
      </c>
      <c r="P1613">
        <v>5</v>
      </c>
      <c r="Q1613" t="s">
        <v>7273</v>
      </c>
      <c r="R1613">
        <f>IF(UPPER(TRIM(Table2[[#This Row],[Status_Clean]]))="CONVERTED",1,0)</f>
        <v>0</v>
      </c>
      <c r="S1613">
        <f>IF(ISNUMBER(MATCH(UPPER(TRIM(Table2[[#This Row],[Status_Clean]])),{"CONTACTED","QUALIFIED","CONVERTED"},0)),1,0)</f>
        <v>1</v>
      </c>
      <c r="T1613" cm="1">
        <f t="array" ref="T1613">_xlfn.SWITCH(UPPER(TRIM(Table2[[#This Row],[Status_Clean]])),"NEW",1,"CONTACTED",2,"QUALIFIED",3,"CONVERTED",4,"LOST",5,99)</f>
        <v>2</v>
      </c>
      <c r="U1613" t="str" cm="1">
        <f t="array" ref="U1613">_xlfn.LET(_xlpm.x,IFERROR(VALUE(Table2[[#This Row],[Response_Time_Hours]]),""),IF(_xlpm.x="","CHECK",_xlfn.IFS(_xlpm.x&lt;=1,"Immediate",_xlpm.x&lt;=6,"Fast",_xlpm.x&lt;=24,"Moderate",_xlpm.x&gt;24,"Delayed")))</f>
        <v>Delayed</v>
      </c>
      <c r="V1613">
        <f>FLOOR(tbl_CleanLeads[[#This Row],[Response_Time_Hours]],6)</f>
        <v>42</v>
      </c>
      <c r="W1613" t="str" cm="1">
        <f t="array" ref="W1613">IF(Table2[[#This Row],[Interaction_Count_Final]]="","N/A",_xlfn.IFS(Table2[[#This Row],[Interaction_Count_Final]]&lt;=2,"Low",Table2[[#This Row],[Interaction_Count_Final]]&lt;=5,"Medium",Table2[[#This Row],[Interaction_Count_Final]]&gt;=6,"High",TRUE,"CHECK"))</f>
        <v>Medium</v>
      </c>
      <c r="X1613" t="b">
        <f t="shared" si="25"/>
        <v>1</v>
      </c>
      <c r="Y1613" t="b">
        <f>tbl_CleanLeads[[#This Row],[Response_Time_Hours]]&gt;24</f>
        <v>1</v>
      </c>
      <c r="Z1613" s="13" t="b">
        <f>tbl_CleanLeads[[#This Row],[Response_Time_Hours]]&gt;72</f>
        <v>0</v>
      </c>
      <c r="AA1613" s="13" t="b">
        <f>tbl_CleanLeads[[#This Row],[Status_Clean]]="Converted"</f>
        <v>0</v>
      </c>
    </row>
    <row r="1614" spans="1:27">
      <c r="A1614" t="s">
        <v>70</v>
      </c>
      <c r="B1614" t="s">
        <v>4735</v>
      </c>
      <c r="C1614" t="s">
        <v>4736</v>
      </c>
      <c r="D1614" t="s">
        <v>7280</v>
      </c>
      <c r="E1614" t="s">
        <v>263</v>
      </c>
      <c r="F1614" t="s">
        <v>71</v>
      </c>
      <c r="G1614" s="1">
        <v>45485</v>
      </c>
      <c r="H1614" s="8">
        <f>MONTH(tbl_CleanLeads[[#This Row],[Lead_Date_Final]])</f>
        <v>7</v>
      </c>
      <c r="I1614" t="s">
        <v>7305</v>
      </c>
      <c r="J1614" t="s">
        <v>7271</v>
      </c>
      <c r="K1614" t="s">
        <v>7288</v>
      </c>
      <c r="L1614">
        <f>WEEKDAY(tbl_CleanLeads[[#This Row],[Lead_Date_Final]],2)</f>
        <v>5</v>
      </c>
      <c r="M1614" t="s">
        <v>7312</v>
      </c>
      <c r="N1614">
        <v>59</v>
      </c>
      <c r="O1614" s="7">
        <v>4540.6000000000004</v>
      </c>
      <c r="P1614">
        <v>3</v>
      </c>
      <c r="Q1614" t="s">
        <v>7273</v>
      </c>
      <c r="R1614">
        <f>IF(UPPER(TRIM(Table2[[#This Row],[Status_Clean]]))="CONVERTED",1,0)</f>
        <v>0</v>
      </c>
      <c r="S1614">
        <f>IF(ISNUMBER(MATCH(UPPER(TRIM(Table2[[#This Row],[Status_Clean]])),{"CONTACTED","QUALIFIED","CONVERTED"},0)),1,0)</f>
        <v>1</v>
      </c>
      <c r="T1614" cm="1">
        <f t="array" ref="T1614">_xlfn.SWITCH(UPPER(TRIM(Table2[[#This Row],[Status_Clean]])),"NEW",1,"CONTACTED",2,"QUALIFIED",3,"CONVERTED",4,"LOST",5,99)</f>
        <v>3</v>
      </c>
      <c r="U1614" t="str" cm="1">
        <f t="array" ref="U1614">_xlfn.LET(_xlpm.x,IFERROR(VALUE(Table2[[#This Row],[Response_Time_Hours]]),""),IF(_xlpm.x="","CHECK",_xlfn.IFS(_xlpm.x&lt;=1,"Immediate",_xlpm.x&lt;=6,"Fast",_xlpm.x&lt;=24,"Moderate",_xlpm.x&gt;24,"Delayed")))</f>
        <v>Delayed</v>
      </c>
      <c r="V1614">
        <f>FLOOR(tbl_CleanLeads[[#This Row],[Response_Time_Hours]],6)</f>
        <v>54</v>
      </c>
      <c r="W1614" t="str" cm="1">
        <f t="array" ref="W1614">IF(Table2[[#This Row],[Interaction_Count_Final]]="","N/A",_xlfn.IFS(Table2[[#This Row],[Interaction_Count_Final]]&lt;=2,"Low",Table2[[#This Row],[Interaction_Count_Final]]&lt;=5,"Medium",Table2[[#This Row],[Interaction_Count_Final]]&gt;=6,"High",TRUE,"CHECK"))</f>
        <v>Medium</v>
      </c>
      <c r="X1614" t="b">
        <f t="shared" si="25"/>
        <v>1</v>
      </c>
      <c r="Y1614" t="b">
        <f>tbl_CleanLeads[[#This Row],[Response_Time_Hours]]&gt;24</f>
        <v>1</v>
      </c>
      <c r="Z1614" s="13" t="b">
        <f>tbl_CleanLeads[[#This Row],[Response_Time_Hours]]&gt;72</f>
        <v>0</v>
      </c>
      <c r="AA1614" s="13" t="b">
        <f>tbl_CleanLeads[[#This Row],[Status_Clean]]="Converted"</f>
        <v>0</v>
      </c>
    </row>
    <row r="1615" spans="1:27">
      <c r="A1615" t="s">
        <v>63</v>
      </c>
      <c r="B1615" t="s">
        <v>4738</v>
      </c>
      <c r="C1615" t="s">
        <v>4739</v>
      </c>
      <c r="D1615" t="s">
        <v>7280</v>
      </c>
      <c r="E1615" t="s">
        <v>1356</v>
      </c>
      <c r="F1615" t="s">
        <v>193</v>
      </c>
      <c r="G1615" s="1">
        <v>45439</v>
      </c>
      <c r="H1615" s="8">
        <f>MONTH(tbl_CleanLeads[[#This Row],[Lead_Date_Final]])</f>
        <v>5</v>
      </c>
      <c r="I1615" t="s">
        <v>7314</v>
      </c>
      <c r="J1615" t="s">
        <v>7271</v>
      </c>
      <c r="K1615" t="s">
        <v>7277</v>
      </c>
      <c r="L1615">
        <f>WEEKDAY(tbl_CleanLeads[[#This Row],[Lead_Date_Final]],2)</f>
        <v>1</v>
      </c>
      <c r="M1615" t="s">
        <v>7298</v>
      </c>
      <c r="N1615">
        <v>21.9</v>
      </c>
      <c r="O1615" s="7">
        <v>4972.71</v>
      </c>
      <c r="P1615">
        <v>1</v>
      </c>
      <c r="Q1615" t="s">
        <v>7273</v>
      </c>
      <c r="R1615">
        <f>IF(UPPER(TRIM(Table2[[#This Row],[Status_Clean]]))="CONVERTED",1,0)</f>
        <v>0</v>
      </c>
      <c r="S1615">
        <f>IF(ISNUMBER(MATCH(UPPER(TRIM(Table2[[#This Row],[Status_Clean]])),{"CONTACTED","QUALIFIED","CONVERTED"},0)),1,0)</f>
        <v>0</v>
      </c>
      <c r="T1615" cm="1">
        <f t="array" ref="T1615">_xlfn.SWITCH(UPPER(TRIM(Table2[[#This Row],[Status_Clean]])),"NEW",1,"CONTACTED",2,"QUALIFIED",3,"CONVERTED",4,"LOST",5,99)</f>
        <v>1</v>
      </c>
      <c r="U1615" t="str" cm="1">
        <f t="array" ref="U1615">_xlfn.LET(_xlpm.x,IFERROR(VALUE(Table2[[#This Row],[Response_Time_Hours]]),""),IF(_xlpm.x="","CHECK",_xlfn.IFS(_xlpm.x&lt;=1,"Immediate",_xlpm.x&lt;=6,"Fast",_xlpm.x&lt;=24,"Moderate",_xlpm.x&gt;24,"Delayed")))</f>
        <v>Moderate</v>
      </c>
      <c r="V1615">
        <f>FLOOR(tbl_CleanLeads[[#This Row],[Response_Time_Hours]],6)</f>
        <v>18</v>
      </c>
      <c r="W1615" t="str" cm="1">
        <f t="array" ref="W1615">IF(Table2[[#This Row],[Interaction_Count_Final]]="","N/A",_xlfn.IFS(Table2[[#This Row],[Interaction_Count_Final]]&lt;=2,"Low",Table2[[#This Row],[Interaction_Count_Final]]&lt;=5,"Medium",Table2[[#This Row],[Interaction_Count_Final]]&gt;=6,"High",TRUE,"CHECK"))</f>
        <v>Low</v>
      </c>
      <c r="X1615" t="b">
        <f t="shared" si="25"/>
        <v>1</v>
      </c>
      <c r="Y1615" t="b">
        <f>tbl_CleanLeads[[#This Row],[Response_Time_Hours]]&gt;24</f>
        <v>0</v>
      </c>
      <c r="Z1615" s="13" t="b">
        <f>tbl_CleanLeads[[#This Row],[Response_Time_Hours]]&gt;72</f>
        <v>0</v>
      </c>
      <c r="AA1615" s="13" t="b">
        <f>tbl_CleanLeads[[#This Row],[Status_Clean]]="Converted"</f>
        <v>0</v>
      </c>
    </row>
    <row r="1616" spans="1:27">
      <c r="A1616" t="s">
        <v>70</v>
      </c>
      <c r="B1616" t="s">
        <v>4741</v>
      </c>
      <c r="C1616" t="s">
        <v>8439</v>
      </c>
      <c r="D1616" t="s">
        <v>7268</v>
      </c>
      <c r="E1616" t="s">
        <v>222</v>
      </c>
      <c r="F1616" t="s">
        <v>173</v>
      </c>
      <c r="G1616" s="1">
        <v>44994</v>
      </c>
      <c r="H1616" s="8">
        <f>MONTH(tbl_CleanLeads[[#This Row],[Lead_Date_Final]])</f>
        <v>3</v>
      </c>
      <c r="I1616" t="s">
        <v>7295</v>
      </c>
      <c r="J1616" t="s">
        <v>7263</v>
      </c>
      <c r="K1616" t="s">
        <v>7284</v>
      </c>
      <c r="L1616">
        <f>WEEKDAY(tbl_CleanLeads[[#This Row],[Lead_Date_Final]],2)</f>
        <v>4</v>
      </c>
      <c r="M1616" t="s">
        <v>7285</v>
      </c>
      <c r="N1616">
        <v>52</v>
      </c>
      <c r="O1616" s="7">
        <v>3504.35</v>
      </c>
      <c r="P1616">
        <v>1</v>
      </c>
      <c r="Q1616" t="s">
        <v>7266</v>
      </c>
      <c r="R1616">
        <f>IF(UPPER(TRIM(Table2[[#This Row],[Status_Clean]]))="CONVERTED",1,0)</f>
        <v>0</v>
      </c>
      <c r="S1616">
        <f>IF(ISNUMBER(MATCH(UPPER(TRIM(Table2[[#This Row],[Status_Clean]])),{"CONTACTED","QUALIFIED","CONVERTED"},0)),1,0)</f>
        <v>0</v>
      </c>
      <c r="T1616" cm="1">
        <f t="array" ref="T1616">_xlfn.SWITCH(UPPER(TRIM(Table2[[#This Row],[Status_Clean]])),"NEW",1,"CONTACTED",2,"QUALIFIED",3,"CONVERTED",4,"LOST",5,99)</f>
        <v>5</v>
      </c>
      <c r="U1616" t="str" cm="1">
        <f t="array" ref="U1616">_xlfn.LET(_xlpm.x,IFERROR(VALUE(Table2[[#This Row],[Response_Time_Hours]]),""),IF(_xlpm.x="","CHECK",_xlfn.IFS(_xlpm.x&lt;=1,"Immediate",_xlpm.x&lt;=6,"Fast",_xlpm.x&lt;=24,"Moderate",_xlpm.x&gt;24,"Delayed")))</f>
        <v>Delayed</v>
      </c>
      <c r="V1616">
        <f>FLOOR(tbl_CleanLeads[[#This Row],[Response_Time_Hours]],6)</f>
        <v>48</v>
      </c>
      <c r="W1616" t="str" cm="1">
        <f t="array" ref="W1616">IF(Table2[[#This Row],[Interaction_Count_Final]]="","N/A",_xlfn.IFS(Table2[[#This Row],[Interaction_Count_Final]]&lt;=2,"Low",Table2[[#This Row],[Interaction_Count_Final]]&lt;=5,"Medium",Table2[[#This Row],[Interaction_Count_Final]]&gt;=6,"High",TRUE,"CHECK"))</f>
        <v>Low</v>
      </c>
      <c r="X1616" t="b">
        <f t="shared" si="25"/>
        <v>1</v>
      </c>
      <c r="Y1616" t="b">
        <f>tbl_CleanLeads[[#This Row],[Response_Time_Hours]]&gt;24</f>
        <v>1</v>
      </c>
      <c r="Z1616" s="13" t="b">
        <f>tbl_CleanLeads[[#This Row],[Response_Time_Hours]]&gt;72</f>
        <v>0</v>
      </c>
      <c r="AA1616" s="13" t="b">
        <f>tbl_CleanLeads[[#This Row],[Status_Clean]]="Converted"</f>
        <v>0</v>
      </c>
    </row>
    <row r="1617" spans="1:27">
      <c r="A1617" t="s">
        <v>70</v>
      </c>
      <c r="B1617" t="s">
        <v>4743</v>
      </c>
      <c r="C1617" t="s">
        <v>4744</v>
      </c>
      <c r="D1617" t="s">
        <v>7280</v>
      </c>
      <c r="E1617" t="s">
        <v>311</v>
      </c>
      <c r="F1617" t="s">
        <v>71</v>
      </c>
      <c r="G1617" s="1">
        <v>44997</v>
      </c>
      <c r="H1617" s="8">
        <f>MONTH(tbl_CleanLeads[[#This Row],[Lead_Date_Final]])</f>
        <v>3</v>
      </c>
      <c r="I1617" t="s">
        <v>7295</v>
      </c>
      <c r="J1617" t="s">
        <v>7263</v>
      </c>
      <c r="K1617" t="s">
        <v>7284</v>
      </c>
      <c r="L1617">
        <f>WEEKDAY(tbl_CleanLeads[[#This Row],[Lead_Date_Final]],2)</f>
        <v>7</v>
      </c>
      <c r="M1617" t="s">
        <v>7293</v>
      </c>
      <c r="N1617">
        <v>40.9</v>
      </c>
      <c r="O1617" s="7">
        <v>2138.94</v>
      </c>
      <c r="P1617">
        <v>28</v>
      </c>
      <c r="Q1617" t="s">
        <v>7266</v>
      </c>
      <c r="R1617">
        <f>IF(UPPER(TRIM(Table2[[#This Row],[Status_Clean]]))="CONVERTED",1,0)</f>
        <v>0</v>
      </c>
      <c r="S1617">
        <f>IF(ISNUMBER(MATCH(UPPER(TRIM(Table2[[#This Row],[Status_Clean]])),{"CONTACTED","QUALIFIED","CONVERTED"},0)),1,0)</f>
        <v>1</v>
      </c>
      <c r="T1617" cm="1">
        <f t="array" ref="T1617">_xlfn.SWITCH(UPPER(TRIM(Table2[[#This Row],[Status_Clean]])),"NEW",1,"CONTACTED",2,"QUALIFIED",3,"CONVERTED",4,"LOST",5,99)</f>
        <v>3</v>
      </c>
      <c r="U1617" t="str" cm="1">
        <f t="array" ref="U1617">_xlfn.LET(_xlpm.x,IFERROR(VALUE(Table2[[#This Row],[Response_Time_Hours]]),""),IF(_xlpm.x="","CHECK",_xlfn.IFS(_xlpm.x&lt;=1,"Immediate",_xlpm.x&lt;=6,"Fast",_xlpm.x&lt;=24,"Moderate",_xlpm.x&gt;24,"Delayed")))</f>
        <v>Delayed</v>
      </c>
      <c r="V1617">
        <f>FLOOR(tbl_CleanLeads[[#This Row],[Response_Time_Hours]],6)</f>
        <v>36</v>
      </c>
      <c r="W1617" t="str" cm="1">
        <f t="array" ref="W1617">IF(Table2[[#This Row],[Interaction_Count_Final]]="","N/A",_xlfn.IFS(Table2[[#This Row],[Interaction_Count_Final]]&lt;=2,"Low",Table2[[#This Row],[Interaction_Count_Final]]&lt;=5,"Medium",Table2[[#This Row],[Interaction_Count_Final]]&gt;=6,"High",TRUE,"CHECK"))</f>
        <v>High</v>
      </c>
      <c r="X1617" t="b">
        <f t="shared" si="25"/>
        <v>1</v>
      </c>
      <c r="Y1617" t="b">
        <f>tbl_CleanLeads[[#This Row],[Response_Time_Hours]]&gt;24</f>
        <v>1</v>
      </c>
      <c r="Z1617" s="13" t="b">
        <f>tbl_CleanLeads[[#This Row],[Response_Time_Hours]]&gt;72</f>
        <v>0</v>
      </c>
      <c r="AA1617" s="13" t="b">
        <f>tbl_CleanLeads[[#This Row],[Status_Clean]]="Converted"</f>
        <v>0</v>
      </c>
    </row>
    <row r="1618" spans="1:27">
      <c r="A1618" t="s">
        <v>70</v>
      </c>
      <c r="B1618" t="s">
        <v>4746</v>
      </c>
      <c r="C1618" t="s">
        <v>4747</v>
      </c>
      <c r="D1618" t="s">
        <v>7258</v>
      </c>
      <c r="E1618" t="s">
        <v>1356</v>
      </c>
      <c r="F1618" t="s">
        <v>71</v>
      </c>
      <c r="G1618" s="1">
        <v>45365</v>
      </c>
      <c r="H1618" s="8">
        <f>MONTH(tbl_CleanLeads[[#This Row],[Lead_Date_Final]])</f>
        <v>3</v>
      </c>
      <c r="I1618" t="s">
        <v>7295</v>
      </c>
      <c r="J1618" t="s">
        <v>7271</v>
      </c>
      <c r="K1618" t="s">
        <v>7284</v>
      </c>
      <c r="L1618">
        <f>WEEKDAY(tbl_CleanLeads[[#This Row],[Lead_Date_Final]],2)</f>
        <v>4</v>
      </c>
      <c r="M1618" t="s">
        <v>7285</v>
      </c>
      <c r="N1618">
        <v>0.8</v>
      </c>
      <c r="O1618" s="7">
        <v>3679.99</v>
      </c>
      <c r="P1618">
        <v>1</v>
      </c>
      <c r="Q1618" t="s">
        <v>7266</v>
      </c>
      <c r="R1618">
        <f>IF(UPPER(TRIM(Table2[[#This Row],[Status_Clean]]))="CONVERTED",1,0)</f>
        <v>0</v>
      </c>
      <c r="S1618">
        <f>IF(ISNUMBER(MATCH(UPPER(TRIM(Table2[[#This Row],[Status_Clean]])),{"CONTACTED","QUALIFIED","CONVERTED"},0)),1,0)</f>
        <v>1</v>
      </c>
      <c r="T1618" cm="1">
        <f t="array" ref="T1618">_xlfn.SWITCH(UPPER(TRIM(Table2[[#This Row],[Status_Clean]])),"NEW",1,"CONTACTED",2,"QUALIFIED",3,"CONVERTED",4,"LOST",5,99)</f>
        <v>3</v>
      </c>
      <c r="U1618" t="str" cm="1">
        <f t="array" ref="U1618">_xlfn.LET(_xlpm.x,IFERROR(VALUE(Table2[[#This Row],[Response_Time_Hours]]),""),IF(_xlpm.x="","CHECK",_xlfn.IFS(_xlpm.x&lt;=1,"Immediate",_xlpm.x&lt;=6,"Fast",_xlpm.x&lt;=24,"Moderate",_xlpm.x&gt;24,"Delayed")))</f>
        <v>Immediate</v>
      </c>
      <c r="V1618">
        <f>FLOOR(tbl_CleanLeads[[#This Row],[Response_Time_Hours]],6)</f>
        <v>0</v>
      </c>
      <c r="W1618" t="str" cm="1">
        <f t="array" ref="W1618">IF(Table2[[#This Row],[Interaction_Count_Final]]="","N/A",_xlfn.IFS(Table2[[#This Row],[Interaction_Count_Final]]&lt;=2,"Low",Table2[[#This Row],[Interaction_Count_Final]]&lt;=5,"Medium",Table2[[#This Row],[Interaction_Count_Final]]&gt;=6,"High",TRUE,"CHECK"))</f>
        <v>Low</v>
      </c>
      <c r="X1618" t="b">
        <f t="shared" si="25"/>
        <v>1</v>
      </c>
      <c r="Y1618" t="b">
        <f>tbl_CleanLeads[[#This Row],[Response_Time_Hours]]&gt;24</f>
        <v>0</v>
      </c>
      <c r="Z1618" s="13" t="b">
        <f>tbl_CleanLeads[[#This Row],[Response_Time_Hours]]&gt;72</f>
        <v>0</v>
      </c>
      <c r="AA1618" s="13" t="b">
        <f>tbl_CleanLeads[[#This Row],[Status_Clean]]="Converted"</f>
        <v>0</v>
      </c>
    </row>
    <row r="1619" spans="1:27">
      <c r="A1619" t="s">
        <v>102</v>
      </c>
      <c r="B1619" t="s">
        <v>4750</v>
      </c>
      <c r="C1619" t="s">
        <v>4751</v>
      </c>
      <c r="D1619" t="s">
        <v>7303</v>
      </c>
      <c r="E1619" t="s">
        <v>263</v>
      </c>
      <c r="F1619" t="s">
        <v>125</v>
      </c>
      <c r="G1619" s="1">
        <v>45483</v>
      </c>
      <c r="H1619" s="8">
        <f>MONTH(tbl_CleanLeads[[#This Row],[Lead_Date_Final]])</f>
        <v>7</v>
      </c>
      <c r="I1619" t="s">
        <v>7305</v>
      </c>
      <c r="J1619" t="s">
        <v>7271</v>
      </c>
      <c r="K1619" t="s">
        <v>7288</v>
      </c>
      <c r="L1619">
        <f>WEEKDAY(tbl_CleanLeads[[#This Row],[Lead_Date_Final]],2)</f>
        <v>3</v>
      </c>
      <c r="M1619" t="s">
        <v>7272</v>
      </c>
      <c r="N1619">
        <v>39.1</v>
      </c>
      <c r="O1619" s="7">
        <v>4182.3</v>
      </c>
      <c r="P1619">
        <v>29</v>
      </c>
      <c r="Q1619" t="s">
        <v>7273</v>
      </c>
      <c r="R1619">
        <f>IF(UPPER(TRIM(Table2[[#This Row],[Status_Clean]]))="CONVERTED",1,0)</f>
        <v>0</v>
      </c>
      <c r="S1619">
        <f>IF(ISNUMBER(MATCH(UPPER(TRIM(Table2[[#This Row],[Status_Clean]])),{"CONTACTED","QUALIFIED","CONVERTED"},0)),1,0)</f>
        <v>1</v>
      </c>
      <c r="T1619" cm="1">
        <f t="array" ref="T1619">_xlfn.SWITCH(UPPER(TRIM(Table2[[#This Row],[Status_Clean]])),"NEW",1,"CONTACTED",2,"QUALIFIED",3,"CONVERTED",4,"LOST",5,99)</f>
        <v>2</v>
      </c>
      <c r="U1619" t="str" cm="1">
        <f t="array" ref="U1619">_xlfn.LET(_xlpm.x,IFERROR(VALUE(Table2[[#This Row],[Response_Time_Hours]]),""),IF(_xlpm.x="","CHECK",_xlfn.IFS(_xlpm.x&lt;=1,"Immediate",_xlpm.x&lt;=6,"Fast",_xlpm.x&lt;=24,"Moderate",_xlpm.x&gt;24,"Delayed")))</f>
        <v>Delayed</v>
      </c>
      <c r="V1619">
        <f>FLOOR(tbl_CleanLeads[[#This Row],[Response_Time_Hours]],6)</f>
        <v>36</v>
      </c>
      <c r="W1619" t="str" cm="1">
        <f t="array" ref="W1619">IF(Table2[[#This Row],[Interaction_Count_Final]]="","N/A",_xlfn.IFS(Table2[[#This Row],[Interaction_Count_Final]]&lt;=2,"Low",Table2[[#This Row],[Interaction_Count_Final]]&lt;=5,"Medium",Table2[[#This Row],[Interaction_Count_Final]]&gt;=6,"High",TRUE,"CHECK"))</f>
        <v>High</v>
      </c>
      <c r="X1619" t="b">
        <f t="shared" si="25"/>
        <v>1</v>
      </c>
      <c r="Y1619" t="b">
        <f>tbl_CleanLeads[[#This Row],[Response_Time_Hours]]&gt;24</f>
        <v>1</v>
      </c>
      <c r="Z1619" s="13" t="b">
        <f>tbl_CleanLeads[[#This Row],[Response_Time_Hours]]&gt;72</f>
        <v>0</v>
      </c>
      <c r="AA1619" s="13" t="b">
        <f>tbl_CleanLeads[[#This Row],[Status_Clean]]="Converted"</f>
        <v>0</v>
      </c>
    </row>
    <row r="1620" spans="1:27">
      <c r="A1620" t="s">
        <v>63</v>
      </c>
      <c r="B1620" t="s">
        <v>4753</v>
      </c>
      <c r="C1620" t="s">
        <v>4754</v>
      </c>
      <c r="D1620" t="s">
        <v>7303</v>
      </c>
      <c r="E1620" t="s">
        <v>7308</v>
      </c>
      <c r="F1620" t="s">
        <v>250</v>
      </c>
      <c r="G1620" s="1">
        <v>45219</v>
      </c>
      <c r="H1620" s="8">
        <f>MONTH(tbl_CleanLeads[[#This Row],[Lead_Date_Final]])</f>
        <v>10</v>
      </c>
      <c r="I1620" t="s">
        <v>7270</v>
      </c>
      <c r="J1620" t="s">
        <v>7263</v>
      </c>
      <c r="K1620" t="s">
        <v>7264</v>
      </c>
      <c r="L1620">
        <f>WEEKDAY(tbl_CleanLeads[[#This Row],[Lead_Date_Final]],2)</f>
        <v>5</v>
      </c>
      <c r="M1620" t="s">
        <v>7312</v>
      </c>
      <c r="N1620">
        <v>8.1</v>
      </c>
      <c r="O1620" s="7">
        <v>2761.52</v>
      </c>
      <c r="P1620">
        <v>43</v>
      </c>
      <c r="Q1620" t="s">
        <v>7266</v>
      </c>
      <c r="R1620">
        <f>IF(UPPER(TRIM(Table2[[#This Row],[Status_Clean]]))="CONVERTED",1,0)</f>
        <v>1</v>
      </c>
      <c r="S1620">
        <f>IF(ISNUMBER(MATCH(UPPER(TRIM(Table2[[#This Row],[Status_Clean]])),{"CONTACTED","QUALIFIED","CONVERTED"},0)),1,0)</f>
        <v>1</v>
      </c>
      <c r="T1620" cm="1">
        <f t="array" ref="T1620">_xlfn.SWITCH(UPPER(TRIM(Table2[[#This Row],[Status_Clean]])),"NEW",1,"CONTACTED",2,"QUALIFIED",3,"CONVERTED",4,"LOST",5,99)</f>
        <v>4</v>
      </c>
      <c r="U1620" t="str" cm="1">
        <f t="array" ref="U1620">_xlfn.LET(_xlpm.x,IFERROR(VALUE(Table2[[#This Row],[Response_Time_Hours]]),""),IF(_xlpm.x="","CHECK",_xlfn.IFS(_xlpm.x&lt;=1,"Immediate",_xlpm.x&lt;=6,"Fast",_xlpm.x&lt;=24,"Moderate",_xlpm.x&gt;24,"Delayed")))</f>
        <v>Moderate</v>
      </c>
      <c r="V1620">
        <f>FLOOR(tbl_CleanLeads[[#This Row],[Response_Time_Hours]],6)</f>
        <v>6</v>
      </c>
      <c r="W1620" t="str" cm="1">
        <f t="array" ref="W1620">IF(Table2[[#This Row],[Interaction_Count_Final]]="","N/A",_xlfn.IFS(Table2[[#This Row],[Interaction_Count_Final]]&lt;=2,"Low",Table2[[#This Row],[Interaction_Count_Final]]&lt;=5,"Medium",Table2[[#This Row],[Interaction_Count_Final]]&gt;=6,"High",TRUE,"CHECK"))</f>
        <v>High</v>
      </c>
      <c r="X1620" t="b">
        <f t="shared" si="25"/>
        <v>1</v>
      </c>
      <c r="Y1620" t="b">
        <f>tbl_CleanLeads[[#This Row],[Response_Time_Hours]]&gt;24</f>
        <v>0</v>
      </c>
      <c r="Z1620" s="13" t="b">
        <f>tbl_CleanLeads[[#This Row],[Response_Time_Hours]]&gt;72</f>
        <v>0</v>
      </c>
      <c r="AA1620" s="13" t="b">
        <f>tbl_CleanLeads[[#This Row],[Status_Clean]]="Converted"</f>
        <v>1</v>
      </c>
    </row>
    <row r="1621" spans="1:27">
      <c r="A1621" t="s">
        <v>63</v>
      </c>
      <c r="B1621" t="s">
        <v>4757</v>
      </c>
      <c r="C1621" t="s">
        <v>4758</v>
      </c>
      <c r="D1621" t="s">
        <v>7274</v>
      </c>
      <c r="E1621" t="s">
        <v>263</v>
      </c>
      <c r="F1621" t="s">
        <v>71</v>
      </c>
      <c r="G1621" s="1">
        <v>45083</v>
      </c>
      <c r="H1621" s="8">
        <f>MONTH(tbl_CleanLeads[[#This Row],[Lead_Date_Final]])</f>
        <v>6</v>
      </c>
      <c r="I1621" t="s">
        <v>7276</v>
      </c>
      <c r="J1621" t="s">
        <v>7263</v>
      </c>
      <c r="K1621" t="s">
        <v>7277</v>
      </c>
      <c r="L1621">
        <f>WEEKDAY(tbl_CleanLeads[[#This Row],[Lead_Date_Final]],2)</f>
        <v>2</v>
      </c>
      <c r="M1621" t="s">
        <v>7265</v>
      </c>
      <c r="N1621">
        <v>26</v>
      </c>
      <c r="O1621" s="7">
        <v>3063.8</v>
      </c>
      <c r="P1621">
        <v>37</v>
      </c>
      <c r="Q1621" t="s">
        <v>7266</v>
      </c>
      <c r="R1621">
        <f>IF(UPPER(TRIM(Table2[[#This Row],[Status_Clean]]))="CONVERTED",1,0)</f>
        <v>0</v>
      </c>
      <c r="S1621">
        <f>IF(ISNUMBER(MATCH(UPPER(TRIM(Table2[[#This Row],[Status_Clean]])),{"CONTACTED","QUALIFIED","CONVERTED"},0)),1,0)</f>
        <v>1</v>
      </c>
      <c r="T1621" cm="1">
        <f t="array" ref="T1621">_xlfn.SWITCH(UPPER(TRIM(Table2[[#This Row],[Status_Clean]])),"NEW",1,"CONTACTED",2,"QUALIFIED",3,"CONVERTED",4,"LOST",5,99)</f>
        <v>3</v>
      </c>
      <c r="U1621" t="str" cm="1">
        <f t="array" ref="U1621">_xlfn.LET(_xlpm.x,IFERROR(VALUE(Table2[[#This Row],[Response_Time_Hours]]),""),IF(_xlpm.x="","CHECK",_xlfn.IFS(_xlpm.x&lt;=1,"Immediate",_xlpm.x&lt;=6,"Fast",_xlpm.x&lt;=24,"Moderate",_xlpm.x&gt;24,"Delayed")))</f>
        <v>Delayed</v>
      </c>
      <c r="V1621">
        <f>FLOOR(tbl_CleanLeads[[#This Row],[Response_Time_Hours]],6)</f>
        <v>24</v>
      </c>
      <c r="W1621" t="str" cm="1">
        <f t="array" ref="W1621">IF(Table2[[#This Row],[Interaction_Count_Final]]="","N/A",_xlfn.IFS(Table2[[#This Row],[Interaction_Count_Final]]&lt;=2,"Low",Table2[[#This Row],[Interaction_Count_Final]]&lt;=5,"Medium",Table2[[#This Row],[Interaction_Count_Final]]&gt;=6,"High",TRUE,"CHECK"))</f>
        <v>High</v>
      </c>
      <c r="X1621" t="b">
        <f t="shared" si="25"/>
        <v>1</v>
      </c>
      <c r="Y1621" t="b">
        <f>tbl_CleanLeads[[#This Row],[Response_Time_Hours]]&gt;24</f>
        <v>1</v>
      </c>
      <c r="Z1621" s="13" t="b">
        <f>tbl_CleanLeads[[#This Row],[Response_Time_Hours]]&gt;72</f>
        <v>0</v>
      </c>
      <c r="AA1621" s="13" t="b">
        <f>tbl_CleanLeads[[#This Row],[Status_Clean]]="Converted"</f>
        <v>0</v>
      </c>
    </row>
    <row r="1622" spans="1:27">
      <c r="A1622" t="s">
        <v>70</v>
      </c>
      <c r="B1622" t="s">
        <v>4759</v>
      </c>
      <c r="C1622" t="s">
        <v>8442</v>
      </c>
      <c r="D1622" t="s">
        <v>7258</v>
      </c>
      <c r="E1622" t="s">
        <v>106</v>
      </c>
      <c r="F1622" t="s">
        <v>71</v>
      </c>
      <c r="G1622" s="1">
        <v>45357</v>
      </c>
      <c r="H1622" s="8">
        <f>MONTH(tbl_CleanLeads[[#This Row],[Lead_Date_Final]])</f>
        <v>3</v>
      </c>
      <c r="I1622" t="s">
        <v>7295</v>
      </c>
      <c r="J1622" t="s">
        <v>7271</v>
      </c>
      <c r="K1622" t="s">
        <v>7284</v>
      </c>
      <c r="L1622">
        <f>WEEKDAY(tbl_CleanLeads[[#This Row],[Lead_Date_Final]],2)</f>
        <v>3</v>
      </c>
      <c r="M1622" t="s">
        <v>7272</v>
      </c>
      <c r="N1622">
        <v>25.4</v>
      </c>
      <c r="O1622" s="7">
        <v>2617.89</v>
      </c>
      <c r="P1622">
        <v>37</v>
      </c>
      <c r="Q1622" t="s">
        <v>7266</v>
      </c>
      <c r="R1622">
        <f>IF(UPPER(TRIM(Table2[[#This Row],[Status_Clean]]))="CONVERTED",1,0)</f>
        <v>0</v>
      </c>
      <c r="S1622">
        <f>IF(ISNUMBER(MATCH(UPPER(TRIM(Table2[[#This Row],[Status_Clean]])),{"CONTACTED","QUALIFIED","CONVERTED"},0)),1,0)</f>
        <v>1</v>
      </c>
      <c r="T1622" cm="1">
        <f t="array" ref="T1622">_xlfn.SWITCH(UPPER(TRIM(Table2[[#This Row],[Status_Clean]])),"NEW",1,"CONTACTED",2,"QUALIFIED",3,"CONVERTED",4,"LOST",5,99)</f>
        <v>3</v>
      </c>
      <c r="U1622" t="str" cm="1">
        <f t="array" ref="U1622">_xlfn.LET(_xlpm.x,IFERROR(VALUE(Table2[[#This Row],[Response_Time_Hours]]),""),IF(_xlpm.x="","CHECK",_xlfn.IFS(_xlpm.x&lt;=1,"Immediate",_xlpm.x&lt;=6,"Fast",_xlpm.x&lt;=24,"Moderate",_xlpm.x&gt;24,"Delayed")))</f>
        <v>Delayed</v>
      </c>
      <c r="V1622">
        <f>FLOOR(tbl_CleanLeads[[#This Row],[Response_Time_Hours]],6)</f>
        <v>24</v>
      </c>
      <c r="W1622" t="str" cm="1">
        <f t="array" ref="W1622">IF(Table2[[#This Row],[Interaction_Count_Final]]="","N/A",_xlfn.IFS(Table2[[#This Row],[Interaction_Count_Final]]&lt;=2,"Low",Table2[[#This Row],[Interaction_Count_Final]]&lt;=5,"Medium",Table2[[#This Row],[Interaction_Count_Final]]&gt;=6,"High",TRUE,"CHECK"))</f>
        <v>High</v>
      </c>
      <c r="X1622" t="b">
        <f t="shared" si="25"/>
        <v>1</v>
      </c>
      <c r="Y1622" t="b">
        <f>tbl_CleanLeads[[#This Row],[Response_Time_Hours]]&gt;24</f>
        <v>1</v>
      </c>
      <c r="Z1622" s="13" t="b">
        <f>tbl_CleanLeads[[#This Row],[Response_Time_Hours]]&gt;72</f>
        <v>0</v>
      </c>
      <c r="AA1622" s="13" t="b">
        <f>tbl_CleanLeads[[#This Row],[Status_Clean]]="Converted"</f>
        <v>0</v>
      </c>
    </row>
    <row r="1623" spans="1:27">
      <c r="A1623" t="s">
        <v>102</v>
      </c>
      <c r="B1623" t="s">
        <v>4761</v>
      </c>
      <c r="C1623" t="s">
        <v>4762</v>
      </c>
      <c r="D1623" t="s">
        <v>7274</v>
      </c>
      <c r="E1623" t="s">
        <v>254</v>
      </c>
      <c r="F1623" t="s">
        <v>250</v>
      </c>
      <c r="G1623" s="1">
        <v>45586</v>
      </c>
      <c r="H1623" s="8">
        <f>MONTH(tbl_CleanLeads[[#This Row],[Lead_Date_Final]])</f>
        <v>10</v>
      </c>
      <c r="I1623" t="s">
        <v>7270</v>
      </c>
      <c r="J1623" t="s">
        <v>7271</v>
      </c>
      <c r="K1623" t="s">
        <v>7264</v>
      </c>
      <c r="L1623">
        <f>WEEKDAY(tbl_CleanLeads[[#This Row],[Lead_Date_Final]],2)</f>
        <v>1</v>
      </c>
      <c r="M1623" t="s">
        <v>7298</v>
      </c>
      <c r="N1623">
        <v>55.199999999999996</v>
      </c>
      <c r="O1623" s="7">
        <v>2226.29</v>
      </c>
      <c r="P1623">
        <v>2</v>
      </c>
      <c r="Q1623" t="s">
        <v>7266</v>
      </c>
      <c r="R1623">
        <f>IF(UPPER(TRIM(Table2[[#This Row],[Status_Clean]]))="CONVERTED",1,0)</f>
        <v>1</v>
      </c>
      <c r="S1623">
        <f>IF(ISNUMBER(MATCH(UPPER(TRIM(Table2[[#This Row],[Status_Clean]])),{"CONTACTED","QUALIFIED","CONVERTED"},0)),1,0)</f>
        <v>1</v>
      </c>
      <c r="T1623" cm="1">
        <f t="array" ref="T1623">_xlfn.SWITCH(UPPER(TRIM(Table2[[#This Row],[Status_Clean]])),"NEW",1,"CONTACTED",2,"QUALIFIED",3,"CONVERTED",4,"LOST",5,99)</f>
        <v>4</v>
      </c>
      <c r="U1623" t="str" cm="1">
        <f t="array" ref="U1623">_xlfn.LET(_xlpm.x,IFERROR(VALUE(Table2[[#This Row],[Response_Time_Hours]]),""),IF(_xlpm.x="","CHECK",_xlfn.IFS(_xlpm.x&lt;=1,"Immediate",_xlpm.x&lt;=6,"Fast",_xlpm.x&lt;=24,"Moderate",_xlpm.x&gt;24,"Delayed")))</f>
        <v>Delayed</v>
      </c>
      <c r="V1623">
        <f>FLOOR(tbl_CleanLeads[[#This Row],[Response_Time_Hours]],6)</f>
        <v>54</v>
      </c>
      <c r="W1623" t="str" cm="1">
        <f t="array" ref="W1623">IF(Table2[[#This Row],[Interaction_Count_Final]]="","N/A",_xlfn.IFS(Table2[[#This Row],[Interaction_Count_Final]]&lt;=2,"Low",Table2[[#This Row],[Interaction_Count_Final]]&lt;=5,"Medium",Table2[[#This Row],[Interaction_Count_Final]]&gt;=6,"High",TRUE,"CHECK"))</f>
        <v>Low</v>
      </c>
      <c r="X1623" t="b">
        <f t="shared" si="25"/>
        <v>1</v>
      </c>
      <c r="Y1623" t="b">
        <f>tbl_CleanLeads[[#This Row],[Response_Time_Hours]]&gt;24</f>
        <v>1</v>
      </c>
      <c r="Z1623" s="13" t="b">
        <f>tbl_CleanLeads[[#This Row],[Response_Time_Hours]]&gt;72</f>
        <v>0</v>
      </c>
      <c r="AA1623" s="13" t="b">
        <f>tbl_CleanLeads[[#This Row],[Status_Clean]]="Converted"</f>
        <v>1</v>
      </c>
    </row>
    <row r="1624" spans="1:27">
      <c r="A1624" t="s">
        <v>102</v>
      </c>
      <c r="B1624" t="s">
        <v>4764</v>
      </c>
      <c r="C1624" t="s">
        <v>4765</v>
      </c>
      <c r="D1624" t="s">
        <v>7268</v>
      </c>
      <c r="E1624" t="s">
        <v>222</v>
      </c>
      <c r="F1624" t="s">
        <v>193</v>
      </c>
      <c r="G1624" s="1">
        <v>45062</v>
      </c>
      <c r="H1624" s="8">
        <f>MONTH(tbl_CleanLeads[[#This Row],[Lead_Date_Final]])</f>
        <v>5</v>
      </c>
      <c r="I1624" t="s">
        <v>7314</v>
      </c>
      <c r="J1624" t="s">
        <v>7263</v>
      </c>
      <c r="K1624" t="s">
        <v>7277</v>
      </c>
      <c r="L1624">
        <f>WEEKDAY(tbl_CleanLeads[[#This Row],[Lead_Date_Final]],2)</f>
        <v>2</v>
      </c>
      <c r="M1624" t="s">
        <v>7265</v>
      </c>
      <c r="N1624">
        <v>16.799999999999997</v>
      </c>
      <c r="O1624" s="7">
        <v>2950.89</v>
      </c>
      <c r="P1624">
        <v>7</v>
      </c>
      <c r="Q1624" t="s">
        <v>7266</v>
      </c>
      <c r="R1624">
        <f>IF(UPPER(TRIM(Table2[[#This Row],[Status_Clean]]))="CONVERTED",1,0)</f>
        <v>0</v>
      </c>
      <c r="S1624">
        <f>IF(ISNUMBER(MATCH(UPPER(TRIM(Table2[[#This Row],[Status_Clean]])),{"CONTACTED","QUALIFIED","CONVERTED"},0)),1,0)</f>
        <v>0</v>
      </c>
      <c r="T1624" cm="1">
        <f t="array" ref="T1624">_xlfn.SWITCH(UPPER(TRIM(Table2[[#This Row],[Status_Clean]])),"NEW",1,"CONTACTED",2,"QUALIFIED",3,"CONVERTED",4,"LOST",5,99)</f>
        <v>1</v>
      </c>
      <c r="U1624" t="str" cm="1">
        <f t="array" ref="U1624">_xlfn.LET(_xlpm.x,IFERROR(VALUE(Table2[[#This Row],[Response_Time_Hours]]),""),IF(_xlpm.x="","CHECK",_xlfn.IFS(_xlpm.x&lt;=1,"Immediate",_xlpm.x&lt;=6,"Fast",_xlpm.x&lt;=24,"Moderate",_xlpm.x&gt;24,"Delayed")))</f>
        <v>Moderate</v>
      </c>
      <c r="V1624">
        <f>FLOOR(tbl_CleanLeads[[#This Row],[Response_Time_Hours]],6)</f>
        <v>12</v>
      </c>
      <c r="W1624" t="str" cm="1">
        <f t="array" ref="W1624">IF(Table2[[#This Row],[Interaction_Count_Final]]="","N/A",_xlfn.IFS(Table2[[#This Row],[Interaction_Count_Final]]&lt;=2,"Low",Table2[[#This Row],[Interaction_Count_Final]]&lt;=5,"Medium",Table2[[#This Row],[Interaction_Count_Final]]&gt;=6,"High",TRUE,"CHECK"))</f>
        <v>High</v>
      </c>
      <c r="X1624" t="b">
        <f t="shared" si="25"/>
        <v>1</v>
      </c>
      <c r="Y1624" t="b">
        <f>tbl_CleanLeads[[#This Row],[Response_Time_Hours]]&gt;24</f>
        <v>0</v>
      </c>
      <c r="Z1624" s="13" t="b">
        <f>tbl_CleanLeads[[#This Row],[Response_Time_Hours]]&gt;72</f>
        <v>0</v>
      </c>
      <c r="AA1624" s="13" t="b">
        <f>tbl_CleanLeads[[#This Row],[Status_Clean]]="Converted"</f>
        <v>0</v>
      </c>
    </row>
    <row r="1625" spans="1:27">
      <c r="A1625" t="s">
        <v>102</v>
      </c>
      <c r="B1625" t="s">
        <v>4766</v>
      </c>
      <c r="C1625" t="s">
        <v>4767</v>
      </c>
      <c r="D1625" t="s">
        <v>7258</v>
      </c>
      <c r="E1625" t="s">
        <v>101</v>
      </c>
      <c r="F1625" t="s">
        <v>125</v>
      </c>
      <c r="G1625" s="1">
        <v>45304</v>
      </c>
      <c r="H1625" s="8">
        <f>MONTH(tbl_CleanLeads[[#This Row],[Lead_Date_Final]])</f>
        <v>1</v>
      </c>
      <c r="I1625" t="s">
        <v>7317</v>
      </c>
      <c r="J1625" t="s">
        <v>7271</v>
      </c>
      <c r="K1625" t="s">
        <v>7284</v>
      </c>
      <c r="L1625">
        <f>WEEKDAY(tbl_CleanLeads[[#This Row],[Lead_Date_Final]],2)</f>
        <v>6</v>
      </c>
      <c r="M1625" t="s">
        <v>7278</v>
      </c>
      <c r="N1625">
        <v>24.5</v>
      </c>
      <c r="O1625" s="7">
        <v>4479.08</v>
      </c>
      <c r="P1625">
        <v>41</v>
      </c>
      <c r="Q1625" t="s">
        <v>7273</v>
      </c>
      <c r="R1625">
        <f>IF(UPPER(TRIM(Table2[[#This Row],[Status_Clean]]))="CONVERTED",1,0)</f>
        <v>0</v>
      </c>
      <c r="S1625">
        <f>IF(ISNUMBER(MATCH(UPPER(TRIM(Table2[[#This Row],[Status_Clean]])),{"CONTACTED","QUALIFIED","CONVERTED"},0)),1,0)</f>
        <v>1</v>
      </c>
      <c r="T1625" cm="1">
        <f t="array" ref="T1625">_xlfn.SWITCH(UPPER(TRIM(Table2[[#This Row],[Status_Clean]])),"NEW",1,"CONTACTED",2,"QUALIFIED",3,"CONVERTED",4,"LOST",5,99)</f>
        <v>2</v>
      </c>
      <c r="U1625" t="str" cm="1">
        <f t="array" ref="U1625">_xlfn.LET(_xlpm.x,IFERROR(VALUE(Table2[[#This Row],[Response_Time_Hours]]),""),IF(_xlpm.x="","CHECK",_xlfn.IFS(_xlpm.x&lt;=1,"Immediate",_xlpm.x&lt;=6,"Fast",_xlpm.x&lt;=24,"Moderate",_xlpm.x&gt;24,"Delayed")))</f>
        <v>Delayed</v>
      </c>
      <c r="V1625">
        <f>FLOOR(tbl_CleanLeads[[#This Row],[Response_Time_Hours]],6)</f>
        <v>24</v>
      </c>
      <c r="W1625" t="str" cm="1">
        <f t="array" ref="W1625">IF(Table2[[#This Row],[Interaction_Count_Final]]="","N/A",_xlfn.IFS(Table2[[#This Row],[Interaction_Count_Final]]&lt;=2,"Low",Table2[[#This Row],[Interaction_Count_Final]]&lt;=5,"Medium",Table2[[#This Row],[Interaction_Count_Final]]&gt;=6,"High",TRUE,"CHECK"))</f>
        <v>High</v>
      </c>
      <c r="X1625" t="b">
        <f t="shared" si="25"/>
        <v>1</v>
      </c>
      <c r="Y1625" t="b">
        <f>tbl_CleanLeads[[#This Row],[Response_Time_Hours]]&gt;24</f>
        <v>1</v>
      </c>
      <c r="Z1625" s="13" t="b">
        <f>tbl_CleanLeads[[#This Row],[Response_Time_Hours]]&gt;72</f>
        <v>0</v>
      </c>
      <c r="AA1625" s="13" t="b">
        <f>tbl_CleanLeads[[#This Row],[Status_Clean]]="Converted"</f>
        <v>0</v>
      </c>
    </row>
    <row r="1626" spans="1:27">
      <c r="A1626" t="s">
        <v>90</v>
      </c>
      <c r="B1626" t="s">
        <v>4768</v>
      </c>
      <c r="C1626" t="s">
        <v>4769</v>
      </c>
      <c r="D1626" t="s">
        <v>7303</v>
      </c>
      <c r="E1626" t="s">
        <v>7308</v>
      </c>
      <c r="F1626" t="s">
        <v>193</v>
      </c>
      <c r="G1626" s="1">
        <v>45020</v>
      </c>
      <c r="H1626" s="8">
        <f>MONTH(tbl_CleanLeads[[#This Row],[Lead_Date_Final]])</f>
        <v>4</v>
      </c>
      <c r="I1626" t="s">
        <v>7297</v>
      </c>
      <c r="J1626" t="s">
        <v>7263</v>
      </c>
      <c r="K1626" t="s">
        <v>7277</v>
      </c>
      <c r="L1626">
        <f>WEEKDAY(tbl_CleanLeads[[#This Row],[Lead_Date_Final]],2)</f>
        <v>2</v>
      </c>
      <c r="M1626" t="s">
        <v>7265</v>
      </c>
      <c r="N1626">
        <v>26.9</v>
      </c>
      <c r="O1626" s="7">
        <v>1507.39</v>
      </c>
      <c r="P1626">
        <v>15</v>
      </c>
      <c r="Q1626" t="s">
        <v>7289</v>
      </c>
      <c r="R1626">
        <f>IF(UPPER(TRIM(Table2[[#This Row],[Status_Clean]]))="CONVERTED",1,0)</f>
        <v>0</v>
      </c>
      <c r="S1626">
        <f>IF(ISNUMBER(MATCH(UPPER(TRIM(Table2[[#This Row],[Status_Clean]])),{"CONTACTED","QUALIFIED","CONVERTED"},0)),1,0)</f>
        <v>0</v>
      </c>
      <c r="T1626" cm="1">
        <f t="array" ref="T1626">_xlfn.SWITCH(UPPER(TRIM(Table2[[#This Row],[Status_Clean]])),"NEW",1,"CONTACTED",2,"QUALIFIED",3,"CONVERTED",4,"LOST",5,99)</f>
        <v>1</v>
      </c>
      <c r="U1626" t="str" cm="1">
        <f t="array" ref="U1626">_xlfn.LET(_xlpm.x,IFERROR(VALUE(Table2[[#This Row],[Response_Time_Hours]]),""),IF(_xlpm.x="","CHECK",_xlfn.IFS(_xlpm.x&lt;=1,"Immediate",_xlpm.x&lt;=6,"Fast",_xlpm.x&lt;=24,"Moderate",_xlpm.x&gt;24,"Delayed")))</f>
        <v>Delayed</v>
      </c>
      <c r="V1626">
        <f>FLOOR(tbl_CleanLeads[[#This Row],[Response_Time_Hours]],6)</f>
        <v>24</v>
      </c>
      <c r="W1626" t="str" cm="1">
        <f t="array" ref="W1626">IF(Table2[[#This Row],[Interaction_Count_Final]]="","N/A",_xlfn.IFS(Table2[[#This Row],[Interaction_Count_Final]]&lt;=2,"Low",Table2[[#This Row],[Interaction_Count_Final]]&lt;=5,"Medium",Table2[[#This Row],[Interaction_Count_Final]]&gt;=6,"High",TRUE,"CHECK"))</f>
        <v>High</v>
      </c>
      <c r="X1626" t="b">
        <f t="shared" si="25"/>
        <v>1</v>
      </c>
      <c r="Y1626" t="b">
        <f>tbl_CleanLeads[[#This Row],[Response_Time_Hours]]&gt;24</f>
        <v>1</v>
      </c>
      <c r="Z1626" s="13" t="b">
        <f>tbl_CleanLeads[[#This Row],[Response_Time_Hours]]&gt;72</f>
        <v>0</v>
      </c>
      <c r="AA1626" s="13" t="b">
        <f>tbl_CleanLeads[[#This Row],[Status_Clean]]="Converted"</f>
        <v>0</v>
      </c>
    </row>
    <row r="1627" spans="1:27">
      <c r="A1627" t="s">
        <v>102</v>
      </c>
      <c r="B1627" t="s">
        <v>4772</v>
      </c>
      <c r="C1627" t="s">
        <v>4773</v>
      </c>
      <c r="D1627" t="s">
        <v>7268</v>
      </c>
      <c r="E1627" t="s">
        <v>106</v>
      </c>
      <c r="F1627" t="s">
        <v>250</v>
      </c>
      <c r="G1627" s="1">
        <v>45250</v>
      </c>
      <c r="H1627" s="8">
        <f>MONTH(tbl_CleanLeads[[#This Row],[Lead_Date_Final]])</f>
        <v>11</v>
      </c>
      <c r="I1627" t="s">
        <v>7300</v>
      </c>
      <c r="J1627" t="s">
        <v>7263</v>
      </c>
      <c r="K1627" t="s">
        <v>7264</v>
      </c>
      <c r="L1627">
        <f>WEEKDAY(tbl_CleanLeads[[#This Row],[Lead_Date_Final]],2)</f>
        <v>1</v>
      </c>
      <c r="M1627" t="s">
        <v>7298</v>
      </c>
      <c r="N1627">
        <v>6.8</v>
      </c>
      <c r="O1627" s="7">
        <v>2299.12</v>
      </c>
      <c r="P1627">
        <v>30</v>
      </c>
      <c r="Q1627" t="s">
        <v>7266</v>
      </c>
      <c r="R1627">
        <f>IF(UPPER(TRIM(Table2[[#This Row],[Status_Clean]]))="CONVERTED",1,0)</f>
        <v>1</v>
      </c>
      <c r="S1627">
        <f>IF(ISNUMBER(MATCH(UPPER(TRIM(Table2[[#This Row],[Status_Clean]])),{"CONTACTED","QUALIFIED","CONVERTED"},0)),1,0)</f>
        <v>1</v>
      </c>
      <c r="T1627" cm="1">
        <f t="array" ref="T1627">_xlfn.SWITCH(UPPER(TRIM(Table2[[#This Row],[Status_Clean]])),"NEW",1,"CONTACTED",2,"QUALIFIED",3,"CONVERTED",4,"LOST",5,99)</f>
        <v>4</v>
      </c>
      <c r="U1627" t="str" cm="1">
        <f t="array" ref="U1627">_xlfn.LET(_xlpm.x,IFERROR(VALUE(Table2[[#This Row],[Response_Time_Hours]]),""),IF(_xlpm.x="","CHECK",_xlfn.IFS(_xlpm.x&lt;=1,"Immediate",_xlpm.x&lt;=6,"Fast",_xlpm.x&lt;=24,"Moderate",_xlpm.x&gt;24,"Delayed")))</f>
        <v>Moderate</v>
      </c>
      <c r="V1627">
        <f>FLOOR(tbl_CleanLeads[[#This Row],[Response_Time_Hours]],6)</f>
        <v>6</v>
      </c>
      <c r="W1627" t="str" cm="1">
        <f t="array" ref="W1627">IF(Table2[[#This Row],[Interaction_Count_Final]]="","N/A",_xlfn.IFS(Table2[[#This Row],[Interaction_Count_Final]]&lt;=2,"Low",Table2[[#This Row],[Interaction_Count_Final]]&lt;=5,"Medium",Table2[[#This Row],[Interaction_Count_Final]]&gt;=6,"High",TRUE,"CHECK"))</f>
        <v>High</v>
      </c>
      <c r="X1627" t="b">
        <f t="shared" si="25"/>
        <v>1</v>
      </c>
      <c r="Y1627" t="b">
        <f>tbl_CleanLeads[[#This Row],[Response_Time_Hours]]&gt;24</f>
        <v>0</v>
      </c>
      <c r="Z1627" s="13" t="b">
        <f>tbl_CleanLeads[[#This Row],[Response_Time_Hours]]&gt;72</f>
        <v>0</v>
      </c>
      <c r="AA1627" s="13" t="b">
        <f>tbl_CleanLeads[[#This Row],[Status_Clean]]="Converted"</f>
        <v>1</v>
      </c>
    </row>
    <row r="1628" spans="1:27">
      <c r="A1628" t="s">
        <v>90</v>
      </c>
      <c r="B1628" t="s">
        <v>4775</v>
      </c>
      <c r="C1628" t="s">
        <v>4776</v>
      </c>
      <c r="D1628" t="s">
        <v>7258</v>
      </c>
      <c r="E1628" t="s">
        <v>69</v>
      </c>
      <c r="F1628" t="s">
        <v>71</v>
      </c>
      <c r="G1628" s="1">
        <v>45221</v>
      </c>
      <c r="H1628" s="8">
        <f>MONTH(tbl_CleanLeads[[#This Row],[Lead_Date_Final]])</f>
        <v>10</v>
      </c>
      <c r="I1628" t="s">
        <v>7270</v>
      </c>
      <c r="J1628" t="s">
        <v>7263</v>
      </c>
      <c r="K1628" t="s">
        <v>7264</v>
      </c>
      <c r="L1628">
        <f>WEEKDAY(tbl_CleanLeads[[#This Row],[Lead_Date_Final]],2)</f>
        <v>7</v>
      </c>
      <c r="M1628" t="s">
        <v>7293</v>
      </c>
      <c r="N1628">
        <v>33</v>
      </c>
      <c r="O1628" s="7">
        <v>4875.1400000000003</v>
      </c>
      <c r="P1628">
        <v>9</v>
      </c>
      <c r="Q1628" t="s">
        <v>7273</v>
      </c>
      <c r="R1628">
        <f>IF(UPPER(TRIM(Table2[[#This Row],[Status_Clean]]))="CONVERTED",1,0)</f>
        <v>0</v>
      </c>
      <c r="S1628">
        <f>IF(ISNUMBER(MATCH(UPPER(TRIM(Table2[[#This Row],[Status_Clean]])),{"CONTACTED","QUALIFIED","CONVERTED"},0)),1,0)</f>
        <v>1</v>
      </c>
      <c r="T1628" cm="1">
        <f t="array" ref="T1628">_xlfn.SWITCH(UPPER(TRIM(Table2[[#This Row],[Status_Clean]])),"NEW",1,"CONTACTED",2,"QUALIFIED",3,"CONVERTED",4,"LOST",5,99)</f>
        <v>3</v>
      </c>
      <c r="U1628" t="str" cm="1">
        <f t="array" ref="U1628">_xlfn.LET(_xlpm.x,IFERROR(VALUE(Table2[[#This Row],[Response_Time_Hours]]),""),IF(_xlpm.x="","CHECK",_xlfn.IFS(_xlpm.x&lt;=1,"Immediate",_xlpm.x&lt;=6,"Fast",_xlpm.x&lt;=24,"Moderate",_xlpm.x&gt;24,"Delayed")))</f>
        <v>Delayed</v>
      </c>
      <c r="V1628">
        <f>FLOOR(tbl_CleanLeads[[#This Row],[Response_Time_Hours]],6)</f>
        <v>30</v>
      </c>
      <c r="W1628" t="str" cm="1">
        <f t="array" ref="W1628">IF(Table2[[#This Row],[Interaction_Count_Final]]="","N/A",_xlfn.IFS(Table2[[#This Row],[Interaction_Count_Final]]&lt;=2,"Low",Table2[[#This Row],[Interaction_Count_Final]]&lt;=5,"Medium",Table2[[#This Row],[Interaction_Count_Final]]&gt;=6,"High",TRUE,"CHECK"))</f>
        <v>High</v>
      </c>
      <c r="X1628" t="b">
        <f t="shared" si="25"/>
        <v>1</v>
      </c>
      <c r="Y1628" t="b">
        <f>tbl_CleanLeads[[#This Row],[Response_Time_Hours]]&gt;24</f>
        <v>1</v>
      </c>
      <c r="Z1628" s="13" t="b">
        <f>tbl_CleanLeads[[#This Row],[Response_Time_Hours]]&gt;72</f>
        <v>0</v>
      </c>
      <c r="AA1628" s="13" t="b">
        <f>tbl_CleanLeads[[#This Row],[Status_Clean]]="Converted"</f>
        <v>0</v>
      </c>
    </row>
    <row r="1629" spans="1:27">
      <c r="A1629" t="s">
        <v>63</v>
      </c>
      <c r="B1629" t="s">
        <v>4778</v>
      </c>
      <c r="C1629" t="s">
        <v>8446</v>
      </c>
      <c r="D1629" t="s">
        <v>7303</v>
      </c>
      <c r="E1629" t="s">
        <v>311</v>
      </c>
      <c r="F1629" t="s">
        <v>125</v>
      </c>
      <c r="G1629" s="1">
        <v>45149</v>
      </c>
      <c r="H1629" s="8">
        <f>MONTH(tbl_CleanLeads[[#This Row],[Lead_Date_Final]])</f>
        <v>8</v>
      </c>
      <c r="I1629" t="s">
        <v>7310</v>
      </c>
      <c r="J1629" t="s">
        <v>7263</v>
      </c>
      <c r="K1629" t="s">
        <v>7288</v>
      </c>
      <c r="L1629">
        <f>WEEKDAY(tbl_CleanLeads[[#This Row],[Lead_Date_Final]],2)</f>
        <v>5</v>
      </c>
      <c r="M1629" t="s">
        <v>7312</v>
      </c>
      <c r="N1629">
        <v>46.9</v>
      </c>
      <c r="O1629" s="7">
        <v>1413.77</v>
      </c>
      <c r="P1629">
        <v>11</v>
      </c>
      <c r="Q1629" t="s">
        <v>7289</v>
      </c>
      <c r="R1629">
        <f>IF(UPPER(TRIM(Table2[[#This Row],[Status_Clean]]))="CONVERTED",1,0)</f>
        <v>0</v>
      </c>
      <c r="S1629">
        <f>IF(ISNUMBER(MATCH(UPPER(TRIM(Table2[[#This Row],[Status_Clean]])),{"CONTACTED","QUALIFIED","CONVERTED"},0)),1,0)</f>
        <v>1</v>
      </c>
      <c r="T1629" cm="1">
        <f t="array" ref="T1629">_xlfn.SWITCH(UPPER(TRIM(Table2[[#This Row],[Status_Clean]])),"NEW",1,"CONTACTED",2,"QUALIFIED",3,"CONVERTED",4,"LOST",5,99)</f>
        <v>2</v>
      </c>
      <c r="U1629" t="str" cm="1">
        <f t="array" ref="U1629">_xlfn.LET(_xlpm.x,IFERROR(VALUE(Table2[[#This Row],[Response_Time_Hours]]),""),IF(_xlpm.x="","CHECK",_xlfn.IFS(_xlpm.x&lt;=1,"Immediate",_xlpm.x&lt;=6,"Fast",_xlpm.x&lt;=24,"Moderate",_xlpm.x&gt;24,"Delayed")))</f>
        <v>Delayed</v>
      </c>
      <c r="V1629">
        <f>FLOOR(tbl_CleanLeads[[#This Row],[Response_Time_Hours]],6)</f>
        <v>42</v>
      </c>
      <c r="W1629" t="str" cm="1">
        <f t="array" ref="W1629">IF(Table2[[#This Row],[Interaction_Count_Final]]="","N/A",_xlfn.IFS(Table2[[#This Row],[Interaction_Count_Final]]&lt;=2,"Low",Table2[[#This Row],[Interaction_Count_Final]]&lt;=5,"Medium",Table2[[#This Row],[Interaction_Count_Final]]&gt;=6,"High",TRUE,"CHECK"))</f>
        <v>High</v>
      </c>
      <c r="X1629" t="b">
        <f t="shared" si="25"/>
        <v>1</v>
      </c>
      <c r="Y1629" t="b">
        <f>tbl_CleanLeads[[#This Row],[Response_Time_Hours]]&gt;24</f>
        <v>1</v>
      </c>
      <c r="Z1629" s="13" t="b">
        <f>tbl_CleanLeads[[#This Row],[Response_Time_Hours]]&gt;72</f>
        <v>0</v>
      </c>
      <c r="AA1629" s="13" t="b">
        <f>tbl_CleanLeads[[#This Row],[Status_Clean]]="Converted"</f>
        <v>0</v>
      </c>
    </row>
    <row r="1630" spans="1:27">
      <c r="A1630" t="s">
        <v>70</v>
      </c>
      <c r="B1630" t="s">
        <v>4781</v>
      </c>
      <c r="C1630" t="s">
        <v>8448</v>
      </c>
      <c r="D1630" t="s">
        <v>7268</v>
      </c>
      <c r="E1630" t="s">
        <v>69</v>
      </c>
      <c r="F1630" t="s">
        <v>250</v>
      </c>
      <c r="G1630" s="1">
        <v>45186</v>
      </c>
      <c r="H1630" s="8">
        <f>MONTH(tbl_CleanLeads[[#This Row],[Lead_Date_Final]])</f>
        <v>9</v>
      </c>
      <c r="I1630" t="s">
        <v>7287</v>
      </c>
      <c r="J1630" t="s">
        <v>7263</v>
      </c>
      <c r="K1630" t="s">
        <v>7288</v>
      </c>
      <c r="L1630">
        <f>WEEKDAY(tbl_CleanLeads[[#This Row],[Lead_Date_Final]],2)</f>
        <v>7</v>
      </c>
      <c r="M1630" t="s">
        <v>7293</v>
      </c>
      <c r="N1630">
        <v>55</v>
      </c>
      <c r="O1630" s="7">
        <v>4586.3900000000003</v>
      </c>
      <c r="P1630">
        <v>8</v>
      </c>
      <c r="Q1630" t="s">
        <v>7273</v>
      </c>
      <c r="R1630">
        <f>IF(UPPER(TRIM(Table2[[#This Row],[Status_Clean]]))="CONVERTED",1,0)</f>
        <v>1</v>
      </c>
      <c r="S1630">
        <f>IF(ISNUMBER(MATCH(UPPER(TRIM(Table2[[#This Row],[Status_Clean]])),{"CONTACTED","QUALIFIED","CONVERTED"},0)),1,0)</f>
        <v>1</v>
      </c>
      <c r="T1630" cm="1">
        <f t="array" ref="T1630">_xlfn.SWITCH(UPPER(TRIM(Table2[[#This Row],[Status_Clean]])),"NEW",1,"CONTACTED",2,"QUALIFIED",3,"CONVERTED",4,"LOST",5,99)</f>
        <v>4</v>
      </c>
      <c r="U1630" t="str" cm="1">
        <f t="array" ref="U1630">_xlfn.LET(_xlpm.x,IFERROR(VALUE(Table2[[#This Row],[Response_Time_Hours]]),""),IF(_xlpm.x="","CHECK",_xlfn.IFS(_xlpm.x&lt;=1,"Immediate",_xlpm.x&lt;=6,"Fast",_xlpm.x&lt;=24,"Moderate",_xlpm.x&gt;24,"Delayed")))</f>
        <v>Delayed</v>
      </c>
      <c r="V1630">
        <f>FLOOR(tbl_CleanLeads[[#This Row],[Response_Time_Hours]],6)</f>
        <v>54</v>
      </c>
      <c r="W1630" t="str" cm="1">
        <f t="array" ref="W1630">IF(Table2[[#This Row],[Interaction_Count_Final]]="","N/A",_xlfn.IFS(Table2[[#This Row],[Interaction_Count_Final]]&lt;=2,"Low",Table2[[#This Row],[Interaction_Count_Final]]&lt;=5,"Medium",Table2[[#This Row],[Interaction_Count_Final]]&gt;=6,"High",TRUE,"CHECK"))</f>
        <v>High</v>
      </c>
      <c r="X1630" t="b">
        <f t="shared" si="25"/>
        <v>1</v>
      </c>
      <c r="Y1630" t="b">
        <f>tbl_CleanLeads[[#This Row],[Response_Time_Hours]]&gt;24</f>
        <v>1</v>
      </c>
      <c r="Z1630" s="13" t="b">
        <f>tbl_CleanLeads[[#This Row],[Response_Time_Hours]]&gt;72</f>
        <v>0</v>
      </c>
      <c r="AA1630" s="13" t="b">
        <f>tbl_CleanLeads[[#This Row],[Status_Clean]]="Converted"</f>
        <v>1</v>
      </c>
    </row>
    <row r="1631" spans="1:27">
      <c r="A1631" t="s">
        <v>63</v>
      </c>
      <c r="B1631" t="s">
        <v>4783</v>
      </c>
      <c r="C1631" t="s">
        <v>4784</v>
      </c>
      <c r="D1631" t="s">
        <v>7274</v>
      </c>
      <c r="E1631" t="s">
        <v>123</v>
      </c>
      <c r="F1631" t="s">
        <v>173</v>
      </c>
      <c r="G1631" s="1">
        <v>45034</v>
      </c>
      <c r="H1631" s="8">
        <f>MONTH(tbl_CleanLeads[[#This Row],[Lead_Date_Final]])</f>
        <v>4</v>
      </c>
      <c r="I1631" t="s">
        <v>7297</v>
      </c>
      <c r="J1631" t="s">
        <v>7263</v>
      </c>
      <c r="K1631" t="s">
        <v>7277</v>
      </c>
      <c r="L1631">
        <f>WEEKDAY(tbl_CleanLeads[[#This Row],[Lead_Date_Final]],2)</f>
        <v>2</v>
      </c>
      <c r="M1631" t="s">
        <v>7265</v>
      </c>
      <c r="N1631">
        <v>49.8</v>
      </c>
      <c r="O1631" s="7">
        <v>2001.36</v>
      </c>
      <c r="P1631">
        <v>1</v>
      </c>
      <c r="Q1631" t="s">
        <v>7266</v>
      </c>
      <c r="R1631">
        <f>IF(UPPER(TRIM(Table2[[#This Row],[Status_Clean]]))="CONVERTED",1,0)</f>
        <v>0</v>
      </c>
      <c r="S1631">
        <f>IF(ISNUMBER(MATCH(UPPER(TRIM(Table2[[#This Row],[Status_Clean]])),{"CONTACTED","QUALIFIED","CONVERTED"},0)),1,0)</f>
        <v>0</v>
      </c>
      <c r="T1631" cm="1">
        <f t="array" ref="T1631">_xlfn.SWITCH(UPPER(TRIM(Table2[[#This Row],[Status_Clean]])),"NEW",1,"CONTACTED",2,"QUALIFIED",3,"CONVERTED",4,"LOST",5,99)</f>
        <v>5</v>
      </c>
      <c r="U1631" t="str" cm="1">
        <f t="array" ref="U1631">_xlfn.LET(_xlpm.x,IFERROR(VALUE(Table2[[#This Row],[Response_Time_Hours]]),""),IF(_xlpm.x="","CHECK",_xlfn.IFS(_xlpm.x&lt;=1,"Immediate",_xlpm.x&lt;=6,"Fast",_xlpm.x&lt;=24,"Moderate",_xlpm.x&gt;24,"Delayed")))</f>
        <v>Delayed</v>
      </c>
      <c r="V1631">
        <f>FLOOR(tbl_CleanLeads[[#This Row],[Response_Time_Hours]],6)</f>
        <v>48</v>
      </c>
      <c r="W1631" t="str" cm="1">
        <f t="array" ref="W1631">IF(Table2[[#This Row],[Interaction_Count_Final]]="","N/A",_xlfn.IFS(Table2[[#This Row],[Interaction_Count_Final]]&lt;=2,"Low",Table2[[#This Row],[Interaction_Count_Final]]&lt;=5,"Medium",Table2[[#This Row],[Interaction_Count_Final]]&gt;=6,"High",TRUE,"CHECK"))</f>
        <v>Low</v>
      </c>
      <c r="X1631" t="b">
        <f t="shared" si="25"/>
        <v>1</v>
      </c>
      <c r="Y1631" t="b">
        <f>tbl_CleanLeads[[#This Row],[Response_Time_Hours]]&gt;24</f>
        <v>1</v>
      </c>
      <c r="Z1631" s="13" t="b">
        <f>tbl_CleanLeads[[#This Row],[Response_Time_Hours]]&gt;72</f>
        <v>0</v>
      </c>
      <c r="AA1631" s="13" t="b">
        <f>tbl_CleanLeads[[#This Row],[Status_Clean]]="Converted"</f>
        <v>0</v>
      </c>
    </row>
    <row r="1632" spans="1:27">
      <c r="A1632" t="s">
        <v>102</v>
      </c>
      <c r="B1632" t="s">
        <v>4785</v>
      </c>
      <c r="C1632" t="s">
        <v>4786</v>
      </c>
      <c r="D1632" t="s">
        <v>7274</v>
      </c>
      <c r="E1632" t="s">
        <v>254</v>
      </c>
      <c r="F1632" t="s">
        <v>193</v>
      </c>
      <c r="G1632" s="1">
        <v>45332</v>
      </c>
      <c r="H1632" s="8">
        <f>MONTH(tbl_CleanLeads[[#This Row],[Lead_Date_Final]])</f>
        <v>2</v>
      </c>
      <c r="I1632" t="s">
        <v>7283</v>
      </c>
      <c r="J1632" t="s">
        <v>7271</v>
      </c>
      <c r="K1632" t="s">
        <v>7284</v>
      </c>
      <c r="L1632">
        <f>WEEKDAY(tbl_CleanLeads[[#This Row],[Lead_Date_Final]],2)</f>
        <v>6</v>
      </c>
      <c r="M1632" t="s">
        <v>7278</v>
      </c>
      <c r="N1632">
        <v>35.4</v>
      </c>
      <c r="O1632" s="7">
        <v>2199.42</v>
      </c>
      <c r="P1632">
        <v>33</v>
      </c>
      <c r="Q1632" t="s">
        <v>7266</v>
      </c>
      <c r="R1632">
        <f>IF(UPPER(TRIM(Table2[[#This Row],[Status_Clean]]))="CONVERTED",1,0)</f>
        <v>0</v>
      </c>
      <c r="S1632">
        <f>IF(ISNUMBER(MATCH(UPPER(TRIM(Table2[[#This Row],[Status_Clean]])),{"CONTACTED","QUALIFIED","CONVERTED"},0)),1,0)</f>
        <v>0</v>
      </c>
      <c r="T1632" cm="1">
        <f t="array" ref="T1632">_xlfn.SWITCH(UPPER(TRIM(Table2[[#This Row],[Status_Clean]])),"NEW",1,"CONTACTED",2,"QUALIFIED",3,"CONVERTED",4,"LOST",5,99)</f>
        <v>1</v>
      </c>
      <c r="U1632" t="str" cm="1">
        <f t="array" ref="U1632">_xlfn.LET(_xlpm.x,IFERROR(VALUE(Table2[[#This Row],[Response_Time_Hours]]),""),IF(_xlpm.x="","CHECK",_xlfn.IFS(_xlpm.x&lt;=1,"Immediate",_xlpm.x&lt;=6,"Fast",_xlpm.x&lt;=24,"Moderate",_xlpm.x&gt;24,"Delayed")))</f>
        <v>Delayed</v>
      </c>
      <c r="V1632">
        <f>FLOOR(tbl_CleanLeads[[#This Row],[Response_Time_Hours]],6)</f>
        <v>30</v>
      </c>
      <c r="W1632" t="str" cm="1">
        <f t="array" ref="W1632">IF(Table2[[#This Row],[Interaction_Count_Final]]="","N/A",_xlfn.IFS(Table2[[#This Row],[Interaction_Count_Final]]&lt;=2,"Low",Table2[[#This Row],[Interaction_Count_Final]]&lt;=5,"Medium",Table2[[#This Row],[Interaction_Count_Final]]&gt;=6,"High",TRUE,"CHECK"))</f>
        <v>High</v>
      </c>
      <c r="X1632" t="b">
        <f t="shared" si="25"/>
        <v>1</v>
      </c>
      <c r="Y1632" t="b">
        <f>tbl_CleanLeads[[#This Row],[Response_Time_Hours]]&gt;24</f>
        <v>1</v>
      </c>
      <c r="Z1632" s="13" t="b">
        <f>tbl_CleanLeads[[#This Row],[Response_Time_Hours]]&gt;72</f>
        <v>0</v>
      </c>
      <c r="AA1632" s="13" t="b">
        <f>tbl_CleanLeads[[#This Row],[Status_Clean]]="Converted"</f>
        <v>0</v>
      </c>
    </row>
    <row r="1633" spans="1:27">
      <c r="A1633" t="s">
        <v>63</v>
      </c>
      <c r="B1633" t="s">
        <v>4789</v>
      </c>
      <c r="C1633" t="s">
        <v>4790</v>
      </c>
      <c r="D1633" t="s">
        <v>7258</v>
      </c>
      <c r="E1633" t="s">
        <v>1356</v>
      </c>
      <c r="F1633" t="s">
        <v>193</v>
      </c>
      <c r="G1633" s="1">
        <v>44943</v>
      </c>
      <c r="H1633" s="8">
        <f>MONTH(tbl_CleanLeads[[#This Row],[Lead_Date_Final]])</f>
        <v>1</v>
      </c>
      <c r="I1633" t="s">
        <v>7317</v>
      </c>
      <c r="J1633" t="s">
        <v>7263</v>
      </c>
      <c r="K1633" t="s">
        <v>7284</v>
      </c>
      <c r="L1633">
        <f>WEEKDAY(tbl_CleanLeads[[#This Row],[Lead_Date_Final]],2)</f>
        <v>2</v>
      </c>
      <c r="M1633" t="s">
        <v>7265</v>
      </c>
      <c r="N1633">
        <v>64.3</v>
      </c>
      <c r="O1633" s="7">
        <v>2252.92</v>
      </c>
      <c r="P1633">
        <v>28</v>
      </c>
      <c r="Q1633" t="s">
        <v>7266</v>
      </c>
      <c r="R1633">
        <f>IF(UPPER(TRIM(Table2[[#This Row],[Status_Clean]]))="CONVERTED",1,0)</f>
        <v>0</v>
      </c>
      <c r="S1633">
        <f>IF(ISNUMBER(MATCH(UPPER(TRIM(Table2[[#This Row],[Status_Clean]])),{"CONTACTED","QUALIFIED","CONVERTED"},0)),1,0)</f>
        <v>0</v>
      </c>
      <c r="T1633" cm="1">
        <f t="array" ref="T1633">_xlfn.SWITCH(UPPER(TRIM(Table2[[#This Row],[Status_Clean]])),"NEW",1,"CONTACTED",2,"QUALIFIED",3,"CONVERTED",4,"LOST",5,99)</f>
        <v>1</v>
      </c>
      <c r="U1633" t="str" cm="1">
        <f t="array" ref="U1633">_xlfn.LET(_xlpm.x,IFERROR(VALUE(Table2[[#This Row],[Response_Time_Hours]]),""),IF(_xlpm.x="","CHECK",_xlfn.IFS(_xlpm.x&lt;=1,"Immediate",_xlpm.x&lt;=6,"Fast",_xlpm.x&lt;=24,"Moderate",_xlpm.x&gt;24,"Delayed")))</f>
        <v>Delayed</v>
      </c>
      <c r="V1633">
        <f>FLOOR(tbl_CleanLeads[[#This Row],[Response_Time_Hours]],6)</f>
        <v>60</v>
      </c>
      <c r="W1633" t="str" cm="1">
        <f t="array" ref="W1633">IF(Table2[[#This Row],[Interaction_Count_Final]]="","N/A",_xlfn.IFS(Table2[[#This Row],[Interaction_Count_Final]]&lt;=2,"Low",Table2[[#This Row],[Interaction_Count_Final]]&lt;=5,"Medium",Table2[[#This Row],[Interaction_Count_Final]]&gt;=6,"High",TRUE,"CHECK"))</f>
        <v>High</v>
      </c>
      <c r="X1633" t="b">
        <f t="shared" si="25"/>
        <v>1</v>
      </c>
      <c r="Y1633" t="b">
        <f>tbl_CleanLeads[[#This Row],[Response_Time_Hours]]&gt;24</f>
        <v>1</v>
      </c>
      <c r="Z1633" s="13" t="b">
        <f>tbl_CleanLeads[[#This Row],[Response_Time_Hours]]&gt;72</f>
        <v>0</v>
      </c>
      <c r="AA1633" s="13" t="b">
        <f>tbl_CleanLeads[[#This Row],[Status_Clean]]="Converted"</f>
        <v>0</v>
      </c>
    </row>
    <row r="1634" spans="1:27">
      <c r="A1634" t="s">
        <v>70</v>
      </c>
      <c r="B1634" t="s">
        <v>4791</v>
      </c>
      <c r="C1634" t="s">
        <v>4792</v>
      </c>
      <c r="D1634" t="s">
        <v>7280</v>
      </c>
      <c r="E1634" t="s">
        <v>101</v>
      </c>
      <c r="F1634" t="s">
        <v>193</v>
      </c>
      <c r="G1634" s="1">
        <v>45484</v>
      </c>
      <c r="H1634" s="8">
        <f>MONTH(tbl_CleanLeads[[#This Row],[Lead_Date_Final]])</f>
        <v>7</v>
      </c>
      <c r="I1634" t="s">
        <v>7305</v>
      </c>
      <c r="J1634" t="s">
        <v>7271</v>
      </c>
      <c r="K1634" t="s">
        <v>7288</v>
      </c>
      <c r="L1634">
        <f>WEEKDAY(tbl_CleanLeads[[#This Row],[Lead_Date_Final]],2)</f>
        <v>4</v>
      </c>
      <c r="M1634" t="s">
        <v>7285</v>
      </c>
      <c r="N1634">
        <v>40</v>
      </c>
      <c r="O1634" s="7">
        <v>3563.78</v>
      </c>
      <c r="P1634">
        <v>2</v>
      </c>
      <c r="Q1634" t="s">
        <v>7266</v>
      </c>
      <c r="R1634">
        <f>IF(UPPER(TRIM(Table2[[#This Row],[Status_Clean]]))="CONVERTED",1,0)</f>
        <v>0</v>
      </c>
      <c r="S1634">
        <f>IF(ISNUMBER(MATCH(UPPER(TRIM(Table2[[#This Row],[Status_Clean]])),{"CONTACTED","QUALIFIED","CONVERTED"},0)),1,0)</f>
        <v>0</v>
      </c>
      <c r="T1634" cm="1">
        <f t="array" ref="T1634">_xlfn.SWITCH(UPPER(TRIM(Table2[[#This Row],[Status_Clean]])),"NEW",1,"CONTACTED",2,"QUALIFIED",3,"CONVERTED",4,"LOST",5,99)</f>
        <v>1</v>
      </c>
      <c r="U1634" t="str" cm="1">
        <f t="array" ref="U1634">_xlfn.LET(_xlpm.x,IFERROR(VALUE(Table2[[#This Row],[Response_Time_Hours]]),""),IF(_xlpm.x="","CHECK",_xlfn.IFS(_xlpm.x&lt;=1,"Immediate",_xlpm.x&lt;=6,"Fast",_xlpm.x&lt;=24,"Moderate",_xlpm.x&gt;24,"Delayed")))</f>
        <v>Delayed</v>
      </c>
      <c r="V1634">
        <f>FLOOR(tbl_CleanLeads[[#This Row],[Response_Time_Hours]],6)</f>
        <v>36</v>
      </c>
      <c r="W1634" t="str" cm="1">
        <f t="array" ref="W1634">IF(Table2[[#This Row],[Interaction_Count_Final]]="","N/A",_xlfn.IFS(Table2[[#This Row],[Interaction_Count_Final]]&lt;=2,"Low",Table2[[#This Row],[Interaction_Count_Final]]&lt;=5,"Medium",Table2[[#This Row],[Interaction_Count_Final]]&gt;=6,"High",TRUE,"CHECK"))</f>
        <v>Low</v>
      </c>
      <c r="X1634" t="b">
        <f t="shared" si="25"/>
        <v>1</v>
      </c>
      <c r="Y1634" t="b">
        <f>tbl_CleanLeads[[#This Row],[Response_Time_Hours]]&gt;24</f>
        <v>1</v>
      </c>
      <c r="Z1634" s="13" t="b">
        <f>tbl_CleanLeads[[#This Row],[Response_Time_Hours]]&gt;72</f>
        <v>0</v>
      </c>
      <c r="AA1634" s="13" t="b">
        <f>tbl_CleanLeads[[#This Row],[Status_Clean]]="Converted"</f>
        <v>0</v>
      </c>
    </row>
    <row r="1635" spans="1:27">
      <c r="A1635" t="s">
        <v>63</v>
      </c>
      <c r="B1635" t="s">
        <v>4793</v>
      </c>
      <c r="C1635" t="s">
        <v>8451</v>
      </c>
      <c r="D1635" t="s">
        <v>7258</v>
      </c>
      <c r="E1635" t="s">
        <v>7308</v>
      </c>
      <c r="F1635" t="s">
        <v>173</v>
      </c>
      <c r="G1635" s="1">
        <v>45371</v>
      </c>
      <c r="H1635" s="8">
        <f>MONTH(tbl_CleanLeads[[#This Row],[Lead_Date_Final]])</f>
        <v>3</v>
      </c>
      <c r="I1635" t="s">
        <v>7295</v>
      </c>
      <c r="J1635" t="s">
        <v>7271</v>
      </c>
      <c r="K1635" t="s">
        <v>7284</v>
      </c>
      <c r="L1635">
        <f>WEEKDAY(tbl_CleanLeads[[#This Row],[Lead_Date_Final]],2)</f>
        <v>3</v>
      </c>
      <c r="M1635" t="s">
        <v>7272</v>
      </c>
      <c r="N1635">
        <v>5</v>
      </c>
      <c r="O1635" s="7">
        <v>1644.2</v>
      </c>
      <c r="P1635">
        <v>49</v>
      </c>
      <c r="Q1635" t="s">
        <v>7289</v>
      </c>
      <c r="R1635">
        <f>IF(UPPER(TRIM(Table2[[#This Row],[Status_Clean]]))="CONVERTED",1,0)</f>
        <v>0</v>
      </c>
      <c r="S1635">
        <f>IF(ISNUMBER(MATCH(UPPER(TRIM(Table2[[#This Row],[Status_Clean]])),{"CONTACTED","QUALIFIED","CONVERTED"},0)),1,0)</f>
        <v>0</v>
      </c>
      <c r="T1635" cm="1">
        <f t="array" ref="T1635">_xlfn.SWITCH(UPPER(TRIM(Table2[[#This Row],[Status_Clean]])),"NEW",1,"CONTACTED",2,"QUALIFIED",3,"CONVERTED",4,"LOST",5,99)</f>
        <v>5</v>
      </c>
      <c r="U1635" t="str" cm="1">
        <f t="array" ref="U1635">_xlfn.LET(_xlpm.x,IFERROR(VALUE(Table2[[#This Row],[Response_Time_Hours]]),""),IF(_xlpm.x="","CHECK",_xlfn.IFS(_xlpm.x&lt;=1,"Immediate",_xlpm.x&lt;=6,"Fast",_xlpm.x&lt;=24,"Moderate",_xlpm.x&gt;24,"Delayed")))</f>
        <v>Fast</v>
      </c>
      <c r="V1635">
        <f>FLOOR(tbl_CleanLeads[[#This Row],[Response_Time_Hours]],6)</f>
        <v>0</v>
      </c>
      <c r="W1635" t="str" cm="1">
        <f t="array" ref="W1635">IF(Table2[[#This Row],[Interaction_Count_Final]]="","N/A",_xlfn.IFS(Table2[[#This Row],[Interaction_Count_Final]]&lt;=2,"Low",Table2[[#This Row],[Interaction_Count_Final]]&lt;=5,"Medium",Table2[[#This Row],[Interaction_Count_Final]]&gt;=6,"High",TRUE,"CHECK"))</f>
        <v>High</v>
      </c>
      <c r="X1635" t="b">
        <f t="shared" si="25"/>
        <v>1</v>
      </c>
      <c r="Y1635" t="b">
        <f>tbl_CleanLeads[[#This Row],[Response_Time_Hours]]&gt;24</f>
        <v>0</v>
      </c>
      <c r="Z1635" s="13" t="b">
        <f>tbl_CleanLeads[[#This Row],[Response_Time_Hours]]&gt;72</f>
        <v>0</v>
      </c>
      <c r="AA1635" s="13" t="b">
        <f>tbl_CleanLeads[[#This Row],[Status_Clean]]="Converted"</f>
        <v>0</v>
      </c>
    </row>
    <row r="1636" spans="1:27">
      <c r="A1636" t="s">
        <v>102</v>
      </c>
      <c r="B1636" t="s">
        <v>4796</v>
      </c>
      <c r="C1636" t="s">
        <v>4797</v>
      </c>
      <c r="D1636" t="s">
        <v>7258</v>
      </c>
      <c r="E1636" t="s">
        <v>792</v>
      </c>
      <c r="F1636" t="s">
        <v>125</v>
      </c>
      <c r="G1636" s="1">
        <v>45244</v>
      </c>
      <c r="H1636" s="8">
        <f>MONTH(tbl_CleanLeads[[#This Row],[Lead_Date_Final]])</f>
        <v>11</v>
      </c>
      <c r="I1636" t="s">
        <v>7300</v>
      </c>
      <c r="J1636" t="s">
        <v>7263</v>
      </c>
      <c r="K1636" t="s">
        <v>7264</v>
      </c>
      <c r="L1636">
        <f>WEEKDAY(tbl_CleanLeads[[#This Row],[Lead_Date_Final]],2)</f>
        <v>2</v>
      </c>
      <c r="M1636" t="s">
        <v>7265</v>
      </c>
      <c r="N1636">
        <v>70.3</v>
      </c>
      <c r="O1636" s="7">
        <v>1732.51</v>
      </c>
      <c r="P1636">
        <v>44</v>
      </c>
      <c r="Q1636" t="s">
        <v>7289</v>
      </c>
      <c r="R1636">
        <f>IF(UPPER(TRIM(Table2[[#This Row],[Status_Clean]]))="CONVERTED",1,0)</f>
        <v>0</v>
      </c>
      <c r="S1636">
        <f>IF(ISNUMBER(MATCH(UPPER(TRIM(Table2[[#This Row],[Status_Clean]])),{"CONTACTED","QUALIFIED","CONVERTED"},0)),1,0)</f>
        <v>1</v>
      </c>
      <c r="T1636" cm="1">
        <f t="array" ref="T1636">_xlfn.SWITCH(UPPER(TRIM(Table2[[#This Row],[Status_Clean]])),"NEW",1,"CONTACTED",2,"QUALIFIED",3,"CONVERTED",4,"LOST",5,99)</f>
        <v>2</v>
      </c>
      <c r="U1636" t="str" cm="1">
        <f t="array" ref="U1636">_xlfn.LET(_xlpm.x,IFERROR(VALUE(Table2[[#This Row],[Response_Time_Hours]]),""),IF(_xlpm.x="","CHECK",_xlfn.IFS(_xlpm.x&lt;=1,"Immediate",_xlpm.x&lt;=6,"Fast",_xlpm.x&lt;=24,"Moderate",_xlpm.x&gt;24,"Delayed")))</f>
        <v>Delayed</v>
      </c>
      <c r="V1636">
        <f>FLOOR(tbl_CleanLeads[[#This Row],[Response_Time_Hours]],6)</f>
        <v>66</v>
      </c>
      <c r="W1636" t="str" cm="1">
        <f t="array" ref="W1636">IF(Table2[[#This Row],[Interaction_Count_Final]]="","N/A",_xlfn.IFS(Table2[[#This Row],[Interaction_Count_Final]]&lt;=2,"Low",Table2[[#This Row],[Interaction_Count_Final]]&lt;=5,"Medium",Table2[[#This Row],[Interaction_Count_Final]]&gt;=6,"High",TRUE,"CHECK"))</f>
        <v>High</v>
      </c>
      <c r="X1636" t="b">
        <f t="shared" si="25"/>
        <v>1</v>
      </c>
      <c r="Y1636" t="b">
        <f>tbl_CleanLeads[[#This Row],[Response_Time_Hours]]&gt;24</f>
        <v>1</v>
      </c>
      <c r="Z1636" s="13" t="b">
        <f>tbl_CleanLeads[[#This Row],[Response_Time_Hours]]&gt;72</f>
        <v>0</v>
      </c>
      <c r="AA1636" s="13" t="b">
        <f>tbl_CleanLeads[[#This Row],[Status_Clean]]="Converted"</f>
        <v>0</v>
      </c>
    </row>
    <row r="1637" spans="1:27">
      <c r="A1637" t="s">
        <v>90</v>
      </c>
      <c r="B1637" t="s">
        <v>4799</v>
      </c>
      <c r="C1637" t="s">
        <v>4800</v>
      </c>
      <c r="D1637" t="s">
        <v>7274</v>
      </c>
      <c r="E1637" t="s">
        <v>69</v>
      </c>
      <c r="F1637" t="s">
        <v>193</v>
      </c>
      <c r="G1637" s="1">
        <v>45179</v>
      </c>
      <c r="H1637" s="8">
        <f>MONTH(tbl_CleanLeads[[#This Row],[Lead_Date_Final]])</f>
        <v>9</v>
      </c>
      <c r="I1637" t="s">
        <v>7287</v>
      </c>
      <c r="J1637" t="s">
        <v>7263</v>
      </c>
      <c r="K1637" t="s">
        <v>7288</v>
      </c>
      <c r="L1637">
        <f>WEEKDAY(tbl_CleanLeads[[#This Row],[Lead_Date_Final]],2)</f>
        <v>7</v>
      </c>
      <c r="M1637" t="s">
        <v>7293</v>
      </c>
      <c r="N1637">
        <v>44.1</v>
      </c>
      <c r="O1637" s="7">
        <v>2592.5300000000002</v>
      </c>
      <c r="P1637">
        <v>18</v>
      </c>
      <c r="Q1637" t="s">
        <v>7266</v>
      </c>
      <c r="R1637">
        <f>IF(UPPER(TRIM(Table2[[#This Row],[Status_Clean]]))="CONVERTED",1,0)</f>
        <v>0</v>
      </c>
      <c r="S1637">
        <f>IF(ISNUMBER(MATCH(UPPER(TRIM(Table2[[#This Row],[Status_Clean]])),{"CONTACTED","QUALIFIED","CONVERTED"},0)),1,0)</f>
        <v>0</v>
      </c>
      <c r="T1637" cm="1">
        <f t="array" ref="T1637">_xlfn.SWITCH(UPPER(TRIM(Table2[[#This Row],[Status_Clean]])),"NEW",1,"CONTACTED",2,"QUALIFIED",3,"CONVERTED",4,"LOST",5,99)</f>
        <v>1</v>
      </c>
      <c r="U1637" t="str" cm="1">
        <f t="array" ref="U1637">_xlfn.LET(_xlpm.x,IFERROR(VALUE(Table2[[#This Row],[Response_Time_Hours]]),""),IF(_xlpm.x="","CHECK",_xlfn.IFS(_xlpm.x&lt;=1,"Immediate",_xlpm.x&lt;=6,"Fast",_xlpm.x&lt;=24,"Moderate",_xlpm.x&gt;24,"Delayed")))</f>
        <v>Delayed</v>
      </c>
      <c r="V1637">
        <f>FLOOR(tbl_CleanLeads[[#This Row],[Response_Time_Hours]],6)</f>
        <v>42</v>
      </c>
      <c r="W1637" t="str" cm="1">
        <f t="array" ref="W1637">IF(Table2[[#This Row],[Interaction_Count_Final]]="","N/A",_xlfn.IFS(Table2[[#This Row],[Interaction_Count_Final]]&lt;=2,"Low",Table2[[#This Row],[Interaction_Count_Final]]&lt;=5,"Medium",Table2[[#This Row],[Interaction_Count_Final]]&gt;=6,"High",TRUE,"CHECK"))</f>
        <v>High</v>
      </c>
      <c r="X1637" t="b">
        <f t="shared" si="25"/>
        <v>1</v>
      </c>
      <c r="Y1637" t="b">
        <f>tbl_CleanLeads[[#This Row],[Response_Time_Hours]]&gt;24</f>
        <v>1</v>
      </c>
      <c r="Z1637" s="13" t="b">
        <f>tbl_CleanLeads[[#This Row],[Response_Time_Hours]]&gt;72</f>
        <v>0</v>
      </c>
      <c r="AA1637" s="13" t="b">
        <f>tbl_CleanLeads[[#This Row],[Status_Clean]]="Converted"</f>
        <v>0</v>
      </c>
    </row>
    <row r="1638" spans="1:27">
      <c r="A1638" t="s">
        <v>63</v>
      </c>
      <c r="B1638" t="s">
        <v>4802</v>
      </c>
      <c r="C1638" t="s">
        <v>4803</v>
      </c>
      <c r="D1638" t="s">
        <v>7268</v>
      </c>
      <c r="E1638" t="s">
        <v>222</v>
      </c>
      <c r="F1638" t="s">
        <v>71</v>
      </c>
      <c r="G1638" s="1">
        <v>44953</v>
      </c>
      <c r="H1638" s="8">
        <f>MONTH(tbl_CleanLeads[[#This Row],[Lead_Date_Final]])</f>
        <v>1</v>
      </c>
      <c r="I1638" t="s">
        <v>7317</v>
      </c>
      <c r="J1638" t="s">
        <v>7263</v>
      </c>
      <c r="K1638" t="s">
        <v>7284</v>
      </c>
      <c r="L1638">
        <f>WEEKDAY(tbl_CleanLeads[[#This Row],[Lead_Date_Final]],2)</f>
        <v>5</v>
      </c>
      <c r="M1638" t="s">
        <v>7312</v>
      </c>
      <c r="N1638">
        <v>9.1999999999999993</v>
      </c>
      <c r="O1638" s="7">
        <v>1777.49</v>
      </c>
      <c r="P1638">
        <v>7</v>
      </c>
      <c r="Q1638" t="s">
        <v>7289</v>
      </c>
      <c r="R1638">
        <f>IF(UPPER(TRIM(Table2[[#This Row],[Status_Clean]]))="CONVERTED",1,0)</f>
        <v>0</v>
      </c>
      <c r="S1638">
        <f>IF(ISNUMBER(MATCH(UPPER(TRIM(Table2[[#This Row],[Status_Clean]])),{"CONTACTED","QUALIFIED","CONVERTED"},0)),1,0)</f>
        <v>1</v>
      </c>
      <c r="T1638" cm="1">
        <f t="array" ref="T1638">_xlfn.SWITCH(UPPER(TRIM(Table2[[#This Row],[Status_Clean]])),"NEW",1,"CONTACTED",2,"QUALIFIED",3,"CONVERTED",4,"LOST",5,99)</f>
        <v>3</v>
      </c>
      <c r="U1638" t="str" cm="1">
        <f t="array" ref="U1638">_xlfn.LET(_xlpm.x,IFERROR(VALUE(Table2[[#This Row],[Response_Time_Hours]]),""),IF(_xlpm.x="","CHECK",_xlfn.IFS(_xlpm.x&lt;=1,"Immediate",_xlpm.x&lt;=6,"Fast",_xlpm.x&lt;=24,"Moderate",_xlpm.x&gt;24,"Delayed")))</f>
        <v>Moderate</v>
      </c>
      <c r="V1638">
        <f>FLOOR(tbl_CleanLeads[[#This Row],[Response_Time_Hours]],6)</f>
        <v>6</v>
      </c>
      <c r="W1638" t="str" cm="1">
        <f t="array" ref="W1638">IF(Table2[[#This Row],[Interaction_Count_Final]]="","N/A",_xlfn.IFS(Table2[[#This Row],[Interaction_Count_Final]]&lt;=2,"Low",Table2[[#This Row],[Interaction_Count_Final]]&lt;=5,"Medium",Table2[[#This Row],[Interaction_Count_Final]]&gt;=6,"High",TRUE,"CHECK"))</f>
        <v>High</v>
      </c>
      <c r="X1638" t="b">
        <f t="shared" si="25"/>
        <v>1</v>
      </c>
      <c r="Y1638" t="b">
        <f>tbl_CleanLeads[[#This Row],[Response_Time_Hours]]&gt;24</f>
        <v>0</v>
      </c>
      <c r="Z1638" s="13" t="b">
        <f>tbl_CleanLeads[[#This Row],[Response_Time_Hours]]&gt;72</f>
        <v>0</v>
      </c>
      <c r="AA1638" s="13" t="b">
        <f>tbl_CleanLeads[[#This Row],[Status_Clean]]="Converted"</f>
        <v>0</v>
      </c>
    </row>
    <row r="1639" spans="1:27">
      <c r="A1639" t="s">
        <v>70</v>
      </c>
      <c r="B1639" t="s">
        <v>4806</v>
      </c>
      <c r="C1639" t="s">
        <v>4807</v>
      </c>
      <c r="D1639" t="s">
        <v>7303</v>
      </c>
      <c r="E1639" t="s">
        <v>7308</v>
      </c>
      <c r="F1639" t="s">
        <v>71</v>
      </c>
      <c r="G1639" s="1">
        <v>45192</v>
      </c>
      <c r="H1639" s="8">
        <f>MONTH(tbl_CleanLeads[[#This Row],[Lead_Date_Final]])</f>
        <v>9</v>
      </c>
      <c r="I1639" t="s">
        <v>7287</v>
      </c>
      <c r="J1639" t="s">
        <v>7263</v>
      </c>
      <c r="K1639" t="s">
        <v>7288</v>
      </c>
      <c r="L1639">
        <f>WEEKDAY(tbl_CleanLeads[[#This Row],[Lead_Date_Final]],2)</f>
        <v>6</v>
      </c>
      <c r="M1639" t="s">
        <v>7278</v>
      </c>
      <c r="N1639">
        <v>24.8</v>
      </c>
      <c r="O1639" s="7">
        <v>4525.22</v>
      </c>
      <c r="P1639">
        <v>32</v>
      </c>
      <c r="Q1639" t="s">
        <v>7273</v>
      </c>
      <c r="R1639">
        <f>IF(UPPER(TRIM(Table2[[#This Row],[Status_Clean]]))="CONVERTED",1,0)</f>
        <v>0</v>
      </c>
      <c r="S1639">
        <f>IF(ISNUMBER(MATCH(UPPER(TRIM(Table2[[#This Row],[Status_Clean]])),{"CONTACTED","QUALIFIED","CONVERTED"},0)),1,0)</f>
        <v>1</v>
      </c>
      <c r="T1639" cm="1">
        <f t="array" ref="T1639">_xlfn.SWITCH(UPPER(TRIM(Table2[[#This Row],[Status_Clean]])),"NEW",1,"CONTACTED",2,"QUALIFIED",3,"CONVERTED",4,"LOST",5,99)</f>
        <v>3</v>
      </c>
      <c r="U1639" t="str" cm="1">
        <f t="array" ref="U1639">_xlfn.LET(_xlpm.x,IFERROR(VALUE(Table2[[#This Row],[Response_Time_Hours]]),""),IF(_xlpm.x="","CHECK",_xlfn.IFS(_xlpm.x&lt;=1,"Immediate",_xlpm.x&lt;=6,"Fast",_xlpm.x&lt;=24,"Moderate",_xlpm.x&gt;24,"Delayed")))</f>
        <v>Delayed</v>
      </c>
      <c r="V1639">
        <f>FLOOR(tbl_CleanLeads[[#This Row],[Response_Time_Hours]],6)</f>
        <v>24</v>
      </c>
      <c r="W1639" t="str" cm="1">
        <f t="array" ref="W1639">IF(Table2[[#This Row],[Interaction_Count_Final]]="","N/A",_xlfn.IFS(Table2[[#This Row],[Interaction_Count_Final]]&lt;=2,"Low",Table2[[#This Row],[Interaction_Count_Final]]&lt;=5,"Medium",Table2[[#This Row],[Interaction_Count_Final]]&gt;=6,"High",TRUE,"CHECK"))</f>
        <v>High</v>
      </c>
      <c r="X1639" t="b">
        <f t="shared" si="25"/>
        <v>1</v>
      </c>
      <c r="Y1639" t="b">
        <f>tbl_CleanLeads[[#This Row],[Response_Time_Hours]]&gt;24</f>
        <v>1</v>
      </c>
      <c r="Z1639" s="13" t="b">
        <f>tbl_CleanLeads[[#This Row],[Response_Time_Hours]]&gt;72</f>
        <v>0</v>
      </c>
      <c r="AA1639" s="13" t="b">
        <f>tbl_CleanLeads[[#This Row],[Status_Clean]]="Converted"</f>
        <v>0</v>
      </c>
    </row>
    <row r="1640" spans="1:27">
      <c r="A1640" t="s">
        <v>63</v>
      </c>
      <c r="B1640" t="s">
        <v>4810</v>
      </c>
      <c r="C1640" t="s">
        <v>4811</v>
      </c>
      <c r="D1640" t="s">
        <v>7268</v>
      </c>
      <c r="E1640" t="s">
        <v>222</v>
      </c>
      <c r="F1640" t="s">
        <v>71</v>
      </c>
      <c r="G1640" s="1">
        <v>45474</v>
      </c>
      <c r="H1640" s="8">
        <f>MONTH(tbl_CleanLeads[[#This Row],[Lead_Date_Final]])</f>
        <v>7</v>
      </c>
      <c r="I1640" t="s">
        <v>7305</v>
      </c>
      <c r="J1640" t="s">
        <v>7271</v>
      </c>
      <c r="K1640" t="s">
        <v>7288</v>
      </c>
      <c r="L1640">
        <f>WEEKDAY(tbl_CleanLeads[[#This Row],[Lead_Date_Final]],2)</f>
        <v>1</v>
      </c>
      <c r="M1640" t="s">
        <v>7298</v>
      </c>
      <c r="N1640">
        <v>22</v>
      </c>
      <c r="O1640" s="7">
        <v>3585.52</v>
      </c>
      <c r="P1640">
        <v>39</v>
      </c>
      <c r="Q1640" t="s">
        <v>7266</v>
      </c>
      <c r="R1640">
        <f>IF(UPPER(TRIM(Table2[[#This Row],[Status_Clean]]))="CONVERTED",1,0)</f>
        <v>0</v>
      </c>
      <c r="S1640">
        <f>IF(ISNUMBER(MATCH(UPPER(TRIM(Table2[[#This Row],[Status_Clean]])),{"CONTACTED","QUALIFIED","CONVERTED"},0)),1,0)</f>
        <v>1</v>
      </c>
      <c r="T1640" cm="1">
        <f t="array" ref="T1640">_xlfn.SWITCH(UPPER(TRIM(Table2[[#This Row],[Status_Clean]])),"NEW",1,"CONTACTED",2,"QUALIFIED",3,"CONVERTED",4,"LOST",5,99)</f>
        <v>3</v>
      </c>
      <c r="U1640" t="str" cm="1">
        <f t="array" ref="U1640">_xlfn.LET(_xlpm.x,IFERROR(VALUE(Table2[[#This Row],[Response_Time_Hours]]),""),IF(_xlpm.x="","CHECK",_xlfn.IFS(_xlpm.x&lt;=1,"Immediate",_xlpm.x&lt;=6,"Fast",_xlpm.x&lt;=24,"Moderate",_xlpm.x&gt;24,"Delayed")))</f>
        <v>Moderate</v>
      </c>
      <c r="V1640">
        <f>FLOOR(tbl_CleanLeads[[#This Row],[Response_Time_Hours]],6)</f>
        <v>18</v>
      </c>
      <c r="W1640" t="str" cm="1">
        <f t="array" ref="W1640">IF(Table2[[#This Row],[Interaction_Count_Final]]="","N/A",_xlfn.IFS(Table2[[#This Row],[Interaction_Count_Final]]&lt;=2,"Low",Table2[[#This Row],[Interaction_Count_Final]]&lt;=5,"Medium",Table2[[#This Row],[Interaction_Count_Final]]&gt;=6,"High",TRUE,"CHECK"))</f>
        <v>High</v>
      </c>
      <c r="X1640" t="b">
        <f t="shared" si="25"/>
        <v>1</v>
      </c>
      <c r="Y1640" t="b">
        <f>tbl_CleanLeads[[#This Row],[Response_Time_Hours]]&gt;24</f>
        <v>0</v>
      </c>
      <c r="Z1640" s="13" t="b">
        <f>tbl_CleanLeads[[#This Row],[Response_Time_Hours]]&gt;72</f>
        <v>0</v>
      </c>
      <c r="AA1640" s="13" t="b">
        <f>tbl_CleanLeads[[#This Row],[Status_Clean]]="Converted"</f>
        <v>0</v>
      </c>
    </row>
    <row r="1641" spans="1:27">
      <c r="A1641" t="s">
        <v>90</v>
      </c>
      <c r="B1641" t="s">
        <v>4813</v>
      </c>
      <c r="C1641" t="s">
        <v>4814</v>
      </c>
      <c r="D1641" t="s">
        <v>7274</v>
      </c>
      <c r="E1641" t="s">
        <v>106</v>
      </c>
      <c r="F1641" t="s">
        <v>71</v>
      </c>
      <c r="G1641" s="1">
        <v>45034</v>
      </c>
      <c r="H1641" s="8">
        <f>MONTH(tbl_CleanLeads[[#This Row],[Lead_Date_Final]])</f>
        <v>4</v>
      </c>
      <c r="I1641" t="s">
        <v>7297</v>
      </c>
      <c r="J1641" t="s">
        <v>7263</v>
      </c>
      <c r="K1641" t="s">
        <v>7277</v>
      </c>
      <c r="L1641">
        <f>WEEKDAY(tbl_CleanLeads[[#This Row],[Lead_Date_Final]],2)</f>
        <v>2</v>
      </c>
      <c r="M1641" t="s">
        <v>7265</v>
      </c>
      <c r="N1641">
        <v>9.6</v>
      </c>
      <c r="O1641" s="7">
        <v>3257.06</v>
      </c>
      <c r="P1641">
        <v>48</v>
      </c>
      <c r="Q1641" t="s">
        <v>7266</v>
      </c>
      <c r="R1641">
        <f>IF(UPPER(TRIM(Table2[[#This Row],[Status_Clean]]))="CONVERTED",1,0)</f>
        <v>0</v>
      </c>
      <c r="S1641">
        <f>IF(ISNUMBER(MATCH(UPPER(TRIM(Table2[[#This Row],[Status_Clean]])),{"CONTACTED","QUALIFIED","CONVERTED"},0)),1,0)</f>
        <v>1</v>
      </c>
      <c r="T1641" cm="1">
        <f t="array" ref="T1641">_xlfn.SWITCH(UPPER(TRIM(Table2[[#This Row],[Status_Clean]])),"NEW",1,"CONTACTED",2,"QUALIFIED",3,"CONVERTED",4,"LOST",5,99)</f>
        <v>3</v>
      </c>
      <c r="U1641" t="str" cm="1">
        <f t="array" ref="U1641">_xlfn.LET(_xlpm.x,IFERROR(VALUE(Table2[[#This Row],[Response_Time_Hours]]),""),IF(_xlpm.x="","CHECK",_xlfn.IFS(_xlpm.x&lt;=1,"Immediate",_xlpm.x&lt;=6,"Fast",_xlpm.x&lt;=24,"Moderate",_xlpm.x&gt;24,"Delayed")))</f>
        <v>Moderate</v>
      </c>
      <c r="V1641">
        <f>FLOOR(tbl_CleanLeads[[#This Row],[Response_Time_Hours]],6)</f>
        <v>6</v>
      </c>
      <c r="W1641" t="str" cm="1">
        <f t="array" ref="W1641">IF(Table2[[#This Row],[Interaction_Count_Final]]="","N/A",_xlfn.IFS(Table2[[#This Row],[Interaction_Count_Final]]&lt;=2,"Low",Table2[[#This Row],[Interaction_Count_Final]]&lt;=5,"Medium",Table2[[#This Row],[Interaction_Count_Final]]&gt;=6,"High",TRUE,"CHECK"))</f>
        <v>High</v>
      </c>
      <c r="X1641" t="b">
        <f t="shared" si="25"/>
        <v>1</v>
      </c>
      <c r="Y1641" t="b">
        <f>tbl_CleanLeads[[#This Row],[Response_Time_Hours]]&gt;24</f>
        <v>0</v>
      </c>
      <c r="Z1641" s="13" t="b">
        <f>tbl_CleanLeads[[#This Row],[Response_Time_Hours]]&gt;72</f>
        <v>0</v>
      </c>
      <c r="AA1641" s="13" t="b">
        <f>tbl_CleanLeads[[#This Row],[Status_Clean]]="Converted"</f>
        <v>0</v>
      </c>
    </row>
    <row r="1642" spans="1:27">
      <c r="A1642" t="s">
        <v>70</v>
      </c>
      <c r="B1642" t="s">
        <v>4815</v>
      </c>
      <c r="C1642" t="s">
        <v>4816</v>
      </c>
      <c r="D1642" t="s">
        <v>7303</v>
      </c>
      <c r="E1642" t="s">
        <v>222</v>
      </c>
      <c r="F1642" t="s">
        <v>193</v>
      </c>
      <c r="G1642" s="1">
        <v>45050</v>
      </c>
      <c r="H1642" s="8">
        <f>MONTH(tbl_CleanLeads[[#This Row],[Lead_Date_Final]])</f>
        <v>5</v>
      </c>
      <c r="I1642" t="s">
        <v>7314</v>
      </c>
      <c r="J1642" t="s">
        <v>7263</v>
      </c>
      <c r="K1642" t="s">
        <v>7277</v>
      </c>
      <c r="L1642">
        <f>WEEKDAY(tbl_CleanLeads[[#This Row],[Lead_Date_Final]],2)</f>
        <v>4</v>
      </c>
      <c r="M1642" t="s">
        <v>7285</v>
      </c>
      <c r="N1642">
        <v>13.9</v>
      </c>
      <c r="O1642" s="7">
        <v>1679.59</v>
      </c>
      <c r="P1642">
        <v>35</v>
      </c>
      <c r="Q1642" t="s">
        <v>7289</v>
      </c>
      <c r="R1642">
        <f>IF(UPPER(TRIM(Table2[[#This Row],[Status_Clean]]))="CONVERTED",1,0)</f>
        <v>0</v>
      </c>
      <c r="S1642">
        <f>IF(ISNUMBER(MATCH(UPPER(TRIM(Table2[[#This Row],[Status_Clean]])),{"CONTACTED","QUALIFIED","CONVERTED"},0)),1,0)</f>
        <v>0</v>
      </c>
      <c r="T1642" cm="1">
        <f t="array" ref="T1642">_xlfn.SWITCH(UPPER(TRIM(Table2[[#This Row],[Status_Clean]])),"NEW",1,"CONTACTED",2,"QUALIFIED",3,"CONVERTED",4,"LOST",5,99)</f>
        <v>1</v>
      </c>
      <c r="U1642" t="str" cm="1">
        <f t="array" ref="U1642">_xlfn.LET(_xlpm.x,IFERROR(VALUE(Table2[[#This Row],[Response_Time_Hours]]),""),IF(_xlpm.x="","CHECK",_xlfn.IFS(_xlpm.x&lt;=1,"Immediate",_xlpm.x&lt;=6,"Fast",_xlpm.x&lt;=24,"Moderate",_xlpm.x&gt;24,"Delayed")))</f>
        <v>Moderate</v>
      </c>
      <c r="V1642">
        <f>FLOOR(tbl_CleanLeads[[#This Row],[Response_Time_Hours]],6)</f>
        <v>12</v>
      </c>
      <c r="W1642" t="str" cm="1">
        <f t="array" ref="W1642">IF(Table2[[#This Row],[Interaction_Count_Final]]="","N/A",_xlfn.IFS(Table2[[#This Row],[Interaction_Count_Final]]&lt;=2,"Low",Table2[[#This Row],[Interaction_Count_Final]]&lt;=5,"Medium",Table2[[#This Row],[Interaction_Count_Final]]&gt;=6,"High",TRUE,"CHECK"))</f>
        <v>High</v>
      </c>
      <c r="X1642" t="b">
        <f t="shared" si="25"/>
        <v>1</v>
      </c>
      <c r="Y1642" t="b">
        <f>tbl_CleanLeads[[#This Row],[Response_Time_Hours]]&gt;24</f>
        <v>0</v>
      </c>
      <c r="Z1642" s="13" t="b">
        <f>tbl_CleanLeads[[#This Row],[Response_Time_Hours]]&gt;72</f>
        <v>0</v>
      </c>
      <c r="AA1642" s="13" t="b">
        <f>tbl_CleanLeads[[#This Row],[Status_Clean]]="Converted"</f>
        <v>0</v>
      </c>
    </row>
    <row r="1643" spans="1:27">
      <c r="A1643" t="s">
        <v>102</v>
      </c>
      <c r="B1643" t="s">
        <v>4817</v>
      </c>
      <c r="C1643" t="s">
        <v>4818</v>
      </c>
      <c r="D1643" t="s">
        <v>7274</v>
      </c>
      <c r="E1643" t="s">
        <v>473</v>
      </c>
      <c r="F1643" t="s">
        <v>125</v>
      </c>
      <c r="G1643" s="1">
        <v>45436</v>
      </c>
      <c r="H1643" s="8">
        <f>MONTH(tbl_CleanLeads[[#This Row],[Lead_Date_Final]])</f>
        <v>5</v>
      </c>
      <c r="I1643" t="s">
        <v>7314</v>
      </c>
      <c r="J1643" t="s">
        <v>7271</v>
      </c>
      <c r="K1643" t="s">
        <v>7277</v>
      </c>
      <c r="L1643">
        <f>WEEKDAY(tbl_CleanLeads[[#This Row],[Lead_Date_Final]],2)</f>
        <v>5</v>
      </c>
      <c r="M1643" t="s">
        <v>7312</v>
      </c>
      <c r="N1643">
        <v>13.3</v>
      </c>
      <c r="O1643" s="7">
        <v>2850.25</v>
      </c>
      <c r="P1643">
        <v>5</v>
      </c>
      <c r="Q1643" t="s">
        <v>7266</v>
      </c>
      <c r="R1643">
        <f>IF(UPPER(TRIM(Table2[[#This Row],[Status_Clean]]))="CONVERTED",1,0)</f>
        <v>0</v>
      </c>
      <c r="S1643">
        <f>IF(ISNUMBER(MATCH(UPPER(TRIM(Table2[[#This Row],[Status_Clean]])),{"CONTACTED","QUALIFIED","CONVERTED"},0)),1,0)</f>
        <v>1</v>
      </c>
      <c r="T1643" cm="1">
        <f t="array" ref="T1643">_xlfn.SWITCH(UPPER(TRIM(Table2[[#This Row],[Status_Clean]])),"NEW",1,"CONTACTED",2,"QUALIFIED",3,"CONVERTED",4,"LOST",5,99)</f>
        <v>2</v>
      </c>
      <c r="U1643" t="str" cm="1">
        <f t="array" ref="U1643">_xlfn.LET(_xlpm.x,IFERROR(VALUE(Table2[[#This Row],[Response_Time_Hours]]),""),IF(_xlpm.x="","CHECK",_xlfn.IFS(_xlpm.x&lt;=1,"Immediate",_xlpm.x&lt;=6,"Fast",_xlpm.x&lt;=24,"Moderate",_xlpm.x&gt;24,"Delayed")))</f>
        <v>Moderate</v>
      </c>
      <c r="V1643">
        <f>FLOOR(tbl_CleanLeads[[#This Row],[Response_Time_Hours]],6)</f>
        <v>12</v>
      </c>
      <c r="W1643" t="str" cm="1">
        <f t="array" ref="W1643">IF(Table2[[#This Row],[Interaction_Count_Final]]="","N/A",_xlfn.IFS(Table2[[#This Row],[Interaction_Count_Final]]&lt;=2,"Low",Table2[[#This Row],[Interaction_Count_Final]]&lt;=5,"Medium",Table2[[#This Row],[Interaction_Count_Final]]&gt;=6,"High",TRUE,"CHECK"))</f>
        <v>Medium</v>
      </c>
      <c r="X1643" t="b">
        <f t="shared" si="25"/>
        <v>1</v>
      </c>
      <c r="Y1643" t="b">
        <f>tbl_CleanLeads[[#This Row],[Response_Time_Hours]]&gt;24</f>
        <v>0</v>
      </c>
      <c r="Z1643" s="13" t="b">
        <f>tbl_CleanLeads[[#This Row],[Response_Time_Hours]]&gt;72</f>
        <v>0</v>
      </c>
      <c r="AA1643" s="13" t="b">
        <f>tbl_CleanLeads[[#This Row],[Status_Clean]]="Converted"</f>
        <v>0</v>
      </c>
    </row>
    <row r="1644" spans="1:27">
      <c r="A1644" t="s">
        <v>70</v>
      </c>
      <c r="B1644" t="s">
        <v>4820</v>
      </c>
      <c r="C1644" t="s">
        <v>4821</v>
      </c>
      <c r="D1644" t="s">
        <v>7303</v>
      </c>
      <c r="E1644" t="s">
        <v>106</v>
      </c>
      <c r="F1644" t="s">
        <v>125</v>
      </c>
      <c r="G1644" s="1">
        <v>45640</v>
      </c>
      <c r="H1644" s="8">
        <f>MONTH(tbl_CleanLeads[[#This Row],[Lead_Date_Final]])</f>
        <v>12</v>
      </c>
      <c r="I1644" t="s">
        <v>7262</v>
      </c>
      <c r="J1644" t="s">
        <v>7271</v>
      </c>
      <c r="K1644" t="s">
        <v>7264</v>
      </c>
      <c r="L1644">
        <f>WEEKDAY(tbl_CleanLeads[[#This Row],[Lead_Date_Final]],2)</f>
        <v>6</v>
      </c>
      <c r="M1644" t="s">
        <v>7278</v>
      </c>
      <c r="N1644">
        <v>37.1</v>
      </c>
      <c r="O1644" s="7">
        <v>1192.58</v>
      </c>
      <c r="P1644">
        <v>22</v>
      </c>
      <c r="Q1644" t="s">
        <v>7289</v>
      </c>
      <c r="R1644">
        <f>IF(UPPER(TRIM(Table2[[#This Row],[Status_Clean]]))="CONVERTED",1,0)</f>
        <v>0</v>
      </c>
      <c r="S1644">
        <f>IF(ISNUMBER(MATCH(UPPER(TRIM(Table2[[#This Row],[Status_Clean]])),{"CONTACTED","QUALIFIED","CONVERTED"},0)),1,0)</f>
        <v>1</v>
      </c>
      <c r="T1644" cm="1">
        <f t="array" ref="T1644">_xlfn.SWITCH(UPPER(TRIM(Table2[[#This Row],[Status_Clean]])),"NEW",1,"CONTACTED",2,"QUALIFIED",3,"CONVERTED",4,"LOST",5,99)</f>
        <v>2</v>
      </c>
      <c r="U1644" t="str" cm="1">
        <f t="array" ref="U1644">_xlfn.LET(_xlpm.x,IFERROR(VALUE(Table2[[#This Row],[Response_Time_Hours]]),""),IF(_xlpm.x="","CHECK",_xlfn.IFS(_xlpm.x&lt;=1,"Immediate",_xlpm.x&lt;=6,"Fast",_xlpm.x&lt;=24,"Moderate",_xlpm.x&gt;24,"Delayed")))</f>
        <v>Delayed</v>
      </c>
      <c r="V1644">
        <f>FLOOR(tbl_CleanLeads[[#This Row],[Response_Time_Hours]],6)</f>
        <v>36</v>
      </c>
      <c r="W1644" t="str" cm="1">
        <f t="array" ref="W1644">IF(Table2[[#This Row],[Interaction_Count_Final]]="","N/A",_xlfn.IFS(Table2[[#This Row],[Interaction_Count_Final]]&lt;=2,"Low",Table2[[#This Row],[Interaction_Count_Final]]&lt;=5,"Medium",Table2[[#This Row],[Interaction_Count_Final]]&gt;=6,"High",TRUE,"CHECK"))</f>
        <v>High</v>
      </c>
      <c r="X1644" t="b">
        <f t="shared" si="25"/>
        <v>1</v>
      </c>
      <c r="Y1644" t="b">
        <f>tbl_CleanLeads[[#This Row],[Response_Time_Hours]]&gt;24</f>
        <v>1</v>
      </c>
      <c r="Z1644" s="13" t="b">
        <f>tbl_CleanLeads[[#This Row],[Response_Time_Hours]]&gt;72</f>
        <v>0</v>
      </c>
      <c r="AA1644" s="13" t="b">
        <f>tbl_CleanLeads[[#This Row],[Status_Clean]]="Converted"</f>
        <v>0</v>
      </c>
    </row>
    <row r="1645" spans="1:27">
      <c r="A1645" t="s">
        <v>90</v>
      </c>
      <c r="B1645" t="s">
        <v>4823</v>
      </c>
      <c r="C1645" t="s">
        <v>8454</v>
      </c>
      <c r="D1645" t="s">
        <v>7274</v>
      </c>
      <c r="E1645" t="s">
        <v>263</v>
      </c>
      <c r="F1645" t="s">
        <v>173</v>
      </c>
      <c r="G1645" s="1">
        <v>45580</v>
      </c>
      <c r="H1645" s="8">
        <f>MONTH(tbl_CleanLeads[[#This Row],[Lead_Date_Final]])</f>
        <v>10</v>
      </c>
      <c r="I1645" t="s">
        <v>7270</v>
      </c>
      <c r="J1645" t="s">
        <v>7271</v>
      </c>
      <c r="K1645" t="s">
        <v>7264</v>
      </c>
      <c r="L1645">
        <f>WEEKDAY(tbl_CleanLeads[[#This Row],[Lead_Date_Final]],2)</f>
        <v>2</v>
      </c>
      <c r="M1645" t="s">
        <v>7265</v>
      </c>
      <c r="N1645">
        <v>60.8</v>
      </c>
      <c r="O1645" s="7">
        <v>3853.73</v>
      </c>
      <c r="P1645">
        <v>31</v>
      </c>
      <c r="Q1645" t="s">
        <v>7266</v>
      </c>
      <c r="R1645">
        <f>IF(UPPER(TRIM(Table2[[#This Row],[Status_Clean]]))="CONVERTED",1,0)</f>
        <v>0</v>
      </c>
      <c r="S1645">
        <f>IF(ISNUMBER(MATCH(UPPER(TRIM(Table2[[#This Row],[Status_Clean]])),{"CONTACTED","QUALIFIED","CONVERTED"},0)),1,0)</f>
        <v>0</v>
      </c>
      <c r="T1645" cm="1">
        <f t="array" ref="T1645">_xlfn.SWITCH(UPPER(TRIM(Table2[[#This Row],[Status_Clean]])),"NEW",1,"CONTACTED",2,"QUALIFIED",3,"CONVERTED",4,"LOST",5,99)</f>
        <v>5</v>
      </c>
      <c r="U1645" t="str" cm="1">
        <f t="array" ref="U1645">_xlfn.LET(_xlpm.x,IFERROR(VALUE(Table2[[#This Row],[Response_Time_Hours]]),""),IF(_xlpm.x="","CHECK",_xlfn.IFS(_xlpm.x&lt;=1,"Immediate",_xlpm.x&lt;=6,"Fast",_xlpm.x&lt;=24,"Moderate",_xlpm.x&gt;24,"Delayed")))</f>
        <v>Delayed</v>
      </c>
      <c r="V1645">
        <f>FLOOR(tbl_CleanLeads[[#This Row],[Response_Time_Hours]],6)</f>
        <v>60</v>
      </c>
      <c r="W1645" t="str" cm="1">
        <f t="array" ref="W1645">IF(Table2[[#This Row],[Interaction_Count_Final]]="","N/A",_xlfn.IFS(Table2[[#This Row],[Interaction_Count_Final]]&lt;=2,"Low",Table2[[#This Row],[Interaction_Count_Final]]&lt;=5,"Medium",Table2[[#This Row],[Interaction_Count_Final]]&gt;=6,"High",TRUE,"CHECK"))</f>
        <v>High</v>
      </c>
      <c r="X1645" t="b">
        <f t="shared" si="25"/>
        <v>1</v>
      </c>
      <c r="Y1645" t="b">
        <f>tbl_CleanLeads[[#This Row],[Response_Time_Hours]]&gt;24</f>
        <v>1</v>
      </c>
      <c r="Z1645" s="13" t="b">
        <f>tbl_CleanLeads[[#This Row],[Response_Time_Hours]]&gt;72</f>
        <v>0</v>
      </c>
      <c r="AA1645" s="13" t="b">
        <f>tbl_CleanLeads[[#This Row],[Status_Clean]]="Converted"</f>
        <v>0</v>
      </c>
    </row>
    <row r="1646" spans="1:27">
      <c r="A1646" t="s">
        <v>70</v>
      </c>
      <c r="B1646" t="s">
        <v>4827</v>
      </c>
      <c r="C1646" t="s">
        <v>4828</v>
      </c>
      <c r="D1646" t="s">
        <v>7280</v>
      </c>
      <c r="E1646" t="s">
        <v>7308</v>
      </c>
      <c r="F1646" t="s">
        <v>193</v>
      </c>
      <c r="G1646" s="1">
        <v>44943</v>
      </c>
      <c r="H1646" s="8">
        <f>MONTH(tbl_CleanLeads[[#This Row],[Lead_Date_Final]])</f>
        <v>1</v>
      </c>
      <c r="I1646" t="s">
        <v>7317</v>
      </c>
      <c r="J1646" t="s">
        <v>7263</v>
      </c>
      <c r="K1646" t="s">
        <v>7284</v>
      </c>
      <c r="L1646">
        <f>WEEKDAY(tbl_CleanLeads[[#This Row],[Lead_Date_Final]],2)</f>
        <v>2</v>
      </c>
      <c r="M1646" t="s">
        <v>7265</v>
      </c>
      <c r="N1646">
        <v>1.5</v>
      </c>
      <c r="O1646" s="7">
        <v>4021.18</v>
      </c>
      <c r="P1646">
        <v>2</v>
      </c>
      <c r="Q1646" t="s">
        <v>7273</v>
      </c>
      <c r="R1646">
        <f>IF(UPPER(TRIM(Table2[[#This Row],[Status_Clean]]))="CONVERTED",1,0)</f>
        <v>0</v>
      </c>
      <c r="S1646">
        <f>IF(ISNUMBER(MATCH(UPPER(TRIM(Table2[[#This Row],[Status_Clean]])),{"CONTACTED","QUALIFIED","CONVERTED"},0)),1,0)</f>
        <v>0</v>
      </c>
      <c r="T1646" cm="1">
        <f t="array" ref="T1646">_xlfn.SWITCH(UPPER(TRIM(Table2[[#This Row],[Status_Clean]])),"NEW",1,"CONTACTED",2,"QUALIFIED",3,"CONVERTED",4,"LOST",5,99)</f>
        <v>1</v>
      </c>
      <c r="U1646" t="str" cm="1">
        <f t="array" ref="U1646">_xlfn.LET(_xlpm.x,IFERROR(VALUE(Table2[[#This Row],[Response_Time_Hours]]),""),IF(_xlpm.x="","CHECK",_xlfn.IFS(_xlpm.x&lt;=1,"Immediate",_xlpm.x&lt;=6,"Fast",_xlpm.x&lt;=24,"Moderate",_xlpm.x&gt;24,"Delayed")))</f>
        <v>Fast</v>
      </c>
      <c r="V1646">
        <f>FLOOR(tbl_CleanLeads[[#This Row],[Response_Time_Hours]],6)</f>
        <v>0</v>
      </c>
      <c r="W1646" t="str" cm="1">
        <f t="array" ref="W1646">IF(Table2[[#This Row],[Interaction_Count_Final]]="","N/A",_xlfn.IFS(Table2[[#This Row],[Interaction_Count_Final]]&lt;=2,"Low",Table2[[#This Row],[Interaction_Count_Final]]&lt;=5,"Medium",Table2[[#This Row],[Interaction_Count_Final]]&gt;=6,"High",TRUE,"CHECK"))</f>
        <v>Low</v>
      </c>
      <c r="X1646" t="b">
        <f t="shared" si="25"/>
        <v>1</v>
      </c>
      <c r="Y1646" t="b">
        <f>tbl_CleanLeads[[#This Row],[Response_Time_Hours]]&gt;24</f>
        <v>0</v>
      </c>
      <c r="Z1646" s="13" t="b">
        <f>tbl_CleanLeads[[#This Row],[Response_Time_Hours]]&gt;72</f>
        <v>0</v>
      </c>
      <c r="AA1646" s="13" t="b">
        <f>tbl_CleanLeads[[#This Row],[Status_Clean]]="Converted"</f>
        <v>0</v>
      </c>
    </row>
    <row r="1647" spans="1:27">
      <c r="A1647" t="s">
        <v>102</v>
      </c>
      <c r="B1647" t="s">
        <v>4831</v>
      </c>
      <c r="C1647" t="s">
        <v>4832</v>
      </c>
      <c r="D1647" t="s">
        <v>7280</v>
      </c>
      <c r="E1647" t="s">
        <v>469</v>
      </c>
      <c r="F1647" t="s">
        <v>71</v>
      </c>
      <c r="G1647" s="1">
        <v>45043</v>
      </c>
      <c r="H1647" s="8">
        <f>MONTH(tbl_CleanLeads[[#This Row],[Lead_Date_Final]])</f>
        <v>4</v>
      </c>
      <c r="I1647" t="s">
        <v>7297</v>
      </c>
      <c r="J1647" t="s">
        <v>7263</v>
      </c>
      <c r="K1647" t="s">
        <v>7277</v>
      </c>
      <c r="L1647">
        <f>WEEKDAY(tbl_CleanLeads[[#This Row],[Lead_Date_Final]],2)</f>
        <v>4</v>
      </c>
      <c r="M1647" t="s">
        <v>7285</v>
      </c>
      <c r="N1647">
        <v>64.800000000000011</v>
      </c>
      <c r="O1647" s="7">
        <v>2349.77</v>
      </c>
      <c r="P1647">
        <v>24</v>
      </c>
      <c r="Q1647" t="s">
        <v>7266</v>
      </c>
      <c r="R1647">
        <f>IF(UPPER(TRIM(Table2[[#This Row],[Status_Clean]]))="CONVERTED",1,0)</f>
        <v>0</v>
      </c>
      <c r="S1647">
        <f>IF(ISNUMBER(MATCH(UPPER(TRIM(Table2[[#This Row],[Status_Clean]])),{"CONTACTED","QUALIFIED","CONVERTED"},0)),1,0)</f>
        <v>1</v>
      </c>
      <c r="T1647" cm="1">
        <f t="array" ref="T1647">_xlfn.SWITCH(UPPER(TRIM(Table2[[#This Row],[Status_Clean]])),"NEW",1,"CONTACTED",2,"QUALIFIED",3,"CONVERTED",4,"LOST",5,99)</f>
        <v>3</v>
      </c>
      <c r="U1647" t="str" cm="1">
        <f t="array" ref="U1647">_xlfn.LET(_xlpm.x,IFERROR(VALUE(Table2[[#This Row],[Response_Time_Hours]]),""),IF(_xlpm.x="","CHECK",_xlfn.IFS(_xlpm.x&lt;=1,"Immediate",_xlpm.x&lt;=6,"Fast",_xlpm.x&lt;=24,"Moderate",_xlpm.x&gt;24,"Delayed")))</f>
        <v>Delayed</v>
      </c>
      <c r="V1647">
        <f>FLOOR(tbl_CleanLeads[[#This Row],[Response_Time_Hours]],6)</f>
        <v>60</v>
      </c>
      <c r="W1647" t="str" cm="1">
        <f t="array" ref="W1647">IF(Table2[[#This Row],[Interaction_Count_Final]]="","N/A",_xlfn.IFS(Table2[[#This Row],[Interaction_Count_Final]]&lt;=2,"Low",Table2[[#This Row],[Interaction_Count_Final]]&lt;=5,"Medium",Table2[[#This Row],[Interaction_Count_Final]]&gt;=6,"High",TRUE,"CHECK"))</f>
        <v>High</v>
      </c>
      <c r="X1647" t="b">
        <f t="shared" si="25"/>
        <v>1</v>
      </c>
      <c r="Y1647" t="b">
        <f>tbl_CleanLeads[[#This Row],[Response_Time_Hours]]&gt;24</f>
        <v>1</v>
      </c>
      <c r="Z1647" s="13" t="b">
        <f>tbl_CleanLeads[[#This Row],[Response_Time_Hours]]&gt;72</f>
        <v>0</v>
      </c>
      <c r="AA1647" s="13" t="b">
        <f>tbl_CleanLeads[[#This Row],[Status_Clean]]="Converted"</f>
        <v>0</v>
      </c>
    </row>
    <row r="1648" spans="1:27">
      <c r="A1648" t="s">
        <v>70</v>
      </c>
      <c r="B1648" t="s">
        <v>4834</v>
      </c>
      <c r="C1648" t="s">
        <v>4835</v>
      </c>
      <c r="D1648" t="s">
        <v>7268</v>
      </c>
      <c r="E1648" t="s">
        <v>792</v>
      </c>
      <c r="F1648" t="s">
        <v>250</v>
      </c>
      <c r="G1648" s="1">
        <v>45148</v>
      </c>
      <c r="H1648" s="8">
        <f>MONTH(tbl_CleanLeads[[#This Row],[Lead_Date_Final]])</f>
        <v>8</v>
      </c>
      <c r="I1648" t="s">
        <v>7310</v>
      </c>
      <c r="J1648" t="s">
        <v>7263</v>
      </c>
      <c r="K1648" t="s">
        <v>7288</v>
      </c>
      <c r="L1648">
        <f>WEEKDAY(tbl_CleanLeads[[#This Row],[Lead_Date_Final]],2)</f>
        <v>4</v>
      </c>
      <c r="M1648" t="s">
        <v>7285</v>
      </c>
      <c r="N1648">
        <v>28</v>
      </c>
      <c r="O1648" s="7">
        <v>3877.35</v>
      </c>
      <c r="P1648">
        <v>20</v>
      </c>
      <c r="Q1648" t="s">
        <v>7266</v>
      </c>
      <c r="R1648">
        <f>IF(UPPER(TRIM(Table2[[#This Row],[Status_Clean]]))="CONVERTED",1,0)</f>
        <v>1</v>
      </c>
      <c r="S1648">
        <f>IF(ISNUMBER(MATCH(UPPER(TRIM(Table2[[#This Row],[Status_Clean]])),{"CONTACTED","QUALIFIED","CONVERTED"},0)),1,0)</f>
        <v>1</v>
      </c>
      <c r="T1648" cm="1">
        <f t="array" ref="T1648">_xlfn.SWITCH(UPPER(TRIM(Table2[[#This Row],[Status_Clean]])),"NEW",1,"CONTACTED",2,"QUALIFIED",3,"CONVERTED",4,"LOST",5,99)</f>
        <v>4</v>
      </c>
      <c r="U1648" t="str" cm="1">
        <f t="array" ref="U1648">_xlfn.LET(_xlpm.x,IFERROR(VALUE(Table2[[#This Row],[Response_Time_Hours]]),""),IF(_xlpm.x="","CHECK",_xlfn.IFS(_xlpm.x&lt;=1,"Immediate",_xlpm.x&lt;=6,"Fast",_xlpm.x&lt;=24,"Moderate",_xlpm.x&gt;24,"Delayed")))</f>
        <v>Delayed</v>
      </c>
      <c r="V1648">
        <f>FLOOR(tbl_CleanLeads[[#This Row],[Response_Time_Hours]],6)</f>
        <v>24</v>
      </c>
      <c r="W1648" t="str" cm="1">
        <f t="array" ref="W1648">IF(Table2[[#This Row],[Interaction_Count_Final]]="","N/A",_xlfn.IFS(Table2[[#This Row],[Interaction_Count_Final]]&lt;=2,"Low",Table2[[#This Row],[Interaction_Count_Final]]&lt;=5,"Medium",Table2[[#This Row],[Interaction_Count_Final]]&gt;=6,"High",TRUE,"CHECK"))</f>
        <v>High</v>
      </c>
      <c r="X1648" t="b">
        <f t="shared" si="25"/>
        <v>1</v>
      </c>
      <c r="Y1648" t="b">
        <f>tbl_CleanLeads[[#This Row],[Response_Time_Hours]]&gt;24</f>
        <v>1</v>
      </c>
      <c r="Z1648" s="13" t="b">
        <f>tbl_CleanLeads[[#This Row],[Response_Time_Hours]]&gt;72</f>
        <v>0</v>
      </c>
      <c r="AA1648" s="13" t="b">
        <f>tbl_CleanLeads[[#This Row],[Status_Clean]]="Converted"</f>
        <v>1</v>
      </c>
    </row>
    <row r="1649" spans="1:27">
      <c r="A1649" t="s">
        <v>70</v>
      </c>
      <c r="B1649" t="s">
        <v>4836</v>
      </c>
      <c r="C1649" t="s">
        <v>4837</v>
      </c>
      <c r="D1649" t="s">
        <v>7303</v>
      </c>
      <c r="E1649" t="s">
        <v>123</v>
      </c>
      <c r="F1649" t="s">
        <v>250</v>
      </c>
      <c r="G1649" s="1">
        <v>45492</v>
      </c>
      <c r="H1649" s="8">
        <f>MONTH(tbl_CleanLeads[[#This Row],[Lead_Date_Final]])</f>
        <v>7</v>
      </c>
      <c r="I1649" t="s">
        <v>7305</v>
      </c>
      <c r="J1649" t="s">
        <v>7271</v>
      </c>
      <c r="K1649" t="s">
        <v>7288</v>
      </c>
      <c r="L1649">
        <f>WEEKDAY(tbl_CleanLeads[[#This Row],[Lead_Date_Final]],2)</f>
        <v>5</v>
      </c>
      <c r="M1649" t="s">
        <v>7312</v>
      </c>
      <c r="N1649">
        <v>33</v>
      </c>
      <c r="O1649" s="7">
        <v>2025.16</v>
      </c>
      <c r="P1649">
        <v>12</v>
      </c>
      <c r="Q1649" t="s">
        <v>7266</v>
      </c>
      <c r="R1649">
        <f>IF(UPPER(TRIM(Table2[[#This Row],[Status_Clean]]))="CONVERTED",1,0)</f>
        <v>1</v>
      </c>
      <c r="S1649">
        <f>IF(ISNUMBER(MATCH(UPPER(TRIM(Table2[[#This Row],[Status_Clean]])),{"CONTACTED","QUALIFIED","CONVERTED"},0)),1,0)</f>
        <v>1</v>
      </c>
      <c r="T1649" cm="1">
        <f t="array" ref="T1649">_xlfn.SWITCH(UPPER(TRIM(Table2[[#This Row],[Status_Clean]])),"NEW",1,"CONTACTED",2,"QUALIFIED",3,"CONVERTED",4,"LOST",5,99)</f>
        <v>4</v>
      </c>
      <c r="U1649" t="str" cm="1">
        <f t="array" ref="U1649">_xlfn.LET(_xlpm.x,IFERROR(VALUE(Table2[[#This Row],[Response_Time_Hours]]),""),IF(_xlpm.x="","CHECK",_xlfn.IFS(_xlpm.x&lt;=1,"Immediate",_xlpm.x&lt;=6,"Fast",_xlpm.x&lt;=24,"Moderate",_xlpm.x&gt;24,"Delayed")))</f>
        <v>Delayed</v>
      </c>
      <c r="V1649">
        <f>FLOOR(tbl_CleanLeads[[#This Row],[Response_Time_Hours]],6)</f>
        <v>30</v>
      </c>
      <c r="W1649" t="str" cm="1">
        <f t="array" ref="W1649">IF(Table2[[#This Row],[Interaction_Count_Final]]="","N/A",_xlfn.IFS(Table2[[#This Row],[Interaction_Count_Final]]&lt;=2,"Low",Table2[[#This Row],[Interaction_Count_Final]]&lt;=5,"Medium",Table2[[#This Row],[Interaction_Count_Final]]&gt;=6,"High",TRUE,"CHECK"))</f>
        <v>High</v>
      </c>
      <c r="X1649" t="b">
        <f t="shared" si="25"/>
        <v>1</v>
      </c>
      <c r="Y1649" t="b">
        <f>tbl_CleanLeads[[#This Row],[Response_Time_Hours]]&gt;24</f>
        <v>1</v>
      </c>
      <c r="Z1649" s="13" t="b">
        <f>tbl_CleanLeads[[#This Row],[Response_Time_Hours]]&gt;72</f>
        <v>0</v>
      </c>
      <c r="AA1649" s="13" t="b">
        <f>tbl_CleanLeads[[#This Row],[Status_Clean]]="Converted"</f>
        <v>1</v>
      </c>
    </row>
    <row r="1650" spans="1:27">
      <c r="A1650" t="s">
        <v>90</v>
      </c>
      <c r="B1650" t="s">
        <v>4838</v>
      </c>
      <c r="C1650" t="s">
        <v>4839</v>
      </c>
      <c r="D1650" t="s">
        <v>7274</v>
      </c>
      <c r="E1650" t="s">
        <v>1356</v>
      </c>
      <c r="F1650" t="s">
        <v>125</v>
      </c>
      <c r="G1650" s="1">
        <v>45567</v>
      </c>
      <c r="H1650" s="8">
        <f>MONTH(tbl_CleanLeads[[#This Row],[Lead_Date_Final]])</f>
        <v>10</v>
      </c>
      <c r="I1650" t="s">
        <v>7270</v>
      </c>
      <c r="J1650" t="s">
        <v>7271</v>
      </c>
      <c r="K1650" t="s">
        <v>7264</v>
      </c>
      <c r="L1650">
        <f>WEEKDAY(tbl_CleanLeads[[#This Row],[Lead_Date_Final]],2)</f>
        <v>3</v>
      </c>
      <c r="M1650" t="s">
        <v>7272</v>
      </c>
      <c r="N1650">
        <v>16.600000000000001</v>
      </c>
      <c r="O1650" s="7">
        <v>3280.3</v>
      </c>
      <c r="P1650">
        <v>10</v>
      </c>
      <c r="Q1650" t="s">
        <v>7266</v>
      </c>
      <c r="R1650">
        <f>IF(UPPER(TRIM(Table2[[#This Row],[Status_Clean]]))="CONVERTED",1,0)</f>
        <v>0</v>
      </c>
      <c r="S1650">
        <f>IF(ISNUMBER(MATCH(UPPER(TRIM(Table2[[#This Row],[Status_Clean]])),{"CONTACTED","QUALIFIED","CONVERTED"},0)),1,0)</f>
        <v>1</v>
      </c>
      <c r="T1650" cm="1">
        <f t="array" ref="T1650">_xlfn.SWITCH(UPPER(TRIM(Table2[[#This Row],[Status_Clean]])),"NEW",1,"CONTACTED",2,"QUALIFIED",3,"CONVERTED",4,"LOST",5,99)</f>
        <v>2</v>
      </c>
      <c r="U1650" t="str" cm="1">
        <f t="array" ref="U1650">_xlfn.LET(_xlpm.x,IFERROR(VALUE(Table2[[#This Row],[Response_Time_Hours]]),""),IF(_xlpm.x="","CHECK",_xlfn.IFS(_xlpm.x&lt;=1,"Immediate",_xlpm.x&lt;=6,"Fast",_xlpm.x&lt;=24,"Moderate",_xlpm.x&gt;24,"Delayed")))</f>
        <v>Moderate</v>
      </c>
      <c r="V1650">
        <f>FLOOR(tbl_CleanLeads[[#This Row],[Response_Time_Hours]],6)</f>
        <v>12</v>
      </c>
      <c r="W1650" t="str" cm="1">
        <f t="array" ref="W1650">IF(Table2[[#This Row],[Interaction_Count_Final]]="","N/A",_xlfn.IFS(Table2[[#This Row],[Interaction_Count_Final]]&lt;=2,"Low",Table2[[#This Row],[Interaction_Count_Final]]&lt;=5,"Medium",Table2[[#This Row],[Interaction_Count_Final]]&gt;=6,"High",TRUE,"CHECK"))</f>
        <v>High</v>
      </c>
      <c r="X1650" t="b">
        <f t="shared" si="25"/>
        <v>1</v>
      </c>
      <c r="Y1650" t="b">
        <f>tbl_CleanLeads[[#This Row],[Response_Time_Hours]]&gt;24</f>
        <v>0</v>
      </c>
      <c r="Z1650" s="13" t="b">
        <f>tbl_CleanLeads[[#This Row],[Response_Time_Hours]]&gt;72</f>
        <v>0</v>
      </c>
      <c r="AA1650" s="13" t="b">
        <f>tbl_CleanLeads[[#This Row],[Status_Clean]]="Converted"</f>
        <v>0</v>
      </c>
    </row>
    <row r="1651" spans="1:27">
      <c r="A1651" t="s">
        <v>70</v>
      </c>
      <c r="B1651" t="s">
        <v>4841</v>
      </c>
      <c r="C1651" t="s">
        <v>4842</v>
      </c>
      <c r="D1651" t="s">
        <v>7258</v>
      </c>
      <c r="E1651" t="s">
        <v>106</v>
      </c>
      <c r="F1651" t="s">
        <v>250</v>
      </c>
      <c r="G1651" s="1">
        <v>45305</v>
      </c>
      <c r="H1651" s="8">
        <f>MONTH(tbl_CleanLeads[[#This Row],[Lead_Date_Final]])</f>
        <v>1</v>
      </c>
      <c r="I1651" t="s">
        <v>7317</v>
      </c>
      <c r="J1651" t="s">
        <v>7271</v>
      </c>
      <c r="K1651" t="s">
        <v>7284</v>
      </c>
      <c r="L1651">
        <f>WEEKDAY(tbl_CleanLeads[[#This Row],[Lead_Date_Final]],2)</f>
        <v>7</v>
      </c>
      <c r="M1651" t="s">
        <v>7293</v>
      </c>
      <c r="N1651">
        <v>67.199999999999989</v>
      </c>
      <c r="O1651" s="7">
        <v>2797.77</v>
      </c>
      <c r="P1651">
        <v>32</v>
      </c>
      <c r="Q1651" t="s">
        <v>7266</v>
      </c>
      <c r="R1651">
        <f>IF(UPPER(TRIM(Table2[[#This Row],[Status_Clean]]))="CONVERTED",1,0)</f>
        <v>1</v>
      </c>
      <c r="S1651">
        <f>IF(ISNUMBER(MATCH(UPPER(TRIM(Table2[[#This Row],[Status_Clean]])),{"CONTACTED","QUALIFIED","CONVERTED"},0)),1,0)</f>
        <v>1</v>
      </c>
      <c r="T1651" cm="1">
        <f t="array" ref="T1651">_xlfn.SWITCH(UPPER(TRIM(Table2[[#This Row],[Status_Clean]])),"NEW",1,"CONTACTED",2,"QUALIFIED",3,"CONVERTED",4,"LOST",5,99)</f>
        <v>4</v>
      </c>
      <c r="U1651" t="str" cm="1">
        <f t="array" ref="U1651">_xlfn.LET(_xlpm.x,IFERROR(VALUE(Table2[[#This Row],[Response_Time_Hours]]),""),IF(_xlpm.x="","CHECK",_xlfn.IFS(_xlpm.x&lt;=1,"Immediate",_xlpm.x&lt;=6,"Fast",_xlpm.x&lt;=24,"Moderate",_xlpm.x&gt;24,"Delayed")))</f>
        <v>Delayed</v>
      </c>
      <c r="V1651">
        <f>FLOOR(tbl_CleanLeads[[#This Row],[Response_Time_Hours]],6)</f>
        <v>66</v>
      </c>
      <c r="W1651" t="str" cm="1">
        <f t="array" ref="W1651">IF(Table2[[#This Row],[Interaction_Count_Final]]="","N/A",_xlfn.IFS(Table2[[#This Row],[Interaction_Count_Final]]&lt;=2,"Low",Table2[[#This Row],[Interaction_Count_Final]]&lt;=5,"Medium",Table2[[#This Row],[Interaction_Count_Final]]&gt;=6,"High",TRUE,"CHECK"))</f>
        <v>High</v>
      </c>
      <c r="X1651" t="b">
        <f t="shared" si="25"/>
        <v>1</v>
      </c>
      <c r="Y1651" t="b">
        <f>tbl_CleanLeads[[#This Row],[Response_Time_Hours]]&gt;24</f>
        <v>1</v>
      </c>
      <c r="Z1651" s="13" t="b">
        <f>tbl_CleanLeads[[#This Row],[Response_Time_Hours]]&gt;72</f>
        <v>0</v>
      </c>
      <c r="AA1651" s="13" t="b">
        <f>tbl_CleanLeads[[#This Row],[Status_Clean]]="Converted"</f>
        <v>1</v>
      </c>
    </row>
    <row r="1652" spans="1:27">
      <c r="A1652" t="s">
        <v>70</v>
      </c>
      <c r="B1652" t="s">
        <v>4844</v>
      </c>
      <c r="C1652" t="s">
        <v>8457</v>
      </c>
      <c r="D1652" t="s">
        <v>7268</v>
      </c>
      <c r="E1652" t="s">
        <v>7308</v>
      </c>
      <c r="F1652" t="s">
        <v>125</v>
      </c>
      <c r="G1652" s="1">
        <v>45501</v>
      </c>
      <c r="H1652" s="8">
        <f>MONTH(tbl_CleanLeads[[#This Row],[Lead_Date_Final]])</f>
        <v>7</v>
      </c>
      <c r="I1652" t="s">
        <v>7305</v>
      </c>
      <c r="J1652" t="s">
        <v>7271</v>
      </c>
      <c r="K1652" t="s">
        <v>7288</v>
      </c>
      <c r="L1652">
        <f>WEEKDAY(tbl_CleanLeads[[#This Row],[Lead_Date_Final]],2)</f>
        <v>7</v>
      </c>
      <c r="M1652" t="s">
        <v>7293</v>
      </c>
      <c r="N1652">
        <v>34.9</v>
      </c>
      <c r="O1652" s="7">
        <v>2866.31</v>
      </c>
      <c r="P1652">
        <v>41</v>
      </c>
      <c r="Q1652" t="s">
        <v>7266</v>
      </c>
      <c r="R1652">
        <f>IF(UPPER(TRIM(Table2[[#This Row],[Status_Clean]]))="CONVERTED",1,0)</f>
        <v>0</v>
      </c>
      <c r="S1652">
        <f>IF(ISNUMBER(MATCH(UPPER(TRIM(Table2[[#This Row],[Status_Clean]])),{"CONTACTED","QUALIFIED","CONVERTED"},0)),1,0)</f>
        <v>1</v>
      </c>
      <c r="T1652" cm="1">
        <f t="array" ref="T1652">_xlfn.SWITCH(UPPER(TRIM(Table2[[#This Row],[Status_Clean]])),"NEW",1,"CONTACTED",2,"QUALIFIED",3,"CONVERTED",4,"LOST",5,99)</f>
        <v>2</v>
      </c>
      <c r="U1652" t="str" cm="1">
        <f t="array" ref="U1652">_xlfn.LET(_xlpm.x,IFERROR(VALUE(Table2[[#This Row],[Response_Time_Hours]]),""),IF(_xlpm.x="","CHECK",_xlfn.IFS(_xlpm.x&lt;=1,"Immediate",_xlpm.x&lt;=6,"Fast",_xlpm.x&lt;=24,"Moderate",_xlpm.x&gt;24,"Delayed")))</f>
        <v>Delayed</v>
      </c>
      <c r="V1652">
        <f>FLOOR(tbl_CleanLeads[[#This Row],[Response_Time_Hours]],6)</f>
        <v>30</v>
      </c>
      <c r="W1652" t="str" cm="1">
        <f t="array" ref="W1652">IF(Table2[[#This Row],[Interaction_Count_Final]]="","N/A",_xlfn.IFS(Table2[[#This Row],[Interaction_Count_Final]]&lt;=2,"Low",Table2[[#This Row],[Interaction_Count_Final]]&lt;=5,"Medium",Table2[[#This Row],[Interaction_Count_Final]]&gt;=6,"High",TRUE,"CHECK"))</f>
        <v>High</v>
      </c>
      <c r="X1652" t="b">
        <f t="shared" si="25"/>
        <v>1</v>
      </c>
      <c r="Y1652" t="b">
        <f>tbl_CleanLeads[[#This Row],[Response_Time_Hours]]&gt;24</f>
        <v>1</v>
      </c>
      <c r="Z1652" s="13" t="b">
        <f>tbl_CleanLeads[[#This Row],[Response_Time_Hours]]&gt;72</f>
        <v>0</v>
      </c>
      <c r="AA1652" s="13" t="b">
        <f>tbl_CleanLeads[[#This Row],[Status_Clean]]="Converted"</f>
        <v>0</v>
      </c>
    </row>
    <row r="1653" spans="1:27">
      <c r="A1653" t="s">
        <v>102</v>
      </c>
      <c r="B1653" t="s">
        <v>4848</v>
      </c>
      <c r="C1653" t="s">
        <v>4849</v>
      </c>
      <c r="D1653" t="s">
        <v>7280</v>
      </c>
      <c r="E1653" t="s">
        <v>123</v>
      </c>
      <c r="F1653" t="s">
        <v>125</v>
      </c>
      <c r="G1653" s="1">
        <v>45334</v>
      </c>
      <c r="H1653" s="8">
        <f>MONTH(tbl_CleanLeads[[#This Row],[Lead_Date_Final]])</f>
        <v>2</v>
      </c>
      <c r="I1653" t="s">
        <v>7283</v>
      </c>
      <c r="J1653" t="s">
        <v>7271</v>
      </c>
      <c r="K1653" t="s">
        <v>7284</v>
      </c>
      <c r="L1653">
        <f>WEEKDAY(tbl_CleanLeads[[#This Row],[Lead_Date_Final]],2)</f>
        <v>1</v>
      </c>
      <c r="M1653" t="s">
        <v>7298</v>
      </c>
      <c r="N1653">
        <v>24</v>
      </c>
      <c r="O1653" s="7">
        <v>1966.9</v>
      </c>
      <c r="P1653">
        <v>13</v>
      </c>
      <c r="Q1653" t="s">
        <v>7289</v>
      </c>
      <c r="R1653">
        <f>IF(UPPER(TRIM(Table2[[#This Row],[Status_Clean]]))="CONVERTED",1,0)</f>
        <v>0</v>
      </c>
      <c r="S1653">
        <f>IF(ISNUMBER(MATCH(UPPER(TRIM(Table2[[#This Row],[Status_Clean]])),{"CONTACTED","QUALIFIED","CONVERTED"},0)),1,0)</f>
        <v>1</v>
      </c>
      <c r="T1653" cm="1">
        <f t="array" ref="T1653">_xlfn.SWITCH(UPPER(TRIM(Table2[[#This Row],[Status_Clean]])),"NEW",1,"CONTACTED",2,"QUALIFIED",3,"CONVERTED",4,"LOST",5,99)</f>
        <v>2</v>
      </c>
      <c r="U1653" t="str" cm="1">
        <f t="array" ref="U1653">_xlfn.LET(_xlpm.x,IFERROR(VALUE(Table2[[#This Row],[Response_Time_Hours]]),""),IF(_xlpm.x="","CHECK",_xlfn.IFS(_xlpm.x&lt;=1,"Immediate",_xlpm.x&lt;=6,"Fast",_xlpm.x&lt;=24,"Moderate",_xlpm.x&gt;24,"Delayed")))</f>
        <v>Moderate</v>
      </c>
      <c r="V1653">
        <f>FLOOR(tbl_CleanLeads[[#This Row],[Response_Time_Hours]],6)</f>
        <v>24</v>
      </c>
      <c r="W1653" t="str" cm="1">
        <f t="array" ref="W1653">IF(Table2[[#This Row],[Interaction_Count_Final]]="","N/A",_xlfn.IFS(Table2[[#This Row],[Interaction_Count_Final]]&lt;=2,"Low",Table2[[#This Row],[Interaction_Count_Final]]&lt;=5,"Medium",Table2[[#This Row],[Interaction_Count_Final]]&gt;=6,"High",TRUE,"CHECK"))</f>
        <v>High</v>
      </c>
      <c r="X1653" t="b">
        <f t="shared" si="25"/>
        <v>1</v>
      </c>
      <c r="Y1653" t="b">
        <f>tbl_CleanLeads[[#This Row],[Response_Time_Hours]]&gt;24</f>
        <v>0</v>
      </c>
      <c r="Z1653" s="13" t="b">
        <f>tbl_CleanLeads[[#This Row],[Response_Time_Hours]]&gt;72</f>
        <v>0</v>
      </c>
      <c r="AA1653" s="13" t="b">
        <f>tbl_CleanLeads[[#This Row],[Status_Clean]]="Converted"</f>
        <v>0</v>
      </c>
    </row>
    <row r="1654" spans="1:27">
      <c r="A1654" t="s">
        <v>63</v>
      </c>
      <c r="B1654" t="s">
        <v>4850</v>
      </c>
      <c r="C1654" t="s">
        <v>8458</v>
      </c>
      <c r="D1654" t="s">
        <v>7280</v>
      </c>
      <c r="E1654" t="s">
        <v>254</v>
      </c>
      <c r="F1654" t="s">
        <v>125</v>
      </c>
      <c r="G1654" s="1">
        <v>45060</v>
      </c>
      <c r="H1654" s="8">
        <f>MONTH(tbl_CleanLeads[[#This Row],[Lead_Date_Final]])</f>
        <v>5</v>
      </c>
      <c r="I1654" t="s">
        <v>7314</v>
      </c>
      <c r="J1654" t="s">
        <v>7263</v>
      </c>
      <c r="K1654" t="s">
        <v>7277</v>
      </c>
      <c r="L1654">
        <f>WEEKDAY(tbl_CleanLeads[[#This Row],[Lead_Date_Final]],2)</f>
        <v>7</v>
      </c>
      <c r="M1654" t="s">
        <v>7293</v>
      </c>
      <c r="N1654">
        <v>26.400000000000002</v>
      </c>
      <c r="O1654" s="7">
        <v>3057.45</v>
      </c>
      <c r="P1654">
        <v>24</v>
      </c>
      <c r="Q1654" t="s">
        <v>7266</v>
      </c>
      <c r="R1654">
        <f>IF(UPPER(TRIM(Table2[[#This Row],[Status_Clean]]))="CONVERTED",1,0)</f>
        <v>0</v>
      </c>
      <c r="S1654">
        <f>IF(ISNUMBER(MATCH(UPPER(TRIM(Table2[[#This Row],[Status_Clean]])),{"CONTACTED","QUALIFIED","CONVERTED"},0)),1,0)</f>
        <v>1</v>
      </c>
      <c r="T1654" cm="1">
        <f t="array" ref="T1654">_xlfn.SWITCH(UPPER(TRIM(Table2[[#This Row],[Status_Clean]])),"NEW",1,"CONTACTED",2,"QUALIFIED",3,"CONVERTED",4,"LOST",5,99)</f>
        <v>2</v>
      </c>
      <c r="U1654" t="str" cm="1">
        <f t="array" ref="U1654">_xlfn.LET(_xlpm.x,IFERROR(VALUE(Table2[[#This Row],[Response_Time_Hours]]),""),IF(_xlpm.x="","CHECK",_xlfn.IFS(_xlpm.x&lt;=1,"Immediate",_xlpm.x&lt;=6,"Fast",_xlpm.x&lt;=24,"Moderate",_xlpm.x&gt;24,"Delayed")))</f>
        <v>Delayed</v>
      </c>
      <c r="V1654">
        <f>FLOOR(tbl_CleanLeads[[#This Row],[Response_Time_Hours]],6)</f>
        <v>24</v>
      </c>
      <c r="W1654" t="str" cm="1">
        <f t="array" ref="W1654">IF(Table2[[#This Row],[Interaction_Count_Final]]="","N/A",_xlfn.IFS(Table2[[#This Row],[Interaction_Count_Final]]&lt;=2,"Low",Table2[[#This Row],[Interaction_Count_Final]]&lt;=5,"Medium",Table2[[#This Row],[Interaction_Count_Final]]&gt;=6,"High",TRUE,"CHECK"))</f>
        <v>High</v>
      </c>
      <c r="X1654" t="b">
        <f t="shared" si="25"/>
        <v>1</v>
      </c>
      <c r="Y1654" t="b">
        <f>tbl_CleanLeads[[#This Row],[Response_Time_Hours]]&gt;24</f>
        <v>1</v>
      </c>
      <c r="Z1654" s="13" t="b">
        <f>tbl_CleanLeads[[#This Row],[Response_Time_Hours]]&gt;72</f>
        <v>0</v>
      </c>
      <c r="AA1654" s="13" t="b">
        <f>tbl_CleanLeads[[#This Row],[Status_Clean]]="Converted"</f>
        <v>0</v>
      </c>
    </row>
    <row r="1655" spans="1:27">
      <c r="A1655" t="s">
        <v>63</v>
      </c>
      <c r="B1655" t="s">
        <v>4852</v>
      </c>
      <c r="C1655" t="s">
        <v>4853</v>
      </c>
      <c r="D1655" t="s">
        <v>7274</v>
      </c>
      <c r="E1655" t="s">
        <v>363</v>
      </c>
      <c r="F1655" t="s">
        <v>71</v>
      </c>
      <c r="G1655" s="1">
        <v>45456</v>
      </c>
      <c r="H1655" s="8">
        <f>MONTH(tbl_CleanLeads[[#This Row],[Lead_Date_Final]])</f>
        <v>6</v>
      </c>
      <c r="I1655" t="s">
        <v>7276</v>
      </c>
      <c r="J1655" t="s">
        <v>7271</v>
      </c>
      <c r="K1655" t="s">
        <v>7277</v>
      </c>
      <c r="L1655">
        <f>WEEKDAY(tbl_CleanLeads[[#This Row],[Lead_Date_Final]],2)</f>
        <v>4</v>
      </c>
      <c r="M1655" t="s">
        <v>7285</v>
      </c>
      <c r="N1655">
        <v>52.800000000000004</v>
      </c>
      <c r="O1655" s="7">
        <v>1446.33</v>
      </c>
      <c r="P1655">
        <v>43</v>
      </c>
      <c r="Q1655" t="s">
        <v>7289</v>
      </c>
      <c r="R1655">
        <f>IF(UPPER(TRIM(Table2[[#This Row],[Status_Clean]]))="CONVERTED",1,0)</f>
        <v>0</v>
      </c>
      <c r="S1655">
        <f>IF(ISNUMBER(MATCH(UPPER(TRIM(Table2[[#This Row],[Status_Clean]])),{"CONTACTED","QUALIFIED","CONVERTED"},0)),1,0)</f>
        <v>1</v>
      </c>
      <c r="T1655" cm="1">
        <f t="array" ref="T1655">_xlfn.SWITCH(UPPER(TRIM(Table2[[#This Row],[Status_Clean]])),"NEW",1,"CONTACTED",2,"QUALIFIED",3,"CONVERTED",4,"LOST",5,99)</f>
        <v>3</v>
      </c>
      <c r="U1655" t="str" cm="1">
        <f t="array" ref="U1655">_xlfn.LET(_xlpm.x,IFERROR(VALUE(Table2[[#This Row],[Response_Time_Hours]]),""),IF(_xlpm.x="","CHECK",_xlfn.IFS(_xlpm.x&lt;=1,"Immediate",_xlpm.x&lt;=6,"Fast",_xlpm.x&lt;=24,"Moderate",_xlpm.x&gt;24,"Delayed")))</f>
        <v>Delayed</v>
      </c>
      <c r="V1655">
        <f>FLOOR(tbl_CleanLeads[[#This Row],[Response_Time_Hours]],6)</f>
        <v>48</v>
      </c>
      <c r="W1655" t="str" cm="1">
        <f t="array" ref="W1655">IF(Table2[[#This Row],[Interaction_Count_Final]]="","N/A",_xlfn.IFS(Table2[[#This Row],[Interaction_Count_Final]]&lt;=2,"Low",Table2[[#This Row],[Interaction_Count_Final]]&lt;=5,"Medium",Table2[[#This Row],[Interaction_Count_Final]]&gt;=6,"High",TRUE,"CHECK"))</f>
        <v>High</v>
      </c>
      <c r="X1655" t="b">
        <f t="shared" si="25"/>
        <v>1</v>
      </c>
      <c r="Y1655" t="b">
        <f>tbl_CleanLeads[[#This Row],[Response_Time_Hours]]&gt;24</f>
        <v>1</v>
      </c>
      <c r="Z1655" s="13" t="b">
        <f>tbl_CleanLeads[[#This Row],[Response_Time_Hours]]&gt;72</f>
        <v>0</v>
      </c>
      <c r="AA1655" s="13" t="b">
        <f>tbl_CleanLeads[[#This Row],[Status_Clean]]="Converted"</f>
        <v>0</v>
      </c>
    </row>
    <row r="1656" spans="1:27">
      <c r="A1656" t="s">
        <v>63</v>
      </c>
      <c r="B1656" t="s">
        <v>4854</v>
      </c>
      <c r="C1656" t="s">
        <v>4855</v>
      </c>
      <c r="D1656" t="s">
        <v>7274</v>
      </c>
      <c r="E1656" t="s">
        <v>69</v>
      </c>
      <c r="F1656" t="s">
        <v>250</v>
      </c>
      <c r="G1656" s="1">
        <v>45367</v>
      </c>
      <c r="H1656" s="8">
        <f>MONTH(tbl_CleanLeads[[#This Row],[Lead_Date_Final]])</f>
        <v>3</v>
      </c>
      <c r="I1656" t="s">
        <v>7295</v>
      </c>
      <c r="J1656" t="s">
        <v>7271</v>
      </c>
      <c r="K1656" t="s">
        <v>7284</v>
      </c>
      <c r="L1656">
        <f>WEEKDAY(tbl_CleanLeads[[#This Row],[Lead_Date_Final]],2)</f>
        <v>6</v>
      </c>
      <c r="M1656" t="s">
        <v>7278</v>
      </c>
      <c r="N1656">
        <v>24.7</v>
      </c>
      <c r="O1656" s="7">
        <v>2515.2600000000002</v>
      </c>
      <c r="P1656">
        <v>47</v>
      </c>
      <c r="Q1656" t="s">
        <v>7266</v>
      </c>
      <c r="R1656">
        <f>IF(UPPER(TRIM(Table2[[#This Row],[Status_Clean]]))="CONVERTED",1,0)</f>
        <v>1</v>
      </c>
      <c r="S1656">
        <f>IF(ISNUMBER(MATCH(UPPER(TRIM(Table2[[#This Row],[Status_Clean]])),{"CONTACTED","QUALIFIED","CONVERTED"},0)),1,0)</f>
        <v>1</v>
      </c>
      <c r="T1656" cm="1">
        <f t="array" ref="T1656">_xlfn.SWITCH(UPPER(TRIM(Table2[[#This Row],[Status_Clean]])),"NEW",1,"CONTACTED",2,"QUALIFIED",3,"CONVERTED",4,"LOST",5,99)</f>
        <v>4</v>
      </c>
      <c r="U1656" t="str" cm="1">
        <f t="array" ref="U1656">_xlfn.LET(_xlpm.x,IFERROR(VALUE(Table2[[#This Row],[Response_Time_Hours]]),""),IF(_xlpm.x="","CHECK",_xlfn.IFS(_xlpm.x&lt;=1,"Immediate",_xlpm.x&lt;=6,"Fast",_xlpm.x&lt;=24,"Moderate",_xlpm.x&gt;24,"Delayed")))</f>
        <v>Delayed</v>
      </c>
      <c r="V1656">
        <f>FLOOR(tbl_CleanLeads[[#This Row],[Response_Time_Hours]],6)</f>
        <v>24</v>
      </c>
      <c r="W1656" t="str" cm="1">
        <f t="array" ref="W1656">IF(Table2[[#This Row],[Interaction_Count_Final]]="","N/A",_xlfn.IFS(Table2[[#This Row],[Interaction_Count_Final]]&lt;=2,"Low",Table2[[#This Row],[Interaction_Count_Final]]&lt;=5,"Medium",Table2[[#This Row],[Interaction_Count_Final]]&gt;=6,"High",TRUE,"CHECK"))</f>
        <v>High</v>
      </c>
      <c r="X1656" t="b">
        <f t="shared" si="25"/>
        <v>1</v>
      </c>
      <c r="Y1656" t="b">
        <f>tbl_CleanLeads[[#This Row],[Response_Time_Hours]]&gt;24</f>
        <v>1</v>
      </c>
      <c r="Z1656" s="13" t="b">
        <f>tbl_CleanLeads[[#This Row],[Response_Time_Hours]]&gt;72</f>
        <v>0</v>
      </c>
      <c r="AA1656" s="13" t="b">
        <f>tbl_CleanLeads[[#This Row],[Status_Clean]]="Converted"</f>
        <v>1</v>
      </c>
    </row>
    <row r="1657" spans="1:27">
      <c r="A1657" t="s">
        <v>90</v>
      </c>
      <c r="B1657" t="s">
        <v>4857</v>
      </c>
      <c r="C1657" t="s">
        <v>4858</v>
      </c>
      <c r="D1657" t="s">
        <v>7268</v>
      </c>
      <c r="E1657" t="s">
        <v>469</v>
      </c>
      <c r="F1657" t="s">
        <v>125</v>
      </c>
      <c r="G1657" s="1">
        <v>44937</v>
      </c>
      <c r="H1657" s="8">
        <f>MONTH(tbl_CleanLeads[[#This Row],[Lead_Date_Final]])</f>
        <v>1</v>
      </c>
      <c r="I1657" t="s">
        <v>7317</v>
      </c>
      <c r="J1657" t="s">
        <v>7263</v>
      </c>
      <c r="K1657" t="s">
        <v>7284</v>
      </c>
      <c r="L1657">
        <f>WEEKDAY(tbl_CleanLeads[[#This Row],[Lead_Date_Final]],2)</f>
        <v>3</v>
      </c>
      <c r="M1657" t="s">
        <v>7272</v>
      </c>
      <c r="N1657">
        <v>61.1</v>
      </c>
      <c r="O1657" s="7">
        <v>4225.34</v>
      </c>
      <c r="P1657">
        <v>35</v>
      </c>
      <c r="Q1657" t="s">
        <v>7273</v>
      </c>
      <c r="R1657">
        <f>IF(UPPER(TRIM(Table2[[#This Row],[Status_Clean]]))="CONVERTED",1,0)</f>
        <v>0</v>
      </c>
      <c r="S1657">
        <f>IF(ISNUMBER(MATCH(UPPER(TRIM(Table2[[#This Row],[Status_Clean]])),{"CONTACTED","QUALIFIED","CONVERTED"},0)),1,0)</f>
        <v>1</v>
      </c>
      <c r="T1657" cm="1">
        <f t="array" ref="T1657">_xlfn.SWITCH(UPPER(TRIM(Table2[[#This Row],[Status_Clean]])),"NEW",1,"CONTACTED",2,"QUALIFIED",3,"CONVERTED",4,"LOST",5,99)</f>
        <v>2</v>
      </c>
      <c r="U1657" t="str" cm="1">
        <f t="array" ref="U1657">_xlfn.LET(_xlpm.x,IFERROR(VALUE(Table2[[#This Row],[Response_Time_Hours]]),""),IF(_xlpm.x="","CHECK",_xlfn.IFS(_xlpm.x&lt;=1,"Immediate",_xlpm.x&lt;=6,"Fast",_xlpm.x&lt;=24,"Moderate",_xlpm.x&gt;24,"Delayed")))</f>
        <v>Delayed</v>
      </c>
      <c r="V1657">
        <f>FLOOR(tbl_CleanLeads[[#This Row],[Response_Time_Hours]],6)</f>
        <v>60</v>
      </c>
      <c r="W1657" t="str" cm="1">
        <f t="array" ref="W1657">IF(Table2[[#This Row],[Interaction_Count_Final]]="","N/A",_xlfn.IFS(Table2[[#This Row],[Interaction_Count_Final]]&lt;=2,"Low",Table2[[#This Row],[Interaction_Count_Final]]&lt;=5,"Medium",Table2[[#This Row],[Interaction_Count_Final]]&gt;=6,"High",TRUE,"CHECK"))</f>
        <v>High</v>
      </c>
      <c r="X1657" t="b">
        <f t="shared" si="25"/>
        <v>1</v>
      </c>
      <c r="Y1657" t="b">
        <f>tbl_CleanLeads[[#This Row],[Response_Time_Hours]]&gt;24</f>
        <v>1</v>
      </c>
      <c r="Z1657" s="13" t="b">
        <f>tbl_CleanLeads[[#This Row],[Response_Time_Hours]]&gt;72</f>
        <v>0</v>
      </c>
      <c r="AA1657" s="13" t="b">
        <f>tbl_CleanLeads[[#This Row],[Status_Clean]]="Converted"</f>
        <v>0</v>
      </c>
    </row>
    <row r="1658" spans="1:27">
      <c r="A1658" t="s">
        <v>70</v>
      </c>
      <c r="B1658" t="s">
        <v>4860</v>
      </c>
      <c r="C1658" t="s">
        <v>4861</v>
      </c>
      <c r="D1658" t="s">
        <v>7280</v>
      </c>
      <c r="E1658" t="s">
        <v>311</v>
      </c>
      <c r="F1658" t="s">
        <v>125</v>
      </c>
      <c r="G1658" s="1">
        <v>45382</v>
      </c>
      <c r="H1658" s="8">
        <f>MONTH(tbl_CleanLeads[[#This Row],[Lead_Date_Final]])</f>
        <v>3</v>
      </c>
      <c r="I1658" t="s">
        <v>7295</v>
      </c>
      <c r="J1658" t="s">
        <v>7271</v>
      </c>
      <c r="K1658" t="s">
        <v>7284</v>
      </c>
      <c r="L1658">
        <f>WEEKDAY(tbl_CleanLeads[[#This Row],[Lead_Date_Final]],2)</f>
        <v>7</v>
      </c>
      <c r="M1658" t="s">
        <v>7293</v>
      </c>
      <c r="N1658">
        <v>45</v>
      </c>
      <c r="O1658" s="7">
        <v>2208.67</v>
      </c>
      <c r="P1658">
        <v>34</v>
      </c>
      <c r="Q1658" t="s">
        <v>7266</v>
      </c>
      <c r="R1658">
        <f>IF(UPPER(TRIM(Table2[[#This Row],[Status_Clean]]))="CONVERTED",1,0)</f>
        <v>0</v>
      </c>
      <c r="S1658">
        <f>IF(ISNUMBER(MATCH(UPPER(TRIM(Table2[[#This Row],[Status_Clean]])),{"CONTACTED","QUALIFIED","CONVERTED"},0)),1,0)</f>
        <v>1</v>
      </c>
      <c r="T1658" cm="1">
        <f t="array" ref="T1658">_xlfn.SWITCH(UPPER(TRIM(Table2[[#This Row],[Status_Clean]])),"NEW",1,"CONTACTED",2,"QUALIFIED",3,"CONVERTED",4,"LOST",5,99)</f>
        <v>2</v>
      </c>
      <c r="U1658" t="str" cm="1">
        <f t="array" ref="U1658">_xlfn.LET(_xlpm.x,IFERROR(VALUE(Table2[[#This Row],[Response_Time_Hours]]),""),IF(_xlpm.x="","CHECK",_xlfn.IFS(_xlpm.x&lt;=1,"Immediate",_xlpm.x&lt;=6,"Fast",_xlpm.x&lt;=24,"Moderate",_xlpm.x&gt;24,"Delayed")))</f>
        <v>Delayed</v>
      </c>
      <c r="V1658">
        <f>FLOOR(tbl_CleanLeads[[#This Row],[Response_Time_Hours]],6)</f>
        <v>42</v>
      </c>
      <c r="W1658" t="str" cm="1">
        <f t="array" ref="W1658">IF(Table2[[#This Row],[Interaction_Count_Final]]="","N/A",_xlfn.IFS(Table2[[#This Row],[Interaction_Count_Final]]&lt;=2,"Low",Table2[[#This Row],[Interaction_Count_Final]]&lt;=5,"Medium",Table2[[#This Row],[Interaction_Count_Final]]&gt;=6,"High",TRUE,"CHECK"))</f>
        <v>High</v>
      </c>
      <c r="X1658" t="b">
        <f t="shared" si="25"/>
        <v>1</v>
      </c>
      <c r="Y1658" t="b">
        <f>tbl_CleanLeads[[#This Row],[Response_Time_Hours]]&gt;24</f>
        <v>1</v>
      </c>
      <c r="Z1658" s="13" t="b">
        <f>tbl_CleanLeads[[#This Row],[Response_Time_Hours]]&gt;72</f>
        <v>0</v>
      </c>
      <c r="AA1658" s="13" t="b">
        <f>tbl_CleanLeads[[#This Row],[Status_Clean]]="Converted"</f>
        <v>0</v>
      </c>
    </row>
    <row r="1659" spans="1:27">
      <c r="A1659" t="s">
        <v>90</v>
      </c>
      <c r="B1659" t="s">
        <v>4862</v>
      </c>
      <c r="C1659" t="s">
        <v>4863</v>
      </c>
      <c r="D1659" t="s">
        <v>7274</v>
      </c>
      <c r="E1659" t="s">
        <v>447</v>
      </c>
      <c r="F1659" t="s">
        <v>71</v>
      </c>
      <c r="G1659" s="1">
        <v>45435</v>
      </c>
      <c r="H1659" s="8">
        <f>MONTH(tbl_CleanLeads[[#This Row],[Lead_Date_Final]])</f>
        <v>5</v>
      </c>
      <c r="I1659" t="s">
        <v>7314</v>
      </c>
      <c r="J1659" t="s">
        <v>7271</v>
      </c>
      <c r="K1659" t="s">
        <v>7277</v>
      </c>
      <c r="L1659">
        <f>WEEKDAY(tbl_CleanLeads[[#This Row],[Lead_Date_Final]],2)</f>
        <v>4</v>
      </c>
      <c r="M1659" t="s">
        <v>7285</v>
      </c>
      <c r="N1659">
        <v>53.6</v>
      </c>
      <c r="O1659" s="7">
        <v>3722.39</v>
      </c>
      <c r="P1659">
        <v>26</v>
      </c>
      <c r="Q1659" t="s">
        <v>7266</v>
      </c>
      <c r="R1659">
        <f>IF(UPPER(TRIM(Table2[[#This Row],[Status_Clean]]))="CONVERTED",1,0)</f>
        <v>0</v>
      </c>
      <c r="S1659">
        <f>IF(ISNUMBER(MATCH(UPPER(TRIM(Table2[[#This Row],[Status_Clean]])),{"CONTACTED","QUALIFIED","CONVERTED"},0)),1,0)</f>
        <v>1</v>
      </c>
      <c r="T1659" cm="1">
        <f t="array" ref="T1659">_xlfn.SWITCH(UPPER(TRIM(Table2[[#This Row],[Status_Clean]])),"NEW",1,"CONTACTED",2,"QUALIFIED",3,"CONVERTED",4,"LOST",5,99)</f>
        <v>3</v>
      </c>
      <c r="U1659" t="str" cm="1">
        <f t="array" ref="U1659">_xlfn.LET(_xlpm.x,IFERROR(VALUE(Table2[[#This Row],[Response_Time_Hours]]),""),IF(_xlpm.x="","CHECK",_xlfn.IFS(_xlpm.x&lt;=1,"Immediate",_xlpm.x&lt;=6,"Fast",_xlpm.x&lt;=24,"Moderate",_xlpm.x&gt;24,"Delayed")))</f>
        <v>Delayed</v>
      </c>
      <c r="V1659">
        <f>FLOOR(tbl_CleanLeads[[#This Row],[Response_Time_Hours]],6)</f>
        <v>48</v>
      </c>
      <c r="W1659" t="str" cm="1">
        <f t="array" ref="W1659">IF(Table2[[#This Row],[Interaction_Count_Final]]="","N/A",_xlfn.IFS(Table2[[#This Row],[Interaction_Count_Final]]&lt;=2,"Low",Table2[[#This Row],[Interaction_Count_Final]]&lt;=5,"Medium",Table2[[#This Row],[Interaction_Count_Final]]&gt;=6,"High",TRUE,"CHECK"))</f>
        <v>High</v>
      </c>
      <c r="X1659" t="b">
        <f t="shared" si="25"/>
        <v>1</v>
      </c>
      <c r="Y1659" t="b">
        <f>tbl_CleanLeads[[#This Row],[Response_Time_Hours]]&gt;24</f>
        <v>1</v>
      </c>
      <c r="Z1659" s="13" t="b">
        <f>tbl_CleanLeads[[#This Row],[Response_Time_Hours]]&gt;72</f>
        <v>0</v>
      </c>
      <c r="AA1659" s="13" t="b">
        <f>tbl_CleanLeads[[#This Row],[Status_Clean]]="Converted"</f>
        <v>0</v>
      </c>
    </row>
    <row r="1660" spans="1:27">
      <c r="A1660" t="s">
        <v>90</v>
      </c>
      <c r="B1660" t="s">
        <v>4865</v>
      </c>
      <c r="C1660" t="s">
        <v>4866</v>
      </c>
      <c r="D1660" t="s">
        <v>7280</v>
      </c>
      <c r="E1660" t="s">
        <v>469</v>
      </c>
      <c r="F1660" t="s">
        <v>125</v>
      </c>
      <c r="G1660" s="1">
        <v>44982</v>
      </c>
      <c r="H1660" s="8">
        <f>MONTH(tbl_CleanLeads[[#This Row],[Lead_Date_Final]])</f>
        <v>2</v>
      </c>
      <c r="I1660" t="s">
        <v>7283</v>
      </c>
      <c r="J1660" t="s">
        <v>7263</v>
      </c>
      <c r="K1660" t="s">
        <v>7284</v>
      </c>
      <c r="L1660">
        <f>WEEKDAY(tbl_CleanLeads[[#This Row],[Lead_Date_Final]],2)</f>
        <v>6</v>
      </c>
      <c r="M1660" t="s">
        <v>7278</v>
      </c>
      <c r="N1660">
        <v>19.200000000000003</v>
      </c>
      <c r="O1660" s="7">
        <v>3972.38</v>
      </c>
      <c r="P1660">
        <v>49</v>
      </c>
      <c r="Q1660" t="s">
        <v>7273</v>
      </c>
      <c r="R1660">
        <f>IF(UPPER(TRIM(Table2[[#This Row],[Status_Clean]]))="CONVERTED",1,0)</f>
        <v>0</v>
      </c>
      <c r="S1660">
        <f>IF(ISNUMBER(MATCH(UPPER(TRIM(Table2[[#This Row],[Status_Clean]])),{"CONTACTED","QUALIFIED","CONVERTED"},0)),1,0)</f>
        <v>1</v>
      </c>
      <c r="T1660" cm="1">
        <f t="array" ref="T1660">_xlfn.SWITCH(UPPER(TRIM(Table2[[#This Row],[Status_Clean]])),"NEW",1,"CONTACTED",2,"QUALIFIED",3,"CONVERTED",4,"LOST",5,99)</f>
        <v>2</v>
      </c>
      <c r="U1660" t="str" cm="1">
        <f t="array" ref="U1660">_xlfn.LET(_xlpm.x,IFERROR(VALUE(Table2[[#This Row],[Response_Time_Hours]]),""),IF(_xlpm.x="","CHECK",_xlfn.IFS(_xlpm.x&lt;=1,"Immediate",_xlpm.x&lt;=6,"Fast",_xlpm.x&lt;=24,"Moderate",_xlpm.x&gt;24,"Delayed")))</f>
        <v>Moderate</v>
      </c>
      <c r="V1660">
        <f>FLOOR(tbl_CleanLeads[[#This Row],[Response_Time_Hours]],6)</f>
        <v>18</v>
      </c>
      <c r="W1660" t="str" cm="1">
        <f t="array" ref="W1660">IF(Table2[[#This Row],[Interaction_Count_Final]]="","N/A",_xlfn.IFS(Table2[[#This Row],[Interaction_Count_Final]]&lt;=2,"Low",Table2[[#This Row],[Interaction_Count_Final]]&lt;=5,"Medium",Table2[[#This Row],[Interaction_Count_Final]]&gt;=6,"High",TRUE,"CHECK"))</f>
        <v>High</v>
      </c>
      <c r="X1660" t="b">
        <f t="shared" si="25"/>
        <v>1</v>
      </c>
      <c r="Y1660" t="b">
        <f>tbl_CleanLeads[[#This Row],[Response_Time_Hours]]&gt;24</f>
        <v>0</v>
      </c>
      <c r="Z1660" s="13" t="b">
        <f>tbl_CleanLeads[[#This Row],[Response_Time_Hours]]&gt;72</f>
        <v>0</v>
      </c>
      <c r="AA1660" s="13" t="b">
        <f>tbl_CleanLeads[[#This Row],[Status_Clean]]="Converted"</f>
        <v>0</v>
      </c>
    </row>
    <row r="1661" spans="1:27">
      <c r="A1661" t="s">
        <v>102</v>
      </c>
      <c r="B1661" t="s">
        <v>4867</v>
      </c>
      <c r="C1661" t="s">
        <v>4868</v>
      </c>
      <c r="D1661" t="s">
        <v>7280</v>
      </c>
      <c r="E1661" t="s">
        <v>311</v>
      </c>
      <c r="F1661" t="s">
        <v>71</v>
      </c>
      <c r="G1661" s="1">
        <v>45068</v>
      </c>
      <c r="H1661" s="8">
        <f>MONTH(tbl_CleanLeads[[#This Row],[Lead_Date_Final]])</f>
        <v>5</v>
      </c>
      <c r="I1661" t="s">
        <v>7314</v>
      </c>
      <c r="J1661" t="s">
        <v>7263</v>
      </c>
      <c r="K1661" t="s">
        <v>7277</v>
      </c>
      <c r="L1661">
        <f>WEEKDAY(tbl_CleanLeads[[#This Row],[Lead_Date_Final]],2)</f>
        <v>1</v>
      </c>
      <c r="M1661" t="s">
        <v>7298</v>
      </c>
      <c r="N1661">
        <v>37</v>
      </c>
      <c r="O1661" s="7">
        <v>3315.48</v>
      </c>
      <c r="P1661">
        <v>21</v>
      </c>
      <c r="Q1661" t="s">
        <v>7266</v>
      </c>
      <c r="R1661">
        <f>IF(UPPER(TRIM(Table2[[#This Row],[Status_Clean]]))="CONVERTED",1,0)</f>
        <v>0</v>
      </c>
      <c r="S1661">
        <f>IF(ISNUMBER(MATCH(UPPER(TRIM(Table2[[#This Row],[Status_Clean]])),{"CONTACTED","QUALIFIED","CONVERTED"},0)),1,0)</f>
        <v>1</v>
      </c>
      <c r="T1661" cm="1">
        <f t="array" ref="T1661">_xlfn.SWITCH(UPPER(TRIM(Table2[[#This Row],[Status_Clean]])),"NEW",1,"CONTACTED",2,"QUALIFIED",3,"CONVERTED",4,"LOST",5,99)</f>
        <v>3</v>
      </c>
      <c r="U1661" t="str" cm="1">
        <f t="array" ref="U1661">_xlfn.LET(_xlpm.x,IFERROR(VALUE(Table2[[#This Row],[Response_Time_Hours]]),""),IF(_xlpm.x="","CHECK",_xlfn.IFS(_xlpm.x&lt;=1,"Immediate",_xlpm.x&lt;=6,"Fast",_xlpm.x&lt;=24,"Moderate",_xlpm.x&gt;24,"Delayed")))</f>
        <v>Delayed</v>
      </c>
      <c r="V1661">
        <f>FLOOR(tbl_CleanLeads[[#This Row],[Response_Time_Hours]],6)</f>
        <v>36</v>
      </c>
      <c r="W1661" t="str" cm="1">
        <f t="array" ref="W1661">IF(Table2[[#This Row],[Interaction_Count_Final]]="","N/A",_xlfn.IFS(Table2[[#This Row],[Interaction_Count_Final]]&lt;=2,"Low",Table2[[#This Row],[Interaction_Count_Final]]&lt;=5,"Medium",Table2[[#This Row],[Interaction_Count_Final]]&gt;=6,"High",TRUE,"CHECK"))</f>
        <v>High</v>
      </c>
      <c r="X1661" t="b">
        <f t="shared" si="25"/>
        <v>1</v>
      </c>
      <c r="Y1661" t="b">
        <f>tbl_CleanLeads[[#This Row],[Response_Time_Hours]]&gt;24</f>
        <v>1</v>
      </c>
      <c r="Z1661" s="13" t="b">
        <f>tbl_CleanLeads[[#This Row],[Response_Time_Hours]]&gt;72</f>
        <v>0</v>
      </c>
      <c r="AA1661" s="13" t="b">
        <f>tbl_CleanLeads[[#This Row],[Status_Clean]]="Converted"</f>
        <v>0</v>
      </c>
    </row>
    <row r="1662" spans="1:27">
      <c r="A1662" t="s">
        <v>70</v>
      </c>
      <c r="B1662" t="s">
        <v>4870</v>
      </c>
      <c r="C1662" t="s">
        <v>4871</v>
      </c>
      <c r="D1662" t="s">
        <v>7280</v>
      </c>
      <c r="E1662" t="s">
        <v>363</v>
      </c>
      <c r="F1662" t="s">
        <v>125</v>
      </c>
      <c r="G1662" s="1">
        <v>45360</v>
      </c>
      <c r="H1662" s="8">
        <f>MONTH(tbl_CleanLeads[[#This Row],[Lead_Date_Final]])</f>
        <v>3</v>
      </c>
      <c r="I1662" t="s">
        <v>7295</v>
      </c>
      <c r="J1662" t="s">
        <v>7271</v>
      </c>
      <c r="K1662" t="s">
        <v>7284</v>
      </c>
      <c r="L1662">
        <f>WEEKDAY(tbl_CleanLeads[[#This Row],[Lead_Date_Final]],2)</f>
        <v>6</v>
      </c>
      <c r="M1662" t="s">
        <v>7278</v>
      </c>
      <c r="N1662">
        <v>10.8</v>
      </c>
      <c r="O1662" s="7">
        <v>3355.97</v>
      </c>
      <c r="P1662">
        <v>2</v>
      </c>
      <c r="Q1662" t="s">
        <v>7266</v>
      </c>
      <c r="R1662">
        <f>IF(UPPER(TRIM(Table2[[#This Row],[Status_Clean]]))="CONVERTED",1,0)</f>
        <v>0</v>
      </c>
      <c r="S1662">
        <f>IF(ISNUMBER(MATCH(UPPER(TRIM(Table2[[#This Row],[Status_Clean]])),{"CONTACTED","QUALIFIED","CONVERTED"},0)),1,0)</f>
        <v>1</v>
      </c>
      <c r="T1662" cm="1">
        <f t="array" ref="T1662">_xlfn.SWITCH(UPPER(TRIM(Table2[[#This Row],[Status_Clean]])),"NEW",1,"CONTACTED",2,"QUALIFIED",3,"CONVERTED",4,"LOST",5,99)</f>
        <v>2</v>
      </c>
      <c r="U1662" t="str" cm="1">
        <f t="array" ref="U1662">_xlfn.LET(_xlpm.x,IFERROR(VALUE(Table2[[#This Row],[Response_Time_Hours]]),""),IF(_xlpm.x="","CHECK",_xlfn.IFS(_xlpm.x&lt;=1,"Immediate",_xlpm.x&lt;=6,"Fast",_xlpm.x&lt;=24,"Moderate",_xlpm.x&gt;24,"Delayed")))</f>
        <v>Moderate</v>
      </c>
      <c r="V1662">
        <f>FLOOR(tbl_CleanLeads[[#This Row],[Response_Time_Hours]],6)</f>
        <v>6</v>
      </c>
      <c r="W1662" t="str" cm="1">
        <f t="array" ref="W1662">IF(Table2[[#This Row],[Interaction_Count_Final]]="","N/A",_xlfn.IFS(Table2[[#This Row],[Interaction_Count_Final]]&lt;=2,"Low",Table2[[#This Row],[Interaction_Count_Final]]&lt;=5,"Medium",Table2[[#This Row],[Interaction_Count_Final]]&gt;=6,"High",TRUE,"CHECK"))</f>
        <v>Low</v>
      </c>
      <c r="X1662" t="b">
        <f t="shared" si="25"/>
        <v>1</v>
      </c>
      <c r="Y1662" t="b">
        <f>tbl_CleanLeads[[#This Row],[Response_Time_Hours]]&gt;24</f>
        <v>0</v>
      </c>
      <c r="Z1662" s="13" t="b">
        <f>tbl_CleanLeads[[#This Row],[Response_Time_Hours]]&gt;72</f>
        <v>0</v>
      </c>
      <c r="AA1662" s="13" t="b">
        <f>tbl_CleanLeads[[#This Row],[Status_Clean]]="Converted"</f>
        <v>0</v>
      </c>
    </row>
    <row r="1663" spans="1:27">
      <c r="A1663" t="s">
        <v>90</v>
      </c>
      <c r="B1663" t="s">
        <v>4872</v>
      </c>
      <c r="C1663" t="s">
        <v>8463</v>
      </c>
      <c r="D1663" t="s">
        <v>7303</v>
      </c>
      <c r="E1663" t="s">
        <v>101</v>
      </c>
      <c r="F1663" t="s">
        <v>125</v>
      </c>
      <c r="G1663" s="1">
        <v>45356</v>
      </c>
      <c r="H1663" s="8">
        <f>MONTH(tbl_CleanLeads[[#This Row],[Lead_Date_Final]])</f>
        <v>3</v>
      </c>
      <c r="I1663" t="s">
        <v>7295</v>
      </c>
      <c r="J1663" t="s">
        <v>7271</v>
      </c>
      <c r="K1663" t="s">
        <v>7284</v>
      </c>
      <c r="L1663">
        <f>WEEKDAY(tbl_CleanLeads[[#This Row],[Lead_Date_Final]],2)</f>
        <v>2</v>
      </c>
      <c r="M1663" t="s">
        <v>7265</v>
      </c>
      <c r="N1663">
        <v>24</v>
      </c>
      <c r="O1663" s="7">
        <v>2581.11</v>
      </c>
      <c r="P1663">
        <v>25</v>
      </c>
      <c r="Q1663" t="s">
        <v>7266</v>
      </c>
      <c r="R1663">
        <f>IF(UPPER(TRIM(Table2[[#This Row],[Status_Clean]]))="CONVERTED",1,0)</f>
        <v>0</v>
      </c>
      <c r="S1663">
        <f>IF(ISNUMBER(MATCH(UPPER(TRIM(Table2[[#This Row],[Status_Clean]])),{"CONTACTED","QUALIFIED","CONVERTED"},0)),1,0)</f>
        <v>1</v>
      </c>
      <c r="T1663" cm="1">
        <f t="array" ref="T1663">_xlfn.SWITCH(UPPER(TRIM(Table2[[#This Row],[Status_Clean]])),"NEW",1,"CONTACTED",2,"QUALIFIED",3,"CONVERTED",4,"LOST",5,99)</f>
        <v>2</v>
      </c>
      <c r="U1663" t="str" cm="1">
        <f t="array" ref="U1663">_xlfn.LET(_xlpm.x,IFERROR(VALUE(Table2[[#This Row],[Response_Time_Hours]]),""),IF(_xlpm.x="","CHECK",_xlfn.IFS(_xlpm.x&lt;=1,"Immediate",_xlpm.x&lt;=6,"Fast",_xlpm.x&lt;=24,"Moderate",_xlpm.x&gt;24,"Delayed")))</f>
        <v>Moderate</v>
      </c>
      <c r="V1663">
        <f>FLOOR(tbl_CleanLeads[[#This Row],[Response_Time_Hours]],6)</f>
        <v>24</v>
      </c>
      <c r="W1663" t="str" cm="1">
        <f t="array" ref="W1663">IF(Table2[[#This Row],[Interaction_Count_Final]]="","N/A",_xlfn.IFS(Table2[[#This Row],[Interaction_Count_Final]]&lt;=2,"Low",Table2[[#This Row],[Interaction_Count_Final]]&lt;=5,"Medium",Table2[[#This Row],[Interaction_Count_Final]]&gt;=6,"High",TRUE,"CHECK"))</f>
        <v>High</v>
      </c>
      <c r="X1663" t="b">
        <f t="shared" si="25"/>
        <v>1</v>
      </c>
      <c r="Y1663" t="b">
        <f>tbl_CleanLeads[[#This Row],[Response_Time_Hours]]&gt;24</f>
        <v>0</v>
      </c>
      <c r="Z1663" s="13" t="b">
        <f>tbl_CleanLeads[[#This Row],[Response_Time_Hours]]&gt;72</f>
        <v>0</v>
      </c>
      <c r="AA1663" s="13" t="b">
        <f>tbl_CleanLeads[[#This Row],[Status_Clean]]="Converted"</f>
        <v>0</v>
      </c>
    </row>
    <row r="1664" spans="1:27">
      <c r="A1664" t="s">
        <v>102</v>
      </c>
      <c r="B1664" t="s">
        <v>4875</v>
      </c>
      <c r="C1664" t="s">
        <v>4876</v>
      </c>
      <c r="D1664" t="s">
        <v>7268</v>
      </c>
      <c r="E1664" t="s">
        <v>792</v>
      </c>
      <c r="F1664" t="s">
        <v>125</v>
      </c>
      <c r="G1664" s="1">
        <v>45657</v>
      </c>
      <c r="H1664" s="8">
        <f>MONTH(tbl_CleanLeads[[#This Row],[Lead_Date_Final]])</f>
        <v>12</v>
      </c>
      <c r="I1664" t="s">
        <v>7262</v>
      </c>
      <c r="J1664" t="s">
        <v>7271</v>
      </c>
      <c r="K1664" t="s">
        <v>7264</v>
      </c>
      <c r="L1664">
        <f>WEEKDAY(tbl_CleanLeads[[#This Row],[Lead_Date_Final]],2)</f>
        <v>2</v>
      </c>
      <c r="M1664" t="s">
        <v>7265</v>
      </c>
      <c r="N1664">
        <v>11</v>
      </c>
      <c r="O1664" s="7">
        <v>1669.95</v>
      </c>
      <c r="P1664">
        <v>46</v>
      </c>
      <c r="Q1664" t="s">
        <v>7289</v>
      </c>
      <c r="R1664">
        <f>IF(UPPER(TRIM(Table2[[#This Row],[Status_Clean]]))="CONVERTED",1,0)</f>
        <v>0</v>
      </c>
      <c r="S1664">
        <f>IF(ISNUMBER(MATCH(UPPER(TRIM(Table2[[#This Row],[Status_Clean]])),{"CONTACTED","QUALIFIED","CONVERTED"},0)),1,0)</f>
        <v>1</v>
      </c>
      <c r="T1664" cm="1">
        <f t="array" ref="T1664">_xlfn.SWITCH(UPPER(TRIM(Table2[[#This Row],[Status_Clean]])),"NEW",1,"CONTACTED",2,"QUALIFIED",3,"CONVERTED",4,"LOST",5,99)</f>
        <v>2</v>
      </c>
      <c r="U1664" t="str" cm="1">
        <f t="array" ref="U1664">_xlfn.LET(_xlpm.x,IFERROR(VALUE(Table2[[#This Row],[Response_Time_Hours]]),""),IF(_xlpm.x="","CHECK",_xlfn.IFS(_xlpm.x&lt;=1,"Immediate",_xlpm.x&lt;=6,"Fast",_xlpm.x&lt;=24,"Moderate",_xlpm.x&gt;24,"Delayed")))</f>
        <v>Moderate</v>
      </c>
      <c r="V1664">
        <f>FLOOR(tbl_CleanLeads[[#This Row],[Response_Time_Hours]],6)</f>
        <v>6</v>
      </c>
      <c r="W1664" t="str" cm="1">
        <f t="array" ref="W1664">IF(Table2[[#This Row],[Interaction_Count_Final]]="","N/A",_xlfn.IFS(Table2[[#This Row],[Interaction_Count_Final]]&lt;=2,"Low",Table2[[#This Row],[Interaction_Count_Final]]&lt;=5,"Medium",Table2[[#This Row],[Interaction_Count_Final]]&gt;=6,"High",TRUE,"CHECK"))</f>
        <v>High</v>
      </c>
      <c r="X1664" t="b">
        <f t="shared" si="25"/>
        <v>1</v>
      </c>
      <c r="Y1664" t="b">
        <f>tbl_CleanLeads[[#This Row],[Response_Time_Hours]]&gt;24</f>
        <v>0</v>
      </c>
      <c r="Z1664" s="13" t="b">
        <f>tbl_CleanLeads[[#This Row],[Response_Time_Hours]]&gt;72</f>
        <v>0</v>
      </c>
      <c r="AA1664" s="13" t="b">
        <f>tbl_CleanLeads[[#This Row],[Status_Clean]]="Converted"</f>
        <v>0</v>
      </c>
    </row>
    <row r="1665" spans="1:27">
      <c r="A1665" t="s">
        <v>70</v>
      </c>
      <c r="B1665" t="s">
        <v>4878</v>
      </c>
      <c r="C1665" t="s">
        <v>4879</v>
      </c>
      <c r="D1665" t="s">
        <v>7268</v>
      </c>
      <c r="E1665" t="s">
        <v>1356</v>
      </c>
      <c r="F1665" t="s">
        <v>71</v>
      </c>
      <c r="G1665" s="1">
        <v>45604</v>
      </c>
      <c r="H1665" s="8">
        <f>MONTH(tbl_CleanLeads[[#This Row],[Lead_Date_Final]])</f>
        <v>11</v>
      </c>
      <c r="I1665" t="s">
        <v>7300</v>
      </c>
      <c r="J1665" t="s">
        <v>7271</v>
      </c>
      <c r="K1665" t="s">
        <v>7264</v>
      </c>
      <c r="L1665">
        <f>WEEKDAY(tbl_CleanLeads[[#This Row],[Lead_Date_Final]],2)</f>
        <v>5</v>
      </c>
      <c r="M1665" t="s">
        <v>7312</v>
      </c>
      <c r="N1665">
        <v>40.799999999999997</v>
      </c>
      <c r="O1665" s="7">
        <v>3666.4</v>
      </c>
      <c r="P1665">
        <v>50</v>
      </c>
      <c r="Q1665" t="s">
        <v>7266</v>
      </c>
      <c r="R1665">
        <f>IF(UPPER(TRIM(Table2[[#This Row],[Status_Clean]]))="CONVERTED",1,0)</f>
        <v>0</v>
      </c>
      <c r="S1665">
        <f>IF(ISNUMBER(MATCH(UPPER(TRIM(Table2[[#This Row],[Status_Clean]])),{"CONTACTED","QUALIFIED","CONVERTED"},0)),1,0)</f>
        <v>1</v>
      </c>
      <c r="T1665" cm="1">
        <f t="array" ref="T1665">_xlfn.SWITCH(UPPER(TRIM(Table2[[#This Row],[Status_Clean]])),"NEW",1,"CONTACTED",2,"QUALIFIED",3,"CONVERTED",4,"LOST",5,99)</f>
        <v>3</v>
      </c>
      <c r="U1665" t="str" cm="1">
        <f t="array" ref="U1665">_xlfn.LET(_xlpm.x,IFERROR(VALUE(Table2[[#This Row],[Response_Time_Hours]]),""),IF(_xlpm.x="","CHECK",_xlfn.IFS(_xlpm.x&lt;=1,"Immediate",_xlpm.x&lt;=6,"Fast",_xlpm.x&lt;=24,"Moderate",_xlpm.x&gt;24,"Delayed")))</f>
        <v>Delayed</v>
      </c>
      <c r="V1665">
        <f>FLOOR(tbl_CleanLeads[[#This Row],[Response_Time_Hours]],6)</f>
        <v>36</v>
      </c>
      <c r="W1665" t="str" cm="1">
        <f t="array" ref="W1665">IF(Table2[[#This Row],[Interaction_Count_Final]]="","N/A",_xlfn.IFS(Table2[[#This Row],[Interaction_Count_Final]]&lt;=2,"Low",Table2[[#This Row],[Interaction_Count_Final]]&lt;=5,"Medium",Table2[[#This Row],[Interaction_Count_Final]]&gt;=6,"High",TRUE,"CHECK"))</f>
        <v>High</v>
      </c>
      <c r="X1665" t="b">
        <f t="shared" si="25"/>
        <v>1</v>
      </c>
      <c r="Y1665" t="b">
        <f>tbl_CleanLeads[[#This Row],[Response_Time_Hours]]&gt;24</f>
        <v>1</v>
      </c>
      <c r="Z1665" s="13" t="b">
        <f>tbl_CleanLeads[[#This Row],[Response_Time_Hours]]&gt;72</f>
        <v>0</v>
      </c>
      <c r="AA1665" s="13" t="b">
        <f>tbl_CleanLeads[[#This Row],[Status_Clean]]="Converted"</f>
        <v>0</v>
      </c>
    </row>
    <row r="1666" spans="1:27">
      <c r="A1666" t="s">
        <v>70</v>
      </c>
      <c r="B1666" t="s">
        <v>4880</v>
      </c>
      <c r="C1666" t="s">
        <v>8464</v>
      </c>
      <c r="D1666" t="s">
        <v>7274</v>
      </c>
      <c r="E1666" t="s">
        <v>263</v>
      </c>
      <c r="F1666" t="s">
        <v>71</v>
      </c>
      <c r="G1666" s="1">
        <v>45143</v>
      </c>
      <c r="H1666" s="8">
        <f>MONTH(tbl_CleanLeads[[#This Row],[Lead_Date_Final]])</f>
        <v>8</v>
      </c>
      <c r="I1666" t="s">
        <v>7310</v>
      </c>
      <c r="J1666" t="s">
        <v>7263</v>
      </c>
      <c r="K1666" t="s">
        <v>7288</v>
      </c>
      <c r="L1666">
        <f>WEEKDAY(tbl_CleanLeads[[#This Row],[Lead_Date_Final]],2)</f>
        <v>6</v>
      </c>
      <c r="M1666" t="s">
        <v>7278</v>
      </c>
      <c r="N1666">
        <v>9</v>
      </c>
      <c r="O1666" s="7">
        <v>1264.01</v>
      </c>
      <c r="P1666">
        <v>3</v>
      </c>
      <c r="Q1666" t="s">
        <v>7289</v>
      </c>
      <c r="R1666">
        <f>IF(UPPER(TRIM(Table2[[#This Row],[Status_Clean]]))="CONVERTED",1,0)</f>
        <v>0</v>
      </c>
      <c r="S1666">
        <f>IF(ISNUMBER(MATCH(UPPER(TRIM(Table2[[#This Row],[Status_Clean]])),{"CONTACTED","QUALIFIED","CONVERTED"},0)),1,0)</f>
        <v>1</v>
      </c>
      <c r="T1666" cm="1">
        <f t="array" ref="T1666">_xlfn.SWITCH(UPPER(TRIM(Table2[[#This Row],[Status_Clean]])),"NEW",1,"CONTACTED",2,"QUALIFIED",3,"CONVERTED",4,"LOST",5,99)</f>
        <v>3</v>
      </c>
      <c r="U1666" t="str" cm="1">
        <f t="array" ref="U1666">_xlfn.LET(_xlpm.x,IFERROR(VALUE(Table2[[#This Row],[Response_Time_Hours]]),""),IF(_xlpm.x="","CHECK",_xlfn.IFS(_xlpm.x&lt;=1,"Immediate",_xlpm.x&lt;=6,"Fast",_xlpm.x&lt;=24,"Moderate",_xlpm.x&gt;24,"Delayed")))</f>
        <v>Moderate</v>
      </c>
      <c r="V1666">
        <f>FLOOR(tbl_CleanLeads[[#This Row],[Response_Time_Hours]],6)</f>
        <v>6</v>
      </c>
      <c r="W1666" t="str" cm="1">
        <f t="array" ref="W1666">IF(Table2[[#This Row],[Interaction_Count_Final]]="","N/A",_xlfn.IFS(Table2[[#This Row],[Interaction_Count_Final]]&lt;=2,"Low",Table2[[#This Row],[Interaction_Count_Final]]&lt;=5,"Medium",Table2[[#This Row],[Interaction_Count_Final]]&gt;=6,"High",TRUE,"CHECK"))</f>
        <v>Medium</v>
      </c>
      <c r="X1666" t="b">
        <f t="shared" ref="X1666:X1729" si="26">COUNTIF($A:$A,$A1666)&gt;1</f>
        <v>1</v>
      </c>
      <c r="Y1666" t="b">
        <f>tbl_CleanLeads[[#This Row],[Response_Time_Hours]]&gt;24</f>
        <v>0</v>
      </c>
      <c r="Z1666" s="13" t="b">
        <f>tbl_CleanLeads[[#This Row],[Response_Time_Hours]]&gt;72</f>
        <v>0</v>
      </c>
      <c r="AA1666" s="13" t="b">
        <f>tbl_CleanLeads[[#This Row],[Status_Clean]]="Converted"</f>
        <v>0</v>
      </c>
    </row>
    <row r="1667" spans="1:27">
      <c r="A1667" t="s">
        <v>102</v>
      </c>
      <c r="B1667" t="s">
        <v>4882</v>
      </c>
      <c r="C1667" t="s">
        <v>8465</v>
      </c>
      <c r="D1667" t="s">
        <v>7268</v>
      </c>
      <c r="E1667" t="s">
        <v>101</v>
      </c>
      <c r="F1667" t="s">
        <v>71</v>
      </c>
      <c r="G1667" s="1">
        <v>45524</v>
      </c>
      <c r="H1667" s="8">
        <f>MONTH(tbl_CleanLeads[[#This Row],[Lead_Date_Final]])</f>
        <v>8</v>
      </c>
      <c r="I1667" t="s">
        <v>7310</v>
      </c>
      <c r="J1667" t="s">
        <v>7271</v>
      </c>
      <c r="K1667" t="s">
        <v>7288</v>
      </c>
      <c r="L1667">
        <f>WEEKDAY(tbl_CleanLeads[[#This Row],[Lead_Date_Final]],2)</f>
        <v>2</v>
      </c>
      <c r="M1667" t="s">
        <v>7265</v>
      </c>
      <c r="N1667">
        <v>35.1</v>
      </c>
      <c r="O1667" s="7">
        <v>2333.64</v>
      </c>
      <c r="P1667">
        <v>13</v>
      </c>
      <c r="Q1667" t="s">
        <v>7266</v>
      </c>
      <c r="R1667">
        <f>IF(UPPER(TRIM(Table2[[#This Row],[Status_Clean]]))="CONVERTED",1,0)</f>
        <v>0</v>
      </c>
      <c r="S1667">
        <f>IF(ISNUMBER(MATCH(UPPER(TRIM(Table2[[#This Row],[Status_Clean]])),{"CONTACTED","QUALIFIED","CONVERTED"},0)),1,0)</f>
        <v>1</v>
      </c>
      <c r="T1667" cm="1">
        <f t="array" ref="T1667">_xlfn.SWITCH(UPPER(TRIM(Table2[[#This Row],[Status_Clean]])),"NEW",1,"CONTACTED",2,"QUALIFIED",3,"CONVERTED",4,"LOST",5,99)</f>
        <v>3</v>
      </c>
      <c r="U1667" t="str" cm="1">
        <f t="array" ref="U1667">_xlfn.LET(_xlpm.x,IFERROR(VALUE(Table2[[#This Row],[Response_Time_Hours]]),""),IF(_xlpm.x="","CHECK",_xlfn.IFS(_xlpm.x&lt;=1,"Immediate",_xlpm.x&lt;=6,"Fast",_xlpm.x&lt;=24,"Moderate",_xlpm.x&gt;24,"Delayed")))</f>
        <v>Delayed</v>
      </c>
      <c r="V1667">
        <f>FLOOR(tbl_CleanLeads[[#This Row],[Response_Time_Hours]],6)</f>
        <v>30</v>
      </c>
      <c r="W1667" t="str" cm="1">
        <f t="array" ref="W1667">IF(Table2[[#This Row],[Interaction_Count_Final]]="","N/A",_xlfn.IFS(Table2[[#This Row],[Interaction_Count_Final]]&lt;=2,"Low",Table2[[#This Row],[Interaction_Count_Final]]&lt;=5,"Medium",Table2[[#This Row],[Interaction_Count_Final]]&gt;=6,"High",TRUE,"CHECK"))</f>
        <v>High</v>
      </c>
      <c r="X1667" t="b">
        <f t="shared" si="26"/>
        <v>1</v>
      </c>
      <c r="Y1667" t="b">
        <f>tbl_CleanLeads[[#This Row],[Response_Time_Hours]]&gt;24</f>
        <v>1</v>
      </c>
      <c r="Z1667" s="13" t="b">
        <f>tbl_CleanLeads[[#This Row],[Response_Time_Hours]]&gt;72</f>
        <v>0</v>
      </c>
      <c r="AA1667" s="13" t="b">
        <f>tbl_CleanLeads[[#This Row],[Status_Clean]]="Converted"</f>
        <v>0</v>
      </c>
    </row>
    <row r="1668" spans="1:27">
      <c r="A1668" t="s">
        <v>63</v>
      </c>
      <c r="B1668" t="s">
        <v>4886</v>
      </c>
      <c r="C1668" t="s">
        <v>4887</v>
      </c>
      <c r="D1668" t="s">
        <v>7280</v>
      </c>
      <c r="E1668" t="s">
        <v>473</v>
      </c>
      <c r="F1668" t="s">
        <v>71</v>
      </c>
      <c r="G1668" s="1">
        <v>45091</v>
      </c>
      <c r="H1668" s="8">
        <f>MONTH(tbl_CleanLeads[[#This Row],[Lead_Date_Final]])</f>
        <v>6</v>
      </c>
      <c r="I1668" t="s">
        <v>7276</v>
      </c>
      <c r="J1668" t="s">
        <v>7263</v>
      </c>
      <c r="K1668" t="s">
        <v>7277</v>
      </c>
      <c r="L1668">
        <f>WEEKDAY(tbl_CleanLeads[[#This Row],[Lead_Date_Final]],2)</f>
        <v>3</v>
      </c>
      <c r="M1668" t="s">
        <v>7272</v>
      </c>
      <c r="N1668">
        <v>58.1</v>
      </c>
      <c r="O1668" s="7">
        <v>4854.54</v>
      </c>
      <c r="P1668">
        <v>14</v>
      </c>
      <c r="Q1668" t="s">
        <v>7273</v>
      </c>
      <c r="R1668">
        <f>IF(UPPER(TRIM(Table2[[#This Row],[Status_Clean]]))="CONVERTED",1,0)</f>
        <v>0</v>
      </c>
      <c r="S1668">
        <f>IF(ISNUMBER(MATCH(UPPER(TRIM(Table2[[#This Row],[Status_Clean]])),{"CONTACTED","QUALIFIED","CONVERTED"},0)),1,0)</f>
        <v>1</v>
      </c>
      <c r="T1668" cm="1">
        <f t="array" ref="T1668">_xlfn.SWITCH(UPPER(TRIM(Table2[[#This Row],[Status_Clean]])),"NEW",1,"CONTACTED",2,"QUALIFIED",3,"CONVERTED",4,"LOST",5,99)</f>
        <v>3</v>
      </c>
      <c r="U1668" t="str" cm="1">
        <f t="array" ref="U1668">_xlfn.LET(_xlpm.x,IFERROR(VALUE(Table2[[#This Row],[Response_Time_Hours]]),""),IF(_xlpm.x="","CHECK",_xlfn.IFS(_xlpm.x&lt;=1,"Immediate",_xlpm.x&lt;=6,"Fast",_xlpm.x&lt;=24,"Moderate",_xlpm.x&gt;24,"Delayed")))</f>
        <v>Delayed</v>
      </c>
      <c r="V1668">
        <f>FLOOR(tbl_CleanLeads[[#This Row],[Response_Time_Hours]],6)</f>
        <v>54</v>
      </c>
      <c r="W1668" t="str" cm="1">
        <f t="array" ref="W1668">IF(Table2[[#This Row],[Interaction_Count_Final]]="","N/A",_xlfn.IFS(Table2[[#This Row],[Interaction_Count_Final]]&lt;=2,"Low",Table2[[#This Row],[Interaction_Count_Final]]&lt;=5,"Medium",Table2[[#This Row],[Interaction_Count_Final]]&gt;=6,"High",TRUE,"CHECK"))</f>
        <v>High</v>
      </c>
      <c r="X1668" t="b">
        <f t="shared" si="26"/>
        <v>1</v>
      </c>
      <c r="Y1668" t="b">
        <f>tbl_CleanLeads[[#This Row],[Response_Time_Hours]]&gt;24</f>
        <v>1</v>
      </c>
      <c r="Z1668" s="13" t="b">
        <f>tbl_CleanLeads[[#This Row],[Response_Time_Hours]]&gt;72</f>
        <v>0</v>
      </c>
      <c r="AA1668" s="13" t="b">
        <f>tbl_CleanLeads[[#This Row],[Status_Clean]]="Converted"</f>
        <v>0</v>
      </c>
    </row>
    <row r="1669" spans="1:27">
      <c r="A1669" t="s">
        <v>70</v>
      </c>
      <c r="B1669" t="s">
        <v>4889</v>
      </c>
      <c r="C1669" t="s">
        <v>4890</v>
      </c>
      <c r="D1669" t="s">
        <v>7303</v>
      </c>
      <c r="E1669" t="s">
        <v>69</v>
      </c>
      <c r="F1669" t="s">
        <v>250</v>
      </c>
      <c r="G1669" s="1">
        <v>45440</v>
      </c>
      <c r="H1669" s="8">
        <f>MONTH(tbl_CleanLeads[[#This Row],[Lead_Date_Final]])</f>
        <v>5</v>
      </c>
      <c r="I1669" t="s">
        <v>7314</v>
      </c>
      <c r="J1669" t="s">
        <v>7271</v>
      </c>
      <c r="K1669" t="s">
        <v>7277</v>
      </c>
      <c r="L1669">
        <f>WEEKDAY(tbl_CleanLeads[[#This Row],[Lead_Date_Final]],2)</f>
        <v>2</v>
      </c>
      <c r="M1669" t="s">
        <v>7265</v>
      </c>
      <c r="N1669">
        <v>7.5</v>
      </c>
      <c r="O1669" s="7">
        <v>3479.01</v>
      </c>
      <c r="P1669">
        <v>35</v>
      </c>
      <c r="Q1669" t="s">
        <v>7266</v>
      </c>
      <c r="R1669">
        <f>IF(UPPER(TRIM(Table2[[#This Row],[Status_Clean]]))="CONVERTED",1,0)</f>
        <v>1</v>
      </c>
      <c r="S1669">
        <f>IF(ISNUMBER(MATCH(UPPER(TRIM(Table2[[#This Row],[Status_Clean]])),{"CONTACTED","QUALIFIED","CONVERTED"},0)),1,0)</f>
        <v>1</v>
      </c>
      <c r="T1669" cm="1">
        <f t="array" ref="T1669">_xlfn.SWITCH(UPPER(TRIM(Table2[[#This Row],[Status_Clean]])),"NEW",1,"CONTACTED",2,"QUALIFIED",3,"CONVERTED",4,"LOST",5,99)</f>
        <v>4</v>
      </c>
      <c r="U1669" t="str" cm="1">
        <f t="array" ref="U1669">_xlfn.LET(_xlpm.x,IFERROR(VALUE(Table2[[#This Row],[Response_Time_Hours]]),""),IF(_xlpm.x="","CHECK",_xlfn.IFS(_xlpm.x&lt;=1,"Immediate",_xlpm.x&lt;=6,"Fast",_xlpm.x&lt;=24,"Moderate",_xlpm.x&gt;24,"Delayed")))</f>
        <v>Moderate</v>
      </c>
      <c r="V1669">
        <f>FLOOR(tbl_CleanLeads[[#This Row],[Response_Time_Hours]],6)</f>
        <v>6</v>
      </c>
      <c r="W1669" t="str" cm="1">
        <f t="array" ref="W1669">IF(Table2[[#This Row],[Interaction_Count_Final]]="","N/A",_xlfn.IFS(Table2[[#This Row],[Interaction_Count_Final]]&lt;=2,"Low",Table2[[#This Row],[Interaction_Count_Final]]&lt;=5,"Medium",Table2[[#This Row],[Interaction_Count_Final]]&gt;=6,"High",TRUE,"CHECK"))</f>
        <v>High</v>
      </c>
      <c r="X1669" t="b">
        <f t="shared" si="26"/>
        <v>1</v>
      </c>
      <c r="Y1669" t="b">
        <f>tbl_CleanLeads[[#This Row],[Response_Time_Hours]]&gt;24</f>
        <v>0</v>
      </c>
      <c r="Z1669" s="13" t="b">
        <f>tbl_CleanLeads[[#This Row],[Response_Time_Hours]]&gt;72</f>
        <v>0</v>
      </c>
      <c r="AA1669" s="13" t="b">
        <f>tbl_CleanLeads[[#This Row],[Status_Clean]]="Converted"</f>
        <v>1</v>
      </c>
    </row>
    <row r="1670" spans="1:27">
      <c r="A1670" t="s">
        <v>63</v>
      </c>
      <c r="B1670" t="s">
        <v>4892</v>
      </c>
      <c r="C1670" t="s">
        <v>4893</v>
      </c>
      <c r="D1670" t="s">
        <v>7274</v>
      </c>
      <c r="E1670" t="s">
        <v>363</v>
      </c>
      <c r="F1670" t="s">
        <v>193</v>
      </c>
      <c r="G1670" s="1">
        <v>44942</v>
      </c>
      <c r="H1670" s="8">
        <f>MONTH(tbl_CleanLeads[[#This Row],[Lead_Date_Final]])</f>
        <v>1</v>
      </c>
      <c r="I1670" t="s">
        <v>7317</v>
      </c>
      <c r="J1670" t="s">
        <v>7263</v>
      </c>
      <c r="K1670" t="s">
        <v>7284</v>
      </c>
      <c r="L1670">
        <f>WEEKDAY(tbl_CleanLeads[[#This Row],[Lead_Date_Final]],2)</f>
        <v>1</v>
      </c>
      <c r="M1670" t="s">
        <v>7298</v>
      </c>
      <c r="N1670">
        <v>59.5</v>
      </c>
      <c r="O1670" s="7">
        <v>3557.37</v>
      </c>
      <c r="P1670">
        <v>10</v>
      </c>
      <c r="Q1670" t="s">
        <v>7266</v>
      </c>
      <c r="R1670">
        <f>IF(UPPER(TRIM(Table2[[#This Row],[Status_Clean]]))="CONVERTED",1,0)</f>
        <v>0</v>
      </c>
      <c r="S1670">
        <f>IF(ISNUMBER(MATCH(UPPER(TRIM(Table2[[#This Row],[Status_Clean]])),{"CONTACTED","QUALIFIED","CONVERTED"},0)),1,0)</f>
        <v>0</v>
      </c>
      <c r="T1670" cm="1">
        <f t="array" ref="T1670">_xlfn.SWITCH(UPPER(TRIM(Table2[[#This Row],[Status_Clean]])),"NEW",1,"CONTACTED",2,"QUALIFIED",3,"CONVERTED",4,"LOST",5,99)</f>
        <v>1</v>
      </c>
      <c r="U1670" t="str" cm="1">
        <f t="array" ref="U1670">_xlfn.LET(_xlpm.x,IFERROR(VALUE(Table2[[#This Row],[Response_Time_Hours]]),""),IF(_xlpm.x="","CHECK",_xlfn.IFS(_xlpm.x&lt;=1,"Immediate",_xlpm.x&lt;=6,"Fast",_xlpm.x&lt;=24,"Moderate",_xlpm.x&gt;24,"Delayed")))</f>
        <v>Delayed</v>
      </c>
      <c r="V1670">
        <f>FLOOR(tbl_CleanLeads[[#This Row],[Response_Time_Hours]],6)</f>
        <v>54</v>
      </c>
      <c r="W1670" t="str" cm="1">
        <f t="array" ref="W1670">IF(Table2[[#This Row],[Interaction_Count_Final]]="","N/A",_xlfn.IFS(Table2[[#This Row],[Interaction_Count_Final]]&lt;=2,"Low",Table2[[#This Row],[Interaction_Count_Final]]&lt;=5,"Medium",Table2[[#This Row],[Interaction_Count_Final]]&gt;=6,"High",TRUE,"CHECK"))</f>
        <v>High</v>
      </c>
      <c r="X1670" t="b">
        <f t="shared" si="26"/>
        <v>1</v>
      </c>
      <c r="Y1670" t="b">
        <f>tbl_CleanLeads[[#This Row],[Response_Time_Hours]]&gt;24</f>
        <v>1</v>
      </c>
      <c r="Z1670" s="13" t="b">
        <f>tbl_CleanLeads[[#This Row],[Response_Time_Hours]]&gt;72</f>
        <v>0</v>
      </c>
      <c r="AA1670" s="13" t="b">
        <f>tbl_CleanLeads[[#This Row],[Status_Clean]]="Converted"</f>
        <v>0</v>
      </c>
    </row>
    <row r="1671" spans="1:27">
      <c r="A1671" t="s">
        <v>90</v>
      </c>
      <c r="B1671" t="s">
        <v>4895</v>
      </c>
      <c r="C1671" t="s">
        <v>4896</v>
      </c>
      <c r="D1671" t="s">
        <v>7280</v>
      </c>
      <c r="E1671" t="s">
        <v>7308</v>
      </c>
      <c r="F1671" t="s">
        <v>173</v>
      </c>
      <c r="G1671" s="1">
        <v>45104</v>
      </c>
      <c r="H1671" s="8">
        <f>MONTH(tbl_CleanLeads[[#This Row],[Lead_Date_Final]])</f>
        <v>6</v>
      </c>
      <c r="I1671" t="s">
        <v>7276</v>
      </c>
      <c r="J1671" t="s">
        <v>7263</v>
      </c>
      <c r="K1671" t="s">
        <v>7277</v>
      </c>
      <c r="L1671">
        <f>WEEKDAY(tbl_CleanLeads[[#This Row],[Lead_Date_Final]],2)</f>
        <v>2</v>
      </c>
      <c r="M1671" t="s">
        <v>7265</v>
      </c>
      <c r="N1671">
        <v>11.8</v>
      </c>
      <c r="O1671" s="7">
        <v>3859.22</v>
      </c>
      <c r="P1671">
        <v>9</v>
      </c>
      <c r="Q1671" t="s">
        <v>7266</v>
      </c>
      <c r="R1671">
        <f>IF(UPPER(TRIM(Table2[[#This Row],[Status_Clean]]))="CONVERTED",1,0)</f>
        <v>0</v>
      </c>
      <c r="S1671">
        <f>IF(ISNUMBER(MATCH(UPPER(TRIM(Table2[[#This Row],[Status_Clean]])),{"CONTACTED","QUALIFIED","CONVERTED"},0)),1,0)</f>
        <v>0</v>
      </c>
      <c r="T1671" cm="1">
        <f t="array" ref="T1671">_xlfn.SWITCH(UPPER(TRIM(Table2[[#This Row],[Status_Clean]])),"NEW",1,"CONTACTED",2,"QUALIFIED",3,"CONVERTED",4,"LOST",5,99)</f>
        <v>5</v>
      </c>
      <c r="U1671" t="str" cm="1">
        <f t="array" ref="U1671">_xlfn.LET(_xlpm.x,IFERROR(VALUE(Table2[[#This Row],[Response_Time_Hours]]),""),IF(_xlpm.x="","CHECK",_xlfn.IFS(_xlpm.x&lt;=1,"Immediate",_xlpm.x&lt;=6,"Fast",_xlpm.x&lt;=24,"Moderate",_xlpm.x&gt;24,"Delayed")))</f>
        <v>Moderate</v>
      </c>
      <c r="V1671">
        <f>FLOOR(tbl_CleanLeads[[#This Row],[Response_Time_Hours]],6)</f>
        <v>6</v>
      </c>
      <c r="W1671" t="str" cm="1">
        <f t="array" ref="W1671">IF(Table2[[#This Row],[Interaction_Count_Final]]="","N/A",_xlfn.IFS(Table2[[#This Row],[Interaction_Count_Final]]&lt;=2,"Low",Table2[[#This Row],[Interaction_Count_Final]]&lt;=5,"Medium",Table2[[#This Row],[Interaction_Count_Final]]&gt;=6,"High",TRUE,"CHECK"))</f>
        <v>High</v>
      </c>
      <c r="X1671" t="b">
        <f t="shared" si="26"/>
        <v>1</v>
      </c>
      <c r="Y1671" t="b">
        <f>tbl_CleanLeads[[#This Row],[Response_Time_Hours]]&gt;24</f>
        <v>0</v>
      </c>
      <c r="Z1671" s="13" t="b">
        <f>tbl_CleanLeads[[#This Row],[Response_Time_Hours]]&gt;72</f>
        <v>0</v>
      </c>
      <c r="AA1671" s="13" t="b">
        <f>tbl_CleanLeads[[#This Row],[Status_Clean]]="Converted"</f>
        <v>0</v>
      </c>
    </row>
    <row r="1672" spans="1:27">
      <c r="A1672" t="s">
        <v>90</v>
      </c>
      <c r="B1672" t="s">
        <v>4899</v>
      </c>
      <c r="C1672" t="s">
        <v>4900</v>
      </c>
      <c r="D1672" t="s">
        <v>7303</v>
      </c>
      <c r="E1672" t="s">
        <v>792</v>
      </c>
      <c r="F1672" t="s">
        <v>125</v>
      </c>
      <c r="G1672" s="1">
        <v>45557</v>
      </c>
      <c r="H1672" s="8">
        <f>MONTH(tbl_CleanLeads[[#This Row],[Lead_Date_Final]])</f>
        <v>9</v>
      </c>
      <c r="I1672" t="s">
        <v>7287</v>
      </c>
      <c r="J1672" t="s">
        <v>7271</v>
      </c>
      <c r="K1672" t="s">
        <v>7288</v>
      </c>
      <c r="L1672">
        <f>WEEKDAY(tbl_CleanLeads[[#This Row],[Lead_Date_Final]],2)</f>
        <v>7</v>
      </c>
      <c r="M1672" t="s">
        <v>7293</v>
      </c>
      <c r="N1672">
        <v>8</v>
      </c>
      <c r="O1672" s="7">
        <v>1215.72</v>
      </c>
      <c r="P1672">
        <v>1</v>
      </c>
      <c r="Q1672" t="s">
        <v>7289</v>
      </c>
      <c r="R1672">
        <f>IF(UPPER(TRIM(Table2[[#This Row],[Status_Clean]]))="CONVERTED",1,0)</f>
        <v>0</v>
      </c>
      <c r="S1672">
        <f>IF(ISNUMBER(MATCH(UPPER(TRIM(Table2[[#This Row],[Status_Clean]])),{"CONTACTED","QUALIFIED","CONVERTED"},0)),1,0)</f>
        <v>1</v>
      </c>
      <c r="T1672" cm="1">
        <f t="array" ref="T1672">_xlfn.SWITCH(UPPER(TRIM(Table2[[#This Row],[Status_Clean]])),"NEW",1,"CONTACTED",2,"QUALIFIED",3,"CONVERTED",4,"LOST",5,99)</f>
        <v>2</v>
      </c>
      <c r="U1672" t="str" cm="1">
        <f t="array" ref="U1672">_xlfn.LET(_xlpm.x,IFERROR(VALUE(Table2[[#This Row],[Response_Time_Hours]]),""),IF(_xlpm.x="","CHECK",_xlfn.IFS(_xlpm.x&lt;=1,"Immediate",_xlpm.x&lt;=6,"Fast",_xlpm.x&lt;=24,"Moderate",_xlpm.x&gt;24,"Delayed")))</f>
        <v>Moderate</v>
      </c>
      <c r="V1672">
        <f>FLOOR(tbl_CleanLeads[[#This Row],[Response_Time_Hours]],6)</f>
        <v>6</v>
      </c>
      <c r="W1672" t="str" cm="1">
        <f t="array" ref="W1672">IF(Table2[[#This Row],[Interaction_Count_Final]]="","N/A",_xlfn.IFS(Table2[[#This Row],[Interaction_Count_Final]]&lt;=2,"Low",Table2[[#This Row],[Interaction_Count_Final]]&lt;=5,"Medium",Table2[[#This Row],[Interaction_Count_Final]]&gt;=6,"High",TRUE,"CHECK"))</f>
        <v>Low</v>
      </c>
      <c r="X1672" t="b">
        <f t="shared" si="26"/>
        <v>1</v>
      </c>
      <c r="Y1672" t="b">
        <f>tbl_CleanLeads[[#This Row],[Response_Time_Hours]]&gt;24</f>
        <v>0</v>
      </c>
      <c r="Z1672" s="13" t="b">
        <f>tbl_CleanLeads[[#This Row],[Response_Time_Hours]]&gt;72</f>
        <v>0</v>
      </c>
      <c r="AA1672" s="13" t="b">
        <f>tbl_CleanLeads[[#This Row],[Status_Clean]]="Converted"</f>
        <v>0</v>
      </c>
    </row>
    <row r="1673" spans="1:27">
      <c r="A1673" t="s">
        <v>90</v>
      </c>
      <c r="B1673" t="s">
        <v>4901</v>
      </c>
      <c r="C1673" t="s">
        <v>4902</v>
      </c>
      <c r="D1673" t="s">
        <v>7274</v>
      </c>
      <c r="E1673" t="s">
        <v>447</v>
      </c>
      <c r="F1673" t="s">
        <v>250</v>
      </c>
      <c r="G1673" s="1">
        <v>45018</v>
      </c>
      <c r="H1673" s="8">
        <f>MONTH(tbl_CleanLeads[[#This Row],[Lead_Date_Final]])</f>
        <v>4</v>
      </c>
      <c r="I1673" t="s">
        <v>7297</v>
      </c>
      <c r="J1673" t="s">
        <v>7263</v>
      </c>
      <c r="K1673" t="s">
        <v>7277</v>
      </c>
      <c r="L1673">
        <f>WEEKDAY(tbl_CleanLeads[[#This Row],[Lead_Date_Final]],2)</f>
        <v>7</v>
      </c>
      <c r="M1673" t="s">
        <v>7293</v>
      </c>
      <c r="N1673">
        <v>28.3</v>
      </c>
      <c r="O1673" s="7">
        <v>2747.08</v>
      </c>
      <c r="P1673">
        <v>49</v>
      </c>
      <c r="Q1673" t="s">
        <v>7266</v>
      </c>
      <c r="R1673">
        <f>IF(UPPER(TRIM(Table2[[#This Row],[Status_Clean]]))="CONVERTED",1,0)</f>
        <v>1</v>
      </c>
      <c r="S1673">
        <f>IF(ISNUMBER(MATCH(UPPER(TRIM(Table2[[#This Row],[Status_Clean]])),{"CONTACTED","QUALIFIED","CONVERTED"},0)),1,0)</f>
        <v>1</v>
      </c>
      <c r="T1673" cm="1">
        <f t="array" ref="T1673">_xlfn.SWITCH(UPPER(TRIM(Table2[[#This Row],[Status_Clean]])),"NEW",1,"CONTACTED",2,"QUALIFIED",3,"CONVERTED",4,"LOST",5,99)</f>
        <v>4</v>
      </c>
      <c r="U1673" t="str" cm="1">
        <f t="array" ref="U1673">_xlfn.LET(_xlpm.x,IFERROR(VALUE(Table2[[#This Row],[Response_Time_Hours]]),""),IF(_xlpm.x="","CHECK",_xlfn.IFS(_xlpm.x&lt;=1,"Immediate",_xlpm.x&lt;=6,"Fast",_xlpm.x&lt;=24,"Moderate",_xlpm.x&gt;24,"Delayed")))</f>
        <v>Delayed</v>
      </c>
      <c r="V1673">
        <f>FLOOR(tbl_CleanLeads[[#This Row],[Response_Time_Hours]],6)</f>
        <v>24</v>
      </c>
      <c r="W1673" t="str" cm="1">
        <f t="array" ref="W1673">IF(Table2[[#This Row],[Interaction_Count_Final]]="","N/A",_xlfn.IFS(Table2[[#This Row],[Interaction_Count_Final]]&lt;=2,"Low",Table2[[#This Row],[Interaction_Count_Final]]&lt;=5,"Medium",Table2[[#This Row],[Interaction_Count_Final]]&gt;=6,"High",TRUE,"CHECK"))</f>
        <v>High</v>
      </c>
      <c r="X1673" t="b">
        <f t="shared" si="26"/>
        <v>1</v>
      </c>
      <c r="Y1673" t="b">
        <f>tbl_CleanLeads[[#This Row],[Response_Time_Hours]]&gt;24</f>
        <v>1</v>
      </c>
      <c r="Z1673" s="13" t="b">
        <f>tbl_CleanLeads[[#This Row],[Response_Time_Hours]]&gt;72</f>
        <v>0</v>
      </c>
      <c r="AA1673" s="13" t="b">
        <f>tbl_CleanLeads[[#This Row],[Status_Clean]]="Converted"</f>
        <v>1</v>
      </c>
    </row>
    <row r="1674" spans="1:27">
      <c r="A1674" t="s">
        <v>63</v>
      </c>
      <c r="B1674" t="s">
        <v>4904</v>
      </c>
      <c r="C1674" t="s">
        <v>4905</v>
      </c>
      <c r="D1674" t="s">
        <v>7268</v>
      </c>
      <c r="E1674" t="s">
        <v>363</v>
      </c>
      <c r="F1674" t="s">
        <v>250</v>
      </c>
      <c r="G1674" s="1">
        <v>45599</v>
      </c>
      <c r="H1674" s="8">
        <f>MONTH(tbl_CleanLeads[[#This Row],[Lead_Date_Final]])</f>
        <v>11</v>
      </c>
      <c r="I1674" t="s">
        <v>7300</v>
      </c>
      <c r="J1674" t="s">
        <v>7271</v>
      </c>
      <c r="K1674" t="s">
        <v>7264</v>
      </c>
      <c r="L1674">
        <f>WEEKDAY(tbl_CleanLeads[[#This Row],[Lead_Date_Final]],2)</f>
        <v>7</v>
      </c>
      <c r="M1674" t="s">
        <v>7293</v>
      </c>
      <c r="N1674">
        <v>54.4</v>
      </c>
      <c r="O1674" s="7">
        <v>3957.73</v>
      </c>
      <c r="P1674">
        <v>34</v>
      </c>
      <c r="Q1674" t="s">
        <v>7273</v>
      </c>
      <c r="R1674">
        <f>IF(UPPER(TRIM(Table2[[#This Row],[Status_Clean]]))="CONVERTED",1,0)</f>
        <v>1</v>
      </c>
      <c r="S1674">
        <f>IF(ISNUMBER(MATCH(UPPER(TRIM(Table2[[#This Row],[Status_Clean]])),{"CONTACTED","QUALIFIED","CONVERTED"},0)),1,0)</f>
        <v>1</v>
      </c>
      <c r="T1674" cm="1">
        <f t="array" ref="T1674">_xlfn.SWITCH(UPPER(TRIM(Table2[[#This Row],[Status_Clean]])),"NEW",1,"CONTACTED",2,"QUALIFIED",3,"CONVERTED",4,"LOST",5,99)</f>
        <v>4</v>
      </c>
      <c r="U1674" t="str" cm="1">
        <f t="array" ref="U1674">_xlfn.LET(_xlpm.x,IFERROR(VALUE(Table2[[#This Row],[Response_Time_Hours]]),""),IF(_xlpm.x="","CHECK",_xlfn.IFS(_xlpm.x&lt;=1,"Immediate",_xlpm.x&lt;=6,"Fast",_xlpm.x&lt;=24,"Moderate",_xlpm.x&gt;24,"Delayed")))</f>
        <v>Delayed</v>
      </c>
      <c r="V1674">
        <f>FLOOR(tbl_CleanLeads[[#This Row],[Response_Time_Hours]],6)</f>
        <v>54</v>
      </c>
      <c r="W1674" t="str" cm="1">
        <f t="array" ref="W1674">IF(Table2[[#This Row],[Interaction_Count_Final]]="","N/A",_xlfn.IFS(Table2[[#This Row],[Interaction_Count_Final]]&lt;=2,"Low",Table2[[#This Row],[Interaction_Count_Final]]&lt;=5,"Medium",Table2[[#This Row],[Interaction_Count_Final]]&gt;=6,"High",TRUE,"CHECK"))</f>
        <v>High</v>
      </c>
      <c r="X1674" t="b">
        <f t="shared" si="26"/>
        <v>1</v>
      </c>
      <c r="Y1674" t="b">
        <f>tbl_CleanLeads[[#This Row],[Response_Time_Hours]]&gt;24</f>
        <v>1</v>
      </c>
      <c r="Z1674" s="13" t="b">
        <f>tbl_CleanLeads[[#This Row],[Response_Time_Hours]]&gt;72</f>
        <v>0</v>
      </c>
      <c r="AA1674" s="13" t="b">
        <f>tbl_CleanLeads[[#This Row],[Status_Clean]]="Converted"</f>
        <v>1</v>
      </c>
    </row>
    <row r="1675" spans="1:27">
      <c r="A1675" t="s">
        <v>90</v>
      </c>
      <c r="B1675" t="s">
        <v>4906</v>
      </c>
      <c r="C1675" t="s">
        <v>8470</v>
      </c>
      <c r="D1675" t="s">
        <v>7303</v>
      </c>
      <c r="E1675" t="s">
        <v>222</v>
      </c>
      <c r="F1675" t="s">
        <v>193</v>
      </c>
      <c r="G1675" s="1">
        <v>45338</v>
      </c>
      <c r="H1675" s="8">
        <f>MONTH(tbl_CleanLeads[[#This Row],[Lead_Date_Final]])</f>
        <v>2</v>
      </c>
      <c r="I1675" t="s">
        <v>7283</v>
      </c>
      <c r="J1675" t="s">
        <v>7271</v>
      </c>
      <c r="K1675" t="s">
        <v>7284</v>
      </c>
      <c r="L1675">
        <f>WEEKDAY(tbl_CleanLeads[[#This Row],[Lead_Date_Final]],2)</f>
        <v>5</v>
      </c>
      <c r="M1675" t="s">
        <v>7312</v>
      </c>
      <c r="N1675">
        <v>35.700000000000003</v>
      </c>
      <c r="O1675" s="7">
        <v>3641.44</v>
      </c>
      <c r="P1675">
        <v>10</v>
      </c>
      <c r="Q1675" t="s">
        <v>7266</v>
      </c>
      <c r="R1675">
        <f>IF(UPPER(TRIM(Table2[[#This Row],[Status_Clean]]))="CONVERTED",1,0)</f>
        <v>0</v>
      </c>
      <c r="S1675">
        <f>IF(ISNUMBER(MATCH(UPPER(TRIM(Table2[[#This Row],[Status_Clean]])),{"CONTACTED","QUALIFIED","CONVERTED"},0)),1,0)</f>
        <v>0</v>
      </c>
      <c r="T1675" cm="1">
        <f t="array" ref="T1675">_xlfn.SWITCH(UPPER(TRIM(Table2[[#This Row],[Status_Clean]])),"NEW",1,"CONTACTED",2,"QUALIFIED",3,"CONVERTED",4,"LOST",5,99)</f>
        <v>1</v>
      </c>
      <c r="U1675" t="str" cm="1">
        <f t="array" ref="U1675">_xlfn.LET(_xlpm.x,IFERROR(VALUE(Table2[[#This Row],[Response_Time_Hours]]),""),IF(_xlpm.x="","CHECK",_xlfn.IFS(_xlpm.x&lt;=1,"Immediate",_xlpm.x&lt;=6,"Fast",_xlpm.x&lt;=24,"Moderate",_xlpm.x&gt;24,"Delayed")))</f>
        <v>Delayed</v>
      </c>
      <c r="V1675">
        <f>FLOOR(tbl_CleanLeads[[#This Row],[Response_Time_Hours]],6)</f>
        <v>30</v>
      </c>
      <c r="W1675" t="str" cm="1">
        <f t="array" ref="W1675">IF(Table2[[#This Row],[Interaction_Count_Final]]="","N/A",_xlfn.IFS(Table2[[#This Row],[Interaction_Count_Final]]&lt;=2,"Low",Table2[[#This Row],[Interaction_Count_Final]]&lt;=5,"Medium",Table2[[#This Row],[Interaction_Count_Final]]&gt;=6,"High",TRUE,"CHECK"))</f>
        <v>High</v>
      </c>
      <c r="X1675" t="b">
        <f t="shared" si="26"/>
        <v>1</v>
      </c>
      <c r="Y1675" t="b">
        <f>tbl_CleanLeads[[#This Row],[Response_Time_Hours]]&gt;24</f>
        <v>1</v>
      </c>
      <c r="Z1675" s="13" t="b">
        <f>tbl_CleanLeads[[#This Row],[Response_Time_Hours]]&gt;72</f>
        <v>0</v>
      </c>
      <c r="AA1675" s="13" t="b">
        <f>tbl_CleanLeads[[#This Row],[Status_Clean]]="Converted"</f>
        <v>0</v>
      </c>
    </row>
    <row r="1676" spans="1:27">
      <c r="A1676" t="s">
        <v>90</v>
      </c>
      <c r="B1676" t="s">
        <v>4908</v>
      </c>
      <c r="C1676" t="s">
        <v>4909</v>
      </c>
      <c r="D1676" t="s">
        <v>7258</v>
      </c>
      <c r="E1676" t="s">
        <v>254</v>
      </c>
      <c r="F1676" t="s">
        <v>250</v>
      </c>
      <c r="G1676" s="1">
        <v>45287</v>
      </c>
      <c r="H1676" s="8">
        <f>MONTH(tbl_CleanLeads[[#This Row],[Lead_Date_Final]])</f>
        <v>12</v>
      </c>
      <c r="I1676" t="s">
        <v>7262</v>
      </c>
      <c r="J1676" t="s">
        <v>7263</v>
      </c>
      <c r="K1676" t="s">
        <v>7264</v>
      </c>
      <c r="L1676">
        <f>WEEKDAY(tbl_CleanLeads[[#This Row],[Lead_Date_Final]],2)</f>
        <v>3</v>
      </c>
      <c r="M1676" t="s">
        <v>7272</v>
      </c>
      <c r="N1676">
        <v>2.8</v>
      </c>
      <c r="O1676" s="7">
        <v>4831.71</v>
      </c>
      <c r="P1676">
        <v>43</v>
      </c>
      <c r="Q1676" t="s">
        <v>7273</v>
      </c>
      <c r="R1676">
        <f>IF(UPPER(TRIM(Table2[[#This Row],[Status_Clean]]))="CONVERTED",1,0)</f>
        <v>1</v>
      </c>
      <c r="S1676">
        <f>IF(ISNUMBER(MATCH(UPPER(TRIM(Table2[[#This Row],[Status_Clean]])),{"CONTACTED","QUALIFIED","CONVERTED"},0)),1,0)</f>
        <v>1</v>
      </c>
      <c r="T1676" cm="1">
        <f t="array" ref="T1676">_xlfn.SWITCH(UPPER(TRIM(Table2[[#This Row],[Status_Clean]])),"NEW",1,"CONTACTED",2,"QUALIFIED",3,"CONVERTED",4,"LOST",5,99)</f>
        <v>4</v>
      </c>
      <c r="U1676" t="str" cm="1">
        <f t="array" ref="U1676">_xlfn.LET(_xlpm.x,IFERROR(VALUE(Table2[[#This Row],[Response_Time_Hours]]),""),IF(_xlpm.x="","CHECK",_xlfn.IFS(_xlpm.x&lt;=1,"Immediate",_xlpm.x&lt;=6,"Fast",_xlpm.x&lt;=24,"Moderate",_xlpm.x&gt;24,"Delayed")))</f>
        <v>Fast</v>
      </c>
      <c r="V1676">
        <f>FLOOR(tbl_CleanLeads[[#This Row],[Response_Time_Hours]],6)</f>
        <v>0</v>
      </c>
      <c r="W1676" t="str" cm="1">
        <f t="array" ref="W1676">IF(Table2[[#This Row],[Interaction_Count_Final]]="","N/A",_xlfn.IFS(Table2[[#This Row],[Interaction_Count_Final]]&lt;=2,"Low",Table2[[#This Row],[Interaction_Count_Final]]&lt;=5,"Medium",Table2[[#This Row],[Interaction_Count_Final]]&gt;=6,"High",TRUE,"CHECK"))</f>
        <v>High</v>
      </c>
      <c r="X1676" t="b">
        <f t="shared" si="26"/>
        <v>1</v>
      </c>
      <c r="Y1676" t="b">
        <f>tbl_CleanLeads[[#This Row],[Response_Time_Hours]]&gt;24</f>
        <v>0</v>
      </c>
      <c r="Z1676" s="13" t="b">
        <f>tbl_CleanLeads[[#This Row],[Response_Time_Hours]]&gt;72</f>
        <v>0</v>
      </c>
      <c r="AA1676" s="13" t="b">
        <f>tbl_CleanLeads[[#This Row],[Status_Clean]]="Converted"</f>
        <v>1</v>
      </c>
    </row>
    <row r="1677" spans="1:27">
      <c r="A1677" t="s">
        <v>102</v>
      </c>
      <c r="B1677" t="s">
        <v>4911</v>
      </c>
      <c r="C1677" t="s">
        <v>4912</v>
      </c>
      <c r="D1677" t="s">
        <v>7268</v>
      </c>
      <c r="E1677" t="s">
        <v>263</v>
      </c>
      <c r="F1677" t="s">
        <v>193</v>
      </c>
      <c r="G1677" s="1">
        <v>45258</v>
      </c>
      <c r="H1677" s="8">
        <f>MONTH(tbl_CleanLeads[[#This Row],[Lead_Date_Final]])</f>
        <v>11</v>
      </c>
      <c r="I1677" t="s">
        <v>7300</v>
      </c>
      <c r="J1677" t="s">
        <v>7263</v>
      </c>
      <c r="K1677" t="s">
        <v>7264</v>
      </c>
      <c r="L1677">
        <f>WEEKDAY(tbl_CleanLeads[[#This Row],[Lead_Date_Final]],2)</f>
        <v>2</v>
      </c>
      <c r="M1677" t="s">
        <v>7265</v>
      </c>
      <c r="N1677">
        <v>21.6</v>
      </c>
      <c r="O1677" s="7">
        <v>2452.36</v>
      </c>
      <c r="P1677">
        <v>48</v>
      </c>
      <c r="Q1677" t="s">
        <v>7266</v>
      </c>
      <c r="R1677">
        <f>IF(UPPER(TRIM(Table2[[#This Row],[Status_Clean]]))="CONVERTED",1,0)</f>
        <v>0</v>
      </c>
      <c r="S1677">
        <f>IF(ISNUMBER(MATCH(UPPER(TRIM(Table2[[#This Row],[Status_Clean]])),{"CONTACTED","QUALIFIED","CONVERTED"},0)),1,0)</f>
        <v>0</v>
      </c>
      <c r="T1677" cm="1">
        <f t="array" ref="T1677">_xlfn.SWITCH(UPPER(TRIM(Table2[[#This Row],[Status_Clean]])),"NEW",1,"CONTACTED",2,"QUALIFIED",3,"CONVERTED",4,"LOST",5,99)</f>
        <v>1</v>
      </c>
      <c r="U1677" t="str" cm="1">
        <f t="array" ref="U1677">_xlfn.LET(_xlpm.x,IFERROR(VALUE(Table2[[#This Row],[Response_Time_Hours]]),""),IF(_xlpm.x="","CHECK",_xlfn.IFS(_xlpm.x&lt;=1,"Immediate",_xlpm.x&lt;=6,"Fast",_xlpm.x&lt;=24,"Moderate",_xlpm.x&gt;24,"Delayed")))</f>
        <v>Moderate</v>
      </c>
      <c r="V1677">
        <f>FLOOR(tbl_CleanLeads[[#This Row],[Response_Time_Hours]],6)</f>
        <v>18</v>
      </c>
      <c r="W1677" t="str" cm="1">
        <f t="array" ref="W1677">IF(Table2[[#This Row],[Interaction_Count_Final]]="","N/A",_xlfn.IFS(Table2[[#This Row],[Interaction_Count_Final]]&lt;=2,"Low",Table2[[#This Row],[Interaction_Count_Final]]&lt;=5,"Medium",Table2[[#This Row],[Interaction_Count_Final]]&gt;=6,"High",TRUE,"CHECK"))</f>
        <v>High</v>
      </c>
      <c r="X1677" t="b">
        <f t="shared" si="26"/>
        <v>1</v>
      </c>
      <c r="Y1677" t="b">
        <f>tbl_CleanLeads[[#This Row],[Response_Time_Hours]]&gt;24</f>
        <v>0</v>
      </c>
      <c r="Z1677" s="13" t="b">
        <f>tbl_CleanLeads[[#This Row],[Response_Time_Hours]]&gt;72</f>
        <v>0</v>
      </c>
      <c r="AA1677" s="13" t="b">
        <f>tbl_CleanLeads[[#This Row],[Status_Clean]]="Converted"</f>
        <v>0</v>
      </c>
    </row>
    <row r="1678" spans="1:27">
      <c r="A1678" t="s">
        <v>102</v>
      </c>
      <c r="B1678" t="s">
        <v>4914</v>
      </c>
      <c r="C1678" t="s">
        <v>4915</v>
      </c>
      <c r="D1678" t="s">
        <v>7258</v>
      </c>
      <c r="E1678" t="s">
        <v>792</v>
      </c>
      <c r="F1678" t="s">
        <v>125</v>
      </c>
      <c r="G1678" s="1">
        <v>45653</v>
      </c>
      <c r="H1678" s="8">
        <f>MONTH(tbl_CleanLeads[[#This Row],[Lead_Date_Final]])</f>
        <v>12</v>
      </c>
      <c r="I1678" t="s">
        <v>7262</v>
      </c>
      <c r="J1678" t="s">
        <v>7271</v>
      </c>
      <c r="K1678" t="s">
        <v>7264</v>
      </c>
      <c r="L1678">
        <f>WEEKDAY(tbl_CleanLeads[[#This Row],[Lead_Date_Final]],2)</f>
        <v>5</v>
      </c>
      <c r="M1678" t="s">
        <v>7312</v>
      </c>
      <c r="N1678">
        <v>2</v>
      </c>
      <c r="O1678" s="7">
        <v>1360.19</v>
      </c>
      <c r="P1678">
        <v>40</v>
      </c>
      <c r="Q1678" t="s">
        <v>7289</v>
      </c>
      <c r="R1678">
        <f>IF(UPPER(TRIM(Table2[[#This Row],[Status_Clean]]))="CONVERTED",1,0)</f>
        <v>0</v>
      </c>
      <c r="S1678">
        <f>IF(ISNUMBER(MATCH(UPPER(TRIM(Table2[[#This Row],[Status_Clean]])),{"CONTACTED","QUALIFIED","CONVERTED"},0)),1,0)</f>
        <v>1</v>
      </c>
      <c r="T1678" cm="1">
        <f t="array" ref="T1678">_xlfn.SWITCH(UPPER(TRIM(Table2[[#This Row],[Status_Clean]])),"NEW",1,"CONTACTED",2,"QUALIFIED",3,"CONVERTED",4,"LOST",5,99)</f>
        <v>2</v>
      </c>
      <c r="U1678" t="str" cm="1">
        <f t="array" ref="U1678">_xlfn.LET(_xlpm.x,IFERROR(VALUE(Table2[[#This Row],[Response_Time_Hours]]),""),IF(_xlpm.x="","CHECK",_xlfn.IFS(_xlpm.x&lt;=1,"Immediate",_xlpm.x&lt;=6,"Fast",_xlpm.x&lt;=24,"Moderate",_xlpm.x&gt;24,"Delayed")))</f>
        <v>Fast</v>
      </c>
      <c r="V1678">
        <f>FLOOR(tbl_CleanLeads[[#This Row],[Response_Time_Hours]],6)</f>
        <v>0</v>
      </c>
      <c r="W1678" t="str" cm="1">
        <f t="array" ref="W1678">IF(Table2[[#This Row],[Interaction_Count_Final]]="","N/A",_xlfn.IFS(Table2[[#This Row],[Interaction_Count_Final]]&lt;=2,"Low",Table2[[#This Row],[Interaction_Count_Final]]&lt;=5,"Medium",Table2[[#This Row],[Interaction_Count_Final]]&gt;=6,"High",TRUE,"CHECK"))</f>
        <v>High</v>
      </c>
      <c r="X1678" t="b">
        <f t="shared" si="26"/>
        <v>1</v>
      </c>
      <c r="Y1678" t="b">
        <f>tbl_CleanLeads[[#This Row],[Response_Time_Hours]]&gt;24</f>
        <v>0</v>
      </c>
      <c r="Z1678" s="13" t="b">
        <f>tbl_CleanLeads[[#This Row],[Response_Time_Hours]]&gt;72</f>
        <v>0</v>
      </c>
      <c r="AA1678" s="13" t="b">
        <f>tbl_CleanLeads[[#This Row],[Status_Clean]]="Converted"</f>
        <v>0</v>
      </c>
    </row>
    <row r="1679" spans="1:27">
      <c r="A1679" t="s">
        <v>70</v>
      </c>
      <c r="B1679" t="s">
        <v>4917</v>
      </c>
      <c r="C1679" t="s">
        <v>4918</v>
      </c>
      <c r="D1679" t="s">
        <v>7303</v>
      </c>
      <c r="E1679" t="s">
        <v>469</v>
      </c>
      <c r="F1679" t="s">
        <v>193</v>
      </c>
      <c r="G1679" s="1">
        <v>45361</v>
      </c>
      <c r="H1679" s="8">
        <f>MONTH(tbl_CleanLeads[[#This Row],[Lead_Date_Final]])</f>
        <v>3</v>
      </c>
      <c r="I1679" t="s">
        <v>7295</v>
      </c>
      <c r="J1679" t="s">
        <v>7271</v>
      </c>
      <c r="K1679" t="s">
        <v>7284</v>
      </c>
      <c r="L1679">
        <f>WEEKDAY(tbl_CleanLeads[[#This Row],[Lead_Date_Final]],2)</f>
        <v>7</v>
      </c>
      <c r="M1679" t="s">
        <v>7293</v>
      </c>
      <c r="N1679">
        <v>55</v>
      </c>
      <c r="O1679" s="7">
        <v>2050.62</v>
      </c>
      <c r="P1679">
        <v>7</v>
      </c>
      <c r="Q1679" t="s">
        <v>7266</v>
      </c>
      <c r="R1679">
        <f>IF(UPPER(TRIM(Table2[[#This Row],[Status_Clean]]))="CONVERTED",1,0)</f>
        <v>0</v>
      </c>
      <c r="S1679">
        <f>IF(ISNUMBER(MATCH(UPPER(TRIM(Table2[[#This Row],[Status_Clean]])),{"CONTACTED","QUALIFIED","CONVERTED"},0)),1,0)</f>
        <v>0</v>
      </c>
      <c r="T1679" cm="1">
        <f t="array" ref="T1679">_xlfn.SWITCH(UPPER(TRIM(Table2[[#This Row],[Status_Clean]])),"NEW",1,"CONTACTED",2,"QUALIFIED",3,"CONVERTED",4,"LOST",5,99)</f>
        <v>1</v>
      </c>
      <c r="U1679" t="str" cm="1">
        <f t="array" ref="U1679">_xlfn.LET(_xlpm.x,IFERROR(VALUE(Table2[[#This Row],[Response_Time_Hours]]),""),IF(_xlpm.x="","CHECK",_xlfn.IFS(_xlpm.x&lt;=1,"Immediate",_xlpm.x&lt;=6,"Fast",_xlpm.x&lt;=24,"Moderate",_xlpm.x&gt;24,"Delayed")))</f>
        <v>Delayed</v>
      </c>
      <c r="V1679">
        <f>FLOOR(tbl_CleanLeads[[#This Row],[Response_Time_Hours]],6)</f>
        <v>54</v>
      </c>
      <c r="W1679" t="str" cm="1">
        <f t="array" ref="W1679">IF(Table2[[#This Row],[Interaction_Count_Final]]="","N/A",_xlfn.IFS(Table2[[#This Row],[Interaction_Count_Final]]&lt;=2,"Low",Table2[[#This Row],[Interaction_Count_Final]]&lt;=5,"Medium",Table2[[#This Row],[Interaction_Count_Final]]&gt;=6,"High",TRUE,"CHECK"))</f>
        <v>High</v>
      </c>
      <c r="X1679" t="b">
        <f t="shared" si="26"/>
        <v>1</v>
      </c>
      <c r="Y1679" t="b">
        <f>tbl_CleanLeads[[#This Row],[Response_Time_Hours]]&gt;24</f>
        <v>1</v>
      </c>
      <c r="Z1679" s="13" t="b">
        <f>tbl_CleanLeads[[#This Row],[Response_Time_Hours]]&gt;72</f>
        <v>0</v>
      </c>
      <c r="AA1679" s="13" t="b">
        <f>tbl_CleanLeads[[#This Row],[Status_Clean]]="Converted"</f>
        <v>0</v>
      </c>
    </row>
    <row r="1680" spans="1:27">
      <c r="A1680" t="s">
        <v>102</v>
      </c>
      <c r="B1680" t="s">
        <v>4919</v>
      </c>
      <c r="C1680" t="s">
        <v>4920</v>
      </c>
      <c r="D1680" t="s">
        <v>7274</v>
      </c>
      <c r="E1680" t="s">
        <v>473</v>
      </c>
      <c r="F1680" t="s">
        <v>125</v>
      </c>
      <c r="G1680" s="1">
        <v>44930</v>
      </c>
      <c r="H1680" s="8">
        <f>MONTH(tbl_CleanLeads[[#This Row],[Lead_Date_Final]])</f>
        <v>1</v>
      </c>
      <c r="I1680" t="s">
        <v>7317</v>
      </c>
      <c r="J1680" t="s">
        <v>7263</v>
      </c>
      <c r="K1680" t="s">
        <v>7284</v>
      </c>
      <c r="L1680">
        <f>WEEKDAY(tbl_CleanLeads[[#This Row],[Lead_Date_Final]],2)</f>
        <v>3</v>
      </c>
      <c r="M1680" t="s">
        <v>7272</v>
      </c>
      <c r="N1680">
        <v>11.5</v>
      </c>
      <c r="O1680" s="7">
        <v>2583.77</v>
      </c>
      <c r="P1680">
        <v>5</v>
      </c>
      <c r="Q1680" t="s">
        <v>7266</v>
      </c>
      <c r="R1680">
        <f>IF(UPPER(TRIM(Table2[[#This Row],[Status_Clean]]))="CONVERTED",1,0)</f>
        <v>0</v>
      </c>
      <c r="S1680">
        <f>IF(ISNUMBER(MATCH(UPPER(TRIM(Table2[[#This Row],[Status_Clean]])),{"CONTACTED","QUALIFIED","CONVERTED"},0)),1,0)</f>
        <v>1</v>
      </c>
      <c r="T1680" cm="1">
        <f t="array" ref="T1680">_xlfn.SWITCH(UPPER(TRIM(Table2[[#This Row],[Status_Clean]])),"NEW",1,"CONTACTED",2,"QUALIFIED",3,"CONVERTED",4,"LOST",5,99)</f>
        <v>2</v>
      </c>
      <c r="U1680" t="str" cm="1">
        <f t="array" ref="U1680">_xlfn.LET(_xlpm.x,IFERROR(VALUE(Table2[[#This Row],[Response_Time_Hours]]),""),IF(_xlpm.x="","CHECK",_xlfn.IFS(_xlpm.x&lt;=1,"Immediate",_xlpm.x&lt;=6,"Fast",_xlpm.x&lt;=24,"Moderate",_xlpm.x&gt;24,"Delayed")))</f>
        <v>Moderate</v>
      </c>
      <c r="V1680">
        <f>FLOOR(tbl_CleanLeads[[#This Row],[Response_Time_Hours]],6)</f>
        <v>6</v>
      </c>
      <c r="W1680" t="str" cm="1">
        <f t="array" ref="W1680">IF(Table2[[#This Row],[Interaction_Count_Final]]="","N/A",_xlfn.IFS(Table2[[#This Row],[Interaction_Count_Final]]&lt;=2,"Low",Table2[[#This Row],[Interaction_Count_Final]]&lt;=5,"Medium",Table2[[#This Row],[Interaction_Count_Final]]&gt;=6,"High",TRUE,"CHECK"))</f>
        <v>Medium</v>
      </c>
      <c r="X1680" t="b">
        <f t="shared" si="26"/>
        <v>1</v>
      </c>
      <c r="Y1680" t="b">
        <f>tbl_CleanLeads[[#This Row],[Response_Time_Hours]]&gt;24</f>
        <v>0</v>
      </c>
      <c r="Z1680" s="13" t="b">
        <f>tbl_CleanLeads[[#This Row],[Response_Time_Hours]]&gt;72</f>
        <v>0</v>
      </c>
      <c r="AA1680" s="13" t="b">
        <f>tbl_CleanLeads[[#This Row],[Status_Clean]]="Converted"</f>
        <v>0</v>
      </c>
    </row>
    <row r="1681" spans="1:27">
      <c r="A1681" t="s">
        <v>70</v>
      </c>
      <c r="B1681" t="s">
        <v>4922</v>
      </c>
      <c r="C1681" t="s">
        <v>8473</v>
      </c>
      <c r="D1681" t="s">
        <v>7274</v>
      </c>
      <c r="E1681" t="s">
        <v>101</v>
      </c>
      <c r="F1681" t="s">
        <v>193</v>
      </c>
      <c r="G1681" s="1">
        <v>45256</v>
      </c>
      <c r="H1681" s="8">
        <f>MONTH(tbl_CleanLeads[[#This Row],[Lead_Date_Final]])</f>
        <v>11</v>
      </c>
      <c r="I1681" t="s">
        <v>7300</v>
      </c>
      <c r="J1681" t="s">
        <v>7263</v>
      </c>
      <c r="K1681" t="s">
        <v>7264</v>
      </c>
      <c r="L1681">
        <f>WEEKDAY(tbl_CleanLeads[[#This Row],[Lead_Date_Final]],2)</f>
        <v>7</v>
      </c>
      <c r="M1681" t="s">
        <v>7293</v>
      </c>
      <c r="N1681">
        <v>68.8</v>
      </c>
      <c r="O1681" s="7">
        <v>2254</v>
      </c>
      <c r="P1681">
        <v>6</v>
      </c>
      <c r="Q1681" t="s">
        <v>7266</v>
      </c>
      <c r="R1681">
        <f>IF(UPPER(TRIM(Table2[[#This Row],[Status_Clean]]))="CONVERTED",1,0)</f>
        <v>0</v>
      </c>
      <c r="S1681">
        <f>IF(ISNUMBER(MATCH(UPPER(TRIM(Table2[[#This Row],[Status_Clean]])),{"CONTACTED","QUALIFIED","CONVERTED"},0)),1,0)</f>
        <v>0</v>
      </c>
      <c r="T1681" cm="1">
        <f t="array" ref="T1681">_xlfn.SWITCH(UPPER(TRIM(Table2[[#This Row],[Status_Clean]])),"NEW",1,"CONTACTED",2,"QUALIFIED",3,"CONVERTED",4,"LOST",5,99)</f>
        <v>1</v>
      </c>
      <c r="U1681" t="str" cm="1">
        <f t="array" ref="U1681">_xlfn.LET(_xlpm.x,IFERROR(VALUE(Table2[[#This Row],[Response_Time_Hours]]),""),IF(_xlpm.x="","CHECK",_xlfn.IFS(_xlpm.x&lt;=1,"Immediate",_xlpm.x&lt;=6,"Fast",_xlpm.x&lt;=24,"Moderate",_xlpm.x&gt;24,"Delayed")))</f>
        <v>Delayed</v>
      </c>
      <c r="V1681">
        <f>FLOOR(tbl_CleanLeads[[#This Row],[Response_Time_Hours]],6)</f>
        <v>66</v>
      </c>
      <c r="W1681" t="str" cm="1">
        <f t="array" ref="W1681">IF(Table2[[#This Row],[Interaction_Count_Final]]="","N/A",_xlfn.IFS(Table2[[#This Row],[Interaction_Count_Final]]&lt;=2,"Low",Table2[[#This Row],[Interaction_Count_Final]]&lt;=5,"Medium",Table2[[#This Row],[Interaction_Count_Final]]&gt;=6,"High",TRUE,"CHECK"))</f>
        <v>High</v>
      </c>
      <c r="X1681" t="b">
        <f t="shared" si="26"/>
        <v>1</v>
      </c>
      <c r="Y1681" t="b">
        <f>tbl_CleanLeads[[#This Row],[Response_Time_Hours]]&gt;24</f>
        <v>1</v>
      </c>
      <c r="Z1681" s="13" t="b">
        <f>tbl_CleanLeads[[#This Row],[Response_Time_Hours]]&gt;72</f>
        <v>0</v>
      </c>
      <c r="AA1681" s="13" t="b">
        <f>tbl_CleanLeads[[#This Row],[Status_Clean]]="Converted"</f>
        <v>0</v>
      </c>
    </row>
    <row r="1682" spans="1:27">
      <c r="A1682" t="s">
        <v>70</v>
      </c>
      <c r="B1682" t="s">
        <v>4926</v>
      </c>
      <c r="C1682" t="s">
        <v>4927</v>
      </c>
      <c r="D1682" t="s">
        <v>7303</v>
      </c>
      <c r="E1682" t="s">
        <v>101</v>
      </c>
      <c r="F1682" t="s">
        <v>125</v>
      </c>
      <c r="G1682" s="1">
        <v>45091</v>
      </c>
      <c r="H1682" s="8">
        <f>MONTH(tbl_CleanLeads[[#This Row],[Lead_Date_Final]])</f>
        <v>6</v>
      </c>
      <c r="I1682" t="s">
        <v>7276</v>
      </c>
      <c r="J1682" t="s">
        <v>7263</v>
      </c>
      <c r="K1682" t="s">
        <v>7277</v>
      </c>
      <c r="L1682">
        <f>WEEKDAY(tbl_CleanLeads[[#This Row],[Lead_Date_Final]],2)</f>
        <v>3</v>
      </c>
      <c r="M1682" t="s">
        <v>7272</v>
      </c>
      <c r="N1682">
        <v>7.1999999999999993</v>
      </c>
      <c r="O1682" s="7">
        <v>1805.47</v>
      </c>
      <c r="P1682">
        <v>34</v>
      </c>
      <c r="Q1682" t="s">
        <v>7289</v>
      </c>
      <c r="R1682">
        <f>IF(UPPER(TRIM(Table2[[#This Row],[Status_Clean]]))="CONVERTED",1,0)</f>
        <v>0</v>
      </c>
      <c r="S1682">
        <f>IF(ISNUMBER(MATCH(UPPER(TRIM(Table2[[#This Row],[Status_Clean]])),{"CONTACTED","QUALIFIED","CONVERTED"},0)),1,0)</f>
        <v>1</v>
      </c>
      <c r="T1682" cm="1">
        <f t="array" ref="T1682">_xlfn.SWITCH(UPPER(TRIM(Table2[[#This Row],[Status_Clean]])),"NEW",1,"CONTACTED",2,"QUALIFIED",3,"CONVERTED",4,"LOST",5,99)</f>
        <v>2</v>
      </c>
      <c r="U1682" t="str" cm="1">
        <f t="array" ref="U1682">_xlfn.LET(_xlpm.x,IFERROR(VALUE(Table2[[#This Row],[Response_Time_Hours]]),""),IF(_xlpm.x="","CHECK",_xlfn.IFS(_xlpm.x&lt;=1,"Immediate",_xlpm.x&lt;=6,"Fast",_xlpm.x&lt;=24,"Moderate",_xlpm.x&gt;24,"Delayed")))</f>
        <v>Moderate</v>
      </c>
      <c r="V1682">
        <f>FLOOR(tbl_CleanLeads[[#This Row],[Response_Time_Hours]],6)</f>
        <v>6</v>
      </c>
      <c r="W1682" t="str" cm="1">
        <f t="array" ref="W1682">IF(Table2[[#This Row],[Interaction_Count_Final]]="","N/A",_xlfn.IFS(Table2[[#This Row],[Interaction_Count_Final]]&lt;=2,"Low",Table2[[#This Row],[Interaction_Count_Final]]&lt;=5,"Medium",Table2[[#This Row],[Interaction_Count_Final]]&gt;=6,"High",TRUE,"CHECK"))</f>
        <v>High</v>
      </c>
      <c r="X1682" t="b">
        <f t="shared" si="26"/>
        <v>1</v>
      </c>
      <c r="Y1682" t="b">
        <f>tbl_CleanLeads[[#This Row],[Response_Time_Hours]]&gt;24</f>
        <v>0</v>
      </c>
      <c r="Z1682" s="13" t="b">
        <f>tbl_CleanLeads[[#This Row],[Response_Time_Hours]]&gt;72</f>
        <v>0</v>
      </c>
      <c r="AA1682" s="13" t="b">
        <f>tbl_CleanLeads[[#This Row],[Status_Clean]]="Converted"</f>
        <v>0</v>
      </c>
    </row>
    <row r="1683" spans="1:27">
      <c r="A1683" t="s">
        <v>90</v>
      </c>
      <c r="B1683" t="s">
        <v>4928</v>
      </c>
      <c r="C1683" t="s">
        <v>4929</v>
      </c>
      <c r="D1683" t="s">
        <v>7258</v>
      </c>
      <c r="E1683" t="s">
        <v>263</v>
      </c>
      <c r="F1683" t="s">
        <v>173</v>
      </c>
      <c r="G1683" s="1">
        <v>45576</v>
      </c>
      <c r="H1683" s="8">
        <f>MONTH(tbl_CleanLeads[[#This Row],[Lead_Date_Final]])</f>
        <v>10</v>
      </c>
      <c r="I1683" t="s">
        <v>7270</v>
      </c>
      <c r="J1683" t="s">
        <v>7271</v>
      </c>
      <c r="K1683" t="s">
        <v>7264</v>
      </c>
      <c r="L1683">
        <f>WEEKDAY(tbl_CleanLeads[[#This Row],[Lead_Date_Final]],2)</f>
        <v>5</v>
      </c>
      <c r="M1683" t="s">
        <v>7312</v>
      </c>
      <c r="N1683">
        <v>7.1999999999999993</v>
      </c>
      <c r="O1683" s="7">
        <v>2464.59</v>
      </c>
      <c r="P1683">
        <v>14</v>
      </c>
      <c r="Q1683" t="s">
        <v>7266</v>
      </c>
      <c r="R1683">
        <f>IF(UPPER(TRIM(Table2[[#This Row],[Status_Clean]]))="CONVERTED",1,0)</f>
        <v>0</v>
      </c>
      <c r="S1683">
        <f>IF(ISNUMBER(MATCH(UPPER(TRIM(Table2[[#This Row],[Status_Clean]])),{"CONTACTED","QUALIFIED","CONVERTED"},0)),1,0)</f>
        <v>0</v>
      </c>
      <c r="T1683" cm="1">
        <f t="array" ref="T1683">_xlfn.SWITCH(UPPER(TRIM(Table2[[#This Row],[Status_Clean]])),"NEW",1,"CONTACTED",2,"QUALIFIED",3,"CONVERTED",4,"LOST",5,99)</f>
        <v>5</v>
      </c>
      <c r="U1683" t="str" cm="1">
        <f t="array" ref="U1683">_xlfn.LET(_xlpm.x,IFERROR(VALUE(Table2[[#This Row],[Response_Time_Hours]]),""),IF(_xlpm.x="","CHECK",_xlfn.IFS(_xlpm.x&lt;=1,"Immediate",_xlpm.x&lt;=6,"Fast",_xlpm.x&lt;=24,"Moderate",_xlpm.x&gt;24,"Delayed")))</f>
        <v>Moderate</v>
      </c>
      <c r="V1683">
        <f>FLOOR(tbl_CleanLeads[[#This Row],[Response_Time_Hours]],6)</f>
        <v>6</v>
      </c>
      <c r="W1683" t="str" cm="1">
        <f t="array" ref="W1683">IF(Table2[[#This Row],[Interaction_Count_Final]]="","N/A",_xlfn.IFS(Table2[[#This Row],[Interaction_Count_Final]]&lt;=2,"Low",Table2[[#This Row],[Interaction_Count_Final]]&lt;=5,"Medium",Table2[[#This Row],[Interaction_Count_Final]]&gt;=6,"High",TRUE,"CHECK"))</f>
        <v>High</v>
      </c>
      <c r="X1683" t="b">
        <f t="shared" si="26"/>
        <v>1</v>
      </c>
      <c r="Y1683" t="b">
        <f>tbl_CleanLeads[[#This Row],[Response_Time_Hours]]&gt;24</f>
        <v>0</v>
      </c>
      <c r="Z1683" s="13" t="b">
        <f>tbl_CleanLeads[[#This Row],[Response_Time_Hours]]&gt;72</f>
        <v>0</v>
      </c>
      <c r="AA1683" s="13" t="b">
        <f>tbl_CleanLeads[[#This Row],[Status_Clean]]="Converted"</f>
        <v>0</v>
      </c>
    </row>
    <row r="1684" spans="1:27">
      <c r="A1684" t="s">
        <v>63</v>
      </c>
      <c r="B1684" t="s">
        <v>4930</v>
      </c>
      <c r="C1684" t="s">
        <v>4931</v>
      </c>
      <c r="D1684" t="s">
        <v>7274</v>
      </c>
      <c r="E1684" t="s">
        <v>311</v>
      </c>
      <c r="F1684" t="s">
        <v>125</v>
      </c>
      <c r="G1684" s="1">
        <v>45086</v>
      </c>
      <c r="H1684" s="8">
        <f>MONTH(tbl_CleanLeads[[#This Row],[Lead_Date_Final]])</f>
        <v>6</v>
      </c>
      <c r="I1684" t="s">
        <v>7276</v>
      </c>
      <c r="J1684" t="s">
        <v>7263</v>
      </c>
      <c r="K1684" t="s">
        <v>7277</v>
      </c>
      <c r="L1684">
        <f>WEEKDAY(tbl_CleanLeads[[#This Row],[Lead_Date_Final]],2)</f>
        <v>5</v>
      </c>
      <c r="M1684" t="s">
        <v>7312</v>
      </c>
      <c r="N1684">
        <v>55.1</v>
      </c>
      <c r="O1684" s="7">
        <v>4658.59</v>
      </c>
      <c r="P1684">
        <v>21</v>
      </c>
      <c r="Q1684" t="s">
        <v>7273</v>
      </c>
      <c r="R1684">
        <f>IF(UPPER(TRIM(Table2[[#This Row],[Status_Clean]]))="CONVERTED",1,0)</f>
        <v>0</v>
      </c>
      <c r="S1684">
        <f>IF(ISNUMBER(MATCH(UPPER(TRIM(Table2[[#This Row],[Status_Clean]])),{"CONTACTED","QUALIFIED","CONVERTED"},0)),1,0)</f>
        <v>1</v>
      </c>
      <c r="T1684" cm="1">
        <f t="array" ref="T1684">_xlfn.SWITCH(UPPER(TRIM(Table2[[#This Row],[Status_Clean]])),"NEW",1,"CONTACTED",2,"QUALIFIED",3,"CONVERTED",4,"LOST",5,99)</f>
        <v>2</v>
      </c>
      <c r="U1684" t="str" cm="1">
        <f t="array" ref="U1684">_xlfn.LET(_xlpm.x,IFERROR(VALUE(Table2[[#This Row],[Response_Time_Hours]]),""),IF(_xlpm.x="","CHECK",_xlfn.IFS(_xlpm.x&lt;=1,"Immediate",_xlpm.x&lt;=6,"Fast",_xlpm.x&lt;=24,"Moderate",_xlpm.x&gt;24,"Delayed")))</f>
        <v>Delayed</v>
      </c>
      <c r="V1684">
        <f>FLOOR(tbl_CleanLeads[[#This Row],[Response_Time_Hours]],6)</f>
        <v>54</v>
      </c>
      <c r="W1684" t="str" cm="1">
        <f t="array" ref="W1684">IF(Table2[[#This Row],[Interaction_Count_Final]]="","N/A",_xlfn.IFS(Table2[[#This Row],[Interaction_Count_Final]]&lt;=2,"Low",Table2[[#This Row],[Interaction_Count_Final]]&lt;=5,"Medium",Table2[[#This Row],[Interaction_Count_Final]]&gt;=6,"High",TRUE,"CHECK"))</f>
        <v>High</v>
      </c>
      <c r="X1684" t="b">
        <f t="shared" si="26"/>
        <v>1</v>
      </c>
      <c r="Y1684" t="b">
        <f>tbl_CleanLeads[[#This Row],[Response_Time_Hours]]&gt;24</f>
        <v>1</v>
      </c>
      <c r="Z1684" s="13" t="b">
        <f>tbl_CleanLeads[[#This Row],[Response_Time_Hours]]&gt;72</f>
        <v>0</v>
      </c>
      <c r="AA1684" s="13" t="b">
        <f>tbl_CleanLeads[[#This Row],[Status_Clean]]="Converted"</f>
        <v>0</v>
      </c>
    </row>
    <row r="1685" spans="1:27">
      <c r="A1685" t="s">
        <v>90</v>
      </c>
      <c r="B1685" t="s">
        <v>4933</v>
      </c>
      <c r="C1685" t="s">
        <v>4934</v>
      </c>
      <c r="D1685" t="s">
        <v>7303</v>
      </c>
      <c r="E1685" t="s">
        <v>473</v>
      </c>
      <c r="F1685" t="s">
        <v>125</v>
      </c>
      <c r="G1685" s="1">
        <v>45635</v>
      </c>
      <c r="H1685" s="8">
        <f>MONTH(tbl_CleanLeads[[#This Row],[Lead_Date_Final]])</f>
        <v>12</v>
      </c>
      <c r="I1685" t="s">
        <v>7262</v>
      </c>
      <c r="J1685" t="s">
        <v>7271</v>
      </c>
      <c r="K1685" t="s">
        <v>7264</v>
      </c>
      <c r="L1685">
        <f>WEEKDAY(tbl_CleanLeads[[#This Row],[Lead_Date_Final]],2)</f>
        <v>1</v>
      </c>
      <c r="M1685" t="s">
        <v>7298</v>
      </c>
      <c r="N1685">
        <v>61.4</v>
      </c>
      <c r="O1685" s="7">
        <v>1434.56</v>
      </c>
      <c r="P1685">
        <v>49</v>
      </c>
      <c r="Q1685" t="s">
        <v>7289</v>
      </c>
      <c r="R1685">
        <f>IF(UPPER(TRIM(Table2[[#This Row],[Status_Clean]]))="CONVERTED",1,0)</f>
        <v>0</v>
      </c>
      <c r="S1685">
        <f>IF(ISNUMBER(MATCH(UPPER(TRIM(Table2[[#This Row],[Status_Clean]])),{"CONTACTED","QUALIFIED","CONVERTED"},0)),1,0)</f>
        <v>1</v>
      </c>
      <c r="T1685" cm="1">
        <f t="array" ref="T1685">_xlfn.SWITCH(UPPER(TRIM(Table2[[#This Row],[Status_Clean]])),"NEW",1,"CONTACTED",2,"QUALIFIED",3,"CONVERTED",4,"LOST",5,99)</f>
        <v>2</v>
      </c>
      <c r="U1685" t="str" cm="1">
        <f t="array" ref="U1685">_xlfn.LET(_xlpm.x,IFERROR(VALUE(Table2[[#This Row],[Response_Time_Hours]]),""),IF(_xlpm.x="","CHECK",_xlfn.IFS(_xlpm.x&lt;=1,"Immediate",_xlpm.x&lt;=6,"Fast",_xlpm.x&lt;=24,"Moderate",_xlpm.x&gt;24,"Delayed")))</f>
        <v>Delayed</v>
      </c>
      <c r="V1685">
        <f>FLOOR(tbl_CleanLeads[[#This Row],[Response_Time_Hours]],6)</f>
        <v>60</v>
      </c>
      <c r="W1685" t="str" cm="1">
        <f t="array" ref="W1685">IF(Table2[[#This Row],[Interaction_Count_Final]]="","N/A",_xlfn.IFS(Table2[[#This Row],[Interaction_Count_Final]]&lt;=2,"Low",Table2[[#This Row],[Interaction_Count_Final]]&lt;=5,"Medium",Table2[[#This Row],[Interaction_Count_Final]]&gt;=6,"High",TRUE,"CHECK"))</f>
        <v>High</v>
      </c>
      <c r="X1685" t="b">
        <f t="shared" si="26"/>
        <v>1</v>
      </c>
      <c r="Y1685" t="b">
        <f>tbl_CleanLeads[[#This Row],[Response_Time_Hours]]&gt;24</f>
        <v>1</v>
      </c>
      <c r="Z1685" s="13" t="b">
        <f>tbl_CleanLeads[[#This Row],[Response_Time_Hours]]&gt;72</f>
        <v>0</v>
      </c>
      <c r="AA1685" s="13" t="b">
        <f>tbl_CleanLeads[[#This Row],[Status_Clean]]="Converted"</f>
        <v>0</v>
      </c>
    </row>
    <row r="1686" spans="1:27">
      <c r="A1686" t="s">
        <v>63</v>
      </c>
      <c r="B1686" t="s">
        <v>4936</v>
      </c>
      <c r="C1686" t="s">
        <v>4937</v>
      </c>
      <c r="D1686" t="s">
        <v>7280</v>
      </c>
      <c r="E1686" t="s">
        <v>469</v>
      </c>
      <c r="F1686" t="s">
        <v>71</v>
      </c>
      <c r="G1686" s="1">
        <v>45138</v>
      </c>
      <c r="H1686" s="8">
        <f>MONTH(tbl_CleanLeads[[#This Row],[Lead_Date_Final]])</f>
        <v>7</v>
      </c>
      <c r="I1686" t="s">
        <v>7305</v>
      </c>
      <c r="J1686" t="s">
        <v>7263</v>
      </c>
      <c r="K1686" t="s">
        <v>7288</v>
      </c>
      <c r="L1686">
        <f>WEEKDAY(tbl_CleanLeads[[#This Row],[Lead_Date_Final]],2)</f>
        <v>1</v>
      </c>
      <c r="M1686" t="s">
        <v>7298</v>
      </c>
      <c r="N1686">
        <v>32</v>
      </c>
      <c r="O1686" s="7">
        <v>4406.6099999999997</v>
      </c>
      <c r="P1686">
        <v>20</v>
      </c>
      <c r="Q1686" t="s">
        <v>7273</v>
      </c>
      <c r="R1686">
        <f>IF(UPPER(TRIM(Table2[[#This Row],[Status_Clean]]))="CONVERTED",1,0)</f>
        <v>0</v>
      </c>
      <c r="S1686">
        <f>IF(ISNUMBER(MATCH(UPPER(TRIM(Table2[[#This Row],[Status_Clean]])),{"CONTACTED","QUALIFIED","CONVERTED"},0)),1,0)</f>
        <v>1</v>
      </c>
      <c r="T1686" cm="1">
        <f t="array" ref="T1686">_xlfn.SWITCH(UPPER(TRIM(Table2[[#This Row],[Status_Clean]])),"NEW",1,"CONTACTED",2,"QUALIFIED",3,"CONVERTED",4,"LOST",5,99)</f>
        <v>3</v>
      </c>
      <c r="U1686" t="str" cm="1">
        <f t="array" ref="U1686">_xlfn.LET(_xlpm.x,IFERROR(VALUE(Table2[[#This Row],[Response_Time_Hours]]),""),IF(_xlpm.x="","CHECK",_xlfn.IFS(_xlpm.x&lt;=1,"Immediate",_xlpm.x&lt;=6,"Fast",_xlpm.x&lt;=24,"Moderate",_xlpm.x&gt;24,"Delayed")))</f>
        <v>Delayed</v>
      </c>
      <c r="V1686">
        <f>FLOOR(tbl_CleanLeads[[#This Row],[Response_Time_Hours]],6)</f>
        <v>30</v>
      </c>
      <c r="W1686" t="str" cm="1">
        <f t="array" ref="W1686">IF(Table2[[#This Row],[Interaction_Count_Final]]="","N/A",_xlfn.IFS(Table2[[#This Row],[Interaction_Count_Final]]&lt;=2,"Low",Table2[[#This Row],[Interaction_Count_Final]]&lt;=5,"Medium",Table2[[#This Row],[Interaction_Count_Final]]&gt;=6,"High",TRUE,"CHECK"))</f>
        <v>High</v>
      </c>
      <c r="X1686" t="b">
        <f t="shared" si="26"/>
        <v>1</v>
      </c>
      <c r="Y1686" t="b">
        <f>tbl_CleanLeads[[#This Row],[Response_Time_Hours]]&gt;24</f>
        <v>1</v>
      </c>
      <c r="Z1686" s="13" t="b">
        <f>tbl_CleanLeads[[#This Row],[Response_Time_Hours]]&gt;72</f>
        <v>0</v>
      </c>
      <c r="AA1686" s="13" t="b">
        <f>tbl_CleanLeads[[#This Row],[Status_Clean]]="Converted"</f>
        <v>0</v>
      </c>
    </row>
    <row r="1687" spans="1:27">
      <c r="A1687" t="s">
        <v>70</v>
      </c>
      <c r="B1687" t="s">
        <v>4939</v>
      </c>
      <c r="C1687" t="s">
        <v>4940</v>
      </c>
      <c r="D1687" t="s">
        <v>7274</v>
      </c>
      <c r="E1687" t="s">
        <v>473</v>
      </c>
      <c r="F1687" t="s">
        <v>250</v>
      </c>
      <c r="G1687" s="1">
        <v>45517</v>
      </c>
      <c r="H1687" s="8">
        <f>MONTH(tbl_CleanLeads[[#This Row],[Lead_Date_Final]])</f>
        <v>8</v>
      </c>
      <c r="I1687" t="s">
        <v>7310</v>
      </c>
      <c r="J1687" t="s">
        <v>7271</v>
      </c>
      <c r="K1687" t="s">
        <v>7288</v>
      </c>
      <c r="L1687">
        <f>WEEKDAY(tbl_CleanLeads[[#This Row],[Lead_Date_Final]],2)</f>
        <v>2</v>
      </c>
      <c r="M1687" t="s">
        <v>7265</v>
      </c>
      <c r="N1687">
        <v>52.800000000000004</v>
      </c>
      <c r="O1687" s="7">
        <v>2312.2800000000002</v>
      </c>
      <c r="P1687">
        <v>47</v>
      </c>
      <c r="Q1687" t="s">
        <v>7266</v>
      </c>
      <c r="R1687">
        <f>IF(UPPER(TRIM(Table2[[#This Row],[Status_Clean]]))="CONVERTED",1,0)</f>
        <v>1</v>
      </c>
      <c r="S1687">
        <f>IF(ISNUMBER(MATCH(UPPER(TRIM(Table2[[#This Row],[Status_Clean]])),{"CONTACTED","QUALIFIED","CONVERTED"},0)),1,0)</f>
        <v>1</v>
      </c>
      <c r="T1687" cm="1">
        <f t="array" ref="T1687">_xlfn.SWITCH(UPPER(TRIM(Table2[[#This Row],[Status_Clean]])),"NEW",1,"CONTACTED",2,"QUALIFIED",3,"CONVERTED",4,"LOST",5,99)</f>
        <v>4</v>
      </c>
      <c r="U1687" t="str" cm="1">
        <f t="array" ref="U1687">_xlfn.LET(_xlpm.x,IFERROR(VALUE(Table2[[#This Row],[Response_Time_Hours]]),""),IF(_xlpm.x="","CHECK",_xlfn.IFS(_xlpm.x&lt;=1,"Immediate",_xlpm.x&lt;=6,"Fast",_xlpm.x&lt;=24,"Moderate",_xlpm.x&gt;24,"Delayed")))</f>
        <v>Delayed</v>
      </c>
      <c r="V1687">
        <f>FLOOR(tbl_CleanLeads[[#This Row],[Response_Time_Hours]],6)</f>
        <v>48</v>
      </c>
      <c r="W1687" t="str" cm="1">
        <f t="array" ref="W1687">IF(Table2[[#This Row],[Interaction_Count_Final]]="","N/A",_xlfn.IFS(Table2[[#This Row],[Interaction_Count_Final]]&lt;=2,"Low",Table2[[#This Row],[Interaction_Count_Final]]&lt;=5,"Medium",Table2[[#This Row],[Interaction_Count_Final]]&gt;=6,"High",TRUE,"CHECK"))</f>
        <v>High</v>
      </c>
      <c r="X1687" t="b">
        <f t="shared" si="26"/>
        <v>1</v>
      </c>
      <c r="Y1687" t="b">
        <f>tbl_CleanLeads[[#This Row],[Response_Time_Hours]]&gt;24</f>
        <v>1</v>
      </c>
      <c r="Z1687" s="13" t="b">
        <f>tbl_CleanLeads[[#This Row],[Response_Time_Hours]]&gt;72</f>
        <v>0</v>
      </c>
      <c r="AA1687" s="13" t="b">
        <f>tbl_CleanLeads[[#This Row],[Status_Clean]]="Converted"</f>
        <v>1</v>
      </c>
    </row>
    <row r="1688" spans="1:27">
      <c r="A1688" t="s">
        <v>63</v>
      </c>
      <c r="B1688" t="s">
        <v>4941</v>
      </c>
      <c r="C1688" t="s">
        <v>4942</v>
      </c>
      <c r="D1688" t="s">
        <v>7280</v>
      </c>
      <c r="E1688" t="s">
        <v>473</v>
      </c>
      <c r="F1688" t="s">
        <v>250</v>
      </c>
      <c r="G1688" s="1">
        <v>45551</v>
      </c>
      <c r="H1688" s="8">
        <f>MONTH(tbl_CleanLeads[[#This Row],[Lead_Date_Final]])</f>
        <v>9</v>
      </c>
      <c r="I1688" t="s">
        <v>7287</v>
      </c>
      <c r="J1688" t="s">
        <v>7271</v>
      </c>
      <c r="K1688" t="s">
        <v>7288</v>
      </c>
      <c r="L1688">
        <f>WEEKDAY(tbl_CleanLeads[[#This Row],[Lead_Date_Final]],2)</f>
        <v>1</v>
      </c>
      <c r="M1688" t="s">
        <v>7298</v>
      </c>
      <c r="N1688">
        <v>68.7</v>
      </c>
      <c r="O1688" s="7">
        <v>1042.24</v>
      </c>
      <c r="P1688">
        <v>2</v>
      </c>
      <c r="Q1688" t="s">
        <v>7289</v>
      </c>
      <c r="R1688">
        <f>IF(UPPER(TRIM(Table2[[#This Row],[Status_Clean]]))="CONVERTED",1,0)</f>
        <v>1</v>
      </c>
      <c r="S1688">
        <f>IF(ISNUMBER(MATCH(UPPER(TRIM(Table2[[#This Row],[Status_Clean]])),{"CONTACTED","QUALIFIED","CONVERTED"},0)),1,0)</f>
        <v>1</v>
      </c>
      <c r="T1688" cm="1">
        <f t="array" ref="T1688">_xlfn.SWITCH(UPPER(TRIM(Table2[[#This Row],[Status_Clean]])),"NEW",1,"CONTACTED",2,"QUALIFIED",3,"CONVERTED",4,"LOST",5,99)</f>
        <v>4</v>
      </c>
      <c r="U1688" t="str" cm="1">
        <f t="array" ref="U1688">_xlfn.LET(_xlpm.x,IFERROR(VALUE(Table2[[#This Row],[Response_Time_Hours]]),""),IF(_xlpm.x="","CHECK",_xlfn.IFS(_xlpm.x&lt;=1,"Immediate",_xlpm.x&lt;=6,"Fast",_xlpm.x&lt;=24,"Moderate",_xlpm.x&gt;24,"Delayed")))</f>
        <v>Delayed</v>
      </c>
      <c r="V1688">
        <f>FLOOR(tbl_CleanLeads[[#This Row],[Response_Time_Hours]],6)</f>
        <v>66</v>
      </c>
      <c r="W1688" t="str" cm="1">
        <f t="array" ref="W1688">IF(Table2[[#This Row],[Interaction_Count_Final]]="","N/A",_xlfn.IFS(Table2[[#This Row],[Interaction_Count_Final]]&lt;=2,"Low",Table2[[#This Row],[Interaction_Count_Final]]&lt;=5,"Medium",Table2[[#This Row],[Interaction_Count_Final]]&gt;=6,"High",TRUE,"CHECK"))</f>
        <v>Low</v>
      </c>
      <c r="X1688" t="b">
        <f t="shared" si="26"/>
        <v>1</v>
      </c>
      <c r="Y1688" t="b">
        <f>tbl_CleanLeads[[#This Row],[Response_Time_Hours]]&gt;24</f>
        <v>1</v>
      </c>
      <c r="Z1688" s="13" t="b">
        <f>tbl_CleanLeads[[#This Row],[Response_Time_Hours]]&gt;72</f>
        <v>0</v>
      </c>
      <c r="AA1688" s="13" t="b">
        <f>tbl_CleanLeads[[#This Row],[Status_Clean]]="Converted"</f>
        <v>1</v>
      </c>
    </row>
    <row r="1689" spans="1:27">
      <c r="A1689" t="s">
        <v>70</v>
      </c>
      <c r="B1689" t="s">
        <v>4945</v>
      </c>
      <c r="C1689" t="s">
        <v>8477</v>
      </c>
      <c r="D1689" t="s">
        <v>7268</v>
      </c>
      <c r="E1689" t="s">
        <v>263</v>
      </c>
      <c r="F1689" t="s">
        <v>193</v>
      </c>
      <c r="G1689" s="1">
        <v>45328</v>
      </c>
      <c r="H1689" s="8">
        <f>MONTH(tbl_CleanLeads[[#This Row],[Lead_Date_Final]])</f>
        <v>2</v>
      </c>
      <c r="I1689" t="s">
        <v>7283</v>
      </c>
      <c r="J1689" t="s">
        <v>7271</v>
      </c>
      <c r="K1689" t="s">
        <v>7284</v>
      </c>
      <c r="L1689">
        <f>WEEKDAY(tbl_CleanLeads[[#This Row],[Lead_Date_Final]],2)</f>
        <v>2</v>
      </c>
      <c r="M1689" t="s">
        <v>7265</v>
      </c>
      <c r="N1689">
        <v>59</v>
      </c>
      <c r="O1689" s="7">
        <v>2615.0500000000002</v>
      </c>
      <c r="P1689">
        <v>14</v>
      </c>
      <c r="Q1689" t="s">
        <v>7266</v>
      </c>
      <c r="R1689">
        <f>IF(UPPER(TRIM(Table2[[#This Row],[Status_Clean]]))="CONVERTED",1,0)</f>
        <v>0</v>
      </c>
      <c r="S1689">
        <f>IF(ISNUMBER(MATCH(UPPER(TRIM(Table2[[#This Row],[Status_Clean]])),{"CONTACTED","QUALIFIED","CONVERTED"},0)),1,0)</f>
        <v>0</v>
      </c>
      <c r="T1689" cm="1">
        <f t="array" ref="T1689">_xlfn.SWITCH(UPPER(TRIM(Table2[[#This Row],[Status_Clean]])),"NEW",1,"CONTACTED",2,"QUALIFIED",3,"CONVERTED",4,"LOST",5,99)</f>
        <v>1</v>
      </c>
      <c r="U1689" t="str" cm="1">
        <f t="array" ref="U1689">_xlfn.LET(_xlpm.x,IFERROR(VALUE(Table2[[#This Row],[Response_Time_Hours]]),""),IF(_xlpm.x="","CHECK",_xlfn.IFS(_xlpm.x&lt;=1,"Immediate",_xlpm.x&lt;=6,"Fast",_xlpm.x&lt;=24,"Moderate",_xlpm.x&gt;24,"Delayed")))</f>
        <v>Delayed</v>
      </c>
      <c r="V1689">
        <f>FLOOR(tbl_CleanLeads[[#This Row],[Response_Time_Hours]],6)</f>
        <v>54</v>
      </c>
      <c r="W1689" t="str" cm="1">
        <f t="array" ref="W1689">IF(Table2[[#This Row],[Interaction_Count_Final]]="","N/A",_xlfn.IFS(Table2[[#This Row],[Interaction_Count_Final]]&lt;=2,"Low",Table2[[#This Row],[Interaction_Count_Final]]&lt;=5,"Medium",Table2[[#This Row],[Interaction_Count_Final]]&gt;=6,"High",TRUE,"CHECK"))</f>
        <v>High</v>
      </c>
      <c r="X1689" t="b">
        <f t="shared" si="26"/>
        <v>1</v>
      </c>
      <c r="Y1689" t="b">
        <f>tbl_CleanLeads[[#This Row],[Response_Time_Hours]]&gt;24</f>
        <v>1</v>
      </c>
      <c r="Z1689" s="13" t="b">
        <f>tbl_CleanLeads[[#This Row],[Response_Time_Hours]]&gt;72</f>
        <v>0</v>
      </c>
      <c r="AA1689" s="13" t="b">
        <f>tbl_CleanLeads[[#This Row],[Status_Clean]]="Converted"</f>
        <v>0</v>
      </c>
    </row>
    <row r="1690" spans="1:27">
      <c r="A1690" t="s">
        <v>102</v>
      </c>
      <c r="B1690" t="s">
        <v>4948</v>
      </c>
      <c r="C1690" t="s">
        <v>4949</v>
      </c>
      <c r="D1690" t="s">
        <v>7268</v>
      </c>
      <c r="E1690" t="s">
        <v>263</v>
      </c>
      <c r="F1690" t="s">
        <v>193</v>
      </c>
      <c r="G1690" s="1">
        <v>45651</v>
      </c>
      <c r="H1690" s="8">
        <f>MONTH(tbl_CleanLeads[[#This Row],[Lead_Date_Final]])</f>
        <v>12</v>
      </c>
      <c r="I1690" t="s">
        <v>7262</v>
      </c>
      <c r="J1690" t="s">
        <v>7271</v>
      </c>
      <c r="K1690" t="s">
        <v>7264</v>
      </c>
      <c r="L1690">
        <f>WEEKDAY(tbl_CleanLeads[[#This Row],[Lead_Date_Final]],2)</f>
        <v>3</v>
      </c>
      <c r="M1690" t="s">
        <v>7272</v>
      </c>
      <c r="N1690">
        <v>67.199999999999989</v>
      </c>
      <c r="O1690" s="7">
        <v>2832.67</v>
      </c>
      <c r="P1690">
        <v>10</v>
      </c>
      <c r="Q1690" t="s">
        <v>7266</v>
      </c>
      <c r="R1690">
        <f>IF(UPPER(TRIM(Table2[[#This Row],[Status_Clean]]))="CONVERTED",1,0)</f>
        <v>0</v>
      </c>
      <c r="S1690">
        <f>IF(ISNUMBER(MATCH(UPPER(TRIM(Table2[[#This Row],[Status_Clean]])),{"CONTACTED","QUALIFIED","CONVERTED"},0)),1,0)</f>
        <v>0</v>
      </c>
      <c r="T1690" cm="1">
        <f t="array" ref="T1690">_xlfn.SWITCH(UPPER(TRIM(Table2[[#This Row],[Status_Clean]])),"NEW",1,"CONTACTED",2,"QUALIFIED",3,"CONVERTED",4,"LOST",5,99)</f>
        <v>1</v>
      </c>
      <c r="U1690" t="str" cm="1">
        <f t="array" ref="U1690">_xlfn.LET(_xlpm.x,IFERROR(VALUE(Table2[[#This Row],[Response_Time_Hours]]),""),IF(_xlpm.x="","CHECK",_xlfn.IFS(_xlpm.x&lt;=1,"Immediate",_xlpm.x&lt;=6,"Fast",_xlpm.x&lt;=24,"Moderate",_xlpm.x&gt;24,"Delayed")))</f>
        <v>Delayed</v>
      </c>
      <c r="V1690">
        <f>FLOOR(tbl_CleanLeads[[#This Row],[Response_Time_Hours]],6)</f>
        <v>66</v>
      </c>
      <c r="W1690" t="str" cm="1">
        <f t="array" ref="W1690">IF(Table2[[#This Row],[Interaction_Count_Final]]="","N/A",_xlfn.IFS(Table2[[#This Row],[Interaction_Count_Final]]&lt;=2,"Low",Table2[[#This Row],[Interaction_Count_Final]]&lt;=5,"Medium",Table2[[#This Row],[Interaction_Count_Final]]&gt;=6,"High",TRUE,"CHECK"))</f>
        <v>High</v>
      </c>
      <c r="X1690" t="b">
        <f t="shared" si="26"/>
        <v>1</v>
      </c>
      <c r="Y1690" t="b">
        <f>tbl_CleanLeads[[#This Row],[Response_Time_Hours]]&gt;24</f>
        <v>1</v>
      </c>
      <c r="Z1690" s="13" t="b">
        <f>tbl_CleanLeads[[#This Row],[Response_Time_Hours]]&gt;72</f>
        <v>0</v>
      </c>
      <c r="AA1690" s="13" t="b">
        <f>tbl_CleanLeads[[#This Row],[Status_Clean]]="Converted"</f>
        <v>0</v>
      </c>
    </row>
    <row r="1691" spans="1:27">
      <c r="A1691" t="s">
        <v>102</v>
      </c>
      <c r="B1691" t="s">
        <v>4950</v>
      </c>
      <c r="C1691" t="s">
        <v>4951</v>
      </c>
      <c r="D1691" t="s">
        <v>7280</v>
      </c>
      <c r="E1691" t="s">
        <v>311</v>
      </c>
      <c r="F1691" t="s">
        <v>125</v>
      </c>
      <c r="G1691" s="1">
        <v>45355</v>
      </c>
      <c r="H1691" s="8">
        <f>MONTH(tbl_CleanLeads[[#This Row],[Lead_Date_Final]])</f>
        <v>3</v>
      </c>
      <c r="I1691" t="s">
        <v>7295</v>
      </c>
      <c r="J1691" t="s">
        <v>7271</v>
      </c>
      <c r="K1691" t="s">
        <v>7284</v>
      </c>
      <c r="L1691">
        <f>WEEKDAY(tbl_CleanLeads[[#This Row],[Lead_Date_Final]],2)</f>
        <v>1</v>
      </c>
      <c r="M1691" t="s">
        <v>7298</v>
      </c>
      <c r="N1691">
        <v>28.799999999999997</v>
      </c>
      <c r="O1691" s="7">
        <v>4258.79</v>
      </c>
      <c r="P1691">
        <v>48</v>
      </c>
      <c r="Q1691" t="s">
        <v>7273</v>
      </c>
      <c r="R1691">
        <f>IF(UPPER(TRIM(Table2[[#This Row],[Status_Clean]]))="CONVERTED",1,0)</f>
        <v>0</v>
      </c>
      <c r="S1691">
        <f>IF(ISNUMBER(MATCH(UPPER(TRIM(Table2[[#This Row],[Status_Clean]])),{"CONTACTED","QUALIFIED","CONVERTED"},0)),1,0)</f>
        <v>1</v>
      </c>
      <c r="T1691" cm="1">
        <f t="array" ref="T1691">_xlfn.SWITCH(UPPER(TRIM(Table2[[#This Row],[Status_Clean]])),"NEW",1,"CONTACTED",2,"QUALIFIED",3,"CONVERTED",4,"LOST",5,99)</f>
        <v>2</v>
      </c>
      <c r="U1691" t="str" cm="1">
        <f t="array" ref="U1691">_xlfn.LET(_xlpm.x,IFERROR(VALUE(Table2[[#This Row],[Response_Time_Hours]]),""),IF(_xlpm.x="","CHECK",_xlfn.IFS(_xlpm.x&lt;=1,"Immediate",_xlpm.x&lt;=6,"Fast",_xlpm.x&lt;=24,"Moderate",_xlpm.x&gt;24,"Delayed")))</f>
        <v>Delayed</v>
      </c>
      <c r="V1691">
        <f>FLOOR(tbl_CleanLeads[[#This Row],[Response_Time_Hours]],6)</f>
        <v>24</v>
      </c>
      <c r="W1691" t="str" cm="1">
        <f t="array" ref="W1691">IF(Table2[[#This Row],[Interaction_Count_Final]]="","N/A",_xlfn.IFS(Table2[[#This Row],[Interaction_Count_Final]]&lt;=2,"Low",Table2[[#This Row],[Interaction_Count_Final]]&lt;=5,"Medium",Table2[[#This Row],[Interaction_Count_Final]]&gt;=6,"High",TRUE,"CHECK"))</f>
        <v>High</v>
      </c>
      <c r="X1691" t="b">
        <f t="shared" si="26"/>
        <v>1</v>
      </c>
      <c r="Y1691" t="b">
        <f>tbl_CleanLeads[[#This Row],[Response_Time_Hours]]&gt;24</f>
        <v>1</v>
      </c>
      <c r="Z1691" s="13" t="b">
        <f>tbl_CleanLeads[[#This Row],[Response_Time_Hours]]&gt;72</f>
        <v>0</v>
      </c>
      <c r="AA1691" s="13" t="b">
        <f>tbl_CleanLeads[[#This Row],[Status_Clean]]="Converted"</f>
        <v>0</v>
      </c>
    </row>
    <row r="1692" spans="1:27">
      <c r="A1692" t="s">
        <v>90</v>
      </c>
      <c r="B1692" t="s">
        <v>4952</v>
      </c>
      <c r="C1692" t="s">
        <v>4953</v>
      </c>
      <c r="D1692" t="s">
        <v>7303</v>
      </c>
      <c r="E1692" t="s">
        <v>263</v>
      </c>
      <c r="F1692" t="s">
        <v>71</v>
      </c>
      <c r="G1692" s="1">
        <v>45579</v>
      </c>
      <c r="H1692" s="8">
        <f>MONTH(tbl_CleanLeads[[#This Row],[Lead_Date_Final]])</f>
        <v>10</v>
      </c>
      <c r="I1692" t="s">
        <v>7270</v>
      </c>
      <c r="J1692" t="s">
        <v>7271</v>
      </c>
      <c r="K1692" t="s">
        <v>7264</v>
      </c>
      <c r="L1692">
        <f>WEEKDAY(tbl_CleanLeads[[#This Row],[Lead_Date_Final]],2)</f>
        <v>1</v>
      </c>
      <c r="M1692" t="s">
        <v>7298</v>
      </c>
      <c r="N1692">
        <v>53</v>
      </c>
      <c r="O1692" s="7">
        <v>3318.02</v>
      </c>
      <c r="P1692">
        <v>45</v>
      </c>
      <c r="Q1692" t="s">
        <v>7266</v>
      </c>
      <c r="R1692">
        <f>IF(UPPER(TRIM(Table2[[#This Row],[Status_Clean]]))="CONVERTED",1,0)</f>
        <v>0</v>
      </c>
      <c r="S1692">
        <f>IF(ISNUMBER(MATCH(UPPER(TRIM(Table2[[#This Row],[Status_Clean]])),{"CONTACTED","QUALIFIED","CONVERTED"},0)),1,0)</f>
        <v>1</v>
      </c>
      <c r="T1692" cm="1">
        <f t="array" ref="T1692">_xlfn.SWITCH(UPPER(TRIM(Table2[[#This Row],[Status_Clean]])),"NEW",1,"CONTACTED",2,"QUALIFIED",3,"CONVERTED",4,"LOST",5,99)</f>
        <v>3</v>
      </c>
      <c r="U1692" t="str" cm="1">
        <f t="array" ref="U1692">_xlfn.LET(_xlpm.x,IFERROR(VALUE(Table2[[#This Row],[Response_Time_Hours]]),""),IF(_xlpm.x="","CHECK",_xlfn.IFS(_xlpm.x&lt;=1,"Immediate",_xlpm.x&lt;=6,"Fast",_xlpm.x&lt;=24,"Moderate",_xlpm.x&gt;24,"Delayed")))</f>
        <v>Delayed</v>
      </c>
      <c r="V1692">
        <f>FLOOR(tbl_CleanLeads[[#This Row],[Response_Time_Hours]],6)</f>
        <v>48</v>
      </c>
      <c r="W1692" t="str" cm="1">
        <f t="array" ref="W1692">IF(Table2[[#This Row],[Interaction_Count_Final]]="","N/A",_xlfn.IFS(Table2[[#This Row],[Interaction_Count_Final]]&lt;=2,"Low",Table2[[#This Row],[Interaction_Count_Final]]&lt;=5,"Medium",Table2[[#This Row],[Interaction_Count_Final]]&gt;=6,"High",TRUE,"CHECK"))</f>
        <v>High</v>
      </c>
      <c r="X1692" t="b">
        <f t="shared" si="26"/>
        <v>1</v>
      </c>
      <c r="Y1692" t="b">
        <f>tbl_CleanLeads[[#This Row],[Response_Time_Hours]]&gt;24</f>
        <v>1</v>
      </c>
      <c r="Z1692" s="13" t="b">
        <f>tbl_CleanLeads[[#This Row],[Response_Time_Hours]]&gt;72</f>
        <v>0</v>
      </c>
      <c r="AA1692" s="13" t="b">
        <f>tbl_CleanLeads[[#This Row],[Status_Clean]]="Converted"</f>
        <v>0</v>
      </c>
    </row>
    <row r="1693" spans="1:27">
      <c r="A1693" t="s">
        <v>102</v>
      </c>
      <c r="B1693" t="s">
        <v>4955</v>
      </c>
      <c r="C1693" t="s">
        <v>4956</v>
      </c>
      <c r="D1693" t="s">
        <v>7303</v>
      </c>
      <c r="E1693" t="s">
        <v>473</v>
      </c>
      <c r="F1693" t="s">
        <v>125</v>
      </c>
      <c r="G1693" s="1">
        <v>45567</v>
      </c>
      <c r="H1693" s="8">
        <f>MONTH(tbl_CleanLeads[[#This Row],[Lead_Date_Final]])</f>
        <v>10</v>
      </c>
      <c r="I1693" t="s">
        <v>7270</v>
      </c>
      <c r="J1693" t="s">
        <v>7271</v>
      </c>
      <c r="K1693" t="s">
        <v>7264</v>
      </c>
      <c r="L1693">
        <f>WEEKDAY(tbl_CleanLeads[[#This Row],[Lead_Date_Final]],2)</f>
        <v>3</v>
      </c>
      <c r="M1693" t="s">
        <v>7272</v>
      </c>
      <c r="N1693">
        <v>51.1</v>
      </c>
      <c r="O1693" s="7">
        <v>1836.66</v>
      </c>
      <c r="P1693">
        <v>12</v>
      </c>
      <c r="Q1693" t="s">
        <v>7289</v>
      </c>
      <c r="R1693">
        <f>IF(UPPER(TRIM(Table2[[#This Row],[Status_Clean]]))="CONVERTED",1,0)</f>
        <v>0</v>
      </c>
      <c r="S1693">
        <f>IF(ISNUMBER(MATCH(UPPER(TRIM(Table2[[#This Row],[Status_Clean]])),{"CONTACTED","QUALIFIED","CONVERTED"},0)),1,0)</f>
        <v>1</v>
      </c>
      <c r="T1693" cm="1">
        <f t="array" ref="T1693">_xlfn.SWITCH(UPPER(TRIM(Table2[[#This Row],[Status_Clean]])),"NEW",1,"CONTACTED",2,"QUALIFIED",3,"CONVERTED",4,"LOST",5,99)</f>
        <v>2</v>
      </c>
      <c r="U1693" t="str" cm="1">
        <f t="array" ref="U1693">_xlfn.LET(_xlpm.x,IFERROR(VALUE(Table2[[#This Row],[Response_Time_Hours]]),""),IF(_xlpm.x="","CHECK",_xlfn.IFS(_xlpm.x&lt;=1,"Immediate",_xlpm.x&lt;=6,"Fast",_xlpm.x&lt;=24,"Moderate",_xlpm.x&gt;24,"Delayed")))</f>
        <v>Delayed</v>
      </c>
      <c r="V1693">
        <f>FLOOR(tbl_CleanLeads[[#This Row],[Response_Time_Hours]],6)</f>
        <v>48</v>
      </c>
      <c r="W1693" t="str" cm="1">
        <f t="array" ref="W1693">IF(Table2[[#This Row],[Interaction_Count_Final]]="","N/A",_xlfn.IFS(Table2[[#This Row],[Interaction_Count_Final]]&lt;=2,"Low",Table2[[#This Row],[Interaction_Count_Final]]&lt;=5,"Medium",Table2[[#This Row],[Interaction_Count_Final]]&gt;=6,"High",TRUE,"CHECK"))</f>
        <v>High</v>
      </c>
      <c r="X1693" t="b">
        <f t="shared" si="26"/>
        <v>1</v>
      </c>
      <c r="Y1693" t="b">
        <f>tbl_CleanLeads[[#This Row],[Response_Time_Hours]]&gt;24</f>
        <v>1</v>
      </c>
      <c r="Z1693" s="13" t="b">
        <f>tbl_CleanLeads[[#This Row],[Response_Time_Hours]]&gt;72</f>
        <v>0</v>
      </c>
      <c r="AA1693" s="13" t="b">
        <f>tbl_CleanLeads[[#This Row],[Status_Clean]]="Converted"</f>
        <v>0</v>
      </c>
    </row>
    <row r="1694" spans="1:27">
      <c r="A1694" t="s">
        <v>63</v>
      </c>
      <c r="B1694" t="s">
        <v>4958</v>
      </c>
      <c r="C1694" t="s">
        <v>8479</v>
      </c>
      <c r="D1694" t="s">
        <v>7274</v>
      </c>
      <c r="E1694" t="s">
        <v>792</v>
      </c>
      <c r="F1694" t="s">
        <v>173</v>
      </c>
      <c r="G1694" s="1">
        <v>45262</v>
      </c>
      <c r="H1694" s="8">
        <f>MONTH(tbl_CleanLeads[[#This Row],[Lead_Date_Final]])</f>
        <v>12</v>
      </c>
      <c r="I1694" t="s">
        <v>7262</v>
      </c>
      <c r="J1694" t="s">
        <v>7263</v>
      </c>
      <c r="K1694" t="s">
        <v>7264</v>
      </c>
      <c r="L1694">
        <f>WEEKDAY(tbl_CleanLeads[[#This Row],[Lead_Date_Final]],2)</f>
        <v>6</v>
      </c>
      <c r="M1694" t="s">
        <v>7278</v>
      </c>
      <c r="N1694">
        <v>69.599999999999994</v>
      </c>
      <c r="O1694" s="7">
        <v>2029.52</v>
      </c>
      <c r="P1694">
        <v>50</v>
      </c>
      <c r="Q1694" t="s">
        <v>7266</v>
      </c>
      <c r="R1694">
        <f>IF(UPPER(TRIM(Table2[[#This Row],[Status_Clean]]))="CONVERTED",1,0)</f>
        <v>0</v>
      </c>
      <c r="S1694">
        <f>IF(ISNUMBER(MATCH(UPPER(TRIM(Table2[[#This Row],[Status_Clean]])),{"CONTACTED","QUALIFIED","CONVERTED"},0)),1,0)</f>
        <v>0</v>
      </c>
      <c r="T1694" cm="1">
        <f t="array" ref="T1694">_xlfn.SWITCH(UPPER(TRIM(Table2[[#This Row],[Status_Clean]])),"NEW",1,"CONTACTED",2,"QUALIFIED",3,"CONVERTED",4,"LOST",5,99)</f>
        <v>5</v>
      </c>
      <c r="U1694" t="str" cm="1">
        <f t="array" ref="U1694">_xlfn.LET(_xlpm.x,IFERROR(VALUE(Table2[[#This Row],[Response_Time_Hours]]),""),IF(_xlpm.x="","CHECK",_xlfn.IFS(_xlpm.x&lt;=1,"Immediate",_xlpm.x&lt;=6,"Fast",_xlpm.x&lt;=24,"Moderate",_xlpm.x&gt;24,"Delayed")))</f>
        <v>Delayed</v>
      </c>
      <c r="V1694">
        <f>FLOOR(tbl_CleanLeads[[#This Row],[Response_Time_Hours]],6)</f>
        <v>66</v>
      </c>
      <c r="W1694" t="str" cm="1">
        <f t="array" ref="W1694">IF(Table2[[#This Row],[Interaction_Count_Final]]="","N/A",_xlfn.IFS(Table2[[#This Row],[Interaction_Count_Final]]&lt;=2,"Low",Table2[[#This Row],[Interaction_Count_Final]]&lt;=5,"Medium",Table2[[#This Row],[Interaction_Count_Final]]&gt;=6,"High",TRUE,"CHECK"))</f>
        <v>High</v>
      </c>
      <c r="X1694" t="b">
        <f t="shared" si="26"/>
        <v>1</v>
      </c>
      <c r="Y1694" t="b">
        <f>tbl_CleanLeads[[#This Row],[Response_Time_Hours]]&gt;24</f>
        <v>1</v>
      </c>
      <c r="Z1694" s="13" t="b">
        <f>tbl_CleanLeads[[#This Row],[Response_Time_Hours]]&gt;72</f>
        <v>0</v>
      </c>
      <c r="AA1694" s="13" t="b">
        <f>tbl_CleanLeads[[#This Row],[Status_Clean]]="Converted"</f>
        <v>0</v>
      </c>
    </row>
    <row r="1695" spans="1:27">
      <c r="A1695" t="s">
        <v>70</v>
      </c>
      <c r="B1695" t="s">
        <v>4961</v>
      </c>
      <c r="C1695" t="s">
        <v>4962</v>
      </c>
      <c r="D1695" t="s">
        <v>7303</v>
      </c>
      <c r="E1695" t="s">
        <v>473</v>
      </c>
      <c r="F1695" t="s">
        <v>193</v>
      </c>
      <c r="G1695" s="1">
        <v>45531</v>
      </c>
      <c r="H1695" s="8">
        <f>MONTH(tbl_CleanLeads[[#This Row],[Lead_Date_Final]])</f>
        <v>8</v>
      </c>
      <c r="I1695" t="s">
        <v>7310</v>
      </c>
      <c r="J1695" t="s">
        <v>7271</v>
      </c>
      <c r="K1695" t="s">
        <v>7288</v>
      </c>
      <c r="L1695">
        <f>WEEKDAY(tbl_CleanLeads[[#This Row],[Lead_Date_Final]],2)</f>
        <v>2</v>
      </c>
      <c r="M1695" t="s">
        <v>7265</v>
      </c>
      <c r="N1695">
        <v>41.5</v>
      </c>
      <c r="O1695" s="7">
        <v>4233.79</v>
      </c>
      <c r="P1695">
        <v>36</v>
      </c>
      <c r="Q1695" t="s">
        <v>7273</v>
      </c>
      <c r="R1695">
        <f>IF(UPPER(TRIM(Table2[[#This Row],[Status_Clean]]))="CONVERTED",1,0)</f>
        <v>0</v>
      </c>
      <c r="S1695">
        <f>IF(ISNUMBER(MATCH(UPPER(TRIM(Table2[[#This Row],[Status_Clean]])),{"CONTACTED","QUALIFIED","CONVERTED"},0)),1,0)</f>
        <v>0</v>
      </c>
      <c r="T1695" cm="1">
        <f t="array" ref="T1695">_xlfn.SWITCH(UPPER(TRIM(Table2[[#This Row],[Status_Clean]])),"NEW",1,"CONTACTED",2,"QUALIFIED",3,"CONVERTED",4,"LOST",5,99)</f>
        <v>1</v>
      </c>
      <c r="U1695" t="str" cm="1">
        <f t="array" ref="U1695">_xlfn.LET(_xlpm.x,IFERROR(VALUE(Table2[[#This Row],[Response_Time_Hours]]),""),IF(_xlpm.x="","CHECK",_xlfn.IFS(_xlpm.x&lt;=1,"Immediate",_xlpm.x&lt;=6,"Fast",_xlpm.x&lt;=24,"Moderate",_xlpm.x&gt;24,"Delayed")))</f>
        <v>Delayed</v>
      </c>
      <c r="V1695">
        <f>FLOOR(tbl_CleanLeads[[#This Row],[Response_Time_Hours]],6)</f>
        <v>36</v>
      </c>
      <c r="W1695" t="str" cm="1">
        <f t="array" ref="W1695">IF(Table2[[#This Row],[Interaction_Count_Final]]="","N/A",_xlfn.IFS(Table2[[#This Row],[Interaction_Count_Final]]&lt;=2,"Low",Table2[[#This Row],[Interaction_Count_Final]]&lt;=5,"Medium",Table2[[#This Row],[Interaction_Count_Final]]&gt;=6,"High",TRUE,"CHECK"))</f>
        <v>High</v>
      </c>
      <c r="X1695" t="b">
        <f t="shared" si="26"/>
        <v>1</v>
      </c>
      <c r="Y1695" t="b">
        <f>tbl_CleanLeads[[#This Row],[Response_Time_Hours]]&gt;24</f>
        <v>1</v>
      </c>
      <c r="Z1695" s="13" t="b">
        <f>tbl_CleanLeads[[#This Row],[Response_Time_Hours]]&gt;72</f>
        <v>0</v>
      </c>
      <c r="AA1695" s="13" t="b">
        <f>tbl_CleanLeads[[#This Row],[Status_Clean]]="Converted"</f>
        <v>0</v>
      </c>
    </row>
    <row r="1696" spans="1:27">
      <c r="A1696" t="s">
        <v>90</v>
      </c>
      <c r="B1696" t="s">
        <v>4965</v>
      </c>
      <c r="C1696" t="s">
        <v>8481</v>
      </c>
      <c r="D1696" t="s">
        <v>7274</v>
      </c>
      <c r="E1696" t="s">
        <v>7308</v>
      </c>
      <c r="F1696" t="s">
        <v>193</v>
      </c>
      <c r="G1696" s="1">
        <v>44939</v>
      </c>
      <c r="H1696" s="8">
        <f>MONTH(tbl_CleanLeads[[#This Row],[Lead_Date_Final]])</f>
        <v>1</v>
      </c>
      <c r="I1696" t="s">
        <v>7317</v>
      </c>
      <c r="J1696" t="s">
        <v>7263</v>
      </c>
      <c r="K1696" t="s">
        <v>7284</v>
      </c>
      <c r="L1696">
        <f>WEEKDAY(tbl_CleanLeads[[#This Row],[Lead_Date_Final]],2)</f>
        <v>5</v>
      </c>
      <c r="M1696" t="s">
        <v>7312</v>
      </c>
      <c r="N1696">
        <v>5.2</v>
      </c>
      <c r="O1696" s="7">
        <v>2982.69</v>
      </c>
      <c r="P1696">
        <v>24</v>
      </c>
      <c r="Q1696" t="s">
        <v>7266</v>
      </c>
      <c r="R1696">
        <f>IF(UPPER(TRIM(Table2[[#This Row],[Status_Clean]]))="CONVERTED",1,0)</f>
        <v>0</v>
      </c>
      <c r="S1696">
        <f>IF(ISNUMBER(MATCH(UPPER(TRIM(Table2[[#This Row],[Status_Clean]])),{"CONTACTED","QUALIFIED","CONVERTED"},0)),1,0)</f>
        <v>0</v>
      </c>
      <c r="T1696" cm="1">
        <f t="array" ref="T1696">_xlfn.SWITCH(UPPER(TRIM(Table2[[#This Row],[Status_Clean]])),"NEW",1,"CONTACTED",2,"QUALIFIED",3,"CONVERTED",4,"LOST",5,99)</f>
        <v>1</v>
      </c>
      <c r="U1696" t="str" cm="1">
        <f t="array" ref="U1696">_xlfn.LET(_xlpm.x,IFERROR(VALUE(Table2[[#This Row],[Response_Time_Hours]]),""),IF(_xlpm.x="","CHECK",_xlfn.IFS(_xlpm.x&lt;=1,"Immediate",_xlpm.x&lt;=6,"Fast",_xlpm.x&lt;=24,"Moderate",_xlpm.x&gt;24,"Delayed")))</f>
        <v>Fast</v>
      </c>
      <c r="V1696">
        <f>FLOOR(tbl_CleanLeads[[#This Row],[Response_Time_Hours]],6)</f>
        <v>0</v>
      </c>
      <c r="W1696" t="str" cm="1">
        <f t="array" ref="W1696">IF(Table2[[#This Row],[Interaction_Count_Final]]="","N/A",_xlfn.IFS(Table2[[#This Row],[Interaction_Count_Final]]&lt;=2,"Low",Table2[[#This Row],[Interaction_Count_Final]]&lt;=5,"Medium",Table2[[#This Row],[Interaction_Count_Final]]&gt;=6,"High",TRUE,"CHECK"))</f>
        <v>High</v>
      </c>
      <c r="X1696" t="b">
        <f t="shared" si="26"/>
        <v>1</v>
      </c>
      <c r="Y1696" t="b">
        <f>tbl_CleanLeads[[#This Row],[Response_Time_Hours]]&gt;24</f>
        <v>0</v>
      </c>
      <c r="Z1696" s="13" t="b">
        <f>tbl_CleanLeads[[#This Row],[Response_Time_Hours]]&gt;72</f>
        <v>0</v>
      </c>
      <c r="AA1696" s="13" t="b">
        <f>tbl_CleanLeads[[#This Row],[Status_Clean]]="Converted"</f>
        <v>0</v>
      </c>
    </row>
    <row r="1697" spans="1:27">
      <c r="A1697" t="s">
        <v>102</v>
      </c>
      <c r="B1697" t="s">
        <v>4969</v>
      </c>
      <c r="C1697" t="s">
        <v>4970</v>
      </c>
      <c r="D1697" t="s">
        <v>7268</v>
      </c>
      <c r="E1697" t="s">
        <v>123</v>
      </c>
      <c r="F1697" t="s">
        <v>71</v>
      </c>
      <c r="G1697" s="1">
        <v>45469</v>
      </c>
      <c r="H1697" s="8">
        <f>MONTH(tbl_CleanLeads[[#This Row],[Lead_Date_Final]])</f>
        <v>6</v>
      </c>
      <c r="I1697" t="s">
        <v>7276</v>
      </c>
      <c r="J1697" t="s">
        <v>7271</v>
      </c>
      <c r="K1697" t="s">
        <v>7277</v>
      </c>
      <c r="L1697">
        <f>WEEKDAY(tbl_CleanLeads[[#This Row],[Lead_Date_Final]],2)</f>
        <v>3</v>
      </c>
      <c r="M1697" t="s">
        <v>7272</v>
      </c>
      <c r="N1697">
        <v>22.2</v>
      </c>
      <c r="O1697" s="7">
        <v>1153.3599999999999</v>
      </c>
      <c r="P1697">
        <v>45</v>
      </c>
      <c r="Q1697" t="s">
        <v>7289</v>
      </c>
      <c r="R1697">
        <f>IF(UPPER(TRIM(Table2[[#This Row],[Status_Clean]]))="CONVERTED",1,0)</f>
        <v>0</v>
      </c>
      <c r="S1697">
        <f>IF(ISNUMBER(MATCH(UPPER(TRIM(Table2[[#This Row],[Status_Clean]])),{"CONTACTED","QUALIFIED","CONVERTED"},0)),1,0)</f>
        <v>1</v>
      </c>
      <c r="T1697" cm="1">
        <f t="array" ref="T1697">_xlfn.SWITCH(UPPER(TRIM(Table2[[#This Row],[Status_Clean]])),"NEW",1,"CONTACTED",2,"QUALIFIED",3,"CONVERTED",4,"LOST",5,99)</f>
        <v>3</v>
      </c>
      <c r="U1697" t="str" cm="1">
        <f t="array" ref="U1697">_xlfn.LET(_xlpm.x,IFERROR(VALUE(Table2[[#This Row],[Response_Time_Hours]]),""),IF(_xlpm.x="","CHECK",_xlfn.IFS(_xlpm.x&lt;=1,"Immediate",_xlpm.x&lt;=6,"Fast",_xlpm.x&lt;=24,"Moderate",_xlpm.x&gt;24,"Delayed")))</f>
        <v>Moderate</v>
      </c>
      <c r="V1697">
        <f>FLOOR(tbl_CleanLeads[[#This Row],[Response_Time_Hours]],6)</f>
        <v>18</v>
      </c>
      <c r="W1697" t="str" cm="1">
        <f t="array" ref="W1697">IF(Table2[[#This Row],[Interaction_Count_Final]]="","N/A",_xlfn.IFS(Table2[[#This Row],[Interaction_Count_Final]]&lt;=2,"Low",Table2[[#This Row],[Interaction_Count_Final]]&lt;=5,"Medium",Table2[[#This Row],[Interaction_Count_Final]]&gt;=6,"High",TRUE,"CHECK"))</f>
        <v>High</v>
      </c>
      <c r="X1697" t="b">
        <f t="shared" si="26"/>
        <v>1</v>
      </c>
      <c r="Y1697" t="b">
        <f>tbl_CleanLeads[[#This Row],[Response_Time_Hours]]&gt;24</f>
        <v>0</v>
      </c>
      <c r="Z1697" s="13" t="b">
        <f>tbl_CleanLeads[[#This Row],[Response_Time_Hours]]&gt;72</f>
        <v>0</v>
      </c>
      <c r="AA1697" s="13" t="b">
        <f>tbl_CleanLeads[[#This Row],[Status_Clean]]="Converted"</f>
        <v>0</v>
      </c>
    </row>
    <row r="1698" spans="1:27">
      <c r="A1698" t="s">
        <v>70</v>
      </c>
      <c r="B1698" t="s">
        <v>4973</v>
      </c>
      <c r="C1698" t="s">
        <v>4974</v>
      </c>
      <c r="D1698" t="s">
        <v>7258</v>
      </c>
      <c r="E1698" t="s">
        <v>263</v>
      </c>
      <c r="F1698" t="s">
        <v>71</v>
      </c>
      <c r="G1698" s="1">
        <v>45331</v>
      </c>
      <c r="H1698" s="8">
        <f>MONTH(tbl_CleanLeads[[#This Row],[Lead_Date_Final]])</f>
        <v>2</v>
      </c>
      <c r="I1698" t="s">
        <v>7283</v>
      </c>
      <c r="J1698" t="s">
        <v>7271</v>
      </c>
      <c r="K1698" t="s">
        <v>7284</v>
      </c>
      <c r="L1698">
        <f>WEEKDAY(tbl_CleanLeads[[#This Row],[Lead_Date_Final]],2)</f>
        <v>5</v>
      </c>
      <c r="M1698" t="s">
        <v>7312</v>
      </c>
      <c r="N1698">
        <v>38</v>
      </c>
      <c r="O1698" s="7">
        <v>2206.94</v>
      </c>
      <c r="P1698" t="s">
        <v>232</v>
      </c>
      <c r="Q1698" t="s">
        <v>7266</v>
      </c>
      <c r="R1698">
        <f>IF(UPPER(TRIM(Table2[[#This Row],[Status_Clean]]))="CONVERTED",1,0)</f>
        <v>0</v>
      </c>
      <c r="S1698">
        <f>IF(ISNUMBER(MATCH(UPPER(TRIM(Table2[[#This Row],[Status_Clean]])),{"CONTACTED","QUALIFIED","CONVERTED"},0)),1,0)</f>
        <v>1</v>
      </c>
      <c r="T1698" cm="1">
        <f t="array" ref="T1698">_xlfn.SWITCH(UPPER(TRIM(Table2[[#This Row],[Status_Clean]])),"NEW",1,"CONTACTED",2,"QUALIFIED",3,"CONVERTED",4,"LOST",5,99)</f>
        <v>3</v>
      </c>
      <c r="U1698" t="str" cm="1">
        <f t="array" ref="U1698">_xlfn.LET(_xlpm.x,IFERROR(VALUE(Table2[[#This Row],[Response_Time_Hours]]),""),IF(_xlpm.x="","CHECK",_xlfn.IFS(_xlpm.x&lt;=1,"Immediate",_xlpm.x&lt;=6,"Fast",_xlpm.x&lt;=24,"Moderate",_xlpm.x&gt;24,"Delayed")))</f>
        <v>Delayed</v>
      </c>
      <c r="V1698">
        <f>FLOOR(tbl_CleanLeads[[#This Row],[Response_Time_Hours]],6)</f>
        <v>36</v>
      </c>
      <c r="W1698" t="str" cm="1">
        <f t="array" ref="W1698">IF(Table2[[#This Row],[Interaction_Count_Final]]="","N/A",_xlfn.IFS(Table2[[#This Row],[Interaction_Count_Final]]&lt;=2,"Low",Table2[[#This Row],[Interaction_Count_Final]]&lt;=5,"Medium",Table2[[#This Row],[Interaction_Count_Final]]&gt;=6,"High",TRUE,"CHECK"))</f>
        <v>High</v>
      </c>
      <c r="X1698" t="b">
        <f t="shared" si="26"/>
        <v>1</v>
      </c>
      <c r="Y1698" t="b">
        <f>tbl_CleanLeads[[#This Row],[Response_Time_Hours]]&gt;24</f>
        <v>1</v>
      </c>
      <c r="Z1698" s="13" t="b">
        <f>tbl_CleanLeads[[#This Row],[Response_Time_Hours]]&gt;72</f>
        <v>0</v>
      </c>
      <c r="AA1698" s="13" t="b">
        <f>tbl_CleanLeads[[#This Row],[Status_Clean]]="Converted"</f>
        <v>0</v>
      </c>
    </row>
    <row r="1699" spans="1:27">
      <c r="A1699" t="s">
        <v>63</v>
      </c>
      <c r="B1699" t="s">
        <v>4976</v>
      </c>
      <c r="C1699" t="s">
        <v>4977</v>
      </c>
      <c r="D1699" t="s">
        <v>7268</v>
      </c>
      <c r="E1699" t="s">
        <v>469</v>
      </c>
      <c r="F1699" t="s">
        <v>250</v>
      </c>
      <c r="G1699" s="1">
        <v>45010</v>
      </c>
      <c r="H1699" s="8">
        <f>MONTH(tbl_CleanLeads[[#This Row],[Lead_Date_Final]])</f>
        <v>3</v>
      </c>
      <c r="I1699" t="s">
        <v>7295</v>
      </c>
      <c r="J1699" t="s">
        <v>7263</v>
      </c>
      <c r="K1699" t="s">
        <v>7284</v>
      </c>
      <c r="L1699">
        <f>WEEKDAY(tbl_CleanLeads[[#This Row],[Lead_Date_Final]],2)</f>
        <v>6</v>
      </c>
      <c r="M1699" t="s">
        <v>7278</v>
      </c>
      <c r="N1699">
        <v>34</v>
      </c>
      <c r="O1699" s="7">
        <v>4623.3500000000004</v>
      </c>
      <c r="P1699">
        <v>39</v>
      </c>
      <c r="Q1699" t="s">
        <v>7273</v>
      </c>
      <c r="R1699">
        <f>IF(UPPER(TRIM(Table2[[#This Row],[Status_Clean]]))="CONVERTED",1,0)</f>
        <v>1</v>
      </c>
      <c r="S1699">
        <f>IF(ISNUMBER(MATCH(UPPER(TRIM(Table2[[#This Row],[Status_Clean]])),{"CONTACTED","QUALIFIED","CONVERTED"},0)),1,0)</f>
        <v>1</v>
      </c>
      <c r="T1699" cm="1">
        <f t="array" ref="T1699">_xlfn.SWITCH(UPPER(TRIM(Table2[[#This Row],[Status_Clean]])),"NEW",1,"CONTACTED",2,"QUALIFIED",3,"CONVERTED",4,"LOST",5,99)</f>
        <v>4</v>
      </c>
      <c r="U1699" t="str" cm="1">
        <f t="array" ref="U1699">_xlfn.LET(_xlpm.x,IFERROR(VALUE(Table2[[#This Row],[Response_Time_Hours]]),""),IF(_xlpm.x="","CHECK",_xlfn.IFS(_xlpm.x&lt;=1,"Immediate",_xlpm.x&lt;=6,"Fast",_xlpm.x&lt;=24,"Moderate",_xlpm.x&gt;24,"Delayed")))</f>
        <v>Delayed</v>
      </c>
      <c r="V1699">
        <f>FLOOR(tbl_CleanLeads[[#This Row],[Response_Time_Hours]],6)</f>
        <v>30</v>
      </c>
      <c r="W1699" t="str" cm="1">
        <f t="array" ref="W1699">IF(Table2[[#This Row],[Interaction_Count_Final]]="","N/A",_xlfn.IFS(Table2[[#This Row],[Interaction_Count_Final]]&lt;=2,"Low",Table2[[#This Row],[Interaction_Count_Final]]&lt;=5,"Medium",Table2[[#This Row],[Interaction_Count_Final]]&gt;=6,"High",TRUE,"CHECK"))</f>
        <v>High</v>
      </c>
      <c r="X1699" t="b">
        <f t="shared" si="26"/>
        <v>1</v>
      </c>
      <c r="Y1699" t="b">
        <f>tbl_CleanLeads[[#This Row],[Response_Time_Hours]]&gt;24</f>
        <v>1</v>
      </c>
      <c r="Z1699" s="13" t="b">
        <f>tbl_CleanLeads[[#This Row],[Response_Time_Hours]]&gt;72</f>
        <v>0</v>
      </c>
      <c r="AA1699" s="13" t="b">
        <f>tbl_CleanLeads[[#This Row],[Status_Clean]]="Converted"</f>
        <v>1</v>
      </c>
    </row>
    <row r="1700" spans="1:27">
      <c r="A1700" t="s">
        <v>70</v>
      </c>
      <c r="B1700" t="s">
        <v>4979</v>
      </c>
      <c r="C1700" t="s">
        <v>4980</v>
      </c>
      <c r="D1700" t="s">
        <v>7280</v>
      </c>
      <c r="E1700" t="s">
        <v>263</v>
      </c>
      <c r="F1700" t="s">
        <v>193</v>
      </c>
      <c r="G1700" s="1">
        <v>45317</v>
      </c>
      <c r="H1700" s="8">
        <f>MONTH(tbl_CleanLeads[[#This Row],[Lead_Date_Final]])</f>
        <v>1</v>
      </c>
      <c r="I1700" t="s">
        <v>7317</v>
      </c>
      <c r="J1700" t="s">
        <v>7271</v>
      </c>
      <c r="K1700" t="s">
        <v>7284</v>
      </c>
      <c r="L1700">
        <f>WEEKDAY(tbl_CleanLeads[[#This Row],[Lead_Date_Final]],2)</f>
        <v>5</v>
      </c>
      <c r="M1700" t="s">
        <v>7312</v>
      </c>
      <c r="N1700">
        <v>18.3</v>
      </c>
      <c r="O1700" s="7">
        <v>3015.85</v>
      </c>
      <c r="P1700">
        <v>3</v>
      </c>
      <c r="Q1700" t="s">
        <v>7266</v>
      </c>
      <c r="R1700">
        <f>IF(UPPER(TRIM(Table2[[#This Row],[Status_Clean]]))="CONVERTED",1,0)</f>
        <v>0</v>
      </c>
      <c r="S1700">
        <f>IF(ISNUMBER(MATCH(UPPER(TRIM(Table2[[#This Row],[Status_Clean]])),{"CONTACTED","QUALIFIED","CONVERTED"},0)),1,0)</f>
        <v>0</v>
      </c>
      <c r="T1700" cm="1">
        <f t="array" ref="T1700">_xlfn.SWITCH(UPPER(TRIM(Table2[[#This Row],[Status_Clean]])),"NEW",1,"CONTACTED",2,"QUALIFIED",3,"CONVERTED",4,"LOST",5,99)</f>
        <v>1</v>
      </c>
      <c r="U1700" t="str" cm="1">
        <f t="array" ref="U1700">_xlfn.LET(_xlpm.x,IFERROR(VALUE(Table2[[#This Row],[Response_Time_Hours]]),""),IF(_xlpm.x="","CHECK",_xlfn.IFS(_xlpm.x&lt;=1,"Immediate",_xlpm.x&lt;=6,"Fast",_xlpm.x&lt;=24,"Moderate",_xlpm.x&gt;24,"Delayed")))</f>
        <v>Moderate</v>
      </c>
      <c r="V1700">
        <f>FLOOR(tbl_CleanLeads[[#This Row],[Response_Time_Hours]],6)</f>
        <v>18</v>
      </c>
      <c r="W1700" t="str" cm="1">
        <f t="array" ref="W1700">IF(Table2[[#This Row],[Interaction_Count_Final]]="","N/A",_xlfn.IFS(Table2[[#This Row],[Interaction_Count_Final]]&lt;=2,"Low",Table2[[#This Row],[Interaction_Count_Final]]&lt;=5,"Medium",Table2[[#This Row],[Interaction_Count_Final]]&gt;=6,"High",TRUE,"CHECK"))</f>
        <v>Medium</v>
      </c>
      <c r="X1700" t="b">
        <f t="shared" si="26"/>
        <v>1</v>
      </c>
      <c r="Y1700" t="b">
        <f>tbl_CleanLeads[[#This Row],[Response_Time_Hours]]&gt;24</f>
        <v>0</v>
      </c>
      <c r="Z1700" s="13" t="b">
        <f>tbl_CleanLeads[[#This Row],[Response_Time_Hours]]&gt;72</f>
        <v>0</v>
      </c>
      <c r="AA1700" s="13" t="b">
        <f>tbl_CleanLeads[[#This Row],[Status_Clean]]="Converted"</f>
        <v>0</v>
      </c>
    </row>
    <row r="1701" spans="1:27">
      <c r="A1701" t="s">
        <v>102</v>
      </c>
      <c r="B1701" t="s">
        <v>4981</v>
      </c>
      <c r="C1701" t="s">
        <v>4982</v>
      </c>
      <c r="D1701" t="s">
        <v>7303</v>
      </c>
      <c r="E1701" t="s">
        <v>473</v>
      </c>
      <c r="F1701" t="s">
        <v>250</v>
      </c>
      <c r="G1701" s="1">
        <v>45222</v>
      </c>
      <c r="H1701" s="8">
        <f>MONTH(tbl_CleanLeads[[#This Row],[Lead_Date_Final]])</f>
        <v>10</v>
      </c>
      <c r="I1701" t="s">
        <v>7270</v>
      </c>
      <c r="J1701" t="s">
        <v>7263</v>
      </c>
      <c r="K1701" t="s">
        <v>7264</v>
      </c>
      <c r="L1701">
        <f>WEEKDAY(tbl_CleanLeads[[#This Row],[Lead_Date_Final]],2)</f>
        <v>1</v>
      </c>
      <c r="M1701" t="s">
        <v>7298</v>
      </c>
      <c r="N1701">
        <v>52.6</v>
      </c>
      <c r="O1701" s="7">
        <v>1329.72</v>
      </c>
      <c r="P1701">
        <v>38</v>
      </c>
      <c r="Q1701" t="s">
        <v>7289</v>
      </c>
      <c r="R1701">
        <f>IF(UPPER(TRIM(Table2[[#This Row],[Status_Clean]]))="CONVERTED",1,0)</f>
        <v>1</v>
      </c>
      <c r="S1701">
        <f>IF(ISNUMBER(MATCH(UPPER(TRIM(Table2[[#This Row],[Status_Clean]])),{"CONTACTED","QUALIFIED","CONVERTED"},0)),1,0)</f>
        <v>1</v>
      </c>
      <c r="T1701" cm="1">
        <f t="array" ref="T1701">_xlfn.SWITCH(UPPER(TRIM(Table2[[#This Row],[Status_Clean]])),"NEW",1,"CONTACTED",2,"QUALIFIED",3,"CONVERTED",4,"LOST",5,99)</f>
        <v>4</v>
      </c>
      <c r="U1701" t="str" cm="1">
        <f t="array" ref="U1701">_xlfn.LET(_xlpm.x,IFERROR(VALUE(Table2[[#This Row],[Response_Time_Hours]]),""),IF(_xlpm.x="","CHECK",_xlfn.IFS(_xlpm.x&lt;=1,"Immediate",_xlpm.x&lt;=6,"Fast",_xlpm.x&lt;=24,"Moderate",_xlpm.x&gt;24,"Delayed")))</f>
        <v>Delayed</v>
      </c>
      <c r="V1701">
        <f>FLOOR(tbl_CleanLeads[[#This Row],[Response_Time_Hours]],6)</f>
        <v>48</v>
      </c>
      <c r="W1701" t="str" cm="1">
        <f t="array" ref="W1701">IF(Table2[[#This Row],[Interaction_Count_Final]]="","N/A",_xlfn.IFS(Table2[[#This Row],[Interaction_Count_Final]]&lt;=2,"Low",Table2[[#This Row],[Interaction_Count_Final]]&lt;=5,"Medium",Table2[[#This Row],[Interaction_Count_Final]]&gt;=6,"High",TRUE,"CHECK"))</f>
        <v>High</v>
      </c>
      <c r="X1701" t="b">
        <f t="shared" si="26"/>
        <v>1</v>
      </c>
      <c r="Y1701" t="b">
        <f>tbl_CleanLeads[[#This Row],[Response_Time_Hours]]&gt;24</f>
        <v>1</v>
      </c>
      <c r="Z1701" s="13" t="b">
        <f>tbl_CleanLeads[[#This Row],[Response_Time_Hours]]&gt;72</f>
        <v>0</v>
      </c>
      <c r="AA1701" s="13" t="b">
        <f>tbl_CleanLeads[[#This Row],[Status_Clean]]="Converted"</f>
        <v>1</v>
      </c>
    </row>
    <row r="1702" spans="1:27">
      <c r="A1702" t="s">
        <v>70</v>
      </c>
      <c r="B1702" t="s">
        <v>4983</v>
      </c>
      <c r="C1702" t="s">
        <v>4984</v>
      </c>
      <c r="D1702" t="s">
        <v>7258</v>
      </c>
      <c r="E1702" t="s">
        <v>254</v>
      </c>
      <c r="F1702" t="s">
        <v>125</v>
      </c>
      <c r="G1702" s="1">
        <v>45378</v>
      </c>
      <c r="H1702" s="8">
        <f>MONTH(tbl_CleanLeads[[#This Row],[Lead_Date_Final]])</f>
        <v>3</v>
      </c>
      <c r="I1702" t="s">
        <v>7295</v>
      </c>
      <c r="J1702" t="s">
        <v>7271</v>
      </c>
      <c r="K1702" t="s">
        <v>7284</v>
      </c>
      <c r="L1702">
        <f>WEEKDAY(tbl_CleanLeads[[#This Row],[Lead_Date_Final]],2)</f>
        <v>3</v>
      </c>
      <c r="M1702" t="s">
        <v>7272</v>
      </c>
      <c r="N1702">
        <v>20.100000000000001</v>
      </c>
      <c r="O1702" s="7">
        <v>2165.96</v>
      </c>
      <c r="P1702">
        <v>36</v>
      </c>
      <c r="Q1702" t="s">
        <v>7266</v>
      </c>
      <c r="R1702">
        <f>IF(UPPER(TRIM(Table2[[#This Row],[Status_Clean]]))="CONVERTED",1,0)</f>
        <v>0</v>
      </c>
      <c r="S1702">
        <f>IF(ISNUMBER(MATCH(UPPER(TRIM(Table2[[#This Row],[Status_Clean]])),{"CONTACTED","QUALIFIED","CONVERTED"},0)),1,0)</f>
        <v>1</v>
      </c>
      <c r="T1702" cm="1">
        <f t="array" ref="T1702">_xlfn.SWITCH(UPPER(TRIM(Table2[[#This Row],[Status_Clean]])),"NEW",1,"CONTACTED",2,"QUALIFIED",3,"CONVERTED",4,"LOST",5,99)</f>
        <v>2</v>
      </c>
      <c r="U1702" t="str" cm="1">
        <f t="array" ref="U1702">_xlfn.LET(_xlpm.x,IFERROR(VALUE(Table2[[#This Row],[Response_Time_Hours]]),""),IF(_xlpm.x="","CHECK",_xlfn.IFS(_xlpm.x&lt;=1,"Immediate",_xlpm.x&lt;=6,"Fast",_xlpm.x&lt;=24,"Moderate",_xlpm.x&gt;24,"Delayed")))</f>
        <v>Moderate</v>
      </c>
      <c r="V1702">
        <f>FLOOR(tbl_CleanLeads[[#This Row],[Response_Time_Hours]],6)</f>
        <v>18</v>
      </c>
      <c r="W1702" t="str" cm="1">
        <f t="array" ref="W1702">IF(Table2[[#This Row],[Interaction_Count_Final]]="","N/A",_xlfn.IFS(Table2[[#This Row],[Interaction_Count_Final]]&lt;=2,"Low",Table2[[#This Row],[Interaction_Count_Final]]&lt;=5,"Medium",Table2[[#This Row],[Interaction_Count_Final]]&gt;=6,"High",TRUE,"CHECK"))</f>
        <v>High</v>
      </c>
      <c r="X1702" t="b">
        <f t="shared" si="26"/>
        <v>1</v>
      </c>
      <c r="Y1702" t="b">
        <f>tbl_CleanLeads[[#This Row],[Response_Time_Hours]]&gt;24</f>
        <v>0</v>
      </c>
      <c r="Z1702" s="13" t="b">
        <f>tbl_CleanLeads[[#This Row],[Response_Time_Hours]]&gt;72</f>
        <v>0</v>
      </c>
      <c r="AA1702" s="13" t="b">
        <f>tbl_CleanLeads[[#This Row],[Status_Clean]]="Converted"</f>
        <v>0</v>
      </c>
    </row>
    <row r="1703" spans="1:27">
      <c r="A1703" t="s">
        <v>70</v>
      </c>
      <c r="B1703" t="s">
        <v>4985</v>
      </c>
      <c r="C1703" t="s">
        <v>4986</v>
      </c>
      <c r="D1703" t="s">
        <v>7268</v>
      </c>
      <c r="E1703" t="s">
        <v>69</v>
      </c>
      <c r="F1703" t="s">
        <v>173</v>
      </c>
      <c r="G1703" s="1">
        <v>45093</v>
      </c>
      <c r="H1703" s="8">
        <f>MONTH(tbl_CleanLeads[[#This Row],[Lead_Date_Final]])</f>
        <v>6</v>
      </c>
      <c r="I1703" t="s">
        <v>7276</v>
      </c>
      <c r="J1703" t="s">
        <v>7263</v>
      </c>
      <c r="K1703" t="s">
        <v>7277</v>
      </c>
      <c r="L1703">
        <f>WEEKDAY(tbl_CleanLeads[[#This Row],[Lead_Date_Final]],2)</f>
        <v>5</v>
      </c>
      <c r="M1703" t="s">
        <v>7312</v>
      </c>
      <c r="N1703">
        <v>5.2</v>
      </c>
      <c r="O1703" s="7">
        <v>3337.96</v>
      </c>
      <c r="P1703">
        <v>4</v>
      </c>
      <c r="Q1703" t="s">
        <v>7266</v>
      </c>
      <c r="R1703">
        <f>IF(UPPER(TRIM(Table2[[#This Row],[Status_Clean]]))="CONVERTED",1,0)</f>
        <v>0</v>
      </c>
      <c r="S1703">
        <f>IF(ISNUMBER(MATCH(UPPER(TRIM(Table2[[#This Row],[Status_Clean]])),{"CONTACTED","QUALIFIED","CONVERTED"},0)),1,0)</f>
        <v>0</v>
      </c>
      <c r="T1703" cm="1">
        <f t="array" ref="T1703">_xlfn.SWITCH(UPPER(TRIM(Table2[[#This Row],[Status_Clean]])),"NEW",1,"CONTACTED",2,"QUALIFIED",3,"CONVERTED",4,"LOST",5,99)</f>
        <v>5</v>
      </c>
      <c r="U1703" t="str" cm="1">
        <f t="array" ref="U1703">_xlfn.LET(_xlpm.x,IFERROR(VALUE(Table2[[#This Row],[Response_Time_Hours]]),""),IF(_xlpm.x="","CHECK",_xlfn.IFS(_xlpm.x&lt;=1,"Immediate",_xlpm.x&lt;=6,"Fast",_xlpm.x&lt;=24,"Moderate",_xlpm.x&gt;24,"Delayed")))</f>
        <v>Fast</v>
      </c>
      <c r="V1703">
        <f>FLOOR(tbl_CleanLeads[[#This Row],[Response_Time_Hours]],6)</f>
        <v>0</v>
      </c>
      <c r="W1703" t="str" cm="1">
        <f t="array" ref="W1703">IF(Table2[[#This Row],[Interaction_Count_Final]]="","N/A",_xlfn.IFS(Table2[[#This Row],[Interaction_Count_Final]]&lt;=2,"Low",Table2[[#This Row],[Interaction_Count_Final]]&lt;=5,"Medium",Table2[[#This Row],[Interaction_Count_Final]]&gt;=6,"High",TRUE,"CHECK"))</f>
        <v>Medium</v>
      </c>
      <c r="X1703" t="b">
        <f t="shared" si="26"/>
        <v>1</v>
      </c>
      <c r="Y1703" t="b">
        <f>tbl_CleanLeads[[#This Row],[Response_Time_Hours]]&gt;24</f>
        <v>0</v>
      </c>
      <c r="Z1703" s="13" t="b">
        <f>tbl_CleanLeads[[#This Row],[Response_Time_Hours]]&gt;72</f>
        <v>0</v>
      </c>
      <c r="AA1703" s="13" t="b">
        <f>tbl_CleanLeads[[#This Row],[Status_Clean]]="Converted"</f>
        <v>0</v>
      </c>
    </row>
    <row r="1704" spans="1:27">
      <c r="A1704" t="s">
        <v>70</v>
      </c>
      <c r="B1704" t="s">
        <v>4988</v>
      </c>
      <c r="C1704" t="s">
        <v>4989</v>
      </c>
      <c r="D1704" t="s">
        <v>7303</v>
      </c>
      <c r="E1704" t="s">
        <v>263</v>
      </c>
      <c r="F1704" t="s">
        <v>71</v>
      </c>
      <c r="G1704" s="1">
        <v>45137</v>
      </c>
      <c r="H1704" s="8">
        <f>MONTH(tbl_CleanLeads[[#This Row],[Lead_Date_Final]])</f>
        <v>7</v>
      </c>
      <c r="I1704" t="s">
        <v>7305</v>
      </c>
      <c r="J1704" t="s">
        <v>7263</v>
      </c>
      <c r="K1704" t="s">
        <v>7288</v>
      </c>
      <c r="L1704">
        <f>WEEKDAY(tbl_CleanLeads[[#This Row],[Lead_Date_Final]],2)</f>
        <v>7</v>
      </c>
      <c r="M1704" t="s">
        <v>7293</v>
      </c>
      <c r="N1704">
        <v>30.3</v>
      </c>
      <c r="O1704" s="7">
        <v>4887.5</v>
      </c>
      <c r="P1704">
        <v>9</v>
      </c>
      <c r="Q1704" t="s">
        <v>7273</v>
      </c>
      <c r="R1704">
        <f>IF(UPPER(TRIM(Table2[[#This Row],[Status_Clean]]))="CONVERTED",1,0)</f>
        <v>0</v>
      </c>
      <c r="S1704">
        <f>IF(ISNUMBER(MATCH(UPPER(TRIM(Table2[[#This Row],[Status_Clean]])),{"CONTACTED","QUALIFIED","CONVERTED"},0)),1,0)</f>
        <v>1</v>
      </c>
      <c r="T1704" cm="1">
        <f t="array" ref="T1704">_xlfn.SWITCH(UPPER(TRIM(Table2[[#This Row],[Status_Clean]])),"NEW",1,"CONTACTED",2,"QUALIFIED",3,"CONVERTED",4,"LOST",5,99)</f>
        <v>3</v>
      </c>
      <c r="U1704" t="str" cm="1">
        <f t="array" ref="U1704">_xlfn.LET(_xlpm.x,IFERROR(VALUE(Table2[[#This Row],[Response_Time_Hours]]),""),IF(_xlpm.x="","CHECK",_xlfn.IFS(_xlpm.x&lt;=1,"Immediate",_xlpm.x&lt;=6,"Fast",_xlpm.x&lt;=24,"Moderate",_xlpm.x&gt;24,"Delayed")))</f>
        <v>Delayed</v>
      </c>
      <c r="V1704">
        <f>FLOOR(tbl_CleanLeads[[#This Row],[Response_Time_Hours]],6)</f>
        <v>30</v>
      </c>
      <c r="W1704" t="str" cm="1">
        <f t="array" ref="W1704">IF(Table2[[#This Row],[Interaction_Count_Final]]="","N/A",_xlfn.IFS(Table2[[#This Row],[Interaction_Count_Final]]&lt;=2,"Low",Table2[[#This Row],[Interaction_Count_Final]]&lt;=5,"Medium",Table2[[#This Row],[Interaction_Count_Final]]&gt;=6,"High",TRUE,"CHECK"))</f>
        <v>High</v>
      </c>
      <c r="X1704" t="b">
        <f t="shared" si="26"/>
        <v>1</v>
      </c>
      <c r="Y1704" t="b">
        <f>tbl_CleanLeads[[#This Row],[Response_Time_Hours]]&gt;24</f>
        <v>1</v>
      </c>
      <c r="Z1704" s="13" t="b">
        <f>tbl_CleanLeads[[#This Row],[Response_Time_Hours]]&gt;72</f>
        <v>0</v>
      </c>
      <c r="AA1704" s="13" t="b">
        <f>tbl_CleanLeads[[#This Row],[Status_Clean]]="Converted"</f>
        <v>0</v>
      </c>
    </row>
    <row r="1705" spans="1:27">
      <c r="A1705" t="s">
        <v>90</v>
      </c>
      <c r="B1705" t="s">
        <v>4992</v>
      </c>
      <c r="C1705" t="s">
        <v>4993</v>
      </c>
      <c r="D1705" t="s">
        <v>7280</v>
      </c>
      <c r="E1705" t="s">
        <v>263</v>
      </c>
      <c r="F1705" t="s">
        <v>193</v>
      </c>
      <c r="G1705" s="1">
        <v>45255</v>
      </c>
      <c r="H1705" s="8">
        <f>MONTH(tbl_CleanLeads[[#This Row],[Lead_Date_Final]])</f>
        <v>11</v>
      </c>
      <c r="I1705" t="s">
        <v>7300</v>
      </c>
      <c r="J1705" t="s">
        <v>7263</v>
      </c>
      <c r="K1705" t="s">
        <v>7264</v>
      </c>
      <c r="L1705">
        <f>WEEKDAY(tbl_CleanLeads[[#This Row],[Lead_Date_Final]],2)</f>
        <v>6</v>
      </c>
      <c r="M1705" t="s">
        <v>7278</v>
      </c>
      <c r="N1705">
        <v>65.3</v>
      </c>
      <c r="O1705" s="7">
        <v>3921.37</v>
      </c>
      <c r="P1705">
        <v>7</v>
      </c>
      <c r="Q1705" t="s">
        <v>7266</v>
      </c>
      <c r="R1705">
        <f>IF(UPPER(TRIM(Table2[[#This Row],[Status_Clean]]))="CONVERTED",1,0)</f>
        <v>0</v>
      </c>
      <c r="S1705">
        <f>IF(ISNUMBER(MATCH(UPPER(TRIM(Table2[[#This Row],[Status_Clean]])),{"CONTACTED","QUALIFIED","CONVERTED"},0)),1,0)</f>
        <v>0</v>
      </c>
      <c r="T1705" cm="1">
        <f t="array" ref="T1705">_xlfn.SWITCH(UPPER(TRIM(Table2[[#This Row],[Status_Clean]])),"NEW",1,"CONTACTED",2,"QUALIFIED",3,"CONVERTED",4,"LOST",5,99)</f>
        <v>1</v>
      </c>
      <c r="U1705" t="str" cm="1">
        <f t="array" ref="U1705">_xlfn.LET(_xlpm.x,IFERROR(VALUE(Table2[[#This Row],[Response_Time_Hours]]),""),IF(_xlpm.x="","CHECK",_xlfn.IFS(_xlpm.x&lt;=1,"Immediate",_xlpm.x&lt;=6,"Fast",_xlpm.x&lt;=24,"Moderate",_xlpm.x&gt;24,"Delayed")))</f>
        <v>Delayed</v>
      </c>
      <c r="V1705">
        <f>FLOOR(tbl_CleanLeads[[#This Row],[Response_Time_Hours]],6)</f>
        <v>60</v>
      </c>
      <c r="W1705" t="str" cm="1">
        <f t="array" ref="W1705">IF(Table2[[#This Row],[Interaction_Count_Final]]="","N/A",_xlfn.IFS(Table2[[#This Row],[Interaction_Count_Final]]&lt;=2,"Low",Table2[[#This Row],[Interaction_Count_Final]]&lt;=5,"Medium",Table2[[#This Row],[Interaction_Count_Final]]&gt;=6,"High",TRUE,"CHECK"))</f>
        <v>High</v>
      </c>
      <c r="X1705" t="b">
        <f t="shared" si="26"/>
        <v>1</v>
      </c>
      <c r="Y1705" t="b">
        <f>tbl_CleanLeads[[#This Row],[Response_Time_Hours]]&gt;24</f>
        <v>1</v>
      </c>
      <c r="Z1705" s="13" t="b">
        <f>tbl_CleanLeads[[#This Row],[Response_Time_Hours]]&gt;72</f>
        <v>0</v>
      </c>
      <c r="AA1705" s="13" t="b">
        <f>tbl_CleanLeads[[#This Row],[Status_Clean]]="Converted"</f>
        <v>0</v>
      </c>
    </row>
    <row r="1706" spans="1:27">
      <c r="A1706" t="s">
        <v>90</v>
      </c>
      <c r="B1706" t="s">
        <v>4996</v>
      </c>
      <c r="C1706" t="s">
        <v>4997</v>
      </c>
      <c r="D1706" t="s">
        <v>7274</v>
      </c>
      <c r="E1706" t="s">
        <v>447</v>
      </c>
      <c r="F1706" t="s">
        <v>125</v>
      </c>
      <c r="G1706" s="1">
        <v>45043</v>
      </c>
      <c r="H1706" s="8">
        <f>MONTH(tbl_CleanLeads[[#This Row],[Lead_Date_Final]])</f>
        <v>4</v>
      </c>
      <c r="I1706" t="s">
        <v>7297</v>
      </c>
      <c r="J1706" t="s">
        <v>7263</v>
      </c>
      <c r="K1706" t="s">
        <v>7277</v>
      </c>
      <c r="L1706">
        <f>WEEKDAY(tbl_CleanLeads[[#This Row],[Lead_Date_Final]],2)</f>
        <v>4</v>
      </c>
      <c r="M1706" t="s">
        <v>7285</v>
      </c>
      <c r="N1706">
        <v>41</v>
      </c>
      <c r="O1706" s="7">
        <v>3350.64</v>
      </c>
      <c r="P1706">
        <v>5</v>
      </c>
      <c r="Q1706" t="s">
        <v>7266</v>
      </c>
      <c r="R1706">
        <f>IF(UPPER(TRIM(Table2[[#This Row],[Status_Clean]]))="CONVERTED",1,0)</f>
        <v>0</v>
      </c>
      <c r="S1706">
        <f>IF(ISNUMBER(MATCH(UPPER(TRIM(Table2[[#This Row],[Status_Clean]])),{"CONTACTED","QUALIFIED","CONVERTED"},0)),1,0)</f>
        <v>1</v>
      </c>
      <c r="T1706" cm="1">
        <f t="array" ref="T1706">_xlfn.SWITCH(UPPER(TRIM(Table2[[#This Row],[Status_Clean]])),"NEW",1,"CONTACTED",2,"QUALIFIED",3,"CONVERTED",4,"LOST",5,99)</f>
        <v>2</v>
      </c>
      <c r="U1706" t="str" cm="1">
        <f t="array" ref="U1706">_xlfn.LET(_xlpm.x,IFERROR(VALUE(Table2[[#This Row],[Response_Time_Hours]]),""),IF(_xlpm.x="","CHECK",_xlfn.IFS(_xlpm.x&lt;=1,"Immediate",_xlpm.x&lt;=6,"Fast",_xlpm.x&lt;=24,"Moderate",_xlpm.x&gt;24,"Delayed")))</f>
        <v>Delayed</v>
      </c>
      <c r="V1706">
        <f>FLOOR(tbl_CleanLeads[[#This Row],[Response_Time_Hours]],6)</f>
        <v>36</v>
      </c>
      <c r="W1706" t="str" cm="1">
        <f t="array" ref="W1706">IF(Table2[[#This Row],[Interaction_Count_Final]]="","N/A",_xlfn.IFS(Table2[[#This Row],[Interaction_Count_Final]]&lt;=2,"Low",Table2[[#This Row],[Interaction_Count_Final]]&lt;=5,"Medium",Table2[[#This Row],[Interaction_Count_Final]]&gt;=6,"High",TRUE,"CHECK"))</f>
        <v>Medium</v>
      </c>
      <c r="X1706" t="b">
        <f t="shared" si="26"/>
        <v>1</v>
      </c>
      <c r="Y1706" t="b">
        <f>tbl_CleanLeads[[#This Row],[Response_Time_Hours]]&gt;24</f>
        <v>1</v>
      </c>
      <c r="Z1706" s="13" t="b">
        <f>tbl_CleanLeads[[#This Row],[Response_Time_Hours]]&gt;72</f>
        <v>0</v>
      </c>
      <c r="AA1706" s="13" t="b">
        <f>tbl_CleanLeads[[#This Row],[Status_Clean]]="Converted"</f>
        <v>0</v>
      </c>
    </row>
    <row r="1707" spans="1:27">
      <c r="A1707" t="s">
        <v>63</v>
      </c>
      <c r="B1707" t="s">
        <v>4998</v>
      </c>
      <c r="C1707" t="s">
        <v>4999</v>
      </c>
      <c r="D1707" t="s">
        <v>7274</v>
      </c>
      <c r="E1707" t="s">
        <v>101</v>
      </c>
      <c r="F1707" t="s">
        <v>71</v>
      </c>
      <c r="G1707" s="1">
        <v>45052</v>
      </c>
      <c r="H1707" s="8">
        <f>MONTH(tbl_CleanLeads[[#This Row],[Lead_Date_Final]])</f>
        <v>5</v>
      </c>
      <c r="I1707" t="s">
        <v>7314</v>
      </c>
      <c r="J1707" t="s">
        <v>7263</v>
      </c>
      <c r="K1707" t="s">
        <v>7277</v>
      </c>
      <c r="L1707">
        <f>WEEKDAY(tbl_CleanLeads[[#This Row],[Lead_Date_Final]],2)</f>
        <v>6</v>
      </c>
      <c r="M1707" t="s">
        <v>7278</v>
      </c>
      <c r="N1707">
        <v>10.6</v>
      </c>
      <c r="O1707" s="7">
        <v>4235.82</v>
      </c>
      <c r="P1707">
        <v>46</v>
      </c>
      <c r="Q1707" t="s">
        <v>7273</v>
      </c>
      <c r="R1707">
        <f>IF(UPPER(TRIM(Table2[[#This Row],[Status_Clean]]))="CONVERTED",1,0)</f>
        <v>0</v>
      </c>
      <c r="S1707">
        <f>IF(ISNUMBER(MATCH(UPPER(TRIM(Table2[[#This Row],[Status_Clean]])),{"CONTACTED","QUALIFIED","CONVERTED"},0)),1,0)</f>
        <v>1</v>
      </c>
      <c r="T1707" cm="1">
        <f t="array" ref="T1707">_xlfn.SWITCH(UPPER(TRIM(Table2[[#This Row],[Status_Clean]])),"NEW",1,"CONTACTED",2,"QUALIFIED",3,"CONVERTED",4,"LOST",5,99)</f>
        <v>3</v>
      </c>
      <c r="U1707" t="str" cm="1">
        <f t="array" ref="U1707">_xlfn.LET(_xlpm.x,IFERROR(VALUE(Table2[[#This Row],[Response_Time_Hours]]),""),IF(_xlpm.x="","CHECK",_xlfn.IFS(_xlpm.x&lt;=1,"Immediate",_xlpm.x&lt;=6,"Fast",_xlpm.x&lt;=24,"Moderate",_xlpm.x&gt;24,"Delayed")))</f>
        <v>Moderate</v>
      </c>
      <c r="V1707">
        <f>FLOOR(tbl_CleanLeads[[#This Row],[Response_Time_Hours]],6)</f>
        <v>6</v>
      </c>
      <c r="W1707" t="str" cm="1">
        <f t="array" ref="W1707">IF(Table2[[#This Row],[Interaction_Count_Final]]="","N/A",_xlfn.IFS(Table2[[#This Row],[Interaction_Count_Final]]&lt;=2,"Low",Table2[[#This Row],[Interaction_Count_Final]]&lt;=5,"Medium",Table2[[#This Row],[Interaction_Count_Final]]&gt;=6,"High",TRUE,"CHECK"))</f>
        <v>High</v>
      </c>
      <c r="X1707" t="b">
        <f t="shared" si="26"/>
        <v>1</v>
      </c>
      <c r="Y1707" t="b">
        <f>tbl_CleanLeads[[#This Row],[Response_Time_Hours]]&gt;24</f>
        <v>0</v>
      </c>
      <c r="Z1707" s="13" t="b">
        <f>tbl_CleanLeads[[#This Row],[Response_Time_Hours]]&gt;72</f>
        <v>0</v>
      </c>
      <c r="AA1707" s="13" t="b">
        <f>tbl_CleanLeads[[#This Row],[Status_Clean]]="Converted"</f>
        <v>0</v>
      </c>
    </row>
    <row r="1708" spans="1:27">
      <c r="A1708" t="s">
        <v>70</v>
      </c>
      <c r="B1708" t="s">
        <v>5001</v>
      </c>
      <c r="C1708" t="s">
        <v>5002</v>
      </c>
      <c r="D1708" t="s">
        <v>7268</v>
      </c>
      <c r="E1708" t="s">
        <v>106</v>
      </c>
      <c r="F1708" t="s">
        <v>250</v>
      </c>
      <c r="G1708" s="1">
        <v>45488</v>
      </c>
      <c r="H1708" s="8">
        <f>MONTH(tbl_CleanLeads[[#This Row],[Lead_Date_Final]])</f>
        <v>7</v>
      </c>
      <c r="I1708" t="s">
        <v>7305</v>
      </c>
      <c r="J1708" t="s">
        <v>7271</v>
      </c>
      <c r="K1708" t="s">
        <v>7288</v>
      </c>
      <c r="L1708">
        <f>WEEKDAY(tbl_CleanLeads[[#This Row],[Lead_Date_Final]],2)</f>
        <v>1</v>
      </c>
      <c r="M1708" t="s">
        <v>7298</v>
      </c>
      <c r="N1708">
        <v>11.9</v>
      </c>
      <c r="O1708" s="7">
        <v>2221.37</v>
      </c>
      <c r="P1708">
        <v>4</v>
      </c>
      <c r="Q1708" t="s">
        <v>7266</v>
      </c>
      <c r="R1708">
        <f>IF(UPPER(TRIM(Table2[[#This Row],[Status_Clean]]))="CONVERTED",1,0)</f>
        <v>1</v>
      </c>
      <c r="S1708">
        <f>IF(ISNUMBER(MATCH(UPPER(TRIM(Table2[[#This Row],[Status_Clean]])),{"CONTACTED","QUALIFIED","CONVERTED"},0)),1,0)</f>
        <v>1</v>
      </c>
      <c r="T1708" cm="1">
        <f t="array" ref="T1708">_xlfn.SWITCH(UPPER(TRIM(Table2[[#This Row],[Status_Clean]])),"NEW",1,"CONTACTED",2,"QUALIFIED",3,"CONVERTED",4,"LOST",5,99)</f>
        <v>4</v>
      </c>
      <c r="U1708" t="str" cm="1">
        <f t="array" ref="U1708">_xlfn.LET(_xlpm.x,IFERROR(VALUE(Table2[[#This Row],[Response_Time_Hours]]),""),IF(_xlpm.x="","CHECK",_xlfn.IFS(_xlpm.x&lt;=1,"Immediate",_xlpm.x&lt;=6,"Fast",_xlpm.x&lt;=24,"Moderate",_xlpm.x&gt;24,"Delayed")))</f>
        <v>Moderate</v>
      </c>
      <c r="V1708">
        <f>FLOOR(tbl_CleanLeads[[#This Row],[Response_Time_Hours]],6)</f>
        <v>6</v>
      </c>
      <c r="W1708" t="str" cm="1">
        <f t="array" ref="W1708">IF(Table2[[#This Row],[Interaction_Count_Final]]="","N/A",_xlfn.IFS(Table2[[#This Row],[Interaction_Count_Final]]&lt;=2,"Low",Table2[[#This Row],[Interaction_Count_Final]]&lt;=5,"Medium",Table2[[#This Row],[Interaction_Count_Final]]&gt;=6,"High",TRUE,"CHECK"))</f>
        <v>Medium</v>
      </c>
      <c r="X1708" t="b">
        <f t="shared" si="26"/>
        <v>1</v>
      </c>
      <c r="Y1708" t="b">
        <f>tbl_CleanLeads[[#This Row],[Response_Time_Hours]]&gt;24</f>
        <v>0</v>
      </c>
      <c r="Z1708" s="13" t="b">
        <f>tbl_CleanLeads[[#This Row],[Response_Time_Hours]]&gt;72</f>
        <v>0</v>
      </c>
      <c r="AA1708" s="13" t="b">
        <f>tbl_CleanLeads[[#This Row],[Status_Clean]]="Converted"</f>
        <v>1</v>
      </c>
    </row>
    <row r="1709" spans="1:27">
      <c r="A1709" t="s">
        <v>90</v>
      </c>
      <c r="B1709" t="s">
        <v>5004</v>
      </c>
      <c r="C1709" t="s">
        <v>5005</v>
      </c>
      <c r="D1709" t="s">
        <v>7268</v>
      </c>
      <c r="E1709" t="s">
        <v>123</v>
      </c>
      <c r="F1709" t="s">
        <v>71</v>
      </c>
      <c r="G1709" s="1">
        <v>45378</v>
      </c>
      <c r="H1709" s="8">
        <f>MONTH(tbl_CleanLeads[[#This Row],[Lead_Date_Final]])</f>
        <v>3</v>
      </c>
      <c r="I1709" t="s">
        <v>7295</v>
      </c>
      <c r="J1709" t="s">
        <v>7271</v>
      </c>
      <c r="K1709" t="s">
        <v>7284</v>
      </c>
      <c r="L1709">
        <f>WEEKDAY(tbl_CleanLeads[[#This Row],[Lead_Date_Final]],2)</f>
        <v>3</v>
      </c>
      <c r="M1709" t="s">
        <v>7272</v>
      </c>
      <c r="N1709">
        <v>12</v>
      </c>
      <c r="O1709" s="7">
        <v>3076.62</v>
      </c>
      <c r="P1709">
        <v>9</v>
      </c>
      <c r="Q1709" t="s">
        <v>7266</v>
      </c>
      <c r="R1709">
        <f>IF(UPPER(TRIM(Table2[[#This Row],[Status_Clean]]))="CONVERTED",1,0)</f>
        <v>0</v>
      </c>
      <c r="S1709">
        <f>IF(ISNUMBER(MATCH(UPPER(TRIM(Table2[[#This Row],[Status_Clean]])),{"CONTACTED","QUALIFIED","CONVERTED"},0)),1,0)</f>
        <v>1</v>
      </c>
      <c r="T1709" cm="1">
        <f t="array" ref="T1709">_xlfn.SWITCH(UPPER(TRIM(Table2[[#This Row],[Status_Clean]])),"NEW",1,"CONTACTED",2,"QUALIFIED",3,"CONVERTED",4,"LOST",5,99)</f>
        <v>3</v>
      </c>
      <c r="U1709" t="str" cm="1">
        <f t="array" ref="U1709">_xlfn.LET(_xlpm.x,IFERROR(VALUE(Table2[[#This Row],[Response_Time_Hours]]),""),IF(_xlpm.x="","CHECK",_xlfn.IFS(_xlpm.x&lt;=1,"Immediate",_xlpm.x&lt;=6,"Fast",_xlpm.x&lt;=24,"Moderate",_xlpm.x&gt;24,"Delayed")))</f>
        <v>Moderate</v>
      </c>
      <c r="V1709">
        <f>FLOOR(tbl_CleanLeads[[#This Row],[Response_Time_Hours]],6)</f>
        <v>12</v>
      </c>
      <c r="W1709" t="str" cm="1">
        <f t="array" ref="W1709">IF(Table2[[#This Row],[Interaction_Count_Final]]="","N/A",_xlfn.IFS(Table2[[#This Row],[Interaction_Count_Final]]&lt;=2,"Low",Table2[[#This Row],[Interaction_Count_Final]]&lt;=5,"Medium",Table2[[#This Row],[Interaction_Count_Final]]&gt;=6,"High",TRUE,"CHECK"))</f>
        <v>High</v>
      </c>
      <c r="X1709" t="b">
        <f t="shared" si="26"/>
        <v>1</v>
      </c>
      <c r="Y1709" t="b">
        <f>tbl_CleanLeads[[#This Row],[Response_Time_Hours]]&gt;24</f>
        <v>0</v>
      </c>
      <c r="Z1709" s="13" t="b">
        <f>tbl_CleanLeads[[#This Row],[Response_Time_Hours]]&gt;72</f>
        <v>0</v>
      </c>
      <c r="AA1709" s="13" t="b">
        <f>tbl_CleanLeads[[#This Row],[Status_Clean]]="Converted"</f>
        <v>0</v>
      </c>
    </row>
    <row r="1710" spans="1:27">
      <c r="A1710" t="s">
        <v>102</v>
      </c>
      <c r="B1710" t="s">
        <v>5007</v>
      </c>
      <c r="C1710" t="s">
        <v>5008</v>
      </c>
      <c r="D1710" t="s">
        <v>7274</v>
      </c>
      <c r="E1710" t="s">
        <v>123</v>
      </c>
      <c r="F1710" t="s">
        <v>125</v>
      </c>
      <c r="G1710" s="1">
        <v>45097</v>
      </c>
      <c r="H1710" s="8">
        <f>MONTH(tbl_CleanLeads[[#This Row],[Lead_Date_Final]])</f>
        <v>6</v>
      </c>
      <c r="I1710" t="s">
        <v>7276</v>
      </c>
      <c r="J1710" t="s">
        <v>7263</v>
      </c>
      <c r="K1710" t="s">
        <v>7277</v>
      </c>
      <c r="L1710">
        <f>WEEKDAY(tbl_CleanLeads[[#This Row],[Lead_Date_Final]],2)</f>
        <v>2</v>
      </c>
      <c r="M1710" t="s">
        <v>7265</v>
      </c>
      <c r="N1710">
        <v>58.9</v>
      </c>
      <c r="O1710" s="7">
        <v>1588.15</v>
      </c>
      <c r="P1710">
        <v>44</v>
      </c>
      <c r="Q1710" t="s">
        <v>7289</v>
      </c>
      <c r="R1710">
        <f>IF(UPPER(TRIM(Table2[[#This Row],[Status_Clean]]))="CONVERTED",1,0)</f>
        <v>0</v>
      </c>
      <c r="S1710">
        <f>IF(ISNUMBER(MATCH(UPPER(TRIM(Table2[[#This Row],[Status_Clean]])),{"CONTACTED","QUALIFIED","CONVERTED"},0)),1,0)</f>
        <v>1</v>
      </c>
      <c r="T1710" cm="1">
        <f t="array" ref="T1710">_xlfn.SWITCH(UPPER(TRIM(Table2[[#This Row],[Status_Clean]])),"NEW",1,"CONTACTED",2,"QUALIFIED",3,"CONVERTED",4,"LOST",5,99)</f>
        <v>2</v>
      </c>
      <c r="U1710" t="str" cm="1">
        <f t="array" ref="U1710">_xlfn.LET(_xlpm.x,IFERROR(VALUE(Table2[[#This Row],[Response_Time_Hours]]),""),IF(_xlpm.x="","CHECK",_xlfn.IFS(_xlpm.x&lt;=1,"Immediate",_xlpm.x&lt;=6,"Fast",_xlpm.x&lt;=24,"Moderate",_xlpm.x&gt;24,"Delayed")))</f>
        <v>Delayed</v>
      </c>
      <c r="V1710">
        <f>FLOOR(tbl_CleanLeads[[#This Row],[Response_Time_Hours]],6)</f>
        <v>54</v>
      </c>
      <c r="W1710" t="str" cm="1">
        <f t="array" ref="W1710">IF(Table2[[#This Row],[Interaction_Count_Final]]="","N/A",_xlfn.IFS(Table2[[#This Row],[Interaction_Count_Final]]&lt;=2,"Low",Table2[[#This Row],[Interaction_Count_Final]]&lt;=5,"Medium",Table2[[#This Row],[Interaction_Count_Final]]&gt;=6,"High",TRUE,"CHECK"))</f>
        <v>High</v>
      </c>
      <c r="X1710" t="b">
        <f t="shared" si="26"/>
        <v>1</v>
      </c>
      <c r="Y1710" t="b">
        <f>tbl_CleanLeads[[#This Row],[Response_Time_Hours]]&gt;24</f>
        <v>1</v>
      </c>
      <c r="Z1710" s="13" t="b">
        <f>tbl_CleanLeads[[#This Row],[Response_Time_Hours]]&gt;72</f>
        <v>0</v>
      </c>
      <c r="AA1710" s="13" t="b">
        <f>tbl_CleanLeads[[#This Row],[Status_Clean]]="Converted"</f>
        <v>0</v>
      </c>
    </row>
    <row r="1711" spans="1:27">
      <c r="A1711" t="s">
        <v>102</v>
      </c>
      <c r="B1711" t="s">
        <v>5010</v>
      </c>
      <c r="C1711" t="s">
        <v>5011</v>
      </c>
      <c r="D1711" t="s">
        <v>7280</v>
      </c>
      <c r="E1711" t="s">
        <v>469</v>
      </c>
      <c r="F1711" t="s">
        <v>173</v>
      </c>
      <c r="G1711" s="1">
        <v>45586</v>
      </c>
      <c r="H1711" s="8">
        <f>MONTH(tbl_CleanLeads[[#This Row],[Lead_Date_Final]])</f>
        <v>10</v>
      </c>
      <c r="I1711" t="s">
        <v>7270</v>
      </c>
      <c r="J1711" t="s">
        <v>7271</v>
      </c>
      <c r="K1711" t="s">
        <v>7264</v>
      </c>
      <c r="L1711">
        <f>WEEKDAY(tbl_CleanLeads[[#This Row],[Lead_Date_Final]],2)</f>
        <v>1</v>
      </c>
      <c r="M1711" t="s">
        <v>7298</v>
      </c>
      <c r="N1711">
        <v>63.6</v>
      </c>
      <c r="O1711" s="7">
        <v>4385.72</v>
      </c>
      <c r="P1711">
        <v>6</v>
      </c>
      <c r="Q1711" t="s">
        <v>7273</v>
      </c>
      <c r="R1711">
        <f>IF(UPPER(TRIM(Table2[[#This Row],[Status_Clean]]))="CONVERTED",1,0)</f>
        <v>0</v>
      </c>
      <c r="S1711">
        <f>IF(ISNUMBER(MATCH(UPPER(TRIM(Table2[[#This Row],[Status_Clean]])),{"CONTACTED","QUALIFIED","CONVERTED"},0)),1,0)</f>
        <v>0</v>
      </c>
      <c r="T1711" cm="1">
        <f t="array" ref="T1711">_xlfn.SWITCH(UPPER(TRIM(Table2[[#This Row],[Status_Clean]])),"NEW",1,"CONTACTED",2,"QUALIFIED",3,"CONVERTED",4,"LOST",5,99)</f>
        <v>5</v>
      </c>
      <c r="U1711" t="str" cm="1">
        <f t="array" ref="U1711">_xlfn.LET(_xlpm.x,IFERROR(VALUE(Table2[[#This Row],[Response_Time_Hours]]),""),IF(_xlpm.x="","CHECK",_xlfn.IFS(_xlpm.x&lt;=1,"Immediate",_xlpm.x&lt;=6,"Fast",_xlpm.x&lt;=24,"Moderate",_xlpm.x&gt;24,"Delayed")))</f>
        <v>Delayed</v>
      </c>
      <c r="V1711">
        <f>FLOOR(tbl_CleanLeads[[#This Row],[Response_Time_Hours]],6)</f>
        <v>60</v>
      </c>
      <c r="W1711" t="str" cm="1">
        <f t="array" ref="W1711">IF(Table2[[#This Row],[Interaction_Count_Final]]="","N/A",_xlfn.IFS(Table2[[#This Row],[Interaction_Count_Final]]&lt;=2,"Low",Table2[[#This Row],[Interaction_Count_Final]]&lt;=5,"Medium",Table2[[#This Row],[Interaction_Count_Final]]&gt;=6,"High",TRUE,"CHECK"))</f>
        <v>High</v>
      </c>
      <c r="X1711" t="b">
        <f t="shared" si="26"/>
        <v>1</v>
      </c>
      <c r="Y1711" t="b">
        <f>tbl_CleanLeads[[#This Row],[Response_Time_Hours]]&gt;24</f>
        <v>1</v>
      </c>
      <c r="Z1711" s="13" t="b">
        <f>tbl_CleanLeads[[#This Row],[Response_Time_Hours]]&gt;72</f>
        <v>0</v>
      </c>
      <c r="AA1711" s="13" t="b">
        <f>tbl_CleanLeads[[#This Row],[Status_Clean]]="Converted"</f>
        <v>0</v>
      </c>
    </row>
    <row r="1712" spans="1:27">
      <c r="A1712" t="s">
        <v>70</v>
      </c>
      <c r="B1712" t="s">
        <v>5012</v>
      </c>
      <c r="C1712" t="s">
        <v>8492</v>
      </c>
      <c r="D1712" t="s">
        <v>7303</v>
      </c>
      <c r="E1712" t="s">
        <v>101</v>
      </c>
      <c r="F1712" t="s">
        <v>193</v>
      </c>
      <c r="G1712" s="1">
        <v>45397</v>
      </c>
      <c r="H1712" s="8">
        <f>MONTH(tbl_CleanLeads[[#This Row],[Lead_Date_Final]])</f>
        <v>4</v>
      </c>
      <c r="I1712" t="s">
        <v>7297</v>
      </c>
      <c r="J1712" t="s">
        <v>7271</v>
      </c>
      <c r="K1712" t="s">
        <v>7277</v>
      </c>
      <c r="L1712">
        <f>WEEKDAY(tbl_CleanLeads[[#This Row],[Lead_Date_Final]],2)</f>
        <v>1</v>
      </c>
      <c r="M1712" t="s">
        <v>7298</v>
      </c>
      <c r="N1712">
        <v>27</v>
      </c>
      <c r="O1712" s="7">
        <v>4266.97</v>
      </c>
      <c r="P1712">
        <v>21</v>
      </c>
      <c r="Q1712" t="s">
        <v>7273</v>
      </c>
      <c r="R1712">
        <f>IF(UPPER(TRIM(Table2[[#This Row],[Status_Clean]]))="CONVERTED",1,0)</f>
        <v>0</v>
      </c>
      <c r="S1712">
        <f>IF(ISNUMBER(MATCH(UPPER(TRIM(Table2[[#This Row],[Status_Clean]])),{"CONTACTED","QUALIFIED","CONVERTED"},0)),1,0)</f>
        <v>0</v>
      </c>
      <c r="T1712" cm="1">
        <f t="array" ref="T1712">_xlfn.SWITCH(UPPER(TRIM(Table2[[#This Row],[Status_Clean]])),"NEW",1,"CONTACTED",2,"QUALIFIED",3,"CONVERTED",4,"LOST",5,99)</f>
        <v>1</v>
      </c>
      <c r="U1712" t="str" cm="1">
        <f t="array" ref="U1712">_xlfn.LET(_xlpm.x,IFERROR(VALUE(Table2[[#This Row],[Response_Time_Hours]]),""),IF(_xlpm.x="","CHECK",_xlfn.IFS(_xlpm.x&lt;=1,"Immediate",_xlpm.x&lt;=6,"Fast",_xlpm.x&lt;=24,"Moderate",_xlpm.x&gt;24,"Delayed")))</f>
        <v>Delayed</v>
      </c>
      <c r="V1712">
        <f>FLOOR(tbl_CleanLeads[[#This Row],[Response_Time_Hours]],6)</f>
        <v>24</v>
      </c>
      <c r="W1712" t="str" cm="1">
        <f t="array" ref="W1712">IF(Table2[[#This Row],[Interaction_Count_Final]]="","N/A",_xlfn.IFS(Table2[[#This Row],[Interaction_Count_Final]]&lt;=2,"Low",Table2[[#This Row],[Interaction_Count_Final]]&lt;=5,"Medium",Table2[[#This Row],[Interaction_Count_Final]]&gt;=6,"High",TRUE,"CHECK"))</f>
        <v>High</v>
      </c>
      <c r="X1712" t="b">
        <f t="shared" si="26"/>
        <v>1</v>
      </c>
      <c r="Y1712" t="b">
        <f>tbl_CleanLeads[[#This Row],[Response_Time_Hours]]&gt;24</f>
        <v>1</v>
      </c>
      <c r="Z1712" s="13" t="b">
        <f>tbl_CleanLeads[[#This Row],[Response_Time_Hours]]&gt;72</f>
        <v>0</v>
      </c>
      <c r="AA1712" s="13" t="b">
        <f>tbl_CleanLeads[[#This Row],[Status_Clean]]="Converted"</f>
        <v>0</v>
      </c>
    </row>
    <row r="1713" spans="1:27">
      <c r="A1713" t="s">
        <v>63</v>
      </c>
      <c r="B1713" t="s">
        <v>5014</v>
      </c>
      <c r="C1713" t="s">
        <v>5015</v>
      </c>
      <c r="D1713" t="s">
        <v>7274</v>
      </c>
      <c r="E1713" t="s">
        <v>1356</v>
      </c>
      <c r="F1713" t="s">
        <v>71</v>
      </c>
      <c r="G1713" s="1">
        <v>45269</v>
      </c>
      <c r="H1713" s="8">
        <f>MONTH(tbl_CleanLeads[[#This Row],[Lead_Date_Final]])</f>
        <v>12</v>
      </c>
      <c r="I1713" t="s">
        <v>7262</v>
      </c>
      <c r="J1713" t="s">
        <v>7263</v>
      </c>
      <c r="K1713" t="s">
        <v>7264</v>
      </c>
      <c r="L1713">
        <f>WEEKDAY(tbl_CleanLeads[[#This Row],[Lead_Date_Final]],2)</f>
        <v>6</v>
      </c>
      <c r="M1713" t="s">
        <v>7278</v>
      </c>
      <c r="N1713">
        <v>43.2</v>
      </c>
      <c r="O1713" s="7">
        <v>2460.23</v>
      </c>
      <c r="P1713">
        <v>34</v>
      </c>
      <c r="Q1713" t="s">
        <v>7266</v>
      </c>
      <c r="R1713">
        <f>IF(UPPER(TRIM(Table2[[#This Row],[Status_Clean]]))="CONVERTED",1,0)</f>
        <v>0</v>
      </c>
      <c r="S1713">
        <f>IF(ISNUMBER(MATCH(UPPER(TRIM(Table2[[#This Row],[Status_Clean]])),{"CONTACTED","QUALIFIED","CONVERTED"},0)),1,0)</f>
        <v>1</v>
      </c>
      <c r="T1713" cm="1">
        <f t="array" ref="T1713">_xlfn.SWITCH(UPPER(TRIM(Table2[[#This Row],[Status_Clean]])),"NEW",1,"CONTACTED",2,"QUALIFIED",3,"CONVERTED",4,"LOST",5,99)</f>
        <v>3</v>
      </c>
      <c r="U1713" t="str" cm="1">
        <f t="array" ref="U1713">_xlfn.LET(_xlpm.x,IFERROR(VALUE(Table2[[#This Row],[Response_Time_Hours]]),""),IF(_xlpm.x="","CHECK",_xlfn.IFS(_xlpm.x&lt;=1,"Immediate",_xlpm.x&lt;=6,"Fast",_xlpm.x&lt;=24,"Moderate",_xlpm.x&gt;24,"Delayed")))</f>
        <v>Delayed</v>
      </c>
      <c r="V1713">
        <f>FLOOR(tbl_CleanLeads[[#This Row],[Response_Time_Hours]],6)</f>
        <v>42</v>
      </c>
      <c r="W1713" t="str" cm="1">
        <f t="array" ref="W1713">IF(Table2[[#This Row],[Interaction_Count_Final]]="","N/A",_xlfn.IFS(Table2[[#This Row],[Interaction_Count_Final]]&lt;=2,"Low",Table2[[#This Row],[Interaction_Count_Final]]&lt;=5,"Medium",Table2[[#This Row],[Interaction_Count_Final]]&gt;=6,"High",TRUE,"CHECK"))</f>
        <v>High</v>
      </c>
      <c r="X1713" t="b">
        <f t="shared" si="26"/>
        <v>1</v>
      </c>
      <c r="Y1713" t="b">
        <f>tbl_CleanLeads[[#This Row],[Response_Time_Hours]]&gt;24</f>
        <v>1</v>
      </c>
      <c r="Z1713" s="13" t="b">
        <f>tbl_CleanLeads[[#This Row],[Response_Time_Hours]]&gt;72</f>
        <v>0</v>
      </c>
      <c r="AA1713" s="13" t="b">
        <f>tbl_CleanLeads[[#This Row],[Status_Clean]]="Converted"</f>
        <v>0</v>
      </c>
    </row>
    <row r="1714" spans="1:27">
      <c r="A1714" t="s">
        <v>102</v>
      </c>
      <c r="B1714" t="s">
        <v>5016</v>
      </c>
      <c r="C1714" t="s">
        <v>8493</v>
      </c>
      <c r="D1714" t="s">
        <v>7303</v>
      </c>
      <c r="E1714" t="s">
        <v>254</v>
      </c>
      <c r="F1714" t="s">
        <v>71</v>
      </c>
      <c r="G1714" s="1">
        <v>45246</v>
      </c>
      <c r="H1714" s="8">
        <f>MONTH(tbl_CleanLeads[[#This Row],[Lead_Date_Final]])</f>
        <v>11</v>
      </c>
      <c r="I1714" t="s">
        <v>7300</v>
      </c>
      <c r="J1714" t="s">
        <v>7263</v>
      </c>
      <c r="K1714" t="s">
        <v>7264</v>
      </c>
      <c r="L1714">
        <f>WEEKDAY(tbl_CleanLeads[[#This Row],[Lead_Date_Final]],2)</f>
        <v>4</v>
      </c>
      <c r="M1714" t="s">
        <v>7285</v>
      </c>
      <c r="N1714">
        <v>58.5</v>
      </c>
      <c r="O1714" s="7">
        <v>3346.11</v>
      </c>
      <c r="P1714">
        <v>34</v>
      </c>
      <c r="Q1714" t="s">
        <v>7266</v>
      </c>
      <c r="R1714">
        <f>IF(UPPER(TRIM(Table2[[#This Row],[Status_Clean]]))="CONVERTED",1,0)</f>
        <v>0</v>
      </c>
      <c r="S1714">
        <f>IF(ISNUMBER(MATCH(UPPER(TRIM(Table2[[#This Row],[Status_Clean]])),{"CONTACTED","QUALIFIED","CONVERTED"},0)),1,0)</f>
        <v>1</v>
      </c>
      <c r="T1714" cm="1">
        <f t="array" ref="T1714">_xlfn.SWITCH(UPPER(TRIM(Table2[[#This Row],[Status_Clean]])),"NEW",1,"CONTACTED",2,"QUALIFIED",3,"CONVERTED",4,"LOST",5,99)</f>
        <v>3</v>
      </c>
      <c r="U1714" t="str" cm="1">
        <f t="array" ref="U1714">_xlfn.LET(_xlpm.x,IFERROR(VALUE(Table2[[#This Row],[Response_Time_Hours]]),""),IF(_xlpm.x="","CHECK",_xlfn.IFS(_xlpm.x&lt;=1,"Immediate",_xlpm.x&lt;=6,"Fast",_xlpm.x&lt;=24,"Moderate",_xlpm.x&gt;24,"Delayed")))</f>
        <v>Delayed</v>
      </c>
      <c r="V1714">
        <f>FLOOR(tbl_CleanLeads[[#This Row],[Response_Time_Hours]],6)</f>
        <v>54</v>
      </c>
      <c r="W1714" t="str" cm="1">
        <f t="array" ref="W1714">IF(Table2[[#This Row],[Interaction_Count_Final]]="","N/A",_xlfn.IFS(Table2[[#This Row],[Interaction_Count_Final]]&lt;=2,"Low",Table2[[#This Row],[Interaction_Count_Final]]&lt;=5,"Medium",Table2[[#This Row],[Interaction_Count_Final]]&gt;=6,"High",TRUE,"CHECK"))</f>
        <v>High</v>
      </c>
      <c r="X1714" t="b">
        <f t="shared" si="26"/>
        <v>1</v>
      </c>
      <c r="Y1714" t="b">
        <f>tbl_CleanLeads[[#This Row],[Response_Time_Hours]]&gt;24</f>
        <v>1</v>
      </c>
      <c r="Z1714" s="13" t="b">
        <f>tbl_CleanLeads[[#This Row],[Response_Time_Hours]]&gt;72</f>
        <v>0</v>
      </c>
      <c r="AA1714" s="13" t="b">
        <f>tbl_CleanLeads[[#This Row],[Status_Clean]]="Converted"</f>
        <v>0</v>
      </c>
    </row>
    <row r="1715" spans="1:27">
      <c r="A1715" t="s">
        <v>70</v>
      </c>
      <c r="B1715" t="s">
        <v>5019</v>
      </c>
      <c r="C1715" t="s">
        <v>5020</v>
      </c>
      <c r="D1715" t="s">
        <v>7268</v>
      </c>
      <c r="E1715" t="s">
        <v>69</v>
      </c>
      <c r="F1715" t="s">
        <v>125</v>
      </c>
      <c r="G1715" s="1">
        <v>45618</v>
      </c>
      <c r="H1715" s="8">
        <f>MONTH(tbl_CleanLeads[[#This Row],[Lead_Date_Final]])</f>
        <v>11</v>
      </c>
      <c r="I1715" t="s">
        <v>7300</v>
      </c>
      <c r="J1715" t="s">
        <v>7271</v>
      </c>
      <c r="K1715" t="s">
        <v>7264</v>
      </c>
      <c r="L1715">
        <f>WEEKDAY(tbl_CleanLeads[[#This Row],[Lead_Date_Final]],2)</f>
        <v>5</v>
      </c>
      <c r="M1715" t="s">
        <v>7312</v>
      </c>
      <c r="N1715">
        <v>19.200000000000003</v>
      </c>
      <c r="O1715" s="7">
        <v>2458.66</v>
      </c>
      <c r="P1715">
        <v>3</v>
      </c>
      <c r="Q1715" t="s">
        <v>7266</v>
      </c>
      <c r="R1715">
        <f>IF(UPPER(TRIM(Table2[[#This Row],[Status_Clean]]))="CONVERTED",1,0)</f>
        <v>0</v>
      </c>
      <c r="S1715">
        <f>IF(ISNUMBER(MATCH(UPPER(TRIM(Table2[[#This Row],[Status_Clean]])),{"CONTACTED","QUALIFIED","CONVERTED"},0)),1,0)</f>
        <v>1</v>
      </c>
      <c r="T1715" cm="1">
        <f t="array" ref="T1715">_xlfn.SWITCH(UPPER(TRIM(Table2[[#This Row],[Status_Clean]])),"NEW",1,"CONTACTED",2,"QUALIFIED",3,"CONVERTED",4,"LOST",5,99)</f>
        <v>2</v>
      </c>
      <c r="U1715" t="str" cm="1">
        <f t="array" ref="U1715">_xlfn.LET(_xlpm.x,IFERROR(VALUE(Table2[[#This Row],[Response_Time_Hours]]),""),IF(_xlpm.x="","CHECK",_xlfn.IFS(_xlpm.x&lt;=1,"Immediate",_xlpm.x&lt;=6,"Fast",_xlpm.x&lt;=24,"Moderate",_xlpm.x&gt;24,"Delayed")))</f>
        <v>Moderate</v>
      </c>
      <c r="V1715">
        <f>FLOOR(tbl_CleanLeads[[#This Row],[Response_Time_Hours]],6)</f>
        <v>18</v>
      </c>
      <c r="W1715" t="str" cm="1">
        <f t="array" ref="W1715">IF(Table2[[#This Row],[Interaction_Count_Final]]="","N/A",_xlfn.IFS(Table2[[#This Row],[Interaction_Count_Final]]&lt;=2,"Low",Table2[[#This Row],[Interaction_Count_Final]]&lt;=5,"Medium",Table2[[#This Row],[Interaction_Count_Final]]&gt;=6,"High",TRUE,"CHECK"))</f>
        <v>Medium</v>
      </c>
      <c r="X1715" t="b">
        <f t="shared" si="26"/>
        <v>1</v>
      </c>
      <c r="Y1715" t="b">
        <f>tbl_CleanLeads[[#This Row],[Response_Time_Hours]]&gt;24</f>
        <v>0</v>
      </c>
      <c r="Z1715" s="13" t="b">
        <f>tbl_CleanLeads[[#This Row],[Response_Time_Hours]]&gt;72</f>
        <v>0</v>
      </c>
      <c r="AA1715" s="13" t="b">
        <f>tbl_CleanLeads[[#This Row],[Status_Clean]]="Converted"</f>
        <v>0</v>
      </c>
    </row>
    <row r="1716" spans="1:27">
      <c r="A1716" t="s">
        <v>102</v>
      </c>
      <c r="B1716" t="s">
        <v>5021</v>
      </c>
      <c r="C1716" t="s">
        <v>5022</v>
      </c>
      <c r="D1716" t="s">
        <v>7280</v>
      </c>
      <c r="E1716" t="s">
        <v>1356</v>
      </c>
      <c r="F1716" t="s">
        <v>250</v>
      </c>
      <c r="G1716" s="1">
        <v>45582</v>
      </c>
      <c r="H1716" s="8">
        <f>MONTH(tbl_CleanLeads[[#This Row],[Lead_Date_Final]])</f>
        <v>10</v>
      </c>
      <c r="I1716" t="s">
        <v>7270</v>
      </c>
      <c r="J1716" t="s">
        <v>7271</v>
      </c>
      <c r="K1716" t="s">
        <v>7264</v>
      </c>
      <c r="L1716">
        <f>WEEKDAY(tbl_CleanLeads[[#This Row],[Lead_Date_Final]],2)</f>
        <v>4</v>
      </c>
      <c r="M1716" t="s">
        <v>7285</v>
      </c>
      <c r="N1716">
        <v>4.8000000000000007</v>
      </c>
      <c r="O1716" s="7">
        <v>2648.1</v>
      </c>
      <c r="P1716">
        <v>43</v>
      </c>
      <c r="Q1716" t="s">
        <v>7266</v>
      </c>
      <c r="R1716">
        <f>IF(UPPER(TRIM(Table2[[#This Row],[Status_Clean]]))="CONVERTED",1,0)</f>
        <v>1</v>
      </c>
      <c r="S1716">
        <f>IF(ISNUMBER(MATCH(UPPER(TRIM(Table2[[#This Row],[Status_Clean]])),{"CONTACTED","QUALIFIED","CONVERTED"},0)),1,0)</f>
        <v>1</v>
      </c>
      <c r="T1716" cm="1">
        <f t="array" ref="T1716">_xlfn.SWITCH(UPPER(TRIM(Table2[[#This Row],[Status_Clean]])),"NEW",1,"CONTACTED",2,"QUALIFIED",3,"CONVERTED",4,"LOST",5,99)</f>
        <v>4</v>
      </c>
      <c r="U1716" t="str" cm="1">
        <f t="array" ref="U1716">_xlfn.LET(_xlpm.x,IFERROR(VALUE(Table2[[#This Row],[Response_Time_Hours]]),""),IF(_xlpm.x="","CHECK",_xlfn.IFS(_xlpm.x&lt;=1,"Immediate",_xlpm.x&lt;=6,"Fast",_xlpm.x&lt;=24,"Moderate",_xlpm.x&gt;24,"Delayed")))</f>
        <v>Fast</v>
      </c>
      <c r="V1716">
        <f>FLOOR(tbl_CleanLeads[[#This Row],[Response_Time_Hours]],6)</f>
        <v>0</v>
      </c>
      <c r="W1716" t="str" cm="1">
        <f t="array" ref="W1716">IF(Table2[[#This Row],[Interaction_Count_Final]]="","N/A",_xlfn.IFS(Table2[[#This Row],[Interaction_Count_Final]]&lt;=2,"Low",Table2[[#This Row],[Interaction_Count_Final]]&lt;=5,"Medium",Table2[[#This Row],[Interaction_Count_Final]]&gt;=6,"High",TRUE,"CHECK"))</f>
        <v>High</v>
      </c>
      <c r="X1716" t="b">
        <f t="shared" si="26"/>
        <v>1</v>
      </c>
      <c r="Y1716" t="b">
        <f>tbl_CleanLeads[[#This Row],[Response_Time_Hours]]&gt;24</f>
        <v>0</v>
      </c>
      <c r="Z1716" s="13" t="b">
        <f>tbl_CleanLeads[[#This Row],[Response_Time_Hours]]&gt;72</f>
        <v>0</v>
      </c>
      <c r="AA1716" s="13" t="b">
        <f>tbl_CleanLeads[[#This Row],[Status_Clean]]="Converted"</f>
        <v>1</v>
      </c>
    </row>
    <row r="1717" spans="1:27">
      <c r="A1717" t="s">
        <v>102</v>
      </c>
      <c r="B1717" t="s">
        <v>5024</v>
      </c>
      <c r="C1717" t="s">
        <v>5025</v>
      </c>
      <c r="D1717" t="s">
        <v>7280</v>
      </c>
      <c r="E1717" t="s">
        <v>123</v>
      </c>
      <c r="F1717" t="s">
        <v>125</v>
      </c>
      <c r="G1717" s="1">
        <v>45532</v>
      </c>
      <c r="H1717" s="8">
        <f>MONTH(tbl_CleanLeads[[#This Row],[Lead_Date_Final]])</f>
        <v>8</v>
      </c>
      <c r="I1717" t="s">
        <v>7310</v>
      </c>
      <c r="J1717" t="s">
        <v>7271</v>
      </c>
      <c r="K1717" t="s">
        <v>7288</v>
      </c>
      <c r="L1717">
        <f>WEEKDAY(tbl_CleanLeads[[#This Row],[Lead_Date_Final]],2)</f>
        <v>3</v>
      </c>
      <c r="M1717" t="s">
        <v>7272</v>
      </c>
      <c r="N1717">
        <v>50.6</v>
      </c>
      <c r="O1717" s="7">
        <v>2230.34</v>
      </c>
      <c r="P1717">
        <v>16</v>
      </c>
      <c r="Q1717" t="s">
        <v>7266</v>
      </c>
      <c r="R1717">
        <f>IF(UPPER(TRIM(Table2[[#This Row],[Status_Clean]]))="CONVERTED",1,0)</f>
        <v>0</v>
      </c>
      <c r="S1717">
        <f>IF(ISNUMBER(MATCH(UPPER(TRIM(Table2[[#This Row],[Status_Clean]])),{"CONTACTED","QUALIFIED","CONVERTED"},0)),1,0)</f>
        <v>1</v>
      </c>
      <c r="T1717" cm="1">
        <f t="array" ref="T1717">_xlfn.SWITCH(UPPER(TRIM(Table2[[#This Row],[Status_Clean]])),"NEW",1,"CONTACTED",2,"QUALIFIED",3,"CONVERTED",4,"LOST",5,99)</f>
        <v>2</v>
      </c>
      <c r="U1717" t="str" cm="1">
        <f t="array" ref="U1717">_xlfn.LET(_xlpm.x,IFERROR(VALUE(Table2[[#This Row],[Response_Time_Hours]]),""),IF(_xlpm.x="","CHECK",_xlfn.IFS(_xlpm.x&lt;=1,"Immediate",_xlpm.x&lt;=6,"Fast",_xlpm.x&lt;=24,"Moderate",_xlpm.x&gt;24,"Delayed")))</f>
        <v>Delayed</v>
      </c>
      <c r="V1717">
        <f>FLOOR(tbl_CleanLeads[[#This Row],[Response_Time_Hours]],6)</f>
        <v>48</v>
      </c>
      <c r="W1717" t="str" cm="1">
        <f t="array" ref="W1717">IF(Table2[[#This Row],[Interaction_Count_Final]]="","N/A",_xlfn.IFS(Table2[[#This Row],[Interaction_Count_Final]]&lt;=2,"Low",Table2[[#This Row],[Interaction_Count_Final]]&lt;=5,"Medium",Table2[[#This Row],[Interaction_Count_Final]]&gt;=6,"High",TRUE,"CHECK"))</f>
        <v>High</v>
      </c>
      <c r="X1717" t="b">
        <f t="shared" si="26"/>
        <v>1</v>
      </c>
      <c r="Y1717" t="b">
        <f>tbl_CleanLeads[[#This Row],[Response_Time_Hours]]&gt;24</f>
        <v>1</v>
      </c>
      <c r="Z1717" s="13" t="b">
        <f>tbl_CleanLeads[[#This Row],[Response_Time_Hours]]&gt;72</f>
        <v>0</v>
      </c>
      <c r="AA1717" s="13" t="b">
        <f>tbl_CleanLeads[[#This Row],[Status_Clean]]="Converted"</f>
        <v>0</v>
      </c>
    </row>
    <row r="1718" spans="1:27">
      <c r="A1718" t="s">
        <v>90</v>
      </c>
      <c r="B1718" t="s">
        <v>5027</v>
      </c>
      <c r="C1718" t="s">
        <v>5028</v>
      </c>
      <c r="D1718" t="s">
        <v>7303</v>
      </c>
      <c r="E1718" t="s">
        <v>69</v>
      </c>
      <c r="F1718" t="s">
        <v>193</v>
      </c>
      <c r="G1718" s="1">
        <v>45191</v>
      </c>
      <c r="H1718" s="8">
        <f>MONTH(tbl_CleanLeads[[#This Row],[Lead_Date_Final]])</f>
        <v>9</v>
      </c>
      <c r="I1718" t="s">
        <v>7287</v>
      </c>
      <c r="J1718" t="s">
        <v>7263</v>
      </c>
      <c r="K1718" t="s">
        <v>7288</v>
      </c>
      <c r="L1718">
        <f>WEEKDAY(tbl_CleanLeads[[#This Row],[Lead_Date_Final]],2)</f>
        <v>5</v>
      </c>
      <c r="M1718" t="s">
        <v>7312</v>
      </c>
      <c r="N1718">
        <v>55</v>
      </c>
      <c r="O1718" s="7">
        <v>2456.1999999999998</v>
      </c>
      <c r="P1718">
        <v>15</v>
      </c>
      <c r="Q1718" t="s">
        <v>7266</v>
      </c>
      <c r="R1718">
        <f>IF(UPPER(TRIM(Table2[[#This Row],[Status_Clean]]))="CONVERTED",1,0)</f>
        <v>0</v>
      </c>
      <c r="S1718">
        <f>IF(ISNUMBER(MATCH(UPPER(TRIM(Table2[[#This Row],[Status_Clean]])),{"CONTACTED","QUALIFIED","CONVERTED"},0)),1,0)</f>
        <v>0</v>
      </c>
      <c r="T1718" cm="1">
        <f t="array" ref="T1718">_xlfn.SWITCH(UPPER(TRIM(Table2[[#This Row],[Status_Clean]])),"NEW",1,"CONTACTED",2,"QUALIFIED",3,"CONVERTED",4,"LOST",5,99)</f>
        <v>1</v>
      </c>
      <c r="U1718" t="str" cm="1">
        <f t="array" ref="U1718">_xlfn.LET(_xlpm.x,IFERROR(VALUE(Table2[[#This Row],[Response_Time_Hours]]),""),IF(_xlpm.x="","CHECK",_xlfn.IFS(_xlpm.x&lt;=1,"Immediate",_xlpm.x&lt;=6,"Fast",_xlpm.x&lt;=24,"Moderate",_xlpm.x&gt;24,"Delayed")))</f>
        <v>Delayed</v>
      </c>
      <c r="V1718">
        <f>FLOOR(tbl_CleanLeads[[#This Row],[Response_Time_Hours]],6)</f>
        <v>54</v>
      </c>
      <c r="W1718" t="str" cm="1">
        <f t="array" ref="W1718">IF(Table2[[#This Row],[Interaction_Count_Final]]="","N/A",_xlfn.IFS(Table2[[#This Row],[Interaction_Count_Final]]&lt;=2,"Low",Table2[[#This Row],[Interaction_Count_Final]]&lt;=5,"Medium",Table2[[#This Row],[Interaction_Count_Final]]&gt;=6,"High",TRUE,"CHECK"))</f>
        <v>High</v>
      </c>
      <c r="X1718" t="b">
        <f t="shared" si="26"/>
        <v>1</v>
      </c>
      <c r="Y1718" t="b">
        <f>tbl_CleanLeads[[#This Row],[Response_Time_Hours]]&gt;24</f>
        <v>1</v>
      </c>
      <c r="Z1718" s="13" t="b">
        <f>tbl_CleanLeads[[#This Row],[Response_Time_Hours]]&gt;72</f>
        <v>0</v>
      </c>
      <c r="AA1718" s="13" t="b">
        <f>tbl_CleanLeads[[#This Row],[Status_Clean]]="Converted"</f>
        <v>0</v>
      </c>
    </row>
    <row r="1719" spans="1:27">
      <c r="A1719" t="s">
        <v>63</v>
      </c>
      <c r="B1719" t="s">
        <v>5029</v>
      </c>
      <c r="C1719" t="s">
        <v>5030</v>
      </c>
      <c r="D1719" t="s">
        <v>7280</v>
      </c>
      <c r="E1719" t="s">
        <v>792</v>
      </c>
      <c r="F1719" t="s">
        <v>125</v>
      </c>
      <c r="G1719" s="1">
        <v>45078</v>
      </c>
      <c r="H1719" s="8">
        <f>MONTH(tbl_CleanLeads[[#This Row],[Lead_Date_Final]])</f>
        <v>6</v>
      </c>
      <c r="I1719" t="s">
        <v>7276</v>
      </c>
      <c r="J1719" t="s">
        <v>7263</v>
      </c>
      <c r="K1719" t="s">
        <v>7277</v>
      </c>
      <c r="L1719">
        <f>WEEKDAY(tbl_CleanLeads[[#This Row],[Lead_Date_Final]],2)</f>
        <v>4</v>
      </c>
      <c r="M1719" t="s">
        <v>7285</v>
      </c>
      <c r="N1719">
        <v>36</v>
      </c>
      <c r="O1719" s="7">
        <v>2899.48</v>
      </c>
      <c r="P1719">
        <v>40</v>
      </c>
      <c r="Q1719" t="s">
        <v>7266</v>
      </c>
      <c r="R1719">
        <f>IF(UPPER(TRIM(Table2[[#This Row],[Status_Clean]]))="CONVERTED",1,0)</f>
        <v>0</v>
      </c>
      <c r="S1719">
        <f>IF(ISNUMBER(MATCH(UPPER(TRIM(Table2[[#This Row],[Status_Clean]])),{"CONTACTED","QUALIFIED","CONVERTED"},0)),1,0)</f>
        <v>1</v>
      </c>
      <c r="T1719" cm="1">
        <f t="array" ref="T1719">_xlfn.SWITCH(UPPER(TRIM(Table2[[#This Row],[Status_Clean]])),"NEW",1,"CONTACTED",2,"QUALIFIED",3,"CONVERTED",4,"LOST",5,99)</f>
        <v>2</v>
      </c>
      <c r="U1719" t="str" cm="1">
        <f t="array" ref="U1719">_xlfn.LET(_xlpm.x,IFERROR(VALUE(Table2[[#This Row],[Response_Time_Hours]]),""),IF(_xlpm.x="","CHECK",_xlfn.IFS(_xlpm.x&lt;=1,"Immediate",_xlpm.x&lt;=6,"Fast",_xlpm.x&lt;=24,"Moderate",_xlpm.x&gt;24,"Delayed")))</f>
        <v>Delayed</v>
      </c>
      <c r="V1719">
        <f>FLOOR(tbl_CleanLeads[[#This Row],[Response_Time_Hours]],6)</f>
        <v>36</v>
      </c>
      <c r="W1719" t="str" cm="1">
        <f t="array" ref="W1719">IF(Table2[[#This Row],[Interaction_Count_Final]]="","N/A",_xlfn.IFS(Table2[[#This Row],[Interaction_Count_Final]]&lt;=2,"Low",Table2[[#This Row],[Interaction_Count_Final]]&lt;=5,"Medium",Table2[[#This Row],[Interaction_Count_Final]]&gt;=6,"High",TRUE,"CHECK"))</f>
        <v>High</v>
      </c>
      <c r="X1719" t="b">
        <f t="shared" si="26"/>
        <v>1</v>
      </c>
      <c r="Y1719" t="b">
        <f>tbl_CleanLeads[[#This Row],[Response_Time_Hours]]&gt;24</f>
        <v>1</v>
      </c>
      <c r="Z1719" s="13" t="b">
        <f>tbl_CleanLeads[[#This Row],[Response_Time_Hours]]&gt;72</f>
        <v>0</v>
      </c>
      <c r="AA1719" s="13" t="b">
        <f>tbl_CleanLeads[[#This Row],[Status_Clean]]="Converted"</f>
        <v>0</v>
      </c>
    </row>
    <row r="1720" spans="1:27">
      <c r="A1720" t="s">
        <v>63</v>
      </c>
      <c r="B1720" t="s">
        <v>5031</v>
      </c>
      <c r="C1720" t="s">
        <v>5032</v>
      </c>
      <c r="D1720" t="s">
        <v>7280</v>
      </c>
      <c r="E1720" t="s">
        <v>447</v>
      </c>
      <c r="F1720" t="s">
        <v>250</v>
      </c>
      <c r="G1720" s="1">
        <v>45343</v>
      </c>
      <c r="H1720" s="8">
        <f>MONTH(tbl_CleanLeads[[#This Row],[Lead_Date_Final]])</f>
        <v>2</v>
      </c>
      <c r="I1720" t="s">
        <v>7283</v>
      </c>
      <c r="J1720" t="s">
        <v>7271</v>
      </c>
      <c r="K1720" t="s">
        <v>7284</v>
      </c>
      <c r="L1720">
        <f>WEEKDAY(tbl_CleanLeads[[#This Row],[Lead_Date_Final]],2)</f>
        <v>3</v>
      </c>
      <c r="M1720" t="s">
        <v>7272</v>
      </c>
      <c r="N1720">
        <v>22.8</v>
      </c>
      <c r="O1720" s="7">
        <v>4949.6400000000003</v>
      </c>
      <c r="P1720">
        <v>32</v>
      </c>
      <c r="Q1720" t="s">
        <v>7273</v>
      </c>
      <c r="R1720">
        <f>IF(UPPER(TRIM(Table2[[#This Row],[Status_Clean]]))="CONVERTED",1,0)</f>
        <v>1</v>
      </c>
      <c r="S1720">
        <f>IF(ISNUMBER(MATCH(UPPER(TRIM(Table2[[#This Row],[Status_Clean]])),{"CONTACTED","QUALIFIED","CONVERTED"},0)),1,0)</f>
        <v>1</v>
      </c>
      <c r="T1720" cm="1">
        <f t="array" ref="T1720">_xlfn.SWITCH(UPPER(TRIM(Table2[[#This Row],[Status_Clean]])),"NEW",1,"CONTACTED",2,"QUALIFIED",3,"CONVERTED",4,"LOST",5,99)</f>
        <v>4</v>
      </c>
      <c r="U1720" t="str" cm="1">
        <f t="array" ref="U1720">_xlfn.LET(_xlpm.x,IFERROR(VALUE(Table2[[#This Row],[Response_Time_Hours]]),""),IF(_xlpm.x="","CHECK",_xlfn.IFS(_xlpm.x&lt;=1,"Immediate",_xlpm.x&lt;=6,"Fast",_xlpm.x&lt;=24,"Moderate",_xlpm.x&gt;24,"Delayed")))</f>
        <v>Moderate</v>
      </c>
      <c r="V1720">
        <f>FLOOR(tbl_CleanLeads[[#This Row],[Response_Time_Hours]],6)</f>
        <v>18</v>
      </c>
      <c r="W1720" t="str" cm="1">
        <f t="array" ref="W1720">IF(Table2[[#This Row],[Interaction_Count_Final]]="","N/A",_xlfn.IFS(Table2[[#This Row],[Interaction_Count_Final]]&lt;=2,"Low",Table2[[#This Row],[Interaction_Count_Final]]&lt;=5,"Medium",Table2[[#This Row],[Interaction_Count_Final]]&gt;=6,"High",TRUE,"CHECK"))</f>
        <v>High</v>
      </c>
      <c r="X1720" t="b">
        <f t="shared" si="26"/>
        <v>1</v>
      </c>
      <c r="Y1720" t="b">
        <f>tbl_CleanLeads[[#This Row],[Response_Time_Hours]]&gt;24</f>
        <v>0</v>
      </c>
      <c r="Z1720" s="13" t="b">
        <f>tbl_CleanLeads[[#This Row],[Response_Time_Hours]]&gt;72</f>
        <v>0</v>
      </c>
      <c r="AA1720" s="13" t="b">
        <f>tbl_CleanLeads[[#This Row],[Status_Clean]]="Converted"</f>
        <v>1</v>
      </c>
    </row>
    <row r="1721" spans="1:27">
      <c r="A1721" t="s">
        <v>102</v>
      </c>
      <c r="B1721" t="s">
        <v>5034</v>
      </c>
      <c r="C1721" t="s">
        <v>5035</v>
      </c>
      <c r="D1721" t="s">
        <v>7280</v>
      </c>
      <c r="E1721" t="s">
        <v>469</v>
      </c>
      <c r="F1721" t="s">
        <v>125</v>
      </c>
      <c r="G1721" s="1">
        <v>45425</v>
      </c>
      <c r="H1721" s="8">
        <f>MONTH(tbl_CleanLeads[[#This Row],[Lead_Date_Final]])</f>
        <v>5</v>
      </c>
      <c r="I1721" t="s">
        <v>7314</v>
      </c>
      <c r="J1721" t="s">
        <v>7271</v>
      </c>
      <c r="K1721" t="s">
        <v>7277</v>
      </c>
      <c r="L1721">
        <f>WEEKDAY(tbl_CleanLeads[[#This Row],[Lead_Date_Final]],2)</f>
        <v>1</v>
      </c>
      <c r="M1721" t="s">
        <v>7298</v>
      </c>
      <c r="N1721">
        <v>32.700000000000003</v>
      </c>
      <c r="O1721" s="7">
        <v>1102.4100000000001</v>
      </c>
      <c r="P1721">
        <v>4</v>
      </c>
      <c r="Q1721" t="s">
        <v>7289</v>
      </c>
      <c r="R1721">
        <f>IF(UPPER(TRIM(Table2[[#This Row],[Status_Clean]]))="CONVERTED",1,0)</f>
        <v>0</v>
      </c>
      <c r="S1721">
        <f>IF(ISNUMBER(MATCH(UPPER(TRIM(Table2[[#This Row],[Status_Clean]])),{"CONTACTED","QUALIFIED","CONVERTED"},0)),1,0)</f>
        <v>1</v>
      </c>
      <c r="T1721" cm="1">
        <f t="array" ref="T1721">_xlfn.SWITCH(UPPER(TRIM(Table2[[#This Row],[Status_Clean]])),"NEW",1,"CONTACTED",2,"QUALIFIED",3,"CONVERTED",4,"LOST",5,99)</f>
        <v>2</v>
      </c>
      <c r="U1721" t="str" cm="1">
        <f t="array" ref="U1721">_xlfn.LET(_xlpm.x,IFERROR(VALUE(Table2[[#This Row],[Response_Time_Hours]]),""),IF(_xlpm.x="","CHECK",_xlfn.IFS(_xlpm.x&lt;=1,"Immediate",_xlpm.x&lt;=6,"Fast",_xlpm.x&lt;=24,"Moderate",_xlpm.x&gt;24,"Delayed")))</f>
        <v>Delayed</v>
      </c>
      <c r="V1721">
        <f>FLOOR(tbl_CleanLeads[[#This Row],[Response_Time_Hours]],6)</f>
        <v>30</v>
      </c>
      <c r="W1721" t="str" cm="1">
        <f t="array" ref="W1721">IF(Table2[[#This Row],[Interaction_Count_Final]]="","N/A",_xlfn.IFS(Table2[[#This Row],[Interaction_Count_Final]]&lt;=2,"Low",Table2[[#This Row],[Interaction_Count_Final]]&lt;=5,"Medium",Table2[[#This Row],[Interaction_Count_Final]]&gt;=6,"High",TRUE,"CHECK"))</f>
        <v>Medium</v>
      </c>
      <c r="X1721" t="b">
        <f t="shared" si="26"/>
        <v>1</v>
      </c>
      <c r="Y1721" t="b">
        <f>tbl_CleanLeads[[#This Row],[Response_Time_Hours]]&gt;24</f>
        <v>1</v>
      </c>
      <c r="Z1721" s="13" t="b">
        <f>tbl_CleanLeads[[#This Row],[Response_Time_Hours]]&gt;72</f>
        <v>0</v>
      </c>
      <c r="AA1721" s="13" t="b">
        <f>tbl_CleanLeads[[#This Row],[Status_Clean]]="Converted"</f>
        <v>0</v>
      </c>
    </row>
    <row r="1722" spans="1:27">
      <c r="A1722" t="s">
        <v>63</v>
      </c>
      <c r="B1722" t="s">
        <v>5037</v>
      </c>
      <c r="C1722" t="s">
        <v>5038</v>
      </c>
      <c r="D1722" t="s">
        <v>7274</v>
      </c>
      <c r="E1722" t="s">
        <v>254</v>
      </c>
      <c r="F1722" t="s">
        <v>250</v>
      </c>
      <c r="G1722" s="1">
        <v>45186</v>
      </c>
      <c r="H1722" s="8">
        <f>MONTH(tbl_CleanLeads[[#This Row],[Lead_Date_Final]])</f>
        <v>9</v>
      </c>
      <c r="I1722" t="s">
        <v>7287</v>
      </c>
      <c r="J1722" t="s">
        <v>7263</v>
      </c>
      <c r="K1722" t="s">
        <v>7288</v>
      </c>
      <c r="L1722">
        <f>WEEKDAY(tbl_CleanLeads[[#This Row],[Lead_Date_Final]],2)</f>
        <v>7</v>
      </c>
      <c r="M1722" t="s">
        <v>7293</v>
      </c>
      <c r="N1722">
        <v>3</v>
      </c>
      <c r="O1722" s="7">
        <v>4039.02</v>
      </c>
      <c r="P1722">
        <v>17</v>
      </c>
      <c r="Q1722" t="s">
        <v>7273</v>
      </c>
      <c r="R1722">
        <f>IF(UPPER(TRIM(Table2[[#This Row],[Status_Clean]]))="CONVERTED",1,0)</f>
        <v>1</v>
      </c>
      <c r="S1722">
        <f>IF(ISNUMBER(MATCH(UPPER(TRIM(Table2[[#This Row],[Status_Clean]])),{"CONTACTED","QUALIFIED","CONVERTED"},0)),1,0)</f>
        <v>1</v>
      </c>
      <c r="T1722" cm="1">
        <f t="array" ref="T1722">_xlfn.SWITCH(UPPER(TRIM(Table2[[#This Row],[Status_Clean]])),"NEW",1,"CONTACTED",2,"QUALIFIED",3,"CONVERTED",4,"LOST",5,99)</f>
        <v>4</v>
      </c>
      <c r="U1722" t="str" cm="1">
        <f t="array" ref="U1722">_xlfn.LET(_xlpm.x,IFERROR(VALUE(Table2[[#This Row],[Response_Time_Hours]]),""),IF(_xlpm.x="","CHECK",_xlfn.IFS(_xlpm.x&lt;=1,"Immediate",_xlpm.x&lt;=6,"Fast",_xlpm.x&lt;=24,"Moderate",_xlpm.x&gt;24,"Delayed")))</f>
        <v>Fast</v>
      </c>
      <c r="V1722">
        <f>FLOOR(tbl_CleanLeads[[#This Row],[Response_Time_Hours]],6)</f>
        <v>0</v>
      </c>
      <c r="W1722" t="str" cm="1">
        <f t="array" ref="W1722">IF(Table2[[#This Row],[Interaction_Count_Final]]="","N/A",_xlfn.IFS(Table2[[#This Row],[Interaction_Count_Final]]&lt;=2,"Low",Table2[[#This Row],[Interaction_Count_Final]]&lt;=5,"Medium",Table2[[#This Row],[Interaction_Count_Final]]&gt;=6,"High",TRUE,"CHECK"))</f>
        <v>High</v>
      </c>
      <c r="X1722" t="b">
        <f t="shared" si="26"/>
        <v>1</v>
      </c>
      <c r="Y1722" t="b">
        <f>tbl_CleanLeads[[#This Row],[Response_Time_Hours]]&gt;24</f>
        <v>0</v>
      </c>
      <c r="Z1722" s="13" t="b">
        <f>tbl_CleanLeads[[#This Row],[Response_Time_Hours]]&gt;72</f>
        <v>0</v>
      </c>
      <c r="AA1722" s="13" t="b">
        <f>tbl_CleanLeads[[#This Row],[Status_Clean]]="Converted"</f>
        <v>1</v>
      </c>
    </row>
    <row r="1723" spans="1:27">
      <c r="A1723" t="s">
        <v>90</v>
      </c>
      <c r="B1723" t="s">
        <v>5039</v>
      </c>
      <c r="C1723" t="s">
        <v>8497</v>
      </c>
      <c r="D1723" t="s">
        <v>7274</v>
      </c>
      <c r="E1723" t="s">
        <v>106</v>
      </c>
      <c r="F1723" t="s">
        <v>71</v>
      </c>
      <c r="G1723" s="1">
        <v>45640</v>
      </c>
      <c r="H1723" s="8">
        <f>MONTH(tbl_CleanLeads[[#This Row],[Lead_Date_Final]])</f>
        <v>12</v>
      </c>
      <c r="I1723" t="s">
        <v>7262</v>
      </c>
      <c r="J1723" t="s">
        <v>7271</v>
      </c>
      <c r="K1723" t="s">
        <v>7264</v>
      </c>
      <c r="L1723">
        <f>WEEKDAY(tbl_CleanLeads[[#This Row],[Lead_Date_Final]],2)</f>
        <v>6</v>
      </c>
      <c r="M1723" t="s">
        <v>7278</v>
      </c>
      <c r="N1723">
        <v>33.1</v>
      </c>
      <c r="O1723" s="7">
        <v>3387.42</v>
      </c>
      <c r="P1723">
        <v>10</v>
      </c>
      <c r="Q1723" t="s">
        <v>7266</v>
      </c>
      <c r="R1723">
        <f>IF(UPPER(TRIM(Table2[[#This Row],[Status_Clean]]))="CONVERTED",1,0)</f>
        <v>0</v>
      </c>
      <c r="S1723">
        <f>IF(ISNUMBER(MATCH(UPPER(TRIM(Table2[[#This Row],[Status_Clean]])),{"CONTACTED","QUALIFIED","CONVERTED"},0)),1,0)</f>
        <v>1</v>
      </c>
      <c r="T1723" cm="1">
        <f t="array" ref="T1723">_xlfn.SWITCH(UPPER(TRIM(Table2[[#This Row],[Status_Clean]])),"NEW",1,"CONTACTED",2,"QUALIFIED",3,"CONVERTED",4,"LOST",5,99)</f>
        <v>3</v>
      </c>
      <c r="U1723" t="str" cm="1">
        <f t="array" ref="U1723">_xlfn.LET(_xlpm.x,IFERROR(VALUE(Table2[[#This Row],[Response_Time_Hours]]),""),IF(_xlpm.x="","CHECK",_xlfn.IFS(_xlpm.x&lt;=1,"Immediate",_xlpm.x&lt;=6,"Fast",_xlpm.x&lt;=24,"Moderate",_xlpm.x&gt;24,"Delayed")))</f>
        <v>Delayed</v>
      </c>
      <c r="V1723">
        <f>FLOOR(tbl_CleanLeads[[#This Row],[Response_Time_Hours]],6)</f>
        <v>30</v>
      </c>
      <c r="W1723" t="str" cm="1">
        <f t="array" ref="W1723">IF(Table2[[#This Row],[Interaction_Count_Final]]="","N/A",_xlfn.IFS(Table2[[#This Row],[Interaction_Count_Final]]&lt;=2,"Low",Table2[[#This Row],[Interaction_Count_Final]]&lt;=5,"Medium",Table2[[#This Row],[Interaction_Count_Final]]&gt;=6,"High",TRUE,"CHECK"))</f>
        <v>High</v>
      </c>
      <c r="X1723" t="b">
        <f t="shared" si="26"/>
        <v>1</v>
      </c>
      <c r="Y1723" t="b">
        <f>tbl_CleanLeads[[#This Row],[Response_Time_Hours]]&gt;24</f>
        <v>1</v>
      </c>
      <c r="Z1723" s="13" t="b">
        <f>tbl_CleanLeads[[#This Row],[Response_Time_Hours]]&gt;72</f>
        <v>0</v>
      </c>
      <c r="AA1723" s="13" t="b">
        <f>tbl_CleanLeads[[#This Row],[Status_Clean]]="Converted"</f>
        <v>0</v>
      </c>
    </row>
    <row r="1724" spans="1:27">
      <c r="A1724" t="s">
        <v>63</v>
      </c>
      <c r="B1724" t="s">
        <v>5043</v>
      </c>
      <c r="C1724" t="s">
        <v>5044</v>
      </c>
      <c r="D1724" t="s">
        <v>7268</v>
      </c>
      <c r="E1724" t="s">
        <v>363</v>
      </c>
      <c r="F1724" t="s">
        <v>125</v>
      </c>
      <c r="G1724" s="1">
        <v>45406</v>
      </c>
      <c r="H1724" s="8">
        <f>MONTH(tbl_CleanLeads[[#This Row],[Lead_Date_Final]])</f>
        <v>4</v>
      </c>
      <c r="I1724" t="s">
        <v>7297</v>
      </c>
      <c r="J1724" t="s">
        <v>7271</v>
      </c>
      <c r="K1724" t="s">
        <v>7277</v>
      </c>
      <c r="L1724">
        <f>WEEKDAY(tbl_CleanLeads[[#This Row],[Lead_Date_Final]],2)</f>
        <v>3</v>
      </c>
      <c r="M1724" t="s">
        <v>7272</v>
      </c>
      <c r="N1724">
        <v>22.9</v>
      </c>
      <c r="O1724" s="7">
        <v>1822.48</v>
      </c>
      <c r="P1724">
        <v>45</v>
      </c>
      <c r="Q1724" t="s">
        <v>7289</v>
      </c>
      <c r="R1724">
        <f>IF(UPPER(TRIM(Table2[[#This Row],[Status_Clean]]))="CONVERTED",1,0)</f>
        <v>0</v>
      </c>
      <c r="S1724">
        <f>IF(ISNUMBER(MATCH(UPPER(TRIM(Table2[[#This Row],[Status_Clean]])),{"CONTACTED","QUALIFIED","CONVERTED"},0)),1,0)</f>
        <v>1</v>
      </c>
      <c r="T1724" cm="1">
        <f t="array" ref="T1724">_xlfn.SWITCH(UPPER(TRIM(Table2[[#This Row],[Status_Clean]])),"NEW",1,"CONTACTED",2,"QUALIFIED",3,"CONVERTED",4,"LOST",5,99)</f>
        <v>2</v>
      </c>
      <c r="U1724" t="str" cm="1">
        <f t="array" ref="U1724">_xlfn.LET(_xlpm.x,IFERROR(VALUE(Table2[[#This Row],[Response_Time_Hours]]),""),IF(_xlpm.x="","CHECK",_xlfn.IFS(_xlpm.x&lt;=1,"Immediate",_xlpm.x&lt;=6,"Fast",_xlpm.x&lt;=24,"Moderate",_xlpm.x&gt;24,"Delayed")))</f>
        <v>Moderate</v>
      </c>
      <c r="V1724">
        <f>FLOOR(tbl_CleanLeads[[#This Row],[Response_Time_Hours]],6)</f>
        <v>18</v>
      </c>
      <c r="W1724" t="str" cm="1">
        <f t="array" ref="W1724">IF(Table2[[#This Row],[Interaction_Count_Final]]="","N/A",_xlfn.IFS(Table2[[#This Row],[Interaction_Count_Final]]&lt;=2,"Low",Table2[[#This Row],[Interaction_Count_Final]]&lt;=5,"Medium",Table2[[#This Row],[Interaction_Count_Final]]&gt;=6,"High",TRUE,"CHECK"))</f>
        <v>High</v>
      </c>
      <c r="X1724" t="b">
        <f t="shared" si="26"/>
        <v>1</v>
      </c>
      <c r="Y1724" t="b">
        <f>tbl_CleanLeads[[#This Row],[Response_Time_Hours]]&gt;24</f>
        <v>0</v>
      </c>
      <c r="Z1724" s="13" t="b">
        <f>tbl_CleanLeads[[#This Row],[Response_Time_Hours]]&gt;72</f>
        <v>0</v>
      </c>
      <c r="AA1724" s="13" t="b">
        <f>tbl_CleanLeads[[#This Row],[Status_Clean]]="Converted"</f>
        <v>0</v>
      </c>
    </row>
    <row r="1725" spans="1:27">
      <c r="A1725" t="s">
        <v>70</v>
      </c>
      <c r="B1725" t="s">
        <v>5047</v>
      </c>
      <c r="C1725" t="s">
        <v>5048</v>
      </c>
      <c r="D1725" t="s">
        <v>7258</v>
      </c>
      <c r="E1725" t="s">
        <v>363</v>
      </c>
      <c r="F1725" t="s">
        <v>173</v>
      </c>
      <c r="G1725" s="1">
        <v>45508</v>
      </c>
      <c r="H1725" s="8">
        <f>MONTH(tbl_CleanLeads[[#This Row],[Lead_Date_Final]])</f>
        <v>8</v>
      </c>
      <c r="I1725" t="s">
        <v>7310</v>
      </c>
      <c r="J1725" t="s">
        <v>7271</v>
      </c>
      <c r="K1725" t="s">
        <v>7288</v>
      </c>
      <c r="L1725">
        <f>WEEKDAY(tbl_CleanLeads[[#This Row],[Lead_Date_Final]],2)</f>
        <v>7</v>
      </c>
      <c r="M1725" t="s">
        <v>7293</v>
      </c>
      <c r="N1725">
        <v>37.299999999999997</v>
      </c>
      <c r="O1725" s="7">
        <v>1526.9</v>
      </c>
      <c r="P1725">
        <v>49</v>
      </c>
      <c r="Q1725" t="s">
        <v>7289</v>
      </c>
      <c r="R1725">
        <f>IF(UPPER(TRIM(Table2[[#This Row],[Status_Clean]]))="CONVERTED",1,0)</f>
        <v>0</v>
      </c>
      <c r="S1725">
        <f>IF(ISNUMBER(MATCH(UPPER(TRIM(Table2[[#This Row],[Status_Clean]])),{"CONTACTED","QUALIFIED","CONVERTED"},0)),1,0)</f>
        <v>0</v>
      </c>
      <c r="T1725" cm="1">
        <f t="array" ref="T1725">_xlfn.SWITCH(UPPER(TRIM(Table2[[#This Row],[Status_Clean]])),"NEW",1,"CONTACTED",2,"QUALIFIED",3,"CONVERTED",4,"LOST",5,99)</f>
        <v>5</v>
      </c>
      <c r="U1725" t="str" cm="1">
        <f t="array" ref="U1725">_xlfn.LET(_xlpm.x,IFERROR(VALUE(Table2[[#This Row],[Response_Time_Hours]]),""),IF(_xlpm.x="","CHECK",_xlfn.IFS(_xlpm.x&lt;=1,"Immediate",_xlpm.x&lt;=6,"Fast",_xlpm.x&lt;=24,"Moderate",_xlpm.x&gt;24,"Delayed")))</f>
        <v>Delayed</v>
      </c>
      <c r="V1725">
        <f>FLOOR(tbl_CleanLeads[[#This Row],[Response_Time_Hours]],6)</f>
        <v>36</v>
      </c>
      <c r="W1725" t="str" cm="1">
        <f t="array" ref="W1725">IF(Table2[[#This Row],[Interaction_Count_Final]]="","N/A",_xlfn.IFS(Table2[[#This Row],[Interaction_Count_Final]]&lt;=2,"Low",Table2[[#This Row],[Interaction_Count_Final]]&lt;=5,"Medium",Table2[[#This Row],[Interaction_Count_Final]]&gt;=6,"High",TRUE,"CHECK"))</f>
        <v>High</v>
      </c>
      <c r="X1725" t="b">
        <f t="shared" si="26"/>
        <v>1</v>
      </c>
      <c r="Y1725" t="b">
        <f>tbl_CleanLeads[[#This Row],[Response_Time_Hours]]&gt;24</f>
        <v>1</v>
      </c>
      <c r="Z1725" s="13" t="b">
        <f>tbl_CleanLeads[[#This Row],[Response_Time_Hours]]&gt;72</f>
        <v>0</v>
      </c>
      <c r="AA1725" s="13" t="b">
        <f>tbl_CleanLeads[[#This Row],[Status_Clean]]="Converted"</f>
        <v>0</v>
      </c>
    </row>
    <row r="1726" spans="1:27">
      <c r="A1726" t="s">
        <v>63</v>
      </c>
      <c r="B1726" t="s">
        <v>5050</v>
      </c>
      <c r="C1726" t="s">
        <v>8501</v>
      </c>
      <c r="D1726" t="s">
        <v>7274</v>
      </c>
      <c r="E1726" t="s">
        <v>263</v>
      </c>
      <c r="F1726" t="s">
        <v>250</v>
      </c>
      <c r="G1726" s="1">
        <v>45043</v>
      </c>
      <c r="H1726" s="8">
        <f>MONTH(tbl_CleanLeads[[#This Row],[Lead_Date_Final]])</f>
        <v>4</v>
      </c>
      <c r="I1726" t="s">
        <v>7297</v>
      </c>
      <c r="J1726" t="s">
        <v>7263</v>
      </c>
      <c r="K1726" t="s">
        <v>7277</v>
      </c>
      <c r="L1726">
        <f>WEEKDAY(tbl_CleanLeads[[#This Row],[Lead_Date_Final]],2)</f>
        <v>4</v>
      </c>
      <c r="M1726" t="s">
        <v>7285</v>
      </c>
      <c r="N1726">
        <v>12</v>
      </c>
      <c r="O1726" s="7">
        <v>4117.51</v>
      </c>
      <c r="P1726">
        <v>48</v>
      </c>
      <c r="Q1726" t="s">
        <v>7273</v>
      </c>
      <c r="R1726">
        <f>IF(UPPER(TRIM(Table2[[#This Row],[Status_Clean]]))="CONVERTED",1,0)</f>
        <v>1</v>
      </c>
      <c r="S1726">
        <f>IF(ISNUMBER(MATCH(UPPER(TRIM(Table2[[#This Row],[Status_Clean]])),{"CONTACTED","QUALIFIED","CONVERTED"},0)),1,0)</f>
        <v>1</v>
      </c>
      <c r="T1726" cm="1">
        <f t="array" ref="T1726">_xlfn.SWITCH(UPPER(TRIM(Table2[[#This Row],[Status_Clean]])),"NEW",1,"CONTACTED",2,"QUALIFIED",3,"CONVERTED",4,"LOST",5,99)</f>
        <v>4</v>
      </c>
      <c r="U1726" t="str" cm="1">
        <f t="array" ref="U1726">_xlfn.LET(_xlpm.x,IFERROR(VALUE(Table2[[#This Row],[Response_Time_Hours]]),""),IF(_xlpm.x="","CHECK",_xlfn.IFS(_xlpm.x&lt;=1,"Immediate",_xlpm.x&lt;=6,"Fast",_xlpm.x&lt;=24,"Moderate",_xlpm.x&gt;24,"Delayed")))</f>
        <v>Moderate</v>
      </c>
      <c r="V1726">
        <f>FLOOR(tbl_CleanLeads[[#This Row],[Response_Time_Hours]],6)</f>
        <v>12</v>
      </c>
      <c r="W1726" t="str" cm="1">
        <f t="array" ref="W1726">IF(Table2[[#This Row],[Interaction_Count_Final]]="","N/A",_xlfn.IFS(Table2[[#This Row],[Interaction_Count_Final]]&lt;=2,"Low",Table2[[#This Row],[Interaction_Count_Final]]&lt;=5,"Medium",Table2[[#This Row],[Interaction_Count_Final]]&gt;=6,"High",TRUE,"CHECK"))</f>
        <v>High</v>
      </c>
      <c r="X1726" t="b">
        <f t="shared" si="26"/>
        <v>1</v>
      </c>
      <c r="Y1726" t="b">
        <f>tbl_CleanLeads[[#This Row],[Response_Time_Hours]]&gt;24</f>
        <v>0</v>
      </c>
      <c r="Z1726" s="13" t="b">
        <f>tbl_CleanLeads[[#This Row],[Response_Time_Hours]]&gt;72</f>
        <v>0</v>
      </c>
      <c r="AA1726" s="13" t="b">
        <f>tbl_CleanLeads[[#This Row],[Status_Clean]]="Converted"</f>
        <v>1</v>
      </c>
    </row>
    <row r="1727" spans="1:27">
      <c r="A1727" t="s">
        <v>63</v>
      </c>
      <c r="B1727" t="s">
        <v>5052</v>
      </c>
      <c r="C1727" t="s">
        <v>8502</v>
      </c>
      <c r="D1727" t="s">
        <v>7268</v>
      </c>
      <c r="E1727" t="s">
        <v>101</v>
      </c>
      <c r="F1727" t="s">
        <v>125</v>
      </c>
      <c r="G1727" s="1">
        <v>44935</v>
      </c>
      <c r="H1727" s="8">
        <f>MONTH(tbl_CleanLeads[[#This Row],[Lead_Date_Final]])</f>
        <v>1</v>
      </c>
      <c r="I1727" t="s">
        <v>7317</v>
      </c>
      <c r="J1727" t="s">
        <v>7263</v>
      </c>
      <c r="K1727" t="s">
        <v>7284</v>
      </c>
      <c r="L1727">
        <f>WEEKDAY(tbl_CleanLeads[[#This Row],[Lead_Date_Final]],2)</f>
        <v>1</v>
      </c>
      <c r="M1727" t="s">
        <v>7298</v>
      </c>
      <c r="N1727">
        <v>15</v>
      </c>
      <c r="O1727" s="7">
        <v>4229.82</v>
      </c>
      <c r="P1727">
        <v>27</v>
      </c>
      <c r="Q1727" t="s">
        <v>7273</v>
      </c>
      <c r="R1727">
        <f>IF(UPPER(TRIM(Table2[[#This Row],[Status_Clean]]))="CONVERTED",1,0)</f>
        <v>0</v>
      </c>
      <c r="S1727">
        <f>IF(ISNUMBER(MATCH(UPPER(TRIM(Table2[[#This Row],[Status_Clean]])),{"CONTACTED","QUALIFIED","CONVERTED"},0)),1,0)</f>
        <v>1</v>
      </c>
      <c r="T1727" cm="1">
        <f t="array" ref="T1727">_xlfn.SWITCH(UPPER(TRIM(Table2[[#This Row],[Status_Clean]])),"NEW",1,"CONTACTED",2,"QUALIFIED",3,"CONVERTED",4,"LOST",5,99)</f>
        <v>2</v>
      </c>
      <c r="U1727" t="str" cm="1">
        <f t="array" ref="U1727">_xlfn.LET(_xlpm.x,IFERROR(VALUE(Table2[[#This Row],[Response_Time_Hours]]),""),IF(_xlpm.x="","CHECK",_xlfn.IFS(_xlpm.x&lt;=1,"Immediate",_xlpm.x&lt;=6,"Fast",_xlpm.x&lt;=24,"Moderate",_xlpm.x&gt;24,"Delayed")))</f>
        <v>Moderate</v>
      </c>
      <c r="V1727">
        <f>FLOOR(tbl_CleanLeads[[#This Row],[Response_Time_Hours]],6)</f>
        <v>12</v>
      </c>
      <c r="W1727" t="str" cm="1">
        <f t="array" ref="W1727">IF(Table2[[#This Row],[Interaction_Count_Final]]="","N/A",_xlfn.IFS(Table2[[#This Row],[Interaction_Count_Final]]&lt;=2,"Low",Table2[[#This Row],[Interaction_Count_Final]]&lt;=5,"Medium",Table2[[#This Row],[Interaction_Count_Final]]&gt;=6,"High",TRUE,"CHECK"))</f>
        <v>High</v>
      </c>
      <c r="X1727" t="b">
        <f t="shared" si="26"/>
        <v>1</v>
      </c>
      <c r="Y1727" t="b">
        <f>tbl_CleanLeads[[#This Row],[Response_Time_Hours]]&gt;24</f>
        <v>0</v>
      </c>
      <c r="Z1727" s="13" t="b">
        <f>tbl_CleanLeads[[#This Row],[Response_Time_Hours]]&gt;72</f>
        <v>0</v>
      </c>
      <c r="AA1727" s="13" t="b">
        <f>tbl_CleanLeads[[#This Row],[Status_Clean]]="Converted"</f>
        <v>0</v>
      </c>
    </row>
    <row r="1728" spans="1:27">
      <c r="A1728" t="s">
        <v>63</v>
      </c>
      <c r="B1728" t="s">
        <v>5054</v>
      </c>
      <c r="C1728" t="s">
        <v>5055</v>
      </c>
      <c r="D1728" t="s">
        <v>7268</v>
      </c>
      <c r="E1728" t="s">
        <v>254</v>
      </c>
      <c r="F1728" t="s">
        <v>71</v>
      </c>
      <c r="G1728" s="1">
        <v>45401</v>
      </c>
      <c r="H1728" s="8">
        <f>MONTH(tbl_CleanLeads[[#This Row],[Lead_Date_Final]])</f>
        <v>4</v>
      </c>
      <c r="I1728" t="s">
        <v>7297</v>
      </c>
      <c r="J1728" t="s">
        <v>7271</v>
      </c>
      <c r="K1728" t="s">
        <v>7277</v>
      </c>
      <c r="L1728">
        <f>WEEKDAY(tbl_CleanLeads[[#This Row],[Lead_Date_Final]],2)</f>
        <v>5</v>
      </c>
      <c r="M1728" t="s">
        <v>7312</v>
      </c>
      <c r="N1728">
        <v>67</v>
      </c>
      <c r="O1728" s="7">
        <v>3623.51</v>
      </c>
      <c r="P1728">
        <v>4</v>
      </c>
      <c r="Q1728" t="s">
        <v>7266</v>
      </c>
      <c r="R1728">
        <f>IF(UPPER(TRIM(Table2[[#This Row],[Status_Clean]]))="CONVERTED",1,0)</f>
        <v>0</v>
      </c>
      <c r="S1728">
        <f>IF(ISNUMBER(MATCH(UPPER(TRIM(Table2[[#This Row],[Status_Clean]])),{"CONTACTED","QUALIFIED","CONVERTED"},0)),1,0)</f>
        <v>1</v>
      </c>
      <c r="T1728" cm="1">
        <f t="array" ref="T1728">_xlfn.SWITCH(UPPER(TRIM(Table2[[#This Row],[Status_Clean]])),"NEW",1,"CONTACTED",2,"QUALIFIED",3,"CONVERTED",4,"LOST",5,99)</f>
        <v>3</v>
      </c>
      <c r="U1728" t="str" cm="1">
        <f t="array" ref="U1728">_xlfn.LET(_xlpm.x,IFERROR(VALUE(Table2[[#This Row],[Response_Time_Hours]]),""),IF(_xlpm.x="","CHECK",_xlfn.IFS(_xlpm.x&lt;=1,"Immediate",_xlpm.x&lt;=6,"Fast",_xlpm.x&lt;=24,"Moderate",_xlpm.x&gt;24,"Delayed")))</f>
        <v>Delayed</v>
      </c>
      <c r="V1728">
        <f>FLOOR(tbl_CleanLeads[[#This Row],[Response_Time_Hours]],6)</f>
        <v>66</v>
      </c>
      <c r="W1728" t="str" cm="1">
        <f t="array" ref="W1728">IF(Table2[[#This Row],[Interaction_Count_Final]]="","N/A",_xlfn.IFS(Table2[[#This Row],[Interaction_Count_Final]]&lt;=2,"Low",Table2[[#This Row],[Interaction_Count_Final]]&lt;=5,"Medium",Table2[[#This Row],[Interaction_Count_Final]]&gt;=6,"High",TRUE,"CHECK"))</f>
        <v>Medium</v>
      </c>
      <c r="X1728" t="b">
        <f t="shared" si="26"/>
        <v>1</v>
      </c>
      <c r="Y1728" t="b">
        <f>tbl_CleanLeads[[#This Row],[Response_Time_Hours]]&gt;24</f>
        <v>1</v>
      </c>
      <c r="Z1728" s="13" t="b">
        <f>tbl_CleanLeads[[#This Row],[Response_Time_Hours]]&gt;72</f>
        <v>0</v>
      </c>
      <c r="AA1728" s="13" t="b">
        <f>tbl_CleanLeads[[#This Row],[Status_Clean]]="Converted"</f>
        <v>0</v>
      </c>
    </row>
    <row r="1729" spans="1:27">
      <c r="A1729" t="s">
        <v>90</v>
      </c>
      <c r="B1729" t="s">
        <v>5057</v>
      </c>
      <c r="C1729" t="s">
        <v>5058</v>
      </c>
      <c r="D1729" t="s">
        <v>7268</v>
      </c>
      <c r="E1729" t="s">
        <v>7308</v>
      </c>
      <c r="F1729" t="s">
        <v>125</v>
      </c>
      <c r="G1729" s="1">
        <v>45287</v>
      </c>
      <c r="H1729" s="8">
        <f>MONTH(tbl_CleanLeads[[#This Row],[Lead_Date_Final]])</f>
        <v>12</v>
      </c>
      <c r="I1729" t="s">
        <v>7262</v>
      </c>
      <c r="J1729" t="s">
        <v>7263</v>
      </c>
      <c r="K1729" t="s">
        <v>7264</v>
      </c>
      <c r="L1729">
        <f>WEEKDAY(tbl_CleanLeads[[#This Row],[Lead_Date_Final]],2)</f>
        <v>3</v>
      </c>
      <c r="M1729" t="s">
        <v>7272</v>
      </c>
      <c r="N1729">
        <v>3.9</v>
      </c>
      <c r="O1729" s="7">
        <v>4201.6400000000003</v>
      </c>
      <c r="P1729">
        <v>41</v>
      </c>
      <c r="Q1729" t="s">
        <v>7273</v>
      </c>
      <c r="R1729">
        <f>IF(UPPER(TRIM(Table2[[#This Row],[Status_Clean]]))="CONVERTED",1,0)</f>
        <v>0</v>
      </c>
      <c r="S1729">
        <f>IF(ISNUMBER(MATCH(UPPER(TRIM(Table2[[#This Row],[Status_Clean]])),{"CONTACTED","QUALIFIED","CONVERTED"},0)),1,0)</f>
        <v>1</v>
      </c>
      <c r="T1729" cm="1">
        <f t="array" ref="T1729">_xlfn.SWITCH(UPPER(TRIM(Table2[[#This Row],[Status_Clean]])),"NEW",1,"CONTACTED",2,"QUALIFIED",3,"CONVERTED",4,"LOST",5,99)</f>
        <v>2</v>
      </c>
      <c r="U1729" t="str" cm="1">
        <f t="array" ref="U1729">_xlfn.LET(_xlpm.x,IFERROR(VALUE(Table2[[#This Row],[Response_Time_Hours]]),""),IF(_xlpm.x="","CHECK",_xlfn.IFS(_xlpm.x&lt;=1,"Immediate",_xlpm.x&lt;=6,"Fast",_xlpm.x&lt;=24,"Moderate",_xlpm.x&gt;24,"Delayed")))</f>
        <v>Fast</v>
      </c>
      <c r="V1729">
        <f>FLOOR(tbl_CleanLeads[[#This Row],[Response_Time_Hours]],6)</f>
        <v>0</v>
      </c>
      <c r="W1729" t="str" cm="1">
        <f t="array" ref="W1729">IF(Table2[[#This Row],[Interaction_Count_Final]]="","N/A",_xlfn.IFS(Table2[[#This Row],[Interaction_Count_Final]]&lt;=2,"Low",Table2[[#This Row],[Interaction_Count_Final]]&lt;=5,"Medium",Table2[[#This Row],[Interaction_Count_Final]]&gt;=6,"High",TRUE,"CHECK"))</f>
        <v>High</v>
      </c>
      <c r="X1729" t="b">
        <f t="shared" si="26"/>
        <v>1</v>
      </c>
      <c r="Y1729" t="b">
        <f>tbl_CleanLeads[[#This Row],[Response_Time_Hours]]&gt;24</f>
        <v>0</v>
      </c>
      <c r="Z1729" s="13" t="b">
        <f>tbl_CleanLeads[[#This Row],[Response_Time_Hours]]&gt;72</f>
        <v>0</v>
      </c>
      <c r="AA1729" s="13" t="b">
        <f>tbl_CleanLeads[[#This Row],[Status_Clean]]="Converted"</f>
        <v>0</v>
      </c>
    </row>
    <row r="1730" spans="1:27">
      <c r="A1730" t="s">
        <v>102</v>
      </c>
      <c r="B1730" t="s">
        <v>5060</v>
      </c>
      <c r="C1730" t="s">
        <v>5061</v>
      </c>
      <c r="D1730" t="s">
        <v>7258</v>
      </c>
      <c r="E1730" t="s">
        <v>469</v>
      </c>
      <c r="F1730" t="s">
        <v>125</v>
      </c>
      <c r="G1730" s="1">
        <v>45064</v>
      </c>
      <c r="H1730" s="8">
        <f>MONTH(tbl_CleanLeads[[#This Row],[Lead_Date_Final]])</f>
        <v>5</v>
      </c>
      <c r="I1730" t="s">
        <v>7314</v>
      </c>
      <c r="J1730" t="s">
        <v>7263</v>
      </c>
      <c r="K1730" t="s">
        <v>7277</v>
      </c>
      <c r="L1730">
        <f>WEEKDAY(tbl_CleanLeads[[#This Row],[Lead_Date_Final]],2)</f>
        <v>4</v>
      </c>
      <c r="M1730" t="s">
        <v>7285</v>
      </c>
      <c r="N1730">
        <v>31.200000000000003</v>
      </c>
      <c r="O1730" s="7">
        <v>3363.66</v>
      </c>
      <c r="P1730">
        <v>10</v>
      </c>
      <c r="Q1730" t="s">
        <v>7266</v>
      </c>
      <c r="R1730">
        <f>IF(UPPER(TRIM(Table2[[#This Row],[Status_Clean]]))="CONVERTED",1,0)</f>
        <v>0</v>
      </c>
      <c r="S1730">
        <f>IF(ISNUMBER(MATCH(UPPER(TRIM(Table2[[#This Row],[Status_Clean]])),{"CONTACTED","QUALIFIED","CONVERTED"},0)),1,0)</f>
        <v>1</v>
      </c>
      <c r="T1730" cm="1">
        <f t="array" ref="T1730">_xlfn.SWITCH(UPPER(TRIM(Table2[[#This Row],[Status_Clean]])),"NEW",1,"CONTACTED",2,"QUALIFIED",3,"CONVERTED",4,"LOST",5,99)</f>
        <v>2</v>
      </c>
      <c r="U1730" t="str" cm="1">
        <f t="array" ref="U1730">_xlfn.LET(_xlpm.x,IFERROR(VALUE(Table2[[#This Row],[Response_Time_Hours]]),""),IF(_xlpm.x="","CHECK",_xlfn.IFS(_xlpm.x&lt;=1,"Immediate",_xlpm.x&lt;=6,"Fast",_xlpm.x&lt;=24,"Moderate",_xlpm.x&gt;24,"Delayed")))</f>
        <v>Delayed</v>
      </c>
      <c r="V1730">
        <f>FLOOR(tbl_CleanLeads[[#This Row],[Response_Time_Hours]],6)</f>
        <v>30</v>
      </c>
      <c r="W1730" t="str" cm="1">
        <f t="array" ref="W1730">IF(Table2[[#This Row],[Interaction_Count_Final]]="","N/A",_xlfn.IFS(Table2[[#This Row],[Interaction_Count_Final]]&lt;=2,"Low",Table2[[#This Row],[Interaction_Count_Final]]&lt;=5,"Medium",Table2[[#This Row],[Interaction_Count_Final]]&gt;=6,"High",TRUE,"CHECK"))</f>
        <v>High</v>
      </c>
      <c r="X1730" t="b">
        <f t="shared" ref="X1730:X1793" si="27">COUNTIF($A:$A,$A1730)&gt;1</f>
        <v>1</v>
      </c>
      <c r="Y1730" t="b">
        <f>tbl_CleanLeads[[#This Row],[Response_Time_Hours]]&gt;24</f>
        <v>1</v>
      </c>
      <c r="Z1730" s="13" t="b">
        <f>tbl_CleanLeads[[#This Row],[Response_Time_Hours]]&gt;72</f>
        <v>0</v>
      </c>
      <c r="AA1730" s="13" t="b">
        <f>tbl_CleanLeads[[#This Row],[Status_Clean]]="Converted"</f>
        <v>0</v>
      </c>
    </row>
    <row r="1731" spans="1:27">
      <c r="A1731" t="s">
        <v>63</v>
      </c>
      <c r="B1731" t="s">
        <v>5063</v>
      </c>
      <c r="C1731" t="s">
        <v>5064</v>
      </c>
      <c r="D1731" t="s">
        <v>7280</v>
      </c>
      <c r="E1731" t="s">
        <v>263</v>
      </c>
      <c r="F1731" t="s">
        <v>71</v>
      </c>
      <c r="G1731" s="1">
        <v>45073</v>
      </c>
      <c r="H1731" s="8">
        <f>MONTH(tbl_CleanLeads[[#This Row],[Lead_Date_Final]])</f>
        <v>5</v>
      </c>
      <c r="I1731" t="s">
        <v>7314</v>
      </c>
      <c r="J1731" t="s">
        <v>7263</v>
      </c>
      <c r="K1731" t="s">
        <v>7277</v>
      </c>
      <c r="L1731">
        <f>WEEKDAY(tbl_CleanLeads[[#This Row],[Lead_Date_Final]],2)</f>
        <v>6</v>
      </c>
      <c r="M1731" t="s">
        <v>7278</v>
      </c>
      <c r="N1731">
        <v>7.3</v>
      </c>
      <c r="O1731" s="7">
        <v>4822.13</v>
      </c>
      <c r="P1731">
        <v>40</v>
      </c>
      <c r="Q1731" t="s">
        <v>7273</v>
      </c>
      <c r="R1731">
        <f>IF(UPPER(TRIM(Table2[[#This Row],[Status_Clean]]))="CONVERTED",1,0)</f>
        <v>0</v>
      </c>
      <c r="S1731">
        <f>IF(ISNUMBER(MATCH(UPPER(TRIM(Table2[[#This Row],[Status_Clean]])),{"CONTACTED","QUALIFIED","CONVERTED"},0)),1,0)</f>
        <v>1</v>
      </c>
      <c r="T1731" cm="1">
        <f t="array" ref="T1731">_xlfn.SWITCH(UPPER(TRIM(Table2[[#This Row],[Status_Clean]])),"NEW",1,"CONTACTED",2,"QUALIFIED",3,"CONVERTED",4,"LOST",5,99)</f>
        <v>3</v>
      </c>
      <c r="U1731" t="str" cm="1">
        <f t="array" ref="U1731">_xlfn.LET(_xlpm.x,IFERROR(VALUE(Table2[[#This Row],[Response_Time_Hours]]),""),IF(_xlpm.x="","CHECK",_xlfn.IFS(_xlpm.x&lt;=1,"Immediate",_xlpm.x&lt;=6,"Fast",_xlpm.x&lt;=24,"Moderate",_xlpm.x&gt;24,"Delayed")))</f>
        <v>Moderate</v>
      </c>
      <c r="V1731">
        <f>FLOOR(tbl_CleanLeads[[#This Row],[Response_Time_Hours]],6)</f>
        <v>6</v>
      </c>
      <c r="W1731" t="str" cm="1">
        <f t="array" ref="W1731">IF(Table2[[#This Row],[Interaction_Count_Final]]="","N/A",_xlfn.IFS(Table2[[#This Row],[Interaction_Count_Final]]&lt;=2,"Low",Table2[[#This Row],[Interaction_Count_Final]]&lt;=5,"Medium",Table2[[#This Row],[Interaction_Count_Final]]&gt;=6,"High",TRUE,"CHECK"))</f>
        <v>High</v>
      </c>
      <c r="X1731" t="b">
        <f t="shared" si="27"/>
        <v>1</v>
      </c>
      <c r="Y1731" t="b">
        <f>tbl_CleanLeads[[#This Row],[Response_Time_Hours]]&gt;24</f>
        <v>0</v>
      </c>
      <c r="Z1731" s="13" t="b">
        <f>tbl_CleanLeads[[#This Row],[Response_Time_Hours]]&gt;72</f>
        <v>0</v>
      </c>
      <c r="AA1731" s="13" t="b">
        <f>tbl_CleanLeads[[#This Row],[Status_Clean]]="Converted"</f>
        <v>0</v>
      </c>
    </row>
    <row r="1732" spans="1:27">
      <c r="A1732" t="s">
        <v>90</v>
      </c>
      <c r="B1732" t="s">
        <v>5066</v>
      </c>
      <c r="C1732" t="s">
        <v>5067</v>
      </c>
      <c r="D1732" t="s">
        <v>7280</v>
      </c>
      <c r="E1732" t="s">
        <v>469</v>
      </c>
      <c r="F1732" t="s">
        <v>71</v>
      </c>
      <c r="G1732" s="1">
        <v>44936</v>
      </c>
      <c r="H1732" s="8">
        <f>MONTH(tbl_CleanLeads[[#This Row],[Lead_Date_Final]])</f>
        <v>1</v>
      </c>
      <c r="I1732" t="s">
        <v>7317</v>
      </c>
      <c r="J1732" t="s">
        <v>7263</v>
      </c>
      <c r="K1732" t="s">
        <v>7284</v>
      </c>
      <c r="L1732">
        <f>WEEKDAY(tbl_CleanLeads[[#This Row],[Lead_Date_Final]],2)</f>
        <v>2</v>
      </c>
      <c r="M1732" t="s">
        <v>7265</v>
      </c>
      <c r="N1732">
        <v>27</v>
      </c>
      <c r="O1732" s="7">
        <v>4107.5200000000004</v>
      </c>
      <c r="P1732">
        <v>47</v>
      </c>
      <c r="Q1732" t="s">
        <v>7273</v>
      </c>
      <c r="R1732">
        <f>IF(UPPER(TRIM(Table2[[#This Row],[Status_Clean]]))="CONVERTED",1,0)</f>
        <v>0</v>
      </c>
      <c r="S1732">
        <f>IF(ISNUMBER(MATCH(UPPER(TRIM(Table2[[#This Row],[Status_Clean]])),{"CONTACTED","QUALIFIED","CONVERTED"},0)),1,0)</f>
        <v>1</v>
      </c>
      <c r="T1732" cm="1">
        <f t="array" ref="T1732">_xlfn.SWITCH(UPPER(TRIM(Table2[[#This Row],[Status_Clean]])),"NEW",1,"CONTACTED",2,"QUALIFIED",3,"CONVERTED",4,"LOST",5,99)</f>
        <v>3</v>
      </c>
      <c r="U1732" t="str" cm="1">
        <f t="array" ref="U1732">_xlfn.LET(_xlpm.x,IFERROR(VALUE(Table2[[#This Row],[Response_Time_Hours]]),""),IF(_xlpm.x="","CHECK",_xlfn.IFS(_xlpm.x&lt;=1,"Immediate",_xlpm.x&lt;=6,"Fast",_xlpm.x&lt;=24,"Moderate",_xlpm.x&gt;24,"Delayed")))</f>
        <v>Delayed</v>
      </c>
      <c r="V1732">
        <f>FLOOR(tbl_CleanLeads[[#This Row],[Response_Time_Hours]],6)</f>
        <v>24</v>
      </c>
      <c r="W1732" t="str" cm="1">
        <f t="array" ref="W1732">IF(Table2[[#This Row],[Interaction_Count_Final]]="","N/A",_xlfn.IFS(Table2[[#This Row],[Interaction_Count_Final]]&lt;=2,"Low",Table2[[#This Row],[Interaction_Count_Final]]&lt;=5,"Medium",Table2[[#This Row],[Interaction_Count_Final]]&gt;=6,"High",TRUE,"CHECK"))</f>
        <v>High</v>
      </c>
      <c r="X1732" t="b">
        <f t="shared" si="27"/>
        <v>1</v>
      </c>
      <c r="Y1732" t="b">
        <f>tbl_CleanLeads[[#This Row],[Response_Time_Hours]]&gt;24</f>
        <v>1</v>
      </c>
      <c r="Z1732" s="13" t="b">
        <f>tbl_CleanLeads[[#This Row],[Response_Time_Hours]]&gt;72</f>
        <v>0</v>
      </c>
      <c r="AA1732" s="13" t="b">
        <f>tbl_CleanLeads[[#This Row],[Status_Clean]]="Converted"</f>
        <v>0</v>
      </c>
    </row>
    <row r="1733" spans="1:27">
      <c r="A1733" t="s">
        <v>70</v>
      </c>
      <c r="B1733" t="s">
        <v>5068</v>
      </c>
      <c r="C1733" t="s">
        <v>5069</v>
      </c>
      <c r="D1733" t="s">
        <v>7258</v>
      </c>
      <c r="E1733" t="s">
        <v>222</v>
      </c>
      <c r="F1733" t="s">
        <v>250</v>
      </c>
      <c r="G1733" s="1">
        <v>45453</v>
      </c>
      <c r="H1733" s="8">
        <f>MONTH(tbl_CleanLeads[[#This Row],[Lead_Date_Final]])</f>
        <v>6</v>
      </c>
      <c r="I1733" t="s">
        <v>7276</v>
      </c>
      <c r="J1733" t="s">
        <v>7271</v>
      </c>
      <c r="K1733" t="s">
        <v>7277</v>
      </c>
      <c r="L1733">
        <f>WEEKDAY(tbl_CleanLeads[[#This Row],[Lead_Date_Final]],2)</f>
        <v>1</v>
      </c>
      <c r="M1733" t="s">
        <v>7298</v>
      </c>
      <c r="N1733">
        <v>30.6</v>
      </c>
      <c r="O1733" s="7">
        <v>2134.81</v>
      </c>
      <c r="P1733">
        <v>7</v>
      </c>
      <c r="Q1733" t="s">
        <v>7266</v>
      </c>
      <c r="R1733">
        <f>IF(UPPER(TRIM(Table2[[#This Row],[Status_Clean]]))="CONVERTED",1,0)</f>
        <v>1</v>
      </c>
      <c r="S1733">
        <f>IF(ISNUMBER(MATCH(UPPER(TRIM(Table2[[#This Row],[Status_Clean]])),{"CONTACTED","QUALIFIED","CONVERTED"},0)),1,0)</f>
        <v>1</v>
      </c>
      <c r="T1733" cm="1">
        <f t="array" ref="T1733">_xlfn.SWITCH(UPPER(TRIM(Table2[[#This Row],[Status_Clean]])),"NEW",1,"CONTACTED",2,"QUALIFIED",3,"CONVERTED",4,"LOST",5,99)</f>
        <v>4</v>
      </c>
      <c r="U1733" t="str" cm="1">
        <f t="array" ref="U1733">_xlfn.LET(_xlpm.x,IFERROR(VALUE(Table2[[#This Row],[Response_Time_Hours]]),""),IF(_xlpm.x="","CHECK",_xlfn.IFS(_xlpm.x&lt;=1,"Immediate",_xlpm.x&lt;=6,"Fast",_xlpm.x&lt;=24,"Moderate",_xlpm.x&gt;24,"Delayed")))</f>
        <v>Delayed</v>
      </c>
      <c r="V1733">
        <f>FLOOR(tbl_CleanLeads[[#This Row],[Response_Time_Hours]],6)</f>
        <v>30</v>
      </c>
      <c r="W1733" t="str" cm="1">
        <f t="array" ref="W1733">IF(Table2[[#This Row],[Interaction_Count_Final]]="","N/A",_xlfn.IFS(Table2[[#This Row],[Interaction_Count_Final]]&lt;=2,"Low",Table2[[#This Row],[Interaction_Count_Final]]&lt;=5,"Medium",Table2[[#This Row],[Interaction_Count_Final]]&gt;=6,"High",TRUE,"CHECK"))</f>
        <v>High</v>
      </c>
      <c r="X1733" t="b">
        <f t="shared" si="27"/>
        <v>1</v>
      </c>
      <c r="Y1733" t="b">
        <f>tbl_CleanLeads[[#This Row],[Response_Time_Hours]]&gt;24</f>
        <v>1</v>
      </c>
      <c r="Z1733" s="13" t="b">
        <f>tbl_CleanLeads[[#This Row],[Response_Time_Hours]]&gt;72</f>
        <v>0</v>
      </c>
      <c r="AA1733" s="13" t="b">
        <f>tbl_CleanLeads[[#This Row],[Status_Clean]]="Converted"</f>
        <v>1</v>
      </c>
    </row>
    <row r="1734" spans="1:27">
      <c r="A1734" t="s">
        <v>63</v>
      </c>
      <c r="B1734" t="s">
        <v>5071</v>
      </c>
      <c r="C1734" t="s">
        <v>5072</v>
      </c>
      <c r="D1734" t="s">
        <v>7258</v>
      </c>
      <c r="E1734" t="s">
        <v>311</v>
      </c>
      <c r="F1734" t="s">
        <v>193</v>
      </c>
      <c r="G1734" s="1">
        <v>44954</v>
      </c>
      <c r="H1734" s="8">
        <f>MONTH(tbl_CleanLeads[[#This Row],[Lead_Date_Final]])</f>
        <v>1</v>
      </c>
      <c r="I1734" t="s">
        <v>7317</v>
      </c>
      <c r="J1734" t="s">
        <v>7263</v>
      </c>
      <c r="K1734" t="s">
        <v>7284</v>
      </c>
      <c r="L1734">
        <f>WEEKDAY(tbl_CleanLeads[[#This Row],[Lead_Date_Final]],2)</f>
        <v>6</v>
      </c>
      <c r="M1734" t="s">
        <v>7278</v>
      </c>
      <c r="N1734">
        <v>49.3</v>
      </c>
      <c r="O1734" s="7">
        <v>3631.37</v>
      </c>
      <c r="P1734">
        <v>3</v>
      </c>
      <c r="Q1734" t="s">
        <v>7266</v>
      </c>
      <c r="R1734">
        <f>IF(UPPER(TRIM(Table2[[#This Row],[Status_Clean]]))="CONVERTED",1,0)</f>
        <v>0</v>
      </c>
      <c r="S1734">
        <f>IF(ISNUMBER(MATCH(UPPER(TRIM(Table2[[#This Row],[Status_Clean]])),{"CONTACTED","QUALIFIED","CONVERTED"},0)),1,0)</f>
        <v>0</v>
      </c>
      <c r="T1734" cm="1">
        <f t="array" ref="T1734">_xlfn.SWITCH(UPPER(TRIM(Table2[[#This Row],[Status_Clean]])),"NEW",1,"CONTACTED",2,"QUALIFIED",3,"CONVERTED",4,"LOST",5,99)</f>
        <v>1</v>
      </c>
      <c r="U1734" t="str" cm="1">
        <f t="array" ref="U1734">_xlfn.LET(_xlpm.x,IFERROR(VALUE(Table2[[#This Row],[Response_Time_Hours]]),""),IF(_xlpm.x="","CHECK",_xlfn.IFS(_xlpm.x&lt;=1,"Immediate",_xlpm.x&lt;=6,"Fast",_xlpm.x&lt;=24,"Moderate",_xlpm.x&gt;24,"Delayed")))</f>
        <v>Delayed</v>
      </c>
      <c r="V1734">
        <f>FLOOR(tbl_CleanLeads[[#This Row],[Response_Time_Hours]],6)</f>
        <v>48</v>
      </c>
      <c r="W1734" t="str" cm="1">
        <f t="array" ref="W1734">IF(Table2[[#This Row],[Interaction_Count_Final]]="","N/A",_xlfn.IFS(Table2[[#This Row],[Interaction_Count_Final]]&lt;=2,"Low",Table2[[#This Row],[Interaction_Count_Final]]&lt;=5,"Medium",Table2[[#This Row],[Interaction_Count_Final]]&gt;=6,"High",TRUE,"CHECK"))</f>
        <v>Medium</v>
      </c>
      <c r="X1734" t="b">
        <f t="shared" si="27"/>
        <v>1</v>
      </c>
      <c r="Y1734" t="b">
        <f>tbl_CleanLeads[[#This Row],[Response_Time_Hours]]&gt;24</f>
        <v>1</v>
      </c>
      <c r="Z1734" s="13" t="b">
        <f>tbl_CleanLeads[[#This Row],[Response_Time_Hours]]&gt;72</f>
        <v>0</v>
      </c>
      <c r="AA1734" s="13" t="b">
        <f>tbl_CleanLeads[[#This Row],[Status_Clean]]="Converted"</f>
        <v>0</v>
      </c>
    </row>
    <row r="1735" spans="1:27">
      <c r="A1735" t="s">
        <v>102</v>
      </c>
      <c r="B1735" t="s">
        <v>5073</v>
      </c>
      <c r="C1735" t="s">
        <v>8506</v>
      </c>
      <c r="D1735" t="s">
        <v>7274</v>
      </c>
      <c r="E1735" t="s">
        <v>222</v>
      </c>
      <c r="F1735" t="s">
        <v>193</v>
      </c>
      <c r="G1735" s="1">
        <v>45378</v>
      </c>
      <c r="H1735" s="8">
        <f>MONTH(tbl_CleanLeads[[#This Row],[Lead_Date_Final]])</f>
        <v>3</v>
      </c>
      <c r="I1735" t="s">
        <v>7295</v>
      </c>
      <c r="J1735" t="s">
        <v>7271</v>
      </c>
      <c r="K1735" t="s">
        <v>7284</v>
      </c>
      <c r="L1735">
        <f>WEEKDAY(tbl_CleanLeads[[#This Row],[Lead_Date_Final]],2)</f>
        <v>3</v>
      </c>
      <c r="M1735" t="s">
        <v>7272</v>
      </c>
      <c r="N1735">
        <v>15</v>
      </c>
      <c r="O1735" s="7">
        <v>2652.81</v>
      </c>
      <c r="P1735">
        <v>42</v>
      </c>
      <c r="Q1735" t="s">
        <v>7266</v>
      </c>
      <c r="R1735">
        <f>IF(UPPER(TRIM(Table2[[#This Row],[Status_Clean]]))="CONVERTED",1,0)</f>
        <v>0</v>
      </c>
      <c r="S1735">
        <f>IF(ISNUMBER(MATCH(UPPER(TRIM(Table2[[#This Row],[Status_Clean]])),{"CONTACTED","QUALIFIED","CONVERTED"},0)),1,0)</f>
        <v>0</v>
      </c>
      <c r="T1735" cm="1">
        <f t="array" ref="T1735">_xlfn.SWITCH(UPPER(TRIM(Table2[[#This Row],[Status_Clean]])),"NEW",1,"CONTACTED",2,"QUALIFIED",3,"CONVERTED",4,"LOST",5,99)</f>
        <v>1</v>
      </c>
      <c r="U1735" t="str" cm="1">
        <f t="array" ref="U1735">_xlfn.LET(_xlpm.x,IFERROR(VALUE(Table2[[#This Row],[Response_Time_Hours]]),""),IF(_xlpm.x="","CHECK",_xlfn.IFS(_xlpm.x&lt;=1,"Immediate",_xlpm.x&lt;=6,"Fast",_xlpm.x&lt;=24,"Moderate",_xlpm.x&gt;24,"Delayed")))</f>
        <v>Moderate</v>
      </c>
      <c r="V1735">
        <f>FLOOR(tbl_CleanLeads[[#This Row],[Response_Time_Hours]],6)</f>
        <v>12</v>
      </c>
      <c r="W1735" t="str" cm="1">
        <f t="array" ref="W1735">IF(Table2[[#This Row],[Interaction_Count_Final]]="","N/A",_xlfn.IFS(Table2[[#This Row],[Interaction_Count_Final]]&lt;=2,"Low",Table2[[#This Row],[Interaction_Count_Final]]&lt;=5,"Medium",Table2[[#This Row],[Interaction_Count_Final]]&gt;=6,"High",TRUE,"CHECK"))</f>
        <v>High</v>
      </c>
      <c r="X1735" t="b">
        <f t="shared" si="27"/>
        <v>1</v>
      </c>
      <c r="Y1735" t="b">
        <f>tbl_CleanLeads[[#This Row],[Response_Time_Hours]]&gt;24</f>
        <v>0</v>
      </c>
      <c r="Z1735" s="13" t="b">
        <f>tbl_CleanLeads[[#This Row],[Response_Time_Hours]]&gt;72</f>
        <v>0</v>
      </c>
      <c r="AA1735" s="13" t="b">
        <f>tbl_CleanLeads[[#This Row],[Status_Clean]]="Converted"</f>
        <v>0</v>
      </c>
    </row>
    <row r="1736" spans="1:27">
      <c r="A1736" t="s">
        <v>102</v>
      </c>
      <c r="B1736" t="s">
        <v>5075</v>
      </c>
      <c r="C1736" t="s">
        <v>8507</v>
      </c>
      <c r="D1736" t="s">
        <v>7280</v>
      </c>
      <c r="E1736" t="s">
        <v>363</v>
      </c>
      <c r="F1736" t="s">
        <v>193</v>
      </c>
      <c r="G1736" s="1">
        <v>45312</v>
      </c>
      <c r="H1736" s="8">
        <f>MONTH(tbl_CleanLeads[[#This Row],[Lead_Date_Final]])</f>
        <v>1</v>
      </c>
      <c r="I1736" t="s">
        <v>7317</v>
      </c>
      <c r="J1736" t="s">
        <v>7271</v>
      </c>
      <c r="K1736" t="s">
        <v>7284</v>
      </c>
      <c r="L1736">
        <f>WEEKDAY(tbl_CleanLeads[[#This Row],[Lead_Date_Final]],2)</f>
        <v>7</v>
      </c>
      <c r="M1736" t="s">
        <v>7293</v>
      </c>
      <c r="N1736">
        <v>6.3</v>
      </c>
      <c r="O1736" s="7">
        <v>1548.67</v>
      </c>
      <c r="P1736">
        <v>6</v>
      </c>
      <c r="Q1736" t="s">
        <v>7289</v>
      </c>
      <c r="R1736">
        <f>IF(UPPER(TRIM(Table2[[#This Row],[Status_Clean]]))="CONVERTED",1,0)</f>
        <v>0</v>
      </c>
      <c r="S1736">
        <f>IF(ISNUMBER(MATCH(UPPER(TRIM(Table2[[#This Row],[Status_Clean]])),{"CONTACTED","QUALIFIED","CONVERTED"},0)),1,0)</f>
        <v>0</v>
      </c>
      <c r="T1736" cm="1">
        <f t="array" ref="T1736">_xlfn.SWITCH(UPPER(TRIM(Table2[[#This Row],[Status_Clean]])),"NEW",1,"CONTACTED",2,"QUALIFIED",3,"CONVERTED",4,"LOST",5,99)</f>
        <v>1</v>
      </c>
      <c r="U1736" t="str" cm="1">
        <f t="array" ref="U1736">_xlfn.LET(_xlpm.x,IFERROR(VALUE(Table2[[#This Row],[Response_Time_Hours]]),""),IF(_xlpm.x="","CHECK",_xlfn.IFS(_xlpm.x&lt;=1,"Immediate",_xlpm.x&lt;=6,"Fast",_xlpm.x&lt;=24,"Moderate",_xlpm.x&gt;24,"Delayed")))</f>
        <v>Moderate</v>
      </c>
      <c r="V1736">
        <f>FLOOR(tbl_CleanLeads[[#This Row],[Response_Time_Hours]],6)</f>
        <v>6</v>
      </c>
      <c r="W1736" t="str" cm="1">
        <f t="array" ref="W1736">IF(Table2[[#This Row],[Interaction_Count_Final]]="","N/A",_xlfn.IFS(Table2[[#This Row],[Interaction_Count_Final]]&lt;=2,"Low",Table2[[#This Row],[Interaction_Count_Final]]&lt;=5,"Medium",Table2[[#This Row],[Interaction_Count_Final]]&gt;=6,"High",TRUE,"CHECK"))</f>
        <v>High</v>
      </c>
      <c r="X1736" t="b">
        <f t="shared" si="27"/>
        <v>1</v>
      </c>
      <c r="Y1736" t="b">
        <f>tbl_CleanLeads[[#This Row],[Response_Time_Hours]]&gt;24</f>
        <v>0</v>
      </c>
      <c r="Z1736" s="13" t="b">
        <f>tbl_CleanLeads[[#This Row],[Response_Time_Hours]]&gt;72</f>
        <v>0</v>
      </c>
      <c r="AA1736" s="13" t="b">
        <f>tbl_CleanLeads[[#This Row],[Status_Clean]]="Converted"</f>
        <v>0</v>
      </c>
    </row>
    <row r="1737" spans="1:27">
      <c r="A1737" t="s">
        <v>102</v>
      </c>
      <c r="B1737" t="s">
        <v>5077</v>
      </c>
      <c r="C1737" t="s">
        <v>5078</v>
      </c>
      <c r="D1737" t="s">
        <v>7268</v>
      </c>
      <c r="E1737" t="s">
        <v>311</v>
      </c>
      <c r="F1737" t="s">
        <v>193</v>
      </c>
      <c r="G1737" s="1">
        <v>45524</v>
      </c>
      <c r="H1737" s="8">
        <f>MONTH(tbl_CleanLeads[[#This Row],[Lead_Date_Final]])</f>
        <v>8</v>
      </c>
      <c r="I1737" t="s">
        <v>7310</v>
      </c>
      <c r="J1737" t="s">
        <v>7271</v>
      </c>
      <c r="K1737" t="s">
        <v>7288</v>
      </c>
      <c r="L1737">
        <f>WEEKDAY(tbl_CleanLeads[[#This Row],[Lead_Date_Final]],2)</f>
        <v>2</v>
      </c>
      <c r="M1737" t="s">
        <v>7265</v>
      </c>
      <c r="N1737">
        <v>26.400000000000002</v>
      </c>
      <c r="O1737" s="7">
        <v>1755.83</v>
      </c>
      <c r="P1737">
        <v>39</v>
      </c>
      <c r="Q1737" t="s">
        <v>7289</v>
      </c>
      <c r="R1737">
        <f>IF(UPPER(TRIM(Table2[[#This Row],[Status_Clean]]))="CONVERTED",1,0)</f>
        <v>0</v>
      </c>
      <c r="S1737">
        <f>IF(ISNUMBER(MATCH(UPPER(TRIM(Table2[[#This Row],[Status_Clean]])),{"CONTACTED","QUALIFIED","CONVERTED"},0)),1,0)</f>
        <v>0</v>
      </c>
      <c r="T1737" cm="1">
        <f t="array" ref="T1737">_xlfn.SWITCH(UPPER(TRIM(Table2[[#This Row],[Status_Clean]])),"NEW",1,"CONTACTED",2,"QUALIFIED",3,"CONVERTED",4,"LOST",5,99)</f>
        <v>1</v>
      </c>
      <c r="U1737" t="str" cm="1">
        <f t="array" ref="U1737">_xlfn.LET(_xlpm.x,IFERROR(VALUE(Table2[[#This Row],[Response_Time_Hours]]),""),IF(_xlpm.x="","CHECK",_xlfn.IFS(_xlpm.x&lt;=1,"Immediate",_xlpm.x&lt;=6,"Fast",_xlpm.x&lt;=24,"Moderate",_xlpm.x&gt;24,"Delayed")))</f>
        <v>Delayed</v>
      </c>
      <c r="V1737">
        <f>FLOOR(tbl_CleanLeads[[#This Row],[Response_Time_Hours]],6)</f>
        <v>24</v>
      </c>
      <c r="W1737" t="str" cm="1">
        <f t="array" ref="W1737">IF(Table2[[#This Row],[Interaction_Count_Final]]="","N/A",_xlfn.IFS(Table2[[#This Row],[Interaction_Count_Final]]&lt;=2,"Low",Table2[[#This Row],[Interaction_Count_Final]]&lt;=5,"Medium",Table2[[#This Row],[Interaction_Count_Final]]&gt;=6,"High",TRUE,"CHECK"))</f>
        <v>High</v>
      </c>
      <c r="X1737" t="b">
        <f t="shared" si="27"/>
        <v>1</v>
      </c>
      <c r="Y1737" t="b">
        <f>tbl_CleanLeads[[#This Row],[Response_Time_Hours]]&gt;24</f>
        <v>1</v>
      </c>
      <c r="Z1737" s="13" t="b">
        <f>tbl_CleanLeads[[#This Row],[Response_Time_Hours]]&gt;72</f>
        <v>0</v>
      </c>
      <c r="AA1737" s="13" t="b">
        <f>tbl_CleanLeads[[#This Row],[Status_Clean]]="Converted"</f>
        <v>0</v>
      </c>
    </row>
    <row r="1738" spans="1:27">
      <c r="A1738" t="s">
        <v>70</v>
      </c>
      <c r="B1738" t="s">
        <v>5079</v>
      </c>
      <c r="C1738" t="s">
        <v>5080</v>
      </c>
      <c r="D1738" t="s">
        <v>7258</v>
      </c>
      <c r="E1738" t="s">
        <v>222</v>
      </c>
      <c r="F1738" t="s">
        <v>71</v>
      </c>
      <c r="G1738" s="1">
        <v>45034</v>
      </c>
      <c r="H1738" s="8">
        <f>MONTH(tbl_CleanLeads[[#This Row],[Lead_Date_Final]])</f>
        <v>4</v>
      </c>
      <c r="I1738" t="s">
        <v>7297</v>
      </c>
      <c r="J1738" t="s">
        <v>7263</v>
      </c>
      <c r="K1738" t="s">
        <v>7277</v>
      </c>
      <c r="L1738">
        <f>WEEKDAY(tbl_CleanLeads[[#This Row],[Lead_Date_Final]],2)</f>
        <v>2</v>
      </c>
      <c r="M1738" t="s">
        <v>7265</v>
      </c>
      <c r="N1738">
        <v>15.2</v>
      </c>
      <c r="O1738" s="7">
        <v>2962.71</v>
      </c>
      <c r="P1738">
        <v>19</v>
      </c>
      <c r="Q1738" t="s">
        <v>7266</v>
      </c>
      <c r="R1738">
        <f>IF(UPPER(TRIM(Table2[[#This Row],[Status_Clean]]))="CONVERTED",1,0)</f>
        <v>0</v>
      </c>
      <c r="S1738">
        <f>IF(ISNUMBER(MATCH(UPPER(TRIM(Table2[[#This Row],[Status_Clean]])),{"CONTACTED","QUALIFIED","CONVERTED"},0)),1,0)</f>
        <v>1</v>
      </c>
      <c r="T1738" cm="1">
        <f t="array" ref="T1738">_xlfn.SWITCH(UPPER(TRIM(Table2[[#This Row],[Status_Clean]])),"NEW",1,"CONTACTED",2,"QUALIFIED",3,"CONVERTED",4,"LOST",5,99)</f>
        <v>3</v>
      </c>
      <c r="U1738" t="str" cm="1">
        <f t="array" ref="U1738">_xlfn.LET(_xlpm.x,IFERROR(VALUE(Table2[[#This Row],[Response_Time_Hours]]),""),IF(_xlpm.x="","CHECK",_xlfn.IFS(_xlpm.x&lt;=1,"Immediate",_xlpm.x&lt;=6,"Fast",_xlpm.x&lt;=24,"Moderate",_xlpm.x&gt;24,"Delayed")))</f>
        <v>Moderate</v>
      </c>
      <c r="V1738">
        <f>FLOOR(tbl_CleanLeads[[#This Row],[Response_Time_Hours]],6)</f>
        <v>12</v>
      </c>
      <c r="W1738" t="str" cm="1">
        <f t="array" ref="W1738">IF(Table2[[#This Row],[Interaction_Count_Final]]="","N/A",_xlfn.IFS(Table2[[#This Row],[Interaction_Count_Final]]&lt;=2,"Low",Table2[[#This Row],[Interaction_Count_Final]]&lt;=5,"Medium",Table2[[#This Row],[Interaction_Count_Final]]&gt;=6,"High",TRUE,"CHECK"))</f>
        <v>High</v>
      </c>
      <c r="X1738" t="b">
        <f t="shared" si="27"/>
        <v>1</v>
      </c>
      <c r="Y1738" t="b">
        <f>tbl_CleanLeads[[#This Row],[Response_Time_Hours]]&gt;24</f>
        <v>0</v>
      </c>
      <c r="Z1738" s="13" t="b">
        <f>tbl_CleanLeads[[#This Row],[Response_Time_Hours]]&gt;72</f>
        <v>0</v>
      </c>
      <c r="AA1738" s="13" t="b">
        <f>tbl_CleanLeads[[#This Row],[Status_Clean]]="Converted"</f>
        <v>0</v>
      </c>
    </row>
    <row r="1739" spans="1:27">
      <c r="A1739" t="s">
        <v>102</v>
      </c>
      <c r="B1739" t="s">
        <v>5082</v>
      </c>
      <c r="C1739" t="s">
        <v>5083</v>
      </c>
      <c r="D1739" t="s">
        <v>7303</v>
      </c>
      <c r="E1739" t="s">
        <v>69</v>
      </c>
      <c r="F1739" t="s">
        <v>71</v>
      </c>
      <c r="G1739" s="1">
        <v>45028</v>
      </c>
      <c r="H1739" s="8">
        <f>MONTH(tbl_CleanLeads[[#This Row],[Lead_Date_Final]])</f>
        <v>4</v>
      </c>
      <c r="I1739" t="s">
        <v>7297</v>
      </c>
      <c r="J1739" t="s">
        <v>7263</v>
      </c>
      <c r="K1739" t="s">
        <v>7277</v>
      </c>
      <c r="L1739">
        <f>WEEKDAY(tbl_CleanLeads[[#This Row],[Lead_Date_Final]],2)</f>
        <v>3</v>
      </c>
      <c r="M1739" t="s">
        <v>7272</v>
      </c>
      <c r="N1739">
        <v>16.8</v>
      </c>
      <c r="O1739" s="7">
        <v>4768.2299999999996</v>
      </c>
      <c r="P1739">
        <v>5</v>
      </c>
      <c r="Q1739" t="s">
        <v>7273</v>
      </c>
      <c r="R1739">
        <f>IF(UPPER(TRIM(Table2[[#This Row],[Status_Clean]]))="CONVERTED",1,0)</f>
        <v>0</v>
      </c>
      <c r="S1739">
        <f>IF(ISNUMBER(MATCH(UPPER(TRIM(Table2[[#This Row],[Status_Clean]])),{"CONTACTED","QUALIFIED","CONVERTED"},0)),1,0)</f>
        <v>1</v>
      </c>
      <c r="T1739" cm="1">
        <f t="array" ref="T1739">_xlfn.SWITCH(UPPER(TRIM(Table2[[#This Row],[Status_Clean]])),"NEW",1,"CONTACTED",2,"QUALIFIED",3,"CONVERTED",4,"LOST",5,99)</f>
        <v>3</v>
      </c>
      <c r="U1739" t="str" cm="1">
        <f t="array" ref="U1739">_xlfn.LET(_xlpm.x,IFERROR(VALUE(Table2[[#This Row],[Response_Time_Hours]]),""),IF(_xlpm.x="","CHECK",_xlfn.IFS(_xlpm.x&lt;=1,"Immediate",_xlpm.x&lt;=6,"Fast",_xlpm.x&lt;=24,"Moderate",_xlpm.x&gt;24,"Delayed")))</f>
        <v>Moderate</v>
      </c>
      <c r="V1739">
        <f>FLOOR(tbl_CleanLeads[[#This Row],[Response_Time_Hours]],6)</f>
        <v>12</v>
      </c>
      <c r="W1739" t="str" cm="1">
        <f t="array" ref="W1739">IF(Table2[[#This Row],[Interaction_Count_Final]]="","N/A",_xlfn.IFS(Table2[[#This Row],[Interaction_Count_Final]]&lt;=2,"Low",Table2[[#This Row],[Interaction_Count_Final]]&lt;=5,"Medium",Table2[[#This Row],[Interaction_Count_Final]]&gt;=6,"High",TRUE,"CHECK"))</f>
        <v>Medium</v>
      </c>
      <c r="X1739" t="b">
        <f t="shared" si="27"/>
        <v>1</v>
      </c>
      <c r="Y1739" t="b">
        <f>tbl_CleanLeads[[#This Row],[Response_Time_Hours]]&gt;24</f>
        <v>0</v>
      </c>
      <c r="Z1739" s="13" t="b">
        <f>tbl_CleanLeads[[#This Row],[Response_Time_Hours]]&gt;72</f>
        <v>0</v>
      </c>
      <c r="AA1739" s="13" t="b">
        <f>tbl_CleanLeads[[#This Row],[Status_Clean]]="Converted"</f>
        <v>0</v>
      </c>
    </row>
    <row r="1740" spans="1:27">
      <c r="A1740" t="s">
        <v>90</v>
      </c>
      <c r="B1740" t="s">
        <v>5084</v>
      </c>
      <c r="C1740" t="s">
        <v>5085</v>
      </c>
      <c r="D1740" t="s">
        <v>7268</v>
      </c>
      <c r="E1740" t="s">
        <v>254</v>
      </c>
      <c r="F1740" t="s">
        <v>173</v>
      </c>
      <c r="G1740" s="1">
        <v>44947</v>
      </c>
      <c r="H1740" s="8">
        <f>MONTH(tbl_CleanLeads[[#This Row],[Lead_Date_Final]])</f>
        <v>1</v>
      </c>
      <c r="I1740" t="s">
        <v>7317</v>
      </c>
      <c r="J1740" t="s">
        <v>7263</v>
      </c>
      <c r="K1740" t="s">
        <v>7284</v>
      </c>
      <c r="L1740">
        <f>WEEKDAY(tbl_CleanLeads[[#This Row],[Lead_Date_Final]],2)</f>
        <v>6</v>
      </c>
      <c r="M1740" t="s">
        <v>7278</v>
      </c>
      <c r="N1740">
        <v>30</v>
      </c>
      <c r="O1740" s="7">
        <v>4560.46</v>
      </c>
      <c r="P1740">
        <v>2</v>
      </c>
      <c r="Q1740" t="s">
        <v>7273</v>
      </c>
      <c r="R1740">
        <f>IF(UPPER(TRIM(Table2[[#This Row],[Status_Clean]]))="CONVERTED",1,0)</f>
        <v>0</v>
      </c>
      <c r="S1740">
        <f>IF(ISNUMBER(MATCH(UPPER(TRIM(Table2[[#This Row],[Status_Clean]])),{"CONTACTED","QUALIFIED","CONVERTED"},0)),1,0)</f>
        <v>0</v>
      </c>
      <c r="T1740" cm="1">
        <f t="array" ref="T1740">_xlfn.SWITCH(UPPER(TRIM(Table2[[#This Row],[Status_Clean]])),"NEW",1,"CONTACTED",2,"QUALIFIED",3,"CONVERTED",4,"LOST",5,99)</f>
        <v>5</v>
      </c>
      <c r="U1740" t="str" cm="1">
        <f t="array" ref="U1740">_xlfn.LET(_xlpm.x,IFERROR(VALUE(Table2[[#This Row],[Response_Time_Hours]]),""),IF(_xlpm.x="","CHECK",_xlfn.IFS(_xlpm.x&lt;=1,"Immediate",_xlpm.x&lt;=6,"Fast",_xlpm.x&lt;=24,"Moderate",_xlpm.x&gt;24,"Delayed")))</f>
        <v>Delayed</v>
      </c>
      <c r="V1740">
        <f>FLOOR(tbl_CleanLeads[[#This Row],[Response_Time_Hours]],6)</f>
        <v>30</v>
      </c>
      <c r="W1740" t="str" cm="1">
        <f t="array" ref="W1740">IF(Table2[[#This Row],[Interaction_Count_Final]]="","N/A",_xlfn.IFS(Table2[[#This Row],[Interaction_Count_Final]]&lt;=2,"Low",Table2[[#This Row],[Interaction_Count_Final]]&lt;=5,"Medium",Table2[[#This Row],[Interaction_Count_Final]]&gt;=6,"High",TRUE,"CHECK"))</f>
        <v>Low</v>
      </c>
      <c r="X1740" t="b">
        <f t="shared" si="27"/>
        <v>1</v>
      </c>
      <c r="Y1740" t="b">
        <f>tbl_CleanLeads[[#This Row],[Response_Time_Hours]]&gt;24</f>
        <v>1</v>
      </c>
      <c r="Z1740" s="13" t="b">
        <f>tbl_CleanLeads[[#This Row],[Response_Time_Hours]]&gt;72</f>
        <v>0</v>
      </c>
      <c r="AA1740" s="13" t="b">
        <f>tbl_CleanLeads[[#This Row],[Status_Clean]]="Converted"</f>
        <v>0</v>
      </c>
    </row>
    <row r="1741" spans="1:27">
      <c r="A1741" t="s">
        <v>63</v>
      </c>
      <c r="B1741" t="s">
        <v>5088</v>
      </c>
      <c r="C1741" t="s">
        <v>8511</v>
      </c>
      <c r="D1741" t="s">
        <v>7303</v>
      </c>
      <c r="E1741" t="s">
        <v>792</v>
      </c>
      <c r="F1741" t="s">
        <v>71</v>
      </c>
      <c r="G1741" s="1">
        <v>45274</v>
      </c>
      <c r="H1741" s="8">
        <f>MONTH(tbl_CleanLeads[[#This Row],[Lead_Date_Final]])</f>
        <v>12</v>
      </c>
      <c r="I1741" t="s">
        <v>7262</v>
      </c>
      <c r="J1741" t="s">
        <v>7263</v>
      </c>
      <c r="K1741" t="s">
        <v>7264</v>
      </c>
      <c r="L1741">
        <f>WEEKDAY(tbl_CleanLeads[[#This Row],[Lead_Date_Final]],2)</f>
        <v>4</v>
      </c>
      <c r="M1741" t="s">
        <v>7285</v>
      </c>
      <c r="N1741">
        <v>63.2</v>
      </c>
      <c r="O1741" s="7">
        <v>2593.71</v>
      </c>
      <c r="P1741">
        <v>27</v>
      </c>
      <c r="Q1741" t="s">
        <v>7266</v>
      </c>
      <c r="R1741">
        <f>IF(UPPER(TRIM(Table2[[#This Row],[Status_Clean]]))="CONVERTED",1,0)</f>
        <v>0</v>
      </c>
      <c r="S1741">
        <f>IF(ISNUMBER(MATCH(UPPER(TRIM(Table2[[#This Row],[Status_Clean]])),{"CONTACTED","QUALIFIED","CONVERTED"},0)),1,0)</f>
        <v>1</v>
      </c>
      <c r="T1741" cm="1">
        <f t="array" ref="T1741">_xlfn.SWITCH(UPPER(TRIM(Table2[[#This Row],[Status_Clean]])),"NEW",1,"CONTACTED",2,"QUALIFIED",3,"CONVERTED",4,"LOST",5,99)</f>
        <v>3</v>
      </c>
      <c r="U1741" t="str" cm="1">
        <f t="array" ref="U1741">_xlfn.LET(_xlpm.x,IFERROR(VALUE(Table2[[#This Row],[Response_Time_Hours]]),""),IF(_xlpm.x="","CHECK",_xlfn.IFS(_xlpm.x&lt;=1,"Immediate",_xlpm.x&lt;=6,"Fast",_xlpm.x&lt;=24,"Moderate",_xlpm.x&gt;24,"Delayed")))</f>
        <v>Delayed</v>
      </c>
      <c r="V1741">
        <f>FLOOR(tbl_CleanLeads[[#This Row],[Response_Time_Hours]],6)</f>
        <v>60</v>
      </c>
      <c r="W1741" t="str" cm="1">
        <f t="array" ref="W1741">IF(Table2[[#This Row],[Interaction_Count_Final]]="","N/A",_xlfn.IFS(Table2[[#This Row],[Interaction_Count_Final]]&lt;=2,"Low",Table2[[#This Row],[Interaction_Count_Final]]&lt;=5,"Medium",Table2[[#This Row],[Interaction_Count_Final]]&gt;=6,"High",TRUE,"CHECK"))</f>
        <v>High</v>
      </c>
      <c r="X1741" t="b">
        <f t="shared" si="27"/>
        <v>1</v>
      </c>
      <c r="Y1741" t="b">
        <f>tbl_CleanLeads[[#This Row],[Response_Time_Hours]]&gt;24</f>
        <v>1</v>
      </c>
      <c r="Z1741" s="13" t="b">
        <f>tbl_CleanLeads[[#This Row],[Response_Time_Hours]]&gt;72</f>
        <v>0</v>
      </c>
      <c r="AA1741" s="13" t="b">
        <f>tbl_CleanLeads[[#This Row],[Status_Clean]]="Converted"</f>
        <v>0</v>
      </c>
    </row>
    <row r="1742" spans="1:27">
      <c r="A1742" t="s">
        <v>70</v>
      </c>
      <c r="B1742" t="s">
        <v>5091</v>
      </c>
      <c r="C1742" t="s">
        <v>5092</v>
      </c>
      <c r="D1742" t="s">
        <v>7268</v>
      </c>
      <c r="E1742" t="s">
        <v>473</v>
      </c>
      <c r="F1742" t="s">
        <v>250</v>
      </c>
      <c r="G1742" s="1">
        <v>44985</v>
      </c>
      <c r="H1742" s="8">
        <f>MONTH(tbl_CleanLeads[[#This Row],[Lead_Date_Final]])</f>
        <v>2</v>
      </c>
      <c r="I1742" t="s">
        <v>7283</v>
      </c>
      <c r="J1742" t="s">
        <v>7263</v>
      </c>
      <c r="K1742" t="s">
        <v>7284</v>
      </c>
      <c r="L1742">
        <f>WEEKDAY(tbl_CleanLeads[[#This Row],[Lead_Date_Final]],2)</f>
        <v>2</v>
      </c>
      <c r="M1742" t="s">
        <v>7265</v>
      </c>
      <c r="N1742">
        <v>7.7</v>
      </c>
      <c r="O1742" s="7">
        <v>2544.86</v>
      </c>
      <c r="P1742">
        <v>26</v>
      </c>
      <c r="Q1742" t="s">
        <v>7266</v>
      </c>
      <c r="R1742">
        <f>IF(UPPER(TRIM(Table2[[#This Row],[Status_Clean]]))="CONVERTED",1,0)</f>
        <v>1</v>
      </c>
      <c r="S1742">
        <f>IF(ISNUMBER(MATCH(UPPER(TRIM(Table2[[#This Row],[Status_Clean]])),{"CONTACTED","QUALIFIED","CONVERTED"},0)),1,0)</f>
        <v>1</v>
      </c>
      <c r="T1742" cm="1">
        <f t="array" ref="T1742">_xlfn.SWITCH(UPPER(TRIM(Table2[[#This Row],[Status_Clean]])),"NEW",1,"CONTACTED",2,"QUALIFIED",3,"CONVERTED",4,"LOST",5,99)</f>
        <v>4</v>
      </c>
      <c r="U1742" t="str" cm="1">
        <f t="array" ref="U1742">_xlfn.LET(_xlpm.x,IFERROR(VALUE(Table2[[#This Row],[Response_Time_Hours]]),""),IF(_xlpm.x="","CHECK",_xlfn.IFS(_xlpm.x&lt;=1,"Immediate",_xlpm.x&lt;=6,"Fast",_xlpm.x&lt;=24,"Moderate",_xlpm.x&gt;24,"Delayed")))</f>
        <v>Moderate</v>
      </c>
      <c r="V1742">
        <f>FLOOR(tbl_CleanLeads[[#This Row],[Response_Time_Hours]],6)</f>
        <v>6</v>
      </c>
      <c r="W1742" t="str" cm="1">
        <f t="array" ref="W1742">IF(Table2[[#This Row],[Interaction_Count_Final]]="","N/A",_xlfn.IFS(Table2[[#This Row],[Interaction_Count_Final]]&lt;=2,"Low",Table2[[#This Row],[Interaction_Count_Final]]&lt;=5,"Medium",Table2[[#This Row],[Interaction_Count_Final]]&gt;=6,"High",TRUE,"CHECK"))</f>
        <v>High</v>
      </c>
      <c r="X1742" t="b">
        <f t="shared" si="27"/>
        <v>1</v>
      </c>
      <c r="Y1742" t="b">
        <f>tbl_CleanLeads[[#This Row],[Response_Time_Hours]]&gt;24</f>
        <v>0</v>
      </c>
      <c r="Z1742" s="13" t="b">
        <f>tbl_CleanLeads[[#This Row],[Response_Time_Hours]]&gt;72</f>
        <v>0</v>
      </c>
      <c r="AA1742" s="13" t="b">
        <f>tbl_CleanLeads[[#This Row],[Status_Clean]]="Converted"</f>
        <v>1</v>
      </c>
    </row>
    <row r="1743" spans="1:27">
      <c r="A1743" t="s">
        <v>70</v>
      </c>
      <c r="B1743" t="s">
        <v>5094</v>
      </c>
      <c r="C1743" t="s">
        <v>5095</v>
      </c>
      <c r="D1743" t="s">
        <v>7280</v>
      </c>
      <c r="E1743" t="s">
        <v>222</v>
      </c>
      <c r="F1743" t="s">
        <v>193</v>
      </c>
      <c r="G1743" s="1">
        <v>45102</v>
      </c>
      <c r="H1743" s="8">
        <f>MONTH(tbl_CleanLeads[[#This Row],[Lead_Date_Final]])</f>
        <v>6</v>
      </c>
      <c r="I1743" t="s">
        <v>7276</v>
      </c>
      <c r="J1743" t="s">
        <v>7263</v>
      </c>
      <c r="K1743" t="s">
        <v>7277</v>
      </c>
      <c r="L1743">
        <f>WEEKDAY(tbl_CleanLeads[[#This Row],[Lead_Date_Final]],2)</f>
        <v>7</v>
      </c>
      <c r="M1743" t="s">
        <v>7293</v>
      </c>
      <c r="N1743">
        <v>60</v>
      </c>
      <c r="O1743" s="7">
        <v>1224.4000000000001</v>
      </c>
      <c r="P1743">
        <v>2</v>
      </c>
      <c r="Q1743" t="s">
        <v>7289</v>
      </c>
      <c r="R1743">
        <f>IF(UPPER(TRIM(Table2[[#This Row],[Status_Clean]]))="CONVERTED",1,0)</f>
        <v>0</v>
      </c>
      <c r="S1743">
        <f>IF(ISNUMBER(MATCH(UPPER(TRIM(Table2[[#This Row],[Status_Clean]])),{"CONTACTED","QUALIFIED","CONVERTED"},0)),1,0)</f>
        <v>0</v>
      </c>
      <c r="T1743" cm="1">
        <f t="array" ref="T1743">_xlfn.SWITCH(UPPER(TRIM(Table2[[#This Row],[Status_Clean]])),"NEW",1,"CONTACTED",2,"QUALIFIED",3,"CONVERTED",4,"LOST",5,99)</f>
        <v>1</v>
      </c>
      <c r="U1743" t="str" cm="1">
        <f t="array" ref="U1743">_xlfn.LET(_xlpm.x,IFERROR(VALUE(Table2[[#This Row],[Response_Time_Hours]]),""),IF(_xlpm.x="","CHECK",_xlfn.IFS(_xlpm.x&lt;=1,"Immediate",_xlpm.x&lt;=6,"Fast",_xlpm.x&lt;=24,"Moderate",_xlpm.x&gt;24,"Delayed")))</f>
        <v>Delayed</v>
      </c>
      <c r="V1743">
        <f>FLOOR(tbl_CleanLeads[[#This Row],[Response_Time_Hours]],6)</f>
        <v>60</v>
      </c>
      <c r="W1743" t="str" cm="1">
        <f t="array" ref="W1743">IF(Table2[[#This Row],[Interaction_Count_Final]]="","N/A",_xlfn.IFS(Table2[[#This Row],[Interaction_Count_Final]]&lt;=2,"Low",Table2[[#This Row],[Interaction_Count_Final]]&lt;=5,"Medium",Table2[[#This Row],[Interaction_Count_Final]]&gt;=6,"High",TRUE,"CHECK"))</f>
        <v>Low</v>
      </c>
      <c r="X1743" t="b">
        <f t="shared" si="27"/>
        <v>1</v>
      </c>
      <c r="Y1743" t="b">
        <f>tbl_CleanLeads[[#This Row],[Response_Time_Hours]]&gt;24</f>
        <v>1</v>
      </c>
      <c r="Z1743" s="13" t="b">
        <f>tbl_CleanLeads[[#This Row],[Response_Time_Hours]]&gt;72</f>
        <v>0</v>
      </c>
      <c r="AA1743" s="13" t="b">
        <f>tbl_CleanLeads[[#This Row],[Status_Clean]]="Converted"</f>
        <v>0</v>
      </c>
    </row>
    <row r="1744" spans="1:27">
      <c r="A1744" t="s">
        <v>90</v>
      </c>
      <c r="B1744" t="s">
        <v>5097</v>
      </c>
      <c r="C1744" t="s">
        <v>8513</v>
      </c>
      <c r="D1744" t="s">
        <v>7268</v>
      </c>
      <c r="E1744" t="s">
        <v>222</v>
      </c>
      <c r="F1744" t="s">
        <v>250</v>
      </c>
      <c r="G1744" s="1">
        <v>45117</v>
      </c>
      <c r="H1744" s="8">
        <f>MONTH(tbl_CleanLeads[[#This Row],[Lead_Date_Final]])</f>
        <v>7</v>
      </c>
      <c r="I1744" t="s">
        <v>7305</v>
      </c>
      <c r="J1744" t="s">
        <v>7263</v>
      </c>
      <c r="K1744" t="s">
        <v>7288</v>
      </c>
      <c r="L1744">
        <f>WEEKDAY(tbl_CleanLeads[[#This Row],[Lead_Date_Final]],2)</f>
        <v>1</v>
      </c>
      <c r="M1744" t="s">
        <v>7298</v>
      </c>
      <c r="N1744">
        <v>71</v>
      </c>
      <c r="O1744" s="7">
        <v>1939.96</v>
      </c>
      <c r="P1744">
        <v>33</v>
      </c>
      <c r="Q1744" t="s">
        <v>7289</v>
      </c>
      <c r="R1744">
        <f>IF(UPPER(TRIM(Table2[[#This Row],[Status_Clean]]))="CONVERTED",1,0)</f>
        <v>1</v>
      </c>
      <c r="S1744">
        <f>IF(ISNUMBER(MATCH(UPPER(TRIM(Table2[[#This Row],[Status_Clean]])),{"CONTACTED","QUALIFIED","CONVERTED"},0)),1,0)</f>
        <v>1</v>
      </c>
      <c r="T1744" cm="1">
        <f t="array" ref="T1744">_xlfn.SWITCH(UPPER(TRIM(Table2[[#This Row],[Status_Clean]])),"NEW",1,"CONTACTED",2,"QUALIFIED",3,"CONVERTED",4,"LOST",5,99)</f>
        <v>4</v>
      </c>
      <c r="U1744" t="str" cm="1">
        <f t="array" ref="U1744">_xlfn.LET(_xlpm.x,IFERROR(VALUE(Table2[[#This Row],[Response_Time_Hours]]),""),IF(_xlpm.x="","CHECK",_xlfn.IFS(_xlpm.x&lt;=1,"Immediate",_xlpm.x&lt;=6,"Fast",_xlpm.x&lt;=24,"Moderate",_xlpm.x&gt;24,"Delayed")))</f>
        <v>Delayed</v>
      </c>
      <c r="V1744">
        <f>FLOOR(tbl_CleanLeads[[#This Row],[Response_Time_Hours]],6)</f>
        <v>66</v>
      </c>
      <c r="W1744" t="str" cm="1">
        <f t="array" ref="W1744">IF(Table2[[#This Row],[Interaction_Count_Final]]="","N/A",_xlfn.IFS(Table2[[#This Row],[Interaction_Count_Final]]&lt;=2,"Low",Table2[[#This Row],[Interaction_Count_Final]]&lt;=5,"Medium",Table2[[#This Row],[Interaction_Count_Final]]&gt;=6,"High",TRUE,"CHECK"))</f>
        <v>High</v>
      </c>
      <c r="X1744" t="b">
        <f t="shared" si="27"/>
        <v>1</v>
      </c>
      <c r="Y1744" t="b">
        <f>tbl_CleanLeads[[#This Row],[Response_Time_Hours]]&gt;24</f>
        <v>1</v>
      </c>
      <c r="Z1744" s="13" t="b">
        <f>tbl_CleanLeads[[#This Row],[Response_Time_Hours]]&gt;72</f>
        <v>0</v>
      </c>
      <c r="AA1744" s="13" t="b">
        <f>tbl_CleanLeads[[#This Row],[Status_Clean]]="Converted"</f>
        <v>1</v>
      </c>
    </row>
    <row r="1745" spans="1:27">
      <c r="A1745" t="s">
        <v>102</v>
      </c>
      <c r="B1745" t="s">
        <v>5099</v>
      </c>
      <c r="C1745" t="s">
        <v>5100</v>
      </c>
      <c r="D1745" t="s">
        <v>7268</v>
      </c>
      <c r="E1745" t="s">
        <v>222</v>
      </c>
      <c r="F1745" t="s">
        <v>125</v>
      </c>
      <c r="G1745" s="1">
        <v>45628</v>
      </c>
      <c r="H1745" s="8">
        <f>MONTH(tbl_CleanLeads[[#This Row],[Lead_Date_Final]])</f>
        <v>12</v>
      </c>
      <c r="I1745" t="s">
        <v>7262</v>
      </c>
      <c r="J1745" t="s">
        <v>7271</v>
      </c>
      <c r="K1745" t="s">
        <v>7264</v>
      </c>
      <c r="L1745">
        <f>WEEKDAY(tbl_CleanLeads[[#This Row],[Lead_Date_Final]],2)</f>
        <v>1</v>
      </c>
      <c r="M1745" t="s">
        <v>7298</v>
      </c>
      <c r="N1745">
        <v>63.1</v>
      </c>
      <c r="O1745" s="7">
        <v>4980.57</v>
      </c>
      <c r="P1745">
        <v>17</v>
      </c>
      <c r="Q1745" t="s">
        <v>7273</v>
      </c>
      <c r="R1745">
        <f>IF(UPPER(TRIM(Table2[[#This Row],[Status_Clean]]))="CONVERTED",1,0)</f>
        <v>0</v>
      </c>
      <c r="S1745">
        <f>IF(ISNUMBER(MATCH(UPPER(TRIM(Table2[[#This Row],[Status_Clean]])),{"CONTACTED","QUALIFIED","CONVERTED"},0)),1,0)</f>
        <v>1</v>
      </c>
      <c r="T1745" cm="1">
        <f t="array" ref="T1745">_xlfn.SWITCH(UPPER(TRIM(Table2[[#This Row],[Status_Clean]])),"NEW",1,"CONTACTED",2,"QUALIFIED",3,"CONVERTED",4,"LOST",5,99)</f>
        <v>2</v>
      </c>
      <c r="U1745" t="str" cm="1">
        <f t="array" ref="U1745">_xlfn.LET(_xlpm.x,IFERROR(VALUE(Table2[[#This Row],[Response_Time_Hours]]),""),IF(_xlpm.x="","CHECK",_xlfn.IFS(_xlpm.x&lt;=1,"Immediate",_xlpm.x&lt;=6,"Fast",_xlpm.x&lt;=24,"Moderate",_xlpm.x&gt;24,"Delayed")))</f>
        <v>Delayed</v>
      </c>
      <c r="V1745">
        <f>FLOOR(tbl_CleanLeads[[#This Row],[Response_Time_Hours]],6)</f>
        <v>60</v>
      </c>
      <c r="W1745" t="str" cm="1">
        <f t="array" ref="W1745">IF(Table2[[#This Row],[Interaction_Count_Final]]="","N/A",_xlfn.IFS(Table2[[#This Row],[Interaction_Count_Final]]&lt;=2,"Low",Table2[[#This Row],[Interaction_Count_Final]]&lt;=5,"Medium",Table2[[#This Row],[Interaction_Count_Final]]&gt;=6,"High",TRUE,"CHECK"))</f>
        <v>High</v>
      </c>
      <c r="X1745" t="b">
        <f t="shared" si="27"/>
        <v>1</v>
      </c>
      <c r="Y1745" t="b">
        <f>tbl_CleanLeads[[#This Row],[Response_Time_Hours]]&gt;24</f>
        <v>1</v>
      </c>
      <c r="Z1745" s="13" t="b">
        <f>tbl_CleanLeads[[#This Row],[Response_Time_Hours]]&gt;72</f>
        <v>0</v>
      </c>
      <c r="AA1745" s="13" t="b">
        <f>tbl_CleanLeads[[#This Row],[Status_Clean]]="Converted"</f>
        <v>0</v>
      </c>
    </row>
    <row r="1746" spans="1:27">
      <c r="A1746" t="s">
        <v>102</v>
      </c>
      <c r="B1746" t="s">
        <v>5102</v>
      </c>
      <c r="C1746" t="s">
        <v>5103</v>
      </c>
      <c r="D1746" t="s">
        <v>7268</v>
      </c>
      <c r="E1746" t="s">
        <v>263</v>
      </c>
      <c r="F1746" t="s">
        <v>71</v>
      </c>
      <c r="G1746" s="1">
        <v>45475</v>
      </c>
      <c r="H1746" s="8">
        <f>MONTH(tbl_CleanLeads[[#This Row],[Lead_Date_Final]])</f>
        <v>7</v>
      </c>
      <c r="I1746" t="s">
        <v>7305</v>
      </c>
      <c r="J1746" t="s">
        <v>7271</v>
      </c>
      <c r="K1746" t="s">
        <v>7288</v>
      </c>
      <c r="L1746">
        <f>WEEKDAY(tbl_CleanLeads[[#This Row],[Lead_Date_Final]],2)</f>
        <v>2</v>
      </c>
      <c r="M1746" t="s">
        <v>7265</v>
      </c>
      <c r="N1746">
        <v>42.5</v>
      </c>
      <c r="O1746" s="7">
        <v>1391.79</v>
      </c>
      <c r="P1746">
        <v>47</v>
      </c>
      <c r="Q1746" t="s">
        <v>7289</v>
      </c>
      <c r="R1746">
        <f>IF(UPPER(TRIM(Table2[[#This Row],[Status_Clean]]))="CONVERTED",1,0)</f>
        <v>0</v>
      </c>
      <c r="S1746">
        <f>IF(ISNUMBER(MATCH(UPPER(TRIM(Table2[[#This Row],[Status_Clean]])),{"CONTACTED","QUALIFIED","CONVERTED"},0)),1,0)</f>
        <v>1</v>
      </c>
      <c r="T1746" cm="1">
        <f t="array" ref="T1746">_xlfn.SWITCH(UPPER(TRIM(Table2[[#This Row],[Status_Clean]])),"NEW",1,"CONTACTED",2,"QUALIFIED",3,"CONVERTED",4,"LOST",5,99)</f>
        <v>3</v>
      </c>
      <c r="U1746" t="str" cm="1">
        <f t="array" ref="U1746">_xlfn.LET(_xlpm.x,IFERROR(VALUE(Table2[[#This Row],[Response_Time_Hours]]),""),IF(_xlpm.x="","CHECK",_xlfn.IFS(_xlpm.x&lt;=1,"Immediate",_xlpm.x&lt;=6,"Fast",_xlpm.x&lt;=24,"Moderate",_xlpm.x&gt;24,"Delayed")))</f>
        <v>Delayed</v>
      </c>
      <c r="V1746">
        <f>FLOOR(tbl_CleanLeads[[#This Row],[Response_Time_Hours]],6)</f>
        <v>42</v>
      </c>
      <c r="W1746" t="str" cm="1">
        <f t="array" ref="W1746">IF(Table2[[#This Row],[Interaction_Count_Final]]="","N/A",_xlfn.IFS(Table2[[#This Row],[Interaction_Count_Final]]&lt;=2,"Low",Table2[[#This Row],[Interaction_Count_Final]]&lt;=5,"Medium",Table2[[#This Row],[Interaction_Count_Final]]&gt;=6,"High",TRUE,"CHECK"))</f>
        <v>High</v>
      </c>
      <c r="X1746" t="b">
        <f t="shared" si="27"/>
        <v>1</v>
      </c>
      <c r="Y1746" t="b">
        <f>tbl_CleanLeads[[#This Row],[Response_Time_Hours]]&gt;24</f>
        <v>1</v>
      </c>
      <c r="Z1746" s="13" t="b">
        <f>tbl_CleanLeads[[#This Row],[Response_Time_Hours]]&gt;72</f>
        <v>0</v>
      </c>
      <c r="AA1746" s="13" t="b">
        <f>tbl_CleanLeads[[#This Row],[Status_Clean]]="Converted"</f>
        <v>0</v>
      </c>
    </row>
    <row r="1747" spans="1:27">
      <c r="A1747" t="s">
        <v>102</v>
      </c>
      <c r="B1747" t="s">
        <v>5105</v>
      </c>
      <c r="C1747" t="s">
        <v>5106</v>
      </c>
      <c r="D1747" t="s">
        <v>7303</v>
      </c>
      <c r="E1747" t="s">
        <v>254</v>
      </c>
      <c r="F1747" t="s">
        <v>71</v>
      </c>
      <c r="G1747" s="1">
        <v>45042</v>
      </c>
      <c r="H1747" s="8">
        <f>MONTH(tbl_CleanLeads[[#This Row],[Lead_Date_Final]])</f>
        <v>4</v>
      </c>
      <c r="I1747" t="s">
        <v>7297</v>
      </c>
      <c r="J1747" t="s">
        <v>7263</v>
      </c>
      <c r="K1747" t="s">
        <v>7277</v>
      </c>
      <c r="L1747">
        <f>WEEKDAY(tbl_CleanLeads[[#This Row],[Lead_Date_Final]],2)</f>
        <v>3</v>
      </c>
      <c r="M1747" t="s">
        <v>7272</v>
      </c>
      <c r="N1747">
        <v>67.199999999999989</v>
      </c>
      <c r="O1747" s="7">
        <v>1981.95</v>
      </c>
      <c r="P1747">
        <v>45</v>
      </c>
      <c r="Q1747" t="s">
        <v>7266</v>
      </c>
      <c r="R1747">
        <f>IF(UPPER(TRIM(Table2[[#This Row],[Status_Clean]]))="CONVERTED",1,0)</f>
        <v>0</v>
      </c>
      <c r="S1747">
        <f>IF(ISNUMBER(MATCH(UPPER(TRIM(Table2[[#This Row],[Status_Clean]])),{"CONTACTED","QUALIFIED","CONVERTED"},0)),1,0)</f>
        <v>1</v>
      </c>
      <c r="T1747" cm="1">
        <f t="array" ref="T1747">_xlfn.SWITCH(UPPER(TRIM(Table2[[#This Row],[Status_Clean]])),"NEW",1,"CONTACTED",2,"QUALIFIED",3,"CONVERTED",4,"LOST",5,99)</f>
        <v>3</v>
      </c>
      <c r="U1747" t="str" cm="1">
        <f t="array" ref="U1747">_xlfn.LET(_xlpm.x,IFERROR(VALUE(Table2[[#This Row],[Response_Time_Hours]]),""),IF(_xlpm.x="","CHECK",_xlfn.IFS(_xlpm.x&lt;=1,"Immediate",_xlpm.x&lt;=6,"Fast",_xlpm.x&lt;=24,"Moderate",_xlpm.x&gt;24,"Delayed")))</f>
        <v>Delayed</v>
      </c>
      <c r="V1747">
        <f>FLOOR(tbl_CleanLeads[[#This Row],[Response_Time_Hours]],6)</f>
        <v>66</v>
      </c>
      <c r="W1747" t="str" cm="1">
        <f t="array" ref="W1747">IF(Table2[[#This Row],[Interaction_Count_Final]]="","N/A",_xlfn.IFS(Table2[[#This Row],[Interaction_Count_Final]]&lt;=2,"Low",Table2[[#This Row],[Interaction_Count_Final]]&lt;=5,"Medium",Table2[[#This Row],[Interaction_Count_Final]]&gt;=6,"High",TRUE,"CHECK"))</f>
        <v>High</v>
      </c>
      <c r="X1747" t="b">
        <f t="shared" si="27"/>
        <v>1</v>
      </c>
      <c r="Y1747" t="b">
        <f>tbl_CleanLeads[[#This Row],[Response_Time_Hours]]&gt;24</f>
        <v>1</v>
      </c>
      <c r="Z1747" s="13" t="b">
        <f>tbl_CleanLeads[[#This Row],[Response_Time_Hours]]&gt;72</f>
        <v>0</v>
      </c>
      <c r="AA1747" s="13" t="b">
        <f>tbl_CleanLeads[[#This Row],[Status_Clean]]="Converted"</f>
        <v>0</v>
      </c>
    </row>
    <row r="1748" spans="1:27">
      <c r="A1748" t="s">
        <v>90</v>
      </c>
      <c r="B1748" t="s">
        <v>5108</v>
      </c>
      <c r="C1748" t="s">
        <v>5109</v>
      </c>
      <c r="D1748" t="s">
        <v>7303</v>
      </c>
      <c r="E1748" t="s">
        <v>123</v>
      </c>
      <c r="F1748" t="s">
        <v>193</v>
      </c>
      <c r="G1748" s="1">
        <v>45168</v>
      </c>
      <c r="H1748" s="8">
        <f>MONTH(tbl_CleanLeads[[#This Row],[Lead_Date_Final]])</f>
        <v>8</v>
      </c>
      <c r="I1748" t="s">
        <v>7310</v>
      </c>
      <c r="J1748" t="s">
        <v>7263</v>
      </c>
      <c r="K1748" t="s">
        <v>7288</v>
      </c>
      <c r="L1748">
        <f>WEEKDAY(tbl_CleanLeads[[#This Row],[Lead_Date_Final]],2)</f>
        <v>3</v>
      </c>
      <c r="M1748" t="s">
        <v>7272</v>
      </c>
      <c r="N1748">
        <v>69.599999999999994</v>
      </c>
      <c r="O1748" s="7">
        <v>4673.16</v>
      </c>
      <c r="P1748">
        <v>49</v>
      </c>
      <c r="Q1748" t="s">
        <v>7273</v>
      </c>
      <c r="R1748">
        <f>IF(UPPER(TRIM(Table2[[#This Row],[Status_Clean]]))="CONVERTED",1,0)</f>
        <v>0</v>
      </c>
      <c r="S1748">
        <f>IF(ISNUMBER(MATCH(UPPER(TRIM(Table2[[#This Row],[Status_Clean]])),{"CONTACTED","QUALIFIED","CONVERTED"},0)),1,0)</f>
        <v>0</v>
      </c>
      <c r="T1748" cm="1">
        <f t="array" ref="T1748">_xlfn.SWITCH(UPPER(TRIM(Table2[[#This Row],[Status_Clean]])),"NEW",1,"CONTACTED",2,"QUALIFIED",3,"CONVERTED",4,"LOST",5,99)</f>
        <v>1</v>
      </c>
      <c r="U1748" t="str" cm="1">
        <f t="array" ref="U1748">_xlfn.LET(_xlpm.x,IFERROR(VALUE(Table2[[#This Row],[Response_Time_Hours]]),""),IF(_xlpm.x="","CHECK",_xlfn.IFS(_xlpm.x&lt;=1,"Immediate",_xlpm.x&lt;=6,"Fast",_xlpm.x&lt;=24,"Moderate",_xlpm.x&gt;24,"Delayed")))</f>
        <v>Delayed</v>
      </c>
      <c r="V1748">
        <f>FLOOR(tbl_CleanLeads[[#This Row],[Response_Time_Hours]],6)</f>
        <v>66</v>
      </c>
      <c r="W1748" t="str" cm="1">
        <f t="array" ref="W1748">IF(Table2[[#This Row],[Interaction_Count_Final]]="","N/A",_xlfn.IFS(Table2[[#This Row],[Interaction_Count_Final]]&lt;=2,"Low",Table2[[#This Row],[Interaction_Count_Final]]&lt;=5,"Medium",Table2[[#This Row],[Interaction_Count_Final]]&gt;=6,"High",TRUE,"CHECK"))</f>
        <v>High</v>
      </c>
      <c r="X1748" t="b">
        <f t="shared" si="27"/>
        <v>1</v>
      </c>
      <c r="Y1748" t="b">
        <f>tbl_CleanLeads[[#This Row],[Response_Time_Hours]]&gt;24</f>
        <v>1</v>
      </c>
      <c r="Z1748" s="13" t="b">
        <f>tbl_CleanLeads[[#This Row],[Response_Time_Hours]]&gt;72</f>
        <v>0</v>
      </c>
      <c r="AA1748" s="13" t="b">
        <f>tbl_CleanLeads[[#This Row],[Status_Clean]]="Converted"</f>
        <v>0</v>
      </c>
    </row>
    <row r="1749" spans="1:27">
      <c r="A1749" t="s">
        <v>63</v>
      </c>
      <c r="B1749" t="s">
        <v>5110</v>
      </c>
      <c r="C1749" t="s">
        <v>5111</v>
      </c>
      <c r="D1749" t="s">
        <v>7268</v>
      </c>
      <c r="E1749" t="s">
        <v>792</v>
      </c>
      <c r="F1749" t="s">
        <v>193</v>
      </c>
      <c r="G1749" s="1">
        <v>45283</v>
      </c>
      <c r="H1749" s="8">
        <f>MONTH(tbl_CleanLeads[[#This Row],[Lead_Date_Final]])</f>
        <v>12</v>
      </c>
      <c r="I1749" t="s">
        <v>7262</v>
      </c>
      <c r="J1749" t="s">
        <v>7263</v>
      </c>
      <c r="K1749" t="s">
        <v>7264</v>
      </c>
      <c r="L1749">
        <f>WEEKDAY(tbl_CleanLeads[[#This Row],[Lead_Date_Final]],2)</f>
        <v>6</v>
      </c>
      <c r="M1749" t="s">
        <v>7278</v>
      </c>
      <c r="N1749">
        <v>37.5</v>
      </c>
      <c r="O1749" s="7">
        <v>4458.99</v>
      </c>
      <c r="P1749">
        <v>39</v>
      </c>
      <c r="Q1749" t="s">
        <v>7273</v>
      </c>
      <c r="R1749">
        <f>IF(UPPER(TRIM(Table2[[#This Row],[Status_Clean]]))="CONVERTED",1,0)</f>
        <v>0</v>
      </c>
      <c r="S1749">
        <f>IF(ISNUMBER(MATCH(UPPER(TRIM(Table2[[#This Row],[Status_Clean]])),{"CONTACTED","QUALIFIED","CONVERTED"},0)),1,0)</f>
        <v>0</v>
      </c>
      <c r="T1749" cm="1">
        <f t="array" ref="T1749">_xlfn.SWITCH(UPPER(TRIM(Table2[[#This Row],[Status_Clean]])),"NEW",1,"CONTACTED",2,"QUALIFIED",3,"CONVERTED",4,"LOST",5,99)</f>
        <v>1</v>
      </c>
      <c r="U1749" t="str" cm="1">
        <f t="array" ref="U1749">_xlfn.LET(_xlpm.x,IFERROR(VALUE(Table2[[#This Row],[Response_Time_Hours]]),""),IF(_xlpm.x="","CHECK",_xlfn.IFS(_xlpm.x&lt;=1,"Immediate",_xlpm.x&lt;=6,"Fast",_xlpm.x&lt;=24,"Moderate",_xlpm.x&gt;24,"Delayed")))</f>
        <v>Delayed</v>
      </c>
      <c r="V1749">
        <f>FLOOR(tbl_CleanLeads[[#This Row],[Response_Time_Hours]],6)</f>
        <v>36</v>
      </c>
      <c r="W1749" t="str" cm="1">
        <f t="array" ref="W1749">IF(Table2[[#This Row],[Interaction_Count_Final]]="","N/A",_xlfn.IFS(Table2[[#This Row],[Interaction_Count_Final]]&lt;=2,"Low",Table2[[#This Row],[Interaction_Count_Final]]&lt;=5,"Medium",Table2[[#This Row],[Interaction_Count_Final]]&gt;=6,"High",TRUE,"CHECK"))</f>
        <v>High</v>
      </c>
      <c r="X1749" t="b">
        <f t="shared" si="27"/>
        <v>1</v>
      </c>
      <c r="Y1749" t="b">
        <f>tbl_CleanLeads[[#This Row],[Response_Time_Hours]]&gt;24</f>
        <v>1</v>
      </c>
      <c r="Z1749" s="13" t="b">
        <f>tbl_CleanLeads[[#This Row],[Response_Time_Hours]]&gt;72</f>
        <v>0</v>
      </c>
      <c r="AA1749" s="13" t="b">
        <f>tbl_CleanLeads[[#This Row],[Status_Clean]]="Converted"</f>
        <v>0</v>
      </c>
    </row>
    <row r="1750" spans="1:27">
      <c r="A1750" t="s">
        <v>102</v>
      </c>
      <c r="B1750" t="s">
        <v>5114</v>
      </c>
      <c r="C1750" t="s">
        <v>5115</v>
      </c>
      <c r="D1750" t="s">
        <v>7280</v>
      </c>
      <c r="E1750" t="s">
        <v>123</v>
      </c>
      <c r="F1750" t="s">
        <v>250</v>
      </c>
      <c r="G1750" s="1">
        <v>45187</v>
      </c>
      <c r="H1750" s="8">
        <f>MONTH(tbl_CleanLeads[[#This Row],[Lead_Date_Final]])</f>
        <v>9</v>
      </c>
      <c r="I1750" t="s">
        <v>7287</v>
      </c>
      <c r="J1750" t="s">
        <v>7263</v>
      </c>
      <c r="K1750" t="s">
        <v>7288</v>
      </c>
      <c r="L1750">
        <f>WEEKDAY(tbl_CleanLeads[[#This Row],[Lead_Date_Final]],2)</f>
        <v>1</v>
      </c>
      <c r="M1750" t="s">
        <v>7298</v>
      </c>
      <c r="N1750">
        <v>32.700000000000003</v>
      </c>
      <c r="O1750" s="7">
        <v>2229.1999999999998</v>
      </c>
      <c r="P1750">
        <v>24</v>
      </c>
      <c r="Q1750" t="s">
        <v>7266</v>
      </c>
      <c r="R1750">
        <f>IF(UPPER(TRIM(Table2[[#This Row],[Status_Clean]]))="CONVERTED",1,0)</f>
        <v>1</v>
      </c>
      <c r="S1750">
        <f>IF(ISNUMBER(MATCH(UPPER(TRIM(Table2[[#This Row],[Status_Clean]])),{"CONTACTED","QUALIFIED","CONVERTED"},0)),1,0)</f>
        <v>1</v>
      </c>
      <c r="T1750" cm="1">
        <f t="array" ref="T1750">_xlfn.SWITCH(UPPER(TRIM(Table2[[#This Row],[Status_Clean]])),"NEW",1,"CONTACTED",2,"QUALIFIED",3,"CONVERTED",4,"LOST",5,99)</f>
        <v>4</v>
      </c>
      <c r="U1750" t="str" cm="1">
        <f t="array" ref="U1750">_xlfn.LET(_xlpm.x,IFERROR(VALUE(Table2[[#This Row],[Response_Time_Hours]]),""),IF(_xlpm.x="","CHECK",_xlfn.IFS(_xlpm.x&lt;=1,"Immediate",_xlpm.x&lt;=6,"Fast",_xlpm.x&lt;=24,"Moderate",_xlpm.x&gt;24,"Delayed")))</f>
        <v>Delayed</v>
      </c>
      <c r="V1750">
        <f>FLOOR(tbl_CleanLeads[[#This Row],[Response_Time_Hours]],6)</f>
        <v>30</v>
      </c>
      <c r="W1750" t="str" cm="1">
        <f t="array" ref="W1750">IF(Table2[[#This Row],[Interaction_Count_Final]]="","N/A",_xlfn.IFS(Table2[[#This Row],[Interaction_Count_Final]]&lt;=2,"Low",Table2[[#This Row],[Interaction_Count_Final]]&lt;=5,"Medium",Table2[[#This Row],[Interaction_Count_Final]]&gt;=6,"High",TRUE,"CHECK"))</f>
        <v>High</v>
      </c>
      <c r="X1750" t="b">
        <f t="shared" si="27"/>
        <v>1</v>
      </c>
      <c r="Y1750" t="b">
        <f>tbl_CleanLeads[[#This Row],[Response_Time_Hours]]&gt;24</f>
        <v>1</v>
      </c>
      <c r="Z1750" s="13" t="b">
        <f>tbl_CleanLeads[[#This Row],[Response_Time_Hours]]&gt;72</f>
        <v>0</v>
      </c>
      <c r="AA1750" s="13" t="b">
        <f>tbl_CleanLeads[[#This Row],[Status_Clean]]="Converted"</f>
        <v>1</v>
      </c>
    </row>
    <row r="1751" spans="1:27">
      <c r="A1751" t="s">
        <v>70</v>
      </c>
      <c r="B1751" t="s">
        <v>5118</v>
      </c>
      <c r="C1751" t="s">
        <v>5119</v>
      </c>
      <c r="D1751" t="s">
        <v>7280</v>
      </c>
      <c r="E1751" t="s">
        <v>101</v>
      </c>
      <c r="F1751" t="s">
        <v>250</v>
      </c>
      <c r="G1751" s="1">
        <v>45000</v>
      </c>
      <c r="H1751" s="8">
        <f>MONTH(tbl_CleanLeads[[#This Row],[Lead_Date_Final]])</f>
        <v>3</v>
      </c>
      <c r="I1751" t="s">
        <v>7295</v>
      </c>
      <c r="J1751" t="s">
        <v>7263</v>
      </c>
      <c r="K1751" t="s">
        <v>7284</v>
      </c>
      <c r="L1751">
        <f>WEEKDAY(tbl_CleanLeads[[#This Row],[Lead_Date_Final]],2)</f>
        <v>3</v>
      </c>
      <c r="M1751" t="s">
        <v>7272</v>
      </c>
      <c r="N1751">
        <v>22.7</v>
      </c>
      <c r="O1751" s="7">
        <v>3498.43</v>
      </c>
      <c r="P1751">
        <v>29</v>
      </c>
      <c r="Q1751" t="s">
        <v>7266</v>
      </c>
      <c r="R1751">
        <f>IF(UPPER(TRIM(Table2[[#This Row],[Status_Clean]]))="CONVERTED",1,0)</f>
        <v>1</v>
      </c>
      <c r="S1751">
        <f>IF(ISNUMBER(MATCH(UPPER(TRIM(Table2[[#This Row],[Status_Clean]])),{"CONTACTED","QUALIFIED","CONVERTED"},0)),1,0)</f>
        <v>1</v>
      </c>
      <c r="T1751" cm="1">
        <f t="array" ref="T1751">_xlfn.SWITCH(UPPER(TRIM(Table2[[#This Row],[Status_Clean]])),"NEW",1,"CONTACTED",2,"QUALIFIED",3,"CONVERTED",4,"LOST",5,99)</f>
        <v>4</v>
      </c>
      <c r="U1751" t="str" cm="1">
        <f t="array" ref="U1751">_xlfn.LET(_xlpm.x,IFERROR(VALUE(Table2[[#This Row],[Response_Time_Hours]]),""),IF(_xlpm.x="","CHECK",_xlfn.IFS(_xlpm.x&lt;=1,"Immediate",_xlpm.x&lt;=6,"Fast",_xlpm.x&lt;=24,"Moderate",_xlpm.x&gt;24,"Delayed")))</f>
        <v>Moderate</v>
      </c>
      <c r="V1751">
        <f>FLOOR(tbl_CleanLeads[[#This Row],[Response_Time_Hours]],6)</f>
        <v>18</v>
      </c>
      <c r="W1751" t="str" cm="1">
        <f t="array" ref="W1751">IF(Table2[[#This Row],[Interaction_Count_Final]]="","N/A",_xlfn.IFS(Table2[[#This Row],[Interaction_Count_Final]]&lt;=2,"Low",Table2[[#This Row],[Interaction_Count_Final]]&lt;=5,"Medium",Table2[[#This Row],[Interaction_Count_Final]]&gt;=6,"High",TRUE,"CHECK"))</f>
        <v>High</v>
      </c>
      <c r="X1751" t="b">
        <f t="shared" si="27"/>
        <v>1</v>
      </c>
      <c r="Y1751" t="b">
        <f>tbl_CleanLeads[[#This Row],[Response_Time_Hours]]&gt;24</f>
        <v>0</v>
      </c>
      <c r="Z1751" s="13" t="b">
        <f>tbl_CleanLeads[[#This Row],[Response_Time_Hours]]&gt;72</f>
        <v>0</v>
      </c>
      <c r="AA1751" s="13" t="b">
        <f>tbl_CleanLeads[[#This Row],[Status_Clean]]="Converted"</f>
        <v>1</v>
      </c>
    </row>
    <row r="1752" spans="1:27">
      <c r="A1752" t="s">
        <v>63</v>
      </c>
      <c r="B1752" t="s">
        <v>5120</v>
      </c>
      <c r="C1752" t="s">
        <v>5121</v>
      </c>
      <c r="D1752" t="s">
        <v>7280</v>
      </c>
      <c r="E1752" t="s">
        <v>447</v>
      </c>
      <c r="F1752" t="s">
        <v>125</v>
      </c>
      <c r="G1752" s="1">
        <v>45415</v>
      </c>
      <c r="H1752" s="8">
        <f>MONTH(tbl_CleanLeads[[#This Row],[Lead_Date_Final]])</f>
        <v>5</v>
      </c>
      <c r="I1752" t="s">
        <v>7314</v>
      </c>
      <c r="J1752" t="s">
        <v>7271</v>
      </c>
      <c r="K1752" t="s">
        <v>7277</v>
      </c>
      <c r="L1752">
        <f>WEEKDAY(tbl_CleanLeads[[#This Row],[Lead_Date_Final]],2)</f>
        <v>5</v>
      </c>
      <c r="M1752" t="s">
        <v>7312</v>
      </c>
      <c r="N1752">
        <v>65.5</v>
      </c>
      <c r="O1752" s="7">
        <v>1353.3</v>
      </c>
      <c r="P1752">
        <v>41</v>
      </c>
      <c r="Q1752" t="s">
        <v>7289</v>
      </c>
      <c r="R1752">
        <f>IF(UPPER(TRIM(Table2[[#This Row],[Status_Clean]]))="CONVERTED",1,0)</f>
        <v>0</v>
      </c>
      <c r="S1752">
        <f>IF(ISNUMBER(MATCH(UPPER(TRIM(Table2[[#This Row],[Status_Clean]])),{"CONTACTED","QUALIFIED","CONVERTED"},0)),1,0)</f>
        <v>1</v>
      </c>
      <c r="T1752" cm="1">
        <f t="array" ref="T1752">_xlfn.SWITCH(UPPER(TRIM(Table2[[#This Row],[Status_Clean]])),"NEW",1,"CONTACTED",2,"QUALIFIED",3,"CONVERTED",4,"LOST",5,99)</f>
        <v>2</v>
      </c>
      <c r="U1752" t="str" cm="1">
        <f t="array" ref="U1752">_xlfn.LET(_xlpm.x,IFERROR(VALUE(Table2[[#This Row],[Response_Time_Hours]]),""),IF(_xlpm.x="","CHECK",_xlfn.IFS(_xlpm.x&lt;=1,"Immediate",_xlpm.x&lt;=6,"Fast",_xlpm.x&lt;=24,"Moderate",_xlpm.x&gt;24,"Delayed")))</f>
        <v>Delayed</v>
      </c>
      <c r="V1752">
        <f>FLOOR(tbl_CleanLeads[[#This Row],[Response_Time_Hours]],6)</f>
        <v>60</v>
      </c>
      <c r="W1752" t="str" cm="1">
        <f t="array" ref="W1752">IF(Table2[[#This Row],[Interaction_Count_Final]]="","N/A",_xlfn.IFS(Table2[[#This Row],[Interaction_Count_Final]]&lt;=2,"Low",Table2[[#This Row],[Interaction_Count_Final]]&lt;=5,"Medium",Table2[[#This Row],[Interaction_Count_Final]]&gt;=6,"High",TRUE,"CHECK"))</f>
        <v>High</v>
      </c>
      <c r="X1752" t="b">
        <f t="shared" si="27"/>
        <v>1</v>
      </c>
      <c r="Y1752" t="b">
        <f>tbl_CleanLeads[[#This Row],[Response_Time_Hours]]&gt;24</f>
        <v>1</v>
      </c>
      <c r="Z1752" s="13" t="b">
        <f>tbl_CleanLeads[[#This Row],[Response_Time_Hours]]&gt;72</f>
        <v>0</v>
      </c>
      <c r="AA1752" s="13" t="b">
        <f>tbl_CleanLeads[[#This Row],[Status_Clean]]="Converted"</f>
        <v>0</v>
      </c>
    </row>
    <row r="1753" spans="1:27">
      <c r="A1753" t="s">
        <v>70</v>
      </c>
      <c r="B1753" t="s">
        <v>5123</v>
      </c>
      <c r="C1753" t="s">
        <v>5124</v>
      </c>
      <c r="D1753" t="s">
        <v>7280</v>
      </c>
      <c r="E1753" t="s">
        <v>69</v>
      </c>
      <c r="F1753" t="s">
        <v>193</v>
      </c>
      <c r="G1753" s="1">
        <v>45538</v>
      </c>
      <c r="H1753" s="8">
        <f>MONTH(tbl_CleanLeads[[#This Row],[Lead_Date_Final]])</f>
        <v>9</v>
      </c>
      <c r="I1753" t="s">
        <v>7287</v>
      </c>
      <c r="J1753" t="s">
        <v>7271</v>
      </c>
      <c r="K1753" t="s">
        <v>7288</v>
      </c>
      <c r="L1753">
        <f>WEEKDAY(tbl_CleanLeads[[#This Row],[Lead_Date_Final]],2)</f>
        <v>2</v>
      </c>
      <c r="M1753" t="s">
        <v>7265</v>
      </c>
      <c r="N1753">
        <v>24</v>
      </c>
      <c r="O1753" s="7">
        <v>1780.29</v>
      </c>
      <c r="P1753">
        <v>17</v>
      </c>
      <c r="Q1753" t="s">
        <v>7289</v>
      </c>
      <c r="R1753">
        <f>IF(UPPER(TRIM(Table2[[#This Row],[Status_Clean]]))="CONVERTED",1,0)</f>
        <v>0</v>
      </c>
      <c r="S1753">
        <f>IF(ISNUMBER(MATCH(UPPER(TRIM(Table2[[#This Row],[Status_Clean]])),{"CONTACTED","QUALIFIED","CONVERTED"},0)),1,0)</f>
        <v>0</v>
      </c>
      <c r="T1753" cm="1">
        <f t="array" ref="T1753">_xlfn.SWITCH(UPPER(TRIM(Table2[[#This Row],[Status_Clean]])),"NEW",1,"CONTACTED",2,"QUALIFIED",3,"CONVERTED",4,"LOST",5,99)</f>
        <v>1</v>
      </c>
      <c r="U1753" t="str" cm="1">
        <f t="array" ref="U1753">_xlfn.LET(_xlpm.x,IFERROR(VALUE(Table2[[#This Row],[Response_Time_Hours]]),""),IF(_xlpm.x="","CHECK",_xlfn.IFS(_xlpm.x&lt;=1,"Immediate",_xlpm.x&lt;=6,"Fast",_xlpm.x&lt;=24,"Moderate",_xlpm.x&gt;24,"Delayed")))</f>
        <v>Moderate</v>
      </c>
      <c r="V1753">
        <f>FLOOR(tbl_CleanLeads[[#This Row],[Response_Time_Hours]],6)</f>
        <v>24</v>
      </c>
      <c r="W1753" t="str" cm="1">
        <f t="array" ref="W1753">IF(Table2[[#This Row],[Interaction_Count_Final]]="","N/A",_xlfn.IFS(Table2[[#This Row],[Interaction_Count_Final]]&lt;=2,"Low",Table2[[#This Row],[Interaction_Count_Final]]&lt;=5,"Medium",Table2[[#This Row],[Interaction_Count_Final]]&gt;=6,"High",TRUE,"CHECK"))</f>
        <v>High</v>
      </c>
      <c r="X1753" t="b">
        <f t="shared" si="27"/>
        <v>1</v>
      </c>
      <c r="Y1753" t="b">
        <f>tbl_CleanLeads[[#This Row],[Response_Time_Hours]]&gt;24</f>
        <v>0</v>
      </c>
      <c r="Z1753" s="13" t="b">
        <f>tbl_CleanLeads[[#This Row],[Response_Time_Hours]]&gt;72</f>
        <v>0</v>
      </c>
      <c r="AA1753" s="13" t="b">
        <f>tbl_CleanLeads[[#This Row],[Status_Clean]]="Converted"</f>
        <v>0</v>
      </c>
    </row>
    <row r="1754" spans="1:27">
      <c r="A1754" t="s">
        <v>90</v>
      </c>
      <c r="B1754" t="s">
        <v>5125</v>
      </c>
      <c r="C1754" t="s">
        <v>5126</v>
      </c>
      <c r="D1754" t="s">
        <v>7258</v>
      </c>
      <c r="E1754" t="s">
        <v>473</v>
      </c>
      <c r="F1754" t="s">
        <v>71</v>
      </c>
      <c r="G1754" s="1">
        <v>45276</v>
      </c>
      <c r="H1754" s="8">
        <f>MONTH(tbl_CleanLeads[[#This Row],[Lead_Date_Final]])</f>
        <v>12</v>
      </c>
      <c r="I1754" t="s">
        <v>7262</v>
      </c>
      <c r="J1754" t="s">
        <v>7263</v>
      </c>
      <c r="K1754" t="s">
        <v>7264</v>
      </c>
      <c r="L1754">
        <f>WEEKDAY(tbl_CleanLeads[[#This Row],[Lead_Date_Final]],2)</f>
        <v>6</v>
      </c>
      <c r="M1754" t="s">
        <v>7278</v>
      </c>
      <c r="N1754">
        <v>42.4</v>
      </c>
      <c r="O1754" s="7">
        <v>3712.85</v>
      </c>
      <c r="P1754">
        <v>8</v>
      </c>
      <c r="Q1754" t="s">
        <v>7266</v>
      </c>
      <c r="R1754">
        <f>IF(UPPER(TRIM(Table2[[#This Row],[Status_Clean]]))="CONVERTED",1,0)</f>
        <v>0</v>
      </c>
      <c r="S1754">
        <f>IF(ISNUMBER(MATCH(UPPER(TRIM(Table2[[#This Row],[Status_Clean]])),{"CONTACTED","QUALIFIED","CONVERTED"},0)),1,0)</f>
        <v>1</v>
      </c>
      <c r="T1754" cm="1">
        <f t="array" ref="T1754">_xlfn.SWITCH(UPPER(TRIM(Table2[[#This Row],[Status_Clean]])),"NEW",1,"CONTACTED",2,"QUALIFIED",3,"CONVERTED",4,"LOST",5,99)</f>
        <v>3</v>
      </c>
      <c r="U1754" t="str" cm="1">
        <f t="array" ref="U1754">_xlfn.LET(_xlpm.x,IFERROR(VALUE(Table2[[#This Row],[Response_Time_Hours]]),""),IF(_xlpm.x="","CHECK",_xlfn.IFS(_xlpm.x&lt;=1,"Immediate",_xlpm.x&lt;=6,"Fast",_xlpm.x&lt;=24,"Moderate",_xlpm.x&gt;24,"Delayed")))</f>
        <v>Delayed</v>
      </c>
      <c r="V1754">
        <f>FLOOR(tbl_CleanLeads[[#This Row],[Response_Time_Hours]],6)</f>
        <v>42</v>
      </c>
      <c r="W1754" t="str" cm="1">
        <f t="array" ref="W1754">IF(Table2[[#This Row],[Interaction_Count_Final]]="","N/A",_xlfn.IFS(Table2[[#This Row],[Interaction_Count_Final]]&lt;=2,"Low",Table2[[#This Row],[Interaction_Count_Final]]&lt;=5,"Medium",Table2[[#This Row],[Interaction_Count_Final]]&gt;=6,"High",TRUE,"CHECK"))</f>
        <v>High</v>
      </c>
      <c r="X1754" t="b">
        <f t="shared" si="27"/>
        <v>1</v>
      </c>
      <c r="Y1754" t="b">
        <f>tbl_CleanLeads[[#This Row],[Response_Time_Hours]]&gt;24</f>
        <v>1</v>
      </c>
      <c r="Z1754" s="13" t="b">
        <f>tbl_CleanLeads[[#This Row],[Response_Time_Hours]]&gt;72</f>
        <v>0</v>
      </c>
      <c r="AA1754" s="13" t="b">
        <f>tbl_CleanLeads[[#This Row],[Status_Clean]]="Converted"</f>
        <v>0</v>
      </c>
    </row>
    <row r="1755" spans="1:27">
      <c r="A1755" t="s">
        <v>70</v>
      </c>
      <c r="B1755" t="s">
        <v>5127</v>
      </c>
      <c r="C1755" t="s">
        <v>5128</v>
      </c>
      <c r="D1755" t="s">
        <v>7258</v>
      </c>
      <c r="E1755" t="s">
        <v>254</v>
      </c>
      <c r="F1755" t="s">
        <v>193</v>
      </c>
      <c r="G1755" s="1">
        <v>45252</v>
      </c>
      <c r="H1755" s="8">
        <f>MONTH(tbl_CleanLeads[[#This Row],[Lead_Date_Final]])</f>
        <v>11</v>
      </c>
      <c r="I1755" t="s">
        <v>7300</v>
      </c>
      <c r="J1755" t="s">
        <v>7263</v>
      </c>
      <c r="K1755" t="s">
        <v>7264</v>
      </c>
      <c r="L1755">
        <f>WEEKDAY(tbl_CleanLeads[[#This Row],[Lead_Date_Final]],2)</f>
        <v>3</v>
      </c>
      <c r="M1755" t="s">
        <v>7272</v>
      </c>
      <c r="N1755">
        <v>20.5</v>
      </c>
      <c r="O1755" s="7">
        <v>3391.95</v>
      </c>
      <c r="P1755">
        <v>33</v>
      </c>
      <c r="Q1755" t="s">
        <v>7266</v>
      </c>
      <c r="R1755">
        <f>IF(UPPER(TRIM(Table2[[#This Row],[Status_Clean]]))="CONVERTED",1,0)</f>
        <v>0</v>
      </c>
      <c r="S1755">
        <f>IF(ISNUMBER(MATCH(UPPER(TRIM(Table2[[#This Row],[Status_Clean]])),{"CONTACTED","QUALIFIED","CONVERTED"},0)),1,0)</f>
        <v>0</v>
      </c>
      <c r="T1755" cm="1">
        <f t="array" ref="T1755">_xlfn.SWITCH(UPPER(TRIM(Table2[[#This Row],[Status_Clean]])),"NEW",1,"CONTACTED",2,"QUALIFIED",3,"CONVERTED",4,"LOST",5,99)</f>
        <v>1</v>
      </c>
      <c r="U1755" t="str" cm="1">
        <f t="array" ref="U1755">_xlfn.LET(_xlpm.x,IFERROR(VALUE(Table2[[#This Row],[Response_Time_Hours]]),""),IF(_xlpm.x="","CHECK",_xlfn.IFS(_xlpm.x&lt;=1,"Immediate",_xlpm.x&lt;=6,"Fast",_xlpm.x&lt;=24,"Moderate",_xlpm.x&gt;24,"Delayed")))</f>
        <v>Moderate</v>
      </c>
      <c r="V1755">
        <f>FLOOR(tbl_CleanLeads[[#This Row],[Response_Time_Hours]],6)</f>
        <v>18</v>
      </c>
      <c r="W1755" t="str" cm="1">
        <f t="array" ref="W1755">IF(Table2[[#This Row],[Interaction_Count_Final]]="","N/A",_xlfn.IFS(Table2[[#This Row],[Interaction_Count_Final]]&lt;=2,"Low",Table2[[#This Row],[Interaction_Count_Final]]&lt;=5,"Medium",Table2[[#This Row],[Interaction_Count_Final]]&gt;=6,"High",TRUE,"CHECK"))</f>
        <v>High</v>
      </c>
      <c r="X1755" t="b">
        <f t="shared" si="27"/>
        <v>1</v>
      </c>
      <c r="Y1755" t="b">
        <f>tbl_CleanLeads[[#This Row],[Response_Time_Hours]]&gt;24</f>
        <v>0</v>
      </c>
      <c r="Z1755" s="13" t="b">
        <f>tbl_CleanLeads[[#This Row],[Response_Time_Hours]]&gt;72</f>
        <v>0</v>
      </c>
      <c r="AA1755" s="13" t="b">
        <f>tbl_CleanLeads[[#This Row],[Status_Clean]]="Converted"</f>
        <v>0</v>
      </c>
    </row>
    <row r="1756" spans="1:27">
      <c r="A1756" t="s">
        <v>63</v>
      </c>
      <c r="B1756" t="s">
        <v>5129</v>
      </c>
      <c r="C1756" t="s">
        <v>5130</v>
      </c>
      <c r="D1756" t="s">
        <v>7258</v>
      </c>
      <c r="E1756" t="s">
        <v>254</v>
      </c>
      <c r="F1756" t="s">
        <v>250</v>
      </c>
      <c r="G1756" s="1">
        <v>45092</v>
      </c>
      <c r="H1756" s="8">
        <f>MONTH(tbl_CleanLeads[[#This Row],[Lead_Date_Final]])</f>
        <v>6</v>
      </c>
      <c r="I1756" t="s">
        <v>7276</v>
      </c>
      <c r="J1756" t="s">
        <v>7263</v>
      </c>
      <c r="K1756" t="s">
        <v>7277</v>
      </c>
      <c r="L1756">
        <f>WEEKDAY(tbl_CleanLeads[[#This Row],[Lead_Date_Final]],2)</f>
        <v>4</v>
      </c>
      <c r="M1756" t="s">
        <v>7285</v>
      </c>
      <c r="N1756">
        <v>3</v>
      </c>
      <c r="O1756" s="7">
        <v>4114.05</v>
      </c>
      <c r="P1756">
        <v>14</v>
      </c>
      <c r="Q1756" t="s">
        <v>7273</v>
      </c>
      <c r="R1756">
        <f>IF(UPPER(TRIM(Table2[[#This Row],[Status_Clean]]))="CONVERTED",1,0)</f>
        <v>1</v>
      </c>
      <c r="S1756">
        <f>IF(ISNUMBER(MATCH(UPPER(TRIM(Table2[[#This Row],[Status_Clean]])),{"CONTACTED","QUALIFIED","CONVERTED"},0)),1,0)</f>
        <v>1</v>
      </c>
      <c r="T1756" cm="1">
        <f t="array" ref="T1756">_xlfn.SWITCH(UPPER(TRIM(Table2[[#This Row],[Status_Clean]])),"NEW",1,"CONTACTED",2,"QUALIFIED",3,"CONVERTED",4,"LOST",5,99)</f>
        <v>4</v>
      </c>
      <c r="U1756" t="str" cm="1">
        <f t="array" ref="U1756">_xlfn.LET(_xlpm.x,IFERROR(VALUE(Table2[[#This Row],[Response_Time_Hours]]),""),IF(_xlpm.x="","CHECK",_xlfn.IFS(_xlpm.x&lt;=1,"Immediate",_xlpm.x&lt;=6,"Fast",_xlpm.x&lt;=24,"Moderate",_xlpm.x&gt;24,"Delayed")))</f>
        <v>Fast</v>
      </c>
      <c r="V1756">
        <f>FLOOR(tbl_CleanLeads[[#This Row],[Response_Time_Hours]],6)</f>
        <v>0</v>
      </c>
      <c r="W1756" t="str" cm="1">
        <f t="array" ref="W1756">IF(Table2[[#This Row],[Interaction_Count_Final]]="","N/A",_xlfn.IFS(Table2[[#This Row],[Interaction_Count_Final]]&lt;=2,"Low",Table2[[#This Row],[Interaction_Count_Final]]&lt;=5,"Medium",Table2[[#This Row],[Interaction_Count_Final]]&gt;=6,"High",TRUE,"CHECK"))</f>
        <v>High</v>
      </c>
      <c r="X1756" t="b">
        <f t="shared" si="27"/>
        <v>1</v>
      </c>
      <c r="Y1756" t="b">
        <f>tbl_CleanLeads[[#This Row],[Response_Time_Hours]]&gt;24</f>
        <v>0</v>
      </c>
      <c r="Z1756" s="13" t="b">
        <f>tbl_CleanLeads[[#This Row],[Response_Time_Hours]]&gt;72</f>
        <v>0</v>
      </c>
      <c r="AA1756" s="13" t="b">
        <f>tbl_CleanLeads[[#This Row],[Status_Clean]]="Converted"</f>
        <v>1</v>
      </c>
    </row>
    <row r="1757" spans="1:27">
      <c r="A1757" t="s">
        <v>90</v>
      </c>
      <c r="B1757" t="s">
        <v>5131</v>
      </c>
      <c r="C1757" t="s">
        <v>5132</v>
      </c>
      <c r="D1757" t="s">
        <v>7303</v>
      </c>
      <c r="E1757" t="s">
        <v>69</v>
      </c>
      <c r="F1757" t="s">
        <v>125</v>
      </c>
      <c r="G1757" s="1">
        <v>45487</v>
      </c>
      <c r="H1757" s="8">
        <f>MONTH(tbl_CleanLeads[[#This Row],[Lead_Date_Final]])</f>
        <v>7</v>
      </c>
      <c r="I1757" t="s">
        <v>7305</v>
      </c>
      <c r="J1757" t="s">
        <v>7271</v>
      </c>
      <c r="K1757" t="s">
        <v>7288</v>
      </c>
      <c r="L1757">
        <f>WEEKDAY(tbl_CleanLeads[[#This Row],[Lead_Date_Final]],2)</f>
        <v>7</v>
      </c>
      <c r="M1757" t="s">
        <v>7293</v>
      </c>
      <c r="N1757">
        <v>33</v>
      </c>
      <c r="O1757" s="7">
        <v>2538.25</v>
      </c>
      <c r="P1757">
        <v>4</v>
      </c>
      <c r="Q1757" t="s">
        <v>7266</v>
      </c>
      <c r="R1757">
        <f>IF(UPPER(TRIM(Table2[[#This Row],[Status_Clean]]))="CONVERTED",1,0)</f>
        <v>0</v>
      </c>
      <c r="S1757">
        <f>IF(ISNUMBER(MATCH(UPPER(TRIM(Table2[[#This Row],[Status_Clean]])),{"CONTACTED","QUALIFIED","CONVERTED"},0)),1,0)</f>
        <v>1</v>
      </c>
      <c r="T1757" cm="1">
        <f t="array" ref="T1757">_xlfn.SWITCH(UPPER(TRIM(Table2[[#This Row],[Status_Clean]])),"NEW",1,"CONTACTED",2,"QUALIFIED",3,"CONVERTED",4,"LOST",5,99)</f>
        <v>2</v>
      </c>
      <c r="U1757" t="str" cm="1">
        <f t="array" ref="U1757">_xlfn.LET(_xlpm.x,IFERROR(VALUE(Table2[[#This Row],[Response_Time_Hours]]),""),IF(_xlpm.x="","CHECK",_xlfn.IFS(_xlpm.x&lt;=1,"Immediate",_xlpm.x&lt;=6,"Fast",_xlpm.x&lt;=24,"Moderate",_xlpm.x&gt;24,"Delayed")))</f>
        <v>Delayed</v>
      </c>
      <c r="V1757">
        <f>FLOOR(tbl_CleanLeads[[#This Row],[Response_Time_Hours]],6)</f>
        <v>30</v>
      </c>
      <c r="W1757" t="str" cm="1">
        <f t="array" ref="W1757">IF(Table2[[#This Row],[Interaction_Count_Final]]="","N/A",_xlfn.IFS(Table2[[#This Row],[Interaction_Count_Final]]&lt;=2,"Low",Table2[[#This Row],[Interaction_Count_Final]]&lt;=5,"Medium",Table2[[#This Row],[Interaction_Count_Final]]&gt;=6,"High",TRUE,"CHECK"))</f>
        <v>Medium</v>
      </c>
      <c r="X1757" t="b">
        <f t="shared" si="27"/>
        <v>1</v>
      </c>
      <c r="Y1757" t="b">
        <f>tbl_CleanLeads[[#This Row],[Response_Time_Hours]]&gt;24</f>
        <v>1</v>
      </c>
      <c r="Z1757" s="13" t="b">
        <f>tbl_CleanLeads[[#This Row],[Response_Time_Hours]]&gt;72</f>
        <v>0</v>
      </c>
      <c r="AA1757" s="13" t="b">
        <f>tbl_CleanLeads[[#This Row],[Status_Clean]]="Converted"</f>
        <v>0</v>
      </c>
    </row>
    <row r="1758" spans="1:27">
      <c r="A1758" t="s">
        <v>90</v>
      </c>
      <c r="B1758" t="s">
        <v>5135</v>
      </c>
      <c r="C1758" t="s">
        <v>5136</v>
      </c>
      <c r="D1758" t="s">
        <v>7280</v>
      </c>
      <c r="E1758" t="s">
        <v>7308</v>
      </c>
      <c r="F1758" t="s">
        <v>193</v>
      </c>
      <c r="G1758" s="1">
        <v>45311</v>
      </c>
      <c r="H1758" s="8">
        <f>MONTH(tbl_CleanLeads[[#This Row],[Lead_Date_Final]])</f>
        <v>1</v>
      </c>
      <c r="I1758" t="s">
        <v>7317</v>
      </c>
      <c r="J1758" t="s">
        <v>7271</v>
      </c>
      <c r="K1758" t="s">
        <v>7284</v>
      </c>
      <c r="L1758">
        <f>WEEKDAY(tbl_CleanLeads[[#This Row],[Lead_Date_Final]],2)</f>
        <v>6</v>
      </c>
      <c r="M1758" t="s">
        <v>7278</v>
      </c>
      <c r="N1758">
        <v>29</v>
      </c>
      <c r="O1758" s="7">
        <v>2303.5</v>
      </c>
      <c r="P1758">
        <v>24</v>
      </c>
      <c r="Q1758" t="s">
        <v>7266</v>
      </c>
      <c r="R1758">
        <f>IF(UPPER(TRIM(Table2[[#This Row],[Status_Clean]]))="CONVERTED",1,0)</f>
        <v>0</v>
      </c>
      <c r="S1758">
        <f>IF(ISNUMBER(MATCH(UPPER(TRIM(Table2[[#This Row],[Status_Clean]])),{"CONTACTED","QUALIFIED","CONVERTED"},0)),1,0)</f>
        <v>0</v>
      </c>
      <c r="T1758" cm="1">
        <f t="array" ref="T1758">_xlfn.SWITCH(UPPER(TRIM(Table2[[#This Row],[Status_Clean]])),"NEW",1,"CONTACTED",2,"QUALIFIED",3,"CONVERTED",4,"LOST",5,99)</f>
        <v>1</v>
      </c>
      <c r="U1758" t="str" cm="1">
        <f t="array" ref="U1758">_xlfn.LET(_xlpm.x,IFERROR(VALUE(Table2[[#This Row],[Response_Time_Hours]]),""),IF(_xlpm.x="","CHECK",_xlfn.IFS(_xlpm.x&lt;=1,"Immediate",_xlpm.x&lt;=6,"Fast",_xlpm.x&lt;=24,"Moderate",_xlpm.x&gt;24,"Delayed")))</f>
        <v>Delayed</v>
      </c>
      <c r="V1758">
        <f>FLOOR(tbl_CleanLeads[[#This Row],[Response_Time_Hours]],6)</f>
        <v>24</v>
      </c>
      <c r="W1758" t="str" cm="1">
        <f t="array" ref="W1758">IF(Table2[[#This Row],[Interaction_Count_Final]]="","N/A",_xlfn.IFS(Table2[[#This Row],[Interaction_Count_Final]]&lt;=2,"Low",Table2[[#This Row],[Interaction_Count_Final]]&lt;=5,"Medium",Table2[[#This Row],[Interaction_Count_Final]]&gt;=6,"High",TRUE,"CHECK"))</f>
        <v>High</v>
      </c>
      <c r="X1758" t="b">
        <f t="shared" si="27"/>
        <v>1</v>
      </c>
      <c r="Y1758" t="b">
        <f>tbl_CleanLeads[[#This Row],[Response_Time_Hours]]&gt;24</f>
        <v>1</v>
      </c>
      <c r="Z1758" s="13" t="b">
        <f>tbl_CleanLeads[[#This Row],[Response_Time_Hours]]&gt;72</f>
        <v>0</v>
      </c>
      <c r="AA1758" s="13" t="b">
        <f>tbl_CleanLeads[[#This Row],[Status_Clean]]="Converted"</f>
        <v>0</v>
      </c>
    </row>
    <row r="1759" spans="1:27">
      <c r="A1759" t="s">
        <v>63</v>
      </c>
      <c r="B1759" t="s">
        <v>5138</v>
      </c>
      <c r="C1759" t="s">
        <v>8516</v>
      </c>
      <c r="D1759" t="s">
        <v>7258</v>
      </c>
      <c r="E1759" t="s">
        <v>792</v>
      </c>
      <c r="F1759" t="s">
        <v>125</v>
      </c>
      <c r="G1759" s="1">
        <v>45337</v>
      </c>
      <c r="H1759" s="8">
        <f>MONTH(tbl_CleanLeads[[#This Row],[Lead_Date_Final]])</f>
        <v>2</v>
      </c>
      <c r="I1759" t="s">
        <v>7283</v>
      </c>
      <c r="J1759" t="s">
        <v>7271</v>
      </c>
      <c r="K1759" t="s">
        <v>7284</v>
      </c>
      <c r="L1759">
        <f>WEEKDAY(tbl_CleanLeads[[#This Row],[Lead_Date_Final]],2)</f>
        <v>4</v>
      </c>
      <c r="M1759" t="s">
        <v>7285</v>
      </c>
      <c r="N1759">
        <v>55.199999999999996</v>
      </c>
      <c r="O1759" s="7">
        <v>3578.88</v>
      </c>
      <c r="P1759">
        <v>25</v>
      </c>
      <c r="Q1759" t="s">
        <v>7266</v>
      </c>
      <c r="R1759">
        <f>IF(UPPER(TRIM(Table2[[#This Row],[Status_Clean]]))="CONVERTED",1,0)</f>
        <v>0</v>
      </c>
      <c r="S1759">
        <f>IF(ISNUMBER(MATCH(UPPER(TRIM(Table2[[#This Row],[Status_Clean]])),{"CONTACTED","QUALIFIED","CONVERTED"},0)),1,0)</f>
        <v>1</v>
      </c>
      <c r="T1759" cm="1">
        <f t="array" ref="T1759">_xlfn.SWITCH(UPPER(TRIM(Table2[[#This Row],[Status_Clean]])),"NEW",1,"CONTACTED",2,"QUALIFIED",3,"CONVERTED",4,"LOST",5,99)</f>
        <v>2</v>
      </c>
      <c r="U1759" t="str" cm="1">
        <f t="array" ref="U1759">_xlfn.LET(_xlpm.x,IFERROR(VALUE(Table2[[#This Row],[Response_Time_Hours]]),""),IF(_xlpm.x="","CHECK",_xlfn.IFS(_xlpm.x&lt;=1,"Immediate",_xlpm.x&lt;=6,"Fast",_xlpm.x&lt;=24,"Moderate",_xlpm.x&gt;24,"Delayed")))</f>
        <v>Delayed</v>
      </c>
      <c r="V1759">
        <f>FLOOR(tbl_CleanLeads[[#This Row],[Response_Time_Hours]],6)</f>
        <v>54</v>
      </c>
      <c r="W1759" t="str" cm="1">
        <f t="array" ref="W1759">IF(Table2[[#This Row],[Interaction_Count_Final]]="","N/A",_xlfn.IFS(Table2[[#This Row],[Interaction_Count_Final]]&lt;=2,"Low",Table2[[#This Row],[Interaction_Count_Final]]&lt;=5,"Medium",Table2[[#This Row],[Interaction_Count_Final]]&gt;=6,"High",TRUE,"CHECK"))</f>
        <v>High</v>
      </c>
      <c r="X1759" t="b">
        <f t="shared" si="27"/>
        <v>1</v>
      </c>
      <c r="Y1759" t="b">
        <f>tbl_CleanLeads[[#This Row],[Response_Time_Hours]]&gt;24</f>
        <v>1</v>
      </c>
      <c r="Z1759" s="13" t="b">
        <f>tbl_CleanLeads[[#This Row],[Response_Time_Hours]]&gt;72</f>
        <v>0</v>
      </c>
      <c r="AA1759" s="13" t="b">
        <f>tbl_CleanLeads[[#This Row],[Status_Clean]]="Converted"</f>
        <v>0</v>
      </c>
    </row>
    <row r="1760" spans="1:27">
      <c r="A1760" t="s">
        <v>70</v>
      </c>
      <c r="B1760" t="s">
        <v>5140</v>
      </c>
      <c r="C1760" t="s">
        <v>8517</v>
      </c>
      <c r="D1760" t="s">
        <v>7274</v>
      </c>
      <c r="E1760" t="s">
        <v>123</v>
      </c>
      <c r="F1760" t="s">
        <v>250</v>
      </c>
      <c r="G1760" s="1">
        <v>45561</v>
      </c>
      <c r="H1760" s="8">
        <f>MONTH(tbl_CleanLeads[[#This Row],[Lead_Date_Final]])</f>
        <v>9</v>
      </c>
      <c r="I1760" t="s">
        <v>7287</v>
      </c>
      <c r="J1760" t="s">
        <v>7271</v>
      </c>
      <c r="K1760" t="s">
        <v>7288</v>
      </c>
      <c r="L1760">
        <f>WEEKDAY(tbl_CleanLeads[[#This Row],[Lead_Date_Final]],2)</f>
        <v>4</v>
      </c>
      <c r="M1760" t="s">
        <v>7285</v>
      </c>
      <c r="N1760">
        <v>67</v>
      </c>
      <c r="O1760" s="7">
        <v>3130.42</v>
      </c>
      <c r="P1760">
        <v>47</v>
      </c>
      <c r="Q1760" t="s">
        <v>7266</v>
      </c>
      <c r="R1760">
        <f>IF(UPPER(TRIM(Table2[[#This Row],[Status_Clean]]))="CONVERTED",1,0)</f>
        <v>1</v>
      </c>
      <c r="S1760">
        <f>IF(ISNUMBER(MATCH(UPPER(TRIM(Table2[[#This Row],[Status_Clean]])),{"CONTACTED","QUALIFIED","CONVERTED"},0)),1,0)</f>
        <v>1</v>
      </c>
      <c r="T1760" cm="1">
        <f t="array" ref="T1760">_xlfn.SWITCH(UPPER(TRIM(Table2[[#This Row],[Status_Clean]])),"NEW",1,"CONTACTED",2,"QUALIFIED",3,"CONVERTED",4,"LOST",5,99)</f>
        <v>4</v>
      </c>
      <c r="U1760" t="str" cm="1">
        <f t="array" ref="U1760">_xlfn.LET(_xlpm.x,IFERROR(VALUE(Table2[[#This Row],[Response_Time_Hours]]),""),IF(_xlpm.x="","CHECK",_xlfn.IFS(_xlpm.x&lt;=1,"Immediate",_xlpm.x&lt;=6,"Fast",_xlpm.x&lt;=24,"Moderate",_xlpm.x&gt;24,"Delayed")))</f>
        <v>Delayed</v>
      </c>
      <c r="V1760">
        <f>FLOOR(tbl_CleanLeads[[#This Row],[Response_Time_Hours]],6)</f>
        <v>66</v>
      </c>
      <c r="W1760" t="str" cm="1">
        <f t="array" ref="W1760">IF(Table2[[#This Row],[Interaction_Count_Final]]="","N/A",_xlfn.IFS(Table2[[#This Row],[Interaction_Count_Final]]&lt;=2,"Low",Table2[[#This Row],[Interaction_Count_Final]]&lt;=5,"Medium",Table2[[#This Row],[Interaction_Count_Final]]&gt;=6,"High",TRUE,"CHECK"))</f>
        <v>High</v>
      </c>
      <c r="X1760" t="b">
        <f t="shared" si="27"/>
        <v>1</v>
      </c>
      <c r="Y1760" t="b">
        <f>tbl_CleanLeads[[#This Row],[Response_Time_Hours]]&gt;24</f>
        <v>1</v>
      </c>
      <c r="Z1760" s="13" t="b">
        <f>tbl_CleanLeads[[#This Row],[Response_Time_Hours]]&gt;72</f>
        <v>0</v>
      </c>
      <c r="AA1760" s="13" t="b">
        <f>tbl_CleanLeads[[#This Row],[Status_Clean]]="Converted"</f>
        <v>1</v>
      </c>
    </row>
    <row r="1761" spans="1:27">
      <c r="A1761" t="s">
        <v>102</v>
      </c>
      <c r="B1761" t="s">
        <v>5143</v>
      </c>
      <c r="C1761" t="s">
        <v>5144</v>
      </c>
      <c r="D1761" t="s">
        <v>7258</v>
      </c>
      <c r="E1761" t="s">
        <v>469</v>
      </c>
      <c r="F1761" t="s">
        <v>193</v>
      </c>
      <c r="G1761" s="1">
        <v>45493</v>
      </c>
      <c r="H1761" s="8">
        <f>MONTH(tbl_CleanLeads[[#This Row],[Lead_Date_Final]])</f>
        <v>7</v>
      </c>
      <c r="I1761" t="s">
        <v>7305</v>
      </c>
      <c r="J1761" t="s">
        <v>7271</v>
      </c>
      <c r="K1761" t="s">
        <v>7288</v>
      </c>
      <c r="L1761">
        <f>WEEKDAY(tbl_CleanLeads[[#This Row],[Lead_Date_Final]],2)</f>
        <v>6</v>
      </c>
      <c r="M1761" t="s">
        <v>7278</v>
      </c>
      <c r="N1761">
        <v>61.8</v>
      </c>
      <c r="O1761" s="7">
        <v>3251.2</v>
      </c>
      <c r="P1761">
        <v>5</v>
      </c>
      <c r="Q1761" t="s">
        <v>7266</v>
      </c>
      <c r="R1761">
        <f>IF(UPPER(TRIM(Table2[[#This Row],[Status_Clean]]))="CONVERTED",1,0)</f>
        <v>0</v>
      </c>
      <c r="S1761">
        <f>IF(ISNUMBER(MATCH(UPPER(TRIM(Table2[[#This Row],[Status_Clean]])),{"CONTACTED","QUALIFIED","CONVERTED"},0)),1,0)</f>
        <v>0</v>
      </c>
      <c r="T1761" cm="1">
        <f t="array" ref="T1761">_xlfn.SWITCH(UPPER(TRIM(Table2[[#This Row],[Status_Clean]])),"NEW",1,"CONTACTED",2,"QUALIFIED",3,"CONVERTED",4,"LOST",5,99)</f>
        <v>1</v>
      </c>
      <c r="U1761" t="str" cm="1">
        <f t="array" ref="U1761">_xlfn.LET(_xlpm.x,IFERROR(VALUE(Table2[[#This Row],[Response_Time_Hours]]),""),IF(_xlpm.x="","CHECK",_xlfn.IFS(_xlpm.x&lt;=1,"Immediate",_xlpm.x&lt;=6,"Fast",_xlpm.x&lt;=24,"Moderate",_xlpm.x&gt;24,"Delayed")))</f>
        <v>Delayed</v>
      </c>
      <c r="V1761">
        <f>FLOOR(tbl_CleanLeads[[#This Row],[Response_Time_Hours]],6)</f>
        <v>60</v>
      </c>
      <c r="W1761" t="str" cm="1">
        <f t="array" ref="W1761">IF(Table2[[#This Row],[Interaction_Count_Final]]="","N/A",_xlfn.IFS(Table2[[#This Row],[Interaction_Count_Final]]&lt;=2,"Low",Table2[[#This Row],[Interaction_Count_Final]]&lt;=5,"Medium",Table2[[#This Row],[Interaction_Count_Final]]&gt;=6,"High",TRUE,"CHECK"))</f>
        <v>Medium</v>
      </c>
      <c r="X1761" t="b">
        <f t="shared" si="27"/>
        <v>1</v>
      </c>
      <c r="Y1761" t="b">
        <f>tbl_CleanLeads[[#This Row],[Response_Time_Hours]]&gt;24</f>
        <v>1</v>
      </c>
      <c r="Z1761" s="13" t="b">
        <f>tbl_CleanLeads[[#This Row],[Response_Time_Hours]]&gt;72</f>
        <v>0</v>
      </c>
      <c r="AA1761" s="13" t="b">
        <f>tbl_CleanLeads[[#This Row],[Status_Clean]]="Converted"</f>
        <v>0</v>
      </c>
    </row>
    <row r="1762" spans="1:27">
      <c r="A1762" t="s">
        <v>70</v>
      </c>
      <c r="B1762" t="s">
        <v>5147</v>
      </c>
      <c r="C1762" t="s">
        <v>8519</v>
      </c>
      <c r="D1762" t="s">
        <v>7258</v>
      </c>
      <c r="E1762" t="s">
        <v>7308</v>
      </c>
      <c r="F1762" t="s">
        <v>193</v>
      </c>
      <c r="G1762" s="1">
        <v>45513</v>
      </c>
      <c r="H1762" s="8">
        <f>MONTH(tbl_CleanLeads[[#This Row],[Lead_Date_Final]])</f>
        <v>8</v>
      </c>
      <c r="I1762" t="s">
        <v>7310</v>
      </c>
      <c r="J1762" t="s">
        <v>7271</v>
      </c>
      <c r="K1762" t="s">
        <v>7288</v>
      </c>
      <c r="L1762">
        <f>WEEKDAY(tbl_CleanLeads[[#This Row],[Lead_Date_Final]],2)</f>
        <v>5</v>
      </c>
      <c r="M1762" t="s">
        <v>7312</v>
      </c>
      <c r="N1762">
        <v>8.9</v>
      </c>
      <c r="O1762" s="7">
        <v>1068.3699999999999</v>
      </c>
      <c r="P1762">
        <v>50</v>
      </c>
      <c r="Q1762" t="s">
        <v>7289</v>
      </c>
      <c r="R1762">
        <f>IF(UPPER(TRIM(Table2[[#This Row],[Status_Clean]]))="CONVERTED",1,0)</f>
        <v>0</v>
      </c>
      <c r="S1762">
        <f>IF(ISNUMBER(MATCH(UPPER(TRIM(Table2[[#This Row],[Status_Clean]])),{"CONTACTED","QUALIFIED","CONVERTED"},0)),1,0)</f>
        <v>0</v>
      </c>
      <c r="T1762" cm="1">
        <f t="array" ref="T1762">_xlfn.SWITCH(UPPER(TRIM(Table2[[#This Row],[Status_Clean]])),"NEW",1,"CONTACTED",2,"QUALIFIED",3,"CONVERTED",4,"LOST",5,99)</f>
        <v>1</v>
      </c>
      <c r="U1762" t="str" cm="1">
        <f t="array" ref="U1762">_xlfn.LET(_xlpm.x,IFERROR(VALUE(Table2[[#This Row],[Response_Time_Hours]]),""),IF(_xlpm.x="","CHECK",_xlfn.IFS(_xlpm.x&lt;=1,"Immediate",_xlpm.x&lt;=6,"Fast",_xlpm.x&lt;=24,"Moderate",_xlpm.x&gt;24,"Delayed")))</f>
        <v>Moderate</v>
      </c>
      <c r="V1762">
        <f>FLOOR(tbl_CleanLeads[[#This Row],[Response_Time_Hours]],6)</f>
        <v>6</v>
      </c>
      <c r="W1762" t="str" cm="1">
        <f t="array" ref="W1762">IF(Table2[[#This Row],[Interaction_Count_Final]]="","N/A",_xlfn.IFS(Table2[[#This Row],[Interaction_Count_Final]]&lt;=2,"Low",Table2[[#This Row],[Interaction_Count_Final]]&lt;=5,"Medium",Table2[[#This Row],[Interaction_Count_Final]]&gt;=6,"High",TRUE,"CHECK"))</f>
        <v>High</v>
      </c>
      <c r="X1762" t="b">
        <f t="shared" si="27"/>
        <v>1</v>
      </c>
      <c r="Y1762" t="b">
        <f>tbl_CleanLeads[[#This Row],[Response_Time_Hours]]&gt;24</f>
        <v>0</v>
      </c>
      <c r="Z1762" s="13" t="b">
        <f>tbl_CleanLeads[[#This Row],[Response_Time_Hours]]&gt;72</f>
        <v>0</v>
      </c>
      <c r="AA1762" s="13" t="b">
        <f>tbl_CleanLeads[[#This Row],[Status_Clean]]="Converted"</f>
        <v>0</v>
      </c>
    </row>
    <row r="1763" spans="1:27">
      <c r="A1763" t="s">
        <v>102</v>
      </c>
      <c r="B1763" t="s">
        <v>5149</v>
      </c>
      <c r="C1763" t="s">
        <v>5150</v>
      </c>
      <c r="D1763" t="s">
        <v>7280</v>
      </c>
      <c r="E1763" t="s">
        <v>473</v>
      </c>
      <c r="F1763" t="s">
        <v>125</v>
      </c>
      <c r="G1763" s="1">
        <v>45060</v>
      </c>
      <c r="H1763" s="8">
        <f>MONTH(tbl_CleanLeads[[#This Row],[Lead_Date_Final]])</f>
        <v>5</v>
      </c>
      <c r="I1763" t="s">
        <v>7314</v>
      </c>
      <c r="J1763" t="s">
        <v>7263</v>
      </c>
      <c r="K1763" t="s">
        <v>7277</v>
      </c>
      <c r="L1763">
        <f>WEEKDAY(tbl_CleanLeads[[#This Row],[Lead_Date_Final]],2)</f>
        <v>7</v>
      </c>
      <c r="M1763" t="s">
        <v>7293</v>
      </c>
      <c r="N1763">
        <v>51.2</v>
      </c>
      <c r="O1763" s="7">
        <v>2265.5100000000002</v>
      </c>
      <c r="P1763">
        <v>37</v>
      </c>
      <c r="Q1763" t="s">
        <v>7266</v>
      </c>
      <c r="R1763">
        <f>IF(UPPER(TRIM(Table2[[#This Row],[Status_Clean]]))="CONVERTED",1,0)</f>
        <v>0</v>
      </c>
      <c r="S1763">
        <f>IF(ISNUMBER(MATCH(UPPER(TRIM(Table2[[#This Row],[Status_Clean]])),{"CONTACTED","QUALIFIED","CONVERTED"},0)),1,0)</f>
        <v>1</v>
      </c>
      <c r="T1763" cm="1">
        <f t="array" ref="T1763">_xlfn.SWITCH(UPPER(TRIM(Table2[[#This Row],[Status_Clean]])),"NEW",1,"CONTACTED",2,"QUALIFIED",3,"CONVERTED",4,"LOST",5,99)</f>
        <v>2</v>
      </c>
      <c r="U1763" t="str" cm="1">
        <f t="array" ref="U1763">_xlfn.LET(_xlpm.x,IFERROR(VALUE(Table2[[#This Row],[Response_Time_Hours]]),""),IF(_xlpm.x="","CHECK",_xlfn.IFS(_xlpm.x&lt;=1,"Immediate",_xlpm.x&lt;=6,"Fast",_xlpm.x&lt;=24,"Moderate",_xlpm.x&gt;24,"Delayed")))</f>
        <v>Delayed</v>
      </c>
      <c r="V1763">
        <f>FLOOR(tbl_CleanLeads[[#This Row],[Response_Time_Hours]],6)</f>
        <v>48</v>
      </c>
      <c r="W1763" t="str" cm="1">
        <f t="array" ref="W1763">IF(Table2[[#This Row],[Interaction_Count_Final]]="","N/A",_xlfn.IFS(Table2[[#This Row],[Interaction_Count_Final]]&lt;=2,"Low",Table2[[#This Row],[Interaction_Count_Final]]&lt;=5,"Medium",Table2[[#This Row],[Interaction_Count_Final]]&gt;=6,"High",TRUE,"CHECK"))</f>
        <v>High</v>
      </c>
      <c r="X1763" t="b">
        <f t="shared" si="27"/>
        <v>1</v>
      </c>
      <c r="Y1763" t="b">
        <f>tbl_CleanLeads[[#This Row],[Response_Time_Hours]]&gt;24</f>
        <v>1</v>
      </c>
      <c r="Z1763" s="13" t="b">
        <f>tbl_CleanLeads[[#This Row],[Response_Time_Hours]]&gt;72</f>
        <v>0</v>
      </c>
      <c r="AA1763" s="13" t="b">
        <f>tbl_CleanLeads[[#This Row],[Status_Clean]]="Converted"</f>
        <v>0</v>
      </c>
    </row>
    <row r="1764" spans="1:27">
      <c r="A1764" t="s">
        <v>70</v>
      </c>
      <c r="B1764" t="s">
        <v>5151</v>
      </c>
      <c r="C1764" t="s">
        <v>5152</v>
      </c>
      <c r="D1764" t="s">
        <v>7268</v>
      </c>
      <c r="E1764" t="s">
        <v>447</v>
      </c>
      <c r="F1764" t="s">
        <v>71</v>
      </c>
      <c r="G1764" s="1">
        <v>45211</v>
      </c>
      <c r="H1764" s="8">
        <f>MONTH(tbl_CleanLeads[[#This Row],[Lead_Date_Final]])</f>
        <v>10</v>
      </c>
      <c r="I1764" t="s">
        <v>7270</v>
      </c>
      <c r="J1764" t="s">
        <v>7263</v>
      </c>
      <c r="K1764" t="s">
        <v>7264</v>
      </c>
      <c r="L1764">
        <f>WEEKDAY(tbl_CleanLeads[[#This Row],[Lead_Date_Final]],2)</f>
        <v>4</v>
      </c>
      <c r="M1764" t="s">
        <v>7285</v>
      </c>
      <c r="N1764">
        <v>1</v>
      </c>
      <c r="O1764" s="7">
        <v>2461.11</v>
      </c>
      <c r="P1764">
        <v>21</v>
      </c>
      <c r="Q1764" t="s">
        <v>7266</v>
      </c>
      <c r="R1764">
        <f>IF(UPPER(TRIM(Table2[[#This Row],[Status_Clean]]))="CONVERTED",1,0)</f>
        <v>0</v>
      </c>
      <c r="S1764">
        <f>IF(ISNUMBER(MATCH(UPPER(TRIM(Table2[[#This Row],[Status_Clean]])),{"CONTACTED","QUALIFIED","CONVERTED"},0)),1,0)</f>
        <v>1</v>
      </c>
      <c r="T1764" cm="1">
        <f t="array" ref="T1764">_xlfn.SWITCH(UPPER(TRIM(Table2[[#This Row],[Status_Clean]])),"NEW",1,"CONTACTED",2,"QUALIFIED",3,"CONVERTED",4,"LOST",5,99)</f>
        <v>3</v>
      </c>
      <c r="U1764" t="str" cm="1">
        <f t="array" ref="U1764">_xlfn.LET(_xlpm.x,IFERROR(VALUE(Table2[[#This Row],[Response_Time_Hours]]),""),IF(_xlpm.x="","CHECK",_xlfn.IFS(_xlpm.x&lt;=1,"Immediate",_xlpm.x&lt;=6,"Fast",_xlpm.x&lt;=24,"Moderate",_xlpm.x&gt;24,"Delayed")))</f>
        <v>Immediate</v>
      </c>
      <c r="V1764">
        <f>FLOOR(tbl_CleanLeads[[#This Row],[Response_Time_Hours]],6)</f>
        <v>0</v>
      </c>
      <c r="W1764" t="str" cm="1">
        <f t="array" ref="W1764">IF(Table2[[#This Row],[Interaction_Count_Final]]="","N/A",_xlfn.IFS(Table2[[#This Row],[Interaction_Count_Final]]&lt;=2,"Low",Table2[[#This Row],[Interaction_Count_Final]]&lt;=5,"Medium",Table2[[#This Row],[Interaction_Count_Final]]&gt;=6,"High",TRUE,"CHECK"))</f>
        <v>High</v>
      </c>
      <c r="X1764" t="b">
        <f t="shared" si="27"/>
        <v>1</v>
      </c>
      <c r="Y1764" t="b">
        <f>tbl_CleanLeads[[#This Row],[Response_Time_Hours]]&gt;24</f>
        <v>0</v>
      </c>
      <c r="Z1764" s="13" t="b">
        <f>tbl_CleanLeads[[#This Row],[Response_Time_Hours]]&gt;72</f>
        <v>0</v>
      </c>
      <c r="AA1764" s="13" t="b">
        <f>tbl_CleanLeads[[#This Row],[Status_Clean]]="Converted"</f>
        <v>0</v>
      </c>
    </row>
    <row r="1765" spans="1:27">
      <c r="A1765" t="s">
        <v>102</v>
      </c>
      <c r="B1765" t="s">
        <v>5153</v>
      </c>
      <c r="C1765" t="s">
        <v>5154</v>
      </c>
      <c r="D1765" t="s">
        <v>7268</v>
      </c>
      <c r="E1765" t="s">
        <v>473</v>
      </c>
      <c r="F1765" t="s">
        <v>173</v>
      </c>
      <c r="G1765" s="1">
        <v>45163</v>
      </c>
      <c r="H1765" s="8">
        <f>MONTH(tbl_CleanLeads[[#This Row],[Lead_Date_Final]])</f>
        <v>8</v>
      </c>
      <c r="I1765" t="s">
        <v>7310</v>
      </c>
      <c r="J1765" t="s">
        <v>7263</v>
      </c>
      <c r="K1765" t="s">
        <v>7288</v>
      </c>
      <c r="L1765">
        <f>WEEKDAY(tbl_CleanLeads[[#This Row],[Lead_Date_Final]],2)</f>
        <v>5</v>
      </c>
      <c r="M1765" t="s">
        <v>7312</v>
      </c>
      <c r="N1765">
        <v>46.9</v>
      </c>
      <c r="O1765" s="7">
        <v>2970.09</v>
      </c>
      <c r="P1765">
        <v>2</v>
      </c>
      <c r="Q1765" t="s">
        <v>7266</v>
      </c>
      <c r="R1765">
        <f>IF(UPPER(TRIM(Table2[[#This Row],[Status_Clean]]))="CONVERTED",1,0)</f>
        <v>0</v>
      </c>
      <c r="S1765">
        <f>IF(ISNUMBER(MATCH(UPPER(TRIM(Table2[[#This Row],[Status_Clean]])),{"CONTACTED","QUALIFIED","CONVERTED"},0)),1,0)</f>
        <v>0</v>
      </c>
      <c r="T1765" cm="1">
        <f t="array" ref="T1765">_xlfn.SWITCH(UPPER(TRIM(Table2[[#This Row],[Status_Clean]])),"NEW",1,"CONTACTED",2,"QUALIFIED",3,"CONVERTED",4,"LOST",5,99)</f>
        <v>5</v>
      </c>
      <c r="U1765" t="str" cm="1">
        <f t="array" ref="U1765">_xlfn.LET(_xlpm.x,IFERROR(VALUE(Table2[[#This Row],[Response_Time_Hours]]),""),IF(_xlpm.x="","CHECK",_xlfn.IFS(_xlpm.x&lt;=1,"Immediate",_xlpm.x&lt;=6,"Fast",_xlpm.x&lt;=24,"Moderate",_xlpm.x&gt;24,"Delayed")))</f>
        <v>Delayed</v>
      </c>
      <c r="V1765">
        <f>FLOOR(tbl_CleanLeads[[#This Row],[Response_Time_Hours]],6)</f>
        <v>42</v>
      </c>
      <c r="W1765" t="str" cm="1">
        <f t="array" ref="W1765">IF(Table2[[#This Row],[Interaction_Count_Final]]="","N/A",_xlfn.IFS(Table2[[#This Row],[Interaction_Count_Final]]&lt;=2,"Low",Table2[[#This Row],[Interaction_Count_Final]]&lt;=5,"Medium",Table2[[#This Row],[Interaction_Count_Final]]&gt;=6,"High",TRUE,"CHECK"))</f>
        <v>Low</v>
      </c>
      <c r="X1765" t="b">
        <f t="shared" si="27"/>
        <v>1</v>
      </c>
      <c r="Y1765" t="b">
        <f>tbl_CleanLeads[[#This Row],[Response_Time_Hours]]&gt;24</f>
        <v>1</v>
      </c>
      <c r="Z1765" s="13" t="b">
        <f>tbl_CleanLeads[[#This Row],[Response_Time_Hours]]&gt;72</f>
        <v>0</v>
      </c>
      <c r="AA1765" s="13" t="b">
        <f>tbl_CleanLeads[[#This Row],[Status_Clean]]="Converted"</f>
        <v>0</v>
      </c>
    </row>
    <row r="1766" spans="1:27">
      <c r="A1766" t="s">
        <v>70</v>
      </c>
      <c r="B1766" t="s">
        <v>5155</v>
      </c>
      <c r="C1766" t="s">
        <v>5156</v>
      </c>
      <c r="D1766" t="s">
        <v>7303</v>
      </c>
      <c r="E1766" t="s">
        <v>222</v>
      </c>
      <c r="F1766" t="s">
        <v>193</v>
      </c>
      <c r="G1766" s="1">
        <v>45195</v>
      </c>
      <c r="H1766" s="8">
        <f>MONTH(tbl_CleanLeads[[#This Row],[Lead_Date_Final]])</f>
        <v>9</v>
      </c>
      <c r="I1766" t="s">
        <v>7287</v>
      </c>
      <c r="J1766" t="s">
        <v>7263</v>
      </c>
      <c r="K1766" t="s">
        <v>7288</v>
      </c>
      <c r="L1766">
        <f>WEEKDAY(tbl_CleanLeads[[#This Row],[Lead_Date_Final]],2)</f>
        <v>2</v>
      </c>
      <c r="M1766" t="s">
        <v>7265</v>
      </c>
      <c r="N1766">
        <v>28.3</v>
      </c>
      <c r="O1766" s="7">
        <v>3697.06</v>
      </c>
      <c r="P1766">
        <v>37</v>
      </c>
      <c r="Q1766" t="s">
        <v>7266</v>
      </c>
      <c r="R1766">
        <f>IF(UPPER(TRIM(Table2[[#This Row],[Status_Clean]]))="CONVERTED",1,0)</f>
        <v>0</v>
      </c>
      <c r="S1766">
        <f>IF(ISNUMBER(MATCH(UPPER(TRIM(Table2[[#This Row],[Status_Clean]])),{"CONTACTED","QUALIFIED","CONVERTED"},0)),1,0)</f>
        <v>0</v>
      </c>
      <c r="T1766" cm="1">
        <f t="array" ref="T1766">_xlfn.SWITCH(UPPER(TRIM(Table2[[#This Row],[Status_Clean]])),"NEW",1,"CONTACTED",2,"QUALIFIED",3,"CONVERTED",4,"LOST",5,99)</f>
        <v>1</v>
      </c>
      <c r="U1766" t="str" cm="1">
        <f t="array" ref="U1766">_xlfn.LET(_xlpm.x,IFERROR(VALUE(Table2[[#This Row],[Response_Time_Hours]]),""),IF(_xlpm.x="","CHECK",_xlfn.IFS(_xlpm.x&lt;=1,"Immediate",_xlpm.x&lt;=6,"Fast",_xlpm.x&lt;=24,"Moderate",_xlpm.x&gt;24,"Delayed")))</f>
        <v>Delayed</v>
      </c>
      <c r="V1766">
        <f>FLOOR(tbl_CleanLeads[[#This Row],[Response_Time_Hours]],6)</f>
        <v>24</v>
      </c>
      <c r="W1766" t="str" cm="1">
        <f t="array" ref="W1766">IF(Table2[[#This Row],[Interaction_Count_Final]]="","N/A",_xlfn.IFS(Table2[[#This Row],[Interaction_Count_Final]]&lt;=2,"Low",Table2[[#This Row],[Interaction_Count_Final]]&lt;=5,"Medium",Table2[[#This Row],[Interaction_Count_Final]]&gt;=6,"High",TRUE,"CHECK"))</f>
        <v>High</v>
      </c>
      <c r="X1766" t="b">
        <f t="shared" si="27"/>
        <v>1</v>
      </c>
      <c r="Y1766" t="b">
        <f>tbl_CleanLeads[[#This Row],[Response_Time_Hours]]&gt;24</f>
        <v>1</v>
      </c>
      <c r="Z1766" s="13" t="b">
        <f>tbl_CleanLeads[[#This Row],[Response_Time_Hours]]&gt;72</f>
        <v>0</v>
      </c>
      <c r="AA1766" s="13" t="b">
        <f>tbl_CleanLeads[[#This Row],[Status_Clean]]="Converted"</f>
        <v>0</v>
      </c>
    </row>
    <row r="1767" spans="1:27">
      <c r="A1767" t="s">
        <v>63</v>
      </c>
      <c r="B1767" t="s">
        <v>5158</v>
      </c>
      <c r="C1767" t="s">
        <v>5159</v>
      </c>
      <c r="D1767" t="s">
        <v>7274</v>
      </c>
      <c r="E1767" t="s">
        <v>473</v>
      </c>
      <c r="F1767" t="s">
        <v>250</v>
      </c>
      <c r="G1767" s="1">
        <v>45347</v>
      </c>
      <c r="H1767" s="8">
        <f>MONTH(tbl_CleanLeads[[#This Row],[Lead_Date_Final]])</f>
        <v>2</v>
      </c>
      <c r="I1767" t="s">
        <v>7283</v>
      </c>
      <c r="J1767" t="s">
        <v>7271</v>
      </c>
      <c r="K1767" t="s">
        <v>7284</v>
      </c>
      <c r="L1767">
        <f>WEEKDAY(tbl_CleanLeads[[#This Row],[Lead_Date_Final]],2)</f>
        <v>7</v>
      </c>
      <c r="M1767" t="s">
        <v>7293</v>
      </c>
      <c r="N1767">
        <v>48</v>
      </c>
      <c r="O1767" s="7">
        <v>1412.58</v>
      </c>
      <c r="P1767">
        <v>46</v>
      </c>
      <c r="Q1767" t="s">
        <v>7289</v>
      </c>
      <c r="R1767">
        <f>IF(UPPER(TRIM(Table2[[#This Row],[Status_Clean]]))="CONVERTED",1,0)</f>
        <v>1</v>
      </c>
      <c r="S1767">
        <f>IF(ISNUMBER(MATCH(UPPER(TRIM(Table2[[#This Row],[Status_Clean]])),{"CONTACTED","QUALIFIED","CONVERTED"},0)),1,0)</f>
        <v>1</v>
      </c>
      <c r="T1767" cm="1">
        <f t="array" ref="T1767">_xlfn.SWITCH(UPPER(TRIM(Table2[[#This Row],[Status_Clean]])),"NEW",1,"CONTACTED",2,"QUALIFIED",3,"CONVERTED",4,"LOST",5,99)</f>
        <v>4</v>
      </c>
      <c r="U1767" t="str" cm="1">
        <f t="array" ref="U1767">_xlfn.LET(_xlpm.x,IFERROR(VALUE(Table2[[#This Row],[Response_Time_Hours]]),""),IF(_xlpm.x="","CHECK",_xlfn.IFS(_xlpm.x&lt;=1,"Immediate",_xlpm.x&lt;=6,"Fast",_xlpm.x&lt;=24,"Moderate",_xlpm.x&gt;24,"Delayed")))</f>
        <v>Delayed</v>
      </c>
      <c r="V1767">
        <f>FLOOR(tbl_CleanLeads[[#This Row],[Response_Time_Hours]],6)</f>
        <v>48</v>
      </c>
      <c r="W1767" t="str" cm="1">
        <f t="array" ref="W1767">IF(Table2[[#This Row],[Interaction_Count_Final]]="","N/A",_xlfn.IFS(Table2[[#This Row],[Interaction_Count_Final]]&lt;=2,"Low",Table2[[#This Row],[Interaction_Count_Final]]&lt;=5,"Medium",Table2[[#This Row],[Interaction_Count_Final]]&gt;=6,"High",TRUE,"CHECK"))</f>
        <v>High</v>
      </c>
      <c r="X1767" t="b">
        <f t="shared" si="27"/>
        <v>1</v>
      </c>
      <c r="Y1767" t="b">
        <f>tbl_CleanLeads[[#This Row],[Response_Time_Hours]]&gt;24</f>
        <v>1</v>
      </c>
      <c r="Z1767" s="13" t="b">
        <f>tbl_CleanLeads[[#This Row],[Response_Time_Hours]]&gt;72</f>
        <v>0</v>
      </c>
      <c r="AA1767" s="13" t="b">
        <f>tbl_CleanLeads[[#This Row],[Status_Clean]]="Converted"</f>
        <v>1</v>
      </c>
    </row>
    <row r="1768" spans="1:27">
      <c r="A1768" t="s">
        <v>70</v>
      </c>
      <c r="B1768" t="s">
        <v>5160</v>
      </c>
      <c r="C1768" t="s">
        <v>5161</v>
      </c>
      <c r="D1768" t="s">
        <v>7274</v>
      </c>
      <c r="E1768" t="s">
        <v>473</v>
      </c>
      <c r="F1768" t="s">
        <v>250</v>
      </c>
      <c r="G1768" s="1">
        <v>45197</v>
      </c>
      <c r="H1768" s="8">
        <f>MONTH(tbl_CleanLeads[[#This Row],[Lead_Date_Final]])</f>
        <v>9</v>
      </c>
      <c r="I1768" t="s">
        <v>7287</v>
      </c>
      <c r="J1768" t="s">
        <v>7263</v>
      </c>
      <c r="K1768" t="s">
        <v>7288</v>
      </c>
      <c r="L1768">
        <f>WEEKDAY(tbl_CleanLeads[[#This Row],[Lead_Date_Final]],2)</f>
        <v>4</v>
      </c>
      <c r="M1768" t="s">
        <v>7285</v>
      </c>
      <c r="N1768">
        <v>3.7</v>
      </c>
      <c r="O1768" s="7">
        <v>3287.05</v>
      </c>
      <c r="P1768">
        <v>13</v>
      </c>
      <c r="Q1768" t="s">
        <v>7266</v>
      </c>
      <c r="R1768">
        <f>IF(UPPER(TRIM(Table2[[#This Row],[Status_Clean]]))="CONVERTED",1,0)</f>
        <v>1</v>
      </c>
      <c r="S1768">
        <f>IF(ISNUMBER(MATCH(UPPER(TRIM(Table2[[#This Row],[Status_Clean]])),{"CONTACTED","QUALIFIED","CONVERTED"},0)),1,0)</f>
        <v>1</v>
      </c>
      <c r="T1768" cm="1">
        <f t="array" ref="T1768">_xlfn.SWITCH(UPPER(TRIM(Table2[[#This Row],[Status_Clean]])),"NEW",1,"CONTACTED",2,"QUALIFIED",3,"CONVERTED",4,"LOST",5,99)</f>
        <v>4</v>
      </c>
      <c r="U1768" t="str" cm="1">
        <f t="array" ref="U1768">_xlfn.LET(_xlpm.x,IFERROR(VALUE(Table2[[#This Row],[Response_Time_Hours]]),""),IF(_xlpm.x="","CHECK",_xlfn.IFS(_xlpm.x&lt;=1,"Immediate",_xlpm.x&lt;=6,"Fast",_xlpm.x&lt;=24,"Moderate",_xlpm.x&gt;24,"Delayed")))</f>
        <v>Fast</v>
      </c>
      <c r="V1768">
        <f>FLOOR(tbl_CleanLeads[[#This Row],[Response_Time_Hours]],6)</f>
        <v>0</v>
      </c>
      <c r="W1768" t="str" cm="1">
        <f t="array" ref="W1768">IF(Table2[[#This Row],[Interaction_Count_Final]]="","N/A",_xlfn.IFS(Table2[[#This Row],[Interaction_Count_Final]]&lt;=2,"Low",Table2[[#This Row],[Interaction_Count_Final]]&lt;=5,"Medium",Table2[[#This Row],[Interaction_Count_Final]]&gt;=6,"High",TRUE,"CHECK"))</f>
        <v>High</v>
      </c>
      <c r="X1768" t="b">
        <f t="shared" si="27"/>
        <v>1</v>
      </c>
      <c r="Y1768" t="b">
        <f>tbl_CleanLeads[[#This Row],[Response_Time_Hours]]&gt;24</f>
        <v>0</v>
      </c>
      <c r="Z1768" s="13" t="b">
        <f>tbl_CleanLeads[[#This Row],[Response_Time_Hours]]&gt;72</f>
        <v>0</v>
      </c>
      <c r="AA1768" s="13" t="b">
        <f>tbl_CleanLeads[[#This Row],[Status_Clean]]="Converted"</f>
        <v>1</v>
      </c>
    </row>
    <row r="1769" spans="1:27">
      <c r="A1769" t="s">
        <v>90</v>
      </c>
      <c r="B1769" t="s">
        <v>5162</v>
      </c>
      <c r="C1769" t="s">
        <v>5163</v>
      </c>
      <c r="D1769" t="s">
        <v>7258</v>
      </c>
      <c r="E1769" t="s">
        <v>222</v>
      </c>
      <c r="F1769" t="s">
        <v>193</v>
      </c>
      <c r="G1769" s="1">
        <v>45588</v>
      </c>
      <c r="H1769" s="8">
        <f>MONTH(tbl_CleanLeads[[#This Row],[Lead_Date_Final]])</f>
        <v>10</v>
      </c>
      <c r="I1769" t="s">
        <v>7270</v>
      </c>
      <c r="J1769" t="s">
        <v>7271</v>
      </c>
      <c r="K1769" t="s">
        <v>7264</v>
      </c>
      <c r="L1769">
        <f>WEEKDAY(tbl_CleanLeads[[#This Row],[Lead_Date_Final]],2)</f>
        <v>3</v>
      </c>
      <c r="M1769" t="s">
        <v>7272</v>
      </c>
      <c r="N1769">
        <v>57.2</v>
      </c>
      <c r="O1769" s="7">
        <v>1490.29</v>
      </c>
      <c r="P1769">
        <v>6</v>
      </c>
      <c r="Q1769" t="s">
        <v>7289</v>
      </c>
      <c r="R1769">
        <f>IF(UPPER(TRIM(Table2[[#This Row],[Status_Clean]]))="CONVERTED",1,0)</f>
        <v>0</v>
      </c>
      <c r="S1769">
        <f>IF(ISNUMBER(MATCH(UPPER(TRIM(Table2[[#This Row],[Status_Clean]])),{"CONTACTED","QUALIFIED","CONVERTED"},0)),1,0)</f>
        <v>0</v>
      </c>
      <c r="T1769" cm="1">
        <f t="array" ref="T1769">_xlfn.SWITCH(UPPER(TRIM(Table2[[#This Row],[Status_Clean]])),"NEW",1,"CONTACTED",2,"QUALIFIED",3,"CONVERTED",4,"LOST",5,99)</f>
        <v>1</v>
      </c>
      <c r="U1769" t="str" cm="1">
        <f t="array" ref="U1769">_xlfn.LET(_xlpm.x,IFERROR(VALUE(Table2[[#This Row],[Response_Time_Hours]]),""),IF(_xlpm.x="","CHECK",_xlfn.IFS(_xlpm.x&lt;=1,"Immediate",_xlpm.x&lt;=6,"Fast",_xlpm.x&lt;=24,"Moderate",_xlpm.x&gt;24,"Delayed")))</f>
        <v>Delayed</v>
      </c>
      <c r="V1769">
        <f>FLOOR(tbl_CleanLeads[[#This Row],[Response_Time_Hours]],6)</f>
        <v>54</v>
      </c>
      <c r="W1769" t="str" cm="1">
        <f t="array" ref="W1769">IF(Table2[[#This Row],[Interaction_Count_Final]]="","N/A",_xlfn.IFS(Table2[[#This Row],[Interaction_Count_Final]]&lt;=2,"Low",Table2[[#This Row],[Interaction_Count_Final]]&lt;=5,"Medium",Table2[[#This Row],[Interaction_Count_Final]]&gt;=6,"High",TRUE,"CHECK"))</f>
        <v>High</v>
      </c>
      <c r="X1769" t="b">
        <f t="shared" si="27"/>
        <v>1</v>
      </c>
      <c r="Y1769" t="b">
        <f>tbl_CleanLeads[[#This Row],[Response_Time_Hours]]&gt;24</f>
        <v>1</v>
      </c>
      <c r="Z1769" s="13" t="b">
        <f>tbl_CleanLeads[[#This Row],[Response_Time_Hours]]&gt;72</f>
        <v>0</v>
      </c>
      <c r="AA1769" s="13" t="b">
        <f>tbl_CleanLeads[[#This Row],[Status_Clean]]="Converted"</f>
        <v>0</v>
      </c>
    </row>
    <row r="1770" spans="1:27">
      <c r="A1770" t="s">
        <v>70</v>
      </c>
      <c r="B1770" t="s">
        <v>5164</v>
      </c>
      <c r="C1770" t="s">
        <v>5165</v>
      </c>
      <c r="D1770" t="s">
        <v>7268</v>
      </c>
      <c r="E1770" t="s">
        <v>473</v>
      </c>
      <c r="F1770" t="s">
        <v>125</v>
      </c>
      <c r="G1770" s="1">
        <v>45316</v>
      </c>
      <c r="H1770" s="8">
        <f>MONTH(tbl_CleanLeads[[#This Row],[Lead_Date_Final]])</f>
        <v>1</v>
      </c>
      <c r="I1770" t="s">
        <v>7317</v>
      </c>
      <c r="J1770" t="s">
        <v>7271</v>
      </c>
      <c r="K1770" t="s">
        <v>7284</v>
      </c>
      <c r="L1770">
        <f>WEEKDAY(tbl_CleanLeads[[#This Row],[Lead_Date_Final]],2)</f>
        <v>4</v>
      </c>
      <c r="M1770" t="s">
        <v>7285</v>
      </c>
      <c r="N1770">
        <v>50.7</v>
      </c>
      <c r="O1770" s="7">
        <v>1846.83</v>
      </c>
      <c r="P1770">
        <v>41</v>
      </c>
      <c r="Q1770" t="s">
        <v>7289</v>
      </c>
      <c r="R1770">
        <f>IF(UPPER(TRIM(Table2[[#This Row],[Status_Clean]]))="CONVERTED",1,0)</f>
        <v>0</v>
      </c>
      <c r="S1770">
        <f>IF(ISNUMBER(MATCH(UPPER(TRIM(Table2[[#This Row],[Status_Clean]])),{"CONTACTED","QUALIFIED","CONVERTED"},0)),1,0)</f>
        <v>1</v>
      </c>
      <c r="T1770" cm="1">
        <f t="array" ref="T1770">_xlfn.SWITCH(UPPER(TRIM(Table2[[#This Row],[Status_Clean]])),"NEW",1,"CONTACTED",2,"QUALIFIED",3,"CONVERTED",4,"LOST",5,99)</f>
        <v>2</v>
      </c>
      <c r="U1770" t="str" cm="1">
        <f t="array" ref="U1770">_xlfn.LET(_xlpm.x,IFERROR(VALUE(Table2[[#This Row],[Response_Time_Hours]]),""),IF(_xlpm.x="","CHECK",_xlfn.IFS(_xlpm.x&lt;=1,"Immediate",_xlpm.x&lt;=6,"Fast",_xlpm.x&lt;=24,"Moderate",_xlpm.x&gt;24,"Delayed")))</f>
        <v>Delayed</v>
      </c>
      <c r="V1770">
        <f>FLOOR(tbl_CleanLeads[[#This Row],[Response_Time_Hours]],6)</f>
        <v>48</v>
      </c>
      <c r="W1770" t="str" cm="1">
        <f t="array" ref="W1770">IF(Table2[[#This Row],[Interaction_Count_Final]]="","N/A",_xlfn.IFS(Table2[[#This Row],[Interaction_Count_Final]]&lt;=2,"Low",Table2[[#This Row],[Interaction_Count_Final]]&lt;=5,"Medium",Table2[[#This Row],[Interaction_Count_Final]]&gt;=6,"High",TRUE,"CHECK"))</f>
        <v>High</v>
      </c>
      <c r="X1770" t="b">
        <f t="shared" si="27"/>
        <v>1</v>
      </c>
      <c r="Y1770" t="b">
        <f>tbl_CleanLeads[[#This Row],[Response_Time_Hours]]&gt;24</f>
        <v>1</v>
      </c>
      <c r="Z1770" s="13" t="b">
        <f>tbl_CleanLeads[[#This Row],[Response_Time_Hours]]&gt;72</f>
        <v>0</v>
      </c>
      <c r="AA1770" s="13" t="b">
        <f>tbl_CleanLeads[[#This Row],[Status_Clean]]="Converted"</f>
        <v>0</v>
      </c>
    </row>
    <row r="1771" spans="1:27">
      <c r="A1771" t="s">
        <v>70</v>
      </c>
      <c r="B1771" t="s">
        <v>5168</v>
      </c>
      <c r="C1771" t="s">
        <v>5169</v>
      </c>
      <c r="D1771" t="s">
        <v>7280</v>
      </c>
      <c r="E1771" t="s">
        <v>263</v>
      </c>
      <c r="F1771" t="s">
        <v>125</v>
      </c>
      <c r="G1771" s="1">
        <v>45423</v>
      </c>
      <c r="H1771" s="8">
        <f>MONTH(tbl_CleanLeads[[#This Row],[Lead_Date_Final]])</f>
        <v>5</v>
      </c>
      <c r="I1771" t="s">
        <v>7314</v>
      </c>
      <c r="J1771" t="s">
        <v>7271</v>
      </c>
      <c r="K1771" t="s">
        <v>7277</v>
      </c>
      <c r="L1771">
        <f>WEEKDAY(tbl_CleanLeads[[#This Row],[Lead_Date_Final]],2)</f>
        <v>6</v>
      </c>
      <c r="M1771" t="s">
        <v>7278</v>
      </c>
      <c r="N1771">
        <v>4.8</v>
      </c>
      <c r="O1771" s="7">
        <v>2163.52</v>
      </c>
      <c r="P1771">
        <v>28</v>
      </c>
      <c r="Q1771" t="s">
        <v>7266</v>
      </c>
      <c r="R1771">
        <f>IF(UPPER(TRIM(Table2[[#This Row],[Status_Clean]]))="CONVERTED",1,0)</f>
        <v>0</v>
      </c>
      <c r="S1771">
        <f>IF(ISNUMBER(MATCH(UPPER(TRIM(Table2[[#This Row],[Status_Clean]])),{"CONTACTED","QUALIFIED","CONVERTED"},0)),1,0)</f>
        <v>1</v>
      </c>
      <c r="T1771" cm="1">
        <f t="array" ref="T1771">_xlfn.SWITCH(UPPER(TRIM(Table2[[#This Row],[Status_Clean]])),"NEW",1,"CONTACTED",2,"QUALIFIED",3,"CONVERTED",4,"LOST",5,99)</f>
        <v>2</v>
      </c>
      <c r="U1771" t="str" cm="1">
        <f t="array" ref="U1771">_xlfn.LET(_xlpm.x,IFERROR(VALUE(Table2[[#This Row],[Response_Time_Hours]]),""),IF(_xlpm.x="","CHECK",_xlfn.IFS(_xlpm.x&lt;=1,"Immediate",_xlpm.x&lt;=6,"Fast",_xlpm.x&lt;=24,"Moderate",_xlpm.x&gt;24,"Delayed")))</f>
        <v>Fast</v>
      </c>
      <c r="V1771">
        <f>FLOOR(tbl_CleanLeads[[#This Row],[Response_Time_Hours]],6)</f>
        <v>0</v>
      </c>
      <c r="W1771" t="str" cm="1">
        <f t="array" ref="W1771">IF(Table2[[#This Row],[Interaction_Count_Final]]="","N/A",_xlfn.IFS(Table2[[#This Row],[Interaction_Count_Final]]&lt;=2,"Low",Table2[[#This Row],[Interaction_Count_Final]]&lt;=5,"Medium",Table2[[#This Row],[Interaction_Count_Final]]&gt;=6,"High",TRUE,"CHECK"))</f>
        <v>High</v>
      </c>
      <c r="X1771" t="b">
        <f t="shared" si="27"/>
        <v>1</v>
      </c>
      <c r="Y1771" t="b">
        <f>tbl_CleanLeads[[#This Row],[Response_Time_Hours]]&gt;24</f>
        <v>0</v>
      </c>
      <c r="Z1771" s="13" t="b">
        <f>tbl_CleanLeads[[#This Row],[Response_Time_Hours]]&gt;72</f>
        <v>0</v>
      </c>
      <c r="AA1771" s="13" t="b">
        <f>tbl_CleanLeads[[#This Row],[Status_Clean]]="Converted"</f>
        <v>0</v>
      </c>
    </row>
    <row r="1772" spans="1:27">
      <c r="A1772" t="s">
        <v>102</v>
      </c>
      <c r="B1772" t="s">
        <v>5171</v>
      </c>
      <c r="C1772" t="s">
        <v>5172</v>
      </c>
      <c r="D1772" t="s">
        <v>7303</v>
      </c>
      <c r="E1772" t="s">
        <v>469</v>
      </c>
      <c r="F1772" t="s">
        <v>193</v>
      </c>
      <c r="G1772" s="1">
        <v>45589</v>
      </c>
      <c r="H1772" s="8">
        <f>MONTH(tbl_CleanLeads[[#This Row],[Lead_Date_Final]])</f>
        <v>10</v>
      </c>
      <c r="I1772" t="s">
        <v>7270</v>
      </c>
      <c r="J1772" t="s">
        <v>7271</v>
      </c>
      <c r="K1772" t="s">
        <v>7264</v>
      </c>
      <c r="L1772">
        <f>WEEKDAY(tbl_CleanLeads[[#This Row],[Lead_Date_Final]],2)</f>
        <v>4</v>
      </c>
      <c r="M1772" t="s">
        <v>7285</v>
      </c>
      <c r="N1772">
        <v>57.599999999999994</v>
      </c>
      <c r="O1772" s="7">
        <v>4418.51</v>
      </c>
      <c r="P1772">
        <v>32</v>
      </c>
      <c r="Q1772" t="s">
        <v>7273</v>
      </c>
      <c r="R1772">
        <f>IF(UPPER(TRIM(Table2[[#This Row],[Status_Clean]]))="CONVERTED",1,0)</f>
        <v>0</v>
      </c>
      <c r="S1772">
        <f>IF(ISNUMBER(MATCH(UPPER(TRIM(Table2[[#This Row],[Status_Clean]])),{"CONTACTED","QUALIFIED","CONVERTED"},0)),1,0)</f>
        <v>0</v>
      </c>
      <c r="T1772" cm="1">
        <f t="array" ref="T1772">_xlfn.SWITCH(UPPER(TRIM(Table2[[#This Row],[Status_Clean]])),"NEW",1,"CONTACTED",2,"QUALIFIED",3,"CONVERTED",4,"LOST",5,99)</f>
        <v>1</v>
      </c>
      <c r="U1772" t="str" cm="1">
        <f t="array" ref="U1772">_xlfn.LET(_xlpm.x,IFERROR(VALUE(Table2[[#This Row],[Response_Time_Hours]]),""),IF(_xlpm.x="","CHECK",_xlfn.IFS(_xlpm.x&lt;=1,"Immediate",_xlpm.x&lt;=6,"Fast",_xlpm.x&lt;=24,"Moderate",_xlpm.x&gt;24,"Delayed")))</f>
        <v>Delayed</v>
      </c>
      <c r="V1772">
        <f>FLOOR(tbl_CleanLeads[[#This Row],[Response_Time_Hours]],6)</f>
        <v>54</v>
      </c>
      <c r="W1772" t="str" cm="1">
        <f t="array" ref="W1772">IF(Table2[[#This Row],[Interaction_Count_Final]]="","N/A",_xlfn.IFS(Table2[[#This Row],[Interaction_Count_Final]]&lt;=2,"Low",Table2[[#This Row],[Interaction_Count_Final]]&lt;=5,"Medium",Table2[[#This Row],[Interaction_Count_Final]]&gt;=6,"High",TRUE,"CHECK"))</f>
        <v>High</v>
      </c>
      <c r="X1772" t="b">
        <f t="shared" si="27"/>
        <v>1</v>
      </c>
      <c r="Y1772" t="b">
        <f>tbl_CleanLeads[[#This Row],[Response_Time_Hours]]&gt;24</f>
        <v>1</v>
      </c>
      <c r="Z1772" s="13" t="b">
        <f>tbl_CleanLeads[[#This Row],[Response_Time_Hours]]&gt;72</f>
        <v>0</v>
      </c>
      <c r="AA1772" s="13" t="b">
        <f>tbl_CleanLeads[[#This Row],[Status_Clean]]="Converted"</f>
        <v>0</v>
      </c>
    </row>
    <row r="1773" spans="1:27">
      <c r="A1773" t="s">
        <v>102</v>
      </c>
      <c r="B1773" t="s">
        <v>5173</v>
      </c>
      <c r="C1773" t="s">
        <v>5174</v>
      </c>
      <c r="D1773" t="s">
        <v>7268</v>
      </c>
      <c r="E1773" t="s">
        <v>792</v>
      </c>
      <c r="F1773" t="s">
        <v>173</v>
      </c>
      <c r="G1773" s="1">
        <v>45259</v>
      </c>
      <c r="H1773" s="8">
        <f>MONTH(tbl_CleanLeads[[#This Row],[Lead_Date_Final]])</f>
        <v>11</v>
      </c>
      <c r="I1773" t="s">
        <v>7300</v>
      </c>
      <c r="J1773" t="s">
        <v>7263</v>
      </c>
      <c r="K1773" t="s">
        <v>7264</v>
      </c>
      <c r="L1773">
        <f>WEEKDAY(tbl_CleanLeads[[#This Row],[Lead_Date_Final]],2)</f>
        <v>3</v>
      </c>
      <c r="M1773" t="s">
        <v>7272</v>
      </c>
      <c r="N1773">
        <v>16.899999999999999</v>
      </c>
      <c r="O1773" s="7">
        <v>2725.18</v>
      </c>
      <c r="P1773">
        <v>11</v>
      </c>
      <c r="Q1773" t="s">
        <v>7266</v>
      </c>
      <c r="R1773">
        <f>IF(UPPER(TRIM(Table2[[#This Row],[Status_Clean]]))="CONVERTED",1,0)</f>
        <v>0</v>
      </c>
      <c r="S1773">
        <f>IF(ISNUMBER(MATCH(UPPER(TRIM(Table2[[#This Row],[Status_Clean]])),{"CONTACTED","QUALIFIED","CONVERTED"},0)),1,0)</f>
        <v>0</v>
      </c>
      <c r="T1773" cm="1">
        <f t="array" ref="T1773">_xlfn.SWITCH(UPPER(TRIM(Table2[[#This Row],[Status_Clean]])),"NEW",1,"CONTACTED",2,"QUALIFIED",3,"CONVERTED",4,"LOST",5,99)</f>
        <v>5</v>
      </c>
      <c r="U1773" t="str" cm="1">
        <f t="array" ref="U1773">_xlfn.LET(_xlpm.x,IFERROR(VALUE(Table2[[#This Row],[Response_Time_Hours]]),""),IF(_xlpm.x="","CHECK",_xlfn.IFS(_xlpm.x&lt;=1,"Immediate",_xlpm.x&lt;=6,"Fast",_xlpm.x&lt;=24,"Moderate",_xlpm.x&gt;24,"Delayed")))</f>
        <v>Moderate</v>
      </c>
      <c r="V1773">
        <f>FLOOR(tbl_CleanLeads[[#This Row],[Response_Time_Hours]],6)</f>
        <v>12</v>
      </c>
      <c r="W1773" t="str" cm="1">
        <f t="array" ref="W1773">IF(Table2[[#This Row],[Interaction_Count_Final]]="","N/A",_xlfn.IFS(Table2[[#This Row],[Interaction_Count_Final]]&lt;=2,"Low",Table2[[#This Row],[Interaction_Count_Final]]&lt;=5,"Medium",Table2[[#This Row],[Interaction_Count_Final]]&gt;=6,"High",TRUE,"CHECK"))</f>
        <v>High</v>
      </c>
      <c r="X1773" t="b">
        <f t="shared" si="27"/>
        <v>1</v>
      </c>
      <c r="Y1773" t="b">
        <f>tbl_CleanLeads[[#This Row],[Response_Time_Hours]]&gt;24</f>
        <v>0</v>
      </c>
      <c r="Z1773" s="13" t="b">
        <f>tbl_CleanLeads[[#This Row],[Response_Time_Hours]]&gt;72</f>
        <v>0</v>
      </c>
      <c r="AA1773" s="13" t="b">
        <f>tbl_CleanLeads[[#This Row],[Status_Clean]]="Converted"</f>
        <v>0</v>
      </c>
    </row>
    <row r="1774" spans="1:27">
      <c r="A1774" t="s">
        <v>102</v>
      </c>
      <c r="B1774" t="s">
        <v>5176</v>
      </c>
      <c r="C1774" t="s">
        <v>5177</v>
      </c>
      <c r="D1774" t="s">
        <v>7280</v>
      </c>
      <c r="E1774" t="s">
        <v>447</v>
      </c>
      <c r="F1774" t="s">
        <v>125</v>
      </c>
      <c r="G1774" s="1">
        <v>45499</v>
      </c>
      <c r="H1774" s="8">
        <f>MONTH(tbl_CleanLeads[[#This Row],[Lead_Date_Final]])</f>
        <v>7</v>
      </c>
      <c r="I1774" t="s">
        <v>7305</v>
      </c>
      <c r="J1774" t="s">
        <v>7271</v>
      </c>
      <c r="K1774" t="s">
        <v>7288</v>
      </c>
      <c r="L1774">
        <f>WEEKDAY(tbl_CleanLeads[[#This Row],[Lead_Date_Final]],2)</f>
        <v>5</v>
      </c>
      <c r="M1774" t="s">
        <v>7312</v>
      </c>
      <c r="N1774">
        <v>8.8000000000000007</v>
      </c>
      <c r="O1774" s="7">
        <v>2936.84</v>
      </c>
      <c r="P1774">
        <v>31</v>
      </c>
      <c r="Q1774" t="s">
        <v>7266</v>
      </c>
      <c r="R1774">
        <f>IF(UPPER(TRIM(Table2[[#This Row],[Status_Clean]]))="CONVERTED",1,0)</f>
        <v>0</v>
      </c>
      <c r="S1774">
        <f>IF(ISNUMBER(MATCH(UPPER(TRIM(Table2[[#This Row],[Status_Clean]])),{"CONTACTED","QUALIFIED","CONVERTED"},0)),1,0)</f>
        <v>1</v>
      </c>
      <c r="T1774" cm="1">
        <f t="array" ref="T1774">_xlfn.SWITCH(UPPER(TRIM(Table2[[#This Row],[Status_Clean]])),"NEW",1,"CONTACTED",2,"QUALIFIED",3,"CONVERTED",4,"LOST",5,99)</f>
        <v>2</v>
      </c>
      <c r="U1774" t="str" cm="1">
        <f t="array" ref="U1774">_xlfn.LET(_xlpm.x,IFERROR(VALUE(Table2[[#This Row],[Response_Time_Hours]]),""),IF(_xlpm.x="","CHECK",_xlfn.IFS(_xlpm.x&lt;=1,"Immediate",_xlpm.x&lt;=6,"Fast",_xlpm.x&lt;=24,"Moderate",_xlpm.x&gt;24,"Delayed")))</f>
        <v>Moderate</v>
      </c>
      <c r="V1774">
        <f>FLOOR(tbl_CleanLeads[[#This Row],[Response_Time_Hours]],6)</f>
        <v>6</v>
      </c>
      <c r="W1774" t="str" cm="1">
        <f t="array" ref="W1774">IF(Table2[[#This Row],[Interaction_Count_Final]]="","N/A",_xlfn.IFS(Table2[[#This Row],[Interaction_Count_Final]]&lt;=2,"Low",Table2[[#This Row],[Interaction_Count_Final]]&lt;=5,"Medium",Table2[[#This Row],[Interaction_Count_Final]]&gt;=6,"High",TRUE,"CHECK"))</f>
        <v>High</v>
      </c>
      <c r="X1774" t="b">
        <f t="shared" si="27"/>
        <v>1</v>
      </c>
      <c r="Y1774" t="b">
        <f>tbl_CleanLeads[[#This Row],[Response_Time_Hours]]&gt;24</f>
        <v>0</v>
      </c>
      <c r="Z1774" s="13" t="b">
        <f>tbl_CleanLeads[[#This Row],[Response_Time_Hours]]&gt;72</f>
        <v>0</v>
      </c>
      <c r="AA1774" s="13" t="b">
        <f>tbl_CleanLeads[[#This Row],[Status_Clean]]="Converted"</f>
        <v>0</v>
      </c>
    </row>
    <row r="1775" spans="1:27">
      <c r="A1775" t="s">
        <v>70</v>
      </c>
      <c r="B1775" t="s">
        <v>5180</v>
      </c>
      <c r="C1775" t="s">
        <v>5181</v>
      </c>
      <c r="D1775" t="s">
        <v>7303</v>
      </c>
      <c r="E1775" t="s">
        <v>123</v>
      </c>
      <c r="F1775" t="s">
        <v>71</v>
      </c>
      <c r="G1775" s="1">
        <v>45249</v>
      </c>
      <c r="H1775" s="8">
        <f>MONTH(tbl_CleanLeads[[#This Row],[Lead_Date_Final]])</f>
        <v>11</v>
      </c>
      <c r="I1775" t="s">
        <v>7300</v>
      </c>
      <c r="J1775" t="s">
        <v>7263</v>
      </c>
      <c r="K1775" t="s">
        <v>7264</v>
      </c>
      <c r="L1775">
        <f>WEEKDAY(tbl_CleanLeads[[#This Row],[Lead_Date_Final]],2)</f>
        <v>7</v>
      </c>
      <c r="M1775" t="s">
        <v>7293</v>
      </c>
      <c r="N1775">
        <v>60.4</v>
      </c>
      <c r="O1775" s="7">
        <v>2088.06</v>
      </c>
      <c r="P1775">
        <v>29</v>
      </c>
      <c r="Q1775" t="s">
        <v>7266</v>
      </c>
      <c r="R1775">
        <f>IF(UPPER(TRIM(Table2[[#This Row],[Status_Clean]]))="CONVERTED",1,0)</f>
        <v>0</v>
      </c>
      <c r="S1775">
        <f>IF(ISNUMBER(MATCH(UPPER(TRIM(Table2[[#This Row],[Status_Clean]])),{"CONTACTED","QUALIFIED","CONVERTED"},0)),1,0)</f>
        <v>1</v>
      </c>
      <c r="T1775" cm="1">
        <f t="array" ref="T1775">_xlfn.SWITCH(UPPER(TRIM(Table2[[#This Row],[Status_Clean]])),"NEW",1,"CONTACTED",2,"QUALIFIED",3,"CONVERTED",4,"LOST",5,99)</f>
        <v>3</v>
      </c>
      <c r="U1775" t="str" cm="1">
        <f t="array" ref="U1775">_xlfn.LET(_xlpm.x,IFERROR(VALUE(Table2[[#This Row],[Response_Time_Hours]]),""),IF(_xlpm.x="","CHECK",_xlfn.IFS(_xlpm.x&lt;=1,"Immediate",_xlpm.x&lt;=6,"Fast",_xlpm.x&lt;=24,"Moderate",_xlpm.x&gt;24,"Delayed")))</f>
        <v>Delayed</v>
      </c>
      <c r="V1775">
        <f>FLOOR(tbl_CleanLeads[[#This Row],[Response_Time_Hours]],6)</f>
        <v>60</v>
      </c>
      <c r="W1775" t="str" cm="1">
        <f t="array" ref="W1775">IF(Table2[[#This Row],[Interaction_Count_Final]]="","N/A",_xlfn.IFS(Table2[[#This Row],[Interaction_Count_Final]]&lt;=2,"Low",Table2[[#This Row],[Interaction_Count_Final]]&lt;=5,"Medium",Table2[[#This Row],[Interaction_Count_Final]]&gt;=6,"High",TRUE,"CHECK"))</f>
        <v>High</v>
      </c>
      <c r="X1775" t="b">
        <f t="shared" si="27"/>
        <v>1</v>
      </c>
      <c r="Y1775" t="b">
        <f>tbl_CleanLeads[[#This Row],[Response_Time_Hours]]&gt;24</f>
        <v>1</v>
      </c>
      <c r="Z1775" s="13" t="b">
        <f>tbl_CleanLeads[[#This Row],[Response_Time_Hours]]&gt;72</f>
        <v>0</v>
      </c>
      <c r="AA1775" s="13" t="b">
        <f>tbl_CleanLeads[[#This Row],[Status_Clean]]="Converted"</f>
        <v>0</v>
      </c>
    </row>
    <row r="1776" spans="1:27">
      <c r="A1776" t="s">
        <v>63</v>
      </c>
      <c r="B1776" t="s">
        <v>5183</v>
      </c>
      <c r="C1776" t="s">
        <v>5184</v>
      </c>
      <c r="D1776" t="s">
        <v>7258</v>
      </c>
      <c r="E1776" t="s">
        <v>7308</v>
      </c>
      <c r="F1776" t="s">
        <v>250</v>
      </c>
      <c r="G1776" s="1">
        <v>45014</v>
      </c>
      <c r="H1776" s="8">
        <f>MONTH(tbl_CleanLeads[[#This Row],[Lead_Date_Final]])</f>
        <v>3</v>
      </c>
      <c r="I1776" t="s">
        <v>7295</v>
      </c>
      <c r="J1776" t="s">
        <v>7263</v>
      </c>
      <c r="K1776" t="s">
        <v>7284</v>
      </c>
      <c r="L1776">
        <f>WEEKDAY(tbl_CleanLeads[[#This Row],[Lead_Date_Final]],2)</f>
        <v>3</v>
      </c>
      <c r="M1776" t="s">
        <v>7272</v>
      </c>
      <c r="N1776">
        <v>24.6</v>
      </c>
      <c r="O1776" s="7">
        <v>1883.29</v>
      </c>
      <c r="P1776">
        <v>9</v>
      </c>
      <c r="Q1776" t="s">
        <v>7289</v>
      </c>
      <c r="R1776">
        <f>IF(UPPER(TRIM(Table2[[#This Row],[Status_Clean]]))="CONVERTED",1,0)</f>
        <v>1</v>
      </c>
      <c r="S1776">
        <f>IF(ISNUMBER(MATCH(UPPER(TRIM(Table2[[#This Row],[Status_Clean]])),{"CONTACTED","QUALIFIED","CONVERTED"},0)),1,0)</f>
        <v>1</v>
      </c>
      <c r="T1776" cm="1">
        <f t="array" ref="T1776">_xlfn.SWITCH(UPPER(TRIM(Table2[[#This Row],[Status_Clean]])),"NEW",1,"CONTACTED",2,"QUALIFIED",3,"CONVERTED",4,"LOST",5,99)</f>
        <v>4</v>
      </c>
      <c r="U1776" t="str" cm="1">
        <f t="array" ref="U1776">_xlfn.LET(_xlpm.x,IFERROR(VALUE(Table2[[#This Row],[Response_Time_Hours]]),""),IF(_xlpm.x="","CHECK",_xlfn.IFS(_xlpm.x&lt;=1,"Immediate",_xlpm.x&lt;=6,"Fast",_xlpm.x&lt;=24,"Moderate",_xlpm.x&gt;24,"Delayed")))</f>
        <v>Delayed</v>
      </c>
      <c r="V1776">
        <f>FLOOR(tbl_CleanLeads[[#This Row],[Response_Time_Hours]],6)</f>
        <v>24</v>
      </c>
      <c r="W1776" t="str" cm="1">
        <f t="array" ref="W1776">IF(Table2[[#This Row],[Interaction_Count_Final]]="","N/A",_xlfn.IFS(Table2[[#This Row],[Interaction_Count_Final]]&lt;=2,"Low",Table2[[#This Row],[Interaction_Count_Final]]&lt;=5,"Medium",Table2[[#This Row],[Interaction_Count_Final]]&gt;=6,"High",TRUE,"CHECK"))</f>
        <v>High</v>
      </c>
      <c r="X1776" t="b">
        <f t="shared" si="27"/>
        <v>1</v>
      </c>
      <c r="Y1776" t="b">
        <f>tbl_CleanLeads[[#This Row],[Response_Time_Hours]]&gt;24</f>
        <v>1</v>
      </c>
      <c r="Z1776" s="13" t="b">
        <f>tbl_CleanLeads[[#This Row],[Response_Time_Hours]]&gt;72</f>
        <v>0</v>
      </c>
      <c r="AA1776" s="13" t="b">
        <f>tbl_CleanLeads[[#This Row],[Status_Clean]]="Converted"</f>
        <v>1</v>
      </c>
    </row>
    <row r="1777" spans="1:27">
      <c r="A1777" t="s">
        <v>63</v>
      </c>
      <c r="B1777" t="s">
        <v>5186</v>
      </c>
      <c r="C1777" t="s">
        <v>5187</v>
      </c>
      <c r="D1777" t="s">
        <v>7268</v>
      </c>
      <c r="E1777" t="s">
        <v>447</v>
      </c>
      <c r="F1777" t="s">
        <v>125</v>
      </c>
      <c r="G1777" s="1">
        <v>45080</v>
      </c>
      <c r="H1777" s="8">
        <f>MONTH(tbl_CleanLeads[[#This Row],[Lead_Date_Final]])</f>
        <v>6</v>
      </c>
      <c r="I1777" t="s">
        <v>7276</v>
      </c>
      <c r="J1777" t="s">
        <v>7263</v>
      </c>
      <c r="K1777" t="s">
        <v>7277</v>
      </c>
      <c r="L1777">
        <f>WEEKDAY(tbl_CleanLeads[[#This Row],[Lead_Date_Final]],2)</f>
        <v>6</v>
      </c>
      <c r="M1777" t="s">
        <v>7278</v>
      </c>
      <c r="N1777">
        <v>54</v>
      </c>
      <c r="O1777" s="7">
        <v>4845.5</v>
      </c>
      <c r="P1777">
        <v>31</v>
      </c>
      <c r="Q1777" t="s">
        <v>7273</v>
      </c>
      <c r="R1777">
        <f>IF(UPPER(TRIM(Table2[[#This Row],[Status_Clean]]))="CONVERTED",1,0)</f>
        <v>0</v>
      </c>
      <c r="S1777">
        <f>IF(ISNUMBER(MATCH(UPPER(TRIM(Table2[[#This Row],[Status_Clean]])),{"CONTACTED","QUALIFIED","CONVERTED"},0)),1,0)</f>
        <v>1</v>
      </c>
      <c r="T1777" cm="1">
        <f t="array" ref="T1777">_xlfn.SWITCH(UPPER(TRIM(Table2[[#This Row],[Status_Clean]])),"NEW",1,"CONTACTED",2,"QUALIFIED",3,"CONVERTED",4,"LOST",5,99)</f>
        <v>2</v>
      </c>
      <c r="U1777" t="str" cm="1">
        <f t="array" ref="U1777">_xlfn.LET(_xlpm.x,IFERROR(VALUE(Table2[[#This Row],[Response_Time_Hours]]),""),IF(_xlpm.x="","CHECK",_xlfn.IFS(_xlpm.x&lt;=1,"Immediate",_xlpm.x&lt;=6,"Fast",_xlpm.x&lt;=24,"Moderate",_xlpm.x&gt;24,"Delayed")))</f>
        <v>Delayed</v>
      </c>
      <c r="V1777">
        <f>FLOOR(tbl_CleanLeads[[#This Row],[Response_Time_Hours]],6)</f>
        <v>54</v>
      </c>
      <c r="W1777" t="str" cm="1">
        <f t="array" ref="W1777">IF(Table2[[#This Row],[Interaction_Count_Final]]="","N/A",_xlfn.IFS(Table2[[#This Row],[Interaction_Count_Final]]&lt;=2,"Low",Table2[[#This Row],[Interaction_Count_Final]]&lt;=5,"Medium",Table2[[#This Row],[Interaction_Count_Final]]&gt;=6,"High",TRUE,"CHECK"))</f>
        <v>High</v>
      </c>
      <c r="X1777" t="b">
        <f t="shared" si="27"/>
        <v>1</v>
      </c>
      <c r="Y1777" t="b">
        <f>tbl_CleanLeads[[#This Row],[Response_Time_Hours]]&gt;24</f>
        <v>1</v>
      </c>
      <c r="Z1777" s="13" t="b">
        <f>tbl_CleanLeads[[#This Row],[Response_Time_Hours]]&gt;72</f>
        <v>0</v>
      </c>
      <c r="AA1777" s="13" t="b">
        <f>tbl_CleanLeads[[#This Row],[Status_Clean]]="Converted"</f>
        <v>0</v>
      </c>
    </row>
    <row r="1778" spans="1:27">
      <c r="A1778" t="s">
        <v>70</v>
      </c>
      <c r="B1778" t="s">
        <v>5188</v>
      </c>
      <c r="C1778" t="s">
        <v>8527</v>
      </c>
      <c r="D1778" t="s">
        <v>7268</v>
      </c>
      <c r="E1778" t="s">
        <v>1356</v>
      </c>
      <c r="F1778" t="s">
        <v>71</v>
      </c>
      <c r="G1778" s="1">
        <v>45458</v>
      </c>
      <c r="H1778" s="8">
        <f>MONTH(tbl_CleanLeads[[#This Row],[Lead_Date_Final]])</f>
        <v>6</v>
      </c>
      <c r="I1778" t="s">
        <v>7276</v>
      </c>
      <c r="J1778" t="s">
        <v>7271</v>
      </c>
      <c r="K1778" t="s">
        <v>7277</v>
      </c>
      <c r="L1778">
        <f>WEEKDAY(tbl_CleanLeads[[#This Row],[Lead_Date_Final]],2)</f>
        <v>6</v>
      </c>
      <c r="M1778" t="s">
        <v>7278</v>
      </c>
      <c r="N1778">
        <v>10.5</v>
      </c>
      <c r="O1778" s="7">
        <v>2243.4</v>
      </c>
      <c r="P1778">
        <v>34</v>
      </c>
      <c r="Q1778" t="s">
        <v>7266</v>
      </c>
      <c r="R1778">
        <f>IF(UPPER(TRIM(Table2[[#This Row],[Status_Clean]]))="CONVERTED",1,0)</f>
        <v>0</v>
      </c>
      <c r="S1778">
        <f>IF(ISNUMBER(MATCH(UPPER(TRIM(Table2[[#This Row],[Status_Clean]])),{"CONTACTED","QUALIFIED","CONVERTED"},0)),1,0)</f>
        <v>1</v>
      </c>
      <c r="T1778" cm="1">
        <f t="array" ref="T1778">_xlfn.SWITCH(UPPER(TRIM(Table2[[#This Row],[Status_Clean]])),"NEW",1,"CONTACTED",2,"QUALIFIED",3,"CONVERTED",4,"LOST",5,99)</f>
        <v>3</v>
      </c>
      <c r="U1778" t="str" cm="1">
        <f t="array" ref="U1778">_xlfn.LET(_xlpm.x,IFERROR(VALUE(Table2[[#This Row],[Response_Time_Hours]]),""),IF(_xlpm.x="","CHECK",_xlfn.IFS(_xlpm.x&lt;=1,"Immediate",_xlpm.x&lt;=6,"Fast",_xlpm.x&lt;=24,"Moderate",_xlpm.x&gt;24,"Delayed")))</f>
        <v>Moderate</v>
      </c>
      <c r="V1778">
        <f>FLOOR(tbl_CleanLeads[[#This Row],[Response_Time_Hours]],6)</f>
        <v>6</v>
      </c>
      <c r="W1778" t="str" cm="1">
        <f t="array" ref="W1778">IF(Table2[[#This Row],[Interaction_Count_Final]]="","N/A",_xlfn.IFS(Table2[[#This Row],[Interaction_Count_Final]]&lt;=2,"Low",Table2[[#This Row],[Interaction_Count_Final]]&lt;=5,"Medium",Table2[[#This Row],[Interaction_Count_Final]]&gt;=6,"High",TRUE,"CHECK"))</f>
        <v>High</v>
      </c>
      <c r="X1778" t="b">
        <f t="shared" si="27"/>
        <v>1</v>
      </c>
      <c r="Y1778" t="b">
        <f>tbl_CleanLeads[[#This Row],[Response_Time_Hours]]&gt;24</f>
        <v>0</v>
      </c>
      <c r="Z1778" s="13" t="b">
        <f>tbl_CleanLeads[[#This Row],[Response_Time_Hours]]&gt;72</f>
        <v>0</v>
      </c>
      <c r="AA1778" s="13" t="b">
        <f>tbl_CleanLeads[[#This Row],[Status_Clean]]="Converted"</f>
        <v>0</v>
      </c>
    </row>
    <row r="1779" spans="1:27">
      <c r="A1779" t="s">
        <v>102</v>
      </c>
      <c r="B1779" t="s">
        <v>5191</v>
      </c>
      <c r="C1779" t="s">
        <v>5192</v>
      </c>
      <c r="D1779" t="s">
        <v>7274</v>
      </c>
      <c r="E1779" t="s">
        <v>123</v>
      </c>
      <c r="F1779" t="s">
        <v>125</v>
      </c>
      <c r="G1779" s="1">
        <v>45114</v>
      </c>
      <c r="H1779" s="8">
        <f>MONTH(tbl_CleanLeads[[#This Row],[Lead_Date_Final]])</f>
        <v>7</v>
      </c>
      <c r="I1779" t="s">
        <v>7305</v>
      </c>
      <c r="J1779" t="s">
        <v>7263</v>
      </c>
      <c r="K1779" t="s">
        <v>7288</v>
      </c>
      <c r="L1779">
        <f>WEEKDAY(tbl_CleanLeads[[#This Row],[Lead_Date_Final]],2)</f>
        <v>5</v>
      </c>
      <c r="M1779" t="s">
        <v>7312</v>
      </c>
      <c r="N1779">
        <v>42.2</v>
      </c>
      <c r="O1779" s="7">
        <v>2781.77</v>
      </c>
      <c r="P1779">
        <v>29</v>
      </c>
      <c r="Q1779" t="s">
        <v>7266</v>
      </c>
      <c r="R1779">
        <f>IF(UPPER(TRIM(Table2[[#This Row],[Status_Clean]]))="CONVERTED",1,0)</f>
        <v>0</v>
      </c>
      <c r="S1779">
        <f>IF(ISNUMBER(MATCH(UPPER(TRIM(Table2[[#This Row],[Status_Clean]])),{"CONTACTED","QUALIFIED","CONVERTED"},0)),1,0)</f>
        <v>1</v>
      </c>
      <c r="T1779" cm="1">
        <f t="array" ref="T1779">_xlfn.SWITCH(UPPER(TRIM(Table2[[#This Row],[Status_Clean]])),"NEW",1,"CONTACTED",2,"QUALIFIED",3,"CONVERTED",4,"LOST",5,99)</f>
        <v>2</v>
      </c>
      <c r="U1779" t="str" cm="1">
        <f t="array" ref="U1779">_xlfn.LET(_xlpm.x,IFERROR(VALUE(Table2[[#This Row],[Response_Time_Hours]]),""),IF(_xlpm.x="","CHECK",_xlfn.IFS(_xlpm.x&lt;=1,"Immediate",_xlpm.x&lt;=6,"Fast",_xlpm.x&lt;=24,"Moderate",_xlpm.x&gt;24,"Delayed")))</f>
        <v>Delayed</v>
      </c>
      <c r="V1779">
        <f>FLOOR(tbl_CleanLeads[[#This Row],[Response_Time_Hours]],6)</f>
        <v>42</v>
      </c>
      <c r="W1779" t="str" cm="1">
        <f t="array" ref="W1779">IF(Table2[[#This Row],[Interaction_Count_Final]]="","N/A",_xlfn.IFS(Table2[[#This Row],[Interaction_Count_Final]]&lt;=2,"Low",Table2[[#This Row],[Interaction_Count_Final]]&lt;=5,"Medium",Table2[[#This Row],[Interaction_Count_Final]]&gt;=6,"High",TRUE,"CHECK"))</f>
        <v>High</v>
      </c>
      <c r="X1779" t="b">
        <f t="shared" si="27"/>
        <v>1</v>
      </c>
      <c r="Y1779" t="b">
        <f>tbl_CleanLeads[[#This Row],[Response_Time_Hours]]&gt;24</f>
        <v>1</v>
      </c>
      <c r="Z1779" s="13" t="b">
        <f>tbl_CleanLeads[[#This Row],[Response_Time_Hours]]&gt;72</f>
        <v>0</v>
      </c>
      <c r="AA1779" s="13" t="b">
        <f>tbl_CleanLeads[[#This Row],[Status_Clean]]="Converted"</f>
        <v>0</v>
      </c>
    </row>
    <row r="1780" spans="1:27">
      <c r="A1780" t="s">
        <v>102</v>
      </c>
      <c r="B1780" t="s">
        <v>5194</v>
      </c>
      <c r="C1780" t="s">
        <v>5195</v>
      </c>
      <c r="D1780" t="s">
        <v>7258</v>
      </c>
      <c r="E1780" t="s">
        <v>7308</v>
      </c>
      <c r="F1780" t="s">
        <v>193</v>
      </c>
      <c r="G1780" s="1">
        <v>45631</v>
      </c>
      <c r="H1780" s="8">
        <f>MONTH(tbl_CleanLeads[[#This Row],[Lead_Date_Final]])</f>
        <v>12</v>
      </c>
      <c r="I1780" t="s">
        <v>7262</v>
      </c>
      <c r="J1780" t="s">
        <v>7271</v>
      </c>
      <c r="K1780" t="s">
        <v>7264</v>
      </c>
      <c r="L1780">
        <f>WEEKDAY(tbl_CleanLeads[[#This Row],[Lead_Date_Final]],2)</f>
        <v>4</v>
      </c>
      <c r="M1780" t="s">
        <v>7285</v>
      </c>
      <c r="N1780">
        <v>27.8</v>
      </c>
      <c r="O1780" s="7">
        <v>2571.9899999999998</v>
      </c>
      <c r="P1780">
        <v>31</v>
      </c>
      <c r="Q1780" t="s">
        <v>7266</v>
      </c>
      <c r="R1780">
        <f>IF(UPPER(TRIM(Table2[[#This Row],[Status_Clean]]))="CONVERTED",1,0)</f>
        <v>0</v>
      </c>
      <c r="S1780">
        <f>IF(ISNUMBER(MATCH(UPPER(TRIM(Table2[[#This Row],[Status_Clean]])),{"CONTACTED","QUALIFIED","CONVERTED"},0)),1,0)</f>
        <v>0</v>
      </c>
      <c r="T1780" cm="1">
        <f t="array" ref="T1780">_xlfn.SWITCH(UPPER(TRIM(Table2[[#This Row],[Status_Clean]])),"NEW",1,"CONTACTED",2,"QUALIFIED",3,"CONVERTED",4,"LOST",5,99)</f>
        <v>1</v>
      </c>
      <c r="U1780" t="str" cm="1">
        <f t="array" ref="U1780">_xlfn.LET(_xlpm.x,IFERROR(VALUE(Table2[[#This Row],[Response_Time_Hours]]),""),IF(_xlpm.x="","CHECK",_xlfn.IFS(_xlpm.x&lt;=1,"Immediate",_xlpm.x&lt;=6,"Fast",_xlpm.x&lt;=24,"Moderate",_xlpm.x&gt;24,"Delayed")))</f>
        <v>Delayed</v>
      </c>
      <c r="V1780">
        <f>FLOOR(tbl_CleanLeads[[#This Row],[Response_Time_Hours]],6)</f>
        <v>24</v>
      </c>
      <c r="W1780" t="str" cm="1">
        <f t="array" ref="W1780">IF(Table2[[#This Row],[Interaction_Count_Final]]="","N/A",_xlfn.IFS(Table2[[#This Row],[Interaction_Count_Final]]&lt;=2,"Low",Table2[[#This Row],[Interaction_Count_Final]]&lt;=5,"Medium",Table2[[#This Row],[Interaction_Count_Final]]&gt;=6,"High",TRUE,"CHECK"))</f>
        <v>High</v>
      </c>
      <c r="X1780" t="b">
        <f t="shared" si="27"/>
        <v>1</v>
      </c>
      <c r="Y1780" t="b">
        <f>tbl_CleanLeads[[#This Row],[Response_Time_Hours]]&gt;24</f>
        <v>1</v>
      </c>
      <c r="Z1780" s="13" t="b">
        <f>tbl_CleanLeads[[#This Row],[Response_Time_Hours]]&gt;72</f>
        <v>0</v>
      </c>
      <c r="AA1780" s="13" t="b">
        <f>tbl_CleanLeads[[#This Row],[Status_Clean]]="Converted"</f>
        <v>0</v>
      </c>
    </row>
    <row r="1781" spans="1:27">
      <c r="A1781" t="s">
        <v>63</v>
      </c>
      <c r="B1781" t="s">
        <v>5196</v>
      </c>
      <c r="C1781" t="s">
        <v>5197</v>
      </c>
      <c r="D1781" t="s">
        <v>7280</v>
      </c>
      <c r="E1781" t="s">
        <v>69</v>
      </c>
      <c r="F1781" t="s">
        <v>71</v>
      </c>
      <c r="G1781" s="1">
        <v>45431</v>
      </c>
      <c r="H1781" s="8">
        <f>MONTH(tbl_CleanLeads[[#This Row],[Lead_Date_Final]])</f>
        <v>5</v>
      </c>
      <c r="I1781" t="s">
        <v>7314</v>
      </c>
      <c r="J1781" t="s">
        <v>7271</v>
      </c>
      <c r="K1781" t="s">
        <v>7277</v>
      </c>
      <c r="L1781">
        <f>WEEKDAY(tbl_CleanLeads[[#This Row],[Lead_Date_Final]],2)</f>
        <v>7</v>
      </c>
      <c r="M1781" t="s">
        <v>7293</v>
      </c>
      <c r="N1781">
        <v>59.2</v>
      </c>
      <c r="O1781" s="7">
        <v>2515.14</v>
      </c>
      <c r="P1781">
        <v>8</v>
      </c>
      <c r="Q1781" t="s">
        <v>7266</v>
      </c>
      <c r="R1781">
        <f>IF(UPPER(TRIM(Table2[[#This Row],[Status_Clean]]))="CONVERTED",1,0)</f>
        <v>0</v>
      </c>
      <c r="S1781">
        <f>IF(ISNUMBER(MATCH(UPPER(TRIM(Table2[[#This Row],[Status_Clean]])),{"CONTACTED","QUALIFIED","CONVERTED"},0)),1,0)</f>
        <v>1</v>
      </c>
      <c r="T1781" cm="1">
        <f t="array" ref="T1781">_xlfn.SWITCH(UPPER(TRIM(Table2[[#This Row],[Status_Clean]])),"NEW",1,"CONTACTED",2,"QUALIFIED",3,"CONVERTED",4,"LOST",5,99)</f>
        <v>3</v>
      </c>
      <c r="U1781" t="str" cm="1">
        <f t="array" ref="U1781">_xlfn.LET(_xlpm.x,IFERROR(VALUE(Table2[[#This Row],[Response_Time_Hours]]),""),IF(_xlpm.x="","CHECK",_xlfn.IFS(_xlpm.x&lt;=1,"Immediate",_xlpm.x&lt;=6,"Fast",_xlpm.x&lt;=24,"Moderate",_xlpm.x&gt;24,"Delayed")))</f>
        <v>Delayed</v>
      </c>
      <c r="V1781">
        <f>FLOOR(tbl_CleanLeads[[#This Row],[Response_Time_Hours]],6)</f>
        <v>54</v>
      </c>
      <c r="W1781" t="str" cm="1">
        <f t="array" ref="W1781">IF(Table2[[#This Row],[Interaction_Count_Final]]="","N/A",_xlfn.IFS(Table2[[#This Row],[Interaction_Count_Final]]&lt;=2,"Low",Table2[[#This Row],[Interaction_Count_Final]]&lt;=5,"Medium",Table2[[#This Row],[Interaction_Count_Final]]&gt;=6,"High",TRUE,"CHECK"))</f>
        <v>High</v>
      </c>
      <c r="X1781" t="b">
        <f t="shared" si="27"/>
        <v>1</v>
      </c>
      <c r="Y1781" t="b">
        <f>tbl_CleanLeads[[#This Row],[Response_Time_Hours]]&gt;24</f>
        <v>1</v>
      </c>
      <c r="Z1781" s="13" t="b">
        <f>tbl_CleanLeads[[#This Row],[Response_Time_Hours]]&gt;72</f>
        <v>0</v>
      </c>
      <c r="AA1781" s="13" t="b">
        <f>tbl_CleanLeads[[#This Row],[Status_Clean]]="Converted"</f>
        <v>0</v>
      </c>
    </row>
    <row r="1782" spans="1:27">
      <c r="A1782" t="s">
        <v>70</v>
      </c>
      <c r="B1782" t="s">
        <v>5199</v>
      </c>
      <c r="C1782" t="s">
        <v>5200</v>
      </c>
      <c r="D1782" t="s">
        <v>7258</v>
      </c>
      <c r="E1782" t="s">
        <v>263</v>
      </c>
      <c r="F1782" t="s">
        <v>125</v>
      </c>
      <c r="G1782" s="1">
        <v>45159</v>
      </c>
      <c r="H1782" s="8">
        <f>MONTH(tbl_CleanLeads[[#This Row],[Lead_Date_Final]])</f>
        <v>8</v>
      </c>
      <c r="I1782" t="s">
        <v>7310</v>
      </c>
      <c r="J1782" t="s">
        <v>7263</v>
      </c>
      <c r="K1782" t="s">
        <v>7288</v>
      </c>
      <c r="L1782">
        <f>WEEKDAY(tbl_CleanLeads[[#This Row],[Lead_Date_Final]],2)</f>
        <v>1</v>
      </c>
      <c r="M1782" t="s">
        <v>7298</v>
      </c>
      <c r="N1782">
        <v>25.5</v>
      </c>
      <c r="O1782" s="7">
        <v>2423.58</v>
      </c>
      <c r="P1782">
        <v>6</v>
      </c>
      <c r="Q1782" t="s">
        <v>7266</v>
      </c>
      <c r="R1782">
        <f>IF(UPPER(TRIM(Table2[[#This Row],[Status_Clean]]))="CONVERTED",1,0)</f>
        <v>0</v>
      </c>
      <c r="S1782">
        <f>IF(ISNUMBER(MATCH(UPPER(TRIM(Table2[[#This Row],[Status_Clean]])),{"CONTACTED","QUALIFIED","CONVERTED"},0)),1,0)</f>
        <v>1</v>
      </c>
      <c r="T1782" cm="1">
        <f t="array" ref="T1782">_xlfn.SWITCH(UPPER(TRIM(Table2[[#This Row],[Status_Clean]])),"NEW",1,"CONTACTED",2,"QUALIFIED",3,"CONVERTED",4,"LOST",5,99)</f>
        <v>2</v>
      </c>
      <c r="U1782" t="str" cm="1">
        <f t="array" ref="U1782">_xlfn.LET(_xlpm.x,IFERROR(VALUE(Table2[[#This Row],[Response_Time_Hours]]),""),IF(_xlpm.x="","CHECK",_xlfn.IFS(_xlpm.x&lt;=1,"Immediate",_xlpm.x&lt;=6,"Fast",_xlpm.x&lt;=24,"Moderate",_xlpm.x&gt;24,"Delayed")))</f>
        <v>Delayed</v>
      </c>
      <c r="V1782">
        <f>FLOOR(tbl_CleanLeads[[#This Row],[Response_Time_Hours]],6)</f>
        <v>24</v>
      </c>
      <c r="W1782" t="str" cm="1">
        <f t="array" ref="W1782">IF(Table2[[#This Row],[Interaction_Count_Final]]="","N/A",_xlfn.IFS(Table2[[#This Row],[Interaction_Count_Final]]&lt;=2,"Low",Table2[[#This Row],[Interaction_Count_Final]]&lt;=5,"Medium",Table2[[#This Row],[Interaction_Count_Final]]&gt;=6,"High",TRUE,"CHECK"))</f>
        <v>High</v>
      </c>
      <c r="X1782" t="b">
        <f t="shared" si="27"/>
        <v>1</v>
      </c>
      <c r="Y1782" t="b">
        <f>tbl_CleanLeads[[#This Row],[Response_Time_Hours]]&gt;24</f>
        <v>1</v>
      </c>
      <c r="Z1782" s="13" t="b">
        <f>tbl_CleanLeads[[#This Row],[Response_Time_Hours]]&gt;72</f>
        <v>0</v>
      </c>
      <c r="AA1782" s="13" t="b">
        <f>tbl_CleanLeads[[#This Row],[Status_Clean]]="Converted"</f>
        <v>0</v>
      </c>
    </row>
    <row r="1783" spans="1:27">
      <c r="A1783" t="s">
        <v>70</v>
      </c>
      <c r="B1783" t="s">
        <v>5202</v>
      </c>
      <c r="C1783" t="s">
        <v>5203</v>
      </c>
      <c r="D1783" t="s">
        <v>7274</v>
      </c>
      <c r="E1783" t="s">
        <v>101</v>
      </c>
      <c r="F1783" t="s">
        <v>193</v>
      </c>
      <c r="G1783" s="1">
        <v>45474</v>
      </c>
      <c r="H1783" s="8">
        <f>MONTH(tbl_CleanLeads[[#This Row],[Lead_Date_Final]])</f>
        <v>7</v>
      </c>
      <c r="I1783" t="s">
        <v>7305</v>
      </c>
      <c r="J1783" t="s">
        <v>7271</v>
      </c>
      <c r="K1783" t="s">
        <v>7288</v>
      </c>
      <c r="L1783">
        <f>WEEKDAY(tbl_CleanLeads[[#This Row],[Lead_Date_Final]],2)</f>
        <v>1</v>
      </c>
      <c r="M1783" t="s">
        <v>7298</v>
      </c>
      <c r="N1783">
        <v>59.5</v>
      </c>
      <c r="O1783" s="7">
        <v>3571.56</v>
      </c>
      <c r="P1783">
        <v>19</v>
      </c>
      <c r="Q1783" t="s">
        <v>7266</v>
      </c>
      <c r="R1783">
        <f>IF(UPPER(TRIM(Table2[[#This Row],[Status_Clean]]))="CONVERTED",1,0)</f>
        <v>0</v>
      </c>
      <c r="S1783">
        <f>IF(ISNUMBER(MATCH(UPPER(TRIM(Table2[[#This Row],[Status_Clean]])),{"CONTACTED","QUALIFIED","CONVERTED"},0)),1,0)</f>
        <v>0</v>
      </c>
      <c r="T1783" cm="1">
        <f t="array" ref="T1783">_xlfn.SWITCH(UPPER(TRIM(Table2[[#This Row],[Status_Clean]])),"NEW",1,"CONTACTED",2,"QUALIFIED",3,"CONVERTED",4,"LOST",5,99)</f>
        <v>1</v>
      </c>
      <c r="U1783" t="str" cm="1">
        <f t="array" ref="U1783">_xlfn.LET(_xlpm.x,IFERROR(VALUE(Table2[[#This Row],[Response_Time_Hours]]),""),IF(_xlpm.x="","CHECK",_xlfn.IFS(_xlpm.x&lt;=1,"Immediate",_xlpm.x&lt;=6,"Fast",_xlpm.x&lt;=24,"Moderate",_xlpm.x&gt;24,"Delayed")))</f>
        <v>Delayed</v>
      </c>
      <c r="V1783">
        <f>FLOOR(tbl_CleanLeads[[#This Row],[Response_Time_Hours]],6)</f>
        <v>54</v>
      </c>
      <c r="W1783" t="str" cm="1">
        <f t="array" ref="W1783">IF(Table2[[#This Row],[Interaction_Count_Final]]="","N/A",_xlfn.IFS(Table2[[#This Row],[Interaction_Count_Final]]&lt;=2,"Low",Table2[[#This Row],[Interaction_Count_Final]]&lt;=5,"Medium",Table2[[#This Row],[Interaction_Count_Final]]&gt;=6,"High",TRUE,"CHECK"))</f>
        <v>High</v>
      </c>
      <c r="X1783" t="b">
        <f t="shared" si="27"/>
        <v>1</v>
      </c>
      <c r="Y1783" t="b">
        <f>tbl_CleanLeads[[#This Row],[Response_Time_Hours]]&gt;24</f>
        <v>1</v>
      </c>
      <c r="Z1783" s="13" t="b">
        <f>tbl_CleanLeads[[#This Row],[Response_Time_Hours]]&gt;72</f>
        <v>0</v>
      </c>
      <c r="AA1783" s="13" t="b">
        <f>tbl_CleanLeads[[#This Row],[Status_Clean]]="Converted"</f>
        <v>0</v>
      </c>
    </row>
    <row r="1784" spans="1:27">
      <c r="A1784" t="s">
        <v>102</v>
      </c>
      <c r="B1784" t="s">
        <v>5204</v>
      </c>
      <c r="C1784" t="s">
        <v>5205</v>
      </c>
      <c r="D1784" t="s">
        <v>7303</v>
      </c>
      <c r="E1784" t="s">
        <v>1356</v>
      </c>
      <c r="F1784" t="s">
        <v>125</v>
      </c>
      <c r="G1784" s="1">
        <v>45339</v>
      </c>
      <c r="H1784" s="8">
        <f>MONTH(tbl_CleanLeads[[#This Row],[Lead_Date_Final]])</f>
        <v>2</v>
      </c>
      <c r="I1784" t="s">
        <v>7283</v>
      </c>
      <c r="J1784" t="s">
        <v>7271</v>
      </c>
      <c r="K1784" t="s">
        <v>7284</v>
      </c>
      <c r="L1784">
        <f>WEEKDAY(tbl_CleanLeads[[#This Row],[Lead_Date_Final]],2)</f>
        <v>6</v>
      </c>
      <c r="M1784" t="s">
        <v>7278</v>
      </c>
      <c r="N1784">
        <v>45</v>
      </c>
      <c r="O1784" s="7">
        <v>3592.82</v>
      </c>
      <c r="P1784">
        <v>45</v>
      </c>
      <c r="Q1784" t="s">
        <v>7266</v>
      </c>
      <c r="R1784">
        <f>IF(UPPER(TRIM(Table2[[#This Row],[Status_Clean]]))="CONVERTED",1,0)</f>
        <v>0</v>
      </c>
      <c r="S1784">
        <f>IF(ISNUMBER(MATCH(UPPER(TRIM(Table2[[#This Row],[Status_Clean]])),{"CONTACTED","QUALIFIED","CONVERTED"},0)),1,0)</f>
        <v>1</v>
      </c>
      <c r="T1784" cm="1">
        <f t="array" ref="T1784">_xlfn.SWITCH(UPPER(TRIM(Table2[[#This Row],[Status_Clean]])),"NEW",1,"CONTACTED",2,"QUALIFIED",3,"CONVERTED",4,"LOST",5,99)</f>
        <v>2</v>
      </c>
      <c r="U1784" t="str" cm="1">
        <f t="array" ref="U1784">_xlfn.LET(_xlpm.x,IFERROR(VALUE(Table2[[#This Row],[Response_Time_Hours]]),""),IF(_xlpm.x="","CHECK",_xlfn.IFS(_xlpm.x&lt;=1,"Immediate",_xlpm.x&lt;=6,"Fast",_xlpm.x&lt;=24,"Moderate",_xlpm.x&gt;24,"Delayed")))</f>
        <v>Delayed</v>
      </c>
      <c r="V1784">
        <f>FLOOR(tbl_CleanLeads[[#This Row],[Response_Time_Hours]],6)</f>
        <v>42</v>
      </c>
      <c r="W1784" t="str" cm="1">
        <f t="array" ref="W1784">IF(Table2[[#This Row],[Interaction_Count_Final]]="","N/A",_xlfn.IFS(Table2[[#This Row],[Interaction_Count_Final]]&lt;=2,"Low",Table2[[#This Row],[Interaction_Count_Final]]&lt;=5,"Medium",Table2[[#This Row],[Interaction_Count_Final]]&gt;=6,"High",TRUE,"CHECK"))</f>
        <v>High</v>
      </c>
      <c r="X1784" t="b">
        <f t="shared" si="27"/>
        <v>1</v>
      </c>
      <c r="Y1784" t="b">
        <f>tbl_CleanLeads[[#This Row],[Response_Time_Hours]]&gt;24</f>
        <v>1</v>
      </c>
      <c r="Z1784" s="13" t="b">
        <f>tbl_CleanLeads[[#This Row],[Response_Time_Hours]]&gt;72</f>
        <v>0</v>
      </c>
      <c r="AA1784" s="13" t="b">
        <f>tbl_CleanLeads[[#This Row],[Status_Clean]]="Converted"</f>
        <v>0</v>
      </c>
    </row>
    <row r="1785" spans="1:27">
      <c r="A1785" t="s">
        <v>90</v>
      </c>
      <c r="B1785" t="s">
        <v>5206</v>
      </c>
      <c r="C1785" t="s">
        <v>5207</v>
      </c>
      <c r="D1785" t="s">
        <v>7268</v>
      </c>
      <c r="E1785" t="s">
        <v>263</v>
      </c>
      <c r="F1785" t="s">
        <v>71</v>
      </c>
      <c r="G1785" s="1">
        <v>45625</v>
      </c>
      <c r="H1785" s="8">
        <f>MONTH(tbl_CleanLeads[[#This Row],[Lead_Date_Final]])</f>
        <v>11</v>
      </c>
      <c r="I1785" t="s">
        <v>7300</v>
      </c>
      <c r="J1785" t="s">
        <v>7271</v>
      </c>
      <c r="K1785" t="s">
        <v>7264</v>
      </c>
      <c r="L1785">
        <f>WEEKDAY(tbl_CleanLeads[[#This Row],[Lead_Date_Final]],2)</f>
        <v>5</v>
      </c>
      <c r="M1785" t="s">
        <v>7312</v>
      </c>
      <c r="N1785">
        <v>51.1</v>
      </c>
      <c r="O1785" s="7">
        <v>3265.69</v>
      </c>
      <c r="P1785">
        <v>21</v>
      </c>
      <c r="Q1785" t="s">
        <v>7266</v>
      </c>
      <c r="R1785">
        <f>IF(UPPER(TRIM(Table2[[#This Row],[Status_Clean]]))="CONVERTED",1,0)</f>
        <v>0</v>
      </c>
      <c r="S1785">
        <f>IF(ISNUMBER(MATCH(UPPER(TRIM(Table2[[#This Row],[Status_Clean]])),{"CONTACTED","QUALIFIED","CONVERTED"},0)),1,0)</f>
        <v>1</v>
      </c>
      <c r="T1785" cm="1">
        <f t="array" ref="T1785">_xlfn.SWITCH(UPPER(TRIM(Table2[[#This Row],[Status_Clean]])),"NEW",1,"CONTACTED",2,"QUALIFIED",3,"CONVERTED",4,"LOST",5,99)</f>
        <v>3</v>
      </c>
      <c r="U1785" t="str" cm="1">
        <f t="array" ref="U1785">_xlfn.LET(_xlpm.x,IFERROR(VALUE(Table2[[#This Row],[Response_Time_Hours]]),""),IF(_xlpm.x="","CHECK",_xlfn.IFS(_xlpm.x&lt;=1,"Immediate",_xlpm.x&lt;=6,"Fast",_xlpm.x&lt;=24,"Moderate",_xlpm.x&gt;24,"Delayed")))</f>
        <v>Delayed</v>
      </c>
      <c r="V1785">
        <f>FLOOR(tbl_CleanLeads[[#This Row],[Response_Time_Hours]],6)</f>
        <v>48</v>
      </c>
      <c r="W1785" t="str" cm="1">
        <f t="array" ref="W1785">IF(Table2[[#This Row],[Interaction_Count_Final]]="","N/A",_xlfn.IFS(Table2[[#This Row],[Interaction_Count_Final]]&lt;=2,"Low",Table2[[#This Row],[Interaction_Count_Final]]&lt;=5,"Medium",Table2[[#This Row],[Interaction_Count_Final]]&gt;=6,"High",TRUE,"CHECK"))</f>
        <v>High</v>
      </c>
      <c r="X1785" t="b">
        <f t="shared" si="27"/>
        <v>1</v>
      </c>
      <c r="Y1785" t="b">
        <f>tbl_CleanLeads[[#This Row],[Response_Time_Hours]]&gt;24</f>
        <v>1</v>
      </c>
      <c r="Z1785" s="13" t="b">
        <f>tbl_CleanLeads[[#This Row],[Response_Time_Hours]]&gt;72</f>
        <v>0</v>
      </c>
      <c r="AA1785" s="13" t="b">
        <f>tbl_CleanLeads[[#This Row],[Status_Clean]]="Converted"</f>
        <v>0</v>
      </c>
    </row>
    <row r="1786" spans="1:27">
      <c r="A1786" t="s">
        <v>63</v>
      </c>
      <c r="B1786" t="s">
        <v>5209</v>
      </c>
      <c r="C1786" t="s">
        <v>5210</v>
      </c>
      <c r="D1786" t="s">
        <v>7274</v>
      </c>
      <c r="E1786" t="s">
        <v>101</v>
      </c>
      <c r="F1786" t="s">
        <v>125</v>
      </c>
      <c r="G1786" s="1">
        <v>45390</v>
      </c>
      <c r="H1786" s="8">
        <f>MONTH(tbl_CleanLeads[[#This Row],[Lead_Date_Final]])</f>
        <v>4</v>
      </c>
      <c r="I1786" t="s">
        <v>7297</v>
      </c>
      <c r="J1786" t="s">
        <v>7271</v>
      </c>
      <c r="K1786" t="s">
        <v>7277</v>
      </c>
      <c r="L1786">
        <f>WEEKDAY(tbl_CleanLeads[[#This Row],[Lead_Date_Final]],2)</f>
        <v>1</v>
      </c>
      <c r="M1786" t="s">
        <v>7298</v>
      </c>
      <c r="N1786">
        <v>52</v>
      </c>
      <c r="O1786" s="7">
        <v>4408.3999999999996</v>
      </c>
      <c r="P1786">
        <v>32</v>
      </c>
      <c r="Q1786" t="s">
        <v>7273</v>
      </c>
      <c r="R1786">
        <f>IF(UPPER(TRIM(Table2[[#This Row],[Status_Clean]]))="CONVERTED",1,0)</f>
        <v>0</v>
      </c>
      <c r="S1786">
        <f>IF(ISNUMBER(MATCH(UPPER(TRIM(Table2[[#This Row],[Status_Clean]])),{"CONTACTED","QUALIFIED","CONVERTED"},0)),1,0)</f>
        <v>1</v>
      </c>
      <c r="T1786" cm="1">
        <f t="array" ref="T1786">_xlfn.SWITCH(UPPER(TRIM(Table2[[#This Row],[Status_Clean]])),"NEW",1,"CONTACTED",2,"QUALIFIED",3,"CONVERTED",4,"LOST",5,99)</f>
        <v>2</v>
      </c>
      <c r="U1786" t="str" cm="1">
        <f t="array" ref="U1786">_xlfn.LET(_xlpm.x,IFERROR(VALUE(Table2[[#This Row],[Response_Time_Hours]]),""),IF(_xlpm.x="","CHECK",_xlfn.IFS(_xlpm.x&lt;=1,"Immediate",_xlpm.x&lt;=6,"Fast",_xlpm.x&lt;=24,"Moderate",_xlpm.x&gt;24,"Delayed")))</f>
        <v>Delayed</v>
      </c>
      <c r="V1786">
        <f>FLOOR(tbl_CleanLeads[[#This Row],[Response_Time_Hours]],6)</f>
        <v>48</v>
      </c>
      <c r="W1786" t="str" cm="1">
        <f t="array" ref="W1786">IF(Table2[[#This Row],[Interaction_Count_Final]]="","N/A",_xlfn.IFS(Table2[[#This Row],[Interaction_Count_Final]]&lt;=2,"Low",Table2[[#This Row],[Interaction_Count_Final]]&lt;=5,"Medium",Table2[[#This Row],[Interaction_Count_Final]]&gt;=6,"High",TRUE,"CHECK"))</f>
        <v>High</v>
      </c>
      <c r="X1786" t="b">
        <f t="shared" si="27"/>
        <v>1</v>
      </c>
      <c r="Y1786" t="b">
        <f>tbl_CleanLeads[[#This Row],[Response_Time_Hours]]&gt;24</f>
        <v>1</v>
      </c>
      <c r="Z1786" s="13" t="b">
        <f>tbl_CleanLeads[[#This Row],[Response_Time_Hours]]&gt;72</f>
        <v>0</v>
      </c>
      <c r="AA1786" s="13" t="b">
        <f>tbl_CleanLeads[[#This Row],[Status_Clean]]="Converted"</f>
        <v>0</v>
      </c>
    </row>
    <row r="1787" spans="1:27">
      <c r="A1787" t="s">
        <v>90</v>
      </c>
      <c r="B1787" t="s">
        <v>5211</v>
      </c>
      <c r="C1787" t="s">
        <v>5212</v>
      </c>
      <c r="D1787" t="s">
        <v>7258</v>
      </c>
      <c r="E1787" t="s">
        <v>792</v>
      </c>
      <c r="F1787" t="s">
        <v>71</v>
      </c>
      <c r="G1787" s="1">
        <v>45234</v>
      </c>
      <c r="H1787" s="8">
        <f>MONTH(tbl_CleanLeads[[#This Row],[Lead_Date_Final]])</f>
        <v>11</v>
      </c>
      <c r="I1787" t="s">
        <v>7300</v>
      </c>
      <c r="J1787" t="s">
        <v>7263</v>
      </c>
      <c r="K1787" t="s">
        <v>7264</v>
      </c>
      <c r="L1787">
        <f>WEEKDAY(tbl_CleanLeads[[#This Row],[Lead_Date_Final]],2)</f>
        <v>6</v>
      </c>
      <c r="M1787" t="s">
        <v>7278</v>
      </c>
      <c r="N1787">
        <v>65</v>
      </c>
      <c r="O1787" s="7">
        <v>3776.83</v>
      </c>
      <c r="P1787">
        <v>50</v>
      </c>
      <c r="Q1787" t="s">
        <v>7266</v>
      </c>
      <c r="R1787">
        <f>IF(UPPER(TRIM(Table2[[#This Row],[Status_Clean]]))="CONVERTED",1,0)</f>
        <v>0</v>
      </c>
      <c r="S1787">
        <f>IF(ISNUMBER(MATCH(UPPER(TRIM(Table2[[#This Row],[Status_Clean]])),{"CONTACTED","QUALIFIED","CONVERTED"},0)),1,0)</f>
        <v>1</v>
      </c>
      <c r="T1787" cm="1">
        <f t="array" ref="T1787">_xlfn.SWITCH(UPPER(TRIM(Table2[[#This Row],[Status_Clean]])),"NEW",1,"CONTACTED",2,"QUALIFIED",3,"CONVERTED",4,"LOST",5,99)</f>
        <v>3</v>
      </c>
      <c r="U1787" t="str" cm="1">
        <f t="array" ref="U1787">_xlfn.LET(_xlpm.x,IFERROR(VALUE(Table2[[#This Row],[Response_Time_Hours]]),""),IF(_xlpm.x="","CHECK",_xlfn.IFS(_xlpm.x&lt;=1,"Immediate",_xlpm.x&lt;=6,"Fast",_xlpm.x&lt;=24,"Moderate",_xlpm.x&gt;24,"Delayed")))</f>
        <v>Delayed</v>
      </c>
      <c r="V1787">
        <f>FLOOR(tbl_CleanLeads[[#This Row],[Response_Time_Hours]],6)</f>
        <v>60</v>
      </c>
      <c r="W1787" t="str" cm="1">
        <f t="array" ref="W1787">IF(Table2[[#This Row],[Interaction_Count_Final]]="","N/A",_xlfn.IFS(Table2[[#This Row],[Interaction_Count_Final]]&lt;=2,"Low",Table2[[#This Row],[Interaction_Count_Final]]&lt;=5,"Medium",Table2[[#This Row],[Interaction_Count_Final]]&gt;=6,"High",TRUE,"CHECK"))</f>
        <v>High</v>
      </c>
      <c r="X1787" t="b">
        <f t="shared" si="27"/>
        <v>1</v>
      </c>
      <c r="Y1787" t="b">
        <f>tbl_CleanLeads[[#This Row],[Response_Time_Hours]]&gt;24</f>
        <v>1</v>
      </c>
      <c r="Z1787" s="13" t="b">
        <f>tbl_CleanLeads[[#This Row],[Response_Time_Hours]]&gt;72</f>
        <v>0</v>
      </c>
      <c r="AA1787" s="13" t="b">
        <f>tbl_CleanLeads[[#This Row],[Status_Clean]]="Converted"</f>
        <v>0</v>
      </c>
    </row>
    <row r="1788" spans="1:27">
      <c r="A1788" t="s">
        <v>70</v>
      </c>
      <c r="B1788" t="s">
        <v>5213</v>
      </c>
      <c r="C1788" t="s">
        <v>5214</v>
      </c>
      <c r="D1788" t="s">
        <v>7280</v>
      </c>
      <c r="E1788" t="s">
        <v>101</v>
      </c>
      <c r="F1788" t="s">
        <v>125</v>
      </c>
      <c r="G1788" s="1">
        <v>45073</v>
      </c>
      <c r="H1788" s="8">
        <f>MONTH(tbl_CleanLeads[[#This Row],[Lead_Date_Final]])</f>
        <v>5</v>
      </c>
      <c r="I1788" t="s">
        <v>7314</v>
      </c>
      <c r="J1788" t="s">
        <v>7263</v>
      </c>
      <c r="K1788" t="s">
        <v>7277</v>
      </c>
      <c r="L1788">
        <f>WEEKDAY(tbl_CleanLeads[[#This Row],[Lead_Date_Final]],2)</f>
        <v>6</v>
      </c>
      <c r="M1788" t="s">
        <v>7278</v>
      </c>
      <c r="N1788">
        <v>29.8</v>
      </c>
      <c r="O1788" s="7">
        <v>2518.16</v>
      </c>
      <c r="P1788">
        <v>24</v>
      </c>
      <c r="Q1788" t="s">
        <v>7266</v>
      </c>
      <c r="R1788">
        <f>IF(UPPER(TRIM(Table2[[#This Row],[Status_Clean]]))="CONVERTED",1,0)</f>
        <v>0</v>
      </c>
      <c r="S1788">
        <f>IF(ISNUMBER(MATCH(UPPER(TRIM(Table2[[#This Row],[Status_Clean]])),{"CONTACTED","QUALIFIED","CONVERTED"},0)),1,0)</f>
        <v>1</v>
      </c>
      <c r="T1788" cm="1">
        <f t="array" ref="T1788">_xlfn.SWITCH(UPPER(TRIM(Table2[[#This Row],[Status_Clean]])),"NEW",1,"CONTACTED",2,"QUALIFIED",3,"CONVERTED",4,"LOST",5,99)</f>
        <v>2</v>
      </c>
      <c r="U1788" t="str" cm="1">
        <f t="array" ref="U1788">_xlfn.LET(_xlpm.x,IFERROR(VALUE(Table2[[#This Row],[Response_Time_Hours]]),""),IF(_xlpm.x="","CHECK",_xlfn.IFS(_xlpm.x&lt;=1,"Immediate",_xlpm.x&lt;=6,"Fast",_xlpm.x&lt;=24,"Moderate",_xlpm.x&gt;24,"Delayed")))</f>
        <v>Delayed</v>
      </c>
      <c r="V1788">
        <f>FLOOR(tbl_CleanLeads[[#This Row],[Response_Time_Hours]],6)</f>
        <v>24</v>
      </c>
      <c r="W1788" t="str" cm="1">
        <f t="array" ref="W1788">IF(Table2[[#This Row],[Interaction_Count_Final]]="","N/A",_xlfn.IFS(Table2[[#This Row],[Interaction_Count_Final]]&lt;=2,"Low",Table2[[#This Row],[Interaction_Count_Final]]&lt;=5,"Medium",Table2[[#This Row],[Interaction_Count_Final]]&gt;=6,"High",TRUE,"CHECK"))</f>
        <v>High</v>
      </c>
      <c r="X1788" t="b">
        <f t="shared" si="27"/>
        <v>1</v>
      </c>
      <c r="Y1788" t="b">
        <f>tbl_CleanLeads[[#This Row],[Response_Time_Hours]]&gt;24</f>
        <v>1</v>
      </c>
      <c r="Z1788" s="13" t="b">
        <f>tbl_CleanLeads[[#This Row],[Response_Time_Hours]]&gt;72</f>
        <v>0</v>
      </c>
      <c r="AA1788" s="13" t="b">
        <f>tbl_CleanLeads[[#This Row],[Status_Clean]]="Converted"</f>
        <v>0</v>
      </c>
    </row>
    <row r="1789" spans="1:27">
      <c r="A1789" t="s">
        <v>63</v>
      </c>
      <c r="B1789" t="s">
        <v>5216</v>
      </c>
      <c r="C1789" t="s">
        <v>5217</v>
      </c>
      <c r="D1789" t="s">
        <v>7280</v>
      </c>
      <c r="E1789" t="s">
        <v>101</v>
      </c>
      <c r="F1789" t="s">
        <v>250</v>
      </c>
      <c r="G1789" s="1">
        <v>45118</v>
      </c>
      <c r="H1789" s="8">
        <f>MONTH(tbl_CleanLeads[[#This Row],[Lead_Date_Final]])</f>
        <v>7</v>
      </c>
      <c r="I1789" t="s">
        <v>7305</v>
      </c>
      <c r="J1789" t="s">
        <v>7263</v>
      </c>
      <c r="K1789" t="s">
        <v>7288</v>
      </c>
      <c r="L1789">
        <f>WEEKDAY(tbl_CleanLeads[[#This Row],[Lead_Date_Final]],2)</f>
        <v>2</v>
      </c>
      <c r="M1789" t="s">
        <v>7265</v>
      </c>
      <c r="N1789">
        <v>55.5</v>
      </c>
      <c r="O1789" s="7">
        <v>4637.21</v>
      </c>
      <c r="P1789">
        <v>46</v>
      </c>
      <c r="Q1789" t="s">
        <v>7273</v>
      </c>
      <c r="R1789">
        <f>IF(UPPER(TRIM(Table2[[#This Row],[Status_Clean]]))="CONVERTED",1,0)</f>
        <v>1</v>
      </c>
      <c r="S1789">
        <f>IF(ISNUMBER(MATCH(UPPER(TRIM(Table2[[#This Row],[Status_Clean]])),{"CONTACTED","QUALIFIED","CONVERTED"},0)),1,0)</f>
        <v>1</v>
      </c>
      <c r="T1789" cm="1">
        <f t="array" ref="T1789">_xlfn.SWITCH(UPPER(TRIM(Table2[[#This Row],[Status_Clean]])),"NEW",1,"CONTACTED",2,"QUALIFIED",3,"CONVERTED",4,"LOST",5,99)</f>
        <v>4</v>
      </c>
      <c r="U1789" t="str" cm="1">
        <f t="array" ref="U1789">_xlfn.LET(_xlpm.x,IFERROR(VALUE(Table2[[#This Row],[Response_Time_Hours]]),""),IF(_xlpm.x="","CHECK",_xlfn.IFS(_xlpm.x&lt;=1,"Immediate",_xlpm.x&lt;=6,"Fast",_xlpm.x&lt;=24,"Moderate",_xlpm.x&gt;24,"Delayed")))</f>
        <v>Delayed</v>
      </c>
      <c r="V1789">
        <f>FLOOR(tbl_CleanLeads[[#This Row],[Response_Time_Hours]],6)</f>
        <v>54</v>
      </c>
      <c r="W1789" t="str" cm="1">
        <f t="array" ref="W1789">IF(Table2[[#This Row],[Interaction_Count_Final]]="","N/A",_xlfn.IFS(Table2[[#This Row],[Interaction_Count_Final]]&lt;=2,"Low",Table2[[#This Row],[Interaction_Count_Final]]&lt;=5,"Medium",Table2[[#This Row],[Interaction_Count_Final]]&gt;=6,"High",TRUE,"CHECK"))</f>
        <v>High</v>
      </c>
      <c r="X1789" t="b">
        <f t="shared" si="27"/>
        <v>1</v>
      </c>
      <c r="Y1789" t="b">
        <f>tbl_CleanLeads[[#This Row],[Response_Time_Hours]]&gt;24</f>
        <v>1</v>
      </c>
      <c r="Z1789" s="13" t="b">
        <f>tbl_CleanLeads[[#This Row],[Response_Time_Hours]]&gt;72</f>
        <v>0</v>
      </c>
      <c r="AA1789" s="13" t="b">
        <f>tbl_CleanLeads[[#This Row],[Status_Clean]]="Converted"</f>
        <v>1</v>
      </c>
    </row>
    <row r="1790" spans="1:27">
      <c r="A1790" t="s">
        <v>102</v>
      </c>
      <c r="B1790" t="s">
        <v>5219</v>
      </c>
      <c r="C1790" t="s">
        <v>5220</v>
      </c>
      <c r="D1790" t="s">
        <v>7258</v>
      </c>
      <c r="E1790" t="s">
        <v>363</v>
      </c>
      <c r="F1790" t="s">
        <v>125</v>
      </c>
      <c r="G1790" s="1">
        <v>45385</v>
      </c>
      <c r="H1790" s="8">
        <f>MONTH(tbl_CleanLeads[[#This Row],[Lead_Date_Final]])</f>
        <v>4</v>
      </c>
      <c r="I1790" t="s">
        <v>7297</v>
      </c>
      <c r="J1790" t="s">
        <v>7271</v>
      </c>
      <c r="K1790" t="s">
        <v>7277</v>
      </c>
      <c r="L1790">
        <f>WEEKDAY(tbl_CleanLeads[[#This Row],[Lead_Date_Final]],2)</f>
        <v>3</v>
      </c>
      <c r="M1790" t="s">
        <v>7272</v>
      </c>
      <c r="N1790">
        <v>45</v>
      </c>
      <c r="O1790" s="7">
        <v>1767.52</v>
      </c>
      <c r="P1790">
        <v>41</v>
      </c>
      <c r="Q1790" t="s">
        <v>7289</v>
      </c>
      <c r="R1790">
        <f>IF(UPPER(TRIM(Table2[[#This Row],[Status_Clean]]))="CONVERTED",1,0)</f>
        <v>0</v>
      </c>
      <c r="S1790">
        <f>IF(ISNUMBER(MATCH(UPPER(TRIM(Table2[[#This Row],[Status_Clean]])),{"CONTACTED","QUALIFIED","CONVERTED"},0)),1,0)</f>
        <v>1</v>
      </c>
      <c r="T1790" cm="1">
        <f t="array" ref="T1790">_xlfn.SWITCH(UPPER(TRIM(Table2[[#This Row],[Status_Clean]])),"NEW",1,"CONTACTED",2,"QUALIFIED",3,"CONVERTED",4,"LOST",5,99)</f>
        <v>2</v>
      </c>
      <c r="U1790" t="str" cm="1">
        <f t="array" ref="U1790">_xlfn.LET(_xlpm.x,IFERROR(VALUE(Table2[[#This Row],[Response_Time_Hours]]),""),IF(_xlpm.x="","CHECK",_xlfn.IFS(_xlpm.x&lt;=1,"Immediate",_xlpm.x&lt;=6,"Fast",_xlpm.x&lt;=24,"Moderate",_xlpm.x&gt;24,"Delayed")))</f>
        <v>Delayed</v>
      </c>
      <c r="V1790">
        <f>FLOOR(tbl_CleanLeads[[#This Row],[Response_Time_Hours]],6)</f>
        <v>42</v>
      </c>
      <c r="W1790" t="str" cm="1">
        <f t="array" ref="W1790">IF(Table2[[#This Row],[Interaction_Count_Final]]="","N/A",_xlfn.IFS(Table2[[#This Row],[Interaction_Count_Final]]&lt;=2,"Low",Table2[[#This Row],[Interaction_Count_Final]]&lt;=5,"Medium",Table2[[#This Row],[Interaction_Count_Final]]&gt;=6,"High",TRUE,"CHECK"))</f>
        <v>High</v>
      </c>
      <c r="X1790" t="b">
        <f t="shared" si="27"/>
        <v>1</v>
      </c>
      <c r="Y1790" t="b">
        <f>tbl_CleanLeads[[#This Row],[Response_Time_Hours]]&gt;24</f>
        <v>1</v>
      </c>
      <c r="Z1790" s="13" t="b">
        <f>tbl_CleanLeads[[#This Row],[Response_Time_Hours]]&gt;72</f>
        <v>0</v>
      </c>
      <c r="AA1790" s="13" t="b">
        <f>tbl_CleanLeads[[#This Row],[Status_Clean]]="Converted"</f>
        <v>0</v>
      </c>
    </row>
    <row r="1791" spans="1:27">
      <c r="A1791" t="s">
        <v>63</v>
      </c>
      <c r="B1791" t="s">
        <v>5221</v>
      </c>
      <c r="C1791" t="s">
        <v>5222</v>
      </c>
      <c r="D1791" t="s">
        <v>7274</v>
      </c>
      <c r="E1791" t="s">
        <v>7308</v>
      </c>
      <c r="F1791" t="s">
        <v>250</v>
      </c>
      <c r="G1791" s="1">
        <v>45207</v>
      </c>
      <c r="H1791" s="8">
        <f>MONTH(tbl_CleanLeads[[#This Row],[Lead_Date_Final]])</f>
        <v>10</v>
      </c>
      <c r="I1791" t="s">
        <v>7270</v>
      </c>
      <c r="J1791" t="s">
        <v>7263</v>
      </c>
      <c r="K1791" t="s">
        <v>7264</v>
      </c>
      <c r="L1791">
        <f>WEEKDAY(tbl_CleanLeads[[#This Row],[Lead_Date_Final]],2)</f>
        <v>7</v>
      </c>
      <c r="M1791" t="s">
        <v>7293</v>
      </c>
      <c r="N1791">
        <v>43.2</v>
      </c>
      <c r="O1791" s="7">
        <v>2165.54</v>
      </c>
      <c r="P1791">
        <v>50</v>
      </c>
      <c r="Q1791" t="s">
        <v>7266</v>
      </c>
      <c r="R1791">
        <f>IF(UPPER(TRIM(Table2[[#This Row],[Status_Clean]]))="CONVERTED",1,0)</f>
        <v>1</v>
      </c>
      <c r="S1791">
        <f>IF(ISNUMBER(MATCH(UPPER(TRIM(Table2[[#This Row],[Status_Clean]])),{"CONTACTED","QUALIFIED","CONVERTED"},0)),1,0)</f>
        <v>1</v>
      </c>
      <c r="T1791" cm="1">
        <f t="array" ref="T1791">_xlfn.SWITCH(UPPER(TRIM(Table2[[#This Row],[Status_Clean]])),"NEW",1,"CONTACTED",2,"QUALIFIED",3,"CONVERTED",4,"LOST",5,99)</f>
        <v>4</v>
      </c>
      <c r="U1791" t="str" cm="1">
        <f t="array" ref="U1791">_xlfn.LET(_xlpm.x,IFERROR(VALUE(Table2[[#This Row],[Response_Time_Hours]]),""),IF(_xlpm.x="","CHECK",_xlfn.IFS(_xlpm.x&lt;=1,"Immediate",_xlpm.x&lt;=6,"Fast",_xlpm.x&lt;=24,"Moderate",_xlpm.x&gt;24,"Delayed")))</f>
        <v>Delayed</v>
      </c>
      <c r="V1791">
        <f>FLOOR(tbl_CleanLeads[[#This Row],[Response_Time_Hours]],6)</f>
        <v>42</v>
      </c>
      <c r="W1791" t="str" cm="1">
        <f t="array" ref="W1791">IF(Table2[[#This Row],[Interaction_Count_Final]]="","N/A",_xlfn.IFS(Table2[[#This Row],[Interaction_Count_Final]]&lt;=2,"Low",Table2[[#This Row],[Interaction_Count_Final]]&lt;=5,"Medium",Table2[[#This Row],[Interaction_Count_Final]]&gt;=6,"High",TRUE,"CHECK"))</f>
        <v>High</v>
      </c>
      <c r="X1791" t="b">
        <f t="shared" si="27"/>
        <v>1</v>
      </c>
      <c r="Y1791" t="b">
        <f>tbl_CleanLeads[[#This Row],[Response_Time_Hours]]&gt;24</f>
        <v>1</v>
      </c>
      <c r="Z1791" s="13" t="b">
        <f>tbl_CleanLeads[[#This Row],[Response_Time_Hours]]&gt;72</f>
        <v>0</v>
      </c>
      <c r="AA1791" s="13" t="b">
        <f>tbl_CleanLeads[[#This Row],[Status_Clean]]="Converted"</f>
        <v>1</v>
      </c>
    </row>
    <row r="1792" spans="1:27">
      <c r="A1792" t="s">
        <v>70</v>
      </c>
      <c r="B1792" t="s">
        <v>5224</v>
      </c>
      <c r="C1792" t="s">
        <v>5225</v>
      </c>
      <c r="D1792" t="s">
        <v>7258</v>
      </c>
      <c r="E1792" t="s">
        <v>101</v>
      </c>
      <c r="F1792" t="s">
        <v>193</v>
      </c>
      <c r="G1792" s="1">
        <v>45634</v>
      </c>
      <c r="H1792" s="8">
        <f>MONTH(tbl_CleanLeads[[#This Row],[Lead_Date_Final]])</f>
        <v>12</v>
      </c>
      <c r="I1792" t="s">
        <v>7262</v>
      </c>
      <c r="J1792" t="s">
        <v>7271</v>
      </c>
      <c r="K1792" t="s">
        <v>7264</v>
      </c>
      <c r="L1792">
        <f>WEEKDAY(tbl_CleanLeads[[#This Row],[Lead_Date_Final]],2)</f>
        <v>7</v>
      </c>
      <c r="M1792" t="s">
        <v>7293</v>
      </c>
      <c r="N1792">
        <v>30.8</v>
      </c>
      <c r="O1792" s="7">
        <v>1337.28</v>
      </c>
      <c r="P1792">
        <v>23</v>
      </c>
      <c r="Q1792" t="s">
        <v>7289</v>
      </c>
      <c r="R1792">
        <f>IF(UPPER(TRIM(Table2[[#This Row],[Status_Clean]]))="CONVERTED",1,0)</f>
        <v>0</v>
      </c>
      <c r="S1792">
        <f>IF(ISNUMBER(MATCH(UPPER(TRIM(Table2[[#This Row],[Status_Clean]])),{"CONTACTED","QUALIFIED","CONVERTED"},0)),1,0)</f>
        <v>0</v>
      </c>
      <c r="T1792" cm="1">
        <f t="array" ref="T1792">_xlfn.SWITCH(UPPER(TRIM(Table2[[#This Row],[Status_Clean]])),"NEW",1,"CONTACTED",2,"QUALIFIED",3,"CONVERTED",4,"LOST",5,99)</f>
        <v>1</v>
      </c>
      <c r="U1792" t="str" cm="1">
        <f t="array" ref="U1792">_xlfn.LET(_xlpm.x,IFERROR(VALUE(Table2[[#This Row],[Response_Time_Hours]]),""),IF(_xlpm.x="","CHECK",_xlfn.IFS(_xlpm.x&lt;=1,"Immediate",_xlpm.x&lt;=6,"Fast",_xlpm.x&lt;=24,"Moderate",_xlpm.x&gt;24,"Delayed")))</f>
        <v>Delayed</v>
      </c>
      <c r="V1792">
        <f>FLOOR(tbl_CleanLeads[[#This Row],[Response_Time_Hours]],6)</f>
        <v>30</v>
      </c>
      <c r="W1792" t="str" cm="1">
        <f t="array" ref="W1792">IF(Table2[[#This Row],[Interaction_Count_Final]]="","N/A",_xlfn.IFS(Table2[[#This Row],[Interaction_Count_Final]]&lt;=2,"Low",Table2[[#This Row],[Interaction_Count_Final]]&lt;=5,"Medium",Table2[[#This Row],[Interaction_Count_Final]]&gt;=6,"High",TRUE,"CHECK"))</f>
        <v>High</v>
      </c>
      <c r="X1792" t="b">
        <f t="shared" si="27"/>
        <v>1</v>
      </c>
      <c r="Y1792" t="b">
        <f>tbl_CleanLeads[[#This Row],[Response_Time_Hours]]&gt;24</f>
        <v>1</v>
      </c>
      <c r="Z1792" s="13" t="b">
        <f>tbl_CleanLeads[[#This Row],[Response_Time_Hours]]&gt;72</f>
        <v>0</v>
      </c>
      <c r="AA1792" s="13" t="b">
        <f>tbl_CleanLeads[[#This Row],[Status_Clean]]="Converted"</f>
        <v>0</v>
      </c>
    </row>
    <row r="1793" spans="1:27">
      <c r="A1793" t="s">
        <v>102</v>
      </c>
      <c r="B1793" t="s">
        <v>5227</v>
      </c>
      <c r="C1793" t="s">
        <v>5228</v>
      </c>
      <c r="D1793" t="s">
        <v>7274</v>
      </c>
      <c r="E1793" t="s">
        <v>101</v>
      </c>
      <c r="F1793" t="s">
        <v>193</v>
      </c>
      <c r="G1793" s="1">
        <v>45286</v>
      </c>
      <c r="H1793" s="8">
        <f>MONTH(tbl_CleanLeads[[#This Row],[Lead_Date_Final]])</f>
        <v>12</v>
      </c>
      <c r="I1793" t="s">
        <v>7262</v>
      </c>
      <c r="J1793" t="s">
        <v>7263</v>
      </c>
      <c r="K1793" t="s">
        <v>7264</v>
      </c>
      <c r="L1793">
        <f>WEEKDAY(tbl_CleanLeads[[#This Row],[Lead_Date_Final]],2)</f>
        <v>2</v>
      </c>
      <c r="M1793" t="s">
        <v>7265</v>
      </c>
      <c r="N1793">
        <v>2.1</v>
      </c>
      <c r="O1793" s="7">
        <v>3483.27</v>
      </c>
      <c r="P1793">
        <v>10</v>
      </c>
      <c r="Q1793" t="s">
        <v>7266</v>
      </c>
      <c r="R1793">
        <f>IF(UPPER(TRIM(Table2[[#This Row],[Status_Clean]]))="CONVERTED",1,0)</f>
        <v>0</v>
      </c>
      <c r="S1793">
        <f>IF(ISNUMBER(MATCH(UPPER(TRIM(Table2[[#This Row],[Status_Clean]])),{"CONTACTED","QUALIFIED","CONVERTED"},0)),1,0)</f>
        <v>0</v>
      </c>
      <c r="T1793" cm="1">
        <f t="array" ref="T1793">_xlfn.SWITCH(UPPER(TRIM(Table2[[#This Row],[Status_Clean]])),"NEW",1,"CONTACTED",2,"QUALIFIED",3,"CONVERTED",4,"LOST",5,99)</f>
        <v>1</v>
      </c>
      <c r="U1793" t="str" cm="1">
        <f t="array" ref="U1793">_xlfn.LET(_xlpm.x,IFERROR(VALUE(Table2[[#This Row],[Response_Time_Hours]]),""),IF(_xlpm.x="","CHECK",_xlfn.IFS(_xlpm.x&lt;=1,"Immediate",_xlpm.x&lt;=6,"Fast",_xlpm.x&lt;=24,"Moderate",_xlpm.x&gt;24,"Delayed")))</f>
        <v>Fast</v>
      </c>
      <c r="V1793">
        <f>FLOOR(tbl_CleanLeads[[#This Row],[Response_Time_Hours]],6)</f>
        <v>0</v>
      </c>
      <c r="W1793" t="str" cm="1">
        <f t="array" ref="W1793">IF(Table2[[#This Row],[Interaction_Count_Final]]="","N/A",_xlfn.IFS(Table2[[#This Row],[Interaction_Count_Final]]&lt;=2,"Low",Table2[[#This Row],[Interaction_Count_Final]]&lt;=5,"Medium",Table2[[#This Row],[Interaction_Count_Final]]&gt;=6,"High",TRUE,"CHECK"))</f>
        <v>High</v>
      </c>
      <c r="X1793" t="b">
        <f t="shared" si="27"/>
        <v>1</v>
      </c>
      <c r="Y1793" t="b">
        <f>tbl_CleanLeads[[#This Row],[Response_Time_Hours]]&gt;24</f>
        <v>0</v>
      </c>
      <c r="Z1793" s="13" t="b">
        <f>tbl_CleanLeads[[#This Row],[Response_Time_Hours]]&gt;72</f>
        <v>0</v>
      </c>
      <c r="AA1793" s="13" t="b">
        <f>tbl_CleanLeads[[#This Row],[Status_Clean]]="Converted"</f>
        <v>0</v>
      </c>
    </row>
    <row r="1794" spans="1:27">
      <c r="A1794" t="s">
        <v>90</v>
      </c>
      <c r="B1794" t="s">
        <v>5229</v>
      </c>
      <c r="C1794" t="s">
        <v>5230</v>
      </c>
      <c r="D1794" t="s">
        <v>7258</v>
      </c>
      <c r="E1794" t="s">
        <v>792</v>
      </c>
      <c r="F1794" t="s">
        <v>71</v>
      </c>
      <c r="G1794" s="1">
        <v>45264</v>
      </c>
      <c r="H1794" s="8">
        <f>MONTH(tbl_CleanLeads[[#This Row],[Lead_Date_Final]])</f>
        <v>12</v>
      </c>
      <c r="I1794" t="s">
        <v>7262</v>
      </c>
      <c r="J1794" t="s">
        <v>7263</v>
      </c>
      <c r="K1794" t="s">
        <v>7264</v>
      </c>
      <c r="L1794">
        <f>WEEKDAY(tbl_CleanLeads[[#This Row],[Lead_Date_Final]],2)</f>
        <v>1</v>
      </c>
      <c r="M1794" t="s">
        <v>7298</v>
      </c>
      <c r="N1794">
        <v>68.400000000000006</v>
      </c>
      <c r="O1794" s="7">
        <v>4748.05</v>
      </c>
      <c r="P1794">
        <v>6</v>
      </c>
      <c r="Q1794" t="s">
        <v>7273</v>
      </c>
      <c r="R1794">
        <f>IF(UPPER(TRIM(Table2[[#This Row],[Status_Clean]]))="CONVERTED",1,0)</f>
        <v>0</v>
      </c>
      <c r="S1794">
        <f>IF(ISNUMBER(MATCH(UPPER(TRIM(Table2[[#This Row],[Status_Clean]])),{"CONTACTED","QUALIFIED","CONVERTED"},0)),1,0)</f>
        <v>1</v>
      </c>
      <c r="T1794" cm="1">
        <f t="array" ref="T1794">_xlfn.SWITCH(UPPER(TRIM(Table2[[#This Row],[Status_Clean]])),"NEW",1,"CONTACTED",2,"QUALIFIED",3,"CONVERTED",4,"LOST",5,99)</f>
        <v>3</v>
      </c>
      <c r="U1794" t="str" cm="1">
        <f t="array" ref="U1794">_xlfn.LET(_xlpm.x,IFERROR(VALUE(Table2[[#This Row],[Response_Time_Hours]]),""),IF(_xlpm.x="","CHECK",_xlfn.IFS(_xlpm.x&lt;=1,"Immediate",_xlpm.x&lt;=6,"Fast",_xlpm.x&lt;=24,"Moderate",_xlpm.x&gt;24,"Delayed")))</f>
        <v>Delayed</v>
      </c>
      <c r="V1794">
        <f>FLOOR(tbl_CleanLeads[[#This Row],[Response_Time_Hours]],6)</f>
        <v>66</v>
      </c>
      <c r="W1794" t="str" cm="1">
        <f t="array" ref="W1794">IF(Table2[[#This Row],[Interaction_Count_Final]]="","N/A",_xlfn.IFS(Table2[[#This Row],[Interaction_Count_Final]]&lt;=2,"Low",Table2[[#This Row],[Interaction_Count_Final]]&lt;=5,"Medium",Table2[[#This Row],[Interaction_Count_Final]]&gt;=6,"High",TRUE,"CHECK"))</f>
        <v>High</v>
      </c>
      <c r="X1794" t="b">
        <f t="shared" ref="X1794:X1857" si="28">COUNTIF($A:$A,$A1794)&gt;1</f>
        <v>1</v>
      </c>
      <c r="Y1794" t="b">
        <f>tbl_CleanLeads[[#This Row],[Response_Time_Hours]]&gt;24</f>
        <v>1</v>
      </c>
      <c r="Z1794" s="13" t="b">
        <f>tbl_CleanLeads[[#This Row],[Response_Time_Hours]]&gt;72</f>
        <v>0</v>
      </c>
      <c r="AA1794" s="13" t="b">
        <f>tbl_CleanLeads[[#This Row],[Status_Clean]]="Converted"</f>
        <v>0</v>
      </c>
    </row>
    <row r="1795" spans="1:27">
      <c r="A1795" t="s">
        <v>102</v>
      </c>
      <c r="B1795" t="s">
        <v>5231</v>
      </c>
      <c r="C1795" t="s">
        <v>5232</v>
      </c>
      <c r="D1795" t="s">
        <v>7268</v>
      </c>
      <c r="E1795" t="s">
        <v>69</v>
      </c>
      <c r="F1795" t="s">
        <v>173</v>
      </c>
      <c r="G1795" s="1">
        <v>45551</v>
      </c>
      <c r="H1795" s="8">
        <f>MONTH(tbl_CleanLeads[[#This Row],[Lead_Date_Final]])</f>
        <v>9</v>
      </c>
      <c r="I1795" t="s">
        <v>7287</v>
      </c>
      <c r="J1795" t="s">
        <v>7271</v>
      </c>
      <c r="K1795" t="s">
        <v>7288</v>
      </c>
      <c r="L1795">
        <f>WEEKDAY(tbl_CleanLeads[[#This Row],[Lead_Date_Final]],2)</f>
        <v>1</v>
      </c>
      <c r="M1795" t="s">
        <v>7298</v>
      </c>
      <c r="N1795">
        <v>13.4</v>
      </c>
      <c r="O1795" s="7">
        <v>3504.81</v>
      </c>
      <c r="P1795">
        <v>32</v>
      </c>
      <c r="Q1795" t="s">
        <v>7266</v>
      </c>
      <c r="R1795">
        <f>IF(UPPER(TRIM(Table2[[#This Row],[Status_Clean]]))="CONVERTED",1,0)</f>
        <v>0</v>
      </c>
      <c r="S1795">
        <f>IF(ISNUMBER(MATCH(UPPER(TRIM(Table2[[#This Row],[Status_Clean]])),{"CONTACTED","QUALIFIED","CONVERTED"},0)),1,0)</f>
        <v>0</v>
      </c>
      <c r="T1795" cm="1">
        <f t="array" ref="T1795">_xlfn.SWITCH(UPPER(TRIM(Table2[[#This Row],[Status_Clean]])),"NEW",1,"CONTACTED",2,"QUALIFIED",3,"CONVERTED",4,"LOST",5,99)</f>
        <v>5</v>
      </c>
      <c r="U1795" t="str" cm="1">
        <f t="array" ref="U1795">_xlfn.LET(_xlpm.x,IFERROR(VALUE(Table2[[#This Row],[Response_Time_Hours]]),""),IF(_xlpm.x="","CHECK",_xlfn.IFS(_xlpm.x&lt;=1,"Immediate",_xlpm.x&lt;=6,"Fast",_xlpm.x&lt;=24,"Moderate",_xlpm.x&gt;24,"Delayed")))</f>
        <v>Moderate</v>
      </c>
      <c r="V1795">
        <f>FLOOR(tbl_CleanLeads[[#This Row],[Response_Time_Hours]],6)</f>
        <v>12</v>
      </c>
      <c r="W1795" t="str" cm="1">
        <f t="array" ref="W1795">IF(Table2[[#This Row],[Interaction_Count_Final]]="","N/A",_xlfn.IFS(Table2[[#This Row],[Interaction_Count_Final]]&lt;=2,"Low",Table2[[#This Row],[Interaction_Count_Final]]&lt;=5,"Medium",Table2[[#This Row],[Interaction_Count_Final]]&gt;=6,"High",TRUE,"CHECK"))</f>
        <v>High</v>
      </c>
      <c r="X1795" t="b">
        <f t="shared" si="28"/>
        <v>1</v>
      </c>
      <c r="Y1795" t="b">
        <f>tbl_CleanLeads[[#This Row],[Response_Time_Hours]]&gt;24</f>
        <v>0</v>
      </c>
      <c r="Z1795" s="13" t="b">
        <f>tbl_CleanLeads[[#This Row],[Response_Time_Hours]]&gt;72</f>
        <v>0</v>
      </c>
      <c r="AA1795" s="13" t="b">
        <f>tbl_CleanLeads[[#This Row],[Status_Clean]]="Converted"</f>
        <v>0</v>
      </c>
    </row>
    <row r="1796" spans="1:27">
      <c r="A1796" t="s">
        <v>102</v>
      </c>
      <c r="B1796" t="s">
        <v>5234</v>
      </c>
      <c r="C1796" t="s">
        <v>5235</v>
      </c>
      <c r="D1796" t="s">
        <v>7274</v>
      </c>
      <c r="E1796" t="s">
        <v>473</v>
      </c>
      <c r="F1796" t="s">
        <v>125</v>
      </c>
      <c r="G1796" s="1">
        <v>45232</v>
      </c>
      <c r="H1796" s="8">
        <f>MONTH(tbl_CleanLeads[[#This Row],[Lead_Date_Final]])</f>
        <v>11</v>
      </c>
      <c r="I1796" t="s">
        <v>7300</v>
      </c>
      <c r="J1796" t="s">
        <v>7263</v>
      </c>
      <c r="K1796" t="s">
        <v>7264</v>
      </c>
      <c r="L1796">
        <f>WEEKDAY(tbl_CleanLeads[[#This Row],[Lead_Date_Final]],2)</f>
        <v>4</v>
      </c>
      <c r="M1796" t="s">
        <v>7285</v>
      </c>
      <c r="N1796">
        <v>14.399999999999999</v>
      </c>
      <c r="O1796" s="7">
        <v>1811.02</v>
      </c>
      <c r="P1796">
        <v>3</v>
      </c>
      <c r="Q1796" t="s">
        <v>7289</v>
      </c>
      <c r="R1796">
        <f>IF(UPPER(TRIM(Table2[[#This Row],[Status_Clean]]))="CONVERTED",1,0)</f>
        <v>0</v>
      </c>
      <c r="S1796">
        <f>IF(ISNUMBER(MATCH(UPPER(TRIM(Table2[[#This Row],[Status_Clean]])),{"CONTACTED","QUALIFIED","CONVERTED"},0)),1,0)</f>
        <v>1</v>
      </c>
      <c r="T1796" cm="1">
        <f t="array" ref="T1796">_xlfn.SWITCH(UPPER(TRIM(Table2[[#This Row],[Status_Clean]])),"NEW",1,"CONTACTED",2,"QUALIFIED",3,"CONVERTED",4,"LOST",5,99)</f>
        <v>2</v>
      </c>
      <c r="U1796" t="str" cm="1">
        <f t="array" ref="U1796">_xlfn.LET(_xlpm.x,IFERROR(VALUE(Table2[[#This Row],[Response_Time_Hours]]),""),IF(_xlpm.x="","CHECK",_xlfn.IFS(_xlpm.x&lt;=1,"Immediate",_xlpm.x&lt;=6,"Fast",_xlpm.x&lt;=24,"Moderate",_xlpm.x&gt;24,"Delayed")))</f>
        <v>Moderate</v>
      </c>
      <c r="V1796">
        <f>FLOOR(tbl_CleanLeads[[#This Row],[Response_Time_Hours]],6)</f>
        <v>12</v>
      </c>
      <c r="W1796" t="str" cm="1">
        <f t="array" ref="W1796">IF(Table2[[#This Row],[Interaction_Count_Final]]="","N/A",_xlfn.IFS(Table2[[#This Row],[Interaction_Count_Final]]&lt;=2,"Low",Table2[[#This Row],[Interaction_Count_Final]]&lt;=5,"Medium",Table2[[#This Row],[Interaction_Count_Final]]&gt;=6,"High",TRUE,"CHECK"))</f>
        <v>Medium</v>
      </c>
      <c r="X1796" t="b">
        <f t="shared" si="28"/>
        <v>1</v>
      </c>
      <c r="Y1796" t="b">
        <f>tbl_CleanLeads[[#This Row],[Response_Time_Hours]]&gt;24</f>
        <v>0</v>
      </c>
      <c r="Z1796" s="13" t="b">
        <f>tbl_CleanLeads[[#This Row],[Response_Time_Hours]]&gt;72</f>
        <v>0</v>
      </c>
      <c r="AA1796" s="13" t="b">
        <f>tbl_CleanLeads[[#This Row],[Status_Clean]]="Converted"</f>
        <v>0</v>
      </c>
    </row>
    <row r="1797" spans="1:27">
      <c r="A1797" t="s">
        <v>102</v>
      </c>
      <c r="B1797" t="s">
        <v>5236</v>
      </c>
      <c r="C1797" t="s">
        <v>5237</v>
      </c>
      <c r="D1797" t="s">
        <v>7268</v>
      </c>
      <c r="E1797" t="s">
        <v>101</v>
      </c>
      <c r="F1797" t="s">
        <v>125</v>
      </c>
      <c r="G1797" s="1">
        <v>45397</v>
      </c>
      <c r="H1797" s="8">
        <f>MONTH(tbl_CleanLeads[[#This Row],[Lead_Date_Final]])</f>
        <v>4</v>
      </c>
      <c r="I1797" t="s">
        <v>7297</v>
      </c>
      <c r="J1797" t="s">
        <v>7271</v>
      </c>
      <c r="K1797" t="s">
        <v>7277</v>
      </c>
      <c r="L1797">
        <f>WEEKDAY(tbl_CleanLeads[[#This Row],[Lead_Date_Final]],2)</f>
        <v>1</v>
      </c>
      <c r="M1797" t="s">
        <v>7298</v>
      </c>
      <c r="N1797">
        <v>37</v>
      </c>
      <c r="O1797" s="7">
        <v>2725.18</v>
      </c>
      <c r="P1797">
        <v>35</v>
      </c>
      <c r="Q1797" t="s">
        <v>7266</v>
      </c>
      <c r="R1797">
        <f>IF(UPPER(TRIM(Table2[[#This Row],[Status_Clean]]))="CONVERTED",1,0)</f>
        <v>0</v>
      </c>
      <c r="S1797">
        <f>IF(ISNUMBER(MATCH(UPPER(TRIM(Table2[[#This Row],[Status_Clean]])),{"CONTACTED","QUALIFIED","CONVERTED"},0)),1,0)</f>
        <v>1</v>
      </c>
      <c r="T1797" cm="1">
        <f t="array" ref="T1797">_xlfn.SWITCH(UPPER(TRIM(Table2[[#This Row],[Status_Clean]])),"NEW",1,"CONTACTED",2,"QUALIFIED",3,"CONVERTED",4,"LOST",5,99)</f>
        <v>2</v>
      </c>
      <c r="U1797" t="str" cm="1">
        <f t="array" ref="U1797">_xlfn.LET(_xlpm.x,IFERROR(VALUE(Table2[[#This Row],[Response_Time_Hours]]),""),IF(_xlpm.x="","CHECK",_xlfn.IFS(_xlpm.x&lt;=1,"Immediate",_xlpm.x&lt;=6,"Fast",_xlpm.x&lt;=24,"Moderate",_xlpm.x&gt;24,"Delayed")))</f>
        <v>Delayed</v>
      </c>
      <c r="V1797">
        <f>FLOOR(tbl_CleanLeads[[#This Row],[Response_Time_Hours]],6)</f>
        <v>36</v>
      </c>
      <c r="W1797" t="str" cm="1">
        <f t="array" ref="W1797">IF(Table2[[#This Row],[Interaction_Count_Final]]="","N/A",_xlfn.IFS(Table2[[#This Row],[Interaction_Count_Final]]&lt;=2,"Low",Table2[[#This Row],[Interaction_Count_Final]]&lt;=5,"Medium",Table2[[#This Row],[Interaction_Count_Final]]&gt;=6,"High",TRUE,"CHECK"))</f>
        <v>High</v>
      </c>
      <c r="X1797" t="b">
        <f t="shared" si="28"/>
        <v>1</v>
      </c>
      <c r="Y1797" t="b">
        <f>tbl_CleanLeads[[#This Row],[Response_Time_Hours]]&gt;24</f>
        <v>1</v>
      </c>
      <c r="Z1797" s="13" t="b">
        <f>tbl_CleanLeads[[#This Row],[Response_Time_Hours]]&gt;72</f>
        <v>0</v>
      </c>
      <c r="AA1797" s="13" t="b">
        <f>tbl_CleanLeads[[#This Row],[Status_Clean]]="Converted"</f>
        <v>0</v>
      </c>
    </row>
    <row r="1798" spans="1:27">
      <c r="A1798" t="s">
        <v>63</v>
      </c>
      <c r="B1798" t="s">
        <v>5238</v>
      </c>
      <c r="C1798" t="s">
        <v>5239</v>
      </c>
      <c r="D1798" t="s">
        <v>7258</v>
      </c>
      <c r="E1798" t="s">
        <v>254</v>
      </c>
      <c r="F1798" t="s">
        <v>250</v>
      </c>
      <c r="G1798" s="1">
        <v>45587</v>
      </c>
      <c r="H1798" s="8">
        <f>MONTH(tbl_CleanLeads[[#This Row],[Lead_Date_Final]])</f>
        <v>10</v>
      </c>
      <c r="I1798" t="s">
        <v>7270</v>
      </c>
      <c r="J1798" t="s">
        <v>7271</v>
      </c>
      <c r="K1798" t="s">
        <v>7264</v>
      </c>
      <c r="L1798">
        <f>WEEKDAY(tbl_CleanLeads[[#This Row],[Lead_Date_Final]],2)</f>
        <v>2</v>
      </c>
      <c r="M1798" t="s">
        <v>7265</v>
      </c>
      <c r="N1798">
        <v>52.9</v>
      </c>
      <c r="O1798" s="7">
        <v>4819.63</v>
      </c>
      <c r="P1798">
        <v>23</v>
      </c>
      <c r="Q1798" t="s">
        <v>7273</v>
      </c>
      <c r="R1798">
        <f>IF(UPPER(TRIM(Table2[[#This Row],[Status_Clean]]))="CONVERTED",1,0)</f>
        <v>1</v>
      </c>
      <c r="S1798">
        <f>IF(ISNUMBER(MATCH(UPPER(TRIM(Table2[[#This Row],[Status_Clean]])),{"CONTACTED","QUALIFIED","CONVERTED"},0)),1,0)</f>
        <v>1</v>
      </c>
      <c r="T1798" cm="1">
        <f t="array" ref="T1798">_xlfn.SWITCH(UPPER(TRIM(Table2[[#This Row],[Status_Clean]])),"NEW",1,"CONTACTED",2,"QUALIFIED",3,"CONVERTED",4,"LOST",5,99)</f>
        <v>4</v>
      </c>
      <c r="U1798" t="str" cm="1">
        <f t="array" ref="U1798">_xlfn.LET(_xlpm.x,IFERROR(VALUE(Table2[[#This Row],[Response_Time_Hours]]),""),IF(_xlpm.x="","CHECK",_xlfn.IFS(_xlpm.x&lt;=1,"Immediate",_xlpm.x&lt;=6,"Fast",_xlpm.x&lt;=24,"Moderate",_xlpm.x&gt;24,"Delayed")))</f>
        <v>Delayed</v>
      </c>
      <c r="V1798">
        <f>FLOOR(tbl_CleanLeads[[#This Row],[Response_Time_Hours]],6)</f>
        <v>48</v>
      </c>
      <c r="W1798" t="str" cm="1">
        <f t="array" ref="W1798">IF(Table2[[#This Row],[Interaction_Count_Final]]="","N/A",_xlfn.IFS(Table2[[#This Row],[Interaction_Count_Final]]&lt;=2,"Low",Table2[[#This Row],[Interaction_Count_Final]]&lt;=5,"Medium",Table2[[#This Row],[Interaction_Count_Final]]&gt;=6,"High",TRUE,"CHECK"))</f>
        <v>High</v>
      </c>
      <c r="X1798" t="b">
        <f t="shared" si="28"/>
        <v>1</v>
      </c>
      <c r="Y1798" t="b">
        <f>tbl_CleanLeads[[#This Row],[Response_Time_Hours]]&gt;24</f>
        <v>1</v>
      </c>
      <c r="Z1798" s="13" t="b">
        <f>tbl_CleanLeads[[#This Row],[Response_Time_Hours]]&gt;72</f>
        <v>0</v>
      </c>
      <c r="AA1798" s="13" t="b">
        <f>tbl_CleanLeads[[#This Row],[Status_Clean]]="Converted"</f>
        <v>1</v>
      </c>
    </row>
    <row r="1799" spans="1:27">
      <c r="A1799" t="s">
        <v>90</v>
      </c>
      <c r="B1799" t="s">
        <v>5240</v>
      </c>
      <c r="C1799" t="s">
        <v>5241</v>
      </c>
      <c r="D1799" t="s">
        <v>7303</v>
      </c>
      <c r="E1799" t="s">
        <v>69</v>
      </c>
      <c r="F1799" t="s">
        <v>173</v>
      </c>
      <c r="G1799" s="1">
        <v>45631</v>
      </c>
      <c r="H1799" s="8">
        <f>MONTH(tbl_CleanLeads[[#This Row],[Lead_Date_Final]])</f>
        <v>12</v>
      </c>
      <c r="I1799" t="s">
        <v>7262</v>
      </c>
      <c r="J1799" t="s">
        <v>7271</v>
      </c>
      <c r="K1799" t="s">
        <v>7264</v>
      </c>
      <c r="L1799">
        <f>WEEKDAY(tbl_CleanLeads[[#This Row],[Lead_Date_Final]],2)</f>
        <v>4</v>
      </c>
      <c r="M1799" t="s">
        <v>7285</v>
      </c>
      <c r="N1799">
        <v>55.3</v>
      </c>
      <c r="O1799" s="7">
        <v>3781.73</v>
      </c>
      <c r="P1799">
        <v>36</v>
      </c>
      <c r="Q1799" t="s">
        <v>7266</v>
      </c>
      <c r="R1799">
        <f>IF(UPPER(TRIM(Table2[[#This Row],[Status_Clean]]))="CONVERTED",1,0)</f>
        <v>0</v>
      </c>
      <c r="S1799">
        <f>IF(ISNUMBER(MATCH(UPPER(TRIM(Table2[[#This Row],[Status_Clean]])),{"CONTACTED","QUALIFIED","CONVERTED"},0)),1,0)</f>
        <v>0</v>
      </c>
      <c r="T1799" cm="1">
        <f t="array" ref="T1799">_xlfn.SWITCH(UPPER(TRIM(Table2[[#This Row],[Status_Clean]])),"NEW",1,"CONTACTED",2,"QUALIFIED",3,"CONVERTED",4,"LOST",5,99)</f>
        <v>5</v>
      </c>
      <c r="U1799" t="str" cm="1">
        <f t="array" ref="U1799">_xlfn.LET(_xlpm.x,IFERROR(VALUE(Table2[[#This Row],[Response_Time_Hours]]),""),IF(_xlpm.x="","CHECK",_xlfn.IFS(_xlpm.x&lt;=1,"Immediate",_xlpm.x&lt;=6,"Fast",_xlpm.x&lt;=24,"Moderate",_xlpm.x&gt;24,"Delayed")))</f>
        <v>Delayed</v>
      </c>
      <c r="V1799">
        <f>FLOOR(tbl_CleanLeads[[#This Row],[Response_Time_Hours]],6)</f>
        <v>54</v>
      </c>
      <c r="W1799" t="str" cm="1">
        <f t="array" ref="W1799">IF(Table2[[#This Row],[Interaction_Count_Final]]="","N/A",_xlfn.IFS(Table2[[#This Row],[Interaction_Count_Final]]&lt;=2,"Low",Table2[[#This Row],[Interaction_Count_Final]]&lt;=5,"Medium",Table2[[#This Row],[Interaction_Count_Final]]&gt;=6,"High",TRUE,"CHECK"))</f>
        <v>High</v>
      </c>
      <c r="X1799" t="b">
        <f t="shared" si="28"/>
        <v>1</v>
      </c>
      <c r="Y1799" t="b">
        <f>tbl_CleanLeads[[#This Row],[Response_Time_Hours]]&gt;24</f>
        <v>1</v>
      </c>
      <c r="Z1799" s="13" t="b">
        <f>tbl_CleanLeads[[#This Row],[Response_Time_Hours]]&gt;72</f>
        <v>0</v>
      </c>
      <c r="AA1799" s="13" t="b">
        <f>tbl_CleanLeads[[#This Row],[Status_Clean]]="Converted"</f>
        <v>0</v>
      </c>
    </row>
    <row r="1800" spans="1:27">
      <c r="A1800" t="s">
        <v>70</v>
      </c>
      <c r="B1800" t="s">
        <v>5243</v>
      </c>
      <c r="C1800" t="s">
        <v>5244</v>
      </c>
      <c r="D1800" t="s">
        <v>7268</v>
      </c>
      <c r="E1800" t="s">
        <v>222</v>
      </c>
      <c r="F1800" t="s">
        <v>250</v>
      </c>
      <c r="G1800" s="1">
        <v>44953</v>
      </c>
      <c r="H1800" s="8">
        <f>MONTH(tbl_CleanLeads[[#This Row],[Lead_Date_Final]])</f>
        <v>1</v>
      </c>
      <c r="I1800" t="s">
        <v>7317</v>
      </c>
      <c r="J1800" t="s">
        <v>7263</v>
      </c>
      <c r="K1800" t="s">
        <v>7284</v>
      </c>
      <c r="L1800">
        <f>WEEKDAY(tbl_CleanLeads[[#This Row],[Lead_Date_Final]],2)</f>
        <v>5</v>
      </c>
      <c r="M1800" t="s">
        <v>7312</v>
      </c>
      <c r="N1800">
        <v>68.5</v>
      </c>
      <c r="O1800" s="7">
        <v>3781.81</v>
      </c>
      <c r="P1800">
        <v>40</v>
      </c>
      <c r="Q1800" t="s">
        <v>7266</v>
      </c>
      <c r="R1800">
        <f>IF(UPPER(TRIM(Table2[[#This Row],[Status_Clean]]))="CONVERTED",1,0)</f>
        <v>1</v>
      </c>
      <c r="S1800">
        <f>IF(ISNUMBER(MATCH(UPPER(TRIM(Table2[[#This Row],[Status_Clean]])),{"CONTACTED","QUALIFIED","CONVERTED"},0)),1,0)</f>
        <v>1</v>
      </c>
      <c r="T1800" cm="1">
        <f t="array" ref="T1800">_xlfn.SWITCH(UPPER(TRIM(Table2[[#This Row],[Status_Clean]])),"NEW",1,"CONTACTED",2,"QUALIFIED",3,"CONVERTED",4,"LOST",5,99)</f>
        <v>4</v>
      </c>
      <c r="U1800" t="str" cm="1">
        <f t="array" ref="U1800">_xlfn.LET(_xlpm.x,IFERROR(VALUE(Table2[[#This Row],[Response_Time_Hours]]),""),IF(_xlpm.x="","CHECK",_xlfn.IFS(_xlpm.x&lt;=1,"Immediate",_xlpm.x&lt;=6,"Fast",_xlpm.x&lt;=24,"Moderate",_xlpm.x&gt;24,"Delayed")))</f>
        <v>Delayed</v>
      </c>
      <c r="V1800">
        <f>FLOOR(tbl_CleanLeads[[#This Row],[Response_Time_Hours]],6)</f>
        <v>66</v>
      </c>
      <c r="W1800" t="str" cm="1">
        <f t="array" ref="W1800">IF(Table2[[#This Row],[Interaction_Count_Final]]="","N/A",_xlfn.IFS(Table2[[#This Row],[Interaction_Count_Final]]&lt;=2,"Low",Table2[[#This Row],[Interaction_Count_Final]]&lt;=5,"Medium",Table2[[#This Row],[Interaction_Count_Final]]&gt;=6,"High",TRUE,"CHECK"))</f>
        <v>High</v>
      </c>
      <c r="X1800" t="b">
        <f t="shared" si="28"/>
        <v>1</v>
      </c>
      <c r="Y1800" t="b">
        <f>tbl_CleanLeads[[#This Row],[Response_Time_Hours]]&gt;24</f>
        <v>1</v>
      </c>
      <c r="Z1800" s="13" t="b">
        <f>tbl_CleanLeads[[#This Row],[Response_Time_Hours]]&gt;72</f>
        <v>0</v>
      </c>
      <c r="AA1800" s="13" t="b">
        <f>tbl_CleanLeads[[#This Row],[Status_Clean]]="Converted"</f>
        <v>1</v>
      </c>
    </row>
    <row r="1801" spans="1:27">
      <c r="A1801" t="s">
        <v>70</v>
      </c>
      <c r="B1801" t="s">
        <v>5247</v>
      </c>
      <c r="C1801" t="s">
        <v>5248</v>
      </c>
      <c r="D1801" t="s">
        <v>7258</v>
      </c>
      <c r="E1801" t="s">
        <v>7308</v>
      </c>
      <c r="F1801" t="s">
        <v>193</v>
      </c>
      <c r="G1801" s="1">
        <v>45292</v>
      </c>
      <c r="H1801" s="8">
        <f>MONTH(tbl_CleanLeads[[#This Row],[Lead_Date_Final]])</f>
        <v>1</v>
      </c>
      <c r="I1801" t="s">
        <v>7317</v>
      </c>
      <c r="J1801" t="s">
        <v>7271</v>
      </c>
      <c r="K1801" t="s">
        <v>7284</v>
      </c>
      <c r="L1801">
        <f>WEEKDAY(tbl_CleanLeads[[#This Row],[Lead_Date_Final]],2)</f>
        <v>1</v>
      </c>
      <c r="M1801" t="s">
        <v>7298</v>
      </c>
      <c r="N1801">
        <v>53.5</v>
      </c>
      <c r="O1801" s="7">
        <v>4845.17</v>
      </c>
      <c r="P1801">
        <v>48</v>
      </c>
      <c r="Q1801" t="s">
        <v>7273</v>
      </c>
      <c r="R1801">
        <f>IF(UPPER(TRIM(Table2[[#This Row],[Status_Clean]]))="CONVERTED",1,0)</f>
        <v>0</v>
      </c>
      <c r="S1801">
        <f>IF(ISNUMBER(MATCH(UPPER(TRIM(Table2[[#This Row],[Status_Clean]])),{"CONTACTED","QUALIFIED","CONVERTED"},0)),1,0)</f>
        <v>0</v>
      </c>
      <c r="T1801" cm="1">
        <f t="array" ref="T1801">_xlfn.SWITCH(UPPER(TRIM(Table2[[#This Row],[Status_Clean]])),"NEW",1,"CONTACTED",2,"QUALIFIED",3,"CONVERTED",4,"LOST",5,99)</f>
        <v>1</v>
      </c>
      <c r="U1801" t="str" cm="1">
        <f t="array" ref="U1801">_xlfn.LET(_xlpm.x,IFERROR(VALUE(Table2[[#This Row],[Response_Time_Hours]]),""),IF(_xlpm.x="","CHECK",_xlfn.IFS(_xlpm.x&lt;=1,"Immediate",_xlpm.x&lt;=6,"Fast",_xlpm.x&lt;=24,"Moderate",_xlpm.x&gt;24,"Delayed")))</f>
        <v>Delayed</v>
      </c>
      <c r="V1801">
        <f>FLOOR(tbl_CleanLeads[[#This Row],[Response_Time_Hours]],6)</f>
        <v>48</v>
      </c>
      <c r="W1801" t="str" cm="1">
        <f t="array" ref="W1801">IF(Table2[[#This Row],[Interaction_Count_Final]]="","N/A",_xlfn.IFS(Table2[[#This Row],[Interaction_Count_Final]]&lt;=2,"Low",Table2[[#This Row],[Interaction_Count_Final]]&lt;=5,"Medium",Table2[[#This Row],[Interaction_Count_Final]]&gt;=6,"High",TRUE,"CHECK"))</f>
        <v>High</v>
      </c>
      <c r="X1801" t="b">
        <f t="shared" si="28"/>
        <v>1</v>
      </c>
      <c r="Y1801" t="b">
        <f>tbl_CleanLeads[[#This Row],[Response_Time_Hours]]&gt;24</f>
        <v>1</v>
      </c>
      <c r="Z1801" s="13" t="b">
        <f>tbl_CleanLeads[[#This Row],[Response_Time_Hours]]&gt;72</f>
        <v>0</v>
      </c>
      <c r="AA1801" s="13" t="b">
        <f>tbl_CleanLeads[[#This Row],[Status_Clean]]="Converted"</f>
        <v>0</v>
      </c>
    </row>
    <row r="1802" spans="1:27">
      <c r="A1802" t="s">
        <v>70</v>
      </c>
      <c r="B1802" t="s">
        <v>5250</v>
      </c>
      <c r="C1802" t="s">
        <v>5251</v>
      </c>
      <c r="D1802" t="s">
        <v>7268</v>
      </c>
      <c r="E1802" t="s">
        <v>311</v>
      </c>
      <c r="F1802" t="s">
        <v>193</v>
      </c>
      <c r="G1802" s="1">
        <v>45208</v>
      </c>
      <c r="H1802" s="8">
        <f>MONTH(tbl_CleanLeads[[#This Row],[Lead_Date_Final]])</f>
        <v>10</v>
      </c>
      <c r="I1802" t="s">
        <v>7270</v>
      </c>
      <c r="J1802" t="s">
        <v>7263</v>
      </c>
      <c r="K1802" t="s">
        <v>7264</v>
      </c>
      <c r="L1802">
        <f>WEEKDAY(tbl_CleanLeads[[#This Row],[Lead_Date_Final]],2)</f>
        <v>1</v>
      </c>
      <c r="M1802" t="s">
        <v>7298</v>
      </c>
      <c r="N1802">
        <v>12.7</v>
      </c>
      <c r="O1802" s="7">
        <v>3893.11</v>
      </c>
      <c r="P1802">
        <v>16</v>
      </c>
      <c r="Q1802" t="s">
        <v>7266</v>
      </c>
      <c r="R1802">
        <f>IF(UPPER(TRIM(Table2[[#This Row],[Status_Clean]]))="CONVERTED",1,0)</f>
        <v>0</v>
      </c>
      <c r="S1802">
        <f>IF(ISNUMBER(MATCH(UPPER(TRIM(Table2[[#This Row],[Status_Clean]])),{"CONTACTED","QUALIFIED","CONVERTED"},0)),1,0)</f>
        <v>0</v>
      </c>
      <c r="T1802" cm="1">
        <f t="array" ref="T1802">_xlfn.SWITCH(UPPER(TRIM(Table2[[#This Row],[Status_Clean]])),"NEW",1,"CONTACTED",2,"QUALIFIED",3,"CONVERTED",4,"LOST",5,99)</f>
        <v>1</v>
      </c>
      <c r="U1802" t="str" cm="1">
        <f t="array" ref="U1802">_xlfn.LET(_xlpm.x,IFERROR(VALUE(Table2[[#This Row],[Response_Time_Hours]]),""),IF(_xlpm.x="","CHECK",_xlfn.IFS(_xlpm.x&lt;=1,"Immediate",_xlpm.x&lt;=6,"Fast",_xlpm.x&lt;=24,"Moderate",_xlpm.x&gt;24,"Delayed")))</f>
        <v>Moderate</v>
      </c>
      <c r="V1802">
        <f>FLOOR(tbl_CleanLeads[[#This Row],[Response_Time_Hours]],6)</f>
        <v>12</v>
      </c>
      <c r="W1802" t="str" cm="1">
        <f t="array" ref="W1802">IF(Table2[[#This Row],[Interaction_Count_Final]]="","N/A",_xlfn.IFS(Table2[[#This Row],[Interaction_Count_Final]]&lt;=2,"Low",Table2[[#This Row],[Interaction_Count_Final]]&lt;=5,"Medium",Table2[[#This Row],[Interaction_Count_Final]]&gt;=6,"High",TRUE,"CHECK"))</f>
        <v>High</v>
      </c>
      <c r="X1802" t="b">
        <f t="shared" si="28"/>
        <v>1</v>
      </c>
      <c r="Y1802" t="b">
        <f>tbl_CleanLeads[[#This Row],[Response_Time_Hours]]&gt;24</f>
        <v>0</v>
      </c>
      <c r="Z1802" s="13" t="b">
        <f>tbl_CleanLeads[[#This Row],[Response_Time_Hours]]&gt;72</f>
        <v>0</v>
      </c>
      <c r="AA1802" s="13" t="b">
        <f>tbl_CleanLeads[[#This Row],[Status_Clean]]="Converted"</f>
        <v>0</v>
      </c>
    </row>
    <row r="1803" spans="1:27">
      <c r="A1803" t="s">
        <v>63</v>
      </c>
      <c r="B1803" t="s">
        <v>5254</v>
      </c>
      <c r="C1803" t="s">
        <v>5255</v>
      </c>
      <c r="D1803" t="s">
        <v>7274</v>
      </c>
      <c r="E1803" t="s">
        <v>69</v>
      </c>
      <c r="F1803" t="s">
        <v>250</v>
      </c>
      <c r="G1803" s="1">
        <v>45277</v>
      </c>
      <c r="H1803" s="8">
        <f>MONTH(tbl_CleanLeads[[#This Row],[Lead_Date_Final]])</f>
        <v>12</v>
      </c>
      <c r="I1803" t="s">
        <v>7262</v>
      </c>
      <c r="J1803" t="s">
        <v>7263</v>
      </c>
      <c r="K1803" t="s">
        <v>7264</v>
      </c>
      <c r="L1803">
        <f>WEEKDAY(tbl_CleanLeads[[#This Row],[Lead_Date_Final]],2)</f>
        <v>7</v>
      </c>
      <c r="M1803" t="s">
        <v>7293</v>
      </c>
      <c r="N1803">
        <v>52.800000000000004</v>
      </c>
      <c r="O1803" s="7">
        <v>3439.94</v>
      </c>
      <c r="P1803">
        <v>6</v>
      </c>
      <c r="Q1803" t="s">
        <v>7266</v>
      </c>
      <c r="R1803">
        <f>IF(UPPER(TRIM(Table2[[#This Row],[Status_Clean]]))="CONVERTED",1,0)</f>
        <v>1</v>
      </c>
      <c r="S1803">
        <f>IF(ISNUMBER(MATCH(UPPER(TRIM(Table2[[#This Row],[Status_Clean]])),{"CONTACTED","QUALIFIED","CONVERTED"},0)),1,0)</f>
        <v>1</v>
      </c>
      <c r="T1803" cm="1">
        <f t="array" ref="T1803">_xlfn.SWITCH(UPPER(TRIM(Table2[[#This Row],[Status_Clean]])),"NEW",1,"CONTACTED",2,"QUALIFIED",3,"CONVERTED",4,"LOST",5,99)</f>
        <v>4</v>
      </c>
      <c r="U1803" t="str" cm="1">
        <f t="array" ref="U1803">_xlfn.LET(_xlpm.x,IFERROR(VALUE(Table2[[#This Row],[Response_Time_Hours]]),""),IF(_xlpm.x="","CHECK",_xlfn.IFS(_xlpm.x&lt;=1,"Immediate",_xlpm.x&lt;=6,"Fast",_xlpm.x&lt;=24,"Moderate",_xlpm.x&gt;24,"Delayed")))</f>
        <v>Delayed</v>
      </c>
      <c r="V1803">
        <f>FLOOR(tbl_CleanLeads[[#This Row],[Response_Time_Hours]],6)</f>
        <v>48</v>
      </c>
      <c r="W1803" t="str" cm="1">
        <f t="array" ref="W1803">IF(Table2[[#This Row],[Interaction_Count_Final]]="","N/A",_xlfn.IFS(Table2[[#This Row],[Interaction_Count_Final]]&lt;=2,"Low",Table2[[#This Row],[Interaction_Count_Final]]&lt;=5,"Medium",Table2[[#This Row],[Interaction_Count_Final]]&gt;=6,"High",TRUE,"CHECK"))</f>
        <v>High</v>
      </c>
      <c r="X1803" t="b">
        <f t="shared" si="28"/>
        <v>1</v>
      </c>
      <c r="Y1803" t="b">
        <f>tbl_CleanLeads[[#This Row],[Response_Time_Hours]]&gt;24</f>
        <v>1</v>
      </c>
      <c r="Z1803" s="13" t="b">
        <f>tbl_CleanLeads[[#This Row],[Response_Time_Hours]]&gt;72</f>
        <v>0</v>
      </c>
      <c r="AA1803" s="13" t="b">
        <f>tbl_CleanLeads[[#This Row],[Status_Clean]]="Converted"</f>
        <v>1</v>
      </c>
    </row>
    <row r="1804" spans="1:27">
      <c r="A1804" t="s">
        <v>70</v>
      </c>
      <c r="B1804" t="s">
        <v>5256</v>
      </c>
      <c r="C1804" t="s">
        <v>5257</v>
      </c>
      <c r="D1804" t="s">
        <v>7268</v>
      </c>
      <c r="E1804" t="s">
        <v>363</v>
      </c>
      <c r="F1804" t="s">
        <v>250</v>
      </c>
      <c r="G1804" s="1">
        <v>45411</v>
      </c>
      <c r="H1804" s="8">
        <f>MONTH(tbl_CleanLeads[[#This Row],[Lead_Date_Final]])</f>
        <v>4</v>
      </c>
      <c r="I1804" t="s">
        <v>7297</v>
      </c>
      <c r="J1804" t="s">
        <v>7271</v>
      </c>
      <c r="K1804" t="s">
        <v>7277</v>
      </c>
      <c r="L1804">
        <f>WEEKDAY(tbl_CleanLeads[[#This Row],[Lead_Date_Final]],2)</f>
        <v>1</v>
      </c>
      <c r="M1804" t="s">
        <v>7298</v>
      </c>
      <c r="N1804">
        <v>37.1</v>
      </c>
      <c r="O1804" s="7">
        <v>1956.81</v>
      </c>
      <c r="P1804">
        <v>5</v>
      </c>
      <c r="Q1804" t="s">
        <v>7289</v>
      </c>
      <c r="R1804">
        <f>IF(UPPER(TRIM(Table2[[#This Row],[Status_Clean]]))="CONVERTED",1,0)</f>
        <v>1</v>
      </c>
      <c r="S1804">
        <f>IF(ISNUMBER(MATCH(UPPER(TRIM(Table2[[#This Row],[Status_Clean]])),{"CONTACTED","QUALIFIED","CONVERTED"},0)),1,0)</f>
        <v>1</v>
      </c>
      <c r="T1804" cm="1">
        <f t="array" ref="T1804">_xlfn.SWITCH(UPPER(TRIM(Table2[[#This Row],[Status_Clean]])),"NEW",1,"CONTACTED",2,"QUALIFIED",3,"CONVERTED",4,"LOST",5,99)</f>
        <v>4</v>
      </c>
      <c r="U1804" t="str" cm="1">
        <f t="array" ref="U1804">_xlfn.LET(_xlpm.x,IFERROR(VALUE(Table2[[#This Row],[Response_Time_Hours]]),""),IF(_xlpm.x="","CHECK",_xlfn.IFS(_xlpm.x&lt;=1,"Immediate",_xlpm.x&lt;=6,"Fast",_xlpm.x&lt;=24,"Moderate",_xlpm.x&gt;24,"Delayed")))</f>
        <v>Delayed</v>
      </c>
      <c r="V1804">
        <f>FLOOR(tbl_CleanLeads[[#This Row],[Response_Time_Hours]],6)</f>
        <v>36</v>
      </c>
      <c r="W1804" t="str" cm="1">
        <f t="array" ref="W1804">IF(Table2[[#This Row],[Interaction_Count_Final]]="","N/A",_xlfn.IFS(Table2[[#This Row],[Interaction_Count_Final]]&lt;=2,"Low",Table2[[#This Row],[Interaction_Count_Final]]&lt;=5,"Medium",Table2[[#This Row],[Interaction_Count_Final]]&gt;=6,"High",TRUE,"CHECK"))</f>
        <v>Medium</v>
      </c>
      <c r="X1804" t="b">
        <f t="shared" si="28"/>
        <v>1</v>
      </c>
      <c r="Y1804" t="b">
        <f>tbl_CleanLeads[[#This Row],[Response_Time_Hours]]&gt;24</f>
        <v>1</v>
      </c>
      <c r="Z1804" s="13" t="b">
        <f>tbl_CleanLeads[[#This Row],[Response_Time_Hours]]&gt;72</f>
        <v>0</v>
      </c>
      <c r="AA1804" s="13" t="b">
        <f>tbl_CleanLeads[[#This Row],[Status_Clean]]="Converted"</f>
        <v>1</v>
      </c>
    </row>
    <row r="1805" spans="1:27">
      <c r="A1805" t="s">
        <v>70</v>
      </c>
      <c r="B1805" t="s">
        <v>5258</v>
      </c>
      <c r="C1805" t="s">
        <v>8533</v>
      </c>
      <c r="D1805" t="s">
        <v>7258</v>
      </c>
      <c r="E1805" t="s">
        <v>473</v>
      </c>
      <c r="F1805" t="s">
        <v>250</v>
      </c>
      <c r="G1805" s="1">
        <v>45636</v>
      </c>
      <c r="H1805" s="8">
        <f>MONTH(tbl_CleanLeads[[#This Row],[Lead_Date_Final]])</f>
        <v>12</v>
      </c>
      <c r="I1805" t="s">
        <v>7262</v>
      </c>
      <c r="J1805" t="s">
        <v>7271</v>
      </c>
      <c r="K1805" t="s">
        <v>7264</v>
      </c>
      <c r="L1805">
        <f>WEEKDAY(tbl_CleanLeads[[#This Row],[Lead_Date_Final]],2)</f>
        <v>2</v>
      </c>
      <c r="M1805" t="s">
        <v>7265</v>
      </c>
      <c r="N1805">
        <v>5</v>
      </c>
      <c r="O1805" s="7">
        <v>1936.36</v>
      </c>
      <c r="P1805">
        <v>4</v>
      </c>
      <c r="Q1805" t="s">
        <v>7289</v>
      </c>
      <c r="R1805">
        <f>IF(UPPER(TRIM(Table2[[#This Row],[Status_Clean]]))="CONVERTED",1,0)</f>
        <v>1</v>
      </c>
      <c r="S1805">
        <f>IF(ISNUMBER(MATCH(UPPER(TRIM(Table2[[#This Row],[Status_Clean]])),{"CONTACTED","QUALIFIED","CONVERTED"},0)),1,0)</f>
        <v>1</v>
      </c>
      <c r="T1805" cm="1">
        <f t="array" ref="T1805">_xlfn.SWITCH(UPPER(TRIM(Table2[[#This Row],[Status_Clean]])),"NEW",1,"CONTACTED",2,"QUALIFIED",3,"CONVERTED",4,"LOST",5,99)</f>
        <v>4</v>
      </c>
      <c r="U1805" t="str" cm="1">
        <f t="array" ref="U1805">_xlfn.LET(_xlpm.x,IFERROR(VALUE(Table2[[#This Row],[Response_Time_Hours]]),""),IF(_xlpm.x="","CHECK",_xlfn.IFS(_xlpm.x&lt;=1,"Immediate",_xlpm.x&lt;=6,"Fast",_xlpm.x&lt;=24,"Moderate",_xlpm.x&gt;24,"Delayed")))</f>
        <v>Fast</v>
      </c>
      <c r="V1805">
        <f>FLOOR(tbl_CleanLeads[[#This Row],[Response_Time_Hours]],6)</f>
        <v>0</v>
      </c>
      <c r="W1805" t="str" cm="1">
        <f t="array" ref="W1805">IF(Table2[[#This Row],[Interaction_Count_Final]]="","N/A",_xlfn.IFS(Table2[[#This Row],[Interaction_Count_Final]]&lt;=2,"Low",Table2[[#This Row],[Interaction_Count_Final]]&lt;=5,"Medium",Table2[[#This Row],[Interaction_Count_Final]]&gt;=6,"High",TRUE,"CHECK"))</f>
        <v>Medium</v>
      </c>
      <c r="X1805" t="b">
        <f t="shared" si="28"/>
        <v>1</v>
      </c>
      <c r="Y1805" t="b">
        <f>tbl_CleanLeads[[#This Row],[Response_Time_Hours]]&gt;24</f>
        <v>0</v>
      </c>
      <c r="Z1805" s="13" t="b">
        <f>tbl_CleanLeads[[#This Row],[Response_Time_Hours]]&gt;72</f>
        <v>0</v>
      </c>
      <c r="AA1805" s="13" t="b">
        <f>tbl_CleanLeads[[#This Row],[Status_Clean]]="Converted"</f>
        <v>1</v>
      </c>
    </row>
    <row r="1806" spans="1:27">
      <c r="A1806" t="s">
        <v>90</v>
      </c>
      <c r="B1806" t="s">
        <v>5261</v>
      </c>
      <c r="C1806" t="s">
        <v>5262</v>
      </c>
      <c r="D1806" t="s">
        <v>7274</v>
      </c>
      <c r="E1806" t="s">
        <v>69</v>
      </c>
      <c r="F1806" t="s">
        <v>71</v>
      </c>
      <c r="G1806" s="1">
        <v>44967</v>
      </c>
      <c r="H1806" s="8">
        <f>MONTH(tbl_CleanLeads[[#This Row],[Lead_Date_Final]])</f>
        <v>2</v>
      </c>
      <c r="I1806" t="s">
        <v>7283</v>
      </c>
      <c r="J1806" t="s">
        <v>7263</v>
      </c>
      <c r="K1806" t="s">
        <v>7284</v>
      </c>
      <c r="L1806">
        <f>WEEKDAY(tbl_CleanLeads[[#This Row],[Lead_Date_Final]],2)</f>
        <v>5</v>
      </c>
      <c r="M1806" t="s">
        <v>7312</v>
      </c>
      <c r="N1806">
        <v>38.400000000000006</v>
      </c>
      <c r="O1806" s="7">
        <v>4381.1400000000003</v>
      </c>
      <c r="P1806">
        <v>24</v>
      </c>
      <c r="Q1806" t="s">
        <v>7273</v>
      </c>
      <c r="R1806">
        <f>IF(UPPER(TRIM(Table2[[#This Row],[Status_Clean]]))="CONVERTED",1,0)</f>
        <v>0</v>
      </c>
      <c r="S1806">
        <f>IF(ISNUMBER(MATCH(UPPER(TRIM(Table2[[#This Row],[Status_Clean]])),{"CONTACTED","QUALIFIED","CONVERTED"},0)),1,0)</f>
        <v>1</v>
      </c>
      <c r="T1806" cm="1">
        <f t="array" ref="T1806">_xlfn.SWITCH(UPPER(TRIM(Table2[[#This Row],[Status_Clean]])),"NEW",1,"CONTACTED",2,"QUALIFIED",3,"CONVERTED",4,"LOST",5,99)</f>
        <v>3</v>
      </c>
      <c r="U1806" t="str" cm="1">
        <f t="array" ref="U1806">_xlfn.LET(_xlpm.x,IFERROR(VALUE(Table2[[#This Row],[Response_Time_Hours]]),""),IF(_xlpm.x="","CHECK",_xlfn.IFS(_xlpm.x&lt;=1,"Immediate",_xlpm.x&lt;=6,"Fast",_xlpm.x&lt;=24,"Moderate",_xlpm.x&gt;24,"Delayed")))</f>
        <v>Delayed</v>
      </c>
      <c r="V1806">
        <f>FLOOR(tbl_CleanLeads[[#This Row],[Response_Time_Hours]],6)</f>
        <v>36</v>
      </c>
      <c r="W1806" t="str" cm="1">
        <f t="array" ref="W1806">IF(Table2[[#This Row],[Interaction_Count_Final]]="","N/A",_xlfn.IFS(Table2[[#This Row],[Interaction_Count_Final]]&lt;=2,"Low",Table2[[#This Row],[Interaction_Count_Final]]&lt;=5,"Medium",Table2[[#This Row],[Interaction_Count_Final]]&gt;=6,"High",TRUE,"CHECK"))</f>
        <v>High</v>
      </c>
      <c r="X1806" t="b">
        <f t="shared" si="28"/>
        <v>1</v>
      </c>
      <c r="Y1806" t="b">
        <f>tbl_CleanLeads[[#This Row],[Response_Time_Hours]]&gt;24</f>
        <v>1</v>
      </c>
      <c r="Z1806" s="13" t="b">
        <f>tbl_CleanLeads[[#This Row],[Response_Time_Hours]]&gt;72</f>
        <v>0</v>
      </c>
      <c r="AA1806" s="13" t="b">
        <f>tbl_CleanLeads[[#This Row],[Status_Clean]]="Converted"</f>
        <v>0</v>
      </c>
    </row>
    <row r="1807" spans="1:27">
      <c r="A1807" t="s">
        <v>90</v>
      </c>
      <c r="B1807" t="s">
        <v>5263</v>
      </c>
      <c r="C1807" t="s">
        <v>5264</v>
      </c>
      <c r="D1807" t="s">
        <v>7268</v>
      </c>
      <c r="E1807" t="s">
        <v>792</v>
      </c>
      <c r="F1807" t="s">
        <v>125</v>
      </c>
      <c r="G1807" s="1">
        <v>44938</v>
      </c>
      <c r="H1807" s="8">
        <f>MONTH(tbl_CleanLeads[[#This Row],[Lead_Date_Final]])</f>
        <v>1</v>
      </c>
      <c r="I1807" t="s">
        <v>7317</v>
      </c>
      <c r="J1807" t="s">
        <v>7263</v>
      </c>
      <c r="K1807" t="s">
        <v>7284</v>
      </c>
      <c r="L1807">
        <f>WEEKDAY(tbl_CleanLeads[[#This Row],[Lead_Date_Final]],2)</f>
        <v>4</v>
      </c>
      <c r="M1807" t="s">
        <v>7285</v>
      </c>
      <c r="N1807">
        <v>61.4</v>
      </c>
      <c r="O1807" s="7">
        <v>2211.77</v>
      </c>
      <c r="P1807" t="s">
        <v>232</v>
      </c>
      <c r="Q1807" t="s">
        <v>7266</v>
      </c>
      <c r="R1807">
        <f>IF(UPPER(TRIM(Table2[[#This Row],[Status_Clean]]))="CONVERTED",1,0)</f>
        <v>0</v>
      </c>
      <c r="S1807">
        <f>IF(ISNUMBER(MATCH(UPPER(TRIM(Table2[[#This Row],[Status_Clean]])),{"CONTACTED","QUALIFIED","CONVERTED"},0)),1,0)</f>
        <v>1</v>
      </c>
      <c r="T1807" cm="1">
        <f t="array" ref="T1807">_xlfn.SWITCH(UPPER(TRIM(Table2[[#This Row],[Status_Clean]])),"NEW",1,"CONTACTED",2,"QUALIFIED",3,"CONVERTED",4,"LOST",5,99)</f>
        <v>2</v>
      </c>
      <c r="U1807" t="str" cm="1">
        <f t="array" ref="U1807">_xlfn.LET(_xlpm.x,IFERROR(VALUE(Table2[[#This Row],[Response_Time_Hours]]),""),IF(_xlpm.x="","CHECK",_xlfn.IFS(_xlpm.x&lt;=1,"Immediate",_xlpm.x&lt;=6,"Fast",_xlpm.x&lt;=24,"Moderate",_xlpm.x&gt;24,"Delayed")))</f>
        <v>Delayed</v>
      </c>
      <c r="V1807">
        <f>FLOOR(tbl_CleanLeads[[#This Row],[Response_Time_Hours]],6)</f>
        <v>60</v>
      </c>
      <c r="W1807" t="str" cm="1">
        <f t="array" ref="W1807">IF(Table2[[#This Row],[Interaction_Count_Final]]="","N/A",_xlfn.IFS(Table2[[#This Row],[Interaction_Count_Final]]&lt;=2,"Low",Table2[[#This Row],[Interaction_Count_Final]]&lt;=5,"Medium",Table2[[#This Row],[Interaction_Count_Final]]&gt;=6,"High",TRUE,"CHECK"))</f>
        <v>High</v>
      </c>
      <c r="X1807" t="b">
        <f t="shared" si="28"/>
        <v>1</v>
      </c>
      <c r="Y1807" t="b">
        <f>tbl_CleanLeads[[#This Row],[Response_Time_Hours]]&gt;24</f>
        <v>1</v>
      </c>
      <c r="Z1807" s="13" t="b">
        <f>tbl_CleanLeads[[#This Row],[Response_Time_Hours]]&gt;72</f>
        <v>0</v>
      </c>
      <c r="AA1807" s="13" t="b">
        <f>tbl_CleanLeads[[#This Row],[Status_Clean]]="Converted"</f>
        <v>0</v>
      </c>
    </row>
    <row r="1808" spans="1:27">
      <c r="A1808" t="s">
        <v>102</v>
      </c>
      <c r="B1808" t="s">
        <v>5266</v>
      </c>
      <c r="C1808" t="s">
        <v>5267</v>
      </c>
      <c r="D1808" t="s">
        <v>7274</v>
      </c>
      <c r="E1808" t="s">
        <v>792</v>
      </c>
      <c r="F1808" t="s">
        <v>250</v>
      </c>
      <c r="G1808" s="1">
        <v>44965</v>
      </c>
      <c r="H1808" s="8">
        <f>MONTH(tbl_CleanLeads[[#This Row],[Lead_Date_Final]])</f>
        <v>2</v>
      </c>
      <c r="I1808" t="s">
        <v>7283</v>
      </c>
      <c r="J1808" t="s">
        <v>7263</v>
      </c>
      <c r="K1808" t="s">
        <v>7284</v>
      </c>
      <c r="L1808">
        <f>WEEKDAY(tbl_CleanLeads[[#This Row],[Lead_Date_Final]],2)</f>
        <v>3</v>
      </c>
      <c r="M1808" t="s">
        <v>7272</v>
      </c>
      <c r="N1808">
        <v>53.7</v>
      </c>
      <c r="O1808" s="7">
        <v>1921.64</v>
      </c>
      <c r="P1808">
        <v>2</v>
      </c>
      <c r="Q1808" t="s">
        <v>7289</v>
      </c>
      <c r="R1808">
        <f>IF(UPPER(TRIM(Table2[[#This Row],[Status_Clean]]))="CONVERTED",1,0)</f>
        <v>1</v>
      </c>
      <c r="S1808">
        <f>IF(ISNUMBER(MATCH(UPPER(TRIM(Table2[[#This Row],[Status_Clean]])),{"CONTACTED","QUALIFIED","CONVERTED"},0)),1,0)</f>
        <v>1</v>
      </c>
      <c r="T1808" cm="1">
        <f t="array" ref="T1808">_xlfn.SWITCH(UPPER(TRIM(Table2[[#This Row],[Status_Clean]])),"NEW",1,"CONTACTED",2,"QUALIFIED",3,"CONVERTED",4,"LOST",5,99)</f>
        <v>4</v>
      </c>
      <c r="U1808" t="str" cm="1">
        <f t="array" ref="U1808">_xlfn.LET(_xlpm.x,IFERROR(VALUE(Table2[[#This Row],[Response_Time_Hours]]),""),IF(_xlpm.x="","CHECK",_xlfn.IFS(_xlpm.x&lt;=1,"Immediate",_xlpm.x&lt;=6,"Fast",_xlpm.x&lt;=24,"Moderate",_xlpm.x&gt;24,"Delayed")))</f>
        <v>Delayed</v>
      </c>
      <c r="V1808">
        <f>FLOOR(tbl_CleanLeads[[#This Row],[Response_Time_Hours]],6)</f>
        <v>48</v>
      </c>
      <c r="W1808" t="str" cm="1">
        <f t="array" ref="W1808">IF(Table2[[#This Row],[Interaction_Count_Final]]="","N/A",_xlfn.IFS(Table2[[#This Row],[Interaction_Count_Final]]&lt;=2,"Low",Table2[[#This Row],[Interaction_Count_Final]]&lt;=5,"Medium",Table2[[#This Row],[Interaction_Count_Final]]&gt;=6,"High",TRUE,"CHECK"))</f>
        <v>Low</v>
      </c>
      <c r="X1808" t="b">
        <f t="shared" si="28"/>
        <v>1</v>
      </c>
      <c r="Y1808" t="b">
        <f>tbl_CleanLeads[[#This Row],[Response_Time_Hours]]&gt;24</f>
        <v>1</v>
      </c>
      <c r="Z1808" s="13" t="b">
        <f>tbl_CleanLeads[[#This Row],[Response_Time_Hours]]&gt;72</f>
        <v>0</v>
      </c>
      <c r="AA1808" s="13" t="b">
        <f>tbl_CleanLeads[[#This Row],[Status_Clean]]="Converted"</f>
        <v>1</v>
      </c>
    </row>
    <row r="1809" spans="1:27">
      <c r="A1809" t="s">
        <v>63</v>
      </c>
      <c r="B1809" t="s">
        <v>5269</v>
      </c>
      <c r="C1809" t="s">
        <v>8534</v>
      </c>
      <c r="D1809" t="s">
        <v>7303</v>
      </c>
      <c r="E1809" t="s">
        <v>123</v>
      </c>
      <c r="F1809" t="s">
        <v>71</v>
      </c>
      <c r="G1809" s="1">
        <v>45332</v>
      </c>
      <c r="H1809" s="8">
        <f>MONTH(tbl_CleanLeads[[#This Row],[Lead_Date_Final]])</f>
        <v>2</v>
      </c>
      <c r="I1809" t="s">
        <v>7283</v>
      </c>
      <c r="J1809" t="s">
        <v>7271</v>
      </c>
      <c r="K1809" t="s">
        <v>7284</v>
      </c>
      <c r="L1809">
        <f>WEEKDAY(tbl_CleanLeads[[#This Row],[Lead_Date_Final]],2)</f>
        <v>6</v>
      </c>
      <c r="M1809" t="s">
        <v>7278</v>
      </c>
      <c r="N1809">
        <v>57.7</v>
      </c>
      <c r="O1809" s="7">
        <v>3200.02</v>
      </c>
      <c r="P1809">
        <v>22</v>
      </c>
      <c r="Q1809" t="s">
        <v>7266</v>
      </c>
      <c r="R1809">
        <f>IF(UPPER(TRIM(Table2[[#This Row],[Status_Clean]]))="CONVERTED",1,0)</f>
        <v>0</v>
      </c>
      <c r="S1809">
        <f>IF(ISNUMBER(MATCH(UPPER(TRIM(Table2[[#This Row],[Status_Clean]])),{"CONTACTED","QUALIFIED","CONVERTED"},0)),1,0)</f>
        <v>1</v>
      </c>
      <c r="T1809" cm="1">
        <f t="array" ref="T1809">_xlfn.SWITCH(UPPER(TRIM(Table2[[#This Row],[Status_Clean]])),"NEW",1,"CONTACTED",2,"QUALIFIED",3,"CONVERTED",4,"LOST",5,99)</f>
        <v>3</v>
      </c>
      <c r="U1809" t="str" cm="1">
        <f t="array" ref="U1809">_xlfn.LET(_xlpm.x,IFERROR(VALUE(Table2[[#This Row],[Response_Time_Hours]]),""),IF(_xlpm.x="","CHECK",_xlfn.IFS(_xlpm.x&lt;=1,"Immediate",_xlpm.x&lt;=6,"Fast",_xlpm.x&lt;=24,"Moderate",_xlpm.x&gt;24,"Delayed")))</f>
        <v>Delayed</v>
      </c>
      <c r="V1809">
        <f>FLOOR(tbl_CleanLeads[[#This Row],[Response_Time_Hours]],6)</f>
        <v>54</v>
      </c>
      <c r="W1809" t="str" cm="1">
        <f t="array" ref="W1809">IF(Table2[[#This Row],[Interaction_Count_Final]]="","N/A",_xlfn.IFS(Table2[[#This Row],[Interaction_Count_Final]]&lt;=2,"Low",Table2[[#This Row],[Interaction_Count_Final]]&lt;=5,"Medium",Table2[[#This Row],[Interaction_Count_Final]]&gt;=6,"High",TRUE,"CHECK"))</f>
        <v>High</v>
      </c>
      <c r="X1809" t="b">
        <f t="shared" si="28"/>
        <v>1</v>
      </c>
      <c r="Y1809" t="b">
        <f>tbl_CleanLeads[[#This Row],[Response_Time_Hours]]&gt;24</f>
        <v>1</v>
      </c>
      <c r="Z1809" s="13" t="b">
        <f>tbl_CleanLeads[[#This Row],[Response_Time_Hours]]&gt;72</f>
        <v>0</v>
      </c>
      <c r="AA1809" s="13" t="b">
        <f>tbl_CleanLeads[[#This Row],[Status_Clean]]="Converted"</f>
        <v>0</v>
      </c>
    </row>
    <row r="1810" spans="1:27">
      <c r="A1810" t="s">
        <v>90</v>
      </c>
      <c r="B1810" t="s">
        <v>5272</v>
      </c>
      <c r="C1810" t="s">
        <v>5273</v>
      </c>
      <c r="D1810" t="s">
        <v>7274</v>
      </c>
      <c r="E1810" t="s">
        <v>222</v>
      </c>
      <c r="F1810" t="s">
        <v>125</v>
      </c>
      <c r="G1810" s="1">
        <v>45087</v>
      </c>
      <c r="H1810" s="8">
        <f>MONTH(tbl_CleanLeads[[#This Row],[Lead_Date_Final]])</f>
        <v>6</v>
      </c>
      <c r="I1810" t="s">
        <v>7276</v>
      </c>
      <c r="J1810" t="s">
        <v>7263</v>
      </c>
      <c r="K1810" t="s">
        <v>7277</v>
      </c>
      <c r="L1810">
        <f>WEEKDAY(tbl_CleanLeads[[#This Row],[Lead_Date_Final]],2)</f>
        <v>6</v>
      </c>
      <c r="M1810" t="s">
        <v>7278</v>
      </c>
      <c r="N1810">
        <v>53.6</v>
      </c>
      <c r="O1810" s="7">
        <v>3812.6</v>
      </c>
      <c r="P1810">
        <v>15</v>
      </c>
      <c r="Q1810" t="s">
        <v>7266</v>
      </c>
      <c r="R1810">
        <f>IF(UPPER(TRIM(Table2[[#This Row],[Status_Clean]]))="CONVERTED",1,0)</f>
        <v>0</v>
      </c>
      <c r="S1810">
        <f>IF(ISNUMBER(MATCH(UPPER(TRIM(Table2[[#This Row],[Status_Clean]])),{"CONTACTED","QUALIFIED","CONVERTED"},0)),1,0)</f>
        <v>1</v>
      </c>
      <c r="T1810" cm="1">
        <f t="array" ref="T1810">_xlfn.SWITCH(UPPER(TRIM(Table2[[#This Row],[Status_Clean]])),"NEW",1,"CONTACTED",2,"QUALIFIED",3,"CONVERTED",4,"LOST",5,99)</f>
        <v>2</v>
      </c>
      <c r="U1810" t="str" cm="1">
        <f t="array" ref="U1810">_xlfn.LET(_xlpm.x,IFERROR(VALUE(Table2[[#This Row],[Response_Time_Hours]]),""),IF(_xlpm.x="","CHECK",_xlfn.IFS(_xlpm.x&lt;=1,"Immediate",_xlpm.x&lt;=6,"Fast",_xlpm.x&lt;=24,"Moderate",_xlpm.x&gt;24,"Delayed")))</f>
        <v>Delayed</v>
      </c>
      <c r="V1810">
        <f>FLOOR(tbl_CleanLeads[[#This Row],[Response_Time_Hours]],6)</f>
        <v>48</v>
      </c>
      <c r="W1810" t="str" cm="1">
        <f t="array" ref="W1810">IF(Table2[[#This Row],[Interaction_Count_Final]]="","N/A",_xlfn.IFS(Table2[[#This Row],[Interaction_Count_Final]]&lt;=2,"Low",Table2[[#This Row],[Interaction_Count_Final]]&lt;=5,"Medium",Table2[[#This Row],[Interaction_Count_Final]]&gt;=6,"High",TRUE,"CHECK"))</f>
        <v>High</v>
      </c>
      <c r="X1810" t="b">
        <f t="shared" si="28"/>
        <v>1</v>
      </c>
      <c r="Y1810" t="b">
        <f>tbl_CleanLeads[[#This Row],[Response_Time_Hours]]&gt;24</f>
        <v>1</v>
      </c>
      <c r="Z1810" s="13" t="b">
        <f>tbl_CleanLeads[[#This Row],[Response_Time_Hours]]&gt;72</f>
        <v>0</v>
      </c>
      <c r="AA1810" s="13" t="b">
        <f>tbl_CleanLeads[[#This Row],[Status_Clean]]="Converted"</f>
        <v>0</v>
      </c>
    </row>
    <row r="1811" spans="1:27">
      <c r="A1811" t="s">
        <v>63</v>
      </c>
      <c r="B1811" t="s">
        <v>5274</v>
      </c>
      <c r="C1811" t="s">
        <v>5275</v>
      </c>
      <c r="D1811" t="s">
        <v>7303</v>
      </c>
      <c r="E1811" t="s">
        <v>101</v>
      </c>
      <c r="F1811" t="s">
        <v>125</v>
      </c>
      <c r="G1811" s="1">
        <v>45353</v>
      </c>
      <c r="H1811" s="8">
        <f>MONTH(tbl_CleanLeads[[#This Row],[Lead_Date_Final]])</f>
        <v>3</v>
      </c>
      <c r="I1811" t="s">
        <v>7295</v>
      </c>
      <c r="J1811" t="s">
        <v>7271</v>
      </c>
      <c r="K1811" t="s">
        <v>7284</v>
      </c>
      <c r="L1811">
        <f>WEEKDAY(tbl_CleanLeads[[#This Row],[Lead_Date_Final]],2)</f>
        <v>6</v>
      </c>
      <c r="M1811" t="s">
        <v>7278</v>
      </c>
      <c r="N1811">
        <v>52</v>
      </c>
      <c r="O1811" s="7">
        <v>4869.16</v>
      </c>
      <c r="P1811">
        <v>38</v>
      </c>
      <c r="Q1811" t="s">
        <v>7273</v>
      </c>
      <c r="R1811">
        <f>IF(UPPER(TRIM(Table2[[#This Row],[Status_Clean]]))="CONVERTED",1,0)</f>
        <v>0</v>
      </c>
      <c r="S1811">
        <f>IF(ISNUMBER(MATCH(UPPER(TRIM(Table2[[#This Row],[Status_Clean]])),{"CONTACTED","QUALIFIED","CONVERTED"},0)),1,0)</f>
        <v>1</v>
      </c>
      <c r="T1811" cm="1">
        <f t="array" ref="T1811">_xlfn.SWITCH(UPPER(TRIM(Table2[[#This Row],[Status_Clean]])),"NEW",1,"CONTACTED",2,"QUALIFIED",3,"CONVERTED",4,"LOST",5,99)</f>
        <v>2</v>
      </c>
      <c r="U1811" t="str" cm="1">
        <f t="array" ref="U1811">_xlfn.LET(_xlpm.x,IFERROR(VALUE(Table2[[#This Row],[Response_Time_Hours]]),""),IF(_xlpm.x="","CHECK",_xlfn.IFS(_xlpm.x&lt;=1,"Immediate",_xlpm.x&lt;=6,"Fast",_xlpm.x&lt;=24,"Moderate",_xlpm.x&gt;24,"Delayed")))</f>
        <v>Delayed</v>
      </c>
      <c r="V1811">
        <f>FLOOR(tbl_CleanLeads[[#This Row],[Response_Time_Hours]],6)</f>
        <v>48</v>
      </c>
      <c r="W1811" t="str" cm="1">
        <f t="array" ref="W1811">IF(Table2[[#This Row],[Interaction_Count_Final]]="","N/A",_xlfn.IFS(Table2[[#This Row],[Interaction_Count_Final]]&lt;=2,"Low",Table2[[#This Row],[Interaction_Count_Final]]&lt;=5,"Medium",Table2[[#This Row],[Interaction_Count_Final]]&gt;=6,"High",TRUE,"CHECK"))</f>
        <v>High</v>
      </c>
      <c r="X1811" t="b">
        <f t="shared" si="28"/>
        <v>1</v>
      </c>
      <c r="Y1811" t="b">
        <f>tbl_CleanLeads[[#This Row],[Response_Time_Hours]]&gt;24</f>
        <v>1</v>
      </c>
      <c r="Z1811" s="13" t="b">
        <f>tbl_CleanLeads[[#This Row],[Response_Time_Hours]]&gt;72</f>
        <v>0</v>
      </c>
      <c r="AA1811" s="13" t="b">
        <f>tbl_CleanLeads[[#This Row],[Status_Clean]]="Converted"</f>
        <v>0</v>
      </c>
    </row>
    <row r="1812" spans="1:27">
      <c r="A1812" t="s">
        <v>102</v>
      </c>
      <c r="B1812" t="s">
        <v>5276</v>
      </c>
      <c r="C1812" t="s">
        <v>5277</v>
      </c>
      <c r="D1812" t="s">
        <v>7303</v>
      </c>
      <c r="E1812" t="s">
        <v>123</v>
      </c>
      <c r="F1812" t="s">
        <v>125</v>
      </c>
      <c r="G1812" s="1">
        <v>45515</v>
      </c>
      <c r="H1812" s="8">
        <f>MONTH(tbl_CleanLeads[[#This Row],[Lead_Date_Final]])</f>
        <v>8</v>
      </c>
      <c r="I1812" t="s">
        <v>7310</v>
      </c>
      <c r="J1812" t="s">
        <v>7271</v>
      </c>
      <c r="K1812" t="s">
        <v>7288</v>
      </c>
      <c r="L1812">
        <f>WEEKDAY(tbl_CleanLeads[[#This Row],[Lead_Date_Final]],2)</f>
        <v>7</v>
      </c>
      <c r="M1812" t="s">
        <v>7293</v>
      </c>
      <c r="N1812">
        <v>61.7</v>
      </c>
      <c r="O1812" s="7">
        <v>3999.46</v>
      </c>
      <c r="P1812">
        <v>31</v>
      </c>
      <c r="Q1812" t="s">
        <v>7273</v>
      </c>
      <c r="R1812">
        <f>IF(UPPER(TRIM(Table2[[#This Row],[Status_Clean]]))="CONVERTED",1,0)</f>
        <v>0</v>
      </c>
      <c r="S1812">
        <f>IF(ISNUMBER(MATCH(UPPER(TRIM(Table2[[#This Row],[Status_Clean]])),{"CONTACTED","QUALIFIED","CONVERTED"},0)),1,0)</f>
        <v>1</v>
      </c>
      <c r="T1812" cm="1">
        <f t="array" ref="T1812">_xlfn.SWITCH(UPPER(TRIM(Table2[[#This Row],[Status_Clean]])),"NEW",1,"CONTACTED",2,"QUALIFIED",3,"CONVERTED",4,"LOST",5,99)</f>
        <v>2</v>
      </c>
      <c r="U1812" t="str" cm="1">
        <f t="array" ref="U1812">_xlfn.LET(_xlpm.x,IFERROR(VALUE(Table2[[#This Row],[Response_Time_Hours]]),""),IF(_xlpm.x="","CHECK",_xlfn.IFS(_xlpm.x&lt;=1,"Immediate",_xlpm.x&lt;=6,"Fast",_xlpm.x&lt;=24,"Moderate",_xlpm.x&gt;24,"Delayed")))</f>
        <v>Delayed</v>
      </c>
      <c r="V1812">
        <f>FLOOR(tbl_CleanLeads[[#This Row],[Response_Time_Hours]],6)</f>
        <v>60</v>
      </c>
      <c r="W1812" t="str" cm="1">
        <f t="array" ref="W1812">IF(Table2[[#This Row],[Interaction_Count_Final]]="","N/A",_xlfn.IFS(Table2[[#This Row],[Interaction_Count_Final]]&lt;=2,"Low",Table2[[#This Row],[Interaction_Count_Final]]&lt;=5,"Medium",Table2[[#This Row],[Interaction_Count_Final]]&gt;=6,"High",TRUE,"CHECK"))</f>
        <v>High</v>
      </c>
      <c r="X1812" t="b">
        <f t="shared" si="28"/>
        <v>1</v>
      </c>
      <c r="Y1812" t="b">
        <f>tbl_CleanLeads[[#This Row],[Response_Time_Hours]]&gt;24</f>
        <v>1</v>
      </c>
      <c r="Z1812" s="13" t="b">
        <f>tbl_CleanLeads[[#This Row],[Response_Time_Hours]]&gt;72</f>
        <v>0</v>
      </c>
      <c r="AA1812" s="13" t="b">
        <f>tbl_CleanLeads[[#This Row],[Status_Clean]]="Converted"</f>
        <v>0</v>
      </c>
    </row>
    <row r="1813" spans="1:27">
      <c r="A1813" t="s">
        <v>102</v>
      </c>
      <c r="B1813" t="s">
        <v>5279</v>
      </c>
      <c r="C1813" t="s">
        <v>5280</v>
      </c>
      <c r="D1813" t="s">
        <v>7258</v>
      </c>
      <c r="E1813" t="s">
        <v>311</v>
      </c>
      <c r="F1813" t="s">
        <v>71</v>
      </c>
      <c r="G1813" s="1">
        <v>45420</v>
      </c>
      <c r="H1813" s="8">
        <f>MONTH(tbl_CleanLeads[[#This Row],[Lead_Date_Final]])</f>
        <v>5</v>
      </c>
      <c r="I1813" t="s">
        <v>7314</v>
      </c>
      <c r="J1813" t="s">
        <v>7271</v>
      </c>
      <c r="K1813" t="s">
        <v>7277</v>
      </c>
      <c r="L1813">
        <f>WEEKDAY(tbl_CleanLeads[[#This Row],[Lead_Date_Final]],2)</f>
        <v>3</v>
      </c>
      <c r="M1813" t="s">
        <v>7272</v>
      </c>
      <c r="N1813">
        <v>17</v>
      </c>
      <c r="O1813" s="7">
        <v>1655.15</v>
      </c>
      <c r="P1813">
        <v>12</v>
      </c>
      <c r="Q1813" t="s">
        <v>7289</v>
      </c>
      <c r="R1813">
        <f>IF(UPPER(TRIM(Table2[[#This Row],[Status_Clean]]))="CONVERTED",1,0)</f>
        <v>0</v>
      </c>
      <c r="S1813">
        <f>IF(ISNUMBER(MATCH(UPPER(TRIM(Table2[[#This Row],[Status_Clean]])),{"CONTACTED","QUALIFIED","CONVERTED"},0)),1,0)</f>
        <v>1</v>
      </c>
      <c r="T1813" cm="1">
        <f t="array" ref="T1813">_xlfn.SWITCH(UPPER(TRIM(Table2[[#This Row],[Status_Clean]])),"NEW",1,"CONTACTED",2,"QUALIFIED",3,"CONVERTED",4,"LOST",5,99)</f>
        <v>3</v>
      </c>
      <c r="U1813" t="str" cm="1">
        <f t="array" ref="U1813">_xlfn.LET(_xlpm.x,IFERROR(VALUE(Table2[[#This Row],[Response_Time_Hours]]),""),IF(_xlpm.x="","CHECK",_xlfn.IFS(_xlpm.x&lt;=1,"Immediate",_xlpm.x&lt;=6,"Fast",_xlpm.x&lt;=24,"Moderate",_xlpm.x&gt;24,"Delayed")))</f>
        <v>Moderate</v>
      </c>
      <c r="V1813">
        <f>FLOOR(tbl_CleanLeads[[#This Row],[Response_Time_Hours]],6)</f>
        <v>12</v>
      </c>
      <c r="W1813" t="str" cm="1">
        <f t="array" ref="W1813">IF(Table2[[#This Row],[Interaction_Count_Final]]="","N/A",_xlfn.IFS(Table2[[#This Row],[Interaction_Count_Final]]&lt;=2,"Low",Table2[[#This Row],[Interaction_Count_Final]]&lt;=5,"Medium",Table2[[#This Row],[Interaction_Count_Final]]&gt;=6,"High",TRUE,"CHECK"))</f>
        <v>High</v>
      </c>
      <c r="X1813" t="b">
        <f t="shared" si="28"/>
        <v>1</v>
      </c>
      <c r="Y1813" t="b">
        <f>tbl_CleanLeads[[#This Row],[Response_Time_Hours]]&gt;24</f>
        <v>0</v>
      </c>
      <c r="Z1813" s="13" t="b">
        <f>tbl_CleanLeads[[#This Row],[Response_Time_Hours]]&gt;72</f>
        <v>0</v>
      </c>
      <c r="AA1813" s="13" t="b">
        <f>tbl_CleanLeads[[#This Row],[Status_Clean]]="Converted"</f>
        <v>0</v>
      </c>
    </row>
    <row r="1814" spans="1:27">
      <c r="A1814" t="s">
        <v>90</v>
      </c>
      <c r="B1814" t="s">
        <v>5282</v>
      </c>
      <c r="C1814" t="s">
        <v>5283</v>
      </c>
      <c r="D1814" t="s">
        <v>7303</v>
      </c>
      <c r="E1814" t="s">
        <v>447</v>
      </c>
      <c r="F1814" t="s">
        <v>71</v>
      </c>
      <c r="G1814" s="1">
        <v>45487</v>
      </c>
      <c r="H1814" s="8">
        <f>MONTH(tbl_CleanLeads[[#This Row],[Lead_Date_Final]])</f>
        <v>7</v>
      </c>
      <c r="I1814" t="s">
        <v>7305</v>
      </c>
      <c r="J1814" t="s">
        <v>7271</v>
      </c>
      <c r="K1814" t="s">
        <v>7288</v>
      </c>
      <c r="L1814">
        <f>WEEKDAY(tbl_CleanLeads[[#This Row],[Lead_Date_Final]],2)</f>
        <v>7</v>
      </c>
      <c r="M1814" t="s">
        <v>7293</v>
      </c>
      <c r="N1814">
        <v>53</v>
      </c>
      <c r="O1814" s="7">
        <v>3626.16</v>
      </c>
      <c r="P1814">
        <v>26</v>
      </c>
      <c r="Q1814" t="s">
        <v>7266</v>
      </c>
      <c r="R1814">
        <f>IF(UPPER(TRIM(Table2[[#This Row],[Status_Clean]]))="CONVERTED",1,0)</f>
        <v>0</v>
      </c>
      <c r="S1814">
        <f>IF(ISNUMBER(MATCH(UPPER(TRIM(Table2[[#This Row],[Status_Clean]])),{"CONTACTED","QUALIFIED","CONVERTED"},0)),1,0)</f>
        <v>1</v>
      </c>
      <c r="T1814" cm="1">
        <f t="array" ref="T1814">_xlfn.SWITCH(UPPER(TRIM(Table2[[#This Row],[Status_Clean]])),"NEW",1,"CONTACTED",2,"QUALIFIED",3,"CONVERTED",4,"LOST",5,99)</f>
        <v>3</v>
      </c>
      <c r="U1814" t="str" cm="1">
        <f t="array" ref="U1814">_xlfn.LET(_xlpm.x,IFERROR(VALUE(Table2[[#This Row],[Response_Time_Hours]]),""),IF(_xlpm.x="","CHECK",_xlfn.IFS(_xlpm.x&lt;=1,"Immediate",_xlpm.x&lt;=6,"Fast",_xlpm.x&lt;=24,"Moderate",_xlpm.x&gt;24,"Delayed")))</f>
        <v>Delayed</v>
      </c>
      <c r="V1814">
        <f>FLOOR(tbl_CleanLeads[[#This Row],[Response_Time_Hours]],6)</f>
        <v>48</v>
      </c>
      <c r="W1814" t="str" cm="1">
        <f t="array" ref="W1814">IF(Table2[[#This Row],[Interaction_Count_Final]]="","N/A",_xlfn.IFS(Table2[[#This Row],[Interaction_Count_Final]]&lt;=2,"Low",Table2[[#This Row],[Interaction_Count_Final]]&lt;=5,"Medium",Table2[[#This Row],[Interaction_Count_Final]]&gt;=6,"High",TRUE,"CHECK"))</f>
        <v>High</v>
      </c>
      <c r="X1814" t="b">
        <f t="shared" si="28"/>
        <v>1</v>
      </c>
      <c r="Y1814" t="b">
        <f>tbl_CleanLeads[[#This Row],[Response_Time_Hours]]&gt;24</f>
        <v>1</v>
      </c>
      <c r="Z1814" s="13" t="b">
        <f>tbl_CleanLeads[[#This Row],[Response_Time_Hours]]&gt;72</f>
        <v>0</v>
      </c>
      <c r="AA1814" s="13" t="b">
        <f>tbl_CleanLeads[[#This Row],[Status_Clean]]="Converted"</f>
        <v>0</v>
      </c>
    </row>
    <row r="1815" spans="1:27">
      <c r="A1815" t="s">
        <v>102</v>
      </c>
      <c r="B1815" t="s">
        <v>5284</v>
      </c>
      <c r="C1815" t="s">
        <v>5285</v>
      </c>
      <c r="D1815" t="s">
        <v>7268</v>
      </c>
      <c r="E1815" t="s">
        <v>311</v>
      </c>
      <c r="F1815" t="s">
        <v>250</v>
      </c>
      <c r="G1815" s="1">
        <v>45133</v>
      </c>
      <c r="H1815" s="8">
        <f>MONTH(tbl_CleanLeads[[#This Row],[Lead_Date_Final]])</f>
        <v>7</v>
      </c>
      <c r="I1815" t="s">
        <v>7305</v>
      </c>
      <c r="J1815" t="s">
        <v>7263</v>
      </c>
      <c r="K1815" t="s">
        <v>7288</v>
      </c>
      <c r="L1815">
        <f>WEEKDAY(tbl_CleanLeads[[#This Row],[Lead_Date_Final]],2)</f>
        <v>3</v>
      </c>
      <c r="M1815" t="s">
        <v>7272</v>
      </c>
      <c r="N1815">
        <v>6.2</v>
      </c>
      <c r="O1815" s="7">
        <v>3130.77</v>
      </c>
      <c r="P1815">
        <v>11</v>
      </c>
      <c r="Q1815" t="s">
        <v>7266</v>
      </c>
      <c r="R1815">
        <f>IF(UPPER(TRIM(Table2[[#This Row],[Status_Clean]]))="CONVERTED",1,0)</f>
        <v>1</v>
      </c>
      <c r="S1815">
        <f>IF(ISNUMBER(MATCH(UPPER(TRIM(Table2[[#This Row],[Status_Clean]])),{"CONTACTED","QUALIFIED","CONVERTED"},0)),1,0)</f>
        <v>1</v>
      </c>
      <c r="T1815" cm="1">
        <f t="array" ref="T1815">_xlfn.SWITCH(UPPER(TRIM(Table2[[#This Row],[Status_Clean]])),"NEW",1,"CONTACTED",2,"QUALIFIED",3,"CONVERTED",4,"LOST",5,99)</f>
        <v>4</v>
      </c>
      <c r="U1815" t="str" cm="1">
        <f t="array" ref="U1815">_xlfn.LET(_xlpm.x,IFERROR(VALUE(Table2[[#This Row],[Response_Time_Hours]]),""),IF(_xlpm.x="","CHECK",_xlfn.IFS(_xlpm.x&lt;=1,"Immediate",_xlpm.x&lt;=6,"Fast",_xlpm.x&lt;=24,"Moderate",_xlpm.x&gt;24,"Delayed")))</f>
        <v>Moderate</v>
      </c>
      <c r="V1815">
        <f>FLOOR(tbl_CleanLeads[[#This Row],[Response_Time_Hours]],6)</f>
        <v>6</v>
      </c>
      <c r="W1815" t="str" cm="1">
        <f t="array" ref="W1815">IF(Table2[[#This Row],[Interaction_Count_Final]]="","N/A",_xlfn.IFS(Table2[[#This Row],[Interaction_Count_Final]]&lt;=2,"Low",Table2[[#This Row],[Interaction_Count_Final]]&lt;=5,"Medium",Table2[[#This Row],[Interaction_Count_Final]]&gt;=6,"High",TRUE,"CHECK"))</f>
        <v>High</v>
      </c>
      <c r="X1815" t="b">
        <f t="shared" si="28"/>
        <v>1</v>
      </c>
      <c r="Y1815" t="b">
        <f>tbl_CleanLeads[[#This Row],[Response_Time_Hours]]&gt;24</f>
        <v>0</v>
      </c>
      <c r="Z1815" s="13" t="b">
        <f>tbl_CleanLeads[[#This Row],[Response_Time_Hours]]&gt;72</f>
        <v>0</v>
      </c>
      <c r="AA1815" s="13" t="b">
        <f>tbl_CleanLeads[[#This Row],[Status_Clean]]="Converted"</f>
        <v>1</v>
      </c>
    </row>
    <row r="1816" spans="1:27">
      <c r="A1816" t="s">
        <v>90</v>
      </c>
      <c r="B1816" t="s">
        <v>5288</v>
      </c>
      <c r="C1816" t="s">
        <v>5289</v>
      </c>
      <c r="D1816" t="s">
        <v>7280</v>
      </c>
      <c r="E1816" t="s">
        <v>363</v>
      </c>
      <c r="F1816" t="s">
        <v>71</v>
      </c>
      <c r="G1816" s="1">
        <v>45001</v>
      </c>
      <c r="H1816" s="8">
        <f>MONTH(tbl_CleanLeads[[#This Row],[Lead_Date_Final]])</f>
        <v>3</v>
      </c>
      <c r="I1816" t="s">
        <v>7295</v>
      </c>
      <c r="J1816" t="s">
        <v>7263</v>
      </c>
      <c r="K1816" t="s">
        <v>7284</v>
      </c>
      <c r="L1816">
        <f>WEEKDAY(tbl_CleanLeads[[#This Row],[Lead_Date_Final]],2)</f>
        <v>4</v>
      </c>
      <c r="M1816" t="s">
        <v>7285</v>
      </c>
      <c r="N1816">
        <v>19.2</v>
      </c>
      <c r="O1816" s="7">
        <v>1012.13</v>
      </c>
      <c r="P1816">
        <v>26</v>
      </c>
      <c r="Q1816" t="s">
        <v>7289</v>
      </c>
      <c r="R1816">
        <f>IF(UPPER(TRIM(Table2[[#This Row],[Status_Clean]]))="CONVERTED",1,0)</f>
        <v>0</v>
      </c>
      <c r="S1816">
        <f>IF(ISNUMBER(MATCH(UPPER(TRIM(Table2[[#This Row],[Status_Clean]])),{"CONTACTED","QUALIFIED","CONVERTED"},0)),1,0)</f>
        <v>1</v>
      </c>
      <c r="T1816" cm="1">
        <f t="array" ref="T1816">_xlfn.SWITCH(UPPER(TRIM(Table2[[#This Row],[Status_Clean]])),"NEW",1,"CONTACTED",2,"QUALIFIED",3,"CONVERTED",4,"LOST",5,99)</f>
        <v>3</v>
      </c>
      <c r="U1816" t="str" cm="1">
        <f t="array" ref="U1816">_xlfn.LET(_xlpm.x,IFERROR(VALUE(Table2[[#This Row],[Response_Time_Hours]]),""),IF(_xlpm.x="","CHECK",_xlfn.IFS(_xlpm.x&lt;=1,"Immediate",_xlpm.x&lt;=6,"Fast",_xlpm.x&lt;=24,"Moderate",_xlpm.x&gt;24,"Delayed")))</f>
        <v>Moderate</v>
      </c>
      <c r="V1816">
        <f>FLOOR(tbl_CleanLeads[[#This Row],[Response_Time_Hours]],6)</f>
        <v>18</v>
      </c>
      <c r="W1816" t="str" cm="1">
        <f t="array" ref="W1816">IF(Table2[[#This Row],[Interaction_Count_Final]]="","N/A",_xlfn.IFS(Table2[[#This Row],[Interaction_Count_Final]]&lt;=2,"Low",Table2[[#This Row],[Interaction_Count_Final]]&lt;=5,"Medium",Table2[[#This Row],[Interaction_Count_Final]]&gt;=6,"High",TRUE,"CHECK"))</f>
        <v>High</v>
      </c>
      <c r="X1816" t="b">
        <f t="shared" si="28"/>
        <v>1</v>
      </c>
      <c r="Y1816" t="b">
        <f>tbl_CleanLeads[[#This Row],[Response_Time_Hours]]&gt;24</f>
        <v>0</v>
      </c>
      <c r="Z1816" s="13" t="b">
        <f>tbl_CleanLeads[[#This Row],[Response_Time_Hours]]&gt;72</f>
        <v>0</v>
      </c>
      <c r="AA1816" s="13" t="b">
        <f>tbl_CleanLeads[[#This Row],[Status_Clean]]="Converted"</f>
        <v>0</v>
      </c>
    </row>
    <row r="1817" spans="1:27">
      <c r="A1817" t="s">
        <v>70</v>
      </c>
      <c r="B1817" t="s">
        <v>5290</v>
      </c>
      <c r="C1817" t="s">
        <v>8536</v>
      </c>
      <c r="D1817" t="s">
        <v>7303</v>
      </c>
      <c r="E1817" t="s">
        <v>106</v>
      </c>
      <c r="F1817" t="s">
        <v>125</v>
      </c>
      <c r="G1817" s="1">
        <v>45416</v>
      </c>
      <c r="H1817" s="8">
        <f>MONTH(tbl_CleanLeads[[#This Row],[Lead_Date_Final]])</f>
        <v>5</v>
      </c>
      <c r="I1817" t="s">
        <v>7314</v>
      </c>
      <c r="J1817" t="s">
        <v>7271</v>
      </c>
      <c r="K1817" t="s">
        <v>7277</v>
      </c>
      <c r="L1817">
        <f>WEEKDAY(tbl_CleanLeads[[#This Row],[Lead_Date_Final]],2)</f>
        <v>6</v>
      </c>
      <c r="M1817" t="s">
        <v>7278</v>
      </c>
      <c r="N1817">
        <v>8.6999999999999993</v>
      </c>
      <c r="O1817" s="7">
        <v>3051.11</v>
      </c>
      <c r="P1817">
        <v>38</v>
      </c>
      <c r="Q1817" t="s">
        <v>7266</v>
      </c>
      <c r="R1817">
        <f>IF(UPPER(TRIM(Table2[[#This Row],[Status_Clean]]))="CONVERTED",1,0)</f>
        <v>0</v>
      </c>
      <c r="S1817">
        <f>IF(ISNUMBER(MATCH(UPPER(TRIM(Table2[[#This Row],[Status_Clean]])),{"CONTACTED","QUALIFIED","CONVERTED"},0)),1,0)</f>
        <v>1</v>
      </c>
      <c r="T1817" cm="1">
        <f t="array" ref="T1817">_xlfn.SWITCH(UPPER(TRIM(Table2[[#This Row],[Status_Clean]])),"NEW",1,"CONTACTED",2,"QUALIFIED",3,"CONVERTED",4,"LOST",5,99)</f>
        <v>2</v>
      </c>
      <c r="U1817" t="str" cm="1">
        <f t="array" ref="U1817">_xlfn.LET(_xlpm.x,IFERROR(VALUE(Table2[[#This Row],[Response_Time_Hours]]),""),IF(_xlpm.x="","CHECK",_xlfn.IFS(_xlpm.x&lt;=1,"Immediate",_xlpm.x&lt;=6,"Fast",_xlpm.x&lt;=24,"Moderate",_xlpm.x&gt;24,"Delayed")))</f>
        <v>Moderate</v>
      </c>
      <c r="V1817">
        <f>FLOOR(tbl_CleanLeads[[#This Row],[Response_Time_Hours]],6)</f>
        <v>6</v>
      </c>
      <c r="W1817" t="str" cm="1">
        <f t="array" ref="W1817">IF(Table2[[#This Row],[Interaction_Count_Final]]="","N/A",_xlfn.IFS(Table2[[#This Row],[Interaction_Count_Final]]&lt;=2,"Low",Table2[[#This Row],[Interaction_Count_Final]]&lt;=5,"Medium",Table2[[#This Row],[Interaction_Count_Final]]&gt;=6,"High",TRUE,"CHECK"))</f>
        <v>High</v>
      </c>
      <c r="X1817" t="b">
        <f t="shared" si="28"/>
        <v>1</v>
      </c>
      <c r="Y1817" t="b">
        <f>tbl_CleanLeads[[#This Row],[Response_Time_Hours]]&gt;24</f>
        <v>0</v>
      </c>
      <c r="Z1817" s="13" t="b">
        <f>tbl_CleanLeads[[#This Row],[Response_Time_Hours]]&gt;72</f>
        <v>0</v>
      </c>
      <c r="AA1817" s="13" t="b">
        <f>tbl_CleanLeads[[#This Row],[Status_Clean]]="Converted"</f>
        <v>0</v>
      </c>
    </row>
    <row r="1818" spans="1:27">
      <c r="A1818" t="s">
        <v>70</v>
      </c>
      <c r="B1818" t="s">
        <v>5293</v>
      </c>
      <c r="C1818" t="s">
        <v>8537</v>
      </c>
      <c r="D1818" t="s">
        <v>7268</v>
      </c>
      <c r="E1818" t="s">
        <v>311</v>
      </c>
      <c r="F1818" t="s">
        <v>193</v>
      </c>
      <c r="G1818" s="1">
        <v>45356</v>
      </c>
      <c r="H1818" s="8">
        <f>MONTH(tbl_CleanLeads[[#This Row],[Lead_Date_Final]])</f>
        <v>3</v>
      </c>
      <c r="I1818" t="s">
        <v>7295</v>
      </c>
      <c r="J1818" t="s">
        <v>7271</v>
      </c>
      <c r="K1818" t="s">
        <v>7284</v>
      </c>
      <c r="L1818">
        <f>WEEKDAY(tbl_CleanLeads[[#This Row],[Lead_Date_Final]],2)</f>
        <v>2</v>
      </c>
      <c r="M1818" t="s">
        <v>7265</v>
      </c>
      <c r="N1818">
        <v>57.599999999999994</v>
      </c>
      <c r="O1818" s="7">
        <v>4057.58</v>
      </c>
      <c r="P1818">
        <v>1</v>
      </c>
      <c r="Q1818" t="s">
        <v>7273</v>
      </c>
      <c r="R1818">
        <f>IF(UPPER(TRIM(Table2[[#This Row],[Status_Clean]]))="CONVERTED",1,0)</f>
        <v>0</v>
      </c>
      <c r="S1818">
        <f>IF(ISNUMBER(MATCH(UPPER(TRIM(Table2[[#This Row],[Status_Clean]])),{"CONTACTED","QUALIFIED","CONVERTED"},0)),1,0)</f>
        <v>0</v>
      </c>
      <c r="T1818" cm="1">
        <f t="array" ref="T1818">_xlfn.SWITCH(UPPER(TRIM(Table2[[#This Row],[Status_Clean]])),"NEW",1,"CONTACTED",2,"QUALIFIED",3,"CONVERTED",4,"LOST",5,99)</f>
        <v>1</v>
      </c>
      <c r="U1818" t="str" cm="1">
        <f t="array" ref="U1818">_xlfn.LET(_xlpm.x,IFERROR(VALUE(Table2[[#This Row],[Response_Time_Hours]]),""),IF(_xlpm.x="","CHECK",_xlfn.IFS(_xlpm.x&lt;=1,"Immediate",_xlpm.x&lt;=6,"Fast",_xlpm.x&lt;=24,"Moderate",_xlpm.x&gt;24,"Delayed")))</f>
        <v>Delayed</v>
      </c>
      <c r="V1818">
        <f>FLOOR(tbl_CleanLeads[[#This Row],[Response_Time_Hours]],6)</f>
        <v>54</v>
      </c>
      <c r="W1818" t="str" cm="1">
        <f t="array" ref="W1818">IF(Table2[[#This Row],[Interaction_Count_Final]]="","N/A",_xlfn.IFS(Table2[[#This Row],[Interaction_Count_Final]]&lt;=2,"Low",Table2[[#This Row],[Interaction_Count_Final]]&lt;=5,"Medium",Table2[[#This Row],[Interaction_Count_Final]]&gt;=6,"High",TRUE,"CHECK"))</f>
        <v>Low</v>
      </c>
      <c r="X1818" t="b">
        <f t="shared" si="28"/>
        <v>1</v>
      </c>
      <c r="Y1818" t="b">
        <f>tbl_CleanLeads[[#This Row],[Response_Time_Hours]]&gt;24</f>
        <v>1</v>
      </c>
      <c r="Z1818" s="13" t="b">
        <f>tbl_CleanLeads[[#This Row],[Response_Time_Hours]]&gt;72</f>
        <v>0</v>
      </c>
      <c r="AA1818" s="13" t="b">
        <f>tbl_CleanLeads[[#This Row],[Status_Clean]]="Converted"</f>
        <v>0</v>
      </c>
    </row>
    <row r="1819" spans="1:27">
      <c r="A1819" t="s">
        <v>102</v>
      </c>
      <c r="B1819" t="s">
        <v>5295</v>
      </c>
      <c r="C1819" t="s">
        <v>5296</v>
      </c>
      <c r="D1819" t="s">
        <v>7268</v>
      </c>
      <c r="E1819" t="s">
        <v>7308</v>
      </c>
      <c r="F1819" t="s">
        <v>125</v>
      </c>
      <c r="G1819" s="1">
        <v>45639</v>
      </c>
      <c r="H1819" s="8">
        <f>MONTH(tbl_CleanLeads[[#This Row],[Lead_Date_Final]])</f>
        <v>12</v>
      </c>
      <c r="I1819" t="s">
        <v>7262</v>
      </c>
      <c r="J1819" t="s">
        <v>7271</v>
      </c>
      <c r="K1819" t="s">
        <v>7264</v>
      </c>
      <c r="L1819">
        <f>WEEKDAY(tbl_CleanLeads[[#This Row],[Lead_Date_Final]],2)</f>
        <v>5</v>
      </c>
      <c r="M1819" t="s">
        <v>7312</v>
      </c>
      <c r="N1819">
        <v>7.1999999999999993</v>
      </c>
      <c r="O1819" s="7">
        <v>2525.8000000000002</v>
      </c>
      <c r="P1819">
        <v>41</v>
      </c>
      <c r="Q1819" t="s">
        <v>7266</v>
      </c>
      <c r="R1819">
        <f>IF(UPPER(TRIM(Table2[[#This Row],[Status_Clean]]))="CONVERTED",1,0)</f>
        <v>0</v>
      </c>
      <c r="S1819">
        <f>IF(ISNUMBER(MATCH(UPPER(TRIM(Table2[[#This Row],[Status_Clean]])),{"CONTACTED","QUALIFIED","CONVERTED"},0)),1,0)</f>
        <v>1</v>
      </c>
      <c r="T1819" cm="1">
        <f t="array" ref="T1819">_xlfn.SWITCH(UPPER(TRIM(Table2[[#This Row],[Status_Clean]])),"NEW",1,"CONTACTED",2,"QUALIFIED",3,"CONVERTED",4,"LOST",5,99)</f>
        <v>2</v>
      </c>
      <c r="U1819" t="str" cm="1">
        <f t="array" ref="U1819">_xlfn.LET(_xlpm.x,IFERROR(VALUE(Table2[[#This Row],[Response_Time_Hours]]),""),IF(_xlpm.x="","CHECK",_xlfn.IFS(_xlpm.x&lt;=1,"Immediate",_xlpm.x&lt;=6,"Fast",_xlpm.x&lt;=24,"Moderate",_xlpm.x&gt;24,"Delayed")))</f>
        <v>Moderate</v>
      </c>
      <c r="V1819">
        <f>FLOOR(tbl_CleanLeads[[#This Row],[Response_Time_Hours]],6)</f>
        <v>6</v>
      </c>
      <c r="W1819" t="str" cm="1">
        <f t="array" ref="W1819">IF(Table2[[#This Row],[Interaction_Count_Final]]="","N/A",_xlfn.IFS(Table2[[#This Row],[Interaction_Count_Final]]&lt;=2,"Low",Table2[[#This Row],[Interaction_Count_Final]]&lt;=5,"Medium",Table2[[#This Row],[Interaction_Count_Final]]&gt;=6,"High",TRUE,"CHECK"))</f>
        <v>High</v>
      </c>
      <c r="X1819" t="b">
        <f t="shared" si="28"/>
        <v>1</v>
      </c>
      <c r="Y1819" t="b">
        <f>tbl_CleanLeads[[#This Row],[Response_Time_Hours]]&gt;24</f>
        <v>0</v>
      </c>
      <c r="Z1819" s="13" t="b">
        <f>tbl_CleanLeads[[#This Row],[Response_Time_Hours]]&gt;72</f>
        <v>0</v>
      </c>
      <c r="AA1819" s="13" t="b">
        <f>tbl_CleanLeads[[#This Row],[Status_Clean]]="Converted"</f>
        <v>0</v>
      </c>
    </row>
    <row r="1820" spans="1:27">
      <c r="A1820" t="s">
        <v>63</v>
      </c>
      <c r="B1820" t="s">
        <v>5297</v>
      </c>
      <c r="C1820" t="s">
        <v>5298</v>
      </c>
      <c r="D1820" t="s">
        <v>7258</v>
      </c>
      <c r="E1820" t="s">
        <v>69</v>
      </c>
      <c r="F1820" t="s">
        <v>125</v>
      </c>
      <c r="G1820" s="1">
        <v>45306</v>
      </c>
      <c r="H1820" s="8">
        <f>MONTH(tbl_CleanLeads[[#This Row],[Lead_Date_Final]])</f>
        <v>1</v>
      </c>
      <c r="I1820" t="s">
        <v>7317</v>
      </c>
      <c r="J1820" t="s">
        <v>7271</v>
      </c>
      <c r="K1820" t="s">
        <v>7284</v>
      </c>
      <c r="L1820">
        <f>WEEKDAY(tbl_CleanLeads[[#This Row],[Lead_Date_Final]],2)</f>
        <v>1</v>
      </c>
      <c r="M1820" t="s">
        <v>7298</v>
      </c>
      <c r="N1820">
        <v>14.1</v>
      </c>
      <c r="O1820" s="7">
        <v>3541.22</v>
      </c>
      <c r="P1820">
        <v>39</v>
      </c>
      <c r="Q1820" t="s">
        <v>7266</v>
      </c>
      <c r="R1820">
        <f>IF(UPPER(TRIM(Table2[[#This Row],[Status_Clean]]))="CONVERTED",1,0)</f>
        <v>0</v>
      </c>
      <c r="S1820">
        <f>IF(ISNUMBER(MATCH(UPPER(TRIM(Table2[[#This Row],[Status_Clean]])),{"CONTACTED","QUALIFIED","CONVERTED"},0)),1,0)</f>
        <v>1</v>
      </c>
      <c r="T1820" cm="1">
        <f t="array" ref="T1820">_xlfn.SWITCH(UPPER(TRIM(Table2[[#This Row],[Status_Clean]])),"NEW",1,"CONTACTED",2,"QUALIFIED",3,"CONVERTED",4,"LOST",5,99)</f>
        <v>2</v>
      </c>
      <c r="U1820" t="str" cm="1">
        <f t="array" ref="U1820">_xlfn.LET(_xlpm.x,IFERROR(VALUE(Table2[[#This Row],[Response_Time_Hours]]),""),IF(_xlpm.x="","CHECK",_xlfn.IFS(_xlpm.x&lt;=1,"Immediate",_xlpm.x&lt;=6,"Fast",_xlpm.x&lt;=24,"Moderate",_xlpm.x&gt;24,"Delayed")))</f>
        <v>Moderate</v>
      </c>
      <c r="V1820">
        <f>FLOOR(tbl_CleanLeads[[#This Row],[Response_Time_Hours]],6)</f>
        <v>12</v>
      </c>
      <c r="W1820" t="str" cm="1">
        <f t="array" ref="W1820">IF(Table2[[#This Row],[Interaction_Count_Final]]="","N/A",_xlfn.IFS(Table2[[#This Row],[Interaction_Count_Final]]&lt;=2,"Low",Table2[[#This Row],[Interaction_Count_Final]]&lt;=5,"Medium",Table2[[#This Row],[Interaction_Count_Final]]&gt;=6,"High",TRUE,"CHECK"))</f>
        <v>High</v>
      </c>
      <c r="X1820" t="b">
        <f t="shared" si="28"/>
        <v>1</v>
      </c>
      <c r="Y1820" t="b">
        <f>tbl_CleanLeads[[#This Row],[Response_Time_Hours]]&gt;24</f>
        <v>0</v>
      </c>
      <c r="Z1820" s="13" t="b">
        <f>tbl_CleanLeads[[#This Row],[Response_Time_Hours]]&gt;72</f>
        <v>0</v>
      </c>
      <c r="AA1820" s="13" t="b">
        <f>tbl_CleanLeads[[#This Row],[Status_Clean]]="Converted"</f>
        <v>0</v>
      </c>
    </row>
    <row r="1821" spans="1:27">
      <c r="A1821" t="s">
        <v>90</v>
      </c>
      <c r="B1821" t="s">
        <v>5301</v>
      </c>
      <c r="C1821" t="s">
        <v>5302</v>
      </c>
      <c r="D1821" t="s">
        <v>7280</v>
      </c>
      <c r="E1821" t="s">
        <v>106</v>
      </c>
      <c r="F1821" t="s">
        <v>173</v>
      </c>
      <c r="G1821" s="1">
        <v>44967</v>
      </c>
      <c r="H1821" s="8">
        <f>MONTH(tbl_CleanLeads[[#This Row],[Lead_Date_Final]])</f>
        <v>2</v>
      </c>
      <c r="I1821" t="s">
        <v>7283</v>
      </c>
      <c r="J1821" t="s">
        <v>7263</v>
      </c>
      <c r="K1821" t="s">
        <v>7284</v>
      </c>
      <c r="L1821">
        <f>WEEKDAY(tbl_CleanLeads[[#This Row],[Lead_Date_Final]],2)</f>
        <v>5</v>
      </c>
      <c r="M1821" t="s">
        <v>7312</v>
      </c>
      <c r="N1821">
        <v>24.4</v>
      </c>
      <c r="O1821" s="7">
        <v>3640.71</v>
      </c>
      <c r="P1821">
        <v>2</v>
      </c>
      <c r="Q1821" t="s">
        <v>7266</v>
      </c>
      <c r="R1821">
        <f>IF(UPPER(TRIM(Table2[[#This Row],[Status_Clean]]))="CONVERTED",1,0)</f>
        <v>0</v>
      </c>
      <c r="S1821">
        <f>IF(ISNUMBER(MATCH(UPPER(TRIM(Table2[[#This Row],[Status_Clean]])),{"CONTACTED","QUALIFIED","CONVERTED"},0)),1,0)</f>
        <v>0</v>
      </c>
      <c r="T1821" cm="1">
        <f t="array" ref="T1821">_xlfn.SWITCH(UPPER(TRIM(Table2[[#This Row],[Status_Clean]])),"NEW",1,"CONTACTED",2,"QUALIFIED",3,"CONVERTED",4,"LOST",5,99)</f>
        <v>5</v>
      </c>
      <c r="U1821" t="str" cm="1">
        <f t="array" ref="U1821">_xlfn.LET(_xlpm.x,IFERROR(VALUE(Table2[[#This Row],[Response_Time_Hours]]),""),IF(_xlpm.x="","CHECK",_xlfn.IFS(_xlpm.x&lt;=1,"Immediate",_xlpm.x&lt;=6,"Fast",_xlpm.x&lt;=24,"Moderate",_xlpm.x&gt;24,"Delayed")))</f>
        <v>Delayed</v>
      </c>
      <c r="V1821">
        <f>FLOOR(tbl_CleanLeads[[#This Row],[Response_Time_Hours]],6)</f>
        <v>24</v>
      </c>
      <c r="W1821" t="str" cm="1">
        <f t="array" ref="W1821">IF(Table2[[#This Row],[Interaction_Count_Final]]="","N/A",_xlfn.IFS(Table2[[#This Row],[Interaction_Count_Final]]&lt;=2,"Low",Table2[[#This Row],[Interaction_Count_Final]]&lt;=5,"Medium",Table2[[#This Row],[Interaction_Count_Final]]&gt;=6,"High",TRUE,"CHECK"))</f>
        <v>Low</v>
      </c>
      <c r="X1821" t="b">
        <f t="shared" si="28"/>
        <v>1</v>
      </c>
      <c r="Y1821" t="b">
        <f>tbl_CleanLeads[[#This Row],[Response_Time_Hours]]&gt;24</f>
        <v>1</v>
      </c>
      <c r="Z1821" s="13" t="b">
        <f>tbl_CleanLeads[[#This Row],[Response_Time_Hours]]&gt;72</f>
        <v>0</v>
      </c>
      <c r="AA1821" s="13" t="b">
        <f>tbl_CleanLeads[[#This Row],[Status_Clean]]="Converted"</f>
        <v>0</v>
      </c>
    </row>
    <row r="1822" spans="1:27">
      <c r="A1822" t="s">
        <v>102</v>
      </c>
      <c r="B1822" t="s">
        <v>5304</v>
      </c>
      <c r="C1822" t="s">
        <v>5305</v>
      </c>
      <c r="D1822" t="s">
        <v>7268</v>
      </c>
      <c r="E1822" t="s">
        <v>363</v>
      </c>
      <c r="F1822" t="s">
        <v>250</v>
      </c>
      <c r="G1822" s="1">
        <v>45469</v>
      </c>
      <c r="H1822" s="8">
        <f>MONTH(tbl_CleanLeads[[#This Row],[Lead_Date_Final]])</f>
        <v>6</v>
      </c>
      <c r="I1822" t="s">
        <v>7276</v>
      </c>
      <c r="J1822" t="s">
        <v>7271</v>
      </c>
      <c r="K1822" t="s">
        <v>7277</v>
      </c>
      <c r="L1822">
        <f>WEEKDAY(tbl_CleanLeads[[#This Row],[Lead_Date_Final]],2)</f>
        <v>3</v>
      </c>
      <c r="M1822" t="s">
        <v>7272</v>
      </c>
      <c r="N1822">
        <v>70.099999999999994</v>
      </c>
      <c r="O1822" s="7">
        <v>4135.3</v>
      </c>
      <c r="P1822">
        <v>16</v>
      </c>
      <c r="Q1822" t="s">
        <v>7273</v>
      </c>
      <c r="R1822">
        <f>IF(UPPER(TRIM(Table2[[#This Row],[Status_Clean]]))="CONVERTED",1,0)</f>
        <v>1</v>
      </c>
      <c r="S1822">
        <f>IF(ISNUMBER(MATCH(UPPER(TRIM(Table2[[#This Row],[Status_Clean]])),{"CONTACTED","QUALIFIED","CONVERTED"},0)),1,0)</f>
        <v>1</v>
      </c>
      <c r="T1822" cm="1">
        <f t="array" ref="T1822">_xlfn.SWITCH(UPPER(TRIM(Table2[[#This Row],[Status_Clean]])),"NEW",1,"CONTACTED",2,"QUALIFIED",3,"CONVERTED",4,"LOST",5,99)</f>
        <v>4</v>
      </c>
      <c r="U1822" t="str" cm="1">
        <f t="array" ref="U1822">_xlfn.LET(_xlpm.x,IFERROR(VALUE(Table2[[#This Row],[Response_Time_Hours]]),""),IF(_xlpm.x="","CHECK",_xlfn.IFS(_xlpm.x&lt;=1,"Immediate",_xlpm.x&lt;=6,"Fast",_xlpm.x&lt;=24,"Moderate",_xlpm.x&gt;24,"Delayed")))</f>
        <v>Delayed</v>
      </c>
      <c r="V1822">
        <f>FLOOR(tbl_CleanLeads[[#This Row],[Response_Time_Hours]],6)</f>
        <v>66</v>
      </c>
      <c r="W1822" t="str" cm="1">
        <f t="array" ref="W1822">IF(Table2[[#This Row],[Interaction_Count_Final]]="","N/A",_xlfn.IFS(Table2[[#This Row],[Interaction_Count_Final]]&lt;=2,"Low",Table2[[#This Row],[Interaction_Count_Final]]&lt;=5,"Medium",Table2[[#This Row],[Interaction_Count_Final]]&gt;=6,"High",TRUE,"CHECK"))</f>
        <v>High</v>
      </c>
      <c r="X1822" t="b">
        <f t="shared" si="28"/>
        <v>1</v>
      </c>
      <c r="Y1822" t="b">
        <f>tbl_CleanLeads[[#This Row],[Response_Time_Hours]]&gt;24</f>
        <v>1</v>
      </c>
      <c r="Z1822" s="13" t="b">
        <f>tbl_CleanLeads[[#This Row],[Response_Time_Hours]]&gt;72</f>
        <v>0</v>
      </c>
      <c r="AA1822" s="13" t="b">
        <f>tbl_CleanLeads[[#This Row],[Status_Clean]]="Converted"</f>
        <v>1</v>
      </c>
    </row>
    <row r="1823" spans="1:27">
      <c r="A1823" t="s">
        <v>90</v>
      </c>
      <c r="B1823" t="s">
        <v>5306</v>
      </c>
      <c r="C1823" t="s">
        <v>5307</v>
      </c>
      <c r="D1823" t="s">
        <v>7268</v>
      </c>
      <c r="E1823" t="s">
        <v>222</v>
      </c>
      <c r="F1823" t="s">
        <v>71</v>
      </c>
      <c r="G1823" s="1">
        <v>45368</v>
      </c>
      <c r="H1823" s="8">
        <f>MONTH(tbl_CleanLeads[[#This Row],[Lead_Date_Final]])</f>
        <v>3</v>
      </c>
      <c r="I1823" t="s">
        <v>7295</v>
      </c>
      <c r="J1823" t="s">
        <v>7271</v>
      </c>
      <c r="K1823" t="s">
        <v>7284</v>
      </c>
      <c r="L1823">
        <f>WEEKDAY(tbl_CleanLeads[[#This Row],[Lead_Date_Final]],2)</f>
        <v>7</v>
      </c>
      <c r="M1823" t="s">
        <v>7293</v>
      </c>
      <c r="N1823">
        <v>9.6000000000000014</v>
      </c>
      <c r="O1823" s="7">
        <v>1404.72</v>
      </c>
      <c r="P1823">
        <v>28</v>
      </c>
      <c r="Q1823" t="s">
        <v>7289</v>
      </c>
      <c r="R1823">
        <f>IF(UPPER(TRIM(Table2[[#This Row],[Status_Clean]]))="CONVERTED",1,0)</f>
        <v>0</v>
      </c>
      <c r="S1823">
        <f>IF(ISNUMBER(MATCH(UPPER(TRIM(Table2[[#This Row],[Status_Clean]])),{"CONTACTED","QUALIFIED","CONVERTED"},0)),1,0)</f>
        <v>1</v>
      </c>
      <c r="T1823" cm="1">
        <f t="array" ref="T1823">_xlfn.SWITCH(UPPER(TRIM(Table2[[#This Row],[Status_Clean]])),"NEW",1,"CONTACTED",2,"QUALIFIED",3,"CONVERTED",4,"LOST",5,99)</f>
        <v>3</v>
      </c>
      <c r="U1823" t="str" cm="1">
        <f t="array" ref="U1823">_xlfn.LET(_xlpm.x,IFERROR(VALUE(Table2[[#This Row],[Response_Time_Hours]]),""),IF(_xlpm.x="","CHECK",_xlfn.IFS(_xlpm.x&lt;=1,"Immediate",_xlpm.x&lt;=6,"Fast",_xlpm.x&lt;=24,"Moderate",_xlpm.x&gt;24,"Delayed")))</f>
        <v>Moderate</v>
      </c>
      <c r="V1823">
        <f>FLOOR(tbl_CleanLeads[[#This Row],[Response_Time_Hours]],6)</f>
        <v>6</v>
      </c>
      <c r="W1823" t="str" cm="1">
        <f t="array" ref="W1823">IF(Table2[[#This Row],[Interaction_Count_Final]]="","N/A",_xlfn.IFS(Table2[[#This Row],[Interaction_Count_Final]]&lt;=2,"Low",Table2[[#This Row],[Interaction_Count_Final]]&lt;=5,"Medium",Table2[[#This Row],[Interaction_Count_Final]]&gt;=6,"High",TRUE,"CHECK"))</f>
        <v>High</v>
      </c>
      <c r="X1823" t="b">
        <f t="shared" si="28"/>
        <v>1</v>
      </c>
      <c r="Y1823" t="b">
        <f>tbl_CleanLeads[[#This Row],[Response_Time_Hours]]&gt;24</f>
        <v>0</v>
      </c>
      <c r="Z1823" s="13" t="b">
        <f>tbl_CleanLeads[[#This Row],[Response_Time_Hours]]&gt;72</f>
        <v>0</v>
      </c>
      <c r="AA1823" s="13" t="b">
        <f>tbl_CleanLeads[[#This Row],[Status_Clean]]="Converted"</f>
        <v>0</v>
      </c>
    </row>
    <row r="1824" spans="1:27">
      <c r="A1824" t="s">
        <v>70</v>
      </c>
      <c r="B1824" t="s">
        <v>5308</v>
      </c>
      <c r="C1824" t="s">
        <v>8539</v>
      </c>
      <c r="D1824" t="s">
        <v>7303</v>
      </c>
      <c r="E1824" t="s">
        <v>101</v>
      </c>
      <c r="F1824" t="s">
        <v>125</v>
      </c>
      <c r="G1824" s="1">
        <v>45113</v>
      </c>
      <c r="H1824" s="8">
        <f>MONTH(tbl_CleanLeads[[#This Row],[Lead_Date_Final]])</f>
        <v>7</v>
      </c>
      <c r="I1824" t="s">
        <v>7305</v>
      </c>
      <c r="J1824" t="s">
        <v>7263</v>
      </c>
      <c r="K1824" t="s">
        <v>7288</v>
      </c>
      <c r="L1824">
        <f>WEEKDAY(tbl_CleanLeads[[#This Row],[Lead_Date_Final]],2)</f>
        <v>4</v>
      </c>
      <c r="M1824" t="s">
        <v>7285</v>
      </c>
      <c r="N1824">
        <v>50</v>
      </c>
      <c r="O1824" s="7">
        <v>2762.84</v>
      </c>
      <c r="P1824">
        <v>26</v>
      </c>
      <c r="Q1824" t="s">
        <v>7266</v>
      </c>
      <c r="R1824">
        <f>IF(UPPER(TRIM(Table2[[#This Row],[Status_Clean]]))="CONVERTED",1,0)</f>
        <v>0</v>
      </c>
      <c r="S1824">
        <f>IF(ISNUMBER(MATCH(UPPER(TRIM(Table2[[#This Row],[Status_Clean]])),{"CONTACTED","QUALIFIED","CONVERTED"},0)),1,0)</f>
        <v>1</v>
      </c>
      <c r="T1824" cm="1">
        <f t="array" ref="T1824">_xlfn.SWITCH(UPPER(TRIM(Table2[[#This Row],[Status_Clean]])),"NEW",1,"CONTACTED",2,"QUALIFIED",3,"CONVERTED",4,"LOST",5,99)</f>
        <v>2</v>
      </c>
      <c r="U1824" t="str" cm="1">
        <f t="array" ref="U1824">_xlfn.LET(_xlpm.x,IFERROR(VALUE(Table2[[#This Row],[Response_Time_Hours]]),""),IF(_xlpm.x="","CHECK",_xlfn.IFS(_xlpm.x&lt;=1,"Immediate",_xlpm.x&lt;=6,"Fast",_xlpm.x&lt;=24,"Moderate",_xlpm.x&gt;24,"Delayed")))</f>
        <v>Delayed</v>
      </c>
      <c r="V1824">
        <f>FLOOR(tbl_CleanLeads[[#This Row],[Response_Time_Hours]],6)</f>
        <v>48</v>
      </c>
      <c r="W1824" t="str" cm="1">
        <f t="array" ref="W1824">IF(Table2[[#This Row],[Interaction_Count_Final]]="","N/A",_xlfn.IFS(Table2[[#This Row],[Interaction_Count_Final]]&lt;=2,"Low",Table2[[#This Row],[Interaction_Count_Final]]&lt;=5,"Medium",Table2[[#This Row],[Interaction_Count_Final]]&gt;=6,"High",TRUE,"CHECK"))</f>
        <v>High</v>
      </c>
      <c r="X1824" t="b">
        <f t="shared" si="28"/>
        <v>1</v>
      </c>
      <c r="Y1824" t="b">
        <f>tbl_CleanLeads[[#This Row],[Response_Time_Hours]]&gt;24</f>
        <v>1</v>
      </c>
      <c r="Z1824" s="13" t="b">
        <f>tbl_CleanLeads[[#This Row],[Response_Time_Hours]]&gt;72</f>
        <v>0</v>
      </c>
      <c r="AA1824" s="13" t="b">
        <f>tbl_CleanLeads[[#This Row],[Status_Clean]]="Converted"</f>
        <v>0</v>
      </c>
    </row>
    <row r="1825" spans="1:27">
      <c r="A1825" t="s">
        <v>102</v>
      </c>
      <c r="B1825" t="s">
        <v>5311</v>
      </c>
      <c r="C1825" t="s">
        <v>5312</v>
      </c>
      <c r="D1825" t="s">
        <v>7280</v>
      </c>
      <c r="E1825" t="s">
        <v>473</v>
      </c>
      <c r="F1825" t="s">
        <v>193</v>
      </c>
      <c r="G1825" s="1">
        <v>45494</v>
      </c>
      <c r="H1825" s="8">
        <f>MONTH(tbl_CleanLeads[[#This Row],[Lead_Date_Final]])</f>
        <v>7</v>
      </c>
      <c r="I1825" t="s">
        <v>7305</v>
      </c>
      <c r="J1825" t="s">
        <v>7271</v>
      </c>
      <c r="K1825" t="s">
        <v>7288</v>
      </c>
      <c r="L1825">
        <f>WEEKDAY(tbl_CleanLeads[[#This Row],[Lead_Date_Final]],2)</f>
        <v>7</v>
      </c>
      <c r="M1825" t="s">
        <v>7293</v>
      </c>
      <c r="N1825">
        <v>51.5</v>
      </c>
      <c r="O1825" s="7">
        <v>2945.41</v>
      </c>
      <c r="P1825">
        <v>43</v>
      </c>
      <c r="Q1825" t="s">
        <v>7266</v>
      </c>
      <c r="R1825">
        <f>IF(UPPER(TRIM(Table2[[#This Row],[Status_Clean]]))="CONVERTED",1,0)</f>
        <v>0</v>
      </c>
      <c r="S1825">
        <f>IF(ISNUMBER(MATCH(UPPER(TRIM(Table2[[#This Row],[Status_Clean]])),{"CONTACTED","QUALIFIED","CONVERTED"},0)),1,0)</f>
        <v>0</v>
      </c>
      <c r="T1825" cm="1">
        <f t="array" ref="T1825">_xlfn.SWITCH(UPPER(TRIM(Table2[[#This Row],[Status_Clean]])),"NEW",1,"CONTACTED",2,"QUALIFIED",3,"CONVERTED",4,"LOST",5,99)</f>
        <v>1</v>
      </c>
      <c r="U1825" t="str" cm="1">
        <f t="array" ref="U1825">_xlfn.LET(_xlpm.x,IFERROR(VALUE(Table2[[#This Row],[Response_Time_Hours]]),""),IF(_xlpm.x="","CHECK",_xlfn.IFS(_xlpm.x&lt;=1,"Immediate",_xlpm.x&lt;=6,"Fast",_xlpm.x&lt;=24,"Moderate",_xlpm.x&gt;24,"Delayed")))</f>
        <v>Delayed</v>
      </c>
      <c r="V1825">
        <f>FLOOR(tbl_CleanLeads[[#This Row],[Response_Time_Hours]],6)</f>
        <v>48</v>
      </c>
      <c r="W1825" t="str" cm="1">
        <f t="array" ref="W1825">IF(Table2[[#This Row],[Interaction_Count_Final]]="","N/A",_xlfn.IFS(Table2[[#This Row],[Interaction_Count_Final]]&lt;=2,"Low",Table2[[#This Row],[Interaction_Count_Final]]&lt;=5,"Medium",Table2[[#This Row],[Interaction_Count_Final]]&gt;=6,"High",TRUE,"CHECK"))</f>
        <v>High</v>
      </c>
      <c r="X1825" t="b">
        <f t="shared" si="28"/>
        <v>1</v>
      </c>
      <c r="Y1825" t="b">
        <f>tbl_CleanLeads[[#This Row],[Response_Time_Hours]]&gt;24</f>
        <v>1</v>
      </c>
      <c r="Z1825" s="13" t="b">
        <f>tbl_CleanLeads[[#This Row],[Response_Time_Hours]]&gt;72</f>
        <v>0</v>
      </c>
      <c r="AA1825" s="13" t="b">
        <f>tbl_CleanLeads[[#This Row],[Status_Clean]]="Converted"</f>
        <v>0</v>
      </c>
    </row>
    <row r="1826" spans="1:27">
      <c r="A1826" t="s">
        <v>90</v>
      </c>
      <c r="B1826" t="s">
        <v>5313</v>
      </c>
      <c r="C1826" t="s">
        <v>5314</v>
      </c>
      <c r="D1826" t="s">
        <v>7280</v>
      </c>
      <c r="E1826" t="s">
        <v>311</v>
      </c>
      <c r="F1826" t="s">
        <v>125</v>
      </c>
      <c r="G1826" s="1">
        <v>45279</v>
      </c>
      <c r="H1826" s="8">
        <f>MONTH(tbl_CleanLeads[[#This Row],[Lead_Date_Final]])</f>
        <v>12</v>
      </c>
      <c r="I1826" t="s">
        <v>7262</v>
      </c>
      <c r="J1826" t="s">
        <v>7263</v>
      </c>
      <c r="K1826" t="s">
        <v>7264</v>
      </c>
      <c r="L1826">
        <f>WEEKDAY(tbl_CleanLeads[[#This Row],[Lead_Date_Final]],2)</f>
        <v>2</v>
      </c>
      <c r="M1826" t="s">
        <v>7265</v>
      </c>
      <c r="N1826">
        <v>28.7</v>
      </c>
      <c r="O1826" s="7">
        <v>1940.06</v>
      </c>
      <c r="P1826">
        <v>43</v>
      </c>
      <c r="Q1826" t="s">
        <v>7289</v>
      </c>
      <c r="R1826">
        <f>IF(UPPER(TRIM(Table2[[#This Row],[Status_Clean]]))="CONVERTED",1,0)</f>
        <v>0</v>
      </c>
      <c r="S1826">
        <f>IF(ISNUMBER(MATCH(UPPER(TRIM(Table2[[#This Row],[Status_Clean]])),{"CONTACTED","QUALIFIED","CONVERTED"},0)),1,0)</f>
        <v>1</v>
      </c>
      <c r="T1826" cm="1">
        <f t="array" ref="T1826">_xlfn.SWITCH(UPPER(TRIM(Table2[[#This Row],[Status_Clean]])),"NEW",1,"CONTACTED",2,"QUALIFIED",3,"CONVERTED",4,"LOST",5,99)</f>
        <v>2</v>
      </c>
      <c r="U1826" t="str" cm="1">
        <f t="array" ref="U1826">_xlfn.LET(_xlpm.x,IFERROR(VALUE(Table2[[#This Row],[Response_Time_Hours]]),""),IF(_xlpm.x="","CHECK",_xlfn.IFS(_xlpm.x&lt;=1,"Immediate",_xlpm.x&lt;=6,"Fast",_xlpm.x&lt;=24,"Moderate",_xlpm.x&gt;24,"Delayed")))</f>
        <v>Delayed</v>
      </c>
      <c r="V1826">
        <f>FLOOR(tbl_CleanLeads[[#This Row],[Response_Time_Hours]],6)</f>
        <v>24</v>
      </c>
      <c r="W1826" t="str" cm="1">
        <f t="array" ref="W1826">IF(Table2[[#This Row],[Interaction_Count_Final]]="","N/A",_xlfn.IFS(Table2[[#This Row],[Interaction_Count_Final]]&lt;=2,"Low",Table2[[#This Row],[Interaction_Count_Final]]&lt;=5,"Medium",Table2[[#This Row],[Interaction_Count_Final]]&gt;=6,"High",TRUE,"CHECK"))</f>
        <v>High</v>
      </c>
      <c r="X1826" t="b">
        <f t="shared" si="28"/>
        <v>1</v>
      </c>
      <c r="Y1826" t="b">
        <f>tbl_CleanLeads[[#This Row],[Response_Time_Hours]]&gt;24</f>
        <v>1</v>
      </c>
      <c r="Z1826" s="13" t="b">
        <f>tbl_CleanLeads[[#This Row],[Response_Time_Hours]]&gt;72</f>
        <v>0</v>
      </c>
      <c r="AA1826" s="13" t="b">
        <f>tbl_CleanLeads[[#This Row],[Status_Clean]]="Converted"</f>
        <v>0</v>
      </c>
    </row>
    <row r="1827" spans="1:27">
      <c r="A1827" t="s">
        <v>90</v>
      </c>
      <c r="B1827" t="s">
        <v>5316</v>
      </c>
      <c r="C1827" t="s">
        <v>5317</v>
      </c>
      <c r="D1827" t="s">
        <v>7274</v>
      </c>
      <c r="E1827" t="s">
        <v>792</v>
      </c>
      <c r="F1827" t="s">
        <v>193</v>
      </c>
      <c r="G1827" s="1">
        <v>45217</v>
      </c>
      <c r="H1827" s="8">
        <f>MONTH(tbl_CleanLeads[[#This Row],[Lead_Date_Final]])</f>
        <v>10</v>
      </c>
      <c r="I1827" t="s">
        <v>7270</v>
      </c>
      <c r="J1827" t="s">
        <v>7263</v>
      </c>
      <c r="K1827" t="s">
        <v>7264</v>
      </c>
      <c r="L1827">
        <f>WEEKDAY(tbl_CleanLeads[[#This Row],[Lead_Date_Final]],2)</f>
        <v>3</v>
      </c>
      <c r="M1827" t="s">
        <v>7272</v>
      </c>
      <c r="N1827">
        <v>7.4</v>
      </c>
      <c r="O1827" s="7">
        <v>1043.8</v>
      </c>
      <c r="P1827">
        <v>3</v>
      </c>
      <c r="Q1827" t="s">
        <v>7289</v>
      </c>
      <c r="R1827">
        <f>IF(UPPER(TRIM(Table2[[#This Row],[Status_Clean]]))="CONVERTED",1,0)</f>
        <v>0</v>
      </c>
      <c r="S1827">
        <f>IF(ISNUMBER(MATCH(UPPER(TRIM(Table2[[#This Row],[Status_Clean]])),{"CONTACTED","QUALIFIED","CONVERTED"},0)),1,0)</f>
        <v>0</v>
      </c>
      <c r="T1827" cm="1">
        <f t="array" ref="T1827">_xlfn.SWITCH(UPPER(TRIM(Table2[[#This Row],[Status_Clean]])),"NEW",1,"CONTACTED",2,"QUALIFIED",3,"CONVERTED",4,"LOST",5,99)</f>
        <v>1</v>
      </c>
      <c r="U1827" t="str" cm="1">
        <f t="array" ref="U1827">_xlfn.LET(_xlpm.x,IFERROR(VALUE(Table2[[#This Row],[Response_Time_Hours]]),""),IF(_xlpm.x="","CHECK",_xlfn.IFS(_xlpm.x&lt;=1,"Immediate",_xlpm.x&lt;=6,"Fast",_xlpm.x&lt;=24,"Moderate",_xlpm.x&gt;24,"Delayed")))</f>
        <v>Moderate</v>
      </c>
      <c r="V1827">
        <f>FLOOR(tbl_CleanLeads[[#This Row],[Response_Time_Hours]],6)</f>
        <v>6</v>
      </c>
      <c r="W1827" t="str" cm="1">
        <f t="array" ref="W1827">IF(Table2[[#This Row],[Interaction_Count_Final]]="","N/A",_xlfn.IFS(Table2[[#This Row],[Interaction_Count_Final]]&lt;=2,"Low",Table2[[#This Row],[Interaction_Count_Final]]&lt;=5,"Medium",Table2[[#This Row],[Interaction_Count_Final]]&gt;=6,"High",TRUE,"CHECK"))</f>
        <v>Medium</v>
      </c>
      <c r="X1827" t="b">
        <f t="shared" si="28"/>
        <v>1</v>
      </c>
      <c r="Y1827" t="b">
        <f>tbl_CleanLeads[[#This Row],[Response_Time_Hours]]&gt;24</f>
        <v>0</v>
      </c>
      <c r="Z1827" s="13" t="b">
        <f>tbl_CleanLeads[[#This Row],[Response_Time_Hours]]&gt;72</f>
        <v>0</v>
      </c>
      <c r="AA1827" s="13" t="b">
        <f>tbl_CleanLeads[[#This Row],[Status_Clean]]="Converted"</f>
        <v>0</v>
      </c>
    </row>
    <row r="1828" spans="1:27">
      <c r="A1828" t="s">
        <v>63</v>
      </c>
      <c r="B1828" t="s">
        <v>5319</v>
      </c>
      <c r="C1828" t="s">
        <v>5320</v>
      </c>
      <c r="D1828" t="s">
        <v>7280</v>
      </c>
      <c r="E1828" t="s">
        <v>7308</v>
      </c>
      <c r="F1828" t="s">
        <v>125</v>
      </c>
      <c r="G1828" s="1">
        <v>45549</v>
      </c>
      <c r="H1828" s="8">
        <f>MONTH(tbl_CleanLeads[[#This Row],[Lead_Date_Final]])</f>
        <v>9</v>
      </c>
      <c r="I1828" t="s">
        <v>7287</v>
      </c>
      <c r="J1828" t="s">
        <v>7271</v>
      </c>
      <c r="K1828" t="s">
        <v>7288</v>
      </c>
      <c r="L1828">
        <f>WEEKDAY(tbl_CleanLeads[[#This Row],[Lead_Date_Final]],2)</f>
        <v>6</v>
      </c>
      <c r="M1828" t="s">
        <v>7278</v>
      </c>
      <c r="N1828">
        <v>32.1</v>
      </c>
      <c r="O1828" s="7">
        <v>4696.43</v>
      </c>
      <c r="P1828" t="s">
        <v>232</v>
      </c>
      <c r="Q1828" t="s">
        <v>7273</v>
      </c>
      <c r="R1828">
        <f>IF(UPPER(TRIM(Table2[[#This Row],[Status_Clean]]))="CONVERTED",1,0)</f>
        <v>0</v>
      </c>
      <c r="S1828">
        <f>IF(ISNUMBER(MATCH(UPPER(TRIM(Table2[[#This Row],[Status_Clean]])),{"CONTACTED","QUALIFIED","CONVERTED"},0)),1,0)</f>
        <v>1</v>
      </c>
      <c r="T1828" cm="1">
        <f t="array" ref="T1828">_xlfn.SWITCH(UPPER(TRIM(Table2[[#This Row],[Status_Clean]])),"NEW",1,"CONTACTED",2,"QUALIFIED",3,"CONVERTED",4,"LOST",5,99)</f>
        <v>2</v>
      </c>
      <c r="U1828" t="str" cm="1">
        <f t="array" ref="U1828">_xlfn.LET(_xlpm.x,IFERROR(VALUE(Table2[[#This Row],[Response_Time_Hours]]),""),IF(_xlpm.x="","CHECK",_xlfn.IFS(_xlpm.x&lt;=1,"Immediate",_xlpm.x&lt;=6,"Fast",_xlpm.x&lt;=24,"Moderate",_xlpm.x&gt;24,"Delayed")))</f>
        <v>Delayed</v>
      </c>
      <c r="V1828">
        <f>FLOOR(tbl_CleanLeads[[#This Row],[Response_Time_Hours]],6)</f>
        <v>30</v>
      </c>
      <c r="W1828" t="str" cm="1">
        <f t="array" ref="W1828">IF(Table2[[#This Row],[Interaction_Count_Final]]="","N/A",_xlfn.IFS(Table2[[#This Row],[Interaction_Count_Final]]&lt;=2,"Low",Table2[[#This Row],[Interaction_Count_Final]]&lt;=5,"Medium",Table2[[#This Row],[Interaction_Count_Final]]&gt;=6,"High",TRUE,"CHECK"))</f>
        <v>High</v>
      </c>
      <c r="X1828" t="b">
        <f t="shared" si="28"/>
        <v>1</v>
      </c>
      <c r="Y1828" t="b">
        <f>tbl_CleanLeads[[#This Row],[Response_Time_Hours]]&gt;24</f>
        <v>1</v>
      </c>
      <c r="Z1828" s="13" t="b">
        <f>tbl_CleanLeads[[#This Row],[Response_Time_Hours]]&gt;72</f>
        <v>0</v>
      </c>
      <c r="AA1828" s="13" t="b">
        <f>tbl_CleanLeads[[#This Row],[Status_Clean]]="Converted"</f>
        <v>0</v>
      </c>
    </row>
    <row r="1829" spans="1:27">
      <c r="A1829" t="s">
        <v>90</v>
      </c>
      <c r="B1829" t="s">
        <v>5322</v>
      </c>
      <c r="C1829" t="s">
        <v>8542</v>
      </c>
      <c r="D1829" t="s">
        <v>7303</v>
      </c>
      <c r="E1829" t="s">
        <v>469</v>
      </c>
      <c r="F1829" t="s">
        <v>250</v>
      </c>
      <c r="G1829" s="1">
        <v>45217</v>
      </c>
      <c r="H1829" s="8">
        <f>MONTH(tbl_CleanLeads[[#This Row],[Lead_Date_Final]])</f>
        <v>10</v>
      </c>
      <c r="I1829" t="s">
        <v>7270</v>
      </c>
      <c r="J1829" t="s">
        <v>7263</v>
      </c>
      <c r="K1829" t="s">
        <v>7264</v>
      </c>
      <c r="L1829">
        <f>WEEKDAY(tbl_CleanLeads[[#This Row],[Lead_Date_Final]],2)</f>
        <v>3</v>
      </c>
      <c r="M1829" t="s">
        <v>7272</v>
      </c>
      <c r="N1829">
        <v>19.899999999999999</v>
      </c>
      <c r="O1829" s="7">
        <v>1730.74</v>
      </c>
      <c r="P1829">
        <v>1</v>
      </c>
      <c r="Q1829" t="s">
        <v>7289</v>
      </c>
      <c r="R1829">
        <f>IF(UPPER(TRIM(Table2[[#This Row],[Status_Clean]]))="CONVERTED",1,0)</f>
        <v>1</v>
      </c>
      <c r="S1829">
        <f>IF(ISNUMBER(MATCH(UPPER(TRIM(Table2[[#This Row],[Status_Clean]])),{"CONTACTED","QUALIFIED","CONVERTED"},0)),1,0)</f>
        <v>1</v>
      </c>
      <c r="T1829" cm="1">
        <f t="array" ref="T1829">_xlfn.SWITCH(UPPER(TRIM(Table2[[#This Row],[Status_Clean]])),"NEW",1,"CONTACTED",2,"QUALIFIED",3,"CONVERTED",4,"LOST",5,99)</f>
        <v>4</v>
      </c>
      <c r="U1829" t="str" cm="1">
        <f t="array" ref="U1829">_xlfn.LET(_xlpm.x,IFERROR(VALUE(Table2[[#This Row],[Response_Time_Hours]]),""),IF(_xlpm.x="","CHECK",_xlfn.IFS(_xlpm.x&lt;=1,"Immediate",_xlpm.x&lt;=6,"Fast",_xlpm.x&lt;=24,"Moderate",_xlpm.x&gt;24,"Delayed")))</f>
        <v>Moderate</v>
      </c>
      <c r="V1829">
        <f>FLOOR(tbl_CleanLeads[[#This Row],[Response_Time_Hours]],6)</f>
        <v>18</v>
      </c>
      <c r="W1829" t="str" cm="1">
        <f t="array" ref="W1829">IF(Table2[[#This Row],[Interaction_Count_Final]]="","N/A",_xlfn.IFS(Table2[[#This Row],[Interaction_Count_Final]]&lt;=2,"Low",Table2[[#This Row],[Interaction_Count_Final]]&lt;=5,"Medium",Table2[[#This Row],[Interaction_Count_Final]]&gt;=6,"High",TRUE,"CHECK"))</f>
        <v>Low</v>
      </c>
      <c r="X1829" t="b">
        <f t="shared" si="28"/>
        <v>1</v>
      </c>
      <c r="Y1829" t="b">
        <f>tbl_CleanLeads[[#This Row],[Response_Time_Hours]]&gt;24</f>
        <v>0</v>
      </c>
      <c r="Z1829" s="13" t="b">
        <f>tbl_CleanLeads[[#This Row],[Response_Time_Hours]]&gt;72</f>
        <v>0</v>
      </c>
      <c r="AA1829" s="13" t="b">
        <f>tbl_CleanLeads[[#This Row],[Status_Clean]]="Converted"</f>
        <v>1</v>
      </c>
    </row>
    <row r="1830" spans="1:27">
      <c r="A1830" t="s">
        <v>70</v>
      </c>
      <c r="B1830" t="s">
        <v>5324</v>
      </c>
      <c r="C1830" t="s">
        <v>5325</v>
      </c>
      <c r="D1830" t="s">
        <v>7280</v>
      </c>
      <c r="E1830" t="s">
        <v>469</v>
      </c>
      <c r="F1830" t="s">
        <v>125</v>
      </c>
      <c r="G1830" s="1">
        <v>45061</v>
      </c>
      <c r="H1830" s="8">
        <f>MONTH(tbl_CleanLeads[[#This Row],[Lead_Date_Final]])</f>
        <v>5</v>
      </c>
      <c r="I1830" t="s">
        <v>7314</v>
      </c>
      <c r="J1830" t="s">
        <v>7263</v>
      </c>
      <c r="K1830" t="s">
        <v>7277</v>
      </c>
      <c r="L1830">
        <f>WEEKDAY(tbl_CleanLeads[[#This Row],[Lead_Date_Final]],2)</f>
        <v>1</v>
      </c>
      <c r="M1830" t="s">
        <v>7298</v>
      </c>
      <c r="N1830">
        <v>33.700000000000003</v>
      </c>
      <c r="O1830" s="7">
        <v>4481.32</v>
      </c>
      <c r="P1830">
        <v>23</v>
      </c>
      <c r="Q1830" t="s">
        <v>7273</v>
      </c>
      <c r="R1830">
        <f>IF(UPPER(TRIM(Table2[[#This Row],[Status_Clean]]))="CONVERTED",1,0)</f>
        <v>0</v>
      </c>
      <c r="S1830">
        <f>IF(ISNUMBER(MATCH(UPPER(TRIM(Table2[[#This Row],[Status_Clean]])),{"CONTACTED","QUALIFIED","CONVERTED"},0)),1,0)</f>
        <v>1</v>
      </c>
      <c r="T1830" cm="1">
        <f t="array" ref="T1830">_xlfn.SWITCH(UPPER(TRIM(Table2[[#This Row],[Status_Clean]])),"NEW",1,"CONTACTED",2,"QUALIFIED",3,"CONVERTED",4,"LOST",5,99)</f>
        <v>2</v>
      </c>
      <c r="U1830" t="str" cm="1">
        <f t="array" ref="U1830">_xlfn.LET(_xlpm.x,IFERROR(VALUE(Table2[[#This Row],[Response_Time_Hours]]),""),IF(_xlpm.x="","CHECK",_xlfn.IFS(_xlpm.x&lt;=1,"Immediate",_xlpm.x&lt;=6,"Fast",_xlpm.x&lt;=24,"Moderate",_xlpm.x&gt;24,"Delayed")))</f>
        <v>Delayed</v>
      </c>
      <c r="V1830">
        <f>FLOOR(tbl_CleanLeads[[#This Row],[Response_Time_Hours]],6)</f>
        <v>30</v>
      </c>
      <c r="W1830" t="str" cm="1">
        <f t="array" ref="W1830">IF(Table2[[#This Row],[Interaction_Count_Final]]="","N/A",_xlfn.IFS(Table2[[#This Row],[Interaction_Count_Final]]&lt;=2,"Low",Table2[[#This Row],[Interaction_Count_Final]]&lt;=5,"Medium",Table2[[#This Row],[Interaction_Count_Final]]&gt;=6,"High",TRUE,"CHECK"))</f>
        <v>High</v>
      </c>
      <c r="X1830" t="b">
        <f t="shared" si="28"/>
        <v>1</v>
      </c>
      <c r="Y1830" t="b">
        <f>tbl_CleanLeads[[#This Row],[Response_Time_Hours]]&gt;24</f>
        <v>1</v>
      </c>
      <c r="Z1830" s="13" t="b">
        <f>tbl_CleanLeads[[#This Row],[Response_Time_Hours]]&gt;72</f>
        <v>0</v>
      </c>
      <c r="AA1830" s="13" t="b">
        <f>tbl_CleanLeads[[#This Row],[Status_Clean]]="Converted"</f>
        <v>0</v>
      </c>
    </row>
    <row r="1831" spans="1:27">
      <c r="A1831" t="s">
        <v>102</v>
      </c>
      <c r="B1831" t="s">
        <v>5327</v>
      </c>
      <c r="C1831" t="s">
        <v>5328</v>
      </c>
      <c r="D1831" t="s">
        <v>7280</v>
      </c>
      <c r="E1831" t="s">
        <v>792</v>
      </c>
      <c r="F1831" t="s">
        <v>71</v>
      </c>
      <c r="G1831" s="1">
        <v>45477</v>
      </c>
      <c r="H1831" s="8">
        <f>MONTH(tbl_CleanLeads[[#This Row],[Lead_Date_Final]])</f>
        <v>7</v>
      </c>
      <c r="I1831" t="s">
        <v>7305</v>
      </c>
      <c r="J1831" t="s">
        <v>7271</v>
      </c>
      <c r="K1831" t="s">
        <v>7288</v>
      </c>
      <c r="L1831">
        <f>WEEKDAY(tbl_CleanLeads[[#This Row],[Lead_Date_Final]],2)</f>
        <v>4</v>
      </c>
      <c r="M1831" t="s">
        <v>7285</v>
      </c>
      <c r="N1831">
        <v>9.6000000000000014</v>
      </c>
      <c r="O1831" s="7">
        <v>1718.2</v>
      </c>
      <c r="P1831">
        <v>22</v>
      </c>
      <c r="Q1831" t="s">
        <v>7289</v>
      </c>
      <c r="R1831">
        <f>IF(UPPER(TRIM(Table2[[#This Row],[Status_Clean]]))="CONVERTED",1,0)</f>
        <v>0</v>
      </c>
      <c r="S1831">
        <f>IF(ISNUMBER(MATCH(UPPER(TRIM(Table2[[#This Row],[Status_Clean]])),{"CONTACTED","QUALIFIED","CONVERTED"},0)),1,0)</f>
        <v>1</v>
      </c>
      <c r="T1831" cm="1">
        <f t="array" ref="T1831">_xlfn.SWITCH(UPPER(TRIM(Table2[[#This Row],[Status_Clean]])),"NEW",1,"CONTACTED",2,"QUALIFIED",3,"CONVERTED",4,"LOST",5,99)</f>
        <v>3</v>
      </c>
      <c r="U1831" t="str" cm="1">
        <f t="array" ref="U1831">_xlfn.LET(_xlpm.x,IFERROR(VALUE(Table2[[#This Row],[Response_Time_Hours]]),""),IF(_xlpm.x="","CHECK",_xlfn.IFS(_xlpm.x&lt;=1,"Immediate",_xlpm.x&lt;=6,"Fast",_xlpm.x&lt;=24,"Moderate",_xlpm.x&gt;24,"Delayed")))</f>
        <v>Moderate</v>
      </c>
      <c r="V1831">
        <f>FLOOR(tbl_CleanLeads[[#This Row],[Response_Time_Hours]],6)</f>
        <v>6</v>
      </c>
      <c r="W1831" t="str" cm="1">
        <f t="array" ref="W1831">IF(Table2[[#This Row],[Interaction_Count_Final]]="","N/A",_xlfn.IFS(Table2[[#This Row],[Interaction_Count_Final]]&lt;=2,"Low",Table2[[#This Row],[Interaction_Count_Final]]&lt;=5,"Medium",Table2[[#This Row],[Interaction_Count_Final]]&gt;=6,"High",TRUE,"CHECK"))</f>
        <v>High</v>
      </c>
      <c r="X1831" t="b">
        <f t="shared" si="28"/>
        <v>1</v>
      </c>
      <c r="Y1831" t="b">
        <f>tbl_CleanLeads[[#This Row],[Response_Time_Hours]]&gt;24</f>
        <v>0</v>
      </c>
      <c r="Z1831" s="13" t="b">
        <f>tbl_CleanLeads[[#This Row],[Response_Time_Hours]]&gt;72</f>
        <v>0</v>
      </c>
      <c r="AA1831" s="13" t="b">
        <f>tbl_CleanLeads[[#This Row],[Status_Clean]]="Converted"</f>
        <v>0</v>
      </c>
    </row>
    <row r="1832" spans="1:27">
      <c r="A1832" t="s">
        <v>102</v>
      </c>
      <c r="B1832" t="s">
        <v>5329</v>
      </c>
      <c r="C1832" t="s">
        <v>5330</v>
      </c>
      <c r="D1832" t="s">
        <v>7258</v>
      </c>
      <c r="E1832" t="s">
        <v>222</v>
      </c>
      <c r="F1832" t="s">
        <v>193</v>
      </c>
      <c r="G1832" s="1">
        <v>45609</v>
      </c>
      <c r="H1832" s="8">
        <f>MONTH(tbl_CleanLeads[[#This Row],[Lead_Date_Final]])</f>
        <v>11</v>
      </c>
      <c r="I1832" t="s">
        <v>7300</v>
      </c>
      <c r="J1832" t="s">
        <v>7271</v>
      </c>
      <c r="K1832" t="s">
        <v>7264</v>
      </c>
      <c r="L1832">
        <f>WEEKDAY(tbl_CleanLeads[[#This Row],[Lead_Date_Final]],2)</f>
        <v>3</v>
      </c>
      <c r="M1832" t="s">
        <v>7272</v>
      </c>
      <c r="N1832">
        <v>24.1</v>
      </c>
      <c r="O1832" s="7">
        <v>1768.61</v>
      </c>
      <c r="P1832">
        <v>6</v>
      </c>
      <c r="Q1832" t="s">
        <v>7289</v>
      </c>
      <c r="R1832">
        <f>IF(UPPER(TRIM(Table2[[#This Row],[Status_Clean]]))="CONVERTED",1,0)</f>
        <v>0</v>
      </c>
      <c r="S1832">
        <f>IF(ISNUMBER(MATCH(UPPER(TRIM(Table2[[#This Row],[Status_Clean]])),{"CONTACTED","QUALIFIED","CONVERTED"},0)),1,0)</f>
        <v>0</v>
      </c>
      <c r="T1832" cm="1">
        <f t="array" ref="T1832">_xlfn.SWITCH(UPPER(TRIM(Table2[[#This Row],[Status_Clean]])),"NEW",1,"CONTACTED",2,"QUALIFIED",3,"CONVERTED",4,"LOST",5,99)</f>
        <v>1</v>
      </c>
      <c r="U1832" t="str" cm="1">
        <f t="array" ref="U1832">_xlfn.LET(_xlpm.x,IFERROR(VALUE(Table2[[#This Row],[Response_Time_Hours]]),""),IF(_xlpm.x="","CHECK",_xlfn.IFS(_xlpm.x&lt;=1,"Immediate",_xlpm.x&lt;=6,"Fast",_xlpm.x&lt;=24,"Moderate",_xlpm.x&gt;24,"Delayed")))</f>
        <v>Delayed</v>
      </c>
      <c r="V1832">
        <f>FLOOR(tbl_CleanLeads[[#This Row],[Response_Time_Hours]],6)</f>
        <v>24</v>
      </c>
      <c r="W1832" t="str" cm="1">
        <f t="array" ref="W1832">IF(Table2[[#This Row],[Interaction_Count_Final]]="","N/A",_xlfn.IFS(Table2[[#This Row],[Interaction_Count_Final]]&lt;=2,"Low",Table2[[#This Row],[Interaction_Count_Final]]&lt;=5,"Medium",Table2[[#This Row],[Interaction_Count_Final]]&gt;=6,"High",TRUE,"CHECK"))</f>
        <v>High</v>
      </c>
      <c r="X1832" t="b">
        <f t="shared" si="28"/>
        <v>1</v>
      </c>
      <c r="Y1832" t="b">
        <f>tbl_CleanLeads[[#This Row],[Response_Time_Hours]]&gt;24</f>
        <v>1</v>
      </c>
      <c r="Z1832" s="13" t="b">
        <f>tbl_CleanLeads[[#This Row],[Response_Time_Hours]]&gt;72</f>
        <v>0</v>
      </c>
      <c r="AA1832" s="13" t="b">
        <f>tbl_CleanLeads[[#This Row],[Status_Clean]]="Converted"</f>
        <v>0</v>
      </c>
    </row>
    <row r="1833" spans="1:27">
      <c r="A1833" t="s">
        <v>63</v>
      </c>
      <c r="B1833" t="s">
        <v>5332</v>
      </c>
      <c r="C1833" t="s">
        <v>5333</v>
      </c>
      <c r="D1833" t="s">
        <v>7268</v>
      </c>
      <c r="E1833" t="s">
        <v>311</v>
      </c>
      <c r="F1833" t="s">
        <v>125</v>
      </c>
      <c r="G1833" s="1">
        <v>45418</v>
      </c>
      <c r="H1833" s="8">
        <f>MONTH(tbl_CleanLeads[[#This Row],[Lead_Date_Final]])</f>
        <v>5</v>
      </c>
      <c r="I1833" t="s">
        <v>7314</v>
      </c>
      <c r="J1833" t="s">
        <v>7271</v>
      </c>
      <c r="K1833" t="s">
        <v>7277</v>
      </c>
      <c r="L1833">
        <f>WEEKDAY(tbl_CleanLeads[[#This Row],[Lead_Date_Final]],2)</f>
        <v>1</v>
      </c>
      <c r="M1833" t="s">
        <v>7298</v>
      </c>
      <c r="N1833">
        <v>58.7</v>
      </c>
      <c r="O1833" s="7">
        <v>3187.94</v>
      </c>
      <c r="P1833">
        <v>16</v>
      </c>
      <c r="Q1833" t="s">
        <v>7266</v>
      </c>
      <c r="R1833">
        <f>IF(UPPER(TRIM(Table2[[#This Row],[Status_Clean]]))="CONVERTED",1,0)</f>
        <v>0</v>
      </c>
      <c r="S1833">
        <f>IF(ISNUMBER(MATCH(UPPER(TRIM(Table2[[#This Row],[Status_Clean]])),{"CONTACTED","QUALIFIED","CONVERTED"},0)),1,0)</f>
        <v>1</v>
      </c>
      <c r="T1833" cm="1">
        <f t="array" ref="T1833">_xlfn.SWITCH(UPPER(TRIM(Table2[[#This Row],[Status_Clean]])),"NEW",1,"CONTACTED",2,"QUALIFIED",3,"CONVERTED",4,"LOST",5,99)</f>
        <v>2</v>
      </c>
      <c r="U1833" t="str" cm="1">
        <f t="array" ref="U1833">_xlfn.LET(_xlpm.x,IFERROR(VALUE(Table2[[#This Row],[Response_Time_Hours]]),""),IF(_xlpm.x="","CHECK",_xlfn.IFS(_xlpm.x&lt;=1,"Immediate",_xlpm.x&lt;=6,"Fast",_xlpm.x&lt;=24,"Moderate",_xlpm.x&gt;24,"Delayed")))</f>
        <v>Delayed</v>
      </c>
      <c r="V1833">
        <f>FLOOR(tbl_CleanLeads[[#This Row],[Response_Time_Hours]],6)</f>
        <v>54</v>
      </c>
      <c r="W1833" t="str" cm="1">
        <f t="array" ref="W1833">IF(Table2[[#This Row],[Interaction_Count_Final]]="","N/A",_xlfn.IFS(Table2[[#This Row],[Interaction_Count_Final]]&lt;=2,"Low",Table2[[#This Row],[Interaction_Count_Final]]&lt;=5,"Medium",Table2[[#This Row],[Interaction_Count_Final]]&gt;=6,"High",TRUE,"CHECK"))</f>
        <v>High</v>
      </c>
      <c r="X1833" t="b">
        <f t="shared" si="28"/>
        <v>1</v>
      </c>
      <c r="Y1833" t="b">
        <f>tbl_CleanLeads[[#This Row],[Response_Time_Hours]]&gt;24</f>
        <v>1</v>
      </c>
      <c r="Z1833" s="13" t="b">
        <f>tbl_CleanLeads[[#This Row],[Response_Time_Hours]]&gt;72</f>
        <v>0</v>
      </c>
      <c r="AA1833" s="13" t="b">
        <f>tbl_CleanLeads[[#This Row],[Status_Clean]]="Converted"</f>
        <v>0</v>
      </c>
    </row>
    <row r="1834" spans="1:27">
      <c r="A1834" t="s">
        <v>102</v>
      </c>
      <c r="B1834" t="s">
        <v>5335</v>
      </c>
      <c r="C1834" t="s">
        <v>5336</v>
      </c>
      <c r="D1834" t="s">
        <v>7280</v>
      </c>
      <c r="E1834" t="s">
        <v>69</v>
      </c>
      <c r="F1834" t="s">
        <v>71</v>
      </c>
      <c r="G1834" s="1">
        <v>45429</v>
      </c>
      <c r="H1834" s="8">
        <f>MONTH(tbl_CleanLeads[[#This Row],[Lead_Date_Final]])</f>
        <v>5</v>
      </c>
      <c r="I1834" t="s">
        <v>7314</v>
      </c>
      <c r="J1834" t="s">
        <v>7271</v>
      </c>
      <c r="K1834" t="s">
        <v>7277</v>
      </c>
      <c r="L1834">
        <f>WEEKDAY(tbl_CleanLeads[[#This Row],[Lead_Date_Final]],2)</f>
        <v>5</v>
      </c>
      <c r="M1834" t="s">
        <v>7312</v>
      </c>
      <c r="N1834">
        <v>50.7</v>
      </c>
      <c r="O1834" s="7">
        <v>4229.6400000000003</v>
      </c>
      <c r="P1834">
        <v>15</v>
      </c>
      <c r="Q1834" t="s">
        <v>7273</v>
      </c>
      <c r="R1834">
        <f>IF(UPPER(TRIM(Table2[[#This Row],[Status_Clean]]))="CONVERTED",1,0)</f>
        <v>0</v>
      </c>
      <c r="S1834">
        <f>IF(ISNUMBER(MATCH(UPPER(TRIM(Table2[[#This Row],[Status_Clean]])),{"CONTACTED","QUALIFIED","CONVERTED"},0)),1,0)</f>
        <v>1</v>
      </c>
      <c r="T1834" cm="1">
        <f t="array" ref="T1834">_xlfn.SWITCH(UPPER(TRIM(Table2[[#This Row],[Status_Clean]])),"NEW",1,"CONTACTED",2,"QUALIFIED",3,"CONVERTED",4,"LOST",5,99)</f>
        <v>3</v>
      </c>
      <c r="U1834" t="str" cm="1">
        <f t="array" ref="U1834">_xlfn.LET(_xlpm.x,IFERROR(VALUE(Table2[[#This Row],[Response_Time_Hours]]),""),IF(_xlpm.x="","CHECK",_xlfn.IFS(_xlpm.x&lt;=1,"Immediate",_xlpm.x&lt;=6,"Fast",_xlpm.x&lt;=24,"Moderate",_xlpm.x&gt;24,"Delayed")))</f>
        <v>Delayed</v>
      </c>
      <c r="V1834">
        <f>FLOOR(tbl_CleanLeads[[#This Row],[Response_Time_Hours]],6)</f>
        <v>48</v>
      </c>
      <c r="W1834" t="str" cm="1">
        <f t="array" ref="W1834">IF(Table2[[#This Row],[Interaction_Count_Final]]="","N/A",_xlfn.IFS(Table2[[#This Row],[Interaction_Count_Final]]&lt;=2,"Low",Table2[[#This Row],[Interaction_Count_Final]]&lt;=5,"Medium",Table2[[#This Row],[Interaction_Count_Final]]&gt;=6,"High",TRUE,"CHECK"))</f>
        <v>High</v>
      </c>
      <c r="X1834" t="b">
        <f t="shared" si="28"/>
        <v>1</v>
      </c>
      <c r="Y1834" t="b">
        <f>tbl_CleanLeads[[#This Row],[Response_Time_Hours]]&gt;24</f>
        <v>1</v>
      </c>
      <c r="Z1834" s="13" t="b">
        <f>tbl_CleanLeads[[#This Row],[Response_Time_Hours]]&gt;72</f>
        <v>0</v>
      </c>
      <c r="AA1834" s="13" t="b">
        <f>tbl_CleanLeads[[#This Row],[Status_Clean]]="Converted"</f>
        <v>0</v>
      </c>
    </row>
    <row r="1835" spans="1:27">
      <c r="A1835" t="s">
        <v>63</v>
      </c>
      <c r="B1835" t="s">
        <v>5338</v>
      </c>
      <c r="C1835" t="s">
        <v>5339</v>
      </c>
      <c r="D1835" t="s">
        <v>7280</v>
      </c>
      <c r="E1835" t="s">
        <v>123</v>
      </c>
      <c r="F1835" t="s">
        <v>71</v>
      </c>
      <c r="G1835" s="1">
        <v>45431</v>
      </c>
      <c r="H1835" s="8">
        <f>MONTH(tbl_CleanLeads[[#This Row],[Lead_Date_Final]])</f>
        <v>5</v>
      </c>
      <c r="I1835" t="s">
        <v>7314</v>
      </c>
      <c r="J1835" t="s">
        <v>7271</v>
      </c>
      <c r="K1835" t="s">
        <v>7277</v>
      </c>
      <c r="L1835">
        <f>WEEKDAY(tbl_CleanLeads[[#This Row],[Lead_Date_Final]],2)</f>
        <v>7</v>
      </c>
      <c r="M1835" t="s">
        <v>7293</v>
      </c>
      <c r="N1835">
        <v>11</v>
      </c>
      <c r="O1835" s="7">
        <v>1511.4</v>
      </c>
      <c r="P1835">
        <v>46</v>
      </c>
      <c r="Q1835" t="s">
        <v>7289</v>
      </c>
      <c r="R1835">
        <f>IF(UPPER(TRIM(Table2[[#This Row],[Status_Clean]]))="CONVERTED",1,0)</f>
        <v>0</v>
      </c>
      <c r="S1835">
        <f>IF(ISNUMBER(MATCH(UPPER(TRIM(Table2[[#This Row],[Status_Clean]])),{"CONTACTED","QUALIFIED","CONVERTED"},0)),1,0)</f>
        <v>1</v>
      </c>
      <c r="T1835" cm="1">
        <f t="array" ref="T1835">_xlfn.SWITCH(UPPER(TRIM(Table2[[#This Row],[Status_Clean]])),"NEW",1,"CONTACTED",2,"QUALIFIED",3,"CONVERTED",4,"LOST",5,99)</f>
        <v>3</v>
      </c>
      <c r="U1835" t="str" cm="1">
        <f t="array" ref="U1835">_xlfn.LET(_xlpm.x,IFERROR(VALUE(Table2[[#This Row],[Response_Time_Hours]]),""),IF(_xlpm.x="","CHECK",_xlfn.IFS(_xlpm.x&lt;=1,"Immediate",_xlpm.x&lt;=6,"Fast",_xlpm.x&lt;=24,"Moderate",_xlpm.x&gt;24,"Delayed")))</f>
        <v>Moderate</v>
      </c>
      <c r="V1835">
        <f>FLOOR(tbl_CleanLeads[[#This Row],[Response_Time_Hours]],6)</f>
        <v>6</v>
      </c>
      <c r="W1835" t="str" cm="1">
        <f t="array" ref="W1835">IF(Table2[[#This Row],[Interaction_Count_Final]]="","N/A",_xlfn.IFS(Table2[[#This Row],[Interaction_Count_Final]]&lt;=2,"Low",Table2[[#This Row],[Interaction_Count_Final]]&lt;=5,"Medium",Table2[[#This Row],[Interaction_Count_Final]]&gt;=6,"High",TRUE,"CHECK"))</f>
        <v>High</v>
      </c>
      <c r="X1835" t="b">
        <f t="shared" si="28"/>
        <v>1</v>
      </c>
      <c r="Y1835" t="b">
        <f>tbl_CleanLeads[[#This Row],[Response_Time_Hours]]&gt;24</f>
        <v>0</v>
      </c>
      <c r="Z1835" s="13" t="b">
        <f>tbl_CleanLeads[[#This Row],[Response_Time_Hours]]&gt;72</f>
        <v>0</v>
      </c>
      <c r="AA1835" s="13" t="b">
        <f>tbl_CleanLeads[[#This Row],[Status_Clean]]="Converted"</f>
        <v>0</v>
      </c>
    </row>
    <row r="1836" spans="1:27">
      <c r="A1836" t="s">
        <v>90</v>
      </c>
      <c r="B1836" t="s">
        <v>5340</v>
      </c>
      <c r="C1836" t="s">
        <v>5341</v>
      </c>
      <c r="D1836" t="s">
        <v>7303</v>
      </c>
      <c r="E1836" t="s">
        <v>254</v>
      </c>
      <c r="F1836" t="s">
        <v>173</v>
      </c>
      <c r="G1836" s="1">
        <v>45056</v>
      </c>
      <c r="H1836" s="8">
        <f>MONTH(tbl_CleanLeads[[#This Row],[Lead_Date_Final]])</f>
        <v>5</v>
      </c>
      <c r="I1836" t="s">
        <v>7314</v>
      </c>
      <c r="J1836" t="s">
        <v>7263</v>
      </c>
      <c r="K1836" t="s">
        <v>7277</v>
      </c>
      <c r="L1836">
        <f>WEEKDAY(tbl_CleanLeads[[#This Row],[Lead_Date_Final]],2)</f>
        <v>3</v>
      </c>
      <c r="M1836" t="s">
        <v>7272</v>
      </c>
      <c r="N1836">
        <v>62.400000000000006</v>
      </c>
      <c r="O1836" s="7">
        <v>1803.17</v>
      </c>
      <c r="P1836">
        <v>16</v>
      </c>
      <c r="Q1836" t="s">
        <v>7289</v>
      </c>
      <c r="R1836">
        <f>IF(UPPER(TRIM(Table2[[#This Row],[Status_Clean]]))="CONVERTED",1,0)</f>
        <v>0</v>
      </c>
      <c r="S1836">
        <f>IF(ISNUMBER(MATCH(UPPER(TRIM(Table2[[#This Row],[Status_Clean]])),{"CONTACTED","QUALIFIED","CONVERTED"},0)),1,0)</f>
        <v>0</v>
      </c>
      <c r="T1836" cm="1">
        <f t="array" ref="T1836">_xlfn.SWITCH(UPPER(TRIM(Table2[[#This Row],[Status_Clean]])),"NEW",1,"CONTACTED",2,"QUALIFIED",3,"CONVERTED",4,"LOST",5,99)</f>
        <v>5</v>
      </c>
      <c r="U1836" t="str" cm="1">
        <f t="array" ref="U1836">_xlfn.LET(_xlpm.x,IFERROR(VALUE(Table2[[#This Row],[Response_Time_Hours]]),""),IF(_xlpm.x="","CHECK",_xlfn.IFS(_xlpm.x&lt;=1,"Immediate",_xlpm.x&lt;=6,"Fast",_xlpm.x&lt;=24,"Moderate",_xlpm.x&gt;24,"Delayed")))</f>
        <v>Delayed</v>
      </c>
      <c r="V1836">
        <f>FLOOR(tbl_CleanLeads[[#This Row],[Response_Time_Hours]],6)</f>
        <v>60</v>
      </c>
      <c r="W1836" t="str" cm="1">
        <f t="array" ref="W1836">IF(Table2[[#This Row],[Interaction_Count_Final]]="","N/A",_xlfn.IFS(Table2[[#This Row],[Interaction_Count_Final]]&lt;=2,"Low",Table2[[#This Row],[Interaction_Count_Final]]&lt;=5,"Medium",Table2[[#This Row],[Interaction_Count_Final]]&gt;=6,"High",TRUE,"CHECK"))</f>
        <v>High</v>
      </c>
      <c r="X1836" t="b">
        <f t="shared" si="28"/>
        <v>1</v>
      </c>
      <c r="Y1836" t="b">
        <f>tbl_CleanLeads[[#This Row],[Response_Time_Hours]]&gt;24</f>
        <v>1</v>
      </c>
      <c r="Z1836" s="13" t="b">
        <f>tbl_CleanLeads[[#This Row],[Response_Time_Hours]]&gt;72</f>
        <v>0</v>
      </c>
      <c r="AA1836" s="13" t="b">
        <f>tbl_CleanLeads[[#This Row],[Status_Clean]]="Converted"</f>
        <v>0</v>
      </c>
    </row>
    <row r="1837" spans="1:27">
      <c r="A1837" t="s">
        <v>102</v>
      </c>
      <c r="B1837" t="s">
        <v>5342</v>
      </c>
      <c r="C1837" t="s">
        <v>8546</v>
      </c>
      <c r="D1837" t="s">
        <v>7303</v>
      </c>
      <c r="E1837" t="s">
        <v>222</v>
      </c>
      <c r="F1837" t="s">
        <v>250</v>
      </c>
      <c r="G1837" s="1">
        <v>45347</v>
      </c>
      <c r="H1837" s="8">
        <f>MONTH(tbl_CleanLeads[[#This Row],[Lead_Date_Final]])</f>
        <v>2</v>
      </c>
      <c r="I1837" t="s">
        <v>7283</v>
      </c>
      <c r="J1837" t="s">
        <v>7271</v>
      </c>
      <c r="K1837" t="s">
        <v>7284</v>
      </c>
      <c r="L1837">
        <f>WEEKDAY(tbl_CleanLeads[[#This Row],[Lead_Date_Final]],2)</f>
        <v>7</v>
      </c>
      <c r="M1837" t="s">
        <v>7293</v>
      </c>
      <c r="N1837">
        <v>70.8</v>
      </c>
      <c r="O1837" s="7">
        <v>2949.56</v>
      </c>
      <c r="P1837">
        <v>37</v>
      </c>
      <c r="Q1837" t="s">
        <v>7266</v>
      </c>
      <c r="R1837">
        <f>IF(UPPER(TRIM(Table2[[#This Row],[Status_Clean]]))="CONVERTED",1,0)</f>
        <v>1</v>
      </c>
      <c r="S1837">
        <f>IF(ISNUMBER(MATCH(UPPER(TRIM(Table2[[#This Row],[Status_Clean]])),{"CONTACTED","QUALIFIED","CONVERTED"},0)),1,0)</f>
        <v>1</v>
      </c>
      <c r="T1837" cm="1">
        <f t="array" ref="T1837">_xlfn.SWITCH(UPPER(TRIM(Table2[[#This Row],[Status_Clean]])),"NEW",1,"CONTACTED",2,"QUALIFIED",3,"CONVERTED",4,"LOST",5,99)</f>
        <v>4</v>
      </c>
      <c r="U1837" t="str" cm="1">
        <f t="array" ref="U1837">_xlfn.LET(_xlpm.x,IFERROR(VALUE(Table2[[#This Row],[Response_Time_Hours]]),""),IF(_xlpm.x="","CHECK",_xlfn.IFS(_xlpm.x&lt;=1,"Immediate",_xlpm.x&lt;=6,"Fast",_xlpm.x&lt;=24,"Moderate",_xlpm.x&gt;24,"Delayed")))</f>
        <v>Delayed</v>
      </c>
      <c r="V1837">
        <f>FLOOR(tbl_CleanLeads[[#This Row],[Response_Time_Hours]],6)</f>
        <v>66</v>
      </c>
      <c r="W1837" t="str" cm="1">
        <f t="array" ref="W1837">IF(Table2[[#This Row],[Interaction_Count_Final]]="","N/A",_xlfn.IFS(Table2[[#This Row],[Interaction_Count_Final]]&lt;=2,"Low",Table2[[#This Row],[Interaction_Count_Final]]&lt;=5,"Medium",Table2[[#This Row],[Interaction_Count_Final]]&gt;=6,"High",TRUE,"CHECK"))</f>
        <v>High</v>
      </c>
      <c r="X1837" t="b">
        <f t="shared" si="28"/>
        <v>1</v>
      </c>
      <c r="Y1837" t="b">
        <f>tbl_CleanLeads[[#This Row],[Response_Time_Hours]]&gt;24</f>
        <v>1</v>
      </c>
      <c r="Z1837" s="13" t="b">
        <f>tbl_CleanLeads[[#This Row],[Response_Time_Hours]]&gt;72</f>
        <v>0</v>
      </c>
      <c r="AA1837" s="13" t="b">
        <f>tbl_CleanLeads[[#This Row],[Status_Clean]]="Converted"</f>
        <v>1</v>
      </c>
    </row>
    <row r="1838" spans="1:27">
      <c r="A1838" t="s">
        <v>102</v>
      </c>
      <c r="B1838" t="s">
        <v>5345</v>
      </c>
      <c r="C1838" t="s">
        <v>8547</v>
      </c>
      <c r="D1838" t="s">
        <v>7280</v>
      </c>
      <c r="E1838" t="s">
        <v>123</v>
      </c>
      <c r="F1838" t="s">
        <v>193</v>
      </c>
      <c r="G1838" s="1">
        <v>45365</v>
      </c>
      <c r="H1838" s="8">
        <f>MONTH(tbl_CleanLeads[[#This Row],[Lead_Date_Final]])</f>
        <v>3</v>
      </c>
      <c r="I1838" t="s">
        <v>7295</v>
      </c>
      <c r="J1838" t="s">
        <v>7271</v>
      </c>
      <c r="K1838" t="s">
        <v>7284</v>
      </c>
      <c r="L1838">
        <f>WEEKDAY(tbl_CleanLeads[[#This Row],[Lead_Date_Final]],2)</f>
        <v>4</v>
      </c>
      <c r="M1838" t="s">
        <v>7285</v>
      </c>
      <c r="N1838">
        <v>63.5</v>
      </c>
      <c r="O1838" s="7">
        <v>1207.46</v>
      </c>
      <c r="P1838">
        <v>1</v>
      </c>
      <c r="Q1838" t="s">
        <v>7289</v>
      </c>
      <c r="R1838">
        <f>IF(UPPER(TRIM(Table2[[#This Row],[Status_Clean]]))="CONVERTED",1,0)</f>
        <v>0</v>
      </c>
      <c r="S1838">
        <f>IF(ISNUMBER(MATCH(UPPER(TRIM(Table2[[#This Row],[Status_Clean]])),{"CONTACTED","QUALIFIED","CONVERTED"},0)),1,0)</f>
        <v>0</v>
      </c>
      <c r="T1838" cm="1">
        <f t="array" ref="T1838">_xlfn.SWITCH(UPPER(TRIM(Table2[[#This Row],[Status_Clean]])),"NEW",1,"CONTACTED",2,"QUALIFIED",3,"CONVERTED",4,"LOST",5,99)</f>
        <v>1</v>
      </c>
      <c r="U1838" t="str" cm="1">
        <f t="array" ref="U1838">_xlfn.LET(_xlpm.x,IFERROR(VALUE(Table2[[#This Row],[Response_Time_Hours]]),""),IF(_xlpm.x="","CHECK",_xlfn.IFS(_xlpm.x&lt;=1,"Immediate",_xlpm.x&lt;=6,"Fast",_xlpm.x&lt;=24,"Moderate",_xlpm.x&gt;24,"Delayed")))</f>
        <v>Delayed</v>
      </c>
      <c r="V1838">
        <f>FLOOR(tbl_CleanLeads[[#This Row],[Response_Time_Hours]],6)</f>
        <v>60</v>
      </c>
      <c r="W1838" t="str" cm="1">
        <f t="array" ref="W1838">IF(Table2[[#This Row],[Interaction_Count_Final]]="","N/A",_xlfn.IFS(Table2[[#This Row],[Interaction_Count_Final]]&lt;=2,"Low",Table2[[#This Row],[Interaction_Count_Final]]&lt;=5,"Medium",Table2[[#This Row],[Interaction_Count_Final]]&gt;=6,"High",TRUE,"CHECK"))</f>
        <v>Low</v>
      </c>
      <c r="X1838" t="b">
        <f t="shared" si="28"/>
        <v>1</v>
      </c>
      <c r="Y1838" t="b">
        <f>tbl_CleanLeads[[#This Row],[Response_Time_Hours]]&gt;24</f>
        <v>1</v>
      </c>
      <c r="Z1838" s="13" t="b">
        <f>tbl_CleanLeads[[#This Row],[Response_Time_Hours]]&gt;72</f>
        <v>0</v>
      </c>
      <c r="AA1838" s="13" t="b">
        <f>tbl_CleanLeads[[#This Row],[Status_Clean]]="Converted"</f>
        <v>0</v>
      </c>
    </row>
    <row r="1839" spans="1:27">
      <c r="A1839" t="s">
        <v>63</v>
      </c>
      <c r="B1839" t="s">
        <v>5348</v>
      </c>
      <c r="C1839" t="s">
        <v>5349</v>
      </c>
      <c r="D1839" t="s">
        <v>7258</v>
      </c>
      <c r="E1839" t="s">
        <v>1356</v>
      </c>
      <c r="F1839" t="s">
        <v>125</v>
      </c>
      <c r="G1839" s="1">
        <v>45157</v>
      </c>
      <c r="H1839" s="8">
        <f>MONTH(tbl_CleanLeads[[#This Row],[Lead_Date_Final]])</f>
        <v>8</v>
      </c>
      <c r="I1839" t="s">
        <v>7310</v>
      </c>
      <c r="J1839" t="s">
        <v>7263</v>
      </c>
      <c r="K1839" t="s">
        <v>7288</v>
      </c>
      <c r="L1839">
        <f>WEEKDAY(tbl_CleanLeads[[#This Row],[Lead_Date_Final]],2)</f>
        <v>6</v>
      </c>
      <c r="M1839" t="s">
        <v>7278</v>
      </c>
      <c r="N1839">
        <v>49.4</v>
      </c>
      <c r="O1839" s="7">
        <v>2917</v>
      </c>
      <c r="P1839">
        <v>18</v>
      </c>
      <c r="Q1839" t="s">
        <v>7266</v>
      </c>
      <c r="R1839">
        <f>IF(UPPER(TRIM(Table2[[#This Row],[Status_Clean]]))="CONVERTED",1,0)</f>
        <v>0</v>
      </c>
      <c r="S1839">
        <f>IF(ISNUMBER(MATCH(UPPER(TRIM(Table2[[#This Row],[Status_Clean]])),{"CONTACTED","QUALIFIED","CONVERTED"},0)),1,0)</f>
        <v>1</v>
      </c>
      <c r="T1839" cm="1">
        <f t="array" ref="T1839">_xlfn.SWITCH(UPPER(TRIM(Table2[[#This Row],[Status_Clean]])),"NEW",1,"CONTACTED",2,"QUALIFIED",3,"CONVERTED",4,"LOST",5,99)</f>
        <v>2</v>
      </c>
      <c r="U1839" t="str" cm="1">
        <f t="array" ref="U1839">_xlfn.LET(_xlpm.x,IFERROR(VALUE(Table2[[#This Row],[Response_Time_Hours]]),""),IF(_xlpm.x="","CHECK",_xlfn.IFS(_xlpm.x&lt;=1,"Immediate",_xlpm.x&lt;=6,"Fast",_xlpm.x&lt;=24,"Moderate",_xlpm.x&gt;24,"Delayed")))</f>
        <v>Delayed</v>
      </c>
      <c r="V1839">
        <f>FLOOR(tbl_CleanLeads[[#This Row],[Response_Time_Hours]],6)</f>
        <v>48</v>
      </c>
      <c r="W1839" t="str" cm="1">
        <f t="array" ref="W1839">IF(Table2[[#This Row],[Interaction_Count_Final]]="","N/A",_xlfn.IFS(Table2[[#This Row],[Interaction_Count_Final]]&lt;=2,"Low",Table2[[#This Row],[Interaction_Count_Final]]&lt;=5,"Medium",Table2[[#This Row],[Interaction_Count_Final]]&gt;=6,"High",TRUE,"CHECK"))</f>
        <v>High</v>
      </c>
      <c r="X1839" t="b">
        <f t="shared" si="28"/>
        <v>1</v>
      </c>
      <c r="Y1839" t="b">
        <f>tbl_CleanLeads[[#This Row],[Response_Time_Hours]]&gt;24</f>
        <v>1</v>
      </c>
      <c r="Z1839" s="13" t="b">
        <f>tbl_CleanLeads[[#This Row],[Response_Time_Hours]]&gt;72</f>
        <v>0</v>
      </c>
      <c r="AA1839" s="13" t="b">
        <f>tbl_CleanLeads[[#This Row],[Status_Clean]]="Converted"</f>
        <v>0</v>
      </c>
    </row>
    <row r="1840" spans="1:27">
      <c r="A1840" t="s">
        <v>70</v>
      </c>
      <c r="B1840" t="s">
        <v>5351</v>
      </c>
      <c r="C1840" t="s">
        <v>5352</v>
      </c>
      <c r="D1840" t="s">
        <v>7280</v>
      </c>
      <c r="E1840" t="s">
        <v>7308</v>
      </c>
      <c r="F1840" t="s">
        <v>173</v>
      </c>
      <c r="G1840" s="1">
        <v>45227</v>
      </c>
      <c r="H1840" s="8">
        <f>MONTH(tbl_CleanLeads[[#This Row],[Lead_Date_Final]])</f>
        <v>10</v>
      </c>
      <c r="I1840" t="s">
        <v>7270</v>
      </c>
      <c r="J1840" t="s">
        <v>7263</v>
      </c>
      <c r="K1840" t="s">
        <v>7264</v>
      </c>
      <c r="L1840">
        <f>WEEKDAY(tbl_CleanLeads[[#This Row],[Lead_Date_Final]],2)</f>
        <v>6</v>
      </c>
      <c r="M1840" t="s">
        <v>7278</v>
      </c>
      <c r="N1840">
        <v>67.099999999999994</v>
      </c>
      <c r="O1840" s="7">
        <v>2864.48</v>
      </c>
      <c r="P1840">
        <v>29</v>
      </c>
      <c r="Q1840" t="s">
        <v>7266</v>
      </c>
      <c r="R1840">
        <f>IF(UPPER(TRIM(Table2[[#This Row],[Status_Clean]]))="CONVERTED",1,0)</f>
        <v>0</v>
      </c>
      <c r="S1840">
        <f>IF(ISNUMBER(MATCH(UPPER(TRIM(Table2[[#This Row],[Status_Clean]])),{"CONTACTED","QUALIFIED","CONVERTED"},0)),1,0)</f>
        <v>0</v>
      </c>
      <c r="T1840" cm="1">
        <f t="array" ref="T1840">_xlfn.SWITCH(UPPER(TRIM(Table2[[#This Row],[Status_Clean]])),"NEW",1,"CONTACTED",2,"QUALIFIED",3,"CONVERTED",4,"LOST",5,99)</f>
        <v>5</v>
      </c>
      <c r="U1840" t="str" cm="1">
        <f t="array" ref="U1840">_xlfn.LET(_xlpm.x,IFERROR(VALUE(Table2[[#This Row],[Response_Time_Hours]]),""),IF(_xlpm.x="","CHECK",_xlfn.IFS(_xlpm.x&lt;=1,"Immediate",_xlpm.x&lt;=6,"Fast",_xlpm.x&lt;=24,"Moderate",_xlpm.x&gt;24,"Delayed")))</f>
        <v>Delayed</v>
      </c>
      <c r="V1840">
        <f>FLOOR(tbl_CleanLeads[[#This Row],[Response_Time_Hours]],6)</f>
        <v>66</v>
      </c>
      <c r="W1840" t="str" cm="1">
        <f t="array" ref="W1840">IF(Table2[[#This Row],[Interaction_Count_Final]]="","N/A",_xlfn.IFS(Table2[[#This Row],[Interaction_Count_Final]]&lt;=2,"Low",Table2[[#This Row],[Interaction_Count_Final]]&lt;=5,"Medium",Table2[[#This Row],[Interaction_Count_Final]]&gt;=6,"High",TRUE,"CHECK"))</f>
        <v>High</v>
      </c>
      <c r="X1840" t="b">
        <f t="shared" si="28"/>
        <v>1</v>
      </c>
      <c r="Y1840" t="b">
        <f>tbl_CleanLeads[[#This Row],[Response_Time_Hours]]&gt;24</f>
        <v>1</v>
      </c>
      <c r="Z1840" s="13" t="b">
        <f>tbl_CleanLeads[[#This Row],[Response_Time_Hours]]&gt;72</f>
        <v>0</v>
      </c>
      <c r="AA1840" s="13" t="b">
        <f>tbl_CleanLeads[[#This Row],[Status_Clean]]="Converted"</f>
        <v>0</v>
      </c>
    </row>
    <row r="1841" spans="1:27">
      <c r="A1841" t="s">
        <v>90</v>
      </c>
      <c r="B1841" t="s">
        <v>5354</v>
      </c>
      <c r="C1841" t="s">
        <v>5355</v>
      </c>
      <c r="D1841" t="s">
        <v>7268</v>
      </c>
      <c r="E1841" t="s">
        <v>106</v>
      </c>
      <c r="F1841" t="s">
        <v>125</v>
      </c>
      <c r="G1841" s="1">
        <v>45097</v>
      </c>
      <c r="H1841" s="8">
        <f>MONTH(tbl_CleanLeads[[#This Row],[Lead_Date_Final]])</f>
        <v>6</v>
      </c>
      <c r="I1841" t="s">
        <v>7276</v>
      </c>
      <c r="J1841" t="s">
        <v>7263</v>
      </c>
      <c r="K1841" t="s">
        <v>7277</v>
      </c>
      <c r="L1841">
        <f>WEEKDAY(tbl_CleanLeads[[#This Row],[Lead_Date_Final]],2)</f>
        <v>2</v>
      </c>
      <c r="M1841" t="s">
        <v>7265</v>
      </c>
      <c r="N1841">
        <v>24.6</v>
      </c>
      <c r="O1841" s="7">
        <v>2608.2399999999998</v>
      </c>
      <c r="P1841">
        <v>39</v>
      </c>
      <c r="Q1841" t="s">
        <v>7266</v>
      </c>
      <c r="R1841">
        <f>IF(UPPER(TRIM(Table2[[#This Row],[Status_Clean]]))="CONVERTED",1,0)</f>
        <v>0</v>
      </c>
      <c r="S1841">
        <f>IF(ISNUMBER(MATCH(UPPER(TRIM(Table2[[#This Row],[Status_Clean]])),{"CONTACTED","QUALIFIED","CONVERTED"},0)),1,0)</f>
        <v>1</v>
      </c>
      <c r="T1841" cm="1">
        <f t="array" ref="T1841">_xlfn.SWITCH(UPPER(TRIM(Table2[[#This Row],[Status_Clean]])),"NEW",1,"CONTACTED",2,"QUALIFIED",3,"CONVERTED",4,"LOST",5,99)</f>
        <v>2</v>
      </c>
      <c r="U1841" t="str" cm="1">
        <f t="array" ref="U1841">_xlfn.LET(_xlpm.x,IFERROR(VALUE(Table2[[#This Row],[Response_Time_Hours]]),""),IF(_xlpm.x="","CHECK",_xlfn.IFS(_xlpm.x&lt;=1,"Immediate",_xlpm.x&lt;=6,"Fast",_xlpm.x&lt;=24,"Moderate",_xlpm.x&gt;24,"Delayed")))</f>
        <v>Delayed</v>
      </c>
      <c r="V1841">
        <f>FLOOR(tbl_CleanLeads[[#This Row],[Response_Time_Hours]],6)</f>
        <v>24</v>
      </c>
      <c r="W1841" t="str" cm="1">
        <f t="array" ref="W1841">IF(Table2[[#This Row],[Interaction_Count_Final]]="","N/A",_xlfn.IFS(Table2[[#This Row],[Interaction_Count_Final]]&lt;=2,"Low",Table2[[#This Row],[Interaction_Count_Final]]&lt;=5,"Medium",Table2[[#This Row],[Interaction_Count_Final]]&gt;=6,"High",TRUE,"CHECK"))</f>
        <v>High</v>
      </c>
      <c r="X1841" t="b">
        <f t="shared" si="28"/>
        <v>1</v>
      </c>
      <c r="Y1841" t="b">
        <f>tbl_CleanLeads[[#This Row],[Response_Time_Hours]]&gt;24</f>
        <v>1</v>
      </c>
      <c r="Z1841" s="13" t="b">
        <f>tbl_CleanLeads[[#This Row],[Response_Time_Hours]]&gt;72</f>
        <v>0</v>
      </c>
      <c r="AA1841" s="13" t="b">
        <f>tbl_CleanLeads[[#This Row],[Status_Clean]]="Converted"</f>
        <v>0</v>
      </c>
    </row>
    <row r="1842" spans="1:27">
      <c r="A1842" t="s">
        <v>63</v>
      </c>
      <c r="B1842" t="s">
        <v>5357</v>
      </c>
      <c r="C1842" t="s">
        <v>8550</v>
      </c>
      <c r="D1842" t="s">
        <v>7258</v>
      </c>
      <c r="E1842" t="s">
        <v>469</v>
      </c>
      <c r="F1842" t="s">
        <v>125</v>
      </c>
      <c r="G1842" s="1">
        <v>45382</v>
      </c>
      <c r="H1842" s="8">
        <f>MONTH(tbl_CleanLeads[[#This Row],[Lead_Date_Final]])</f>
        <v>3</v>
      </c>
      <c r="I1842" t="s">
        <v>7295</v>
      </c>
      <c r="J1842" t="s">
        <v>7271</v>
      </c>
      <c r="K1842" t="s">
        <v>7284</v>
      </c>
      <c r="L1842">
        <f>WEEKDAY(tbl_CleanLeads[[#This Row],[Lead_Date_Final]],2)</f>
        <v>7</v>
      </c>
      <c r="M1842" t="s">
        <v>7293</v>
      </c>
      <c r="N1842">
        <v>47.8</v>
      </c>
      <c r="O1842" s="7">
        <v>1723.07</v>
      </c>
      <c r="P1842">
        <v>31</v>
      </c>
      <c r="Q1842" t="s">
        <v>7289</v>
      </c>
      <c r="R1842">
        <f>IF(UPPER(TRIM(Table2[[#This Row],[Status_Clean]]))="CONVERTED",1,0)</f>
        <v>0</v>
      </c>
      <c r="S1842">
        <f>IF(ISNUMBER(MATCH(UPPER(TRIM(Table2[[#This Row],[Status_Clean]])),{"CONTACTED","QUALIFIED","CONVERTED"},0)),1,0)</f>
        <v>1</v>
      </c>
      <c r="T1842" cm="1">
        <f t="array" ref="T1842">_xlfn.SWITCH(UPPER(TRIM(Table2[[#This Row],[Status_Clean]])),"NEW",1,"CONTACTED",2,"QUALIFIED",3,"CONVERTED",4,"LOST",5,99)</f>
        <v>2</v>
      </c>
      <c r="U1842" t="str" cm="1">
        <f t="array" ref="U1842">_xlfn.LET(_xlpm.x,IFERROR(VALUE(Table2[[#This Row],[Response_Time_Hours]]),""),IF(_xlpm.x="","CHECK",_xlfn.IFS(_xlpm.x&lt;=1,"Immediate",_xlpm.x&lt;=6,"Fast",_xlpm.x&lt;=24,"Moderate",_xlpm.x&gt;24,"Delayed")))</f>
        <v>Delayed</v>
      </c>
      <c r="V1842">
        <f>FLOOR(tbl_CleanLeads[[#This Row],[Response_Time_Hours]],6)</f>
        <v>42</v>
      </c>
      <c r="W1842" t="str" cm="1">
        <f t="array" ref="W1842">IF(Table2[[#This Row],[Interaction_Count_Final]]="","N/A",_xlfn.IFS(Table2[[#This Row],[Interaction_Count_Final]]&lt;=2,"Low",Table2[[#This Row],[Interaction_Count_Final]]&lt;=5,"Medium",Table2[[#This Row],[Interaction_Count_Final]]&gt;=6,"High",TRUE,"CHECK"))</f>
        <v>High</v>
      </c>
      <c r="X1842" t="b">
        <f t="shared" si="28"/>
        <v>1</v>
      </c>
      <c r="Y1842" t="b">
        <f>tbl_CleanLeads[[#This Row],[Response_Time_Hours]]&gt;24</f>
        <v>1</v>
      </c>
      <c r="Z1842" s="13" t="b">
        <f>tbl_CleanLeads[[#This Row],[Response_Time_Hours]]&gt;72</f>
        <v>0</v>
      </c>
      <c r="AA1842" s="13" t="b">
        <f>tbl_CleanLeads[[#This Row],[Status_Clean]]="Converted"</f>
        <v>0</v>
      </c>
    </row>
    <row r="1843" spans="1:27">
      <c r="A1843" t="s">
        <v>63</v>
      </c>
      <c r="B1843" t="s">
        <v>5361</v>
      </c>
      <c r="C1843" t="s">
        <v>5362</v>
      </c>
      <c r="D1843" t="s">
        <v>7268</v>
      </c>
      <c r="E1843" t="s">
        <v>469</v>
      </c>
      <c r="F1843" t="s">
        <v>125</v>
      </c>
      <c r="G1843" s="1">
        <v>45335</v>
      </c>
      <c r="H1843" s="8">
        <f>MONTH(tbl_CleanLeads[[#This Row],[Lead_Date_Final]])</f>
        <v>2</v>
      </c>
      <c r="I1843" t="s">
        <v>7283</v>
      </c>
      <c r="J1843" t="s">
        <v>7271</v>
      </c>
      <c r="K1843" t="s">
        <v>7284</v>
      </c>
      <c r="L1843">
        <f>WEEKDAY(tbl_CleanLeads[[#This Row],[Lead_Date_Final]],2)</f>
        <v>2</v>
      </c>
      <c r="M1843" t="s">
        <v>7265</v>
      </c>
      <c r="N1843">
        <v>64.3</v>
      </c>
      <c r="O1843" s="7">
        <v>3896.2</v>
      </c>
      <c r="P1843">
        <v>24</v>
      </c>
      <c r="Q1843" t="s">
        <v>7266</v>
      </c>
      <c r="R1843">
        <f>IF(UPPER(TRIM(Table2[[#This Row],[Status_Clean]]))="CONVERTED",1,0)</f>
        <v>0</v>
      </c>
      <c r="S1843">
        <f>IF(ISNUMBER(MATCH(UPPER(TRIM(Table2[[#This Row],[Status_Clean]])),{"CONTACTED","QUALIFIED","CONVERTED"},0)),1,0)</f>
        <v>1</v>
      </c>
      <c r="T1843" cm="1">
        <f t="array" ref="T1843">_xlfn.SWITCH(UPPER(TRIM(Table2[[#This Row],[Status_Clean]])),"NEW",1,"CONTACTED",2,"QUALIFIED",3,"CONVERTED",4,"LOST",5,99)</f>
        <v>2</v>
      </c>
      <c r="U1843" t="str" cm="1">
        <f t="array" ref="U1843">_xlfn.LET(_xlpm.x,IFERROR(VALUE(Table2[[#This Row],[Response_Time_Hours]]),""),IF(_xlpm.x="","CHECK",_xlfn.IFS(_xlpm.x&lt;=1,"Immediate",_xlpm.x&lt;=6,"Fast",_xlpm.x&lt;=24,"Moderate",_xlpm.x&gt;24,"Delayed")))</f>
        <v>Delayed</v>
      </c>
      <c r="V1843">
        <f>FLOOR(tbl_CleanLeads[[#This Row],[Response_Time_Hours]],6)</f>
        <v>60</v>
      </c>
      <c r="W1843" t="str" cm="1">
        <f t="array" ref="W1843">IF(Table2[[#This Row],[Interaction_Count_Final]]="","N/A",_xlfn.IFS(Table2[[#This Row],[Interaction_Count_Final]]&lt;=2,"Low",Table2[[#This Row],[Interaction_Count_Final]]&lt;=5,"Medium",Table2[[#This Row],[Interaction_Count_Final]]&gt;=6,"High",TRUE,"CHECK"))</f>
        <v>High</v>
      </c>
      <c r="X1843" t="b">
        <f t="shared" si="28"/>
        <v>1</v>
      </c>
      <c r="Y1843" t="b">
        <f>tbl_CleanLeads[[#This Row],[Response_Time_Hours]]&gt;24</f>
        <v>1</v>
      </c>
      <c r="Z1843" s="13" t="b">
        <f>tbl_CleanLeads[[#This Row],[Response_Time_Hours]]&gt;72</f>
        <v>0</v>
      </c>
      <c r="AA1843" s="13" t="b">
        <f>tbl_CleanLeads[[#This Row],[Status_Clean]]="Converted"</f>
        <v>0</v>
      </c>
    </row>
    <row r="1844" spans="1:27">
      <c r="A1844" t="s">
        <v>90</v>
      </c>
      <c r="B1844" t="s">
        <v>5363</v>
      </c>
      <c r="C1844" t="s">
        <v>8551</v>
      </c>
      <c r="D1844" t="s">
        <v>7268</v>
      </c>
      <c r="E1844" t="s">
        <v>123</v>
      </c>
      <c r="F1844" t="s">
        <v>71</v>
      </c>
      <c r="G1844" s="1">
        <v>44934</v>
      </c>
      <c r="H1844" s="8">
        <f>MONTH(tbl_CleanLeads[[#This Row],[Lead_Date_Final]])</f>
        <v>1</v>
      </c>
      <c r="I1844" t="s">
        <v>7317</v>
      </c>
      <c r="J1844" t="s">
        <v>7263</v>
      </c>
      <c r="K1844" t="s">
        <v>7284</v>
      </c>
      <c r="L1844">
        <f>WEEKDAY(tbl_CleanLeads[[#This Row],[Lead_Date_Final]],2)</f>
        <v>7</v>
      </c>
      <c r="M1844" t="s">
        <v>7293</v>
      </c>
      <c r="N1844">
        <v>25</v>
      </c>
      <c r="O1844" s="7">
        <v>1244.77</v>
      </c>
      <c r="P1844">
        <v>34</v>
      </c>
      <c r="Q1844" t="s">
        <v>7289</v>
      </c>
      <c r="R1844">
        <f>IF(UPPER(TRIM(Table2[[#This Row],[Status_Clean]]))="CONVERTED",1,0)</f>
        <v>0</v>
      </c>
      <c r="S1844">
        <f>IF(ISNUMBER(MATCH(UPPER(TRIM(Table2[[#This Row],[Status_Clean]])),{"CONTACTED","QUALIFIED","CONVERTED"},0)),1,0)</f>
        <v>1</v>
      </c>
      <c r="T1844" cm="1">
        <f t="array" ref="T1844">_xlfn.SWITCH(UPPER(TRIM(Table2[[#This Row],[Status_Clean]])),"NEW",1,"CONTACTED",2,"QUALIFIED",3,"CONVERTED",4,"LOST",5,99)</f>
        <v>3</v>
      </c>
      <c r="U1844" t="str" cm="1">
        <f t="array" ref="U1844">_xlfn.LET(_xlpm.x,IFERROR(VALUE(Table2[[#This Row],[Response_Time_Hours]]),""),IF(_xlpm.x="","CHECK",_xlfn.IFS(_xlpm.x&lt;=1,"Immediate",_xlpm.x&lt;=6,"Fast",_xlpm.x&lt;=24,"Moderate",_xlpm.x&gt;24,"Delayed")))</f>
        <v>Delayed</v>
      </c>
      <c r="V1844">
        <f>FLOOR(tbl_CleanLeads[[#This Row],[Response_Time_Hours]],6)</f>
        <v>24</v>
      </c>
      <c r="W1844" t="str" cm="1">
        <f t="array" ref="W1844">IF(Table2[[#This Row],[Interaction_Count_Final]]="","N/A",_xlfn.IFS(Table2[[#This Row],[Interaction_Count_Final]]&lt;=2,"Low",Table2[[#This Row],[Interaction_Count_Final]]&lt;=5,"Medium",Table2[[#This Row],[Interaction_Count_Final]]&gt;=6,"High",TRUE,"CHECK"))</f>
        <v>High</v>
      </c>
      <c r="X1844" t="b">
        <f t="shared" si="28"/>
        <v>1</v>
      </c>
      <c r="Y1844" t="b">
        <f>tbl_CleanLeads[[#This Row],[Response_Time_Hours]]&gt;24</f>
        <v>1</v>
      </c>
      <c r="Z1844" s="13" t="b">
        <f>tbl_CleanLeads[[#This Row],[Response_Time_Hours]]&gt;72</f>
        <v>0</v>
      </c>
      <c r="AA1844" s="13" t="b">
        <f>tbl_CleanLeads[[#This Row],[Status_Clean]]="Converted"</f>
        <v>0</v>
      </c>
    </row>
    <row r="1845" spans="1:27">
      <c r="A1845" t="s">
        <v>90</v>
      </c>
      <c r="B1845" t="s">
        <v>5366</v>
      </c>
      <c r="C1845" t="s">
        <v>5367</v>
      </c>
      <c r="D1845" t="s">
        <v>7280</v>
      </c>
      <c r="E1845" t="s">
        <v>792</v>
      </c>
      <c r="F1845" t="s">
        <v>173</v>
      </c>
      <c r="G1845" s="1">
        <v>45359</v>
      </c>
      <c r="H1845" s="8">
        <f>MONTH(tbl_CleanLeads[[#This Row],[Lead_Date_Final]])</f>
        <v>3</v>
      </c>
      <c r="I1845" t="s">
        <v>7295</v>
      </c>
      <c r="J1845" t="s">
        <v>7271</v>
      </c>
      <c r="K1845" t="s">
        <v>7284</v>
      </c>
      <c r="L1845">
        <f>WEEKDAY(tbl_CleanLeads[[#This Row],[Lead_Date_Final]],2)</f>
        <v>5</v>
      </c>
      <c r="M1845" t="s">
        <v>7312</v>
      </c>
      <c r="N1845">
        <v>18.600000000000001</v>
      </c>
      <c r="O1845" s="7">
        <v>1479.73</v>
      </c>
      <c r="P1845" t="s">
        <v>232</v>
      </c>
      <c r="Q1845" t="s">
        <v>7289</v>
      </c>
      <c r="R1845">
        <f>IF(UPPER(TRIM(Table2[[#This Row],[Status_Clean]]))="CONVERTED",1,0)</f>
        <v>0</v>
      </c>
      <c r="S1845">
        <f>IF(ISNUMBER(MATCH(UPPER(TRIM(Table2[[#This Row],[Status_Clean]])),{"CONTACTED","QUALIFIED","CONVERTED"},0)),1,0)</f>
        <v>0</v>
      </c>
      <c r="T1845" cm="1">
        <f t="array" ref="T1845">_xlfn.SWITCH(UPPER(TRIM(Table2[[#This Row],[Status_Clean]])),"NEW",1,"CONTACTED",2,"QUALIFIED",3,"CONVERTED",4,"LOST",5,99)</f>
        <v>5</v>
      </c>
      <c r="U1845" t="str" cm="1">
        <f t="array" ref="U1845">_xlfn.LET(_xlpm.x,IFERROR(VALUE(Table2[[#This Row],[Response_Time_Hours]]),""),IF(_xlpm.x="","CHECK",_xlfn.IFS(_xlpm.x&lt;=1,"Immediate",_xlpm.x&lt;=6,"Fast",_xlpm.x&lt;=24,"Moderate",_xlpm.x&gt;24,"Delayed")))</f>
        <v>Moderate</v>
      </c>
      <c r="V1845">
        <f>FLOOR(tbl_CleanLeads[[#This Row],[Response_Time_Hours]],6)</f>
        <v>18</v>
      </c>
      <c r="W1845" t="str" cm="1">
        <f t="array" ref="W1845">IF(Table2[[#This Row],[Interaction_Count_Final]]="","N/A",_xlfn.IFS(Table2[[#This Row],[Interaction_Count_Final]]&lt;=2,"Low",Table2[[#This Row],[Interaction_Count_Final]]&lt;=5,"Medium",Table2[[#This Row],[Interaction_Count_Final]]&gt;=6,"High",TRUE,"CHECK"))</f>
        <v>High</v>
      </c>
      <c r="X1845" t="b">
        <f t="shared" si="28"/>
        <v>1</v>
      </c>
      <c r="Y1845" t="b">
        <f>tbl_CleanLeads[[#This Row],[Response_Time_Hours]]&gt;24</f>
        <v>0</v>
      </c>
      <c r="Z1845" s="13" t="b">
        <f>tbl_CleanLeads[[#This Row],[Response_Time_Hours]]&gt;72</f>
        <v>0</v>
      </c>
      <c r="AA1845" s="13" t="b">
        <f>tbl_CleanLeads[[#This Row],[Status_Clean]]="Converted"</f>
        <v>0</v>
      </c>
    </row>
    <row r="1846" spans="1:27">
      <c r="A1846" t="s">
        <v>63</v>
      </c>
      <c r="B1846" t="s">
        <v>5369</v>
      </c>
      <c r="C1846" t="s">
        <v>5370</v>
      </c>
      <c r="D1846" t="s">
        <v>7280</v>
      </c>
      <c r="E1846" t="s">
        <v>101</v>
      </c>
      <c r="F1846" t="s">
        <v>193</v>
      </c>
      <c r="G1846" s="1">
        <v>44972</v>
      </c>
      <c r="H1846" s="8">
        <f>MONTH(tbl_CleanLeads[[#This Row],[Lead_Date_Final]])</f>
        <v>2</v>
      </c>
      <c r="I1846" t="s">
        <v>7283</v>
      </c>
      <c r="J1846" t="s">
        <v>7263</v>
      </c>
      <c r="K1846" t="s">
        <v>7284</v>
      </c>
      <c r="L1846">
        <f>WEEKDAY(tbl_CleanLeads[[#This Row],[Lead_Date_Final]],2)</f>
        <v>3</v>
      </c>
      <c r="M1846" t="s">
        <v>7272</v>
      </c>
      <c r="N1846">
        <v>45</v>
      </c>
      <c r="O1846" s="7">
        <v>3271.02</v>
      </c>
      <c r="P1846">
        <v>28</v>
      </c>
      <c r="Q1846" t="s">
        <v>7266</v>
      </c>
      <c r="R1846">
        <f>IF(UPPER(TRIM(Table2[[#This Row],[Status_Clean]]))="CONVERTED",1,0)</f>
        <v>0</v>
      </c>
      <c r="S1846">
        <f>IF(ISNUMBER(MATCH(UPPER(TRIM(Table2[[#This Row],[Status_Clean]])),{"CONTACTED","QUALIFIED","CONVERTED"},0)),1,0)</f>
        <v>0</v>
      </c>
      <c r="T1846" cm="1">
        <f t="array" ref="T1846">_xlfn.SWITCH(UPPER(TRIM(Table2[[#This Row],[Status_Clean]])),"NEW",1,"CONTACTED",2,"QUALIFIED",3,"CONVERTED",4,"LOST",5,99)</f>
        <v>1</v>
      </c>
      <c r="U1846" t="str" cm="1">
        <f t="array" ref="U1846">_xlfn.LET(_xlpm.x,IFERROR(VALUE(Table2[[#This Row],[Response_Time_Hours]]),""),IF(_xlpm.x="","CHECK",_xlfn.IFS(_xlpm.x&lt;=1,"Immediate",_xlpm.x&lt;=6,"Fast",_xlpm.x&lt;=24,"Moderate",_xlpm.x&gt;24,"Delayed")))</f>
        <v>Delayed</v>
      </c>
      <c r="V1846">
        <f>FLOOR(tbl_CleanLeads[[#This Row],[Response_Time_Hours]],6)</f>
        <v>42</v>
      </c>
      <c r="W1846" t="str" cm="1">
        <f t="array" ref="W1846">IF(Table2[[#This Row],[Interaction_Count_Final]]="","N/A",_xlfn.IFS(Table2[[#This Row],[Interaction_Count_Final]]&lt;=2,"Low",Table2[[#This Row],[Interaction_Count_Final]]&lt;=5,"Medium",Table2[[#This Row],[Interaction_Count_Final]]&gt;=6,"High",TRUE,"CHECK"))</f>
        <v>High</v>
      </c>
      <c r="X1846" t="b">
        <f t="shared" si="28"/>
        <v>1</v>
      </c>
      <c r="Y1846" t="b">
        <f>tbl_CleanLeads[[#This Row],[Response_Time_Hours]]&gt;24</f>
        <v>1</v>
      </c>
      <c r="Z1846" s="13" t="b">
        <f>tbl_CleanLeads[[#This Row],[Response_Time_Hours]]&gt;72</f>
        <v>0</v>
      </c>
      <c r="AA1846" s="13" t="b">
        <f>tbl_CleanLeads[[#This Row],[Status_Clean]]="Converted"</f>
        <v>0</v>
      </c>
    </row>
    <row r="1847" spans="1:27">
      <c r="A1847" t="s">
        <v>102</v>
      </c>
      <c r="B1847" t="s">
        <v>5372</v>
      </c>
      <c r="C1847" t="s">
        <v>5373</v>
      </c>
      <c r="D1847" t="s">
        <v>7268</v>
      </c>
      <c r="E1847" t="s">
        <v>123</v>
      </c>
      <c r="F1847" t="s">
        <v>193</v>
      </c>
      <c r="G1847" s="1">
        <v>44960</v>
      </c>
      <c r="H1847" s="8">
        <f>MONTH(tbl_CleanLeads[[#This Row],[Lead_Date_Final]])</f>
        <v>2</v>
      </c>
      <c r="I1847" t="s">
        <v>7283</v>
      </c>
      <c r="J1847" t="s">
        <v>7263</v>
      </c>
      <c r="K1847" t="s">
        <v>7284</v>
      </c>
      <c r="L1847">
        <f>WEEKDAY(tbl_CleanLeads[[#This Row],[Lead_Date_Final]],2)</f>
        <v>5</v>
      </c>
      <c r="M1847" t="s">
        <v>7312</v>
      </c>
      <c r="N1847">
        <v>60</v>
      </c>
      <c r="O1847" s="7">
        <v>2294.37</v>
      </c>
      <c r="P1847">
        <v>39</v>
      </c>
      <c r="Q1847" t="s">
        <v>7266</v>
      </c>
      <c r="R1847">
        <f>IF(UPPER(TRIM(Table2[[#This Row],[Status_Clean]]))="CONVERTED",1,0)</f>
        <v>0</v>
      </c>
      <c r="S1847">
        <f>IF(ISNUMBER(MATCH(UPPER(TRIM(Table2[[#This Row],[Status_Clean]])),{"CONTACTED","QUALIFIED","CONVERTED"},0)),1,0)</f>
        <v>0</v>
      </c>
      <c r="T1847" cm="1">
        <f t="array" ref="T1847">_xlfn.SWITCH(UPPER(TRIM(Table2[[#This Row],[Status_Clean]])),"NEW",1,"CONTACTED",2,"QUALIFIED",3,"CONVERTED",4,"LOST",5,99)</f>
        <v>1</v>
      </c>
      <c r="U1847" t="str" cm="1">
        <f t="array" ref="U1847">_xlfn.LET(_xlpm.x,IFERROR(VALUE(Table2[[#This Row],[Response_Time_Hours]]),""),IF(_xlpm.x="","CHECK",_xlfn.IFS(_xlpm.x&lt;=1,"Immediate",_xlpm.x&lt;=6,"Fast",_xlpm.x&lt;=24,"Moderate",_xlpm.x&gt;24,"Delayed")))</f>
        <v>Delayed</v>
      </c>
      <c r="V1847">
        <f>FLOOR(tbl_CleanLeads[[#This Row],[Response_Time_Hours]],6)</f>
        <v>60</v>
      </c>
      <c r="W1847" t="str" cm="1">
        <f t="array" ref="W1847">IF(Table2[[#This Row],[Interaction_Count_Final]]="","N/A",_xlfn.IFS(Table2[[#This Row],[Interaction_Count_Final]]&lt;=2,"Low",Table2[[#This Row],[Interaction_Count_Final]]&lt;=5,"Medium",Table2[[#This Row],[Interaction_Count_Final]]&gt;=6,"High",TRUE,"CHECK"))</f>
        <v>High</v>
      </c>
      <c r="X1847" t="b">
        <f t="shared" si="28"/>
        <v>1</v>
      </c>
      <c r="Y1847" t="b">
        <f>tbl_CleanLeads[[#This Row],[Response_Time_Hours]]&gt;24</f>
        <v>1</v>
      </c>
      <c r="Z1847" s="13" t="b">
        <f>tbl_CleanLeads[[#This Row],[Response_Time_Hours]]&gt;72</f>
        <v>0</v>
      </c>
      <c r="AA1847" s="13" t="b">
        <f>tbl_CleanLeads[[#This Row],[Status_Clean]]="Converted"</f>
        <v>0</v>
      </c>
    </row>
    <row r="1848" spans="1:27">
      <c r="A1848" t="s">
        <v>63</v>
      </c>
      <c r="B1848" t="s">
        <v>5374</v>
      </c>
      <c r="C1848" t="s">
        <v>5375</v>
      </c>
      <c r="D1848" t="s">
        <v>7280</v>
      </c>
      <c r="E1848" t="s">
        <v>254</v>
      </c>
      <c r="F1848" t="s">
        <v>173</v>
      </c>
      <c r="G1848" s="1">
        <v>45017</v>
      </c>
      <c r="H1848" s="8">
        <f>MONTH(tbl_CleanLeads[[#This Row],[Lead_Date_Final]])</f>
        <v>4</v>
      </c>
      <c r="I1848" t="s">
        <v>7297</v>
      </c>
      <c r="J1848" t="s">
        <v>7263</v>
      </c>
      <c r="K1848" t="s">
        <v>7277</v>
      </c>
      <c r="L1848">
        <f>WEEKDAY(tbl_CleanLeads[[#This Row],[Lead_Date_Final]],2)</f>
        <v>6</v>
      </c>
      <c r="M1848" t="s">
        <v>7278</v>
      </c>
      <c r="N1848">
        <v>45</v>
      </c>
      <c r="O1848" s="7">
        <v>3117.83</v>
      </c>
      <c r="P1848">
        <v>7</v>
      </c>
      <c r="Q1848" t="s">
        <v>7266</v>
      </c>
      <c r="R1848">
        <f>IF(UPPER(TRIM(Table2[[#This Row],[Status_Clean]]))="CONVERTED",1,0)</f>
        <v>0</v>
      </c>
      <c r="S1848">
        <f>IF(ISNUMBER(MATCH(UPPER(TRIM(Table2[[#This Row],[Status_Clean]])),{"CONTACTED","QUALIFIED","CONVERTED"},0)),1,0)</f>
        <v>0</v>
      </c>
      <c r="T1848" cm="1">
        <f t="array" ref="T1848">_xlfn.SWITCH(UPPER(TRIM(Table2[[#This Row],[Status_Clean]])),"NEW",1,"CONTACTED",2,"QUALIFIED",3,"CONVERTED",4,"LOST",5,99)</f>
        <v>5</v>
      </c>
      <c r="U1848" t="str" cm="1">
        <f t="array" ref="U1848">_xlfn.LET(_xlpm.x,IFERROR(VALUE(Table2[[#This Row],[Response_Time_Hours]]),""),IF(_xlpm.x="","CHECK",_xlfn.IFS(_xlpm.x&lt;=1,"Immediate",_xlpm.x&lt;=6,"Fast",_xlpm.x&lt;=24,"Moderate",_xlpm.x&gt;24,"Delayed")))</f>
        <v>Delayed</v>
      </c>
      <c r="V1848">
        <f>FLOOR(tbl_CleanLeads[[#This Row],[Response_Time_Hours]],6)</f>
        <v>42</v>
      </c>
      <c r="W1848" t="str" cm="1">
        <f t="array" ref="W1848">IF(Table2[[#This Row],[Interaction_Count_Final]]="","N/A",_xlfn.IFS(Table2[[#This Row],[Interaction_Count_Final]]&lt;=2,"Low",Table2[[#This Row],[Interaction_Count_Final]]&lt;=5,"Medium",Table2[[#This Row],[Interaction_Count_Final]]&gt;=6,"High",TRUE,"CHECK"))</f>
        <v>High</v>
      </c>
      <c r="X1848" t="b">
        <f t="shared" si="28"/>
        <v>1</v>
      </c>
      <c r="Y1848" t="b">
        <f>tbl_CleanLeads[[#This Row],[Response_Time_Hours]]&gt;24</f>
        <v>1</v>
      </c>
      <c r="Z1848" s="13" t="b">
        <f>tbl_CleanLeads[[#This Row],[Response_Time_Hours]]&gt;72</f>
        <v>0</v>
      </c>
      <c r="AA1848" s="13" t="b">
        <f>tbl_CleanLeads[[#This Row],[Status_Clean]]="Converted"</f>
        <v>0</v>
      </c>
    </row>
    <row r="1849" spans="1:27">
      <c r="A1849" t="s">
        <v>70</v>
      </c>
      <c r="B1849" t="s">
        <v>5377</v>
      </c>
      <c r="C1849" t="s">
        <v>5378</v>
      </c>
      <c r="D1849" t="s">
        <v>7280</v>
      </c>
      <c r="E1849" t="s">
        <v>123</v>
      </c>
      <c r="F1849" t="s">
        <v>125</v>
      </c>
      <c r="G1849" s="1">
        <v>45084</v>
      </c>
      <c r="H1849" s="8">
        <f>MONTH(tbl_CleanLeads[[#This Row],[Lead_Date_Final]])</f>
        <v>6</v>
      </c>
      <c r="I1849" t="s">
        <v>7276</v>
      </c>
      <c r="J1849" t="s">
        <v>7263</v>
      </c>
      <c r="K1849" t="s">
        <v>7277</v>
      </c>
      <c r="L1849">
        <f>WEEKDAY(tbl_CleanLeads[[#This Row],[Lead_Date_Final]],2)</f>
        <v>3</v>
      </c>
      <c r="M1849" t="s">
        <v>7272</v>
      </c>
      <c r="N1849">
        <v>4.8000000000000007</v>
      </c>
      <c r="O1849" s="7">
        <v>4004.36</v>
      </c>
      <c r="P1849">
        <v>5</v>
      </c>
      <c r="Q1849" t="s">
        <v>7273</v>
      </c>
      <c r="R1849">
        <f>IF(UPPER(TRIM(Table2[[#This Row],[Status_Clean]]))="CONVERTED",1,0)</f>
        <v>0</v>
      </c>
      <c r="S1849">
        <f>IF(ISNUMBER(MATCH(UPPER(TRIM(Table2[[#This Row],[Status_Clean]])),{"CONTACTED","QUALIFIED","CONVERTED"},0)),1,0)</f>
        <v>1</v>
      </c>
      <c r="T1849" cm="1">
        <f t="array" ref="T1849">_xlfn.SWITCH(UPPER(TRIM(Table2[[#This Row],[Status_Clean]])),"NEW",1,"CONTACTED",2,"QUALIFIED",3,"CONVERTED",4,"LOST",5,99)</f>
        <v>2</v>
      </c>
      <c r="U1849" t="str" cm="1">
        <f t="array" ref="U1849">_xlfn.LET(_xlpm.x,IFERROR(VALUE(Table2[[#This Row],[Response_Time_Hours]]),""),IF(_xlpm.x="","CHECK",_xlfn.IFS(_xlpm.x&lt;=1,"Immediate",_xlpm.x&lt;=6,"Fast",_xlpm.x&lt;=24,"Moderate",_xlpm.x&gt;24,"Delayed")))</f>
        <v>Fast</v>
      </c>
      <c r="V1849">
        <f>FLOOR(tbl_CleanLeads[[#This Row],[Response_Time_Hours]],6)</f>
        <v>0</v>
      </c>
      <c r="W1849" t="str" cm="1">
        <f t="array" ref="W1849">IF(Table2[[#This Row],[Interaction_Count_Final]]="","N/A",_xlfn.IFS(Table2[[#This Row],[Interaction_Count_Final]]&lt;=2,"Low",Table2[[#This Row],[Interaction_Count_Final]]&lt;=5,"Medium",Table2[[#This Row],[Interaction_Count_Final]]&gt;=6,"High",TRUE,"CHECK"))</f>
        <v>Medium</v>
      </c>
      <c r="X1849" t="b">
        <f t="shared" si="28"/>
        <v>1</v>
      </c>
      <c r="Y1849" t="b">
        <f>tbl_CleanLeads[[#This Row],[Response_Time_Hours]]&gt;24</f>
        <v>0</v>
      </c>
      <c r="Z1849" s="13" t="b">
        <f>tbl_CleanLeads[[#This Row],[Response_Time_Hours]]&gt;72</f>
        <v>0</v>
      </c>
      <c r="AA1849" s="13" t="b">
        <f>tbl_CleanLeads[[#This Row],[Status_Clean]]="Converted"</f>
        <v>0</v>
      </c>
    </row>
    <row r="1850" spans="1:27">
      <c r="A1850" t="s">
        <v>63</v>
      </c>
      <c r="B1850" t="s">
        <v>5379</v>
      </c>
      <c r="C1850" t="s">
        <v>5380</v>
      </c>
      <c r="D1850" t="s">
        <v>7274</v>
      </c>
      <c r="E1850" t="s">
        <v>7308</v>
      </c>
      <c r="F1850" t="s">
        <v>250</v>
      </c>
      <c r="G1850" s="1">
        <v>45309</v>
      </c>
      <c r="H1850" s="8">
        <f>MONTH(tbl_CleanLeads[[#This Row],[Lead_Date_Final]])</f>
        <v>1</v>
      </c>
      <c r="I1850" t="s">
        <v>7317</v>
      </c>
      <c r="J1850" t="s">
        <v>7271</v>
      </c>
      <c r="K1850" t="s">
        <v>7284</v>
      </c>
      <c r="L1850">
        <f>WEEKDAY(tbl_CleanLeads[[#This Row],[Lead_Date_Final]],2)</f>
        <v>4</v>
      </c>
      <c r="M1850" t="s">
        <v>7285</v>
      </c>
      <c r="N1850">
        <v>12.6</v>
      </c>
      <c r="O1850" s="7">
        <v>1575.44</v>
      </c>
      <c r="P1850">
        <v>23</v>
      </c>
      <c r="Q1850" t="s">
        <v>7289</v>
      </c>
      <c r="R1850">
        <f>IF(UPPER(TRIM(Table2[[#This Row],[Status_Clean]]))="CONVERTED",1,0)</f>
        <v>1</v>
      </c>
      <c r="S1850">
        <f>IF(ISNUMBER(MATCH(UPPER(TRIM(Table2[[#This Row],[Status_Clean]])),{"CONTACTED","QUALIFIED","CONVERTED"},0)),1,0)</f>
        <v>1</v>
      </c>
      <c r="T1850" cm="1">
        <f t="array" ref="T1850">_xlfn.SWITCH(UPPER(TRIM(Table2[[#This Row],[Status_Clean]])),"NEW",1,"CONTACTED",2,"QUALIFIED",3,"CONVERTED",4,"LOST",5,99)</f>
        <v>4</v>
      </c>
      <c r="U1850" t="str" cm="1">
        <f t="array" ref="U1850">_xlfn.LET(_xlpm.x,IFERROR(VALUE(Table2[[#This Row],[Response_Time_Hours]]),""),IF(_xlpm.x="","CHECK",_xlfn.IFS(_xlpm.x&lt;=1,"Immediate",_xlpm.x&lt;=6,"Fast",_xlpm.x&lt;=24,"Moderate",_xlpm.x&gt;24,"Delayed")))</f>
        <v>Moderate</v>
      </c>
      <c r="V1850">
        <f>FLOOR(tbl_CleanLeads[[#This Row],[Response_Time_Hours]],6)</f>
        <v>12</v>
      </c>
      <c r="W1850" t="str" cm="1">
        <f t="array" ref="W1850">IF(Table2[[#This Row],[Interaction_Count_Final]]="","N/A",_xlfn.IFS(Table2[[#This Row],[Interaction_Count_Final]]&lt;=2,"Low",Table2[[#This Row],[Interaction_Count_Final]]&lt;=5,"Medium",Table2[[#This Row],[Interaction_Count_Final]]&gt;=6,"High",TRUE,"CHECK"))</f>
        <v>High</v>
      </c>
      <c r="X1850" t="b">
        <f t="shared" si="28"/>
        <v>1</v>
      </c>
      <c r="Y1850" t="b">
        <f>tbl_CleanLeads[[#This Row],[Response_Time_Hours]]&gt;24</f>
        <v>0</v>
      </c>
      <c r="Z1850" s="13" t="b">
        <f>tbl_CleanLeads[[#This Row],[Response_Time_Hours]]&gt;72</f>
        <v>0</v>
      </c>
      <c r="AA1850" s="13" t="b">
        <f>tbl_CleanLeads[[#This Row],[Status_Clean]]="Converted"</f>
        <v>1</v>
      </c>
    </row>
    <row r="1851" spans="1:27">
      <c r="A1851" t="s">
        <v>102</v>
      </c>
      <c r="B1851" t="s">
        <v>5382</v>
      </c>
      <c r="C1851" t="s">
        <v>5383</v>
      </c>
      <c r="D1851" t="s">
        <v>7303</v>
      </c>
      <c r="E1851" t="s">
        <v>447</v>
      </c>
      <c r="F1851" t="s">
        <v>125</v>
      </c>
      <c r="G1851" s="1">
        <v>45077</v>
      </c>
      <c r="H1851" s="8">
        <f>MONTH(tbl_CleanLeads[[#This Row],[Lead_Date_Final]])</f>
        <v>5</v>
      </c>
      <c r="I1851" t="s">
        <v>7314</v>
      </c>
      <c r="J1851" t="s">
        <v>7263</v>
      </c>
      <c r="K1851" t="s">
        <v>7277</v>
      </c>
      <c r="L1851">
        <f>WEEKDAY(tbl_CleanLeads[[#This Row],[Lead_Date_Final]],2)</f>
        <v>3</v>
      </c>
      <c r="M1851" t="s">
        <v>7272</v>
      </c>
      <c r="N1851">
        <v>27.4</v>
      </c>
      <c r="O1851" s="7">
        <v>2750.13</v>
      </c>
      <c r="P1851">
        <v>7</v>
      </c>
      <c r="Q1851" t="s">
        <v>7266</v>
      </c>
      <c r="R1851">
        <f>IF(UPPER(TRIM(Table2[[#This Row],[Status_Clean]]))="CONVERTED",1,0)</f>
        <v>0</v>
      </c>
      <c r="S1851">
        <f>IF(ISNUMBER(MATCH(UPPER(TRIM(Table2[[#This Row],[Status_Clean]])),{"CONTACTED","QUALIFIED","CONVERTED"},0)),1,0)</f>
        <v>1</v>
      </c>
      <c r="T1851" cm="1">
        <f t="array" ref="T1851">_xlfn.SWITCH(UPPER(TRIM(Table2[[#This Row],[Status_Clean]])),"NEW",1,"CONTACTED",2,"QUALIFIED",3,"CONVERTED",4,"LOST",5,99)</f>
        <v>2</v>
      </c>
      <c r="U1851" t="str" cm="1">
        <f t="array" ref="U1851">_xlfn.LET(_xlpm.x,IFERROR(VALUE(Table2[[#This Row],[Response_Time_Hours]]),""),IF(_xlpm.x="","CHECK",_xlfn.IFS(_xlpm.x&lt;=1,"Immediate",_xlpm.x&lt;=6,"Fast",_xlpm.x&lt;=24,"Moderate",_xlpm.x&gt;24,"Delayed")))</f>
        <v>Delayed</v>
      </c>
      <c r="V1851">
        <f>FLOOR(tbl_CleanLeads[[#This Row],[Response_Time_Hours]],6)</f>
        <v>24</v>
      </c>
      <c r="W1851" t="str" cm="1">
        <f t="array" ref="W1851">IF(Table2[[#This Row],[Interaction_Count_Final]]="","N/A",_xlfn.IFS(Table2[[#This Row],[Interaction_Count_Final]]&lt;=2,"Low",Table2[[#This Row],[Interaction_Count_Final]]&lt;=5,"Medium",Table2[[#This Row],[Interaction_Count_Final]]&gt;=6,"High",TRUE,"CHECK"))</f>
        <v>High</v>
      </c>
      <c r="X1851" t="b">
        <f t="shared" si="28"/>
        <v>1</v>
      </c>
      <c r="Y1851" t="b">
        <f>tbl_CleanLeads[[#This Row],[Response_Time_Hours]]&gt;24</f>
        <v>1</v>
      </c>
      <c r="Z1851" s="13" t="b">
        <f>tbl_CleanLeads[[#This Row],[Response_Time_Hours]]&gt;72</f>
        <v>0</v>
      </c>
      <c r="AA1851" s="13" t="b">
        <f>tbl_CleanLeads[[#This Row],[Status_Clean]]="Converted"</f>
        <v>0</v>
      </c>
    </row>
    <row r="1852" spans="1:27">
      <c r="A1852" t="s">
        <v>70</v>
      </c>
      <c r="B1852" t="s">
        <v>5386</v>
      </c>
      <c r="C1852" t="s">
        <v>5387</v>
      </c>
      <c r="D1852" t="s">
        <v>7303</v>
      </c>
      <c r="E1852" t="s">
        <v>123</v>
      </c>
      <c r="F1852" t="s">
        <v>71</v>
      </c>
      <c r="G1852" s="1">
        <v>45177</v>
      </c>
      <c r="H1852" s="8">
        <f>MONTH(tbl_CleanLeads[[#This Row],[Lead_Date_Final]])</f>
        <v>9</v>
      </c>
      <c r="I1852" t="s">
        <v>7287</v>
      </c>
      <c r="J1852" t="s">
        <v>7263</v>
      </c>
      <c r="K1852" t="s">
        <v>7288</v>
      </c>
      <c r="L1852">
        <f>WEEKDAY(tbl_CleanLeads[[#This Row],[Lead_Date_Final]],2)</f>
        <v>5</v>
      </c>
      <c r="M1852" t="s">
        <v>7312</v>
      </c>
      <c r="N1852">
        <v>40.200000000000003</v>
      </c>
      <c r="O1852" s="7">
        <v>1599.82</v>
      </c>
      <c r="P1852">
        <v>16</v>
      </c>
      <c r="Q1852" t="s">
        <v>7289</v>
      </c>
      <c r="R1852">
        <f>IF(UPPER(TRIM(Table2[[#This Row],[Status_Clean]]))="CONVERTED",1,0)</f>
        <v>0</v>
      </c>
      <c r="S1852">
        <f>IF(ISNUMBER(MATCH(UPPER(TRIM(Table2[[#This Row],[Status_Clean]])),{"CONTACTED","QUALIFIED","CONVERTED"},0)),1,0)</f>
        <v>1</v>
      </c>
      <c r="T1852" cm="1">
        <f t="array" ref="T1852">_xlfn.SWITCH(UPPER(TRIM(Table2[[#This Row],[Status_Clean]])),"NEW",1,"CONTACTED",2,"QUALIFIED",3,"CONVERTED",4,"LOST",5,99)</f>
        <v>3</v>
      </c>
      <c r="U1852" t="str" cm="1">
        <f t="array" ref="U1852">_xlfn.LET(_xlpm.x,IFERROR(VALUE(Table2[[#This Row],[Response_Time_Hours]]),""),IF(_xlpm.x="","CHECK",_xlfn.IFS(_xlpm.x&lt;=1,"Immediate",_xlpm.x&lt;=6,"Fast",_xlpm.x&lt;=24,"Moderate",_xlpm.x&gt;24,"Delayed")))</f>
        <v>Delayed</v>
      </c>
      <c r="V1852">
        <f>FLOOR(tbl_CleanLeads[[#This Row],[Response_Time_Hours]],6)</f>
        <v>36</v>
      </c>
      <c r="W1852" t="str" cm="1">
        <f t="array" ref="W1852">IF(Table2[[#This Row],[Interaction_Count_Final]]="","N/A",_xlfn.IFS(Table2[[#This Row],[Interaction_Count_Final]]&lt;=2,"Low",Table2[[#This Row],[Interaction_Count_Final]]&lt;=5,"Medium",Table2[[#This Row],[Interaction_Count_Final]]&gt;=6,"High",TRUE,"CHECK"))</f>
        <v>High</v>
      </c>
      <c r="X1852" t="b">
        <f t="shared" si="28"/>
        <v>1</v>
      </c>
      <c r="Y1852" t="b">
        <f>tbl_CleanLeads[[#This Row],[Response_Time_Hours]]&gt;24</f>
        <v>1</v>
      </c>
      <c r="Z1852" s="13" t="b">
        <f>tbl_CleanLeads[[#This Row],[Response_Time_Hours]]&gt;72</f>
        <v>0</v>
      </c>
      <c r="AA1852" s="13" t="b">
        <f>tbl_CleanLeads[[#This Row],[Status_Clean]]="Converted"</f>
        <v>0</v>
      </c>
    </row>
    <row r="1853" spans="1:27">
      <c r="A1853" t="s">
        <v>63</v>
      </c>
      <c r="B1853" t="s">
        <v>5389</v>
      </c>
      <c r="C1853" t="s">
        <v>5390</v>
      </c>
      <c r="D1853" t="s">
        <v>7268</v>
      </c>
      <c r="E1853" t="s">
        <v>123</v>
      </c>
      <c r="F1853" t="s">
        <v>250</v>
      </c>
      <c r="G1853" s="1">
        <v>45196</v>
      </c>
      <c r="H1853" s="8">
        <f>MONTH(tbl_CleanLeads[[#This Row],[Lead_Date_Final]])</f>
        <v>9</v>
      </c>
      <c r="I1853" t="s">
        <v>7287</v>
      </c>
      <c r="J1853" t="s">
        <v>7263</v>
      </c>
      <c r="K1853" t="s">
        <v>7288</v>
      </c>
      <c r="L1853">
        <f>WEEKDAY(tbl_CleanLeads[[#This Row],[Lead_Date_Final]],2)</f>
        <v>3</v>
      </c>
      <c r="M1853" t="s">
        <v>7272</v>
      </c>
      <c r="N1853">
        <v>31.9</v>
      </c>
      <c r="O1853" s="7">
        <v>2369.1799999999998</v>
      </c>
      <c r="P1853">
        <v>16</v>
      </c>
      <c r="Q1853" t="s">
        <v>7266</v>
      </c>
      <c r="R1853">
        <f>IF(UPPER(TRIM(Table2[[#This Row],[Status_Clean]]))="CONVERTED",1,0)</f>
        <v>1</v>
      </c>
      <c r="S1853">
        <f>IF(ISNUMBER(MATCH(UPPER(TRIM(Table2[[#This Row],[Status_Clean]])),{"CONTACTED","QUALIFIED","CONVERTED"},0)),1,0)</f>
        <v>1</v>
      </c>
      <c r="T1853" cm="1">
        <f t="array" ref="T1853">_xlfn.SWITCH(UPPER(TRIM(Table2[[#This Row],[Status_Clean]])),"NEW",1,"CONTACTED",2,"QUALIFIED",3,"CONVERTED",4,"LOST",5,99)</f>
        <v>4</v>
      </c>
      <c r="U1853" t="str" cm="1">
        <f t="array" ref="U1853">_xlfn.LET(_xlpm.x,IFERROR(VALUE(Table2[[#This Row],[Response_Time_Hours]]),""),IF(_xlpm.x="","CHECK",_xlfn.IFS(_xlpm.x&lt;=1,"Immediate",_xlpm.x&lt;=6,"Fast",_xlpm.x&lt;=24,"Moderate",_xlpm.x&gt;24,"Delayed")))</f>
        <v>Delayed</v>
      </c>
      <c r="V1853">
        <f>FLOOR(tbl_CleanLeads[[#This Row],[Response_Time_Hours]],6)</f>
        <v>30</v>
      </c>
      <c r="W1853" t="str" cm="1">
        <f t="array" ref="W1853">IF(Table2[[#This Row],[Interaction_Count_Final]]="","N/A",_xlfn.IFS(Table2[[#This Row],[Interaction_Count_Final]]&lt;=2,"Low",Table2[[#This Row],[Interaction_Count_Final]]&lt;=5,"Medium",Table2[[#This Row],[Interaction_Count_Final]]&gt;=6,"High",TRUE,"CHECK"))</f>
        <v>High</v>
      </c>
      <c r="X1853" t="b">
        <f t="shared" si="28"/>
        <v>1</v>
      </c>
      <c r="Y1853" t="b">
        <f>tbl_CleanLeads[[#This Row],[Response_Time_Hours]]&gt;24</f>
        <v>1</v>
      </c>
      <c r="Z1853" s="13" t="b">
        <f>tbl_CleanLeads[[#This Row],[Response_Time_Hours]]&gt;72</f>
        <v>0</v>
      </c>
      <c r="AA1853" s="13" t="b">
        <f>tbl_CleanLeads[[#This Row],[Status_Clean]]="Converted"</f>
        <v>1</v>
      </c>
    </row>
    <row r="1854" spans="1:27">
      <c r="A1854" t="s">
        <v>63</v>
      </c>
      <c r="B1854" t="s">
        <v>5391</v>
      </c>
      <c r="C1854" t="s">
        <v>5392</v>
      </c>
      <c r="D1854" t="s">
        <v>7258</v>
      </c>
      <c r="E1854" t="s">
        <v>1356</v>
      </c>
      <c r="F1854" t="s">
        <v>125</v>
      </c>
      <c r="G1854" s="1">
        <v>45474</v>
      </c>
      <c r="H1854" s="8">
        <f>MONTH(tbl_CleanLeads[[#This Row],[Lead_Date_Final]])</f>
        <v>7</v>
      </c>
      <c r="I1854" t="s">
        <v>7305</v>
      </c>
      <c r="J1854" t="s">
        <v>7271</v>
      </c>
      <c r="K1854" t="s">
        <v>7288</v>
      </c>
      <c r="L1854">
        <f>WEEKDAY(tbl_CleanLeads[[#This Row],[Lead_Date_Final]],2)</f>
        <v>1</v>
      </c>
      <c r="M1854" t="s">
        <v>7298</v>
      </c>
      <c r="N1854">
        <v>61.6</v>
      </c>
      <c r="O1854" s="7">
        <v>1006.27</v>
      </c>
      <c r="P1854">
        <v>43</v>
      </c>
      <c r="Q1854" t="s">
        <v>7289</v>
      </c>
      <c r="R1854">
        <f>IF(UPPER(TRIM(Table2[[#This Row],[Status_Clean]]))="CONVERTED",1,0)</f>
        <v>0</v>
      </c>
      <c r="S1854">
        <f>IF(ISNUMBER(MATCH(UPPER(TRIM(Table2[[#This Row],[Status_Clean]])),{"CONTACTED","QUALIFIED","CONVERTED"},0)),1,0)</f>
        <v>1</v>
      </c>
      <c r="T1854" cm="1">
        <f t="array" ref="T1854">_xlfn.SWITCH(UPPER(TRIM(Table2[[#This Row],[Status_Clean]])),"NEW",1,"CONTACTED",2,"QUALIFIED",3,"CONVERTED",4,"LOST",5,99)</f>
        <v>2</v>
      </c>
      <c r="U1854" t="str" cm="1">
        <f t="array" ref="U1854">_xlfn.LET(_xlpm.x,IFERROR(VALUE(Table2[[#This Row],[Response_Time_Hours]]),""),IF(_xlpm.x="","CHECK",_xlfn.IFS(_xlpm.x&lt;=1,"Immediate",_xlpm.x&lt;=6,"Fast",_xlpm.x&lt;=24,"Moderate",_xlpm.x&gt;24,"Delayed")))</f>
        <v>Delayed</v>
      </c>
      <c r="V1854">
        <f>FLOOR(tbl_CleanLeads[[#This Row],[Response_Time_Hours]],6)</f>
        <v>60</v>
      </c>
      <c r="W1854" t="str" cm="1">
        <f t="array" ref="W1854">IF(Table2[[#This Row],[Interaction_Count_Final]]="","N/A",_xlfn.IFS(Table2[[#This Row],[Interaction_Count_Final]]&lt;=2,"Low",Table2[[#This Row],[Interaction_Count_Final]]&lt;=5,"Medium",Table2[[#This Row],[Interaction_Count_Final]]&gt;=6,"High",TRUE,"CHECK"))</f>
        <v>High</v>
      </c>
      <c r="X1854" t="b">
        <f t="shared" si="28"/>
        <v>1</v>
      </c>
      <c r="Y1854" t="b">
        <f>tbl_CleanLeads[[#This Row],[Response_Time_Hours]]&gt;24</f>
        <v>1</v>
      </c>
      <c r="Z1854" s="13" t="b">
        <f>tbl_CleanLeads[[#This Row],[Response_Time_Hours]]&gt;72</f>
        <v>0</v>
      </c>
      <c r="AA1854" s="13" t="b">
        <f>tbl_CleanLeads[[#This Row],[Status_Clean]]="Converted"</f>
        <v>0</v>
      </c>
    </row>
    <row r="1855" spans="1:27">
      <c r="A1855" t="s">
        <v>90</v>
      </c>
      <c r="B1855" t="s">
        <v>5394</v>
      </c>
      <c r="C1855" t="s">
        <v>8553</v>
      </c>
      <c r="D1855" t="s">
        <v>7258</v>
      </c>
      <c r="E1855" t="s">
        <v>363</v>
      </c>
      <c r="F1855" t="s">
        <v>250</v>
      </c>
      <c r="G1855" s="1">
        <v>45296</v>
      </c>
      <c r="H1855" s="8">
        <f>MONTH(tbl_CleanLeads[[#This Row],[Lead_Date_Final]])</f>
        <v>1</v>
      </c>
      <c r="I1855" t="s">
        <v>7317</v>
      </c>
      <c r="J1855" t="s">
        <v>7271</v>
      </c>
      <c r="K1855" t="s">
        <v>7284</v>
      </c>
      <c r="L1855">
        <f>WEEKDAY(tbl_CleanLeads[[#This Row],[Lead_Date_Final]],2)</f>
        <v>5</v>
      </c>
      <c r="M1855" t="s">
        <v>7312</v>
      </c>
      <c r="N1855">
        <v>53.7</v>
      </c>
      <c r="O1855" s="7">
        <v>4888.47</v>
      </c>
      <c r="P1855">
        <v>29</v>
      </c>
      <c r="Q1855" t="s">
        <v>7273</v>
      </c>
      <c r="R1855">
        <f>IF(UPPER(TRIM(Table2[[#This Row],[Status_Clean]]))="CONVERTED",1,0)</f>
        <v>1</v>
      </c>
      <c r="S1855">
        <f>IF(ISNUMBER(MATCH(UPPER(TRIM(Table2[[#This Row],[Status_Clean]])),{"CONTACTED","QUALIFIED","CONVERTED"},0)),1,0)</f>
        <v>1</v>
      </c>
      <c r="T1855" cm="1">
        <f t="array" ref="T1855">_xlfn.SWITCH(UPPER(TRIM(Table2[[#This Row],[Status_Clean]])),"NEW",1,"CONTACTED",2,"QUALIFIED",3,"CONVERTED",4,"LOST",5,99)</f>
        <v>4</v>
      </c>
      <c r="U1855" t="str" cm="1">
        <f t="array" ref="U1855">_xlfn.LET(_xlpm.x,IFERROR(VALUE(Table2[[#This Row],[Response_Time_Hours]]),""),IF(_xlpm.x="","CHECK",_xlfn.IFS(_xlpm.x&lt;=1,"Immediate",_xlpm.x&lt;=6,"Fast",_xlpm.x&lt;=24,"Moderate",_xlpm.x&gt;24,"Delayed")))</f>
        <v>Delayed</v>
      </c>
      <c r="V1855">
        <f>FLOOR(tbl_CleanLeads[[#This Row],[Response_Time_Hours]],6)</f>
        <v>48</v>
      </c>
      <c r="W1855" t="str" cm="1">
        <f t="array" ref="W1855">IF(Table2[[#This Row],[Interaction_Count_Final]]="","N/A",_xlfn.IFS(Table2[[#This Row],[Interaction_Count_Final]]&lt;=2,"Low",Table2[[#This Row],[Interaction_Count_Final]]&lt;=5,"Medium",Table2[[#This Row],[Interaction_Count_Final]]&gt;=6,"High",TRUE,"CHECK"))</f>
        <v>High</v>
      </c>
      <c r="X1855" t="b">
        <f t="shared" si="28"/>
        <v>1</v>
      </c>
      <c r="Y1855" t="b">
        <f>tbl_CleanLeads[[#This Row],[Response_Time_Hours]]&gt;24</f>
        <v>1</v>
      </c>
      <c r="Z1855" s="13" t="b">
        <f>tbl_CleanLeads[[#This Row],[Response_Time_Hours]]&gt;72</f>
        <v>0</v>
      </c>
      <c r="AA1855" s="13" t="b">
        <f>tbl_CleanLeads[[#This Row],[Status_Clean]]="Converted"</f>
        <v>1</v>
      </c>
    </row>
    <row r="1856" spans="1:27">
      <c r="A1856" t="s">
        <v>70</v>
      </c>
      <c r="B1856" t="s">
        <v>5398</v>
      </c>
      <c r="C1856" t="s">
        <v>5399</v>
      </c>
      <c r="D1856" t="s">
        <v>7258</v>
      </c>
      <c r="E1856" t="s">
        <v>106</v>
      </c>
      <c r="F1856" t="s">
        <v>193</v>
      </c>
      <c r="G1856" s="1">
        <v>45404</v>
      </c>
      <c r="H1856" s="8">
        <f>MONTH(tbl_CleanLeads[[#This Row],[Lead_Date_Final]])</f>
        <v>4</v>
      </c>
      <c r="I1856" t="s">
        <v>7297</v>
      </c>
      <c r="J1856" t="s">
        <v>7271</v>
      </c>
      <c r="K1856" t="s">
        <v>7277</v>
      </c>
      <c r="L1856">
        <f>WEEKDAY(tbl_CleanLeads[[#This Row],[Lead_Date_Final]],2)</f>
        <v>1</v>
      </c>
      <c r="M1856" t="s">
        <v>7298</v>
      </c>
      <c r="N1856">
        <v>55.4</v>
      </c>
      <c r="O1856" s="7">
        <v>2207.5</v>
      </c>
      <c r="P1856">
        <v>25</v>
      </c>
      <c r="Q1856" t="s">
        <v>7266</v>
      </c>
      <c r="R1856">
        <f>IF(UPPER(TRIM(Table2[[#This Row],[Status_Clean]]))="CONVERTED",1,0)</f>
        <v>0</v>
      </c>
      <c r="S1856">
        <f>IF(ISNUMBER(MATCH(UPPER(TRIM(Table2[[#This Row],[Status_Clean]])),{"CONTACTED","QUALIFIED","CONVERTED"},0)),1,0)</f>
        <v>0</v>
      </c>
      <c r="T1856" cm="1">
        <f t="array" ref="T1856">_xlfn.SWITCH(UPPER(TRIM(Table2[[#This Row],[Status_Clean]])),"NEW",1,"CONTACTED",2,"QUALIFIED",3,"CONVERTED",4,"LOST",5,99)</f>
        <v>1</v>
      </c>
      <c r="U1856" t="str" cm="1">
        <f t="array" ref="U1856">_xlfn.LET(_xlpm.x,IFERROR(VALUE(Table2[[#This Row],[Response_Time_Hours]]),""),IF(_xlpm.x="","CHECK",_xlfn.IFS(_xlpm.x&lt;=1,"Immediate",_xlpm.x&lt;=6,"Fast",_xlpm.x&lt;=24,"Moderate",_xlpm.x&gt;24,"Delayed")))</f>
        <v>Delayed</v>
      </c>
      <c r="V1856">
        <f>FLOOR(tbl_CleanLeads[[#This Row],[Response_Time_Hours]],6)</f>
        <v>54</v>
      </c>
      <c r="W1856" t="str" cm="1">
        <f t="array" ref="W1856">IF(Table2[[#This Row],[Interaction_Count_Final]]="","N/A",_xlfn.IFS(Table2[[#This Row],[Interaction_Count_Final]]&lt;=2,"Low",Table2[[#This Row],[Interaction_Count_Final]]&lt;=5,"Medium",Table2[[#This Row],[Interaction_Count_Final]]&gt;=6,"High",TRUE,"CHECK"))</f>
        <v>High</v>
      </c>
      <c r="X1856" t="b">
        <f t="shared" si="28"/>
        <v>1</v>
      </c>
      <c r="Y1856" t="b">
        <f>tbl_CleanLeads[[#This Row],[Response_Time_Hours]]&gt;24</f>
        <v>1</v>
      </c>
      <c r="Z1856" s="13" t="b">
        <f>tbl_CleanLeads[[#This Row],[Response_Time_Hours]]&gt;72</f>
        <v>0</v>
      </c>
      <c r="AA1856" s="13" t="b">
        <f>tbl_CleanLeads[[#This Row],[Status_Clean]]="Converted"</f>
        <v>0</v>
      </c>
    </row>
    <row r="1857" spans="1:27">
      <c r="A1857" t="s">
        <v>63</v>
      </c>
      <c r="B1857" t="s">
        <v>5400</v>
      </c>
      <c r="C1857" t="s">
        <v>5401</v>
      </c>
      <c r="D1857" t="s">
        <v>7280</v>
      </c>
      <c r="E1857" t="s">
        <v>469</v>
      </c>
      <c r="F1857" t="s">
        <v>71</v>
      </c>
      <c r="G1857" s="1">
        <v>45359</v>
      </c>
      <c r="H1857" s="8">
        <f>MONTH(tbl_CleanLeads[[#This Row],[Lead_Date_Final]])</f>
        <v>3</v>
      </c>
      <c r="I1857" t="s">
        <v>7295</v>
      </c>
      <c r="J1857" t="s">
        <v>7271</v>
      </c>
      <c r="K1857" t="s">
        <v>7284</v>
      </c>
      <c r="L1857">
        <f>WEEKDAY(tbl_CleanLeads[[#This Row],[Lead_Date_Final]],2)</f>
        <v>5</v>
      </c>
      <c r="M1857" t="s">
        <v>7312</v>
      </c>
      <c r="N1857">
        <v>53.2</v>
      </c>
      <c r="O1857" s="7">
        <v>2316.13</v>
      </c>
      <c r="P1857">
        <v>25</v>
      </c>
      <c r="Q1857" t="s">
        <v>7266</v>
      </c>
      <c r="R1857">
        <f>IF(UPPER(TRIM(Table2[[#This Row],[Status_Clean]]))="CONVERTED",1,0)</f>
        <v>0</v>
      </c>
      <c r="S1857">
        <f>IF(ISNUMBER(MATCH(UPPER(TRIM(Table2[[#This Row],[Status_Clean]])),{"CONTACTED","QUALIFIED","CONVERTED"},0)),1,0)</f>
        <v>1</v>
      </c>
      <c r="T1857" cm="1">
        <f t="array" ref="T1857">_xlfn.SWITCH(UPPER(TRIM(Table2[[#This Row],[Status_Clean]])),"NEW",1,"CONTACTED",2,"QUALIFIED",3,"CONVERTED",4,"LOST",5,99)</f>
        <v>3</v>
      </c>
      <c r="U1857" t="str" cm="1">
        <f t="array" ref="U1857">_xlfn.LET(_xlpm.x,IFERROR(VALUE(Table2[[#This Row],[Response_Time_Hours]]),""),IF(_xlpm.x="","CHECK",_xlfn.IFS(_xlpm.x&lt;=1,"Immediate",_xlpm.x&lt;=6,"Fast",_xlpm.x&lt;=24,"Moderate",_xlpm.x&gt;24,"Delayed")))</f>
        <v>Delayed</v>
      </c>
      <c r="V1857">
        <f>FLOOR(tbl_CleanLeads[[#This Row],[Response_Time_Hours]],6)</f>
        <v>48</v>
      </c>
      <c r="W1857" t="str" cm="1">
        <f t="array" ref="W1857">IF(Table2[[#This Row],[Interaction_Count_Final]]="","N/A",_xlfn.IFS(Table2[[#This Row],[Interaction_Count_Final]]&lt;=2,"Low",Table2[[#This Row],[Interaction_Count_Final]]&lt;=5,"Medium",Table2[[#This Row],[Interaction_Count_Final]]&gt;=6,"High",TRUE,"CHECK"))</f>
        <v>High</v>
      </c>
      <c r="X1857" t="b">
        <f t="shared" si="28"/>
        <v>1</v>
      </c>
      <c r="Y1857" t="b">
        <f>tbl_CleanLeads[[#This Row],[Response_Time_Hours]]&gt;24</f>
        <v>1</v>
      </c>
      <c r="Z1857" s="13" t="b">
        <f>tbl_CleanLeads[[#This Row],[Response_Time_Hours]]&gt;72</f>
        <v>0</v>
      </c>
      <c r="AA1857" s="13" t="b">
        <f>tbl_CleanLeads[[#This Row],[Status_Clean]]="Converted"</f>
        <v>0</v>
      </c>
    </row>
    <row r="1858" spans="1:27">
      <c r="A1858" t="s">
        <v>102</v>
      </c>
      <c r="B1858" t="s">
        <v>5402</v>
      </c>
      <c r="C1858" t="s">
        <v>5403</v>
      </c>
      <c r="D1858" t="s">
        <v>7280</v>
      </c>
      <c r="E1858" t="s">
        <v>1356</v>
      </c>
      <c r="F1858" t="s">
        <v>71</v>
      </c>
      <c r="G1858" s="1">
        <v>45421</v>
      </c>
      <c r="H1858" s="8">
        <f>MONTH(tbl_CleanLeads[[#This Row],[Lead_Date_Final]])</f>
        <v>5</v>
      </c>
      <c r="I1858" t="s">
        <v>7314</v>
      </c>
      <c r="J1858" t="s">
        <v>7271</v>
      </c>
      <c r="K1858" t="s">
        <v>7277</v>
      </c>
      <c r="L1858">
        <f>WEEKDAY(tbl_CleanLeads[[#This Row],[Lead_Date_Final]],2)</f>
        <v>4</v>
      </c>
      <c r="M1858" t="s">
        <v>7285</v>
      </c>
      <c r="N1858">
        <v>2.4000000000000004</v>
      </c>
      <c r="O1858" s="7">
        <v>1422.09</v>
      </c>
      <c r="P1858">
        <v>34</v>
      </c>
      <c r="Q1858" t="s">
        <v>7289</v>
      </c>
      <c r="R1858">
        <f>IF(UPPER(TRIM(Table2[[#This Row],[Status_Clean]]))="CONVERTED",1,0)</f>
        <v>0</v>
      </c>
      <c r="S1858">
        <f>IF(ISNUMBER(MATCH(UPPER(TRIM(Table2[[#This Row],[Status_Clean]])),{"CONTACTED","QUALIFIED","CONVERTED"},0)),1,0)</f>
        <v>1</v>
      </c>
      <c r="T1858" cm="1">
        <f t="array" ref="T1858">_xlfn.SWITCH(UPPER(TRIM(Table2[[#This Row],[Status_Clean]])),"NEW",1,"CONTACTED",2,"QUALIFIED",3,"CONVERTED",4,"LOST",5,99)</f>
        <v>3</v>
      </c>
      <c r="U1858" t="str" cm="1">
        <f t="array" ref="U1858">_xlfn.LET(_xlpm.x,IFERROR(VALUE(Table2[[#This Row],[Response_Time_Hours]]),""),IF(_xlpm.x="","CHECK",_xlfn.IFS(_xlpm.x&lt;=1,"Immediate",_xlpm.x&lt;=6,"Fast",_xlpm.x&lt;=24,"Moderate",_xlpm.x&gt;24,"Delayed")))</f>
        <v>Fast</v>
      </c>
      <c r="V1858">
        <f>FLOOR(tbl_CleanLeads[[#This Row],[Response_Time_Hours]],6)</f>
        <v>0</v>
      </c>
      <c r="W1858" t="str" cm="1">
        <f t="array" ref="W1858">IF(Table2[[#This Row],[Interaction_Count_Final]]="","N/A",_xlfn.IFS(Table2[[#This Row],[Interaction_Count_Final]]&lt;=2,"Low",Table2[[#This Row],[Interaction_Count_Final]]&lt;=5,"Medium",Table2[[#This Row],[Interaction_Count_Final]]&gt;=6,"High",TRUE,"CHECK"))</f>
        <v>High</v>
      </c>
      <c r="X1858" t="b">
        <f t="shared" ref="X1858:X1921" si="29">COUNTIF($A:$A,$A1858)&gt;1</f>
        <v>1</v>
      </c>
      <c r="Y1858" t="b">
        <f>tbl_CleanLeads[[#This Row],[Response_Time_Hours]]&gt;24</f>
        <v>0</v>
      </c>
      <c r="Z1858" s="13" t="b">
        <f>tbl_CleanLeads[[#This Row],[Response_Time_Hours]]&gt;72</f>
        <v>0</v>
      </c>
      <c r="AA1858" s="13" t="b">
        <f>tbl_CleanLeads[[#This Row],[Status_Clean]]="Converted"</f>
        <v>0</v>
      </c>
    </row>
    <row r="1859" spans="1:27">
      <c r="A1859" t="s">
        <v>63</v>
      </c>
      <c r="B1859" t="s">
        <v>5404</v>
      </c>
      <c r="C1859" t="s">
        <v>5405</v>
      </c>
      <c r="D1859" t="s">
        <v>7258</v>
      </c>
      <c r="E1859" t="s">
        <v>792</v>
      </c>
      <c r="F1859" t="s">
        <v>193</v>
      </c>
      <c r="G1859" s="1">
        <v>45553</v>
      </c>
      <c r="H1859" s="8">
        <f>MONTH(tbl_CleanLeads[[#This Row],[Lead_Date_Final]])</f>
        <v>9</v>
      </c>
      <c r="I1859" t="s">
        <v>7287</v>
      </c>
      <c r="J1859" t="s">
        <v>7271</v>
      </c>
      <c r="K1859" t="s">
        <v>7288</v>
      </c>
      <c r="L1859">
        <f>WEEKDAY(tbl_CleanLeads[[#This Row],[Lead_Date_Final]],2)</f>
        <v>3</v>
      </c>
      <c r="M1859" t="s">
        <v>7272</v>
      </c>
      <c r="N1859">
        <v>38.299999999999997</v>
      </c>
      <c r="O1859" s="7">
        <v>4280.8599999999997</v>
      </c>
      <c r="P1859">
        <v>36</v>
      </c>
      <c r="Q1859" t="s">
        <v>7273</v>
      </c>
      <c r="R1859">
        <f>IF(UPPER(TRIM(Table2[[#This Row],[Status_Clean]]))="CONVERTED",1,0)</f>
        <v>0</v>
      </c>
      <c r="S1859">
        <f>IF(ISNUMBER(MATCH(UPPER(TRIM(Table2[[#This Row],[Status_Clean]])),{"CONTACTED","QUALIFIED","CONVERTED"},0)),1,0)</f>
        <v>0</v>
      </c>
      <c r="T1859" cm="1">
        <f t="array" ref="T1859">_xlfn.SWITCH(UPPER(TRIM(Table2[[#This Row],[Status_Clean]])),"NEW",1,"CONTACTED",2,"QUALIFIED",3,"CONVERTED",4,"LOST",5,99)</f>
        <v>1</v>
      </c>
      <c r="U1859" t="str" cm="1">
        <f t="array" ref="U1859">_xlfn.LET(_xlpm.x,IFERROR(VALUE(Table2[[#This Row],[Response_Time_Hours]]),""),IF(_xlpm.x="","CHECK",_xlfn.IFS(_xlpm.x&lt;=1,"Immediate",_xlpm.x&lt;=6,"Fast",_xlpm.x&lt;=24,"Moderate",_xlpm.x&gt;24,"Delayed")))</f>
        <v>Delayed</v>
      </c>
      <c r="V1859">
        <f>FLOOR(tbl_CleanLeads[[#This Row],[Response_Time_Hours]],6)</f>
        <v>36</v>
      </c>
      <c r="W1859" t="str" cm="1">
        <f t="array" ref="W1859">IF(Table2[[#This Row],[Interaction_Count_Final]]="","N/A",_xlfn.IFS(Table2[[#This Row],[Interaction_Count_Final]]&lt;=2,"Low",Table2[[#This Row],[Interaction_Count_Final]]&lt;=5,"Medium",Table2[[#This Row],[Interaction_Count_Final]]&gt;=6,"High",TRUE,"CHECK"))</f>
        <v>High</v>
      </c>
      <c r="X1859" t="b">
        <f t="shared" si="29"/>
        <v>1</v>
      </c>
      <c r="Y1859" t="b">
        <f>tbl_CleanLeads[[#This Row],[Response_Time_Hours]]&gt;24</f>
        <v>1</v>
      </c>
      <c r="Z1859" s="13" t="b">
        <f>tbl_CleanLeads[[#This Row],[Response_Time_Hours]]&gt;72</f>
        <v>0</v>
      </c>
      <c r="AA1859" s="13" t="b">
        <f>tbl_CleanLeads[[#This Row],[Status_Clean]]="Converted"</f>
        <v>0</v>
      </c>
    </row>
    <row r="1860" spans="1:27">
      <c r="A1860" t="s">
        <v>70</v>
      </c>
      <c r="B1860" t="s">
        <v>5408</v>
      </c>
      <c r="C1860" t="s">
        <v>5409</v>
      </c>
      <c r="D1860" t="s">
        <v>7274</v>
      </c>
      <c r="E1860" t="s">
        <v>311</v>
      </c>
      <c r="F1860" t="s">
        <v>193</v>
      </c>
      <c r="G1860" s="1">
        <v>45046</v>
      </c>
      <c r="H1860" s="8">
        <f>MONTH(tbl_CleanLeads[[#This Row],[Lead_Date_Final]])</f>
        <v>4</v>
      </c>
      <c r="I1860" t="s">
        <v>7297</v>
      </c>
      <c r="J1860" t="s">
        <v>7263</v>
      </c>
      <c r="K1860" t="s">
        <v>7277</v>
      </c>
      <c r="L1860">
        <f>WEEKDAY(tbl_CleanLeads[[#This Row],[Lead_Date_Final]],2)</f>
        <v>7</v>
      </c>
      <c r="M1860" t="s">
        <v>7293</v>
      </c>
      <c r="N1860">
        <v>14.399999999999999</v>
      </c>
      <c r="O1860" s="7">
        <v>3446.16</v>
      </c>
      <c r="P1860">
        <v>2</v>
      </c>
      <c r="Q1860" t="s">
        <v>7266</v>
      </c>
      <c r="R1860">
        <f>IF(UPPER(TRIM(Table2[[#This Row],[Status_Clean]]))="CONVERTED",1,0)</f>
        <v>0</v>
      </c>
      <c r="S1860">
        <f>IF(ISNUMBER(MATCH(UPPER(TRIM(Table2[[#This Row],[Status_Clean]])),{"CONTACTED","QUALIFIED","CONVERTED"},0)),1,0)</f>
        <v>0</v>
      </c>
      <c r="T1860" cm="1">
        <f t="array" ref="T1860">_xlfn.SWITCH(UPPER(TRIM(Table2[[#This Row],[Status_Clean]])),"NEW",1,"CONTACTED",2,"QUALIFIED",3,"CONVERTED",4,"LOST",5,99)</f>
        <v>1</v>
      </c>
      <c r="U1860" t="str" cm="1">
        <f t="array" ref="U1860">_xlfn.LET(_xlpm.x,IFERROR(VALUE(Table2[[#This Row],[Response_Time_Hours]]),""),IF(_xlpm.x="","CHECK",_xlfn.IFS(_xlpm.x&lt;=1,"Immediate",_xlpm.x&lt;=6,"Fast",_xlpm.x&lt;=24,"Moderate",_xlpm.x&gt;24,"Delayed")))</f>
        <v>Moderate</v>
      </c>
      <c r="V1860">
        <f>FLOOR(tbl_CleanLeads[[#This Row],[Response_Time_Hours]],6)</f>
        <v>12</v>
      </c>
      <c r="W1860" t="str" cm="1">
        <f t="array" ref="W1860">IF(Table2[[#This Row],[Interaction_Count_Final]]="","N/A",_xlfn.IFS(Table2[[#This Row],[Interaction_Count_Final]]&lt;=2,"Low",Table2[[#This Row],[Interaction_Count_Final]]&lt;=5,"Medium",Table2[[#This Row],[Interaction_Count_Final]]&gt;=6,"High",TRUE,"CHECK"))</f>
        <v>Low</v>
      </c>
      <c r="X1860" t="b">
        <f t="shared" si="29"/>
        <v>1</v>
      </c>
      <c r="Y1860" t="b">
        <f>tbl_CleanLeads[[#This Row],[Response_Time_Hours]]&gt;24</f>
        <v>0</v>
      </c>
      <c r="Z1860" s="13" t="b">
        <f>tbl_CleanLeads[[#This Row],[Response_Time_Hours]]&gt;72</f>
        <v>0</v>
      </c>
      <c r="AA1860" s="13" t="b">
        <f>tbl_CleanLeads[[#This Row],[Status_Clean]]="Converted"</f>
        <v>0</v>
      </c>
    </row>
    <row r="1861" spans="1:27">
      <c r="A1861" t="s">
        <v>63</v>
      </c>
      <c r="B1861" t="s">
        <v>5410</v>
      </c>
      <c r="C1861" t="s">
        <v>5411</v>
      </c>
      <c r="D1861" t="s">
        <v>7303</v>
      </c>
      <c r="E1861" t="s">
        <v>254</v>
      </c>
      <c r="F1861" t="s">
        <v>173</v>
      </c>
      <c r="G1861" s="1">
        <v>45389</v>
      </c>
      <c r="H1861" s="8">
        <f>MONTH(tbl_CleanLeads[[#This Row],[Lead_Date_Final]])</f>
        <v>4</v>
      </c>
      <c r="I1861" t="s">
        <v>7297</v>
      </c>
      <c r="J1861" t="s">
        <v>7271</v>
      </c>
      <c r="K1861" t="s">
        <v>7277</v>
      </c>
      <c r="L1861">
        <f>WEEKDAY(tbl_CleanLeads[[#This Row],[Lead_Date_Final]],2)</f>
        <v>7</v>
      </c>
      <c r="M1861" t="s">
        <v>7293</v>
      </c>
      <c r="N1861">
        <v>31.200000000000003</v>
      </c>
      <c r="O1861" s="7">
        <v>1616.71</v>
      </c>
      <c r="P1861">
        <v>17</v>
      </c>
      <c r="Q1861" t="s">
        <v>7289</v>
      </c>
      <c r="R1861">
        <f>IF(UPPER(TRIM(Table2[[#This Row],[Status_Clean]]))="CONVERTED",1,0)</f>
        <v>0</v>
      </c>
      <c r="S1861">
        <f>IF(ISNUMBER(MATCH(UPPER(TRIM(Table2[[#This Row],[Status_Clean]])),{"CONTACTED","QUALIFIED","CONVERTED"},0)),1,0)</f>
        <v>0</v>
      </c>
      <c r="T1861" cm="1">
        <f t="array" ref="T1861">_xlfn.SWITCH(UPPER(TRIM(Table2[[#This Row],[Status_Clean]])),"NEW",1,"CONTACTED",2,"QUALIFIED",3,"CONVERTED",4,"LOST",5,99)</f>
        <v>5</v>
      </c>
      <c r="U1861" t="str" cm="1">
        <f t="array" ref="U1861">_xlfn.LET(_xlpm.x,IFERROR(VALUE(Table2[[#This Row],[Response_Time_Hours]]),""),IF(_xlpm.x="","CHECK",_xlfn.IFS(_xlpm.x&lt;=1,"Immediate",_xlpm.x&lt;=6,"Fast",_xlpm.x&lt;=24,"Moderate",_xlpm.x&gt;24,"Delayed")))</f>
        <v>Delayed</v>
      </c>
      <c r="V1861">
        <f>FLOOR(tbl_CleanLeads[[#This Row],[Response_Time_Hours]],6)</f>
        <v>30</v>
      </c>
      <c r="W1861" t="str" cm="1">
        <f t="array" ref="W1861">IF(Table2[[#This Row],[Interaction_Count_Final]]="","N/A",_xlfn.IFS(Table2[[#This Row],[Interaction_Count_Final]]&lt;=2,"Low",Table2[[#This Row],[Interaction_Count_Final]]&lt;=5,"Medium",Table2[[#This Row],[Interaction_Count_Final]]&gt;=6,"High",TRUE,"CHECK"))</f>
        <v>High</v>
      </c>
      <c r="X1861" t="b">
        <f t="shared" si="29"/>
        <v>1</v>
      </c>
      <c r="Y1861" t="b">
        <f>tbl_CleanLeads[[#This Row],[Response_Time_Hours]]&gt;24</f>
        <v>1</v>
      </c>
      <c r="Z1861" s="13" t="b">
        <f>tbl_CleanLeads[[#This Row],[Response_Time_Hours]]&gt;72</f>
        <v>0</v>
      </c>
      <c r="AA1861" s="13" t="b">
        <f>tbl_CleanLeads[[#This Row],[Status_Clean]]="Converted"</f>
        <v>0</v>
      </c>
    </row>
    <row r="1862" spans="1:27">
      <c r="A1862" t="s">
        <v>70</v>
      </c>
      <c r="B1862" t="s">
        <v>5412</v>
      </c>
      <c r="C1862" t="s">
        <v>5413</v>
      </c>
      <c r="D1862" t="s">
        <v>7274</v>
      </c>
      <c r="E1862" t="s">
        <v>792</v>
      </c>
      <c r="F1862" t="s">
        <v>193</v>
      </c>
      <c r="G1862" s="1">
        <v>45377</v>
      </c>
      <c r="H1862" s="8">
        <f>MONTH(tbl_CleanLeads[[#This Row],[Lead_Date_Final]])</f>
        <v>3</v>
      </c>
      <c r="I1862" t="s">
        <v>7295</v>
      </c>
      <c r="J1862" t="s">
        <v>7271</v>
      </c>
      <c r="K1862" t="s">
        <v>7284</v>
      </c>
      <c r="L1862">
        <f>WEEKDAY(tbl_CleanLeads[[#This Row],[Lead_Date_Final]],2)</f>
        <v>2</v>
      </c>
      <c r="M1862" t="s">
        <v>7265</v>
      </c>
      <c r="N1862">
        <v>12</v>
      </c>
      <c r="O1862" s="7">
        <v>2395.15</v>
      </c>
      <c r="P1862">
        <v>47</v>
      </c>
      <c r="Q1862" t="s">
        <v>7266</v>
      </c>
      <c r="R1862">
        <f>IF(UPPER(TRIM(Table2[[#This Row],[Status_Clean]]))="CONVERTED",1,0)</f>
        <v>0</v>
      </c>
      <c r="S1862">
        <f>IF(ISNUMBER(MATCH(UPPER(TRIM(Table2[[#This Row],[Status_Clean]])),{"CONTACTED","QUALIFIED","CONVERTED"},0)),1,0)</f>
        <v>0</v>
      </c>
      <c r="T1862" cm="1">
        <f t="array" ref="T1862">_xlfn.SWITCH(UPPER(TRIM(Table2[[#This Row],[Status_Clean]])),"NEW",1,"CONTACTED",2,"QUALIFIED",3,"CONVERTED",4,"LOST",5,99)</f>
        <v>1</v>
      </c>
      <c r="U1862" t="str" cm="1">
        <f t="array" ref="U1862">_xlfn.LET(_xlpm.x,IFERROR(VALUE(Table2[[#This Row],[Response_Time_Hours]]),""),IF(_xlpm.x="","CHECK",_xlfn.IFS(_xlpm.x&lt;=1,"Immediate",_xlpm.x&lt;=6,"Fast",_xlpm.x&lt;=24,"Moderate",_xlpm.x&gt;24,"Delayed")))</f>
        <v>Moderate</v>
      </c>
      <c r="V1862">
        <f>FLOOR(tbl_CleanLeads[[#This Row],[Response_Time_Hours]],6)</f>
        <v>12</v>
      </c>
      <c r="W1862" t="str" cm="1">
        <f t="array" ref="W1862">IF(Table2[[#This Row],[Interaction_Count_Final]]="","N/A",_xlfn.IFS(Table2[[#This Row],[Interaction_Count_Final]]&lt;=2,"Low",Table2[[#This Row],[Interaction_Count_Final]]&lt;=5,"Medium",Table2[[#This Row],[Interaction_Count_Final]]&gt;=6,"High",TRUE,"CHECK"))</f>
        <v>High</v>
      </c>
      <c r="X1862" t="b">
        <f t="shared" si="29"/>
        <v>1</v>
      </c>
      <c r="Y1862" t="b">
        <f>tbl_CleanLeads[[#This Row],[Response_Time_Hours]]&gt;24</f>
        <v>0</v>
      </c>
      <c r="Z1862" s="13" t="b">
        <f>tbl_CleanLeads[[#This Row],[Response_Time_Hours]]&gt;72</f>
        <v>0</v>
      </c>
      <c r="AA1862" s="13" t="b">
        <f>tbl_CleanLeads[[#This Row],[Status_Clean]]="Converted"</f>
        <v>0</v>
      </c>
    </row>
    <row r="1863" spans="1:27">
      <c r="A1863" t="s">
        <v>102</v>
      </c>
      <c r="B1863" t="s">
        <v>5415</v>
      </c>
      <c r="C1863" t="s">
        <v>8555</v>
      </c>
      <c r="D1863" t="s">
        <v>7280</v>
      </c>
      <c r="E1863" t="s">
        <v>69</v>
      </c>
      <c r="F1863" t="s">
        <v>71</v>
      </c>
      <c r="G1863" s="1">
        <v>45652</v>
      </c>
      <c r="H1863" s="8">
        <f>MONTH(tbl_CleanLeads[[#This Row],[Lead_Date_Final]])</f>
        <v>12</v>
      </c>
      <c r="I1863" t="s">
        <v>7262</v>
      </c>
      <c r="J1863" t="s">
        <v>7271</v>
      </c>
      <c r="K1863" t="s">
        <v>7264</v>
      </c>
      <c r="L1863">
        <f>WEEKDAY(tbl_CleanLeads[[#This Row],[Lead_Date_Final]],2)</f>
        <v>4</v>
      </c>
      <c r="M1863" t="s">
        <v>7285</v>
      </c>
      <c r="N1863">
        <v>24</v>
      </c>
      <c r="O1863" s="7">
        <v>3004.32</v>
      </c>
      <c r="P1863">
        <v>38</v>
      </c>
      <c r="Q1863" t="s">
        <v>7266</v>
      </c>
      <c r="R1863">
        <f>IF(UPPER(TRIM(Table2[[#This Row],[Status_Clean]]))="CONVERTED",1,0)</f>
        <v>0</v>
      </c>
      <c r="S1863">
        <f>IF(ISNUMBER(MATCH(UPPER(TRIM(Table2[[#This Row],[Status_Clean]])),{"CONTACTED","QUALIFIED","CONVERTED"},0)),1,0)</f>
        <v>1</v>
      </c>
      <c r="T1863" cm="1">
        <f t="array" ref="T1863">_xlfn.SWITCH(UPPER(TRIM(Table2[[#This Row],[Status_Clean]])),"NEW",1,"CONTACTED",2,"QUALIFIED",3,"CONVERTED",4,"LOST",5,99)</f>
        <v>3</v>
      </c>
      <c r="U1863" t="str" cm="1">
        <f t="array" ref="U1863">_xlfn.LET(_xlpm.x,IFERROR(VALUE(Table2[[#This Row],[Response_Time_Hours]]),""),IF(_xlpm.x="","CHECK",_xlfn.IFS(_xlpm.x&lt;=1,"Immediate",_xlpm.x&lt;=6,"Fast",_xlpm.x&lt;=24,"Moderate",_xlpm.x&gt;24,"Delayed")))</f>
        <v>Moderate</v>
      </c>
      <c r="V1863">
        <f>FLOOR(tbl_CleanLeads[[#This Row],[Response_Time_Hours]],6)</f>
        <v>24</v>
      </c>
      <c r="W1863" t="str" cm="1">
        <f t="array" ref="W1863">IF(Table2[[#This Row],[Interaction_Count_Final]]="","N/A",_xlfn.IFS(Table2[[#This Row],[Interaction_Count_Final]]&lt;=2,"Low",Table2[[#This Row],[Interaction_Count_Final]]&lt;=5,"Medium",Table2[[#This Row],[Interaction_Count_Final]]&gt;=6,"High",TRUE,"CHECK"))</f>
        <v>High</v>
      </c>
      <c r="X1863" t="b">
        <f t="shared" si="29"/>
        <v>1</v>
      </c>
      <c r="Y1863" t="b">
        <f>tbl_CleanLeads[[#This Row],[Response_Time_Hours]]&gt;24</f>
        <v>0</v>
      </c>
      <c r="Z1863" s="13" t="b">
        <f>tbl_CleanLeads[[#This Row],[Response_Time_Hours]]&gt;72</f>
        <v>0</v>
      </c>
      <c r="AA1863" s="13" t="b">
        <f>tbl_CleanLeads[[#This Row],[Status_Clean]]="Converted"</f>
        <v>0</v>
      </c>
    </row>
    <row r="1864" spans="1:27">
      <c r="A1864" t="s">
        <v>90</v>
      </c>
      <c r="B1864" t="s">
        <v>5417</v>
      </c>
      <c r="C1864" t="s">
        <v>5418</v>
      </c>
      <c r="D1864" t="s">
        <v>7280</v>
      </c>
      <c r="E1864" t="s">
        <v>222</v>
      </c>
      <c r="F1864" t="s">
        <v>125</v>
      </c>
      <c r="G1864" s="1">
        <v>45539</v>
      </c>
      <c r="H1864" s="8">
        <f>MONTH(tbl_CleanLeads[[#This Row],[Lead_Date_Final]])</f>
        <v>9</v>
      </c>
      <c r="I1864" t="s">
        <v>7287</v>
      </c>
      <c r="J1864" t="s">
        <v>7271</v>
      </c>
      <c r="K1864" t="s">
        <v>7288</v>
      </c>
      <c r="L1864">
        <f>WEEKDAY(tbl_CleanLeads[[#This Row],[Lead_Date_Final]],2)</f>
        <v>3</v>
      </c>
      <c r="M1864" t="s">
        <v>7272</v>
      </c>
      <c r="N1864">
        <v>69.599999999999994</v>
      </c>
      <c r="O1864" s="7">
        <v>2870.12</v>
      </c>
      <c r="P1864">
        <v>23</v>
      </c>
      <c r="Q1864" t="s">
        <v>7266</v>
      </c>
      <c r="R1864">
        <f>IF(UPPER(TRIM(Table2[[#This Row],[Status_Clean]]))="CONVERTED",1,0)</f>
        <v>0</v>
      </c>
      <c r="S1864">
        <f>IF(ISNUMBER(MATCH(UPPER(TRIM(Table2[[#This Row],[Status_Clean]])),{"CONTACTED","QUALIFIED","CONVERTED"},0)),1,0)</f>
        <v>1</v>
      </c>
      <c r="T1864" cm="1">
        <f t="array" ref="T1864">_xlfn.SWITCH(UPPER(TRIM(Table2[[#This Row],[Status_Clean]])),"NEW",1,"CONTACTED",2,"QUALIFIED",3,"CONVERTED",4,"LOST",5,99)</f>
        <v>2</v>
      </c>
      <c r="U1864" t="str" cm="1">
        <f t="array" ref="U1864">_xlfn.LET(_xlpm.x,IFERROR(VALUE(Table2[[#This Row],[Response_Time_Hours]]),""),IF(_xlpm.x="","CHECK",_xlfn.IFS(_xlpm.x&lt;=1,"Immediate",_xlpm.x&lt;=6,"Fast",_xlpm.x&lt;=24,"Moderate",_xlpm.x&gt;24,"Delayed")))</f>
        <v>Delayed</v>
      </c>
      <c r="V1864">
        <f>FLOOR(tbl_CleanLeads[[#This Row],[Response_Time_Hours]],6)</f>
        <v>66</v>
      </c>
      <c r="W1864" t="str" cm="1">
        <f t="array" ref="W1864">IF(Table2[[#This Row],[Interaction_Count_Final]]="","N/A",_xlfn.IFS(Table2[[#This Row],[Interaction_Count_Final]]&lt;=2,"Low",Table2[[#This Row],[Interaction_Count_Final]]&lt;=5,"Medium",Table2[[#This Row],[Interaction_Count_Final]]&gt;=6,"High",TRUE,"CHECK"))</f>
        <v>High</v>
      </c>
      <c r="X1864" t="b">
        <f t="shared" si="29"/>
        <v>1</v>
      </c>
      <c r="Y1864" t="b">
        <f>tbl_CleanLeads[[#This Row],[Response_Time_Hours]]&gt;24</f>
        <v>1</v>
      </c>
      <c r="Z1864" s="13" t="b">
        <f>tbl_CleanLeads[[#This Row],[Response_Time_Hours]]&gt;72</f>
        <v>0</v>
      </c>
      <c r="AA1864" s="13" t="b">
        <f>tbl_CleanLeads[[#This Row],[Status_Clean]]="Converted"</f>
        <v>0</v>
      </c>
    </row>
    <row r="1865" spans="1:27">
      <c r="A1865" t="s">
        <v>90</v>
      </c>
      <c r="B1865" t="s">
        <v>5419</v>
      </c>
      <c r="C1865" t="s">
        <v>5420</v>
      </c>
      <c r="D1865" t="s">
        <v>7268</v>
      </c>
      <c r="E1865" t="s">
        <v>473</v>
      </c>
      <c r="F1865" t="s">
        <v>125</v>
      </c>
      <c r="G1865" s="1">
        <v>45166</v>
      </c>
      <c r="H1865" s="8">
        <f>MONTH(tbl_CleanLeads[[#This Row],[Lead_Date_Final]])</f>
        <v>8</v>
      </c>
      <c r="I1865" t="s">
        <v>7310</v>
      </c>
      <c r="J1865" t="s">
        <v>7263</v>
      </c>
      <c r="K1865" t="s">
        <v>7288</v>
      </c>
      <c r="L1865">
        <f>WEEKDAY(tbl_CleanLeads[[#This Row],[Lead_Date_Final]],2)</f>
        <v>1</v>
      </c>
      <c r="M1865" t="s">
        <v>7298</v>
      </c>
      <c r="N1865">
        <v>48.8</v>
      </c>
      <c r="O1865" s="7">
        <v>3117.43</v>
      </c>
      <c r="P1865">
        <v>42</v>
      </c>
      <c r="Q1865" t="s">
        <v>7266</v>
      </c>
      <c r="R1865">
        <f>IF(UPPER(TRIM(Table2[[#This Row],[Status_Clean]]))="CONVERTED",1,0)</f>
        <v>0</v>
      </c>
      <c r="S1865">
        <f>IF(ISNUMBER(MATCH(UPPER(TRIM(Table2[[#This Row],[Status_Clean]])),{"CONTACTED","QUALIFIED","CONVERTED"},0)),1,0)</f>
        <v>1</v>
      </c>
      <c r="T1865" cm="1">
        <f t="array" ref="T1865">_xlfn.SWITCH(UPPER(TRIM(Table2[[#This Row],[Status_Clean]])),"NEW",1,"CONTACTED",2,"QUALIFIED",3,"CONVERTED",4,"LOST",5,99)</f>
        <v>2</v>
      </c>
      <c r="U1865" t="str" cm="1">
        <f t="array" ref="U1865">_xlfn.LET(_xlpm.x,IFERROR(VALUE(Table2[[#This Row],[Response_Time_Hours]]),""),IF(_xlpm.x="","CHECK",_xlfn.IFS(_xlpm.x&lt;=1,"Immediate",_xlpm.x&lt;=6,"Fast",_xlpm.x&lt;=24,"Moderate",_xlpm.x&gt;24,"Delayed")))</f>
        <v>Delayed</v>
      </c>
      <c r="V1865">
        <f>FLOOR(tbl_CleanLeads[[#This Row],[Response_Time_Hours]],6)</f>
        <v>48</v>
      </c>
      <c r="W1865" t="str" cm="1">
        <f t="array" ref="W1865">IF(Table2[[#This Row],[Interaction_Count_Final]]="","N/A",_xlfn.IFS(Table2[[#This Row],[Interaction_Count_Final]]&lt;=2,"Low",Table2[[#This Row],[Interaction_Count_Final]]&lt;=5,"Medium",Table2[[#This Row],[Interaction_Count_Final]]&gt;=6,"High",TRUE,"CHECK"))</f>
        <v>High</v>
      </c>
      <c r="X1865" t="b">
        <f t="shared" si="29"/>
        <v>1</v>
      </c>
      <c r="Y1865" t="b">
        <f>tbl_CleanLeads[[#This Row],[Response_Time_Hours]]&gt;24</f>
        <v>1</v>
      </c>
      <c r="Z1865" s="13" t="b">
        <f>tbl_CleanLeads[[#This Row],[Response_Time_Hours]]&gt;72</f>
        <v>0</v>
      </c>
      <c r="AA1865" s="13" t="b">
        <f>tbl_CleanLeads[[#This Row],[Status_Clean]]="Converted"</f>
        <v>0</v>
      </c>
    </row>
    <row r="1866" spans="1:27">
      <c r="A1866" t="s">
        <v>90</v>
      </c>
      <c r="B1866" t="s">
        <v>5422</v>
      </c>
      <c r="C1866" t="s">
        <v>8556</v>
      </c>
      <c r="D1866" t="s">
        <v>7280</v>
      </c>
      <c r="E1866" t="s">
        <v>222</v>
      </c>
      <c r="F1866" t="s">
        <v>173</v>
      </c>
      <c r="G1866" s="1">
        <v>45600</v>
      </c>
      <c r="H1866" s="8">
        <f>MONTH(tbl_CleanLeads[[#This Row],[Lead_Date_Final]])</f>
        <v>11</v>
      </c>
      <c r="I1866" t="s">
        <v>7300</v>
      </c>
      <c r="J1866" t="s">
        <v>7271</v>
      </c>
      <c r="K1866" t="s">
        <v>7264</v>
      </c>
      <c r="L1866">
        <f>WEEKDAY(tbl_CleanLeads[[#This Row],[Lead_Date_Final]],2)</f>
        <v>1</v>
      </c>
      <c r="M1866" t="s">
        <v>7298</v>
      </c>
      <c r="N1866">
        <v>6</v>
      </c>
      <c r="O1866" s="7">
        <v>2692.31</v>
      </c>
      <c r="P1866">
        <v>30</v>
      </c>
      <c r="Q1866" t="s">
        <v>7266</v>
      </c>
      <c r="R1866">
        <f>IF(UPPER(TRIM(Table2[[#This Row],[Status_Clean]]))="CONVERTED",1,0)</f>
        <v>0</v>
      </c>
      <c r="S1866">
        <f>IF(ISNUMBER(MATCH(UPPER(TRIM(Table2[[#This Row],[Status_Clean]])),{"CONTACTED","QUALIFIED","CONVERTED"},0)),1,0)</f>
        <v>0</v>
      </c>
      <c r="T1866" cm="1">
        <f t="array" ref="T1866">_xlfn.SWITCH(UPPER(TRIM(Table2[[#This Row],[Status_Clean]])),"NEW",1,"CONTACTED",2,"QUALIFIED",3,"CONVERTED",4,"LOST",5,99)</f>
        <v>5</v>
      </c>
      <c r="U1866" t="str" cm="1">
        <f t="array" ref="U1866">_xlfn.LET(_xlpm.x,IFERROR(VALUE(Table2[[#This Row],[Response_Time_Hours]]),""),IF(_xlpm.x="","CHECK",_xlfn.IFS(_xlpm.x&lt;=1,"Immediate",_xlpm.x&lt;=6,"Fast",_xlpm.x&lt;=24,"Moderate",_xlpm.x&gt;24,"Delayed")))</f>
        <v>Fast</v>
      </c>
      <c r="V1866">
        <f>FLOOR(tbl_CleanLeads[[#This Row],[Response_Time_Hours]],6)</f>
        <v>6</v>
      </c>
      <c r="W1866" t="str" cm="1">
        <f t="array" ref="W1866">IF(Table2[[#This Row],[Interaction_Count_Final]]="","N/A",_xlfn.IFS(Table2[[#This Row],[Interaction_Count_Final]]&lt;=2,"Low",Table2[[#This Row],[Interaction_Count_Final]]&lt;=5,"Medium",Table2[[#This Row],[Interaction_Count_Final]]&gt;=6,"High",TRUE,"CHECK"))</f>
        <v>High</v>
      </c>
      <c r="X1866" t="b">
        <f t="shared" si="29"/>
        <v>1</v>
      </c>
      <c r="Y1866" t="b">
        <f>tbl_CleanLeads[[#This Row],[Response_Time_Hours]]&gt;24</f>
        <v>0</v>
      </c>
      <c r="Z1866" s="13" t="b">
        <f>tbl_CleanLeads[[#This Row],[Response_Time_Hours]]&gt;72</f>
        <v>0</v>
      </c>
      <c r="AA1866" s="13" t="b">
        <f>tbl_CleanLeads[[#This Row],[Status_Clean]]="Converted"</f>
        <v>0</v>
      </c>
    </row>
    <row r="1867" spans="1:27">
      <c r="A1867" t="s">
        <v>63</v>
      </c>
      <c r="B1867" t="s">
        <v>5425</v>
      </c>
      <c r="C1867" t="s">
        <v>5426</v>
      </c>
      <c r="D1867" t="s">
        <v>7280</v>
      </c>
      <c r="E1867" t="s">
        <v>447</v>
      </c>
      <c r="F1867" t="s">
        <v>125</v>
      </c>
      <c r="G1867" s="1">
        <v>45565</v>
      </c>
      <c r="H1867" s="8">
        <f>MONTH(tbl_CleanLeads[[#This Row],[Lead_Date_Final]])</f>
        <v>9</v>
      </c>
      <c r="I1867" t="s">
        <v>7287</v>
      </c>
      <c r="J1867" t="s">
        <v>7271</v>
      </c>
      <c r="K1867" t="s">
        <v>7288</v>
      </c>
      <c r="L1867">
        <f>WEEKDAY(tbl_CleanLeads[[#This Row],[Lead_Date_Final]],2)</f>
        <v>1</v>
      </c>
      <c r="M1867" t="s">
        <v>7298</v>
      </c>
      <c r="N1867">
        <v>6.3</v>
      </c>
      <c r="O1867" s="7">
        <v>2535.71</v>
      </c>
      <c r="P1867">
        <v>41</v>
      </c>
      <c r="Q1867" t="s">
        <v>7266</v>
      </c>
      <c r="R1867">
        <f>IF(UPPER(TRIM(Table2[[#This Row],[Status_Clean]]))="CONVERTED",1,0)</f>
        <v>0</v>
      </c>
      <c r="S1867">
        <f>IF(ISNUMBER(MATCH(UPPER(TRIM(Table2[[#This Row],[Status_Clean]])),{"CONTACTED","QUALIFIED","CONVERTED"},0)),1,0)</f>
        <v>1</v>
      </c>
      <c r="T1867" cm="1">
        <f t="array" ref="T1867">_xlfn.SWITCH(UPPER(TRIM(Table2[[#This Row],[Status_Clean]])),"NEW",1,"CONTACTED",2,"QUALIFIED",3,"CONVERTED",4,"LOST",5,99)</f>
        <v>2</v>
      </c>
      <c r="U1867" t="str" cm="1">
        <f t="array" ref="U1867">_xlfn.LET(_xlpm.x,IFERROR(VALUE(Table2[[#This Row],[Response_Time_Hours]]),""),IF(_xlpm.x="","CHECK",_xlfn.IFS(_xlpm.x&lt;=1,"Immediate",_xlpm.x&lt;=6,"Fast",_xlpm.x&lt;=24,"Moderate",_xlpm.x&gt;24,"Delayed")))</f>
        <v>Moderate</v>
      </c>
      <c r="V1867">
        <f>FLOOR(tbl_CleanLeads[[#This Row],[Response_Time_Hours]],6)</f>
        <v>6</v>
      </c>
      <c r="W1867" t="str" cm="1">
        <f t="array" ref="W1867">IF(Table2[[#This Row],[Interaction_Count_Final]]="","N/A",_xlfn.IFS(Table2[[#This Row],[Interaction_Count_Final]]&lt;=2,"Low",Table2[[#This Row],[Interaction_Count_Final]]&lt;=5,"Medium",Table2[[#This Row],[Interaction_Count_Final]]&gt;=6,"High",TRUE,"CHECK"))</f>
        <v>High</v>
      </c>
      <c r="X1867" t="b">
        <f t="shared" si="29"/>
        <v>1</v>
      </c>
      <c r="Y1867" t="b">
        <f>tbl_CleanLeads[[#This Row],[Response_Time_Hours]]&gt;24</f>
        <v>0</v>
      </c>
      <c r="Z1867" s="13" t="b">
        <f>tbl_CleanLeads[[#This Row],[Response_Time_Hours]]&gt;72</f>
        <v>0</v>
      </c>
      <c r="AA1867" s="13" t="b">
        <f>tbl_CleanLeads[[#This Row],[Status_Clean]]="Converted"</f>
        <v>0</v>
      </c>
    </row>
    <row r="1868" spans="1:27">
      <c r="A1868" t="s">
        <v>90</v>
      </c>
      <c r="B1868" t="s">
        <v>5428</v>
      </c>
      <c r="C1868" t="s">
        <v>8558</v>
      </c>
      <c r="D1868" t="s">
        <v>7280</v>
      </c>
      <c r="E1868" t="s">
        <v>7308</v>
      </c>
      <c r="F1868" t="s">
        <v>125</v>
      </c>
      <c r="G1868" s="1">
        <v>45579</v>
      </c>
      <c r="H1868" s="8">
        <f>MONTH(tbl_CleanLeads[[#This Row],[Lead_Date_Final]])</f>
        <v>10</v>
      </c>
      <c r="I1868" t="s">
        <v>7270</v>
      </c>
      <c r="J1868" t="s">
        <v>7271</v>
      </c>
      <c r="K1868" t="s">
        <v>7264</v>
      </c>
      <c r="L1868">
        <f>WEEKDAY(tbl_CleanLeads[[#This Row],[Lead_Date_Final]],2)</f>
        <v>1</v>
      </c>
      <c r="M1868" t="s">
        <v>7298</v>
      </c>
      <c r="N1868">
        <v>67</v>
      </c>
      <c r="O1868" s="7">
        <v>3091.61</v>
      </c>
      <c r="P1868">
        <v>14</v>
      </c>
      <c r="Q1868" t="s">
        <v>7266</v>
      </c>
      <c r="R1868">
        <f>IF(UPPER(TRIM(Table2[[#This Row],[Status_Clean]]))="CONVERTED",1,0)</f>
        <v>0</v>
      </c>
      <c r="S1868">
        <f>IF(ISNUMBER(MATCH(UPPER(TRIM(Table2[[#This Row],[Status_Clean]])),{"CONTACTED","QUALIFIED","CONVERTED"},0)),1,0)</f>
        <v>1</v>
      </c>
      <c r="T1868" cm="1">
        <f t="array" ref="T1868">_xlfn.SWITCH(UPPER(TRIM(Table2[[#This Row],[Status_Clean]])),"NEW",1,"CONTACTED",2,"QUALIFIED",3,"CONVERTED",4,"LOST",5,99)</f>
        <v>2</v>
      </c>
      <c r="U1868" t="str" cm="1">
        <f t="array" ref="U1868">_xlfn.LET(_xlpm.x,IFERROR(VALUE(Table2[[#This Row],[Response_Time_Hours]]),""),IF(_xlpm.x="","CHECK",_xlfn.IFS(_xlpm.x&lt;=1,"Immediate",_xlpm.x&lt;=6,"Fast",_xlpm.x&lt;=24,"Moderate",_xlpm.x&gt;24,"Delayed")))</f>
        <v>Delayed</v>
      </c>
      <c r="V1868">
        <f>FLOOR(tbl_CleanLeads[[#This Row],[Response_Time_Hours]],6)</f>
        <v>66</v>
      </c>
      <c r="W1868" t="str" cm="1">
        <f t="array" ref="W1868">IF(Table2[[#This Row],[Interaction_Count_Final]]="","N/A",_xlfn.IFS(Table2[[#This Row],[Interaction_Count_Final]]&lt;=2,"Low",Table2[[#This Row],[Interaction_Count_Final]]&lt;=5,"Medium",Table2[[#This Row],[Interaction_Count_Final]]&gt;=6,"High",TRUE,"CHECK"))</f>
        <v>High</v>
      </c>
      <c r="X1868" t="b">
        <f t="shared" si="29"/>
        <v>1</v>
      </c>
      <c r="Y1868" t="b">
        <f>tbl_CleanLeads[[#This Row],[Response_Time_Hours]]&gt;24</f>
        <v>1</v>
      </c>
      <c r="Z1868" s="13" t="b">
        <f>tbl_CleanLeads[[#This Row],[Response_Time_Hours]]&gt;72</f>
        <v>0</v>
      </c>
      <c r="AA1868" s="13" t="b">
        <f>tbl_CleanLeads[[#This Row],[Status_Clean]]="Converted"</f>
        <v>0</v>
      </c>
    </row>
    <row r="1869" spans="1:27">
      <c r="A1869" t="s">
        <v>63</v>
      </c>
      <c r="B1869" t="s">
        <v>5431</v>
      </c>
      <c r="C1869" t="s">
        <v>5432</v>
      </c>
      <c r="D1869" t="s">
        <v>7268</v>
      </c>
      <c r="E1869" t="s">
        <v>792</v>
      </c>
      <c r="F1869" t="s">
        <v>71</v>
      </c>
      <c r="G1869" s="1">
        <v>45505</v>
      </c>
      <c r="H1869" s="8">
        <f>MONTH(tbl_CleanLeads[[#This Row],[Lead_Date_Final]])</f>
        <v>8</v>
      </c>
      <c r="I1869" t="s">
        <v>7310</v>
      </c>
      <c r="J1869" t="s">
        <v>7271</v>
      </c>
      <c r="K1869" t="s">
        <v>7288</v>
      </c>
      <c r="L1869">
        <f>WEEKDAY(tbl_CleanLeads[[#This Row],[Lead_Date_Final]],2)</f>
        <v>4</v>
      </c>
      <c r="M1869" t="s">
        <v>7285</v>
      </c>
      <c r="N1869">
        <v>45.6</v>
      </c>
      <c r="O1869" s="7">
        <v>1292.52</v>
      </c>
      <c r="P1869" t="s">
        <v>232</v>
      </c>
      <c r="Q1869" t="s">
        <v>7289</v>
      </c>
      <c r="R1869">
        <f>IF(UPPER(TRIM(Table2[[#This Row],[Status_Clean]]))="CONVERTED",1,0)</f>
        <v>0</v>
      </c>
      <c r="S1869">
        <f>IF(ISNUMBER(MATCH(UPPER(TRIM(Table2[[#This Row],[Status_Clean]])),{"CONTACTED","QUALIFIED","CONVERTED"},0)),1,0)</f>
        <v>1</v>
      </c>
      <c r="T1869" cm="1">
        <f t="array" ref="T1869">_xlfn.SWITCH(UPPER(TRIM(Table2[[#This Row],[Status_Clean]])),"NEW",1,"CONTACTED",2,"QUALIFIED",3,"CONVERTED",4,"LOST",5,99)</f>
        <v>3</v>
      </c>
      <c r="U1869" t="str" cm="1">
        <f t="array" ref="U1869">_xlfn.LET(_xlpm.x,IFERROR(VALUE(Table2[[#This Row],[Response_Time_Hours]]),""),IF(_xlpm.x="","CHECK",_xlfn.IFS(_xlpm.x&lt;=1,"Immediate",_xlpm.x&lt;=6,"Fast",_xlpm.x&lt;=24,"Moderate",_xlpm.x&gt;24,"Delayed")))</f>
        <v>Delayed</v>
      </c>
      <c r="V1869">
        <f>FLOOR(tbl_CleanLeads[[#This Row],[Response_Time_Hours]],6)</f>
        <v>42</v>
      </c>
      <c r="W1869" t="str" cm="1">
        <f t="array" ref="W1869">IF(Table2[[#This Row],[Interaction_Count_Final]]="","N/A",_xlfn.IFS(Table2[[#This Row],[Interaction_Count_Final]]&lt;=2,"Low",Table2[[#This Row],[Interaction_Count_Final]]&lt;=5,"Medium",Table2[[#This Row],[Interaction_Count_Final]]&gt;=6,"High",TRUE,"CHECK"))</f>
        <v>High</v>
      </c>
      <c r="X1869" t="b">
        <f t="shared" si="29"/>
        <v>1</v>
      </c>
      <c r="Y1869" t="b">
        <f>tbl_CleanLeads[[#This Row],[Response_Time_Hours]]&gt;24</f>
        <v>1</v>
      </c>
      <c r="Z1869" s="13" t="b">
        <f>tbl_CleanLeads[[#This Row],[Response_Time_Hours]]&gt;72</f>
        <v>0</v>
      </c>
      <c r="AA1869" s="13" t="b">
        <f>tbl_CleanLeads[[#This Row],[Status_Clean]]="Converted"</f>
        <v>0</v>
      </c>
    </row>
    <row r="1870" spans="1:27">
      <c r="A1870" t="s">
        <v>63</v>
      </c>
      <c r="B1870" t="s">
        <v>5433</v>
      </c>
      <c r="C1870" t="s">
        <v>5434</v>
      </c>
      <c r="D1870" t="s">
        <v>7274</v>
      </c>
      <c r="E1870" t="s">
        <v>469</v>
      </c>
      <c r="F1870" t="s">
        <v>71</v>
      </c>
      <c r="G1870" s="1">
        <v>45245</v>
      </c>
      <c r="H1870" s="8">
        <f>MONTH(tbl_CleanLeads[[#This Row],[Lead_Date_Final]])</f>
        <v>11</v>
      </c>
      <c r="I1870" t="s">
        <v>7300</v>
      </c>
      <c r="J1870" t="s">
        <v>7263</v>
      </c>
      <c r="K1870" t="s">
        <v>7264</v>
      </c>
      <c r="L1870">
        <f>WEEKDAY(tbl_CleanLeads[[#This Row],[Lead_Date_Final]],2)</f>
        <v>3</v>
      </c>
      <c r="M1870" t="s">
        <v>7272</v>
      </c>
      <c r="N1870">
        <v>3</v>
      </c>
      <c r="O1870" s="7">
        <v>1107.74</v>
      </c>
      <c r="P1870">
        <v>26</v>
      </c>
      <c r="Q1870" t="s">
        <v>7289</v>
      </c>
      <c r="R1870">
        <f>IF(UPPER(TRIM(Table2[[#This Row],[Status_Clean]]))="CONVERTED",1,0)</f>
        <v>0</v>
      </c>
      <c r="S1870">
        <f>IF(ISNUMBER(MATCH(UPPER(TRIM(Table2[[#This Row],[Status_Clean]])),{"CONTACTED","QUALIFIED","CONVERTED"},0)),1,0)</f>
        <v>1</v>
      </c>
      <c r="T1870" cm="1">
        <f t="array" ref="T1870">_xlfn.SWITCH(UPPER(TRIM(Table2[[#This Row],[Status_Clean]])),"NEW",1,"CONTACTED",2,"QUALIFIED",3,"CONVERTED",4,"LOST",5,99)</f>
        <v>3</v>
      </c>
      <c r="U1870" t="str" cm="1">
        <f t="array" ref="U1870">_xlfn.LET(_xlpm.x,IFERROR(VALUE(Table2[[#This Row],[Response_Time_Hours]]),""),IF(_xlpm.x="","CHECK",_xlfn.IFS(_xlpm.x&lt;=1,"Immediate",_xlpm.x&lt;=6,"Fast",_xlpm.x&lt;=24,"Moderate",_xlpm.x&gt;24,"Delayed")))</f>
        <v>Fast</v>
      </c>
      <c r="V1870">
        <f>FLOOR(tbl_CleanLeads[[#This Row],[Response_Time_Hours]],6)</f>
        <v>0</v>
      </c>
      <c r="W1870" t="str" cm="1">
        <f t="array" ref="W1870">IF(Table2[[#This Row],[Interaction_Count_Final]]="","N/A",_xlfn.IFS(Table2[[#This Row],[Interaction_Count_Final]]&lt;=2,"Low",Table2[[#This Row],[Interaction_Count_Final]]&lt;=5,"Medium",Table2[[#This Row],[Interaction_Count_Final]]&gt;=6,"High",TRUE,"CHECK"))</f>
        <v>High</v>
      </c>
      <c r="X1870" t="b">
        <f t="shared" si="29"/>
        <v>1</v>
      </c>
      <c r="Y1870" t="b">
        <f>tbl_CleanLeads[[#This Row],[Response_Time_Hours]]&gt;24</f>
        <v>0</v>
      </c>
      <c r="Z1870" s="13" t="b">
        <f>tbl_CleanLeads[[#This Row],[Response_Time_Hours]]&gt;72</f>
        <v>0</v>
      </c>
      <c r="AA1870" s="13" t="b">
        <f>tbl_CleanLeads[[#This Row],[Status_Clean]]="Converted"</f>
        <v>0</v>
      </c>
    </row>
    <row r="1871" spans="1:27">
      <c r="A1871" t="s">
        <v>70</v>
      </c>
      <c r="B1871" t="s">
        <v>5437</v>
      </c>
      <c r="C1871" t="s">
        <v>5438</v>
      </c>
      <c r="D1871" t="s">
        <v>7258</v>
      </c>
      <c r="E1871" t="s">
        <v>469</v>
      </c>
      <c r="F1871" t="s">
        <v>193</v>
      </c>
      <c r="G1871" s="1">
        <v>45336</v>
      </c>
      <c r="H1871" s="8">
        <f>MONTH(tbl_CleanLeads[[#This Row],[Lead_Date_Final]])</f>
        <v>2</v>
      </c>
      <c r="I1871" t="s">
        <v>7283</v>
      </c>
      <c r="J1871" t="s">
        <v>7271</v>
      </c>
      <c r="K1871" t="s">
        <v>7284</v>
      </c>
      <c r="L1871">
        <f>WEEKDAY(tbl_CleanLeads[[#This Row],[Lead_Date_Final]],2)</f>
        <v>3</v>
      </c>
      <c r="M1871" t="s">
        <v>7272</v>
      </c>
      <c r="N1871">
        <v>36</v>
      </c>
      <c r="O1871" s="7">
        <v>1100.17</v>
      </c>
      <c r="P1871">
        <v>11</v>
      </c>
      <c r="Q1871" t="s">
        <v>7289</v>
      </c>
      <c r="R1871">
        <f>IF(UPPER(TRIM(Table2[[#This Row],[Status_Clean]]))="CONVERTED",1,0)</f>
        <v>0</v>
      </c>
      <c r="S1871">
        <f>IF(ISNUMBER(MATCH(UPPER(TRIM(Table2[[#This Row],[Status_Clean]])),{"CONTACTED","QUALIFIED","CONVERTED"},0)),1,0)</f>
        <v>0</v>
      </c>
      <c r="T1871" cm="1">
        <f t="array" ref="T1871">_xlfn.SWITCH(UPPER(TRIM(Table2[[#This Row],[Status_Clean]])),"NEW",1,"CONTACTED",2,"QUALIFIED",3,"CONVERTED",4,"LOST",5,99)</f>
        <v>1</v>
      </c>
      <c r="U1871" t="str" cm="1">
        <f t="array" ref="U1871">_xlfn.LET(_xlpm.x,IFERROR(VALUE(Table2[[#This Row],[Response_Time_Hours]]),""),IF(_xlpm.x="","CHECK",_xlfn.IFS(_xlpm.x&lt;=1,"Immediate",_xlpm.x&lt;=6,"Fast",_xlpm.x&lt;=24,"Moderate",_xlpm.x&gt;24,"Delayed")))</f>
        <v>Delayed</v>
      </c>
      <c r="V1871">
        <f>FLOOR(tbl_CleanLeads[[#This Row],[Response_Time_Hours]],6)</f>
        <v>36</v>
      </c>
      <c r="W1871" t="str" cm="1">
        <f t="array" ref="W1871">IF(Table2[[#This Row],[Interaction_Count_Final]]="","N/A",_xlfn.IFS(Table2[[#This Row],[Interaction_Count_Final]]&lt;=2,"Low",Table2[[#This Row],[Interaction_Count_Final]]&lt;=5,"Medium",Table2[[#This Row],[Interaction_Count_Final]]&gt;=6,"High",TRUE,"CHECK"))</f>
        <v>High</v>
      </c>
      <c r="X1871" t="b">
        <f t="shared" si="29"/>
        <v>1</v>
      </c>
      <c r="Y1871" t="b">
        <f>tbl_CleanLeads[[#This Row],[Response_Time_Hours]]&gt;24</f>
        <v>1</v>
      </c>
      <c r="Z1871" s="13" t="b">
        <f>tbl_CleanLeads[[#This Row],[Response_Time_Hours]]&gt;72</f>
        <v>0</v>
      </c>
      <c r="AA1871" s="13" t="b">
        <f>tbl_CleanLeads[[#This Row],[Status_Clean]]="Converted"</f>
        <v>0</v>
      </c>
    </row>
    <row r="1872" spans="1:27">
      <c r="A1872" t="s">
        <v>70</v>
      </c>
      <c r="B1872" t="s">
        <v>5439</v>
      </c>
      <c r="C1872" t="s">
        <v>5440</v>
      </c>
      <c r="D1872" t="s">
        <v>7280</v>
      </c>
      <c r="E1872" t="s">
        <v>469</v>
      </c>
      <c r="F1872" t="s">
        <v>71</v>
      </c>
      <c r="G1872" s="1">
        <v>45297</v>
      </c>
      <c r="H1872" s="8">
        <f>MONTH(tbl_CleanLeads[[#This Row],[Lead_Date_Final]])</f>
        <v>1</v>
      </c>
      <c r="I1872" t="s">
        <v>7317</v>
      </c>
      <c r="J1872" t="s">
        <v>7271</v>
      </c>
      <c r="K1872" t="s">
        <v>7284</v>
      </c>
      <c r="L1872">
        <f>WEEKDAY(tbl_CleanLeads[[#This Row],[Lead_Date_Final]],2)</f>
        <v>6</v>
      </c>
      <c r="M1872" t="s">
        <v>7278</v>
      </c>
      <c r="N1872">
        <v>60.3</v>
      </c>
      <c r="O1872" s="7">
        <v>1303.99</v>
      </c>
      <c r="P1872">
        <v>37</v>
      </c>
      <c r="Q1872" t="s">
        <v>7289</v>
      </c>
      <c r="R1872">
        <f>IF(UPPER(TRIM(Table2[[#This Row],[Status_Clean]]))="CONVERTED",1,0)</f>
        <v>0</v>
      </c>
      <c r="S1872">
        <f>IF(ISNUMBER(MATCH(UPPER(TRIM(Table2[[#This Row],[Status_Clean]])),{"CONTACTED","QUALIFIED","CONVERTED"},0)),1,0)</f>
        <v>1</v>
      </c>
      <c r="T1872" cm="1">
        <f t="array" ref="T1872">_xlfn.SWITCH(UPPER(TRIM(Table2[[#This Row],[Status_Clean]])),"NEW",1,"CONTACTED",2,"QUALIFIED",3,"CONVERTED",4,"LOST",5,99)</f>
        <v>3</v>
      </c>
      <c r="U1872" t="str" cm="1">
        <f t="array" ref="U1872">_xlfn.LET(_xlpm.x,IFERROR(VALUE(Table2[[#This Row],[Response_Time_Hours]]),""),IF(_xlpm.x="","CHECK",_xlfn.IFS(_xlpm.x&lt;=1,"Immediate",_xlpm.x&lt;=6,"Fast",_xlpm.x&lt;=24,"Moderate",_xlpm.x&gt;24,"Delayed")))</f>
        <v>Delayed</v>
      </c>
      <c r="V1872">
        <f>FLOOR(tbl_CleanLeads[[#This Row],[Response_Time_Hours]],6)</f>
        <v>60</v>
      </c>
      <c r="W1872" t="str" cm="1">
        <f t="array" ref="W1872">IF(Table2[[#This Row],[Interaction_Count_Final]]="","N/A",_xlfn.IFS(Table2[[#This Row],[Interaction_Count_Final]]&lt;=2,"Low",Table2[[#This Row],[Interaction_Count_Final]]&lt;=5,"Medium",Table2[[#This Row],[Interaction_Count_Final]]&gt;=6,"High",TRUE,"CHECK"))</f>
        <v>High</v>
      </c>
      <c r="X1872" t="b">
        <f t="shared" si="29"/>
        <v>1</v>
      </c>
      <c r="Y1872" t="b">
        <f>tbl_CleanLeads[[#This Row],[Response_Time_Hours]]&gt;24</f>
        <v>1</v>
      </c>
      <c r="Z1872" s="13" t="b">
        <f>tbl_CleanLeads[[#This Row],[Response_Time_Hours]]&gt;72</f>
        <v>0</v>
      </c>
      <c r="AA1872" s="13" t="b">
        <f>tbl_CleanLeads[[#This Row],[Status_Clean]]="Converted"</f>
        <v>0</v>
      </c>
    </row>
    <row r="1873" spans="1:27">
      <c r="A1873" t="s">
        <v>90</v>
      </c>
      <c r="B1873" t="s">
        <v>5443</v>
      </c>
      <c r="C1873" t="s">
        <v>5444</v>
      </c>
      <c r="D1873" t="s">
        <v>7274</v>
      </c>
      <c r="E1873" t="s">
        <v>469</v>
      </c>
      <c r="F1873" t="s">
        <v>71</v>
      </c>
      <c r="G1873" s="1">
        <v>45284</v>
      </c>
      <c r="H1873" s="8">
        <f>MONTH(tbl_CleanLeads[[#This Row],[Lead_Date_Final]])</f>
        <v>12</v>
      </c>
      <c r="I1873" t="s">
        <v>7262</v>
      </c>
      <c r="J1873" t="s">
        <v>7263</v>
      </c>
      <c r="K1873" t="s">
        <v>7264</v>
      </c>
      <c r="L1873">
        <f>WEEKDAY(tbl_CleanLeads[[#This Row],[Lead_Date_Final]],2)</f>
        <v>7</v>
      </c>
      <c r="M1873" t="s">
        <v>7293</v>
      </c>
      <c r="N1873">
        <v>34</v>
      </c>
      <c r="O1873" s="7">
        <v>1795.83</v>
      </c>
      <c r="P1873">
        <v>36</v>
      </c>
      <c r="Q1873" t="s">
        <v>7289</v>
      </c>
      <c r="R1873">
        <f>IF(UPPER(TRIM(Table2[[#This Row],[Status_Clean]]))="CONVERTED",1,0)</f>
        <v>0</v>
      </c>
      <c r="S1873">
        <f>IF(ISNUMBER(MATCH(UPPER(TRIM(Table2[[#This Row],[Status_Clean]])),{"CONTACTED","QUALIFIED","CONVERTED"},0)),1,0)</f>
        <v>1</v>
      </c>
      <c r="T1873" cm="1">
        <f t="array" ref="T1873">_xlfn.SWITCH(UPPER(TRIM(Table2[[#This Row],[Status_Clean]])),"NEW",1,"CONTACTED",2,"QUALIFIED",3,"CONVERTED",4,"LOST",5,99)</f>
        <v>3</v>
      </c>
      <c r="U1873" t="str" cm="1">
        <f t="array" ref="U1873">_xlfn.LET(_xlpm.x,IFERROR(VALUE(Table2[[#This Row],[Response_Time_Hours]]),""),IF(_xlpm.x="","CHECK",_xlfn.IFS(_xlpm.x&lt;=1,"Immediate",_xlpm.x&lt;=6,"Fast",_xlpm.x&lt;=24,"Moderate",_xlpm.x&gt;24,"Delayed")))</f>
        <v>Delayed</v>
      </c>
      <c r="V1873">
        <f>FLOOR(tbl_CleanLeads[[#This Row],[Response_Time_Hours]],6)</f>
        <v>30</v>
      </c>
      <c r="W1873" t="str" cm="1">
        <f t="array" ref="W1873">IF(Table2[[#This Row],[Interaction_Count_Final]]="","N/A",_xlfn.IFS(Table2[[#This Row],[Interaction_Count_Final]]&lt;=2,"Low",Table2[[#This Row],[Interaction_Count_Final]]&lt;=5,"Medium",Table2[[#This Row],[Interaction_Count_Final]]&gt;=6,"High",TRUE,"CHECK"))</f>
        <v>High</v>
      </c>
      <c r="X1873" t="b">
        <f t="shared" si="29"/>
        <v>1</v>
      </c>
      <c r="Y1873" t="b">
        <f>tbl_CleanLeads[[#This Row],[Response_Time_Hours]]&gt;24</f>
        <v>1</v>
      </c>
      <c r="Z1873" s="13" t="b">
        <f>tbl_CleanLeads[[#This Row],[Response_Time_Hours]]&gt;72</f>
        <v>0</v>
      </c>
      <c r="AA1873" s="13" t="b">
        <f>tbl_CleanLeads[[#This Row],[Status_Clean]]="Converted"</f>
        <v>0</v>
      </c>
    </row>
    <row r="1874" spans="1:27">
      <c r="A1874" t="s">
        <v>70</v>
      </c>
      <c r="B1874" t="s">
        <v>5446</v>
      </c>
      <c r="C1874" t="s">
        <v>5447</v>
      </c>
      <c r="D1874" t="s">
        <v>7280</v>
      </c>
      <c r="E1874" t="s">
        <v>1356</v>
      </c>
      <c r="F1874" t="s">
        <v>193</v>
      </c>
      <c r="G1874" s="1">
        <v>45349</v>
      </c>
      <c r="H1874" s="8">
        <f>MONTH(tbl_CleanLeads[[#This Row],[Lead_Date_Final]])</f>
        <v>2</v>
      </c>
      <c r="I1874" t="s">
        <v>7283</v>
      </c>
      <c r="J1874" t="s">
        <v>7271</v>
      </c>
      <c r="K1874" t="s">
        <v>7284</v>
      </c>
      <c r="L1874">
        <f>WEEKDAY(tbl_CleanLeads[[#This Row],[Lead_Date_Final]],2)</f>
        <v>2</v>
      </c>
      <c r="M1874" t="s">
        <v>7265</v>
      </c>
      <c r="N1874">
        <v>59</v>
      </c>
      <c r="O1874" s="7">
        <v>2363.6</v>
      </c>
      <c r="P1874">
        <v>1</v>
      </c>
      <c r="Q1874" t="s">
        <v>7266</v>
      </c>
      <c r="R1874">
        <f>IF(UPPER(TRIM(Table2[[#This Row],[Status_Clean]]))="CONVERTED",1,0)</f>
        <v>0</v>
      </c>
      <c r="S1874">
        <f>IF(ISNUMBER(MATCH(UPPER(TRIM(Table2[[#This Row],[Status_Clean]])),{"CONTACTED","QUALIFIED","CONVERTED"},0)),1,0)</f>
        <v>0</v>
      </c>
      <c r="T1874" cm="1">
        <f t="array" ref="T1874">_xlfn.SWITCH(UPPER(TRIM(Table2[[#This Row],[Status_Clean]])),"NEW",1,"CONTACTED",2,"QUALIFIED",3,"CONVERTED",4,"LOST",5,99)</f>
        <v>1</v>
      </c>
      <c r="U1874" t="str" cm="1">
        <f t="array" ref="U1874">_xlfn.LET(_xlpm.x,IFERROR(VALUE(Table2[[#This Row],[Response_Time_Hours]]),""),IF(_xlpm.x="","CHECK",_xlfn.IFS(_xlpm.x&lt;=1,"Immediate",_xlpm.x&lt;=6,"Fast",_xlpm.x&lt;=24,"Moderate",_xlpm.x&gt;24,"Delayed")))</f>
        <v>Delayed</v>
      </c>
      <c r="V1874">
        <f>FLOOR(tbl_CleanLeads[[#This Row],[Response_Time_Hours]],6)</f>
        <v>54</v>
      </c>
      <c r="W1874" t="str" cm="1">
        <f t="array" ref="W1874">IF(Table2[[#This Row],[Interaction_Count_Final]]="","N/A",_xlfn.IFS(Table2[[#This Row],[Interaction_Count_Final]]&lt;=2,"Low",Table2[[#This Row],[Interaction_Count_Final]]&lt;=5,"Medium",Table2[[#This Row],[Interaction_Count_Final]]&gt;=6,"High",TRUE,"CHECK"))</f>
        <v>Low</v>
      </c>
      <c r="X1874" t="b">
        <f t="shared" si="29"/>
        <v>1</v>
      </c>
      <c r="Y1874" t="b">
        <f>tbl_CleanLeads[[#This Row],[Response_Time_Hours]]&gt;24</f>
        <v>1</v>
      </c>
      <c r="Z1874" s="13" t="b">
        <f>tbl_CleanLeads[[#This Row],[Response_Time_Hours]]&gt;72</f>
        <v>0</v>
      </c>
      <c r="AA1874" s="13" t="b">
        <f>tbl_CleanLeads[[#This Row],[Status_Clean]]="Converted"</f>
        <v>0</v>
      </c>
    </row>
    <row r="1875" spans="1:27">
      <c r="A1875" t="s">
        <v>70</v>
      </c>
      <c r="B1875" t="s">
        <v>5449</v>
      </c>
      <c r="C1875" t="s">
        <v>5450</v>
      </c>
      <c r="D1875" t="s">
        <v>7258</v>
      </c>
      <c r="E1875" t="s">
        <v>106</v>
      </c>
      <c r="F1875" t="s">
        <v>71</v>
      </c>
      <c r="G1875" s="1">
        <v>45367</v>
      </c>
      <c r="H1875" s="8">
        <f>MONTH(tbl_CleanLeads[[#This Row],[Lead_Date_Final]])</f>
        <v>3</v>
      </c>
      <c r="I1875" t="s">
        <v>7295</v>
      </c>
      <c r="J1875" t="s">
        <v>7271</v>
      </c>
      <c r="K1875" t="s">
        <v>7284</v>
      </c>
      <c r="L1875">
        <f>WEEKDAY(tbl_CleanLeads[[#This Row],[Lead_Date_Final]],2)</f>
        <v>6</v>
      </c>
      <c r="M1875" t="s">
        <v>7278</v>
      </c>
      <c r="N1875">
        <v>23</v>
      </c>
      <c r="O1875" s="7">
        <v>2108.7199999999998</v>
      </c>
      <c r="P1875">
        <v>8</v>
      </c>
      <c r="Q1875" t="s">
        <v>7266</v>
      </c>
      <c r="R1875">
        <f>IF(UPPER(TRIM(Table2[[#This Row],[Status_Clean]]))="CONVERTED",1,0)</f>
        <v>0</v>
      </c>
      <c r="S1875">
        <f>IF(ISNUMBER(MATCH(UPPER(TRIM(Table2[[#This Row],[Status_Clean]])),{"CONTACTED","QUALIFIED","CONVERTED"},0)),1,0)</f>
        <v>1</v>
      </c>
      <c r="T1875" cm="1">
        <f t="array" ref="T1875">_xlfn.SWITCH(UPPER(TRIM(Table2[[#This Row],[Status_Clean]])),"NEW",1,"CONTACTED",2,"QUALIFIED",3,"CONVERTED",4,"LOST",5,99)</f>
        <v>3</v>
      </c>
      <c r="U1875" t="str" cm="1">
        <f t="array" ref="U1875">_xlfn.LET(_xlpm.x,IFERROR(VALUE(Table2[[#This Row],[Response_Time_Hours]]),""),IF(_xlpm.x="","CHECK",_xlfn.IFS(_xlpm.x&lt;=1,"Immediate",_xlpm.x&lt;=6,"Fast",_xlpm.x&lt;=24,"Moderate",_xlpm.x&gt;24,"Delayed")))</f>
        <v>Moderate</v>
      </c>
      <c r="V1875">
        <f>FLOOR(tbl_CleanLeads[[#This Row],[Response_Time_Hours]],6)</f>
        <v>18</v>
      </c>
      <c r="W1875" t="str" cm="1">
        <f t="array" ref="W1875">IF(Table2[[#This Row],[Interaction_Count_Final]]="","N/A",_xlfn.IFS(Table2[[#This Row],[Interaction_Count_Final]]&lt;=2,"Low",Table2[[#This Row],[Interaction_Count_Final]]&lt;=5,"Medium",Table2[[#This Row],[Interaction_Count_Final]]&gt;=6,"High",TRUE,"CHECK"))</f>
        <v>High</v>
      </c>
      <c r="X1875" t="b">
        <f t="shared" si="29"/>
        <v>1</v>
      </c>
      <c r="Y1875" t="b">
        <f>tbl_CleanLeads[[#This Row],[Response_Time_Hours]]&gt;24</f>
        <v>0</v>
      </c>
      <c r="Z1875" s="13" t="b">
        <f>tbl_CleanLeads[[#This Row],[Response_Time_Hours]]&gt;72</f>
        <v>0</v>
      </c>
      <c r="AA1875" s="13" t="b">
        <f>tbl_CleanLeads[[#This Row],[Status_Clean]]="Converted"</f>
        <v>0</v>
      </c>
    </row>
    <row r="1876" spans="1:27">
      <c r="A1876" t="s">
        <v>70</v>
      </c>
      <c r="B1876" t="s">
        <v>5452</v>
      </c>
      <c r="C1876" t="s">
        <v>5453</v>
      </c>
      <c r="D1876" t="s">
        <v>7303</v>
      </c>
      <c r="E1876" t="s">
        <v>363</v>
      </c>
      <c r="F1876" t="s">
        <v>173</v>
      </c>
      <c r="G1876" s="1">
        <v>45022</v>
      </c>
      <c r="H1876" s="8">
        <f>MONTH(tbl_CleanLeads[[#This Row],[Lead_Date_Final]])</f>
        <v>4</v>
      </c>
      <c r="I1876" t="s">
        <v>7297</v>
      </c>
      <c r="J1876" t="s">
        <v>7263</v>
      </c>
      <c r="K1876" t="s">
        <v>7277</v>
      </c>
      <c r="L1876">
        <f>WEEKDAY(tbl_CleanLeads[[#This Row],[Lead_Date_Final]],2)</f>
        <v>4</v>
      </c>
      <c r="M1876" t="s">
        <v>7285</v>
      </c>
      <c r="N1876">
        <v>39.799999999999997</v>
      </c>
      <c r="O1876" s="7">
        <v>2814.1</v>
      </c>
      <c r="P1876">
        <v>11</v>
      </c>
      <c r="Q1876" t="s">
        <v>7266</v>
      </c>
      <c r="R1876">
        <f>IF(UPPER(TRIM(Table2[[#This Row],[Status_Clean]]))="CONVERTED",1,0)</f>
        <v>0</v>
      </c>
      <c r="S1876">
        <f>IF(ISNUMBER(MATCH(UPPER(TRIM(Table2[[#This Row],[Status_Clean]])),{"CONTACTED","QUALIFIED","CONVERTED"},0)),1,0)</f>
        <v>0</v>
      </c>
      <c r="T1876" cm="1">
        <f t="array" ref="T1876">_xlfn.SWITCH(UPPER(TRIM(Table2[[#This Row],[Status_Clean]])),"NEW",1,"CONTACTED",2,"QUALIFIED",3,"CONVERTED",4,"LOST",5,99)</f>
        <v>5</v>
      </c>
      <c r="U1876" t="str" cm="1">
        <f t="array" ref="U1876">_xlfn.LET(_xlpm.x,IFERROR(VALUE(Table2[[#This Row],[Response_Time_Hours]]),""),IF(_xlpm.x="","CHECK",_xlfn.IFS(_xlpm.x&lt;=1,"Immediate",_xlpm.x&lt;=6,"Fast",_xlpm.x&lt;=24,"Moderate",_xlpm.x&gt;24,"Delayed")))</f>
        <v>Delayed</v>
      </c>
      <c r="V1876">
        <f>FLOOR(tbl_CleanLeads[[#This Row],[Response_Time_Hours]],6)</f>
        <v>36</v>
      </c>
      <c r="W1876" t="str" cm="1">
        <f t="array" ref="W1876">IF(Table2[[#This Row],[Interaction_Count_Final]]="","N/A",_xlfn.IFS(Table2[[#This Row],[Interaction_Count_Final]]&lt;=2,"Low",Table2[[#This Row],[Interaction_Count_Final]]&lt;=5,"Medium",Table2[[#This Row],[Interaction_Count_Final]]&gt;=6,"High",TRUE,"CHECK"))</f>
        <v>High</v>
      </c>
      <c r="X1876" t="b">
        <f t="shared" si="29"/>
        <v>1</v>
      </c>
      <c r="Y1876" t="b">
        <f>tbl_CleanLeads[[#This Row],[Response_Time_Hours]]&gt;24</f>
        <v>1</v>
      </c>
      <c r="Z1876" s="13" t="b">
        <f>tbl_CleanLeads[[#This Row],[Response_Time_Hours]]&gt;72</f>
        <v>0</v>
      </c>
      <c r="AA1876" s="13" t="b">
        <f>tbl_CleanLeads[[#This Row],[Status_Clean]]="Converted"</f>
        <v>0</v>
      </c>
    </row>
    <row r="1877" spans="1:27">
      <c r="A1877" t="s">
        <v>90</v>
      </c>
      <c r="B1877" t="s">
        <v>5454</v>
      </c>
      <c r="C1877" t="s">
        <v>5455</v>
      </c>
      <c r="D1877" t="s">
        <v>7280</v>
      </c>
      <c r="E1877" t="s">
        <v>123</v>
      </c>
      <c r="F1877" t="s">
        <v>71</v>
      </c>
      <c r="G1877" s="1">
        <v>45006</v>
      </c>
      <c r="H1877" s="8">
        <f>MONTH(tbl_CleanLeads[[#This Row],[Lead_Date_Final]])</f>
        <v>3</v>
      </c>
      <c r="I1877" t="s">
        <v>7295</v>
      </c>
      <c r="J1877" t="s">
        <v>7263</v>
      </c>
      <c r="K1877" t="s">
        <v>7284</v>
      </c>
      <c r="L1877">
        <f>WEEKDAY(tbl_CleanLeads[[#This Row],[Lead_Date_Final]],2)</f>
        <v>2</v>
      </c>
      <c r="M1877" t="s">
        <v>7265</v>
      </c>
      <c r="N1877">
        <v>62.400000000000006</v>
      </c>
      <c r="O1877" s="7">
        <v>4672.63</v>
      </c>
      <c r="P1877">
        <v>2</v>
      </c>
      <c r="Q1877" t="s">
        <v>7273</v>
      </c>
      <c r="R1877">
        <f>IF(UPPER(TRIM(Table2[[#This Row],[Status_Clean]]))="CONVERTED",1,0)</f>
        <v>0</v>
      </c>
      <c r="S1877">
        <f>IF(ISNUMBER(MATCH(UPPER(TRIM(Table2[[#This Row],[Status_Clean]])),{"CONTACTED","QUALIFIED","CONVERTED"},0)),1,0)</f>
        <v>1</v>
      </c>
      <c r="T1877" cm="1">
        <f t="array" ref="T1877">_xlfn.SWITCH(UPPER(TRIM(Table2[[#This Row],[Status_Clean]])),"NEW",1,"CONTACTED",2,"QUALIFIED",3,"CONVERTED",4,"LOST",5,99)</f>
        <v>3</v>
      </c>
      <c r="U1877" t="str" cm="1">
        <f t="array" ref="U1877">_xlfn.LET(_xlpm.x,IFERROR(VALUE(Table2[[#This Row],[Response_Time_Hours]]),""),IF(_xlpm.x="","CHECK",_xlfn.IFS(_xlpm.x&lt;=1,"Immediate",_xlpm.x&lt;=6,"Fast",_xlpm.x&lt;=24,"Moderate",_xlpm.x&gt;24,"Delayed")))</f>
        <v>Delayed</v>
      </c>
      <c r="V1877">
        <f>FLOOR(tbl_CleanLeads[[#This Row],[Response_Time_Hours]],6)</f>
        <v>60</v>
      </c>
      <c r="W1877" t="str" cm="1">
        <f t="array" ref="W1877">IF(Table2[[#This Row],[Interaction_Count_Final]]="","N/A",_xlfn.IFS(Table2[[#This Row],[Interaction_Count_Final]]&lt;=2,"Low",Table2[[#This Row],[Interaction_Count_Final]]&lt;=5,"Medium",Table2[[#This Row],[Interaction_Count_Final]]&gt;=6,"High",TRUE,"CHECK"))</f>
        <v>Low</v>
      </c>
      <c r="X1877" t="b">
        <f t="shared" si="29"/>
        <v>1</v>
      </c>
      <c r="Y1877" t="b">
        <f>tbl_CleanLeads[[#This Row],[Response_Time_Hours]]&gt;24</f>
        <v>1</v>
      </c>
      <c r="Z1877" s="13" t="b">
        <f>tbl_CleanLeads[[#This Row],[Response_Time_Hours]]&gt;72</f>
        <v>0</v>
      </c>
      <c r="AA1877" s="13" t="b">
        <f>tbl_CleanLeads[[#This Row],[Status_Clean]]="Converted"</f>
        <v>0</v>
      </c>
    </row>
    <row r="1878" spans="1:27">
      <c r="A1878" t="s">
        <v>70</v>
      </c>
      <c r="B1878" t="s">
        <v>5457</v>
      </c>
      <c r="C1878" t="s">
        <v>5458</v>
      </c>
      <c r="D1878" t="s">
        <v>7303</v>
      </c>
      <c r="E1878" t="s">
        <v>1356</v>
      </c>
      <c r="F1878" t="s">
        <v>250</v>
      </c>
      <c r="G1878" s="1">
        <v>45448</v>
      </c>
      <c r="H1878" s="8">
        <f>MONTH(tbl_CleanLeads[[#This Row],[Lead_Date_Final]])</f>
        <v>6</v>
      </c>
      <c r="I1878" t="s">
        <v>7276</v>
      </c>
      <c r="J1878" t="s">
        <v>7271</v>
      </c>
      <c r="K1878" t="s">
        <v>7277</v>
      </c>
      <c r="L1878">
        <f>WEEKDAY(tbl_CleanLeads[[#This Row],[Lead_Date_Final]],2)</f>
        <v>3</v>
      </c>
      <c r="M1878" t="s">
        <v>7272</v>
      </c>
      <c r="N1878">
        <v>36.5</v>
      </c>
      <c r="O1878" s="7">
        <v>1636.84</v>
      </c>
      <c r="P1878">
        <v>30</v>
      </c>
      <c r="Q1878" t="s">
        <v>7289</v>
      </c>
      <c r="R1878">
        <f>IF(UPPER(TRIM(Table2[[#This Row],[Status_Clean]]))="CONVERTED",1,0)</f>
        <v>1</v>
      </c>
      <c r="S1878">
        <f>IF(ISNUMBER(MATCH(UPPER(TRIM(Table2[[#This Row],[Status_Clean]])),{"CONTACTED","QUALIFIED","CONVERTED"},0)),1,0)</f>
        <v>1</v>
      </c>
      <c r="T1878" cm="1">
        <f t="array" ref="T1878">_xlfn.SWITCH(UPPER(TRIM(Table2[[#This Row],[Status_Clean]])),"NEW",1,"CONTACTED",2,"QUALIFIED",3,"CONVERTED",4,"LOST",5,99)</f>
        <v>4</v>
      </c>
      <c r="U1878" t="str" cm="1">
        <f t="array" ref="U1878">_xlfn.LET(_xlpm.x,IFERROR(VALUE(Table2[[#This Row],[Response_Time_Hours]]),""),IF(_xlpm.x="","CHECK",_xlfn.IFS(_xlpm.x&lt;=1,"Immediate",_xlpm.x&lt;=6,"Fast",_xlpm.x&lt;=24,"Moderate",_xlpm.x&gt;24,"Delayed")))</f>
        <v>Delayed</v>
      </c>
      <c r="V1878">
        <f>FLOOR(tbl_CleanLeads[[#This Row],[Response_Time_Hours]],6)</f>
        <v>36</v>
      </c>
      <c r="W1878" t="str" cm="1">
        <f t="array" ref="W1878">IF(Table2[[#This Row],[Interaction_Count_Final]]="","N/A",_xlfn.IFS(Table2[[#This Row],[Interaction_Count_Final]]&lt;=2,"Low",Table2[[#This Row],[Interaction_Count_Final]]&lt;=5,"Medium",Table2[[#This Row],[Interaction_Count_Final]]&gt;=6,"High",TRUE,"CHECK"))</f>
        <v>High</v>
      </c>
      <c r="X1878" t="b">
        <f t="shared" si="29"/>
        <v>1</v>
      </c>
      <c r="Y1878" t="b">
        <f>tbl_CleanLeads[[#This Row],[Response_Time_Hours]]&gt;24</f>
        <v>1</v>
      </c>
      <c r="Z1878" s="13" t="b">
        <f>tbl_CleanLeads[[#This Row],[Response_Time_Hours]]&gt;72</f>
        <v>0</v>
      </c>
      <c r="AA1878" s="13" t="b">
        <f>tbl_CleanLeads[[#This Row],[Status_Clean]]="Converted"</f>
        <v>1</v>
      </c>
    </row>
    <row r="1879" spans="1:27">
      <c r="A1879" t="s">
        <v>70</v>
      </c>
      <c r="B1879" t="s">
        <v>5460</v>
      </c>
      <c r="C1879" t="s">
        <v>5461</v>
      </c>
      <c r="D1879" t="s">
        <v>7274</v>
      </c>
      <c r="E1879" t="s">
        <v>254</v>
      </c>
      <c r="F1879" t="s">
        <v>71</v>
      </c>
      <c r="G1879" s="1">
        <v>45401</v>
      </c>
      <c r="H1879" s="8">
        <f>MONTH(tbl_CleanLeads[[#This Row],[Lead_Date_Final]])</f>
        <v>4</v>
      </c>
      <c r="I1879" t="s">
        <v>7297</v>
      </c>
      <c r="J1879" t="s">
        <v>7271</v>
      </c>
      <c r="K1879" t="s">
        <v>7277</v>
      </c>
      <c r="L1879">
        <f>WEEKDAY(tbl_CleanLeads[[#This Row],[Lead_Date_Final]],2)</f>
        <v>5</v>
      </c>
      <c r="M1879" t="s">
        <v>7312</v>
      </c>
      <c r="N1879">
        <v>57.599999999999994</v>
      </c>
      <c r="O1879" s="7">
        <v>1166.8599999999999</v>
      </c>
      <c r="P1879">
        <v>4</v>
      </c>
      <c r="Q1879" t="s">
        <v>7289</v>
      </c>
      <c r="R1879">
        <f>IF(UPPER(TRIM(Table2[[#This Row],[Status_Clean]]))="CONVERTED",1,0)</f>
        <v>0</v>
      </c>
      <c r="S1879">
        <f>IF(ISNUMBER(MATCH(UPPER(TRIM(Table2[[#This Row],[Status_Clean]])),{"CONTACTED","QUALIFIED","CONVERTED"},0)),1,0)</f>
        <v>1</v>
      </c>
      <c r="T1879" cm="1">
        <f t="array" ref="T1879">_xlfn.SWITCH(UPPER(TRIM(Table2[[#This Row],[Status_Clean]])),"NEW",1,"CONTACTED",2,"QUALIFIED",3,"CONVERTED",4,"LOST",5,99)</f>
        <v>3</v>
      </c>
      <c r="U1879" t="str" cm="1">
        <f t="array" ref="U1879">_xlfn.LET(_xlpm.x,IFERROR(VALUE(Table2[[#This Row],[Response_Time_Hours]]),""),IF(_xlpm.x="","CHECK",_xlfn.IFS(_xlpm.x&lt;=1,"Immediate",_xlpm.x&lt;=6,"Fast",_xlpm.x&lt;=24,"Moderate",_xlpm.x&gt;24,"Delayed")))</f>
        <v>Delayed</v>
      </c>
      <c r="V1879">
        <f>FLOOR(tbl_CleanLeads[[#This Row],[Response_Time_Hours]],6)</f>
        <v>54</v>
      </c>
      <c r="W1879" t="str" cm="1">
        <f t="array" ref="W1879">IF(Table2[[#This Row],[Interaction_Count_Final]]="","N/A",_xlfn.IFS(Table2[[#This Row],[Interaction_Count_Final]]&lt;=2,"Low",Table2[[#This Row],[Interaction_Count_Final]]&lt;=5,"Medium",Table2[[#This Row],[Interaction_Count_Final]]&gt;=6,"High",TRUE,"CHECK"))</f>
        <v>Medium</v>
      </c>
      <c r="X1879" t="b">
        <f t="shared" si="29"/>
        <v>1</v>
      </c>
      <c r="Y1879" t="b">
        <f>tbl_CleanLeads[[#This Row],[Response_Time_Hours]]&gt;24</f>
        <v>1</v>
      </c>
      <c r="Z1879" s="13" t="b">
        <f>tbl_CleanLeads[[#This Row],[Response_Time_Hours]]&gt;72</f>
        <v>0</v>
      </c>
      <c r="AA1879" s="13" t="b">
        <f>tbl_CleanLeads[[#This Row],[Status_Clean]]="Converted"</f>
        <v>0</v>
      </c>
    </row>
    <row r="1880" spans="1:27">
      <c r="A1880" t="s">
        <v>102</v>
      </c>
      <c r="B1880" t="s">
        <v>5463</v>
      </c>
      <c r="C1880" t="s">
        <v>8565</v>
      </c>
      <c r="D1880" t="s">
        <v>7274</v>
      </c>
      <c r="E1880" t="s">
        <v>7308</v>
      </c>
      <c r="F1880" t="s">
        <v>193</v>
      </c>
      <c r="G1880" s="1">
        <v>44974</v>
      </c>
      <c r="H1880" s="8">
        <f>MONTH(tbl_CleanLeads[[#This Row],[Lead_Date_Final]])</f>
        <v>2</v>
      </c>
      <c r="I1880" t="s">
        <v>7283</v>
      </c>
      <c r="J1880" t="s">
        <v>7263</v>
      </c>
      <c r="K1880" t="s">
        <v>7284</v>
      </c>
      <c r="L1880">
        <f>WEEKDAY(tbl_CleanLeads[[#This Row],[Lead_Date_Final]],2)</f>
        <v>5</v>
      </c>
      <c r="M1880" t="s">
        <v>7312</v>
      </c>
      <c r="N1880">
        <v>18.8</v>
      </c>
      <c r="O1880" s="7">
        <v>4292.46</v>
      </c>
      <c r="P1880">
        <v>37</v>
      </c>
      <c r="Q1880" t="s">
        <v>7273</v>
      </c>
      <c r="R1880">
        <f>IF(UPPER(TRIM(Table2[[#This Row],[Status_Clean]]))="CONVERTED",1,0)</f>
        <v>0</v>
      </c>
      <c r="S1880">
        <f>IF(ISNUMBER(MATCH(UPPER(TRIM(Table2[[#This Row],[Status_Clean]])),{"CONTACTED","QUALIFIED","CONVERTED"},0)),1,0)</f>
        <v>0</v>
      </c>
      <c r="T1880" cm="1">
        <f t="array" ref="T1880">_xlfn.SWITCH(UPPER(TRIM(Table2[[#This Row],[Status_Clean]])),"NEW",1,"CONTACTED",2,"QUALIFIED",3,"CONVERTED",4,"LOST",5,99)</f>
        <v>1</v>
      </c>
      <c r="U1880" t="str" cm="1">
        <f t="array" ref="U1880">_xlfn.LET(_xlpm.x,IFERROR(VALUE(Table2[[#This Row],[Response_Time_Hours]]),""),IF(_xlpm.x="","CHECK",_xlfn.IFS(_xlpm.x&lt;=1,"Immediate",_xlpm.x&lt;=6,"Fast",_xlpm.x&lt;=24,"Moderate",_xlpm.x&gt;24,"Delayed")))</f>
        <v>Moderate</v>
      </c>
      <c r="V1880">
        <f>FLOOR(tbl_CleanLeads[[#This Row],[Response_Time_Hours]],6)</f>
        <v>18</v>
      </c>
      <c r="W1880" t="str" cm="1">
        <f t="array" ref="W1880">IF(Table2[[#This Row],[Interaction_Count_Final]]="","N/A",_xlfn.IFS(Table2[[#This Row],[Interaction_Count_Final]]&lt;=2,"Low",Table2[[#This Row],[Interaction_Count_Final]]&lt;=5,"Medium",Table2[[#This Row],[Interaction_Count_Final]]&gt;=6,"High",TRUE,"CHECK"))</f>
        <v>High</v>
      </c>
      <c r="X1880" t="b">
        <f t="shared" si="29"/>
        <v>1</v>
      </c>
      <c r="Y1880" t="b">
        <f>tbl_CleanLeads[[#This Row],[Response_Time_Hours]]&gt;24</f>
        <v>0</v>
      </c>
      <c r="Z1880" s="13" t="b">
        <f>tbl_CleanLeads[[#This Row],[Response_Time_Hours]]&gt;72</f>
        <v>0</v>
      </c>
      <c r="AA1880" s="13" t="b">
        <f>tbl_CleanLeads[[#This Row],[Status_Clean]]="Converted"</f>
        <v>0</v>
      </c>
    </row>
    <row r="1881" spans="1:27">
      <c r="A1881" t="s">
        <v>70</v>
      </c>
      <c r="B1881" t="s">
        <v>5467</v>
      </c>
      <c r="C1881" t="s">
        <v>5468</v>
      </c>
      <c r="D1881" t="s">
        <v>7274</v>
      </c>
      <c r="E1881" t="s">
        <v>222</v>
      </c>
      <c r="F1881" t="s">
        <v>173</v>
      </c>
      <c r="G1881" s="1">
        <v>45549</v>
      </c>
      <c r="H1881" s="8">
        <f>MONTH(tbl_CleanLeads[[#This Row],[Lead_Date_Final]])</f>
        <v>9</v>
      </c>
      <c r="I1881" t="s">
        <v>7287</v>
      </c>
      <c r="J1881" t="s">
        <v>7271</v>
      </c>
      <c r="K1881" t="s">
        <v>7288</v>
      </c>
      <c r="L1881">
        <f>WEEKDAY(tbl_CleanLeads[[#This Row],[Lead_Date_Final]],2)</f>
        <v>6</v>
      </c>
      <c r="M1881" t="s">
        <v>7278</v>
      </c>
      <c r="N1881">
        <v>61.2</v>
      </c>
      <c r="O1881" s="7">
        <v>2681.52</v>
      </c>
      <c r="P1881">
        <v>19</v>
      </c>
      <c r="Q1881" t="s">
        <v>7266</v>
      </c>
      <c r="R1881">
        <f>IF(UPPER(TRIM(Table2[[#This Row],[Status_Clean]]))="CONVERTED",1,0)</f>
        <v>0</v>
      </c>
      <c r="S1881">
        <f>IF(ISNUMBER(MATCH(UPPER(TRIM(Table2[[#This Row],[Status_Clean]])),{"CONTACTED","QUALIFIED","CONVERTED"},0)),1,0)</f>
        <v>0</v>
      </c>
      <c r="T1881" cm="1">
        <f t="array" ref="T1881">_xlfn.SWITCH(UPPER(TRIM(Table2[[#This Row],[Status_Clean]])),"NEW",1,"CONTACTED",2,"QUALIFIED",3,"CONVERTED",4,"LOST",5,99)</f>
        <v>5</v>
      </c>
      <c r="U1881" t="str" cm="1">
        <f t="array" ref="U1881">_xlfn.LET(_xlpm.x,IFERROR(VALUE(Table2[[#This Row],[Response_Time_Hours]]),""),IF(_xlpm.x="","CHECK",_xlfn.IFS(_xlpm.x&lt;=1,"Immediate",_xlpm.x&lt;=6,"Fast",_xlpm.x&lt;=24,"Moderate",_xlpm.x&gt;24,"Delayed")))</f>
        <v>Delayed</v>
      </c>
      <c r="V1881">
        <f>FLOOR(tbl_CleanLeads[[#This Row],[Response_Time_Hours]],6)</f>
        <v>60</v>
      </c>
      <c r="W1881" t="str" cm="1">
        <f t="array" ref="W1881">IF(Table2[[#This Row],[Interaction_Count_Final]]="","N/A",_xlfn.IFS(Table2[[#This Row],[Interaction_Count_Final]]&lt;=2,"Low",Table2[[#This Row],[Interaction_Count_Final]]&lt;=5,"Medium",Table2[[#This Row],[Interaction_Count_Final]]&gt;=6,"High",TRUE,"CHECK"))</f>
        <v>High</v>
      </c>
      <c r="X1881" t="b">
        <f t="shared" si="29"/>
        <v>1</v>
      </c>
      <c r="Y1881" t="b">
        <f>tbl_CleanLeads[[#This Row],[Response_Time_Hours]]&gt;24</f>
        <v>1</v>
      </c>
      <c r="Z1881" s="13" t="b">
        <f>tbl_CleanLeads[[#This Row],[Response_Time_Hours]]&gt;72</f>
        <v>0</v>
      </c>
      <c r="AA1881" s="13" t="b">
        <f>tbl_CleanLeads[[#This Row],[Status_Clean]]="Converted"</f>
        <v>0</v>
      </c>
    </row>
    <row r="1882" spans="1:27">
      <c r="A1882" t="s">
        <v>90</v>
      </c>
      <c r="B1882" t="s">
        <v>5470</v>
      </c>
      <c r="C1882" t="s">
        <v>5471</v>
      </c>
      <c r="D1882" t="s">
        <v>7258</v>
      </c>
      <c r="E1882" t="s">
        <v>69</v>
      </c>
      <c r="F1882" t="s">
        <v>71</v>
      </c>
      <c r="G1882" s="1">
        <v>45180</v>
      </c>
      <c r="H1882" s="8">
        <f>MONTH(tbl_CleanLeads[[#This Row],[Lead_Date_Final]])</f>
        <v>9</v>
      </c>
      <c r="I1882" t="s">
        <v>7287</v>
      </c>
      <c r="J1882" t="s">
        <v>7263</v>
      </c>
      <c r="K1882" t="s">
        <v>7288</v>
      </c>
      <c r="L1882">
        <f>WEEKDAY(tbl_CleanLeads[[#This Row],[Lead_Date_Final]],2)</f>
        <v>1</v>
      </c>
      <c r="M1882" t="s">
        <v>7298</v>
      </c>
      <c r="N1882">
        <v>18.3</v>
      </c>
      <c r="O1882" s="7">
        <v>4504.74</v>
      </c>
      <c r="P1882">
        <v>45</v>
      </c>
      <c r="Q1882" t="s">
        <v>7273</v>
      </c>
      <c r="R1882">
        <f>IF(UPPER(TRIM(Table2[[#This Row],[Status_Clean]]))="CONVERTED",1,0)</f>
        <v>0</v>
      </c>
      <c r="S1882">
        <f>IF(ISNUMBER(MATCH(UPPER(TRIM(Table2[[#This Row],[Status_Clean]])),{"CONTACTED","QUALIFIED","CONVERTED"},0)),1,0)</f>
        <v>1</v>
      </c>
      <c r="T1882" cm="1">
        <f t="array" ref="T1882">_xlfn.SWITCH(UPPER(TRIM(Table2[[#This Row],[Status_Clean]])),"NEW",1,"CONTACTED",2,"QUALIFIED",3,"CONVERTED",4,"LOST",5,99)</f>
        <v>3</v>
      </c>
      <c r="U1882" t="str" cm="1">
        <f t="array" ref="U1882">_xlfn.LET(_xlpm.x,IFERROR(VALUE(Table2[[#This Row],[Response_Time_Hours]]),""),IF(_xlpm.x="","CHECK",_xlfn.IFS(_xlpm.x&lt;=1,"Immediate",_xlpm.x&lt;=6,"Fast",_xlpm.x&lt;=24,"Moderate",_xlpm.x&gt;24,"Delayed")))</f>
        <v>Moderate</v>
      </c>
      <c r="V1882">
        <f>FLOOR(tbl_CleanLeads[[#This Row],[Response_Time_Hours]],6)</f>
        <v>18</v>
      </c>
      <c r="W1882" t="str" cm="1">
        <f t="array" ref="W1882">IF(Table2[[#This Row],[Interaction_Count_Final]]="","N/A",_xlfn.IFS(Table2[[#This Row],[Interaction_Count_Final]]&lt;=2,"Low",Table2[[#This Row],[Interaction_Count_Final]]&lt;=5,"Medium",Table2[[#This Row],[Interaction_Count_Final]]&gt;=6,"High",TRUE,"CHECK"))</f>
        <v>High</v>
      </c>
      <c r="X1882" t="b">
        <f t="shared" si="29"/>
        <v>1</v>
      </c>
      <c r="Y1882" t="b">
        <f>tbl_CleanLeads[[#This Row],[Response_Time_Hours]]&gt;24</f>
        <v>0</v>
      </c>
      <c r="Z1882" s="13" t="b">
        <f>tbl_CleanLeads[[#This Row],[Response_Time_Hours]]&gt;72</f>
        <v>0</v>
      </c>
      <c r="AA1882" s="13" t="b">
        <f>tbl_CleanLeads[[#This Row],[Status_Clean]]="Converted"</f>
        <v>0</v>
      </c>
    </row>
    <row r="1883" spans="1:27">
      <c r="A1883" t="s">
        <v>63</v>
      </c>
      <c r="B1883" t="s">
        <v>5472</v>
      </c>
      <c r="C1883" t="s">
        <v>5473</v>
      </c>
      <c r="D1883" t="s">
        <v>7280</v>
      </c>
      <c r="E1883" t="s">
        <v>792</v>
      </c>
      <c r="F1883" t="s">
        <v>125</v>
      </c>
      <c r="G1883" s="1">
        <v>45011</v>
      </c>
      <c r="H1883" s="8">
        <f>MONTH(tbl_CleanLeads[[#This Row],[Lead_Date_Final]])</f>
        <v>3</v>
      </c>
      <c r="I1883" t="s">
        <v>7295</v>
      </c>
      <c r="J1883" t="s">
        <v>7263</v>
      </c>
      <c r="K1883" t="s">
        <v>7284</v>
      </c>
      <c r="L1883">
        <f>WEEKDAY(tbl_CleanLeads[[#This Row],[Lead_Date_Final]],2)</f>
        <v>7</v>
      </c>
      <c r="M1883" t="s">
        <v>7293</v>
      </c>
      <c r="N1883">
        <v>17.600000000000001</v>
      </c>
      <c r="O1883" s="7">
        <v>2445.52</v>
      </c>
      <c r="P1883">
        <v>31</v>
      </c>
      <c r="Q1883" t="s">
        <v>7266</v>
      </c>
      <c r="R1883">
        <f>IF(UPPER(TRIM(Table2[[#This Row],[Status_Clean]]))="CONVERTED",1,0)</f>
        <v>0</v>
      </c>
      <c r="S1883">
        <f>IF(ISNUMBER(MATCH(UPPER(TRIM(Table2[[#This Row],[Status_Clean]])),{"CONTACTED","QUALIFIED","CONVERTED"},0)),1,0)</f>
        <v>1</v>
      </c>
      <c r="T1883" cm="1">
        <f t="array" ref="T1883">_xlfn.SWITCH(UPPER(TRIM(Table2[[#This Row],[Status_Clean]])),"NEW",1,"CONTACTED",2,"QUALIFIED",3,"CONVERTED",4,"LOST",5,99)</f>
        <v>2</v>
      </c>
      <c r="U1883" t="str" cm="1">
        <f t="array" ref="U1883">_xlfn.LET(_xlpm.x,IFERROR(VALUE(Table2[[#This Row],[Response_Time_Hours]]),""),IF(_xlpm.x="","CHECK",_xlfn.IFS(_xlpm.x&lt;=1,"Immediate",_xlpm.x&lt;=6,"Fast",_xlpm.x&lt;=24,"Moderate",_xlpm.x&gt;24,"Delayed")))</f>
        <v>Moderate</v>
      </c>
      <c r="V1883">
        <f>FLOOR(tbl_CleanLeads[[#This Row],[Response_Time_Hours]],6)</f>
        <v>12</v>
      </c>
      <c r="W1883" t="str" cm="1">
        <f t="array" ref="W1883">IF(Table2[[#This Row],[Interaction_Count_Final]]="","N/A",_xlfn.IFS(Table2[[#This Row],[Interaction_Count_Final]]&lt;=2,"Low",Table2[[#This Row],[Interaction_Count_Final]]&lt;=5,"Medium",Table2[[#This Row],[Interaction_Count_Final]]&gt;=6,"High",TRUE,"CHECK"))</f>
        <v>High</v>
      </c>
      <c r="X1883" t="b">
        <f t="shared" si="29"/>
        <v>1</v>
      </c>
      <c r="Y1883" t="b">
        <f>tbl_CleanLeads[[#This Row],[Response_Time_Hours]]&gt;24</f>
        <v>0</v>
      </c>
      <c r="Z1883" s="13" t="b">
        <f>tbl_CleanLeads[[#This Row],[Response_Time_Hours]]&gt;72</f>
        <v>0</v>
      </c>
      <c r="AA1883" s="13" t="b">
        <f>tbl_CleanLeads[[#This Row],[Status_Clean]]="Converted"</f>
        <v>0</v>
      </c>
    </row>
    <row r="1884" spans="1:27">
      <c r="A1884" t="s">
        <v>63</v>
      </c>
      <c r="B1884" t="s">
        <v>5475</v>
      </c>
      <c r="C1884" t="s">
        <v>5476</v>
      </c>
      <c r="D1884" t="s">
        <v>7303</v>
      </c>
      <c r="E1884" t="s">
        <v>7308</v>
      </c>
      <c r="F1884" t="s">
        <v>193</v>
      </c>
      <c r="G1884" s="1">
        <v>45163</v>
      </c>
      <c r="H1884" s="8">
        <f>MONTH(tbl_CleanLeads[[#This Row],[Lead_Date_Final]])</f>
        <v>8</v>
      </c>
      <c r="I1884" t="s">
        <v>7310</v>
      </c>
      <c r="J1884" t="s">
        <v>7263</v>
      </c>
      <c r="K1884" t="s">
        <v>7288</v>
      </c>
      <c r="L1884">
        <f>WEEKDAY(tbl_CleanLeads[[#This Row],[Lead_Date_Final]],2)</f>
        <v>5</v>
      </c>
      <c r="M1884" t="s">
        <v>7312</v>
      </c>
      <c r="N1884">
        <v>21</v>
      </c>
      <c r="O1884" s="7">
        <v>1562.05</v>
      </c>
      <c r="P1884">
        <v>20</v>
      </c>
      <c r="Q1884" t="s">
        <v>7289</v>
      </c>
      <c r="R1884">
        <f>IF(UPPER(TRIM(Table2[[#This Row],[Status_Clean]]))="CONVERTED",1,0)</f>
        <v>0</v>
      </c>
      <c r="S1884">
        <f>IF(ISNUMBER(MATCH(UPPER(TRIM(Table2[[#This Row],[Status_Clean]])),{"CONTACTED","QUALIFIED","CONVERTED"},0)),1,0)</f>
        <v>0</v>
      </c>
      <c r="T1884" cm="1">
        <f t="array" ref="T1884">_xlfn.SWITCH(UPPER(TRIM(Table2[[#This Row],[Status_Clean]])),"NEW",1,"CONTACTED",2,"QUALIFIED",3,"CONVERTED",4,"LOST",5,99)</f>
        <v>1</v>
      </c>
      <c r="U1884" t="str" cm="1">
        <f t="array" ref="U1884">_xlfn.LET(_xlpm.x,IFERROR(VALUE(Table2[[#This Row],[Response_Time_Hours]]),""),IF(_xlpm.x="","CHECK",_xlfn.IFS(_xlpm.x&lt;=1,"Immediate",_xlpm.x&lt;=6,"Fast",_xlpm.x&lt;=24,"Moderate",_xlpm.x&gt;24,"Delayed")))</f>
        <v>Moderate</v>
      </c>
      <c r="V1884">
        <f>FLOOR(tbl_CleanLeads[[#This Row],[Response_Time_Hours]],6)</f>
        <v>18</v>
      </c>
      <c r="W1884" t="str" cm="1">
        <f t="array" ref="W1884">IF(Table2[[#This Row],[Interaction_Count_Final]]="","N/A",_xlfn.IFS(Table2[[#This Row],[Interaction_Count_Final]]&lt;=2,"Low",Table2[[#This Row],[Interaction_Count_Final]]&lt;=5,"Medium",Table2[[#This Row],[Interaction_Count_Final]]&gt;=6,"High",TRUE,"CHECK"))</f>
        <v>High</v>
      </c>
      <c r="X1884" t="b">
        <f t="shared" si="29"/>
        <v>1</v>
      </c>
      <c r="Y1884" t="b">
        <f>tbl_CleanLeads[[#This Row],[Response_Time_Hours]]&gt;24</f>
        <v>0</v>
      </c>
      <c r="Z1884" s="13" t="b">
        <f>tbl_CleanLeads[[#This Row],[Response_Time_Hours]]&gt;72</f>
        <v>0</v>
      </c>
      <c r="AA1884" s="13" t="b">
        <f>tbl_CleanLeads[[#This Row],[Status_Clean]]="Converted"</f>
        <v>0</v>
      </c>
    </row>
    <row r="1885" spans="1:27">
      <c r="A1885" t="s">
        <v>90</v>
      </c>
      <c r="B1885" t="s">
        <v>5478</v>
      </c>
      <c r="C1885" t="s">
        <v>5479</v>
      </c>
      <c r="D1885" t="s">
        <v>7274</v>
      </c>
      <c r="E1885" t="s">
        <v>222</v>
      </c>
      <c r="F1885" t="s">
        <v>193</v>
      </c>
      <c r="G1885" s="1">
        <v>45584</v>
      </c>
      <c r="H1885" s="8">
        <f>MONTH(tbl_CleanLeads[[#This Row],[Lead_Date_Final]])</f>
        <v>10</v>
      </c>
      <c r="I1885" t="s">
        <v>7270</v>
      </c>
      <c r="J1885" t="s">
        <v>7271</v>
      </c>
      <c r="K1885" t="s">
        <v>7264</v>
      </c>
      <c r="L1885">
        <f>WEEKDAY(tbl_CleanLeads[[#This Row],[Lead_Date_Final]],2)</f>
        <v>6</v>
      </c>
      <c r="M1885" t="s">
        <v>7278</v>
      </c>
      <c r="N1885">
        <v>22</v>
      </c>
      <c r="O1885" s="7">
        <v>4116.96</v>
      </c>
      <c r="P1885">
        <v>39</v>
      </c>
      <c r="Q1885" t="s">
        <v>7273</v>
      </c>
      <c r="R1885">
        <f>IF(UPPER(TRIM(Table2[[#This Row],[Status_Clean]]))="CONVERTED",1,0)</f>
        <v>0</v>
      </c>
      <c r="S1885">
        <f>IF(ISNUMBER(MATCH(UPPER(TRIM(Table2[[#This Row],[Status_Clean]])),{"CONTACTED","QUALIFIED","CONVERTED"},0)),1,0)</f>
        <v>0</v>
      </c>
      <c r="T1885" cm="1">
        <f t="array" ref="T1885">_xlfn.SWITCH(UPPER(TRIM(Table2[[#This Row],[Status_Clean]])),"NEW",1,"CONTACTED",2,"QUALIFIED",3,"CONVERTED",4,"LOST",5,99)</f>
        <v>1</v>
      </c>
      <c r="U1885" t="str" cm="1">
        <f t="array" ref="U1885">_xlfn.LET(_xlpm.x,IFERROR(VALUE(Table2[[#This Row],[Response_Time_Hours]]),""),IF(_xlpm.x="","CHECK",_xlfn.IFS(_xlpm.x&lt;=1,"Immediate",_xlpm.x&lt;=6,"Fast",_xlpm.x&lt;=24,"Moderate",_xlpm.x&gt;24,"Delayed")))</f>
        <v>Moderate</v>
      </c>
      <c r="V1885">
        <f>FLOOR(tbl_CleanLeads[[#This Row],[Response_Time_Hours]],6)</f>
        <v>18</v>
      </c>
      <c r="W1885" t="str" cm="1">
        <f t="array" ref="W1885">IF(Table2[[#This Row],[Interaction_Count_Final]]="","N/A",_xlfn.IFS(Table2[[#This Row],[Interaction_Count_Final]]&lt;=2,"Low",Table2[[#This Row],[Interaction_Count_Final]]&lt;=5,"Medium",Table2[[#This Row],[Interaction_Count_Final]]&gt;=6,"High",TRUE,"CHECK"))</f>
        <v>High</v>
      </c>
      <c r="X1885" t="b">
        <f t="shared" si="29"/>
        <v>1</v>
      </c>
      <c r="Y1885" t="b">
        <f>tbl_CleanLeads[[#This Row],[Response_Time_Hours]]&gt;24</f>
        <v>0</v>
      </c>
      <c r="Z1885" s="13" t="b">
        <f>tbl_CleanLeads[[#This Row],[Response_Time_Hours]]&gt;72</f>
        <v>0</v>
      </c>
      <c r="AA1885" s="13" t="b">
        <f>tbl_CleanLeads[[#This Row],[Status_Clean]]="Converted"</f>
        <v>0</v>
      </c>
    </row>
    <row r="1886" spans="1:27">
      <c r="A1886" t="s">
        <v>90</v>
      </c>
      <c r="B1886" t="s">
        <v>5480</v>
      </c>
      <c r="C1886" t="s">
        <v>5481</v>
      </c>
      <c r="D1886" t="s">
        <v>7280</v>
      </c>
      <c r="E1886" t="s">
        <v>447</v>
      </c>
      <c r="F1886" t="s">
        <v>193</v>
      </c>
      <c r="G1886" s="1">
        <v>45223</v>
      </c>
      <c r="H1886" s="8">
        <f>MONTH(tbl_CleanLeads[[#This Row],[Lead_Date_Final]])</f>
        <v>10</v>
      </c>
      <c r="I1886" t="s">
        <v>7270</v>
      </c>
      <c r="J1886" t="s">
        <v>7263</v>
      </c>
      <c r="K1886" t="s">
        <v>7264</v>
      </c>
      <c r="L1886">
        <f>WEEKDAY(tbl_CleanLeads[[#This Row],[Lead_Date_Final]],2)</f>
        <v>2</v>
      </c>
      <c r="M1886" t="s">
        <v>7265</v>
      </c>
      <c r="N1886">
        <v>60.2</v>
      </c>
      <c r="O1886" s="7">
        <v>3027.97</v>
      </c>
      <c r="P1886">
        <v>48</v>
      </c>
      <c r="Q1886" t="s">
        <v>7266</v>
      </c>
      <c r="R1886">
        <f>IF(UPPER(TRIM(Table2[[#This Row],[Status_Clean]]))="CONVERTED",1,0)</f>
        <v>0</v>
      </c>
      <c r="S1886">
        <f>IF(ISNUMBER(MATCH(UPPER(TRIM(Table2[[#This Row],[Status_Clean]])),{"CONTACTED","QUALIFIED","CONVERTED"},0)),1,0)</f>
        <v>0</v>
      </c>
      <c r="T1886" cm="1">
        <f t="array" ref="T1886">_xlfn.SWITCH(UPPER(TRIM(Table2[[#This Row],[Status_Clean]])),"NEW",1,"CONTACTED",2,"QUALIFIED",3,"CONVERTED",4,"LOST",5,99)</f>
        <v>1</v>
      </c>
      <c r="U1886" t="str" cm="1">
        <f t="array" ref="U1886">_xlfn.LET(_xlpm.x,IFERROR(VALUE(Table2[[#This Row],[Response_Time_Hours]]),""),IF(_xlpm.x="","CHECK",_xlfn.IFS(_xlpm.x&lt;=1,"Immediate",_xlpm.x&lt;=6,"Fast",_xlpm.x&lt;=24,"Moderate",_xlpm.x&gt;24,"Delayed")))</f>
        <v>Delayed</v>
      </c>
      <c r="V1886">
        <f>FLOOR(tbl_CleanLeads[[#This Row],[Response_Time_Hours]],6)</f>
        <v>60</v>
      </c>
      <c r="W1886" t="str" cm="1">
        <f t="array" ref="W1886">IF(Table2[[#This Row],[Interaction_Count_Final]]="","N/A",_xlfn.IFS(Table2[[#This Row],[Interaction_Count_Final]]&lt;=2,"Low",Table2[[#This Row],[Interaction_Count_Final]]&lt;=5,"Medium",Table2[[#This Row],[Interaction_Count_Final]]&gt;=6,"High",TRUE,"CHECK"))</f>
        <v>High</v>
      </c>
      <c r="X1886" t="b">
        <f t="shared" si="29"/>
        <v>1</v>
      </c>
      <c r="Y1886" t="b">
        <f>tbl_CleanLeads[[#This Row],[Response_Time_Hours]]&gt;24</f>
        <v>1</v>
      </c>
      <c r="Z1886" s="13" t="b">
        <f>tbl_CleanLeads[[#This Row],[Response_Time_Hours]]&gt;72</f>
        <v>0</v>
      </c>
      <c r="AA1886" s="13" t="b">
        <f>tbl_CleanLeads[[#This Row],[Status_Clean]]="Converted"</f>
        <v>0</v>
      </c>
    </row>
    <row r="1887" spans="1:27">
      <c r="A1887" t="s">
        <v>102</v>
      </c>
      <c r="B1887" t="s">
        <v>5484</v>
      </c>
      <c r="C1887" t="s">
        <v>5485</v>
      </c>
      <c r="D1887" t="s">
        <v>7268</v>
      </c>
      <c r="E1887" t="s">
        <v>106</v>
      </c>
      <c r="F1887" t="s">
        <v>125</v>
      </c>
      <c r="G1887" s="1">
        <v>45299</v>
      </c>
      <c r="H1887" s="8">
        <f>MONTH(tbl_CleanLeads[[#This Row],[Lead_Date_Final]])</f>
        <v>1</v>
      </c>
      <c r="I1887" t="s">
        <v>7317</v>
      </c>
      <c r="J1887" t="s">
        <v>7271</v>
      </c>
      <c r="K1887" t="s">
        <v>7284</v>
      </c>
      <c r="L1887">
        <f>WEEKDAY(tbl_CleanLeads[[#This Row],[Lead_Date_Final]],2)</f>
        <v>1</v>
      </c>
      <c r="M1887" t="s">
        <v>7298</v>
      </c>
      <c r="N1887">
        <v>69.599999999999994</v>
      </c>
      <c r="O1887" s="7">
        <v>2922.88</v>
      </c>
      <c r="P1887" t="s">
        <v>232</v>
      </c>
      <c r="Q1887" t="s">
        <v>7266</v>
      </c>
      <c r="R1887">
        <f>IF(UPPER(TRIM(Table2[[#This Row],[Status_Clean]]))="CONVERTED",1,0)</f>
        <v>0</v>
      </c>
      <c r="S1887">
        <f>IF(ISNUMBER(MATCH(UPPER(TRIM(Table2[[#This Row],[Status_Clean]])),{"CONTACTED","QUALIFIED","CONVERTED"},0)),1,0)</f>
        <v>1</v>
      </c>
      <c r="T1887" cm="1">
        <f t="array" ref="T1887">_xlfn.SWITCH(UPPER(TRIM(Table2[[#This Row],[Status_Clean]])),"NEW",1,"CONTACTED",2,"QUALIFIED",3,"CONVERTED",4,"LOST",5,99)</f>
        <v>2</v>
      </c>
      <c r="U1887" t="str" cm="1">
        <f t="array" ref="U1887">_xlfn.LET(_xlpm.x,IFERROR(VALUE(Table2[[#This Row],[Response_Time_Hours]]),""),IF(_xlpm.x="","CHECK",_xlfn.IFS(_xlpm.x&lt;=1,"Immediate",_xlpm.x&lt;=6,"Fast",_xlpm.x&lt;=24,"Moderate",_xlpm.x&gt;24,"Delayed")))</f>
        <v>Delayed</v>
      </c>
      <c r="V1887">
        <f>FLOOR(tbl_CleanLeads[[#This Row],[Response_Time_Hours]],6)</f>
        <v>66</v>
      </c>
      <c r="W1887" t="str" cm="1">
        <f t="array" ref="W1887">IF(Table2[[#This Row],[Interaction_Count_Final]]="","N/A",_xlfn.IFS(Table2[[#This Row],[Interaction_Count_Final]]&lt;=2,"Low",Table2[[#This Row],[Interaction_Count_Final]]&lt;=5,"Medium",Table2[[#This Row],[Interaction_Count_Final]]&gt;=6,"High",TRUE,"CHECK"))</f>
        <v>High</v>
      </c>
      <c r="X1887" t="b">
        <f t="shared" si="29"/>
        <v>1</v>
      </c>
      <c r="Y1887" t="b">
        <f>tbl_CleanLeads[[#This Row],[Response_Time_Hours]]&gt;24</f>
        <v>1</v>
      </c>
      <c r="Z1887" s="13" t="b">
        <f>tbl_CleanLeads[[#This Row],[Response_Time_Hours]]&gt;72</f>
        <v>0</v>
      </c>
      <c r="AA1887" s="13" t="b">
        <f>tbl_CleanLeads[[#This Row],[Status_Clean]]="Converted"</f>
        <v>0</v>
      </c>
    </row>
    <row r="1888" spans="1:27">
      <c r="A1888" t="s">
        <v>63</v>
      </c>
      <c r="B1888" t="s">
        <v>5486</v>
      </c>
      <c r="C1888" t="s">
        <v>5487</v>
      </c>
      <c r="D1888" t="s">
        <v>7268</v>
      </c>
      <c r="E1888" t="s">
        <v>222</v>
      </c>
      <c r="F1888" t="s">
        <v>125</v>
      </c>
      <c r="G1888" s="1">
        <v>45572</v>
      </c>
      <c r="H1888" s="8">
        <f>MONTH(tbl_CleanLeads[[#This Row],[Lead_Date_Final]])</f>
        <v>10</v>
      </c>
      <c r="I1888" t="s">
        <v>7270</v>
      </c>
      <c r="J1888" t="s">
        <v>7271</v>
      </c>
      <c r="K1888" t="s">
        <v>7264</v>
      </c>
      <c r="L1888">
        <f>WEEKDAY(tbl_CleanLeads[[#This Row],[Lead_Date_Final]],2)</f>
        <v>1</v>
      </c>
      <c r="M1888" t="s">
        <v>7298</v>
      </c>
      <c r="N1888">
        <v>31.8</v>
      </c>
      <c r="O1888" s="7">
        <v>2186.41</v>
      </c>
      <c r="P1888">
        <v>13</v>
      </c>
      <c r="Q1888" t="s">
        <v>7266</v>
      </c>
      <c r="R1888">
        <f>IF(UPPER(TRIM(Table2[[#This Row],[Status_Clean]]))="CONVERTED",1,0)</f>
        <v>0</v>
      </c>
      <c r="S1888">
        <f>IF(ISNUMBER(MATCH(UPPER(TRIM(Table2[[#This Row],[Status_Clean]])),{"CONTACTED","QUALIFIED","CONVERTED"},0)),1,0)</f>
        <v>1</v>
      </c>
      <c r="T1888" cm="1">
        <f t="array" ref="T1888">_xlfn.SWITCH(UPPER(TRIM(Table2[[#This Row],[Status_Clean]])),"NEW",1,"CONTACTED",2,"QUALIFIED",3,"CONVERTED",4,"LOST",5,99)</f>
        <v>2</v>
      </c>
      <c r="U1888" t="str" cm="1">
        <f t="array" ref="U1888">_xlfn.LET(_xlpm.x,IFERROR(VALUE(Table2[[#This Row],[Response_Time_Hours]]),""),IF(_xlpm.x="","CHECK",_xlfn.IFS(_xlpm.x&lt;=1,"Immediate",_xlpm.x&lt;=6,"Fast",_xlpm.x&lt;=24,"Moderate",_xlpm.x&gt;24,"Delayed")))</f>
        <v>Delayed</v>
      </c>
      <c r="V1888">
        <f>FLOOR(tbl_CleanLeads[[#This Row],[Response_Time_Hours]],6)</f>
        <v>30</v>
      </c>
      <c r="W1888" t="str" cm="1">
        <f t="array" ref="W1888">IF(Table2[[#This Row],[Interaction_Count_Final]]="","N/A",_xlfn.IFS(Table2[[#This Row],[Interaction_Count_Final]]&lt;=2,"Low",Table2[[#This Row],[Interaction_Count_Final]]&lt;=5,"Medium",Table2[[#This Row],[Interaction_Count_Final]]&gt;=6,"High",TRUE,"CHECK"))</f>
        <v>High</v>
      </c>
      <c r="X1888" t="b">
        <f t="shared" si="29"/>
        <v>1</v>
      </c>
      <c r="Y1888" t="b">
        <f>tbl_CleanLeads[[#This Row],[Response_Time_Hours]]&gt;24</f>
        <v>1</v>
      </c>
      <c r="Z1888" s="13" t="b">
        <f>tbl_CleanLeads[[#This Row],[Response_Time_Hours]]&gt;72</f>
        <v>0</v>
      </c>
      <c r="AA1888" s="13" t="b">
        <f>tbl_CleanLeads[[#This Row],[Status_Clean]]="Converted"</f>
        <v>0</v>
      </c>
    </row>
    <row r="1889" spans="1:27">
      <c r="A1889" t="s">
        <v>102</v>
      </c>
      <c r="B1889" t="s">
        <v>5488</v>
      </c>
      <c r="C1889" t="s">
        <v>8569</v>
      </c>
      <c r="D1889" t="s">
        <v>7303</v>
      </c>
      <c r="E1889" t="s">
        <v>447</v>
      </c>
      <c r="F1889" t="s">
        <v>193</v>
      </c>
      <c r="G1889" s="1">
        <v>45171</v>
      </c>
      <c r="H1889" s="8">
        <f>MONTH(tbl_CleanLeads[[#This Row],[Lead_Date_Final]])</f>
        <v>9</v>
      </c>
      <c r="I1889" t="s">
        <v>7287</v>
      </c>
      <c r="J1889" t="s">
        <v>7263</v>
      </c>
      <c r="K1889" t="s">
        <v>7288</v>
      </c>
      <c r="L1889">
        <f>WEEKDAY(tbl_CleanLeads[[#This Row],[Lead_Date_Final]],2)</f>
        <v>6</v>
      </c>
      <c r="M1889" t="s">
        <v>7278</v>
      </c>
      <c r="N1889">
        <v>69</v>
      </c>
      <c r="O1889" s="7">
        <v>2867.66</v>
      </c>
      <c r="P1889">
        <v>35</v>
      </c>
      <c r="Q1889" t="s">
        <v>7266</v>
      </c>
      <c r="R1889">
        <f>IF(UPPER(TRIM(Table2[[#This Row],[Status_Clean]]))="CONVERTED",1,0)</f>
        <v>0</v>
      </c>
      <c r="S1889">
        <f>IF(ISNUMBER(MATCH(UPPER(TRIM(Table2[[#This Row],[Status_Clean]])),{"CONTACTED","QUALIFIED","CONVERTED"},0)),1,0)</f>
        <v>0</v>
      </c>
      <c r="T1889" cm="1">
        <f t="array" ref="T1889">_xlfn.SWITCH(UPPER(TRIM(Table2[[#This Row],[Status_Clean]])),"NEW",1,"CONTACTED",2,"QUALIFIED",3,"CONVERTED",4,"LOST",5,99)</f>
        <v>1</v>
      </c>
      <c r="U1889" t="str" cm="1">
        <f t="array" ref="U1889">_xlfn.LET(_xlpm.x,IFERROR(VALUE(Table2[[#This Row],[Response_Time_Hours]]),""),IF(_xlpm.x="","CHECK",_xlfn.IFS(_xlpm.x&lt;=1,"Immediate",_xlpm.x&lt;=6,"Fast",_xlpm.x&lt;=24,"Moderate",_xlpm.x&gt;24,"Delayed")))</f>
        <v>Delayed</v>
      </c>
      <c r="V1889">
        <f>FLOOR(tbl_CleanLeads[[#This Row],[Response_Time_Hours]],6)</f>
        <v>66</v>
      </c>
      <c r="W1889" t="str" cm="1">
        <f t="array" ref="W1889">IF(Table2[[#This Row],[Interaction_Count_Final]]="","N/A",_xlfn.IFS(Table2[[#This Row],[Interaction_Count_Final]]&lt;=2,"Low",Table2[[#This Row],[Interaction_Count_Final]]&lt;=5,"Medium",Table2[[#This Row],[Interaction_Count_Final]]&gt;=6,"High",TRUE,"CHECK"))</f>
        <v>High</v>
      </c>
      <c r="X1889" t="b">
        <f t="shared" si="29"/>
        <v>1</v>
      </c>
      <c r="Y1889" t="b">
        <f>tbl_CleanLeads[[#This Row],[Response_Time_Hours]]&gt;24</f>
        <v>1</v>
      </c>
      <c r="Z1889" s="13" t="b">
        <f>tbl_CleanLeads[[#This Row],[Response_Time_Hours]]&gt;72</f>
        <v>0</v>
      </c>
      <c r="AA1889" s="13" t="b">
        <f>tbl_CleanLeads[[#This Row],[Status_Clean]]="Converted"</f>
        <v>0</v>
      </c>
    </row>
    <row r="1890" spans="1:27">
      <c r="A1890" t="s">
        <v>63</v>
      </c>
      <c r="B1890" t="s">
        <v>5492</v>
      </c>
      <c r="C1890" t="s">
        <v>8571</v>
      </c>
      <c r="D1890" t="s">
        <v>7303</v>
      </c>
      <c r="E1890" t="s">
        <v>7308</v>
      </c>
      <c r="F1890" t="s">
        <v>125</v>
      </c>
      <c r="G1890" s="1">
        <v>45156</v>
      </c>
      <c r="H1890" s="8">
        <f>MONTH(tbl_CleanLeads[[#This Row],[Lead_Date_Final]])</f>
        <v>8</v>
      </c>
      <c r="I1890" t="s">
        <v>7310</v>
      </c>
      <c r="J1890" t="s">
        <v>7263</v>
      </c>
      <c r="K1890" t="s">
        <v>7288</v>
      </c>
      <c r="L1890">
        <f>WEEKDAY(tbl_CleanLeads[[#This Row],[Lead_Date_Final]],2)</f>
        <v>5</v>
      </c>
      <c r="M1890" t="s">
        <v>7312</v>
      </c>
      <c r="N1890">
        <v>8.4</v>
      </c>
      <c r="O1890" s="7">
        <v>1996.74</v>
      </c>
      <c r="P1890">
        <v>7</v>
      </c>
      <c r="Q1890" t="s">
        <v>7266</v>
      </c>
      <c r="R1890">
        <f>IF(UPPER(TRIM(Table2[[#This Row],[Status_Clean]]))="CONVERTED",1,0)</f>
        <v>0</v>
      </c>
      <c r="S1890">
        <f>IF(ISNUMBER(MATCH(UPPER(TRIM(Table2[[#This Row],[Status_Clean]])),{"CONTACTED","QUALIFIED","CONVERTED"},0)),1,0)</f>
        <v>1</v>
      </c>
      <c r="T1890" cm="1">
        <f t="array" ref="T1890">_xlfn.SWITCH(UPPER(TRIM(Table2[[#This Row],[Status_Clean]])),"NEW",1,"CONTACTED",2,"QUALIFIED",3,"CONVERTED",4,"LOST",5,99)</f>
        <v>2</v>
      </c>
      <c r="U1890" t="str" cm="1">
        <f t="array" ref="U1890">_xlfn.LET(_xlpm.x,IFERROR(VALUE(Table2[[#This Row],[Response_Time_Hours]]),""),IF(_xlpm.x="","CHECK",_xlfn.IFS(_xlpm.x&lt;=1,"Immediate",_xlpm.x&lt;=6,"Fast",_xlpm.x&lt;=24,"Moderate",_xlpm.x&gt;24,"Delayed")))</f>
        <v>Moderate</v>
      </c>
      <c r="V1890">
        <f>FLOOR(tbl_CleanLeads[[#This Row],[Response_Time_Hours]],6)</f>
        <v>6</v>
      </c>
      <c r="W1890" t="str" cm="1">
        <f t="array" ref="W1890">IF(Table2[[#This Row],[Interaction_Count_Final]]="","N/A",_xlfn.IFS(Table2[[#This Row],[Interaction_Count_Final]]&lt;=2,"Low",Table2[[#This Row],[Interaction_Count_Final]]&lt;=5,"Medium",Table2[[#This Row],[Interaction_Count_Final]]&gt;=6,"High",TRUE,"CHECK"))</f>
        <v>High</v>
      </c>
      <c r="X1890" t="b">
        <f t="shared" si="29"/>
        <v>1</v>
      </c>
      <c r="Y1890" t="b">
        <f>tbl_CleanLeads[[#This Row],[Response_Time_Hours]]&gt;24</f>
        <v>0</v>
      </c>
      <c r="Z1890" s="13" t="b">
        <f>tbl_CleanLeads[[#This Row],[Response_Time_Hours]]&gt;72</f>
        <v>0</v>
      </c>
      <c r="AA1890" s="13" t="b">
        <f>tbl_CleanLeads[[#This Row],[Status_Clean]]="Converted"</f>
        <v>0</v>
      </c>
    </row>
    <row r="1891" spans="1:27">
      <c r="A1891" t="s">
        <v>70</v>
      </c>
      <c r="B1891" t="s">
        <v>5494</v>
      </c>
      <c r="C1891" t="s">
        <v>5495</v>
      </c>
      <c r="D1891" t="s">
        <v>7274</v>
      </c>
      <c r="E1891" t="s">
        <v>222</v>
      </c>
      <c r="F1891" t="s">
        <v>193</v>
      </c>
      <c r="G1891" s="1">
        <v>45480</v>
      </c>
      <c r="H1891" s="8">
        <f>MONTH(tbl_CleanLeads[[#This Row],[Lead_Date_Final]])</f>
        <v>7</v>
      </c>
      <c r="I1891" t="s">
        <v>7305</v>
      </c>
      <c r="J1891" t="s">
        <v>7271</v>
      </c>
      <c r="K1891" t="s">
        <v>7288</v>
      </c>
      <c r="L1891">
        <f>WEEKDAY(tbl_CleanLeads[[#This Row],[Lead_Date_Final]],2)</f>
        <v>7</v>
      </c>
      <c r="M1891" t="s">
        <v>7293</v>
      </c>
      <c r="N1891">
        <v>34</v>
      </c>
      <c r="O1891" s="7">
        <v>2881.72</v>
      </c>
      <c r="P1891">
        <v>13</v>
      </c>
      <c r="Q1891" t="s">
        <v>7266</v>
      </c>
      <c r="R1891">
        <f>IF(UPPER(TRIM(Table2[[#This Row],[Status_Clean]]))="CONVERTED",1,0)</f>
        <v>0</v>
      </c>
      <c r="S1891">
        <f>IF(ISNUMBER(MATCH(UPPER(TRIM(Table2[[#This Row],[Status_Clean]])),{"CONTACTED","QUALIFIED","CONVERTED"},0)),1,0)</f>
        <v>0</v>
      </c>
      <c r="T1891" cm="1">
        <f t="array" ref="T1891">_xlfn.SWITCH(UPPER(TRIM(Table2[[#This Row],[Status_Clean]])),"NEW",1,"CONTACTED",2,"QUALIFIED",3,"CONVERTED",4,"LOST",5,99)</f>
        <v>1</v>
      </c>
      <c r="U1891" t="str" cm="1">
        <f t="array" ref="U1891">_xlfn.LET(_xlpm.x,IFERROR(VALUE(Table2[[#This Row],[Response_Time_Hours]]),""),IF(_xlpm.x="","CHECK",_xlfn.IFS(_xlpm.x&lt;=1,"Immediate",_xlpm.x&lt;=6,"Fast",_xlpm.x&lt;=24,"Moderate",_xlpm.x&gt;24,"Delayed")))</f>
        <v>Delayed</v>
      </c>
      <c r="V1891">
        <f>FLOOR(tbl_CleanLeads[[#This Row],[Response_Time_Hours]],6)</f>
        <v>30</v>
      </c>
      <c r="W1891" t="str" cm="1">
        <f t="array" ref="W1891">IF(Table2[[#This Row],[Interaction_Count_Final]]="","N/A",_xlfn.IFS(Table2[[#This Row],[Interaction_Count_Final]]&lt;=2,"Low",Table2[[#This Row],[Interaction_Count_Final]]&lt;=5,"Medium",Table2[[#This Row],[Interaction_Count_Final]]&gt;=6,"High",TRUE,"CHECK"))</f>
        <v>High</v>
      </c>
      <c r="X1891" t="b">
        <f t="shared" si="29"/>
        <v>1</v>
      </c>
      <c r="Y1891" t="b">
        <f>tbl_CleanLeads[[#This Row],[Response_Time_Hours]]&gt;24</f>
        <v>1</v>
      </c>
      <c r="Z1891" s="13" t="b">
        <f>tbl_CleanLeads[[#This Row],[Response_Time_Hours]]&gt;72</f>
        <v>0</v>
      </c>
      <c r="AA1891" s="13" t="b">
        <f>tbl_CleanLeads[[#This Row],[Status_Clean]]="Converted"</f>
        <v>0</v>
      </c>
    </row>
    <row r="1892" spans="1:27">
      <c r="A1892" t="s">
        <v>102</v>
      </c>
      <c r="B1892" t="s">
        <v>5497</v>
      </c>
      <c r="C1892" t="s">
        <v>5498</v>
      </c>
      <c r="D1892" t="s">
        <v>7274</v>
      </c>
      <c r="E1892" t="s">
        <v>473</v>
      </c>
      <c r="F1892" t="s">
        <v>125</v>
      </c>
      <c r="G1892" s="1">
        <v>45398</v>
      </c>
      <c r="H1892" s="8">
        <f>MONTH(tbl_CleanLeads[[#This Row],[Lead_Date_Final]])</f>
        <v>4</v>
      </c>
      <c r="I1892" t="s">
        <v>7297</v>
      </c>
      <c r="J1892" t="s">
        <v>7271</v>
      </c>
      <c r="K1892" t="s">
        <v>7277</v>
      </c>
      <c r="L1892">
        <f>WEEKDAY(tbl_CleanLeads[[#This Row],[Lead_Date_Final]],2)</f>
        <v>2</v>
      </c>
      <c r="M1892" t="s">
        <v>7265</v>
      </c>
      <c r="N1892">
        <v>31.200000000000003</v>
      </c>
      <c r="O1892" s="7">
        <v>3702.18</v>
      </c>
      <c r="P1892">
        <v>35</v>
      </c>
      <c r="Q1892" t="s">
        <v>7266</v>
      </c>
      <c r="R1892">
        <f>IF(UPPER(TRIM(Table2[[#This Row],[Status_Clean]]))="CONVERTED",1,0)</f>
        <v>0</v>
      </c>
      <c r="S1892">
        <f>IF(ISNUMBER(MATCH(UPPER(TRIM(Table2[[#This Row],[Status_Clean]])),{"CONTACTED","QUALIFIED","CONVERTED"},0)),1,0)</f>
        <v>1</v>
      </c>
      <c r="T1892" cm="1">
        <f t="array" ref="T1892">_xlfn.SWITCH(UPPER(TRIM(Table2[[#This Row],[Status_Clean]])),"NEW",1,"CONTACTED",2,"QUALIFIED",3,"CONVERTED",4,"LOST",5,99)</f>
        <v>2</v>
      </c>
      <c r="U1892" t="str" cm="1">
        <f t="array" ref="U1892">_xlfn.LET(_xlpm.x,IFERROR(VALUE(Table2[[#This Row],[Response_Time_Hours]]),""),IF(_xlpm.x="","CHECK",_xlfn.IFS(_xlpm.x&lt;=1,"Immediate",_xlpm.x&lt;=6,"Fast",_xlpm.x&lt;=24,"Moderate",_xlpm.x&gt;24,"Delayed")))</f>
        <v>Delayed</v>
      </c>
      <c r="V1892">
        <f>FLOOR(tbl_CleanLeads[[#This Row],[Response_Time_Hours]],6)</f>
        <v>30</v>
      </c>
      <c r="W1892" t="str" cm="1">
        <f t="array" ref="W1892">IF(Table2[[#This Row],[Interaction_Count_Final]]="","N/A",_xlfn.IFS(Table2[[#This Row],[Interaction_Count_Final]]&lt;=2,"Low",Table2[[#This Row],[Interaction_Count_Final]]&lt;=5,"Medium",Table2[[#This Row],[Interaction_Count_Final]]&gt;=6,"High",TRUE,"CHECK"))</f>
        <v>High</v>
      </c>
      <c r="X1892" t="b">
        <f t="shared" si="29"/>
        <v>1</v>
      </c>
      <c r="Y1892" t="b">
        <f>tbl_CleanLeads[[#This Row],[Response_Time_Hours]]&gt;24</f>
        <v>1</v>
      </c>
      <c r="Z1892" s="13" t="b">
        <f>tbl_CleanLeads[[#This Row],[Response_Time_Hours]]&gt;72</f>
        <v>0</v>
      </c>
      <c r="AA1892" s="13" t="b">
        <f>tbl_CleanLeads[[#This Row],[Status_Clean]]="Converted"</f>
        <v>0</v>
      </c>
    </row>
    <row r="1893" spans="1:27">
      <c r="A1893" t="s">
        <v>90</v>
      </c>
      <c r="B1893" t="s">
        <v>5500</v>
      </c>
      <c r="C1893" t="s">
        <v>8573</v>
      </c>
      <c r="D1893" t="s">
        <v>7268</v>
      </c>
      <c r="E1893" t="s">
        <v>1356</v>
      </c>
      <c r="F1893" t="s">
        <v>71</v>
      </c>
      <c r="G1893" s="1">
        <v>45329</v>
      </c>
      <c r="H1893" s="8">
        <f>MONTH(tbl_CleanLeads[[#This Row],[Lead_Date_Final]])</f>
        <v>2</v>
      </c>
      <c r="I1893" t="s">
        <v>7283</v>
      </c>
      <c r="J1893" t="s">
        <v>7271</v>
      </c>
      <c r="K1893" t="s">
        <v>7284</v>
      </c>
      <c r="L1893">
        <f>WEEKDAY(tbl_CleanLeads[[#This Row],[Lead_Date_Final]],2)</f>
        <v>3</v>
      </c>
      <c r="M1893" t="s">
        <v>7272</v>
      </c>
      <c r="N1893">
        <v>36.799999999999997</v>
      </c>
      <c r="O1893" s="7">
        <v>2526.4899999999998</v>
      </c>
      <c r="P1893">
        <v>12</v>
      </c>
      <c r="Q1893" t="s">
        <v>7266</v>
      </c>
      <c r="R1893">
        <f>IF(UPPER(TRIM(Table2[[#This Row],[Status_Clean]]))="CONVERTED",1,0)</f>
        <v>0</v>
      </c>
      <c r="S1893">
        <f>IF(ISNUMBER(MATCH(UPPER(TRIM(Table2[[#This Row],[Status_Clean]])),{"CONTACTED","QUALIFIED","CONVERTED"},0)),1,0)</f>
        <v>1</v>
      </c>
      <c r="T1893" cm="1">
        <f t="array" ref="T1893">_xlfn.SWITCH(UPPER(TRIM(Table2[[#This Row],[Status_Clean]])),"NEW",1,"CONTACTED",2,"QUALIFIED",3,"CONVERTED",4,"LOST",5,99)</f>
        <v>3</v>
      </c>
      <c r="U1893" t="str" cm="1">
        <f t="array" ref="U1893">_xlfn.LET(_xlpm.x,IFERROR(VALUE(Table2[[#This Row],[Response_Time_Hours]]),""),IF(_xlpm.x="","CHECK",_xlfn.IFS(_xlpm.x&lt;=1,"Immediate",_xlpm.x&lt;=6,"Fast",_xlpm.x&lt;=24,"Moderate",_xlpm.x&gt;24,"Delayed")))</f>
        <v>Delayed</v>
      </c>
      <c r="V1893">
        <f>FLOOR(tbl_CleanLeads[[#This Row],[Response_Time_Hours]],6)</f>
        <v>36</v>
      </c>
      <c r="W1893" t="str" cm="1">
        <f t="array" ref="W1893">IF(Table2[[#This Row],[Interaction_Count_Final]]="","N/A",_xlfn.IFS(Table2[[#This Row],[Interaction_Count_Final]]&lt;=2,"Low",Table2[[#This Row],[Interaction_Count_Final]]&lt;=5,"Medium",Table2[[#This Row],[Interaction_Count_Final]]&gt;=6,"High",TRUE,"CHECK"))</f>
        <v>High</v>
      </c>
      <c r="X1893" t="b">
        <f t="shared" si="29"/>
        <v>1</v>
      </c>
      <c r="Y1893" t="b">
        <f>tbl_CleanLeads[[#This Row],[Response_Time_Hours]]&gt;24</f>
        <v>1</v>
      </c>
      <c r="Z1893" s="13" t="b">
        <f>tbl_CleanLeads[[#This Row],[Response_Time_Hours]]&gt;72</f>
        <v>0</v>
      </c>
      <c r="AA1893" s="13" t="b">
        <f>tbl_CleanLeads[[#This Row],[Status_Clean]]="Converted"</f>
        <v>0</v>
      </c>
    </row>
    <row r="1894" spans="1:27">
      <c r="A1894" t="s">
        <v>70</v>
      </c>
      <c r="B1894" t="s">
        <v>5503</v>
      </c>
      <c r="C1894" t="s">
        <v>5504</v>
      </c>
      <c r="D1894" t="s">
        <v>7303</v>
      </c>
      <c r="E1894" t="s">
        <v>123</v>
      </c>
      <c r="F1894" t="s">
        <v>250</v>
      </c>
      <c r="G1894" s="1">
        <v>44960</v>
      </c>
      <c r="H1894" s="8">
        <f>MONTH(tbl_CleanLeads[[#This Row],[Lead_Date_Final]])</f>
        <v>2</v>
      </c>
      <c r="I1894" t="s">
        <v>7283</v>
      </c>
      <c r="J1894" t="s">
        <v>7263</v>
      </c>
      <c r="K1894" t="s">
        <v>7284</v>
      </c>
      <c r="L1894">
        <f>WEEKDAY(tbl_CleanLeads[[#This Row],[Lead_Date_Final]],2)</f>
        <v>5</v>
      </c>
      <c r="M1894" t="s">
        <v>7312</v>
      </c>
      <c r="N1894">
        <v>45.2</v>
      </c>
      <c r="O1894" s="7">
        <v>1247.57</v>
      </c>
      <c r="P1894">
        <v>6</v>
      </c>
      <c r="Q1894" t="s">
        <v>7289</v>
      </c>
      <c r="R1894">
        <f>IF(UPPER(TRIM(Table2[[#This Row],[Status_Clean]]))="CONVERTED",1,0)</f>
        <v>1</v>
      </c>
      <c r="S1894">
        <f>IF(ISNUMBER(MATCH(UPPER(TRIM(Table2[[#This Row],[Status_Clean]])),{"CONTACTED","QUALIFIED","CONVERTED"},0)),1,0)</f>
        <v>1</v>
      </c>
      <c r="T1894" cm="1">
        <f t="array" ref="T1894">_xlfn.SWITCH(UPPER(TRIM(Table2[[#This Row],[Status_Clean]])),"NEW",1,"CONTACTED",2,"QUALIFIED",3,"CONVERTED",4,"LOST",5,99)</f>
        <v>4</v>
      </c>
      <c r="U1894" t="str" cm="1">
        <f t="array" ref="U1894">_xlfn.LET(_xlpm.x,IFERROR(VALUE(Table2[[#This Row],[Response_Time_Hours]]),""),IF(_xlpm.x="","CHECK",_xlfn.IFS(_xlpm.x&lt;=1,"Immediate",_xlpm.x&lt;=6,"Fast",_xlpm.x&lt;=24,"Moderate",_xlpm.x&gt;24,"Delayed")))</f>
        <v>Delayed</v>
      </c>
      <c r="V1894">
        <f>FLOOR(tbl_CleanLeads[[#This Row],[Response_Time_Hours]],6)</f>
        <v>42</v>
      </c>
      <c r="W1894" t="str" cm="1">
        <f t="array" ref="W1894">IF(Table2[[#This Row],[Interaction_Count_Final]]="","N/A",_xlfn.IFS(Table2[[#This Row],[Interaction_Count_Final]]&lt;=2,"Low",Table2[[#This Row],[Interaction_Count_Final]]&lt;=5,"Medium",Table2[[#This Row],[Interaction_Count_Final]]&gt;=6,"High",TRUE,"CHECK"))</f>
        <v>High</v>
      </c>
      <c r="X1894" t="b">
        <f t="shared" si="29"/>
        <v>1</v>
      </c>
      <c r="Y1894" t="b">
        <f>tbl_CleanLeads[[#This Row],[Response_Time_Hours]]&gt;24</f>
        <v>1</v>
      </c>
      <c r="Z1894" s="13" t="b">
        <f>tbl_CleanLeads[[#This Row],[Response_Time_Hours]]&gt;72</f>
        <v>0</v>
      </c>
      <c r="AA1894" s="13" t="b">
        <f>tbl_CleanLeads[[#This Row],[Status_Clean]]="Converted"</f>
        <v>1</v>
      </c>
    </row>
    <row r="1895" spans="1:27">
      <c r="A1895" t="s">
        <v>102</v>
      </c>
      <c r="B1895" t="s">
        <v>5506</v>
      </c>
      <c r="C1895" t="s">
        <v>8574</v>
      </c>
      <c r="D1895" t="s">
        <v>7258</v>
      </c>
      <c r="E1895" t="s">
        <v>311</v>
      </c>
      <c r="F1895" t="s">
        <v>71</v>
      </c>
      <c r="G1895" s="1">
        <v>45093</v>
      </c>
      <c r="H1895" s="8">
        <f>MONTH(tbl_CleanLeads[[#This Row],[Lead_Date_Final]])</f>
        <v>6</v>
      </c>
      <c r="I1895" t="s">
        <v>7276</v>
      </c>
      <c r="J1895" t="s">
        <v>7263</v>
      </c>
      <c r="K1895" t="s">
        <v>7277</v>
      </c>
      <c r="L1895">
        <f>WEEKDAY(tbl_CleanLeads[[#This Row],[Lead_Date_Final]],2)</f>
        <v>5</v>
      </c>
      <c r="M1895" t="s">
        <v>7312</v>
      </c>
      <c r="N1895">
        <v>21.4</v>
      </c>
      <c r="O1895" s="7">
        <v>1005.76</v>
      </c>
      <c r="P1895">
        <v>14</v>
      </c>
      <c r="Q1895" t="s">
        <v>7289</v>
      </c>
      <c r="R1895">
        <f>IF(UPPER(TRIM(Table2[[#This Row],[Status_Clean]]))="CONVERTED",1,0)</f>
        <v>0</v>
      </c>
      <c r="S1895">
        <f>IF(ISNUMBER(MATCH(UPPER(TRIM(Table2[[#This Row],[Status_Clean]])),{"CONTACTED","QUALIFIED","CONVERTED"},0)),1,0)</f>
        <v>1</v>
      </c>
      <c r="T1895" cm="1">
        <f t="array" ref="T1895">_xlfn.SWITCH(UPPER(TRIM(Table2[[#This Row],[Status_Clean]])),"NEW",1,"CONTACTED",2,"QUALIFIED",3,"CONVERTED",4,"LOST",5,99)</f>
        <v>3</v>
      </c>
      <c r="U1895" t="str" cm="1">
        <f t="array" ref="U1895">_xlfn.LET(_xlpm.x,IFERROR(VALUE(Table2[[#This Row],[Response_Time_Hours]]),""),IF(_xlpm.x="","CHECK",_xlfn.IFS(_xlpm.x&lt;=1,"Immediate",_xlpm.x&lt;=6,"Fast",_xlpm.x&lt;=24,"Moderate",_xlpm.x&gt;24,"Delayed")))</f>
        <v>Moderate</v>
      </c>
      <c r="V1895">
        <f>FLOOR(tbl_CleanLeads[[#This Row],[Response_Time_Hours]],6)</f>
        <v>18</v>
      </c>
      <c r="W1895" t="str" cm="1">
        <f t="array" ref="W1895">IF(Table2[[#This Row],[Interaction_Count_Final]]="","N/A",_xlfn.IFS(Table2[[#This Row],[Interaction_Count_Final]]&lt;=2,"Low",Table2[[#This Row],[Interaction_Count_Final]]&lt;=5,"Medium",Table2[[#This Row],[Interaction_Count_Final]]&gt;=6,"High",TRUE,"CHECK"))</f>
        <v>High</v>
      </c>
      <c r="X1895" t="b">
        <f t="shared" si="29"/>
        <v>1</v>
      </c>
      <c r="Y1895" t="b">
        <f>tbl_CleanLeads[[#This Row],[Response_Time_Hours]]&gt;24</f>
        <v>0</v>
      </c>
      <c r="Z1895" s="13" t="b">
        <f>tbl_CleanLeads[[#This Row],[Response_Time_Hours]]&gt;72</f>
        <v>0</v>
      </c>
      <c r="AA1895" s="13" t="b">
        <f>tbl_CleanLeads[[#This Row],[Status_Clean]]="Converted"</f>
        <v>0</v>
      </c>
    </row>
    <row r="1896" spans="1:27">
      <c r="A1896" t="s">
        <v>102</v>
      </c>
      <c r="B1896" t="s">
        <v>5508</v>
      </c>
      <c r="C1896" t="s">
        <v>5509</v>
      </c>
      <c r="D1896" t="s">
        <v>7274</v>
      </c>
      <c r="E1896" t="s">
        <v>263</v>
      </c>
      <c r="F1896" t="s">
        <v>71</v>
      </c>
      <c r="G1896" s="1">
        <v>44962</v>
      </c>
      <c r="H1896" s="8">
        <f>MONTH(tbl_CleanLeads[[#This Row],[Lead_Date_Final]])</f>
        <v>2</v>
      </c>
      <c r="I1896" t="s">
        <v>7283</v>
      </c>
      <c r="J1896" t="s">
        <v>7263</v>
      </c>
      <c r="K1896" t="s">
        <v>7284</v>
      </c>
      <c r="L1896">
        <f>WEEKDAY(tbl_CleanLeads[[#This Row],[Lead_Date_Final]],2)</f>
        <v>7</v>
      </c>
      <c r="M1896" t="s">
        <v>7293</v>
      </c>
      <c r="N1896">
        <v>2</v>
      </c>
      <c r="O1896" s="7">
        <v>3836.09</v>
      </c>
      <c r="P1896">
        <v>17</v>
      </c>
      <c r="Q1896" t="s">
        <v>7266</v>
      </c>
      <c r="R1896">
        <f>IF(UPPER(TRIM(Table2[[#This Row],[Status_Clean]]))="CONVERTED",1,0)</f>
        <v>0</v>
      </c>
      <c r="S1896">
        <f>IF(ISNUMBER(MATCH(UPPER(TRIM(Table2[[#This Row],[Status_Clean]])),{"CONTACTED","QUALIFIED","CONVERTED"},0)),1,0)</f>
        <v>1</v>
      </c>
      <c r="T1896" cm="1">
        <f t="array" ref="T1896">_xlfn.SWITCH(UPPER(TRIM(Table2[[#This Row],[Status_Clean]])),"NEW",1,"CONTACTED",2,"QUALIFIED",3,"CONVERTED",4,"LOST",5,99)</f>
        <v>3</v>
      </c>
      <c r="U1896" t="str" cm="1">
        <f t="array" ref="U1896">_xlfn.LET(_xlpm.x,IFERROR(VALUE(Table2[[#This Row],[Response_Time_Hours]]),""),IF(_xlpm.x="","CHECK",_xlfn.IFS(_xlpm.x&lt;=1,"Immediate",_xlpm.x&lt;=6,"Fast",_xlpm.x&lt;=24,"Moderate",_xlpm.x&gt;24,"Delayed")))</f>
        <v>Fast</v>
      </c>
      <c r="V1896">
        <f>FLOOR(tbl_CleanLeads[[#This Row],[Response_Time_Hours]],6)</f>
        <v>0</v>
      </c>
      <c r="W1896" t="str" cm="1">
        <f t="array" ref="W1896">IF(Table2[[#This Row],[Interaction_Count_Final]]="","N/A",_xlfn.IFS(Table2[[#This Row],[Interaction_Count_Final]]&lt;=2,"Low",Table2[[#This Row],[Interaction_Count_Final]]&lt;=5,"Medium",Table2[[#This Row],[Interaction_Count_Final]]&gt;=6,"High",TRUE,"CHECK"))</f>
        <v>High</v>
      </c>
      <c r="X1896" t="b">
        <f t="shared" si="29"/>
        <v>1</v>
      </c>
      <c r="Y1896" t="b">
        <f>tbl_CleanLeads[[#This Row],[Response_Time_Hours]]&gt;24</f>
        <v>0</v>
      </c>
      <c r="Z1896" s="13" t="b">
        <f>tbl_CleanLeads[[#This Row],[Response_Time_Hours]]&gt;72</f>
        <v>0</v>
      </c>
      <c r="AA1896" s="13" t="b">
        <f>tbl_CleanLeads[[#This Row],[Status_Clean]]="Converted"</f>
        <v>0</v>
      </c>
    </row>
    <row r="1897" spans="1:27">
      <c r="A1897" t="s">
        <v>70</v>
      </c>
      <c r="B1897" t="s">
        <v>5510</v>
      </c>
      <c r="C1897" t="s">
        <v>5511</v>
      </c>
      <c r="D1897" t="s">
        <v>7268</v>
      </c>
      <c r="E1897" t="s">
        <v>363</v>
      </c>
      <c r="F1897" t="s">
        <v>250</v>
      </c>
      <c r="G1897" s="1">
        <v>45088</v>
      </c>
      <c r="H1897" s="8">
        <f>MONTH(tbl_CleanLeads[[#This Row],[Lead_Date_Final]])</f>
        <v>6</v>
      </c>
      <c r="I1897" t="s">
        <v>7276</v>
      </c>
      <c r="J1897" t="s">
        <v>7263</v>
      </c>
      <c r="K1897" t="s">
        <v>7277</v>
      </c>
      <c r="L1897">
        <f>WEEKDAY(tbl_CleanLeads[[#This Row],[Lead_Date_Final]],2)</f>
        <v>7</v>
      </c>
      <c r="M1897" t="s">
        <v>7293</v>
      </c>
      <c r="N1897">
        <v>56</v>
      </c>
      <c r="O1897" s="7">
        <v>2928.24</v>
      </c>
      <c r="P1897">
        <v>4</v>
      </c>
      <c r="Q1897" t="s">
        <v>7266</v>
      </c>
      <c r="R1897">
        <f>IF(UPPER(TRIM(Table2[[#This Row],[Status_Clean]]))="CONVERTED",1,0)</f>
        <v>1</v>
      </c>
      <c r="S1897">
        <f>IF(ISNUMBER(MATCH(UPPER(TRIM(Table2[[#This Row],[Status_Clean]])),{"CONTACTED","QUALIFIED","CONVERTED"},0)),1,0)</f>
        <v>1</v>
      </c>
      <c r="T1897" cm="1">
        <f t="array" ref="T1897">_xlfn.SWITCH(UPPER(TRIM(Table2[[#This Row],[Status_Clean]])),"NEW",1,"CONTACTED",2,"QUALIFIED",3,"CONVERTED",4,"LOST",5,99)</f>
        <v>4</v>
      </c>
      <c r="U1897" t="str" cm="1">
        <f t="array" ref="U1897">_xlfn.LET(_xlpm.x,IFERROR(VALUE(Table2[[#This Row],[Response_Time_Hours]]),""),IF(_xlpm.x="","CHECK",_xlfn.IFS(_xlpm.x&lt;=1,"Immediate",_xlpm.x&lt;=6,"Fast",_xlpm.x&lt;=24,"Moderate",_xlpm.x&gt;24,"Delayed")))</f>
        <v>Delayed</v>
      </c>
      <c r="V1897">
        <f>FLOOR(tbl_CleanLeads[[#This Row],[Response_Time_Hours]],6)</f>
        <v>54</v>
      </c>
      <c r="W1897" t="str" cm="1">
        <f t="array" ref="W1897">IF(Table2[[#This Row],[Interaction_Count_Final]]="","N/A",_xlfn.IFS(Table2[[#This Row],[Interaction_Count_Final]]&lt;=2,"Low",Table2[[#This Row],[Interaction_Count_Final]]&lt;=5,"Medium",Table2[[#This Row],[Interaction_Count_Final]]&gt;=6,"High",TRUE,"CHECK"))</f>
        <v>Medium</v>
      </c>
      <c r="X1897" t="b">
        <f t="shared" si="29"/>
        <v>1</v>
      </c>
      <c r="Y1897" t="b">
        <f>tbl_CleanLeads[[#This Row],[Response_Time_Hours]]&gt;24</f>
        <v>1</v>
      </c>
      <c r="Z1897" s="13" t="b">
        <f>tbl_CleanLeads[[#This Row],[Response_Time_Hours]]&gt;72</f>
        <v>0</v>
      </c>
      <c r="AA1897" s="13" t="b">
        <f>tbl_CleanLeads[[#This Row],[Status_Clean]]="Converted"</f>
        <v>1</v>
      </c>
    </row>
    <row r="1898" spans="1:27">
      <c r="A1898" t="s">
        <v>102</v>
      </c>
      <c r="B1898" t="s">
        <v>5513</v>
      </c>
      <c r="C1898" t="s">
        <v>5514</v>
      </c>
      <c r="D1898" t="s">
        <v>7274</v>
      </c>
      <c r="E1898" t="s">
        <v>69</v>
      </c>
      <c r="F1898" t="s">
        <v>125</v>
      </c>
      <c r="G1898" s="1">
        <v>45582</v>
      </c>
      <c r="H1898" s="8">
        <f>MONTH(tbl_CleanLeads[[#This Row],[Lead_Date_Final]])</f>
        <v>10</v>
      </c>
      <c r="I1898" t="s">
        <v>7270</v>
      </c>
      <c r="J1898" t="s">
        <v>7271</v>
      </c>
      <c r="K1898" t="s">
        <v>7264</v>
      </c>
      <c r="L1898">
        <f>WEEKDAY(tbl_CleanLeads[[#This Row],[Lead_Date_Final]],2)</f>
        <v>4</v>
      </c>
      <c r="M1898" t="s">
        <v>7285</v>
      </c>
      <c r="N1898">
        <v>56.1</v>
      </c>
      <c r="O1898" s="7">
        <v>3302.94</v>
      </c>
      <c r="P1898">
        <v>15</v>
      </c>
      <c r="Q1898" t="s">
        <v>7266</v>
      </c>
      <c r="R1898">
        <f>IF(UPPER(TRIM(Table2[[#This Row],[Status_Clean]]))="CONVERTED",1,0)</f>
        <v>0</v>
      </c>
      <c r="S1898">
        <f>IF(ISNUMBER(MATCH(UPPER(TRIM(Table2[[#This Row],[Status_Clean]])),{"CONTACTED","QUALIFIED","CONVERTED"},0)),1,0)</f>
        <v>1</v>
      </c>
      <c r="T1898" cm="1">
        <f t="array" ref="T1898">_xlfn.SWITCH(UPPER(TRIM(Table2[[#This Row],[Status_Clean]])),"NEW",1,"CONTACTED",2,"QUALIFIED",3,"CONVERTED",4,"LOST",5,99)</f>
        <v>2</v>
      </c>
      <c r="U1898" t="str" cm="1">
        <f t="array" ref="U1898">_xlfn.LET(_xlpm.x,IFERROR(VALUE(Table2[[#This Row],[Response_Time_Hours]]),""),IF(_xlpm.x="","CHECK",_xlfn.IFS(_xlpm.x&lt;=1,"Immediate",_xlpm.x&lt;=6,"Fast",_xlpm.x&lt;=24,"Moderate",_xlpm.x&gt;24,"Delayed")))</f>
        <v>Delayed</v>
      </c>
      <c r="V1898">
        <f>FLOOR(tbl_CleanLeads[[#This Row],[Response_Time_Hours]],6)</f>
        <v>54</v>
      </c>
      <c r="W1898" t="str" cm="1">
        <f t="array" ref="W1898">IF(Table2[[#This Row],[Interaction_Count_Final]]="","N/A",_xlfn.IFS(Table2[[#This Row],[Interaction_Count_Final]]&lt;=2,"Low",Table2[[#This Row],[Interaction_Count_Final]]&lt;=5,"Medium",Table2[[#This Row],[Interaction_Count_Final]]&gt;=6,"High",TRUE,"CHECK"))</f>
        <v>High</v>
      </c>
      <c r="X1898" t="b">
        <f t="shared" si="29"/>
        <v>1</v>
      </c>
      <c r="Y1898" t="b">
        <f>tbl_CleanLeads[[#This Row],[Response_Time_Hours]]&gt;24</f>
        <v>1</v>
      </c>
      <c r="Z1898" s="13" t="b">
        <f>tbl_CleanLeads[[#This Row],[Response_Time_Hours]]&gt;72</f>
        <v>0</v>
      </c>
      <c r="AA1898" s="13" t="b">
        <f>tbl_CleanLeads[[#This Row],[Status_Clean]]="Converted"</f>
        <v>0</v>
      </c>
    </row>
    <row r="1899" spans="1:27">
      <c r="A1899" t="s">
        <v>70</v>
      </c>
      <c r="B1899" t="s">
        <v>5516</v>
      </c>
      <c r="C1899" t="s">
        <v>5517</v>
      </c>
      <c r="D1899" t="s">
        <v>7280</v>
      </c>
      <c r="E1899" t="s">
        <v>363</v>
      </c>
      <c r="F1899" t="s">
        <v>125</v>
      </c>
      <c r="G1899" s="1">
        <v>45188</v>
      </c>
      <c r="H1899" s="8">
        <f>MONTH(tbl_CleanLeads[[#This Row],[Lead_Date_Final]])</f>
        <v>9</v>
      </c>
      <c r="I1899" t="s">
        <v>7287</v>
      </c>
      <c r="J1899" t="s">
        <v>7263</v>
      </c>
      <c r="K1899" t="s">
        <v>7288</v>
      </c>
      <c r="L1899">
        <f>WEEKDAY(tbl_CleanLeads[[#This Row],[Lead_Date_Final]],2)</f>
        <v>2</v>
      </c>
      <c r="M1899" t="s">
        <v>7265</v>
      </c>
      <c r="N1899">
        <v>54</v>
      </c>
      <c r="O1899" s="7">
        <v>3785.74</v>
      </c>
      <c r="P1899">
        <v>50</v>
      </c>
      <c r="Q1899" t="s">
        <v>7266</v>
      </c>
      <c r="R1899">
        <f>IF(UPPER(TRIM(Table2[[#This Row],[Status_Clean]]))="CONVERTED",1,0)</f>
        <v>0</v>
      </c>
      <c r="S1899">
        <f>IF(ISNUMBER(MATCH(UPPER(TRIM(Table2[[#This Row],[Status_Clean]])),{"CONTACTED","QUALIFIED","CONVERTED"},0)),1,0)</f>
        <v>1</v>
      </c>
      <c r="T1899" cm="1">
        <f t="array" ref="T1899">_xlfn.SWITCH(UPPER(TRIM(Table2[[#This Row],[Status_Clean]])),"NEW",1,"CONTACTED",2,"QUALIFIED",3,"CONVERTED",4,"LOST",5,99)</f>
        <v>2</v>
      </c>
      <c r="U1899" t="str" cm="1">
        <f t="array" ref="U1899">_xlfn.LET(_xlpm.x,IFERROR(VALUE(Table2[[#This Row],[Response_Time_Hours]]),""),IF(_xlpm.x="","CHECK",_xlfn.IFS(_xlpm.x&lt;=1,"Immediate",_xlpm.x&lt;=6,"Fast",_xlpm.x&lt;=24,"Moderate",_xlpm.x&gt;24,"Delayed")))</f>
        <v>Delayed</v>
      </c>
      <c r="V1899">
        <f>FLOOR(tbl_CleanLeads[[#This Row],[Response_Time_Hours]],6)</f>
        <v>54</v>
      </c>
      <c r="W1899" t="str" cm="1">
        <f t="array" ref="W1899">IF(Table2[[#This Row],[Interaction_Count_Final]]="","N/A",_xlfn.IFS(Table2[[#This Row],[Interaction_Count_Final]]&lt;=2,"Low",Table2[[#This Row],[Interaction_Count_Final]]&lt;=5,"Medium",Table2[[#This Row],[Interaction_Count_Final]]&gt;=6,"High",TRUE,"CHECK"))</f>
        <v>High</v>
      </c>
      <c r="X1899" t="b">
        <f t="shared" si="29"/>
        <v>1</v>
      </c>
      <c r="Y1899" t="b">
        <f>tbl_CleanLeads[[#This Row],[Response_Time_Hours]]&gt;24</f>
        <v>1</v>
      </c>
      <c r="Z1899" s="13" t="b">
        <f>tbl_CleanLeads[[#This Row],[Response_Time_Hours]]&gt;72</f>
        <v>0</v>
      </c>
      <c r="AA1899" s="13" t="b">
        <f>tbl_CleanLeads[[#This Row],[Status_Clean]]="Converted"</f>
        <v>0</v>
      </c>
    </row>
    <row r="1900" spans="1:27">
      <c r="A1900" t="s">
        <v>90</v>
      </c>
      <c r="B1900" t="s">
        <v>5519</v>
      </c>
      <c r="C1900" t="s">
        <v>5520</v>
      </c>
      <c r="D1900" t="s">
        <v>7280</v>
      </c>
      <c r="E1900" t="s">
        <v>263</v>
      </c>
      <c r="F1900" t="s">
        <v>125</v>
      </c>
      <c r="G1900" s="1">
        <v>45197</v>
      </c>
      <c r="H1900" s="8">
        <f>MONTH(tbl_CleanLeads[[#This Row],[Lead_Date_Final]])</f>
        <v>9</v>
      </c>
      <c r="I1900" t="s">
        <v>7287</v>
      </c>
      <c r="J1900" t="s">
        <v>7263</v>
      </c>
      <c r="K1900" t="s">
        <v>7288</v>
      </c>
      <c r="L1900">
        <f>WEEKDAY(tbl_CleanLeads[[#This Row],[Lead_Date_Final]],2)</f>
        <v>4</v>
      </c>
      <c r="M1900" t="s">
        <v>7285</v>
      </c>
      <c r="N1900">
        <v>7.1999999999999993</v>
      </c>
      <c r="O1900" s="7">
        <v>4467.05</v>
      </c>
      <c r="P1900">
        <v>10</v>
      </c>
      <c r="Q1900" t="s">
        <v>7273</v>
      </c>
      <c r="R1900">
        <f>IF(UPPER(TRIM(Table2[[#This Row],[Status_Clean]]))="CONVERTED",1,0)</f>
        <v>0</v>
      </c>
      <c r="S1900">
        <f>IF(ISNUMBER(MATCH(UPPER(TRIM(Table2[[#This Row],[Status_Clean]])),{"CONTACTED","QUALIFIED","CONVERTED"},0)),1,0)</f>
        <v>1</v>
      </c>
      <c r="T1900" cm="1">
        <f t="array" ref="T1900">_xlfn.SWITCH(UPPER(TRIM(Table2[[#This Row],[Status_Clean]])),"NEW",1,"CONTACTED",2,"QUALIFIED",3,"CONVERTED",4,"LOST",5,99)</f>
        <v>2</v>
      </c>
      <c r="U1900" t="str" cm="1">
        <f t="array" ref="U1900">_xlfn.LET(_xlpm.x,IFERROR(VALUE(Table2[[#This Row],[Response_Time_Hours]]),""),IF(_xlpm.x="","CHECK",_xlfn.IFS(_xlpm.x&lt;=1,"Immediate",_xlpm.x&lt;=6,"Fast",_xlpm.x&lt;=24,"Moderate",_xlpm.x&gt;24,"Delayed")))</f>
        <v>Moderate</v>
      </c>
      <c r="V1900">
        <f>FLOOR(tbl_CleanLeads[[#This Row],[Response_Time_Hours]],6)</f>
        <v>6</v>
      </c>
      <c r="W1900" t="str" cm="1">
        <f t="array" ref="W1900">IF(Table2[[#This Row],[Interaction_Count_Final]]="","N/A",_xlfn.IFS(Table2[[#This Row],[Interaction_Count_Final]]&lt;=2,"Low",Table2[[#This Row],[Interaction_Count_Final]]&lt;=5,"Medium",Table2[[#This Row],[Interaction_Count_Final]]&gt;=6,"High",TRUE,"CHECK"))</f>
        <v>High</v>
      </c>
      <c r="X1900" t="b">
        <f t="shared" si="29"/>
        <v>1</v>
      </c>
      <c r="Y1900" t="b">
        <f>tbl_CleanLeads[[#This Row],[Response_Time_Hours]]&gt;24</f>
        <v>0</v>
      </c>
      <c r="Z1900" s="13" t="b">
        <f>tbl_CleanLeads[[#This Row],[Response_Time_Hours]]&gt;72</f>
        <v>0</v>
      </c>
      <c r="AA1900" s="13" t="b">
        <f>tbl_CleanLeads[[#This Row],[Status_Clean]]="Converted"</f>
        <v>0</v>
      </c>
    </row>
    <row r="1901" spans="1:27">
      <c r="A1901" t="s">
        <v>70</v>
      </c>
      <c r="B1901" t="s">
        <v>5522</v>
      </c>
      <c r="C1901" t="s">
        <v>5523</v>
      </c>
      <c r="D1901" t="s">
        <v>7258</v>
      </c>
      <c r="E1901" t="s">
        <v>469</v>
      </c>
      <c r="F1901" t="s">
        <v>193</v>
      </c>
      <c r="G1901" s="1">
        <v>45038</v>
      </c>
      <c r="H1901" s="8">
        <f>MONTH(tbl_CleanLeads[[#This Row],[Lead_Date_Final]])</f>
        <v>4</v>
      </c>
      <c r="I1901" t="s">
        <v>7297</v>
      </c>
      <c r="J1901" t="s">
        <v>7263</v>
      </c>
      <c r="K1901" t="s">
        <v>7277</v>
      </c>
      <c r="L1901">
        <f>WEEKDAY(tbl_CleanLeads[[#This Row],[Lead_Date_Final]],2)</f>
        <v>6</v>
      </c>
      <c r="M1901" t="s">
        <v>7278</v>
      </c>
      <c r="N1901">
        <v>21.6</v>
      </c>
      <c r="O1901" s="7">
        <v>1265.46</v>
      </c>
      <c r="P1901">
        <v>44</v>
      </c>
      <c r="Q1901" t="s">
        <v>7289</v>
      </c>
      <c r="R1901">
        <f>IF(UPPER(TRIM(Table2[[#This Row],[Status_Clean]]))="CONVERTED",1,0)</f>
        <v>0</v>
      </c>
      <c r="S1901">
        <f>IF(ISNUMBER(MATCH(UPPER(TRIM(Table2[[#This Row],[Status_Clean]])),{"CONTACTED","QUALIFIED","CONVERTED"},0)),1,0)</f>
        <v>0</v>
      </c>
      <c r="T1901" cm="1">
        <f t="array" ref="T1901">_xlfn.SWITCH(UPPER(TRIM(Table2[[#This Row],[Status_Clean]])),"NEW",1,"CONTACTED",2,"QUALIFIED",3,"CONVERTED",4,"LOST",5,99)</f>
        <v>1</v>
      </c>
      <c r="U1901" t="str" cm="1">
        <f t="array" ref="U1901">_xlfn.LET(_xlpm.x,IFERROR(VALUE(Table2[[#This Row],[Response_Time_Hours]]),""),IF(_xlpm.x="","CHECK",_xlfn.IFS(_xlpm.x&lt;=1,"Immediate",_xlpm.x&lt;=6,"Fast",_xlpm.x&lt;=24,"Moderate",_xlpm.x&gt;24,"Delayed")))</f>
        <v>Moderate</v>
      </c>
      <c r="V1901">
        <f>FLOOR(tbl_CleanLeads[[#This Row],[Response_Time_Hours]],6)</f>
        <v>18</v>
      </c>
      <c r="W1901" t="str" cm="1">
        <f t="array" ref="W1901">IF(Table2[[#This Row],[Interaction_Count_Final]]="","N/A",_xlfn.IFS(Table2[[#This Row],[Interaction_Count_Final]]&lt;=2,"Low",Table2[[#This Row],[Interaction_Count_Final]]&lt;=5,"Medium",Table2[[#This Row],[Interaction_Count_Final]]&gt;=6,"High",TRUE,"CHECK"))</f>
        <v>High</v>
      </c>
      <c r="X1901" t="b">
        <f t="shared" si="29"/>
        <v>1</v>
      </c>
      <c r="Y1901" t="b">
        <f>tbl_CleanLeads[[#This Row],[Response_Time_Hours]]&gt;24</f>
        <v>0</v>
      </c>
      <c r="Z1901" s="13" t="b">
        <f>tbl_CleanLeads[[#This Row],[Response_Time_Hours]]&gt;72</f>
        <v>0</v>
      </c>
      <c r="AA1901" s="13" t="b">
        <f>tbl_CleanLeads[[#This Row],[Status_Clean]]="Converted"</f>
        <v>0</v>
      </c>
    </row>
    <row r="1902" spans="1:27">
      <c r="A1902" t="s">
        <v>90</v>
      </c>
      <c r="B1902" t="s">
        <v>5524</v>
      </c>
      <c r="C1902" t="s">
        <v>5525</v>
      </c>
      <c r="D1902" t="s">
        <v>7303</v>
      </c>
      <c r="E1902" t="s">
        <v>311</v>
      </c>
      <c r="F1902" t="s">
        <v>71</v>
      </c>
      <c r="G1902" s="1">
        <v>45599</v>
      </c>
      <c r="H1902" s="8">
        <f>MONTH(tbl_CleanLeads[[#This Row],[Lead_Date_Final]])</f>
        <v>11</v>
      </c>
      <c r="I1902" t="s">
        <v>7300</v>
      </c>
      <c r="J1902" t="s">
        <v>7271</v>
      </c>
      <c r="K1902" t="s">
        <v>7264</v>
      </c>
      <c r="L1902">
        <f>WEEKDAY(tbl_CleanLeads[[#This Row],[Lead_Date_Final]],2)</f>
        <v>7</v>
      </c>
      <c r="M1902" t="s">
        <v>7293</v>
      </c>
      <c r="N1902">
        <v>7</v>
      </c>
      <c r="O1902" s="7">
        <v>4816.6499999999996</v>
      </c>
      <c r="P1902">
        <v>22</v>
      </c>
      <c r="Q1902" t="s">
        <v>7273</v>
      </c>
      <c r="R1902">
        <f>IF(UPPER(TRIM(Table2[[#This Row],[Status_Clean]]))="CONVERTED",1,0)</f>
        <v>0</v>
      </c>
      <c r="S1902">
        <f>IF(ISNUMBER(MATCH(UPPER(TRIM(Table2[[#This Row],[Status_Clean]])),{"CONTACTED","QUALIFIED","CONVERTED"},0)),1,0)</f>
        <v>1</v>
      </c>
      <c r="T1902" cm="1">
        <f t="array" ref="T1902">_xlfn.SWITCH(UPPER(TRIM(Table2[[#This Row],[Status_Clean]])),"NEW",1,"CONTACTED",2,"QUALIFIED",3,"CONVERTED",4,"LOST",5,99)</f>
        <v>3</v>
      </c>
      <c r="U1902" t="str" cm="1">
        <f t="array" ref="U1902">_xlfn.LET(_xlpm.x,IFERROR(VALUE(Table2[[#This Row],[Response_Time_Hours]]),""),IF(_xlpm.x="","CHECK",_xlfn.IFS(_xlpm.x&lt;=1,"Immediate",_xlpm.x&lt;=6,"Fast",_xlpm.x&lt;=24,"Moderate",_xlpm.x&gt;24,"Delayed")))</f>
        <v>Moderate</v>
      </c>
      <c r="V1902">
        <f>FLOOR(tbl_CleanLeads[[#This Row],[Response_Time_Hours]],6)</f>
        <v>6</v>
      </c>
      <c r="W1902" t="str" cm="1">
        <f t="array" ref="W1902">IF(Table2[[#This Row],[Interaction_Count_Final]]="","N/A",_xlfn.IFS(Table2[[#This Row],[Interaction_Count_Final]]&lt;=2,"Low",Table2[[#This Row],[Interaction_Count_Final]]&lt;=5,"Medium",Table2[[#This Row],[Interaction_Count_Final]]&gt;=6,"High",TRUE,"CHECK"))</f>
        <v>High</v>
      </c>
      <c r="X1902" t="b">
        <f t="shared" si="29"/>
        <v>1</v>
      </c>
      <c r="Y1902" t="b">
        <f>tbl_CleanLeads[[#This Row],[Response_Time_Hours]]&gt;24</f>
        <v>0</v>
      </c>
      <c r="Z1902" s="13" t="b">
        <f>tbl_CleanLeads[[#This Row],[Response_Time_Hours]]&gt;72</f>
        <v>0</v>
      </c>
      <c r="AA1902" s="13" t="b">
        <f>tbl_CleanLeads[[#This Row],[Status_Clean]]="Converted"</f>
        <v>0</v>
      </c>
    </row>
    <row r="1903" spans="1:27">
      <c r="A1903" t="s">
        <v>90</v>
      </c>
      <c r="B1903" t="s">
        <v>5526</v>
      </c>
      <c r="C1903" t="s">
        <v>5527</v>
      </c>
      <c r="D1903" t="s">
        <v>7258</v>
      </c>
      <c r="E1903" t="s">
        <v>123</v>
      </c>
      <c r="F1903" t="s">
        <v>71</v>
      </c>
      <c r="G1903" s="1">
        <v>45502</v>
      </c>
      <c r="H1903" s="8">
        <f>MONTH(tbl_CleanLeads[[#This Row],[Lead_Date_Final]])</f>
        <v>7</v>
      </c>
      <c r="I1903" t="s">
        <v>7305</v>
      </c>
      <c r="J1903" t="s">
        <v>7271</v>
      </c>
      <c r="K1903" t="s">
        <v>7288</v>
      </c>
      <c r="L1903">
        <f>WEEKDAY(tbl_CleanLeads[[#This Row],[Lead_Date_Final]],2)</f>
        <v>1</v>
      </c>
      <c r="M1903" t="s">
        <v>7298</v>
      </c>
      <c r="N1903">
        <v>40.9</v>
      </c>
      <c r="O1903" s="7">
        <v>2801.94</v>
      </c>
      <c r="P1903">
        <v>3</v>
      </c>
      <c r="Q1903" t="s">
        <v>7266</v>
      </c>
      <c r="R1903">
        <f>IF(UPPER(TRIM(Table2[[#This Row],[Status_Clean]]))="CONVERTED",1,0)</f>
        <v>0</v>
      </c>
      <c r="S1903">
        <f>IF(ISNUMBER(MATCH(UPPER(TRIM(Table2[[#This Row],[Status_Clean]])),{"CONTACTED","QUALIFIED","CONVERTED"},0)),1,0)</f>
        <v>1</v>
      </c>
      <c r="T1903" cm="1">
        <f t="array" ref="T1903">_xlfn.SWITCH(UPPER(TRIM(Table2[[#This Row],[Status_Clean]])),"NEW",1,"CONTACTED",2,"QUALIFIED",3,"CONVERTED",4,"LOST",5,99)</f>
        <v>3</v>
      </c>
      <c r="U1903" t="str" cm="1">
        <f t="array" ref="U1903">_xlfn.LET(_xlpm.x,IFERROR(VALUE(Table2[[#This Row],[Response_Time_Hours]]),""),IF(_xlpm.x="","CHECK",_xlfn.IFS(_xlpm.x&lt;=1,"Immediate",_xlpm.x&lt;=6,"Fast",_xlpm.x&lt;=24,"Moderate",_xlpm.x&gt;24,"Delayed")))</f>
        <v>Delayed</v>
      </c>
      <c r="V1903">
        <f>FLOOR(tbl_CleanLeads[[#This Row],[Response_Time_Hours]],6)</f>
        <v>36</v>
      </c>
      <c r="W1903" t="str" cm="1">
        <f t="array" ref="W1903">IF(Table2[[#This Row],[Interaction_Count_Final]]="","N/A",_xlfn.IFS(Table2[[#This Row],[Interaction_Count_Final]]&lt;=2,"Low",Table2[[#This Row],[Interaction_Count_Final]]&lt;=5,"Medium",Table2[[#This Row],[Interaction_Count_Final]]&gt;=6,"High",TRUE,"CHECK"))</f>
        <v>Medium</v>
      </c>
      <c r="X1903" t="b">
        <f t="shared" si="29"/>
        <v>1</v>
      </c>
      <c r="Y1903" t="b">
        <f>tbl_CleanLeads[[#This Row],[Response_Time_Hours]]&gt;24</f>
        <v>1</v>
      </c>
      <c r="Z1903" s="13" t="b">
        <f>tbl_CleanLeads[[#This Row],[Response_Time_Hours]]&gt;72</f>
        <v>0</v>
      </c>
      <c r="AA1903" s="13" t="b">
        <f>tbl_CleanLeads[[#This Row],[Status_Clean]]="Converted"</f>
        <v>0</v>
      </c>
    </row>
    <row r="1904" spans="1:27">
      <c r="A1904" t="s">
        <v>70</v>
      </c>
      <c r="B1904" t="s">
        <v>5529</v>
      </c>
      <c r="C1904" t="s">
        <v>5530</v>
      </c>
      <c r="D1904" t="s">
        <v>7303</v>
      </c>
      <c r="E1904" t="s">
        <v>469</v>
      </c>
      <c r="F1904" t="s">
        <v>125</v>
      </c>
      <c r="G1904" s="1">
        <v>45206</v>
      </c>
      <c r="H1904" s="8">
        <f>MONTH(tbl_CleanLeads[[#This Row],[Lead_Date_Final]])</f>
        <v>10</v>
      </c>
      <c r="I1904" t="s">
        <v>7270</v>
      </c>
      <c r="J1904" t="s">
        <v>7263</v>
      </c>
      <c r="K1904" t="s">
        <v>7264</v>
      </c>
      <c r="L1904">
        <f>WEEKDAY(tbl_CleanLeads[[#This Row],[Lead_Date_Final]],2)</f>
        <v>6</v>
      </c>
      <c r="M1904" t="s">
        <v>7278</v>
      </c>
      <c r="N1904">
        <v>56</v>
      </c>
      <c r="O1904" s="7">
        <v>3519.33</v>
      </c>
      <c r="P1904">
        <v>18</v>
      </c>
      <c r="Q1904" t="s">
        <v>7266</v>
      </c>
      <c r="R1904">
        <f>IF(UPPER(TRIM(Table2[[#This Row],[Status_Clean]]))="CONVERTED",1,0)</f>
        <v>0</v>
      </c>
      <c r="S1904">
        <f>IF(ISNUMBER(MATCH(UPPER(TRIM(Table2[[#This Row],[Status_Clean]])),{"CONTACTED","QUALIFIED","CONVERTED"},0)),1,0)</f>
        <v>1</v>
      </c>
      <c r="T1904" cm="1">
        <f t="array" ref="T1904">_xlfn.SWITCH(UPPER(TRIM(Table2[[#This Row],[Status_Clean]])),"NEW",1,"CONTACTED",2,"QUALIFIED",3,"CONVERTED",4,"LOST",5,99)</f>
        <v>2</v>
      </c>
      <c r="U1904" t="str" cm="1">
        <f t="array" ref="U1904">_xlfn.LET(_xlpm.x,IFERROR(VALUE(Table2[[#This Row],[Response_Time_Hours]]),""),IF(_xlpm.x="","CHECK",_xlfn.IFS(_xlpm.x&lt;=1,"Immediate",_xlpm.x&lt;=6,"Fast",_xlpm.x&lt;=24,"Moderate",_xlpm.x&gt;24,"Delayed")))</f>
        <v>Delayed</v>
      </c>
      <c r="V1904">
        <f>FLOOR(tbl_CleanLeads[[#This Row],[Response_Time_Hours]],6)</f>
        <v>54</v>
      </c>
      <c r="W1904" t="str" cm="1">
        <f t="array" ref="W1904">IF(Table2[[#This Row],[Interaction_Count_Final]]="","N/A",_xlfn.IFS(Table2[[#This Row],[Interaction_Count_Final]]&lt;=2,"Low",Table2[[#This Row],[Interaction_Count_Final]]&lt;=5,"Medium",Table2[[#This Row],[Interaction_Count_Final]]&gt;=6,"High",TRUE,"CHECK"))</f>
        <v>High</v>
      </c>
      <c r="X1904" t="b">
        <f t="shared" si="29"/>
        <v>1</v>
      </c>
      <c r="Y1904" t="b">
        <f>tbl_CleanLeads[[#This Row],[Response_Time_Hours]]&gt;24</f>
        <v>1</v>
      </c>
      <c r="Z1904" s="13" t="b">
        <f>tbl_CleanLeads[[#This Row],[Response_Time_Hours]]&gt;72</f>
        <v>0</v>
      </c>
      <c r="AA1904" s="13" t="b">
        <f>tbl_CleanLeads[[#This Row],[Status_Clean]]="Converted"</f>
        <v>0</v>
      </c>
    </row>
    <row r="1905" spans="1:27">
      <c r="A1905" t="s">
        <v>90</v>
      </c>
      <c r="B1905" t="s">
        <v>5531</v>
      </c>
      <c r="C1905" t="s">
        <v>5532</v>
      </c>
      <c r="D1905" t="s">
        <v>7280</v>
      </c>
      <c r="E1905" t="s">
        <v>311</v>
      </c>
      <c r="F1905" t="s">
        <v>71</v>
      </c>
      <c r="G1905" s="1">
        <v>45476</v>
      </c>
      <c r="H1905" s="8">
        <f>MONTH(tbl_CleanLeads[[#This Row],[Lead_Date_Final]])</f>
        <v>7</v>
      </c>
      <c r="I1905" t="s">
        <v>7305</v>
      </c>
      <c r="J1905" t="s">
        <v>7271</v>
      </c>
      <c r="K1905" t="s">
        <v>7288</v>
      </c>
      <c r="L1905">
        <f>WEEKDAY(tbl_CleanLeads[[#This Row],[Lead_Date_Final]],2)</f>
        <v>3</v>
      </c>
      <c r="M1905" t="s">
        <v>7272</v>
      </c>
      <c r="N1905">
        <v>66.599999999999994</v>
      </c>
      <c r="O1905" s="7">
        <v>4924.08</v>
      </c>
      <c r="P1905">
        <v>32</v>
      </c>
      <c r="Q1905" t="s">
        <v>7273</v>
      </c>
      <c r="R1905">
        <f>IF(UPPER(TRIM(Table2[[#This Row],[Status_Clean]]))="CONVERTED",1,0)</f>
        <v>0</v>
      </c>
      <c r="S1905">
        <f>IF(ISNUMBER(MATCH(UPPER(TRIM(Table2[[#This Row],[Status_Clean]])),{"CONTACTED","QUALIFIED","CONVERTED"},0)),1,0)</f>
        <v>1</v>
      </c>
      <c r="T1905" cm="1">
        <f t="array" ref="T1905">_xlfn.SWITCH(UPPER(TRIM(Table2[[#This Row],[Status_Clean]])),"NEW",1,"CONTACTED",2,"QUALIFIED",3,"CONVERTED",4,"LOST",5,99)</f>
        <v>3</v>
      </c>
      <c r="U1905" t="str" cm="1">
        <f t="array" ref="U1905">_xlfn.LET(_xlpm.x,IFERROR(VALUE(Table2[[#This Row],[Response_Time_Hours]]),""),IF(_xlpm.x="","CHECK",_xlfn.IFS(_xlpm.x&lt;=1,"Immediate",_xlpm.x&lt;=6,"Fast",_xlpm.x&lt;=24,"Moderate",_xlpm.x&gt;24,"Delayed")))</f>
        <v>Delayed</v>
      </c>
      <c r="V1905">
        <f>FLOOR(tbl_CleanLeads[[#This Row],[Response_Time_Hours]],6)</f>
        <v>66</v>
      </c>
      <c r="W1905" t="str" cm="1">
        <f t="array" ref="W1905">IF(Table2[[#This Row],[Interaction_Count_Final]]="","N/A",_xlfn.IFS(Table2[[#This Row],[Interaction_Count_Final]]&lt;=2,"Low",Table2[[#This Row],[Interaction_Count_Final]]&lt;=5,"Medium",Table2[[#This Row],[Interaction_Count_Final]]&gt;=6,"High",TRUE,"CHECK"))</f>
        <v>High</v>
      </c>
      <c r="X1905" t="b">
        <f t="shared" si="29"/>
        <v>1</v>
      </c>
      <c r="Y1905" t="b">
        <f>tbl_CleanLeads[[#This Row],[Response_Time_Hours]]&gt;24</f>
        <v>1</v>
      </c>
      <c r="Z1905" s="13" t="b">
        <f>tbl_CleanLeads[[#This Row],[Response_Time_Hours]]&gt;72</f>
        <v>0</v>
      </c>
      <c r="AA1905" s="13" t="b">
        <f>tbl_CleanLeads[[#This Row],[Status_Clean]]="Converted"</f>
        <v>0</v>
      </c>
    </row>
    <row r="1906" spans="1:27">
      <c r="A1906" t="s">
        <v>70</v>
      </c>
      <c r="B1906" t="s">
        <v>5533</v>
      </c>
      <c r="C1906" t="s">
        <v>5534</v>
      </c>
      <c r="D1906" t="s">
        <v>7274</v>
      </c>
      <c r="E1906" t="s">
        <v>254</v>
      </c>
      <c r="F1906" t="s">
        <v>71</v>
      </c>
      <c r="G1906" s="1">
        <v>45401</v>
      </c>
      <c r="H1906" s="8">
        <f>MONTH(tbl_CleanLeads[[#This Row],[Lead_Date_Final]])</f>
        <v>4</v>
      </c>
      <c r="I1906" t="s">
        <v>7297</v>
      </c>
      <c r="J1906" t="s">
        <v>7271</v>
      </c>
      <c r="K1906" t="s">
        <v>7277</v>
      </c>
      <c r="L1906">
        <f>WEEKDAY(tbl_CleanLeads[[#This Row],[Lead_Date_Final]],2)</f>
        <v>5</v>
      </c>
      <c r="M1906" t="s">
        <v>7312</v>
      </c>
      <c r="N1906">
        <v>18.7</v>
      </c>
      <c r="O1906" s="7">
        <v>4406.09</v>
      </c>
      <c r="P1906">
        <v>38</v>
      </c>
      <c r="Q1906" t="s">
        <v>7273</v>
      </c>
      <c r="R1906">
        <f>IF(UPPER(TRIM(Table2[[#This Row],[Status_Clean]]))="CONVERTED",1,0)</f>
        <v>0</v>
      </c>
      <c r="S1906">
        <f>IF(ISNUMBER(MATCH(UPPER(TRIM(Table2[[#This Row],[Status_Clean]])),{"CONTACTED","QUALIFIED","CONVERTED"},0)),1,0)</f>
        <v>1</v>
      </c>
      <c r="T1906" cm="1">
        <f t="array" ref="T1906">_xlfn.SWITCH(UPPER(TRIM(Table2[[#This Row],[Status_Clean]])),"NEW",1,"CONTACTED",2,"QUALIFIED",3,"CONVERTED",4,"LOST",5,99)</f>
        <v>3</v>
      </c>
      <c r="U1906" t="str" cm="1">
        <f t="array" ref="U1906">_xlfn.LET(_xlpm.x,IFERROR(VALUE(Table2[[#This Row],[Response_Time_Hours]]),""),IF(_xlpm.x="","CHECK",_xlfn.IFS(_xlpm.x&lt;=1,"Immediate",_xlpm.x&lt;=6,"Fast",_xlpm.x&lt;=24,"Moderate",_xlpm.x&gt;24,"Delayed")))</f>
        <v>Moderate</v>
      </c>
      <c r="V1906">
        <f>FLOOR(tbl_CleanLeads[[#This Row],[Response_Time_Hours]],6)</f>
        <v>18</v>
      </c>
      <c r="W1906" t="str" cm="1">
        <f t="array" ref="W1906">IF(Table2[[#This Row],[Interaction_Count_Final]]="","N/A",_xlfn.IFS(Table2[[#This Row],[Interaction_Count_Final]]&lt;=2,"Low",Table2[[#This Row],[Interaction_Count_Final]]&lt;=5,"Medium",Table2[[#This Row],[Interaction_Count_Final]]&gt;=6,"High",TRUE,"CHECK"))</f>
        <v>High</v>
      </c>
      <c r="X1906" t="b">
        <f t="shared" si="29"/>
        <v>1</v>
      </c>
      <c r="Y1906" t="b">
        <f>tbl_CleanLeads[[#This Row],[Response_Time_Hours]]&gt;24</f>
        <v>0</v>
      </c>
      <c r="Z1906" s="13" t="b">
        <f>tbl_CleanLeads[[#This Row],[Response_Time_Hours]]&gt;72</f>
        <v>0</v>
      </c>
      <c r="AA1906" s="13" t="b">
        <f>tbl_CleanLeads[[#This Row],[Status_Clean]]="Converted"</f>
        <v>0</v>
      </c>
    </row>
    <row r="1907" spans="1:27">
      <c r="A1907" t="s">
        <v>70</v>
      </c>
      <c r="B1907" t="s">
        <v>5536</v>
      </c>
      <c r="C1907" t="s">
        <v>5537</v>
      </c>
      <c r="D1907" t="s">
        <v>7303</v>
      </c>
      <c r="E1907" t="s">
        <v>101</v>
      </c>
      <c r="F1907" t="s">
        <v>193</v>
      </c>
      <c r="G1907" s="1">
        <v>45413</v>
      </c>
      <c r="H1907" s="8">
        <f>MONTH(tbl_CleanLeads[[#This Row],[Lead_Date_Final]])</f>
        <v>5</v>
      </c>
      <c r="I1907" t="s">
        <v>7314</v>
      </c>
      <c r="J1907" t="s">
        <v>7271</v>
      </c>
      <c r="K1907" t="s">
        <v>7277</v>
      </c>
      <c r="L1907">
        <f>WEEKDAY(tbl_CleanLeads[[#This Row],[Lead_Date_Final]],2)</f>
        <v>3</v>
      </c>
      <c r="M1907" t="s">
        <v>7272</v>
      </c>
      <c r="N1907">
        <v>26.1</v>
      </c>
      <c r="O1907" s="7">
        <v>1042.76</v>
      </c>
      <c r="P1907">
        <v>31</v>
      </c>
      <c r="Q1907" t="s">
        <v>7289</v>
      </c>
      <c r="R1907">
        <f>IF(UPPER(TRIM(Table2[[#This Row],[Status_Clean]]))="CONVERTED",1,0)</f>
        <v>0</v>
      </c>
      <c r="S1907">
        <f>IF(ISNUMBER(MATCH(UPPER(TRIM(Table2[[#This Row],[Status_Clean]])),{"CONTACTED","QUALIFIED","CONVERTED"},0)),1,0)</f>
        <v>0</v>
      </c>
      <c r="T1907" cm="1">
        <f t="array" ref="T1907">_xlfn.SWITCH(UPPER(TRIM(Table2[[#This Row],[Status_Clean]])),"NEW",1,"CONTACTED",2,"QUALIFIED",3,"CONVERTED",4,"LOST",5,99)</f>
        <v>1</v>
      </c>
      <c r="U1907" t="str" cm="1">
        <f t="array" ref="U1907">_xlfn.LET(_xlpm.x,IFERROR(VALUE(Table2[[#This Row],[Response_Time_Hours]]),""),IF(_xlpm.x="","CHECK",_xlfn.IFS(_xlpm.x&lt;=1,"Immediate",_xlpm.x&lt;=6,"Fast",_xlpm.x&lt;=24,"Moderate",_xlpm.x&gt;24,"Delayed")))</f>
        <v>Delayed</v>
      </c>
      <c r="V1907">
        <f>FLOOR(tbl_CleanLeads[[#This Row],[Response_Time_Hours]],6)</f>
        <v>24</v>
      </c>
      <c r="W1907" t="str" cm="1">
        <f t="array" ref="W1907">IF(Table2[[#This Row],[Interaction_Count_Final]]="","N/A",_xlfn.IFS(Table2[[#This Row],[Interaction_Count_Final]]&lt;=2,"Low",Table2[[#This Row],[Interaction_Count_Final]]&lt;=5,"Medium",Table2[[#This Row],[Interaction_Count_Final]]&gt;=6,"High",TRUE,"CHECK"))</f>
        <v>High</v>
      </c>
      <c r="X1907" t="b">
        <f t="shared" si="29"/>
        <v>1</v>
      </c>
      <c r="Y1907" t="b">
        <f>tbl_CleanLeads[[#This Row],[Response_Time_Hours]]&gt;24</f>
        <v>1</v>
      </c>
      <c r="Z1907" s="13" t="b">
        <f>tbl_CleanLeads[[#This Row],[Response_Time_Hours]]&gt;72</f>
        <v>0</v>
      </c>
      <c r="AA1907" s="13" t="b">
        <f>tbl_CleanLeads[[#This Row],[Status_Clean]]="Converted"</f>
        <v>0</v>
      </c>
    </row>
    <row r="1908" spans="1:27">
      <c r="A1908" t="s">
        <v>102</v>
      </c>
      <c r="B1908" t="s">
        <v>5539</v>
      </c>
      <c r="C1908" t="s">
        <v>5540</v>
      </c>
      <c r="D1908" t="s">
        <v>7258</v>
      </c>
      <c r="E1908" t="s">
        <v>792</v>
      </c>
      <c r="F1908" t="s">
        <v>173</v>
      </c>
      <c r="G1908" s="1">
        <v>45426</v>
      </c>
      <c r="H1908" s="8">
        <f>MONTH(tbl_CleanLeads[[#This Row],[Lead_Date_Final]])</f>
        <v>5</v>
      </c>
      <c r="I1908" t="s">
        <v>7314</v>
      </c>
      <c r="J1908" t="s">
        <v>7271</v>
      </c>
      <c r="K1908" t="s">
        <v>7277</v>
      </c>
      <c r="L1908">
        <f>WEEKDAY(tbl_CleanLeads[[#This Row],[Lead_Date_Final]],2)</f>
        <v>2</v>
      </c>
      <c r="M1908" t="s">
        <v>7265</v>
      </c>
      <c r="N1908">
        <v>47.2</v>
      </c>
      <c r="O1908" s="7">
        <v>4357.07</v>
      </c>
      <c r="P1908">
        <v>17</v>
      </c>
      <c r="Q1908" t="s">
        <v>7273</v>
      </c>
      <c r="R1908">
        <f>IF(UPPER(TRIM(Table2[[#This Row],[Status_Clean]]))="CONVERTED",1,0)</f>
        <v>0</v>
      </c>
      <c r="S1908">
        <f>IF(ISNUMBER(MATCH(UPPER(TRIM(Table2[[#This Row],[Status_Clean]])),{"CONTACTED","QUALIFIED","CONVERTED"},0)),1,0)</f>
        <v>0</v>
      </c>
      <c r="T1908" cm="1">
        <f t="array" ref="T1908">_xlfn.SWITCH(UPPER(TRIM(Table2[[#This Row],[Status_Clean]])),"NEW",1,"CONTACTED",2,"QUALIFIED",3,"CONVERTED",4,"LOST",5,99)</f>
        <v>5</v>
      </c>
      <c r="U1908" t="str" cm="1">
        <f t="array" ref="U1908">_xlfn.LET(_xlpm.x,IFERROR(VALUE(Table2[[#This Row],[Response_Time_Hours]]),""),IF(_xlpm.x="","CHECK",_xlfn.IFS(_xlpm.x&lt;=1,"Immediate",_xlpm.x&lt;=6,"Fast",_xlpm.x&lt;=24,"Moderate",_xlpm.x&gt;24,"Delayed")))</f>
        <v>Delayed</v>
      </c>
      <c r="V1908">
        <f>FLOOR(tbl_CleanLeads[[#This Row],[Response_Time_Hours]],6)</f>
        <v>42</v>
      </c>
      <c r="W1908" t="str" cm="1">
        <f t="array" ref="W1908">IF(Table2[[#This Row],[Interaction_Count_Final]]="","N/A",_xlfn.IFS(Table2[[#This Row],[Interaction_Count_Final]]&lt;=2,"Low",Table2[[#This Row],[Interaction_Count_Final]]&lt;=5,"Medium",Table2[[#This Row],[Interaction_Count_Final]]&gt;=6,"High",TRUE,"CHECK"))</f>
        <v>High</v>
      </c>
      <c r="X1908" t="b">
        <f t="shared" si="29"/>
        <v>1</v>
      </c>
      <c r="Y1908" t="b">
        <f>tbl_CleanLeads[[#This Row],[Response_Time_Hours]]&gt;24</f>
        <v>1</v>
      </c>
      <c r="Z1908" s="13" t="b">
        <f>tbl_CleanLeads[[#This Row],[Response_Time_Hours]]&gt;72</f>
        <v>0</v>
      </c>
      <c r="AA1908" s="13" t="b">
        <f>tbl_CleanLeads[[#This Row],[Status_Clean]]="Converted"</f>
        <v>0</v>
      </c>
    </row>
    <row r="1909" spans="1:27">
      <c r="A1909" t="s">
        <v>90</v>
      </c>
      <c r="B1909" t="s">
        <v>5542</v>
      </c>
      <c r="C1909" t="s">
        <v>5543</v>
      </c>
      <c r="D1909" t="s">
        <v>7280</v>
      </c>
      <c r="E1909" t="s">
        <v>311</v>
      </c>
      <c r="F1909" t="s">
        <v>173</v>
      </c>
      <c r="G1909" s="1">
        <v>45263</v>
      </c>
      <c r="H1909" s="8">
        <f>MONTH(tbl_CleanLeads[[#This Row],[Lead_Date_Final]])</f>
        <v>12</v>
      </c>
      <c r="I1909" t="s">
        <v>7262</v>
      </c>
      <c r="J1909" t="s">
        <v>7263</v>
      </c>
      <c r="K1909" t="s">
        <v>7264</v>
      </c>
      <c r="L1909">
        <f>WEEKDAY(tbl_CleanLeads[[#This Row],[Lead_Date_Final]],2)</f>
        <v>7</v>
      </c>
      <c r="M1909" t="s">
        <v>7293</v>
      </c>
      <c r="N1909">
        <v>46.7</v>
      </c>
      <c r="O1909" s="7">
        <v>3484.48</v>
      </c>
      <c r="P1909">
        <v>1</v>
      </c>
      <c r="Q1909" t="s">
        <v>7266</v>
      </c>
      <c r="R1909">
        <f>IF(UPPER(TRIM(Table2[[#This Row],[Status_Clean]]))="CONVERTED",1,0)</f>
        <v>0</v>
      </c>
      <c r="S1909">
        <f>IF(ISNUMBER(MATCH(UPPER(TRIM(Table2[[#This Row],[Status_Clean]])),{"CONTACTED","QUALIFIED","CONVERTED"},0)),1,0)</f>
        <v>0</v>
      </c>
      <c r="T1909" cm="1">
        <f t="array" ref="T1909">_xlfn.SWITCH(UPPER(TRIM(Table2[[#This Row],[Status_Clean]])),"NEW",1,"CONTACTED",2,"QUALIFIED",3,"CONVERTED",4,"LOST",5,99)</f>
        <v>5</v>
      </c>
      <c r="U1909" t="str" cm="1">
        <f t="array" ref="U1909">_xlfn.LET(_xlpm.x,IFERROR(VALUE(Table2[[#This Row],[Response_Time_Hours]]),""),IF(_xlpm.x="","CHECK",_xlfn.IFS(_xlpm.x&lt;=1,"Immediate",_xlpm.x&lt;=6,"Fast",_xlpm.x&lt;=24,"Moderate",_xlpm.x&gt;24,"Delayed")))</f>
        <v>Delayed</v>
      </c>
      <c r="V1909">
        <f>FLOOR(tbl_CleanLeads[[#This Row],[Response_Time_Hours]],6)</f>
        <v>42</v>
      </c>
      <c r="W1909" t="str" cm="1">
        <f t="array" ref="W1909">IF(Table2[[#This Row],[Interaction_Count_Final]]="","N/A",_xlfn.IFS(Table2[[#This Row],[Interaction_Count_Final]]&lt;=2,"Low",Table2[[#This Row],[Interaction_Count_Final]]&lt;=5,"Medium",Table2[[#This Row],[Interaction_Count_Final]]&gt;=6,"High",TRUE,"CHECK"))</f>
        <v>Low</v>
      </c>
      <c r="X1909" t="b">
        <f t="shared" si="29"/>
        <v>1</v>
      </c>
      <c r="Y1909" t="b">
        <f>tbl_CleanLeads[[#This Row],[Response_Time_Hours]]&gt;24</f>
        <v>1</v>
      </c>
      <c r="Z1909" s="13" t="b">
        <f>tbl_CleanLeads[[#This Row],[Response_Time_Hours]]&gt;72</f>
        <v>0</v>
      </c>
      <c r="AA1909" s="13" t="b">
        <f>tbl_CleanLeads[[#This Row],[Status_Clean]]="Converted"</f>
        <v>0</v>
      </c>
    </row>
    <row r="1910" spans="1:27">
      <c r="A1910" t="s">
        <v>90</v>
      </c>
      <c r="B1910" t="s">
        <v>5544</v>
      </c>
      <c r="C1910" t="s">
        <v>8579</v>
      </c>
      <c r="D1910" t="s">
        <v>7258</v>
      </c>
      <c r="E1910" t="s">
        <v>311</v>
      </c>
      <c r="F1910" t="s">
        <v>250</v>
      </c>
      <c r="G1910" s="1">
        <v>45078</v>
      </c>
      <c r="H1910" s="8">
        <f>MONTH(tbl_CleanLeads[[#This Row],[Lead_Date_Final]])</f>
        <v>6</v>
      </c>
      <c r="I1910" t="s">
        <v>7276</v>
      </c>
      <c r="J1910" t="s">
        <v>7263</v>
      </c>
      <c r="K1910" t="s">
        <v>7277</v>
      </c>
      <c r="L1910">
        <f>WEEKDAY(tbl_CleanLeads[[#This Row],[Lead_Date_Final]],2)</f>
        <v>4</v>
      </c>
      <c r="M1910" t="s">
        <v>7285</v>
      </c>
      <c r="N1910">
        <v>21.8</v>
      </c>
      <c r="O1910" s="7">
        <v>3505.25</v>
      </c>
      <c r="P1910">
        <v>36</v>
      </c>
      <c r="Q1910" t="s">
        <v>7266</v>
      </c>
      <c r="R1910">
        <f>IF(UPPER(TRIM(Table2[[#This Row],[Status_Clean]]))="CONVERTED",1,0)</f>
        <v>1</v>
      </c>
      <c r="S1910">
        <f>IF(ISNUMBER(MATCH(UPPER(TRIM(Table2[[#This Row],[Status_Clean]])),{"CONTACTED","QUALIFIED","CONVERTED"},0)),1,0)</f>
        <v>1</v>
      </c>
      <c r="T1910" cm="1">
        <f t="array" ref="T1910">_xlfn.SWITCH(UPPER(TRIM(Table2[[#This Row],[Status_Clean]])),"NEW",1,"CONTACTED",2,"QUALIFIED",3,"CONVERTED",4,"LOST",5,99)</f>
        <v>4</v>
      </c>
      <c r="U1910" t="str" cm="1">
        <f t="array" ref="U1910">_xlfn.LET(_xlpm.x,IFERROR(VALUE(Table2[[#This Row],[Response_Time_Hours]]),""),IF(_xlpm.x="","CHECK",_xlfn.IFS(_xlpm.x&lt;=1,"Immediate",_xlpm.x&lt;=6,"Fast",_xlpm.x&lt;=24,"Moderate",_xlpm.x&gt;24,"Delayed")))</f>
        <v>Moderate</v>
      </c>
      <c r="V1910">
        <f>FLOOR(tbl_CleanLeads[[#This Row],[Response_Time_Hours]],6)</f>
        <v>18</v>
      </c>
      <c r="W1910" t="str" cm="1">
        <f t="array" ref="W1910">IF(Table2[[#This Row],[Interaction_Count_Final]]="","N/A",_xlfn.IFS(Table2[[#This Row],[Interaction_Count_Final]]&lt;=2,"Low",Table2[[#This Row],[Interaction_Count_Final]]&lt;=5,"Medium",Table2[[#This Row],[Interaction_Count_Final]]&gt;=6,"High",TRUE,"CHECK"))</f>
        <v>High</v>
      </c>
      <c r="X1910" t="b">
        <f t="shared" si="29"/>
        <v>1</v>
      </c>
      <c r="Y1910" t="b">
        <f>tbl_CleanLeads[[#This Row],[Response_Time_Hours]]&gt;24</f>
        <v>0</v>
      </c>
      <c r="Z1910" s="13" t="b">
        <f>tbl_CleanLeads[[#This Row],[Response_Time_Hours]]&gt;72</f>
        <v>0</v>
      </c>
      <c r="AA1910" s="13" t="b">
        <f>tbl_CleanLeads[[#This Row],[Status_Clean]]="Converted"</f>
        <v>1</v>
      </c>
    </row>
    <row r="1911" spans="1:27">
      <c r="A1911" t="s">
        <v>63</v>
      </c>
      <c r="B1911" t="s">
        <v>5547</v>
      </c>
      <c r="C1911" t="s">
        <v>5548</v>
      </c>
      <c r="D1911" t="s">
        <v>7303</v>
      </c>
      <c r="E1911" t="s">
        <v>123</v>
      </c>
      <c r="F1911" t="s">
        <v>250</v>
      </c>
      <c r="G1911" s="1">
        <v>45586</v>
      </c>
      <c r="H1911" s="8">
        <f>MONTH(tbl_CleanLeads[[#This Row],[Lead_Date_Final]])</f>
        <v>10</v>
      </c>
      <c r="I1911" t="s">
        <v>7270</v>
      </c>
      <c r="J1911" t="s">
        <v>7271</v>
      </c>
      <c r="K1911" t="s">
        <v>7264</v>
      </c>
      <c r="L1911">
        <f>WEEKDAY(tbl_CleanLeads[[#This Row],[Lead_Date_Final]],2)</f>
        <v>1</v>
      </c>
      <c r="M1911" t="s">
        <v>7298</v>
      </c>
      <c r="N1911">
        <v>35.799999999999997</v>
      </c>
      <c r="O1911" s="7">
        <v>3533.87</v>
      </c>
      <c r="P1911">
        <v>2</v>
      </c>
      <c r="Q1911" t="s">
        <v>7266</v>
      </c>
      <c r="R1911">
        <f>IF(UPPER(TRIM(Table2[[#This Row],[Status_Clean]]))="CONVERTED",1,0)</f>
        <v>1</v>
      </c>
      <c r="S1911">
        <f>IF(ISNUMBER(MATCH(UPPER(TRIM(Table2[[#This Row],[Status_Clean]])),{"CONTACTED","QUALIFIED","CONVERTED"},0)),1,0)</f>
        <v>1</v>
      </c>
      <c r="T1911" cm="1">
        <f t="array" ref="T1911">_xlfn.SWITCH(UPPER(TRIM(Table2[[#This Row],[Status_Clean]])),"NEW",1,"CONTACTED",2,"QUALIFIED",3,"CONVERTED",4,"LOST",5,99)</f>
        <v>4</v>
      </c>
      <c r="U1911" t="str" cm="1">
        <f t="array" ref="U1911">_xlfn.LET(_xlpm.x,IFERROR(VALUE(Table2[[#This Row],[Response_Time_Hours]]),""),IF(_xlpm.x="","CHECK",_xlfn.IFS(_xlpm.x&lt;=1,"Immediate",_xlpm.x&lt;=6,"Fast",_xlpm.x&lt;=24,"Moderate",_xlpm.x&gt;24,"Delayed")))</f>
        <v>Delayed</v>
      </c>
      <c r="V1911">
        <f>FLOOR(tbl_CleanLeads[[#This Row],[Response_Time_Hours]],6)</f>
        <v>30</v>
      </c>
      <c r="W1911" t="str" cm="1">
        <f t="array" ref="W1911">IF(Table2[[#This Row],[Interaction_Count_Final]]="","N/A",_xlfn.IFS(Table2[[#This Row],[Interaction_Count_Final]]&lt;=2,"Low",Table2[[#This Row],[Interaction_Count_Final]]&lt;=5,"Medium",Table2[[#This Row],[Interaction_Count_Final]]&gt;=6,"High",TRUE,"CHECK"))</f>
        <v>Low</v>
      </c>
      <c r="X1911" t="b">
        <f t="shared" si="29"/>
        <v>1</v>
      </c>
      <c r="Y1911" t="b">
        <f>tbl_CleanLeads[[#This Row],[Response_Time_Hours]]&gt;24</f>
        <v>1</v>
      </c>
      <c r="Z1911" s="13" t="b">
        <f>tbl_CleanLeads[[#This Row],[Response_Time_Hours]]&gt;72</f>
        <v>0</v>
      </c>
      <c r="AA1911" s="13" t="b">
        <f>tbl_CleanLeads[[#This Row],[Status_Clean]]="Converted"</f>
        <v>1</v>
      </c>
    </row>
    <row r="1912" spans="1:27">
      <c r="A1912" t="s">
        <v>90</v>
      </c>
      <c r="B1912" t="s">
        <v>5550</v>
      </c>
      <c r="C1912" t="s">
        <v>5551</v>
      </c>
      <c r="D1912" t="s">
        <v>7268</v>
      </c>
      <c r="E1912" t="s">
        <v>101</v>
      </c>
      <c r="F1912" t="s">
        <v>193</v>
      </c>
      <c r="G1912" s="1">
        <v>45116</v>
      </c>
      <c r="H1912" s="8">
        <f>MONTH(tbl_CleanLeads[[#This Row],[Lead_Date_Final]])</f>
        <v>7</v>
      </c>
      <c r="I1912" t="s">
        <v>7305</v>
      </c>
      <c r="J1912" t="s">
        <v>7263</v>
      </c>
      <c r="K1912" t="s">
        <v>7288</v>
      </c>
      <c r="L1912">
        <f>WEEKDAY(tbl_CleanLeads[[#This Row],[Lead_Date_Final]],2)</f>
        <v>7</v>
      </c>
      <c r="M1912" t="s">
        <v>7293</v>
      </c>
      <c r="N1912">
        <v>48.5</v>
      </c>
      <c r="O1912" s="7">
        <v>2718.34</v>
      </c>
      <c r="P1912">
        <v>16</v>
      </c>
      <c r="Q1912" t="s">
        <v>7266</v>
      </c>
      <c r="R1912">
        <f>IF(UPPER(TRIM(Table2[[#This Row],[Status_Clean]]))="CONVERTED",1,0)</f>
        <v>0</v>
      </c>
      <c r="S1912">
        <f>IF(ISNUMBER(MATCH(UPPER(TRIM(Table2[[#This Row],[Status_Clean]])),{"CONTACTED","QUALIFIED","CONVERTED"},0)),1,0)</f>
        <v>0</v>
      </c>
      <c r="T1912" cm="1">
        <f t="array" ref="T1912">_xlfn.SWITCH(UPPER(TRIM(Table2[[#This Row],[Status_Clean]])),"NEW",1,"CONTACTED",2,"QUALIFIED",3,"CONVERTED",4,"LOST",5,99)</f>
        <v>1</v>
      </c>
      <c r="U1912" t="str" cm="1">
        <f t="array" ref="U1912">_xlfn.LET(_xlpm.x,IFERROR(VALUE(Table2[[#This Row],[Response_Time_Hours]]),""),IF(_xlpm.x="","CHECK",_xlfn.IFS(_xlpm.x&lt;=1,"Immediate",_xlpm.x&lt;=6,"Fast",_xlpm.x&lt;=24,"Moderate",_xlpm.x&gt;24,"Delayed")))</f>
        <v>Delayed</v>
      </c>
      <c r="V1912">
        <f>FLOOR(tbl_CleanLeads[[#This Row],[Response_Time_Hours]],6)</f>
        <v>48</v>
      </c>
      <c r="W1912" t="str" cm="1">
        <f t="array" ref="W1912">IF(Table2[[#This Row],[Interaction_Count_Final]]="","N/A",_xlfn.IFS(Table2[[#This Row],[Interaction_Count_Final]]&lt;=2,"Low",Table2[[#This Row],[Interaction_Count_Final]]&lt;=5,"Medium",Table2[[#This Row],[Interaction_Count_Final]]&gt;=6,"High",TRUE,"CHECK"))</f>
        <v>High</v>
      </c>
      <c r="X1912" t="b">
        <f t="shared" si="29"/>
        <v>1</v>
      </c>
      <c r="Y1912" t="b">
        <f>tbl_CleanLeads[[#This Row],[Response_Time_Hours]]&gt;24</f>
        <v>1</v>
      </c>
      <c r="Z1912" s="13" t="b">
        <f>tbl_CleanLeads[[#This Row],[Response_Time_Hours]]&gt;72</f>
        <v>0</v>
      </c>
      <c r="AA1912" s="13" t="b">
        <f>tbl_CleanLeads[[#This Row],[Status_Clean]]="Converted"</f>
        <v>0</v>
      </c>
    </row>
    <row r="1913" spans="1:27">
      <c r="A1913" t="s">
        <v>102</v>
      </c>
      <c r="B1913" t="s">
        <v>5552</v>
      </c>
      <c r="C1913" t="s">
        <v>8580</v>
      </c>
      <c r="D1913" t="s">
        <v>7303</v>
      </c>
      <c r="E1913" t="s">
        <v>222</v>
      </c>
      <c r="F1913" t="s">
        <v>193</v>
      </c>
      <c r="G1913" s="1">
        <v>45592</v>
      </c>
      <c r="H1913" s="8">
        <f>MONTH(tbl_CleanLeads[[#This Row],[Lead_Date_Final]])</f>
        <v>10</v>
      </c>
      <c r="I1913" t="s">
        <v>7270</v>
      </c>
      <c r="J1913" t="s">
        <v>7271</v>
      </c>
      <c r="K1913" t="s">
        <v>7264</v>
      </c>
      <c r="L1913">
        <f>WEEKDAY(tbl_CleanLeads[[#This Row],[Lead_Date_Final]],2)</f>
        <v>7</v>
      </c>
      <c r="M1913" t="s">
        <v>7293</v>
      </c>
      <c r="N1913">
        <v>27.7</v>
      </c>
      <c r="O1913" s="7">
        <v>4244.6899999999996</v>
      </c>
      <c r="P1913">
        <v>45</v>
      </c>
      <c r="Q1913" t="s">
        <v>7273</v>
      </c>
      <c r="R1913">
        <f>IF(UPPER(TRIM(Table2[[#This Row],[Status_Clean]]))="CONVERTED",1,0)</f>
        <v>0</v>
      </c>
      <c r="S1913">
        <f>IF(ISNUMBER(MATCH(UPPER(TRIM(Table2[[#This Row],[Status_Clean]])),{"CONTACTED","QUALIFIED","CONVERTED"},0)),1,0)</f>
        <v>0</v>
      </c>
      <c r="T1913" cm="1">
        <f t="array" ref="T1913">_xlfn.SWITCH(UPPER(TRIM(Table2[[#This Row],[Status_Clean]])),"NEW",1,"CONTACTED",2,"QUALIFIED",3,"CONVERTED",4,"LOST",5,99)</f>
        <v>1</v>
      </c>
      <c r="U1913" t="str" cm="1">
        <f t="array" ref="U1913">_xlfn.LET(_xlpm.x,IFERROR(VALUE(Table2[[#This Row],[Response_Time_Hours]]),""),IF(_xlpm.x="","CHECK",_xlfn.IFS(_xlpm.x&lt;=1,"Immediate",_xlpm.x&lt;=6,"Fast",_xlpm.x&lt;=24,"Moderate",_xlpm.x&gt;24,"Delayed")))</f>
        <v>Delayed</v>
      </c>
      <c r="V1913">
        <f>FLOOR(tbl_CleanLeads[[#This Row],[Response_Time_Hours]],6)</f>
        <v>24</v>
      </c>
      <c r="W1913" t="str" cm="1">
        <f t="array" ref="W1913">IF(Table2[[#This Row],[Interaction_Count_Final]]="","N/A",_xlfn.IFS(Table2[[#This Row],[Interaction_Count_Final]]&lt;=2,"Low",Table2[[#This Row],[Interaction_Count_Final]]&lt;=5,"Medium",Table2[[#This Row],[Interaction_Count_Final]]&gt;=6,"High",TRUE,"CHECK"))</f>
        <v>High</v>
      </c>
      <c r="X1913" t="b">
        <f t="shared" si="29"/>
        <v>1</v>
      </c>
      <c r="Y1913" t="b">
        <f>tbl_CleanLeads[[#This Row],[Response_Time_Hours]]&gt;24</f>
        <v>1</v>
      </c>
      <c r="Z1913" s="13" t="b">
        <f>tbl_CleanLeads[[#This Row],[Response_Time_Hours]]&gt;72</f>
        <v>0</v>
      </c>
      <c r="AA1913" s="13" t="b">
        <f>tbl_CleanLeads[[#This Row],[Status_Clean]]="Converted"</f>
        <v>0</v>
      </c>
    </row>
    <row r="1914" spans="1:27">
      <c r="A1914" t="s">
        <v>102</v>
      </c>
      <c r="B1914" t="s">
        <v>5555</v>
      </c>
      <c r="C1914" t="s">
        <v>5556</v>
      </c>
      <c r="D1914" t="s">
        <v>7274</v>
      </c>
      <c r="E1914" t="s">
        <v>263</v>
      </c>
      <c r="F1914" t="s">
        <v>173</v>
      </c>
      <c r="G1914" s="1">
        <v>45145</v>
      </c>
      <c r="H1914" s="8">
        <f>MONTH(tbl_CleanLeads[[#This Row],[Lead_Date_Final]])</f>
        <v>8</v>
      </c>
      <c r="I1914" t="s">
        <v>7310</v>
      </c>
      <c r="J1914" t="s">
        <v>7263</v>
      </c>
      <c r="K1914" t="s">
        <v>7288</v>
      </c>
      <c r="L1914">
        <f>WEEKDAY(tbl_CleanLeads[[#This Row],[Lead_Date_Final]],2)</f>
        <v>1</v>
      </c>
      <c r="M1914" t="s">
        <v>7298</v>
      </c>
      <c r="N1914">
        <v>69.900000000000006</v>
      </c>
      <c r="O1914" s="7">
        <v>4628.05</v>
      </c>
      <c r="P1914">
        <v>3</v>
      </c>
      <c r="Q1914" t="s">
        <v>7273</v>
      </c>
      <c r="R1914">
        <f>IF(UPPER(TRIM(Table2[[#This Row],[Status_Clean]]))="CONVERTED",1,0)</f>
        <v>0</v>
      </c>
      <c r="S1914">
        <f>IF(ISNUMBER(MATCH(UPPER(TRIM(Table2[[#This Row],[Status_Clean]])),{"CONTACTED","QUALIFIED","CONVERTED"},0)),1,0)</f>
        <v>0</v>
      </c>
      <c r="T1914" cm="1">
        <f t="array" ref="T1914">_xlfn.SWITCH(UPPER(TRIM(Table2[[#This Row],[Status_Clean]])),"NEW",1,"CONTACTED",2,"QUALIFIED",3,"CONVERTED",4,"LOST",5,99)</f>
        <v>5</v>
      </c>
      <c r="U1914" t="str" cm="1">
        <f t="array" ref="U1914">_xlfn.LET(_xlpm.x,IFERROR(VALUE(Table2[[#This Row],[Response_Time_Hours]]),""),IF(_xlpm.x="","CHECK",_xlfn.IFS(_xlpm.x&lt;=1,"Immediate",_xlpm.x&lt;=6,"Fast",_xlpm.x&lt;=24,"Moderate",_xlpm.x&gt;24,"Delayed")))</f>
        <v>Delayed</v>
      </c>
      <c r="V1914">
        <f>FLOOR(tbl_CleanLeads[[#This Row],[Response_Time_Hours]],6)</f>
        <v>66</v>
      </c>
      <c r="W1914" t="str" cm="1">
        <f t="array" ref="W1914">IF(Table2[[#This Row],[Interaction_Count_Final]]="","N/A",_xlfn.IFS(Table2[[#This Row],[Interaction_Count_Final]]&lt;=2,"Low",Table2[[#This Row],[Interaction_Count_Final]]&lt;=5,"Medium",Table2[[#This Row],[Interaction_Count_Final]]&gt;=6,"High",TRUE,"CHECK"))</f>
        <v>Medium</v>
      </c>
      <c r="X1914" t="b">
        <f t="shared" si="29"/>
        <v>1</v>
      </c>
      <c r="Y1914" t="b">
        <f>tbl_CleanLeads[[#This Row],[Response_Time_Hours]]&gt;24</f>
        <v>1</v>
      </c>
      <c r="Z1914" s="13" t="b">
        <f>tbl_CleanLeads[[#This Row],[Response_Time_Hours]]&gt;72</f>
        <v>0</v>
      </c>
      <c r="AA1914" s="13" t="b">
        <f>tbl_CleanLeads[[#This Row],[Status_Clean]]="Converted"</f>
        <v>0</v>
      </c>
    </row>
    <row r="1915" spans="1:27">
      <c r="A1915" t="s">
        <v>102</v>
      </c>
      <c r="B1915" t="s">
        <v>5558</v>
      </c>
      <c r="C1915" t="s">
        <v>5559</v>
      </c>
      <c r="D1915" t="s">
        <v>7258</v>
      </c>
      <c r="E1915" t="s">
        <v>123</v>
      </c>
      <c r="F1915" t="s">
        <v>71</v>
      </c>
      <c r="G1915" s="1">
        <v>45305</v>
      </c>
      <c r="H1915" s="8">
        <f>MONTH(tbl_CleanLeads[[#This Row],[Lead_Date_Final]])</f>
        <v>1</v>
      </c>
      <c r="I1915" t="s">
        <v>7317</v>
      </c>
      <c r="J1915" t="s">
        <v>7271</v>
      </c>
      <c r="K1915" t="s">
        <v>7284</v>
      </c>
      <c r="L1915">
        <f>WEEKDAY(tbl_CleanLeads[[#This Row],[Lead_Date_Final]],2)</f>
        <v>7</v>
      </c>
      <c r="M1915" t="s">
        <v>7293</v>
      </c>
      <c r="N1915">
        <v>50.6</v>
      </c>
      <c r="O1915" s="7">
        <v>4506.76</v>
      </c>
      <c r="P1915">
        <v>23</v>
      </c>
      <c r="Q1915" t="s">
        <v>7273</v>
      </c>
      <c r="R1915">
        <f>IF(UPPER(TRIM(Table2[[#This Row],[Status_Clean]]))="CONVERTED",1,0)</f>
        <v>0</v>
      </c>
      <c r="S1915">
        <f>IF(ISNUMBER(MATCH(UPPER(TRIM(Table2[[#This Row],[Status_Clean]])),{"CONTACTED","QUALIFIED","CONVERTED"},0)),1,0)</f>
        <v>1</v>
      </c>
      <c r="T1915" cm="1">
        <f t="array" ref="T1915">_xlfn.SWITCH(UPPER(TRIM(Table2[[#This Row],[Status_Clean]])),"NEW",1,"CONTACTED",2,"QUALIFIED",3,"CONVERTED",4,"LOST",5,99)</f>
        <v>3</v>
      </c>
      <c r="U1915" t="str" cm="1">
        <f t="array" ref="U1915">_xlfn.LET(_xlpm.x,IFERROR(VALUE(Table2[[#This Row],[Response_Time_Hours]]),""),IF(_xlpm.x="","CHECK",_xlfn.IFS(_xlpm.x&lt;=1,"Immediate",_xlpm.x&lt;=6,"Fast",_xlpm.x&lt;=24,"Moderate",_xlpm.x&gt;24,"Delayed")))</f>
        <v>Delayed</v>
      </c>
      <c r="V1915">
        <f>FLOOR(tbl_CleanLeads[[#This Row],[Response_Time_Hours]],6)</f>
        <v>48</v>
      </c>
      <c r="W1915" t="str" cm="1">
        <f t="array" ref="W1915">IF(Table2[[#This Row],[Interaction_Count_Final]]="","N/A",_xlfn.IFS(Table2[[#This Row],[Interaction_Count_Final]]&lt;=2,"Low",Table2[[#This Row],[Interaction_Count_Final]]&lt;=5,"Medium",Table2[[#This Row],[Interaction_Count_Final]]&gt;=6,"High",TRUE,"CHECK"))</f>
        <v>High</v>
      </c>
      <c r="X1915" t="b">
        <f t="shared" si="29"/>
        <v>1</v>
      </c>
      <c r="Y1915" t="b">
        <f>tbl_CleanLeads[[#This Row],[Response_Time_Hours]]&gt;24</f>
        <v>1</v>
      </c>
      <c r="Z1915" s="13" t="b">
        <f>tbl_CleanLeads[[#This Row],[Response_Time_Hours]]&gt;72</f>
        <v>0</v>
      </c>
      <c r="AA1915" s="13" t="b">
        <f>tbl_CleanLeads[[#This Row],[Status_Clean]]="Converted"</f>
        <v>0</v>
      </c>
    </row>
    <row r="1916" spans="1:27">
      <c r="A1916" t="s">
        <v>90</v>
      </c>
      <c r="B1916" t="s">
        <v>5561</v>
      </c>
      <c r="C1916" t="s">
        <v>5562</v>
      </c>
      <c r="D1916" t="s">
        <v>7268</v>
      </c>
      <c r="E1916" t="s">
        <v>473</v>
      </c>
      <c r="F1916" t="s">
        <v>71</v>
      </c>
      <c r="G1916" s="1">
        <v>45497</v>
      </c>
      <c r="H1916" s="8">
        <f>MONTH(tbl_CleanLeads[[#This Row],[Lead_Date_Final]])</f>
        <v>7</v>
      </c>
      <c r="I1916" t="s">
        <v>7305</v>
      </c>
      <c r="J1916" t="s">
        <v>7271</v>
      </c>
      <c r="K1916" t="s">
        <v>7288</v>
      </c>
      <c r="L1916">
        <f>WEEKDAY(tbl_CleanLeads[[#This Row],[Lead_Date_Final]],2)</f>
        <v>3</v>
      </c>
      <c r="M1916" t="s">
        <v>7272</v>
      </c>
      <c r="N1916">
        <v>24.6</v>
      </c>
      <c r="O1916" s="7">
        <v>4829.2299999999996</v>
      </c>
      <c r="P1916">
        <v>40</v>
      </c>
      <c r="Q1916" t="s">
        <v>7273</v>
      </c>
      <c r="R1916">
        <f>IF(UPPER(TRIM(Table2[[#This Row],[Status_Clean]]))="CONVERTED",1,0)</f>
        <v>0</v>
      </c>
      <c r="S1916">
        <f>IF(ISNUMBER(MATCH(UPPER(TRIM(Table2[[#This Row],[Status_Clean]])),{"CONTACTED","QUALIFIED","CONVERTED"},0)),1,0)</f>
        <v>1</v>
      </c>
      <c r="T1916" cm="1">
        <f t="array" ref="T1916">_xlfn.SWITCH(UPPER(TRIM(Table2[[#This Row],[Status_Clean]])),"NEW",1,"CONTACTED",2,"QUALIFIED",3,"CONVERTED",4,"LOST",5,99)</f>
        <v>3</v>
      </c>
      <c r="U1916" t="str" cm="1">
        <f t="array" ref="U1916">_xlfn.LET(_xlpm.x,IFERROR(VALUE(Table2[[#This Row],[Response_Time_Hours]]),""),IF(_xlpm.x="","CHECK",_xlfn.IFS(_xlpm.x&lt;=1,"Immediate",_xlpm.x&lt;=6,"Fast",_xlpm.x&lt;=24,"Moderate",_xlpm.x&gt;24,"Delayed")))</f>
        <v>Delayed</v>
      </c>
      <c r="V1916">
        <f>FLOOR(tbl_CleanLeads[[#This Row],[Response_Time_Hours]],6)</f>
        <v>24</v>
      </c>
      <c r="W1916" t="str" cm="1">
        <f t="array" ref="W1916">IF(Table2[[#This Row],[Interaction_Count_Final]]="","N/A",_xlfn.IFS(Table2[[#This Row],[Interaction_Count_Final]]&lt;=2,"Low",Table2[[#This Row],[Interaction_Count_Final]]&lt;=5,"Medium",Table2[[#This Row],[Interaction_Count_Final]]&gt;=6,"High",TRUE,"CHECK"))</f>
        <v>High</v>
      </c>
      <c r="X1916" t="b">
        <f t="shared" si="29"/>
        <v>1</v>
      </c>
      <c r="Y1916" t="b">
        <f>tbl_CleanLeads[[#This Row],[Response_Time_Hours]]&gt;24</f>
        <v>1</v>
      </c>
      <c r="Z1916" s="13" t="b">
        <f>tbl_CleanLeads[[#This Row],[Response_Time_Hours]]&gt;72</f>
        <v>0</v>
      </c>
      <c r="AA1916" s="13" t="b">
        <f>tbl_CleanLeads[[#This Row],[Status_Clean]]="Converted"</f>
        <v>0</v>
      </c>
    </row>
    <row r="1917" spans="1:27">
      <c r="A1917" t="s">
        <v>70</v>
      </c>
      <c r="B1917" t="s">
        <v>5564</v>
      </c>
      <c r="C1917" t="s">
        <v>5565</v>
      </c>
      <c r="D1917" t="s">
        <v>7274</v>
      </c>
      <c r="E1917" t="s">
        <v>792</v>
      </c>
      <c r="F1917" t="s">
        <v>193</v>
      </c>
      <c r="G1917" s="1">
        <v>45127</v>
      </c>
      <c r="H1917" s="8">
        <f>MONTH(tbl_CleanLeads[[#This Row],[Lead_Date_Final]])</f>
        <v>7</v>
      </c>
      <c r="I1917" t="s">
        <v>7305</v>
      </c>
      <c r="J1917" t="s">
        <v>7263</v>
      </c>
      <c r="K1917" t="s">
        <v>7288</v>
      </c>
      <c r="L1917">
        <f>WEEKDAY(tbl_CleanLeads[[#This Row],[Lead_Date_Final]],2)</f>
        <v>4</v>
      </c>
      <c r="M1917" t="s">
        <v>7285</v>
      </c>
      <c r="N1917">
        <v>2.4000000000000004</v>
      </c>
      <c r="O1917" s="7">
        <v>4204.57</v>
      </c>
      <c r="P1917">
        <v>45</v>
      </c>
      <c r="Q1917" t="s">
        <v>7273</v>
      </c>
      <c r="R1917">
        <f>IF(UPPER(TRIM(Table2[[#This Row],[Status_Clean]]))="CONVERTED",1,0)</f>
        <v>0</v>
      </c>
      <c r="S1917">
        <f>IF(ISNUMBER(MATCH(UPPER(TRIM(Table2[[#This Row],[Status_Clean]])),{"CONTACTED","QUALIFIED","CONVERTED"},0)),1,0)</f>
        <v>0</v>
      </c>
      <c r="T1917" cm="1">
        <f t="array" ref="T1917">_xlfn.SWITCH(UPPER(TRIM(Table2[[#This Row],[Status_Clean]])),"NEW",1,"CONTACTED",2,"QUALIFIED",3,"CONVERTED",4,"LOST",5,99)</f>
        <v>1</v>
      </c>
      <c r="U1917" t="str" cm="1">
        <f t="array" ref="U1917">_xlfn.LET(_xlpm.x,IFERROR(VALUE(Table2[[#This Row],[Response_Time_Hours]]),""),IF(_xlpm.x="","CHECK",_xlfn.IFS(_xlpm.x&lt;=1,"Immediate",_xlpm.x&lt;=6,"Fast",_xlpm.x&lt;=24,"Moderate",_xlpm.x&gt;24,"Delayed")))</f>
        <v>Fast</v>
      </c>
      <c r="V1917">
        <f>FLOOR(tbl_CleanLeads[[#This Row],[Response_Time_Hours]],6)</f>
        <v>0</v>
      </c>
      <c r="W1917" t="str" cm="1">
        <f t="array" ref="W1917">IF(Table2[[#This Row],[Interaction_Count_Final]]="","N/A",_xlfn.IFS(Table2[[#This Row],[Interaction_Count_Final]]&lt;=2,"Low",Table2[[#This Row],[Interaction_Count_Final]]&lt;=5,"Medium",Table2[[#This Row],[Interaction_Count_Final]]&gt;=6,"High",TRUE,"CHECK"))</f>
        <v>High</v>
      </c>
      <c r="X1917" t="b">
        <f t="shared" si="29"/>
        <v>1</v>
      </c>
      <c r="Y1917" t="b">
        <f>tbl_CleanLeads[[#This Row],[Response_Time_Hours]]&gt;24</f>
        <v>0</v>
      </c>
      <c r="Z1917" s="13" t="b">
        <f>tbl_CleanLeads[[#This Row],[Response_Time_Hours]]&gt;72</f>
        <v>0</v>
      </c>
      <c r="AA1917" s="13" t="b">
        <f>tbl_CleanLeads[[#This Row],[Status_Clean]]="Converted"</f>
        <v>0</v>
      </c>
    </row>
    <row r="1918" spans="1:27">
      <c r="A1918" t="s">
        <v>90</v>
      </c>
      <c r="B1918" t="s">
        <v>5566</v>
      </c>
      <c r="C1918" t="s">
        <v>5567</v>
      </c>
      <c r="D1918" t="s">
        <v>7274</v>
      </c>
      <c r="E1918" t="s">
        <v>311</v>
      </c>
      <c r="F1918" t="s">
        <v>173</v>
      </c>
      <c r="G1918" s="1">
        <v>45404</v>
      </c>
      <c r="H1918" s="8">
        <f>MONTH(tbl_CleanLeads[[#This Row],[Lead_Date_Final]])</f>
        <v>4</v>
      </c>
      <c r="I1918" t="s">
        <v>7297</v>
      </c>
      <c r="J1918" t="s">
        <v>7271</v>
      </c>
      <c r="K1918" t="s">
        <v>7277</v>
      </c>
      <c r="L1918">
        <f>WEEKDAY(tbl_CleanLeads[[#This Row],[Lead_Date_Final]],2)</f>
        <v>1</v>
      </c>
      <c r="M1918" t="s">
        <v>7298</v>
      </c>
      <c r="N1918">
        <v>45.599999999999994</v>
      </c>
      <c r="O1918" s="7">
        <v>2274.71</v>
      </c>
      <c r="P1918">
        <v>4</v>
      </c>
      <c r="Q1918" t="s">
        <v>7266</v>
      </c>
      <c r="R1918">
        <f>IF(UPPER(TRIM(Table2[[#This Row],[Status_Clean]]))="CONVERTED",1,0)</f>
        <v>0</v>
      </c>
      <c r="S1918">
        <f>IF(ISNUMBER(MATCH(UPPER(TRIM(Table2[[#This Row],[Status_Clean]])),{"CONTACTED","QUALIFIED","CONVERTED"},0)),1,0)</f>
        <v>0</v>
      </c>
      <c r="T1918" cm="1">
        <f t="array" ref="T1918">_xlfn.SWITCH(UPPER(TRIM(Table2[[#This Row],[Status_Clean]])),"NEW",1,"CONTACTED",2,"QUALIFIED",3,"CONVERTED",4,"LOST",5,99)</f>
        <v>5</v>
      </c>
      <c r="U1918" t="str" cm="1">
        <f t="array" ref="U1918">_xlfn.LET(_xlpm.x,IFERROR(VALUE(Table2[[#This Row],[Response_Time_Hours]]),""),IF(_xlpm.x="","CHECK",_xlfn.IFS(_xlpm.x&lt;=1,"Immediate",_xlpm.x&lt;=6,"Fast",_xlpm.x&lt;=24,"Moderate",_xlpm.x&gt;24,"Delayed")))</f>
        <v>Delayed</v>
      </c>
      <c r="V1918">
        <f>FLOOR(tbl_CleanLeads[[#This Row],[Response_Time_Hours]],6)</f>
        <v>42</v>
      </c>
      <c r="W1918" t="str" cm="1">
        <f t="array" ref="W1918">IF(Table2[[#This Row],[Interaction_Count_Final]]="","N/A",_xlfn.IFS(Table2[[#This Row],[Interaction_Count_Final]]&lt;=2,"Low",Table2[[#This Row],[Interaction_Count_Final]]&lt;=5,"Medium",Table2[[#This Row],[Interaction_Count_Final]]&gt;=6,"High",TRUE,"CHECK"))</f>
        <v>Medium</v>
      </c>
      <c r="X1918" t="b">
        <f t="shared" si="29"/>
        <v>1</v>
      </c>
      <c r="Y1918" t="b">
        <f>tbl_CleanLeads[[#This Row],[Response_Time_Hours]]&gt;24</f>
        <v>1</v>
      </c>
      <c r="Z1918" s="13" t="b">
        <f>tbl_CleanLeads[[#This Row],[Response_Time_Hours]]&gt;72</f>
        <v>0</v>
      </c>
      <c r="AA1918" s="13" t="b">
        <f>tbl_CleanLeads[[#This Row],[Status_Clean]]="Converted"</f>
        <v>0</v>
      </c>
    </row>
    <row r="1919" spans="1:27">
      <c r="A1919" t="s">
        <v>90</v>
      </c>
      <c r="B1919" t="s">
        <v>5568</v>
      </c>
      <c r="C1919" t="s">
        <v>5569</v>
      </c>
      <c r="D1919" t="s">
        <v>7274</v>
      </c>
      <c r="E1919" t="s">
        <v>363</v>
      </c>
      <c r="F1919" t="s">
        <v>125</v>
      </c>
      <c r="G1919" s="1">
        <v>45461</v>
      </c>
      <c r="H1919" s="8">
        <f>MONTH(tbl_CleanLeads[[#This Row],[Lead_Date_Final]])</f>
        <v>6</v>
      </c>
      <c r="I1919" t="s">
        <v>7276</v>
      </c>
      <c r="J1919" t="s">
        <v>7271</v>
      </c>
      <c r="K1919" t="s">
        <v>7277</v>
      </c>
      <c r="L1919">
        <f>WEEKDAY(tbl_CleanLeads[[#This Row],[Lead_Date_Final]],2)</f>
        <v>2</v>
      </c>
      <c r="M1919" t="s">
        <v>7265</v>
      </c>
      <c r="N1919">
        <v>50.4</v>
      </c>
      <c r="O1919" s="7">
        <v>1503.59</v>
      </c>
      <c r="P1919">
        <v>31</v>
      </c>
      <c r="Q1919" t="s">
        <v>7289</v>
      </c>
      <c r="R1919">
        <f>IF(UPPER(TRIM(Table2[[#This Row],[Status_Clean]]))="CONVERTED",1,0)</f>
        <v>0</v>
      </c>
      <c r="S1919">
        <f>IF(ISNUMBER(MATCH(UPPER(TRIM(Table2[[#This Row],[Status_Clean]])),{"CONTACTED","QUALIFIED","CONVERTED"},0)),1,0)</f>
        <v>1</v>
      </c>
      <c r="T1919" cm="1">
        <f t="array" ref="T1919">_xlfn.SWITCH(UPPER(TRIM(Table2[[#This Row],[Status_Clean]])),"NEW",1,"CONTACTED",2,"QUALIFIED",3,"CONVERTED",4,"LOST",5,99)</f>
        <v>2</v>
      </c>
      <c r="U1919" t="str" cm="1">
        <f t="array" ref="U1919">_xlfn.LET(_xlpm.x,IFERROR(VALUE(Table2[[#This Row],[Response_Time_Hours]]),""),IF(_xlpm.x="","CHECK",_xlfn.IFS(_xlpm.x&lt;=1,"Immediate",_xlpm.x&lt;=6,"Fast",_xlpm.x&lt;=24,"Moderate",_xlpm.x&gt;24,"Delayed")))</f>
        <v>Delayed</v>
      </c>
      <c r="V1919">
        <f>FLOOR(tbl_CleanLeads[[#This Row],[Response_Time_Hours]],6)</f>
        <v>48</v>
      </c>
      <c r="W1919" t="str" cm="1">
        <f t="array" ref="W1919">IF(Table2[[#This Row],[Interaction_Count_Final]]="","N/A",_xlfn.IFS(Table2[[#This Row],[Interaction_Count_Final]]&lt;=2,"Low",Table2[[#This Row],[Interaction_Count_Final]]&lt;=5,"Medium",Table2[[#This Row],[Interaction_Count_Final]]&gt;=6,"High",TRUE,"CHECK"))</f>
        <v>High</v>
      </c>
      <c r="X1919" t="b">
        <f t="shared" si="29"/>
        <v>1</v>
      </c>
      <c r="Y1919" t="b">
        <f>tbl_CleanLeads[[#This Row],[Response_Time_Hours]]&gt;24</f>
        <v>1</v>
      </c>
      <c r="Z1919" s="13" t="b">
        <f>tbl_CleanLeads[[#This Row],[Response_Time_Hours]]&gt;72</f>
        <v>0</v>
      </c>
      <c r="AA1919" s="13" t="b">
        <f>tbl_CleanLeads[[#This Row],[Status_Clean]]="Converted"</f>
        <v>0</v>
      </c>
    </row>
    <row r="1920" spans="1:27">
      <c r="A1920" t="s">
        <v>102</v>
      </c>
      <c r="B1920" t="s">
        <v>5572</v>
      </c>
      <c r="C1920" t="s">
        <v>5573</v>
      </c>
      <c r="D1920" t="s">
        <v>7258</v>
      </c>
      <c r="E1920" t="s">
        <v>123</v>
      </c>
      <c r="F1920" t="s">
        <v>193</v>
      </c>
      <c r="G1920" s="1">
        <v>45384</v>
      </c>
      <c r="H1920" s="8">
        <f>MONTH(tbl_CleanLeads[[#This Row],[Lead_Date_Final]])</f>
        <v>4</v>
      </c>
      <c r="I1920" t="s">
        <v>7297</v>
      </c>
      <c r="J1920" t="s">
        <v>7271</v>
      </c>
      <c r="K1920" t="s">
        <v>7277</v>
      </c>
      <c r="L1920">
        <f>WEEKDAY(tbl_CleanLeads[[#This Row],[Lead_Date_Final]],2)</f>
        <v>2</v>
      </c>
      <c r="M1920" t="s">
        <v>7265</v>
      </c>
      <c r="N1920">
        <v>41</v>
      </c>
      <c r="O1920" s="7">
        <v>4275.2</v>
      </c>
      <c r="P1920">
        <v>36</v>
      </c>
      <c r="Q1920" t="s">
        <v>7273</v>
      </c>
      <c r="R1920">
        <f>IF(UPPER(TRIM(Table2[[#This Row],[Status_Clean]]))="CONVERTED",1,0)</f>
        <v>0</v>
      </c>
      <c r="S1920">
        <f>IF(ISNUMBER(MATCH(UPPER(TRIM(Table2[[#This Row],[Status_Clean]])),{"CONTACTED","QUALIFIED","CONVERTED"},0)),1,0)</f>
        <v>0</v>
      </c>
      <c r="T1920" cm="1">
        <f t="array" ref="T1920">_xlfn.SWITCH(UPPER(TRIM(Table2[[#This Row],[Status_Clean]])),"NEW",1,"CONTACTED",2,"QUALIFIED",3,"CONVERTED",4,"LOST",5,99)</f>
        <v>1</v>
      </c>
      <c r="U1920" t="str" cm="1">
        <f t="array" ref="U1920">_xlfn.LET(_xlpm.x,IFERROR(VALUE(Table2[[#This Row],[Response_Time_Hours]]),""),IF(_xlpm.x="","CHECK",_xlfn.IFS(_xlpm.x&lt;=1,"Immediate",_xlpm.x&lt;=6,"Fast",_xlpm.x&lt;=24,"Moderate",_xlpm.x&gt;24,"Delayed")))</f>
        <v>Delayed</v>
      </c>
      <c r="V1920">
        <f>FLOOR(tbl_CleanLeads[[#This Row],[Response_Time_Hours]],6)</f>
        <v>36</v>
      </c>
      <c r="W1920" t="str" cm="1">
        <f t="array" ref="W1920">IF(Table2[[#This Row],[Interaction_Count_Final]]="","N/A",_xlfn.IFS(Table2[[#This Row],[Interaction_Count_Final]]&lt;=2,"Low",Table2[[#This Row],[Interaction_Count_Final]]&lt;=5,"Medium",Table2[[#This Row],[Interaction_Count_Final]]&gt;=6,"High",TRUE,"CHECK"))</f>
        <v>High</v>
      </c>
      <c r="X1920" t="b">
        <f t="shared" si="29"/>
        <v>1</v>
      </c>
      <c r="Y1920" t="b">
        <f>tbl_CleanLeads[[#This Row],[Response_Time_Hours]]&gt;24</f>
        <v>1</v>
      </c>
      <c r="Z1920" s="13" t="b">
        <f>tbl_CleanLeads[[#This Row],[Response_Time_Hours]]&gt;72</f>
        <v>0</v>
      </c>
      <c r="AA1920" s="13" t="b">
        <f>tbl_CleanLeads[[#This Row],[Status_Clean]]="Converted"</f>
        <v>0</v>
      </c>
    </row>
    <row r="1921" spans="1:27">
      <c r="A1921" t="s">
        <v>90</v>
      </c>
      <c r="B1921" t="s">
        <v>5574</v>
      </c>
      <c r="C1921" t="s">
        <v>5575</v>
      </c>
      <c r="D1921" t="s">
        <v>7274</v>
      </c>
      <c r="E1921" t="s">
        <v>106</v>
      </c>
      <c r="F1921" t="s">
        <v>193</v>
      </c>
      <c r="G1921" s="1">
        <v>45158</v>
      </c>
      <c r="H1921" s="8">
        <f>MONTH(tbl_CleanLeads[[#This Row],[Lead_Date_Final]])</f>
        <v>8</v>
      </c>
      <c r="I1921" t="s">
        <v>7310</v>
      </c>
      <c r="J1921" t="s">
        <v>7263</v>
      </c>
      <c r="K1921" t="s">
        <v>7288</v>
      </c>
      <c r="L1921">
        <f>WEEKDAY(tbl_CleanLeads[[#This Row],[Lead_Date_Final]],2)</f>
        <v>7</v>
      </c>
      <c r="M1921" t="s">
        <v>7293</v>
      </c>
      <c r="N1921">
        <v>65</v>
      </c>
      <c r="O1921" s="7">
        <v>2279.7600000000002</v>
      </c>
      <c r="P1921">
        <v>35</v>
      </c>
      <c r="Q1921" t="s">
        <v>7266</v>
      </c>
      <c r="R1921">
        <f>IF(UPPER(TRIM(Table2[[#This Row],[Status_Clean]]))="CONVERTED",1,0)</f>
        <v>0</v>
      </c>
      <c r="S1921">
        <f>IF(ISNUMBER(MATCH(UPPER(TRIM(Table2[[#This Row],[Status_Clean]])),{"CONTACTED","QUALIFIED","CONVERTED"},0)),1,0)</f>
        <v>0</v>
      </c>
      <c r="T1921" cm="1">
        <f t="array" ref="T1921">_xlfn.SWITCH(UPPER(TRIM(Table2[[#This Row],[Status_Clean]])),"NEW",1,"CONTACTED",2,"QUALIFIED",3,"CONVERTED",4,"LOST",5,99)</f>
        <v>1</v>
      </c>
      <c r="U1921" t="str" cm="1">
        <f t="array" ref="U1921">_xlfn.LET(_xlpm.x,IFERROR(VALUE(Table2[[#This Row],[Response_Time_Hours]]),""),IF(_xlpm.x="","CHECK",_xlfn.IFS(_xlpm.x&lt;=1,"Immediate",_xlpm.x&lt;=6,"Fast",_xlpm.x&lt;=24,"Moderate",_xlpm.x&gt;24,"Delayed")))</f>
        <v>Delayed</v>
      </c>
      <c r="V1921">
        <f>FLOOR(tbl_CleanLeads[[#This Row],[Response_Time_Hours]],6)</f>
        <v>60</v>
      </c>
      <c r="W1921" t="str" cm="1">
        <f t="array" ref="W1921">IF(Table2[[#This Row],[Interaction_Count_Final]]="","N/A",_xlfn.IFS(Table2[[#This Row],[Interaction_Count_Final]]&lt;=2,"Low",Table2[[#This Row],[Interaction_Count_Final]]&lt;=5,"Medium",Table2[[#This Row],[Interaction_Count_Final]]&gt;=6,"High",TRUE,"CHECK"))</f>
        <v>High</v>
      </c>
      <c r="X1921" t="b">
        <f t="shared" si="29"/>
        <v>1</v>
      </c>
      <c r="Y1921" t="b">
        <f>tbl_CleanLeads[[#This Row],[Response_Time_Hours]]&gt;24</f>
        <v>1</v>
      </c>
      <c r="Z1921" s="13" t="b">
        <f>tbl_CleanLeads[[#This Row],[Response_Time_Hours]]&gt;72</f>
        <v>0</v>
      </c>
      <c r="AA1921" s="13" t="b">
        <f>tbl_CleanLeads[[#This Row],[Status_Clean]]="Converted"</f>
        <v>0</v>
      </c>
    </row>
    <row r="1922" spans="1:27">
      <c r="A1922" t="s">
        <v>63</v>
      </c>
      <c r="B1922" t="s">
        <v>5577</v>
      </c>
      <c r="C1922" t="s">
        <v>5578</v>
      </c>
      <c r="D1922" t="s">
        <v>7274</v>
      </c>
      <c r="E1922" t="s">
        <v>101</v>
      </c>
      <c r="F1922" t="s">
        <v>71</v>
      </c>
      <c r="G1922" s="1">
        <v>45014</v>
      </c>
      <c r="H1922" s="8">
        <f>MONTH(tbl_CleanLeads[[#This Row],[Lead_Date_Final]])</f>
        <v>3</v>
      </c>
      <c r="I1922" t="s">
        <v>7295</v>
      </c>
      <c r="J1922" t="s">
        <v>7263</v>
      </c>
      <c r="K1922" t="s">
        <v>7284</v>
      </c>
      <c r="L1922">
        <f>WEEKDAY(tbl_CleanLeads[[#This Row],[Lead_Date_Final]],2)</f>
        <v>3</v>
      </c>
      <c r="M1922" t="s">
        <v>7272</v>
      </c>
      <c r="N1922">
        <v>68.3</v>
      </c>
      <c r="O1922" s="7">
        <v>1460.77</v>
      </c>
      <c r="P1922">
        <v>19</v>
      </c>
      <c r="Q1922" t="s">
        <v>7289</v>
      </c>
      <c r="R1922">
        <f>IF(UPPER(TRIM(Table2[[#This Row],[Status_Clean]]))="CONVERTED",1,0)</f>
        <v>0</v>
      </c>
      <c r="S1922">
        <f>IF(ISNUMBER(MATCH(UPPER(TRIM(Table2[[#This Row],[Status_Clean]])),{"CONTACTED","QUALIFIED","CONVERTED"},0)),1,0)</f>
        <v>1</v>
      </c>
      <c r="T1922" cm="1">
        <f t="array" ref="T1922">_xlfn.SWITCH(UPPER(TRIM(Table2[[#This Row],[Status_Clean]])),"NEW",1,"CONTACTED",2,"QUALIFIED",3,"CONVERTED",4,"LOST",5,99)</f>
        <v>3</v>
      </c>
      <c r="U1922" t="str" cm="1">
        <f t="array" ref="U1922">_xlfn.LET(_xlpm.x,IFERROR(VALUE(Table2[[#This Row],[Response_Time_Hours]]),""),IF(_xlpm.x="","CHECK",_xlfn.IFS(_xlpm.x&lt;=1,"Immediate",_xlpm.x&lt;=6,"Fast",_xlpm.x&lt;=24,"Moderate",_xlpm.x&gt;24,"Delayed")))</f>
        <v>Delayed</v>
      </c>
      <c r="V1922">
        <f>FLOOR(tbl_CleanLeads[[#This Row],[Response_Time_Hours]],6)</f>
        <v>66</v>
      </c>
      <c r="W1922" t="str" cm="1">
        <f t="array" ref="W1922">IF(Table2[[#This Row],[Interaction_Count_Final]]="","N/A",_xlfn.IFS(Table2[[#This Row],[Interaction_Count_Final]]&lt;=2,"Low",Table2[[#This Row],[Interaction_Count_Final]]&lt;=5,"Medium",Table2[[#This Row],[Interaction_Count_Final]]&gt;=6,"High",TRUE,"CHECK"))</f>
        <v>High</v>
      </c>
      <c r="X1922" t="b">
        <f t="shared" ref="X1922:X1985" si="30">COUNTIF($A:$A,$A1922)&gt;1</f>
        <v>1</v>
      </c>
      <c r="Y1922" t="b">
        <f>tbl_CleanLeads[[#This Row],[Response_Time_Hours]]&gt;24</f>
        <v>1</v>
      </c>
      <c r="Z1922" s="13" t="b">
        <f>tbl_CleanLeads[[#This Row],[Response_Time_Hours]]&gt;72</f>
        <v>0</v>
      </c>
      <c r="AA1922" s="13" t="b">
        <f>tbl_CleanLeads[[#This Row],[Status_Clean]]="Converted"</f>
        <v>0</v>
      </c>
    </row>
    <row r="1923" spans="1:27">
      <c r="A1923" t="s">
        <v>102</v>
      </c>
      <c r="B1923" t="s">
        <v>5580</v>
      </c>
      <c r="C1923" t="s">
        <v>5581</v>
      </c>
      <c r="D1923" t="s">
        <v>7258</v>
      </c>
      <c r="E1923" t="s">
        <v>7308</v>
      </c>
      <c r="F1923" t="s">
        <v>193</v>
      </c>
      <c r="G1923" s="1">
        <v>45412</v>
      </c>
      <c r="H1923" s="8">
        <f>MONTH(tbl_CleanLeads[[#This Row],[Lead_Date_Final]])</f>
        <v>4</v>
      </c>
      <c r="I1923" t="s">
        <v>7297</v>
      </c>
      <c r="J1923" t="s">
        <v>7271</v>
      </c>
      <c r="K1923" t="s">
        <v>7277</v>
      </c>
      <c r="L1923">
        <f>WEEKDAY(tbl_CleanLeads[[#This Row],[Lead_Date_Final]],2)</f>
        <v>2</v>
      </c>
      <c r="M1923" t="s">
        <v>7265</v>
      </c>
      <c r="N1923">
        <v>1.3</v>
      </c>
      <c r="O1923" s="7">
        <v>4700</v>
      </c>
      <c r="P1923">
        <v>21</v>
      </c>
      <c r="Q1923" t="s">
        <v>7273</v>
      </c>
      <c r="R1923">
        <f>IF(UPPER(TRIM(Table2[[#This Row],[Status_Clean]]))="CONVERTED",1,0)</f>
        <v>0</v>
      </c>
      <c r="S1923">
        <f>IF(ISNUMBER(MATCH(UPPER(TRIM(Table2[[#This Row],[Status_Clean]])),{"CONTACTED","QUALIFIED","CONVERTED"},0)),1,0)</f>
        <v>0</v>
      </c>
      <c r="T1923" cm="1">
        <f t="array" ref="T1923">_xlfn.SWITCH(UPPER(TRIM(Table2[[#This Row],[Status_Clean]])),"NEW",1,"CONTACTED",2,"QUALIFIED",3,"CONVERTED",4,"LOST",5,99)</f>
        <v>1</v>
      </c>
      <c r="U1923" t="str" cm="1">
        <f t="array" ref="U1923">_xlfn.LET(_xlpm.x,IFERROR(VALUE(Table2[[#This Row],[Response_Time_Hours]]),""),IF(_xlpm.x="","CHECK",_xlfn.IFS(_xlpm.x&lt;=1,"Immediate",_xlpm.x&lt;=6,"Fast",_xlpm.x&lt;=24,"Moderate",_xlpm.x&gt;24,"Delayed")))</f>
        <v>Fast</v>
      </c>
      <c r="V1923">
        <f>FLOOR(tbl_CleanLeads[[#This Row],[Response_Time_Hours]],6)</f>
        <v>0</v>
      </c>
      <c r="W1923" t="str" cm="1">
        <f t="array" ref="W1923">IF(Table2[[#This Row],[Interaction_Count_Final]]="","N/A",_xlfn.IFS(Table2[[#This Row],[Interaction_Count_Final]]&lt;=2,"Low",Table2[[#This Row],[Interaction_Count_Final]]&lt;=5,"Medium",Table2[[#This Row],[Interaction_Count_Final]]&gt;=6,"High",TRUE,"CHECK"))</f>
        <v>High</v>
      </c>
      <c r="X1923" t="b">
        <f t="shared" si="30"/>
        <v>1</v>
      </c>
      <c r="Y1923" t="b">
        <f>tbl_CleanLeads[[#This Row],[Response_Time_Hours]]&gt;24</f>
        <v>0</v>
      </c>
      <c r="Z1923" s="13" t="b">
        <f>tbl_CleanLeads[[#This Row],[Response_Time_Hours]]&gt;72</f>
        <v>0</v>
      </c>
      <c r="AA1923" s="13" t="b">
        <f>tbl_CleanLeads[[#This Row],[Status_Clean]]="Converted"</f>
        <v>0</v>
      </c>
    </row>
    <row r="1924" spans="1:27">
      <c r="A1924" t="s">
        <v>70</v>
      </c>
      <c r="B1924" t="s">
        <v>5583</v>
      </c>
      <c r="C1924" t="s">
        <v>5584</v>
      </c>
      <c r="D1924" t="s">
        <v>7303</v>
      </c>
      <c r="E1924" t="s">
        <v>792</v>
      </c>
      <c r="F1924" t="s">
        <v>193</v>
      </c>
      <c r="G1924" s="1">
        <v>45462</v>
      </c>
      <c r="H1924" s="8">
        <f>MONTH(tbl_CleanLeads[[#This Row],[Lead_Date_Final]])</f>
        <v>6</v>
      </c>
      <c r="I1924" t="s">
        <v>7276</v>
      </c>
      <c r="J1924" t="s">
        <v>7271</v>
      </c>
      <c r="K1924" t="s">
        <v>7277</v>
      </c>
      <c r="L1924">
        <f>WEEKDAY(tbl_CleanLeads[[#This Row],[Lead_Date_Final]],2)</f>
        <v>3</v>
      </c>
      <c r="M1924" t="s">
        <v>7272</v>
      </c>
      <c r="N1924">
        <v>12</v>
      </c>
      <c r="O1924" s="7">
        <v>3059.92</v>
      </c>
      <c r="P1924">
        <v>7</v>
      </c>
      <c r="Q1924" t="s">
        <v>7266</v>
      </c>
      <c r="R1924">
        <f>IF(UPPER(TRIM(Table2[[#This Row],[Status_Clean]]))="CONVERTED",1,0)</f>
        <v>0</v>
      </c>
      <c r="S1924">
        <f>IF(ISNUMBER(MATCH(UPPER(TRIM(Table2[[#This Row],[Status_Clean]])),{"CONTACTED","QUALIFIED","CONVERTED"},0)),1,0)</f>
        <v>0</v>
      </c>
      <c r="T1924" cm="1">
        <f t="array" ref="T1924">_xlfn.SWITCH(UPPER(TRIM(Table2[[#This Row],[Status_Clean]])),"NEW",1,"CONTACTED",2,"QUALIFIED",3,"CONVERTED",4,"LOST",5,99)</f>
        <v>1</v>
      </c>
      <c r="U1924" t="str" cm="1">
        <f t="array" ref="U1924">_xlfn.LET(_xlpm.x,IFERROR(VALUE(Table2[[#This Row],[Response_Time_Hours]]),""),IF(_xlpm.x="","CHECK",_xlfn.IFS(_xlpm.x&lt;=1,"Immediate",_xlpm.x&lt;=6,"Fast",_xlpm.x&lt;=24,"Moderate",_xlpm.x&gt;24,"Delayed")))</f>
        <v>Moderate</v>
      </c>
      <c r="V1924">
        <f>FLOOR(tbl_CleanLeads[[#This Row],[Response_Time_Hours]],6)</f>
        <v>12</v>
      </c>
      <c r="W1924" t="str" cm="1">
        <f t="array" ref="W1924">IF(Table2[[#This Row],[Interaction_Count_Final]]="","N/A",_xlfn.IFS(Table2[[#This Row],[Interaction_Count_Final]]&lt;=2,"Low",Table2[[#This Row],[Interaction_Count_Final]]&lt;=5,"Medium",Table2[[#This Row],[Interaction_Count_Final]]&gt;=6,"High",TRUE,"CHECK"))</f>
        <v>High</v>
      </c>
      <c r="X1924" t="b">
        <f t="shared" si="30"/>
        <v>1</v>
      </c>
      <c r="Y1924" t="b">
        <f>tbl_CleanLeads[[#This Row],[Response_Time_Hours]]&gt;24</f>
        <v>0</v>
      </c>
      <c r="Z1924" s="13" t="b">
        <f>tbl_CleanLeads[[#This Row],[Response_Time_Hours]]&gt;72</f>
        <v>0</v>
      </c>
      <c r="AA1924" s="13" t="b">
        <f>tbl_CleanLeads[[#This Row],[Status_Clean]]="Converted"</f>
        <v>0</v>
      </c>
    </row>
    <row r="1925" spans="1:27">
      <c r="A1925" t="s">
        <v>63</v>
      </c>
      <c r="B1925" t="s">
        <v>5585</v>
      </c>
      <c r="C1925" t="s">
        <v>5586</v>
      </c>
      <c r="D1925" t="s">
        <v>7258</v>
      </c>
      <c r="E1925" t="s">
        <v>792</v>
      </c>
      <c r="F1925" t="s">
        <v>173</v>
      </c>
      <c r="G1925" s="1">
        <v>45462</v>
      </c>
      <c r="H1925" s="8">
        <f>MONTH(tbl_CleanLeads[[#This Row],[Lead_Date_Final]])</f>
        <v>6</v>
      </c>
      <c r="I1925" t="s">
        <v>7276</v>
      </c>
      <c r="J1925" t="s">
        <v>7271</v>
      </c>
      <c r="K1925" t="s">
        <v>7277</v>
      </c>
      <c r="L1925">
        <f>WEEKDAY(tbl_CleanLeads[[#This Row],[Lead_Date_Final]],2)</f>
        <v>3</v>
      </c>
      <c r="M1925" t="s">
        <v>7272</v>
      </c>
      <c r="N1925">
        <v>48.4</v>
      </c>
      <c r="O1925" s="7">
        <v>4482.29</v>
      </c>
      <c r="P1925">
        <v>26</v>
      </c>
      <c r="Q1925" t="s">
        <v>7273</v>
      </c>
      <c r="R1925">
        <f>IF(UPPER(TRIM(Table2[[#This Row],[Status_Clean]]))="CONVERTED",1,0)</f>
        <v>0</v>
      </c>
      <c r="S1925">
        <f>IF(ISNUMBER(MATCH(UPPER(TRIM(Table2[[#This Row],[Status_Clean]])),{"CONTACTED","QUALIFIED","CONVERTED"},0)),1,0)</f>
        <v>0</v>
      </c>
      <c r="T1925" cm="1">
        <f t="array" ref="T1925">_xlfn.SWITCH(UPPER(TRIM(Table2[[#This Row],[Status_Clean]])),"NEW",1,"CONTACTED",2,"QUALIFIED",3,"CONVERTED",4,"LOST",5,99)</f>
        <v>5</v>
      </c>
      <c r="U1925" t="str" cm="1">
        <f t="array" ref="U1925">_xlfn.LET(_xlpm.x,IFERROR(VALUE(Table2[[#This Row],[Response_Time_Hours]]),""),IF(_xlpm.x="","CHECK",_xlfn.IFS(_xlpm.x&lt;=1,"Immediate",_xlpm.x&lt;=6,"Fast",_xlpm.x&lt;=24,"Moderate",_xlpm.x&gt;24,"Delayed")))</f>
        <v>Delayed</v>
      </c>
      <c r="V1925">
        <f>FLOOR(tbl_CleanLeads[[#This Row],[Response_Time_Hours]],6)</f>
        <v>48</v>
      </c>
      <c r="W1925" t="str" cm="1">
        <f t="array" ref="W1925">IF(Table2[[#This Row],[Interaction_Count_Final]]="","N/A",_xlfn.IFS(Table2[[#This Row],[Interaction_Count_Final]]&lt;=2,"Low",Table2[[#This Row],[Interaction_Count_Final]]&lt;=5,"Medium",Table2[[#This Row],[Interaction_Count_Final]]&gt;=6,"High",TRUE,"CHECK"))</f>
        <v>High</v>
      </c>
      <c r="X1925" t="b">
        <f t="shared" si="30"/>
        <v>1</v>
      </c>
      <c r="Y1925" t="b">
        <f>tbl_CleanLeads[[#This Row],[Response_Time_Hours]]&gt;24</f>
        <v>1</v>
      </c>
      <c r="Z1925" s="13" t="b">
        <f>tbl_CleanLeads[[#This Row],[Response_Time_Hours]]&gt;72</f>
        <v>0</v>
      </c>
      <c r="AA1925" s="13" t="b">
        <f>tbl_CleanLeads[[#This Row],[Status_Clean]]="Converted"</f>
        <v>0</v>
      </c>
    </row>
    <row r="1926" spans="1:27">
      <c r="A1926" t="s">
        <v>63</v>
      </c>
      <c r="B1926" t="s">
        <v>5588</v>
      </c>
      <c r="C1926" t="s">
        <v>5589</v>
      </c>
      <c r="D1926" t="s">
        <v>7274</v>
      </c>
      <c r="E1926" t="s">
        <v>222</v>
      </c>
      <c r="F1926" t="s">
        <v>250</v>
      </c>
      <c r="G1926" s="1">
        <v>45304</v>
      </c>
      <c r="H1926" s="8">
        <f>MONTH(tbl_CleanLeads[[#This Row],[Lead_Date_Final]])</f>
        <v>1</v>
      </c>
      <c r="I1926" t="s">
        <v>7317</v>
      </c>
      <c r="J1926" t="s">
        <v>7271</v>
      </c>
      <c r="K1926" t="s">
        <v>7284</v>
      </c>
      <c r="L1926">
        <f>WEEKDAY(tbl_CleanLeads[[#This Row],[Lead_Date_Final]],2)</f>
        <v>6</v>
      </c>
      <c r="M1926" t="s">
        <v>7278</v>
      </c>
      <c r="N1926">
        <v>38</v>
      </c>
      <c r="O1926" s="7">
        <v>3662.17</v>
      </c>
      <c r="P1926" t="s">
        <v>232</v>
      </c>
      <c r="Q1926" t="s">
        <v>7266</v>
      </c>
      <c r="R1926">
        <f>IF(UPPER(TRIM(Table2[[#This Row],[Status_Clean]]))="CONVERTED",1,0)</f>
        <v>1</v>
      </c>
      <c r="S1926">
        <f>IF(ISNUMBER(MATCH(UPPER(TRIM(Table2[[#This Row],[Status_Clean]])),{"CONTACTED","QUALIFIED","CONVERTED"},0)),1,0)</f>
        <v>1</v>
      </c>
      <c r="T1926" cm="1">
        <f t="array" ref="T1926">_xlfn.SWITCH(UPPER(TRIM(Table2[[#This Row],[Status_Clean]])),"NEW",1,"CONTACTED",2,"QUALIFIED",3,"CONVERTED",4,"LOST",5,99)</f>
        <v>4</v>
      </c>
      <c r="U1926" t="str" cm="1">
        <f t="array" ref="U1926">_xlfn.LET(_xlpm.x,IFERROR(VALUE(Table2[[#This Row],[Response_Time_Hours]]),""),IF(_xlpm.x="","CHECK",_xlfn.IFS(_xlpm.x&lt;=1,"Immediate",_xlpm.x&lt;=6,"Fast",_xlpm.x&lt;=24,"Moderate",_xlpm.x&gt;24,"Delayed")))</f>
        <v>Delayed</v>
      </c>
      <c r="V1926">
        <f>FLOOR(tbl_CleanLeads[[#This Row],[Response_Time_Hours]],6)</f>
        <v>36</v>
      </c>
      <c r="W1926" t="str" cm="1">
        <f t="array" ref="W1926">IF(Table2[[#This Row],[Interaction_Count_Final]]="","N/A",_xlfn.IFS(Table2[[#This Row],[Interaction_Count_Final]]&lt;=2,"Low",Table2[[#This Row],[Interaction_Count_Final]]&lt;=5,"Medium",Table2[[#This Row],[Interaction_Count_Final]]&gt;=6,"High",TRUE,"CHECK"))</f>
        <v>High</v>
      </c>
      <c r="X1926" t="b">
        <f t="shared" si="30"/>
        <v>1</v>
      </c>
      <c r="Y1926" t="b">
        <f>tbl_CleanLeads[[#This Row],[Response_Time_Hours]]&gt;24</f>
        <v>1</v>
      </c>
      <c r="Z1926" s="13" t="b">
        <f>tbl_CleanLeads[[#This Row],[Response_Time_Hours]]&gt;72</f>
        <v>0</v>
      </c>
      <c r="AA1926" s="13" t="b">
        <f>tbl_CleanLeads[[#This Row],[Status_Clean]]="Converted"</f>
        <v>1</v>
      </c>
    </row>
    <row r="1927" spans="1:27">
      <c r="A1927" t="s">
        <v>90</v>
      </c>
      <c r="B1927" t="s">
        <v>5590</v>
      </c>
      <c r="C1927" t="s">
        <v>5591</v>
      </c>
      <c r="D1927" t="s">
        <v>7258</v>
      </c>
      <c r="E1927" t="s">
        <v>106</v>
      </c>
      <c r="F1927" t="s">
        <v>125</v>
      </c>
      <c r="G1927" s="1">
        <v>45488</v>
      </c>
      <c r="H1927" s="8">
        <f>MONTH(tbl_CleanLeads[[#This Row],[Lead_Date_Final]])</f>
        <v>7</v>
      </c>
      <c r="I1927" t="s">
        <v>7305</v>
      </c>
      <c r="J1927" t="s">
        <v>7271</v>
      </c>
      <c r="K1927" t="s">
        <v>7288</v>
      </c>
      <c r="L1927">
        <f>WEEKDAY(tbl_CleanLeads[[#This Row],[Lead_Date_Final]],2)</f>
        <v>1</v>
      </c>
      <c r="M1927" t="s">
        <v>7298</v>
      </c>
      <c r="N1927">
        <v>36</v>
      </c>
      <c r="O1927" s="7">
        <v>2239.4499999999998</v>
      </c>
      <c r="P1927">
        <v>9</v>
      </c>
      <c r="Q1927" t="s">
        <v>7266</v>
      </c>
      <c r="R1927">
        <f>IF(UPPER(TRIM(Table2[[#This Row],[Status_Clean]]))="CONVERTED",1,0)</f>
        <v>0</v>
      </c>
      <c r="S1927">
        <f>IF(ISNUMBER(MATCH(UPPER(TRIM(Table2[[#This Row],[Status_Clean]])),{"CONTACTED","QUALIFIED","CONVERTED"},0)),1,0)</f>
        <v>1</v>
      </c>
      <c r="T1927" cm="1">
        <f t="array" ref="T1927">_xlfn.SWITCH(UPPER(TRIM(Table2[[#This Row],[Status_Clean]])),"NEW",1,"CONTACTED",2,"QUALIFIED",3,"CONVERTED",4,"LOST",5,99)</f>
        <v>2</v>
      </c>
      <c r="U1927" t="str" cm="1">
        <f t="array" ref="U1927">_xlfn.LET(_xlpm.x,IFERROR(VALUE(Table2[[#This Row],[Response_Time_Hours]]),""),IF(_xlpm.x="","CHECK",_xlfn.IFS(_xlpm.x&lt;=1,"Immediate",_xlpm.x&lt;=6,"Fast",_xlpm.x&lt;=24,"Moderate",_xlpm.x&gt;24,"Delayed")))</f>
        <v>Delayed</v>
      </c>
      <c r="V1927">
        <f>FLOOR(tbl_CleanLeads[[#This Row],[Response_Time_Hours]],6)</f>
        <v>36</v>
      </c>
      <c r="W1927" t="str" cm="1">
        <f t="array" ref="W1927">IF(Table2[[#This Row],[Interaction_Count_Final]]="","N/A",_xlfn.IFS(Table2[[#This Row],[Interaction_Count_Final]]&lt;=2,"Low",Table2[[#This Row],[Interaction_Count_Final]]&lt;=5,"Medium",Table2[[#This Row],[Interaction_Count_Final]]&gt;=6,"High",TRUE,"CHECK"))</f>
        <v>High</v>
      </c>
      <c r="X1927" t="b">
        <f t="shared" si="30"/>
        <v>1</v>
      </c>
      <c r="Y1927" t="b">
        <f>tbl_CleanLeads[[#This Row],[Response_Time_Hours]]&gt;24</f>
        <v>1</v>
      </c>
      <c r="Z1927" s="13" t="b">
        <f>tbl_CleanLeads[[#This Row],[Response_Time_Hours]]&gt;72</f>
        <v>0</v>
      </c>
      <c r="AA1927" s="13" t="b">
        <f>tbl_CleanLeads[[#This Row],[Status_Clean]]="Converted"</f>
        <v>0</v>
      </c>
    </row>
    <row r="1928" spans="1:27">
      <c r="A1928" t="s">
        <v>102</v>
      </c>
      <c r="B1928" t="s">
        <v>5593</v>
      </c>
      <c r="C1928" t="s">
        <v>5594</v>
      </c>
      <c r="D1928" t="s">
        <v>7303</v>
      </c>
      <c r="E1928" t="s">
        <v>106</v>
      </c>
      <c r="F1928" t="s">
        <v>193</v>
      </c>
      <c r="G1928" s="1">
        <v>44997</v>
      </c>
      <c r="H1928" s="8">
        <f>MONTH(tbl_CleanLeads[[#This Row],[Lead_Date_Final]])</f>
        <v>3</v>
      </c>
      <c r="I1928" t="s">
        <v>7295</v>
      </c>
      <c r="J1928" t="s">
        <v>7263</v>
      </c>
      <c r="K1928" t="s">
        <v>7284</v>
      </c>
      <c r="L1928">
        <f>WEEKDAY(tbl_CleanLeads[[#This Row],[Lead_Date_Final]],2)</f>
        <v>7</v>
      </c>
      <c r="M1928" t="s">
        <v>7293</v>
      </c>
      <c r="N1928">
        <v>50.2</v>
      </c>
      <c r="O1928" s="7">
        <v>4311.16</v>
      </c>
      <c r="P1928">
        <v>22</v>
      </c>
      <c r="Q1928" t="s">
        <v>7273</v>
      </c>
      <c r="R1928">
        <f>IF(UPPER(TRIM(Table2[[#This Row],[Status_Clean]]))="CONVERTED",1,0)</f>
        <v>0</v>
      </c>
      <c r="S1928">
        <f>IF(ISNUMBER(MATCH(UPPER(TRIM(Table2[[#This Row],[Status_Clean]])),{"CONTACTED","QUALIFIED","CONVERTED"},0)),1,0)</f>
        <v>0</v>
      </c>
      <c r="T1928" cm="1">
        <f t="array" ref="T1928">_xlfn.SWITCH(UPPER(TRIM(Table2[[#This Row],[Status_Clean]])),"NEW",1,"CONTACTED",2,"QUALIFIED",3,"CONVERTED",4,"LOST",5,99)</f>
        <v>1</v>
      </c>
      <c r="U1928" t="str" cm="1">
        <f t="array" ref="U1928">_xlfn.LET(_xlpm.x,IFERROR(VALUE(Table2[[#This Row],[Response_Time_Hours]]),""),IF(_xlpm.x="","CHECK",_xlfn.IFS(_xlpm.x&lt;=1,"Immediate",_xlpm.x&lt;=6,"Fast",_xlpm.x&lt;=24,"Moderate",_xlpm.x&gt;24,"Delayed")))</f>
        <v>Delayed</v>
      </c>
      <c r="V1928">
        <f>FLOOR(tbl_CleanLeads[[#This Row],[Response_Time_Hours]],6)</f>
        <v>48</v>
      </c>
      <c r="W1928" t="str" cm="1">
        <f t="array" ref="W1928">IF(Table2[[#This Row],[Interaction_Count_Final]]="","N/A",_xlfn.IFS(Table2[[#This Row],[Interaction_Count_Final]]&lt;=2,"Low",Table2[[#This Row],[Interaction_Count_Final]]&lt;=5,"Medium",Table2[[#This Row],[Interaction_Count_Final]]&gt;=6,"High",TRUE,"CHECK"))</f>
        <v>High</v>
      </c>
      <c r="X1928" t="b">
        <f t="shared" si="30"/>
        <v>1</v>
      </c>
      <c r="Y1928" t="b">
        <f>tbl_CleanLeads[[#This Row],[Response_Time_Hours]]&gt;24</f>
        <v>1</v>
      </c>
      <c r="Z1928" s="13" t="b">
        <f>tbl_CleanLeads[[#This Row],[Response_Time_Hours]]&gt;72</f>
        <v>0</v>
      </c>
      <c r="AA1928" s="13" t="b">
        <f>tbl_CleanLeads[[#This Row],[Status_Clean]]="Converted"</f>
        <v>0</v>
      </c>
    </row>
    <row r="1929" spans="1:27">
      <c r="A1929" t="s">
        <v>90</v>
      </c>
      <c r="B1929" t="s">
        <v>5596</v>
      </c>
      <c r="C1929" t="s">
        <v>5597</v>
      </c>
      <c r="D1929" t="s">
        <v>7280</v>
      </c>
      <c r="E1929" t="s">
        <v>447</v>
      </c>
      <c r="F1929" t="s">
        <v>125</v>
      </c>
      <c r="G1929" s="1">
        <v>45326</v>
      </c>
      <c r="H1929" s="8">
        <f>MONTH(tbl_CleanLeads[[#This Row],[Lead_Date_Final]])</f>
        <v>2</v>
      </c>
      <c r="I1929" t="s">
        <v>7283</v>
      </c>
      <c r="J1929" t="s">
        <v>7271</v>
      </c>
      <c r="K1929" t="s">
        <v>7284</v>
      </c>
      <c r="L1929">
        <f>WEEKDAY(tbl_CleanLeads[[#This Row],[Lead_Date_Final]],2)</f>
        <v>7</v>
      </c>
      <c r="M1929" t="s">
        <v>7293</v>
      </c>
      <c r="N1929">
        <v>33.5</v>
      </c>
      <c r="O1929" s="7">
        <v>4015.96</v>
      </c>
      <c r="P1929">
        <v>27</v>
      </c>
      <c r="Q1929" t="s">
        <v>7273</v>
      </c>
      <c r="R1929">
        <f>IF(UPPER(TRIM(Table2[[#This Row],[Status_Clean]]))="CONVERTED",1,0)</f>
        <v>0</v>
      </c>
      <c r="S1929">
        <f>IF(ISNUMBER(MATCH(UPPER(TRIM(Table2[[#This Row],[Status_Clean]])),{"CONTACTED","QUALIFIED","CONVERTED"},0)),1,0)</f>
        <v>1</v>
      </c>
      <c r="T1929" cm="1">
        <f t="array" ref="T1929">_xlfn.SWITCH(UPPER(TRIM(Table2[[#This Row],[Status_Clean]])),"NEW",1,"CONTACTED",2,"QUALIFIED",3,"CONVERTED",4,"LOST",5,99)</f>
        <v>2</v>
      </c>
      <c r="U1929" t="str" cm="1">
        <f t="array" ref="U1929">_xlfn.LET(_xlpm.x,IFERROR(VALUE(Table2[[#This Row],[Response_Time_Hours]]),""),IF(_xlpm.x="","CHECK",_xlfn.IFS(_xlpm.x&lt;=1,"Immediate",_xlpm.x&lt;=6,"Fast",_xlpm.x&lt;=24,"Moderate",_xlpm.x&gt;24,"Delayed")))</f>
        <v>Delayed</v>
      </c>
      <c r="V1929">
        <f>FLOOR(tbl_CleanLeads[[#This Row],[Response_Time_Hours]],6)</f>
        <v>30</v>
      </c>
      <c r="W1929" t="str" cm="1">
        <f t="array" ref="W1929">IF(Table2[[#This Row],[Interaction_Count_Final]]="","N/A",_xlfn.IFS(Table2[[#This Row],[Interaction_Count_Final]]&lt;=2,"Low",Table2[[#This Row],[Interaction_Count_Final]]&lt;=5,"Medium",Table2[[#This Row],[Interaction_Count_Final]]&gt;=6,"High",TRUE,"CHECK"))</f>
        <v>High</v>
      </c>
      <c r="X1929" t="b">
        <f t="shared" si="30"/>
        <v>1</v>
      </c>
      <c r="Y1929" t="b">
        <f>tbl_CleanLeads[[#This Row],[Response_Time_Hours]]&gt;24</f>
        <v>1</v>
      </c>
      <c r="Z1929" s="13" t="b">
        <f>tbl_CleanLeads[[#This Row],[Response_Time_Hours]]&gt;72</f>
        <v>0</v>
      </c>
      <c r="AA1929" s="13" t="b">
        <f>tbl_CleanLeads[[#This Row],[Status_Clean]]="Converted"</f>
        <v>0</v>
      </c>
    </row>
    <row r="1930" spans="1:27">
      <c r="A1930" t="s">
        <v>63</v>
      </c>
      <c r="B1930" t="s">
        <v>5599</v>
      </c>
      <c r="C1930" t="s">
        <v>8589</v>
      </c>
      <c r="D1930" t="s">
        <v>7280</v>
      </c>
      <c r="E1930" t="s">
        <v>69</v>
      </c>
      <c r="F1930" t="s">
        <v>250</v>
      </c>
      <c r="G1930" s="1">
        <v>45383</v>
      </c>
      <c r="H1930" s="8">
        <f>MONTH(tbl_CleanLeads[[#This Row],[Lead_Date_Final]])</f>
        <v>4</v>
      </c>
      <c r="I1930" t="s">
        <v>7297</v>
      </c>
      <c r="J1930" t="s">
        <v>7271</v>
      </c>
      <c r="K1930" t="s">
        <v>7277</v>
      </c>
      <c r="L1930">
        <f>WEEKDAY(tbl_CleanLeads[[#This Row],[Lead_Date_Final]],2)</f>
        <v>1</v>
      </c>
      <c r="M1930" t="s">
        <v>7298</v>
      </c>
      <c r="N1930">
        <v>47.2</v>
      </c>
      <c r="O1930" s="7">
        <v>3188.64</v>
      </c>
      <c r="P1930">
        <v>43</v>
      </c>
      <c r="Q1930" t="s">
        <v>7266</v>
      </c>
      <c r="R1930">
        <f>IF(UPPER(TRIM(Table2[[#This Row],[Status_Clean]]))="CONVERTED",1,0)</f>
        <v>1</v>
      </c>
      <c r="S1930">
        <f>IF(ISNUMBER(MATCH(UPPER(TRIM(Table2[[#This Row],[Status_Clean]])),{"CONTACTED","QUALIFIED","CONVERTED"},0)),1,0)</f>
        <v>1</v>
      </c>
      <c r="T1930" cm="1">
        <f t="array" ref="T1930">_xlfn.SWITCH(UPPER(TRIM(Table2[[#This Row],[Status_Clean]])),"NEW",1,"CONTACTED",2,"QUALIFIED",3,"CONVERTED",4,"LOST",5,99)</f>
        <v>4</v>
      </c>
      <c r="U1930" t="str" cm="1">
        <f t="array" ref="U1930">_xlfn.LET(_xlpm.x,IFERROR(VALUE(Table2[[#This Row],[Response_Time_Hours]]),""),IF(_xlpm.x="","CHECK",_xlfn.IFS(_xlpm.x&lt;=1,"Immediate",_xlpm.x&lt;=6,"Fast",_xlpm.x&lt;=24,"Moderate",_xlpm.x&gt;24,"Delayed")))</f>
        <v>Delayed</v>
      </c>
      <c r="V1930">
        <f>FLOOR(tbl_CleanLeads[[#This Row],[Response_Time_Hours]],6)</f>
        <v>42</v>
      </c>
      <c r="W1930" t="str" cm="1">
        <f t="array" ref="W1930">IF(Table2[[#This Row],[Interaction_Count_Final]]="","N/A",_xlfn.IFS(Table2[[#This Row],[Interaction_Count_Final]]&lt;=2,"Low",Table2[[#This Row],[Interaction_Count_Final]]&lt;=5,"Medium",Table2[[#This Row],[Interaction_Count_Final]]&gt;=6,"High",TRUE,"CHECK"))</f>
        <v>High</v>
      </c>
      <c r="X1930" t="b">
        <f t="shared" si="30"/>
        <v>1</v>
      </c>
      <c r="Y1930" t="b">
        <f>tbl_CleanLeads[[#This Row],[Response_Time_Hours]]&gt;24</f>
        <v>1</v>
      </c>
      <c r="Z1930" s="13" t="b">
        <f>tbl_CleanLeads[[#This Row],[Response_Time_Hours]]&gt;72</f>
        <v>0</v>
      </c>
      <c r="AA1930" s="13" t="b">
        <f>tbl_CleanLeads[[#This Row],[Status_Clean]]="Converted"</f>
        <v>1</v>
      </c>
    </row>
    <row r="1931" spans="1:27">
      <c r="A1931" t="s">
        <v>90</v>
      </c>
      <c r="B1931" t="s">
        <v>5601</v>
      </c>
      <c r="C1931" t="s">
        <v>5602</v>
      </c>
      <c r="D1931" t="s">
        <v>7303</v>
      </c>
      <c r="E1931" t="s">
        <v>106</v>
      </c>
      <c r="F1931" t="s">
        <v>125</v>
      </c>
      <c r="G1931" s="1">
        <v>45393</v>
      </c>
      <c r="H1931" s="8">
        <f>MONTH(tbl_CleanLeads[[#This Row],[Lead_Date_Final]])</f>
        <v>4</v>
      </c>
      <c r="I1931" t="s">
        <v>7297</v>
      </c>
      <c r="J1931" t="s">
        <v>7271</v>
      </c>
      <c r="K1931" t="s">
        <v>7277</v>
      </c>
      <c r="L1931">
        <f>WEEKDAY(tbl_CleanLeads[[#This Row],[Lead_Date_Final]],2)</f>
        <v>4</v>
      </c>
      <c r="M1931" t="s">
        <v>7285</v>
      </c>
      <c r="N1931">
        <v>54.9</v>
      </c>
      <c r="O1931" s="7">
        <v>1602.6</v>
      </c>
      <c r="P1931">
        <v>2</v>
      </c>
      <c r="Q1931" t="s">
        <v>7289</v>
      </c>
      <c r="R1931">
        <f>IF(UPPER(TRIM(Table2[[#This Row],[Status_Clean]]))="CONVERTED",1,0)</f>
        <v>0</v>
      </c>
      <c r="S1931">
        <f>IF(ISNUMBER(MATCH(UPPER(TRIM(Table2[[#This Row],[Status_Clean]])),{"CONTACTED","QUALIFIED","CONVERTED"},0)),1,0)</f>
        <v>1</v>
      </c>
      <c r="T1931" cm="1">
        <f t="array" ref="T1931">_xlfn.SWITCH(UPPER(TRIM(Table2[[#This Row],[Status_Clean]])),"NEW",1,"CONTACTED",2,"QUALIFIED",3,"CONVERTED",4,"LOST",5,99)</f>
        <v>2</v>
      </c>
      <c r="U1931" t="str" cm="1">
        <f t="array" ref="U1931">_xlfn.LET(_xlpm.x,IFERROR(VALUE(Table2[[#This Row],[Response_Time_Hours]]),""),IF(_xlpm.x="","CHECK",_xlfn.IFS(_xlpm.x&lt;=1,"Immediate",_xlpm.x&lt;=6,"Fast",_xlpm.x&lt;=24,"Moderate",_xlpm.x&gt;24,"Delayed")))</f>
        <v>Delayed</v>
      </c>
      <c r="V1931">
        <f>FLOOR(tbl_CleanLeads[[#This Row],[Response_Time_Hours]],6)</f>
        <v>54</v>
      </c>
      <c r="W1931" t="str" cm="1">
        <f t="array" ref="W1931">IF(Table2[[#This Row],[Interaction_Count_Final]]="","N/A",_xlfn.IFS(Table2[[#This Row],[Interaction_Count_Final]]&lt;=2,"Low",Table2[[#This Row],[Interaction_Count_Final]]&lt;=5,"Medium",Table2[[#This Row],[Interaction_Count_Final]]&gt;=6,"High",TRUE,"CHECK"))</f>
        <v>Low</v>
      </c>
      <c r="X1931" t="b">
        <f t="shared" si="30"/>
        <v>1</v>
      </c>
      <c r="Y1931" t="b">
        <f>tbl_CleanLeads[[#This Row],[Response_Time_Hours]]&gt;24</f>
        <v>1</v>
      </c>
      <c r="Z1931" s="13" t="b">
        <f>tbl_CleanLeads[[#This Row],[Response_Time_Hours]]&gt;72</f>
        <v>0</v>
      </c>
      <c r="AA1931" s="13" t="b">
        <f>tbl_CleanLeads[[#This Row],[Status_Clean]]="Converted"</f>
        <v>0</v>
      </c>
    </row>
    <row r="1932" spans="1:27">
      <c r="A1932" t="s">
        <v>90</v>
      </c>
      <c r="B1932" t="s">
        <v>5604</v>
      </c>
      <c r="C1932" t="s">
        <v>5605</v>
      </c>
      <c r="D1932" t="s">
        <v>7274</v>
      </c>
      <c r="E1932" t="s">
        <v>69</v>
      </c>
      <c r="F1932" t="s">
        <v>71</v>
      </c>
      <c r="G1932" s="1">
        <v>45022</v>
      </c>
      <c r="H1932" s="8">
        <f>MONTH(tbl_CleanLeads[[#This Row],[Lead_Date_Final]])</f>
        <v>4</v>
      </c>
      <c r="I1932" t="s">
        <v>7297</v>
      </c>
      <c r="J1932" t="s">
        <v>7263</v>
      </c>
      <c r="K1932" t="s">
        <v>7277</v>
      </c>
      <c r="L1932">
        <f>WEEKDAY(tbl_CleanLeads[[#This Row],[Lead_Date_Final]],2)</f>
        <v>4</v>
      </c>
      <c r="M1932" t="s">
        <v>7285</v>
      </c>
      <c r="N1932">
        <v>52.800000000000004</v>
      </c>
      <c r="O1932" s="7">
        <v>3064.42</v>
      </c>
      <c r="P1932">
        <v>1</v>
      </c>
      <c r="Q1932" t="s">
        <v>7266</v>
      </c>
      <c r="R1932">
        <f>IF(UPPER(TRIM(Table2[[#This Row],[Status_Clean]]))="CONVERTED",1,0)</f>
        <v>0</v>
      </c>
      <c r="S1932">
        <f>IF(ISNUMBER(MATCH(UPPER(TRIM(Table2[[#This Row],[Status_Clean]])),{"CONTACTED","QUALIFIED","CONVERTED"},0)),1,0)</f>
        <v>1</v>
      </c>
      <c r="T1932" cm="1">
        <f t="array" ref="T1932">_xlfn.SWITCH(UPPER(TRIM(Table2[[#This Row],[Status_Clean]])),"NEW",1,"CONTACTED",2,"QUALIFIED",3,"CONVERTED",4,"LOST",5,99)</f>
        <v>3</v>
      </c>
      <c r="U1932" t="str" cm="1">
        <f t="array" ref="U1932">_xlfn.LET(_xlpm.x,IFERROR(VALUE(Table2[[#This Row],[Response_Time_Hours]]),""),IF(_xlpm.x="","CHECK",_xlfn.IFS(_xlpm.x&lt;=1,"Immediate",_xlpm.x&lt;=6,"Fast",_xlpm.x&lt;=24,"Moderate",_xlpm.x&gt;24,"Delayed")))</f>
        <v>Delayed</v>
      </c>
      <c r="V1932">
        <f>FLOOR(tbl_CleanLeads[[#This Row],[Response_Time_Hours]],6)</f>
        <v>48</v>
      </c>
      <c r="W1932" t="str" cm="1">
        <f t="array" ref="W1932">IF(Table2[[#This Row],[Interaction_Count_Final]]="","N/A",_xlfn.IFS(Table2[[#This Row],[Interaction_Count_Final]]&lt;=2,"Low",Table2[[#This Row],[Interaction_Count_Final]]&lt;=5,"Medium",Table2[[#This Row],[Interaction_Count_Final]]&gt;=6,"High",TRUE,"CHECK"))</f>
        <v>Low</v>
      </c>
      <c r="X1932" t="b">
        <f t="shared" si="30"/>
        <v>1</v>
      </c>
      <c r="Y1932" t="b">
        <f>tbl_CleanLeads[[#This Row],[Response_Time_Hours]]&gt;24</f>
        <v>1</v>
      </c>
      <c r="Z1932" s="13" t="b">
        <f>tbl_CleanLeads[[#This Row],[Response_Time_Hours]]&gt;72</f>
        <v>0</v>
      </c>
      <c r="AA1932" s="13" t="b">
        <f>tbl_CleanLeads[[#This Row],[Status_Clean]]="Converted"</f>
        <v>0</v>
      </c>
    </row>
    <row r="1933" spans="1:27">
      <c r="A1933" t="s">
        <v>70</v>
      </c>
      <c r="B1933" t="s">
        <v>5606</v>
      </c>
      <c r="C1933" t="s">
        <v>5607</v>
      </c>
      <c r="D1933" t="s">
        <v>7268</v>
      </c>
      <c r="E1933" t="s">
        <v>1356</v>
      </c>
      <c r="F1933" t="s">
        <v>193</v>
      </c>
      <c r="G1933" s="1">
        <v>45184</v>
      </c>
      <c r="H1933" s="8">
        <f>MONTH(tbl_CleanLeads[[#This Row],[Lead_Date_Final]])</f>
        <v>9</v>
      </c>
      <c r="I1933" t="s">
        <v>7287</v>
      </c>
      <c r="J1933" t="s">
        <v>7263</v>
      </c>
      <c r="K1933" t="s">
        <v>7288</v>
      </c>
      <c r="L1933">
        <f>WEEKDAY(tbl_CleanLeads[[#This Row],[Lead_Date_Final]],2)</f>
        <v>5</v>
      </c>
      <c r="M1933" t="s">
        <v>7312</v>
      </c>
      <c r="N1933">
        <v>23</v>
      </c>
      <c r="O1933" s="7">
        <v>2008.73</v>
      </c>
      <c r="P1933">
        <v>49</v>
      </c>
      <c r="Q1933" t="s">
        <v>7266</v>
      </c>
      <c r="R1933">
        <f>IF(UPPER(TRIM(Table2[[#This Row],[Status_Clean]]))="CONVERTED",1,0)</f>
        <v>0</v>
      </c>
      <c r="S1933">
        <f>IF(ISNUMBER(MATCH(UPPER(TRIM(Table2[[#This Row],[Status_Clean]])),{"CONTACTED","QUALIFIED","CONVERTED"},0)),1,0)</f>
        <v>0</v>
      </c>
      <c r="T1933" cm="1">
        <f t="array" ref="T1933">_xlfn.SWITCH(UPPER(TRIM(Table2[[#This Row],[Status_Clean]])),"NEW",1,"CONTACTED",2,"QUALIFIED",3,"CONVERTED",4,"LOST",5,99)</f>
        <v>1</v>
      </c>
      <c r="U1933" t="str" cm="1">
        <f t="array" ref="U1933">_xlfn.LET(_xlpm.x,IFERROR(VALUE(Table2[[#This Row],[Response_Time_Hours]]),""),IF(_xlpm.x="","CHECK",_xlfn.IFS(_xlpm.x&lt;=1,"Immediate",_xlpm.x&lt;=6,"Fast",_xlpm.x&lt;=24,"Moderate",_xlpm.x&gt;24,"Delayed")))</f>
        <v>Moderate</v>
      </c>
      <c r="V1933">
        <f>FLOOR(tbl_CleanLeads[[#This Row],[Response_Time_Hours]],6)</f>
        <v>18</v>
      </c>
      <c r="W1933" t="str" cm="1">
        <f t="array" ref="W1933">IF(Table2[[#This Row],[Interaction_Count_Final]]="","N/A",_xlfn.IFS(Table2[[#This Row],[Interaction_Count_Final]]&lt;=2,"Low",Table2[[#This Row],[Interaction_Count_Final]]&lt;=5,"Medium",Table2[[#This Row],[Interaction_Count_Final]]&gt;=6,"High",TRUE,"CHECK"))</f>
        <v>High</v>
      </c>
      <c r="X1933" t="b">
        <f t="shared" si="30"/>
        <v>1</v>
      </c>
      <c r="Y1933" t="b">
        <f>tbl_CleanLeads[[#This Row],[Response_Time_Hours]]&gt;24</f>
        <v>0</v>
      </c>
      <c r="Z1933" s="13" t="b">
        <f>tbl_CleanLeads[[#This Row],[Response_Time_Hours]]&gt;72</f>
        <v>0</v>
      </c>
      <c r="AA1933" s="13" t="b">
        <f>tbl_CleanLeads[[#This Row],[Status_Clean]]="Converted"</f>
        <v>0</v>
      </c>
    </row>
    <row r="1934" spans="1:27">
      <c r="A1934" t="s">
        <v>70</v>
      </c>
      <c r="B1934" t="s">
        <v>5608</v>
      </c>
      <c r="C1934" t="s">
        <v>5609</v>
      </c>
      <c r="D1934" t="s">
        <v>7280</v>
      </c>
      <c r="E1934" t="s">
        <v>222</v>
      </c>
      <c r="F1934" t="s">
        <v>71</v>
      </c>
      <c r="G1934" s="1">
        <v>45102</v>
      </c>
      <c r="H1934" s="8">
        <f>MONTH(tbl_CleanLeads[[#This Row],[Lead_Date_Final]])</f>
        <v>6</v>
      </c>
      <c r="I1934" t="s">
        <v>7276</v>
      </c>
      <c r="J1934" t="s">
        <v>7263</v>
      </c>
      <c r="K1934" t="s">
        <v>7277</v>
      </c>
      <c r="L1934">
        <f>WEEKDAY(tbl_CleanLeads[[#This Row],[Lead_Date_Final]],2)</f>
        <v>7</v>
      </c>
      <c r="M1934" t="s">
        <v>7293</v>
      </c>
      <c r="N1934">
        <v>56</v>
      </c>
      <c r="O1934" s="7">
        <v>4507.7299999999996</v>
      </c>
      <c r="P1934">
        <v>15</v>
      </c>
      <c r="Q1934" t="s">
        <v>7273</v>
      </c>
      <c r="R1934">
        <f>IF(UPPER(TRIM(Table2[[#This Row],[Status_Clean]]))="CONVERTED",1,0)</f>
        <v>0</v>
      </c>
      <c r="S1934">
        <f>IF(ISNUMBER(MATCH(UPPER(TRIM(Table2[[#This Row],[Status_Clean]])),{"CONTACTED","QUALIFIED","CONVERTED"},0)),1,0)</f>
        <v>1</v>
      </c>
      <c r="T1934" cm="1">
        <f t="array" ref="T1934">_xlfn.SWITCH(UPPER(TRIM(Table2[[#This Row],[Status_Clean]])),"NEW",1,"CONTACTED",2,"QUALIFIED",3,"CONVERTED",4,"LOST",5,99)</f>
        <v>3</v>
      </c>
      <c r="U1934" t="str" cm="1">
        <f t="array" ref="U1934">_xlfn.LET(_xlpm.x,IFERROR(VALUE(Table2[[#This Row],[Response_Time_Hours]]),""),IF(_xlpm.x="","CHECK",_xlfn.IFS(_xlpm.x&lt;=1,"Immediate",_xlpm.x&lt;=6,"Fast",_xlpm.x&lt;=24,"Moderate",_xlpm.x&gt;24,"Delayed")))</f>
        <v>Delayed</v>
      </c>
      <c r="V1934">
        <f>FLOOR(tbl_CleanLeads[[#This Row],[Response_Time_Hours]],6)</f>
        <v>54</v>
      </c>
      <c r="W1934" t="str" cm="1">
        <f t="array" ref="W1934">IF(Table2[[#This Row],[Interaction_Count_Final]]="","N/A",_xlfn.IFS(Table2[[#This Row],[Interaction_Count_Final]]&lt;=2,"Low",Table2[[#This Row],[Interaction_Count_Final]]&lt;=5,"Medium",Table2[[#This Row],[Interaction_Count_Final]]&gt;=6,"High",TRUE,"CHECK"))</f>
        <v>High</v>
      </c>
      <c r="X1934" t="b">
        <f t="shared" si="30"/>
        <v>1</v>
      </c>
      <c r="Y1934" t="b">
        <f>tbl_CleanLeads[[#This Row],[Response_Time_Hours]]&gt;24</f>
        <v>1</v>
      </c>
      <c r="Z1934" s="13" t="b">
        <f>tbl_CleanLeads[[#This Row],[Response_Time_Hours]]&gt;72</f>
        <v>0</v>
      </c>
      <c r="AA1934" s="13" t="b">
        <f>tbl_CleanLeads[[#This Row],[Status_Clean]]="Converted"</f>
        <v>0</v>
      </c>
    </row>
    <row r="1935" spans="1:27">
      <c r="A1935" t="s">
        <v>70</v>
      </c>
      <c r="B1935" t="s">
        <v>5610</v>
      </c>
      <c r="C1935" t="s">
        <v>5611</v>
      </c>
      <c r="D1935" t="s">
        <v>7303</v>
      </c>
      <c r="E1935" t="s">
        <v>222</v>
      </c>
      <c r="F1935" t="s">
        <v>125</v>
      </c>
      <c r="G1935" s="1">
        <v>45161</v>
      </c>
      <c r="H1935" s="8">
        <f>MONTH(tbl_CleanLeads[[#This Row],[Lead_Date_Final]])</f>
        <v>8</v>
      </c>
      <c r="I1935" t="s">
        <v>7310</v>
      </c>
      <c r="J1935" t="s">
        <v>7263</v>
      </c>
      <c r="K1935" t="s">
        <v>7288</v>
      </c>
      <c r="L1935">
        <f>WEEKDAY(tbl_CleanLeads[[#This Row],[Lead_Date_Final]],2)</f>
        <v>3</v>
      </c>
      <c r="M1935" t="s">
        <v>7272</v>
      </c>
      <c r="N1935">
        <v>5.3</v>
      </c>
      <c r="O1935" s="7">
        <v>2259.71</v>
      </c>
      <c r="P1935">
        <v>37</v>
      </c>
      <c r="Q1935" t="s">
        <v>7266</v>
      </c>
      <c r="R1935">
        <f>IF(UPPER(TRIM(Table2[[#This Row],[Status_Clean]]))="CONVERTED",1,0)</f>
        <v>0</v>
      </c>
      <c r="S1935">
        <f>IF(ISNUMBER(MATCH(UPPER(TRIM(Table2[[#This Row],[Status_Clean]])),{"CONTACTED","QUALIFIED","CONVERTED"},0)),1,0)</f>
        <v>1</v>
      </c>
      <c r="T1935" cm="1">
        <f t="array" ref="T1935">_xlfn.SWITCH(UPPER(TRIM(Table2[[#This Row],[Status_Clean]])),"NEW",1,"CONTACTED",2,"QUALIFIED",3,"CONVERTED",4,"LOST",5,99)</f>
        <v>2</v>
      </c>
      <c r="U1935" t="str" cm="1">
        <f t="array" ref="U1935">_xlfn.LET(_xlpm.x,IFERROR(VALUE(Table2[[#This Row],[Response_Time_Hours]]),""),IF(_xlpm.x="","CHECK",_xlfn.IFS(_xlpm.x&lt;=1,"Immediate",_xlpm.x&lt;=6,"Fast",_xlpm.x&lt;=24,"Moderate",_xlpm.x&gt;24,"Delayed")))</f>
        <v>Fast</v>
      </c>
      <c r="V1935">
        <f>FLOOR(tbl_CleanLeads[[#This Row],[Response_Time_Hours]],6)</f>
        <v>0</v>
      </c>
      <c r="W1935" t="str" cm="1">
        <f t="array" ref="W1935">IF(Table2[[#This Row],[Interaction_Count_Final]]="","N/A",_xlfn.IFS(Table2[[#This Row],[Interaction_Count_Final]]&lt;=2,"Low",Table2[[#This Row],[Interaction_Count_Final]]&lt;=5,"Medium",Table2[[#This Row],[Interaction_Count_Final]]&gt;=6,"High",TRUE,"CHECK"))</f>
        <v>High</v>
      </c>
      <c r="X1935" t="b">
        <f t="shared" si="30"/>
        <v>1</v>
      </c>
      <c r="Y1935" t="b">
        <f>tbl_CleanLeads[[#This Row],[Response_Time_Hours]]&gt;24</f>
        <v>0</v>
      </c>
      <c r="Z1935" s="13" t="b">
        <f>tbl_CleanLeads[[#This Row],[Response_Time_Hours]]&gt;72</f>
        <v>0</v>
      </c>
      <c r="AA1935" s="13" t="b">
        <f>tbl_CleanLeads[[#This Row],[Status_Clean]]="Converted"</f>
        <v>0</v>
      </c>
    </row>
    <row r="1936" spans="1:27">
      <c r="A1936" t="s">
        <v>90</v>
      </c>
      <c r="B1936" t="s">
        <v>5613</v>
      </c>
      <c r="C1936" t="s">
        <v>5614</v>
      </c>
      <c r="D1936" t="s">
        <v>7258</v>
      </c>
      <c r="E1936" t="s">
        <v>263</v>
      </c>
      <c r="F1936" t="s">
        <v>125</v>
      </c>
      <c r="G1936" s="1">
        <v>45335</v>
      </c>
      <c r="H1936" s="8">
        <f>MONTH(tbl_CleanLeads[[#This Row],[Lead_Date_Final]])</f>
        <v>2</v>
      </c>
      <c r="I1936" t="s">
        <v>7283</v>
      </c>
      <c r="J1936" t="s">
        <v>7271</v>
      </c>
      <c r="K1936" t="s">
        <v>7284</v>
      </c>
      <c r="L1936">
        <f>WEEKDAY(tbl_CleanLeads[[#This Row],[Lead_Date_Final]],2)</f>
        <v>2</v>
      </c>
      <c r="M1936" t="s">
        <v>7265</v>
      </c>
      <c r="N1936">
        <v>42.2</v>
      </c>
      <c r="O1936" s="7">
        <v>3686.55</v>
      </c>
      <c r="P1936">
        <v>3</v>
      </c>
      <c r="Q1936" t="s">
        <v>7266</v>
      </c>
      <c r="R1936">
        <f>IF(UPPER(TRIM(Table2[[#This Row],[Status_Clean]]))="CONVERTED",1,0)</f>
        <v>0</v>
      </c>
      <c r="S1936">
        <f>IF(ISNUMBER(MATCH(UPPER(TRIM(Table2[[#This Row],[Status_Clean]])),{"CONTACTED","QUALIFIED","CONVERTED"},0)),1,0)</f>
        <v>1</v>
      </c>
      <c r="T1936" cm="1">
        <f t="array" ref="T1936">_xlfn.SWITCH(UPPER(TRIM(Table2[[#This Row],[Status_Clean]])),"NEW",1,"CONTACTED",2,"QUALIFIED",3,"CONVERTED",4,"LOST",5,99)</f>
        <v>2</v>
      </c>
      <c r="U1936" t="str" cm="1">
        <f t="array" ref="U1936">_xlfn.LET(_xlpm.x,IFERROR(VALUE(Table2[[#This Row],[Response_Time_Hours]]),""),IF(_xlpm.x="","CHECK",_xlfn.IFS(_xlpm.x&lt;=1,"Immediate",_xlpm.x&lt;=6,"Fast",_xlpm.x&lt;=24,"Moderate",_xlpm.x&gt;24,"Delayed")))</f>
        <v>Delayed</v>
      </c>
      <c r="V1936">
        <f>FLOOR(tbl_CleanLeads[[#This Row],[Response_Time_Hours]],6)</f>
        <v>42</v>
      </c>
      <c r="W1936" t="str" cm="1">
        <f t="array" ref="W1936">IF(Table2[[#This Row],[Interaction_Count_Final]]="","N/A",_xlfn.IFS(Table2[[#This Row],[Interaction_Count_Final]]&lt;=2,"Low",Table2[[#This Row],[Interaction_Count_Final]]&lt;=5,"Medium",Table2[[#This Row],[Interaction_Count_Final]]&gt;=6,"High",TRUE,"CHECK"))</f>
        <v>Medium</v>
      </c>
      <c r="X1936" t="b">
        <f t="shared" si="30"/>
        <v>1</v>
      </c>
      <c r="Y1936" t="b">
        <f>tbl_CleanLeads[[#This Row],[Response_Time_Hours]]&gt;24</f>
        <v>1</v>
      </c>
      <c r="Z1936" s="13" t="b">
        <f>tbl_CleanLeads[[#This Row],[Response_Time_Hours]]&gt;72</f>
        <v>0</v>
      </c>
      <c r="AA1936" s="13" t="b">
        <f>tbl_CleanLeads[[#This Row],[Status_Clean]]="Converted"</f>
        <v>0</v>
      </c>
    </row>
    <row r="1937" spans="1:27">
      <c r="A1937" t="s">
        <v>70</v>
      </c>
      <c r="B1937" t="s">
        <v>5616</v>
      </c>
      <c r="C1937" t="s">
        <v>5617</v>
      </c>
      <c r="D1937" t="s">
        <v>7268</v>
      </c>
      <c r="E1937" t="s">
        <v>447</v>
      </c>
      <c r="F1937" t="s">
        <v>71</v>
      </c>
      <c r="G1937" s="1">
        <v>45039</v>
      </c>
      <c r="H1937" s="8">
        <f>MONTH(tbl_CleanLeads[[#This Row],[Lead_Date_Final]])</f>
        <v>4</v>
      </c>
      <c r="I1937" t="s">
        <v>7297</v>
      </c>
      <c r="J1937" t="s">
        <v>7263</v>
      </c>
      <c r="K1937" t="s">
        <v>7277</v>
      </c>
      <c r="L1937">
        <f>WEEKDAY(tbl_CleanLeads[[#This Row],[Lead_Date_Final]],2)</f>
        <v>7</v>
      </c>
      <c r="M1937" t="s">
        <v>7293</v>
      </c>
      <c r="N1937">
        <v>54.6</v>
      </c>
      <c r="O1937" s="7">
        <v>1469.81</v>
      </c>
      <c r="P1937">
        <v>8</v>
      </c>
      <c r="Q1937" t="s">
        <v>7289</v>
      </c>
      <c r="R1937">
        <f>IF(UPPER(TRIM(Table2[[#This Row],[Status_Clean]]))="CONVERTED",1,0)</f>
        <v>0</v>
      </c>
      <c r="S1937">
        <f>IF(ISNUMBER(MATCH(UPPER(TRIM(Table2[[#This Row],[Status_Clean]])),{"CONTACTED","QUALIFIED","CONVERTED"},0)),1,0)</f>
        <v>1</v>
      </c>
      <c r="T1937" cm="1">
        <f t="array" ref="T1937">_xlfn.SWITCH(UPPER(TRIM(Table2[[#This Row],[Status_Clean]])),"NEW",1,"CONTACTED",2,"QUALIFIED",3,"CONVERTED",4,"LOST",5,99)</f>
        <v>3</v>
      </c>
      <c r="U1937" t="str" cm="1">
        <f t="array" ref="U1937">_xlfn.LET(_xlpm.x,IFERROR(VALUE(Table2[[#This Row],[Response_Time_Hours]]),""),IF(_xlpm.x="","CHECK",_xlfn.IFS(_xlpm.x&lt;=1,"Immediate",_xlpm.x&lt;=6,"Fast",_xlpm.x&lt;=24,"Moderate",_xlpm.x&gt;24,"Delayed")))</f>
        <v>Delayed</v>
      </c>
      <c r="V1937">
        <f>FLOOR(tbl_CleanLeads[[#This Row],[Response_Time_Hours]],6)</f>
        <v>54</v>
      </c>
      <c r="W1937" t="str" cm="1">
        <f t="array" ref="W1937">IF(Table2[[#This Row],[Interaction_Count_Final]]="","N/A",_xlfn.IFS(Table2[[#This Row],[Interaction_Count_Final]]&lt;=2,"Low",Table2[[#This Row],[Interaction_Count_Final]]&lt;=5,"Medium",Table2[[#This Row],[Interaction_Count_Final]]&gt;=6,"High",TRUE,"CHECK"))</f>
        <v>High</v>
      </c>
      <c r="X1937" t="b">
        <f t="shared" si="30"/>
        <v>1</v>
      </c>
      <c r="Y1937" t="b">
        <f>tbl_CleanLeads[[#This Row],[Response_Time_Hours]]&gt;24</f>
        <v>1</v>
      </c>
      <c r="Z1937" s="13" t="b">
        <f>tbl_CleanLeads[[#This Row],[Response_Time_Hours]]&gt;72</f>
        <v>0</v>
      </c>
      <c r="AA1937" s="13" t="b">
        <f>tbl_CleanLeads[[#This Row],[Status_Clean]]="Converted"</f>
        <v>0</v>
      </c>
    </row>
    <row r="1938" spans="1:27">
      <c r="A1938" t="s">
        <v>90</v>
      </c>
      <c r="B1938" t="s">
        <v>5619</v>
      </c>
      <c r="C1938" t="s">
        <v>5620</v>
      </c>
      <c r="D1938" t="s">
        <v>7280</v>
      </c>
      <c r="E1938" t="s">
        <v>69</v>
      </c>
      <c r="F1938" t="s">
        <v>125</v>
      </c>
      <c r="G1938" s="1">
        <v>45567</v>
      </c>
      <c r="H1938" s="8">
        <f>MONTH(tbl_CleanLeads[[#This Row],[Lead_Date_Final]])</f>
        <v>10</v>
      </c>
      <c r="I1938" t="s">
        <v>7270</v>
      </c>
      <c r="J1938" t="s">
        <v>7271</v>
      </c>
      <c r="K1938" t="s">
        <v>7264</v>
      </c>
      <c r="L1938">
        <f>WEEKDAY(tbl_CleanLeads[[#This Row],[Lead_Date_Final]],2)</f>
        <v>3</v>
      </c>
      <c r="M1938" t="s">
        <v>7272</v>
      </c>
      <c r="N1938">
        <v>65</v>
      </c>
      <c r="O1938" s="7">
        <v>1075</v>
      </c>
      <c r="P1938">
        <v>19</v>
      </c>
      <c r="Q1938" t="s">
        <v>7289</v>
      </c>
      <c r="R1938">
        <f>IF(UPPER(TRIM(Table2[[#This Row],[Status_Clean]]))="CONVERTED",1,0)</f>
        <v>0</v>
      </c>
      <c r="S1938">
        <f>IF(ISNUMBER(MATCH(UPPER(TRIM(Table2[[#This Row],[Status_Clean]])),{"CONTACTED","QUALIFIED","CONVERTED"},0)),1,0)</f>
        <v>1</v>
      </c>
      <c r="T1938" cm="1">
        <f t="array" ref="T1938">_xlfn.SWITCH(UPPER(TRIM(Table2[[#This Row],[Status_Clean]])),"NEW",1,"CONTACTED",2,"QUALIFIED",3,"CONVERTED",4,"LOST",5,99)</f>
        <v>2</v>
      </c>
      <c r="U1938" t="str" cm="1">
        <f t="array" ref="U1938">_xlfn.LET(_xlpm.x,IFERROR(VALUE(Table2[[#This Row],[Response_Time_Hours]]),""),IF(_xlpm.x="","CHECK",_xlfn.IFS(_xlpm.x&lt;=1,"Immediate",_xlpm.x&lt;=6,"Fast",_xlpm.x&lt;=24,"Moderate",_xlpm.x&gt;24,"Delayed")))</f>
        <v>Delayed</v>
      </c>
      <c r="V1938">
        <f>FLOOR(tbl_CleanLeads[[#This Row],[Response_Time_Hours]],6)</f>
        <v>60</v>
      </c>
      <c r="W1938" t="str" cm="1">
        <f t="array" ref="W1938">IF(Table2[[#This Row],[Interaction_Count_Final]]="","N/A",_xlfn.IFS(Table2[[#This Row],[Interaction_Count_Final]]&lt;=2,"Low",Table2[[#This Row],[Interaction_Count_Final]]&lt;=5,"Medium",Table2[[#This Row],[Interaction_Count_Final]]&gt;=6,"High",TRUE,"CHECK"))</f>
        <v>High</v>
      </c>
      <c r="X1938" t="b">
        <f t="shared" si="30"/>
        <v>1</v>
      </c>
      <c r="Y1938" t="b">
        <f>tbl_CleanLeads[[#This Row],[Response_Time_Hours]]&gt;24</f>
        <v>1</v>
      </c>
      <c r="Z1938" s="13" t="b">
        <f>tbl_CleanLeads[[#This Row],[Response_Time_Hours]]&gt;72</f>
        <v>0</v>
      </c>
      <c r="AA1938" s="13" t="b">
        <f>tbl_CleanLeads[[#This Row],[Status_Clean]]="Converted"</f>
        <v>0</v>
      </c>
    </row>
    <row r="1939" spans="1:27">
      <c r="A1939" t="s">
        <v>70</v>
      </c>
      <c r="B1939" t="s">
        <v>5621</v>
      </c>
      <c r="C1939" t="s">
        <v>5622</v>
      </c>
      <c r="D1939" t="s">
        <v>7280</v>
      </c>
      <c r="E1939" t="s">
        <v>473</v>
      </c>
      <c r="F1939" t="s">
        <v>125</v>
      </c>
      <c r="G1939" s="1">
        <v>45178</v>
      </c>
      <c r="H1939" s="8">
        <f>MONTH(tbl_CleanLeads[[#This Row],[Lead_Date_Final]])</f>
        <v>9</v>
      </c>
      <c r="I1939" t="s">
        <v>7287</v>
      </c>
      <c r="J1939" t="s">
        <v>7263</v>
      </c>
      <c r="K1939" t="s">
        <v>7288</v>
      </c>
      <c r="L1939">
        <f>WEEKDAY(tbl_CleanLeads[[#This Row],[Lead_Date_Final]],2)</f>
        <v>6</v>
      </c>
      <c r="M1939" t="s">
        <v>7278</v>
      </c>
      <c r="N1939">
        <v>12.7</v>
      </c>
      <c r="O1939" s="7">
        <v>1843.09</v>
      </c>
      <c r="P1939">
        <v>49</v>
      </c>
      <c r="Q1939" t="s">
        <v>7289</v>
      </c>
      <c r="R1939">
        <f>IF(UPPER(TRIM(Table2[[#This Row],[Status_Clean]]))="CONVERTED",1,0)</f>
        <v>0</v>
      </c>
      <c r="S1939">
        <f>IF(ISNUMBER(MATCH(UPPER(TRIM(Table2[[#This Row],[Status_Clean]])),{"CONTACTED","QUALIFIED","CONVERTED"},0)),1,0)</f>
        <v>1</v>
      </c>
      <c r="T1939" cm="1">
        <f t="array" ref="T1939">_xlfn.SWITCH(UPPER(TRIM(Table2[[#This Row],[Status_Clean]])),"NEW",1,"CONTACTED",2,"QUALIFIED",3,"CONVERTED",4,"LOST",5,99)</f>
        <v>2</v>
      </c>
      <c r="U1939" t="str" cm="1">
        <f t="array" ref="U1939">_xlfn.LET(_xlpm.x,IFERROR(VALUE(Table2[[#This Row],[Response_Time_Hours]]),""),IF(_xlpm.x="","CHECK",_xlfn.IFS(_xlpm.x&lt;=1,"Immediate",_xlpm.x&lt;=6,"Fast",_xlpm.x&lt;=24,"Moderate",_xlpm.x&gt;24,"Delayed")))</f>
        <v>Moderate</v>
      </c>
      <c r="V1939">
        <f>FLOOR(tbl_CleanLeads[[#This Row],[Response_Time_Hours]],6)</f>
        <v>12</v>
      </c>
      <c r="W1939" t="str" cm="1">
        <f t="array" ref="W1939">IF(Table2[[#This Row],[Interaction_Count_Final]]="","N/A",_xlfn.IFS(Table2[[#This Row],[Interaction_Count_Final]]&lt;=2,"Low",Table2[[#This Row],[Interaction_Count_Final]]&lt;=5,"Medium",Table2[[#This Row],[Interaction_Count_Final]]&gt;=6,"High",TRUE,"CHECK"))</f>
        <v>High</v>
      </c>
      <c r="X1939" t="b">
        <f t="shared" si="30"/>
        <v>1</v>
      </c>
      <c r="Y1939" t="b">
        <f>tbl_CleanLeads[[#This Row],[Response_Time_Hours]]&gt;24</f>
        <v>0</v>
      </c>
      <c r="Z1939" s="13" t="b">
        <f>tbl_CleanLeads[[#This Row],[Response_Time_Hours]]&gt;72</f>
        <v>0</v>
      </c>
      <c r="AA1939" s="13" t="b">
        <f>tbl_CleanLeads[[#This Row],[Status_Clean]]="Converted"</f>
        <v>0</v>
      </c>
    </row>
    <row r="1940" spans="1:27">
      <c r="A1940" t="s">
        <v>102</v>
      </c>
      <c r="B1940" t="s">
        <v>5623</v>
      </c>
      <c r="C1940" t="s">
        <v>5624</v>
      </c>
      <c r="D1940" t="s">
        <v>7274</v>
      </c>
      <c r="E1940" t="s">
        <v>311</v>
      </c>
      <c r="F1940" t="s">
        <v>250</v>
      </c>
      <c r="G1940" s="1">
        <v>45496</v>
      </c>
      <c r="H1940" s="8">
        <f>MONTH(tbl_CleanLeads[[#This Row],[Lead_Date_Final]])</f>
        <v>7</v>
      </c>
      <c r="I1940" t="s">
        <v>7305</v>
      </c>
      <c r="J1940" t="s">
        <v>7271</v>
      </c>
      <c r="K1940" t="s">
        <v>7288</v>
      </c>
      <c r="L1940">
        <f>WEEKDAY(tbl_CleanLeads[[#This Row],[Lead_Date_Final]],2)</f>
        <v>2</v>
      </c>
      <c r="M1940" t="s">
        <v>7265</v>
      </c>
      <c r="N1940">
        <v>37</v>
      </c>
      <c r="O1940" s="7">
        <v>1460.11</v>
      </c>
      <c r="P1940">
        <v>50</v>
      </c>
      <c r="Q1940" t="s">
        <v>7289</v>
      </c>
      <c r="R1940">
        <f>IF(UPPER(TRIM(Table2[[#This Row],[Status_Clean]]))="CONVERTED",1,0)</f>
        <v>1</v>
      </c>
      <c r="S1940">
        <f>IF(ISNUMBER(MATCH(UPPER(TRIM(Table2[[#This Row],[Status_Clean]])),{"CONTACTED","QUALIFIED","CONVERTED"},0)),1,0)</f>
        <v>1</v>
      </c>
      <c r="T1940" cm="1">
        <f t="array" ref="T1940">_xlfn.SWITCH(UPPER(TRIM(Table2[[#This Row],[Status_Clean]])),"NEW",1,"CONTACTED",2,"QUALIFIED",3,"CONVERTED",4,"LOST",5,99)</f>
        <v>4</v>
      </c>
      <c r="U1940" t="str" cm="1">
        <f t="array" ref="U1940">_xlfn.LET(_xlpm.x,IFERROR(VALUE(Table2[[#This Row],[Response_Time_Hours]]),""),IF(_xlpm.x="","CHECK",_xlfn.IFS(_xlpm.x&lt;=1,"Immediate",_xlpm.x&lt;=6,"Fast",_xlpm.x&lt;=24,"Moderate",_xlpm.x&gt;24,"Delayed")))</f>
        <v>Delayed</v>
      </c>
      <c r="V1940">
        <f>FLOOR(tbl_CleanLeads[[#This Row],[Response_Time_Hours]],6)</f>
        <v>36</v>
      </c>
      <c r="W1940" t="str" cm="1">
        <f t="array" ref="W1940">IF(Table2[[#This Row],[Interaction_Count_Final]]="","N/A",_xlfn.IFS(Table2[[#This Row],[Interaction_Count_Final]]&lt;=2,"Low",Table2[[#This Row],[Interaction_Count_Final]]&lt;=5,"Medium",Table2[[#This Row],[Interaction_Count_Final]]&gt;=6,"High",TRUE,"CHECK"))</f>
        <v>High</v>
      </c>
      <c r="X1940" t="b">
        <f t="shared" si="30"/>
        <v>1</v>
      </c>
      <c r="Y1940" t="b">
        <f>tbl_CleanLeads[[#This Row],[Response_Time_Hours]]&gt;24</f>
        <v>1</v>
      </c>
      <c r="Z1940" s="13" t="b">
        <f>tbl_CleanLeads[[#This Row],[Response_Time_Hours]]&gt;72</f>
        <v>0</v>
      </c>
      <c r="AA1940" s="13" t="b">
        <f>tbl_CleanLeads[[#This Row],[Status_Clean]]="Converted"</f>
        <v>1</v>
      </c>
    </row>
    <row r="1941" spans="1:27">
      <c r="A1941" t="s">
        <v>90</v>
      </c>
      <c r="B1941" t="s">
        <v>5626</v>
      </c>
      <c r="C1941" t="s">
        <v>5627</v>
      </c>
      <c r="D1941" t="s">
        <v>7280</v>
      </c>
      <c r="E1941" t="s">
        <v>311</v>
      </c>
      <c r="F1941" t="s">
        <v>250</v>
      </c>
      <c r="G1941" s="1">
        <v>45456</v>
      </c>
      <c r="H1941" s="8">
        <f>MONTH(tbl_CleanLeads[[#This Row],[Lead_Date_Final]])</f>
        <v>6</v>
      </c>
      <c r="I1941" t="s">
        <v>7276</v>
      </c>
      <c r="J1941" t="s">
        <v>7271</v>
      </c>
      <c r="K1941" t="s">
        <v>7277</v>
      </c>
      <c r="L1941">
        <f>WEEKDAY(tbl_CleanLeads[[#This Row],[Lead_Date_Final]],2)</f>
        <v>4</v>
      </c>
      <c r="M1941" t="s">
        <v>7285</v>
      </c>
      <c r="N1941">
        <v>3.9</v>
      </c>
      <c r="O1941" s="7">
        <v>3951.71</v>
      </c>
      <c r="P1941">
        <v>21</v>
      </c>
      <c r="Q1941" t="s">
        <v>7273</v>
      </c>
      <c r="R1941">
        <f>IF(UPPER(TRIM(Table2[[#This Row],[Status_Clean]]))="CONVERTED",1,0)</f>
        <v>1</v>
      </c>
      <c r="S1941">
        <f>IF(ISNUMBER(MATCH(UPPER(TRIM(Table2[[#This Row],[Status_Clean]])),{"CONTACTED","QUALIFIED","CONVERTED"},0)),1,0)</f>
        <v>1</v>
      </c>
      <c r="T1941" cm="1">
        <f t="array" ref="T1941">_xlfn.SWITCH(UPPER(TRIM(Table2[[#This Row],[Status_Clean]])),"NEW",1,"CONTACTED",2,"QUALIFIED",3,"CONVERTED",4,"LOST",5,99)</f>
        <v>4</v>
      </c>
      <c r="U1941" t="str" cm="1">
        <f t="array" ref="U1941">_xlfn.LET(_xlpm.x,IFERROR(VALUE(Table2[[#This Row],[Response_Time_Hours]]),""),IF(_xlpm.x="","CHECK",_xlfn.IFS(_xlpm.x&lt;=1,"Immediate",_xlpm.x&lt;=6,"Fast",_xlpm.x&lt;=24,"Moderate",_xlpm.x&gt;24,"Delayed")))</f>
        <v>Fast</v>
      </c>
      <c r="V1941">
        <f>FLOOR(tbl_CleanLeads[[#This Row],[Response_Time_Hours]],6)</f>
        <v>0</v>
      </c>
      <c r="W1941" t="str" cm="1">
        <f t="array" ref="W1941">IF(Table2[[#This Row],[Interaction_Count_Final]]="","N/A",_xlfn.IFS(Table2[[#This Row],[Interaction_Count_Final]]&lt;=2,"Low",Table2[[#This Row],[Interaction_Count_Final]]&lt;=5,"Medium",Table2[[#This Row],[Interaction_Count_Final]]&gt;=6,"High",TRUE,"CHECK"))</f>
        <v>High</v>
      </c>
      <c r="X1941" t="b">
        <f t="shared" si="30"/>
        <v>1</v>
      </c>
      <c r="Y1941" t="b">
        <f>tbl_CleanLeads[[#This Row],[Response_Time_Hours]]&gt;24</f>
        <v>0</v>
      </c>
      <c r="Z1941" s="13" t="b">
        <f>tbl_CleanLeads[[#This Row],[Response_Time_Hours]]&gt;72</f>
        <v>0</v>
      </c>
      <c r="AA1941" s="13" t="b">
        <f>tbl_CleanLeads[[#This Row],[Status_Clean]]="Converted"</f>
        <v>1</v>
      </c>
    </row>
    <row r="1942" spans="1:27">
      <c r="A1942" t="s">
        <v>63</v>
      </c>
      <c r="B1942" t="s">
        <v>5628</v>
      </c>
      <c r="C1942" t="s">
        <v>5629</v>
      </c>
      <c r="D1942" t="s">
        <v>7303</v>
      </c>
      <c r="E1942" t="s">
        <v>101</v>
      </c>
      <c r="F1942" t="s">
        <v>193</v>
      </c>
      <c r="G1942" s="1">
        <v>45179</v>
      </c>
      <c r="H1942" s="8">
        <f>MONTH(tbl_CleanLeads[[#This Row],[Lead_Date_Final]])</f>
        <v>9</v>
      </c>
      <c r="I1942" t="s">
        <v>7287</v>
      </c>
      <c r="J1942" t="s">
        <v>7263</v>
      </c>
      <c r="K1942" t="s">
        <v>7288</v>
      </c>
      <c r="L1942">
        <f>WEEKDAY(tbl_CleanLeads[[#This Row],[Lead_Date_Final]],2)</f>
        <v>7</v>
      </c>
      <c r="M1942" t="s">
        <v>7293</v>
      </c>
      <c r="N1942">
        <v>50.400000000000006</v>
      </c>
      <c r="O1942" s="7">
        <v>1031.0899999999999</v>
      </c>
      <c r="P1942">
        <v>39</v>
      </c>
      <c r="Q1942" t="s">
        <v>7289</v>
      </c>
      <c r="R1942">
        <f>IF(UPPER(TRIM(Table2[[#This Row],[Status_Clean]]))="CONVERTED",1,0)</f>
        <v>0</v>
      </c>
      <c r="S1942">
        <f>IF(ISNUMBER(MATCH(UPPER(TRIM(Table2[[#This Row],[Status_Clean]])),{"CONTACTED","QUALIFIED","CONVERTED"},0)),1,0)</f>
        <v>0</v>
      </c>
      <c r="T1942" cm="1">
        <f t="array" ref="T1942">_xlfn.SWITCH(UPPER(TRIM(Table2[[#This Row],[Status_Clean]])),"NEW",1,"CONTACTED",2,"QUALIFIED",3,"CONVERTED",4,"LOST",5,99)</f>
        <v>1</v>
      </c>
      <c r="U1942" t="str" cm="1">
        <f t="array" ref="U1942">_xlfn.LET(_xlpm.x,IFERROR(VALUE(Table2[[#This Row],[Response_Time_Hours]]),""),IF(_xlpm.x="","CHECK",_xlfn.IFS(_xlpm.x&lt;=1,"Immediate",_xlpm.x&lt;=6,"Fast",_xlpm.x&lt;=24,"Moderate",_xlpm.x&gt;24,"Delayed")))</f>
        <v>Delayed</v>
      </c>
      <c r="V1942">
        <f>FLOOR(tbl_CleanLeads[[#This Row],[Response_Time_Hours]],6)</f>
        <v>48</v>
      </c>
      <c r="W1942" t="str" cm="1">
        <f t="array" ref="W1942">IF(Table2[[#This Row],[Interaction_Count_Final]]="","N/A",_xlfn.IFS(Table2[[#This Row],[Interaction_Count_Final]]&lt;=2,"Low",Table2[[#This Row],[Interaction_Count_Final]]&lt;=5,"Medium",Table2[[#This Row],[Interaction_Count_Final]]&gt;=6,"High",TRUE,"CHECK"))</f>
        <v>High</v>
      </c>
      <c r="X1942" t="b">
        <f t="shared" si="30"/>
        <v>1</v>
      </c>
      <c r="Y1942" t="b">
        <f>tbl_CleanLeads[[#This Row],[Response_Time_Hours]]&gt;24</f>
        <v>1</v>
      </c>
      <c r="Z1942" s="13" t="b">
        <f>tbl_CleanLeads[[#This Row],[Response_Time_Hours]]&gt;72</f>
        <v>0</v>
      </c>
      <c r="AA1942" s="13" t="b">
        <f>tbl_CleanLeads[[#This Row],[Status_Clean]]="Converted"</f>
        <v>0</v>
      </c>
    </row>
    <row r="1943" spans="1:27">
      <c r="A1943" t="s">
        <v>70</v>
      </c>
      <c r="B1943" t="s">
        <v>5630</v>
      </c>
      <c r="C1943" t="s">
        <v>8592</v>
      </c>
      <c r="D1943" t="s">
        <v>7280</v>
      </c>
      <c r="E1943" t="s">
        <v>106</v>
      </c>
      <c r="F1943" t="s">
        <v>71</v>
      </c>
      <c r="G1943" s="1">
        <v>45575</v>
      </c>
      <c r="H1943" s="8">
        <f>MONTH(tbl_CleanLeads[[#This Row],[Lead_Date_Final]])</f>
        <v>10</v>
      </c>
      <c r="I1943" t="s">
        <v>7270</v>
      </c>
      <c r="J1943" t="s">
        <v>7271</v>
      </c>
      <c r="K1943" t="s">
        <v>7264</v>
      </c>
      <c r="L1943">
        <f>WEEKDAY(tbl_CleanLeads[[#This Row],[Lead_Date_Final]],2)</f>
        <v>4</v>
      </c>
      <c r="M1943" t="s">
        <v>7285</v>
      </c>
      <c r="N1943">
        <v>48</v>
      </c>
      <c r="O1943" s="7">
        <v>2443.4</v>
      </c>
      <c r="P1943">
        <v>27</v>
      </c>
      <c r="Q1943" t="s">
        <v>7266</v>
      </c>
      <c r="R1943">
        <f>IF(UPPER(TRIM(Table2[[#This Row],[Status_Clean]]))="CONVERTED",1,0)</f>
        <v>0</v>
      </c>
      <c r="S1943">
        <f>IF(ISNUMBER(MATCH(UPPER(TRIM(Table2[[#This Row],[Status_Clean]])),{"CONTACTED","QUALIFIED","CONVERTED"},0)),1,0)</f>
        <v>1</v>
      </c>
      <c r="T1943" cm="1">
        <f t="array" ref="T1943">_xlfn.SWITCH(UPPER(TRIM(Table2[[#This Row],[Status_Clean]])),"NEW",1,"CONTACTED",2,"QUALIFIED",3,"CONVERTED",4,"LOST",5,99)</f>
        <v>3</v>
      </c>
      <c r="U1943" t="str" cm="1">
        <f t="array" ref="U1943">_xlfn.LET(_xlpm.x,IFERROR(VALUE(Table2[[#This Row],[Response_Time_Hours]]),""),IF(_xlpm.x="","CHECK",_xlfn.IFS(_xlpm.x&lt;=1,"Immediate",_xlpm.x&lt;=6,"Fast",_xlpm.x&lt;=24,"Moderate",_xlpm.x&gt;24,"Delayed")))</f>
        <v>Delayed</v>
      </c>
      <c r="V1943">
        <f>FLOOR(tbl_CleanLeads[[#This Row],[Response_Time_Hours]],6)</f>
        <v>48</v>
      </c>
      <c r="W1943" t="str" cm="1">
        <f t="array" ref="W1943">IF(Table2[[#This Row],[Interaction_Count_Final]]="","N/A",_xlfn.IFS(Table2[[#This Row],[Interaction_Count_Final]]&lt;=2,"Low",Table2[[#This Row],[Interaction_Count_Final]]&lt;=5,"Medium",Table2[[#This Row],[Interaction_Count_Final]]&gt;=6,"High",TRUE,"CHECK"))</f>
        <v>High</v>
      </c>
      <c r="X1943" t="b">
        <f t="shared" si="30"/>
        <v>1</v>
      </c>
      <c r="Y1943" t="b">
        <f>tbl_CleanLeads[[#This Row],[Response_Time_Hours]]&gt;24</f>
        <v>1</v>
      </c>
      <c r="Z1943" s="13" t="b">
        <f>tbl_CleanLeads[[#This Row],[Response_Time_Hours]]&gt;72</f>
        <v>0</v>
      </c>
      <c r="AA1943" s="13" t="b">
        <f>tbl_CleanLeads[[#This Row],[Status_Clean]]="Converted"</f>
        <v>0</v>
      </c>
    </row>
    <row r="1944" spans="1:27">
      <c r="A1944" t="s">
        <v>90</v>
      </c>
      <c r="B1944" t="s">
        <v>5632</v>
      </c>
      <c r="C1944" t="s">
        <v>5633</v>
      </c>
      <c r="D1944" t="s">
        <v>7268</v>
      </c>
      <c r="E1944" t="s">
        <v>254</v>
      </c>
      <c r="F1944" t="s">
        <v>250</v>
      </c>
      <c r="G1944" s="1">
        <v>45386</v>
      </c>
      <c r="H1944" s="8">
        <f>MONTH(tbl_CleanLeads[[#This Row],[Lead_Date_Final]])</f>
        <v>4</v>
      </c>
      <c r="I1944" t="s">
        <v>7297</v>
      </c>
      <c r="J1944" t="s">
        <v>7271</v>
      </c>
      <c r="K1944" t="s">
        <v>7277</v>
      </c>
      <c r="L1944">
        <f>WEEKDAY(tbl_CleanLeads[[#This Row],[Lead_Date_Final]],2)</f>
        <v>4</v>
      </c>
      <c r="M1944" t="s">
        <v>7285</v>
      </c>
      <c r="N1944">
        <v>70.3</v>
      </c>
      <c r="O1944" s="7">
        <v>1482</v>
      </c>
      <c r="P1944">
        <v>35</v>
      </c>
      <c r="Q1944" t="s">
        <v>7289</v>
      </c>
      <c r="R1944">
        <f>IF(UPPER(TRIM(Table2[[#This Row],[Status_Clean]]))="CONVERTED",1,0)</f>
        <v>1</v>
      </c>
      <c r="S1944">
        <f>IF(ISNUMBER(MATCH(UPPER(TRIM(Table2[[#This Row],[Status_Clean]])),{"CONTACTED","QUALIFIED","CONVERTED"},0)),1,0)</f>
        <v>1</v>
      </c>
      <c r="T1944" cm="1">
        <f t="array" ref="T1944">_xlfn.SWITCH(UPPER(TRIM(Table2[[#This Row],[Status_Clean]])),"NEW",1,"CONTACTED",2,"QUALIFIED",3,"CONVERTED",4,"LOST",5,99)</f>
        <v>4</v>
      </c>
      <c r="U1944" t="str" cm="1">
        <f t="array" ref="U1944">_xlfn.LET(_xlpm.x,IFERROR(VALUE(Table2[[#This Row],[Response_Time_Hours]]),""),IF(_xlpm.x="","CHECK",_xlfn.IFS(_xlpm.x&lt;=1,"Immediate",_xlpm.x&lt;=6,"Fast",_xlpm.x&lt;=24,"Moderate",_xlpm.x&gt;24,"Delayed")))</f>
        <v>Delayed</v>
      </c>
      <c r="V1944">
        <f>FLOOR(tbl_CleanLeads[[#This Row],[Response_Time_Hours]],6)</f>
        <v>66</v>
      </c>
      <c r="W1944" t="str" cm="1">
        <f t="array" ref="W1944">IF(Table2[[#This Row],[Interaction_Count_Final]]="","N/A",_xlfn.IFS(Table2[[#This Row],[Interaction_Count_Final]]&lt;=2,"Low",Table2[[#This Row],[Interaction_Count_Final]]&lt;=5,"Medium",Table2[[#This Row],[Interaction_Count_Final]]&gt;=6,"High",TRUE,"CHECK"))</f>
        <v>High</v>
      </c>
      <c r="X1944" t="b">
        <f t="shared" si="30"/>
        <v>1</v>
      </c>
      <c r="Y1944" t="b">
        <f>tbl_CleanLeads[[#This Row],[Response_Time_Hours]]&gt;24</f>
        <v>1</v>
      </c>
      <c r="Z1944" s="13" t="b">
        <f>tbl_CleanLeads[[#This Row],[Response_Time_Hours]]&gt;72</f>
        <v>0</v>
      </c>
      <c r="AA1944" s="13" t="b">
        <f>tbl_CleanLeads[[#This Row],[Status_Clean]]="Converted"</f>
        <v>1</v>
      </c>
    </row>
    <row r="1945" spans="1:27">
      <c r="A1945" t="s">
        <v>70</v>
      </c>
      <c r="B1945" t="s">
        <v>5634</v>
      </c>
      <c r="C1945" t="s">
        <v>5635</v>
      </c>
      <c r="D1945" t="s">
        <v>7303</v>
      </c>
      <c r="E1945" t="s">
        <v>1356</v>
      </c>
      <c r="F1945" t="s">
        <v>71</v>
      </c>
      <c r="G1945" s="1">
        <v>45379</v>
      </c>
      <c r="H1945" s="8">
        <f>MONTH(tbl_CleanLeads[[#This Row],[Lead_Date_Final]])</f>
        <v>3</v>
      </c>
      <c r="I1945" t="s">
        <v>7295</v>
      </c>
      <c r="J1945" t="s">
        <v>7271</v>
      </c>
      <c r="K1945" t="s">
        <v>7284</v>
      </c>
      <c r="L1945">
        <f>WEEKDAY(tbl_CleanLeads[[#This Row],[Lead_Date_Final]],2)</f>
        <v>4</v>
      </c>
      <c r="M1945" t="s">
        <v>7285</v>
      </c>
      <c r="N1945">
        <v>5</v>
      </c>
      <c r="O1945" s="7">
        <v>4268.43</v>
      </c>
      <c r="P1945">
        <v>35</v>
      </c>
      <c r="Q1945" t="s">
        <v>7273</v>
      </c>
      <c r="R1945">
        <f>IF(UPPER(TRIM(Table2[[#This Row],[Status_Clean]]))="CONVERTED",1,0)</f>
        <v>0</v>
      </c>
      <c r="S1945">
        <f>IF(ISNUMBER(MATCH(UPPER(TRIM(Table2[[#This Row],[Status_Clean]])),{"CONTACTED","QUALIFIED","CONVERTED"},0)),1,0)</f>
        <v>1</v>
      </c>
      <c r="T1945" cm="1">
        <f t="array" ref="T1945">_xlfn.SWITCH(UPPER(TRIM(Table2[[#This Row],[Status_Clean]])),"NEW",1,"CONTACTED",2,"QUALIFIED",3,"CONVERTED",4,"LOST",5,99)</f>
        <v>3</v>
      </c>
      <c r="U1945" t="str" cm="1">
        <f t="array" ref="U1945">_xlfn.LET(_xlpm.x,IFERROR(VALUE(Table2[[#This Row],[Response_Time_Hours]]),""),IF(_xlpm.x="","CHECK",_xlfn.IFS(_xlpm.x&lt;=1,"Immediate",_xlpm.x&lt;=6,"Fast",_xlpm.x&lt;=24,"Moderate",_xlpm.x&gt;24,"Delayed")))</f>
        <v>Fast</v>
      </c>
      <c r="V1945">
        <f>FLOOR(tbl_CleanLeads[[#This Row],[Response_Time_Hours]],6)</f>
        <v>0</v>
      </c>
      <c r="W1945" t="str" cm="1">
        <f t="array" ref="W1945">IF(Table2[[#This Row],[Interaction_Count_Final]]="","N/A",_xlfn.IFS(Table2[[#This Row],[Interaction_Count_Final]]&lt;=2,"Low",Table2[[#This Row],[Interaction_Count_Final]]&lt;=5,"Medium",Table2[[#This Row],[Interaction_Count_Final]]&gt;=6,"High",TRUE,"CHECK"))</f>
        <v>High</v>
      </c>
      <c r="X1945" t="b">
        <f t="shared" si="30"/>
        <v>1</v>
      </c>
      <c r="Y1945" t="b">
        <f>tbl_CleanLeads[[#This Row],[Response_Time_Hours]]&gt;24</f>
        <v>0</v>
      </c>
      <c r="Z1945" s="13" t="b">
        <f>tbl_CleanLeads[[#This Row],[Response_Time_Hours]]&gt;72</f>
        <v>0</v>
      </c>
      <c r="AA1945" s="13" t="b">
        <f>tbl_CleanLeads[[#This Row],[Status_Clean]]="Converted"</f>
        <v>0</v>
      </c>
    </row>
    <row r="1946" spans="1:27">
      <c r="A1946" t="s">
        <v>70</v>
      </c>
      <c r="B1946" t="s">
        <v>5636</v>
      </c>
      <c r="C1946" t="s">
        <v>5637</v>
      </c>
      <c r="D1946" t="s">
        <v>7258</v>
      </c>
      <c r="E1946" t="s">
        <v>101</v>
      </c>
      <c r="F1946" t="s">
        <v>71</v>
      </c>
      <c r="G1946" s="1">
        <v>45397</v>
      </c>
      <c r="H1946" s="8">
        <f>MONTH(tbl_CleanLeads[[#This Row],[Lead_Date_Final]])</f>
        <v>4</v>
      </c>
      <c r="I1946" t="s">
        <v>7297</v>
      </c>
      <c r="J1946" t="s">
        <v>7271</v>
      </c>
      <c r="K1946" t="s">
        <v>7277</v>
      </c>
      <c r="L1946">
        <f>WEEKDAY(tbl_CleanLeads[[#This Row],[Lead_Date_Final]],2)</f>
        <v>1</v>
      </c>
      <c r="M1946" t="s">
        <v>7298</v>
      </c>
      <c r="N1946">
        <v>40.1</v>
      </c>
      <c r="O1946" s="7">
        <v>1028.5</v>
      </c>
      <c r="P1946">
        <v>20</v>
      </c>
      <c r="Q1946" t="s">
        <v>7289</v>
      </c>
      <c r="R1946">
        <f>IF(UPPER(TRIM(Table2[[#This Row],[Status_Clean]]))="CONVERTED",1,0)</f>
        <v>0</v>
      </c>
      <c r="S1946">
        <f>IF(ISNUMBER(MATCH(UPPER(TRIM(Table2[[#This Row],[Status_Clean]])),{"CONTACTED","QUALIFIED","CONVERTED"},0)),1,0)</f>
        <v>1</v>
      </c>
      <c r="T1946" cm="1">
        <f t="array" ref="T1946">_xlfn.SWITCH(UPPER(TRIM(Table2[[#This Row],[Status_Clean]])),"NEW",1,"CONTACTED",2,"QUALIFIED",3,"CONVERTED",4,"LOST",5,99)</f>
        <v>3</v>
      </c>
      <c r="U1946" t="str" cm="1">
        <f t="array" ref="U1946">_xlfn.LET(_xlpm.x,IFERROR(VALUE(Table2[[#This Row],[Response_Time_Hours]]),""),IF(_xlpm.x="","CHECK",_xlfn.IFS(_xlpm.x&lt;=1,"Immediate",_xlpm.x&lt;=6,"Fast",_xlpm.x&lt;=24,"Moderate",_xlpm.x&gt;24,"Delayed")))</f>
        <v>Delayed</v>
      </c>
      <c r="V1946">
        <f>FLOOR(tbl_CleanLeads[[#This Row],[Response_Time_Hours]],6)</f>
        <v>36</v>
      </c>
      <c r="W1946" t="str" cm="1">
        <f t="array" ref="W1946">IF(Table2[[#This Row],[Interaction_Count_Final]]="","N/A",_xlfn.IFS(Table2[[#This Row],[Interaction_Count_Final]]&lt;=2,"Low",Table2[[#This Row],[Interaction_Count_Final]]&lt;=5,"Medium",Table2[[#This Row],[Interaction_Count_Final]]&gt;=6,"High",TRUE,"CHECK"))</f>
        <v>High</v>
      </c>
      <c r="X1946" t="b">
        <f t="shared" si="30"/>
        <v>1</v>
      </c>
      <c r="Y1946" t="b">
        <f>tbl_CleanLeads[[#This Row],[Response_Time_Hours]]&gt;24</f>
        <v>1</v>
      </c>
      <c r="Z1946" s="13" t="b">
        <f>tbl_CleanLeads[[#This Row],[Response_Time_Hours]]&gt;72</f>
        <v>0</v>
      </c>
      <c r="AA1946" s="13" t="b">
        <f>tbl_CleanLeads[[#This Row],[Status_Clean]]="Converted"</f>
        <v>0</v>
      </c>
    </row>
    <row r="1947" spans="1:27">
      <c r="A1947" t="s">
        <v>70</v>
      </c>
      <c r="B1947" t="s">
        <v>5639</v>
      </c>
      <c r="C1947" t="s">
        <v>5640</v>
      </c>
      <c r="D1947" t="s">
        <v>7303</v>
      </c>
      <c r="E1947" t="s">
        <v>7308</v>
      </c>
      <c r="F1947" t="s">
        <v>125</v>
      </c>
      <c r="G1947" s="1">
        <v>45216</v>
      </c>
      <c r="H1947" s="8">
        <f>MONTH(tbl_CleanLeads[[#This Row],[Lead_Date_Final]])</f>
        <v>10</v>
      </c>
      <c r="I1947" t="s">
        <v>7270</v>
      </c>
      <c r="J1947" t="s">
        <v>7263</v>
      </c>
      <c r="K1947" t="s">
        <v>7264</v>
      </c>
      <c r="L1947">
        <f>WEEKDAY(tbl_CleanLeads[[#This Row],[Lead_Date_Final]],2)</f>
        <v>2</v>
      </c>
      <c r="M1947" t="s">
        <v>7265</v>
      </c>
      <c r="N1947">
        <v>17.5</v>
      </c>
      <c r="O1947" s="7">
        <v>3934.95</v>
      </c>
      <c r="P1947">
        <v>23</v>
      </c>
      <c r="Q1947" t="s">
        <v>7266</v>
      </c>
      <c r="R1947">
        <f>IF(UPPER(TRIM(Table2[[#This Row],[Status_Clean]]))="CONVERTED",1,0)</f>
        <v>0</v>
      </c>
      <c r="S1947">
        <f>IF(ISNUMBER(MATCH(UPPER(TRIM(Table2[[#This Row],[Status_Clean]])),{"CONTACTED","QUALIFIED","CONVERTED"},0)),1,0)</f>
        <v>1</v>
      </c>
      <c r="T1947" cm="1">
        <f t="array" ref="T1947">_xlfn.SWITCH(UPPER(TRIM(Table2[[#This Row],[Status_Clean]])),"NEW",1,"CONTACTED",2,"QUALIFIED",3,"CONVERTED",4,"LOST",5,99)</f>
        <v>2</v>
      </c>
      <c r="U1947" t="str" cm="1">
        <f t="array" ref="U1947">_xlfn.LET(_xlpm.x,IFERROR(VALUE(Table2[[#This Row],[Response_Time_Hours]]),""),IF(_xlpm.x="","CHECK",_xlfn.IFS(_xlpm.x&lt;=1,"Immediate",_xlpm.x&lt;=6,"Fast",_xlpm.x&lt;=24,"Moderate",_xlpm.x&gt;24,"Delayed")))</f>
        <v>Moderate</v>
      </c>
      <c r="V1947">
        <f>FLOOR(tbl_CleanLeads[[#This Row],[Response_Time_Hours]],6)</f>
        <v>12</v>
      </c>
      <c r="W1947" t="str" cm="1">
        <f t="array" ref="W1947">IF(Table2[[#This Row],[Interaction_Count_Final]]="","N/A",_xlfn.IFS(Table2[[#This Row],[Interaction_Count_Final]]&lt;=2,"Low",Table2[[#This Row],[Interaction_Count_Final]]&lt;=5,"Medium",Table2[[#This Row],[Interaction_Count_Final]]&gt;=6,"High",TRUE,"CHECK"))</f>
        <v>High</v>
      </c>
      <c r="X1947" t="b">
        <f t="shared" si="30"/>
        <v>1</v>
      </c>
      <c r="Y1947" t="b">
        <f>tbl_CleanLeads[[#This Row],[Response_Time_Hours]]&gt;24</f>
        <v>0</v>
      </c>
      <c r="Z1947" s="13" t="b">
        <f>tbl_CleanLeads[[#This Row],[Response_Time_Hours]]&gt;72</f>
        <v>0</v>
      </c>
      <c r="AA1947" s="13" t="b">
        <f>tbl_CleanLeads[[#This Row],[Status_Clean]]="Converted"</f>
        <v>0</v>
      </c>
    </row>
    <row r="1948" spans="1:27">
      <c r="A1948" t="s">
        <v>70</v>
      </c>
      <c r="B1948" t="s">
        <v>5641</v>
      </c>
      <c r="C1948" t="s">
        <v>5642</v>
      </c>
      <c r="D1948" t="s">
        <v>7258</v>
      </c>
      <c r="E1948" t="s">
        <v>69</v>
      </c>
      <c r="F1948" t="s">
        <v>125</v>
      </c>
      <c r="G1948" s="1">
        <v>45105</v>
      </c>
      <c r="H1948" s="8">
        <f>MONTH(tbl_CleanLeads[[#This Row],[Lead_Date_Final]])</f>
        <v>6</v>
      </c>
      <c r="I1948" t="s">
        <v>7276</v>
      </c>
      <c r="J1948" t="s">
        <v>7263</v>
      </c>
      <c r="K1948" t="s">
        <v>7277</v>
      </c>
      <c r="L1948">
        <f>WEEKDAY(tbl_CleanLeads[[#This Row],[Lead_Date_Final]],2)</f>
        <v>3</v>
      </c>
      <c r="M1948" t="s">
        <v>7272</v>
      </c>
      <c r="N1948">
        <v>2.4000000000000004</v>
      </c>
      <c r="O1948" s="7">
        <v>1819.66</v>
      </c>
      <c r="P1948">
        <v>8</v>
      </c>
      <c r="Q1948" t="s">
        <v>7289</v>
      </c>
      <c r="R1948">
        <f>IF(UPPER(TRIM(Table2[[#This Row],[Status_Clean]]))="CONVERTED",1,0)</f>
        <v>0</v>
      </c>
      <c r="S1948">
        <f>IF(ISNUMBER(MATCH(UPPER(TRIM(Table2[[#This Row],[Status_Clean]])),{"CONTACTED","QUALIFIED","CONVERTED"},0)),1,0)</f>
        <v>1</v>
      </c>
      <c r="T1948" cm="1">
        <f t="array" ref="T1948">_xlfn.SWITCH(UPPER(TRIM(Table2[[#This Row],[Status_Clean]])),"NEW",1,"CONTACTED",2,"QUALIFIED",3,"CONVERTED",4,"LOST",5,99)</f>
        <v>2</v>
      </c>
      <c r="U1948" t="str" cm="1">
        <f t="array" ref="U1948">_xlfn.LET(_xlpm.x,IFERROR(VALUE(Table2[[#This Row],[Response_Time_Hours]]),""),IF(_xlpm.x="","CHECK",_xlfn.IFS(_xlpm.x&lt;=1,"Immediate",_xlpm.x&lt;=6,"Fast",_xlpm.x&lt;=24,"Moderate",_xlpm.x&gt;24,"Delayed")))</f>
        <v>Fast</v>
      </c>
      <c r="V1948">
        <f>FLOOR(tbl_CleanLeads[[#This Row],[Response_Time_Hours]],6)</f>
        <v>0</v>
      </c>
      <c r="W1948" t="str" cm="1">
        <f t="array" ref="W1948">IF(Table2[[#This Row],[Interaction_Count_Final]]="","N/A",_xlfn.IFS(Table2[[#This Row],[Interaction_Count_Final]]&lt;=2,"Low",Table2[[#This Row],[Interaction_Count_Final]]&lt;=5,"Medium",Table2[[#This Row],[Interaction_Count_Final]]&gt;=6,"High",TRUE,"CHECK"))</f>
        <v>High</v>
      </c>
      <c r="X1948" t="b">
        <f t="shared" si="30"/>
        <v>1</v>
      </c>
      <c r="Y1948" t="b">
        <f>tbl_CleanLeads[[#This Row],[Response_Time_Hours]]&gt;24</f>
        <v>0</v>
      </c>
      <c r="Z1948" s="13" t="b">
        <f>tbl_CleanLeads[[#This Row],[Response_Time_Hours]]&gt;72</f>
        <v>0</v>
      </c>
      <c r="AA1948" s="13" t="b">
        <f>tbl_CleanLeads[[#This Row],[Status_Clean]]="Converted"</f>
        <v>0</v>
      </c>
    </row>
    <row r="1949" spans="1:27">
      <c r="A1949" t="s">
        <v>102</v>
      </c>
      <c r="B1949" t="s">
        <v>5644</v>
      </c>
      <c r="C1949" t="s">
        <v>8593</v>
      </c>
      <c r="D1949" t="s">
        <v>7274</v>
      </c>
      <c r="E1949" t="s">
        <v>106</v>
      </c>
      <c r="F1949" t="s">
        <v>125</v>
      </c>
      <c r="G1949" s="1">
        <v>45014</v>
      </c>
      <c r="H1949" s="8">
        <f>MONTH(tbl_CleanLeads[[#This Row],[Lead_Date_Final]])</f>
        <v>3</v>
      </c>
      <c r="I1949" t="s">
        <v>7295</v>
      </c>
      <c r="J1949" t="s">
        <v>7263</v>
      </c>
      <c r="K1949" t="s">
        <v>7284</v>
      </c>
      <c r="L1949">
        <f>WEEKDAY(tbl_CleanLeads[[#This Row],[Lead_Date_Final]],2)</f>
        <v>3</v>
      </c>
      <c r="M1949" t="s">
        <v>7272</v>
      </c>
      <c r="N1949">
        <v>62.5</v>
      </c>
      <c r="O1949" s="7">
        <v>4446.03</v>
      </c>
      <c r="P1949">
        <v>27</v>
      </c>
      <c r="Q1949" t="s">
        <v>7273</v>
      </c>
      <c r="R1949">
        <f>IF(UPPER(TRIM(Table2[[#This Row],[Status_Clean]]))="CONVERTED",1,0)</f>
        <v>0</v>
      </c>
      <c r="S1949">
        <f>IF(ISNUMBER(MATCH(UPPER(TRIM(Table2[[#This Row],[Status_Clean]])),{"CONTACTED","QUALIFIED","CONVERTED"},0)),1,0)</f>
        <v>1</v>
      </c>
      <c r="T1949" cm="1">
        <f t="array" ref="T1949">_xlfn.SWITCH(UPPER(TRIM(Table2[[#This Row],[Status_Clean]])),"NEW",1,"CONTACTED",2,"QUALIFIED",3,"CONVERTED",4,"LOST",5,99)</f>
        <v>2</v>
      </c>
      <c r="U1949" t="str" cm="1">
        <f t="array" ref="U1949">_xlfn.LET(_xlpm.x,IFERROR(VALUE(Table2[[#This Row],[Response_Time_Hours]]),""),IF(_xlpm.x="","CHECK",_xlfn.IFS(_xlpm.x&lt;=1,"Immediate",_xlpm.x&lt;=6,"Fast",_xlpm.x&lt;=24,"Moderate",_xlpm.x&gt;24,"Delayed")))</f>
        <v>Delayed</v>
      </c>
      <c r="V1949">
        <f>FLOOR(tbl_CleanLeads[[#This Row],[Response_Time_Hours]],6)</f>
        <v>60</v>
      </c>
      <c r="W1949" t="str" cm="1">
        <f t="array" ref="W1949">IF(Table2[[#This Row],[Interaction_Count_Final]]="","N/A",_xlfn.IFS(Table2[[#This Row],[Interaction_Count_Final]]&lt;=2,"Low",Table2[[#This Row],[Interaction_Count_Final]]&lt;=5,"Medium",Table2[[#This Row],[Interaction_Count_Final]]&gt;=6,"High",TRUE,"CHECK"))</f>
        <v>High</v>
      </c>
      <c r="X1949" t="b">
        <f t="shared" si="30"/>
        <v>1</v>
      </c>
      <c r="Y1949" t="b">
        <f>tbl_CleanLeads[[#This Row],[Response_Time_Hours]]&gt;24</f>
        <v>1</v>
      </c>
      <c r="Z1949" s="13" t="b">
        <f>tbl_CleanLeads[[#This Row],[Response_Time_Hours]]&gt;72</f>
        <v>0</v>
      </c>
      <c r="AA1949" s="13" t="b">
        <f>tbl_CleanLeads[[#This Row],[Status_Clean]]="Converted"</f>
        <v>0</v>
      </c>
    </row>
    <row r="1950" spans="1:27">
      <c r="A1950" t="s">
        <v>70</v>
      </c>
      <c r="B1950" t="s">
        <v>5646</v>
      </c>
      <c r="C1950" t="s">
        <v>5647</v>
      </c>
      <c r="D1950" t="s">
        <v>7268</v>
      </c>
      <c r="E1950" t="s">
        <v>363</v>
      </c>
      <c r="F1950" t="s">
        <v>173</v>
      </c>
      <c r="G1950" s="1">
        <v>45222</v>
      </c>
      <c r="H1950" s="8">
        <f>MONTH(tbl_CleanLeads[[#This Row],[Lead_Date_Final]])</f>
        <v>10</v>
      </c>
      <c r="I1950" t="s">
        <v>7270</v>
      </c>
      <c r="J1950" t="s">
        <v>7263</v>
      </c>
      <c r="K1950" t="s">
        <v>7264</v>
      </c>
      <c r="L1950">
        <f>WEEKDAY(tbl_CleanLeads[[#This Row],[Lead_Date_Final]],2)</f>
        <v>1</v>
      </c>
      <c r="M1950" t="s">
        <v>7298</v>
      </c>
      <c r="N1950">
        <v>64.7</v>
      </c>
      <c r="O1950" s="7">
        <v>4105.1400000000003</v>
      </c>
      <c r="P1950">
        <v>42</v>
      </c>
      <c r="Q1950" t="s">
        <v>7273</v>
      </c>
      <c r="R1950">
        <f>IF(UPPER(TRIM(Table2[[#This Row],[Status_Clean]]))="CONVERTED",1,0)</f>
        <v>0</v>
      </c>
      <c r="S1950">
        <f>IF(ISNUMBER(MATCH(UPPER(TRIM(Table2[[#This Row],[Status_Clean]])),{"CONTACTED","QUALIFIED","CONVERTED"},0)),1,0)</f>
        <v>0</v>
      </c>
      <c r="T1950" cm="1">
        <f t="array" ref="T1950">_xlfn.SWITCH(UPPER(TRIM(Table2[[#This Row],[Status_Clean]])),"NEW",1,"CONTACTED",2,"QUALIFIED",3,"CONVERTED",4,"LOST",5,99)</f>
        <v>5</v>
      </c>
      <c r="U1950" t="str" cm="1">
        <f t="array" ref="U1950">_xlfn.LET(_xlpm.x,IFERROR(VALUE(Table2[[#This Row],[Response_Time_Hours]]),""),IF(_xlpm.x="","CHECK",_xlfn.IFS(_xlpm.x&lt;=1,"Immediate",_xlpm.x&lt;=6,"Fast",_xlpm.x&lt;=24,"Moderate",_xlpm.x&gt;24,"Delayed")))</f>
        <v>Delayed</v>
      </c>
      <c r="V1950">
        <f>FLOOR(tbl_CleanLeads[[#This Row],[Response_Time_Hours]],6)</f>
        <v>60</v>
      </c>
      <c r="W1950" t="str" cm="1">
        <f t="array" ref="W1950">IF(Table2[[#This Row],[Interaction_Count_Final]]="","N/A",_xlfn.IFS(Table2[[#This Row],[Interaction_Count_Final]]&lt;=2,"Low",Table2[[#This Row],[Interaction_Count_Final]]&lt;=5,"Medium",Table2[[#This Row],[Interaction_Count_Final]]&gt;=6,"High",TRUE,"CHECK"))</f>
        <v>High</v>
      </c>
      <c r="X1950" t="b">
        <f t="shared" si="30"/>
        <v>1</v>
      </c>
      <c r="Y1950" t="b">
        <f>tbl_CleanLeads[[#This Row],[Response_Time_Hours]]&gt;24</f>
        <v>1</v>
      </c>
      <c r="Z1950" s="13" t="b">
        <f>tbl_CleanLeads[[#This Row],[Response_Time_Hours]]&gt;72</f>
        <v>0</v>
      </c>
      <c r="AA1950" s="13" t="b">
        <f>tbl_CleanLeads[[#This Row],[Status_Clean]]="Converted"</f>
        <v>0</v>
      </c>
    </row>
    <row r="1951" spans="1:27">
      <c r="A1951" t="s">
        <v>102</v>
      </c>
      <c r="B1951" t="s">
        <v>5648</v>
      </c>
      <c r="C1951" t="s">
        <v>5649</v>
      </c>
      <c r="D1951" t="s">
        <v>7303</v>
      </c>
      <c r="E1951" t="s">
        <v>254</v>
      </c>
      <c r="F1951" t="s">
        <v>173</v>
      </c>
      <c r="G1951" s="1">
        <v>45625</v>
      </c>
      <c r="H1951" s="8">
        <f>MONTH(tbl_CleanLeads[[#This Row],[Lead_Date_Final]])</f>
        <v>11</v>
      </c>
      <c r="I1951" t="s">
        <v>7300</v>
      </c>
      <c r="J1951" t="s">
        <v>7271</v>
      </c>
      <c r="K1951" t="s">
        <v>7264</v>
      </c>
      <c r="L1951">
        <f>WEEKDAY(tbl_CleanLeads[[#This Row],[Lead_Date_Final]],2)</f>
        <v>5</v>
      </c>
      <c r="M1951" t="s">
        <v>7312</v>
      </c>
      <c r="N1951">
        <v>67.900000000000006</v>
      </c>
      <c r="O1951" s="7">
        <v>4910.71</v>
      </c>
      <c r="P1951">
        <v>19</v>
      </c>
      <c r="Q1951" t="s">
        <v>7273</v>
      </c>
      <c r="R1951">
        <f>IF(UPPER(TRIM(Table2[[#This Row],[Status_Clean]]))="CONVERTED",1,0)</f>
        <v>0</v>
      </c>
      <c r="S1951">
        <f>IF(ISNUMBER(MATCH(UPPER(TRIM(Table2[[#This Row],[Status_Clean]])),{"CONTACTED","QUALIFIED","CONVERTED"},0)),1,0)</f>
        <v>0</v>
      </c>
      <c r="T1951" cm="1">
        <f t="array" ref="T1951">_xlfn.SWITCH(UPPER(TRIM(Table2[[#This Row],[Status_Clean]])),"NEW",1,"CONTACTED",2,"QUALIFIED",3,"CONVERTED",4,"LOST",5,99)</f>
        <v>5</v>
      </c>
      <c r="U1951" t="str" cm="1">
        <f t="array" ref="U1951">_xlfn.LET(_xlpm.x,IFERROR(VALUE(Table2[[#This Row],[Response_Time_Hours]]),""),IF(_xlpm.x="","CHECK",_xlfn.IFS(_xlpm.x&lt;=1,"Immediate",_xlpm.x&lt;=6,"Fast",_xlpm.x&lt;=24,"Moderate",_xlpm.x&gt;24,"Delayed")))</f>
        <v>Delayed</v>
      </c>
      <c r="V1951">
        <f>FLOOR(tbl_CleanLeads[[#This Row],[Response_Time_Hours]],6)</f>
        <v>66</v>
      </c>
      <c r="W1951" t="str" cm="1">
        <f t="array" ref="W1951">IF(Table2[[#This Row],[Interaction_Count_Final]]="","N/A",_xlfn.IFS(Table2[[#This Row],[Interaction_Count_Final]]&lt;=2,"Low",Table2[[#This Row],[Interaction_Count_Final]]&lt;=5,"Medium",Table2[[#This Row],[Interaction_Count_Final]]&gt;=6,"High",TRUE,"CHECK"))</f>
        <v>High</v>
      </c>
      <c r="X1951" t="b">
        <f t="shared" si="30"/>
        <v>1</v>
      </c>
      <c r="Y1951" t="b">
        <f>tbl_CleanLeads[[#This Row],[Response_Time_Hours]]&gt;24</f>
        <v>1</v>
      </c>
      <c r="Z1951" s="13" t="b">
        <f>tbl_CleanLeads[[#This Row],[Response_Time_Hours]]&gt;72</f>
        <v>0</v>
      </c>
      <c r="AA1951" s="13" t="b">
        <f>tbl_CleanLeads[[#This Row],[Status_Clean]]="Converted"</f>
        <v>0</v>
      </c>
    </row>
    <row r="1952" spans="1:27">
      <c r="A1952" t="s">
        <v>70</v>
      </c>
      <c r="B1952" t="s">
        <v>5650</v>
      </c>
      <c r="C1952" t="s">
        <v>5651</v>
      </c>
      <c r="D1952" t="s">
        <v>7274</v>
      </c>
      <c r="E1952" t="s">
        <v>123</v>
      </c>
      <c r="F1952" t="s">
        <v>71</v>
      </c>
      <c r="G1952" s="1">
        <v>45402</v>
      </c>
      <c r="H1952" s="8">
        <f>MONTH(tbl_CleanLeads[[#This Row],[Lead_Date_Final]])</f>
        <v>4</v>
      </c>
      <c r="I1952" t="s">
        <v>7297</v>
      </c>
      <c r="J1952" t="s">
        <v>7271</v>
      </c>
      <c r="K1952" t="s">
        <v>7277</v>
      </c>
      <c r="L1952">
        <f>WEEKDAY(tbl_CleanLeads[[#This Row],[Lead_Date_Final]],2)</f>
        <v>6</v>
      </c>
      <c r="M1952" t="s">
        <v>7278</v>
      </c>
      <c r="N1952">
        <v>16</v>
      </c>
      <c r="O1952" s="7">
        <v>2665.38</v>
      </c>
      <c r="P1952">
        <v>46</v>
      </c>
      <c r="Q1952" t="s">
        <v>7266</v>
      </c>
      <c r="R1952">
        <f>IF(UPPER(TRIM(Table2[[#This Row],[Status_Clean]]))="CONVERTED",1,0)</f>
        <v>0</v>
      </c>
      <c r="S1952">
        <f>IF(ISNUMBER(MATCH(UPPER(TRIM(Table2[[#This Row],[Status_Clean]])),{"CONTACTED","QUALIFIED","CONVERTED"},0)),1,0)</f>
        <v>1</v>
      </c>
      <c r="T1952" cm="1">
        <f t="array" ref="T1952">_xlfn.SWITCH(UPPER(TRIM(Table2[[#This Row],[Status_Clean]])),"NEW",1,"CONTACTED",2,"QUALIFIED",3,"CONVERTED",4,"LOST",5,99)</f>
        <v>3</v>
      </c>
      <c r="U1952" t="str" cm="1">
        <f t="array" ref="U1952">_xlfn.LET(_xlpm.x,IFERROR(VALUE(Table2[[#This Row],[Response_Time_Hours]]),""),IF(_xlpm.x="","CHECK",_xlfn.IFS(_xlpm.x&lt;=1,"Immediate",_xlpm.x&lt;=6,"Fast",_xlpm.x&lt;=24,"Moderate",_xlpm.x&gt;24,"Delayed")))</f>
        <v>Moderate</v>
      </c>
      <c r="V1952">
        <f>FLOOR(tbl_CleanLeads[[#This Row],[Response_Time_Hours]],6)</f>
        <v>12</v>
      </c>
      <c r="W1952" t="str" cm="1">
        <f t="array" ref="W1952">IF(Table2[[#This Row],[Interaction_Count_Final]]="","N/A",_xlfn.IFS(Table2[[#This Row],[Interaction_Count_Final]]&lt;=2,"Low",Table2[[#This Row],[Interaction_Count_Final]]&lt;=5,"Medium",Table2[[#This Row],[Interaction_Count_Final]]&gt;=6,"High",TRUE,"CHECK"))</f>
        <v>High</v>
      </c>
      <c r="X1952" t="b">
        <f t="shared" si="30"/>
        <v>1</v>
      </c>
      <c r="Y1952" t="b">
        <f>tbl_CleanLeads[[#This Row],[Response_Time_Hours]]&gt;24</f>
        <v>0</v>
      </c>
      <c r="Z1952" s="13" t="b">
        <f>tbl_CleanLeads[[#This Row],[Response_Time_Hours]]&gt;72</f>
        <v>0</v>
      </c>
      <c r="AA1952" s="13" t="b">
        <f>tbl_CleanLeads[[#This Row],[Status_Clean]]="Converted"</f>
        <v>0</v>
      </c>
    </row>
    <row r="1953" spans="1:27">
      <c r="A1953" t="s">
        <v>70</v>
      </c>
      <c r="B1953" t="s">
        <v>5653</v>
      </c>
      <c r="C1953" t="s">
        <v>5654</v>
      </c>
      <c r="D1953" t="s">
        <v>7258</v>
      </c>
      <c r="E1953" t="s">
        <v>106</v>
      </c>
      <c r="F1953" t="s">
        <v>71</v>
      </c>
      <c r="G1953" s="1">
        <v>45390</v>
      </c>
      <c r="H1953" s="8">
        <f>MONTH(tbl_CleanLeads[[#This Row],[Lead_Date_Final]])</f>
        <v>4</v>
      </c>
      <c r="I1953" t="s">
        <v>7297</v>
      </c>
      <c r="J1953" t="s">
        <v>7271</v>
      </c>
      <c r="K1953" t="s">
        <v>7277</v>
      </c>
      <c r="L1953">
        <f>WEEKDAY(tbl_CleanLeads[[#This Row],[Lead_Date_Final]],2)</f>
        <v>1</v>
      </c>
      <c r="M1953" t="s">
        <v>7298</v>
      </c>
      <c r="N1953">
        <v>9.6000000000000014</v>
      </c>
      <c r="O1953" s="7">
        <v>3838.05</v>
      </c>
      <c r="P1953">
        <v>15</v>
      </c>
      <c r="Q1953" t="s">
        <v>7266</v>
      </c>
      <c r="R1953">
        <f>IF(UPPER(TRIM(Table2[[#This Row],[Status_Clean]]))="CONVERTED",1,0)</f>
        <v>0</v>
      </c>
      <c r="S1953">
        <f>IF(ISNUMBER(MATCH(UPPER(TRIM(Table2[[#This Row],[Status_Clean]])),{"CONTACTED","QUALIFIED","CONVERTED"},0)),1,0)</f>
        <v>1</v>
      </c>
      <c r="T1953" cm="1">
        <f t="array" ref="T1953">_xlfn.SWITCH(UPPER(TRIM(Table2[[#This Row],[Status_Clean]])),"NEW",1,"CONTACTED",2,"QUALIFIED",3,"CONVERTED",4,"LOST",5,99)</f>
        <v>3</v>
      </c>
      <c r="U1953" t="str" cm="1">
        <f t="array" ref="U1953">_xlfn.LET(_xlpm.x,IFERROR(VALUE(Table2[[#This Row],[Response_Time_Hours]]),""),IF(_xlpm.x="","CHECK",_xlfn.IFS(_xlpm.x&lt;=1,"Immediate",_xlpm.x&lt;=6,"Fast",_xlpm.x&lt;=24,"Moderate",_xlpm.x&gt;24,"Delayed")))</f>
        <v>Moderate</v>
      </c>
      <c r="V1953">
        <f>FLOOR(tbl_CleanLeads[[#This Row],[Response_Time_Hours]],6)</f>
        <v>6</v>
      </c>
      <c r="W1953" t="str" cm="1">
        <f t="array" ref="W1953">IF(Table2[[#This Row],[Interaction_Count_Final]]="","N/A",_xlfn.IFS(Table2[[#This Row],[Interaction_Count_Final]]&lt;=2,"Low",Table2[[#This Row],[Interaction_Count_Final]]&lt;=5,"Medium",Table2[[#This Row],[Interaction_Count_Final]]&gt;=6,"High",TRUE,"CHECK"))</f>
        <v>High</v>
      </c>
      <c r="X1953" t="b">
        <f t="shared" si="30"/>
        <v>1</v>
      </c>
      <c r="Y1953" t="b">
        <f>tbl_CleanLeads[[#This Row],[Response_Time_Hours]]&gt;24</f>
        <v>0</v>
      </c>
      <c r="Z1953" s="13" t="b">
        <f>tbl_CleanLeads[[#This Row],[Response_Time_Hours]]&gt;72</f>
        <v>0</v>
      </c>
      <c r="AA1953" s="13" t="b">
        <f>tbl_CleanLeads[[#This Row],[Status_Clean]]="Converted"</f>
        <v>0</v>
      </c>
    </row>
    <row r="1954" spans="1:27">
      <c r="A1954" t="s">
        <v>63</v>
      </c>
      <c r="B1954" t="s">
        <v>5655</v>
      </c>
      <c r="C1954" t="s">
        <v>5656</v>
      </c>
      <c r="D1954" t="s">
        <v>7303</v>
      </c>
      <c r="E1954" t="s">
        <v>123</v>
      </c>
      <c r="F1954" t="s">
        <v>71</v>
      </c>
      <c r="G1954" s="1">
        <v>45403</v>
      </c>
      <c r="H1954" s="8">
        <f>MONTH(tbl_CleanLeads[[#This Row],[Lead_Date_Final]])</f>
        <v>4</v>
      </c>
      <c r="I1954" t="s">
        <v>7297</v>
      </c>
      <c r="J1954" t="s">
        <v>7271</v>
      </c>
      <c r="K1954" t="s">
        <v>7277</v>
      </c>
      <c r="L1954">
        <f>WEEKDAY(tbl_CleanLeads[[#This Row],[Lead_Date_Final]],2)</f>
        <v>7</v>
      </c>
      <c r="M1954" t="s">
        <v>7293</v>
      </c>
      <c r="N1954">
        <v>4.8</v>
      </c>
      <c r="O1954" s="7">
        <v>3739.76</v>
      </c>
      <c r="P1954">
        <v>22</v>
      </c>
      <c r="Q1954" t="s">
        <v>7266</v>
      </c>
      <c r="R1954">
        <f>IF(UPPER(TRIM(Table2[[#This Row],[Status_Clean]]))="CONVERTED",1,0)</f>
        <v>0</v>
      </c>
      <c r="S1954">
        <f>IF(ISNUMBER(MATCH(UPPER(TRIM(Table2[[#This Row],[Status_Clean]])),{"CONTACTED","QUALIFIED","CONVERTED"},0)),1,0)</f>
        <v>1</v>
      </c>
      <c r="T1954" cm="1">
        <f t="array" ref="T1954">_xlfn.SWITCH(UPPER(TRIM(Table2[[#This Row],[Status_Clean]])),"NEW",1,"CONTACTED",2,"QUALIFIED",3,"CONVERTED",4,"LOST",5,99)</f>
        <v>3</v>
      </c>
      <c r="U1954" t="str" cm="1">
        <f t="array" ref="U1954">_xlfn.LET(_xlpm.x,IFERROR(VALUE(Table2[[#This Row],[Response_Time_Hours]]),""),IF(_xlpm.x="","CHECK",_xlfn.IFS(_xlpm.x&lt;=1,"Immediate",_xlpm.x&lt;=6,"Fast",_xlpm.x&lt;=24,"Moderate",_xlpm.x&gt;24,"Delayed")))</f>
        <v>Fast</v>
      </c>
      <c r="V1954">
        <f>FLOOR(tbl_CleanLeads[[#This Row],[Response_Time_Hours]],6)</f>
        <v>0</v>
      </c>
      <c r="W1954" t="str" cm="1">
        <f t="array" ref="W1954">IF(Table2[[#This Row],[Interaction_Count_Final]]="","N/A",_xlfn.IFS(Table2[[#This Row],[Interaction_Count_Final]]&lt;=2,"Low",Table2[[#This Row],[Interaction_Count_Final]]&lt;=5,"Medium",Table2[[#This Row],[Interaction_Count_Final]]&gt;=6,"High",TRUE,"CHECK"))</f>
        <v>High</v>
      </c>
      <c r="X1954" t="b">
        <f t="shared" si="30"/>
        <v>1</v>
      </c>
      <c r="Y1954" t="b">
        <f>tbl_CleanLeads[[#This Row],[Response_Time_Hours]]&gt;24</f>
        <v>0</v>
      </c>
      <c r="Z1954" s="13" t="b">
        <f>tbl_CleanLeads[[#This Row],[Response_Time_Hours]]&gt;72</f>
        <v>0</v>
      </c>
      <c r="AA1954" s="13" t="b">
        <f>tbl_CleanLeads[[#This Row],[Status_Clean]]="Converted"</f>
        <v>0</v>
      </c>
    </row>
    <row r="1955" spans="1:27">
      <c r="A1955" t="s">
        <v>90</v>
      </c>
      <c r="B1955" t="s">
        <v>5658</v>
      </c>
      <c r="C1955" t="s">
        <v>8596</v>
      </c>
      <c r="D1955" t="s">
        <v>7280</v>
      </c>
      <c r="E1955" t="s">
        <v>311</v>
      </c>
      <c r="F1955" t="s">
        <v>193</v>
      </c>
      <c r="G1955" s="1">
        <v>45294</v>
      </c>
      <c r="H1955" s="8">
        <f>MONTH(tbl_CleanLeads[[#This Row],[Lead_Date_Final]])</f>
        <v>1</v>
      </c>
      <c r="I1955" t="s">
        <v>7317</v>
      </c>
      <c r="J1955" t="s">
        <v>7271</v>
      </c>
      <c r="K1955" t="s">
        <v>7284</v>
      </c>
      <c r="L1955">
        <f>WEEKDAY(tbl_CleanLeads[[#This Row],[Lead_Date_Final]],2)</f>
        <v>3</v>
      </c>
      <c r="M1955" t="s">
        <v>7272</v>
      </c>
      <c r="N1955">
        <v>58.4</v>
      </c>
      <c r="O1955" s="7">
        <v>2926.92</v>
      </c>
      <c r="P1955">
        <v>31</v>
      </c>
      <c r="Q1955" t="s">
        <v>7266</v>
      </c>
      <c r="R1955">
        <f>IF(UPPER(TRIM(Table2[[#This Row],[Status_Clean]]))="CONVERTED",1,0)</f>
        <v>0</v>
      </c>
      <c r="S1955">
        <f>IF(ISNUMBER(MATCH(UPPER(TRIM(Table2[[#This Row],[Status_Clean]])),{"CONTACTED","QUALIFIED","CONVERTED"},0)),1,0)</f>
        <v>0</v>
      </c>
      <c r="T1955" cm="1">
        <f t="array" ref="T1955">_xlfn.SWITCH(UPPER(TRIM(Table2[[#This Row],[Status_Clean]])),"NEW",1,"CONTACTED",2,"QUALIFIED",3,"CONVERTED",4,"LOST",5,99)</f>
        <v>1</v>
      </c>
      <c r="U1955" t="str" cm="1">
        <f t="array" ref="U1955">_xlfn.LET(_xlpm.x,IFERROR(VALUE(Table2[[#This Row],[Response_Time_Hours]]),""),IF(_xlpm.x="","CHECK",_xlfn.IFS(_xlpm.x&lt;=1,"Immediate",_xlpm.x&lt;=6,"Fast",_xlpm.x&lt;=24,"Moderate",_xlpm.x&gt;24,"Delayed")))</f>
        <v>Delayed</v>
      </c>
      <c r="V1955">
        <f>FLOOR(tbl_CleanLeads[[#This Row],[Response_Time_Hours]],6)</f>
        <v>54</v>
      </c>
      <c r="W1955" t="str" cm="1">
        <f t="array" ref="W1955">IF(Table2[[#This Row],[Interaction_Count_Final]]="","N/A",_xlfn.IFS(Table2[[#This Row],[Interaction_Count_Final]]&lt;=2,"Low",Table2[[#This Row],[Interaction_Count_Final]]&lt;=5,"Medium",Table2[[#This Row],[Interaction_Count_Final]]&gt;=6,"High",TRUE,"CHECK"))</f>
        <v>High</v>
      </c>
      <c r="X1955" t="b">
        <f t="shared" si="30"/>
        <v>1</v>
      </c>
      <c r="Y1955" t="b">
        <f>tbl_CleanLeads[[#This Row],[Response_Time_Hours]]&gt;24</f>
        <v>1</v>
      </c>
      <c r="Z1955" s="13" t="b">
        <f>tbl_CleanLeads[[#This Row],[Response_Time_Hours]]&gt;72</f>
        <v>0</v>
      </c>
      <c r="AA1955" s="13" t="b">
        <f>tbl_CleanLeads[[#This Row],[Status_Clean]]="Converted"</f>
        <v>0</v>
      </c>
    </row>
    <row r="1956" spans="1:27">
      <c r="A1956" t="s">
        <v>90</v>
      </c>
      <c r="B1956" t="s">
        <v>5660</v>
      </c>
      <c r="C1956" t="s">
        <v>5661</v>
      </c>
      <c r="D1956" t="s">
        <v>7303</v>
      </c>
      <c r="E1956" t="s">
        <v>363</v>
      </c>
      <c r="F1956" t="s">
        <v>173</v>
      </c>
      <c r="G1956" s="1">
        <v>45610</v>
      </c>
      <c r="H1956" s="8">
        <f>MONTH(tbl_CleanLeads[[#This Row],[Lead_Date_Final]])</f>
        <v>11</v>
      </c>
      <c r="I1956" t="s">
        <v>7300</v>
      </c>
      <c r="J1956" t="s">
        <v>7271</v>
      </c>
      <c r="K1956" t="s">
        <v>7264</v>
      </c>
      <c r="L1956">
        <f>WEEKDAY(tbl_CleanLeads[[#This Row],[Lead_Date_Final]],2)</f>
        <v>4</v>
      </c>
      <c r="M1956" t="s">
        <v>7285</v>
      </c>
      <c r="N1956">
        <v>21.7</v>
      </c>
      <c r="O1956" s="7">
        <v>4334.26</v>
      </c>
      <c r="P1956">
        <v>12</v>
      </c>
      <c r="Q1956" t="s">
        <v>7273</v>
      </c>
      <c r="R1956">
        <f>IF(UPPER(TRIM(Table2[[#This Row],[Status_Clean]]))="CONVERTED",1,0)</f>
        <v>0</v>
      </c>
      <c r="S1956">
        <f>IF(ISNUMBER(MATCH(UPPER(TRIM(Table2[[#This Row],[Status_Clean]])),{"CONTACTED","QUALIFIED","CONVERTED"},0)),1,0)</f>
        <v>0</v>
      </c>
      <c r="T1956" cm="1">
        <f t="array" ref="T1956">_xlfn.SWITCH(UPPER(TRIM(Table2[[#This Row],[Status_Clean]])),"NEW",1,"CONTACTED",2,"QUALIFIED",3,"CONVERTED",4,"LOST",5,99)</f>
        <v>5</v>
      </c>
      <c r="U1956" t="str" cm="1">
        <f t="array" ref="U1956">_xlfn.LET(_xlpm.x,IFERROR(VALUE(Table2[[#This Row],[Response_Time_Hours]]),""),IF(_xlpm.x="","CHECK",_xlfn.IFS(_xlpm.x&lt;=1,"Immediate",_xlpm.x&lt;=6,"Fast",_xlpm.x&lt;=24,"Moderate",_xlpm.x&gt;24,"Delayed")))</f>
        <v>Moderate</v>
      </c>
      <c r="V1956">
        <f>FLOOR(tbl_CleanLeads[[#This Row],[Response_Time_Hours]],6)</f>
        <v>18</v>
      </c>
      <c r="W1956" t="str" cm="1">
        <f t="array" ref="W1956">IF(Table2[[#This Row],[Interaction_Count_Final]]="","N/A",_xlfn.IFS(Table2[[#This Row],[Interaction_Count_Final]]&lt;=2,"Low",Table2[[#This Row],[Interaction_Count_Final]]&lt;=5,"Medium",Table2[[#This Row],[Interaction_Count_Final]]&gt;=6,"High",TRUE,"CHECK"))</f>
        <v>High</v>
      </c>
      <c r="X1956" t="b">
        <f t="shared" si="30"/>
        <v>1</v>
      </c>
      <c r="Y1956" t="b">
        <f>tbl_CleanLeads[[#This Row],[Response_Time_Hours]]&gt;24</f>
        <v>0</v>
      </c>
      <c r="Z1956" s="13" t="b">
        <f>tbl_CleanLeads[[#This Row],[Response_Time_Hours]]&gt;72</f>
        <v>0</v>
      </c>
      <c r="AA1956" s="13" t="b">
        <f>tbl_CleanLeads[[#This Row],[Status_Clean]]="Converted"</f>
        <v>0</v>
      </c>
    </row>
    <row r="1957" spans="1:27">
      <c r="A1957" t="s">
        <v>90</v>
      </c>
      <c r="B1957" t="s">
        <v>5664</v>
      </c>
      <c r="C1957" t="s">
        <v>5665</v>
      </c>
      <c r="D1957" t="s">
        <v>7280</v>
      </c>
      <c r="E1957" t="s">
        <v>254</v>
      </c>
      <c r="F1957" t="s">
        <v>193</v>
      </c>
      <c r="G1957" s="1">
        <v>45479</v>
      </c>
      <c r="H1957" s="8">
        <f>MONTH(tbl_CleanLeads[[#This Row],[Lead_Date_Final]])</f>
        <v>7</v>
      </c>
      <c r="I1957" t="s">
        <v>7305</v>
      </c>
      <c r="J1957" t="s">
        <v>7271</v>
      </c>
      <c r="K1957" t="s">
        <v>7288</v>
      </c>
      <c r="L1957">
        <f>WEEKDAY(tbl_CleanLeads[[#This Row],[Lead_Date_Final]],2)</f>
        <v>6</v>
      </c>
      <c r="M1957" t="s">
        <v>7278</v>
      </c>
      <c r="N1957">
        <v>2.4000000000000004</v>
      </c>
      <c r="O1957" s="7">
        <v>3977.99</v>
      </c>
      <c r="P1957">
        <v>25</v>
      </c>
      <c r="Q1957" t="s">
        <v>7273</v>
      </c>
      <c r="R1957">
        <f>IF(UPPER(TRIM(Table2[[#This Row],[Status_Clean]]))="CONVERTED",1,0)</f>
        <v>0</v>
      </c>
      <c r="S1957">
        <f>IF(ISNUMBER(MATCH(UPPER(TRIM(Table2[[#This Row],[Status_Clean]])),{"CONTACTED","QUALIFIED","CONVERTED"},0)),1,0)</f>
        <v>0</v>
      </c>
      <c r="T1957" cm="1">
        <f t="array" ref="T1957">_xlfn.SWITCH(UPPER(TRIM(Table2[[#This Row],[Status_Clean]])),"NEW",1,"CONTACTED",2,"QUALIFIED",3,"CONVERTED",4,"LOST",5,99)</f>
        <v>1</v>
      </c>
      <c r="U1957" t="str" cm="1">
        <f t="array" ref="U1957">_xlfn.LET(_xlpm.x,IFERROR(VALUE(Table2[[#This Row],[Response_Time_Hours]]),""),IF(_xlpm.x="","CHECK",_xlfn.IFS(_xlpm.x&lt;=1,"Immediate",_xlpm.x&lt;=6,"Fast",_xlpm.x&lt;=24,"Moderate",_xlpm.x&gt;24,"Delayed")))</f>
        <v>Fast</v>
      </c>
      <c r="V1957">
        <f>FLOOR(tbl_CleanLeads[[#This Row],[Response_Time_Hours]],6)</f>
        <v>0</v>
      </c>
      <c r="W1957" t="str" cm="1">
        <f t="array" ref="W1957">IF(Table2[[#This Row],[Interaction_Count_Final]]="","N/A",_xlfn.IFS(Table2[[#This Row],[Interaction_Count_Final]]&lt;=2,"Low",Table2[[#This Row],[Interaction_Count_Final]]&lt;=5,"Medium",Table2[[#This Row],[Interaction_Count_Final]]&gt;=6,"High",TRUE,"CHECK"))</f>
        <v>High</v>
      </c>
      <c r="X1957" t="b">
        <f t="shared" si="30"/>
        <v>1</v>
      </c>
      <c r="Y1957" t="b">
        <f>tbl_CleanLeads[[#This Row],[Response_Time_Hours]]&gt;24</f>
        <v>0</v>
      </c>
      <c r="Z1957" s="13" t="b">
        <f>tbl_CleanLeads[[#This Row],[Response_Time_Hours]]&gt;72</f>
        <v>0</v>
      </c>
      <c r="AA1957" s="13" t="b">
        <f>tbl_CleanLeads[[#This Row],[Status_Clean]]="Converted"</f>
        <v>0</v>
      </c>
    </row>
    <row r="1958" spans="1:27">
      <c r="A1958" t="s">
        <v>63</v>
      </c>
      <c r="B1958" t="s">
        <v>5666</v>
      </c>
      <c r="C1958" t="s">
        <v>5667</v>
      </c>
      <c r="D1958" t="s">
        <v>7274</v>
      </c>
      <c r="E1958" t="s">
        <v>101</v>
      </c>
      <c r="F1958" t="s">
        <v>125</v>
      </c>
      <c r="G1958" s="1">
        <v>45002</v>
      </c>
      <c r="H1958" s="8">
        <f>MONTH(tbl_CleanLeads[[#This Row],[Lead_Date_Final]])</f>
        <v>3</v>
      </c>
      <c r="I1958" t="s">
        <v>7295</v>
      </c>
      <c r="J1958" t="s">
        <v>7263</v>
      </c>
      <c r="K1958" t="s">
        <v>7284</v>
      </c>
      <c r="L1958">
        <f>WEEKDAY(tbl_CleanLeads[[#This Row],[Lead_Date_Final]],2)</f>
        <v>5</v>
      </c>
      <c r="M1958" t="s">
        <v>7312</v>
      </c>
      <c r="N1958">
        <v>4.5999999999999996</v>
      </c>
      <c r="O1958" s="7">
        <v>2450.4899999999998</v>
      </c>
      <c r="P1958" t="s">
        <v>232</v>
      </c>
      <c r="Q1958" t="s">
        <v>7266</v>
      </c>
      <c r="R1958">
        <f>IF(UPPER(TRIM(Table2[[#This Row],[Status_Clean]]))="CONVERTED",1,0)</f>
        <v>0</v>
      </c>
      <c r="S1958">
        <f>IF(ISNUMBER(MATCH(UPPER(TRIM(Table2[[#This Row],[Status_Clean]])),{"CONTACTED","QUALIFIED","CONVERTED"},0)),1,0)</f>
        <v>1</v>
      </c>
      <c r="T1958" cm="1">
        <f t="array" ref="T1958">_xlfn.SWITCH(UPPER(TRIM(Table2[[#This Row],[Status_Clean]])),"NEW",1,"CONTACTED",2,"QUALIFIED",3,"CONVERTED",4,"LOST",5,99)</f>
        <v>2</v>
      </c>
      <c r="U1958" t="str" cm="1">
        <f t="array" ref="U1958">_xlfn.LET(_xlpm.x,IFERROR(VALUE(Table2[[#This Row],[Response_Time_Hours]]),""),IF(_xlpm.x="","CHECK",_xlfn.IFS(_xlpm.x&lt;=1,"Immediate",_xlpm.x&lt;=6,"Fast",_xlpm.x&lt;=24,"Moderate",_xlpm.x&gt;24,"Delayed")))</f>
        <v>Fast</v>
      </c>
      <c r="V1958">
        <f>FLOOR(tbl_CleanLeads[[#This Row],[Response_Time_Hours]],6)</f>
        <v>0</v>
      </c>
      <c r="W1958" t="str" cm="1">
        <f t="array" ref="W1958">IF(Table2[[#This Row],[Interaction_Count_Final]]="","N/A",_xlfn.IFS(Table2[[#This Row],[Interaction_Count_Final]]&lt;=2,"Low",Table2[[#This Row],[Interaction_Count_Final]]&lt;=5,"Medium",Table2[[#This Row],[Interaction_Count_Final]]&gt;=6,"High",TRUE,"CHECK"))</f>
        <v>High</v>
      </c>
      <c r="X1958" t="b">
        <f t="shared" si="30"/>
        <v>1</v>
      </c>
      <c r="Y1958" t="b">
        <f>tbl_CleanLeads[[#This Row],[Response_Time_Hours]]&gt;24</f>
        <v>0</v>
      </c>
      <c r="Z1958" s="13" t="b">
        <f>tbl_CleanLeads[[#This Row],[Response_Time_Hours]]&gt;72</f>
        <v>0</v>
      </c>
      <c r="AA1958" s="13" t="b">
        <f>tbl_CleanLeads[[#This Row],[Status_Clean]]="Converted"</f>
        <v>0</v>
      </c>
    </row>
    <row r="1959" spans="1:27">
      <c r="A1959" t="s">
        <v>63</v>
      </c>
      <c r="B1959" t="s">
        <v>5670</v>
      </c>
      <c r="C1959" t="s">
        <v>5671</v>
      </c>
      <c r="D1959" t="s">
        <v>7268</v>
      </c>
      <c r="E1959" t="s">
        <v>447</v>
      </c>
      <c r="F1959" t="s">
        <v>193</v>
      </c>
      <c r="G1959" s="1">
        <v>45623</v>
      </c>
      <c r="H1959" s="8">
        <f>MONTH(tbl_CleanLeads[[#This Row],[Lead_Date_Final]])</f>
        <v>11</v>
      </c>
      <c r="I1959" t="s">
        <v>7300</v>
      </c>
      <c r="J1959" t="s">
        <v>7271</v>
      </c>
      <c r="K1959" t="s">
        <v>7264</v>
      </c>
      <c r="L1959">
        <f>WEEKDAY(tbl_CleanLeads[[#This Row],[Lead_Date_Final]],2)</f>
        <v>3</v>
      </c>
      <c r="M1959" t="s">
        <v>7272</v>
      </c>
      <c r="N1959">
        <v>18</v>
      </c>
      <c r="O1959" s="7">
        <v>1559.33</v>
      </c>
      <c r="P1959">
        <v>42</v>
      </c>
      <c r="Q1959" t="s">
        <v>7289</v>
      </c>
      <c r="R1959">
        <f>IF(UPPER(TRIM(Table2[[#This Row],[Status_Clean]]))="CONVERTED",1,0)</f>
        <v>0</v>
      </c>
      <c r="S1959">
        <f>IF(ISNUMBER(MATCH(UPPER(TRIM(Table2[[#This Row],[Status_Clean]])),{"CONTACTED","QUALIFIED","CONVERTED"},0)),1,0)</f>
        <v>0</v>
      </c>
      <c r="T1959" cm="1">
        <f t="array" ref="T1959">_xlfn.SWITCH(UPPER(TRIM(Table2[[#This Row],[Status_Clean]])),"NEW",1,"CONTACTED",2,"QUALIFIED",3,"CONVERTED",4,"LOST",5,99)</f>
        <v>1</v>
      </c>
      <c r="U1959" t="str" cm="1">
        <f t="array" ref="U1959">_xlfn.LET(_xlpm.x,IFERROR(VALUE(Table2[[#This Row],[Response_Time_Hours]]),""),IF(_xlpm.x="","CHECK",_xlfn.IFS(_xlpm.x&lt;=1,"Immediate",_xlpm.x&lt;=6,"Fast",_xlpm.x&lt;=24,"Moderate",_xlpm.x&gt;24,"Delayed")))</f>
        <v>Moderate</v>
      </c>
      <c r="V1959">
        <f>FLOOR(tbl_CleanLeads[[#This Row],[Response_Time_Hours]],6)</f>
        <v>18</v>
      </c>
      <c r="W1959" t="str" cm="1">
        <f t="array" ref="W1959">IF(Table2[[#This Row],[Interaction_Count_Final]]="","N/A",_xlfn.IFS(Table2[[#This Row],[Interaction_Count_Final]]&lt;=2,"Low",Table2[[#This Row],[Interaction_Count_Final]]&lt;=5,"Medium",Table2[[#This Row],[Interaction_Count_Final]]&gt;=6,"High",TRUE,"CHECK"))</f>
        <v>High</v>
      </c>
      <c r="X1959" t="b">
        <f t="shared" si="30"/>
        <v>1</v>
      </c>
      <c r="Y1959" t="b">
        <f>tbl_CleanLeads[[#This Row],[Response_Time_Hours]]&gt;24</f>
        <v>0</v>
      </c>
      <c r="Z1959" s="13" t="b">
        <f>tbl_CleanLeads[[#This Row],[Response_Time_Hours]]&gt;72</f>
        <v>0</v>
      </c>
      <c r="AA1959" s="13" t="b">
        <f>tbl_CleanLeads[[#This Row],[Status_Clean]]="Converted"</f>
        <v>0</v>
      </c>
    </row>
    <row r="1960" spans="1:27">
      <c r="A1960" t="s">
        <v>63</v>
      </c>
      <c r="B1960" t="s">
        <v>5672</v>
      </c>
      <c r="C1960" t="s">
        <v>5673</v>
      </c>
      <c r="D1960" t="s">
        <v>7268</v>
      </c>
      <c r="E1960" t="s">
        <v>222</v>
      </c>
      <c r="F1960" t="s">
        <v>125</v>
      </c>
      <c r="G1960" s="1">
        <v>45133</v>
      </c>
      <c r="H1960" s="8">
        <f>MONTH(tbl_CleanLeads[[#This Row],[Lead_Date_Final]])</f>
        <v>7</v>
      </c>
      <c r="I1960" t="s">
        <v>7305</v>
      </c>
      <c r="J1960" t="s">
        <v>7263</v>
      </c>
      <c r="K1960" t="s">
        <v>7288</v>
      </c>
      <c r="L1960">
        <f>WEEKDAY(tbl_CleanLeads[[#This Row],[Lead_Date_Final]],2)</f>
        <v>3</v>
      </c>
      <c r="M1960" t="s">
        <v>7272</v>
      </c>
      <c r="N1960">
        <v>17.399999999999999</v>
      </c>
      <c r="O1960" s="7">
        <v>3727.19</v>
      </c>
      <c r="P1960">
        <v>37</v>
      </c>
      <c r="Q1960" t="s">
        <v>7266</v>
      </c>
      <c r="R1960">
        <f>IF(UPPER(TRIM(Table2[[#This Row],[Status_Clean]]))="CONVERTED",1,0)</f>
        <v>0</v>
      </c>
      <c r="S1960">
        <f>IF(ISNUMBER(MATCH(UPPER(TRIM(Table2[[#This Row],[Status_Clean]])),{"CONTACTED","QUALIFIED","CONVERTED"},0)),1,0)</f>
        <v>1</v>
      </c>
      <c r="T1960" cm="1">
        <f t="array" ref="T1960">_xlfn.SWITCH(UPPER(TRIM(Table2[[#This Row],[Status_Clean]])),"NEW",1,"CONTACTED",2,"QUALIFIED",3,"CONVERTED",4,"LOST",5,99)</f>
        <v>2</v>
      </c>
      <c r="U1960" t="str" cm="1">
        <f t="array" ref="U1960">_xlfn.LET(_xlpm.x,IFERROR(VALUE(Table2[[#This Row],[Response_Time_Hours]]),""),IF(_xlpm.x="","CHECK",_xlfn.IFS(_xlpm.x&lt;=1,"Immediate",_xlpm.x&lt;=6,"Fast",_xlpm.x&lt;=24,"Moderate",_xlpm.x&gt;24,"Delayed")))</f>
        <v>Moderate</v>
      </c>
      <c r="V1960">
        <f>FLOOR(tbl_CleanLeads[[#This Row],[Response_Time_Hours]],6)</f>
        <v>12</v>
      </c>
      <c r="W1960" t="str" cm="1">
        <f t="array" ref="W1960">IF(Table2[[#This Row],[Interaction_Count_Final]]="","N/A",_xlfn.IFS(Table2[[#This Row],[Interaction_Count_Final]]&lt;=2,"Low",Table2[[#This Row],[Interaction_Count_Final]]&lt;=5,"Medium",Table2[[#This Row],[Interaction_Count_Final]]&gt;=6,"High",TRUE,"CHECK"))</f>
        <v>High</v>
      </c>
      <c r="X1960" t="b">
        <f t="shared" si="30"/>
        <v>1</v>
      </c>
      <c r="Y1960" t="b">
        <f>tbl_CleanLeads[[#This Row],[Response_Time_Hours]]&gt;24</f>
        <v>0</v>
      </c>
      <c r="Z1960" s="13" t="b">
        <f>tbl_CleanLeads[[#This Row],[Response_Time_Hours]]&gt;72</f>
        <v>0</v>
      </c>
      <c r="AA1960" s="13" t="b">
        <f>tbl_CleanLeads[[#This Row],[Status_Clean]]="Converted"</f>
        <v>0</v>
      </c>
    </row>
    <row r="1961" spans="1:27">
      <c r="A1961" t="s">
        <v>90</v>
      </c>
      <c r="B1961" t="s">
        <v>5675</v>
      </c>
      <c r="C1961" t="s">
        <v>5676</v>
      </c>
      <c r="D1961" t="s">
        <v>7280</v>
      </c>
      <c r="E1961" t="s">
        <v>311</v>
      </c>
      <c r="F1961" t="s">
        <v>71</v>
      </c>
      <c r="G1961" s="1">
        <v>44973</v>
      </c>
      <c r="H1961" s="8">
        <f>MONTH(tbl_CleanLeads[[#This Row],[Lead_Date_Final]])</f>
        <v>2</v>
      </c>
      <c r="I1961" t="s">
        <v>7283</v>
      </c>
      <c r="J1961" t="s">
        <v>7263</v>
      </c>
      <c r="K1961" t="s">
        <v>7284</v>
      </c>
      <c r="L1961">
        <f>WEEKDAY(tbl_CleanLeads[[#This Row],[Lead_Date_Final]],2)</f>
        <v>4</v>
      </c>
      <c r="M1961" t="s">
        <v>7285</v>
      </c>
      <c r="N1961">
        <v>1</v>
      </c>
      <c r="O1961" s="7">
        <v>3912.17</v>
      </c>
      <c r="P1961">
        <v>10</v>
      </c>
      <c r="Q1961" t="s">
        <v>7266</v>
      </c>
      <c r="R1961">
        <f>IF(UPPER(TRIM(Table2[[#This Row],[Status_Clean]]))="CONVERTED",1,0)</f>
        <v>0</v>
      </c>
      <c r="S1961">
        <f>IF(ISNUMBER(MATCH(UPPER(TRIM(Table2[[#This Row],[Status_Clean]])),{"CONTACTED","QUALIFIED","CONVERTED"},0)),1,0)</f>
        <v>1</v>
      </c>
      <c r="T1961" cm="1">
        <f t="array" ref="T1961">_xlfn.SWITCH(UPPER(TRIM(Table2[[#This Row],[Status_Clean]])),"NEW",1,"CONTACTED",2,"QUALIFIED",3,"CONVERTED",4,"LOST",5,99)</f>
        <v>3</v>
      </c>
      <c r="U1961" t="str" cm="1">
        <f t="array" ref="U1961">_xlfn.LET(_xlpm.x,IFERROR(VALUE(Table2[[#This Row],[Response_Time_Hours]]),""),IF(_xlpm.x="","CHECK",_xlfn.IFS(_xlpm.x&lt;=1,"Immediate",_xlpm.x&lt;=6,"Fast",_xlpm.x&lt;=24,"Moderate",_xlpm.x&gt;24,"Delayed")))</f>
        <v>Immediate</v>
      </c>
      <c r="V1961">
        <f>FLOOR(tbl_CleanLeads[[#This Row],[Response_Time_Hours]],6)</f>
        <v>0</v>
      </c>
      <c r="W1961" t="str" cm="1">
        <f t="array" ref="W1961">IF(Table2[[#This Row],[Interaction_Count_Final]]="","N/A",_xlfn.IFS(Table2[[#This Row],[Interaction_Count_Final]]&lt;=2,"Low",Table2[[#This Row],[Interaction_Count_Final]]&lt;=5,"Medium",Table2[[#This Row],[Interaction_Count_Final]]&gt;=6,"High",TRUE,"CHECK"))</f>
        <v>High</v>
      </c>
      <c r="X1961" t="b">
        <f t="shared" si="30"/>
        <v>1</v>
      </c>
      <c r="Y1961" t="b">
        <f>tbl_CleanLeads[[#This Row],[Response_Time_Hours]]&gt;24</f>
        <v>0</v>
      </c>
      <c r="Z1961" s="13" t="b">
        <f>tbl_CleanLeads[[#This Row],[Response_Time_Hours]]&gt;72</f>
        <v>0</v>
      </c>
      <c r="AA1961" s="13" t="b">
        <f>tbl_CleanLeads[[#This Row],[Status_Clean]]="Converted"</f>
        <v>0</v>
      </c>
    </row>
    <row r="1962" spans="1:27">
      <c r="A1962" t="s">
        <v>70</v>
      </c>
      <c r="B1962" t="s">
        <v>5677</v>
      </c>
      <c r="C1962" t="s">
        <v>5678</v>
      </c>
      <c r="D1962" t="s">
        <v>7258</v>
      </c>
      <c r="E1962" t="s">
        <v>222</v>
      </c>
      <c r="F1962" t="s">
        <v>193</v>
      </c>
      <c r="G1962" s="1">
        <v>44971</v>
      </c>
      <c r="H1962" s="8">
        <f>MONTH(tbl_CleanLeads[[#This Row],[Lead_Date_Final]])</f>
        <v>2</v>
      </c>
      <c r="I1962" t="s">
        <v>7283</v>
      </c>
      <c r="J1962" t="s">
        <v>7263</v>
      </c>
      <c r="K1962" t="s">
        <v>7284</v>
      </c>
      <c r="L1962">
        <f>WEEKDAY(tbl_CleanLeads[[#This Row],[Lead_Date_Final]],2)</f>
        <v>2</v>
      </c>
      <c r="M1962" t="s">
        <v>7265</v>
      </c>
      <c r="N1962">
        <v>13</v>
      </c>
      <c r="O1962" s="7">
        <v>2291.44</v>
      </c>
      <c r="P1962">
        <v>22</v>
      </c>
      <c r="Q1962" t="s">
        <v>7266</v>
      </c>
      <c r="R1962">
        <f>IF(UPPER(TRIM(Table2[[#This Row],[Status_Clean]]))="CONVERTED",1,0)</f>
        <v>0</v>
      </c>
      <c r="S1962">
        <f>IF(ISNUMBER(MATCH(UPPER(TRIM(Table2[[#This Row],[Status_Clean]])),{"CONTACTED","QUALIFIED","CONVERTED"},0)),1,0)</f>
        <v>0</v>
      </c>
      <c r="T1962" cm="1">
        <f t="array" ref="T1962">_xlfn.SWITCH(UPPER(TRIM(Table2[[#This Row],[Status_Clean]])),"NEW",1,"CONTACTED",2,"QUALIFIED",3,"CONVERTED",4,"LOST",5,99)</f>
        <v>1</v>
      </c>
      <c r="U1962" t="str" cm="1">
        <f t="array" ref="U1962">_xlfn.LET(_xlpm.x,IFERROR(VALUE(Table2[[#This Row],[Response_Time_Hours]]),""),IF(_xlpm.x="","CHECK",_xlfn.IFS(_xlpm.x&lt;=1,"Immediate",_xlpm.x&lt;=6,"Fast",_xlpm.x&lt;=24,"Moderate",_xlpm.x&gt;24,"Delayed")))</f>
        <v>Moderate</v>
      </c>
      <c r="V1962">
        <f>FLOOR(tbl_CleanLeads[[#This Row],[Response_Time_Hours]],6)</f>
        <v>12</v>
      </c>
      <c r="W1962" t="str" cm="1">
        <f t="array" ref="W1962">IF(Table2[[#This Row],[Interaction_Count_Final]]="","N/A",_xlfn.IFS(Table2[[#This Row],[Interaction_Count_Final]]&lt;=2,"Low",Table2[[#This Row],[Interaction_Count_Final]]&lt;=5,"Medium",Table2[[#This Row],[Interaction_Count_Final]]&gt;=6,"High",TRUE,"CHECK"))</f>
        <v>High</v>
      </c>
      <c r="X1962" t="b">
        <f t="shared" si="30"/>
        <v>1</v>
      </c>
      <c r="Y1962" t="b">
        <f>tbl_CleanLeads[[#This Row],[Response_Time_Hours]]&gt;24</f>
        <v>0</v>
      </c>
      <c r="Z1962" s="13" t="b">
        <f>tbl_CleanLeads[[#This Row],[Response_Time_Hours]]&gt;72</f>
        <v>0</v>
      </c>
      <c r="AA1962" s="13" t="b">
        <f>tbl_CleanLeads[[#This Row],[Status_Clean]]="Converted"</f>
        <v>0</v>
      </c>
    </row>
    <row r="1963" spans="1:27">
      <c r="A1963" t="s">
        <v>70</v>
      </c>
      <c r="B1963" t="s">
        <v>5680</v>
      </c>
      <c r="C1963" t="s">
        <v>8599</v>
      </c>
      <c r="D1963" t="s">
        <v>7280</v>
      </c>
      <c r="E1963" t="s">
        <v>106</v>
      </c>
      <c r="F1963" t="s">
        <v>125</v>
      </c>
      <c r="G1963" s="1">
        <v>45370</v>
      </c>
      <c r="H1963" s="8">
        <f>MONTH(tbl_CleanLeads[[#This Row],[Lead_Date_Final]])</f>
        <v>3</v>
      </c>
      <c r="I1963" t="s">
        <v>7295</v>
      </c>
      <c r="J1963" t="s">
        <v>7271</v>
      </c>
      <c r="K1963" t="s">
        <v>7284</v>
      </c>
      <c r="L1963">
        <f>WEEKDAY(tbl_CleanLeads[[#This Row],[Lead_Date_Final]],2)</f>
        <v>2</v>
      </c>
      <c r="M1963" t="s">
        <v>7265</v>
      </c>
      <c r="N1963">
        <v>3.7</v>
      </c>
      <c r="O1963" s="7">
        <v>2896.36</v>
      </c>
      <c r="P1963">
        <v>18</v>
      </c>
      <c r="Q1963" t="s">
        <v>7266</v>
      </c>
      <c r="R1963">
        <f>IF(UPPER(TRIM(Table2[[#This Row],[Status_Clean]]))="CONVERTED",1,0)</f>
        <v>0</v>
      </c>
      <c r="S1963">
        <f>IF(ISNUMBER(MATCH(UPPER(TRIM(Table2[[#This Row],[Status_Clean]])),{"CONTACTED","QUALIFIED","CONVERTED"},0)),1,0)</f>
        <v>1</v>
      </c>
      <c r="T1963" cm="1">
        <f t="array" ref="T1963">_xlfn.SWITCH(UPPER(TRIM(Table2[[#This Row],[Status_Clean]])),"NEW",1,"CONTACTED",2,"QUALIFIED",3,"CONVERTED",4,"LOST",5,99)</f>
        <v>2</v>
      </c>
      <c r="U1963" t="str" cm="1">
        <f t="array" ref="U1963">_xlfn.LET(_xlpm.x,IFERROR(VALUE(Table2[[#This Row],[Response_Time_Hours]]),""),IF(_xlpm.x="","CHECK",_xlfn.IFS(_xlpm.x&lt;=1,"Immediate",_xlpm.x&lt;=6,"Fast",_xlpm.x&lt;=24,"Moderate",_xlpm.x&gt;24,"Delayed")))</f>
        <v>Fast</v>
      </c>
      <c r="V1963">
        <f>FLOOR(tbl_CleanLeads[[#This Row],[Response_Time_Hours]],6)</f>
        <v>0</v>
      </c>
      <c r="W1963" t="str" cm="1">
        <f t="array" ref="W1963">IF(Table2[[#This Row],[Interaction_Count_Final]]="","N/A",_xlfn.IFS(Table2[[#This Row],[Interaction_Count_Final]]&lt;=2,"Low",Table2[[#This Row],[Interaction_Count_Final]]&lt;=5,"Medium",Table2[[#This Row],[Interaction_Count_Final]]&gt;=6,"High",TRUE,"CHECK"))</f>
        <v>High</v>
      </c>
      <c r="X1963" t="b">
        <f t="shared" si="30"/>
        <v>1</v>
      </c>
      <c r="Y1963" t="b">
        <f>tbl_CleanLeads[[#This Row],[Response_Time_Hours]]&gt;24</f>
        <v>0</v>
      </c>
      <c r="Z1963" s="13" t="b">
        <f>tbl_CleanLeads[[#This Row],[Response_Time_Hours]]&gt;72</f>
        <v>0</v>
      </c>
      <c r="AA1963" s="13" t="b">
        <f>tbl_CleanLeads[[#This Row],[Status_Clean]]="Converted"</f>
        <v>0</v>
      </c>
    </row>
    <row r="1964" spans="1:27">
      <c r="A1964" t="s">
        <v>90</v>
      </c>
      <c r="B1964" t="s">
        <v>5683</v>
      </c>
      <c r="C1964" t="s">
        <v>5684</v>
      </c>
      <c r="D1964" t="s">
        <v>7280</v>
      </c>
      <c r="E1964" t="s">
        <v>7308</v>
      </c>
      <c r="F1964" t="s">
        <v>71</v>
      </c>
      <c r="G1964" s="1">
        <v>45421</v>
      </c>
      <c r="H1964" s="8">
        <f>MONTH(tbl_CleanLeads[[#This Row],[Lead_Date_Final]])</f>
        <v>5</v>
      </c>
      <c r="I1964" t="s">
        <v>7314</v>
      </c>
      <c r="J1964" t="s">
        <v>7271</v>
      </c>
      <c r="K1964" t="s">
        <v>7277</v>
      </c>
      <c r="L1964">
        <f>WEEKDAY(tbl_CleanLeads[[#This Row],[Lead_Date_Final]],2)</f>
        <v>4</v>
      </c>
      <c r="M1964" t="s">
        <v>7285</v>
      </c>
      <c r="N1964">
        <v>7.1999999999999993</v>
      </c>
      <c r="O1964" s="7">
        <v>2595.62</v>
      </c>
      <c r="P1964">
        <v>43</v>
      </c>
      <c r="Q1964" t="s">
        <v>7266</v>
      </c>
      <c r="R1964">
        <f>IF(UPPER(TRIM(Table2[[#This Row],[Status_Clean]]))="CONVERTED",1,0)</f>
        <v>0</v>
      </c>
      <c r="S1964">
        <f>IF(ISNUMBER(MATCH(UPPER(TRIM(Table2[[#This Row],[Status_Clean]])),{"CONTACTED","QUALIFIED","CONVERTED"},0)),1,0)</f>
        <v>1</v>
      </c>
      <c r="T1964" cm="1">
        <f t="array" ref="T1964">_xlfn.SWITCH(UPPER(TRIM(Table2[[#This Row],[Status_Clean]])),"NEW",1,"CONTACTED",2,"QUALIFIED",3,"CONVERTED",4,"LOST",5,99)</f>
        <v>3</v>
      </c>
      <c r="U1964" t="str" cm="1">
        <f t="array" ref="U1964">_xlfn.LET(_xlpm.x,IFERROR(VALUE(Table2[[#This Row],[Response_Time_Hours]]),""),IF(_xlpm.x="","CHECK",_xlfn.IFS(_xlpm.x&lt;=1,"Immediate",_xlpm.x&lt;=6,"Fast",_xlpm.x&lt;=24,"Moderate",_xlpm.x&gt;24,"Delayed")))</f>
        <v>Moderate</v>
      </c>
      <c r="V1964">
        <f>FLOOR(tbl_CleanLeads[[#This Row],[Response_Time_Hours]],6)</f>
        <v>6</v>
      </c>
      <c r="W1964" t="str" cm="1">
        <f t="array" ref="W1964">IF(Table2[[#This Row],[Interaction_Count_Final]]="","N/A",_xlfn.IFS(Table2[[#This Row],[Interaction_Count_Final]]&lt;=2,"Low",Table2[[#This Row],[Interaction_Count_Final]]&lt;=5,"Medium",Table2[[#This Row],[Interaction_Count_Final]]&gt;=6,"High",TRUE,"CHECK"))</f>
        <v>High</v>
      </c>
      <c r="X1964" t="b">
        <f t="shared" si="30"/>
        <v>1</v>
      </c>
      <c r="Y1964" t="b">
        <f>tbl_CleanLeads[[#This Row],[Response_Time_Hours]]&gt;24</f>
        <v>0</v>
      </c>
      <c r="Z1964" s="13" t="b">
        <f>tbl_CleanLeads[[#This Row],[Response_Time_Hours]]&gt;72</f>
        <v>0</v>
      </c>
      <c r="AA1964" s="13" t="b">
        <f>tbl_CleanLeads[[#This Row],[Status_Clean]]="Converted"</f>
        <v>0</v>
      </c>
    </row>
    <row r="1965" spans="1:27">
      <c r="A1965" t="s">
        <v>90</v>
      </c>
      <c r="B1965" t="s">
        <v>5685</v>
      </c>
      <c r="C1965" t="s">
        <v>8600</v>
      </c>
      <c r="D1965" t="s">
        <v>7280</v>
      </c>
      <c r="E1965" t="s">
        <v>311</v>
      </c>
      <c r="F1965" t="s">
        <v>71</v>
      </c>
      <c r="G1965" s="1">
        <v>45279</v>
      </c>
      <c r="H1965" s="8">
        <f>MONTH(tbl_CleanLeads[[#This Row],[Lead_Date_Final]])</f>
        <v>12</v>
      </c>
      <c r="I1965" t="s">
        <v>7262</v>
      </c>
      <c r="J1965" t="s">
        <v>7263</v>
      </c>
      <c r="K1965" t="s">
        <v>7264</v>
      </c>
      <c r="L1965">
        <f>WEEKDAY(tbl_CleanLeads[[#This Row],[Lead_Date_Final]],2)</f>
        <v>2</v>
      </c>
      <c r="M1965" t="s">
        <v>7265</v>
      </c>
      <c r="N1965">
        <v>69.900000000000006</v>
      </c>
      <c r="O1965" s="7">
        <v>4859.26</v>
      </c>
      <c r="P1965">
        <v>14</v>
      </c>
      <c r="Q1965" t="s">
        <v>7273</v>
      </c>
      <c r="R1965">
        <f>IF(UPPER(TRIM(Table2[[#This Row],[Status_Clean]]))="CONVERTED",1,0)</f>
        <v>0</v>
      </c>
      <c r="S1965">
        <f>IF(ISNUMBER(MATCH(UPPER(TRIM(Table2[[#This Row],[Status_Clean]])),{"CONTACTED","QUALIFIED","CONVERTED"},0)),1,0)</f>
        <v>1</v>
      </c>
      <c r="T1965" cm="1">
        <f t="array" ref="T1965">_xlfn.SWITCH(UPPER(TRIM(Table2[[#This Row],[Status_Clean]])),"NEW",1,"CONTACTED",2,"QUALIFIED",3,"CONVERTED",4,"LOST",5,99)</f>
        <v>3</v>
      </c>
      <c r="U1965" t="str" cm="1">
        <f t="array" ref="U1965">_xlfn.LET(_xlpm.x,IFERROR(VALUE(Table2[[#This Row],[Response_Time_Hours]]),""),IF(_xlpm.x="","CHECK",_xlfn.IFS(_xlpm.x&lt;=1,"Immediate",_xlpm.x&lt;=6,"Fast",_xlpm.x&lt;=24,"Moderate",_xlpm.x&gt;24,"Delayed")))</f>
        <v>Delayed</v>
      </c>
      <c r="V1965">
        <f>FLOOR(tbl_CleanLeads[[#This Row],[Response_Time_Hours]],6)</f>
        <v>66</v>
      </c>
      <c r="W1965" t="str" cm="1">
        <f t="array" ref="W1965">IF(Table2[[#This Row],[Interaction_Count_Final]]="","N/A",_xlfn.IFS(Table2[[#This Row],[Interaction_Count_Final]]&lt;=2,"Low",Table2[[#This Row],[Interaction_Count_Final]]&lt;=5,"Medium",Table2[[#This Row],[Interaction_Count_Final]]&gt;=6,"High",TRUE,"CHECK"))</f>
        <v>High</v>
      </c>
      <c r="X1965" t="b">
        <f t="shared" si="30"/>
        <v>1</v>
      </c>
      <c r="Y1965" t="b">
        <f>tbl_CleanLeads[[#This Row],[Response_Time_Hours]]&gt;24</f>
        <v>1</v>
      </c>
      <c r="Z1965" s="13" t="b">
        <f>tbl_CleanLeads[[#This Row],[Response_Time_Hours]]&gt;72</f>
        <v>0</v>
      </c>
      <c r="AA1965" s="13" t="b">
        <f>tbl_CleanLeads[[#This Row],[Status_Clean]]="Converted"</f>
        <v>0</v>
      </c>
    </row>
    <row r="1966" spans="1:27">
      <c r="A1966" t="s">
        <v>90</v>
      </c>
      <c r="B1966" t="s">
        <v>5688</v>
      </c>
      <c r="C1966" t="s">
        <v>8601</v>
      </c>
      <c r="D1966" t="s">
        <v>7303</v>
      </c>
      <c r="E1966" t="s">
        <v>106</v>
      </c>
      <c r="F1966" t="s">
        <v>193</v>
      </c>
      <c r="G1966" s="1">
        <v>45352</v>
      </c>
      <c r="H1966" s="8">
        <f>MONTH(tbl_CleanLeads[[#This Row],[Lead_Date_Final]])</f>
        <v>3</v>
      </c>
      <c r="I1966" t="s">
        <v>7295</v>
      </c>
      <c r="J1966" t="s">
        <v>7271</v>
      </c>
      <c r="K1966" t="s">
        <v>7284</v>
      </c>
      <c r="L1966">
        <f>WEEKDAY(tbl_CleanLeads[[#This Row],[Lead_Date_Final]],2)</f>
        <v>5</v>
      </c>
      <c r="M1966" t="s">
        <v>7312</v>
      </c>
      <c r="N1966">
        <v>63</v>
      </c>
      <c r="O1966" s="7">
        <v>4725.93</v>
      </c>
      <c r="P1966">
        <v>24</v>
      </c>
      <c r="Q1966" t="s">
        <v>7273</v>
      </c>
      <c r="R1966">
        <f>IF(UPPER(TRIM(Table2[[#This Row],[Status_Clean]]))="CONVERTED",1,0)</f>
        <v>0</v>
      </c>
      <c r="S1966">
        <f>IF(ISNUMBER(MATCH(UPPER(TRIM(Table2[[#This Row],[Status_Clean]])),{"CONTACTED","QUALIFIED","CONVERTED"},0)),1,0)</f>
        <v>0</v>
      </c>
      <c r="T1966" cm="1">
        <f t="array" ref="T1966">_xlfn.SWITCH(UPPER(TRIM(Table2[[#This Row],[Status_Clean]])),"NEW",1,"CONTACTED",2,"QUALIFIED",3,"CONVERTED",4,"LOST",5,99)</f>
        <v>1</v>
      </c>
      <c r="U1966" t="str" cm="1">
        <f t="array" ref="U1966">_xlfn.LET(_xlpm.x,IFERROR(VALUE(Table2[[#This Row],[Response_Time_Hours]]),""),IF(_xlpm.x="","CHECK",_xlfn.IFS(_xlpm.x&lt;=1,"Immediate",_xlpm.x&lt;=6,"Fast",_xlpm.x&lt;=24,"Moderate",_xlpm.x&gt;24,"Delayed")))</f>
        <v>Delayed</v>
      </c>
      <c r="V1966">
        <f>FLOOR(tbl_CleanLeads[[#This Row],[Response_Time_Hours]],6)</f>
        <v>60</v>
      </c>
      <c r="W1966" t="str" cm="1">
        <f t="array" ref="W1966">IF(Table2[[#This Row],[Interaction_Count_Final]]="","N/A",_xlfn.IFS(Table2[[#This Row],[Interaction_Count_Final]]&lt;=2,"Low",Table2[[#This Row],[Interaction_Count_Final]]&lt;=5,"Medium",Table2[[#This Row],[Interaction_Count_Final]]&gt;=6,"High",TRUE,"CHECK"))</f>
        <v>High</v>
      </c>
      <c r="X1966" t="b">
        <f t="shared" si="30"/>
        <v>1</v>
      </c>
      <c r="Y1966" t="b">
        <f>tbl_CleanLeads[[#This Row],[Response_Time_Hours]]&gt;24</f>
        <v>1</v>
      </c>
      <c r="Z1966" s="13" t="b">
        <f>tbl_CleanLeads[[#This Row],[Response_Time_Hours]]&gt;72</f>
        <v>0</v>
      </c>
      <c r="AA1966" s="13" t="b">
        <f>tbl_CleanLeads[[#This Row],[Status_Clean]]="Converted"</f>
        <v>0</v>
      </c>
    </row>
    <row r="1967" spans="1:27">
      <c r="A1967" t="s">
        <v>90</v>
      </c>
      <c r="B1967" t="s">
        <v>5690</v>
      </c>
      <c r="C1967" t="s">
        <v>5691</v>
      </c>
      <c r="D1967" t="s">
        <v>7303</v>
      </c>
      <c r="E1967" t="s">
        <v>106</v>
      </c>
      <c r="F1967" t="s">
        <v>250</v>
      </c>
      <c r="G1967" s="1">
        <v>45207</v>
      </c>
      <c r="H1967" s="8">
        <f>MONTH(tbl_CleanLeads[[#This Row],[Lead_Date_Final]])</f>
        <v>10</v>
      </c>
      <c r="I1967" t="s">
        <v>7270</v>
      </c>
      <c r="J1967" t="s">
        <v>7263</v>
      </c>
      <c r="K1967" t="s">
        <v>7264</v>
      </c>
      <c r="L1967">
        <f>WEEKDAY(tbl_CleanLeads[[#This Row],[Lead_Date_Final]],2)</f>
        <v>7</v>
      </c>
      <c r="M1967" t="s">
        <v>7293</v>
      </c>
      <c r="N1967">
        <v>28.9</v>
      </c>
      <c r="O1967" s="7">
        <v>3592.35</v>
      </c>
      <c r="P1967">
        <v>16</v>
      </c>
      <c r="Q1967" t="s">
        <v>7266</v>
      </c>
      <c r="R1967">
        <f>IF(UPPER(TRIM(Table2[[#This Row],[Status_Clean]]))="CONVERTED",1,0)</f>
        <v>1</v>
      </c>
      <c r="S1967">
        <f>IF(ISNUMBER(MATCH(UPPER(TRIM(Table2[[#This Row],[Status_Clean]])),{"CONTACTED","QUALIFIED","CONVERTED"},0)),1,0)</f>
        <v>1</v>
      </c>
      <c r="T1967" cm="1">
        <f t="array" ref="T1967">_xlfn.SWITCH(UPPER(TRIM(Table2[[#This Row],[Status_Clean]])),"NEW",1,"CONTACTED",2,"QUALIFIED",3,"CONVERTED",4,"LOST",5,99)</f>
        <v>4</v>
      </c>
      <c r="U1967" t="str" cm="1">
        <f t="array" ref="U1967">_xlfn.LET(_xlpm.x,IFERROR(VALUE(Table2[[#This Row],[Response_Time_Hours]]),""),IF(_xlpm.x="","CHECK",_xlfn.IFS(_xlpm.x&lt;=1,"Immediate",_xlpm.x&lt;=6,"Fast",_xlpm.x&lt;=24,"Moderate",_xlpm.x&gt;24,"Delayed")))</f>
        <v>Delayed</v>
      </c>
      <c r="V1967">
        <f>FLOOR(tbl_CleanLeads[[#This Row],[Response_Time_Hours]],6)</f>
        <v>24</v>
      </c>
      <c r="W1967" t="str" cm="1">
        <f t="array" ref="W1967">IF(Table2[[#This Row],[Interaction_Count_Final]]="","N/A",_xlfn.IFS(Table2[[#This Row],[Interaction_Count_Final]]&lt;=2,"Low",Table2[[#This Row],[Interaction_Count_Final]]&lt;=5,"Medium",Table2[[#This Row],[Interaction_Count_Final]]&gt;=6,"High",TRUE,"CHECK"))</f>
        <v>High</v>
      </c>
      <c r="X1967" t="b">
        <f t="shared" si="30"/>
        <v>1</v>
      </c>
      <c r="Y1967" t="b">
        <f>tbl_CleanLeads[[#This Row],[Response_Time_Hours]]&gt;24</f>
        <v>1</v>
      </c>
      <c r="Z1967" s="13" t="b">
        <f>tbl_CleanLeads[[#This Row],[Response_Time_Hours]]&gt;72</f>
        <v>0</v>
      </c>
      <c r="AA1967" s="13" t="b">
        <f>tbl_CleanLeads[[#This Row],[Status_Clean]]="Converted"</f>
        <v>1</v>
      </c>
    </row>
    <row r="1968" spans="1:27">
      <c r="A1968" t="s">
        <v>90</v>
      </c>
      <c r="B1968" t="s">
        <v>5692</v>
      </c>
      <c r="C1968" t="s">
        <v>5693</v>
      </c>
      <c r="D1968" t="s">
        <v>7268</v>
      </c>
      <c r="E1968" t="s">
        <v>1356</v>
      </c>
      <c r="F1968" t="s">
        <v>173</v>
      </c>
      <c r="G1968" s="1">
        <v>45257</v>
      </c>
      <c r="H1968" s="8">
        <f>MONTH(tbl_CleanLeads[[#This Row],[Lead_Date_Final]])</f>
        <v>11</v>
      </c>
      <c r="I1968" t="s">
        <v>7300</v>
      </c>
      <c r="J1968" t="s">
        <v>7263</v>
      </c>
      <c r="K1968" t="s">
        <v>7264</v>
      </c>
      <c r="L1968">
        <f>WEEKDAY(tbl_CleanLeads[[#This Row],[Lead_Date_Final]],2)</f>
        <v>1</v>
      </c>
      <c r="M1968" t="s">
        <v>7298</v>
      </c>
      <c r="N1968">
        <v>51.7</v>
      </c>
      <c r="O1968" s="7">
        <v>3809.25</v>
      </c>
      <c r="P1968">
        <v>37</v>
      </c>
      <c r="Q1968" t="s">
        <v>7266</v>
      </c>
      <c r="R1968">
        <f>IF(UPPER(TRIM(Table2[[#This Row],[Status_Clean]]))="CONVERTED",1,0)</f>
        <v>0</v>
      </c>
      <c r="S1968">
        <f>IF(ISNUMBER(MATCH(UPPER(TRIM(Table2[[#This Row],[Status_Clean]])),{"CONTACTED","QUALIFIED","CONVERTED"},0)),1,0)</f>
        <v>0</v>
      </c>
      <c r="T1968" cm="1">
        <f t="array" ref="T1968">_xlfn.SWITCH(UPPER(TRIM(Table2[[#This Row],[Status_Clean]])),"NEW",1,"CONTACTED",2,"QUALIFIED",3,"CONVERTED",4,"LOST",5,99)</f>
        <v>5</v>
      </c>
      <c r="U1968" t="str" cm="1">
        <f t="array" ref="U1968">_xlfn.LET(_xlpm.x,IFERROR(VALUE(Table2[[#This Row],[Response_Time_Hours]]),""),IF(_xlpm.x="","CHECK",_xlfn.IFS(_xlpm.x&lt;=1,"Immediate",_xlpm.x&lt;=6,"Fast",_xlpm.x&lt;=24,"Moderate",_xlpm.x&gt;24,"Delayed")))</f>
        <v>Delayed</v>
      </c>
      <c r="V1968">
        <f>FLOOR(tbl_CleanLeads[[#This Row],[Response_Time_Hours]],6)</f>
        <v>48</v>
      </c>
      <c r="W1968" t="str" cm="1">
        <f t="array" ref="W1968">IF(Table2[[#This Row],[Interaction_Count_Final]]="","N/A",_xlfn.IFS(Table2[[#This Row],[Interaction_Count_Final]]&lt;=2,"Low",Table2[[#This Row],[Interaction_Count_Final]]&lt;=5,"Medium",Table2[[#This Row],[Interaction_Count_Final]]&gt;=6,"High",TRUE,"CHECK"))</f>
        <v>High</v>
      </c>
      <c r="X1968" t="b">
        <f t="shared" si="30"/>
        <v>1</v>
      </c>
      <c r="Y1968" t="b">
        <f>tbl_CleanLeads[[#This Row],[Response_Time_Hours]]&gt;24</f>
        <v>1</v>
      </c>
      <c r="Z1968" s="13" t="b">
        <f>tbl_CleanLeads[[#This Row],[Response_Time_Hours]]&gt;72</f>
        <v>0</v>
      </c>
      <c r="AA1968" s="13" t="b">
        <f>tbl_CleanLeads[[#This Row],[Status_Clean]]="Converted"</f>
        <v>0</v>
      </c>
    </row>
    <row r="1969" spans="1:27">
      <c r="A1969" t="s">
        <v>63</v>
      </c>
      <c r="B1969" t="s">
        <v>5694</v>
      </c>
      <c r="C1969" t="s">
        <v>5695</v>
      </c>
      <c r="D1969" t="s">
        <v>7274</v>
      </c>
      <c r="E1969" t="s">
        <v>473</v>
      </c>
      <c r="F1969" t="s">
        <v>125</v>
      </c>
      <c r="G1969" s="1">
        <v>45512</v>
      </c>
      <c r="H1969" s="8">
        <f>MONTH(tbl_CleanLeads[[#This Row],[Lead_Date_Final]])</f>
        <v>8</v>
      </c>
      <c r="I1969" t="s">
        <v>7310</v>
      </c>
      <c r="J1969" t="s">
        <v>7271</v>
      </c>
      <c r="K1969" t="s">
        <v>7288</v>
      </c>
      <c r="L1969">
        <f>WEEKDAY(tbl_CleanLeads[[#This Row],[Lead_Date_Final]],2)</f>
        <v>4</v>
      </c>
      <c r="M1969" t="s">
        <v>7285</v>
      </c>
      <c r="N1969">
        <v>33.200000000000003</v>
      </c>
      <c r="O1969" s="7">
        <v>3619.17</v>
      </c>
      <c r="P1969">
        <v>16</v>
      </c>
      <c r="Q1969" t="s">
        <v>7266</v>
      </c>
      <c r="R1969">
        <f>IF(UPPER(TRIM(Table2[[#This Row],[Status_Clean]]))="CONVERTED",1,0)</f>
        <v>0</v>
      </c>
      <c r="S1969">
        <f>IF(ISNUMBER(MATCH(UPPER(TRIM(Table2[[#This Row],[Status_Clean]])),{"CONTACTED","QUALIFIED","CONVERTED"},0)),1,0)</f>
        <v>1</v>
      </c>
      <c r="T1969" cm="1">
        <f t="array" ref="T1969">_xlfn.SWITCH(UPPER(TRIM(Table2[[#This Row],[Status_Clean]])),"NEW",1,"CONTACTED",2,"QUALIFIED",3,"CONVERTED",4,"LOST",5,99)</f>
        <v>2</v>
      </c>
      <c r="U1969" t="str" cm="1">
        <f t="array" ref="U1969">_xlfn.LET(_xlpm.x,IFERROR(VALUE(Table2[[#This Row],[Response_Time_Hours]]),""),IF(_xlpm.x="","CHECK",_xlfn.IFS(_xlpm.x&lt;=1,"Immediate",_xlpm.x&lt;=6,"Fast",_xlpm.x&lt;=24,"Moderate",_xlpm.x&gt;24,"Delayed")))</f>
        <v>Delayed</v>
      </c>
      <c r="V1969">
        <f>FLOOR(tbl_CleanLeads[[#This Row],[Response_Time_Hours]],6)</f>
        <v>30</v>
      </c>
      <c r="W1969" t="str" cm="1">
        <f t="array" ref="W1969">IF(Table2[[#This Row],[Interaction_Count_Final]]="","N/A",_xlfn.IFS(Table2[[#This Row],[Interaction_Count_Final]]&lt;=2,"Low",Table2[[#This Row],[Interaction_Count_Final]]&lt;=5,"Medium",Table2[[#This Row],[Interaction_Count_Final]]&gt;=6,"High",TRUE,"CHECK"))</f>
        <v>High</v>
      </c>
      <c r="X1969" t="b">
        <f t="shared" si="30"/>
        <v>1</v>
      </c>
      <c r="Y1969" t="b">
        <f>tbl_CleanLeads[[#This Row],[Response_Time_Hours]]&gt;24</f>
        <v>1</v>
      </c>
      <c r="Z1969" s="13" t="b">
        <f>tbl_CleanLeads[[#This Row],[Response_Time_Hours]]&gt;72</f>
        <v>0</v>
      </c>
      <c r="AA1969" s="13" t="b">
        <f>tbl_CleanLeads[[#This Row],[Status_Clean]]="Converted"</f>
        <v>0</v>
      </c>
    </row>
    <row r="1970" spans="1:27">
      <c r="A1970" t="s">
        <v>102</v>
      </c>
      <c r="B1970" t="s">
        <v>5696</v>
      </c>
      <c r="C1970" t="s">
        <v>5697</v>
      </c>
      <c r="D1970" t="s">
        <v>7303</v>
      </c>
      <c r="E1970" t="s">
        <v>69</v>
      </c>
      <c r="F1970" t="s">
        <v>250</v>
      </c>
      <c r="G1970" s="1">
        <v>45245</v>
      </c>
      <c r="H1970" s="8">
        <f>MONTH(tbl_CleanLeads[[#This Row],[Lead_Date_Final]])</f>
        <v>11</v>
      </c>
      <c r="I1970" t="s">
        <v>7300</v>
      </c>
      <c r="J1970" t="s">
        <v>7263</v>
      </c>
      <c r="K1970" t="s">
        <v>7264</v>
      </c>
      <c r="L1970">
        <f>WEEKDAY(tbl_CleanLeads[[#This Row],[Lead_Date_Final]],2)</f>
        <v>3</v>
      </c>
      <c r="M1970" t="s">
        <v>7272</v>
      </c>
      <c r="N1970">
        <v>55</v>
      </c>
      <c r="O1970" s="7">
        <v>3503.09</v>
      </c>
      <c r="P1970">
        <v>7</v>
      </c>
      <c r="Q1970" t="s">
        <v>7266</v>
      </c>
      <c r="R1970">
        <f>IF(UPPER(TRIM(Table2[[#This Row],[Status_Clean]]))="CONVERTED",1,0)</f>
        <v>1</v>
      </c>
      <c r="S1970">
        <f>IF(ISNUMBER(MATCH(UPPER(TRIM(Table2[[#This Row],[Status_Clean]])),{"CONTACTED","QUALIFIED","CONVERTED"},0)),1,0)</f>
        <v>1</v>
      </c>
      <c r="T1970" cm="1">
        <f t="array" ref="T1970">_xlfn.SWITCH(UPPER(TRIM(Table2[[#This Row],[Status_Clean]])),"NEW",1,"CONTACTED",2,"QUALIFIED",3,"CONVERTED",4,"LOST",5,99)</f>
        <v>4</v>
      </c>
      <c r="U1970" t="str" cm="1">
        <f t="array" ref="U1970">_xlfn.LET(_xlpm.x,IFERROR(VALUE(Table2[[#This Row],[Response_Time_Hours]]),""),IF(_xlpm.x="","CHECK",_xlfn.IFS(_xlpm.x&lt;=1,"Immediate",_xlpm.x&lt;=6,"Fast",_xlpm.x&lt;=24,"Moderate",_xlpm.x&gt;24,"Delayed")))</f>
        <v>Delayed</v>
      </c>
      <c r="V1970">
        <f>FLOOR(tbl_CleanLeads[[#This Row],[Response_Time_Hours]],6)</f>
        <v>54</v>
      </c>
      <c r="W1970" t="str" cm="1">
        <f t="array" ref="W1970">IF(Table2[[#This Row],[Interaction_Count_Final]]="","N/A",_xlfn.IFS(Table2[[#This Row],[Interaction_Count_Final]]&lt;=2,"Low",Table2[[#This Row],[Interaction_Count_Final]]&lt;=5,"Medium",Table2[[#This Row],[Interaction_Count_Final]]&gt;=6,"High",TRUE,"CHECK"))</f>
        <v>High</v>
      </c>
      <c r="X1970" t="b">
        <f t="shared" si="30"/>
        <v>1</v>
      </c>
      <c r="Y1970" t="b">
        <f>tbl_CleanLeads[[#This Row],[Response_Time_Hours]]&gt;24</f>
        <v>1</v>
      </c>
      <c r="Z1970" s="13" t="b">
        <f>tbl_CleanLeads[[#This Row],[Response_Time_Hours]]&gt;72</f>
        <v>0</v>
      </c>
      <c r="AA1970" s="13" t="b">
        <f>tbl_CleanLeads[[#This Row],[Status_Clean]]="Converted"</f>
        <v>1</v>
      </c>
    </row>
    <row r="1971" spans="1:27">
      <c r="A1971" t="s">
        <v>90</v>
      </c>
      <c r="B1971" t="s">
        <v>5699</v>
      </c>
      <c r="C1971" t="s">
        <v>8603</v>
      </c>
      <c r="D1971" t="s">
        <v>7303</v>
      </c>
      <c r="E1971" t="s">
        <v>106</v>
      </c>
      <c r="F1971" t="s">
        <v>193</v>
      </c>
      <c r="G1971" s="1">
        <v>44938</v>
      </c>
      <c r="H1971" s="8">
        <f>MONTH(tbl_CleanLeads[[#This Row],[Lead_Date_Final]])</f>
        <v>1</v>
      </c>
      <c r="I1971" t="s">
        <v>7317</v>
      </c>
      <c r="J1971" t="s">
        <v>7263</v>
      </c>
      <c r="K1971" t="s">
        <v>7284</v>
      </c>
      <c r="L1971">
        <f>WEEKDAY(tbl_CleanLeads[[#This Row],[Lead_Date_Final]],2)</f>
        <v>4</v>
      </c>
      <c r="M1971" t="s">
        <v>7285</v>
      </c>
      <c r="N1971">
        <v>8</v>
      </c>
      <c r="O1971" s="7">
        <v>3364.15</v>
      </c>
      <c r="P1971">
        <v>34</v>
      </c>
      <c r="Q1971" t="s">
        <v>7266</v>
      </c>
      <c r="R1971">
        <f>IF(UPPER(TRIM(Table2[[#This Row],[Status_Clean]]))="CONVERTED",1,0)</f>
        <v>0</v>
      </c>
      <c r="S1971">
        <f>IF(ISNUMBER(MATCH(UPPER(TRIM(Table2[[#This Row],[Status_Clean]])),{"CONTACTED","QUALIFIED","CONVERTED"},0)),1,0)</f>
        <v>0</v>
      </c>
      <c r="T1971" cm="1">
        <f t="array" ref="T1971">_xlfn.SWITCH(UPPER(TRIM(Table2[[#This Row],[Status_Clean]])),"NEW",1,"CONTACTED",2,"QUALIFIED",3,"CONVERTED",4,"LOST",5,99)</f>
        <v>1</v>
      </c>
      <c r="U1971" t="str" cm="1">
        <f t="array" ref="U1971">_xlfn.LET(_xlpm.x,IFERROR(VALUE(Table2[[#This Row],[Response_Time_Hours]]),""),IF(_xlpm.x="","CHECK",_xlfn.IFS(_xlpm.x&lt;=1,"Immediate",_xlpm.x&lt;=6,"Fast",_xlpm.x&lt;=24,"Moderate",_xlpm.x&gt;24,"Delayed")))</f>
        <v>Moderate</v>
      </c>
      <c r="V1971">
        <f>FLOOR(tbl_CleanLeads[[#This Row],[Response_Time_Hours]],6)</f>
        <v>6</v>
      </c>
      <c r="W1971" t="str" cm="1">
        <f t="array" ref="W1971">IF(Table2[[#This Row],[Interaction_Count_Final]]="","N/A",_xlfn.IFS(Table2[[#This Row],[Interaction_Count_Final]]&lt;=2,"Low",Table2[[#This Row],[Interaction_Count_Final]]&lt;=5,"Medium",Table2[[#This Row],[Interaction_Count_Final]]&gt;=6,"High",TRUE,"CHECK"))</f>
        <v>High</v>
      </c>
      <c r="X1971" t="b">
        <f t="shared" si="30"/>
        <v>1</v>
      </c>
      <c r="Y1971" t="b">
        <f>tbl_CleanLeads[[#This Row],[Response_Time_Hours]]&gt;24</f>
        <v>0</v>
      </c>
      <c r="Z1971" s="13" t="b">
        <f>tbl_CleanLeads[[#This Row],[Response_Time_Hours]]&gt;72</f>
        <v>0</v>
      </c>
      <c r="AA1971" s="13" t="b">
        <f>tbl_CleanLeads[[#This Row],[Status_Clean]]="Converted"</f>
        <v>0</v>
      </c>
    </row>
    <row r="1972" spans="1:27">
      <c r="A1972" t="s">
        <v>70</v>
      </c>
      <c r="B1972" t="s">
        <v>5701</v>
      </c>
      <c r="C1972" t="s">
        <v>5702</v>
      </c>
      <c r="D1972" t="s">
        <v>7274</v>
      </c>
      <c r="E1972" t="s">
        <v>69</v>
      </c>
      <c r="F1972" t="s">
        <v>193</v>
      </c>
      <c r="G1972" s="1">
        <v>45616</v>
      </c>
      <c r="H1972" s="8">
        <f>MONTH(tbl_CleanLeads[[#This Row],[Lead_Date_Final]])</f>
        <v>11</v>
      </c>
      <c r="I1972" t="s">
        <v>7300</v>
      </c>
      <c r="J1972" t="s">
        <v>7271</v>
      </c>
      <c r="K1972" t="s">
        <v>7264</v>
      </c>
      <c r="L1972">
        <f>WEEKDAY(tbl_CleanLeads[[#This Row],[Lead_Date_Final]],2)</f>
        <v>3</v>
      </c>
      <c r="M1972" t="s">
        <v>7272</v>
      </c>
      <c r="N1972">
        <v>17</v>
      </c>
      <c r="O1972" s="7">
        <v>1887.35</v>
      </c>
      <c r="P1972">
        <v>28</v>
      </c>
      <c r="Q1972" t="s">
        <v>7289</v>
      </c>
      <c r="R1972">
        <f>IF(UPPER(TRIM(Table2[[#This Row],[Status_Clean]]))="CONVERTED",1,0)</f>
        <v>0</v>
      </c>
      <c r="S1972">
        <f>IF(ISNUMBER(MATCH(UPPER(TRIM(Table2[[#This Row],[Status_Clean]])),{"CONTACTED","QUALIFIED","CONVERTED"},0)),1,0)</f>
        <v>0</v>
      </c>
      <c r="T1972" cm="1">
        <f t="array" ref="T1972">_xlfn.SWITCH(UPPER(TRIM(Table2[[#This Row],[Status_Clean]])),"NEW",1,"CONTACTED",2,"QUALIFIED",3,"CONVERTED",4,"LOST",5,99)</f>
        <v>1</v>
      </c>
      <c r="U1972" t="str" cm="1">
        <f t="array" ref="U1972">_xlfn.LET(_xlpm.x,IFERROR(VALUE(Table2[[#This Row],[Response_Time_Hours]]),""),IF(_xlpm.x="","CHECK",_xlfn.IFS(_xlpm.x&lt;=1,"Immediate",_xlpm.x&lt;=6,"Fast",_xlpm.x&lt;=24,"Moderate",_xlpm.x&gt;24,"Delayed")))</f>
        <v>Moderate</v>
      </c>
      <c r="V1972">
        <f>FLOOR(tbl_CleanLeads[[#This Row],[Response_Time_Hours]],6)</f>
        <v>12</v>
      </c>
      <c r="W1972" t="str" cm="1">
        <f t="array" ref="W1972">IF(Table2[[#This Row],[Interaction_Count_Final]]="","N/A",_xlfn.IFS(Table2[[#This Row],[Interaction_Count_Final]]&lt;=2,"Low",Table2[[#This Row],[Interaction_Count_Final]]&lt;=5,"Medium",Table2[[#This Row],[Interaction_Count_Final]]&gt;=6,"High",TRUE,"CHECK"))</f>
        <v>High</v>
      </c>
      <c r="X1972" t="b">
        <f t="shared" si="30"/>
        <v>1</v>
      </c>
      <c r="Y1972" t="b">
        <f>tbl_CleanLeads[[#This Row],[Response_Time_Hours]]&gt;24</f>
        <v>0</v>
      </c>
      <c r="Z1972" s="13" t="b">
        <f>tbl_CleanLeads[[#This Row],[Response_Time_Hours]]&gt;72</f>
        <v>0</v>
      </c>
      <c r="AA1972" s="13" t="b">
        <f>tbl_CleanLeads[[#This Row],[Status_Clean]]="Converted"</f>
        <v>0</v>
      </c>
    </row>
    <row r="1973" spans="1:27">
      <c r="A1973" t="s">
        <v>63</v>
      </c>
      <c r="B1973" t="s">
        <v>5703</v>
      </c>
      <c r="C1973" t="s">
        <v>5704</v>
      </c>
      <c r="D1973" t="s">
        <v>7280</v>
      </c>
      <c r="E1973" t="s">
        <v>1356</v>
      </c>
      <c r="F1973" t="s">
        <v>125</v>
      </c>
      <c r="G1973" s="1">
        <v>44991</v>
      </c>
      <c r="H1973" s="8">
        <f>MONTH(tbl_CleanLeads[[#This Row],[Lead_Date_Final]])</f>
        <v>3</v>
      </c>
      <c r="I1973" t="s">
        <v>7295</v>
      </c>
      <c r="J1973" t="s">
        <v>7263</v>
      </c>
      <c r="K1973" t="s">
        <v>7284</v>
      </c>
      <c r="L1973">
        <f>WEEKDAY(tbl_CleanLeads[[#This Row],[Lead_Date_Final]],2)</f>
        <v>1</v>
      </c>
      <c r="M1973" t="s">
        <v>7298</v>
      </c>
      <c r="N1973">
        <v>36.4</v>
      </c>
      <c r="O1973" s="7">
        <v>3089.55</v>
      </c>
      <c r="P1973">
        <v>35</v>
      </c>
      <c r="Q1973" t="s">
        <v>7266</v>
      </c>
      <c r="R1973">
        <f>IF(UPPER(TRIM(Table2[[#This Row],[Status_Clean]]))="CONVERTED",1,0)</f>
        <v>0</v>
      </c>
      <c r="S1973">
        <f>IF(ISNUMBER(MATCH(UPPER(TRIM(Table2[[#This Row],[Status_Clean]])),{"CONTACTED","QUALIFIED","CONVERTED"},0)),1,0)</f>
        <v>1</v>
      </c>
      <c r="T1973" cm="1">
        <f t="array" ref="T1973">_xlfn.SWITCH(UPPER(TRIM(Table2[[#This Row],[Status_Clean]])),"NEW",1,"CONTACTED",2,"QUALIFIED",3,"CONVERTED",4,"LOST",5,99)</f>
        <v>2</v>
      </c>
      <c r="U1973" t="str" cm="1">
        <f t="array" ref="U1973">_xlfn.LET(_xlpm.x,IFERROR(VALUE(Table2[[#This Row],[Response_Time_Hours]]),""),IF(_xlpm.x="","CHECK",_xlfn.IFS(_xlpm.x&lt;=1,"Immediate",_xlpm.x&lt;=6,"Fast",_xlpm.x&lt;=24,"Moderate",_xlpm.x&gt;24,"Delayed")))</f>
        <v>Delayed</v>
      </c>
      <c r="V1973">
        <f>FLOOR(tbl_CleanLeads[[#This Row],[Response_Time_Hours]],6)</f>
        <v>36</v>
      </c>
      <c r="W1973" t="str" cm="1">
        <f t="array" ref="W1973">IF(Table2[[#This Row],[Interaction_Count_Final]]="","N/A",_xlfn.IFS(Table2[[#This Row],[Interaction_Count_Final]]&lt;=2,"Low",Table2[[#This Row],[Interaction_Count_Final]]&lt;=5,"Medium",Table2[[#This Row],[Interaction_Count_Final]]&gt;=6,"High",TRUE,"CHECK"))</f>
        <v>High</v>
      </c>
      <c r="X1973" t="b">
        <f t="shared" si="30"/>
        <v>1</v>
      </c>
      <c r="Y1973" t="b">
        <f>tbl_CleanLeads[[#This Row],[Response_Time_Hours]]&gt;24</f>
        <v>1</v>
      </c>
      <c r="Z1973" s="13" t="b">
        <f>tbl_CleanLeads[[#This Row],[Response_Time_Hours]]&gt;72</f>
        <v>0</v>
      </c>
      <c r="AA1973" s="13" t="b">
        <f>tbl_CleanLeads[[#This Row],[Status_Clean]]="Converted"</f>
        <v>0</v>
      </c>
    </row>
    <row r="1974" spans="1:27">
      <c r="A1974" t="s">
        <v>63</v>
      </c>
      <c r="B1974" t="s">
        <v>5705</v>
      </c>
      <c r="C1974" t="s">
        <v>5706</v>
      </c>
      <c r="D1974" t="s">
        <v>7258</v>
      </c>
      <c r="E1974" t="s">
        <v>1356</v>
      </c>
      <c r="F1974" t="s">
        <v>173</v>
      </c>
      <c r="G1974" s="1">
        <v>45245</v>
      </c>
      <c r="H1974" s="8">
        <f>MONTH(tbl_CleanLeads[[#This Row],[Lead_Date_Final]])</f>
        <v>11</v>
      </c>
      <c r="I1974" t="s">
        <v>7300</v>
      </c>
      <c r="J1974" t="s">
        <v>7263</v>
      </c>
      <c r="K1974" t="s">
        <v>7264</v>
      </c>
      <c r="L1974">
        <f>WEEKDAY(tbl_CleanLeads[[#This Row],[Lead_Date_Final]],2)</f>
        <v>3</v>
      </c>
      <c r="M1974" t="s">
        <v>7272</v>
      </c>
      <c r="N1974">
        <v>15.5</v>
      </c>
      <c r="O1974" s="7">
        <v>3092.47</v>
      </c>
      <c r="P1974">
        <v>20</v>
      </c>
      <c r="Q1974" t="s">
        <v>7266</v>
      </c>
      <c r="R1974">
        <f>IF(UPPER(TRIM(Table2[[#This Row],[Status_Clean]]))="CONVERTED",1,0)</f>
        <v>0</v>
      </c>
      <c r="S1974">
        <f>IF(ISNUMBER(MATCH(UPPER(TRIM(Table2[[#This Row],[Status_Clean]])),{"CONTACTED","QUALIFIED","CONVERTED"},0)),1,0)</f>
        <v>0</v>
      </c>
      <c r="T1974" cm="1">
        <f t="array" ref="T1974">_xlfn.SWITCH(UPPER(TRIM(Table2[[#This Row],[Status_Clean]])),"NEW",1,"CONTACTED",2,"QUALIFIED",3,"CONVERTED",4,"LOST",5,99)</f>
        <v>5</v>
      </c>
      <c r="U1974" t="str" cm="1">
        <f t="array" ref="U1974">_xlfn.LET(_xlpm.x,IFERROR(VALUE(Table2[[#This Row],[Response_Time_Hours]]),""),IF(_xlpm.x="","CHECK",_xlfn.IFS(_xlpm.x&lt;=1,"Immediate",_xlpm.x&lt;=6,"Fast",_xlpm.x&lt;=24,"Moderate",_xlpm.x&gt;24,"Delayed")))</f>
        <v>Moderate</v>
      </c>
      <c r="V1974">
        <f>FLOOR(tbl_CleanLeads[[#This Row],[Response_Time_Hours]],6)</f>
        <v>12</v>
      </c>
      <c r="W1974" t="str" cm="1">
        <f t="array" ref="W1974">IF(Table2[[#This Row],[Interaction_Count_Final]]="","N/A",_xlfn.IFS(Table2[[#This Row],[Interaction_Count_Final]]&lt;=2,"Low",Table2[[#This Row],[Interaction_Count_Final]]&lt;=5,"Medium",Table2[[#This Row],[Interaction_Count_Final]]&gt;=6,"High",TRUE,"CHECK"))</f>
        <v>High</v>
      </c>
      <c r="X1974" t="b">
        <f t="shared" si="30"/>
        <v>1</v>
      </c>
      <c r="Y1974" t="b">
        <f>tbl_CleanLeads[[#This Row],[Response_Time_Hours]]&gt;24</f>
        <v>0</v>
      </c>
      <c r="Z1974" s="13" t="b">
        <f>tbl_CleanLeads[[#This Row],[Response_Time_Hours]]&gt;72</f>
        <v>0</v>
      </c>
      <c r="AA1974" s="13" t="b">
        <f>tbl_CleanLeads[[#This Row],[Status_Clean]]="Converted"</f>
        <v>0</v>
      </c>
    </row>
    <row r="1975" spans="1:27">
      <c r="A1975" t="s">
        <v>90</v>
      </c>
      <c r="B1975" t="s">
        <v>5707</v>
      </c>
      <c r="C1975" t="s">
        <v>8604</v>
      </c>
      <c r="D1975" t="s">
        <v>7268</v>
      </c>
      <c r="E1975" t="s">
        <v>69</v>
      </c>
      <c r="F1975" t="s">
        <v>193</v>
      </c>
      <c r="G1975" s="1">
        <v>45528</v>
      </c>
      <c r="H1975" s="8">
        <f>MONTH(tbl_CleanLeads[[#This Row],[Lead_Date_Final]])</f>
        <v>8</v>
      </c>
      <c r="I1975" t="s">
        <v>7310</v>
      </c>
      <c r="J1975" t="s">
        <v>7271</v>
      </c>
      <c r="K1975" t="s">
        <v>7288</v>
      </c>
      <c r="L1975">
        <f>WEEKDAY(tbl_CleanLeads[[#This Row],[Lead_Date_Final]],2)</f>
        <v>6</v>
      </c>
      <c r="M1975" t="s">
        <v>7278</v>
      </c>
      <c r="N1975">
        <v>2.6</v>
      </c>
      <c r="O1975" s="7">
        <v>2748.84</v>
      </c>
      <c r="P1975">
        <v>18</v>
      </c>
      <c r="Q1975" t="s">
        <v>7266</v>
      </c>
      <c r="R1975">
        <f>IF(UPPER(TRIM(Table2[[#This Row],[Status_Clean]]))="CONVERTED",1,0)</f>
        <v>0</v>
      </c>
      <c r="S1975">
        <f>IF(ISNUMBER(MATCH(UPPER(TRIM(Table2[[#This Row],[Status_Clean]])),{"CONTACTED","QUALIFIED","CONVERTED"},0)),1,0)</f>
        <v>0</v>
      </c>
      <c r="T1975" cm="1">
        <f t="array" ref="T1975">_xlfn.SWITCH(UPPER(TRIM(Table2[[#This Row],[Status_Clean]])),"NEW",1,"CONTACTED",2,"QUALIFIED",3,"CONVERTED",4,"LOST",5,99)</f>
        <v>1</v>
      </c>
      <c r="U1975" t="str" cm="1">
        <f t="array" ref="U1975">_xlfn.LET(_xlpm.x,IFERROR(VALUE(Table2[[#This Row],[Response_Time_Hours]]),""),IF(_xlpm.x="","CHECK",_xlfn.IFS(_xlpm.x&lt;=1,"Immediate",_xlpm.x&lt;=6,"Fast",_xlpm.x&lt;=24,"Moderate",_xlpm.x&gt;24,"Delayed")))</f>
        <v>Fast</v>
      </c>
      <c r="V1975">
        <f>FLOOR(tbl_CleanLeads[[#This Row],[Response_Time_Hours]],6)</f>
        <v>0</v>
      </c>
      <c r="W1975" t="str" cm="1">
        <f t="array" ref="W1975">IF(Table2[[#This Row],[Interaction_Count_Final]]="","N/A",_xlfn.IFS(Table2[[#This Row],[Interaction_Count_Final]]&lt;=2,"Low",Table2[[#This Row],[Interaction_Count_Final]]&lt;=5,"Medium",Table2[[#This Row],[Interaction_Count_Final]]&gt;=6,"High",TRUE,"CHECK"))</f>
        <v>High</v>
      </c>
      <c r="X1975" t="b">
        <f t="shared" si="30"/>
        <v>1</v>
      </c>
      <c r="Y1975" t="b">
        <f>tbl_CleanLeads[[#This Row],[Response_Time_Hours]]&gt;24</f>
        <v>0</v>
      </c>
      <c r="Z1975" s="13" t="b">
        <f>tbl_CleanLeads[[#This Row],[Response_Time_Hours]]&gt;72</f>
        <v>0</v>
      </c>
      <c r="AA1975" s="13" t="b">
        <f>tbl_CleanLeads[[#This Row],[Status_Clean]]="Converted"</f>
        <v>0</v>
      </c>
    </row>
    <row r="1976" spans="1:27">
      <c r="A1976" t="s">
        <v>102</v>
      </c>
      <c r="B1976" t="s">
        <v>5710</v>
      </c>
      <c r="C1976" t="s">
        <v>5711</v>
      </c>
      <c r="D1976" t="s">
        <v>7303</v>
      </c>
      <c r="E1976" t="s">
        <v>69</v>
      </c>
      <c r="F1976" t="s">
        <v>250</v>
      </c>
      <c r="G1976" s="1">
        <v>45613</v>
      </c>
      <c r="H1976" s="8">
        <f>MONTH(tbl_CleanLeads[[#This Row],[Lead_Date_Final]])</f>
        <v>11</v>
      </c>
      <c r="I1976" t="s">
        <v>7300</v>
      </c>
      <c r="J1976" t="s">
        <v>7271</v>
      </c>
      <c r="K1976" t="s">
        <v>7264</v>
      </c>
      <c r="L1976">
        <f>WEEKDAY(tbl_CleanLeads[[#This Row],[Lead_Date_Final]],2)</f>
        <v>7</v>
      </c>
      <c r="M1976" t="s">
        <v>7293</v>
      </c>
      <c r="N1976">
        <v>67.2</v>
      </c>
      <c r="O1976" s="7">
        <v>1696.51</v>
      </c>
      <c r="P1976">
        <v>28</v>
      </c>
      <c r="Q1976" t="s">
        <v>7289</v>
      </c>
      <c r="R1976">
        <f>IF(UPPER(TRIM(Table2[[#This Row],[Status_Clean]]))="CONVERTED",1,0)</f>
        <v>1</v>
      </c>
      <c r="S1976">
        <f>IF(ISNUMBER(MATCH(UPPER(TRIM(Table2[[#This Row],[Status_Clean]])),{"CONTACTED","QUALIFIED","CONVERTED"},0)),1,0)</f>
        <v>1</v>
      </c>
      <c r="T1976" cm="1">
        <f t="array" ref="T1976">_xlfn.SWITCH(UPPER(TRIM(Table2[[#This Row],[Status_Clean]])),"NEW",1,"CONTACTED",2,"QUALIFIED",3,"CONVERTED",4,"LOST",5,99)</f>
        <v>4</v>
      </c>
      <c r="U1976" t="str" cm="1">
        <f t="array" ref="U1976">_xlfn.LET(_xlpm.x,IFERROR(VALUE(Table2[[#This Row],[Response_Time_Hours]]),""),IF(_xlpm.x="","CHECK",_xlfn.IFS(_xlpm.x&lt;=1,"Immediate",_xlpm.x&lt;=6,"Fast",_xlpm.x&lt;=24,"Moderate",_xlpm.x&gt;24,"Delayed")))</f>
        <v>Delayed</v>
      </c>
      <c r="V1976">
        <f>FLOOR(tbl_CleanLeads[[#This Row],[Response_Time_Hours]],6)</f>
        <v>66</v>
      </c>
      <c r="W1976" t="str" cm="1">
        <f t="array" ref="W1976">IF(Table2[[#This Row],[Interaction_Count_Final]]="","N/A",_xlfn.IFS(Table2[[#This Row],[Interaction_Count_Final]]&lt;=2,"Low",Table2[[#This Row],[Interaction_Count_Final]]&lt;=5,"Medium",Table2[[#This Row],[Interaction_Count_Final]]&gt;=6,"High",TRUE,"CHECK"))</f>
        <v>High</v>
      </c>
      <c r="X1976" t="b">
        <f t="shared" si="30"/>
        <v>1</v>
      </c>
      <c r="Y1976" t="b">
        <f>tbl_CleanLeads[[#This Row],[Response_Time_Hours]]&gt;24</f>
        <v>1</v>
      </c>
      <c r="Z1976" s="13" t="b">
        <f>tbl_CleanLeads[[#This Row],[Response_Time_Hours]]&gt;72</f>
        <v>0</v>
      </c>
      <c r="AA1976" s="13" t="b">
        <f>tbl_CleanLeads[[#This Row],[Status_Clean]]="Converted"</f>
        <v>1</v>
      </c>
    </row>
    <row r="1977" spans="1:27">
      <c r="A1977" t="s">
        <v>70</v>
      </c>
      <c r="B1977" t="s">
        <v>5713</v>
      </c>
      <c r="C1977" t="s">
        <v>5714</v>
      </c>
      <c r="D1977" t="s">
        <v>7268</v>
      </c>
      <c r="E1977" t="s">
        <v>222</v>
      </c>
      <c r="F1977" t="s">
        <v>125</v>
      </c>
      <c r="G1977" s="1">
        <v>45655</v>
      </c>
      <c r="H1977" s="8">
        <f>MONTH(tbl_CleanLeads[[#This Row],[Lead_Date_Final]])</f>
        <v>12</v>
      </c>
      <c r="I1977" t="s">
        <v>7262</v>
      </c>
      <c r="J1977" t="s">
        <v>7271</v>
      </c>
      <c r="K1977" t="s">
        <v>7264</v>
      </c>
      <c r="L1977">
        <f>WEEKDAY(tbl_CleanLeads[[#This Row],[Lead_Date_Final]],2)</f>
        <v>7</v>
      </c>
      <c r="M1977" t="s">
        <v>7293</v>
      </c>
      <c r="N1977">
        <v>31.6</v>
      </c>
      <c r="O1977" s="7">
        <v>3391.75</v>
      </c>
      <c r="P1977">
        <v>26</v>
      </c>
      <c r="Q1977" t="s">
        <v>7266</v>
      </c>
      <c r="R1977">
        <f>IF(UPPER(TRIM(Table2[[#This Row],[Status_Clean]]))="CONVERTED",1,0)</f>
        <v>0</v>
      </c>
      <c r="S1977">
        <f>IF(ISNUMBER(MATCH(UPPER(TRIM(Table2[[#This Row],[Status_Clean]])),{"CONTACTED","QUALIFIED","CONVERTED"},0)),1,0)</f>
        <v>1</v>
      </c>
      <c r="T1977" cm="1">
        <f t="array" ref="T1977">_xlfn.SWITCH(UPPER(TRIM(Table2[[#This Row],[Status_Clean]])),"NEW",1,"CONTACTED",2,"QUALIFIED",3,"CONVERTED",4,"LOST",5,99)</f>
        <v>2</v>
      </c>
      <c r="U1977" t="str" cm="1">
        <f t="array" ref="U1977">_xlfn.LET(_xlpm.x,IFERROR(VALUE(Table2[[#This Row],[Response_Time_Hours]]),""),IF(_xlpm.x="","CHECK",_xlfn.IFS(_xlpm.x&lt;=1,"Immediate",_xlpm.x&lt;=6,"Fast",_xlpm.x&lt;=24,"Moderate",_xlpm.x&gt;24,"Delayed")))</f>
        <v>Delayed</v>
      </c>
      <c r="V1977">
        <f>FLOOR(tbl_CleanLeads[[#This Row],[Response_Time_Hours]],6)</f>
        <v>30</v>
      </c>
      <c r="W1977" t="str" cm="1">
        <f t="array" ref="W1977">IF(Table2[[#This Row],[Interaction_Count_Final]]="","N/A",_xlfn.IFS(Table2[[#This Row],[Interaction_Count_Final]]&lt;=2,"Low",Table2[[#This Row],[Interaction_Count_Final]]&lt;=5,"Medium",Table2[[#This Row],[Interaction_Count_Final]]&gt;=6,"High",TRUE,"CHECK"))</f>
        <v>High</v>
      </c>
      <c r="X1977" t="b">
        <f t="shared" si="30"/>
        <v>1</v>
      </c>
      <c r="Y1977" t="b">
        <f>tbl_CleanLeads[[#This Row],[Response_Time_Hours]]&gt;24</f>
        <v>1</v>
      </c>
      <c r="Z1977" s="13" t="b">
        <f>tbl_CleanLeads[[#This Row],[Response_Time_Hours]]&gt;72</f>
        <v>0</v>
      </c>
      <c r="AA1977" s="13" t="b">
        <f>tbl_CleanLeads[[#This Row],[Status_Clean]]="Converted"</f>
        <v>0</v>
      </c>
    </row>
    <row r="1978" spans="1:27">
      <c r="A1978" t="s">
        <v>102</v>
      </c>
      <c r="B1978" t="s">
        <v>5715</v>
      </c>
      <c r="C1978" t="s">
        <v>5716</v>
      </c>
      <c r="D1978" t="s">
        <v>7280</v>
      </c>
      <c r="E1978" t="s">
        <v>363</v>
      </c>
      <c r="F1978" t="s">
        <v>125</v>
      </c>
      <c r="G1978" s="1">
        <v>45149</v>
      </c>
      <c r="H1978" s="8">
        <f>MONTH(tbl_CleanLeads[[#This Row],[Lead_Date_Final]])</f>
        <v>8</v>
      </c>
      <c r="I1978" t="s">
        <v>7310</v>
      </c>
      <c r="J1978" t="s">
        <v>7263</v>
      </c>
      <c r="K1978" t="s">
        <v>7288</v>
      </c>
      <c r="L1978">
        <f>WEEKDAY(tbl_CleanLeads[[#This Row],[Lead_Date_Final]],2)</f>
        <v>5</v>
      </c>
      <c r="M1978" t="s">
        <v>7312</v>
      </c>
      <c r="N1978">
        <v>67.900000000000006</v>
      </c>
      <c r="O1978" s="7">
        <v>3025.16</v>
      </c>
      <c r="P1978">
        <v>42</v>
      </c>
      <c r="Q1978" t="s">
        <v>7266</v>
      </c>
      <c r="R1978">
        <f>IF(UPPER(TRIM(Table2[[#This Row],[Status_Clean]]))="CONVERTED",1,0)</f>
        <v>0</v>
      </c>
      <c r="S1978">
        <f>IF(ISNUMBER(MATCH(UPPER(TRIM(Table2[[#This Row],[Status_Clean]])),{"CONTACTED","QUALIFIED","CONVERTED"},0)),1,0)</f>
        <v>1</v>
      </c>
      <c r="T1978" cm="1">
        <f t="array" ref="T1978">_xlfn.SWITCH(UPPER(TRIM(Table2[[#This Row],[Status_Clean]])),"NEW",1,"CONTACTED",2,"QUALIFIED",3,"CONVERTED",4,"LOST",5,99)</f>
        <v>2</v>
      </c>
      <c r="U1978" t="str" cm="1">
        <f t="array" ref="U1978">_xlfn.LET(_xlpm.x,IFERROR(VALUE(Table2[[#This Row],[Response_Time_Hours]]),""),IF(_xlpm.x="","CHECK",_xlfn.IFS(_xlpm.x&lt;=1,"Immediate",_xlpm.x&lt;=6,"Fast",_xlpm.x&lt;=24,"Moderate",_xlpm.x&gt;24,"Delayed")))</f>
        <v>Delayed</v>
      </c>
      <c r="V1978">
        <f>FLOOR(tbl_CleanLeads[[#This Row],[Response_Time_Hours]],6)</f>
        <v>66</v>
      </c>
      <c r="W1978" t="str" cm="1">
        <f t="array" ref="W1978">IF(Table2[[#This Row],[Interaction_Count_Final]]="","N/A",_xlfn.IFS(Table2[[#This Row],[Interaction_Count_Final]]&lt;=2,"Low",Table2[[#This Row],[Interaction_Count_Final]]&lt;=5,"Medium",Table2[[#This Row],[Interaction_Count_Final]]&gt;=6,"High",TRUE,"CHECK"))</f>
        <v>High</v>
      </c>
      <c r="X1978" t="b">
        <f t="shared" si="30"/>
        <v>1</v>
      </c>
      <c r="Y1978" t="b">
        <f>tbl_CleanLeads[[#This Row],[Response_Time_Hours]]&gt;24</f>
        <v>1</v>
      </c>
      <c r="Z1978" s="13" t="b">
        <f>tbl_CleanLeads[[#This Row],[Response_Time_Hours]]&gt;72</f>
        <v>0</v>
      </c>
      <c r="AA1978" s="13" t="b">
        <f>tbl_CleanLeads[[#This Row],[Status_Clean]]="Converted"</f>
        <v>0</v>
      </c>
    </row>
    <row r="1979" spans="1:27">
      <c r="A1979" t="s">
        <v>102</v>
      </c>
      <c r="B1979" t="s">
        <v>5718</v>
      </c>
      <c r="C1979" t="s">
        <v>5719</v>
      </c>
      <c r="D1979" t="s">
        <v>7274</v>
      </c>
      <c r="E1979" t="s">
        <v>222</v>
      </c>
      <c r="F1979" t="s">
        <v>173</v>
      </c>
      <c r="G1979" s="1">
        <v>45641</v>
      </c>
      <c r="H1979" s="8">
        <f>MONTH(tbl_CleanLeads[[#This Row],[Lead_Date_Final]])</f>
        <v>12</v>
      </c>
      <c r="I1979" t="s">
        <v>7262</v>
      </c>
      <c r="J1979" t="s">
        <v>7271</v>
      </c>
      <c r="K1979" t="s">
        <v>7264</v>
      </c>
      <c r="L1979">
        <f>WEEKDAY(tbl_CleanLeads[[#This Row],[Lead_Date_Final]],2)</f>
        <v>7</v>
      </c>
      <c r="M1979" t="s">
        <v>7293</v>
      </c>
      <c r="N1979">
        <v>34.200000000000003</v>
      </c>
      <c r="O1979" s="7">
        <v>2082.15</v>
      </c>
      <c r="P1979">
        <v>24</v>
      </c>
      <c r="Q1979" t="s">
        <v>7266</v>
      </c>
      <c r="R1979">
        <f>IF(UPPER(TRIM(Table2[[#This Row],[Status_Clean]]))="CONVERTED",1,0)</f>
        <v>0</v>
      </c>
      <c r="S1979">
        <f>IF(ISNUMBER(MATCH(UPPER(TRIM(Table2[[#This Row],[Status_Clean]])),{"CONTACTED","QUALIFIED","CONVERTED"},0)),1,0)</f>
        <v>0</v>
      </c>
      <c r="T1979" cm="1">
        <f t="array" ref="T1979">_xlfn.SWITCH(UPPER(TRIM(Table2[[#This Row],[Status_Clean]])),"NEW",1,"CONTACTED",2,"QUALIFIED",3,"CONVERTED",4,"LOST",5,99)</f>
        <v>5</v>
      </c>
      <c r="U1979" t="str" cm="1">
        <f t="array" ref="U1979">_xlfn.LET(_xlpm.x,IFERROR(VALUE(Table2[[#This Row],[Response_Time_Hours]]),""),IF(_xlpm.x="","CHECK",_xlfn.IFS(_xlpm.x&lt;=1,"Immediate",_xlpm.x&lt;=6,"Fast",_xlpm.x&lt;=24,"Moderate",_xlpm.x&gt;24,"Delayed")))</f>
        <v>Delayed</v>
      </c>
      <c r="V1979">
        <f>FLOOR(tbl_CleanLeads[[#This Row],[Response_Time_Hours]],6)</f>
        <v>30</v>
      </c>
      <c r="W1979" t="str" cm="1">
        <f t="array" ref="W1979">IF(Table2[[#This Row],[Interaction_Count_Final]]="","N/A",_xlfn.IFS(Table2[[#This Row],[Interaction_Count_Final]]&lt;=2,"Low",Table2[[#This Row],[Interaction_Count_Final]]&lt;=5,"Medium",Table2[[#This Row],[Interaction_Count_Final]]&gt;=6,"High",TRUE,"CHECK"))</f>
        <v>High</v>
      </c>
      <c r="X1979" t="b">
        <f t="shared" si="30"/>
        <v>1</v>
      </c>
      <c r="Y1979" t="b">
        <f>tbl_CleanLeads[[#This Row],[Response_Time_Hours]]&gt;24</f>
        <v>1</v>
      </c>
      <c r="Z1979" s="13" t="b">
        <f>tbl_CleanLeads[[#This Row],[Response_Time_Hours]]&gt;72</f>
        <v>0</v>
      </c>
      <c r="AA1979" s="13" t="b">
        <f>tbl_CleanLeads[[#This Row],[Status_Clean]]="Converted"</f>
        <v>0</v>
      </c>
    </row>
    <row r="1980" spans="1:27">
      <c r="A1980" t="s">
        <v>102</v>
      </c>
      <c r="B1980" t="s">
        <v>5720</v>
      </c>
      <c r="C1980" t="s">
        <v>5721</v>
      </c>
      <c r="D1980" t="s">
        <v>7274</v>
      </c>
      <c r="E1980" t="s">
        <v>792</v>
      </c>
      <c r="F1980" t="s">
        <v>173</v>
      </c>
      <c r="G1980" s="1">
        <v>45602</v>
      </c>
      <c r="H1980" s="8">
        <f>MONTH(tbl_CleanLeads[[#This Row],[Lead_Date_Final]])</f>
        <v>11</v>
      </c>
      <c r="I1980" t="s">
        <v>7300</v>
      </c>
      <c r="J1980" t="s">
        <v>7271</v>
      </c>
      <c r="K1980" t="s">
        <v>7264</v>
      </c>
      <c r="L1980">
        <f>WEEKDAY(tbl_CleanLeads[[#This Row],[Lead_Date_Final]],2)</f>
        <v>3</v>
      </c>
      <c r="M1980" t="s">
        <v>7272</v>
      </c>
      <c r="N1980">
        <v>12</v>
      </c>
      <c r="O1980" s="7">
        <v>1223.9000000000001</v>
      </c>
      <c r="P1980">
        <v>29</v>
      </c>
      <c r="Q1980" t="s">
        <v>7289</v>
      </c>
      <c r="R1980">
        <f>IF(UPPER(TRIM(Table2[[#This Row],[Status_Clean]]))="CONVERTED",1,0)</f>
        <v>0</v>
      </c>
      <c r="S1980">
        <f>IF(ISNUMBER(MATCH(UPPER(TRIM(Table2[[#This Row],[Status_Clean]])),{"CONTACTED","QUALIFIED","CONVERTED"},0)),1,0)</f>
        <v>0</v>
      </c>
      <c r="T1980" cm="1">
        <f t="array" ref="T1980">_xlfn.SWITCH(UPPER(TRIM(Table2[[#This Row],[Status_Clean]])),"NEW",1,"CONTACTED",2,"QUALIFIED",3,"CONVERTED",4,"LOST",5,99)</f>
        <v>5</v>
      </c>
      <c r="U1980" t="str" cm="1">
        <f t="array" ref="U1980">_xlfn.LET(_xlpm.x,IFERROR(VALUE(Table2[[#This Row],[Response_Time_Hours]]),""),IF(_xlpm.x="","CHECK",_xlfn.IFS(_xlpm.x&lt;=1,"Immediate",_xlpm.x&lt;=6,"Fast",_xlpm.x&lt;=24,"Moderate",_xlpm.x&gt;24,"Delayed")))</f>
        <v>Moderate</v>
      </c>
      <c r="V1980">
        <f>FLOOR(tbl_CleanLeads[[#This Row],[Response_Time_Hours]],6)</f>
        <v>12</v>
      </c>
      <c r="W1980" t="str" cm="1">
        <f t="array" ref="W1980">IF(Table2[[#This Row],[Interaction_Count_Final]]="","N/A",_xlfn.IFS(Table2[[#This Row],[Interaction_Count_Final]]&lt;=2,"Low",Table2[[#This Row],[Interaction_Count_Final]]&lt;=5,"Medium",Table2[[#This Row],[Interaction_Count_Final]]&gt;=6,"High",TRUE,"CHECK"))</f>
        <v>High</v>
      </c>
      <c r="X1980" t="b">
        <f t="shared" si="30"/>
        <v>1</v>
      </c>
      <c r="Y1980" t="b">
        <f>tbl_CleanLeads[[#This Row],[Response_Time_Hours]]&gt;24</f>
        <v>0</v>
      </c>
      <c r="Z1980" s="13" t="b">
        <f>tbl_CleanLeads[[#This Row],[Response_Time_Hours]]&gt;72</f>
        <v>0</v>
      </c>
      <c r="AA1980" s="13" t="b">
        <f>tbl_CleanLeads[[#This Row],[Status_Clean]]="Converted"</f>
        <v>0</v>
      </c>
    </row>
    <row r="1981" spans="1:27">
      <c r="A1981" t="s">
        <v>63</v>
      </c>
      <c r="B1981" t="s">
        <v>5722</v>
      </c>
      <c r="C1981" t="s">
        <v>5723</v>
      </c>
      <c r="D1981" t="s">
        <v>7258</v>
      </c>
      <c r="E1981" t="s">
        <v>311</v>
      </c>
      <c r="F1981" t="s">
        <v>125</v>
      </c>
      <c r="G1981" s="1">
        <v>45103</v>
      </c>
      <c r="H1981" s="8">
        <f>MONTH(tbl_CleanLeads[[#This Row],[Lead_Date_Final]])</f>
        <v>6</v>
      </c>
      <c r="I1981" t="s">
        <v>7276</v>
      </c>
      <c r="J1981" t="s">
        <v>7263</v>
      </c>
      <c r="K1981" t="s">
        <v>7277</v>
      </c>
      <c r="L1981">
        <f>WEEKDAY(tbl_CleanLeads[[#This Row],[Lead_Date_Final]],2)</f>
        <v>1</v>
      </c>
      <c r="M1981" t="s">
        <v>7298</v>
      </c>
      <c r="N1981">
        <v>43</v>
      </c>
      <c r="O1981" s="7">
        <v>1124.6199999999999</v>
      </c>
      <c r="P1981">
        <v>2</v>
      </c>
      <c r="Q1981" t="s">
        <v>7289</v>
      </c>
      <c r="R1981">
        <f>IF(UPPER(TRIM(Table2[[#This Row],[Status_Clean]]))="CONVERTED",1,0)</f>
        <v>0</v>
      </c>
      <c r="S1981">
        <f>IF(ISNUMBER(MATCH(UPPER(TRIM(Table2[[#This Row],[Status_Clean]])),{"CONTACTED","QUALIFIED","CONVERTED"},0)),1,0)</f>
        <v>1</v>
      </c>
      <c r="T1981" cm="1">
        <f t="array" ref="T1981">_xlfn.SWITCH(UPPER(TRIM(Table2[[#This Row],[Status_Clean]])),"NEW",1,"CONTACTED",2,"QUALIFIED",3,"CONVERTED",4,"LOST",5,99)</f>
        <v>2</v>
      </c>
      <c r="U1981" t="str" cm="1">
        <f t="array" ref="U1981">_xlfn.LET(_xlpm.x,IFERROR(VALUE(Table2[[#This Row],[Response_Time_Hours]]),""),IF(_xlpm.x="","CHECK",_xlfn.IFS(_xlpm.x&lt;=1,"Immediate",_xlpm.x&lt;=6,"Fast",_xlpm.x&lt;=24,"Moderate",_xlpm.x&gt;24,"Delayed")))</f>
        <v>Delayed</v>
      </c>
      <c r="V1981">
        <f>FLOOR(tbl_CleanLeads[[#This Row],[Response_Time_Hours]],6)</f>
        <v>42</v>
      </c>
      <c r="W1981" t="str" cm="1">
        <f t="array" ref="W1981">IF(Table2[[#This Row],[Interaction_Count_Final]]="","N/A",_xlfn.IFS(Table2[[#This Row],[Interaction_Count_Final]]&lt;=2,"Low",Table2[[#This Row],[Interaction_Count_Final]]&lt;=5,"Medium",Table2[[#This Row],[Interaction_Count_Final]]&gt;=6,"High",TRUE,"CHECK"))</f>
        <v>Low</v>
      </c>
      <c r="X1981" t="b">
        <f t="shared" si="30"/>
        <v>1</v>
      </c>
      <c r="Y1981" t="b">
        <f>tbl_CleanLeads[[#This Row],[Response_Time_Hours]]&gt;24</f>
        <v>1</v>
      </c>
      <c r="Z1981" s="13" t="b">
        <f>tbl_CleanLeads[[#This Row],[Response_Time_Hours]]&gt;72</f>
        <v>0</v>
      </c>
      <c r="AA1981" s="13" t="b">
        <f>tbl_CleanLeads[[#This Row],[Status_Clean]]="Converted"</f>
        <v>0</v>
      </c>
    </row>
    <row r="1982" spans="1:27">
      <c r="A1982" t="s">
        <v>102</v>
      </c>
      <c r="B1982" t="s">
        <v>5725</v>
      </c>
      <c r="C1982" t="s">
        <v>5726</v>
      </c>
      <c r="D1982" t="s">
        <v>7258</v>
      </c>
      <c r="E1982" t="s">
        <v>792</v>
      </c>
      <c r="F1982" t="s">
        <v>250</v>
      </c>
      <c r="G1982" s="1">
        <v>45146</v>
      </c>
      <c r="H1982" s="8">
        <f>MONTH(tbl_CleanLeads[[#This Row],[Lead_Date_Final]])</f>
        <v>8</v>
      </c>
      <c r="I1982" t="s">
        <v>7310</v>
      </c>
      <c r="J1982" t="s">
        <v>7263</v>
      </c>
      <c r="K1982" t="s">
        <v>7288</v>
      </c>
      <c r="L1982">
        <f>WEEKDAY(tbl_CleanLeads[[#This Row],[Lead_Date_Final]],2)</f>
        <v>2</v>
      </c>
      <c r="M1982" t="s">
        <v>7265</v>
      </c>
      <c r="N1982">
        <v>18.7</v>
      </c>
      <c r="O1982" s="7">
        <v>1162.3399999999999</v>
      </c>
      <c r="P1982">
        <v>26</v>
      </c>
      <c r="Q1982" t="s">
        <v>7289</v>
      </c>
      <c r="R1982">
        <f>IF(UPPER(TRIM(Table2[[#This Row],[Status_Clean]]))="CONVERTED",1,0)</f>
        <v>1</v>
      </c>
      <c r="S1982">
        <f>IF(ISNUMBER(MATCH(UPPER(TRIM(Table2[[#This Row],[Status_Clean]])),{"CONTACTED","QUALIFIED","CONVERTED"},0)),1,0)</f>
        <v>1</v>
      </c>
      <c r="T1982" cm="1">
        <f t="array" ref="T1982">_xlfn.SWITCH(UPPER(TRIM(Table2[[#This Row],[Status_Clean]])),"NEW",1,"CONTACTED",2,"QUALIFIED",3,"CONVERTED",4,"LOST",5,99)</f>
        <v>4</v>
      </c>
      <c r="U1982" t="str" cm="1">
        <f t="array" ref="U1982">_xlfn.LET(_xlpm.x,IFERROR(VALUE(Table2[[#This Row],[Response_Time_Hours]]),""),IF(_xlpm.x="","CHECK",_xlfn.IFS(_xlpm.x&lt;=1,"Immediate",_xlpm.x&lt;=6,"Fast",_xlpm.x&lt;=24,"Moderate",_xlpm.x&gt;24,"Delayed")))</f>
        <v>Moderate</v>
      </c>
      <c r="V1982">
        <f>FLOOR(tbl_CleanLeads[[#This Row],[Response_Time_Hours]],6)</f>
        <v>18</v>
      </c>
      <c r="W1982" t="str" cm="1">
        <f t="array" ref="W1982">IF(Table2[[#This Row],[Interaction_Count_Final]]="","N/A",_xlfn.IFS(Table2[[#This Row],[Interaction_Count_Final]]&lt;=2,"Low",Table2[[#This Row],[Interaction_Count_Final]]&lt;=5,"Medium",Table2[[#This Row],[Interaction_Count_Final]]&gt;=6,"High",TRUE,"CHECK"))</f>
        <v>High</v>
      </c>
      <c r="X1982" t="b">
        <f t="shared" si="30"/>
        <v>1</v>
      </c>
      <c r="Y1982" t="b">
        <f>tbl_CleanLeads[[#This Row],[Response_Time_Hours]]&gt;24</f>
        <v>0</v>
      </c>
      <c r="Z1982" s="13" t="b">
        <f>tbl_CleanLeads[[#This Row],[Response_Time_Hours]]&gt;72</f>
        <v>0</v>
      </c>
      <c r="AA1982" s="13" t="b">
        <f>tbl_CleanLeads[[#This Row],[Status_Clean]]="Converted"</f>
        <v>1</v>
      </c>
    </row>
    <row r="1983" spans="1:27">
      <c r="A1983" t="s">
        <v>90</v>
      </c>
      <c r="B1983" t="s">
        <v>5727</v>
      </c>
      <c r="C1983" t="s">
        <v>5728</v>
      </c>
      <c r="D1983" t="s">
        <v>7274</v>
      </c>
      <c r="E1983" t="s">
        <v>1356</v>
      </c>
      <c r="F1983" t="s">
        <v>250</v>
      </c>
      <c r="G1983" s="1">
        <v>45322</v>
      </c>
      <c r="H1983" s="8">
        <f>MONTH(tbl_CleanLeads[[#This Row],[Lead_Date_Final]])</f>
        <v>1</v>
      </c>
      <c r="I1983" t="s">
        <v>7317</v>
      </c>
      <c r="J1983" t="s">
        <v>7271</v>
      </c>
      <c r="K1983" t="s">
        <v>7284</v>
      </c>
      <c r="L1983">
        <f>WEEKDAY(tbl_CleanLeads[[#This Row],[Lead_Date_Final]],2)</f>
        <v>3</v>
      </c>
      <c r="M1983" t="s">
        <v>7272</v>
      </c>
      <c r="N1983">
        <v>60</v>
      </c>
      <c r="O1983" s="7">
        <v>3856.07</v>
      </c>
      <c r="P1983">
        <v>8</v>
      </c>
      <c r="Q1983" t="s">
        <v>7266</v>
      </c>
      <c r="R1983">
        <f>IF(UPPER(TRIM(Table2[[#This Row],[Status_Clean]]))="CONVERTED",1,0)</f>
        <v>1</v>
      </c>
      <c r="S1983">
        <f>IF(ISNUMBER(MATCH(UPPER(TRIM(Table2[[#This Row],[Status_Clean]])),{"CONTACTED","QUALIFIED","CONVERTED"},0)),1,0)</f>
        <v>1</v>
      </c>
      <c r="T1983" cm="1">
        <f t="array" ref="T1983">_xlfn.SWITCH(UPPER(TRIM(Table2[[#This Row],[Status_Clean]])),"NEW",1,"CONTACTED",2,"QUALIFIED",3,"CONVERTED",4,"LOST",5,99)</f>
        <v>4</v>
      </c>
      <c r="U1983" t="str" cm="1">
        <f t="array" ref="U1983">_xlfn.LET(_xlpm.x,IFERROR(VALUE(Table2[[#This Row],[Response_Time_Hours]]),""),IF(_xlpm.x="","CHECK",_xlfn.IFS(_xlpm.x&lt;=1,"Immediate",_xlpm.x&lt;=6,"Fast",_xlpm.x&lt;=24,"Moderate",_xlpm.x&gt;24,"Delayed")))</f>
        <v>Delayed</v>
      </c>
      <c r="V1983">
        <f>FLOOR(tbl_CleanLeads[[#This Row],[Response_Time_Hours]],6)</f>
        <v>60</v>
      </c>
      <c r="W1983" t="str" cm="1">
        <f t="array" ref="W1983">IF(Table2[[#This Row],[Interaction_Count_Final]]="","N/A",_xlfn.IFS(Table2[[#This Row],[Interaction_Count_Final]]&lt;=2,"Low",Table2[[#This Row],[Interaction_Count_Final]]&lt;=5,"Medium",Table2[[#This Row],[Interaction_Count_Final]]&gt;=6,"High",TRUE,"CHECK"))</f>
        <v>High</v>
      </c>
      <c r="X1983" t="b">
        <f t="shared" si="30"/>
        <v>1</v>
      </c>
      <c r="Y1983" t="b">
        <f>tbl_CleanLeads[[#This Row],[Response_Time_Hours]]&gt;24</f>
        <v>1</v>
      </c>
      <c r="Z1983" s="13" t="b">
        <f>tbl_CleanLeads[[#This Row],[Response_Time_Hours]]&gt;72</f>
        <v>0</v>
      </c>
      <c r="AA1983" s="13" t="b">
        <f>tbl_CleanLeads[[#This Row],[Status_Clean]]="Converted"</f>
        <v>1</v>
      </c>
    </row>
    <row r="1984" spans="1:27">
      <c r="A1984" t="s">
        <v>90</v>
      </c>
      <c r="B1984" t="s">
        <v>5730</v>
      </c>
      <c r="C1984" t="s">
        <v>8606</v>
      </c>
      <c r="D1984" t="s">
        <v>7268</v>
      </c>
      <c r="E1984" t="s">
        <v>7308</v>
      </c>
      <c r="F1984" t="s">
        <v>125</v>
      </c>
      <c r="G1984" s="1">
        <v>45582</v>
      </c>
      <c r="H1984" s="8">
        <f>MONTH(tbl_CleanLeads[[#This Row],[Lead_Date_Final]])</f>
        <v>10</v>
      </c>
      <c r="I1984" t="s">
        <v>7270</v>
      </c>
      <c r="J1984" t="s">
        <v>7271</v>
      </c>
      <c r="K1984" t="s">
        <v>7264</v>
      </c>
      <c r="L1984">
        <f>WEEKDAY(tbl_CleanLeads[[#This Row],[Lead_Date_Final]],2)</f>
        <v>4</v>
      </c>
      <c r="M1984" t="s">
        <v>7285</v>
      </c>
      <c r="N1984">
        <v>12.8</v>
      </c>
      <c r="O1984" s="7">
        <v>3149.12</v>
      </c>
      <c r="P1984">
        <v>28</v>
      </c>
      <c r="Q1984" t="s">
        <v>7266</v>
      </c>
      <c r="R1984">
        <f>IF(UPPER(TRIM(Table2[[#This Row],[Status_Clean]]))="CONVERTED",1,0)</f>
        <v>0</v>
      </c>
      <c r="S1984">
        <f>IF(ISNUMBER(MATCH(UPPER(TRIM(Table2[[#This Row],[Status_Clean]])),{"CONTACTED","QUALIFIED","CONVERTED"},0)),1,0)</f>
        <v>1</v>
      </c>
      <c r="T1984" cm="1">
        <f t="array" ref="T1984">_xlfn.SWITCH(UPPER(TRIM(Table2[[#This Row],[Status_Clean]])),"NEW",1,"CONTACTED",2,"QUALIFIED",3,"CONVERTED",4,"LOST",5,99)</f>
        <v>2</v>
      </c>
      <c r="U1984" t="str" cm="1">
        <f t="array" ref="U1984">_xlfn.LET(_xlpm.x,IFERROR(VALUE(Table2[[#This Row],[Response_Time_Hours]]),""),IF(_xlpm.x="","CHECK",_xlfn.IFS(_xlpm.x&lt;=1,"Immediate",_xlpm.x&lt;=6,"Fast",_xlpm.x&lt;=24,"Moderate",_xlpm.x&gt;24,"Delayed")))</f>
        <v>Moderate</v>
      </c>
      <c r="V1984">
        <f>FLOOR(tbl_CleanLeads[[#This Row],[Response_Time_Hours]],6)</f>
        <v>12</v>
      </c>
      <c r="W1984" t="str" cm="1">
        <f t="array" ref="W1984">IF(Table2[[#This Row],[Interaction_Count_Final]]="","N/A",_xlfn.IFS(Table2[[#This Row],[Interaction_Count_Final]]&lt;=2,"Low",Table2[[#This Row],[Interaction_Count_Final]]&lt;=5,"Medium",Table2[[#This Row],[Interaction_Count_Final]]&gt;=6,"High",TRUE,"CHECK"))</f>
        <v>High</v>
      </c>
      <c r="X1984" t="b">
        <f t="shared" si="30"/>
        <v>1</v>
      </c>
      <c r="Y1984" t="b">
        <f>tbl_CleanLeads[[#This Row],[Response_Time_Hours]]&gt;24</f>
        <v>0</v>
      </c>
      <c r="Z1984" s="13" t="b">
        <f>tbl_CleanLeads[[#This Row],[Response_Time_Hours]]&gt;72</f>
        <v>0</v>
      </c>
      <c r="AA1984" s="13" t="b">
        <f>tbl_CleanLeads[[#This Row],[Status_Clean]]="Converted"</f>
        <v>0</v>
      </c>
    </row>
    <row r="1985" spans="1:27">
      <c r="A1985" t="s">
        <v>90</v>
      </c>
      <c r="B1985" t="s">
        <v>5733</v>
      </c>
      <c r="C1985" t="s">
        <v>5734</v>
      </c>
      <c r="D1985" t="s">
        <v>7274</v>
      </c>
      <c r="E1985" t="s">
        <v>1356</v>
      </c>
      <c r="F1985" t="s">
        <v>125</v>
      </c>
      <c r="G1985" s="1">
        <v>44971</v>
      </c>
      <c r="H1985" s="8">
        <f>MONTH(tbl_CleanLeads[[#This Row],[Lead_Date_Final]])</f>
        <v>2</v>
      </c>
      <c r="I1985" t="s">
        <v>7283</v>
      </c>
      <c r="J1985" t="s">
        <v>7263</v>
      </c>
      <c r="K1985" t="s">
        <v>7284</v>
      </c>
      <c r="L1985">
        <f>WEEKDAY(tbl_CleanLeads[[#This Row],[Lead_Date_Final]],2)</f>
        <v>2</v>
      </c>
      <c r="M1985" t="s">
        <v>7265</v>
      </c>
      <c r="N1985">
        <v>71.599999999999994</v>
      </c>
      <c r="O1985" s="7">
        <v>2890.09</v>
      </c>
      <c r="P1985">
        <v>44</v>
      </c>
      <c r="Q1985" t="s">
        <v>7266</v>
      </c>
      <c r="R1985">
        <f>IF(UPPER(TRIM(Table2[[#This Row],[Status_Clean]]))="CONVERTED",1,0)</f>
        <v>0</v>
      </c>
      <c r="S1985">
        <f>IF(ISNUMBER(MATCH(UPPER(TRIM(Table2[[#This Row],[Status_Clean]])),{"CONTACTED","QUALIFIED","CONVERTED"},0)),1,0)</f>
        <v>1</v>
      </c>
      <c r="T1985" cm="1">
        <f t="array" ref="T1985">_xlfn.SWITCH(UPPER(TRIM(Table2[[#This Row],[Status_Clean]])),"NEW",1,"CONTACTED",2,"QUALIFIED",3,"CONVERTED",4,"LOST",5,99)</f>
        <v>2</v>
      </c>
      <c r="U1985" t="str" cm="1">
        <f t="array" ref="U1985">_xlfn.LET(_xlpm.x,IFERROR(VALUE(Table2[[#This Row],[Response_Time_Hours]]),""),IF(_xlpm.x="","CHECK",_xlfn.IFS(_xlpm.x&lt;=1,"Immediate",_xlpm.x&lt;=6,"Fast",_xlpm.x&lt;=24,"Moderate",_xlpm.x&gt;24,"Delayed")))</f>
        <v>Delayed</v>
      </c>
      <c r="V1985">
        <f>FLOOR(tbl_CleanLeads[[#This Row],[Response_Time_Hours]],6)</f>
        <v>66</v>
      </c>
      <c r="W1985" t="str" cm="1">
        <f t="array" ref="W1985">IF(Table2[[#This Row],[Interaction_Count_Final]]="","N/A",_xlfn.IFS(Table2[[#This Row],[Interaction_Count_Final]]&lt;=2,"Low",Table2[[#This Row],[Interaction_Count_Final]]&lt;=5,"Medium",Table2[[#This Row],[Interaction_Count_Final]]&gt;=6,"High",TRUE,"CHECK"))</f>
        <v>High</v>
      </c>
      <c r="X1985" t="b">
        <f t="shared" si="30"/>
        <v>1</v>
      </c>
      <c r="Y1985" t="b">
        <f>tbl_CleanLeads[[#This Row],[Response_Time_Hours]]&gt;24</f>
        <v>1</v>
      </c>
      <c r="Z1985" s="13" t="b">
        <f>tbl_CleanLeads[[#This Row],[Response_Time_Hours]]&gt;72</f>
        <v>0</v>
      </c>
      <c r="AA1985" s="13" t="b">
        <f>tbl_CleanLeads[[#This Row],[Status_Clean]]="Converted"</f>
        <v>0</v>
      </c>
    </row>
    <row r="1986" spans="1:27">
      <c r="A1986" t="s">
        <v>70</v>
      </c>
      <c r="B1986" t="s">
        <v>5737</v>
      </c>
      <c r="C1986" t="s">
        <v>5738</v>
      </c>
      <c r="D1986" t="s">
        <v>7258</v>
      </c>
      <c r="E1986" t="s">
        <v>792</v>
      </c>
      <c r="F1986" t="s">
        <v>193</v>
      </c>
      <c r="G1986" s="1">
        <v>45525</v>
      </c>
      <c r="H1986" s="8">
        <f>MONTH(tbl_CleanLeads[[#This Row],[Lead_Date_Final]])</f>
        <v>8</v>
      </c>
      <c r="I1986" t="s">
        <v>7310</v>
      </c>
      <c r="J1986" t="s">
        <v>7271</v>
      </c>
      <c r="K1986" t="s">
        <v>7288</v>
      </c>
      <c r="L1986">
        <f>WEEKDAY(tbl_CleanLeads[[#This Row],[Lead_Date_Final]],2)</f>
        <v>3</v>
      </c>
      <c r="M1986" t="s">
        <v>7272</v>
      </c>
      <c r="N1986">
        <v>25.4</v>
      </c>
      <c r="O1986" s="7">
        <v>4800.5200000000004</v>
      </c>
      <c r="P1986">
        <v>12</v>
      </c>
      <c r="Q1986" t="s">
        <v>7273</v>
      </c>
      <c r="R1986">
        <f>IF(UPPER(TRIM(Table2[[#This Row],[Status_Clean]]))="CONVERTED",1,0)</f>
        <v>0</v>
      </c>
      <c r="S1986">
        <f>IF(ISNUMBER(MATCH(UPPER(TRIM(Table2[[#This Row],[Status_Clean]])),{"CONTACTED","QUALIFIED","CONVERTED"},0)),1,0)</f>
        <v>0</v>
      </c>
      <c r="T1986" cm="1">
        <f t="array" ref="T1986">_xlfn.SWITCH(UPPER(TRIM(Table2[[#This Row],[Status_Clean]])),"NEW",1,"CONTACTED",2,"QUALIFIED",3,"CONVERTED",4,"LOST",5,99)</f>
        <v>1</v>
      </c>
      <c r="U1986" t="str" cm="1">
        <f t="array" ref="U1986">_xlfn.LET(_xlpm.x,IFERROR(VALUE(Table2[[#This Row],[Response_Time_Hours]]),""),IF(_xlpm.x="","CHECK",_xlfn.IFS(_xlpm.x&lt;=1,"Immediate",_xlpm.x&lt;=6,"Fast",_xlpm.x&lt;=24,"Moderate",_xlpm.x&gt;24,"Delayed")))</f>
        <v>Delayed</v>
      </c>
      <c r="V1986">
        <f>FLOOR(tbl_CleanLeads[[#This Row],[Response_Time_Hours]],6)</f>
        <v>24</v>
      </c>
      <c r="W1986" t="str" cm="1">
        <f t="array" ref="W1986">IF(Table2[[#This Row],[Interaction_Count_Final]]="","N/A",_xlfn.IFS(Table2[[#This Row],[Interaction_Count_Final]]&lt;=2,"Low",Table2[[#This Row],[Interaction_Count_Final]]&lt;=5,"Medium",Table2[[#This Row],[Interaction_Count_Final]]&gt;=6,"High",TRUE,"CHECK"))</f>
        <v>High</v>
      </c>
      <c r="X1986" t="b">
        <f t="shared" ref="X1986:X2049" si="31">COUNTIF($A:$A,$A1986)&gt;1</f>
        <v>1</v>
      </c>
      <c r="Y1986" t="b">
        <f>tbl_CleanLeads[[#This Row],[Response_Time_Hours]]&gt;24</f>
        <v>1</v>
      </c>
      <c r="Z1986" s="13" t="b">
        <f>tbl_CleanLeads[[#This Row],[Response_Time_Hours]]&gt;72</f>
        <v>0</v>
      </c>
      <c r="AA1986" s="13" t="b">
        <f>tbl_CleanLeads[[#This Row],[Status_Clean]]="Converted"</f>
        <v>0</v>
      </c>
    </row>
    <row r="1987" spans="1:27">
      <c r="A1987" t="s">
        <v>90</v>
      </c>
      <c r="B1987" t="s">
        <v>5739</v>
      </c>
      <c r="C1987" t="s">
        <v>5740</v>
      </c>
      <c r="D1987" t="s">
        <v>7303</v>
      </c>
      <c r="E1987" t="s">
        <v>106</v>
      </c>
      <c r="F1987" t="s">
        <v>173</v>
      </c>
      <c r="G1987" s="1">
        <v>45194</v>
      </c>
      <c r="H1987" s="8">
        <f>MONTH(tbl_CleanLeads[[#This Row],[Lead_Date_Final]])</f>
        <v>9</v>
      </c>
      <c r="I1987" t="s">
        <v>7287</v>
      </c>
      <c r="J1987" t="s">
        <v>7263</v>
      </c>
      <c r="K1987" t="s">
        <v>7288</v>
      </c>
      <c r="L1987">
        <f>WEEKDAY(tbl_CleanLeads[[#This Row],[Lead_Date_Final]],2)</f>
        <v>1</v>
      </c>
      <c r="M1987" t="s">
        <v>7298</v>
      </c>
      <c r="N1987">
        <v>13.2</v>
      </c>
      <c r="O1987" s="7">
        <v>1162.46</v>
      </c>
      <c r="P1987">
        <v>16</v>
      </c>
      <c r="Q1987" t="s">
        <v>7289</v>
      </c>
      <c r="R1987">
        <f>IF(UPPER(TRIM(Table2[[#This Row],[Status_Clean]]))="CONVERTED",1,0)</f>
        <v>0</v>
      </c>
      <c r="S1987">
        <f>IF(ISNUMBER(MATCH(UPPER(TRIM(Table2[[#This Row],[Status_Clean]])),{"CONTACTED","QUALIFIED","CONVERTED"},0)),1,0)</f>
        <v>0</v>
      </c>
      <c r="T1987" cm="1">
        <f t="array" ref="T1987">_xlfn.SWITCH(UPPER(TRIM(Table2[[#This Row],[Status_Clean]])),"NEW",1,"CONTACTED",2,"QUALIFIED",3,"CONVERTED",4,"LOST",5,99)</f>
        <v>5</v>
      </c>
      <c r="U1987" t="str" cm="1">
        <f t="array" ref="U1987">_xlfn.LET(_xlpm.x,IFERROR(VALUE(Table2[[#This Row],[Response_Time_Hours]]),""),IF(_xlpm.x="","CHECK",_xlfn.IFS(_xlpm.x&lt;=1,"Immediate",_xlpm.x&lt;=6,"Fast",_xlpm.x&lt;=24,"Moderate",_xlpm.x&gt;24,"Delayed")))</f>
        <v>Moderate</v>
      </c>
      <c r="V1987">
        <f>FLOOR(tbl_CleanLeads[[#This Row],[Response_Time_Hours]],6)</f>
        <v>12</v>
      </c>
      <c r="W1987" t="str" cm="1">
        <f t="array" ref="W1987">IF(Table2[[#This Row],[Interaction_Count_Final]]="","N/A",_xlfn.IFS(Table2[[#This Row],[Interaction_Count_Final]]&lt;=2,"Low",Table2[[#This Row],[Interaction_Count_Final]]&lt;=5,"Medium",Table2[[#This Row],[Interaction_Count_Final]]&gt;=6,"High",TRUE,"CHECK"))</f>
        <v>High</v>
      </c>
      <c r="X1987" t="b">
        <f t="shared" si="31"/>
        <v>1</v>
      </c>
      <c r="Y1987" t="b">
        <f>tbl_CleanLeads[[#This Row],[Response_Time_Hours]]&gt;24</f>
        <v>0</v>
      </c>
      <c r="Z1987" s="13" t="b">
        <f>tbl_CleanLeads[[#This Row],[Response_Time_Hours]]&gt;72</f>
        <v>0</v>
      </c>
      <c r="AA1987" s="13" t="b">
        <f>tbl_CleanLeads[[#This Row],[Status_Clean]]="Converted"</f>
        <v>0</v>
      </c>
    </row>
    <row r="1988" spans="1:27">
      <c r="A1988" t="s">
        <v>90</v>
      </c>
      <c r="B1988" t="s">
        <v>5743</v>
      </c>
      <c r="C1988" t="s">
        <v>5744</v>
      </c>
      <c r="D1988" t="s">
        <v>7303</v>
      </c>
      <c r="E1988" t="s">
        <v>363</v>
      </c>
      <c r="F1988" t="s">
        <v>71</v>
      </c>
      <c r="G1988" s="1">
        <v>45034</v>
      </c>
      <c r="H1988" s="8">
        <f>MONTH(tbl_CleanLeads[[#This Row],[Lead_Date_Final]])</f>
        <v>4</v>
      </c>
      <c r="I1988" t="s">
        <v>7297</v>
      </c>
      <c r="J1988" t="s">
        <v>7263</v>
      </c>
      <c r="K1988" t="s">
        <v>7277</v>
      </c>
      <c r="L1988">
        <f>WEEKDAY(tbl_CleanLeads[[#This Row],[Lead_Date_Final]],2)</f>
        <v>2</v>
      </c>
      <c r="M1988" t="s">
        <v>7265</v>
      </c>
      <c r="N1988">
        <v>54.5</v>
      </c>
      <c r="O1988" s="7">
        <v>3011.42</v>
      </c>
      <c r="P1988">
        <v>4</v>
      </c>
      <c r="Q1988" t="s">
        <v>7266</v>
      </c>
      <c r="R1988">
        <f>IF(UPPER(TRIM(Table2[[#This Row],[Status_Clean]]))="CONVERTED",1,0)</f>
        <v>0</v>
      </c>
      <c r="S1988">
        <f>IF(ISNUMBER(MATCH(UPPER(TRIM(Table2[[#This Row],[Status_Clean]])),{"CONTACTED","QUALIFIED","CONVERTED"},0)),1,0)</f>
        <v>1</v>
      </c>
      <c r="T1988" cm="1">
        <f t="array" ref="T1988">_xlfn.SWITCH(UPPER(TRIM(Table2[[#This Row],[Status_Clean]])),"NEW",1,"CONTACTED",2,"QUALIFIED",3,"CONVERTED",4,"LOST",5,99)</f>
        <v>3</v>
      </c>
      <c r="U1988" t="str" cm="1">
        <f t="array" ref="U1988">_xlfn.LET(_xlpm.x,IFERROR(VALUE(Table2[[#This Row],[Response_Time_Hours]]),""),IF(_xlpm.x="","CHECK",_xlfn.IFS(_xlpm.x&lt;=1,"Immediate",_xlpm.x&lt;=6,"Fast",_xlpm.x&lt;=24,"Moderate",_xlpm.x&gt;24,"Delayed")))</f>
        <v>Delayed</v>
      </c>
      <c r="V1988">
        <f>FLOOR(tbl_CleanLeads[[#This Row],[Response_Time_Hours]],6)</f>
        <v>54</v>
      </c>
      <c r="W1988" t="str" cm="1">
        <f t="array" ref="W1988">IF(Table2[[#This Row],[Interaction_Count_Final]]="","N/A",_xlfn.IFS(Table2[[#This Row],[Interaction_Count_Final]]&lt;=2,"Low",Table2[[#This Row],[Interaction_Count_Final]]&lt;=5,"Medium",Table2[[#This Row],[Interaction_Count_Final]]&gt;=6,"High",TRUE,"CHECK"))</f>
        <v>Medium</v>
      </c>
      <c r="X1988" t="b">
        <f t="shared" si="31"/>
        <v>1</v>
      </c>
      <c r="Y1988" t="b">
        <f>tbl_CleanLeads[[#This Row],[Response_Time_Hours]]&gt;24</f>
        <v>1</v>
      </c>
      <c r="Z1988" s="13" t="b">
        <f>tbl_CleanLeads[[#This Row],[Response_Time_Hours]]&gt;72</f>
        <v>0</v>
      </c>
      <c r="AA1988" s="13" t="b">
        <f>tbl_CleanLeads[[#This Row],[Status_Clean]]="Converted"</f>
        <v>0</v>
      </c>
    </row>
    <row r="1989" spans="1:27">
      <c r="A1989" t="s">
        <v>102</v>
      </c>
      <c r="B1989" t="s">
        <v>5746</v>
      </c>
      <c r="C1989" t="s">
        <v>5747</v>
      </c>
      <c r="D1989" t="s">
        <v>7274</v>
      </c>
      <c r="E1989" t="s">
        <v>123</v>
      </c>
      <c r="F1989" t="s">
        <v>71</v>
      </c>
      <c r="G1989" s="1">
        <v>45100</v>
      </c>
      <c r="H1989" s="8">
        <f>MONTH(tbl_CleanLeads[[#This Row],[Lead_Date_Final]])</f>
        <v>6</v>
      </c>
      <c r="I1989" t="s">
        <v>7276</v>
      </c>
      <c r="J1989" t="s">
        <v>7263</v>
      </c>
      <c r="K1989" t="s">
        <v>7277</v>
      </c>
      <c r="L1989">
        <f>WEEKDAY(tbl_CleanLeads[[#This Row],[Lead_Date_Final]],2)</f>
        <v>5</v>
      </c>
      <c r="M1989" t="s">
        <v>7312</v>
      </c>
      <c r="N1989">
        <v>32.1</v>
      </c>
      <c r="O1989" s="7">
        <v>1768.92</v>
      </c>
      <c r="P1989">
        <v>15</v>
      </c>
      <c r="Q1989" t="s">
        <v>7289</v>
      </c>
      <c r="R1989">
        <f>IF(UPPER(TRIM(Table2[[#This Row],[Status_Clean]]))="CONVERTED",1,0)</f>
        <v>0</v>
      </c>
      <c r="S1989">
        <f>IF(ISNUMBER(MATCH(UPPER(TRIM(Table2[[#This Row],[Status_Clean]])),{"CONTACTED","QUALIFIED","CONVERTED"},0)),1,0)</f>
        <v>1</v>
      </c>
      <c r="T1989" cm="1">
        <f t="array" ref="T1989">_xlfn.SWITCH(UPPER(TRIM(Table2[[#This Row],[Status_Clean]])),"NEW",1,"CONTACTED",2,"QUALIFIED",3,"CONVERTED",4,"LOST",5,99)</f>
        <v>3</v>
      </c>
      <c r="U1989" t="str" cm="1">
        <f t="array" ref="U1989">_xlfn.LET(_xlpm.x,IFERROR(VALUE(Table2[[#This Row],[Response_Time_Hours]]),""),IF(_xlpm.x="","CHECK",_xlfn.IFS(_xlpm.x&lt;=1,"Immediate",_xlpm.x&lt;=6,"Fast",_xlpm.x&lt;=24,"Moderate",_xlpm.x&gt;24,"Delayed")))</f>
        <v>Delayed</v>
      </c>
      <c r="V1989">
        <f>FLOOR(tbl_CleanLeads[[#This Row],[Response_Time_Hours]],6)</f>
        <v>30</v>
      </c>
      <c r="W1989" t="str" cm="1">
        <f t="array" ref="W1989">IF(Table2[[#This Row],[Interaction_Count_Final]]="","N/A",_xlfn.IFS(Table2[[#This Row],[Interaction_Count_Final]]&lt;=2,"Low",Table2[[#This Row],[Interaction_Count_Final]]&lt;=5,"Medium",Table2[[#This Row],[Interaction_Count_Final]]&gt;=6,"High",TRUE,"CHECK"))</f>
        <v>High</v>
      </c>
      <c r="X1989" t="b">
        <f t="shared" si="31"/>
        <v>1</v>
      </c>
      <c r="Y1989" t="b">
        <f>tbl_CleanLeads[[#This Row],[Response_Time_Hours]]&gt;24</f>
        <v>1</v>
      </c>
      <c r="Z1989" s="13" t="b">
        <f>tbl_CleanLeads[[#This Row],[Response_Time_Hours]]&gt;72</f>
        <v>0</v>
      </c>
      <c r="AA1989" s="13" t="b">
        <f>tbl_CleanLeads[[#This Row],[Status_Clean]]="Converted"</f>
        <v>0</v>
      </c>
    </row>
    <row r="1990" spans="1:27">
      <c r="A1990" t="s">
        <v>63</v>
      </c>
      <c r="B1990" t="s">
        <v>5749</v>
      </c>
      <c r="C1990" t="s">
        <v>8608</v>
      </c>
      <c r="D1990" t="s">
        <v>7258</v>
      </c>
      <c r="E1990" t="s">
        <v>222</v>
      </c>
      <c r="F1990" t="s">
        <v>250</v>
      </c>
      <c r="G1990" s="1">
        <v>44965</v>
      </c>
      <c r="H1990" s="8">
        <f>MONTH(tbl_CleanLeads[[#This Row],[Lead_Date_Final]])</f>
        <v>2</v>
      </c>
      <c r="I1990" t="s">
        <v>7283</v>
      </c>
      <c r="J1990" t="s">
        <v>7263</v>
      </c>
      <c r="K1990" t="s">
        <v>7284</v>
      </c>
      <c r="L1990">
        <f>WEEKDAY(tbl_CleanLeads[[#This Row],[Lead_Date_Final]],2)</f>
        <v>3</v>
      </c>
      <c r="M1990" t="s">
        <v>7272</v>
      </c>
      <c r="N1990">
        <v>65.7</v>
      </c>
      <c r="O1990" s="7">
        <v>4186.29</v>
      </c>
      <c r="P1990">
        <v>39</v>
      </c>
      <c r="Q1990" t="s">
        <v>7273</v>
      </c>
      <c r="R1990">
        <f>IF(UPPER(TRIM(Table2[[#This Row],[Status_Clean]]))="CONVERTED",1,0)</f>
        <v>1</v>
      </c>
      <c r="S1990">
        <f>IF(ISNUMBER(MATCH(UPPER(TRIM(Table2[[#This Row],[Status_Clean]])),{"CONTACTED","QUALIFIED","CONVERTED"},0)),1,0)</f>
        <v>1</v>
      </c>
      <c r="T1990" cm="1">
        <f t="array" ref="T1990">_xlfn.SWITCH(UPPER(TRIM(Table2[[#This Row],[Status_Clean]])),"NEW",1,"CONTACTED",2,"QUALIFIED",3,"CONVERTED",4,"LOST",5,99)</f>
        <v>4</v>
      </c>
      <c r="U1990" t="str" cm="1">
        <f t="array" ref="U1990">_xlfn.LET(_xlpm.x,IFERROR(VALUE(Table2[[#This Row],[Response_Time_Hours]]),""),IF(_xlpm.x="","CHECK",_xlfn.IFS(_xlpm.x&lt;=1,"Immediate",_xlpm.x&lt;=6,"Fast",_xlpm.x&lt;=24,"Moderate",_xlpm.x&gt;24,"Delayed")))</f>
        <v>Delayed</v>
      </c>
      <c r="V1990">
        <f>FLOOR(tbl_CleanLeads[[#This Row],[Response_Time_Hours]],6)</f>
        <v>60</v>
      </c>
      <c r="W1990" t="str" cm="1">
        <f t="array" ref="W1990">IF(Table2[[#This Row],[Interaction_Count_Final]]="","N/A",_xlfn.IFS(Table2[[#This Row],[Interaction_Count_Final]]&lt;=2,"Low",Table2[[#This Row],[Interaction_Count_Final]]&lt;=5,"Medium",Table2[[#This Row],[Interaction_Count_Final]]&gt;=6,"High",TRUE,"CHECK"))</f>
        <v>High</v>
      </c>
      <c r="X1990" t="b">
        <f t="shared" si="31"/>
        <v>1</v>
      </c>
      <c r="Y1990" t="b">
        <f>tbl_CleanLeads[[#This Row],[Response_Time_Hours]]&gt;24</f>
        <v>1</v>
      </c>
      <c r="Z1990" s="13" t="b">
        <f>tbl_CleanLeads[[#This Row],[Response_Time_Hours]]&gt;72</f>
        <v>0</v>
      </c>
      <c r="AA1990" s="13" t="b">
        <f>tbl_CleanLeads[[#This Row],[Status_Clean]]="Converted"</f>
        <v>1</v>
      </c>
    </row>
    <row r="1991" spans="1:27">
      <c r="A1991" t="s">
        <v>70</v>
      </c>
      <c r="B1991" t="s">
        <v>5751</v>
      </c>
      <c r="C1991" t="s">
        <v>5752</v>
      </c>
      <c r="D1991" t="s">
        <v>7280</v>
      </c>
      <c r="E1991" t="s">
        <v>69</v>
      </c>
      <c r="F1991" t="s">
        <v>71</v>
      </c>
      <c r="G1991" s="1">
        <v>45302</v>
      </c>
      <c r="H1991" s="8">
        <f>MONTH(tbl_CleanLeads[[#This Row],[Lead_Date_Final]])</f>
        <v>1</v>
      </c>
      <c r="I1991" t="s">
        <v>7317</v>
      </c>
      <c r="J1991" t="s">
        <v>7271</v>
      </c>
      <c r="K1991" t="s">
        <v>7284</v>
      </c>
      <c r="L1991">
        <f>WEEKDAY(tbl_CleanLeads[[#This Row],[Lead_Date_Final]],2)</f>
        <v>4</v>
      </c>
      <c r="M1991" t="s">
        <v>7285</v>
      </c>
      <c r="N1991">
        <v>65.8</v>
      </c>
      <c r="O1991" s="7">
        <v>2821.91</v>
      </c>
      <c r="P1991">
        <v>7</v>
      </c>
      <c r="Q1991" t="s">
        <v>7266</v>
      </c>
      <c r="R1991">
        <f>IF(UPPER(TRIM(Table2[[#This Row],[Status_Clean]]))="CONVERTED",1,0)</f>
        <v>0</v>
      </c>
      <c r="S1991">
        <f>IF(ISNUMBER(MATCH(UPPER(TRIM(Table2[[#This Row],[Status_Clean]])),{"CONTACTED","QUALIFIED","CONVERTED"},0)),1,0)</f>
        <v>1</v>
      </c>
      <c r="T1991" cm="1">
        <f t="array" ref="T1991">_xlfn.SWITCH(UPPER(TRIM(Table2[[#This Row],[Status_Clean]])),"NEW",1,"CONTACTED",2,"QUALIFIED",3,"CONVERTED",4,"LOST",5,99)</f>
        <v>3</v>
      </c>
      <c r="U1991" t="str" cm="1">
        <f t="array" ref="U1991">_xlfn.LET(_xlpm.x,IFERROR(VALUE(Table2[[#This Row],[Response_Time_Hours]]),""),IF(_xlpm.x="","CHECK",_xlfn.IFS(_xlpm.x&lt;=1,"Immediate",_xlpm.x&lt;=6,"Fast",_xlpm.x&lt;=24,"Moderate",_xlpm.x&gt;24,"Delayed")))</f>
        <v>Delayed</v>
      </c>
      <c r="V1991">
        <f>FLOOR(tbl_CleanLeads[[#This Row],[Response_Time_Hours]],6)</f>
        <v>60</v>
      </c>
      <c r="W1991" t="str" cm="1">
        <f t="array" ref="W1991">IF(Table2[[#This Row],[Interaction_Count_Final]]="","N/A",_xlfn.IFS(Table2[[#This Row],[Interaction_Count_Final]]&lt;=2,"Low",Table2[[#This Row],[Interaction_Count_Final]]&lt;=5,"Medium",Table2[[#This Row],[Interaction_Count_Final]]&gt;=6,"High",TRUE,"CHECK"))</f>
        <v>High</v>
      </c>
      <c r="X1991" t="b">
        <f t="shared" si="31"/>
        <v>1</v>
      </c>
      <c r="Y1991" t="b">
        <f>tbl_CleanLeads[[#This Row],[Response_Time_Hours]]&gt;24</f>
        <v>1</v>
      </c>
      <c r="Z1991" s="13" t="b">
        <f>tbl_CleanLeads[[#This Row],[Response_Time_Hours]]&gt;72</f>
        <v>0</v>
      </c>
      <c r="AA1991" s="13" t="b">
        <f>tbl_CleanLeads[[#This Row],[Status_Clean]]="Converted"</f>
        <v>0</v>
      </c>
    </row>
    <row r="1992" spans="1:27">
      <c r="A1992" t="s">
        <v>63</v>
      </c>
      <c r="B1992" t="s">
        <v>5755</v>
      </c>
      <c r="C1992" t="s">
        <v>5756</v>
      </c>
      <c r="D1992" t="s">
        <v>7258</v>
      </c>
      <c r="E1992" t="s">
        <v>106</v>
      </c>
      <c r="F1992" t="s">
        <v>71</v>
      </c>
      <c r="G1992" s="1">
        <v>45532</v>
      </c>
      <c r="H1992" s="8">
        <f>MONTH(tbl_CleanLeads[[#This Row],[Lead_Date_Final]])</f>
        <v>8</v>
      </c>
      <c r="I1992" t="s">
        <v>7310</v>
      </c>
      <c r="J1992" t="s">
        <v>7271</v>
      </c>
      <c r="K1992" t="s">
        <v>7288</v>
      </c>
      <c r="L1992">
        <f>WEEKDAY(tbl_CleanLeads[[#This Row],[Lead_Date_Final]],2)</f>
        <v>3</v>
      </c>
      <c r="M1992" t="s">
        <v>7272</v>
      </c>
      <c r="N1992">
        <v>67.199999999999989</v>
      </c>
      <c r="O1992" s="7">
        <v>3548.39</v>
      </c>
      <c r="P1992">
        <v>13</v>
      </c>
      <c r="Q1992" t="s">
        <v>7266</v>
      </c>
      <c r="R1992">
        <f>IF(UPPER(TRIM(Table2[[#This Row],[Status_Clean]]))="CONVERTED",1,0)</f>
        <v>0</v>
      </c>
      <c r="S1992">
        <f>IF(ISNUMBER(MATCH(UPPER(TRIM(Table2[[#This Row],[Status_Clean]])),{"CONTACTED","QUALIFIED","CONVERTED"},0)),1,0)</f>
        <v>1</v>
      </c>
      <c r="T1992" cm="1">
        <f t="array" ref="T1992">_xlfn.SWITCH(UPPER(TRIM(Table2[[#This Row],[Status_Clean]])),"NEW",1,"CONTACTED",2,"QUALIFIED",3,"CONVERTED",4,"LOST",5,99)</f>
        <v>3</v>
      </c>
      <c r="U1992" t="str" cm="1">
        <f t="array" ref="U1992">_xlfn.LET(_xlpm.x,IFERROR(VALUE(Table2[[#This Row],[Response_Time_Hours]]),""),IF(_xlpm.x="","CHECK",_xlfn.IFS(_xlpm.x&lt;=1,"Immediate",_xlpm.x&lt;=6,"Fast",_xlpm.x&lt;=24,"Moderate",_xlpm.x&gt;24,"Delayed")))</f>
        <v>Delayed</v>
      </c>
      <c r="V1992">
        <f>FLOOR(tbl_CleanLeads[[#This Row],[Response_Time_Hours]],6)</f>
        <v>66</v>
      </c>
      <c r="W1992" t="str" cm="1">
        <f t="array" ref="W1992">IF(Table2[[#This Row],[Interaction_Count_Final]]="","N/A",_xlfn.IFS(Table2[[#This Row],[Interaction_Count_Final]]&lt;=2,"Low",Table2[[#This Row],[Interaction_Count_Final]]&lt;=5,"Medium",Table2[[#This Row],[Interaction_Count_Final]]&gt;=6,"High",TRUE,"CHECK"))</f>
        <v>High</v>
      </c>
      <c r="X1992" t="b">
        <f t="shared" si="31"/>
        <v>1</v>
      </c>
      <c r="Y1992" t="b">
        <f>tbl_CleanLeads[[#This Row],[Response_Time_Hours]]&gt;24</f>
        <v>1</v>
      </c>
      <c r="Z1992" s="13" t="b">
        <f>tbl_CleanLeads[[#This Row],[Response_Time_Hours]]&gt;72</f>
        <v>0</v>
      </c>
      <c r="AA1992" s="13" t="b">
        <f>tbl_CleanLeads[[#This Row],[Status_Clean]]="Converted"</f>
        <v>0</v>
      </c>
    </row>
    <row r="1993" spans="1:27">
      <c r="A1993" t="s">
        <v>70</v>
      </c>
      <c r="B1993" t="s">
        <v>5757</v>
      </c>
      <c r="C1993" t="s">
        <v>5758</v>
      </c>
      <c r="D1993" t="s">
        <v>7303</v>
      </c>
      <c r="E1993" t="s">
        <v>254</v>
      </c>
      <c r="F1993" t="s">
        <v>193</v>
      </c>
      <c r="G1993" s="1">
        <v>45184</v>
      </c>
      <c r="H1993" s="8">
        <f>MONTH(tbl_CleanLeads[[#This Row],[Lead_Date_Final]])</f>
        <v>9</v>
      </c>
      <c r="I1993" t="s">
        <v>7287</v>
      </c>
      <c r="J1993" t="s">
        <v>7263</v>
      </c>
      <c r="K1993" t="s">
        <v>7288</v>
      </c>
      <c r="L1993">
        <f>WEEKDAY(tbl_CleanLeads[[#This Row],[Lead_Date_Final]],2)</f>
        <v>5</v>
      </c>
      <c r="M1993" t="s">
        <v>7312</v>
      </c>
      <c r="N1993">
        <v>59.8</v>
      </c>
      <c r="O1993" s="7">
        <v>1805.47</v>
      </c>
      <c r="P1993">
        <v>4</v>
      </c>
      <c r="Q1993" t="s">
        <v>7289</v>
      </c>
      <c r="R1993">
        <f>IF(UPPER(TRIM(Table2[[#This Row],[Status_Clean]]))="CONVERTED",1,0)</f>
        <v>0</v>
      </c>
      <c r="S1993">
        <f>IF(ISNUMBER(MATCH(UPPER(TRIM(Table2[[#This Row],[Status_Clean]])),{"CONTACTED","QUALIFIED","CONVERTED"},0)),1,0)</f>
        <v>0</v>
      </c>
      <c r="T1993" cm="1">
        <f t="array" ref="T1993">_xlfn.SWITCH(UPPER(TRIM(Table2[[#This Row],[Status_Clean]])),"NEW",1,"CONTACTED",2,"QUALIFIED",3,"CONVERTED",4,"LOST",5,99)</f>
        <v>1</v>
      </c>
      <c r="U1993" t="str" cm="1">
        <f t="array" ref="U1993">_xlfn.LET(_xlpm.x,IFERROR(VALUE(Table2[[#This Row],[Response_Time_Hours]]),""),IF(_xlpm.x="","CHECK",_xlfn.IFS(_xlpm.x&lt;=1,"Immediate",_xlpm.x&lt;=6,"Fast",_xlpm.x&lt;=24,"Moderate",_xlpm.x&gt;24,"Delayed")))</f>
        <v>Delayed</v>
      </c>
      <c r="V1993">
        <f>FLOOR(tbl_CleanLeads[[#This Row],[Response_Time_Hours]],6)</f>
        <v>54</v>
      </c>
      <c r="W1993" t="str" cm="1">
        <f t="array" ref="W1993">IF(Table2[[#This Row],[Interaction_Count_Final]]="","N/A",_xlfn.IFS(Table2[[#This Row],[Interaction_Count_Final]]&lt;=2,"Low",Table2[[#This Row],[Interaction_Count_Final]]&lt;=5,"Medium",Table2[[#This Row],[Interaction_Count_Final]]&gt;=6,"High",TRUE,"CHECK"))</f>
        <v>Medium</v>
      </c>
      <c r="X1993" t="b">
        <f t="shared" si="31"/>
        <v>1</v>
      </c>
      <c r="Y1993" t="b">
        <f>tbl_CleanLeads[[#This Row],[Response_Time_Hours]]&gt;24</f>
        <v>1</v>
      </c>
      <c r="Z1993" s="13" t="b">
        <f>tbl_CleanLeads[[#This Row],[Response_Time_Hours]]&gt;72</f>
        <v>0</v>
      </c>
      <c r="AA1993" s="13" t="b">
        <f>tbl_CleanLeads[[#This Row],[Status_Clean]]="Converted"</f>
        <v>0</v>
      </c>
    </row>
    <row r="1994" spans="1:27">
      <c r="A1994" t="s">
        <v>102</v>
      </c>
      <c r="B1994" t="s">
        <v>5759</v>
      </c>
      <c r="C1994" t="s">
        <v>5760</v>
      </c>
      <c r="D1994" t="s">
        <v>7274</v>
      </c>
      <c r="E1994" t="s">
        <v>1356</v>
      </c>
      <c r="F1994" t="s">
        <v>125</v>
      </c>
      <c r="G1994" s="1">
        <v>45331</v>
      </c>
      <c r="H1994" s="8">
        <f>MONTH(tbl_CleanLeads[[#This Row],[Lead_Date_Final]])</f>
        <v>2</v>
      </c>
      <c r="I1994" t="s">
        <v>7283</v>
      </c>
      <c r="J1994" t="s">
        <v>7271</v>
      </c>
      <c r="K1994" t="s">
        <v>7284</v>
      </c>
      <c r="L1994">
        <f>WEEKDAY(tbl_CleanLeads[[#This Row],[Lead_Date_Final]],2)</f>
        <v>5</v>
      </c>
      <c r="M1994" t="s">
        <v>7312</v>
      </c>
      <c r="N1994">
        <v>56</v>
      </c>
      <c r="O1994" s="7">
        <v>3751.62</v>
      </c>
      <c r="P1994">
        <v>22</v>
      </c>
      <c r="Q1994" t="s">
        <v>7266</v>
      </c>
      <c r="R1994">
        <f>IF(UPPER(TRIM(Table2[[#This Row],[Status_Clean]]))="CONVERTED",1,0)</f>
        <v>0</v>
      </c>
      <c r="S1994">
        <f>IF(ISNUMBER(MATCH(UPPER(TRIM(Table2[[#This Row],[Status_Clean]])),{"CONTACTED","QUALIFIED","CONVERTED"},0)),1,0)</f>
        <v>1</v>
      </c>
      <c r="T1994" cm="1">
        <f t="array" ref="T1994">_xlfn.SWITCH(UPPER(TRIM(Table2[[#This Row],[Status_Clean]])),"NEW",1,"CONTACTED",2,"QUALIFIED",3,"CONVERTED",4,"LOST",5,99)</f>
        <v>2</v>
      </c>
      <c r="U1994" t="str" cm="1">
        <f t="array" ref="U1994">_xlfn.LET(_xlpm.x,IFERROR(VALUE(Table2[[#This Row],[Response_Time_Hours]]),""),IF(_xlpm.x="","CHECK",_xlfn.IFS(_xlpm.x&lt;=1,"Immediate",_xlpm.x&lt;=6,"Fast",_xlpm.x&lt;=24,"Moderate",_xlpm.x&gt;24,"Delayed")))</f>
        <v>Delayed</v>
      </c>
      <c r="V1994">
        <f>FLOOR(tbl_CleanLeads[[#This Row],[Response_Time_Hours]],6)</f>
        <v>54</v>
      </c>
      <c r="W1994" t="str" cm="1">
        <f t="array" ref="W1994">IF(Table2[[#This Row],[Interaction_Count_Final]]="","N/A",_xlfn.IFS(Table2[[#This Row],[Interaction_Count_Final]]&lt;=2,"Low",Table2[[#This Row],[Interaction_Count_Final]]&lt;=5,"Medium",Table2[[#This Row],[Interaction_Count_Final]]&gt;=6,"High",TRUE,"CHECK"))</f>
        <v>High</v>
      </c>
      <c r="X1994" t="b">
        <f t="shared" si="31"/>
        <v>1</v>
      </c>
      <c r="Y1994" t="b">
        <f>tbl_CleanLeads[[#This Row],[Response_Time_Hours]]&gt;24</f>
        <v>1</v>
      </c>
      <c r="Z1994" s="13" t="b">
        <f>tbl_CleanLeads[[#This Row],[Response_Time_Hours]]&gt;72</f>
        <v>0</v>
      </c>
      <c r="AA1994" s="13" t="b">
        <f>tbl_CleanLeads[[#This Row],[Status_Clean]]="Converted"</f>
        <v>0</v>
      </c>
    </row>
    <row r="1995" spans="1:27">
      <c r="A1995" t="s">
        <v>70</v>
      </c>
      <c r="B1995" t="s">
        <v>5761</v>
      </c>
      <c r="C1995" t="s">
        <v>5762</v>
      </c>
      <c r="D1995" t="s">
        <v>7303</v>
      </c>
      <c r="E1995" t="s">
        <v>792</v>
      </c>
      <c r="F1995" t="s">
        <v>193</v>
      </c>
      <c r="G1995" s="1">
        <v>45168</v>
      </c>
      <c r="H1995" s="8">
        <f>MONTH(tbl_CleanLeads[[#This Row],[Lead_Date_Final]])</f>
        <v>8</v>
      </c>
      <c r="I1995" t="s">
        <v>7310</v>
      </c>
      <c r="J1995" t="s">
        <v>7263</v>
      </c>
      <c r="K1995" t="s">
        <v>7288</v>
      </c>
      <c r="L1995">
        <f>WEEKDAY(tbl_CleanLeads[[#This Row],[Lead_Date_Final]],2)</f>
        <v>3</v>
      </c>
      <c r="M1995" t="s">
        <v>7272</v>
      </c>
      <c r="N1995">
        <v>37.1</v>
      </c>
      <c r="O1995" s="7">
        <v>2050.62</v>
      </c>
      <c r="P1995">
        <v>4</v>
      </c>
      <c r="Q1995" t="s">
        <v>7266</v>
      </c>
      <c r="R1995">
        <f>IF(UPPER(TRIM(Table2[[#This Row],[Status_Clean]]))="CONVERTED",1,0)</f>
        <v>0</v>
      </c>
      <c r="S1995">
        <f>IF(ISNUMBER(MATCH(UPPER(TRIM(Table2[[#This Row],[Status_Clean]])),{"CONTACTED","QUALIFIED","CONVERTED"},0)),1,0)</f>
        <v>0</v>
      </c>
      <c r="T1995" cm="1">
        <f t="array" ref="T1995">_xlfn.SWITCH(UPPER(TRIM(Table2[[#This Row],[Status_Clean]])),"NEW",1,"CONTACTED",2,"QUALIFIED",3,"CONVERTED",4,"LOST",5,99)</f>
        <v>1</v>
      </c>
      <c r="U1995" t="str" cm="1">
        <f t="array" ref="U1995">_xlfn.LET(_xlpm.x,IFERROR(VALUE(Table2[[#This Row],[Response_Time_Hours]]),""),IF(_xlpm.x="","CHECK",_xlfn.IFS(_xlpm.x&lt;=1,"Immediate",_xlpm.x&lt;=6,"Fast",_xlpm.x&lt;=24,"Moderate",_xlpm.x&gt;24,"Delayed")))</f>
        <v>Delayed</v>
      </c>
      <c r="V1995">
        <f>FLOOR(tbl_CleanLeads[[#This Row],[Response_Time_Hours]],6)</f>
        <v>36</v>
      </c>
      <c r="W1995" t="str" cm="1">
        <f t="array" ref="W1995">IF(Table2[[#This Row],[Interaction_Count_Final]]="","N/A",_xlfn.IFS(Table2[[#This Row],[Interaction_Count_Final]]&lt;=2,"Low",Table2[[#This Row],[Interaction_Count_Final]]&lt;=5,"Medium",Table2[[#This Row],[Interaction_Count_Final]]&gt;=6,"High",TRUE,"CHECK"))</f>
        <v>Medium</v>
      </c>
      <c r="X1995" t="b">
        <f t="shared" si="31"/>
        <v>1</v>
      </c>
      <c r="Y1995" t="b">
        <f>tbl_CleanLeads[[#This Row],[Response_Time_Hours]]&gt;24</f>
        <v>1</v>
      </c>
      <c r="Z1995" s="13" t="b">
        <f>tbl_CleanLeads[[#This Row],[Response_Time_Hours]]&gt;72</f>
        <v>0</v>
      </c>
      <c r="AA1995" s="13" t="b">
        <f>tbl_CleanLeads[[#This Row],[Status_Clean]]="Converted"</f>
        <v>0</v>
      </c>
    </row>
    <row r="1996" spans="1:27">
      <c r="A1996" t="s">
        <v>90</v>
      </c>
      <c r="B1996" t="s">
        <v>5764</v>
      </c>
      <c r="C1996" t="s">
        <v>5765</v>
      </c>
      <c r="D1996" t="s">
        <v>7274</v>
      </c>
      <c r="E1996" t="s">
        <v>263</v>
      </c>
      <c r="F1996" t="s">
        <v>193</v>
      </c>
      <c r="G1996" s="1">
        <v>45490</v>
      </c>
      <c r="H1996" s="8">
        <f>MONTH(tbl_CleanLeads[[#This Row],[Lead_Date_Final]])</f>
        <v>7</v>
      </c>
      <c r="I1996" t="s">
        <v>7305</v>
      </c>
      <c r="J1996" t="s">
        <v>7271</v>
      </c>
      <c r="K1996" t="s">
        <v>7288</v>
      </c>
      <c r="L1996">
        <f>WEEKDAY(tbl_CleanLeads[[#This Row],[Lead_Date_Final]],2)</f>
        <v>3</v>
      </c>
      <c r="M1996" t="s">
        <v>7272</v>
      </c>
      <c r="N1996">
        <v>1.7</v>
      </c>
      <c r="O1996" s="7">
        <v>4327.82</v>
      </c>
      <c r="P1996">
        <v>18</v>
      </c>
      <c r="Q1996" t="s">
        <v>7273</v>
      </c>
      <c r="R1996">
        <f>IF(UPPER(TRIM(Table2[[#This Row],[Status_Clean]]))="CONVERTED",1,0)</f>
        <v>0</v>
      </c>
      <c r="S1996">
        <f>IF(ISNUMBER(MATCH(UPPER(TRIM(Table2[[#This Row],[Status_Clean]])),{"CONTACTED","QUALIFIED","CONVERTED"},0)),1,0)</f>
        <v>0</v>
      </c>
      <c r="T1996" cm="1">
        <f t="array" ref="T1996">_xlfn.SWITCH(UPPER(TRIM(Table2[[#This Row],[Status_Clean]])),"NEW",1,"CONTACTED",2,"QUALIFIED",3,"CONVERTED",4,"LOST",5,99)</f>
        <v>1</v>
      </c>
      <c r="U1996" t="str" cm="1">
        <f t="array" ref="U1996">_xlfn.LET(_xlpm.x,IFERROR(VALUE(Table2[[#This Row],[Response_Time_Hours]]),""),IF(_xlpm.x="","CHECK",_xlfn.IFS(_xlpm.x&lt;=1,"Immediate",_xlpm.x&lt;=6,"Fast",_xlpm.x&lt;=24,"Moderate",_xlpm.x&gt;24,"Delayed")))</f>
        <v>Fast</v>
      </c>
      <c r="V1996">
        <f>FLOOR(tbl_CleanLeads[[#This Row],[Response_Time_Hours]],6)</f>
        <v>0</v>
      </c>
      <c r="W1996" t="str" cm="1">
        <f t="array" ref="W1996">IF(Table2[[#This Row],[Interaction_Count_Final]]="","N/A",_xlfn.IFS(Table2[[#This Row],[Interaction_Count_Final]]&lt;=2,"Low",Table2[[#This Row],[Interaction_Count_Final]]&lt;=5,"Medium",Table2[[#This Row],[Interaction_Count_Final]]&gt;=6,"High",TRUE,"CHECK"))</f>
        <v>High</v>
      </c>
      <c r="X1996" t="b">
        <f t="shared" si="31"/>
        <v>1</v>
      </c>
      <c r="Y1996" t="b">
        <f>tbl_CleanLeads[[#This Row],[Response_Time_Hours]]&gt;24</f>
        <v>0</v>
      </c>
      <c r="Z1996" s="13" t="b">
        <f>tbl_CleanLeads[[#This Row],[Response_Time_Hours]]&gt;72</f>
        <v>0</v>
      </c>
      <c r="AA1996" s="13" t="b">
        <f>tbl_CleanLeads[[#This Row],[Status_Clean]]="Converted"</f>
        <v>0</v>
      </c>
    </row>
    <row r="1997" spans="1:27">
      <c r="A1997" t="s">
        <v>63</v>
      </c>
      <c r="B1997" t="s">
        <v>5767</v>
      </c>
      <c r="C1997" t="s">
        <v>5768</v>
      </c>
      <c r="D1997" t="s">
        <v>7268</v>
      </c>
      <c r="E1997" t="s">
        <v>101</v>
      </c>
      <c r="F1997" t="s">
        <v>250</v>
      </c>
      <c r="G1997" s="1">
        <v>45417</v>
      </c>
      <c r="H1997" s="8">
        <f>MONTH(tbl_CleanLeads[[#This Row],[Lead_Date_Final]])</f>
        <v>5</v>
      </c>
      <c r="I1997" t="s">
        <v>7314</v>
      </c>
      <c r="J1997" t="s">
        <v>7271</v>
      </c>
      <c r="K1997" t="s">
        <v>7277</v>
      </c>
      <c r="L1997">
        <f>WEEKDAY(tbl_CleanLeads[[#This Row],[Lead_Date_Final]],2)</f>
        <v>7</v>
      </c>
      <c r="M1997" t="s">
        <v>7293</v>
      </c>
      <c r="N1997">
        <v>10.199999999999999</v>
      </c>
      <c r="O1997" s="7">
        <v>4265.25</v>
      </c>
      <c r="P1997">
        <v>35</v>
      </c>
      <c r="Q1997" t="s">
        <v>7273</v>
      </c>
      <c r="R1997">
        <f>IF(UPPER(TRIM(Table2[[#This Row],[Status_Clean]]))="CONVERTED",1,0)</f>
        <v>1</v>
      </c>
      <c r="S1997">
        <f>IF(ISNUMBER(MATCH(UPPER(TRIM(Table2[[#This Row],[Status_Clean]])),{"CONTACTED","QUALIFIED","CONVERTED"},0)),1,0)</f>
        <v>1</v>
      </c>
      <c r="T1997" cm="1">
        <f t="array" ref="T1997">_xlfn.SWITCH(UPPER(TRIM(Table2[[#This Row],[Status_Clean]])),"NEW",1,"CONTACTED",2,"QUALIFIED",3,"CONVERTED",4,"LOST",5,99)</f>
        <v>4</v>
      </c>
      <c r="U1997" t="str" cm="1">
        <f t="array" ref="U1997">_xlfn.LET(_xlpm.x,IFERROR(VALUE(Table2[[#This Row],[Response_Time_Hours]]),""),IF(_xlpm.x="","CHECK",_xlfn.IFS(_xlpm.x&lt;=1,"Immediate",_xlpm.x&lt;=6,"Fast",_xlpm.x&lt;=24,"Moderate",_xlpm.x&gt;24,"Delayed")))</f>
        <v>Moderate</v>
      </c>
      <c r="V1997">
        <f>FLOOR(tbl_CleanLeads[[#This Row],[Response_Time_Hours]],6)</f>
        <v>6</v>
      </c>
      <c r="W1997" t="str" cm="1">
        <f t="array" ref="W1997">IF(Table2[[#This Row],[Interaction_Count_Final]]="","N/A",_xlfn.IFS(Table2[[#This Row],[Interaction_Count_Final]]&lt;=2,"Low",Table2[[#This Row],[Interaction_Count_Final]]&lt;=5,"Medium",Table2[[#This Row],[Interaction_Count_Final]]&gt;=6,"High",TRUE,"CHECK"))</f>
        <v>High</v>
      </c>
      <c r="X1997" t="b">
        <f t="shared" si="31"/>
        <v>1</v>
      </c>
      <c r="Y1997" t="b">
        <f>tbl_CleanLeads[[#This Row],[Response_Time_Hours]]&gt;24</f>
        <v>0</v>
      </c>
      <c r="Z1997" s="13" t="b">
        <f>tbl_CleanLeads[[#This Row],[Response_Time_Hours]]&gt;72</f>
        <v>0</v>
      </c>
      <c r="AA1997" s="13" t="b">
        <f>tbl_CleanLeads[[#This Row],[Status_Clean]]="Converted"</f>
        <v>1</v>
      </c>
    </row>
    <row r="1998" spans="1:27">
      <c r="A1998" t="s">
        <v>102</v>
      </c>
      <c r="B1998" t="s">
        <v>5771</v>
      </c>
      <c r="C1998" t="s">
        <v>5772</v>
      </c>
      <c r="D1998" t="s">
        <v>7274</v>
      </c>
      <c r="E1998" t="s">
        <v>473</v>
      </c>
      <c r="F1998" t="s">
        <v>125</v>
      </c>
      <c r="G1998" s="1">
        <v>45458</v>
      </c>
      <c r="H1998" s="8">
        <f>MONTH(tbl_CleanLeads[[#This Row],[Lead_Date_Final]])</f>
        <v>6</v>
      </c>
      <c r="I1998" t="s">
        <v>7276</v>
      </c>
      <c r="J1998" t="s">
        <v>7271</v>
      </c>
      <c r="K1998" t="s">
        <v>7277</v>
      </c>
      <c r="L1998">
        <f>WEEKDAY(tbl_CleanLeads[[#This Row],[Lead_Date_Final]],2)</f>
        <v>6</v>
      </c>
      <c r="M1998" t="s">
        <v>7278</v>
      </c>
      <c r="N1998">
        <v>61.8</v>
      </c>
      <c r="O1998" s="7">
        <v>3038.32</v>
      </c>
      <c r="P1998">
        <v>23</v>
      </c>
      <c r="Q1998" t="s">
        <v>7266</v>
      </c>
      <c r="R1998">
        <f>IF(UPPER(TRIM(Table2[[#This Row],[Status_Clean]]))="CONVERTED",1,0)</f>
        <v>0</v>
      </c>
      <c r="S1998">
        <f>IF(ISNUMBER(MATCH(UPPER(TRIM(Table2[[#This Row],[Status_Clean]])),{"CONTACTED","QUALIFIED","CONVERTED"},0)),1,0)</f>
        <v>1</v>
      </c>
      <c r="T1998" cm="1">
        <f t="array" ref="T1998">_xlfn.SWITCH(UPPER(TRIM(Table2[[#This Row],[Status_Clean]])),"NEW",1,"CONTACTED",2,"QUALIFIED",3,"CONVERTED",4,"LOST",5,99)</f>
        <v>2</v>
      </c>
      <c r="U1998" t="str" cm="1">
        <f t="array" ref="U1998">_xlfn.LET(_xlpm.x,IFERROR(VALUE(Table2[[#This Row],[Response_Time_Hours]]),""),IF(_xlpm.x="","CHECK",_xlfn.IFS(_xlpm.x&lt;=1,"Immediate",_xlpm.x&lt;=6,"Fast",_xlpm.x&lt;=24,"Moderate",_xlpm.x&gt;24,"Delayed")))</f>
        <v>Delayed</v>
      </c>
      <c r="V1998">
        <f>FLOOR(tbl_CleanLeads[[#This Row],[Response_Time_Hours]],6)</f>
        <v>60</v>
      </c>
      <c r="W1998" t="str" cm="1">
        <f t="array" ref="W1998">IF(Table2[[#This Row],[Interaction_Count_Final]]="","N/A",_xlfn.IFS(Table2[[#This Row],[Interaction_Count_Final]]&lt;=2,"Low",Table2[[#This Row],[Interaction_Count_Final]]&lt;=5,"Medium",Table2[[#This Row],[Interaction_Count_Final]]&gt;=6,"High",TRUE,"CHECK"))</f>
        <v>High</v>
      </c>
      <c r="X1998" t="b">
        <f t="shared" si="31"/>
        <v>1</v>
      </c>
      <c r="Y1998" t="b">
        <f>tbl_CleanLeads[[#This Row],[Response_Time_Hours]]&gt;24</f>
        <v>1</v>
      </c>
      <c r="Z1998" s="13" t="b">
        <f>tbl_CleanLeads[[#This Row],[Response_Time_Hours]]&gt;72</f>
        <v>0</v>
      </c>
      <c r="AA1998" s="13" t="b">
        <f>tbl_CleanLeads[[#This Row],[Status_Clean]]="Converted"</f>
        <v>0</v>
      </c>
    </row>
    <row r="1999" spans="1:27">
      <c r="A1999" t="s">
        <v>90</v>
      </c>
      <c r="B1999" t="s">
        <v>5773</v>
      </c>
      <c r="C1999" t="s">
        <v>5774</v>
      </c>
      <c r="D1999" t="s">
        <v>7303</v>
      </c>
      <c r="E1999" t="s">
        <v>69</v>
      </c>
      <c r="F1999" t="s">
        <v>193</v>
      </c>
      <c r="G1999" s="1">
        <v>45261</v>
      </c>
      <c r="H1999" s="8">
        <f>MONTH(tbl_CleanLeads[[#This Row],[Lead_Date_Final]])</f>
        <v>12</v>
      </c>
      <c r="I1999" t="s">
        <v>7262</v>
      </c>
      <c r="J1999" t="s">
        <v>7263</v>
      </c>
      <c r="K1999" t="s">
        <v>7264</v>
      </c>
      <c r="L1999">
        <f>WEEKDAY(tbl_CleanLeads[[#This Row],[Lead_Date_Final]],2)</f>
        <v>5</v>
      </c>
      <c r="M1999" t="s">
        <v>7312</v>
      </c>
      <c r="N1999">
        <v>56.7</v>
      </c>
      <c r="O1999" s="7">
        <v>1526.49</v>
      </c>
      <c r="P1999">
        <v>18</v>
      </c>
      <c r="Q1999" t="s">
        <v>7289</v>
      </c>
      <c r="R1999">
        <f>IF(UPPER(TRIM(Table2[[#This Row],[Status_Clean]]))="CONVERTED",1,0)</f>
        <v>0</v>
      </c>
      <c r="S1999">
        <f>IF(ISNUMBER(MATCH(UPPER(TRIM(Table2[[#This Row],[Status_Clean]])),{"CONTACTED","QUALIFIED","CONVERTED"},0)),1,0)</f>
        <v>0</v>
      </c>
      <c r="T1999" cm="1">
        <f t="array" ref="T1999">_xlfn.SWITCH(UPPER(TRIM(Table2[[#This Row],[Status_Clean]])),"NEW",1,"CONTACTED",2,"QUALIFIED",3,"CONVERTED",4,"LOST",5,99)</f>
        <v>1</v>
      </c>
      <c r="U1999" t="str" cm="1">
        <f t="array" ref="U1999">_xlfn.LET(_xlpm.x,IFERROR(VALUE(Table2[[#This Row],[Response_Time_Hours]]),""),IF(_xlpm.x="","CHECK",_xlfn.IFS(_xlpm.x&lt;=1,"Immediate",_xlpm.x&lt;=6,"Fast",_xlpm.x&lt;=24,"Moderate",_xlpm.x&gt;24,"Delayed")))</f>
        <v>Delayed</v>
      </c>
      <c r="V1999">
        <f>FLOOR(tbl_CleanLeads[[#This Row],[Response_Time_Hours]],6)</f>
        <v>54</v>
      </c>
      <c r="W1999" t="str" cm="1">
        <f t="array" ref="W1999">IF(Table2[[#This Row],[Interaction_Count_Final]]="","N/A",_xlfn.IFS(Table2[[#This Row],[Interaction_Count_Final]]&lt;=2,"Low",Table2[[#This Row],[Interaction_Count_Final]]&lt;=5,"Medium",Table2[[#This Row],[Interaction_Count_Final]]&gt;=6,"High",TRUE,"CHECK"))</f>
        <v>High</v>
      </c>
      <c r="X1999" t="b">
        <f t="shared" si="31"/>
        <v>1</v>
      </c>
      <c r="Y1999" t="b">
        <f>tbl_CleanLeads[[#This Row],[Response_Time_Hours]]&gt;24</f>
        <v>1</v>
      </c>
      <c r="Z1999" s="13" t="b">
        <f>tbl_CleanLeads[[#This Row],[Response_Time_Hours]]&gt;72</f>
        <v>0</v>
      </c>
      <c r="AA1999" s="13" t="b">
        <f>tbl_CleanLeads[[#This Row],[Status_Clean]]="Converted"</f>
        <v>0</v>
      </c>
    </row>
    <row r="2000" spans="1:27">
      <c r="A2000" t="s">
        <v>70</v>
      </c>
      <c r="B2000" t="s">
        <v>5776</v>
      </c>
      <c r="C2000" t="s">
        <v>5777</v>
      </c>
      <c r="D2000" t="s">
        <v>7303</v>
      </c>
      <c r="E2000" t="s">
        <v>69</v>
      </c>
      <c r="F2000" t="s">
        <v>71</v>
      </c>
      <c r="G2000" s="1">
        <v>45324</v>
      </c>
      <c r="H2000" s="8">
        <f>MONTH(tbl_CleanLeads[[#This Row],[Lead_Date_Final]])</f>
        <v>2</v>
      </c>
      <c r="I2000" t="s">
        <v>7283</v>
      </c>
      <c r="J2000" t="s">
        <v>7271</v>
      </c>
      <c r="K2000" t="s">
        <v>7284</v>
      </c>
      <c r="L2000">
        <f>WEEKDAY(tbl_CleanLeads[[#This Row],[Lead_Date_Final]],2)</f>
        <v>5</v>
      </c>
      <c r="M2000" t="s">
        <v>7312</v>
      </c>
      <c r="N2000">
        <v>20.2</v>
      </c>
      <c r="O2000" s="7">
        <v>3859.99</v>
      </c>
      <c r="P2000">
        <v>1</v>
      </c>
      <c r="Q2000" t="s">
        <v>7266</v>
      </c>
      <c r="R2000">
        <f>IF(UPPER(TRIM(Table2[[#This Row],[Status_Clean]]))="CONVERTED",1,0)</f>
        <v>0</v>
      </c>
      <c r="S2000">
        <f>IF(ISNUMBER(MATCH(UPPER(TRIM(Table2[[#This Row],[Status_Clean]])),{"CONTACTED","QUALIFIED","CONVERTED"},0)),1,0)</f>
        <v>1</v>
      </c>
      <c r="T2000" cm="1">
        <f t="array" ref="T2000">_xlfn.SWITCH(UPPER(TRIM(Table2[[#This Row],[Status_Clean]])),"NEW",1,"CONTACTED",2,"QUALIFIED",3,"CONVERTED",4,"LOST",5,99)</f>
        <v>3</v>
      </c>
      <c r="U2000" t="str" cm="1">
        <f t="array" ref="U2000">_xlfn.LET(_xlpm.x,IFERROR(VALUE(Table2[[#This Row],[Response_Time_Hours]]),""),IF(_xlpm.x="","CHECK",_xlfn.IFS(_xlpm.x&lt;=1,"Immediate",_xlpm.x&lt;=6,"Fast",_xlpm.x&lt;=24,"Moderate",_xlpm.x&gt;24,"Delayed")))</f>
        <v>Moderate</v>
      </c>
      <c r="V2000">
        <f>FLOOR(tbl_CleanLeads[[#This Row],[Response_Time_Hours]],6)</f>
        <v>18</v>
      </c>
      <c r="W2000" t="str" cm="1">
        <f t="array" ref="W2000">IF(Table2[[#This Row],[Interaction_Count_Final]]="","N/A",_xlfn.IFS(Table2[[#This Row],[Interaction_Count_Final]]&lt;=2,"Low",Table2[[#This Row],[Interaction_Count_Final]]&lt;=5,"Medium",Table2[[#This Row],[Interaction_Count_Final]]&gt;=6,"High",TRUE,"CHECK"))</f>
        <v>Low</v>
      </c>
      <c r="X2000" t="b">
        <f t="shared" si="31"/>
        <v>1</v>
      </c>
      <c r="Y2000" t="b">
        <f>tbl_CleanLeads[[#This Row],[Response_Time_Hours]]&gt;24</f>
        <v>0</v>
      </c>
      <c r="Z2000" s="13" t="b">
        <f>tbl_CleanLeads[[#This Row],[Response_Time_Hours]]&gt;72</f>
        <v>0</v>
      </c>
      <c r="AA2000" s="13" t="b">
        <f>tbl_CleanLeads[[#This Row],[Status_Clean]]="Converted"</f>
        <v>0</v>
      </c>
    </row>
    <row r="2001" spans="1:27">
      <c r="A2001" t="s">
        <v>90</v>
      </c>
      <c r="B2001" t="s">
        <v>5780</v>
      </c>
      <c r="C2001" t="s">
        <v>8613</v>
      </c>
      <c r="D2001" t="s">
        <v>7274</v>
      </c>
      <c r="E2001" t="s">
        <v>222</v>
      </c>
      <c r="F2001" t="s">
        <v>250</v>
      </c>
      <c r="G2001" s="1">
        <v>44970</v>
      </c>
      <c r="H2001" s="8">
        <f>MONTH(tbl_CleanLeads[[#This Row],[Lead_Date_Final]])</f>
        <v>2</v>
      </c>
      <c r="I2001" t="s">
        <v>7283</v>
      </c>
      <c r="J2001" t="s">
        <v>7263</v>
      </c>
      <c r="K2001" t="s">
        <v>7284</v>
      </c>
      <c r="L2001">
        <f>WEEKDAY(tbl_CleanLeads[[#This Row],[Lead_Date_Final]],2)</f>
        <v>1</v>
      </c>
      <c r="M2001" t="s">
        <v>7298</v>
      </c>
      <c r="N2001">
        <v>39.299999999999997</v>
      </c>
      <c r="O2001" s="7">
        <v>1619.48</v>
      </c>
      <c r="P2001">
        <v>36</v>
      </c>
      <c r="Q2001" t="s">
        <v>7289</v>
      </c>
      <c r="R2001">
        <f>IF(UPPER(TRIM(Table2[[#This Row],[Status_Clean]]))="CONVERTED",1,0)</f>
        <v>1</v>
      </c>
      <c r="S2001">
        <f>IF(ISNUMBER(MATCH(UPPER(TRIM(Table2[[#This Row],[Status_Clean]])),{"CONTACTED","QUALIFIED","CONVERTED"},0)),1,0)</f>
        <v>1</v>
      </c>
      <c r="T2001" cm="1">
        <f t="array" ref="T2001">_xlfn.SWITCH(UPPER(TRIM(Table2[[#This Row],[Status_Clean]])),"NEW",1,"CONTACTED",2,"QUALIFIED",3,"CONVERTED",4,"LOST",5,99)</f>
        <v>4</v>
      </c>
      <c r="U2001" t="str" cm="1">
        <f t="array" ref="U2001">_xlfn.LET(_xlpm.x,IFERROR(VALUE(Table2[[#This Row],[Response_Time_Hours]]),""),IF(_xlpm.x="","CHECK",_xlfn.IFS(_xlpm.x&lt;=1,"Immediate",_xlpm.x&lt;=6,"Fast",_xlpm.x&lt;=24,"Moderate",_xlpm.x&gt;24,"Delayed")))</f>
        <v>Delayed</v>
      </c>
      <c r="V2001">
        <f>FLOOR(tbl_CleanLeads[[#This Row],[Response_Time_Hours]],6)</f>
        <v>36</v>
      </c>
      <c r="W2001" t="str" cm="1">
        <f t="array" ref="W2001">IF(Table2[[#This Row],[Interaction_Count_Final]]="","N/A",_xlfn.IFS(Table2[[#This Row],[Interaction_Count_Final]]&lt;=2,"Low",Table2[[#This Row],[Interaction_Count_Final]]&lt;=5,"Medium",Table2[[#This Row],[Interaction_Count_Final]]&gt;=6,"High",TRUE,"CHECK"))</f>
        <v>High</v>
      </c>
      <c r="X2001" t="b">
        <f t="shared" si="31"/>
        <v>1</v>
      </c>
      <c r="Y2001" t="b">
        <f>tbl_CleanLeads[[#This Row],[Response_Time_Hours]]&gt;24</f>
        <v>1</v>
      </c>
      <c r="Z2001" s="13" t="b">
        <f>tbl_CleanLeads[[#This Row],[Response_Time_Hours]]&gt;72</f>
        <v>0</v>
      </c>
      <c r="AA2001" s="13" t="b">
        <f>tbl_CleanLeads[[#This Row],[Status_Clean]]="Converted"</f>
        <v>1</v>
      </c>
    </row>
    <row r="2002" spans="1:27">
      <c r="A2002" t="s">
        <v>102</v>
      </c>
      <c r="B2002" t="s">
        <v>5782</v>
      </c>
      <c r="C2002" t="s">
        <v>5783</v>
      </c>
      <c r="D2002" t="s">
        <v>7274</v>
      </c>
      <c r="E2002" t="s">
        <v>123</v>
      </c>
      <c r="F2002" t="s">
        <v>193</v>
      </c>
      <c r="G2002" s="1">
        <v>45091</v>
      </c>
      <c r="H2002" s="8">
        <f>MONTH(tbl_CleanLeads[[#This Row],[Lead_Date_Final]])</f>
        <v>6</v>
      </c>
      <c r="I2002" t="s">
        <v>7276</v>
      </c>
      <c r="J2002" t="s">
        <v>7263</v>
      </c>
      <c r="K2002" t="s">
        <v>7277</v>
      </c>
      <c r="L2002">
        <f>WEEKDAY(tbl_CleanLeads[[#This Row],[Lead_Date_Final]],2)</f>
        <v>3</v>
      </c>
      <c r="M2002" t="s">
        <v>7272</v>
      </c>
      <c r="N2002">
        <v>21.5</v>
      </c>
      <c r="O2002" s="7">
        <v>1876.19</v>
      </c>
      <c r="P2002">
        <v>31</v>
      </c>
      <c r="Q2002" t="s">
        <v>7289</v>
      </c>
      <c r="R2002">
        <f>IF(UPPER(TRIM(Table2[[#This Row],[Status_Clean]]))="CONVERTED",1,0)</f>
        <v>0</v>
      </c>
      <c r="S2002">
        <f>IF(ISNUMBER(MATCH(UPPER(TRIM(Table2[[#This Row],[Status_Clean]])),{"CONTACTED","QUALIFIED","CONVERTED"},0)),1,0)</f>
        <v>0</v>
      </c>
      <c r="T2002" cm="1">
        <f t="array" ref="T2002">_xlfn.SWITCH(UPPER(TRIM(Table2[[#This Row],[Status_Clean]])),"NEW",1,"CONTACTED",2,"QUALIFIED",3,"CONVERTED",4,"LOST",5,99)</f>
        <v>1</v>
      </c>
      <c r="U2002" t="str" cm="1">
        <f t="array" ref="U2002">_xlfn.LET(_xlpm.x,IFERROR(VALUE(Table2[[#This Row],[Response_Time_Hours]]),""),IF(_xlpm.x="","CHECK",_xlfn.IFS(_xlpm.x&lt;=1,"Immediate",_xlpm.x&lt;=6,"Fast",_xlpm.x&lt;=24,"Moderate",_xlpm.x&gt;24,"Delayed")))</f>
        <v>Moderate</v>
      </c>
      <c r="V2002">
        <f>FLOOR(tbl_CleanLeads[[#This Row],[Response_Time_Hours]],6)</f>
        <v>18</v>
      </c>
      <c r="W2002" t="str" cm="1">
        <f t="array" ref="W2002">IF(Table2[[#This Row],[Interaction_Count_Final]]="","N/A",_xlfn.IFS(Table2[[#This Row],[Interaction_Count_Final]]&lt;=2,"Low",Table2[[#This Row],[Interaction_Count_Final]]&lt;=5,"Medium",Table2[[#This Row],[Interaction_Count_Final]]&gt;=6,"High",TRUE,"CHECK"))</f>
        <v>High</v>
      </c>
      <c r="X2002" t="b">
        <f t="shared" si="31"/>
        <v>1</v>
      </c>
      <c r="Y2002" t="b">
        <f>tbl_CleanLeads[[#This Row],[Response_Time_Hours]]&gt;24</f>
        <v>0</v>
      </c>
      <c r="Z2002" s="13" t="b">
        <f>tbl_CleanLeads[[#This Row],[Response_Time_Hours]]&gt;72</f>
        <v>0</v>
      </c>
      <c r="AA2002" s="13" t="b">
        <f>tbl_CleanLeads[[#This Row],[Status_Clean]]="Converted"</f>
        <v>0</v>
      </c>
    </row>
    <row r="2003" spans="1:27">
      <c r="A2003" t="s">
        <v>90</v>
      </c>
      <c r="B2003" t="s">
        <v>5785</v>
      </c>
      <c r="C2003" t="s">
        <v>5786</v>
      </c>
      <c r="D2003" t="s">
        <v>7280</v>
      </c>
      <c r="E2003" t="s">
        <v>263</v>
      </c>
      <c r="F2003" t="s">
        <v>125</v>
      </c>
      <c r="G2003" s="1">
        <v>45290</v>
      </c>
      <c r="H2003" s="8">
        <f>MONTH(tbl_CleanLeads[[#This Row],[Lead_Date_Final]])</f>
        <v>12</v>
      </c>
      <c r="I2003" t="s">
        <v>7262</v>
      </c>
      <c r="J2003" t="s">
        <v>7263</v>
      </c>
      <c r="K2003" t="s">
        <v>7264</v>
      </c>
      <c r="L2003">
        <f>WEEKDAY(tbl_CleanLeads[[#This Row],[Lead_Date_Final]],2)</f>
        <v>6</v>
      </c>
      <c r="M2003" t="s">
        <v>7278</v>
      </c>
      <c r="N2003">
        <v>67.199999999999989</v>
      </c>
      <c r="O2003" s="7">
        <v>4514.7</v>
      </c>
      <c r="P2003">
        <v>43</v>
      </c>
      <c r="Q2003" t="s">
        <v>7273</v>
      </c>
      <c r="R2003">
        <f>IF(UPPER(TRIM(Table2[[#This Row],[Status_Clean]]))="CONVERTED",1,0)</f>
        <v>0</v>
      </c>
      <c r="S2003">
        <f>IF(ISNUMBER(MATCH(UPPER(TRIM(Table2[[#This Row],[Status_Clean]])),{"CONTACTED","QUALIFIED","CONVERTED"},0)),1,0)</f>
        <v>1</v>
      </c>
      <c r="T2003" cm="1">
        <f t="array" ref="T2003">_xlfn.SWITCH(UPPER(TRIM(Table2[[#This Row],[Status_Clean]])),"NEW",1,"CONTACTED",2,"QUALIFIED",3,"CONVERTED",4,"LOST",5,99)</f>
        <v>2</v>
      </c>
      <c r="U2003" t="str" cm="1">
        <f t="array" ref="U2003">_xlfn.LET(_xlpm.x,IFERROR(VALUE(Table2[[#This Row],[Response_Time_Hours]]),""),IF(_xlpm.x="","CHECK",_xlfn.IFS(_xlpm.x&lt;=1,"Immediate",_xlpm.x&lt;=6,"Fast",_xlpm.x&lt;=24,"Moderate",_xlpm.x&gt;24,"Delayed")))</f>
        <v>Delayed</v>
      </c>
      <c r="V2003">
        <f>FLOOR(tbl_CleanLeads[[#This Row],[Response_Time_Hours]],6)</f>
        <v>66</v>
      </c>
      <c r="W2003" t="str" cm="1">
        <f t="array" ref="W2003">IF(Table2[[#This Row],[Interaction_Count_Final]]="","N/A",_xlfn.IFS(Table2[[#This Row],[Interaction_Count_Final]]&lt;=2,"Low",Table2[[#This Row],[Interaction_Count_Final]]&lt;=5,"Medium",Table2[[#This Row],[Interaction_Count_Final]]&gt;=6,"High",TRUE,"CHECK"))</f>
        <v>High</v>
      </c>
      <c r="X2003" t="b">
        <f t="shared" si="31"/>
        <v>1</v>
      </c>
      <c r="Y2003" t="b">
        <f>tbl_CleanLeads[[#This Row],[Response_Time_Hours]]&gt;24</f>
        <v>1</v>
      </c>
      <c r="Z2003" s="13" t="b">
        <f>tbl_CleanLeads[[#This Row],[Response_Time_Hours]]&gt;72</f>
        <v>0</v>
      </c>
      <c r="AA2003" s="13" t="b">
        <f>tbl_CleanLeads[[#This Row],[Status_Clean]]="Converted"</f>
        <v>0</v>
      </c>
    </row>
    <row r="2004" spans="1:27">
      <c r="A2004" t="s">
        <v>63</v>
      </c>
      <c r="B2004" t="s">
        <v>5788</v>
      </c>
      <c r="C2004" t="s">
        <v>5789</v>
      </c>
      <c r="D2004" t="s">
        <v>7258</v>
      </c>
      <c r="E2004" t="s">
        <v>792</v>
      </c>
      <c r="F2004" t="s">
        <v>125</v>
      </c>
      <c r="G2004" s="1">
        <v>45164</v>
      </c>
      <c r="H2004" s="8">
        <f>MONTH(tbl_CleanLeads[[#This Row],[Lead_Date_Final]])</f>
        <v>8</v>
      </c>
      <c r="I2004" t="s">
        <v>7310</v>
      </c>
      <c r="J2004" t="s">
        <v>7263</v>
      </c>
      <c r="K2004" t="s">
        <v>7288</v>
      </c>
      <c r="L2004">
        <f>WEEKDAY(tbl_CleanLeads[[#This Row],[Lead_Date_Final]],2)</f>
        <v>6</v>
      </c>
      <c r="M2004" t="s">
        <v>7278</v>
      </c>
      <c r="N2004">
        <v>55.199999999999996</v>
      </c>
      <c r="O2004" s="7">
        <v>2765.17</v>
      </c>
      <c r="P2004">
        <v>6</v>
      </c>
      <c r="Q2004" t="s">
        <v>7266</v>
      </c>
      <c r="R2004">
        <f>IF(UPPER(TRIM(Table2[[#This Row],[Status_Clean]]))="CONVERTED",1,0)</f>
        <v>0</v>
      </c>
      <c r="S2004">
        <f>IF(ISNUMBER(MATCH(UPPER(TRIM(Table2[[#This Row],[Status_Clean]])),{"CONTACTED","QUALIFIED","CONVERTED"},0)),1,0)</f>
        <v>1</v>
      </c>
      <c r="T2004" cm="1">
        <f t="array" ref="T2004">_xlfn.SWITCH(UPPER(TRIM(Table2[[#This Row],[Status_Clean]])),"NEW",1,"CONTACTED",2,"QUALIFIED",3,"CONVERTED",4,"LOST",5,99)</f>
        <v>2</v>
      </c>
      <c r="U2004" t="str" cm="1">
        <f t="array" ref="U2004">_xlfn.LET(_xlpm.x,IFERROR(VALUE(Table2[[#This Row],[Response_Time_Hours]]),""),IF(_xlpm.x="","CHECK",_xlfn.IFS(_xlpm.x&lt;=1,"Immediate",_xlpm.x&lt;=6,"Fast",_xlpm.x&lt;=24,"Moderate",_xlpm.x&gt;24,"Delayed")))</f>
        <v>Delayed</v>
      </c>
      <c r="V2004">
        <f>FLOOR(tbl_CleanLeads[[#This Row],[Response_Time_Hours]],6)</f>
        <v>54</v>
      </c>
      <c r="W2004" t="str" cm="1">
        <f t="array" ref="W2004">IF(Table2[[#This Row],[Interaction_Count_Final]]="","N/A",_xlfn.IFS(Table2[[#This Row],[Interaction_Count_Final]]&lt;=2,"Low",Table2[[#This Row],[Interaction_Count_Final]]&lt;=5,"Medium",Table2[[#This Row],[Interaction_Count_Final]]&gt;=6,"High",TRUE,"CHECK"))</f>
        <v>High</v>
      </c>
      <c r="X2004" t="b">
        <f t="shared" si="31"/>
        <v>1</v>
      </c>
      <c r="Y2004" t="b">
        <f>tbl_CleanLeads[[#This Row],[Response_Time_Hours]]&gt;24</f>
        <v>1</v>
      </c>
      <c r="Z2004" s="13" t="b">
        <f>tbl_CleanLeads[[#This Row],[Response_Time_Hours]]&gt;72</f>
        <v>0</v>
      </c>
      <c r="AA2004" s="13" t="b">
        <f>tbl_CleanLeads[[#This Row],[Status_Clean]]="Converted"</f>
        <v>0</v>
      </c>
    </row>
    <row r="2005" spans="1:27">
      <c r="A2005" t="s">
        <v>70</v>
      </c>
      <c r="B2005" t="s">
        <v>5790</v>
      </c>
      <c r="C2005" t="s">
        <v>5791</v>
      </c>
      <c r="D2005" t="s">
        <v>7303</v>
      </c>
      <c r="E2005" t="s">
        <v>7308</v>
      </c>
      <c r="F2005" t="s">
        <v>193</v>
      </c>
      <c r="G2005" s="1">
        <v>45139</v>
      </c>
      <c r="H2005" s="8">
        <f>MONTH(tbl_CleanLeads[[#This Row],[Lead_Date_Final]])</f>
        <v>8</v>
      </c>
      <c r="I2005" t="s">
        <v>7310</v>
      </c>
      <c r="J2005" t="s">
        <v>7263</v>
      </c>
      <c r="K2005" t="s">
        <v>7288</v>
      </c>
      <c r="L2005">
        <f>WEEKDAY(tbl_CleanLeads[[#This Row],[Lead_Date_Final]],2)</f>
        <v>2</v>
      </c>
      <c r="M2005" t="s">
        <v>7265</v>
      </c>
      <c r="N2005">
        <v>47.2</v>
      </c>
      <c r="O2005" s="7">
        <v>1158.1199999999999</v>
      </c>
      <c r="P2005">
        <v>3</v>
      </c>
      <c r="Q2005" t="s">
        <v>7289</v>
      </c>
      <c r="R2005">
        <f>IF(UPPER(TRIM(Table2[[#This Row],[Status_Clean]]))="CONVERTED",1,0)</f>
        <v>0</v>
      </c>
      <c r="S2005">
        <f>IF(ISNUMBER(MATCH(UPPER(TRIM(Table2[[#This Row],[Status_Clean]])),{"CONTACTED","QUALIFIED","CONVERTED"},0)),1,0)</f>
        <v>0</v>
      </c>
      <c r="T2005" cm="1">
        <f t="array" ref="T2005">_xlfn.SWITCH(UPPER(TRIM(Table2[[#This Row],[Status_Clean]])),"NEW",1,"CONTACTED",2,"QUALIFIED",3,"CONVERTED",4,"LOST",5,99)</f>
        <v>1</v>
      </c>
      <c r="U2005" t="str" cm="1">
        <f t="array" ref="U2005">_xlfn.LET(_xlpm.x,IFERROR(VALUE(Table2[[#This Row],[Response_Time_Hours]]),""),IF(_xlpm.x="","CHECK",_xlfn.IFS(_xlpm.x&lt;=1,"Immediate",_xlpm.x&lt;=6,"Fast",_xlpm.x&lt;=24,"Moderate",_xlpm.x&gt;24,"Delayed")))</f>
        <v>Delayed</v>
      </c>
      <c r="V2005">
        <f>FLOOR(tbl_CleanLeads[[#This Row],[Response_Time_Hours]],6)</f>
        <v>42</v>
      </c>
      <c r="W2005" t="str" cm="1">
        <f t="array" ref="W2005">IF(Table2[[#This Row],[Interaction_Count_Final]]="","N/A",_xlfn.IFS(Table2[[#This Row],[Interaction_Count_Final]]&lt;=2,"Low",Table2[[#This Row],[Interaction_Count_Final]]&lt;=5,"Medium",Table2[[#This Row],[Interaction_Count_Final]]&gt;=6,"High",TRUE,"CHECK"))</f>
        <v>Medium</v>
      </c>
      <c r="X2005" t="b">
        <f t="shared" si="31"/>
        <v>1</v>
      </c>
      <c r="Y2005" t="b">
        <f>tbl_CleanLeads[[#This Row],[Response_Time_Hours]]&gt;24</f>
        <v>1</v>
      </c>
      <c r="Z2005" s="13" t="b">
        <f>tbl_CleanLeads[[#This Row],[Response_Time_Hours]]&gt;72</f>
        <v>0</v>
      </c>
      <c r="AA2005" s="13" t="b">
        <f>tbl_CleanLeads[[#This Row],[Status_Clean]]="Converted"</f>
        <v>0</v>
      </c>
    </row>
    <row r="2006" spans="1:27">
      <c r="A2006" t="s">
        <v>102</v>
      </c>
      <c r="B2006" t="s">
        <v>5792</v>
      </c>
      <c r="C2006" t="s">
        <v>8614</v>
      </c>
      <c r="D2006" t="s">
        <v>7258</v>
      </c>
      <c r="E2006" t="s">
        <v>263</v>
      </c>
      <c r="F2006" t="s">
        <v>250</v>
      </c>
      <c r="G2006" s="1">
        <v>45643</v>
      </c>
      <c r="H2006" s="8">
        <f>MONTH(tbl_CleanLeads[[#This Row],[Lead_Date_Final]])</f>
        <v>12</v>
      </c>
      <c r="I2006" t="s">
        <v>7262</v>
      </c>
      <c r="J2006" t="s">
        <v>7271</v>
      </c>
      <c r="K2006" t="s">
        <v>7264</v>
      </c>
      <c r="L2006">
        <f>WEEKDAY(tbl_CleanLeads[[#This Row],[Lead_Date_Final]],2)</f>
        <v>2</v>
      </c>
      <c r="M2006" t="s">
        <v>7265</v>
      </c>
      <c r="N2006">
        <v>43</v>
      </c>
      <c r="O2006" s="7">
        <v>4053.97</v>
      </c>
      <c r="P2006">
        <v>50</v>
      </c>
      <c r="Q2006" t="s">
        <v>7273</v>
      </c>
      <c r="R2006">
        <f>IF(UPPER(TRIM(Table2[[#This Row],[Status_Clean]]))="CONVERTED",1,0)</f>
        <v>1</v>
      </c>
      <c r="S2006">
        <f>IF(ISNUMBER(MATCH(UPPER(TRIM(Table2[[#This Row],[Status_Clean]])),{"CONTACTED","QUALIFIED","CONVERTED"},0)),1,0)</f>
        <v>1</v>
      </c>
      <c r="T2006" cm="1">
        <f t="array" ref="T2006">_xlfn.SWITCH(UPPER(TRIM(Table2[[#This Row],[Status_Clean]])),"NEW",1,"CONTACTED",2,"QUALIFIED",3,"CONVERTED",4,"LOST",5,99)</f>
        <v>4</v>
      </c>
      <c r="U2006" t="str" cm="1">
        <f t="array" ref="U2006">_xlfn.LET(_xlpm.x,IFERROR(VALUE(Table2[[#This Row],[Response_Time_Hours]]),""),IF(_xlpm.x="","CHECK",_xlfn.IFS(_xlpm.x&lt;=1,"Immediate",_xlpm.x&lt;=6,"Fast",_xlpm.x&lt;=24,"Moderate",_xlpm.x&gt;24,"Delayed")))</f>
        <v>Delayed</v>
      </c>
      <c r="V2006">
        <f>FLOOR(tbl_CleanLeads[[#This Row],[Response_Time_Hours]],6)</f>
        <v>42</v>
      </c>
      <c r="W2006" t="str" cm="1">
        <f t="array" ref="W2006">IF(Table2[[#This Row],[Interaction_Count_Final]]="","N/A",_xlfn.IFS(Table2[[#This Row],[Interaction_Count_Final]]&lt;=2,"Low",Table2[[#This Row],[Interaction_Count_Final]]&lt;=5,"Medium",Table2[[#This Row],[Interaction_Count_Final]]&gt;=6,"High",TRUE,"CHECK"))</f>
        <v>High</v>
      </c>
      <c r="X2006" t="b">
        <f t="shared" si="31"/>
        <v>1</v>
      </c>
      <c r="Y2006" t="b">
        <f>tbl_CleanLeads[[#This Row],[Response_Time_Hours]]&gt;24</f>
        <v>1</v>
      </c>
      <c r="Z2006" s="13" t="b">
        <f>tbl_CleanLeads[[#This Row],[Response_Time_Hours]]&gt;72</f>
        <v>0</v>
      </c>
      <c r="AA2006" s="13" t="b">
        <f>tbl_CleanLeads[[#This Row],[Status_Clean]]="Converted"</f>
        <v>1</v>
      </c>
    </row>
    <row r="2007" spans="1:27">
      <c r="A2007" t="s">
        <v>70</v>
      </c>
      <c r="B2007" t="s">
        <v>5795</v>
      </c>
      <c r="C2007" t="s">
        <v>5796</v>
      </c>
      <c r="D2007" t="s">
        <v>7268</v>
      </c>
      <c r="E2007" t="s">
        <v>473</v>
      </c>
      <c r="F2007" t="s">
        <v>71</v>
      </c>
      <c r="G2007" s="1">
        <v>44934</v>
      </c>
      <c r="H2007" s="8">
        <f>MONTH(tbl_CleanLeads[[#This Row],[Lead_Date_Final]])</f>
        <v>1</v>
      </c>
      <c r="I2007" t="s">
        <v>7317</v>
      </c>
      <c r="J2007" t="s">
        <v>7263</v>
      </c>
      <c r="K2007" t="s">
        <v>7284</v>
      </c>
      <c r="L2007">
        <f>WEEKDAY(tbl_CleanLeads[[#This Row],[Lead_Date_Final]],2)</f>
        <v>7</v>
      </c>
      <c r="M2007" t="s">
        <v>7293</v>
      </c>
      <c r="N2007">
        <v>55.7</v>
      </c>
      <c r="O2007" s="7">
        <v>1488.17</v>
      </c>
      <c r="P2007">
        <v>45</v>
      </c>
      <c r="Q2007" t="s">
        <v>7289</v>
      </c>
      <c r="R2007">
        <f>IF(UPPER(TRIM(Table2[[#This Row],[Status_Clean]]))="CONVERTED",1,0)</f>
        <v>0</v>
      </c>
      <c r="S2007">
        <f>IF(ISNUMBER(MATCH(UPPER(TRIM(Table2[[#This Row],[Status_Clean]])),{"CONTACTED","QUALIFIED","CONVERTED"},0)),1,0)</f>
        <v>1</v>
      </c>
      <c r="T2007" cm="1">
        <f t="array" ref="T2007">_xlfn.SWITCH(UPPER(TRIM(Table2[[#This Row],[Status_Clean]])),"NEW",1,"CONTACTED",2,"QUALIFIED",3,"CONVERTED",4,"LOST",5,99)</f>
        <v>3</v>
      </c>
      <c r="U2007" t="str" cm="1">
        <f t="array" ref="U2007">_xlfn.LET(_xlpm.x,IFERROR(VALUE(Table2[[#This Row],[Response_Time_Hours]]),""),IF(_xlpm.x="","CHECK",_xlfn.IFS(_xlpm.x&lt;=1,"Immediate",_xlpm.x&lt;=6,"Fast",_xlpm.x&lt;=24,"Moderate",_xlpm.x&gt;24,"Delayed")))</f>
        <v>Delayed</v>
      </c>
      <c r="V2007">
        <f>FLOOR(tbl_CleanLeads[[#This Row],[Response_Time_Hours]],6)</f>
        <v>54</v>
      </c>
      <c r="W2007" t="str" cm="1">
        <f t="array" ref="W2007">IF(Table2[[#This Row],[Interaction_Count_Final]]="","N/A",_xlfn.IFS(Table2[[#This Row],[Interaction_Count_Final]]&lt;=2,"Low",Table2[[#This Row],[Interaction_Count_Final]]&lt;=5,"Medium",Table2[[#This Row],[Interaction_Count_Final]]&gt;=6,"High",TRUE,"CHECK"))</f>
        <v>High</v>
      </c>
      <c r="X2007" t="b">
        <f t="shared" si="31"/>
        <v>1</v>
      </c>
      <c r="Y2007" t="b">
        <f>tbl_CleanLeads[[#This Row],[Response_Time_Hours]]&gt;24</f>
        <v>1</v>
      </c>
      <c r="Z2007" s="13" t="b">
        <f>tbl_CleanLeads[[#This Row],[Response_Time_Hours]]&gt;72</f>
        <v>0</v>
      </c>
      <c r="AA2007" s="13" t="b">
        <f>tbl_CleanLeads[[#This Row],[Status_Clean]]="Converted"</f>
        <v>0</v>
      </c>
    </row>
    <row r="2008" spans="1:27">
      <c r="A2008" t="s">
        <v>63</v>
      </c>
      <c r="B2008" t="s">
        <v>5798</v>
      </c>
      <c r="C2008" t="s">
        <v>5799</v>
      </c>
      <c r="D2008" t="s">
        <v>7280</v>
      </c>
      <c r="E2008" t="s">
        <v>7308</v>
      </c>
      <c r="F2008" t="s">
        <v>250</v>
      </c>
      <c r="G2008" s="1">
        <v>45536</v>
      </c>
      <c r="H2008" s="8">
        <f>MONTH(tbl_CleanLeads[[#This Row],[Lead_Date_Final]])</f>
        <v>9</v>
      </c>
      <c r="I2008" t="s">
        <v>7287</v>
      </c>
      <c r="J2008" t="s">
        <v>7271</v>
      </c>
      <c r="K2008" t="s">
        <v>7288</v>
      </c>
      <c r="L2008">
        <f>WEEKDAY(tbl_CleanLeads[[#This Row],[Lead_Date_Final]],2)</f>
        <v>7</v>
      </c>
      <c r="M2008" t="s">
        <v>7293</v>
      </c>
      <c r="N2008">
        <v>36.1</v>
      </c>
      <c r="O2008" s="7">
        <v>3293.86</v>
      </c>
      <c r="P2008">
        <v>24</v>
      </c>
      <c r="Q2008" t="s">
        <v>7266</v>
      </c>
      <c r="R2008">
        <f>IF(UPPER(TRIM(Table2[[#This Row],[Status_Clean]]))="CONVERTED",1,0)</f>
        <v>1</v>
      </c>
      <c r="S2008">
        <f>IF(ISNUMBER(MATCH(UPPER(TRIM(Table2[[#This Row],[Status_Clean]])),{"CONTACTED","QUALIFIED","CONVERTED"},0)),1,0)</f>
        <v>1</v>
      </c>
      <c r="T2008" cm="1">
        <f t="array" ref="T2008">_xlfn.SWITCH(UPPER(TRIM(Table2[[#This Row],[Status_Clean]])),"NEW",1,"CONTACTED",2,"QUALIFIED",3,"CONVERTED",4,"LOST",5,99)</f>
        <v>4</v>
      </c>
      <c r="U2008" t="str" cm="1">
        <f t="array" ref="U2008">_xlfn.LET(_xlpm.x,IFERROR(VALUE(Table2[[#This Row],[Response_Time_Hours]]),""),IF(_xlpm.x="","CHECK",_xlfn.IFS(_xlpm.x&lt;=1,"Immediate",_xlpm.x&lt;=6,"Fast",_xlpm.x&lt;=24,"Moderate",_xlpm.x&gt;24,"Delayed")))</f>
        <v>Delayed</v>
      </c>
      <c r="V2008">
        <f>FLOOR(tbl_CleanLeads[[#This Row],[Response_Time_Hours]],6)</f>
        <v>36</v>
      </c>
      <c r="W2008" t="str" cm="1">
        <f t="array" ref="W2008">IF(Table2[[#This Row],[Interaction_Count_Final]]="","N/A",_xlfn.IFS(Table2[[#This Row],[Interaction_Count_Final]]&lt;=2,"Low",Table2[[#This Row],[Interaction_Count_Final]]&lt;=5,"Medium",Table2[[#This Row],[Interaction_Count_Final]]&gt;=6,"High",TRUE,"CHECK"))</f>
        <v>High</v>
      </c>
      <c r="X2008" t="b">
        <f t="shared" si="31"/>
        <v>1</v>
      </c>
      <c r="Y2008" t="b">
        <f>tbl_CleanLeads[[#This Row],[Response_Time_Hours]]&gt;24</f>
        <v>1</v>
      </c>
      <c r="Z2008" s="13" t="b">
        <f>tbl_CleanLeads[[#This Row],[Response_Time_Hours]]&gt;72</f>
        <v>0</v>
      </c>
      <c r="AA2008" s="13" t="b">
        <f>tbl_CleanLeads[[#This Row],[Status_Clean]]="Converted"</f>
        <v>1</v>
      </c>
    </row>
    <row r="2009" spans="1:27">
      <c r="A2009" t="s">
        <v>102</v>
      </c>
      <c r="B2009" t="s">
        <v>5801</v>
      </c>
      <c r="C2009" t="s">
        <v>5802</v>
      </c>
      <c r="D2009" t="s">
        <v>7258</v>
      </c>
      <c r="E2009" t="s">
        <v>254</v>
      </c>
      <c r="F2009" t="s">
        <v>193</v>
      </c>
      <c r="G2009" s="1">
        <v>44927</v>
      </c>
      <c r="H2009" s="8">
        <f>MONTH(tbl_CleanLeads[[#This Row],[Lead_Date_Final]])</f>
        <v>1</v>
      </c>
      <c r="I2009" t="s">
        <v>7317</v>
      </c>
      <c r="J2009" t="s">
        <v>7263</v>
      </c>
      <c r="K2009" t="s">
        <v>7284</v>
      </c>
      <c r="L2009">
        <f>WEEKDAY(tbl_CleanLeads[[#This Row],[Lead_Date_Final]],2)</f>
        <v>7</v>
      </c>
      <c r="M2009" t="s">
        <v>7293</v>
      </c>
      <c r="N2009">
        <v>62.4</v>
      </c>
      <c r="O2009" s="7">
        <v>1979.48</v>
      </c>
      <c r="P2009">
        <v>38</v>
      </c>
      <c r="Q2009" t="s">
        <v>7266</v>
      </c>
      <c r="R2009">
        <f>IF(UPPER(TRIM(Table2[[#This Row],[Status_Clean]]))="CONVERTED",1,0)</f>
        <v>0</v>
      </c>
      <c r="S2009">
        <f>IF(ISNUMBER(MATCH(UPPER(TRIM(Table2[[#This Row],[Status_Clean]])),{"CONTACTED","QUALIFIED","CONVERTED"},0)),1,0)</f>
        <v>0</v>
      </c>
      <c r="T2009" cm="1">
        <f t="array" ref="T2009">_xlfn.SWITCH(UPPER(TRIM(Table2[[#This Row],[Status_Clean]])),"NEW",1,"CONTACTED",2,"QUALIFIED",3,"CONVERTED",4,"LOST",5,99)</f>
        <v>1</v>
      </c>
      <c r="U2009" t="str" cm="1">
        <f t="array" ref="U2009">_xlfn.LET(_xlpm.x,IFERROR(VALUE(Table2[[#This Row],[Response_Time_Hours]]),""),IF(_xlpm.x="","CHECK",_xlfn.IFS(_xlpm.x&lt;=1,"Immediate",_xlpm.x&lt;=6,"Fast",_xlpm.x&lt;=24,"Moderate",_xlpm.x&gt;24,"Delayed")))</f>
        <v>Delayed</v>
      </c>
      <c r="V2009">
        <f>FLOOR(tbl_CleanLeads[[#This Row],[Response_Time_Hours]],6)</f>
        <v>60</v>
      </c>
      <c r="W2009" t="str" cm="1">
        <f t="array" ref="W2009">IF(Table2[[#This Row],[Interaction_Count_Final]]="","N/A",_xlfn.IFS(Table2[[#This Row],[Interaction_Count_Final]]&lt;=2,"Low",Table2[[#This Row],[Interaction_Count_Final]]&lt;=5,"Medium",Table2[[#This Row],[Interaction_Count_Final]]&gt;=6,"High",TRUE,"CHECK"))</f>
        <v>High</v>
      </c>
      <c r="X2009" t="b">
        <f t="shared" si="31"/>
        <v>1</v>
      </c>
      <c r="Y2009" t="b">
        <f>tbl_CleanLeads[[#This Row],[Response_Time_Hours]]&gt;24</f>
        <v>1</v>
      </c>
      <c r="Z2009" s="13" t="b">
        <f>tbl_CleanLeads[[#This Row],[Response_Time_Hours]]&gt;72</f>
        <v>0</v>
      </c>
      <c r="AA2009" s="13" t="b">
        <f>tbl_CleanLeads[[#This Row],[Status_Clean]]="Converted"</f>
        <v>0</v>
      </c>
    </row>
    <row r="2010" spans="1:27">
      <c r="A2010" t="s">
        <v>102</v>
      </c>
      <c r="B2010" t="s">
        <v>5804</v>
      </c>
      <c r="C2010" t="s">
        <v>5805</v>
      </c>
      <c r="D2010" t="s">
        <v>7280</v>
      </c>
      <c r="E2010" t="s">
        <v>101</v>
      </c>
      <c r="F2010" t="s">
        <v>193</v>
      </c>
      <c r="G2010" s="1">
        <v>45543</v>
      </c>
      <c r="H2010" s="8">
        <f>MONTH(tbl_CleanLeads[[#This Row],[Lead_Date_Final]])</f>
        <v>9</v>
      </c>
      <c r="I2010" t="s">
        <v>7287</v>
      </c>
      <c r="J2010" t="s">
        <v>7271</v>
      </c>
      <c r="K2010" t="s">
        <v>7288</v>
      </c>
      <c r="L2010">
        <f>WEEKDAY(tbl_CleanLeads[[#This Row],[Lead_Date_Final]],2)</f>
        <v>7</v>
      </c>
      <c r="M2010" t="s">
        <v>7293</v>
      </c>
      <c r="N2010">
        <v>9.1999999999999993</v>
      </c>
      <c r="O2010" s="7">
        <v>1003.51</v>
      </c>
      <c r="P2010">
        <v>48</v>
      </c>
      <c r="Q2010" t="s">
        <v>7289</v>
      </c>
      <c r="R2010">
        <f>IF(UPPER(TRIM(Table2[[#This Row],[Status_Clean]]))="CONVERTED",1,0)</f>
        <v>0</v>
      </c>
      <c r="S2010">
        <f>IF(ISNUMBER(MATCH(UPPER(TRIM(Table2[[#This Row],[Status_Clean]])),{"CONTACTED","QUALIFIED","CONVERTED"},0)),1,0)</f>
        <v>0</v>
      </c>
      <c r="T2010" cm="1">
        <f t="array" ref="T2010">_xlfn.SWITCH(UPPER(TRIM(Table2[[#This Row],[Status_Clean]])),"NEW",1,"CONTACTED",2,"QUALIFIED",3,"CONVERTED",4,"LOST",5,99)</f>
        <v>1</v>
      </c>
      <c r="U2010" t="str" cm="1">
        <f t="array" ref="U2010">_xlfn.LET(_xlpm.x,IFERROR(VALUE(Table2[[#This Row],[Response_Time_Hours]]),""),IF(_xlpm.x="","CHECK",_xlfn.IFS(_xlpm.x&lt;=1,"Immediate",_xlpm.x&lt;=6,"Fast",_xlpm.x&lt;=24,"Moderate",_xlpm.x&gt;24,"Delayed")))</f>
        <v>Moderate</v>
      </c>
      <c r="V2010">
        <f>FLOOR(tbl_CleanLeads[[#This Row],[Response_Time_Hours]],6)</f>
        <v>6</v>
      </c>
      <c r="W2010" t="str" cm="1">
        <f t="array" ref="W2010">IF(Table2[[#This Row],[Interaction_Count_Final]]="","N/A",_xlfn.IFS(Table2[[#This Row],[Interaction_Count_Final]]&lt;=2,"Low",Table2[[#This Row],[Interaction_Count_Final]]&lt;=5,"Medium",Table2[[#This Row],[Interaction_Count_Final]]&gt;=6,"High",TRUE,"CHECK"))</f>
        <v>High</v>
      </c>
      <c r="X2010" t="b">
        <f t="shared" si="31"/>
        <v>1</v>
      </c>
      <c r="Y2010" t="b">
        <f>tbl_CleanLeads[[#This Row],[Response_Time_Hours]]&gt;24</f>
        <v>0</v>
      </c>
      <c r="Z2010" s="13" t="b">
        <f>tbl_CleanLeads[[#This Row],[Response_Time_Hours]]&gt;72</f>
        <v>0</v>
      </c>
      <c r="AA2010" s="13" t="b">
        <f>tbl_CleanLeads[[#This Row],[Status_Clean]]="Converted"</f>
        <v>0</v>
      </c>
    </row>
    <row r="2011" spans="1:27">
      <c r="A2011" t="s">
        <v>90</v>
      </c>
      <c r="B2011" t="s">
        <v>5807</v>
      </c>
      <c r="C2011" t="s">
        <v>5808</v>
      </c>
      <c r="D2011" t="s">
        <v>7303</v>
      </c>
      <c r="E2011" t="s">
        <v>69</v>
      </c>
      <c r="F2011" t="s">
        <v>71</v>
      </c>
      <c r="G2011" s="1">
        <v>45295</v>
      </c>
      <c r="H2011" s="8">
        <f>MONTH(tbl_CleanLeads[[#This Row],[Lead_Date_Final]])</f>
        <v>1</v>
      </c>
      <c r="I2011" t="s">
        <v>7317</v>
      </c>
      <c r="J2011" t="s">
        <v>7271</v>
      </c>
      <c r="K2011" t="s">
        <v>7284</v>
      </c>
      <c r="L2011">
        <f>WEEKDAY(tbl_CleanLeads[[#This Row],[Lead_Date_Final]],2)</f>
        <v>4</v>
      </c>
      <c r="M2011" t="s">
        <v>7285</v>
      </c>
      <c r="N2011">
        <v>9</v>
      </c>
      <c r="O2011" s="7">
        <v>4429.6000000000004</v>
      </c>
      <c r="P2011">
        <v>9</v>
      </c>
      <c r="Q2011" t="s">
        <v>7273</v>
      </c>
      <c r="R2011">
        <f>IF(UPPER(TRIM(Table2[[#This Row],[Status_Clean]]))="CONVERTED",1,0)</f>
        <v>0</v>
      </c>
      <c r="S2011">
        <f>IF(ISNUMBER(MATCH(UPPER(TRIM(Table2[[#This Row],[Status_Clean]])),{"CONTACTED","QUALIFIED","CONVERTED"},0)),1,0)</f>
        <v>1</v>
      </c>
      <c r="T2011" cm="1">
        <f t="array" ref="T2011">_xlfn.SWITCH(UPPER(TRIM(Table2[[#This Row],[Status_Clean]])),"NEW",1,"CONTACTED",2,"QUALIFIED",3,"CONVERTED",4,"LOST",5,99)</f>
        <v>3</v>
      </c>
      <c r="U2011" t="str" cm="1">
        <f t="array" ref="U2011">_xlfn.LET(_xlpm.x,IFERROR(VALUE(Table2[[#This Row],[Response_Time_Hours]]),""),IF(_xlpm.x="","CHECK",_xlfn.IFS(_xlpm.x&lt;=1,"Immediate",_xlpm.x&lt;=6,"Fast",_xlpm.x&lt;=24,"Moderate",_xlpm.x&gt;24,"Delayed")))</f>
        <v>Moderate</v>
      </c>
      <c r="V2011">
        <f>FLOOR(tbl_CleanLeads[[#This Row],[Response_Time_Hours]],6)</f>
        <v>6</v>
      </c>
      <c r="W2011" t="str" cm="1">
        <f t="array" ref="W2011">IF(Table2[[#This Row],[Interaction_Count_Final]]="","N/A",_xlfn.IFS(Table2[[#This Row],[Interaction_Count_Final]]&lt;=2,"Low",Table2[[#This Row],[Interaction_Count_Final]]&lt;=5,"Medium",Table2[[#This Row],[Interaction_Count_Final]]&gt;=6,"High",TRUE,"CHECK"))</f>
        <v>High</v>
      </c>
      <c r="X2011" t="b">
        <f t="shared" si="31"/>
        <v>1</v>
      </c>
      <c r="Y2011" t="b">
        <f>tbl_CleanLeads[[#This Row],[Response_Time_Hours]]&gt;24</f>
        <v>0</v>
      </c>
      <c r="Z2011" s="13" t="b">
        <f>tbl_CleanLeads[[#This Row],[Response_Time_Hours]]&gt;72</f>
        <v>0</v>
      </c>
      <c r="AA2011" s="13" t="b">
        <f>tbl_CleanLeads[[#This Row],[Status_Clean]]="Converted"</f>
        <v>0</v>
      </c>
    </row>
    <row r="2012" spans="1:27">
      <c r="A2012" t="s">
        <v>63</v>
      </c>
      <c r="B2012" t="s">
        <v>5809</v>
      </c>
      <c r="C2012" t="s">
        <v>5810</v>
      </c>
      <c r="D2012" t="s">
        <v>7303</v>
      </c>
      <c r="E2012" t="s">
        <v>123</v>
      </c>
      <c r="F2012" t="s">
        <v>173</v>
      </c>
      <c r="G2012" s="1">
        <v>45333</v>
      </c>
      <c r="H2012" s="8">
        <f>MONTH(tbl_CleanLeads[[#This Row],[Lead_Date_Final]])</f>
        <v>2</v>
      </c>
      <c r="I2012" t="s">
        <v>7283</v>
      </c>
      <c r="J2012" t="s">
        <v>7271</v>
      </c>
      <c r="K2012" t="s">
        <v>7284</v>
      </c>
      <c r="L2012">
        <f>WEEKDAY(tbl_CleanLeads[[#This Row],[Lead_Date_Final]],2)</f>
        <v>7</v>
      </c>
      <c r="M2012" t="s">
        <v>7293</v>
      </c>
      <c r="N2012">
        <v>34</v>
      </c>
      <c r="O2012" s="7">
        <v>4487.43</v>
      </c>
      <c r="P2012" t="s">
        <v>232</v>
      </c>
      <c r="Q2012" t="s">
        <v>7273</v>
      </c>
      <c r="R2012">
        <f>IF(UPPER(TRIM(Table2[[#This Row],[Status_Clean]]))="CONVERTED",1,0)</f>
        <v>0</v>
      </c>
      <c r="S2012">
        <f>IF(ISNUMBER(MATCH(UPPER(TRIM(Table2[[#This Row],[Status_Clean]])),{"CONTACTED","QUALIFIED","CONVERTED"},0)),1,0)</f>
        <v>0</v>
      </c>
      <c r="T2012" cm="1">
        <f t="array" ref="T2012">_xlfn.SWITCH(UPPER(TRIM(Table2[[#This Row],[Status_Clean]])),"NEW",1,"CONTACTED",2,"QUALIFIED",3,"CONVERTED",4,"LOST",5,99)</f>
        <v>5</v>
      </c>
      <c r="U2012" t="str" cm="1">
        <f t="array" ref="U2012">_xlfn.LET(_xlpm.x,IFERROR(VALUE(Table2[[#This Row],[Response_Time_Hours]]),""),IF(_xlpm.x="","CHECK",_xlfn.IFS(_xlpm.x&lt;=1,"Immediate",_xlpm.x&lt;=6,"Fast",_xlpm.x&lt;=24,"Moderate",_xlpm.x&gt;24,"Delayed")))</f>
        <v>Delayed</v>
      </c>
      <c r="V2012">
        <f>FLOOR(tbl_CleanLeads[[#This Row],[Response_Time_Hours]],6)</f>
        <v>30</v>
      </c>
      <c r="W2012" t="str" cm="1">
        <f t="array" ref="W2012">IF(Table2[[#This Row],[Interaction_Count_Final]]="","N/A",_xlfn.IFS(Table2[[#This Row],[Interaction_Count_Final]]&lt;=2,"Low",Table2[[#This Row],[Interaction_Count_Final]]&lt;=5,"Medium",Table2[[#This Row],[Interaction_Count_Final]]&gt;=6,"High",TRUE,"CHECK"))</f>
        <v>High</v>
      </c>
      <c r="X2012" t="b">
        <f t="shared" si="31"/>
        <v>1</v>
      </c>
      <c r="Y2012" t="b">
        <f>tbl_CleanLeads[[#This Row],[Response_Time_Hours]]&gt;24</f>
        <v>1</v>
      </c>
      <c r="Z2012" s="13" t="b">
        <f>tbl_CleanLeads[[#This Row],[Response_Time_Hours]]&gt;72</f>
        <v>0</v>
      </c>
      <c r="AA2012" s="13" t="b">
        <f>tbl_CleanLeads[[#This Row],[Status_Clean]]="Converted"</f>
        <v>0</v>
      </c>
    </row>
    <row r="2013" spans="1:27">
      <c r="A2013" t="s">
        <v>70</v>
      </c>
      <c r="B2013" t="s">
        <v>5812</v>
      </c>
      <c r="C2013" t="s">
        <v>5813</v>
      </c>
      <c r="D2013" t="s">
        <v>7280</v>
      </c>
      <c r="E2013" t="s">
        <v>106</v>
      </c>
      <c r="F2013" t="s">
        <v>193</v>
      </c>
      <c r="G2013" s="1">
        <v>45368</v>
      </c>
      <c r="H2013" s="8">
        <f>MONTH(tbl_CleanLeads[[#This Row],[Lead_Date_Final]])</f>
        <v>3</v>
      </c>
      <c r="I2013" t="s">
        <v>7295</v>
      </c>
      <c r="J2013" t="s">
        <v>7271</v>
      </c>
      <c r="K2013" t="s">
        <v>7284</v>
      </c>
      <c r="L2013">
        <f>WEEKDAY(tbl_CleanLeads[[#This Row],[Lead_Date_Final]],2)</f>
        <v>7</v>
      </c>
      <c r="M2013" t="s">
        <v>7293</v>
      </c>
      <c r="N2013">
        <v>6.4</v>
      </c>
      <c r="O2013" s="7">
        <v>4636.66</v>
      </c>
      <c r="P2013">
        <v>19</v>
      </c>
      <c r="Q2013" t="s">
        <v>7273</v>
      </c>
      <c r="R2013">
        <f>IF(UPPER(TRIM(Table2[[#This Row],[Status_Clean]]))="CONVERTED",1,0)</f>
        <v>0</v>
      </c>
      <c r="S2013">
        <f>IF(ISNUMBER(MATCH(UPPER(TRIM(Table2[[#This Row],[Status_Clean]])),{"CONTACTED","QUALIFIED","CONVERTED"},0)),1,0)</f>
        <v>0</v>
      </c>
      <c r="T2013" cm="1">
        <f t="array" ref="T2013">_xlfn.SWITCH(UPPER(TRIM(Table2[[#This Row],[Status_Clean]])),"NEW",1,"CONTACTED",2,"QUALIFIED",3,"CONVERTED",4,"LOST",5,99)</f>
        <v>1</v>
      </c>
      <c r="U2013" t="str" cm="1">
        <f t="array" ref="U2013">_xlfn.LET(_xlpm.x,IFERROR(VALUE(Table2[[#This Row],[Response_Time_Hours]]),""),IF(_xlpm.x="","CHECK",_xlfn.IFS(_xlpm.x&lt;=1,"Immediate",_xlpm.x&lt;=6,"Fast",_xlpm.x&lt;=24,"Moderate",_xlpm.x&gt;24,"Delayed")))</f>
        <v>Moderate</v>
      </c>
      <c r="V2013">
        <f>FLOOR(tbl_CleanLeads[[#This Row],[Response_Time_Hours]],6)</f>
        <v>6</v>
      </c>
      <c r="W2013" t="str" cm="1">
        <f t="array" ref="W2013">IF(Table2[[#This Row],[Interaction_Count_Final]]="","N/A",_xlfn.IFS(Table2[[#This Row],[Interaction_Count_Final]]&lt;=2,"Low",Table2[[#This Row],[Interaction_Count_Final]]&lt;=5,"Medium",Table2[[#This Row],[Interaction_Count_Final]]&gt;=6,"High",TRUE,"CHECK"))</f>
        <v>High</v>
      </c>
      <c r="X2013" t="b">
        <f t="shared" si="31"/>
        <v>1</v>
      </c>
      <c r="Y2013" t="b">
        <f>tbl_CleanLeads[[#This Row],[Response_Time_Hours]]&gt;24</f>
        <v>0</v>
      </c>
      <c r="Z2013" s="13" t="b">
        <f>tbl_CleanLeads[[#This Row],[Response_Time_Hours]]&gt;72</f>
        <v>0</v>
      </c>
      <c r="AA2013" s="13" t="b">
        <f>tbl_CleanLeads[[#This Row],[Status_Clean]]="Converted"</f>
        <v>0</v>
      </c>
    </row>
    <row r="2014" spans="1:27">
      <c r="A2014" t="s">
        <v>90</v>
      </c>
      <c r="B2014" t="s">
        <v>5814</v>
      </c>
      <c r="C2014" t="s">
        <v>5815</v>
      </c>
      <c r="D2014" t="s">
        <v>7268</v>
      </c>
      <c r="E2014" t="s">
        <v>69</v>
      </c>
      <c r="F2014" t="s">
        <v>125</v>
      </c>
      <c r="G2014" s="1">
        <v>45060</v>
      </c>
      <c r="H2014" s="8">
        <f>MONTH(tbl_CleanLeads[[#This Row],[Lead_Date_Final]])</f>
        <v>5</v>
      </c>
      <c r="I2014" t="s">
        <v>7314</v>
      </c>
      <c r="J2014" t="s">
        <v>7263</v>
      </c>
      <c r="K2014" t="s">
        <v>7277</v>
      </c>
      <c r="L2014">
        <f>WEEKDAY(tbl_CleanLeads[[#This Row],[Lead_Date_Final]],2)</f>
        <v>7</v>
      </c>
      <c r="M2014" t="s">
        <v>7293</v>
      </c>
      <c r="N2014">
        <v>33.799999999999997</v>
      </c>
      <c r="O2014" s="7">
        <v>2715.14</v>
      </c>
      <c r="P2014">
        <v>2</v>
      </c>
      <c r="Q2014" t="s">
        <v>7266</v>
      </c>
      <c r="R2014">
        <f>IF(UPPER(TRIM(Table2[[#This Row],[Status_Clean]]))="CONVERTED",1,0)</f>
        <v>0</v>
      </c>
      <c r="S2014">
        <f>IF(ISNUMBER(MATCH(UPPER(TRIM(Table2[[#This Row],[Status_Clean]])),{"CONTACTED","QUALIFIED","CONVERTED"},0)),1,0)</f>
        <v>1</v>
      </c>
      <c r="T2014" cm="1">
        <f t="array" ref="T2014">_xlfn.SWITCH(UPPER(TRIM(Table2[[#This Row],[Status_Clean]])),"NEW",1,"CONTACTED",2,"QUALIFIED",3,"CONVERTED",4,"LOST",5,99)</f>
        <v>2</v>
      </c>
      <c r="U2014" t="str" cm="1">
        <f t="array" ref="U2014">_xlfn.LET(_xlpm.x,IFERROR(VALUE(Table2[[#This Row],[Response_Time_Hours]]),""),IF(_xlpm.x="","CHECK",_xlfn.IFS(_xlpm.x&lt;=1,"Immediate",_xlpm.x&lt;=6,"Fast",_xlpm.x&lt;=24,"Moderate",_xlpm.x&gt;24,"Delayed")))</f>
        <v>Delayed</v>
      </c>
      <c r="V2014">
        <f>FLOOR(tbl_CleanLeads[[#This Row],[Response_Time_Hours]],6)</f>
        <v>30</v>
      </c>
      <c r="W2014" t="str" cm="1">
        <f t="array" ref="W2014">IF(Table2[[#This Row],[Interaction_Count_Final]]="","N/A",_xlfn.IFS(Table2[[#This Row],[Interaction_Count_Final]]&lt;=2,"Low",Table2[[#This Row],[Interaction_Count_Final]]&lt;=5,"Medium",Table2[[#This Row],[Interaction_Count_Final]]&gt;=6,"High",TRUE,"CHECK"))</f>
        <v>Low</v>
      </c>
      <c r="X2014" t="b">
        <f t="shared" si="31"/>
        <v>1</v>
      </c>
      <c r="Y2014" t="b">
        <f>tbl_CleanLeads[[#This Row],[Response_Time_Hours]]&gt;24</f>
        <v>1</v>
      </c>
      <c r="Z2014" s="13" t="b">
        <f>tbl_CleanLeads[[#This Row],[Response_Time_Hours]]&gt;72</f>
        <v>0</v>
      </c>
      <c r="AA2014" s="13" t="b">
        <f>tbl_CleanLeads[[#This Row],[Status_Clean]]="Converted"</f>
        <v>0</v>
      </c>
    </row>
    <row r="2015" spans="1:27">
      <c r="A2015" t="s">
        <v>70</v>
      </c>
      <c r="B2015" t="s">
        <v>5818</v>
      </c>
      <c r="C2015" t="s">
        <v>5819</v>
      </c>
      <c r="D2015" t="s">
        <v>7268</v>
      </c>
      <c r="E2015" t="s">
        <v>123</v>
      </c>
      <c r="F2015" t="s">
        <v>193</v>
      </c>
      <c r="G2015" s="1">
        <v>45460</v>
      </c>
      <c r="H2015" s="8">
        <f>MONTH(tbl_CleanLeads[[#This Row],[Lead_Date_Final]])</f>
        <v>6</v>
      </c>
      <c r="I2015" t="s">
        <v>7276</v>
      </c>
      <c r="J2015" t="s">
        <v>7271</v>
      </c>
      <c r="K2015" t="s">
        <v>7277</v>
      </c>
      <c r="L2015">
        <f>WEEKDAY(tbl_CleanLeads[[#This Row],[Lead_Date_Final]],2)</f>
        <v>1</v>
      </c>
      <c r="M2015" t="s">
        <v>7298</v>
      </c>
      <c r="N2015">
        <v>46.2</v>
      </c>
      <c r="O2015" s="7">
        <v>4619.74</v>
      </c>
      <c r="P2015">
        <v>13</v>
      </c>
      <c r="Q2015" t="s">
        <v>7273</v>
      </c>
      <c r="R2015">
        <f>IF(UPPER(TRIM(Table2[[#This Row],[Status_Clean]]))="CONVERTED",1,0)</f>
        <v>0</v>
      </c>
      <c r="S2015">
        <f>IF(ISNUMBER(MATCH(UPPER(TRIM(Table2[[#This Row],[Status_Clean]])),{"CONTACTED","QUALIFIED","CONVERTED"},0)),1,0)</f>
        <v>0</v>
      </c>
      <c r="T2015" cm="1">
        <f t="array" ref="T2015">_xlfn.SWITCH(UPPER(TRIM(Table2[[#This Row],[Status_Clean]])),"NEW",1,"CONTACTED",2,"QUALIFIED",3,"CONVERTED",4,"LOST",5,99)</f>
        <v>1</v>
      </c>
      <c r="U2015" t="str" cm="1">
        <f t="array" ref="U2015">_xlfn.LET(_xlpm.x,IFERROR(VALUE(Table2[[#This Row],[Response_Time_Hours]]),""),IF(_xlpm.x="","CHECK",_xlfn.IFS(_xlpm.x&lt;=1,"Immediate",_xlpm.x&lt;=6,"Fast",_xlpm.x&lt;=24,"Moderate",_xlpm.x&gt;24,"Delayed")))</f>
        <v>Delayed</v>
      </c>
      <c r="V2015">
        <f>FLOOR(tbl_CleanLeads[[#This Row],[Response_Time_Hours]],6)</f>
        <v>42</v>
      </c>
      <c r="W2015" t="str" cm="1">
        <f t="array" ref="W2015">IF(Table2[[#This Row],[Interaction_Count_Final]]="","N/A",_xlfn.IFS(Table2[[#This Row],[Interaction_Count_Final]]&lt;=2,"Low",Table2[[#This Row],[Interaction_Count_Final]]&lt;=5,"Medium",Table2[[#This Row],[Interaction_Count_Final]]&gt;=6,"High",TRUE,"CHECK"))</f>
        <v>High</v>
      </c>
      <c r="X2015" t="b">
        <f t="shared" si="31"/>
        <v>1</v>
      </c>
      <c r="Y2015" t="b">
        <f>tbl_CleanLeads[[#This Row],[Response_Time_Hours]]&gt;24</f>
        <v>1</v>
      </c>
      <c r="Z2015" s="13" t="b">
        <f>tbl_CleanLeads[[#This Row],[Response_Time_Hours]]&gt;72</f>
        <v>0</v>
      </c>
      <c r="AA2015" s="13" t="b">
        <f>tbl_CleanLeads[[#This Row],[Status_Clean]]="Converted"</f>
        <v>0</v>
      </c>
    </row>
    <row r="2016" spans="1:27">
      <c r="A2016" t="s">
        <v>63</v>
      </c>
      <c r="B2016" t="s">
        <v>5822</v>
      </c>
      <c r="C2016" t="s">
        <v>8616</v>
      </c>
      <c r="D2016" t="s">
        <v>7280</v>
      </c>
      <c r="E2016" t="s">
        <v>363</v>
      </c>
      <c r="F2016" t="s">
        <v>125</v>
      </c>
      <c r="G2016" s="1">
        <v>45194</v>
      </c>
      <c r="H2016" s="8">
        <f>MONTH(tbl_CleanLeads[[#This Row],[Lead_Date_Final]])</f>
        <v>9</v>
      </c>
      <c r="I2016" t="s">
        <v>7287</v>
      </c>
      <c r="J2016" t="s">
        <v>7263</v>
      </c>
      <c r="K2016" t="s">
        <v>7288</v>
      </c>
      <c r="L2016">
        <f>WEEKDAY(tbl_CleanLeads[[#This Row],[Lead_Date_Final]],2)</f>
        <v>1</v>
      </c>
      <c r="M2016" t="s">
        <v>7298</v>
      </c>
      <c r="N2016">
        <v>32.1</v>
      </c>
      <c r="O2016" s="7">
        <v>3089.55</v>
      </c>
      <c r="P2016">
        <v>4</v>
      </c>
      <c r="Q2016" t="s">
        <v>7266</v>
      </c>
      <c r="R2016">
        <f>IF(UPPER(TRIM(Table2[[#This Row],[Status_Clean]]))="CONVERTED",1,0)</f>
        <v>0</v>
      </c>
      <c r="S2016">
        <f>IF(ISNUMBER(MATCH(UPPER(TRIM(Table2[[#This Row],[Status_Clean]])),{"CONTACTED","QUALIFIED","CONVERTED"},0)),1,0)</f>
        <v>1</v>
      </c>
      <c r="T2016" cm="1">
        <f t="array" ref="T2016">_xlfn.SWITCH(UPPER(TRIM(Table2[[#This Row],[Status_Clean]])),"NEW",1,"CONTACTED",2,"QUALIFIED",3,"CONVERTED",4,"LOST",5,99)</f>
        <v>2</v>
      </c>
      <c r="U2016" t="str" cm="1">
        <f t="array" ref="U2016">_xlfn.LET(_xlpm.x,IFERROR(VALUE(Table2[[#This Row],[Response_Time_Hours]]),""),IF(_xlpm.x="","CHECK",_xlfn.IFS(_xlpm.x&lt;=1,"Immediate",_xlpm.x&lt;=6,"Fast",_xlpm.x&lt;=24,"Moderate",_xlpm.x&gt;24,"Delayed")))</f>
        <v>Delayed</v>
      </c>
      <c r="V2016">
        <f>FLOOR(tbl_CleanLeads[[#This Row],[Response_Time_Hours]],6)</f>
        <v>30</v>
      </c>
      <c r="W2016" t="str" cm="1">
        <f t="array" ref="W2016">IF(Table2[[#This Row],[Interaction_Count_Final]]="","N/A",_xlfn.IFS(Table2[[#This Row],[Interaction_Count_Final]]&lt;=2,"Low",Table2[[#This Row],[Interaction_Count_Final]]&lt;=5,"Medium",Table2[[#This Row],[Interaction_Count_Final]]&gt;=6,"High",TRUE,"CHECK"))</f>
        <v>Medium</v>
      </c>
      <c r="X2016" t="b">
        <f t="shared" si="31"/>
        <v>1</v>
      </c>
      <c r="Y2016" t="b">
        <f>tbl_CleanLeads[[#This Row],[Response_Time_Hours]]&gt;24</f>
        <v>1</v>
      </c>
      <c r="Z2016" s="13" t="b">
        <f>tbl_CleanLeads[[#This Row],[Response_Time_Hours]]&gt;72</f>
        <v>0</v>
      </c>
      <c r="AA2016" s="13" t="b">
        <f>tbl_CleanLeads[[#This Row],[Status_Clean]]="Converted"</f>
        <v>0</v>
      </c>
    </row>
    <row r="2017" spans="1:27">
      <c r="A2017" t="s">
        <v>102</v>
      </c>
      <c r="B2017" t="s">
        <v>5824</v>
      </c>
      <c r="C2017" t="s">
        <v>8617</v>
      </c>
      <c r="D2017" t="s">
        <v>7280</v>
      </c>
      <c r="E2017" t="s">
        <v>222</v>
      </c>
      <c r="F2017" t="s">
        <v>193</v>
      </c>
      <c r="G2017" s="1">
        <v>45396</v>
      </c>
      <c r="H2017" s="8">
        <f>MONTH(tbl_CleanLeads[[#This Row],[Lead_Date_Final]])</f>
        <v>4</v>
      </c>
      <c r="I2017" t="s">
        <v>7297</v>
      </c>
      <c r="J2017" t="s">
        <v>7271</v>
      </c>
      <c r="K2017" t="s">
        <v>7277</v>
      </c>
      <c r="L2017">
        <f>WEEKDAY(tbl_CleanLeads[[#This Row],[Lead_Date_Final]],2)</f>
        <v>7</v>
      </c>
      <c r="M2017" t="s">
        <v>7293</v>
      </c>
      <c r="N2017">
        <v>63.5</v>
      </c>
      <c r="O2017" s="7">
        <v>4648.8999999999996</v>
      </c>
      <c r="P2017">
        <v>12</v>
      </c>
      <c r="Q2017" t="s">
        <v>7273</v>
      </c>
      <c r="R2017">
        <f>IF(UPPER(TRIM(Table2[[#This Row],[Status_Clean]]))="CONVERTED",1,0)</f>
        <v>0</v>
      </c>
      <c r="S2017">
        <f>IF(ISNUMBER(MATCH(UPPER(TRIM(Table2[[#This Row],[Status_Clean]])),{"CONTACTED","QUALIFIED","CONVERTED"},0)),1,0)</f>
        <v>0</v>
      </c>
      <c r="T2017" cm="1">
        <f t="array" ref="T2017">_xlfn.SWITCH(UPPER(TRIM(Table2[[#This Row],[Status_Clean]])),"NEW",1,"CONTACTED",2,"QUALIFIED",3,"CONVERTED",4,"LOST",5,99)</f>
        <v>1</v>
      </c>
      <c r="U2017" t="str" cm="1">
        <f t="array" ref="U2017">_xlfn.LET(_xlpm.x,IFERROR(VALUE(Table2[[#This Row],[Response_Time_Hours]]),""),IF(_xlpm.x="","CHECK",_xlfn.IFS(_xlpm.x&lt;=1,"Immediate",_xlpm.x&lt;=6,"Fast",_xlpm.x&lt;=24,"Moderate",_xlpm.x&gt;24,"Delayed")))</f>
        <v>Delayed</v>
      </c>
      <c r="V2017">
        <f>FLOOR(tbl_CleanLeads[[#This Row],[Response_Time_Hours]],6)</f>
        <v>60</v>
      </c>
      <c r="W2017" t="str" cm="1">
        <f t="array" ref="W2017">IF(Table2[[#This Row],[Interaction_Count_Final]]="","N/A",_xlfn.IFS(Table2[[#This Row],[Interaction_Count_Final]]&lt;=2,"Low",Table2[[#This Row],[Interaction_Count_Final]]&lt;=5,"Medium",Table2[[#This Row],[Interaction_Count_Final]]&gt;=6,"High",TRUE,"CHECK"))</f>
        <v>High</v>
      </c>
      <c r="X2017" t="b">
        <f t="shared" si="31"/>
        <v>1</v>
      </c>
      <c r="Y2017" t="b">
        <f>tbl_CleanLeads[[#This Row],[Response_Time_Hours]]&gt;24</f>
        <v>1</v>
      </c>
      <c r="Z2017" s="13" t="b">
        <f>tbl_CleanLeads[[#This Row],[Response_Time_Hours]]&gt;72</f>
        <v>0</v>
      </c>
      <c r="AA2017" s="13" t="b">
        <f>tbl_CleanLeads[[#This Row],[Status_Clean]]="Converted"</f>
        <v>0</v>
      </c>
    </row>
    <row r="2018" spans="1:27">
      <c r="A2018" t="s">
        <v>102</v>
      </c>
      <c r="B2018" t="s">
        <v>5827</v>
      </c>
      <c r="C2018" t="s">
        <v>5828</v>
      </c>
      <c r="D2018" t="s">
        <v>7258</v>
      </c>
      <c r="E2018" t="s">
        <v>792</v>
      </c>
      <c r="F2018" t="s">
        <v>193</v>
      </c>
      <c r="G2018" s="1">
        <v>45163</v>
      </c>
      <c r="H2018" s="8">
        <f>MONTH(tbl_CleanLeads[[#This Row],[Lead_Date_Final]])</f>
        <v>8</v>
      </c>
      <c r="I2018" t="s">
        <v>7310</v>
      </c>
      <c r="J2018" t="s">
        <v>7263</v>
      </c>
      <c r="K2018" t="s">
        <v>7288</v>
      </c>
      <c r="L2018">
        <f>WEEKDAY(tbl_CleanLeads[[#This Row],[Lead_Date_Final]],2)</f>
        <v>5</v>
      </c>
      <c r="M2018" t="s">
        <v>7312</v>
      </c>
      <c r="N2018">
        <v>57.599999999999994</v>
      </c>
      <c r="O2018" s="7">
        <v>4992.12</v>
      </c>
      <c r="P2018">
        <v>34</v>
      </c>
      <c r="Q2018" t="s">
        <v>7273</v>
      </c>
      <c r="R2018">
        <f>IF(UPPER(TRIM(Table2[[#This Row],[Status_Clean]]))="CONVERTED",1,0)</f>
        <v>0</v>
      </c>
      <c r="S2018">
        <f>IF(ISNUMBER(MATCH(UPPER(TRIM(Table2[[#This Row],[Status_Clean]])),{"CONTACTED","QUALIFIED","CONVERTED"},0)),1,0)</f>
        <v>0</v>
      </c>
      <c r="T2018" cm="1">
        <f t="array" ref="T2018">_xlfn.SWITCH(UPPER(TRIM(Table2[[#This Row],[Status_Clean]])),"NEW",1,"CONTACTED",2,"QUALIFIED",3,"CONVERTED",4,"LOST",5,99)</f>
        <v>1</v>
      </c>
      <c r="U2018" t="str" cm="1">
        <f t="array" ref="U2018">_xlfn.LET(_xlpm.x,IFERROR(VALUE(Table2[[#This Row],[Response_Time_Hours]]),""),IF(_xlpm.x="","CHECK",_xlfn.IFS(_xlpm.x&lt;=1,"Immediate",_xlpm.x&lt;=6,"Fast",_xlpm.x&lt;=24,"Moderate",_xlpm.x&gt;24,"Delayed")))</f>
        <v>Delayed</v>
      </c>
      <c r="V2018">
        <f>FLOOR(tbl_CleanLeads[[#This Row],[Response_Time_Hours]],6)</f>
        <v>54</v>
      </c>
      <c r="W2018" t="str" cm="1">
        <f t="array" ref="W2018">IF(Table2[[#This Row],[Interaction_Count_Final]]="","N/A",_xlfn.IFS(Table2[[#This Row],[Interaction_Count_Final]]&lt;=2,"Low",Table2[[#This Row],[Interaction_Count_Final]]&lt;=5,"Medium",Table2[[#This Row],[Interaction_Count_Final]]&gt;=6,"High",TRUE,"CHECK"))</f>
        <v>High</v>
      </c>
      <c r="X2018" t="b">
        <f t="shared" si="31"/>
        <v>1</v>
      </c>
      <c r="Y2018" t="b">
        <f>tbl_CleanLeads[[#This Row],[Response_Time_Hours]]&gt;24</f>
        <v>1</v>
      </c>
      <c r="Z2018" s="13" t="b">
        <f>tbl_CleanLeads[[#This Row],[Response_Time_Hours]]&gt;72</f>
        <v>0</v>
      </c>
      <c r="AA2018" s="13" t="b">
        <f>tbl_CleanLeads[[#This Row],[Status_Clean]]="Converted"</f>
        <v>0</v>
      </c>
    </row>
    <row r="2019" spans="1:27">
      <c r="A2019" t="s">
        <v>63</v>
      </c>
      <c r="B2019" t="s">
        <v>5830</v>
      </c>
      <c r="C2019" t="s">
        <v>5831</v>
      </c>
      <c r="D2019" t="s">
        <v>7303</v>
      </c>
      <c r="E2019" t="s">
        <v>254</v>
      </c>
      <c r="F2019" t="s">
        <v>193</v>
      </c>
      <c r="G2019" s="1">
        <v>45035</v>
      </c>
      <c r="H2019" s="8">
        <f>MONTH(tbl_CleanLeads[[#This Row],[Lead_Date_Final]])</f>
        <v>4</v>
      </c>
      <c r="I2019" t="s">
        <v>7297</v>
      </c>
      <c r="J2019" t="s">
        <v>7263</v>
      </c>
      <c r="K2019" t="s">
        <v>7277</v>
      </c>
      <c r="L2019">
        <f>WEEKDAY(tbl_CleanLeads[[#This Row],[Lead_Date_Final]],2)</f>
        <v>3</v>
      </c>
      <c r="M2019" t="s">
        <v>7272</v>
      </c>
      <c r="N2019">
        <v>19.600000000000001</v>
      </c>
      <c r="O2019" s="7">
        <v>1989.97</v>
      </c>
      <c r="P2019">
        <v>4</v>
      </c>
      <c r="Q2019" t="s">
        <v>7266</v>
      </c>
      <c r="R2019">
        <f>IF(UPPER(TRIM(Table2[[#This Row],[Status_Clean]]))="CONVERTED",1,0)</f>
        <v>0</v>
      </c>
      <c r="S2019">
        <f>IF(ISNUMBER(MATCH(UPPER(TRIM(Table2[[#This Row],[Status_Clean]])),{"CONTACTED","QUALIFIED","CONVERTED"},0)),1,0)</f>
        <v>0</v>
      </c>
      <c r="T2019" cm="1">
        <f t="array" ref="T2019">_xlfn.SWITCH(UPPER(TRIM(Table2[[#This Row],[Status_Clean]])),"NEW",1,"CONTACTED",2,"QUALIFIED",3,"CONVERTED",4,"LOST",5,99)</f>
        <v>1</v>
      </c>
      <c r="U2019" t="str" cm="1">
        <f t="array" ref="U2019">_xlfn.LET(_xlpm.x,IFERROR(VALUE(Table2[[#This Row],[Response_Time_Hours]]),""),IF(_xlpm.x="","CHECK",_xlfn.IFS(_xlpm.x&lt;=1,"Immediate",_xlpm.x&lt;=6,"Fast",_xlpm.x&lt;=24,"Moderate",_xlpm.x&gt;24,"Delayed")))</f>
        <v>Moderate</v>
      </c>
      <c r="V2019">
        <f>FLOOR(tbl_CleanLeads[[#This Row],[Response_Time_Hours]],6)</f>
        <v>18</v>
      </c>
      <c r="W2019" t="str" cm="1">
        <f t="array" ref="W2019">IF(Table2[[#This Row],[Interaction_Count_Final]]="","N/A",_xlfn.IFS(Table2[[#This Row],[Interaction_Count_Final]]&lt;=2,"Low",Table2[[#This Row],[Interaction_Count_Final]]&lt;=5,"Medium",Table2[[#This Row],[Interaction_Count_Final]]&gt;=6,"High",TRUE,"CHECK"))</f>
        <v>Medium</v>
      </c>
      <c r="X2019" t="b">
        <f t="shared" si="31"/>
        <v>1</v>
      </c>
      <c r="Y2019" t="b">
        <f>tbl_CleanLeads[[#This Row],[Response_Time_Hours]]&gt;24</f>
        <v>0</v>
      </c>
      <c r="Z2019" s="13" t="b">
        <f>tbl_CleanLeads[[#This Row],[Response_Time_Hours]]&gt;72</f>
        <v>0</v>
      </c>
      <c r="AA2019" s="13" t="b">
        <f>tbl_CleanLeads[[#This Row],[Status_Clean]]="Converted"</f>
        <v>0</v>
      </c>
    </row>
    <row r="2020" spans="1:27">
      <c r="A2020" t="s">
        <v>102</v>
      </c>
      <c r="B2020" t="s">
        <v>5832</v>
      </c>
      <c r="C2020" t="s">
        <v>8619</v>
      </c>
      <c r="D2020" t="s">
        <v>7258</v>
      </c>
      <c r="E2020" t="s">
        <v>263</v>
      </c>
      <c r="F2020" t="s">
        <v>173</v>
      </c>
      <c r="G2020" s="1">
        <v>45431</v>
      </c>
      <c r="H2020" s="8">
        <f>MONTH(tbl_CleanLeads[[#This Row],[Lead_Date_Final]])</f>
        <v>5</v>
      </c>
      <c r="I2020" t="s">
        <v>7314</v>
      </c>
      <c r="J2020" t="s">
        <v>7271</v>
      </c>
      <c r="K2020" t="s">
        <v>7277</v>
      </c>
      <c r="L2020">
        <f>WEEKDAY(tbl_CleanLeads[[#This Row],[Lead_Date_Final]],2)</f>
        <v>7</v>
      </c>
      <c r="M2020" t="s">
        <v>7293</v>
      </c>
      <c r="N2020">
        <v>4.8</v>
      </c>
      <c r="O2020" s="7">
        <v>4378.67</v>
      </c>
      <c r="P2020">
        <v>5</v>
      </c>
      <c r="Q2020" t="s">
        <v>7273</v>
      </c>
      <c r="R2020">
        <f>IF(UPPER(TRIM(Table2[[#This Row],[Status_Clean]]))="CONVERTED",1,0)</f>
        <v>0</v>
      </c>
      <c r="S2020">
        <f>IF(ISNUMBER(MATCH(UPPER(TRIM(Table2[[#This Row],[Status_Clean]])),{"CONTACTED","QUALIFIED","CONVERTED"},0)),1,0)</f>
        <v>0</v>
      </c>
      <c r="T2020" cm="1">
        <f t="array" ref="T2020">_xlfn.SWITCH(UPPER(TRIM(Table2[[#This Row],[Status_Clean]])),"NEW",1,"CONTACTED",2,"QUALIFIED",3,"CONVERTED",4,"LOST",5,99)</f>
        <v>5</v>
      </c>
      <c r="U2020" t="str" cm="1">
        <f t="array" ref="U2020">_xlfn.LET(_xlpm.x,IFERROR(VALUE(Table2[[#This Row],[Response_Time_Hours]]),""),IF(_xlpm.x="","CHECK",_xlfn.IFS(_xlpm.x&lt;=1,"Immediate",_xlpm.x&lt;=6,"Fast",_xlpm.x&lt;=24,"Moderate",_xlpm.x&gt;24,"Delayed")))</f>
        <v>Fast</v>
      </c>
      <c r="V2020">
        <f>FLOOR(tbl_CleanLeads[[#This Row],[Response_Time_Hours]],6)</f>
        <v>0</v>
      </c>
      <c r="W2020" t="str" cm="1">
        <f t="array" ref="W2020">IF(Table2[[#This Row],[Interaction_Count_Final]]="","N/A",_xlfn.IFS(Table2[[#This Row],[Interaction_Count_Final]]&lt;=2,"Low",Table2[[#This Row],[Interaction_Count_Final]]&lt;=5,"Medium",Table2[[#This Row],[Interaction_Count_Final]]&gt;=6,"High",TRUE,"CHECK"))</f>
        <v>Medium</v>
      </c>
      <c r="X2020" t="b">
        <f t="shared" si="31"/>
        <v>1</v>
      </c>
      <c r="Y2020" t="b">
        <f>tbl_CleanLeads[[#This Row],[Response_Time_Hours]]&gt;24</f>
        <v>0</v>
      </c>
      <c r="Z2020" s="13" t="b">
        <f>tbl_CleanLeads[[#This Row],[Response_Time_Hours]]&gt;72</f>
        <v>0</v>
      </c>
      <c r="AA2020" s="13" t="b">
        <f>tbl_CleanLeads[[#This Row],[Status_Clean]]="Converted"</f>
        <v>0</v>
      </c>
    </row>
    <row r="2021" spans="1:27">
      <c r="A2021" t="s">
        <v>70</v>
      </c>
      <c r="B2021" t="s">
        <v>5835</v>
      </c>
      <c r="C2021" t="s">
        <v>8621</v>
      </c>
      <c r="D2021" t="s">
        <v>7303</v>
      </c>
      <c r="E2021" t="s">
        <v>1356</v>
      </c>
      <c r="F2021" t="s">
        <v>193</v>
      </c>
      <c r="G2021" s="1">
        <v>45074</v>
      </c>
      <c r="H2021" s="8">
        <f>MONTH(tbl_CleanLeads[[#This Row],[Lead_Date_Final]])</f>
        <v>5</v>
      </c>
      <c r="I2021" t="s">
        <v>7314</v>
      </c>
      <c r="J2021" t="s">
        <v>7263</v>
      </c>
      <c r="K2021" t="s">
        <v>7277</v>
      </c>
      <c r="L2021">
        <f>WEEKDAY(tbl_CleanLeads[[#This Row],[Lead_Date_Final]],2)</f>
        <v>7</v>
      </c>
      <c r="M2021" t="s">
        <v>7293</v>
      </c>
      <c r="N2021">
        <v>49.9</v>
      </c>
      <c r="O2021" s="7">
        <v>1048.74</v>
      </c>
      <c r="P2021">
        <v>18</v>
      </c>
      <c r="Q2021" t="s">
        <v>7289</v>
      </c>
      <c r="R2021">
        <f>IF(UPPER(TRIM(Table2[[#This Row],[Status_Clean]]))="CONVERTED",1,0)</f>
        <v>0</v>
      </c>
      <c r="S2021">
        <f>IF(ISNUMBER(MATCH(UPPER(TRIM(Table2[[#This Row],[Status_Clean]])),{"CONTACTED","QUALIFIED","CONVERTED"},0)),1,0)</f>
        <v>0</v>
      </c>
      <c r="T2021" cm="1">
        <f t="array" ref="T2021">_xlfn.SWITCH(UPPER(TRIM(Table2[[#This Row],[Status_Clean]])),"NEW",1,"CONTACTED",2,"QUALIFIED",3,"CONVERTED",4,"LOST",5,99)</f>
        <v>1</v>
      </c>
      <c r="U2021" t="str" cm="1">
        <f t="array" ref="U2021">_xlfn.LET(_xlpm.x,IFERROR(VALUE(Table2[[#This Row],[Response_Time_Hours]]),""),IF(_xlpm.x="","CHECK",_xlfn.IFS(_xlpm.x&lt;=1,"Immediate",_xlpm.x&lt;=6,"Fast",_xlpm.x&lt;=24,"Moderate",_xlpm.x&gt;24,"Delayed")))</f>
        <v>Delayed</v>
      </c>
      <c r="V2021">
        <f>FLOOR(tbl_CleanLeads[[#This Row],[Response_Time_Hours]],6)</f>
        <v>48</v>
      </c>
      <c r="W2021" t="str" cm="1">
        <f t="array" ref="W2021">IF(Table2[[#This Row],[Interaction_Count_Final]]="","N/A",_xlfn.IFS(Table2[[#This Row],[Interaction_Count_Final]]&lt;=2,"Low",Table2[[#This Row],[Interaction_Count_Final]]&lt;=5,"Medium",Table2[[#This Row],[Interaction_Count_Final]]&gt;=6,"High",TRUE,"CHECK"))</f>
        <v>High</v>
      </c>
      <c r="X2021" t="b">
        <f t="shared" si="31"/>
        <v>1</v>
      </c>
      <c r="Y2021" t="b">
        <f>tbl_CleanLeads[[#This Row],[Response_Time_Hours]]&gt;24</f>
        <v>1</v>
      </c>
      <c r="Z2021" s="13" t="b">
        <f>tbl_CleanLeads[[#This Row],[Response_Time_Hours]]&gt;72</f>
        <v>0</v>
      </c>
      <c r="AA2021" s="13" t="b">
        <f>tbl_CleanLeads[[#This Row],[Status_Clean]]="Converted"</f>
        <v>0</v>
      </c>
    </row>
    <row r="2022" spans="1:27">
      <c r="A2022" t="s">
        <v>102</v>
      </c>
      <c r="B2022" t="s">
        <v>5838</v>
      </c>
      <c r="C2022" t="s">
        <v>5839</v>
      </c>
      <c r="D2022" t="s">
        <v>7258</v>
      </c>
      <c r="E2022" t="s">
        <v>263</v>
      </c>
      <c r="F2022" t="s">
        <v>193</v>
      </c>
      <c r="G2022" s="1">
        <v>45099</v>
      </c>
      <c r="H2022" s="8">
        <f>MONTH(tbl_CleanLeads[[#This Row],[Lead_Date_Final]])</f>
        <v>6</v>
      </c>
      <c r="I2022" t="s">
        <v>7276</v>
      </c>
      <c r="J2022" t="s">
        <v>7263</v>
      </c>
      <c r="K2022" t="s">
        <v>7277</v>
      </c>
      <c r="L2022">
        <f>WEEKDAY(tbl_CleanLeads[[#This Row],[Lead_Date_Final]],2)</f>
        <v>4</v>
      </c>
      <c r="M2022" t="s">
        <v>7285</v>
      </c>
      <c r="N2022">
        <v>66.099999999999994</v>
      </c>
      <c r="O2022" s="7">
        <v>2686.62</v>
      </c>
      <c r="P2022">
        <v>6</v>
      </c>
      <c r="Q2022" t="s">
        <v>7266</v>
      </c>
      <c r="R2022">
        <f>IF(UPPER(TRIM(Table2[[#This Row],[Status_Clean]]))="CONVERTED",1,0)</f>
        <v>0</v>
      </c>
      <c r="S2022">
        <f>IF(ISNUMBER(MATCH(UPPER(TRIM(Table2[[#This Row],[Status_Clean]])),{"CONTACTED","QUALIFIED","CONVERTED"},0)),1,0)</f>
        <v>0</v>
      </c>
      <c r="T2022" cm="1">
        <f t="array" ref="T2022">_xlfn.SWITCH(UPPER(TRIM(Table2[[#This Row],[Status_Clean]])),"NEW",1,"CONTACTED",2,"QUALIFIED",3,"CONVERTED",4,"LOST",5,99)</f>
        <v>1</v>
      </c>
      <c r="U2022" t="str" cm="1">
        <f t="array" ref="U2022">_xlfn.LET(_xlpm.x,IFERROR(VALUE(Table2[[#This Row],[Response_Time_Hours]]),""),IF(_xlpm.x="","CHECK",_xlfn.IFS(_xlpm.x&lt;=1,"Immediate",_xlpm.x&lt;=6,"Fast",_xlpm.x&lt;=24,"Moderate",_xlpm.x&gt;24,"Delayed")))</f>
        <v>Delayed</v>
      </c>
      <c r="V2022">
        <f>FLOOR(tbl_CleanLeads[[#This Row],[Response_Time_Hours]],6)</f>
        <v>66</v>
      </c>
      <c r="W2022" t="str" cm="1">
        <f t="array" ref="W2022">IF(Table2[[#This Row],[Interaction_Count_Final]]="","N/A",_xlfn.IFS(Table2[[#This Row],[Interaction_Count_Final]]&lt;=2,"Low",Table2[[#This Row],[Interaction_Count_Final]]&lt;=5,"Medium",Table2[[#This Row],[Interaction_Count_Final]]&gt;=6,"High",TRUE,"CHECK"))</f>
        <v>High</v>
      </c>
      <c r="X2022" t="b">
        <f t="shared" si="31"/>
        <v>1</v>
      </c>
      <c r="Y2022" t="b">
        <f>tbl_CleanLeads[[#This Row],[Response_Time_Hours]]&gt;24</f>
        <v>1</v>
      </c>
      <c r="Z2022" s="13" t="b">
        <f>tbl_CleanLeads[[#This Row],[Response_Time_Hours]]&gt;72</f>
        <v>0</v>
      </c>
      <c r="AA2022" s="13" t="b">
        <f>tbl_CleanLeads[[#This Row],[Status_Clean]]="Converted"</f>
        <v>0</v>
      </c>
    </row>
    <row r="2023" spans="1:27">
      <c r="A2023" t="s">
        <v>63</v>
      </c>
      <c r="B2023" t="s">
        <v>5841</v>
      </c>
      <c r="C2023" t="s">
        <v>5842</v>
      </c>
      <c r="D2023" t="s">
        <v>7303</v>
      </c>
      <c r="E2023" t="s">
        <v>792</v>
      </c>
      <c r="F2023" t="s">
        <v>250</v>
      </c>
      <c r="G2023" s="1">
        <v>45098</v>
      </c>
      <c r="H2023" s="8">
        <f>MONTH(tbl_CleanLeads[[#This Row],[Lead_Date_Final]])</f>
        <v>6</v>
      </c>
      <c r="I2023" t="s">
        <v>7276</v>
      </c>
      <c r="J2023" t="s">
        <v>7263</v>
      </c>
      <c r="K2023" t="s">
        <v>7277</v>
      </c>
      <c r="L2023">
        <f>WEEKDAY(tbl_CleanLeads[[#This Row],[Lead_Date_Final]],2)</f>
        <v>3</v>
      </c>
      <c r="M2023" t="s">
        <v>7272</v>
      </c>
      <c r="N2023">
        <v>22</v>
      </c>
      <c r="O2023" s="7">
        <v>3783.95</v>
      </c>
      <c r="P2023">
        <v>32</v>
      </c>
      <c r="Q2023" t="s">
        <v>7266</v>
      </c>
      <c r="R2023">
        <f>IF(UPPER(TRIM(Table2[[#This Row],[Status_Clean]]))="CONVERTED",1,0)</f>
        <v>1</v>
      </c>
      <c r="S2023">
        <f>IF(ISNUMBER(MATCH(UPPER(TRIM(Table2[[#This Row],[Status_Clean]])),{"CONTACTED","QUALIFIED","CONVERTED"},0)),1,0)</f>
        <v>1</v>
      </c>
      <c r="T2023" cm="1">
        <f t="array" ref="T2023">_xlfn.SWITCH(UPPER(TRIM(Table2[[#This Row],[Status_Clean]])),"NEW",1,"CONTACTED",2,"QUALIFIED",3,"CONVERTED",4,"LOST",5,99)</f>
        <v>4</v>
      </c>
      <c r="U2023" t="str" cm="1">
        <f t="array" ref="U2023">_xlfn.LET(_xlpm.x,IFERROR(VALUE(Table2[[#This Row],[Response_Time_Hours]]),""),IF(_xlpm.x="","CHECK",_xlfn.IFS(_xlpm.x&lt;=1,"Immediate",_xlpm.x&lt;=6,"Fast",_xlpm.x&lt;=24,"Moderate",_xlpm.x&gt;24,"Delayed")))</f>
        <v>Moderate</v>
      </c>
      <c r="V2023">
        <f>FLOOR(tbl_CleanLeads[[#This Row],[Response_Time_Hours]],6)</f>
        <v>18</v>
      </c>
      <c r="W2023" t="str" cm="1">
        <f t="array" ref="W2023">IF(Table2[[#This Row],[Interaction_Count_Final]]="","N/A",_xlfn.IFS(Table2[[#This Row],[Interaction_Count_Final]]&lt;=2,"Low",Table2[[#This Row],[Interaction_Count_Final]]&lt;=5,"Medium",Table2[[#This Row],[Interaction_Count_Final]]&gt;=6,"High",TRUE,"CHECK"))</f>
        <v>High</v>
      </c>
      <c r="X2023" t="b">
        <f t="shared" si="31"/>
        <v>1</v>
      </c>
      <c r="Y2023" t="b">
        <f>tbl_CleanLeads[[#This Row],[Response_Time_Hours]]&gt;24</f>
        <v>0</v>
      </c>
      <c r="Z2023" s="13" t="b">
        <f>tbl_CleanLeads[[#This Row],[Response_Time_Hours]]&gt;72</f>
        <v>0</v>
      </c>
      <c r="AA2023" s="13" t="b">
        <f>tbl_CleanLeads[[#This Row],[Status_Clean]]="Converted"</f>
        <v>1</v>
      </c>
    </row>
    <row r="2024" spans="1:27">
      <c r="A2024" t="s">
        <v>90</v>
      </c>
      <c r="B2024" t="s">
        <v>5843</v>
      </c>
      <c r="C2024" t="s">
        <v>5844</v>
      </c>
      <c r="D2024" t="s">
        <v>7268</v>
      </c>
      <c r="E2024" t="s">
        <v>469</v>
      </c>
      <c r="F2024" t="s">
        <v>193</v>
      </c>
      <c r="G2024" s="1">
        <v>45529</v>
      </c>
      <c r="H2024" s="8">
        <f>MONTH(tbl_CleanLeads[[#This Row],[Lead_Date_Final]])</f>
        <v>8</v>
      </c>
      <c r="I2024" t="s">
        <v>7310</v>
      </c>
      <c r="J2024" t="s">
        <v>7271</v>
      </c>
      <c r="K2024" t="s">
        <v>7288</v>
      </c>
      <c r="L2024">
        <f>WEEKDAY(tbl_CleanLeads[[#This Row],[Lead_Date_Final]],2)</f>
        <v>7</v>
      </c>
      <c r="M2024" t="s">
        <v>7293</v>
      </c>
      <c r="N2024">
        <v>61.9</v>
      </c>
      <c r="O2024" s="7">
        <v>3696.11</v>
      </c>
      <c r="P2024">
        <v>48</v>
      </c>
      <c r="Q2024" t="s">
        <v>7266</v>
      </c>
      <c r="R2024">
        <f>IF(UPPER(TRIM(Table2[[#This Row],[Status_Clean]]))="CONVERTED",1,0)</f>
        <v>0</v>
      </c>
      <c r="S2024">
        <f>IF(ISNUMBER(MATCH(UPPER(TRIM(Table2[[#This Row],[Status_Clean]])),{"CONTACTED","QUALIFIED","CONVERTED"},0)),1,0)</f>
        <v>0</v>
      </c>
      <c r="T2024" cm="1">
        <f t="array" ref="T2024">_xlfn.SWITCH(UPPER(TRIM(Table2[[#This Row],[Status_Clean]])),"NEW",1,"CONTACTED",2,"QUALIFIED",3,"CONVERTED",4,"LOST",5,99)</f>
        <v>1</v>
      </c>
      <c r="U2024" t="str" cm="1">
        <f t="array" ref="U2024">_xlfn.LET(_xlpm.x,IFERROR(VALUE(Table2[[#This Row],[Response_Time_Hours]]),""),IF(_xlpm.x="","CHECK",_xlfn.IFS(_xlpm.x&lt;=1,"Immediate",_xlpm.x&lt;=6,"Fast",_xlpm.x&lt;=24,"Moderate",_xlpm.x&gt;24,"Delayed")))</f>
        <v>Delayed</v>
      </c>
      <c r="V2024">
        <f>FLOOR(tbl_CleanLeads[[#This Row],[Response_Time_Hours]],6)</f>
        <v>60</v>
      </c>
      <c r="W2024" t="str" cm="1">
        <f t="array" ref="W2024">IF(Table2[[#This Row],[Interaction_Count_Final]]="","N/A",_xlfn.IFS(Table2[[#This Row],[Interaction_Count_Final]]&lt;=2,"Low",Table2[[#This Row],[Interaction_Count_Final]]&lt;=5,"Medium",Table2[[#This Row],[Interaction_Count_Final]]&gt;=6,"High",TRUE,"CHECK"))</f>
        <v>High</v>
      </c>
      <c r="X2024" t="b">
        <f t="shared" si="31"/>
        <v>1</v>
      </c>
      <c r="Y2024" t="b">
        <f>tbl_CleanLeads[[#This Row],[Response_Time_Hours]]&gt;24</f>
        <v>1</v>
      </c>
      <c r="Z2024" s="13" t="b">
        <f>tbl_CleanLeads[[#This Row],[Response_Time_Hours]]&gt;72</f>
        <v>0</v>
      </c>
      <c r="AA2024" s="13" t="b">
        <f>tbl_CleanLeads[[#This Row],[Status_Clean]]="Converted"</f>
        <v>0</v>
      </c>
    </row>
    <row r="2025" spans="1:27">
      <c r="A2025" t="s">
        <v>90</v>
      </c>
      <c r="B2025" t="s">
        <v>5847</v>
      </c>
      <c r="C2025" t="s">
        <v>8626</v>
      </c>
      <c r="D2025" t="s">
        <v>7268</v>
      </c>
      <c r="E2025" t="s">
        <v>101</v>
      </c>
      <c r="F2025" t="s">
        <v>193</v>
      </c>
      <c r="G2025" s="1">
        <v>44993</v>
      </c>
      <c r="H2025" s="8">
        <f>MONTH(tbl_CleanLeads[[#This Row],[Lead_Date_Final]])</f>
        <v>3</v>
      </c>
      <c r="I2025" t="s">
        <v>7295</v>
      </c>
      <c r="J2025" t="s">
        <v>7263</v>
      </c>
      <c r="K2025" t="s">
        <v>7284</v>
      </c>
      <c r="L2025">
        <f>WEEKDAY(tbl_CleanLeads[[#This Row],[Lead_Date_Final]],2)</f>
        <v>3</v>
      </c>
      <c r="M2025" t="s">
        <v>7272</v>
      </c>
      <c r="N2025">
        <v>30</v>
      </c>
      <c r="O2025" s="7">
        <v>4079.24</v>
      </c>
      <c r="P2025">
        <v>36</v>
      </c>
      <c r="Q2025" t="s">
        <v>7273</v>
      </c>
      <c r="R2025">
        <f>IF(UPPER(TRIM(Table2[[#This Row],[Status_Clean]]))="CONVERTED",1,0)</f>
        <v>0</v>
      </c>
      <c r="S2025">
        <f>IF(ISNUMBER(MATCH(UPPER(TRIM(Table2[[#This Row],[Status_Clean]])),{"CONTACTED","QUALIFIED","CONVERTED"},0)),1,0)</f>
        <v>0</v>
      </c>
      <c r="T2025" cm="1">
        <f t="array" ref="T2025">_xlfn.SWITCH(UPPER(TRIM(Table2[[#This Row],[Status_Clean]])),"NEW",1,"CONTACTED",2,"QUALIFIED",3,"CONVERTED",4,"LOST",5,99)</f>
        <v>1</v>
      </c>
      <c r="U2025" t="str" cm="1">
        <f t="array" ref="U2025">_xlfn.LET(_xlpm.x,IFERROR(VALUE(Table2[[#This Row],[Response_Time_Hours]]),""),IF(_xlpm.x="","CHECK",_xlfn.IFS(_xlpm.x&lt;=1,"Immediate",_xlpm.x&lt;=6,"Fast",_xlpm.x&lt;=24,"Moderate",_xlpm.x&gt;24,"Delayed")))</f>
        <v>Delayed</v>
      </c>
      <c r="V2025">
        <f>FLOOR(tbl_CleanLeads[[#This Row],[Response_Time_Hours]],6)</f>
        <v>30</v>
      </c>
      <c r="W2025" t="str" cm="1">
        <f t="array" ref="W2025">IF(Table2[[#This Row],[Interaction_Count_Final]]="","N/A",_xlfn.IFS(Table2[[#This Row],[Interaction_Count_Final]]&lt;=2,"Low",Table2[[#This Row],[Interaction_Count_Final]]&lt;=5,"Medium",Table2[[#This Row],[Interaction_Count_Final]]&gt;=6,"High",TRUE,"CHECK"))</f>
        <v>High</v>
      </c>
      <c r="X2025" t="b">
        <f t="shared" si="31"/>
        <v>1</v>
      </c>
      <c r="Y2025" t="b">
        <f>tbl_CleanLeads[[#This Row],[Response_Time_Hours]]&gt;24</f>
        <v>1</v>
      </c>
      <c r="Z2025" s="13" t="b">
        <f>tbl_CleanLeads[[#This Row],[Response_Time_Hours]]&gt;72</f>
        <v>0</v>
      </c>
      <c r="AA2025" s="13" t="b">
        <f>tbl_CleanLeads[[#This Row],[Status_Clean]]="Converted"</f>
        <v>0</v>
      </c>
    </row>
    <row r="2026" spans="1:27">
      <c r="A2026" t="s">
        <v>70</v>
      </c>
      <c r="B2026" t="s">
        <v>5849</v>
      </c>
      <c r="C2026" t="s">
        <v>5850</v>
      </c>
      <c r="D2026" t="s">
        <v>7258</v>
      </c>
      <c r="E2026" t="s">
        <v>1356</v>
      </c>
      <c r="F2026" t="s">
        <v>193</v>
      </c>
      <c r="G2026" s="1">
        <v>45446</v>
      </c>
      <c r="H2026" s="8">
        <f>MONTH(tbl_CleanLeads[[#This Row],[Lead_Date_Final]])</f>
        <v>6</v>
      </c>
      <c r="I2026" t="s">
        <v>7276</v>
      </c>
      <c r="J2026" t="s">
        <v>7271</v>
      </c>
      <c r="K2026" t="s">
        <v>7277</v>
      </c>
      <c r="L2026">
        <f>WEEKDAY(tbl_CleanLeads[[#This Row],[Lead_Date_Final]],2)</f>
        <v>1</v>
      </c>
      <c r="M2026" t="s">
        <v>7298</v>
      </c>
      <c r="N2026">
        <v>67.8</v>
      </c>
      <c r="O2026" s="7">
        <v>1462.19</v>
      </c>
      <c r="P2026">
        <v>48</v>
      </c>
      <c r="Q2026" t="s">
        <v>7289</v>
      </c>
      <c r="R2026">
        <f>IF(UPPER(TRIM(Table2[[#This Row],[Status_Clean]]))="CONVERTED",1,0)</f>
        <v>0</v>
      </c>
      <c r="S2026">
        <f>IF(ISNUMBER(MATCH(UPPER(TRIM(Table2[[#This Row],[Status_Clean]])),{"CONTACTED","QUALIFIED","CONVERTED"},0)),1,0)</f>
        <v>0</v>
      </c>
      <c r="T2026" cm="1">
        <f t="array" ref="T2026">_xlfn.SWITCH(UPPER(TRIM(Table2[[#This Row],[Status_Clean]])),"NEW",1,"CONTACTED",2,"QUALIFIED",3,"CONVERTED",4,"LOST",5,99)</f>
        <v>1</v>
      </c>
      <c r="U2026" t="str" cm="1">
        <f t="array" ref="U2026">_xlfn.LET(_xlpm.x,IFERROR(VALUE(Table2[[#This Row],[Response_Time_Hours]]),""),IF(_xlpm.x="","CHECK",_xlfn.IFS(_xlpm.x&lt;=1,"Immediate",_xlpm.x&lt;=6,"Fast",_xlpm.x&lt;=24,"Moderate",_xlpm.x&gt;24,"Delayed")))</f>
        <v>Delayed</v>
      </c>
      <c r="V2026">
        <f>FLOOR(tbl_CleanLeads[[#This Row],[Response_Time_Hours]],6)</f>
        <v>66</v>
      </c>
      <c r="W2026" t="str" cm="1">
        <f t="array" ref="W2026">IF(Table2[[#This Row],[Interaction_Count_Final]]="","N/A",_xlfn.IFS(Table2[[#This Row],[Interaction_Count_Final]]&lt;=2,"Low",Table2[[#This Row],[Interaction_Count_Final]]&lt;=5,"Medium",Table2[[#This Row],[Interaction_Count_Final]]&gt;=6,"High",TRUE,"CHECK"))</f>
        <v>High</v>
      </c>
      <c r="X2026" t="b">
        <f t="shared" si="31"/>
        <v>1</v>
      </c>
      <c r="Y2026" t="b">
        <f>tbl_CleanLeads[[#This Row],[Response_Time_Hours]]&gt;24</f>
        <v>1</v>
      </c>
      <c r="Z2026" s="13" t="b">
        <f>tbl_CleanLeads[[#This Row],[Response_Time_Hours]]&gt;72</f>
        <v>0</v>
      </c>
      <c r="AA2026" s="13" t="b">
        <f>tbl_CleanLeads[[#This Row],[Status_Clean]]="Converted"</f>
        <v>0</v>
      </c>
    </row>
    <row r="2027" spans="1:27">
      <c r="A2027" t="s">
        <v>63</v>
      </c>
      <c r="B2027" t="s">
        <v>5852</v>
      </c>
      <c r="C2027" t="s">
        <v>5853</v>
      </c>
      <c r="D2027" t="s">
        <v>7268</v>
      </c>
      <c r="E2027" t="s">
        <v>123</v>
      </c>
      <c r="F2027" t="s">
        <v>71</v>
      </c>
      <c r="G2027" s="1">
        <v>45309</v>
      </c>
      <c r="H2027" s="8">
        <f>MONTH(tbl_CleanLeads[[#This Row],[Lead_Date_Final]])</f>
        <v>1</v>
      </c>
      <c r="I2027" t="s">
        <v>7317</v>
      </c>
      <c r="J2027" t="s">
        <v>7271</v>
      </c>
      <c r="K2027" t="s">
        <v>7284</v>
      </c>
      <c r="L2027">
        <f>WEEKDAY(tbl_CleanLeads[[#This Row],[Lead_Date_Final]],2)</f>
        <v>4</v>
      </c>
      <c r="M2027" t="s">
        <v>7285</v>
      </c>
      <c r="N2027">
        <v>69.099999999999994</v>
      </c>
      <c r="O2027" s="7">
        <v>1753.82</v>
      </c>
      <c r="P2027">
        <v>32</v>
      </c>
      <c r="Q2027" t="s">
        <v>7289</v>
      </c>
      <c r="R2027">
        <f>IF(UPPER(TRIM(Table2[[#This Row],[Status_Clean]]))="CONVERTED",1,0)</f>
        <v>0</v>
      </c>
      <c r="S2027">
        <f>IF(ISNUMBER(MATCH(UPPER(TRIM(Table2[[#This Row],[Status_Clean]])),{"CONTACTED","QUALIFIED","CONVERTED"},0)),1,0)</f>
        <v>1</v>
      </c>
      <c r="T2027" cm="1">
        <f t="array" ref="T2027">_xlfn.SWITCH(UPPER(TRIM(Table2[[#This Row],[Status_Clean]])),"NEW",1,"CONTACTED",2,"QUALIFIED",3,"CONVERTED",4,"LOST",5,99)</f>
        <v>3</v>
      </c>
      <c r="U2027" t="str" cm="1">
        <f t="array" ref="U2027">_xlfn.LET(_xlpm.x,IFERROR(VALUE(Table2[[#This Row],[Response_Time_Hours]]),""),IF(_xlpm.x="","CHECK",_xlfn.IFS(_xlpm.x&lt;=1,"Immediate",_xlpm.x&lt;=6,"Fast",_xlpm.x&lt;=24,"Moderate",_xlpm.x&gt;24,"Delayed")))</f>
        <v>Delayed</v>
      </c>
      <c r="V2027">
        <f>FLOOR(tbl_CleanLeads[[#This Row],[Response_Time_Hours]],6)</f>
        <v>66</v>
      </c>
      <c r="W2027" t="str" cm="1">
        <f t="array" ref="W2027">IF(Table2[[#This Row],[Interaction_Count_Final]]="","N/A",_xlfn.IFS(Table2[[#This Row],[Interaction_Count_Final]]&lt;=2,"Low",Table2[[#This Row],[Interaction_Count_Final]]&lt;=5,"Medium",Table2[[#This Row],[Interaction_Count_Final]]&gt;=6,"High",TRUE,"CHECK"))</f>
        <v>High</v>
      </c>
      <c r="X2027" t="b">
        <f t="shared" si="31"/>
        <v>1</v>
      </c>
      <c r="Y2027" t="b">
        <f>tbl_CleanLeads[[#This Row],[Response_Time_Hours]]&gt;24</f>
        <v>1</v>
      </c>
      <c r="Z2027" s="13" t="b">
        <f>tbl_CleanLeads[[#This Row],[Response_Time_Hours]]&gt;72</f>
        <v>0</v>
      </c>
      <c r="AA2027" s="13" t="b">
        <f>tbl_CleanLeads[[#This Row],[Status_Clean]]="Converted"</f>
        <v>0</v>
      </c>
    </row>
    <row r="2028" spans="1:27">
      <c r="A2028" t="s">
        <v>70</v>
      </c>
      <c r="B2028" t="s">
        <v>5855</v>
      </c>
      <c r="C2028" t="s">
        <v>5856</v>
      </c>
      <c r="D2028" t="s">
        <v>7303</v>
      </c>
      <c r="E2028" t="s">
        <v>254</v>
      </c>
      <c r="F2028" t="s">
        <v>125</v>
      </c>
      <c r="G2028" s="1">
        <v>45521</v>
      </c>
      <c r="H2028" s="8">
        <f>MONTH(tbl_CleanLeads[[#This Row],[Lead_Date_Final]])</f>
        <v>8</v>
      </c>
      <c r="I2028" t="s">
        <v>7310</v>
      </c>
      <c r="J2028" t="s">
        <v>7271</v>
      </c>
      <c r="K2028" t="s">
        <v>7288</v>
      </c>
      <c r="L2028">
        <f>WEEKDAY(tbl_CleanLeads[[#This Row],[Lead_Date_Final]],2)</f>
        <v>6</v>
      </c>
      <c r="M2028" t="s">
        <v>7278</v>
      </c>
      <c r="N2028">
        <v>35.700000000000003</v>
      </c>
      <c r="O2028" s="7">
        <v>1771.83</v>
      </c>
      <c r="P2028">
        <v>9</v>
      </c>
      <c r="Q2028" t="s">
        <v>7289</v>
      </c>
      <c r="R2028">
        <f>IF(UPPER(TRIM(Table2[[#This Row],[Status_Clean]]))="CONVERTED",1,0)</f>
        <v>0</v>
      </c>
      <c r="S2028">
        <f>IF(ISNUMBER(MATCH(UPPER(TRIM(Table2[[#This Row],[Status_Clean]])),{"CONTACTED","QUALIFIED","CONVERTED"},0)),1,0)</f>
        <v>1</v>
      </c>
      <c r="T2028" cm="1">
        <f t="array" ref="T2028">_xlfn.SWITCH(UPPER(TRIM(Table2[[#This Row],[Status_Clean]])),"NEW",1,"CONTACTED",2,"QUALIFIED",3,"CONVERTED",4,"LOST",5,99)</f>
        <v>2</v>
      </c>
      <c r="U2028" t="str" cm="1">
        <f t="array" ref="U2028">_xlfn.LET(_xlpm.x,IFERROR(VALUE(Table2[[#This Row],[Response_Time_Hours]]),""),IF(_xlpm.x="","CHECK",_xlfn.IFS(_xlpm.x&lt;=1,"Immediate",_xlpm.x&lt;=6,"Fast",_xlpm.x&lt;=24,"Moderate",_xlpm.x&gt;24,"Delayed")))</f>
        <v>Delayed</v>
      </c>
      <c r="V2028">
        <f>FLOOR(tbl_CleanLeads[[#This Row],[Response_Time_Hours]],6)</f>
        <v>30</v>
      </c>
      <c r="W2028" t="str" cm="1">
        <f t="array" ref="W2028">IF(Table2[[#This Row],[Interaction_Count_Final]]="","N/A",_xlfn.IFS(Table2[[#This Row],[Interaction_Count_Final]]&lt;=2,"Low",Table2[[#This Row],[Interaction_Count_Final]]&lt;=5,"Medium",Table2[[#This Row],[Interaction_Count_Final]]&gt;=6,"High",TRUE,"CHECK"))</f>
        <v>High</v>
      </c>
      <c r="X2028" t="b">
        <f t="shared" si="31"/>
        <v>1</v>
      </c>
      <c r="Y2028" t="b">
        <f>tbl_CleanLeads[[#This Row],[Response_Time_Hours]]&gt;24</f>
        <v>1</v>
      </c>
      <c r="Z2028" s="13" t="b">
        <f>tbl_CleanLeads[[#This Row],[Response_Time_Hours]]&gt;72</f>
        <v>0</v>
      </c>
      <c r="AA2028" s="13" t="b">
        <f>tbl_CleanLeads[[#This Row],[Status_Clean]]="Converted"</f>
        <v>0</v>
      </c>
    </row>
    <row r="2029" spans="1:27">
      <c r="A2029" t="s">
        <v>90</v>
      </c>
      <c r="B2029" t="s">
        <v>5858</v>
      </c>
      <c r="C2029" t="s">
        <v>5859</v>
      </c>
      <c r="D2029" t="s">
        <v>7303</v>
      </c>
      <c r="E2029" t="s">
        <v>473</v>
      </c>
      <c r="F2029" t="s">
        <v>125</v>
      </c>
      <c r="G2029" s="1">
        <v>45312</v>
      </c>
      <c r="H2029" s="8">
        <f>MONTH(tbl_CleanLeads[[#This Row],[Lead_Date_Final]])</f>
        <v>1</v>
      </c>
      <c r="I2029" t="s">
        <v>7317</v>
      </c>
      <c r="J2029" t="s">
        <v>7271</v>
      </c>
      <c r="K2029" t="s">
        <v>7284</v>
      </c>
      <c r="L2029">
        <f>WEEKDAY(tbl_CleanLeads[[#This Row],[Lead_Date_Final]],2)</f>
        <v>7</v>
      </c>
      <c r="M2029" t="s">
        <v>7293</v>
      </c>
      <c r="N2029">
        <v>48</v>
      </c>
      <c r="O2029" s="7">
        <v>2651.69</v>
      </c>
      <c r="P2029">
        <v>16</v>
      </c>
      <c r="Q2029" t="s">
        <v>7266</v>
      </c>
      <c r="R2029">
        <f>IF(UPPER(TRIM(Table2[[#This Row],[Status_Clean]]))="CONVERTED",1,0)</f>
        <v>0</v>
      </c>
      <c r="S2029">
        <f>IF(ISNUMBER(MATCH(UPPER(TRIM(Table2[[#This Row],[Status_Clean]])),{"CONTACTED","QUALIFIED","CONVERTED"},0)),1,0)</f>
        <v>1</v>
      </c>
      <c r="T2029" cm="1">
        <f t="array" ref="T2029">_xlfn.SWITCH(UPPER(TRIM(Table2[[#This Row],[Status_Clean]])),"NEW",1,"CONTACTED",2,"QUALIFIED",3,"CONVERTED",4,"LOST",5,99)</f>
        <v>2</v>
      </c>
      <c r="U2029" t="str" cm="1">
        <f t="array" ref="U2029">_xlfn.LET(_xlpm.x,IFERROR(VALUE(Table2[[#This Row],[Response_Time_Hours]]),""),IF(_xlpm.x="","CHECK",_xlfn.IFS(_xlpm.x&lt;=1,"Immediate",_xlpm.x&lt;=6,"Fast",_xlpm.x&lt;=24,"Moderate",_xlpm.x&gt;24,"Delayed")))</f>
        <v>Delayed</v>
      </c>
      <c r="V2029">
        <f>FLOOR(tbl_CleanLeads[[#This Row],[Response_Time_Hours]],6)</f>
        <v>48</v>
      </c>
      <c r="W2029" t="str" cm="1">
        <f t="array" ref="W2029">IF(Table2[[#This Row],[Interaction_Count_Final]]="","N/A",_xlfn.IFS(Table2[[#This Row],[Interaction_Count_Final]]&lt;=2,"Low",Table2[[#This Row],[Interaction_Count_Final]]&lt;=5,"Medium",Table2[[#This Row],[Interaction_Count_Final]]&gt;=6,"High",TRUE,"CHECK"))</f>
        <v>High</v>
      </c>
      <c r="X2029" t="b">
        <f t="shared" si="31"/>
        <v>1</v>
      </c>
      <c r="Y2029" t="b">
        <f>tbl_CleanLeads[[#This Row],[Response_Time_Hours]]&gt;24</f>
        <v>1</v>
      </c>
      <c r="Z2029" s="13" t="b">
        <f>tbl_CleanLeads[[#This Row],[Response_Time_Hours]]&gt;72</f>
        <v>0</v>
      </c>
      <c r="AA2029" s="13" t="b">
        <f>tbl_CleanLeads[[#This Row],[Status_Clean]]="Converted"</f>
        <v>0</v>
      </c>
    </row>
    <row r="2030" spans="1:27">
      <c r="A2030" t="s">
        <v>70</v>
      </c>
      <c r="B2030" t="s">
        <v>5861</v>
      </c>
      <c r="C2030" t="s">
        <v>5862</v>
      </c>
      <c r="D2030" t="s">
        <v>7274</v>
      </c>
      <c r="E2030" t="s">
        <v>101</v>
      </c>
      <c r="F2030" t="s">
        <v>125</v>
      </c>
      <c r="G2030" s="1">
        <v>45126</v>
      </c>
      <c r="H2030" s="8">
        <f>MONTH(tbl_CleanLeads[[#This Row],[Lead_Date_Final]])</f>
        <v>7</v>
      </c>
      <c r="I2030" t="s">
        <v>7305</v>
      </c>
      <c r="J2030" t="s">
        <v>7263</v>
      </c>
      <c r="K2030" t="s">
        <v>7288</v>
      </c>
      <c r="L2030">
        <f>WEEKDAY(tbl_CleanLeads[[#This Row],[Lead_Date_Final]],2)</f>
        <v>3</v>
      </c>
      <c r="M2030" t="s">
        <v>7272</v>
      </c>
      <c r="N2030">
        <v>21.5</v>
      </c>
      <c r="O2030" s="7">
        <v>1731.83</v>
      </c>
      <c r="P2030">
        <v>47</v>
      </c>
      <c r="Q2030" t="s">
        <v>7289</v>
      </c>
      <c r="R2030">
        <f>IF(UPPER(TRIM(Table2[[#This Row],[Status_Clean]]))="CONVERTED",1,0)</f>
        <v>0</v>
      </c>
      <c r="S2030">
        <f>IF(ISNUMBER(MATCH(UPPER(TRIM(Table2[[#This Row],[Status_Clean]])),{"CONTACTED","QUALIFIED","CONVERTED"},0)),1,0)</f>
        <v>1</v>
      </c>
      <c r="T2030" cm="1">
        <f t="array" ref="T2030">_xlfn.SWITCH(UPPER(TRIM(Table2[[#This Row],[Status_Clean]])),"NEW",1,"CONTACTED",2,"QUALIFIED",3,"CONVERTED",4,"LOST",5,99)</f>
        <v>2</v>
      </c>
      <c r="U2030" t="str" cm="1">
        <f t="array" ref="U2030">_xlfn.LET(_xlpm.x,IFERROR(VALUE(Table2[[#This Row],[Response_Time_Hours]]),""),IF(_xlpm.x="","CHECK",_xlfn.IFS(_xlpm.x&lt;=1,"Immediate",_xlpm.x&lt;=6,"Fast",_xlpm.x&lt;=24,"Moderate",_xlpm.x&gt;24,"Delayed")))</f>
        <v>Moderate</v>
      </c>
      <c r="V2030">
        <f>FLOOR(tbl_CleanLeads[[#This Row],[Response_Time_Hours]],6)</f>
        <v>18</v>
      </c>
      <c r="W2030" t="str" cm="1">
        <f t="array" ref="W2030">IF(Table2[[#This Row],[Interaction_Count_Final]]="","N/A",_xlfn.IFS(Table2[[#This Row],[Interaction_Count_Final]]&lt;=2,"Low",Table2[[#This Row],[Interaction_Count_Final]]&lt;=5,"Medium",Table2[[#This Row],[Interaction_Count_Final]]&gt;=6,"High",TRUE,"CHECK"))</f>
        <v>High</v>
      </c>
      <c r="X2030" t="b">
        <f t="shared" si="31"/>
        <v>1</v>
      </c>
      <c r="Y2030" t="b">
        <f>tbl_CleanLeads[[#This Row],[Response_Time_Hours]]&gt;24</f>
        <v>0</v>
      </c>
      <c r="Z2030" s="13" t="b">
        <f>tbl_CleanLeads[[#This Row],[Response_Time_Hours]]&gt;72</f>
        <v>0</v>
      </c>
      <c r="AA2030" s="13" t="b">
        <f>tbl_CleanLeads[[#This Row],[Status_Clean]]="Converted"</f>
        <v>0</v>
      </c>
    </row>
    <row r="2031" spans="1:27">
      <c r="A2031" t="s">
        <v>102</v>
      </c>
      <c r="B2031" t="s">
        <v>5863</v>
      </c>
      <c r="C2031" t="s">
        <v>5864</v>
      </c>
      <c r="D2031" t="s">
        <v>7268</v>
      </c>
      <c r="E2031" t="s">
        <v>254</v>
      </c>
      <c r="F2031" t="s">
        <v>71</v>
      </c>
      <c r="G2031" s="1">
        <v>45262</v>
      </c>
      <c r="H2031" s="8">
        <f>MONTH(tbl_CleanLeads[[#This Row],[Lead_Date_Final]])</f>
        <v>12</v>
      </c>
      <c r="I2031" t="s">
        <v>7262</v>
      </c>
      <c r="J2031" t="s">
        <v>7263</v>
      </c>
      <c r="K2031" t="s">
        <v>7264</v>
      </c>
      <c r="L2031">
        <f>WEEKDAY(tbl_CleanLeads[[#This Row],[Lead_Date_Final]],2)</f>
        <v>6</v>
      </c>
      <c r="M2031" t="s">
        <v>7278</v>
      </c>
      <c r="N2031">
        <v>67</v>
      </c>
      <c r="O2031" s="7">
        <v>4660.26</v>
      </c>
      <c r="P2031">
        <v>48</v>
      </c>
      <c r="Q2031" t="s">
        <v>7273</v>
      </c>
      <c r="R2031">
        <f>IF(UPPER(TRIM(Table2[[#This Row],[Status_Clean]]))="CONVERTED",1,0)</f>
        <v>0</v>
      </c>
      <c r="S2031">
        <f>IF(ISNUMBER(MATCH(UPPER(TRIM(Table2[[#This Row],[Status_Clean]])),{"CONTACTED","QUALIFIED","CONVERTED"},0)),1,0)</f>
        <v>1</v>
      </c>
      <c r="T2031" cm="1">
        <f t="array" ref="T2031">_xlfn.SWITCH(UPPER(TRIM(Table2[[#This Row],[Status_Clean]])),"NEW",1,"CONTACTED",2,"QUALIFIED",3,"CONVERTED",4,"LOST",5,99)</f>
        <v>3</v>
      </c>
      <c r="U2031" t="str" cm="1">
        <f t="array" ref="U2031">_xlfn.LET(_xlpm.x,IFERROR(VALUE(Table2[[#This Row],[Response_Time_Hours]]),""),IF(_xlpm.x="","CHECK",_xlfn.IFS(_xlpm.x&lt;=1,"Immediate",_xlpm.x&lt;=6,"Fast",_xlpm.x&lt;=24,"Moderate",_xlpm.x&gt;24,"Delayed")))</f>
        <v>Delayed</v>
      </c>
      <c r="V2031">
        <f>FLOOR(tbl_CleanLeads[[#This Row],[Response_Time_Hours]],6)</f>
        <v>66</v>
      </c>
      <c r="W2031" t="str" cm="1">
        <f t="array" ref="W2031">IF(Table2[[#This Row],[Interaction_Count_Final]]="","N/A",_xlfn.IFS(Table2[[#This Row],[Interaction_Count_Final]]&lt;=2,"Low",Table2[[#This Row],[Interaction_Count_Final]]&lt;=5,"Medium",Table2[[#This Row],[Interaction_Count_Final]]&gt;=6,"High",TRUE,"CHECK"))</f>
        <v>High</v>
      </c>
      <c r="X2031" t="b">
        <f t="shared" si="31"/>
        <v>1</v>
      </c>
      <c r="Y2031" t="b">
        <f>tbl_CleanLeads[[#This Row],[Response_Time_Hours]]&gt;24</f>
        <v>1</v>
      </c>
      <c r="Z2031" s="13" t="b">
        <f>tbl_CleanLeads[[#This Row],[Response_Time_Hours]]&gt;72</f>
        <v>0</v>
      </c>
      <c r="AA2031" s="13" t="b">
        <f>tbl_CleanLeads[[#This Row],[Status_Clean]]="Converted"</f>
        <v>0</v>
      </c>
    </row>
    <row r="2032" spans="1:27">
      <c r="A2032" t="s">
        <v>63</v>
      </c>
      <c r="B2032" t="s">
        <v>5865</v>
      </c>
      <c r="C2032" t="s">
        <v>5866</v>
      </c>
      <c r="D2032" t="s">
        <v>7280</v>
      </c>
      <c r="E2032" t="s">
        <v>101</v>
      </c>
      <c r="F2032" t="s">
        <v>193</v>
      </c>
      <c r="G2032" s="1">
        <v>45592</v>
      </c>
      <c r="H2032" s="8">
        <f>MONTH(tbl_CleanLeads[[#This Row],[Lead_Date_Final]])</f>
        <v>10</v>
      </c>
      <c r="I2032" t="s">
        <v>7270</v>
      </c>
      <c r="J2032" t="s">
        <v>7271</v>
      </c>
      <c r="K2032" t="s">
        <v>7264</v>
      </c>
      <c r="L2032">
        <f>WEEKDAY(tbl_CleanLeads[[#This Row],[Lead_Date_Final]],2)</f>
        <v>7</v>
      </c>
      <c r="M2032" t="s">
        <v>7293</v>
      </c>
      <c r="N2032">
        <v>50.400000000000006</v>
      </c>
      <c r="O2032" s="7">
        <v>4972.71</v>
      </c>
      <c r="P2032">
        <v>24</v>
      </c>
      <c r="Q2032" t="s">
        <v>7273</v>
      </c>
      <c r="R2032">
        <f>IF(UPPER(TRIM(Table2[[#This Row],[Status_Clean]]))="CONVERTED",1,0)</f>
        <v>0</v>
      </c>
      <c r="S2032">
        <f>IF(ISNUMBER(MATCH(UPPER(TRIM(Table2[[#This Row],[Status_Clean]])),{"CONTACTED","QUALIFIED","CONVERTED"},0)),1,0)</f>
        <v>0</v>
      </c>
      <c r="T2032" cm="1">
        <f t="array" ref="T2032">_xlfn.SWITCH(UPPER(TRIM(Table2[[#This Row],[Status_Clean]])),"NEW",1,"CONTACTED",2,"QUALIFIED",3,"CONVERTED",4,"LOST",5,99)</f>
        <v>1</v>
      </c>
      <c r="U2032" t="str" cm="1">
        <f t="array" ref="U2032">_xlfn.LET(_xlpm.x,IFERROR(VALUE(Table2[[#This Row],[Response_Time_Hours]]),""),IF(_xlpm.x="","CHECK",_xlfn.IFS(_xlpm.x&lt;=1,"Immediate",_xlpm.x&lt;=6,"Fast",_xlpm.x&lt;=24,"Moderate",_xlpm.x&gt;24,"Delayed")))</f>
        <v>Delayed</v>
      </c>
      <c r="V2032">
        <f>FLOOR(tbl_CleanLeads[[#This Row],[Response_Time_Hours]],6)</f>
        <v>48</v>
      </c>
      <c r="W2032" t="str" cm="1">
        <f t="array" ref="W2032">IF(Table2[[#This Row],[Interaction_Count_Final]]="","N/A",_xlfn.IFS(Table2[[#This Row],[Interaction_Count_Final]]&lt;=2,"Low",Table2[[#This Row],[Interaction_Count_Final]]&lt;=5,"Medium",Table2[[#This Row],[Interaction_Count_Final]]&gt;=6,"High",TRUE,"CHECK"))</f>
        <v>High</v>
      </c>
      <c r="X2032" t="b">
        <f t="shared" si="31"/>
        <v>1</v>
      </c>
      <c r="Y2032" t="b">
        <f>tbl_CleanLeads[[#This Row],[Response_Time_Hours]]&gt;24</f>
        <v>1</v>
      </c>
      <c r="Z2032" s="13" t="b">
        <f>tbl_CleanLeads[[#This Row],[Response_Time_Hours]]&gt;72</f>
        <v>0</v>
      </c>
      <c r="AA2032" s="13" t="b">
        <f>tbl_CleanLeads[[#This Row],[Status_Clean]]="Converted"</f>
        <v>0</v>
      </c>
    </row>
    <row r="2033" spans="1:27">
      <c r="A2033" t="s">
        <v>90</v>
      </c>
      <c r="B2033" t="s">
        <v>5867</v>
      </c>
      <c r="C2033" t="s">
        <v>5868</v>
      </c>
      <c r="D2033" t="s">
        <v>7303</v>
      </c>
      <c r="E2033" t="s">
        <v>101</v>
      </c>
      <c r="F2033" t="s">
        <v>71</v>
      </c>
      <c r="G2033" s="1">
        <v>45331</v>
      </c>
      <c r="H2033" s="8">
        <f>MONTH(tbl_CleanLeads[[#This Row],[Lead_Date_Final]])</f>
        <v>2</v>
      </c>
      <c r="I2033" t="s">
        <v>7283</v>
      </c>
      <c r="J2033" t="s">
        <v>7271</v>
      </c>
      <c r="K2033" t="s">
        <v>7284</v>
      </c>
      <c r="L2033">
        <f>WEEKDAY(tbl_CleanLeads[[#This Row],[Lead_Date_Final]],2)</f>
        <v>5</v>
      </c>
      <c r="M2033" t="s">
        <v>7312</v>
      </c>
      <c r="N2033">
        <v>68.3</v>
      </c>
      <c r="O2033" s="7">
        <v>4201.74</v>
      </c>
      <c r="P2033">
        <v>27</v>
      </c>
      <c r="Q2033" t="s">
        <v>7273</v>
      </c>
      <c r="R2033">
        <f>IF(UPPER(TRIM(Table2[[#This Row],[Status_Clean]]))="CONVERTED",1,0)</f>
        <v>0</v>
      </c>
      <c r="S2033">
        <f>IF(ISNUMBER(MATCH(UPPER(TRIM(Table2[[#This Row],[Status_Clean]])),{"CONTACTED","QUALIFIED","CONVERTED"},0)),1,0)</f>
        <v>1</v>
      </c>
      <c r="T2033" cm="1">
        <f t="array" ref="T2033">_xlfn.SWITCH(UPPER(TRIM(Table2[[#This Row],[Status_Clean]])),"NEW",1,"CONTACTED",2,"QUALIFIED",3,"CONVERTED",4,"LOST",5,99)</f>
        <v>3</v>
      </c>
      <c r="U2033" t="str" cm="1">
        <f t="array" ref="U2033">_xlfn.LET(_xlpm.x,IFERROR(VALUE(Table2[[#This Row],[Response_Time_Hours]]),""),IF(_xlpm.x="","CHECK",_xlfn.IFS(_xlpm.x&lt;=1,"Immediate",_xlpm.x&lt;=6,"Fast",_xlpm.x&lt;=24,"Moderate",_xlpm.x&gt;24,"Delayed")))</f>
        <v>Delayed</v>
      </c>
      <c r="V2033">
        <f>FLOOR(tbl_CleanLeads[[#This Row],[Response_Time_Hours]],6)</f>
        <v>66</v>
      </c>
      <c r="W2033" t="str" cm="1">
        <f t="array" ref="W2033">IF(Table2[[#This Row],[Interaction_Count_Final]]="","N/A",_xlfn.IFS(Table2[[#This Row],[Interaction_Count_Final]]&lt;=2,"Low",Table2[[#This Row],[Interaction_Count_Final]]&lt;=5,"Medium",Table2[[#This Row],[Interaction_Count_Final]]&gt;=6,"High",TRUE,"CHECK"))</f>
        <v>High</v>
      </c>
      <c r="X2033" t="b">
        <f t="shared" si="31"/>
        <v>1</v>
      </c>
      <c r="Y2033" t="b">
        <f>tbl_CleanLeads[[#This Row],[Response_Time_Hours]]&gt;24</f>
        <v>1</v>
      </c>
      <c r="Z2033" s="13" t="b">
        <f>tbl_CleanLeads[[#This Row],[Response_Time_Hours]]&gt;72</f>
        <v>0</v>
      </c>
      <c r="AA2033" s="13" t="b">
        <f>tbl_CleanLeads[[#This Row],[Status_Clean]]="Converted"</f>
        <v>0</v>
      </c>
    </row>
    <row r="2034" spans="1:27">
      <c r="A2034" t="s">
        <v>90</v>
      </c>
      <c r="B2034" t="s">
        <v>5869</v>
      </c>
      <c r="C2034" t="s">
        <v>5870</v>
      </c>
      <c r="D2034" t="s">
        <v>7274</v>
      </c>
      <c r="E2034" t="s">
        <v>101</v>
      </c>
      <c r="F2034" t="s">
        <v>125</v>
      </c>
      <c r="G2034" s="1">
        <v>45318</v>
      </c>
      <c r="H2034" s="8">
        <f>MONTH(tbl_CleanLeads[[#This Row],[Lead_Date_Final]])</f>
        <v>1</v>
      </c>
      <c r="I2034" t="s">
        <v>7317</v>
      </c>
      <c r="J2034" t="s">
        <v>7271</v>
      </c>
      <c r="K2034" t="s">
        <v>7284</v>
      </c>
      <c r="L2034">
        <f>WEEKDAY(tbl_CleanLeads[[#This Row],[Lead_Date_Final]],2)</f>
        <v>6</v>
      </c>
      <c r="M2034" t="s">
        <v>7278</v>
      </c>
      <c r="N2034">
        <v>15.6</v>
      </c>
      <c r="O2034" s="7">
        <v>3033.21</v>
      </c>
      <c r="P2034">
        <v>13</v>
      </c>
      <c r="Q2034" t="s">
        <v>7266</v>
      </c>
      <c r="R2034">
        <f>IF(UPPER(TRIM(Table2[[#This Row],[Status_Clean]]))="CONVERTED",1,0)</f>
        <v>0</v>
      </c>
      <c r="S2034">
        <f>IF(ISNUMBER(MATCH(UPPER(TRIM(Table2[[#This Row],[Status_Clean]])),{"CONTACTED","QUALIFIED","CONVERTED"},0)),1,0)</f>
        <v>1</v>
      </c>
      <c r="T2034" cm="1">
        <f t="array" ref="T2034">_xlfn.SWITCH(UPPER(TRIM(Table2[[#This Row],[Status_Clean]])),"NEW",1,"CONTACTED",2,"QUALIFIED",3,"CONVERTED",4,"LOST",5,99)</f>
        <v>2</v>
      </c>
      <c r="U2034" t="str" cm="1">
        <f t="array" ref="U2034">_xlfn.LET(_xlpm.x,IFERROR(VALUE(Table2[[#This Row],[Response_Time_Hours]]),""),IF(_xlpm.x="","CHECK",_xlfn.IFS(_xlpm.x&lt;=1,"Immediate",_xlpm.x&lt;=6,"Fast",_xlpm.x&lt;=24,"Moderate",_xlpm.x&gt;24,"Delayed")))</f>
        <v>Moderate</v>
      </c>
      <c r="V2034">
        <f>FLOOR(tbl_CleanLeads[[#This Row],[Response_Time_Hours]],6)</f>
        <v>12</v>
      </c>
      <c r="W2034" t="str" cm="1">
        <f t="array" ref="W2034">IF(Table2[[#This Row],[Interaction_Count_Final]]="","N/A",_xlfn.IFS(Table2[[#This Row],[Interaction_Count_Final]]&lt;=2,"Low",Table2[[#This Row],[Interaction_Count_Final]]&lt;=5,"Medium",Table2[[#This Row],[Interaction_Count_Final]]&gt;=6,"High",TRUE,"CHECK"))</f>
        <v>High</v>
      </c>
      <c r="X2034" t="b">
        <f t="shared" si="31"/>
        <v>1</v>
      </c>
      <c r="Y2034" t="b">
        <f>tbl_CleanLeads[[#This Row],[Response_Time_Hours]]&gt;24</f>
        <v>0</v>
      </c>
      <c r="Z2034" s="13" t="b">
        <f>tbl_CleanLeads[[#This Row],[Response_Time_Hours]]&gt;72</f>
        <v>0</v>
      </c>
      <c r="AA2034" s="13" t="b">
        <f>tbl_CleanLeads[[#This Row],[Status_Clean]]="Converted"</f>
        <v>0</v>
      </c>
    </row>
    <row r="2035" spans="1:27">
      <c r="A2035" t="s">
        <v>63</v>
      </c>
      <c r="B2035" t="s">
        <v>5872</v>
      </c>
      <c r="C2035" t="s">
        <v>5873</v>
      </c>
      <c r="D2035" t="s">
        <v>7274</v>
      </c>
      <c r="E2035" t="s">
        <v>1356</v>
      </c>
      <c r="F2035" t="s">
        <v>71</v>
      </c>
      <c r="G2035" s="1">
        <v>45249</v>
      </c>
      <c r="H2035" s="8">
        <f>MONTH(tbl_CleanLeads[[#This Row],[Lead_Date_Final]])</f>
        <v>11</v>
      </c>
      <c r="I2035" t="s">
        <v>7300</v>
      </c>
      <c r="J2035" t="s">
        <v>7263</v>
      </c>
      <c r="K2035" t="s">
        <v>7264</v>
      </c>
      <c r="L2035">
        <f>WEEKDAY(tbl_CleanLeads[[#This Row],[Lead_Date_Final]],2)</f>
        <v>7</v>
      </c>
      <c r="M2035" t="s">
        <v>7293</v>
      </c>
      <c r="N2035">
        <v>12</v>
      </c>
      <c r="O2035" s="7">
        <v>1799.76</v>
      </c>
      <c r="P2035">
        <v>23</v>
      </c>
      <c r="Q2035" t="s">
        <v>7289</v>
      </c>
      <c r="R2035">
        <f>IF(UPPER(TRIM(Table2[[#This Row],[Status_Clean]]))="CONVERTED",1,0)</f>
        <v>0</v>
      </c>
      <c r="S2035">
        <f>IF(ISNUMBER(MATCH(UPPER(TRIM(Table2[[#This Row],[Status_Clean]])),{"CONTACTED","QUALIFIED","CONVERTED"},0)),1,0)</f>
        <v>1</v>
      </c>
      <c r="T2035" cm="1">
        <f t="array" ref="T2035">_xlfn.SWITCH(UPPER(TRIM(Table2[[#This Row],[Status_Clean]])),"NEW",1,"CONTACTED",2,"QUALIFIED",3,"CONVERTED",4,"LOST",5,99)</f>
        <v>3</v>
      </c>
      <c r="U2035" t="str" cm="1">
        <f t="array" ref="U2035">_xlfn.LET(_xlpm.x,IFERROR(VALUE(Table2[[#This Row],[Response_Time_Hours]]),""),IF(_xlpm.x="","CHECK",_xlfn.IFS(_xlpm.x&lt;=1,"Immediate",_xlpm.x&lt;=6,"Fast",_xlpm.x&lt;=24,"Moderate",_xlpm.x&gt;24,"Delayed")))</f>
        <v>Moderate</v>
      </c>
      <c r="V2035">
        <f>FLOOR(tbl_CleanLeads[[#This Row],[Response_Time_Hours]],6)</f>
        <v>12</v>
      </c>
      <c r="W2035" t="str" cm="1">
        <f t="array" ref="W2035">IF(Table2[[#This Row],[Interaction_Count_Final]]="","N/A",_xlfn.IFS(Table2[[#This Row],[Interaction_Count_Final]]&lt;=2,"Low",Table2[[#This Row],[Interaction_Count_Final]]&lt;=5,"Medium",Table2[[#This Row],[Interaction_Count_Final]]&gt;=6,"High",TRUE,"CHECK"))</f>
        <v>High</v>
      </c>
      <c r="X2035" t="b">
        <f t="shared" si="31"/>
        <v>1</v>
      </c>
      <c r="Y2035" t="b">
        <f>tbl_CleanLeads[[#This Row],[Response_Time_Hours]]&gt;24</f>
        <v>0</v>
      </c>
      <c r="Z2035" s="13" t="b">
        <f>tbl_CleanLeads[[#This Row],[Response_Time_Hours]]&gt;72</f>
        <v>0</v>
      </c>
      <c r="AA2035" s="13" t="b">
        <f>tbl_CleanLeads[[#This Row],[Status_Clean]]="Converted"</f>
        <v>0</v>
      </c>
    </row>
    <row r="2036" spans="1:27">
      <c r="A2036" t="s">
        <v>63</v>
      </c>
      <c r="B2036" t="s">
        <v>5874</v>
      </c>
      <c r="C2036" t="s">
        <v>8629</v>
      </c>
      <c r="D2036" t="s">
        <v>7268</v>
      </c>
      <c r="E2036" t="s">
        <v>792</v>
      </c>
      <c r="F2036" t="s">
        <v>125</v>
      </c>
      <c r="G2036" s="1">
        <v>45178</v>
      </c>
      <c r="H2036" s="8">
        <f>MONTH(tbl_CleanLeads[[#This Row],[Lead_Date_Final]])</f>
        <v>9</v>
      </c>
      <c r="I2036" t="s">
        <v>7287</v>
      </c>
      <c r="J2036" t="s">
        <v>7263</v>
      </c>
      <c r="K2036" t="s">
        <v>7288</v>
      </c>
      <c r="L2036">
        <f>WEEKDAY(tbl_CleanLeads[[#This Row],[Lead_Date_Final]],2)</f>
        <v>6</v>
      </c>
      <c r="M2036" t="s">
        <v>7278</v>
      </c>
      <c r="N2036">
        <v>34.799999999999997</v>
      </c>
      <c r="O2036" s="7">
        <v>2796.3</v>
      </c>
      <c r="P2036">
        <v>9</v>
      </c>
      <c r="Q2036" t="s">
        <v>7266</v>
      </c>
      <c r="R2036">
        <f>IF(UPPER(TRIM(Table2[[#This Row],[Status_Clean]]))="CONVERTED",1,0)</f>
        <v>0</v>
      </c>
      <c r="S2036">
        <f>IF(ISNUMBER(MATCH(UPPER(TRIM(Table2[[#This Row],[Status_Clean]])),{"CONTACTED","QUALIFIED","CONVERTED"},0)),1,0)</f>
        <v>1</v>
      </c>
      <c r="T2036" cm="1">
        <f t="array" ref="T2036">_xlfn.SWITCH(UPPER(TRIM(Table2[[#This Row],[Status_Clean]])),"NEW",1,"CONTACTED",2,"QUALIFIED",3,"CONVERTED",4,"LOST",5,99)</f>
        <v>2</v>
      </c>
      <c r="U2036" t="str" cm="1">
        <f t="array" ref="U2036">_xlfn.LET(_xlpm.x,IFERROR(VALUE(Table2[[#This Row],[Response_Time_Hours]]),""),IF(_xlpm.x="","CHECK",_xlfn.IFS(_xlpm.x&lt;=1,"Immediate",_xlpm.x&lt;=6,"Fast",_xlpm.x&lt;=24,"Moderate",_xlpm.x&gt;24,"Delayed")))</f>
        <v>Delayed</v>
      </c>
      <c r="V2036">
        <f>FLOOR(tbl_CleanLeads[[#This Row],[Response_Time_Hours]],6)</f>
        <v>30</v>
      </c>
      <c r="W2036" t="str" cm="1">
        <f t="array" ref="W2036">IF(Table2[[#This Row],[Interaction_Count_Final]]="","N/A",_xlfn.IFS(Table2[[#This Row],[Interaction_Count_Final]]&lt;=2,"Low",Table2[[#This Row],[Interaction_Count_Final]]&lt;=5,"Medium",Table2[[#This Row],[Interaction_Count_Final]]&gt;=6,"High",TRUE,"CHECK"))</f>
        <v>High</v>
      </c>
      <c r="X2036" t="b">
        <f t="shared" si="31"/>
        <v>1</v>
      </c>
      <c r="Y2036" t="b">
        <f>tbl_CleanLeads[[#This Row],[Response_Time_Hours]]&gt;24</f>
        <v>1</v>
      </c>
      <c r="Z2036" s="13" t="b">
        <f>tbl_CleanLeads[[#This Row],[Response_Time_Hours]]&gt;72</f>
        <v>0</v>
      </c>
      <c r="AA2036" s="13" t="b">
        <f>tbl_CleanLeads[[#This Row],[Status_Clean]]="Converted"</f>
        <v>0</v>
      </c>
    </row>
    <row r="2037" spans="1:27">
      <c r="A2037" t="s">
        <v>70</v>
      </c>
      <c r="B2037" t="s">
        <v>5876</v>
      </c>
      <c r="C2037" t="s">
        <v>5877</v>
      </c>
      <c r="D2037" t="s">
        <v>7303</v>
      </c>
      <c r="E2037" t="s">
        <v>1356</v>
      </c>
      <c r="F2037" t="s">
        <v>125</v>
      </c>
      <c r="G2037" s="1">
        <v>45547</v>
      </c>
      <c r="H2037" s="8">
        <f>MONTH(tbl_CleanLeads[[#This Row],[Lead_Date_Final]])</f>
        <v>9</v>
      </c>
      <c r="I2037" t="s">
        <v>7287</v>
      </c>
      <c r="J2037" t="s">
        <v>7271</v>
      </c>
      <c r="K2037" t="s">
        <v>7288</v>
      </c>
      <c r="L2037">
        <f>WEEKDAY(tbl_CleanLeads[[#This Row],[Lead_Date_Final]],2)</f>
        <v>4</v>
      </c>
      <c r="M2037" t="s">
        <v>7285</v>
      </c>
      <c r="N2037">
        <v>47.4</v>
      </c>
      <c r="O2037" s="7">
        <v>3854.76</v>
      </c>
      <c r="P2037">
        <v>35</v>
      </c>
      <c r="Q2037" t="s">
        <v>7266</v>
      </c>
      <c r="R2037">
        <f>IF(UPPER(TRIM(Table2[[#This Row],[Status_Clean]]))="CONVERTED",1,0)</f>
        <v>0</v>
      </c>
      <c r="S2037">
        <f>IF(ISNUMBER(MATCH(UPPER(TRIM(Table2[[#This Row],[Status_Clean]])),{"CONTACTED","QUALIFIED","CONVERTED"},0)),1,0)</f>
        <v>1</v>
      </c>
      <c r="T2037" cm="1">
        <f t="array" ref="T2037">_xlfn.SWITCH(UPPER(TRIM(Table2[[#This Row],[Status_Clean]])),"NEW",1,"CONTACTED",2,"QUALIFIED",3,"CONVERTED",4,"LOST",5,99)</f>
        <v>2</v>
      </c>
      <c r="U2037" t="str" cm="1">
        <f t="array" ref="U2037">_xlfn.LET(_xlpm.x,IFERROR(VALUE(Table2[[#This Row],[Response_Time_Hours]]),""),IF(_xlpm.x="","CHECK",_xlfn.IFS(_xlpm.x&lt;=1,"Immediate",_xlpm.x&lt;=6,"Fast",_xlpm.x&lt;=24,"Moderate",_xlpm.x&gt;24,"Delayed")))</f>
        <v>Delayed</v>
      </c>
      <c r="V2037">
        <f>FLOOR(tbl_CleanLeads[[#This Row],[Response_Time_Hours]],6)</f>
        <v>42</v>
      </c>
      <c r="W2037" t="str" cm="1">
        <f t="array" ref="W2037">IF(Table2[[#This Row],[Interaction_Count_Final]]="","N/A",_xlfn.IFS(Table2[[#This Row],[Interaction_Count_Final]]&lt;=2,"Low",Table2[[#This Row],[Interaction_Count_Final]]&lt;=5,"Medium",Table2[[#This Row],[Interaction_Count_Final]]&gt;=6,"High",TRUE,"CHECK"))</f>
        <v>High</v>
      </c>
      <c r="X2037" t="b">
        <f t="shared" si="31"/>
        <v>1</v>
      </c>
      <c r="Y2037" t="b">
        <f>tbl_CleanLeads[[#This Row],[Response_Time_Hours]]&gt;24</f>
        <v>1</v>
      </c>
      <c r="Z2037" s="13" t="b">
        <f>tbl_CleanLeads[[#This Row],[Response_Time_Hours]]&gt;72</f>
        <v>0</v>
      </c>
      <c r="AA2037" s="13" t="b">
        <f>tbl_CleanLeads[[#This Row],[Status_Clean]]="Converted"</f>
        <v>0</v>
      </c>
    </row>
    <row r="2038" spans="1:27">
      <c r="A2038" t="s">
        <v>102</v>
      </c>
      <c r="B2038" t="s">
        <v>5879</v>
      </c>
      <c r="C2038" t="s">
        <v>5880</v>
      </c>
      <c r="D2038" t="s">
        <v>7280</v>
      </c>
      <c r="E2038" t="s">
        <v>7308</v>
      </c>
      <c r="F2038" t="s">
        <v>193</v>
      </c>
      <c r="G2038" s="1">
        <v>45655</v>
      </c>
      <c r="H2038" s="8">
        <f>MONTH(tbl_CleanLeads[[#This Row],[Lead_Date_Final]])</f>
        <v>12</v>
      </c>
      <c r="I2038" t="s">
        <v>7262</v>
      </c>
      <c r="J2038" t="s">
        <v>7271</v>
      </c>
      <c r="K2038" t="s">
        <v>7264</v>
      </c>
      <c r="L2038">
        <f>WEEKDAY(tbl_CleanLeads[[#This Row],[Lead_Date_Final]],2)</f>
        <v>7</v>
      </c>
      <c r="M2038" t="s">
        <v>7293</v>
      </c>
      <c r="N2038">
        <v>33.599999999999994</v>
      </c>
      <c r="O2038" s="7">
        <v>1841.94</v>
      </c>
      <c r="P2038">
        <v>29</v>
      </c>
      <c r="Q2038" t="s">
        <v>7289</v>
      </c>
      <c r="R2038">
        <f>IF(UPPER(TRIM(Table2[[#This Row],[Status_Clean]]))="CONVERTED",1,0)</f>
        <v>0</v>
      </c>
      <c r="S2038">
        <f>IF(ISNUMBER(MATCH(UPPER(TRIM(Table2[[#This Row],[Status_Clean]])),{"CONTACTED","QUALIFIED","CONVERTED"},0)),1,0)</f>
        <v>0</v>
      </c>
      <c r="T2038" cm="1">
        <f t="array" ref="T2038">_xlfn.SWITCH(UPPER(TRIM(Table2[[#This Row],[Status_Clean]])),"NEW",1,"CONTACTED",2,"QUALIFIED",3,"CONVERTED",4,"LOST",5,99)</f>
        <v>1</v>
      </c>
      <c r="U2038" t="str" cm="1">
        <f t="array" ref="U2038">_xlfn.LET(_xlpm.x,IFERROR(VALUE(Table2[[#This Row],[Response_Time_Hours]]),""),IF(_xlpm.x="","CHECK",_xlfn.IFS(_xlpm.x&lt;=1,"Immediate",_xlpm.x&lt;=6,"Fast",_xlpm.x&lt;=24,"Moderate",_xlpm.x&gt;24,"Delayed")))</f>
        <v>Delayed</v>
      </c>
      <c r="V2038">
        <f>FLOOR(tbl_CleanLeads[[#This Row],[Response_Time_Hours]],6)</f>
        <v>30</v>
      </c>
      <c r="W2038" t="str" cm="1">
        <f t="array" ref="W2038">IF(Table2[[#This Row],[Interaction_Count_Final]]="","N/A",_xlfn.IFS(Table2[[#This Row],[Interaction_Count_Final]]&lt;=2,"Low",Table2[[#This Row],[Interaction_Count_Final]]&lt;=5,"Medium",Table2[[#This Row],[Interaction_Count_Final]]&gt;=6,"High",TRUE,"CHECK"))</f>
        <v>High</v>
      </c>
      <c r="X2038" t="b">
        <f t="shared" si="31"/>
        <v>1</v>
      </c>
      <c r="Y2038" t="b">
        <f>tbl_CleanLeads[[#This Row],[Response_Time_Hours]]&gt;24</f>
        <v>1</v>
      </c>
      <c r="Z2038" s="13" t="b">
        <f>tbl_CleanLeads[[#This Row],[Response_Time_Hours]]&gt;72</f>
        <v>0</v>
      </c>
      <c r="AA2038" s="13" t="b">
        <f>tbl_CleanLeads[[#This Row],[Status_Clean]]="Converted"</f>
        <v>0</v>
      </c>
    </row>
    <row r="2039" spans="1:27">
      <c r="A2039" t="s">
        <v>90</v>
      </c>
      <c r="B2039" t="s">
        <v>5882</v>
      </c>
      <c r="C2039" t="s">
        <v>8631</v>
      </c>
      <c r="D2039" t="s">
        <v>7258</v>
      </c>
      <c r="E2039" t="s">
        <v>469</v>
      </c>
      <c r="F2039" t="s">
        <v>71</v>
      </c>
      <c r="G2039" s="1">
        <v>45088</v>
      </c>
      <c r="H2039" s="8">
        <f>MONTH(tbl_CleanLeads[[#This Row],[Lead_Date_Final]])</f>
        <v>6</v>
      </c>
      <c r="I2039" t="s">
        <v>7276</v>
      </c>
      <c r="J2039" t="s">
        <v>7263</v>
      </c>
      <c r="K2039" t="s">
        <v>7277</v>
      </c>
      <c r="L2039">
        <f>WEEKDAY(tbl_CleanLeads[[#This Row],[Lead_Date_Final]],2)</f>
        <v>7</v>
      </c>
      <c r="M2039" t="s">
        <v>7293</v>
      </c>
      <c r="N2039">
        <v>22.3</v>
      </c>
      <c r="O2039" s="7">
        <v>1532.29</v>
      </c>
      <c r="P2039">
        <v>40</v>
      </c>
      <c r="Q2039" t="s">
        <v>7289</v>
      </c>
      <c r="R2039">
        <f>IF(UPPER(TRIM(Table2[[#This Row],[Status_Clean]]))="CONVERTED",1,0)</f>
        <v>0</v>
      </c>
      <c r="S2039">
        <f>IF(ISNUMBER(MATCH(UPPER(TRIM(Table2[[#This Row],[Status_Clean]])),{"CONTACTED","QUALIFIED","CONVERTED"},0)),1,0)</f>
        <v>1</v>
      </c>
      <c r="T2039" cm="1">
        <f t="array" ref="T2039">_xlfn.SWITCH(UPPER(TRIM(Table2[[#This Row],[Status_Clean]])),"NEW",1,"CONTACTED",2,"QUALIFIED",3,"CONVERTED",4,"LOST",5,99)</f>
        <v>3</v>
      </c>
      <c r="U2039" t="str" cm="1">
        <f t="array" ref="U2039">_xlfn.LET(_xlpm.x,IFERROR(VALUE(Table2[[#This Row],[Response_Time_Hours]]),""),IF(_xlpm.x="","CHECK",_xlfn.IFS(_xlpm.x&lt;=1,"Immediate",_xlpm.x&lt;=6,"Fast",_xlpm.x&lt;=24,"Moderate",_xlpm.x&gt;24,"Delayed")))</f>
        <v>Moderate</v>
      </c>
      <c r="V2039">
        <f>FLOOR(tbl_CleanLeads[[#This Row],[Response_Time_Hours]],6)</f>
        <v>18</v>
      </c>
      <c r="W2039" t="str" cm="1">
        <f t="array" ref="W2039">IF(Table2[[#This Row],[Interaction_Count_Final]]="","N/A",_xlfn.IFS(Table2[[#This Row],[Interaction_Count_Final]]&lt;=2,"Low",Table2[[#This Row],[Interaction_Count_Final]]&lt;=5,"Medium",Table2[[#This Row],[Interaction_Count_Final]]&gt;=6,"High",TRUE,"CHECK"))</f>
        <v>High</v>
      </c>
      <c r="X2039" t="b">
        <f t="shared" si="31"/>
        <v>1</v>
      </c>
      <c r="Y2039" t="b">
        <f>tbl_CleanLeads[[#This Row],[Response_Time_Hours]]&gt;24</f>
        <v>0</v>
      </c>
      <c r="Z2039" s="13" t="b">
        <f>tbl_CleanLeads[[#This Row],[Response_Time_Hours]]&gt;72</f>
        <v>0</v>
      </c>
      <c r="AA2039" s="13" t="b">
        <f>tbl_CleanLeads[[#This Row],[Status_Clean]]="Converted"</f>
        <v>0</v>
      </c>
    </row>
    <row r="2040" spans="1:27">
      <c r="A2040" t="s">
        <v>90</v>
      </c>
      <c r="B2040" t="s">
        <v>5884</v>
      </c>
      <c r="C2040" t="s">
        <v>5885</v>
      </c>
      <c r="D2040" t="s">
        <v>7303</v>
      </c>
      <c r="E2040" t="s">
        <v>106</v>
      </c>
      <c r="F2040" t="s">
        <v>193</v>
      </c>
      <c r="G2040" s="1">
        <v>45634</v>
      </c>
      <c r="H2040" s="8">
        <f>MONTH(tbl_CleanLeads[[#This Row],[Lead_Date_Final]])</f>
        <v>12</v>
      </c>
      <c r="I2040" t="s">
        <v>7262</v>
      </c>
      <c r="J2040" t="s">
        <v>7271</v>
      </c>
      <c r="K2040" t="s">
        <v>7264</v>
      </c>
      <c r="L2040">
        <f>WEEKDAY(tbl_CleanLeads[[#This Row],[Lead_Date_Final]],2)</f>
        <v>7</v>
      </c>
      <c r="M2040" t="s">
        <v>7293</v>
      </c>
      <c r="N2040">
        <v>7.9</v>
      </c>
      <c r="O2040" s="7">
        <v>4991.87</v>
      </c>
      <c r="P2040">
        <v>49</v>
      </c>
      <c r="Q2040" t="s">
        <v>7273</v>
      </c>
      <c r="R2040">
        <f>IF(UPPER(TRIM(Table2[[#This Row],[Status_Clean]]))="CONVERTED",1,0)</f>
        <v>0</v>
      </c>
      <c r="S2040">
        <f>IF(ISNUMBER(MATCH(UPPER(TRIM(Table2[[#This Row],[Status_Clean]])),{"CONTACTED","QUALIFIED","CONVERTED"},0)),1,0)</f>
        <v>0</v>
      </c>
      <c r="T2040" cm="1">
        <f t="array" ref="T2040">_xlfn.SWITCH(UPPER(TRIM(Table2[[#This Row],[Status_Clean]])),"NEW",1,"CONTACTED",2,"QUALIFIED",3,"CONVERTED",4,"LOST",5,99)</f>
        <v>1</v>
      </c>
      <c r="U2040" t="str" cm="1">
        <f t="array" ref="U2040">_xlfn.LET(_xlpm.x,IFERROR(VALUE(Table2[[#This Row],[Response_Time_Hours]]),""),IF(_xlpm.x="","CHECK",_xlfn.IFS(_xlpm.x&lt;=1,"Immediate",_xlpm.x&lt;=6,"Fast",_xlpm.x&lt;=24,"Moderate",_xlpm.x&gt;24,"Delayed")))</f>
        <v>Moderate</v>
      </c>
      <c r="V2040">
        <f>FLOOR(tbl_CleanLeads[[#This Row],[Response_Time_Hours]],6)</f>
        <v>6</v>
      </c>
      <c r="W2040" t="str" cm="1">
        <f t="array" ref="W2040">IF(Table2[[#This Row],[Interaction_Count_Final]]="","N/A",_xlfn.IFS(Table2[[#This Row],[Interaction_Count_Final]]&lt;=2,"Low",Table2[[#This Row],[Interaction_Count_Final]]&lt;=5,"Medium",Table2[[#This Row],[Interaction_Count_Final]]&gt;=6,"High",TRUE,"CHECK"))</f>
        <v>High</v>
      </c>
      <c r="X2040" t="b">
        <f t="shared" si="31"/>
        <v>1</v>
      </c>
      <c r="Y2040" t="b">
        <f>tbl_CleanLeads[[#This Row],[Response_Time_Hours]]&gt;24</f>
        <v>0</v>
      </c>
      <c r="Z2040" s="13" t="b">
        <f>tbl_CleanLeads[[#This Row],[Response_Time_Hours]]&gt;72</f>
        <v>0</v>
      </c>
      <c r="AA2040" s="13" t="b">
        <f>tbl_CleanLeads[[#This Row],[Status_Clean]]="Converted"</f>
        <v>0</v>
      </c>
    </row>
    <row r="2041" spans="1:27">
      <c r="A2041" t="s">
        <v>102</v>
      </c>
      <c r="B2041" t="s">
        <v>5886</v>
      </c>
      <c r="C2041" t="s">
        <v>5887</v>
      </c>
      <c r="D2041" t="s">
        <v>7258</v>
      </c>
      <c r="E2041" t="s">
        <v>254</v>
      </c>
      <c r="F2041" t="s">
        <v>125</v>
      </c>
      <c r="G2041" s="1">
        <v>45447</v>
      </c>
      <c r="H2041" s="8">
        <f>MONTH(tbl_CleanLeads[[#This Row],[Lead_Date_Final]])</f>
        <v>6</v>
      </c>
      <c r="I2041" t="s">
        <v>7276</v>
      </c>
      <c r="J2041" t="s">
        <v>7271</v>
      </c>
      <c r="K2041" t="s">
        <v>7277</v>
      </c>
      <c r="L2041">
        <f>WEEKDAY(tbl_CleanLeads[[#This Row],[Lead_Date_Final]],2)</f>
        <v>2</v>
      </c>
      <c r="M2041" t="s">
        <v>7265</v>
      </c>
      <c r="N2041">
        <v>23.3</v>
      </c>
      <c r="O2041" s="7">
        <v>4315.5200000000004</v>
      </c>
      <c r="P2041">
        <v>3</v>
      </c>
      <c r="Q2041" t="s">
        <v>7273</v>
      </c>
      <c r="R2041">
        <f>IF(UPPER(TRIM(Table2[[#This Row],[Status_Clean]]))="CONVERTED",1,0)</f>
        <v>0</v>
      </c>
      <c r="S2041">
        <f>IF(ISNUMBER(MATCH(UPPER(TRIM(Table2[[#This Row],[Status_Clean]])),{"CONTACTED","QUALIFIED","CONVERTED"},0)),1,0)</f>
        <v>1</v>
      </c>
      <c r="T2041" cm="1">
        <f t="array" ref="T2041">_xlfn.SWITCH(UPPER(TRIM(Table2[[#This Row],[Status_Clean]])),"NEW",1,"CONTACTED",2,"QUALIFIED",3,"CONVERTED",4,"LOST",5,99)</f>
        <v>2</v>
      </c>
      <c r="U2041" t="str" cm="1">
        <f t="array" ref="U2041">_xlfn.LET(_xlpm.x,IFERROR(VALUE(Table2[[#This Row],[Response_Time_Hours]]),""),IF(_xlpm.x="","CHECK",_xlfn.IFS(_xlpm.x&lt;=1,"Immediate",_xlpm.x&lt;=6,"Fast",_xlpm.x&lt;=24,"Moderate",_xlpm.x&gt;24,"Delayed")))</f>
        <v>Moderate</v>
      </c>
      <c r="V2041">
        <f>FLOOR(tbl_CleanLeads[[#This Row],[Response_Time_Hours]],6)</f>
        <v>18</v>
      </c>
      <c r="W2041" t="str" cm="1">
        <f t="array" ref="W2041">IF(Table2[[#This Row],[Interaction_Count_Final]]="","N/A",_xlfn.IFS(Table2[[#This Row],[Interaction_Count_Final]]&lt;=2,"Low",Table2[[#This Row],[Interaction_Count_Final]]&lt;=5,"Medium",Table2[[#This Row],[Interaction_Count_Final]]&gt;=6,"High",TRUE,"CHECK"))</f>
        <v>Medium</v>
      </c>
      <c r="X2041" t="b">
        <f t="shared" si="31"/>
        <v>1</v>
      </c>
      <c r="Y2041" t="b">
        <f>tbl_CleanLeads[[#This Row],[Response_Time_Hours]]&gt;24</f>
        <v>0</v>
      </c>
      <c r="Z2041" s="13" t="b">
        <f>tbl_CleanLeads[[#This Row],[Response_Time_Hours]]&gt;72</f>
        <v>0</v>
      </c>
      <c r="AA2041" s="13" t="b">
        <f>tbl_CleanLeads[[#This Row],[Status_Clean]]="Converted"</f>
        <v>0</v>
      </c>
    </row>
    <row r="2042" spans="1:27">
      <c r="A2042" t="s">
        <v>63</v>
      </c>
      <c r="B2042" t="s">
        <v>5890</v>
      </c>
      <c r="C2042" t="s">
        <v>5891</v>
      </c>
      <c r="D2042" t="s">
        <v>7268</v>
      </c>
      <c r="E2042" t="s">
        <v>363</v>
      </c>
      <c r="F2042" t="s">
        <v>125</v>
      </c>
      <c r="G2042" s="1">
        <v>45317</v>
      </c>
      <c r="H2042" s="8">
        <f>MONTH(tbl_CleanLeads[[#This Row],[Lead_Date_Final]])</f>
        <v>1</v>
      </c>
      <c r="I2042" t="s">
        <v>7317</v>
      </c>
      <c r="J2042" t="s">
        <v>7271</v>
      </c>
      <c r="K2042" t="s">
        <v>7284</v>
      </c>
      <c r="L2042">
        <f>WEEKDAY(tbl_CleanLeads[[#This Row],[Lead_Date_Final]],2)</f>
        <v>5</v>
      </c>
      <c r="M2042" t="s">
        <v>7312</v>
      </c>
      <c r="N2042">
        <v>31</v>
      </c>
      <c r="O2042" s="7">
        <v>2686.92</v>
      </c>
      <c r="P2042">
        <v>10</v>
      </c>
      <c r="Q2042" t="s">
        <v>7266</v>
      </c>
      <c r="R2042">
        <f>IF(UPPER(TRIM(Table2[[#This Row],[Status_Clean]]))="CONVERTED",1,0)</f>
        <v>0</v>
      </c>
      <c r="S2042">
        <f>IF(ISNUMBER(MATCH(UPPER(TRIM(Table2[[#This Row],[Status_Clean]])),{"CONTACTED","QUALIFIED","CONVERTED"},0)),1,0)</f>
        <v>1</v>
      </c>
      <c r="T2042" cm="1">
        <f t="array" ref="T2042">_xlfn.SWITCH(UPPER(TRIM(Table2[[#This Row],[Status_Clean]])),"NEW",1,"CONTACTED",2,"QUALIFIED",3,"CONVERTED",4,"LOST",5,99)</f>
        <v>2</v>
      </c>
      <c r="U2042" t="str" cm="1">
        <f t="array" ref="U2042">_xlfn.LET(_xlpm.x,IFERROR(VALUE(Table2[[#This Row],[Response_Time_Hours]]),""),IF(_xlpm.x="","CHECK",_xlfn.IFS(_xlpm.x&lt;=1,"Immediate",_xlpm.x&lt;=6,"Fast",_xlpm.x&lt;=24,"Moderate",_xlpm.x&gt;24,"Delayed")))</f>
        <v>Delayed</v>
      </c>
      <c r="V2042">
        <f>FLOOR(tbl_CleanLeads[[#This Row],[Response_Time_Hours]],6)</f>
        <v>30</v>
      </c>
      <c r="W2042" t="str" cm="1">
        <f t="array" ref="W2042">IF(Table2[[#This Row],[Interaction_Count_Final]]="","N/A",_xlfn.IFS(Table2[[#This Row],[Interaction_Count_Final]]&lt;=2,"Low",Table2[[#This Row],[Interaction_Count_Final]]&lt;=5,"Medium",Table2[[#This Row],[Interaction_Count_Final]]&gt;=6,"High",TRUE,"CHECK"))</f>
        <v>High</v>
      </c>
      <c r="X2042" t="b">
        <f t="shared" si="31"/>
        <v>1</v>
      </c>
      <c r="Y2042" t="b">
        <f>tbl_CleanLeads[[#This Row],[Response_Time_Hours]]&gt;24</f>
        <v>1</v>
      </c>
      <c r="Z2042" s="13" t="b">
        <f>tbl_CleanLeads[[#This Row],[Response_Time_Hours]]&gt;72</f>
        <v>0</v>
      </c>
      <c r="AA2042" s="13" t="b">
        <f>tbl_CleanLeads[[#This Row],[Status_Clean]]="Converted"</f>
        <v>0</v>
      </c>
    </row>
    <row r="2043" spans="1:27">
      <c r="A2043" t="s">
        <v>90</v>
      </c>
      <c r="B2043" t="s">
        <v>5892</v>
      </c>
      <c r="C2043" t="s">
        <v>5893</v>
      </c>
      <c r="D2043" t="s">
        <v>7303</v>
      </c>
      <c r="E2043" t="s">
        <v>469</v>
      </c>
      <c r="F2043" t="s">
        <v>71</v>
      </c>
      <c r="G2043" s="1">
        <v>45213</v>
      </c>
      <c r="H2043" s="8">
        <f>MONTH(tbl_CleanLeads[[#This Row],[Lead_Date_Final]])</f>
        <v>10</v>
      </c>
      <c r="I2043" t="s">
        <v>7270</v>
      </c>
      <c r="J2043" t="s">
        <v>7263</v>
      </c>
      <c r="K2043" t="s">
        <v>7264</v>
      </c>
      <c r="L2043">
        <f>WEEKDAY(tbl_CleanLeads[[#This Row],[Lead_Date_Final]],2)</f>
        <v>6</v>
      </c>
      <c r="M2043" t="s">
        <v>7278</v>
      </c>
      <c r="N2043">
        <v>8.6</v>
      </c>
      <c r="O2043" s="7">
        <v>3999.11</v>
      </c>
      <c r="P2043">
        <v>18</v>
      </c>
      <c r="Q2043" t="s">
        <v>7273</v>
      </c>
      <c r="R2043">
        <f>IF(UPPER(TRIM(Table2[[#This Row],[Status_Clean]]))="CONVERTED",1,0)</f>
        <v>0</v>
      </c>
      <c r="S2043">
        <f>IF(ISNUMBER(MATCH(UPPER(TRIM(Table2[[#This Row],[Status_Clean]])),{"CONTACTED","QUALIFIED","CONVERTED"},0)),1,0)</f>
        <v>1</v>
      </c>
      <c r="T2043" cm="1">
        <f t="array" ref="T2043">_xlfn.SWITCH(UPPER(TRIM(Table2[[#This Row],[Status_Clean]])),"NEW",1,"CONTACTED",2,"QUALIFIED",3,"CONVERTED",4,"LOST",5,99)</f>
        <v>3</v>
      </c>
      <c r="U2043" t="str" cm="1">
        <f t="array" ref="U2043">_xlfn.LET(_xlpm.x,IFERROR(VALUE(Table2[[#This Row],[Response_Time_Hours]]),""),IF(_xlpm.x="","CHECK",_xlfn.IFS(_xlpm.x&lt;=1,"Immediate",_xlpm.x&lt;=6,"Fast",_xlpm.x&lt;=24,"Moderate",_xlpm.x&gt;24,"Delayed")))</f>
        <v>Moderate</v>
      </c>
      <c r="V2043">
        <f>FLOOR(tbl_CleanLeads[[#This Row],[Response_Time_Hours]],6)</f>
        <v>6</v>
      </c>
      <c r="W2043" t="str" cm="1">
        <f t="array" ref="W2043">IF(Table2[[#This Row],[Interaction_Count_Final]]="","N/A",_xlfn.IFS(Table2[[#This Row],[Interaction_Count_Final]]&lt;=2,"Low",Table2[[#This Row],[Interaction_Count_Final]]&lt;=5,"Medium",Table2[[#This Row],[Interaction_Count_Final]]&gt;=6,"High",TRUE,"CHECK"))</f>
        <v>High</v>
      </c>
      <c r="X2043" t="b">
        <f t="shared" si="31"/>
        <v>1</v>
      </c>
      <c r="Y2043" t="b">
        <f>tbl_CleanLeads[[#This Row],[Response_Time_Hours]]&gt;24</f>
        <v>0</v>
      </c>
      <c r="Z2043" s="13" t="b">
        <f>tbl_CleanLeads[[#This Row],[Response_Time_Hours]]&gt;72</f>
        <v>0</v>
      </c>
      <c r="AA2043" s="13" t="b">
        <f>tbl_CleanLeads[[#This Row],[Status_Clean]]="Converted"</f>
        <v>0</v>
      </c>
    </row>
    <row r="2044" spans="1:27">
      <c r="A2044" t="s">
        <v>90</v>
      </c>
      <c r="B2044" t="s">
        <v>5894</v>
      </c>
      <c r="C2044" t="s">
        <v>5895</v>
      </c>
      <c r="D2044" t="s">
        <v>7280</v>
      </c>
      <c r="E2044" t="s">
        <v>363</v>
      </c>
      <c r="F2044" t="s">
        <v>193</v>
      </c>
      <c r="G2044" s="1">
        <v>45621</v>
      </c>
      <c r="H2044" s="8">
        <f>MONTH(tbl_CleanLeads[[#This Row],[Lead_Date_Final]])</f>
        <v>11</v>
      </c>
      <c r="I2044" t="s">
        <v>7300</v>
      </c>
      <c r="J2044" t="s">
        <v>7271</v>
      </c>
      <c r="K2044" t="s">
        <v>7264</v>
      </c>
      <c r="L2044">
        <f>WEEKDAY(tbl_CleanLeads[[#This Row],[Lead_Date_Final]],2)</f>
        <v>1</v>
      </c>
      <c r="M2044" t="s">
        <v>7298</v>
      </c>
      <c r="N2044">
        <v>28.799999999999997</v>
      </c>
      <c r="O2044" s="7">
        <v>1057.4100000000001</v>
      </c>
      <c r="P2044">
        <v>23</v>
      </c>
      <c r="Q2044" t="s">
        <v>7289</v>
      </c>
      <c r="R2044">
        <f>IF(UPPER(TRIM(Table2[[#This Row],[Status_Clean]]))="CONVERTED",1,0)</f>
        <v>0</v>
      </c>
      <c r="S2044">
        <f>IF(ISNUMBER(MATCH(UPPER(TRIM(Table2[[#This Row],[Status_Clean]])),{"CONTACTED","QUALIFIED","CONVERTED"},0)),1,0)</f>
        <v>0</v>
      </c>
      <c r="T2044" cm="1">
        <f t="array" ref="T2044">_xlfn.SWITCH(UPPER(TRIM(Table2[[#This Row],[Status_Clean]])),"NEW",1,"CONTACTED",2,"QUALIFIED",3,"CONVERTED",4,"LOST",5,99)</f>
        <v>1</v>
      </c>
      <c r="U2044" t="str" cm="1">
        <f t="array" ref="U2044">_xlfn.LET(_xlpm.x,IFERROR(VALUE(Table2[[#This Row],[Response_Time_Hours]]),""),IF(_xlpm.x="","CHECK",_xlfn.IFS(_xlpm.x&lt;=1,"Immediate",_xlpm.x&lt;=6,"Fast",_xlpm.x&lt;=24,"Moderate",_xlpm.x&gt;24,"Delayed")))</f>
        <v>Delayed</v>
      </c>
      <c r="V2044">
        <f>FLOOR(tbl_CleanLeads[[#This Row],[Response_Time_Hours]],6)</f>
        <v>24</v>
      </c>
      <c r="W2044" t="str" cm="1">
        <f t="array" ref="W2044">IF(Table2[[#This Row],[Interaction_Count_Final]]="","N/A",_xlfn.IFS(Table2[[#This Row],[Interaction_Count_Final]]&lt;=2,"Low",Table2[[#This Row],[Interaction_Count_Final]]&lt;=5,"Medium",Table2[[#This Row],[Interaction_Count_Final]]&gt;=6,"High",TRUE,"CHECK"))</f>
        <v>High</v>
      </c>
      <c r="X2044" t="b">
        <f t="shared" si="31"/>
        <v>1</v>
      </c>
      <c r="Y2044" t="b">
        <f>tbl_CleanLeads[[#This Row],[Response_Time_Hours]]&gt;24</f>
        <v>1</v>
      </c>
      <c r="Z2044" s="13" t="b">
        <f>tbl_CleanLeads[[#This Row],[Response_Time_Hours]]&gt;72</f>
        <v>0</v>
      </c>
      <c r="AA2044" s="13" t="b">
        <f>tbl_CleanLeads[[#This Row],[Status_Clean]]="Converted"</f>
        <v>0</v>
      </c>
    </row>
    <row r="2045" spans="1:27">
      <c r="A2045" t="s">
        <v>102</v>
      </c>
      <c r="B2045" t="s">
        <v>5897</v>
      </c>
      <c r="C2045" t="s">
        <v>5898</v>
      </c>
      <c r="D2045" t="s">
        <v>7258</v>
      </c>
      <c r="E2045" t="s">
        <v>1356</v>
      </c>
      <c r="F2045" t="s">
        <v>250</v>
      </c>
      <c r="G2045" s="1">
        <v>44936</v>
      </c>
      <c r="H2045" s="8">
        <f>MONTH(tbl_CleanLeads[[#This Row],[Lead_Date_Final]])</f>
        <v>1</v>
      </c>
      <c r="I2045" t="s">
        <v>7317</v>
      </c>
      <c r="J2045" t="s">
        <v>7263</v>
      </c>
      <c r="K2045" t="s">
        <v>7284</v>
      </c>
      <c r="L2045">
        <f>WEEKDAY(tbl_CleanLeads[[#This Row],[Lead_Date_Final]],2)</f>
        <v>2</v>
      </c>
      <c r="M2045" t="s">
        <v>7265</v>
      </c>
      <c r="N2045">
        <v>16.2</v>
      </c>
      <c r="O2045" s="7">
        <v>1146.8699999999999</v>
      </c>
      <c r="P2045">
        <v>22</v>
      </c>
      <c r="Q2045" t="s">
        <v>7289</v>
      </c>
      <c r="R2045">
        <f>IF(UPPER(TRIM(Table2[[#This Row],[Status_Clean]]))="CONVERTED",1,0)</f>
        <v>1</v>
      </c>
      <c r="S2045">
        <f>IF(ISNUMBER(MATCH(UPPER(TRIM(Table2[[#This Row],[Status_Clean]])),{"CONTACTED","QUALIFIED","CONVERTED"},0)),1,0)</f>
        <v>1</v>
      </c>
      <c r="T2045" cm="1">
        <f t="array" ref="T2045">_xlfn.SWITCH(UPPER(TRIM(Table2[[#This Row],[Status_Clean]])),"NEW",1,"CONTACTED",2,"QUALIFIED",3,"CONVERTED",4,"LOST",5,99)</f>
        <v>4</v>
      </c>
      <c r="U2045" t="str" cm="1">
        <f t="array" ref="U2045">_xlfn.LET(_xlpm.x,IFERROR(VALUE(Table2[[#This Row],[Response_Time_Hours]]),""),IF(_xlpm.x="","CHECK",_xlfn.IFS(_xlpm.x&lt;=1,"Immediate",_xlpm.x&lt;=6,"Fast",_xlpm.x&lt;=24,"Moderate",_xlpm.x&gt;24,"Delayed")))</f>
        <v>Moderate</v>
      </c>
      <c r="V2045">
        <f>FLOOR(tbl_CleanLeads[[#This Row],[Response_Time_Hours]],6)</f>
        <v>12</v>
      </c>
      <c r="W2045" t="str" cm="1">
        <f t="array" ref="W2045">IF(Table2[[#This Row],[Interaction_Count_Final]]="","N/A",_xlfn.IFS(Table2[[#This Row],[Interaction_Count_Final]]&lt;=2,"Low",Table2[[#This Row],[Interaction_Count_Final]]&lt;=5,"Medium",Table2[[#This Row],[Interaction_Count_Final]]&gt;=6,"High",TRUE,"CHECK"))</f>
        <v>High</v>
      </c>
      <c r="X2045" t="b">
        <f t="shared" si="31"/>
        <v>1</v>
      </c>
      <c r="Y2045" t="b">
        <f>tbl_CleanLeads[[#This Row],[Response_Time_Hours]]&gt;24</f>
        <v>0</v>
      </c>
      <c r="Z2045" s="13" t="b">
        <f>tbl_CleanLeads[[#This Row],[Response_Time_Hours]]&gt;72</f>
        <v>0</v>
      </c>
      <c r="AA2045" s="13" t="b">
        <f>tbl_CleanLeads[[#This Row],[Status_Clean]]="Converted"</f>
        <v>1</v>
      </c>
    </row>
    <row r="2046" spans="1:27">
      <c r="A2046" t="s">
        <v>90</v>
      </c>
      <c r="B2046" t="s">
        <v>5900</v>
      </c>
      <c r="C2046" t="s">
        <v>5901</v>
      </c>
      <c r="D2046" t="s">
        <v>7258</v>
      </c>
      <c r="E2046" t="s">
        <v>473</v>
      </c>
      <c r="F2046" t="s">
        <v>71</v>
      </c>
      <c r="G2046" s="1">
        <v>45585</v>
      </c>
      <c r="H2046" s="8">
        <f>MONTH(tbl_CleanLeads[[#This Row],[Lead_Date_Final]])</f>
        <v>10</v>
      </c>
      <c r="I2046" t="s">
        <v>7270</v>
      </c>
      <c r="J2046" t="s">
        <v>7271</v>
      </c>
      <c r="K2046" t="s">
        <v>7264</v>
      </c>
      <c r="L2046">
        <f>WEEKDAY(tbl_CleanLeads[[#This Row],[Lead_Date_Final]],2)</f>
        <v>7</v>
      </c>
      <c r="M2046" t="s">
        <v>7293</v>
      </c>
      <c r="N2046">
        <v>51.7</v>
      </c>
      <c r="O2046" s="7">
        <v>4948.22</v>
      </c>
      <c r="P2046">
        <v>27</v>
      </c>
      <c r="Q2046" t="s">
        <v>7273</v>
      </c>
      <c r="R2046">
        <f>IF(UPPER(TRIM(Table2[[#This Row],[Status_Clean]]))="CONVERTED",1,0)</f>
        <v>0</v>
      </c>
      <c r="S2046">
        <f>IF(ISNUMBER(MATCH(UPPER(TRIM(Table2[[#This Row],[Status_Clean]])),{"CONTACTED","QUALIFIED","CONVERTED"},0)),1,0)</f>
        <v>1</v>
      </c>
      <c r="T2046" cm="1">
        <f t="array" ref="T2046">_xlfn.SWITCH(UPPER(TRIM(Table2[[#This Row],[Status_Clean]])),"NEW",1,"CONTACTED",2,"QUALIFIED",3,"CONVERTED",4,"LOST",5,99)</f>
        <v>3</v>
      </c>
      <c r="U2046" t="str" cm="1">
        <f t="array" ref="U2046">_xlfn.LET(_xlpm.x,IFERROR(VALUE(Table2[[#This Row],[Response_Time_Hours]]),""),IF(_xlpm.x="","CHECK",_xlfn.IFS(_xlpm.x&lt;=1,"Immediate",_xlpm.x&lt;=6,"Fast",_xlpm.x&lt;=24,"Moderate",_xlpm.x&gt;24,"Delayed")))</f>
        <v>Delayed</v>
      </c>
      <c r="V2046">
        <f>FLOOR(tbl_CleanLeads[[#This Row],[Response_Time_Hours]],6)</f>
        <v>48</v>
      </c>
      <c r="W2046" t="str" cm="1">
        <f t="array" ref="W2046">IF(Table2[[#This Row],[Interaction_Count_Final]]="","N/A",_xlfn.IFS(Table2[[#This Row],[Interaction_Count_Final]]&lt;=2,"Low",Table2[[#This Row],[Interaction_Count_Final]]&lt;=5,"Medium",Table2[[#This Row],[Interaction_Count_Final]]&gt;=6,"High",TRUE,"CHECK"))</f>
        <v>High</v>
      </c>
      <c r="X2046" t="b">
        <f t="shared" si="31"/>
        <v>1</v>
      </c>
      <c r="Y2046" t="b">
        <f>tbl_CleanLeads[[#This Row],[Response_Time_Hours]]&gt;24</f>
        <v>1</v>
      </c>
      <c r="Z2046" s="13" t="b">
        <f>tbl_CleanLeads[[#This Row],[Response_Time_Hours]]&gt;72</f>
        <v>0</v>
      </c>
      <c r="AA2046" s="13" t="b">
        <f>tbl_CleanLeads[[#This Row],[Status_Clean]]="Converted"</f>
        <v>0</v>
      </c>
    </row>
    <row r="2047" spans="1:27">
      <c r="A2047" t="s">
        <v>90</v>
      </c>
      <c r="B2047" t="s">
        <v>5903</v>
      </c>
      <c r="C2047" t="s">
        <v>5904</v>
      </c>
      <c r="D2047" t="s">
        <v>7258</v>
      </c>
      <c r="E2047" t="s">
        <v>7308</v>
      </c>
      <c r="F2047" t="s">
        <v>250</v>
      </c>
      <c r="G2047" s="1">
        <v>45304</v>
      </c>
      <c r="H2047" s="8">
        <f>MONTH(tbl_CleanLeads[[#This Row],[Lead_Date_Final]])</f>
        <v>1</v>
      </c>
      <c r="I2047" t="s">
        <v>7317</v>
      </c>
      <c r="J2047" t="s">
        <v>7271</v>
      </c>
      <c r="K2047" t="s">
        <v>7284</v>
      </c>
      <c r="L2047">
        <f>WEEKDAY(tbl_CleanLeads[[#This Row],[Lead_Date_Final]],2)</f>
        <v>6</v>
      </c>
      <c r="M2047" t="s">
        <v>7278</v>
      </c>
      <c r="N2047">
        <v>45</v>
      </c>
      <c r="O2047" s="7">
        <v>4289.05</v>
      </c>
      <c r="P2047">
        <v>44</v>
      </c>
      <c r="Q2047" t="s">
        <v>7273</v>
      </c>
      <c r="R2047">
        <f>IF(UPPER(TRIM(Table2[[#This Row],[Status_Clean]]))="CONVERTED",1,0)</f>
        <v>1</v>
      </c>
      <c r="S2047">
        <f>IF(ISNUMBER(MATCH(UPPER(TRIM(Table2[[#This Row],[Status_Clean]])),{"CONTACTED","QUALIFIED","CONVERTED"},0)),1,0)</f>
        <v>1</v>
      </c>
      <c r="T2047" cm="1">
        <f t="array" ref="T2047">_xlfn.SWITCH(UPPER(TRIM(Table2[[#This Row],[Status_Clean]])),"NEW",1,"CONTACTED",2,"QUALIFIED",3,"CONVERTED",4,"LOST",5,99)</f>
        <v>4</v>
      </c>
      <c r="U2047" t="str" cm="1">
        <f t="array" ref="U2047">_xlfn.LET(_xlpm.x,IFERROR(VALUE(Table2[[#This Row],[Response_Time_Hours]]),""),IF(_xlpm.x="","CHECK",_xlfn.IFS(_xlpm.x&lt;=1,"Immediate",_xlpm.x&lt;=6,"Fast",_xlpm.x&lt;=24,"Moderate",_xlpm.x&gt;24,"Delayed")))</f>
        <v>Delayed</v>
      </c>
      <c r="V2047">
        <f>FLOOR(tbl_CleanLeads[[#This Row],[Response_Time_Hours]],6)</f>
        <v>42</v>
      </c>
      <c r="W2047" t="str" cm="1">
        <f t="array" ref="W2047">IF(Table2[[#This Row],[Interaction_Count_Final]]="","N/A",_xlfn.IFS(Table2[[#This Row],[Interaction_Count_Final]]&lt;=2,"Low",Table2[[#This Row],[Interaction_Count_Final]]&lt;=5,"Medium",Table2[[#This Row],[Interaction_Count_Final]]&gt;=6,"High",TRUE,"CHECK"))</f>
        <v>High</v>
      </c>
      <c r="X2047" t="b">
        <f t="shared" si="31"/>
        <v>1</v>
      </c>
      <c r="Y2047" t="b">
        <f>tbl_CleanLeads[[#This Row],[Response_Time_Hours]]&gt;24</f>
        <v>1</v>
      </c>
      <c r="Z2047" s="13" t="b">
        <f>tbl_CleanLeads[[#This Row],[Response_Time_Hours]]&gt;72</f>
        <v>0</v>
      </c>
      <c r="AA2047" s="13" t="b">
        <f>tbl_CleanLeads[[#This Row],[Status_Clean]]="Converted"</f>
        <v>1</v>
      </c>
    </row>
    <row r="2048" spans="1:27">
      <c r="A2048" t="s">
        <v>90</v>
      </c>
      <c r="B2048" t="s">
        <v>5905</v>
      </c>
      <c r="C2048" t="s">
        <v>5906</v>
      </c>
      <c r="D2048" t="s">
        <v>7280</v>
      </c>
      <c r="E2048" t="s">
        <v>469</v>
      </c>
      <c r="F2048" t="s">
        <v>125</v>
      </c>
      <c r="G2048" s="1">
        <v>45221</v>
      </c>
      <c r="H2048" s="8">
        <f>MONTH(tbl_CleanLeads[[#This Row],[Lead_Date_Final]])</f>
        <v>10</v>
      </c>
      <c r="I2048" t="s">
        <v>7270</v>
      </c>
      <c r="J2048" t="s">
        <v>7263</v>
      </c>
      <c r="K2048" t="s">
        <v>7264</v>
      </c>
      <c r="L2048">
        <f>WEEKDAY(tbl_CleanLeads[[#This Row],[Lead_Date_Final]],2)</f>
        <v>7</v>
      </c>
      <c r="M2048" t="s">
        <v>7293</v>
      </c>
      <c r="N2048">
        <v>6</v>
      </c>
      <c r="O2048" s="7">
        <v>3226.51</v>
      </c>
      <c r="P2048">
        <v>19</v>
      </c>
      <c r="Q2048" t="s">
        <v>7266</v>
      </c>
      <c r="R2048">
        <f>IF(UPPER(TRIM(Table2[[#This Row],[Status_Clean]]))="CONVERTED",1,0)</f>
        <v>0</v>
      </c>
      <c r="S2048">
        <f>IF(ISNUMBER(MATCH(UPPER(TRIM(Table2[[#This Row],[Status_Clean]])),{"CONTACTED","QUALIFIED","CONVERTED"},0)),1,0)</f>
        <v>1</v>
      </c>
      <c r="T2048" cm="1">
        <f t="array" ref="T2048">_xlfn.SWITCH(UPPER(TRIM(Table2[[#This Row],[Status_Clean]])),"NEW",1,"CONTACTED",2,"QUALIFIED",3,"CONVERTED",4,"LOST",5,99)</f>
        <v>2</v>
      </c>
      <c r="U2048" t="str" cm="1">
        <f t="array" ref="U2048">_xlfn.LET(_xlpm.x,IFERROR(VALUE(Table2[[#This Row],[Response_Time_Hours]]),""),IF(_xlpm.x="","CHECK",_xlfn.IFS(_xlpm.x&lt;=1,"Immediate",_xlpm.x&lt;=6,"Fast",_xlpm.x&lt;=24,"Moderate",_xlpm.x&gt;24,"Delayed")))</f>
        <v>Fast</v>
      </c>
      <c r="V2048">
        <f>FLOOR(tbl_CleanLeads[[#This Row],[Response_Time_Hours]],6)</f>
        <v>6</v>
      </c>
      <c r="W2048" t="str" cm="1">
        <f t="array" ref="W2048">IF(Table2[[#This Row],[Interaction_Count_Final]]="","N/A",_xlfn.IFS(Table2[[#This Row],[Interaction_Count_Final]]&lt;=2,"Low",Table2[[#This Row],[Interaction_Count_Final]]&lt;=5,"Medium",Table2[[#This Row],[Interaction_Count_Final]]&gt;=6,"High",TRUE,"CHECK"))</f>
        <v>High</v>
      </c>
      <c r="X2048" t="b">
        <f t="shared" si="31"/>
        <v>1</v>
      </c>
      <c r="Y2048" t="b">
        <f>tbl_CleanLeads[[#This Row],[Response_Time_Hours]]&gt;24</f>
        <v>0</v>
      </c>
      <c r="Z2048" s="13" t="b">
        <f>tbl_CleanLeads[[#This Row],[Response_Time_Hours]]&gt;72</f>
        <v>0</v>
      </c>
      <c r="AA2048" s="13" t="b">
        <f>tbl_CleanLeads[[#This Row],[Status_Clean]]="Converted"</f>
        <v>0</v>
      </c>
    </row>
    <row r="2049" spans="1:27">
      <c r="A2049" t="s">
        <v>90</v>
      </c>
      <c r="B2049" t="s">
        <v>5908</v>
      </c>
      <c r="C2049" t="s">
        <v>5909</v>
      </c>
      <c r="D2049" t="s">
        <v>7268</v>
      </c>
      <c r="E2049" t="s">
        <v>311</v>
      </c>
      <c r="F2049" t="s">
        <v>125</v>
      </c>
      <c r="G2049" s="1">
        <v>45324</v>
      </c>
      <c r="H2049" s="8">
        <f>MONTH(tbl_CleanLeads[[#This Row],[Lead_Date_Final]])</f>
        <v>2</v>
      </c>
      <c r="I2049" t="s">
        <v>7283</v>
      </c>
      <c r="J2049" t="s">
        <v>7271</v>
      </c>
      <c r="K2049" t="s">
        <v>7284</v>
      </c>
      <c r="L2049">
        <f>WEEKDAY(tbl_CleanLeads[[#This Row],[Lead_Date_Final]],2)</f>
        <v>5</v>
      </c>
      <c r="M2049" t="s">
        <v>7312</v>
      </c>
      <c r="N2049">
        <v>48.1</v>
      </c>
      <c r="O2049" s="7">
        <v>2574.91</v>
      </c>
      <c r="P2049">
        <v>14</v>
      </c>
      <c r="Q2049" t="s">
        <v>7266</v>
      </c>
      <c r="R2049">
        <f>IF(UPPER(TRIM(Table2[[#This Row],[Status_Clean]]))="CONVERTED",1,0)</f>
        <v>0</v>
      </c>
      <c r="S2049">
        <f>IF(ISNUMBER(MATCH(UPPER(TRIM(Table2[[#This Row],[Status_Clean]])),{"CONTACTED","QUALIFIED","CONVERTED"},0)),1,0)</f>
        <v>1</v>
      </c>
      <c r="T2049" cm="1">
        <f t="array" ref="T2049">_xlfn.SWITCH(UPPER(TRIM(Table2[[#This Row],[Status_Clean]])),"NEW",1,"CONTACTED",2,"QUALIFIED",3,"CONVERTED",4,"LOST",5,99)</f>
        <v>2</v>
      </c>
      <c r="U2049" t="str" cm="1">
        <f t="array" ref="U2049">_xlfn.LET(_xlpm.x,IFERROR(VALUE(Table2[[#This Row],[Response_Time_Hours]]),""),IF(_xlpm.x="","CHECK",_xlfn.IFS(_xlpm.x&lt;=1,"Immediate",_xlpm.x&lt;=6,"Fast",_xlpm.x&lt;=24,"Moderate",_xlpm.x&gt;24,"Delayed")))</f>
        <v>Delayed</v>
      </c>
      <c r="V2049">
        <f>FLOOR(tbl_CleanLeads[[#This Row],[Response_Time_Hours]],6)</f>
        <v>48</v>
      </c>
      <c r="W2049" t="str" cm="1">
        <f t="array" ref="W2049">IF(Table2[[#This Row],[Interaction_Count_Final]]="","N/A",_xlfn.IFS(Table2[[#This Row],[Interaction_Count_Final]]&lt;=2,"Low",Table2[[#This Row],[Interaction_Count_Final]]&lt;=5,"Medium",Table2[[#This Row],[Interaction_Count_Final]]&gt;=6,"High",TRUE,"CHECK"))</f>
        <v>High</v>
      </c>
      <c r="X2049" t="b">
        <f t="shared" si="31"/>
        <v>1</v>
      </c>
      <c r="Y2049" t="b">
        <f>tbl_CleanLeads[[#This Row],[Response_Time_Hours]]&gt;24</f>
        <v>1</v>
      </c>
      <c r="Z2049" s="13" t="b">
        <f>tbl_CleanLeads[[#This Row],[Response_Time_Hours]]&gt;72</f>
        <v>0</v>
      </c>
      <c r="AA2049" s="13" t="b">
        <f>tbl_CleanLeads[[#This Row],[Status_Clean]]="Converted"</f>
        <v>0</v>
      </c>
    </row>
    <row r="2050" spans="1:27">
      <c r="A2050" t="s">
        <v>63</v>
      </c>
      <c r="B2050" t="s">
        <v>5912</v>
      </c>
      <c r="C2050" t="s">
        <v>5913</v>
      </c>
      <c r="D2050" t="s">
        <v>7274</v>
      </c>
      <c r="E2050" t="s">
        <v>311</v>
      </c>
      <c r="F2050" t="s">
        <v>250</v>
      </c>
      <c r="G2050" s="1">
        <v>44958</v>
      </c>
      <c r="H2050" s="8">
        <f>MONTH(tbl_CleanLeads[[#This Row],[Lead_Date_Final]])</f>
        <v>2</v>
      </c>
      <c r="I2050" t="s">
        <v>7283</v>
      </c>
      <c r="J2050" t="s">
        <v>7263</v>
      </c>
      <c r="K2050" t="s">
        <v>7284</v>
      </c>
      <c r="L2050">
        <f>WEEKDAY(tbl_CleanLeads[[#This Row],[Lead_Date_Final]],2)</f>
        <v>3</v>
      </c>
      <c r="M2050" t="s">
        <v>7272</v>
      </c>
      <c r="N2050">
        <v>8.3000000000000007</v>
      </c>
      <c r="O2050" s="7">
        <v>1443.1</v>
      </c>
      <c r="P2050">
        <v>19</v>
      </c>
      <c r="Q2050" t="s">
        <v>7289</v>
      </c>
      <c r="R2050">
        <f>IF(UPPER(TRIM(Table2[[#This Row],[Status_Clean]]))="CONVERTED",1,0)</f>
        <v>1</v>
      </c>
      <c r="S2050">
        <f>IF(ISNUMBER(MATCH(UPPER(TRIM(Table2[[#This Row],[Status_Clean]])),{"CONTACTED","QUALIFIED","CONVERTED"},0)),1,0)</f>
        <v>1</v>
      </c>
      <c r="T2050" cm="1">
        <f t="array" ref="T2050">_xlfn.SWITCH(UPPER(TRIM(Table2[[#This Row],[Status_Clean]])),"NEW",1,"CONTACTED",2,"QUALIFIED",3,"CONVERTED",4,"LOST",5,99)</f>
        <v>4</v>
      </c>
      <c r="U2050" t="str" cm="1">
        <f t="array" ref="U2050">_xlfn.LET(_xlpm.x,IFERROR(VALUE(Table2[[#This Row],[Response_Time_Hours]]),""),IF(_xlpm.x="","CHECK",_xlfn.IFS(_xlpm.x&lt;=1,"Immediate",_xlpm.x&lt;=6,"Fast",_xlpm.x&lt;=24,"Moderate",_xlpm.x&gt;24,"Delayed")))</f>
        <v>Moderate</v>
      </c>
      <c r="V2050">
        <f>FLOOR(tbl_CleanLeads[[#This Row],[Response_Time_Hours]],6)</f>
        <v>6</v>
      </c>
      <c r="W2050" t="str" cm="1">
        <f t="array" ref="W2050">IF(Table2[[#This Row],[Interaction_Count_Final]]="","N/A",_xlfn.IFS(Table2[[#This Row],[Interaction_Count_Final]]&lt;=2,"Low",Table2[[#This Row],[Interaction_Count_Final]]&lt;=5,"Medium",Table2[[#This Row],[Interaction_Count_Final]]&gt;=6,"High",TRUE,"CHECK"))</f>
        <v>High</v>
      </c>
      <c r="X2050" t="b">
        <f t="shared" ref="X2050:X2113" si="32">COUNTIF($A:$A,$A2050)&gt;1</f>
        <v>1</v>
      </c>
      <c r="Y2050" t="b">
        <f>tbl_CleanLeads[[#This Row],[Response_Time_Hours]]&gt;24</f>
        <v>0</v>
      </c>
      <c r="Z2050" s="13" t="b">
        <f>tbl_CleanLeads[[#This Row],[Response_Time_Hours]]&gt;72</f>
        <v>0</v>
      </c>
      <c r="AA2050" s="13" t="b">
        <f>tbl_CleanLeads[[#This Row],[Status_Clean]]="Converted"</f>
        <v>1</v>
      </c>
    </row>
    <row r="2051" spans="1:27">
      <c r="A2051" t="s">
        <v>90</v>
      </c>
      <c r="B2051" t="s">
        <v>5915</v>
      </c>
      <c r="C2051" t="s">
        <v>8633</v>
      </c>
      <c r="D2051" t="s">
        <v>7268</v>
      </c>
      <c r="E2051" t="s">
        <v>254</v>
      </c>
      <c r="F2051" t="s">
        <v>125</v>
      </c>
      <c r="G2051" s="1">
        <v>45624</v>
      </c>
      <c r="H2051" s="8">
        <f>MONTH(tbl_CleanLeads[[#This Row],[Lead_Date_Final]])</f>
        <v>11</v>
      </c>
      <c r="I2051" t="s">
        <v>7300</v>
      </c>
      <c r="J2051" t="s">
        <v>7271</v>
      </c>
      <c r="K2051" t="s">
        <v>7264</v>
      </c>
      <c r="L2051">
        <f>WEEKDAY(tbl_CleanLeads[[#This Row],[Lead_Date_Final]],2)</f>
        <v>4</v>
      </c>
      <c r="M2051" t="s">
        <v>7285</v>
      </c>
      <c r="N2051">
        <v>60.2</v>
      </c>
      <c r="O2051" s="7">
        <v>1201.6600000000001</v>
      </c>
      <c r="P2051">
        <v>33</v>
      </c>
      <c r="Q2051" t="s">
        <v>7289</v>
      </c>
      <c r="R2051">
        <f>IF(UPPER(TRIM(Table2[[#This Row],[Status_Clean]]))="CONVERTED",1,0)</f>
        <v>0</v>
      </c>
      <c r="S2051">
        <f>IF(ISNUMBER(MATCH(UPPER(TRIM(Table2[[#This Row],[Status_Clean]])),{"CONTACTED","QUALIFIED","CONVERTED"},0)),1,0)</f>
        <v>1</v>
      </c>
      <c r="T2051" cm="1">
        <f t="array" ref="T2051">_xlfn.SWITCH(UPPER(TRIM(Table2[[#This Row],[Status_Clean]])),"NEW",1,"CONTACTED",2,"QUALIFIED",3,"CONVERTED",4,"LOST",5,99)</f>
        <v>2</v>
      </c>
      <c r="U2051" t="str" cm="1">
        <f t="array" ref="U2051">_xlfn.LET(_xlpm.x,IFERROR(VALUE(Table2[[#This Row],[Response_Time_Hours]]),""),IF(_xlpm.x="","CHECK",_xlfn.IFS(_xlpm.x&lt;=1,"Immediate",_xlpm.x&lt;=6,"Fast",_xlpm.x&lt;=24,"Moderate",_xlpm.x&gt;24,"Delayed")))</f>
        <v>Delayed</v>
      </c>
      <c r="V2051">
        <f>FLOOR(tbl_CleanLeads[[#This Row],[Response_Time_Hours]],6)</f>
        <v>60</v>
      </c>
      <c r="W2051" t="str" cm="1">
        <f t="array" ref="W2051">IF(Table2[[#This Row],[Interaction_Count_Final]]="","N/A",_xlfn.IFS(Table2[[#This Row],[Interaction_Count_Final]]&lt;=2,"Low",Table2[[#This Row],[Interaction_Count_Final]]&lt;=5,"Medium",Table2[[#This Row],[Interaction_Count_Final]]&gt;=6,"High",TRUE,"CHECK"))</f>
        <v>High</v>
      </c>
      <c r="X2051" t="b">
        <f t="shared" si="32"/>
        <v>1</v>
      </c>
      <c r="Y2051" t="b">
        <f>tbl_CleanLeads[[#This Row],[Response_Time_Hours]]&gt;24</f>
        <v>1</v>
      </c>
      <c r="Z2051" s="13" t="b">
        <f>tbl_CleanLeads[[#This Row],[Response_Time_Hours]]&gt;72</f>
        <v>0</v>
      </c>
      <c r="AA2051" s="13" t="b">
        <f>tbl_CleanLeads[[#This Row],[Status_Clean]]="Converted"</f>
        <v>0</v>
      </c>
    </row>
    <row r="2052" spans="1:27">
      <c r="A2052" t="s">
        <v>63</v>
      </c>
      <c r="B2052" t="s">
        <v>5918</v>
      </c>
      <c r="C2052" t="s">
        <v>8634</v>
      </c>
      <c r="D2052" t="s">
        <v>7280</v>
      </c>
      <c r="E2052" t="s">
        <v>473</v>
      </c>
      <c r="F2052" t="s">
        <v>125</v>
      </c>
      <c r="G2052" s="1">
        <v>45392</v>
      </c>
      <c r="H2052" s="8">
        <f>MONTH(tbl_CleanLeads[[#This Row],[Lead_Date_Final]])</f>
        <v>4</v>
      </c>
      <c r="I2052" t="s">
        <v>7297</v>
      </c>
      <c r="J2052" t="s">
        <v>7271</v>
      </c>
      <c r="K2052" t="s">
        <v>7277</v>
      </c>
      <c r="L2052">
        <f>WEEKDAY(tbl_CleanLeads[[#This Row],[Lead_Date_Final]],2)</f>
        <v>3</v>
      </c>
      <c r="M2052" t="s">
        <v>7272</v>
      </c>
      <c r="N2052">
        <v>38.700000000000003</v>
      </c>
      <c r="O2052" s="7">
        <v>2565.15</v>
      </c>
      <c r="P2052">
        <v>25</v>
      </c>
      <c r="Q2052" t="s">
        <v>7266</v>
      </c>
      <c r="R2052">
        <f>IF(UPPER(TRIM(Table2[[#This Row],[Status_Clean]]))="CONVERTED",1,0)</f>
        <v>0</v>
      </c>
      <c r="S2052">
        <f>IF(ISNUMBER(MATCH(UPPER(TRIM(Table2[[#This Row],[Status_Clean]])),{"CONTACTED","QUALIFIED","CONVERTED"},0)),1,0)</f>
        <v>1</v>
      </c>
      <c r="T2052" cm="1">
        <f t="array" ref="T2052">_xlfn.SWITCH(UPPER(TRIM(Table2[[#This Row],[Status_Clean]])),"NEW",1,"CONTACTED",2,"QUALIFIED",3,"CONVERTED",4,"LOST",5,99)</f>
        <v>2</v>
      </c>
      <c r="U2052" t="str" cm="1">
        <f t="array" ref="U2052">_xlfn.LET(_xlpm.x,IFERROR(VALUE(Table2[[#This Row],[Response_Time_Hours]]),""),IF(_xlpm.x="","CHECK",_xlfn.IFS(_xlpm.x&lt;=1,"Immediate",_xlpm.x&lt;=6,"Fast",_xlpm.x&lt;=24,"Moderate",_xlpm.x&gt;24,"Delayed")))</f>
        <v>Delayed</v>
      </c>
      <c r="V2052">
        <f>FLOOR(tbl_CleanLeads[[#This Row],[Response_Time_Hours]],6)</f>
        <v>36</v>
      </c>
      <c r="W2052" t="str" cm="1">
        <f t="array" ref="W2052">IF(Table2[[#This Row],[Interaction_Count_Final]]="","N/A",_xlfn.IFS(Table2[[#This Row],[Interaction_Count_Final]]&lt;=2,"Low",Table2[[#This Row],[Interaction_Count_Final]]&lt;=5,"Medium",Table2[[#This Row],[Interaction_Count_Final]]&gt;=6,"High",TRUE,"CHECK"))</f>
        <v>High</v>
      </c>
      <c r="X2052" t="b">
        <f t="shared" si="32"/>
        <v>1</v>
      </c>
      <c r="Y2052" t="b">
        <f>tbl_CleanLeads[[#This Row],[Response_Time_Hours]]&gt;24</f>
        <v>1</v>
      </c>
      <c r="Z2052" s="13" t="b">
        <f>tbl_CleanLeads[[#This Row],[Response_Time_Hours]]&gt;72</f>
        <v>0</v>
      </c>
      <c r="AA2052" s="13" t="b">
        <f>tbl_CleanLeads[[#This Row],[Status_Clean]]="Converted"</f>
        <v>0</v>
      </c>
    </row>
    <row r="2053" spans="1:27">
      <c r="A2053" t="s">
        <v>70</v>
      </c>
      <c r="B2053" t="s">
        <v>5920</v>
      </c>
      <c r="C2053" t="s">
        <v>5921</v>
      </c>
      <c r="D2053" t="s">
        <v>7274</v>
      </c>
      <c r="E2053" t="s">
        <v>447</v>
      </c>
      <c r="F2053" t="s">
        <v>250</v>
      </c>
      <c r="G2053" s="1">
        <v>45479</v>
      </c>
      <c r="H2053" s="8">
        <f>MONTH(tbl_CleanLeads[[#This Row],[Lead_Date_Final]])</f>
        <v>7</v>
      </c>
      <c r="I2053" t="s">
        <v>7305</v>
      </c>
      <c r="J2053" t="s">
        <v>7271</v>
      </c>
      <c r="K2053" t="s">
        <v>7288</v>
      </c>
      <c r="L2053">
        <f>WEEKDAY(tbl_CleanLeads[[#This Row],[Lead_Date_Final]],2)</f>
        <v>6</v>
      </c>
      <c r="M2053" t="s">
        <v>7278</v>
      </c>
      <c r="N2053">
        <v>38.400000000000006</v>
      </c>
      <c r="O2053" s="7">
        <v>3651.92</v>
      </c>
      <c r="P2053">
        <v>21</v>
      </c>
      <c r="Q2053" t="s">
        <v>7266</v>
      </c>
      <c r="R2053">
        <f>IF(UPPER(TRIM(Table2[[#This Row],[Status_Clean]]))="CONVERTED",1,0)</f>
        <v>1</v>
      </c>
      <c r="S2053">
        <f>IF(ISNUMBER(MATCH(UPPER(TRIM(Table2[[#This Row],[Status_Clean]])),{"CONTACTED","QUALIFIED","CONVERTED"},0)),1,0)</f>
        <v>1</v>
      </c>
      <c r="T2053" cm="1">
        <f t="array" ref="T2053">_xlfn.SWITCH(UPPER(TRIM(Table2[[#This Row],[Status_Clean]])),"NEW",1,"CONTACTED",2,"QUALIFIED",3,"CONVERTED",4,"LOST",5,99)</f>
        <v>4</v>
      </c>
      <c r="U2053" t="str" cm="1">
        <f t="array" ref="U2053">_xlfn.LET(_xlpm.x,IFERROR(VALUE(Table2[[#This Row],[Response_Time_Hours]]),""),IF(_xlpm.x="","CHECK",_xlfn.IFS(_xlpm.x&lt;=1,"Immediate",_xlpm.x&lt;=6,"Fast",_xlpm.x&lt;=24,"Moderate",_xlpm.x&gt;24,"Delayed")))</f>
        <v>Delayed</v>
      </c>
      <c r="V2053">
        <f>FLOOR(tbl_CleanLeads[[#This Row],[Response_Time_Hours]],6)</f>
        <v>36</v>
      </c>
      <c r="W2053" t="str" cm="1">
        <f t="array" ref="W2053">IF(Table2[[#This Row],[Interaction_Count_Final]]="","N/A",_xlfn.IFS(Table2[[#This Row],[Interaction_Count_Final]]&lt;=2,"Low",Table2[[#This Row],[Interaction_Count_Final]]&lt;=5,"Medium",Table2[[#This Row],[Interaction_Count_Final]]&gt;=6,"High",TRUE,"CHECK"))</f>
        <v>High</v>
      </c>
      <c r="X2053" t="b">
        <f t="shared" si="32"/>
        <v>1</v>
      </c>
      <c r="Y2053" t="b">
        <f>tbl_CleanLeads[[#This Row],[Response_Time_Hours]]&gt;24</f>
        <v>1</v>
      </c>
      <c r="Z2053" s="13" t="b">
        <f>tbl_CleanLeads[[#This Row],[Response_Time_Hours]]&gt;72</f>
        <v>0</v>
      </c>
      <c r="AA2053" s="13" t="b">
        <f>tbl_CleanLeads[[#This Row],[Status_Clean]]="Converted"</f>
        <v>1</v>
      </c>
    </row>
    <row r="2054" spans="1:27">
      <c r="A2054" t="s">
        <v>70</v>
      </c>
      <c r="B2054" t="s">
        <v>5922</v>
      </c>
      <c r="C2054" t="s">
        <v>5923</v>
      </c>
      <c r="D2054" t="s">
        <v>7280</v>
      </c>
      <c r="E2054" t="s">
        <v>473</v>
      </c>
      <c r="F2054" t="s">
        <v>250</v>
      </c>
      <c r="G2054" s="1">
        <v>45273</v>
      </c>
      <c r="H2054" s="8">
        <f>MONTH(tbl_CleanLeads[[#This Row],[Lead_Date_Final]])</f>
        <v>12</v>
      </c>
      <c r="I2054" t="s">
        <v>7262</v>
      </c>
      <c r="J2054" t="s">
        <v>7263</v>
      </c>
      <c r="K2054" t="s">
        <v>7264</v>
      </c>
      <c r="L2054">
        <f>WEEKDAY(tbl_CleanLeads[[#This Row],[Lead_Date_Final]],2)</f>
        <v>3</v>
      </c>
      <c r="M2054" t="s">
        <v>7272</v>
      </c>
      <c r="N2054">
        <v>24.4</v>
      </c>
      <c r="O2054" s="7">
        <v>1649.91</v>
      </c>
      <c r="P2054">
        <v>44</v>
      </c>
      <c r="Q2054" t="s">
        <v>7289</v>
      </c>
      <c r="R2054">
        <f>IF(UPPER(TRIM(Table2[[#This Row],[Status_Clean]]))="CONVERTED",1,0)</f>
        <v>1</v>
      </c>
      <c r="S2054">
        <f>IF(ISNUMBER(MATCH(UPPER(TRIM(Table2[[#This Row],[Status_Clean]])),{"CONTACTED","QUALIFIED","CONVERTED"},0)),1,0)</f>
        <v>1</v>
      </c>
      <c r="T2054" cm="1">
        <f t="array" ref="T2054">_xlfn.SWITCH(UPPER(TRIM(Table2[[#This Row],[Status_Clean]])),"NEW",1,"CONTACTED",2,"QUALIFIED",3,"CONVERTED",4,"LOST",5,99)</f>
        <v>4</v>
      </c>
      <c r="U2054" t="str" cm="1">
        <f t="array" ref="U2054">_xlfn.LET(_xlpm.x,IFERROR(VALUE(Table2[[#This Row],[Response_Time_Hours]]),""),IF(_xlpm.x="","CHECK",_xlfn.IFS(_xlpm.x&lt;=1,"Immediate",_xlpm.x&lt;=6,"Fast",_xlpm.x&lt;=24,"Moderate",_xlpm.x&gt;24,"Delayed")))</f>
        <v>Delayed</v>
      </c>
      <c r="V2054">
        <f>FLOOR(tbl_CleanLeads[[#This Row],[Response_Time_Hours]],6)</f>
        <v>24</v>
      </c>
      <c r="W2054" t="str" cm="1">
        <f t="array" ref="W2054">IF(Table2[[#This Row],[Interaction_Count_Final]]="","N/A",_xlfn.IFS(Table2[[#This Row],[Interaction_Count_Final]]&lt;=2,"Low",Table2[[#This Row],[Interaction_Count_Final]]&lt;=5,"Medium",Table2[[#This Row],[Interaction_Count_Final]]&gt;=6,"High",TRUE,"CHECK"))</f>
        <v>High</v>
      </c>
      <c r="X2054" t="b">
        <f t="shared" si="32"/>
        <v>1</v>
      </c>
      <c r="Y2054" t="b">
        <f>tbl_CleanLeads[[#This Row],[Response_Time_Hours]]&gt;24</f>
        <v>1</v>
      </c>
      <c r="Z2054" s="13" t="b">
        <f>tbl_CleanLeads[[#This Row],[Response_Time_Hours]]&gt;72</f>
        <v>0</v>
      </c>
      <c r="AA2054" s="13" t="b">
        <f>tbl_CleanLeads[[#This Row],[Status_Clean]]="Converted"</f>
        <v>1</v>
      </c>
    </row>
    <row r="2055" spans="1:27">
      <c r="A2055" t="s">
        <v>90</v>
      </c>
      <c r="B2055" t="s">
        <v>5924</v>
      </c>
      <c r="C2055" t="s">
        <v>5925</v>
      </c>
      <c r="D2055" t="s">
        <v>7280</v>
      </c>
      <c r="E2055" t="s">
        <v>254</v>
      </c>
      <c r="F2055" t="s">
        <v>173</v>
      </c>
      <c r="G2055" s="1">
        <v>45119</v>
      </c>
      <c r="H2055" s="8">
        <f>MONTH(tbl_CleanLeads[[#This Row],[Lead_Date_Final]])</f>
        <v>7</v>
      </c>
      <c r="I2055" t="s">
        <v>7305</v>
      </c>
      <c r="J2055" t="s">
        <v>7263</v>
      </c>
      <c r="K2055" t="s">
        <v>7288</v>
      </c>
      <c r="L2055">
        <f>WEEKDAY(tbl_CleanLeads[[#This Row],[Lead_Date_Final]],2)</f>
        <v>3</v>
      </c>
      <c r="M2055" t="s">
        <v>7272</v>
      </c>
      <c r="N2055">
        <v>2.2999999999999998</v>
      </c>
      <c r="O2055" s="7">
        <v>3334.44</v>
      </c>
      <c r="P2055">
        <v>46</v>
      </c>
      <c r="Q2055" t="s">
        <v>7266</v>
      </c>
      <c r="R2055">
        <f>IF(UPPER(TRIM(Table2[[#This Row],[Status_Clean]]))="CONVERTED",1,0)</f>
        <v>0</v>
      </c>
      <c r="S2055">
        <f>IF(ISNUMBER(MATCH(UPPER(TRIM(Table2[[#This Row],[Status_Clean]])),{"CONTACTED","QUALIFIED","CONVERTED"},0)),1,0)</f>
        <v>0</v>
      </c>
      <c r="T2055" cm="1">
        <f t="array" ref="T2055">_xlfn.SWITCH(UPPER(TRIM(Table2[[#This Row],[Status_Clean]])),"NEW",1,"CONTACTED",2,"QUALIFIED",3,"CONVERTED",4,"LOST",5,99)</f>
        <v>5</v>
      </c>
      <c r="U2055" t="str" cm="1">
        <f t="array" ref="U2055">_xlfn.LET(_xlpm.x,IFERROR(VALUE(Table2[[#This Row],[Response_Time_Hours]]),""),IF(_xlpm.x="","CHECK",_xlfn.IFS(_xlpm.x&lt;=1,"Immediate",_xlpm.x&lt;=6,"Fast",_xlpm.x&lt;=24,"Moderate",_xlpm.x&gt;24,"Delayed")))</f>
        <v>Fast</v>
      </c>
      <c r="V2055">
        <f>FLOOR(tbl_CleanLeads[[#This Row],[Response_Time_Hours]],6)</f>
        <v>0</v>
      </c>
      <c r="W2055" t="str" cm="1">
        <f t="array" ref="W2055">IF(Table2[[#This Row],[Interaction_Count_Final]]="","N/A",_xlfn.IFS(Table2[[#This Row],[Interaction_Count_Final]]&lt;=2,"Low",Table2[[#This Row],[Interaction_Count_Final]]&lt;=5,"Medium",Table2[[#This Row],[Interaction_Count_Final]]&gt;=6,"High",TRUE,"CHECK"))</f>
        <v>High</v>
      </c>
      <c r="X2055" t="b">
        <f t="shared" si="32"/>
        <v>1</v>
      </c>
      <c r="Y2055" t="b">
        <f>tbl_CleanLeads[[#This Row],[Response_Time_Hours]]&gt;24</f>
        <v>0</v>
      </c>
      <c r="Z2055" s="13" t="b">
        <f>tbl_CleanLeads[[#This Row],[Response_Time_Hours]]&gt;72</f>
        <v>0</v>
      </c>
      <c r="AA2055" s="13" t="b">
        <f>tbl_CleanLeads[[#This Row],[Status_Clean]]="Converted"</f>
        <v>0</v>
      </c>
    </row>
    <row r="2056" spans="1:27">
      <c r="A2056" t="s">
        <v>90</v>
      </c>
      <c r="B2056" t="s">
        <v>5926</v>
      </c>
      <c r="C2056" t="s">
        <v>8635</v>
      </c>
      <c r="D2056" t="s">
        <v>7274</v>
      </c>
      <c r="E2056" t="s">
        <v>101</v>
      </c>
      <c r="F2056" t="s">
        <v>250</v>
      </c>
      <c r="G2056" s="1">
        <v>45651</v>
      </c>
      <c r="H2056" s="8">
        <f>MONTH(tbl_CleanLeads[[#This Row],[Lead_Date_Final]])</f>
        <v>12</v>
      </c>
      <c r="I2056" t="s">
        <v>7262</v>
      </c>
      <c r="J2056" t="s">
        <v>7271</v>
      </c>
      <c r="K2056" t="s">
        <v>7264</v>
      </c>
      <c r="L2056">
        <f>WEEKDAY(tbl_CleanLeads[[#This Row],[Lead_Date_Final]],2)</f>
        <v>3</v>
      </c>
      <c r="M2056" t="s">
        <v>7272</v>
      </c>
      <c r="N2056">
        <v>7</v>
      </c>
      <c r="O2056" s="7">
        <v>2079.25</v>
      </c>
      <c r="P2056">
        <v>15</v>
      </c>
      <c r="Q2056" t="s">
        <v>7266</v>
      </c>
      <c r="R2056">
        <f>IF(UPPER(TRIM(Table2[[#This Row],[Status_Clean]]))="CONVERTED",1,0)</f>
        <v>1</v>
      </c>
      <c r="S2056">
        <f>IF(ISNUMBER(MATCH(UPPER(TRIM(Table2[[#This Row],[Status_Clean]])),{"CONTACTED","QUALIFIED","CONVERTED"},0)),1,0)</f>
        <v>1</v>
      </c>
      <c r="T2056" cm="1">
        <f t="array" ref="T2056">_xlfn.SWITCH(UPPER(TRIM(Table2[[#This Row],[Status_Clean]])),"NEW",1,"CONTACTED",2,"QUALIFIED",3,"CONVERTED",4,"LOST",5,99)</f>
        <v>4</v>
      </c>
      <c r="U2056" t="str" cm="1">
        <f t="array" ref="U2056">_xlfn.LET(_xlpm.x,IFERROR(VALUE(Table2[[#This Row],[Response_Time_Hours]]),""),IF(_xlpm.x="","CHECK",_xlfn.IFS(_xlpm.x&lt;=1,"Immediate",_xlpm.x&lt;=6,"Fast",_xlpm.x&lt;=24,"Moderate",_xlpm.x&gt;24,"Delayed")))</f>
        <v>Moderate</v>
      </c>
      <c r="V2056">
        <f>FLOOR(tbl_CleanLeads[[#This Row],[Response_Time_Hours]],6)</f>
        <v>6</v>
      </c>
      <c r="W2056" t="str" cm="1">
        <f t="array" ref="W2056">IF(Table2[[#This Row],[Interaction_Count_Final]]="","N/A",_xlfn.IFS(Table2[[#This Row],[Interaction_Count_Final]]&lt;=2,"Low",Table2[[#This Row],[Interaction_Count_Final]]&lt;=5,"Medium",Table2[[#This Row],[Interaction_Count_Final]]&gt;=6,"High",TRUE,"CHECK"))</f>
        <v>High</v>
      </c>
      <c r="X2056" t="b">
        <f t="shared" si="32"/>
        <v>1</v>
      </c>
      <c r="Y2056" t="b">
        <f>tbl_CleanLeads[[#This Row],[Response_Time_Hours]]&gt;24</f>
        <v>0</v>
      </c>
      <c r="Z2056" s="13" t="b">
        <f>tbl_CleanLeads[[#This Row],[Response_Time_Hours]]&gt;72</f>
        <v>0</v>
      </c>
      <c r="AA2056" s="13" t="b">
        <f>tbl_CleanLeads[[#This Row],[Status_Clean]]="Converted"</f>
        <v>1</v>
      </c>
    </row>
    <row r="2057" spans="1:27">
      <c r="A2057" t="s">
        <v>90</v>
      </c>
      <c r="B2057" t="s">
        <v>5930</v>
      </c>
      <c r="C2057" t="s">
        <v>5931</v>
      </c>
      <c r="D2057" t="s">
        <v>7303</v>
      </c>
      <c r="E2057" t="s">
        <v>1356</v>
      </c>
      <c r="F2057" t="s">
        <v>193</v>
      </c>
      <c r="G2057" s="1">
        <v>45088</v>
      </c>
      <c r="H2057" s="8">
        <f>MONTH(tbl_CleanLeads[[#This Row],[Lead_Date_Final]])</f>
        <v>6</v>
      </c>
      <c r="I2057" t="s">
        <v>7276</v>
      </c>
      <c r="J2057" t="s">
        <v>7263</v>
      </c>
      <c r="K2057" t="s">
        <v>7277</v>
      </c>
      <c r="L2057">
        <f>WEEKDAY(tbl_CleanLeads[[#This Row],[Lead_Date_Final]],2)</f>
        <v>7</v>
      </c>
      <c r="M2057" t="s">
        <v>7293</v>
      </c>
      <c r="N2057">
        <v>42.6</v>
      </c>
      <c r="O2057" s="7">
        <v>2624.57</v>
      </c>
      <c r="P2057">
        <v>1</v>
      </c>
      <c r="Q2057" t="s">
        <v>7266</v>
      </c>
      <c r="R2057">
        <f>IF(UPPER(TRIM(Table2[[#This Row],[Status_Clean]]))="CONVERTED",1,0)</f>
        <v>0</v>
      </c>
      <c r="S2057">
        <f>IF(ISNUMBER(MATCH(UPPER(TRIM(Table2[[#This Row],[Status_Clean]])),{"CONTACTED","QUALIFIED","CONVERTED"},0)),1,0)</f>
        <v>0</v>
      </c>
      <c r="T2057" cm="1">
        <f t="array" ref="T2057">_xlfn.SWITCH(UPPER(TRIM(Table2[[#This Row],[Status_Clean]])),"NEW",1,"CONTACTED",2,"QUALIFIED",3,"CONVERTED",4,"LOST",5,99)</f>
        <v>1</v>
      </c>
      <c r="U2057" t="str" cm="1">
        <f t="array" ref="U2057">_xlfn.LET(_xlpm.x,IFERROR(VALUE(Table2[[#This Row],[Response_Time_Hours]]),""),IF(_xlpm.x="","CHECK",_xlfn.IFS(_xlpm.x&lt;=1,"Immediate",_xlpm.x&lt;=6,"Fast",_xlpm.x&lt;=24,"Moderate",_xlpm.x&gt;24,"Delayed")))</f>
        <v>Delayed</v>
      </c>
      <c r="V2057">
        <f>FLOOR(tbl_CleanLeads[[#This Row],[Response_Time_Hours]],6)</f>
        <v>42</v>
      </c>
      <c r="W2057" t="str" cm="1">
        <f t="array" ref="W2057">IF(Table2[[#This Row],[Interaction_Count_Final]]="","N/A",_xlfn.IFS(Table2[[#This Row],[Interaction_Count_Final]]&lt;=2,"Low",Table2[[#This Row],[Interaction_Count_Final]]&lt;=5,"Medium",Table2[[#This Row],[Interaction_Count_Final]]&gt;=6,"High",TRUE,"CHECK"))</f>
        <v>Low</v>
      </c>
      <c r="X2057" t="b">
        <f t="shared" si="32"/>
        <v>1</v>
      </c>
      <c r="Y2057" t="b">
        <f>tbl_CleanLeads[[#This Row],[Response_Time_Hours]]&gt;24</f>
        <v>1</v>
      </c>
      <c r="Z2057" s="13" t="b">
        <f>tbl_CleanLeads[[#This Row],[Response_Time_Hours]]&gt;72</f>
        <v>0</v>
      </c>
      <c r="AA2057" s="13" t="b">
        <f>tbl_CleanLeads[[#This Row],[Status_Clean]]="Converted"</f>
        <v>0</v>
      </c>
    </row>
    <row r="2058" spans="1:27">
      <c r="A2058" t="s">
        <v>90</v>
      </c>
      <c r="B2058" t="s">
        <v>5932</v>
      </c>
      <c r="C2058" t="s">
        <v>5933</v>
      </c>
      <c r="D2058" t="s">
        <v>7280</v>
      </c>
      <c r="E2058" t="s">
        <v>69</v>
      </c>
      <c r="F2058" t="s">
        <v>71</v>
      </c>
      <c r="G2058" s="1">
        <v>45089</v>
      </c>
      <c r="H2058" s="8">
        <f>MONTH(tbl_CleanLeads[[#This Row],[Lead_Date_Final]])</f>
        <v>6</v>
      </c>
      <c r="I2058" t="s">
        <v>7276</v>
      </c>
      <c r="J2058" t="s">
        <v>7263</v>
      </c>
      <c r="K2058" t="s">
        <v>7277</v>
      </c>
      <c r="L2058">
        <f>WEEKDAY(tbl_CleanLeads[[#This Row],[Lead_Date_Final]],2)</f>
        <v>1</v>
      </c>
      <c r="M2058" t="s">
        <v>7298</v>
      </c>
      <c r="N2058">
        <v>20.9</v>
      </c>
      <c r="O2058" s="7">
        <v>2870.12</v>
      </c>
      <c r="P2058">
        <v>6</v>
      </c>
      <c r="Q2058" t="s">
        <v>7266</v>
      </c>
      <c r="R2058">
        <f>IF(UPPER(TRIM(Table2[[#This Row],[Status_Clean]]))="CONVERTED",1,0)</f>
        <v>0</v>
      </c>
      <c r="S2058">
        <f>IF(ISNUMBER(MATCH(UPPER(TRIM(Table2[[#This Row],[Status_Clean]])),{"CONTACTED","QUALIFIED","CONVERTED"},0)),1,0)</f>
        <v>1</v>
      </c>
      <c r="T2058" cm="1">
        <f t="array" ref="T2058">_xlfn.SWITCH(UPPER(TRIM(Table2[[#This Row],[Status_Clean]])),"NEW",1,"CONTACTED",2,"QUALIFIED",3,"CONVERTED",4,"LOST",5,99)</f>
        <v>3</v>
      </c>
      <c r="U2058" t="str" cm="1">
        <f t="array" ref="U2058">_xlfn.LET(_xlpm.x,IFERROR(VALUE(Table2[[#This Row],[Response_Time_Hours]]),""),IF(_xlpm.x="","CHECK",_xlfn.IFS(_xlpm.x&lt;=1,"Immediate",_xlpm.x&lt;=6,"Fast",_xlpm.x&lt;=24,"Moderate",_xlpm.x&gt;24,"Delayed")))</f>
        <v>Moderate</v>
      </c>
      <c r="V2058">
        <f>FLOOR(tbl_CleanLeads[[#This Row],[Response_Time_Hours]],6)</f>
        <v>18</v>
      </c>
      <c r="W2058" t="str" cm="1">
        <f t="array" ref="W2058">IF(Table2[[#This Row],[Interaction_Count_Final]]="","N/A",_xlfn.IFS(Table2[[#This Row],[Interaction_Count_Final]]&lt;=2,"Low",Table2[[#This Row],[Interaction_Count_Final]]&lt;=5,"Medium",Table2[[#This Row],[Interaction_Count_Final]]&gt;=6,"High",TRUE,"CHECK"))</f>
        <v>High</v>
      </c>
      <c r="X2058" t="b">
        <f t="shared" si="32"/>
        <v>1</v>
      </c>
      <c r="Y2058" t="b">
        <f>tbl_CleanLeads[[#This Row],[Response_Time_Hours]]&gt;24</f>
        <v>0</v>
      </c>
      <c r="Z2058" s="13" t="b">
        <f>tbl_CleanLeads[[#This Row],[Response_Time_Hours]]&gt;72</f>
        <v>0</v>
      </c>
      <c r="AA2058" s="13" t="b">
        <f>tbl_CleanLeads[[#This Row],[Status_Clean]]="Converted"</f>
        <v>0</v>
      </c>
    </row>
    <row r="2059" spans="1:27">
      <c r="A2059" t="s">
        <v>63</v>
      </c>
      <c r="B2059" t="s">
        <v>5935</v>
      </c>
      <c r="C2059" t="s">
        <v>8637</v>
      </c>
      <c r="D2059" t="s">
        <v>7268</v>
      </c>
      <c r="E2059" t="s">
        <v>123</v>
      </c>
      <c r="F2059" t="s">
        <v>250</v>
      </c>
      <c r="G2059" s="1">
        <v>45245</v>
      </c>
      <c r="H2059" s="8">
        <f>MONTH(tbl_CleanLeads[[#This Row],[Lead_Date_Final]])</f>
        <v>11</v>
      </c>
      <c r="I2059" t="s">
        <v>7300</v>
      </c>
      <c r="J2059" t="s">
        <v>7263</v>
      </c>
      <c r="K2059" t="s">
        <v>7264</v>
      </c>
      <c r="L2059">
        <f>WEEKDAY(tbl_CleanLeads[[#This Row],[Lead_Date_Final]],2)</f>
        <v>3</v>
      </c>
      <c r="M2059" t="s">
        <v>7272</v>
      </c>
      <c r="N2059">
        <v>38.400000000000006</v>
      </c>
      <c r="O2059" s="7">
        <v>4027.82</v>
      </c>
      <c r="P2059">
        <v>35</v>
      </c>
      <c r="Q2059" t="s">
        <v>7273</v>
      </c>
      <c r="R2059">
        <f>IF(UPPER(TRIM(Table2[[#This Row],[Status_Clean]]))="CONVERTED",1,0)</f>
        <v>1</v>
      </c>
      <c r="S2059">
        <f>IF(ISNUMBER(MATCH(UPPER(TRIM(Table2[[#This Row],[Status_Clean]])),{"CONTACTED","QUALIFIED","CONVERTED"},0)),1,0)</f>
        <v>1</v>
      </c>
      <c r="T2059" cm="1">
        <f t="array" ref="T2059">_xlfn.SWITCH(UPPER(TRIM(Table2[[#This Row],[Status_Clean]])),"NEW",1,"CONTACTED",2,"QUALIFIED",3,"CONVERTED",4,"LOST",5,99)</f>
        <v>4</v>
      </c>
      <c r="U2059" t="str" cm="1">
        <f t="array" ref="U2059">_xlfn.LET(_xlpm.x,IFERROR(VALUE(Table2[[#This Row],[Response_Time_Hours]]),""),IF(_xlpm.x="","CHECK",_xlfn.IFS(_xlpm.x&lt;=1,"Immediate",_xlpm.x&lt;=6,"Fast",_xlpm.x&lt;=24,"Moderate",_xlpm.x&gt;24,"Delayed")))</f>
        <v>Delayed</v>
      </c>
      <c r="V2059">
        <f>FLOOR(tbl_CleanLeads[[#This Row],[Response_Time_Hours]],6)</f>
        <v>36</v>
      </c>
      <c r="W2059" t="str" cm="1">
        <f t="array" ref="W2059">IF(Table2[[#This Row],[Interaction_Count_Final]]="","N/A",_xlfn.IFS(Table2[[#This Row],[Interaction_Count_Final]]&lt;=2,"Low",Table2[[#This Row],[Interaction_Count_Final]]&lt;=5,"Medium",Table2[[#This Row],[Interaction_Count_Final]]&gt;=6,"High",TRUE,"CHECK"))</f>
        <v>High</v>
      </c>
      <c r="X2059" t="b">
        <f t="shared" si="32"/>
        <v>1</v>
      </c>
      <c r="Y2059" t="b">
        <f>tbl_CleanLeads[[#This Row],[Response_Time_Hours]]&gt;24</f>
        <v>1</v>
      </c>
      <c r="Z2059" s="13" t="b">
        <f>tbl_CleanLeads[[#This Row],[Response_Time_Hours]]&gt;72</f>
        <v>0</v>
      </c>
      <c r="AA2059" s="13" t="b">
        <f>tbl_CleanLeads[[#This Row],[Status_Clean]]="Converted"</f>
        <v>1</v>
      </c>
    </row>
    <row r="2060" spans="1:27">
      <c r="A2060" t="s">
        <v>102</v>
      </c>
      <c r="B2060" t="s">
        <v>5937</v>
      </c>
      <c r="C2060" t="s">
        <v>5938</v>
      </c>
      <c r="D2060" t="s">
        <v>7268</v>
      </c>
      <c r="E2060" t="s">
        <v>106</v>
      </c>
      <c r="F2060" t="s">
        <v>71</v>
      </c>
      <c r="G2060" s="1">
        <v>45118</v>
      </c>
      <c r="H2060" s="8">
        <f>MONTH(tbl_CleanLeads[[#This Row],[Lead_Date_Final]])</f>
        <v>7</v>
      </c>
      <c r="I2060" t="s">
        <v>7305</v>
      </c>
      <c r="J2060" t="s">
        <v>7263</v>
      </c>
      <c r="K2060" t="s">
        <v>7288</v>
      </c>
      <c r="L2060">
        <f>WEEKDAY(tbl_CleanLeads[[#This Row],[Lead_Date_Final]],2)</f>
        <v>2</v>
      </c>
      <c r="M2060" t="s">
        <v>7265</v>
      </c>
      <c r="N2060">
        <v>12.5</v>
      </c>
      <c r="O2060" s="7">
        <v>1750.53</v>
      </c>
      <c r="P2060">
        <v>47</v>
      </c>
      <c r="Q2060" t="s">
        <v>7289</v>
      </c>
      <c r="R2060">
        <f>IF(UPPER(TRIM(Table2[[#This Row],[Status_Clean]]))="CONVERTED",1,0)</f>
        <v>0</v>
      </c>
      <c r="S2060">
        <f>IF(ISNUMBER(MATCH(UPPER(TRIM(Table2[[#This Row],[Status_Clean]])),{"CONTACTED","QUALIFIED","CONVERTED"},0)),1,0)</f>
        <v>1</v>
      </c>
      <c r="T2060" cm="1">
        <f t="array" ref="T2060">_xlfn.SWITCH(UPPER(TRIM(Table2[[#This Row],[Status_Clean]])),"NEW",1,"CONTACTED",2,"QUALIFIED",3,"CONVERTED",4,"LOST",5,99)</f>
        <v>3</v>
      </c>
      <c r="U2060" t="str" cm="1">
        <f t="array" ref="U2060">_xlfn.LET(_xlpm.x,IFERROR(VALUE(Table2[[#This Row],[Response_Time_Hours]]),""),IF(_xlpm.x="","CHECK",_xlfn.IFS(_xlpm.x&lt;=1,"Immediate",_xlpm.x&lt;=6,"Fast",_xlpm.x&lt;=24,"Moderate",_xlpm.x&gt;24,"Delayed")))</f>
        <v>Moderate</v>
      </c>
      <c r="V2060">
        <f>FLOOR(tbl_CleanLeads[[#This Row],[Response_Time_Hours]],6)</f>
        <v>12</v>
      </c>
      <c r="W2060" t="str" cm="1">
        <f t="array" ref="W2060">IF(Table2[[#This Row],[Interaction_Count_Final]]="","N/A",_xlfn.IFS(Table2[[#This Row],[Interaction_Count_Final]]&lt;=2,"Low",Table2[[#This Row],[Interaction_Count_Final]]&lt;=5,"Medium",Table2[[#This Row],[Interaction_Count_Final]]&gt;=6,"High",TRUE,"CHECK"))</f>
        <v>High</v>
      </c>
      <c r="X2060" t="b">
        <f t="shared" si="32"/>
        <v>1</v>
      </c>
      <c r="Y2060" t="b">
        <f>tbl_CleanLeads[[#This Row],[Response_Time_Hours]]&gt;24</f>
        <v>0</v>
      </c>
      <c r="Z2060" s="13" t="b">
        <f>tbl_CleanLeads[[#This Row],[Response_Time_Hours]]&gt;72</f>
        <v>0</v>
      </c>
      <c r="AA2060" s="13" t="b">
        <f>tbl_CleanLeads[[#This Row],[Status_Clean]]="Converted"</f>
        <v>0</v>
      </c>
    </row>
    <row r="2061" spans="1:27">
      <c r="A2061" t="s">
        <v>90</v>
      </c>
      <c r="B2061" t="s">
        <v>5939</v>
      </c>
      <c r="C2061" t="s">
        <v>5940</v>
      </c>
      <c r="D2061" t="s">
        <v>7280</v>
      </c>
      <c r="E2061" t="s">
        <v>254</v>
      </c>
      <c r="F2061" t="s">
        <v>125</v>
      </c>
      <c r="G2061" s="1">
        <v>45552</v>
      </c>
      <c r="H2061" s="8">
        <f>MONTH(tbl_CleanLeads[[#This Row],[Lead_Date_Final]])</f>
        <v>9</v>
      </c>
      <c r="I2061" t="s">
        <v>7287</v>
      </c>
      <c r="J2061" t="s">
        <v>7271</v>
      </c>
      <c r="K2061" t="s">
        <v>7288</v>
      </c>
      <c r="L2061">
        <f>WEEKDAY(tbl_CleanLeads[[#This Row],[Lead_Date_Final]],2)</f>
        <v>2</v>
      </c>
      <c r="M2061" t="s">
        <v>7265</v>
      </c>
      <c r="N2061">
        <v>39.9</v>
      </c>
      <c r="O2061" s="7">
        <v>4659.93</v>
      </c>
      <c r="P2061">
        <v>47</v>
      </c>
      <c r="Q2061" t="s">
        <v>7273</v>
      </c>
      <c r="R2061">
        <f>IF(UPPER(TRIM(Table2[[#This Row],[Status_Clean]]))="CONVERTED",1,0)</f>
        <v>0</v>
      </c>
      <c r="S2061">
        <f>IF(ISNUMBER(MATCH(UPPER(TRIM(Table2[[#This Row],[Status_Clean]])),{"CONTACTED","QUALIFIED","CONVERTED"},0)),1,0)</f>
        <v>1</v>
      </c>
      <c r="T2061" cm="1">
        <f t="array" ref="T2061">_xlfn.SWITCH(UPPER(TRIM(Table2[[#This Row],[Status_Clean]])),"NEW",1,"CONTACTED",2,"QUALIFIED",3,"CONVERTED",4,"LOST",5,99)</f>
        <v>2</v>
      </c>
      <c r="U2061" t="str" cm="1">
        <f t="array" ref="U2061">_xlfn.LET(_xlpm.x,IFERROR(VALUE(Table2[[#This Row],[Response_Time_Hours]]),""),IF(_xlpm.x="","CHECK",_xlfn.IFS(_xlpm.x&lt;=1,"Immediate",_xlpm.x&lt;=6,"Fast",_xlpm.x&lt;=24,"Moderate",_xlpm.x&gt;24,"Delayed")))</f>
        <v>Delayed</v>
      </c>
      <c r="V2061">
        <f>FLOOR(tbl_CleanLeads[[#This Row],[Response_Time_Hours]],6)</f>
        <v>36</v>
      </c>
      <c r="W2061" t="str" cm="1">
        <f t="array" ref="W2061">IF(Table2[[#This Row],[Interaction_Count_Final]]="","N/A",_xlfn.IFS(Table2[[#This Row],[Interaction_Count_Final]]&lt;=2,"Low",Table2[[#This Row],[Interaction_Count_Final]]&lt;=5,"Medium",Table2[[#This Row],[Interaction_Count_Final]]&gt;=6,"High",TRUE,"CHECK"))</f>
        <v>High</v>
      </c>
      <c r="X2061" t="b">
        <f t="shared" si="32"/>
        <v>1</v>
      </c>
      <c r="Y2061" t="b">
        <f>tbl_CleanLeads[[#This Row],[Response_Time_Hours]]&gt;24</f>
        <v>1</v>
      </c>
      <c r="Z2061" s="13" t="b">
        <f>tbl_CleanLeads[[#This Row],[Response_Time_Hours]]&gt;72</f>
        <v>0</v>
      </c>
      <c r="AA2061" s="13" t="b">
        <f>tbl_CleanLeads[[#This Row],[Status_Clean]]="Converted"</f>
        <v>0</v>
      </c>
    </row>
    <row r="2062" spans="1:27">
      <c r="A2062" t="s">
        <v>90</v>
      </c>
      <c r="B2062" t="s">
        <v>5943</v>
      </c>
      <c r="C2062" t="s">
        <v>5944</v>
      </c>
      <c r="D2062" t="s">
        <v>7274</v>
      </c>
      <c r="E2062" t="s">
        <v>473</v>
      </c>
      <c r="F2062" t="s">
        <v>193</v>
      </c>
      <c r="G2062" s="1">
        <v>45411</v>
      </c>
      <c r="H2062" s="8">
        <f>MONTH(tbl_CleanLeads[[#This Row],[Lead_Date_Final]])</f>
        <v>4</v>
      </c>
      <c r="I2062" t="s">
        <v>7297</v>
      </c>
      <c r="J2062" t="s">
        <v>7271</v>
      </c>
      <c r="K2062" t="s">
        <v>7277</v>
      </c>
      <c r="L2062">
        <f>WEEKDAY(tbl_CleanLeads[[#This Row],[Lead_Date_Final]],2)</f>
        <v>1</v>
      </c>
      <c r="M2062" t="s">
        <v>7298</v>
      </c>
      <c r="N2062">
        <v>25.8</v>
      </c>
      <c r="O2062" s="7">
        <v>1272.0999999999999</v>
      </c>
      <c r="P2062">
        <v>3</v>
      </c>
      <c r="Q2062" t="s">
        <v>7289</v>
      </c>
      <c r="R2062">
        <f>IF(UPPER(TRIM(Table2[[#This Row],[Status_Clean]]))="CONVERTED",1,0)</f>
        <v>0</v>
      </c>
      <c r="S2062">
        <f>IF(ISNUMBER(MATCH(UPPER(TRIM(Table2[[#This Row],[Status_Clean]])),{"CONTACTED","QUALIFIED","CONVERTED"},0)),1,0)</f>
        <v>0</v>
      </c>
      <c r="T2062" cm="1">
        <f t="array" ref="T2062">_xlfn.SWITCH(UPPER(TRIM(Table2[[#This Row],[Status_Clean]])),"NEW",1,"CONTACTED",2,"QUALIFIED",3,"CONVERTED",4,"LOST",5,99)</f>
        <v>1</v>
      </c>
      <c r="U2062" t="str" cm="1">
        <f t="array" ref="U2062">_xlfn.LET(_xlpm.x,IFERROR(VALUE(Table2[[#This Row],[Response_Time_Hours]]),""),IF(_xlpm.x="","CHECK",_xlfn.IFS(_xlpm.x&lt;=1,"Immediate",_xlpm.x&lt;=6,"Fast",_xlpm.x&lt;=24,"Moderate",_xlpm.x&gt;24,"Delayed")))</f>
        <v>Delayed</v>
      </c>
      <c r="V2062">
        <f>FLOOR(tbl_CleanLeads[[#This Row],[Response_Time_Hours]],6)</f>
        <v>24</v>
      </c>
      <c r="W2062" t="str" cm="1">
        <f t="array" ref="W2062">IF(Table2[[#This Row],[Interaction_Count_Final]]="","N/A",_xlfn.IFS(Table2[[#This Row],[Interaction_Count_Final]]&lt;=2,"Low",Table2[[#This Row],[Interaction_Count_Final]]&lt;=5,"Medium",Table2[[#This Row],[Interaction_Count_Final]]&gt;=6,"High",TRUE,"CHECK"))</f>
        <v>Medium</v>
      </c>
      <c r="X2062" t="b">
        <f t="shared" si="32"/>
        <v>1</v>
      </c>
      <c r="Y2062" t="b">
        <f>tbl_CleanLeads[[#This Row],[Response_Time_Hours]]&gt;24</f>
        <v>1</v>
      </c>
      <c r="Z2062" s="13" t="b">
        <f>tbl_CleanLeads[[#This Row],[Response_Time_Hours]]&gt;72</f>
        <v>0</v>
      </c>
      <c r="AA2062" s="13" t="b">
        <f>tbl_CleanLeads[[#This Row],[Status_Clean]]="Converted"</f>
        <v>0</v>
      </c>
    </row>
    <row r="2063" spans="1:27">
      <c r="A2063" t="s">
        <v>63</v>
      </c>
      <c r="B2063" t="s">
        <v>5946</v>
      </c>
      <c r="C2063" t="s">
        <v>5947</v>
      </c>
      <c r="D2063" t="s">
        <v>7303</v>
      </c>
      <c r="E2063" t="s">
        <v>363</v>
      </c>
      <c r="F2063" t="s">
        <v>71</v>
      </c>
      <c r="G2063" s="1">
        <v>45479</v>
      </c>
      <c r="H2063" s="8">
        <f>MONTH(tbl_CleanLeads[[#This Row],[Lead_Date_Final]])</f>
        <v>7</v>
      </c>
      <c r="I2063" t="s">
        <v>7305</v>
      </c>
      <c r="J2063" t="s">
        <v>7271</v>
      </c>
      <c r="K2063" t="s">
        <v>7288</v>
      </c>
      <c r="L2063">
        <f>WEEKDAY(tbl_CleanLeads[[#This Row],[Lead_Date_Final]],2)</f>
        <v>6</v>
      </c>
      <c r="M2063" t="s">
        <v>7278</v>
      </c>
      <c r="N2063">
        <v>52</v>
      </c>
      <c r="O2063" s="7">
        <v>4415.08</v>
      </c>
      <c r="P2063">
        <v>26</v>
      </c>
      <c r="Q2063" t="s">
        <v>7273</v>
      </c>
      <c r="R2063">
        <f>IF(UPPER(TRIM(Table2[[#This Row],[Status_Clean]]))="CONVERTED",1,0)</f>
        <v>0</v>
      </c>
      <c r="S2063">
        <f>IF(ISNUMBER(MATCH(UPPER(TRIM(Table2[[#This Row],[Status_Clean]])),{"CONTACTED","QUALIFIED","CONVERTED"},0)),1,0)</f>
        <v>1</v>
      </c>
      <c r="T2063" cm="1">
        <f t="array" ref="T2063">_xlfn.SWITCH(UPPER(TRIM(Table2[[#This Row],[Status_Clean]])),"NEW",1,"CONTACTED",2,"QUALIFIED",3,"CONVERTED",4,"LOST",5,99)</f>
        <v>3</v>
      </c>
      <c r="U2063" t="str" cm="1">
        <f t="array" ref="U2063">_xlfn.LET(_xlpm.x,IFERROR(VALUE(Table2[[#This Row],[Response_Time_Hours]]),""),IF(_xlpm.x="","CHECK",_xlfn.IFS(_xlpm.x&lt;=1,"Immediate",_xlpm.x&lt;=6,"Fast",_xlpm.x&lt;=24,"Moderate",_xlpm.x&gt;24,"Delayed")))</f>
        <v>Delayed</v>
      </c>
      <c r="V2063">
        <f>FLOOR(tbl_CleanLeads[[#This Row],[Response_Time_Hours]],6)</f>
        <v>48</v>
      </c>
      <c r="W2063" t="str" cm="1">
        <f t="array" ref="W2063">IF(Table2[[#This Row],[Interaction_Count_Final]]="","N/A",_xlfn.IFS(Table2[[#This Row],[Interaction_Count_Final]]&lt;=2,"Low",Table2[[#This Row],[Interaction_Count_Final]]&lt;=5,"Medium",Table2[[#This Row],[Interaction_Count_Final]]&gt;=6,"High",TRUE,"CHECK"))</f>
        <v>High</v>
      </c>
      <c r="X2063" t="b">
        <f t="shared" si="32"/>
        <v>1</v>
      </c>
      <c r="Y2063" t="b">
        <f>tbl_CleanLeads[[#This Row],[Response_Time_Hours]]&gt;24</f>
        <v>1</v>
      </c>
      <c r="Z2063" s="13" t="b">
        <f>tbl_CleanLeads[[#This Row],[Response_Time_Hours]]&gt;72</f>
        <v>0</v>
      </c>
      <c r="AA2063" s="13" t="b">
        <f>tbl_CleanLeads[[#This Row],[Status_Clean]]="Converted"</f>
        <v>0</v>
      </c>
    </row>
    <row r="2064" spans="1:27">
      <c r="A2064" t="s">
        <v>102</v>
      </c>
      <c r="B2064" t="s">
        <v>5948</v>
      </c>
      <c r="C2064" t="s">
        <v>8639</v>
      </c>
      <c r="D2064" t="s">
        <v>7274</v>
      </c>
      <c r="E2064" t="s">
        <v>222</v>
      </c>
      <c r="F2064" t="s">
        <v>173</v>
      </c>
      <c r="G2064" s="1">
        <v>45581</v>
      </c>
      <c r="H2064" s="8">
        <f>MONTH(tbl_CleanLeads[[#This Row],[Lead_Date_Final]])</f>
        <v>10</v>
      </c>
      <c r="I2064" t="s">
        <v>7270</v>
      </c>
      <c r="J2064" t="s">
        <v>7271</v>
      </c>
      <c r="K2064" t="s">
        <v>7264</v>
      </c>
      <c r="L2064">
        <f>WEEKDAY(tbl_CleanLeads[[#This Row],[Lead_Date_Final]],2)</f>
        <v>3</v>
      </c>
      <c r="M2064" t="s">
        <v>7272</v>
      </c>
      <c r="N2064">
        <v>49</v>
      </c>
      <c r="O2064" s="7">
        <v>1925.04</v>
      </c>
      <c r="P2064">
        <v>34</v>
      </c>
      <c r="Q2064" t="s">
        <v>7289</v>
      </c>
      <c r="R2064">
        <f>IF(UPPER(TRIM(Table2[[#This Row],[Status_Clean]]))="CONVERTED",1,0)</f>
        <v>0</v>
      </c>
      <c r="S2064">
        <f>IF(ISNUMBER(MATCH(UPPER(TRIM(Table2[[#This Row],[Status_Clean]])),{"CONTACTED","QUALIFIED","CONVERTED"},0)),1,0)</f>
        <v>0</v>
      </c>
      <c r="T2064" cm="1">
        <f t="array" ref="T2064">_xlfn.SWITCH(UPPER(TRIM(Table2[[#This Row],[Status_Clean]])),"NEW",1,"CONTACTED",2,"QUALIFIED",3,"CONVERTED",4,"LOST",5,99)</f>
        <v>5</v>
      </c>
      <c r="U2064" t="str" cm="1">
        <f t="array" ref="U2064">_xlfn.LET(_xlpm.x,IFERROR(VALUE(Table2[[#This Row],[Response_Time_Hours]]),""),IF(_xlpm.x="","CHECK",_xlfn.IFS(_xlpm.x&lt;=1,"Immediate",_xlpm.x&lt;=6,"Fast",_xlpm.x&lt;=24,"Moderate",_xlpm.x&gt;24,"Delayed")))</f>
        <v>Delayed</v>
      </c>
      <c r="V2064">
        <f>FLOOR(tbl_CleanLeads[[#This Row],[Response_Time_Hours]],6)</f>
        <v>48</v>
      </c>
      <c r="W2064" t="str" cm="1">
        <f t="array" ref="W2064">IF(Table2[[#This Row],[Interaction_Count_Final]]="","N/A",_xlfn.IFS(Table2[[#This Row],[Interaction_Count_Final]]&lt;=2,"Low",Table2[[#This Row],[Interaction_Count_Final]]&lt;=5,"Medium",Table2[[#This Row],[Interaction_Count_Final]]&gt;=6,"High",TRUE,"CHECK"))</f>
        <v>High</v>
      </c>
      <c r="X2064" t="b">
        <f t="shared" si="32"/>
        <v>1</v>
      </c>
      <c r="Y2064" t="b">
        <f>tbl_CleanLeads[[#This Row],[Response_Time_Hours]]&gt;24</f>
        <v>1</v>
      </c>
      <c r="Z2064" s="13" t="b">
        <f>tbl_CleanLeads[[#This Row],[Response_Time_Hours]]&gt;72</f>
        <v>0</v>
      </c>
      <c r="AA2064" s="13" t="b">
        <f>tbl_CleanLeads[[#This Row],[Status_Clean]]="Converted"</f>
        <v>0</v>
      </c>
    </row>
    <row r="2065" spans="1:27">
      <c r="A2065" t="s">
        <v>63</v>
      </c>
      <c r="B2065" t="s">
        <v>5952</v>
      </c>
      <c r="C2065" t="s">
        <v>5953</v>
      </c>
      <c r="D2065" t="s">
        <v>7258</v>
      </c>
      <c r="E2065" t="s">
        <v>473</v>
      </c>
      <c r="F2065" t="s">
        <v>71</v>
      </c>
      <c r="G2065" s="1">
        <v>44935</v>
      </c>
      <c r="H2065" s="8">
        <f>MONTH(tbl_CleanLeads[[#This Row],[Lead_Date_Final]])</f>
        <v>1</v>
      </c>
      <c r="I2065" t="s">
        <v>7317</v>
      </c>
      <c r="J2065" t="s">
        <v>7263</v>
      </c>
      <c r="K2065" t="s">
        <v>7284</v>
      </c>
      <c r="L2065">
        <f>WEEKDAY(tbl_CleanLeads[[#This Row],[Lead_Date_Final]],2)</f>
        <v>1</v>
      </c>
      <c r="M2065" t="s">
        <v>7298</v>
      </c>
      <c r="N2065">
        <v>26.400000000000002</v>
      </c>
      <c r="O2065" s="7">
        <v>4956.1499999999996</v>
      </c>
      <c r="P2065">
        <v>4</v>
      </c>
      <c r="Q2065" t="s">
        <v>7273</v>
      </c>
      <c r="R2065">
        <f>IF(UPPER(TRIM(Table2[[#This Row],[Status_Clean]]))="CONVERTED",1,0)</f>
        <v>0</v>
      </c>
      <c r="S2065">
        <f>IF(ISNUMBER(MATCH(UPPER(TRIM(Table2[[#This Row],[Status_Clean]])),{"CONTACTED","QUALIFIED","CONVERTED"},0)),1,0)</f>
        <v>1</v>
      </c>
      <c r="T2065" cm="1">
        <f t="array" ref="T2065">_xlfn.SWITCH(UPPER(TRIM(Table2[[#This Row],[Status_Clean]])),"NEW",1,"CONTACTED",2,"QUALIFIED",3,"CONVERTED",4,"LOST",5,99)</f>
        <v>3</v>
      </c>
      <c r="U2065" t="str" cm="1">
        <f t="array" ref="U2065">_xlfn.LET(_xlpm.x,IFERROR(VALUE(Table2[[#This Row],[Response_Time_Hours]]),""),IF(_xlpm.x="","CHECK",_xlfn.IFS(_xlpm.x&lt;=1,"Immediate",_xlpm.x&lt;=6,"Fast",_xlpm.x&lt;=24,"Moderate",_xlpm.x&gt;24,"Delayed")))</f>
        <v>Delayed</v>
      </c>
      <c r="V2065">
        <f>FLOOR(tbl_CleanLeads[[#This Row],[Response_Time_Hours]],6)</f>
        <v>24</v>
      </c>
      <c r="W2065" t="str" cm="1">
        <f t="array" ref="W2065">IF(Table2[[#This Row],[Interaction_Count_Final]]="","N/A",_xlfn.IFS(Table2[[#This Row],[Interaction_Count_Final]]&lt;=2,"Low",Table2[[#This Row],[Interaction_Count_Final]]&lt;=5,"Medium",Table2[[#This Row],[Interaction_Count_Final]]&gt;=6,"High",TRUE,"CHECK"))</f>
        <v>Medium</v>
      </c>
      <c r="X2065" t="b">
        <f t="shared" si="32"/>
        <v>1</v>
      </c>
      <c r="Y2065" t="b">
        <f>tbl_CleanLeads[[#This Row],[Response_Time_Hours]]&gt;24</f>
        <v>1</v>
      </c>
      <c r="Z2065" s="13" t="b">
        <f>tbl_CleanLeads[[#This Row],[Response_Time_Hours]]&gt;72</f>
        <v>0</v>
      </c>
      <c r="AA2065" s="13" t="b">
        <f>tbl_CleanLeads[[#This Row],[Status_Clean]]="Converted"</f>
        <v>0</v>
      </c>
    </row>
    <row r="2066" spans="1:27">
      <c r="A2066" t="s">
        <v>90</v>
      </c>
      <c r="B2066" t="s">
        <v>5954</v>
      </c>
      <c r="C2066" t="s">
        <v>5955</v>
      </c>
      <c r="D2066" t="s">
        <v>7258</v>
      </c>
      <c r="E2066" t="s">
        <v>69</v>
      </c>
      <c r="F2066" t="s">
        <v>125</v>
      </c>
      <c r="G2066" s="1">
        <v>45409</v>
      </c>
      <c r="H2066" s="8">
        <f>MONTH(tbl_CleanLeads[[#This Row],[Lead_Date_Final]])</f>
        <v>4</v>
      </c>
      <c r="I2066" t="s">
        <v>7297</v>
      </c>
      <c r="J2066" t="s">
        <v>7271</v>
      </c>
      <c r="K2066" t="s">
        <v>7277</v>
      </c>
      <c r="L2066">
        <f>WEEKDAY(tbl_CleanLeads[[#This Row],[Lead_Date_Final]],2)</f>
        <v>6</v>
      </c>
      <c r="M2066" t="s">
        <v>7278</v>
      </c>
      <c r="N2066">
        <v>68.7</v>
      </c>
      <c r="O2066" s="7">
        <v>3300.32</v>
      </c>
      <c r="P2066">
        <v>44</v>
      </c>
      <c r="Q2066" t="s">
        <v>7266</v>
      </c>
      <c r="R2066">
        <f>IF(UPPER(TRIM(Table2[[#This Row],[Status_Clean]]))="CONVERTED",1,0)</f>
        <v>0</v>
      </c>
      <c r="S2066">
        <f>IF(ISNUMBER(MATCH(UPPER(TRIM(Table2[[#This Row],[Status_Clean]])),{"CONTACTED","QUALIFIED","CONVERTED"},0)),1,0)</f>
        <v>1</v>
      </c>
      <c r="T2066" cm="1">
        <f t="array" ref="T2066">_xlfn.SWITCH(UPPER(TRIM(Table2[[#This Row],[Status_Clean]])),"NEW",1,"CONTACTED",2,"QUALIFIED",3,"CONVERTED",4,"LOST",5,99)</f>
        <v>2</v>
      </c>
      <c r="U2066" t="str" cm="1">
        <f t="array" ref="U2066">_xlfn.LET(_xlpm.x,IFERROR(VALUE(Table2[[#This Row],[Response_Time_Hours]]),""),IF(_xlpm.x="","CHECK",_xlfn.IFS(_xlpm.x&lt;=1,"Immediate",_xlpm.x&lt;=6,"Fast",_xlpm.x&lt;=24,"Moderate",_xlpm.x&gt;24,"Delayed")))</f>
        <v>Delayed</v>
      </c>
      <c r="V2066">
        <f>FLOOR(tbl_CleanLeads[[#This Row],[Response_Time_Hours]],6)</f>
        <v>66</v>
      </c>
      <c r="W2066" t="str" cm="1">
        <f t="array" ref="W2066">IF(Table2[[#This Row],[Interaction_Count_Final]]="","N/A",_xlfn.IFS(Table2[[#This Row],[Interaction_Count_Final]]&lt;=2,"Low",Table2[[#This Row],[Interaction_Count_Final]]&lt;=5,"Medium",Table2[[#This Row],[Interaction_Count_Final]]&gt;=6,"High",TRUE,"CHECK"))</f>
        <v>High</v>
      </c>
      <c r="X2066" t="b">
        <f t="shared" si="32"/>
        <v>1</v>
      </c>
      <c r="Y2066" t="b">
        <f>tbl_CleanLeads[[#This Row],[Response_Time_Hours]]&gt;24</f>
        <v>1</v>
      </c>
      <c r="Z2066" s="13" t="b">
        <f>tbl_CleanLeads[[#This Row],[Response_Time_Hours]]&gt;72</f>
        <v>0</v>
      </c>
      <c r="AA2066" s="13" t="b">
        <f>tbl_CleanLeads[[#This Row],[Status_Clean]]="Converted"</f>
        <v>0</v>
      </c>
    </row>
    <row r="2067" spans="1:27">
      <c r="A2067" t="s">
        <v>102</v>
      </c>
      <c r="B2067" t="s">
        <v>5957</v>
      </c>
      <c r="C2067" t="s">
        <v>8642</v>
      </c>
      <c r="D2067" t="s">
        <v>7280</v>
      </c>
      <c r="E2067" t="s">
        <v>7308</v>
      </c>
      <c r="F2067" t="s">
        <v>250</v>
      </c>
      <c r="G2067" s="1">
        <v>45130</v>
      </c>
      <c r="H2067" s="8">
        <f>MONTH(tbl_CleanLeads[[#This Row],[Lead_Date_Final]])</f>
        <v>7</v>
      </c>
      <c r="I2067" t="s">
        <v>7305</v>
      </c>
      <c r="J2067" t="s">
        <v>7263</v>
      </c>
      <c r="K2067" t="s">
        <v>7288</v>
      </c>
      <c r="L2067">
        <f>WEEKDAY(tbl_CleanLeads[[#This Row],[Lead_Date_Final]],2)</f>
        <v>7</v>
      </c>
      <c r="M2067" t="s">
        <v>7293</v>
      </c>
      <c r="N2067">
        <v>16.799999999999997</v>
      </c>
      <c r="O2067" s="7">
        <v>3685.63</v>
      </c>
      <c r="P2067">
        <v>12</v>
      </c>
      <c r="Q2067" t="s">
        <v>7266</v>
      </c>
      <c r="R2067">
        <f>IF(UPPER(TRIM(Table2[[#This Row],[Status_Clean]]))="CONVERTED",1,0)</f>
        <v>1</v>
      </c>
      <c r="S2067">
        <f>IF(ISNUMBER(MATCH(UPPER(TRIM(Table2[[#This Row],[Status_Clean]])),{"CONTACTED","QUALIFIED","CONVERTED"},0)),1,0)</f>
        <v>1</v>
      </c>
      <c r="T2067" cm="1">
        <f t="array" ref="T2067">_xlfn.SWITCH(UPPER(TRIM(Table2[[#This Row],[Status_Clean]])),"NEW",1,"CONTACTED",2,"QUALIFIED",3,"CONVERTED",4,"LOST",5,99)</f>
        <v>4</v>
      </c>
      <c r="U2067" t="str" cm="1">
        <f t="array" ref="U2067">_xlfn.LET(_xlpm.x,IFERROR(VALUE(Table2[[#This Row],[Response_Time_Hours]]),""),IF(_xlpm.x="","CHECK",_xlfn.IFS(_xlpm.x&lt;=1,"Immediate",_xlpm.x&lt;=6,"Fast",_xlpm.x&lt;=24,"Moderate",_xlpm.x&gt;24,"Delayed")))</f>
        <v>Moderate</v>
      </c>
      <c r="V2067">
        <f>FLOOR(tbl_CleanLeads[[#This Row],[Response_Time_Hours]],6)</f>
        <v>12</v>
      </c>
      <c r="W2067" t="str" cm="1">
        <f t="array" ref="W2067">IF(Table2[[#This Row],[Interaction_Count_Final]]="","N/A",_xlfn.IFS(Table2[[#This Row],[Interaction_Count_Final]]&lt;=2,"Low",Table2[[#This Row],[Interaction_Count_Final]]&lt;=5,"Medium",Table2[[#This Row],[Interaction_Count_Final]]&gt;=6,"High",TRUE,"CHECK"))</f>
        <v>High</v>
      </c>
      <c r="X2067" t="b">
        <f t="shared" si="32"/>
        <v>1</v>
      </c>
      <c r="Y2067" t="b">
        <f>tbl_CleanLeads[[#This Row],[Response_Time_Hours]]&gt;24</f>
        <v>0</v>
      </c>
      <c r="Z2067" s="13" t="b">
        <f>tbl_CleanLeads[[#This Row],[Response_Time_Hours]]&gt;72</f>
        <v>0</v>
      </c>
      <c r="AA2067" s="13" t="b">
        <f>tbl_CleanLeads[[#This Row],[Status_Clean]]="Converted"</f>
        <v>1</v>
      </c>
    </row>
    <row r="2068" spans="1:27">
      <c r="A2068" t="s">
        <v>70</v>
      </c>
      <c r="B2068" t="s">
        <v>5959</v>
      </c>
      <c r="C2068" t="s">
        <v>5960</v>
      </c>
      <c r="D2068" t="s">
        <v>7258</v>
      </c>
      <c r="E2068" t="s">
        <v>123</v>
      </c>
      <c r="F2068" t="s">
        <v>71</v>
      </c>
      <c r="G2068" s="1">
        <v>45293</v>
      </c>
      <c r="H2068" s="8">
        <f>MONTH(tbl_CleanLeads[[#This Row],[Lead_Date_Final]])</f>
        <v>1</v>
      </c>
      <c r="I2068" t="s">
        <v>7317</v>
      </c>
      <c r="J2068" t="s">
        <v>7271</v>
      </c>
      <c r="K2068" t="s">
        <v>7284</v>
      </c>
      <c r="L2068">
        <f>WEEKDAY(tbl_CleanLeads[[#This Row],[Lead_Date_Final]],2)</f>
        <v>2</v>
      </c>
      <c r="M2068" t="s">
        <v>7265</v>
      </c>
      <c r="N2068">
        <v>28.799999999999997</v>
      </c>
      <c r="O2068" s="7">
        <v>1087.43</v>
      </c>
      <c r="P2068">
        <v>20</v>
      </c>
      <c r="Q2068" t="s">
        <v>7289</v>
      </c>
      <c r="R2068">
        <f>IF(UPPER(TRIM(Table2[[#This Row],[Status_Clean]]))="CONVERTED",1,0)</f>
        <v>0</v>
      </c>
      <c r="S2068">
        <f>IF(ISNUMBER(MATCH(UPPER(TRIM(Table2[[#This Row],[Status_Clean]])),{"CONTACTED","QUALIFIED","CONVERTED"},0)),1,0)</f>
        <v>1</v>
      </c>
      <c r="T2068" cm="1">
        <f t="array" ref="T2068">_xlfn.SWITCH(UPPER(TRIM(Table2[[#This Row],[Status_Clean]])),"NEW",1,"CONTACTED",2,"QUALIFIED",3,"CONVERTED",4,"LOST",5,99)</f>
        <v>3</v>
      </c>
      <c r="U2068" t="str" cm="1">
        <f t="array" ref="U2068">_xlfn.LET(_xlpm.x,IFERROR(VALUE(Table2[[#This Row],[Response_Time_Hours]]),""),IF(_xlpm.x="","CHECK",_xlfn.IFS(_xlpm.x&lt;=1,"Immediate",_xlpm.x&lt;=6,"Fast",_xlpm.x&lt;=24,"Moderate",_xlpm.x&gt;24,"Delayed")))</f>
        <v>Delayed</v>
      </c>
      <c r="V2068">
        <f>FLOOR(tbl_CleanLeads[[#This Row],[Response_Time_Hours]],6)</f>
        <v>24</v>
      </c>
      <c r="W2068" t="str" cm="1">
        <f t="array" ref="W2068">IF(Table2[[#This Row],[Interaction_Count_Final]]="","N/A",_xlfn.IFS(Table2[[#This Row],[Interaction_Count_Final]]&lt;=2,"Low",Table2[[#This Row],[Interaction_Count_Final]]&lt;=5,"Medium",Table2[[#This Row],[Interaction_Count_Final]]&gt;=6,"High",TRUE,"CHECK"))</f>
        <v>High</v>
      </c>
      <c r="X2068" t="b">
        <f t="shared" si="32"/>
        <v>1</v>
      </c>
      <c r="Y2068" t="b">
        <f>tbl_CleanLeads[[#This Row],[Response_Time_Hours]]&gt;24</f>
        <v>1</v>
      </c>
      <c r="Z2068" s="13" t="b">
        <f>tbl_CleanLeads[[#This Row],[Response_Time_Hours]]&gt;72</f>
        <v>0</v>
      </c>
      <c r="AA2068" s="13" t="b">
        <f>tbl_CleanLeads[[#This Row],[Status_Clean]]="Converted"</f>
        <v>0</v>
      </c>
    </row>
    <row r="2069" spans="1:27">
      <c r="A2069" t="s">
        <v>63</v>
      </c>
      <c r="B2069" t="s">
        <v>5961</v>
      </c>
      <c r="C2069" t="s">
        <v>5962</v>
      </c>
      <c r="D2069" t="s">
        <v>7268</v>
      </c>
      <c r="E2069" t="s">
        <v>222</v>
      </c>
      <c r="F2069" t="s">
        <v>71</v>
      </c>
      <c r="G2069" s="1">
        <v>44949</v>
      </c>
      <c r="H2069" s="8">
        <f>MONTH(tbl_CleanLeads[[#This Row],[Lead_Date_Final]])</f>
        <v>1</v>
      </c>
      <c r="I2069" t="s">
        <v>7317</v>
      </c>
      <c r="J2069" t="s">
        <v>7263</v>
      </c>
      <c r="K2069" t="s">
        <v>7284</v>
      </c>
      <c r="L2069">
        <f>WEEKDAY(tbl_CleanLeads[[#This Row],[Lead_Date_Final]],2)</f>
        <v>1</v>
      </c>
      <c r="M2069" t="s">
        <v>7298</v>
      </c>
      <c r="N2069">
        <v>69.7</v>
      </c>
      <c r="O2069" s="7">
        <v>4635.3500000000004</v>
      </c>
      <c r="P2069">
        <v>19</v>
      </c>
      <c r="Q2069" t="s">
        <v>7273</v>
      </c>
      <c r="R2069">
        <f>IF(UPPER(TRIM(Table2[[#This Row],[Status_Clean]]))="CONVERTED",1,0)</f>
        <v>0</v>
      </c>
      <c r="S2069">
        <f>IF(ISNUMBER(MATCH(UPPER(TRIM(Table2[[#This Row],[Status_Clean]])),{"CONTACTED","QUALIFIED","CONVERTED"},0)),1,0)</f>
        <v>1</v>
      </c>
      <c r="T2069" cm="1">
        <f t="array" ref="T2069">_xlfn.SWITCH(UPPER(TRIM(Table2[[#This Row],[Status_Clean]])),"NEW",1,"CONTACTED",2,"QUALIFIED",3,"CONVERTED",4,"LOST",5,99)</f>
        <v>3</v>
      </c>
      <c r="U2069" t="str" cm="1">
        <f t="array" ref="U2069">_xlfn.LET(_xlpm.x,IFERROR(VALUE(Table2[[#This Row],[Response_Time_Hours]]),""),IF(_xlpm.x="","CHECK",_xlfn.IFS(_xlpm.x&lt;=1,"Immediate",_xlpm.x&lt;=6,"Fast",_xlpm.x&lt;=24,"Moderate",_xlpm.x&gt;24,"Delayed")))</f>
        <v>Delayed</v>
      </c>
      <c r="V2069">
        <f>FLOOR(tbl_CleanLeads[[#This Row],[Response_Time_Hours]],6)</f>
        <v>66</v>
      </c>
      <c r="W2069" t="str" cm="1">
        <f t="array" ref="W2069">IF(Table2[[#This Row],[Interaction_Count_Final]]="","N/A",_xlfn.IFS(Table2[[#This Row],[Interaction_Count_Final]]&lt;=2,"Low",Table2[[#This Row],[Interaction_Count_Final]]&lt;=5,"Medium",Table2[[#This Row],[Interaction_Count_Final]]&gt;=6,"High",TRUE,"CHECK"))</f>
        <v>High</v>
      </c>
      <c r="X2069" t="b">
        <f t="shared" si="32"/>
        <v>1</v>
      </c>
      <c r="Y2069" t="b">
        <f>tbl_CleanLeads[[#This Row],[Response_Time_Hours]]&gt;24</f>
        <v>1</v>
      </c>
      <c r="Z2069" s="13" t="b">
        <f>tbl_CleanLeads[[#This Row],[Response_Time_Hours]]&gt;72</f>
        <v>0</v>
      </c>
      <c r="AA2069" s="13" t="b">
        <f>tbl_CleanLeads[[#This Row],[Status_Clean]]="Converted"</f>
        <v>0</v>
      </c>
    </row>
    <row r="2070" spans="1:27">
      <c r="A2070" t="s">
        <v>70</v>
      </c>
      <c r="B2070" t="s">
        <v>5964</v>
      </c>
      <c r="C2070" t="s">
        <v>5965</v>
      </c>
      <c r="D2070" t="s">
        <v>7274</v>
      </c>
      <c r="E2070" t="s">
        <v>311</v>
      </c>
      <c r="F2070" t="s">
        <v>125</v>
      </c>
      <c r="G2070" s="1">
        <v>45070</v>
      </c>
      <c r="H2070" s="8">
        <f>MONTH(tbl_CleanLeads[[#This Row],[Lead_Date_Final]])</f>
        <v>5</v>
      </c>
      <c r="I2070" t="s">
        <v>7314</v>
      </c>
      <c r="J2070" t="s">
        <v>7263</v>
      </c>
      <c r="K2070" t="s">
        <v>7277</v>
      </c>
      <c r="L2070">
        <f>WEEKDAY(tbl_CleanLeads[[#This Row],[Lead_Date_Final]],2)</f>
        <v>3</v>
      </c>
      <c r="M2070" t="s">
        <v>7272</v>
      </c>
      <c r="N2070">
        <v>27</v>
      </c>
      <c r="O2070" s="7">
        <v>1616.93</v>
      </c>
      <c r="P2070">
        <v>9</v>
      </c>
      <c r="Q2070" t="s">
        <v>7289</v>
      </c>
      <c r="R2070">
        <f>IF(UPPER(TRIM(Table2[[#This Row],[Status_Clean]]))="CONVERTED",1,0)</f>
        <v>0</v>
      </c>
      <c r="S2070">
        <f>IF(ISNUMBER(MATCH(UPPER(TRIM(Table2[[#This Row],[Status_Clean]])),{"CONTACTED","QUALIFIED","CONVERTED"},0)),1,0)</f>
        <v>1</v>
      </c>
      <c r="T2070" cm="1">
        <f t="array" ref="T2070">_xlfn.SWITCH(UPPER(TRIM(Table2[[#This Row],[Status_Clean]])),"NEW",1,"CONTACTED",2,"QUALIFIED",3,"CONVERTED",4,"LOST",5,99)</f>
        <v>2</v>
      </c>
      <c r="U2070" t="str" cm="1">
        <f t="array" ref="U2070">_xlfn.LET(_xlpm.x,IFERROR(VALUE(Table2[[#This Row],[Response_Time_Hours]]),""),IF(_xlpm.x="","CHECK",_xlfn.IFS(_xlpm.x&lt;=1,"Immediate",_xlpm.x&lt;=6,"Fast",_xlpm.x&lt;=24,"Moderate",_xlpm.x&gt;24,"Delayed")))</f>
        <v>Delayed</v>
      </c>
      <c r="V2070">
        <f>FLOOR(tbl_CleanLeads[[#This Row],[Response_Time_Hours]],6)</f>
        <v>24</v>
      </c>
      <c r="W2070" t="str" cm="1">
        <f t="array" ref="W2070">IF(Table2[[#This Row],[Interaction_Count_Final]]="","N/A",_xlfn.IFS(Table2[[#This Row],[Interaction_Count_Final]]&lt;=2,"Low",Table2[[#This Row],[Interaction_Count_Final]]&lt;=5,"Medium",Table2[[#This Row],[Interaction_Count_Final]]&gt;=6,"High",TRUE,"CHECK"))</f>
        <v>High</v>
      </c>
      <c r="X2070" t="b">
        <f t="shared" si="32"/>
        <v>1</v>
      </c>
      <c r="Y2070" t="b">
        <f>tbl_CleanLeads[[#This Row],[Response_Time_Hours]]&gt;24</f>
        <v>1</v>
      </c>
      <c r="Z2070" s="13" t="b">
        <f>tbl_CleanLeads[[#This Row],[Response_Time_Hours]]&gt;72</f>
        <v>0</v>
      </c>
      <c r="AA2070" s="13" t="b">
        <f>tbl_CleanLeads[[#This Row],[Status_Clean]]="Converted"</f>
        <v>0</v>
      </c>
    </row>
    <row r="2071" spans="1:27">
      <c r="A2071" t="s">
        <v>90</v>
      </c>
      <c r="B2071" t="s">
        <v>5967</v>
      </c>
      <c r="C2071" t="s">
        <v>8643</v>
      </c>
      <c r="D2071" t="s">
        <v>7258</v>
      </c>
      <c r="E2071" t="s">
        <v>1356</v>
      </c>
      <c r="F2071" t="s">
        <v>193</v>
      </c>
      <c r="G2071" s="1">
        <v>45057</v>
      </c>
      <c r="H2071" s="8">
        <f>MONTH(tbl_CleanLeads[[#This Row],[Lead_Date_Final]])</f>
        <v>5</v>
      </c>
      <c r="I2071" t="s">
        <v>7314</v>
      </c>
      <c r="J2071" t="s">
        <v>7263</v>
      </c>
      <c r="K2071" t="s">
        <v>7277</v>
      </c>
      <c r="L2071">
        <f>WEEKDAY(tbl_CleanLeads[[#This Row],[Lead_Date_Final]],2)</f>
        <v>4</v>
      </c>
      <c r="M2071" t="s">
        <v>7285</v>
      </c>
      <c r="N2071">
        <v>45.599999999999994</v>
      </c>
      <c r="O2071" s="7">
        <v>2452.5100000000002</v>
      </c>
      <c r="P2071">
        <v>8</v>
      </c>
      <c r="Q2071" t="s">
        <v>7266</v>
      </c>
      <c r="R2071">
        <f>IF(UPPER(TRIM(Table2[[#This Row],[Status_Clean]]))="CONVERTED",1,0)</f>
        <v>0</v>
      </c>
      <c r="S2071">
        <f>IF(ISNUMBER(MATCH(UPPER(TRIM(Table2[[#This Row],[Status_Clean]])),{"CONTACTED","QUALIFIED","CONVERTED"},0)),1,0)</f>
        <v>0</v>
      </c>
      <c r="T2071" cm="1">
        <f t="array" ref="T2071">_xlfn.SWITCH(UPPER(TRIM(Table2[[#This Row],[Status_Clean]])),"NEW",1,"CONTACTED",2,"QUALIFIED",3,"CONVERTED",4,"LOST",5,99)</f>
        <v>1</v>
      </c>
      <c r="U2071" t="str" cm="1">
        <f t="array" ref="U2071">_xlfn.LET(_xlpm.x,IFERROR(VALUE(Table2[[#This Row],[Response_Time_Hours]]),""),IF(_xlpm.x="","CHECK",_xlfn.IFS(_xlpm.x&lt;=1,"Immediate",_xlpm.x&lt;=6,"Fast",_xlpm.x&lt;=24,"Moderate",_xlpm.x&gt;24,"Delayed")))</f>
        <v>Delayed</v>
      </c>
      <c r="V2071">
        <f>FLOOR(tbl_CleanLeads[[#This Row],[Response_Time_Hours]],6)</f>
        <v>42</v>
      </c>
      <c r="W2071" t="str" cm="1">
        <f t="array" ref="W2071">IF(Table2[[#This Row],[Interaction_Count_Final]]="","N/A",_xlfn.IFS(Table2[[#This Row],[Interaction_Count_Final]]&lt;=2,"Low",Table2[[#This Row],[Interaction_Count_Final]]&lt;=5,"Medium",Table2[[#This Row],[Interaction_Count_Final]]&gt;=6,"High",TRUE,"CHECK"))</f>
        <v>High</v>
      </c>
      <c r="X2071" t="b">
        <f t="shared" si="32"/>
        <v>1</v>
      </c>
      <c r="Y2071" t="b">
        <f>tbl_CleanLeads[[#This Row],[Response_Time_Hours]]&gt;24</f>
        <v>1</v>
      </c>
      <c r="Z2071" s="13" t="b">
        <f>tbl_CleanLeads[[#This Row],[Response_Time_Hours]]&gt;72</f>
        <v>0</v>
      </c>
      <c r="AA2071" s="13" t="b">
        <f>tbl_CleanLeads[[#This Row],[Status_Clean]]="Converted"</f>
        <v>0</v>
      </c>
    </row>
    <row r="2072" spans="1:27">
      <c r="A2072" t="s">
        <v>70</v>
      </c>
      <c r="B2072" t="s">
        <v>5969</v>
      </c>
      <c r="C2072" t="s">
        <v>5970</v>
      </c>
      <c r="D2072" t="s">
        <v>7274</v>
      </c>
      <c r="E2072" t="s">
        <v>222</v>
      </c>
      <c r="F2072" t="s">
        <v>71</v>
      </c>
      <c r="G2072" s="1">
        <v>45514</v>
      </c>
      <c r="H2072" s="8">
        <f>MONTH(tbl_CleanLeads[[#This Row],[Lead_Date_Final]])</f>
        <v>8</v>
      </c>
      <c r="I2072" t="s">
        <v>7310</v>
      </c>
      <c r="J2072" t="s">
        <v>7271</v>
      </c>
      <c r="K2072" t="s">
        <v>7288</v>
      </c>
      <c r="L2072">
        <f>WEEKDAY(tbl_CleanLeads[[#This Row],[Lead_Date_Final]],2)</f>
        <v>6</v>
      </c>
      <c r="M2072" t="s">
        <v>7278</v>
      </c>
      <c r="N2072">
        <v>23.2</v>
      </c>
      <c r="O2072" s="7">
        <v>2031.14</v>
      </c>
      <c r="P2072">
        <v>4</v>
      </c>
      <c r="Q2072" t="s">
        <v>7266</v>
      </c>
      <c r="R2072">
        <f>IF(UPPER(TRIM(Table2[[#This Row],[Status_Clean]]))="CONVERTED",1,0)</f>
        <v>0</v>
      </c>
      <c r="S2072">
        <f>IF(ISNUMBER(MATCH(UPPER(TRIM(Table2[[#This Row],[Status_Clean]])),{"CONTACTED","QUALIFIED","CONVERTED"},0)),1,0)</f>
        <v>1</v>
      </c>
      <c r="T2072" cm="1">
        <f t="array" ref="T2072">_xlfn.SWITCH(UPPER(TRIM(Table2[[#This Row],[Status_Clean]])),"NEW",1,"CONTACTED",2,"QUALIFIED",3,"CONVERTED",4,"LOST",5,99)</f>
        <v>3</v>
      </c>
      <c r="U2072" t="str" cm="1">
        <f t="array" ref="U2072">_xlfn.LET(_xlpm.x,IFERROR(VALUE(Table2[[#This Row],[Response_Time_Hours]]),""),IF(_xlpm.x="","CHECK",_xlfn.IFS(_xlpm.x&lt;=1,"Immediate",_xlpm.x&lt;=6,"Fast",_xlpm.x&lt;=24,"Moderate",_xlpm.x&gt;24,"Delayed")))</f>
        <v>Moderate</v>
      </c>
      <c r="V2072">
        <f>FLOOR(tbl_CleanLeads[[#This Row],[Response_Time_Hours]],6)</f>
        <v>18</v>
      </c>
      <c r="W2072" t="str" cm="1">
        <f t="array" ref="W2072">IF(Table2[[#This Row],[Interaction_Count_Final]]="","N/A",_xlfn.IFS(Table2[[#This Row],[Interaction_Count_Final]]&lt;=2,"Low",Table2[[#This Row],[Interaction_Count_Final]]&lt;=5,"Medium",Table2[[#This Row],[Interaction_Count_Final]]&gt;=6,"High",TRUE,"CHECK"))</f>
        <v>Medium</v>
      </c>
      <c r="X2072" t="b">
        <f t="shared" si="32"/>
        <v>1</v>
      </c>
      <c r="Y2072" t="b">
        <f>tbl_CleanLeads[[#This Row],[Response_Time_Hours]]&gt;24</f>
        <v>0</v>
      </c>
      <c r="Z2072" s="13" t="b">
        <f>tbl_CleanLeads[[#This Row],[Response_Time_Hours]]&gt;72</f>
        <v>0</v>
      </c>
      <c r="AA2072" s="13" t="b">
        <f>tbl_CleanLeads[[#This Row],[Status_Clean]]="Converted"</f>
        <v>0</v>
      </c>
    </row>
    <row r="2073" spans="1:27">
      <c r="A2073" t="s">
        <v>102</v>
      </c>
      <c r="B2073" t="s">
        <v>5972</v>
      </c>
      <c r="C2073" t="s">
        <v>5973</v>
      </c>
      <c r="D2073" t="s">
        <v>7258</v>
      </c>
      <c r="E2073" t="s">
        <v>792</v>
      </c>
      <c r="F2073" t="s">
        <v>193</v>
      </c>
      <c r="G2073" s="1">
        <v>45542</v>
      </c>
      <c r="H2073" s="8">
        <f>MONTH(tbl_CleanLeads[[#This Row],[Lead_Date_Final]])</f>
        <v>9</v>
      </c>
      <c r="I2073" t="s">
        <v>7287</v>
      </c>
      <c r="J2073" t="s">
        <v>7271</v>
      </c>
      <c r="K2073" t="s">
        <v>7288</v>
      </c>
      <c r="L2073">
        <f>WEEKDAY(tbl_CleanLeads[[#This Row],[Lead_Date_Final]],2)</f>
        <v>6</v>
      </c>
      <c r="M2073" t="s">
        <v>7278</v>
      </c>
      <c r="N2073">
        <v>46.9</v>
      </c>
      <c r="O2073" s="7">
        <v>4343.74</v>
      </c>
      <c r="P2073">
        <v>42</v>
      </c>
      <c r="Q2073" t="s">
        <v>7273</v>
      </c>
      <c r="R2073">
        <f>IF(UPPER(TRIM(Table2[[#This Row],[Status_Clean]]))="CONVERTED",1,0)</f>
        <v>0</v>
      </c>
      <c r="S2073">
        <f>IF(ISNUMBER(MATCH(UPPER(TRIM(Table2[[#This Row],[Status_Clean]])),{"CONTACTED","QUALIFIED","CONVERTED"},0)),1,0)</f>
        <v>0</v>
      </c>
      <c r="T2073" cm="1">
        <f t="array" ref="T2073">_xlfn.SWITCH(UPPER(TRIM(Table2[[#This Row],[Status_Clean]])),"NEW",1,"CONTACTED",2,"QUALIFIED",3,"CONVERTED",4,"LOST",5,99)</f>
        <v>1</v>
      </c>
      <c r="U2073" t="str" cm="1">
        <f t="array" ref="U2073">_xlfn.LET(_xlpm.x,IFERROR(VALUE(Table2[[#This Row],[Response_Time_Hours]]),""),IF(_xlpm.x="","CHECK",_xlfn.IFS(_xlpm.x&lt;=1,"Immediate",_xlpm.x&lt;=6,"Fast",_xlpm.x&lt;=24,"Moderate",_xlpm.x&gt;24,"Delayed")))</f>
        <v>Delayed</v>
      </c>
      <c r="V2073">
        <f>FLOOR(tbl_CleanLeads[[#This Row],[Response_Time_Hours]],6)</f>
        <v>42</v>
      </c>
      <c r="W2073" t="str" cm="1">
        <f t="array" ref="W2073">IF(Table2[[#This Row],[Interaction_Count_Final]]="","N/A",_xlfn.IFS(Table2[[#This Row],[Interaction_Count_Final]]&lt;=2,"Low",Table2[[#This Row],[Interaction_Count_Final]]&lt;=5,"Medium",Table2[[#This Row],[Interaction_Count_Final]]&gt;=6,"High",TRUE,"CHECK"))</f>
        <v>High</v>
      </c>
      <c r="X2073" t="b">
        <f t="shared" si="32"/>
        <v>1</v>
      </c>
      <c r="Y2073" t="b">
        <f>tbl_CleanLeads[[#This Row],[Response_Time_Hours]]&gt;24</f>
        <v>1</v>
      </c>
      <c r="Z2073" s="13" t="b">
        <f>tbl_CleanLeads[[#This Row],[Response_Time_Hours]]&gt;72</f>
        <v>0</v>
      </c>
      <c r="AA2073" s="13" t="b">
        <f>tbl_CleanLeads[[#This Row],[Status_Clean]]="Converted"</f>
        <v>0</v>
      </c>
    </row>
    <row r="2074" spans="1:27">
      <c r="A2074" t="s">
        <v>63</v>
      </c>
      <c r="B2074" t="s">
        <v>5974</v>
      </c>
      <c r="C2074" t="s">
        <v>5975</v>
      </c>
      <c r="D2074" t="s">
        <v>7274</v>
      </c>
      <c r="E2074" t="s">
        <v>254</v>
      </c>
      <c r="F2074" t="s">
        <v>125</v>
      </c>
      <c r="G2074" s="1">
        <v>45594</v>
      </c>
      <c r="H2074" s="8">
        <f>MONTH(tbl_CleanLeads[[#This Row],[Lead_Date_Final]])</f>
        <v>10</v>
      </c>
      <c r="I2074" t="s">
        <v>7270</v>
      </c>
      <c r="J2074" t="s">
        <v>7271</v>
      </c>
      <c r="K2074" t="s">
        <v>7264</v>
      </c>
      <c r="L2074">
        <f>WEEKDAY(tbl_CleanLeads[[#This Row],[Lead_Date_Final]],2)</f>
        <v>2</v>
      </c>
      <c r="M2074" t="s">
        <v>7265</v>
      </c>
      <c r="N2074">
        <v>9.6000000000000014</v>
      </c>
      <c r="O2074" s="7">
        <v>1107.74</v>
      </c>
      <c r="P2074">
        <v>4</v>
      </c>
      <c r="Q2074" t="s">
        <v>7289</v>
      </c>
      <c r="R2074">
        <f>IF(UPPER(TRIM(Table2[[#This Row],[Status_Clean]]))="CONVERTED",1,0)</f>
        <v>0</v>
      </c>
      <c r="S2074">
        <f>IF(ISNUMBER(MATCH(UPPER(TRIM(Table2[[#This Row],[Status_Clean]])),{"CONTACTED","QUALIFIED","CONVERTED"},0)),1,0)</f>
        <v>1</v>
      </c>
      <c r="T2074" cm="1">
        <f t="array" ref="T2074">_xlfn.SWITCH(UPPER(TRIM(Table2[[#This Row],[Status_Clean]])),"NEW",1,"CONTACTED",2,"QUALIFIED",3,"CONVERTED",4,"LOST",5,99)</f>
        <v>2</v>
      </c>
      <c r="U2074" t="str" cm="1">
        <f t="array" ref="U2074">_xlfn.LET(_xlpm.x,IFERROR(VALUE(Table2[[#This Row],[Response_Time_Hours]]),""),IF(_xlpm.x="","CHECK",_xlfn.IFS(_xlpm.x&lt;=1,"Immediate",_xlpm.x&lt;=6,"Fast",_xlpm.x&lt;=24,"Moderate",_xlpm.x&gt;24,"Delayed")))</f>
        <v>Moderate</v>
      </c>
      <c r="V2074">
        <f>FLOOR(tbl_CleanLeads[[#This Row],[Response_Time_Hours]],6)</f>
        <v>6</v>
      </c>
      <c r="W2074" t="str" cm="1">
        <f t="array" ref="W2074">IF(Table2[[#This Row],[Interaction_Count_Final]]="","N/A",_xlfn.IFS(Table2[[#This Row],[Interaction_Count_Final]]&lt;=2,"Low",Table2[[#This Row],[Interaction_Count_Final]]&lt;=5,"Medium",Table2[[#This Row],[Interaction_Count_Final]]&gt;=6,"High",TRUE,"CHECK"))</f>
        <v>Medium</v>
      </c>
      <c r="X2074" t="b">
        <f t="shared" si="32"/>
        <v>1</v>
      </c>
      <c r="Y2074" t="b">
        <f>tbl_CleanLeads[[#This Row],[Response_Time_Hours]]&gt;24</f>
        <v>0</v>
      </c>
      <c r="Z2074" s="13" t="b">
        <f>tbl_CleanLeads[[#This Row],[Response_Time_Hours]]&gt;72</f>
        <v>0</v>
      </c>
      <c r="AA2074" s="13" t="b">
        <f>tbl_CleanLeads[[#This Row],[Status_Clean]]="Converted"</f>
        <v>0</v>
      </c>
    </row>
    <row r="2075" spans="1:27">
      <c r="A2075" t="s">
        <v>90</v>
      </c>
      <c r="B2075" t="s">
        <v>5976</v>
      </c>
      <c r="C2075" t="s">
        <v>5977</v>
      </c>
      <c r="D2075" t="s">
        <v>7280</v>
      </c>
      <c r="E2075" t="s">
        <v>101</v>
      </c>
      <c r="F2075" t="s">
        <v>193</v>
      </c>
      <c r="G2075" s="1">
        <v>45165</v>
      </c>
      <c r="H2075" s="8">
        <f>MONTH(tbl_CleanLeads[[#This Row],[Lead_Date_Final]])</f>
        <v>8</v>
      </c>
      <c r="I2075" t="s">
        <v>7310</v>
      </c>
      <c r="J2075" t="s">
        <v>7263</v>
      </c>
      <c r="K2075" t="s">
        <v>7288</v>
      </c>
      <c r="L2075">
        <f>WEEKDAY(tbl_CleanLeads[[#This Row],[Lead_Date_Final]],2)</f>
        <v>7</v>
      </c>
      <c r="M2075" t="s">
        <v>7293</v>
      </c>
      <c r="N2075">
        <v>50</v>
      </c>
      <c r="O2075" s="7">
        <v>4315.7</v>
      </c>
      <c r="P2075">
        <v>9</v>
      </c>
      <c r="Q2075" t="s">
        <v>7273</v>
      </c>
      <c r="R2075">
        <f>IF(UPPER(TRIM(Table2[[#This Row],[Status_Clean]]))="CONVERTED",1,0)</f>
        <v>0</v>
      </c>
      <c r="S2075">
        <f>IF(ISNUMBER(MATCH(UPPER(TRIM(Table2[[#This Row],[Status_Clean]])),{"CONTACTED","QUALIFIED","CONVERTED"},0)),1,0)</f>
        <v>0</v>
      </c>
      <c r="T2075" cm="1">
        <f t="array" ref="T2075">_xlfn.SWITCH(UPPER(TRIM(Table2[[#This Row],[Status_Clean]])),"NEW",1,"CONTACTED",2,"QUALIFIED",3,"CONVERTED",4,"LOST",5,99)</f>
        <v>1</v>
      </c>
      <c r="U2075" t="str" cm="1">
        <f t="array" ref="U2075">_xlfn.LET(_xlpm.x,IFERROR(VALUE(Table2[[#This Row],[Response_Time_Hours]]),""),IF(_xlpm.x="","CHECK",_xlfn.IFS(_xlpm.x&lt;=1,"Immediate",_xlpm.x&lt;=6,"Fast",_xlpm.x&lt;=24,"Moderate",_xlpm.x&gt;24,"Delayed")))</f>
        <v>Delayed</v>
      </c>
      <c r="V2075">
        <f>FLOOR(tbl_CleanLeads[[#This Row],[Response_Time_Hours]],6)</f>
        <v>48</v>
      </c>
      <c r="W2075" t="str" cm="1">
        <f t="array" ref="W2075">IF(Table2[[#This Row],[Interaction_Count_Final]]="","N/A",_xlfn.IFS(Table2[[#This Row],[Interaction_Count_Final]]&lt;=2,"Low",Table2[[#This Row],[Interaction_Count_Final]]&lt;=5,"Medium",Table2[[#This Row],[Interaction_Count_Final]]&gt;=6,"High",TRUE,"CHECK"))</f>
        <v>High</v>
      </c>
      <c r="X2075" t="b">
        <f t="shared" si="32"/>
        <v>1</v>
      </c>
      <c r="Y2075" t="b">
        <f>tbl_CleanLeads[[#This Row],[Response_Time_Hours]]&gt;24</f>
        <v>1</v>
      </c>
      <c r="Z2075" s="13" t="b">
        <f>tbl_CleanLeads[[#This Row],[Response_Time_Hours]]&gt;72</f>
        <v>0</v>
      </c>
      <c r="AA2075" s="13" t="b">
        <f>tbl_CleanLeads[[#This Row],[Status_Clean]]="Converted"</f>
        <v>0</v>
      </c>
    </row>
    <row r="2076" spans="1:27">
      <c r="A2076" t="s">
        <v>102</v>
      </c>
      <c r="B2076" t="s">
        <v>5978</v>
      </c>
      <c r="C2076" t="s">
        <v>5979</v>
      </c>
      <c r="D2076" t="s">
        <v>7303</v>
      </c>
      <c r="E2076" t="s">
        <v>101</v>
      </c>
      <c r="F2076" t="s">
        <v>250</v>
      </c>
      <c r="G2076" s="1">
        <v>45600</v>
      </c>
      <c r="H2076" s="8">
        <f>MONTH(tbl_CleanLeads[[#This Row],[Lead_Date_Final]])</f>
        <v>11</v>
      </c>
      <c r="I2076" t="s">
        <v>7300</v>
      </c>
      <c r="J2076" t="s">
        <v>7271</v>
      </c>
      <c r="K2076" t="s">
        <v>7264</v>
      </c>
      <c r="L2076">
        <f>WEEKDAY(tbl_CleanLeads[[#This Row],[Lead_Date_Final]],2)</f>
        <v>1</v>
      </c>
      <c r="M2076" t="s">
        <v>7298</v>
      </c>
      <c r="N2076">
        <v>22.5</v>
      </c>
      <c r="O2076" s="7">
        <v>4030.97</v>
      </c>
      <c r="P2076">
        <v>16</v>
      </c>
      <c r="Q2076" t="s">
        <v>7273</v>
      </c>
      <c r="R2076">
        <f>IF(UPPER(TRIM(Table2[[#This Row],[Status_Clean]]))="CONVERTED",1,0)</f>
        <v>1</v>
      </c>
      <c r="S2076">
        <f>IF(ISNUMBER(MATCH(UPPER(TRIM(Table2[[#This Row],[Status_Clean]])),{"CONTACTED","QUALIFIED","CONVERTED"},0)),1,0)</f>
        <v>1</v>
      </c>
      <c r="T2076" cm="1">
        <f t="array" ref="T2076">_xlfn.SWITCH(UPPER(TRIM(Table2[[#This Row],[Status_Clean]])),"NEW",1,"CONTACTED",2,"QUALIFIED",3,"CONVERTED",4,"LOST",5,99)</f>
        <v>4</v>
      </c>
      <c r="U2076" t="str" cm="1">
        <f t="array" ref="U2076">_xlfn.LET(_xlpm.x,IFERROR(VALUE(Table2[[#This Row],[Response_Time_Hours]]),""),IF(_xlpm.x="","CHECK",_xlfn.IFS(_xlpm.x&lt;=1,"Immediate",_xlpm.x&lt;=6,"Fast",_xlpm.x&lt;=24,"Moderate",_xlpm.x&gt;24,"Delayed")))</f>
        <v>Moderate</v>
      </c>
      <c r="V2076">
        <f>FLOOR(tbl_CleanLeads[[#This Row],[Response_Time_Hours]],6)</f>
        <v>18</v>
      </c>
      <c r="W2076" t="str" cm="1">
        <f t="array" ref="W2076">IF(Table2[[#This Row],[Interaction_Count_Final]]="","N/A",_xlfn.IFS(Table2[[#This Row],[Interaction_Count_Final]]&lt;=2,"Low",Table2[[#This Row],[Interaction_Count_Final]]&lt;=5,"Medium",Table2[[#This Row],[Interaction_Count_Final]]&gt;=6,"High",TRUE,"CHECK"))</f>
        <v>High</v>
      </c>
      <c r="X2076" t="b">
        <f t="shared" si="32"/>
        <v>1</v>
      </c>
      <c r="Y2076" t="b">
        <f>tbl_CleanLeads[[#This Row],[Response_Time_Hours]]&gt;24</f>
        <v>0</v>
      </c>
      <c r="Z2076" s="13" t="b">
        <f>tbl_CleanLeads[[#This Row],[Response_Time_Hours]]&gt;72</f>
        <v>0</v>
      </c>
      <c r="AA2076" s="13" t="b">
        <f>tbl_CleanLeads[[#This Row],[Status_Clean]]="Converted"</f>
        <v>1</v>
      </c>
    </row>
    <row r="2077" spans="1:27">
      <c r="A2077" t="s">
        <v>63</v>
      </c>
      <c r="B2077" t="s">
        <v>5980</v>
      </c>
      <c r="C2077" t="s">
        <v>5981</v>
      </c>
      <c r="D2077" t="s">
        <v>7303</v>
      </c>
      <c r="E2077" t="s">
        <v>792</v>
      </c>
      <c r="F2077" t="s">
        <v>71</v>
      </c>
      <c r="G2077" s="1">
        <v>45405</v>
      </c>
      <c r="H2077" s="8">
        <f>MONTH(tbl_CleanLeads[[#This Row],[Lead_Date_Final]])</f>
        <v>4</v>
      </c>
      <c r="I2077" t="s">
        <v>7297</v>
      </c>
      <c r="J2077" t="s">
        <v>7271</v>
      </c>
      <c r="K2077" t="s">
        <v>7277</v>
      </c>
      <c r="L2077">
        <f>WEEKDAY(tbl_CleanLeads[[#This Row],[Lead_Date_Final]],2)</f>
        <v>2</v>
      </c>
      <c r="M2077" t="s">
        <v>7265</v>
      </c>
      <c r="N2077">
        <v>5.2</v>
      </c>
      <c r="O2077" s="7">
        <v>2077.46</v>
      </c>
      <c r="P2077">
        <v>47</v>
      </c>
      <c r="Q2077" t="s">
        <v>7266</v>
      </c>
      <c r="R2077">
        <f>IF(UPPER(TRIM(Table2[[#This Row],[Status_Clean]]))="CONVERTED",1,0)</f>
        <v>0</v>
      </c>
      <c r="S2077">
        <f>IF(ISNUMBER(MATCH(UPPER(TRIM(Table2[[#This Row],[Status_Clean]])),{"CONTACTED","QUALIFIED","CONVERTED"},0)),1,0)</f>
        <v>1</v>
      </c>
      <c r="T2077" cm="1">
        <f t="array" ref="T2077">_xlfn.SWITCH(UPPER(TRIM(Table2[[#This Row],[Status_Clean]])),"NEW",1,"CONTACTED",2,"QUALIFIED",3,"CONVERTED",4,"LOST",5,99)</f>
        <v>3</v>
      </c>
      <c r="U2077" t="str" cm="1">
        <f t="array" ref="U2077">_xlfn.LET(_xlpm.x,IFERROR(VALUE(Table2[[#This Row],[Response_Time_Hours]]),""),IF(_xlpm.x="","CHECK",_xlfn.IFS(_xlpm.x&lt;=1,"Immediate",_xlpm.x&lt;=6,"Fast",_xlpm.x&lt;=24,"Moderate",_xlpm.x&gt;24,"Delayed")))</f>
        <v>Fast</v>
      </c>
      <c r="V2077">
        <f>FLOOR(tbl_CleanLeads[[#This Row],[Response_Time_Hours]],6)</f>
        <v>0</v>
      </c>
      <c r="W2077" t="str" cm="1">
        <f t="array" ref="W2077">IF(Table2[[#This Row],[Interaction_Count_Final]]="","N/A",_xlfn.IFS(Table2[[#This Row],[Interaction_Count_Final]]&lt;=2,"Low",Table2[[#This Row],[Interaction_Count_Final]]&lt;=5,"Medium",Table2[[#This Row],[Interaction_Count_Final]]&gt;=6,"High",TRUE,"CHECK"))</f>
        <v>High</v>
      </c>
      <c r="X2077" t="b">
        <f t="shared" si="32"/>
        <v>1</v>
      </c>
      <c r="Y2077" t="b">
        <f>tbl_CleanLeads[[#This Row],[Response_Time_Hours]]&gt;24</f>
        <v>0</v>
      </c>
      <c r="Z2077" s="13" t="b">
        <f>tbl_CleanLeads[[#This Row],[Response_Time_Hours]]&gt;72</f>
        <v>0</v>
      </c>
      <c r="AA2077" s="13" t="b">
        <f>tbl_CleanLeads[[#This Row],[Status_Clean]]="Converted"</f>
        <v>0</v>
      </c>
    </row>
    <row r="2078" spans="1:27">
      <c r="A2078" t="s">
        <v>90</v>
      </c>
      <c r="B2078" t="s">
        <v>5983</v>
      </c>
      <c r="C2078" t="s">
        <v>5984</v>
      </c>
      <c r="D2078" t="s">
        <v>7274</v>
      </c>
      <c r="E2078" t="s">
        <v>106</v>
      </c>
      <c r="F2078" t="s">
        <v>250</v>
      </c>
      <c r="G2078" s="1">
        <v>45565</v>
      </c>
      <c r="H2078" s="8">
        <f>MONTH(tbl_CleanLeads[[#This Row],[Lead_Date_Final]])</f>
        <v>9</v>
      </c>
      <c r="I2078" t="s">
        <v>7287</v>
      </c>
      <c r="J2078" t="s">
        <v>7271</v>
      </c>
      <c r="K2078" t="s">
        <v>7288</v>
      </c>
      <c r="L2078">
        <f>WEEKDAY(tbl_CleanLeads[[#This Row],[Lead_Date_Final]],2)</f>
        <v>1</v>
      </c>
      <c r="M2078" t="s">
        <v>7298</v>
      </c>
      <c r="N2078">
        <v>58</v>
      </c>
      <c r="O2078" s="7">
        <v>3302.16</v>
      </c>
      <c r="P2078">
        <v>36</v>
      </c>
      <c r="Q2078" t="s">
        <v>7266</v>
      </c>
      <c r="R2078">
        <f>IF(UPPER(TRIM(Table2[[#This Row],[Status_Clean]]))="CONVERTED",1,0)</f>
        <v>1</v>
      </c>
      <c r="S2078">
        <f>IF(ISNUMBER(MATCH(UPPER(TRIM(Table2[[#This Row],[Status_Clean]])),{"CONTACTED","QUALIFIED","CONVERTED"},0)),1,0)</f>
        <v>1</v>
      </c>
      <c r="T2078" cm="1">
        <f t="array" ref="T2078">_xlfn.SWITCH(UPPER(TRIM(Table2[[#This Row],[Status_Clean]])),"NEW",1,"CONTACTED",2,"QUALIFIED",3,"CONVERTED",4,"LOST",5,99)</f>
        <v>4</v>
      </c>
      <c r="U2078" t="str" cm="1">
        <f t="array" ref="U2078">_xlfn.LET(_xlpm.x,IFERROR(VALUE(Table2[[#This Row],[Response_Time_Hours]]),""),IF(_xlpm.x="","CHECK",_xlfn.IFS(_xlpm.x&lt;=1,"Immediate",_xlpm.x&lt;=6,"Fast",_xlpm.x&lt;=24,"Moderate",_xlpm.x&gt;24,"Delayed")))</f>
        <v>Delayed</v>
      </c>
      <c r="V2078">
        <f>FLOOR(tbl_CleanLeads[[#This Row],[Response_Time_Hours]],6)</f>
        <v>54</v>
      </c>
      <c r="W2078" t="str" cm="1">
        <f t="array" ref="W2078">IF(Table2[[#This Row],[Interaction_Count_Final]]="","N/A",_xlfn.IFS(Table2[[#This Row],[Interaction_Count_Final]]&lt;=2,"Low",Table2[[#This Row],[Interaction_Count_Final]]&lt;=5,"Medium",Table2[[#This Row],[Interaction_Count_Final]]&gt;=6,"High",TRUE,"CHECK"))</f>
        <v>High</v>
      </c>
      <c r="X2078" t="b">
        <f t="shared" si="32"/>
        <v>1</v>
      </c>
      <c r="Y2078" t="b">
        <f>tbl_CleanLeads[[#This Row],[Response_Time_Hours]]&gt;24</f>
        <v>1</v>
      </c>
      <c r="Z2078" s="13" t="b">
        <f>tbl_CleanLeads[[#This Row],[Response_Time_Hours]]&gt;72</f>
        <v>0</v>
      </c>
      <c r="AA2078" s="13" t="b">
        <f>tbl_CleanLeads[[#This Row],[Status_Clean]]="Converted"</f>
        <v>1</v>
      </c>
    </row>
    <row r="2079" spans="1:27">
      <c r="A2079" t="s">
        <v>102</v>
      </c>
      <c r="B2079" t="s">
        <v>5986</v>
      </c>
      <c r="C2079" t="s">
        <v>5987</v>
      </c>
      <c r="D2079" t="s">
        <v>7280</v>
      </c>
      <c r="E2079" t="s">
        <v>447</v>
      </c>
      <c r="F2079" t="s">
        <v>250</v>
      </c>
      <c r="G2079" s="1">
        <v>45006</v>
      </c>
      <c r="H2079" s="8">
        <f>MONTH(tbl_CleanLeads[[#This Row],[Lead_Date_Final]])</f>
        <v>3</v>
      </c>
      <c r="I2079" t="s">
        <v>7295</v>
      </c>
      <c r="J2079" t="s">
        <v>7263</v>
      </c>
      <c r="K2079" t="s">
        <v>7284</v>
      </c>
      <c r="L2079">
        <f>WEEKDAY(tbl_CleanLeads[[#This Row],[Lead_Date_Final]],2)</f>
        <v>2</v>
      </c>
      <c r="M2079" t="s">
        <v>7265</v>
      </c>
      <c r="N2079">
        <v>28.5</v>
      </c>
      <c r="O2079" s="7">
        <v>1503.96</v>
      </c>
      <c r="P2079">
        <v>34</v>
      </c>
      <c r="Q2079" t="s">
        <v>7289</v>
      </c>
      <c r="R2079">
        <f>IF(UPPER(TRIM(Table2[[#This Row],[Status_Clean]]))="CONVERTED",1,0)</f>
        <v>1</v>
      </c>
      <c r="S2079">
        <f>IF(ISNUMBER(MATCH(UPPER(TRIM(Table2[[#This Row],[Status_Clean]])),{"CONTACTED","QUALIFIED","CONVERTED"},0)),1,0)</f>
        <v>1</v>
      </c>
      <c r="T2079" cm="1">
        <f t="array" ref="T2079">_xlfn.SWITCH(UPPER(TRIM(Table2[[#This Row],[Status_Clean]])),"NEW",1,"CONTACTED",2,"QUALIFIED",3,"CONVERTED",4,"LOST",5,99)</f>
        <v>4</v>
      </c>
      <c r="U2079" t="str" cm="1">
        <f t="array" ref="U2079">_xlfn.LET(_xlpm.x,IFERROR(VALUE(Table2[[#This Row],[Response_Time_Hours]]),""),IF(_xlpm.x="","CHECK",_xlfn.IFS(_xlpm.x&lt;=1,"Immediate",_xlpm.x&lt;=6,"Fast",_xlpm.x&lt;=24,"Moderate",_xlpm.x&gt;24,"Delayed")))</f>
        <v>Delayed</v>
      </c>
      <c r="V2079">
        <f>FLOOR(tbl_CleanLeads[[#This Row],[Response_Time_Hours]],6)</f>
        <v>24</v>
      </c>
      <c r="W2079" t="str" cm="1">
        <f t="array" ref="W2079">IF(Table2[[#This Row],[Interaction_Count_Final]]="","N/A",_xlfn.IFS(Table2[[#This Row],[Interaction_Count_Final]]&lt;=2,"Low",Table2[[#This Row],[Interaction_Count_Final]]&lt;=5,"Medium",Table2[[#This Row],[Interaction_Count_Final]]&gt;=6,"High",TRUE,"CHECK"))</f>
        <v>High</v>
      </c>
      <c r="X2079" t="b">
        <f t="shared" si="32"/>
        <v>1</v>
      </c>
      <c r="Y2079" t="b">
        <f>tbl_CleanLeads[[#This Row],[Response_Time_Hours]]&gt;24</f>
        <v>1</v>
      </c>
      <c r="Z2079" s="13" t="b">
        <f>tbl_CleanLeads[[#This Row],[Response_Time_Hours]]&gt;72</f>
        <v>0</v>
      </c>
      <c r="AA2079" s="13" t="b">
        <f>tbl_CleanLeads[[#This Row],[Status_Clean]]="Converted"</f>
        <v>1</v>
      </c>
    </row>
    <row r="2080" spans="1:27">
      <c r="A2080" t="s">
        <v>90</v>
      </c>
      <c r="B2080" t="s">
        <v>5989</v>
      </c>
      <c r="C2080" t="s">
        <v>5990</v>
      </c>
      <c r="D2080" t="s">
        <v>7274</v>
      </c>
      <c r="E2080" t="s">
        <v>469</v>
      </c>
      <c r="F2080" t="s">
        <v>193</v>
      </c>
      <c r="G2080" s="1">
        <v>45576</v>
      </c>
      <c r="H2080" s="8">
        <f>MONTH(tbl_CleanLeads[[#This Row],[Lead_Date_Final]])</f>
        <v>10</v>
      </c>
      <c r="I2080" t="s">
        <v>7270</v>
      </c>
      <c r="J2080" t="s">
        <v>7271</v>
      </c>
      <c r="K2080" t="s">
        <v>7264</v>
      </c>
      <c r="L2080">
        <f>WEEKDAY(tbl_CleanLeads[[#This Row],[Lead_Date_Final]],2)</f>
        <v>5</v>
      </c>
      <c r="M2080" t="s">
        <v>7312</v>
      </c>
      <c r="N2080">
        <v>64.7</v>
      </c>
      <c r="O2080" s="7">
        <v>4671.6499999999996</v>
      </c>
      <c r="P2080">
        <v>16</v>
      </c>
      <c r="Q2080" t="s">
        <v>7273</v>
      </c>
      <c r="R2080">
        <f>IF(UPPER(TRIM(Table2[[#This Row],[Status_Clean]]))="CONVERTED",1,0)</f>
        <v>0</v>
      </c>
      <c r="S2080">
        <f>IF(ISNUMBER(MATCH(UPPER(TRIM(Table2[[#This Row],[Status_Clean]])),{"CONTACTED","QUALIFIED","CONVERTED"},0)),1,0)</f>
        <v>0</v>
      </c>
      <c r="T2080" cm="1">
        <f t="array" ref="T2080">_xlfn.SWITCH(UPPER(TRIM(Table2[[#This Row],[Status_Clean]])),"NEW",1,"CONTACTED",2,"QUALIFIED",3,"CONVERTED",4,"LOST",5,99)</f>
        <v>1</v>
      </c>
      <c r="U2080" t="str" cm="1">
        <f t="array" ref="U2080">_xlfn.LET(_xlpm.x,IFERROR(VALUE(Table2[[#This Row],[Response_Time_Hours]]),""),IF(_xlpm.x="","CHECK",_xlfn.IFS(_xlpm.x&lt;=1,"Immediate",_xlpm.x&lt;=6,"Fast",_xlpm.x&lt;=24,"Moderate",_xlpm.x&gt;24,"Delayed")))</f>
        <v>Delayed</v>
      </c>
      <c r="V2080">
        <f>FLOOR(tbl_CleanLeads[[#This Row],[Response_Time_Hours]],6)</f>
        <v>60</v>
      </c>
      <c r="W2080" t="str" cm="1">
        <f t="array" ref="W2080">IF(Table2[[#This Row],[Interaction_Count_Final]]="","N/A",_xlfn.IFS(Table2[[#This Row],[Interaction_Count_Final]]&lt;=2,"Low",Table2[[#This Row],[Interaction_Count_Final]]&lt;=5,"Medium",Table2[[#This Row],[Interaction_Count_Final]]&gt;=6,"High",TRUE,"CHECK"))</f>
        <v>High</v>
      </c>
      <c r="X2080" t="b">
        <f t="shared" si="32"/>
        <v>1</v>
      </c>
      <c r="Y2080" t="b">
        <f>tbl_CleanLeads[[#This Row],[Response_Time_Hours]]&gt;24</f>
        <v>1</v>
      </c>
      <c r="Z2080" s="13" t="b">
        <f>tbl_CleanLeads[[#This Row],[Response_Time_Hours]]&gt;72</f>
        <v>0</v>
      </c>
      <c r="AA2080" s="13" t="b">
        <f>tbl_CleanLeads[[#This Row],[Status_Clean]]="Converted"</f>
        <v>0</v>
      </c>
    </row>
    <row r="2081" spans="1:27">
      <c r="A2081" t="s">
        <v>63</v>
      </c>
      <c r="B2081" t="s">
        <v>5991</v>
      </c>
      <c r="C2081" t="s">
        <v>5992</v>
      </c>
      <c r="D2081" t="s">
        <v>7280</v>
      </c>
      <c r="E2081" t="s">
        <v>473</v>
      </c>
      <c r="F2081" t="s">
        <v>173</v>
      </c>
      <c r="G2081" s="1">
        <v>45096</v>
      </c>
      <c r="H2081" s="8">
        <f>MONTH(tbl_CleanLeads[[#This Row],[Lead_Date_Final]])</f>
        <v>6</v>
      </c>
      <c r="I2081" t="s">
        <v>7276</v>
      </c>
      <c r="J2081" t="s">
        <v>7263</v>
      </c>
      <c r="K2081" t="s">
        <v>7277</v>
      </c>
      <c r="L2081">
        <f>WEEKDAY(tbl_CleanLeads[[#This Row],[Lead_Date_Final]],2)</f>
        <v>1</v>
      </c>
      <c r="M2081" t="s">
        <v>7298</v>
      </c>
      <c r="N2081">
        <v>38.700000000000003</v>
      </c>
      <c r="O2081" s="7">
        <v>1256.05</v>
      </c>
      <c r="P2081">
        <v>43</v>
      </c>
      <c r="Q2081" t="s">
        <v>7289</v>
      </c>
      <c r="R2081">
        <f>IF(UPPER(TRIM(Table2[[#This Row],[Status_Clean]]))="CONVERTED",1,0)</f>
        <v>0</v>
      </c>
      <c r="S2081">
        <f>IF(ISNUMBER(MATCH(UPPER(TRIM(Table2[[#This Row],[Status_Clean]])),{"CONTACTED","QUALIFIED","CONVERTED"},0)),1,0)</f>
        <v>0</v>
      </c>
      <c r="T2081" cm="1">
        <f t="array" ref="T2081">_xlfn.SWITCH(UPPER(TRIM(Table2[[#This Row],[Status_Clean]])),"NEW",1,"CONTACTED",2,"QUALIFIED",3,"CONVERTED",4,"LOST",5,99)</f>
        <v>5</v>
      </c>
      <c r="U2081" t="str" cm="1">
        <f t="array" ref="U2081">_xlfn.LET(_xlpm.x,IFERROR(VALUE(Table2[[#This Row],[Response_Time_Hours]]),""),IF(_xlpm.x="","CHECK",_xlfn.IFS(_xlpm.x&lt;=1,"Immediate",_xlpm.x&lt;=6,"Fast",_xlpm.x&lt;=24,"Moderate",_xlpm.x&gt;24,"Delayed")))</f>
        <v>Delayed</v>
      </c>
      <c r="V2081">
        <f>FLOOR(tbl_CleanLeads[[#This Row],[Response_Time_Hours]],6)</f>
        <v>36</v>
      </c>
      <c r="W2081" t="str" cm="1">
        <f t="array" ref="W2081">IF(Table2[[#This Row],[Interaction_Count_Final]]="","N/A",_xlfn.IFS(Table2[[#This Row],[Interaction_Count_Final]]&lt;=2,"Low",Table2[[#This Row],[Interaction_Count_Final]]&lt;=5,"Medium",Table2[[#This Row],[Interaction_Count_Final]]&gt;=6,"High",TRUE,"CHECK"))</f>
        <v>High</v>
      </c>
      <c r="X2081" t="b">
        <f t="shared" si="32"/>
        <v>1</v>
      </c>
      <c r="Y2081" t="b">
        <f>tbl_CleanLeads[[#This Row],[Response_Time_Hours]]&gt;24</f>
        <v>1</v>
      </c>
      <c r="Z2081" s="13" t="b">
        <f>tbl_CleanLeads[[#This Row],[Response_Time_Hours]]&gt;72</f>
        <v>0</v>
      </c>
      <c r="AA2081" s="13" t="b">
        <f>tbl_CleanLeads[[#This Row],[Status_Clean]]="Converted"</f>
        <v>0</v>
      </c>
    </row>
    <row r="2082" spans="1:27">
      <c r="A2082" t="s">
        <v>63</v>
      </c>
      <c r="B2082" t="s">
        <v>5995</v>
      </c>
      <c r="C2082" t="s">
        <v>5996</v>
      </c>
      <c r="D2082" t="s">
        <v>7258</v>
      </c>
      <c r="E2082" t="s">
        <v>222</v>
      </c>
      <c r="F2082" t="s">
        <v>250</v>
      </c>
      <c r="G2082" s="1">
        <v>45359</v>
      </c>
      <c r="H2082" s="8">
        <f>MONTH(tbl_CleanLeads[[#This Row],[Lead_Date_Final]])</f>
        <v>3</v>
      </c>
      <c r="I2082" t="s">
        <v>7295</v>
      </c>
      <c r="J2082" t="s">
        <v>7271</v>
      </c>
      <c r="K2082" t="s">
        <v>7284</v>
      </c>
      <c r="L2082">
        <f>WEEKDAY(tbl_CleanLeads[[#This Row],[Lead_Date_Final]],2)</f>
        <v>5</v>
      </c>
      <c r="M2082" t="s">
        <v>7312</v>
      </c>
      <c r="N2082">
        <v>21.6</v>
      </c>
      <c r="O2082" s="7">
        <v>2385.9299999999998</v>
      </c>
      <c r="P2082">
        <v>18</v>
      </c>
      <c r="Q2082" t="s">
        <v>7266</v>
      </c>
      <c r="R2082">
        <f>IF(UPPER(TRIM(Table2[[#This Row],[Status_Clean]]))="CONVERTED",1,0)</f>
        <v>1</v>
      </c>
      <c r="S2082">
        <f>IF(ISNUMBER(MATCH(UPPER(TRIM(Table2[[#This Row],[Status_Clean]])),{"CONTACTED","QUALIFIED","CONVERTED"},0)),1,0)</f>
        <v>1</v>
      </c>
      <c r="T2082" cm="1">
        <f t="array" ref="T2082">_xlfn.SWITCH(UPPER(TRIM(Table2[[#This Row],[Status_Clean]])),"NEW",1,"CONTACTED",2,"QUALIFIED",3,"CONVERTED",4,"LOST",5,99)</f>
        <v>4</v>
      </c>
      <c r="U2082" t="str" cm="1">
        <f t="array" ref="U2082">_xlfn.LET(_xlpm.x,IFERROR(VALUE(Table2[[#This Row],[Response_Time_Hours]]),""),IF(_xlpm.x="","CHECK",_xlfn.IFS(_xlpm.x&lt;=1,"Immediate",_xlpm.x&lt;=6,"Fast",_xlpm.x&lt;=24,"Moderate",_xlpm.x&gt;24,"Delayed")))</f>
        <v>Moderate</v>
      </c>
      <c r="V2082">
        <f>FLOOR(tbl_CleanLeads[[#This Row],[Response_Time_Hours]],6)</f>
        <v>18</v>
      </c>
      <c r="W2082" t="str" cm="1">
        <f t="array" ref="W2082">IF(Table2[[#This Row],[Interaction_Count_Final]]="","N/A",_xlfn.IFS(Table2[[#This Row],[Interaction_Count_Final]]&lt;=2,"Low",Table2[[#This Row],[Interaction_Count_Final]]&lt;=5,"Medium",Table2[[#This Row],[Interaction_Count_Final]]&gt;=6,"High",TRUE,"CHECK"))</f>
        <v>High</v>
      </c>
      <c r="X2082" t="b">
        <f t="shared" si="32"/>
        <v>1</v>
      </c>
      <c r="Y2082" t="b">
        <f>tbl_CleanLeads[[#This Row],[Response_Time_Hours]]&gt;24</f>
        <v>0</v>
      </c>
      <c r="Z2082" s="13" t="b">
        <f>tbl_CleanLeads[[#This Row],[Response_Time_Hours]]&gt;72</f>
        <v>0</v>
      </c>
      <c r="AA2082" s="13" t="b">
        <f>tbl_CleanLeads[[#This Row],[Status_Clean]]="Converted"</f>
        <v>1</v>
      </c>
    </row>
    <row r="2083" spans="1:27">
      <c r="A2083" t="s">
        <v>90</v>
      </c>
      <c r="B2083" t="s">
        <v>5997</v>
      </c>
      <c r="C2083" t="s">
        <v>8648</v>
      </c>
      <c r="D2083" t="s">
        <v>7268</v>
      </c>
      <c r="E2083" t="s">
        <v>7308</v>
      </c>
      <c r="F2083" t="s">
        <v>71</v>
      </c>
      <c r="G2083" s="1">
        <v>45385</v>
      </c>
      <c r="H2083" s="8">
        <f>MONTH(tbl_CleanLeads[[#This Row],[Lead_Date_Final]])</f>
        <v>4</v>
      </c>
      <c r="I2083" t="s">
        <v>7297</v>
      </c>
      <c r="J2083" t="s">
        <v>7271</v>
      </c>
      <c r="K2083" t="s">
        <v>7277</v>
      </c>
      <c r="L2083">
        <f>WEEKDAY(tbl_CleanLeads[[#This Row],[Lead_Date_Final]],2)</f>
        <v>3</v>
      </c>
      <c r="M2083" t="s">
        <v>7272</v>
      </c>
      <c r="N2083">
        <v>15.6</v>
      </c>
      <c r="O2083" s="7">
        <v>2518.36</v>
      </c>
      <c r="P2083">
        <v>30</v>
      </c>
      <c r="Q2083" t="s">
        <v>7266</v>
      </c>
      <c r="R2083">
        <f>IF(UPPER(TRIM(Table2[[#This Row],[Status_Clean]]))="CONVERTED",1,0)</f>
        <v>0</v>
      </c>
      <c r="S2083">
        <f>IF(ISNUMBER(MATCH(UPPER(TRIM(Table2[[#This Row],[Status_Clean]])),{"CONTACTED","QUALIFIED","CONVERTED"},0)),1,0)</f>
        <v>1</v>
      </c>
      <c r="T2083" cm="1">
        <f t="array" ref="T2083">_xlfn.SWITCH(UPPER(TRIM(Table2[[#This Row],[Status_Clean]])),"NEW",1,"CONTACTED",2,"QUALIFIED",3,"CONVERTED",4,"LOST",5,99)</f>
        <v>3</v>
      </c>
      <c r="U2083" t="str" cm="1">
        <f t="array" ref="U2083">_xlfn.LET(_xlpm.x,IFERROR(VALUE(Table2[[#This Row],[Response_Time_Hours]]),""),IF(_xlpm.x="","CHECK",_xlfn.IFS(_xlpm.x&lt;=1,"Immediate",_xlpm.x&lt;=6,"Fast",_xlpm.x&lt;=24,"Moderate",_xlpm.x&gt;24,"Delayed")))</f>
        <v>Moderate</v>
      </c>
      <c r="V2083">
        <f>FLOOR(tbl_CleanLeads[[#This Row],[Response_Time_Hours]],6)</f>
        <v>12</v>
      </c>
      <c r="W2083" t="str" cm="1">
        <f t="array" ref="W2083">IF(Table2[[#This Row],[Interaction_Count_Final]]="","N/A",_xlfn.IFS(Table2[[#This Row],[Interaction_Count_Final]]&lt;=2,"Low",Table2[[#This Row],[Interaction_Count_Final]]&lt;=5,"Medium",Table2[[#This Row],[Interaction_Count_Final]]&gt;=6,"High",TRUE,"CHECK"))</f>
        <v>High</v>
      </c>
      <c r="X2083" t="b">
        <f t="shared" si="32"/>
        <v>1</v>
      </c>
      <c r="Y2083" t="b">
        <f>tbl_CleanLeads[[#This Row],[Response_Time_Hours]]&gt;24</f>
        <v>0</v>
      </c>
      <c r="Z2083" s="13" t="b">
        <f>tbl_CleanLeads[[#This Row],[Response_Time_Hours]]&gt;72</f>
        <v>0</v>
      </c>
      <c r="AA2083" s="13" t="b">
        <f>tbl_CleanLeads[[#This Row],[Status_Clean]]="Converted"</f>
        <v>0</v>
      </c>
    </row>
    <row r="2084" spans="1:27">
      <c r="A2084" t="s">
        <v>90</v>
      </c>
      <c r="B2084" t="s">
        <v>6000</v>
      </c>
      <c r="C2084" t="s">
        <v>6001</v>
      </c>
      <c r="D2084" t="s">
        <v>7268</v>
      </c>
      <c r="E2084" t="s">
        <v>263</v>
      </c>
      <c r="F2084" t="s">
        <v>193</v>
      </c>
      <c r="G2084" s="1">
        <v>45005</v>
      </c>
      <c r="H2084" s="8">
        <f>MONTH(tbl_CleanLeads[[#This Row],[Lead_Date_Final]])</f>
        <v>3</v>
      </c>
      <c r="I2084" t="s">
        <v>7295</v>
      </c>
      <c r="J2084" t="s">
        <v>7263</v>
      </c>
      <c r="K2084" t="s">
        <v>7284</v>
      </c>
      <c r="L2084">
        <f>WEEKDAY(tbl_CleanLeads[[#This Row],[Lead_Date_Final]],2)</f>
        <v>1</v>
      </c>
      <c r="M2084" t="s">
        <v>7298</v>
      </c>
      <c r="N2084">
        <v>20.7</v>
      </c>
      <c r="O2084" s="7">
        <v>4549.51</v>
      </c>
      <c r="P2084">
        <v>42</v>
      </c>
      <c r="Q2084" t="s">
        <v>7273</v>
      </c>
      <c r="R2084">
        <f>IF(UPPER(TRIM(Table2[[#This Row],[Status_Clean]]))="CONVERTED",1,0)</f>
        <v>0</v>
      </c>
      <c r="S2084">
        <f>IF(ISNUMBER(MATCH(UPPER(TRIM(Table2[[#This Row],[Status_Clean]])),{"CONTACTED","QUALIFIED","CONVERTED"},0)),1,0)</f>
        <v>0</v>
      </c>
      <c r="T2084" cm="1">
        <f t="array" ref="T2084">_xlfn.SWITCH(UPPER(TRIM(Table2[[#This Row],[Status_Clean]])),"NEW",1,"CONTACTED",2,"QUALIFIED",3,"CONVERTED",4,"LOST",5,99)</f>
        <v>1</v>
      </c>
      <c r="U2084" t="str" cm="1">
        <f t="array" ref="U2084">_xlfn.LET(_xlpm.x,IFERROR(VALUE(Table2[[#This Row],[Response_Time_Hours]]),""),IF(_xlpm.x="","CHECK",_xlfn.IFS(_xlpm.x&lt;=1,"Immediate",_xlpm.x&lt;=6,"Fast",_xlpm.x&lt;=24,"Moderate",_xlpm.x&gt;24,"Delayed")))</f>
        <v>Moderate</v>
      </c>
      <c r="V2084">
        <f>FLOOR(tbl_CleanLeads[[#This Row],[Response_Time_Hours]],6)</f>
        <v>18</v>
      </c>
      <c r="W2084" t="str" cm="1">
        <f t="array" ref="W2084">IF(Table2[[#This Row],[Interaction_Count_Final]]="","N/A",_xlfn.IFS(Table2[[#This Row],[Interaction_Count_Final]]&lt;=2,"Low",Table2[[#This Row],[Interaction_Count_Final]]&lt;=5,"Medium",Table2[[#This Row],[Interaction_Count_Final]]&gt;=6,"High",TRUE,"CHECK"))</f>
        <v>High</v>
      </c>
      <c r="X2084" t="b">
        <f t="shared" si="32"/>
        <v>1</v>
      </c>
      <c r="Y2084" t="b">
        <f>tbl_CleanLeads[[#This Row],[Response_Time_Hours]]&gt;24</f>
        <v>0</v>
      </c>
      <c r="Z2084" s="13" t="b">
        <f>tbl_CleanLeads[[#This Row],[Response_Time_Hours]]&gt;72</f>
        <v>0</v>
      </c>
      <c r="AA2084" s="13" t="b">
        <f>tbl_CleanLeads[[#This Row],[Status_Clean]]="Converted"</f>
        <v>0</v>
      </c>
    </row>
    <row r="2085" spans="1:27">
      <c r="A2085" t="s">
        <v>102</v>
      </c>
      <c r="B2085" t="s">
        <v>6002</v>
      </c>
      <c r="C2085" t="s">
        <v>6003</v>
      </c>
      <c r="D2085" t="s">
        <v>7303</v>
      </c>
      <c r="E2085" t="s">
        <v>469</v>
      </c>
      <c r="F2085" t="s">
        <v>173</v>
      </c>
      <c r="G2085" s="1">
        <v>44954</v>
      </c>
      <c r="H2085" s="8">
        <f>MONTH(tbl_CleanLeads[[#This Row],[Lead_Date_Final]])</f>
        <v>1</v>
      </c>
      <c r="I2085" t="s">
        <v>7317</v>
      </c>
      <c r="J2085" t="s">
        <v>7263</v>
      </c>
      <c r="K2085" t="s">
        <v>7284</v>
      </c>
      <c r="L2085">
        <f>WEEKDAY(tbl_CleanLeads[[#This Row],[Lead_Date_Final]],2)</f>
        <v>6</v>
      </c>
      <c r="M2085" t="s">
        <v>7278</v>
      </c>
      <c r="N2085">
        <v>56.2</v>
      </c>
      <c r="O2085" s="7">
        <v>3837.1</v>
      </c>
      <c r="P2085">
        <v>31</v>
      </c>
      <c r="Q2085" t="s">
        <v>7266</v>
      </c>
      <c r="R2085">
        <f>IF(UPPER(TRIM(Table2[[#This Row],[Status_Clean]]))="CONVERTED",1,0)</f>
        <v>0</v>
      </c>
      <c r="S2085">
        <f>IF(ISNUMBER(MATCH(UPPER(TRIM(Table2[[#This Row],[Status_Clean]])),{"CONTACTED","QUALIFIED","CONVERTED"},0)),1,0)</f>
        <v>0</v>
      </c>
      <c r="T2085" cm="1">
        <f t="array" ref="T2085">_xlfn.SWITCH(UPPER(TRIM(Table2[[#This Row],[Status_Clean]])),"NEW",1,"CONTACTED",2,"QUALIFIED",3,"CONVERTED",4,"LOST",5,99)</f>
        <v>5</v>
      </c>
      <c r="U2085" t="str" cm="1">
        <f t="array" ref="U2085">_xlfn.LET(_xlpm.x,IFERROR(VALUE(Table2[[#This Row],[Response_Time_Hours]]),""),IF(_xlpm.x="","CHECK",_xlfn.IFS(_xlpm.x&lt;=1,"Immediate",_xlpm.x&lt;=6,"Fast",_xlpm.x&lt;=24,"Moderate",_xlpm.x&gt;24,"Delayed")))</f>
        <v>Delayed</v>
      </c>
      <c r="V2085">
        <f>FLOOR(tbl_CleanLeads[[#This Row],[Response_Time_Hours]],6)</f>
        <v>54</v>
      </c>
      <c r="W2085" t="str" cm="1">
        <f t="array" ref="W2085">IF(Table2[[#This Row],[Interaction_Count_Final]]="","N/A",_xlfn.IFS(Table2[[#This Row],[Interaction_Count_Final]]&lt;=2,"Low",Table2[[#This Row],[Interaction_Count_Final]]&lt;=5,"Medium",Table2[[#This Row],[Interaction_Count_Final]]&gt;=6,"High",TRUE,"CHECK"))</f>
        <v>High</v>
      </c>
      <c r="X2085" t="b">
        <f t="shared" si="32"/>
        <v>1</v>
      </c>
      <c r="Y2085" t="b">
        <f>tbl_CleanLeads[[#This Row],[Response_Time_Hours]]&gt;24</f>
        <v>1</v>
      </c>
      <c r="Z2085" s="13" t="b">
        <f>tbl_CleanLeads[[#This Row],[Response_Time_Hours]]&gt;72</f>
        <v>0</v>
      </c>
      <c r="AA2085" s="13" t="b">
        <f>tbl_CleanLeads[[#This Row],[Status_Clean]]="Converted"</f>
        <v>0</v>
      </c>
    </row>
    <row r="2086" spans="1:27">
      <c r="A2086" t="s">
        <v>102</v>
      </c>
      <c r="B2086" t="s">
        <v>6005</v>
      </c>
      <c r="C2086" t="s">
        <v>6006</v>
      </c>
      <c r="D2086" t="s">
        <v>7274</v>
      </c>
      <c r="E2086" t="s">
        <v>447</v>
      </c>
      <c r="F2086" t="s">
        <v>125</v>
      </c>
      <c r="G2086" s="1">
        <v>45646</v>
      </c>
      <c r="H2086" s="8">
        <f>MONTH(tbl_CleanLeads[[#This Row],[Lead_Date_Final]])</f>
        <v>12</v>
      </c>
      <c r="I2086" t="s">
        <v>7262</v>
      </c>
      <c r="J2086" t="s">
        <v>7271</v>
      </c>
      <c r="K2086" t="s">
        <v>7264</v>
      </c>
      <c r="L2086">
        <f>WEEKDAY(tbl_CleanLeads[[#This Row],[Lead_Date_Final]],2)</f>
        <v>5</v>
      </c>
      <c r="M2086" t="s">
        <v>7312</v>
      </c>
      <c r="N2086">
        <v>56</v>
      </c>
      <c r="O2086" s="7">
        <v>3693.1</v>
      </c>
      <c r="P2086">
        <v>49</v>
      </c>
      <c r="Q2086" t="s">
        <v>7266</v>
      </c>
      <c r="R2086">
        <f>IF(UPPER(TRIM(Table2[[#This Row],[Status_Clean]]))="CONVERTED",1,0)</f>
        <v>0</v>
      </c>
      <c r="S2086">
        <f>IF(ISNUMBER(MATCH(UPPER(TRIM(Table2[[#This Row],[Status_Clean]])),{"CONTACTED","QUALIFIED","CONVERTED"},0)),1,0)</f>
        <v>1</v>
      </c>
      <c r="T2086" cm="1">
        <f t="array" ref="T2086">_xlfn.SWITCH(UPPER(TRIM(Table2[[#This Row],[Status_Clean]])),"NEW",1,"CONTACTED",2,"QUALIFIED",3,"CONVERTED",4,"LOST",5,99)</f>
        <v>2</v>
      </c>
      <c r="U2086" t="str" cm="1">
        <f t="array" ref="U2086">_xlfn.LET(_xlpm.x,IFERROR(VALUE(Table2[[#This Row],[Response_Time_Hours]]),""),IF(_xlpm.x="","CHECK",_xlfn.IFS(_xlpm.x&lt;=1,"Immediate",_xlpm.x&lt;=6,"Fast",_xlpm.x&lt;=24,"Moderate",_xlpm.x&gt;24,"Delayed")))</f>
        <v>Delayed</v>
      </c>
      <c r="V2086">
        <f>FLOOR(tbl_CleanLeads[[#This Row],[Response_Time_Hours]],6)</f>
        <v>54</v>
      </c>
      <c r="W2086" t="str" cm="1">
        <f t="array" ref="W2086">IF(Table2[[#This Row],[Interaction_Count_Final]]="","N/A",_xlfn.IFS(Table2[[#This Row],[Interaction_Count_Final]]&lt;=2,"Low",Table2[[#This Row],[Interaction_Count_Final]]&lt;=5,"Medium",Table2[[#This Row],[Interaction_Count_Final]]&gt;=6,"High",TRUE,"CHECK"))</f>
        <v>High</v>
      </c>
      <c r="X2086" t="b">
        <f t="shared" si="32"/>
        <v>1</v>
      </c>
      <c r="Y2086" t="b">
        <f>tbl_CleanLeads[[#This Row],[Response_Time_Hours]]&gt;24</f>
        <v>1</v>
      </c>
      <c r="Z2086" s="13" t="b">
        <f>tbl_CleanLeads[[#This Row],[Response_Time_Hours]]&gt;72</f>
        <v>0</v>
      </c>
      <c r="AA2086" s="13" t="b">
        <f>tbl_CleanLeads[[#This Row],[Status_Clean]]="Converted"</f>
        <v>0</v>
      </c>
    </row>
    <row r="2087" spans="1:27">
      <c r="A2087" t="s">
        <v>102</v>
      </c>
      <c r="B2087" t="s">
        <v>6008</v>
      </c>
      <c r="C2087" t="s">
        <v>6009</v>
      </c>
      <c r="D2087" t="s">
        <v>7303</v>
      </c>
      <c r="E2087" t="s">
        <v>792</v>
      </c>
      <c r="F2087" t="s">
        <v>173</v>
      </c>
      <c r="G2087" s="1">
        <v>45104</v>
      </c>
      <c r="H2087" s="8">
        <f>MONTH(tbl_CleanLeads[[#This Row],[Lead_Date_Final]])</f>
        <v>6</v>
      </c>
      <c r="I2087" t="s">
        <v>7276</v>
      </c>
      <c r="J2087" t="s">
        <v>7263</v>
      </c>
      <c r="K2087" t="s">
        <v>7277</v>
      </c>
      <c r="L2087">
        <f>WEEKDAY(tbl_CleanLeads[[#This Row],[Lead_Date_Final]],2)</f>
        <v>2</v>
      </c>
      <c r="M2087" t="s">
        <v>7265</v>
      </c>
      <c r="N2087">
        <v>33</v>
      </c>
      <c r="O2087" s="7">
        <v>2762.12</v>
      </c>
      <c r="P2087">
        <v>49</v>
      </c>
      <c r="Q2087" t="s">
        <v>7266</v>
      </c>
      <c r="R2087">
        <f>IF(UPPER(TRIM(Table2[[#This Row],[Status_Clean]]))="CONVERTED",1,0)</f>
        <v>0</v>
      </c>
      <c r="S2087">
        <f>IF(ISNUMBER(MATCH(UPPER(TRIM(Table2[[#This Row],[Status_Clean]])),{"CONTACTED","QUALIFIED","CONVERTED"},0)),1,0)</f>
        <v>0</v>
      </c>
      <c r="T2087" cm="1">
        <f t="array" ref="T2087">_xlfn.SWITCH(UPPER(TRIM(Table2[[#This Row],[Status_Clean]])),"NEW",1,"CONTACTED",2,"QUALIFIED",3,"CONVERTED",4,"LOST",5,99)</f>
        <v>5</v>
      </c>
      <c r="U2087" t="str" cm="1">
        <f t="array" ref="U2087">_xlfn.LET(_xlpm.x,IFERROR(VALUE(Table2[[#This Row],[Response_Time_Hours]]),""),IF(_xlpm.x="","CHECK",_xlfn.IFS(_xlpm.x&lt;=1,"Immediate",_xlpm.x&lt;=6,"Fast",_xlpm.x&lt;=24,"Moderate",_xlpm.x&gt;24,"Delayed")))</f>
        <v>Delayed</v>
      </c>
      <c r="V2087">
        <f>FLOOR(tbl_CleanLeads[[#This Row],[Response_Time_Hours]],6)</f>
        <v>30</v>
      </c>
      <c r="W2087" t="str" cm="1">
        <f t="array" ref="W2087">IF(Table2[[#This Row],[Interaction_Count_Final]]="","N/A",_xlfn.IFS(Table2[[#This Row],[Interaction_Count_Final]]&lt;=2,"Low",Table2[[#This Row],[Interaction_Count_Final]]&lt;=5,"Medium",Table2[[#This Row],[Interaction_Count_Final]]&gt;=6,"High",TRUE,"CHECK"))</f>
        <v>High</v>
      </c>
      <c r="X2087" t="b">
        <f t="shared" si="32"/>
        <v>1</v>
      </c>
      <c r="Y2087" t="b">
        <f>tbl_CleanLeads[[#This Row],[Response_Time_Hours]]&gt;24</f>
        <v>1</v>
      </c>
      <c r="Z2087" s="13" t="b">
        <f>tbl_CleanLeads[[#This Row],[Response_Time_Hours]]&gt;72</f>
        <v>0</v>
      </c>
      <c r="AA2087" s="13" t="b">
        <f>tbl_CleanLeads[[#This Row],[Status_Clean]]="Converted"</f>
        <v>0</v>
      </c>
    </row>
    <row r="2088" spans="1:27">
      <c r="A2088" t="s">
        <v>70</v>
      </c>
      <c r="B2088" t="s">
        <v>6011</v>
      </c>
      <c r="C2088" t="s">
        <v>6012</v>
      </c>
      <c r="D2088" t="s">
        <v>7280</v>
      </c>
      <c r="E2088" t="s">
        <v>254</v>
      </c>
      <c r="F2088" t="s">
        <v>193</v>
      </c>
      <c r="G2088" s="1">
        <v>45425</v>
      </c>
      <c r="H2088" s="8">
        <f>MONTH(tbl_CleanLeads[[#This Row],[Lead_Date_Final]])</f>
        <v>5</v>
      </c>
      <c r="I2088" t="s">
        <v>7314</v>
      </c>
      <c r="J2088" t="s">
        <v>7271</v>
      </c>
      <c r="K2088" t="s">
        <v>7277</v>
      </c>
      <c r="L2088">
        <f>WEEKDAY(tbl_CleanLeads[[#This Row],[Lead_Date_Final]],2)</f>
        <v>1</v>
      </c>
      <c r="M2088" t="s">
        <v>7298</v>
      </c>
      <c r="N2088">
        <v>69.599999999999994</v>
      </c>
      <c r="O2088" s="7">
        <v>3394.15</v>
      </c>
      <c r="P2088">
        <v>4</v>
      </c>
      <c r="Q2088" t="s">
        <v>7266</v>
      </c>
      <c r="R2088">
        <f>IF(UPPER(TRIM(Table2[[#This Row],[Status_Clean]]))="CONVERTED",1,0)</f>
        <v>0</v>
      </c>
      <c r="S2088">
        <f>IF(ISNUMBER(MATCH(UPPER(TRIM(Table2[[#This Row],[Status_Clean]])),{"CONTACTED","QUALIFIED","CONVERTED"},0)),1,0)</f>
        <v>0</v>
      </c>
      <c r="T2088" cm="1">
        <f t="array" ref="T2088">_xlfn.SWITCH(UPPER(TRIM(Table2[[#This Row],[Status_Clean]])),"NEW",1,"CONTACTED",2,"QUALIFIED",3,"CONVERTED",4,"LOST",5,99)</f>
        <v>1</v>
      </c>
      <c r="U2088" t="str" cm="1">
        <f t="array" ref="U2088">_xlfn.LET(_xlpm.x,IFERROR(VALUE(Table2[[#This Row],[Response_Time_Hours]]),""),IF(_xlpm.x="","CHECK",_xlfn.IFS(_xlpm.x&lt;=1,"Immediate",_xlpm.x&lt;=6,"Fast",_xlpm.x&lt;=24,"Moderate",_xlpm.x&gt;24,"Delayed")))</f>
        <v>Delayed</v>
      </c>
      <c r="V2088">
        <f>FLOOR(tbl_CleanLeads[[#This Row],[Response_Time_Hours]],6)</f>
        <v>66</v>
      </c>
      <c r="W2088" t="str" cm="1">
        <f t="array" ref="W2088">IF(Table2[[#This Row],[Interaction_Count_Final]]="","N/A",_xlfn.IFS(Table2[[#This Row],[Interaction_Count_Final]]&lt;=2,"Low",Table2[[#This Row],[Interaction_Count_Final]]&lt;=5,"Medium",Table2[[#This Row],[Interaction_Count_Final]]&gt;=6,"High",TRUE,"CHECK"))</f>
        <v>Medium</v>
      </c>
      <c r="X2088" t="b">
        <f t="shared" si="32"/>
        <v>1</v>
      </c>
      <c r="Y2088" t="b">
        <f>tbl_CleanLeads[[#This Row],[Response_Time_Hours]]&gt;24</f>
        <v>1</v>
      </c>
      <c r="Z2088" s="13" t="b">
        <f>tbl_CleanLeads[[#This Row],[Response_Time_Hours]]&gt;72</f>
        <v>0</v>
      </c>
      <c r="AA2088" s="13" t="b">
        <f>tbl_CleanLeads[[#This Row],[Status_Clean]]="Converted"</f>
        <v>0</v>
      </c>
    </row>
    <row r="2089" spans="1:27">
      <c r="A2089" t="s">
        <v>63</v>
      </c>
      <c r="B2089" t="s">
        <v>6013</v>
      </c>
      <c r="C2089" t="s">
        <v>6014</v>
      </c>
      <c r="D2089" t="s">
        <v>7303</v>
      </c>
      <c r="E2089" t="s">
        <v>263</v>
      </c>
      <c r="F2089" t="s">
        <v>193</v>
      </c>
      <c r="G2089" s="1">
        <v>45001</v>
      </c>
      <c r="H2089" s="8">
        <f>MONTH(tbl_CleanLeads[[#This Row],[Lead_Date_Final]])</f>
        <v>3</v>
      </c>
      <c r="I2089" t="s">
        <v>7295</v>
      </c>
      <c r="J2089" t="s">
        <v>7263</v>
      </c>
      <c r="K2089" t="s">
        <v>7284</v>
      </c>
      <c r="L2089">
        <f>WEEKDAY(tbl_CleanLeads[[#This Row],[Lead_Date_Final]],2)</f>
        <v>4</v>
      </c>
      <c r="M2089" t="s">
        <v>7285</v>
      </c>
      <c r="N2089">
        <v>57.7</v>
      </c>
      <c r="O2089" s="7">
        <v>3670.63</v>
      </c>
      <c r="P2089" t="s">
        <v>232</v>
      </c>
      <c r="Q2089" t="s">
        <v>7266</v>
      </c>
      <c r="R2089">
        <f>IF(UPPER(TRIM(Table2[[#This Row],[Status_Clean]]))="CONVERTED",1,0)</f>
        <v>0</v>
      </c>
      <c r="S2089">
        <f>IF(ISNUMBER(MATCH(UPPER(TRIM(Table2[[#This Row],[Status_Clean]])),{"CONTACTED","QUALIFIED","CONVERTED"},0)),1,0)</f>
        <v>0</v>
      </c>
      <c r="T2089" cm="1">
        <f t="array" ref="T2089">_xlfn.SWITCH(UPPER(TRIM(Table2[[#This Row],[Status_Clean]])),"NEW",1,"CONTACTED",2,"QUALIFIED",3,"CONVERTED",4,"LOST",5,99)</f>
        <v>1</v>
      </c>
      <c r="U2089" t="str" cm="1">
        <f t="array" ref="U2089">_xlfn.LET(_xlpm.x,IFERROR(VALUE(Table2[[#This Row],[Response_Time_Hours]]),""),IF(_xlpm.x="","CHECK",_xlfn.IFS(_xlpm.x&lt;=1,"Immediate",_xlpm.x&lt;=6,"Fast",_xlpm.x&lt;=24,"Moderate",_xlpm.x&gt;24,"Delayed")))</f>
        <v>Delayed</v>
      </c>
      <c r="V2089">
        <f>FLOOR(tbl_CleanLeads[[#This Row],[Response_Time_Hours]],6)</f>
        <v>54</v>
      </c>
      <c r="W2089" t="str" cm="1">
        <f t="array" ref="W2089">IF(Table2[[#This Row],[Interaction_Count_Final]]="","N/A",_xlfn.IFS(Table2[[#This Row],[Interaction_Count_Final]]&lt;=2,"Low",Table2[[#This Row],[Interaction_Count_Final]]&lt;=5,"Medium",Table2[[#This Row],[Interaction_Count_Final]]&gt;=6,"High",TRUE,"CHECK"))</f>
        <v>High</v>
      </c>
      <c r="X2089" t="b">
        <f t="shared" si="32"/>
        <v>1</v>
      </c>
      <c r="Y2089" t="b">
        <f>tbl_CleanLeads[[#This Row],[Response_Time_Hours]]&gt;24</f>
        <v>1</v>
      </c>
      <c r="Z2089" s="13" t="b">
        <f>tbl_CleanLeads[[#This Row],[Response_Time_Hours]]&gt;72</f>
        <v>0</v>
      </c>
      <c r="AA2089" s="13" t="b">
        <f>tbl_CleanLeads[[#This Row],[Status_Clean]]="Converted"</f>
        <v>0</v>
      </c>
    </row>
    <row r="2090" spans="1:27">
      <c r="A2090" t="s">
        <v>102</v>
      </c>
      <c r="B2090" t="s">
        <v>6016</v>
      </c>
      <c r="C2090" t="s">
        <v>6017</v>
      </c>
      <c r="D2090" t="s">
        <v>7258</v>
      </c>
      <c r="E2090" t="s">
        <v>123</v>
      </c>
      <c r="F2090" t="s">
        <v>125</v>
      </c>
      <c r="G2090" s="1">
        <v>45181</v>
      </c>
      <c r="H2090" s="8">
        <f>MONTH(tbl_CleanLeads[[#This Row],[Lead_Date_Final]])</f>
        <v>9</v>
      </c>
      <c r="I2090" t="s">
        <v>7287</v>
      </c>
      <c r="J2090" t="s">
        <v>7263</v>
      </c>
      <c r="K2090" t="s">
        <v>7288</v>
      </c>
      <c r="L2090">
        <f>WEEKDAY(tbl_CleanLeads[[#This Row],[Lead_Date_Final]],2)</f>
        <v>2</v>
      </c>
      <c r="M2090" t="s">
        <v>7265</v>
      </c>
      <c r="N2090">
        <v>8.4</v>
      </c>
      <c r="O2090" s="7">
        <v>2404.7600000000002</v>
      </c>
      <c r="P2090">
        <v>20</v>
      </c>
      <c r="Q2090" t="s">
        <v>7266</v>
      </c>
      <c r="R2090">
        <f>IF(UPPER(TRIM(Table2[[#This Row],[Status_Clean]]))="CONVERTED",1,0)</f>
        <v>0</v>
      </c>
      <c r="S2090">
        <f>IF(ISNUMBER(MATCH(UPPER(TRIM(Table2[[#This Row],[Status_Clean]])),{"CONTACTED","QUALIFIED","CONVERTED"},0)),1,0)</f>
        <v>1</v>
      </c>
      <c r="T2090" cm="1">
        <f t="array" ref="T2090">_xlfn.SWITCH(UPPER(TRIM(Table2[[#This Row],[Status_Clean]])),"NEW",1,"CONTACTED",2,"QUALIFIED",3,"CONVERTED",4,"LOST",5,99)</f>
        <v>2</v>
      </c>
      <c r="U2090" t="str" cm="1">
        <f t="array" ref="U2090">_xlfn.LET(_xlpm.x,IFERROR(VALUE(Table2[[#This Row],[Response_Time_Hours]]),""),IF(_xlpm.x="","CHECK",_xlfn.IFS(_xlpm.x&lt;=1,"Immediate",_xlpm.x&lt;=6,"Fast",_xlpm.x&lt;=24,"Moderate",_xlpm.x&gt;24,"Delayed")))</f>
        <v>Moderate</v>
      </c>
      <c r="V2090">
        <f>FLOOR(tbl_CleanLeads[[#This Row],[Response_Time_Hours]],6)</f>
        <v>6</v>
      </c>
      <c r="W2090" t="str" cm="1">
        <f t="array" ref="W2090">IF(Table2[[#This Row],[Interaction_Count_Final]]="","N/A",_xlfn.IFS(Table2[[#This Row],[Interaction_Count_Final]]&lt;=2,"Low",Table2[[#This Row],[Interaction_Count_Final]]&lt;=5,"Medium",Table2[[#This Row],[Interaction_Count_Final]]&gt;=6,"High",TRUE,"CHECK"))</f>
        <v>High</v>
      </c>
      <c r="X2090" t="b">
        <f t="shared" si="32"/>
        <v>1</v>
      </c>
      <c r="Y2090" t="b">
        <f>tbl_CleanLeads[[#This Row],[Response_Time_Hours]]&gt;24</f>
        <v>0</v>
      </c>
      <c r="Z2090" s="13" t="b">
        <f>tbl_CleanLeads[[#This Row],[Response_Time_Hours]]&gt;72</f>
        <v>0</v>
      </c>
      <c r="AA2090" s="13" t="b">
        <f>tbl_CleanLeads[[#This Row],[Status_Clean]]="Converted"</f>
        <v>0</v>
      </c>
    </row>
    <row r="2091" spans="1:27">
      <c r="A2091" t="s">
        <v>90</v>
      </c>
      <c r="B2091" t="s">
        <v>6018</v>
      </c>
      <c r="C2091" t="s">
        <v>6019</v>
      </c>
      <c r="D2091" t="s">
        <v>7280</v>
      </c>
      <c r="E2091" t="s">
        <v>363</v>
      </c>
      <c r="F2091" t="s">
        <v>125</v>
      </c>
      <c r="G2091" s="1">
        <v>45224</v>
      </c>
      <c r="H2091" s="8">
        <f>MONTH(tbl_CleanLeads[[#This Row],[Lead_Date_Final]])</f>
        <v>10</v>
      </c>
      <c r="I2091" t="s">
        <v>7270</v>
      </c>
      <c r="J2091" t="s">
        <v>7263</v>
      </c>
      <c r="K2091" t="s">
        <v>7264</v>
      </c>
      <c r="L2091">
        <f>WEEKDAY(tbl_CleanLeads[[#This Row],[Lead_Date_Final]],2)</f>
        <v>3</v>
      </c>
      <c r="M2091" t="s">
        <v>7272</v>
      </c>
      <c r="N2091">
        <v>6.2</v>
      </c>
      <c r="O2091" s="7">
        <v>4405.7700000000004</v>
      </c>
      <c r="P2091">
        <v>48</v>
      </c>
      <c r="Q2091" t="s">
        <v>7273</v>
      </c>
      <c r="R2091">
        <f>IF(UPPER(TRIM(Table2[[#This Row],[Status_Clean]]))="CONVERTED",1,0)</f>
        <v>0</v>
      </c>
      <c r="S2091">
        <f>IF(ISNUMBER(MATCH(UPPER(TRIM(Table2[[#This Row],[Status_Clean]])),{"CONTACTED","QUALIFIED","CONVERTED"},0)),1,0)</f>
        <v>1</v>
      </c>
      <c r="T2091" cm="1">
        <f t="array" ref="T2091">_xlfn.SWITCH(UPPER(TRIM(Table2[[#This Row],[Status_Clean]])),"NEW",1,"CONTACTED",2,"QUALIFIED",3,"CONVERTED",4,"LOST",5,99)</f>
        <v>2</v>
      </c>
      <c r="U2091" t="str" cm="1">
        <f t="array" ref="U2091">_xlfn.LET(_xlpm.x,IFERROR(VALUE(Table2[[#This Row],[Response_Time_Hours]]),""),IF(_xlpm.x="","CHECK",_xlfn.IFS(_xlpm.x&lt;=1,"Immediate",_xlpm.x&lt;=6,"Fast",_xlpm.x&lt;=24,"Moderate",_xlpm.x&gt;24,"Delayed")))</f>
        <v>Moderate</v>
      </c>
      <c r="V2091">
        <f>FLOOR(tbl_CleanLeads[[#This Row],[Response_Time_Hours]],6)</f>
        <v>6</v>
      </c>
      <c r="W2091" t="str" cm="1">
        <f t="array" ref="W2091">IF(Table2[[#This Row],[Interaction_Count_Final]]="","N/A",_xlfn.IFS(Table2[[#This Row],[Interaction_Count_Final]]&lt;=2,"Low",Table2[[#This Row],[Interaction_Count_Final]]&lt;=5,"Medium",Table2[[#This Row],[Interaction_Count_Final]]&gt;=6,"High",TRUE,"CHECK"))</f>
        <v>High</v>
      </c>
      <c r="X2091" t="b">
        <f t="shared" si="32"/>
        <v>1</v>
      </c>
      <c r="Y2091" t="b">
        <f>tbl_CleanLeads[[#This Row],[Response_Time_Hours]]&gt;24</f>
        <v>0</v>
      </c>
      <c r="Z2091" s="13" t="b">
        <f>tbl_CleanLeads[[#This Row],[Response_Time_Hours]]&gt;72</f>
        <v>0</v>
      </c>
      <c r="AA2091" s="13" t="b">
        <f>tbl_CleanLeads[[#This Row],[Status_Clean]]="Converted"</f>
        <v>0</v>
      </c>
    </row>
    <row r="2092" spans="1:27">
      <c r="A2092" t="s">
        <v>70</v>
      </c>
      <c r="B2092" t="s">
        <v>6020</v>
      </c>
      <c r="C2092" t="s">
        <v>6021</v>
      </c>
      <c r="D2092" t="s">
        <v>7280</v>
      </c>
      <c r="E2092" t="s">
        <v>101</v>
      </c>
      <c r="F2092" t="s">
        <v>125</v>
      </c>
      <c r="G2092" s="1">
        <v>45515</v>
      </c>
      <c r="H2092" s="8">
        <f>MONTH(tbl_CleanLeads[[#This Row],[Lead_Date_Final]])</f>
        <v>8</v>
      </c>
      <c r="I2092" t="s">
        <v>7310</v>
      </c>
      <c r="J2092" t="s">
        <v>7271</v>
      </c>
      <c r="K2092" t="s">
        <v>7288</v>
      </c>
      <c r="L2092">
        <f>WEEKDAY(tbl_CleanLeads[[#This Row],[Lead_Date_Final]],2)</f>
        <v>7</v>
      </c>
      <c r="M2092" t="s">
        <v>7293</v>
      </c>
      <c r="N2092">
        <v>59</v>
      </c>
      <c r="O2092" s="7">
        <v>4930.6000000000004</v>
      </c>
      <c r="P2092">
        <v>42</v>
      </c>
      <c r="Q2092" t="s">
        <v>7273</v>
      </c>
      <c r="R2092">
        <f>IF(UPPER(TRIM(Table2[[#This Row],[Status_Clean]]))="CONVERTED",1,0)</f>
        <v>0</v>
      </c>
      <c r="S2092">
        <f>IF(ISNUMBER(MATCH(UPPER(TRIM(Table2[[#This Row],[Status_Clean]])),{"CONTACTED","QUALIFIED","CONVERTED"},0)),1,0)</f>
        <v>1</v>
      </c>
      <c r="T2092" cm="1">
        <f t="array" ref="T2092">_xlfn.SWITCH(UPPER(TRIM(Table2[[#This Row],[Status_Clean]])),"NEW",1,"CONTACTED",2,"QUALIFIED",3,"CONVERTED",4,"LOST",5,99)</f>
        <v>2</v>
      </c>
      <c r="U2092" t="str" cm="1">
        <f t="array" ref="U2092">_xlfn.LET(_xlpm.x,IFERROR(VALUE(Table2[[#This Row],[Response_Time_Hours]]),""),IF(_xlpm.x="","CHECK",_xlfn.IFS(_xlpm.x&lt;=1,"Immediate",_xlpm.x&lt;=6,"Fast",_xlpm.x&lt;=24,"Moderate",_xlpm.x&gt;24,"Delayed")))</f>
        <v>Delayed</v>
      </c>
      <c r="V2092">
        <f>FLOOR(tbl_CleanLeads[[#This Row],[Response_Time_Hours]],6)</f>
        <v>54</v>
      </c>
      <c r="W2092" t="str" cm="1">
        <f t="array" ref="W2092">IF(Table2[[#This Row],[Interaction_Count_Final]]="","N/A",_xlfn.IFS(Table2[[#This Row],[Interaction_Count_Final]]&lt;=2,"Low",Table2[[#This Row],[Interaction_Count_Final]]&lt;=5,"Medium",Table2[[#This Row],[Interaction_Count_Final]]&gt;=6,"High",TRUE,"CHECK"))</f>
        <v>High</v>
      </c>
      <c r="X2092" t="b">
        <f t="shared" si="32"/>
        <v>1</v>
      </c>
      <c r="Y2092" t="b">
        <f>tbl_CleanLeads[[#This Row],[Response_Time_Hours]]&gt;24</f>
        <v>1</v>
      </c>
      <c r="Z2092" s="13" t="b">
        <f>tbl_CleanLeads[[#This Row],[Response_Time_Hours]]&gt;72</f>
        <v>0</v>
      </c>
      <c r="AA2092" s="13" t="b">
        <f>tbl_CleanLeads[[#This Row],[Status_Clean]]="Converted"</f>
        <v>0</v>
      </c>
    </row>
    <row r="2093" spans="1:27">
      <c r="A2093" t="s">
        <v>90</v>
      </c>
      <c r="B2093" t="s">
        <v>6022</v>
      </c>
      <c r="C2093" t="s">
        <v>6023</v>
      </c>
      <c r="D2093" t="s">
        <v>7280</v>
      </c>
      <c r="E2093" t="s">
        <v>106</v>
      </c>
      <c r="F2093" t="s">
        <v>71</v>
      </c>
      <c r="G2093" s="1">
        <v>45129</v>
      </c>
      <c r="H2093" s="8">
        <f>MONTH(tbl_CleanLeads[[#This Row],[Lead_Date_Final]])</f>
        <v>7</v>
      </c>
      <c r="I2093" t="s">
        <v>7305</v>
      </c>
      <c r="J2093" t="s">
        <v>7263</v>
      </c>
      <c r="K2093" t="s">
        <v>7288</v>
      </c>
      <c r="L2093">
        <f>WEEKDAY(tbl_CleanLeads[[#This Row],[Lead_Date_Final]],2)</f>
        <v>6</v>
      </c>
      <c r="M2093" t="s">
        <v>7278</v>
      </c>
      <c r="N2093">
        <v>0.8</v>
      </c>
      <c r="O2093" s="7">
        <v>4599.3999999999996</v>
      </c>
      <c r="P2093">
        <v>49</v>
      </c>
      <c r="Q2093" t="s">
        <v>7273</v>
      </c>
      <c r="R2093">
        <f>IF(UPPER(TRIM(Table2[[#This Row],[Status_Clean]]))="CONVERTED",1,0)</f>
        <v>0</v>
      </c>
      <c r="S2093">
        <f>IF(ISNUMBER(MATCH(UPPER(TRIM(Table2[[#This Row],[Status_Clean]])),{"CONTACTED","QUALIFIED","CONVERTED"},0)),1,0)</f>
        <v>1</v>
      </c>
      <c r="T2093" cm="1">
        <f t="array" ref="T2093">_xlfn.SWITCH(UPPER(TRIM(Table2[[#This Row],[Status_Clean]])),"NEW",1,"CONTACTED",2,"QUALIFIED",3,"CONVERTED",4,"LOST",5,99)</f>
        <v>3</v>
      </c>
      <c r="U2093" t="str" cm="1">
        <f t="array" ref="U2093">_xlfn.LET(_xlpm.x,IFERROR(VALUE(Table2[[#This Row],[Response_Time_Hours]]),""),IF(_xlpm.x="","CHECK",_xlfn.IFS(_xlpm.x&lt;=1,"Immediate",_xlpm.x&lt;=6,"Fast",_xlpm.x&lt;=24,"Moderate",_xlpm.x&gt;24,"Delayed")))</f>
        <v>Immediate</v>
      </c>
      <c r="V2093">
        <f>FLOOR(tbl_CleanLeads[[#This Row],[Response_Time_Hours]],6)</f>
        <v>0</v>
      </c>
      <c r="W2093" t="str" cm="1">
        <f t="array" ref="W2093">IF(Table2[[#This Row],[Interaction_Count_Final]]="","N/A",_xlfn.IFS(Table2[[#This Row],[Interaction_Count_Final]]&lt;=2,"Low",Table2[[#This Row],[Interaction_Count_Final]]&lt;=5,"Medium",Table2[[#This Row],[Interaction_Count_Final]]&gt;=6,"High",TRUE,"CHECK"))</f>
        <v>High</v>
      </c>
      <c r="X2093" t="b">
        <f t="shared" si="32"/>
        <v>1</v>
      </c>
      <c r="Y2093" t="b">
        <f>tbl_CleanLeads[[#This Row],[Response_Time_Hours]]&gt;24</f>
        <v>0</v>
      </c>
      <c r="Z2093" s="13" t="b">
        <f>tbl_CleanLeads[[#This Row],[Response_Time_Hours]]&gt;72</f>
        <v>0</v>
      </c>
      <c r="AA2093" s="13" t="b">
        <f>tbl_CleanLeads[[#This Row],[Status_Clean]]="Converted"</f>
        <v>0</v>
      </c>
    </row>
    <row r="2094" spans="1:27">
      <c r="A2094" t="s">
        <v>63</v>
      </c>
      <c r="B2094" t="s">
        <v>6025</v>
      </c>
      <c r="C2094" t="s">
        <v>6026</v>
      </c>
      <c r="D2094" t="s">
        <v>7303</v>
      </c>
      <c r="E2094" t="s">
        <v>254</v>
      </c>
      <c r="F2094" t="s">
        <v>250</v>
      </c>
      <c r="G2094" s="1">
        <v>45130</v>
      </c>
      <c r="H2094" s="8">
        <f>MONTH(tbl_CleanLeads[[#This Row],[Lead_Date_Final]])</f>
        <v>7</v>
      </c>
      <c r="I2094" t="s">
        <v>7305</v>
      </c>
      <c r="J2094" t="s">
        <v>7263</v>
      </c>
      <c r="K2094" t="s">
        <v>7288</v>
      </c>
      <c r="L2094">
        <f>WEEKDAY(tbl_CleanLeads[[#This Row],[Lead_Date_Final]],2)</f>
        <v>7</v>
      </c>
      <c r="M2094" t="s">
        <v>7293</v>
      </c>
      <c r="N2094">
        <v>1.1000000000000001</v>
      </c>
      <c r="O2094" s="7">
        <v>1461.27</v>
      </c>
      <c r="P2094">
        <v>4</v>
      </c>
      <c r="Q2094" t="s">
        <v>7289</v>
      </c>
      <c r="R2094">
        <f>IF(UPPER(TRIM(Table2[[#This Row],[Status_Clean]]))="CONVERTED",1,0)</f>
        <v>1</v>
      </c>
      <c r="S2094">
        <f>IF(ISNUMBER(MATCH(UPPER(TRIM(Table2[[#This Row],[Status_Clean]])),{"CONTACTED","QUALIFIED","CONVERTED"},0)),1,0)</f>
        <v>1</v>
      </c>
      <c r="T2094" cm="1">
        <f t="array" ref="T2094">_xlfn.SWITCH(UPPER(TRIM(Table2[[#This Row],[Status_Clean]])),"NEW",1,"CONTACTED",2,"QUALIFIED",3,"CONVERTED",4,"LOST",5,99)</f>
        <v>4</v>
      </c>
      <c r="U2094" t="str" cm="1">
        <f t="array" ref="U2094">_xlfn.LET(_xlpm.x,IFERROR(VALUE(Table2[[#This Row],[Response_Time_Hours]]),""),IF(_xlpm.x="","CHECK",_xlfn.IFS(_xlpm.x&lt;=1,"Immediate",_xlpm.x&lt;=6,"Fast",_xlpm.x&lt;=24,"Moderate",_xlpm.x&gt;24,"Delayed")))</f>
        <v>Fast</v>
      </c>
      <c r="V2094">
        <f>FLOOR(tbl_CleanLeads[[#This Row],[Response_Time_Hours]],6)</f>
        <v>0</v>
      </c>
      <c r="W2094" t="str" cm="1">
        <f t="array" ref="W2094">IF(Table2[[#This Row],[Interaction_Count_Final]]="","N/A",_xlfn.IFS(Table2[[#This Row],[Interaction_Count_Final]]&lt;=2,"Low",Table2[[#This Row],[Interaction_Count_Final]]&lt;=5,"Medium",Table2[[#This Row],[Interaction_Count_Final]]&gt;=6,"High",TRUE,"CHECK"))</f>
        <v>Medium</v>
      </c>
      <c r="X2094" t="b">
        <f t="shared" si="32"/>
        <v>1</v>
      </c>
      <c r="Y2094" t="b">
        <f>tbl_CleanLeads[[#This Row],[Response_Time_Hours]]&gt;24</f>
        <v>0</v>
      </c>
      <c r="Z2094" s="13" t="b">
        <f>tbl_CleanLeads[[#This Row],[Response_Time_Hours]]&gt;72</f>
        <v>0</v>
      </c>
      <c r="AA2094" s="13" t="b">
        <f>tbl_CleanLeads[[#This Row],[Status_Clean]]="Converted"</f>
        <v>1</v>
      </c>
    </row>
    <row r="2095" spans="1:27">
      <c r="A2095" t="s">
        <v>70</v>
      </c>
      <c r="B2095" t="s">
        <v>6027</v>
      </c>
      <c r="C2095" t="s">
        <v>6028</v>
      </c>
      <c r="D2095" t="s">
        <v>7303</v>
      </c>
      <c r="E2095" t="s">
        <v>101</v>
      </c>
      <c r="F2095" t="s">
        <v>173</v>
      </c>
      <c r="G2095" s="1">
        <v>45123</v>
      </c>
      <c r="H2095" s="8">
        <f>MONTH(tbl_CleanLeads[[#This Row],[Lead_Date_Final]])</f>
        <v>7</v>
      </c>
      <c r="I2095" t="s">
        <v>7305</v>
      </c>
      <c r="J2095" t="s">
        <v>7263</v>
      </c>
      <c r="K2095" t="s">
        <v>7288</v>
      </c>
      <c r="L2095">
        <f>WEEKDAY(tbl_CleanLeads[[#This Row],[Lead_Date_Final]],2)</f>
        <v>7</v>
      </c>
      <c r="M2095" t="s">
        <v>7293</v>
      </c>
      <c r="N2095">
        <v>35.5</v>
      </c>
      <c r="O2095" s="7">
        <v>2881.62</v>
      </c>
      <c r="P2095">
        <v>8</v>
      </c>
      <c r="Q2095" t="s">
        <v>7266</v>
      </c>
      <c r="R2095">
        <f>IF(UPPER(TRIM(Table2[[#This Row],[Status_Clean]]))="CONVERTED",1,0)</f>
        <v>0</v>
      </c>
      <c r="S2095">
        <f>IF(ISNUMBER(MATCH(UPPER(TRIM(Table2[[#This Row],[Status_Clean]])),{"CONTACTED","QUALIFIED","CONVERTED"},0)),1,0)</f>
        <v>0</v>
      </c>
      <c r="T2095" cm="1">
        <f t="array" ref="T2095">_xlfn.SWITCH(UPPER(TRIM(Table2[[#This Row],[Status_Clean]])),"NEW",1,"CONTACTED",2,"QUALIFIED",3,"CONVERTED",4,"LOST",5,99)</f>
        <v>5</v>
      </c>
      <c r="U2095" t="str" cm="1">
        <f t="array" ref="U2095">_xlfn.LET(_xlpm.x,IFERROR(VALUE(Table2[[#This Row],[Response_Time_Hours]]),""),IF(_xlpm.x="","CHECK",_xlfn.IFS(_xlpm.x&lt;=1,"Immediate",_xlpm.x&lt;=6,"Fast",_xlpm.x&lt;=24,"Moderate",_xlpm.x&gt;24,"Delayed")))</f>
        <v>Delayed</v>
      </c>
      <c r="V2095">
        <f>FLOOR(tbl_CleanLeads[[#This Row],[Response_Time_Hours]],6)</f>
        <v>30</v>
      </c>
      <c r="W2095" t="str" cm="1">
        <f t="array" ref="W2095">IF(Table2[[#This Row],[Interaction_Count_Final]]="","N/A",_xlfn.IFS(Table2[[#This Row],[Interaction_Count_Final]]&lt;=2,"Low",Table2[[#This Row],[Interaction_Count_Final]]&lt;=5,"Medium",Table2[[#This Row],[Interaction_Count_Final]]&gt;=6,"High",TRUE,"CHECK"))</f>
        <v>High</v>
      </c>
      <c r="X2095" t="b">
        <f t="shared" si="32"/>
        <v>1</v>
      </c>
      <c r="Y2095" t="b">
        <f>tbl_CleanLeads[[#This Row],[Response_Time_Hours]]&gt;24</f>
        <v>1</v>
      </c>
      <c r="Z2095" s="13" t="b">
        <f>tbl_CleanLeads[[#This Row],[Response_Time_Hours]]&gt;72</f>
        <v>0</v>
      </c>
      <c r="AA2095" s="13" t="b">
        <f>tbl_CleanLeads[[#This Row],[Status_Clean]]="Converted"</f>
        <v>0</v>
      </c>
    </row>
    <row r="2096" spans="1:27">
      <c r="A2096" t="s">
        <v>63</v>
      </c>
      <c r="B2096" t="s">
        <v>6030</v>
      </c>
      <c r="C2096" t="s">
        <v>8650</v>
      </c>
      <c r="D2096" t="s">
        <v>7274</v>
      </c>
      <c r="E2096" t="s">
        <v>1356</v>
      </c>
      <c r="F2096" t="s">
        <v>125</v>
      </c>
      <c r="G2096" s="1">
        <v>45061</v>
      </c>
      <c r="H2096" s="8">
        <f>MONTH(tbl_CleanLeads[[#This Row],[Lead_Date_Final]])</f>
        <v>5</v>
      </c>
      <c r="I2096" t="s">
        <v>7314</v>
      </c>
      <c r="J2096" t="s">
        <v>7263</v>
      </c>
      <c r="K2096" t="s">
        <v>7277</v>
      </c>
      <c r="L2096">
        <f>WEEKDAY(tbl_CleanLeads[[#This Row],[Lead_Date_Final]],2)</f>
        <v>1</v>
      </c>
      <c r="M2096" t="s">
        <v>7298</v>
      </c>
      <c r="N2096">
        <v>35.200000000000003</v>
      </c>
      <c r="O2096" s="7">
        <v>1211.07</v>
      </c>
      <c r="P2096">
        <v>39</v>
      </c>
      <c r="Q2096" t="s">
        <v>7289</v>
      </c>
      <c r="R2096">
        <f>IF(UPPER(TRIM(Table2[[#This Row],[Status_Clean]]))="CONVERTED",1,0)</f>
        <v>0</v>
      </c>
      <c r="S2096">
        <f>IF(ISNUMBER(MATCH(UPPER(TRIM(Table2[[#This Row],[Status_Clean]])),{"CONTACTED","QUALIFIED","CONVERTED"},0)),1,0)</f>
        <v>1</v>
      </c>
      <c r="T2096" cm="1">
        <f t="array" ref="T2096">_xlfn.SWITCH(UPPER(TRIM(Table2[[#This Row],[Status_Clean]])),"NEW",1,"CONTACTED",2,"QUALIFIED",3,"CONVERTED",4,"LOST",5,99)</f>
        <v>2</v>
      </c>
      <c r="U2096" t="str" cm="1">
        <f t="array" ref="U2096">_xlfn.LET(_xlpm.x,IFERROR(VALUE(Table2[[#This Row],[Response_Time_Hours]]),""),IF(_xlpm.x="","CHECK",_xlfn.IFS(_xlpm.x&lt;=1,"Immediate",_xlpm.x&lt;=6,"Fast",_xlpm.x&lt;=24,"Moderate",_xlpm.x&gt;24,"Delayed")))</f>
        <v>Delayed</v>
      </c>
      <c r="V2096">
        <f>FLOOR(tbl_CleanLeads[[#This Row],[Response_Time_Hours]],6)</f>
        <v>30</v>
      </c>
      <c r="W2096" t="str" cm="1">
        <f t="array" ref="W2096">IF(Table2[[#This Row],[Interaction_Count_Final]]="","N/A",_xlfn.IFS(Table2[[#This Row],[Interaction_Count_Final]]&lt;=2,"Low",Table2[[#This Row],[Interaction_Count_Final]]&lt;=5,"Medium",Table2[[#This Row],[Interaction_Count_Final]]&gt;=6,"High",TRUE,"CHECK"))</f>
        <v>High</v>
      </c>
      <c r="X2096" t="b">
        <f t="shared" si="32"/>
        <v>1</v>
      </c>
      <c r="Y2096" t="b">
        <f>tbl_CleanLeads[[#This Row],[Response_Time_Hours]]&gt;24</f>
        <v>1</v>
      </c>
      <c r="Z2096" s="13" t="b">
        <f>tbl_CleanLeads[[#This Row],[Response_Time_Hours]]&gt;72</f>
        <v>0</v>
      </c>
      <c r="AA2096" s="13" t="b">
        <f>tbl_CleanLeads[[#This Row],[Status_Clean]]="Converted"</f>
        <v>0</v>
      </c>
    </row>
    <row r="2097" spans="1:27">
      <c r="A2097" t="s">
        <v>63</v>
      </c>
      <c r="B2097" t="s">
        <v>6032</v>
      </c>
      <c r="C2097" t="s">
        <v>6033</v>
      </c>
      <c r="D2097" t="s">
        <v>7274</v>
      </c>
      <c r="E2097" t="s">
        <v>263</v>
      </c>
      <c r="F2097" t="s">
        <v>193</v>
      </c>
      <c r="G2097" s="1">
        <v>45041</v>
      </c>
      <c r="H2097" s="8">
        <f>MONTH(tbl_CleanLeads[[#This Row],[Lead_Date_Final]])</f>
        <v>4</v>
      </c>
      <c r="I2097" t="s">
        <v>7297</v>
      </c>
      <c r="J2097" t="s">
        <v>7263</v>
      </c>
      <c r="K2097" t="s">
        <v>7277</v>
      </c>
      <c r="L2097">
        <f>WEEKDAY(tbl_CleanLeads[[#This Row],[Lead_Date_Final]],2)</f>
        <v>2</v>
      </c>
      <c r="M2097" t="s">
        <v>7265</v>
      </c>
      <c r="N2097">
        <v>57</v>
      </c>
      <c r="O2097" s="7">
        <v>4059.39</v>
      </c>
      <c r="P2097">
        <v>10</v>
      </c>
      <c r="Q2097" t="s">
        <v>7273</v>
      </c>
      <c r="R2097">
        <f>IF(UPPER(TRIM(Table2[[#This Row],[Status_Clean]]))="CONVERTED",1,0)</f>
        <v>0</v>
      </c>
      <c r="S2097">
        <f>IF(ISNUMBER(MATCH(UPPER(TRIM(Table2[[#This Row],[Status_Clean]])),{"CONTACTED","QUALIFIED","CONVERTED"},0)),1,0)</f>
        <v>0</v>
      </c>
      <c r="T2097" cm="1">
        <f t="array" ref="T2097">_xlfn.SWITCH(UPPER(TRIM(Table2[[#This Row],[Status_Clean]])),"NEW",1,"CONTACTED",2,"QUALIFIED",3,"CONVERTED",4,"LOST",5,99)</f>
        <v>1</v>
      </c>
      <c r="U2097" t="str" cm="1">
        <f t="array" ref="U2097">_xlfn.LET(_xlpm.x,IFERROR(VALUE(Table2[[#This Row],[Response_Time_Hours]]),""),IF(_xlpm.x="","CHECK",_xlfn.IFS(_xlpm.x&lt;=1,"Immediate",_xlpm.x&lt;=6,"Fast",_xlpm.x&lt;=24,"Moderate",_xlpm.x&gt;24,"Delayed")))</f>
        <v>Delayed</v>
      </c>
      <c r="V2097">
        <f>FLOOR(tbl_CleanLeads[[#This Row],[Response_Time_Hours]],6)</f>
        <v>54</v>
      </c>
      <c r="W2097" t="str" cm="1">
        <f t="array" ref="W2097">IF(Table2[[#This Row],[Interaction_Count_Final]]="","N/A",_xlfn.IFS(Table2[[#This Row],[Interaction_Count_Final]]&lt;=2,"Low",Table2[[#This Row],[Interaction_Count_Final]]&lt;=5,"Medium",Table2[[#This Row],[Interaction_Count_Final]]&gt;=6,"High",TRUE,"CHECK"))</f>
        <v>High</v>
      </c>
      <c r="X2097" t="b">
        <f t="shared" si="32"/>
        <v>1</v>
      </c>
      <c r="Y2097" t="b">
        <f>tbl_CleanLeads[[#This Row],[Response_Time_Hours]]&gt;24</f>
        <v>1</v>
      </c>
      <c r="Z2097" s="13" t="b">
        <f>tbl_CleanLeads[[#This Row],[Response_Time_Hours]]&gt;72</f>
        <v>0</v>
      </c>
      <c r="AA2097" s="13" t="b">
        <f>tbl_CleanLeads[[#This Row],[Status_Clean]]="Converted"</f>
        <v>0</v>
      </c>
    </row>
    <row r="2098" spans="1:27">
      <c r="A2098" t="s">
        <v>63</v>
      </c>
      <c r="B2098" t="s">
        <v>6035</v>
      </c>
      <c r="C2098" t="s">
        <v>6036</v>
      </c>
      <c r="D2098" t="s">
        <v>7274</v>
      </c>
      <c r="E2098" t="s">
        <v>473</v>
      </c>
      <c r="F2098" t="s">
        <v>125</v>
      </c>
      <c r="G2098" s="1">
        <v>45212</v>
      </c>
      <c r="H2098" s="8">
        <f>MONTH(tbl_CleanLeads[[#This Row],[Lead_Date_Final]])</f>
        <v>10</v>
      </c>
      <c r="I2098" t="s">
        <v>7270</v>
      </c>
      <c r="J2098" t="s">
        <v>7263</v>
      </c>
      <c r="K2098" t="s">
        <v>7264</v>
      </c>
      <c r="L2098">
        <f>WEEKDAY(tbl_CleanLeads[[#This Row],[Lead_Date_Final]],2)</f>
        <v>5</v>
      </c>
      <c r="M2098" t="s">
        <v>7312</v>
      </c>
      <c r="N2098">
        <v>38.6</v>
      </c>
      <c r="O2098" s="7">
        <v>2943.95</v>
      </c>
      <c r="P2098">
        <v>32</v>
      </c>
      <c r="Q2098" t="s">
        <v>7266</v>
      </c>
      <c r="R2098">
        <f>IF(UPPER(TRIM(Table2[[#This Row],[Status_Clean]]))="CONVERTED",1,0)</f>
        <v>0</v>
      </c>
      <c r="S2098">
        <f>IF(ISNUMBER(MATCH(UPPER(TRIM(Table2[[#This Row],[Status_Clean]])),{"CONTACTED","QUALIFIED","CONVERTED"},0)),1,0)</f>
        <v>1</v>
      </c>
      <c r="T2098" cm="1">
        <f t="array" ref="T2098">_xlfn.SWITCH(UPPER(TRIM(Table2[[#This Row],[Status_Clean]])),"NEW",1,"CONTACTED",2,"QUALIFIED",3,"CONVERTED",4,"LOST",5,99)</f>
        <v>2</v>
      </c>
      <c r="U2098" t="str" cm="1">
        <f t="array" ref="U2098">_xlfn.LET(_xlpm.x,IFERROR(VALUE(Table2[[#This Row],[Response_Time_Hours]]),""),IF(_xlpm.x="","CHECK",_xlfn.IFS(_xlpm.x&lt;=1,"Immediate",_xlpm.x&lt;=6,"Fast",_xlpm.x&lt;=24,"Moderate",_xlpm.x&gt;24,"Delayed")))</f>
        <v>Delayed</v>
      </c>
      <c r="V2098">
        <f>FLOOR(tbl_CleanLeads[[#This Row],[Response_Time_Hours]],6)</f>
        <v>36</v>
      </c>
      <c r="W2098" t="str" cm="1">
        <f t="array" ref="W2098">IF(Table2[[#This Row],[Interaction_Count_Final]]="","N/A",_xlfn.IFS(Table2[[#This Row],[Interaction_Count_Final]]&lt;=2,"Low",Table2[[#This Row],[Interaction_Count_Final]]&lt;=5,"Medium",Table2[[#This Row],[Interaction_Count_Final]]&gt;=6,"High",TRUE,"CHECK"))</f>
        <v>High</v>
      </c>
      <c r="X2098" t="b">
        <f t="shared" si="32"/>
        <v>1</v>
      </c>
      <c r="Y2098" t="b">
        <f>tbl_CleanLeads[[#This Row],[Response_Time_Hours]]&gt;24</f>
        <v>1</v>
      </c>
      <c r="Z2098" s="13" t="b">
        <f>tbl_CleanLeads[[#This Row],[Response_Time_Hours]]&gt;72</f>
        <v>0</v>
      </c>
      <c r="AA2098" s="13" t="b">
        <f>tbl_CleanLeads[[#This Row],[Status_Clean]]="Converted"</f>
        <v>0</v>
      </c>
    </row>
    <row r="2099" spans="1:27">
      <c r="A2099" t="s">
        <v>63</v>
      </c>
      <c r="B2099" t="s">
        <v>6039</v>
      </c>
      <c r="C2099" t="s">
        <v>6040</v>
      </c>
      <c r="D2099" t="s">
        <v>7280</v>
      </c>
      <c r="E2099" t="s">
        <v>263</v>
      </c>
      <c r="F2099" t="s">
        <v>193</v>
      </c>
      <c r="G2099" s="1">
        <v>45212</v>
      </c>
      <c r="H2099" s="8">
        <f>MONTH(tbl_CleanLeads[[#This Row],[Lead_Date_Final]])</f>
        <v>10</v>
      </c>
      <c r="I2099" t="s">
        <v>7270</v>
      </c>
      <c r="J2099" t="s">
        <v>7263</v>
      </c>
      <c r="K2099" t="s">
        <v>7264</v>
      </c>
      <c r="L2099">
        <f>WEEKDAY(tbl_CleanLeads[[#This Row],[Lead_Date_Final]],2)</f>
        <v>5</v>
      </c>
      <c r="M2099" t="s">
        <v>7312</v>
      </c>
      <c r="N2099">
        <v>55</v>
      </c>
      <c r="O2099" s="7">
        <v>2665.67</v>
      </c>
      <c r="P2099">
        <v>46</v>
      </c>
      <c r="Q2099" t="s">
        <v>7266</v>
      </c>
      <c r="R2099">
        <f>IF(UPPER(TRIM(Table2[[#This Row],[Status_Clean]]))="CONVERTED",1,0)</f>
        <v>0</v>
      </c>
      <c r="S2099">
        <f>IF(ISNUMBER(MATCH(UPPER(TRIM(Table2[[#This Row],[Status_Clean]])),{"CONTACTED","QUALIFIED","CONVERTED"},0)),1,0)</f>
        <v>0</v>
      </c>
      <c r="T2099" cm="1">
        <f t="array" ref="T2099">_xlfn.SWITCH(UPPER(TRIM(Table2[[#This Row],[Status_Clean]])),"NEW",1,"CONTACTED",2,"QUALIFIED",3,"CONVERTED",4,"LOST",5,99)</f>
        <v>1</v>
      </c>
      <c r="U2099" t="str" cm="1">
        <f t="array" ref="U2099">_xlfn.LET(_xlpm.x,IFERROR(VALUE(Table2[[#This Row],[Response_Time_Hours]]),""),IF(_xlpm.x="","CHECK",_xlfn.IFS(_xlpm.x&lt;=1,"Immediate",_xlpm.x&lt;=6,"Fast",_xlpm.x&lt;=24,"Moderate",_xlpm.x&gt;24,"Delayed")))</f>
        <v>Delayed</v>
      </c>
      <c r="V2099">
        <f>FLOOR(tbl_CleanLeads[[#This Row],[Response_Time_Hours]],6)</f>
        <v>54</v>
      </c>
      <c r="W2099" t="str" cm="1">
        <f t="array" ref="W2099">IF(Table2[[#This Row],[Interaction_Count_Final]]="","N/A",_xlfn.IFS(Table2[[#This Row],[Interaction_Count_Final]]&lt;=2,"Low",Table2[[#This Row],[Interaction_Count_Final]]&lt;=5,"Medium",Table2[[#This Row],[Interaction_Count_Final]]&gt;=6,"High",TRUE,"CHECK"))</f>
        <v>High</v>
      </c>
      <c r="X2099" t="b">
        <f t="shared" si="32"/>
        <v>1</v>
      </c>
      <c r="Y2099" t="b">
        <f>tbl_CleanLeads[[#This Row],[Response_Time_Hours]]&gt;24</f>
        <v>1</v>
      </c>
      <c r="Z2099" s="13" t="b">
        <f>tbl_CleanLeads[[#This Row],[Response_Time_Hours]]&gt;72</f>
        <v>0</v>
      </c>
      <c r="AA2099" s="13" t="b">
        <f>tbl_CleanLeads[[#This Row],[Status_Clean]]="Converted"</f>
        <v>0</v>
      </c>
    </row>
    <row r="2100" spans="1:27">
      <c r="A2100" t="s">
        <v>102</v>
      </c>
      <c r="B2100" t="s">
        <v>6042</v>
      </c>
      <c r="C2100" t="s">
        <v>6043</v>
      </c>
      <c r="D2100" t="s">
        <v>7268</v>
      </c>
      <c r="E2100" t="s">
        <v>792</v>
      </c>
      <c r="F2100" t="s">
        <v>125</v>
      </c>
      <c r="G2100" s="1">
        <v>44969</v>
      </c>
      <c r="H2100" s="8">
        <f>MONTH(tbl_CleanLeads[[#This Row],[Lead_Date_Final]])</f>
        <v>2</v>
      </c>
      <c r="I2100" t="s">
        <v>7283</v>
      </c>
      <c r="J2100" t="s">
        <v>7263</v>
      </c>
      <c r="K2100" t="s">
        <v>7284</v>
      </c>
      <c r="L2100">
        <f>WEEKDAY(tbl_CleanLeads[[#This Row],[Lead_Date_Final]],2)</f>
        <v>7</v>
      </c>
      <c r="M2100" t="s">
        <v>7293</v>
      </c>
      <c r="N2100">
        <v>45</v>
      </c>
      <c r="O2100" s="7">
        <v>3027.11</v>
      </c>
      <c r="P2100">
        <v>22</v>
      </c>
      <c r="Q2100" t="s">
        <v>7266</v>
      </c>
      <c r="R2100">
        <f>IF(UPPER(TRIM(Table2[[#This Row],[Status_Clean]]))="CONVERTED",1,0)</f>
        <v>0</v>
      </c>
      <c r="S2100">
        <f>IF(ISNUMBER(MATCH(UPPER(TRIM(Table2[[#This Row],[Status_Clean]])),{"CONTACTED","QUALIFIED","CONVERTED"},0)),1,0)</f>
        <v>1</v>
      </c>
      <c r="T2100" cm="1">
        <f t="array" ref="T2100">_xlfn.SWITCH(UPPER(TRIM(Table2[[#This Row],[Status_Clean]])),"NEW",1,"CONTACTED",2,"QUALIFIED",3,"CONVERTED",4,"LOST",5,99)</f>
        <v>2</v>
      </c>
      <c r="U2100" t="str" cm="1">
        <f t="array" ref="U2100">_xlfn.LET(_xlpm.x,IFERROR(VALUE(Table2[[#This Row],[Response_Time_Hours]]),""),IF(_xlpm.x="","CHECK",_xlfn.IFS(_xlpm.x&lt;=1,"Immediate",_xlpm.x&lt;=6,"Fast",_xlpm.x&lt;=24,"Moderate",_xlpm.x&gt;24,"Delayed")))</f>
        <v>Delayed</v>
      </c>
      <c r="V2100">
        <f>FLOOR(tbl_CleanLeads[[#This Row],[Response_Time_Hours]],6)</f>
        <v>42</v>
      </c>
      <c r="W2100" t="str" cm="1">
        <f t="array" ref="W2100">IF(Table2[[#This Row],[Interaction_Count_Final]]="","N/A",_xlfn.IFS(Table2[[#This Row],[Interaction_Count_Final]]&lt;=2,"Low",Table2[[#This Row],[Interaction_Count_Final]]&lt;=5,"Medium",Table2[[#This Row],[Interaction_Count_Final]]&gt;=6,"High",TRUE,"CHECK"))</f>
        <v>High</v>
      </c>
      <c r="X2100" t="b">
        <f t="shared" si="32"/>
        <v>1</v>
      </c>
      <c r="Y2100" t="b">
        <f>tbl_CleanLeads[[#This Row],[Response_Time_Hours]]&gt;24</f>
        <v>1</v>
      </c>
      <c r="Z2100" s="13" t="b">
        <f>tbl_CleanLeads[[#This Row],[Response_Time_Hours]]&gt;72</f>
        <v>0</v>
      </c>
      <c r="AA2100" s="13" t="b">
        <f>tbl_CleanLeads[[#This Row],[Status_Clean]]="Converted"</f>
        <v>0</v>
      </c>
    </row>
    <row r="2101" spans="1:27">
      <c r="A2101" t="s">
        <v>63</v>
      </c>
      <c r="B2101" t="s">
        <v>6044</v>
      </c>
      <c r="C2101" t="s">
        <v>6045</v>
      </c>
      <c r="D2101" t="s">
        <v>7274</v>
      </c>
      <c r="E2101" t="s">
        <v>447</v>
      </c>
      <c r="F2101" t="s">
        <v>173</v>
      </c>
      <c r="G2101" s="1">
        <v>45060</v>
      </c>
      <c r="H2101" s="8">
        <f>MONTH(tbl_CleanLeads[[#This Row],[Lead_Date_Final]])</f>
        <v>5</v>
      </c>
      <c r="I2101" t="s">
        <v>7314</v>
      </c>
      <c r="J2101" t="s">
        <v>7263</v>
      </c>
      <c r="K2101" t="s">
        <v>7277</v>
      </c>
      <c r="L2101">
        <f>WEEKDAY(tbl_CleanLeads[[#This Row],[Lead_Date_Final]],2)</f>
        <v>7</v>
      </c>
      <c r="M2101" t="s">
        <v>7293</v>
      </c>
      <c r="N2101">
        <v>59</v>
      </c>
      <c r="O2101" s="7">
        <v>2259.35</v>
      </c>
      <c r="P2101">
        <v>3</v>
      </c>
      <c r="Q2101" t="s">
        <v>7266</v>
      </c>
      <c r="R2101">
        <f>IF(UPPER(TRIM(Table2[[#This Row],[Status_Clean]]))="CONVERTED",1,0)</f>
        <v>0</v>
      </c>
      <c r="S2101">
        <f>IF(ISNUMBER(MATCH(UPPER(TRIM(Table2[[#This Row],[Status_Clean]])),{"CONTACTED","QUALIFIED","CONVERTED"},0)),1,0)</f>
        <v>0</v>
      </c>
      <c r="T2101" cm="1">
        <f t="array" ref="T2101">_xlfn.SWITCH(UPPER(TRIM(Table2[[#This Row],[Status_Clean]])),"NEW",1,"CONTACTED",2,"QUALIFIED",3,"CONVERTED",4,"LOST",5,99)</f>
        <v>5</v>
      </c>
      <c r="U2101" t="str" cm="1">
        <f t="array" ref="U2101">_xlfn.LET(_xlpm.x,IFERROR(VALUE(Table2[[#This Row],[Response_Time_Hours]]),""),IF(_xlpm.x="","CHECK",_xlfn.IFS(_xlpm.x&lt;=1,"Immediate",_xlpm.x&lt;=6,"Fast",_xlpm.x&lt;=24,"Moderate",_xlpm.x&gt;24,"Delayed")))</f>
        <v>Delayed</v>
      </c>
      <c r="V2101">
        <f>FLOOR(tbl_CleanLeads[[#This Row],[Response_Time_Hours]],6)</f>
        <v>54</v>
      </c>
      <c r="W2101" t="str" cm="1">
        <f t="array" ref="W2101">IF(Table2[[#This Row],[Interaction_Count_Final]]="","N/A",_xlfn.IFS(Table2[[#This Row],[Interaction_Count_Final]]&lt;=2,"Low",Table2[[#This Row],[Interaction_Count_Final]]&lt;=5,"Medium",Table2[[#This Row],[Interaction_Count_Final]]&gt;=6,"High",TRUE,"CHECK"))</f>
        <v>Medium</v>
      </c>
      <c r="X2101" t="b">
        <f t="shared" si="32"/>
        <v>1</v>
      </c>
      <c r="Y2101" t="b">
        <f>tbl_CleanLeads[[#This Row],[Response_Time_Hours]]&gt;24</f>
        <v>1</v>
      </c>
      <c r="Z2101" s="13" t="b">
        <f>tbl_CleanLeads[[#This Row],[Response_Time_Hours]]&gt;72</f>
        <v>0</v>
      </c>
      <c r="AA2101" s="13" t="b">
        <f>tbl_CleanLeads[[#This Row],[Status_Clean]]="Converted"</f>
        <v>0</v>
      </c>
    </row>
    <row r="2102" spans="1:27">
      <c r="A2102" t="s">
        <v>70</v>
      </c>
      <c r="B2102" t="s">
        <v>6047</v>
      </c>
      <c r="C2102" t="s">
        <v>6048</v>
      </c>
      <c r="D2102" t="s">
        <v>7258</v>
      </c>
      <c r="E2102" t="s">
        <v>101</v>
      </c>
      <c r="F2102" t="s">
        <v>125</v>
      </c>
      <c r="G2102" s="1">
        <v>45500</v>
      </c>
      <c r="H2102" s="8">
        <f>MONTH(tbl_CleanLeads[[#This Row],[Lead_Date_Final]])</f>
        <v>7</v>
      </c>
      <c r="I2102" t="s">
        <v>7305</v>
      </c>
      <c r="J2102" t="s">
        <v>7271</v>
      </c>
      <c r="K2102" t="s">
        <v>7288</v>
      </c>
      <c r="L2102">
        <f>WEEKDAY(tbl_CleanLeads[[#This Row],[Lead_Date_Final]],2)</f>
        <v>6</v>
      </c>
      <c r="M2102" t="s">
        <v>7278</v>
      </c>
      <c r="N2102">
        <v>48.9</v>
      </c>
      <c r="O2102" s="7">
        <v>1265.46</v>
      </c>
      <c r="P2102">
        <v>26</v>
      </c>
      <c r="Q2102" t="s">
        <v>7289</v>
      </c>
      <c r="R2102">
        <f>IF(UPPER(TRIM(Table2[[#This Row],[Status_Clean]]))="CONVERTED",1,0)</f>
        <v>0</v>
      </c>
      <c r="S2102">
        <f>IF(ISNUMBER(MATCH(UPPER(TRIM(Table2[[#This Row],[Status_Clean]])),{"CONTACTED","QUALIFIED","CONVERTED"},0)),1,0)</f>
        <v>1</v>
      </c>
      <c r="T2102" cm="1">
        <f t="array" ref="T2102">_xlfn.SWITCH(UPPER(TRIM(Table2[[#This Row],[Status_Clean]])),"NEW",1,"CONTACTED",2,"QUALIFIED",3,"CONVERTED",4,"LOST",5,99)</f>
        <v>2</v>
      </c>
      <c r="U2102" t="str" cm="1">
        <f t="array" ref="U2102">_xlfn.LET(_xlpm.x,IFERROR(VALUE(Table2[[#This Row],[Response_Time_Hours]]),""),IF(_xlpm.x="","CHECK",_xlfn.IFS(_xlpm.x&lt;=1,"Immediate",_xlpm.x&lt;=6,"Fast",_xlpm.x&lt;=24,"Moderate",_xlpm.x&gt;24,"Delayed")))</f>
        <v>Delayed</v>
      </c>
      <c r="V2102">
        <f>FLOOR(tbl_CleanLeads[[#This Row],[Response_Time_Hours]],6)</f>
        <v>48</v>
      </c>
      <c r="W2102" t="str" cm="1">
        <f t="array" ref="W2102">IF(Table2[[#This Row],[Interaction_Count_Final]]="","N/A",_xlfn.IFS(Table2[[#This Row],[Interaction_Count_Final]]&lt;=2,"Low",Table2[[#This Row],[Interaction_Count_Final]]&lt;=5,"Medium",Table2[[#This Row],[Interaction_Count_Final]]&gt;=6,"High",TRUE,"CHECK"))</f>
        <v>High</v>
      </c>
      <c r="X2102" t="b">
        <f t="shared" si="32"/>
        <v>1</v>
      </c>
      <c r="Y2102" t="b">
        <f>tbl_CleanLeads[[#This Row],[Response_Time_Hours]]&gt;24</f>
        <v>1</v>
      </c>
      <c r="Z2102" s="13" t="b">
        <f>tbl_CleanLeads[[#This Row],[Response_Time_Hours]]&gt;72</f>
        <v>0</v>
      </c>
      <c r="AA2102" s="13" t="b">
        <f>tbl_CleanLeads[[#This Row],[Status_Clean]]="Converted"</f>
        <v>0</v>
      </c>
    </row>
    <row r="2103" spans="1:27">
      <c r="A2103" t="s">
        <v>70</v>
      </c>
      <c r="B2103" t="s">
        <v>6051</v>
      </c>
      <c r="C2103" t="s">
        <v>6052</v>
      </c>
      <c r="D2103" t="s">
        <v>7258</v>
      </c>
      <c r="E2103" t="s">
        <v>469</v>
      </c>
      <c r="F2103" t="s">
        <v>173</v>
      </c>
      <c r="G2103" s="1">
        <v>45097</v>
      </c>
      <c r="H2103" s="8">
        <f>MONTH(tbl_CleanLeads[[#This Row],[Lead_Date_Final]])</f>
        <v>6</v>
      </c>
      <c r="I2103" t="s">
        <v>7276</v>
      </c>
      <c r="J2103" t="s">
        <v>7263</v>
      </c>
      <c r="K2103" t="s">
        <v>7277</v>
      </c>
      <c r="L2103">
        <f>WEEKDAY(tbl_CleanLeads[[#This Row],[Lead_Date_Final]],2)</f>
        <v>2</v>
      </c>
      <c r="M2103" t="s">
        <v>7265</v>
      </c>
      <c r="N2103">
        <v>69.599999999999994</v>
      </c>
      <c r="O2103" s="7">
        <v>1286.78</v>
      </c>
      <c r="P2103">
        <v>41</v>
      </c>
      <c r="Q2103" t="s">
        <v>7289</v>
      </c>
      <c r="R2103">
        <f>IF(UPPER(TRIM(Table2[[#This Row],[Status_Clean]]))="CONVERTED",1,0)</f>
        <v>0</v>
      </c>
      <c r="S2103">
        <f>IF(ISNUMBER(MATCH(UPPER(TRIM(Table2[[#This Row],[Status_Clean]])),{"CONTACTED","QUALIFIED","CONVERTED"},0)),1,0)</f>
        <v>0</v>
      </c>
      <c r="T2103" cm="1">
        <f t="array" ref="T2103">_xlfn.SWITCH(UPPER(TRIM(Table2[[#This Row],[Status_Clean]])),"NEW",1,"CONTACTED",2,"QUALIFIED",3,"CONVERTED",4,"LOST",5,99)</f>
        <v>5</v>
      </c>
      <c r="U2103" t="str" cm="1">
        <f t="array" ref="U2103">_xlfn.LET(_xlpm.x,IFERROR(VALUE(Table2[[#This Row],[Response_Time_Hours]]),""),IF(_xlpm.x="","CHECK",_xlfn.IFS(_xlpm.x&lt;=1,"Immediate",_xlpm.x&lt;=6,"Fast",_xlpm.x&lt;=24,"Moderate",_xlpm.x&gt;24,"Delayed")))</f>
        <v>Delayed</v>
      </c>
      <c r="V2103">
        <f>FLOOR(tbl_CleanLeads[[#This Row],[Response_Time_Hours]],6)</f>
        <v>66</v>
      </c>
      <c r="W2103" t="str" cm="1">
        <f t="array" ref="W2103">IF(Table2[[#This Row],[Interaction_Count_Final]]="","N/A",_xlfn.IFS(Table2[[#This Row],[Interaction_Count_Final]]&lt;=2,"Low",Table2[[#This Row],[Interaction_Count_Final]]&lt;=5,"Medium",Table2[[#This Row],[Interaction_Count_Final]]&gt;=6,"High",TRUE,"CHECK"))</f>
        <v>High</v>
      </c>
      <c r="X2103" t="b">
        <f t="shared" si="32"/>
        <v>1</v>
      </c>
      <c r="Y2103" t="b">
        <f>tbl_CleanLeads[[#This Row],[Response_Time_Hours]]&gt;24</f>
        <v>1</v>
      </c>
      <c r="Z2103" s="13" t="b">
        <f>tbl_CleanLeads[[#This Row],[Response_Time_Hours]]&gt;72</f>
        <v>0</v>
      </c>
      <c r="AA2103" s="13" t="b">
        <f>tbl_CleanLeads[[#This Row],[Status_Clean]]="Converted"</f>
        <v>0</v>
      </c>
    </row>
    <row r="2104" spans="1:27">
      <c r="A2104" t="s">
        <v>70</v>
      </c>
      <c r="B2104" t="s">
        <v>6054</v>
      </c>
      <c r="C2104" t="s">
        <v>6055</v>
      </c>
      <c r="D2104" t="s">
        <v>7258</v>
      </c>
      <c r="E2104" t="s">
        <v>311</v>
      </c>
      <c r="F2104" t="s">
        <v>193</v>
      </c>
      <c r="G2104" s="1">
        <v>45234</v>
      </c>
      <c r="H2104" s="8">
        <f>MONTH(tbl_CleanLeads[[#This Row],[Lead_Date_Final]])</f>
        <v>11</v>
      </c>
      <c r="I2104" t="s">
        <v>7300</v>
      </c>
      <c r="J2104" t="s">
        <v>7263</v>
      </c>
      <c r="K2104" t="s">
        <v>7264</v>
      </c>
      <c r="L2104">
        <f>WEEKDAY(tbl_CleanLeads[[#This Row],[Lead_Date_Final]],2)</f>
        <v>6</v>
      </c>
      <c r="M2104" t="s">
        <v>7278</v>
      </c>
      <c r="N2104">
        <v>23</v>
      </c>
      <c r="O2104" s="7">
        <v>2297.42</v>
      </c>
      <c r="P2104">
        <v>9</v>
      </c>
      <c r="Q2104" t="s">
        <v>7266</v>
      </c>
      <c r="R2104">
        <f>IF(UPPER(TRIM(Table2[[#This Row],[Status_Clean]]))="CONVERTED",1,0)</f>
        <v>0</v>
      </c>
      <c r="S2104">
        <f>IF(ISNUMBER(MATCH(UPPER(TRIM(Table2[[#This Row],[Status_Clean]])),{"CONTACTED","QUALIFIED","CONVERTED"},0)),1,0)</f>
        <v>0</v>
      </c>
      <c r="T2104" cm="1">
        <f t="array" ref="T2104">_xlfn.SWITCH(UPPER(TRIM(Table2[[#This Row],[Status_Clean]])),"NEW",1,"CONTACTED",2,"QUALIFIED",3,"CONVERTED",4,"LOST",5,99)</f>
        <v>1</v>
      </c>
      <c r="U2104" t="str" cm="1">
        <f t="array" ref="U2104">_xlfn.LET(_xlpm.x,IFERROR(VALUE(Table2[[#This Row],[Response_Time_Hours]]),""),IF(_xlpm.x="","CHECK",_xlfn.IFS(_xlpm.x&lt;=1,"Immediate",_xlpm.x&lt;=6,"Fast",_xlpm.x&lt;=24,"Moderate",_xlpm.x&gt;24,"Delayed")))</f>
        <v>Moderate</v>
      </c>
      <c r="V2104">
        <f>FLOOR(tbl_CleanLeads[[#This Row],[Response_Time_Hours]],6)</f>
        <v>18</v>
      </c>
      <c r="W2104" t="str" cm="1">
        <f t="array" ref="W2104">IF(Table2[[#This Row],[Interaction_Count_Final]]="","N/A",_xlfn.IFS(Table2[[#This Row],[Interaction_Count_Final]]&lt;=2,"Low",Table2[[#This Row],[Interaction_Count_Final]]&lt;=5,"Medium",Table2[[#This Row],[Interaction_Count_Final]]&gt;=6,"High",TRUE,"CHECK"))</f>
        <v>High</v>
      </c>
      <c r="X2104" t="b">
        <f t="shared" si="32"/>
        <v>1</v>
      </c>
      <c r="Y2104" t="b">
        <f>tbl_CleanLeads[[#This Row],[Response_Time_Hours]]&gt;24</f>
        <v>0</v>
      </c>
      <c r="Z2104" s="13" t="b">
        <f>tbl_CleanLeads[[#This Row],[Response_Time_Hours]]&gt;72</f>
        <v>0</v>
      </c>
      <c r="AA2104" s="13" t="b">
        <f>tbl_CleanLeads[[#This Row],[Status_Clean]]="Converted"</f>
        <v>0</v>
      </c>
    </row>
    <row r="2105" spans="1:27">
      <c r="A2105" t="s">
        <v>70</v>
      </c>
      <c r="B2105" t="s">
        <v>6057</v>
      </c>
      <c r="C2105" t="s">
        <v>6058</v>
      </c>
      <c r="D2105" t="s">
        <v>7303</v>
      </c>
      <c r="E2105" t="s">
        <v>469</v>
      </c>
      <c r="F2105" t="s">
        <v>193</v>
      </c>
      <c r="G2105" s="1">
        <v>45323</v>
      </c>
      <c r="H2105" s="8">
        <f>MONTH(tbl_CleanLeads[[#This Row],[Lead_Date_Final]])</f>
        <v>2</v>
      </c>
      <c r="I2105" t="s">
        <v>7283</v>
      </c>
      <c r="J2105" t="s">
        <v>7271</v>
      </c>
      <c r="K2105" t="s">
        <v>7284</v>
      </c>
      <c r="L2105">
        <f>WEEKDAY(tbl_CleanLeads[[#This Row],[Lead_Date_Final]],2)</f>
        <v>4</v>
      </c>
      <c r="M2105" t="s">
        <v>7285</v>
      </c>
      <c r="N2105">
        <v>7</v>
      </c>
      <c r="O2105" s="7">
        <v>3934.95</v>
      </c>
      <c r="P2105">
        <v>18</v>
      </c>
      <c r="Q2105" t="s">
        <v>7266</v>
      </c>
      <c r="R2105">
        <f>IF(UPPER(TRIM(Table2[[#This Row],[Status_Clean]]))="CONVERTED",1,0)</f>
        <v>0</v>
      </c>
      <c r="S2105">
        <f>IF(ISNUMBER(MATCH(UPPER(TRIM(Table2[[#This Row],[Status_Clean]])),{"CONTACTED","QUALIFIED","CONVERTED"},0)),1,0)</f>
        <v>0</v>
      </c>
      <c r="T2105" cm="1">
        <f t="array" ref="T2105">_xlfn.SWITCH(UPPER(TRIM(Table2[[#This Row],[Status_Clean]])),"NEW",1,"CONTACTED",2,"QUALIFIED",3,"CONVERTED",4,"LOST",5,99)</f>
        <v>1</v>
      </c>
      <c r="U2105" t="str" cm="1">
        <f t="array" ref="U2105">_xlfn.LET(_xlpm.x,IFERROR(VALUE(Table2[[#This Row],[Response_Time_Hours]]),""),IF(_xlpm.x="","CHECK",_xlfn.IFS(_xlpm.x&lt;=1,"Immediate",_xlpm.x&lt;=6,"Fast",_xlpm.x&lt;=24,"Moderate",_xlpm.x&gt;24,"Delayed")))</f>
        <v>Moderate</v>
      </c>
      <c r="V2105">
        <f>FLOOR(tbl_CleanLeads[[#This Row],[Response_Time_Hours]],6)</f>
        <v>6</v>
      </c>
      <c r="W2105" t="str" cm="1">
        <f t="array" ref="W2105">IF(Table2[[#This Row],[Interaction_Count_Final]]="","N/A",_xlfn.IFS(Table2[[#This Row],[Interaction_Count_Final]]&lt;=2,"Low",Table2[[#This Row],[Interaction_Count_Final]]&lt;=5,"Medium",Table2[[#This Row],[Interaction_Count_Final]]&gt;=6,"High",TRUE,"CHECK"))</f>
        <v>High</v>
      </c>
      <c r="X2105" t="b">
        <f t="shared" si="32"/>
        <v>1</v>
      </c>
      <c r="Y2105" t="b">
        <f>tbl_CleanLeads[[#This Row],[Response_Time_Hours]]&gt;24</f>
        <v>0</v>
      </c>
      <c r="Z2105" s="13" t="b">
        <f>tbl_CleanLeads[[#This Row],[Response_Time_Hours]]&gt;72</f>
        <v>0</v>
      </c>
      <c r="AA2105" s="13" t="b">
        <f>tbl_CleanLeads[[#This Row],[Status_Clean]]="Converted"</f>
        <v>0</v>
      </c>
    </row>
    <row r="2106" spans="1:27">
      <c r="A2106" t="s">
        <v>102</v>
      </c>
      <c r="B2106" t="s">
        <v>6059</v>
      </c>
      <c r="C2106" t="s">
        <v>6060</v>
      </c>
      <c r="D2106" t="s">
        <v>7280</v>
      </c>
      <c r="E2106" t="s">
        <v>101</v>
      </c>
      <c r="F2106" t="s">
        <v>250</v>
      </c>
      <c r="G2106" s="1">
        <v>45613</v>
      </c>
      <c r="H2106" s="8">
        <f>MONTH(tbl_CleanLeads[[#This Row],[Lead_Date_Final]])</f>
        <v>11</v>
      </c>
      <c r="I2106" t="s">
        <v>7300</v>
      </c>
      <c r="J2106" t="s">
        <v>7271</v>
      </c>
      <c r="K2106" t="s">
        <v>7264</v>
      </c>
      <c r="L2106">
        <f>WEEKDAY(tbl_CleanLeads[[#This Row],[Lead_Date_Final]],2)</f>
        <v>7</v>
      </c>
      <c r="M2106" t="s">
        <v>7293</v>
      </c>
      <c r="N2106">
        <v>29.9</v>
      </c>
      <c r="O2106" s="7">
        <v>3351.29</v>
      </c>
      <c r="P2106">
        <v>26</v>
      </c>
      <c r="Q2106" t="s">
        <v>7266</v>
      </c>
      <c r="R2106">
        <f>IF(UPPER(TRIM(Table2[[#This Row],[Status_Clean]]))="CONVERTED",1,0)</f>
        <v>1</v>
      </c>
      <c r="S2106">
        <f>IF(ISNUMBER(MATCH(UPPER(TRIM(Table2[[#This Row],[Status_Clean]])),{"CONTACTED","QUALIFIED","CONVERTED"},0)),1,0)</f>
        <v>1</v>
      </c>
      <c r="T2106" cm="1">
        <f t="array" ref="T2106">_xlfn.SWITCH(UPPER(TRIM(Table2[[#This Row],[Status_Clean]])),"NEW",1,"CONTACTED",2,"QUALIFIED",3,"CONVERTED",4,"LOST",5,99)</f>
        <v>4</v>
      </c>
      <c r="U2106" t="str" cm="1">
        <f t="array" ref="U2106">_xlfn.LET(_xlpm.x,IFERROR(VALUE(Table2[[#This Row],[Response_Time_Hours]]),""),IF(_xlpm.x="","CHECK",_xlfn.IFS(_xlpm.x&lt;=1,"Immediate",_xlpm.x&lt;=6,"Fast",_xlpm.x&lt;=24,"Moderate",_xlpm.x&gt;24,"Delayed")))</f>
        <v>Delayed</v>
      </c>
      <c r="V2106">
        <f>FLOOR(tbl_CleanLeads[[#This Row],[Response_Time_Hours]],6)</f>
        <v>24</v>
      </c>
      <c r="W2106" t="str" cm="1">
        <f t="array" ref="W2106">IF(Table2[[#This Row],[Interaction_Count_Final]]="","N/A",_xlfn.IFS(Table2[[#This Row],[Interaction_Count_Final]]&lt;=2,"Low",Table2[[#This Row],[Interaction_Count_Final]]&lt;=5,"Medium",Table2[[#This Row],[Interaction_Count_Final]]&gt;=6,"High",TRUE,"CHECK"))</f>
        <v>High</v>
      </c>
      <c r="X2106" t="b">
        <f t="shared" si="32"/>
        <v>1</v>
      </c>
      <c r="Y2106" t="b">
        <f>tbl_CleanLeads[[#This Row],[Response_Time_Hours]]&gt;24</f>
        <v>1</v>
      </c>
      <c r="Z2106" s="13" t="b">
        <f>tbl_CleanLeads[[#This Row],[Response_Time_Hours]]&gt;72</f>
        <v>0</v>
      </c>
      <c r="AA2106" s="13" t="b">
        <f>tbl_CleanLeads[[#This Row],[Status_Clean]]="Converted"</f>
        <v>1</v>
      </c>
    </row>
    <row r="2107" spans="1:27">
      <c r="A2107" t="s">
        <v>102</v>
      </c>
      <c r="B2107" t="s">
        <v>6062</v>
      </c>
      <c r="C2107" t="s">
        <v>6063</v>
      </c>
      <c r="D2107" t="s">
        <v>7268</v>
      </c>
      <c r="E2107" t="s">
        <v>363</v>
      </c>
      <c r="F2107" t="s">
        <v>71</v>
      </c>
      <c r="G2107" s="1">
        <v>45144</v>
      </c>
      <c r="H2107" s="8">
        <f>MONTH(tbl_CleanLeads[[#This Row],[Lead_Date_Final]])</f>
        <v>8</v>
      </c>
      <c r="I2107" t="s">
        <v>7310</v>
      </c>
      <c r="J2107" t="s">
        <v>7263</v>
      </c>
      <c r="K2107" t="s">
        <v>7288</v>
      </c>
      <c r="L2107">
        <f>WEEKDAY(tbl_CleanLeads[[#This Row],[Lead_Date_Final]],2)</f>
        <v>7</v>
      </c>
      <c r="M2107" t="s">
        <v>7293</v>
      </c>
      <c r="N2107">
        <v>64.800000000000011</v>
      </c>
      <c r="O2107" s="7">
        <v>1532.94</v>
      </c>
      <c r="P2107">
        <v>50</v>
      </c>
      <c r="Q2107" t="s">
        <v>7289</v>
      </c>
      <c r="R2107">
        <f>IF(UPPER(TRIM(Table2[[#This Row],[Status_Clean]]))="CONVERTED",1,0)</f>
        <v>0</v>
      </c>
      <c r="S2107">
        <f>IF(ISNUMBER(MATCH(UPPER(TRIM(Table2[[#This Row],[Status_Clean]])),{"CONTACTED","QUALIFIED","CONVERTED"},0)),1,0)</f>
        <v>1</v>
      </c>
      <c r="T2107" cm="1">
        <f t="array" ref="T2107">_xlfn.SWITCH(UPPER(TRIM(Table2[[#This Row],[Status_Clean]])),"NEW",1,"CONTACTED",2,"QUALIFIED",3,"CONVERTED",4,"LOST",5,99)</f>
        <v>3</v>
      </c>
      <c r="U2107" t="str" cm="1">
        <f t="array" ref="U2107">_xlfn.LET(_xlpm.x,IFERROR(VALUE(Table2[[#This Row],[Response_Time_Hours]]),""),IF(_xlpm.x="","CHECK",_xlfn.IFS(_xlpm.x&lt;=1,"Immediate",_xlpm.x&lt;=6,"Fast",_xlpm.x&lt;=24,"Moderate",_xlpm.x&gt;24,"Delayed")))</f>
        <v>Delayed</v>
      </c>
      <c r="V2107">
        <f>FLOOR(tbl_CleanLeads[[#This Row],[Response_Time_Hours]],6)</f>
        <v>60</v>
      </c>
      <c r="W2107" t="str" cm="1">
        <f t="array" ref="W2107">IF(Table2[[#This Row],[Interaction_Count_Final]]="","N/A",_xlfn.IFS(Table2[[#This Row],[Interaction_Count_Final]]&lt;=2,"Low",Table2[[#This Row],[Interaction_Count_Final]]&lt;=5,"Medium",Table2[[#This Row],[Interaction_Count_Final]]&gt;=6,"High",TRUE,"CHECK"))</f>
        <v>High</v>
      </c>
      <c r="X2107" t="b">
        <f t="shared" si="32"/>
        <v>1</v>
      </c>
      <c r="Y2107" t="b">
        <f>tbl_CleanLeads[[#This Row],[Response_Time_Hours]]&gt;24</f>
        <v>1</v>
      </c>
      <c r="Z2107" s="13" t="b">
        <f>tbl_CleanLeads[[#This Row],[Response_Time_Hours]]&gt;72</f>
        <v>0</v>
      </c>
      <c r="AA2107" s="13" t="b">
        <f>tbl_CleanLeads[[#This Row],[Status_Clean]]="Converted"</f>
        <v>0</v>
      </c>
    </row>
    <row r="2108" spans="1:27">
      <c r="A2108" t="s">
        <v>102</v>
      </c>
      <c r="B2108" t="s">
        <v>6064</v>
      </c>
      <c r="C2108" t="s">
        <v>6065</v>
      </c>
      <c r="D2108" t="s">
        <v>7274</v>
      </c>
      <c r="E2108" t="s">
        <v>106</v>
      </c>
      <c r="F2108" t="s">
        <v>173</v>
      </c>
      <c r="G2108" s="1">
        <v>45056</v>
      </c>
      <c r="H2108" s="8">
        <f>MONTH(tbl_CleanLeads[[#This Row],[Lead_Date_Final]])</f>
        <v>5</v>
      </c>
      <c r="I2108" t="s">
        <v>7314</v>
      </c>
      <c r="J2108" t="s">
        <v>7263</v>
      </c>
      <c r="K2108" t="s">
        <v>7277</v>
      </c>
      <c r="L2108">
        <f>WEEKDAY(tbl_CleanLeads[[#This Row],[Lead_Date_Final]],2)</f>
        <v>3</v>
      </c>
      <c r="M2108" t="s">
        <v>7272</v>
      </c>
      <c r="N2108">
        <v>63.1</v>
      </c>
      <c r="O2108" s="7">
        <v>3666.37</v>
      </c>
      <c r="P2108">
        <v>12</v>
      </c>
      <c r="Q2108" t="s">
        <v>7266</v>
      </c>
      <c r="R2108">
        <f>IF(UPPER(TRIM(Table2[[#This Row],[Status_Clean]]))="CONVERTED",1,0)</f>
        <v>0</v>
      </c>
      <c r="S2108">
        <f>IF(ISNUMBER(MATCH(UPPER(TRIM(Table2[[#This Row],[Status_Clean]])),{"CONTACTED","QUALIFIED","CONVERTED"},0)),1,0)</f>
        <v>0</v>
      </c>
      <c r="T2108" cm="1">
        <f t="array" ref="T2108">_xlfn.SWITCH(UPPER(TRIM(Table2[[#This Row],[Status_Clean]])),"NEW",1,"CONTACTED",2,"QUALIFIED",3,"CONVERTED",4,"LOST",5,99)</f>
        <v>5</v>
      </c>
      <c r="U2108" t="str" cm="1">
        <f t="array" ref="U2108">_xlfn.LET(_xlpm.x,IFERROR(VALUE(Table2[[#This Row],[Response_Time_Hours]]),""),IF(_xlpm.x="","CHECK",_xlfn.IFS(_xlpm.x&lt;=1,"Immediate",_xlpm.x&lt;=6,"Fast",_xlpm.x&lt;=24,"Moderate",_xlpm.x&gt;24,"Delayed")))</f>
        <v>Delayed</v>
      </c>
      <c r="V2108">
        <f>FLOOR(tbl_CleanLeads[[#This Row],[Response_Time_Hours]],6)</f>
        <v>60</v>
      </c>
      <c r="W2108" t="str" cm="1">
        <f t="array" ref="W2108">IF(Table2[[#This Row],[Interaction_Count_Final]]="","N/A",_xlfn.IFS(Table2[[#This Row],[Interaction_Count_Final]]&lt;=2,"Low",Table2[[#This Row],[Interaction_Count_Final]]&lt;=5,"Medium",Table2[[#This Row],[Interaction_Count_Final]]&gt;=6,"High",TRUE,"CHECK"))</f>
        <v>High</v>
      </c>
      <c r="X2108" t="b">
        <f t="shared" si="32"/>
        <v>1</v>
      </c>
      <c r="Y2108" t="b">
        <f>tbl_CleanLeads[[#This Row],[Response_Time_Hours]]&gt;24</f>
        <v>1</v>
      </c>
      <c r="Z2108" s="13" t="b">
        <f>tbl_CleanLeads[[#This Row],[Response_Time_Hours]]&gt;72</f>
        <v>0</v>
      </c>
      <c r="AA2108" s="13" t="b">
        <f>tbl_CleanLeads[[#This Row],[Status_Clean]]="Converted"</f>
        <v>0</v>
      </c>
    </row>
    <row r="2109" spans="1:27">
      <c r="A2109" t="s">
        <v>102</v>
      </c>
      <c r="B2109" t="s">
        <v>6067</v>
      </c>
      <c r="C2109" t="s">
        <v>6068</v>
      </c>
      <c r="D2109" t="s">
        <v>7280</v>
      </c>
      <c r="E2109" t="s">
        <v>222</v>
      </c>
      <c r="F2109" t="s">
        <v>193</v>
      </c>
      <c r="G2109" s="1">
        <v>44998</v>
      </c>
      <c r="H2109" s="8">
        <f>MONTH(tbl_CleanLeads[[#This Row],[Lead_Date_Final]])</f>
        <v>3</v>
      </c>
      <c r="I2109" t="s">
        <v>7295</v>
      </c>
      <c r="J2109" t="s">
        <v>7263</v>
      </c>
      <c r="K2109" t="s">
        <v>7284</v>
      </c>
      <c r="L2109">
        <f>WEEKDAY(tbl_CleanLeads[[#This Row],[Lead_Date_Final]],2)</f>
        <v>1</v>
      </c>
      <c r="M2109" t="s">
        <v>7298</v>
      </c>
      <c r="N2109">
        <v>54.8</v>
      </c>
      <c r="O2109" s="7">
        <v>3253.76</v>
      </c>
      <c r="P2109">
        <v>36</v>
      </c>
      <c r="Q2109" t="s">
        <v>7266</v>
      </c>
      <c r="R2109">
        <f>IF(UPPER(TRIM(Table2[[#This Row],[Status_Clean]]))="CONVERTED",1,0)</f>
        <v>0</v>
      </c>
      <c r="S2109">
        <f>IF(ISNUMBER(MATCH(UPPER(TRIM(Table2[[#This Row],[Status_Clean]])),{"CONTACTED","QUALIFIED","CONVERTED"},0)),1,0)</f>
        <v>0</v>
      </c>
      <c r="T2109" cm="1">
        <f t="array" ref="T2109">_xlfn.SWITCH(UPPER(TRIM(Table2[[#This Row],[Status_Clean]])),"NEW",1,"CONTACTED",2,"QUALIFIED",3,"CONVERTED",4,"LOST",5,99)</f>
        <v>1</v>
      </c>
      <c r="U2109" t="str" cm="1">
        <f t="array" ref="U2109">_xlfn.LET(_xlpm.x,IFERROR(VALUE(Table2[[#This Row],[Response_Time_Hours]]),""),IF(_xlpm.x="","CHECK",_xlfn.IFS(_xlpm.x&lt;=1,"Immediate",_xlpm.x&lt;=6,"Fast",_xlpm.x&lt;=24,"Moderate",_xlpm.x&gt;24,"Delayed")))</f>
        <v>Delayed</v>
      </c>
      <c r="V2109">
        <f>FLOOR(tbl_CleanLeads[[#This Row],[Response_Time_Hours]],6)</f>
        <v>54</v>
      </c>
      <c r="W2109" t="str" cm="1">
        <f t="array" ref="W2109">IF(Table2[[#This Row],[Interaction_Count_Final]]="","N/A",_xlfn.IFS(Table2[[#This Row],[Interaction_Count_Final]]&lt;=2,"Low",Table2[[#This Row],[Interaction_Count_Final]]&lt;=5,"Medium",Table2[[#This Row],[Interaction_Count_Final]]&gt;=6,"High",TRUE,"CHECK"))</f>
        <v>High</v>
      </c>
      <c r="X2109" t="b">
        <f t="shared" si="32"/>
        <v>1</v>
      </c>
      <c r="Y2109" t="b">
        <f>tbl_CleanLeads[[#This Row],[Response_Time_Hours]]&gt;24</f>
        <v>1</v>
      </c>
      <c r="Z2109" s="13" t="b">
        <f>tbl_CleanLeads[[#This Row],[Response_Time_Hours]]&gt;72</f>
        <v>0</v>
      </c>
      <c r="AA2109" s="13" t="b">
        <f>tbl_CleanLeads[[#This Row],[Status_Clean]]="Converted"</f>
        <v>0</v>
      </c>
    </row>
    <row r="2110" spans="1:27">
      <c r="A2110" t="s">
        <v>63</v>
      </c>
      <c r="B2110" t="s">
        <v>6071</v>
      </c>
      <c r="C2110" t="s">
        <v>6072</v>
      </c>
      <c r="D2110" t="s">
        <v>7303</v>
      </c>
      <c r="E2110" t="s">
        <v>69</v>
      </c>
      <c r="F2110" t="s">
        <v>250</v>
      </c>
      <c r="G2110" s="1">
        <v>45178</v>
      </c>
      <c r="H2110" s="8">
        <f>MONTH(tbl_CleanLeads[[#This Row],[Lead_Date_Final]])</f>
        <v>9</v>
      </c>
      <c r="I2110" t="s">
        <v>7287</v>
      </c>
      <c r="J2110" t="s">
        <v>7263</v>
      </c>
      <c r="K2110" t="s">
        <v>7288</v>
      </c>
      <c r="L2110">
        <f>WEEKDAY(tbl_CleanLeads[[#This Row],[Lead_Date_Final]],2)</f>
        <v>6</v>
      </c>
      <c r="M2110" t="s">
        <v>7278</v>
      </c>
      <c r="N2110">
        <v>44.8</v>
      </c>
      <c r="O2110" s="7">
        <v>2543</v>
      </c>
      <c r="P2110">
        <v>30</v>
      </c>
      <c r="Q2110" t="s">
        <v>7266</v>
      </c>
      <c r="R2110">
        <f>IF(UPPER(TRIM(Table2[[#This Row],[Status_Clean]]))="CONVERTED",1,0)</f>
        <v>1</v>
      </c>
      <c r="S2110">
        <f>IF(ISNUMBER(MATCH(UPPER(TRIM(Table2[[#This Row],[Status_Clean]])),{"CONTACTED","QUALIFIED","CONVERTED"},0)),1,0)</f>
        <v>1</v>
      </c>
      <c r="T2110" cm="1">
        <f t="array" ref="T2110">_xlfn.SWITCH(UPPER(TRIM(Table2[[#This Row],[Status_Clean]])),"NEW",1,"CONTACTED",2,"QUALIFIED",3,"CONVERTED",4,"LOST",5,99)</f>
        <v>4</v>
      </c>
      <c r="U2110" t="str" cm="1">
        <f t="array" ref="U2110">_xlfn.LET(_xlpm.x,IFERROR(VALUE(Table2[[#This Row],[Response_Time_Hours]]),""),IF(_xlpm.x="","CHECK",_xlfn.IFS(_xlpm.x&lt;=1,"Immediate",_xlpm.x&lt;=6,"Fast",_xlpm.x&lt;=24,"Moderate",_xlpm.x&gt;24,"Delayed")))</f>
        <v>Delayed</v>
      </c>
      <c r="V2110">
        <f>FLOOR(tbl_CleanLeads[[#This Row],[Response_Time_Hours]],6)</f>
        <v>42</v>
      </c>
      <c r="W2110" t="str" cm="1">
        <f t="array" ref="W2110">IF(Table2[[#This Row],[Interaction_Count_Final]]="","N/A",_xlfn.IFS(Table2[[#This Row],[Interaction_Count_Final]]&lt;=2,"Low",Table2[[#This Row],[Interaction_Count_Final]]&lt;=5,"Medium",Table2[[#This Row],[Interaction_Count_Final]]&gt;=6,"High",TRUE,"CHECK"))</f>
        <v>High</v>
      </c>
      <c r="X2110" t="b">
        <f t="shared" si="32"/>
        <v>1</v>
      </c>
      <c r="Y2110" t="b">
        <f>tbl_CleanLeads[[#This Row],[Response_Time_Hours]]&gt;24</f>
        <v>1</v>
      </c>
      <c r="Z2110" s="13" t="b">
        <f>tbl_CleanLeads[[#This Row],[Response_Time_Hours]]&gt;72</f>
        <v>0</v>
      </c>
      <c r="AA2110" s="13" t="b">
        <f>tbl_CleanLeads[[#This Row],[Status_Clean]]="Converted"</f>
        <v>1</v>
      </c>
    </row>
    <row r="2111" spans="1:27">
      <c r="A2111" t="s">
        <v>63</v>
      </c>
      <c r="B2111" t="s">
        <v>6074</v>
      </c>
      <c r="C2111" t="s">
        <v>6075</v>
      </c>
      <c r="D2111" t="s">
        <v>7280</v>
      </c>
      <c r="E2111" t="s">
        <v>792</v>
      </c>
      <c r="F2111" t="s">
        <v>250</v>
      </c>
      <c r="G2111" s="1">
        <v>45280</v>
      </c>
      <c r="H2111" s="8">
        <f>MONTH(tbl_CleanLeads[[#This Row],[Lead_Date_Final]])</f>
        <v>12</v>
      </c>
      <c r="I2111" t="s">
        <v>7262</v>
      </c>
      <c r="J2111" t="s">
        <v>7263</v>
      </c>
      <c r="K2111" t="s">
        <v>7264</v>
      </c>
      <c r="L2111">
        <f>WEEKDAY(tbl_CleanLeads[[#This Row],[Lead_Date_Final]],2)</f>
        <v>3</v>
      </c>
      <c r="M2111" t="s">
        <v>7272</v>
      </c>
      <c r="N2111">
        <v>36</v>
      </c>
      <c r="O2111" s="7">
        <v>2174.0500000000002</v>
      </c>
      <c r="P2111">
        <v>15</v>
      </c>
      <c r="Q2111" t="s">
        <v>7266</v>
      </c>
      <c r="R2111">
        <f>IF(UPPER(TRIM(Table2[[#This Row],[Status_Clean]]))="CONVERTED",1,0)</f>
        <v>1</v>
      </c>
      <c r="S2111">
        <f>IF(ISNUMBER(MATCH(UPPER(TRIM(Table2[[#This Row],[Status_Clean]])),{"CONTACTED","QUALIFIED","CONVERTED"},0)),1,0)</f>
        <v>1</v>
      </c>
      <c r="T2111" cm="1">
        <f t="array" ref="T2111">_xlfn.SWITCH(UPPER(TRIM(Table2[[#This Row],[Status_Clean]])),"NEW",1,"CONTACTED",2,"QUALIFIED",3,"CONVERTED",4,"LOST",5,99)</f>
        <v>4</v>
      </c>
      <c r="U2111" t="str" cm="1">
        <f t="array" ref="U2111">_xlfn.LET(_xlpm.x,IFERROR(VALUE(Table2[[#This Row],[Response_Time_Hours]]),""),IF(_xlpm.x="","CHECK",_xlfn.IFS(_xlpm.x&lt;=1,"Immediate",_xlpm.x&lt;=6,"Fast",_xlpm.x&lt;=24,"Moderate",_xlpm.x&gt;24,"Delayed")))</f>
        <v>Delayed</v>
      </c>
      <c r="V2111">
        <f>FLOOR(tbl_CleanLeads[[#This Row],[Response_Time_Hours]],6)</f>
        <v>36</v>
      </c>
      <c r="W2111" t="str" cm="1">
        <f t="array" ref="W2111">IF(Table2[[#This Row],[Interaction_Count_Final]]="","N/A",_xlfn.IFS(Table2[[#This Row],[Interaction_Count_Final]]&lt;=2,"Low",Table2[[#This Row],[Interaction_Count_Final]]&lt;=5,"Medium",Table2[[#This Row],[Interaction_Count_Final]]&gt;=6,"High",TRUE,"CHECK"))</f>
        <v>High</v>
      </c>
      <c r="X2111" t="b">
        <f t="shared" si="32"/>
        <v>1</v>
      </c>
      <c r="Y2111" t="b">
        <f>tbl_CleanLeads[[#This Row],[Response_Time_Hours]]&gt;24</f>
        <v>1</v>
      </c>
      <c r="Z2111" s="13" t="b">
        <f>tbl_CleanLeads[[#This Row],[Response_Time_Hours]]&gt;72</f>
        <v>0</v>
      </c>
      <c r="AA2111" s="13" t="b">
        <f>tbl_CleanLeads[[#This Row],[Status_Clean]]="Converted"</f>
        <v>1</v>
      </c>
    </row>
    <row r="2112" spans="1:27">
      <c r="A2112" t="s">
        <v>102</v>
      </c>
      <c r="B2112" t="s">
        <v>6076</v>
      </c>
      <c r="C2112" t="s">
        <v>6077</v>
      </c>
      <c r="D2112" t="s">
        <v>7274</v>
      </c>
      <c r="E2112" t="s">
        <v>311</v>
      </c>
      <c r="F2112" t="s">
        <v>173</v>
      </c>
      <c r="G2112" s="1">
        <v>45227</v>
      </c>
      <c r="H2112" s="8">
        <f>MONTH(tbl_CleanLeads[[#This Row],[Lead_Date_Final]])</f>
        <v>10</v>
      </c>
      <c r="I2112" t="s">
        <v>7270</v>
      </c>
      <c r="J2112" t="s">
        <v>7263</v>
      </c>
      <c r="K2112" t="s">
        <v>7264</v>
      </c>
      <c r="L2112">
        <f>WEEKDAY(tbl_CleanLeads[[#This Row],[Lead_Date_Final]],2)</f>
        <v>6</v>
      </c>
      <c r="M2112" t="s">
        <v>7278</v>
      </c>
      <c r="N2112">
        <v>59.1</v>
      </c>
      <c r="O2112" s="7">
        <v>4044.39</v>
      </c>
      <c r="P2112">
        <v>28</v>
      </c>
      <c r="Q2112" t="s">
        <v>7273</v>
      </c>
      <c r="R2112">
        <f>IF(UPPER(TRIM(Table2[[#This Row],[Status_Clean]]))="CONVERTED",1,0)</f>
        <v>0</v>
      </c>
      <c r="S2112">
        <f>IF(ISNUMBER(MATCH(UPPER(TRIM(Table2[[#This Row],[Status_Clean]])),{"CONTACTED","QUALIFIED","CONVERTED"},0)),1,0)</f>
        <v>0</v>
      </c>
      <c r="T2112" cm="1">
        <f t="array" ref="T2112">_xlfn.SWITCH(UPPER(TRIM(Table2[[#This Row],[Status_Clean]])),"NEW",1,"CONTACTED",2,"QUALIFIED",3,"CONVERTED",4,"LOST",5,99)</f>
        <v>5</v>
      </c>
      <c r="U2112" t="str" cm="1">
        <f t="array" ref="U2112">_xlfn.LET(_xlpm.x,IFERROR(VALUE(Table2[[#This Row],[Response_Time_Hours]]),""),IF(_xlpm.x="","CHECK",_xlfn.IFS(_xlpm.x&lt;=1,"Immediate",_xlpm.x&lt;=6,"Fast",_xlpm.x&lt;=24,"Moderate",_xlpm.x&gt;24,"Delayed")))</f>
        <v>Delayed</v>
      </c>
      <c r="V2112">
        <f>FLOOR(tbl_CleanLeads[[#This Row],[Response_Time_Hours]],6)</f>
        <v>54</v>
      </c>
      <c r="W2112" t="str" cm="1">
        <f t="array" ref="W2112">IF(Table2[[#This Row],[Interaction_Count_Final]]="","N/A",_xlfn.IFS(Table2[[#This Row],[Interaction_Count_Final]]&lt;=2,"Low",Table2[[#This Row],[Interaction_Count_Final]]&lt;=5,"Medium",Table2[[#This Row],[Interaction_Count_Final]]&gt;=6,"High",TRUE,"CHECK"))</f>
        <v>High</v>
      </c>
      <c r="X2112" t="b">
        <f t="shared" si="32"/>
        <v>1</v>
      </c>
      <c r="Y2112" t="b">
        <f>tbl_CleanLeads[[#This Row],[Response_Time_Hours]]&gt;24</f>
        <v>1</v>
      </c>
      <c r="Z2112" s="13" t="b">
        <f>tbl_CleanLeads[[#This Row],[Response_Time_Hours]]&gt;72</f>
        <v>0</v>
      </c>
      <c r="AA2112" s="13" t="b">
        <f>tbl_CleanLeads[[#This Row],[Status_Clean]]="Converted"</f>
        <v>0</v>
      </c>
    </row>
    <row r="2113" spans="1:27">
      <c r="A2113" t="s">
        <v>70</v>
      </c>
      <c r="B2113" t="s">
        <v>6079</v>
      </c>
      <c r="C2113" t="s">
        <v>6080</v>
      </c>
      <c r="D2113" t="s">
        <v>7258</v>
      </c>
      <c r="E2113" t="s">
        <v>363</v>
      </c>
      <c r="F2113" t="s">
        <v>193</v>
      </c>
      <c r="G2113" s="1">
        <v>45310</v>
      </c>
      <c r="H2113" s="8">
        <f>MONTH(tbl_CleanLeads[[#This Row],[Lead_Date_Final]])</f>
        <v>1</v>
      </c>
      <c r="I2113" t="s">
        <v>7317</v>
      </c>
      <c r="J2113" t="s">
        <v>7271</v>
      </c>
      <c r="K2113" t="s">
        <v>7284</v>
      </c>
      <c r="L2113">
        <f>WEEKDAY(tbl_CleanLeads[[#This Row],[Lead_Date_Final]],2)</f>
        <v>5</v>
      </c>
      <c r="M2113" t="s">
        <v>7312</v>
      </c>
      <c r="N2113">
        <v>33.599999999999994</v>
      </c>
      <c r="O2113" s="7">
        <v>2135.6999999999998</v>
      </c>
      <c r="P2113">
        <v>20</v>
      </c>
      <c r="Q2113" t="s">
        <v>7266</v>
      </c>
      <c r="R2113">
        <f>IF(UPPER(TRIM(Table2[[#This Row],[Status_Clean]]))="CONVERTED",1,0)</f>
        <v>0</v>
      </c>
      <c r="S2113">
        <f>IF(ISNUMBER(MATCH(UPPER(TRIM(Table2[[#This Row],[Status_Clean]])),{"CONTACTED","QUALIFIED","CONVERTED"},0)),1,0)</f>
        <v>0</v>
      </c>
      <c r="T2113" cm="1">
        <f t="array" ref="T2113">_xlfn.SWITCH(UPPER(TRIM(Table2[[#This Row],[Status_Clean]])),"NEW",1,"CONTACTED",2,"QUALIFIED",3,"CONVERTED",4,"LOST",5,99)</f>
        <v>1</v>
      </c>
      <c r="U2113" t="str" cm="1">
        <f t="array" ref="U2113">_xlfn.LET(_xlpm.x,IFERROR(VALUE(Table2[[#This Row],[Response_Time_Hours]]),""),IF(_xlpm.x="","CHECK",_xlfn.IFS(_xlpm.x&lt;=1,"Immediate",_xlpm.x&lt;=6,"Fast",_xlpm.x&lt;=24,"Moderate",_xlpm.x&gt;24,"Delayed")))</f>
        <v>Delayed</v>
      </c>
      <c r="V2113">
        <f>FLOOR(tbl_CleanLeads[[#This Row],[Response_Time_Hours]],6)</f>
        <v>30</v>
      </c>
      <c r="W2113" t="str" cm="1">
        <f t="array" ref="W2113">IF(Table2[[#This Row],[Interaction_Count_Final]]="","N/A",_xlfn.IFS(Table2[[#This Row],[Interaction_Count_Final]]&lt;=2,"Low",Table2[[#This Row],[Interaction_Count_Final]]&lt;=5,"Medium",Table2[[#This Row],[Interaction_Count_Final]]&gt;=6,"High",TRUE,"CHECK"))</f>
        <v>High</v>
      </c>
      <c r="X2113" t="b">
        <f t="shared" si="32"/>
        <v>1</v>
      </c>
      <c r="Y2113" t="b">
        <f>tbl_CleanLeads[[#This Row],[Response_Time_Hours]]&gt;24</f>
        <v>1</v>
      </c>
      <c r="Z2113" s="13" t="b">
        <f>tbl_CleanLeads[[#This Row],[Response_Time_Hours]]&gt;72</f>
        <v>0</v>
      </c>
      <c r="AA2113" s="13" t="b">
        <f>tbl_CleanLeads[[#This Row],[Status_Clean]]="Converted"</f>
        <v>0</v>
      </c>
    </row>
    <row r="2114" spans="1:27">
      <c r="A2114" t="s">
        <v>90</v>
      </c>
      <c r="B2114" t="s">
        <v>6082</v>
      </c>
      <c r="C2114" t="s">
        <v>6083</v>
      </c>
      <c r="D2114" t="s">
        <v>7303</v>
      </c>
      <c r="E2114" t="s">
        <v>363</v>
      </c>
      <c r="F2114" t="s">
        <v>250</v>
      </c>
      <c r="G2114" s="1">
        <v>45495</v>
      </c>
      <c r="H2114" s="8">
        <f>MONTH(tbl_CleanLeads[[#This Row],[Lead_Date_Final]])</f>
        <v>7</v>
      </c>
      <c r="I2114" t="s">
        <v>7305</v>
      </c>
      <c r="J2114" t="s">
        <v>7271</v>
      </c>
      <c r="K2114" t="s">
        <v>7288</v>
      </c>
      <c r="L2114">
        <f>WEEKDAY(tbl_CleanLeads[[#This Row],[Lead_Date_Final]],2)</f>
        <v>1</v>
      </c>
      <c r="M2114" t="s">
        <v>7298</v>
      </c>
      <c r="N2114">
        <v>10</v>
      </c>
      <c r="O2114" s="7">
        <v>4808.82</v>
      </c>
      <c r="P2114">
        <v>1</v>
      </c>
      <c r="Q2114" t="s">
        <v>7273</v>
      </c>
      <c r="R2114">
        <f>IF(UPPER(TRIM(Table2[[#This Row],[Status_Clean]]))="CONVERTED",1,0)</f>
        <v>1</v>
      </c>
      <c r="S2114">
        <f>IF(ISNUMBER(MATCH(UPPER(TRIM(Table2[[#This Row],[Status_Clean]])),{"CONTACTED","QUALIFIED","CONVERTED"},0)),1,0)</f>
        <v>1</v>
      </c>
      <c r="T2114" cm="1">
        <f t="array" ref="T2114">_xlfn.SWITCH(UPPER(TRIM(Table2[[#This Row],[Status_Clean]])),"NEW",1,"CONTACTED",2,"QUALIFIED",3,"CONVERTED",4,"LOST",5,99)</f>
        <v>4</v>
      </c>
      <c r="U2114" t="str" cm="1">
        <f t="array" ref="U2114">_xlfn.LET(_xlpm.x,IFERROR(VALUE(Table2[[#This Row],[Response_Time_Hours]]),""),IF(_xlpm.x="","CHECK",_xlfn.IFS(_xlpm.x&lt;=1,"Immediate",_xlpm.x&lt;=6,"Fast",_xlpm.x&lt;=24,"Moderate",_xlpm.x&gt;24,"Delayed")))</f>
        <v>Moderate</v>
      </c>
      <c r="V2114">
        <f>FLOOR(tbl_CleanLeads[[#This Row],[Response_Time_Hours]],6)</f>
        <v>6</v>
      </c>
      <c r="W2114" t="str" cm="1">
        <f t="array" ref="W2114">IF(Table2[[#This Row],[Interaction_Count_Final]]="","N/A",_xlfn.IFS(Table2[[#This Row],[Interaction_Count_Final]]&lt;=2,"Low",Table2[[#This Row],[Interaction_Count_Final]]&lt;=5,"Medium",Table2[[#This Row],[Interaction_Count_Final]]&gt;=6,"High",TRUE,"CHECK"))</f>
        <v>Low</v>
      </c>
      <c r="X2114" t="b">
        <f t="shared" ref="X2114:X2177" si="33">COUNTIF($A:$A,$A2114)&gt;1</f>
        <v>1</v>
      </c>
      <c r="Y2114" t="b">
        <f>tbl_CleanLeads[[#This Row],[Response_Time_Hours]]&gt;24</f>
        <v>0</v>
      </c>
      <c r="Z2114" s="13" t="b">
        <f>tbl_CleanLeads[[#This Row],[Response_Time_Hours]]&gt;72</f>
        <v>0</v>
      </c>
      <c r="AA2114" s="13" t="b">
        <f>tbl_CleanLeads[[#This Row],[Status_Clean]]="Converted"</f>
        <v>1</v>
      </c>
    </row>
    <row r="2115" spans="1:27">
      <c r="A2115" t="s">
        <v>70</v>
      </c>
      <c r="B2115" t="s">
        <v>6085</v>
      </c>
      <c r="C2115" t="s">
        <v>6086</v>
      </c>
      <c r="D2115" t="s">
        <v>7280</v>
      </c>
      <c r="E2115" t="s">
        <v>69</v>
      </c>
      <c r="F2115" t="s">
        <v>125</v>
      </c>
      <c r="G2115" s="1">
        <v>44976</v>
      </c>
      <c r="H2115" s="8">
        <f>MONTH(tbl_CleanLeads[[#This Row],[Lead_Date_Final]])</f>
        <v>2</v>
      </c>
      <c r="I2115" t="s">
        <v>7283</v>
      </c>
      <c r="J2115" t="s">
        <v>7263</v>
      </c>
      <c r="K2115" t="s">
        <v>7284</v>
      </c>
      <c r="L2115">
        <f>WEEKDAY(tbl_CleanLeads[[#This Row],[Lead_Date_Final]],2)</f>
        <v>7</v>
      </c>
      <c r="M2115" t="s">
        <v>7293</v>
      </c>
      <c r="N2115">
        <v>69.8</v>
      </c>
      <c r="O2115" s="7">
        <v>1930.91</v>
      </c>
      <c r="P2115">
        <v>25</v>
      </c>
      <c r="Q2115" t="s">
        <v>7289</v>
      </c>
      <c r="R2115">
        <f>IF(UPPER(TRIM(Table2[[#This Row],[Status_Clean]]))="CONVERTED",1,0)</f>
        <v>0</v>
      </c>
      <c r="S2115">
        <f>IF(ISNUMBER(MATCH(UPPER(TRIM(Table2[[#This Row],[Status_Clean]])),{"CONTACTED","QUALIFIED","CONVERTED"},0)),1,0)</f>
        <v>1</v>
      </c>
      <c r="T2115" cm="1">
        <f t="array" ref="T2115">_xlfn.SWITCH(UPPER(TRIM(Table2[[#This Row],[Status_Clean]])),"NEW",1,"CONTACTED",2,"QUALIFIED",3,"CONVERTED",4,"LOST",5,99)</f>
        <v>2</v>
      </c>
      <c r="U2115" t="str" cm="1">
        <f t="array" ref="U2115">_xlfn.LET(_xlpm.x,IFERROR(VALUE(Table2[[#This Row],[Response_Time_Hours]]),""),IF(_xlpm.x="","CHECK",_xlfn.IFS(_xlpm.x&lt;=1,"Immediate",_xlpm.x&lt;=6,"Fast",_xlpm.x&lt;=24,"Moderate",_xlpm.x&gt;24,"Delayed")))</f>
        <v>Delayed</v>
      </c>
      <c r="V2115">
        <f>FLOOR(tbl_CleanLeads[[#This Row],[Response_Time_Hours]],6)</f>
        <v>66</v>
      </c>
      <c r="W2115" t="str" cm="1">
        <f t="array" ref="W2115">IF(Table2[[#This Row],[Interaction_Count_Final]]="","N/A",_xlfn.IFS(Table2[[#This Row],[Interaction_Count_Final]]&lt;=2,"Low",Table2[[#This Row],[Interaction_Count_Final]]&lt;=5,"Medium",Table2[[#This Row],[Interaction_Count_Final]]&gt;=6,"High",TRUE,"CHECK"))</f>
        <v>High</v>
      </c>
      <c r="X2115" t="b">
        <f t="shared" si="33"/>
        <v>1</v>
      </c>
      <c r="Y2115" t="b">
        <f>tbl_CleanLeads[[#This Row],[Response_Time_Hours]]&gt;24</f>
        <v>1</v>
      </c>
      <c r="Z2115" s="13" t="b">
        <f>tbl_CleanLeads[[#This Row],[Response_Time_Hours]]&gt;72</f>
        <v>0</v>
      </c>
      <c r="AA2115" s="13" t="b">
        <f>tbl_CleanLeads[[#This Row],[Status_Clean]]="Converted"</f>
        <v>0</v>
      </c>
    </row>
    <row r="2116" spans="1:27">
      <c r="A2116" t="s">
        <v>90</v>
      </c>
      <c r="B2116" t="s">
        <v>6089</v>
      </c>
      <c r="C2116" t="s">
        <v>8660</v>
      </c>
      <c r="D2116" t="s">
        <v>7274</v>
      </c>
      <c r="E2116" t="s">
        <v>792</v>
      </c>
      <c r="F2116" t="s">
        <v>193</v>
      </c>
      <c r="G2116" s="1">
        <v>45427</v>
      </c>
      <c r="H2116" s="8">
        <f>MONTH(tbl_CleanLeads[[#This Row],[Lead_Date_Final]])</f>
        <v>5</v>
      </c>
      <c r="I2116" t="s">
        <v>7314</v>
      </c>
      <c r="J2116" t="s">
        <v>7271</v>
      </c>
      <c r="K2116" t="s">
        <v>7277</v>
      </c>
      <c r="L2116">
        <f>WEEKDAY(tbl_CleanLeads[[#This Row],[Lead_Date_Final]],2)</f>
        <v>3</v>
      </c>
      <c r="M2116" t="s">
        <v>7272</v>
      </c>
      <c r="N2116">
        <v>46.5</v>
      </c>
      <c r="O2116" s="7">
        <v>3756.94</v>
      </c>
      <c r="P2116">
        <v>29</v>
      </c>
      <c r="Q2116" t="s">
        <v>7266</v>
      </c>
      <c r="R2116">
        <f>IF(UPPER(TRIM(Table2[[#This Row],[Status_Clean]]))="CONVERTED",1,0)</f>
        <v>0</v>
      </c>
      <c r="S2116">
        <f>IF(ISNUMBER(MATCH(UPPER(TRIM(Table2[[#This Row],[Status_Clean]])),{"CONTACTED","QUALIFIED","CONVERTED"},0)),1,0)</f>
        <v>0</v>
      </c>
      <c r="T2116" cm="1">
        <f t="array" ref="T2116">_xlfn.SWITCH(UPPER(TRIM(Table2[[#This Row],[Status_Clean]])),"NEW",1,"CONTACTED",2,"QUALIFIED",3,"CONVERTED",4,"LOST",5,99)</f>
        <v>1</v>
      </c>
      <c r="U2116" t="str" cm="1">
        <f t="array" ref="U2116">_xlfn.LET(_xlpm.x,IFERROR(VALUE(Table2[[#This Row],[Response_Time_Hours]]),""),IF(_xlpm.x="","CHECK",_xlfn.IFS(_xlpm.x&lt;=1,"Immediate",_xlpm.x&lt;=6,"Fast",_xlpm.x&lt;=24,"Moderate",_xlpm.x&gt;24,"Delayed")))</f>
        <v>Delayed</v>
      </c>
      <c r="V2116">
        <f>FLOOR(tbl_CleanLeads[[#This Row],[Response_Time_Hours]],6)</f>
        <v>42</v>
      </c>
      <c r="W2116" t="str" cm="1">
        <f t="array" ref="W2116">IF(Table2[[#This Row],[Interaction_Count_Final]]="","N/A",_xlfn.IFS(Table2[[#This Row],[Interaction_Count_Final]]&lt;=2,"Low",Table2[[#This Row],[Interaction_Count_Final]]&lt;=5,"Medium",Table2[[#This Row],[Interaction_Count_Final]]&gt;=6,"High",TRUE,"CHECK"))</f>
        <v>High</v>
      </c>
      <c r="X2116" t="b">
        <f t="shared" si="33"/>
        <v>1</v>
      </c>
      <c r="Y2116" t="b">
        <f>tbl_CleanLeads[[#This Row],[Response_Time_Hours]]&gt;24</f>
        <v>1</v>
      </c>
      <c r="Z2116" s="13" t="b">
        <f>tbl_CleanLeads[[#This Row],[Response_Time_Hours]]&gt;72</f>
        <v>0</v>
      </c>
      <c r="AA2116" s="13" t="b">
        <f>tbl_CleanLeads[[#This Row],[Status_Clean]]="Converted"</f>
        <v>0</v>
      </c>
    </row>
    <row r="2117" spans="1:27">
      <c r="A2117" t="s">
        <v>102</v>
      </c>
      <c r="B2117" t="s">
        <v>6092</v>
      </c>
      <c r="C2117" t="s">
        <v>6093</v>
      </c>
      <c r="D2117" t="s">
        <v>7303</v>
      </c>
      <c r="E2117" t="s">
        <v>69</v>
      </c>
      <c r="F2117" t="s">
        <v>193</v>
      </c>
      <c r="G2117" s="1">
        <v>45112</v>
      </c>
      <c r="H2117" s="8">
        <f>MONTH(tbl_CleanLeads[[#This Row],[Lead_Date_Final]])</f>
        <v>7</v>
      </c>
      <c r="I2117" t="s">
        <v>7305</v>
      </c>
      <c r="J2117" t="s">
        <v>7263</v>
      </c>
      <c r="K2117" t="s">
        <v>7288</v>
      </c>
      <c r="L2117">
        <f>WEEKDAY(tbl_CleanLeads[[#This Row],[Lead_Date_Final]],2)</f>
        <v>3</v>
      </c>
      <c r="M2117" t="s">
        <v>7272</v>
      </c>
      <c r="N2117">
        <v>2.8</v>
      </c>
      <c r="O2117" s="7">
        <v>3101.43</v>
      </c>
      <c r="P2117">
        <v>43</v>
      </c>
      <c r="Q2117" t="s">
        <v>7266</v>
      </c>
      <c r="R2117">
        <f>IF(UPPER(TRIM(Table2[[#This Row],[Status_Clean]]))="CONVERTED",1,0)</f>
        <v>0</v>
      </c>
      <c r="S2117">
        <f>IF(ISNUMBER(MATCH(UPPER(TRIM(Table2[[#This Row],[Status_Clean]])),{"CONTACTED","QUALIFIED","CONVERTED"},0)),1,0)</f>
        <v>0</v>
      </c>
      <c r="T2117" cm="1">
        <f t="array" ref="T2117">_xlfn.SWITCH(UPPER(TRIM(Table2[[#This Row],[Status_Clean]])),"NEW",1,"CONTACTED",2,"QUALIFIED",3,"CONVERTED",4,"LOST",5,99)</f>
        <v>1</v>
      </c>
      <c r="U2117" t="str" cm="1">
        <f t="array" ref="U2117">_xlfn.LET(_xlpm.x,IFERROR(VALUE(Table2[[#This Row],[Response_Time_Hours]]),""),IF(_xlpm.x="","CHECK",_xlfn.IFS(_xlpm.x&lt;=1,"Immediate",_xlpm.x&lt;=6,"Fast",_xlpm.x&lt;=24,"Moderate",_xlpm.x&gt;24,"Delayed")))</f>
        <v>Fast</v>
      </c>
      <c r="V2117">
        <f>FLOOR(tbl_CleanLeads[[#This Row],[Response_Time_Hours]],6)</f>
        <v>0</v>
      </c>
      <c r="W2117" t="str" cm="1">
        <f t="array" ref="W2117">IF(Table2[[#This Row],[Interaction_Count_Final]]="","N/A",_xlfn.IFS(Table2[[#This Row],[Interaction_Count_Final]]&lt;=2,"Low",Table2[[#This Row],[Interaction_Count_Final]]&lt;=5,"Medium",Table2[[#This Row],[Interaction_Count_Final]]&gt;=6,"High",TRUE,"CHECK"))</f>
        <v>High</v>
      </c>
      <c r="X2117" t="b">
        <f t="shared" si="33"/>
        <v>1</v>
      </c>
      <c r="Y2117" t="b">
        <f>tbl_CleanLeads[[#This Row],[Response_Time_Hours]]&gt;24</f>
        <v>0</v>
      </c>
      <c r="Z2117" s="13" t="b">
        <f>tbl_CleanLeads[[#This Row],[Response_Time_Hours]]&gt;72</f>
        <v>0</v>
      </c>
      <c r="AA2117" s="13" t="b">
        <f>tbl_CleanLeads[[#This Row],[Status_Clean]]="Converted"</f>
        <v>0</v>
      </c>
    </row>
    <row r="2118" spans="1:27">
      <c r="A2118" t="s">
        <v>70</v>
      </c>
      <c r="B2118" t="s">
        <v>6094</v>
      </c>
      <c r="C2118" t="s">
        <v>6095</v>
      </c>
      <c r="D2118" t="s">
        <v>7258</v>
      </c>
      <c r="E2118" t="s">
        <v>69</v>
      </c>
      <c r="F2118" t="s">
        <v>125</v>
      </c>
      <c r="G2118" s="1">
        <v>45634</v>
      </c>
      <c r="H2118" s="8">
        <f>MONTH(tbl_CleanLeads[[#This Row],[Lead_Date_Final]])</f>
        <v>12</v>
      </c>
      <c r="I2118" t="s">
        <v>7262</v>
      </c>
      <c r="J2118" t="s">
        <v>7271</v>
      </c>
      <c r="K2118" t="s">
        <v>7264</v>
      </c>
      <c r="L2118">
        <f>WEEKDAY(tbl_CleanLeads[[#This Row],[Lead_Date_Final]],2)</f>
        <v>7</v>
      </c>
      <c r="M2118" t="s">
        <v>7293</v>
      </c>
      <c r="N2118">
        <v>56.5</v>
      </c>
      <c r="O2118" s="7">
        <v>4523.96</v>
      </c>
      <c r="P2118">
        <v>12</v>
      </c>
      <c r="Q2118" t="s">
        <v>7273</v>
      </c>
      <c r="R2118">
        <f>IF(UPPER(TRIM(Table2[[#This Row],[Status_Clean]]))="CONVERTED",1,0)</f>
        <v>0</v>
      </c>
      <c r="S2118">
        <f>IF(ISNUMBER(MATCH(UPPER(TRIM(Table2[[#This Row],[Status_Clean]])),{"CONTACTED","QUALIFIED","CONVERTED"},0)),1,0)</f>
        <v>1</v>
      </c>
      <c r="T2118" cm="1">
        <f t="array" ref="T2118">_xlfn.SWITCH(UPPER(TRIM(Table2[[#This Row],[Status_Clean]])),"NEW",1,"CONTACTED",2,"QUALIFIED",3,"CONVERTED",4,"LOST",5,99)</f>
        <v>2</v>
      </c>
      <c r="U2118" t="str" cm="1">
        <f t="array" ref="U2118">_xlfn.LET(_xlpm.x,IFERROR(VALUE(Table2[[#This Row],[Response_Time_Hours]]),""),IF(_xlpm.x="","CHECK",_xlfn.IFS(_xlpm.x&lt;=1,"Immediate",_xlpm.x&lt;=6,"Fast",_xlpm.x&lt;=24,"Moderate",_xlpm.x&gt;24,"Delayed")))</f>
        <v>Delayed</v>
      </c>
      <c r="V2118">
        <f>FLOOR(tbl_CleanLeads[[#This Row],[Response_Time_Hours]],6)</f>
        <v>54</v>
      </c>
      <c r="W2118" t="str" cm="1">
        <f t="array" ref="W2118">IF(Table2[[#This Row],[Interaction_Count_Final]]="","N/A",_xlfn.IFS(Table2[[#This Row],[Interaction_Count_Final]]&lt;=2,"Low",Table2[[#This Row],[Interaction_Count_Final]]&lt;=5,"Medium",Table2[[#This Row],[Interaction_Count_Final]]&gt;=6,"High",TRUE,"CHECK"))</f>
        <v>High</v>
      </c>
      <c r="X2118" t="b">
        <f t="shared" si="33"/>
        <v>1</v>
      </c>
      <c r="Y2118" t="b">
        <f>tbl_CleanLeads[[#This Row],[Response_Time_Hours]]&gt;24</f>
        <v>1</v>
      </c>
      <c r="Z2118" s="13" t="b">
        <f>tbl_CleanLeads[[#This Row],[Response_Time_Hours]]&gt;72</f>
        <v>0</v>
      </c>
      <c r="AA2118" s="13" t="b">
        <f>tbl_CleanLeads[[#This Row],[Status_Clean]]="Converted"</f>
        <v>0</v>
      </c>
    </row>
    <row r="2119" spans="1:27">
      <c r="A2119" t="s">
        <v>90</v>
      </c>
      <c r="B2119" t="s">
        <v>6097</v>
      </c>
      <c r="C2119" t="s">
        <v>6098</v>
      </c>
      <c r="D2119" t="s">
        <v>7303</v>
      </c>
      <c r="E2119" t="s">
        <v>473</v>
      </c>
      <c r="F2119" t="s">
        <v>71</v>
      </c>
      <c r="G2119" s="1">
        <v>45141</v>
      </c>
      <c r="H2119" s="8">
        <f>MONTH(tbl_CleanLeads[[#This Row],[Lead_Date_Final]])</f>
        <v>8</v>
      </c>
      <c r="I2119" t="s">
        <v>7310</v>
      </c>
      <c r="J2119" t="s">
        <v>7263</v>
      </c>
      <c r="K2119" t="s">
        <v>7288</v>
      </c>
      <c r="L2119">
        <f>WEEKDAY(tbl_CleanLeads[[#This Row],[Lead_Date_Final]],2)</f>
        <v>4</v>
      </c>
      <c r="M2119" t="s">
        <v>7285</v>
      </c>
      <c r="N2119">
        <v>41</v>
      </c>
      <c r="O2119" s="7">
        <v>1059.82</v>
      </c>
      <c r="P2119">
        <v>6</v>
      </c>
      <c r="Q2119" t="s">
        <v>7289</v>
      </c>
      <c r="R2119">
        <f>IF(UPPER(TRIM(Table2[[#This Row],[Status_Clean]]))="CONVERTED",1,0)</f>
        <v>0</v>
      </c>
      <c r="S2119">
        <f>IF(ISNUMBER(MATCH(UPPER(TRIM(Table2[[#This Row],[Status_Clean]])),{"CONTACTED","QUALIFIED","CONVERTED"},0)),1,0)</f>
        <v>1</v>
      </c>
      <c r="T2119" cm="1">
        <f t="array" ref="T2119">_xlfn.SWITCH(UPPER(TRIM(Table2[[#This Row],[Status_Clean]])),"NEW",1,"CONTACTED",2,"QUALIFIED",3,"CONVERTED",4,"LOST",5,99)</f>
        <v>3</v>
      </c>
      <c r="U2119" t="str" cm="1">
        <f t="array" ref="U2119">_xlfn.LET(_xlpm.x,IFERROR(VALUE(Table2[[#This Row],[Response_Time_Hours]]),""),IF(_xlpm.x="","CHECK",_xlfn.IFS(_xlpm.x&lt;=1,"Immediate",_xlpm.x&lt;=6,"Fast",_xlpm.x&lt;=24,"Moderate",_xlpm.x&gt;24,"Delayed")))</f>
        <v>Delayed</v>
      </c>
      <c r="V2119">
        <f>FLOOR(tbl_CleanLeads[[#This Row],[Response_Time_Hours]],6)</f>
        <v>36</v>
      </c>
      <c r="W2119" t="str" cm="1">
        <f t="array" ref="W2119">IF(Table2[[#This Row],[Interaction_Count_Final]]="","N/A",_xlfn.IFS(Table2[[#This Row],[Interaction_Count_Final]]&lt;=2,"Low",Table2[[#This Row],[Interaction_Count_Final]]&lt;=5,"Medium",Table2[[#This Row],[Interaction_Count_Final]]&gt;=6,"High",TRUE,"CHECK"))</f>
        <v>High</v>
      </c>
      <c r="X2119" t="b">
        <f t="shared" si="33"/>
        <v>1</v>
      </c>
      <c r="Y2119" t="b">
        <f>tbl_CleanLeads[[#This Row],[Response_Time_Hours]]&gt;24</f>
        <v>1</v>
      </c>
      <c r="Z2119" s="13" t="b">
        <f>tbl_CleanLeads[[#This Row],[Response_Time_Hours]]&gt;72</f>
        <v>0</v>
      </c>
      <c r="AA2119" s="13" t="b">
        <f>tbl_CleanLeads[[#This Row],[Status_Clean]]="Converted"</f>
        <v>0</v>
      </c>
    </row>
    <row r="2120" spans="1:27">
      <c r="A2120" t="s">
        <v>70</v>
      </c>
      <c r="B2120" t="s">
        <v>6099</v>
      </c>
      <c r="C2120" t="s">
        <v>6100</v>
      </c>
      <c r="D2120" t="s">
        <v>7303</v>
      </c>
      <c r="E2120" t="s">
        <v>473</v>
      </c>
      <c r="F2120" t="s">
        <v>125</v>
      </c>
      <c r="G2120" s="1">
        <v>45061</v>
      </c>
      <c r="H2120" s="8">
        <f>MONTH(tbl_CleanLeads[[#This Row],[Lead_Date_Final]])</f>
        <v>5</v>
      </c>
      <c r="I2120" t="s">
        <v>7314</v>
      </c>
      <c r="J2120" t="s">
        <v>7263</v>
      </c>
      <c r="K2120" t="s">
        <v>7277</v>
      </c>
      <c r="L2120">
        <f>WEEKDAY(tbl_CleanLeads[[#This Row],[Lead_Date_Final]],2)</f>
        <v>1</v>
      </c>
      <c r="M2120" t="s">
        <v>7298</v>
      </c>
      <c r="N2120">
        <v>26.7</v>
      </c>
      <c r="O2120" s="7">
        <v>3491.39</v>
      </c>
      <c r="P2120">
        <v>3</v>
      </c>
      <c r="Q2120" t="s">
        <v>7266</v>
      </c>
      <c r="R2120">
        <f>IF(UPPER(TRIM(Table2[[#This Row],[Status_Clean]]))="CONVERTED",1,0)</f>
        <v>0</v>
      </c>
      <c r="S2120">
        <f>IF(ISNUMBER(MATCH(UPPER(TRIM(Table2[[#This Row],[Status_Clean]])),{"CONTACTED","QUALIFIED","CONVERTED"},0)),1,0)</f>
        <v>1</v>
      </c>
      <c r="T2120" cm="1">
        <f t="array" ref="T2120">_xlfn.SWITCH(UPPER(TRIM(Table2[[#This Row],[Status_Clean]])),"NEW",1,"CONTACTED",2,"QUALIFIED",3,"CONVERTED",4,"LOST",5,99)</f>
        <v>2</v>
      </c>
      <c r="U2120" t="str" cm="1">
        <f t="array" ref="U2120">_xlfn.LET(_xlpm.x,IFERROR(VALUE(Table2[[#This Row],[Response_Time_Hours]]),""),IF(_xlpm.x="","CHECK",_xlfn.IFS(_xlpm.x&lt;=1,"Immediate",_xlpm.x&lt;=6,"Fast",_xlpm.x&lt;=24,"Moderate",_xlpm.x&gt;24,"Delayed")))</f>
        <v>Delayed</v>
      </c>
      <c r="V2120">
        <f>FLOOR(tbl_CleanLeads[[#This Row],[Response_Time_Hours]],6)</f>
        <v>24</v>
      </c>
      <c r="W2120" t="str" cm="1">
        <f t="array" ref="W2120">IF(Table2[[#This Row],[Interaction_Count_Final]]="","N/A",_xlfn.IFS(Table2[[#This Row],[Interaction_Count_Final]]&lt;=2,"Low",Table2[[#This Row],[Interaction_Count_Final]]&lt;=5,"Medium",Table2[[#This Row],[Interaction_Count_Final]]&gt;=6,"High",TRUE,"CHECK"))</f>
        <v>Medium</v>
      </c>
      <c r="X2120" t="b">
        <f t="shared" si="33"/>
        <v>1</v>
      </c>
      <c r="Y2120" t="b">
        <f>tbl_CleanLeads[[#This Row],[Response_Time_Hours]]&gt;24</f>
        <v>1</v>
      </c>
      <c r="Z2120" s="13" t="b">
        <f>tbl_CleanLeads[[#This Row],[Response_Time_Hours]]&gt;72</f>
        <v>0</v>
      </c>
      <c r="AA2120" s="13" t="b">
        <f>tbl_CleanLeads[[#This Row],[Status_Clean]]="Converted"</f>
        <v>0</v>
      </c>
    </row>
    <row r="2121" spans="1:27">
      <c r="A2121" t="s">
        <v>70</v>
      </c>
      <c r="B2121" t="s">
        <v>6102</v>
      </c>
      <c r="C2121" t="s">
        <v>6103</v>
      </c>
      <c r="D2121" t="s">
        <v>7268</v>
      </c>
      <c r="E2121" t="s">
        <v>792</v>
      </c>
      <c r="F2121" t="s">
        <v>125</v>
      </c>
      <c r="G2121" s="1">
        <v>44939</v>
      </c>
      <c r="H2121" s="8">
        <f>MONTH(tbl_CleanLeads[[#This Row],[Lead_Date_Final]])</f>
        <v>1</v>
      </c>
      <c r="I2121" t="s">
        <v>7317</v>
      </c>
      <c r="J2121" t="s">
        <v>7263</v>
      </c>
      <c r="K2121" t="s">
        <v>7284</v>
      </c>
      <c r="L2121">
        <f>WEEKDAY(tbl_CleanLeads[[#This Row],[Lead_Date_Final]],2)</f>
        <v>5</v>
      </c>
      <c r="M2121" t="s">
        <v>7312</v>
      </c>
      <c r="N2121">
        <v>12.4</v>
      </c>
      <c r="O2121" s="7">
        <v>3206.13</v>
      </c>
      <c r="P2121">
        <v>25</v>
      </c>
      <c r="Q2121" t="s">
        <v>7266</v>
      </c>
      <c r="R2121">
        <f>IF(UPPER(TRIM(Table2[[#This Row],[Status_Clean]]))="CONVERTED",1,0)</f>
        <v>0</v>
      </c>
      <c r="S2121">
        <f>IF(ISNUMBER(MATCH(UPPER(TRIM(Table2[[#This Row],[Status_Clean]])),{"CONTACTED","QUALIFIED","CONVERTED"},0)),1,0)</f>
        <v>1</v>
      </c>
      <c r="T2121" cm="1">
        <f t="array" ref="T2121">_xlfn.SWITCH(UPPER(TRIM(Table2[[#This Row],[Status_Clean]])),"NEW",1,"CONTACTED",2,"QUALIFIED",3,"CONVERTED",4,"LOST",5,99)</f>
        <v>2</v>
      </c>
      <c r="U2121" t="str" cm="1">
        <f t="array" ref="U2121">_xlfn.LET(_xlpm.x,IFERROR(VALUE(Table2[[#This Row],[Response_Time_Hours]]),""),IF(_xlpm.x="","CHECK",_xlfn.IFS(_xlpm.x&lt;=1,"Immediate",_xlpm.x&lt;=6,"Fast",_xlpm.x&lt;=24,"Moderate",_xlpm.x&gt;24,"Delayed")))</f>
        <v>Moderate</v>
      </c>
      <c r="V2121">
        <f>FLOOR(tbl_CleanLeads[[#This Row],[Response_Time_Hours]],6)</f>
        <v>12</v>
      </c>
      <c r="W2121" t="str" cm="1">
        <f t="array" ref="W2121">IF(Table2[[#This Row],[Interaction_Count_Final]]="","N/A",_xlfn.IFS(Table2[[#This Row],[Interaction_Count_Final]]&lt;=2,"Low",Table2[[#This Row],[Interaction_Count_Final]]&lt;=5,"Medium",Table2[[#This Row],[Interaction_Count_Final]]&gt;=6,"High",TRUE,"CHECK"))</f>
        <v>High</v>
      </c>
      <c r="X2121" t="b">
        <f t="shared" si="33"/>
        <v>1</v>
      </c>
      <c r="Y2121" t="b">
        <f>tbl_CleanLeads[[#This Row],[Response_Time_Hours]]&gt;24</f>
        <v>0</v>
      </c>
      <c r="Z2121" s="13" t="b">
        <f>tbl_CleanLeads[[#This Row],[Response_Time_Hours]]&gt;72</f>
        <v>0</v>
      </c>
      <c r="AA2121" s="13" t="b">
        <f>tbl_CleanLeads[[#This Row],[Status_Clean]]="Converted"</f>
        <v>0</v>
      </c>
    </row>
    <row r="2122" spans="1:27">
      <c r="A2122" t="s">
        <v>90</v>
      </c>
      <c r="B2122" t="s">
        <v>6106</v>
      </c>
      <c r="C2122" t="s">
        <v>6107</v>
      </c>
      <c r="D2122" t="s">
        <v>7258</v>
      </c>
      <c r="E2122" t="s">
        <v>263</v>
      </c>
      <c r="F2122" t="s">
        <v>193</v>
      </c>
      <c r="G2122" s="1">
        <v>45261</v>
      </c>
      <c r="H2122" s="8">
        <f>MONTH(tbl_CleanLeads[[#This Row],[Lead_Date_Final]])</f>
        <v>12</v>
      </c>
      <c r="I2122" t="s">
        <v>7262</v>
      </c>
      <c r="J2122" t="s">
        <v>7263</v>
      </c>
      <c r="K2122" t="s">
        <v>7264</v>
      </c>
      <c r="L2122">
        <f>WEEKDAY(tbl_CleanLeads[[#This Row],[Lead_Date_Final]],2)</f>
        <v>5</v>
      </c>
      <c r="M2122" t="s">
        <v>7312</v>
      </c>
      <c r="N2122">
        <v>38.700000000000003</v>
      </c>
      <c r="O2122" s="7">
        <v>1118.83</v>
      </c>
      <c r="P2122">
        <v>5</v>
      </c>
      <c r="Q2122" t="s">
        <v>7289</v>
      </c>
      <c r="R2122">
        <f>IF(UPPER(TRIM(Table2[[#This Row],[Status_Clean]]))="CONVERTED",1,0)</f>
        <v>0</v>
      </c>
      <c r="S2122">
        <f>IF(ISNUMBER(MATCH(UPPER(TRIM(Table2[[#This Row],[Status_Clean]])),{"CONTACTED","QUALIFIED","CONVERTED"},0)),1,0)</f>
        <v>0</v>
      </c>
      <c r="T2122" cm="1">
        <f t="array" ref="T2122">_xlfn.SWITCH(UPPER(TRIM(Table2[[#This Row],[Status_Clean]])),"NEW",1,"CONTACTED",2,"QUALIFIED",3,"CONVERTED",4,"LOST",5,99)</f>
        <v>1</v>
      </c>
      <c r="U2122" t="str" cm="1">
        <f t="array" ref="U2122">_xlfn.LET(_xlpm.x,IFERROR(VALUE(Table2[[#This Row],[Response_Time_Hours]]),""),IF(_xlpm.x="","CHECK",_xlfn.IFS(_xlpm.x&lt;=1,"Immediate",_xlpm.x&lt;=6,"Fast",_xlpm.x&lt;=24,"Moderate",_xlpm.x&gt;24,"Delayed")))</f>
        <v>Delayed</v>
      </c>
      <c r="V2122">
        <f>FLOOR(tbl_CleanLeads[[#This Row],[Response_Time_Hours]],6)</f>
        <v>36</v>
      </c>
      <c r="W2122" t="str" cm="1">
        <f t="array" ref="W2122">IF(Table2[[#This Row],[Interaction_Count_Final]]="","N/A",_xlfn.IFS(Table2[[#This Row],[Interaction_Count_Final]]&lt;=2,"Low",Table2[[#This Row],[Interaction_Count_Final]]&lt;=5,"Medium",Table2[[#This Row],[Interaction_Count_Final]]&gt;=6,"High",TRUE,"CHECK"))</f>
        <v>Medium</v>
      </c>
      <c r="X2122" t="b">
        <f t="shared" si="33"/>
        <v>1</v>
      </c>
      <c r="Y2122" t="b">
        <f>tbl_CleanLeads[[#This Row],[Response_Time_Hours]]&gt;24</f>
        <v>1</v>
      </c>
      <c r="Z2122" s="13" t="b">
        <f>tbl_CleanLeads[[#This Row],[Response_Time_Hours]]&gt;72</f>
        <v>0</v>
      </c>
      <c r="AA2122" s="13" t="b">
        <f>tbl_CleanLeads[[#This Row],[Status_Clean]]="Converted"</f>
        <v>0</v>
      </c>
    </row>
    <row r="2123" spans="1:27">
      <c r="A2123" t="s">
        <v>70</v>
      </c>
      <c r="B2123" t="s">
        <v>6109</v>
      </c>
      <c r="C2123" t="s">
        <v>6110</v>
      </c>
      <c r="D2123" t="s">
        <v>7274</v>
      </c>
      <c r="E2123" t="s">
        <v>254</v>
      </c>
      <c r="F2123" t="s">
        <v>173</v>
      </c>
      <c r="G2123" s="1">
        <v>45516</v>
      </c>
      <c r="H2123" s="8">
        <f>MONTH(tbl_CleanLeads[[#This Row],[Lead_Date_Final]])</f>
        <v>8</v>
      </c>
      <c r="I2123" t="s">
        <v>7310</v>
      </c>
      <c r="J2123" t="s">
        <v>7271</v>
      </c>
      <c r="K2123" t="s">
        <v>7288</v>
      </c>
      <c r="L2123">
        <f>WEEKDAY(tbl_CleanLeads[[#This Row],[Lead_Date_Final]],2)</f>
        <v>1</v>
      </c>
      <c r="M2123" t="s">
        <v>7298</v>
      </c>
      <c r="N2123">
        <v>21.8</v>
      </c>
      <c r="O2123" s="7">
        <v>1473.16</v>
      </c>
      <c r="P2123">
        <v>3</v>
      </c>
      <c r="Q2123" t="s">
        <v>7289</v>
      </c>
      <c r="R2123">
        <f>IF(UPPER(TRIM(Table2[[#This Row],[Status_Clean]]))="CONVERTED",1,0)</f>
        <v>0</v>
      </c>
      <c r="S2123">
        <f>IF(ISNUMBER(MATCH(UPPER(TRIM(Table2[[#This Row],[Status_Clean]])),{"CONTACTED","QUALIFIED","CONVERTED"},0)),1,0)</f>
        <v>0</v>
      </c>
      <c r="T2123" cm="1">
        <f t="array" ref="T2123">_xlfn.SWITCH(UPPER(TRIM(Table2[[#This Row],[Status_Clean]])),"NEW",1,"CONTACTED",2,"QUALIFIED",3,"CONVERTED",4,"LOST",5,99)</f>
        <v>5</v>
      </c>
      <c r="U2123" t="str" cm="1">
        <f t="array" ref="U2123">_xlfn.LET(_xlpm.x,IFERROR(VALUE(Table2[[#This Row],[Response_Time_Hours]]),""),IF(_xlpm.x="","CHECK",_xlfn.IFS(_xlpm.x&lt;=1,"Immediate",_xlpm.x&lt;=6,"Fast",_xlpm.x&lt;=24,"Moderate",_xlpm.x&gt;24,"Delayed")))</f>
        <v>Moderate</v>
      </c>
      <c r="V2123">
        <f>FLOOR(tbl_CleanLeads[[#This Row],[Response_Time_Hours]],6)</f>
        <v>18</v>
      </c>
      <c r="W2123" t="str" cm="1">
        <f t="array" ref="W2123">IF(Table2[[#This Row],[Interaction_Count_Final]]="","N/A",_xlfn.IFS(Table2[[#This Row],[Interaction_Count_Final]]&lt;=2,"Low",Table2[[#This Row],[Interaction_Count_Final]]&lt;=5,"Medium",Table2[[#This Row],[Interaction_Count_Final]]&gt;=6,"High",TRUE,"CHECK"))</f>
        <v>Medium</v>
      </c>
      <c r="X2123" t="b">
        <f t="shared" si="33"/>
        <v>1</v>
      </c>
      <c r="Y2123" t="b">
        <f>tbl_CleanLeads[[#This Row],[Response_Time_Hours]]&gt;24</f>
        <v>0</v>
      </c>
      <c r="Z2123" s="13" t="b">
        <f>tbl_CleanLeads[[#This Row],[Response_Time_Hours]]&gt;72</f>
        <v>0</v>
      </c>
      <c r="AA2123" s="13" t="b">
        <f>tbl_CleanLeads[[#This Row],[Status_Clean]]="Converted"</f>
        <v>0</v>
      </c>
    </row>
    <row r="2124" spans="1:27">
      <c r="A2124" t="s">
        <v>102</v>
      </c>
      <c r="B2124" t="s">
        <v>6111</v>
      </c>
      <c r="C2124" t="s">
        <v>8663</v>
      </c>
      <c r="D2124" t="s">
        <v>7303</v>
      </c>
      <c r="E2124" t="s">
        <v>311</v>
      </c>
      <c r="F2124" t="s">
        <v>193</v>
      </c>
      <c r="G2124" s="1">
        <v>45403</v>
      </c>
      <c r="H2124" s="8">
        <f>MONTH(tbl_CleanLeads[[#This Row],[Lead_Date_Final]])</f>
        <v>4</v>
      </c>
      <c r="I2124" t="s">
        <v>7297</v>
      </c>
      <c r="J2124" t="s">
        <v>7271</v>
      </c>
      <c r="K2124" t="s">
        <v>7277</v>
      </c>
      <c r="L2124">
        <f>WEEKDAY(tbl_CleanLeads[[#This Row],[Lead_Date_Final]],2)</f>
        <v>7</v>
      </c>
      <c r="M2124" t="s">
        <v>7293</v>
      </c>
      <c r="N2124">
        <v>41.7</v>
      </c>
      <c r="O2124" s="7">
        <v>4653.32</v>
      </c>
      <c r="P2124">
        <v>50</v>
      </c>
      <c r="Q2124" t="s">
        <v>7273</v>
      </c>
      <c r="R2124">
        <f>IF(UPPER(TRIM(Table2[[#This Row],[Status_Clean]]))="CONVERTED",1,0)</f>
        <v>0</v>
      </c>
      <c r="S2124">
        <f>IF(ISNUMBER(MATCH(UPPER(TRIM(Table2[[#This Row],[Status_Clean]])),{"CONTACTED","QUALIFIED","CONVERTED"},0)),1,0)</f>
        <v>0</v>
      </c>
      <c r="T2124" cm="1">
        <f t="array" ref="T2124">_xlfn.SWITCH(UPPER(TRIM(Table2[[#This Row],[Status_Clean]])),"NEW",1,"CONTACTED",2,"QUALIFIED",3,"CONVERTED",4,"LOST",5,99)</f>
        <v>1</v>
      </c>
      <c r="U2124" t="str" cm="1">
        <f t="array" ref="U2124">_xlfn.LET(_xlpm.x,IFERROR(VALUE(Table2[[#This Row],[Response_Time_Hours]]),""),IF(_xlpm.x="","CHECK",_xlfn.IFS(_xlpm.x&lt;=1,"Immediate",_xlpm.x&lt;=6,"Fast",_xlpm.x&lt;=24,"Moderate",_xlpm.x&gt;24,"Delayed")))</f>
        <v>Delayed</v>
      </c>
      <c r="V2124">
        <f>FLOOR(tbl_CleanLeads[[#This Row],[Response_Time_Hours]],6)</f>
        <v>36</v>
      </c>
      <c r="W2124" t="str" cm="1">
        <f t="array" ref="W2124">IF(Table2[[#This Row],[Interaction_Count_Final]]="","N/A",_xlfn.IFS(Table2[[#This Row],[Interaction_Count_Final]]&lt;=2,"Low",Table2[[#This Row],[Interaction_Count_Final]]&lt;=5,"Medium",Table2[[#This Row],[Interaction_Count_Final]]&gt;=6,"High",TRUE,"CHECK"))</f>
        <v>High</v>
      </c>
      <c r="X2124" t="b">
        <f t="shared" si="33"/>
        <v>1</v>
      </c>
      <c r="Y2124" t="b">
        <f>tbl_CleanLeads[[#This Row],[Response_Time_Hours]]&gt;24</f>
        <v>1</v>
      </c>
      <c r="Z2124" s="13" t="b">
        <f>tbl_CleanLeads[[#This Row],[Response_Time_Hours]]&gt;72</f>
        <v>0</v>
      </c>
      <c r="AA2124" s="13" t="b">
        <f>tbl_CleanLeads[[#This Row],[Status_Clean]]="Converted"</f>
        <v>0</v>
      </c>
    </row>
    <row r="2125" spans="1:27">
      <c r="A2125" t="s">
        <v>70</v>
      </c>
      <c r="B2125" t="s">
        <v>6113</v>
      </c>
      <c r="C2125" t="s">
        <v>6114</v>
      </c>
      <c r="D2125" t="s">
        <v>7268</v>
      </c>
      <c r="E2125" t="s">
        <v>7308</v>
      </c>
      <c r="F2125" t="s">
        <v>193</v>
      </c>
      <c r="G2125" s="1">
        <v>44965</v>
      </c>
      <c r="H2125" s="8">
        <f>MONTH(tbl_CleanLeads[[#This Row],[Lead_Date_Final]])</f>
        <v>2</v>
      </c>
      <c r="I2125" t="s">
        <v>7283</v>
      </c>
      <c r="J2125" t="s">
        <v>7263</v>
      </c>
      <c r="K2125" t="s">
        <v>7284</v>
      </c>
      <c r="L2125">
        <f>WEEKDAY(tbl_CleanLeads[[#This Row],[Lead_Date_Final]],2)</f>
        <v>3</v>
      </c>
      <c r="M2125" t="s">
        <v>7272</v>
      </c>
      <c r="N2125">
        <v>10.5</v>
      </c>
      <c r="O2125" s="7">
        <v>4483.96</v>
      </c>
      <c r="P2125">
        <v>49</v>
      </c>
      <c r="Q2125" t="s">
        <v>7273</v>
      </c>
      <c r="R2125">
        <f>IF(UPPER(TRIM(Table2[[#This Row],[Status_Clean]]))="CONVERTED",1,0)</f>
        <v>0</v>
      </c>
      <c r="S2125">
        <f>IF(ISNUMBER(MATCH(UPPER(TRIM(Table2[[#This Row],[Status_Clean]])),{"CONTACTED","QUALIFIED","CONVERTED"},0)),1,0)</f>
        <v>0</v>
      </c>
      <c r="T2125" cm="1">
        <f t="array" ref="T2125">_xlfn.SWITCH(UPPER(TRIM(Table2[[#This Row],[Status_Clean]])),"NEW",1,"CONTACTED",2,"QUALIFIED",3,"CONVERTED",4,"LOST",5,99)</f>
        <v>1</v>
      </c>
      <c r="U2125" t="str" cm="1">
        <f t="array" ref="U2125">_xlfn.LET(_xlpm.x,IFERROR(VALUE(Table2[[#This Row],[Response_Time_Hours]]),""),IF(_xlpm.x="","CHECK",_xlfn.IFS(_xlpm.x&lt;=1,"Immediate",_xlpm.x&lt;=6,"Fast",_xlpm.x&lt;=24,"Moderate",_xlpm.x&gt;24,"Delayed")))</f>
        <v>Moderate</v>
      </c>
      <c r="V2125">
        <f>FLOOR(tbl_CleanLeads[[#This Row],[Response_Time_Hours]],6)</f>
        <v>6</v>
      </c>
      <c r="W2125" t="str" cm="1">
        <f t="array" ref="W2125">IF(Table2[[#This Row],[Interaction_Count_Final]]="","N/A",_xlfn.IFS(Table2[[#This Row],[Interaction_Count_Final]]&lt;=2,"Low",Table2[[#This Row],[Interaction_Count_Final]]&lt;=5,"Medium",Table2[[#This Row],[Interaction_Count_Final]]&gt;=6,"High",TRUE,"CHECK"))</f>
        <v>High</v>
      </c>
      <c r="X2125" t="b">
        <f t="shared" si="33"/>
        <v>1</v>
      </c>
      <c r="Y2125" t="b">
        <f>tbl_CleanLeads[[#This Row],[Response_Time_Hours]]&gt;24</f>
        <v>0</v>
      </c>
      <c r="Z2125" s="13" t="b">
        <f>tbl_CleanLeads[[#This Row],[Response_Time_Hours]]&gt;72</f>
        <v>0</v>
      </c>
      <c r="AA2125" s="13" t="b">
        <f>tbl_CleanLeads[[#This Row],[Status_Clean]]="Converted"</f>
        <v>0</v>
      </c>
    </row>
    <row r="2126" spans="1:27">
      <c r="A2126" t="s">
        <v>102</v>
      </c>
      <c r="B2126" t="s">
        <v>6115</v>
      </c>
      <c r="C2126" t="s">
        <v>6116</v>
      </c>
      <c r="D2126" t="s">
        <v>7280</v>
      </c>
      <c r="E2126" t="s">
        <v>469</v>
      </c>
      <c r="F2126" t="s">
        <v>250</v>
      </c>
      <c r="G2126" s="1">
        <v>44968</v>
      </c>
      <c r="H2126" s="8">
        <f>MONTH(tbl_CleanLeads[[#This Row],[Lead_Date_Final]])</f>
        <v>2</v>
      </c>
      <c r="I2126" t="s">
        <v>7283</v>
      </c>
      <c r="J2126" t="s">
        <v>7263</v>
      </c>
      <c r="K2126" t="s">
        <v>7284</v>
      </c>
      <c r="L2126">
        <f>WEEKDAY(tbl_CleanLeads[[#This Row],[Lead_Date_Final]],2)</f>
        <v>6</v>
      </c>
      <c r="M2126" t="s">
        <v>7278</v>
      </c>
      <c r="N2126">
        <v>58.2</v>
      </c>
      <c r="O2126" s="7">
        <v>3583.46</v>
      </c>
      <c r="P2126">
        <v>39</v>
      </c>
      <c r="Q2126" t="s">
        <v>7266</v>
      </c>
      <c r="R2126">
        <f>IF(UPPER(TRIM(Table2[[#This Row],[Status_Clean]]))="CONVERTED",1,0)</f>
        <v>1</v>
      </c>
      <c r="S2126">
        <f>IF(ISNUMBER(MATCH(UPPER(TRIM(Table2[[#This Row],[Status_Clean]])),{"CONTACTED","QUALIFIED","CONVERTED"},0)),1,0)</f>
        <v>1</v>
      </c>
      <c r="T2126" cm="1">
        <f t="array" ref="T2126">_xlfn.SWITCH(UPPER(TRIM(Table2[[#This Row],[Status_Clean]])),"NEW",1,"CONTACTED",2,"QUALIFIED",3,"CONVERTED",4,"LOST",5,99)</f>
        <v>4</v>
      </c>
      <c r="U2126" t="str" cm="1">
        <f t="array" ref="U2126">_xlfn.LET(_xlpm.x,IFERROR(VALUE(Table2[[#This Row],[Response_Time_Hours]]),""),IF(_xlpm.x="","CHECK",_xlfn.IFS(_xlpm.x&lt;=1,"Immediate",_xlpm.x&lt;=6,"Fast",_xlpm.x&lt;=24,"Moderate",_xlpm.x&gt;24,"Delayed")))</f>
        <v>Delayed</v>
      </c>
      <c r="V2126">
        <f>FLOOR(tbl_CleanLeads[[#This Row],[Response_Time_Hours]],6)</f>
        <v>54</v>
      </c>
      <c r="W2126" t="str" cm="1">
        <f t="array" ref="W2126">IF(Table2[[#This Row],[Interaction_Count_Final]]="","N/A",_xlfn.IFS(Table2[[#This Row],[Interaction_Count_Final]]&lt;=2,"Low",Table2[[#This Row],[Interaction_Count_Final]]&lt;=5,"Medium",Table2[[#This Row],[Interaction_Count_Final]]&gt;=6,"High",TRUE,"CHECK"))</f>
        <v>High</v>
      </c>
      <c r="X2126" t="b">
        <f t="shared" si="33"/>
        <v>1</v>
      </c>
      <c r="Y2126" t="b">
        <f>tbl_CleanLeads[[#This Row],[Response_Time_Hours]]&gt;24</f>
        <v>1</v>
      </c>
      <c r="Z2126" s="13" t="b">
        <f>tbl_CleanLeads[[#This Row],[Response_Time_Hours]]&gt;72</f>
        <v>0</v>
      </c>
      <c r="AA2126" s="13" t="b">
        <f>tbl_CleanLeads[[#This Row],[Status_Clean]]="Converted"</f>
        <v>1</v>
      </c>
    </row>
    <row r="2127" spans="1:27">
      <c r="A2127" t="s">
        <v>70</v>
      </c>
      <c r="B2127" t="s">
        <v>6118</v>
      </c>
      <c r="C2127" t="s">
        <v>6119</v>
      </c>
      <c r="D2127" t="s">
        <v>7268</v>
      </c>
      <c r="E2127" t="s">
        <v>311</v>
      </c>
      <c r="F2127" t="s">
        <v>71</v>
      </c>
      <c r="G2127" s="1">
        <v>45475</v>
      </c>
      <c r="H2127" s="8">
        <f>MONTH(tbl_CleanLeads[[#This Row],[Lead_Date_Final]])</f>
        <v>7</v>
      </c>
      <c r="I2127" t="s">
        <v>7305</v>
      </c>
      <c r="J2127" t="s">
        <v>7271</v>
      </c>
      <c r="K2127" t="s">
        <v>7288</v>
      </c>
      <c r="L2127">
        <f>WEEKDAY(tbl_CleanLeads[[#This Row],[Lead_Date_Final]],2)</f>
        <v>2</v>
      </c>
      <c r="M2127" t="s">
        <v>7265</v>
      </c>
      <c r="N2127">
        <v>17.8</v>
      </c>
      <c r="O2127" s="7">
        <v>1152.0899999999999</v>
      </c>
      <c r="P2127">
        <v>1</v>
      </c>
      <c r="Q2127" t="s">
        <v>7289</v>
      </c>
      <c r="R2127">
        <f>IF(UPPER(TRIM(Table2[[#This Row],[Status_Clean]]))="CONVERTED",1,0)</f>
        <v>0</v>
      </c>
      <c r="S2127">
        <f>IF(ISNUMBER(MATCH(UPPER(TRIM(Table2[[#This Row],[Status_Clean]])),{"CONTACTED","QUALIFIED","CONVERTED"},0)),1,0)</f>
        <v>1</v>
      </c>
      <c r="T2127" cm="1">
        <f t="array" ref="T2127">_xlfn.SWITCH(UPPER(TRIM(Table2[[#This Row],[Status_Clean]])),"NEW",1,"CONTACTED",2,"QUALIFIED",3,"CONVERTED",4,"LOST",5,99)</f>
        <v>3</v>
      </c>
      <c r="U2127" t="str" cm="1">
        <f t="array" ref="U2127">_xlfn.LET(_xlpm.x,IFERROR(VALUE(Table2[[#This Row],[Response_Time_Hours]]),""),IF(_xlpm.x="","CHECK",_xlfn.IFS(_xlpm.x&lt;=1,"Immediate",_xlpm.x&lt;=6,"Fast",_xlpm.x&lt;=24,"Moderate",_xlpm.x&gt;24,"Delayed")))</f>
        <v>Moderate</v>
      </c>
      <c r="V2127">
        <f>FLOOR(tbl_CleanLeads[[#This Row],[Response_Time_Hours]],6)</f>
        <v>12</v>
      </c>
      <c r="W2127" t="str" cm="1">
        <f t="array" ref="W2127">IF(Table2[[#This Row],[Interaction_Count_Final]]="","N/A",_xlfn.IFS(Table2[[#This Row],[Interaction_Count_Final]]&lt;=2,"Low",Table2[[#This Row],[Interaction_Count_Final]]&lt;=5,"Medium",Table2[[#This Row],[Interaction_Count_Final]]&gt;=6,"High",TRUE,"CHECK"))</f>
        <v>Low</v>
      </c>
      <c r="X2127" t="b">
        <f t="shared" si="33"/>
        <v>1</v>
      </c>
      <c r="Y2127" t="b">
        <f>tbl_CleanLeads[[#This Row],[Response_Time_Hours]]&gt;24</f>
        <v>0</v>
      </c>
      <c r="Z2127" s="13" t="b">
        <f>tbl_CleanLeads[[#This Row],[Response_Time_Hours]]&gt;72</f>
        <v>0</v>
      </c>
      <c r="AA2127" s="13" t="b">
        <f>tbl_CleanLeads[[#This Row],[Status_Clean]]="Converted"</f>
        <v>0</v>
      </c>
    </row>
    <row r="2128" spans="1:27">
      <c r="A2128" t="s">
        <v>102</v>
      </c>
      <c r="B2128" t="s">
        <v>6121</v>
      </c>
      <c r="C2128" t="s">
        <v>6122</v>
      </c>
      <c r="D2128" t="s">
        <v>7280</v>
      </c>
      <c r="E2128" t="s">
        <v>1356</v>
      </c>
      <c r="F2128" t="s">
        <v>193</v>
      </c>
      <c r="G2128" s="1">
        <v>45343</v>
      </c>
      <c r="H2128" s="8">
        <f>MONTH(tbl_CleanLeads[[#This Row],[Lead_Date_Final]])</f>
        <v>2</v>
      </c>
      <c r="I2128" t="s">
        <v>7283</v>
      </c>
      <c r="J2128" t="s">
        <v>7271</v>
      </c>
      <c r="K2128" t="s">
        <v>7284</v>
      </c>
      <c r="L2128">
        <f>WEEKDAY(tbl_CleanLeads[[#This Row],[Lead_Date_Final]],2)</f>
        <v>3</v>
      </c>
      <c r="M2128" t="s">
        <v>7272</v>
      </c>
      <c r="N2128">
        <v>36.299999999999997</v>
      </c>
      <c r="O2128" s="7">
        <v>3655.15</v>
      </c>
      <c r="P2128">
        <v>11</v>
      </c>
      <c r="Q2128" t="s">
        <v>7266</v>
      </c>
      <c r="R2128">
        <f>IF(UPPER(TRIM(Table2[[#This Row],[Status_Clean]]))="CONVERTED",1,0)</f>
        <v>0</v>
      </c>
      <c r="S2128">
        <f>IF(ISNUMBER(MATCH(UPPER(TRIM(Table2[[#This Row],[Status_Clean]])),{"CONTACTED","QUALIFIED","CONVERTED"},0)),1,0)</f>
        <v>0</v>
      </c>
      <c r="T2128" cm="1">
        <f t="array" ref="T2128">_xlfn.SWITCH(UPPER(TRIM(Table2[[#This Row],[Status_Clean]])),"NEW",1,"CONTACTED",2,"QUALIFIED",3,"CONVERTED",4,"LOST",5,99)</f>
        <v>1</v>
      </c>
      <c r="U2128" t="str" cm="1">
        <f t="array" ref="U2128">_xlfn.LET(_xlpm.x,IFERROR(VALUE(Table2[[#This Row],[Response_Time_Hours]]),""),IF(_xlpm.x="","CHECK",_xlfn.IFS(_xlpm.x&lt;=1,"Immediate",_xlpm.x&lt;=6,"Fast",_xlpm.x&lt;=24,"Moderate",_xlpm.x&gt;24,"Delayed")))</f>
        <v>Delayed</v>
      </c>
      <c r="V2128">
        <f>FLOOR(tbl_CleanLeads[[#This Row],[Response_Time_Hours]],6)</f>
        <v>36</v>
      </c>
      <c r="W2128" t="str" cm="1">
        <f t="array" ref="W2128">IF(Table2[[#This Row],[Interaction_Count_Final]]="","N/A",_xlfn.IFS(Table2[[#This Row],[Interaction_Count_Final]]&lt;=2,"Low",Table2[[#This Row],[Interaction_Count_Final]]&lt;=5,"Medium",Table2[[#This Row],[Interaction_Count_Final]]&gt;=6,"High",TRUE,"CHECK"))</f>
        <v>High</v>
      </c>
      <c r="X2128" t="b">
        <f t="shared" si="33"/>
        <v>1</v>
      </c>
      <c r="Y2128" t="b">
        <f>tbl_CleanLeads[[#This Row],[Response_Time_Hours]]&gt;24</f>
        <v>1</v>
      </c>
      <c r="Z2128" s="13" t="b">
        <f>tbl_CleanLeads[[#This Row],[Response_Time_Hours]]&gt;72</f>
        <v>0</v>
      </c>
      <c r="AA2128" s="13" t="b">
        <f>tbl_CleanLeads[[#This Row],[Status_Clean]]="Converted"</f>
        <v>0</v>
      </c>
    </row>
    <row r="2129" spans="1:27">
      <c r="A2129" t="s">
        <v>70</v>
      </c>
      <c r="B2129" t="s">
        <v>6124</v>
      </c>
      <c r="C2129" t="s">
        <v>8664</v>
      </c>
      <c r="D2129" t="s">
        <v>7303</v>
      </c>
      <c r="E2129" t="s">
        <v>473</v>
      </c>
      <c r="F2129" t="s">
        <v>173</v>
      </c>
      <c r="G2129" s="1">
        <v>45378</v>
      </c>
      <c r="H2129" s="8">
        <f>MONTH(tbl_CleanLeads[[#This Row],[Lead_Date_Final]])</f>
        <v>3</v>
      </c>
      <c r="I2129" t="s">
        <v>7295</v>
      </c>
      <c r="J2129" t="s">
        <v>7271</v>
      </c>
      <c r="K2129" t="s">
        <v>7284</v>
      </c>
      <c r="L2129">
        <f>WEEKDAY(tbl_CleanLeads[[#This Row],[Lead_Date_Final]],2)</f>
        <v>3</v>
      </c>
      <c r="M2129" t="s">
        <v>7272</v>
      </c>
      <c r="N2129">
        <v>26.5</v>
      </c>
      <c r="O2129" s="7">
        <v>2245.11</v>
      </c>
      <c r="P2129">
        <v>13</v>
      </c>
      <c r="Q2129" t="s">
        <v>7266</v>
      </c>
      <c r="R2129">
        <f>IF(UPPER(TRIM(Table2[[#This Row],[Status_Clean]]))="CONVERTED",1,0)</f>
        <v>0</v>
      </c>
      <c r="S2129">
        <f>IF(ISNUMBER(MATCH(UPPER(TRIM(Table2[[#This Row],[Status_Clean]])),{"CONTACTED","QUALIFIED","CONVERTED"},0)),1,0)</f>
        <v>0</v>
      </c>
      <c r="T2129" cm="1">
        <f t="array" ref="T2129">_xlfn.SWITCH(UPPER(TRIM(Table2[[#This Row],[Status_Clean]])),"NEW",1,"CONTACTED",2,"QUALIFIED",3,"CONVERTED",4,"LOST",5,99)</f>
        <v>5</v>
      </c>
      <c r="U2129" t="str" cm="1">
        <f t="array" ref="U2129">_xlfn.LET(_xlpm.x,IFERROR(VALUE(Table2[[#This Row],[Response_Time_Hours]]),""),IF(_xlpm.x="","CHECK",_xlfn.IFS(_xlpm.x&lt;=1,"Immediate",_xlpm.x&lt;=6,"Fast",_xlpm.x&lt;=24,"Moderate",_xlpm.x&gt;24,"Delayed")))</f>
        <v>Delayed</v>
      </c>
      <c r="V2129">
        <f>FLOOR(tbl_CleanLeads[[#This Row],[Response_Time_Hours]],6)</f>
        <v>24</v>
      </c>
      <c r="W2129" t="str" cm="1">
        <f t="array" ref="W2129">IF(Table2[[#This Row],[Interaction_Count_Final]]="","N/A",_xlfn.IFS(Table2[[#This Row],[Interaction_Count_Final]]&lt;=2,"Low",Table2[[#This Row],[Interaction_Count_Final]]&lt;=5,"Medium",Table2[[#This Row],[Interaction_Count_Final]]&gt;=6,"High",TRUE,"CHECK"))</f>
        <v>High</v>
      </c>
      <c r="X2129" t="b">
        <f t="shared" si="33"/>
        <v>1</v>
      </c>
      <c r="Y2129" t="b">
        <f>tbl_CleanLeads[[#This Row],[Response_Time_Hours]]&gt;24</f>
        <v>1</v>
      </c>
      <c r="Z2129" s="13" t="b">
        <f>tbl_CleanLeads[[#This Row],[Response_Time_Hours]]&gt;72</f>
        <v>0</v>
      </c>
      <c r="AA2129" s="13" t="b">
        <f>tbl_CleanLeads[[#This Row],[Status_Clean]]="Converted"</f>
        <v>0</v>
      </c>
    </row>
    <row r="2130" spans="1:27">
      <c r="A2130" t="s">
        <v>102</v>
      </c>
      <c r="B2130" t="s">
        <v>6127</v>
      </c>
      <c r="C2130" t="s">
        <v>6128</v>
      </c>
      <c r="D2130" t="s">
        <v>7268</v>
      </c>
      <c r="E2130" t="s">
        <v>123</v>
      </c>
      <c r="F2130" t="s">
        <v>193</v>
      </c>
      <c r="G2130" s="1">
        <v>45164</v>
      </c>
      <c r="H2130" s="8">
        <f>MONTH(tbl_CleanLeads[[#This Row],[Lead_Date_Final]])</f>
        <v>8</v>
      </c>
      <c r="I2130" t="s">
        <v>7310</v>
      </c>
      <c r="J2130" t="s">
        <v>7263</v>
      </c>
      <c r="K2130" t="s">
        <v>7288</v>
      </c>
      <c r="L2130">
        <f>WEEKDAY(tbl_CleanLeads[[#This Row],[Lead_Date_Final]],2)</f>
        <v>6</v>
      </c>
      <c r="M2130" t="s">
        <v>7278</v>
      </c>
      <c r="N2130">
        <v>3.9</v>
      </c>
      <c r="O2130" s="7">
        <v>4321.8100000000004</v>
      </c>
      <c r="P2130">
        <v>2</v>
      </c>
      <c r="Q2130" t="s">
        <v>7273</v>
      </c>
      <c r="R2130">
        <f>IF(UPPER(TRIM(Table2[[#This Row],[Status_Clean]]))="CONVERTED",1,0)</f>
        <v>0</v>
      </c>
      <c r="S2130">
        <f>IF(ISNUMBER(MATCH(UPPER(TRIM(Table2[[#This Row],[Status_Clean]])),{"CONTACTED","QUALIFIED","CONVERTED"},0)),1,0)</f>
        <v>0</v>
      </c>
      <c r="T2130" cm="1">
        <f t="array" ref="T2130">_xlfn.SWITCH(UPPER(TRIM(Table2[[#This Row],[Status_Clean]])),"NEW",1,"CONTACTED",2,"QUALIFIED",3,"CONVERTED",4,"LOST",5,99)</f>
        <v>1</v>
      </c>
      <c r="U2130" t="str" cm="1">
        <f t="array" ref="U2130">_xlfn.LET(_xlpm.x,IFERROR(VALUE(Table2[[#This Row],[Response_Time_Hours]]),""),IF(_xlpm.x="","CHECK",_xlfn.IFS(_xlpm.x&lt;=1,"Immediate",_xlpm.x&lt;=6,"Fast",_xlpm.x&lt;=24,"Moderate",_xlpm.x&gt;24,"Delayed")))</f>
        <v>Fast</v>
      </c>
      <c r="V2130">
        <f>FLOOR(tbl_CleanLeads[[#This Row],[Response_Time_Hours]],6)</f>
        <v>0</v>
      </c>
      <c r="W2130" t="str" cm="1">
        <f t="array" ref="W2130">IF(Table2[[#This Row],[Interaction_Count_Final]]="","N/A",_xlfn.IFS(Table2[[#This Row],[Interaction_Count_Final]]&lt;=2,"Low",Table2[[#This Row],[Interaction_Count_Final]]&lt;=5,"Medium",Table2[[#This Row],[Interaction_Count_Final]]&gt;=6,"High",TRUE,"CHECK"))</f>
        <v>Low</v>
      </c>
      <c r="X2130" t="b">
        <f t="shared" si="33"/>
        <v>1</v>
      </c>
      <c r="Y2130" t="b">
        <f>tbl_CleanLeads[[#This Row],[Response_Time_Hours]]&gt;24</f>
        <v>0</v>
      </c>
      <c r="Z2130" s="13" t="b">
        <f>tbl_CleanLeads[[#This Row],[Response_Time_Hours]]&gt;72</f>
        <v>0</v>
      </c>
      <c r="AA2130" s="13" t="b">
        <f>tbl_CleanLeads[[#This Row],[Status_Clean]]="Converted"</f>
        <v>0</v>
      </c>
    </row>
    <row r="2131" spans="1:27">
      <c r="A2131" t="s">
        <v>70</v>
      </c>
      <c r="B2131" t="s">
        <v>6129</v>
      </c>
      <c r="C2131" t="s">
        <v>6130</v>
      </c>
      <c r="D2131" t="s">
        <v>7258</v>
      </c>
      <c r="E2131" t="s">
        <v>254</v>
      </c>
      <c r="F2131" t="s">
        <v>250</v>
      </c>
      <c r="G2131" s="1">
        <v>45267</v>
      </c>
      <c r="H2131" s="8">
        <f>MONTH(tbl_CleanLeads[[#This Row],[Lead_Date_Final]])</f>
        <v>12</v>
      </c>
      <c r="I2131" t="s">
        <v>7262</v>
      </c>
      <c r="J2131" t="s">
        <v>7263</v>
      </c>
      <c r="K2131" t="s">
        <v>7264</v>
      </c>
      <c r="L2131">
        <f>WEEKDAY(tbl_CleanLeads[[#This Row],[Lead_Date_Final]],2)</f>
        <v>4</v>
      </c>
      <c r="M2131" t="s">
        <v>7285</v>
      </c>
      <c r="N2131">
        <v>7.3</v>
      </c>
      <c r="O2131" s="7">
        <v>4599.3999999999996</v>
      </c>
      <c r="P2131">
        <v>32</v>
      </c>
      <c r="Q2131" t="s">
        <v>7273</v>
      </c>
      <c r="R2131">
        <f>IF(UPPER(TRIM(Table2[[#This Row],[Status_Clean]]))="CONVERTED",1,0)</f>
        <v>1</v>
      </c>
      <c r="S2131">
        <f>IF(ISNUMBER(MATCH(UPPER(TRIM(Table2[[#This Row],[Status_Clean]])),{"CONTACTED","QUALIFIED","CONVERTED"},0)),1,0)</f>
        <v>1</v>
      </c>
      <c r="T2131" cm="1">
        <f t="array" ref="T2131">_xlfn.SWITCH(UPPER(TRIM(Table2[[#This Row],[Status_Clean]])),"NEW",1,"CONTACTED",2,"QUALIFIED",3,"CONVERTED",4,"LOST",5,99)</f>
        <v>4</v>
      </c>
      <c r="U2131" t="str" cm="1">
        <f t="array" ref="U2131">_xlfn.LET(_xlpm.x,IFERROR(VALUE(Table2[[#This Row],[Response_Time_Hours]]),""),IF(_xlpm.x="","CHECK",_xlfn.IFS(_xlpm.x&lt;=1,"Immediate",_xlpm.x&lt;=6,"Fast",_xlpm.x&lt;=24,"Moderate",_xlpm.x&gt;24,"Delayed")))</f>
        <v>Moderate</v>
      </c>
      <c r="V2131">
        <f>FLOOR(tbl_CleanLeads[[#This Row],[Response_Time_Hours]],6)</f>
        <v>6</v>
      </c>
      <c r="W2131" t="str" cm="1">
        <f t="array" ref="W2131">IF(Table2[[#This Row],[Interaction_Count_Final]]="","N/A",_xlfn.IFS(Table2[[#This Row],[Interaction_Count_Final]]&lt;=2,"Low",Table2[[#This Row],[Interaction_Count_Final]]&lt;=5,"Medium",Table2[[#This Row],[Interaction_Count_Final]]&gt;=6,"High",TRUE,"CHECK"))</f>
        <v>High</v>
      </c>
      <c r="X2131" t="b">
        <f t="shared" si="33"/>
        <v>1</v>
      </c>
      <c r="Y2131" t="b">
        <f>tbl_CleanLeads[[#This Row],[Response_Time_Hours]]&gt;24</f>
        <v>0</v>
      </c>
      <c r="Z2131" s="13" t="b">
        <f>tbl_CleanLeads[[#This Row],[Response_Time_Hours]]&gt;72</f>
        <v>0</v>
      </c>
      <c r="AA2131" s="13" t="b">
        <f>tbl_CleanLeads[[#This Row],[Status_Clean]]="Converted"</f>
        <v>1</v>
      </c>
    </row>
    <row r="2132" spans="1:27">
      <c r="A2132" t="s">
        <v>63</v>
      </c>
      <c r="B2132" t="s">
        <v>6132</v>
      </c>
      <c r="C2132" t="s">
        <v>6133</v>
      </c>
      <c r="D2132" t="s">
        <v>7268</v>
      </c>
      <c r="E2132" t="s">
        <v>473</v>
      </c>
      <c r="F2132" t="s">
        <v>125</v>
      </c>
      <c r="G2132" s="1">
        <v>45447</v>
      </c>
      <c r="H2132" s="8">
        <f>MONTH(tbl_CleanLeads[[#This Row],[Lead_Date_Final]])</f>
        <v>6</v>
      </c>
      <c r="I2132" t="s">
        <v>7276</v>
      </c>
      <c r="J2132" t="s">
        <v>7271</v>
      </c>
      <c r="K2132" t="s">
        <v>7277</v>
      </c>
      <c r="L2132">
        <f>WEEKDAY(tbl_CleanLeads[[#This Row],[Lead_Date_Final]],2)</f>
        <v>2</v>
      </c>
      <c r="M2132" t="s">
        <v>7265</v>
      </c>
      <c r="N2132">
        <v>49</v>
      </c>
      <c r="O2132" s="7">
        <v>3885.12</v>
      </c>
      <c r="P2132">
        <v>45</v>
      </c>
      <c r="Q2132" t="s">
        <v>7266</v>
      </c>
      <c r="R2132">
        <f>IF(UPPER(TRIM(Table2[[#This Row],[Status_Clean]]))="CONVERTED",1,0)</f>
        <v>0</v>
      </c>
      <c r="S2132">
        <f>IF(ISNUMBER(MATCH(UPPER(TRIM(Table2[[#This Row],[Status_Clean]])),{"CONTACTED","QUALIFIED","CONVERTED"},0)),1,0)</f>
        <v>1</v>
      </c>
      <c r="T2132" cm="1">
        <f t="array" ref="T2132">_xlfn.SWITCH(UPPER(TRIM(Table2[[#This Row],[Status_Clean]])),"NEW",1,"CONTACTED",2,"QUALIFIED",3,"CONVERTED",4,"LOST",5,99)</f>
        <v>2</v>
      </c>
      <c r="U2132" t="str" cm="1">
        <f t="array" ref="U2132">_xlfn.LET(_xlpm.x,IFERROR(VALUE(Table2[[#This Row],[Response_Time_Hours]]),""),IF(_xlpm.x="","CHECK",_xlfn.IFS(_xlpm.x&lt;=1,"Immediate",_xlpm.x&lt;=6,"Fast",_xlpm.x&lt;=24,"Moderate",_xlpm.x&gt;24,"Delayed")))</f>
        <v>Delayed</v>
      </c>
      <c r="V2132">
        <f>FLOOR(tbl_CleanLeads[[#This Row],[Response_Time_Hours]],6)</f>
        <v>48</v>
      </c>
      <c r="W2132" t="str" cm="1">
        <f t="array" ref="W2132">IF(Table2[[#This Row],[Interaction_Count_Final]]="","N/A",_xlfn.IFS(Table2[[#This Row],[Interaction_Count_Final]]&lt;=2,"Low",Table2[[#This Row],[Interaction_Count_Final]]&lt;=5,"Medium",Table2[[#This Row],[Interaction_Count_Final]]&gt;=6,"High",TRUE,"CHECK"))</f>
        <v>High</v>
      </c>
      <c r="X2132" t="b">
        <f t="shared" si="33"/>
        <v>1</v>
      </c>
      <c r="Y2132" t="b">
        <f>tbl_CleanLeads[[#This Row],[Response_Time_Hours]]&gt;24</f>
        <v>1</v>
      </c>
      <c r="Z2132" s="13" t="b">
        <f>tbl_CleanLeads[[#This Row],[Response_Time_Hours]]&gt;72</f>
        <v>0</v>
      </c>
      <c r="AA2132" s="13" t="b">
        <f>tbl_CleanLeads[[#This Row],[Status_Clean]]="Converted"</f>
        <v>0</v>
      </c>
    </row>
    <row r="2133" spans="1:27">
      <c r="A2133" t="s">
        <v>90</v>
      </c>
      <c r="B2133" t="s">
        <v>6134</v>
      </c>
      <c r="C2133" t="s">
        <v>8665</v>
      </c>
      <c r="D2133" t="s">
        <v>7303</v>
      </c>
      <c r="E2133" t="s">
        <v>363</v>
      </c>
      <c r="F2133" t="s">
        <v>193</v>
      </c>
      <c r="G2133" s="1">
        <v>45203</v>
      </c>
      <c r="H2133" s="8">
        <f>MONTH(tbl_CleanLeads[[#This Row],[Lead_Date_Final]])</f>
        <v>10</v>
      </c>
      <c r="I2133" t="s">
        <v>7270</v>
      </c>
      <c r="J2133" t="s">
        <v>7263</v>
      </c>
      <c r="K2133" t="s">
        <v>7264</v>
      </c>
      <c r="L2133">
        <f>WEEKDAY(tbl_CleanLeads[[#This Row],[Lead_Date_Final]],2)</f>
        <v>3</v>
      </c>
      <c r="M2133" t="s">
        <v>7272</v>
      </c>
      <c r="N2133">
        <v>71.2</v>
      </c>
      <c r="O2133" s="7">
        <v>3038.65</v>
      </c>
      <c r="P2133" t="s">
        <v>232</v>
      </c>
      <c r="Q2133" t="s">
        <v>7266</v>
      </c>
      <c r="R2133">
        <f>IF(UPPER(TRIM(Table2[[#This Row],[Status_Clean]]))="CONVERTED",1,0)</f>
        <v>0</v>
      </c>
      <c r="S2133">
        <f>IF(ISNUMBER(MATCH(UPPER(TRIM(Table2[[#This Row],[Status_Clean]])),{"CONTACTED","QUALIFIED","CONVERTED"},0)),1,0)</f>
        <v>0</v>
      </c>
      <c r="T2133" cm="1">
        <f t="array" ref="T2133">_xlfn.SWITCH(UPPER(TRIM(Table2[[#This Row],[Status_Clean]])),"NEW",1,"CONTACTED",2,"QUALIFIED",3,"CONVERTED",4,"LOST",5,99)</f>
        <v>1</v>
      </c>
      <c r="U2133" t="str" cm="1">
        <f t="array" ref="U2133">_xlfn.LET(_xlpm.x,IFERROR(VALUE(Table2[[#This Row],[Response_Time_Hours]]),""),IF(_xlpm.x="","CHECK",_xlfn.IFS(_xlpm.x&lt;=1,"Immediate",_xlpm.x&lt;=6,"Fast",_xlpm.x&lt;=24,"Moderate",_xlpm.x&gt;24,"Delayed")))</f>
        <v>Delayed</v>
      </c>
      <c r="V2133">
        <f>FLOOR(tbl_CleanLeads[[#This Row],[Response_Time_Hours]],6)</f>
        <v>66</v>
      </c>
      <c r="W2133" t="str" cm="1">
        <f t="array" ref="W2133">IF(Table2[[#This Row],[Interaction_Count_Final]]="","N/A",_xlfn.IFS(Table2[[#This Row],[Interaction_Count_Final]]&lt;=2,"Low",Table2[[#This Row],[Interaction_Count_Final]]&lt;=5,"Medium",Table2[[#This Row],[Interaction_Count_Final]]&gt;=6,"High",TRUE,"CHECK"))</f>
        <v>High</v>
      </c>
      <c r="X2133" t="b">
        <f t="shared" si="33"/>
        <v>1</v>
      </c>
      <c r="Y2133" t="b">
        <f>tbl_CleanLeads[[#This Row],[Response_Time_Hours]]&gt;24</f>
        <v>1</v>
      </c>
      <c r="Z2133" s="13" t="b">
        <f>tbl_CleanLeads[[#This Row],[Response_Time_Hours]]&gt;72</f>
        <v>0</v>
      </c>
      <c r="AA2133" s="13" t="b">
        <f>tbl_CleanLeads[[#This Row],[Status_Clean]]="Converted"</f>
        <v>0</v>
      </c>
    </row>
    <row r="2134" spans="1:27">
      <c r="A2134" t="s">
        <v>90</v>
      </c>
      <c r="B2134" t="s">
        <v>6138</v>
      </c>
      <c r="C2134" t="s">
        <v>6139</v>
      </c>
      <c r="D2134" t="s">
        <v>7274</v>
      </c>
      <c r="E2134" t="s">
        <v>363</v>
      </c>
      <c r="F2134" t="s">
        <v>71</v>
      </c>
      <c r="G2134" s="1">
        <v>44988</v>
      </c>
      <c r="H2134" s="8">
        <f>MONTH(tbl_CleanLeads[[#This Row],[Lead_Date_Final]])</f>
        <v>3</v>
      </c>
      <c r="I2134" t="s">
        <v>7295</v>
      </c>
      <c r="J2134" t="s">
        <v>7263</v>
      </c>
      <c r="K2134" t="s">
        <v>7284</v>
      </c>
      <c r="L2134">
        <f>WEEKDAY(tbl_CleanLeads[[#This Row],[Lead_Date_Final]],2)</f>
        <v>5</v>
      </c>
      <c r="M2134" t="s">
        <v>7312</v>
      </c>
      <c r="N2134">
        <v>38.799999999999997</v>
      </c>
      <c r="O2134" s="7">
        <v>4616.6099999999997</v>
      </c>
      <c r="P2134">
        <v>15</v>
      </c>
      <c r="Q2134" t="s">
        <v>7273</v>
      </c>
      <c r="R2134">
        <f>IF(UPPER(TRIM(Table2[[#This Row],[Status_Clean]]))="CONVERTED",1,0)</f>
        <v>0</v>
      </c>
      <c r="S2134">
        <f>IF(ISNUMBER(MATCH(UPPER(TRIM(Table2[[#This Row],[Status_Clean]])),{"CONTACTED","QUALIFIED","CONVERTED"},0)),1,0)</f>
        <v>1</v>
      </c>
      <c r="T2134" cm="1">
        <f t="array" ref="T2134">_xlfn.SWITCH(UPPER(TRIM(Table2[[#This Row],[Status_Clean]])),"NEW",1,"CONTACTED",2,"QUALIFIED",3,"CONVERTED",4,"LOST",5,99)</f>
        <v>3</v>
      </c>
      <c r="U2134" t="str" cm="1">
        <f t="array" ref="U2134">_xlfn.LET(_xlpm.x,IFERROR(VALUE(Table2[[#This Row],[Response_Time_Hours]]),""),IF(_xlpm.x="","CHECK",_xlfn.IFS(_xlpm.x&lt;=1,"Immediate",_xlpm.x&lt;=6,"Fast",_xlpm.x&lt;=24,"Moderate",_xlpm.x&gt;24,"Delayed")))</f>
        <v>Delayed</v>
      </c>
      <c r="V2134">
        <f>FLOOR(tbl_CleanLeads[[#This Row],[Response_Time_Hours]],6)</f>
        <v>36</v>
      </c>
      <c r="W2134" t="str" cm="1">
        <f t="array" ref="W2134">IF(Table2[[#This Row],[Interaction_Count_Final]]="","N/A",_xlfn.IFS(Table2[[#This Row],[Interaction_Count_Final]]&lt;=2,"Low",Table2[[#This Row],[Interaction_Count_Final]]&lt;=5,"Medium",Table2[[#This Row],[Interaction_Count_Final]]&gt;=6,"High",TRUE,"CHECK"))</f>
        <v>High</v>
      </c>
      <c r="X2134" t="b">
        <f t="shared" si="33"/>
        <v>1</v>
      </c>
      <c r="Y2134" t="b">
        <f>tbl_CleanLeads[[#This Row],[Response_Time_Hours]]&gt;24</f>
        <v>1</v>
      </c>
      <c r="Z2134" s="13" t="b">
        <f>tbl_CleanLeads[[#This Row],[Response_Time_Hours]]&gt;72</f>
        <v>0</v>
      </c>
      <c r="AA2134" s="13" t="b">
        <f>tbl_CleanLeads[[#This Row],[Status_Clean]]="Converted"</f>
        <v>0</v>
      </c>
    </row>
    <row r="2135" spans="1:27">
      <c r="A2135" t="s">
        <v>70</v>
      </c>
      <c r="B2135" t="s">
        <v>6140</v>
      </c>
      <c r="C2135" t="s">
        <v>6141</v>
      </c>
      <c r="D2135" t="s">
        <v>7274</v>
      </c>
      <c r="E2135" t="s">
        <v>106</v>
      </c>
      <c r="F2135" t="s">
        <v>71</v>
      </c>
      <c r="G2135" s="1">
        <v>45039</v>
      </c>
      <c r="H2135" s="8">
        <f>MONTH(tbl_CleanLeads[[#This Row],[Lead_Date_Final]])</f>
        <v>4</v>
      </c>
      <c r="I2135" t="s">
        <v>7297</v>
      </c>
      <c r="J2135" t="s">
        <v>7263</v>
      </c>
      <c r="K2135" t="s">
        <v>7277</v>
      </c>
      <c r="L2135">
        <f>WEEKDAY(tbl_CleanLeads[[#This Row],[Lead_Date_Final]],2)</f>
        <v>7</v>
      </c>
      <c r="M2135" t="s">
        <v>7293</v>
      </c>
      <c r="N2135">
        <v>16.799999999999997</v>
      </c>
      <c r="O2135" s="7">
        <v>3284.07</v>
      </c>
      <c r="P2135">
        <v>38</v>
      </c>
      <c r="Q2135" t="s">
        <v>7266</v>
      </c>
      <c r="R2135">
        <f>IF(UPPER(TRIM(Table2[[#This Row],[Status_Clean]]))="CONVERTED",1,0)</f>
        <v>0</v>
      </c>
      <c r="S2135">
        <f>IF(ISNUMBER(MATCH(UPPER(TRIM(Table2[[#This Row],[Status_Clean]])),{"CONTACTED","QUALIFIED","CONVERTED"},0)),1,0)</f>
        <v>1</v>
      </c>
      <c r="T2135" cm="1">
        <f t="array" ref="T2135">_xlfn.SWITCH(UPPER(TRIM(Table2[[#This Row],[Status_Clean]])),"NEW",1,"CONTACTED",2,"QUALIFIED",3,"CONVERTED",4,"LOST",5,99)</f>
        <v>3</v>
      </c>
      <c r="U2135" t="str" cm="1">
        <f t="array" ref="U2135">_xlfn.LET(_xlpm.x,IFERROR(VALUE(Table2[[#This Row],[Response_Time_Hours]]),""),IF(_xlpm.x="","CHECK",_xlfn.IFS(_xlpm.x&lt;=1,"Immediate",_xlpm.x&lt;=6,"Fast",_xlpm.x&lt;=24,"Moderate",_xlpm.x&gt;24,"Delayed")))</f>
        <v>Moderate</v>
      </c>
      <c r="V2135">
        <f>FLOOR(tbl_CleanLeads[[#This Row],[Response_Time_Hours]],6)</f>
        <v>12</v>
      </c>
      <c r="W2135" t="str" cm="1">
        <f t="array" ref="W2135">IF(Table2[[#This Row],[Interaction_Count_Final]]="","N/A",_xlfn.IFS(Table2[[#This Row],[Interaction_Count_Final]]&lt;=2,"Low",Table2[[#This Row],[Interaction_Count_Final]]&lt;=5,"Medium",Table2[[#This Row],[Interaction_Count_Final]]&gt;=6,"High",TRUE,"CHECK"))</f>
        <v>High</v>
      </c>
      <c r="X2135" t="b">
        <f t="shared" si="33"/>
        <v>1</v>
      </c>
      <c r="Y2135" t="b">
        <f>tbl_CleanLeads[[#This Row],[Response_Time_Hours]]&gt;24</f>
        <v>0</v>
      </c>
      <c r="Z2135" s="13" t="b">
        <f>tbl_CleanLeads[[#This Row],[Response_Time_Hours]]&gt;72</f>
        <v>0</v>
      </c>
      <c r="AA2135" s="13" t="b">
        <f>tbl_CleanLeads[[#This Row],[Status_Clean]]="Converted"</f>
        <v>0</v>
      </c>
    </row>
    <row r="2136" spans="1:27">
      <c r="A2136" t="s">
        <v>102</v>
      </c>
      <c r="B2136" t="s">
        <v>6142</v>
      </c>
      <c r="C2136" t="s">
        <v>6143</v>
      </c>
      <c r="D2136" t="s">
        <v>7280</v>
      </c>
      <c r="E2136" t="s">
        <v>311</v>
      </c>
      <c r="F2136" t="s">
        <v>125</v>
      </c>
      <c r="G2136" s="1">
        <v>45001</v>
      </c>
      <c r="H2136" s="8">
        <f>MONTH(tbl_CleanLeads[[#This Row],[Lead_Date_Final]])</f>
        <v>3</v>
      </c>
      <c r="I2136" t="s">
        <v>7295</v>
      </c>
      <c r="J2136" t="s">
        <v>7263</v>
      </c>
      <c r="K2136" t="s">
        <v>7284</v>
      </c>
      <c r="L2136">
        <f>WEEKDAY(tbl_CleanLeads[[#This Row],[Lead_Date_Final]],2)</f>
        <v>4</v>
      </c>
      <c r="M2136" t="s">
        <v>7285</v>
      </c>
      <c r="N2136">
        <v>51</v>
      </c>
      <c r="O2136" s="7">
        <v>2709.72</v>
      </c>
      <c r="P2136">
        <v>4</v>
      </c>
      <c r="Q2136" t="s">
        <v>7266</v>
      </c>
      <c r="R2136">
        <f>IF(UPPER(TRIM(Table2[[#This Row],[Status_Clean]]))="CONVERTED",1,0)</f>
        <v>0</v>
      </c>
      <c r="S2136">
        <f>IF(ISNUMBER(MATCH(UPPER(TRIM(Table2[[#This Row],[Status_Clean]])),{"CONTACTED","QUALIFIED","CONVERTED"},0)),1,0)</f>
        <v>1</v>
      </c>
      <c r="T2136" cm="1">
        <f t="array" ref="T2136">_xlfn.SWITCH(UPPER(TRIM(Table2[[#This Row],[Status_Clean]])),"NEW",1,"CONTACTED",2,"QUALIFIED",3,"CONVERTED",4,"LOST",5,99)</f>
        <v>2</v>
      </c>
      <c r="U2136" t="str" cm="1">
        <f t="array" ref="U2136">_xlfn.LET(_xlpm.x,IFERROR(VALUE(Table2[[#This Row],[Response_Time_Hours]]),""),IF(_xlpm.x="","CHECK",_xlfn.IFS(_xlpm.x&lt;=1,"Immediate",_xlpm.x&lt;=6,"Fast",_xlpm.x&lt;=24,"Moderate",_xlpm.x&gt;24,"Delayed")))</f>
        <v>Delayed</v>
      </c>
      <c r="V2136">
        <f>FLOOR(tbl_CleanLeads[[#This Row],[Response_Time_Hours]],6)</f>
        <v>48</v>
      </c>
      <c r="W2136" t="str" cm="1">
        <f t="array" ref="W2136">IF(Table2[[#This Row],[Interaction_Count_Final]]="","N/A",_xlfn.IFS(Table2[[#This Row],[Interaction_Count_Final]]&lt;=2,"Low",Table2[[#This Row],[Interaction_Count_Final]]&lt;=5,"Medium",Table2[[#This Row],[Interaction_Count_Final]]&gt;=6,"High",TRUE,"CHECK"))</f>
        <v>Medium</v>
      </c>
      <c r="X2136" t="b">
        <f t="shared" si="33"/>
        <v>1</v>
      </c>
      <c r="Y2136" t="b">
        <f>tbl_CleanLeads[[#This Row],[Response_Time_Hours]]&gt;24</f>
        <v>1</v>
      </c>
      <c r="Z2136" s="13" t="b">
        <f>tbl_CleanLeads[[#This Row],[Response_Time_Hours]]&gt;72</f>
        <v>0</v>
      </c>
      <c r="AA2136" s="13" t="b">
        <f>tbl_CleanLeads[[#This Row],[Status_Clean]]="Converted"</f>
        <v>0</v>
      </c>
    </row>
    <row r="2137" spans="1:27">
      <c r="A2137" t="s">
        <v>90</v>
      </c>
      <c r="B2137" t="s">
        <v>6145</v>
      </c>
      <c r="C2137" t="s">
        <v>6146</v>
      </c>
      <c r="D2137" t="s">
        <v>7274</v>
      </c>
      <c r="E2137" t="s">
        <v>101</v>
      </c>
      <c r="F2137" t="s">
        <v>193</v>
      </c>
      <c r="G2137" s="1">
        <v>45358</v>
      </c>
      <c r="H2137" s="8">
        <f>MONTH(tbl_CleanLeads[[#This Row],[Lead_Date_Final]])</f>
        <v>3</v>
      </c>
      <c r="I2137" t="s">
        <v>7295</v>
      </c>
      <c r="J2137" t="s">
        <v>7271</v>
      </c>
      <c r="K2137" t="s">
        <v>7284</v>
      </c>
      <c r="L2137">
        <f>WEEKDAY(tbl_CleanLeads[[#This Row],[Lead_Date_Final]],2)</f>
        <v>4</v>
      </c>
      <c r="M2137" t="s">
        <v>7285</v>
      </c>
      <c r="N2137">
        <v>47.5</v>
      </c>
      <c r="O2137" s="7">
        <v>3105.63</v>
      </c>
      <c r="P2137">
        <v>40</v>
      </c>
      <c r="Q2137" t="s">
        <v>7266</v>
      </c>
      <c r="R2137">
        <f>IF(UPPER(TRIM(Table2[[#This Row],[Status_Clean]]))="CONVERTED",1,0)</f>
        <v>0</v>
      </c>
      <c r="S2137">
        <f>IF(ISNUMBER(MATCH(UPPER(TRIM(Table2[[#This Row],[Status_Clean]])),{"CONTACTED","QUALIFIED","CONVERTED"},0)),1,0)</f>
        <v>0</v>
      </c>
      <c r="T2137" cm="1">
        <f t="array" ref="T2137">_xlfn.SWITCH(UPPER(TRIM(Table2[[#This Row],[Status_Clean]])),"NEW",1,"CONTACTED",2,"QUALIFIED",3,"CONVERTED",4,"LOST",5,99)</f>
        <v>1</v>
      </c>
      <c r="U2137" t="str" cm="1">
        <f t="array" ref="U2137">_xlfn.LET(_xlpm.x,IFERROR(VALUE(Table2[[#This Row],[Response_Time_Hours]]),""),IF(_xlpm.x="","CHECK",_xlfn.IFS(_xlpm.x&lt;=1,"Immediate",_xlpm.x&lt;=6,"Fast",_xlpm.x&lt;=24,"Moderate",_xlpm.x&gt;24,"Delayed")))</f>
        <v>Delayed</v>
      </c>
      <c r="V2137">
        <f>FLOOR(tbl_CleanLeads[[#This Row],[Response_Time_Hours]],6)</f>
        <v>42</v>
      </c>
      <c r="W2137" t="str" cm="1">
        <f t="array" ref="W2137">IF(Table2[[#This Row],[Interaction_Count_Final]]="","N/A",_xlfn.IFS(Table2[[#This Row],[Interaction_Count_Final]]&lt;=2,"Low",Table2[[#This Row],[Interaction_Count_Final]]&lt;=5,"Medium",Table2[[#This Row],[Interaction_Count_Final]]&gt;=6,"High",TRUE,"CHECK"))</f>
        <v>High</v>
      </c>
      <c r="X2137" t="b">
        <f t="shared" si="33"/>
        <v>1</v>
      </c>
      <c r="Y2137" t="b">
        <f>tbl_CleanLeads[[#This Row],[Response_Time_Hours]]&gt;24</f>
        <v>1</v>
      </c>
      <c r="Z2137" s="13" t="b">
        <f>tbl_CleanLeads[[#This Row],[Response_Time_Hours]]&gt;72</f>
        <v>0</v>
      </c>
      <c r="AA2137" s="13" t="b">
        <f>tbl_CleanLeads[[#This Row],[Status_Clean]]="Converted"</f>
        <v>0</v>
      </c>
    </row>
    <row r="2138" spans="1:27">
      <c r="A2138" t="s">
        <v>70</v>
      </c>
      <c r="B2138" t="s">
        <v>6148</v>
      </c>
      <c r="C2138" t="s">
        <v>6149</v>
      </c>
      <c r="D2138" t="s">
        <v>7274</v>
      </c>
      <c r="E2138" t="s">
        <v>106</v>
      </c>
      <c r="F2138" t="s">
        <v>71</v>
      </c>
      <c r="G2138" s="1">
        <v>45458</v>
      </c>
      <c r="H2138" s="8">
        <f>MONTH(tbl_CleanLeads[[#This Row],[Lead_Date_Final]])</f>
        <v>6</v>
      </c>
      <c r="I2138" t="s">
        <v>7276</v>
      </c>
      <c r="J2138" t="s">
        <v>7271</v>
      </c>
      <c r="K2138" t="s">
        <v>7277</v>
      </c>
      <c r="L2138">
        <f>WEEKDAY(tbl_CleanLeads[[#This Row],[Lead_Date_Final]],2)</f>
        <v>6</v>
      </c>
      <c r="M2138" t="s">
        <v>7278</v>
      </c>
      <c r="N2138">
        <v>34.700000000000003</v>
      </c>
      <c r="O2138" s="7">
        <v>3044.05</v>
      </c>
      <c r="P2138">
        <v>12</v>
      </c>
      <c r="Q2138" t="s">
        <v>7266</v>
      </c>
      <c r="R2138">
        <f>IF(UPPER(TRIM(Table2[[#This Row],[Status_Clean]]))="CONVERTED",1,0)</f>
        <v>0</v>
      </c>
      <c r="S2138">
        <f>IF(ISNUMBER(MATCH(UPPER(TRIM(Table2[[#This Row],[Status_Clean]])),{"CONTACTED","QUALIFIED","CONVERTED"},0)),1,0)</f>
        <v>1</v>
      </c>
      <c r="T2138" cm="1">
        <f t="array" ref="T2138">_xlfn.SWITCH(UPPER(TRIM(Table2[[#This Row],[Status_Clean]])),"NEW",1,"CONTACTED",2,"QUALIFIED",3,"CONVERTED",4,"LOST",5,99)</f>
        <v>3</v>
      </c>
      <c r="U2138" t="str" cm="1">
        <f t="array" ref="U2138">_xlfn.LET(_xlpm.x,IFERROR(VALUE(Table2[[#This Row],[Response_Time_Hours]]),""),IF(_xlpm.x="","CHECK",_xlfn.IFS(_xlpm.x&lt;=1,"Immediate",_xlpm.x&lt;=6,"Fast",_xlpm.x&lt;=24,"Moderate",_xlpm.x&gt;24,"Delayed")))</f>
        <v>Delayed</v>
      </c>
      <c r="V2138">
        <f>FLOOR(tbl_CleanLeads[[#This Row],[Response_Time_Hours]],6)</f>
        <v>30</v>
      </c>
      <c r="W2138" t="str" cm="1">
        <f t="array" ref="W2138">IF(Table2[[#This Row],[Interaction_Count_Final]]="","N/A",_xlfn.IFS(Table2[[#This Row],[Interaction_Count_Final]]&lt;=2,"Low",Table2[[#This Row],[Interaction_Count_Final]]&lt;=5,"Medium",Table2[[#This Row],[Interaction_Count_Final]]&gt;=6,"High",TRUE,"CHECK"))</f>
        <v>High</v>
      </c>
      <c r="X2138" t="b">
        <f t="shared" si="33"/>
        <v>1</v>
      </c>
      <c r="Y2138" t="b">
        <f>tbl_CleanLeads[[#This Row],[Response_Time_Hours]]&gt;24</f>
        <v>1</v>
      </c>
      <c r="Z2138" s="13" t="b">
        <f>tbl_CleanLeads[[#This Row],[Response_Time_Hours]]&gt;72</f>
        <v>0</v>
      </c>
      <c r="AA2138" s="13" t="b">
        <f>tbl_CleanLeads[[#This Row],[Status_Clean]]="Converted"</f>
        <v>0</v>
      </c>
    </row>
    <row r="2139" spans="1:27">
      <c r="A2139" t="s">
        <v>102</v>
      </c>
      <c r="B2139" t="s">
        <v>6151</v>
      </c>
      <c r="C2139" t="s">
        <v>8667</v>
      </c>
      <c r="D2139" t="s">
        <v>7268</v>
      </c>
      <c r="E2139" t="s">
        <v>106</v>
      </c>
      <c r="F2139" t="s">
        <v>250</v>
      </c>
      <c r="G2139" s="1">
        <v>45368</v>
      </c>
      <c r="H2139" s="8">
        <f>MONTH(tbl_CleanLeads[[#This Row],[Lead_Date_Final]])</f>
        <v>3</v>
      </c>
      <c r="I2139" t="s">
        <v>7295</v>
      </c>
      <c r="J2139" t="s">
        <v>7271</v>
      </c>
      <c r="K2139" t="s">
        <v>7284</v>
      </c>
      <c r="L2139">
        <f>WEEKDAY(tbl_CleanLeads[[#This Row],[Lead_Date_Final]],2)</f>
        <v>7</v>
      </c>
      <c r="M2139" t="s">
        <v>7293</v>
      </c>
      <c r="N2139">
        <v>30</v>
      </c>
      <c r="O2139" s="7">
        <v>4331.67</v>
      </c>
      <c r="P2139">
        <v>19</v>
      </c>
      <c r="Q2139" t="s">
        <v>7273</v>
      </c>
      <c r="R2139">
        <f>IF(UPPER(TRIM(Table2[[#This Row],[Status_Clean]]))="CONVERTED",1,0)</f>
        <v>1</v>
      </c>
      <c r="S2139">
        <f>IF(ISNUMBER(MATCH(UPPER(TRIM(Table2[[#This Row],[Status_Clean]])),{"CONTACTED","QUALIFIED","CONVERTED"},0)),1,0)</f>
        <v>1</v>
      </c>
      <c r="T2139" cm="1">
        <f t="array" ref="T2139">_xlfn.SWITCH(UPPER(TRIM(Table2[[#This Row],[Status_Clean]])),"NEW",1,"CONTACTED",2,"QUALIFIED",3,"CONVERTED",4,"LOST",5,99)</f>
        <v>4</v>
      </c>
      <c r="U2139" t="str" cm="1">
        <f t="array" ref="U2139">_xlfn.LET(_xlpm.x,IFERROR(VALUE(Table2[[#This Row],[Response_Time_Hours]]),""),IF(_xlpm.x="","CHECK",_xlfn.IFS(_xlpm.x&lt;=1,"Immediate",_xlpm.x&lt;=6,"Fast",_xlpm.x&lt;=24,"Moderate",_xlpm.x&gt;24,"Delayed")))</f>
        <v>Delayed</v>
      </c>
      <c r="V2139">
        <f>FLOOR(tbl_CleanLeads[[#This Row],[Response_Time_Hours]],6)</f>
        <v>30</v>
      </c>
      <c r="W2139" t="str" cm="1">
        <f t="array" ref="W2139">IF(Table2[[#This Row],[Interaction_Count_Final]]="","N/A",_xlfn.IFS(Table2[[#This Row],[Interaction_Count_Final]]&lt;=2,"Low",Table2[[#This Row],[Interaction_Count_Final]]&lt;=5,"Medium",Table2[[#This Row],[Interaction_Count_Final]]&gt;=6,"High",TRUE,"CHECK"))</f>
        <v>High</v>
      </c>
      <c r="X2139" t="b">
        <f t="shared" si="33"/>
        <v>1</v>
      </c>
      <c r="Y2139" t="b">
        <f>tbl_CleanLeads[[#This Row],[Response_Time_Hours]]&gt;24</f>
        <v>1</v>
      </c>
      <c r="Z2139" s="13" t="b">
        <f>tbl_CleanLeads[[#This Row],[Response_Time_Hours]]&gt;72</f>
        <v>0</v>
      </c>
      <c r="AA2139" s="13" t="b">
        <f>tbl_CleanLeads[[#This Row],[Status_Clean]]="Converted"</f>
        <v>1</v>
      </c>
    </row>
    <row r="2140" spans="1:27">
      <c r="A2140" t="s">
        <v>90</v>
      </c>
      <c r="B2140" t="s">
        <v>6154</v>
      </c>
      <c r="C2140" t="s">
        <v>6155</v>
      </c>
      <c r="D2140" t="s">
        <v>7280</v>
      </c>
      <c r="E2140" t="s">
        <v>792</v>
      </c>
      <c r="F2140" t="s">
        <v>250</v>
      </c>
      <c r="G2140" s="1">
        <v>45535</v>
      </c>
      <c r="H2140" s="8">
        <f>MONTH(tbl_CleanLeads[[#This Row],[Lead_Date_Final]])</f>
        <v>8</v>
      </c>
      <c r="I2140" t="s">
        <v>7310</v>
      </c>
      <c r="J2140" t="s">
        <v>7271</v>
      </c>
      <c r="K2140" t="s">
        <v>7288</v>
      </c>
      <c r="L2140">
        <f>WEEKDAY(tbl_CleanLeads[[#This Row],[Lead_Date_Final]],2)</f>
        <v>6</v>
      </c>
      <c r="M2140" t="s">
        <v>7278</v>
      </c>
      <c r="N2140">
        <v>50.7</v>
      </c>
      <c r="O2140" s="7">
        <v>4676.8900000000003</v>
      </c>
      <c r="P2140">
        <v>45</v>
      </c>
      <c r="Q2140" t="s">
        <v>7273</v>
      </c>
      <c r="R2140">
        <f>IF(UPPER(TRIM(Table2[[#This Row],[Status_Clean]]))="CONVERTED",1,0)</f>
        <v>1</v>
      </c>
      <c r="S2140">
        <f>IF(ISNUMBER(MATCH(UPPER(TRIM(Table2[[#This Row],[Status_Clean]])),{"CONTACTED","QUALIFIED","CONVERTED"},0)),1,0)</f>
        <v>1</v>
      </c>
      <c r="T2140" cm="1">
        <f t="array" ref="T2140">_xlfn.SWITCH(UPPER(TRIM(Table2[[#This Row],[Status_Clean]])),"NEW",1,"CONTACTED",2,"QUALIFIED",3,"CONVERTED",4,"LOST",5,99)</f>
        <v>4</v>
      </c>
      <c r="U2140" t="str" cm="1">
        <f t="array" ref="U2140">_xlfn.LET(_xlpm.x,IFERROR(VALUE(Table2[[#This Row],[Response_Time_Hours]]),""),IF(_xlpm.x="","CHECK",_xlfn.IFS(_xlpm.x&lt;=1,"Immediate",_xlpm.x&lt;=6,"Fast",_xlpm.x&lt;=24,"Moderate",_xlpm.x&gt;24,"Delayed")))</f>
        <v>Delayed</v>
      </c>
      <c r="V2140">
        <f>FLOOR(tbl_CleanLeads[[#This Row],[Response_Time_Hours]],6)</f>
        <v>48</v>
      </c>
      <c r="W2140" t="str" cm="1">
        <f t="array" ref="W2140">IF(Table2[[#This Row],[Interaction_Count_Final]]="","N/A",_xlfn.IFS(Table2[[#This Row],[Interaction_Count_Final]]&lt;=2,"Low",Table2[[#This Row],[Interaction_Count_Final]]&lt;=5,"Medium",Table2[[#This Row],[Interaction_Count_Final]]&gt;=6,"High",TRUE,"CHECK"))</f>
        <v>High</v>
      </c>
      <c r="X2140" t="b">
        <f t="shared" si="33"/>
        <v>1</v>
      </c>
      <c r="Y2140" t="b">
        <f>tbl_CleanLeads[[#This Row],[Response_Time_Hours]]&gt;24</f>
        <v>1</v>
      </c>
      <c r="Z2140" s="13" t="b">
        <f>tbl_CleanLeads[[#This Row],[Response_Time_Hours]]&gt;72</f>
        <v>0</v>
      </c>
      <c r="AA2140" s="13" t="b">
        <f>tbl_CleanLeads[[#This Row],[Status_Clean]]="Converted"</f>
        <v>1</v>
      </c>
    </row>
    <row r="2141" spans="1:27">
      <c r="A2141" t="s">
        <v>102</v>
      </c>
      <c r="B2141" t="s">
        <v>6157</v>
      </c>
      <c r="C2141" t="s">
        <v>6158</v>
      </c>
      <c r="D2141" t="s">
        <v>7280</v>
      </c>
      <c r="E2141" t="s">
        <v>311</v>
      </c>
      <c r="F2141" t="s">
        <v>193</v>
      </c>
      <c r="G2141" s="1">
        <v>45087</v>
      </c>
      <c r="H2141" s="8">
        <f>MONTH(tbl_CleanLeads[[#This Row],[Lead_Date_Final]])</f>
        <v>6</v>
      </c>
      <c r="I2141" t="s">
        <v>7276</v>
      </c>
      <c r="J2141" t="s">
        <v>7263</v>
      </c>
      <c r="K2141" t="s">
        <v>7277</v>
      </c>
      <c r="L2141">
        <f>WEEKDAY(tbl_CleanLeads[[#This Row],[Lead_Date_Final]],2)</f>
        <v>6</v>
      </c>
      <c r="M2141" t="s">
        <v>7278</v>
      </c>
      <c r="N2141">
        <v>38.400000000000006</v>
      </c>
      <c r="O2141" s="7">
        <v>1866.92</v>
      </c>
      <c r="P2141">
        <v>41</v>
      </c>
      <c r="Q2141" t="s">
        <v>7289</v>
      </c>
      <c r="R2141">
        <f>IF(UPPER(TRIM(Table2[[#This Row],[Status_Clean]]))="CONVERTED",1,0)</f>
        <v>0</v>
      </c>
      <c r="S2141">
        <f>IF(ISNUMBER(MATCH(UPPER(TRIM(Table2[[#This Row],[Status_Clean]])),{"CONTACTED","QUALIFIED","CONVERTED"},0)),1,0)</f>
        <v>0</v>
      </c>
      <c r="T2141" cm="1">
        <f t="array" ref="T2141">_xlfn.SWITCH(UPPER(TRIM(Table2[[#This Row],[Status_Clean]])),"NEW",1,"CONTACTED",2,"QUALIFIED",3,"CONVERTED",4,"LOST",5,99)</f>
        <v>1</v>
      </c>
      <c r="U2141" t="str" cm="1">
        <f t="array" ref="U2141">_xlfn.LET(_xlpm.x,IFERROR(VALUE(Table2[[#This Row],[Response_Time_Hours]]),""),IF(_xlpm.x="","CHECK",_xlfn.IFS(_xlpm.x&lt;=1,"Immediate",_xlpm.x&lt;=6,"Fast",_xlpm.x&lt;=24,"Moderate",_xlpm.x&gt;24,"Delayed")))</f>
        <v>Delayed</v>
      </c>
      <c r="V2141">
        <f>FLOOR(tbl_CleanLeads[[#This Row],[Response_Time_Hours]],6)</f>
        <v>36</v>
      </c>
      <c r="W2141" t="str" cm="1">
        <f t="array" ref="W2141">IF(Table2[[#This Row],[Interaction_Count_Final]]="","N/A",_xlfn.IFS(Table2[[#This Row],[Interaction_Count_Final]]&lt;=2,"Low",Table2[[#This Row],[Interaction_Count_Final]]&lt;=5,"Medium",Table2[[#This Row],[Interaction_Count_Final]]&gt;=6,"High",TRUE,"CHECK"))</f>
        <v>High</v>
      </c>
      <c r="X2141" t="b">
        <f t="shared" si="33"/>
        <v>1</v>
      </c>
      <c r="Y2141" t="b">
        <f>tbl_CleanLeads[[#This Row],[Response_Time_Hours]]&gt;24</f>
        <v>1</v>
      </c>
      <c r="Z2141" s="13" t="b">
        <f>tbl_CleanLeads[[#This Row],[Response_Time_Hours]]&gt;72</f>
        <v>0</v>
      </c>
      <c r="AA2141" s="13" t="b">
        <f>tbl_CleanLeads[[#This Row],[Status_Clean]]="Converted"</f>
        <v>0</v>
      </c>
    </row>
    <row r="2142" spans="1:27">
      <c r="A2142" t="s">
        <v>90</v>
      </c>
      <c r="B2142" t="s">
        <v>6160</v>
      </c>
      <c r="C2142" t="s">
        <v>6161</v>
      </c>
      <c r="D2142" t="s">
        <v>7280</v>
      </c>
      <c r="E2142" t="s">
        <v>101</v>
      </c>
      <c r="F2142" t="s">
        <v>125</v>
      </c>
      <c r="G2142" s="1">
        <v>45495</v>
      </c>
      <c r="H2142" s="8">
        <f>MONTH(tbl_CleanLeads[[#This Row],[Lead_Date_Final]])</f>
        <v>7</v>
      </c>
      <c r="I2142" t="s">
        <v>7305</v>
      </c>
      <c r="J2142" t="s">
        <v>7271</v>
      </c>
      <c r="K2142" t="s">
        <v>7288</v>
      </c>
      <c r="L2142">
        <f>WEEKDAY(tbl_CleanLeads[[#This Row],[Lead_Date_Final]],2)</f>
        <v>1</v>
      </c>
      <c r="M2142" t="s">
        <v>7298</v>
      </c>
      <c r="N2142">
        <v>41</v>
      </c>
      <c r="O2142" s="7">
        <v>3334.44</v>
      </c>
      <c r="P2142">
        <v>9</v>
      </c>
      <c r="Q2142" t="s">
        <v>7266</v>
      </c>
      <c r="R2142">
        <f>IF(UPPER(TRIM(Table2[[#This Row],[Status_Clean]]))="CONVERTED",1,0)</f>
        <v>0</v>
      </c>
      <c r="S2142">
        <f>IF(ISNUMBER(MATCH(UPPER(TRIM(Table2[[#This Row],[Status_Clean]])),{"CONTACTED","QUALIFIED","CONVERTED"},0)),1,0)</f>
        <v>1</v>
      </c>
      <c r="T2142" cm="1">
        <f t="array" ref="T2142">_xlfn.SWITCH(UPPER(TRIM(Table2[[#This Row],[Status_Clean]])),"NEW",1,"CONTACTED",2,"QUALIFIED",3,"CONVERTED",4,"LOST",5,99)</f>
        <v>2</v>
      </c>
      <c r="U2142" t="str" cm="1">
        <f t="array" ref="U2142">_xlfn.LET(_xlpm.x,IFERROR(VALUE(Table2[[#This Row],[Response_Time_Hours]]),""),IF(_xlpm.x="","CHECK",_xlfn.IFS(_xlpm.x&lt;=1,"Immediate",_xlpm.x&lt;=6,"Fast",_xlpm.x&lt;=24,"Moderate",_xlpm.x&gt;24,"Delayed")))</f>
        <v>Delayed</v>
      </c>
      <c r="V2142">
        <f>FLOOR(tbl_CleanLeads[[#This Row],[Response_Time_Hours]],6)</f>
        <v>36</v>
      </c>
      <c r="W2142" t="str" cm="1">
        <f t="array" ref="W2142">IF(Table2[[#This Row],[Interaction_Count_Final]]="","N/A",_xlfn.IFS(Table2[[#This Row],[Interaction_Count_Final]]&lt;=2,"Low",Table2[[#This Row],[Interaction_Count_Final]]&lt;=5,"Medium",Table2[[#This Row],[Interaction_Count_Final]]&gt;=6,"High",TRUE,"CHECK"))</f>
        <v>High</v>
      </c>
      <c r="X2142" t="b">
        <f t="shared" si="33"/>
        <v>1</v>
      </c>
      <c r="Y2142" t="b">
        <f>tbl_CleanLeads[[#This Row],[Response_Time_Hours]]&gt;24</f>
        <v>1</v>
      </c>
      <c r="Z2142" s="13" t="b">
        <f>tbl_CleanLeads[[#This Row],[Response_Time_Hours]]&gt;72</f>
        <v>0</v>
      </c>
      <c r="AA2142" s="13" t="b">
        <f>tbl_CleanLeads[[#This Row],[Status_Clean]]="Converted"</f>
        <v>0</v>
      </c>
    </row>
    <row r="2143" spans="1:27">
      <c r="A2143" t="s">
        <v>70</v>
      </c>
      <c r="B2143" t="s">
        <v>6162</v>
      </c>
      <c r="C2143" t="s">
        <v>6163</v>
      </c>
      <c r="D2143" t="s">
        <v>7280</v>
      </c>
      <c r="E2143" t="s">
        <v>1356</v>
      </c>
      <c r="F2143" t="s">
        <v>250</v>
      </c>
      <c r="G2143" s="1">
        <v>45657</v>
      </c>
      <c r="H2143" s="8">
        <f>MONTH(tbl_CleanLeads[[#This Row],[Lead_Date_Final]])</f>
        <v>12</v>
      </c>
      <c r="I2143" t="s">
        <v>7262</v>
      </c>
      <c r="J2143" t="s">
        <v>7271</v>
      </c>
      <c r="K2143" t="s">
        <v>7264</v>
      </c>
      <c r="L2143">
        <f>WEEKDAY(tbl_CleanLeads[[#This Row],[Lead_Date_Final]],2)</f>
        <v>2</v>
      </c>
      <c r="M2143" t="s">
        <v>7265</v>
      </c>
      <c r="N2143">
        <v>46.5</v>
      </c>
      <c r="O2143" s="7">
        <v>2186.31</v>
      </c>
      <c r="P2143">
        <v>43</v>
      </c>
      <c r="Q2143" t="s">
        <v>7266</v>
      </c>
      <c r="R2143">
        <f>IF(UPPER(TRIM(Table2[[#This Row],[Status_Clean]]))="CONVERTED",1,0)</f>
        <v>1</v>
      </c>
      <c r="S2143">
        <f>IF(ISNUMBER(MATCH(UPPER(TRIM(Table2[[#This Row],[Status_Clean]])),{"CONTACTED","QUALIFIED","CONVERTED"},0)),1,0)</f>
        <v>1</v>
      </c>
      <c r="T2143" cm="1">
        <f t="array" ref="T2143">_xlfn.SWITCH(UPPER(TRIM(Table2[[#This Row],[Status_Clean]])),"NEW",1,"CONTACTED",2,"QUALIFIED",3,"CONVERTED",4,"LOST",5,99)</f>
        <v>4</v>
      </c>
      <c r="U2143" t="str" cm="1">
        <f t="array" ref="U2143">_xlfn.LET(_xlpm.x,IFERROR(VALUE(Table2[[#This Row],[Response_Time_Hours]]),""),IF(_xlpm.x="","CHECK",_xlfn.IFS(_xlpm.x&lt;=1,"Immediate",_xlpm.x&lt;=6,"Fast",_xlpm.x&lt;=24,"Moderate",_xlpm.x&gt;24,"Delayed")))</f>
        <v>Delayed</v>
      </c>
      <c r="V2143">
        <f>FLOOR(tbl_CleanLeads[[#This Row],[Response_Time_Hours]],6)</f>
        <v>42</v>
      </c>
      <c r="W2143" t="str" cm="1">
        <f t="array" ref="W2143">IF(Table2[[#This Row],[Interaction_Count_Final]]="","N/A",_xlfn.IFS(Table2[[#This Row],[Interaction_Count_Final]]&lt;=2,"Low",Table2[[#This Row],[Interaction_Count_Final]]&lt;=5,"Medium",Table2[[#This Row],[Interaction_Count_Final]]&gt;=6,"High",TRUE,"CHECK"))</f>
        <v>High</v>
      </c>
      <c r="X2143" t="b">
        <f t="shared" si="33"/>
        <v>1</v>
      </c>
      <c r="Y2143" t="b">
        <f>tbl_CleanLeads[[#This Row],[Response_Time_Hours]]&gt;24</f>
        <v>1</v>
      </c>
      <c r="Z2143" s="13" t="b">
        <f>tbl_CleanLeads[[#This Row],[Response_Time_Hours]]&gt;72</f>
        <v>0</v>
      </c>
      <c r="AA2143" s="13" t="b">
        <f>tbl_CleanLeads[[#This Row],[Status_Clean]]="Converted"</f>
        <v>1</v>
      </c>
    </row>
    <row r="2144" spans="1:27">
      <c r="A2144" t="s">
        <v>90</v>
      </c>
      <c r="B2144" t="s">
        <v>6164</v>
      </c>
      <c r="C2144" t="s">
        <v>6165</v>
      </c>
      <c r="D2144" t="s">
        <v>7303</v>
      </c>
      <c r="E2144" t="s">
        <v>7308</v>
      </c>
      <c r="F2144" t="s">
        <v>125</v>
      </c>
      <c r="G2144" s="1">
        <v>45630</v>
      </c>
      <c r="H2144" s="8">
        <f>MONTH(tbl_CleanLeads[[#This Row],[Lead_Date_Final]])</f>
        <v>12</v>
      </c>
      <c r="I2144" t="s">
        <v>7262</v>
      </c>
      <c r="J2144" t="s">
        <v>7271</v>
      </c>
      <c r="K2144" t="s">
        <v>7264</v>
      </c>
      <c r="L2144">
        <f>WEEKDAY(tbl_CleanLeads[[#This Row],[Lead_Date_Final]],2)</f>
        <v>3</v>
      </c>
      <c r="M2144" t="s">
        <v>7272</v>
      </c>
      <c r="N2144">
        <v>7.6</v>
      </c>
      <c r="O2144" s="7">
        <v>2860.16</v>
      </c>
      <c r="P2144">
        <v>19</v>
      </c>
      <c r="Q2144" t="s">
        <v>7266</v>
      </c>
      <c r="R2144">
        <f>IF(UPPER(TRIM(Table2[[#This Row],[Status_Clean]]))="CONVERTED",1,0)</f>
        <v>0</v>
      </c>
      <c r="S2144">
        <f>IF(ISNUMBER(MATCH(UPPER(TRIM(Table2[[#This Row],[Status_Clean]])),{"CONTACTED","QUALIFIED","CONVERTED"},0)),1,0)</f>
        <v>1</v>
      </c>
      <c r="T2144" cm="1">
        <f t="array" ref="T2144">_xlfn.SWITCH(UPPER(TRIM(Table2[[#This Row],[Status_Clean]])),"NEW",1,"CONTACTED",2,"QUALIFIED",3,"CONVERTED",4,"LOST",5,99)</f>
        <v>2</v>
      </c>
      <c r="U2144" t="str" cm="1">
        <f t="array" ref="U2144">_xlfn.LET(_xlpm.x,IFERROR(VALUE(Table2[[#This Row],[Response_Time_Hours]]),""),IF(_xlpm.x="","CHECK",_xlfn.IFS(_xlpm.x&lt;=1,"Immediate",_xlpm.x&lt;=6,"Fast",_xlpm.x&lt;=24,"Moderate",_xlpm.x&gt;24,"Delayed")))</f>
        <v>Moderate</v>
      </c>
      <c r="V2144">
        <f>FLOOR(tbl_CleanLeads[[#This Row],[Response_Time_Hours]],6)</f>
        <v>6</v>
      </c>
      <c r="W2144" t="str" cm="1">
        <f t="array" ref="W2144">IF(Table2[[#This Row],[Interaction_Count_Final]]="","N/A",_xlfn.IFS(Table2[[#This Row],[Interaction_Count_Final]]&lt;=2,"Low",Table2[[#This Row],[Interaction_Count_Final]]&lt;=5,"Medium",Table2[[#This Row],[Interaction_Count_Final]]&gt;=6,"High",TRUE,"CHECK"))</f>
        <v>High</v>
      </c>
      <c r="X2144" t="b">
        <f t="shared" si="33"/>
        <v>1</v>
      </c>
      <c r="Y2144" t="b">
        <f>tbl_CleanLeads[[#This Row],[Response_Time_Hours]]&gt;24</f>
        <v>0</v>
      </c>
      <c r="Z2144" s="13" t="b">
        <f>tbl_CleanLeads[[#This Row],[Response_Time_Hours]]&gt;72</f>
        <v>0</v>
      </c>
      <c r="AA2144" s="13" t="b">
        <f>tbl_CleanLeads[[#This Row],[Status_Clean]]="Converted"</f>
        <v>0</v>
      </c>
    </row>
    <row r="2145" spans="1:27">
      <c r="A2145" t="s">
        <v>63</v>
      </c>
      <c r="B2145" t="s">
        <v>6167</v>
      </c>
      <c r="C2145" t="s">
        <v>6168</v>
      </c>
      <c r="D2145" t="s">
        <v>7274</v>
      </c>
      <c r="E2145" t="s">
        <v>469</v>
      </c>
      <c r="F2145" t="s">
        <v>71</v>
      </c>
      <c r="G2145" s="1">
        <v>45486</v>
      </c>
      <c r="H2145" s="8">
        <f>MONTH(tbl_CleanLeads[[#This Row],[Lead_Date_Final]])</f>
        <v>7</v>
      </c>
      <c r="I2145" t="s">
        <v>7305</v>
      </c>
      <c r="J2145" t="s">
        <v>7271</v>
      </c>
      <c r="K2145" t="s">
        <v>7288</v>
      </c>
      <c r="L2145">
        <f>WEEKDAY(tbl_CleanLeads[[#This Row],[Lead_Date_Final]],2)</f>
        <v>6</v>
      </c>
      <c r="M2145" t="s">
        <v>7278</v>
      </c>
      <c r="N2145">
        <v>22</v>
      </c>
      <c r="O2145" s="7">
        <v>2702.92</v>
      </c>
      <c r="P2145">
        <v>2</v>
      </c>
      <c r="Q2145" t="s">
        <v>7266</v>
      </c>
      <c r="R2145">
        <f>IF(UPPER(TRIM(Table2[[#This Row],[Status_Clean]]))="CONVERTED",1,0)</f>
        <v>0</v>
      </c>
      <c r="S2145">
        <f>IF(ISNUMBER(MATCH(UPPER(TRIM(Table2[[#This Row],[Status_Clean]])),{"CONTACTED","QUALIFIED","CONVERTED"},0)),1,0)</f>
        <v>1</v>
      </c>
      <c r="T2145" cm="1">
        <f t="array" ref="T2145">_xlfn.SWITCH(UPPER(TRIM(Table2[[#This Row],[Status_Clean]])),"NEW",1,"CONTACTED",2,"QUALIFIED",3,"CONVERTED",4,"LOST",5,99)</f>
        <v>3</v>
      </c>
      <c r="U2145" t="str" cm="1">
        <f t="array" ref="U2145">_xlfn.LET(_xlpm.x,IFERROR(VALUE(Table2[[#This Row],[Response_Time_Hours]]),""),IF(_xlpm.x="","CHECK",_xlfn.IFS(_xlpm.x&lt;=1,"Immediate",_xlpm.x&lt;=6,"Fast",_xlpm.x&lt;=24,"Moderate",_xlpm.x&gt;24,"Delayed")))</f>
        <v>Moderate</v>
      </c>
      <c r="V2145">
        <f>FLOOR(tbl_CleanLeads[[#This Row],[Response_Time_Hours]],6)</f>
        <v>18</v>
      </c>
      <c r="W2145" t="str" cm="1">
        <f t="array" ref="W2145">IF(Table2[[#This Row],[Interaction_Count_Final]]="","N/A",_xlfn.IFS(Table2[[#This Row],[Interaction_Count_Final]]&lt;=2,"Low",Table2[[#This Row],[Interaction_Count_Final]]&lt;=5,"Medium",Table2[[#This Row],[Interaction_Count_Final]]&gt;=6,"High",TRUE,"CHECK"))</f>
        <v>Low</v>
      </c>
      <c r="X2145" t="b">
        <f t="shared" si="33"/>
        <v>1</v>
      </c>
      <c r="Y2145" t="b">
        <f>tbl_CleanLeads[[#This Row],[Response_Time_Hours]]&gt;24</f>
        <v>0</v>
      </c>
      <c r="Z2145" s="13" t="b">
        <f>tbl_CleanLeads[[#This Row],[Response_Time_Hours]]&gt;72</f>
        <v>0</v>
      </c>
      <c r="AA2145" s="13" t="b">
        <f>tbl_CleanLeads[[#This Row],[Status_Clean]]="Converted"</f>
        <v>0</v>
      </c>
    </row>
    <row r="2146" spans="1:27">
      <c r="A2146" t="s">
        <v>90</v>
      </c>
      <c r="B2146" t="s">
        <v>6170</v>
      </c>
      <c r="C2146" t="s">
        <v>6171</v>
      </c>
      <c r="D2146" t="s">
        <v>7258</v>
      </c>
      <c r="E2146" t="s">
        <v>69</v>
      </c>
      <c r="F2146" t="s">
        <v>71</v>
      </c>
      <c r="G2146" s="1">
        <v>45249</v>
      </c>
      <c r="H2146" s="8">
        <f>MONTH(tbl_CleanLeads[[#This Row],[Lead_Date_Final]])</f>
        <v>11</v>
      </c>
      <c r="I2146" t="s">
        <v>7300</v>
      </c>
      <c r="J2146" t="s">
        <v>7263</v>
      </c>
      <c r="K2146" t="s">
        <v>7264</v>
      </c>
      <c r="L2146">
        <f>WEEKDAY(tbl_CleanLeads[[#This Row],[Lead_Date_Final]],2)</f>
        <v>7</v>
      </c>
      <c r="M2146" t="s">
        <v>7293</v>
      </c>
      <c r="N2146">
        <v>22.2</v>
      </c>
      <c r="O2146" s="7">
        <v>4816.9799999999996</v>
      </c>
      <c r="P2146">
        <v>15</v>
      </c>
      <c r="Q2146" t="s">
        <v>7273</v>
      </c>
      <c r="R2146">
        <f>IF(UPPER(TRIM(Table2[[#This Row],[Status_Clean]]))="CONVERTED",1,0)</f>
        <v>0</v>
      </c>
      <c r="S2146">
        <f>IF(ISNUMBER(MATCH(UPPER(TRIM(Table2[[#This Row],[Status_Clean]])),{"CONTACTED","QUALIFIED","CONVERTED"},0)),1,0)</f>
        <v>1</v>
      </c>
      <c r="T2146" cm="1">
        <f t="array" ref="T2146">_xlfn.SWITCH(UPPER(TRIM(Table2[[#This Row],[Status_Clean]])),"NEW",1,"CONTACTED",2,"QUALIFIED",3,"CONVERTED",4,"LOST",5,99)</f>
        <v>3</v>
      </c>
      <c r="U2146" t="str" cm="1">
        <f t="array" ref="U2146">_xlfn.LET(_xlpm.x,IFERROR(VALUE(Table2[[#This Row],[Response_Time_Hours]]),""),IF(_xlpm.x="","CHECK",_xlfn.IFS(_xlpm.x&lt;=1,"Immediate",_xlpm.x&lt;=6,"Fast",_xlpm.x&lt;=24,"Moderate",_xlpm.x&gt;24,"Delayed")))</f>
        <v>Moderate</v>
      </c>
      <c r="V2146">
        <f>FLOOR(tbl_CleanLeads[[#This Row],[Response_Time_Hours]],6)</f>
        <v>18</v>
      </c>
      <c r="W2146" t="str" cm="1">
        <f t="array" ref="W2146">IF(Table2[[#This Row],[Interaction_Count_Final]]="","N/A",_xlfn.IFS(Table2[[#This Row],[Interaction_Count_Final]]&lt;=2,"Low",Table2[[#This Row],[Interaction_Count_Final]]&lt;=5,"Medium",Table2[[#This Row],[Interaction_Count_Final]]&gt;=6,"High",TRUE,"CHECK"))</f>
        <v>High</v>
      </c>
      <c r="X2146" t="b">
        <f t="shared" si="33"/>
        <v>1</v>
      </c>
      <c r="Y2146" t="b">
        <f>tbl_CleanLeads[[#This Row],[Response_Time_Hours]]&gt;24</f>
        <v>0</v>
      </c>
      <c r="Z2146" s="13" t="b">
        <f>tbl_CleanLeads[[#This Row],[Response_Time_Hours]]&gt;72</f>
        <v>0</v>
      </c>
      <c r="AA2146" s="13" t="b">
        <f>tbl_CleanLeads[[#This Row],[Status_Clean]]="Converted"</f>
        <v>0</v>
      </c>
    </row>
    <row r="2147" spans="1:27">
      <c r="A2147" t="s">
        <v>63</v>
      </c>
      <c r="B2147" t="s">
        <v>6173</v>
      </c>
      <c r="C2147" t="s">
        <v>6174</v>
      </c>
      <c r="D2147" t="s">
        <v>7268</v>
      </c>
      <c r="E2147" t="s">
        <v>254</v>
      </c>
      <c r="F2147" t="s">
        <v>193</v>
      </c>
      <c r="G2147" s="1">
        <v>45375</v>
      </c>
      <c r="H2147" s="8">
        <f>MONTH(tbl_CleanLeads[[#This Row],[Lead_Date_Final]])</f>
        <v>3</v>
      </c>
      <c r="I2147" t="s">
        <v>7295</v>
      </c>
      <c r="J2147" t="s">
        <v>7271</v>
      </c>
      <c r="K2147" t="s">
        <v>7284</v>
      </c>
      <c r="L2147">
        <f>WEEKDAY(tbl_CleanLeads[[#This Row],[Lead_Date_Final]],2)</f>
        <v>7</v>
      </c>
      <c r="M2147" t="s">
        <v>7293</v>
      </c>
      <c r="N2147">
        <v>53.9</v>
      </c>
      <c r="O2147" s="7">
        <v>2045.19</v>
      </c>
      <c r="P2147">
        <v>19</v>
      </c>
      <c r="Q2147" t="s">
        <v>7266</v>
      </c>
      <c r="R2147">
        <f>IF(UPPER(TRIM(Table2[[#This Row],[Status_Clean]]))="CONVERTED",1,0)</f>
        <v>0</v>
      </c>
      <c r="S2147">
        <f>IF(ISNUMBER(MATCH(UPPER(TRIM(Table2[[#This Row],[Status_Clean]])),{"CONTACTED","QUALIFIED","CONVERTED"},0)),1,0)</f>
        <v>0</v>
      </c>
      <c r="T2147" cm="1">
        <f t="array" ref="T2147">_xlfn.SWITCH(UPPER(TRIM(Table2[[#This Row],[Status_Clean]])),"NEW",1,"CONTACTED",2,"QUALIFIED",3,"CONVERTED",4,"LOST",5,99)</f>
        <v>1</v>
      </c>
      <c r="U2147" t="str" cm="1">
        <f t="array" ref="U2147">_xlfn.LET(_xlpm.x,IFERROR(VALUE(Table2[[#This Row],[Response_Time_Hours]]),""),IF(_xlpm.x="","CHECK",_xlfn.IFS(_xlpm.x&lt;=1,"Immediate",_xlpm.x&lt;=6,"Fast",_xlpm.x&lt;=24,"Moderate",_xlpm.x&gt;24,"Delayed")))</f>
        <v>Delayed</v>
      </c>
      <c r="V2147">
        <f>FLOOR(tbl_CleanLeads[[#This Row],[Response_Time_Hours]],6)</f>
        <v>48</v>
      </c>
      <c r="W2147" t="str" cm="1">
        <f t="array" ref="W2147">IF(Table2[[#This Row],[Interaction_Count_Final]]="","N/A",_xlfn.IFS(Table2[[#This Row],[Interaction_Count_Final]]&lt;=2,"Low",Table2[[#This Row],[Interaction_Count_Final]]&lt;=5,"Medium",Table2[[#This Row],[Interaction_Count_Final]]&gt;=6,"High",TRUE,"CHECK"))</f>
        <v>High</v>
      </c>
      <c r="X2147" t="b">
        <f t="shared" si="33"/>
        <v>1</v>
      </c>
      <c r="Y2147" t="b">
        <f>tbl_CleanLeads[[#This Row],[Response_Time_Hours]]&gt;24</f>
        <v>1</v>
      </c>
      <c r="Z2147" s="13" t="b">
        <f>tbl_CleanLeads[[#This Row],[Response_Time_Hours]]&gt;72</f>
        <v>0</v>
      </c>
      <c r="AA2147" s="13" t="b">
        <f>tbl_CleanLeads[[#This Row],[Status_Clean]]="Converted"</f>
        <v>0</v>
      </c>
    </row>
    <row r="2148" spans="1:27">
      <c r="A2148" t="s">
        <v>90</v>
      </c>
      <c r="B2148" t="s">
        <v>6176</v>
      </c>
      <c r="C2148" t="s">
        <v>6177</v>
      </c>
      <c r="D2148" t="s">
        <v>7268</v>
      </c>
      <c r="E2148" t="s">
        <v>447</v>
      </c>
      <c r="F2148" t="s">
        <v>193</v>
      </c>
      <c r="G2148" s="1">
        <v>45097</v>
      </c>
      <c r="H2148" s="8">
        <f>MONTH(tbl_CleanLeads[[#This Row],[Lead_Date_Final]])</f>
        <v>6</v>
      </c>
      <c r="I2148" t="s">
        <v>7276</v>
      </c>
      <c r="J2148" t="s">
        <v>7263</v>
      </c>
      <c r="K2148" t="s">
        <v>7277</v>
      </c>
      <c r="L2148">
        <f>WEEKDAY(tbl_CleanLeads[[#This Row],[Lead_Date_Final]],2)</f>
        <v>2</v>
      </c>
      <c r="M2148" t="s">
        <v>7265</v>
      </c>
      <c r="N2148">
        <v>52.9</v>
      </c>
      <c r="O2148" s="7">
        <v>2427.61</v>
      </c>
      <c r="P2148">
        <v>2</v>
      </c>
      <c r="Q2148" t="s">
        <v>7266</v>
      </c>
      <c r="R2148">
        <f>IF(UPPER(TRIM(Table2[[#This Row],[Status_Clean]]))="CONVERTED",1,0)</f>
        <v>0</v>
      </c>
      <c r="S2148">
        <f>IF(ISNUMBER(MATCH(UPPER(TRIM(Table2[[#This Row],[Status_Clean]])),{"CONTACTED","QUALIFIED","CONVERTED"},0)),1,0)</f>
        <v>0</v>
      </c>
      <c r="T2148" cm="1">
        <f t="array" ref="T2148">_xlfn.SWITCH(UPPER(TRIM(Table2[[#This Row],[Status_Clean]])),"NEW",1,"CONTACTED",2,"QUALIFIED",3,"CONVERTED",4,"LOST",5,99)</f>
        <v>1</v>
      </c>
      <c r="U2148" t="str" cm="1">
        <f t="array" ref="U2148">_xlfn.LET(_xlpm.x,IFERROR(VALUE(Table2[[#This Row],[Response_Time_Hours]]),""),IF(_xlpm.x="","CHECK",_xlfn.IFS(_xlpm.x&lt;=1,"Immediate",_xlpm.x&lt;=6,"Fast",_xlpm.x&lt;=24,"Moderate",_xlpm.x&gt;24,"Delayed")))</f>
        <v>Delayed</v>
      </c>
      <c r="V2148">
        <f>FLOOR(tbl_CleanLeads[[#This Row],[Response_Time_Hours]],6)</f>
        <v>48</v>
      </c>
      <c r="W2148" t="str" cm="1">
        <f t="array" ref="W2148">IF(Table2[[#This Row],[Interaction_Count_Final]]="","N/A",_xlfn.IFS(Table2[[#This Row],[Interaction_Count_Final]]&lt;=2,"Low",Table2[[#This Row],[Interaction_Count_Final]]&lt;=5,"Medium",Table2[[#This Row],[Interaction_Count_Final]]&gt;=6,"High",TRUE,"CHECK"))</f>
        <v>Low</v>
      </c>
      <c r="X2148" t="b">
        <f t="shared" si="33"/>
        <v>1</v>
      </c>
      <c r="Y2148" t="b">
        <f>tbl_CleanLeads[[#This Row],[Response_Time_Hours]]&gt;24</f>
        <v>1</v>
      </c>
      <c r="Z2148" s="13" t="b">
        <f>tbl_CleanLeads[[#This Row],[Response_Time_Hours]]&gt;72</f>
        <v>0</v>
      </c>
      <c r="AA2148" s="13" t="b">
        <f>tbl_CleanLeads[[#This Row],[Status_Clean]]="Converted"</f>
        <v>0</v>
      </c>
    </row>
    <row r="2149" spans="1:27">
      <c r="A2149" t="s">
        <v>70</v>
      </c>
      <c r="B2149" t="s">
        <v>6178</v>
      </c>
      <c r="C2149" t="s">
        <v>6179</v>
      </c>
      <c r="D2149" t="s">
        <v>7280</v>
      </c>
      <c r="E2149" t="s">
        <v>123</v>
      </c>
      <c r="F2149" t="s">
        <v>125</v>
      </c>
      <c r="G2149" s="1">
        <v>45512</v>
      </c>
      <c r="H2149" s="8">
        <f>MONTH(tbl_CleanLeads[[#This Row],[Lead_Date_Final]])</f>
        <v>8</v>
      </c>
      <c r="I2149" t="s">
        <v>7310</v>
      </c>
      <c r="J2149" t="s">
        <v>7271</v>
      </c>
      <c r="K2149" t="s">
        <v>7288</v>
      </c>
      <c r="L2149">
        <f>WEEKDAY(tbl_CleanLeads[[#This Row],[Lead_Date_Final]],2)</f>
        <v>4</v>
      </c>
      <c r="M2149" t="s">
        <v>7285</v>
      </c>
      <c r="N2149">
        <v>35</v>
      </c>
      <c r="O2149" s="7">
        <v>3860.79</v>
      </c>
      <c r="P2149">
        <v>28</v>
      </c>
      <c r="Q2149" t="s">
        <v>7266</v>
      </c>
      <c r="R2149">
        <f>IF(UPPER(TRIM(Table2[[#This Row],[Status_Clean]]))="CONVERTED",1,0)</f>
        <v>0</v>
      </c>
      <c r="S2149">
        <f>IF(ISNUMBER(MATCH(UPPER(TRIM(Table2[[#This Row],[Status_Clean]])),{"CONTACTED","QUALIFIED","CONVERTED"},0)),1,0)</f>
        <v>1</v>
      </c>
      <c r="T2149" cm="1">
        <f t="array" ref="T2149">_xlfn.SWITCH(UPPER(TRIM(Table2[[#This Row],[Status_Clean]])),"NEW",1,"CONTACTED",2,"QUALIFIED",3,"CONVERTED",4,"LOST",5,99)</f>
        <v>2</v>
      </c>
      <c r="U2149" t="str" cm="1">
        <f t="array" ref="U2149">_xlfn.LET(_xlpm.x,IFERROR(VALUE(Table2[[#This Row],[Response_Time_Hours]]),""),IF(_xlpm.x="","CHECK",_xlfn.IFS(_xlpm.x&lt;=1,"Immediate",_xlpm.x&lt;=6,"Fast",_xlpm.x&lt;=24,"Moderate",_xlpm.x&gt;24,"Delayed")))</f>
        <v>Delayed</v>
      </c>
      <c r="V2149">
        <f>FLOOR(tbl_CleanLeads[[#This Row],[Response_Time_Hours]],6)</f>
        <v>30</v>
      </c>
      <c r="W2149" t="str" cm="1">
        <f t="array" ref="W2149">IF(Table2[[#This Row],[Interaction_Count_Final]]="","N/A",_xlfn.IFS(Table2[[#This Row],[Interaction_Count_Final]]&lt;=2,"Low",Table2[[#This Row],[Interaction_Count_Final]]&lt;=5,"Medium",Table2[[#This Row],[Interaction_Count_Final]]&gt;=6,"High",TRUE,"CHECK"))</f>
        <v>High</v>
      </c>
      <c r="X2149" t="b">
        <f t="shared" si="33"/>
        <v>1</v>
      </c>
      <c r="Y2149" t="b">
        <f>tbl_CleanLeads[[#This Row],[Response_Time_Hours]]&gt;24</f>
        <v>1</v>
      </c>
      <c r="Z2149" s="13" t="b">
        <f>tbl_CleanLeads[[#This Row],[Response_Time_Hours]]&gt;72</f>
        <v>0</v>
      </c>
      <c r="AA2149" s="13" t="b">
        <f>tbl_CleanLeads[[#This Row],[Status_Clean]]="Converted"</f>
        <v>0</v>
      </c>
    </row>
    <row r="2150" spans="1:27">
      <c r="A2150" t="s">
        <v>90</v>
      </c>
      <c r="B2150" t="s">
        <v>6180</v>
      </c>
      <c r="C2150" t="s">
        <v>6181</v>
      </c>
      <c r="D2150" t="s">
        <v>7268</v>
      </c>
      <c r="E2150" t="s">
        <v>311</v>
      </c>
      <c r="F2150" t="s">
        <v>250</v>
      </c>
      <c r="G2150" s="1">
        <v>45425</v>
      </c>
      <c r="H2150" s="8">
        <f>MONTH(tbl_CleanLeads[[#This Row],[Lead_Date_Final]])</f>
        <v>5</v>
      </c>
      <c r="I2150" t="s">
        <v>7314</v>
      </c>
      <c r="J2150" t="s">
        <v>7271</v>
      </c>
      <c r="K2150" t="s">
        <v>7277</v>
      </c>
      <c r="L2150">
        <f>WEEKDAY(tbl_CleanLeads[[#This Row],[Lead_Date_Final]],2)</f>
        <v>1</v>
      </c>
      <c r="M2150" t="s">
        <v>7298</v>
      </c>
      <c r="N2150">
        <v>72</v>
      </c>
      <c r="O2150" s="7">
        <v>1943.96</v>
      </c>
      <c r="P2150">
        <v>14</v>
      </c>
      <c r="Q2150" t="s">
        <v>7289</v>
      </c>
      <c r="R2150">
        <f>IF(UPPER(TRIM(Table2[[#This Row],[Status_Clean]]))="CONVERTED",1,0)</f>
        <v>1</v>
      </c>
      <c r="S2150">
        <f>IF(ISNUMBER(MATCH(UPPER(TRIM(Table2[[#This Row],[Status_Clean]])),{"CONTACTED","QUALIFIED","CONVERTED"},0)),1,0)</f>
        <v>1</v>
      </c>
      <c r="T2150" cm="1">
        <f t="array" ref="T2150">_xlfn.SWITCH(UPPER(TRIM(Table2[[#This Row],[Status_Clean]])),"NEW",1,"CONTACTED",2,"QUALIFIED",3,"CONVERTED",4,"LOST",5,99)</f>
        <v>4</v>
      </c>
      <c r="U2150" t="str" cm="1">
        <f t="array" ref="U2150">_xlfn.LET(_xlpm.x,IFERROR(VALUE(Table2[[#This Row],[Response_Time_Hours]]),""),IF(_xlpm.x="","CHECK",_xlfn.IFS(_xlpm.x&lt;=1,"Immediate",_xlpm.x&lt;=6,"Fast",_xlpm.x&lt;=24,"Moderate",_xlpm.x&gt;24,"Delayed")))</f>
        <v>Delayed</v>
      </c>
      <c r="V2150">
        <f>FLOOR(tbl_CleanLeads[[#This Row],[Response_Time_Hours]],6)</f>
        <v>72</v>
      </c>
      <c r="W2150" t="str" cm="1">
        <f t="array" ref="W2150">IF(Table2[[#This Row],[Interaction_Count_Final]]="","N/A",_xlfn.IFS(Table2[[#This Row],[Interaction_Count_Final]]&lt;=2,"Low",Table2[[#This Row],[Interaction_Count_Final]]&lt;=5,"Medium",Table2[[#This Row],[Interaction_Count_Final]]&gt;=6,"High",TRUE,"CHECK"))</f>
        <v>High</v>
      </c>
      <c r="X2150" t="b">
        <f t="shared" si="33"/>
        <v>1</v>
      </c>
      <c r="Y2150" t="b">
        <f>tbl_CleanLeads[[#This Row],[Response_Time_Hours]]&gt;24</f>
        <v>1</v>
      </c>
      <c r="Z2150" s="13" t="b">
        <f>tbl_CleanLeads[[#This Row],[Response_Time_Hours]]&gt;72</f>
        <v>0</v>
      </c>
      <c r="AA2150" s="13" t="b">
        <f>tbl_CleanLeads[[#This Row],[Status_Clean]]="Converted"</f>
        <v>1</v>
      </c>
    </row>
    <row r="2151" spans="1:27">
      <c r="A2151" t="s">
        <v>63</v>
      </c>
      <c r="B2151" t="s">
        <v>6182</v>
      </c>
      <c r="C2151" t="s">
        <v>6183</v>
      </c>
      <c r="D2151" t="s">
        <v>7258</v>
      </c>
      <c r="E2151" t="s">
        <v>263</v>
      </c>
      <c r="F2151" t="s">
        <v>193</v>
      </c>
      <c r="G2151" s="1">
        <v>45269</v>
      </c>
      <c r="H2151" s="8">
        <f>MONTH(tbl_CleanLeads[[#This Row],[Lead_Date_Final]])</f>
        <v>12</v>
      </c>
      <c r="I2151" t="s">
        <v>7262</v>
      </c>
      <c r="J2151" t="s">
        <v>7263</v>
      </c>
      <c r="K2151" t="s">
        <v>7264</v>
      </c>
      <c r="L2151">
        <f>WEEKDAY(tbl_CleanLeads[[#This Row],[Lead_Date_Final]],2)</f>
        <v>6</v>
      </c>
      <c r="M2151" t="s">
        <v>7278</v>
      </c>
      <c r="N2151">
        <v>50.6</v>
      </c>
      <c r="O2151" s="7">
        <v>2620.31</v>
      </c>
      <c r="P2151">
        <v>2</v>
      </c>
      <c r="Q2151" t="s">
        <v>7266</v>
      </c>
      <c r="R2151">
        <f>IF(UPPER(TRIM(Table2[[#This Row],[Status_Clean]]))="CONVERTED",1,0)</f>
        <v>0</v>
      </c>
      <c r="S2151">
        <f>IF(ISNUMBER(MATCH(UPPER(TRIM(Table2[[#This Row],[Status_Clean]])),{"CONTACTED","QUALIFIED","CONVERTED"},0)),1,0)</f>
        <v>0</v>
      </c>
      <c r="T2151" cm="1">
        <f t="array" ref="T2151">_xlfn.SWITCH(UPPER(TRIM(Table2[[#This Row],[Status_Clean]])),"NEW",1,"CONTACTED",2,"QUALIFIED",3,"CONVERTED",4,"LOST",5,99)</f>
        <v>1</v>
      </c>
      <c r="U2151" t="str" cm="1">
        <f t="array" ref="U2151">_xlfn.LET(_xlpm.x,IFERROR(VALUE(Table2[[#This Row],[Response_Time_Hours]]),""),IF(_xlpm.x="","CHECK",_xlfn.IFS(_xlpm.x&lt;=1,"Immediate",_xlpm.x&lt;=6,"Fast",_xlpm.x&lt;=24,"Moderate",_xlpm.x&gt;24,"Delayed")))</f>
        <v>Delayed</v>
      </c>
      <c r="V2151">
        <f>FLOOR(tbl_CleanLeads[[#This Row],[Response_Time_Hours]],6)</f>
        <v>48</v>
      </c>
      <c r="W2151" t="str" cm="1">
        <f t="array" ref="W2151">IF(Table2[[#This Row],[Interaction_Count_Final]]="","N/A",_xlfn.IFS(Table2[[#This Row],[Interaction_Count_Final]]&lt;=2,"Low",Table2[[#This Row],[Interaction_Count_Final]]&lt;=5,"Medium",Table2[[#This Row],[Interaction_Count_Final]]&gt;=6,"High",TRUE,"CHECK"))</f>
        <v>Low</v>
      </c>
      <c r="X2151" t="b">
        <f t="shared" si="33"/>
        <v>1</v>
      </c>
      <c r="Y2151" t="b">
        <f>tbl_CleanLeads[[#This Row],[Response_Time_Hours]]&gt;24</f>
        <v>1</v>
      </c>
      <c r="Z2151" s="13" t="b">
        <f>tbl_CleanLeads[[#This Row],[Response_Time_Hours]]&gt;72</f>
        <v>0</v>
      </c>
      <c r="AA2151" s="13" t="b">
        <f>tbl_CleanLeads[[#This Row],[Status_Clean]]="Converted"</f>
        <v>0</v>
      </c>
    </row>
    <row r="2152" spans="1:27">
      <c r="A2152" t="s">
        <v>102</v>
      </c>
      <c r="B2152" t="s">
        <v>6184</v>
      </c>
      <c r="C2152" t="s">
        <v>6185</v>
      </c>
      <c r="D2152" t="s">
        <v>7274</v>
      </c>
      <c r="E2152" t="s">
        <v>447</v>
      </c>
      <c r="F2152" t="s">
        <v>193</v>
      </c>
      <c r="G2152" s="1">
        <v>45005</v>
      </c>
      <c r="H2152" s="8">
        <f>MONTH(tbl_CleanLeads[[#This Row],[Lead_Date_Final]])</f>
        <v>3</v>
      </c>
      <c r="I2152" t="s">
        <v>7295</v>
      </c>
      <c r="J2152" t="s">
        <v>7263</v>
      </c>
      <c r="K2152" t="s">
        <v>7284</v>
      </c>
      <c r="L2152">
        <f>WEEKDAY(tbl_CleanLeads[[#This Row],[Lead_Date_Final]],2)</f>
        <v>1</v>
      </c>
      <c r="M2152" t="s">
        <v>7298</v>
      </c>
      <c r="N2152">
        <v>41</v>
      </c>
      <c r="O2152" s="7">
        <v>4883.2</v>
      </c>
      <c r="P2152">
        <v>35</v>
      </c>
      <c r="Q2152" t="s">
        <v>7273</v>
      </c>
      <c r="R2152">
        <f>IF(UPPER(TRIM(Table2[[#This Row],[Status_Clean]]))="CONVERTED",1,0)</f>
        <v>0</v>
      </c>
      <c r="S2152">
        <f>IF(ISNUMBER(MATCH(UPPER(TRIM(Table2[[#This Row],[Status_Clean]])),{"CONTACTED","QUALIFIED","CONVERTED"},0)),1,0)</f>
        <v>0</v>
      </c>
      <c r="T2152" cm="1">
        <f t="array" ref="T2152">_xlfn.SWITCH(UPPER(TRIM(Table2[[#This Row],[Status_Clean]])),"NEW",1,"CONTACTED",2,"QUALIFIED",3,"CONVERTED",4,"LOST",5,99)</f>
        <v>1</v>
      </c>
      <c r="U2152" t="str" cm="1">
        <f t="array" ref="U2152">_xlfn.LET(_xlpm.x,IFERROR(VALUE(Table2[[#This Row],[Response_Time_Hours]]),""),IF(_xlpm.x="","CHECK",_xlfn.IFS(_xlpm.x&lt;=1,"Immediate",_xlpm.x&lt;=6,"Fast",_xlpm.x&lt;=24,"Moderate",_xlpm.x&gt;24,"Delayed")))</f>
        <v>Delayed</v>
      </c>
      <c r="V2152">
        <f>FLOOR(tbl_CleanLeads[[#This Row],[Response_Time_Hours]],6)</f>
        <v>36</v>
      </c>
      <c r="W2152" t="str" cm="1">
        <f t="array" ref="W2152">IF(Table2[[#This Row],[Interaction_Count_Final]]="","N/A",_xlfn.IFS(Table2[[#This Row],[Interaction_Count_Final]]&lt;=2,"Low",Table2[[#This Row],[Interaction_Count_Final]]&lt;=5,"Medium",Table2[[#This Row],[Interaction_Count_Final]]&gt;=6,"High",TRUE,"CHECK"))</f>
        <v>High</v>
      </c>
      <c r="X2152" t="b">
        <f t="shared" si="33"/>
        <v>1</v>
      </c>
      <c r="Y2152" t="b">
        <f>tbl_CleanLeads[[#This Row],[Response_Time_Hours]]&gt;24</f>
        <v>1</v>
      </c>
      <c r="Z2152" s="13" t="b">
        <f>tbl_CleanLeads[[#This Row],[Response_Time_Hours]]&gt;72</f>
        <v>0</v>
      </c>
      <c r="AA2152" s="13" t="b">
        <f>tbl_CleanLeads[[#This Row],[Status_Clean]]="Converted"</f>
        <v>0</v>
      </c>
    </row>
    <row r="2153" spans="1:27">
      <c r="A2153" t="s">
        <v>102</v>
      </c>
      <c r="B2153" t="s">
        <v>6187</v>
      </c>
      <c r="C2153" t="s">
        <v>6188</v>
      </c>
      <c r="D2153" t="s">
        <v>7303</v>
      </c>
      <c r="E2153" t="s">
        <v>473</v>
      </c>
      <c r="F2153" t="s">
        <v>71</v>
      </c>
      <c r="G2153" s="1">
        <v>45161</v>
      </c>
      <c r="H2153" s="8">
        <f>MONTH(tbl_CleanLeads[[#This Row],[Lead_Date_Final]])</f>
        <v>8</v>
      </c>
      <c r="I2153" t="s">
        <v>7310</v>
      </c>
      <c r="J2153" t="s">
        <v>7263</v>
      </c>
      <c r="K2153" t="s">
        <v>7288</v>
      </c>
      <c r="L2153">
        <f>WEEKDAY(tbl_CleanLeads[[#This Row],[Lead_Date_Final]],2)</f>
        <v>3</v>
      </c>
      <c r="M2153" t="s">
        <v>7272</v>
      </c>
      <c r="N2153">
        <v>68.2</v>
      </c>
      <c r="O2153" s="7">
        <v>1603.52</v>
      </c>
      <c r="P2153">
        <v>6</v>
      </c>
      <c r="Q2153" t="s">
        <v>7289</v>
      </c>
      <c r="R2153">
        <f>IF(UPPER(TRIM(Table2[[#This Row],[Status_Clean]]))="CONVERTED",1,0)</f>
        <v>0</v>
      </c>
      <c r="S2153">
        <f>IF(ISNUMBER(MATCH(UPPER(TRIM(Table2[[#This Row],[Status_Clean]])),{"CONTACTED","QUALIFIED","CONVERTED"},0)),1,0)</f>
        <v>1</v>
      </c>
      <c r="T2153" cm="1">
        <f t="array" ref="T2153">_xlfn.SWITCH(UPPER(TRIM(Table2[[#This Row],[Status_Clean]])),"NEW",1,"CONTACTED",2,"QUALIFIED",3,"CONVERTED",4,"LOST",5,99)</f>
        <v>3</v>
      </c>
      <c r="U2153" t="str" cm="1">
        <f t="array" ref="U2153">_xlfn.LET(_xlpm.x,IFERROR(VALUE(Table2[[#This Row],[Response_Time_Hours]]),""),IF(_xlpm.x="","CHECK",_xlfn.IFS(_xlpm.x&lt;=1,"Immediate",_xlpm.x&lt;=6,"Fast",_xlpm.x&lt;=24,"Moderate",_xlpm.x&gt;24,"Delayed")))</f>
        <v>Delayed</v>
      </c>
      <c r="V2153">
        <f>FLOOR(tbl_CleanLeads[[#This Row],[Response_Time_Hours]],6)</f>
        <v>66</v>
      </c>
      <c r="W2153" t="str" cm="1">
        <f t="array" ref="W2153">IF(Table2[[#This Row],[Interaction_Count_Final]]="","N/A",_xlfn.IFS(Table2[[#This Row],[Interaction_Count_Final]]&lt;=2,"Low",Table2[[#This Row],[Interaction_Count_Final]]&lt;=5,"Medium",Table2[[#This Row],[Interaction_Count_Final]]&gt;=6,"High",TRUE,"CHECK"))</f>
        <v>High</v>
      </c>
      <c r="X2153" t="b">
        <f t="shared" si="33"/>
        <v>1</v>
      </c>
      <c r="Y2153" t="b">
        <f>tbl_CleanLeads[[#This Row],[Response_Time_Hours]]&gt;24</f>
        <v>1</v>
      </c>
      <c r="Z2153" s="13" t="b">
        <f>tbl_CleanLeads[[#This Row],[Response_Time_Hours]]&gt;72</f>
        <v>0</v>
      </c>
      <c r="AA2153" s="13" t="b">
        <f>tbl_CleanLeads[[#This Row],[Status_Clean]]="Converted"</f>
        <v>0</v>
      </c>
    </row>
    <row r="2154" spans="1:27">
      <c r="A2154" t="s">
        <v>90</v>
      </c>
      <c r="B2154" t="s">
        <v>6190</v>
      </c>
      <c r="C2154" t="s">
        <v>6191</v>
      </c>
      <c r="D2154" t="s">
        <v>7274</v>
      </c>
      <c r="E2154" t="s">
        <v>106</v>
      </c>
      <c r="F2154" t="s">
        <v>250</v>
      </c>
      <c r="G2154" s="1">
        <v>45153</v>
      </c>
      <c r="H2154" s="8">
        <f>MONTH(tbl_CleanLeads[[#This Row],[Lead_Date_Final]])</f>
        <v>8</v>
      </c>
      <c r="I2154" t="s">
        <v>7310</v>
      </c>
      <c r="J2154" t="s">
        <v>7263</v>
      </c>
      <c r="K2154" t="s">
        <v>7288</v>
      </c>
      <c r="L2154">
        <f>WEEKDAY(tbl_CleanLeads[[#This Row],[Lead_Date_Final]],2)</f>
        <v>2</v>
      </c>
      <c r="M2154" t="s">
        <v>7265</v>
      </c>
      <c r="N2154">
        <v>37</v>
      </c>
      <c r="O2154" s="7">
        <v>3432.71</v>
      </c>
      <c r="P2154">
        <v>13</v>
      </c>
      <c r="Q2154" t="s">
        <v>7266</v>
      </c>
      <c r="R2154">
        <f>IF(UPPER(TRIM(Table2[[#This Row],[Status_Clean]]))="CONVERTED",1,0)</f>
        <v>1</v>
      </c>
      <c r="S2154">
        <f>IF(ISNUMBER(MATCH(UPPER(TRIM(Table2[[#This Row],[Status_Clean]])),{"CONTACTED","QUALIFIED","CONVERTED"},0)),1,0)</f>
        <v>1</v>
      </c>
      <c r="T2154" cm="1">
        <f t="array" ref="T2154">_xlfn.SWITCH(UPPER(TRIM(Table2[[#This Row],[Status_Clean]])),"NEW",1,"CONTACTED",2,"QUALIFIED",3,"CONVERTED",4,"LOST",5,99)</f>
        <v>4</v>
      </c>
      <c r="U2154" t="str" cm="1">
        <f t="array" ref="U2154">_xlfn.LET(_xlpm.x,IFERROR(VALUE(Table2[[#This Row],[Response_Time_Hours]]),""),IF(_xlpm.x="","CHECK",_xlfn.IFS(_xlpm.x&lt;=1,"Immediate",_xlpm.x&lt;=6,"Fast",_xlpm.x&lt;=24,"Moderate",_xlpm.x&gt;24,"Delayed")))</f>
        <v>Delayed</v>
      </c>
      <c r="V2154">
        <f>FLOOR(tbl_CleanLeads[[#This Row],[Response_Time_Hours]],6)</f>
        <v>36</v>
      </c>
      <c r="W2154" t="str" cm="1">
        <f t="array" ref="W2154">IF(Table2[[#This Row],[Interaction_Count_Final]]="","N/A",_xlfn.IFS(Table2[[#This Row],[Interaction_Count_Final]]&lt;=2,"Low",Table2[[#This Row],[Interaction_Count_Final]]&lt;=5,"Medium",Table2[[#This Row],[Interaction_Count_Final]]&gt;=6,"High",TRUE,"CHECK"))</f>
        <v>High</v>
      </c>
      <c r="X2154" t="b">
        <f t="shared" si="33"/>
        <v>1</v>
      </c>
      <c r="Y2154" t="b">
        <f>tbl_CleanLeads[[#This Row],[Response_Time_Hours]]&gt;24</f>
        <v>1</v>
      </c>
      <c r="Z2154" s="13" t="b">
        <f>tbl_CleanLeads[[#This Row],[Response_Time_Hours]]&gt;72</f>
        <v>0</v>
      </c>
      <c r="AA2154" s="13" t="b">
        <f>tbl_CleanLeads[[#This Row],[Status_Clean]]="Converted"</f>
        <v>1</v>
      </c>
    </row>
    <row r="2155" spans="1:27">
      <c r="A2155" t="s">
        <v>63</v>
      </c>
      <c r="B2155" t="s">
        <v>6192</v>
      </c>
      <c r="C2155" t="s">
        <v>6193</v>
      </c>
      <c r="D2155" t="s">
        <v>7303</v>
      </c>
      <c r="E2155" t="s">
        <v>792</v>
      </c>
      <c r="F2155" t="s">
        <v>71</v>
      </c>
      <c r="G2155" s="1">
        <v>45554</v>
      </c>
      <c r="H2155" s="8">
        <f>MONTH(tbl_CleanLeads[[#This Row],[Lead_Date_Final]])</f>
        <v>9</v>
      </c>
      <c r="I2155" t="s">
        <v>7287</v>
      </c>
      <c r="J2155" t="s">
        <v>7271</v>
      </c>
      <c r="K2155" t="s">
        <v>7288</v>
      </c>
      <c r="L2155">
        <f>WEEKDAY(tbl_CleanLeads[[#This Row],[Lead_Date_Final]],2)</f>
        <v>4</v>
      </c>
      <c r="M2155" t="s">
        <v>7285</v>
      </c>
      <c r="N2155">
        <v>49.6</v>
      </c>
      <c r="O2155" s="7">
        <v>1546.07</v>
      </c>
      <c r="P2155" t="s">
        <v>232</v>
      </c>
      <c r="Q2155" t="s">
        <v>7289</v>
      </c>
      <c r="R2155">
        <f>IF(UPPER(TRIM(Table2[[#This Row],[Status_Clean]]))="CONVERTED",1,0)</f>
        <v>0</v>
      </c>
      <c r="S2155">
        <f>IF(ISNUMBER(MATCH(UPPER(TRIM(Table2[[#This Row],[Status_Clean]])),{"CONTACTED","QUALIFIED","CONVERTED"},0)),1,0)</f>
        <v>1</v>
      </c>
      <c r="T2155" cm="1">
        <f t="array" ref="T2155">_xlfn.SWITCH(UPPER(TRIM(Table2[[#This Row],[Status_Clean]])),"NEW",1,"CONTACTED",2,"QUALIFIED",3,"CONVERTED",4,"LOST",5,99)</f>
        <v>3</v>
      </c>
      <c r="U2155" t="str" cm="1">
        <f t="array" ref="U2155">_xlfn.LET(_xlpm.x,IFERROR(VALUE(Table2[[#This Row],[Response_Time_Hours]]),""),IF(_xlpm.x="","CHECK",_xlfn.IFS(_xlpm.x&lt;=1,"Immediate",_xlpm.x&lt;=6,"Fast",_xlpm.x&lt;=24,"Moderate",_xlpm.x&gt;24,"Delayed")))</f>
        <v>Delayed</v>
      </c>
      <c r="V2155">
        <f>FLOOR(tbl_CleanLeads[[#This Row],[Response_Time_Hours]],6)</f>
        <v>48</v>
      </c>
      <c r="W2155" t="str" cm="1">
        <f t="array" ref="W2155">IF(Table2[[#This Row],[Interaction_Count_Final]]="","N/A",_xlfn.IFS(Table2[[#This Row],[Interaction_Count_Final]]&lt;=2,"Low",Table2[[#This Row],[Interaction_Count_Final]]&lt;=5,"Medium",Table2[[#This Row],[Interaction_Count_Final]]&gt;=6,"High",TRUE,"CHECK"))</f>
        <v>High</v>
      </c>
      <c r="X2155" t="b">
        <f t="shared" si="33"/>
        <v>1</v>
      </c>
      <c r="Y2155" t="b">
        <f>tbl_CleanLeads[[#This Row],[Response_Time_Hours]]&gt;24</f>
        <v>1</v>
      </c>
      <c r="Z2155" s="13" t="b">
        <f>tbl_CleanLeads[[#This Row],[Response_Time_Hours]]&gt;72</f>
        <v>0</v>
      </c>
      <c r="AA2155" s="13" t="b">
        <f>tbl_CleanLeads[[#This Row],[Status_Clean]]="Converted"</f>
        <v>0</v>
      </c>
    </row>
    <row r="2156" spans="1:27">
      <c r="A2156" t="s">
        <v>70</v>
      </c>
      <c r="B2156" t="s">
        <v>6195</v>
      </c>
      <c r="C2156" t="s">
        <v>6196</v>
      </c>
      <c r="D2156" t="s">
        <v>7268</v>
      </c>
      <c r="E2156" t="s">
        <v>473</v>
      </c>
      <c r="F2156" t="s">
        <v>125</v>
      </c>
      <c r="G2156" s="1">
        <v>44962</v>
      </c>
      <c r="H2156" s="8">
        <f>MONTH(tbl_CleanLeads[[#This Row],[Lead_Date_Final]])</f>
        <v>2</v>
      </c>
      <c r="I2156" t="s">
        <v>7283</v>
      </c>
      <c r="J2156" t="s">
        <v>7263</v>
      </c>
      <c r="K2156" t="s">
        <v>7284</v>
      </c>
      <c r="L2156">
        <f>WEEKDAY(tbl_CleanLeads[[#This Row],[Lead_Date_Final]],2)</f>
        <v>7</v>
      </c>
      <c r="M2156" t="s">
        <v>7293</v>
      </c>
      <c r="N2156">
        <v>29.3</v>
      </c>
      <c r="O2156" s="7">
        <v>2331.5100000000002</v>
      </c>
      <c r="P2156">
        <v>26</v>
      </c>
      <c r="Q2156" t="s">
        <v>7266</v>
      </c>
      <c r="R2156">
        <f>IF(UPPER(TRIM(Table2[[#This Row],[Status_Clean]]))="CONVERTED",1,0)</f>
        <v>0</v>
      </c>
      <c r="S2156">
        <f>IF(ISNUMBER(MATCH(UPPER(TRIM(Table2[[#This Row],[Status_Clean]])),{"CONTACTED","QUALIFIED","CONVERTED"},0)),1,0)</f>
        <v>1</v>
      </c>
      <c r="T2156" cm="1">
        <f t="array" ref="T2156">_xlfn.SWITCH(UPPER(TRIM(Table2[[#This Row],[Status_Clean]])),"NEW",1,"CONTACTED",2,"QUALIFIED",3,"CONVERTED",4,"LOST",5,99)</f>
        <v>2</v>
      </c>
      <c r="U2156" t="str" cm="1">
        <f t="array" ref="U2156">_xlfn.LET(_xlpm.x,IFERROR(VALUE(Table2[[#This Row],[Response_Time_Hours]]),""),IF(_xlpm.x="","CHECK",_xlfn.IFS(_xlpm.x&lt;=1,"Immediate",_xlpm.x&lt;=6,"Fast",_xlpm.x&lt;=24,"Moderate",_xlpm.x&gt;24,"Delayed")))</f>
        <v>Delayed</v>
      </c>
      <c r="V2156">
        <f>FLOOR(tbl_CleanLeads[[#This Row],[Response_Time_Hours]],6)</f>
        <v>24</v>
      </c>
      <c r="W2156" t="str" cm="1">
        <f t="array" ref="W2156">IF(Table2[[#This Row],[Interaction_Count_Final]]="","N/A",_xlfn.IFS(Table2[[#This Row],[Interaction_Count_Final]]&lt;=2,"Low",Table2[[#This Row],[Interaction_Count_Final]]&lt;=5,"Medium",Table2[[#This Row],[Interaction_Count_Final]]&gt;=6,"High",TRUE,"CHECK"))</f>
        <v>High</v>
      </c>
      <c r="X2156" t="b">
        <f t="shared" si="33"/>
        <v>1</v>
      </c>
      <c r="Y2156" t="b">
        <f>tbl_CleanLeads[[#This Row],[Response_Time_Hours]]&gt;24</f>
        <v>1</v>
      </c>
      <c r="Z2156" s="13" t="b">
        <f>tbl_CleanLeads[[#This Row],[Response_Time_Hours]]&gt;72</f>
        <v>0</v>
      </c>
      <c r="AA2156" s="13" t="b">
        <f>tbl_CleanLeads[[#This Row],[Status_Clean]]="Converted"</f>
        <v>0</v>
      </c>
    </row>
    <row r="2157" spans="1:27">
      <c r="A2157" t="s">
        <v>102</v>
      </c>
      <c r="B2157" t="s">
        <v>6198</v>
      </c>
      <c r="C2157" t="s">
        <v>6199</v>
      </c>
      <c r="D2157" t="s">
        <v>7280</v>
      </c>
      <c r="E2157" t="s">
        <v>101</v>
      </c>
      <c r="F2157" t="s">
        <v>125</v>
      </c>
      <c r="G2157" s="1">
        <v>45333</v>
      </c>
      <c r="H2157" s="8">
        <f>MONTH(tbl_CleanLeads[[#This Row],[Lead_Date_Final]])</f>
        <v>2</v>
      </c>
      <c r="I2157" t="s">
        <v>7283</v>
      </c>
      <c r="J2157" t="s">
        <v>7271</v>
      </c>
      <c r="K2157" t="s">
        <v>7284</v>
      </c>
      <c r="L2157">
        <f>WEEKDAY(tbl_CleanLeads[[#This Row],[Lead_Date_Final]],2)</f>
        <v>7</v>
      </c>
      <c r="M2157" t="s">
        <v>7293</v>
      </c>
      <c r="N2157">
        <v>72</v>
      </c>
      <c r="O2157" s="7">
        <v>1943.65</v>
      </c>
      <c r="P2157">
        <v>4</v>
      </c>
      <c r="Q2157" t="s">
        <v>7289</v>
      </c>
      <c r="R2157">
        <f>IF(UPPER(TRIM(Table2[[#This Row],[Status_Clean]]))="CONVERTED",1,0)</f>
        <v>0</v>
      </c>
      <c r="S2157">
        <f>IF(ISNUMBER(MATCH(UPPER(TRIM(Table2[[#This Row],[Status_Clean]])),{"CONTACTED","QUALIFIED","CONVERTED"},0)),1,0)</f>
        <v>1</v>
      </c>
      <c r="T2157" cm="1">
        <f t="array" ref="T2157">_xlfn.SWITCH(UPPER(TRIM(Table2[[#This Row],[Status_Clean]])),"NEW",1,"CONTACTED",2,"QUALIFIED",3,"CONVERTED",4,"LOST",5,99)</f>
        <v>2</v>
      </c>
      <c r="U2157" t="str" cm="1">
        <f t="array" ref="U2157">_xlfn.LET(_xlpm.x,IFERROR(VALUE(Table2[[#This Row],[Response_Time_Hours]]),""),IF(_xlpm.x="","CHECK",_xlfn.IFS(_xlpm.x&lt;=1,"Immediate",_xlpm.x&lt;=6,"Fast",_xlpm.x&lt;=24,"Moderate",_xlpm.x&gt;24,"Delayed")))</f>
        <v>Delayed</v>
      </c>
      <c r="V2157">
        <f>FLOOR(tbl_CleanLeads[[#This Row],[Response_Time_Hours]],6)</f>
        <v>72</v>
      </c>
      <c r="W2157" t="str" cm="1">
        <f t="array" ref="W2157">IF(Table2[[#This Row],[Interaction_Count_Final]]="","N/A",_xlfn.IFS(Table2[[#This Row],[Interaction_Count_Final]]&lt;=2,"Low",Table2[[#This Row],[Interaction_Count_Final]]&lt;=5,"Medium",Table2[[#This Row],[Interaction_Count_Final]]&gt;=6,"High",TRUE,"CHECK"))</f>
        <v>Medium</v>
      </c>
      <c r="X2157" t="b">
        <f t="shared" si="33"/>
        <v>1</v>
      </c>
      <c r="Y2157" t="b">
        <f>tbl_CleanLeads[[#This Row],[Response_Time_Hours]]&gt;24</f>
        <v>1</v>
      </c>
      <c r="Z2157" s="13" t="b">
        <f>tbl_CleanLeads[[#This Row],[Response_Time_Hours]]&gt;72</f>
        <v>0</v>
      </c>
      <c r="AA2157" s="13" t="b">
        <f>tbl_CleanLeads[[#This Row],[Status_Clean]]="Converted"</f>
        <v>0</v>
      </c>
    </row>
    <row r="2158" spans="1:27">
      <c r="A2158" t="s">
        <v>70</v>
      </c>
      <c r="B2158" t="s">
        <v>6200</v>
      </c>
      <c r="C2158" t="s">
        <v>6201</v>
      </c>
      <c r="D2158" t="s">
        <v>7303</v>
      </c>
      <c r="E2158" t="s">
        <v>1356</v>
      </c>
      <c r="F2158" t="s">
        <v>193</v>
      </c>
      <c r="G2158" s="1">
        <v>45571</v>
      </c>
      <c r="H2158" s="8">
        <f>MONTH(tbl_CleanLeads[[#This Row],[Lead_Date_Final]])</f>
        <v>10</v>
      </c>
      <c r="I2158" t="s">
        <v>7270</v>
      </c>
      <c r="J2158" t="s">
        <v>7271</v>
      </c>
      <c r="K2158" t="s">
        <v>7264</v>
      </c>
      <c r="L2158">
        <f>WEEKDAY(tbl_CleanLeads[[#This Row],[Lead_Date_Final]],2)</f>
        <v>7</v>
      </c>
      <c r="M2158" t="s">
        <v>7293</v>
      </c>
      <c r="N2158">
        <v>66.2</v>
      </c>
      <c r="O2158" s="7">
        <v>2888.83</v>
      </c>
      <c r="P2158">
        <v>9</v>
      </c>
      <c r="Q2158" t="s">
        <v>7266</v>
      </c>
      <c r="R2158">
        <f>IF(UPPER(TRIM(Table2[[#This Row],[Status_Clean]]))="CONVERTED",1,0)</f>
        <v>0</v>
      </c>
      <c r="S2158">
        <f>IF(ISNUMBER(MATCH(UPPER(TRIM(Table2[[#This Row],[Status_Clean]])),{"CONTACTED","QUALIFIED","CONVERTED"},0)),1,0)</f>
        <v>0</v>
      </c>
      <c r="T2158" cm="1">
        <f t="array" ref="T2158">_xlfn.SWITCH(UPPER(TRIM(Table2[[#This Row],[Status_Clean]])),"NEW",1,"CONTACTED",2,"QUALIFIED",3,"CONVERTED",4,"LOST",5,99)</f>
        <v>1</v>
      </c>
      <c r="U2158" t="str" cm="1">
        <f t="array" ref="U2158">_xlfn.LET(_xlpm.x,IFERROR(VALUE(Table2[[#This Row],[Response_Time_Hours]]),""),IF(_xlpm.x="","CHECK",_xlfn.IFS(_xlpm.x&lt;=1,"Immediate",_xlpm.x&lt;=6,"Fast",_xlpm.x&lt;=24,"Moderate",_xlpm.x&gt;24,"Delayed")))</f>
        <v>Delayed</v>
      </c>
      <c r="V2158">
        <f>FLOOR(tbl_CleanLeads[[#This Row],[Response_Time_Hours]],6)</f>
        <v>66</v>
      </c>
      <c r="W2158" t="str" cm="1">
        <f t="array" ref="W2158">IF(Table2[[#This Row],[Interaction_Count_Final]]="","N/A",_xlfn.IFS(Table2[[#This Row],[Interaction_Count_Final]]&lt;=2,"Low",Table2[[#This Row],[Interaction_Count_Final]]&lt;=5,"Medium",Table2[[#This Row],[Interaction_Count_Final]]&gt;=6,"High",TRUE,"CHECK"))</f>
        <v>High</v>
      </c>
      <c r="X2158" t="b">
        <f t="shared" si="33"/>
        <v>1</v>
      </c>
      <c r="Y2158" t="b">
        <f>tbl_CleanLeads[[#This Row],[Response_Time_Hours]]&gt;24</f>
        <v>1</v>
      </c>
      <c r="Z2158" s="13" t="b">
        <f>tbl_CleanLeads[[#This Row],[Response_Time_Hours]]&gt;72</f>
        <v>0</v>
      </c>
      <c r="AA2158" s="13" t="b">
        <f>tbl_CleanLeads[[#This Row],[Status_Clean]]="Converted"</f>
        <v>0</v>
      </c>
    </row>
    <row r="2159" spans="1:27">
      <c r="A2159" t="s">
        <v>90</v>
      </c>
      <c r="B2159" t="s">
        <v>6203</v>
      </c>
      <c r="C2159" t="s">
        <v>6204</v>
      </c>
      <c r="D2159" t="s">
        <v>7258</v>
      </c>
      <c r="E2159" t="s">
        <v>254</v>
      </c>
      <c r="F2159" t="s">
        <v>125</v>
      </c>
      <c r="G2159" s="1">
        <v>45296</v>
      </c>
      <c r="H2159" s="8">
        <f>MONTH(tbl_CleanLeads[[#This Row],[Lead_Date_Final]])</f>
        <v>1</v>
      </c>
      <c r="I2159" t="s">
        <v>7317</v>
      </c>
      <c r="J2159" t="s">
        <v>7271</v>
      </c>
      <c r="K2159" t="s">
        <v>7284</v>
      </c>
      <c r="L2159">
        <f>WEEKDAY(tbl_CleanLeads[[#This Row],[Lead_Date_Final]],2)</f>
        <v>5</v>
      </c>
      <c r="M2159" t="s">
        <v>7312</v>
      </c>
      <c r="N2159">
        <v>63.5</v>
      </c>
      <c r="O2159" s="7">
        <v>4271.7</v>
      </c>
      <c r="P2159">
        <v>21</v>
      </c>
      <c r="Q2159" t="s">
        <v>7273</v>
      </c>
      <c r="R2159">
        <f>IF(UPPER(TRIM(Table2[[#This Row],[Status_Clean]]))="CONVERTED",1,0)</f>
        <v>0</v>
      </c>
      <c r="S2159">
        <f>IF(ISNUMBER(MATCH(UPPER(TRIM(Table2[[#This Row],[Status_Clean]])),{"CONTACTED","QUALIFIED","CONVERTED"},0)),1,0)</f>
        <v>1</v>
      </c>
      <c r="T2159" cm="1">
        <f t="array" ref="T2159">_xlfn.SWITCH(UPPER(TRIM(Table2[[#This Row],[Status_Clean]])),"NEW",1,"CONTACTED",2,"QUALIFIED",3,"CONVERTED",4,"LOST",5,99)</f>
        <v>2</v>
      </c>
      <c r="U2159" t="str" cm="1">
        <f t="array" ref="U2159">_xlfn.LET(_xlpm.x,IFERROR(VALUE(Table2[[#This Row],[Response_Time_Hours]]),""),IF(_xlpm.x="","CHECK",_xlfn.IFS(_xlpm.x&lt;=1,"Immediate",_xlpm.x&lt;=6,"Fast",_xlpm.x&lt;=24,"Moderate",_xlpm.x&gt;24,"Delayed")))</f>
        <v>Delayed</v>
      </c>
      <c r="V2159">
        <f>FLOOR(tbl_CleanLeads[[#This Row],[Response_Time_Hours]],6)</f>
        <v>60</v>
      </c>
      <c r="W2159" t="str" cm="1">
        <f t="array" ref="W2159">IF(Table2[[#This Row],[Interaction_Count_Final]]="","N/A",_xlfn.IFS(Table2[[#This Row],[Interaction_Count_Final]]&lt;=2,"Low",Table2[[#This Row],[Interaction_Count_Final]]&lt;=5,"Medium",Table2[[#This Row],[Interaction_Count_Final]]&gt;=6,"High",TRUE,"CHECK"))</f>
        <v>High</v>
      </c>
      <c r="X2159" t="b">
        <f t="shared" si="33"/>
        <v>1</v>
      </c>
      <c r="Y2159" t="b">
        <f>tbl_CleanLeads[[#This Row],[Response_Time_Hours]]&gt;24</f>
        <v>1</v>
      </c>
      <c r="Z2159" s="13" t="b">
        <f>tbl_CleanLeads[[#This Row],[Response_Time_Hours]]&gt;72</f>
        <v>0</v>
      </c>
      <c r="AA2159" s="13" t="b">
        <f>tbl_CleanLeads[[#This Row],[Status_Clean]]="Converted"</f>
        <v>0</v>
      </c>
    </row>
    <row r="2160" spans="1:27">
      <c r="A2160" t="s">
        <v>90</v>
      </c>
      <c r="B2160" t="s">
        <v>6205</v>
      </c>
      <c r="C2160" t="s">
        <v>6206</v>
      </c>
      <c r="D2160" t="s">
        <v>7268</v>
      </c>
      <c r="E2160" t="s">
        <v>469</v>
      </c>
      <c r="F2160" t="s">
        <v>193</v>
      </c>
      <c r="G2160" s="1">
        <v>45454</v>
      </c>
      <c r="H2160" s="8">
        <f>MONTH(tbl_CleanLeads[[#This Row],[Lead_Date_Final]])</f>
        <v>6</v>
      </c>
      <c r="I2160" t="s">
        <v>7276</v>
      </c>
      <c r="J2160" t="s">
        <v>7271</v>
      </c>
      <c r="K2160" t="s">
        <v>7277</v>
      </c>
      <c r="L2160">
        <f>WEEKDAY(tbl_CleanLeads[[#This Row],[Lead_Date_Final]],2)</f>
        <v>2</v>
      </c>
      <c r="M2160" t="s">
        <v>7265</v>
      </c>
      <c r="N2160">
        <v>21.6</v>
      </c>
      <c r="O2160" s="7">
        <v>2273.33</v>
      </c>
      <c r="P2160">
        <v>26</v>
      </c>
      <c r="Q2160" t="s">
        <v>7266</v>
      </c>
      <c r="R2160">
        <f>IF(UPPER(TRIM(Table2[[#This Row],[Status_Clean]]))="CONVERTED",1,0)</f>
        <v>0</v>
      </c>
      <c r="S2160">
        <f>IF(ISNUMBER(MATCH(UPPER(TRIM(Table2[[#This Row],[Status_Clean]])),{"CONTACTED","QUALIFIED","CONVERTED"},0)),1,0)</f>
        <v>0</v>
      </c>
      <c r="T2160" cm="1">
        <f t="array" ref="T2160">_xlfn.SWITCH(UPPER(TRIM(Table2[[#This Row],[Status_Clean]])),"NEW",1,"CONTACTED",2,"QUALIFIED",3,"CONVERTED",4,"LOST",5,99)</f>
        <v>1</v>
      </c>
      <c r="U2160" t="str" cm="1">
        <f t="array" ref="U2160">_xlfn.LET(_xlpm.x,IFERROR(VALUE(Table2[[#This Row],[Response_Time_Hours]]),""),IF(_xlpm.x="","CHECK",_xlfn.IFS(_xlpm.x&lt;=1,"Immediate",_xlpm.x&lt;=6,"Fast",_xlpm.x&lt;=24,"Moderate",_xlpm.x&gt;24,"Delayed")))</f>
        <v>Moderate</v>
      </c>
      <c r="V2160">
        <f>FLOOR(tbl_CleanLeads[[#This Row],[Response_Time_Hours]],6)</f>
        <v>18</v>
      </c>
      <c r="W2160" t="str" cm="1">
        <f t="array" ref="W2160">IF(Table2[[#This Row],[Interaction_Count_Final]]="","N/A",_xlfn.IFS(Table2[[#This Row],[Interaction_Count_Final]]&lt;=2,"Low",Table2[[#This Row],[Interaction_Count_Final]]&lt;=5,"Medium",Table2[[#This Row],[Interaction_Count_Final]]&gt;=6,"High",TRUE,"CHECK"))</f>
        <v>High</v>
      </c>
      <c r="X2160" t="b">
        <f t="shared" si="33"/>
        <v>1</v>
      </c>
      <c r="Y2160" t="b">
        <f>tbl_CleanLeads[[#This Row],[Response_Time_Hours]]&gt;24</f>
        <v>0</v>
      </c>
      <c r="Z2160" s="13" t="b">
        <f>tbl_CleanLeads[[#This Row],[Response_Time_Hours]]&gt;72</f>
        <v>0</v>
      </c>
      <c r="AA2160" s="13" t="b">
        <f>tbl_CleanLeads[[#This Row],[Status_Clean]]="Converted"</f>
        <v>0</v>
      </c>
    </row>
    <row r="2161" spans="1:27">
      <c r="A2161" t="s">
        <v>70</v>
      </c>
      <c r="B2161" t="s">
        <v>6207</v>
      </c>
      <c r="C2161" t="s">
        <v>6208</v>
      </c>
      <c r="D2161" t="s">
        <v>7268</v>
      </c>
      <c r="E2161" t="s">
        <v>106</v>
      </c>
      <c r="F2161" t="s">
        <v>173</v>
      </c>
      <c r="G2161" s="1">
        <v>45100</v>
      </c>
      <c r="H2161" s="8">
        <f>MONTH(tbl_CleanLeads[[#This Row],[Lead_Date_Final]])</f>
        <v>6</v>
      </c>
      <c r="I2161" t="s">
        <v>7276</v>
      </c>
      <c r="J2161" t="s">
        <v>7263</v>
      </c>
      <c r="K2161" t="s">
        <v>7277</v>
      </c>
      <c r="L2161">
        <f>WEEKDAY(tbl_CleanLeads[[#This Row],[Lead_Date_Final]],2)</f>
        <v>5</v>
      </c>
      <c r="M2161" t="s">
        <v>7312</v>
      </c>
      <c r="N2161">
        <v>49.2</v>
      </c>
      <c r="O2161" s="7">
        <v>3488.59</v>
      </c>
      <c r="P2161">
        <v>47</v>
      </c>
      <c r="Q2161" t="s">
        <v>7266</v>
      </c>
      <c r="R2161">
        <f>IF(UPPER(TRIM(Table2[[#This Row],[Status_Clean]]))="CONVERTED",1,0)</f>
        <v>0</v>
      </c>
      <c r="S2161">
        <f>IF(ISNUMBER(MATCH(UPPER(TRIM(Table2[[#This Row],[Status_Clean]])),{"CONTACTED","QUALIFIED","CONVERTED"},0)),1,0)</f>
        <v>0</v>
      </c>
      <c r="T2161" cm="1">
        <f t="array" ref="T2161">_xlfn.SWITCH(UPPER(TRIM(Table2[[#This Row],[Status_Clean]])),"NEW",1,"CONTACTED",2,"QUALIFIED",3,"CONVERTED",4,"LOST",5,99)</f>
        <v>5</v>
      </c>
      <c r="U2161" t="str" cm="1">
        <f t="array" ref="U2161">_xlfn.LET(_xlpm.x,IFERROR(VALUE(Table2[[#This Row],[Response_Time_Hours]]),""),IF(_xlpm.x="","CHECK",_xlfn.IFS(_xlpm.x&lt;=1,"Immediate",_xlpm.x&lt;=6,"Fast",_xlpm.x&lt;=24,"Moderate",_xlpm.x&gt;24,"Delayed")))</f>
        <v>Delayed</v>
      </c>
      <c r="V2161">
        <f>FLOOR(tbl_CleanLeads[[#This Row],[Response_Time_Hours]],6)</f>
        <v>48</v>
      </c>
      <c r="W2161" t="str" cm="1">
        <f t="array" ref="W2161">IF(Table2[[#This Row],[Interaction_Count_Final]]="","N/A",_xlfn.IFS(Table2[[#This Row],[Interaction_Count_Final]]&lt;=2,"Low",Table2[[#This Row],[Interaction_Count_Final]]&lt;=5,"Medium",Table2[[#This Row],[Interaction_Count_Final]]&gt;=6,"High",TRUE,"CHECK"))</f>
        <v>High</v>
      </c>
      <c r="X2161" t="b">
        <f t="shared" si="33"/>
        <v>1</v>
      </c>
      <c r="Y2161" t="b">
        <f>tbl_CleanLeads[[#This Row],[Response_Time_Hours]]&gt;24</f>
        <v>1</v>
      </c>
      <c r="Z2161" s="13" t="b">
        <f>tbl_CleanLeads[[#This Row],[Response_Time_Hours]]&gt;72</f>
        <v>0</v>
      </c>
      <c r="AA2161" s="13" t="b">
        <f>tbl_CleanLeads[[#This Row],[Status_Clean]]="Converted"</f>
        <v>0</v>
      </c>
    </row>
    <row r="2162" spans="1:27">
      <c r="A2162" t="s">
        <v>70</v>
      </c>
      <c r="B2162" t="s">
        <v>6210</v>
      </c>
      <c r="C2162" t="s">
        <v>6211</v>
      </c>
      <c r="D2162" t="s">
        <v>7303</v>
      </c>
      <c r="E2162" t="s">
        <v>1356</v>
      </c>
      <c r="F2162" t="s">
        <v>125</v>
      </c>
      <c r="G2162" s="1">
        <v>45466</v>
      </c>
      <c r="H2162" s="8">
        <f>MONTH(tbl_CleanLeads[[#This Row],[Lead_Date_Final]])</f>
        <v>6</v>
      </c>
      <c r="I2162" t="s">
        <v>7276</v>
      </c>
      <c r="J2162" t="s">
        <v>7271</v>
      </c>
      <c r="K2162" t="s">
        <v>7277</v>
      </c>
      <c r="L2162">
        <f>WEEKDAY(tbl_CleanLeads[[#This Row],[Lead_Date_Final]],2)</f>
        <v>7</v>
      </c>
      <c r="M2162" t="s">
        <v>7293</v>
      </c>
      <c r="N2162">
        <v>35.200000000000003</v>
      </c>
      <c r="O2162" s="7">
        <v>4715.32</v>
      </c>
      <c r="P2162">
        <v>2</v>
      </c>
      <c r="Q2162" t="s">
        <v>7273</v>
      </c>
      <c r="R2162">
        <f>IF(UPPER(TRIM(Table2[[#This Row],[Status_Clean]]))="CONVERTED",1,0)</f>
        <v>0</v>
      </c>
      <c r="S2162">
        <f>IF(ISNUMBER(MATCH(UPPER(TRIM(Table2[[#This Row],[Status_Clean]])),{"CONTACTED","QUALIFIED","CONVERTED"},0)),1,0)</f>
        <v>1</v>
      </c>
      <c r="T2162" cm="1">
        <f t="array" ref="T2162">_xlfn.SWITCH(UPPER(TRIM(Table2[[#This Row],[Status_Clean]])),"NEW",1,"CONTACTED",2,"QUALIFIED",3,"CONVERTED",4,"LOST",5,99)</f>
        <v>2</v>
      </c>
      <c r="U2162" t="str" cm="1">
        <f t="array" ref="U2162">_xlfn.LET(_xlpm.x,IFERROR(VALUE(Table2[[#This Row],[Response_Time_Hours]]),""),IF(_xlpm.x="","CHECK",_xlfn.IFS(_xlpm.x&lt;=1,"Immediate",_xlpm.x&lt;=6,"Fast",_xlpm.x&lt;=24,"Moderate",_xlpm.x&gt;24,"Delayed")))</f>
        <v>Delayed</v>
      </c>
      <c r="V2162">
        <f>FLOOR(tbl_CleanLeads[[#This Row],[Response_Time_Hours]],6)</f>
        <v>30</v>
      </c>
      <c r="W2162" t="str" cm="1">
        <f t="array" ref="W2162">IF(Table2[[#This Row],[Interaction_Count_Final]]="","N/A",_xlfn.IFS(Table2[[#This Row],[Interaction_Count_Final]]&lt;=2,"Low",Table2[[#This Row],[Interaction_Count_Final]]&lt;=5,"Medium",Table2[[#This Row],[Interaction_Count_Final]]&gt;=6,"High",TRUE,"CHECK"))</f>
        <v>Low</v>
      </c>
      <c r="X2162" t="b">
        <f t="shared" si="33"/>
        <v>1</v>
      </c>
      <c r="Y2162" t="b">
        <f>tbl_CleanLeads[[#This Row],[Response_Time_Hours]]&gt;24</f>
        <v>1</v>
      </c>
      <c r="Z2162" s="13" t="b">
        <f>tbl_CleanLeads[[#This Row],[Response_Time_Hours]]&gt;72</f>
        <v>0</v>
      </c>
      <c r="AA2162" s="13" t="b">
        <f>tbl_CleanLeads[[#This Row],[Status_Clean]]="Converted"</f>
        <v>0</v>
      </c>
    </row>
    <row r="2163" spans="1:27">
      <c r="A2163" t="s">
        <v>90</v>
      </c>
      <c r="B2163" t="s">
        <v>6214</v>
      </c>
      <c r="C2163" t="s">
        <v>8673</v>
      </c>
      <c r="D2163" t="s">
        <v>7258</v>
      </c>
      <c r="E2163" t="s">
        <v>363</v>
      </c>
      <c r="F2163" t="s">
        <v>193</v>
      </c>
      <c r="G2163" s="1">
        <v>45580</v>
      </c>
      <c r="H2163" s="8">
        <f>MONTH(tbl_CleanLeads[[#This Row],[Lead_Date_Final]])</f>
        <v>10</v>
      </c>
      <c r="I2163" t="s">
        <v>7270</v>
      </c>
      <c r="J2163" t="s">
        <v>7271</v>
      </c>
      <c r="K2163" t="s">
        <v>7264</v>
      </c>
      <c r="L2163">
        <f>WEEKDAY(tbl_CleanLeads[[#This Row],[Lead_Date_Final]],2)</f>
        <v>2</v>
      </c>
      <c r="M2163" t="s">
        <v>7265</v>
      </c>
      <c r="N2163">
        <v>59.3</v>
      </c>
      <c r="O2163" s="7">
        <v>1720</v>
      </c>
      <c r="P2163">
        <v>4</v>
      </c>
      <c r="Q2163" t="s">
        <v>7289</v>
      </c>
      <c r="R2163">
        <f>IF(UPPER(TRIM(Table2[[#This Row],[Status_Clean]]))="CONVERTED",1,0)</f>
        <v>0</v>
      </c>
      <c r="S2163">
        <f>IF(ISNUMBER(MATCH(UPPER(TRIM(Table2[[#This Row],[Status_Clean]])),{"CONTACTED","QUALIFIED","CONVERTED"},0)),1,0)</f>
        <v>0</v>
      </c>
      <c r="T2163" cm="1">
        <f t="array" ref="T2163">_xlfn.SWITCH(UPPER(TRIM(Table2[[#This Row],[Status_Clean]])),"NEW",1,"CONTACTED",2,"QUALIFIED",3,"CONVERTED",4,"LOST",5,99)</f>
        <v>1</v>
      </c>
      <c r="U2163" t="str" cm="1">
        <f t="array" ref="U2163">_xlfn.LET(_xlpm.x,IFERROR(VALUE(Table2[[#This Row],[Response_Time_Hours]]),""),IF(_xlpm.x="","CHECK",_xlfn.IFS(_xlpm.x&lt;=1,"Immediate",_xlpm.x&lt;=6,"Fast",_xlpm.x&lt;=24,"Moderate",_xlpm.x&gt;24,"Delayed")))</f>
        <v>Delayed</v>
      </c>
      <c r="V2163">
        <f>FLOOR(tbl_CleanLeads[[#This Row],[Response_Time_Hours]],6)</f>
        <v>54</v>
      </c>
      <c r="W2163" t="str" cm="1">
        <f t="array" ref="W2163">IF(Table2[[#This Row],[Interaction_Count_Final]]="","N/A",_xlfn.IFS(Table2[[#This Row],[Interaction_Count_Final]]&lt;=2,"Low",Table2[[#This Row],[Interaction_Count_Final]]&lt;=5,"Medium",Table2[[#This Row],[Interaction_Count_Final]]&gt;=6,"High",TRUE,"CHECK"))</f>
        <v>Medium</v>
      </c>
      <c r="X2163" t="b">
        <f t="shared" si="33"/>
        <v>1</v>
      </c>
      <c r="Y2163" t="b">
        <f>tbl_CleanLeads[[#This Row],[Response_Time_Hours]]&gt;24</f>
        <v>1</v>
      </c>
      <c r="Z2163" s="13" t="b">
        <f>tbl_CleanLeads[[#This Row],[Response_Time_Hours]]&gt;72</f>
        <v>0</v>
      </c>
      <c r="AA2163" s="13" t="b">
        <f>tbl_CleanLeads[[#This Row],[Status_Clean]]="Converted"</f>
        <v>0</v>
      </c>
    </row>
    <row r="2164" spans="1:27">
      <c r="A2164" t="s">
        <v>63</v>
      </c>
      <c r="B2164" t="s">
        <v>6217</v>
      </c>
      <c r="C2164" t="s">
        <v>6218</v>
      </c>
      <c r="D2164" t="s">
        <v>7268</v>
      </c>
      <c r="E2164" t="s">
        <v>106</v>
      </c>
      <c r="F2164" t="s">
        <v>71</v>
      </c>
      <c r="G2164" s="1">
        <v>45440</v>
      </c>
      <c r="H2164" s="8">
        <f>MONTH(tbl_CleanLeads[[#This Row],[Lead_Date_Final]])</f>
        <v>5</v>
      </c>
      <c r="I2164" t="s">
        <v>7314</v>
      </c>
      <c r="J2164" t="s">
        <v>7271</v>
      </c>
      <c r="K2164" t="s">
        <v>7277</v>
      </c>
      <c r="L2164">
        <f>WEEKDAY(tbl_CleanLeads[[#This Row],[Lead_Date_Final]],2)</f>
        <v>2</v>
      </c>
      <c r="M2164" t="s">
        <v>7265</v>
      </c>
      <c r="N2164">
        <v>70.599999999999994</v>
      </c>
      <c r="O2164" s="7">
        <v>1292.52</v>
      </c>
      <c r="P2164">
        <v>47</v>
      </c>
      <c r="Q2164" t="s">
        <v>7289</v>
      </c>
      <c r="R2164">
        <f>IF(UPPER(TRIM(Table2[[#This Row],[Status_Clean]]))="CONVERTED",1,0)</f>
        <v>0</v>
      </c>
      <c r="S2164">
        <f>IF(ISNUMBER(MATCH(UPPER(TRIM(Table2[[#This Row],[Status_Clean]])),{"CONTACTED","QUALIFIED","CONVERTED"},0)),1,0)</f>
        <v>1</v>
      </c>
      <c r="T2164" cm="1">
        <f t="array" ref="T2164">_xlfn.SWITCH(UPPER(TRIM(Table2[[#This Row],[Status_Clean]])),"NEW",1,"CONTACTED",2,"QUALIFIED",3,"CONVERTED",4,"LOST",5,99)</f>
        <v>3</v>
      </c>
      <c r="U2164" t="str" cm="1">
        <f t="array" ref="U2164">_xlfn.LET(_xlpm.x,IFERROR(VALUE(Table2[[#This Row],[Response_Time_Hours]]),""),IF(_xlpm.x="","CHECK",_xlfn.IFS(_xlpm.x&lt;=1,"Immediate",_xlpm.x&lt;=6,"Fast",_xlpm.x&lt;=24,"Moderate",_xlpm.x&gt;24,"Delayed")))</f>
        <v>Delayed</v>
      </c>
      <c r="V2164">
        <f>FLOOR(tbl_CleanLeads[[#This Row],[Response_Time_Hours]],6)</f>
        <v>66</v>
      </c>
      <c r="W2164" t="str" cm="1">
        <f t="array" ref="W2164">IF(Table2[[#This Row],[Interaction_Count_Final]]="","N/A",_xlfn.IFS(Table2[[#This Row],[Interaction_Count_Final]]&lt;=2,"Low",Table2[[#This Row],[Interaction_Count_Final]]&lt;=5,"Medium",Table2[[#This Row],[Interaction_Count_Final]]&gt;=6,"High",TRUE,"CHECK"))</f>
        <v>High</v>
      </c>
      <c r="X2164" t="b">
        <f t="shared" si="33"/>
        <v>1</v>
      </c>
      <c r="Y2164" t="b">
        <f>tbl_CleanLeads[[#This Row],[Response_Time_Hours]]&gt;24</f>
        <v>1</v>
      </c>
      <c r="Z2164" s="13" t="b">
        <f>tbl_CleanLeads[[#This Row],[Response_Time_Hours]]&gt;72</f>
        <v>0</v>
      </c>
      <c r="AA2164" s="13" t="b">
        <f>tbl_CleanLeads[[#This Row],[Status_Clean]]="Converted"</f>
        <v>0</v>
      </c>
    </row>
    <row r="2165" spans="1:27">
      <c r="A2165" t="s">
        <v>90</v>
      </c>
      <c r="B2165" t="s">
        <v>6220</v>
      </c>
      <c r="C2165" t="s">
        <v>6221</v>
      </c>
      <c r="D2165" t="s">
        <v>7258</v>
      </c>
      <c r="E2165" t="s">
        <v>254</v>
      </c>
      <c r="F2165" t="s">
        <v>250</v>
      </c>
      <c r="G2165" s="1">
        <v>45315</v>
      </c>
      <c r="H2165" s="8">
        <f>MONTH(tbl_CleanLeads[[#This Row],[Lead_Date_Final]])</f>
        <v>1</v>
      </c>
      <c r="I2165" t="s">
        <v>7317</v>
      </c>
      <c r="J2165" t="s">
        <v>7271</v>
      </c>
      <c r="K2165" t="s">
        <v>7284</v>
      </c>
      <c r="L2165">
        <f>WEEKDAY(tbl_CleanLeads[[#This Row],[Lead_Date_Final]],2)</f>
        <v>3</v>
      </c>
      <c r="M2165" t="s">
        <v>7272</v>
      </c>
      <c r="N2165">
        <v>25.8</v>
      </c>
      <c r="O2165" s="7">
        <v>2397.23</v>
      </c>
      <c r="P2165">
        <v>4</v>
      </c>
      <c r="Q2165" t="s">
        <v>7266</v>
      </c>
      <c r="R2165">
        <f>IF(UPPER(TRIM(Table2[[#This Row],[Status_Clean]]))="CONVERTED",1,0)</f>
        <v>1</v>
      </c>
      <c r="S2165">
        <f>IF(ISNUMBER(MATCH(UPPER(TRIM(Table2[[#This Row],[Status_Clean]])),{"CONTACTED","QUALIFIED","CONVERTED"},0)),1,0)</f>
        <v>1</v>
      </c>
      <c r="T2165" cm="1">
        <f t="array" ref="T2165">_xlfn.SWITCH(UPPER(TRIM(Table2[[#This Row],[Status_Clean]])),"NEW",1,"CONTACTED",2,"QUALIFIED",3,"CONVERTED",4,"LOST",5,99)</f>
        <v>4</v>
      </c>
      <c r="U2165" t="str" cm="1">
        <f t="array" ref="U2165">_xlfn.LET(_xlpm.x,IFERROR(VALUE(Table2[[#This Row],[Response_Time_Hours]]),""),IF(_xlpm.x="","CHECK",_xlfn.IFS(_xlpm.x&lt;=1,"Immediate",_xlpm.x&lt;=6,"Fast",_xlpm.x&lt;=24,"Moderate",_xlpm.x&gt;24,"Delayed")))</f>
        <v>Delayed</v>
      </c>
      <c r="V2165">
        <f>FLOOR(tbl_CleanLeads[[#This Row],[Response_Time_Hours]],6)</f>
        <v>24</v>
      </c>
      <c r="W2165" t="str" cm="1">
        <f t="array" ref="W2165">IF(Table2[[#This Row],[Interaction_Count_Final]]="","N/A",_xlfn.IFS(Table2[[#This Row],[Interaction_Count_Final]]&lt;=2,"Low",Table2[[#This Row],[Interaction_Count_Final]]&lt;=5,"Medium",Table2[[#This Row],[Interaction_Count_Final]]&gt;=6,"High",TRUE,"CHECK"))</f>
        <v>Medium</v>
      </c>
      <c r="X2165" t="b">
        <f t="shared" si="33"/>
        <v>1</v>
      </c>
      <c r="Y2165" t="b">
        <f>tbl_CleanLeads[[#This Row],[Response_Time_Hours]]&gt;24</f>
        <v>1</v>
      </c>
      <c r="Z2165" s="13" t="b">
        <f>tbl_CleanLeads[[#This Row],[Response_Time_Hours]]&gt;72</f>
        <v>0</v>
      </c>
      <c r="AA2165" s="13" t="b">
        <f>tbl_CleanLeads[[#This Row],[Status_Clean]]="Converted"</f>
        <v>1</v>
      </c>
    </row>
    <row r="2166" spans="1:27">
      <c r="A2166" t="s">
        <v>90</v>
      </c>
      <c r="B2166" t="s">
        <v>6222</v>
      </c>
      <c r="C2166" t="s">
        <v>6223</v>
      </c>
      <c r="D2166" t="s">
        <v>7258</v>
      </c>
      <c r="E2166" t="s">
        <v>311</v>
      </c>
      <c r="F2166" t="s">
        <v>125</v>
      </c>
      <c r="G2166" s="1">
        <v>45520</v>
      </c>
      <c r="H2166" s="8">
        <f>MONTH(tbl_CleanLeads[[#This Row],[Lead_Date_Final]])</f>
        <v>8</v>
      </c>
      <c r="I2166" t="s">
        <v>7310</v>
      </c>
      <c r="J2166" t="s">
        <v>7271</v>
      </c>
      <c r="K2166" t="s">
        <v>7288</v>
      </c>
      <c r="L2166">
        <f>WEEKDAY(tbl_CleanLeads[[#This Row],[Lead_Date_Final]],2)</f>
        <v>5</v>
      </c>
      <c r="M2166" t="s">
        <v>7312</v>
      </c>
      <c r="N2166">
        <v>48.9</v>
      </c>
      <c r="O2166" s="7">
        <v>4997.5</v>
      </c>
      <c r="P2166">
        <v>8</v>
      </c>
      <c r="Q2166" t="s">
        <v>7273</v>
      </c>
      <c r="R2166">
        <f>IF(UPPER(TRIM(Table2[[#This Row],[Status_Clean]]))="CONVERTED",1,0)</f>
        <v>0</v>
      </c>
      <c r="S2166">
        <f>IF(ISNUMBER(MATCH(UPPER(TRIM(Table2[[#This Row],[Status_Clean]])),{"CONTACTED","QUALIFIED","CONVERTED"},0)),1,0)</f>
        <v>1</v>
      </c>
      <c r="T2166" cm="1">
        <f t="array" ref="T2166">_xlfn.SWITCH(UPPER(TRIM(Table2[[#This Row],[Status_Clean]])),"NEW",1,"CONTACTED",2,"QUALIFIED",3,"CONVERTED",4,"LOST",5,99)</f>
        <v>2</v>
      </c>
      <c r="U2166" t="str" cm="1">
        <f t="array" ref="U2166">_xlfn.LET(_xlpm.x,IFERROR(VALUE(Table2[[#This Row],[Response_Time_Hours]]),""),IF(_xlpm.x="","CHECK",_xlfn.IFS(_xlpm.x&lt;=1,"Immediate",_xlpm.x&lt;=6,"Fast",_xlpm.x&lt;=24,"Moderate",_xlpm.x&gt;24,"Delayed")))</f>
        <v>Delayed</v>
      </c>
      <c r="V2166">
        <f>FLOOR(tbl_CleanLeads[[#This Row],[Response_Time_Hours]],6)</f>
        <v>48</v>
      </c>
      <c r="W2166" t="str" cm="1">
        <f t="array" ref="W2166">IF(Table2[[#This Row],[Interaction_Count_Final]]="","N/A",_xlfn.IFS(Table2[[#This Row],[Interaction_Count_Final]]&lt;=2,"Low",Table2[[#This Row],[Interaction_Count_Final]]&lt;=5,"Medium",Table2[[#This Row],[Interaction_Count_Final]]&gt;=6,"High",TRUE,"CHECK"))</f>
        <v>High</v>
      </c>
      <c r="X2166" t="b">
        <f t="shared" si="33"/>
        <v>1</v>
      </c>
      <c r="Y2166" t="b">
        <f>tbl_CleanLeads[[#This Row],[Response_Time_Hours]]&gt;24</f>
        <v>1</v>
      </c>
      <c r="Z2166" s="13" t="b">
        <f>tbl_CleanLeads[[#This Row],[Response_Time_Hours]]&gt;72</f>
        <v>0</v>
      </c>
      <c r="AA2166" s="13" t="b">
        <f>tbl_CleanLeads[[#This Row],[Status_Clean]]="Converted"</f>
        <v>0</v>
      </c>
    </row>
    <row r="2167" spans="1:27">
      <c r="A2167" t="s">
        <v>70</v>
      </c>
      <c r="B2167" t="s">
        <v>6225</v>
      </c>
      <c r="C2167" t="s">
        <v>6226</v>
      </c>
      <c r="D2167" t="s">
        <v>7274</v>
      </c>
      <c r="E2167" t="s">
        <v>263</v>
      </c>
      <c r="F2167" t="s">
        <v>250</v>
      </c>
      <c r="G2167" s="1">
        <v>45121</v>
      </c>
      <c r="H2167" s="8">
        <f>MONTH(tbl_CleanLeads[[#This Row],[Lead_Date_Final]])</f>
        <v>7</v>
      </c>
      <c r="I2167" t="s">
        <v>7305</v>
      </c>
      <c r="J2167" t="s">
        <v>7263</v>
      </c>
      <c r="K2167" t="s">
        <v>7288</v>
      </c>
      <c r="L2167">
        <f>WEEKDAY(tbl_CleanLeads[[#This Row],[Lead_Date_Final]],2)</f>
        <v>5</v>
      </c>
      <c r="M2167" t="s">
        <v>7312</v>
      </c>
      <c r="N2167">
        <v>50</v>
      </c>
      <c r="O2167" s="7">
        <v>4782.37</v>
      </c>
      <c r="P2167">
        <v>43</v>
      </c>
      <c r="Q2167" t="s">
        <v>7273</v>
      </c>
      <c r="R2167">
        <f>IF(UPPER(TRIM(Table2[[#This Row],[Status_Clean]]))="CONVERTED",1,0)</f>
        <v>1</v>
      </c>
      <c r="S2167">
        <f>IF(ISNUMBER(MATCH(UPPER(TRIM(Table2[[#This Row],[Status_Clean]])),{"CONTACTED","QUALIFIED","CONVERTED"},0)),1,0)</f>
        <v>1</v>
      </c>
      <c r="T2167" cm="1">
        <f t="array" ref="T2167">_xlfn.SWITCH(UPPER(TRIM(Table2[[#This Row],[Status_Clean]])),"NEW",1,"CONTACTED",2,"QUALIFIED",3,"CONVERTED",4,"LOST",5,99)</f>
        <v>4</v>
      </c>
      <c r="U2167" t="str" cm="1">
        <f t="array" ref="U2167">_xlfn.LET(_xlpm.x,IFERROR(VALUE(Table2[[#This Row],[Response_Time_Hours]]),""),IF(_xlpm.x="","CHECK",_xlfn.IFS(_xlpm.x&lt;=1,"Immediate",_xlpm.x&lt;=6,"Fast",_xlpm.x&lt;=24,"Moderate",_xlpm.x&gt;24,"Delayed")))</f>
        <v>Delayed</v>
      </c>
      <c r="V2167">
        <f>FLOOR(tbl_CleanLeads[[#This Row],[Response_Time_Hours]],6)</f>
        <v>48</v>
      </c>
      <c r="W2167" t="str" cm="1">
        <f t="array" ref="W2167">IF(Table2[[#This Row],[Interaction_Count_Final]]="","N/A",_xlfn.IFS(Table2[[#This Row],[Interaction_Count_Final]]&lt;=2,"Low",Table2[[#This Row],[Interaction_Count_Final]]&lt;=5,"Medium",Table2[[#This Row],[Interaction_Count_Final]]&gt;=6,"High",TRUE,"CHECK"))</f>
        <v>High</v>
      </c>
      <c r="X2167" t="b">
        <f t="shared" si="33"/>
        <v>1</v>
      </c>
      <c r="Y2167" t="b">
        <f>tbl_CleanLeads[[#This Row],[Response_Time_Hours]]&gt;24</f>
        <v>1</v>
      </c>
      <c r="Z2167" s="13" t="b">
        <f>tbl_CleanLeads[[#This Row],[Response_Time_Hours]]&gt;72</f>
        <v>0</v>
      </c>
      <c r="AA2167" s="13" t="b">
        <f>tbl_CleanLeads[[#This Row],[Status_Clean]]="Converted"</f>
        <v>1</v>
      </c>
    </row>
    <row r="2168" spans="1:27">
      <c r="A2168" t="s">
        <v>70</v>
      </c>
      <c r="B2168" t="s">
        <v>6228</v>
      </c>
      <c r="C2168" t="s">
        <v>8676</v>
      </c>
      <c r="D2168" t="s">
        <v>7258</v>
      </c>
      <c r="E2168" t="s">
        <v>447</v>
      </c>
      <c r="F2168" t="s">
        <v>193</v>
      </c>
      <c r="G2168" s="1">
        <v>45211</v>
      </c>
      <c r="H2168" s="8">
        <f>MONTH(tbl_CleanLeads[[#This Row],[Lead_Date_Final]])</f>
        <v>10</v>
      </c>
      <c r="I2168" t="s">
        <v>7270</v>
      </c>
      <c r="J2168" t="s">
        <v>7263</v>
      </c>
      <c r="K2168" t="s">
        <v>7264</v>
      </c>
      <c r="L2168">
        <f>WEEKDAY(tbl_CleanLeads[[#This Row],[Lead_Date_Final]],2)</f>
        <v>4</v>
      </c>
      <c r="M2168" t="s">
        <v>7285</v>
      </c>
      <c r="N2168">
        <v>52.2</v>
      </c>
      <c r="O2168" s="7">
        <v>1751.48</v>
      </c>
      <c r="P2168">
        <v>11</v>
      </c>
      <c r="Q2168" t="s">
        <v>7289</v>
      </c>
      <c r="R2168">
        <f>IF(UPPER(TRIM(Table2[[#This Row],[Status_Clean]]))="CONVERTED",1,0)</f>
        <v>0</v>
      </c>
      <c r="S2168">
        <f>IF(ISNUMBER(MATCH(UPPER(TRIM(Table2[[#This Row],[Status_Clean]])),{"CONTACTED","QUALIFIED","CONVERTED"},0)),1,0)</f>
        <v>0</v>
      </c>
      <c r="T2168" cm="1">
        <f t="array" ref="T2168">_xlfn.SWITCH(UPPER(TRIM(Table2[[#This Row],[Status_Clean]])),"NEW",1,"CONTACTED",2,"QUALIFIED",3,"CONVERTED",4,"LOST",5,99)</f>
        <v>1</v>
      </c>
      <c r="U2168" t="str" cm="1">
        <f t="array" ref="U2168">_xlfn.LET(_xlpm.x,IFERROR(VALUE(Table2[[#This Row],[Response_Time_Hours]]),""),IF(_xlpm.x="","CHECK",_xlfn.IFS(_xlpm.x&lt;=1,"Immediate",_xlpm.x&lt;=6,"Fast",_xlpm.x&lt;=24,"Moderate",_xlpm.x&gt;24,"Delayed")))</f>
        <v>Delayed</v>
      </c>
      <c r="V2168">
        <f>FLOOR(tbl_CleanLeads[[#This Row],[Response_Time_Hours]],6)</f>
        <v>48</v>
      </c>
      <c r="W2168" t="str" cm="1">
        <f t="array" ref="W2168">IF(Table2[[#This Row],[Interaction_Count_Final]]="","N/A",_xlfn.IFS(Table2[[#This Row],[Interaction_Count_Final]]&lt;=2,"Low",Table2[[#This Row],[Interaction_Count_Final]]&lt;=5,"Medium",Table2[[#This Row],[Interaction_Count_Final]]&gt;=6,"High",TRUE,"CHECK"))</f>
        <v>High</v>
      </c>
      <c r="X2168" t="b">
        <f t="shared" si="33"/>
        <v>1</v>
      </c>
      <c r="Y2168" t="b">
        <f>tbl_CleanLeads[[#This Row],[Response_Time_Hours]]&gt;24</f>
        <v>1</v>
      </c>
      <c r="Z2168" s="13" t="b">
        <f>tbl_CleanLeads[[#This Row],[Response_Time_Hours]]&gt;72</f>
        <v>0</v>
      </c>
      <c r="AA2168" s="13" t="b">
        <f>tbl_CleanLeads[[#This Row],[Status_Clean]]="Converted"</f>
        <v>0</v>
      </c>
    </row>
    <row r="2169" spans="1:27">
      <c r="A2169" t="s">
        <v>70</v>
      </c>
      <c r="B2169" t="s">
        <v>6231</v>
      </c>
      <c r="C2169" t="s">
        <v>6232</v>
      </c>
      <c r="D2169" t="s">
        <v>7268</v>
      </c>
      <c r="E2169" t="s">
        <v>473</v>
      </c>
      <c r="F2169" t="s">
        <v>193</v>
      </c>
      <c r="G2169" s="1">
        <v>45150</v>
      </c>
      <c r="H2169" s="8">
        <f>MONTH(tbl_CleanLeads[[#This Row],[Lead_Date_Final]])</f>
        <v>8</v>
      </c>
      <c r="I2169" t="s">
        <v>7310</v>
      </c>
      <c r="J2169" t="s">
        <v>7263</v>
      </c>
      <c r="K2169" t="s">
        <v>7288</v>
      </c>
      <c r="L2169">
        <f>WEEKDAY(tbl_CleanLeads[[#This Row],[Lead_Date_Final]],2)</f>
        <v>6</v>
      </c>
      <c r="M2169" t="s">
        <v>7278</v>
      </c>
      <c r="N2169">
        <v>23.8</v>
      </c>
      <c r="O2169" s="7">
        <v>3149.4</v>
      </c>
      <c r="P2169">
        <v>18</v>
      </c>
      <c r="Q2169" t="s">
        <v>7266</v>
      </c>
      <c r="R2169">
        <f>IF(UPPER(TRIM(Table2[[#This Row],[Status_Clean]]))="CONVERTED",1,0)</f>
        <v>0</v>
      </c>
      <c r="S2169">
        <f>IF(ISNUMBER(MATCH(UPPER(TRIM(Table2[[#This Row],[Status_Clean]])),{"CONTACTED","QUALIFIED","CONVERTED"},0)),1,0)</f>
        <v>0</v>
      </c>
      <c r="T2169" cm="1">
        <f t="array" ref="T2169">_xlfn.SWITCH(UPPER(TRIM(Table2[[#This Row],[Status_Clean]])),"NEW",1,"CONTACTED",2,"QUALIFIED",3,"CONVERTED",4,"LOST",5,99)</f>
        <v>1</v>
      </c>
      <c r="U2169" t="str" cm="1">
        <f t="array" ref="U2169">_xlfn.LET(_xlpm.x,IFERROR(VALUE(Table2[[#This Row],[Response_Time_Hours]]),""),IF(_xlpm.x="","CHECK",_xlfn.IFS(_xlpm.x&lt;=1,"Immediate",_xlpm.x&lt;=6,"Fast",_xlpm.x&lt;=24,"Moderate",_xlpm.x&gt;24,"Delayed")))</f>
        <v>Moderate</v>
      </c>
      <c r="V2169">
        <f>FLOOR(tbl_CleanLeads[[#This Row],[Response_Time_Hours]],6)</f>
        <v>18</v>
      </c>
      <c r="W2169" t="str" cm="1">
        <f t="array" ref="W2169">IF(Table2[[#This Row],[Interaction_Count_Final]]="","N/A",_xlfn.IFS(Table2[[#This Row],[Interaction_Count_Final]]&lt;=2,"Low",Table2[[#This Row],[Interaction_Count_Final]]&lt;=5,"Medium",Table2[[#This Row],[Interaction_Count_Final]]&gt;=6,"High",TRUE,"CHECK"))</f>
        <v>High</v>
      </c>
      <c r="X2169" t="b">
        <f t="shared" si="33"/>
        <v>1</v>
      </c>
      <c r="Y2169" t="b">
        <f>tbl_CleanLeads[[#This Row],[Response_Time_Hours]]&gt;24</f>
        <v>0</v>
      </c>
      <c r="Z2169" s="13" t="b">
        <f>tbl_CleanLeads[[#This Row],[Response_Time_Hours]]&gt;72</f>
        <v>0</v>
      </c>
      <c r="AA2169" s="13" t="b">
        <f>tbl_CleanLeads[[#This Row],[Status_Clean]]="Converted"</f>
        <v>0</v>
      </c>
    </row>
    <row r="2170" spans="1:27">
      <c r="A2170" t="s">
        <v>70</v>
      </c>
      <c r="B2170" t="s">
        <v>6234</v>
      </c>
      <c r="C2170" t="s">
        <v>6235</v>
      </c>
      <c r="D2170" t="s">
        <v>7274</v>
      </c>
      <c r="E2170" t="s">
        <v>311</v>
      </c>
      <c r="F2170" t="s">
        <v>125</v>
      </c>
      <c r="G2170" s="1">
        <v>45079</v>
      </c>
      <c r="H2170" s="8">
        <f>MONTH(tbl_CleanLeads[[#This Row],[Lead_Date_Final]])</f>
        <v>6</v>
      </c>
      <c r="I2170" t="s">
        <v>7276</v>
      </c>
      <c r="J2170" t="s">
        <v>7263</v>
      </c>
      <c r="K2170" t="s">
        <v>7277</v>
      </c>
      <c r="L2170">
        <f>WEEKDAY(tbl_CleanLeads[[#This Row],[Lead_Date_Final]],2)</f>
        <v>5</v>
      </c>
      <c r="M2170" t="s">
        <v>7312</v>
      </c>
      <c r="N2170">
        <v>12.6</v>
      </c>
      <c r="O2170" s="7">
        <v>3226.56</v>
      </c>
      <c r="P2170">
        <v>3</v>
      </c>
      <c r="Q2170" t="s">
        <v>7266</v>
      </c>
      <c r="R2170">
        <f>IF(UPPER(TRIM(Table2[[#This Row],[Status_Clean]]))="CONVERTED",1,0)</f>
        <v>0</v>
      </c>
      <c r="S2170">
        <f>IF(ISNUMBER(MATCH(UPPER(TRIM(Table2[[#This Row],[Status_Clean]])),{"CONTACTED","QUALIFIED","CONVERTED"},0)),1,0)</f>
        <v>1</v>
      </c>
      <c r="T2170" cm="1">
        <f t="array" ref="T2170">_xlfn.SWITCH(UPPER(TRIM(Table2[[#This Row],[Status_Clean]])),"NEW",1,"CONTACTED",2,"QUALIFIED",3,"CONVERTED",4,"LOST",5,99)</f>
        <v>2</v>
      </c>
      <c r="U2170" t="str" cm="1">
        <f t="array" ref="U2170">_xlfn.LET(_xlpm.x,IFERROR(VALUE(Table2[[#This Row],[Response_Time_Hours]]),""),IF(_xlpm.x="","CHECK",_xlfn.IFS(_xlpm.x&lt;=1,"Immediate",_xlpm.x&lt;=6,"Fast",_xlpm.x&lt;=24,"Moderate",_xlpm.x&gt;24,"Delayed")))</f>
        <v>Moderate</v>
      </c>
      <c r="V2170">
        <f>FLOOR(tbl_CleanLeads[[#This Row],[Response_Time_Hours]],6)</f>
        <v>12</v>
      </c>
      <c r="W2170" t="str" cm="1">
        <f t="array" ref="W2170">IF(Table2[[#This Row],[Interaction_Count_Final]]="","N/A",_xlfn.IFS(Table2[[#This Row],[Interaction_Count_Final]]&lt;=2,"Low",Table2[[#This Row],[Interaction_Count_Final]]&lt;=5,"Medium",Table2[[#This Row],[Interaction_Count_Final]]&gt;=6,"High",TRUE,"CHECK"))</f>
        <v>Medium</v>
      </c>
      <c r="X2170" t="b">
        <f t="shared" si="33"/>
        <v>1</v>
      </c>
      <c r="Y2170" t="b">
        <f>tbl_CleanLeads[[#This Row],[Response_Time_Hours]]&gt;24</f>
        <v>0</v>
      </c>
      <c r="Z2170" s="13" t="b">
        <f>tbl_CleanLeads[[#This Row],[Response_Time_Hours]]&gt;72</f>
        <v>0</v>
      </c>
      <c r="AA2170" s="13" t="b">
        <f>tbl_CleanLeads[[#This Row],[Status_Clean]]="Converted"</f>
        <v>0</v>
      </c>
    </row>
    <row r="2171" spans="1:27">
      <c r="A2171" t="s">
        <v>90</v>
      </c>
      <c r="B2171" t="s">
        <v>6237</v>
      </c>
      <c r="C2171" t="s">
        <v>6238</v>
      </c>
      <c r="D2171" t="s">
        <v>7280</v>
      </c>
      <c r="E2171" t="s">
        <v>222</v>
      </c>
      <c r="F2171" t="s">
        <v>71</v>
      </c>
      <c r="G2171" s="1">
        <v>45532</v>
      </c>
      <c r="H2171" s="8">
        <f>MONTH(tbl_CleanLeads[[#This Row],[Lead_Date_Final]])</f>
        <v>8</v>
      </c>
      <c r="I2171" t="s">
        <v>7310</v>
      </c>
      <c r="J2171" t="s">
        <v>7271</v>
      </c>
      <c r="K2171" t="s">
        <v>7288</v>
      </c>
      <c r="L2171">
        <f>WEEKDAY(tbl_CleanLeads[[#This Row],[Lead_Date_Final]],2)</f>
        <v>3</v>
      </c>
      <c r="M2171" t="s">
        <v>7272</v>
      </c>
      <c r="N2171">
        <v>4.8000000000000007</v>
      </c>
      <c r="O2171" s="7">
        <v>1125.51</v>
      </c>
      <c r="P2171">
        <v>34</v>
      </c>
      <c r="Q2171" t="s">
        <v>7289</v>
      </c>
      <c r="R2171">
        <f>IF(UPPER(TRIM(Table2[[#This Row],[Status_Clean]]))="CONVERTED",1,0)</f>
        <v>0</v>
      </c>
      <c r="S2171">
        <f>IF(ISNUMBER(MATCH(UPPER(TRIM(Table2[[#This Row],[Status_Clean]])),{"CONTACTED","QUALIFIED","CONVERTED"},0)),1,0)</f>
        <v>1</v>
      </c>
      <c r="T2171" cm="1">
        <f t="array" ref="T2171">_xlfn.SWITCH(UPPER(TRIM(Table2[[#This Row],[Status_Clean]])),"NEW",1,"CONTACTED",2,"QUALIFIED",3,"CONVERTED",4,"LOST",5,99)</f>
        <v>3</v>
      </c>
      <c r="U2171" t="str" cm="1">
        <f t="array" ref="U2171">_xlfn.LET(_xlpm.x,IFERROR(VALUE(Table2[[#This Row],[Response_Time_Hours]]),""),IF(_xlpm.x="","CHECK",_xlfn.IFS(_xlpm.x&lt;=1,"Immediate",_xlpm.x&lt;=6,"Fast",_xlpm.x&lt;=24,"Moderate",_xlpm.x&gt;24,"Delayed")))</f>
        <v>Fast</v>
      </c>
      <c r="V2171">
        <f>FLOOR(tbl_CleanLeads[[#This Row],[Response_Time_Hours]],6)</f>
        <v>0</v>
      </c>
      <c r="W2171" t="str" cm="1">
        <f t="array" ref="W2171">IF(Table2[[#This Row],[Interaction_Count_Final]]="","N/A",_xlfn.IFS(Table2[[#This Row],[Interaction_Count_Final]]&lt;=2,"Low",Table2[[#This Row],[Interaction_Count_Final]]&lt;=5,"Medium",Table2[[#This Row],[Interaction_Count_Final]]&gt;=6,"High",TRUE,"CHECK"))</f>
        <v>High</v>
      </c>
      <c r="X2171" t="b">
        <f t="shared" si="33"/>
        <v>1</v>
      </c>
      <c r="Y2171" t="b">
        <f>tbl_CleanLeads[[#This Row],[Response_Time_Hours]]&gt;24</f>
        <v>0</v>
      </c>
      <c r="Z2171" s="13" t="b">
        <f>tbl_CleanLeads[[#This Row],[Response_Time_Hours]]&gt;72</f>
        <v>0</v>
      </c>
      <c r="AA2171" s="13" t="b">
        <f>tbl_CleanLeads[[#This Row],[Status_Clean]]="Converted"</f>
        <v>0</v>
      </c>
    </row>
    <row r="2172" spans="1:27">
      <c r="A2172" t="s">
        <v>102</v>
      </c>
      <c r="B2172" t="s">
        <v>6240</v>
      </c>
      <c r="C2172" t="s">
        <v>6241</v>
      </c>
      <c r="D2172" t="s">
        <v>7258</v>
      </c>
      <c r="E2172" t="s">
        <v>101</v>
      </c>
      <c r="F2172" t="s">
        <v>125</v>
      </c>
      <c r="G2172" s="1">
        <v>45084</v>
      </c>
      <c r="H2172" s="8">
        <f>MONTH(tbl_CleanLeads[[#This Row],[Lead_Date_Final]])</f>
        <v>6</v>
      </c>
      <c r="I2172" t="s">
        <v>7276</v>
      </c>
      <c r="J2172" t="s">
        <v>7263</v>
      </c>
      <c r="K2172" t="s">
        <v>7277</v>
      </c>
      <c r="L2172">
        <f>WEEKDAY(tbl_CleanLeads[[#This Row],[Lead_Date_Final]],2)</f>
        <v>3</v>
      </c>
      <c r="M2172" t="s">
        <v>7272</v>
      </c>
      <c r="N2172">
        <v>25.5</v>
      </c>
      <c r="O2172" s="7">
        <v>1132.68</v>
      </c>
      <c r="P2172">
        <v>39</v>
      </c>
      <c r="Q2172" t="s">
        <v>7289</v>
      </c>
      <c r="R2172">
        <f>IF(UPPER(TRIM(Table2[[#This Row],[Status_Clean]]))="CONVERTED",1,0)</f>
        <v>0</v>
      </c>
      <c r="S2172">
        <f>IF(ISNUMBER(MATCH(UPPER(TRIM(Table2[[#This Row],[Status_Clean]])),{"CONTACTED","QUALIFIED","CONVERTED"},0)),1,0)</f>
        <v>1</v>
      </c>
      <c r="T2172" cm="1">
        <f t="array" ref="T2172">_xlfn.SWITCH(UPPER(TRIM(Table2[[#This Row],[Status_Clean]])),"NEW",1,"CONTACTED",2,"QUALIFIED",3,"CONVERTED",4,"LOST",5,99)</f>
        <v>2</v>
      </c>
      <c r="U2172" t="str" cm="1">
        <f t="array" ref="U2172">_xlfn.LET(_xlpm.x,IFERROR(VALUE(Table2[[#This Row],[Response_Time_Hours]]),""),IF(_xlpm.x="","CHECK",_xlfn.IFS(_xlpm.x&lt;=1,"Immediate",_xlpm.x&lt;=6,"Fast",_xlpm.x&lt;=24,"Moderate",_xlpm.x&gt;24,"Delayed")))</f>
        <v>Delayed</v>
      </c>
      <c r="V2172">
        <f>FLOOR(tbl_CleanLeads[[#This Row],[Response_Time_Hours]],6)</f>
        <v>24</v>
      </c>
      <c r="W2172" t="str" cm="1">
        <f t="array" ref="W2172">IF(Table2[[#This Row],[Interaction_Count_Final]]="","N/A",_xlfn.IFS(Table2[[#This Row],[Interaction_Count_Final]]&lt;=2,"Low",Table2[[#This Row],[Interaction_Count_Final]]&lt;=5,"Medium",Table2[[#This Row],[Interaction_Count_Final]]&gt;=6,"High",TRUE,"CHECK"))</f>
        <v>High</v>
      </c>
      <c r="X2172" t="b">
        <f t="shared" si="33"/>
        <v>1</v>
      </c>
      <c r="Y2172" t="b">
        <f>tbl_CleanLeads[[#This Row],[Response_Time_Hours]]&gt;24</f>
        <v>1</v>
      </c>
      <c r="Z2172" s="13" t="b">
        <f>tbl_CleanLeads[[#This Row],[Response_Time_Hours]]&gt;72</f>
        <v>0</v>
      </c>
      <c r="AA2172" s="13" t="b">
        <f>tbl_CleanLeads[[#This Row],[Status_Clean]]="Converted"</f>
        <v>0</v>
      </c>
    </row>
    <row r="2173" spans="1:27">
      <c r="A2173" t="s">
        <v>70</v>
      </c>
      <c r="B2173" t="s">
        <v>6242</v>
      </c>
      <c r="C2173" t="s">
        <v>6243</v>
      </c>
      <c r="D2173" t="s">
        <v>7280</v>
      </c>
      <c r="E2173" t="s">
        <v>7308</v>
      </c>
      <c r="F2173" t="s">
        <v>71</v>
      </c>
      <c r="G2173" s="1">
        <v>45049</v>
      </c>
      <c r="H2173" s="8">
        <f>MONTH(tbl_CleanLeads[[#This Row],[Lead_Date_Final]])</f>
        <v>5</v>
      </c>
      <c r="I2173" t="s">
        <v>7314</v>
      </c>
      <c r="J2173" t="s">
        <v>7263</v>
      </c>
      <c r="K2173" t="s">
        <v>7277</v>
      </c>
      <c r="L2173">
        <f>WEEKDAY(tbl_CleanLeads[[#This Row],[Lead_Date_Final]],2)</f>
        <v>3</v>
      </c>
      <c r="M2173" t="s">
        <v>7272</v>
      </c>
      <c r="N2173">
        <v>1.3</v>
      </c>
      <c r="O2173" s="7">
        <v>1982.34</v>
      </c>
      <c r="P2173">
        <v>34</v>
      </c>
      <c r="Q2173" t="s">
        <v>7266</v>
      </c>
      <c r="R2173">
        <f>IF(UPPER(TRIM(Table2[[#This Row],[Status_Clean]]))="CONVERTED",1,0)</f>
        <v>0</v>
      </c>
      <c r="S2173">
        <f>IF(ISNUMBER(MATCH(UPPER(TRIM(Table2[[#This Row],[Status_Clean]])),{"CONTACTED","QUALIFIED","CONVERTED"},0)),1,0)</f>
        <v>1</v>
      </c>
      <c r="T2173" cm="1">
        <f t="array" ref="T2173">_xlfn.SWITCH(UPPER(TRIM(Table2[[#This Row],[Status_Clean]])),"NEW",1,"CONTACTED",2,"QUALIFIED",3,"CONVERTED",4,"LOST",5,99)</f>
        <v>3</v>
      </c>
      <c r="U2173" t="str" cm="1">
        <f t="array" ref="U2173">_xlfn.LET(_xlpm.x,IFERROR(VALUE(Table2[[#This Row],[Response_Time_Hours]]),""),IF(_xlpm.x="","CHECK",_xlfn.IFS(_xlpm.x&lt;=1,"Immediate",_xlpm.x&lt;=6,"Fast",_xlpm.x&lt;=24,"Moderate",_xlpm.x&gt;24,"Delayed")))</f>
        <v>Fast</v>
      </c>
      <c r="V2173">
        <f>FLOOR(tbl_CleanLeads[[#This Row],[Response_Time_Hours]],6)</f>
        <v>0</v>
      </c>
      <c r="W2173" t="str" cm="1">
        <f t="array" ref="W2173">IF(Table2[[#This Row],[Interaction_Count_Final]]="","N/A",_xlfn.IFS(Table2[[#This Row],[Interaction_Count_Final]]&lt;=2,"Low",Table2[[#This Row],[Interaction_Count_Final]]&lt;=5,"Medium",Table2[[#This Row],[Interaction_Count_Final]]&gt;=6,"High",TRUE,"CHECK"))</f>
        <v>High</v>
      </c>
      <c r="X2173" t="b">
        <f t="shared" si="33"/>
        <v>1</v>
      </c>
      <c r="Y2173" t="b">
        <f>tbl_CleanLeads[[#This Row],[Response_Time_Hours]]&gt;24</f>
        <v>0</v>
      </c>
      <c r="Z2173" s="13" t="b">
        <f>tbl_CleanLeads[[#This Row],[Response_Time_Hours]]&gt;72</f>
        <v>0</v>
      </c>
      <c r="AA2173" s="13" t="b">
        <f>tbl_CleanLeads[[#This Row],[Status_Clean]]="Converted"</f>
        <v>0</v>
      </c>
    </row>
    <row r="2174" spans="1:27">
      <c r="A2174" t="s">
        <v>102</v>
      </c>
      <c r="B2174" t="s">
        <v>6244</v>
      </c>
      <c r="C2174" t="s">
        <v>8678</v>
      </c>
      <c r="D2174" t="s">
        <v>7258</v>
      </c>
      <c r="E2174" t="s">
        <v>469</v>
      </c>
      <c r="F2174" t="s">
        <v>193</v>
      </c>
      <c r="G2174" s="1">
        <v>45130</v>
      </c>
      <c r="H2174" s="8">
        <f>MONTH(tbl_CleanLeads[[#This Row],[Lead_Date_Final]])</f>
        <v>7</v>
      </c>
      <c r="I2174" t="s">
        <v>7305</v>
      </c>
      <c r="J2174" t="s">
        <v>7263</v>
      </c>
      <c r="K2174" t="s">
        <v>7288</v>
      </c>
      <c r="L2174">
        <f>WEEKDAY(tbl_CleanLeads[[#This Row],[Lead_Date_Final]],2)</f>
        <v>7</v>
      </c>
      <c r="M2174" t="s">
        <v>7293</v>
      </c>
      <c r="N2174">
        <v>25</v>
      </c>
      <c r="O2174" s="7">
        <v>3363.66</v>
      </c>
      <c r="P2174">
        <v>50</v>
      </c>
      <c r="Q2174" t="s">
        <v>7266</v>
      </c>
      <c r="R2174">
        <f>IF(UPPER(TRIM(Table2[[#This Row],[Status_Clean]]))="CONVERTED",1,0)</f>
        <v>0</v>
      </c>
      <c r="S2174">
        <f>IF(ISNUMBER(MATCH(UPPER(TRIM(Table2[[#This Row],[Status_Clean]])),{"CONTACTED","QUALIFIED","CONVERTED"},0)),1,0)</f>
        <v>0</v>
      </c>
      <c r="T2174" cm="1">
        <f t="array" ref="T2174">_xlfn.SWITCH(UPPER(TRIM(Table2[[#This Row],[Status_Clean]])),"NEW",1,"CONTACTED",2,"QUALIFIED",3,"CONVERTED",4,"LOST",5,99)</f>
        <v>1</v>
      </c>
      <c r="U2174" t="str" cm="1">
        <f t="array" ref="U2174">_xlfn.LET(_xlpm.x,IFERROR(VALUE(Table2[[#This Row],[Response_Time_Hours]]),""),IF(_xlpm.x="","CHECK",_xlfn.IFS(_xlpm.x&lt;=1,"Immediate",_xlpm.x&lt;=6,"Fast",_xlpm.x&lt;=24,"Moderate",_xlpm.x&gt;24,"Delayed")))</f>
        <v>Delayed</v>
      </c>
      <c r="V2174">
        <f>FLOOR(tbl_CleanLeads[[#This Row],[Response_Time_Hours]],6)</f>
        <v>24</v>
      </c>
      <c r="W2174" t="str" cm="1">
        <f t="array" ref="W2174">IF(Table2[[#This Row],[Interaction_Count_Final]]="","N/A",_xlfn.IFS(Table2[[#This Row],[Interaction_Count_Final]]&lt;=2,"Low",Table2[[#This Row],[Interaction_Count_Final]]&lt;=5,"Medium",Table2[[#This Row],[Interaction_Count_Final]]&gt;=6,"High",TRUE,"CHECK"))</f>
        <v>High</v>
      </c>
      <c r="X2174" t="b">
        <f t="shared" si="33"/>
        <v>1</v>
      </c>
      <c r="Y2174" t="b">
        <f>tbl_CleanLeads[[#This Row],[Response_Time_Hours]]&gt;24</f>
        <v>1</v>
      </c>
      <c r="Z2174" s="13" t="b">
        <f>tbl_CleanLeads[[#This Row],[Response_Time_Hours]]&gt;72</f>
        <v>0</v>
      </c>
      <c r="AA2174" s="13" t="b">
        <f>tbl_CleanLeads[[#This Row],[Status_Clean]]="Converted"</f>
        <v>0</v>
      </c>
    </row>
    <row r="2175" spans="1:27">
      <c r="A2175" t="s">
        <v>70</v>
      </c>
      <c r="B2175" t="s">
        <v>6247</v>
      </c>
      <c r="C2175" t="s">
        <v>6248</v>
      </c>
      <c r="D2175" t="s">
        <v>7268</v>
      </c>
      <c r="E2175" t="s">
        <v>311</v>
      </c>
      <c r="F2175" t="s">
        <v>125</v>
      </c>
      <c r="G2175" s="1">
        <v>45533</v>
      </c>
      <c r="H2175" s="8">
        <f>MONTH(tbl_CleanLeads[[#This Row],[Lead_Date_Final]])</f>
        <v>8</v>
      </c>
      <c r="I2175" t="s">
        <v>7310</v>
      </c>
      <c r="J2175" t="s">
        <v>7271</v>
      </c>
      <c r="K2175" t="s">
        <v>7288</v>
      </c>
      <c r="L2175">
        <f>WEEKDAY(tbl_CleanLeads[[#This Row],[Lead_Date_Final]],2)</f>
        <v>4</v>
      </c>
      <c r="M2175" t="s">
        <v>7285</v>
      </c>
      <c r="N2175">
        <v>59.9</v>
      </c>
      <c r="O2175" s="7">
        <v>3857.09</v>
      </c>
      <c r="P2175">
        <v>29</v>
      </c>
      <c r="Q2175" t="s">
        <v>7266</v>
      </c>
      <c r="R2175">
        <f>IF(UPPER(TRIM(Table2[[#This Row],[Status_Clean]]))="CONVERTED",1,0)</f>
        <v>0</v>
      </c>
      <c r="S2175">
        <f>IF(ISNUMBER(MATCH(UPPER(TRIM(Table2[[#This Row],[Status_Clean]])),{"CONTACTED","QUALIFIED","CONVERTED"},0)),1,0)</f>
        <v>1</v>
      </c>
      <c r="T2175" cm="1">
        <f t="array" ref="T2175">_xlfn.SWITCH(UPPER(TRIM(Table2[[#This Row],[Status_Clean]])),"NEW",1,"CONTACTED",2,"QUALIFIED",3,"CONVERTED",4,"LOST",5,99)</f>
        <v>2</v>
      </c>
      <c r="U2175" t="str" cm="1">
        <f t="array" ref="U2175">_xlfn.LET(_xlpm.x,IFERROR(VALUE(Table2[[#This Row],[Response_Time_Hours]]),""),IF(_xlpm.x="","CHECK",_xlfn.IFS(_xlpm.x&lt;=1,"Immediate",_xlpm.x&lt;=6,"Fast",_xlpm.x&lt;=24,"Moderate",_xlpm.x&gt;24,"Delayed")))</f>
        <v>Delayed</v>
      </c>
      <c r="V2175">
        <f>FLOOR(tbl_CleanLeads[[#This Row],[Response_Time_Hours]],6)</f>
        <v>54</v>
      </c>
      <c r="W2175" t="str" cm="1">
        <f t="array" ref="W2175">IF(Table2[[#This Row],[Interaction_Count_Final]]="","N/A",_xlfn.IFS(Table2[[#This Row],[Interaction_Count_Final]]&lt;=2,"Low",Table2[[#This Row],[Interaction_Count_Final]]&lt;=5,"Medium",Table2[[#This Row],[Interaction_Count_Final]]&gt;=6,"High",TRUE,"CHECK"))</f>
        <v>High</v>
      </c>
      <c r="X2175" t="b">
        <f t="shared" si="33"/>
        <v>1</v>
      </c>
      <c r="Y2175" t="b">
        <f>tbl_CleanLeads[[#This Row],[Response_Time_Hours]]&gt;24</f>
        <v>1</v>
      </c>
      <c r="Z2175" s="13" t="b">
        <f>tbl_CleanLeads[[#This Row],[Response_Time_Hours]]&gt;72</f>
        <v>0</v>
      </c>
      <c r="AA2175" s="13" t="b">
        <f>tbl_CleanLeads[[#This Row],[Status_Clean]]="Converted"</f>
        <v>0</v>
      </c>
    </row>
    <row r="2176" spans="1:27">
      <c r="A2176" t="s">
        <v>70</v>
      </c>
      <c r="B2176" t="s">
        <v>6249</v>
      </c>
      <c r="C2176" t="s">
        <v>6250</v>
      </c>
      <c r="D2176" t="s">
        <v>7268</v>
      </c>
      <c r="E2176" t="s">
        <v>363</v>
      </c>
      <c r="F2176" t="s">
        <v>125</v>
      </c>
      <c r="G2176" s="1">
        <v>45239</v>
      </c>
      <c r="H2176" s="8">
        <f>MONTH(tbl_CleanLeads[[#This Row],[Lead_Date_Final]])</f>
        <v>11</v>
      </c>
      <c r="I2176" t="s">
        <v>7300</v>
      </c>
      <c r="J2176" t="s">
        <v>7263</v>
      </c>
      <c r="K2176" t="s">
        <v>7264</v>
      </c>
      <c r="L2176">
        <f>WEEKDAY(tbl_CleanLeads[[#This Row],[Lead_Date_Final]],2)</f>
        <v>4</v>
      </c>
      <c r="M2176" t="s">
        <v>7285</v>
      </c>
      <c r="N2176">
        <v>50.8</v>
      </c>
      <c r="O2176" s="7">
        <v>1765.76</v>
      </c>
      <c r="P2176">
        <v>8</v>
      </c>
      <c r="Q2176" t="s">
        <v>7289</v>
      </c>
      <c r="R2176">
        <f>IF(UPPER(TRIM(Table2[[#This Row],[Status_Clean]]))="CONVERTED",1,0)</f>
        <v>0</v>
      </c>
      <c r="S2176">
        <f>IF(ISNUMBER(MATCH(UPPER(TRIM(Table2[[#This Row],[Status_Clean]])),{"CONTACTED","QUALIFIED","CONVERTED"},0)),1,0)</f>
        <v>1</v>
      </c>
      <c r="T2176" cm="1">
        <f t="array" ref="T2176">_xlfn.SWITCH(UPPER(TRIM(Table2[[#This Row],[Status_Clean]])),"NEW",1,"CONTACTED",2,"QUALIFIED",3,"CONVERTED",4,"LOST",5,99)</f>
        <v>2</v>
      </c>
      <c r="U2176" t="str" cm="1">
        <f t="array" ref="U2176">_xlfn.LET(_xlpm.x,IFERROR(VALUE(Table2[[#This Row],[Response_Time_Hours]]),""),IF(_xlpm.x="","CHECK",_xlfn.IFS(_xlpm.x&lt;=1,"Immediate",_xlpm.x&lt;=6,"Fast",_xlpm.x&lt;=24,"Moderate",_xlpm.x&gt;24,"Delayed")))</f>
        <v>Delayed</v>
      </c>
      <c r="V2176">
        <f>FLOOR(tbl_CleanLeads[[#This Row],[Response_Time_Hours]],6)</f>
        <v>48</v>
      </c>
      <c r="W2176" t="str" cm="1">
        <f t="array" ref="W2176">IF(Table2[[#This Row],[Interaction_Count_Final]]="","N/A",_xlfn.IFS(Table2[[#This Row],[Interaction_Count_Final]]&lt;=2,"Low",Table2[[#This Row],[Interaction_Count_Final]]&lt;=5,"Medium",Table2[[#This Row],[Interaction_Count_Final]]&gt;=6,"High",TRUE,"CHECK"))</f>
        <v>High</v>
      </c>
      <c r="X2176" t="b">
        <f t="shared" si="33"/>
        <v>1</v>
      </c>
      <c r="Y2176" t="b">
        <f>tbl_CleanLeads[[#This Row],[Response_Time_Hours]]&gt;24</f>
        <v>1</v>
      </c>
      <c r="Z2176" s="13" t="b">
        <f>tbl_CleanLeads[[#This Row],[Response_Time_Hours]]&gt;72</f>
        <v>0</v>
      </c>
      <c r="AA2176" s="13" t="b">
        <f>tbl_CleanLeads[[#This Row],[Status_Clean]]="Converted"</f>
        <v>0</v>
      </c>
    </row>
    <row r="2177" spans="1:27">
      <c r="A2177" t="s">
        <v>102</v>
      </c>
      <c r="B2177" t="s">
        <v>6251</v>
      </c>
      <c r="C2177" t="s">
        <v>6252</v>
      </c>
      <c r="D2177" t="s">
        <v>7268</v>
      </c>
      <c r="E2177" t="s">
        <v>363</v>
      </c>
      <c r="F2177" t="s">
        <v>125</v>
      </c>
      <c r="G2177" s="1">
        <v>45514</v>
      </c>
      <c r="H2177" s="8">
        <f>MONTH(tbl_CleanLeads[[#This Row],[Lead_Date_Final]])</f>
        <v>8</v>
      </c>
      <c r="I2177" t="s">
        <v>7310</v>
      </c>
      <c r="J2177" t="s">
        <v>7271</v>
      </c>
      <c r="K2177" t="s">
        <v>7288</v>
      </c>
      <c r="L2177">
        <f>WEEKDAY(tbl_CleanLeads[[#This Row],[Lead_Date_Final]],2)</f>
        <v>6</v>
      </c>
      <c r="M2177" t="s">
        <v>7278</v>
      </c>
      <c r="N2177">
        <v>23</v>
      </c>
      <c r="O2177" s="7">
        <v>2308.0100000000002</v>
      </c>
      <c r="P2177">
        <v>8</v>
      </c>
      <c r="Q2177" t="s">
        <v>7266</v>
      </c>
      <c r="R2177">
        <f>IF(UPPER(TRIM(Table2[[#This Row],[Status_Clean]]))="CONVERTED",1,0)</f>
        <v>0</v>
      </c>
      <c r="S2177">
        <f>IF(ISNUMBER(MATCH(UPPER(TRIM(Table2[[#This Row],[Status_Clean]])),{"CONTACTED","QUALIFIED","CONVERTED"},0)),1,0)</f>
        <v>1</v>
      </c>
      <c r="T2177" cm="1">
        <f t="array" ref="T2177">_xlfn.SWITCH(UPPER(TRIM(Table2[[#This Row],[Status_Clean]])),"NEW",1,"CONTACTED",2,"QUALIFIED",3,"CONVERTED",4,"LOST",5,99)</f>
        <v>2</v>
      </c>
      <c r="U2177" t="str" cm="1">
        <f t="array" ref="U2177">_xlfn.LET(_xlpm.x,IFERROR(VALUE(Table2[[#This Row],[Response_Time_Hours]]),""),IF(_xlpm.x="","CHECK",_xlfn.IFS(_xlpm.x&lt;=1,"Immediate",_xlpm.x&lt;=6,"Fast",_xlpm.x&lt;=24,"Moderate",_xlpm.x&gt;24,"Delayed")))</f>
        <v>Moderate</v>
      </c>
      <c r="V2177">
        <f>FLOOR(tbl_CleanLeads[[#This Row],[Response_Time_Hours]],6)</f>
        <v>18</v>
      </c>
      <c r="W2177" t="str" cm="1">
        <f t="array" ref="W2177">IF(Table2[[#This Row],[Interaction_Count_Final]]="","N/A",_xlfn.IFS(Table2[[#This Row],[Interaction_Count_Final]]&lt;=2,"Low",Table2[[#This Row],[Interaction_Count_Final]]&lt;=5,"Medium",Table2[[#This Row],[Interaction_Count_Final]]&gt;=6,"High",TRUE,"CHECK"))</f>
        <v>High</v>
      </c>
      <c r="X2177" t="b">
        <f t="shared" si="33"/>
        <v>1</v>
      </c>
      <c r="Y2177" t="b">
        <f>tbl_CleanLeads[[#This Row],[Response_Time_Hours]]&gt;24</f>
        <v>0</v>
      </c>
      <c r="Z2177" s="13" t="b">
        <f>tbl_CleanLeads[[#This Row],[Response_Time_Hours]]&gt;72</f>
        <v>0</v>
      </c>
      <c r="AA2177" s="13" t="b">
        <f>tbl_CleanLeads[[#This Row],[Status_Clean]]="Converted"</f>
        <v>0</v>
      </c>
    </row>
    <row r="2178" spans="1:27">
      <c r="A2178" t="s">
        <v>102</v>
      </c>
      <c r="B2178" t="s">
        <v>6253</v>
      </c>
      <c r="C2178" t="s">
        <v>6254</v>
      </c>
      <c r="D2178" t="s">
        <v>7280</v>
      </c>
      <c r="E2178" t="s">
        <v>101</v>
      </c>
      <c r="F2178" t="s">
        <v>71</v>
      </c>
      <c r="G2178" s="1">
        <v>45464</v>
      </c>
      <c r="H2178" s="8">
        <f>MONTH(tbl_CleanLeads[[#This Row],[Lead_Date_Final]])</f>
        <v>6</v>
      </c>
      <c r="I2178" t="s">
        <v>7276</v>
      </c>
      <c r="J2178" t="s">
        <v>7271</v>
      </c>
      <c r="K2178" t="s">
        <v>7277</v>
      </c>
      <c r="L2178">
        <f>WEEKDAY(tbl_CleanLeads[[#This Row],[Lead_Date_Final]],2)</f>
        <v>5</v>
      </c>
      <c r="M2178" t="s">
        <v>7312</v>
      </c>
      <c r="N2178">
        <v>26.6</v>
      </c>
      <c r="O2178" s="7">
        <v>2989.34</v>
      </c>
      <c r="P2178">
        <v>13</v>
      </c>
      <c r="Q2178" t="s">
        <v>7266</v>
      </c>
      <c r="R2178">
        <f>IF(UPPER(TRIM(Table2[[#This Row],[Status_Clean]]))="CONVERTED",1,0)</f>
        <v>0</v>
      </c>
      <c r="S2178">
        <f>IF(ISNUMBER(MATCH(UPPER(TRIM(Table2[[#This Row],[Status_Clean]])),{"CONTACTED","QUALIFIED","CONVERTED"},0)),1,0)</f>
        <v>1</v>
      </c>
      <c r="T2178" cm="1">
        <f t="array" ref="T2178">_xlfn.SWITCH(UPPER(TRIM(Table2[[#This Row],[Status_Clean]])),"NEW",1,"CONTACTED",2,"QUALIFIED",3,"CONVERTED",4,"LOST",5,99)</f>
        <v>3</v>
      </c>
      <c r="U2178" t="str" cm="1">
        <f t="array" ref="U2178">_xlfn.LET(_xlpm.x,IFERROR(VALUE(Table2[[#This Row],[Response_Time_Hours]]),""),IF(_xlpm.x="","CHECK",_xlfn.IFS(_xlpm.x&lt;=1,"Immediate",_xlpm.x&lt;=6,"Fast",_xlpm.x&lt;=24,"Moderate",_xlpm.x&gt;24,"Delayed")))</f>
        <v>Delayed</v>
      </c>
      <c r="V2178">
        <f>FLOOR(tbl_CleanLeads[[#This Row],[Response_Time_Hours]],6)</f>
        <v>24</v>
      </c>
      <c r="W2178" t="str" cm="1">
        <f t="array" ref="W2178">IF(Table2[[#This Row],[Interaction_Count_Final]]="","N/A",_xlfn.IFS(Table2[[#This Row],[Interaction_Count_Final]]&lt;=2,"Low",Table2[[#This Row],[Interaction_Count_Final]]&lt;=5,"Medium",Table2[[#This Row],[Interaction_Count_Final]]&gt;=6,"High",TRUE,"CHECK"))</f>
        <v>High</v>
      </c>
      <c r="X2178" t="b">
        <f t="shared" ref="X2178:X2241" si="34">COUNTIF($A:$A,$A2178)&gt;1</f>
        <v>1</v>
      </c>
      <c r="Y2178" t="b">
        <f>tbl_CleanLeads[[#This Row],[Response_Time_Hours]]&gt;24</f>
        <v>1</v>
      </c>
      <c r="Z2178" s="13" t="b">
        <f>tbl_CleanLeads[[#This Row],[Response_Time_Hours]]&gt;72</f>
        <v>0</v>
      </c>
      <c r="AA2178" s="13" t="b">
        <f>tbl_CleanLeads[[#This Row],[Status_Clean]]="Converted"</f>
        <v>0</v>
      </c>
    </row>
    <row r="2179" spans="1:27">
      <c r="A2179" t="s">
        <v>63</v>
      </c>
      <c r="B2179" t="s">
        <v>6256</v>
      </c>
      <c r="C2179" t="s">
        <v>6257</v>
      </c>
      <c r="D2179" t="s">
        <v>7303</v>
      </c>
      <c r="E2179" t="s">
        <v>311</v>
      </c>
      <c r="F2179" t="s">
        <v>250</v>
      </c>
      <c r="G2179" s="1">
        <v>44933</v>
      </c>
      <c r="H2179" s="8">
        <f>MONTH(tbl_CleanLeads[[#This Row],[Lead_Date_Final]])</f>
        <v>1</v>
      </c>
      <c r="I2179" t="s">
        <v>7317</v>
      </c>
      <c r="J2179" t="s">
        <v>7263</v>
      </c>
      <c r="K2179" t="s">
        <v>7284</v>
      </c>
      <c r="L2179">
        <f>WEEKDAY(tbl_CleanLeads[[#This Row],[Lead_Date_Final]],2)</f>
        <v>6</v>
      </c>
      <c r="M2179" t="s">
        <v>7278</v>
      </c>
      <c r="N2179">
        <v>44.2</v>
      </c>
      <c r="O2179" s="7">
        <v>1184.96</v>
      </c>
      <c r="P2179">
        <v>19</v>
      </c>
      <c r="Q2179" t="s">
        <v>7289</v>
      </c>
      <c r="R2179">
        <f>IF(UPPER(TRIM(Table2[[#This Row],[Status_Clean]]))="CONVERTED",1,0)</f>
        <v>1</v>
      </c>
      <c r="S2179">
        <f>IF(ISNUMBER(MATCH(UPPER(TRIM(Table2[[#This Row],[Status_Clean]])),{"CONTACTED","QUALIFIED","CONVERTED"},0)),1,0)</f>
        <v>1</v>
      </c>
      <c r="T2179" cm="1">
        <f t="array" ref="T2179">_xlfn.SWITCH(UPPER(TRIM(Table2[[#This Row],[Status_Clean]])),"NEW",1,"CONTACTED",2,"QUALIFIED",3,"CONVERTED",4,"LOST",5,99)</f>
        <v>4</v>
      </c>
      <c r="U2179" t="str" cm="1">
        <f t="array" ref="U2179">_xlfn.LET(_xlpm.x,IFERROR(VALUE(Table2[[#This Row],[Response_Time_Hours]]),""),IF(_xlpm.x="","CHECK",_xlfn.IFS(_xlpm.x&lt;=1,"Immediate",_xlpm.x&lt;=6,"Fast",_xlpm.x&lt;=24,"Moderate",_xlpm.x&gt;24,"Delayed")))</f>
        <v>Delayed</v>
      </c>
      <c r="V2179">
        <f>FLOOR(tbl_CleanLeads[[#This Row],[Response_Time_Hours]],6)</f>
        <v>42</v>
      </c>
      <c r="W2179" t="str" cm="1">
        <f t="array" ref="W2179">IF(Table2[[#This Row],[Interaction_Count_Final]]="","N/A",_xlfn.IFS(Table2[[#This Row],[Interaction_Count_Final]]&lt;=2,"Low",Table2[[#This Row],[Interaction_Count_Final]]&lt;=5,"Medium",Table2[[#This Row],[Interaction_Count_Final]]&gt;=6,"High",TRUE,"CHECK"))</f>
        <v>High</v>
      </c>
      <c r="X2179" t="b">
        <f t="shared" si="34"/>
        <v>1</v>
      </c>
      <c r="Y2179" t="b">
        <f>tbl_CleanLeads[[#This Row],[Response_Time_Hours]]&gt;24</f>
        <v>1</v>
      </c>
      <c r="Z2179" s="13" t="b">
        <f>tbl_CleanLeads[[#This Row],[Response_Time_Hours]]&gt;72</f>
        <v>0</v>
      </c>
      <c r="AA2179" s="13" t="b">
        <f>tbl_CleanLeads[[#This Row],[Status_Clean]]="Converted"</f>
        <v>1</v>
      </c>
    </row>
    <row r="2180" spans="1:27">
      <c r="A2180" t="s">
        <v>90</v>
      </c>
      <c r="B2180" t="s">
        <v>6259</v>
      </c>
      <c r="C2180" t="s">
        <v>6260</v>
      </c>
      <c r="D2180" t="s">
        <v>7258</v>
      </c>
      <c r="E2180" t="s">
        <v>447</v>
      </c>
      <c r="F2180" t="s">
        <v>71</v>
      </c>
      <c r="G2180" s="1">
        <v>45610</v>
      </c>
      <c r="H2180" s="8">
        <f>MONTH(tbl_CleanLeads[[#This Row],[Lead_Date_Final]])</f>
        <v>11</v>
      </c>
      <c r="I2180" t="s">
        <v>7300</v>
      </c>
      <c r="J2180" t="s">
        <v>7271</v>
      </c>
      <c r="K2180" t="s">
        <v>7264</v>
      </c>
      <c r="L2180">
        <f>WEEKDAY(tbl_CleanLeads[[#This Row],[Lead_Date_Final]],2)</f>
        <v>4</v>
      </c>
      <c r="M2180" t="s">
        <v>7285</v>
      </c>
      <c r="N2180">
        <v>39.299999999999997</v>
      </c>
      <c r="O2180" s="7">
        <v>4144.59</v>
      </c>
      <c r="P2180">
        <v>46</v>
      </c>
      <c r="Q2180" t="s">
        <v>7273</v>
      </c>
      <c r="R2180">
        <f>IF(UPPER(TRIM(Table2[[#This Row],[Status_Clean]]))="CONVERTED",1,0)</f>
        <v>0</v>
      </c>
      <c r="S2180">
        <f>IF(ISNUMBER(MATCH(UPPER(TRIM(Table2[[#This Row],[Status_Clean]])),{"CONTACTED","QUALIFIED","CONVERTED"},0)),1,0)</f>
        <v>1</v>
      </c>
      <c r="T2180" cm="1">
        <f t="array" ref="T2180">_xlfn.SWITCH(UPPER(TRIM(Table2[[#This Row],[Status_Clean]])),"NEW",1,"CONTACTED",2,"QUALIFIED",3,"CONVERTED",4,"LOST",5,99)</f>
        <v>3</v>
      </c>
      <c r="U2180" t="str" cm="1">
        <f t="array" ref="U2180">_xlfn.LET(_xlpm.x,IFERROR(VALUE(Table2[[#This Row],[Response_Time_Hours]]),""),IF(_xlpm.x="","CHECK",_xlfn.IFS(_xlpm.x&lt;=1,"Immediate",_xlpm.x&lt;=6,"Fast",_xlpm.x&lt;=24,"Moderate",_xlpm.x&gt;24,"Delayed")))</f>
        <v>Delayed</v>
      </c>
      <c r="V2180">
        <f>FLOOR(tbl_CleanLeads[[#This Row],[Response_Time_Hours]],6)</f>
        <v>36</v>
      </c>
      <c r="W2180" t="str" cm="1">
        <f t="array" ref="W2180">IF(Table2[[#This Row],[Interaction_Count_Final]]="","N/A",_xlfn.IFS(Table2[[#This Row],[Interaction_Count_Final]]&lt;=2,"Low",Table2[[#This Row],[Interaction_Count_Final]]&lt;=5,"Medium",Table2[[#This Row],[Interaction_Count_Final]]&gt;=6,"High",TRUE,"CHECK"))</f>
        <v>High</v>
      </c>
      <c r="X2180" t="b">
        <f t="shared" si="34"/>
        <v>1</v>
      </c>
      <c r="Y2180" t="b">
        <f>tbl_CleanLeads[[#This Row],[Response_Time_Hours]]&gt;24</f>
        <v>1</v>
      </c>
      <c r="Z2180" s="13" t="b">
        <f>tbl_CleanLeads[[#This Row],[Response_Time_Hours]]&gt;72</f>
        <v>0</v>
      </c>
      <c r="AA2180" s="13" t="b">
        <f>tbl_CleanLeads[[#This Row],[Status_Clean]]="Converted"</f>
        <v>0</v>
      </c>
    </row>
    <row r="2181" spans="1:27">
      <c r="A2181" t="s">
        <v>70</v>
      </c>
      <c r="B2181" t="s">
        <v>6261</v>
      </c>
      <c r="C2181" t="s">
        <v>6262</v>
      </c>
      <c r="D2181" t="s">
        <v>7280</v>
      </c>
      <c r="E2181" t="s">
        <v>447</v>
      </c>
      <c r="F2181" t="s">
        <v>173</v>
      </c>
      <c r="G2181" s="1">
        <v>45232</v>
      </c>
      <c r="H2181" s="8">
        <f>MONTH(tbl_CleanLeads[[#This Row],[Lead_Date_Final]])</f>
        <v>11</v>
      </c>
      <c r="I2181" t="s">
        <v>7300</v>
      </c>
      <c r="J2181" t="s">
        <v>7263</v>
      </c>
      <c r="K2181" t="s">
        <v>7264</v>
      </c>
      <c r="L2181">
        <f>WEEKDAY(tbl_CleanLeads[[#This Row],[Lead_Date_Final]],2)</f>
        <v>4</v>
      </c>
      <c r="M2181" t="s">
        <v>7285</v>
      </c>
      <c r="N2181">
        <v>8.3000000000000007</v>
      </c>
      <c r="O2181" s="7">
        <v>1310.3800000000001</v>
      </c>
      <c r="P2181">
        <v>19</v>
      </c>
      <c r="Q2181" t="s">
        <v>7289</v>
      </c>
      <c r="R2181">
        <f>IF(UPPER(TRIM(Table2[[#This Row],[Status_Clean]]))="CONVERTED",1,0)</f>
        <v>0</v>
      </c>
      <c r="S2181">
        <f>IF(ISNUMBER(MATCH(UPPER(TRIM(Table2[[#This Row],[Status_Clean]])),{"CONTACTED","QUALIFIED","CONVERTED"},0)),1,0)</f>
        <v>0</v>
      </c>
      <c r="T2181" cm="1">
        <f t="array" ref="T2181">_xlfn.SWITCH(UPPER(TRIM(Table2[[#This Row],[Status_Clean]])),"NEW",1,"CONTACTED",2,"QUALIFIED",3,"CONVERTED",4,"LOST",5,99)</f>
        <v>5</v>
      </c>
      <c r="U2181" t="str" cm="1">
        <f t="array" ref="U2181">_xlfn.LET(_xlpm.x,IFERROR(VALUE(Table2[[#This Row],[Response_Time_Hours]]),""),IF(_xlpm.x="","CHECK",_xlfn.IFS(_xlpm.x&lt;=1,"Immediate",_xlpm.x&lt;=6,"Fast",_xlpm.x&lt;=24,"Moderate",_xlpm.x&gt;24,"Delayed")))</f>
        <v>Moderate</v>
      </c>
      <c r="V2181">
        <f>FLOOR(tbl_CleanLeads[[#This Row],[Response_Time_Hours]],6)</f>
        <v>6</v>
      </c>
      <c r="W2181" t="str" cm="1">
        <f t="array" ref="W2181">IF(Table2[[#This Row],[Interaction_Count_Final]]="","N/A",_xlfn.IFS(Table2[[#This Row],[Interaction_Count_Final]]&lt;=2,"Low",Table2[[#This Row],[Interaction_Count_Final]]&lt;=5,"Medium",Table2[[#This Row],[Interaction_Count_Final]]&gt;=6,"High",TRUE,"CHECK"))</f>
        <v>High</v>
      </c>
      <c r="X2181" t="b">
        <f t="shared" si="34"/>
        <v>1</v>
      </c>
      <c r="Y2181" t="b">
        <f>tbl_CleanLeads[[#This Row],[Response_Time_Hours]]&gt;24</f>
        <v>0</v>
      </c>
      <c r="Z2181" s="13" t="b">
        <f>tbl_CleanLeads[[#This Row],[Response_Time_Hours]]&gt;72</f>
        <v>0</v>
      </c>
      <c r="AA2181" s="13" t="b">
        <f>tbl_CleanLeads[[#This Row],[Status_Clean]]="Converted"</f>
        <v>0</v>
      </c>
    </row>
    <row r="2182" spans="1:27">
      <c r="A2182" t="s">
        <v>90</v>
      </c>
      <c r="B2182" t="s">
        <v>6263</v>
      </c>
      <c r="C2182" t="s">
        <v>6264</v>
      </c>
      <c r="D2182" t="s">
        <v>7280</v>
      </c>
      <c r="E2182" t="s">
        <v>473</v>
      </c>
      <c r="F2182" t="s">
        <v>193</v>
      </c>
      <c r="G2182" s="1">
        <v>45430</v>
      </c>
      <c r="H2182" s="8">
        <f>MONTH(tbl_CleanLeads[[#This Row],[Lead_Date_Final]])</f>
        <v>5</v>
      </c>
      <c r="I2182" t="s">
        <v>7314</v>
      </c>
      <c r="J2182" t="s">
        <v>7271</v>
      </c>
      <c r="K2182" t="s">
        <v>7277</v>
      </c>
      <c r="L2182">
        <f>WEEKDAY(tbl_CleanLeads[[#This Row],[Lead_Date_Final]],2)</f>
        <v>6</v>
      </c>
      <c r="M2182" t="s">
        <v>7278</v>
      </c>
      <c r="N2182">
        <v>35.799999999999997</v>
      </c>
      <c r="O2182" s="7">
        <v>3066.36</v>
      </c>
      <c r="P2182">
        <v>24</v>
      </c>
      <c r="Q2182" t="s">
        <v>7266</v>
      </c>
      <c r="R2182">
        <f>IF(UPPER(TRIM(Table2[[#This Row],[Status_Clean]]))="CONVERTED",1,0)</f>
        <v>0</v>
      </c>
      <c r="S2182">
        <f>IF(ISNUMBER(MATCH(UPPER(TRIM(Table2[[#This Row],[Status_Clean]])),{"CONTACTED","QUALIFIED","CONVERTED"},0)),1,0)</f>
        <v>0</v>
      </c>
      <c r="T2182" cm="1">
        <f t="array" ref="T2182">_xlfn.SWITCH(UPPER(TRIM(Table2[[#This Row],[Status_Clean]])),"NEW",1,"CONTACTED",2,"QUALIFIED",3,"CONVERTED",4,"LOST",5,99)</f>
        <v>1</v>
      </c>
      <c r="U2182" t="str" cm="1">
        <f t="array" ref="U2182">_xlfn.LET(_xlpm.x,IFERROR(VALUE(Table2[[#This Row],[Response_Time_Hours]]),""),IF(_xlpm.x="","CHECK",_xlfn.IFS(_xlpm.x&lt;=1,"Immediate",_xlpm.x&lt;=6,"Fast",_xlpm.x&lt;=24,"Moderate",_xlpm.x&gt;24,"Delayed")))</f>
        <v>Delayed</v>
      </c>
      <c r="V2182">
        <f>FLOOR(tbl_CleanLeads[[#This Row],[Response_Time_Hours]],6)</f>
        <v>30</v>
      </c>
      <c r="W2182" t="str" cm="1">
        <f t="array" ref="W2182">IF(Table2[[#This Row],[Interaction_Count_Final]]="","N/A",_xlfn.IFS(Table2[[#This Row],[Interaction_Count_Final]]&lt;=2,"Low",Table2[[#This Row],[Interaction_Count_Final]]&lt;=5,"Medium",Table2[[#This Row],[Interaction_Count_Final]]&gt;=6,"High",TRUE,"CHECK"))</f>
        <v>High</v>
      </c>
      <c r="X2182" t="b">
        <f t="shared" si="34"/>
        <v>1</v>
      </c>
      <c r="Y2182" t="b">
        <f>tbl_CleanLeads[[#This Row],[Response_Time_Hours]]&gt;24</f>
        <v>1</v>
      </c>
      <c r="Z2182" s="13" t="b">
        <f>tbl_CleanLeads[[#This Row],[Response_Time_Hours]]&gt;72</f>
        <v>0</v>
      </c>
      <c r="AA2182" s="13" t="b">
        <f>tbl_CleanLeads[[#This Row],[Status_Clean]]="Converted"</f>
        <v>0</v>
      </c>
    </row>
    <row r="2183" spans="1:27">
      <c r="A2183" t="s">
        <v>90</v>
      </c>
      <c r="B2183" t="s">
        <v>6265</v>
      </c>
      <c r="C2183" t="s">
        <v>6266</v>
      </c>
      <c r="D2183" t="s">
        <v>7258</v>
      </c>
      <c r="E2183" t="s">
        <v>101</v>
      </c>
      <c r="F2183" t="s">
        <v>250</v>
      </c>
      <c r="G2183" s="1">
        <v>45349</v>
      </c>
      <c r="H2183" s="8">
        <f>MONTH(tbl_CleanLeads[[#This Row],[Lead_Date_Final]])</f>
        <v>2</v>
      </c>
      <c r="I2183" t="s">
        <v>7283</v>
      </c>
      <c r="J2183" t="s">
        <v>7271</v>
      </c>
      <c r="K2183" t="s">
        <v>7284</v>
      </c>
      <c r="L2183">
        <f>WEEKDAY(tbl_CleanLeads[[#This Row],[Lead_Date_Final]],2)</f>
        <v>2</v>
      </c>
      <c r="M2183" t="s">
        <v>7265</v>
      </c>
      <c r="N2183">
        <v>29.1</v>
      </c>
      <c r="O2183" s="7">
        <v>1419.97</v>
      </c>
      <c r="P2183">
        <v>42</v>
      </c>
      <c r="Q2183" t="s">
        <v>7289</v>
      </c>
      <c r="R2183">
        <f>IF(UPPER(TRIM(Table2[[#This Row],[Status_Clean]]))="CONVERTED",1,0)</f>
        <v>1</v>
      </c>
      <c r="S2183">
        <f>IF(ISNUMBER(MATCH(UPPER(TRIM(Table2[[#This Row],[Status_Clean]])),{"CONTACTED","QUALIFIED","CONVERTED"},0)),1,0)</f>
        <v>1</v>
      </c>
      <c r="T2183" cm="1">
        <f t="array" ref="T2183">_xlfn.SWITCH(UPPER(TRIM(Table2[[#This Row],[Status_Clean]])),"NEW",1,"CONTACTED",2,"QUALIFIED",3,"CONVERTED",4,"LOST",5,99)</f>
        <v>4</v>
      </c>
      <c r="U2183" t="str" cm="1">
        <f t="array" ref="U2183">_xlfn.LET(_xlpm.x,IFERROR(VALUE(Table2[[#This Row],[Response_Time_Hours]]),""),IF(_xlpm.x="","CHECK",_xlfn.IFS(_xlpm.x&lt;=1,"Immediate",_xlpm.x&lt;=6,"Fast",_xlpm.x&lt;=24,"Moderate",_xlpm.x&gt;24,"Delayed")))</f>
        <v>Delayed</v>
      </c>
      <c r="V2183">
        <f>FLOOR(tbl_CleanLeads[[#This Row],[Response_Time_Hours]],6)</f>
        <v>24</v>
      </c>
      <c r="W2183" t="str" cm="1">
        <f t="array" ref="W2183">IF(Table2[[#This Row],[Interaction_Count_Final]]="","N/A",_xlfn.IFS(Table2[[#This Row],[Interaction_Count_Final]]&lt;=2,"Low",Table2[[#This Row],[Interaction_Count_Final]]&lt;=5,"Medium",Table2[[#This Row],[Interaction_Count_Final]]&gt;=6,"High",TRUE,"CHECK"))</f>
        <v>High</v>
      </c>
      <c r="X2183" t="b">
        <f t="shared" si="34"/>
        <v>1</v>
      </c>
      <c r="Y2183" t="b">
        <f>tbl_CleanLeads[[#This Row],[Response_Time_Hours]]&gt;24</f>
        <v>1</v>
      </c>
      <c r="Z2183" s="13" t="b">
        <f>tbl_CleanLeads[[#This Row],[Response_Time_Hours]]&gt;72</f>
        <v>0</v>
      </c>
      <c r="AA2183" s="13" t="b">
        <f>tbl_CleanLeads[[#This Row],[Status_Clean]]="Converted"</f>
        <v>1</v>
      </c>
    </row>
    <row r="2184" spans="1:27">
      <c r="A2184" t="s">
        <v>102</v>
      </c>
      <c r="B2184" t="s">
        <v>6267</v>
      </c>
      <c r="C2184" t="s">
        <v>6268</v>
      </c>
      <c r="D2184" t="s">
        <v>7280</v>
      </c>
      <c r="E2184" t="s">
        <v>263</v>
      </c>
      <c r="F2184" t="s">
        <v>71</v>
      </c>
      <c r="G2184" s="1">
        <v>45386</v>
      </c>
      <c r="H2184" s="8">
        <f>MONTH(tbl_CleanLeads[[#This Row],[Lead_Date_Final]])</f>
        <v>4</v>
      </c>
      <c r="I2184" t="s">
        <v>7297</v>
      </c>
      <c r="J2184" t="s">
        <v>7271</v>
      </c>
      <c r="K2184" t="s">
        <v>7277</v>
      </c>
      <c r="L2184">
        <f>WEEKDAY(tbl_CleanLeads[[#This Row],[Lead_Date_Final]],2)</f>
        <v>4</v>
      </c>
      <c r="M2184" t="s">
        <v>7285</v>
      </c>
      <c r="N2184">
        <v>46.5</v>
      </c>
      <c r="O2184" s="7">
        <v>1391.51</v>
      </c>
      <c r="P2184">
        <v>9</v>
      </c>
      <c r="Q2184" t="s">
        <v>7289</v>
      </c>
      <c r="R2184">
        <f>IF(UPPER(TRIM(Table2[[#This Row],[Status_Clean]]))="CONVERTED",1,0)</f>
        <v>0</v>
      </c>
      <c r="S2184">
        <f>IF(ISNUMBER(MATCH(UPPER(TRIM(Table2[[#This Row],[Status_Clean]])),{"CONTACTED","QUALIFIED","CONVERTED"},0)),1,0)</f>
        <v>1</v>
      </c>
      <c r="T2184" cm="1">
        <f t="array" ref="T2184">_xlfn.SWITCH(UPPER(TRIM(Table2[[#This Row],[Status_Clean]])),"NEW",1,"CONTACTED",2,"QUALIFIED",3,"CONVERTED",4,"LOST",5,99)</f>
        <v>3</v>
      </c>
      <c r="U2184" t="str" cm="1">
        <f t="array" ref="U2184">_xlfn.LET(_xlpm.x,IFERROR(VALUE(Table2[[#This Row],[Response_Time_Hours]]),""),IF(_xlpm.x="","CHECK",_xlfn.IFS(_xlpm.x&lt;=1,"Immediate",_xlpm.x&lt;=6,"Fast",_xlpm.x&lt;=24,"Moderate",_xlpm.x&gt;24,"Delayed")))</f>
        <v>Delayed</v>
      </c>
      <c r="V2184">
        <f>FLOOR(tbl_CleanLeads[[#This Row],[Response_Time_Hours]],6)</f>
        <v>42</v>
      </c>
      <c r="W2184" t="str" cm="1">
        <f t="array" ref="W2184">IF(Table2[[#This Row],[Interaction_Count_Final]]="","N/A",_xlfn.IFS(Table2[[#This Row],[Interaction_Count_Final]]&lt;=2,"Low",Table2[[#This Row],[Interaction_Count_Final]]&lt;=5,"Medium",Table2[[#This Row],[Interaction_Count_Final]]&gt;=6,"High",TRUE,"CHECK"))</f>
        <v>High</v>
      </c>
      <c r="X2184" t="b">
        <f t="shared" si="34"/>
        <v>1</v>
      </c>
      <c r="Y2184" t="b">
        <f>tbl_CleanLeads[[#This Row],[Response_Time_Hours]]&gt;24</f>
        <v>1</v>
      </c>
      <c r="Z2184" s="13" t="b">
        <f>tbl_CleanLeads[[#This Row],[Response_Time_Hours]]&gt;72</f>
        <v>0</v>
      </c>
      <c r="AA2184" s="13" t="b">
        <f>tbl_CleanLeads[[#This Row],[Status_Clean]]="Converted"</f>
        <v>0</v>
      </c>
    </row>
    <row r="2185" spans="1:27">
      <c r="A2185" t="s">
        <v>90</v>
      </c>
      <c r="B2185" t="s">
        <v>6271</v>
      </c>
      <c r="C2185" t="s">
        <v>6272</v>
      </c>
      <c r="D2185" t="s">
        <v>7258</v>
      </c>
      <c r="E2185" t="s">
        <v>363</v>
      </c>
      <c r="F2185" t="s">
        <v>125</v>
      </c>
      <c r="G2185" s="1">
        <v>45332</v>
      </c>
      <c r="H2185" s="8">
        <f>MONTH(tbl_CleanLeads[[#This Row],[Lead_Date_Final]])</f>
        <v>2</v>
      </c>
      <c r="I2185" t="s">
        <v>7283</v>
      </c>
      <c r="J2185" t="s">
        <v>7271</v>
      </c>
      <c r="K2185" t="s">
        <v>7284</v>
      </c>
      <c r="L2185">
        <f>WEEKDAY(tbl_CleanLeads[[#This Row],[Lead_Date_Final]],2)</f>
        <v>6</v>
      </c>
      <c r="M2185" t="s">
        <v>7278</v>
      </c>
      <c r="N2185">
        <v>11</v>
      </c>
      <c r="O2185" s="7">
        <v>4431.08</v>
      </c>
      <c r="P2185">
        <v>7</v>
      </c>
      <c r="Q2185" t="s">
        <v>7273</v>
      </c>
      <c r="R2185">
        <f>IF(UPPER(TRIM(Table2[[#This Row],[Status_Clean]]))="CONVERTED",1,0)</f>
        <v>0</v>
      </c>
      <c r="S2185">
        <f>IF(ISNUMBER(MATCH(UPPER(TRIM(Table2[[#This Row],[Status_Clean]])),{"CONTACTED","QUALIFIED","CONVERTED"},0)),1,0)</f>
        <v>1</v>
      </c>
      <c r="T2185" cm="1">
        <f t="array" ref="T2185">_xlfn.SWITCH(UPPER(TRIM(Table2[[#This Row],[Status_Clean]])),"NEW",1,"CONTACTED",2,"QUALIFIED",3,"CONVERTED",4,"LOST",5,99)</f>
        <v>2</v>
      </c>
      <c r="U2185" t="str" cm="1">
        <f t="array" ref="U2185">_xlfn.LET(_xlpm.x,IFERROR(VALUE(Table2[[#This Row],[Response_Time_Hours]]),""),IF(_xlpm.x="","CHECK",_xlfn.IFS(_xlpm.x&lt;=1,"Immediate",_xlpm.x&lt;=6,"Fast",_xlpm.x&lt;=24,"Moderate",_xlpm.x&gt;24,"Delayed")))</f>
        <v>Moderate</v>
      </c>
      <c r="V2185">
        <f>FLOOR(tbl_CleanLeads[[#This Row],[Response_Time_Hours]],6)</f>
        <v>6</v>
      </c>
      <c r="W2185" t="str" cm="1">
        <f t="array" ref="W2185">IF(Table2[[#This Row],[Interaction_Count_Final]]="","N/A",_xlfn.IFS(Table2[[#This Row],[Interaction_Count_Final]]&lt;=2,"Low",Table2[[#This Row],[Interaction_Count_Final]]&lt;=5,"Medium",Table2[[#This Row],[Interaction_Count_Final]]&gt;=6,"High",TRUE,"CHECK"))</f>
        <v>High</v>
      </c>
      <c r="X2185" t="b">
        <f t="shared" si="34"/>
        <v>1</v>
      </c>
      <c r="Y2185" t="b">
        <f>tbl_CleanLeads[[#This Row],[Response_Time_Hours]]&gt;24</f>
        <v>0</v>
      </c>
      <c r="Z2185" s="13" t="b">
        <f>tbl_CleanLeads[[#This Row],[Response_Time_Hours]]&gt;72</f>
        <v>0</v>
      </c>
      <c r="AA2185" s="13" t="b">
        <f>tbl_CleanLeads[[#This Row],[Status_Clean]]="Converted"</f>
        <v>0</v>
      </c>
    </row>
    <row r="2186" spans="1:27">
      <c r="A2186" t="s">
        <v>102</v>
      </c>
      <c r="B2186" t="s">
        <v>6274</v>
      </c>
      <c r="C2186" t="s">
        <v>8680</v>
      </c>
      <c r="D2186" t="s">
        <v>7274</v>
      </c>
      <c r="E2186" t="s">
        <v>1356</v>
      </c>
      <c r="F2186" t="s">
        <v>125</v>
      </c>
      <c r="G2186" s="1">
        <v>45018</v>
      </c>
      <c r="H2186" s="8">
        <f>MONTH(tbl_CleanLeads[[#This Row],[Lead_Date_Final]])</f>
        <v>4</v>
      </c>
      <c r="I2186" t="s">
        <v>7297</v>
      </c>
      <c r="J2186" t="s">
        <v>7263</v>
      </c>
      <c r="K2186" t="s">
        <v>7277</v>
      </c>
      <c r="L2186">
        <f>WEEKDAY(tbl_CleanLeads[[#This Row],[Lead_Date_Final]],2)</f>
        <v>7</v>
      </c>
      <c r="M2186" t="s">
        <v>7293</v>
      </c>
      <c r="N2186">
        <v>49</v>
      </c>
      <c r="O2186" s="7">
        <v>3961.89</v>
      </c>
      <c r="P2186">
        <v>21</v>
      </c>
      <c r="Q2186" t="s">
        <v>7273</v>
      </c>
      <c r="R2186">
        <f>IF(UPPER(TRIM(Table2[[#This Row],[Status_Clean]]))="CONVERTED",1,0)</f>
        <v>0</v>
      </c>
      <c r="S2186">
        <f>IF(ISNUMBER(MATCH(UPPER(TRIM(Table2[[#This Row],[Status_Clean]])),{"CONTACTED","QUALIFIED","CONVERTED"},0)),1,0)</f>
        <v>1</v>
      </c>
      <c r="T2186" cm="1">
        <f t="array" ref="T2186">_xlfn.SWITCH(UPPER(TRIM(Table2[[#This Row],[Status_Clean]])),"NEW",1,"CONTACTED",2,"QUALIFIED",3,"CONVERTED",4,"LOST",5,99)</f>
        <v>2</v>
      </c>
      <c r="U2186" t="str" cm="1">
        <f t="array" ref="U2186">_xlfn.LET(_xlpm.x,IFERROR(VALUE(Table2[[#This Row],[Response_Time_Hours]]),""),IF(_xlpm.x="","CHECK",_xlfn.IFS(_xlpm.x&lt;=1,"Immediate",_xlpm.x&lt;=6,"Fast",_xlpm.x&lt;=24,"Moderate",_xlpm.x&gt;24,"Delayed")))</f>
        <v>Delayed</v>
      </c>
      <c r="V2186">
        <f>FLOOR(tbl_CleanLeads[[#This Row],[Response_Time_Hours]],6)</f>
        <v>48</v>
      </c>
      <c r="W2186" t="str" cm="1">
        <f t="array" ref="W2186">IF(Table2[[#This Row],[Interaction_Count_Final]]="","N/A",_xlfn.IFS(Table2[[#This Row],[Interaction_Count_Final]]&lt;=2,"Low",Table2[[#This Row],[Interaction_Count_Final]]&lt;=5,"Medium",Table2[[#This Row],[Interaction_Count_Final]]&gt;=6,"High",TRUE,"CHECK"))</f>
        <v>High</v>
      </c>
      <c r="X2186" t="b">
        <f t="shared" si="34"/>
        <v>1</v>
      </c>
      <c r="Y2186" t="b">
        <f>tbl_CleanLeads[[#This Row],[Response_Time_Hours]]&gt;24</f>
        <v>1</v>
      </c>
      <c r="Z2186" s="13" t="b">
        <f>tbl_CleanLeads[[#This Row],[Response_Time_Hours]]&gt;72</f>
        <v>0</v>
      </c>
      <c r="AA2186" s="13" t="b">
        <f>tbl_CleanLeads[[#This Row],[Status_Clean]]="Converted"</f>
        <v>0</v>
      </c>
    </row>
    <row r="2187" spans="1:27">
      <c r="A2187" t="s">
        <v>102</v>
      </c>
      <c r="B2187" t="s">
        <v>6276</v>
      </c>
      <c r="C2187" t="s">
        <v>6277</v>
      </c>
      <c r="D2187" t="s">
        <v>7258</v>
      </c>
      <c r="E2187" t="s">
        <v>222</v>
      </c>
      <c r="F2187" t="s">
        <v>193</v>
      </c>
      <c r="G2187" s="1">
        <v>45156</v>
      </c>
      <c r="H2187" s="8">
        <f>MONTH(tbl_CleanLeads[[#This Row],[Lead_Date_Final]])</f>
        <v>8</v>
      </c>
      <c r="I2187" t="s">
        <v>7310</v>
      </c>
      <c r="J2187" t="s">
        <v>7263</v>
      </c>
      <c r="K2187" t="s">
        <v>7288</v>
      </c>
      <c r="L2187">
        <f>WEEKDAY(tbl_CleanLeads[[#This Row],[Lead_Date_Final]],2)</f>
        <v>5</v>
      </c>
      <c r="M2187" t="s">
        <v>7312</v>
      </c>
      <c r="N2187">
        <v>23.4</v>
      </c>
      <c r="O2187" s="7">
        <v>4343.74</v>
      </c>
      <c r="P2187">
        <v>8</v>
      </c>
      <c r="Q2187" t="s">
        <v>7273</v>
      </c>
      <c r="R2187">
        <f>IF(UPPER(TRIM(Table2[[#This Row],[Status_Clean]]))="CONVERTED",1,0)</f>
        <v>0</v>
      </c>
      <c r="S2187">
        <f>IF(ISNUMBER(MATCH(UPPER(TRIM(Table2[[#This Row],[Status_Clean]])),{"CONTACTED","QUALIFIED","CONVERTED"},0)),1,0)</f>
        <v>0</v>
      </c>
      <c r="T2187" cm="1">
        <f t="array" ref="T2187">_xlfn.SWITCH(UPPER(TRIM(Table2[[#This Row],[Status_Clean]])),"NEW",1,"CONTACTED",2,"QUALIFIED",3,"CONVERTED",4,"LOST",5,99)</f>
        <v>1</v>
      </c>
      <c r="U2187" t="str" cm="1">
        <f t="array" ref="U2187">_xlfn.LET(_xlpm.x,IFERROR(VALUE(Table2[[#This Row],[Response_Time_Hours]]),""),IF(_xlpm.x="","CHECK",_xlfn.IFS(_xlpm.x&lt;=1,"Immediate",_xlpm.x&lt;=6,"Fast",_xlpm.x&lt;=24,"Moderate",_xlpm.x&gt;24,"Delayed")))</f>
        <v>Moderate</v>
      </c>
      <c r="V2187">
        <f>FLOOR(tbl_CleanLeads[[#This Row],[Response_Time_Hours]],6)</f>
        <v>18</v>
      </c>
      <c r="W2187" t="str" cm="1">
        <f t="array" ref="W2187">IF(Table2[[#This Row],[Interaction_Count_Final]]="","N/A",_xlfn.IFS(Table2[[#This Row],[Interaction_Count_Final]]&lt;=2,"Low",Table2[[#This Row],[Interaction_Count_Final]]&lt;=5,"Medium",Table2[[#This Row],[Interaction_Count_Final]]&gt;=6,"High",TRUE,"CHECK"))</f>
        <v>High</v>
      </c>
      <c r="X2187" t="b">
        <f t="shared" si="34"/>
        <v>1</v>
      </c>
      <c r="Y2187" t="b">
        <f>tbl_CleanLeads[[#This Row],[Response_Time_Hours]]&gt;24</f>
        <v>0</v>
      </c>
      <c r="Z2187" s="13" t="b">
        <f>tbl_CleanLeads[[#This Row],[Response_Time_Hours]]&gt;72</f>
        <v>0</v>
      </c>
      <c r="AA2187" s="13" t="b">
        <f>tbl_CleanLeads[[#This Row],[Status_Clean]]="Converted"</f>
        <v>0</v>
      </c>
    </row>
    <row r="2188" spans="1:27">
      <c r="A2188" t="s">
        <v>102</v>
      </c>
      <c r="B2188" t="s">
        <v>6278</v>
      </c>
      <c r="C2188" t="s">
        <v>6279</v>
      </c>
      <c r="D2188" t="s">
        <v>7274</v>
      </c>
      <c r="E2188" t="s">
        <v>311</v>
      </c>
      <c r="F2188" t="s">
        <v>193</v>
      </c>
      <c r="G2188" s="1">
        <v>45164</v>
      </c>
      <c r="H2188" s="8">
        <f>MONTH(tbl_CleanLeads[[#This Row],[Lead_Date_Final]])</f>
        <v>8</v>
      </c>
      <c r="I2188" t="s">
        <v>7310</v>
      </c>
      <c r="J2188" t="s">
        <v>7263</v>
      </c>
      <c r="K2188" t="s">
        <v>7288</v>
      </c>
      <c r="L2188">
        <f>WEEKDAY(tbl_CleanLeads[[#This Row],[Lead_Date_Final]],2)</f>
        <v>6</v>
      </c>
      <c r="M2188" t="s">
        <v>7278</v>
      </c>
      <c r="N2188">
        <v>19</v>
      </c>
      <c r="O2188" s="7">
        <v>4368.32</v>
      </c>
      <c r="P2188">
        <v>45</v>
      </c>
      <c r="Q2188" t="s">
        <v>7273</v>
      </c>
      <c r="R2188">
        <f>IF(UPPER(TRIM(Table2[[#This Row],[Status_Clean]]))="CONVERTED",1,0)</f>
        <v>0</v>
      </c>
      <c r="S2188">
        <f>IF(ISNUMBER(MATCH(UPPER(TRIM(Table2[[#This Row],[Status_Clean]])),{"CONTACTED","QUALIFIED","CONVERTED"},0)),1,0)</f>
        <v>0</v>
      </c>
      <c r="T2188" cm="1">
        <f t="array" ref="T2188">_xlfn.SWITCH(UPPER(TRIM(Table2[[#This Row],[Status_Clean]])),"NEW",1,"CONTACTED",2,"QUALIFIED",3,"CONVERTED",4,"LOST",5,99)</f>
        <v>1</v>
      </c>
      <c r="U2188" t="str" cm="1">
        <f t="array" ref="U2188">_xlfn.LET(_xlpm.x,IFERROR(VALUE(Table2[[#This Row],[Response_Time_Hours]]),""),IF(_xlpm.x="","CHECK",_xlfn.IFS(_xlpm.x&lt;=1,"Immediate",_xlpm.x&lt;=6,"Fast",_xlpm.x&lt;=24,"Moderate",_xlpm.x&gt;24,"Delayed")))</f>
        <v>Moderate</v>
      </c>
      <c r="V2188">
        <f>FLOOR(tbl_CleanLeads[[#This Row],[Response_Time_Hours]],6)</f>
        <v>18</v>
      </c>
      <c r="W2188" t="str" cm="1">
        <f t="array" ref="W2188">IF(Table2[[#This Row],[Interaction_Count_Final]]="","N/A",_xlfn.IFS(Table2[[#This Row],[Interaction_Count_Final]]&lt;=2,"Low",Table2[[#This Row],[Interaction_Count_Final]]&lt;=5,"Medium",Table2[[#This Row],[Interaction_Count_Final]]&gt;=6,"High",TRUE,"CHECK"))</f>
        <v>High</v>
      </c>
      <c r="X2188" t="b">
        <f t="shared" si="34"/>
        <v>1</v>
      </c>
      <c r="Y2188" t="b">
        <f>tbl_CleanLeads[[#This Row],[Response_Time_Hours]]&gt;24</f>
        <v>0</v>
      </c>
      <c r="Z2188" s="13" t="b">
        <f>tbl_CleanLeads[[#This Row],[Response_Time_Hours]]&gt;72</f>
        <v>0</v>
      </c>
      <c r="AA2188" s="13" t="b">
        <f>tbl_CleanLeads[[#This Row],[Status_Clean]]="Converted"</f>
        <v>0</v>
      </c>
    </row>
    <row r="2189" spans="1:27">
      <c r="A2189" t="s">
        <v>70</v>
      </c>
      <c r="B2189" t="s">
        <v>6280</v>
      </c>
      <c r="C2189" t="s">
        <v>6281</v>
      </c>
      <c r="D2189" t="s">
        <v>7268</v>
      </c>
      <c r="E2189" t="s">
        <v>7308</v>
      </c>
      <c r="F2189" t="s">
        <v>193</v>
      </c>
      <c r="G2189" s="1">
        <v>45375</v>
      </c>
      <c r="H2189" s="8">
        <f>MONTH(tbl_CleanLeads[[#This Row],[Lead_Date_Final]])</f>
        <v>3</v>
      </c>
      <c r="I2189" t="s">
        <v>7295</v>
      </c>
      <c r="J2189" t="s">
        <v>7271</v>
      </c>
      <c r="K2189" t="s">
        <v>7284</v>
      </c>
      <c r="L2189">
        <f>WEEKDAY(tbl_CleanLeads[[#This Row],[Lead_Date_Final]],2)</f>
        <v>7</v>
      </c>
      <c r="M2189" t="s">
        <v>7293</v>
      </c>
      <c r="N2189">
        <v>5.0999999999999996</v>
      </c>
      <c r="O2189" s="7">
        <v>1037.3</v>
      </c>
      <c r="P2189">
        <v>15</v>
      </c>
      <c r="Q2189" t="s">
        <v>7289</v>
      </c>
      <c r="R2189">
        <f>IF(UPPER(TRIM(Table2[[#This Row],[Status_Clean]]))="CONVERTED",1,0)</f>
        <v>0</v>
      </c>
      <c r="S2189">
        <f>IF(ISNUMBER(MATCH(UPPER(TRIM(Table2[[#This Row],[Status_Clean]])),{"CONTACTED","QUALIFIED","CONVERTED"},0)),1,0)</f>
        <v>0</v>
      </c>
      <c r="T2189" cm="1">
        <f t="array" ref="T2189">_xlfn.SWITCH(UPPER(TRIM(Table2[[#This Row],[Status_Clean]])),"NEW",1,"CONTACTED",2,"QUALIFIED",3,"CONVERTED",4,"LOST",5,99)</f>
        <v>1</v>
      </c>
      <c r="U2189" t="str" cm="1">
        <f t="array" ref="U2189">_xlfn.LET(_xlpm.x,IFERROR(VALUE(Table2[[#This Row],[Response_Time_Hours]]),""),IF(_xlpm.x="","CHECK",_xlfn.IFS(_xlpm.x&lt;=1,"Immediate",_xlpm.x&lt;=6,"Fast",_xlpm.x&lt;=24,"Moderate",_xlpm.x&gt;24,"Delayed")))</f>
        <v>Fast</v>
      </c>
      <c r="V2189">
        <f>FLOOR(tbl_CleanLeads[[#This Row],[Response_Time_Hours]],6)</f>
        <v>0</v>
      </c>
      <c r="W2189" t="str" cm="1">
        <f t="array" ref="W2189">IF(Table2[[#This Row],[Interaction_Count_Final]]="","N/A",_xlfn.IFS(Table2[[#This Row],[Interaction_Count_Final]]&lt;=2,"Low",Table2[[#This Row],[Interaction_Count_Final]]&lt;=5,"Medium",Table2[[#This Row],[Interaction_Count_Final]]&gt;=6,"High",TRUE,"CHECK"))</f>
        <v>High</v>
      </c>
      <c r="X2189" t="b">
        <f t="shared" si="34"/>
        <v>1</v>
      </c>
      <c r="Y2189" t="b">
        <f>tbl_CleanLeads[[#This Row],[Response_Time_Hours]]&gt;24</f>
        <v>0</v>
      </c>
      <c r="Z2189" s="13" t="b">
        <f>tbl_CleanLeads[[#This Row],[Response_Time_Hours]]&gt;72</f>
        <v>0</v>
      </c>
      <c r="AA2189" s="13" t="b">
        <f>tbl_CleanLeads[[#This Row],[Status_Clean]]="Converted"</f>
        <v>0</v>
      </c>
    </row>
    <row r="2190" spans="1:27">
      <c r="A2190" t="s">
        <v>63</v>
      </c>
      <c r="B2190" t="s">
        <v>6282</v>
      </c>
      <c r="C2190" t="s">
        <v>6283</v>
      </c>
      <c r="D2190" t="s">
        <v>7274</v>
      </c>
      <c r="E2190" t="s">
        <v>447</v>
      </c>
      <c r="F2190" t="s">
        <v>71</v>
      </c>
      <c r="G2190" s="1">
        <v>45454</v>
      </c>
      <c r="H2190" s="8">
        <f>MONTH(tbl_CleanLeads[[#This Row],[Lead_Date_Final]])</f>
        <v>6</v>
      </c>
      <c r="I2190" t="s">
        <v>7276</v>
      </c>
      <c r="J2190" t="s">
        <v>7271</v>
      </c>
      <c r="K2190" t="s">
        <v>7277</v>
      </c>
      <c r="L2190">
        <f>WEEKDAY(tbl_CleanLeads[[#This Row],[Lead_Date_Final]],2)</f>
        <v>2</v>
      </c>
      <c r="M2190" t="s">
        <v>7265</v>
      </c>
      <c r="N2190">
        <v>71</v>
      </c>
      <c r="O2190" s="7">
        <v>3360.66</v>
      </c>
      <c r="P2190">
        <v>3</v>
      </c>
      <c r="Q2190" t="s">
        <v>7266</v>
      </c>
      <c r="R2190">
        <f>IF(UPPER(TRIM(Table2[[#This Row],[Status_Clean]]))="CONVERTED",1,0)</f>
        <v>0</v>
      </c>
      <c r="S2190">
        <f>IF(ISNUMBER(MATCH(UPPER(TRIM(Table2[[#This Row],[Status_Clean]])),{"CONTACTED","QUALIFIED","CONVERTED"},0)),1,0)</f>
        <v>1</v>
      </c>
      <c r="T2190" cm="1">
        <f t="array" ref="T2190">_xlfn.SWITCH(UPPER(TRIM(Table2[[#This Row],[Status_Clean]])),"NEW",1,"CONTACTED",2,"QUALIFIED",3,"CONVERTED",4,"LOST",5,99)</f>
        <v>3</v>
      </c>
      <c r="U2190" t="str" cm="1">
        <f t="array" ref="U2190">_xlfn.LET(_xlpm.x,IFERROR(VALUE(Table2[[#This Row],[Response_Time_Hours]]),""),IF(_xlpm.x="","CHECK",_xlfn.IFS(_xlpm.x&lt;=1,"Immediate",_xlpm.x&lt;=6,"Fast",_xlpm.x&lt;=24,"Moderate",_xlpm.x&gt;24,"Delayed")))</f>
        <v>Delayed</v>
      </c>
      <c r="V2190">
        <f>FLOOR(tbl_CleanLeads[[#This Row],[Response_Time_Hours]],6)</f>
        <v>66</v>
      </c>
      <c r="W2190" t="str" cm="1">
        <f t="array" ref="W2190">IF(Table2[[#This Row],[Interaction_Count_Final]]="","N/A",_xlfn.IFS(Table2[[#This Row],[Interaction_Count_Final]]&lt;=2,"Low",Table2[[#This Row],[Interaction_Count_Final]]&lt;=5,"Medium",Table2[[#This Row],[Interaction_Count_Final]]&gt;=6,"High",TRUE,"CHECK"))</f>
        <v>Medium</v>
      </c>
      <c r="X2190" t="b">
        <f t="shared" si="34"/>
        <v>1</v>
      </c>
      <c r="Y2190" t="b">
        <f>tbl_CleanLeads[[#This Row],[Response_Time_Hours]]&gt;24</f>
        <v>1</v>
      </c>
      <c r="Z2190" s="13" t="b">
        <f>tbl_CleanLeads[[#This Row],[Response_Time_Hours]]&gt;72</f>
        <v>0</v>
      </c>
      <c r="AA2190" s="13" t="b">
        <f>tbl_CleanLeads[[#This Row],[Status_Clean]]="Converted"</f>
        <v>0</v>
      </c>
    </row>
    <row r="2191" spans="1:27">
      <c r="A2191" t="s">
        <v>70</v>
      </c>
      <c r="B2191" t="s">
        <v>6285</v>
      </c>
      <c r="C2191" t="s">
        <v>8681</v>
      </c>
      <c r="D2191" t="s">
        <v>7280</v>
      </c>
      <c r="E2191" t="s">
        <v>447</v>
      </c>
      <c r="F2191" t="s">
        <v>173</v>
      </c>
      <c r="G2191" s="1">
        <v>45133</v>
      </c>
      <c r="H2191" s="8">
        <f>MONTH(tbl_CleanLeads[[#This Row],[Lead_Date_Final]])</f>
        <v>7</v>
      </c>
      <c r="I2191" t="s">
        <v>7305</v>
      </c>
      <c r="J2191" t="s">
        <v>7263</v>
      </c>
      <c r="K2191" t="s">
        <v>7288</v>
      </c>
      <c r="L2191">
        <f>WEEKDAY(tbl_CleanLeads[[#This Row],[Lead_Date_Final]],2)</f>
        <v>3</v>
      </c>
      <c r="M2191" t="s">
        <v>7272</v>
      </c>
      <c r="N2191">
        <v>1.7</v>
      </c>
      <c r="O2191" s="7">
        <v>1416.47</v>
      </c>
      <c r="P2191">
        <v>31</v>
      </c>
      <c r="Q2191" t="s">
        <v>7289</v>
      </c>
      <c r="R2191">
        <f>IF(UPPER(TRIM(Table2[[#This Row],[Status_Clean]]))="CONVERTED",1,0)</f>
        <v>0</v>
      </c>
      <c r="S2191">
        <f>IF(ISNUMBER(MATCH(UPPER(TRIM(Table2[[#This Row],[Status_Clean]])),{"CONTACTED","QUALIFIED","CONVERTED"},0)),1,0)</f>
        <v>0</v>
      </c>
      <c r="T2191" cm="1">
        <f t="array" ref="T2191">_xlfn.SWITCH(UPPER(TRIM(Table2[[#This Row],[Status_Clean]])),"NEW",1,"CONTACTED",2,"QUALIFIED",3,"CONVERTED",4,"LOST",5,99)</f>
        <v>5</v>
      </c>
      <c r="U2191" t="str" cm="1">
        <f t="array" ref="U2191">_xlfn.LET(_xlpm.x,IFERROR(VALUE(Table2[[#This Row],[Response_Time_Hours]]),""),IF(_xlpm.x="","CHECK",_xlfn.IFS(_xlpm.x&lt;=1,"Immediate",_xlpm.x&lt;=6,"Fast",_xlpm.x&lt;=24,"Moderate",_xlpm.x&gt;24,"Delayed")))</f>
        <v>Fast</v>
      </c>
      <c r="V2191">
        <f>FLOOR(tbl_CleanLeads[[#This Row],[Response_Time_Hours]],6)</f>
        <v>0</v>
      </c>
      <c r="W2191" t="str" cm="1">
        <f t="array" ref="W2191">IF(Table2[[#This Row],[Interaction_Count_Final]]="","N/A",_xlfn.IFS(Table2[[#This Row],[Interaction_Count_Final]]&lt;=2,"Low",Table2[[#This Row],[Interaction_Count_Final]]&lt;=5,"Medium",Table2[[#This Row],[Interaction_Count_Final]]&gt;=6,"High",TRUE,"CHECK"))</f>
        <v>High</v>
      </c>
      <c r="X2191" t="b">
        <f t="shared" si="34"/>
        <v>1</v>
      </c>
      <c r="Y2191" t="b">
        <f>tbl_CleanLeads[[#This Row],[Response_Time_Hours]]&gt;24</f>
        <v>0</v>
      </c>
      <c r="Z2191" s="13" t="b">
        <f>tbl_CleanLeads[[#This Row],[Response_Time_Hours]]&gt;72</f>
        <v>0</v>
      </c>
      <c r="AA2191" s="13" t="b">
        <f>tbl_CleanLeads[[#This Row],[Status_Clean]]="Converted"</f>
        <v>0</v>
      </c>
    </row>
    <row r="2192" spans="1:27">
      <c r="A2192" t="s">
        <v>70</v>
      </c>
      <c r="B2192" t="s">
        <v>6288</v>
      </c>
      <c r="C2192" t="s">
        <v>6289</v>
      </c>
      <c r="D2192" t="s">
        <v>7280</v>
      </c>
      <c r="E2192" t="s">
        <v>254</v>
      </c>
      <c r="F2192" t="s">
        <v>125</v>
      </c>
      <c r="G2192" s="1">
        <v>45402</v>
      </c>
      <c r="H2192" s="8">
        <f>MONTH(tbl_CleanLeads[[#This Row],[Lead_Date_Final]])</f>
        <v>4</v>
      </c>
      <c r="I2192" t="s">
        <v>7297</v>
      </c>
      <c r="J2192" t="s">
        <v>7271</v>
      </c>
      <c r="K2192" t="s">
        <v>7277</v>
      </c>
      <c r="L2192">
        <f>WEEKDAY(tbl_CleanLeads[[#This Row],[Lead_Date_Final]],2)</f>
        <v>6</v>
      </c>
      <c r="M2192" t="s">
        <v>7278</v>
      </c>
      <c r="N2192">
        <v>8.6</v>
      </c>
      <c r="O2192" s="7">
        <v>2225.91</v>
      </c>
      <c r="P2192">
        <v>31</v>
      </c>
      <c r="Q2192" t="s">
        <v>7266</v>
      </c>
      <c r="R2192">
        <f>IF(UPPER(TRIM(Table2[[#This Row],[Status_Clean]]))="CONVERTED",1,0)</f>
        <v>0</v>
      </c>
      <c r="S2192">
        <f>IF(ISNUMBER(MATCH(UPPER(TRIM(Table2[[#This Row],[Status_Clean]])),{"CONTACTED","QUALIFIED","CONVERTED"},0)),1,0)</f>
        <v>1</v>
      </c>
      <c r="T2192" cm="1">
        <f t="array" ref="T2192">_xlfn.SWITCH(UPPER(TRIM(Table2[[#This Row],[Status_Clean]])),"NEW",1,"CONTACTED",2,"QUALIFIED",3,"CONVERTED",4,"LOST",5,99)</f>
        <v>2</v>
      </c>
      <c r="U2192" t="str" cm="1">
        <f t="array" ref="U2192">_xlfn.LET(_xlpm.x,IFERROR(VALUE(Table2[[#This Row],[Response_Time_Hours]]),""),IF(_xlpm.x="","CHECK",_xlfn.IFS(_xlpm.x&lt;=1,"Immediate",_xlpm.x&lt;=6,"Fast",_xlpm.x&lt;=24,"Moderate",_xlpm.x&gt;24,"Delayed")))</f>
        <v>Moderate</v>
      </c>
      <c r="V2192">
        <f>FLOOR(tbl_CleanLeads[[#This Row],[Response_Time_Hours]],6)</f>
        <v>6</v>
      </c>
      <c r="W2192" t="str" cm="1">
        <f t="array" ref="W2192">IF(Table2[[#This Row],[Interaction_Count_Final]]="","N/A",_xlfn.IFS(Table2[[#This Row],[Interaction_Count_Final]]&lt;=2,"Low",Table2[[#This Row],[Interaction_Count_Final]]&lt;=5,"Medium",Table2[[#This Row],[Interaction_Count_Final]]&gt;=6,"High",TRUE,"CHECK"))</f>
        <v>High</v>
      </c>
      <c r="X2192" t="b">
        <f t="shared" si="34"/>
        <v>1</v>
      </c>
      <c r="Y2192" t="b">
        <f>tbl_CleanLeads[[#This Row],[Response_Time_Hours]]&gt;24</f>
        <v>0</v>
      </c>
      <c r="Z2192" s="13" t="b">
        <f>tbl_CleanLeads[[#This Row],[Response_Time_Hours]]&gt;72</f>
        <v>0</v>
      </c>
      <c r="AA2192" s="13" t="b">
        <f>tbl_CleanLeads[[#This Row],[Status_Clean]]="Converted"</f>
        <v>0</v>
      </c>
    </row>
    <row r="2193" spans="1:27">
      <c r="A2193" t="s">
        <v>102</v>
      </c>
      <c r="B2193" t="s">
        <v>6291</v>
      </c>
      <c r="C2193" t="s">
        <v>6292</v>
      </c>
      <c r="D2193" t="s">
        <v>7258</v>
      </c>
      <c r="E2193" t="s">
        <v>263</v>
      </c>
      <c r="F2193" t="s">
        <v>193</v>
      </c>
      <c r="G2193" s="1">
        <v>45504</v>
      </c>
      <c r="H2193" s="8">
        <f>MONTH(tbl_CleanLeads[[#This Row],[Lead_Date_Final]])</f>
        <v>7</v>
      </c>
      <c r="I2193" t="s">
        <v>7305</v>
      </c>
      <c r="J2193" t="s">
        <v>7271</v>
      </c>
      <c r="K2193" t="s">
        <v>7288</v>
      </c>
      <c r="L2193">
        <f>WEEKDAY(tbl_CleanLeads[[#This Row],[Lead_Date_Final]],2)</f>
        <v>3</v>
      </c>
      <c r="M2193" t="s">
        <v>7272</v>
      </c>
      <c r="N2193">
        <v>48.2</v>
      </c>
      <c r="O2193" s="7">
        <v>4324.5600000000004</v>
      </c>
      <c r="P2193">
        <v>35</v>
      </c>
      <c r="Q2193" t="s">
        <v>7273</v>
      </c>
      <c r="R2193">
        <f>IF(UPPER(TRIM(Table2[[#This Row],[Status_Clean]]))="CONVERTED",1,0)</f>
        <v>0</v>
      </c>
      <c r="S2193">
        <f>IF(ISNUMBER(MATCH(UPPER(TRIM(Table2[[#This Row],[Status_Clean]])),{"CONTACTED","QUALIFIED","CONVERTED"},0)),1,0)</f>
        <v>0</v>
      </c>
      <c r="T2193" cm="1">
        <f t="array" ref="T2193">_xlfn.SWITCH(UPPER(TRIM(Table2[[#This Row],[Status_Clean]])),"NEW",1,"CONTACTED",2,"QUALIFIED",3,"CONVERTED",4,"LOST",5,99)</f>
        <v>1</v>
      </c>
      <c r="U2193" t="str" cm="1">
        <f t="array" ref="U2193">_xlfn.LET(_xlpm.x,IFERROR(VALUE(Table2[[#This Row],[Response_Time_Hours]]),""),IF(_xlpm.x="","CHECK",_xlfn.IFS(_xlpm.x&lt;=1,"Immediate",_xlpm.x&lt;=6,"Fast",_xlpm.x&lt;=24,"Moderate",_xlpm.x&gt;24,"Delayed")))</f>
        <v>Delayed</v>
      </c>
      <c r="V2193">
        <f>FLOOR(tbl_CleanLeads[[#This Row],[Response_Time_Hours]],6)</f>
        <v>48</v>
      </c>
      <c r="W2193" t="str" cm="1">
        <f t="array" ref="W2193">IF(Table2[[#This Row],[Interaction_Count_Final]]="","N/A",_xlfn.IFS(Table2[[#This Row],[Interaction_Count_Final]]&lt;=2,"Low",Table2[[#This Row],[Interaction_Count_Final]]&lt;=5,"Medium",Table2[[#This Row],[Interaction_Count_Final]]&gt;=6,"High",TRUE,"CHECK"))</f>
        <v>High</v>
      </c>
      <c r="X2193" t="b">
        <f t="shared" si="34"/>
        <v>1</v>
      </c>
      <c r="Y2193" t="b">
        <f>tbl_CleanLeads[[#This Row],[Response_Time_Hours]]&gt;24</f>
        <v>1</v>
      </c>
      <c r="Z2193" s="13" t="b">
        <f>tbl_CleanLeads[[#This Row],[Response_Time_Hours]]&gt;72</f>
        <v>0</v>
      </c>
      <c r="AA2193" s="13" t="b">
        <f>tbl_CleanLeads[[#This Row],[Status_Clean]]="Converted"</f>
        <v>0</v>
      </c>
    </row>
    <row r="2194" spans="1:27">
      <c r="A2194" t="s">
        <v>70</v>
      </c>
      <c r="B2194" t="s">
        <v>6293</v>
      </c>
      <c r="C2194" t="s">
        <v>6294</v>
      </c>
      <c r="D2194" t="s">
        <v>7258</v>
      </c>
      <c r="E2194" t="s">
        <v>311</v>
      </c>
      <c r="F2194" t="s">
        <v>193</v>
      </c>
      <c r="G2194" s="1">
        <v>45357</v>
      </c>
      <c r="H2194" s="8">
        <f>MONTH(tbl_CleanLeads[[#This Row],[Lead_Date_Final]])</f>
        <v>3</v>
      </c>
      <c r="I2194" t="s">
        <v>7295</v>
      </c>
      <c r="J2194" t="s">
        <v>7271</v>
      </c>
      <c r="K2194" t="s">
        <v>7284</v>
      </c>
      <c r="L2194">
        <f>WEEKDAY(tbl_CleanLeads[[#This Row],[Lead_Date_Final]],2)</f>
        <v>3</v>
      </c>
      <c r="M2194" t="s">
        <v>7272</v>
      </c>
      <c r="N2194">
        <v>38</v>
      </c>
      <c r="O2194" s="7">
        <v>4909.63</v>
      </c>
      <c r="P2194">
        <v>42</v>
      </c>
      <c r="Q2194" t="s">
        <v>7273</v>
      </c>
      <c r="R2194">
        <f>IF(UPPER(TRIM(Table2[[#This Row],[Status_Clean]]))="CONVERTED",1,0)</f>
        <v>0</v>
      </c>
      <c r="S2194">
        <f>IF(ISNUMBER(MATCH(UPPER(TRIM(Table2[[#This Row],[Status_Clean]])),{"CONTACTED","QUALIFIED","CONVERTED"},0)),1,0)</f>
        <v>0</v>
      </c>
      <c r="T2194" cm="1">
        <f t="array" ref="T2194">_xlfn.SWITCH(UPPER(TRIM(Table2[[#This Row],[Status_Clean]])),"NEW",1,"CONTACTED",2,"QUALIFIED",3,"CONVERTED",4,"LOST",5,99)</f>
        <v>1</v>
      </c>
      <c r="U2194" t="str" cm="1">
        <f t="array" ref="U2194">_xlfn.LET(_xlpm.x,IFERROR(VALUE(Table2[[#This Row],[Response_Time_Hours]]),""),IF(_xlpm.x="","CHECK",_xlfn.IFS(_xlpm.x&lt;=1,"Immediate",_xlpm.x&lt;=6,"Fast",_xlpm.x&lt;=24,"Moderate",_xlpm.x&gt;24,"Delayed")))</f>
        <v>Delayed</v>
      </c>
      <c r="V2194">
        <f>FLOOR(tbl_CleanLeads[[#This Row],[Response_Time_Hours]],6)</f>
        <v>36</v>
      </c>
      <c r="W2194" t="str" cm="1">
        <f t="array" ref="W2194">IF(Table2[[#This Row],[Interaction_Count_Final]]="","N/A",_xlfn.IFS(Table2[[#This Row],[Interaction_Count_Final]]&lt;=2,"Low",Table2[[#This Row],[Interaction_Count_Final]]&lt;=5,"Medium",Table2[[#This Row],[Interaction_Count_Final]]&gt;=6,"High",TRUE,"CHECK"))</f>
        <v>High</v>
      </c>
      <c r="X2194" t="b">
        <f t="shared" si="34"/>
        <v>1</v>
      </c>
      <c r="Y2194" t="b">
        <f>tbl_CleanLeads[[#This Row],[Response_Time_Hours]]&gt;24</f>
        <v>1</v>
      </c>
      <c r="Z2194" s="13" t="b">
        <f>tbl_CleanLeads[[#This Row],[Response_Time_Hours]]&gt;72</f>
        <v>0</v>
      </c>
      <c r="AA2194" s="13" t="b">
        <f>tbl_CleanLeads[[#This Row],[Status_Clean]]="Converted"</f>
        <v>0</v>
      </c>
    </row>
    <row r="2195" spans="1:27">
      <c r="A2195" t="s">
        <v>90</v>
      </c>
      <c r="B2195" t="s">
        <v>6295</v>
      </c>
      <c r="C2195" t="s">
        <v>6296</v>
      </c>
      <c r="D2195" t="s">
        <v>7274</v>
      </c>
      <c r="E2195" t="s">
        <v>447</v>
      </c>
      <c r="F2195" t="s">
        <v>193</v>
      </c>
      <c r="G2195" s="1">
        <v>44994</v>
      </c>
      <c r="H2195" s="8">
        <f>MONTH(tbl_CleanLeads[[#This Row],[Lead_Date_Final]])</f>
        <v>3</v>
      </c>
      <c r="I2195" t="s">
        <v>7295</v>
      </c>
      <c r="J2195" t="s">
        <v>7263</v>
      </c>
      <c r="K2195" t="s">
        <v>7284</v>
      </c>
      <c r="L2195">
        <f>WEEKDAY(tbl_CleanLeads[[#This Row],[Lead_Date_Final]],2)</f>
        <v>4</v>
      </c>
      <c r="M2195" t="s">
        <v>7285</v>
      </c>
      <c r="N2195">
        <v>44.3</v>
      </c>
      <c r="O2195" s="7">
        <v>2176.7399999999998</v>
      </c>
      <c r="P2195">
        <v>32</v>
      </c>
      <c r="Q2195" t="s">
        <v>7266</v>
      </c>
      <c r="R2195">
        <f>IF(UPPER(TRIM(Table2[[#This Row],[Status_Clean]]))="CONVERTED",1,0)</f>
        <v>0</v>
      </c>
      <c r="S2195">
        <f>IF(ISNUMBER(MATCH(UPPER(TRIM(Table2[[#This Row],[Status_Clean]])),{"CONTACTED","QUALIFIED","CONVERTED"},0)),1,0)</f>
        <v>0</v>
      </c>
      <c r="T2195" cm="1">
        <f t="array" ref="T2195">_xlfn.SWITCH(UPPER(TRIM(Table2[[#This Row],[Status_Clean]])),"NEW",1,"CONTACTED",2,"QUALIFIED",3,"CONVERTED",4,"LOST",5,99)</f>
        <v>1</v>
      </c>
      <c r="U2195" t="str" cm="1">
        <f t="array" ref="U2195">_xlfn.LET(_xlpm.x,IFERROR(VALUE(Table2[[#This Row],[Response_Time_Hours]]),""),IF(_xlpm.x="","CHECK",_xlfn.IFS(_xlpm.x&lt;=1,"Immediate",_xlpm.x&lt;=6,"Fast",_xlpm.x&lt;=24,"Moderate",_xlpm.x&gt;24,"Delayed")))</f>
        <v>Delayed</v>
      </c>
      <c r="V2195">
        <f>FLOOR(tbl_CleanLeads[[#This Row],[Response_Time_Hours]],6)</f>
        <v>42</v>
      </c>
      <c r="W2195" t="str" cm="1">
        <f t="array" ref="W2195">IF(Table2[[#This Row],[Interaction_Count_Final]]="","N/A",_xlfn.IFS(Table2[[#This Row],[Interaction_Count_Final]]&lt;=2,"Low",Table2[[#This Row],[Interaction_Count_Final]]&lt;=5,"Medium",Table2[[#This Row],[Interaction_Count_Final]]&gt;=6,"High",TRUE,"CHECK"))</f>
        <v>High</v>
      </c>
      <c r="X2195" t="b">
        <f t="shared" si="34"/>
        <v>1</v>
      </c>
      <c r="Y2195" t="b">
        <f>tbl_CleanLeads[[#This Row],[Response_Time_Hours]]&gt;24</f>
        <v>1</v>
      </c>
      <c r="Z2195" s="13" t="b">
        <f>tbl_CleanLeads[[#This Row],[Response_Time_Hours]]&gt;72</f>
        <v>0</v>
      </c>
      <c r="AA2195" s="13" t="b">
        <f>tbl_CleanLeads[[#This Row],[Status_Clean]]="Converted"</f>
        <v>0</v>
      </c>
    </row>
    <row r="2196" spans="1:27">
      <c r="A2196" t="s">
        <v>63</v>
      </c>
      <c r="B2196" t="s">
        <v>6298</v>
      </c>
      <c r="C2196" t="s">
        <v>6299</v>
      </c>
      <c r="D2196" t="s">
        <v>7258</v>
      </c>
      <c r="E2196" t="s">
        <v>792</v>
      </c>
      <c r="F2196" t="s">
        <v>71</v>
      </c>
      <c r="G2196" s="1">
        <v>45176</v>
      </c>
      <c r="H2196" s="8">
        <f>MONTH(tbl_CleanLeads[[#This Row],[Lead_Date_Final]])</f>
        <v>9</v>
      </c>
      <c r="I2196" t="s">
        <v>7287</v>
      </c>
      <c r="J2196" t="s">
        <v>7263</v>
      </c>
      <c r="K2196" t="s">
        <v>7288</v>
      </c>
      <c r="L2196">
        <f>WEEKDAY(tbl_CleanLeads[[#This Row],[Lead_Date_Final]],2)</f>
        <v>4</v>
      </c>
      <c r="M2196" t="s">
        <v>7285</v>
      </c>
      <c r="N2196">
        <v>27.8</v>
      </c>
      <c r="O2196" s="7">
        <v>2752.12</v>
      </c>
      <c r="P2196">
        <v>35</v>
      </c>
      <c r="Q2196" t="s">
        <v>7266</v>
      </c>
      <c r="R2196">
        <f>IF(UPPER(TRIM(Table2[[#This Row],[Status_Clean]]))="CONVERTED",1,0)</f>
        <v>0</v>
      </c>
      <c r="S2196">
        <f>IF(ISNUMBER(MATCH(UPPER(TRIM(Table2[[#This Row],[Status_Clean]])),{"CONTACTED","QUALIFIED","CONVERTED"},0)),1,0)</f>
        <v>1</v>
      </c>
      <c r="T2196" cm="1">
        <f t="array" ref="T2196">_xlfn.SWITCH(UPPER(TRIM(Table2[[#This Row],[Status_Clean]])),"NEW",1,"CONTACTED",2,"QUALIFIED",3,"CONVERTED",4,"LOST",5,99)</f>
        <v>3</v>
      </c>
      <c r="U2196" t="str" cm="1">
        <f t="array" ref="U2196">_xlfn.LET(_xlpm.x,IFERROR(VALUE(Table2[[#This Row],[Response_Time_Hours]]),""),IF(_xlpm.x="","CHECK",_xlfn.IFS(_xlpm.x&lt;=1,"Immediate",_xlpm.x&lt;=6,"Fast",_xlpm.x&lt;=24,"Moderate",_xlpm.x&gt;24,"Delayed")))</f>
        <v>Delayed</v>
      </c>
      <c r="V2196">
        <f>FLOOR(tbl_CleanLeads[[#This Row],[Response_Time_Hours]],6)</f>
        <v>24</v>
      </c>
      <c r="W2196" t="str" cm="1">
        <f t="array" ref="W2196">IF(Table2[[#This Row],[Interaction_Count_Final]]="","N/A",_xlfn.IFS(Table2[[#This Row],[Interaction_Count_Final]]&lt;=2,"Low",Table2[[#This Row],[Interaction_Count_Final]]&lt;=5,"Medium",Table2[[#This Row],[Interaction_Count_Final]]&gt;=6,"High",TRUE,"CHECK"))</f>
        <v>High</v>
      </c>
      <c r="X2196" t="b">
        <f t="shared" si="34"/>
        <v>1</v>
      </c>
      <c r="Y2196" t="b">
        <f>tbl_CleanLeads[[#This Row],[Response_Time_Hours]]&gt;24</f>
        <v>1</v>
      </c>
      <c r="Z2196" s="13" t="b">
        <f>tbl_CleanLeads[[#This Row],[Response_Time_Hours]]&gt;72</f>
        <v>0</v>
      </c>
      <c r="AA2196" s="13" t="b">
        <f>tbl_CleanLeads[[#This Row],[Status_Clean]]="Converted"</f>
        <v>0</v>
      </c>
    </row>
    <row r="2197" spans="1:27">
      <c r="A2197" t="s">
        <v>90</v>
      </c>
      <c r="B2197" t="s">
        <v>6300</v>
      </c>
      <c r="C2197" t="s">
        <v>6301</v>
      </c>
      <c r="D2197" t="s">
        <v>7268</v>
      </c>
      <c r="E2197" t="s">
        <v>363</v>
      </c>
      <c r="F2197" t="s">
        <v>193</v>
      </c>
      <c r="G2197" s="1">
        <v>44975</v>
      </c>
      <c r="H2197" s="8">
        <f>MONTH(tbl_CleanLeads[[#This Row],[Lead_Date_Final]])</f>
        <v>2</v>
      </c>
      <c r="I2197" t="s">
        <v>7283</v>
      </c>
      <c r="J2197" t="s">
        <v>7263</v>
      </c>
      <c r="K2197" t="s">
        <v>7284</v>
      </c>
      <c r="L2197">
        <f>WEEKDAY(tbl_CleanLeads[[#This Row],[Lead_Date_Final]],2)</f>
        <v>6</v>
      </c>
      <c r="M2197" t="s">
        <v>7278</v>
      </c>
      <c r="N2197">
        <v>44.1</v>
      </c>
      <c r="O2197" s="7">
        <v>1974.99</v>
      </c>
      <c r="P2197">
        <v>22</v>
      </c>
      <c r="Q2197" t="s">
        <v>7289</v>
      </c>
      <c r="R2197">
        <f>IF(UPPER(TRIM(Table2[[#This Row],[Status_Clean]]))="CONVERTED",1,0)</f>
        <v>0</v>
      </c>
      <c r="S2197">
        <f>IF(ISNUMBER(MATCH(UPPER(TRIM(Table2[[#This Row],[Status_Clean]])),{"CONTACTED","QUALIFIED","CONVERTED"},0)),1,0)</f>
        <v>0</v>
      </c>
      <c r="T2197" cm="1">
        <f t="array" ref="T2197">_xlfn.SWITCH(UPPER(TRIM(Table2[[#This Row],[Status_Clean]])),"NEW",1,"CONTACTED",2,"QUALIFIED",3,"CONVERTED",4,"LOST",5,99)</f>
        <v>1</v>
      </c>
      <c r="U2197" t="str" cm="1">
        <f t="array" ref="U2197">_xlfn.LET(_xlpm.x,IFERROR(VALUE(Table2[[#This Row],[Response_Time_Hours]]),""),IF(_xlpm.x="","CHECK",_xlfn.IFS(_xlpm.x&lt;=1,"Immediate",_xlpm.x&lt;=6,"Fast",_xlpm.x&lt;=24,"Moderate",_xlpm.x&gt;24,"Delayed")))</f>
        <v>Delayed</v>
      </c>
      <c r="V2197">
        <f>FLOOR(tbl_CleanLeads[[#This Row],[Response_Time_Hours]],6)</f>
        <v>42</v>
      </c>
      <c r="W2197" t="str" cm="1">
        <f t="array" ref="W2197">IF(Table2[[#This Row],[Interaction_Count_Final]]="","N/A",_xlfn.IFS(Table2[[#This Row],[Interaction_Count_Final]]&lt;=2,"Low",Table2[[#This Row],[Interaction_Count_Final]]&lt;=5,"Medium",Table2[[#This Row],[Interaction_Count_Final]]&gt;=6,"High",TRUE,"CHECK"))</f>
        <v>High</v>
      </c>
      <c r="X2197" t="b">
        <f t="shared" si="34"/>
        <v>1</v>
      </c>
      <c r="Y2197" t="b">
        <f>tbl_CleanLeads[[#This Row],[Response_Time_Hours]]&gt;24</f>
        <v>1</v>
      </c>
      <c r="Z2197" s="13" t="b">
        <f>tbl_CleanLeads[[#This Row],[Response_Time_Hours]]&gt;72</f>
        <v>0</v>
      </c>
      <c r="AA2197" s="13" t="b">
        <f>tbl_CleanLeads[[#This Row],[Status_Clean]]="Converted"</f>
        <v>0</v>
      </c>
    </row>
    <row r="2198" spans="1:27">
      <c r="A2198" t="s">
        <v>102</v>
      </c>
      <c r="B2198" t="s">
        <v>6303</v>
      </c>
      <c r="C2198" t="s">
        <v>6304</v>
      </c>
      <c r="D2198" t="s">
        <v>7280</v>
      </c>
      <c r="E2198" t="s">
        <v>101</v>
      </c>
      <c r="F2198" t="s">
        <v>71</v>
      </c>
      <c r="G2198" s="1">
        <v>45236</v>
      </c>
      <c r="H2198" s="8">
        <f>MONTH(tbl_CleanLeads[[#This Row],[Lead_Date_Final]])</f>
        <v>11</v>
      </c>
      <c r="I2198" t="s">
        <v>7300</v>
      </c>
      <c r="J2198" t="s">
        <v>7263</v>
      </c>
      <c r="K2198" t="s">
        <v>7264</v>
      </c>
      <c r="L2198">
        <f>WEEKDAY(tbl_CleanLeads[[#This Row],[Lead_Date_Final]],2)</f>
        <v>1</v>
      </c>
      <c r="M2198" t="s">
        <v>7298</v>
      </c>
      <c r="N2198">
        <v>20.100000000000001</v>
      </c>
      <c r="O2198" s="7">
        <v>1237.3499999999999</v>
      </c>
      <c r="P2198">
        <v>45</v>
      </c>
      <c r="Q2198" t="s">
        <v>7289</v>
      </c>
      <c r="R2198">
        <f>IF(UPPER(TRIM(Table2[[#This Row],[Status_Clean]]))="CONVERTED",1,0)</f>
        <v>0</v>
      </c>
      <c r="S2198">
        <f>IF(ISNUMBER(MATCH(UPPER(TRIM(Table2[[#This Row],[Status_Clean]])),{"CONTACTED","QUALIFIED","CONVERTED"},0)),1,0)</f>
        <v>1</v>
      </c>
      <c r="T2198" cm="1">
        <f t="array" ref="T2198">_xlfn.SWITCH(UPPER(TRIM(Table2[[#This Row],[Status_Clean]])),"NEW",1,"CONTACTED",2,"QUALIFIED",3,"CONVERTED",4,"LOST",5,99)</f>
        <v>3</v>
      </c>
      <c r="U2198" t="str" cm="1">
        <f t="array" ref="U2198">_xlfn.LET(_xlpm.x,IFERROR(VALUE(Table2[[#This Row],[Response_Time_Hours]]),""),IF(_xlpm.x="","CHECK",_xlfn.IFS(_xlpm.x&lt;=1,"Immediate",_xlpm.x&lt;=6,"Fast",_xlpm.x&lt;=24,"Moderate",_xlpm.x&gt;24,"Delayed")))</f>
        <v>Moderate</v>
      </c>
      <c r="V2198">
        <f>FLOOR(tbl_CleanLeads[[#This Row],[Response_Time_Hours]],6)</f>
        <v>18</v>
      </c>
      <c r="W2198" t="str" cm="1">
        <f t="array" ref="W2198">IF(Table2[[#This Row],[Interaction_Count_Final]]="","N/A",_xlfn.IFS(Table2[[#This Row],[Interaction_Count_Final]]&lt;=2,"Low",Table2[[#This Row],[Interaction_Count_Final]]&lt;=5,"Medium",Table2[[#This Row],[Interaction_Count_Final]]&gt;=6,"High",TRUE,"CHECK"))</f>
        <v>High</v>
      </c>
      <c r="X2198" t="b">
        <f t="shared" si="34"/>
        <v>1</v>
      </c>
      <c r="Y2198" t="b">
        <f>tbl_CleanLeads[[#This Row],[Response_Time_Hours]]&gt;24</f>
        <v>0</v>
      </c>
      <c r="Z2198" s="13" t="b">
        <f>tbl_CleanLeads[[#This Row],[Response_Time_Hours]]&gt;72</f>
        <v>0</v>
      </c>
      <c r="AA2198" s="13" t="b">
        <f>tbl_CleanLeads[[#This Row],[Status_Clean]]="Converted"</f>
        <v>0</v>
      </c>
    </row>
    <row r="2199" spans="1:27">
      <c r="A2199" t="s">
        <v>63</v>
      </c>
      <c r="B2199" t="s">
        <v>6305</v>
      </c>
      <c r="C2199" t="s">
        <v>6306</v>
      </c>
      <c r="D2199" t="s">
        <v>7280</v>
      </c>
      <c r="E2199" t="s">
        <v>473</v>
      </c>
      <c r="F2199" t="s">
        <v>125</v>
      </c>
      <c r="G2199" s="1">
        <v>45402</v>
      </c>
      <c r="H2199" s="8">
        <f>MONTH(tbl_CleanLeads[[#This Row],[Lead_Date_Final]])</f>
        <v>4</v>
      </c>
      <c r="I2199" t="s">
        <v>7297</v>
      </c>
      <c r="J2199" t="s">
        <v>7271</v>
      </c>
      <c r="K2199" t="s">
        <v>7277</v>
      </c>
      <c r="L2199">
        <f>WEEKDAY(tbl_CleanLeads[[#This Row],[Lead_Date_Final]],2)</f>
        <v>6</v>
      </c>
      <c r="M2199" t="s">
        <v>7278</v>
      </c>
      <c r="N2199">
        <v>43.8</v>
      </c>
      <c r="O2199" s="7">
        <v>4013.4</v>
      </c>
      <c r="P2199">
        <v>31</v>
      </c>
      <c r="Q2199" t="s">
        <v>7273</v>
      </c>
      <c r="R2199">
        <f>IF(UPPER(TRIM(Table2[[#This Row],[Status_Clean]]))="CONVERTED",1,0)</f>
        <v>0</v>
      </c>
      <c r="S2199">
        <f>IF(ISNUMBER(MATCH(UPPER(TRIM(Table2[[#This Row],[Status_Clean]])),{"CONTACTED","QUALIFIED","CONVERTED"},0)),1,0)</f>
        <v>1</v>
      </c>
      <c r="T2199" cm="1">
        <f t="array" ref="T2199">_xlfn.SWITCH(UPPER(TRIM(Table2[[#This Row],[Status_Clean]])),"NEW",1,"CONTACTED",2,"QUALIFIED",3,"CONVERTED",4,"LOST",5,99)</f>
        <v>2</v>
      </c>
      <c r="U2199" t="str" cm="1">
        <f t="array" ref="U2199">_xlfn.LET(_xlpm.x,IFERROR(VALUE(Table2[[#This Row],[Response_Time_Hours]]),""),IF(_xlpm.x="","CHECK",_xlfn.IFS(_xlpm.x&lt;=1,"Immediate",_xlpm.x&lt;=6,"Fast",_xlpm.x&lt;=24,"Moderate",_xlpm.x&gt;24,"Delayed")))</f>
        <v>Delayed</v>
      </c>
      <c r="V2199">
        <f>FLOOR(tbl_CleanLeads[[#This Row],[Response_Time_Hours]],6)</f>
        <v>42</v>
      </c>
      <c r="W2199" t="str" cm="1">
        <f t="array" ref="W2199">IF(Table2[[#This Row],[Interaction_Count_Final]]="","N/A",_xlfn.IFS(Table2[[#This Row],[Interaction_Count_Final]]&lt;=2,"Low",Table2[[#This Row],[Interaction_Count_Final]]&lt;=5,"Medium",Table2[[#This Row],[Interaction_Count_Final]]&gt;=6,"High",TRUE,"CHECK"))</f>
        <v>High</v>
      </c>
      <c r="X2199" t="b">
        <f t="shared" si="34"/>
        <v>1</v>
      </c>
      <c r="Y2199" t="b">
        <f>tbl_CleanLeads[[#This Row],[Response_Time_Hours]]&gt;24</f>
        <v>1</v>
      </c>
      <c r="Z2199" s="13" t="b">
        <f>tbl_CleanLeads[[#This Row],[Response_Time_Hours]]&gt;72</f>
        <v>0</v>
      </c>
      <c r="AA2199" s="13" t="b">
        <f>tbl_CleanLeads[[#This Row],[Status_Clean]]="Converted"</f>
        <v>0</v>
      </c>
    </row>
    <row r="2200" spans="1:27">
      <c r="A2200" t="s">
        <v>102</v>
      </c>
      <c r="B2200" t="s">
        <v>6307</v>
      </c>
      <c r="C2200" t="s">
        <v>6308</v>
      </c>
      <c r="D2200" t="s">
        <v>7274</v>
      </c>
      <c r="E2200" t="s">
        <v>101</v>
      </c>
      <c r="F2200" t="s">
        <v>71</v>
      </c>
      <c r="G2200" s="1">
        <v>45247</v>
      </c>
      <c r="H2200" s="8">
        <f>MONTH(tbl_CleanLeads[[#This Row],[Lead_Date_Final]])</f>
        <v>11</v>
      </c>
      <c r="I2200" t="s">
        <v>7300</v>
      </c>
      <c r="J2200" t="s">
        <v>7263</v>
      </c>
      <c r="K2200" t="s">
        <v>7264</v>
      </c>
      <c r="L2200">
        <f>WEEKDAY(tbl_CleanLeads[[#This Row],[Lead_Date_Final]],2)</f>
        <v>5</v>
      </c>
      <c r="M2200" t="s">
        <v>7312</v>
      </c>
      <c r="N2200">
        <v>13</v>
      </c>
      <c r="O2200" s="7">
        <v>2654.85</v>
      </c>
      <c r="P2200">
        <v>16</v>
      </c>
      <c r="Q2200" t="s">
        <v>7266</v>
      </c>
      <c r="R2200">
        <f>IF(UPPER(TRIM(Table2[[#This Row],[Status_Clean]]))="CONVERTED",1,0)</f>
        <v>0</v>
      </c>
      <c r="S2200">
        <f>IF(ISNUMBER(MATCH(UPPER(TRIM(Table2[[#This Row],[Status_Clean]])),{"CONTACTED","QUALIFIED","CONVERTED"},0)),1,0)</f>
        <v>1</v>
      </c>
      <c r="T2200" cm="1">
        <f t="array" ref="T2200">_xlfn.SWITCH(UPPER(TRIM(Table2[[#This Row],[Status_Clean]])),"NEW",1,"CONTACTED",2,"QUALIFIED",3,"CONVERTED",4,"LOST",5,99)</f>
        <v>3</v>
      </c>
      <c r="U2200" t="str" cm="1">
        <f t="array" ref="U2200">_xlfn.LET(_xlpm.x,IFERROR(VALUE(Table2[[#This Row],[Response_Time_Hours]]),""),IF(_xlpm.x="","CHECK",_xlfn.IFS(_xlpm.x&lt;=1,"Immediate",_xlpm.x&lt;=6,"Fast",_xlpm.x&lt;=24,"Moderate",_xlpm.x&gt;24,"Delayed")))</f>
        <v>Moderate</v>
      </c>
      <c r="V2200">
        <f>FLOOR(tbl_CleanLeads[[#This Row],[Response_Time_Hours]],6)</f>
        <v>12</v>
      </c>
      <c r="W2200" t="str" cm="1">
        <f t="array" ref="W2200">IF(Table2[[#This Row],[Interaction_Count_Final]]="","N/A",_xlfn.IFS(Table2[[#This Row],[Interaction_Count_Final]]&lt;=2,"Low",Table2[[#This Row],[Interaction_Count_Final]]&lt;=5,"Medium",Table2[[#This Row],[Interaction_Count_Final]]&gt;=6,"High",TRUE,"CHECK"))</f>
        <v>High</v>
      </c>
      <c r="X2200" t="b">
        <f t="shared" si="34"/>
        <v>1</v>
      </c>
      <c r="Y2200" t="b">
        <f>tbl_CleanLeads[[#This Row],[Response_Time_Hours]]&gt;24</f>
        <v>0</v>
      </c>
      <c r="Z2200" s="13" t="b">
        <f>tbl_CleanLeads[[#This Row],[Response_Time_Hours]]&gt;72</f>
        <v>0</v>
      </c>
      <c r="AA2200" s="13" t="b">
        <f>tbl_CleanLeads[[#This Row],[Status_Clean]]="Converted"</f>
        <v>0</v>
      </c>
    </row>
    <row r="2201" spans="1:27">
      <c r="A2201" t="s">
        <v>102</v>
      </c>
      <c r="B2201" t="s">
        <v>6311</v>
      </c>
      <c r="C2201" t="s">
        <v>6312</v>
      </c>
      <c r="D2201" t="s">
        <v>7268</v>
      </c>
      <c r="E2201" t="s">
        <v>123</v>
      </c>
      <c r="F2201" t="s">
        <v>125</v>
      </c>
      <c r="G2201" s="1">
        <v>45113</v>
      </c>
      <c r="H2201" s="8">
        <f>MONTH(tbl_CleanLeads[[#This Row],[Lead_Date_Final]])</f>
        <v>7</v>
      </c>
      <c r="I2201" t="s">
        <v>7305</v>
      </c>
      <c r="J2201" t="s">
        <v>7263</v>
      </c>
      <c r="K2201" t="s">
        <v>7288</v>
      </c>
      <c r="L2201">
        <f>WEEKDAY(tbl_CleanLeads[[#This Row],[Lead_Date_Final]],2)</f>
        <v>4</v>
      </c>
      <c r="M2201" t="s">
        <v>7285</v>
      </c>
      <c r="N2201">
        <v>60.1</v>
      </c>
      <c r="O2201" s="7">
        <v>2689.23</v>
      </c>
      <c r="P2201">
        <v>43</v>
      </c>
      <c r="Q2201" t="s">
        <v>7266</v>
      </c>
      <c r="R2201">
        <f>IF(UPPER(TRIM(Table2[[#This Row],[Status_Clean]]))="CONVERTED",1,0)</f>
        <v>0</v>
      </c>
      <c r="S2201">
        <f>IF(ISNUMBER(MATCH(UPPER(TRIM(Table2[[#This Row],[Status_Clean]])),{"CONTACTED","QUALIFIED","CONVERTED"},0)),1,0)</f>
        <v>1</v>
      </c>
      <c r="T2201" cm="1">
        <f t="array" ref="T2201">_xlfn.SWITCH(UPPER(TRIM(Table2[[#This Row],[Status_Clean]])),"NEW",1,"CONTACTED",2,"QUALIFIED",3,"CONVERTED",4,"LOST",5,99)</f>
        <v>2</v>
      </c>
      <c r="U2201" t="str" cm="1">
        <f t="array" ref="U2201">_xlfn.LET(_xlpm.x,IFERROR(VALUE(Table2[[#This Row],[Response_Time_Hours]]),""),IF(_xlpm.x="","CHECK",_xlfn.IFS(_xlpm.x&lt;=1,"Immediate",_xlpm.x&lt;=6,"Fast",_xlpm.x&lt;=24,"Moderate",_xlpm.x&gt;24,"Delayed")))</f>
        <v>Delayed</v>
      </c>
      <c r="V2201">
        <f>FLOOR(tbl_CleanLeads[[#This Row],[Response_Time_Hours]],6)</f>
        <v>60</v>
      </c>
      <c r="W2201" t="str" cm="1">
        <f t="array" ref="W2201">IF(Table2[[#This Row],[Interaction_Count_Final]]="","N/A",_xlfn.IFS(Table2[[#This Row],[Interaction_Count_Final]]&lt;=2,"Low",Table2[[#This Row],[Interaction_Count_Final]]&lt;=5,"Medium",Table2[[#This Row],[Interaction_Count_Final]]&gt;=6,"High",TRUE,"CHECK"))</f>
        <v>High</v>
      </c>
      <c r="X2201" t="b">
        <f t="shared" si="34"/>
        <v>1</v>
      </c>
      <c r="Y2201" t="b">
        <f>tbl_CleanLeads[[#This Row],[Response_Time_Hours]]&gt;24</f>
        <v>1</v>
      </c>
      <c r="Z2201" s="13" t="b">
        <f>tbl_CleanLeads[[#This Row],[Response_Time_Hours]]&gt;72</f>
        <v>0</v>
      </c>
      <c r="AA2201" s="13" t="b">
        <f>tbl_CleanLeads[[#This Row],[Status_Clean]]="Converted"</f>
        <v>0</v>
      </c>
    </row>
    <row r="2202" spans="1:27">
      <c r="A2202" t="s">
        <v>90</v>
      </c>
      <c r="B2202" t="s">
        <v>6314</v>
      </c>
      <c r="C2202" t="s">
        <v>8684</v>
      </c>
      <c r="D2202" t="s">
        <v>7274</v>
      </c>
      <c r="E2202" t="s">
        <v>69</v>
      </c>
      <c r="F2202" t="s">
        <v>71</v>
      </c>
      <c r="G2202" s="1">
        <v>45209</v>
      </c>
      <c r="H2202" s="8">
        <f>MONTH(tbl_CleanLeads[[#This Row],[Lead_Date_Final]])</f>
        <v>10</v>
      </c>
      <c r="I2202" t="s">
        <v>7270</v>
      </c>
      <c r="J2202" t="s">
        <v>7263</v>
      </c>
      <c r="K2202" t="s">
        <v>7264</v>
      </c>
      <c r="L2202">
        <f>WEEKDAY(tbl_CleanLeads[[#This Row],[Lead_Date_Final]],2)</f>
        <v>2</v>
      </c>
      <c r="M2202" t="s">
        <v>7265</v>
      </c>
      <c r="N2202">
        <v>30.5</v>
      </c>
      <c r="O2202" s="7">
        <v>3065.27</v>
      </c>
      <c r="P2202">
        <v>6</v>
      </c>
      <c r="Q2202" t="s">
        <v>7266</v>
      </c>
      <c r="R2202">
        <f>IF(UPPER(TRIM(Table2[[#This Row],[Status_Clean]]))="CONVERTED",1,0)</f>
        <v>0</v>
      </c>
      <c r="S2202">
        <f>IF(ISNUMBER(MATCH(UPPER(TRIM(Table2[[#This Row],[Status_Clean]])),{"CONTACTED","QUALIFIED","CONVERTED"},0)),1,0)</f>
        <v>1</v>
      </c>
      <c r="T2202" cm="1">
        <f t="array" ref="T2202">_xlfn.SWITCH(UPPER(TRIM(Table2[[#This Row],[Status_Clean]])),"NEW",1,"CONTACTED",2,"QUALIFIED",3,"CONVERTED",4,"LOST",5,99)</f>
        <v>3</v>
      </c>
      <c r="U2202" t="str" cm="1">
        <f t="array" ref="U2202">_xlfn.LET(_xlpm.x,IFERROR(VALUE(Table2[[#This Row],[Response_Time_Hours]]),""),IF(_xlpm.x="","CHECK",_xlfn.IFS(_xlpm.x&lt;=1,"Immediate",_xlpm.x&lt;=6,"Fast",_xlpm.x&lt;=24,"Moderate",_xlpm.x&gt;24,"Delayed")))</f>
        <v>Delayed</v>
      </c>
      <c r="V2202">
        <f>FLOOR(tbl_CleanLeads[[#This Row],[Response_Time_Hours]],6)</f>
        <v>30</v>
      </c>
      <c r="W2202" t="str" cm="1">
        <f t="array" ref="W2202">IF(Table2[[#This Row],[Interaction_Count_Final]]="","N/A",_xlfn.IFS(Table2[[#This Row],[Interaction_Count_Final]]&lt;=2,"Low",Table2[[#This Row],[Interaction_Count_Final]]&lt;=5,"Medium",Table2[[#This Row],[Interaction_Count_Final]]&gt;=6,"High",TRUE,"CHECK"))</f>
        <v>High</v>
      </c>
      <c r="X2202" t="b">
        <f t="shared" si="34"/>
        <v>1</v>
      </c>
      <c r="Y2202" t="b">
        <f>tbl_CleanLeads[[#This Row],[Response_Time_Hours]]&gt;24</f>
        <v>1</v>
      </c>
      <c r="Z2202" s="13" t="b">
        <f>tbl_CleanLeads[[#This Row],[Response_Time_Hours]]&gt;72</f>
        <v>0</v>
      </c>
      <c r="AA2202" s="13" t="b">
        <f>tbl_CleanLeads[[#This Row],[Status_Clean]]="Converted"</f>
        <v>0</v>
      </c>
    </row>
    <row r="2203" spans="1:27">
      <c r="A2203" t="s">
        <v>90</v>
      </c>
      <c r="B2203" t="s">
        <v>6317</v>
      </c>
      <c r="C2203" t="s">
        <v>6318</v>
      </c>
      <c r="D2203" t="s">
        <v>7258</v>
      </c>
      <c r="E2203" t="s">
        <v>469</v>
      </c>
      <c r="F2203" t="s">
        <v>71</v>
      </c>
      <c r="G2203" s="1">
        <v>45419</v>
      </c>
      <c r="H2203" s="8">
        <f>MONTH(tbl_CleanLeads[[#This Row],[Lead_Date_Final]])</f>
        <v>5</v>
      </c>
      <c r="I2203" t="s">
        <v>7314</v>
      </c>
      <c r="J2203" t="s">
        <v>7271</v>
      </c>
      <c r="K2203" t="s">
        <v>7277</v>
      </c>
      <c r="L2203">
        <f>WEEKDAY(tbl_CleanLeads[[#This Row],[Lead_Date_Final]],2)</f>
        <v>2</v>
      </c>
      <c r="M2203" t="s">
        <v>7265</v>
      </c>
      <c r="N2203">
        <v>28.799999999999997</v>
      </c>
      <c r="O2203" s="7">
        <v>4729.8100000000004</v>
      </c>
      <c r="P2203">
        <v>15</v>
      </c>
      <c r="Q2203" t="s">
        <v>7273</v>
      </c>
      <c r="R2203">
        <f>IF(UPPER(TRIM(Table2[[#This Row],[Status_Clean]]))="CONVERTED",1,0)</f>
        <v>0</v>
      </c>
      <c r="S2203">
        <f>IF(ISNUMBER(MATCH(UPPER(TRIM(Table2[[#This Row],[Status_Clean]])),{"CONTACTED","QUALIFIED","CONVERTED"},0)),1,0)</f>
        <v>1</v>
      </c>
      <c r="T2203" cm="1">
        <f t="array" ref="T2203">_xlfn.SWITCH(UPPER(TRIM(Table2[[#This Row],[Status_Clean]])),"NEW",1,"CONTACTED",2,"QUALIFIED",3,"CONVERTED",4,"LOST",5,99)</f>
        <v>3</v>
      </c>
      <c r="U2203" t="str" cm="1">
        <f t="array" ref="U2203">_xlfn.LET(_xlpm.x,IFERROR(VALUE(Table2[[#This Row],[Response_Time_Hours]]),""),IF(_xlpm.x="","CHECK",_xlfn.IFS(_xlpm.x&lt;=1,"Immediate",_xlpm.x&lt;=6,"Fast",_xlpm.x&lt;=24,"Moderate",_xlpm.x&gt;24,"Delayed")))</f>
        <v>Delayed</v>
      </c>
      <c r="V2203">
        <f>FLOOR(tbl_CleanLeads[[#This Row],[Response_Time_Hours]],6)</f>
        <v>24</v>
      </c>
      <c r="W2203" t="str" cm="1">
        <f t="array" ref="W2203">IF(Table2[[#This Row],[Interaction_Count_Final]]="","N/A",_xlfn.IFS(Table2[[#This Row],[Interaction_Count_Final]]&lt;=2,"Low",Table2[[#This Row],[Interaction_Count_Final]]&lt;=5,"Medium",Table2[[#This Row],[Interaction_Count_Final]]&gt;=6,"High",TRUE,"CHECK"))</f>
        <v>High</v>
      </c>
      <c r="X2203" t="b">
        <f t="shared" si="34"/>
        <v>1</v>
      </c>
      <c r="Y2203" t="b">
        <f>tbl_CleanLeads[[#This Row],[Response_Time_Hours]]&gt;24</f>
        <v>1</v>
      </c>
      <c r="Z2203" s="13" t="b">
        <f>tbl_CleanLeads[[#This Row],[Response_Time_Hours]]&gt;72</f>
        <v>0</v>
      </c>
      <c r="AA2203" s="13" t="b">
        <f>tbl_CleanLeads[[#This Row],[Status_Clean]]="Converted"</f>
        <v>0</v>
      </c>
    </row>
    <row r="2204" spans="1:27">
      <c r="A2204" t="s">
        <v>90</v>
      </c>
      <c r="B2204" t="s">
        <v>6319</v>
      </c>
      <c r="C2204" t="s">
        <v>6320</v>
      </c>
      <c r="D2204" t="s">
        <v>7303</v>
      </c>
      <c r="E2204" t="s">
        <v>101</v>
      </c>
      <c r="F2204" t="s">
        <v>125</v>
      </c>
      <c r="G2204" s="1">
        <v>45633</v>
      </c>
      <c r="H2204" s="8">
        <f>MONTH(tbl_CleanLeads[[#This Row],[Lead_Date_Final]])</f>
        <v>12</v>
      </c>
      <c r="I2204" t="s">
        <v>7262</v>
      </c>
      <c r="J2204" t="s">
        <v>7271</v>
      </c>
      <c r="K2204" t="s">
        <v>7264</v>
      </c>
      <c r="L2204">
        <f>WEEKDAY(tbl_CleanLeads[[#This Row],[Lead_Date_Final]],2)</f>
        <v>6</v>
      </c>
      <c r="M2204" t="s">
        <v>7278</v>
      </c>
      <c r="N2204">
        <v>48.6</v>
      </c>
      <c r="O2204" s="7">
        <v>1931.14</v>
      </c>
      <c r="P2204">
        <v>5</v>
      </c>
      <c r="Q2204" t="s">
        <v>7289</v>
      </c>
      <c r="R2204">
        <f>IF(UPPER(TRIM(Table2[[#This Row],[Status_Clean]]))="CONVERTED",1,0)</f>
        <v>0</v>
      </c>
      <c r="S2204">
        <f>IF(ISNUMBER(MATCH(UPPER(TRIM(Table2[[#This Row],[Status_Clean]])),{"CONTACTED","QUALIFIED","CONVERTED"},0)),1,0)</f>
        <v>1</v>
      </c>
      <c r="T2204" cm="1">
        <f t="array" ref="T2204">_xlfn.SWITCH(UPPER(TRIM(Table2[[#This Row],[Status_Clean]])),"NEW",1,"CONTACTED",2,"QUALIFIED",3,"CONVERTED",4,"LOST",5,99)</f>
        <v>2</v>
      </c>
      <c r="U2204" t="str" cm="1">
        <f t="array" ref="U2204">_xlfn.LET(_xlpm.x,IFERROR(VALUE(Table2[[#This Row],[Response_Time_Hours]]),""),IF(_xlpm.x="","CHECK",_xlfn.IFS(_xlpm.x&lt;=1,"Immediate",_xlpm.x&lt;=6,"Fast",_xlpm.x&lt;=24,"Moderate",_xlpm.x&gt;24,"Delayed")))</f>
        <v>Delayed</v>
      </c>
      <c r="V2204">
        <f>FLOOR(tbl_CleanLeads[[#This Row],[Response_Time_Hours]],6)</f>
        <v>48</v>
      </c>
      <c r="W2204" t="str" cm="1">
        <f t="array" ref="W2204">IF(Table2[[#This Row],[Interaction_Count_Final]]="","N/A",_xlfn.IFS(Table2[[#This Row],[Interaction_Count_Final]]&lt;=2,"Low",Table2[[#This Row],[Interaction_Count_Final]]&lt;=5,"Medium",Table2[[#This Row],[Interaction_Count_Final]]&gt;=6,"High",TRUE,"CHECK"))</f>
        <v>Medium</v>
      </c>
      <c r="X2204" t="b">
        <f t="shared" si="34"/>
        <v>1</v>
      </c>
      <c r="Y2204" t="b">
        <f>tbl_CleanLeads[[#This Row],[Response_Time_Hours]]&gt;24</f>
        <v>1</v>
      </c>
      <c r="Z2204" s="13" t="b">
        <f>tbl_CleanLeads[[#This Row],[Response_Time_Hours]]&gt;72</f>
        <v>0</v>
      </c>
      <c r="AA2204" s="13" t="b">
        <f>tbl_CleanLeads[[#This Row],[Status_Clean]]="Converted"</f>
        <v>0</v>
      </c>
    </row>
    <row r="2205" spans="1:27">
      <c r="A2205" t="s">
        <v>102</v>
      </c>
      <c r="B2205" t="s">
        <v>6321</v>
      </c>
      <c r="C2205" t="s">
        <v>6322</v>
      </c>
      <c r="D2205" t="s">
        <v>7258</v>
      </c>
      <c r="E2205" t="s">
        <v>792</v>
      </c>
      <c r="F2205" t="s">
        <v>193</v>
      </c>
      <c r="G2205" s="1">
        <v>45579</v>
      </c>
      <c r="H2205" s="8">
        <f>MONTH(tbl_CleanLeads[[#This Row],[Lead_Date_Final]])</f>
        <v>10</v>
      </c>
      <c r="I2205" t="s">
        <v>7270</v>
      </c>
      <c r="J2205" t="s">
        <v>7271</v>
      </c>
      <c r="K2205" t="s">
        <v>7264</v>
      </c>
      <c r="L2205">
        <f>WEEKDAY(tbl_CleanLeads[[#This Row],[Lead_Date_Final]],2)</f>
        <v>1</v>
      </c>
      <c r="M2205" t="s">
        <v>7298</v>
      </c>
      <c r="N2205">
        <v>59.9</v>
      </c>
      <c r="O2205" s="7">
        <v>4479.08</v>
      </c>
      <c r="P2205">
        <v>50</v>
      </c>
      <c r="Q2205" t="s">
        <v>7273</v>
      </c>
      <c r="R2205">
        <f>IF(UPPER(TRIM(Table2[[#This Row],[Status_Clean]]))="CONVERTED",1,0)</f>
        <v>0</v>
      </c>
      <c r="S2205">
        <f>IF(ISNUMBER(MATCH(UPPER(TRIM(Table2[[#This Row],[Status_Clean]])),{"CONTACTED","QUALIFIED","CONVERTED"},0)),1,0)</f>
        <v>0</v>
      </c>
      <c r="T2205" cm="1">
        <f t="array" ref="T2205">_xlfn.SWITCH(UPPER(TRIM(Table2[[#This Row],[Status_Clean]])),"NEW",1,"CONTACTED",2,"QUALIFIED",3,"CONVERTED",4,"LOST",5,99)</f>
        <v>1</v>
      </c>
      <c r="U2205" t="str" cm="1">
        <f t="array" ref="U2205">_xlfn.LET(_xlpm.x,IFERROR(VALUE(Table2[[#This Row],[Response_Time_Hours]]),""),IF(_xlpm.x="","CHECK",_xlfn.IFS(_xlpm.x&lt;=1,"Immediate",_xlpm.x&lt;=6,"Fast",_xlpm.x&lt;=24,"Moderate",_xlpm.x&gt;24,"Delayed")))</f>
        <v>Delayed</v>
      </c>
      <c r="V2205">
        <f>FLOOR(tbl_CleanLeads[[#This Row],[Response_Time_Hours]],6)</f>
        <v>54</v>
      </c>
      <c r="W2205" t="str" cm="1">
        <f t="array" ref="W2205">IF(Table2[[#This Row],[Interaction_Count_Final]]="","N/A",_xlfn.IFS(Table2[[#This Row],[Interaction_Count_Final]]&lt;=2,"Low",Table2[[#This Row],[Interaction_Count_Final]]&lt;=5,"Medium",Table2[[#This Row],[Interaction_Count_Final]]&gt;=6,"High",TRUE,"CHECK"))</f>
        <v>High</v>
      </c>
      <c r="X2205" t="b">
        <f t="shared" si="34"/>
        <v>1</v>
      </c>
      <c r="Y2205" t="b">
        <f>tbl_CleanLeads[[#This Row],[Response_Time_Hours]]&gt;24</f>
        <v>1</v>
      </c>
      <c r="Z2205" s="13" t="b">
        <f>tbl_CleanLeads[[#This Row],[Response_Time_Hours]]&gt;72</f>
        <v>0</v>
      </c>
      <c r="AA2205" s="13" t="b">
        <f>tbl_CleanLeads[[#This Row],[Status_Clean]]="Converted"</f>
        <v>0</v>
      </c>
    </row>
    <row r="2206" spans="1:27">
      <c r="A2206" t="s">
        <v>102</v>
      </c>
      <c r="B2206" t="s">
        <v>6324</v>
      </c>
      <c r="C2206" t="s">
        <v>6325</v>
      </c>
      <c r="D2206" t="s">
        <v>7274</v>
      </c>
      <c r="E2206" t="s">
        <v>469</v>
      </c>
      <c r="F2206" t="s">
        <v>193</v>
      </c>
      <c r="G2206" s="1">
        <v>45160</v>
      </c>
      <c r="H2206" s="8">
        <f>MONTH(tbl_CleanLeads[[#This Row],[Lead_Date_Final]])</f>
        <v>8</v>
      </c>
      <c r="I2206" t="s">
        <v>7310</v>
      </c>
      <c r="J2206" t="s">
        <v>7263</v>
      </c>
      <c r="K2206" t="s">
        <v>7288</v>
      </c>
      <c r="L2206">
        <f>WEEKDAY(tbl_CleanLeads[[#This Row],[Lead_Date_Final]],2)</f>
        <v>2</v>
      </c>
      <c r="M2206" t="s">
        <v>7265</v>
      </c>
      <c r="N2206">
        <v>19.5</v>
      </c>
      <c r="O2206" s="7">
        <v>1070.5899999999999</v>
      </c>
      <c r="P2206">
        <v>13</v>
      </c>
      <c r="Q2206" t="s">
        <v>7289</v>
      </c>
      <c r="R2206">
        <f>IF(UPPER(TRIM(Table2[[#This Row],[Status_Clean]]))="CONVERTED",1,0)</f>
        <v>0</v>
      </c>
      <c r="S2206">
        <f>IF(ISNUMBER(MATCH(UPPER(TRIM(Table2[[#This Row],[Status_Clean]])),{"CONTACTED","QUALIFIED","CONVERTED"},0)),1,0)</f>
        <v>0</v>
      </c>
      <c r="T2206" cm="1">
        <f t="array" ref="T2206">_xlfn.SWITCH(UPPER(TRIM(Table2[[#This Row],[Status_Clean]])),"NEW",1,"CONTACTED",2,"QUALIFIED",3,"CONVERTED",4,"LOST",5,99)</f>
        <v>1</v>
      </c>
      <c r="U2206" t="str" cm="1">
        <f t="array" ref="U2206">_xlfn.LET(_xlpm.x,IFERROR(VALUE(Table2[[#This Row],[Response_Time_Hours]]),""),IF(_xlpm.x="","CHECK",_xlfn.IFS(_xlpm.x&lt;=1,"Immediate",_xlpm.x&lt;=6,"Fast",_xlpm.x&lt;=24,"Moderate",_xlpm.x&gt;24,"Delayed")))</f>
        <v>Moderate</v>
      </c>
      <c r="V2206">
        <f>FLOOR(tbl_CleanLeads[[#This Row],[Response_Time_Hours]],6)</f>
        <v>18</v>
      </c>
      <c r="W2206" t="str" cm="1">
        <f t="array" ref="W2206">IF(Table2[[#This Row],[Interaction_Count_Final]]="","N/A",_xlfn.IFS(Table2[[#This Row],[Interaction_Count_Final]]&lt;=2,"Low",Table2[[#This Row],[Interaction_Count_Final]]&lt;=5,"Medium",Table2[[#This Row],[Interaction_Count_Final]]&gt;=6,"High",TRUE,"CHECK"))</f>
        <v>High</v>
      </c>
      <c r="X2206" t="b">
        <f t="shared" si="34"/>
        <v>1</v>
      </c>
      <c r="Y2206" t="b">
        <f>tbl_CleanLeads[[#This Row],[Response_Time_Hours]]&gt;24</f>
        <v>0</v>
      </c>
      <c r="Z2206" s="13" t="b">
        <f>tbl_CleanLeads[[#This Row],[Response_Time_Hours]]&gt;72</f>
        <v>0</v>
      </c>
      <c r="AA2206" s="13" t="b">
        <f>tbl_CleanLeads[[#This Row],[Status_Clean]]="Converted"</f>
        <v>0</v>
      </c>
    </row>
    <row r="2207" spans="1:27">
      <c r="A2207" t="s">
        <v>90</v>
      </c>
      <c r="B2207" t="s">
        <v>6328</v>
      </c>
      <c r="C2207" t="s">
        <v>6329</v>
      </c>
      <c r="D2207" t="s">
        <v>7258</v>
      </c>
      <c r="E2207" t="s">
        <v>469</v>
      </c>
      <c r="F2207" t="s">
        <v>173</v>
      </c>
      <c r="G2207" s="1">
        <v>45215</v>
      </c>
      <c r="H2207" s="8">
        <f>MONTH(tbl_CleanLeads[[#This Row],[Lead_Date_Final]])</f>
        <v>10</v>
      </c>
      <c r="I2207" t="s">
        <v>7270</v>
      </c>
      <c r="J2207" t="s">
        <v>7263</v>
      </c>
      <c r="K2207" t="s">
        <v>7264</v>
      </c>
      <c r="L2207">
        <f>WEEKDAY(tbl_CleanLeads[[#This Row],[Lead_Date_Final]],2)</f>
        <v>1</v>
      </c>
      <c r="M2207" t="s">
        <v>7298</v>
      </c>
      <c r="N2207">
        <v>49.3</v>
      </c>
      <c r="O2207" s="7">
        <v>4415.24</v>
      </c>
      <c r="P2207">
        <v>30</v>
      </c>
      <c r="Q2207" t="s">
        <v>7273</v>
      </c>
      <c r="R2207">
        <f>IF(UPPER(TRIM(Table2[[#This Row],[Status_Clean]]))="CONVERTED",1,0)</f>
        <v>0</v>
      </c>
      <c r="S2207">
        <f>IF(ISNUMBER(MATCH(UPPER(TRIM(Table2[[#This Row],[Status_Clean]])),{"CONTACTED","QUALIFIED","CONVERTED"},0)),1,0)</f>
        <v>0</v>
      </c>
      <c r="T2207" cm="1">
        <f t="array" ref="T2207">_xlfn.SWITCH(UPPER(TRIM(Table2[[#This Row],[Status_Clean]])),"NEW",1,"CONTACTED",2,"QUALIFIED",3,"CONVERTED",4,"LOST",5,99)</f>
        <v>5</v>
      </c>
      <c r="U2207" t="str" cm="1">
        <f t="array" ref="U2207">_xlfn.LET(_xlpm.x,IFERROR(VALUE(Table2[[#This Row],[Response_Time_Hours]]),""),IF(_xlpm.x="","CHECK",_xlfn.IFS(_xlpm.x&lt;=1,"Immediate",_xlpm.x&lt;=6,"Fast",_xlpm.x&lt;=24,"Moderate",_xlpm.x&gt;24,"Delayed")))</f>
        <v>Delayed</v>
      </c>
      <c r="V2207">
        <f>FLOOR(tbl_CleanLeads[[#This Row],[Response_Time_Hours]],6)</f>
        <v>48</v>
      </c>
      <c r="W2207" t="str" cm="1">
        <f t="array" ref="W2207">IF(Table2[[#This Row],[Interaction_Count_Final]]="","N/A",_xlfn.IFS(Table2[[#This Row],[Interaction_Count_Final]]&lt;=2,"Low",Table2[[#This Row],[Interaction_Count_Final]]&lt;=5,"Medium",Table2[[#This Row],[Interaction_Count_Final]]&gt;=6,"High",TRUE,"CHECK"))</f>
        <v>High</v>
      </c>
      <c r="X2207" t="b">
        <f t="shared" si="34"/>
        <v>1</v>
      </c>
      <c r="Y2207" t="b">
        <f>tbl_CleanLeads[[#This Row],[Response_Time_Hours]]&gt;24</f>
        <v>1</v>
      </c>
      <c r="Z2207" s="13" t="b">
        <f>tbl_CleanLeads[[#This Row],[Response_Time_Hours]]&gt;72</f>
        <v>0</v>
      </c>
      <c r="AA2207" s="13" t="b">
        <f>tbl_CleanLeads[[#This Row],[Status_Clean]]="Converted"</f>
        <v>0</v>
      </c>
    </row>
    <row r="2208" spans="1:27">
      <c r="A2208" t="s">
        <v>90</v>
      </c>
      <c r="B2208" t="s">
        <v>6330</v>
      </c>
      <c r="C2208" t="s">
        <v>8685</v>
      </c>
      <c r="D2208" t="s">
        <v>7274</v>
      </c>
      <c r="E2208" t="s">
        <v>123</v>
      </c>
      <c r="F2208" t="s">
        <v>125</v>
      </c>
      <c r="G2208" s="1">
        <v>45296</v>
      </c>
      <c r="H2208" s="8">
        <f>MONTH(tbl_CleanLeads[[#This Row],[Lead_Date_Final]])</f>
        <v>1</v>
      </c>
      <c r="I2208" t="s">
        <v>7317</v>
      </c>
      <c r="J2208" t="s">
        <v>7271</v>
      </c>
      <c r="K2208" t="s">
        <v>7284</v>
      </c>
      <c r="L2208">
        <f>WEEKDAY(tbl_CleanLeads[[#This Row],[Lead_Date_Final]],2)</f>
        <v>5</v>
      </c>
      <c r="M2208" t="s">
        <v>7312</v>
      </c>
      <c r="N2208">
        <v>41</v>
      </c>
      <c r="O2208" s="7">
        <v>3061.73</v>
      </c>
      <c r="P2208">
        <v>32</v>
      </c>
      <c r="Q2208" t="s">
        <v>7266</v>
      </c>
      <c r="R2208">
        <f>IF(UPPER(TRIM(Table2[[#This Row],[Status_Clean]]))="CONVERTED",1,0)</f>
        <v>0</v>
      </c>
      <c r="S2208">
        <f>IF(ISNUMBER(MATCH(UPPER(TRIM(Table2[[#This Row],[Status_Clean]])),{"CONTACTED","QUALIFIED","CONVERTED"},0)),1,0)</f>
        <v>1</v>
      </c>
      <c r="T2208" cm="1">
        <f t="array" ref="T2208">_xlfn.SWITCH(UPPER(TRIM(Table2[[#This Row],[Status_Clean]])),"NEW",1,"CONTACTED",2,"QUALIFIED",3,"CONVERTED",4,"LOST",5,99)</f>
        <v>2</v>
      </c>
      <c r="U2208" t="str" cm="1">
        <f t="array" ref="U2208">_xlfn.LET(_xlpm.x,IFERROR(VALUE(Table2[[#This Row],[Response_Time_Hours]]),""),IF(_xlpm.x="","CHECK",_xlfn.IFS(_xlpm.x&lt;=1,"Immediate",_xlpm.x&lt;=6,"Fast",_xlpm.x&lt;=24,"Moderate",_xlpm.x&gt;24,"Delayed")))</f>
        <v>Delayed</v>
      </c>
      <c r="V2208">
        <f>FLOOR(tbl_CleanLeads[[#This Row],[Response_Time_Hours]],6)</f>
        <v>36</v>
      </c>
      <c r="W2208" t="str" cm="1">
        <f t="array" ref="W2208">IF(Table2[[#This Row],[Interaction_Count_Final]]="","N/A",_xlfn.IFS(Table2[[#This Row],[Interaction_Count_Final]]&lt;=2,"Low",Table2[[#This Row],[Interaction_Count_Final]]&lt;=5,"Medium",Table2[[#This Row],[Interaction_Count_Final]]&gt;=6,"High",TRUE,"CHECK"))</f>
        <v>High</v>
      </c>
      <c r="X2208" t="b">
        <f t="shared" si="34"/>
        <v>1</v>
      </c>
      <c r="Y2208" t="b">
        <f>tbl_CleanLeads[[#This Row],[Response_Time_Hours]]&gt;24</f>
        <v>1</v>
      </c>
      <c r="Z2208" s="13" t="b">
        <f>tbl_CleanLeads[[#This Row],[Response_Time_Hours]]&gt;72</f>
        <v>0</v>
      </c>
      <c r="AA2208" s="13" t="b">
        <f>tbl_CleanLeads[[#This Row],[Status_Clean]]="Converted"</f>
        <v>0</v>
      </c>
    </row>
    <row r="2209" spans="1:27">
      <c r="A2209" t="s">
        <v>90</v>
      </c>
      <c r="B2209" t="s">
        <v>6332</v>
      </c>
      <c r="C2209" t="s">
        <v>6333</v>
      </c>
      <c r="D2209" t="s">
        <v>7258</v>
      </c>
      <c r="E2209" t="s">
        <v>69</v>
      </c>
      <c r="F2209" t="s">
        <v>71</v>
      </c>
      <c r="G2209" s="1">
        <v>45086</v>
      </c>
      <c r="H2209" s="8">
        <f>MONTH(tbl_CleanLeads[[#This Row],[Lead_Date_Final]])</f>
        <v>6</v>
      </c>
      <c r="I2209" t="s">
        <v>7276</v>
      </c>
      <c r="J2209" t="s">
        <v>7263</v>
      </c>
      <c r="K2209" t="s">
        <v>7277</v>
      </c>
      <c r="L2209">
        <f>WEEKDAY(tbl_CleanLeads[[#This Row],[Lead_Date_Final]],2)</f>
        <v>5</v>
      </c>
      <c r="M2209" t="s">
        <v>7312</v>
      </c>
      <c r="N2209">
        <v>70.400000000000006</v>
      </c>
      <c r="O2209" s="7">
        <v>4641.53</v>
      </c>
      <c r="P2209">
        <v>17</v>
      </c>
      <c r="Q2209" t="s">
        <v>7273</v>
      </c>
      <c r="R2209">
        <f>IF(UPPER(TRIM(Table2[[#This Row],[Status_Clean]]))="CONVERTED",1,0)</f>
        <v>0</v>
      </c>
      <c r="S2209">
        <f>IF(ISNUMBER(MATCH(UPPER(TRIM(Table2[[#This Row],[Status_Clean]])),{"CONTACTED","QUALIFIED","CONVERTED"},0)),1,0)</f>
        <v>1</v>
      </c>
      <c r="T2209" cm="1">
        <f t="array" ref="T2209">_xlfn.SWITCH(UPPER(TRIM(Table2[[#This Row],[Status_Clean]])),"NEW",1,"CONTACTED",2,"QUALIFIED",3,"CONVERTED",4,"LOST",5,99)</f>
        <v>3</v>
      </c>
      <c r="U2209" t="str" cm="1">
        <f t="array" ref="U2209">_xlfn.LET(_xlpm.x,IFERROR(VALUE(Table2[[#This Row],[Response_Time_Hours]]),""),IF(_xlpm.x="","CHECK",_xlfn.IFS(_xlpm.x&lt;=1,"Immediate",_xlpm.x&lt;=6,"Fast",_xlpm.x&lt;=24,"Moderate",_xlpm.x&gt;24,"Delayed")))</f>
        <v>Delayed</v>
      </c>
      <c r="V2209">
        <f>FLOOR(tbl_CleanLeads[[#This Row],[Response_Time_Hours]],6)</f>
        <v>66</v>
      </c>
      <c r="W2209" t="str" cm="1">
        <f t="array" ref="W2209">IF(Table2[[#This Row],[Interaction_Count_Final]]="","N/A",_xlfn.IFS(Table2[[#This Row],[Interaction_Count_Final]]&lt;=2,"Low",Table2[[#This Row],[Interaction_Count_Final]]&lt;=5,"Medium",Table2[[#This Row],[Interaction_Count_Final]]&gt;=6,"High",TRUE,"CHECK"))</f>
        <v>High</v>
      </c>
      <c r="X2209" t="b">
        <f t="shared" si="34"/>
        <v>1</v>
      </c>
      <c r="Y2209" t="b">
        <f>tbl_CleanLeads[[#This Row],[Response_Time_Hours]]&gt;24</f>
        <v>1</v>
      </c>
      <c r="Z2209" s="13" t="b">
        <f>tbl_CleanLeads[[#This Row],[Response_Time_Hours]]&gt;72</f>
        <v>0</v>
      </c>
      <c r="AA2209" s="13" t="b">
        <f>tbl_CleanLeads[[#This Row],[Status_Clean]]="Converted"</f>
        <v>0</v>
      </c>
    </row>
    <row r="2210" spans="1:27">
      <c r="A2210" t="s">
        <v>90</v>
      </c>
      <c r="B2210" t="s">
        <v>6334</v>
      </c>
      <c r="C2210" t="s">
        <v>6335</v>
      </c>
      <c r="D2210" t="s">
        <v>7303</v>
      </c>
      <c r="E2210" t="s">
        <v>363</v>
      </c>
      <c r="F2210" t="s">
        <v>71</v>
      </c>
      <c r="G2210" s="1">
        <v>44948</v>
      </c>
      <c r="H2210" s="8">
        <f>MONTH(tbl_CleanLeads[[#This Row],[Lead_Date_Final]])</f>
        <v>1</v>
      </c>
      <c r="I2210" t="s">
        <v>7317</v>
      </c>
      <c r="J2210" t="s">
        <v>7263</v>
      </c>
      <c r="K2210" t="s">
        <v>7284</v>
      </c>
      <c r="L2210">
        <f>WEEKDAY(tbl_CleanLeads[[#This Row],[Lead_Date_Final]],2)</f>
        <v>7</v>
      </c>
      <c r="M2210" t="s">
        <v>7293</v>
      </c>
      <c r="N2210">
        <v>30.4</v>
      </c>
      <c r="O2210" s="7">
        <v>1845.35</v>
      </c>
      <c r="P2210">
        <v>36</v>
      </c>
      <c r="Q2210" t="s">
        <v>7289</v>
      </c>
      <c r="R2210">
        <f>IF(UPPER(TRIM(Table2[[#This Row],[Status_Clean]]))="CONVERTED",1,0)</f>
        <v>0</v>
      </c>
      <c r="S2210">
        <f>IF(ISNUMBER(MATCH(UPPER(TRIM(Table2[[#This Row],[Status_Clean]])),{"CONTACTED","QUALIFIED","CONVERTED"},0)),1,0)</f>
        <v>1</v>
      </c>
      <c r="T2210" cm="1">
        <f t="array" ref="T2210">_xlfn.SWITCH(UPPER(TRIM(Table2[[#This Row],[Status_Clean]])),"NEW",1,"CONTACTED",2,"QUALIFIED",3,"CONVERTED",4,"LOST",5,99)</f>
        <v>3</v>
      </c>
      <c r="U2210" t="str" cm="1">
        <f t="array" ref="U2210">_xlfn.LET(_xlpm.x,IFERROR(VALUE(Table2[[#This Row],[Response_Time_Hours]]),""),IF(_xlpm.x="","CHECK",_xlfn.IFS(_xlpm.x&lt;=1,"Immediate",_xlpm.x&lt;=6,"Fast",_xlpm.x&lt;=24,"Moderate",_xlpm.x&gt;24,"Delayed")))</f>
        <v>Delayed</v>
      </c>
      <c r="V2210">
        <f>FLOOR(tbl_CleanLeads[[#This Row],[Response_Time_Hours]],6)</f>
        <v>30</v>
      </c>
      <c r="W2210" t="str" cm="1">
        <f t="array" ref="W2210">IF(Table2[[#This Row],[Interaction_Count_Final]]="","N/A",_xlfn.IFS(Table2[[#This Row],[Interaction_Count_Final]]&lt;=2,"Low",Table2[[#This Row],[Interaction_Count_Final]]&lt;=5,"Medium",Table2[[#This Row],[Interaction_Count_Final]]&gt;=6,"High",TRUE,"CHECK"))</f>
        <v>High</v>
      </c>
      <c r="X2210" t="b">
        <f t="shared" si="34"/>
        <v>1</v>
      </c>
      <c r="Y2210" t="b">
        <f>tbl_CleanLeads[[#This Row],[Response_Time_Hours]]&gt;24</f>
        <v>1</v>
      </c>
      <c r="Z2210" s="13" t="b">
        <f>tbl_CleanLeads[[#This Row],[Response_Time_Hours]]&gt;72</f>
        <v>0</v>
      </c>
      <c r="AA2210" s="13" t="b">
        <f>tbl_CleanLeads[[#This Row],[Status_Clean]]="Converted"</f>
        <v>0</v>
      </c>
    </row>
    <row r="2211" spans="1:27">
      <c r="A2211" t="s">
        <v>102</v>
      </c>
      <c r="B2211" t="s">
        <v>6336</v>
      </c>
      <c r="C2211" t="s">
        <v>6337</v>
      </c>
      <c r="D2211" t="s">
        <v>7268</v>
      </c>
      <c r="E2211" t="s">
        <v>363</v>
      </c>
      <c r="F2211" t="s">
        <v>125</v>
      </c>
      <c r="G2211" s="1">
        <v>45199</v>
      </c>
      <c r="H2211" s="8">
        <f>MONTH(tbl_CleanLeads[[#This Row],[Lead_Date_Final]])</f>
        <v>9</v>
      </c>
      <c r="I2211" t="s">
        <v>7287</v>
      </c>
      <c r="J2211" t="s">
        <v>7263</v>
      </c>
      <c r="K2211" t="s">
        <v>7288</v>
      </c>
      <c r="L2211">
        <f>WEEKDAY(tbl_CleanLeads[[#This Row],[Lead_Date_Final]],2)</f>
        <v>6</v>
      </c>
      <c r="M2211" t="s">
        <v>7278</v>
      </c>
      <c r="N2211">
        <v>16.8</v>
      </c>
      <c r="O2211" s="7">
        <v>1544.42</v>
      </c>
      <c r="P2211">
        <v>9</v>
      </c>
      <c r="Q2211" t="s">
        <v>7289</v>
      </c>
      <c r="R2211">
        <f>IF(UPPER(TRIM(Table2[[#This Row],[Status_Clean]]))="CONVERTED",1,0)</f>
        <v>0</v>
      </c>
      <c r="S2211">
        <f>IF(ISNUMBER(MATCH(UPPER(TRIM(Table2[[#This Row],[Status_Clean]])),{"CONTACTED","QUALIFIED","CONVERTED"},0)),1,0)</f>
        <v>1</v>
      </c>
      <c r="T2211" cm="1">
        <f t="array" ref="T2211">_xlfn.SWITCH(UPPER(TRIM(Table2[[#This Row],[Status_Clean]])),"NEW",1,"CONTACTED",2,"QUALIFIED",3,"CONVERTED",4,"LOST",5,99)</f>
        <v>2</v>
      </c>
      <c r="U2211" t="str" cm="1">
        <f t="array" ref="U2211">_xlfn.LET(_xlpm.x,IFERROR(VALUE(Table2[[#This Row],[Response_Time_Hours]]),""),IF(_xlpm.x="","CHECK",_xlfn.IFS(_xlpm.x&lt;=1,"Immediate",_xlpm.x&lt;=6,"Fast",_xlpm.x&lt;=24,"Moderate",_xlpm.x&gt;24,"Delayed")))</f>
        <v>Moderate</v>
      </c>
      <c r="V2211">
        <f>FLOOR(tbl_CleanLeads[[#This Row],[Response_Time_Hours]],6)</f>
        <v>12</v>
      </c>
      <c r="W2211" t="str" cm="1">
        <f t="array" ref="W2211">IF(Table2[[#This Row],[Interaction_Count_Final]]="","N/A",_xlfn.IFS(Table2[[#This Row],[Interaction_Count_Final]]&lt;=2,"Low",Table2[[#This Row],[Interaction_Count_Final]]&lt;=5,"Medium",Table2[[#This Row],[Interaction_Count_Final]]&gt;=6,"High",TRUE,"CHECK"))</f>
        <v>High</v>
      </c>
      <c r="X2211" t="b">
        <f t="shared" si="34"/>
        <v>1</v>
      </c>
      <c r="Y2211" t="b">
        <f>tbl_CleanLeads[[#This Row],[Response_Time_Hours]]&gt;24</f>
        <v>0</v>
      </c>
      <c r="Z2211" s="13" t="b">
        <f>tbl_CleanLeads[[#This Row],[Response_Time_Hours]]&gt;72</f>
        <v>0</v>
      </c>
      <c r="AA2211" s="13" t="b">
        <f>tbl_CleanLeads[[#This Row],[Status_Clean]]="Converted"</f>
        <v>0</v>
      </c>
    </row>
    <row r="2212" spans="1:27">
      <c r="A2212" t="s">
        <v>102</v>
      </c>
      <c r="B2212" t="s">
        <v>6339</v>
      </c>
      <c r="C2212" t="s">
        <v>6340</v>
      </c>
      <c r="D2212" t="s">
        <v>7258</v>
      </c>
      <c r="E2212" t="s">
        <v>106</v>
      </c>
      <c r="F2212" t="s">
        <v>250</v>
      </c>
      <c r="G2212" s="1">
        <v>44968</v>
      </c>
      <c r="H2212" s="8">
        <f>MONTH(tbl_CleanLeads[[#This Row],[Lead_Date_Final]])</f>
        <v>2</v>
      </c>
      <c r="I2212" t="s">
        <v>7283</v>
      </c>
      <c r="J2212" t="s">
        <v>7263</v>
      </c>
      <c r="K2212" t="s">
        <v>7284</v>
      </c>
      <c r="L2212">
        <f>WEEKDAY(tbl_CleanLeads[[#This Row],[Lead_Date_Final]],2)</f>
        <v>6</v>
      </c>
      <c r="M2212" t="s">
        <v>7278</v>
      </c>
      <c r="N2212">
        <v>11</v>
      </c>
      <c r="O2212" s="7">
        <v>4949.8100000000004</v>
      </c>
      <c r="P2212">
        <v>23</v>
      </c>
      <c r="Q2212" t="s">
        <v>7273</v>
      </c>
      <c r="R2212">
        <f>IF(UPPER(TRIM(Table2[[#This Row],[Status_Clean]]))="CONVERTED",1,0)</f>
        <v>1</v>
      </c>
      <c r="S2212">
        <f>IF(ISNUMBER(MATCH(UPPER(TRIM(Table2[[#This Row],[Status_Clean]])),{"CONTACTED","QUALIFIED","CONVERTED"},0)),1,0)</f>
        <v>1</v>
      </c>
      <c r="T2212" cm="1">
        <f t="array" ref="T2212">_xlfn.SWITCH(UPPER(TRIM(Table2[[#This Row],[Status_Clean]])),"NEW",1,"CONTACTED",2,"QUALIFIED",3,"CONVERTED",4,"LOST",5,99)</f>
        <v>4</v>
      </c>
      <c r="U2212" t="str" cm="1">
        <f t="array" ref="U2212">_xlfn.LET(_xlpm.x,IFERROR(VALUE(Table2[[#This Row],[Response_Time_Hours]]),""),IF(_xlpm.x="","CHECK",_xlfn.IFS(_xlpm.x&lt;=1,"Immediate",_xlpm.x&lt;=6,"Fast",_xlpm.x&lt;=24,"Moderate",_xlpm.x&gt;24,"Delayed")))</f>
        <v>Moderate</v>
      </c>
      <c r="V2212">
        <f>FLOOR(tbl_CleanLeads[[#This Row],[Response_Time_Hours]],6)</f>
        <v>6</v>
      </c>
      <c r="W2212" t="str" cm="1">
        <f t="array" ref="W2212">IF(Table2[[#This Row],[Interaction_Count_Final]]="","N/A",_xlfn.IFS(Table2[[#This Row],[Interaction_Count_Final]]&lt;=2,"Low",Table2[[#This Row],[Interaction_Count_Final]]&lt;=5,"Medium",Table2[[#This Row],[Interaction_Count_Final]]&gt;=6,"High",TRUE,"CHECK"))</f>
        <v>High</v>
      </c>
      <c r="X2212" t="b">
        <f t="shared" si="34"/>
        <v>1</v>
      </c>
      <c r="Y2212" t="b">
        <f>tbl_CleanLeads[[#This Row],[Response_Time_Hours]]&gt;24</f>
        <v>0</v>
      </c>
      <c r="Z2212" s="13" t="b">
        <f>tbl_CleanLeads[[#This Row],[Response_Time_Hours]]&gt;72</f>
        <v>0</v>
      </c>
      <c r="AA2212" s="13" t="b">
        <f>tbl_CleanLeads[[#This Row],[Status_Clean]]="Converted"</f>
        <v>1</v>
      </c>
    </row>
    <row r="2213" spans="1:27">
      <c r="A2213" t="s">
        <v>63</v>
      </c>
      <c r="B2213" t="s">
        <v>6341</v>
      </c>
      <c r="C2213" t="s">
        <v>8687</v>
      </c>
      <c r="D2213" t="s">
        <v>7280</v>
      </c>
      <c r="E2213" t="s">
        <v>447</v>
      </c>
      <c r="F2213" t="s">
        <v>193</v>
      </c>
      <c r="G2213" s="1">
        <v>45320</v>
      </c>
      <c r="H2213" s="8">
        <f>MONTH(tbl_CleanLeads[[#This Row],[Lead_Date_Final]])</f>
        <v>1</v>
      </c>
      <c r="I2213" t="s">
        <v>7317</v>
      </c>
      <c r="J2213" t="s">
        <v>7271</v>
      </c>
      <c r="K2213" t="s">
        <v>7284</v>
      </c>
      <c r="L2213">
        <f>WEEKDAY(tbl_CleanLeads[[#This Row],[Lead_Date_Final]],2)</f>
        <v>1</v>
      </c>
      <c r="M2213" t="s">
        <v>7298</v>
      </c>
      <c r="N2213">
        <v>28</v>
      </c>
      <c r="O2213" s="7">
        <v>1287.95</v>
      </c>
      <c r="P2213">
        <v>25</v>
      </c>
      <c r="Q2213" t="s">
        <v>7289</v>
      </c>
      <c r="R2213">
        <f>IF(UPPER(TRIM(Table2[[#This Row],[Status_Clean]]))="CONVERTED",1,0)</f>
        <v>0</v>
      </c>
      <c r="S2213">
        <f>IF(ISNUMBER(MATCH(UPPER(TRIM(Table2[[#This Row],[Status_Clean]])),{"CONTACTED","QUALIFIED","CONVERTED"},0)),1,0)</f>
        <v>0</v>
      </c>
      <c r="T2213" cm="1">
        <f t="array" ref="T2213">_xlfn.SWITCH(UPPER(TRIM(Table2[[#This Row],[Status_Clean]])),"NEW",1,"CONTACTED",2,"QUALIFIED",3,"CONVERTED",4,"LOST",5,99)</f>
        <v>1</v>
      </c>
      <c r="U2213" t="str" cm="1">
        <f t="array" ref="U2213">_xlfn.LET(_xlpm.x,IFERROR(VALUE(Table2[[#This Row],[Response_Time_Hours]]),""),IF(_xlpm.x="","CHECK",_xlfn.IFS(_xlpm.x&lt;=1,"Immediate",_xlpm.x&lt;=6,"Fast",_xlpm.x&lt;=24,"Moderate",_xlpm.x&gt;24,"Delayed")))</f>
        <v>Delayed</v>
      </c>
      <c r="V2213">
        <f>FLOOR(tbl_CleanLeads[[#This Row],[Response_Time_Hours]],6)</f>
        <v>24</v>
      </c>
      <c r="W2213" t="str" cm="1">
        <f t="array" ref="W2213">IF(Table2[[#This Row],[Interaction_Count_Final]]="","N/A",_xlfn.IFS(Table2[[#This Row],[Interaction_Count_Final]]&lt;=2,"Low",Table2[[#This Row],[Interaction_Count_Final]]&lt;=5,"Medium",Table2[[#This Row],[Interaction_Count_Final]]&gt;=6,"High",TRUE,"CHECK"))</f>
        <v>High</v>
      </c>
      <c r="X2213" t="b">
        <f t="shared" si="34"/>
        <v>1</v>
      </c>
      <c r="Y2213" t="b">
        <f>tbl_CleanLeads[[#This Row],[Response_Time_Hours]]&gt;24</f>
        <v>1</v>
      </c>
      <c r="Z2213" s="13" t="b">
        <f>tbl_CleanLeads[[#This Row],[Response_Time_Hours]]&gt;72</f>
        <v>0</v>
      </c>
      <c r="AA2213" s="13" t="b">
        <f>tbl_CleanLeads[[#This Row],[Status_Clean]]="Converted"</f>
        <v>0</v>
      </c>
    </row>
    <row r="2214" spans="1:27">
      <c r="A2214" t="s">
        <v>90</v>
      </c>
      <c r="B2214" t="s">
        <v>6344</v>
      </c>
      <c r="C2214" t="s">
        <v>6345</v>
      </c>
      <c r="D2214" t="s">
        <v>7274</v>
      </c>
      <c r="E2214" t="s">
        <v>106</v>
      </c>
      <c r="F2214" t="s">
        <v>193</v>
      </c>
      <c r="G2214" s="1">
        <v>45494</v>
      </c>
      <c r="H2214" s="8">
        <f>MONTH(tbl_CleanLeads[[#This Row],[Lead_Date_Final]])</f>
        <v>7</v>
      </c>
      <c r="I2214" t="s">
        <v>7305</v>
      </c>
      <c r="J2214" t="s">
        <v>7271</v>
      </c>
      <c r="K2214" t="s">
        <v>7288</v>
      </c>
      <c r="L2214">
        <f>WEEKDAY(tbl_CleanLeads[[#This Row],[Lead_Date_Final]],2)</f>
        <v>7</v>
      </c>
      <c r="M2214" t="s">
        <v>7293</v>
      </c>
      <c r="N2214">
        <v>20.2</v>
      </c>
      <c r="O2214" s="7">
        <v>3065.27</v>
      </c>
      <c r="P2214">
        <v>28</v>
      </c>
      <c r="Q2214" t="s">
        <v>7266</v>
      </c>
      <c r="R2214">
        <f>IF(UPPER(TRIM(Table2[[#This Row],[Status_Clean]]))="CONVERTED",1,0)</f>
        <v>0</v>
      </c>
      <c r="S2214">
        <f>IF(ISNUMBER(MATCH(UPPER(TRIM(Table2[[#This Row],[Status_Clean]])),{"CONTACTED","QUALIFIED","CONVERTED"},0)),1,0)</f>
        <v>0</v>
      </c>
      <c r="T2214" cm="1">
        <f t="array" ref="T2214">_xlfn.SWITCH(UPPER(TRIM(Table2[[#This Row],[Status_Clean]])),"NEW",1,"CONTACTED",2,"QUALIFIED",3,"CONVERTED",4,"LOST",5,99)</f>
        <v>1</v>
      </c>
      <c r="U2214" t="str" cm="1">
        <f t="array" ref="U2214">_xlfn.LET(_xlpm.x,IFERROR(VALUE(Table2[[#This Row],[Response_Time_Hours]]),""),IF(_xlpm.x="","CHECK",_xlfn.IFS(_xlpm.x&lt;=1,"Immediate",_xlpm.x&lt;=6,"Fast",_xlpm.x&lt;=24,"Moderate",_xlpm.x&gt;24,"Delayed")))</f>
        <v>Moderate</v>
      </c>
      <c r="V2214">
        <f>FLOOR(tbl_CleanLeads[[#This Row],[Response_Time_Hours]],6)</f>
        <v>18</v>
      </c>
      <c r="W2214" t="str" cm="1">
        <f t="array" ref="W2214">IF(Table2[[#This Row],[Interaction_Count_Final]]="","N/A",_xlfn.IFS(Table2[[#This Row],[Interaction_Count_Final]]&lt;=2,"Low",Table2[[#This Row],[Interaction_Count_Final]]&lt;=5,"Medium",Table2[[#This Row],[Interaction_Count_Final]]&gt;=6,"High",TRUE,"CHECK"))</f>
        <v>High</v>
      </c>
      <c r="X2214" t="b">
        <f t="shared" si="34"/>
        <v>1</v>
      </c>
      <c r="Y2214" t="b">
        <f>tbl_CleanLeads[[#This Row],[Response_Time_Hours]]&gt;24</f>
        <v>0</v>
      </c>
      <c r="Z2214" s="13" t="b">
        <f>tbl_CleanLeads[[#This Row],[Response_Time_Hours]]&gt;72</f>
        <v>0</v>
      </c>
      <c r="AA2214" s="13" t="b">
        <f>tbl_CleanLeads[[#This Row],[Status_Clean]]="Converted"</f>
        <v>0</v>
      </c>
    </row>
    <row r="2215" spans="1:27">
      <c r="A2215" t="s">
        <v>63</v>
      </c>
      <c r="B2215" t="s">
        <v>6346</v>
      </c>
      <c r="C2215" t="s">
        <v>6347</v>
      </c>
      <c r="D2215" t="s">
        <v>7274</v>
      </c>
      <c r="E2215" t="s">
        <v>106</v>
      </c>
      <c r="F2215" t="s">
        <v>125</v>
      </c>
      <c r="G2215" s="1">
        <v>45284</v>
      </c>
      <c r="H2215" s="8">
        <f>MONTH(tbl_CleanLeads[[#This Row],[Lead_Date_Final]])</f>
        <v>12</v>
      </c>
      <c r="I2215" t="s">
        <v>7262</v>
      </c>
      <c r="J2215" t="s">
        <v>7263</v>
      </c>
      <c r="K2215" t="s">
        <v>7264</v>
      </c>
      <c r="L2215">
        <f>WEEKDAY(tbl_CleanLeads[[#This Row],[Lead_Date_Final]],2)</f>
        <v>7</v>
      </c>
      <c r="M2215" t="s">
        <v>7293</v>
      </c>
      <c r="N2215">
        <v>52.6</v>
      </c>
      <c r="O2215" s="7">
        <v>4140.51</v>
      </c>
      <c r="P2215">
        <v>21</v>
      </c>
      <c r="Q2215" t="s">
        <v>7273</v>
      </c>
      <c r="R2215">
        <f>IF(UPPER(TRIM(Table2[[#This Row],[Status_Clean]]))="CONVERTED",1,0)</f>
        <v>0</v>
      </c>
      <c r="S2215">
        <f>IF(ISNUMBER(MATCH(UPPER(TRIM(Table2[[#This Row],[Status_Clean]])),{"CONTACTED","QUALIFIED","CONVERTED"},0)),1,0)</f>
        <v>1</v>
      </c>
      <c r="T2215" cm="1">
        <f t="array" ref="T2215">_xlfn.SWITCH(UPPER(TRIM(Table2[[#This Row],[Status_Clean]])),"NEW",1,"CONTACTED",2,"QUALIFIED",3,"CONVERTED",4,"LOST",5,99)</f>
        <v>2</v>
      </c>
      <c r="U2215" t="str" cm="1">
        <f t="array" ref="U2215">_xlfn.LET(_xlpm.x,IFERROR(VALUE(Table2[[#This Row],[Response_Time_Hours]]),""),IF(_xlpm.x="","CHECK",_xlfn.IFS(_xlpm.x&lt;=1,"Immediate",_xlpm.x&lt;=6,"Fast",_xlpm.x&lt;=24,"Moderate",_xlpm.x&gt;24,"Delayed")))</f>
        <v>Delayed</v>
      </c>
      <c r="V2215">
        <f>FLOOR(tbl_CleanLeads[[#This Row],[Response_Time_Hours]],6)</f>
        <v>48</v>
      </c>
      <c r="W2215" t="str" cm="1">
        <f t="array" ref="W2215">IF(Table2[[#This Row],[Interaction_Count_Final]]="","N/A",_xlfn.IFS(Table2[[#This Row],[Interaction_Count_Final]]&lt;=2,"Low",Table2[[#This Row],[Interaction_Count_Final]]&lt;=5,"Medium",Table2[[#This Row],[Interaction_Count_Final]]&gt;=6,"High",TRUE,"CHECK"))</f>
        <v>High</v>
      </c>
      <c r="X2215" t="b">
        <f t="shared" si="34"/>
        <v>1</v>
      </c>
      <c r="Y2215" t="b">
        <f>tbl_CleanLeads[[#This Row],[Response_Time_Hours]]&gt;24</f>
        <v>1</v>
      </c>
      <c r="Z2215" s="13" t="b">
        <f>tbl_CleanLeads[[#This Row],[Response_Time_Hours]]&gt;72</f>
        <v>0</v>
      </c>
      <c r="AA2215" s="13" t="b">
        <f>tbl_CleanLeads[[#This Row],[Status_Clean]]="Converted"</f>
        <v>0</v>
      </c>
    </row>
    <row r="2216" spans="1:27">
      <c r="A2216" t="s">
        <v>90</v>
      </c>
      <c r="B2216" t="s">
        <v>6348</v>
      </c>
      <c r="C2216" t="s">
        <v>6349</v>
      </c>
      <c r="D2216" t="s">
        <v>7258</v>
      </c>
      <c r="E2216" t="s">
        <v>222</v>
      </c>
      <c r="F2216" t="s">
        <v>125</v>
      </c>
      <c r="G2216" s="1">
        <v>45652</v>
      </c>
      <c r="H2216" s="8">
        <f>MONTH(tbl_CleanLeads[[#This Row],[Lead_Date_Final]])</f>
        <v>12</v>
      </c>
      <c r="I2216" t="s">
        <v>7262</v>
      </c>
      <c r="J2216" t="s">
        <v>7271</v>
      </c>
      <c r="K2216" t="s">
        <v>7264</v>
      </c>
      <c r="L2216">
        <f>WEEKDAY(tbl_CleanLeads[[#This Row],[Lead_Date_Final]],2)</f>
        <v>4</v>
      </c>
      <c r="M2216" t="s">
        <v>7285</v>
      </c>
      <c r="N2216">
        <v>15</v>
      </c>
      <c r="O2216" s="7">
        <v>1573.01</v>
      </c>
      <c r="P2216" t="s">
        <v>232</v>
      </c>
      <c r="Q2216" t="s">
        <v>7289</v>
      </c>
      <c r="R2216">
        <f>IF(UPPER(TRIM(Table2[[#This Row],[Status_Clean]]))="CONVERTED",1,0)</f>
        <v>0</v>
      </c>
      <c r="S2216">
        <f>IF(ISNUMBER(MATCH(UPPER(TRIM(Table2[[#This Row],[Status_Clean]])),{"CONTACTED","QUALIFIED","CONVERTED"},0)),1,0)</f>
        <v>1</v>
      </c>
      <c r="T2216" cm="1">
        <f t="array" ref="T2216">_xlfn.SWITCH(UPPER(TRIM(Table2[[#This Row],[Status_Clean]])),"NEW",1,"CONTACTED",2,"QUALIFIED",3,"CONVERTED",4,"LOST",5,99)</f>
        <v>2</v>
      </c>
      <c r="U2216" t="str" cm="1">
        <f t="array" ref="U2216">_xlfn.LET(_xlpm.x,IFERROR(VALUE(Table2[[#This Row],[Response_Time_Hours]]),""),IF(_xlpm.x="","CHECK",_xlfn.IFS(_xlpm.x&lt;=1,"Immediate",_xlpm.x&lt;=6,"Fast",_xlpm.x&lt;=24,"Moderate",_xlpm.x&gt;24,"Delayed")))</f>
        <v>Moderate</v>
      </c>
      <c r="V2216">
        <f>FLOOR(tbl_CleanLeads[[#This Row],[Response_Time_Hours]],6)</f>
        <v>12</v>
      </c>
      <c r="W2216" t="str" cm="1">
        <f t="array" ref="W2216">IF(Table2[[#This Row],[Interaction_Count_Final]]="","N/A",_xlfn.IFS(Table2[[#This Row],[Interaction_Count_Final]]&lt;=2,"Low",Table2[[#This Row],[Interaction_Count_Final]]&lt;=5,"Medium",Table2[[#This Row],[Interaction_Count_Final]]&gt;=6,"High",TRUE,"CHECK"))</f>
        <v>High</v>
      </c>
      <c r="X2216" t="b">
        <f t="shared" si="34"/>
        <v>1</v>
      </c>
      <c r="Y2216" t="b">
        <f>tbl_CleanLeads[[#This Row],[Response_Time_Hours]]&gt;24</f>
        <v>0</v>
      </c>
      <c r="Z2216" s="13" t="b">
        <f>tbl_CleanLeads[[#This Row],[Response_Time_Hours]]&gt;72</f>
        <v>0</v>
      </c>
      <c r="AA2216" s="13" t="b">
        <f>tbl_CleanLeads[[#This Row],[Status_Clean]]="Converted"</f>
        <v>0</v>
      </c>
    </row>
    <row r="2217" spans="1:27">
      <c r="A2217" t="s">
        <v>70</v>
      </c>
      <c r="B2217" t="s">
        <v>6350</v>
      </c>
      <c r="C2217" t="s">
        <v>6351</v>
      </c>
      <c r="D2217" t="s">
        <v>7280</v>
      </c>
      <c r="E2217" t="s">
        <v>469</v>
      </c>
      <c r="F2217" t="s">
        <v>173</v>
      </c>
      <c r="G2217" s="1">
        <v>45021</v>
      </c>
      <c r="H2217" s="8">
        <f>MONTH(tbl_CleanLeads[[#This Row],[Lead_Date_Final]])</f>
        <v>4</v>
      </c>
      <c r="I2217" t="s">
        <v>7297</v>
      </c>
      <c r="J2217" t="s">
        <v>7263</v>
      </c>
      <c r="K2217" t="s">
        <v>7277</v>
      </c>
      <c r="L2217">
        <f>WEEKDAY(tbl_CleanLeads[[#This Row],[Lead_Date_Final]],2)</f>
        <v>3</v>
      </c>
      <c r="M2217" t="s">
        <v>7272</v>
      </c>
      <c r="N2217">
        <v>37</v>
      </c>
      <c r="O2217" s="7">
        <v>1915.23</v>
      </c>
      <c r="P2217">
        <v>37</v>
      </c>
      <c r="Q2217" t="s">
        <v>7289</v>
      </c>
      <c r="R2217">
        <f>IF(UPPER(TRIM(Table2[[#This Row],[Status_Clean]]))="CONVERTED",1,0)</f>
        <v>0</v>
      </c>
      <c r="S2217">
        <f>IF(ISNUMBER(MATCH(UPPER(TRIM(Table2[[#This Row],[Status_Clean]])),{"CONTACTED","QUALIFIED","CONVERTED"},0)),1,0)</f>
        <v>0</v>
      </c>
      <c r="T2217" cm="1">
        <f t="array" ref="T2217">_xlfn.SWITCH(UPPER(TRIM(Table2[[#This Row],[Status_Clean]])),"NEW",1,"CONTACTED",2,"QUALIFIED",3,"CONVERTED",4,"LOST",5,99)</f>
        <v>5</v>
      </c>
      <c r="U2217" t="str" cm="1">
        <f t="array" ref="U2217">_xlfn.LET(_xlpm.x,IFERROR(VALUE(Table2[[#This Row],[Response_Time_Hours]]),""),IF(_xlpm.x="","CHECK",_xlfn.IFS(_xlpm.x&lt;=1,"Immediate",_xlpm.x&lt;=6,"Fast",_xlpm.x&lt;=24,"Moderate",_xlpm.x&gt;24,"Delayed")))</f>
        <v>Delayed</v>
      </c>
      <c r="V2217">
        <f>FLOOR(tbl_CleanLeads[[#This Row],[Response_Time_Hours]],6)</f>
        <v>36</v>
      </c>
      <c r="W2217" t="str" cm="1">
        <f t="array" ref="W2217">IF(Table2[[#This Row],[Interaction_Count_Final]]="","N/A",_xlfn.IFS(Table2[[#This Row],[Interaction_Count_Final]]&lt;=2,"Low",Table2[[#This Row],[Interaction_Count_Final]]&lt;=5,"Medium",Table2[[#This Row],[Interaction_Count_Final]]&gt;=6,"High",TRUE,"CHECK"))</f>
        <v>High</v>
      </c>
      <c r="X2217" t="b">
        <f t="shared" si="34"/>
        <v>1</v>
      </c>
      <c r="Y2217" t="b">
        <f>tbl_CleanLeads[[#This Row],[Response_Time_Hours]]&gt;24</f>
        <v>1</v>
      </c>
      <c r="Z2217" s="13" t="b">
        <f>tbl_CleanLeads[[#This Row],[Response_Time_Hours]]&gt;72</f>
        <v>0</v>
      </c>
      <c r="AA2217" s="13" t="b">
        <f>tbl_CleanLeads[[#This Row],[Status_Clean]]="Converted"</f>
        <v>0</v>
      </c>
    </row>
    <row r="2218" spans="1:27">
      <c r="A2218" t="s">
        <v>90</v>
      </c>
      <c r="B2218" t="s">
        <v>6353</v>
      </c>
      <c r="C2218" t="s">
        <v>6354</v>
      </c>
      <c r="D2218" t="s">
        <v>7268</v>
      </c>
      <c r="E2218" t="s">
        <v>473</v>
      </c>
      <c r="F2218" t="s">
        <v>173</v>
      </c>
      <c r="G2218" s="1">
        <v>45100</v>
      </c>
      <c r="H2218" s="8">
        <f>MONTH(tbl_CleanLeads[[#This Row],[Lead_Date_Final]])</f>
        <v>6</v>
      </c>
      <c r="I2218" t="s">
        <v>7276</v>
      </c>
      <c r="J2218" t="s">
        <v>7263</v>
      </c>
      <c r="K2218" t="s">
        <v>7277</v>
      </c>
      <c r="L2218">
        <f>WEEKDAY(tbl_CleanLeads[[#This Row],[Lead_Date_Final]],2)</f>
        <v>5</v>
      </c>
      <c r="M2218" t="s">
        <v>7312</v>
      </c>
      <c r="N2218">
        <v>54.1</v>
      </c>
      <c r="O2218" s="7">
        <v>2032.63</v>
      </c>
      <c r="P2218">
        <v>43</v>
      </c>
      <c r="Q2218" t="s">
        <v>7266</v>
      </c>
      <c r="R2218">
        <f>IF(UPPER(TRIM(Table2[[#This Row],[Status_Clean]]))="CONVERTED",1,0)</f>
        <v>0</v>
      </c>
      <c r="S2218">
        <f>IF(ISNUMBER(MATCH(UPPER(TRIM(Table2[[#This Row],[Status_Clean]])),{"CONTACTED","QUALIFIED","CONVERTED"},0)),1,0)</f>
        <v>0</v>
      </c>
      <c r="T2218" cm="1">
        <f t="array" ref="T2218">_xlfn.SWITCH(UPPER(TRIM(Table2[[#This Row],[Status_Clean]])),"NEW",1,"CONTACTED",2,"QUALIFIED",3,"CONVERTED",4,"LOST",5,99)</f>
        <v>5</v>
      </c>
      <c r="U2218" t="str" cm="1">
        <f t="array" ref="U2218">_xlfn.LET(_xlpm.x,IFERROR(VALUE(Table2[[#This Row],[Response_Time_Hours]]),""),IF(_xlpm.x="","CHECK",_xlfn.IFS(_xlpm.x&lt;=1,"Immediate",_xlpm.x&lt;=6,"Fast",_xlpm.x&lt;=24,"Moderate",_xlpm.x&gt;24,"Delayed")))</f>
        <v>Delayed</v>
      </c>
      <c r="V2218">
        <f>FLOOR(tbl_CleanLeads[[#This Row],[Response_Time_Hours]],6)</f>
        <v>54</v>
      </c>
      <c r="W2218" t="str" cm="1">
        <f t="array" ref="W2218">IF(Table2[[#This Row],[Interaction_Count_Final]]="","N/A",_xlfn.IFS(Table2[[#This Row],[Interaction_Count_Final]]&lt;=2,"Low",Table2[[#This Row],[Interaction_Count_Final]]&lt;=5,"Medium",Table2[[#This Row],[Interaction_Count_Final]]&gt;=6,"High",TRUE,"CHECK"))</f>
        <v>High</v>
      </c>
      <c r="X2218" t="b">
        <f t="shared" si="34"/>
        <v>1</v>
      </c>
      <c r="Y2218" t="b">
        <f>tbl_CleanLeads[[#This Row],[Response_Time_Hours]]&gt;24</f>
        <v>1</v>
      </c>
      <c r="Z2218" s="13" t="b">
        <f>tbl_CleanLeads[[#This Row],[Response_Time_Hours]]&gt;72</f>
        <v>0</v>
      </c>
      <c r="AA2218" s="13" t="b">
        <f>tbl_CleanLeads[[#This Row],[Status_Clean]]="Converted"</f>
        <v>0</v>
      </c>
    </row>
    <row r="2219" spans="1:27">
      <c r="A2219" t="s">
        <v>90</v>
      </c>
      <c r="B2219" t="s">
        <v>6356</v>
      </c>
      <c r="C2219" t="s">
        <v>6357</v>
      </c>
      <c r="D2219" t="s">
        <v>7258</v>
      </c>
      <c r="E2219" t="s">
        <v>123</v>
      </c>
      <c r="F2219" t="s">
        <v>193</v>
      </c>
      <c r="G2219" s="1">
        <v>45463</v>
      </c>
      <c r="H2219" s="8">
        <f>MONTH(tbl_CleanLeads[[#This Row],[Lead_Date_Final]])</f>
        <v>6</v>
      </c>
      <c r="I2219" t="s">
        <v>7276</v>
      </c>
      <c r="J2219" t="s">
        <v>7271</v>
      </c>
      <c r="K2219" t="s">
        <v>7277</v>
      </c>
      <c r="L2219">
        <f>WEEKDAY(tbl_CleanLeads[[#This Row],[Lead_Date_Final]],2)</f>
        <v>4</v>
      </c>
      <c r="M2219" t="s">
        <v>7285</v>
      </c>
      <c r="N2219">
        <v>14.7</v>
      </c>
      <c r="O2219" s="7">
        <v>1021.83</v>
      </c>
      <c r="P2219">
        <v>9</v>
      </c>
      <c r="Q2219" t="s">
        <v>7289</v>
      </c>
      <c r="R2219">
        <f>IF(UPPER(TRIM(Table2[[#This Row],[Status_Clean]]))="CONVERTED",1,0)</f>
        <v>0</v>
      </c>
      <c r="S2219">
        <f>IF(ISNUMBER(MATCH(UPPER(TRIM(Table2[[#This Row],[Status_Clean]])),{"CONTACTED","QUALIFIED","CONVERTED"},0)),1,0)</f>
        <v>0</v>
      </c>
      <c r="T2219" cm="1">
        <f t="array" ref="T2219">_xlfn.SWITCH(UPPER(TRIM(Table2[[#This Row],[Status_Clean]])),"NEW",1,"CONTACTED",2,"QUALIFIED",3,"CONVERTED",4,"LOST",5,99)</f>
        <v>1</v>
      </c>
      <c r="U2219" t="str" cm="1">
        <f t="array" ref="U2219">_xlfn.LET(_xlpm.x,IFERROR(VALUE(Table2[[#This Row],[Response_Time_Hours]]),""),IF(_xlpm.x="","CHECK",_xlfn.IFS(_xlpm.x&lt;=1,"Immediate",_xlpm.x&lt;=6,"Fast",_xlpm.x&lt;=24,"Moderate",_xlpm.x&gt;24,"Delayed")))</f>
        <v>Moderate</v>
      </c>
      <c r="V2219">
        <f>FLOOR(tbl_CleanLeads[[#This Row],[Response_Time_Hours]],6)</f>
        <v>12</v>
      </c>
      <c r="W2219" t="str" cm="1">
        <f t="array" ref="W2219">IF(Table2[[#This Row],[Interaction_Count_Final]]="","N/A",_xlfn.IFS(Table2[[#This Row],[Interaction_Count_Final]]&lt;=2,"Low",Table2[[#This Row],[Interaction_Count_Final]]&lt;=5,"Medium",Table2[[#This Row],[Interaction_Count_Final]]&gt;=6,"High",TRUE,"CHECK"))</f>
        <v>High</v>
      </c>
      <c r="X2219" t="b">
        <f t="shared" si="34"/>
        <v>1</v>
      </c>
      <c r="Y2219" t="b">
        <f>tbl_CleanLeads[[#This Row],[Response_Time_Hours]]&gt;24</f>
        <v>0</v>
      </c>
      <c r="Z2219" s="13" t="b">
        <f>tbl_CleanLeads[[#This Row],[Response_Time_Hours]]&gt;72</f>
        <v>0</v>
      </c>
      <c r="AA2219" s="13" t="b">
        <f>tbl_CleanLeads[[#This Row],[Status_Clean]]="Converted"</f>
        <v>0</v>
      </c>
    </row>
    <row r="2220" spans="1:27">
      <c r="A2220" t="s">
        <v>70</v>
      </c>
      <c r="B2220" t="s">
        <v>6360</v>
      </c>
      <c r="C2220" t="s">
        <v>6361</v>
      </c>
      <c r="D2220" t="s">
        <v>7303</v>
      </c>
      <c r="E2220" t="s">
        <v>473</v>
      </c>
      <c r="F2220" t="s">
        <v>125</v>
      </c>
      <c r="G2220" s="1">
        <v>45025</v>
      </c>
      <c r="H2220" s="8">
        <f>MONTH(tbl_CleanLeads[[#This Row],[Lead_Date_Final]])</f>
        <v>4</v>
      </c>
      <c r="I2220" t="s">
        <v>7297</v>
      </c>
      <c r="J2220" t="s">
        <v>7263</v>
      </c>
      <c r="K2220" t="s">
        <v>7277</v>
      </c>
      <c r="L2220">
        <f>WEEKDAY(tbl_CleanLeads[[#This Row],[Lead_Date_Final]],2)</f>
        <v>7</v>
      </c>
      <c r="M2220" t="s">
        <v>7293</v>
      </c>
      <c r="N2220">
        <v>24.7</v>
      </c>
      <c r="O2220" s="7">
        <v>1469.77</v>
      </c>
      <c r="P2220">
        <v>26</v>
      </c>
      <c r="Q2220" t="s">
        <v>7289</v>
      </c>
      <c r="R2220">
        <f>IF(UPPER(TRIM(Table2[[#This Row],[Status_Clean]]))="CONVERTED",1,0)</f>
        <v>0</v>
      </c>
      <c r="S2220">
        <f>IF(ISNUMBER(MATCH(UPPER(TRIM(Table2[[#This Row],[Status_Clean]])),{"CONTACTED","QUALIFIED","CONVERTED"},0)),1,0)</f>
        <v>1</v>
      </c>
      <c r="T2220" cm="1">
        <f t="array" ref="T2220">_xlfn.SWITCH(UPPER(TRIM(Table2[[#This Row],[Status_Clean]])),"NEW",1,"CONTACTED",2,"QUALIFIED",3,"CONVERTED",4,"LOST",5,99)</f>
        <v>2</v>
      </c>
      <c r="U2220" t="str" cm="1">
        <f t="array" ref="U2220">_xlfn.LET(_xlpm.x,IFERROR(VALUE(Table2[[#This Row],[Response_Time_Hours]]),""),IF(_xlpm.x="","CHECK",_xlfn.IFS(_xlpm.x&lt;=1,"Immediate",_xlpm.x&lt;=6,"Fast",_xlpm.x&lt;=24,"Moderate",_xlpm.x&gt;24,"Delayed")))</f>
        <v>Delayed</v>
      </c>
      <c r="V2220">
        <f>FLOOR(tbl_CleanLeads[[#This Row],[Response_Time_Hours]],6)</f>
        <v>24</v>
      </c>
      <c r="W2220" t="str" cm="1">
        <f t="array" ref="W2220">IF(Table2[[#This Row],[Interaction_Count_Final]]="","N/A",_xlfn.IFS(Table2[[#This Row],[Interaction_Count_Final]]&lt;=2,"Low",Table2[[#This Row],[Interaction_Count_Final]]&lt;=5,"Medium",Table2[[#This Row],[Interaction_Count_Final]]&gt;=6,"High",TRUE,"CHECK"))</f>
        <v>High</v>
      </c>
      <c r="X2220" t="b">
        <f t="shared" si="34"/>
        <v>1</v>
      </c>
      <c r="Y2220" t="b">
        <f>tbl_CleanLeads[[#This Row],[Response_Time_Hours]]&gt;24</f>
        <v>1</v>
      </c>
      <c r="Z2220" s="13" t="b">
        <f>tbl_CleanLeads[[#This Row],[Response_Time_Hours]]&gt;72</f>
        <v>0</v>
      </c>
      <c r="AA2220" s="13" t="b">
        <f>tbl_CleanLeads[[#This Row],[Status_Clean]]="Converted"</f>
        <v>0</v>
      </c>
    </row>
    <row r="2221" spans="1:27">
      <c r="A2221" t="s">
        <v>90</v>
      </c>
      <c r="B2221" t="s">
        <v>6362</v>
      </c>
      <c r="C2221" t="s">
        <v>6363</v>
      </c>
      <c r="D2221" t="s">
        <v>7303</v>
      </c>
      <c r="E2221" t="s">
        <v>106</v>
      </c>
      <c r="F2221" t="s">
        <v>193</v>
      </c>
      <c r="G2221" s="1">
        <v>45166</v>
      </c>
      <c r="H2221" s="8">
        <f>MONTH(tbl_CleanLeads[[#This Row],[Lead_Date_Final]])</f>
        <v>8</v>
      </c>
      <c r="I2221" t="s">
        <v>7310</v>
      </c>
      <c r="J2221" t="s">
        <v>7263</v>
      </c>
      <c r="K2221" t="s">
        <v>7288</v>
      </c>
      <c r="L2221">
        <f>WEEKDAY(tbl_CleanLeads[[#This Row],[Lead_Date_Final]],2)</f>
        <v>1</v>
      </c>
      <c r="M2221" t="s">
        <v>7298</v>
      </c>
      <c r="N2221">
        <v>56.6</v>
      </c>
      <c r="O2221" s="7">
        <v>2510.35</v>
      </c>
      <c r="P2221">
        <v>37</v>
      </c>
      <c r="Q2221" t="s">
        <v>7266</v>
      </c>
      <c r="R2221">
        <f>IF(UPPER(TRIM(Table2[[#This Row],[Status_Clean]]))="CONVERTED",1,0)</f>
        <v>0</v>
      </c>
      <c r="S2221">
        <f>IF(ISNUMBER(MATCH(UPPER(TRIM(Table2[[#This Row],[Status_Clean]])),{"CONTACTED","QUALIFIED","CONVERTED"},0)),1,0)</f>
        <v>0</v>
      </c>
      <c r="T2221" cm="1">
        <f t="array" ref="T2221">_xlfn.SWITCH(UPPER(TRIM(Table2[[#This Row],[Status_Clean]])),"NEW",1,"CONTACTED",2,"QUALIFIED",3,"CONVERTED",4,"LOST",5,99)</f>
        <v>1</v>
      </c>
      <c r="U2221" t="str" cm="1">
        <f t="array" ref="U2221">_xlfn.LET(_xlpm.x,IFERROR(VALUE(Table2[[#This Row],[Response_Time_Hours]]),""),IF(_xlpm.x="","CHECK",_xlfn.IFS(_xlpm.x&lt;=1,"Immediate",_xlpm.x&lt;=6,"Fast",_xlpm.x&lt;=24,"Moderate",_xlpm.x&gt;24,"Delayed")))</f>
        <v>Delayed</v>
      </c>
      <c r="V2221">
        <f>FLOOR(tbl_CleanLeads[[#This Row],[Response_Time_Hours]],6)</f>
        <v>54</v>
      </c>
      <c r="W2221" t="str" cm="1">
        <f t="array" ref="W2221">IF(Table2[[#This Row],[Interaction_Count_Final]]="","N/A",_xlfn.IFS(Table2[[#This Row],[Interaction_Count_Final]]&lt;=2,"Low",Table2[[#This Row],[Interaction_Count_Final]]&lt;=5,"Medium",Table2[[#This Row],[Interaction_Count_Final]]&gt;=6,"High",TRUE,"CHECK"))</f>
        <v>High</v>
      </c>
      <c r="X2221" t="b">
        <f t="shared" si="34"/>
        <v>1</v>
      </c>
      <c r="Y2221" t="b">
        <f>tbl_CleanLeads[[#This Row],[Response_Time_Hours]]&gt;24</f>
        <v>1</v>
      </c>
      <c r="Z2221" s="13" t="b">
        <f>tbl_CleanLeads[[#This Row],[Response_Time_Hours]]&gt;72</f>
        <v>0</v>
      </c>
      <c r="AA2221" s="13" t="b">
        <f>tbl_CleanLeads[[#This Row],[Status_Clean]]="Converted"</f>
        <v>0</v>
      </c>
    </row>
    <row r="2222" spans="1:27">
      <c r="A2222" t="s">
        <v>70</v>
      </c>
      <c r="B2222" t="s">
        <v>6365</v>
      </c>
      <c r="C2222" t="s">
        <v>6366</v>
      </c>
      <c r="D2222" t="s">
        <v>7268</v>
      </c>
      <c r="E2222" t="s">
        <v>447</v>
      </c>
      <c r="F2222" t="s">
        <v>250</v>
      </c>
      <c r="G2222" s="1">
        <v>45406</v>
      </c>
      <c r="H2222" s="8">
        <f>MONTH(tbl_CleanLeads[[#This Row],[Lead_Date_Final]])</f>
        <v>4</v>
      </c>
      <c r="I2222" t="s">
        <v>7297</v>
      </c>
      <c r="J2222" t="s">
        <v>7271</v>
      </c>
      <c r="K2222" t="s">
        <v>7277</v>
      </c>
      <c r="L2222">
        <f>WEEKDAY(tbl_CleanLeads[[#This Row],[Lead_Date_Final]],2)</f>
        <v>3</v>
      </c>
      <c r="M2222" t="s">
        <v>7272</v>
      </c>
      <c r="N2222">
        <v>3.4</v>
      </c>
      <c r="O2222" s="7">
        <v>2288.61</v>
      </c>
      <c r="P2222">
        <v>29</v>
      </c>
      <c r="Q2222" t="s">
        <v>7266</v>
      </c>
      <c r="R2222">
        <f>IF(UPPER(TRIM(Table2[[#This Row],[Status_Clean]]))="CONVERTED",1,0)</f>
        <v>1</v>
      </c>
      <c r="S2222">
        <f>IF(ISNUMBER(MATCH(UPPER(TRIM(Table2[[#This Row],[Status_Clean]])),{"CONTACTED","QUALIFIED","CONVERTED"},0)),1,0)</f>
        <v>1</v>
      </c>
      <c r="T2222" cm="1">
        <f t="array" ref="T2222">_xlfn.SWITCH(UPPER(TRIM(Table2[[#This Row],[Status_Clean]])),"NEW",1,"CONTACTED",2,"QUALIFIED",3,"CONVERTED",4,"LOST",5,99)</f>
        <v>4</v>
      </c>
      <c r="U2222" t="str" cm="1">
        <f t="array" ref="U2222">_xlfn.LET(_xlpm.x,IFERROR(VALUE(Table2[[#This Row],[Response_Time_Hours]]),""),IF(_xlpm.x="","CHECK",_xlfn.IFS(_xlpm.x&lt;=1,"Immediate",_xlpm.x&lt;=6,"Fast",_xlpm.x&lt;=24,"Moderate",_xlpm.x&gt;24,"Delayed")))</f>
        <v>Fast</v>
      </c>
      <c r="V2222">
        <f>FLOOR(tbl_CleanLeads[[#This Row],[Response_Time_Hours]],6)</f>
        <v>0</v>
      </c>
      <c r="W2222" t="str" cm="1">
        <f t="array" ref="W2222">IF(Table2[[#This Row],[Interaction_Count_Final]]="","N/A",_xlfn.IFS(Table2[[#This Row],[Interaction_Count_Final]]&lt;=2,"Low",Table2[[#This Row],[Interaction_Count_Final]]&lt;=5,"Medium",Table2[[#This Row],[Interaction_Count_Final]]&gt;=6,"High",TRUE,"CHECK"))</f>
        <v>High</v>
      </c>
      <c r="X2222" t="b">
        <f t="shared" si="34"/>
        <v>1</v>
      </c>
      <c r="Y2222" t="b">
        <f>tbl_CleanLeads[[#This Row],[Response_Time_Hours]]&gt;24</f>
        <v>0</v>
      </c>
      <c r="Z2222" s="13" t="b">
        <f>tbl_CleanLeads[[#This Row],[Response_Time_Hours]]&gt;72</f>
        <v>0</v>
      </c>
      <c r="AA2222" s="13" t="b">
        <f>tbl_CleanLeads[[#This Row],[Status_Clean]]="Converted"</f>
        <v>1</v>
      </c>
    </row>
    <row r="2223" spans="1:27">
      <c r="A2223" t="s">
        <v>102</v>
      </c>
      <c r="B2223" t="s">
        <v>6367</v>
      </c>
      <c r="C2223" t="s">
        <v>6368</v>
      </c>
      <c r="D2223" t="s">
        <v>7258</v>
      </c>
      <c r="E2223" t="s">
        <v>254</v>
      </c>
      <c r="F2223" t="s">
        <v>125</v>
      </c>
      <c r="G2223" s="1">
        <v>45089</v>
      </c>
      <c r="H2223" s="8">
        <f>MONTH(tbl_CleanLeads[[#This Row],[Lead_Date_Final]])</f>
        <v>6</v>
      </c>
      <c r="I2223" t="s">
        <v>7276</v>
      </c>
      <c r="J2223" t="s">
        <v>7263</v>
      </c>
      <c r="K2223" t="s">
        <v>7277</v>
      </c>
      <c r="L2223">
        <f>WEEKDAY(tbl_CleanLeads[[#This Row],[Lead_Date_Final]],2)</f>
        <v>1</v>
      </c>
      <c r="M2223" t="s">
        <v>7298</v>
      </c>
      <c r="N2223">
        <v>30.4</v>
      </c>
      <c r="O2223" s="7">
        <v>1536.81</v>
      </c>
      <c r="P2223">
        <v>41</v>
      </c>
      <c r="Q2223" t="s">
        <v>7289</v>
      </c>
      <c r="R2223">
        <f>IF(UPPER(TRIM(Table2[[#This Row],[Status_Clean]]))="CONVERTED",1,0)</f>
        <v>0</v>
      </c>
      <c r="S2223">
        <f>IF(ISNUMBER(MATCH(UPPER(TRIM(Table2[[#This Row],[Status_Clean]])),{"CONTACTED","QUALIFIED","CONVERTED"},0)),1,0)</f>
        <v>1</v>
      </c>
      <c r="T2223" cm="1">
        <f t="array" ref="T2223">_xlfn.SWITCH(UPPER(TRIM(Table2[[#This Row],[Status_Clean]])),"NEW",1,"CONTACTED",2,"QUALIFIED",3,"CONVERTED",4,"LOST",5,99)</f>
        <v>2</v>
      </c>
      <c r="U2223" t="str" cm="1">
        <f t="array" ref="U2223">_xlfn.LET(_xlpm.x,IFERROR(VALUE(Table2[[#This Row],[Response_Time_Hours]]),""),IF(_xlpm.x="","CHECK",_xlfn.IFS(_xlpm.x&lt;=1,"Immediate",_xlpm.x&lt;=6,"Fast",_xlpm.x&lt;=24,"Moderate",_xlpm.x&gt;24,"Delayed")))</f>
        <v>Delayed</v>
      </c>
      <c r="V2223">
        <f>FLOOR(tbl_CleanLeads[[#This Row],[Response_Time_Hours]],6)</f>
        <v>30</v>
      </c>
      <c r="W2223" t="str" cm="1">
        <f t="array" ref="W2223">IF(Table2[[#This Row],[Interaction_Count_Final]]="","N/A",_xlfn.IFS(Table2[[#This Row],[Interaction_Count_Final]]&lt;=2,"Low",Table2[[#This Row],[Interaction_Count_Final]]&lt;=5,"Medium",Table2[[#This Row],[Interaction_Count_Final]]&gt;=6,"High",TRUE,"CHECK"))</f>
        <v>High</v>
      </c>
      <c r="X2223" t="b">
        <f t="shared" si="34"/>
        <v>1</v>
      </c>
      <c r="Y2223" t="b">
        <f>tbl_CleanLeads[[#This Row],[Response_Time_Hours]]&gt;24</f>
        <v>1</v>
      </c>
      <c r="Z2223" s="13" t="b">
        <f>tbl_CleanLeads[[#This Row],[Response_Time_Hours]]&gt;72</f>
        <v>0</v>
      </c>
      <c r="AA2223" s="13" t="b">
        <f>tbl_CleanLeads[[#This Row],[Status_Clean]]="Converted"</f>
        <v>0</v>
      </c>
    </row>
    <row r="2224" spans="1:27">
      <c r="A2224" t="s">
        <v>90</v>
      </c>
      <c r="B2224" t="s">
        <v>6369</v>
      </c>
      <c r="C2224" t="s">
        <v>6370</v>
      </c>
      <c r="D2224" t="s">
        <v>7258</v>
      </c>
      <c r="E2224" t="s">
        <v>263</v>
      </c>
      <c r="F2224" t="s">
        <v>125</v>
      </c>
      <c r="G2224" s="1">
        <v>45121</v>
      </c>
      <c r="H2224" s="8">
        <f>MONTH(tbl_CleanLeads[[#This Row],[Lead_Date_Final]])</f>
        <v>7</v>
      </c>
      <c r="I2224" t="s">
        <v>7305</v>
      </c>
      <c r="J2224" t="s">
        <v>7263</v>
      </c>
      <c r="K2224" t="s">
        <v>7288</v>
      </c>
      <c r="L2224">
        <f>WEEKDAY(tbl_CleanLeads[[#This Row],[Lead_Date_Final]],2)</f>
        <v>5</v>
      </c>
      <c r="M2224" t="s">
        <v>7312</v>
      </c>
      <c r="N2224">
        <v>2.4000000000000004</v>
      </c>
      <c r="O2224" s="7">
        <v>3285.3</v>
      </c>
      <c r="P2224">
        <v>49</v>
      </c>
      <c r="Q2224" t="s">
        <v>7266</v>
      </c>
      <c r="R2224">
        <f>IF(UPPER(TRIM(Table2[[#This Row],[Status_Clean]]))="CONVERTED",1,0)</f>
        <v>0</v>
      </c>
      <c r="S2224">
        <f>IF(ISNUMBER(MATCH(UPPER(TRIM(Table2[[#This Row],[Status_Clean]])),{"CONTACTED","QUALIFIED","CONVERTED"},0)),1,0)</f>
        <v>1</v>
      </c>
      <c r="T2224" cm="1">
        <f t="array" ref="T2224">_xlfn.SWITCH(UPPER(TRIM(Table2[[#This Row],[Status_Clean]])),"NEW",1,"CONTACTED",2,"QUALIFIED",3,"CONVERTED",4,"LOST",5,99)</f>
        <v>2</v>
      </c>
      <c r="U2224" t="str" cm="1">
        <f t="array" ref="U2224">_xlfn.LET(_xlpm.x,IFERROR(VALUE(Table2[[#This Row],[Response_Time_Hours]]),""),IF(_xlpm.x="","CHECK",_xlfn.IFS(_xlpm.x&lt;=1,"Immediate",_xlpm.x&lt;=6,"Fast",_xlpm.x&lt;=24,"Moderate",_xlpm.x&gt;24,"Delayed")))</f>
        <v>Fast</v>
      </c>
      <c r="V2224">
        <f>FLOOR(tbl_CleanLeads[[#This Row],[Response_Time_Hours]],6)</f>
        <v>0</v>
      </c>
      <c r="W2224" t="str" cm="1">
        <f t="array" ref="W2224">IF(Table2[[#This Row],[Interaction_Count_Final]]="","N/A",_xlfn.IFS(Table2[[#This Row],[Interaction_Count_Final]]&lt;=2,"Low",Table2[[#This Row],[Interaction_Count_Final]]&lt;=5,"Medium",Table2[[#This Row],[Interaction_Count_Final]]&gt;=6,"High",TRUE,"CHECK"))</f>
        <v>High</v>
      </c>
      <c r="X2224" t="b">
        <f t="shared" si="34"/>
        <v>1</v>
      </c>
      <c r="Y2224" t="b">
        <f>tbl_CleanLeads[[#This Row],[Response_Time_Hours]]&gt;24</f>
        <v>0</v>
      </c>
      <c r="Z2224" s="13" t="b">
        <f>tbl_CleanLeads[[#This Row],[Response_Time_Hours]]&gt;72</f>
        <v>0</v>
      </c>
      <c r="AA2224" s="13" t="b">
        <f>tbl_CleanLeads[[#This Row],[Status_Clean]]="Converted"</f>
        <v>0</v>
      </c>
    </row>
    <row r="2225" spans="1:27">
      <c r="A2225" t="s">
        <v>63</v>
      </c>
      <c r="B2225" t="s">
        <v>6371</v>
      </c>
      <c r="C2225" t="s">
        <v>8688</v>
      </c>
      <c r="D2225" t="s">
        <v>7258</v>
      </c>
      <c r="E2225" t="s">
        <v>1356</v>
      </c>
      <c r="F2225" t="s">
        <v>173</v>
      </c>
      <c r="G2225" s="1">
        <v>45048</v>
      </c>
      <c r="H2225" s="8">
        <f>MONTH(tbl_CleanLeads[[#This Row],[Lead_Date_Final]])</f>
        <v>5</v>
      </c>
      <c r="I2225" t="s">
        <v>7314</v>
      </c>
      <c r="J2225" t="s">
        <v>7263</v>
      </c>
      <c r="K2225" t="s">
        <v>7277</v>
      </c>
      <c r="L2225">
        <f>WEEKDAY(tbl_CleanLeads[[#This Row],[Lead_Date_Final]],2)</f>
        <v>2</v>
      </c>
      <c r="M2225" t="s">
        <v>7265</v>
      </c>
      <c r="N2225">
        <v>29</v>
      </c>
      <c r="O2225" s="7">
        <v>1733.39</v>
      </c>
      <c r="P2225">
        <v>22</v>
      </c>
      <c r="Q2225" t="s">
        <v>7289</v>
      </c>
      <c r="R2225">
        <f>IF(UPPER(TRIM(Table2[[#This Row],[Status_Clean]]))="CONVERTED",1,0)</f>
        <v>0</v>
      </c>
      <c r="S2225">
        <f>IF(ISNUMBER(MATCH(UPPER(TRIM(Table2[[#This Row],[Status_Clean]])),{"CONTACTED","QUALIFIED","CONVERTED"},0)),1,0)</f>
        <v>0</v>
      </c>
      <c r="T2225" cm="1">
        <f t="array" ref="T2225">_xlfn.SWITCH(UPPER(TRIM(Table2[[#This Row],[Status_Clean]])),"NEW",1,"CONTACTED",2,"QUALIFIED",3,"CONVERTED",4,"LOST",5,99)</f>
        <v>5</v>
      </c>
      <c r="U2225" t="str" cm="1">
        <f t="array" ref="U2225">_xlfn.LET(_xlpm.x,IFERROR(VALUE(Table2[[#This Row],[Response_Time_Hours]]),""),IF(_xlpm.x="","CHECK",_xlfn.IFS(_xlpm.x&lt;=1,"Immediate",_xlpm.x&lt;=6,"Fast",_xlpm.x&lt;=24,"Moderate",_xlpm.x&gt;24,"Delayed")))</f>
        <v>Delayed</v>
      </c>
      <c r="V2225">
        <f>FLOOR(tbl_CleanLeads[[#This Row],[Response_Time_Hours]],6)</f>
        <v>24</v>
      </c>
      <c r="W2225" t="str" cm="1">
        <f t="array" ref="W2225">IF(Table2[[#This Row],[Interaction_Count_Final]]="","N/A",_xlfn.IFS(Table2[[#This Row],[Interaction_Count_Final]]&lt;=2,"Low",Table2[[#This Row],[Interaction_Count_Final]]&lt;=5,"Medium",Table2[[#This Row],[Interaction_Count_Final]]&gt;=6,"High",TRUE,"CHECK"))</f>
        <v>High</v>
      </c>
      <c r="X2225" t="b">
        <f t="shared" si="34"/>
        <v>1</v>
      </c>
      <c r="Y2225" t="b">
        <f>tbl_CleanLeads[[#This Row],[Response_Time_Hours]]&gt;24</f>
        <v>1</v>
      </c>
      <c r="Z2225" s="13" t="b">
        <f>tbl_CleanLeads[[#This Row],[Response_Time_Hours]]&gt;72</f>
        <v>0</v>
      </c>
      <c r="AA2225" s="13" t="b">
        <f>tbl_CleanLeads[[#This Row],[Status_Clean]]="Converted"</f>
        <v>0</v>
      </c>
    </row>
    <row r="2226" spans="1:27">
      <c r="A2226" t="s">
        <v>90</v>
      </c>
      <c r="B2226" t="s">
        <v>6374</v>
      </c>
      <c r="C2226" t="s">
        <v>6375</v>
      </c>
      <c r="D2226" t="s">
        <v>7280</v>
      </c>
      <c r="E2226" t="s">
        <v>106</v>
      </c>
      <c r="F2226" t="s">
        <v>173</v>
      </c>
      <c r="G2226" s="1">
        <v>45224</v>
      </c>
      <c r="H2226" s="8">
        <f>MONTH(tbl_CleanLeads[[#This Row],[Lead_Date_Final]])</f>
        <v>10</v>
      </c>
      <c r="I2226" t="s">
        <v>7270</v>
      </c>
      <c r="J2226" t="s">
        <v>7263</v>
      </c>
      <c r="K2226" t="s">
        <v>7264</v>
      </c>
      <c r="L2226">
        <f>WEEKDAY(tbl_CleanLeads[[#This Row],[Lead_Date_Final]],2)</f>
        <v>3</v>
      </c>
      <c r="M2226" t="s">
        <v>7272</v>
      </c>
      <c r="N2226">
        <v>58.7</v>
      </c>
      <c r="O2226" s="7">
        <v>1845.83</v>
      </c>
      <c r="P2226">
        <v>25</v>
      </c>
      <c r="Q2226" t="s">
        <v>7289</v>
      </c>
      <c r="R2226">
        <f>IF(UPPER(TRIM(Table2[[#This Row],[Status_Clean]]))="CONVERTED",1,0)</f>
        <v>0</v>
      </c>
      <c r="S2226">
        <f>IF(ISNUMBER(MATCH(UPPER(TRIM(Table2[[#This Row],[Status_Clean]])),{"CONTACTED","QUALIFIED","CONVERTED"},0)),1,0)</f>
        <v>0</v>
      </c>
      <c r="T2226" cm="1">
        <f t="array" ref="T2226">_xlfn.SWITCH(UPPER(TRIM(Table2[[#This Row],[Status_Clean]])),"NEW",1,"CONTACTED",2,"QUALIFIED",3,"CONVERTED",4,"LOST",5,99)</f>
        <v>5</v>
      </c>
      <c r="U2226" t="str" cm="1">
        <f t="array" ref="U2226">_xlfn.LET(_xlpm.x,IFERROR(VALUE(Table2[[#This Row],[Response_Time_Hours]]),""),IF(_xlpm.x="","CHECK",_xlfn.IFS(_xlpm.x&lt;=1,"Immediate",_xlpm.x&lt;=6,"Fast",_xlpm.x&lt;=24,"Moderate",_xlpm.x&gt;24,"Delayed")))</f>
        <v>Delayed</v>
      </c>
      <c r="V2226">
        <f>FLOOR(tbl_CleanLeads[[#This Row],[Response_Time_Hours]],6)</f>
        <v>54</v>
      </c>
      <c r="W2226" t="str" cm="1">
        <f t="array" ref="W2226">IF(Table2[[#This Row],[Interaction_Count_Final]]="","N/A",_xlfn.IFS(Table2[[#This Row],[Interaction_Count_Final]]&lt;=2,"Low",Table2[[#This Row],[Interaction_Count_Final]]&lt;=5,"Medium",Table2[[#This Row],[Interaction_Count_Final]]&gt;=6,"High",TRUE,"CHECK"))</f>
        <v>High</v>
      </c>
      <c r="X2226" t="b">
        <f t="shared" si="34"/>
        <v>1</v>
      </c>
      <c r="Y2226" t="b">
        <f>tbl_CleanLeads[[#This Row],[Response_Time_Hours]]&gt;24</f>
        <v>1</v>
      </c>
      <c r="Z2226" s="13" t="b">
        <f>tbl_CleanLeads[[#This Row],[Response_Time_Hours]]&gt;72</f>
        <v>0</v>
      </c>
      <c r="AA2226" s="13" t="b">
        <f>tbl_CleanLeads[[#This Row],[Status_Clean]]="Converted"</f>
        <v>0</v>
      </c>
    </row>
    <row r="2227" spans="1:27">
      <c r="A2227" t="s">
        <v>63</v>
      </c>
      <c r="B2227" t="s">
        <v>6377</v>
      </c>
      <c r="C2227" t="s">
        <v>6378</v>
      </c>
      <c r="D2227" t="s">
        <v>7303</v>
      </c>
      <c r="E2227" t="s">
        <v>7308</v>
      </c>
      <c r="F2227" t="s">
        <v>250</v>
      </c>
      <c r="G2227" s="1">
        <v>45231</v>
      </c>
      <c r="H2227" s="8">
        <f>MONTH(tbl_CleanLeads[[#This Row],[Lead_Date_Final]])</f>
        <v>11</v>
      </c>
      <c r="I2227" t="s">
        <v>7300</v>
      </c>
      <c r="J2227" t="s">
        <v>7263</v>
      </c>
      <c r="K2227" t="s">
        <v>7264</v>
      </c>
      <c r="L2227">
        <f>WEEKDAY(tbl_CleanLeads[[#This Row],[Lead_Date_Final]],2)</f>
        <v>3</v>
      </c>
      <c r="M2227" t="s">
        <v>7272</v>
      </c>
      <c r="N2227">
        <v>10.6</v>
      </c>
      <c r="O2227" s="7">
        <v>1431.67</v>
      </c>
      <c r="P2227">
        <v>14</v>
      </c>
      <c r="Q2227" t="s">
        <v>7289</v>
      </c>
      <c r="R2227">
        <f>IF(UPPER(TRIM(Table2[[#This Row],[Status_Clean]]))="CONVERTED",1,0)</f>
        <v>1</v>
      </c>
      <c r="S2227">
        <f>IF(ISNUMBER(MATCH(UPPER(TRIM(Table2[[#This Row],[Status_Clean]])),{"CONTACTED","QUALIFIED","CONVERTED"},0)),1,0)</f>
        <v>1</v>
      </c>
      <c r="T2227" cm="1">
        <f t="array" ref="T2227">_xlfn.SWITCH(UPPER(TRIM(Table2[[#This Row],[Status_Clean]])),"NEW",1,"CONTACTED",2,"QUALIFIED",3,"CONVERTED",4,"LOST",5,99)</f>
        <v>4</v>
      </c>
      <c r="U2227" t="str" cm="1">
        <f t="array" ref="U2227">_xlfn.LET(_xlpm.x,IFERROR(VALUE(Table2[[#This Row],[Response_Time_Hours]]),""),IF(_xlpm.x="","CHECK",_xlfn.IFS(_xlpm.x&lt;=1,"Immediate",_xlpm.x&lt;=6,"Fast",_xlpm.x&lt;=24,"Moderate",_xlpm.x&gt;24,"Delayed")))</f>
        <v>Moderate</v>
      </c>
      <c r="V2227">
        <f>FLOOR(tbl_CleanLeads[[#This Row],[Response_Time_Hours]],6)</f>
        <v>6</v>
      </c>
      <c r="W2227" t="str" cm="1">
        <f t="array" ref="W2227">IF(Table2[[#This Row],[Interaction_Count_Final]]="","N/A",_xlfn.IFS(Table2[[#This Row],[Interaction_Count_Final]]&lt;=2,"Low",Table2[[#This Row],[Interaction_Count_Final]]&lt;=5,"Medium",Table2[[#This Row],[Interaction_Count_Final]]&gt;=6,"High",TRUE,"CHECK"))</f>
        <v>High</v>
      </c>
      <c r="X2227" t="b">
        <f t="shared" si="34"/>
        <v>1</v>
      </c>
      <c r="Y2227" t="b">
        <f>tbl_CleanLeads[[#This Row],[Response_Time_Hours]]&gt;24</f>
        <v>0</v>
      </c>
      <c r="Z2227" s="13" t="b">
        <f>tbl_CleanLeads[[#This Row],[Response_Time_Hours]]&gt;72</f>
        <v>0</v>
      </c>
      <c r="AA2227" s="13" t="b">
        <f>tbl_CleanLeads[[#This Row],[Status_Clean]]="Converted"</f>
        <v>1</v>
      </c>
    </row>
    <row r="2228" spans="1:27">
      <c r="A2228" t="s">
        <v>63</v>
      </c>
      <c r="B2228" t="s">
        <v>6380</v>
      </c>
      <c r="C2228" t="s">
        <v>6381</v>
      </c>
      <c r="D2228" t="s">
        <v>7274</v>
      </c>
      <c r="E2228" t="s">
        <v>363</v>
      </c>
      <c r="F2228" t="s">
        <v>193</v>
      </c>
      <c r="G2228" s="1">
        <v>45096</v>
      </c>
      <c r="H2228" s="8">
        <f>MONTH(tbl_CleanLeads[[#This Row],[Lead_Date_Final]])</f>
        <v>6</v>
      </c>
      <c r="I2228" t="s">
        <v>7276</v>
      </c>
      <c r="J2228" t="s">
        <v>7263</v>
      </c>
      <c r="K2228" t="s">
        <v>7277</v>
      </c>
      <c r="L2228">
        <f>WEEKDAY(tbl_CleanLeads[[#This Row],[Lead_Date_Final]],2)</f>
        <v>1</v>
      </c>
      <c r="M2228" t="s">
        <v>7298</v>
      </c>
      <c r="N2228">
        <v>48.9</v>
      </c>
      <c r="O2228" s="7">
        <v>4140.51</v>
      </c>
      <c r="P2228">
        <v>40</v>
      </c>
      <c r="Q2228" t="s">
        <v>7273</v>
      </c>
      <c r="R2228">
        <f>IF(UPPER(TRIM(Table2[[#This Row],[Status_Clean]]))="CONVERTED",1,0)</f>
        <v>0</v>
      </c>
      <c r="S2228">
        <f>IF(ISNUMBER(MATCH(UPPER(TRIM(Table2[[#This Row],[Status_Clean]])),{"CONTACTED","QUALIFIED","CONVERTED"},0)),1,0)</f>
        <v>0</v>
      </c>
      <c r="T2228" cm="1">
        <f t="array" ref="T2228">_xlfn.SWITCH(UPPER(TRIM(Table2[[#This Row],[Status_Clean]])),"NEW",1,"CONTACTED",2,"QUALIFIED",3,"CONVERTED",4,"LOST",5,99)</f>
        <v>1</v>
      </c>
      <c r="U2228" t="str" cm="1">
        <f t="array" ref="U2228">_xlfn.LET(_xlpm.x,IFERROR(VALUE(Table2[[#This Row],[Response_Time_Hours]]),""),IF(_xlpm.x="","CHECK",_xlfn.IFS(_xlpm.x&lt;=1,"Immediate",_xlpm.x&lt;=6,"Fast",_xlpm.x&lt;=24,"Moderate",_xlpm.x&gt;24,"Delayed")))</f>
        <v>Delayed</v>
      </c>
      <c r="V2228">
        <f>FLOOR(tbl_CleanLeads[[#This Row],[Response_Time_Hours]],6)</f>
        <v>48</v>
      </c>
      <c r="W2228" t="str" cm="1">
        <f t="array" ref="W2228">IF(Table2[[#This Row],[Interaction_Count_Final]]="","N/A",_xlfn.IFS(Table2[[#This Row],[Interaction_Count_Final]]&lt;=2,"Low",Table2[[#This Row],[Interaction_Count_Final]]&lt;=5,"Medium",Table2[[#This Row],[Interaction_Count_Final]]&gt;=6,"High",TRUE,"CHECK"))</f>
        <v>High</v>
      </c>
      <c r="X2228" t="b">
        <f t="shared" si="34"/>
        <v>1</v>
      </c>
      <c r="Y2228" t="b">
        <f>tbl_CleanLeads[[#This Row],[Response_Time_Hours]]&gt;24</f>
        <v>1</v>
      </c>
      <c r="Z2228" s="13" t="b">
        <f>tbl_CleanLeads[[#This Row],[Response_Time_Hours]]&gt;72</f>
        <v>0</v>
      </c>
      <c r="AA2228" s="13" t="b">
        <f>tbl_CleanLeads[[#This Row],[Status_Clean]]="Converted"</f>
        <v>0</v>
      </c>
    </row>
    <row r="2229" spans="1:27">
      <c r="A2229" t="s">
        <v>102</v>
      </c>
      <c r="B2229" t="s">
        <v>6382</v>
      </c>
      <c r="C2229" t="s">
        <v>6383</v>
      </c>
      <c r="D2229" t="s">
        <v>7258</v>
      </c>
      <c r="E2229" t="s">
        <v>101</v>
      </c>
      <c r="F2229" t="s">
        <v>193</v>
      </c>
      <c r="G2229" s="1">
        <v>45130</v>
      </c>
      <c r="H2229" s="8">
        <f>MONTH(tbl_CleanLeads[[#This Row],[Lead_Date_Final]])</f>
        <v>7</v>
      </c>
      <c r="I2229" t="s">
        <v>7305</v>
      </c>
      <c r="J2229" t="s">
        <v>7263</v>
      </c>
      <c r="K2229" t="s">
        <v>7288</v>
      </c>
      <c r="L2229">
        <f>WEEKDAY(tbl_CleanLeads[[#This Row],[Lead_Date_Final]],2)</f>
        <v>7</v>
      </c>
      <c r="M2229" t="s">
        <v>7293</v>
      </c>
      <c r="N2229">
        <v>54.1</v>
      </c>
      <c r="O2229" s="7">
        <v>2040.87</v>
      </c>
      <c r="P2229">
        <v>49</v>
      </c>
      <c r="Q2229" t="s">
        <v>7266</v>
      </c>
      <c r="R2229">
        <f>IF(UPPER(TRIM(Table2[[#This Row],[Status_Clean]]))="CONVERTED",1,0)</f>
        <v>0</v>
      </c>
      <c r="S2229">
        <f>IF(ISNUMBER(MATCH(UPPER(TRIM(Table2[[#This Row],[Status_Clean]])),{"CONTACTED","QUALIFIED","CONVERTED"},0)),1,0)</f>
        <v>0</v>
      </c>
      <c r="T2229" cm="1">
        <f t="array" ref="T2229">_xlfn.SWITCH(UPPER(TRIM(Table2[[#This Row],[Status_Clean]])),"NEW",1,"CONTACTED",2,"QUALIFIED",3,"CONVERTED",4,"LOST",5,99)</f>
        <v>1</v>
      </c>
      <c r="U2229" t="str" cm="1">
        <f t="array" ref="U2229">_xlfn.LET(_xlpm.x,IFERROR(VALUE(Table2[[#This Row],[Response_Time_Hours]]),""),IF(_xlpm.x="","CHECK",_xlfn.IFS(_xlpm.x&lt;=1,"Immediate",_xlpm.x&lt;=6,"Fast",_xlpm.x&lt;=24,"Moderate",_xlpm.x&gt;24,"Delayed")))</f>
        <v>Delayed</v>
      </c>
      <c r="V2229">
        <f>FLOOR(tbl_CleanLeads[[#This Row],[Response_Time_Hours]],6)</f>
        <v>54</v>
      </c>
      <c r="W2229" t="str" cm="1">
        <f t="array" ref="W2229">IF(Table2[[#This Row],[Interaction_Count_Final]]="","N/A",_xlfn.IFS(Table2[[#This Row],[Interaction_Count_Final]]&lt;=2,"Low",Table2[[#This Row],[Interaction_Count_Final]]&lt;=5,"Medium",Table2[[#This Row],[Interaction_Count_Final]]&gt;=6,"High",TRUE,"CHECK"))</f>
        <v>High</v>
      </c>
      <c r="X2229" t="b">
        <f t="shared" si="34"/>
        <v>1</v>
      </c>
      <c r="Y2229" t="b">
        <f>tbl_CleanLeads[[#This Row],[Response_Time_Hours]]&gt;24</f>
        <v>1</v>
      </c>
      <c r="Z2229" s="13" t="b">
        <f>tbl_CleanLeads[[#This Row],[Response_Time_Hours]]&gt;72</f>
        <v>0</v>
      </c>
      <c r="AA2229" s="13" t="b">
        <f>tbl_CleanLeads[[#This Row],[Status_Clean]]="Converted"</f>
        <v>0</v>
      </c>
    </row>
    <row r="2230" spans="1:27">
      <c r="A2230" t="s">
        <v>102</v>
      </c>
      <c r="B2230" t="s">
        <v>6384</v>
      </c>
      <c r="C2230" t="s">
        <v>8690</v>
      </c>
      <c r="D2230" t="s">
        <v>7280</v>
      </c>
      <c r="E2230" t="s">
        <v>69</v>
      </c>
      <c r="F2230" t="s">
        <v>173</v>
      </c>
      <c r="G2230" s="1">
        <v>45277</v>
      </c>
      <c r="H2230" s="8">
        <f>MONTH(tbl_CleanLeads[[#This Row],[Lead_Date_Final]])</f>
        <v>12</v>
      </c>
      <c r="I2230" t="s">
        <v>7262</v>
      </c>
      <c r="J2230" t="s">
        <v>7263</v>
      </c>
      <c r="K2230" t="s">
        <v>7264</v>
      </c>
      <c r="L2230">
        <f>WEEKDAY(tbl_CleanLeads[[#This Row],[Lead_Date_Final]],2)</f>
        <v>7</v>
      </c>
      <c r="M2230" t="s">
        <v>7293</v>
      </c>
      <c r="N2230">
        <v>43.4</v>
      </c>
      <c r="O2230" s="7">
        <v>3192.77</v>
      </c>
      <c r="P2230">
        <v>21</v>
      </c>
      <c r="Q2230" t="s">
        <v>7266</v>
      </c>
      <c r="R2230">
        <f>IF(UPPER(TRIM(Table2[[#This Row],[Status_Clean]]))="CONVERTED",1,0)</f>
        <v>0</v>
      </c>
      <c r="S2230">
        <f>IF(ISNUMBER(MATCH(UPPER(TRIM(Table2[[#This Row],[Status_Clean]])),{"CONTACTED","QUALIFIED","CONVERTED"},0)),1,0)</f>
        <v>0</v>
      </c>
      <c r="T2230" cm="1">
        <f t="array" ref="T2230">_xlfn.SWITCH(UPPER(TRIM(Table2[[#This Row],[Status_Clean]])),"NEW",1,"CONTACTED",2,"QUALIFIED",3,"CONVERTED",4,"LOST",5,99)</f>
        <v>5</v>
      </c>
      <c r="U2230" t="str" cm="1">
        <f t="array" ref="U2230">_xlfn.LET(_xlpm.x,IFERROR(VALUE(Table2[[#This Row],[Response_Time_Hours]]),""),IF(_xlpm.x="","CHECK",_xlfn.IFS(_xlpm.x&lt;=1,"Immediate",_xlpm.x&lt;=6,"Fast",_xlpm.x&lt;=24,"Moderate",_xlpm.x&gt;24,"Delayed")))</f>
        <v>Delayed</v>
      </c>
      <c r="V2230">
        <f>FLOOR(tbl_CleanLeads[[#This Row],[Response_Time_Hours]],6)</f>
        <v>42</v>
      </c>
      <c r="W2230" t="str" cm="1">
        <f t="array" ref="W2230">IF(Table2[[#This Row],[Interaction_Count_Final]]="","N/A",_xlfn.IFS(Table2[[#This Row],[Interaction_Count_Final]]&lt;=2,"Low",Table2[[#This Row],[Interaction_Count_Final]]&lt;=5,"Medium",Table2[[#This Row],[Interaction_Count_Final]]&gt;=6,"High",TRUE,"CHECK"))</f>
        <v>High</v>
      </c>
      <c r="X2230" t="b">
        <f t="shared" si="34"/>
        <v>1</v>
      </c>
      <c r="Y2230" t="b">
        <f>tbl_CleanLeads[[#This Row],[Response_Time_Hours]]&gt;24</f>
        <v>1</v>
      </c>
      <c r="Z2230" s="13" t="b">
        <f>tbl_CleanLeads[[#This Row],[Response_Time_Hours]]&gt;72</f>
        <v>0</v>
      </c>
      <c r="AA2230" s="13" t="b">
        <f>tbl_CleanLeads[[#This Row],[Status_Clean]]="Converted"</f>
        <v>0</v>
      </c>
    </row>
    <row r="2231" spans="1:27">
      <c r="A2231" t="s">
        <v>70</v>
      </c>
      <c r="B2231" t="s">
        <v>6386</v>
      </c>
      <c r="C2231" t="s">
        <v>6387</v>
      </c>
      <c r="D2231" t="s">
        <v>7268</v>
      </c>
      <c r="E2231" t="s">
        <v>123</v>
      </c>
      <c r="F2231" t="s">
        <v>71</v>
      </c>
      <c r="G2231" s="1">
        <v>45467</v>
      </c>
      <c r="H2231" s="8">
        <f>MONTH(tbl_CleanLeads[[#This Row],[Lead_Date_Final]])</f>
        <v>6</v>
      </c>
      <c r="I2231" t="s">
        <v>7276</v>
      </c>
      <c r="J2231" t="s">
        <v>7271</v>
      </c>
      <c r="K2231" t="s">
        <v>7277</v>
      </c>
      <c r="L2231">
        <f>WEEKDAY(tbl_CleanLeads[[#This Row],[Lead_Date_Final]],2)</f>
        <v>1</v>
      </c>
      <c r="M2231" t="s">
        <v>7298</v>
      </c>
      <c r="N2231">
        <v>45.599999999999994</v>
      </c>
      <c r="O2231" s="7">
        <v>3601.68</v>
      </c>
      <c r="P2231">
        <v>40</v>
      </c>
      <c r="Q2231" t="s">
        <v>7266</v>
      </c>
      <c r="R2231">
        <f>IF(UPPER(TRIM(Table2[[#This Row],[Status_Clean]]))="CONVERTED",1,0)</f>
        <v>0</v>
      </c>
      <c r="S2231">
        <f>IF(ISNUMBER(MATCH(UPPER(TRIM(Table2[[#This Row],[Status_Clean]])),{"CONTACTED","QUALIFIED","CONVERTED"},0)),1,0)</f>
        <v>1</v>
      </c>
      <c r="T2231" cm="1">
        <f t="array" ref="T2231">_xlfn.SWITCH(UPPER(TRIM(Table2[[#This Row],[Status_Clean]])),"NEW",1,"CONTACTED",2,"QUALIFIED",3,"CONVERTED",4,"LOST",5,99)</f>
        <v>3</v>
      </c>
      <c r="U2231" t="str" cm="1">
        <f t="array" ref="U2231">_xlfn.LET(_xlpm.x,IFERROR(VALUE(Table2[[#This Row],[Response_Time_Hours]]),""),IF(_xlpm.x="","CHECK",_xlfn.IFS(_xlpm.x&lt;=1,"Immediate",_xlpm.x&lt;=6,"Fast",_xlpm.x&lt;=24,"Moderate",_xlpm.x&gt;24,"Delayed")))</f>
        <v>Delayed</v>
      </c>
      <c r="V2231">
        <f>FLOOR(tbl_CleanLeads[[#This Row],[Response_Time_Hours]],6)</f>
        <v>42</v>
      </c>
      <c r="W2231" t="str" cm="1">
        <f t="array" ref="W2231">IF(Table2[[#This Row],[Interaction_Count_Final]]="","N/A",_xlfn.IFS(Table2[[#This Row],[Interaction_Count_Final]]&lt;=2,"Low",Table2[[#This Row],[Interaction_Count_Final]]&lt;=5,"Medium",Table2[[#This Row],[Interaction_Count_Final]]&gt;=6,"High",TRUE,"CHECK"))</f>
        <v>High</v>
      </c>
      <c r="X2231" t="b">
        <f t="shared" si="34"/>
        <v>1</v>
      </c>
      <c r="Y2231" t="b">
        <f>tbl_CleanLeads[[#This Row],[Response_Time_Hours]]&gt;24</f>
        <v>1</v>
      </c>
      <c r="Z2231" s="13" t="b">
        <f>tbl_CleanLeads[[#This Row],[Response_Time_Hours]]&gt;72</f>
        <v>0</v>
      </c>
      <c r="AA2231" s="13" t="b">
        <f>tbl_CleanLeads[[#This Row],[Status_Clean]]="Converted"</f>
        <v>0</v>
      </c>
    </row>
    <row r="2232" spans="1:27">
      <c r="A2232" t="s">
        <v>70</v>
      </c>
      <c r="B2232" t="s">
        <v>6388</v>
      </c>
      <c r="C2232" t="s">
        <v>6389</v>
      </c>
      <c r="D2232" t="s">
        <v>7258</v>
      </c>
      <c r="E2232" t="s">
        <v>106</v>
      </c>
      <c r="F2232" t="s">
        <v>193</v>
      </c>
      <c r="G2232" s="1">
        <v>45167</v>
      </c>
      <c r="H2232" s="8">
        <f>MONTH(tbl_CleanLeads[[#This Row],[Lead_Date_Final]])</f>
        <v>8</v>
      </c>
      <c r="I2232" t="s">
        <v>7310</v>
      </c>
      <c r="J2232" t="s">
        <v>7263</v>
      </c>
      <c r="K2232" t="s">
        <v>7288</v>
      </c>
      <c r="L2232">
        <f>WEEKDAY(tbl_CleanLeads[[#This Row],[Lead_Date_Final]],2)</f>
        <v>2</v>
      </c>
      <c r="M2232" t="s">
        <v>7265</v>
      </c>
      <c r="N2232">
        <v>71.900000000000006</v>
      </c>
      <c r="O2232" s="7">
        <v>4293.0200000000004</v>
      </c>
      <c r="P2232">
        <v>10</v>
      </c>
      <c r="Q2232" t="s">
        <v>7273</v>
      </c>
      <c r="R2232">
        <f>IF(UPPER(TRIM(Table2[[#This Row],[Status_Clean]]))="CONVERTED",1,0)</f>
        <v>0</v>
      </c>
      <c r="S2232">
        <f>IF(ISNUMBER(MATCH(UPPER(TRIM(Table2[[#This Row],[Status_Clean]])),{"CONTACTED","QUALIFIED","CONVERTED"},0)),1,0)</f>
        <v>0</v>
      </c>
      <c r="T2232" cm="1">
        <f t="array" ref="T2232">_xlfn.SWITCH(UPPER(TRIM(Table2[[#This Row],[Status_Clean]])),"NEW",1,"CONTACTED",2,"QUALIFIED",3,"CONVERTED",4,"LOST",5,99)</f>
        <v>1</v>
      </c>
      <c r="U2232" t="str" cm="1">
        <f t="array" ref="U2232">_xlfn.LET(_xlpm.x,IFERROR(VALUE(Table2[[#This Row],[Response_Time_Hours]]),""),IF(_xlpm.x="","CHECK",_xlfn.IFS(_xlpm.x&lt;=1,"Immediate",_xlpm.x&lt;=6,"Fast",_xlpm.x&lt;=24,"Moderate",_xlpm.x&gt;24,"Delayed")))</f>
        <v>Delayed</v>
      </c>
      <c r="V2232">
        <f>FLOOR(tbl_CleanLeads[[#This Row],[Response_Time_Hours]],6)</f>
        <v>66</v>
      </c>
      <c r="W2232" t="str" cm="1">
        <f t="array" ref="W2232">IF(Table2[[#This Row],[Interaction_Count_Final]]="","N/A",_xlfn.IFS(Table2[[#This Row],[Interaction_Count_Final]]&lt;=2,"Low",Table2[[#This Row],[Interaction_Count_Final]]&lt;=5,"Medium",Table2[[#This Row],[Interaction_Count_Final]]&gt;=6,"High",TRUE,"CHECK"))</f>
        <v>High</v>
      </c>
      <c r="X2232" t="b">
        <f t="shared" si="34"/>
        <v>1</v>
      </c>
      <c r="Y2232" t="b">
        <f>tbl_CleanLeads[[#This Row],[Response_Time_Hours]]&gt;24</f>
        <v>1</v>
      </c>
      <c r="Z2232" s="13" t="b">
        <f>tbl_CleanLeads[[#This Row],[Response_Time_Hours]]&gt;72</f>
        <v>0</v>
      </c>
      <c r="AA2232" s="13" t="b">
        <f>tbl_CleanLeads[[#This Row],[Status_Clean]]="Converted"</f>
        <v>0</v>
      </c>
    </row>
    <row r="2233" spans="1:27">
      <c r="A2233" t="s">
        <v>90</v>
      </c>
      <c r="B2233" t="s">
        <v>6392</v>
      </c>
      <c r="C2233" t="s">
        <v>6393</v>
      </c>
      <c r="D2233" t="s">
        <v>7258</v>
      </c>
      <c r="E2233" t="s">
        <v>123</v>
      </c>
      <c r="F2233" t="s">
        <v>193</v>
      </c>
      <c r="G2233" s="1">
        <v>45528</v>
      </c>
      <c r="H2233" s="8">
        <f>MONTH(tbl_CleanLeads[[#This Row],[Lead_Date_Final]])</f>
        <v>8</v>
      </c>
      <c r="I2233" t="s">
        <v>7310</v>
      </c>
      <c r="J2233" t="s">
        <v>7271</v>
      </c>
      <c r="K2233" t="s">
        <v>7288</v>
      </c>
      <c r="L2233">
        <f>WEEKDAY(tbl_CleanLeads[[#This Row],[Lead_Date_Final]],2)</f>
        <v>6</v>
      </c>
      <c r="M2233" t="s">
        <v>7278</v>
      </c>
      <c r="N2233">
        <v>43.2</v>
      </c>
      <c r="O2233" s="7">
        <v>3598.01</v>
      </c>
      <c r="P2233">
        <v>11</v>
      </c>
      <c r="Q2233" t="s">
        <v>7266</v>
      </c>
      <c r="R2233">
        <f>IF(UPPER(TRIM(Table2[[#This Row],[Status_Clean]]))="CONVERTED",1,0)</f>
        <v>0</v>
      </c>
      <c r="S2233">
        <f>IF(ISNUMBER(MATCH(UPPER(TRIM(Table2[[#This Row],[Status_Clean]])),{"CONTACTED","QUALIFIED","CONVERTED"},0)),1,0)</f>
        <v>0</v>
      </c>
      <c r="T2233" cm="1">
        <f t="array" ref="T2233">_xlfn.SWITCH(UPPER(TRIM(Table2[[#This Row],[Status_Clean]])),"NEW",1,"CONTACTED",2,"QUALIFIED",3,"CONVERTED",4,"LOST",5,99)</f>
        <v>1</v>
      </c>
      <c r="U2233" t="str" cm="1">
        <f t="array" ref="U2233">_xlfn.LET(_xlpm.x,IFERROR(VALUE(Table2[[#This Row],[Response_Time_Hours]]),""),IF(_xlpm.x="","CHECK",_xlfn.IFS(_xlpm.x&lt;=1,"Immediate",_xlpm.x&lt;=6,"Fast",_xlpm.x&lt;=24,"Moderate",_xlpm.x&gt;24,"Delayed")))</f>
        <v>Delayed</v>
      </c>
      <c r="V2233">
        <f>FLOOR(tbl_CleanLeads[[#This Row],[Response_Time_Hours]],6)</f>
        <v>42</v>
      </c>
      <c r="W2233" t="str" cm="1">
        <f t="array" ref="W2233">IF(Table2[[#This Row],[Interaction_Count_Final]]="","N/A",_xlfn.IFS(Table2[[#This Row],[Interaction_Count_Final]]&lt;=2,"Low",Table2[[#This Row],[Interaction_Count_Final]]&lt;=5,"Medium",Table2[[#This Row],[Interaction_Count_Final]]&gt;=6,"High",TRUE,"CHECK"))</f>
        <v>High</v>
      </c>
      <c r="X2233" t="b">
        <f t="shared" si="34"/>
        <v>1</v>
      </c>
      <c r="Y2233" t="b">
        <f>tbl_CleanLeads[[#This Row],[Response_Time_Hours]]&gt;24</f>
        <v>1</v>
      </c>
      <c r="Z2233" s="13" t="b">
        <f>tbl_CleanLeads[[#This Row],[Response_Time_Hours]]&gt;72</f>
        <v>0</v>
      </c>
      <c r="AA2233" s="13" t="b">
        <f>tbl_CleanLeads[[#This Row],[Status_Clean]]="Converted"</f>
        <v>0</v>
      </c>
    </row>
    <row r="2234" spans="1:27">
      <c r="A2234" t="s">
        <v>102</v>
      </c>
      <c r="B2234" t="s">
        <v>6395</v>
      </c>
      <c r="C2234" t="s">
        <v>6396</v>
      </c>
      <c r="D2234" t="s">
        <v>7303</v>
      </c>
      <c r="E2234" t="s">
        <v>473</v>
      </c>
      <c r="F2234" t="s">
        <v>173</v>
      </c>
      <c r="G2234" s="1">
        <v>44939</v>
      </c>
      <c r="H2234" s="8">
        <f>MONTH(tbl_CleanLeads[[#This Row],[Lead_Date_Final]])</f>
        <v>1</v>
      </c>
      <c r="I2234" t="s">
        <v>7317</v>
      </c>
      <c r="J2234" t="s">
        <v>7263</v>
      </c>
      <c r="K2234" t="s">
        <v>7284</v>
      </c>
      <c r="L2234">
        <f>WEEKDAY(tbl_CleanLeads[[#This Row],[Lead_Date_Final]],2)</f>
        <v>5</v>
      </c>
      <c r="M2234" t="s">
        <v>7312</v>
      </c>
      <c r="N2234">
        <v>28</v>
      </c>
      <c r="O2234" s="7">
        <v>4596.33</v>
      </c>
      <c r="P2234">
        <v>8</v>
      </c>
      <c r="Q2234" t="s">
        <v>7273</v>
      </c>
      <c r="R2234">
        <f>IF(UPPER(TRIM(Table2[[#This Row],[Status_Clean]]))="CONVERTED",1,0)</f>
        <v>0</v>
      </c>
      <c r="S2234">
        <f>IF(ISNUMBER(MATCH(UPPER(TRIM(Table2[[#This Row],[Status_Clean]])),{"CONTACTED","QUALIFIED","CONVERTED"},0)),1,0)</f>
        <v>0</v>
      </c>
      <c r="T2234" cm="1">
        <f t="array" ref="T2234">_xlfn.SWITCH(UPPER(TRIM(Table2[[#This Row],[Status_Clean]])),"NEW",1,"CONTACTED",2,"QUALIFIED",3,"CONVERTED",4,"LOST",5,99)</f>
        <v>5</v>
      </c>
      <c r="U2234" t="str" cm="1">
        <f t="array" ref="U2234">_xlfn.LET(_xlpm.x,IFERROR(VALUE(Table2[[#This Row],[Response_Time_Hours]]),""),IF(_xlpm.x="","CHECK",_xlfn.IFS(_xlpm.x&lt;=1,"Immediate",_xlpm.x&lt;=6,"Fast",_xlpm.x&lt;=24,"Moderate",_xlpm.x&gt;24,"Delayed")))</f>
        <v>Delayed</v>
      </c>
      <c r="V2234">
        <f>FLOOR(tbl_CleanLeads[[#This Row],[Response_Time_Hours]],6)</f>
        <v>24</v>
      </c>
      <c r="W2234" t="str" cm="1">
        <f t="array" ref="W2234">IF(Table2[[#This Row],[Interaction_Count_Final]]="","N/A",_xlfn.IFS(Table2[[#This Row],[Interaction_Count_Final]]&lt;=2,"Low",Table2[[#This Row],[Interaction_Count_Final]]&lt;=5,"Medium",Table2[[#This Row],[Interaction_Count_Final]]&gt;=6,"High",TRUE,"CHECK"))</f>
        <v>High</v>
      </c>
      <c r="X2234" t="b">
        <f t="shared" si="34"/>
        <v>1</v>
      </c>
      <c r="Y2234" t="b">
        <f>tbl_CleanLeads[[#This Row],[Response_Time_Hours]]&gt;24</f>
        <v>1</v>
      </c>
      <c r="Z2234" s="13" t="b">
        <f>tbl_CleanLeads[[#This Row],[Response_Time_Hours]]&gt;72</f>
        <v>0</v>
      </c>
      <c r="AA2234" s="13" t="b">
        <f>tbl_CleanLeads[[#This Row],[Status_Clean]]="Converted"</f>
        <v>0</v>
      </c>
    </row>
    <row r="2235" spans="1:27">
      <c r="A2235" t="s">
        <v>63</v>
      </c>
      <c r="B2235" t="s">
        <v>6397</v>
      </c>
      <c r="C2235" t="s">
        <v>6398</v>
      </c>
      <c r="D2235" t="s">
        <v>7303</v>
      </c>
      <c r="E2235" t="s">
        <v>447</v>
      </c>
      <c r="F2235" t="s">
        <v>193</v>
      </c>
      <c r="G2235" s="1">
        <v>45599</v>
      </c>
      <c r="H2235" s="8">
        <f>MONTH(tbl_CleanLeads[[#This Row],[Lead_Date_Final]])</f>
        <v>11</v>
      </c>
      <c r="I2235" t="s">
        <v>7300</v>
      </c>
      <c r="J2235" t="s">
        <v>7271</v>
      </c>
      <c r="K2235" t="s">
        <v>7264</v>
      </c>
      <c r="L2235">
        <f>WEEKDAY(tbl_CleanLeads[[#This Row],[Lead_Date_Final]],2)</f>
        <v>7</v>
      </c>
      <c r="M2235" t="s">
        <v>7293</v>
      </c>
      <c r="N2235">
        <v>5.7</v>
      </c>
      <c r="O2235" s="7">
        <v>1455.75</v>
      </c>
      <c r="P2235">
        <v>48</v>
      </c>
      <c r="Q2235" t="s">
        <v>7289</v>
      </c>
      <c r="R2235">
        <f>IF(UPPER(TRIM(Table2[[#This Row],[Status_Clean]]))="CONVERTED",1,0)</f>
        <v>0</v>
      </c>
      <c r="S2235">
        <f>IF(ISNUMBER(MATCH(UPPER(TRIM(Table2[[#This Row],[Status_Clean]])),{"CONTACTED","QUALIFIED","CONVERTED"},0)),1,0)</f>
        <v>0</v>
      </c>
      <c r="T2235" cm="1">
        <f t="array" ref="T2235">_xlfn.SWITCH(UPPER(TRIM(Table2[[#This Row],[Status_Clean]])),"NEW",1,"CONTACTED",2,"QUALIFIED",3,"CONVERTED",4,"LOST",5,99)</f>
        <v>1</v>
      </c>
      <c r="U2235" t="str" cm="1">
        <f t="array" ref="U2235">_xlfn.LET(_xlpm.x,IFERROR(VALUE(Table2[[#This Row],[Response_Time_Hours]]),""),IF(_xlpm.x="","CHECK",_xlfn.IFS(_xlpm.x&lt;=1,"Immediate",_xlpm.x&lt;=6,"Fast",_xlpm.x&lt;=24,"Moderate",_xlpm.x&gt;24,"Delayed")))</f>
        <v>Fast</v>
      </c>
      <c r="V2235">
        <f>FLOOR(tbl_CleanLeads[[#This Row],[Response_Time_Hours]],6)</f>
        <v>0</v>
      </c>
      <c r="W2235" t="str" cm="1">
        <f t="array" ref="W2235">IF(Table2[[#This Row],[Interaction_Count_Final]]="","N/A",_xlfn.IFS(Table2[[#This Row],[Interaction_Count_Final]]&lt;=2,"Low",Table2[[#This Row],[Interaction_Count_Final]]&lt;=5,"Medium",Table2[[#This Row],[Interaction_Count_Final]]&gt;=6,"High",TRUE,"CHECK"))</f>
        <v>High</v>
      </c>
      <c r="X2235" t="b">
        <f t="shared" si="34"/>
        <v>1</v>
      </c>
      <c r="Y2235" t="b">
        <f>tbl_CleanLeads[[#This Row],[Response_Time_Hours]]&gt;24</f>
        <v>0</v>
      </c>
      <c r="Z2235" s="13" t="b">
        <f>tbl_CleanLeads[[#This Row],[Response_Time_Hours]]&gt;72</f>
        <v>0</v>
      </c>
      <c r="AA2235" s="13" t="b">
        <f>tbl_CleanLeads[[#This Row],[Status_Clean]]="Converted"</f>
        <v>0</v>
      </c>
    </row>
    <row r="2236" spans="1:27">
      <c r="A2236" t="s">
        <v>70</v>
      </c>
      <c r="B2236" t="s">
        <v>6400</v>
      </c>
      <c r="C2236" t="s">
        <v>6401</v>
      </c>
      <c r="D2236" t="s">
        <v>7280</v>
      </c>
      <c r="E2236" t="s">
        <v>106</v>
      </c>
      <c r="F2236" t="s">
        <v>71</v>
      </c>
      <c r="G2236" s="1">
        <v>45605</v>
      </c>
      <c r="H2236" s="8">
        <f>MONTH(tbl_CleanLeads[[#This Row],[Lead_Date_Final]])</f>
        <v>11</v>
      </c>
      <c r="I2236" t="s">
        <v>7300</v>
      </c>
      <c r="J2236" t="s">
        <v>7271</v>
      </c>
      <c r="K2236" t="s">
        <v>7264</v>
      </c>
      <c r="L2236">
        <f>WEEKDAY(tbl_CleanLeads[[#This Row],[Lead_Date_Final]],2)</f>
        <v>6</v>
      </c>
      <c r="M2236" t="s">
        <v>7278</v>
      </c>
      <c r="N2236">
        <v>65</v>
      </c>
      <c r="O2236" s="7">
        <v>2170.5500000000002</v>
      </c>
      <c r="P2236">
        <v>21</v>
      </c>
      <c r="Q2236" t="s">
        <v>7266</v>
      </c>
      <c r="R2236">
        <f>IF(UPPER(TRIM(Table2[[#This Row],[Status_Clean]]))="CONVERTED",1,0)</f>
        <v>0</v>
      </c>
      <c r="S2236">
        <f>IF(ISNUMBER(MATCH(UPPER(TRIM(Table2[[#This Row],[Status_Clean]])),{"CONTACTED","QUALIFIED","CONVERTED"},0)),1,0)</f>
        <v>1</v>
      </c>
      <c r="T2236" cm="1">
        <f t="array" ref="T2236">_xlfn.SWITCH(UPPER(TRIM(Table2[[#This Row],[Status_Clean]])),"NEW",1,"CONTACTED",2,"QUALIFIED",3,"CONVERTED",4,"LOST",5,99)</f>
        <v>3</v>
      </c>
      <c r="U2236" t="str" cm="1">
        <f t="array" ref="U2236">_xlfn.LET(_xlpm.x,IFERROR(VALUE(Table2[[#This Row],[Response_Time_Hours]]),""),IF(_xlpm.x="","CHECK",_xlfn.IFS(_xlpm.x&lt;=1,"Immediate",_xlpm.x&lt;=6,"Fast",_xlpm.x&lt;=24,"Moderate",_xlpm.x&gt;24,"Delayed")))</f>
        <v>Delayed</v>
      </c>
      <c r="V2236">
        <f>FLOOR(tbl_CleanLeads[[#This Row],[Response_Time_Hours]],6)</f>
        <v>60</v>
      </c>
      <c r="W2236" t="str" cm="1">
        <f t="array" ref="W2236">IF(Table2[[#This Row],[Interaction_Count_Final]]="","N/A",_xlfn.IFS(Table2[[#This Row],[Interaction_Count_Final]]&lt;=2,"Low",Table2[[#This Row],[Interaction_Count_Final]]&lt;=5,"Medium",Table2[[#This Row],[Interaction_Count_Final]]&gt;=6,"High",TRUE,"CHECK"))</f>
        <v>High</v>
      </c>
      <c r="X2236" t="b">
        <f t="shared" si="34"/>
        <v>1</v>
      </c>
      <c r="Y2236" t="b">
        <f>tbl_CleanLeads[[#This Row],[Response_Time_Hours]]&gt;24</f>
        <v>1</v>
      </c>
      <c r="Z2236" s="13" t="b">
        <f>tbl_CleanLeads[[#This Row],[Response_Time_Hours]]&gt;72</f>
        <v>0</v>
      </c>
      <c r="AA2236" s="13" t="b">
        <f>tbl_CleanLeads[[#This Row],[Status_Clean]]="Converted"</f>
        <v>0</v>
      </c>
    </row>
    <row r="2237" spans="1:27">
      <c r="A2237" t="s">
        <v>90</v>
      </c>
      <c r="B2237" t="s">
        <v>6403</v>
      </c>
      <c r="C2237" t="s">
        <v>6404</v>
      </c>
      <c r="D2237" t="s">
        <v>7274</v>
      </c>
      <c r="E2237" t="s">
        <v>469</v>
      </c>
      <c r="F2237" t="s">
        <v>125</v>
      </c>
      <c r="G2237" s="1">
        <v>45575</v>
      </c>
      <c r="H2237" s="8">
        <f>MONTH(tbl_CleanLeads[[#This Row],[Lead_Date_Final]])</f>
        <v>10</v>
      </c>
      <c r="I2237" t="s">
        <v>7270</v>
      </c>
      <c r="J2237" t="s">
        <v>7271</v>
      </c>
      <c r="K2237" t="s">
        <v>7264</v>
      </c>
      <c r="L2237">
        <f>WEEKDAY(tbl_CleanLeads[[#This Row],[Lead_Date_Final]],2)</f>
        <v>4</v>
      </c>
      <c r="M2237" t="s">
        <v>7285</v>
      </c>
      <c r="N2237">
        <v>27.9</v>
      </c>
      <c r="O2237" s="7">
        <v>3160.92</v>
      </c>
      <c r="P2237">
        <v>47</v>
      </c>
      <c r="Q2237" t="s">
        <v>7266</v>
      </c>
      <c r="R2237">
        <f>IF(UPPER(TRIM(Table2[[#This Row],[Status_Clean]]))="CONVERTED",1,0)</f>
        <v>0</v>
      </c>
      <c r="S2237">
        <f>IF(ISNUMBER(MATCH(UPPER(TRIM(Table2[[#This Row],[Status_Clean]])),{"CONTACTED","QUALIFIED","CONVERTED"},0)),1,0)</f>
        <v>1</v>
      </c>
      <c r="T2237" cm="1">
        <f t="array" ref="T2237">_xlfn.SWITCH(UPPER(TRIM(Table2[[#This Row],[Status_Clean]])),"NEW",1,"CONTACTED",2,"QUALIFIED",3,"CONVERTED",4,"LOST",5,99)</f>
        <v>2</v>
      </c>
      <c r="U2237" t="str" cm="1">
        <f t="array" ref="U2237">_xlfn.LET(_xlpm.x,IFERROR(VALUE(Table2[[#This Row],[Response_Time_Hours]]),""),IF(_xlpm.x="","CHECK",_xlfn.IFS(_xlpm.x&lt;=1,"Immediate",_xlpm.x&lt;=6,"Fast",_xlpm.x&lt;=24,"Moderate",_xlpm.x&gt;24,"Delayed")))</f>
        <v>Delayed</v>
      </c>
      <c r="V2237">
        <f>FLOOR(tbl_CleanLeads[[#This Row],[Response_Time_Hours]],6)</f>
        <v>24</v>
      </c>
      <c r="W2237" t="str" cm="1">
        <f t="array" ref="W2237">IF(Table2[[#This Row],[Interaction_Count_Final]]="","N/A",_xlfn.IFS(Table2[[#This Row],[Interaction_Count_Final]]&lt;=2,"Low",Table2[[#This Row],[Interaction_Count_Final]]&lt;=5,"Medium",Table2[[#This Row],[Interaction_Count_Final]]&gt;=6,"High",TRUE,"CHECK"))</f>
        <v>High</v>
      </c>
      <c r="X2237" t="b">
        <f t="shared" si="34"/>
        <v>1</v>
      </c>
      <c r="Y2237" t="b">
        <f>tbl_CleanLeads[[#This Row],[Response_Time_Hours]]&gt;24</f>
        <v>1</v>
      </c>
      <c r="Z2237" s="13" t="b">
        <f>tbl_CleanLeads[[#This Row],[Response_Time_Hours]]&gt;72</f>
        <v>0</v>
      </c>
      <c r="AA2237" s="13" t="b">
        <f>tbl_CleanLeads[[#This Row],[Status_Clean]]="Converted"</f>
        <v>0</v>
      </c>
    </row>
    <row r="2238" spans="1:27">
      <c r="A2238" t="s">
        <v>90</v>
      </c>
      <c r="B2238" t="s">
        <v>6406</v>
      </c>
      <c r="C2238" t="s">
        <v>6407</v>
      </c>
      <c r="D2238" t="s">
        <v>7303</v>
      </c>
      <c r="E2238" t="s">
        <v>7308</v>
      </c>
      <c r="F2238" t="s">
        <v>193</v>
      </c>
      <c r="G2238" s="1">
        <v>45174</v>
      </c>
      <c r="H2238" s="8">
        <f>MONTH(tbl_CleanLeads[[#This Row],[Lead_Date_Final]])</f>
        <v>9</v>
      </c>
      <c r="I2238" t="s">
        <v>7287</v>
      </c>
      <c r="J2238" t="s">
        <v>7263</v>
      </c>
      <c r="K2238" t="s">
        <v>7288</v>
      </c>
      <c r="L2238">
        <f>WEEKDAY(tbl_CleanLeads[[#This Row],[Lead_Date_Final]],2)</f>
        <v>2</v>
      </c>
      <c r="M2238" t="s">
        <v>7265</v>
      </c>
      <c r="N2238">
        <v>24.5</v>
      </c>
      <c r="O2238" s="7">
        <v>4020.19</v>
      </c>
      <c r="P2238">
        <v>3</v>
      </c>
      <c r="Q2238" t="s">
        <v>7273</v>
      </c>
      <c r="R2238">
        <f>IF(UPPER(TRIM(Table2[[#This Row],[Status_Clean]]))="CONVERTED",1,0)</f>
        <v>0</v>
      </c>
      <c r="S2238">
        <f>IF(ISNUMBER(MATCH(UPPER(TRIM(Table2[[#This Row],[Status_Clean]])),{"CONTACTED","QUALIFIED","CONVERTED"},0)),1,0)</f>
        <v>0</v>
      </c>
      <c r="T2238" cm="1">
        <f t="array" ref="T2238">_xlfn.SWITCH(UPPER(TRIM(Table2[[#This Row],[Status_Clean]])),"NEW",1,"CONTACTED",2,"QUALIFIED",3,"CONVERTED",4,"LOST",5,99)</f>
        <v>1</v>
      </c>
      <c r="U2238" t="str" cm="1">
        <f t="array" ref="U2238">_xlfn.LET(_xlpm.x,IFERROR(VALUE(Table2[[#This Row],[Response_Time_Hours]]),""),IF(_xlpm.x="","CHECK",_xlfn.IFS(_xlpm.x&lt;=1,"Immediate",_xlpm.x&lt;=6,"Fast",_xlpm.x&lt;=24,"Moderate",_xlpm.x&gt;24,"Delayed")))</f>
        <v>Delayed</v>
      </c>
      <c r="V2238">
        <f>FLOOR(tbl_CleanLeads[[#This Row],[Response_Time_Hours]],6)</f>
        <v>24</v>
      </c>
      <c r="W2238" t="str" cm="1">
        <f t="array" ref="W2238">IF(Table2[[#This Row],[Interaction_Count_Final]]="","N/A",_xlfn.IFS(Table2[[#This Row],[Interaction_Count_Final]]&lt;=2,"Low",Table2[[#This Row],[Interaction_Count_Final]]&lt;=5,"Medium",Table2[[#This Row],[Interaction_Count_Final]]&gt;=6,"High",TRUE,"CHECK"))</f>
        <v>Medium</v>
      </c>
      <c r="X2238" t="b">
        <f t="shared" si="34"/>
        <v>1</v>
      </c>
      <c r="Y2238" t="b">
        <f>tbl_CleanLeads[[#This Row],[Response_Time_Hours]]&gt;24</f>
        <v>1</v>
      </c>
      <c r="Z2238" s="13" t="b">
        <f>tbl_CleanLeads[[#This Row],[Response_Time_Hours]]&gt;72</f>
        <v>0</v>
      </c>
      <c r="AA2238" s="13" t="b">
        <f>tbl_CleanLeads[[#This Row],[Status_Clean]]="Converted"</f>
        <v>0</v>
      </c>
    </row>
    <row r="2239" spans="1:27">
      <c r="A2239" t="s">
        <v>102</v>
      </c>
      <c r="B2239" t="s">
        <v>6409</v>
      </c>
      <c r="C2239" t="s">
        <v>6410</v>
      </c>
      <c r="D2239" t="s">
        <v>7303</v>
      </c>
      <c r="E2239" t="s">
        <v>222</v>
      </c>
      <c r="F2239" t="s">
        <v>193</v>
      </c>
      <c r="G2239" s="1">
        <v>45015</v>
      </c>
      <c r="H2239" s="8">
        <f>MONTH(tbl_CleanLeads[[#This Row],[Lead_Date_Final]])</f>
        <v>3</v>
      </c>
      <c r="I2239" t="s">
        <v>7295</v>
      </c>
      <c r="J2239" t="s">
        <v>7263</v>
      </c>
      <c r="K2239" t="s">
        <v>7284</v>
      </c>
      <c r="L2239">
        <f>WEEKDAY(tbl_CleanLeads[[#This Row],[Lead_Date_Final]],2)</f>
        <v>4</v>
      </c>
      <c r="M2239" t="s">
        <v>7285</v>
      </c>
      <c r="N2239">
        <v>12</v>
      </c>
      <c r="O2239" s="7">
        <v>3392.51</v>
      </c>
      <c r="P2239">
        <v>31</v>
      </c>
      <c r="Q2239" t="s">
        <v>7266</v>
      </c>
      <c r="R2239">
        <f>IF(UPPER(TRIM(Table2[[#This Row],[Status_Clean]]))="CONVERTED",1,0)</f>
        <v>0</v>
      </c>
      <c r="S2239">
        <f>IF(ISNUMBER(MATCH(UPPER(TRIM(Table2[[#This Row],[Status_Clean]])),{"CONTACTED","QUALIFIED","CONVERTED"},0)),1,0)</f>
        <v>0</v>
      </c>
      <c r="T2239" cm="1">
        <f t="array" ref="T2239">_xlfn.SWITCH(UPPER(TRIM(Table2[[#This Row],[Status_Clean]])),"NEW",1,"CONTACTED",2,"QUALIFIED",3,"CONVERTED",4,"LOST",5,99)</f>
        <v>1</v>
      </c>
      <c r="U2239" t="str" cm="1">
        <f t="array" ref="U2239">_xlfn.LET(_xlpm.x,IFERROR(VALUE(Table2[[#This Row],[Response_Time_Hours]]),""),IF(_xlpm.x="","CHECK",_xlfn.IFS(_xlpm.x&lt;=1,"Immediate",_xlpm.x&lt;=6,"Fast",_xlpm.x&lt;=24,"Moderate",_xlpm.x&gt;24,"Delayed")))</f>
        <v>Moderate</v>
      </c>
      <c r="V2239">
        <f>FLOOR(tbl_CleanLeads[[#This Row],[Response_Time_Hours]],6)</f>
        <v>12</v>
      </c>
      <c r="W2239" t="str" cm="1">
        <f t="array" ref="W2239">IF(Table2[[#This Row],[Interaction_Count_Final]]="","N/A",_xlfn.IFS(Table2[[#This Row],[Interaction_Count_Final]]&lt;=2,"Low",Table2[[#This Row],[Interaction_Count_Final]]&lt;=5,"Medium",Table2[[#This Row],[Interaction_Count_Final]]&gt;=6,"High",TRUE,"CHECK"))</f>
        <v>High</v>
      </c>
      <c r="X2239" t="b">
        <f t="shared" si="34"/>
        <v>1</v>
      </c>
      <c r="Y2239" t="b">
        <f>tbl_CleanLeads[[#This Row],[Response_Time_Hours]]&gt;24</f>
        <v>0</v>
      </c>
      <c r="Z2239" s="13" t="b">
        <f>tbl_CleanLeads[[#This Row],[Response_Time_Hours]]&gt;72</f>
        <v>0</v>
      </c>
      <c r="AA2239" s="13" t="b">
        <f>tbl_CleanLeads[[#This Row],[Status_Clean]]="Converted"</f>
        <v>0</v>
      </c>
    </row>
    <row r="2240" spans="1:27">
      <c r="A2240" t="s">
        <v>70</v>
      </c>
      <c r="B2240" t="s">
        <v>6411</v>
      </c>
      <c r="C2240" t="s">
        <v>6412</v>
      </c>
      <c r="D2240" t="s">
        <v>7303</v>
      </c>
      <c r="E2240" t="s">
        <v>254</v>
      </c>
      <c r="F2240" t="s">
        <v>71</v>
      </c>
      <c r="G2240" s="1">
        <v>45106</v>
      </c>
      <c r="H2240" s="8">
        <f>MONTH(tbl_CleanLeads[[#This Row],[Lead_Date_Final]])</f>
        <v>6</v>
      </c>
      <c r="I2240" t="s">
        <v>7276</v>
      </c>
      <c r="J2240" t="s">
        <v>7263</v>
      </c>
      <c r="K2240" t="s">
        <v>7277</v>
      </c>
      <c r="L2240">
        <f>WEEKDAY(tbl_CleanLeads[[#This Row],[Lead_Date_Final]],2)</f>
        <v>4</v>
      </c>
      <c r="M2240" t="s">
        <v>7285</v>
      </c>
      <c r="N2240">
        <v>70</v>
      </c>
      <c r="O2240" s="7">
        <v>3522.29</v>
      </c>
      <c r="P2240">
        <v>34</v>
      </c>
      <c r="Q2240" t="s">
        <v>7266</v>
      </c>
      <c r="R2240">
        <f>IF(UPPER(TRIM(Table2[[#This Row],[Status_Clean]]))="CONVERTED",1,0)</f>
        <v>0</v>
      </c>
      <c r="S2240">
        <f>IF(ISNUMBER(MATCH(UPPER(TRIM(Table2[[#This Row],[Status_Clean]])),{"CONTACTED","QUALIFIED","CONVERTED"},0)),1,0)</f>
        <v>1</v>
      </c>
      <c r="T2240" cm="1">
        <f t="array" ref="T2240">_xlfn.SWITCH(UPPER(TRIM(Table2[[#This Row],[Status_Clean]])),"NEW",1,"CONTACTED",2,"QUALIFIED",3,"CONVERTED",4,"LOST",5,99)</f>
        <v>3</v>
      </c>
      <c r="U2240" t="str" cm="1">
        <f t="array" ref="U2240">_xlfn.LET(_xlpm.x,IFERROR(VALUE(Table2[[#This Row],[Response_Time_Hours]]),""),IF(_xlpm.x="","CHECK",_xlfn.IFS(_xlpm.x&lt;=1,"Immediate",_xlpm.x&lt;=6,"Fast",_xlpm.x&lt;=24,"Moderate",_xlpm.x&gt;24,"Delayed")))</f>
        <v>Delayed</v>
      </c>
      <c r="V2240">
        <f>FLOOR(tbl_CleanLeads[[#This Row],[Response_Time_Hours]],6)</f>
        <v>66</v>
      </c>
      <c r="W2240" t="str" cm="1">
        <f t="array" ref="W2240">IF(Table2[[#This Row],[Interaction_Count_Final]]="","N/A",_xlfn.IFS(Table2[[#This Row],[Interaction_Count_Final]]&lt;=2,"Low",Table2[[#This Row],[Interaction_Count_Final]]&lt;=5,"Medium",Table2[[#This Row],[Interaction_Count_Final]]&gt;=6,"High",TRUE,"CHECK"))</f>
        <v>High</v>
      </c>
      <c r="X2240" t="b">
        <f t="shared" si="34"/>
        <v>1</v>
      </c>
      <c r="Y2240" t="b">
        <f>tbl_CleanLeads[[#This Row],[Response_Time_Hours]]&gt;24</f>
        <v>1</v>
      </c>
      <c r="Z2240" s="13" t="b">
        <f>tbl_CleanLeads[[#This Row],[Response_Time_Hours]]&gt;72</f>
        <v>0</v>
      </c>
      <c r="AA2240" s="13" t="b">
        <f>tbl_CleanLeads[[#This Row],[Status_Clean]]="Converted"</f>
        <v>0</v>
      </c>
    </row>
    <row r="2241" spans="1:27">
      <c r="A2241" t="s">
        <v>102</v>
      </c>
      <c r="B2241" t="s">
        <v>6413</v>
      </c>
      <c r="C2241" t="s">
        <v>8695</v>
      </c>
      <c r="D2241" t="s">
        <v>7303</v>
      </c>
      <c r="E2241" t="s">
        <v>311</v>
      </c>
      <c r="F2241" t="s">
        <v>71</v>
      </c>
      <c r="G2241" s="1">
        <v>45577</v>
      </c>
      <c r="H2241" s="8">
        <f>MONTH(tbl_CleanLeads[[#This Row],[Lead_Date_Final]])</f>
        <v>10</v>
      </c>
      <c r="I2241" t="s">
        <v>7270</v>
      </c>
      <c r="J2241" t="s">
        <v>7271</v>
      </c>
      <c r="K2241" t="s">
        <v>7264</v>
      </c>
      <c r="L2241">
        <f>WEEKDAY(tbl_CleanLeads[[#This Row],[Lead_Date_Final]],2)</f>
        <v>6</v>
      </c>
      <c r="M2241" t="s">
        <v>7278</v>
      </c>
      <c r="N2241">
        <v>16.799999999999997</v>
      </c>
      <c r="O2241" s="7">
        <v>2391.6799999999998</v>
      </c>
      <c r="P2241">
        <v>34</v>
      </c>
      <c r="Q2241" t="s">
        <v>7266</v>
      </c>
      <c r="R2241">
        <f>IF(UPPER(TRIM(Table2[[#This Row],[Status_Clean]]))="CONVERTED",1,0)</f>
        <v>0</v>
      </c>
      <c r="S2241">
        <f>IF(ISNUMBER(MATCH(UPPER(TRIM(Table2[[#This Row],[Status_Clean]])),{"CONTACTED","QUALIFIED","CONVERTED"},0)),1,0)</f>
        <v>1</v>
      </c>
      <c r="T2241" cm="1">
        <f t="array" ref="T2241">_xlfn.SWITCH(UPPER(TRIM(Table2[[#This Row],[Status_Clean]])),"NEW",1,"CONTACTED",2,"QUALIFIED",3,"CONVERTED",4,"LOST",5,99)</f>
        <v>3</v>
      </c>
      <c r="U2241" t="str" cm="1">
        <f t="array" ref="U2241">_xlfn.LET(_xlpm.x,IFERROR(VALUE(Table2[[#This Row],[Response_Time_Hours]]),""),IF(_xlpm.x="","CHECK",_xlfn.IFS(_xlpm.x&lt;=1,"Immediate",_xlpm.x&lt;=6,"Fast",_xlpm.x&lt;=24,"Moderate",_xlpm.x&gt;24,"Delayed")))</f>
        <v>Moderate</v>
      </c>
      <c r="V2241">
        <f>FLOOR(tbl_CleanLeads[[#This Row],[Response_Time_Hours]],6)</f>
        <v>12</v>
      </c>
      <c r="W2241" t="str" cm="1">
        <f t="array" ref="W2241">IF(Table2[[#This Row],[Interaction_Count_Final]]="","N/A",_xlfn.IFS(Table2[[#This Row],[Interaction_Count_Final]]&lt;=2,"Low",Table2[[#This Row],[Interaction_Count_Final]]&lt;=5,"Medium",Table2[[#This Row],[Interaction_Count_Final]]&gt;=6,"High",TRUE,"CHECK"))</f>
        <v>High</v>
      </c>
      <c r="X2241" t="b">
        <f t="shared" si="34"/>
        <v>1</v>
      </c>
      <c r="Y2241" t="b">
        <f>tbl_CleanLeads[[#This Row],[Response_Time_Hours]]&gt;24</f>
        <v>0</v>
      </c>
      <c r="Z2241" s="13" t="b">
        <f>tbl_CleanLeads[[#This Row],[Response_Time_Hours]]&gt;72</f>
        <v>0</v>
      </c>
      <c r="AA2241" s="13" t="b">
        <f>tbl_CleanLeads[[#This Row],[Status_Clean]]="Converted"</f>
        <v>0</v>
      </c>
    </row>
    <row r="2242" spans="1:27">
      <c r="A2242" t="s">
        <v>102</v>
      </c>
      <c r="B2242" t="s">
        <v>6416</v>
      </c>
      <c r="C2242" t="s">
        <v>8697</v>
      </c>
      <c r="D2242" t="s">
        <v>7274</v>
      </c>
      <c r="E2242" t="s">
        <v>106</v>
      </c>
      <c r="F2242" t="s">
        <v>193</v>
      </c>
      <c r="G2242" s="1">
        <v>45203</v>
      </c>
      <c r="H2242" s="8">
        <f>MONTH(tbl_CleanLeads[[#This Row],[Lead_Date_Final]])</f>
        <v>10</v>
      </c>
      <c r="I2242" t="s">
        <v>7270</v>
      </c>
      <c r="J2242" t="s">
        <v>7263</v>
      </c>
      <c r="K2242" t="s">
        <v>7264</v>
      </c>
      <c r="L2242">
        <f>WEEKDAY(tbl_CleanLeads[[#This Row],[Lead_Date_Final]],2)</f>
        <v>3</v>
      </c>
      <c r="M2242" t="s">
        <v>7272</v>
      </c>
      <c r="N2242">
        <v>45.6</v>
      </c>
      <c r="O2242" s="7">
        <v>3753.38</v>
      </c>
      <c r="P2242">
        <v>2</v>
      </c>
      <c r="Q2242" t="s">
        <v>7266</v>
      </c>
      <c r="R2242">
        <f>IF(UPPER(TRIM(Table2[[#This Row],[Status_Clean]]))="CONVERTED",1,0)</f>
        <v>0</v>
      </c>
      <c r="S2242">
        <f>IF(ISNUMBER(MATCH(UPPER(TRIM(Table2[[#This Row],[Status_Clean]])),{"CONTACTED","QUALIFIED","CONVERTED"},0)),1,0)</f>
        <v>0</v>
      </c>
      <c r="T2242" cm="1">
        <f t="array" ref="T2242">_xlfn.SWITCH(UPPER(TRIM(Table2[[#This Row],[Status_Clean]])),"NEW",1,"CONTACTED",2,"QUALIFIED",3,"CONVERTED",4,"LOST",5,99)</f>
        <v>1</v>
      </c>
      <c r="U2242" t="str" cm="1">
        <f t="array" ref="U2242">_xlfn.LET(_xlpm.x,IFERROR(VALUE(Table2[[#This Row],[Response_Time_Hours]]),""),IF(_xlpm.x="","CHECK",_xlfn.IFS(_xlpm.x&lt;=1,"Immediate",_xlpm.x&lt;=6,"Fast",_xlpm.x&lt;=24,"Moderate",_xlpm.x&gt;24,"Delayed")))</f>
        <v>Delayed</v>
      </c>
      <c r="V2242">
        <f>FLOOR(tbl_CleanLeads[[#This Row],[Response_Time_Hours]],6)</f>
        <v>42</v>
      </c>
      <c r="W2242" t="str" cm="1">
        <f t="array" ref="W2242">IF(Table2[[#This Row],[Interaction_Count_Final]]="","N/A",_xlfn.IFS(Table2[[#This Row],[Interaction_Count_Final]]&lt;=2,"Low",Table2[[#This Row],[Interaction_Count_Final]]&lt;=5,"Medium",Table2[[#This Row],[Interaction_Count_Final]]&gt;=6,"High",TRUE,"CHECK"))</f>
        <v>Low</v>
      </c>
      <c r="X2242" t="b">
        <f t="shared" ref="X2242:X2305" si="35">COUNTIF($A:$A,$A2242)&gt;1</f>
        <v>1</v>
      </c>
      <c r="Y2242" t="b">
        <f>tbl_CleanLeads[[#This Row],[Response_Time_Hours]]&gt;24</f>
        <v>1</v>
      </c>
      <c r="Z2242" s="13" t="b">
        <f>tbl_CleanLeads[[#This Row],[Response_Time_Hours]]&gt;72</f>
        <v>0</v>
      </c>
      <c r="AA2242" s="13" t="b">
        <f>tbl_CleanLeads[[#This Row],[Status_Clean]]="Converted"</f>
        <v>0</v>
      </c>
    </row>
    <row r="2243" spans="1:27">
      <c r="A2243" t="s">
        <v>90</v>
      </c>
      <c r="B2243" t="s">
        <v>6418</v>
      </c>
      <c r="C2243" t="s">
        <v>8699</v>
      </c>
      <c r="D2243" t="s">
        <v>7268</v>
      </c>
      <c r="E2243" t="s">
        <v>69</v>
      </c>
      <c r="F2243" t="s">
        <v>71</v>
      </c>
      <c r="G2243" s="1">
        <v>45436</v>
      </c>
      <c r="H2243" s="8">
        <f>MONTH(tbl_CleanLeads[[#This Row],[Lead_Date_Final]])</f>
        <v>5</v>
      </c>
      <c r="I2243" t="s">
        <v>7314</v>
      </c>
      <c r="J2243" t="s">
        <v>7271</v>
      </c>
      <c r="K2243" t="s">
        <v>7277</v>
      </c>
      <c r="L2243">
        <f>WEEKDAY(tbl_CleanLeads[[#This Row],[Lead_Date_Final]],2)</f>
        <v>5</v>
      </c>
      <c r="M2243" t="s">
        <v>7312</v>
      </c>
      <c r="N2243">
        <v>19.200000000000003</v>
      </c>
      <c r="O2243" s="7">
        <v>3913.32</v>
      </c>
      <c r="P2243">
        <v>23</v>
      </c>
      <c r="Q2243" t="s">
        <v>7266</v>
      </c>
      <c r="R2243">
        <f>IF(UPPER(TRIM(Table2[[#This Row],[Status_Clean]]))="CONVERTED",1,0)</f>
        <v>0</v>
      </c>
      <c r="S2243">
        <f>IF(ISNUMBER(MATCH(UPPER(TRIM(Table2[[#This Row],[Status_Clean]])),{"CONTACTED","QUALIFIED","CONVERTED"},0)),1,0)</f>
        <v>1</v>
      </c>
      <c r="T2243" cm="1">
        <f t="array" ref="T2243">_xlfn.SWITCH(UPPER(TRIM(Table2[[#This Row],[Status_Clean]])),"NEW",1,"CONTACTED",2,"QUALIFIED",3,"CONVERTED",4,"LOST",5,99)</f>
        <v>3</v>
      </c>
      <c r="U2243" t="str" cm="1">
        <f t="array" ref="U2243">_xlfn.LET(_xlpm.x,IFERROR(VALUE(Table2[[#This Row],[Response_Time_Hours]]),""),IF(_xlpm.x="","CHECK",_xlfn.IFS(_xlpm.x&lt;=1,"Immediate",_xlpm.x&lt;=6,"Fast",_xlpm.x&lt;=24,"Moderate",_xlpm.x&gt;24,"Delayed")))</f>
        <v>Moderate</v>
      </c>
      <c r="V2243">
        <f>FLOOR(tbl_CleanLeads[[#This Row],[Response_Time_Hours]],6)</f>
        <v>18</v>
      </c>
      <c r="W2243" t="str" cm="1">
        <f t="array" ref="W2243">IF(Table2[[#This Row],[Interaction_Count_Final]]="","N/A",_xlfn.IFS(Table2[[#This Row],[Interaction_Count_Final]]&lt;=2,"Low",Table2[[#This Row],[Interaction_Count_Final]]&lt;=5,"Medium",Table2[[#This Row],[Interaction_Count_Final]]&gt;=6,"High",TRUE,"CHECK"))</f>
        <v>High</v>
      </c>
      <c r="X2243" t="b">
        <f t="shared" si="35"/>
        <v>1</v>
      </c>
      <c r="Y2243" t="b">
        <f>tbl_CleanLeads[[#This Row],[Response_Time_Hours]]&gt;24</f>
        <v>0</v>
      </c>
      <c r="Z2243" s="13" t="b">
        <f>tbl_CleanLeads[[#This Row],[Response_Time_Hours]]&gt;72</f>
        <v>0</v>
      </c>
      <c r="AA2243" s="13" t="b">
        <f>tbl_CleanLeads[[#This Row],[Status_Clean]]="Converted"</f>
        <v>0</v>
      </c>
    </row>
    <row r="2244" spans="1:27">
      <c r="A2244" t="s">
        <v>90</v>
      </c>
      <c r="B2244" t="s">
        <v>6420</v>
      </c>
      <c r="C2244" t="s">
        <v>6421</v>
      </c>
      <c r="D2244" t="s">
        <v>7280</v>
      </c>
      <c r="E2244" t="s">
        <v>222</v>
      </c>
      <c r="F2244" t="s">
        <v>125</v>
      </c>
      <c r="G2244" s="1">
        <v>45341</v>
      </c>
      <c r="H2244" s="8">
        <f>MONTH(tbl_CleanLeads[[#This Row],[Lead_Date_Final]])</f>
        <v>2</v>
      </c>
      <c r="I2244" t="s">
        <v>7283</v>
      </c>
      <c r="J2244" t="s">
        <v>7271</v>
      </c>
      <c r="K2244" t="s">
        <v>7284</v>
      </c>
      <c r="L2244">
        <f>WEEKDAY(tbl_CleanLeads[[#This Row],[Lead_Date_Final]],2)</f>
        <v>1</v>
      </c>
      <c r="M2244" t="s">
        <v>7298</v>
      </c>
      <c r="N2244">
        <v>4.3</v>
      </c>
      <c r="O2244" s="7">
        <v>2568.87</v>
      </c>
      <c r="P2244">
        <v>18</v>
      </c>
      <c r="Q2244" t="s">
        <v>7266</v>
      </c>
      <c r="R2244">
        <f>IF(UPPER(TRIM(Table2[[#This Row],[Status_Clean]]))="CONVERTED",1,0)</f>
        <v>0</v>
      </c>
      <c r="S2244">
        <f>IF(ISNUMBER(MATCH(UPPER(TRIM(Table2[[#This Row],[Status_Clean]])),{"CONTACTED","QUALIFIED","CONVERTED"},0)),1,0)</f>
        <v>1</v>
      </c>
      <c r="T2244" cm="1">
        <f t="array" ref="T2244">_xlfn.SWITCH(UPPER(TRIM(Table2[[#This Row],[Status_Clean]])),"NEW",1,"CONTACTED",2,"QUALIFIED",3,"CONVERTED",4,"LOST",5,99)</f>
        <v>2</v>
      </c>
      <c r="U2244" t="str" cm="1">
        <f t="array" ref="U2244">_xlfn.LET(_xlpm.x,IFERROR(VALUE(Table2[[#This Row],[Response_Time_Hours]]),""),IF(_xlpm.x="","CHECK",_xlfn.IFS(_xlpm.x&lt;=1,"Immediate",_xlpm.x&lt;=6,"Fast",_xlpm.x&lt;=24,"Moderate",_xlpm.x&gt;24,"Delayed")))</f>
        <v>Fast</v>
      </c>
      <c r="V2244">
        <f>FLOOR(tbl_CleanLeads[[#This Row],[Response_Time_Hours]],6)</f>
        <v>0</v>
      </c>
      <c r="W2244" t="str" cm="1">
        <f t="array" ref="W2244">IF(Table2[[#This Row],[Interaction_Count_Final]]="","N/A",_xlfn.IFS(Table2[[#This Row],[Interaction_Count_Final]]&lt;=2,"Low",Table2[[#This Row],[Interaction_Count_Final]]&lt;=5,"Medium",Table2[[#This Row],[Interaction_Count_Final]]&gt;=6,"High",TRUE,"CHECK"))</f>
        <v>High</v>
      </c>
      <c r="X2244" t="b">
        <f t="shared" si="35"/>
        <v>1</v>
      </c>
      <c r="Y2244" t="b">
        <f>tbl_CleanLeads[[#This Row],[Response_Time_Hours]]&gt;24</f>
        <v>0</v>
      </c>
      <c r="Z2244" s="13" t="b">
        <f>tbl_CleanLeads[[#This Row],[Response_Time_Hours]]&gt;72</f>
        <v>0</v>
      </c>
      <c r="AA2244" s="13" t="b">
        <f>tbl_CleanLeads[[#This Row],[Status_Clean]]="Converted"</f>
        <v>0</v>
      </c>
    </row>
    <row r="2245" spans="1:27">
      <c r="A2245" t="s">
        <v>70</v>
      </c>
      <c r="B2245" t="s">
        <v>6422</v>
      </c>
      <c r="C2245" t="s">
        <v>6423</v>
      </c>
      <c r="D2245" t="s">
        <v>7258</v>
      </c>
      <c r="E2245" t="s">
        <v>263</v>
      </c>
      <c r="F2245" t="s">
        <v>193</v>
      </c>
      <c r="G2245" s="1">
        <v>45058</v>
      </c>
      <c r="H2245" s="8">
        <f>MONTH(tbl_CleanLeads[[#This Row],[Lead_Date_Final]])</f>
        <v>5</v>
      </c>
      <c r="I2245" t="s">
        <v>7314</v>
      </c>
      <c r="J2245" t="s">
        <v>7263</v>
      </c>
      <c r="K2245" t="s">
        <v>7277</v>
      </c>
      <c r="L2245">
        <f>WEEKDAY(tbl_CleanLeads[[#This Row],[Lead_Date_Final]],2)</f>
        <v>5</v>
      </c>
      <c r="M2245" t="s">
        <v>7312</v>
      </c>
      <c r="N2245">
        <v>57.599999999999994</v>
      </c>
      <c r="O2245" s="7">
        <v>2628.35</v>
      </c>
      <c r="P2245">
        <v>14</v>
      </c>
      <c r="Q2245" t="s">
        <v>7266</v>
      </c>
      <c r="R2245">
        <f>IF(UPPER(TRIM(Table2[[#This Row],[Status_Clean]]))="CONVERTED",1,0)</f>
        <v>0</v>
      </c>
      <c r="S2245">
        <f>IF(ISNUMBER(MATCH(UPPER(TRIM(Table2[[#This Row],[Status_Clean]])),{"CONTACTED","QUALIFIED","CONVERTED"},0)),1,0)</f>
        <v>0</v>
      </c>
      <c r="T2245" cm="1">
        <f t="array" ref="T2245">_xlfn.SWITCH(UPPER(TRIM(Table2[[#This Row],[Status_Clean]])),"NEW",1,"CONTACTED",2,"QUALIFIED",3,"CONVERTED",4,"LOST",5,99)</f>
        <v>1</v>
      </c>
      <c r="U2245" t="str" cm="1">
        <f t="array" ref="U2245">_xlfn.LET(_xlpm.x,IFERROR(VALUE(Table2[[#This Row],[Response_Time_Hours]]),""),IF(_xlpm.x="","CHECK",_xlfn.IFS(_xlpm.x&lt;=1,"Immediate",_xlpm.x&lt;=6,"Fast",_xlpm.x&lt;=24,"Moderate",_xlpm.x&gt;24,"Delayed")))</f>
        <v>Delayed</v>
      </c>
      <c r="V2245">
        <f>FLOOR(tbl_CleanLeads[[#This Row],[Response_Time_Hours]],6)</f>
        <v>54</v>
      </c>
      <c r="W2245" t="str" cm="1">
        <f t="array" ref="W2245">IF(Table2[[#This Row],[Interaction_Count_Final]]="","N/A",_xlfn.IFS(Table2[[#This Row],[Interaction_Count_Final]]&lt;=2,"Low",Table2[[#This Row],[Interaction_Count_Final]]&lt;=5,"Medium",Table2[[#This Row],[Interaction_Count_Final]]&gt;=6,"High",TRUE,"CHECK"))</f>
        <v>High</v>
      </c>
      <c r="X2245" t="b">
        <f t="shared" si="35"/>
        <v>1</v>
      </c>
      <c r="Y2245" t="b">
        <f>tbl_CleanLeads[[#This Row],[Response_Time_Hours]]&gt;24</f>
        <v>1</v>
      </c>
      <c r="Z2245" s="13" t="b">
        <f>tbl_CleanLeads[[#This Row],[Response_Time_Hours]]&gt;72</f>
        <v>0</v>
      </c>
      <c r="AA2245" s="13" t="b">
        <f>tbl_CleanLeads[[#This Row],[Status_Clean]]="Converted"</f>
        <v>0</v>
      </c>
    </row>
    <row r="2246" spans="1:27">
      <c r="A2246" t="s">
        <v>63</v>
      </c>
      <c r="B2246" t="s">
        <v>6424</v>
      </c>
      <c r="C2246" t="s">
        <v>6425</v>
      </c>
      <c r="D2246" t="s">
        <v>7303</v>
      </c>
      <c r="E2246" t="s">
        <v>123</v>
      </c>
      <c r="F2246" t="s">
        <v>193</v>
      </c>
      <c r="G2246" s="1">
        <v>45530</v>
      </c>
      <c r="H2246" s="8">
        <f>MONTH(tbl_CleanLeads[[#This Row],[Lead_Date_Final]])</f>
        <v>8</v>
      </c>
      <c r="I2246" t="s">
        <v>7310</v>
      </c>
      <c r="J2246" t="s">
        <v>7271</v>
      </c>
      <c r="K2246" t="s">
        <v>7288</v>
      </c>
      <c r="L2246">
        <f>WEEKDAY(tbl_CleanLeads[[#This Row],[Lead_Date_Final]],2)</f>
        <v>1</v>
      </c>
      <c r="M2246" t="s">
        <v>7298</v>
      </c>
      <c r="N2246">
        <v>35.6</v>
      </c>
      <c r="O2246" s="7">
        <v>4693.8500000000004</v>
      </c>
      <c r="P2246">
        <v>38</v>
      </c>
      <c r="Q2246" t="s">
        <v>7273</v>
      </c>
      <c r="R2246">
        <f>IF(UPPER(TRIM(Table2[[#This Row],[Status_Clean]]))="CONVERTED",1,0)</f>
        <v>0</v>
      </c>
      <c r="S2246">
        <f>IF(ISNUMBER(MATCH(UPPER(TRIM(Table2[[#This Row],[Status_Clean]])),{"CONTACTED","QUALIFIED","CONVERTED"},0)),1,0)</f>
        <v>0</v>
      </c>
      <c r="T2246" cm="1">
        <f t="array" ref="T2246">_xlfn.SWITCH(UPPER(TRIM(Table2[[#This Row],[Status_Clean]])),"NEW",1,"CONTACTED",2,"QUALIFIED",3,"CONVERTED",4,"LOST",5,99)</f>
        <v>1</v>
      </c>
      <c r="U2246" t="str" cm="1">
        <f t="array" ref="U2246">_xlfn.LET(_xlpm.x,IFERROR(VALUE(Table2[[#This Row],[Response_Time_Hours]]),""),IF(_xlpm.x="","CHECK",_xlfn.IFS(_xlpm.x&lt;=1,"Immediate",_xlpm.x&lt;=6,"Fast",_xlpm.x&lt;=24,"Moderate",_xlpm.x&gt;24,"Delayed")))</f>
        <v>Delayed</v>
      </c>
      <c r="V2246">
        <f>FLOOR(tbl_CleanLeads[[#This Row],[Response_Time_Hours]],6)</f>
        <v>30</v>
      </c>
      <c r="W2246" t="str" cm="1">
        <f t="array" ref="W2246">IF(Table2[[#This Row],[Interaction_Count_Final]]="","N/A",_xlfn.IFS(Table2[[#This Row],[Interaction_Count_Final]]&lt;=2,"Low",Table2[[#This Row],[Interaction_Count_Final]]&lt;=5,"Medium",Table2[[#This Row],[Interaction_Count_Final]]&gt;=6,"High",TRUE,"CHECK"))</f>
        <v>High</v>
      </c>
      <c r="X2246" t="b">
        <f t="shared" si="35"/>
        <v>1</v>
      </c>
      <c r="Y2246" t="b">
        <f>tbl_CleanLeads[[#This Row],[Response_Time_Hours]]&gt;24</f>
        <v>1</v>
      </c>
      <c r="Z2246" s="13" t="b">
        <f>tbl_CleanLeads[[#This Row],[Response_Time_Hours]]&gt;72</f>
        <v>0</v>
      </c>
      <c r="AA2246" s="13" t="b">
        <f>tbl_CleanLeads[[#This Row],[Status_Clean]]="Converted"</f>
        <v>0</v>
      </c>
    </row>
    <row r="2247" spans="1:27">
      <c r="A2247" t="s">
        <v>63</v>
      </c>
      <c r="B2247" t="s">
        <v>6427</v>
      </c>
      <c r="C2247" t="s">
        <v>8701</v>
      </c>
      <c r="D2247" t="s">
        <v>7274</v>
      </c>
      <c r="E2247" t="s">
        <v>123</v>
      </c>
      <c r="F2247" t="s">
        <v>250</v>
      </c>
      <c r="G2247" s="1">
        <v>45649</v>
      </c>
      <c r="H2247" s="8">
        <f>MONTH(tbl_CleanLeads[[#This Row],[Lead_Date_Final]])</f>
        <v>12</v>
      </c>
      <c r="I2247" t="s">
        <v>7262</v>
      </c>
      <c r="J2247" t="s">
        <v>7271</v>
      </c>
      <c r="K2247" t="s">
        <v>7264</v>
      </c>
      <c r="L2247">
        <f>WEEKDAY(tbl_CleanLeads[[#This Row],[Lead_Date_Final]],2)</f>
        <v>1</v>
      </c>
      <c r="M2247" t="s">
        <v>7298</v>
      </c>
      <c r="N2247">
        <v>6.4</v>
      </c>
      <c r="O2247" s="7">
        <v>2259.35</v>
      </c>
      <c r="P2247">
        <v>2</v>
      </c>
      <c r="Q2247" t="s">
        <v>7266</v>
      </c>
      <c r="R2247">
        <f>IF(UPPER(TRIM(Table2[[#This Row],[Status_Clean]]))="CONVERTED",1,0)</f>
        <v>1</v>
      </c>
      <c r="S2247">
        <f>IF(ISNUMBER(MATCH(UPPER(TRIM(Table2[[#This Row],[Status_Clean]])),{"CONTACTED","QUALIFIED","CONVERTED"},0)),1,0)</f>
        <v>1</v>
      </c>
      <c r="T2247" cm="1">
        <f t="array" ref="T2247">_xlfn.SWITCH(UPPER(TRIM(Table2[[#This Row],[Status_Clean]])),"NEW",1,"CONTACTED",2,"QUALIFIED",3,"CONVERTED",4,"LOST",5,99)</f>
        <v>4</v>
      </c>
      <c r="U2247" t="str" cm="1">
        <f t="array" ref="U2247">_xlfn.LET(_xlpm.x,IFERROR(VALUE(Table2[[#This Row],[Response_Time_Hours]]),""),IF(_xlpm.x="","CHECK",_xlfn.IFS(_xlpm.x&lt;=1,"Immediate",_xlpm.x&lt;=6,"Fast",_xlpm.x&lt;=24,"Moderate",_xlpm.x&gt;24,"Delayed")))</f>
        <v>Moderate</v>
      </c>
      <c r="V2247">
        <f>FLOOR(tbl_CleanLeads[[#This Row],[Response_Time_Hours]],6)</f>
        <v>6</v>
      </c>
      <c r="W2247" t="str" cm="1">
        <f t="array" ref="W2247">IF(Table2[[#This Row],[Interaction_Count_Final]]="","N/A",_xlfn.IFS(Table2[[#This Row],[Interaction_Count_Final]]&lt;=2,"Low",Table2[[#This Row],[Interaction_Count_Final]]&lt;=5,"Medium",Table2[[#This Row],[Interaction_Count_Final]]&gt;=6,"High",TRUE,"CHECK"))</f>
        <v>Low</v>
      </c>
      <c r="X2247" t="b">
        <f t="shared" si="35"/>
        <v>1</v>
      </c>
      <c r="Y2247" t="b">
        <f>tbl_CleanLeads[[#This Row],[Response_Time_Hours]]&gt;24</f>
        <v>0</v>
      </c>
      <c r="Z2247" s="13" t="b">
        <f>tbl_CleanLeads[[#This Row],[Response_Time_Hours]]&gt;72</f>
        <v>0</v>
      </c>
      <c r="AA2247" s="13" t="b">
        <f>tbl_CleanLeads[[#This Row],[Status_Clean]]="Converted"</f>
        <v>1</v>
      </c>
    </row>
    <row r="2248" spans="1:27">
      <c r="A2248" t="s">
        <v>102</v>
      </c>
      <c r="B2248" t="s">
        <v>6429</v>
      </c>
      <c r="C2248" t="s">
        <v>6430</v>
      </c>
      <c r="D2248" t="s">
        <v>7268</v>
      </c>
      <c r="E2248" t="s">
        <v>1356</v>
      </c>
      <c r="F2248" t="s">
        <v>193</v>
      </c>
      <c r="G2248" s="1">
        <v>45055</v>
      </c>
      <c r="H2248" s="8">
        <f>MONTH(tbl_CleanLeads[[#This Row],[Lead_Date_Final]])</f>
        <v>5</v>
      </c>
      <c r="I2248" t="s">
        <v>7314</v>
      </c>
      <c r="J2248" t="s">
        <v>7263</v>
      </c>
      <c r="K2248" t="s">
        <v>7277</v>
      </c>
      <c r="L2248">
        <f>WEEKDAY(tbl_CleanLeads[[#This Row],[Lead_Date_Final]],2)</f>
        <v>2</v>
      </c>
      <c r="M2248" t="s">
        <v>7265</v>
      </c>
      <c r="N2248">
        <v>58</v>
      </c>
      <c r="O2248" s="7">
        <v>4011.68</v>
      </c>
      <c r="P2248">
        <v>2</v>
      </c>
      <c r="Q2248" t="s">
        <v>7273</v>
      </c>
      <c r="R2248">
        <f>IF(UPPER(TRIM(Table2[[#This Row],[Status_Clean]]))="CONVERTED",1,0)</f>
        <v>0</v>
      </c>
      <c r="S2248">
        <f>IF(ISNUMBER(MATCH(UPPER(TRIM(Table2[[#This Row],[Status_Clean]])),{"CONTACTED","QUALIFIED","CONVERTED"},0)),1,0)</f>
        <v>0</v>
      </c>
      <c r="T2248" cm="1">
        <f t="array" ref="T2248">_xlfn.SWITCH(UPPER(TRIM(Table2[[#This Row],[Status_Clean]])),"NEW",1,"CONTACTED",2,"QUALIFIED",3,"CONVERTED",4,"LOST",5,99)</f>
        <v>1</v>
      </c>
      <c r="U2248" t="str" cm="1">
        <f t="array" ref="U2248">_xlfn.LET(_xlpm.x,IFERROR(VALUE(Table2[[#This Row],[Response_Time_Hours]]),""),IF(_xlpm.x="","CHECK",_xlfn.IFS(_xlpm.x&lt;=1,"Immediate",_xlpm.x&lt;=6,"Fast",_xlpm.x&lt;=24,"Moderate",_xlpm.x&gt;24,"Delayed")))</f>
        <v>Delayed</v>
      </c>
      <c r="V2248">
        <f>FLOOR(tbl_CleanLeads[[#This Row],[Response_Time_Hours]],6)</f>
        <v>54</v>
      </c>
      <c r="W2248" t="str" cm="1">
        <f t="array" ref="W2248">IF(Table2[[#This Row],[Interaction_Count_Final]]="","N/A",_xlfn.IFS(Table2[[#This Row],[Interaction_Count_Final]]&lt;=2,"Low",Table2[[#This Row],[Interaction_Count_Final]]&lt;=5,"Medium",Table2[[#This Row],[Interaction_Count_Final]]&gt;=6,"High",TRUE,"CHECK"))</f>
        <v>Low</v>
      </c>
      <c r="X2248" t="b">
        <f t="shared" si="35"/>
        <v>1</v>
      </c>
      <c r="Y2248" t="b">
        <f>tbl_CleanLeads[[#This Row],[Response_Time_Hours]]&gt;24</f>
        <v>1</v>
      </c>
      <c r="Z2248" s="13" t="b">
        <f>tbl_CleanLeads[[#This Row],[Response_Time_Hours]]&gt;72</f>
        <v>0</v>
      </c>
      <c r="AA2248" s="13" t="b">
        <f>tbl_CleanLeads[[#This Row],[Status_Clean]]="Converted"</f>
        <v>0</v>
      </c>
    </row>
    <row r="2249" spans="1:27">
      <c r="A2249" t="s">
        <v>90</v>
      </c>
      <c r="B2249" t="s">
        <v>6431</v>
      </c>
      <c r="C2249" t="s">
        <v>6432</v>
      </c>
      <c r="D2249" t="s">
        <v>7268</v>
      </c>
      <c r="E2249" t="s">
        <v>469</v>
      </c>
      <c r="F2249" t="s">
        <v>250</v>
      </c>
      <c r="G2249" s="1">
        <v>45076</v>
      </c>
      <c r="H2249" s="8">
        <f>MONTH(tbl_CleanLeads[[#This Row],[Lead_Date_Final]])</f>
        <v>5</v>
      </c>
      <c r="I2249" t="s">
        <v>7314</v>
      </c>
      <c r="J2249" t="s">
        <v>7263</v>
      </c>
      <c r="K2249" t="s">
        <v>7277</v>
      </c>
      <c r="L2249">
        <f>WEEKDAY(tbl_CleanLeads[[#This Row],[Lead_Date_Final]],2)</f>
        <v>2</v>
      </c>
      <c r="M2249" t="s">
        <v>7265</v>
      </c>
      <c r="N2249">
        <v>60.8</v>
      </c>
      <c r="O2249" s="7">
        <v>1055.44</v>
      </c>
      <c r="P2249">
        <v>37</v>
      </c>
      <c r="Q2249" t="s">
        <v>7289</v>
      </c>
      <c r="R2249">
        <f>IF(UPPER(TRIM(Table2[[#This Row],[Status_Clean]]))="CONVERTED",1,0)</f>
        <v>1</v>
      </c>
      <c r="S2249">
        <f>IF(ISNUMBER(MATCH(UPPER(TRIM(Table2[[#This Row],[Status_Clean]])),{"CONTACTED","QUALIFIED","CONVERTED"},0)),1,0)</f>
        <v>1</v>
      </c>
      <c r="T2249" cm="1">
        <f t="array" ref="T2249">_xlfn.SWITCH(UPPER(TRIM(Table2[[#This Row],[Status_Clean]])),"NEW",1,"CONTACTED",2,"QUALIFIED",3,"CONVERTED",4,"LOST",5,99)</f>
        <v>4</v>
      </c>
      <c r="U2249" t="str" cm="1">
        <f t="array" ref="U2249">_xlfn.LET(_xlpm.x,IFERROR(VALUE(Table2[[#This Row],[Response_Time_Hours]]),""),IF(_xlpm.x="","CHECK",_xlfn.IFS(_xlpm.x&lt;=1,"Immediate",_xlpm.x&lt;=6,"Fast",_xlpm.x&lt;=24,"Moderate",_xlpm.x&gt;24,"Delayed")))</f>
        <v>Delayed</v>
      </c>
      <c r="V2249">
        <f>FLOOR(tbl_CleanLeads[[#This Row],[Response_Time_Hours]],6)</f>
        <v>60</v>
      </c>
      <c r="W2249" t="str" cm="1">
        <f t="array" ref="W2249">IF(Table2[[#This Row],[Interaction_Count_Final]]="","N/A",_xlfn.IFS(Table2[[#This Row],[Interaction_Count_Final]]&lt;=2,"Low",Table2[[#This Row],[Interaction_Count_Final]]&lt;=5,"Medium",Table2[[#This Row],[Interaction_Count_Final]]&gt;=6,"High",TRUE,"CHECK"))</f>
        <v>High</v>
      </c>
      <c r="X2249" t="b">
        <f t="shared" si="35"/>
        <v>1</v>
      </c>
      <c r="Y2249" t="b">
        <f>tbl_CleanLeads[[#This Row],[Response_Time_Hours]]&gt;24</f>
        <v>1</v>
      </c>
      <c r="Z2249" s="13" t="b">
        <f>tbl_CleanLeads[[#This Row],[Response_Time_Hours]]&gt;72</f>
        <v>0</v>
      </c>
      <c r="AA2249" s="13" t="b">
        <f>tbl_CleanLeads[[#This Row],[Status_Clean]]="Converted"</f>
        <v>1</v>
      </c>
    </row>
    <row r="2250" spans="1:27">
      <c r="A2250" t="s">
        <v>63</v>
      </c>
      <c r="B2250" t="s">
        <v>6434</v>
      </c>
      <c r="C2250" t="s">
        <v>6435</v>
      </c>
      <c r="D2250" t="s">
        <v>7280</v>
      </c>
      <c r="E2250" t="s">
        <v>792</v>
      </c>
      <c r="F2250" t="s">
        <v>193</v>
      </c>
      <c r="G2250" s="1">
        <v>45013</v>
      </c>
      <c r="H2250" s="8">
        <f>MONTH(tbl_CleanLeads[[#This Row],[Lead_Date_Final]])</f>
        <v>3</v>
      </c>
      <c r="I2250" t="s">
        <v>7295</v>
      </c>
      <c r="J2250" t="s">
        <v>7263</v>
      </c>
      <c r="K2250" t="s">
        <v>7284</v>
      </c>
      <c r="L2250">
        <f>WEEKDAY(tbl_CleanLeads[[#This Row],[Lead_Date_Final]],2)</f>
        <v>2</v>
      </c>
      <c r="M2250" t="s">
        <v>7265</v>
      </c>
      <c r="N2250">
        <v>4.0999999999999996</v>
      </c>
      <c r="O2250" s="7">
        <v>1433.47</v>
      </c>
      <c r="P2250">
        <v>43</v>
      </c>
      <c r="Q2250" t="s">
        <v>7289</v>
      </c>
      <c r="R2250">
        <f>IF(UPPER(TRIM(Table2[[#This Row],[Status_Clean]]))="CONVERTED",1,0)</f>
        <v>0</v>
      </c>
      <c r="S2250">
        <f>IF(ISNUMBER(MATCH(UPPER(TRIM(Table2[[#This Row],[Status_Clean]])),{"CONTACTED","QUALIFIED","CONVERTED"},0)),1,0)</f>
        <v>0</v>
      </c>
      <c r="T2250" cm="1">
        <f t="array" ref="T2250">_xlfn.SWITCH(UPPER(TRIM(Table2[[#This Row],[Status_Clean]])),"NEW",1,"CONTACTED",2,"QUALIFIED",3,"CONVERTED",4,"LOST",5,99)</f>
        <v>1</v>
      </c>
      <c r="U2250" t="str" cm="1">
        <f t="array" ref="U2250">_xlfn.LET(_xlpm.x,IFERROR(VALUE(Table2[[#This Row],[Response_Time_Hours]]),""),IF(_xlpm.x="","CHECK",_xlfn.IFS(_xlpm.x&lt;=1,"Immediate",_xlpm.x&lt;=6,"Fast",_xlpm.x&lt;=24,"Moderate",_xlpm.x&gt;24,"Delayed")))</f>
        <v>Fast</v>
      </c>
      <c r="V2250">
        <f>FLOOR(tbl_CleanLeads[[#This Row],[Response_Time_Hours]],6)</f>
        <v>0</v>
      </c>
      <c r="W2250" t="str" cm="1">
        <f t="array" ref="W2250">IF(Table2[[#This Row],[Interaction_Count_Final]]="","N/A",_xlfn.IFS(Table2[[#This Row],[Interaction_Count_Final]]&lt;=2,"Low",Table2[[#This Row],[Interaction_Count_Final]]&lt;=5,"Medium",Table2[[#This Row],[Interaction_Count_Final]]&gt;=6,"High",TRUE,"CHECK"))</f>
        <v>High</v>
      </c>
      <c r="X2250" t="b">
        <f t="shared" si="35"/>
        <v>1</v>
      </c>
      <c r="Y2250" t="b">
        <f>tbl_CleanLeads[[#This Row],[Response_Time_Hours]]&gt;24</f>
        <v>0</v>
      </c>
      <c r="Z2250" s="13" t="b">
        <f>tbl_CleanLeads[[#This Row],[Response_Time_Hours]]&gt;72</f>
        <v>0</v>
      </c>
      <c r="AA2250" s="13" t="b">
        <f>tbl_CleanLeads[[#This Row],[Status_Clean]]="Converted"</f>
        <v>0</v>
      </c>
    </row>
    <row r="2251" spans="1:27">
      <c r="A2251" t="s">
        <v>63</v>
      </c>
      <c r="B2251" t="s">
        <v>6436</v>
      </c>
      <c r="C2251" t="s">
        <v>6437</v>
      </c>
      <c r="D2251" t="s">
        <v>7303</v>
      </c>
      <c r="E2251" t="s">
        <v>447</v>
      </c>
      <c r="F2251" t="s">
        <v>250</v>
      </c>
      <c r="G2251" s="1">
        <v>45627</v>
      </c>
      <c r="H2251" s="8">
        <f>MONTH(tbl_CleanLeads[[#This Row],[Lead_Date_Final]])</f>
        <v>12</v>
      </c>
      <c r="I2251" t="s">
        <v>7262</v>
      </c>
      <c r="J2251" t="s">
        <v>7271</v>
      </c>
      <c r="K2251" t="s">
        <v>7264</v>
      </c>
      <c r="L2251">
        <f>WEEKDAY(tbl_CleanLeads[[#This Row],[Lead_Date_Final]],2)</f>
        <v>7</v>
      </c>
      <c r="M2251" t="s">
        <v>7293</v>
      </c>
      <c r="N2251">
        <v>32.4</v>
      </c>
      <c r="O2251" s="7">
        <v>3870.64</v>
      </c>
      <c r="P2251">
        <v>37</v>
      </c>
      <c r="Q2251" t="s">
        <v>7266</v>
      </c>
      <c r="R2251">
        <f>IF(UPPER(TRIM(Table2[[#This Row],[Status_Clean]]))="CONVERTED",1,0)</f>
        <v>1</v>
      </c>
      <c r="S2251">
        <f>IF(ISNUMBER(MATCH(UPPER(TRIM(Table2[[#This Row],[Status_Clean]])),{"CONTACTED","QUALIFIED","CONVERTED"},0)),1,0)</f>
        <v>1</v>
      </c>
      <c r="T2251" cm="1">
        <f t="array" ref="T2251">_xlfn.SWITCH(UPPER(TRIM(Table2[[#This Row],[Status_Clean]])),"NEW",1,"CONTACTED",2,"QUALIFIED",3,"CONVERTED",4,"LOST",5,99)</f>
        <v>4</v>
      </c>
      <c r="U2251" t="str" cm="1">
        <f t="array" ref="U2251">_xlfn.LET(_xlpm.x,IFERROR(VALUE(Table2[[#This Row],[Response_Time_Hours]]),""),IF(_xlpm.x="","CHECK",_xlfn.IFS(_xlpm.x&lt;=1,"Immediate",_xlpm.x&lt;=6,"Fast",_xlpm.x&lt;=24,"Moderate",_xlpm.x&gt;24,"Delayed")))</f>
        <v>Delayed</v>
      </c>
      <c r="V2251">
        <f>FLOOR(tbl_CleanLeads[[#This Row],[Response_Time_Hours]],6)</f>
        <v>30</v>
      </c>
      <c r="W2251" t="str" cm="1">
        <f t="array" ref="W2251">IF(Table2[[#This Row],[Interaction_Count_Final]]="","N/A",_xlfn.IFS(Table2[[#This Row],[Interaction_Count_Final]]&lt;=2,"Low",Table2[[#This Row],[Interaction_Count_Final]]&lt;=5,"Medium",Table2[[#This Row],[Interaction_Count_Final]]&gt;=6,"High",TRUE,"CHECK"))</f>
        <v>High</v>
      </c>
      <c r="X2251" t="b">
        <f t="shared" si="35"/>
        <v>1</v>
      </c>
      <c r="Y2251" t="b">
        <f>tbl_CleanLeads[[#This Row],[Response_Time_Hours]]&gt;24</f>
        <v>1</v>
      </c>
      <c r="Z2251" s="13" t="b">
        <f>tbl_CleanLeads[[#This Row],[Response_Time_Hours]]&gt;72</f>
        <v>0</v>
      </c>
      <c r="AA2251" s="13" t="b">
        <f>tbl_CleanLeads[[#This Row],[Status_Clean]]="Converted"</f>
        <v>1</v>
      </c>
    </row>
    <row r="2252" spans="1:27">
      <c r="A2252" t="s">
        <v>102</v>
      </c>
      <c r="B2252" t="s">
        <v>6439</v>
      </c>
      <c r="C2252" t="s">
        <v>6440</v>
      </c>
      <c r="D2252" t="s">
        <v>7280</v>
      </c>
      <c r="E2252" t="s">
        <v>222</v>
      </c>
      <c r="F2252" t="s">
        <v>71</v>
      </c>
      <c r="G2252" s="1">
        <v>45266</v>
      </c>
      <c r="H2252" s="8">
        <f>MONTH(tbl_CleanLeads[[#This Row],[Lead_Date_Final]])</f>
        <v>12</v>
      </c>
      <c r="I2252" t="s">
        <v>7262</v>
      </c>
      <c r="J2252" t="s">
        <v>7263</v>
      </c>
      <c r="K2252" t="s">
        <v>7264</v>
      </c>
      <c r="L2252">
        <f>WEEKDAY(tbl_CleanLeads[[#This Row],[Lead_Date_Final]],2)</f>
        <v>3</v>
      </c>
      <c r="M2252" t="s">
        <v>7272</v>
      </c>
      <c r="N2252">
        <v>22.6</v>
      </c>
      <c r="O2252" s="7">
        <v>4249.5200000000004</v>
      </c>
      <c r="P2252">
        <v>45</v>
      </c>
      <c r="Q2252" t="s">
        <v>7273</v>
      </c>
      <c r="R2252">
        <f>IF(UPPER(TRIM(Table2[[#This Row],[Status_Clean]]))="CONVERTED",1,0)</f>
        <v>0</v>
      </c>
      <c r="S2252">
        <f>IF(ISNUMBER(MATCH(UPPER(TRIM(Table2[[#This Row],[Status_Clean]])),{"CONTACTED","QUALIFIED","CONVERTED"},0)),1,0)</f>
        <v>1</v>
      </c>
      <c r="T2252" cm="1">
        <f t="array" ref="T2252">_xlfn.SWITCH(UPPER(TRIM(Table2[[#This Row],[Status_Clean]])),"NEW",1,"CONTACTED",2,"QUALIFIED",3,"CONVERTED",4,"LOST",5,99)</f>
        <v>3</v>
      </c>
      <c r="U2252" t="str" cm="1">
        <f t="array" ref="U2252">_xlfn.LET(_xlpm.x,IFERROR(VALUE(Table2[[#This Row],[Response_Time_Hours]]),""),IF(_xlpm.x="","CHECK",_xlfn.IFS(_xlpm.x&lt;=1,"Immediate",_xlpm.x&lt;=6,"Fast",_xlpm.x&lt;=24,"Moderate",_xlpm.x&gt;24,"Delayed")))</f>
        <v>Moderate</v>
      </c>
      <c r="V2252">
        <f>FLOOR(tbl_CleanLeads[[#This Row],[Response_Time_Hours]],6)</f>
        <v>18</v>
      </c>
      <c r="W2252" t="str" cm="1">
        <f t="array" ref="W2252">IF(Table2[[#This Row],[Interaction_Count_Final]]="","N/A",_xlfn.IFS(Table2[[#This Row],[Interaction_Count_Final]]&lt;=2,"Low",Table2[[#This Row],[Interaction_Count_Final]]&lt;=5,"Medium",Table2[[#This Row],[Interaction_Count_Final]]&gt;=6,"High",TRUE,"CHECK"))</f>
        <v>High</v>
      </c>
      <c r="X2252" t="b">
        <f t="shared" si="35"/>
        <v>1</v>
      </c>
      <c r="Y2252" t="b">
        <f>tbl_CleanLeads[[#This Row],[Response_Time_Hours]]&gt;24</f>
        <v>0</v>
      </c>
      <c r="Z2252" s="13" t="b">
        <f>tbl_CleanLeads[[#This Row],[Response_Time_Hours]]&gt;72</f>
        <v>0</v>
      </c>
      <c r="AA2252" s="13" t="b">
        <f>tbl_CleanLeads[[#This Row],[Status_Clean]]="Converted"</f>
        <v>0</v>
      </c>
    </row>
    <row r="2253" spans="1:27">
      <c r="A2253" t="s">
        <v>102</v>
      </c>
      <c r="B2253" t="s">
        <v>6442</v>
      </c>
      <c r="C2253" t="s">
        <v>6443</v>
      </c>
      <c r="D2253" t="s">
        <v>7268</v>
      </c>
      <c r="E2253" t="s">
        <v>222</v>
      </c>
      <c r="F2253" t="s">
        <v>250</v>
      </c>
      <c r="G2253" s="1">
        <v>45313</v>
      </c>
      <c r="H2253" s="8">
        <f>MONTH(tbl_CleanLeads[[#This Row],[Lead_Date_Final]])</f>
        <v>1</v>
      </c>
      <c r="I2253" t="s">
        <v>7317</v>
      </c>
      <c r="J2253" t="s">
        <v>7271</v>
      </c>
      <c r="K2253" t="s">
        <v>7284</v>
      </c>
      <c r="L2253">
        <f>WEEKDAY(tbl_CleanLeads[[#This Row],[Lead_Date_Final]],2)</f>
        <v>1</v>
      </c>
      <c r="M2253" t="s">
        <v>7298</v>
      </c>
      <c r="N2253">
        <v>43.8</v>
      </c>
      <c r="O2253" s="7">
        <v>1599.07</v>
      </c>
      <c r="P2253">
        <v>30</v>
      </c>
      <c r="Q2253" t="s">
        <v>7289</v>
      </c>
      <c r="R2253">
        <f>IF(UPPER(TRIM(Table2[[#This Row],[Status_Clean]]))="CONVERTED",1,0)</f>
        <v>1</v>
      </c>
      <c r="S2253">
        <f>IF(ISNUMBER(MATCH(UPPER(TRIM(Table2[[#This Row],[Status_Clean]])),{"CONTACTED","QUALIFIED","CONVERTED"},0)),1,0)</f>
        <v>1</v>
      </c>
      <c r="T2253" cm="1">
        <f t="array" ref="T2253">_xlfn.SWITCH(UPPER(TRIM(Table2[[#This Row],[Status_Clean]])),"NEW",1,"CONTACTED",2,"QUALIFIED",3,"CONVERTED",4,"LOST",5,99)</f>
        <v>4</v>
      </c>
      <c r="U2253" t="str" cm="1">
        <f t="array" ref="U2253">_xlfn.LET(_xlpm.x,IFERROR(VALUE(Table2[[#This Row],[Response_Time_Hours]]),""),IF(_xlpm.x="","CHECK",_xlfn.IFS(_xlpm.x&lt;=1,"Immediate",_xlpm.x&lt;=6,"Fast",_xlpm.x&lt;=24,"Moderate",_xlpm.x&gt;24,"Delayed")))</f>
        <v>Delayed</v>
      </c>
      <c r="V2253">
        <f>FLOOR(tbl_CleanLeads[[#This Row],[Response_Time_Hours]],6)</f>
        <v>42</v>
      </c>
      <c r="W2253" t="str" cm="1">
        <f t="array" ref="W2253">IF(Table2[[#This Row],[Interaction_Count_Final]]="","N/A",_xlfn.IFS(Table2[[#This Row],[Interaction_Count_Final]]&lt;=2,"Low",Table2[[#This Row],[Interaction_Count_Final]]&lt;=5,"Medium",Table2[[#This Row],[Interaction_Count_Final]]&gt;=6,"High",TRUE,"CHECK"))</f>
        <v>High</v>
      </c>
      <c r="X2253" t="b">
        <f t="shared" si="35"/>
        <v>1</v>
      </c>
      <c r="Y2253" t="b">
        <f>tbl_CleanLeads[[#This Row],[Response_Time_Hours]]&gt;24</f>
        <v>1</v>
      </c>
      <c r="Z2253" s="13" t="b">
        <f>tbl_CleanLeads[[#This Row],[Response_Time_Hours]]&gt;72</f>
        <v>0</v>
      </c>
      <c r="AA2253" s="13" t="b">
        <f>tbl_CleanLeads[[#This Row],[Status_Clean]]="Converted"</f>
        <v>1</v>
      </c>
    </row>
    <row r="2254" spans="1:27">
      <c r="A2254" t="s">
        <v>63</v>
      </c>
      <c r="B2254" t="s">
        <v>6446</v>
      </c>
      <c r="C2254" t="s">
        <v>6447</v>
      </c>
      <c r="D2254" t="s">
        <v>7280</v>
      </c>
      <c r="E2254" t="s">
        <v>363</v>
      </c>
      <c r="F2254" t="s">
        <v>125</v>
      </c>
      <c r="G2254" s="1">
        <v>44973</v>
      </c>
      <c r="H2254" s="8">
        <f>MONTH(tbl_CleanLeads[[#This Row],[Lead_Date_Final]])</f>
        <v>2</v>
      </c>
      <c r="I2254" t="s">
        <v>7283</v>
      </c>
      <c r="J2254" t="s">
        <v>7263</v>
      </c>
      <c r="K2254" t="s">
        <v>7284</v>
      </c>
      <c r="L2254">
        <f>WEEKDAY(tbl_CleanLeads[[#This Row],[Lead_Date_Final]],2)</f>
        <v>4</v>
      </c>
      <c r="M2254" t="s">
        <v>7285</v>
      </c>
      <c r="N2254">
        <v>5.7</v>
      </c>
      <c r="O2254" s="7">
        <v>2343.8200000000002</v>
      </c>
      <c r="P2254">
        <v>43</v>
      </c>
      <c r="Q2254" t="s">
        <v>7266</v>
      </c>
      <c r="R2254">
        <f>IF(UPPER(TRIM(Table2[[#This Row],[Status_Clean]]))="CONVERTED",1,0)</f>
        <v>0</v>
      </c>
      <c r="S2254">
        <f>IF(ISNUMBER(MATCH(UPPER(TRIM(Table2[[#This Row],[Status_Clean]])),{"CONTACTED","QUALIFIED","CONVERTED"},0)),1,0)</f>
        <v>1</v>
      </c>
      <c r="T2254" cm="1">
        <f t="array" ref="T2254">_xlfn.SWITCH(UPPER(TRIM(Table2[[#This Row],[Status_Clean]])),"NEW",1,"CONTACTED",2,"QUALIFIED",3,"CONVERTED",4,"LOST",5,99)</f>
        <v>2</v>
      </c>
      <c r="U2254" t="str" cm="1">
        <f t="array" ref="U2254">_xlfn.LET(_xlpm.x,IFERROR(VALUE(Table2[[#This Row],[Response_Time_Hours]]),""),IF(_xlpm.x="","CHECK",_xlfn.IFS(_xlpm.x&lt;=1,"Immediate",_xlpm.x&lt;=6,"Fast",_xlpm.x&lt;=24,"Moderate",_xlpm.x&gt;24,"Delayed")))</f>
        <v>Fast</v>
      </c>
      <c r="V2254">
        <f>FLOOR(tbl_CleanLeads[[#This Row],[Response_Time_Hours]],6)</f>
        <v>0</v>
      </c>
      <c r="W2254" t="str" cm="1">
        <f t="array" ref="W2254">IF(Table2[[#This Row],[Interaction_Count_Final]]="","N/A",_xlfn.IFS(Table2[[#This Row],[Interaction_Count_Final]]&lt;=2,"Low",Table2[[#This Row],[Interaction_Count_Final]]&lt;=5,"Medium",Table2[[#This Row],[Interaction_Count_Final]]&gt;=6,"High",TRUE,"CHECK"))</f>
        <v>High</v>
      </c>
      <c r="X2254" t="b">
        <f t="shared" si="35"/>
        <v>1</v>
      </c>
      <c r="Y2254" t="b">
        <f>tbl_CleanLeads[[#This Row],[Response_Time_Hours]]&gt;24</f>
        <v>0</v>
      </c>
      <c r="Z2254" s="13" t="b">
        <f>tbl_CleanLeads[[#This Row],[Response_Time_Hours]]&gt;72</f>
        <v>0</v>
      </c>
      <c r="AA2254" s="13" t="b">
        <f>tbl_CleanLeads[[#This Row],[Status_Clean]]="Converted"</f>
        <v>0</v>
      </c>
    </row>
    <row r="2255" spans="1:27">
      <c r="A2255" t="s">
        <v>63</v>
      </c>
      <c r="B2255" t="s">
        <v>6449</v>
      </c>
      <c r="C2255" t="s">
        <v>6450</v>
      </c>
      <c r="D2255" t="s">
        <v>7258</v>
      </c>
      <c r="E2255" t="s">
        <v>469</v>
      </c>
      <c r="F2255" t="s">
        <v>71</v>
      </c>
      <c r="G2255" s="1">
        <v>44985</v>
      </c>
      <c r="H2255" s="8">
        <f>MONTH(tbl_CleanLeads[[#This Row],[Lead_Date_Final]])</f>
        <v>2</v>
      </c>
      <c r="I2255" t="s">
        <v>7283</v>
      </c>
      <c r="J2255" t="s">
        <v>7263</v>
      </c>
      <c r="K2255" t="s">
        <v>7284</v>
      </c>
      <c r="L2255">
        <f>WEEKDAY(tbl_CleanLeads[[#This Row],[Lead_Date_Final]],2)</f>
        <v>2</v>
      </c>
      <c r="M2255" t="s">
        <v>7265</v>
      </c>
      <c r="N2255">
        <v>37.5</v>
      </c>
      <c r="O2255" s="7">
        <v>4540.97</v>
      </c>
      <c r="P2255">
        <v>11</v>
      </c>
      <c r="Q2255" t="s">
        <v>7273</v>
      </c>
      <c r="R2255">
        <f>IF(UPPER(TRIM(Table2[[#This Row],[Status_Clean]]))="CONVERTED",1,0)</f>
        <v>0</v>
      </c>
      <c r="S2255">
        <f>IF(ISNUMBER(MATCH(UPPER(TRIM(Table2[[#This Row],[Status_Clean]])),{"CONTACTED","QUALIFIED","CONVERTED"},0)),1,0)</f>
        <v>1</v>
      </c>
      <c r="T2255" cm="1">
        <f t="array" ref="T2255">_xlfn.SWITCH(UPPER(TRIM(Table2[[#This Row],[Status_Clean]])),"NEW",1,"CONTACTED",2,"QUALIFIED",3,"CONVERTED",4,"LOST",5,99)</f>
        <v>3</v>
      </c>
      <c r="U2255" t="str" cm="1">
        <f t="array" ref="U2255">_xlfn.LET(_xlpm.x,IFERROR(VALUE(Table2[[#This Row],[Response_Time_Hours]]),""),IF(_xlpm.x="","CHECK",_xlfn.IFS(_xlpm.x&lt;=1,"Immediate",_xlpm.x&lt;=6,"Fast",_xlpm.x&lt;=24,"Moderate",_xlpm.x&gt;24,"Delayed")))</f>
        <v>Delayed</v>
      </c>
      <c r="V2255">
        <f>FLOOR(tbl_CleanLeads[[#This Row],[Response_Time_Hours]],6)</f>
        <v>36</v>
      </c>
      <c r="W2255" t="str" cm="1">
        <f t="array" ref="W2255">IF(Table2[[#This Row],[Interaction_Count_Final]]="","N/A",_xlfn.IFS(Table2[[#This Row],[Interaction_Count_Final]]&lt;=2,"Low",Table2[[#This Row],[Interaction_Count_Final]]&lt;=5,"Medium",Table2[[#This Row],[Interaction_Count_Final]]&gt;=6,"High",TRUE,"CHECK"))</f>
        <v>High</v>
      </c>
      <c r="X2255" t="b">
        <f t="shared" si="35"/>
        <v>1</v>
      </c>
      <c r="Y2255" t="b">
        <f>tbl_CleanLeads[[#This Row],[Response_Time_Hours]]&gt;24</f>
        <v>1</v>
      </c>
      <c r="Z2255" s="13" t="b">
        <f>tbl_CleanLeads[[#This Row],[Response_Time_Hours]]&gt;72</f>
        <v>0</v>
      </c>
      <c r="AA2255" s="13" t="b">
        <f>tbl_CleanLeads[[#This Row],[Status_Clean]]="Converted"</f>
        <v>0</v>
      </c>
    </row>
    <row r="2256" spans="1:27">
      <c r="A2256" t="s">
        <v>70</v>
      </c>
      <c r="B2256" t="s">
        <v>6452</v>
      </c>
      <c r="C2256" t="s">
        <v>6453</v>
      </c>
      <c r="D2256" t="s">
        <v>7274</v>
      </c>
      <c r="E2256" t="s">
        <v>7308</v>
      </c>
      <c r="F2256" t="s">
        <v>173</v>
      </c>
      <c r="G2256" s="1">
        <v>45182</v>
      </c>
      <c r="H2256" s="8">
        <f>MONTH(tbl_CleanLeads[[#This Row],[Lead_Date_Final]])</f>
        <v>9</v>
      </c>
      <c r="I2256" t="s">
        <v>7287</v>
      </c>
      <c r="J2256" t="s">
        <v>7263</v>
      </c>
      <c r="K2256" t="s">
        <v>7288</v>
      </c>
      <c r="L2256">
        <f>WEEKDAY(tbl_CleanLeads[[#This Row],[Lead_Date_Final]],2)</f>
        <v>3</v>
      </c>
      <c r="M2256" t="s">
        <v>7272</v>
      </c>
      <c r="N2256">
        <v>26.400000000000002</v>
      </c>
      <c r="O2256" s="7">
        <v>1709.68</v>
      </c>
      <c r="P2256">
        <v>23</v>
      </c>
      <c r="Q2256" t="s">
        <v>7289</v>
      </c>
      <c r="R2256">
        <f>IF(UPPER(TRIM(Table2[[#This Row],[Status_Clean]]))="CONVERTED",1,0)</f>
        <v>0</v>
      </c>
      <c r="S2256">
        <f>IF(ISNUMBER(MATCH(UPPER(TRIM(Table2[[#This Row],[Status_Clean]])),{"CONTACTED","QUALIFIED","CONVERTED"},0)),1,0)</f>
        <v>0</v>
      </c>
      <c r="T2256" cm="1">
        <f t="array" ref="T2256">_xlfn.SWITCH(UPPER(TRIM(Table2[[#This Row],[Status_Clean]])),"NEW",1,"CONTACTED",2,"QUALIFIED",3,"CONVERTED",4,"LOST",5,99)</f>
        <v>5</v>
      </c>
      <c r="U2256" t="str" cm="1">
        <f t="array" ref="U2256">_xlfn.LET(_xlpm.x,IFERROR(VALUE(Table2[[#This Row],[Response_Time_Hours]]),""),IF(_xlpm.x="","CHECK",_xlfn.IFS(_xlpm.x&lt;=1,"Immediate",_xlpm.x&lt;=6,"Fast",_xlpm.x&lt;=24,"Moderate",_xlpm.x&gt;24,"Delayed")))</f>
        <v>Delayed</v>
      </c>
      <c r="V2256">
        <f>FLOOR(tbl_CleanLeads[[#This Row],[Response_Time_Hours]],6)</f>
        <v>24</v>
      </c>
      <c r="W2256" t="str" cm="1">
        <f t="array" ref="W2256">IF(Table2[[#This Row],[Interaction_Count_Final]]="","N/A",_xlfn.IFS(Table2[[#This Row],[Interaction_Count_Final]]&lt;=2,"Low",Table2[[#This Row],[Interaction_Count_Final]]&lt;=5,"Medium",Table2[[#This Row],[Interaction_Count_Final]]&gt;=6,"High",TRUE,"CHECK"))</f>
        <v>High</v>
      </c>
      <c r="X2256" t="b">
        <f t="shared" si="35"/>
        <v>1</v>
      </c>
      <c r="Y2256" t="b">
        <f>tbl_CleanLeads[[#This Row],[Response_Time_Hours]]&gt;24</f>
        <v>1</v>
      </c>
      <c r="Z2256" s="13" t="b">
        <f>tbl_CleanLeads[[#This Row],[Response_Time_Hours]]&gt;72</f>
        <v>0</v>
      </c>
      <c r="AA2256" s="13" t="b">
        <f>tbl_CleanLeads[[#This Row],[Status_Clean]]="Converted"</f>
        <v>0</v>
      </c>
    </row>
    <row r="2257" spans="1:27">
      <c r="A2257" t="s">
        <v>90</v>
      </c>
      <c r="B2257" t="s">
        <v>6454</v>
      </c>
      <c r="C2257" t="s">
        <v>6455</v>
      </c>
      <c r="D2257" t="s">
        <v>7280</v>
      </c>
      <c r="E2257" t="s">
        <v>473</v>
      </c>
      <c r="F2257" t="s">
        <v>250</v>
      </c>
      <c r="G2257" s="1">
        <v>45365</v>
      </c>
      <c r="H2257" s="8">
        <f>MONTH(tbl_CleanLeads[[#This Row],[Lead_Date_Final]])</f>
        <v>3</v>
      </c>
      <c r="I2257" t="s">
        <v>7295</v>
      </c>
      <c r="J2257" t="s">
        <v>7271</v>
      </c>
      <c r="K2257" t="s">
        <v>7284</v>
      </c>
      <c r="L2257">
        <f>WEEKDAY(tbl_CleanLeads[[#This Row],[Lead_Date_Final]],2)</f>
        <v>4</v>
      </c>
      <c r="M2257" t="s">
        <v>7285</v>
      </c>
      <c r="N2257">
        <v>57</v>
      </c>
      <c r="O2257" s="7">
        <v>2924.84</v>
      </c>
      <c r="P2257">
        <v>1</v>
      </c>
      <c r="Q2257" t="s">
        <v>7266</v>
      </c>
      <c r="R2257">
        <f>IF(UPPER(TRIM(Table2[[#This Row],[Status_Clean]]))="CONVERTED",1,0)</f>
        <v>1</v>
      </c>
      <c r="S2257">
        <f>IF(ISNUMBER(MATCH(UPPER(TRIM(Table2[[#This Row],[Status_Clean]])),{"CONTACTED","QUALIFIED","CONVERTED"},0)),1,0)</f>
        <v>1</v>
      </c>
      <c r="T2257" cm="1">
        <f t="array" ref="T2257">_xlfn.SWITCH(UPPER(TRIM(Table2[[#This Row],[Status_Clean]])),"NEW",1,"CONTACTED",2,"QUALIFIED",3,"CONVERTED",4,"LOST",5,99)</f>
        <v>4</v>
      </c>
      <c r="U2257" t="str" cm="1">
        <f t="array" ref="U2257">_xlfn.LET(_xlpm.x,IFERROR(VALUE(Table2[[#This Row],[Response_Time_Hours]]),""),IF(_xlpm.x="","CHECK",_xlfn.IFS(_xlpm.x&lt;=1,"Immediate",_xlpm.x&lt;=6,"Fast",_xlpm.x&lt;=24,"Moderate",_xlpm.x&gt;24,"Delayed")))</f>
        <v>Delayed</v>
      </c>
      <c r="V2257">
        <f>FLOOR(tbl_CleanLeads[[#This Row],[Response_Time_Hours]],6)</f>
        <v>54</v>
      </c>
      <c r="W2257" t="str" cm="1">
        <f t="array" ref="W2257">IF(Table2[[#This Row],[Interaction_Count_Final]]="","N/A",_xlfn.IFS(Table2[[#This Row],[Interaction_Count_Final]]&lt;=2,"Low",Table2[[#This Row],[Interaction_Count_Final]]&lt;=5,"Medium",Table2[[#This Row],[Interaction_Count_Final]]&gt;=6,"High",TRUE,"CHECK"))</f>
        <v>Low</v>
      </c>
      <c r="X2257" t="b">
        <f t="shared" si="35"/>
        <v>1</v>
      </c>
      <c r="Y2257" t="b">
        <f>tbl_CleanLeads[[#This Row],[Response_Time_Hours]]&gt;24</f>
        <v>1</v>
      </c>
      <c r="Z2257" s="13" t="b">
        <f>tbl_CleanLeads[[#This Row],[Response_Time_Hours]]&gt;72</f>
        <v>0</v>
      </c>
      <c r="AA2257" s="13" t="b">
        <f>tbl_CleanLeads[[#This Row],[Status_Clean]]="Converted"</f>
        <v>1</v>
      </c>
    </row>
    <row r="2258" spans="1:27">
      <c r="A2258" t="s">
        <v>70</v>
      </c>
      <c r="B2258" t="s">
        <v>6456</v>
      </c>
      <c r="C2258" t="s">
        <v>6457</v>
      </c>
      <c r="D2258" t="s">
        <v>7303</v>
      </c>
      <c r="E2258" t="s">
        <v>7308</v>
      </c>
      <c r="F2258" t="s">
        <v>250</v>
      </c>
      <c r="G2258" s="1">
        <v>45525</v>
      </c>
      <c r="H2258" s="8">
        <f>MONTH(tbl_CleanLeads[[#This Row],[Lead_Date_Final]])</f>
        <v>8</v>
      </c>
      <c r="I2258" t="s">
        <v>7310</v>
      </c>
      <c r="J2258" t="s">
        <v>7271</v>
      </c>
      <c r="K2258" t="s">
        <v>7288</v>
      </c>
      <c r="L2258">
        <f>WEEKDAY(tbl_CleanLeads[[#This Row],[Lead_Date_Final]],2)</f>
        <v>3</v>
      </c>
      <c r="M2258" t="s">
        <v>7272</v>
      </c>
      <c r="N2258">
        <v>8.1999999999999993</v>
      </c>
      <c r="O2258" s="7">
        <v>1476.55</v>
      </c>
      <c r="P2258">
        <v>40</v>
      </c>
      <c r="Q2258" t="s">
        <v>7289</v>
      </c>
      <c r="R2258">
        <f>IF(UPPER(TRIM(Table2[[#This Row],[Status_Clean]]))="CONVERTED",1,0)</f>
        <v>1</v>
      </c>
      <c r="S2258">
        <f>IF(ISNUMBER(MATCH(UPPER(TRIM(Table2[[#This Row],[Status_Clean]])),{"CONTACTED","QUALIFIED","CONVERTED"},0)),1,0)</f>
        <v>1</v>
      </c>
      <c r="T2258" cm="1">
        <f t="array" ref="T2258">_xlfn.SWITCH(UPPER(TRIM(Table2[[#This Row],[Status_Clean]])),"NEW",1,"CONTACTED",2,"QUALIFIED",3,"CONVERTED",4,"LOST",5,99)</f>
        <v>4</v>
      </c>
      <c r="U2258" t="str" cm="1">
        <f t="array" ref="U2258">_xlfn.LET(_xlpm.x,IFERROR(VALUE(Table2[[#This Row],[Response_Time_Hours]]),""),IF(_xlpm.x="","CHECK",_xlfn.IFS(_xlpm.x&lt;=1,"Immediate",_xlpm.x&lt;=6,"Fast",_xlpm.x&lt;=24,"Moderate",_xlpm.x&gt;24,"Delayed")))</f>
        <v>Moderate</v>
      </c>
      <c r="V2258">
        <f>FLOOR(tbl_CleanLeads[[#This Row],[Response_Time_Hours]],6)</f>
        <v>6</v>
      </c>
      <c r="W2258" t="str" cm="1">
        <f t="array" ref="W2258">IF(Table2[[#This Row],[Interaction_Count_Final]]="","N/A",_xlfn.IFS(Table2[[#This Row],[Interaction_Count_Final]]&lt;=2,"Low",Table2[[#This Row],[Interaction_Count_Final]]&lt;=5,"Medium",Table2[[#This Row],[Interaction_Count_Final]]&gt;=6,"High",TRUE,"CHECK"))</f>
        <v>High</v>
      </c>
      <c r="X2258" t="b">
        <f t="shared" si="35"/>
        <v>1</v>
      </c>
      <c r="Y2258" t="b">
        <f>tbl_CleanLeads[[#This Row],[Response_Time_Hours]]&gt;24</f>
        <v>0</v>
      </c>
      <c r="Z2258" s="13" t="b">
        <f>tbl_CleanLeads[[#This Row],[Response_Time_Hours]]&gt;72</f>
        <v>0</v>
      </c>
      <c r="AA2258" s="13" t="b">
        <f>tbl_CleanLeads[[#This Row],[Status_Clean]]="Converted"</f>
        <v>1</v>
      </c>
    </row>
    <row r="2259" spans="1:27">
      <c r="A2259" t="s">
        <v>90</v>
      </c>
      <c r="B2259" t="s">
        <v>6460</v>
      </c>
      <c r="C2259" t="s">
        <v>8708</v>
      </c>
      <c r="D2259" t="s">
        <v>7268</v>
      </c>
      <c r="E2259" t="s">
        <v>69</v>
      </c>
      <c r="F2259" t="s">
        <v>71</v>
      </c>
      <c r="G2259" s="1">
        <v>45165</v>
      </c>
      <c r="H2259" s="8">
        <f>MONTH(tbl_CleanLeads[[#This Row],[Lead_Date_Final]])</f>
        <v>8</v>
      </c>
      <c r="I2259" t="s">
        <v>7310</v>
      </c>
      <c r="J2259" t="s">
        <v>7263</v>
      </c>
      <c r="K2259" t="s">
        <v>7288</v>
      </c>
      <c r="L2259">
        <f>WEEKDAY(tbl_CleanLeads[[#This Row],[Lead_Date_Final]],2)</f>
        <v>7</v>
      </c>
      <c r="M2259" t="s">
        <v>7293</v>
      </c>
      <c r="N2259">
        <v>48</v>
      </c>
      <c r="O2259" s="7">
        <v>2538.8200000000002</v>
      </c>
      <c r="P2259">
        <v>29</v>
      </c>
      <c r="Q2259" t="s">
        <v>7266</v>
      </c>
      <c r="R2259">
        <f>IF(UPPER(TRIM(Table2[[#This Row],[Status_Clean]]))="CONVERTED",1,0)</f>
        <v>0</v>
      </c>
      <c r="S2259">
        <f>IF(ISNUMBER(MATCH(UPPER(TRIM(Table2[[#This Row],[Status_Clean]])),{"CONTACTED","QUALIFIED","CONVERTED"},0)),1,0)</f>
        <v>1</v>
      </c>
      <c r="T2259" cm="1">
        <f t="array" ref="T2259">_xlfn.SWITCH(UPPER(TRIM(Table2[[#This Row],[Status_Clean]])),"NEW",1,"CONTACTED",2,"QUALIFIED",3,"CONVERTED",4,"LOST",5,99)</f>
        <v>3</v>
      </c>
      <c r="U2259" t="str" cm="1">
        <f t="array" ref="U2259">_xlfn.LET(_xlpm.x,IFERROR(VALUE(Table2[[#This Row],[Response_Time_Hours]]),""),IF(_xlpm.x="","CHECK",_xlfn.IFS(_xlpm.x&lt;=1,"Immediate",_xlpm.x&lt;=6,"Fast",_xlpm.x&lt;=24,"Moderate",_xlpm.x&gt;24,"Delayed")))</f>
        <v>Delayed</v>
      </c>
      <c r="V2259">
        <f>FLOOR(tbl_CleanLeads[[#This Row],[Response_Time_Hours]],6)</f>
        <v>48</v>
      </c>
      <c r="W2259" t="str" cm="1">
        <f t="array" ref="W2259">IF(Table2[[#This Row],[Interaction_Count_Final]]="","N/A",_xlfn.IFS(Table2[[#This Row],[Interaction_Count_Final]]&lt;=2,"Low",Table2[[#This Row],[Interaction_Count_Final]]&lt;=5,"Medium",Table2[[#This Row],[Interaction_Count_Final]]&gt;=6,"High",TRUE,"CHECK"))</f>
        <v>High</v>
      </c>
      <c r="X2259" t="b">
        <f t="shared" si="35"/>
        <v>1</v>
      </c>
      <c r="Y2259" t="b">
        <f>tbl_CleanLeads[[#This Row],[Response_Time_Hours]]&gt;24</f>
        <v>1</v>
      </c>
      <c r="Z2259" s="13" t="b">
        <f>tbl_CleanLeads[[#This Row],[Response_Time_Hours]]&gt;72</f>
        <v>0</v>
      </c>
      <c r="AA2259" s="13" t="b">
        <f>tbl_CleanLeads[[#This Row],[Status_Clean]]="Converted"</f>
        <v>0</v>
      </c>
    </row>
    <row r="2260" spans="1:27">
      <c r="A2260" t="s">
        <v>63</v>
      </c>
      <c r="B2260" t="s">
        <v>6462</v>
      </c>
      <c r="C2260" t="s">
        <v>6463</v>
      </c>
      <c r="D2260" t="s">
        <v>7280</v>
      </c>
      <c r="E2260" t="s">
        <v>1356</v>
      </c>
      <c r="F2260" t="s">
        <v>71</v>
      </c>
      <c r="G2260" s="1">
        <v>45470</v>
      </c>
      <c r="H2260" s="8">
        <f>MONTH(tbl_CleanLeads[[#This Row],[Lead_Date_Final]])</f>
        <v>6</v>
      </c>
      <c r="I2260" t="s">
        <v>7276</v>
      </c>
      <c r="J2260" t="s">
        <v>7271</v>
      </c>
      <c r="K2260" t="s">
        <v>7277</v>
      </c>
      <c r="L2260">
        <f>WEEKDAY(tbl_CleanLeads[[#This Row],[Lead_Date_Final]],2)</f>
        <v>4</v>
      </c>
      <c r="M2260" t="s">
        <v>7285</v>
      </c>
      <c r="N2260">
        <v>55.7</v>
      </c>
      <c r="O2260" s="7">
        <v>3843.31</v>
      </c>
      <c r="P2260">
        <v>45</v>
      </c>
      <c r="Q2260" t="s">
        <v>7266</v>
      </c>
      <c r="R2260">
        <f>IF(UPPER(TRIM(Table2[[#This Row],[Status_Clean]]))="CONVERTED",1,0)</f>
        <v>0</v>
      </c>
      <c r="S2260">
        <f>IF(ISNUMBER(MATCH(UPPER(TRIM(Table2[[#This Row],[Status_Clean]])),{"CONTACTED","QUALIFIED","CONVERTED"},0)),1,0)</f>
        <v>1</v>
      </c>
      <c r="T2260" cm="1">
        <f t="array" ref="T2260">_xlfn.SWITCH(UPPER(TRIM(Table2[[#This Row],[Status_Clean]])),"NEW",1,"CONTACTED",2,"QUALIFIED",3,"CONVERTED",4,"LOST",5,99)</f>
        <v>3</v>
      </c>
      <c r="U2260" t="str" cm="1">
        <f t="array" ref="U2260">_xlfn.LET(_xlpm.x,IFERROR(VALUE(Table2[[#This Row],[Response_Time_Hours]]),""),IF(_xlpm.x="","CHECK",_xlfn.IFS(_xlpm.x&lt;=1,"Immediate",_xlpm.x&lt;=6,"Fast",_xlpm.x&lt;=24,"Moderate",_xlpm.x&gt;24,"Delayed")))</f>
        <v>Delayed</v>
      </c>
      <c r="V2260">
        <f>FLOOR(tbl_CleanLeads[[#This Row],[Response_Time_Hours]],6)</f>
        <v>54</v>
      </c>
      <c r="W2260" t="str" cm="1">
        <f t="array" ref="W2260">IF(Table2[[#This Row],[Interaction_Count_Final]]="","N/A",_xlfn.IFS(Table2[[#This Row],[Interaction_Count_Final]]&lt;=2,"Low",Table2[[#This Row],[Interaction_Count_Final]]&lt;=5,"Medium",Table2[[#This Row],[Interaction_Count_Final]]&gt;=6,"High",TRUE,"CHECK"))</f>
        <v>High</v>
      </c>
      <c r="X2260" t="b">
        <f t="shared" si="35"/>
        <v>1</v>
      </c>
      <c r="Y2260" t="b">
        <f>tbl_CleanLeads[[#This Row],[Response_Time_Hours]]&gt;24</f>
        <v>1</v>
      </c>
      <c r="Z2260" s="13" t="b">
        <f>tbl_CleanLeads[[#This Row],[Response_Time_Hours]]&gt;72</f>
        <v>0</v>
      </c>
      <c r="AA2260" s="13" t="b">
        <f>tbl_CleanLeads[[#This Row],[Status_Clean]]="Converted"</f>
        <v>0</v>
      </c>
    </row>
    <row r="2261" spans="1:27">
      <c r="A2261" t="s">
        <v>63</v>
      </c>
      <c r="B2261" t="s">
        <v>6465</v>
      </c>
      <c r="C2261" t="s">
        <v>8709</v>
      </c>
      <c r="D2261" t="s">
        <v>7258</v>
      </c>
      <c r="E2261" t="s">
        <v>447</v>
      </c>
      <c r="F2261" t="s">
        <v>193</v>
      </c>
      <c r="G2261" s="1">
        <v>45284</v>
      </c>
      <c r="H2261" s="8">
        <f>MONTH(tbl_CleanLeads[[#This Row],[Lead_Date_Final]])</f>
        <v>12</v>
      </c>
      <c r="I2261" t="s">
        <v>7262</v>
      </c>
      <c r="J2261" t="s">
        <v>7263</v>
      </c>
      <c r="K2261" t="s">
        <v>7264</v>
      </c>
      <c r="L2261">
        <f>WEEKDAY(tbl_CleanLeads[[#This Row],[Lead_Date_Final]],2)</f>
        <v>7</v>
      </c>
      <c r="M2261" t="s">
        <v>7293</v>
      </c>
      <c r="N2261">
        <v>3.5</v>
      </c>
      <c r="O2261" s="7">
        <v>2751.18</v>
      </c>
      <c r="P2261">
        <v>21</v>
      </c>
      <c r="Q2261" t="s">
        <v>7266</v>
      </c>
      <c r="R2261">
        <f>IF(UPPER(TRIM(Table2[[#This Row],[Status_Clean]]))="CONVERTED",1,0)</f>
        <v>0</v>
      </c>
      <c r="S2261">
        <f>IF(ISNUMBER(MATCH(UPPER(TRIM(Table2[[#This Row],[Status_Clean]])),{"CONTACTED","QUALIFIED","CONVERTED"},0)),1,0)</f>
        <v>0</v>
      </c>
      <c r="T2261" cm="1">
        <f t="array" ref="T2261">_xlfn.SWITCH(UPPER(TRIM(Table2[[#This Row],[Status_Clean]])),"NEW",1,"CONTACTED",2,"QUALIFIED",3,"CONVERTED",4,"LOST",5,99)</f>
        <v>1</v>
      </c>
      <c r="U2261" t="str" cm="1">
        <f t="array" ref="U2261">_xlfn.LET(_xlpm.x,IFERROR(VALUE(Table2[[#This Row],[Response_Time_Hours]]),""),IF(_xlpm.x="","CHECK",_xlfn.IFS(_xlpm.x&lt;=1,"Immediate",_xlpm.x&lt;=6,"Fast",_xlpm.x&lt;=24,"Moderate",_xlpm.x&gt;24,"Delayed")))</f>
        <v>Fast</v>
      </c>
      <c r="V2261">
        <f>FLOOR(tbl_CleanLeads[[#This Row],[Response_Time_Hours]],6)</f>
        <v>0</v>
      </c>
      <c r="W2261" t="str" cm="1">
        <f t="array" ref="W2261">IF(Table2[[#This Row],[Interaction_Count_Final]]="","N/A",_xlfn.IFS(Table2[[#This Row],[Interaction_Count_Final]]&lt;=2,"Low",Table2[[#This Row],[Interaction_Count_Final]]&lt;=5,"Medium",Table2[[#This Row],[Interaction_Count_Final]]&gt;=6,"High",TRUE,"CHECK"))</f>
        <v>High</v>
      </c>
      <c r="X2261" t="b">
        <f t="shared" si="35"/>
        <v>1</v>
      </c>
      <c r="Y2261" t="b">
        <f>tbl_CleanLeads[[#This Row],[Response_Time_Hours]]&gt;24</f>
        <v>0</v>
      </c>
      <c r="Z2261" s="13" t="b">
        <f>tbl_CleanLeads[[#This Row],[Response_Time_Hours]]&gt;72</f>
        <v>0</v>
      </c>
      <c r="AA2261" s="13" t="b">
        <f>tbl_CleanLeads[[#This Row],[Status_Clean]]="Converted"</f>
        <v>0</v>
      </c>
    </row>
    <row r="2262" spans="1:27">
      <c r="A2262" t="s">
        <v>102</v>
      </c>
      <c r="B2262" t="s">
        <v>6468</v>
      </c>
      <c r="C2262" t="s">
        <v>6469</v>
      </c>
      <c r="D2262" t="s">
        <v>7280</v>
      </c>
      <c r="E2262" t="s">
        <v>469</v>
      </c>
      <c r="F2262" t="s">
        <v>125</v>
      </c>
      <c r="G2262" s="1">
        <v>45488</v>
      </c>
      <c r="H2262" s="8">
        <f>MONTH(tbl_CleanLeads[[#This Row],[Lead_Date_Final]])</f>
        <v>7</v>
      </c>
      <c r="I2262" t="s">
        <v>7305</v>
      </c>
      <c r="J2262" t="s">
        <v>7271</v>
      </c>
      <c r="K2262" t="s">
        <v>7288</v>
      </c>
      <c r="L2262">
        <f>WEEKDAY(tbl_CleanLeads[[#This Row],[Lead_Date_Final]],2)</f>
        <v>1</v>
      </c>
      <c r="M2262" t="s">
        <v>7298</v>
      </c>
      <c r="N2262">
        <v>34.299999999999997</v>
      </c>
      <c r="O2262" s="7">
        <v>2366.36</v>
      </c>
      <c r="P2262">
        <v>26</v>
      </c>
      <c r="Q2262" t="s">
        <v>7266</v>
      </c>
      <c r="R2262">
        <f>IF(UPPER(TRIM(Table2[[#This Row],[Status_Clean]]))="CONVERTED",1,0)</f>
        <v>0</v>
      </c>
      <c r="S2262">
        <f>IF(ISNUMBER(MATCH(UPPER(TRIM(Table2[[#This Row],[Status_Clean]])),{"CONTACTED","QUALIFIED","CONVERTED"},0)),1,0)</f>
        <v>1</v>
      </c>
      <c r="T2262" cm="1">
        <f t="array" ref="T2262">_xlfn.SWITCH(UPPER(TRIM(Table2[[#This Row],[Status_Clean]])),"NEW",1,"CONTACTED",2,"QUALIFIED",3,"CONVERTED",4,"LOST",5,99)</f>
        <v>2</v>
      </c>
      <c r="U2262" t="str" cm="1">
        <f t="array" ref="U2262">_xlfn.LET(_xlpm.x,IFERROR(VALUE(Table2[[#This Row],[Response_Time_Hours]]),""),IF(_xlpm.x="","CHECK",_xlfn.IFS(_xlpm.x&lt;=1,"Immediate",_xlpm.x&lt;=6,"Fast",_xlpm.x&lt;=24,"Moderate",_xlpm.x&gt;24,"Delayed")))</f>
        <v>Delayed</v>
      </c>
      <c r="V2262">
        <f>FLOOR(tbl_CleanLeads[[#This Row],[Response_Time_Hours]],6)</f>
        <v>30</v>
      </c>
      <c r="W2262" t="str" cm="1">
        <f t="array" ref="W2262">IF(Table2[[#This Row],[Interaction_Count_Final]]="","N/A",_xlfn.IFS(Table2[[#This Row],[Interaction_Count_Final]]&lt;=2,"Low",Table2[[#This Row],[Interaction_Count_Final]]&lt;=5,"Medium",Table2[[#This Row],[Interaction_Count_Final]]&gt;=6,"High",TRUE,"CHECK"))</f>
        <v>High</v>
      </c>
      <c r="X2262" t="b">
        <f t="shared" si="35"/>
        <v>1</v>
      </c>
      <c r="Y2262" t="b">
        <f>tbl_CleanLeads[[#This Row],[Response_Time_Hours]]&gt;24</f>
        <v>1</v>
      </c>
      <c r="Z2262" s="13" t="b">
        <f>tbl_CleanLeads[[#This Row],[Response_Time_Hours]]&gt;72</f>
        <v>0</v>
      </c>
      <c r="AA2262" s="13" t="b">
        <f>tbl_CleanLeads[[#This Row],[Status_Clean]]="Converted"</f>
        <v>0</v>
      </c>
    </row>
    <row r="2263" spans="1:27">
      <c r="A2263" t="s">
        <v>70</v>
      </c>
      <c r="B2263" t="s">
        <v>6471</v>
      </c>
      <c r="C2263" t="s">
        <v>8711</v>
      </c>
      <c r="D2263" t="s">
        <v>7258</v>
      </c>
      <c r="E2263" t="s">
        <v>311</v>
      </c>
      <c r="F2263" t="s">
        <v>193</v>
      </c>
      <c r="G2263" s="1">
        <v>45085</v>
      </c>
      <c r="H2263" s="8">
        <f>MONTH(tbl_CleanLeads[[#This Row],[Lead_Date_Final]])</f>
        <v>6</v>
      </c>
      <c r="I2263" t="s">
        <v>7276</v>
      </c>
      <c r="J2263" t="s">
        <v>7263</v>
      </c>
      <c r="K2263" t="s">
        <v>7277</v>
      </c>
      <c r="L2263">
        <f>WEEKDAY(tbl_CleanLeads[[#This Row],[Lead_Date_Final]],2)</f>
        <v>4</v>
      </c>
      <c r="M2263" t="s">
        <v>7285</v>
      </c>
      <c r="N2263">
        <v>43</v>
      </c>
      <c r="O2263" s="7">
        <v>3429.99</v>
      </c>
      <c r="P2263">
        <v>43</v>
      </c>
      <c r="Q2263" t="s">
        <v>7266</v>
      </c>
      <c r="R2263">
        <f>IF(UPPER(TRIM(Table2[[#This Row],[Status_Clean]]))="CONVERTED",1,0)</f>
        <v>0</v>
      </c>
      <c r="S2263">
        <f>IF(ISNUMBER(MATCH(UPPER(TRIM(Table2[[#This Row],[Status_Clean]])),{"CONTACTED","QUALIFIED","CONVERTED"},0)),1,0)</f>
        <v>0</v>
      </c>
      <c r="T2263" cm="1">
        <f t="array" ref="T2263">_xlfn.SWITCH(UPPER(TRIM(Table2[[#This Row],[Status_Clean]])),"NEW",1,"CONTACTED",2,"QUALIFIED",3,"CONVERTED",4,"LOST",5,99)</f>
        <v>1</v>
      </c>
      <c r="U2263" t="str" cm="1">
        <f t="array" ref="U2263">_xlfn.LET(_xlpm.x,IFERROR(VALUE(Table2[[#This Row],[Response_Time_Hours]]),""),IF(_xlpm.x="","CHECK",_xlfn.IFS(_xlpm.x&lt;=1,"Immediate",_xlpm.x&lt;=6,"Fast",_xlpm.x&lt;=24,"Moderate",_xlpm.x&gt;24,"Delayed")))</f>
        <v>Delayed</v>
      </c>
      <c r="V2263">
        <f>FLOOR(tbl_CleanLeads[[#This Row],[Response_Time_Hours]],6)</f>
        <v>42</v>
      </c>
      <c r="W2263" t="str" cm="1">
        <f t="array" ref="W2263">IF(Table2[[#This Row],[Interaction_Count_Final]]="","N/A",_xlfn.IFS(Table2[[#This Row],[Interaction_Count_Final]]&lt;=2,"Low",Table2[[#This Row],[Interaction_Count_Final]]&lt;=5,"Medium",Table2[[#This Row],[Interaction_Count_Final]]&gt;=6,"High",TRUE,"CHECK"))</f>
        <v>High</v>
      </c>
      <c r="X2263" t="b">
        <f t="shared" si="35"/>
        <v>1</v>
      </c>
      <c r="Y2263" t="b">
        <f>tbl_CleanLeads[[#This Row],[Response_Time_Hours]]&gt;24</f>
        <v>1</v>
      </c>
      <c r="Z2263" s="13" t="b">
        <f>tbl_CleanLeads[[#This Row],[Response_Time_Hours]]&gt;72</f>
        <v>0</v>
      </c>
      <c r="AA2263" s="13" t="b">
        <f>tbl_CleanLeads[[#This Row],[Status_Clean]]="Converted"</f>
        <v>0</v>
      </c>
    </row>
    <row r="2264" spans="1:27">
      <c r="A2264" t="s">
        <v>63</v>
      </c>
      <c r="B2264" t="s">
        <v>6473</v>
      </c>
      <c r="C2264" t="s">
        <v>6474</v>
      </c>
      <c r="D2264" t="s">
        <v>7268</v>
      </c>
      <c r="E2264" t="s">
        <v>447</v>
      </c>
      <c r="F2264" t="s">
        <v>125</v>
      </c>
      <c r="G2264" s="1">
        <v>45548</v>
      </c>
      <c r="H2264" s="8">
        <f>MONTH(tbl_CleanLeads[[#This Row],[Lead_Date_Final]])</f>
        <v>9</v>
      </c>
      <c r="I2264" t="s">
        <v>7287</v>
      </c>
      <c r="J2264" t="s">
        <v>7271</v>
      </c>
      <c r="K2264" t="s">
        <v>7288</v>
      </c>
      <c r="L2264">
        <f>WEEKDAY(tbl_CleanLeads[[#This Row],[Lead_Date_Final]],2)</f>
        <v>5</v>
      </c>
      <c r="M2264" t="s">
        <v>7312</v>
      </c>
      <c r="N2264">
        <v>60.1</v>
      </c>
      <c r="O2264" s="7">
        <v>3478.09</v>
      </c>
      <c r="P2264">
        <v>14</v>
      </c>
      <c r="Q2264" t="s">
        <v>7266</v>
      </c>
      <c r="R2264">
        <f>IF(UPPER(TRIM(Table2[[#This Row],[Status_Clean]]))="CONVERTED",1,0)</f>
        <v>0</v>
      </c>
      <c r="S2264">
        <f>IF(ISNUMBER(MATCH(UPPER(TRIM(Table2[[#This Row],[Status_Clean]])),{"CONTACTED","QUALIFIED","CONVERTED"},0)),1,0)</f>
        <v>1</v>
      </c>
      <c r="T2264" cm="1">
        <f t="array" ref="T2264">_xlfn.SWITCH(UPPER(TRIM(Table2[[#This Row],[Status_Clean]])),"NEW",1,"CONTACTED",2,"QUALIFIED",3,"CONVERTED",4,"LOST",5,99)</f>
        <v>2</v>
      </c>
      <c r="U2264" t="str" cm="1">
        <f t="array" ref="U2264">_xlfn.LET(_xlpm.x,IFERROR(VALUE(Table2[[#This Row],[Response_Time_Hours]]),""),IF(_xlpm.x="","CHECK",_xlfn.IFS(_xlpm.x&lt;=1,"Immediate",_xlpm.x&lt;=6,"Fast",_xlpm.x&lt;=24,"Moderate",_xlpm.x&gt;24,"Delayed")))</f>
        <v>Delayed</v>
      </c>
      <c r="V2264">
        <f>FLOOR(tbl_CleanLeads[[#This Row],[Response_Time_Hours]],6)</f>
        <v>60</v>
      </c>
      <c r="W2264" t="str" cm="1">
        <f t="array" ref="W2264">IF(Table2[[#This Row],[Interaction_Count_Final]]="","N/A",_xlfn.IFS(Table2[[#This Row],[Interaction_Count_Final]]&lt;=2,"Low",Table2[[#This Row],[Interaction_Count_Final]]&lt;=5,"Medium",Table2[[#This Row],[Interaction_Count_Final]]&gt;=6,"High",TRUE,"CHECK"))</f>
        <v>High</v>
      </c>
      <c r="X2264" t="b">
        <f t="shared" si="35"/>
        <v>1</v>
      </c>
      <c r="Y2264" t="b">
        <f>tbl_CleanLeads[[#This Row],[Response_Time_Hours]]&gt;24</f>
        <v>1</v>
      </c>
      <c r="Z2264" s="13" t="b">
        <f>tbl_CleanLeads[[#This Row],[Response_Time_Hours]]&gt;72</f>
        <v>0</v>
      </c>
      <c r="AA2264" s="13" t="b">
        <f>tbl_CleanLeads[[#This Row],[Status_Clean]]="Converted"</f>
        <v>0</v>
      </c>
    </row>
    <row r="2265" spans="1:27">
      <c r="A2265" t="s">
        <v>90</v>
      </c>
      <c r="B2265" t="s">
        <v>6476</v>
      </c>
      <c r="C2265" t="s">
        <v>6477</v>
      </c>
      <c r="D2265" t="s">
        <v>7280</v>
      </c>
      <c r="E2265" t="s">
        <v>7308</v>
      </c>
      <c r="F2265" t="s">
        <v>173</v>
      </c>
      <c r="G2265" s="1">
        <v>45087</v>
      </c>
      <c r="H2265" s="8">
        <f>MONTH(tbl_CleanLeads[[#This Row],[Lead_Date_Final]])</f>
        <v>6</v>
      </c>
      <c r="I2265" t="s">
        <v>7276</v>
      </c>
      <c r="J2265" t="s">
        <v>7263</v>
      </c>
      <c r="K2265" t="s">
        <v>7277</v>
      </c>
      <c r="L2265">
        <f>WEEKDAY(tbl_CleanLeads[[#This Row],[Lead_Date_Final]],2)</f>
        <v>6</v>
      </c>
      <c r="M2265" t="s">
        <v>7278</v>
      </c>
      <c r="N2265">
        <v>54.7</v>
      </c>
      <c r="O2265" s="7">
        <v>1121.48</v>
      </c>
      <c r="P2265">
        <v>15</v>
      </c>
      <c r="Q2265" t="s">
        <v>7289</v>
      </c>
      <c r="R2265">
        <f>IF(UPPER(TRIM(Table2[[#This Row],[Status_Clean]]))="CONVERTED",1,0)</f>
        <v>0</v>
      </c>
      <c r="S2265">
        <f>IF(ISNUMBER(MATCH(UPPER(TRIM(Table2[[#This Row],[Status_Clean]])),{"CONTACTED","QUALIFIED","CONVERTED"},0)),1,0)</f>
        <v>0</v>
      </c>
      <c r="T2265" cm="1">
        <f t="array" ref="T2265">_xlfn.SWITCH(UPPER(TRIM(Table2[[#This Row],[Status_Clean]])),"NEW",1,"CONTACTED",2,"QUALIFIED",3,"CONVERTED",4,"LOST",5,99)</f>
        <v>5</v>
      </c>
      <c r="U2265" t="str" cm="1">
        <f t="array" ref="U2265">_xlfn.LET(_xlpm.x,IFERROR(VALUE(Table2[[#This Row],[Response_Time_Hours]]),""),IF(_xlpm.x="","CHECK",_xlfn.IFS(_xlpm.x&lt;=1,"Immediate",_xlpm.x&lt;=6,"Fast",_xlpm.x&lt;=24,"Moderate",_xlpm.x&gt;24,"Delayed")))</f>
        <v>Delayed</v>
      </c>
      <c r="V2265">
        <f>FLOOR(tbl_CleanLeads[[#This Row],[Response_Time_Hours]],6)</f>
        <v>54</v>
      </c>
      <c r="W2265" t="str" cm="1">
        <f t="array" ref="W2265">IF(Table2[[#This Row],[Interaction_Count_Final]]="","N/A",_xlfn.IFS(Table2[[#This Row],[Interaction_Count_Final]]&lt;=2,"Low",Table2[[#This Row],[Interaction_Count_Final]]&lt;=5,"Medium",Table2[[#This Row],[Interaction_Count_Final]]&gt;=6,"High",TRUE,"CHECK"))</f>
        <v>High</v>
      </c>
      <c r="X2265" t="b">
        <f t="shared" si="35"/>
        <v>1</v>
      </c>
      <c r="Y2265" t="b">
        <f>tbl_CleanLeads[[#This Row],[Response_Time_Hours]]&gt;24</f>
        <v>1</v>
      </c>
      <c r="Z2265" s="13" t="b">
        <f>tbl_CleanLeads[[#This Row],[Response_Time_Hours]]&gt;72</f>
        <v>0</v>
      </c>
      <c r="AA2265" s="13" t="b">
        <f>tbl_CleanLeads[[#This Row],[Status_Clean]]="Converted"</f>
        <v>0</v>
      </c>
    </row>
    <row r="2266" spans="1:27">
      <c r="A2266" t="s">
        <v>70</v>
      </c>
      <c r="B2266" t="s">
        <v>6478</v>
      </c>
      <c r="C2266" t="s">
        <v>8713</v>
      </c>
      <c r="D2266" t="s">
        <v>7268</v>
      </c>
      <c r="E2266" t="s">
        <v>222</v>
      </c>
      <c r="F2266" t="s">
        <v>125</v>
      </c>
      <c r="G2266" s="1">
        <v>45489</v>
      </c>
      <c r="H2266" s="8">
        <f>MONTH(tbl_CleanLeads[[#This Row],[Lead_Date_Final]])</f>
        <v>7</v>
      </c>
      <c r="I2266" t="s">
        <v>7305</v>
      </c>
      <c r="J2266" t="s">
        <v>7271</v>
      </c>
      <c r="K2266" t="s">
        <v>7288</v>
      </c>
      <c r="L2266">
        <f>WEEKDAY(tbl_CleanLeads[[#This Row],[Lead_Date_Final]],2)</f>
        <v>2</v>
      </c>
      <c r="M2266" t="s">
        <v>7265</v>
      </c>
      <c r="N2266">
        <v>4</v>
      </c>
      <c r="O2266" s="7">
        <v>2658.66</v>
      </c>
      <c r="P2266">
        <v>16</v>
      </c>
      <c r="Q2266" t="s">
        <v>7266</v>
      </c>
      <c r="R2266">
        <f>IF(UPPER(TRIM(Table2[[#This Row],[Status_Clean]]))="CONVERTED",1,0)</f>
        <v>0</v>
      </c>
      <c r="S2266">
        <f>IF(ISNUMBER(MATCH(UPPER(TRIM(Table2[[#This Row],[Status_Clean]])),{"CONTACTED","QUALIFIED","CONVERTED"},0)),1,0)</f>
        <v>1</v>
      </c>
      <c r="T2266" cm="1">
        <f t="array" ref="T2266">_xlfn.SWITCH(UPPER(TRIM(Table2[[#This Row],[Status_Clean]])),"NEW",1,"CONTACTED",2,"QUALIFIED",3,"CONVERTED",4,"LOST",5,99)</f>
        <v>2</v>
      </c>
      <c r="U2266" t="str" cm="1">
        <f t="array" ref="U2266">_xlfn.LET(_xlpm.x,IFERROR(VALUE(Table2[[#This Row],[Response_Time_Hours]]),""),IF(_xlpm.x="","CHECK",_xlfn.IFS(_xlpm.x&lt;=1,"Immediate",_xlpm.x&lt;=6,"Fast",_xlpm.x&lt;=24,"Moderate",_xlpm.x&gt;24,"Delayed")))</f>
        <v>Fast</v>
      </c>
      <c r="V2266">
        <f>FLOOR(tbl_CleanLeads[[#This Row],[Response_Time_Hours]],6)</f>
        <v>0</v>
      </c>
      <c r="W2266" t="str" cm="1">
        <f t="array" ref="W2266">IF(Table2[[#This Row],[Interaction_Count_Final]]="","N/A",_xlfn.IFS(Table2[[#This Row],[Interaction_Count_Final]]&lt;=2,"Low",Table2[[#This Row],[Interaction_Count_Final]]&lt;=5,"Medium",Table2[[#This Row],[Interaction_Count_Final]]&gt;=6,"High",TRUE,"CHECK"))</f>
        <v>High</v>
      </c>
      <c r="X2266" t="b">
        <f t="shared" si="35"/>
        <v>1</v>
      </c>
      <c r="Y2266" t="b">
        <f>tbl_CleanLeads[[#This Row],[Response_Time_Hours]]&gt;24</f>
        <v>0</v>
      </c>
      <c r="Z2266" s="13" t="b">
        <f>tbl_CleanLeads[[#This Row],[Response_Time_Hours]]&gt;72</f>
        <v>0</v>
      </c>
      <c r="AA2266" s="13" t="b">
        <f>tbl_CleanLeads[[#This Row],[Status_Clean]]="Converted"</f>
        <v>0</v>
      </c>
    </row>
    <row r="2267" spans="1:27">
      <c r="A2267" t="s">
        <v>90</v>
      </c>
      <c r="B2267" t="s">
        <v>6480</v>
      </c>
      <c r="C2267" t="s">
        <v>6481</v>
      </c>
      <c r="D2267" t="s">
        <v>7258</v>
      </c>
      <c r="E2267" t="s">
        <v>363</v>
      </c>
      <c r="F2267" t="s">
        <v>71</v>
      </c>
      <c r="G2267" s="1">
        <v>45546</v>
      </c>
      <c r="H2267" s="8">
        <f>MONTH(tbl_CleanLeads[[#This Row],[Lead_Date_Final]])</f>
        <v>9</v>
      </c>
      <c r="I2267" t="s">
        <v>7287</v>
      </c>
      <c r="J2267" t="s">
        <v>7271</v>
      </c>
      <c r="K2267" t="s">
        <v>7288</v>
      </c>
      <c r="L2267">
        <f>WEEKDAY(tbl_CleanLeads[[#This Row],[Lead_Date_Final]],2)</f>
        <v>3</v>
      </c>
      <c r="M2267" t="s">
        <v>7272</v>
      </c>
      <c r="N2267">
        <v>31</v>
      </c>
      <c r="O2267" s="7">
        <v>4046.02</v>
      </c>
      <c r="P2267">
        <v>45</v>
      </c>
      <c r="Q2267" t="s">
        <v>7273</v>
      </c>
      <c r="R2267">
        <f>IF(UPPER(TRIM(Table2[[#This Row],[Status_Clean]]))="CONVERTED",1,0)</f>
        <v>0</v>
      </c>
      <c r="S2267">
        <f>IF(ISNUMBER(MATCH(UPPER(TRIM(Table2[[#This Row],[Status_Clean]])),{"CONTACTED","QUALIFIED","CONVERTED"},0)),1,0)</f>
        <v>1</v>
      </c>
      <c r="T2267" cm="1">
        <f t="array" ref="T2267">_xlfn.SWITCH(UPPER(TRIM(Table2[[#This Row],[Status_Clean]])),"NEW",1,"CONTACTED",2,"QUALIFIED",3,"CONVERTED",4,"LOST",5,99)</f>
        <v>3</v>
      </c>
      <c r="U2267" t="str" cm="1">
        <f t="array" ref="U2267">_xlfn.LET(_xlpm.x,IFERROR(VALUE(Table2[[#This Row],[Response_Time_Hours]]),""),IF(_xlpm.x="","CHECK",_xlfn.IFS(_xlpm.x&lt;=1,"Immediate",_xlpm.x&lt;=6,"Fast",_xlpm.x&lt;=24,"Moderate",_xlpm.x&gt;24,"Delayed")))</f>
        <v>Delayed</v>
      </c>
      <c r="V2267">
        <f>FLOOR(tbl_CleanLeads[[#This Row],[Response_Time_Hours]],6)</f>
        <v>30</v>
      </c>
      <c r="W2267" t="str" cm="1">
        <f t="array" ref="W2267">IF(Table2[[#This Row],[Interaction_Count_Final]]="","N/A",_xlfn.IFS(Table2[[#This Row],[Interaction_Count_Final]]&lt;=2,"Low",Table2[[#This Row],[Interaction_Count_Final]]&lt;=5,"Medium",Table2[[#This Row],[Interaction_Count_Final]]&gt;=6,"High",TRUE,"CHECK"))</f>
        <v>High</v>
      </c>
      <c r="X2267" t="b">
        <f t="shared" si="35"/>
        <v>1</v>
      </c>
      <c r="Y2267" t="b">
        <f>tbl_CleanLeads[[#This Row],[Response_Time_Hours]]&gt;24</f>
        <v>1</v>
      </c>
      <c r="Z2267" s="13" t="b">
        <f>tbl_CleanLeads[[#This Row],[Response_Time_Hours]]&gt;72</f>
        <v>0</v>
      </c>
      <c r="AA2267" s="13" t="b">
        <f>tbl_CleanLeads[[#This Row],[Status_Clean]]="Converted"</f>
        <v>0</v>
      </c>
    </row>
    <row r="2268" spans="1:27">
      <c r="A2268" t="s">
        <v>90</v>
      </c>
      <c r="B2268" t="s">
        <v>6482</v>
      </c>
      <c r="C2268" t="s">
        <v>6483</v>
      </c>
      <c r="D2268" t="s">
        <v>7303</v>
      </c>
      <c r="E2268" t="s">
        <v>311</v>
      </c>
      <c r="F2268" t="s">
        <v>125</v>
      </c>
      <c r="G2268" s="1">
        <v>45190</v>
      </c>
      <c r="H2268" s="8">
        <f>MONTH(tbl_CleanLeads[[#This Row],[Lead_Date_Final]])</f>
        <v>9</v>
      </c>
      <c r="I2268" t="s">
        <v>7287</v>
      </c>
      <c r="J2268" t="s">
        <v>7263</v>
      </c>
      <c r="K2268" t="s">
        <v>7288</v>
      </c>
      <c r="L2268">
        <f>WEEKDAY(tbl_CleanLeads[[#This Row],[Lead_Date_Final]],2)</f>
        <v>4</v>
      </c>
      <c r="M2268" t="s">
        <v>7285</v>
      </c>
      <c r="N2268">
        <v>47.4</v>
      </c>
      <c r="O2268" s="7">
        <v>3793.68</v>
      </c>
      <c r="P2268">
        <v>4</v>
      </c>
      <c r="Q2268" t="s">
        <v>7266</v>
      </c>
      <c r="R2268">
        <f>IF(UPPER(TRIM(Table2[[#This Row],[Status_Clean]]))="CONVERTED",1,0)</f>
        <v>0</v>
      </c>
      <c r="S2268">
        <f>IF(ISNUMBER(MATCH(UPPER(TRIM(Table2[[#This Row],[Status_Clean]])),{"CONTACTED","QUALIFIED","CONVERTED"},0)),1,0)</f>
        <v>1</v>
      </c>
      <c r="T2268" cm="1">
        <f t="array" ref="T2268">_xlfn.SWITCH(UPPER(TRIM(Table2[[#This Row],[Status_Clean]])),"NEW",1,"CONTACTED",2,"QUALIFIED",3,"CONVERTED",4,"LOST",5,99)</f>
        <v>2</v>
      </c>
      <c r="U2268" t="str" cm="1">
        <f t="array" ref="U2268">_xlfn.LET(_xlpm.x,IFERROR(VALUE(Table2[[#This Row],[Response_Time_Hours]]),""),IF(_xlpm.x="","CHECK",_xlfn.IFS(_xlpm.x&lt;=1,"Immediate",_xlpm.x&lt;=6,"Fast",_xlpm.x&lt;=24,"Moderate",_xlpm.x&gt;24,"Delayed")))</f>
        <v>Delayed</v>
      </c>
      <c r="V2268">
        <f>FLOOR(tbl_CleanLeads[[#This Row],[Response_Time_Hours]],6)</f>
        <v>42</v>
      </c>
      <c r="W2268" t="str" cm="1">
        <f t="array" ref="W2268">IF(Table2[[#This Row],[Interaction_Count_Final]]="","N/A",_xlfn.IFS(Table2[[#This Row],[Interaction_Count_Final]]&lt;=2,"Low",Table2[[#This Row],[Interaction_Count_Final]]&lt;=5,"Medium",Table2[[#This Row],[Interaction_Count_Final]]&gt;=6,"High",TRUE,"CHECK"))</f>
        <v>Medium</v>
      </c>
      <c r="X2268" t="b">
        <f t="shared" si="35"/>
        <v>1</v>
      </c>
      <c r="Y2268" t="b">
        <f>tbl_CleanLeads[[#This Row],[Response_Time_Hours]]&gt;24</f>
        <v>1</v>
      </c>
      <c r="Z2268" s="13" t="b">
        <f>tbl_CleanLeads[[#This Row],[Response_Time_Hours]]&gt;72</f>
        <v>0</v>
      </c>
      <c r="AA2268" s="13" t="b">
        <f>tbl_CleanLeads[[#This Row],[Status_Clean]]="Converted"</f>
        <v>0</v>
      </c>
    </row>
    <row r="2269" spans="1:27">
      <c r="A2269" t="s">
        <v>63</v>
      </c>
      <c r="B2269" t="s">
        <v>6485</v>
      </c>
      <c r="C2269" t="s">
        <v>6486</v>
      </c>
      <c r="D2269" t="s">
        <v>7268</v>
      </c>
      <c r="E2269" t="s">
        <v>1356</v>
      </c>
      <c r="F2269" t="s">
        <v>193</v>
      </c>
      <c r="G2269" s="1">
        <v>45579</v>
      </c>
      <c r="H2269" s="8">
        <f>MONTH(tbl_CleanLeads[[#This Row],[Lead_Date_Final]])</f>
        <v>10</v>
      </c>
      <c r="I2269" t="s">
        <v>7270</v>
      </c>
      <c r="J2269" t="s">
        <v>7271</v>
      </c>
      <c r="K2269" t="s">
        <v>7264</v>
      </c>
      <c r="L2269">
        <f>WEEKDAY(tbl_CleanLeads[[#This Row],[Lead_Date_Final]],2)</f>
        <v>1</v>
      </c>
      <c r="M2269" t="s">
        <v>7298</v>
      </c>
      <c r="N2269">
        <v>8.1</v>
      </c>
      <c r="O2269" s="7">
        <v>4983.4799999999996</v>
      </c>
      <c r="P2269">
        <v>1</v>
      </c>
      <c r="Q2269" t="s">
        <v>7273</v>
      </c>
      <c r="R2269">
        <f>IF(UPPER(TRIM(Table2[[#This Row],[Status_Clean]]))="CONVERTED",1,0)</f>
        <v>0</v>
      </c>
      <c r="S2269">
        <f>IF(ISNUMBER(MATCH(UPPER(TRIM(Table2[[#This Row],[Status_Clean]])),{"CONTACTED","QUALIFIED","CONVERTED"},0)),1,0)</f>
        <v>0</v>
      </c>
      <c r="T2269" cm="1">
        <f t="array" ref="T2269">_xlfn.SWITCH(UPPER(TRIM(Table2[[#This Row],[Status_Clean]])),"NEW",1,"CONTACTED",2,"QUALIFIED",3,"CONVERTED",4,"LOST",5,99)</f>
        <v>1</v>
      </c>
      <c r="U2269" t="str" cm="1">
        <f t="array" ref="U2269">_xlfn.LET(_xlpm.x,IFERROR(VALUE(Table2[[#This Row],[Response_Time_Hours]]),""),IF(_xlpm.x="","CHECK",_xlfn.IFS(_xlpm.x&lt;=1,"Immediate",_xlpm.x&lt;=6,"Fast",_xlpm.x&lt;=24,"Moderate",_xlpm.x&gt;24,"Delayed")))</f>
        <v>Moderate</v>
      </c>
      <c r="V2269">
        <f>FLOOR(tbl_CleanLeads[[#This Row],[Response_Time_Hours]],6)</f>
        <v>6</v>
      </c>
      <c r="W2269" t="str" cm="1">
        <f t="array" ref="W2269">IF(Table2[[#This Row],[Interaction_Count_Final]]="","N/A",_xlfn.IFS(Table2[[#This Row],[Interaction_Count_Final]]&lt;=2,"Low",Table2[[#This Row],[Interaction_Count_Final]]&lt;=5,"Medium",Table2[[#This Row],[Interaction_Count_Final]]&gt;=6,"High",TRUE,"CHECK"))</f>
        <v>Low</v>
      </c>
      <c r="X2269" t="b">
        <f t="shared" si="35"/>
        <v>1</v>
      </c>
      <c r="Y2269" t="b">
        <f>tbl_CleanLeads[[#This Row],[Response_Time_Hours]]&gt;24</f>
        <v>0</v>
      </c>
      <c r="Z2269" s="13" t="b">
        <f>tbl_CleanLeads[[#This Row],[Response_Time_Hours]]&gt;72</f>
        <v>0</v>
      </c>
      <c r="AA2269" s="13" t="b">
        <f>tbl_CleanLeads[[#This Row],[Status_Clean]]="Converted"</f>
        <v>0</v>
      </c>
    </row>
    <row r="2270" spans="1:27">
      <c r="A2270" t="s">
        <v>90</v>
      </c>
      <c r="B2270" t="s">
        <v>6487</v>
      </c>
      <c r="C2270" t="s">
        <v>6488</v>
      </c>
      <c r="D2270" t="s">
        <v>7303</v>
      </c>
      <c r="E2270" t="s">
        <v>123</v>
      </c>
      <c r="F2270" t="s">
        <v>71</v>
      </c>
      <c r="G2270" s="1">
        <v>45398</v>
      </c>
      <c r="H2270" s="8">
        <f>MONTH(tbl_CleanLeads[[#This Row],[Lead_Date_Final]])</f>
        <v>4</v>
      </c>
      <c r="I2270" t="s">
        <v>7297</v>
      </c>
      <c r="J2270" t="s">
        <v>7271</v>
      </c>
      <c r="K2270" t="s">
        <v>7277</v>
      </c>
      <c r="L2270">
        <f>WEEKDAY(tbl_CleanLeads[[#This Row],[Lead_Date_Final]],2)</f>
        <v>2</v>
      </c>
      <c r="M2270" t="s">
        <v>7265</v>
      </c>
      <c r="N2270">
        <v>39</v>
      </c>
      <c r="O2270" s="7">
        <v>4226.3</v>
      </c>
      <c r="P2270">
        <v>34</v>
      </c>
      <c r="Q2270" t="s">
        <v>7273</v>
      </c>
      <c r="R2270">
        <f>IF(UPPER(TRIM(Table2[[#This Row],[Status_Clean]]))="CONVERTED",1,0)</f>
        <v>0</v>
      </c>
      <c r="S2270">
        <f>IF(ISNUMBER(MATCH(UPPER(TRIM(Table2[[#This Row],[Status_Clean]])),{"CONTACTED","QUALIFIED","CONVERTED"},0)),1,0)</f>
        <v>1</v>
      </c>
      <c r="T2270" cm="1">
        <f t="array" ref="T2270">_xlfn.SWITCH(UPPER(TRIM(Table2[[#This Row],[Status_Clean]])),"NEW",1,"CONTACTED",2,"QUALIFIED",3,"CONVERTED",4,"LOST",5,99)</f>
        <v>3</v>
      </c>
      <c r="U2270" t="str" cm="1">
        <f t="array" ref="U2270">_xlfn.LET(_xlpm.x,IFERROR(VALUE(Table2[[#This Row],[Response_Time_Hours]]),""),IF(_xlpm.x="","CHECK",_xlfn.IFS(_xlpm.x&lt;=1,"Immediate",_xlpm.x&lt;=6,"Fast",_xlpm.x&lt;=24,"Moderate",_xlpm.x&gt;24,"Delayed")))</f>
        <v>Delayed</v>
      </c>
      <c r="V2270">
        <f>FLOOR(tbl_CleanLeads[[#This Row],[Response_Time_Hours]],6)</f>
        <v>36</v>
      </c>
      <c r="W2270" t="str" cm="1">
        <f t="array" ref="W2270">IF(Table2[[#This Row],[Interaction_Count_Final]]="","N/A",_xlfn.IFS(Table2[[#This Row],[Interaction_Count_Final]]&lt;=2,"Low",Table2[[#This Row],[Interaction_Count_Final]]&lt;=5,"Medium",Table2[[#This Row],[Interaction_Count_Final]]&gt;=6,"High",TRUE,"CHECK"))</f>
        <v>High</v>
      </c>
      <c r="X2270" t="b">
        <f t="shared" si="35"/>
        <v>1</v>
      </c>
      <c r="Y2270" t="b">
        <f>tbl_CleanLeads[[#This Row],[Response_Time_Hours]]&gt;24</f>
        <v>1</v>
      </c>
      <c r="Z2270" s="13" t="b">
        <f>tbl_CleanLeads[[#This Row],[Response_Time_Hours]]&gt;72</f>
        <v>0</v>
      </c>
      <c r="AA2270" s="13" t="b">
        <f>tbl_CleanLeads[[#This Row],[Status_Clean]]="Converted"</f>
        <v>0</v>
      </c>
    </row>
    <row r="2271" spans="1:27">
      <c r="A2271" t="s">
        <v>102</v>
      </c>
      <c r="B2271" t="s">
        <v>6490</v>
      </c>
      <c r="C2271" t="s">
        <v>8715</v>
      </c>
      <c r="D2271" t="s">
        <v>7280</v>
      </c>
      <c r="E2271" t="s">
        <v>473</v>
      </c>
      <c r="F2271" t="s">
        <v>125</v>
      </c>
      <c r="G2271" s="1">
        <v>45030</v>
      </c>
      <c r="H2271" s="8">
        <f>MONTH(tbl_CleanLeads[[#This Row],[Lead_Date_Final]])</f>
        <v>4</v>
      </c>
      <c r="I2271" t="s">
        <v>7297</v>
      </c>
      <c r="J2271" t="s">
        <v>7263</v>
      </c>
      <c r="K2271" t="s">
        <v>7277</v>
      </c>
      <c r="L2271">
        <f>WEEKDAY(tbl_CleanLeads[[#This Row],[Lead_Date_Final]],2)</f>
        <v>5</v>
      </c>
      <c r="M2271" t="s">
        <v>7312</v>
      </c>
      <c r="N2271">
        <v>10.3</v>
      </c>
      <c r="O2271" s="7">
        <v>1686.05</v>
      </c>
      <c r="P2271">
        <v>40</v>
      </c>
      <c r="Q2271" t="s">
        <v>7289</v>
      </c>
      <c r="R2271">
        <f>IF(UPPER(TRIM(Table2[[#This Row],[Status_Clean]]))="CONVERTED",1,0)</f>
        <v>0</v>
      </c>
      <c r="S2271">
        <f>IF(ISNUMBER(MATCH(UPPER(TRIM(Table2[[#This Row],[Status_Clean]])),{"CONTACTED","QUALIFIED","CONVERTED"},0)),1,0)</f>
        <v>1</v>
      </c>
      <c r="T2271" cm="1">
        <f t="array" ref="T2271">_xlfn.SWITCH(UPPER(TRIM(Table2[[#This Row],[Status_Clean]])),"NEW",1,"CONTACTED",2,"QUALIFIED",3,"CONVERTED",4,"LOST",5,99)</f>
        <v>2</v>
      </c>
      <c r="U2271" t="str" cm="1">
        <f t="array" ref="U2271">_xlfn.LET(_xlpm.x,IFERROR(VALUE(Table2[[#This Row],[Response_Time_Hours]]),""),IF(_xlpm.x="","CHECK",_xlfn.IFS(_xlpm.x&lt;=1,"Immediate",_xlpm.x&lt;=6,"Fast",_xlpm.x&lt;=24,"Moderate",_xlpm.x&gt;24,"Delayed")))</f>
        <v>Moderate</v>
      </c>
      <c r="V2271">
        <f>FLOOR(tbl_CleanLeads[[#This Row],[Response_Time_Hours]],6)</f>
        <v>6</v>
      </c>
      <c r="W2271" t="str" cm="1">
        <f t="array" ref="W2271">IF(Table2[[#This Row],[Interaction_Count_Final]]="","N/A",_xlfn.IFS(Table2[[#This Row],[Interaction_Count_Final]]&lt;=2,"Low",Table2[[#This Row],[Interaction_Count_Final]]&lt;=5,"Medium",Table2[[#This Row],[Interaction_Count_Final]]&gt;=6,"High",TRUE,"CHECK"))</f>
        <v>High</v>
      </c>
      <c r="X2271" t="b">
        <f t="shared" si="35"/>
        <v>1</v>
      </c>
      <c r="Y2271" t="b">
        <f>tbl_CleanLeads[[#This Row],[Response_Time_Hours]]&gt;24</f>
        <v>0</v>
      </c>
      <c r="Z2271" s="13" t="b">
        <f>tbl_CleanLeads[[#This Row],[Response_Time_Hours]]&gt;72</f>
        <v>0</v>
      </c>
      <c r="AA2271" s="13" t="b">
        <f>tbl_CleanLeads[[#This Row],[Status_Clean]]="Converted"</f>
        <v>0</v>
      </c>
    </row>
    <row r="2272" spans="1:27">
      <c r="A2272" t="s">
        <v>102</v>
      </c>
      <c r="B2272" t="s">
        <v>6493</v>
      </c>
      <c r="C2272" t="s">
        <v>6494</v>
      </c>
      <c r="D2272" t="s">
        <v>7268</v>
      </c>
      <c r="E2272" t="s">
        <v>106</v>
      </c>
      <c r="F2272" t="s">
        <v>250</v>
      </c>
      <c r="G2272" s="1">
        <v>45356</v>
      </c>
      <c r="H2272" s="8">
        <f>MONTH(tbl_CleanLeads[[#This Row],[Lead_Date_Final]])</f>
        <v>3</v>
      </c>
      <c r="I2272" t="s">
        <v>7295</v>
      </c>
      <c r="J2272" t="s">
        <v>7271</v>
      </c>
      <c r="K2272" t="s">
        <v>7284</v>
      </c>
      <c r="L2272">
        <f>WEEKDAY(tbl_CleanLeads[[#This Row],[Lead_Date_Final]],2)</f>
        <v>2</v>
      </c>
      <c r="M2272" t="s">
        <v>7265</v>
      </c>
      <c r="N2272">
        <v>7.6</v>
      </c>
      <c r="O2272" s="7">
        <v>1268.3800000000001</v>
      </c>
      <c r="P2272">
        <v>18</v>
      </c>
      <c r="Q2272" t="s">
        <v>7289</v>
      </c>
      <c r="R2272">
        <f>IF(UPPER(TRIM(Table2[[#This Row],[Status_Clean]]))="CONVERTED",1,0)</f>
        <v>1</v>
      </c>
      <c r="S2272">
        <f>IF(ISNUMBER(MATCH(UPPER(TRIM(Table2[[#This Row],[Status_Clean]])),{"CONTACTED","QUALIFIED","CONVERTED"},0)),1,0)</f>
        <v>1</v>
      </c>
      <c r="T2272" cm="1">
        <f t="array" ref="T2272">_xlfn.SWITCH(UPPER(TRIM(Table2[[#This Row],[Status_Clean]])),"NEW",1,"CONTACTED",2,"QUALIFIED",3,"CONVERTED",4,"LOST",5,99)</f>
        <v>4</v>
      </c>
      <c r="U2272" t="str" cm="1">
        <f t="array" ref="U2272">_xlfn.LET(_xlpm.x,IFERROR(VALUE(Table2[[#This Row],[Response_Time_Hours]]),""),IF(_xlpm.x="","CHECK",_xlfn.IFS(_xlpm.x&lt;=1,"Immediate",_xlpm.x&lt;=6,"Fast",_xlpm.x&lt;=24,"Moderate",_xlpm.x&gt;24,"Delayed")))</f>
        <v>Moderate</v>
      </c>
      <c r="V2272">
        <f>FLOOR(tbl_CleanLeads[[#This Row],[Response_Time_Hours]],6)</f>
        <v>6</v>
      </c>
      <c r="W2272" t="str" cm="1">
        <f t="array" ref="W2272">IF(Table2[[#This Row],[Interaction_Count_Final]]="","N/A",_xlfn.IFS(Table2[[#This Row],[Interaction_Count_Final]]&lt;=2,"Low",Table2[[#This Row],[Interaction_Count_Final]]&lt;=5,"Medium",Table2[[#This Row],[Interaction_Count_Final]]&gt;=6,"High",TRUE,"CHECK"))</f>
        <v>High</v>
      </c>
      <c r="X2272" t="b">
        <f t="shared" si="35"/>
        <v>1</v>
      </c>
      <c r="Y2272" t="b">
        <f>tbl_CleanLeads[[#This Row],[Response_Time_Hours]]&gt;24</f>
        <v>0</v>
      </c>
      <c r="Z2272" s="13" t="b">
        <f>tbl_CleanLeads[[#This Row],[Response_Time_Hours]]&gt;72</f>
        <v>0</v>
      </c>
      <c r="AA2272" s="13" t="b">
        <f>tbl_CleanLeads[[#This Row],[Status_Clean]]="Converted"</f>
        <v>1</v>
      </c>
    </row>
    <row r="2273" spans="1:27">
      <c r="A2273" t="s">
        <v>70</v>
      </c>
      <c r="B2273" t="s">
        <v>6496</v>
      </c>
      <c r="C2273" t="s">
        <v>6497</v>
      </c>
      <c r="D2273" t="s">
        <v>7274</v>
      </c>
      <c r="E2273" t="s">
        <v>1356</v>
      </c>
      <c r="F2273" t="s">
        <v>193</v>
      </c>
      <c r="G2273" s="1">
        <v>45044</v>
      </c>
      <c r="H2273" s="8">
        <f>MONTH(tbl_CleanLeads[[#This Row],[Lead_Date_Final]])</f>
        <v>4</v>
      </c>
      <c r="I2273" t="s">
        <v>7297</v>
      </c>
      <c r="J2273" t="s">
        <v>7263</v>
      </c>
      <c r="K2273" t="s">
        <v>7277</v>
      </c>
      <c r="L2273">
        <f>WEEKDAY(tbl_CleanLeads[[#This Row],[Lead_Date_Final]],2)</f>
        <v>5</v>
      </c>
      <c r="M2273" t="s">
        <v>7312</v>
      </c>
      <c r="N2273">
        <v>55.199999999999996</v>
      </c>
      <c r="O2273" s="7">
        <v>3434.05</v>
      </c>
      <c r="P2273">
        <v>1</v>
      </c>
      <c r="Q2273" t="s">
        <v>7266</v>
      </c>
      <c r="R2273">
        <f>IF(UPPER(TRIM(Table2[[#This Row],[Status_Clean]]))="CONVERTED",1,0)</f>
        <v>0</v>
      </c>
      <c r="S2273">
        <f>IF(ISNUMBER(MATCH(UPPER(TRIM(Table2[[#This Row],[Status_Clean]])),{"CONTACTED","QUALIFIED","CONVERTED"},0)),1,0)</f>
        <v>0</v>
      </c>
      <c r="T2273" cm="1">
        <f t="array" ref="T2273">_xlfn.SWITCH(UPPER(TRIM(Table2[[#This Row],[Status_Clean]])),"NEW",1,"CONTACTED",2,"QUALIFIED",3,"CONVERTED",4,"LOST",5,99)</f>
        <v>1</v>
      </c>
      <c r="U2273" t="str" cm="1">
        <f t="array" ref="U2273">_xlfn.LET(_xlpm.x,IFERROR(VALUE(Table2[[#This Row],[Response_Time_Hours]]),""),IF(_xlpm.x="","CHECK",_xlfn.IFS(_xlpm.x&lt;=1,"Immediate",_xlpm.x&lt;=6,"Fast",_xlpm.x&lt;=24,"Moderate",_xlpm.x&gt;24,"Delayed")))</f>
        <v>Delayed</v>
      </c>
      <c r="V2273">
        <f>FLOOR(tbl_CleanLeads[[#This Row],[Response_Time_Hours]],6)</f>
        <v>54</v>
      </c>
      <c r="W2273" t="str" cm="1">
        <f t="array" ref="W2273">IF(Table2[[#This Row],[Interaction_Count_Final]]="","N/A",_xlfn.IFS(Table2[[#This Row],[Interaction_Count_Final]]&lt;=2,"Low",Table2[[#This Row],[Interaction_Count_Final]]&lt;=5,"Medium",Table2[[#This Row],[Interaction_Count_Final]]&gt;=6,"High",TRUE,"CHECK"))</f>
        <v>Low</v>
      </c>
      <c r="X2273" t="b">
        <f t="shared" si="35"/>
        <v>1</v>
      </c>
      <c r="Y2273" t="b">
        <f>tbl_CleanLeads[[#This Row],[Response_Time_Hours]]&gt;24</f>
        <v>1</v>
      </c>
      <c r="Z2273" s="13" t="b">
        <f>tbl_CleanLeads[[#This Row],[Response_Time_Hours]]&gt;72</f>
        <v>0</v>
      </c>
      <c r="AA2273" s="13" t="b">
        <f>tbl_CleanLeads[[#This Row],[Status_Clean]]="Converted"</f>
        <v>0</v>
      </c>
    </row>
    <row r="2274" spans="1:27">
      <c r="A2274" t="s">
        <v>90</v>
      </c>
      <c r="B2274" t="s">
        <v>6499</v>
      </c>
      <c r="C2274" t="s">
        <v>6500</v>
      </c>
      <c r="D2274" t="s">
        <v>7268</v>
      </c>
      <c r="E2274" t="s">
        <v>254</v>
      </c>
      <c r="F2274" t="s">
        <v>250</v>
      </c>
      <c r="G2274" s="1">
        <v>45588</v>
      </c>
      <c r="H2274" s="8">
        <f>MONTH(tbl_CleanLeads[[#This Row],[Lead_Date_Final]])</f>
        <v>10</v>
      </c>
      <c r="I2274" t="s">
        <v>7270</v>
      </c>
      <c r="J2274" t="s">
        <v>7271</v>
      </c>
      <c r="K2274" t="s">
        <v>7264</v>
      </c>
      <c r="L2274">
        <f>WEEKDAY(tbl_CleanLeads[[#This Row],[Lead_Date_Final]],2)</f>
        <v>3</v>
      </c>
      <c r="M2274" t="s">
        <v>7272</v>
      </c>
      <c r="N2274">
        <v>16.8</v>
      </c>
      <c r="O2274" s="7">
        <v>4713.95</v>
      </c>
      <c r="P2274">
        <v>43</v>
      </c>
      <c r="Q2274" t="s">
        <v>7273</v>
      </c>
      <c r="R2274">
        <f>IF(UPPER(TRIM(Table2[[#This Row],[Status_Clean]]))="CONVERTED",1,0)</f>
        <v>1</v>
      </c>
      <c r="S2274">
        <f>IF(ISNUMBER(MATCH(UPPER(TRIM(Table2[[#This Row],[Status_Clean]])),{"CONTACTED","QUALIFIED","CONVERTED"},0)),1,0)</f>
        <v>1</v>
      </c>
      <c r="T2274" cm="1">
        <f t="array" ref="T2274">_xlfn.SWITCH(UPPER(TRIM(Table2[[#This Row],[Status_Clean]])),"NEW",1,"CONTACTED",2,"QUALIFIED",3,"CONVERTED",4,"LOST",5,99)</f>
        <v>4</v>
      </c>
      <c r="U2274" t="str" cm="1">
        <f t="array" ref="U2274">_xlfn.LET(_xlpm.x,IFERROR(VALUE(Table2[[#This Row],[Response_Time_Hours]]),""),IF(_xlpm.x="","CHECK",_xlfn.IFS(_xlpm.x&lt;=1,"Immediate",_xlpm.x&lt;=6,"Fast",_xlpm.x&lt;=24,"Moderate",_xlpm.x&gt;24,"Delayed")))</f>
        <v>Moderate</v>
      </c>
      <c r="V2274">
        <f>FLOOR(tbl_CleanLeads[[#This Row],[Response_Time_Hours]],6)</f>
        <v>12</v>
      </c>
      <c r="W2274" t="str" cm="1">
        <f t="array" ref="W2274">IF(Table2[[#This Row],[Interaction_Count_Final]]="","N/A",_xlfn.IFS(Table2[[#This Row],[Interaction_Count_Final]]&lt;=2,"Low",Table2[[#This Row],[Interaction_Count_Final]]&lt;=5,"Medium",Table2[[#This Row],[Interaction_Count_Final]]&gt;=6,"High",TRUE,"CHECK"))</f>
        <v>High</v>
      </c>
      <c r="X2274" t="b">
        <f t="shared" si="35"/>
        <v>1</v>
      </c>
      <c r="Y2274" t="b">
        <f>tbl_CleanLeads[[#This Row],[Response_Time_Hours]]&gt;24</f>
        <v>0</v>
      </c>
      <c r="Z2274" s="13" t="b">
        <f>tbl_CleanLeads[[#This Row],[Response_Time_Hours]]&gt;72</f>
        <v>0</v>
      </c>
      <c r="AA2274" s="13" t="b">
        <f>tbl_CleanLeads[[#This Row],[Status_Clean]]="Converted"</f>
        <v>1</v>
      </c>
    </row>
    <row r="2275" spans="1:27">
      <c r="A2275" t="s">
        <v>63</v>
      </c>
      <c r="B2275" t="s">
        <v>6502</v>
      </c>
      <c r="C2275" t="s">
        <v>6503</v>
      </c>
      <c r="D2275" t="s">
        <v>7274</v>
      </c>
      <c r="E2275" t="s">
        <v>263</v>
      </c>
      <c r="F2275" t="s">
        <v>71</v>
      </c>
      <c r="G2275" s="1">
        <v>44951</v>
      </c>
      <c r="H2275" s="8">
        <f>MONTH(tbl_CleanLeads[[#This Row],[Lead_Date_Final]])</f>
        <v>1</v>
      </c>
      <c r="I2275" t="s">
        <v>7317</v>
      </c>
      <c r="J2275" t="s">
        <v>7263</v>
      </c>
      <c r="K2275" t="s">
        <v>7284</v>
      </c>
      <c r="L2275">
        <f>WEEKDAY(tbl_CleanLeads[[#This Row],[Lead_Date_Final]],2)</f>
        <v>3</v>
      </c>
      <c r="M2275" t="s">
        <v>7272</v>
      </c>
      <c r="N2275">
        <v>3.2</v>
      </c>
      <c r="O2275" s="7">
        <v>4390.1000000000004</v>
      </c>
      <c r="P2275" t="s">
        <v>232</v>
      </c>
      <c r="Q2275" t="s">
        <v>7273</v>
      </c>
      <c r="R2275">
        <f>IF(UPPER(TRIM(Table2[[#This Row],[Status_Clean]]))="CONVERTED",1,0)</f>
        <v>0</v>
      </c>
      <c r="S2275">
        <f>IF(ISNUMBER(MATCH(UPPER(TRIM(Table2[[#This Row],[Status_Clean]])),{"CONTACTED","QUALIFIED","CONVERTED"},0)),1,0)</f>
        <v>1</v>
      </c>
      <c r="T2275" cm="1">
        <f t="array" ref="T2275">_xlfn.SWITCH(UPPER(TRIM(Table2[[#This Row],[Status_Clean]])),"NEW",1,"CONTACTED",2,"QUALIFIED",3,"CONVERTED",4,"LOST",5,99)</f>
        <v>3</v>
      </c>
      <c r="U2275" t="str" cm="1">
        <f t="array" ref="U2275">_xlfn.LET(_xlpm.x,IFERROR(VALUE(Table2[[#This Row],[Response_Time_Hours]]),""),IF(_xlpm.x="","CHECK",_xlfn.IFS(_xlpm.x&lt;=1,"Immediate",_xlpm.x&lt;=6,"Fast",_xlpm.x&lt;=24,"Moderate",_xlpm.x&gt;24,"Delayed")))</f>
        <v>Fast</v>
      </c>
      <c r="V2275">
        <f>FLOOR(tbl_CleanLeads[[#This Row],[Response_Time_Hours]],6)</f>
        <v>0</v>
      </c>
      <c r="W2275" t="str" cm="1">
        <f t="array" ref="W2275">IF(Table2[[#This Row],[Interaction_Count_Final]]="","N/A",_xlfn.IFS(Table2[[#This Row],[Interaction_Count_Final]]&lt;=2,"Low",Table2[[#This Row],[Interaction_Count_Final]]&lt;=5,"Medium",Table2[[#This Row],[Interaction_Count_Final]]&gt;=6,"High",TRUE,"CHECK"))</f>
        <v>High</v>
      </c>
      <c r="X2275" t="b">
        <f t="shared" si="35"/>
        <v>1</v>
      </c>
      <c r="Y2275" t="b">
        <f>tbl_CleanLeads[[#This Row],[Response_Time_Hours]]&gt;24</f>
        <v>0</v>
      </c>
      <c r="Z2275" s="13" t="b">
        <f>tbl_CleanLeads[[#This Row],[Response_Time_Hours]]&gt;72</f>
        <v>0</v>
      </c>
      <c r="AA2275" s="13" t="b">
        <f>tbl_CleanLeads[[#This Row],[Status_Clean]]="Converted"</f>
        <v>0</v>
      </c>
    </row>
    <row r="2276" spans="1:27">
      <c r="A2276" t="s">
        <v>90</v>
      </c>
      <c r="B2276" t="s">
        <v>6504</v>
      </c>
      <c r="C2276" t="s">
        <v>6505</v>
      </c>
      <c r="D2276" t="s">
        <v>7280</v>
      </c>
      <c r="E2276" t="s">
        <v>1356</v>
      </c>
      <c r="F2276" t="s">
        <v>125</v>
      </c>
      <c r="G2276" s="1">
        <v>45289</v>
      </c>
      <c r="H2276" s="8">
        <f>MONTH(tbl_CleanLeads[[#This Row],[Lead_Date_Final]])</f>
        <v>12</v>
      </c>
      <c r="I2276" t="s">
        <v>7262</v>
      </c>
      <c r="J2276" t="s">
        <v>7263</v>
      </c>
      <c r="K2276" t="s">
        <v>7264</v>
      </c>
      <c r="L2276">
        <f>WEEKDAY(tbl_CleanLeads[[#This Row],[Lead_Date_Final]],2)</f>
        <v>5</v>
      </c>
      <c r="M2276" t="s">
        <v>7312</v>
      </c>
      <c r="N2276">
        <v>40.799999999999997</v>
      </c>
      <c r="O2276" s="7">
        <v>3657.88</v>
      </c>
      <c r="P2276">
        <v>2</v>
      </c>
      <c r="Q2276" t="s">
        <v>7266</v>
      </c>
      <c r="R2276">
        <f>IF(UPPER(TRIM(Table2[[#This Row],[Status_Clean]]))="CONVERTED",1,0)</f>
        <v>0</v>
      </c>
      <c r="S2276">
        <f>IF(ISNUMBER(MATCH(UPPER(TRIM(Table2[[#This Row],[Status_Clean]])),{"CONTACTED","QUALIFIED","CONVERTED"},0)),1,0)</f>
        <v>1</v>
      </c>
      <c r="T2276" cm="1">
        <f t="array" ref="T2276">_xlfn.SWITCH(UPPER(TRIM(Table2[[#This Row],[Status_Clean]])),"NEW",1,"CONTACTED",2,"QUALIFIED",3,"CONVERTED",4,"LOST",5,99)</f>
        <v>2</v>
      </c>
      <c r="U2276" t="str" cm="1">
        <f t="array" ref="U2276">_xlfn.LET(_xlpm.x,IFERROR(VALUE(Table2[[#This Row],[Response_Time_Hours]]),""),IF(_xlpm.x="","CHECK",_xlfn.IFS(_xlpm.x&lt;=1,"Immediate",_xlpm.x&lt;=6,"Fast",_xlpm.x&lt;=24,"Moderate",_xlpm.x&gt;24,"Delayed")))</f>
        <v>Delayed</v>
      </c>
      <c r="V2276">
        <f>FLOOR(tbl_CleanLeads[[#This Row],[Response_Time_Hours]],6)</f>
        <v>36</v>
      </c>
      <c r="W2276" t="str" cm="1">
        <f t="array" ref="W2276">IF(Table2[[#This Row],[Interaction_Count_Final]]="","N/A",_xlfn.IFS(Table2[[#This Row],[Interaction_Count_Final]]&lt;=2,"Low",Table2[[#This Row],[Interaction_Count_Final]]&lt;=5,"Medium",Table2[[#This Row],[Interaction_Count_Final]]&gt;=6,"High",TRUE,"CHECK"))</f>
        <v>Low</v>
      </c>
      <c r="X2276" t="b">
        <f t="shared" si="35"/>
        <v>1</v>
      </c>
      <c r="Y2276" t="b">
        <f>tbl_CleanLeads[[#This Row],[Response_Time_Hours]]&gt;24</f>
        <v>1</v>
      </c>
      <c r="Z2276" s="13" t="b">
        <f>tbl_CleanLeads[[#This Row],[Response_Time_Hours]]&gt;72</f>
        <v>0</v>
      </c>
      <c r="AA2276" s="13" t="b">
        <f>tbl_CleanLeads[[#This Row],[Status_Clean]]="Converted"</f>
        <v>0</v>
      </c>
    </row>
    <row r="2277" spans="1:27">
      <c r="A2277" t="s">
        <v>102</v>
      </c>
      <c r="B2277" t="s">
        <v>6507</v>
      </c>
      <c r="C2277" t="s">
        <v>8718</v>
      </c>
      <c r="D2277" t="s">
        <v>7280</v>
      </c>
      <c r="E2277" t="s">
        <v>254</v>
      </c>
      <c r="F2277" t="s">
        <v>125</v>
      </c>
      <c r="G2277" s="1">
        <v>45323</v>
      </c>
      <c r="H2277" s="8">
        <f>MONTH(tbl_CleanLeads[[#This Row],[Lead_Date_Final]])</f>
        <v>2</v>
      </c>
      <c r="I2277" t="s">
        <v>7283</v>
      </c>
      <c r="J2277" t="s">
        <v>7271</v>
      </c>
      <c r="K2277" t="s">
        <v>7284</v>
      </c>
      <c r="L2277">
        <f>WEEKDAY(tbl_CleanLeads[[#This Row],[Lead_Date_Final]],2)</f>
        <v>4</v>
      </c>
      <c r="M2277" t="s">
        <v>7285</v>
      </c>
      <c r="N2277">
        <v>55.2</v>
      </c>
      <c r="O2277" s="7">
        <v>2188.66</v>
      </c>
      <c r="P2277">
        <v>21</v>
      </c>
      <c r="Q2277" t="s">
        <v>7266</v>
      </c>
      <c r="R2277">
        <f>IF(UPPER(TRIM(Table2[[#This Row],[Status_Clean]]))="CONVERTED",1,0)</f>
        <v>0</v>
      </c>
      <c r="S2277">
        <f>IF(ISNUMBER(MATCH(UPPER(TRIM(Table2[[#This Row],[Status_Clean]])),{"CONTACTED","QUALIFIED","CONVERTED"},0)),1,0)</f>
        <v>1</v>
      </c>
      <c r="T2277" cm="1">
        <f t="array" ref="T2277">_xlfn.SWITCH(UPPER(TRIM(Table2[[#This Row],[Status_Clean]])),"NEW",1,"CONTACTED",2,"QUALIFIED",3,"CONVERTED",4,"LOST",5,99)</f>
        <v>2</v>
      </c>
      <c r="U2277" t="str" cm="1">
        <f t="array" ref="U2277">_xlfn.LET(_xlpm.x,IFERROR(VALUE(Table2[[#This Row],[Response_Time_Hours]]),""),IF(_xlpm.x="","CHECK",_xlfn.IFS(_xlpm.x&lt;=1,"Immediate",_xlpm.x&lt;=6,"Fast",_xlpm.x&lt;=24,"Moderate",_xlpm.x&gt;24,"Delayed")))</f>
        <v>Delayed</v>
      </c>
      <c r="V2277">
        <f>FLOOR(tbl_CleanLeads[[#This Row],[Response_Time_Hours]],6)</f>
        <v>54</v>
      </c>
      <c r="W2277" t="str" cm="1">
        <f t="array" ref="W2277">IF(Table2[[#This Row],[Interaction_Count_Final]]="","N/A",_xlfn.IFS(Table2[[#This Row],[Interaction_Count_Final]]&lt;=2,"Low",Table2[[#This Row],[Interaction_Count_Final]]&lt;=5,"Medium",Table2[[#This Row],[Interaction_Count_Final]]&gt;=6,"High",TRUE,"CHECK"))</f>
        <v>High</v>
      </c>
      <c r="X2277" t="b">
        <f t="shared" si="35"/>
        <v>1</v>
      </c>
      <c r="Y2277" t="b">
        <f>tbl_CleanLeads[[#This Row],[Response_Time_Hours]]&gt;24</f>
        <v>1</v>
      </c>
      <c r="Z2277" s="13" t="b">
        <f>tbl_CleanLeads[[#This Row],[Response_Time_Hours]]&gt;72</f>
        <v>0</v>
      </c>
      <c r="AA2277" s="13" t="b">
        <f>tbl_CleanLeads[[#This Row],[Status_Clean]]="Converted"</f>
        <v>0</v>
      </c>
    </row>
    <row r="2278" spans="1:27">
      <c r="A2278" t="s">
        <v>63</v>
      </c>
      <c r="B2278" t="s">
        <v>6510</v>
      </c>
      <c r="C2278" t="s">
        <v>6511</v>
      </c>
      <c r="D2278" t="s">
        <v>7280</v>
      </c>
      <c r="E2278" t="s">
        <v>222</v>
      </c>
      <c r="F2278" t="s">
        <v>71</v>
      </c>
      <c r="G2278" s="1">
        <v>45280</v>
      </c>
      <c r="H2278" s="8">
        <f>MONTH(tbl_CleanLeads[[#This Row],[Lead_Date_Final]])</f>
        <v>12</v>
      </c>
      <c r="I2278" t="s">
        <v>7262</v>
      </c>
      <c r="J2278" t="s">
        <v>7263</v>
      </c>
      <c r="K2278" t="s">
        <v>7264</v>
      </c>
      <c r="L2278">
        <f>WEEKDAY(tbl_CleanLeads[[#This Row],[Lead_Date_Final]],2)</f>
        <v>3</v>
      </c>
      <c r="M2278" t="s">
        <v>7272</v>
      </c>
      <c r="N2278">
        <v>66</v>
      </c>
      <c r="O2278" s="7">
        <v>1498.59</v>
      </c>
      <c r="P2278">
        <v>37</v>
      </c>
      <c r="Q2278" t="s">
        <v>7289</v>
      </c>
      <c r="R2278">
        <f>IF(UPPER(TRIM(Table2[[#This Row],[Status_Clean]]))="CONVERTED",1,0)</f>
        <v>0</v>
      </c>
      <c r="S2278">
        <f>IF(ISNUMBER(MATCH(UPPER(TRIM(Table2[[#This Row],[Status_Clean]])),{"CONTACTED","QUALIFIED","CONVERTED"},0)),1,0)</f>
        <v>1</v>
      </c>
      <c r="T2278" cm="1">
        <f t="array" ref="T2278">_xlfn.SWITCH(UPPER(TRIM(Table2[[#This Row],[Status_Clean]])),"NEW",1,"CONTACTED",2,"QUALIFIED",3,"CONVERTED",4,"LOST",5,99)</f>
        <v>3</v>
      </c>
      <c r="U2278" t="str" cm="1">
        <f t="array" ref="U2278">_xlfn.LET(_xlpm.x,IFERROR(VALUE(Table2[[#This Row],[Response_Time_Hours]]),""),IF(_xlpm.x="","CHECK",_xlfn.IFS(_xlpm.x&lt;=1,"Immediate",_xlpm.x&lt;=6,"Fast",_xlpm.x&lt;=24,"Moderate",_xlpm.x&gt;24,"Delayed")))</f>
        <v>Delayed</v>
      </c>
      <c r="V2278">
        <f>FLOOR(tbl_CleanLeads[[#This Row],[Response_Time_Hours]],6)</f>
        <v>66</v>
      </c>
      <c r="W2278" t="str" cm="1">
        <f t="array" ref="W2278">IF(Table2[[#This Row],[Interaction_Count_Final]]="","N/A",_xlfn.IFS(Table2[[#This Row],[Interaction_Count_Final]]&lt;=2,"Low",Table2[[#This Row],[Interaction_Count_Final]]&lt;=5,"Medium",Table2[[#This Row],[Interaction_Count_Final]]&gt;=6,"High",TRUE,"CHECK"))</f>
        <v>High</v>
      </c>
      <c r="X2278" t="b">
        <f t="shared" si="35"/>
        <v>1</v>
      </c>
      <c r="Y2278" t="b">
        <f>tbl_CleanLeads[[#This Row],[Response_Time_Hours]]&gt;24</f>
        <v>1</v>
      </c>
      <c r="Z2278" s="13" t="b">
        <f>tbl_CleanLeads[[#This Row],[Response_Time_Hours]]&gt;72</f>
        <v>0</v>
      </c>
      <c r="AA2278" s="13" t="b">
        <f>tbl_CleanLeads[[#This Row],[Status_Clean]]="Converted"</f>
        <v>0</v>
      </c>
    </row>
    <row r="2279" spans="1:27">
      <c r="A2279" t="s">
        <v>63</v>
      </c>
      <c r="B2279" t="s">
        <v>6513</v>
      </c>
      <c r="C2279" t="s">
        <v>6514</v>
      </c>
      <c r="D2279" t="s">
        <v>7258</v>
      </c>
      <c r="E2279" t="s">
        <v>106</v>
      </c>
      <c r="F2279" t="s">
        <v>193</v>
      </c>
      <c r="G2279" s="1">
        <v>45297</v>
      </c>
      <c r="H2279" s="8">
        <f>MONTH(tbl_CleanLeads[[#This Row],[Lead_Date_Final]])</f>
        <v>1</v>
      </c>
      <c r="I2279" t="s">
        <v>7317</v>
      </c>
      <c r="J2279" t="s">
        <v>7271</v>
      </c>
      <c r="K2279" t="s">
        <v>7284</v>
      </c>
      <c r="L2279">
        <f>WEEKDAY(tbl_CleanLeads[[#This Row],[Lead_Date_Final]],2)</f>
        <v>6</v>
      </c>
      <c r="M2279" t="s">
        <v>7278</v>
      </c>
      <c r="N2279">
        <v>57.1</v>
      </c>
      <c r="O2279" s="7">
        <v>4487.83</v>
      </c>
      <c r="P2279">
        <v>2</v>
      </c>
      <c r="Q2279" t="s">
        <v>7273</v>
      </c>
      <c r="R2279">
        <f>IF(UPPER(TRIM(Table2[[#This Row],[Status_Clean]]))="CONVERTED",1,0)</f>
        <v>0</v>
      </c>
      <c r="S2279">
        <f>IF(ISNUMBER(MATCH(UPPER(TRIM(Table2[[#This Row],[Status_Clean]])),{"CONTACTED","QUALIFIED","CONVERTED"},0)),1,0)</f>
        <v>0</v>
      </c>
      <c r="T2279" cm="1">
        <f t="array" ref="T2279">_xlfn.SWITCH(UPPER(TRIM(Table2[[#This Row],[Status_Clean]])),"NEW",1,"CONTACTED",2,"QUALIFIED",3,"CONVERTED",4,"LOST",5,99)</f>
        <v>1</v>
      </c>
      <c r="U2279" t="str" cm="1">
        <f t="array" ref="U2279">_xlfn.LET(_xlpm.x,IFERROR(VALUE(Table2[[#This Row],[Response_Time_Hours]]),""),IF(_xlpm.x="","CHECK",_xlfn.IFS(_xlpm.x&lt;=1,"Immediate",_xlpm.x&lt;=6,"Fast",_xlpm.x&lt;=24,"Moderate",_xlpm.x&gt;24,"Delayed")))</f>
        <v>Delayed</v>
      </c>
      <c r="V2279">
        <f>FLOOR(tbl_CleanLeads[[#This Row],[Response_Time_Hours]],6)</f>
        <v>54</v>
      </c>
      <c r="W2279" t="str" cm="1">
        <f t="array" ref="W2279">IF(Table2[[#This Row],[Interaction_Count_Final]]="","N/A",_xlfn.IFS(Table2[[#This Row],[Interaction_Count_Final]]&lt;=2,"Low",Table2[[#This Row],[Interaction_Count_Final]]&lt;=5,"Medium",Table2[[#This Row],[Interaction_Count_Final]]&gt;=6,"High",TRUE,"CHECK"))</f>
        <v>Low</v>
      </c>
      <c r="X2279" t="b">
        <f t="shared" si="35"/>
        <v>1</v>
      </c>
      <c r="Y2279" t="b">
        <f>tbl_CleanLeads[[#This Row],[Response_Time_Hours]]&gt;24</f>
        <v>1</v>
      </c>
      <c r="Z2279" s="13" t="b">
        <f>tbl_CleanLeads[[#This Row],[Response_Time_Hours]]&gt;72</f>
        <v>0</v>
      </c>
      <c r="AA2279" s="13" t="b">
        <f>tbl_CleanLeads[[#This Row],[Status_Clean]]="Converted"</f>
        <v>0</v>
      </c>
    </row>
    <row r="2280" spans="1:27">
      <c r="A2280" t="s">
        <v>63</v>
      </c>
      <c r="B2280" t="s">
        <v>6516</v>
      </c>
      <c r="C2280" t="s">
        <v>8719</v>
      </c>
      <c r="D2280" t="s">
        <v>7280</v>
      </c>
      <c r="E2280" t="s">
        <v>106</v>
      </c>
      <c r="F2280" t="s">
        <v>125</v>
      </c>
      <c r="G2280" s="1">
        <v>45615</v>
      </c>
      <c r="H2280" s="8">
        <f>MONTH(tbl_CleanLeads[[#This Row],[Lead_Date_Final]])</f>
        <v>11</v>
      </c>
      <c r="I2280" t="s">
        <v>7300</v>
      </c>
      <c r="J2280" t="s">
        <v>7271</v>
      </c>
      <c r="K2280" t="s">
        <v>7264</v>
      </c>
      <c r="L2280">
        <f>WEEKDAY(tbl_CleanLeads[[#This Row],[Lead_Date_Final]],2)</f>
        <v>2</v>
      </c>
      <c r="M2280" t="s">
        <v>7265</v>
      </c>
      <c r="N2280">
        <v>26.400000000000002</v>
      </c>
      <c r="O2280" s="7">
        <v>3840.92</v>
      </c>
      <c r="P2280">
        <v>12</v>
      </c>
      <c r="Q2280" t="s">
        <v>7266</v>
      </c>
      <c r="R2280">
        <f>IF(UPPER(TRIM(Table2[[#This Row],[Status_Clean]]))="CONVERTED",1,0)</f>
        <v>0</v>
      </c>
      <c r="S2280">
        <f>IF(ISNUMBER(MATCH(UPPER(TRIM(Table2[[#This Row],[Status_Clean]])),{"CONTACTED","QUALIFIED","CONVERTED"},0)),1,0)</f>
        <v>1</v>
      </c>
      <c r="T2280" cm="1">
        <f t="array" ref="T2280">_xlfn.SWITCH(UPPER(TRIM(Table2[[#This Row],[Status_Clean]])),"NEW",1,"CONTACTED",2,"QUALIFIED",3,"CONVERTED",4,"LOST",5,99)</f>
        <v>2</v>
      </c>
      <c r="U2280" t="str" cm="1">
        <f t="array" ref="U2280">_xlfn.LET(_xlpm.x,IFERROR(VALUE(Table2[[#This Row],[Response_Time_Hours]]),""),IF(_xlpm.x="","CHECK",_xlfn.IFS(_xlpm.x&lt;=1,"Immediate",_xlpm.x&lt;=6,"Fast",_xlpm.x&lt;=24,"Moderate",_xlpm.x&gt;24,"Delayed")))</f>
        <v>Delayed</v>
      </c>
      <c r="V2280">
        <f>FLOOR(tbl_CleanLeads[[#This Row],[Response_Time_Hours]],6)</f>
        <v>24</v>
      </c>
      <c r="W2280" t="str" cm="1">
        <f t="array" ref="W2280">IF(Table2[[#This Row],[Interaction_Count_Final]]="","N/A",_xlfn.IFS(Table2[[#This Row],[Interaction_Count_Final]]&lt;=2,"Low",Table2[[#This Row],[Interaction_Count_Final]]&lt;=5,"Medium",Table2[[#This Row],[Interaction_Count_Final]]&gt;=6,"High",TRUE,"CHECK"))</f>
        <v>High</v>
      </c>
      <c r="X2280" t="b">
        <f t="shared" si="35"/>
        <v>1</v>
      </c>
      <c r="Y2280" t="b">
        <f>tbl_CleanLeads[[#This Row],[Response_Time_Hours]]&gt;24</f>
        <v>1</v>
      </c>
      <c r="Z2280" s="13" t="b">
        <f>tbl_CleanLeads[[#This Row],[Response_Time_Hours]]&gt;72</f>
        <v>0</v>
      </c>
      <c r="AA2280" s="13" t="b">
        <f>tbl_CleanLeads[[#This Row],[Status_Clean]]="Converted"</f>
        <v>0</v>
      </c>
    </row>
    <row r="2281" spans="1:27">
      <c r="A2281" t="s">
        <v>90</v>
      </c>
      <c r="B2281" t="s">
        <v>6518</v>
      </c>
      <c r="C2281" t="s">
        <v>6519</v>
      </c>
      <c r="D2281" t="s">
        <v>7274</v>
      </c>
      <c r="E2281" t="s">
        <v>469</v>
      </c>
      <c r="F2281" t="s">
        <v>173</v>
      </c>
      <c r="G2281" s="1">
        <v>45179</v>
      </c>
      <c r="H2281" s="8">
        <f>MONTH(tbl_CleanLeads[[#This Row],[Lead_Date_Final]])</f>
        <v>9</v>
      </c>
      <c r="I2281" t="s">
        <v>7287</v>
      </c>
      <c r="J2281" t="s">
        <v>7263</v>
      </c>
      <c r="K2281" t="s">
        <v>7288</v>
      </c>
      <c r="L2281">
        <f>WEEKDAY(tbl_CleanLeads[[#This Row],[Lead_Date_Final]],2)</f>
        <v>7</v>
      </c>
      <c r="M2281" t="s">
        <v>7293</v>
      </c>
      <c r="N2281">
        <v>40.799999999999997</v>
      </c>
      <c r="O2281" s="7">
        <v>3442.16</v>
      </c>
      <c r="P2281">
        <v>33</v>
      </c>
      <c r="Q2281" t="s">
        <v>7266</v>
      </c>
      <c r="R2281">
        <f>IF(UPPER(TRIM(Table2[[#This Row],[Status_Clean]]))="CONVERTED",1,0)</f>
        <v>0</v>
      </c>
      <c r="S2281">
        <f>IF(ISNUMBER(MATCH(UPPER(TRIM(Table2[[#This Row],[Status_Clean]])),{"CONTACTED","QUALIFIED","CONVERTED"},0)),1,0)</f>
        <v>0</v>
      </c>
      <c r="T2281" cm="1">
        <f t="array" ref="T2281">_xlfn.SWITCH(UPPER(TRIM(Table2[[#This Row],[Status_Clean]])),"NEW",1,"CONTACTED",2,"QUALIFIED",3,"CONVERTED",4,"LOST",5,99)</f>
        <v>5</v>
      </c>
      <c r="U2281" t="str" cm="1">
        <f t="array" ref="U2281">_xlfn.LET(_xlpm.x,IFERROR(VALUE(Table2[[#This Row],[Response_Time_Hours]]),""),IF(_xlpm.x="","CHECK",_xlfn.IFS(_xlpm.x&lt;=1,"Immediate",_xlpm.x&lt;=6,"Fast",_xlpm.x&lt;=24,"Moderate",_xlpm.x&gt;24,"Delayed")))</f>
        <v>Delayed</v>
      </c>
      <c r="V2281">
        <f>FLOOR(tbl_CleanLeads[[#This Row],[Response_Time_Hours]],6)</f>
        <v>36</v>
      </c>
      <c r="W2281" t="str" cm="1">
        <f t="array" ref="W2281">IF(Table2[[#This Row],[Interaction_Count_Final]]="","N/A",_xlfn.IFS(Table2[[#This Row],[Interaction_Count_Final]]&lt;=2,"Low",Table2[[#This Row],[Interaction_Count_Final]]&lt;=5,"Medium",Table2[[#This Row],[Interaction_Count_Final]]&gt;=6,"High",TRUE,"CHECK"))</f>
        <v>High</v>
      </c>
      <c r="X2281" t="b">
        <f t="shared" si="35"/>
        <v>1</v>
      </c>
      <c r="Y2281" t="b">
        <f>tbl_CleanLeads[[#This Row],[Response_Time_Hours]]&gt;24</f>
        <v>1</v>
      </c>
      <c r="Z2281" s="13" t="b">
        <f>tbl_CleanLeads[[#This Row],[Response_Time_Hours]]&gt;72</f>
        <v>0</v>
      </c>
      <c r="AA2281" s="13" t="b">
        <f>tbl_CleanLeads[[#This Row],[Status_Clean]]="Converted"</f>
        <v>0</v>
      </c>
    </row>
    <row r="2282" spans="1:27">
      <c r="A2282" t="s">
        <v>70</v>
      </c>
      <c r="B2282" t="s">
        <v>6520</v>
      </c>
      <c r="C2282" t="s">
        <v>8720</v>
      </c>
      <c r="D2282" t="s">
        <v>7258</v>
      </c>
      <c r="E2282" t="s">
        <v>101</v>
      </c>
      <c r="F2282" t="s">
        <v>125</v>
      </c>
      <c r="G2282" s="1">
        <v>45552</v>
      </c>
      <c r="H2282" s="8">
        <f>MONTH(tbl_CleanLeads[[#This Row],[Lead_Date_Final]])</f>
        <v>9</v>
      </c>
      <c r="I2282" t="s">
        <v>7287</v>
      </c>
      <c r="J2282" t="s">
        <v>7271</v>
      </c>
      <c r="K2282" t="s">
        <v>7288</v>
      </c>
      <c r="L2282">
        <f>WEEKDAY(tbl_CleanLeads[[#This Row],[Lead_Date_Final]],2)</f>
        <v>2</v>
      </c>
      <c r="M2282" t="s">
        <v>7265</v>
      </c>
      <c r="N2282">
        <v>43.3</v>
      </c>
      <c r="O2282" s="7">
        <v>1641.42</v>
      </c>
      <c r="P2282">
        <v>35</v>
      </c>
      <c r="Q2282" t="s">
        <v>7289</v>
      </c>
      <c r="R2282">
        <f>IF(UPPER(TRIM(Table2[[#This Row],[Status_Clean]]))="CONVERTED",1,0)</f>
        <v>0</v>
      </c>
      <c r="S2282">
        <f>IF(ISNUMBER(MATCH(UPPER(TRIM(Table2[[#This Row],[Status_Clean]])),{"CONTACTED","QUALIFIED","CONVERTED"},0)),1,0)</f>
        <v>1</v>
      </c>
      <c r="T2282" cm="1">
        <f t="array" ref="T2282">_xlfn.SWITCH(UPPER(TRIM(Table2[[#This Row],[Status_Clean]])),"NEW",1,"CONTACTED",2,"QUALIFIED",3,"CONVERTED",4,"LOST",5,99)</f>
        <v>2</v>
      </c>
      <c r="U2282" t="str" cm="1">
        <f t="array" ref="U2282">_xlfn.LET(_xlpm.x,IFERROR(VALUE(Table2[[#This Row],[Response_Time_Hours]]),""),IF(_xlpm.x="","CHECK",_xlfn.IFS(_xlpm.x&lt;=1,"Immediate",_xlpm.x&lt;=6,"Fast",_xlpm.x&lt;=24,"Moderate",_xlpm.x&gt;24,"Delayed")))</f>
        <v>Delayed</v>
      </c>
      <c r="V2282">
        <f>FLOOR(tbl_CleanLeads[[#This Row],[Response_Time_Hours]],6)</f>
        <v>42</v>
      </c>
      <c r="W2282" t="str" cm="1">
        <f t="array" ref="W2282">IF(Table2[[#This Row],[Interaction_Count_Final]]="","N/A",_xlfn.IFS(Table2[[#This Row],[Interaction_Count_Final]]&lt;=2,"Low",Table2[[#This Row],[Interaction_Count_Final]]&lt;=5,"Medium",Table2[[#This Row],[Interaction_Count_Final]]&gt;=6,"High",TRUE,"CHECK"))</f>
        <v>High</v>
      </c>
      <c r="X2282" t="b">
        <f t="shared" si="35"/>
        <v>1</v>
      </c>
      <c r="Y2282" t="b">
        <f>tbl_CleanLeads[[#This Row],[Response_Time_Hours]]&gt;24</f>
        <v>1</v>
      </c>
      <c r="Z2282" s="13" t="b">
        <f>tbl_CleanLeads[[#This Row],[Response_Time_Hours]]&gt;72</f>
        <v>0</v>
      </c>
      <c r="AA2282" s="13" t="b">
        <f>tbl_CleanLeads[[#This Row],[Status_Clean]]="Converted"</f>
        <v>0</v>
      </c>
    </row>
    <row r="2283" spans="1:27">
      <c r="A2283" t="s">
        <v>102</v>
      </c>
      <c r="B2283" t="s">
        <v>6522</v>
      </c>
      <c r="C2283" t="s">
        <v>6523</v>
      </c>
      <c r="D2283" t="s">
        <v>7303</v>
      </c>
      <c r="E2283" t="s">
        <v>101</v>
      </c>
      <c r="F2283" t="s">
        <v>125</v>
      </c>
      <c r="G2283" s="1">
        <v>45439</v>
      </c>
      <c r="H2283" s="8">
        <f>MONTH(tbl_CleanLeads[[#This Row],[Lead_Date_Final]])</f>
        <v>5</v>
      </c>
      <c r="I2283" t="s">
        <v>7314</v>
      </c>
      <c r="J2283" t="s">
        <v>7271</v>
      </c>
      <c r="K2283" t="s">
        <v>7277</v>
      </c>
      <c r="L2283">
        <f>WEEKDAY(tbl_CleanLeads[[#This Row],[Lead_Date_Final]],2)</f>
        <v>1</v>
      </c>
      <c r="M2283" t="s">
        <v>7298</v>
      </c>
      <c r="N2283">
        <v>16.5</v>
      </c>
      <c r="O2283" s="7">
        <v>3491.93</v>
      </c>
      <c r="P2283">
        <v>47</v>
      </c>
      <c r="Q2283" t="s">
        <v>7266</v>
      </c>
      <c r="R2283">
        <f>IF(UPPER(TRIM(Table2[[#This Row],[Status_Clean]]))="CONVERTED",1,0)</f>
        <v>0</v>
      </c>
      <c r="S2283">
        <f>IF(ISNUMBER(MATCH(UPPER(TRIM(Table2[[#This Row],[Status_Clean]])),{"CONTACTED","QUALIFIED","CONVERTED"},0)),1,0)</f>
        <v>1</v>
      </c>
      <c r="T2283" cm="1">
        <f t="array" ref="T2283">_xlfn.SWITCH(UPPER(TRIM(Table2[[#This Row],[Status_Clean]])),"NEW",1,"CONTACTED",2,"QUALIFIED",3,"CONVERTED",4,"LOST",5,99)</f>
        <v>2</v>
      </c>
      <c r="U2283" t="str" cm="1">
        <f t="array" ref="U2283">_xlfn.LET(_xlpm.x,IFERROR(VALUE(Table2[[#This Row],[Response_Time_Hours]]),""),IF(_xlpm.x="","CHECK",_xlfn.IFS(_xlpm.x&lt;=1,"Immediate",_xlpm.x&lt;=6,"Fast",_xlpm.x&lt;=24,"Moderate",_xlpm.x&gt;24,"Delayed")))</f>
        <v>Moderate</v>
      </c>
      <c r="V2283">
        <f>FLOOR(tbl_CleanLeads[[#This Row],[Response_Time_Hours]],6)</f>
        <v>12</v>
      </c>
      <c r="W2283" t="str" cm="1">
        <f t="array" ref="W2283">IF(Table2[[#This Row],[Interaction_Count_Final]]="","N/A",_xlfn.IFS(Table2[[#This Row],[Interaction_Count_Final]]&lt;=2,"Low",Table2[[#This Row],[Interaction_Count_Final]]&lt;=5,"Medium",Table2[[#This Row],[Interaction_Count_Final]]&gt;=6,"High",TRUE,"CHECK"))</f>
        <v>High</v>
      </c>
      <c r="X2283" t="b">
        <f t="shared" si="35"/>
        <v>1</v>
      </c>
      <c r="Y2283" t="b">
        <f>tbl_CleanLeads[[#This Row],[Response_Time_Hours]]&gt;24</f>
        <v>0</v>
      </c>
      <c r="Z2283" s="13" t="b">
        <f>tbl_CleanLeads[[#This Row],[Response_Time_Hours]]&gt;72</f>
        <v>0</v>
      </c>
      <c r="AA2283" s="13" t="b">
        <f>tbl_CleanLeads[[#This Row],[Status_Clean]]="Converted"</f>
        <v>0</v>
      </c>
    </row>
    <row r="2284" spans="1:27">
      <c r="A2284" t="s">
        <v>90</v>
      </c>
      <c r="B2284" t="s">
        <v>6524</v>
      </c>
      <c r="C2284" t="s">
        <v>6525</v>
      </c>
      <c r="D2284" t="s">
        <v>7268</v>
      </c>
      <c r="E2284" t="s">
        <v>106</v>
      </c>
      <c r="F2284" t="s">
        <v>71</v>
      </c>
      <c r="G2284" s="1">
        <v>45366</v>
      </c>
      <c r="H2284" s="8">
        <f>MONTH(tbl_CleanLeads[[#This Row],[Lead_Date_Final]])</f>
        <v>3</v>
      </c>
      <c r="I2284" t="s">
        <v>7295</v>
      </c>
      <c r="J2284" t="s">
        <v>7271</v>
      </c>
      <c r="K2284" t="s">
        <v>7284</v>
      </c>
      <c r="L2284">
        <f>WEEKDAY(tbl_CleanLeads[[#This Row],[Lead_Date_Final]],2)</f>
        <v>5</v>
      </c>
      <c r="M2284" t="s">
        <v>7312</v>
      </c>
      <c r="N2284">
        <v>15.8</v>
      </c>
      <c r="O2284" s="7">
        <v>2988.79</v>
      </c>
      <c r="P2284">
        <v>15</v>
      </c>
      <c r="Q2284" t="s">
        <v>7266</v>
      </c>
      <c r="R2284">
        <f>IF(UPPER(TRIM(Table2[[#This Row],[Status_Clean]]))="CONVERTED",1,0)</f>
        <v>0</v>
      </c>
      <c r="S2284">
        <f>IF(ISNUMBER(MATCH(UPPER(TRIM(Table2[[#This Row],[Status_Clean]])),{"CONTACTED","QUALIFIED","CONVERTED"},0)),1,0)</f>
        <v>1</v>
      </c>
      <c r="T2284" cm="1">
        <f t="array" ref="T2284">_xlfn.SWITCH(UPPER(TRIM(Table2[[#This Row],[Status_Clean]])),"NEW",1,"CONTACTED",2,"QUALIFIED",3,"CONVERTED",4,"LOST",5,99)</f>
        <v>3</v>
      </c>
      <c r="U2284" t="str" cm="1">
        <f t="array" ref="U2284">_xlfn.LET(_xlpm.x,IFERROR(VALUE(Table2[[#This Row],[Response_Time_Hours]]),""),IF(_xlpm.x="","CHECK",_xlfn.IFS(_xlpm.x&lt;=1,"Immediate",_xlpm.x&lt;=6,"Fast",_xlpm.x&lt;=24,"Moderate",_xlpm.x&gt;24,"Delayed")))</f>
        <v>Moderate</v>
      </c>
      <c r="V2284">
        <f>FLOOR(tbl_CleanLeads[[#This Row],[Response_Time_Hours]],6)</f>
        <v>12</v>
      </c>
      <c r="W2284" t="str" cm="1">
        <f t="array" ref="W2284">IF(Table2[[#This Row],[Interaction_Count_Final]]="","N/A",_xlfn.IFS(Table2[[#This Row],[Interaction_Count_Final]]&lt;=2,"Low",Table2[[#This Row],[Interaction_Count_Final]]&lt;=5,"Medium",Table2[[#This Row],[Interaction_Count_Final]]&gt;=6,"High",TRUE,"CHECK"))</f>
        <v>High</v>
      </c>
      <c r="X2284" t="b">
        <f t="shared" si="35"/>
        <v>1</v>
      </c>
      <c r="Y2284" t="b">
        <f>tbl_CleanLeads[[#This Row],[Response_Time_Hours]]&gt;24</f>
        <v>0</v>
      </c>
      <c r="Z2284" s="13" t="b">
        <f>tbl_CleanLeads[[#This Row],[Response_Time_Hours]]&gt;72</f>
        <v>0</v>
      </c>
      <c r="AA2284" s="13" t="b">
        <f>tbl_CleanLeads[[#This Row],[Status_Clean]]="Converted"</f>
        <v>0</v>
      </c>
    </row>
    <row r="2285" spans="1:27">
      <c r="A2285" t="s">
        <v>90</v>
      </c>
      <c r="B2285" t="s">
        <v>6527</v>
      </c>
      <c r="C2285" t="s">
        <v>6528</v>
      </c>
      <c r="D2285" t="s">
        <v>7258</v>
      </c>
      <c r="E2285" t="s">
        <v>106</v>
      </c>
      <c r="F2285" t="s">
        <v>250</v>
      </c>
      <c r="G2285" s="1">
        <v>45473</v>
      </c>
      <c r="H2285" s="8">
        <f>MONTH(tbl_CleanLeads[[#This Row],[Lead_Date_Final]])</f>
        <v>6</v>
      </c>
      <c r="I2285" t="s">
        <v>7276</v>
      </c>
      <c r="J2285" t="s">
        <v>7271</v>
      </c>
      <c r="K2285" t="s">
        <v>7277</v>
      </c>
      <c r="L2285">
        <f>WEEKDAY(tbl_CleanLeads[[#This Row],[Lead_Date_Final]],2)</f>
        <v>7</v>
      </c>
      <c r="M2285" t="s">
        <v>7293</v>
      </c>
      <c r="N2285">
        <v>62.400000000000006</v>
      </c>
      <c r="O2285" s="7">
        <v>2695.3</v>
      </c>
      <c r="P2285">
        <v>9</v>
      </c>
      <c r="Q2285" t="s">
        <v>7266</v>
      </c>
      <c r="R2285">
        <f>IF(UPPER(TRIM(Table2[[#This Row],[Status_Clean]]))="CONVERTED",1,0)</f>
        <v>1</v>
      </c>
      <c r="S2285">
        <f>IF(ISNUMBER(MATCH(UPPER(TRIM(Table2[[#This Row],[Status_Clean]])),{"CONTACTED","QUALIFIED","CONVERTED"},0)),1,0)</f>
        <v>1</v>
      </c>
      <c r="T2285" cm="1">
        <f t="array" ref="T2285">_xlfn.SWITCH(UPPER(TRIM(Table2[[#This Row],[Status_Clean]])),"NEW",1,"CONTACTED",2,"QUALIFIED",3,"CONVERTED",4,"LOST",5,99)</f>
        <v>4</v>
      </c>
      <c r="U2285" t="str" cm="1">
        <f t="array" ref="U2285">_xlfn.LET(_xlpm.x,IFERROR(VALUE(Table2[[#This Row],[Response_Time_Hours]]),""),IF(_xlpm.x="","CHECK",_xlfn.IFS(_xlpm.x&lt;=1,"Immediate",_xlpm.x&lt;=6,"Fast",_xlpm.x&lt;=24,"Moderate",_xlpm.x&gt;24,"Delayed")))</f>
        <v>Delayed</v>
      </c>
      <c r="V2285">
        <f>FLOOR(tbl_CleanLeads[[#This Row],[Response_Time_Hours]],6)</f>
        <v>60</v>
      </c>
      <c r="W2285" t="str" cm="1">
        <f t="array" ref="W2285">IF(Table2[[#This Row],[Interaction_Count_Final]]="","N/A",_xlfn.IFS(Table2[[#This Row],[Interaction_Count_Final]]&lt;=2,"Low",Table2[[#This Row],[Interaction_Count_Final]]&lt;=5,"Medium",Table2[[#This Row],[Interaction_Count_Final]]&gt;=6,"High",TRUE,"CHECK"))</f>
        <v>High</v>
      </c>
      <c r="X2285" t="b">
        <f t="shared" si="35"/>
        <v>1</v>
      </c>
      <c r="Y2285" t="b">
        <f>tbl_CleanLeads[[#This Row],[Response_Time_Hours]]&gt;24</f>
        <v>1</v>
      </c>
      <c r="Z2285" s="13" t="b">
        <f>tbl_CleanLeads[[#This Row],[Response_Time_Hours]]&gt;72</f>
        <v>0</v>
      </c>
      <c r="AA2285" s="13" t="b">
        <f>tbl_CleanLeads[[#This Row],[Status_Clean]]="Converted"</f>
        <v>1</v>
      </c>
    </row>
    <row r="2286" spans="1:27">
      <c r="A2286" t="s">
        <v>63</v>
      </c>
      <c r="B2286" t="s">
        <v>6530</v>
      </c>
      <c r="C2286" t="s">
        <v>6531</v>
      </c>
      <c r="D2286" t="s">
        <v>7268</v>
      </c>
      <c r="E2286" t="s">
        <v>222</v>
      </c>
      <c r="F2286" t="s">
        <v>173</v>
      </c>
      <c r="G2286" s="1">
        <v>45344</v>
      </c>
      <c r="H2286" s="8">
        <f>MONTH(tbl_CleanLeads[[#This Row],[Lead_Date_Final]])</f>
        <v>2</v>
      </c>
      <c r="I2286" t="s">
        <v>7283</v>
      </c>
      <c r="J2286" t="s">
        <v>7271</v>
      </c>
      <c r="K2286" t="s">
        <v>7284</v>
      </c>
      <c r="L2286">
        <f>WEEKDAY(tbl_CleanLeads[[#This Row],[Lead_Date_Final]],2)</f>
        <v>4</v>
      </c>
      <c r="M2286" t="s">
        <v>7285</v>
      </c>
      <c r="N2286">
        <v>41</v>
      </c>
      <c r="O2286" s="7">
        <v>1878.03</v>
      </c>
      <c r="P2286">
        <v>36</v>
      </c>
      <c r="Q2286" t="s">
        <v>7289</v>
      </c>
      <c r="R2286">
        <f>IF(UPPER(TRIM(Table2[[#This Row],[Status_Clean]]))="CONVERTED",1,0)</f>
        <v>0</v>
      </c>
      <c r="S2286">
        <f>IF(ISNUMBER(MATCH(UPPER(TRIM(Table2[[#This Row],[Status_Clean]])),{"CONTACTED","QUALIFIED","CONVERTED"},0)),1,0)</f>
        <v>0</v>
      </c>
      <c r="T2286" cm="1">
        <f t="array" ref="T2286">_xlfn.SWITCH(UPPER(TRIM(Table2[[#This Row],[Status_Clean]])),"NEW",1,"CONTACTED",2,"QUALIFIED",3,"CONVERTED",4,"LOST",5,99)</f>
        <v>5</v>
      </c>
      <c r="U2286" t="str" cm="1">
        <f t="array" ref="U2286">_xlfn.LET(_xlpm.x,IFERROR(VALUE(Table2[[#This Row],[Response_Time_Hours]]),""),IF(_xlpm.x="","CHECK",_xlfn.IFS(_xlpm.x&lt;=1,"Immediate",_xlpm.x&lt;=6,"Fast",_xlpm.x&lt;=24,"Moderate",_xlpm.x&gt;24,"Delayed")))</f>
        <v>Delayed</v>
      </c>
      <c r="V2286">
        <f>FLOOR(tbl_CleanLeads[[#This Row],[Response_Time_Hours]],6)</f>
        <v>36</v>
      </c>
      <c r="W2286" t="str" cm="1">
        <f t="array" ref="W2286">IF(Table2[[#This Row],[Interaction_Count_Final]]="","N/A",_xlfn.IFS(Table2[[#This Row],[Interaction_Count_Final]]&lt;=2,"Low",Table2[[#This Row],[Interaction_Count_Final]]&lt;=5,"Medium",Table2[[#This Row],[Interaction_Count_Final]]&gt;=6,"High",TRUE,"CHECK"))</f>
        <v>High</v>
      </c>
      <c r="X2286" t="b">
        <f t="shared" si="35"/>
        <v>1</v>
      </c>
      <c r="Y2286" t="b">
        <f>tbl_CleanLeads[[#This Row],[Response_Time_Hours]]&gt;24</f>
        <v>1</v>
      </c>
      <c r="Z2286" s="13" t="b">
        <f>tbl_CleanLeads[[#This Row],[Response_Time_Hours]]&gt;72</f>
        <v>0</v>
      </c>
      <c r="AA2286" s="13" t="b">
        <f>tbl_CleanLeads[[#This Row],[Status_Clean]]="Converted"</f>
        <v>0</v>
      </c>
    </row>
    <row r="2287" spans="1:27">
      <c r="A2287" t="s">
        <v>63</v>
      </c>
      <c r="B2287" t="s">
        <v>6533</v>
      </c>
      <c r="C2287" t="s">
        <v>6534</v>
      </c>
      <c r="D2287" t="s">
        <v>7268</v>
      </c>
      <c r="E2287" t="s">
        <v>263</v>
      </c>
      <c r="F2287" t="s">
        <v>71</v>
      </c>
      <c r="G2287" s="1">
        <v>44931</v>
      </c>
      <c r="H2287" s="8">
        <f>MONTH(tbl_CleanLeads[[#This Row],[Lead_Date_Final]])</f>
        <v>1</v>
      </c>
      <c r="I2287" t="s">
        <v>7317</v>
      </c>
      <c r="J2287" t="s">
        <v>7263</v>
      </c>
      <c r="K2287" t="s">
        <v>7284</v>
      </c>
      <c r="L2287">
        <f>WEEKDAY(tbl_CleanLeads[[#This Row],[Lead_Date_Final]],2)</f>
        <v>4</v>
      </c>
      <c r="M2287" t="s">
        <v>7285</v>
      </c>
      <c r="N2287">
        <v>65</v>
      </c>
      <c r="O2287" s="7">
        <v>3526.52</v>
      </c>
      <c r="P2287">
        <v>18</v>
      </c>
      <c r="Q2287" t="s">
        <v>7266</v>
      </c>
      <c r="R2287">
        <f>IF(UPPER(TRIM(Table2[[#This Row],[Status_Clean]]))="CONVERTED",1,0)</f>
        <v>0</v>
      </c>
      <c r="S2287">
        <f>IF(ISNUMBER(MATCH(UPPER(TRIM(Table2[[#This Row],[Status_Clean]])),{"CONTACTED","QUALIFIED","CONVERTED"},0)),1,0)</f>
        <v>1</v>
      </c>
      <c r="T2287" cm="1">
        <f t="array" ref="T2287">_xlfn.SWITCH(UPPER(TRIM(Table2[[#This Row],[Status_Clean]])),"NEW",1,"CONTACTED",2,"QUALIFIED",3,"CONVERTED",4,"LOST",5,99)</f>
        <v>3</v>
      </c>
      <c r="U2287" t="str" cm="1">
        <f t="array" ref="U2287">_xlfn.LET(_xlpm.x,IFERROR(VALUE(Table2[[#This Row],[Response_Time_Hours]]),""),IF(_xlpm.x="","CHECK",_xlfn.IFS(_xlpm.x&lt;=1,"Immediate",_xlpm.x&lt;=6,"Fast",_xlpm.x&lt;=24,"Moderate",_xlpm.x&gt;24,"Delayed")))</f>
        <v>Delayed</v>
      </c>
      <c r="V2287">
        <f>FLOOR(tbl_CleanLeads[[#This Row],[Response_Time_Hours]],6)</f>
        <v>60</v>
      </c>
      <c r="W2287" t="str" cm="1">
        <f t="array" ref="W2287">IF(Table2[[#This Row],[Interaction_Count_Final]]="","N/A",_xlfn.IFS(Table2[[#This Row],[Interaction_Count_Final]]&lt;=2,"Low",Table2[[#This Row],[Interaction_Count_Final]]&lt;=5,"Medium",Table2[[#This Row],[Interaction_Count_Final]]&gt;=6,"High",TRUE,"CHECK"))</f>
        <v>High</v>
      </c>
      <c r="X2287" t="b">
        <f t="shared" si="35"/>
        <v>1</v>
      </c>
      <c r="Y2287" t="b">
        <f>tbl_CleanLeads[[#This Row],[Response_Time_Hours]]&gt;24</f>
        <v>1</v>
      </c>
      <c r="Z2287" s="13" t="b">
        <f>tbl_CleanLeads[[#This Row],[Response_Time_Hours]]&gt;72</f>
        <v>0</v>
      </c>
      <c r="AA2287" s="13" t="b">
        <f>tbl_CleanLeads[[#This Row],[Status_Clean]]="Converted"</f>
        <v>0</v>
      </c>
    </row>
    <row r="2288" spans="1:27">
      <c r="A2288" t="s">
        <v>63</v>
      </c>
      <c r="B2288" t="s">
        <v>6535</v>
      </c>
      <c r="C2288" t="s">
        <v>6536</v>
      </c>
      <c r="D2288" t="s">
        <v>7258</v>
      </c>
      <c r="E2288" t="s">
        <v>363</v>
      </c>
      <c r="F2288" s="21" t="s">
        <v>125</v>
      </c>
      <c r="G2288" s="1">
        <v>45360</v>
      </c>
      <c r="H2288" s="8">
        <f>MONTH(tbl_CleanLeads[[#This Row],[Lead_Date_Final]])</f>
        <v>3</v>
      </c>
      <c r="I2288" t="s">
        <v>7295</v>
      </c>
      <c r="J2288" t="s">
        <v>7271</v>
      </c>
      <c r="K2288" t="s">
        <v>7284</v>
      </c>
      <c r="L2288">
        <f>WEEKDAY(tbl_CleanLeads[[#This Row],[Lead_Date_Final]],2)</f>
        <v>6</v>
      </c>
      <c r="M2288" t="s">
        <v>7278</v>
      </c>
      <c r="N2288" s="21">
        <v>53.1</v>
      </c>
      <c r="O2288" s="7">
        <v>3369.46</v>
      </c>
      <c r="P2288">
        <v>33</v>
      </c>
      <c r="Q2288" t="s">
        <v>7266</v>
      </c>
      <c r="R2288">
        <f>IF(UPPER(TRIM(Table2[[#This Row],[Status_Clean]]))="CONVERTED",1,0)</f>
        <v>0</v>
      </c>
      <c r="S2288">
        <f>IF(ISNUMBER(MATCH(UPPER(TRIM(Table2[[#This Row],[Status_Clean]])),{"CONTACTED","QUALIFIED","CONVERTED"},0)),1,0)</f>
        <v>1</v>
      </c>
      <c r="T2288" cm="1">
        <f t="array" ref="T2288">_xlfn.SWITCH(UPPER(TRIM(Table2[[#This Row],[Status_Clean]])),"NEW",1,"CONTACTED",2,"QUALIFIED",3,"CONVERTED",4,"LOST",5,99)</f>
        <v>2</v>
      </c>
      <c r="U2288" t="str" cm="1">
        <f t="array" ref="U2288">_xlfn.LET(_xlpm.x,IFERROR(VALUE(Table2[[#This Row],[Response_Time_Hours]]),""),IF(_xlpm.x="","CHECK",_xlfn.IFS(_xlpm.x&lt;=1,"Immediate",_xlpm.x&lt;=6,"Fast",_xlpm.x&lt;=24,"Moderate",_xlpm.x&gt;24,"Delayed")))</f>
        <v>Delayed</v>
      </c>
      <c r="V2288">
        <f>FLOOR(tbl_CleanLeads[[#This Row],[Response_Time_Hours]],6)</f>
        <v>48</v>
      </c>
      <c r="W2288" t="str" cm="1">
        <f t="array" ref="W2288">IF(Table2[[#This Row],[Interaction_Count_Final]]="","N/A",_xlfn.IFS(Table2[[#This Row],[Interaction_Count_Final]]&lt;=2,"Low",Table2[[#This Row],[Interaction_Count_Final]]&lt;=5,"Medium",Table2[[#This Row],[Interaction_Count_Final]]&gt;=6,"High",TRUE,"CHECK"))</f>
        <v>High</v>
      </c>
      <c r="X2288" t="b">
        <f t="shared" si="35"/>
        <v>1</v>
      </c>
      <c r="Y2288" t="b">
        <f>tbl_CleanLeads[[#This Row],[Response_Time_Hours]]&gt;24</f>
        <v>1</v>
      </c>
      <c r="Z2288" s="13" t="b">
        <f>tbl_CleanLeads[[#This Row],[Response_Time_Hours]]&gt;72</f>
        <v>0</v>
      </c>
      <c r="AA2288" s="13" t="b">
        <f>tbl_CleanLeads[[#This Row],[Status_Clean]]="Converted"</f>
        <v>0</v>
      </c>
    </row>
    <row r="2289" spans="1:27">
      <c r="A2289" t="s">
        <v>63</v>
      </c>
      <c r="B2289" t="s">
        <v>6537</v>
      </c>
      <c r="C2289" t="s">
        <v>8724</v>
      </c>
      <c r="D2289" t="s">
        <v>7280</v>
      </c>
      <c r="E2289" t="s">
        <v>1356</v>
      </c>
      <c r="F2289" t="s">
        <v>71</v>
      </c>
      <c r="G2289" s="1">
        <v>45570</v>
      </c>
      <c r="H2289" s="8">
        <f>MONTH(tbl_CleanLeads[[#This Row],[Lead_Date_Final]])</f>
        <v>10</v>
      </c>
      <c r="I2289" t="s">
        <v>7270</v>
      </c>
      <c r="J2289" t="s">
        <v>7271</v>
      </c>
      <c r="K2289" t="s">
        <v>7264</v>
      </c>
      <c r="L2289">
        <f>WEEKDAY(tbl_CleanLeads[[#This Row],[Lead_Date_Final]],2)</f>
        <v>6</v>
      </c>
      <c r="M2289" t="s">
        <v>7278</v>
      </c>
      <c r="N2289">
        <v>5</v>
      </c>
      <c r="O2289" s="7">
        <v>2174.0500000000002</v>
      </c>
      <c r="P2289">
        <v>19</v>
      </c>
      <c r="Q2289" t="s">
        <v>7266</v>
      </c>
      <c r="R2289">
        <f>IF(UPPER(TRIM(Table2[[#This Row],[Status_Clean]]))="CONVERTED",1,0)</f>
        <v>0</v>
      </c>
      <c r="S2289">
        <f>IF(ISNUMBER(MATCH(UPPER(TRIM(Table2[[#This Row],[Status_Clean]])),{"CONTACTED","QUALIFIED","CONVERTED"},0)),1,0)</f>
        <v>1</v>
      </c>
      <c r="T2289" cm="1">
        <f t="array" ref="T2289">_xlfn.SWITCH(UPPER(TRIM(Table2[[#This Row],[Status_Clean]])),"NEW",1,"CONTACTED",2,"QUALIFIED",3,"CONVERTED",4,"LOST",5,99)</f>
        <v>3</v>
      </c>
      <c r="U2289" t="str" cm="1">
        <f t="array" ref="U2289">_xlfn.LET(_xlpm.x,IFERROR(VALUE(Table2[[#This Row],[Response_Time_Hours]]),""),IF(_xlpm.x="","CHECK",_xlfn.IFS(_xlpm.x&lt;=1,"Immediate",_xlpm.x&lt;=6,"Fast",_xlpm.x&lt;=24,"Moderate",_xlpm.x&gt;24,"Delayed")))</f>
        <v>Fast</v>
      </c>
      <c r="V2289">
        <f>FLOOR(tbl_CleanLeads[[#This Row],[Response_Time_Hours]],6)</f>
        <v>0</v>
      </c>
      <c r="W2289" t="str" cm="1">
        <f t="array" ref="W2289">IF(Table2[[#This Row],[Interaction_Count_Final]]="","N/A",_xlfn.IFS(Table2[[#This Row],[Interaction_Count_Final]]&lt;=2,"Low",Table2[[#This Row],[Interaction_Count_Final]]&lt;=5,"Medium",Table2[[#This Row],[Interaction_Count_Final]]&gt;=6,"High",TRUE,"CHECK"))</f>
        <v>High</v>
      </c>
      <c r="X2289" t="b">
        <f t="shared" si="35"/>
        <v>1</v>
      </c>
      <c r="Y2289" t="b">
        <f>tbl_CleanLeads[[#This Row],[Response_Time_Hours]]&gt;24</f>
        <v>0</v>
      </c>
      <c r="Z2289" s="13" t="b">
        <f>tbl_CleanLeads[[#This Row],[Response_Time_Hours]]&gt;72</f>
        <v>0</v>
      </c>
      <c r="AA2289" s="13" t="b">
        <f>tbl_CleanLeads[[#This Row],[Status_Clean]]="Converted"</f>
        <v>0</v>
      </c>
    </row>
    <row r="2290" spans="1:27">
      <c r="A2290" t="s">
        <v>102</v>
      </c>
      <c r="B2290" t="s">
        <v>6539</v>
      </c>
      <c r="C2290" t="s">
        <v>6540</v>
      </c>
      <c r="D2290" t="s">
        <v>7280</v>
      </c>
      <c r="E2290" t="s">
        <v>222</v>
      </c>
      <c r="F2290" t="s">
        <v>193</v>
      </c>
      <c r="G2290" s="1">
        <v>45298</v>
      </c>
      <c r="H2290" s="8">
        <f>MONTH(tbl_CleanLeads[[#This Row],[Lead_Date_Final]])</f>
        <v>1</v>
      </c>
      <c r="I2290" t="s">
        <v>7317</v>
      </c>
      <c r="J2290" t="s">
        <v>7271</v>
      </c>
      <c r="K2290" t="s">
        <v>7284</v>
      </c>
      <c r="L2290">
        <f>WEEKDAY(tbl_CleanLeads[[#This Row],[Lead_Date_Final]],2)</f>
        <v>7</v>
      </c>
      <c r="M2290" t="s">
        <v>7293</v>
      </c>
      <c r="N2290">
        <v>45.7</v>
      </c>
      <c r="O2290" s="7">
        <v>2189.27</v>
      </c>
      <c r="P2290">
        <v>46</v>
      </c>
      <c r="Q2290" t="s">
        <v>7266</v>
      </c>
      <c r="R2290">
        <f>IF(UPPER(TRIM(Table2[[#This Row],[Status_Clean]]))="CONVERTED",1,0)</f>
        <v>0</v>
      </c>
      <c r="S2290">
        <f>IF(ISNUMBER(MATCH(UPPER(TRIM(Table2[[#This Row],[Status_Clean]])),{"CONTACTED","QUALIFIED","CONVERTED"},0)),1,0)</f>
        <v>0</v>
      </c>
      <c r="T2290" cm="1">
        <f t="array" ref="T2290">_xlfn.SWITCH(UPPER(TRIM(Table2[[#This Row],[Status_Clean]])),"NEW",1,"CONTACTED",2,"QUALIFIED",3,"CONVERTED",4,"LOST",5,99)</f>
        <v>1</v>
      </c>
      <c r="U2290" t="str" cm="1">
        <f t="array" ref="U2290">_xlfn.LET(_xlpm.x,IFERROR(VALUE(Table2[[#This Row],[Response_Time_Hours]]),""),IF(_xlpm.x="","CHECK",_xlfn.IFS(_xlpm.x&lt;=1,"Immediate",_xlpm.x&lt;=6,"Fast",_xlpm.x&lt;=24,"Moderate",_xlpm.x&gt;24,"Delayed")))</f>
        <v>Delayed</v>
      </c>
      <c r="V2290">
        <f>FLOOR(tbl_CleanLeads[[#This Row],[Response_Time_Hours]],6)</f>
        <v>42</v>
      </c>
      <c r="W2290" t="str" cm="1">
        <f t="array" ref="W2290">IF(Table2[[#This Row],[Interaction_Count_Final]]="","N/A",_xlfn.IFS(Table2[[#This Row],[Interaction_Count_Final]]&lt;=2,"Low",Table2[[#This Row],[Interaction_Count_Final]]&lt;=5,"Medium",Table2[[#This Row],[Interaction_Count_Final]]&gt;=6,"High",TRUE,"CHECK"))</f>
        <v>High</v>
      </c>
      <c r="X2290" t="b">
        <f t="shared" si="35"/>
        <v>1</v>
      </c>
      <c r="Y2290" t="b">
        <f>tbl_CleanLeads[[#This Row],[Response_Time_Hours]]&gt;24</f>
        <v>1</v>
      </c>
      <c r="Z2290" s="13" t="b">
        <f>tbl_CleanLeads[[#This Row],[Response_Time_Hours]]&gt;72</f>
        <v>0</v>
      </c>
      <c r="AA2290" s="13" t="b">
        <f>tbl_CleanLeads[[#This Row],[Status_Clean]]="Converted"</f>
        <v>0</v>
      </c>
    </row>
    <row r="2291" spans="1:27">
      <c r="A2291" t="s">
        <v>90</v>
      </c>
      <c r="B2291" t="s">
        <v>6541</v>
      </c>
      <c r="C2291" t="s">
        <v>6542</v>
      </c>
      <c r="D2291" t="s">
        <v>7268</v>
      </c>
      <c r="E2291" t="s">
        <v>363</v>
      </c>
      <c r="F2291" t="s">
        <v>125</v>
      </c>
      <c r="G2291" s="1">
        <v>45569</v>
      </c>
      <c r="H2291" s="8">
        <f>MONTH(tbl_CleanLeads[[#This Row],[Lead_Date_Final]])</f>
        <v>10</v>
      </c>
      <c r="I2291" t="s">
        <v>7270</v>
      </c>
      <c r="J2291" t="s">
        <v>7271</v>
      </c>
      <c r="K2291" t="s">
        <v>7264</v>
      </c>
      <c r="L2291">
        <f>WEEKDAY(tbl_CleanLeads[[#This Row],[Lead_Date_Final]],2)</f>
        <v>5</v>
      </c>
      <c r="M2291" t="s">
        <v>7312</v>
      </c>
      <c r="N2291">
        <v>33.1</v>
      </c>
      <c r="O2291" s="7">
        <v>4713.95</v>
      </c>
      <c r="P2291">
        <v>27</v>
      </c>
      <c r="Q2291" t="s">
        <v>7273</v>
      </c>
      <c r="R2291">
        <f>IF(UPPER(TRIM(Table2[[#This Row],[Status_Clean]]))="CONVERTED",1,0)</f>
        <v>0</v>
      </c>
      <c r="S2291">
        <f>IF(ISNUMBER(MATCH(UPPER(TRIM(Table2[[#This Row],[Status_Clean]])),{"CONTACTED","QUALIFIED","CONVERTED"},0)),1,0)</f>
        <v>1</v>
      </c>
      <c r="T2291" cm="1">
        <f t="array" ref="T2291">_xlfn.SWITCH(UPPER(TRIM(Table2[[#This Row],[Status_Clean]])),"NEW",1,"CONTACTED",2,"QUALIFIED",3,"CONVERTED",4,"LOST",5,99)</f>
        <v>2</v>
      </c>
      <c r="U2291" t="str" cm="1">
        <f t="array" ref="U2291">_xlfn.LET(_xlpm.x,IFERROR(VALUE(Table2[[#This Row],[Response_Time_Hours]]),""),IF(_xlpm.x="","CHECK",_xlfn.IFS(_xlpm.x&lt;=1,"Immediate",_xlpm.x&lt;=6,"Fast",_xlpm.x&lt;=24,"Moderate",_xlpm.x&gt;24,"Delayed")))</f>
        <v>Delayed</v>
      </c>
      <c r="V2291">
        <f>FLOOR(tbl_CleanLeads[[#This Row],[Response_Time_Hours]],6)</f>
        <v>30</v>
      </c>
      <c r="W2291" t="str" cm="1">
        <f t="array" ref="W2291">IF(Table2[[#This Row],[Interaction_Count_Final]]="","N/A",_xlfn.IFS(Table2[[#This Row],[Interaction_Count_Final]]&lt;=2,"Low",Table2[[#This Row],[Interaction_Count_Final]]&lt;=5,"Medium",Table2[[#This Row],[Interaction_Count_Final]]&gt;=6,"High",TRUE,"CHECK"))</f>
        <v>High</v>
      </c>
      <c r="X2291" t="b">
        <f t="shared" si="35"/>
        <v>1</v>
      </c>
      <c r="Y2291" t="b">
        <f>tbl_CleanLeads[[#This Row],[Response_Time_Hours]]&gt;24</f>
        <v>1</v>
      </c>
      <c r="Z2291" s="13" t="b">
        <f>tbl_CleanLeads[[#This Row],[Response_Time_Hours]]&gt;72</f>
        <v>0</v>
      </c>
      <c r="AA2291" s="13" t="b">
        <f>tbl_CleanLeads[[#This Row],[Status_Clean]]="Converted"</f>
        <v>0</v>
      </c>
    </row>
    <row r="2292" spans="1:27">
      <c r="A2292" t="s">
        <v>63</v>
      </c>
      <c r="B2292" t="s">
        <v>6543</v>
      </c>
      <c r="C2292" t="s">
        <v>6544</v>
      </c>
      <c r="D2292" t="s">
        <v>7268</v>
      </c>
      <c r="E2292" t="s">
        <v>1356</v>
      </c>
      <c r="F2292" t="s">
        <v>250</v>
      </c>
      <c r="G2292" s="1">
        <v>45063</v>
      </c>
      <c r="H2292" s="8">
        <f>MONTH(tbl_CleanLeads[[#This Row],[Lead_Date_Final]])</f>
        <v>5</v>
      </c>
      <c r="I2292" t="s">
        <v>7314</v>
      </c>
      <c r="J2292" t="s">
        <v>7263</v>
      </c>
      <c r="K2292" t="s">
        <v>7277</v>
      </c>
      <c r="L2292">
        <f>WEEKDAY(tbl_CleanLeads[[#This Row],[Lead_Date_Final]],2)</f>
        <v>3</v>
      </c>
      <c r="M2292" t="s">
        <v>7272</v>
      </c>
      <c r="N2292">
        <v>23.7</v>
      </c>
      <c r="O2292" s="7">
        <v>4384.13</v>
      </c>
      <c r="P2292">
        <v>1</v>
      </c>
      <c r="Q2292" t="s">
        <v>7273</v>
      </c>
      <c r="R2292">
        <f>IF(UPPER(TRIM(Table2[[#This Row],[Status_Clean]]))="CONVERTED",1,0)</f>
        <v>1</v>
      </c>
      <c r="S2292">
        <f>IF(ISNUMBER(MATCH(UPPER(TRIM(Table2[[#This Row],[Status_Clean]])),{"CONTACTED","QUALIFIED","CONVERTED"},0)),1,0)</f>
        <v>1</v>
      </c>
      <c r="T2292" cm="1">
        <f t="array" ref="T2292">_xlfn.SWITCH(UPPER(TRIM(Table2[[#This Row],[Status_Clean]])),"NEW",1,"CONTACTED",2,"QUALIFIED",3,"CONVERTED",4,"LOST",5,99)</f>
        <v>4</v>
      </c>
      <c r="U2292" t="str" cm="1">
        <f t="array" ref="U2292">_xlfn.LET(_xlpm.x,IFERROR(VALUE(Table2[[#This Row],[Response_Time_Hours]]),""),IF(_xlpm.x="","CHECK",_xlfn.IFS(_xlpm.x&lt;=1,"Immediate",_xlpm.x&lt;=6,"Fast",_xlpm.x&lt;=24,"Moderate",_xlpm.x&gt;24,"Delayed")))</f>
        <v>Moderate</v>
      </c>
      <c r="V2292">
        <f>FLOOR(tbl_CleanLeads[[#This Row],[Response_Time_Hours]],6)</f>
        <v>18</v>
      </c>
      <c r="W2292" t="str" cm="1">
        <f t="array" ref="W2292">IF(Table2[[#This Row],[Interaction_Count_Final]]="","N/A",_xlfn.IFS(Table2[[#This Row],[Interaction_Count_Final]]&lt;=2,"Low",Table2[[#This Row],[Interaction_Count_Final]]&lt;=5,"Medium",Table2[[#This Row],[Interaction_Count_Final]]&gt;=6,"High",TRUE,"CHECK"))</f>
        <v>Low</v>
      </c>
      <c r="X2292" t="b">
        <f t="shared" si="35"/>
        <v>1</v>
      </c>
      <c r="Y2292" t="b">
        <f>tbl_CleanLeads[[#This Row],[Response_Time_Hours]]&gt;24</f>
        <v>0</v>
      </c>
      <c r="Z2292" s="13" t="b">
        <f>tbl_CleanLeads[[#This Row],[Response_Time_Hours]]&gt;72</f>
        <v>0</v>
      </c>
      <c r="AA2292" s="13" t="b">
        <f>tbl_CleanLeads[[#This Row],[Status_Clean]]="Converted"</f>
        <v>1</v>
      </c>
    </row>
    <row r="2293" spans="1:27">
      <c r="A2293" t="s">
        <v>70</v>
      </c>
      <c r="B2293" t="s">
        <v>6546</v>
      </c>
      <c r="C2293" t="s">
        <v>6547</v>
      </c>
      <c r="D2293" t="s">
        <v>7268</v>
      </c>
      <c r="E2293" t="s">
        <v>311</v>
      </c>
      <c r="F2293" t="s">
        <v>125</v>
      </c>
      <c r="G2293" s="1">
        <v>45628</v>
      </c>
      <c r="H2293" s="8">
        <f>MONTH(tbl_CleanLeads[[#This Row],[Lead_Date_Final]])</f>
        <v>12</v>
      </c>
      <c r="I2293" t="s">
        <v>7262</v>
      </c>
      <c r="J2293" t="s">
        <v>7271</v>
      </c>
      <c r="K2293" t="s">
        <v>7264</v>
      </c>
      <c r="L2293">
        <f>WEEKDAY(tbl_CleanLeads[[#This Row],[Lead_Date_Final]],2)</f>
        <v>1</v>
      </c>
      <c r="M2293" t="s">
        <v>7298</v>
      </c>
      <c r="N2293">
        <v>49.7</v>
      </c>
      <c r="O2293" s="7">
        <v>1842.34</v>
      </c>
      <c r="P2293">
        <v>31</v>
      </c>
      <c r="Q2293" t="s">
        <v>7289</v>
      </c>
      <c r="R2293">
        <f>IF(UPPER(TRIM(Table2[[#This Row],[Status_Clean]]))="CONVERTED",1,0)</f>
        <v>0</v>
      </c>
      <c r="S2293">
        <f>IF(ISNUMBER(MATCH(UPPER(TRIM(Table2[[#This Row],[Status_Clean]])),{"CONTACTED","QUALIFIED","CONVERTED"},0)),1,0)</f>
        <v>1</v>
      </c>
      <c r="T2293" cm="1">
        <f t="array" ref="T2293">_xlfn.SWITCH(UPPER(TRIM(Table2[[#This Row],[Status_Clean]])),"NEW",1,"CONTACTED",2,"QUALIFIED",3,"CONVERTED",4,"LOST",5,99)</f>
        <v>2</v>
      </c>
      <c r="U2293" t="str" cm="1">
        <f t="array" ref="U2293">_xlfn.LET(_xlpm.x,IFERROR(VALUE(Table2[[#This Row],[Response_Time_Hours]]),""),IF(_xlpm.x="","CHECK",_xlfn.IFS(_xlpm.x&lt;=1,"Immediate",_xlpm.x&lt;=6,"Fast",_xlpm.x&lt;=24,"Moderate",_xlpm.x&gt;24,"Delayed")))</f>
        <v>Delayed</v>
      </c>
      <c r="V2293">
        <f>FLOOR(tbl_CleanLeads[[#This Row],[Response_Time_Hours]],6)</f>
        <v>48</v>
      </c>
      <c r="W2293" t="str" cm="1">
        <f t="array" ref="W2293">IF(Table2[[#This Row],[Interaction_Count_Final]]="","N/A",_xlfn.IFS(Table2[[#This Row],[Interaction_Count_Final]]&lt;=2,"Low",Table2[[#This Row],[Interaction_Count_Final]]&lt;=5,"Medium",Table2[[#This Row],[Interaction_Count_Final]]&gt;=6,"High",TRUE,"CHECK"))</f>
        <v>High</v>
      </c>
      <c r="X2293" t="b">
        <f t="shared" si="35"/>
        <v>1</v>
      </c>
      <c r="Y2293" t="b">
        <f>tbl_CleanLeads[[#This Row],[Response_Time_Hours]]&gt;24</f>
        <v>1</v>
      </c>
      <c r="Z2293" s="13" t="b">
        <f>tbl_CleanLeads[[#This Row],[Response_Time_Hours]]&gt;72</f>
        <v>0</v>
      </c>
      <c r="AA2293" s="13" t="b">
        <f>tbl_CleanLeads[[#This Row],[Status_Clean]]="Converted"</f>
        <v>0</v>
      </c>
    </row>
    <row r="2294" spans="1:27">
      <c r="A2294" t="s">
        <v>90</v>
      </c>
      <c r="B2294" t="s">
        <v>6549</v>
      </c>
      <c r="C2294" t="s">
        <v>6550</v>
      </c>
      <c r="D2294" t="s">
        <v>7258</v>
      </c>
      <c r="E2294" t="s">
        <v>7308</v>
      </c>
      <c r="F2294" t="s">
        <v>71</v>
      </c>
      <c r="G2294" s="1">
        <v>45120</v>
      </c>
      <c r="H2294" s="8">
        <f>MONTH(tbl_CleanLeads[[#This Row],[Lead_Date_Final]])</f>
        <v>7</v>
      </c>
      <c r="I2294" t="s">
        <v>7305</v>
      </c>
      <c r="J2294" t="s">
        <v>7263</v>
      </c>
      <c r="K2294" t="s">
        <v>7288</v>
      </c>
      <c r="L2294">
        <f>WEEKDAY(tbl_CleanLeads[[#This Row],[Lead_Date_Final]],2)</f>
        <v>4</v>
      </c>
      <c r="M2294" t="s">
        <v>7285</v>
      </c>
      <c r="N2294">
        <v>41.2</v>
      </c>
      <c r="O2294" s="7">
        <v>4560.96</v>
      </c>
      <c r="P2294">
        <v>17</v>
      </c>
      <c r="Q2294" t="s">
        <v>7273</v>
      </c>
      <c r="R2294">
        <f>IF(UPPER(TRIM(Table2[[#This Row],[Status_Clean]]))="CONVERTED",1,0)</f>
        <v>0</v>
      </c>
      <c r="S2294">
        <f>IF(ISNUMBER(MATCH(UPPER(TRIM(Table2[[#This Row],[Status_Clean]])),{"CONTACTED","QUALIFIED","CONVERTED"},0)),1,0)</f>
        <v>1</v>
      </c>
      <c r="T2294" cm="1">
        <f t="array" ref="T2294">_xlfn.SWITCH(UPPER(TRIM(Table2[[#This Row],[Status_Clean]])),"NEW",1,"CONTACTED",2,"QUALIFIED",3,"CONVERTED",4,"LOST",5,99)</f>
        <v>3</v>
      </c>
      <c r="U2294" t="str" cm="1">
        <f t="array" ref="U2294">_xlfn.LET(_xlpm.x,IFERROR(VALUE(Table2[[#This Row],[Response_Time_Hours]]),""),IF(_xlpm.x="","CHECK",_xlfn.IFS(_xlpm.x&lt;=1,"Immediate",_xlpm.x&lt;=6,"Fast",_xlpm.x&lt;=24,"Moderate",_xlpm.x&gt;24,"Delayed")))</f>
        <v>Delayed</v>
      </c>
      <c r="V2294">
        <f>FLOOR(tbl_CleanLeads[[#This Row],[Response_Time_Hours]],6)</f>
        <v>36</v>
      </c>
      <c r="W2294" t="str" cm="1">
        <f t="array" ref="W2294">IF(Table2[[#This Row],[Interaction_Count_Final]]="","N/A",_xlfn.IFS(Table2[[#This Row],[Interaction_Count_Final]]&lt;=2,"Low",Table2[[#This Row],[Interaction_Count_Final]]&lt;=5,"Medium",Table2[[#This Row],[Interaction_Count_Final]]&gt;=6,"High",TRUE,"CHECK"))</f>
        <v>High</v>
      </c>
      <c r="X2294" t="b">
        <f t="shared" si="35"/>
        <v>1</v>
      </c>
      <c r="Y2294" t="b">
        <f>tbl_CleanLeads[[#This Row],[Response_Time_Hours]]&gt;24</f>
        <v>1</v>
      </c>
      <c r="Z2294" s="13" t="b">
        <f>tbl_CleanLeads[[#This Row],[Response_Time_Hours]]&gt;72</f>
        <v>0</v>
      </c>
      <c r="AA2294" s="13" t="b">
        <f>tbl_CleanLeads[[#This Row],[Status_Clean]]="Converted"</f>
        <v>0</v>
      </c>
    </row>
    <row r="2295" spans="1:27">
      <c r="A2295" t="s">
        <v>63</v>
      </c>
      <c r="B2295" t="s">
        <v>6552</v>
      </c>
      <c r="C2295" t="s">
        <v>6553</v>
      </c>
      <c r="D2295" t="s">
        <v>7268</v>
      </c>
      <c r="E2295" t="s">
        <v>222</v>
      </c>
      <c r="F2295" t="s">
        <v>125</v>
      </c>
      <c r="G2295" s="1">
        <v>45279</v>
      </c>
      <c r="H2295" s="8">
        <f>MONTH(tbl_CleanLeads[[#This Row],[Lead_Date_Final]])</f>
        <v>12</v>
      </c>
      <c r="I2295" t="s">
        <v>7262</v>
      </c>
      <c r="J2295" t="s">
        <v>7263</v>
      </c>
      <c r="K2295" t="s">
        <v>7264</v>
      </c>
      <c r="L2295">
        <f>WEEKDAY(tbl_CleanLeads[[#This Row],[Lead_Date_Final]],2)</f>
        <v>2</v>
      </c>
      <c r="M2295" t="s">
        <v>7265</v>
      </c>
      <c r="N2295">
        <v>62.400000000000006</v>
      </c>
      <c r="O2295" s="7">
        <v>1397.72</v>
      </c>
      <c r="P2295">
        <v>37</v>
      </c>
      <c r="Q2295" t="s">
        <v>7289</v>
      </c>
      <c r="R2295">
        <f>IF(UPPER(TRIM(Table2[[#This Row],[Status_Clean]]))="CONVERTED",1,0)</f>
        <v>0</v>
      </c>
      <c r="S2295">
        <f>IF(ISNUMBER(MATCH(UPPER(TRIM(Table2[[#This Row],[Status_Clean]])),{"CONTACTED","QUALIFIED","CONVERTED"},0)),1,0)</f>
        <v>1</v>
      </c>
      <c r="T2295" cm="1">
        <f t="array" ref="T2295">_xlfn.SWITCH(UPPER(TRIM(Table2[[#This Row],[Status_Clean]])),"NEW",1,"CONTACTED",2,"QUALIFIED",3,"CONVERTED",4,"LOST",5,99)</f>
        <v>2</v>
      </c>
      <c r="U2295" t="str" cm="1">
        <f t="array" ref="U2295">_xlfn.LET(_xlpm.x,IFERROR(VALUE(Table2[[#This Row],[Response_Time_Hours]]),""),IF(_xlpm.x="","CHECK",_xlfn.IFS(_xlpm.x&lt;=1,"Immediate",_xlpm.x&lt;=6,"Fast",_xlpm.x&lt;=24,"Moderate",_xlpm.x&gt;24,"Delayed")))</f>
        <v>Delayed</v>
      </c>
      <c r="V2295">
        <f>FLOOR(tbl_CleanLeads[[#This Row],[Response_Time_Hours]],6)</f>
        <v>60</v>
      </c>
      <c r="W2295" t="str" cm="1">
        <f t="array" ref="W2295">IF(Table2[[#This Row],[Interaction_Count_Final]]="","N/A",_xlfn.IFS(Table2[[#This Row],[Interaction_Count_Final]]&lt;=2,"Low",Table2[[#This Row],[Interaction_Count_Final]]&lt;=5,"Medium",Table2[[#This Row],[Interaction_Count_Final]]&gt;=6,"High",TRUE,"CHECK"))</f>
        <v>High</v>
      </c>
      <c r="X2295" t="b">
        <f t="shared" si="35"/>
        <v>1</v>
      </c>
      <c r="Y2295" t="b">
        <f>tbl_CleanLeads[[#This Row],[Response_Time_Hours]]&gt;24</f>
        <v>1</v>
      </c>
      <c r="Z2295" s="13" t="b">
        <f>tbl_CleanLeads[[#This Row],[Response_Time_Hours]]&gt;72</f>
        <v>0</v>
      </c>
      <c r="AA2295" s="13" t="b">
        <f>tbl_CleanLeads[[#This Row],[Status_Clean]]="Converted"</f>
        <v>0</v>
      </c>
    </row>
    <row r="2296" spans="1:27">
      <c r="A2296" t="s">
        <v>63</v>
      </c>
      <c r="B2296" t="s">
        <v>6554</v>
      </c>
      <c r="C2296" t="s">
        <v>6555</v>
      </c>
      <c r="D2296" t="s">
        <v>7268</v>
      </c>
      <c r="E2296" t="s">
        <v>473</v>
      </c>
      <c r="F2296" t="s">
        <v>193</v>
      </c>
      <c r="G2296" s="1">
        <v>45193</v>
      </c>
      <c r="H2296" s="8">
        <f>MONTH(tbl_CleanLeads[[#This Row],[Lead_Date_Final]])</f>
        <v>9</v>
      </c>
      <c r="I2296" t="s">
        <v>7287</v>
      </c>
      <c r="J2296" t="s">
        <v>7263</v>
      </c>
      <c r="K2296" t="s">
        <v>7288</v>
      </c>
      <c r="L2296">
        <f>WEEKDAY(tbl_CleanLeads[[#This Row],[Lead_Date_Final]],2)</f>
        <v>7</v>
      </c>
      <c r="M2296" t="s">
        <v>7293</v>
      </c>
      <c r="N2296">
        <v>12</v>
      </c>
      <c r="O2296" s="7">
        <v>1771.2</v>
      </c>
      <c r="P2296">
        <v>46</v>
      </c>
      <c r="Q2296" t="s">
        <v>7289</v>
      </c>
      <c r="R2296">
        <f>IF(UPPER(TRIM(Table2[[#This Row],[Status_Clean]]))="CONVERTED",1,0)</f>
        <v>0</v>
      </c>
      <c r="S2296">
        <f>IF(ISNUMBER(MATCH(UPPER(TRIM(Table2[[#This Row],[Status_Clean]])),{"CONTACTED","QUALIFIED","CONVERTED"},0)),1,0)</f>
        <v>0</v>
      </c>
      <c r="T2296" cm="1">
        <f t="array" ref="T2296">_xlfn.SWITCH(UPPER(TRIM(Table2[[#This Row],[Status_Clean]])),"NEW",1,"CONTACTED",2,"QUALIFIED",3,"CONVERTED",4,"LOST",5,99)</f>
        <v>1</v>
      </c>
      <c r="U2296" t="str" cm="1">
        <f t="array" ref="U2296">_xlfn.LET(_xlpm.x,IFERROR(VALUE(Table2[[#This Row],[Response_Time_Hours]]),""),IF(_xlpm.x="","CHECK",_xlfn.IFS(_xlpm.x&lt;=1,"Immediate",_xlpm.x&lt;=6,"Fast",_xlpm.x&lt;=24,"Moderate",_xlpm.x&gt;24,"Delayed")))</f>
        <v>Moderate</v>
      </c>
      <c r="V2296">
        <f>FLOOR(tbl_CleanLeads[[#This Row],[Response_Time_Hours]],6)</f>
        <v>12</v>
      </c>
      <c r="W2296" t="str" cm="1">
        <f t="array" ref="W2296">IF(Table2[[#This Row],[Interaction_Count_Final]]="","N/A",_xlfn.IFS(Table2[[#This Row],[Interaction_Count_Final]]&lt;=2,"Low",Table2[[#This Row],[Interaction_Count_Final]]&lt;=5,"Medium",Table2[[#This Row],[Interaction_Count_Final]]&gt;=6,"High",TRUE,"CHECK"))</f>
        <v>High</v>
      </c>
      <c r="X2296" t="b">
        <f t="shared" si="35"/>
        <v>1</v>
      </c>
      <c r="Y2296" t="b">
        <f>tbl_CleanLeads[[#This Row],[Response_Time_Hours]]&gt;24</f>
        <v>0</v>
      </c>
      <c r="Z2296" s="13" t="b">
        <f>tbl_CleanLeads[[#This Row],[Response_Time_Hours]]&gt;72</f>
        <v>0</v>
      </c>
      <c r="AA2296" s="13" t="b">
        <f>tbl_CleanLeads[[#This Row],[Status_Clean]]="Converted"</f>
        <v>0</v>
      </c>
    </row>
    <row r="2297" spans="1:27">
      <c r="A2297" t="s">
        <v>63</v>
      </c>
      <c r="B2297" t="s">
        <v>6556</v>
      </c>
      <c r="C2297" t="s">
        <v>6557</v>
      </c>
      <c r="D2297" t="s">
        <v>7268</v>
      </c>
      <c r="E2297" t="s">
        <v>473</v>
      </c>
      <c r="F2297" t="s">
        <v>173</v>
      </c>
      <c r="G2297" s="1">
        <v>45109</v>
      </c>
      <c r="H2297" s="8">
        <f>MONTH(tbl_CleanLeads[[#This Row],[Lead_Date_Final]])</f>
        <v>7</v>
      </c>
      <c r="I2297" t="s">
        <v>7305</v>
      </c>
      <c r="J2297" t="s">
        <v>7263</v>
      </c>
      <c r="K2297" t="s">
        <v>7288</v>
      </c>
      <c r="L2297">
        <f>WEEKDAY(tbl_CleanLeads[[#This Row],[Lead_Date_Final]],2)</f>
        <v>7</v>
      </c>
      <c r="M2297" t="s">
        <v>7293</v>
      </c>
      <c r="N2297">
        <v>67.2</v>
      </c>
      <c r="O2297" s="7">
        <v>4512.62</v>
      </c>
      <c r="P2297">
        <v>46</v>
      </c>
      <c r="Q2297" t="s">
        <v>7273</v>
      </c>
      <c r="R2297">
        <f>IF(UPPER(TRIM(Table2[[#This Row],[Status_Clean]]))="CONVERTED",1,0)</f>
        <v>0</v>
      </c>
      <c r="S2297">
        <f>IF(ISNUMBER(MATCH(UPPER(TRIM(Table2[[#This Row],[Status_Clean]])),{"CONTACTED","QUALIFIED","CONVERTED"},0)),1,0)</f>
        <v>0</v>
      </c>
      <c r="T2297" cm="1">
        <f t="array" ref="T2297">_xlfn.SWITCH(UPPER(TRIM(Table2[[#This Row],[Status_Clean]])),"NEW",1,"CONTACTED",2,"QUALIFIED",3,"CONVERTED",4,"LOST",5,99)</f>
        <v>5</v>
      </c>
      <c r="U2297" t="str" cm="1">
        <f t="array" ref="U2297">_xlfn.LET(_xlpm.x,IFERROR(VALUE(Table2[[#This Row],[Response_Time_Hours]]),""),IF(_xlpm.x="","CHECK",_xlfn.IFS(_xlpm.x&lt;=1,"Immediate",_xlpm.x&lt;=6,"Fast",_xlpm.x&lt;=24,"Moderate",_xlpm.x&gt;24,"Delayed")))</f>
        <v>Delayed</v>
      </c>
      <c r="V2297">
        <f>FLOOR(tbl_CleanLeads[[#This Row],[Response_Time_Hours]],6)</f>
        <v>66</v>
      </c>
      <c r="W2297" t="str" cm="1">
        <f t="array" ref="W2297">IF(Table2[[#This Row],[Interaction_Count_Final]]="","N/A",_xlfn.IFS(Table2[[#This Row],[Interaction_Count_Final]]&lt;=2,"Low",Table2[[#This Row],[Interaction_Count_Final]]&lt;=5,"Medium",Table2[[#This Row],[Interaction_Count_Final]]&gt;=6,"High",TRUE,"CHECK"))</f>
        <v>High</v>
      </c>
      <c r="X2297" t="b">
        <f t="shared" si="35"/>
        <v>1</v>
      </c>
      <c r="Y2297" t="b">
        <f>tbl_CleanLeads[[#This Row],[Response_Time_Hours]]&gt;24</f>
        <v>1</v>
      </c>
      <c r="Z2297" s="13" t="b">
        <f>tbl_CleanLeads[[#This Row],[Response_Time_Hours]]&gt;72</f>
        <v>0</v>
      </c>
      <c r="AA2297" s="13" t="b">
        <f>tbl_CleanLeads[[#This Row],[Status_Clean]]="Converted"</f>
        <v>0</v>
      </c>
    </row>
    <row r="2298" spans="1:27">
      <c r="A2298" t="s">
        <v>102</v>
      </c>
      <c r="B2298" t="s">
        <v>6559</v>
      </c>
      <c r="C2298" t="s">
        <v>6560</v>
      </c>
      <c r="D2298" t="s">
        <v>7268</v>
      </c>
      <c r="E2298" t="s">
        <v>792</v>
      </c>
      <c r="F2298" t="s">
        <v>173</v>
      </c>
      <c r="G2298" s="1">
        <v>45581</v>
      </c>
      <c r="H2298" s="8">
        <f>MONTH(tbl_CleanLeads[[#This Row],[Lead_Date_Final]])</f>
        <v>10</v>
      </c>
      <c r="I2298" t="s">
        <v>7270</v>
      </c>
      <c r="J2298" t="s">
        <v>7271</v>
      </c>
      <c r="K2298" t="s">
        <v>7264</v>
      </c>
      <c r="L2298">
        <f>WEEKDAY(tbl_CleanLeads[[#This Row],[Lead_Date_Final]],2)</f>
        <v>3</v>
      </c>
      <c r="M2298" t="s">
        <v>7272</v>
      </c>
      <c r="N2298">
        <v>24.2</v>
      </c>
      <c r="O2298" s="7">
        <v>4760.82</v>
      </c>
      <c r="P2298">
        <v>21</v>
      </c>
      <c r="Q2298" t="s">
        <v>7273</v>
      </c>
      <c r="R2298">
        <f>IF(UPPER(TRIM(Table2[[#This Row],[Status_Clean]]))="CONVERTED",1,0)</f>
        <v>0</v>
      </c>
      <c r="S2298">
        <f>IF(ISNUMBER(MATCH(UPPER(TRIM(Table2[[#This Row],[Status_Clean]])),{"CONTACTED","QUALIFIED","CONVERTED"},0)),1,0)</f>
        <v>0</v>
      </c>
      <c r="T2298" cm="1">
        <f t="array" ref="T2298">_xlfn.SWITCH(UPPER(TRIM(Table2[[#This Row],[Status_Clean]])),"NEW",1,"CONTACTED",2,"QUALIFIED",3,"CONVERTED",4,"LOST",5,99)</f>
        <v>5</v>
      </c>
      <c r="U2298" t="str" cm="1">
        <f t="array" ref="U2298">_xlfn.LET(_xlpm.x,IFERROR(VALUE(Table2[[#This Row],[Response_Time_Hours]]),""),IF(_xlpm.x="","CHECK",_xlfn.IFS(_xlpm.x&lt;=1,"Immediate",_xlpm.x&lt;=6,"Fast",_xlpm.x&lt;=24,"Moderate",_xlpm.x&gt;24,"Delayed")))</f>
        <v>Delayed</v>
      </c>
      <c r="V2298">
        <f>FLOOR(tbl_CleanLeads[[#This Row],[Response_Time_Hours]],6)</f>
        <v>24</v>
      </c>
      <c r="W2298" t="str" cm="1">
        <f t="array" ref="W2298">IF(Table2[[#This Row],[Interaction_Count_Final]]="","N/A",_xlfn.IFS(Table2[[#This Row],[Interaction_Count_Final]]&lt;=2,"Low",Table2[[#This Row],[Interaction_Count_Final]]&lt;=5,"Medium",Table2[[#This Row],[Interaction_Count_Final]]&gt;=6,"High",TRUE,"CHECK"))</f>
        <v>High</v>
      </c>
      <c r="X2298" t="b">
        <f t="shared" si="35"/>
        <v>1</v>
      </c>
      <c r="Y2298" t="b">
        <f>tbl_CleanLeads[[#This Row],[Response_Time_Hours]]&gt;24</f>
        <v>1</v>
      </c>
      <c r="Z2298" s="13" t="b">
        <f>tbl_CleanLeads[[#This Row],[Response_Time_Hours]]&gt;72</f>
        <v>0</v>
      </c>
      <c r="AA2298" s="13" t="b">
        <f>tbl_CleanLeads[[#This Row],[Status_Clean]]="Converted"</f>
        <v>0</v>
      </c>
    </row>
    <row r="2299" spans="1:27">
      <c r="A2299" t="s">
        <v>70</v>
      </c>
      <c r="B2299" t="s">
        <v>6561</v>
      </c>
      <c r="C2299" t="s">
        <v>6562</v>
      </c>
      <c r="D2299" t="s">
        <v>7303</v>
      </c>
      <c r="E2299" t="s">
        <v>311</v>
      </c>
      <c r="F2299" t="s">
        <v>250</v>
      </c>
      <c r="G2299" s="1">
        <v>45524</v>
      </c>
      <c r="H2299" s="8">
        <f>MONTH(tbl_CleanLeads[[#This Row],[Lead_Date_Final]])</f>
        <v>8</v>
      </c>
      <c r="I2299" t="s">
        <v>7310</v>
      </c>
      <c r="J2299" t="s">
        <v>7271</v>
      </c>
      <c r="K2299" t="s">
        <v>7288</v>
      </c>
      <c r="L2299">
        <f>WEEKDAY(tbl_CleanLeads[[#This Row],[Lead_Date_Final]],2)</f>
        <v>2</v>
      </c>
      <c r="M2299" t="s">
        <v>7265</v>
      </c>
      <c r="N2299">
        <v>64.099999999999994</v>
      </c>
      <c r="O2299" s="7">
        <v>3473.44</v>
      </c>
      <c r="P2299">
        <v>8</v>
      </c>
      <c r="Q2299" t="s">
        <v>7266</v>
      </c>
      <c r="R2299">
        <f>IF(UPPER(TRIM(Table2[[#This Row],[Status_Clean]]))="CONVERTED",1,0)</f>
        <v>1</v>
      </c>
      <c r="S2299">
        <f>IF(ISNUMBER(MATCH(UPPER(TRIM(Table2[[#This Row],[Status_Clean]])),{"CONTACTED","QUALIFIED","CONVERTED"},0)),1,0)</f>
        <v>1</v>
      </c>
      <c r="T2299" cm="1">
        <f t="array" ref="T2299">_xlfn.SWITCH(UPPER(TRIM(Table2[[#This Row],[Status_Clean]])),"NEW",1,"CONTACTED",2,"QUALIFIED",3,"CONVERTED",4,"LOST",5,99)</f>
        <v>4</v>
      </c>
      <c r="U2299" t="str" cm="1">
        <f t="array" ref="U2299">_xlfn.LET(_xlpm.x,IFERROR(VALUE(Table2[[#This Row],[Response_Time_Hours]]),""),IF(_xlpm.x="","CHECK",_xlfn.IFS(_xlpm.x&lt;=1,"Immediate",_xlpm.x&lt;=6,"Fast",_xlpm.x&lt;=24,"Moderate",_xlpm.x&gt;24,"Delayed")))</f>
        <v>Delayed</v>
      </c>
      <c r="V2299">
        <f>FLOOR(tbl_CleanLeads[[#This Row],[Response_Time_Hours]],6)</f>
        <v>60</v>
      </c>
      <c r="W2299" t="str" cm="1">
        <f t="array" ref="W2299">IF(Table2[[#This Row],[Interaction_Count_Final]]="","N/A",_xlfn.IFS(Table2[[#This Row],[Interaction_Count_Final]]&lt;=2,"Low",Table2[[#This Row],[Interaction_Count_Final]]&lt;=5,"Medium",Table2[[#This Row],[Interaction_Count_Final]]&gt;=6,"High",TRUE,"CHECK"))</f>
        <v>High</v>
      </c>
      <c r="X2299" t="b">
        <f t="shared" si="35"/>
        <v>1</v>
      </c>
      <c r="Y2299" t="b">
        <f>tbl_CleanLeads[[#This Row],[Response_Time_Hours]]&gt;24</f>
        <v>1</v>
      </c>
      <c r="Z2299" s="13" t="b">
        <f>tbl_CleanLeads[[#This Row],[Response_Time_Hours]]&gt;72</f>
        <v>0</v>
      </c>
      <c r="AA2299" s="13" t="b">
        <f>tbl_CleanLeads[[#This Row],[Status_Clean]]="Converted"</f>
        <v>1</v>
      </c>
    </row>
    <row r="2300" spans="1:27">
      <c r="A2300" t="s">
        <v>70</v>
      </c>
      <c r="B2300" t="s">
        <v>6564</v>
      </c>
      <c r="C2300" t="s">
        <v>6565</v>
      </c>
      <c r="D2300" t="s">
        <v>7258</v>
      </c>
      <c r="E2300" t="s">
        <v>473</v>
      </c>
      <c r="F2300" t="s">
        <v>193</v>
      </c>
      <c r="G2300" s="1">
        <v>45417</v>
      </c>
      <c r="H2300" s="8">
        <f>MONTH(tbl_CleanLeads[[#This Row],[Lead_Date_Final]])</f>
        <v>5</v>
      </c>
      <c r="I2300" t="s">
        <v>7314</v>
      </c>
      <c r="J2300" t="s">
        <v>7271</v>
      </c>
      <c r="K2300" t="s">
        <v>7277</v>
      </c>
      <c r="L2300">
        <f>WEEKDAY(tbl_CleanLeads[[#This Row],[Lead_Date_Final]],2)</f>
        <v>7</v>
      </c>
      <c r="M2300" t="s">
        <v>7293</v>
      </c>
      <c r="N2300">
        <v>57.6</v>
      </c>
      <c r="O2300" s="7">
        <v>2672.14</v>
      </c>
      <c r="P2300">
        <v>21</v>
      </c>
      <c r="Q2300" t="s">
        <v>7266</v>
      </c>
      <c r="R2300">
        <f>IF(UPPER(TRIM(Table2[[#This Row],[Status_Clean]]))="CONVERTED",1,0)</f>
        <v>0</v>
      </c>
      <c r="S2300">
        <f>IF(ISNUMBER(MATCH(UPPER(TRIM(Table2[[#This Row],[Status_Clean]])),{"CONTACTED","QUALIFIED","CONVERTED"},0)),1,0)</f>
        <v>0</v>
      </c>
      <c r="T2300" cm="1">
        <f t="array" ref="T2300">_xlfn.SWITCH(UPPER(TRIM(Table2[[#This Row],[Status_Clean]])),"NEW",1,"CONTACTED",2,"QUALIFIED",3,"CONVERTED",4,"LOST",5,99)</f>
        <v>1</v>
      </c>
      <c r="U2300" t="str" cm="1">
        <f t="array" ref="U2300">_xlfn.LET(_xlpm.x,IFERROR(VALUE(Table2[[#This Row],[Response_Time_Hours]]),""),IF(_xlpm.x="","CHECK",_xlfn.IFS(_xlpm.x&lt;=1,"Immediate",_xlpm.x&lt;=6,"Fast",_xlpm.x&lt;=24,"Moderate",_xlpm.x&gt;24,"Delayed")))</f>
        <v>Delayed</v>
      </c>
      <c r="V2300">
        <f>FLOOR(tbl_CleanLeads[[#This Row],[Response_Time_Hours]],6)</f>
        <v>54</v>
      </c>
      <c r="W2300" t="str" cm="1">
        <f t="array" ref="W2300">IF(Table2[[#This Row],[Interaction_Count_Final]]="","N/A",_xlfn.IFS(Table2[[#This Row],[Interaction_Count_Final]]&lt;=2,"Low",Table2[[#This Row],[Interaction_Count_Final]]&lt;=5,"Medium",Table2[[#This Row],[Interaction_Count_Final]]&gt;=6,"High",TRUE,"CHECK"))</f>
        <v>High</v>
      </c>
      <c r="X2300" t="b">
        <f t="shared" si="35"/>
        <v>1</v>
      </c>
      <c r="Y2300" t="b">
        <f>tbl_CleanLeads[[#This Row],[Response_Time_Hours]]&gt;24</f>
        <v>1</v>
      </c>
      <c r="Z2300" s="13" t="b">
        <f>tbl_CleanLeads[[#This Row],[Response_Time_Hours]]&gt;72</f>
        <v>0</v>
      </c>
      <c r="AA2300" s="13" t="b">
        <f>tbl_CleanLeads[[#This Row],[Status_Clean]]="Converted"</f>
        <v>0</v>
      </c>
    </row>
    <row r="2301" spans="1:27">
      <c r="A2301" t="s">
        <v>90</v>
      </c>
      <c r="B2301" t="s">
        <v>6566</v>
      </c>
      <c r="C2301" t="s">
        <v>6567</v>
      </c>
      <c r="D2301" t="s">
        <v>7274</v>
      </c>
      <c r="E2301" t="s">
        <v>473</v>
      </c>
      <c r="F2301" t="s">
        <v>173</v>
      </c>
      <c r="G2301" s="1">
        <v>44947</v>
      </c>
      <c r="H2301" s="8">
        <f>MONTH(tbl_CleanLeads[[#This Row],[Lead_Date_Final]])</f>
        <v>1</v>
      </c>
      <c r="I2301" t="s">
        <v>7317</v>
      </c>
      <c r="J2301" t="s">
        <v>7263</v>
      </c>
      <c r="K2301" t="s">
        <v>7284</v>
      </c>
      <c r="L2301">
        <f>WEEKDAY(tbl_CleanLeads[[#This Row],[Lead_Date_Final]],2)</f>
        <v>6</v>
      </c>
      <c r="M2301" t="s">
        <v>7278</v>
      </c>
      <c r="N2301">
        <v>24.5</v>
      </c>
      <c r="O2301" s="7">
        <v>2489.0300000000002</v>
      </c>
      <c r="P2301">
        <v>32</v>
      </c>
      <c r="Q2301" t="s">
        <v>7266</v>
      </c>
      <c r="R2301">
        <f>IF(UPPER(TRIM(Table2[[#This Row],[Status_Clean]]))="CONVERTED",1,0)</f>
        <v>0</v>
      </c>
      <c r="S2301">
        <f>IF(ISNUMBER(MATCH(UPPER(TRIM(Table2[[#This Row],[Status_Clean]])),{"CONTACTED","QUALIFIED","CONVERTED"},0)),1,0)</f>
        <v>0</v>
      </c>
      <c r="T2301" cm="1">
        <f t="array" ref="T2301">_xlfn.SWITCH(UPPER(TRIM(Table2[[#This Row],[Status_Clean]])),"NEW",1,"CONTACTED",2,"QUALIFIED",3,"CONVERTED",4,"LOST",5,99)</f>
        <v>5</v>
      </c>
      <c r="U2301" t="str" cm="1">
        <f t="array" ref="U2301">_xlfn.LET(_xlpm.x,IFERROR(VALUE(Table2[[#This Row],[Response_Time_Hours]]),""),IF(_xlpm.x="","CHECK",_xlfn.IFS(_xlpm.x&lt;=1,"Immediate",_xlpm.x&lt;=6,"Fast",_xlpm.x&lt;=24,"Moderate",_xlpm.x&gt;24,"Delayed")))</f>
        <v>Delayed</v>
      </c>
      <c r="V2301">
        <f>FLOOR(tbl_CleanLeads[[#This Row],[Response_Time_Hours]],6)</f>
        <v>24</v>
      </c>
      <c r="W2301" t="str" cm="1">
        <f t="array" ref="W2301">IF(Table2[[#This Row],[Interaction_Count_Final]]="","N/A",_xlfn.IFS(Table2[[#This Row],[Interaction_Count_Final]]&lt;=2,"Low",Table2[[#This Row],[Interaction_Count_Final]]&lt;=5,"Medium",Table2[[#This Row],[Interaction_Count_Final]]&gt;=6,"High",TRUE,"CHECK"))</f>
        <v>High</v>
      </c>
      <c r="X2301" t="b">
        <f t="shared" si="35"/>
        <v>1</v>
      </c>
      <c r="Y2301" t="b">
        <f>tbl_CleanLeads[[#This Row],[Response_Time_Hours]]&gt;24</f>
        <v>1</v>
      </c>
      <c r="Z2301" s="13" t="b">
        <f>tbl_CleanLeads[[#This Row],[Response_Time_Hours]]&gt;72</f>
        <v>0</v>
      </c>
      <c r="AA2301" s="13" t="b">
        <f>tbl_CleanLeads[[#This Row],[Status_Clean]]="Converted"</f>
        <v>0</v>
      </c>
    </row>
    <row r="2302" spans="1:27">
      <c r="A2302" t="s">
        <v>70</v>
      </c>
      <c r="B2302" t="s">
        <v>6568</v>
      </c>
      <c r="C2302" t="s">
        <v>8728</v>
      </c>
      <c r="D2302" t="s">
        <v>7274</v>
      </c>
      <c r="E2302" t="s">
        <v>7308</v>
      </c>
      <c r="F2302" t="s">
        <v>250</v>
      </c>
      <c r="G2302" s="1">
        <v>45315</v>
      </c>
      <c r="H2302" s="8">
        <f>MONTH(tbl_CleanLeads[[#This Row],[Lead_Date_Final]])</f>
        <v>1</v>
      </c>
      <c r="I2302" t="s">
        <v>7317</v>
      </c>
      <c r="J2302" t="s">
        <v>7271</v>
      </c>
      <c r="K2302" t="s">
        <v>7284</v>
      </c>
      <c r="L2302">
        <f>WEEKDAY(tbl_CleanLeads[[#This Row],[Lead_Date_Final]],2)</f>
        <v>3</v>
      </c>
      <c r="M2302" t="s">
        <v>7272</v>
      </c>
      <c r="N2302">
        <v>62.400000000000006</v>
      </c>
      <c r="O2302" s="7">
        <v>2209.59</v>
      </c>
      <c r="P2302">
        <v>47</v>
      </c>
      <c r="Q2302" t="s">
        <v>7266</v>
      </c>
      <c r="R2302">
        <f>IF(UPPER(TRIM(Table2[[#This Row],[Status_Clean]]))="CONVERTED",1,0)</f>
        <v>1</v>
      </c>
      <c r="S2302">
        <f>IF(ISNUMBER(MATCH(UPPER(TRIM(Table2[[#This Row],[Status_Clean]])),{"CONTACTED","QUALIFIED","CONVERTED"},0)),1,0)</f>
        <v>1</v>
      </c>
      <c r="T2302" cm="1">
        <f t="array" ref="T2302">_xlfn.SWITCH(UPPER(TRIM(Table2[[#This Row],[Status_Clean]])),"NEW",1,"CONTACTED",2,"QUALIFIED",3,"CONVERTED",4,"LOST",5,99)</f>
        <v>4</v>
      </c>
      <c r="U2302" t="str" cm="1">
        <f t="array" ref="U2302">_xlfn.LET(_xlpm.x,IFERROR(VALUE(Table2[[#This Row],[Response_Time_Hours]]),""),IF(_xlpm.x="","CHECK",_xlfn.IFS(_xlpm.x&lt;=1,"Immediate",_xlpm.x&lt;=6,"Fast",_xlpm.x&lt;=24,"Moderate",_xlpm.x&gt;24,"Delayed")))</f>
        <v>Delayed</v>
      </c>
      <c r="V2302">
        <f>FLOOR(tbl_CleanLeads[[#This Row],[Response_Time_Hours]],6)</f>
        <v>60</v>
      </c>
      <c r="W2302" t="str" cm="1">
        <f t="array" ref="W2302">IF(Table2[[#This Row],[Interaction_Count_Final]]="","N/A",_xlfn.IFS(Table2[[#This Row],[Interaction_Count_Final]]&lt;=2,"Low",Table2[[#This Row],[Interaction_Count_Final]]&lt;=5,"Medium",Table2[[#This Row],[Interaction_Count_Final]]&gt;=6,"High",TRUE,"CHECK"))</f>
        <v>High</v>
      </c>
      <c r="X2302" t="b">
        <f t="shared" si="35"/>
        <v>1</v>
      </c>
      <c r="Y2302" t="b">
        <f>tbl_CleanLeads[[#This Row],[Response_Time_Hours]]&gt;24</f>
        <v>1</v>
      </c>
      <c r="Z2302" s="13" t="b">
        <f>tbl_CleanLeads[[#This Row],[Response_Time_Hours]]&gt;72</f>
        <v>0</v>
      </c>
      <c r="AA2302" s="13" t="b">
        <f>tbl_CleanLeads[[#This Row],[Status_Clean]]="Converted"</f>
        <v>1</v>
      </c>
    </row>
    <row r="2303" spans="1:27">
      <c r="A2303" t="s">
        <v>102</v>
      </c>
      <c r="B2303" t="s">
        <v>6570</v>
      </c>
      <c r="C2303" t="s">
        <v>8729</v>
      </c>
      <c r="D2303" t="s">
        <v>7258</v>
      </c>
      <c r="E2303" t="s">
        <v>101</v>
      </c>
      <c r="F2303" t="s">
        <v>193</v>
      </c>
      <c r="G2303" s="1">
        <v>45427</v>
      </c>
      <c r="H2303" s="8">
        <f>MONTH(tbl_CleanLeads[[#This Row],[Lead_Date_Final]])</f>
        <v>5</v>
      </c>
      <c r="I2303" t="s">
        <v>7314</v>
      </c>
      <c r="J2303" t="s">
        <v>7271</v>
      </c>
      <c r="K2303" t="s">
        <v>7277</v>
      </c>
      <c r="L2303">
        <f>WEEKDAY(tbl_CleanLeads[[#This Row],[Lead_Date_Final]],2)</f>
        <v>3</v>
      </c>
      <c r="M2303" t="s">
        <v>7272</v>
      </c>
      <c r="N2303">
        <v>50.400000000000006</v>
      </c>
      <c r="O2303" s="7">
        <v>1921.77</v>
      </c>
      <c r="P2303">
        <v>14</v>
      </c>
      <c r="Q2303" t="s">
        <v>7289</v>
      </c>
      <c r="R2303">
        <f>IF(UPPER(TRIM(Table2[[#This Row],[Status_Clean]]))="CONVERTED",1,0)</f>
        <v>0</v>
      </c>
      <c r="S2303">
        <f>IF(ISNUMBER(MATCH(UPPER(TRIM(Table2[[#This Row],[Status_Clean]])),{"CONTACTED","QUALIFIED","CONVERTED"},0)),1,0)</f>
        <v>0</v>
      </c>
      <c r="T2303" cm="1">
        <f t="array" ref="T2303">_xlfn.SWITCH(UPPER(TRIM(Table2[[#This Row],[Status_Clean]])),"NEW",1,"CONTACTED",2,"QUALIFIED",3,"CONVERTED",4,"LOST",5,99)</f>
        <v>1</v>
      </c>
      <c r="U2303" t="str" cm="1">
        <f t="array" ref="U2303">_xlfn.LET(_xlpm.x,IFERROR(VALUE(Table2[[#This Row],[Response_Time_Hours]]),""),IF(_xlpm.x="","CHECK",_xlfn.IFS(_xlpm.x&lt;=1,"Immediate",_xlpm.x&lt;=6,"Fast",_xlpm.x&lt;=24,"Moderate",_xlpm.x&gt;24,"Delayed")))</f>
        <v>Delayed</v>
      </c>
      <c r="V2303">
        <f>FLOOR(tbl_CleanLeads[[#This Row],[Response_Time_Hours]],6)</f>
        <v>48</v>
      </c>
      <c r="W2303" t="str" cm="1">
        <f t="array" ref="W2303">IF(Table2[[#This Row],[Interaction_Count_Final]]="","N/A",_xlfn.IFS(Table2[[#This Row],[Interaction_Count_Final]]&lt;=2,"Low",Table2[[#This Row],[Interaction_Count_Final]]&lt;=5,"Medium",Table2[[#This Row],[Interaction_Count_Final]]&gt;=6,"High",TRUE,"CHECK"))</f>
        <v>High</v>
      </c>
      <c r="X2303" t="b">
        <f t="shared" si="35"/>
        <v>1</v>
      </c>
      <c r="Y2303" t="b">
        <f>tbl_CleanLeads[[#This Row],[Response_Time_Hours]]&gt;24</f>
        <v>1</v>
      </c>
      <c r="Z2303" s="13" t="b">
        <f>tbl_CleanLeads[[#This Row],[Response_Time_Hours]]&gt;72</f>
        <v>0</v>
      </c>
      <c r="AA2303" s="13" t="b">
        <f>tbl_CleanLeads[[#This Row],[Status_Clean]]="Converted"</f>
        <v>0</v>
      </c>
    </row>
    <row r="2304" spans="1:27">
      <c r="A2304" t="s">
        <v>90</v>
      </c>
      <c r="B2304" t="s">
        <v>6572</v>
      </c>
      <c r="C2304" t="s">
        <v>6573</v>
      </c>
      <c r="D2304" t="s">
        <v>7280</v>
      </c>
      <c r="E2304" t="s">
        <v>7308</v>
      </c>
      <c r="F2304" t="s">
        <v>71</v>
      </c>
      <c r="G2304" s="1">
        <v>45245</v>
      </c>
      <c r="H2304" s="8">
        <f>MONTH(tbl_CleanLeads[[#This Row],[Lead_Date_Final]])</f>
        <v>11</v>
      </c>
      <c r="I2304" t="s">
        <v>7300</v>
      </c>
      <c r="J2304" t="s">
        <v>7263</v>
      </c>
      <c r="K2304" t="s">
        <v>7264</v>
      </c>
      <c r="L2304">
        <f>WEEKDAY(tbl_CleanLeads[[#This Row],[Lead_Date_Final]],2)</f>
        <v>3</v>
      </c>
      <c r="M2304" t="s">
        <v>7272</v>
      </c>
      <c r="N2304">
        <v>24</v>
      </c>
      <c r="O2304" s="7">
        <v>3392.59</v>
      </c>
      <c r="P2304">
        <v>6</v>
      </c>
      <c r="Q2304" t="s">
        <v>7266</v>
      </c>
      <c r="R2304">
        <f>IF(UPPER(TRIM(Table2[[#This Row],[Status_Clean]]))="CONVERTED",1,0)</f>
        <v>0</v>
      </c>
      <c r="S2304">
        <f>IF(ISNUMBER(MATCH(UPPER(TRIM(Table2[[#This Row],[Status_Clean]])),{"CONTACTED","QUALIFIED","CONVERTED"},0)),1,0)</f>
        <v>1</v>
      </c>
      <c r="T2304" cm="1">
        <f t="array" ref="T2304">_xlfn.SWITCH(UPPER(TRIM(Table2[[#This Row],[Status_Clean]])),"NEW",1,"CONTACTED",2,"QUALIFIED",3,"CONVERTED",4,"LOST",5,99)</f>
        <v>3</v>
      </c>
      <c r="U2304" t="str" cm="1">
        <f t="array" ref="U2304">_xlfn.LET(_xlpm.x,IFERROR(VALUE(Table2[[#This Row],[Response_Time_Hours]]),""),IF(_xlpm.x="","CHECK",_xlfn.IFS(_xlpm.x&lt;=1,"Immediate",_xlpm.x&lt;=6,"Fast",_xlpm.x&lt;=24,"Moderate",_xlpm.x&gt;24,"Delayed")))</f>
        <v>Moderate</v>
      </c>
      <c r="V2304">
        <f>FLOOR(tbl_CleanLeads[[#This Row],[Response_Time_Hours]],6)</f>
        <v>24</v>
      </c>
      <c r="W2304" t="str" cm="1">
        <f t="array" ref="W2304">IF(Table2[[#This Row],[Interaction_Count_Final]]="","N/A",_xlfn.IFS(Table2[[#This Row],[Interaction_Count_Final]]&lt;=2,"Low",Table2[[#This Row],[Interaction_Count_Final]]&lt;=5,"Medium",Table2[[#This Row],[Interaction_Count_Final]]&gt;=6,"High",TRUE,"CHECK"))</f>
        <v>High</v>
      </c>
      <c r="X2304" t="b">
        <f t="shared" si="35"/>
        <v>1</v>
      </c>
      <c r="Y2304" t="b">
        <f>tbl_CleanLeads[[#This Row],[Response_Time_Hours]]&gt;24</f>
        <v>0</v>
      </c>
      <c r="Z2304" s="13" t="b">
        <f>tbl_CleanLeads[[#This Row],[Response_Time_Hours]]&gt;72</f>
        <v>0</v>
      </c>
      <c r="AA2304" s="13" t="b">
        <f>tbl_CleanLeads[[#This Row],[Status_Clean]]="Converted"</f>
        <v>0</v>
      </c>
    </row>
    <row r="2305" spans="1:27">
      <c r="A2305" t="s">
        <v>63</v>
      </c>
      <c r="B2305" t="s">
        <v>6575</v>
      </c>
      <c r="C2305" t="s">
        <v>6576</v>
      </c>
      <c r="D2305" t="s">
        <v>7280</v>
      </c>
      <c r="E2305" t="s">
        <v>473</v>
      </c>
      <c r="F2305" t="s">
        <v>173</v>
      </c>
      <c r="G2305" s="1">
        <v>45017</v>
      </c>
      <c r="H2305" s="8">
        <f>MONTH(tbl_CleanLeads[[#This Row],[Lead_Date_Final]])</f>
        <v>4</v>
      </c>
      <c r="I2305" t="s">
        <v>7297</v>
      </c>
      <c r="J2305" t="s">
        <v>7263</v>
      </c>
      <c r="K2305" t="s">
        <v>7277</v>
      </c>
      <c r="L2305">
        <f>WEEKDAY(tbl_CleanLeads[[#This Row],[Lead_Date_Final]],2)</f>
        <v>6</v>
      </c>
      <c r="M2305" t="s">
        <v>7278</v>
      </c>
      <c r="N2305">
        <v>57.599999999999994</v>
      </c>
      <c r="O2305" s="7">
        <v>4013.4</v>
      </c>
      <c r="P2305">
        <v>50</v>
      </c>
      <c r="Q2305" t="s">
        <v>7273</v>
      </c>
      <c r="R2305">
        <f>IF(UPPER(TRIM(Table2[[#This Row],[Status_Clean]]))="CONVERTED",1,0)</f>
        <v>0</v>
      </c>
      <c r="S2305">
        <f>IF(ISNUMBER(MATCH(UPPER(TRIM(Table2[[#This Row],[Status_Clean]])),{"CONTACTED","QUALIFIED","CONVERTED"},0)),1,0)</f>
        <v>0</v>
      </c>
      <c r="T2305" cm="1">
        <f t="array" ref="T2305">_xlfn.SWITCH(UPPER(TRIM(Table2[[#This Row],[Status_Clean]])),"NEW",1,"CONTACTED",2,"QUALIFIED",3,"CONVERTED",4,"LOST",5,99)</f>
        <v>5</v>
      </c>
      <c r="U2305" t="str" cm="1">
        <f t="array" ref="U2305">_xlfn.LET(_xlpm.x,IFERROR(VALUE(Table2[[#This Row],[Response_Time_Hours]]),""),IF(_xlpm.x="","CHECK",_xlfn.IFS(_xlpm.x&lt;=1,"Immediate",_xlpm.x&lt;=6,"Fast",_xlpm.x&lt;=24,"Moderate",_xlpm.x&gt;24,"Delayed")))</f>
        <v>Delayed</v>
      </c>
      <c r="V2305">
        <f>FLOOR(tbl_CleanLeads[[#This Row],[Response_Time_Hours]],6)</f>
        <v>54</v>
      </c>
      <c r="W2305" t="str" cm="1">
        <f t="array" ref="W2305">IF(Table2[[#This Row],[Interaction_Count_Final]]="","N/A",_xlfn.IFS(Table2[[#This Row],[Interaction_Count_Final]]&lt;=2,"Low",Table2[[#This Row],[Interaction_Count_Final]]&lt;=5,"Medium",Table2[[#This Row],[Interaction_Count_Final]]&gt;=6,"High",TRUE,"CHECK"))</f>
        <v>High</v>
      </c>
      <c r="X2305" t="b">
        <f t="shared" si="35"/>
        <v>1</v>
      </c>
      <c r="Y2305" t="b">
        <f>tbl_CleanLeads[[#This Row],[Response_Time_Hours]]&gt;24</f>
        <v>1</v>
      </c>
      <c r="Z2305" s="13" t="b">
        <f>tbl_CleanLeads[[#This Row],[Response_Time_Hours]]&gt;72</f>
        <v>0</v>
      </c>
      <c r="AA2305" s="13" t="b">
        <f>tbl_CleanLeads[[#This Row],[Status_Clean]]="Converted"</f>
        <v>0</v>
      </c>
    </row>
    <row r="2306" spans="1:27">
      <c r="A2306" t="s">
        <v>63</v>
      </c>
      <c r="B2306" t="s">
        <v>6577</v>
      </c>
      <c r="C2306" t="s">
        <v>8730</v>
      </c>
      <c r="D2306" t="s">
        <v>7258</v>
      </c>
      <c r="E2306" t="s">
        <v>263</v>
      </c>
      <c r="F2306" t="s">
        <v>193</v>
      </c>
      <c r="G2306" s="1">
        <v>45432</v>
      </c>
      <c r="H2306" s="8">
        <f>MONTH(tbl_CleanLeads[[#This Row],[Lead_Date_Final]])</f>
        <v>5</v>
      </c>
      <c r="I2306" t="s">
        <v>7314</v>
      </c>
      <c r="J2306" t="s">
        <v>7271</v>
      </c>
      <c r="K2306" t="s">
        <v>7277</v>
      </c>
      <c r="L2306">
        <f>WEEKDAY(tbl_CleanLeads[[#This Row],[Lead_Date_Final]],2)</f>
        <v>1</v>
      </c>
      <c r="M2306" t="s">
        <v>7298</v>
      </c>
      <c r="N2306">
        <v>49</v>
      </c>
      <c r="O2306" s="7">
        <v>4182.13</v>
      </c>
      <c r="P2306">
        <v>45</v>
      </c>
      <c r="Q2306" t="s">
        <v>7273</v>
      </c>
      <c r="R2306">
        <f>IF(UPPER(TRIM(Table2[[#This Row],[Status_Clean]]))="CONVERTED",1,0)</f>
        <v>0</v>
      </c>
      <c r="S2306">
        <f>IF(ISNUMBER(MATCH(UPPER(TRIM(Table2[[#This Row],[Status_Clean]])),{"CONTACTED","QUALIFIED","CONVERTED"},0)),1,0)</f>
        <v>0</v>
      </c>
      <c r="T2306" cm="1">
        <f t="array" ref="T2306">_xlfn.SWITCH(UPPER(TRIM(Table2[[#This Row],[Status_Clean]])),"NEW",1,"CONTACTED",2,"QUALIFIED",3,"CONVERTED",4,"LOST",5,99)</f>
        <v>1</v>
      </c>
      <c r="U2306" t="str" cm="1">
        <f t="array" ref="U2306">_xlfn.LET(_xlpm.x,IFERROR(VALUE(Table2[[#This Row],[Response_Time_Hours]]),""),IF(_xlpm.x="","CHECK",_xlfn.IFS(_xlpm.x&lt;=1,"Immediate",_xlpm.x&lt;=6,"Fast",_xlpm.x&lt;=24,"Moderate",_xlpm.x&gt;24,"Delayed")))</f>
        <v>Delayed</v>
      </c>
      <c r="V2306">
        <f>FLOOR(tbl_CleanLeads[[#This Row],[Response_Time_Hours]],6)</f>
        <v>48</v>
      </c>
      <c r="W2306" t="str" cm="1">
        <f t="array" ref="W2306">IF(Table2[[#This Row],[Interaction_Count_Final]]="","N/A",_xlfn.IFS(Table2[[#This Row],[Interaction_Count_Final]]&lt;=2,"Low",Table2[[#This Row],[Interaction_Count_Final]]&lt;=5,"Medium",Table2[[#This Row],[Interaction_Count_Final]]&gt;=6,"High",TRUE,"CHECK"))</f>
        <v>High</v>
      </c>
      <c r="X2306" t="b">
        <f t="shared" ref="X2306:X2369" si="36">COUNTIF($A:$A,$A2306)&gt;1</f>
        <v>1</v>
      </c>
      <c r="Y2306" t="b">
        <f>tbl_CleanLeads[[#This Row],[Response_Time_Hours]]&gt;24</f>
        <v>1</v>
      </c>
      <c r="Z2306" s="13" t="b">
        <f>tbl_CleanLeads[[#This Row],[Response_Time_Hours]]&gt;72</f>
        <v>0</v>
      </c>
      <c r="AA2306" s="13" t="b">
        <f>tbl_CleanLeads[[#This Row],[Status_Clean]]="Converted"</f>
        <v>0</v>
      </c>
    </row>
    <row r="2307" spans="1:27">
      <c r="A2307" t="s">
        <v>70</v>
      </c>
      <c r="B2307" t="s">
        <v>6580</v>
      </c>
      <c r="C2307" t="s">
        <v>6581</v>
      </c>
      <c r="D2307" t="s">
        <v>7280</v>
      </c>
      <c r="E2307" t="s">
        <v>263</v>
      </c>
      <c r="F2307" t="s">
        <v>125</v>
      </c>
      <c r="G2307" s="1">
        <v>45527</v>
      </c>
      <c r="H2307" s="8">
        <f>MONTH(tbl_CleanLeads[[#This Row],[Lead_Date_Final]])</f>
        <v>8</v>
      </c>
      <c r="I2307" t="s">
        <v>7310</v>
      </c>
      <c r="J2307" t="s">
        <v>7271</v>
      </c>
      <c r="K2307" t="s">
        <v>7288</v>
      </c>
      <c r="L2307">
        <f>WEEKDAY(tbl_CleanLeads[[#This Row],[Lead_Date_Final]],2)</f>
        <v>5</v>
      </c>
      <c r="M2307" t="s">
        <v>7312</v>
      </c>
      <c r="N2307">
        <v>71</v>
      </c>
      <c r="O2307" s="7">
        <v>3933.25</v>
      </c>
      <c r="P2307">
        <v>14</v>
      </c>
      <c r="Q2307" t="s">
        <v>7266</v>
      </c>
      <c r="R2307">
        <f>IF(UPPER(TRIM(Table2[[#This Row],[Status_Clean]]))="CONVERTED",1,0)</f>
        <v>0</v>
      </c>
      <c r="S2307">
        <f>IF(ISNUMBER(MATCH(UPPER(TRIM(Table2[[#This Row],[Status_Clean]])),{"CONTACTED","QUALIFIED","CONVERTED"},0)),1,0)</f>
        <v>1</v>
      </c>
      <c r="T2307" cm="1">
        <f t="array" ref="T2307">_xlfn.SWITCH(UPPER(TRIM(Table2[[#This Row],[Status_Clean]])),"NEW",1,"CONTACTED",2,"QUALIFIED",3,"CONVERTED",4,"LOST",5,99)</f>
        <v>2</v>
      </c>
      <c r="U2307" t="str" cm="1">
        <f t="array" ref="U2307">_xlfn.LET(_xlpm.x,IFERROR(VALUE(Table2[[#This Row],[Response_Time_Hours]]),""),IF(_xlpm.x="","CHECK",_xlfn.IFS(_xlpm.x&lt;=1,"Immediate",_xlpm.x&lt;=6,"Fast",_xlpm.x&lt;=24,"Moderate",_xlpm.x&gt;24,"Delayed")))</f>
        <v>Delayed</v>
      </c>
      <c r="V2307">
        <f>FLOOR(tbl_CleanLeads[[#This Row],[Response_Time_Hours]],6)</f>
        <v>66</v>
      </c>
      <c r="W2307" t="str" cm="1">
        <f t="array" ref="W2307">IF(Table2[[#This Row],[Interaction_Count_Final]]="","N/A",_xlfn.IFS(Table2[[#This Row],[Interaction_Count_Final]]&lt;=2,"Low",Table2[[#This Row],[Interaction_Count_Final]]&lt;=5,"Medium",Table2[[#This Row],[Interaction_Count_Final]]&gt;=6,"High",TRUE,"CHECK"))</f>
        <v>High</v>
      </c>
      <c r="X2307" t="b">
        <f t="shared" si="36"/>
        <v>1</v>
      </c>
      <c r="Y2307" t="b">
        <f>tbl_CleanLeads[[#This Row],[Response_Time_Hours]]&gt;24</f>
        <v>1</v>
      </c>
      <c r="Z2307" s="13" t="b">
        <f>tbl_CleanLeads[[#This Row],[Response_Time_Hours]]&gt;72</f>
        <v>0</v>
      </c>
      <c r="AA2307" s="13" t="b">
        <f>tbl_CleanLeads[[#This Row],[Status_Clean]]="Converted"</f>
        <v>0</v>
      </c>
    </row>
    <row r="2308" spans="1:27">
      <c r="A2308" t="s">
        <v>63</v>
      </c>
      <c r="B2308" t="s">
        <v>6582</v>
      </c>
      <c r="C2308" t="s">
        <v>6583</v>
      </c>
      <c r="D2308" t="s">
        <v>7303</v>
      </c>
      <c r="E2308" t="s">
        <v>447</v>
      </c>
      <c r="F2308" t="s">
        <v>250</v>
      </c>
      <c r="G2308" s="1">
        <v>45467</v>
      </c>
      <c r="H2308" s="8">
        <f>MONTH(tbl_CleanLeads[[#This Row],[Lead_Date_Final]])</f>
        <v>6</v>
      </c>
      <c r="I2308" t="s">
        <v>7276</v>
      </c>
      <c r="J2308" t="s">
        <v>7271</v>
      </c>
      <c r="K2308" t="s">
        <v>7277</v>
      </c>
      <c r="L2308">
        <f>WEEKDAY(tbl_CleanLeads[[#This Row],[Lead_Date_Final]],2)</f>
        <v>1</v>
      </c>
      <c r="M2308" t="s">
        <v>7298</v>
      </c>
      <c r="N2308">
        <v>51</v>
      </c>
      <c r="O2308" s="7">
        <v>2802.37</v>
      </c>
      <c r="P2308">
        <v>33</v>
      </c>
      <c r="Q2308" t="s">
        <v>7266</v>
      </c>
      <c r="R2308">
        <f>IF(UPPER(TRIM(Table2[[#This Row],[Status_Clean]]))="CONVERTED",1,0)</f>
        <v>1</v>
      </c>
      <c r="S2308">
        <f>IF(ISNUMBER(MATCH(UPPER(TRIM(Table2[[#This Row],[Status_Clean]])),{"CONTACTED","QUALIFIED","CONVERTED"},0)),1,0)</f>
        <v>1</v>
      </c>
      <c r="T2308" cm="1">
        <f t="array" ref="T2308">_xlfn.SWITCH(UPPER(TRIM(Table2[[#This Row],[Status_Clean]])),"NEW",1,"CONTACTED",2,"QUALIFIED",3,"CONVERTED",4,"LOST",5,99)</f>
        <v>4</v>
      </c>
      <c r="U2308" t="str" cm="1">
        <f t="array" ref="U2308">_xlfn.LET(_xlpm.x,IFERROR(VALUE(Table2[[#This Row],[Response_Time_Hours]]),""),IF(_xlpm.x="","CHECK",_xlfn.IFS(_xlpm.x&lt;=1,"Immediate",_xlpm.x&lt;=6,"Fast",_xlpm.x&lt;=24,"Moderate",_xlpm.x&gt;24,"Delayed")))</f>
        <v>Delayed</v>
      </c>
      <c r="V2308">
        <f>FLOOR(tbl_CleanLeads[[#This Row],[Response_Time_Hours]],6)</f>
        <v>48</v>
      </c>
      <c r="W2308" t="str" cm="1">
        <f t="array" ref="W2308">IF(Table2[[#This Row],[Interaction_Count_Final]]="","N/A",_xlfn.IFS(Table2[[#This Row],[Interaction_Count_Final]]&lt;=2,"Low",Table2[[#This Row],[Interaction_Count_Final]]&lt;=5,"Medium",Table2[[#This Row],[Interaction_Count_Final]]&gt;=6,"High",TRUE,"CHECK"))</f>
        <v>High</v>
      </c>
      <c r="X2308" t="b">
        <f t="shared" si="36"/>
        <v>1</v>
      </c>
      <c r="Y2308" t="b">
        <f>tbl_CleanLeads[[#This Row],[Response_Time_Hours]]&gt;24</f>
        <v>1</v>
      </c>
      <c r="Z2308" s="13" t="b">
        <f>tbl_CleanLeads[[#This Row],[Response_Time_Hours]]&gt;72</f>
        <v>0</v>
      </c>
      <c r="AA2308" s="13" t="b">
        <f>tbl_CleanLeads[[#This Row],[Status_Clean]]="Converted"</f>
        <v>1</v>
      </c>
    </row>
    <row r="2309" spans="1:27">
      <c r="A2309" t="s">
        <v>90</v>
      </c>
      <c r="B2309" t="s">
        <v>6584</v>
      </c>
      <c r="C2309" t="s">
        <v>6585</v>
      </c>
      <c r="D2309" t="s">
        <v>7280</v>
      </c>
      <c r="E2309" t="s">
        <v>222</v>
      </c>
      <c r="F2309" t="s">
        <v>125</v>
      </c>
      <c r="G2309" s="1">
        <v>45046</v>
      </c>
      <c r="H2309" s="8">
        <f>MONTH(tbl_CleanLeads[[#This Row],[Lead_Date_Final]])</f>
        <v>4</v>
      </c>
      <c r="I2309" t="s">
        <v>7297</v>
      </c>
      <c r="J2309" t="s">
        <v>7263</v>
      </c>
      <c r="K2309" t="s">
        <v>7277</v>
      </c>
      <c r="L2309">
        <f>WEEKDAY(tbl_CleanLeads[[#This Row],[Lead_Date_Final]],2)</f>
        <v>7</v>
      </c>
      <c r="M2309" t="s">
        <v>7293</v>
      </c>
      <c r="N2309">
        <v>34.1</v>
      </c>
      <c r="O2309" s="7">
        <v>2113.08</v>
      </c>
      <c r="P2309">
        <v>31</v>
      </c>
      <c r="Q2309" t="s">
        <v>7266</v>
      </c>
      <c r="R2309">
        <f>IF(UPPER(TRIM(Table2[[#This Row],[Status_Clean]]))="CONVERTED",1,0)</f>
        <v>0</v>
      </c>
      <c r="S2309">
        <f>IF(ISNUMBER(MATCH(UPPER(TRIM(Table2[[#This Row],[Status_Clean]])),{"CONTACTED","QUALIFIED","CONVERTED"},0)),1,0)</f>
        <v>1</v>
      </c>
      <c r="T2309" cm="1">
        <f t="array" ref="T2309">_xlfn.SWITCH(UPPER(TRIM(Table2[[#This Row],[Status_Clean]])),"NEW",1,"CONTACTED",2,"QUALIFIED",3,"CONVERTED",4,"LOST",5,99)</f>
        <v>2</v>
      </c>
      <c r="U2309" t="str" cm="1">
        <f t="array" ref="U2309">_xlfn.LET(_xlpm.x,IFERROR(VALUE(Table2[[#This Row],[Response_Time_Hours]]),""),IF(_xlpm.x="","CHECK",_xlfn.IFS(_xlpm.x&lt;=1,"Immediate",_xlpm.x&lt;=6,"Fast",_xlpm.x&lt;=24,"Moderate",_xlpm.x&gt;24,"Delayed")))</f>
        <v>Delayed</v>
      </c>
      <c r="V2309">
        <f>FLOOR(tbl_CleanLeads[[#This Row],[Response_Time_Hours]],6)</f>
        <v>30</v>
      </c>
      <c r="W2309" t="str" cm="1">
        <f t="array" ref="W2309">IF(Table2[[#This Row],[Interaction_Count_Final]]="","N/A",_xlfn.IFS(Table2[[#This Row],[Interaction_Count_Final]]&lt;=2,"Low",Table2[[#This Row],[Interaction_Count_Final]]&lt;=5,"Medium",Table2[[#This Row],[Interaction_Count_Final]]&gt;=6,"High",TRUE,"CHECK"))</f>
        <v>High</v>
      </c>
      <c r="X2309" t="b">
        <f t="shared" si="36"/>
        <v>1</v>
      </c>
      <c r="Y2309" t="b">
        <f>tbl_CleanLeads[[#This Row],[Response_Time_Hours]]&gt;24</f>
        <v>1</v>
      </c>
      <c r="Z2309" s="13" t="b">
        <f>tbl_CleanLeads[[#This Row],[Response_Time_Hours]]&gt;72</f>
        <v>0</v>
      </c>
      <c r="AA2309" s="13" t="b">
        <f>tbl_CleanLeads[[#This Row],[Status_Clean]]="Converted"</f>
        <v>0</v>
      </c>
    </row>
    <row r="2310" spans="1:27">
      <c r="A2310" t="s">
        <v>102</v>
      </c>
      <c r="B2310" t="s">
        <v>6586</v>
      </c>
      <c r="C2310" t="s">
        <v>6587</v>
      </c>
      <c r="D2310" t="s">
        <v>7280</v>
      </c>
      <c r="E2310" t="s">
        <v>473</v>
      </c>
      <c r="F2310" t="s">
        <v>193</v>
      </c>
      <c r="G2310" s="1">
        <v>45126</v>
      </c>
      <c r="H2310" s="8">
        <f>MONTH(tbl_CleanLeads[[#This Row],[Lead_Date_Final]])</f>
        <v>7</v>
      </c>
      <c r="I2310" t="s">
        <v>7305</v>
      </c>
      <c r="J2310" t="s">
        <v>7263</v>
      </c>
      <c r="K2310" t="s">
        <v>7288</v>
      </c>
      <c r="L2310">
        <f>WEEKDAY(tbl_CleanLeads[[#This Row],[Lead_Date_Final]],2)</f>
        <v>3</v>
      </c>
      <c r="M2310" t="s">
        <v>7272</v>
      </c>
      <c r="N2310">
        <v>65</v>
      </c>
      <c r="O2310" s="7">
        <v>2948.05</v>
      </c>
      <c r="P2310">
        <v>49</v>
      </c>
      <c r="Q2310" t="s">
        <v>7266</v>
      </c>
      <c r="R2310">
        <f>IF(UPPER(TRIM(Table2[[#This Row],[Status_Clean]]))="CONVERTED",1,0)</f>
        <v>0</v>
      </c>
      <c r="S2310">
        <f>IF(ISNUMBER(MATCH(UPPER(TRIM(Table2[[#This Row],[Status_Clean]])),{"CONTACTED","QUALIFIED","CONVERTED"},0)),1,0)</f>
        <v>0</v>
      </c>
      <c r="T2310" cm="1">
        <f t="array" ref="T2310">_xlfn.SWITCH(UPPER(TRIM(Table2[[#This Row],[Status_Clean]])),"NEW",1,"CONTACTED",2,"QUALIFIED",3,"CONVERTED",4,"LOST",5,99)</f>
        <v>1</v>
      </c>
      <c r="U2310" t="str" cm="1">
        <f t="array" ref="U2310">_xlfn.LET(_xlpm.x,IFERROR(VALUE(Table2[[#This Row],[Response_Time_Hours]]),""),IF(_xlpm.x="","CHECK",_xlfn.IFS(_xlpm.x&lt;=1,"Immediate",_xlpm.x&lt;=6,"Fast",_xlpm.x&lt;=24,"Moderate",_xlpm.x&gt;24,"Delayed")))</f>
        <v>Delayed</v>
      </c>
      <c r="V2310">
        <f>FLOOR(tbl_CleanLeads[[#This Row],[Response_Time_Hours]],6)</f>
        <v>60</v>
      </c>
      <c r="W2310" t="str" cm="1">
        <f t="array" ref="W2310">IF(Table2[[#This Row],[Interaction_Count_Final]]="","N/A",_xlfn.IFS(Table2[[#This Row],[Interaction_Count_Final]]&lt;=2,"Low",Table2[[#This Row],[Interaction_Count_Final]]&lt;=5,"Medium",Table2[[#This Row],[Interaction_Count_Final]]&gt;=6,"High",TRUE,"CHECK"))</f>
        <v>High</v>
      </c>
      <c r="X2310" t="b">
        <f t="shared" si="36"/>
        <v>1</v>
      </c>
      <c r="Y2310" t="b">
        <f>tbl_CleanLeads[[#This Row],[Response_Time_Hours]]&gt;24</f>
        <v>1</v>
      </c>
      <c r="Z2310" s="13" t="b">
        <f>tbl_CleanLeads[[#This Row],[Response_Time_Hours]]&gt;72</f>
        <v>0</v>
      </c>
      <c r="AA2310" s="13" t="b">
        <f>tbl_CleanLeads[[#This Row],[Status_Clean]]="Converted"</f>
        <v>0</v>
      </c>
    </row>
    <row r="2311" spans="1:27">
      <c r="A2311" t="s">
        <v>63</v>
      </c>
      <c r="B2311" t="s">
        <v>6589</v>
      </c>
      <c r="C2311" t="s">
        <v>6590</v>
      </c>
      <c r="D2311" t="s">
        <v>7258</v>
      </c>
      <c r="E2311" t="s">
        <v>69</v>
      </c>
      <c r="F2311" t="s">
        <v>71</v>
      </c>
      <c r="G2311" s="1">
        <v>45025</v>
      </c>
      <c r="H2311" s="8">
        <f>MONTH(tbl_CleanLeads[[#This Row],[Lead_Date_Final]])</f>
        <v>4</v>
      </c>
      <c r="I2311" t="s">
        <v>7297</v>
      </c>
      <c r="J2311" t="s">
        <v>7263</v>
      </c>
      <c r="K2311" t="s">
        <v>7277</v>
      </c>
      <c r="L2311">
        <f>WEEKDAY(tbl_CleanLeads[[#This Row],[Lead_Date_Final]],2)</f>
        <v>7</v>
      </c>
      <c r="M2311" t="s">
        <v>7293</v>
      </c>
      <c r="N2311">
        <v>30.2</v>
      </c>
      <c r="O2311" s="7">
        <v>3712.72</v>
      </c>
      <c r="P2311">
        <v>21</v>
      </c>
      <c r="Q2311" t="s">
        <v>7266</v>
      </c>
      <c r="R2311">
        <f>IF(UPPER(TRIM(Table2[[#This Row],[Status_Clean]]))="CONVERTED",1,0)</f>
        <v>0</v>
      </c>
      <c r="S2311">
        <f>IF(ISNUMBER(MATCH(UPPER(TRIM(Table2[[#This Row],[Status_Clean]])),{"CONTACTED","QUALIFIED","CONVERTED"},0)),1,0)</f>
        <v>1</v>
      </c>
      <c r="T2311" cm="1">
        <f t="array" ref="T2311">_xlfn.SWITCH(UPPER(TRIM(Table2[[#This Row],[Status_Clean]])),"NEW",1,"CONTACTED",2,"QUALIFIED",3,"CONVERTED",4,"LOST",5,99)</f>
        <v>3</v>
      </c>
      <c r="U2311" t="str" cm="1">
        <f t="array" ref="U2311">_xlfn.LET(_xlpm.x,IFERROR(VALUE(Table2[[#This Row],[Response_Time_Hours]]),""),IF(_xlpm.x="","CHECK",_xlfn.IFS(_xlpm.x&lt;=1,"Immediate",_xlpm.x&lt;=6,"Fast",_xlpm.x&lt;=24,"Moderate",_xlpm.x&gt;24,"Delayed")))</f>
        <v>Delayed</v>
      </c>
      <c r="V2311">
        <f>FLOOR(tbl_CleanLeads[[#This Row],[Response_Time_Hours]],6)</f>
        <v>30</v>
      </c>
      <c r="W2311" t="str" cm="1">
        <f t="array" ref="W2311">IF(Table2[[#This Row],[Interaction_Count_Final]]="","N/A",_xlfn.IFS(Table2[[#This Row],[Interaction_Count_Final]]&lt;=2,"Low",Table2[[#This Row],[Interaction_Count_Final]]&lt;=5,"Medium",Table2[[#This Row],[Interaction_Count_Final]]&gt;=6,"High",TRUE,"CHECK"))</f>
        <v>High</v>
      </c>
      <c r="X2311" t="b">
        <f t="shared" si="36"/>
        <v>1</v>
      </c>
      <c r="Y2311" t="b">
        <f>tbl_CleanLeads[[#This Row],[Response_Time_Hours]]&gt;24</f>
        <v>1</v>
      </c>
      <c r="Z2311" s="13" t="b">
        <f>tbl_CleanLeads[[#This Row],[Response_Time_Hours]]&gt;72</f>
        <v>0</v>
      </c>
      <c r="AA2311" s="13" t="b">
        <f>tbl_CleanLeads[[#This Row],[Status_Clean]]="Converted"</f>
        <v>0</v>
      </c>
    </row>
    <row r="2312" spans="1:27">
      <c r="A2312" t="s">
        <v>63</v>
      </c>
      <c r="B2312" t="s">
        <v>6591</v>
      </c>
      <c r="C2312" t="s">
        <v>6592</v>
      </c>
      <c r="D2312" t="s">
        <v>7274</v>
      </c>
      <c r="E2312" t="s">
        <v>311</v>
      </c>
      <c r="F2312" t="s">
        <v>71</v>
      </c>
      <c r="G2312" s="1">
        <v>45579</v>
      </c>
      <c r="H2312" s="8">
        <f>MONTH(tbl_CleanLeads[[#This Row],[Lead_Date_Final]])</f>
        <v>10</v>
      </c>
      <c r="I2312" t="s">
        <v>7270</v>
      </c>
      <c r="J2312" t="s">
        <v>7271</v>
      </c>
      <c r="K2312" t="s">
        <v>7264</v>
      </c>
      <c r="L2312">
        <f>WEEKDAY(tbl_CleanLeads[[#This Row],[Lead_Date_Final]],2)</f>
        <v>1</v>
      </c>
      <c r="M2312" t="s">
        <v>7298</v>
      </c>
      <c r="N2312">
        <v>36.200000000000003</v>
      </c>
      <c r="O2312" s="7">
        <v>1631.72</v>
      </c>
      <c r="P2312">
        <v>22</v>
      </c>
      <c r="Q2312" t="s">
        <v>7289</v>
      </c>
      <c r="R2312">
        <f>IF(UPPER(TRIM(Table2[[#This Row],[Status_Clean]]))="CONVERTED",1,0)</f>
        <v>0</v>
      </c>
      <c r="S2312">
        <f>IF(ISNUMBER(MATCH(UPPER(TRIM(Table2[[#This Row],[Status_Clean]])),{"CONTACTED","QUALIFIED","CONVERTED"},0)),1,0)</f>
        <v>1</v>
      </c>
      <c r="T2312" cm="1">
        <f t="array" ref="T2312">_xlfn.SWITCH(UPPER(TRIM(Table2[[#This Row],[Status_Clean]])),"NEW",1,"CONTACTED",2,"QUALIFIED",3,"CONVERTED",4,"LOST",5,99)</f>
        <v>3</v>
      </c>
      <c r="U2312" t="str" cm="1">
        <f t="array" ref="U2312">_xlfn.LET(_xlpm.x,IFERROR(VALUE(Table2[[#This Row],[Response_Time_Hours]]),""),IF(_xlpm.x="","CHECK",_xlfn.IFS(_xlpm.x&lt;=1,"Immediate",_xlpm.x&lt;=6,"Fast",_xlpm.x&lt;=24,"Moderate",_xlpm.x&gt;24,"Delayed")))</f>
        <v>Delayed</v>
      </c>
      <c r="V2312">
        <f>FLOOR(tbl_CleanLeads[[#This Row],[Response_Time_Hours]],6)</f>
        <v>36</v>
      </c>
      <c r="W2312" t="str" cm="1">
        <f t="array" ref="W2312">IF(Table2[[#This Row],[Interaction_Count_Final]]="","N/A",_xlfn.IFS(Table2[[#This Row],[Interaction_Count_Final]]&lt;=2,"Low",Table2[[#This Row],[Interaction_Count_Final]]&lt;=5,"Medium",Table2[[#This Row],[Interaction_Count_Final]]&gt;=6,"High",TRUE,"CHECK"))</f>
        <v>High</v>
      </c>
      <c r="X2312" t="b">
        <f t="shared" si="36"/>
        <v>1</v>
      </c>
      <c r="Y2312" t="b">
        <f>tbl_CleanLeads[[#This Row],[Response_Time_Hours]]&gt;24</f>
        <v>1</v>
      </c>
      <c r="Z2312" s="13" t="b">
        <f>tbl_CleanLeads[[#This Row],[Response_Time_Hours]]&gt;72</f>
        <v>0</v>
      </c>
      <c r="AA2312" s="13" t="b">
        <f>tbl_CleanLeads[[#This Row],[Status_Clean]]="Converted"</f>
        <v>0</v>
      </c>
    </row>
    <row r="2313" spans="1:27">
      <c r="A2313" t="s">
        <v>63</v>
      </c>
      <c r="B2313" t="s">
        <v>6593</v>
      </c>
      <c r="C2313" t="s">
        <v>8732</v>
      </c>
      <c r="D2313" t="s">
        <v>7280</v>
      </c>
      <c r="E2313" t="s">
        <v>263</v>
      </c>
      <c r="F2313" t="s">
        <v>193</v>
      </c>
      <c r="G2313" s="1">
        <v>45317</v>
      </c>
      <c r="H2313" s="8">
        <f>MONTH(tbl_CleanLeads[[#This Row],[Lead_Date_Final]])</f>
        <v>1</v>
      </c>
      <c r="I2313" t="s">
        <v>7317</v>
      </c>
      <c r="J2313" t="s">
        <v>7271</v>
      </c>
      <c r="K2313" t="s">
        <v>7284</v>
      </c>
      <c r="L2313">
        <f>WEEKDAY(tbl_CleanLeads[[#This Row],[Lead_Date_Final]],2)</f>
        <v>5</v>
      </c>
      <c r="M2313" t="s">
        <v>7312</v>
      </c>
      <c r="N2313">
        <v>52.800000000000004</v>
      </c>
      <c r="O2313" s="7">
        <v>4380.8100000000004</v>
      </c>
      <c r="P2313">
        <v>35</v>
      </c>
      <c r="Q2313" t="s">
        <v>7273</v>
      </c>
      <c r="R2313">
        <f>IF(UPPER(TRIM(Table2[[#This Row],[Status_Clean]]))="CONVERTED",1,0)</f>
        <v>0</v>
      </c>
      <c r="S2313">
        <f>IF(ISNUMBER(MATCH(UPPER(TRIM(Table2[[#This Row],[Status_Clean]])),{"CONTACTED","QUALIFIED","CONVERTED"},0)),1,0)</f>
        <v>0</v>
      </c>
      <c r="T2313" cm="1">
        <f t="array" ref="T2313">_xlfn.SWITCH(UPPER(TRIM(Table2[[#This Row],[Status_Clean]])),"NEW",1,"CONTACTED",2,"QUALIFIED",3,"CONVERTED",4,"LOST",5,99)</f>
        <v>1</v>
      </c>
      <c r="U2313" t="str" cm="1">
        <f t="array" ref="U2313">_xlfn.LET(_xlpm.x,IFERROR(VALUE(Table2[[#This Row],[Response_Time_Hours]]),""),IF(_xlpm.x="","CHECK",_xlfn.IFS(_xlpm.x&lt;=1,"Immediate",_xlpm.x&lt;=6,"Fast",_xlpm.x&lt;=24,"Moderate",_xlpm.x&gt;24,"Delayed")))</f>
        <v>Delayed</v>
      </c>
      <c r="V2313">
        <f>FLOOR(tbl_CleanLeads[[#This Row],[Response_Time_Hours]],6)</f>
        <v>48</v>
      </c>
      <c r="W2313" t="str" cm="1">
        <f t="array" ref="W2313">IF(Table2[[#This Row],[Interaction_Count_Final]]="","N/A",_xlfn.IFS(Table2[[#This Row],[Interaction_Count_Final]]&lt;=2,"Low",Table2[[#This Row],[Interaction_Count_Final]]&lt;=5,"Medium",Table2[[#This Row],[Interaction_Count_Final]]&gt;=6,"High",TRUE,"CHECK"))</f>
        <v>High</v>
      </c>
      <c r="X2313" t="b">
        <f t="shared" si="36"/>
        <v>1</v>
      </c>
      <c r="Y2313" t="b">
        <f>tbl_CleanLeads[[#This Row],[Response_Time_Hours]]&gt;24</f>
        <v>1</v>
      </c>
      <c r="Z2313" s="13" t="b">
        <f>tbl_CleanLeads[[#This Row],[Response_Time_Hours]]&gt;72</f>
        <v>0</v>
      </c>
      <c r="AA2313" s="13" t="b">
        <f>tbl_CleanLeads[[#This Row],[Status_Clean]]="Converted"</f>
        <v>0</v>
      </c>
    </row>
    <row r="2314" spans="1:27">
      <c r="A2314" t="s">
        <v>90</v>
      </c>
      <c r="B2314" t="s">
        <v>6596</v>
      </c>
      <c r="C2314" t="s">
        <v>6597</v>
      </c>
      <c r="D2314" t="s">
        <v>7268</v>
      </c>
      <c r="E2314" t="s">
        <v>447</v>
      </c>
      <c r="F2314" t="s">
        <v>125</v>
      </c>
      <c r="G2314" s="1">
        <v>45538</v>
      </c>
      <c r="H2314" s="8">
        <f>MONTH(tbl_CleanLeads[[#This Row],[Lead_Date_Final]])</f>
        <v>9</v>
      </c>
      <c r="I2314" t="s">
        <v>7287</v>
      </c>
      <c r="J2314" t="s">
        <v>7271</v>
      </c>
      <c r="K2314" t="s">
        <v>7288</v>
      </c>
      <c r="L2314">
        <f>WEEKDAY(tbl_CleanLeads[[#This Row],[Lead_Date_Final]],2)</f>
        <v>2</v>
      </c>
      <c r="M2314" t="s">
        <v>7265</v>
      </c>
      <c r="N2314">
        <v>35</v>
      </c>
      <c r="O2314" s="7">
        <v>2589.98</v>
      </c>
      <c r="P2314">
        <v>2</v>
      </c>
      <c r="Q2314" t="s">
        <v>7266</v>
      </c>
      <c r="R2314">
        <f>IF(UPPER(TRIM(Table2[[#This Row],[Status_Clean]]))="CONVERTED",1,0)</f>
        <v>0</v>
      </c>
      <c r="S2314">
        <f>IF(ISNUMBER(MATCH(UPPER(TRIM(Table2[[#This Row],[Status_Clean]])),{"CONTACTED","QUALIFIED","CONVERTED"},0)),1,0)</f>
        <v>1</v>
      </c>
      <c r="T2314" cm="1">
        <f t="array" ref="T2314">_xlfn.SWITCH(UPPER(TRIM(Table2[[#This Row],[Status_Clean]])),"NEW",1,"CONTACTED",2,"QUALIFIED",3,"CONVERTED",4,"LOST",5,99)</f>
        <v>2</v>
      </c>
      <c r="U2314" t="str" cm="1">
        <f t="array" ref="U2314">_xlfn.LET(_xlpm.x,IFERROR(VALUE(Table2[[#This Row],[Response_Time_Hours]]),""),IF(_xlpm.x="","CHECK",_xlfn.IFS(_xlpm.x&lt;=1,"Immediate",_xlpm.x&lt;=6,"Fast",_xlpm.x&lt;=24,"Moderate",_xlpm.x&gt;24,"Delayed")))</f>
        <v>Delayed</v>
      </c>
      <c r="V2314">
        <f>FLOOR(tbl_CleanLeads[[#This Row],[Response_Time_Hours]],6)</f>
        <v>30</v>
      </c>
      <c r="W2314" t="str" cm="1">
        <f t="array" ref="W2314">IF(Table2[[#This Row],[Interaction_Count_Final]]="","N/A",_xlfn.IFS(Table2[[#This Row],[Interaction_Count_Final]]&lt;=2,"Low",Table2[[#This Row],[Interaction_Count_Final]]&lt;=5,"Medium",Table2[[#This Row],[Interaction_Count_Final]]&gt;=6,"High",TRUE,"CHECK"))</f>
        <v>Low</v>
      </c>
      <c r="X2314" t="b">
        <f t="shared" si="36"/>
        <v>1</v>
      </c>
      <c r="Y2314" t="b">
        <f>tbl_CleanLeads[[#This Row],[Response_Time_Hours]]&gt;24</f>
        <v>1</v>
      </c>
      <c r="Z2314" s="13" t="b">
        <f>tbl_CleanLeads[[#This Row],[Response_Time_Hours]]&gt;72</f>
        <v>0</v>
      </c>
      <c r="AA2314" s="13" t="b">
        <f>tbl_CleanLeads[[#This Row],[Status_Clean]]="Converted"</f>
        <v>0</v>
      </c>
    </row>
    <row r="2315" spans="1:27">
      <c r="A2315" t="s">
        <v>63</v>
      </c>
      <c r="B2315" t="s">
        <v>6599</v>
      </c>
      <c r="C2315" t="s">
        <v>6600</v>
      </c>
      <c r="D2315" t="s">
        <v>7274</v>
      </c>
      <c r="E2315" t="s">
        <v>363</v>
      </c>
      <c r="F2315" t="s">
        <v>125</v>
      </c>
      <c r="G2315" s="1">
        <v>45090</v>
      </c>
      <c r="H2315" s="8">
        <f>MONTH(tbl_CleanLeads[[#This Row],[Lead_Date_Final]])</f>
        <v>6</v>
      </c>
      <c r="I2315" t="s">
        <v>7276</v>
      </c>
      <c r="J2315" t="s">
        <v>7263</v>
      </c>
      <c r="K2315" t="s">
        <v>7277</v>
      </c>
      <c r="L2315">
        <f>WEEKDAY(tbl_CleanLeads[[#This Row],[Lead_Date_Final]],2)</f>
        <v>2</v>
      </c>
      <c r="M2315" t="s">
        <v>7265</v>
      </c>
      <c r="N2315">
        <v>15.9</v>
      </c>
      <c r="O2315" s="7">
        <v>3090.04</v>
      </c>
      <c r="P2315">
        <v>25</v>
      </c>
      <c r="Q2315" t="s">
        <v>7266</v>
      </c>
      <c r="R2315">
        <f>IF(UPPER(TRIM(Table2[[#This Row],[Status_Clean]]))="CONVERTED",1,0)</f>
        <v>0</v>
      </c>
      <c r="S2315">
        <f>IF(ISNUMBER(MATCH(UPPER(TRIM(Table2[[#This Row],[Status_Clean]])),{"CONTACTED","QUALIFIED","CONVERTED"},0)),1,0)</f>
        <v>1</v>
      </c>
      <c r="T2315" cm="1">
        <f t="array" ref="T2315">_xlfn.SWITCH(UPPER(TRIM(Table2[[#This Row],[Status_Clean]])),"NEW",1,"CONTACTED",2,"QUALIFIED",3,"CONVERTED",4,"LOST",5,99)</f>
        <v>2</v>
      </c>
      <c r="U2315" t="str" cm="1">
        <f t="array" ref="U2315">_xlfn.LET(_xlpm.x,IFERROR(VALUE(Table2[[#This Row],[Response_Time_Hours]]),""),IF(_xlpm.x="","CHECK",_xlfn.IFS(_xlpm.x&lt;=1,"Immediate",_xlpm.x&lt;=6,"Fast",_xlpm.x&lt;=24,"Moderate",_xlpm.x&gt;24,"Delayed")))</f>
        <v>Moderate</v>
      </c>
      <c r="V2315">
        <f>FLOOR(tbl_CleanLeads[[#This Row],[Response_Time_Hours]],6)</f>
        <v>12</v>
      </c>
      <c r="W2315" t="str" cm="1">
        <f t="array" ref="W2315">IF(Table2[[#This Row],[Interaction_Count_Final]]="","N/A",_xlfn.IFS(Table2[[#This Row],[Interaction_Count_Final]]&lt;=2,"Low",Table2[[#This Row],[Interaction_Count_Final]]&lt;=5,"Medium",Table2[[#This Row],[Interaction_Count_Final]]&gt;=6,"High",TRUE,"CHECK"))</f>
        <v>High</v>
      </c>
      <c r="X2315" t="b">
        <f t="shared" si="36"/>
        <v>1</v>
      </c>
      <c r="Y2315" t="b">
        <f>tbl_CleanLeads[[#This Row],[Response_Time_Hours]]&gt;24</f>
        <v>0</v>
      </c>
      <c r="Z2315" s="13" t="b">
        <f>tbl_CleanLeads[[#This Row],[Response_Time_Hours]]&gt;72</f>
        <v>0</v>
      </c>
      <c r="AA2315" s="13" t="b">
        <f>tbl_CleanLeads[[#This Row],[Status_Clean]]="Converted"</f>
        <v>0</v>
      </c>
    </row>
    <row r="2316" spans="1:27">
      <c r="A2316" t="s">
        <v>63</v>
      </c>
      <c r="B2316" t="s">
        <v>6602</v>
      </c>
      <c r="C2316" t="s">
        <v>6603</v>
      </c>
      <c r="D2316" t="s">
        <v>7303</v>
      </c>
      <c r="E2316" t="s">
        <v>363</v>
      </c>
      <c r="F2316" t="s">
        <v>173</v>
      </c>
      <c r="G2316" s="1">
        <v>45470</v>
      </c>
      <c r="H2316" s="8">
        <f>MONTH(tbl_CleanLeads[[#This Row],[Lead_Date_Final]])</f>
        <v>6</v>
      </c>
      <c r="I2316" t="s">
        <v>7276</v>
      </c>
      <c r="J2316" t="s">
        <v>7271</v>
      </c>
      <c r="K2316" t="s">
        <v>7277</v>
      </c>
      <c r="L2316">
        <f>WEEKDAY(tbl_CleanLeads[[#This Row],[Lead_Date_Final]],2)</f>
        <v>4</v>
      </c>
      <c r="M2316" t="s">
        <v>7285</v>
      </c>
      <c r="N2316">
        <v>1</v>
      </c>
      <c r="O2316" s="7">
        <v>1105.4100000000001</v>
      </c>
      <c r="P2316">
        <v>16</v>
      </c>
      <c r="Q2316" t="s">
        <v>7289</v>
      </c>
      <c r="R2316">
        <f>IF(UPPER(TRIM(Table2[[#This Row],[Status_Clean]]))="CONVERTED",1,0)</f>
        <v>0</v>
      </c>
      <c r="S2316">
        <f>IF(ISNUMBER(MATCH(UPPER(TRIM(Table2[[#This Row],[Status_Clean]])),{"CONTACTED","QUALIFIED","CONVERTED"},0)),1,0)</f>
        <v>0</v>
      </c>
      <c r="T2316" cm="1">
        <f t="array" ref="T2316">_xlfn.SWITCH(UPPER(TRIM(Table2[[#This Row],[Status_Clean]])),"NEW",1,"CONTACTED",2,"QUALIFIED",3,"CONVERTED",4,"LOST",5,99)</f>
        <v>5</v>
      </c>
      <c r="U2316" t="str" cm="1">
        <f t="array" ref="U2316">_xlfn.LET(_xlpm.x,IFERROR(VALUE(Table2[[#This Row],[Response_Time_Hours]]),""),IF(_xlpm.x="","CHECK",_xlfn.IFS(_xlpm.x&lt;=1,"Immediate",_xlpm.x&lt;=6,"Fast",_xlpm.x&lt;=24,"Moderate",_xlpm.x&gt;24,"Delayed")))</f>
        <v>Immediate</v>
      </c>
      <c r="V2316">
        <f>FLOOR(tbl_CleanLeads[[#This Row],[Response_Time_Hours]],6)</f>
        <v>0</v>
      </c>
      <c r="W2316" t="str" cm="1">
        <f t="array" ref="W2316">IF(Table2[[#This Row],[Interaction_Count_Final]]="","N/A",_xlfn.IFS(Table2[[#This Row],[Interaction_Count_Final]]&lt;=2,"Low",Table2[[#This Row],[Interaction_Count_Final]]&lt;=5,"Medium",Table2[[#This Row],[Interaction_Count_Final]]&gt;=6,"High",TRUE,"CHECK"))</f>
        <v>High</v>
      </c>
      <c r="X2316" t="b">
        <f t="shared" si="36"/>
        <v>1</v>
      </c>
      <c r="Y2316" t="b">
        <f>tbl_CleanLeads[[#This Row],[Response_Time_Hours]]&gt;24</f>
        <v>0</v>
      </c>
      <c r="Z2316" s="13" t="b">
        <f>tbl_CleanLeads[[#This Row],[Response_Time_Hours]]&gt;72</f>
        <v>0</v>
      </c>
      <c r="AA2316" s="13" t="b">
        <f>tbl_CleanLeads[[#This Row],[Status_Clean]]="Converted"</f>
        <v>0</v>
      </c>
    </row>
    <row r="2317" spans="1:27">
      <c r="A2317" t="s">
        <v>70</v>
      </c>
      <c r="B2317" t="s">
        <v>6604</v>
      </c>
      <c r="C2317" t="s">
        <v>6605</v>
      </c>
      <c r="D2317" t="s">
        <v>7268</v>
      </c>
      <c r="E2317" t="s">
        <v>101</v>
      </c>
      <c r="F2317" t="s">
        <v>125</v>
      </c>
      <c r="G2317" s="1">
        <v>45401</v>
      </c>
      <c r="H2317" s="8">
        <f>MONTH(tbl_CleanLeads[[#This Row],[Lead_Date_Final]])</f>
        <v>4</v>
      </c>
      <c r="I2317" t="s">
        <v>7297</v>
      </c>
      <c r="J2317" t="s">
        <v>7271</v>
      </c>
      <c r="K2317" t="s">
        <v>7277</v>
      </c>
      <c r="L2317">
        <f>WEEKDAY(tbl_CleanLeads[[#This Row],[Lead_Date_Final]],2)</f>
        <v>5</v>
      </c>
      <c r="M2317" t="s">
        <v>7312</v>
      </c>
      <c r="N2317">
        <v>18</v>
      </c>
      <c r="O2317" s="7">
        <v>2341.08</v>
      </c>
      <c r="P2317">
        <v>7</v>
      </c>
      <c r="Q2317" t="s">
        <v>7266</v>
      </c>
      <c r="R2317">
        <f>IF(UPPER(TRIM(Table2[[#This Row],[Status_Clean]]))="CONVERTED",1,0)</f>
        <v>0</v>
      </c>
      <c r="S2317">
        <f>IF(ISNUMBER(MATCH(UPPER(TRIM(Table2[[#This Row],[Status_Clean]])),{"CONTACTED","QUALIFIED","CONVERTED"},0)),1,0)</f>
        <v>1</v>
      </c>
      <c r="T2317" cm="1">
        <f t="array" ref="T2317">_xlfn.SWITCH(UPPER(TRIM(Table2[[#This Row],[Status_Clean]])),"NEW",1,"CONTACTED",2,"QUALIFIED",3,"CONVERTED",4,"LOST",5,99)</f>
        <v>2</v>
      </c>
      <c r="U2317" t="str" cm="1">
        <f t="array" ref="U2317">_xlfn.LET(_xlpm.x,IFERROR(VALUE(Table2[[#This Row],[Response_Time_Hours]]),""),IF(_xlpm.x="","CHECK",_xlfn.IFS(_xlpm.x&lt;=1,"Immediate",_xlpm.x&lt;=6,"Fast",_xlpm.x&lt;=24,"Moderate",_xlpm.x&gt;24,"Delayed")))</f>
        <v>Moderate</v>
      </c>
      <c r="V2317">
        <f>FLOOR(tbl_CleanLeads[[#This Row],[Response_Time_Hours]],6)</f>
        <v>18</v>
      </c>
      <c r="W2317" t="str" cm="1">
        <f t="array" ref="W2317">IF(Table2[[#This Row],[Interaction_Count_Final]]="","N/A",_xlfn.IFS(Table2[[#This Row],[Interaction_Count_Final]]&lt;=2,"Low",Table2[[#This Row],[Interaction_Count_Final]]&lt;=5,"Medium",Table2[[#This Row],[Interaction_Count_Final]]&gt;=6,"High",TRUE,"CHECK"))</f>
        <v>High</v>
      </c>
      <c r="X2317" t="b">
        <f t="shared" si="36"/>
        <v>1</v>
      </c>
      <c r="Y2317" t="b">
        <f>tbl_CleanLeads[[#This Row],[Response_Time_Hours]]&gt;24</f>
        <v>0</v>
      </c>
      <c r="Z2317" s="13" t="b">
        <f>tbl_CleanLeads[[#This Row],[Response_Time_Hours]]&gt;72</f>
        <v>0</v>
      </c>
      <c r="AA2317" s="13" t="b">
        <f>tbl_CleanLeads[[#This Row],[Status_Clean]]="Converted"</f>
        <v>0</v>
      </c>
    </row>
    <row r="2318" spans="1:27">
      <c r="A2318" t="s">
        <v>90</v>
      </c>
      <c r="B2318" t="s">
        <v>6607</v>
      </c>
      <c r="C2318" t="s">
        <v>6608</v>
      </c>
      <c r="D2318" t="s">
        <v>7280</v>
      </c>
      <c r="E2318" t="s">
        <v>1356</v>
      </c>
      <c r="F2318" t="s">
        <v>173</v>
      </c>
      <c r="G2318" s="1">
        <v>45400</v>
      </c>
      <c r="H2318" s="8">
        <f>MONTH(tbl_CleanLeads[[#This Row],[Lead_Date_Final]])</f>
        <v>4</v>
      </c>
      <c r="I2318" t="s">
        <v>7297</v>
      </c>
      <c r="J2318" t="s">
        <v>7271</v>
      </c>
      <c r="K2318" t="s">
        <v>7277</v>
      </c>
      <c r="L2318">
        <f>WEEKDAY(tbl_CleanLeads[[#This Row],[Lead_Date_Final]],2)</f>
        <v>4</v>
      </c>
      <c r="M2318" t="s">
        <v>7285</v>
      </c>
      <c r="N2318">
        <v>52</v>
      </c>
      <c r="O2318" s="7">
        <v>3658.7</v>
      </c>
      <c r="P2318">
        <v>46</v>
      </c>
      <c r="Q2318" t="s">
        <v>7266</v>
      </c>
      <c r="R2318">
        <f>IF(UPPER(TRIM(Table2[[#This Row],[Status_Clean]]))="CONVERTED",1,0)</f>
        <v>0</v>
      </c>
      <c r="S2318">
        <f>IF(ISNUMBER(MATCH(UPPER(TRIM(Table2[[#This Row],[Status_Clean]])),{"CONTACTED","QUALIFIED","CONVERTED"},0)),1,0)</f>
        <v>0</v>
      </c>
      <c r="T2318" cm="1">
        <f t="array" ref="T2318">_xlfn.SWITCH(UPPER(TRIM(Table2[[#This Row],[Status_Clean]])),"NEW",1,"CONTACTED",2,"QUALIFIED",3,"CONVERTED",4,"LOST",5,99)</f>
        <v>5</v>
      </c>
      <c r="U2318" t="str" cm="1">
        <f t="array" ref="U2318">_xlfn.LET(_xlpm.x,IFERROR(VALUE(Table2[[#This Row],[Response_Time_Hours]]),""),IF(_xlpm.x="","CHECK",_xlfn.IFS(_xlpm.x&lt;=1,"Immediate",_xlpm.x&lt;=6,"Fast",_xlpm.x&lt;=24,"Moderate",_xlpm.x&gt;24,"Delayed")))</f>
        <v>Delayed</v>
      </c>
      <c r="V2318">
        <f>FLOOR(tbl_CleanLeads[[#This Row],[Response_Time_Hours]],6)</f>
        <v>48</v>
      </c>
      <c r="W2318" t="str" cm="1">
        <f t="array" ref="W2318">IF(Table2[[#This Row],[Interaction_Count_Final]]="","N/A",_xlfn.IFS(Table2[[#This Row],[Interaction_Count_Final]]&lt;=2,"Low",Table2[[#This Row],[Interaction_Count_Final]]&lt;=5,"Medium",Table2[[#This Row],[Interaction_Count_Final]]&gt;=6,"High",TRUE,"CHECK"))</f>
        <v>High</v>
      </c>
      <c r="X2318" t="b">
        <f t="shared" si="36"/>
        <v>1</v>
      </c>
      <c r="Y2318" t="b">
        <f>tbl_CleanLeads[[#This Row],[Response_Time_Hours]]&gt;24</f>
        <v>1</v>
      </c>
      <c r="Z2318" s="13" t="b">
        <f>tbl_CleanLeads[[#This Row],[Response_Time_Hours]]&gt;72</f>
        <v>0</v>
      </c>
      <c r="AA2318" s="13" t="b">
        <f>tbl_CleanLeads[[#This Row],[Status_Clean]]="Converted"</f>
        <v>0</v>
      </c>
    </row>
    <row r="2319" spans="1:27">
      <c r="A2319" t="s">
        <v>90</v>
      </c>
      <c r="B2319" t="s">
        <v>6610</v>
      </c>
      <c r="C2319" t="s">
        <v>6611</v>
      </c>
      <c r="D2319" t="s">
        <v>7274</v>
      </c>
      <c r="E2319" t="s">
        <v>222</v>
      </c>
      <c r="F2319" t="s">
        <v>193</v>
      </c>
      <c r="G2319" s="1">
        <v>45374</v>
      </c>
      <c r="H2319" s="8">
        <f>MONTH(tbl_CleanLeads[[#This Row],[Lead_Date_Final]])</f>
        <v>3</v>
      </c>
      <c r="I2319" t="s">
        <v>7295</v>
      </c>
      <c r="J2319" t="s">
        <v>7271</v>
      </c>
      <c r="K2319" t="s">
        <v>7284</v>
      </c>
      <c r="L2319">
        <f>WEEKDAY(tbl_CleanLeads[[#This Row],[Lead_Date_Final]],2)</f>
        <v>6</v>
      </c>
      <c r="M2319" t="s">
        <v>7278</v>
      </c>
      <c r="N2319">
        <v>67.400000000000006</v>
      </c>
      <c r="O2319" s="7">
        <v>1271.98</v>
      </c>
      <c r="P2319">
        <v>36</v>
      </c>
      <c r="Q2319" t="s">
        <v>7289</v>
      </c>
      <c r="R2319">
        <f>IF(UPPER(TRIM(Table2[[#This Row],[Status_Clean]]))="CONVERTED",1,0)</f>
        <v>0</v>
      </c>
      <c r="S2319">
        <f>IF(ISNUMBER(MATCH(UPPER(TRIM(Table2[[#This Row],[Status_Clean]])),{"CONTACTED","QUALIFIED","CONVERTED"},0)),1,0)</f>
        <v>0</v>
      </c>
      <c r="T2319" cm="1">
        <f t="array" ref="T2319">_xlfn.SWITCH(UPPER(TRIM(Table2[[#This Row],[Status_Clean]])),"NEW",1,"CONTACTED",2,"QUALIFIED",3,"CONVERTED",4,"LOST",5,99)</f>
        <v>1</v>
      </c>
      <c r="U2319" t="str" cm="1">
        <f t="array" ref="U2319">_xlfn.LET(_xlpm.x,IFERROR(VALUE(Table2[[#This Row],[Response_Time_Hours]]),""),IF(_xlpm.x="","CHECK",_xlfn.IFS(_xlpm.x&lt;=1,"Immediate",_xlpm.x&lt;=6,"Fast",_xlpm.x&lt;=24,"Moderate",_xlpm.x&gt;24,"Delayed")))</f>
        <v>Delayed</v>
      </c>
      <c r="V2319">
        <f>FLOOR(tbl_CleanLeads[[#This Row],[Response_Time_Hours]],6)</f>
        <v>66</v>
      </c>
      <c r="W2319" t="str" cm="1">
        <f t="array" ref="W2319">IF(Table2[[#This Row],[Interaction_Count_Final]]="","N/A",_xlfn.IFS(Table2[[#This Row],[Interaction_Count_Final]]&lt;=2,"Low",Table2[[#This Row],[Interaction_Count_Final]]&lt;=5,"Medium",Table2[[#This Row],[Interaction_Count_Final]]&gt;=6,"High",TRUE,"CHECK"))</f>
        <v>High</v>
      </c>
      <c r="X2319" t="b">
        <f t="shared" si="36"/>
        <v>1</v>
      </c>
      <c r="Y2319" t="b">
        <f>tbl_CleanLeads[[#This Row],[Response_Time_Hours]]&gt;24</f>
        <v>1</v>
      </c>
      <c r="Z2319" s="13" t="b">
        <f>tbl_CleanLeads[[#This Row],[Response_Time_Hours]]&gt;72</f>
        <v>0</v>
      </c>
      <c r="AA2319" s="13" t="b">
        <f>tbl_CleanLeads[[#This Row],[Status_Clean]]="Converted"</f>
        <v>0</v>
      </c>
    </row>
    <row r="2320" spans="1:27">
      <c r="A2320" t="s">
        <v>63</v>
      </c>
      <c r="B2320" t="s">
        <v>6614</v>
      </c>
      <c r="C2320" t="s">
        <v>6615</v>
      </c>
      <c r="D2320" t="s">
        <v>7303</v>
      </c>
      <c r="E2320" t="s">
        <v>792</v>
      </c>
      <c r="F2320" t="s">
        <v>173</v>
      </c>
      <c r="G2320" s="1">
        <v>45618</v>
      </c>
      <c r="H2320" s="8">
        <f>MONTH(tbl_CleanLeads[[#This Row],[Lead_Date_Final]])</f>
        <v>11</v>
      </c>
      <c r="I2320" t="s">
        <v>7300</v>
      </c>
      <c r="J2320" t="s">
        <v>7271</v>
      </c>
      <c r="K2320" t="s">
        <v>7264</v>
      </c>
      <c r="L2320">
        <f>WEEKDAY(tbl_CleanLeads[[#This Row],[Lead_Date_Final]],2)</f>
        <v>5</v>
      </c>
      <c r="M2320" t="s">
        <v>7312</v>
      </c>
      <c r="N2320">
        <v>64.800000000000011</v>
      </c>
      <c r="O2320" s="7">
        <v>2469.0700000000002</v>
      </c>
      <c r="P2320">
        <v>4</v>
      </c>
      <c r="Q2320" t="s">
        <v>7266</v>
      </c>
      <c r="R2320">
        <f>IF(UPPER(TRIM(Table2[[#This Row],[Status_Clean]]))="CONVERTED",1,0)</f>
        <v>0</v>
      </c>
      <c r="S2320">
        <f>IF(ISNUMBER(MATCH(UPPER(TRIM(Table2[[#This Row],[Status_Clean]])),{"CONTACTED","QUALIFIED","CONVERTED"},0)),1,0)</f>
        <v>0</v>
      </c>
      <c r="T2320" cm="1">
        <f t="array" ref="T2320">_xlfn.SWITCH(UPPER(TRIM(Table2[[#This Row],[Status_Clean]])),"NEW",1,"CONTACTED",2,"QUALIFIED",3,"CONVERTED",4,"LOST",5,99)</f>
        <v>5</v>
      </c>
      <c r="U2320" t="str" cm="1">
        <f t="array" ref="U2320">_xlfn.LET(_xlpm.x,IFERROR(VALUE(Table2[[#This Row],[Response_Time_Hours]]),""),IF(_xlpm.x="","CHECK",_xlfn.IFS(_xlpm.x&lt;=1,"Immediate",_xlpm.x&lt;=6,"Fast",_xlpm.x&lt;=24,"Moderate",_xlpm.x&gt;24,"Delayed")))</f>
        <v>Delayed</v>
      </c>
      <c r="V2320">
        <f>FLOOR(tbl_CleanLeads[[#This Row],[Response_Time_Hours]],6)</f>
        <v>60</v>
      </c>
      <c r="W2320" t="str" cm="1">
        <f t="array" ref="W2320">IF(Table2[[#This Row],[Interaction_Count_Final]]="","N/A",_xlfn.IFS(Table2[[#This Row],[Interaction_Count_Final]]&lt;=2,"Low",Table2[[#This Row],[Interaction_Count_Final]]&lt;=5,"Medium",Table2[[#This Row],[Interaction_Count_Final]]&gt;=6,"High",TRUE,"CHECK"))</f>
        <v>Medium</v>
      </c>
      <c r="X2320" t="b">
        <f t="shared" si="36"/>
        <v>1</v>
      </c>
      <c r="Y2320" t="b">
        <f>tbl_CleanLeads[[#This Row],[Response_Time_Hours]]&gt;24</f>
        <v>1</v>
      </c>
      <c r="Z2320" s="13" t="b">
        <f>tbl_CleanLeads[[#This Row],[Response_Time_Hours]]&gt;72</f>
        <v>0</v>
      </c>
      <c r="AA2320" s="13" t="b">
        <f>tbl_CleanLeads[[#This Row],[Status_Clean]]="Converted"</f>
        <v>0</v>
      </c>
    </row>
    <row r="2321" spans="1:27">
      <c r="A2321" t="s">
        <v>90</v>
      </c>
      <c r="B2321" t="s">
        <v>6617</v>
      </c>
      <c r="C2321" t="s">
        <v>6618</v>
      </c>
      <c r="D2321" t="s">
        <v>7274</v>
      </c>
      <c r="E2321" t="s">
        <v>792</v>
      </c>
      <c r="F2321" t="s">
        <v>125</v>
      </c>
      <c r="G2321" s="1">
        <v>45296</v>
      </c>
      <c r="H2321" s="8">
        <f>MONTH(tbl_CleanLeads[[#This Row],[Lead_Date_Final]])</f>
        <v>1</v>
      </c>
      <c r="I2321" t="s">
        <v>7317</v>
      </c>
      <c r="J2321" t="s">
        <v>7271</v>
      </c>
      <c r="K2321" t="s">
        <v>7284</v>
      </c>
      <c r="L2321">
        <f>WEEKDAY(tbl_CleanLeads[[#This Row],[Lead_Date_Final]],2)</f>
        <v>5</v>
      </c>
      <c r="M2321" t="s">
        <v>7312</v>
      </c>
      <c r="N2321">
        <v>44.1</v>
      </c>
      <c r="O2321" s="7">
        <v>4078.81</v>
      </c>
      <c r="P2321">
        <v>26</v>
      </c>
      <c r="Q2321" t="s">
        <v>7273</v>
      </c>
      <c r="R2321">
        <f>IF(UPPER(TRIM(Table2[[#This Row],[Status_Clean]]))="CONVERTED",1,0)</f>
        <v>0</v>
      </c>
      <c r="S2321">
        <f>IF(ISNUMBER(MATCH(UPPER(TRIM(Table2[[#This Row],[Status_Clean]])),{"CONTACTED","QUALIFIED","CONVERTED"},0)),1,0)</f>
        <v>1</v>
      </c>
      <c r="T2321" cm="1">
        <f t="array" ref="T2321">_xlfn.SWITCH(UPPER(TRIM(Table2[[#This Row],[Status_Clean]])),"NEW",1,"CONTACTED",2,"QUALIFIED",3,"CONVERTED",4,"LOST",5,99)</f>
        <v>2</v>
      </c>
      <c r="U2321" t="str" cm="1">
        <f t="array" ref="U2321">_xlfn.LET(_xlpm.x,IFERROR(VALUE(Table2[[#This Row],[Response_Time_Hours]]),""),IF(_xlpm.x="","CHECK",_xlfn.IFS(_xlpm.x&lt;=1,"Immediate",_xlpm.x&lt;=6,"Fast",_xlpm.x&lt;=24,"Moderate",_xlpm.x&gt;24,"Delayed")))</f>
        <v>Delayed</v>
      </c>
      <c r="V2321">
        <f>FLOOR(tbl_CleanLeads[[#This Row],[Response_Time_Hours]],6)</f>
        <v>42</v>
      </c>
      <c r="W2321" t="str" cm="1">
        <f t="array" ref="W2321">IF(Table2[[#This Row],[Interaction_Count_Final]]="","N/A",_xlfn.IFS(Table2[[#This Row],[Interaction_Count_Final]]&lt;=2,"Low",Table2[[#This Row],[Interaction_Count_Final]]&lt;=5,"Medium",Table2[[#This Row],[Interaction_Count_Final]]&gt;=6,"High",TRUE,"CHECK"))</f>
        <v>High</v>
      </c>
      <c r="X2321" t="b">
        <f t="shared" si="36"/>
        <v>1</v>
      </c>
      <c r="Y2321" t="b">
        <f>tbl_CleanLeads[[#This Row],[Response_Time_Hours]]&gt;24</f>
        <v>1</v>
      </c>
      <c r="Z2321" s="13" t="b">
        <f>tbl_CleanLeads[[#This Row],[Response_Time_Hours]]&gt;72</f>
        <v>0</v>
      </c>
      <c r="AA2321" s="13" t="b">
        <f>tbl_CleanLeads[[#This Row],[Status_Clean]]="Converted"</f>
        <v>0</v>
      </c>
    </row>
    <row r="2322" spans="1:27">
      <c r="A2322" t="s">
        <v>70</v>
      </c>
      <c r="B2322" t="s">
        <v>6619</v>
      </c>
      <c r="C2322" t="s">
        <v>6620</v>
      </c>
      <c r="D2322" t="s">
        <v>7258</v>
      </c>
      <c r="E2322" t="s">
        <v>106</v>
      </c>
      <c r="F2322" t="s">
        <v>125</v>
      </c>
      <c r="G2322" s="1">
        <v>45196</v>
      </c>
      <c r="H2322" s="8">
        <f>MONTH(tbl_CleanLeads[[#This Row],[Lead_Date_Final]])</f>
        <v>9</v>
      </c>
      <c r="I2322" t="s">
        <v>7287</v>
      </c>
      <c r="J2322" t="s">
        <v>7263</v>
      </c>
      <c r="K2322" t="s">
        <v>7288</v>
      </c>
      <c r="L2322">
        <f>WEEKDAY(tbl_CleanLeads[[#This Row],[Lead_Date_Final]],2)</f>
        <v>3</v>
      </c>
      <c r="M2322" t="s">
        <v>7272</v>
      </c>
      <c r="N2322">
        <v>23.4</v>
      </c>
      <c r="O2322" s="7">
        <v>1492.04</v>
      </c>
      <c r="P2322" t="s">
        <v>232</v>
      </c>
      <c r="Q2322" t="s">
        <v>7289</v>
      </c>
      <c r="R2322">
        <f>IF(UPPER(TRIM(Table2[[#This Row],[Status_Clean]]))="CONVERTED",1,0)</f>
        <v>0</v>
      </c>
      <c r="S2322">
        <f>IF(ISNUMBER(MATCH(UPPER(TRIM(Table2[[#This Row],[Status_Clean]])),{"CONTACTED","QUALIFIED","CONVERTED"},0)),1,0)</f>
        <v>1</v>
      </c>
      <c r="T2322" cm="1">
        <f t="array" ref="T2322">_xlfn.SWITCH(UPPER(TRIM(Table2[[#This Row],[Status_Clean]])),"NEW",1,"CONTACTED",2,"QUALIFIED",3,"CONVERTED",4,"LOST",5,99)</f>
        <v>2</v>
      </c>
      <c r="U2322" t="str" cm="1">
        <f t="array" ref="U2322">_xlfn.LET(_xlpm.x,IFERROR(VALUE(Table2[[#This Row],[Response_Time_Hours]]),""),IF(_xlpm.x="","CHECK",_xlfn.IFS(_xlpm.x&lt;=1,"Immediate",_xlpm.x&lt;=6,"Fast",_xlpm.x&lt;=24,"Moderate",_xlpm.x&gt;24,"Delayed")))</f>
        <v>Moderate</v>
      </c>
      <c r="V2322">
        <f>FLOOR(tbl_CleanLeads[[#This Row],[Response_Time_Hours]],6)</f>
        <v>18</v>
      </c>
      <c r="W2322" t="str" cm="1">
        <f t="array" ref="W2322">IF(Table2[[#This Row],[Interaction_Count_Final]]="","N/A",_xlfn.IFS(Table2[[#This Row],[Interaction_Count_Final]]&lt;=2,"Low",Table2[[#This Row],[Interaction_Count_Final]]&lt;=5,"Medium",Table2[[#This Row],[Interaction_Count_Final]]&gt;=6,"High",TRUE,"CHECK"))</f>
        <v>High</v>
      </c>
      <c r="X2322" t="b">
        <f t="shared" si="36"/>
        <v>1</v>
      </c>
      <c r="Y2322" t="b">
        <f>tbl_CleanLeads[[#This Row],[Response_Time_Hours]]&gt;24</f>
        <v>0</v>
      </c>
      <c r="Z2322" s="13" t="b">
        <f>tbl_CleanLeads[[#This Row],[Response_Time_Hours]]&gt;72</f>
        <v>0</v>
      </c>
      <c r="AA2322" s="13" t="b">
        <f>tbl_CleanLeads[[#This Row],[Status_Clean]]="Converted"</f>
        <v>0</v>
      </c>
    </row>
    <row r="2323" spans="1:27">
      <c r="A2323" t="s">
        <v>102</v>
      </c>
      <c r="B2323" t="s">
        <v>6623</v>
      </c>
      <c r="C2323" t="s">
        <v>6624</v>
      </c>
      <c r="D2323" t="s">
        <v>7274</v>
      </c>
      <c r="E2323" t="s">
        <v>106</v>
      </c>
      <c r="F2323" t="s">
        <v>173</v>
      </c>
      <c r="G2323" s="1">
        <v>45395</v>
      </c>
      <c r="H2323" s="8">
        <f>MONTH(tbl_CleanLeads[[#This Row],[Lead_Date_Final]])</f>
        <v>4</v>
      </c>
      <c r="I2323" t="s">
        <v>7297</v>
      </c>
      <c r="J2323" t="s">
        <v>7271</v>
      </c>
      <c r="K2323" t="s">
        <v>7277</v>
      </c>
      <c r="L2323">
        <f>WEEKDAY(tbl_CleanLeads[[#This Row],[Lead_Date_Final]],2)</f>
        <v>6</v>
      </c>
      <c r="M2323" t="s">
        <v>7278</v>
      </c>
      <c r="N2323">
        <v>50.4</v>
      </c>
      <c r="O2323" s="7">
        <v>2857.84</v>
      </c>
      <c r="P2323">
        <v>3</v>
      </c>
      <c r="Q2323" t="s">
        <v>7266</v>
      </c>
      <c r="R2323">
        <f>IF(UPPER(TRIM(Table2[[#This Row],[Status_Clean]]))="CONVERTED",1,0)</f>
        <v>0</v>
      </c>
      <c r="S2323">
        <f>IF(ISNUMBER(MATCH(UPPER(TRIM(Table2[[#This Row],[Status_Clean]])),{"CONTACTED","QUALIFIED","CONVERTED"},0)),1,0)</f>
        <v>0</v>
      </c>
      <c r="T2323" cm="1">
        <f t="array" ref="T2323">_xlfn.SWITCH(UPPER(TRIM(Table2[[#This Row],[Status_Clean]])),"NEW",1,"CONTACTED",2,"QUALIFIED",3,"CONVERTED",4,"LOST",5,99)</f>
        <v>5</v>
      </c>
      <c r="U2323" t="str" cm="1">
        <f t="array" ref="U2323">_xlfn.LET(_xlpm.x,IFERROR(VALUE(Table2[[#This Row],[Response_Time_Hours]]),""),IF(_xlpm.x="","CHECK",_xlfn.IFS(_xlpm.x&lt;=1,"Immediate",_xlpm.x&lt;=6,"Fast",_xlpm.x&lt;=24,"Moderate",_xlpm.x&gt;24,"Delayed")))</f>
        <v>Delayed</v>
      </c>
      <c r="V2323">
        <f>FLOOR(tbl_CleanLeads[[#This Row],[Response_Time_Hours]],6)</f>
        <v>48</v>
      </c>
      <c r="W2323" t="str" cm="1">
        <f t="array" ref="W2323">IF(Table2[[#This Row],[Interaction_Count_Final]]="","N/A",_xlfn.IFS(Table2[[#This Row],[Interaction_Count_Final]]&lt;=2,"Low",Table2[[#This Row],[Interaction_Count_Final]]&lt;=5,"Medium",Table2[[#This Row],[Interaction_Count_Final]]&gt;=6,"High",TRUE,"CHECK"))</f>
        <v>Medium</v>
      </c>
      <c r="X2323" t="b">
        <f t="shared" si="36"/>
        <v>1</v>
      </c>
      <c r="Y2323" t="b">
        <f>tbl_CleanLeads[[#This Row],[Response_Time_Hours]]&gt;24</f>
        <v>1</v>
      </c>
      <c r="Z2323" s="13" t="b">
        <f>tbl_CleanLeads[[#This Row],[Response_Time_Hours]]&gt;72</f>
        <v>0</v>
      </c>
      <c r="AA2323" s="13" t="b">
        <f>tbl_CleanLeads[[#This Row],[Status_Clean]]="Converted"</f>
        <v>0</v>
      </c>
    </row>
    <row r="2324" spans="1:27">
      <c r="A2324" t="s">
        <v>63</v>
      </c>
      <c r="B2324" t="s">
        <v>6626</v>
      </c>
      <c r="C2324" t="s">
        <v>6627</v>
      </c>
      <c r="D2324" t="s">
        <v>7274</v>
      </c>
      <c r="E2324" t="s">
        <v>792</v>
      </c>
      <c r="F2324" t="s">
        <v>193</v>
      </c>
      <c r="G2324" s="1">
        <v>45215</v>
      </c>
      <c r="H2324" s="8">
        <f>MONTH(tbl_CleanLeads[[#This Row],[Lead_Date_Final]])</f>
        <v>10</v>
      </c>
      <c r="I2324" t="s">
        <v>7270</v>
      </c>
      <c r="J2324" t="s">
        <v>7263</v>
      </c>
      <c r="K2324" t="s">
        <v>7264</v>
      </c>
      <c r="L2324">
        <f>WEEKDAY(tbl_CleanLeads[[#This Row],[Lead_Date_Final]],2)</f>
        <v>1</v>
      </c>
      <c r="M2324" t="s">
        <v>7298</v>
      </c>
      <c r="N2324">
        <v>63</v>
      </c>
      <c r="O2324" s="7">
        <v>2714.22</v>
      </c>
      <c r="P2324">
        <v>15</v>
      </c>
      <c r="Q2324" t="s">
        <v>7266</v>
      </c>
      <c r="R2324">
        <f>IF(UPPER(TRIM(Table2[[#This Row],[Status_Clean]]))="CONVERTED",1,0)</f>
        <v>0</v>
      </c>
      <c r="S2324">
        <f>IF(ISNUMBER(MATCH(UPPER(TRIM(Table2[[#This Row],[Status_Clean]])),{"CONTACTED","QUALIFIED","CONVERTED"},0)),1,0)</f>
        <v>0</v>
      </c>
      <c r="T2324" cm="1">
        <f t="array" ref="T2324">_xlfn.SWITCH(UPPER(TRIM(Table2[[#This Row],[Status_Clean]])),"NEW",1,"CONTACTED",2,"QUALIFIED",3,"CONVERTED",4,"LOST",5,99)</f>
        <v>1</v>
      </c>
      <c r="U2324" t="str" cm="1">
        <f t="array" ref="U2324">_xlfn.LET(_xlpm.x,IFERROR(VALUE(Table2[[#This Row],[Response_Time_Hours]]),""),IF(_xlpm.x="","CHECK",_xlfn.IFS(_xlpm.x&lt;=1,"Immediate",_xlpm.x&lt;=6,"Fast",_xlpm.x&lt;=24,"Moderate",_xlpm.x&gt;24,"Delayed")))</f>
        <v>Delayed</v>
      </c>
      <c r="V2324">
        <f>FLOOR(tbl_CleanLeads[[#This Row],[Response_Time_Hours]],6)</f>
        <v>60</v>
      </c>
      <c r="W2324" t="str" cm="1">
        <f t="array" ref="W2324">IF(Table2[[#This Row],[Interaction_Count_Final]]="","N/A",_xlfn.IFS(Table2[[#This Row],[Interaction_Count_Final]]&lt;=2,"Low",Table2[[#This Row],[Interaction_Count_Final]]&lt;=5,"Medium",Table2[[#This Row],[Interaction_Count_Final]]&gt;=6,"High",TRUE,"CHECK"))</f>
        <v>High</v>
      </c>
      <c r="X2324" t="b">
        <f t="shared" si="36"/>
        <v>1</v>
      </c>
      <c r="Y2324" t="b">
        <f>tbl_CleanLeads[[#This Row],[Response_Time_Hours]]&gt;24</f>
        <v>1</v>
      </c>
      <c r="Z2324" s="13" t="b">
        <f>tbl_CleanLeads[[#This Row],[Response_Time_Hours]]&gt;72</f>
        <v>0</v>
      </c>
      <c r="AA2324" s="13" t="b">
        <f>tbl_CleanLeads[[#This Row],[Status_Clean]]="Converted"</f>
        <v>0</v>
      </c>
    </row>
    <row r="2325" spans="1:27">
      <c r="A2325" t="s">
        <v>102</v>
      </c>
      <c r="B2325" t="s">
        <v>6630</v>
      </c>
      <c r="C2325" t="s">
        <v>6631</v>
      </c>
      <c r="D2325" t="s">
        <v>7268</v>
      </c>
      <c r="E2325" t="s">
        <v>263</v>
      </c>
      <c r="F2325" t="s">
        <v>71</v>
      </c>
      <c r="G2325" s="1">
        <v>44967</v>
      </c>
      <c r="H2325" s="8">
        <f>MONTH(tbl_CleanLeads[[#This Row],[Lead_Date_Final]])</f>
        <v>2</v>
      </c>
      <c r="I2325" t="s">
        <v>7283</v>
      </c>
      <c r="J2325" t="s">
        <v>7263</v>
      </c>
      <c r="K2325" t="s">
        <v>7284</v>
      </c>
      <c r="L2325">
        <f>WEEKDAY(tbl_CleanLeads[[#This Row],[Lead_Date_Final]],2)</f>
        <v>5</v>
      </c>
      <c r="M2325" t="s">
        <v>7312</v>
      </c>
      <c r="N2325">
        <v>21.3</v>
      </c>
      <c r="O2325" s="7">
        <v>1655.91</v>
      </c>
      <c r="P2325">
        <v>27</v>
      </c>
      <c r="Q2325" t="s">
        <v>7289</v>
      </c>
      <c r="R2325">
        <f>IF(UPPER(TRIM(Table2[[#This Row],[Status_Clean]]))="CONVERTED",1,0)</f>
        <v>0</v>
      </c>
      <c r="S2325">
        <f>IF(ISNUMBER(MATCH(UPPER(TRIM(Table2[[#This Row],[Status_Clean]])),{"CONTACTED","QUALIFIED","CONVERTED"},0)),1,0)</f>
        <v>1</v>
      </c>
      <c r="T2325" cm="1">
        <f t="array" ref="T2325">_xlfn.SWITCH(UPPER(TRIM(Table2[[#This Row],[Status_Clean]])),"NEW",1,"CONTACTED",2,"QUALIFIED",3,"CONVERTED",4,"LOST",5,99)</f>
        <v>3</v>
      </c>
      <c r="U2325" t="str" cm="1">
        <f t="array" ref="U2325">_xlfn.LET(_xlpm.x,IFERROR(VALUE(Table2[[#This Row],[Response_Time_Hours]]),""),IF(_xlpm.x="","CHECK",_xlfn.IFS(_xlpm.x&lt;=1,"Immediate",_xlpm.x&lt;=6,"Fast",_xlpm.x&lt;=24,"Moderate",_xlpm.x&gt;24,"Delayed")))</f>
        <v>Moderate</v>
      </c>
      <c r="V2325">
        <f>FLOOR(tbl_CleanLeads[[#This Row],[Response_Time_Hours]],6)</f>
        <v>18</v>
      </c>
      <c r="W2325" t="str" cm="1">
        <f t="array" ref="W2325">IF(Table2[[#This Row],[Interaction_Count_Final]]="","N/A",_xlfn.IFS(Table2[[#This Row],[Interaction_Count_Final]]&lt;=2,"Low",Table2[[#This Row],[Interaction_Count_Final]]&lt;=5,"Medium",Table2[[#This Row],[Interaction_Count_Final]]&gt;=6,"High",TRUE,"CHECK"))</f>
        <v>High</v>
      </c>
      <c r="X2325" t="b">
        <f t="shared" si="36"/>
        <v>1</v>
      </c>
      <c r="Y2325" t="b">
        <f>tbl_CleanLeads[[#This Row],[Response_Time_Hours]]&gt;24</f>
        <v>0</v>
      </c>
      <c r="Z2325" s="13" t="b">
        <f>tbl_CleanLeads[[#This Row],[Response_Time_Hours]]&gt;72</f>
        <v>0</v>
      </c>
      <c r="AA2325" s="13" t="b">
        <f>tbl_CleanLeads[[#This Row],[Status_Clean]]="Converted"</f>
        <v>0</v>
      </c>
    </row>
    <row r="2326" spans="1:27">
      <c r="A2326" t="s">
        <v>102</v>
      </c>
      <c r="B2326" t="s">
        <v>6632</v>
      </c>
      <c r="C2326" t="s">
        <v>6633</v>
      </c>
      <c r="D2326" t="s">
        <v>7303</v>
      </c>
      <c r="E2326" t="s">
        <v>7308</v>
      </c>
      <c r="F2326" t="s">
        <v>71</v>
      </c>
      <c r="G2326" s="1">
        <v>44960</v>
      </c>
      <c r="H2326" s="8">
        <f>MONTH(tbl_CleanLeads[[#This Row],[Lead_Date_Final]])</f>
        <v>2</v>
      </c>
      <c r="I2326" t="s">
        <v>7283</v>
      </c>
      <c r="J2326" t="s">
        <v>7263</v>
      </c>
      <c r="K2326" t="s">
        <v>7284</v>
      </c>
      <c r="L2326">
        <f>WEEKDAY(tbl_CleanLeads[[#This Row],[Lead_Date_Final]],2)</f>
        <v>5</v>
      </c>
      <c r="M2326" t="s">
        <v>7312</v>
      </c>
      <c r="N2326">
        <v>7</v>
      </c>
      <c r="O2326" s="7">
        <v>4461.42</v>
      </c>
      <c r="P2326">
        <v>10</v>
      </c>
      <c r="Q2326" t="s">
        <v>7273</v>
      </c>
      <c r="R2326">
        <f>IF(UPPER(TRIM(Table2[[#This Row],[Status_Clean]]))="CONVERTED",1,0)</f>
        <v>0</v>
      </c>
      <c r="S2326">
        <f>IF(ISNUMBER(MATCH(UPPER(TRIM(Table2[[#This Row],[Status_Clean]])),{"CONTACTED","QUALIFIED","CONVERTED"},0)),1,0)</f>
        <v>1</v>
      </c>
      <c r="T2326" cm="1">
        <f t="array" ref="T2326">_xlfn.SWITCH(UPPER(TRIM(Table2[[#This Row],[Status_Clean]])),"NEW",1,"CONTACTED",2,"QUALIFIED",3,"CONVERTED",4,"LOST",5,99)</f>
        <v>3</v>
      </c>
      <c r="U2326" t="str" cm="1">
        <f t="array" ref="U2326">_xlfn.LET(_xlpm.x,IFERROR(VALUE(Table2[[#This Row],[Response_Time_Hours]]),""),IF(_xlpm.x="","CHECK",_xlfn.IFS(_xlpm.x&lt;=1,"Immediate",_xlpm.x&lt;=6,"Fast",_xlpm.x&lt;=24,"Moderate",_xlpm.x&gt;24,"Delayed")))</f>
        <v>Moderate</v>
      </c>
      <c r="V2326">
        <f>FLOOR(tbl_CleanLeads[[#This Row],[Response_Time_Hours]],6)</f>
        <v>6</v>
      </c>
      <c r="W2326" t="str" cm="1">
        <f t="array" ref="W2326">IF(Table2[[#This Row],[Interaction_Count_Final]]="","N/A",_xlfn.IFS(Table2[[#This Row],[Interaction_Count_Final]]&lt;=2,"Low",Table2[[#This Row],[Interaction_Count_Final]]&lt;=5,"Medium",Table2[[#This Row],[Interaction_Count_Final]]&gt;=6,"High",TRUE,"CHECK"))</f>
        <v>High</v>
      </c>
      <c r="X2326" t="b">
        <f t="shared" si="36"/>
        <v>1</v>
      </c>
      <c r="Y2326" t="b">
        <f>tbl_CleanLeads[[#This Row],[Response_Time_Hours]]&gt;24</f>
        <v>0</v>
      </c>
      <c r="Z2326" s="13" t="b">
        <f>tbl_CleanLeads[[#This Row],[Response_Time_Hours]]&gt;72</f>
        <v>0</v>
      </c>
      <c r="AA2326" s="13" t="b">
        <f>tbl_CleanLeads[[#This Row],[Status_Clean]]="Converted"</f>
        <v>0</v>
      </c>
    </row>
    <row r="2327" spans="1:27">
      <c r="A2327" t="s">
        <v>90</v>
      </c>
      <c r="B2327" t="s">
        <v>6634</v>
      </c>
      <c r="C2327" t="s">
        <v>6635</v>
      </c>
      <c r="D2327" t="s">
        <v>7258</v>
      </c>
      <c r="E2327" t="s">
        <v>101</v>
      </c>
      <c r="F2327" t="s">
        <v>125</v>
      </c>
      <c r="G2327" s="1">
        <v>45212</v>
      </c>
      <c r="H2327" s="8">
        <f>MONTH(tbl_CleanLeads[[#This Row],[Lead_Date_Final]])</f>
        <v>10</v>
      </c>
      <c r="I2327" t="s">
        <v>7270</v>
      </c>
      <c r="J2327" t="s">
        <v>7263</v>
      </c>
      <c r="K2327" t="s">
        <v>7264</v>
      </c>
      <c r="L2327">
        <f>WEEKDAY(tbl_CleanLeads[[#This Row],[Lead_Date_Final]],2)</f>
        <v>5</v>
      </c>
      <c r="M2327" t="s">
        <v>7312</v>
      </c>
      <c r="N2327">
        <v>68.8</v>
      </c>
      <c r="O2327" s="7">
        <v>1892.26</v>
      </c>
      <c r="P2327">
        <v>4</v>
      </c>
      <c r="Q2327" t="s">
        <v>7289</v>
      </c>
      <c r="R2327">
        <f>IF(UPPER(TRIM(Table2[[#This Row],[Status_Clean]]))="CONVERTED",1,0)</f>
        <v>0</v>
      </c>
      <c r="S2327">
        <f>IF(ISNUMBER(MATCH(UPPER(TRIM(Table2[[#This Row],[Status_Clean]])),{"CONTACTED","QUALIFIED","CONVERTED"},0)),1,0)</f>
        <v>1</v>
      </c>
      <c r="T2327" cm="1">
        <f t="array" ref="T2327">_xlfn.SWITCH(UPPER(TRIM(Table2[[#This Row],[Status_Clean]])),"NEW",1,"CONTACTED",2,"QUALIFIED",3,"CONVERTED",4,"LOST",5,99)</f>
        <v>2</v>
      </c>
      <c r="U2327" t="str" cm="1">
        <f t="array" ref="U2327">_xlfn.LET(_xlpm.x,IFERROR(VALUE(Table2[[#This Row],[Response_Time_Hours]]),""),IF(_xlpm.x="","CHECK",_xlfn.IFS(_xlpm.x&lt;=1,"Immediate",_xlpm.x&lt;=6,"Fast",_xlpm.x&lt;=24,"Moderate",_xlpm.x&gt;24,"Delayed")))</f>
        <v>Delayed</v>
      </c>
      <c r="V2327">
        <f>FLOOR(tbl_CleanLeads[[#This Row],[Response_Time_Hours]],6)</f>
        <v>66</v>
      </c>
      <c r="W2327" t="str" cm="1">
        <f t="array" ref="W2327">IF(Table2[[#This Row],[Interaction_Count_Final]]="","N/A",_xlfn.IFS(Table2[[#This Row],[Interaction_Count_Final]]&lt;=2,"Low",Table2[[#This Row],[Interaction_Count_Final]]&lt;=5,"Medium",Table2[[#This Row],[Interaction_Count_Final]]&gt;=6,"High",TRUE,"CHECK"))</f>
        <v>Medium</v>
      </c>
      <c r="X2327" t="b">
        <f t="shared" si="36"/>
        <v>1</v>
      </c>
      <c r="Y2327" t="b">
        <f>tbl_CleanLeads[[#This Row],[Response_Time_Hours]]&gt;24</f>
        <v>1</v>
      </c>
      <c r="Z2327" s="13" t="b">
        <f>tbl_CleanLeads[[#This Row],[Response_Time_Hours]]&gt;72</f>
        <v>0</v>
      </c>
      <c r="AA2327" s="13" t="b">
        <f>tbl_CleanLeads[[#This Row],[Status_Clean]]="Converted"</f>
        <v>0</v>
      </c>
    </row>
    <row r="2328" spans="1:27">
      <c r="A2328" t="s">
        <v>70</v>
      </c>
      <c r="B2328" t="s">
        <v>6637</v>
      </c>
      <c r="C2328" t="s">
        <v>8739</v>
      </c>
      <c r="D2328" t="s">
        <v>7280</v>
      </c>
      <c r="E2328" t="s">
        <v>7308</v>
      </c>
      <c r="F2328" t="s">
        <v>193</v>
      </c>
      <c r="G2328" s="1">
        <v>45266</v>
      </c>
      <c r="H2328" s="8">
        <f>MONTH(tbl_CleanLeads[[#This Row],[Lead_Date_Final]])</f>
        <v>12</v>
      </c>
      <c r="I2328" t="s">
        <v>7262</v>
      </c>
      <c r="J2328" t="s">
        <v>7263</v>
      </c>
      <c r="K2328" t="s">
        <v>7264</v>
      </c>
      <c r="L2328">
        <f>WEEKDAY(tbl_CleanLeads[[#This Row],[Lead_Date_Final]],2)</f>
        <v>3</v>
      </c>
      <c r="M2328" t="s">
        <v>7272</v>
      </c>
      <c r="N2328">
        <v>19.200000000000003</v>
      </c>
      <c r="O2328" s="7">
        <v>1310.3800000000001</v>
      </c>
      <c r="P2328">
        <v>36</v>
      </c>
      <c r="Q2328" t="s">
        <v>7289</v>
      </c>
      <c r="R2328">
        <f>IF(UPPER(TRIM(Table2[[#This Row],[Status_Clean]]))="CONVERTED",1,0)</f>
        <v>0</v>
      </c>
      <c r="S2328">
        <f>IF(ISNUMBER(MATCH(UPPER(TRIM(Table2[[#This Row],[Status_Clean]])),{"CONTACTED","QUALIFIED","CONVERTED"},0)),1,0)</f>
        <v>0</v>
      </c>
      <c r="T2328" cm="1">
        <f t="array" ref="T2328">_xlfn.SWITCH(UPPER(TRIM(Table2[[#This Row],[Status_Clean]])),"NEW",1,"CONTACTED",2,"QUALIFIED",3,"CONVERTED",4,"LOST",5,99)</f>
        <v>1</v>
      </c>
      <c r="U2328" t="str" cm="1">
        <f t="array" ref="U2328">_xlfn.LET(_xlpm.x,IFERROR(VALUE(Table2[[#This Row],[Response_Time_Hours]]),""),IF(_xlpm.x="","CHECK",_xlfn.IFS(_xlpm.x&lt;=1,"Immediate",_xlpm.x&lt;=6,"Fast",_xlpm.x&lt;=24,"Moderate",_xlpm.x&gt;24,"Delayed")))</f>
        <v>Moderate</v>
      </c>
      <c r="V2328">
        <f>FLOOR(tbl_CleanLeads[[#This Row],[Response_Time_Hours]],6)</f>
        <v>18</v>
      </c>
      <c r="W2328" t="str" cm="1">
        <f t="array" ref="W2328">IF(Table2[[#This Row],[Interaction_Count_Final]]="","N/A",_xlfn.IFS(Table2[[#This Row],[Interaction_Count_Final]]&lt;=2,"Low",Table2[[#This Row],[Interaction_Count_Final]]&lt;=5,"Medium",Table2[[#This Row],[Interaction_Count_Final]]&gt;=6,"High",TRUE,"CHECK"))</f>
        <v>High</v>
      </c>
      <c r="X2328" t="b">
        <f t="shared" si="36"/>
        <v>1</v>
      </c>
      <c r="Y2328" t="b">
        <f>tbl_CleanLeads[[#This Row],[Response_Time_Hours]]&gt;24</f>
        <v>0</v>
      </c>
      <c r="Z2328" s="13" t="b">
        <f>tbl_CleanLeads[[#This Row],[Response_Time_Hours]]&gt;72</f>
        <v>0</v>
      </c>
      <c r="AA2328" s="13" t="b">
        <f>tbl_CleanLeads[[#This Row],[Status_Clean]]="Converted"</f>
        <v>0</v>
      </c>
    </row>
    <row r="2329" spans="1:27">
      <c r="A2329" t="s">
        <v>70</v>
      </c>
      <c r="B2329" t="s">
        <v>6639</v>
      </c>
      <c r="C2329" t="s">
        <v>6640</v>
      </c>
      <c r="D2329" t="s">
        <v>7258</v>
      </c>
      <c r="E2329" t="s">
        <v>792</v>
      </c>
      <c r="F2329" t="s">
        <v>71</v>
      </c>
      <c r="G2329" s="1">
        <v>45103</v>
      </c>
      <c r="H2329" s="8">
        <f>MONTH(tbl_CleanLeads[[#This Row],[Lead_Date_Final]])</f>
        <v>6</v>
      </c>
      <c r="I2329" t="s">
        <v>7276</v>
      </c>
      <c r="J2329" t="s">
        <v>7263</v>
      </c>
      <c r="K2329" t="s">
        <v>7277</v>
      </c>
      <c r="L2329">
        <f>WEEKDAY(tbl_CleanLeads[[#This Row],[Lead_Date_Final]],2)</f>
        <v>1</v>
      </c>
      <c r="M2329" t="s">
        <v>7298</v>
      </c>
      <c r="N2329">
        <v>66.599999999999994</v>
      </c>
      <c r="O2329" s="7">
        <v>3865.63</v>
      </c>
      <c r="P2329">
        <v>3</v>
      </c>
      <c r="Q2329" t="s">
        <v>7266</v>
      </c>
      <c r="R2329">
        <f>IF(UPPER(TRIM(Table2[[#This Row],[Status_Clean]]))="CONVERTED",1,0)</f>
        <v>0</v>
      </c>
      <c r="S2329">
        <f>IF(ISNUMBER(MATCH(UPPER(TRIM(Table2[[#This Row],[Status_Clean]])),{"CONTACTED","QUALIFIED","CONVERTED"},0)),1,0)</f>
        <v>1</v>
      </c>
      <c r="T2329" cm="1">
        <f t="array" ref="T2329">_xlfn.SWITCH(UPPER(TRIM(Table2[[#This Row],[Status_Clean]])),"NEW",1,"CONTACTED",2,"QUALIFIED",3,"CONVERTED",4,"LOST",5,99)</f>
        <v>3</v>
      </c>
      <c r="U2329" t="str" cm="1">
        <f t="array" ref="U2329">_xlfn.LET(_xlpm.x,IFERROR(VALUE(Table2[[#This Row],[Response_Time_Hours]]),""),IF(_xlpm.x="","CHECK",_xlfn.IFS(_xlpm.x&lt;=1,"Immediate",_xlpm.x&lt;=6,"Fast",_xlpm.x&lt;=24,"Moderate",_xlpm.x&gt;24,"Delayed")))</f>
        <v>Delayed</v>
      </c>
      <c r="V2329">
        <f>FLOOR(tbl_CleanLeads[[#This Row],[Response_Time_Hours]],6)</f>
        <v>66</v>
      </c>
      <c r="W2329" t="str" cm="1">
        <f t="array" ref="W2329">IF(Table2[[#This Row],[Interaction_Count_Final]]="","N/A",_xlfn.IFS(Table2[[#This Row],[Interaction_Count_Final]]&lt;=2,"Low",Table2[[#This Row],[Interaction_Count_Final]]&lt;=5,"Medium",Table2[[#This Row],[Interaction_Count_Final]]&gt;=6,"High",TRUE,"CHECK"))</f>
        <v>Medium</v>
      </c>
      <c r="X2329" t="b">
        <f t="shared" si="36"/>
        <v>1</v>
      </c>
      <c r="Y2329" t="b">
        <f>tbl_CleanLeads[[#This Row],[Response_Time_Hours]]&gt;24</f>
        <v>1</v>
      </c>
      <c r="Z2329" s="13" t="b">
        <f>tbl_CleanLeads[[#This Row],[Response_Time_Hours]]&gt;72</f>
        <v>0</v>
      </c>
      <c r="AA2329" s="13" t="b">
        <f>tbl_CleanLeads[[#This Row],[Status_Clean]]="Converted"</f>
        <v>0</v>
      </c>
    </row>
    <row r="2330" spans="1:27">
      <c r="A2330" t="s">
        <v>90</v>
      </c>
      <c r="B2330" t="s">
        <v>6642</v>
      </c>
      <c r="C2330" t="s">
        <v>6643</v>
      </c>
      <c r="D2330" t="s">
        <v>7303</v>
      </c>
      <c r="E2330" t="s">
        <v>101</v>
      </c>
      <c r="F2330" t="s">
        <v>125</v>
      </c>
      <c r="G2330" s="1">
        <v>45153</v>
      </c>
      <c r="H2330" s="8">
        <f>MONTH(tbl_CleanLeads[[#This Row],[Lead_Date_Final]])</f>
        <v>8</v>
      </c>
      <c r="I2330" t="s">
        <v>7310</v>
      </c>
      <c r="J2330" t="s">
        <v>7263</v>
      </c>
      <c r="K2330" t="s">
        <v>7288</v>
      </c>
      <c r="L2330">
        <f>WEEKDAY(tbl_CleanLeads[[#This Row],[Lead_Date_Final]],2)</f>
        <v>2</v>
      </c>
      <c r="M2330" t="s">
        <v>7265</v>
      </c>
      <c r="N2330">
        <v>10</v>
      </c>
      <c r="O2330" s="7">
        <v>3999.11</v>
      </c>
      <c r="P2330">
        <v>31</v>
      </c>
      <c r="Q2330" t="s">
        <v>7273</v>
      </c>
      <c r="R2330">
        <f>IF(UPPER(TRIM(Table2[[#This Row],[Status_Clean]]))="CONVERTED",1,0)</f>
        <v>0</v>
      </c>
      <c r="S2330">
        <f>IF(ISNUMBER(MATCH(UPPER(TRIM(Table2[[#This Row],[Status_Clean]])),{"CONTACTED","QUALIFIED","CONVERTED"},0)),1,0)</f>
        <v>1</v>
      </c>
      <c r="T2330" cm="1">
        <f t="array" ref="T2330">_xlfn.SWITCH(UPPER(TRIM(Table2[[#This Row],[Status_Clean]])),"NEW",1,"CONTACTED",2,"QUALIFIED",3,"CONVERTED",4,"LOST",5,99)</f>
        <v>2</v>
      </c>
      <c r="U2330" t="str" cm="1">
        <f t="array" ref="U2330">_xlfn.LET(_xlpm.x,IFERROR(VALUE(Table2[[#This Row],[Response_Time_Hours]]),""),IF(_xlpm.x="","CHECK",_xlfn.IFS(_xlpm.x&lt;=1,"Immediate",_xlpm.x&lt;=6,"Fast",_xlpm.x&lt;=24,"Moderate",_xlpm.x&gt;24,"Delayed")))</f>
        <v>Moderate</v>
      </c>
      <c r="V2330">
        <f>FLOOR(tbl_CleanLeads[[#This Row],[Response_Time_Hours]],6)</f>
        <v>6</v>
      </c>
      <c r="W2330" t="str" cm="1">
        <f t="array" ref="W2330">IF(Table2[[#This Row],[Interaction_Count_Final]]="","N/A",_xlfn.IFS(Table2[[#This Row],[Interaction_Count_Final]]&lt;=2,"Low",Table2[[#This Row],[Interaction_Count_Final]]&lt;=5,"Medium",Table2[[#This Row],[Interaction_Count_Final]]&gt;=6,"High",TRUE,"CHECK"))</f>
        <v>High</v>
      </c>
      <c r="X2330" t="b">
        <f t="shared" si="36"/>
        <v>1</v>
      </c>
      <c r="Y2330" t="b">
        <f>tbl_CleanLeads[[#This Row],[Response_Time_Hours]]&gt;24</f>
        <v>0</v>
      </c>
      <c r="Z2330" s="13" t="b">
        <f>tbl_CleanLeads[[#This Row],[Response_Time_Hours]]&gt;72</f>
        <v>0</v>
      </c>
      <c r="AA2330" s="13" t="b">
        <f>tbl_CleanLeads[[#This Row],[Status_Clean]]="Converted"</f>
        <v>0</v>
      </c>
    </row>
    <row r="2331" spans="1:27">
      <c r="A2331" t="s">
        <v>70</v>
      </c>
      <c r="B2331" t="s">
        <v>6645</v>
      </c>
      <c r="C2331" t="s">
        <v>6646</v>
      </c>
      <c r="D2331" t="s">
        <v>7258</v>
      </c>
      <c r="E2331" t="s">
        <v>1356</v>
      </c>
      <c r="F2331" t="s">
        <v>193</v>
      </c>
      <c r="G2331" s="1">
        <v>45525</v>
      </c>
      <c r="H2331" s="8">
        <f>MONTH(tbl_CleanLeads[[#This Row],[Lead_Date_Final]])</f>
        <v>8</v>
      </c>
      <c r="I2331" t="s">
        <v>7310</v>
      </c>
      <c r="J2331" t="s">
        <v>7271</v>
      </c>
      <c r="K2331" t="s">
        <v>7288</v>
      </c>
      <c r="L2331">
        <f>WEEKDAY(tbl_CleanLeads[[#This Row],[Lead_Date_Final]],2)</f>
        <v>3</v>
      </c>
      <c r="M2331" t="s">
        <v>7272</v>
      </c>
      <c r="N2331">
        <v>9</v>
      </c>
      <c r="O2331" s="7">
        <v>4712.6499999999996</v>
      </c>
      <c r="P2331">
        <v>3</v>
      </c>
      <c r="Q2331" t="s">
        <v>7273</v>
      </c>
      <c r="R2331">
        <f>IF(UPPER(TRIM(Table2[[#This Row],[Status_Clean]]))="CONVERTED",1,0)</f>
        <v>0</v>
      </c>
      <c r="S2331">
        <f>IF(ISNUMBER(MATCH(UPPER(TRIM(Table2[[#This Row],[Status_Clean]])),{"CONTACTED","QUALIFIED","CONVERTED"},0)),1,0)</f>
        <v>0</v>
      </c>
      <c r="T2331" cm="1">
        <f t="array" ref="T2331">_xlfn.SWITCH(UPPER(TRIM(Table2[[#This Row],[Status_Clean]])),"NEW",1,"CONTACTED",2,"QUALIFIED",3,"CONVERTED",4,"LOST",5,99)</f>
        <v>1</v>
      </c>
      <c r="U2331" t="str" cm="1">
        <f t="array" ref="U2331">_xlfn.LET(_xlpm.x,IFERROR(VALUE(Table2[[#This Row],[Response_Time_Hours]]),""),IF(_xlpm.x="","CHECK",_xlfn.IFS(_xlpm.x&lt;=1,"Immediate",_xlpm.x&lt;=6,"Fast",_xlpm.x&lt;=24,"Moderate",_xlpm.x&gt;24,"Delayed")))</f>
        <v>Moderate</v>
      </c>
      <c r="V2331">
        <f>FLOOR(tbl_CleanLeads[[#This Row],[Response_Time_Hours]],6)</f>
        <v>6</v>
      </c>
      <c r="W2331" t="str" cm="1">
        <f t="array" ref="W2331">IF(Table2[[#This Row],[Interaction_Count_Final]]="","N/A",_xlfn.IFS(Table2[[#This Row],[Interaction_Count_Final]]&lt;=2,"Low",Table2[[#This Row],[Interaction_Count_Final]]&lt;=5,"Medium",Table2[[#This Row],[Interaction_Count_Final]]&gt;=6,"High",TRUE,"CHECK"))</f>
        <v>Medium</v>
      </c>
      <c r="X2331" t="b">
        <f t="shared" si="36"/>
        <v>1</v>
      </c>
      <c r="Y2331" t="b">
        <f>tbl_CleanLeads[[#This Row],[Response_Time_Hours]]&gt;24</f>
        <v>0</v>
      </c>
      <c r="Z2331" s="13" t="b">
        <f>tbl_CleanLeads[[#This Row],[Response_Time_Hours]]&gt;72</f>
        <v>0</v>
      </c>
      <c r="AA2331" s="13" t="b">
        <f>tbl_CleanLeads[[#This Row],[Status_Clean]]="Converted"</f>
        <v>0</v>
      </c>
    </row>
    <row r="2332" spans="1:27">
      <c r="A2332" t="s">
        <v>102</v>
      </c>
      <c r="B2332" t="s">
        <v>6647</v>
      </c>
      <c r="C2332" t="s">
        <v>6648</v>
      </c>
      <c r="D2332" t="s">
        <v>7258</v>
      </c>
      <c r="E2332" t="s">
        <v>263</v>
      </c>
      <c r="F2332" t="s">
        <v>250</v>
      </c>
      <c r="G2332" s="1">
        <v>45000</v>
      </c>
      <c r="H2332" s="8">
        <f>MONTH(tbl_CleanLeads[[#This Row],[Lead_Date_Final]])</f>
        <v>3</v>
      </c>
      <c r="I2332" t="s">
        <v>7295</v>
      </c>
      <c r="J2332" t="s">
        <v>7263</v>
      </c>
      <c r="K2332" t="s">
        <v>7284</v>
      </c>
      <c r="L2332">
        <f>WEEKDAY(tbl_CleanLeads[[#This Row],[Lead_Date_Final]],2)</f>
        <v>3</v>
      </c>
      <c r="M2332" t="s">
        <v>7272</v>
      </c>
      <c r="N2332">
        <v>31.7</v>
      </c>
      <c r="O2332" s="7">
        <v>4949.8100000000004</v>
      </c>
      <c r="P2332">
        <v>21</v>
      </c>
      <c r="Q2332" t="s">
        <v>7273</v>
      </c>
      <c r="R2332">
        <f>IF(UPPER(TRIM(Table2[[#This Row],[Status_Clean]]))="CONVERTED",1,0)</f>
        <v>1</v>
      </c>
      <c r="S2332">
        <f>IF(ISNUMBER(MATCH(UPPER(TRIM(Table2[[#This Row],[Status_Clean]])),{"CONTACTED","QUALIFIED","CONVERTED"},0)),1,0)</f>
        <v>1</v>
      </c>
      <c r="T2332" cm="1">
        <f t="array" ref="T2332">_xlfn.SWITCH(UPPER(TRIM(Table2[[#This Row],[Status_Clean]])),"NEW",1,"CONTACTED",2,"QUALIFIED",3,"CONVERTED",4,"LOST",5,99)</f>
        <v>4</v>
      </c>
      <c r="U2332" t="str" cm="1">
        <f t="array" ref="U2332">_xlfn.LET(_xlpm.x,IFERROR(VALUE(Table2[[#This Row],[Response_Time_Hours]]),""),IF(_xlpm.x="","CHECK",_xlfn.IFS(_xlpm.x&lt;=1,"Immediate",_xlpm.x&lt;=6,"Fast",_xlpm.x&lt;=24,"Moderate",_xlpm.x&gt;24,"Delayed")))</f>
        <v>Delayed</v>
      </c>
      <c r="V2332">
        <f>FLOOR(tbl_CleanLeads[[#This Row],[Response_Time_Hours]],6)</f>
        <v>30</v>
      </c>
      <c r="W2332" t="str" cm="1">
        <f t="array" ref="W2332">IF(Table2[[#This Row],[Interaction_Count_Final]]="","N/A",_xlfn.IFS(Table2[[#This Row],[Interaction_Count_Final]]&lt;=2,"Low",Table2[[#This Row],[Interaction_Count_Final]]&lt;=5,"Medium",Table2[[#This Row],[Interaction_Count_Final]]&gt;=6,"High",TRUE,"CHECK"))</f>
        <v>High</v>
      </c>
      <c r="X2332" t="b">
        <f t="shared" si="36"/>
        <v>1</v>
      </c>
      <c r="Y2332" t="b">
        <f>tbl_CleanLeads[[#This Row],[Response_Time_Hours]]&gt;24</f>
        <v>1</v>
      </c>
      <c r="Z2332" s="13" t="b">
        <f>tbl_CleanLeads[[#This Row],[Response_Time_Hours]]&gt;72</f>
        <v>0</v>
      </c>
      <c r="AA2332" s="13" t="b">
        <f>tbl_CleanLeads[[#This Row],[Status_Clean]]="Converted"</f>
        <v>1</v>
      </c>
    </row>
    <row r="2333" spans="1:27">
      <c r="A2333" t="s">
        <v>70</v>
      </c>
      <c r="B2333" t="s">
        <v>6650</v>
      </c>
      <c r="C2333" t="s">
        <v>6651</v>
      </c>
      <c r="D2333" t="s">
        <v>7303</v>
      </c>
      <c r="E2333" t="s">
        <v>263</v>
      </c>
      <c r="F2333" t="s">
        <v>193</v>
      </c>
      <c r="G2333" s="1">
        <v>45487</v>
      </c>
      <c r="H2333" s="8">
        <f>MONTH(tbl_CleanLeads[[#This Row],[Lead_Date_Final]])</f>
        <v>7</v>
      </c>
      <c r="I2333" t="s">
        <v>7305</v>
      </c>
      <c r="J2333" t="s">
        <v>7271</v>
      </c>
      <c r="K2333" t="s">
        <v>7288</v>
      </c>
      <c r="L2333">
        <f>WEEKDAY(tbl_CleanLeads[[#This Row],[Lead_Date_Final]],2)</f>
        <v>7</v>
      </c>
      <c r="M2333" t="s">
        <v>7293</v>
      </c>
      <c r="N2333">
        <v>44.3</v>
      </c>
      <c r="O2333" s="7">
        <v>3890.41</v>
      </c>
      <c r="P2333">
        <v>34</v>
      </c>
      <c r="Q2333" t="s">
        <v>7266</v>
      </c>
      <c r="R2333">
        <f>IF(UPPER(TRIM(Table2[[#This Row],[Status_Clean]]))="CONVERTED",1,0)</f>
        <v>0</v>
      </c>
      <c r="S2333">
        <f>IF(ISNUMBER(MATCH(UPPER(TRIM(Table2[[#This Row],[Status_Clean]])),{"CONTACTED","QUALIFIED","CONVERTED"},0)),1,0)</f>
        <v>0</v>
      </c>
      <c r="T2333" cm="1">
        <f t="array" ref="T2333">_xlfn.SWITCH(UPPER(TRIM(Table2[[#This Row],[Status_Clean]])),"NEW",1,"CONTACTED",2,"QUALIFIED",3,"CONVERTED",4,"LOST",5,99)</f>
        <v>1</v>
      </c>
      <c r="U2333" t="str" cm="1">
        <f t="array" ref="U2333">_xlfn.LET(_xlpm.x,IFERROR(VALUE(Table2[[#This Row],[Response_Time_Hours]]),""),IF(_xlpm.x="","CHECK",_xlfn.IFS(_xlpm.x&lt;=1,"Immediate",_xlpm.x&lt;=6,"Fast",_xlpm.x&lt;=24,"Moderate",_xlpm.x&gt;24,"Delayed")))</f>
        <v>Delayed</v>
      </c>
      <c r="V2333">
        <f>FLOOR(tbl_CleanLeads[[#This Row],[Response_Time_Hours]],6)</f>
        <v>42</v>
      </c>
      <c r="W2333" t="str" cm="1">
        <f t="array" ref="W2333">IF(Table2[[#This Row],[Interaction_Count_Final]]="","N/A",_xlfn.IFS(Table2[[#This Row],[Interaction_Count_Final]]&lt;=2,"Low",Table2[[#This Row],[Interaction_Count_Final]]&lt;=5,"Medium",Table2[[#This Row],[Interaction_Count_Final]]&gt;=6,"High",TRUE,"CHECK"))</f>
        <v>High</v>
      </c>
      <c r="X2333" t="b">
        <f t="shared" si="36"/>
        <v>1</v>
      </c>
      <c r="Y2333" t="b">
        <f>tbl_CleanLeads[[#This Row],[Response_Time_Hours]]&gt;24</f>
        <v>1</v>
      </c>
      <c r="Z2333" s="13" t="b">
        <f>tbl_CleanLeads[[#This Row],[Response_Time_Hours]]&gt;72</f>
        <v>0</v>
      </c>
      <c r="AA2333" s="13" t="b">
        <f>tbl_CleanLeads[[#This Row],[Status_Clean]]="Converted"</f>
        <v>0</v>
      </c>
    </row>
    <row r="2334" spans="1:27">
      <c r="A2334" t="s">
        <v>90</v>
      </c>
      <c r="B2334" t="s">
        <v>6652</v>
      </c>
      <c r="C2334" t="s">
        <v>6653</v>
      </c>
      <c r="D2334" t="s">
        <v>7268</v>
      </c>
      <c r="E2334" t="s">
        <v>222</v>
      </c>
      <c r="F2334" t="s">
        <v>250</v>
      </c>
      <c r="G2334" s="1">
        <v>45448</v>
      </c>
      <c r="H2334" s="8">
        <f>MONTH(tbl_CleanLeads[[#This Row],[Lead_Date_Final]])</f>
        <v>6</v>
      </c>
      <c r="I2334" t="s">
        <v>7276</v>
      </c>
      <c r="J2334" t="s">
        <v>7271</v>
      </c>
      <c r="K2334" t="s">
        <v>7277</v>
      </c>
      <c r="L2334">
        <f>WEEKDAY(tbl_CleanLeads[[#This Row],[Lead_Date_Final]],2)</f>
        <v>3</v>
      </c>
      <c r="M2334" t="s">
        <v>7272</v>
      </c>
      <c r="N2334">
        <v>61.8</v>
      </c>
      <c r="O2334" s="7">
        <v>2548.52</v>
      </c>
      <c r="P2334" t="s">
        <v>232</v>
      </c>
      <c r="Q2334" t="s">
        <v>7266</v>
      </c>
      <c r="R2334">
        <f>IF(UPPER(TRIM(Table2[[#This Row],[Status_Clean]]))="CONVERTED",1,0)</f>
        <v>1</v>
      </c>
      <c r="S2334">
        <f>IF(ISNUMBER(MATCH(UPPER(TRIM(Table2[[#This Row],[Status_Clean]])),{"CONTACTED","QUALIFIED","CONVERTED"},0)),1,0)</f>
        <v>1</v>
      </c>
      <c r="T2334" cm="1">
        <f t="array" ref="T2334">_xlfn.SWITCH(UPPER(TRIM(Table2[[#This Row],[Status_Clean]])),"NEW",1,"CONTACTED",2,"QUALIFIED",3,"CONVERTED",4,"LOST",5,99)</f>
        <v>4</v>
      </c>
      <c r="U2334" t="str" cm="1">
        <f t="array" ref="U2334">_xlfn.LET(_xlpm.x,IFERROR(VALUE(Table2[[#This Row],[Response_Time_Hours]]),""),IF(_xlpm.x="","CHECK",_xlfn.IFS(_xlpm.x&lt;=1,"Immediate",_xlpm.x&lt;=6,"Fast",_xlpm.x&lt;=24,"Moderate",_xlpm.x&gt;24,"Delayed")))</f>
        <v>Delayed</v>
      </c>
      <c r="V2334">
        <f>FLOOR(tbl_CleanLeads[[#This Row],[Response_Time_Hours]],6)</f>
        <v>60</v>
      </c>
      <c r="W2334" t="str" cm="1">
        <f t="array" ref="W2334">IF(Table2[[#This Row],[Interaction_Count_Final]]="","N/A",_xlfn.IFS(Table2[[#This Row],[Interaction_Count_Final]]&lt;=2,"Low",Table2[[#This Row],[Interaction_Count_Final]]&lt;=5,"Medium",Table2[[#This Row],[Interaction_Count_Final]]&gt;=6,"High",TRUE,"CHECK"))</f>
        <v>High</v>
      </c>
      <c r="X2334" t="b">
        <f t="shared" si="36"/>
        <v>1</v>
      </c>
      <c r="Y2334" t="b">
        <f>tbl_CleanLeads[[#This Row],[Response_Time_Hours]]&gt;24</f>
        <v>1</v>
      </c>
      <c r="Z2334" s="13" t="b">
        <f>tbl_CleanLeads[[#This Row],[Response_Time_Hours]]&gt;72</f>
        <v>0</v>
      </c>
      <c r="AA2334" s="13" t="b">
        <f>tbl_CleanLeads[[#This Row],[Status_Clean]]="Converted"</f>
        <v>1</v>
      </c>
    </row>
    <row r="2335" spans="1:27">
      <c r="A2335" t="s">
        <v>63</v>
      </c>
      <c r="B2335" t="s">
        <v>6654</v>
      </c>
      <c r="C2335" t="s">
        <v>6655</v>
      </c>
      <c r="D2335" t="s">
        <v>7274</v>
      </c>
      <c r="E2335" t="s">
        <v>447</v>
      </c>
      <c r="F2335" t="s">
        <v>71</v>
      </c>
      <c r="G2335" s="1">
        <v>45589</v>
      </c>
      <c r="H2335" s="8">
        <f>MONTH(tbl_CleanLeads[[#This Row],[Lead_Date_Final]])</f>
        <v>10</v>
      </c>
      <c r="I2335" t="s">
        <v>7270</v>
      </c>
      <c r="J2335" t="s">
        <v>7271</v>
      </c>
      <c r="K2335" t="s">
        <v>7264</v>
      </c>
      <c r="L2335">
        <f>WEEKDAY(tbl_CleanLeads[[#This Row],[Lead_Date_Final]],2)</f>
        <v>4</v>
      </c>
      <c r="M2335" t="s">
        <v>7285</v>
      </c>
      <c r="N2335">
        <v>2</v>
      </c>
      <c r="O2335" s="7">
        <v>2678.82</v>
      </c>
      <c r="P2335">
        <v>6</v>
      </c>
      <c r="Q2335" t="s">
        <v>7266</v>
      </c>
      <c r="R2335">
        <f>IF(UPPER(TRIM(Table2[[#This Row],[Status_Clean]]))="CONVERTED",1,0)</f>
        <v>0</v>
      </c>
      <c r="S2335">
        <f>IF(ISNUMBER(MATCH(UPPER(TRIM(Table2[[#This Row],[Status_Clean]])),{"CONTACTED","QUALIFIED","CONVERTED"},0)),1,0)</f>
        <v>1</v>
      </c>
      <c r="T2335" cm="1">
        <f t="array" ref="T2335">_xlfn.SWITCH(UPPER(TRIM(Table2[[#This Row],[Status_Clean]])),"NEW",1,"CONTACTED",2,"QUALIFIED",3,"CONVERTED",4,"LOST",5,99)</f>
        <v>3</v>
      </c>
      <c r="U2335" t="str" cm="1">
        <f t="array" ref="U2335">_xlfn.LET(_xlpm.x,IFERROR(VALUE(Table2[[#This Row],[Response_Time_Hours]]),""),IF(_xlpm.x="","CHECK",_xlfn.IFS(_xlpm.x&lt;=1,"Immediate",_xlpm.x&lt;=6,"Fast",_xlpm.x&lt;=24,"Moderate",_xlpm.x&gt;24,"Delayed")))</f>
        <v>Fast</v>
      </c>
      <c r="V2335">
        <f>FLOOR(tbl_CleanLeads[[#This Row],[Response_Time_Hours]],6)</f>
        <v>0</v>
      </c>
      <c r="W2335" t="str" cm="1">
        <f t="array" ref="W2335">IF(Table2[[#This Row],[Interaction_Count_Final]]="","N/A",_xlfn.IFS(Table2[[#This Row],[Interaction_Count_Final]]&lt;=2,"Low",Table2[[#This Row],[Interaction_Count_Final]]&lt;=5,"Medium",Table2[[#This Row],[Interaction_Count_Final]]&gt;=6,"High",TRUE,"CHECK"))</f>
        <v>High</v>
      </c>
      <c r="X2335" t="b">
        <f t="shared" si="36"/>
        <v>1</v>
      </c>
      <c r="Y2335" t="b">
        <f>tbl_CleanLeads[[#This Row],[Response_Time_Hours]]&gt;24</f>
        <v>0</v>
      </c>
      <c r="Z2335" s="13" t="b">
        <f>tbl_CleanLeads[[#This Row],[Response_Time_Hours]]&gt;72</f>
        <v>0</v>
      </c>
      <c r="AA2335" s="13" t="b">
        <f>tbl_CleanLeads[[#This Row],[Status_Clean]]="Converted"</f>
        <v>0</v>
      </c>
    </row>
    <row r="2336" spans="1:27">
      <c r="A2336" t="s">
        <v>63</v>
      </c>
      <c r="B2336" t="s">
        <v>6657</v>
      </c>
      <c r="C2336" t="s">
        <v>6658</v>
      </c>
      <c r="D2336" t="s">
        <v>7258</v>
      </c>
      <c r="E2336" t="s">
        <v>363</v>
      </c>
      <c r="F2336" t="s">
        <v>125</v>
      </c>
      <c r="G2336" s="1">
        <v>45563</v>
      </c>
      <c r="H2336" s="8">
        <f>MONTH(tbl_CleanLeads[[#This Row],[Lead_Date_Final]])</f>
        <v>9</v>
      </c>
      <c r="I2336" t="s">
        <v>7287</v>
      </c>
      <c r="J2336" t="s">
        <v>7271</v>
      </c>
      <c r="K2336" t="s">
        <v>7288</v>
      </c>
      <c r="L2336">
        <f>WEEKDAY(tbl_CleanLeads[[#This Row],[Lead_Date_Final]],2)</f>
        <v>6</v>
      </c>
      <c r="M2336" t="s">
        <v>7278</v>
      </c>
      <c r="N2336">
        <v>6.7</v>
      </c>
      <c r="O2336" s="7">
        <v>3110.71</v>
      </c>
      <c r="P2336">
        <v>13</v>
      </c>
      <c r="Q2336" t="s">
        <v>7266</v>
      </c>
      <c r="R2336">
        <f>IF(UPPER(TRIM(Table2[[#This Row],[Status_Clean]]))="CONVERTED",1,0)</f>
        <v>0</v>
      </c>
      <c r="S2336">
        <f>IF(ISNUMBER(MATCH(UPPER(TRIM(Table2[[#This Row],[Status_Clean]])),{"CONTACTED","QUALIFIED","CONVERTED"},0)),1,0)</f>
        <v>1</v>
      </c>
      <c r="T2336" cm="1">
        <f t="array" ref="T2336">_xlfn.SWITCH(UPPER(TRIM(Table2[[#This Row],[Status_Clean]])),"NEW",1,"CONTACTED",2,"QUALIFIED",3,"CONVERTED",4,"LOST",5,99)</f>
        <v>2</v>
      </c>
      <c r="U2336" t="str" cm="1">
        <f t="array" ref="U2336">_xlfn.LET(_xlpm.x,IFERROR(VALUE(Table2[[#This Row],[Response_Time_Hours]]),""),IF(_xlpm.x="","CHECK",_xlfn.IFS(_xlpm.x&lt;=1,"Immediate",_xlpm.x&lt;=6,"Fast",_xlpm.x&lt;=24,"Moderate",_xlpm.x&gt;24,"Delayed")))</f>
        <v>Moderate</v>
      </c>
      <c r="V2336">
        <f>FLOOR(tbl_CleanLeads[[#This Row],[Response_Time_Hours]],6)</f>
        <v>6</v>
      </c>
      <c r="W2336" t="str" cm="1">
        <f t="array" ref="W2336">IF(Table2[[#This Row],[Interaction_Count_Final]]="","N/A",_xlfn.IFS(Table2[[#This Row],[Interaction_Count_Final]]&lt;=2,"Low",Table2[[#This Row],[Interaction_Count_Final]]&lt;=5,"Medium",Table2[[#This Row],[Interaction_Count_Final]]&gt;=6,"High",TRUE,"CHECK"))</f>
        <v>High</v>
      </c>
      <c r="X2336" t="b">
        <f t="shared" si="36"/>
        <v>1</v>
      </c>
      <c r="Y2336" t="b">
        <f>tbl_CleanLeads[[#This Row],[Response_Time_Hours]]&gt;24</f>
        <v>0</v>
      </c>
      <c r="Z2336" s="13" t="b">
        <f>tbl_CleanLeads[[#This Row],[Response_Time_Hours]]&gt;72</f>
        <v>0</v>
      </c>
      <c r="AA2336" s="13" t="b">
        <f>tbl_CleanLeads[[#This Row],[Status_Clean]]="Converted"</f>
        <v>0</v>
      </c>
    </row>
    <row r="2337" spans="1:27">
      <c r="A2337" t="s">
        <v>102</v>
      </c>
      <c r="B2337" t="s">
        <v>6660</v>
      </c>
      <c r="C2337" t="s">
        <v>8743</v>
      </c>
      <c r="D2337" t="s">
        <v>7303</v>
      </c>
      <c r="E2337" t="s">
        <v>1356</v>
      </c>
      <c r="F2337" t="s">
        <v>173</v>
      </c>
      <c r="G2337" s="1">
        <v>45292</v>
      </c>
      <c r="H2337" s="8">
        <f>MONTH(tbl_CleanLeads[[#This Row],[Lead_Date_Final]])</f>
        <v>1</v>
      </c>
      <c r="I2337" t="s">
        <v>7317</v>
      </c>
      <c r="J2337" t="s">
        <v>7271</v>
      </c>
      <c r="K2337" t="s">
        <v>7284</v>
      </c>
      <c r="L2337">
        <f>WEEKDAY(tbl_CleanLeads[[#This Row],[Lead_Date_Final]],2)</f>
        <v>1</v>
      </c>
      <c r="M2337" t="s">
        <v>7298</v>
      </c>
      <c r="N2337">
        <v>14.4</v>
      </c>
      <c r="O2337" s="7">
        <v>4920.67</v>
      </c>
      <c r="P2337">
        <v>9</v>
      </c>
      <c r="Q2337" t="s">
        <v>7273</v>
      </c>
      <c r="R2337">
        <f>IF(UPPER(TRIM(Table2[[#This Row],[Status_Clean]]))="CONVERTED",1,0)</f>
        <v>0</v>
      </c>
      <c r="S2337">
        <f>IF(ISNUMBER(MATCH(UPPER(TRIM(Table2[[#This Row],[Status_Clean]])),{"CONTACTED","QUALIFIED","CONVERTED"},0)),1,0)</f>
        <v>0</v>
      </c>
      <c r="T2337" cm="1">
        <f t="array" ref="T2337">_xlfn.SWITCH(UPPER(TRIM(Table2[[#This Row],[Status_Clean]])),"NEW",1,"CONTACTED",2,"QUALIFIED",3,"CONVERTED",4,"LOST",5,99)</f>
        <v>5</v>
      </c>
      <c r="U2337" t="str" cm="1">
        <f t="array" ref="U2337">_xlfn.LET(_xlpm.x,IFERROR(VALUE(Table2[[#This Row],[Response_Time_Hours]]),""),IF(_xlpm.x="","CHECK",_xlfn.IFS(_xlpm.x&lt;=1,"Immediate",_xlpm.x&lt;=6,"Fast",_xlpm.x&lt;=24,"Moderate",_xlpm.x&gt;24,"Delayed")))</f>
        <v>Moderate</v>
      </c>
      <c r="V2337">
        <f>FLOOR(tbl_CleanLeads[[#This Row],[Response_Time_Hours]],6)</f>
        <v>12</v>
      </c>
      <c r="W2337" t="str" cm="1">
        <f t="array" ref="W2337">IF(Table2[[#This Row],[Interaction_Count_Final]]="","N/A",_xlfn.IFS(Table2[[#This Row],[Interaction_Count_Final]]&lt;=2,"Low",Table2[[#This Row],[Interaction_Count_Final]]&lt;=5,"Medium",Table2[[#This Row],[Interaction_Count_Final]]&gt;=6,"High",TRUE,"CHECK"))</f>
        <v>High</v>
      </c>
      <c r="X2337" t="b">
        <f t="shared" si="36"/>
        <v>1</v>
      </c>
      <c r="Y2337" t="b">
        <f>tbl_CleanLeads[[#This Row],[Response_Time_Hours]]&gt;24</f>
        <v>0</v>
      </c>
      <c r="Z2337" s="13" t="b">
        <f>tbl_CleanLeads[[#This Row],[Response_Time_Hours]]&gt;72</f>
        <v>0</v>
      </c>
      <c r="AA2337" s="13" t="b">
        <f>tbl_CleanLeads[[#This Row],[Status_Clean]]="Converted"</f>
        <v>0</v>
      </c>
    </row>
    <row r="2338" spans="1:27">
      <c r="A2338" t="s">
        <v>63</v>
      </c>
      <c r="B2338" t="s">
        <v>6662</v>
      </c>
      <c r="C2338" t="s">
        <v>6663</v>
      </c>
      <c r="D2338" t="s">
        <v>7280</v>
      </c>
      <c r="E2338" t="s">
        <v>447</v>
      </c>
      <c r="F2338" t="s">
        <v>193</v>
      </c>
      <c r="G2338" s="1">
        <v>45215</v>
      </c>
      <c r="H2338" s="8">
        <f>MONTH(tbl_CleanLeads[[#This Row],[Lead_Date_Final]])</f>
        <v>10</v>
      </c>
      <c r="I2338" t="s">
        <v>7270</v>
      </c>
      <c r="J2338" t="s">
        <v>7263</v>
      </c>
      <c r="K2338" t="s">
        <v>7264</v>
      </c>
      <c r="L2338">
        <f>WEEKDAY(tbl_CleanLeads[[#This Row],[Lead_Date_Final]],2)</f>
        <v>1</v>
      </c>
      <c r="M2338" t="s">
        <v>7298</v>
      </c>
      <c r="N2338">
        <v>13.5</v>
      </c>
      <c r="O2338" s="7">
        <v>3306.17</v>
      </c>
      <c r="P2338">
        <v>37</v>
      </c>
      <c r="Q2338" t="s">
        <v>7266</v>
      </c>
      <c r="R2338">
        <f>IF(UPPER(TRIM(Table2[[#This Row],[Status_Clean]]))="CONVERTED",1,0)</f>
        <v>0</v>
      </c>
      <c r="S2338">
        <f>IF(ISNUMBER(MATCH(UPPER(TRIM(Table2[[#This Row],[Status_Clean]])),{"CONTACTED","QUALIFIED","CONVERTED"},0)),1,0)</f>
        <v>0</v>
      </c>
      <c r="T2338" cm="1">
        <f t="array" ref="T2338">_xlfn.SWITCH(UPPER(TRIM(Table2[[#This Row],[Status_Clean]])),"NEW",1,"CONTACTED",2,"QUALIFIED",3,"CONVERTED",4,"LOST",5,99)</f>
        <v>1</v>
      </c>
      <c r="U2338" t="str" cm="1">
        <f t="array" ref="U2338">_xlfn.LET(_xlpm.x,IFERROR(VALUE(Table2[[#This Row],[Response_Time_Hours]]),""),IF(_xlpm.x="","CHECK",_xlfn.IFS(_xlpm.x&lt;=1,"Immediate",_xlpm.x&lt;=6,"Fast",_xlpm.x&lt;=24,"Moderate",_xlpm.x&gt;24,"Delayed")))</f>
        <v>Moderate</v>
      </c>
      <c r="V2338">
        <f>FLOOR(tbl_CleanLeads[[#This Row],[Response_Time_Hours]],6)</f>
        <v>12</v>
      </c>
      <c r="W2338" t="str" cm="1">
        <f t="array" ref="W2338">IF(Table2[[#This Row],[Interaction_Count_Final]]="","N/A",_xlfn.IFS(Table2[[#This Row],[Interaction_Count_Final]]&lt;=2,"Low",Table2[[#This Row],[Interaction_Count_Final]]&lt;=5,"Medium",Table2[[#This Row],[Interaction_Count_Final]]&gt;=6,"High",TRUE,"CHECK"))</f>
        <v>High</v>
      </c>
      <c r="X2338" t="b">
        <f t="shared" si="36"/>
        <v>1</v>
      </c>
      <c r="Y2338" t="b">
        <f>tbl_CleanLeads[[#This Row],[Response_Time_Hours]]&gt;24</f>
        <v>0</v>
      </c>
      <c r="Z2338" s="13" t="b">
        <f>tbl_CleanLeads[[#This Row],[Response_Time_Hours]]&gt;72</f>
        <v>0</v>
      </c>
      <c r="AA2338" s="13" t="b">
        <f>tbl_CleanLeads[[#This Row],[Status_Clean]]="Converted"</f>
        <v>0</v>
      </c>
    </row>
    <row r="2339" spans="1:27">
      <c r="A2339" t="s">
        <v>70</v>
      </c>
      <c r="B2339" t="s">
        <v>6664</v>
      </c>
      <c r="C2339" t="s">
        <v>6665</v>
      </c>
      <c r="D2339" t="s">
        <v>7268</v>
      </c>
      <c r="E2339" t="s">
        <v>311</v>
      </c>
      <c r="F2339" t="s">
        <v>125</v>
      </c>
      <c r="G2339" s="1">
        <v>45351</v>
      </c>
      <c r="H2339" s="8">
        <f>MONTH(tbl_CleanLeads[[#This Row],[Lead_Date_Final]])</f>
        <v>2</v>
      </c>
      <c r="I2339" t="s">
        <v>7283</v>
      </c>
      <c r="J2339" t="s">
        <v>7271</v>
      </c>
      <c r="K2339" t="s">
        <v>7284</v>
      </c>
      <c r="L2339">
        <f>WEEKDAY(tbl_CleanLeads[[#This Row],[Lead_Date_Final]],2)</f>
        <v>4</v>
      </c>
      <c r="M2339" t="s">
        <v>7285</v>
      </c>
      <c r="N2339">
        <v>37.6</v>
      </c>
      <c r="O2339" s="7">
        <v>4923.3100000000004</v>
      </c>
      <c r="P2339">
        <v>25</v>
      </c>
      <c r="Q2339" t="s">
        <v>7273</v>
      </c>
      <c r="R2339">
        <f>IF(UPPER(TRIM(Table2[[#This Row],[Status_Clean]]))="CONVERTED",1,0)</f>
        <v>0</v>
      </c>
      <c r="S2339">
        <f>IF(ISNUMBER(MATCH(UPPER(TRIM(Table2[[#This Row],[Status_Clean]])),{"CONTACTED","QUALIFIED","CONVERTED"},0)),1,0)</f>
        <v>1</v>
      </c>
      <c r="T2339" cm="1">
        <f t="array" ref="T2339">_xlfn.SWITCH(UPPER(TRIM(Table2[[#This Row],[Status_Clean]])),"NEW",1,"CONTACTED",2,"QUALIFIED",3,"CONVERTED",4,"LOST",5,99)</f>
        <v>2</v>
      </c>
      <c r="U2339" t="str" cm="1">
        <f t="array" ref="U2339">_xlfn.LET(_xlpm.x,IFERROR(VALUE(Table2[[#This Row],[Response_Time_Hours]]),""),IF(_xlpm.x="","CHECK",_xlfn.IFS(_xlpm.x&lt;=1,"Immediate",_xlpm.x&lt;=6,"Fast",_xlpm.x&lt;=24,"Moderate",_xlpm.x&gt;24,"Delayed")))</f>
        <v>Delayed</v>
      </c>
      <c r="V2339">
        <f>FLOOR(tbl_CleanLeads[[#This Row],[Response_Time_Hours]],6)</f>
        <v>36</v>
      </c>
      <c r="W2339" t="str" cm="1">
        <f t="array" ref="W2339">IF(Table2[[#This Row],[Interaction_Count_Final]]="","N/A",_xlfn.IFS(Table2[[#This Row],[Interaction_Count_Final]]&lt;=2,"Low",Table2[[#This Row],[Interaction_Count_Final]]&lt;=5,"Medium",Table2[[#This Row],[Interaction_Count_Final]]&gt;=6,"High",TRUE,"CHECK"))</f>
        <v>High</v>
      </c>
      <c r="X2339" t="b">
        <f t="shared" si="36"/>
        <v>1</v>
      </c>
      <c r="Y2339" t="b">
        <f>tbl_CleanLeads[[#This Row],[Response_Time_Hours]]&gt;24</f>
        <v>1</v>
      </c>
      <c r="Z2339" s="13" t="b">
        <f>tbl_CleanLeads[[#This Row],[Response_Time_Hours]]&gt;72</f>
        <v>0</v>
      </c>
      <c r="AA2339" s="13" t="b">
        <f>tbl_CleanLeads[[#This Row],[Status_Clean]]="Converted"</f>
        <v>0</v>
      </c>
    </row>
    <row r="2340" spans="1:27">
      <c r="A2340" t="s">
        <v>70</v>
      </c>
      <c r="B2340" t="s">
        <v>6667</v>
      </c>
      <c r="C2340" t="s">
        <v>8745</v>
      </c>
      <c r="D2340" t="s">
        <v>7268</v>
      </c>
      <c r="E2340" t="s">
        <v>363</v>
      </c>
      <c r="F2340" t="s">
        <v>250</v>
      </c>
      <c r="G2340" s="1">
        <v>45317</v>
      </c>
      <c r="H2340" s="8">
        <f>MONTH(tbl_CleanLeads[[#This Row],[Lead_Date_Final]])</f>
        <v>1</v>
      </c>
      <c r="I2340" t="s">
        <v>7317</v>
      </c>
      <c r="J2340" t="s">
        <v>7271</v>
      </c>
      <c r="K2340" t="s">
        <v>7284</v>
      </c>
      <c r="L2340">
        <f>WEEKDAY(tbl_CleanLeads[[#This Row],[Lead_Date_Final]],2)</f>
        <v>5</v>
      </c>
      <c r="M2340" t="s">
        <v>7312</v>
      </c>
      <c r="N2340">
        <v>24</v>
      </c>
      <c r="O2340" s="7">
        <v>4057.58</v>
      </c>
      <c r="P2340">
        <v>2</v>
      </c>
      <c r="Q2340" t="s">
        <v>7273</v>
      </c>
      <c r="R2340">
        <f>IF(UPPER(TRIM(Table2[[#This Row],[Status_Clean]]))="CONVERTED",1,0)</f>
        <v>1</v>
      </c>
      <c r="S2340">
        <f>IF(ISNUMBER(MATCH(UPPER(TRIM(Table2[[#This Row],[Status_Clean]])),{"CONTACTED","QUALIFIED","CONVERTED"},0)),1,0)</f>
        <v>1</v>
      </c>
      <c r="T2340" cm="1">
        <f t="array" ref="T2340">_xlfn.SWITCH(UPPER(TRIM(Table2[[#This Row],[Status_Clean]])),"NEW",1,"CONTACTED",2,"QUALIFIED",3,"CONVERTED",4,"LOST",5,99)</f>
        <v>4</v>
      </c>
      <c r="U2340" t="str" cm="1">
        <f t="array" ref="U2340">_xlfn.LET(_xlpm.x,IFERROR(VALUE(Table2[[#This Row],[Response_Time_Hours]]),""),IF(_xlpm.x="","CHECK",_xlfn.IFS(_xlpm.x&lt;=1,"Immediate",_xlpm.x&lt;=6,"Fast",_xlpm.x&lt;=24,"Moderate",_xlpm.x&gt;24,"Delayed")))</f>
        <v>Moderate</v>
      </c>
      <c r="V2340">
        <f>FLOOR(tbl_CleanLeads[[#This Row],[Response_Time_Hours]],6)</f>
        <v>24</v>
      </c>
      <c r="W2340" t="str" cm="1">
        <f t="array" ref="W2340">IF(Table2[[#This Row],[Interaction_Count_Final]]="","N/A",_xlfn.IFS(Table2[[#This Row],[Interaction_Count_Final]]&lt;=2,"Low",Table2[[#This Row],[Interaction_Count_Final]]&lt;=5,"Medium",Table2[[#This Row],[Interaction_Count_Final]]&gt;=6,"High",TRUE,"CHECK"))</f>
        <v>Low</v>
      </c>
      <c r="X2340" t="b">
        <f t="shared" si="36"/>
        <v>1</v>
      </c>
      <c r="Y2340" t="b">
        <f>tbl_CleanLeads[[#This Row],[Response_Time_Hours]]&gt;24</f>
        <v>0</v>
      </c>
      <c r="Z2340" s="13" t="b">
        <f>tbl_CleanLeads[[#This Row],[Response_Time_Hours]]&gt;72</f>
        <v>0</v>
      </c>
      <c r="AA2340" s="13" t="b">
        <f>tbl_CleanLeads[[#This Row],[Status_Clean]]="Converted"</f>
        <v>1</v>
      </c>
    </row>
    <row r="2341" spans="1:27">
      <c r="A2341" t="s">
        <v>70</v>
      </c>
      <c r="B2341" t="s">
        <v>6669</v>
      </c>
      <c r="C2341" t="s">
        <v>6670</v>
      </c>
      <c r="D2341" t="s">
        <v>7268</v>
      </c>
      <c r="E2341" t="s">
        <v>1356</v>
      </c>
      <c r="F2341" t="s">
        <v>250</v>
      </c>
      <c r="G2341" s="1">
        <v>45291</v>
      </c>
      <c r="H2341" s="8">
        <f>MONTH(tbl_CleanLeads[[#This Row],[Lead_Date_Final]])</f>
        <v>12</v>
      </c>
      <c r="I2341" t="s">
        <v>7262</v>
      </c>
      <c r="J2341" t="s">
        <v>7263</v>
      </c>
      <c r="K2341" t="s">
        <v>7264</v>
      </c>
      <c r="L2341">
        <f>WEEKDAY(tbl_CleanLeads[[#This Row],[Lead_Date_Final]],2)</f>
        <v>7</v>
      </c>
      <c r="M2341" t="s">
        <v>7293</v>
      </c>
      <c r="N2341">
        <v>39.799999999999997</v>
      </c>
      <c r="O2341" s="7">
        <v>1328.85</v>
      </c>
      <c r="P2341">
        <v>32</v>
      </c>
      <c r="Q2341" t="s">
        <v>7289</v>
      </c>
      <c r="R2341">
        <f>IF(UPPER(TRIM(Table2[[#This Row],[Status_Clean]]))="CONVERTED",1,0)</f>
        <v>1</v>
      </c>
      <c r="S2341">
        <f>IF(ISNUMBER(MATCH(UPPER(TRIM(Table2[[#This Row],[Status_Clean]])),{"CONTACTED","QUALIFIED","CONVERTED"},0)),1,0)</f>
        <v>1</v>
      </c>
      <c r="T2341" cm="1">
        <f t="array" ref="T2341">_xlfn.SWITCH(UPPER(TRIM(Table2[[#This Row],[Status_Clean]])),"NEW",1,"CONTACTED",2,"QUALIFIED",3,"CONVERTED",4,"LOST",5,99)</f>
        <v>4</v>
      </c>
      <c r="U2341" t="str" cm="1">
        <f t="array" ref="U2341">_xlfn.LET(_xlpm.x,IFERROR(VALUE(Table2[[#This Row],[Response_Time_Hours]]),""),IF(_xlpm.x="","CHECK",_xlfn.IFS(_xlpm.x&lt;=1,"Immediate",_xlpm.x&lt;=6,"Fast",_xlpm.x&lt;=24,"Moderate",_xlpm.x&gt;24,"Delayed")))</f>
        <v>Delayed</v>
      </c>
      <c r="V2341">
        <f>FLOOR(tbl_CleanLeads[[#This Row],[Response_Time_Hours]],6)</f>
        <v>36</v>
      </c>
      <c r="W2341" t="str" cm="1">
        <f t="array" ref="W2341">IF(Table2[[#This Row],[Interaction_Count_Final]]="","N/A",_xlfn.IFS(Table2[[#This Row],[Interaction_Count_Final]]&lt;=2,"Low",Table2[[#This Row],[Interaction_Count_Final]]&lt;=5,"Medium",Table2[[#This Row],[Interaction_Count_Final]]&gt;=6,"High",TRUE,"CHECK"))</f>
        <v>High</v>
      </c>
      <c r="X2341" t="b">
        <f t="shared" si="36"/>
        <v>1</v>
      </c>
      <c r="Y2341" t="b">
        <f>tbl_CleanLeads[[#This Row],[Response_Time_Hours]]&gt;24</f>
        <v>1</v>
      </c>
      <c r="Z2341" s="13" t="b">
        <f>tbl_CleanLeads[[#This Row],[Response_Time_Hours]]&gt;72</f>
        <v>0</v>
      </c>
      <c r="AA2341" s="13" t="b">
        <f>tbl_CleanLeads[[#This Row],[Status_Clean]]="Converted"</f>
        <v>1</v>
      </c>
    </row>
    <row r="2342" spans="1:27">
      <c r="A2342" t="s">
        <v>90</v>
      </c>
      <c r="B2342" t="s">
        <v>6672</v>
      </c>
      <c r="C2342" t="s">
        <v>8746</v>
      </c>
      <c r="D2342" t="s">
        <v>7303</v>
      </c>
      <c r="E2342" t="s">
        <v>69</v>
      </c>
      <c r="F2342" t="s">
        <v>71</v>
      </c>
      <c r="G2342" s="1">
        <v>45252</v>
      </c>
      <c r="H2342" s="8">
        <f>MONTH(tbl_CleanLeads[[#This Row],[Lead_Date_Final]])</f>
        <v>11</v>
      </c>
      <c r="I2342" t="s">
        <v>7300</v>
      </c>
      <c r="J2342" t="s">
        <v>7263</v>
      </c>
      <c r="K2342" t="s">
        <v>7264</v>
      </c>
      <c r="L2342">
        <f>WEEKDAY(tbl_CleanLeads[[#This Row],[Lead_Date_Final]],2)</f>
        <v>3</v>
      </c>
      <c r="M2342" t="s">
        <v>7272</v>
      </c>
      <c r="N2342">
        <v>46</v>
      </c>
      <c r="O2342" s="7">
        <v>2101.89</v>
      </c>
      <c r="P2342">
        <v>33</v>
      </c>
      <c r="Q2342" t="s">
        <v>7266</v>
      </c>
      <c r="R2342">
        <f>IF(UPPER(TRIM(Table2[[#This Row],[Status_Clean]]))="CONVERTED",1,0)</f>
        <v>0</v>
      </c>
      <c r="S2342">
        <f>IF(ISNUMBER(MATCH(UPPER(TRIM(Table2[[#This Row],[Status_Clean]])),{"CONTACTED","QUALIFIED","CONVERTED"},0)),1,0)</f>
        <v>1</v>
      </c>
      <c r="T2342" cm="1">
        <f t="array" ref="T2342">_xlfn.SWITCH(UPPER(TRIM(Table2[[#This Row],[Status_Clean]])),"NEW",1,"CONTACTED",2,"QUALIFIED",3,"CONVERTED",4,"LOST",5,99)</f>
        <v>3</v>
      </c>
      <c r="U2342" t="str" cm="1">
        <f t="array" ref="U2342">_xlfn.LET(_xlpm.x,IFERROR(VALUE(Table2[[#This Row],[Response_Time_Hours]]),""),IF(_xlpm.x="","CHECK",_xlfn.IFS(_xlpm.x&lt;=1,"Immediate",_xlpm.x&lt;=6,"Fast",_xlpm.x&lt;=24,"Moderate",_xlpm.x&gt;24,"Delayed")))</f>
        <v>Delayed</v>
      </c>
      <c r="V2342">
        <f>FLOOR(tbl_CleanLeads[[#This Row],[Response_Time_Hours]],6)</f>
        <v>42</v>
      </c>
      <c r="W2342" t="str" cm="1">
        <f t="array" ref="W2342">IF(Table2[[#This Row],[Interaction_Count_Final]]="","N/A",_xlfn.IFS(Table2[[#This Row],[Interaction_Count_Final]]&lt;=2,"Low",Table2[[#This Row],[Interaction_Count_Final]]&lt;=5,"Medium",Table2[[#This Row],[Interaction_Count_Final]]&gt;=6,"High",TRUE,"CHECK"))</f>
        <v>High</v>
      </c>
      <c r="X2342" t="b">
        <f t="shared" si="36"/>
        <v>1</v>
      </c>
      <c r="Y2342" t="b">
        <f>tbl_CleanLeads[[#This Row],[Response_Time_Hours]]&gt;24</f>
        <v>1</v>
      </c>
      <c r="Z2342" s="13" t="b">
        <f>tbl_CleanLeads[[#This Row],[Response_Time_Hours]]&gt;72</f>
        <v>0</v>
      </c>
      <c r="AA2342" s="13" t="b">
        <f>tbl_CleanLeads[[#This Row],[Status_Clean]]="Converted"</f>
        <v>0</v>
      </c>
    </row>
    <row r="2343" spans="1:27">
      <c r="A2343" t="s">
        <v>102</v>
      </c>
      <c r="B2343" t="s">
        <v>6675</v>
      </c>
      <c r="C2343" t="s">
        <v>6676</v>
      </c>
      <c r="D2343" t="s">
        <v>7268</v>
      </c>
      <c r="E2343" t="s">
        <v>447</v>
      </c>
      <c r="F2343" t="s">
        <v>173</v>
      </c>
      <c r="G2343" s="1">
        <v>45119</v>
      </c>
      <c r="H2343" s="8">
        <f>MONTH(tbl_CleanLeads[[#This Row],[Lead_Date_Final]])</f>
        <v>7</v>
      </c>
      <c r="I2343" t="s">
        <v>7305</v>
      </c>
      <c r="J2343" t="s">
        <v>7263</v>
      </c>
      <c r="K2343" t="s">
        <v>7288</v>
      </c>
      <c r="L2343">
        <f>WEEKDAY(tbl_CleanLeads[[#This Row],[Lead_Date_Final]],2)</f>
        <v>3</v>
      </c>
      <c r="M2343" t="s">
        <v>7272</v>
      </c>
      <c r="N2343">
        <v>65.400000000000006</v>
      </c>
      <c r="O2343" s="7">
        <v>4560</v>
      </c>
      <c r="P2343">
        <v>1</v>
      </c>
      <c r="Q2343" t="s">
        <v>7273</v>
      </c>
      <c r="R2343">
        <f>IF(UPPER(TRIM(Table2[[#This Row],[Status_Clean]]))="CONVERTED",1,0)</f>
        <v>0</v>
      </c>
      <c r="S2343">
        <f>IF(ISNUMBER(MATCH(UPPER(TRIM(Table2[[#This Row],[Status_Clean]])),{"CONTACTED","QUALIFIED","CONVERTED"},0)),1,0)</f>
        <v>0</v>
      </c>
      <c r="T2343" cm="1">
        <f t="array" ref="T2343">_xlfn.SWITCH(UPPER(TRIM(Table2[[#This Row],[Status_Clean]])),"NEW",1,"CONTACTED",2,"QUALIFIED",3,"CONVERTED",4,"LOST",5,99)</f>
        <v>5</v>
      </c>
      <c r="U2343" t="str" cm="1">
        <f t="array" ref="U2343">_xlfn.LET(_xlpm.x,IFERROR(VALUE(Table2[[#This Row],[Response_Time_Hours]]),""),IF(_xlpm.x="","CHECK",_xlfn.IFS(_xlpm.x&lt;=1,"Immediate",_xlpm.x&lt;=6,"Fast",_xlpm.x&lt;=24,"Moderate",_xlpm.x&gt;24,"Delayed")))</f>
        <v>Delayed</v>
      </c>
      <c r="V2343">
        <f>FLOOR(tbl_CleanLeads[[#This Row],[Response_Time_Hours]],6)</f>
        <v>60</v>
      </c>
      <c r="W2343" t="str" cm="1">
        <f t="array" ref="W2343">IF(Table2[[#This Row],[Interaction_Count_Final]]="","N/A",_xlfn.IFS(Table2[[#This Row],[Interaction_Count_Final]]&lt;=2,"Low",Table2[[#This Row],[Interaction_Count_Final]]&lt;=5,"Medium",Table2[[#This Row],[Interaction_Count_Final]]&gt;=6,"High",TRUE,"CHECK"))</f>
        <v>Low</v>
      </c>
      <c r="X2343" t="b">
        <f t="shared" si="36"/>
        <v>1</v>
      </c>
      <c r="Y2343" t="b">
        <f>tbl_CleanLeads[[#This Row],[Response_Time_Hours]]&gt;24</f>
        <v>1</v>
      </c>
      <c r="Z2343" s="13" t="b">
        <f>tbl_CleanLeads[[#This Row],[Response_Time_Hours]]&gt;72</f>
        <v>0</v>
      </c>
      <c r="AA2343" s="13" t="b">
        <f>tbl_CleanLeads[[#This Row],[Status_Clean]]="Converted"</f>
        <v>0</v>
      </c>
    </row>
    <row r="2344" spans="1:27">
      <c r="A2344" t="s">
        <v>90</v>
      </c>
      <c r="B2344" t="s">
        <v>6677</v>
      </c>
      <c r="C2344" t="s">
        <v>6678</v>
      </c>
      <c r="D2344" t="s">
        <v>7274</v>
      </c>
      <c r="E2344" t="s">
        <v>7308</v>
      </c>
      <c r="F2344" t="s">
        <v>193</v>
      </c>
      <c r="G2344" s="1">
        <v>45518</v>
      </c>
      <c r="H2344" s="8">
        <f>MONTH(tbl_CleanLeads[[#This Row],[Lead_Date_Final]])</f>
        <v>8</v>
      </c>
      <c r="I2344" t="s">
        <v>7310</v>
      </c>
      <c r="J2344" t="s">
        <v>7271</v>
      </c>
      <c r="K2344" t="s">
        <v>7288</v>
      </c>
      <c r="L2344">
        <f>WEEKDAY(tbl_CleanLeads[[#This Row],[Lead_Date_Final]],2)</f>
        <v>3</v>
      </c>
      <c r="M2344" t="s">
        <v>7272</v>
      </c>
      <c r="N2344">
        <v>53.8</v>
      </c>
      <c r="O2344" s="7">
        <v>2438.23</v>
      </c>
      <c r="P2344">
        <v>2</v>
      </c>
      <c r="Q2344" t="s">
        <v>7266</v>
      </c>
      <c r="R2344">
        <f>IF(UPPER(TRIM(Table2[[#This Row],[Status_Clean]]))="CONVERTED",1,0)</f>
        <v>0</v>
      </c>
      <c r="S2344">
        <f>IF(ISNUMBER(MATCH(UPPER(TRIM(Table2[[#This Row],[Status_Clean]])),{"CONTACTED","QUALIFIED","CONVERTED"},0)),1,0)</f>
        <v>0</v>
      </c>
      <c r="T2344" cm="1">
        <f t="array" ref="T2344">_xlfn.SWITCH(UPPER(TRIM(Table2[[#This Row],[Status_Clean]])),"NEW",1,"CONTACTED",2,"QUALIFIED",3,"CONVERTED",4,"LOST",5,99)</f>
        <v>1</v>
      </c>
      <c r="U2344" t="str" cm="1">
        <f t="array" ref="U2344">_xlfn.LET(_xlpm.x,IFERROR(VALUE(Table2[[#This Row],[Response_Time_Hours]]),""),IF(_xlpm.x="","CHECK",_xlfn.IFS(_xlpm.x&lt;=1,"Immediate",_xlpm.x&lt;=6,"Fast",_xlpm.x&lt;=24,"Moderate",_xlpm.x&gt;24,"Delayed")))</f>
        <v>Delayed</v>
      </c>
      <c r="V2344">
        <f>FLOOR(tbl_CleanLeads[[#This Row],[Response_Time_Hours]],6)</f>
        <v>48</v>
      </c>
      <c r="W2344" t="str" cm="1">
        <f t="array" ref="W2344">IF(Table2[[#This Row],[Interaction_Count_Final]]="","N/A",_xlfn.IFS(Table2[[#This Row],[Interaction_Count_Final]]&lt;=2,"Low",Table2[[#This Row],[Interaction_Count_Final]]&lt;=5,"Medium",Table2[[#This Row],[Interaction_Count_Final]]&gt;=6,"High",TRUE,"CHECK"))</f>
        <v>Low</v>
      </c>
      <c r="X2344" t="b">
        <f t="shared" si="36"/>
        <v>1</v>
      </c>
      <c r="Y2344" t="b">
        <f>tbl_CleanLeads[[#This Row],[Response_Time_Hours]]&gt;24</f>
        <v>1</v>
      </c>
      <c r="Z2344" s="13" t="b">
        <f>tbl_CleanLeads[[#This Row],[Response_Time_Hours]]&gt;72</f>
        <v>0</v>
      </c>
      <c r="AA2344" s="13" t="b">
        <f>tbl_CleanLeads[[#This Row],[Status_Clean]]="Converted"</f>
        <v>0</v>
      </c>
    </row>
    <row r="2345" spans="1:27">
      <c r="A2345" t="s">
        <v>70</v>
      </c>
      <c r="B2345" t="s">
        <v>6680</v>
      </c>
      <c r="C2345" t="s">
        <v>6681</v>
      </c>
      <c r="D2345" t="s">
        <v>7268</v>
      </c>
      <c r="E2345" t="s">
        <v>447</v>
      </c>
      <c r="F2345" t="s">
        <v>125</v>
      </c>
      <c r="G2345" s="1">
        <v>45040</v>
      </c>
      <c r="H2345" s="8">
        <f>MONTH(tbl_CleanLeads[[#This Row],[Lead_Date_Final]])</f>
        <v>4</v>
      </c>
      <c r="I2345" t="s">
        <v>7297</v>
      </c>
      <c r="J2345" t="s">
        <v>7263</v>
      </c>
      <c r="K2345" t="s">
        <v>7277</v>
      </c>
      <c r="L2345">
        <f>WEEKDAY(tbl_CleanLeads[[#This Row],[Lead_Date_Final]],2)</f>
        <v>1</v>
      </c>
      <c r="M2345" t="s">
        <v>7298</v>
      </c>
      <c r="N2345">
        <v>28</v>
      </c>
      <c r="O2345" s="7">
        <v>3564.2</v>
      </c>
      <c r="P2345">
        <v>3</v>
      </c>
      <c r="Q2345" t="s">
        <v>7266</v>
      </c>
      <c r="R2345">
        <f>IF(UPPER(TRIM(Table2[[#This Row],[Status_Clean]]))="CONVERTED",1,0)</f>
        <v>0</v>
      </c>
      <c r="S2345">
        <f>IF(ISNUMBER(MATCH(UPPER(TRIM(Table2[[#This Row],[Status_Clean]])),{"CONTACTED","QUALIFIED","CONVERTED"},0)),1,0)</f>
        <v>1</v>
      </c>
      <c r="T2345" cm="1">
        <f t="array" ref="T2345">_xlfn.SWITCH(UPPER(TRIM(Table2[[#This Row],[Status_Clean]])),"NEW",1,"CONTACTED",2,"QUALIFIED",3,"CONVERTED",4,"LOST",5,99)</f>
        <v>2</v>
      </c>
      <c r="U2345" t="str" cm="1">
        <f t="array" ref="U2345">_xlfn.LET(_xlpm.x,IFERROR(VALUE(Table2[[#This Row],[Response_Time_Hours]]),""),IF(_xlpm.x="","CHECK",_xlfn.IFS(_xlpm.x&lt;=1,"Immediate",_xlpm.x&lt;=6,"Fast",_xlpm.x&lt;=24,"Moderate",_xlpm.x&gt;24,"Delayed")))</f>
        <v>Delayed</v>
      </c>
      <c r="V2345">
        <f>FLOOR(tbl_CleanLeads[[#This Row],[Response_Time_Hours]],6)</f>
        <v>24</v>
      </c>
      <c r="W2345" t="str" cm="1">
        <f t="array" ref="W2345">IF(Table2[[#This Row],[Interaction_Count_Final]]="","N/A",_xlfn.IFS(Table2[[#This Row],[Interaction_Count_Final]]&lt;=2,"Low",Table2[[#This Row],[Interaction_Count_Final]]&lt;=5,"Medium",Table2[[#This Row],[Interaction_Count_Final]]&gt;=6,"High",TRUE,"CHECK"))</f>
        <v>Medium</v>
      </c>
      <c r="X2345" t="b">
        <f t="shared" si="36"/>
        <v>1</v>
      </c>
      <c r="Y2345" t="b">
        <f>tbl_CleanLeads[[#This Row],[Response_Time_Hours]]&gt;24</f>
        <v>1</v>
      </c>
      <c r="Z2345" s="13" t="b">
        <f>tbl_CleanLeads[[#This Row],[Response_Time_Hours]]&gt;72</f>
        <v>0</v>
      </c>
      <c r="AA2345" s="13" t="b">
        <f>tbl_CleanLeads[[#This Row],[Status_Clean]]="Converted"</f>
        <v>0</v>
      </c>
    </row>
    <row r="2346" spans="1:27">
      <c r="A2346" t="s">
        <v>90</v>
      </c>
      <c r="B2346" t="s">
        <v>6682</v>
      </c>
      <c r="C2346" t="s">
        <v>6683</v>
      </c>
      <c r="D2346" t="s">
        <v>7280</v>
      </c>
      <c r="E2346" t="s">
        <v>222</v>
      </c>
      <c r="F2346" t="s">
        <v>125</v>
      </c>
      <c r="G2346" s="1">
        <v>45037</v>
      </c>
      <c r="H2346" s="8">
        <f>MONTH(tbl_CleanLeads[[#This Row],[Lead_Date_Final]])</f>
        <v>4</v>
      </c>
      <c r="I2346" t="s">
        <v>7297</v>
      </c>
      <c r="J2346" t="s">
        <v>7263</v>
      </c>
      <c r="K2346" t="s">
        <v>7277</v>
      </c>
      <c r="L2346">
        <f>WEEKDAY(tbl_CleanLeads[[#This Row],[Lead_Date_Final]],2)</f>
        <v>5</v>
      </c>
      <c r="M2346" t="s">
        <v>7312</v>
      </c>
      <c r="N2346">
        <v>68.7</v>
      </c>
      <c r="O2346" s="7">
        <v>4541.08</v>
      </c>
      <c r="P2346">
        <v>11</v>
      </c>
      <c r="Q2346" t="s">
        <v>7273</v>
      </c>
      <c r="R2346">
        <f>IF(UPPER(TRIM(Table2[[#This Row],[Status_Clean]]))="CONVERTED",1,0)</f>
        <v>0</v>
      </c>
      <c r="S2346">
        <f>IF(ISNUMBER(MATCH(UPPER(TRIM(Table2[[#This Row],[Status_Clean]])),{"CONTACTED","QUALIFIED","CONVERTED"},0)),1,0)</f>
        <v>1</v>
      </c>
      <c r="T2346" cm="1">
        <f t="array" ref="T2346">_xlfn.SWITCH(UPPER(TRIM(Table2[[#This Row],[Status_Clean]])),"NEW",1,"CONTACTED",2,"QUALIFIED",3,"CONVERTED",4,"LOST",5,99)</f>
        <v>2</v>
      </c>
      <c r="U2346" t="str" cm="1">
        <f t="array" ref="U2346">_xlfn.LET(_xlpm.x,IFERROR(VALUE(Table2[[#This Row],[Response_Time_Hours]]),""),IF(_xlpm.x="","CHECK",_xlfn.IFS(_xlpm.x&lt;=1,"Immediate",_xlpm.x&lt;=6,"Fast",_xlpm.x&lt;=24,"Moderate",_xlpm.x&gt;24,"Delayed")))</f>
        <v>Delayed</v>
      </c>
      <c r="V2346">
        <f>FLOOR(tbl_CleanLeads[[#This Row],[Response_Time_Hours]],6)</f>
        <v>66</v>
      </c>
      <c r="W2346" t="str" cm="1">
        <f t="array" ref="W2346">IF(Table2[[#This Row],[Interaction_Count_Final]]="","N/A",_xlfn.IFS(Table2[[#This Row],[Interaction_Count_Final]]&lt;=2,"Low",Table2[[#This Row],[Interaction_Count_Final]]&lt;=5,"Medium",Table2[[#This Row],[Interaction_Count_Final]]&gt;=6,"High",TRUE,"CHECK"))</f>
        <v>High</v>
      </c>
      <c r="X2346" t="b">
        <f t="shared" si="36"/>
        <v>1</v>
      </c>
      <c r="Y2346" t="b">
        <f>tbl_CleanLeads[[#This Row],[Response_Time_Hours]]&gt;24</f>
        <v>1</v>
      </c>
      <c r="Z2346" s="13" t="b">
        <f>tbl_CleanLeads[[#This Row],[Response_Time_Hours]]&gt;72</f>
        <v>0</v>
      </c>
      <c r="AA2346" s="13" t="b">
        <f>tbl_CleanLeads[[#This Row],[Status_Clean]]="Converted"</f>
        <v>0</v>
      </c>
    </row>
    <row r="2347" spans="1:27">
      <c r="A2347" t="s">
        <v>90</v>
      </c>
      <c r="B2347" t="s">
        <v>6685</v>
      </c>
      <c r="C2347" t="s">
        <v>8750</v>
      </c>
      <c r="D2347" t="s">
        <v>7303</v>
      </c>
      <c r="E2347" t="s">
        <v>254</v>
      </c>
      <c r="F2347" t="s">
        <v>125</v>
      </c>
      <c r="G2347" s="1">
        <v>45324</v>
      </c>
      <c r="H2347" s="8">
        <f>MONTH(tbl_CleanLeads[[#This Row],[Lead_Date_Final]])</f>
        <v>2</v>
      </c>
      <c r="I2347" t="s">
        <v>7283</v>
      </c>
      <c r="J2347" t="s">
        <v>7271</v>
      </c>
      <c r="K2347" t="s">
        <v>7284</v>
      </c>
      <c r="L2347">
        <f>WEEKDAY(tbl_CleanLeads[[#This Row],[Lead_Date_Final]],2)</f>
        <v>5</v>
      </c>
      <c r="M2347" t="s">
        <v>7312</v>
      </c>
      <c r="N2347">
        <v>57.5</v>
      </c>
      <c r="O2347" s="7">
        <v>3498.39</v>
      </c>
      <c r="P2347">
        <v>39</v>
      </c>
      <c r="Q2347" t="s">
        <v>7266</v>
      </c>
      <c r="R2347">
        <f>IF(UPPER(TRIM(Table2[[#This Row],[Status_Clean]]))="CONVERTED",1,0)</f>
        <v>0</v>
      </c>
      <c r="S2347">
        <f>IF(ISNUMBER(MATCH(UPPER(TRIM(Table2[[#This Row],[Status_Clean]])),{"CONTACTED","QUALIFIED","CONVERTED"},0)),1,0)</f>
        <v>1</v>
      </c>
      <c r="T2347" cm="1">
        <f t="array" ref="T2347">_xlfn.SWITCH(UPPER(TRIM(Table2[[#This Row],[Status_Clean]])),"NEW",1,"CONTACTED",2,"QUALIFIED",3,"CONVERTED",4,"LOST",5,99)</f>
        <v>2</v>
      </c>
      <c r="U2347" t="str" cm="1">
        <f t="array" ref="U2347">_xlfn.LET(_xlpm.x,IFERROR(VALUE(Table2[[#This Row],[Response_Time_Hours]]),""),IF(_xlpm.x="","CHECK",_xlfn.IFS(_xlpm.x&lt;=1,"Immediate",_xlpm.x&lt;=6,"Fast",_xlpm.x&lt;=24,"Moderate",_xlpm.x&gt;24,"Delayed")))</f>
        <v>Delayed</v>
      </c>
      <c r="V2347">
        <f>FLOOR(tbl_CleanLeads[[#This Row],[Response_Time_Hours]],6)</f>
        <v>54</v>
      </c>
      <c r="W2347" t="str" cm="1">
        <f t="array" ref="W2347">IF(Table2[[#This Row],[Interaction_Count_Final]]="","N/A",_xlfn.IFS(Table2[[#This Row],[Interaction_Count_Final]]&lt;=2,"Low",Table2[[#This Row],[Interaction_Count_Final]]&lt;=5,"Medium",Table2[[#This Row],[Interaction_Count_Final]]&gt;=6,"High",TRUE,"CHECK"))</f>
        <v>High</v>
      </c>
      <c r="X2347" t="b">
        <f t="shared" si="36"/>
        <v>1</v>
      </c>
      <c r="Y2347" t="b">
        <f>tbl_CleanLeads[[#This Row],[Response_Time_Hours]]&gt;24</f>
        <v>1</v>
      </c>
      <c r="Z2347" s="13" t="b">
        <f>tbl_CleanLeads[[#This Row],[Response_Time_Hours]]&gt;72</f>
        <v>0</v>
      </c>
      <c r="AA2347" s="13" t="b">
        <f>tbl_CleanLeads[[#This Row],[Status_Clean]]="Converted"</f>
        <v>0</v>
      </c>
    </row>
    <row r="2348" spans="1:27">
      <c r="A2348" t="s">
        <v>90</v>
      </c>
      <c r="B2348" t="s">
        <v>6687</v>
      </c>
      <c r="C2348" t="s">
        <v>6688</v>
      </c>
      <c r="D2348" t="s">
        <v>7303</v>
      </c>
      <c r="E2348" t="s">
        <v>7308</v>
      </c>
      <c r="F2348" t="s">
        <v>173</v>
      </c>
      <c r="G2348" s="1">
        <v>45359</v>
      </c>
      <c r="H2348" s="8">
        <f>MONTH(tbl_CleanLeads[[#This Row],[Lead_Date_Final]])</f>
        <v>3</v>
      </c>
      <c r="I2348" t="s">
        <v>7295</v>
      </c>
      <c r="J2348" t="s">
        <v>7271</v>
      </c>
      <c r="K2348" t="s">
        <v>7284</v>
      </c>
      <c r="L2348">
        <f>WEEKDAY(tbl_CleanLeads[[#This Row],[Lead_Date_Final]],2)</f>
        <v>5</v>
      </c>
      <c r="M2348" t="s">
        <v>7312</v>
      </c>
      <c r="N2348">
        <v>64.400000000000006</v>
      </c>
      <c r="O2348" s="7">
        <v>2293.69</v>
      </c>
      <c r="P2348">
        <v>12</v>
      </c>
      <c r="Q2348" t="s">
        <v>7266</v>
      </c>
      <c r="R2348">
        <f>IF(UPPER(TRIM(Table2[[#This Row],[Status_Clean]]))="CONVERTED",1,0)</f>
        <v>0</v>
      </c>
      <c r="S2348">
        <f>IF(ISNUMBER(MATCH(UPPER(TRIM(Table2[[#This Row],[Status_Clean]])),{"CONTACTED","QUALIFIED","CONVERTED"},0)),1,0)</f>
        <v>0</v>
      </c>
      <c r="T2348" cm="1">
        <f t="array" ref="T2348">_xlfn.SWITCH(UPPER(TRIM(Table2[[#This Row],[Status_Clean]])),"NEW",1,"CONTACTED",2,"QUALIFIED",3,"CONVERTED",4,"LOST",5,99)</f>
        <v>5</v>
      </c>
      <c r="U2348" t="str" cm="1">
        <f t="array" ref="U2348">_xlfn.LET(_xlpm.x,IFERROR(VALUE(Table2[[#This Row],[Response_Time_Hours]]),""),IF(_xlpm.x="","CHECK",_xlfn.IFS(_xlpm.x&lt;=1,"Immediate",_xlpm.x&lt;=6,"Fast",_xlpm.x&lt;=24,"Moderate",_xlpm.x&gt;24,"Delayed")))</f>
        <v>Delayed</v>
      </c>
      <c r="V2348">
        <f>FLOOR(tbl_CleanLeads[[#This Row],[Response_Time_Hours]],6)</f>
        <v>60</v>
      </c>
      <c r="W2348" t="str" cm="1">
        <f t="array" ref="W2348">IF(Table2[[#This Row],[Interaction_Count_Final]]="","N/A",_xlfn.IFS(Table2[[#This Row],[Interaction_Count_Final]]&lt;=2,"Low",Table2[[#This Row],[Interaction_Count_Final]]&lt;=5,"Medium",Table2[[#This Row],[Interaction_Count_Final]]&gt;=6,"High",TRUE,"CHECK"))</f>
        <v>High</v>
      </c>
      <c r="X2348" t="b">
        <f t="shared" si="36"/>
        <v>1</v>
      </c>
      <c r="Y2348" t="b">
        <f>tbl_CleanLeads[[#This Row],[Response_Time_Hours]]&gt;24</f>
        <v>1</v>
      </c>
      <c r="Z2348" s="13" t="b">
        <f>tbl_CleanLeads[[#This Row],[Response_Time_Hours]]&gt;72</f>
        <v>0</v>
      </c>
      <c r="AA2348" s="13" t="b">
        <f>tbl_CleanLeads[[#This Row],[Status_Clean]]="Converted"</f>
        <v>0</v>
      </c>
    </row>
    <row r="2349" spans="1:27">
      <c r="A2349" t="s">
        <v>102</v>
      </c>
      <c r="B2349" t="s">
        <v>6691</v>
      </c>
      <c r="C2349" t="s">
        <v>6692</v>
      </c>
      <c r="D2349" t="s">
        <v>7280</v>
      </c>
      <c r="E2349" t="s">
        <v>473</v>
      </c>
      <c r="F2349" t="s">
        <v>193</v>
      </c>
      <c r="G2349" s="1">
        <v>45041</v>
      </c>
      <c r="H2349" s="8">
        <f>MONTH(tbl_CleanLeads[[#This Row],[Lead_Date_Final]])</f>
        <v>4</v>
      </c>
      <c r="I2349" t="s">
        <v>7297</v>
      </c>
      <c r="J2349" t="s">
        <v>7263</v>
      </c>
      <c r="K2349" t="s">
        <v>7277</v>
      </c>
      <c r="L2349">
        <f>WEEKDAY(tbl_CleanLeads[[#This Row],[Lead_Date_Final]],2)</f>
        <v>2</v>
      </c>
      <c r="M2349" t="s">
        <v>7265</v>
      </c>
      <c r="N2349">
        <v>54.6</v>
      </c>
      <c r="O2349" s="7">
        <v>2274.2199999999998</v>
      </c>
      <c r="P2349">
        <v>3</v>
      </c>
      <c r="Q2349" t="s">
        <v>7266</v>
      </c>
      <c r="R2349">
        <f>IF(UPPER(TRIM(Table2[[#This Row],[Status_Clean]]))="CONVERTED",1,0)</f>
        <v>0</v>
      </c>
      <c r="S2349">
        <f>IF(ISNUMBER(MATCH(UPPER(TRIM(Table2[[#This Row],[Status_Clean]])),{"CONTACTED","QUALIFIED","CONVERTED"},0)),1,0)</f>
        <v>0</v>
      </c>
      <c r="T2349" cm="1">
        <f t="array" ref="T2349">_xlfn.SWITCH(UPPER(TRIM(Table2[[#This Row],[Status_Clean]])),"NEW",1,"CONTACTED",2,"QUALIFIED",3,"CONVERTED",4,"LOST",5,99)</f>
        <v>1</v>
      </c>
      <c r="U2349" t="str" cm="1">
        <f t="array" ref="U2349">_xlfn.LET(_xlpm.x,IFERROR(VALUE(Table2[[#This Row],[Response_Time_Hours]]),""),IF(_xlpm.x="","CHECK",_xlfn.IFS(_xlpm.x&lt;=1,"Immediate",_xlpm.x&lt;=6,"Fast",_xlpm.x&lt;=24,"Moderate",_xlpm.x&gt;24,"Delayed")))</f>
        <v>Delayed</v>
      </c>
      <c r="V2349">
        <f>FLOOR(tbl_CleanLeads[[#This Row],[Response_Time_Hours]],6)</f>
        <v>54</v>
      </c>
      <c r="W2349" t="str" cm="1">
        <f t="array" ref="W2349">IF(Table2[[#This Row],[Interaction_Count_Final]]="","N/A",_xlfn.IFS(Table2[[#This Row],[Interaction_Count_Final]]&lt;=2,"Low",Table2[[#This Row],[Interaction_Count_Final]]&lt;=5,"Medium",Table2[[#This Row],[Interaction_Count_Final]]&gt;=6,"High",TRUE,"CHECK"))</f>
        <v>Medium</v>
      </c>
      <c r="X2349" t="b">
        <f t="shared" si="36"/>
        <v>1</v>
      </c>
      <c r="Y2349" t="b">
        <f>tbl_CleanLeads[[#This Row],[Response_Time_Hours]]&gt;24</f>
        <v>1</v>
      </c>
      <c r="Z2349" s="13" t="b">
        <f>tbl_CleanLeads[[#This Row],[Response_Time_Hours]]&gt;72</f>
        <v>0</v>
      </c>
      <c r="AA2349" s="13" t="b">
        <f>tbl_CleanLeads[[#This Row],[Status_Clean]]="Converted"</f>
        <v>0</v>
      </c>
    </row>
    <row r="2350" spans="1:27">
      <c r="A2350" t="s">
        <v>90</v>
      </c>
      <c r="B2350" t="s">
        <v>6694</v>
      </c>
      <c r="C2350" t="s">
        <v>8753</v>
      </c>
      <c r="D2350" t="s">
        <v>7274</v>
      </c>
      <c r="E2350" t="s">
        <v>101</v>
      </c>
      <c r="F2350" t="s">
        <v>193</v>
      </c>
      <c r="G2350" s="1">
        <v>45654</v>
      </c>
      <c r="H2350" s="8">
        <f>MONTH(tbl_CleanLeads[[#This Row],[Lead_Date_Final]])</f>
        <v>12</v>
      </c>
      <c r="I2350" t="s">
        <v>7262</v>
      </c>
      <c r="J2350" t="s">
        <v>7271</v>
      </c>
      <c r="K2350" t="s">
        <v>7264</v>
      </c>
      <c r="L2350">
        <f>WEEKDAY(tbl_CleanLeads[[#This Row],[Lead_Date_Final]],2)</f>
        <v>6</v>
      </c>
      <c r="M2350" t="s">
        <v>7278</v>
      </c>
      <c r="N2350">
        <v>63</v>
      </c>
      <c r="O2350" s="7">
        <v>1615.94</v>
      </c>
      <c r="P2350">
        <v>28</v>
      </c>
      <c r="Q2350" t="s">
        <v>7289</v>
      </c>
      <c r="R2350">
        <f>IF(UPPER(TRIM(Table2[[#This Row],[Status_Clean]]))="CONVERTED",1,0)</f>
        <v>0</v>
      </c>
      <c r="S2350">
        <f>IF(ISNUMBER(MATCH(UPPER(TRIM(Table2[[#This Row],[Status_Clean]])),{"CONTACTED","QUALIFIED","CONVERTED"},0)),1,0)</f>
        <v>0</v>
      </c>
      <c r="T2350" cm="1">
        <f t="array" ref="T2350">_xlfn.SWITCH(UPPER(TRIM(Table2[[#This Row],[Status_Clean]])),"NEW",1,"CONTACTED",2,"QUALIFIED",3,"CONVERTED",4,"LOST",5,99)</f>
        <v>1</v>
      </c>
      <c r="U2350" t="str" cm="1">
        <f t="array" ref="U2350">_xlfn.LET(_xlpm.x,IFERROR(VALUE(Table2[[#This Row],[Response_Time_Hours]]),""),IF(_xlpm.x="","CHECK",_xlfn.IFS(_xlpm.x&lt;=1,"Immediate",_xlpm.x&lt;=6,"Fast",_xlpm.x&lt;=24,"Moderate",_xlpm.x&gt;24,"Delayed")))</f>
        <v>Delayed</v>
      </c>
      <c r="V2350">
        <f>FLOOR(tbl_CleanLeads[[#This Row],[Response_Time_Hours]],6)</f>
        <v>60</v>
      </c>
      <c r="W2350" t="str" cm="1">
        <f t="array" ref="W2350">IF(Table2[[#This Row],[Interaction_Count_Final]]="","N/A",_xlfn.IFS(Table2[[#This Row],[Interaction_Count_Final]]&lt;=2,"Low",Table2[[#This Row],[Interaction_Count_Final]]&lt;=5,"Medium",Table2[[#This Row],[Interaction_Count_Final]]&gt;=6,"High",TRUE,"CHECK"))</f>
        <v>High</v>
      </c>
      <c r="X2350" t="b">
        <f t="shared" si="36"/>
        <v>1</v>
      </c>
      <c r="Y2350" t="b">
        <f>tbl_CleanLeads[[#This Row],[Response_Time_Hours]]&gt;24</f>
        <v>1</v>
      </c>
      <c r="Z2350" s="13" t="b">
        <f>tbl_CleanLeads[[#This Row],[Response_Time_Hours]]&gt;72</f>
        <v>0</v>
      </c>
      <c r="AA2350" s="13" t="b">
        <f>tbl_CleanLeads[[#This Row],[Status_Clean]]="Converted"</f>
        <v>0</v>
      </c>
    </row>
    <row r="2351" spans="1:27">
      <c r="A2351" t="s">
        <v>70</v>
      </c>
      <c r="B2351" t="s">
        <v>6696</v>
      </c>
      <c r="C2351" t="s">
        <v>6697</v>
      </c>
      <c r="D2351" t="s">
        <v>7258</v>
      </c>
      <c r="E2351" t="s">
        <v>123</v>
      </c>
      <c r="F2351" t="s">
        <v>193</v>
      </c>
      <c r="G2351" s="1">
        <v>45345</v>
      </c>
      <c r="H2351" s="8">
        <f>MONTH(tbl_CleanLeads[[#This Row],[Lead_Date_Final]])</f>
        <v>2</v>
      </c>
      <c r="I2351" t="s">
        <v>7283</v>
      </c>
      <c r="J2351" t="s">
        <v>7271</v>
      </c>
      <c r="K2351" t="s">
        <v>7284</v>
      </c>
      <c r="L2351">
        <f>WEEKDAY(tbl_CleanLeads[[#This Row],[Lead_Date_Final]],2)</f>
        <v>5</v>
      </c>
      <c r="M2351" t="s">
        <v>7312</v>
      </c>
      <c r="N2351">
        <v>5.9</v>
      </c>
      <c r="O2351" s="7">
        <v>3141.4</v>
      </c>
      <c r="P2351">
        <v>37</v>
      </c>
      <c r="Q2351" t="s">
        <v>7266</v>
      </c>
      <c r="R2351">
        <f>IF(UPPER(TRIM(Table2[[#This Row],[Status_Clean]]))="CONVERTED",1,0)</f>
        <v>0</v>
      </c>
      <c r="S2351">
        <f>IF(ISNUMBER(MATCH(UPPER(TRIM(Table2[[#This Row],[Status_Clean]])),{"CONTACTED","QUALIFIED","CONVERTED"},0)),1,0)</f>
        <v>0</v>
      </c>
      <c r="T2351" cm="1">
        <f t="array" ref="T2351">_xlfn.SWITCH(UPPER(TRIM(Table2[[#This Row],[Status_Clean]])),"NEW",1,"CONTACTED",2,"QUALIFIED",3,"CONVERTED",4,"LOST",5,99)</f>
        <v>1</v>
      </c>
      <c r="U2351" t="str" cm="1">
        <f t="array" ref="U2351">_xlfn.LET(_xlpm.x,IFERROR(VALUE(Table2[[#This Row],[Response_Time_Hours]]),""),IF(_xlpm.x="","CHECK",_xlfn.IFS(_xlpm.x&lt;=1,"Immediate",_xlpm.x&lt;=6,"Fast",_xlpm.x&lt;=24,"Moderate",_xlpm.x&gt;24,"Delayed")))</f>
        <v>Fast</v>
      </c>
      <c r="V2351">
        <f>FLOOR(tbl_CleanLeads[[#This Row],[Response_Time_Hours]],6)</f>
        <v>0</v>
      </c>
      <c r="W2351" t="str" cm="1">
        <f t="array" ref="W2351">IF(Table2[[#This Row],[Interaction_Count_Final]]="","N/A",_xlfn.IFS(Table2[[#This Row],[Interaction_Count_Final]]&lt;=2,"Low",Table2[[#This Row],[Interaction_Count_Final]]&lt;=5,"Medium",Table2[[#This Row],[Interaction_Count_Final]]&gt;=6,"High",TRUE,"CHECK"))</f>
        <v>High</v>
      </c>
      <c r="X2351" t="b">
        <f t="shared" si="36"/>
        <v>1</v>
      </c>
      <c r="Y2351" t="b">
        <f>tbl_CleanLeads[[#This Row],[Response_Time_Hours]]&gt;24</f>
        <v>0</v>
      </c>
      <c r="Z2351" s="13" t="b">
        <f>tbl_CleanLeads[[#This Row],[Response_Time_Hours]]&gt;72</f>
        <v>0</v>
      </c>
      <c r="AA2351" s="13" t="b">
        <f>tbl_CleanLeads[[#This Row],[Status_Clean]]="Converted"</f>
        <v>0</v>
      </c>
    </row>
    <row r="2352" spans="1:27">
      <c r="A2352" t="s">
        <v>102</v>
      </c>
      <c r="B2352" t="s">
        <v>6699</v>
      </c>
      <c r="C2352" t="s">
        <v>6700</v>
      </c>
      <c r="D2352" t="s">
        <v>7303</v>
      </c>
      <c r="E2352" t="s">
        <v>473</v>
      </c>
      <c r="F2352" t="s">
        <v>71</v>
      </c>
      <c r="G2352" s="1">
        <v>45001</v>
      </c>
      <c r="H2352" s="8">
        <f>MONTH(tbl_CleanLeads[[#This Row],[Lead_Date_Final]])</f>
        <v>3</v>
      </c>
      <c r="I2352" t="s">
        <v>7295</v>
      </c>
      <c r="J2352" t="s">
        <v>7263</v>
      </c>
      <c r="K2352" t="s">
        <v>7284</v>
      </c>
      <c r="L2352">
        <f>WEEKDAY(tbl_CleanLeads[[#This Row],[Lead_Date_Final]],2)</f>
        <v>4</v>
      </c>
      <c r="M2352" t="s">
        <v>7285</v>
      </c>
      <c r="N2352">
        <v>32.1</v>
      </c>
      <c r="O2352" s="7">
        <v>3541.02</v>
      </c>
      <c r="P2352">
        <v>14</v>
      </c>
      <c r="Q2352" t="s">
        <v>7266</v>
      </c>
      <c r="R2352">
        <f>IF(UPPER(TRIM(Table2[[#This Row],[Status_Clean]]))="CONVERTED",1,0)</f>
        <v>0</v>
      </c>
      <c r="S2352">
        <f>IF(ISNUMBER(MATCH(UPPER(TRIM(Table2[[#This Row],[Status_Clean]])),{"CONTACTED","QUALIFIED","CONVERTED"},0)),1,0)</f>
        <v>1</v>
      </c>
      <c r="T2352" cm="1">
        <f t="array" ref="T2352">_xlfn.SWITCH(UPPER(TRIM(Table2[[#This Row],[Status_Clean]])),"NEW",1,"CONTACTED",2,"QUALIFIED",3,"CONVERTED",4,"LOST",5,99)</f>
        <v>3</v>
      </c>
      <c r="U2352" t="str" cm="1">
        <f t="array" ref="U2352">_xlfn.LET(_xlpm.x,IFERROR(VALUE(Table2[[#This Row],[Response_Time_Hours]]),""),IF(_xlpm.x="","CHECK",_xlfn.IFS(_xlpm.x&lt;=1,"Immediate",_xlpm.x&lt;=6,"Fast",_xlpm.x&lt;=24,"Moderate",_xlpm.x&gt;24,"Delayed")))</f>
        <v>Delayed</v>
      </c>
      <c r="V2352">
        <f>FLOOR(tbl_CleanLeads[[#This Row],[Response_Time_Hours]],6)</f>
        <v>30</v>
      </c>
      <c r="W2352" t="str" cm="1">
        <f t="array" ref="W2352">IF(Table2[[#This Row],[Interaction_Count_Final]]="","N/A",_xlfn.IFS(Table2[[#This Row],[Interaction_Count_Final]]&lt;=2,"Low",Table2[[#This Row],[Interaction_Count_Final]]&lt;=5,"Medium",Table2[[#This Row],[Interaction_Count_Final]]&gt;=6,"High",TRUE,"CHECK"))</f>
        <v>High</v>
      </c>
      <c r="X2352" t="b">
        <f t="shared" si="36"/>
        <v>1</v>
      </c>
      <c r="Y2352" t="b">
        <f>tbl_CleanLeads[[#This Row],[Response_Time_Hours]]&gt;24</f>
        <v>1</v>
      </c>
      <c r="Z2352" s="13" t="b">
        <f>tbl_CleanLeads[[#This Row],[Response_Time_Hours]]&gt;72</f>
        <v>0</v>
      </c>
      <c r="AA2352" s="13" t="b">
        <f>tbl_CleanLeads[[#This Row],[Status_Clean]]="Converted"</f>
        <v>0</v>
      </c>
    </row>
    <row r="2353" spans="1:27">
      <c r="A2353" t="s">
        <v>63</v>
      </c>
      <c r="B2353" t="s">
        <v>6702</v>
      </c>
      <c r="C2353" t="s">
        <v>8756</v>
      </c>
      <c r="D2353" t="s">
        <v>7274</v>
      </c>
      <c r="E2353" t="s">
        <v>1356</v>
      </c>
      <c r="F2353" t="s">
        <v>125</v>
      </c>
      <c r="G2353" s="1">
        <v>45220</v>
      </c>
      <c r="H2353" s="8">
        <f>MONTH(tbl_CleanLeads[[#This Row],[Lead_Date_Final]])</f>
        <v>10</v>
      </c>
      <c r="I2353" t="s">
        <v>7270</v>
      </c>
      <c r="J2353" t="s">
        <v>7263</v>
      </c>
      <c r="K2353" t="s">
        <v>7264</v>
      </c>
      <c r="L2353">
        <f>WEEKDAY(tbl_CleanLeads[[#This Row],[Lead_Date_Final]],2)</f>
        <v>6</v>
      </c>
      <c r="M2353" t="s">
        <v>7278</v>
      </c>
      <c r="N2353">
        <v>28.799999999999997</v>
      </c>
      <c r="O2353" s="7">
        <v>3619.17</v>
      </c>
      <c r="P2353">
        <v>37</v>
      </c>
      <c r="Q2353" t="s">
        <v>7266</v>
      </c>
      <c r="R2353">
        <f>IF(UPPER(TRIM(Table2[[#This Row],[Status_Clean]]))="CONVERTED",1,0)</f>
        <v>0</v>
      </c>
      <c r="S2353">
        <f>IF(ISNUMBER(MATCH(UPPER(TRIM(Table2[[#This Row],[Status_Clean]])),{"CONTACTED","QUALIFIED","CONVERTED"},0)),1,0)</f>
        <v>1</v>
      </c>
      <c r="T2353" cm="1">
        <f t="array" ref="T2353">_xlfn.SWITCH(UPPER(TRIM(Table2[[#This Row],[Status_Clean]])),"NEW",1,"CONTACTED",2,"QUALIFIED",3,"CONVERTED",4,"LOST",5,99)</f>
        <v>2</v>
      </c>
      <c r="U2353" t="str" cm="1">
        <f t="array" ref="U2353">_xlfn.LET(_xlpm.x,IFERROR(VALUE(Table2[[#This Row],[Response_Time_Hours]]),""),IF(_xlpm.x="","CHECK",_xlfn.IFS(_xlpm.x&lt;=1,"Immediate",_xlpm.x&lt;=6,"Fast",_xlpm.x&lt;=24,"Moderate",_xlpm.x&gt;24,"Delayed")))</f>
        <v>Delayed</v>
      </c>
      <c r="V2353">
        <f>FLOOR(tbl_CleanLeads[[#This Row],[Response_Time_Hours]],6)</f>
        <v>24</v>
      </c>
      <c r="W2353" t="str" cm="1">
        <f t="array" ref="W2353">IF(Table2[[#This Row],[Interaction_Count_Final]]="","N/A",_xlfn.IFS(Table2[[#This Row],[Interaction_Count_Final]]&lt;=2,"Low",Table2[[#This Row],[Interaction_Count_Final]]&lt;=5,"Medium",Table2[[#This Row],[Interaction_Count_Final]]&gt;=6,"High",TRUE,"CHECK"))</f>
        <v>High</v>
      </c>
      <c r="X2353" t="b">
        <f t="shared" si="36"/>
        <v>1</v>
      </c>
      <c r="Y2353" t="b">
        <f>tbl_CleanLeads[[#This Row],[Response_Time_Hours]]&gt;24</f>
        <v>1</v>
      </c>
      <c r="Z2353" s="13" t="b">
        <f>tbl_CleanLeads[[#This Row],[Response_Time_Hours]]&gt;72</f>
        <v>0</v>
      </c>
      <c r="AA2353" s="13" t="b">
        <f>tbl_CleanLeads[[#This Row],[Status_Clean]]="Converted"</f>
        <v>0</v>
      </c>
    </row>
    <row r="2354" spans="1:27">
      <c r="A2354" t="s">
        <v>63</v>
      </c>
      <c r="B2354" t="s">
        <v>6704</v>
      </c>
      <c r="C2354" t="s">
        <v>8757</v>
      </c>
      <c r="D2354" t="s">
        <v>7268</v>
      </c>
      <c r="E2354" t="s">
        <v>69</v>
      </c>
      <c r="F2354" t="s">
        <v>193</v>
      </c>
      <c r="G2354" s="1">
        <v>45138</v>
      </c>
      <c r="H2354" s="8">
        <f>MONTH(tbl_CleanLeads[[#This Row],[Lead_Date_Final]])</f>
        <v>7</v>
      </c>
      <c r="I2354" t="s">
        <v>7305</v>
      </c>
      <c r="J2354" t="s">
        <v>7263</v>
      </c>
      <c r="K2354" t="s">
        <v>7288</v>
      </c>
      <c r="L2354">
        <f>WEEKDAY(tbl_CleanLeads[[#This Row],[Lead_Date_Final]],2)</f>
        <v>1</v>
      </c>
      <c r="M2354" t="s">
        <v>7298</v>
      </c>
      <c r="N2354">
        <v>46.8</v>
      </c>
      <c r="O2354" s="7">
        <v>4383</v>
      </c>
      <c r="P2354">
        <v>21</v>
      </c>
      <c r="Q2354" t="s">
        <v>7273</v>
      </c>
      <c r="R2354">
        <f>IF(UPPER(TRIM(Table2[[#This Row],[Status_Clean]]))="CONVERTED",1,0)</f>
        <v>0</v>
      </c>
      <c r="S2354">
        <f>IF(ISNUMBER(MATCH(UPPER(TRIM(Table2[[#This Row],[Status_Clean]])),{"CONTACTED","QUALIFIED","CONVERTED"},0)),1,0)</f>
        <v>0</v>
      </c>
      <c r="T2354" cm="1">
        <f t="array" ref="T2354">_xlfn.SWITCH(UPPER(TRIM(Table2[[#This Row],[Status_Clean]])),"NEW",1,"CONTACTED",2,"QUALIFIED",3,"CONVERTED",4,"LOST",5,99)</f>
        <v>1</v>
      </c>
      <c r="U2354" t="str" cm="1">
        <f t="array" ref="U2354">_xlfn.LET(_xlpm.x,IFERROR(VALUE(Table2[[#This Row],[Response_Time_Hours]]),""),IF(_xlpm.x="","CHECK",_xlfn.IFS(_xlpm.x&lt;=1,"Immediate",_xlpm.x&lt;=6,"Fast",_xlpm.x&lt;=24,"Moderate",_xlpm.x&gt;24,"Delayed")))</f>
        <v>Delayed</v>
      </c>
      <c r="V2354">
        <f>FLOOR(tbl_CleanLeads[[#This Row],[Response_Time_Hours]],6)</f>
        <v>42</v>
      </c>
      <c r="W2354" t="str" cm="1">
        <f t="array" ref="W2354">IF(Table2[[#This Row],[Interaction_Count_Final]]="","N/A",_xlfn.IFS(Table2[[#This Row],[Interaction_Count_Final]]&lt;=2,"Low",Table2[[#This Row],[Interaction_Count_Final]]&lt;=5,"Medium",Table2[[#This Row],[Interaction_Count_Final]]&gt;=6,"High",TRUE,"CHECK"))</f>
        <v>High</v>
      </c>
      <c r="X2354" t="b">
        <f t="shared" si="36"/>
        <v>1</v>
      </c>
      <c r="Y2354" t="b">
        <f>tbl_CleanLeads[[#This Row],[Response_Time_Hours]]&gt;24</f>
        <v>1</v>
      </c>
      <c r="Z2354" s="13" t="b">
        <f>tbl_CleanLeads[[#This Row],[Response_Time_Hours]]&gt;72</f>
        <v>0</v>
      </c>
      <c r="AA2354" s="13" t="b">
        <f>tbl_CleanLeads[[#This Row],[Status_Clean]]="Converted"</f>
        <v>0</v>
      </c>
    </row>
    <row r="2355" spans="1:27">
      <c r="A2355" t="s">
        <v>70</v>
      </c>
      <c r="B2355" t="s">
        <v>6706</v>
      </c>
      <c r="C2355" t="s">
        <v>8758</v>
      </c>
      <c r="D2355" t="s">
        <v>7274</v>
      </c>
      <c r="E2355" t="s">
        <v>106</v>
      </c>
      <c r="F2355" t="s">
        <v>173</v>
      </c>
      <c r="G2355" s="1">
        <v>45629</v>
      </c>
      <c r="H2355" s="8">
        <f>MONTH(tbl_CleanLeads[[#This Row],[Lead_Date_Final]])</f>
        <v>12</v>
      </c>
      <c r="I2355" t="s">
        <v>7262</v>
      </c>
      <c r="J2355" t="s">
        <v>7271</v>
      </c>
      <c r="K2355" t="s">
        <v>7264</v>
      </c>
      <c r="L2355">
        <f>WEEKDAY(tbl_CleanLeads[[#This Row],[Lead_Date_Final]],2)</f>
        <v>2</v>
      </c>
      <c r="M2355" t="s">
        <v>7265</v>
      </c>
      <c r="N2355">
        <v>71.3</v>
      </c>
      <c r="O2355" s="7">
        <v>3350.88</v>
      </c>
      <c r="P2355">
        <v>37</v>
      </c>
      <c r="Q2355" t="s">
        <v>7266</v>
      </c>
      <c r="R2355">
        <f>IF(UPPER(TRIM(Table2[[#This Row],[Status_Clean]]))="CONVERTED",1,0)</f>
        <v>0</v>
      </c>
      <c r="S2355">
        <f>IF(ISNUMBER(MATCH(UPPER(TRIM(Table2[[#This Row],[Status_Clean]])),{"CONTACTED","QUALIFIED","CONVERTED"},0)),1,0)</f>
        <v>0</v>
      </c>
      <c r="T2355" cm="1">
        <f t="array" ref="T2355">_xlfn.SWITCH(UPPER(TRIM(Table2[[#This Row],[Status_Clean]])),"NEW",1,"CONTACTED",2,"QUALIFIED",3,"CONVERTED",4,"LOST",5,99)</f>
        <v>5</v>
      </c>
      <c r="U2355" t="str" cm="1">
        <f t="array" ref="U2355">_xlfn.LET(_xlpm.x,IFERROR(VALUE(Table2[[#This Row],[Response_Time_Hours]]),""),IF(_xlpm.x="","CHECK",_xlfn.IFS(_xlpm.x&lt;=1,"Immediate",_xlpm.x&lt;=6,"Fast",_xlpm.x&lt;=24,"Moderate",_xlpm.x&gt;24,"Delayed")))</f>
        <v>Delayed</v>
      </c>
      <c r="V2355">
        <f>FLOOR(tbl_CleanLeads[[#This Row],[Response_Time_Hours]],6)</f>
        <v>66</v>
      </c>
      <c r="W2355" t="str" cm="1">
        <f t="array" ref="W2355">IF(Table2[[#This Row],[Interaction_Count_Final]]="","N/A",_xlfn.IFS(Table2[[#This Row],[Interaction_Count_Final]]&lt;=2,"Low",Table2[[#This Row],[Interaction_Count_Final]]&lt;=5,"Medium",Table2[[#This Row],[Interaction_Count_Final]]&gt;=6,"High",TRUE,"CHECK"))</f>
        <v>High</v>
      </c>
      <c r="X2355" t="b">
        <f t="shared" si="36"/>
        <v>1</v>
      </c>
      <c r="Y2355" t="b">
        <f>tbl_CleanLeads[[#This Row],[Response_Time_Hours]]&gt;24</f>
        <v>1</v>
      </c>
      <c r="Z2355" s="13" t="b">
        <f>tbl_CleanLeads[[#This Row],[Response_Time_Hours]]&gt;72</f>
        <v>0</v>
      </c>
      <c r="AA2355" s="13" t="b">
        <f>tbl_CleanLeads[[#This Row],[Status_Clean]]="Converted"</f>
        <v>0</v>
      </c>
    </row>
    <row r="2356" spans="1:27">
      <c r="A2356" t="s">
        <v>102</v>
      </c>
      <c r="B2356" t="s">
        <v>6708</v>
      </c>
      <c r="C2356" t="s">
        <v>6709</v>
      </c>
      <c r="D2356" t="s">
        <v>7274</v>
      </c>
      <c r="E2356" t="s">
        <v>123</v>
      </c>
      <c r="F2356" t="s">
        <v>125</v>
      </c>
      <c r="G2356" s="1">
        <v>44997</v>
      </c>
      <c r="H2356" s="8">
        <f>MONTH(tbl_CleanLeads[[#This Row],[Lead_Date_Final]])</f>
        <v>3</v>
      </c>
      <c r="I2356" t="s">
        <v>7295</v>
      </c>
      <c r="J2356" t="s">
        <v>7263</v>
      </c>
      <c r="K2356" t="s">
        <v>7284</v>
      </c>
      <c r="L2356">
        <f>WEEKDAY(tbl_CleanLeads[[#This Row],[Lead_Date_Final]],2)</f>
        <v>7</v>
      </c>
      <c r="M2356" t="s">
        <v>7293</v>
      </c>
      <c r="N2356">
        <v>1.4</v>
      </c>
      <c r="O2356" s="7">
        <v>3109.09</v>
      </c>
      <c r="P2356">
        <v>39</v>
      </c>
      <c r="Q2356" t="s">
        <v>7266</v>
      </c>
      <c r="R2356">
        <f>IF(UPPER(TRIM(Table2[[#This Row],[Status_Clean]]))="CONVERTED",1,0)</f>
        <v>0</v>
      </c>
      <c r="S2356">
        <f>IF(ISNUMBER(MATCH(UPPER(TRIM(Table2[[#This Row],[Status_Clean]])),{"CONTACTED","QUALIFIED","CONVERTED"},0)),1,0)</f>
        <v>1</v>
      </c>
      <c r="T2356" cm="1">
        <f t="array" ref="T2356">_xlfn.SWITCH(UPPER(TRIM(Table2[[#This Row],[Status_Clean]])),"NEW",1,"CONTACTED",2,"QUALIFIED",3,"CONVERTED",4,"LOST",5,99)</f>
        <v>2</v>
      </c>
      <c r="U2356" t="str" cm="1">
        <f t="array" ref="U2356">_xlfn.LET(_xlpm.x,IFERROR(VALUE(Table2[[#This Row],[Response_Time_Hours]]),""),IF(_xlpm.x="","CHECK",_xlfn.IFS(_xlpm.x&lt;=1,"Immediate",_xlpm.x&lt;=6,"Fast",_xlpm.x&lt;=24,"Moderate",_xlpm.x&gt;24,"Delayed")))</f>
        <v>Fast</v>
      </c>
      <c r="V2356">
        <f>FLOOR(tbl_CleanLeads[[#This Row],[Response_Time_Hours]],6)</f>
        <v>0</v>
      </c>
      <c r="W2356" t="str" cm="1">
        <f t="array" ref="W2356">IF(Table2[[#This Row],[Interaction_Count_Final]]="","N/A",_xlfn.IFS(Table2[[#This Row],[Interaction_Count_Final]]&lt;=2,"Low",Table2[[#This Row],[Interaction_Count_Final]]&lt;=5,"Medium",Table2[[#This Row],[Interaction_Count_Final]]&gt;=6,"High",TRUE,"CHECK"))</f>
        <v>High</v>
      </c>
      <c r="X2356" t="b">
        <f t="shared" si="36"/>
        <v>1</v>
      </c>
      <c r="Y2356" t="b">
        <f>tbl_CleanLeads[[#This Row],[Response_Time_Hours]]&gt;24</f>
        <v>0</v>
      </c>
      <c r="Z2356" s="13" t="b">
        <f>tbl_CleanLeads[[#This Row],[Response_Time_Hours]]&gt;72</f>
        <v>0</v>
      </c>
      <c r="AA2356" s="13" t="b">
        <f>tbl_CleanLeads[[#This Row],[Status_Clean]]="Converted"</f>
        <v>0</v>
      </c>
    </row>
    <row r="2357" spans="1:27">
      <c r="A2357" t="s">
        <v>90</v>
      </c>
      <c r="B2357" t="s">
        <v>6710</v>
      </c>
      <c r="C2357" t="s">
        <v>6711</v>
      </c>
      <c r="D2357" t="s">
        <v>7268</v>
      </c>
      <c r="E2357" t="s">
        <v>123</v>
      </c>
      <c r="F2357" t="s">
        <v>250</v>
      </c>
      <c r="G2357" s="1">
        <v>45167</v>
      </c>
      <c r="H2357" s="8">
        <f>MONTH(tbl_CleanLeads[[#This Row],[Lead_Date_Final]])</f>
        <v>8</v>
      </c>
      <c r="I2357" t="s">
        <v>7310</v>
      </c>
      <c r="J2357" t="s">
        <v>7263</v>
      </c>
      <c r="K2357" t="s">
        <v>7288</v>
      </c>
      <c r="L2357">
        <f>WEEKDAY(tbl_CleanLeads[[#This Row],[Lead_Date_Final]],2)</f>
        <v>2</v>
      </c>
      <c r="M2357" t="s">
        <v>7265</v>
      </c>
      <c r="N2357">
        <v>47.4</v>
      </c>
      <c r="O2357" s="7">
        <v>3277.77</v>
      </c>
      <c r="P2357">
        <v>46</v>
      </c>
      <c r="Q2357" t="s">
        <v>7266</v>
      </c>
      <c r="R2357">
        <f>IF(UPPER(TRIM(Table2[[#This Row],[Status_Clean]]))="CONVERTED",1,0)</f>
        <v>1</v>
      </c>
      <c r="S2357">
        <f>IF(ISNUMBER(MATCH(UPPER(TRIM(Table2[[#This Row],[Status_Clean]])),{"CONTACTED","QUALIFIED","CONVERTED"},0)),1,0)</f>
        <v>1</v>
      </c>
      <c r="T2357" cm="1">
        <f t="array" ref="T2357">_xlfn.SWITCH(UPPER(TRIM(Table2[[#This Row],[Status_Clean]])),"NEW",1,"CONTACTED",2,"QUALIFIED",3,"CONVERTED",4,"LOST",5,99)</f>
        <v>4</v>
      </c>
      <c r="U2357" t="str" cm="1">
        <f t="array" ref="U2357">_xlfn.LET(_xlpm.x,IFERROR(VALUE(Table2[[#This Row],[Response_Time_Hours]]),""),IF(_xlpm.x="","CHECK",_xlfn.IFS(_xlpm.x&lt;=1,"Immediate",_xlpm.x&lt;=6,"Fast",_xlpm.x&lt;=24,"Moderate",_xlpm.x&gt;24,"Delayed")))</f>
        <v>Delayed</v>
      </c>
      <c r="V2357">
        <f>FLOOR(tbl_CleanLeads[[#This Row],[Response_Time_Hours]],6)</f>
        <v>42</v>
      </c>
      <c r="W2357" t="str" cm="1">
        <f t="array" ref="W2357">IF(Table2[[#This Row],[Interaction_Count_Final]]="","N/A",_xlfn.IFS(Table2[[#This Row],[Interaction_Count_Final]]&lt;=2,"Low",Table2[[#This Row],[Interaction_Count_Final]]&lt;=5,"Medium",Table2[[#This Row],[Interaction_Count_Final]]&gt;=6,"High",TRUE,"CHECK"))</f>
        <v>High</v>
      </c>
      <c r="X2357" t="b">
        <f t="shared" si="36"/>
        <v>1</v>
      </c>
      <c r="Y2357" t="b">
        <f>tbl_CleanLeads[[#This Row],[Response_Time_Hours]]&gt;24</f>
        <v>1</v>
      </c>
      <c r="Z2357" s="13" t="b">
        <f>tbl_CleanLeads[[#This Row],[Response_Time_Hours]]&gt;72</f>
        <v>0</v>
      </c>
      <c r="AA2357" s="13" t="b">
        <f>tbl_CleanLeads[[#This Row],[Status_Clean]]="Converted"</f>
        <v>1</v>
      </c>
    </row>
    <row r="2358" spans="1:27">
      <c r="A2358" t="s">
        <v>102</v>
      </c>
      <c r="B2358" t="s">
        <v>6713</v>
      </c>
      <c r="C2358" t="s">
        <v>6714</v>
      </c>
      <c r="D2358" t="s">
        <v>7303</v>
      </c>
      <c r="E2358" t="s">
        <v>1356</v>
      </c>
      <c r="F2358" t="s">
        <v>71</v>
      </c>
      <c r="G2358" s="1">
        <v>45184</v>
      </c>
      <c r="H2358" s="8">
        <f>MONTH(tbl_CleanLeads[[#This Row],[Lead_Date_Final]])</f>
        <v>9</v>
      </c>
      <c r="I2358" t="s">
        <v>7287</v>
      </c>
      <c r="J2358" t="s">
        <v>7263</v>
      </c>
      <c r="K2358" t="s">
        <v>7288</v>
      </c>
      <c r="L2358">
        <f>WEEKDAY(tbl_CleanLeads[[#This Row],[Lead_Date_Final]],2)</f>
        <v>5</v>
      </c>
      <c r="M2358" t="s">
        <v>7312</v>
      </c>
      <c r="N2358">
        <v>62.9</v>
      </c>
      <c r="O2358" s="7">
        <v>2277.02</v>
      </c>
      <c r="P2358">
        <v>5</v>
      </c>
      <c r="Q2358" t="s">
        <v>7266</v>
      </c>
      <c r="R2358">
        <f>IF(UPPER(TRIM(Table2[[#This Row],[Status_Clean]]))="CONVERTED",1,0)</f>
        <v>0</v>
      </c>
      <c r="S2358">
        <f>IF(ISNUMBER(MATCH(UPPER(TRIM(Table2[[#This Row],[Status_Clean]])),{"CONTACTED","QUALIFIED","CONVERTED"},0)),1,0)</f>
        <v>1</v>
      </c>
      <c r="T2358" cm="1">
        <f t="array" ref="T2358">_xlfn.SWITCH(UPPER(TRIM(Table2[[#This Row],[Status_Clean]])),"NEW",1,"CONTACTED",2,"QUALIFIED",3,"CONVERTED",4,"LOST",5,99)</f>
        <v>3</v>
      </c>
      <c r="U2358" t="str" cm="1">
        <f t="array" ref="U2358">_xlfn.LET(_xlpm.x,IFERROR(VALUE(Table2[[#This Row],[Response_Time_Hours]]),""),IF(_xlpm.x="","CHECK",_xlfn.IFS(_xlpm.x&lt;=1,"Immediate",_xlpm.x&lt;=6,"Fast",_xlpm.x&lt;=24,"Moderate",_xlpm.x&gt;24,"Delayed")))</f>
        <v>Delayed</v>
      </c>
      <c r="V2358">
        <f>FLOOR(tbl_CleanLeads[[#This Row],[Response_Time_Hours]],6)</f>
        <v>60</v>
      </c>
      <c r="W2358" t="str" cm="1">
        <f t="array" ref="W2358">IF(Table2[[#This Row],[Interaction_Count_Final]]="","N/A",_xlfn.IFS(Table2[[#This Row],[Interaction_Count_Final]]&lt;=2,"Low",Table2[[#This Row],[Interaction_Count_Final]]&lt;=5,"Medium",Table2[[#This Row],[Interaction_Count_Final]]&gt;=6,"High",TRUE,"CHECK"))</f>
        <v>Medium</v>
      </c>
      <c r="X2358" t="b">
        <f t="shared" si="36"/>
        <v>1</v>
      </c>
      <c r="Y2358" t="b">
        <f>tbl_CleanLeads[[#This Row],[Response_Time_Hours]]&gt;24</f>
        <v>1</v>
      </c>
      <c r="Z2358" s="13" t="b">
        <f>tbl_CleanLeads[[#This Row],[Response_Time_Hours]]&gt;72</f>
        <v>0</v>
      </c>
      <c r="AA2358" s="13" t="b">
        <f>tbl_CleanLeads[[#This Row],[Status_Clean]]="Converted"</f>
        <v>0</v>
      </c>
    </row>
    <row r="2359" spans="1:27">
      <c r="A2359" t="s">
        <v>90</v>
      </c>
      <c r="B2359" t="s">
        <v>6717</v>
      </c>
      <c r="C2359" t="s">
        <v>6718</v>
      </c>
      <c r="D2359" t="s">
        <v>7258</v>
      </c>
      <c r="E2359" t="s">
        <v>69</v>
      </c>
      <c r="F2359" t="s">
        <v>250</v>
      </c>
      <c r="G2359" s="1">
        <v>45156</v>
      </c>
      <c r="H2359" s="8">
        <f>MONTH(tbl_CleanLeads[[#This Row],[Lead_Date_Final]])</f>
        <v>8</v>
      </c>
      <c r="I2359" t="s">
        <v>7310</v>
      </c>
      <c r="J2359" t="s">
        <v>7263</v>
      </c>
      <c r="K2359" t="s">
        <v>7288</v>
      </c>
      <c r="L2359">
        <f>WEEKDAY(tbl_CleanLeads[[#This Row],[Lead_Date_Final]],2)</f>
        <v>5</v>
      </c>
      <c r="M2359" t="s">
        <v>7312</v>
      </c>
      <c r="N2359">
        <v>43.2</v>
      </c>
      <c r="O2359" s="7">
        <v>3291.02</v>
      </c>
      <c r="P2359">
        <v>25</v>
      </c>
      <c r="Q2359" t="s">
        <v>7266</v>
      </c>
      <c r="R2359">
        <f>IF(UPPER(TRIM(Table2[[#This Row],[Status_Clean]]))="CONVERTED",1,0)</f>
        <v>1</v>
      </c>
      <c r="S2359">
        <f>IF(ISNUMBER(MATCH(UPPER(TRIM(Table2[[#This Row],[Status_Clean]])),{"CONTACTED","QUALIFIED","CONVERTED"},0)),1,0)</f>
        <v>1</v>
      </c>
      <c r="T2359" cm="1">
        <f t="array" ref="T2359">_xlfn.SWITCH(UPPER(TRIM(Table2[[#This Row],[Status_Clean]])),"NEW",1,"CONTACTED",2,"QUALIFIED",3,"CONVERTED",4,"LOST",5,99)</f>
        <v>4</v>
      </c>
      <c r="U2359" t="str" cm="1">
        <f t="array" ref="U2359">_xlfn.LET(_xlpm.x,IFERROR(VALUE(Table2[[#This Row],[Response_Time_Hours]]),""),IF(_xlpm.x="","CHECK",_xlfn.IFS(_xlpm.x&lt;=1,"Immediate",_xlpm.x&lt;=6,"Fast",_xlpm.x&lt;=24,"Moderate",_xlpm.x&gt;24,"Delayed")))</f>
        <v>Delayed</v>
      </c>
      <c r="V2359">
        <f>FLOOR(tbl_CleanLeads[[#This Row],[Response_Time_Hours]],6)</f>
        <v>42</v>
      </c>
      <c r="W2359" t="str" cm="1">
        <f t="array" ref="W2359">IF(Table2[[#This Row],[Interaction_Count_Final]]="","N/A",_xlfn.IFS(Table2[[#This Row],[Interaction_Count_Final]]&lt;=2,"Low",Table2[[#This Row],[Interaction_Count_Final]]&lt;=5,"Medium",Table2[[#This Row],[Interaction_Count_Final]]&gt;=6,"High",TRUE,"CHECK"))</f>
        <v>High</v>
      </c>
      <c r="X2359" t="b">
        <f t="shared" si="36"/>
        <v>1</v>
      </c>
      <c r="Y2359" t="b">
        <f>tbl_CleanLeads[[#This Row],[Response_Time_Hours]]&gt;24</f>
        <v>1</v>
      </c>
      <c r="Z2359" s="13" t="b">
        <f>tbl_CleanLeads[[#This Row],[Response_Time_Hours]]&gt;72</f>
        <v>0</v>
      </c>
      <c r="AA2359" s="13" t="b">
        <f>tbl_CleanLeads[[#This Row],[Status_Clean]]="Converted"</f>
        <v>1</v>
      </c>
    </row>
    <row r="2360" spans="1:27">
      <c r="A2360" t="s">
        <v>63</v>
      </c>
      <c r="B2360" t="s">
        <v>6719</v>
      </c>
      <c r="C2360" t="s">
        <v>6720</v>
      </c>
      <c r="D2360" t="s">
        <v>7280</v>
      </c>
      <c r="E2360" t="s">
        <v>473</v>
      </c>
      <c r="F2360" t="s">
        <v>173</v>
      </c>
      <c r="G2360" s="1">
        <v>45355</v>
      </c>
      <c r="H2360" s="8">
        <f>MONTH(tbl_CleanLeads[[#This Row],[Lead_Date_Final]])</f>
        <v>3</v>
      </c>
      <c r="I2360" t="s">
        <v>7295</v>
      </c>
      <c r="J2360" t="s">
        <v>7271</v>
      </c>
      <c r="K2360" t="s">
        <v>7284</v>
      </c>
      <c r="L2360">
        <f>WEEKDAY(tbl_CleanLeads[[#This Row],[Lead_Date_Final]],2)</f>
        <v>1</v>
      </c>
      <c r="M2360" t="s">
        <v>7298</v>
      </c>
      <c r="N2360">
        <v>57.599999999999994</v>
      </c>
      <c r="O2360" s="7">
        <v>3558.58</v>
      </c>
      <c r="P2360">
        <v>13</v>
      </c>
      <c r="Q2360" t="s">
        <v>7266</v>
      </c>
      <c r="R2360">
        <f>IF(UPPER(TRIM(Table2[[#This Row],[Status_Clean]]))="CONVERTED",1,0)</f>
        <v>0</v>
      </c>
      <c r="S2360">
        <f>IF(ISNUMBER(MATCH(UPPER(TRIM(Table2[[#This Row],[Status_Clean]])),{"CONTACTED","QUALIFIED","CONVERTED"},0)),1,0)</f>
        <v>0</v>
      </c>
      <c r="T2360" cm="1">
        <f t="array" ref="T2360">_xlfn.SWITCH(UPPER(TRIM(Table2[[#This Row],[Status_Clean]])),"NEW",1,"CONTACTED",2,"QUALIFIED",3,"CONVERTED",4,"LOST",5,99)</f>
        <v>5</v>
      </c>
      <c r="U2360" t="str" cm="1">
        <f t="array" ref="U2360">_xlfn.LET(_xlpm.x,IFERROR(VALUE(Table2[[#This Row],[Response_Time_Hours]]),""),IF(_xlpm.x="","CHECK",_xlfn.IFS(_xlpm.x&lt;=1,"Immediate",_xlpm.x&lt;=6,"Fast",_xlpm.x&lt;=24,"Moderate",_xlpm.x&gt;24,"Delayed")))</f>
        <v>Delayed</v>
      </c>
      <c r="V2360">
        <f>FLOOR(tbl_CleanLeads[[#This Row],[Response_Time_Hours]],6)</f>
        <v>54</v>
      </c>
      <c r="W2360" t="str" cm="1">
        <f t="array" ref="W2360">IF(Table2[[#This Row],[Interaction_Count_Final]]="","N/A",_xlfn.IFS(Table2[[#This Row],[Interaction_Count_Final]]&lt;=2,"Low",Table2[[#This Row],[Interaction_Count_Final]]&lt;=5,"Medium",Table2[[#This Row],[Interaction_Count_Final]]&gt;=6,"High",TRUE,"CHECK"))</f>
        <v>High</v>
      </c>
      <c r="X2360" t="b">
        <f t="shared" si="36"/>
        <v>1</v>
      </c>
      <c r="Y2360" t="b">
        <f>tbl_CleanLeads[[#This Row],[Response_Time_Hours]]&gt;24</f>
        <v>1</v>
      </c>
      <c r="Z2360" s="13" t="b">
        <f>tbl_CleanLeads[[#This Row],[Response_Time_Hours]]&gt;72</f>
        <v>0</v>
      </c>
      <c r="AA2360" s="13" t="b">
        <f>tbl_CleanLeads[[#This Row],[Status_Clean]]="Converted"</f>
        <v>0</v>
      </c>
    </row>
    <row r="2361" spans="1:27">
      <c r="A2361" t="s">
        <v>102</v>
      </c>
      <c r="B2361" t="s">
        <v>6721</v>
      </c>
      <c r="C2361" t="s">
        <v>6722</v>
      </c>
      <c r="D2361" t="s">
        <v>7303</v>
      </c>
      <c r="E2361" t="s">
        <v>69</v>
      </c>
      <c r="F2361" t="s">
        <v>250</v>
      </c>
      <c r="G2361" s="1">
        <v>45069</v>
      </c>
      <c r="H2361" s="8">
        <f>MONTH(tbl_CleanLeads[[#This Row],[Lead_Date_Final]])</f>
        <v>5</v>
      </c>
      <c r="I2361" t="s">
        <v>7314</v>
      </c>
      <c r="J2361" t="s">
        <v>7263</v>
      </c>
      <c r="K2361" t="s">
        <v>7277</v>
      </c>
      <c r="L2361">
        <f>WEEKDAY(tbl_CleanLeads[[#This Row],[Lead_Date_Final]],2)</f>
        <v>2</v>
      </c>
      <c r="M2361" t="s">
        <v>7265</v>
      </c>
      <c r="N2361">
        <v>58.8</v>
      </c>
      <c r="O2361" s="7">
        <v>3495.77</v>
      </c>
      <c r="P2361">
        <v>10</v>
      </c>
      <c r="Q2361" t="s">
        <v>7266</v>
      </c>
      <c r="R2361">
        <f>IF(UPPER(TRIM(Table2[[#This Row],[Status_Clean]]))="CONVERTED",1,0)</f>
        <v>1</v>
      </c>
      <c r="S2361">
        <f>IF(ISNUMBER(MATCH(UPPER(TRIM(Table2[[#This Row],[Status_Clean]])),{"CONTACTED","QUALIFIED","CONVERTED"},0)),1,0)</f>
        <v>1</v>
      </c>
      <c r="T2361" cm="1">
        <f t="array" ref="T2361">_xlfn.SWITCH(UPPER(TRIM(Table2[[#This Row],[Status_Clean]])),"NEW",1,"CONTACTED",2,"QUALIFIED",3,"CONVERTED",4,"LOST",5,99)</f>
        <v>4</v>
      </c>
      <c r="U2361" t="str" cm="1">
        <f t="array" ref="U2361">_xlfn.LET(_xlpm.x,IFERROR(VALUE(Table2[[#This Row],[Response_Time_Hours]]),""),IF(_xlpm.x="","CHECK",_xlfn.IFS(_xlpm.x&lt;=1,"Immediate",_xlpm.x&lt;=6,"Fast",_xlpm.x&lt;=24,"Moderate",_xlpm.x&gt;24,"Delayed")))</f>
        <v>Delayed</v>
      </c>
      <c r="V2361">
        <f>FLOOR(tbl_CleanLeads[[#This Row],[Response_Time_Hours]],6)</f>
        <v>54</v>
      </c>
      <c r="W2361" t="str" cm="1">
        <f t="array" ref="W2361">IF(Table2[[#This Row],[Interaction_Count_Final]]="","N/A",_xlfn.IFS(Table2[[#This Row],[Interaction_Count_Final]]&lt;=2,"Low",Table2[[#This Row],[Interaction_Count_Final]]&lt;=5,"Medium",Table2[[#This Row],[Interaction_Count_Final]]&gt;=6,"High",TRUE,"CHECK"))</f>
        <v>High</v>
      </c>
      <c r="X2361" t="b">
        <f t="shared" si="36"/>
        <v>1</v>
      </c>
      <c r="Y2361" t="b">
        <f>tbl_CleanLeads[[#This Row],[Response_Time_Hours]]&gt;24</f>
        <v>1</v>
      </c>
      <c r="Z2361" s="13" t="b">
        <f>tbl_CleanLeads[[#This Row],[Response_Time_Hours]]&gt;72</f>
        <v>0</v>
      </c>
      <c r="AA2361" s="13" t="b">
        <f>tbl_CleanLeads[[#This Row],[Status_Clean]]="Converted"</f>
        <v>1</v>
      </c>
    </row>
    <row r="2362" spans="1:27">
      <c r="A2362" t="s">
        <v>90</v>
      </c>
      <c r="B2362" t="s">
        <v>6725</v>
      </c>
      <c r="C2362" t="s">
        <v>8760</v>
      </c>
      <c r="D2362" t="s">
        <v>7280</v>
      </c>
      <c r="E2362" t="s">
        <v>263</v>
      </c>
      <c r="F2362" t="s">
        <v>71</v>
      </c>
      <c r="G2362" s="1">
        <v>45435</v>
      </c>
      <c r="H2362" s="8">
        <f>MONTH(tbl_CleanLeads[[#This Row],[Lead_Date_Final]])</f>
        <v>5</v>
      </c>
      <c r="I2362" t="s">
        <v>7314</v>
      </c>
      <c r="J2362" t="s">
        <v>7271</v>
      </c>
      <c r="K2362" t="s">
        <v>7277</v>
      </c>
      <c r="L2362">
        <f>WEEKDAY(tbl_CleanLeads[[#This Row],[Lead_Date_Final]],2)</f>
        <v>4</v>
      </c>
      <c r="M2362" t="s">
        <v>7285</v>
      </c>
      <c r="N2362">
        <v>25.2</v>
      </c>
      <c r="O2362" s="7">
        <v>2260.7800000000002</v>
      </c>
      <c r="P2362">
        <v>41</v>
      </c>
      <c r="Q2362" t="s">
        <v>7266</v>
      </c>
      <c r="R2362">
        <f>IF(UPPER(TRIM(Table2[[#This Row],[Status_Clean]]))="CONVERTED",1,0)</f>
        <v>0</v>
      </c>
      <c r="S2362">
        <f>IF(ISNUMBER(MATCH(UPPER(TRIM(Table2[[#This Row],[Status_Clean]])),{"CONTACTED","QUALIFIED","CONVERTED"},0)),1,0)</f>
        <v>1</v>
      </c>
      <c r="T2362" cm="1">
        <f t="array" ref="T2362">_xlfn.SWITCH(UPPER(TRIM(Table2[[#This Row],[Status_Clean]])),"NEW",1,"CONTACTED",2,"QUALIFIED",3,"CONVERTED",4,"LOST",5,99)</f>
        <v>3</v>
      </c>
      <c r="U2362" t="str" cm="1">
        <f t="array" ref="U2362">_xlfn.LET(_xlpm.x,IFERROR(VALUE(Table2[[#This Row],[Response_Time_Hours]]),""),IF(_xlpm.x="","CHECK",_xlfn.IFS(_xlpm.x&lt;=1,"Immediate",_xlpm.x&lt;=6,"Fast",_xlpm.x&lt;=24,"Moderate",_xlpm.x&gt;24,"Delayed")))</f>
        <v>Delayed</v>
      </c>
      <c r="V2362">
        <f>FLOOR(tbl_CleanLeads[[#This Row],[Response_Time_Hours]],6)</f>
        <v>24</v>
      </c>
      <c r="W2362" t="str" cm="1">
        <f t="array" ref="W2362">IF(Table2[[#This Row],[Interaction_Count_Final]]="","N/A",_xlfn.IFS(Table2[[#This Row],[Interaction_Count_Final]]&lt;=2,"Low",Table2[[#This Row],[Interaction_Count_Final]]&lt;=5,"Medium",Table2[[#This Row],[Interaction_Count_Final]]&gt;=6,"High",TRUE,"CHECK"))</f>
        <v>High</v>
      </c>
      <c r="X2362" t="b">
        <f t="shared" si="36"/>
        <v>1</v>
      </c>
      <c r="Y2362" t="b">
        <f>tbl_CleanLeads[[#This Row],[Response_Time_Hours]]&gt;24</f>
        <v>1</v>
      </c>
      <c r="Z2362" s="13" t="b">
        <f>tbl_CleanLeads[[#This Row],[Response_Time_Hours]]&gt;72</f>
        <v>0</v>
      </c>
      <c r="AA2362" s="13" t="b">
        <f>tbl_CleanLeads[[#This Row],[Status_Clean]]="Converted"</f>
        <v>0</v>
      </c>
    </row>
    <row r="2363" spans="1:27">
      <c r="A2363" t="s">
        <v>70</v>
      </c>
      <c r="B2363" t="s">
        <v>6728</v>
      </c>
      <c r="C2363" t="s">
        <v>6729</v>
      </c>
      <c r="D2363" t="s">
        <v>7280</v>
      </c>
      <c r="E2363" t="s">
        <v>101</v>
      </c>
      <c r="F2363" t="s">
        <v>71</v>
      </c>
      <c r="G2363" s="1">
        <v>45559</v>
      </c>
      <c r="H2363" s="8">
        <f>MONTH(tbl_CleanLeads[[#This Row],[Lead_Date_Final]])</f>
        <v>9</v>
      </c>
      <c r="I2363" t="s">
        <v>7287</v>
      </c>
      <c r="J2363" t="s">
        <v>7271</v>
      </c>
      <c r="K2363" t="s">
        <v>7288</v>
      </c>
      <c r="L2363">
        <f>WEEKDAY(tbl_CleanLeads[[#This Row],[Lead_Date_Final]],2)</f>
        <v>2</v>
      </c>
      <c r="M2363" t="s">
        <v>7265</v>
      </c>
      <c r="N2363">
        <v>0</v>
      </c>
      <c r="O2363" s="7">
        <v>2358.9299999999998</v>
      </c>
      <c r="P2363">
        <v>2</v>
      </c>
      <c r="Q2363" t="s">
        <v>7266</v>
      </c>
      <c r="R2363">
        <f>IF(UPPER(TRIM(Table2[[#This Row],[Status_Clean]]))="CONVERTED",1,0)</f>
        <v>0</v>
      </c>
      <c r="S2363">
        <f>IF(ISNUMBER(MATCH(UPPER(TRIM(Table2[[#This Row],[Status_Clean]])),{"CONTACTED","QUALIFIED","CONVERTED"},0)),1,0)</f>
        <v>1</v>
      </c>
      <c r="T2363" cm="1">
        <f t="array" ref="T2363">_xlfn.SWITCH(UPPER(TRIM(Table2[[#This Row],[Status_Clean]])),"NEW",1,"CONTACTED",2,"QUALIFIED",3,"CONVERTED",4,"LOST",5,99)</f>
        <v>3</v>
      </c>
      <c r="U2363" t="str" cm="1">
        <f t="array" ref="U2363">_xlfn.LET(_xlpm.x,IFERROR(VALUE(Table2[[#This Row],[Response_Time_Hours]]),""),IF(_xlpm.x="","CHECK",_xlfn.IFS(_xlpm.x&lt;=1,"Immediate",_xlpm.x&lt;=6,"Fast",_xlpm.x&lt;=24,"Moderate",_xlpm.x&gt;24,"Delayed")))</f>
        <v>Immediate</v>
      </c>
      <c r="V2363">
        <f>FLOOR(tbl_CleanLeads[[#This Row],[Response_Time_Hours]],6)</f>
        <v>0</v>
      </c>
      <c r="W2363" t="str" cm="1">
        <f t="array" ref="W2363">IF(Table2[[#This Row],[Interaction_Count_Final]]="","N/A",_xlfn.IFS(Table2[[#This Row],[Interaction_Count_Final]]&lt;=2,"Low",Table2[[#This Row],[Interaction_Count_Final]]&lt;=5,"Medium",Table2[[#This Row],[Interaction_Count_Final]]&gt;=6,"High",TRUE,"CHECK"))</f>
        <v>Low</v>
      </c>
      <c r="X2363" t="b">
        <f t="shared" si="36"/>
        <v>1</v>
      </c>
      <c r="Y2363" t="b">
        <f>tbl_CleanLeads[[#This Row],[Response_Time_Hours]]&gt;24</f>
        <v>0</v>
      </c>
      <c r="Z2363" s="13" t="b">
        <f>tbl_CleanLeads[[#This Row],[Response_Time_Hours]]&gt;72</f>
        <v>0</v>
      </c>
      <c r="AA2363" s="13" t="b">
        <f>tbl_CleanLeads[[#This Row],[Status_Clean]]="Converted"</f>
        <v>0</v>
      </c>
    </row>
    <row r="2364" spans="1:27">
      <c r="A2364" t="s">
        <v>90</v>
      </c>
      <c r="B2364" t="s">
        <v>6731</v>
      </c>
      <c r="C2364" t="s">
        <v>8762</v>
      </c>
      <c r="D2364" t="s">
        <v>7258</v>
      </c>
      <c r="E2364" t="s">
        <v>101</v>
      </c>
      <c r="F2364" t="s">
        <v>71</v>
      </c>
      <c r="G2364" s="1">
        <v>45390</v>
      </c>
      <c r="H2364" s="8">
        <f>MONTH(tbl_CleanLeads[[#This Row],[Lead_Date_Final]])</f>
        <v>4</v>
      </c>
      <c r="I2364" t="s">
        <v>7297</v>
      </c>
      <c r="J2364" t="s">
        <v>7271</v>
      </c>
      <c r="K2364" t="s">
        <v>7277</v>
      </c>
      <c r="L2364">
        <f>WEEKDAY(tbl_CleanLeads[[#This Row],[Lead_Date_Final]],2)</f>
        <v>1</v>
      </c>
      <c r="M2364" t="s">
        <v>7298</v>
      </c>
      <c r="N2364">
        <v>69.599999999999994</v>
      </c>
      <c r="O2364" s="7">
        <v>1507.84</v>
      </c>
      <c r="P2364">
        <v>33</v>
      </c>
      <c r="Q2364" t="s">
        <v>7289</v>
      </c>
      <c r="R2364">
        <f>IF(UPPER(TRIM(Table2[[#This Row],[Status_Clean]]))="CONVERTED",1,0)</f>
        <v>0</v>
      </c>
      <c r="S2364">
        <f>IF(ISNUMBER(MATCH(UPPER(TRIM(Table2[[#This Row],[Status_Clean]])),{"CONTACTED","QUALIFIED","CONVERTED"},0)),1,0)</f>
        <v>1</v>
      </c>
      <c r="T2364" cm="1">
        <f t="array" ref="T2364">_xlfn.SWITCH(UPPER(TRIM(Table2[[#This Row],[Status_Clean]])),"NEW",1,"CONTACTED",2,"QUALIFIED",3,"CONVERTED",4,"LOST",5,99)</f>
        <v>3</v>
      </c>
      <c r="U2364" t="str" cm="1">
        <f t="array" ref="U2364">_xlfn.LET(_xlpm.x,IFERROR(VALUE(Table2[[#This Row],[Response_Time_Hours]]),""),IF(_xlpm.x="","CHECK",_xlfn.IFS(_xlpm.x&lt;=1,"Immediate",_xlpm.x&lt;=6,"Fast",_xlpm.x&lt;=24,"Moderate",_xlpm.x&gt;24,"Delayed")))</f>
        <v>Delayed</v>
      </c>
      <c r="V2364">
        <f>FLOOR(tbl_CleanLeads[[#This Row],[Response_Time_Hours]],6)</f>
        <v>66</v>
      </c>
      <c r="W2364" t="str" cm="1">
        <f t="array" ref="W2364">IF(Table2[[#This Row],[Interaction_Count_Final]]="","N/A",_xlfn.IFS(Table2[[#This Row],[Interaction_Count_Final]]&lt;=2,"Low",Table2[[#This Row],[Interaction_Count_Final]]&lt;=5,"Medium",Table2[[#This Row],[Interaction_Count_Final]]&gt;=6,"High",TRUE,"CHECK"))</f>
        <v>High</v>
      </c>
      <c r="X2364" t="b">
        <f t="shared" si="36"/>
        <v>1</v>
      </c>
      <c r="Y2364" t="b">
        <f>tbl_CleanLeads[[#This Row],[Response_Time_Hours]]&gt;24</f>
        <v>1</v>
      </c>
      <c r="Z2364" s="13" t="b">
        <f>tbl_CleanLeads[[#This Row],[Response_Time_Hours]]&gt;72</f>
        <v>0</v>
      </c>
      <c r="AA2364" s="13" t="b">
        <f>tbl_CleanLeads[[#This Row],[Status_Clean]]="Converted"</f>
        <v>0</v>
      </c>
    </row>
    <row r="2365" spans="1:27">
      <c r="A2365" t="s">
        <v>63</v>
      </c>
      <c r="B2365" t="s">
        <v>6734</v>
      </c>
      <c r="C2365" t="s">
        <v>6735</v>
      </c>
      <c r="D2365" t="s">
        <v>7303</v>
      </c>
      <c r="E2365" t="s">
        <v>106</v>
      </c>
      <c r="F2365" t="s">
        <v>250</v>
      </c>
      <c r="G2365" s="1">
        <v>45646</v>
      </c>
      <c r="H2365" s="8">
        <f>MONTH(tbl_CleanLeads[[#This Row],[Lead_Date_Final]])</f>
        <v>12</v>
      </c>
      <c r="I2365" t="s">
        <v>7262</v>
      </c>
      <c r="J2365" t="s">
        <v>7271</v>
      </c>
      <c r="K2365" t="s">
        <v>7264</v>
      </c>
      <c r="L2365">
        <f>WEEKDAY(tbl_CleanLeads[[#This Row],[Lead_Date_Final]],2)</f>
        <v>5</v>
      </c>
      <c r="M2365" t="s">
        <v>7312</v>
      </c>
      <c r="N2365">
        <v>16.600000000000001</v>
      </c>
      <c r="O2365" s="7">
        <v>1323.15</v>
      </c>
      <c r="P2365">
        <v>33</v>
      </c>
      <c r="Q2365" t="s">
        <v>7289</v>
      </c>
      <c r="R2365">
        <f>IF(UPPER(TRIM(Table2[[#This Row],[Status_Clean]]))="CONVERTED",1,0)</f>
        <v>1</v>
      </c>
      <c r="S2365">
        <f>IF(ISNUMBER(MATCH(UPPER(TRIM(Table2[[#This Row],[Status_Clean]])),{"CONTACTED","QUALIFIED","CONVERTED"},0)),1,0)</f>
        <v>1</v>
      </c>
      <c r="T2365" cm="1">
        <f t="array" ref="T2365">_xlfn.SWITCH(UPPER(TRIM(Table2[[#This Row],[Status_Clean]])),"NEW",1,"CONTACTED",2,"QUALIFIED",3,"CONVERTED",4,"LOST",5,99)</f>
        <v>4</v>
      </c>
      <c r="U2365" t="str" cm="1">
        <f t="array" ref="U2365">_xlfn.LET(_xlpm.x,IFERROR(VALUE(Table2[[#This Row],[Response_Time_Hours]]),""),IF(_xlpm.x="","CHECK",_xlfn.IFS(_xlpm.x&lt;=1,"Immediate",_xlpm.x&lt;=6,"Fast",_xlpm.x&lt;=24,"Moderate",_xlpm.x&gt;24,"Delayed")))</f>
        <v>Moderate</v>
      </c>
      <c r="V2365">
        <f>FLOOR(tbl_CleanLeads[[#This Row],[Response_Time_Hours]],6)</f>
        <v>12</v>
      </c>
      <c r="W2365" t="str" cm="1">
        <f t="array" ref="W2365">IF(Table2[[#This Row],[Interaction_Count_Final]]="","N/A",_xlfn.IFS(Table2[[#This Row],[Interaction_Count_Final]]&lt;=2,"Low",Table2[[#This Row],[Interaction_Count_Final]]&lt;=5,"Medium",Table2[[#This Row],[Interaction_Count_Final]]&gt;=6,"High",TRUE,"CHECK"))</f>
        <v>High</v>
      </c>
      <c r="X2365" t="b">
        <f t="shared" si="36"/>
        <v>1</v>
      </c>
      <c r="Y2365" t="b">
        <f>tbl_CleanLeads[[#This Row],[Response_Time_Hours]]&gt;24</f>
        <v>0</v>
      </c>
      <c r="Z2365" s="13" t="b">
        <f>tbl_CleanLeads[[#This Row],[Response_Time_Hours]]&gt;72</f>
        <v>0</v>
      </c>
      <c r="AA2365" s="13" t="b">
        <f>tbl_CleanLeads[[#This Row],[Status_Clean]]="Converted"</f>
        <v>1</v>
      </c>
    </row>
    <row r="2366" spans="1:27">
      <c r="A2366" t="s">
        <v>90</v>
      </c>
      <c r="B2366" t="s">
        <v>6736</v>
      </c>
      <c r="C2366" t="s">
        <v>8764</v>
      </c>
      <c r="D2366" t="s">
        <v>7274</v>
      </c>
      <c r="E2366" t="s">
        <v>1356</v>
      </c>
      <c r="F2366" t="s">
        <v>193</v>
      </c>
      <c r="G2366" s="1">
        <v>45521</v>
      </c>
      <c r="H2366" s="8">
        <f>MONTH(tbl_CleanLeads[[#This Row],[Lead_Date_Final]])</f>
        <v>8</v>
      </c>
      <c r="I2366" t="s">
        <v>7310</v>
      </c>
      <c r="J2366" t="s">
        <v>7271</v>
      </c>
      <c r="K2366" t="s">
        <v>7288</v>
      </c>
      <c r="L2366">
        <f>WEEKDAY(tbl_CleanLeads[[#This Row],[Lead_Date_Final]],2)</f>
        <v>6</v>
      </c>
      <c r="M2366" t="s">
        <v>7278</v>
      </c>
      <c r="N2366">
        <v>31</v>
      </c>
      <c r="O2366" s="7">
        <v>1608.19</v>
      </c>
      <c r="P2366">
        <v>28</v>
      </c>
      <c r="Q2366" t="s">
        <v>7289</v>
      </c>
      <c r="R2366">
        <f>IF(UPPER(TRIM(Table2[[#This Row],[Status_Clean]]))="CONVERTED",1,0)</f>
        <v>0</v>
      </c>
      <c r="S2366">
        <f>IF(ISNUMBER(MATCH(UPPER(TRIM(Table2[[#This Row],[Status_Clean]])),{"CONTACTED","QUALIFIED","CONVERTED"},0)),1,0)</f>
        <v>0</v>
      </c>
      <c r="T2366" cm="1">
        <f t="array" ref="T2366">_xlfn.SWITCH(UPPER(TRIM(Table2[[#This Row],[Status_Clean]])),"NEW",1,"CONTACTED",2,"QUALIFIED",3,"CONVERTED",4,"LOST",5,99)</f>
        <v>1</v>
      </c>
      <c r="U2366" t="str" cm="1">
        <f t="array" ref="U2366">_xlfn.LET(_xlpm.x,IFERROR(VALUE(Table2[[#This Row],[Response_Time_Hours]]),""),IF(_xlpm.x="","CHECK",_xlfn.IFS(_xlpm.x&lt;=1,"Immediate",_xlpm.x&lt;=6,"Fast",_xlpm.x&lt;=24,"Moderate",_xlpm.x&gt;24,"Delayed")))</f>
        <v>Delayed</v>
      </c>
      <c r="V2366">
        <f>FLOOR(tbl_CleanLeads[[#This Row],[Response_Time_Hours]],6)</f>
        <v>30</v>
      </c>
      <c r="W2366" t="str" cm="1">
        <f t="array" ref="W2366">IF(Table2[[#This Row],[Interaction_Count_Final]]="","N/A",_xlfn.IFS(Table2[[#This Row],[Interaction_Count_Final]]&lt;=2,"Low",Table2[[#This Row],[Interaction_Count_Final]]&lt;=5,"Medium",Table2[[#This Row],[Interaction_Count_Final]]&gt;=6,"High",TRUE,"CHECK"))</f>
        <v>High</v>
      </c>
      <c r="X2366" t="b">
        <f t="shared" si="36"/>
        <v>1</v>
      </c>
      <c r="Y2366" t="b">
        <f>tbl_CleanLeads[[#This Row],[Response_Time_Hours]]&gt;24</f>
        <v>1</v>
      </c>
      <c r="Z2366" s="13" t="b">
        <f>tbl_CleanLeads[[#This Row],[Response_Time_Hours]]&gt;72</f>
        <v>0</v>
      </c>
      <c r="AA2366" s="13" t="b">
        <f>tbl_CleanLeads[[#This Row],[Status_Clean]]="Converted"</f>
        <v>0</v>
      </c>
    </row>
    <row r="2367" spans="1:27">
      <c r="A2367" t="s">
        <v>102</v>
      </c>
      <c r="B2367" t="s">
        <v>6739</v>
      </c>
      <c r="C2367" t="s">
        <v>6740</v>
      </c>
      <c r="D2367" t="s">
        <v>7303</v>
      </c>
      <c r="E2367" t="s">
        <v>469</v>
      </c>
      <c r="F2367" t="s">
        <v>193</v>
      </c>
      <c r="G2367" s="1">
        <v>45286</v>
      </c>
      <c r="H2367" s="8">
        <f>MONTH(tbl_CleanLeads[[#This Row],[Lead_Date_Final]])</f>
        <v>12</v>
      </c>
      <c r="I2367" t="s">
        <v>7262</v>
      </c>
      <c r="J2367" t="s">
        <v>7263</v>
      </c>
      <c r="K2367" t="s">
        <v>7264</v>
      </c>
      <c r="L2367">
        <f>WEEKDAY(tbl_CleanLeads[[#This Row],[Lead_Date_Final]],2)</f>
        <v>2</v>
      </c>
      <c r="M2367" t="s">
        <v>7265</v>
      </c>
      <c r="N2367">
        <v>44.5</v>
      </c>
      <c r="O2367" s="7">
        <v>1019.95</v>
      </c>
      <c r="P2367">
        <v>4</v>
      </c>
      <c r="Q2367" t="s">
        <v>7289</v>
      </c>
      <c r="R2367">
        <f>IF(UPPER(TRIM(Table2[[#This Row],[Status_Clean]]))="CONVERTED",1,0)</f>
        <v>0</v>
      </c>
      <c r="S2367">
        <f>IF(ISNUMBER(MATCH(UPPER(TRIM(Table2[[#This Row],[Status_Clean]])),{"CONTACTED","QUALIFIED","CONVERTED"},0)),1,0)</f>
        <v>0</v>
      </c>
      <c r="T2367" cm="1">
        <f t="array" ref="T2367">_xlfn.SWITCH(UPPER(TRIM(Table2[[#This Row],[Status_Clean]])),"NEW",1,"CONTACTED",2,"QUALIFIED",3,"CONVERTED",4,"LOST",5,99)</f>
        <v>1</v>
      </c>
      <c r="U2367" t="str" cm="1">
        <f t="array" ref="U2367">_xlfn.LET(_xlpm.x,IFERROR(VALUE(Table2[[#This Row],[Response_Time_Hours]]),""),IF(_xlpm.x="","CHECK",_xlfn.IFS(_xlpm.x&lt;=1,"Immediate",_xlpm.x&lt;=6,"Fast",_xlpm.x&lt;=24,"Moderate",_xlpm.x&gt;24,"Delayed")))</f>
        <v>Delayed</v>
      </c>
      <c r="V2367">
        <f>FLOOR(tbl_CleanLeads[[#This Row],[Response_Time_Hours]],6)</f>
        <v>42</v>
      </c>
      <c r="W2367" t="str" cm="1">
        <f t="array" ref="W2367">IF(Table2[[#This Row],[Interaction_Count_Final]]="","N/A",_xlfn.IFS(Table2[[#This Row],[Interaction_Count_Final]]&lt;=2,"Low",Table2[[#This Row],[Interaction_Count_Final]]&lt;=5,"Medium",Table2[[#This Row],[Interaction_Count_Final]]&gt;=6,"High",TRUE,"CHECK"))</f>
        <v>Medium</v>
      </c>
      <c r="X2367" t="b">
        <f t="shared" si="36"/>
        <v>1</v>
      </c>
      <c r="Y2367" t="b">
        <f>tbl_CleanLeads[[#This Row],[Response_Time_Hours]]&gt;24</f>
        <v>1</v>
      </c>
      <c r="Z2367" s="13" t="b">
        <f>tbl_CleanLeads[[#This Row],[Response_Time_Hours]]&gt;72</f>
        <v>0</v>
      </c>
      <c r="AA2367" s="13" t="b">
        <f>tbl_CleanLeads[[#This Row],[Status_Clean]]="Converted"</f>
        <v>0</v>
      </c>
    </row>
    <row r="2368" spans="1:27">
      <c r="A2368" t="s">
        <v>70</v>
      </c>
      <c r="B2368" t="s">
        <v>6743</v>
      </c>
      <c r="C2368" t="s">
        <v>8765</v>
      </c>
      <c r="D2368" t="s">
        <v>7303</v>
      </c>
      <c r="E2368" t="s">
        <v>311</v>
      </c>
      <c r="F2368" t="s">
        <v>71</v>
      </c>
      <c r="G2368" s="1">
        <v>45232</v>
      </c>
      <c r="H2368" s="8">
        <f>MONTH(tbl_CleanLeads[[#This Row],[Lead_Date_Final]])</f>
        <v>11</v>
      </c>
      <c r="I2368" t="s">
        <v>7300</v>
      </c>
      <c r="J2368" t="s">
        <v>7263</v>
      </c>
      <c r="K2368" t="s">
        <v>7264</v>
      </c>
      <c r="L2368">
        <f>WEEKDAY(tbl_CleanLeads[[#This Row],[Lead_Date_Final]],2)</f>
        <v>4</v>
      </c>
      <c r="M2368" t="s">
        <v>7285</v>
      </c>
      <c r="N2368">
        <v>2.1</v>
      </c>
      <c r="O2368" s="7">
        <v>1259.22</v>
      </c>
      <c r="P2368">
        <v>10</v>
      </c>
      <c r="Q2368" t="s">
        <v>7289</v>
      </c>
      <c r="R2368">
        <f>IF(UPPER(TRIM(Table2[[#This Row],[Status_Clean]]))="CONVERTED",1,0)</f>
        <v>0</v>
      </c>
      <c r="S2368">
        <f>IF(ISNUMBER(MATCH(UPPER(TRIM(Table2[[#This Row],[Status_Clean]])),{"CONTACTED","QUALIFIED","CONVERTED"},0)),1,0)</f>
        <v>1</v>
      </c>
      <c r="T2368" cm="1">
        <f t="array" ref="T2368">_xlfn.SWITCH(UPPER(TRIM(Table2[[#This Row],[Status_Clean]])),"NEW",1,"CONTACTED",2,"QUALIFIED",3,"CONVERTED",4,"LOST",5,99)</f>
        <v>3</v>
      </c>
      <c r="U2368" t="str" cm="1">
        <f t="array" ref="U2368">_xlfn.LET(_xlpm.x,IFERROR(VALUE(Table2[[#This Row],[Response_Time_Hours]]),""),IF(_xlpm.x="","CHECK",_xlfn.IFS(_xlpm.x&lt;=1,"Immediate",_xlpm.x&lt;=6,"Fast",_xlpm.x&lt;=24,"Moderate",_xlpm.x&gt;24,"Delayed")))</f>
        <v>Fast</v>
      </c>
      <c r="V2368">
        <f>FLOOR(tbl_CleanLeads[[#This Row],[Response_Time_Hours]],6)</f>
        <v>0</v>
      </c>
      <c r="W2368" t="str" cm="1">
        <f t="array" ref="W2368">IF(Table2[[#This Row],[Interaction_Count_Final]]="","N/A",_xlfn.IFS(Table2[[#This Row],[Interaction_Count_Final]]&lt;=2,"Low",Table2[[#This Row],[Interaction_Count_Final]]&lt;=5,"Medium",Table2[[#This Row],[Interaction_Count_Final]]&gt;=6,"High",TRUE,"CHECK"))</f>
        <v>High</v>
      </c>
      <c r="X2368" t="b">
        <f t="shared" si="36"/>
        <v>1</v>
      </c>
      <c r="Y2368" t="b">
        <f>tbl_CleanLeads[[#This Row],[Response_Time_Hours]]&gt;24</f>
        <v>0</v>
      </c>
      <c r="Z2368" s="13" t="b">
        <f>tbl_CleanLeads[[#This Row],[Response_Time_Hours]]&gt;72</f>
        <v>0</v>
      </c>
      <c r="AA2368" s="13" t="b">
        <f>tbl_CleanLeads[[#This Row],[Status_Clean]]="Converted"</f>
        <v>0</v>
      </c>
    </row>
    <row r="2369" spans="1:27">
      <c r="A2369" t="s">
        <v>102</v>
      </c>
      <c r="B2369" t="s">
        <v>6746</v>
      </c>
      <c r="C2369" t="s">
        <v>6747</v>
      </c>
      <c r="D2369" t="s">
        <v>7303</v>
      </c>
      <c r="E2369" t="s">
        <v>1356</v>
      </c>
      <c r="F2369" t="s">
        <v>250</v>
      </c>
      <c r="G2369" s="1">
        <v>44951</v>
      </c>
      <c r="H2369" s="8">
        <f>MONTH(tbl_CleanLeads[[#This Row],[Lead_Date_Final]])</f>
        <v>1</v>
      </c>
      <c r="I2369" t="s">
        <v>7317</v>
      </c>
      <c r="J2369" t="s">
        <v>7263</v>
      </c>
      <c r="K2369" t="s">
        <v>7284</v>
      </c>
      <c r="L2369">
        <f>WEEKDAY(tbl_CleanLeads[[#This Row],[Lead_Date_Final]],2)</f>
        <v>3</v>
      </c>
      <c r="M2369" t="s">
        <v>7272</v>
      </c>
      <c r="N2369">
        <v>25</v>
      </c>
      <c r="O2369" s="7">
        <v>1318.23</v>
      </c>
      <c r="P2369">
        <v>43</v>
      </c>
      <c r="Q2369" t="s">
        <v>7289</v>
      </c>
      <c r="R2369">
        <f>IF(UPPER(TRIM(Table2[[#This Row],[Status_Clean]]))="CONVERTED",1,0)</f>
        <v>1</v>
      </c>
      <c r="S2369">
        <f>IF(ISNUMBER(MATCH(UPPER(TRIM(Table2[[#This Row],[Status_Clean]])),{"CONTACTED","QUALIFIED","CONVERTED"},0)),1,0)</f>
        <v>1</v>
      </c>
      <c r="T2369" cm="1">
        <f t="array" ref="T2369">_xlfn.SWITCH(UPPER(TRIM(Table2[[#This Row],[Status_Clean]])),"NEW",1,"CONTACTED",2,"QUALIFIED",3,"CONVERTED",4,"LOST",5,99)</f>
        <v>4</v>
      </c>
      <c r="U2369" t="str" cm="1">
        <f t="array" ref="U2369">_xlfn.LET(_xlpm.x,IFERROR(VALUE(Table2[[#This Row],[Response_Time_Hours]]),""),IF(_xlpm.x="","CHECK",_xlfn.IFS(_xlpm.x&lt;=1,"Immediate",_xlpm.x&lt;=6,"Fast",_xlpm.x&lt;=24,"Moderate",_xlpm.x&gt;24,"Delayed")))</f>
        <v>Delayed</v>
      </c>
      <c r="V2369">
        <f>FLOOR(tbl_CleanLeads[[#This Row],[Response_Time_Hours]],6)</f>
        <v>24</v>
      </c>
      <c r="W2369" t="str" cm="1">
        <f t="array" ref="W2369">IF(Table2[[#This Row],[Interaction_Count_Final]]="","N/A",_xlfn.IFS(Table2[[#This Row],[Interaction_Count_Final]]&lt;=2,"Low",Table2[[#This Row],[Interaction_Count_Final]]&lt;=5,"Medium",Table2[[#This Row],[Interaction_Count_Final]]&gt;=6,"High",TRUE,"CHECK"))</f>
        <v>High</v>
      </c>
      <c r="X2369" t="b">
        <f t="shared" si="36"/>
        <v>1</v>
      </c>
      <c r="Y2369" t="b">
        <f>tbl_CleanLeads[[#This Row],[Response_Time_Hours]]&gt;24</f>
        <v>1</v>
      </c>
      <c r="Z2369" s="13" t="b">
        <f>tbl_CleanLeads[[#This Row],[Response_Time_Hours]]&gt;72</f>
        <v>0</v>
      </c>
      <c r="AA2369" s="13" t="b">
        <f>tbl_CleanLeads[[#This Row],[Status_Clean]]="Converted"</f>
        <v>1</v>
      </c>
    </row>
    <row r="2370" spans="1:27">
      <c r="A2370" t="s">
        <v>102</v>
      </c>
      <c r="B2370" t="s">
        <v>6748</v>
      </c>
      <c r="C2370" t="s">
        <v>6749</v>
      </c>
      <c r="D2370" t="s">
        <v>7268</v>
      </c>
      <c r="E2370" t="s">
        <v>792</v>
      </c>
      <c r="F2370" t="s">
        <v>125</v>
      </c>
      <c r="G2370" s="1">
        <v>45460</v>
      </c>
      <c r="H2370" s="8">
        <f>MONTH(tbl_CleanLeads[[#This Row],[Lead_Date_Final]])</f>
        <v>6</v>
      </c>
      <c r="I2370" t="s">
        <v>7276</v>
      </c>
      <c r="J2370" t="s">
        <v>7271</v>
      </c>
      <c r="K2370" t="s">
        <v>7277</v>
      </c>
      <c r="L2370">
        <f>WEEKDAY(tbl_CleanLeads[[#This Row],[Lead_Date_Final]],2)</f>
        <v>1</v>
      </c>
      <c r="M2370" t="s">
        <v>7298</v>
      </c>
      <c r="N2370">
        <v>21.6</v>
      </c>
      <c r="O2370" s="7">
        <v>3894.81</v>
      </c>
      <c r="P2370">
        <v>39</v>
      </c>
      <c r="Q2370" t="s">
        <v>7266</v>
      </c>
      <c r="R2370">
        <f>IF(UPPER(TRIM(Table2[[#This Row],[Status_Clean]]))="CONVERTED",1,0)</f>
        <v>0</v>
      </c>
      <c r="S2370">
        <f>IF(ISNUMBER(MATCH(UPPER(TRIM(Table2[[#This Row],[Status_Clean]])),{"CONTACTED","QUALIFIED","CONVERTED"},0)),1,0)</f>
        <v>1</v>
      </c>
      <c r="T2370" cm="1">
        <f t="array" ref="T2370">_xlfn.SWITCH(UPPER(TRIM(Table2[[#This Row],[Status_Clean]])),"NEW",1,"CONTACTED",2,"QUALIFIED",3,"CONVERTED",4,"LOST",5,99)</f>
        <v>2</v>
      </c>
      <c r="U2370" t="str" cm="1">
        <f t="array" ref="U2370">_xlfn.LET(_xlpm.x,IFERROR(VALUE(Table2[[#This Row],[Response_Time_Hours]]),""),IF(_xlpm.x="","CHECK",_xlfn.IFS(_xlpm.x&lt;=1,"Immediate",_xlpm.x&lt;=6,"Fast",_xlpm.x&lt;=24,"Moderate",_xlpm.x&gt;24,"Delayed")))</f>
        <v>Moderate</v>
      </c>
      <c r="V2370">
        <f>FLOOR(tbl_CleanLeads[[#This Row],[Response_Time_Hours]],6)</f>
        <v>18</v>
      </c>
      <c r="W2370" t="str" cm="1">
        <f t="array" ref="W2370">IF(Table2[[#This Row],[Interaction_Count_Final]]="","N/A",_xlfn.IFS(Table2[[#This Row],[Interaction_Count_Final]]&lt;=2,"Low",Table2[[#This Row],[Interaction_Count_Final]]&lt;=5,"Medium",Table2[[#This Row],[Interaction_Count_Final]]&gt;=6,"High",TRUE,"CHECK"))</f>
        <v>High</v>
      </c>
      <c r="X2370" t="b">
        <f t="shared" ref="X2370:X2433" si="37">COUNTIF($A:$A,$A2370)&gt;1</f>
        <v>1</v>
      </c>
      <c r="Y2370" t="b">
        <f>tbl_CleanLeads[[#This Row],[Response_Time_Hours]]&gt;24</f>
        <v>0</v>
      </c>
      <c r="Z2370" s="13" t="b">
        <f>tbl_CleanLeads[[#This Row],[Response_Time_Hours]]&gt;72</f>
        <v>0</v>
      </c>
      <c r="AA2370" s="13" t="b">
        <f>tbl_CleanLeads[[#This Row],[Status_Clean]]="Converted"</f>
        <v>0</v>
      </c>
    </row>
    <row r="2371" spans="1:27">
      <c r="A2371" t="s">
        <v>63</v>
      </c>
      <c r="B2371" t="s">
        <v>6750</v>
      </c>
      <c r="C2371" t="s">
        <v>8766</v>
      </c>
      <c r="D2371" t="s">
        <v>7274</v>
      </c>
      <c r="E2371" t="s">
        <v>254</v>
      </c>
      <c r="F2371" t="s">
        <v>71</v>
      </c>
      <c r="G2371" s="1">
        <v>44992</v>
      </c>
      <c r="H2371" s="8">
        <f>MONTH(tbl_CleanLeads[[#This Row],[Lead_Date_Final]])</f>
        <v>3</v>
      </c>
      <c r="I2371" t="s">
        <v>7295</v>
      </c>
      <c r="J2371" t="s">
        <v>7263</v>
      </c>
      <c r="K2371" t="s">
        <v>7284</v>
      </c>
      <c r="L2371">
        <f>WEEKDAY(tbl_CleanLeads[[#This Row],[Lead_Date_Final]],2)</f>
        <v>2</v>
      </c>
      <c r="M2371" t="s">
        <v>7265</v>
      </c>
      <c r="N2371">
        <v>24.3</v>
      </c>
      <c r="O2371" s="7">
        <v>4792.8999999999996</v>
      </c>
      <c r="P2371">
        <v>43</v>
      </c>
      <c r="Q2371" t="s">
        <v>7273</v>
      </c>
      <c r="R2371">
        <f>IF(UPPER(TRIM(Table2[[#This Row],[Status_Clean]]))="CONVERTED",1,0)</f>
        <v>0</v>
      </c>
      <c r="S2371">
        <f>IF(ISNUMBER(MATCH(UPPER(TRIM(Table2[[#This Row],[Status_Clean]])),{"CONTACTED","QUALIFIED","CONVERTED"},0)),1,0)</f>
        <v>1</v>
      </c>
      <c r="T2371" cm="1">
        <f t="array" ref="T2371">_xlfn.SWITCH(UPPER(TRIM(Table2[[#This Row],[Status_Clean]])),"NEW",1,"CONTACTED",2,"QUALIFIED",3,"CONVERTED",4,"LOST",5,99)</f>
        <v>3</v>
      </c>
      <c r="U2371" t="str" cm="1">
        <f t="array" ref="U2371">_xlfn.LET(_xlpm.x,IFERROR(VALUE(Table2[[#This Row],[Response_Time_Hours]]),""),IF(_xlpm.x="","CHECK",_xlfn.IFS(_xlpm.x&lt;=1,"Immediate",_xlpm.x&lt;=6,"Fast",_xlpm.x&lt;=24,"Moderate",_xlpm.x&gt;24,"Delayed")))</f>
        <v>Delayed</v>
      </c>
      <c r="V2371">
        <f>FLOOR(tbl_CleanLeads[[#This Row],[Response_Time_Hours]],6)</f>
        <v>24</v>
      </c>
      <c r="W2371" t="str" cm="1">
        <f t="array" ref="W2371">IF(Table2[[#This Row],[Interaction_Count_Final]]="","N/A",_xlfn.IFS(Table2[[#This Row],[Interaction_Count_Final]]&lt;=2,"Low",Table2[[#This Row],[Interaction_Count_Final]]&lt;=5,"Medium",Table2[[#This Row],[Interaction_Count_Final]]&gt;=6,"High",TRUE,"CHECK"))</f>
        <v>High</v>
      </c>
      <c r="X2371" t="b">
        <f t="shared" si="37"/>
        <v>1</v>
      </c>
      <c r="Y2371" t="b">
        <f>tbl_CleanLeads[[#This Row],[Response_Time_Hours]]&gt;24</f>
        <v>1</v>
      </c>
      <c r="Z2371" s="13" t="b">
        <f>tbl_CleanLeads[[#This Row],[Response_Time_Hours]]&gt;72</f>
        <v>0</v>
      </c>
      <c r="AA2371" s="13" t="b">
        <f>tbl_CleanLeads[[#This Row],[Status_Clean]]="Converted"</f>
        <v>0</v>
      </c>
    </row>
    <row r="2372" spans="1:27">
      <c r="A2372" t="s">
        <v>70</v>
      </c>
      <c r="B2372" t="s">
        <v>6753</v>
      </c>
      <c r="C2372" t="s">
        <v>6754</v>
      </c>
      <c r="D2372" t="s">
        <v>7274</v>
      </c>
      <c r="E2372" t="s">
        <v>1356</v>
      </c>
      <c r="F2372" t="s">
        <v>193</v>
      </c>
      <c r="G2372" s="1">
        <v>45283</v>
      </c>
      <c r="H2372" s="8">
        <f>MONTH(tbl_CleanLeads[[#This Row],[Lead_Date_Final]])</f>
        <v>12</v>
      </c>
      <c r="I2372" t="s">
        <v>7262</v>
      </c>
      <c r="J2372" t="s">
        <v>7263</v>
      </c>
      <c r="K2372" t="s">
        <v>7264</v>
      </c>
      <c r="L2372">
        <f>WEEKDAY(tbl_CleanLeads[[#This Row],[Lead_Date_Final]],2)</f>
        <v>6</v>
      </c>
      <c r="M2372" t="s">
        <v>7278</v>
      </c>
      <c r="N2372">
        <v>60</v>
      </c>
      <c r="O2372" s="7">
        <v>4739.49</v>
      </c>
      <c r="P2372">
        <v>8</v>
      </c>
      <c r="Q2372" t="s">
        <v>7273</v>
      </c>
      <c r="R2372">
        <f>IF(UPPER(TRIM(Table2[[#This Row],[Status_Clean]]))="CONVERTED",1,0)</f>
        <v>0</v>
      </c>
      <c r="S2372">
        <f>IF(ISNUMBER(MATCH(UPPER(TRIM(Table2[[#This Row],[Status_Clean]])),{"CONTACTED","QUALIFIED","CONVERTED"},0)),1,0)</f>
        <v>0</v>
      </c>
      <c r="T2372" cm="1">
        <f t="array" ref="T2372">_xlfn.SWITCH(UPPER(TRIM(Table2[[#This Row],[Status_Clean]])),"NEW",1,"CONTACTED",2,"QUALIFIED",3,"CONVERTED",4,"LOST",5,99)</f>
        <v>1</v>
      </c>
      <c r="U2372" t="str" cm="1">
        <f t="array" ref="U2372">_xlfn.LET(_xlpm.x,IFERROR(VALUE(Table2[[#This Row],[Response_Time_Hours]]),""),IF(_xlpm.x="","CHECK",_xlfn.IFS(_xlpm.x&lt;=1,"Immediate",_xlpm.x&lt;=6,"Fast",_xlpm.x&lt;=24,"Moderate",_xlpm.x&gt;24,"Delayed")))</f>
        <v>Delayed</v>
      </c>
      <c r="V2372">
        <f>FLOOR(tbl_CleanLeads[[#This Row],[Response_Time_Hours]],6)</f>
        <v>60</v>
      </c>
      <c r="W2372" t="str" cm="1">
        <f t="array" ref="W2372">IF(Table2[[#This Row],[Interaction_Count_Final]]="","N/A",_xlfn.IFS(Table2[[#This Row],[Interaction_Count_Final]]&lt;=2,"Low",Table2[[#This Row],[Interaction_Count_Final]]&lt;=5,"Medium",Table2[[#This Row],[Interaction_Count_Final]]&gt;=6,"High",TRUE,"CHECK"))</f>
        <v>High</v>
      </c>
      <c r="X2372" t="b">
        <f t="shared" si="37"/>
        <v>1</v>
      </c>
      <c r="Y2372" t="b">
        <f>tbl_CleanLeads[[#This Row],[Response_Time_Hours]]&gt;24</f>
        <v>1</v>
      </c>
      <c r="Z2372" s="13" t="b">
        <f>tbl_CleanLeads[[#This Row],[Response_Time_Hours]]&gt;72</f>
        <v>0</v>
      </c>
      <c r="AA2372" s="13" t="b">
        <f>tbl_CleanLeads[[#This Row],[Status_Clean]]="Converted"</f>
        <v>0</v>
      </c>
    </row>
    <row r="2373" spans="1:27">
      <c r="A2373" t="s">
        <v>90</v>
      </c>
      <c r="B2373" t="s">
        <v>6755</v>
      </c>
      <c r="C2373" t="s">
        <v>6756</v>
      </c>
      <c r="D2373" t="s">
        <v>7268</v>
      </c>
      <c r="E2373" t="s">
        <v>263</v>
      </c>
      <c r="F2373" t="s">
        <v>125</v>
      </c>
      <c r="G2373" s="1">
        <v>44996</v>
      </c>
      <c r="H2373" s="8">
        <f>MONTH(tbl_CleanLeads[[#This Row],[Lead_Date_Final]])</f>
        <v>3</v>
      </c>
      <c r="I2373" t="s">
        <v>7295</v>
      </c>
      <c r="J2373" t="s">
        <v>7263</v>
      </c>
      <c r="K2373" t="s">
        <v>7284</v>
      </c>
      <c r="L2373">
        <f>WEEKDAY(tbl_CleanLeads[[#This Row],[Lead_Date_Final]],2)</f>
        <v>6</v>
      </c>
      <c r="M2373" t="s">
        <v>7278</v>
      </c>
      <c r="N2373">
        <v>50.400000000000006</v>
      </c>
      <c r="O2373" s="7">
        <v>4917.08</v>
      </c>
      <c r="P2373">
        <v>34</v>
      </c>
      <c r="Q2373" t="s">
        <v>7273</v>
      </c>
      <c r="R2373">
        <f>IF(UPPER(TRIM(Table2[[#This Row],[Status_Clean]]))="CONVERTED",1,0)</f>
        <v>0</v>
      </c>
      <c r="S2373">
        <f>IF(ISNUMBER(MATCH(UPPER(TRIM(Table2[[#This Row],[Status_Clean]])),{"CONTACTED","QUALIFIED","CONVERTED"},0)),1,0)</f>
        <v>1</v>
      </c>
      <c r="T2373" cm="1">
        <f t="array" ref="T2373">_xlfn.SWITCH(UPPER(TRIM(Table2[[#This Row],[Status_Clean]])),"NEW",1,"CONTACTED",2,"QUALIFIED",3,"CONVERTED",4,"LOST",5,99)</f>
        <v>2</v>
      </c>
      <c r="U2373" t="str" cm="1">
        <f t="array" ref="U2373">_xlfn.LET(_xlpm.x,IFERROR(VALUE(Table2[[#This Row],[Response_Time_Hours]]),""),IF(_xlpm.x="","CHECK",_xlfn.IFS(_xlpm.x&lt;=1,"Immediate",_xlpm.x&lt;=6,"Fast",_xlpm.x&lt;=24,"Moderate",_xlpm.x&gt;24,"Delayed")))</f>
        <v>Delayed</v>
      </c>
      <c r="V2373">
        <f>FLOOR(tbl_CleanLeads[[#This Row],[Response_Time_Hours]],6)</f>
        <v>48</v>
      </c>
      <c r="W2373" t="str" cm="1">
        <f t="array" ref="W2373">IF(Table2[[#This Row],[Interaction_Count_Final]]="","N/A",_xlfn.IFS(Table2[[#This Row],[Interaction_Count_Final]]&lt;=2,"Low",Table2[[#This Row],[Interaction_Count_Final]]&lt;=5,"Medium",Table2[[#This Row],[Interaction_Count_Final]]&gt;=6,"High",TRUE,"CHECK"))</f>
        <v>High</v>
      </c>
      <c r="X2373" t="b">
        <f t="shared" si="37"/>
        <v>1</v>
      </c>
      <c r="Y2373" t="b">
        <f>tbl_CleanLeads[[#This Row],[Response_Time_Hours]]&gt;24</f>
        <v>1</v>
      </c>
      <c r="Z2373" s="13" t="b">
        <f>tbl_CleanLeads[[#This Row],[Response_Time_Hours]]&gt;72</f>
        <v>0</v>
      </c>
      <c r="AA2373" s="13" t="b">
        <f>tbl_CleanLeads[[#This Row],[Status_Clean]]="Converted"</f>
        <v>0</v>
      </c>
    </row>
    <row r="2374" spans="1:27">
      <c r="A2374" t="s">
        <v>90</v>
      </c>
      <c r="B2374" t="s">
        <v>6757</v>
      </c>
      <c r="C2374" t="s">
        <v>6758</v>
      </c>
      <c r="D2374" t="s">
        <v>7280</v>
      </c>
      <c r="E2374" t="s">
        <v>792</v>
      </c>
      <c r="F2374" t="s">
        <v>125</v>
      </c>
      <c r="G2374" s="1">
        <v>45219</v>
      </c>
      <c r="H2374" s="8">
        <f>MONTH(tbl_CleanLeads[[#This Row],[Lead_Date_Final]])</f>
        <v>10</v>
      </c>
      <c r="I2374" t="s">
        <v>7270</v>
      </c>
      <c r="J2374" t="s">
        <v>7263</v>
      </c>
      <c r="K2374" t="s">
        <v>7264</v>
      </c>
      <c r="L2374">
        <f>WEEKDAY(tbl_CleanLeads[[#This Row],[Lead_Date_Final]],2)</f>
        <v>5</v>
      </c>
      <c r="M2374" t="s">
        <v>7312</v>
      </c>
      <c r="N2374">
        <v>31.6</v>
      </c>
      <c r="O2374" s="7">
        <v>4900</v>
      </c>
      <c r="P2374">
        <v>4</v>
      </c>
      <c r="Q2374" t="s">
        <v>7273</v>
      </c>
      <c r="R2374">
        <f>IF(UPPER(TRIM(Table2[[#This Row],[Status_Clean]]))="CONVERTED",1,0)</f>
        <v>0</v>
      </c>
      <c r="S2374">
        <f>IF(ISNUMBER(MATCH(UPPER(TRIM(Table2[[#This Row],[Status_Clean]])),{"CONTACTED","QUALIFIED","CONVERTED"},0)),1,0)</f>
        <v>1</v>
      </c>
      <c r="T2374" cm="1">
        <f t="array" ref="T2374">_xlfn.SWITCH(UPPER(TRIM(Table2[[#This Row],[Status_Clean]])),"NEW",1,"CONTACTED",2,"QUALIFIED",3,"CONVERTED",4,"LOST",5,99)</f>
        <v>2</v>
      </c>
      <c r="U2374" t="str" cm="1">
        <f t="array" ref="U2374">_xlfn.LET(_xlpm.x,IFERROR(VALUE(Table2[[#This Row],[Response_Time_Hours]]),""),IF(_xlpm.x="","CHECK",_xlfn.IFS(_xlpm.x&lt;=1,"Immediate",_xlpm.x&lt;=6,"Fast",_xlpm.x&lt;=24,"Moderate",_xlpm.x&gt;24,"Delayed")))</f>
        <v>Delayed</v>
      </c>
      <c r="V2374">
        <f>FLOOR(tbl_CleanLeads[[#This Row],[Response_Time_Hours]],6)</f>
        <v>30</v>
      </c>
      <c r="W2374" t="str" cm="1">
        <f t="array" ref="W2374">IF(Table2[[#This Row],[Interaction_Count_Final]]="","N/A",_xlfn.IFS(Table2[[#This Row],[Interaction_Count_Final]]&lt;=2,"Low",Table2[[#This Row],[Interaction_Count_Final]]&lt;=5,"Medium",Table2[[#This Row],[Interaction_Count_Final]]&gt;=6,"High",TRUE,"CHECK"))</f>
        <v>Medium</v>
      </c>
      <c r="X2374" t="b">
        <f t="shared" si="37"/>
        <v>1</v>
      </c>
      <c r="Y2374" t="b">
        <f>tbl_CleanLeads[[#This Row],[Response_Time_Hours]]&gt;24</f>
        <v>1</v>
      </c>
      <c r="Z2374" s="13" t="b">
        <f>tbl_CleanLeads[[#This Row],[Response_Time_Hours]]&gt;72</f>
        <v>0</v>
      </c>
      <c r="AA2374" s="13" t="b">
        <f>tbl_CleanLeads[[#This Row],[Status_Clean]]="Converted"</f>
        <v>0</v>
      </c>
    </row>
    <row r="2375" spans="1:27">
      <c r="A2375" t="s">
        <v>70</v>
      </c>
      <c r="B2375" t="s">
        <v>6759</v>
      </c>
      <c r="C2375" t="s">
        <v>8767</v>
      </c>
      <c r="D2375" t="s">
        <v>7274</v>
      </c>
      <c r="E2375" t="s">
        <v>469</v>
      </c>
      <c r="F2375" t="s">
        <v>125</v>
      </c>
      <c r="G2375" s="1">
        <v>45257</v>
      </c>
      <c r="H2375" s="8">
        <f>MONTH(tbl_CleanLeads[[#This Row],[Lead_Date_Final]])</f>
        <v>11</v>
      </c>
      <c r="I2375" t="s">
        <v>7300</v>
      </c>
      <c r="J2375" t="s">
        <v>7263</v>
      </c>
      <c r="K2375" t="s">
        <v>7264</v>
      </c>
      <c r="L2375">
        <f>WEEKDAY(tbl_CleanLeads[[#This Row],[Lead_Date_Final]],2)</f>
        <v>1</v>
      </c>
      <c r="M2375" t="s">
        <v>7298</v>
      </c>
      <c r="N2375">
        <v>64.5</v>
      </c>
      <c r="O2375" s="7">
        <v>3030.15</v>
      </c>
      <c r="P2375">
        <v>41</v>
      </c>
      <c r="Q2375" t="s">
        <v>7266</v>
      </c>
      <c r="R2375">
        <f>IF(UPPER(TRIM(Table2[[#This Row],[Status_Clean]]))="CONVERTED",1,0)</f>
        <v>0</v>
      </c>
      <c r="S2375">
        <f>IF(ISNUMBER(MATCH(UPPER(TRIM(Table2[[#This Row],[Status_Clean]])),{"CONTACTED","QUALIFIED","CONVERTED"},0)),1,0)</f>
        <v>1</v>
      </c>
      <c r="T2375" cm="1">
        <f t="array" ref="T2375">_xlfn.SWITCH(UPPER(TRIM(Table2[[#This Row],[Status_Clean]])),"NEW",1,"CONTACTED",2,"QUALIFIED",3,"CONVERTED",4,"LOST",5,99)</f>
        <v>2</v>
      </c>
      <c r="U2375" t="str" cm="1">
        <f t="array" ref="U2375">_xlfn.LET(_xlpm.x,IFERROR(VALUE(Table2[[#This Row],[Response_Time_Hours]]),""),IF(_xlpm.x="","CHECK",_xlfn.IFS(_xlpm.x&lt;=1,"Immediate",_xlpm.x&lt;=6,"Fast",_xlpm.x&lt;=24,"Moderate",_xlpm.x&gt;24,"Delayed")))</f>
        <v>Delayed</v>
      </c>
      <c r="V2375">
        <f>FLOOR(tbl_CleanLeads[[#This Row],[Response_Time_Hours]],6)</f>
        <v>60</v>
      </c>
      <c r="W2375" t="str" cm="1">
        <f t="array" ref="W2375">IF(Table2[[#This Row],[Interaction_Count_Final]]="","N/A",_xlfn.IFS(Table2[[#This Row],[Interaction_Count_Final]]&lt;=2,"Low",Table2[[#This Row],[Interaction_Count_Final]]&lt;=5,"Medium",Table2[[#This Row],[Interaction_Count_Final]]&gt;=6,"High",TRUE,"CHECK"))</f>
        <v>High</v>
      </c>
      <c r="X2375" t="b">
        <f t="shared" si="37"/>
        <v>1</v>
      </c>
      <c r="Y2375" t="b">
        <f>tbl_CleanLeads[[#This Row],[Response_Time_Hours]]&gt;24</f>
        <v>1</v>
      </c>
      <c r="Z2375" s="13" t="b">
        <f>tbl_CleanLeads[[#This Row],[Response_Time_Hours]]&gt;72</f>
        <v>0</v>
      </c>
      <c r="AA2375" s="13" t="b">
        <f>tbl_CleanLeads[[#This Row],[Status_Clean]]="Converted"</f>
        <v>0</v>
      </c>
    </row>
    <row r="2376" spans="1:27">
      <c r="A2376" t="s">
        <v>70</v>
      </c>
      <c r="B2376" t="s">
        <v>6761</v>
      </c>
      <c r="C2376" t="s">
        <v>6762</v>
      </c>
      <c r="D2376" t="s">
        <v>7280</v>
      </c>
      <c r="E2376" t="s">
        <v>311</v>
      </c>
      <c r="F2376" t="s">
        <v>193</v>
      </c>
      <c r="G2376" s="1">
        <v>45496</v>
      </c>
      <c r="H2376" s="8">
        <f>MONTH(tbl_CleanLeads[[#This Row],[Lead_Date_Final]])</f>
        <v>7</v>
      </c>
      <c r="I2376" t="s">
        <v>7305</v>
      </c>
      <c r="J2376" t="s">
        <v>7271</v>
      </c>
      <c r="K2376" t="s">
        <v>7288</v>
      </c>
      <c r="L2376">
        <f>WEEKDAY(tbl_CleanLeads[[#This Row],[Lead_Date_Final]],2)</f>
        <v>2</v>
      </c>
      <c r="M2376" t="s">
        <v>7265</v>
      </c>
      <c r="N2376">
        <v>4.4000000000000004</v>
      </c>
      <c r="O2376" s="7">
        <v>4602.22</v>
      </c>
      <c r="P2376">
        <v>9</v>
      </c>
      <c r="Q2376" t="s">
        <v>7273</v>
      </c>
      <c r="R2376">
        <f>IF(UPPER(TRIM(Table2[[#This Row],[Status_Clean]]))="CONVERTED",1,0)</f>
        <v>0</v>
      </c>
      <c r="S2376">
        <f>IF(ISNUMBER(MATCH(UPPER(TRIM(Table2[[#This Row],[Status_Clean]])),{"CONTACTED","QUALIFIED","CONVERTED"},0)),1,0)</f>
        <v>0</v>
      </c>
      <c r="T2376" cm="1">
        <f t="array" ref="T2376">_xlfn.SWITCH(UPPER(TRIM(Table2[[#This Row],[Status_Clean]])),"NEW",1,"CONTACTED",2,"QUALIFIED",3,"CONVERTED",4,"LOST",5,99)</f>
        <v>1</v>
      </c>
      <c r="U2376" t="str" cm="1">
        <f t="array" ref="U2376">_xlfn.LET(_xlpm.x,IFERROR(VALUE(Table2[[#This Row],[Response_Time_Hours]]),""),IF(_xlpm.x="","CHECK",_xlfn.IFS(_xlpm.x&lt;=1,"Immediate",_xlpm.x&lt;=6,"Fast",_xlpm.x&lt;=24,"Moderate",_xlpm.x&gt;24,"Delayed")))</f>
        <v>Fast</v>
      </c>
      <c r="V2376">
        <f>FLOOR(tbl_CleanLeads[[#This Row],[Response_Time_Hours]],6)</f>
        <v>0</v>
      </c>
      <c r="W2376" t="str" cm="1">
        <f t="array" ref="W2376">IF(Table2[[#This Row],[Interaction_Count_Final]]="","N/A",_xlfn.IFS(Table2[[#This Row],[Interaction_Count_Final]]&lt;=2,"Low",Table2[[#This Row],[Interaction_Count_Final]]&lt;=5,"Medium",Table2[[#This Row],[Interaction_Count_Final]]&gt;=6,"High",TRUE,"CHECK"))</f>
        <v>High</v>
      </c>
      <c r="X2376" t="b">
        <f t="shared" si="37"/>
        <v>1</v>
      </c>
      <c r="Y2376" t="b">
        <f>tbl_CleanLeads[[#This Row],[Response_Time_Hours]]&gt;24</f>
        <v>0</v>
      </c>
      <c r="Z2376" s="13" t="b">
        <f>tbl_CleanLeads[[#This Row],[Response_Time_Hours]]&gt;72</f>
        <v>0</v>
      </c>
      <c r="AA2376" s="13" t="b">
        <f>tbl_CleanLeads[[#This Row],[Status_Clean]]="Converted"</f>
        <v>0</v>
      </c>
    </row>
    <row r="2377" spans="1:27">
      <c r="A2377" t="s">
        <v>90</v>
      </c>
      <c r="B2377" t="s">
        <v>6765</v>
      </c>
      <c r="C2377" t="s">
        <v>6766</v>
      </c>
      <c r="D2377" t="s">
        <v>7280</v>
      </c>
      <c r="E2377" t="s">
        <v>792</v>
      </c>
      <c r="F2377" t="s">
        <v>71</v>
      </c>
      <c r="G2377" s="1">
        <v>45370</v>
      </c>
      <c r="H2377" s="8">
        <f>MONTH(tbl_CleanLeads[[#This Row],[Lead_Date_Final]])</f>
        <v>3</v>
      </c>
      <c r="I2377" t="s">
        <v>7295</v>
      </c>
      <c r="J2377" t="s">
        <v>7271</v>
      </c>
      <c r="K2377" t="s">
        <v>7284</v>
      </c>
      <c r="L2377">
        <f>WEEKDAY(tbl_CleanLeads[[#This Row],[Lead_Date_Final]],2)</f>
        <v>2</v>
      </c>
      <c r="M2377" t="s">
        <v>7265</v>
      </c>
      <c r="N2377">
        <v>57.2</v>
      </c>
      <c r="O2377" s="7">
        <v>3669.58</v>
      </c>
      <c r="P2377">
        <v>1</v>
      </c>
      <c r="Q2377" t="s">
        <v>7266</v>
      </c>
      <c r="R2377">
        <f>IF(UPPER(TRIM(Table2[[#This Row],[Status_Clean]]))="CONVERTED",1,0)</f>
        <v>0</v>
      </c>
      <c r="S2377">
        <f>IF(ISNUMBER(MATCH(UPPER(TRIM(Table2[[#This Row],[Status_Clean]])),{"CONTACTED","QUALIFIED","CONVERTED"},0)),1,0)</f>
        <v>1</v>
      </c>
      <c r="T2377" cm="1">
        <f t="array" ref="T2377">_xlfn.SWITCH(UPPER(TRIM(Table2[[#This Row],[Status_Clean]])),"NEW",1,"CONTACTED",2,"QUALIFIED",3,"CONVERTED",4,"LOST",5,99)</f>
        <v>3</v>
      </c>
      <c r="U2377" t="str" cm="1">
        <f t="array" ref="U2377">_xlfn.LET(_xlpm.x,IFERROR(VALUE(Table2[[#This Row],[Response_Time_Hours]]),""),IF(_xlpm.x="","CHECK",_xlfn.IFS(_xlpm.x&lt;=1,"Immediate",_xlpm.x&lt;=6,"Fast",_xlpm.x&lt;=24,"Moderate",_xlpm.x&gt;24,"Delayed")))</f>
        <v>Delayed</v>
      </c>
      <c r="V2377">
        <f>FLOOR(tbl_CleanLeads[[#This Row],[Response_Time_Hours]],6)</f>
        <v>54</v>
      </c>
      <c r="W2377" t="str" cm="1">
        <f t="array" ref="W2377">IF(Table2[[#This Row],[Interaction_Count_Final]]="","N/A",_xlfn.IFS(Table2[[#This Row],[Interaction_Count_Final]]&lt;=2,"Low",Table2[[#This Row],[Interaction_Count_Final]]&lt;=5,"Medium",Table2[[#This Row],[Interaction_Count_Final]]&gt;=6,"High",TRUE,"CHECK"))</f>
        <v>Low</v>
      </c>
      <c r="X2377" t="b">
        <f t="shared" si="37"/>
        <v>1</v>
      </c>
      <c r="Y2377" t="b">
        <f>tbl_CleanLeads[[#This Row],[Response_Time_Hours]]&gt;24</f>
        <v>1</v>
      </c>
      <c r="Z2377" s="13" t="b">
        <f>tbl_CleanLeads[[#This Row],[Response_Time_Hours]]&gt;72</f>
        <v>0</v>
      </c>
      <c r="AA2377" s="13" t="b">
        <f>tbl_CleanLeads[[#This Row],[Status_Clean]]="Converted"</f>
        <v>0</v>
      </c>
    </row>
    <row r="2378" spans="1:27">
      <c r="A2378" t="s">
        <v>102</v>
      </c>
      <c r="B2378" t="s">
        <v>6769</v>
      </c>
      <c r="C2378" t="s">
        <v>6770</v>
      </c>
      <c r="D2378" t="s">
        <v>7268</v>
      </c>
      <c r="E2378" t="s">
        <v>447</v>
      </c>
      <c r="F2378" t="s">
        <v>193</v>
      </c>
      <c r="G2378" s="1">
        <v>45224</v>
      </c>
      <c r="H2378" s="8">
        <f>MONTH(tbl_CleanLeads[[#This Row],[Lead_Date_Final]])</f>
        <v>10</v>
      </c>
      <c r="I2378" t="s">
        <v>7270</v>
      </c>
      <c r="J2378" t="s">
        <v>7263</v>
      </c>
      <c r="K2378" t="s">
        <v>7264</v>
      </c>
      <c r="L2378">
        <f>WEEKDAY(tbl_CleanLeads[[#This Row],[Lead_Date_Final]],2)</f>
        <v>3</v>
      </c>
      <c r="M2378" t="s">
        <v>7272</v>
      </c>
      <c r="N2378">
        <v>6</v>
      </c>
      <c r="O2378" s="7">
        <v>2224.66</v>
      </c>
      <c r="P2378">
        <v>46</v>
      </c>
      <c r="Q2378" t="s">
        <v>7266</v>
      </c>
      <c r="R2378">
        <f>IF(UPPER(TRIM(Table2[[#This Row],[Status_Clean]]))="CONVERTED",1,0)</f>
        <v>0</v>
      </c>
      <c r="S2378">
        <f>IF(ISNUMBER(MATCH(UPPER(TRIM(Table2[[#This Row],[Status_Clean]])),{"CONTACTED","QUALIFIED","CONVERTED"},0)),1,0)</f>
        <v>0</v>
      </c>
      <c r="T2378" cm="1">
        <f t="array" ref="T2378">_xlfn.SWITCH(UPPER(TRIM(Table2[[#This Row],[Status_Clean]])),"NEW",1,"CONTACTED",2,"QUALIFIED",3,"CONVERTED",4,"LOST",5,99)</f>
        <v>1</v>
      </c>
      <c r="U2378" t="str" cm="1">
        <f t="array" ref="U2378">_xlfn.LET(_xlpm.x,IFERROR(VALUE(Table2[[#This Row],[Response_Time_Hours]]),""),IF(_xlpm.x="","CHECK",_xlfn.IFS(_xlpm.x&lt;=1,"Immediate",_xlpm.x&lt;=6,"Fast",_xlpm.x&lt;=24,"Moderate",_xlpm.x&gt;24,"Delayed")))</f>
        <v>Fast</v>
      </c>
      <c r="V2378">
        <f>FLOOR(tbl_CleanLeads[[#This Row],[Response_Time_Hours]],6)</f>
        <v>6</v>
      </c>
      <c r="W2378" t="str" cm="1">
        <f t="array" ref="W2378">IF(Table2[[#This Row],[Interaction_Count_Final]]="","N/A",_xlfn.IFS(Table2[[#This Row],[Interaction_Count_Final]]&lt;=2,"Low",Table2[[#This Row],[Interaction_Count_Final]]&lt;=5,"Medium",Table2[[#This Row],[Interaction_Count_Final]]&gt;=6,"High",TRUE,"CHECK"))</f>
        <v>High</v>
      </c>
      <c r="X2378" t="b">
        <f t="shared" si="37"/>
        <v>1</v>
      </c>
      <c r="Y2378" t="b">
        <f>tbl_CleanLeads[[#This Row],[Response_Time_Hours]]&gt;24</f>
        <v>0</v>
      </c>
      <c r="Z2378" s="13" t="b">
        <f>tbl_CleanLeads[[#This Row],[Response_Time_Hours]]&gt;72</f>
        <v>0</v>
      </c>
      <c r="AA2378" s="13" t="b">
        <f>tbl_CleanLeads[[#This Row],[Status_Clean]]="Converted"</f>
        <v>0</v>
      </c>
    </row>
    <row r="2379" spans="1:27">
      <c r="A2379" t="s">
        <v>102</v>
      </c>
      <c r="B2379" t="s">
        <v>6771</v>
      </c>
      <c r="C2379" t="s">
        <v>6772</v>
      </c>
      <c r="D2379" t="s">
        <v>7268</v>
      </c>
      <c r="E2379" t="s">
        <v>473</v>
      </c>
      <c r="F2379" t="s">
        <v>193</v>
      </c>
      <c r="G2379" s="1">
        <v>45364</v>
      </c>
      <c r="H2379" s="8">
        <f>MONTH(tbl_CleanLeads[[#This Row],[Lead_Date_Final]])</f>
        <v>3</v>
      </c>
      <c r="I2379" t="s">
        <v>7295</v>
      </c>
      <c r="J2379" t="s">
        <v>7271</v>
      </c>
      <c r="K2379" t="s">
        <v>7284</v>
      </c>
      <c r="L2379">
        <f>WEEKDAY(tbl_CleanLeads[[#This Row],[Lead_Date_Final]],2)</f>
        <v>3</v>
      </c>
      <c r="M2379" t="s">
        <v>7272</v>
      </c>
      <c r="N2379">
        <v>64.599999999999994</v>
      </c>
      <c r="O2379" s="7">
        <v>1050.6199999999999</v>
      </c>
      <c r="P2379">
        <v>22</v>
      </c>
      <c r="Q2379" t="s">
        <v>7289</v>
      </c>
      <c r="R2379">
        <f>IF(UPPER(TRIM(Table2[[#This Row],[Status_Clean]]))="CONVERTED",1,0)</f>
        <v>0</v>
      </c>
      <c r="S2379">
        <f>IF(ISNUMBER(MATCH(UPPER(TRIM(Table2[[#This Row],[Status_Clean]])),{"CONTACTED","QUALIFIED","CONVERTED"},0)),1,0)</f>
        <v>0</v>
      </c>
      <c r="T2379" cm="1">
        <f t="array" ref="T2379">_xlfn.SWITCH(UPPER(TRIM(Table2[[#This Row],[Status_Clean]])),"NEW",1,"CONTACTED",2,"QUALIFIED",3,"CONVERTED",4,"LOST",5,99)</f>
        <v>1</v>
      </c>
      <c r="U2379" t="str" cm="1">
        <f t="array" ref="U2379">_xlfn.LET(_xlpm.x,IFERROR(VALUE(Table2[[#This Row],[Response_Time_Hours]]),""),IF(_xlpm.x="","CHECK",_xlfn.IFS(_xlpm.x&lt;=1,"Immediate",_xlpm.x&lt;=6,"Fast",_xlpm.x&lt;=24,"Moderate",_xlpm.x&gt;24,"Delayed")))</f>
        <v>Delayed</v>
      </c>
      <c r="V2379">
        <f>FLOOR(tbl_CleanLeads[[#This Row],[Response_Time_Hours]],6)</f>
        <v>60</v>
      </c>
      <c r="W2379" t="str" cm="1">
        <f t="array" ref="W2379">IF(Table2[[#This Row],[Interaction_Count_Final]]="","N/A",_xlfn.IFS(Table2[[#This Row],[Interaction_Count_Final]]&lt;=2,"Low",Table2[[#This Row],[Interaction_Count_Final]]&lt;=5,"Medium",Table2[[#This Row],[Interaction_Count_Final]]&gt;=6,"High",TRUE,"CHECK"))</f>
        <v>High</v>
      </c>
      <c r="X2379" t="b">
        <f t="shared" si="37"/>
        <v>1</v>
      </c>
      <c r="Y2379" t="b">
        <f>tbl_CleanLeads[[#This Row],[Response_Time_Hours]]&gt;24</f>
        <v>1</v>
      </c>
      <c r="Z2379" s="13" t="b">
        <f>tbl_CleanLeads[[#This Row],[Response_Time_Hours]]&gt;72</f>
        <v>0</v>
      </c>
      <c r="AA2379" s="13" t="b">
        <f>tbl_CleanLeads[[#This Row],[Status_Clean]]="Converted"</f>
        <v>0</v>
      </c>
    </row>
    <row r="2380" spans="1:27">
      <c r="A2380" t="s">
        <v>63</v>
      </c>
      <c r="B2380" t="s">
        <v>6774</v>
      </c>
      <c r="C2380" t="s">
        <v>6775</v>
      </c>
      <c r="D2380" t="s">
        <v>7274</v>
      </c>
      <c r="E2380" t="s">
        <v>363</v>
      </c>
      <c r="F2380" t="s">
        <v>193</v>
      </c>
      <c r="G2380" s="1">
        <v>45608</v>
      </c>
      <c r="H2380" s="8">
        <f>MONTH(tbl_CleanLeads[[#This Row],[Lead_Date_Final]])</f>
        <v>11</v>
      </c>
      <c r="I2380" t="s">
        <v>7300</v>
      </c>
      <c r="J2380" t="s">
        <v>7271</v>
      </c>
      <c r="K2380" t="s">
        <v>7264</v>
      </c>
      <c r="L2380">
        <f>WEEKDAY(tbl_CleanLeads[[#This Row],[Lead_Date_Final]],2)</f>
        <v>2</v>
      </c>
      <c r="M2380" t="s">
        <v>7265</v>
      </c>
      <c r="N2380">
        <v>66.400000000000006</v>
      </c>
      <c r="O2380" s="7">
        <v>1523.93</v>
      </c>
      <c r="P2380">
        <v>2</v>
      </c>
      <c r="Q2380" t="s">
        <v>7289</v>
      </c>
      <c r="R2380">
        <f>IF(UPPER(TRIM(Table2[[#This Row],[Status_Clean]]))="CONVERTED",1,0)</f>
        <v>0</v>
      </c>
      <c r="S2380">
        <f>IF(ISNUMBER(MATCH(UPPER(TRIM(Table2[[#This Row],[Status_Clean]])),{"CONTACTED","QUALIFIED","CONVERTED"},0)),1,0)</f>
        <v>0</v>
      </c>
      <c r="T2380" cm="1">
        <f t="array" ref="T2380">_xlfn.SWITCH(UPPER(TRIM(Table2[[#This Row],[Status_Clean]])),"NEW",1,"CONTACTED",2,"QUALIFIED",3,"CONVERTED",4,"LOST",5,99)</f>
        <v>1</v>
      </c>
      <c r="U2380" t="str" cm="1">
        <f t="array" ref="U2380">_xlfn.LET(_xlpm.x,IFERROR(VALUE(Table2[[#This Row],[Response_Time_Hours]]),""),IF(_xlpm.x="","CHECK",_xlfn.IFS(_xlpm.x&lt;=1,"Immediate",_xlpm.x&lt;=6,"Fast",_xlpm.x&lt;=24,"Moderate",_xlpm.x&gt;24,"Delayed")))</f>
        <v>Delayed</v>
      </c>
      <c r="V2380">
        <f>FLOOR(tbl_CleanLeads[[#This Row],[Response_Time_Hours]],6)</f>
        <v>66</v>
      </c>
      <c r="W2380" t="str" cm="1">
        <f t="array" ref="W2380">IF(Table2[[#This Row],[Interaction_Count_Final]]="","N/A",_xlfn.IFS(Table2[[#This Row],[Interaction_Count_Final]]&lt;=2,"Low",Table2[[#This Row],[Interaction_Count_Final]]&lt;=5,"Medium",Table2[[#This Row],[Interaction_Count_Final]]&gt;=6,"High",TRUE,"CHECK"))</f>
        <v>Low</v>
      </c>
      <c r="X2380" t="b">
        <f t="shared" si="37"/>
        <v>1</v>
      </c>
      <c r="Y2380" t="b">
        <f>tbl_CleanLeads[[#This Row],[Response_Time_Hours]]&gt;24</f>
        <v>1</v>
      </c>
      <c r="Z2380" s="13" t="b">
        <f>tbl_CleanLeads[[#This Row],[Response_Time_Hours]]&gt;72</f>
        <v>0</v>
      </c>
      <c r="AA2380" s="13" t="b">
        <f>tbl_CleanLeads[[#This Row],[Status_Clean]]="Converted"</f>
        <v>0</v>
      </c>
    </row>
    <row r="2381" spans="1:27">
      <c r="A2381" t="s">
        <v>63</v>
      </c>
      <c r="B2381" t="s">
        <v>6776</v>
      </c>
      <c r="C2381" t="s">
        <v>8768</v>
      </c>
      <c r="D2381" t="s">
        <v>7303</v>
      </c>
      <c r="E2381" t="s">
        <v>106</v>
      </c>
      <c r="F2381" t="s">
        <v>71</v>
      </c>
      <c r="G2381" s="1">
        <v>45628</v>
      </c>
      <c r="H2381" s="8">
        <f>MONTH(tbl_CleanLeads[[#This Row],[Lead_Date_Final]])</f>
        <v>12</v>
      </c>
      <c r="I2381" t="s">
        <v>7262</v>
      </c>
      <c r="J2381" t="s">
        <v>7271</v>
      </c>
      <c r="K2381" t="s">
        <v>7264</v>
      </c>
      <c r="L2381">
        <f>WEEKDAY(tbl_CleanLeads[[#This Row],[Lead_Date_Final]],2)</f>
        <v>1</v>
      </c>
      <c r="M2381" t="s">
        <v>7298</v>
      </c>
      <c r="N2381">
        <v>37.200000000000003</v>
      </c>
      <c r="O2381" s="7">
        <v>3768.91</v>
      </c>
      <c r="P2381">
        <v>49</v>
      </c>
      <c r="Q2381" t="s">
        <v>7266</v>
      </c>
      <c r="R2381">
        <f>IF(UPPER(TRIM(Table2[[#This Row],[Status_Clean]]))="CONVERTED",1,0)</f>
        <v>0</v>
      </c>
      <c r="S2381">
        <f>IF(ISNUMBER(MATCH(UPPER(TRIM(Table2[[#This Row],[Status_Clean]])),{"CONTACTED","QUALIFIED","CONVERTED"},0)),1,0)</f>
        <v>1</v>
      </c>
      <c r="T2381" cm="1">
        <f t="array" ref="T2381">_xlfn.SWITCH(UPPER(TRIM(Table2[[#This Row],[Status_Clean]])),"NEW",1,"CONTACTED",2,"QUALIFIED",3,"CONVERTED",4,"LOST",5,99)</f>
        <v>3</v>
      </c>
      <c r="U2381" t="str" cm="1">
        <f t="array" ref="U2381">_xlfn.LET(_xlpm.x,IFERROR(VALUE(Table2[[#This Row],[Response_Time_Hours]]),""),IF(_xlpm.x="","CHECK",_xlfn.IFS(_xlpm.x&lt;=1,"Immediate",_xlpm.x&lt;=6,"Fast",_xlpm.x&lt;=24,"Moderate",_xlpm.x&gt;24,"Delayed")))</f>
        <v>Delayed</v>
      </c>
      <c r="V2381">
        <f>FLOOR(tbl_CleanLeads[[#This Row],[Response_Time_Hours]],6)</f>
        <v>36</v>
      </c>
      <c r="W2381" t="str" cm="1">
        <f t="array" ref="W2381">IF(Table2[[#This Row],[Interaction_Count_Final]]="","N/A",_xlfn.IFS(Table2[[#This Row],[Interaction_Count_Final]]&lt;=2,"Low",Table2[[#This Row],[Interaction_Count_Final]]&lt;=5,"Medium",Table2[[#This Row],[Interaction_Count_Final]]&gt;=6,"High",TRUE,"CHECK"))</f>
        <v>High</v>
      </c>
      <c r="X2381" t="b">
        <f t="shared" si="37"/>
        <v>1</v>
      </c>
      <c r="Y2381" t="b">
        <f>tbl_CleanLeads[[#This Row],[Response_Time_Hours]]&gt;24</f>
        <v>1</v>
      </c>
      <c r="Z2381" s="13" t="b">
        <f>tbl_CleanLeads[[#This Row],[Response_Time_Hours]]&gt;72</f>
        <v>0</v>
      </c>
      <c r="AA2381" s="13" t="b">
        <f>tbl_CleanLeads[[#This Row],[Status_Clean]]="Converted"</f>
        <v>0</v>
      </c>
    </row>
    <row r="2382" spans="1:27">
      <c r="A2382" t="s">
        <v>102</v>
      </c>
      <c r="B2382" t="s">
        <v>6779</v>
      </c>
      <c r="C2382" t="s">
        <v>6780</v>
      </c>
      <c r="D2382" t="s">
        <v>7268</v>
      </c>
      <c r="E2382" t="s">
        <v>101</v>
      </c>
      <c r="F2382" t="s">
        <v>71</v>
      </c>
      <c r="G2382" s="1">
        <v>45436</v>
      </c>
      <c r="H2382" s="8">
        <f>MONTH(tbl_CleanLeads[[#This Row],[Lead_Date_Final]])</f>
        <v>5</v>
      </c>
      <c r="I2382" t="s">
        <v>7314</v>
      </c>
      <c r="J2382" t="s">
        <v>7271</v>
      </c>
      <c r="K2382" t="s">
        <v>7277</v>
      </c>
      <c r="L2382">
        <f>WEEKDAY(tbl_CleanLeads[[#This Row],[Lead_Date_Final]],2)</f>
        <v>5</v>
      </c>
      <c r="M2382" t="s">
        <v>7312</v>
      </c>
      <c r="N2382">
        <v>71</v>
      </c>
      <c r="O2382" s="7">
        <v>1705.24</v>
      </c>
      <c r="P2382">
        <v>26</v>
      </c>
      <c r="Q2382" t="s">
        <v>7289</v>
      </c>
      <c r="R2382">
        <f>IF(UPPER(TRIM(Table2[[#This Row],[Status_Clean]]))="CONVERTED",1,0)</f>
        <v>0</v>
      </c>
      <c r="S2382">
        <f>IF(ISNUMBER(MATCH(UPPER(TRIM(Table2[[#This Row],[Status_Clean]])),{"CONTACTED","QUALIFIED","CONVERTED"},0)),1,0)</f>
        <v>1</v>
      </c>
      <c r="T2382" cm="1">
        <f t="array" ref="T2382">_xlfn.SWITCH(UPPER(TRIM(Table2[[#This Row],[Status_Clean]])),"NEW",1,"CONTACTED",2,"QUALIFIED",3,"CONVERTED",4,"LOST",5,99)</f>
        <v>3</v>
      </c>
      <c r="U2382" t="str" cm="1">
        <f t="array" ref="U2382">_xlfn.LET(_xlpm.x,IFERROR(VALUE(Table2[[#This Row],[Response_Time_Hours]]),""),IF(_xlpm.x="","CHECK",_xlfn.IFS(_xlpm.x&lt;=1,"Immediate",_xlpm.x&lt;=6,"Fast",_xlpm.x&lt;=24,"Moderate",_xlpm.x&gt;24,"Delayed")))</f>
        <v>Delayed</v>
      </c>
      <c r="V2382">
        <f>FLOOR(tbl_CleanLeads[[#This Row],[Response_Time_Hours]],6)</f>
        <v>66</v>
      </c>
      <c r="W2382" t="str" cm="1">
        <f t="array" ref="W2382">IF(Table2[[#This Row],[Interaction_Count_Final]]="","N/A",_xlfn.IFS(Table2[[#This Row],[Interaction_Count_Final]]&lt;=2,"Low",Table2[[#This Row],[Interaction_Count_Final]]&lt;=5,"Medium",Table2[[#This Row],[Interaction_Count_Final]]&gt;=6,"High",TRUE,"CHECK"))</f>
        <v>High</v>
      </c>
      <c r="X2382" t="b">
        <f t="shared" si="37"/>
        <v>1</v>
      </c>
      <c r="Y2382" t="b">
        <f>tbl_CleanLeads[[#This Row],[Response_Time_Hours]]&gt;24</f>
        <v>1</v>
      </c>
      <c r="Z2382" s="13" t="b">
        <f>tbl_CleanLeads[[#This Row],[Response_Time_Hours]]&gt;72</f>
        <v>0</v>
      </c>
      <c r="AA2382" s="13" t="b">
        <f>tbl_CleanLeads[[#This Row],[Status_Clean]]="Converted"</f>
        <v>0</v>
      </c>
    </row>
    <row r="2383" spans="1:27">
      <c r="A2383" t="s">
        <v>90</v>
      </c>
      <c r="B2383" t="s">
        <v>6781</v>
      </c>
      <c r="C2383" t="s">
        <v>6782</v>
      </c>
      <c r="D2383" t="s">
        <v>7274</v>
      </c>
      <c r="E2383" t="s">
        <v>792</v>
      </c>
      <c r="F2383" t="s">
        <v>125</v>
      </c>
      <c r="G2383" s="1">
        <v>45300</v>
      </c>
      <c r="H2383" s="8">
        <f>MONTH(tbl_CleanLeads[[#This Row],[Lead_Date_Final]])</f>
        <v>1</v>
      </c>
      <c r="I2383" t="s">
        <v>7317</v>
      </c>
      <c r="J2383" t="s">
        <v>7271</v>
      </c>
      <c r="K2383" t="s">
        <v>7284</v>
      </c>
      <c r="L2383">
        <f>WEEKDAY(tbl_CleanLeads[[#This Row],[Lead_Date_Final]],2)</f>
        <v>2</v>
      </c>
      <c r="M2383" t="s">
        <v>7265</v>
      </c>
      <c r="N2383">
        <v>40.799999999999997</v>
      </c>
      <c r="O2383" s="7">
        <v>3914.03</v>
      </c>
      <c r="P2383">
        <v>7</v>
      </c>
      <c r="Q2383" t="s">
        <v>7266</v>
      </c>
      <c r="R2383">
        <f>IF(UPPER(TRIM(Table2[[#This Row],[Status_Clean]]))="CONVERTED",1,0)</f>
        <v>0</v>
      </c>
      <c r="S2383">
        <f>IF(ISNUMBER(MATCH(UPPER(TRIM(Table2[[#This Row],[Status_Clean]])),{"CONTACTED","QUALIFIED","CONVERTED"},0)),1,0)</f>
        <v>1</v>
      </c>
      <c r="T2383" cm="1">
        <f t="array" ref="T2383">_xlfn.SWITCH(UPPER(TRIM(Table2[[#This Row],[Status_Clean]])),"NEW",1,"CONTACTED",2,"QUALIFIED",3,"CONVERTED",4,"LOST",5,99)</f>
        <v>2</v>
      </c>
      <c r="U2383" t="str" cm="1">
        <f t="array" ref="U2383">_xlfn.LET(_xlpm.x,IFERROR(VALUE(Table2[[#This Row],[Response_Time_Hours]]),""),IF(_xlpm.x="","CHECK",_xlfn.IFS(_xlpm.x&lt;=1,"Immediate",_xlpm.x&lt;=6,"Fast",_xlpm.x&lt;=24,"Moderate",_xlpm.x&gt;24,"Delayed")))</f>
        <v>Delayed</v>
      </c>
      <c r="V2383">
        <f>FLOOR(tbl_CleanLeads[[#This Row],[Response_Time_Hours]],6)</f>
        <v>36</v>
      </c>
      <c r="W2383" t="str" cm="1">
        <f t="array" ref="W2383">IF(Table2[[#This Row],[Interaction_Count_Final]]="","N/A",_xlfn.IFS(Table2[[#This Row],[Interaction_Count_Final]]&lt;=2,"Low",Table2[[#This Row],[Interaction_Count_Final]]&lt;=5,"Medium",Table2[[#This Row],[Interaction_Count_Final]]&gt;=6,"High",TRUE,"CHECK"))</f>
        <v>High</v>
      </c>
      <c r="X2383" t="b">
        <f t="shared" si="37"/>
        <v>1</v>
      </c>
      <c r="Y2383" t="b">
        <f>tbl_CleanLeads[[#This Row],[Response_Time_Hours]]&gt;24</f>
        <v>1</v>
      </c>
      <c r="Z2383" s="13" t="b">
        <f>tbl_CleanLeads[[#This Row],[Response_Time_Hours]]&gt;72</f>
        <v>0</v>
      </c>
      <c r="AA2383" s="13" t="b">
        <f>tbl_CleanLeads[[#This Row],[Status_Clean]]="Converted"</f>
        <v>0</v>
      </c>
    </row>
    <row r="2384" spans="1:27">
      <c r="A2384" t="s">
        <v>90</v>
      </c>
      <c r="B2384" t="s">
        <v>6783</v>
      </c>
      <c r="C2384" t="s">
        <v>8769</v>
      </c>
      <c r="D2384" t="s">
        <v>7268</v>
      </c>
      <c r="E2384" t="s">
        <v>792</v>
      </c>
      <c r="F2384" t="s">
        <v>193</v>
      </c>
      <c r="G2384" s="1">
        <v>45080</v>
      </c>
      <c r="H2384" s="8">
        <f>MONTH(tbl_CleanLeads[[#This Row],[Lead_Date_Final]])</f>
        <v>6</v>
      </c>
      <c r="I2384" t="s">
        <v>7276</v>
      </c>
      <c r="J2384" t="s">
        <v>7263</v>
      </c>
      <c r="K2384" t="s">
        <v>7277</v>
      </c>
      <c r="L2384">
        <f>WEEKDAY(tbl_CleanLeads[[#This Row],[Lead_Date_Final]],2)</f>
        <v>6</v>
      </c>
      <c r="M2384" t="s">
        <v>7278</v>
      </c>
      <c r="N2384">
        <v>58</v>
      </c>
      <c r="O2384" s="7">
        <v>2039.25</v>
      </c>
      <c r="P2384">
        <v>3</v>
      </c>
      <c r="Q2384" t="s">
        <v>7266</v>
      </c>
      <c r="R2384">
        <f>IF(UPPER(TRIM(Table2[[#This Row],[Status_Clean]]))="CONVERTED",1,0)</f>
        <v>0</v>
      </c>
      <c r="S2384">
        <f>IF(ISNUMBER(MATCH(UPPER(TRIM(Table2[[#This Row],[Status_Clean]])),{"CONTACTED","QUALIFIED","CONVERTED"},0)),1,0)</f>
        <v>0</v>
      </c>
      <c r="T2384" cm="1">
        <f t="array" ref="T2384">_xlfn.SWITCH(UPPER(TRIM(Table2[[#This Row],[Status_Clean]])),"NEW",1,"CONTACTED",2,"QUALIFIED",3,"CONVERTED",4,"LOST",5,99)</f>
        <v>1</v>
      </c>
      <c r="U2384" t="str" cm="1">
        <f t="array" ref="U2384">_xlfn.LET(_xlpm.x,IFERROR(VALUE(Table2[[#This Row],[Response_Time_Hours]]),""),IF(_xlpm.x="","CHECK",_xlfn.IFS(_xlpm.x&lt;=1,"Immediate",_xlpm.x&lt;=6,"Fast",_xlpm.x&lt;=24,"Moderate",_xlpm.x&gt;24,"Delayed")))</f>
        <v>Delayed</v>
      </c>
      <c r="V2384">
        <f>FLOOR(tbl_CleanLeads[[#This Row],[Response_Time_Hours]],6)</f>
        <v>54</v>
      </c>
      <c r="W2384" t="str" cm="1">
        <f t="array" ref="W2384">IF(Table2[[#This Row],[Interaction_Count_Final]]="","N/A",_xlfn.IFS(Table2[[#This Row],[Interaction_Count_Final]]&lt;=2,"Low",Table2[[#This Row],[Interaction_Count_Final]]&lt;=5,"Medium",Table2[[#This Row],[Interaction_Count_Final]]&gt;=6,"High",TRUE,"CHECK"))</f>
        <v>Medium</v>
      </c>
      <c r="X2384" t="b">
        <f t="shared" si="37"/>
        <v>1</v>
      </c>
      <c r="Y2384" t="b">
        <f>tbl_CleanLeads[[#This Row],[Response_Time_Hours]]&gt;24</f>
        <v>1</v>
      </c>
      <c r="Z2384" s="13" t="b">
        <f>tbl_CleanLeads[[#This Row],[Response_Time_Hours]]&gt;72</f>
        <v>0</v>
      </c>
      <c r="AA2384" s="13" t="b">
        <f>tbl_CleanLeads[[#This Row],[Status_Clean]]="Converted"</f>
        <v>0</v>
      </c>
    </row>
    <row r="2385" spans="1:27">
      <c r="A2385" t="s">
        <v>102</v>
      </c>
      <c r="B2385" t="s">
        <v>6785</v>
      </c>
      <c r="C2385" t="s">
        <v>6786</v>
      </c>
      <c r="D2385" t="s">
        <v>7303</v>
      </c>
      <c r="E2385" t="s">
        <v>311</v>
      </c>
      <c r="F2385" t="s">
        <v>125</v>
      </c>
      <c r="G2385" s="1">
        <v>45472</v>
      </c>
      <c r="H2385" s="8">
        <f>MONTH(tbl_CleanLeads[[#This Row],[Lead_Date_Final]])</f>
        <v>6</v>
      </c>
      <c r="I2385" t="s">
        <v>7276</v>
      </c>
      <c r="J2385" t="s">
        <v>7271</v>
      </c>
      <c r="K2385" t="s">
        <v>7277</v>
      </c>
      <c r="L2385">
        <f>WEEKDAY(tbl_CleanLeads[[#This Row],[Lead_Date_Final]],2)</f>
        <v>6</v>
      </c>
      <c r="M2385" t="s">
        <v>7278</v>
      </c>
      <c r="N2385">
        <v>26.6</v>
      </c>
      <c r="O2385" s="7">
        <v>2741.59</v>
      </c>
      <c r="P2385">
        <v>5</v>
      </c>
      <c r="Q2385" t="s">
        <v>7266</v>
      </c>
      <c r="R2385">
        <f>IF(UPPER(TRIM(Table2[[#This Row],[Status_Clean]]))="CONVERTED",1,0)</f>
        <v>0</v>
      </c>
      <c r="S2385">
        <f>IF(ISNUMBER(MATCH(UPPER(TRIM(Table2[[#This Row],[Status_Clean]])),{"CONTACTED","QUALIFIED","CONVERTED"},0)),1,0)</f>
        <v>1</v>
      </c>
      <c r="T2385" cm="1">
        <f t="array" ref="T2385">_xlfn.SWITCH(UPPER(TRIM(Table2[[#This Row],[Status_Clean]])),"NEW",1,"CONTACTED",2,"QUALIFIED",3,"CONVERTED",4,"LOST",5,99)</f>
        <v>2</v>
      </c>
      <c r="U2385" t="str" cm="1">
        <f t="array" ref="U2385">_xlfn.LET(_xlpm.x,IFERROR(VALUE(Table2[[#This Row],[Response_Time_Hours]]),""),IF(_xlpm.x="","CHECK",_xlfn.IFS(_xlpm.x&lt;=1,"Immediate",_xlpm.x&lt;=6,"Fast",_xlpm.x&lt;=24,"Moderate",_xlpm.x&gt;24,"Delayed")))</f>
        <v>Delayed</v>
      </c>
      <c r="V2385">
        <f>FLOOR(tbl_CleanLeads[[#This Row],[Response_Time_Hours]],6)</f>
        <v>24</v>
      </c>
      <c r="W2385" t="str" cm="1">
        <f t="array" ref="W2385">IF(Table2[[#This Row],[Interaction_Count_Final]]="","N/A",_xlfn.IFS(Table2[[#This Row],[Interaction_Count_Final]]&lt;=2,"Low",Table2[[#This Row],[Interaction_Count_Final]]&lt;=5,"Medium",Table2[[#This Row],[Interaction_Count_Final]]&gt;=6,"High",TRUE,"CHECK"))</f>
        <v>Medium</v>
      </c>
      <c r="X2385" t="b">
        <f t="shared" si="37"/>
        <v>1</v>
      </c>
      <c r="Y2385" t="b">
        <f>tbl_CleanLeads[[#This Row],[Response_Time_Hours]]&gt;24</f>
        <v>1</v>
      </c>
      <c r="Z2385" s="13" t="b">
        <f>tbl_CleanLeads[[#This Row],[Response_Time_Hours]]&gt;72</f>
        <v>0</v>
      </c>
      <c r="AA2385" s="13" t="b">
        <f>tbl_CleanLeads[[#This Row],[Status_Clean]]="Converted"</f>
        <v>0</v>
      </c>
    </row>
    <row r="2386" spans="1:27">
      <c r="A2386" t="s">
        <v>102</v>
      </c>
      <c r="B2386" t="s">
        <v>6788</v>
      </c>
      <c r="C2386" t="s">
        <v>6789</v>
      </c>
      <c r="D2386" t="s">
        <v>7258</v>
      </c>
      <c r="E2386" t="s">
        <v>311</v>
      </c>
      <c r="F2386" t="s">
        <v>250</v>
      </c>
      <c r="G2386" s="1">
        <v>45513</v>
      </c>
      <c r="H2386" s="8">
        <f>MONTH(tbl_CleanLeads[[#This Row],[Lead_Date_Final]])</f>
        <v>8</v>
      </c>
      <c r="I2386" t="s">
        <v>7310</v>
      </c>
      <c r="J2386" t="s">
        <v>7271</v>
      </c>
      <c r="K2386" t="s">
        <v>7288</v>
      </c>
      <c r="L2386">
        <f>WEEKDAY(tbl_CleanLeads[[#This Row],[Lead_Date_Final]],2)</f>
        <v>5</v>
      </c>
      <c r="M2386" t="s">
        <v>7312</v>
      </c>
      <c r="N2386">
        <v>64</v>
      </c>
      <c r="O2386" s="7">
        <v>4950.07</v>
      </c>
      <c r="P2386">
        <v>6</v>
      </c>
      <c r="Q2386" t="s">
        <v>7273</v>
      </c>
      <c r="R2386">
        <f>IF(UPPER(TRIM(Table2[[#This Row],[Status_Clean]]))="CONVERTED",1,0)</f>
        <v>1</v>
      </c>
      <c r="S2386">
        <f>IF(ISNUMBER(MATCH(UPPER(TRIM(Table2[[#This Row],[Status_Clean]])),{"CONTACTED","QUALIFIED","CONVERTED"},0)),1,0)</f>
        <v>1</v>
      </c>
      <c r="T2386" cm="1">
        <f t="array" ref="T2386">_xlfn.SWITCH(UPPER(TRIM(Table2[[#This Row],[Status_Clean]])),"NEW",1,"CONTACTED",2,"QUALIFIED",3,"CONVERTED",4,"LOST",5,99)</f>
        <v>4</v>
      </c>
      <c r="U2386" t="str" cm="1">
        <f t="array" ref="U2386">_xlfn.LET(_xlpm.x,IFERROR(VALUE(Table2[[#This Row],[Response_Time_Hours]]),""),IF(_xlpm.x="","CHECK",_xlfn.IFS(_xlpm.x&lt;=1,"Immediate",_xlpm.x&lt;=6,"Fast",_xlpm.x&lt;=24,"Moderate",_xlpm.x&gt;24,"Delayed")))</f>
        <v>Delayed</v>
      </c>
      <c r="V2386">
        <f>FLOOR(tbl_CleanLeads[[#This Row],[Response_Time_Hours]],6)</f>
        <v>60</v>
      </c>
      <c r="W2386" t="str" cm="1">
        <f t="array" ref="W2386">IF(Table2[[#This Row],[Interaction_Count_Final]]="","N/A",_xlfn.IFS(Table2[[#This Row],[Interaction_Count_Final]]&lt;=2,"Low",Table2[[#This Row],[Interaction_Count_Final]]&lt;=5,"Medium",Table2[[#This Row],[Interaction_Count_Final]]&gt;=6,"High",TRUE,"CHECK"))</f>
        <v>High</v>
      </c>
      <c r="X2386" t="b">
        <f t="shared" si="37"/>
        <v>1</v>
      </c>
      <c r="Y2386" t="b">
        <f>tbl_CleanLeads[[#This Row],[Response_Time_Hours]]&gt;24</f>
        <v>1</v>
      </c>
      <c r="Z2386" s="13" t="b">
        <f>tbl_CleanLeads[[#This Row],[Response_Time_Hours]]&gt;72</f>
        <v>0</v>
      </c>
      <c r="AA2386" s="13" t="b">
        <f>tbl_CleanLeads[[#This Row],[Status_Clean]]="Converted"</f>
        <v>1</v>
      </c>
    </row>
    <row r="2387" spans="1:27">
      <c r="A2387" t="s">
        <v>63</v>
      </c>
      <c r="B2387" t="s">
        <v>6790</v>
      </c>
      <c r="C2387" t="s">
        <v>6791</v>
      </c>
      <c r="D2387" t="s">
        <v>7280</v>
      </c>
      <c r="E2387" t="s">
        <v>447</v>
      </c>
      <c r="F2387" t="s">
        <v>193</v>
      </c>
      <c r="G2387" s="1">
        <v>45495</v>
      </c>
      <c r="H2387" s="8">
        <f>MONTH(tbl_CleanLeads[[#This Row],[Lead_Date_Final]])</f>
        <v>7</v>
      </c>
      <c r="I2387" t="s">
        <v>7305</v>
      </c>
      <c r="J2387" t="s">
        <v>7271</v>
      </c>
      <c r="K2387" t="s">
        <v>7288</v>
      </c>
      <c r="L2387">
        <f>WEEKDAY(tbl_CleanLeads[[#This Row],[Lead_Date_Final]],2)</f>
        <v>1</v>
      </c>
      <c r="M2387" t="s">
        <v>7298</v>
      </c>
      <c r="N2387">
        <v>64</v>
      </c>
      <c r="O2387" s="7">
        <v>1530.56</v>
      </c>
      <c r="P2387">
        <v>47</v>
      </c>
      <c r="Q2387" t="s">
        <v>7289</v>
      </c>
      <c r="R2387">
        <f>IF(UPPER(TRIM(Table2[[#This Row],[Status_Clean]]))="CONVERTED",1,0)</f>
        <v>0</v>
      </c>
      <c r="S2387">
        <f>IF(ISNUMBER(MATCH(UPPER(TRIM(Table2[[#This Row],[Status_Clean]])),{"CONTACTED","QUALIFIED","CONVERTED"},0)),1,0)</f>
        <v>0</v>
      </c>
      <c r="T2387" cm="1">
        <f t="array" ref="T2387">_xlfn.SWITCH(UPPER(TRIM(Table2[[#This Row],[Status_Clean]])),"NEW",1,"CONTACTED",2,"QUALIFIED",3,"CONVERTED",4,"LOST",5,99)</f>
        <v>1</v>
      </c>
      <c r="U2387" t="str" cm="1">
        <f t="array" ref="U2387">_xlfn.LET(_xlpm.x,IFERROR(VALUE(Table2[[#This Row],[Response_Time_Hours]]),""),IF(_xlpm.x="","CHECK",_xlfn.IFS(_xlpm.x&lt;=1,"Immediate",_xlpm.x&lt;=6,"Fast",_xlpm.x&lt;=24,"Moderate",_xlpm.x&gt;24,"Delayed")))</f>
        <v>Delayed</v>
      </c>
      <c r="V2387">
        <f>FLOOR(tbl_CleanLeads[[#This Row],[Response_Time_Hours]],6)</f>
        <v>60</v>
      </c>
      <c r="W2387" t="str" cm="1">
        <f t="array" ref="W2387">IF(Table2[[#This Row],[Interaction_Count_Final]]="","N/A",_xlfn.IFS(Table2[[#This Row],[Interaction_Count_Final]]&lt;=2,"Low",Table2[[#This Row],[Interaction_Count_Final]]&lt;=5,"Medium",Table2[[#This Row],[Interaction_Count_Final]]&gt;=6,"High",TRUE,"CHECK"))</f>
        <v>High</v>
      </c>
      <c r="X2387" t="b">
        <f t="shared" si="37"/>
        <v>1</v>
      </c>
      <c r="Y2387" t="b">
        <f>tbl_CleanLeads[[#This Row],[Response_Time_Hours]]&gt;24</f>
        <v>1</v>
      </c>
      <c r="Z2387" s="13" t="b">
        <f>tbl_CleanLeads[[#This Row],[Response_Time_Hours]]&gt;72</f>
        <v>0</v>
      </c>
      <c r="AA2387" s="13" t="b">
        <f>tbl_CleanLeads[[#This Row],[Status_Clean]]="Converted"</f>
        <v>0</v>
      </c>
    </row>
    <row r="2388" spans="1:27">
      <c r="A2388" t="s">
        <v>102</v>
      </c>
      <c r="B2388" t="s">
        <v>6793</v>
      </c>
      <c r="C2388" t="s">
        <v>6794</v>
      </c>
      <c r="D2388" t="s">
        <v>7303</v>
      </c>
      <c r="E2388" t="s">
        <v>254</v>
      </c>
      <c r="F2388" t="s">
        <v>71</v>
      </c>
      <c r="G2388" s="1">
        <v>45075</v>
      </c>
      <c r="H2388" s="8">
        <f>MONTH(tbl_CleanLeads[[#This Row],[Lead_Date_Final]])</f>
        <v>5</v>
      </c>
      <c r="I2388" t="s">
        <v>7314</v>
      </c>
      <c r="J2388" t="s">
        <v>7263</v>
      </c>
      <c r="K2388" t="s">
        <v>7277</v>
      </c>
      <c r="L2388">
        <f>WEEKDAY(tbl_CleanLeads[[#This Row],[Lead_Date_Final]],2)</f>
        <v>1</v>
      </c>
      <c r="M2388" t="s">
        <v>7298</v>
      </c>
      <c r="N2388">
        <v>24.2</v>
      </c>
      <c r="O2388" s="7">
        <v>3367.62</v>
      </c>
      <c r="P2388">
        <v>1</v>
      </c>
      <c r="Q2388" t="s">
        <v>7266</v>
      </c>
      <c r="R2388">
        <f>IF(UPPER(TRIM(Table2[[#This Row],[Status_Clean]]))="CONVERTED",1,0)</f>
        <v>0</v>
      </c>
      <c r="S2388">
        <f>IF(ISNUMBER(MATCH(UPPER(TRIM(Table2[[#This Row],[Status_Clean]])),{"CONTACTED","QUALIFIED","CONVERTED"},0)),1,0)</f>
        <v>1</v>
      </c>
      <c r="T2388" cm="1">
        <f t="array" ref="T2388">_xlfn.SWITCH(UPPER(TRIM(Table2[[#This Row],[Status_Clean]])),"NEW",1,"CONTACTED",2,"QUALIFIED",3,"CONVERTED",4,"LOST",5,99)</f>
        <v>3</v>
      </c>
      <c r="U2388" t="str" cm="1">
        <f t="array" ref="U2388">_xlfn.LET(_xlpm.x,IFERROR(VALUE(Table2[[#This Row],[Response_Time_Hours]]),""),IF(_xlpm.x="","CHECK",_xlfn.IFS(_xlpm.x&lt;=1,"Immediate",_xlpm.x&lt;=6,"Fast",_xlpm.x&lt;=24,"Moderate",_xlpm.x&gt;24,"Delayed")))</f>
        <v>Delayed</v>
      </c>
      <c r="V2388">
        <f>FLOOR(tbl_CleanLeads[[#This Row],[Response_Time_Hours]],6)</f>
        <v>24</v>
      </c>
      <c r="W2388" t="str" cm="1">
        <f t="array" ref="W2388">IF(Table2[[#This Row],[Interaction_Count_Final]]="","N/A",_xlfn.IFS(Table2[[#This Row],[Interaction_Count_Final]]&lt;=2,"Low",Table2[[#This Row],[Interaction_Count_Final]]&lt;=5,"Medium",Table2[[#This Row],[Interaction_Count_Final]]&gt;=6,"High",TRUE,"CHECK"))</f>
        <v>Low</v>
      </c>
      <c r="X2388" t="b">
        <f t="shared" si="37"/>
        <v>1</v>
      </c>
      <c r="Y2388" t="b">
        <f>tbl_CleanLeads[[#This Row],[Response_Time_Hours]]&gt;24</f>
        <v>1</v>
      </c>
      <c r="Z2388" s="13" t="b">
        <f>tbl_CleanLeads[[#This Row],[Response_Time_Hours]]&gt;72</f>
        <v>0</v>
      </c>
      <c r="AA2388" s="13" t="b">
        <f>tbl_CleanLeads[[#This Row],[Status_Clean]]="Converted"</f>
        <v>0</v>
      </c>
    </row>
    <row r="2389" spans="1:27">
      <c r="A2389" t="s">
        <v>63</v>
      </c>
      <c r="B2389" t="s">
        <v>6796</v>
      </c>
      <c r="C2389" t="s">
        <v>6797</v>
      </c>
      <c r="D2389" t="s">
        <v>7258</v>
      </c>
      <c r="E2389" t="s">
        <v>69</v>
      </c>
      <c r="F2389" t="s">
        <v>193</v>
      </c>
      <c r="G2389" s="1">
        <v>45308</v>
      </c>
      <c r="H2389" s="8">
        <f>MONTH(tbl_CleanLeads[[#This Row],[Lead_Date_Final]])</f>
        <v>1</v>
      </c>
      <c r="I2389" t="s">
        <v>7317</v>
      </c>
      <c r="J2389" t="s">
        <v>7271</v>
      </c>
      <c r="K2389" t="s">
        <v>7284</v>
      </c>
      <c r="L2389">
        <f>WEEKDAY(tbl_CleanLeads[[#This Row],[Lead_Date_Final]],2)</f>
        <v>3</v>
      </c>
      <c r="M2389" t="s">
        <v>7272</v>
      </c>
      <c r="N2389">
        <v>46.1</v>
      </c>
      <c r="O2389" s="7">
        <v>4629.88</v>
      </c>
      <c r="P2389">
        <v>47</v>
      </c>
      <c r="Q2389" t="s">
        <v>7273</v>
      </c>
      <c r="R2389">
        <f>IF(UPPER(TRIM(Table2[[#This Row],[Status_Clean]]))="CONVERTED",1,0)</f>
        <v>0</v>
      </c>
      <c r="S2389">
        <f>IF(ISNUMBER(MATCH(UPPER(TRIM(Table2[[#This Row],[Status_Clean]])),{"CONTACTED","QUALIFIED","CONVERTED"},0)),1,0)</f>
        <v>0</v>
      </c>
      <c r="T2389" cm="1">
        <f t="array" ref="T2389">_xlfn.SWITCH(UPPER(TRIM(Table2[[#This Row],[Status_Clean]])),"NEW",1,"CONTACTED",2,"QUALIFIED",3,"CONVERTED",4,"LOST",5,99)</f>
        <v>1</v>
      </c>
      <c r="U2389" t="str" cm="1">
        <f t="array" ref="U2389">_xlfn.LET(_xlpm.x,IFERROR(VALUE(Table2[[#This Row],[Response_Time_Hours]]),""),IF(_xlpm.x="","CHECK",_xlfn.IFS(_xlpm.x&lt;=1,"Immediate",_xlpm.x&lt;=6,"Fast",_xlpm.x&lt;=24,"Moderate",_xlpm.x&gt;24,"Delayed")))</f>
        <v>Delayed</v>
      </c>
      <c r="V2389">
        <f>FLOOR(tbl_CleanLeads[[#This Row],[Response_Time_Hours]],6)</f>
        <v>42</v>
      </c>
      <c r="W2389" t="str" cm="1">
        <f t="array" ref="W2389">IF(Table2[[#This Row],[Interaction_Count_Final]]="","N/A",_xlfn.IFS(Table2[[#This Row],[Interaction_Count_Final]]&lt;=2,"Low",Table2[[#This Row],[Interaction_Count_Final]]&lt;=5,"Medium",Table2[[#This Row],[Interaction_Count_Final]]&gt;=6,"High",TRUE,"CHECK"))</f>
        <v>High</v>
      </c>
      <c r="X2389" t="b">
        <f t="shared" si="37"/>
        <v>1</v>
      </c>
      <c r="Y2389" t="b">
        <f>tbl_CleanLeads[[#This Row],[Response_Time_Hours]]&gt;24</f>
        <v>1</v>
      </c>
      <c r="Z2389" s="13" t="b">
        <f>tbl_CleanLeads[[#This Row],[Response_Time_Hours]]&gt;72</f>
        <v>0</v>
      </c>
      <c r="AA2389" s="13" t="b">
        <f>tbl_CleanLeads[[#This Row],[Status_Clean]]="Converted"</f>
        <v>0</v>
      </c>
    </row>
    <row r="2390" spans="1:27">
      <c r="A2390" t="s">
        <v>90</v>
      </c>
      <c r="B2390" t="s">
        <v>6798</v>
      </c>
      <c r="C2390" t="s">
        <v>6799</v>
      </c>
      <c r="D2390" t="s">
        <v>7268</v>
      </c>
      <c r="E2390" t="s">
        <v>469</v>
      </c>
      <c r="F2390" t="s">
        <v>71</v>
      </c>
      <c r="G2390" s="1">
        <v>45192</v>
      </c>
      <c r="H2390" s="8">
        <f>MONTH(tbl_CleanLeads[[#This Row],[Lead_Date_Final]])</f>
        <v>9</v>
      </c>
      <c r="I2390" t="s">
        <v>7287</v>
      </c>
      <c r="J2390" t="s">
        <v>7263</v>
      </c>
      <c r="K2390" t="s">
        <v>7288</v>
      </c>
      <c r="L2390">
        <f>WEEKDAY(tbl_CleanLeads[[#This Row],[Lead_Date_Final]],2)</f>
        <v>6</v>
      </c>
      <c r="M2390" t="s">
        <v>7278</v>
      </c>
      <c r="N2390">
        <v>70.7</v>
      </c>
      <c r="O2390" s="7">
        <v>3461.98</v>
      </c>
      <c r="P2390">
        <v>34</v>
      </c>
      <c r="Q2390" t="s">
        <v>7266</v>
      </c>
      <c r="R2390">
        <f>IF(UPPER(TRIM(Table2[[#This Row],[Status_Clean]]))="CONVERTED",1,0)</f>
        <v>0</v>
      </c>
      <c r="S2390">
        <f>IF(ISNUMBER(MATCH(UPPER(TRIM(Table2[[#This Row],[Status_Clean]])),{"CONTACTED","QUALIFIED","CONVERTED"},0)),1,0)</f>
        <v>1</v>
      </c>
      <c r="T2390" cm="1">
        <f t="array" ref="T2390">_xlfn.SWITCH(UPPER(TRIM(Table2[[#This Row],[Status_Clean]])),"NEW",1,"CONTACTED",2,"QUALIFIED",3,"CONVERTED",4,"LOST",5,99)</f>
        <v>3</v>
      </c>
      <c r="U2390" t="str" cm="1">
        <f t="array" ref="U2390">_xlfn.LET(_xlpm.x,IFERROR(VALUE(Table2[[#This Row],[Response_Time_Hours]]),""),IF(_xlpm.x="","CHECK",_xlfn.IFS(_xlpm.x&lt;=1,"Immediate",_xlpm.x&lt;=6,"Fast",_xlpm.x&lt;=24,"Moderate",_xlpm.x&gt;24,"Delayed")))</f>
        <v>Delayed</v>
      </c>
      <c r="V2390">
        <f>FLOOR(tbl_CleanLeads[[#This Row],[Response_Time_Hours]],6)</f>
        <v>66</v>
      </c>
      <c r="W2390" t="str" cm="1">
        <f t="array" ref="W2390">IF(Table2[[#This Row],[Interaction_Count_Final]]="","N/A",_xlfn.IFS(Table2[[#This Row],[Interaction_Count_Final]]&lt;=2,"Low",Table2[[#This Row],[Interaction_Count_Final]]&lt;=5,"Medium",Table2[[#This Row],[Interaction_Count_Final]]&gt;=6,"High",TRUE,"CHECK"))</f>
        <v>High</v>
      </c>
      <c r="X2390" t="b">
        <f t="shared" si="37"/>
        <v>1</v>
      </c>
      <c r="Y2390" t="b">
        <f>tbl_CleanLeads[[#This Row],[Response_Time_Hours]]&gt;24</f>
        <v>1</v>
      </c>
      <c r="Z2390" s="13" t="b">
        <f>tbl_CleanLeads[[#This Row],[Response_Time_Hours]]&gt;72</f>
        <v>0</v>
      </c>
      <c r="AA2390" s="13" t="b">
        <f>tbl_CleanLeads[[#This Row],[Status_Clean]]="Converted"</f>
        <v>0</v>
      </c>
    </row>
    <row r="2391" spans="1:27">
      <c r="A2391" t="s">
        <v>102</v>
      </c>
      <c r="B2391" t="s">
        <v>6800</v>
      </c>
      <c r="C2391" t="s">
        <v>6801</v>
      </c>
      <c r="D2391" t="s">
        <v>7274</v>
      </c>
      <c r="E2391" t="s">
        <v>106</v>
      </c>
      <c r="F2391" t="s">
        <v>125</v>
      </c>
      <c r="G2391" s="1">
        <v>45535</v>
      </c>
      <c r="H2391" s="8">
        <f>MONTH(tbl_CleanLeads[[#This Row],[Lead_Date_Final]])</f>
        <v>8</v>
      </c>
      <c r="I2391" t="s">
        <v>7310</v>
      </c>
      <c r="J2391" t="s">
        <v>7271</v>
      </c>
      <c r="K2391" t="s">
        <v>7288</v>
      </c>
      <c r="L2391">
        <f>WEEKDAY(tbl_CleanLeads[[#This Row],[Lead_Date_Final]],2)</f>
        <v>6</v>
      </c>
      <c r="M2391" t="s">
        <v>7278</v>
      </c>
      <c r="N2391">
        <v>0.7</v>
      </c>
      <c r="O2391" s="7">
        <v>3832.29</v>
      </c>
      <c r="P2391">
        <v>36</v>
      </c>
      <c r="Q2391" t="s">
        <v>7266</v>
      </c>
      <c r="R2391">
        <f>IF(UPPER(TRIM(Table2[[#This Row],[Status_Clean]]))="CONVERTED",1,0)</f>
        <v>0</v>
      </c>
      <c r="S2391">
        <f>IF(ISNUMBER(MATCH(UPPER(TRIM(Table2[[#This Row],[Status_Clean]])),{"CONTACTED","QUALIFIED","CONVERTED"},0)),1,0)</f>
        <v>1</v>
      </c>
      <c r="T2391" cm="1">
        <f t="array" ref="T2391">_xlfn.SWITCH(UPPER(TRIM(Table2[[#This Row],[Status_Clean]])),"NEW",1,"CONTACTED",2,"QUALIFIED",3,"CONVERTED",4,"LOST",5,99)</f>
        <v>2</v>
      </c>
      <c r="U2391" t="str" cm="1">
        <f t="array" ref="U2391">_xlfn.LET(_xlpm.x,IFERROR(VALUE(Table2[[#This Row],[Response_Time_Hours]]),""),IF(_xlpm.x="","CHECK",_xlfn.IFS(_xlpm.x&lt;=1,"Immediate",_xlpm.x&lt;=6,"Fast",_xlpm.x&lt;=24,"Moderate",_xlpm.x&gt;24,"Delayed")))</f>
        <v>Immediate</v>
      </c>
      <c r="V2391">
        <f>FLOOR(tbl_CleanLeads[[#This Row],[Response_Time_Hours]],6)</f>
        <v>0</v>
      </c>
      <c r="W2391" t="str" cm="1">
        <f t="array" ref="W2391">IF(Table2[[#This Row],[Interaction_Count_Final]]="","N/A",_xlfn.IFS(Table2[[#This Row],[Interaction_Count_Final]]&lt;=2,"Low",Table2[[#This Row],[Interaction_Count_Final]]&lt;=5,"Medium",Table2[[#This Row],[Interaction_Count_Final]]&gt;=6,"High",TRUE,"CHECK"))</f>
        <v>High</v>
      </c>
      <c r="X2391" t="b">
        <f t="shared" si="37"/>
        <v>1</v>
      </c>
      <c r="Y2391" t="b">
        <f>tbl_CleanLeads[[#This Row],[Response_Time_Hours]]&gt;24</f>
        <v>0</v>
      </c>
      <c r="Z2391" s="13" t="b">
        <f>tbl_CleanLeads[[#This Row],[Response_Time_Hours]]&gt;72</f>
        <v>0</v>
      </c>
      <c r="AA2391" s="13" t="b">
        <f>tbl_CleanLeads[[#This Row],[Status_Clean]]="Converted"</f>
        <v>0</v>
      </c>
    </row>
    <row r="2392" spans="1:27">
      <c r="A2392" t="s">
        <v>90</v>
      </c>
      <c r="B2392" t="s">
        <v>6803</v>
      </c>
      <c r="C2392" t="s">
        <v>6804</v>
      </c>
      <c r="D2392" t="s">
        <v>7258</v>
      </c>
      <c r="E2392" t="s">
        <v>447</v>
      </c>
      <c r="F2392" t="s">
        <v>193</v>
      </c>
      <c r="G2392" s="1">
        <v>45010</v>
      </c>
      <c r="H2392" s="8">
        <f>MONTH(tbl_CleanLeads[[#This Row],[Lead_Date_Final]])</f>
        <v>3</v>
      </c>
      <c r="I2392" t="s">
        <v>7295</v>
      </c>
      <c r="J2392" t="s">
        <v>7263</v>
      </c>
      <c r="K2392" t="s">
        <v>7284</v>
      </c>
      <c r="L2392">
        <f>WEEKDAY(tbl_CleanLeads[[#This Row],[Lead_Date_Final]],2)</f>
        <v>6</v>
      </c>
      <c r="M2392" t="s">
        <v>7278</v>
      </c>
      <c r="N2392">
        <v>34.6</v>
      </c>
      <c r="O2392" s="7">
        <v>2806.28</v>
      </c>
      <c r="P2392" t="s">
        <v>232</v>
      </c>
      <c r="Q2392" t="s">
        <v>7266</v>
      </c>
      <c r="R2392">
        <f>IF(UPPER(TRIM(Table2[[#This Row],[Status_Clean]]))="CONVERTED",1,0)</f>
        <v>0</v>
      </c>
      <c r="S2392">
        <f>IF(ISNUMBER(MATCH(UPPER(TRIM(Table2[[#This Row],[Status_Clean]])),{"CONTACTED","QUALIFIED","CONVERTED"},0)),1,0)</f>
        <v>0</v>
      </c>
      <c r="T2392" cm="1">
        <f t="array" ref="T2392">_xlfn.SWITCH(UPPER(TRIM(Table2[[#This Row],[Status_Clean]])),"NEW",1,"CONTACTED",2,"QUALIFIED",3,"CONVERTED",4,"LOST",5,99)</f>
        <v>1</v>
      </c>
      <c r="U2392" t="str" cm="1">
        <f t="array" ref="U2392">_xlfn.LET(_xlpm.x,IFERROR(VALUE(Table2[[#This Row],[Response_Time_Hours]]),""),IF(_xlpm.x="","CHECK",_xlfn.IFS(_xlpm.x&lt;=1,"Immediate",_xlpm.x&lt;=6,"Fast",_xlpm.x&lt;=24,"Moderate",_xlpm.x&gt;24,"Delayed")))</f>
        <v>Delayed</v>
      </c>
      <c r="V2392">
        <f>FLOOR(tbl_CleanLeads[[#This Row],[Response_Time_Hours]],6)</f>
        <v>30</v>
      </c>
      <c r="W2392" t="str" cm="1">
        <f t="array" ref="W2392">IF(Table2[[#This Row],[Interaction_Count_Final]]="","N/A",_xlfn.IFS(Table2[[#This Row],[Interaction_Count_Final]]&lt;=2,"Low",Table2[[#This Row],[Interaction_Count_Final]]&lt;=5,"Medium",Table2[[#This Row],[Interaction_Count_Final]]&gt;=6,"High",TRUE,"CHECK"))</f>
        <v>High</v>
      </c>
      <c r="X2392" t="b">
        <f t="shared" si="37"/>
        <v>1</v>
      </c>
      <c r="Y2392" t="b">
        <f>tbl_CleanLeads[[#This Row],[Response_Time_Hours]]&gt;24</f>
        <v>1</v>
      </c>
      <c r="Z2392" s="13" t="b">
        <f>tbl_CleanLeads[[#This Row],[Response_Time_Hours]]&gt;72</f>
        <v>0</v>
      </c>
      <c r="AA2392" s="13" t="b">
        <f>tbl_CleanLeads[[#This Row],[Status_Clean]]="Converted"</f>
        <v>0</v>
      </c>
    </row>
    <row r="2393" spans="1:27">
      <c r="A2393" t="s">
        <v>70</v>
      </c>
      <c r="B2393" t="s">
        <v>6806</v>
      </c>
      <c r="C2393" t="s">
        <v>6807</v>
      </c>
      <c r="D2393" t="s">
        <v>7303</v>
      </c>
      <c r="E2393" t="s">
        <v>254</v>
      </c>
      <c r="F2393" t="s">
        <v>173</v>
      </c>
      <c r="G2393" s="1">
        <v>45481</v>
      </c>
      <c r="H2393" s="8">
        <f>MONTH(tbl_CleanLeads[[#This Row],[Lead_Date_Final]])</f>
        <v>7</v>
      </c>
      <c r="I2393" t="s">
        <v>7305</v>
      </c>
      <c r="J2393" t="s">
        <v>7271</v>
      </c>
      <c r="K2393" t="s">
        <v>7288</v>
      </c>
      <c r="L2393">
        <f>WEEKDAY(tbl_CleanLeads[[#This Row],[Lead_Date_Final]],2)</f>
        <v>1</v>
      </c>
      <c r="M2393" t="s">
        <v>7298</v>
      </c>
      <c r="N2393">
        <v>50</v>
      </c>
      <c r="O2393" s="7">
        <v>1973.8</v>
      </c>
      <c r="P2393">
        <v>9</v>
      </c>
      <c r="Q2393" t="s">
        <v>7289</v>
      </c>
      <c r="R2393">
        <f>IF(UPPER(TRIM(Table2[[#This Row],[Status_Clean]]))="CONVERTED",1,0)</f>
        <v>0</v>
      </c>
      <c r="S2393">
        <f>IF(ISNUMBER(MATCH(UPPER(TRIM(Table2[[#This Row],[Status_Clean]])),{"CONTACTED","QUALIFIED","CONVERTED"},0)),1,0)</f>
        <v>0</v>
      </c>
      <c r="T2393" cm="1">
        <f t="array" ref="T2393">_xlfn.SWITCH(UPPER(TRIM(Table2[[#This Row],[Status_Clean]])),"NEW",1,"CONTACTED",2,"QUALIFIED",3,"CONVERTED",4,"LOST",5,99)</f>
        <v>5</v>
      </c>
      <c r="U2393" t="str" cm="1">
        <f t="array" ref="U2393">_xlfn.LET(_xlpm.x,IFERROR(VALUE(Table2[[#This Row],[Response_Time_Hours]]),""),IF(_xlpm.x="","CHECK",_xlfn.IFS(_xlpm.x&lt;=1,"Immediate",_xlpm.x&lt;=6,"Fast",_xlpm.x&lt;=24,"Moderate",_xlpm.x&gt;24,"Delayed")))</f>
        <v>Delayed</v>
      </c>
      <c r="V2393">
        <f>FLOOR(tbl_CleanLeads[[#This Row],[Response_Time_Hours]],6)</f>
        <v>48</v>
      </c>
      <c r="W2393" t="str" cm="1">
        <f t="array" ref="W2393">IF(Table2[[#This Row],[Interaction_Count_Final]]="","N/A",_xlfn.IFS(Table2[[#This Row],[Interaction_Count_Final]]&lt;=2,"Low",Table2[[#This Row],[Interaction_Count_Final]]&lt;=5,"Medium",Table2[[#This Row],[Interaction_Count_Final]]&gt;=6,"High",TRUE,"CHECK"))</f>
        <v>High</v>
      </c>
      <c r="X2393" t="b">
        <f t="shared" si="37"/>
        <v>1</v>
      </c>
      <c r="Y2393" t="b">
        <f>tbl_CleanLeads[[#This Row],[Response_Time_Hours]]&gt;24</f>
        <v>1</v>
      </c>
      <c r="Z2393" s="13" t="b">
        <f>tbl_CleanLeads[[#This Row],[Response_Time_Hours]]&gt;72</f>
        <v>0</v>
      </c>
      <c r="AA2393" s="13" t="b">
        <f>tbl_CleanLeads[[#This Row],[Status_Clean]]="Converted"</f>
        <v>0</v>
      </c>
    </row>
    <row r="2394" spans="1:27">
      <c r="A2394" t="s">
        <v>90</v>
      </c>
      <c r="B2394" t="s">
        <v>6808</v>
      </c>
      <c r="C2394" t="s">
        <v>6809</v>
      </c>
      <c r="D2394" t="s">
        <v>7268</v>
      </c>
      <c r="E2394" t="s">
        <v>363</v>
      </c>
      <c r="F2394" t="s">
        <v>71</v>
      </c>
      <c r="G2394" s="1">
        <v>45156</v>
      </c>
      <c r="H2394" s="8">
        <f>MONTH(tbl_CleanLeads[[#This Row],[Lead_Date_Final]])</f>
        <v>8</v>
      </c>
      <c r="I2394" t="s">
        <v>7310</v>
      </c>
      <c r="J2394" t="s">
        <v>7263</v>
      </c>
      <c r="K2394" t="s">
        <v>7288</v>
      </c>
      <c r="L2394">
        <f>WEEKDAY(tbl_CleanLeads[[#This Row],[Lead_Date_Final]],2)</f>
        <v>5</v>
      </c>
      <c r="M2394" t="s">
        <v>7312</v>
      </c>
      <c r="N2394">
        <v>51</v>
      </c>
      <c r="O2394" s="7">
        <v>2204.62</v>
      </c>
      <c r="P2394">
        <v>28</v>
      </c>
      <c r="Q2394" t="s">
        <v>7266</v>
      </c>
      <c r="R2394">
        <f>IF(UPPER(TRIM(Table2[[#This Row],[Status_Clean]]))="CONVERTED",1,0)</f>
        <v>0</v>
      </c>
      <c r="S2394">
        <f>IF(ISNUMBER(MATCH(UPPER(TRIM(Table2[[#This Row],[Status_Clean]])),{"CONTACTED","QUALIFIED","CONVERTED"},0)),1,0)</f>
        <v>1</v>
      </c>
      <c r="T2394" cm="1">
        <f t="array" ref="T2394">_xlfn.SWITCH(UPPER(TRIM(Table2[[#This Row],[Status_Clean]])),"NEW",1,"CONTACTED",2,"QUALIFIED",3,"CONVERTED",4,"LOST",5,99)</f>
        <v>3</v>
      </c>
      <c r="U2394" t="str" cm="1">
        <f t="array" ref="U2394">_xlfn.LET(_xlpm.x,IFERROR(VALUE(Table2[[#This Row],[Response_Time_Hours]]),""),IF(_xlpm.x="","CHECK",_xlfn.IFS(_xlpm.x&lt;=1,"Immediate",_xlpm.x&lt;=6,"Fast",_xlpm.x&lt;=24,"Moderate",_xlpm.x&gt;24,"Delayed")))</f>
        <v>Delayed</v>
      </c>
      <c r="V2394">
        <f>FLOOR(tbl_CleanLeads[[#This Row],[Response_Time_Hours]],6)</f>
        <v>48</v>
      </c>
      <c r="W2394" t="str" cm="1">
        <f t="array" ref="W2394">IF(Table2[[#This Row],[Interaction_Count_Final]]="","N/A",_xlfn.IFS(Table2[[#This Row],[Interaction_Count_Final]]&lt;=2,"Low",Table2[[#This Row],[Interaction_Count_Final]]&lt;=5,"Medium",Table2[[#This Row],[Interaction_Count_Final]]&gt;=6,"High",TRUE,"CHECK"))</f>
        <v>High</v>
      </c>
      <c r="X2394" t="b">
        <f t="shared" si="37"/>
        <v>1</v>
      </c>
      <c r="Y2394" t="b">
        <f>tbl_CleanLeads[[#This Row],[Response_Time_Hours]]&gt;24</f>
        <v>1</v>
      </c>
      <c r="Z2394" s="13" t="b">
        <f>tbl_CleanLeads[[#This Row],[Response_Time_Hours]]&gt;72</f>
        <v>0</v>
      </c>
      <c r="AA2394" s="13" t="b">
        <f>tbl_CleanLeads[[#This Row],[Status_Clean]]="Converted"</f>
        <v>0</v>
      </c>
    </row>
    <row r="2395" spans="1:27">
      <c r="A2395" t="s">
        <v>102</v>
      </c>
      <c r="B2395" t="s">
        <v>6811</v>
      </c>
      <c r="C2395" t="s">
        <v>8772</v>
      </c>
      <c r="D2395" t="s">
        <v>7280</v>
      </c>
      <c r="E2395" t="s">
        <v>101</v>
      </c>
      <c r="F2395" t="s">
        <v>125</v>
      </c>
      <c r="G2395" s="1">
        <v>45194</v>
      </c>
      <c r="H2395" s="8">
        <f>MONTH(tbl_CleanLeads[[#This Row],[Lead_Date_Final]])</f>
        <v>9</v>
      </c>
      <c r="I2395" t="s">
        <v>7287</v>
      </c>
      <c r="J2395" t="s">
        <v>7263</v>
      </c>
      <c r="K2395" t="s">
        <v>7288</v>
      </c>
      <c r="L2395">
        <f>WEEKDAY(tbl_CleanLeads[[#This Row],[Lead_Date_Final]],2)</f>
        <v>1</v>
      </c>
      <c r="M2395" t="s">
        <v>7298</v>
      </c>
      <c r="N2395">
        <v>6.5</v>
      </c>
      <c r="O2395" s="7">
        <v>1799.74</v>
      </c>
      <c r="P2395">
        <v>6</v>
      </c>
      <c r="Q2395" t="s">
        <v>7289</v>
      </c>
      <c r="R2395">
        <f>IF(UPPER(TRIM(Table2[[#This Row],[Status_Clean]]))="CONVERTED",1,0)</f>
        <v>0</v>
      </c>
      <c r="S2395">
        <f>IF(ISNUMBER(MATCH(UPPER(TRIM(Table2[[#This Row],[Status_Clean]])),{"CONTACTED","QUALIFIED","CONVERTED"},0)),1,0)</f>
        <v>1</v>
      </c>
      <c r="T2395" cm="1">
        <f t="array" ref="T2395">_xlfn.SWITCH(UPPER(TRIM(Table2[[#This Row],[Status_Clean]])),"NEW",1,"CONTACTED",2,"QUALIFIED",3,"CONVERTED",4,"LOST",5,99)</f>
        <v>2</v>
      </c>
      <c r="U2395" t="str" cm="1">
        <f t="array" ref="U2395">_xlfn.LET(_xlpm.x,IFERROR(VALUE(Table2[[#This Row],[Response_Time_Hours]]),""),IF(_xlpm.x="","CHECK",_xlfn.IFS(_xlpm.x&lt;=1,"Immediate",_xlpm.x&lt;=6,"Fast",_xlpm.x&lt;=24,"Moderate",_xlpm.x&gt;24,"Delayed")))</f>
        <v>Moderate</v>
      </c>
      <c r="V2395">
        <f>FLOOR(tbl_CleanLeads[[#This Row],[Response_Time_Hours]],6)</f>
        <v>6</v>
      </c>
      <c r="W2395" t="str" cm="1">
        <f t="array" ref="W2395">IF(Table2[[#This Row],[Interaction_Count_Final]]="","N/A",_xlfn.IFS(Table2[[#This Row],[Interaction_Count_Final]]&lt;=2,"Low",Table2[[#This Row],[Interaction_Count_Final]]&lt;=5,"Medium",Table2[[#This Row],[Interaction_Count_Final]]&gt;=6,"High",TRUE,"CHECK"))</f>
        <v>High</v>
      </c>
      <c r="X2395" t="b">
        <f t="shared" si="37"/>
        <v>1</v>
      </c>
      <c r="Y2395" t="b">
        <f>tbl_CleanLeads[[#This Row],[Response_Time_Hours]]&gt;24</f>
        <v>0</v>
      </c>
      <c r="Z2395" s="13" t="b">
        <f>tbl_CleanLeads[[#This Row],[Response_Time_Hours]]&gt;72</f>
        <v>0</v>
      </c>
      <c r="AA2395" s="13" t="b">
        <f>tbl_CleanLeads[[#This Row],[Status_Clean]]="Converted"</f>
        <v>0</v>
      </c>
    </row>
    <row r="2396" spans="1:27">
      <c r="A2396" t="s">
        <v>63</v>
      </c>
      <c r="B2396" t="s">
        <v>6813</v>
      </c>
      <c r="C2396" t="s">
        <v>6814</v>
      </c>
      <c r="D2396" t="s">
        <v>7303</v>
      </c>
      <c r="E2396" t="s">
        <v>254</v>
      </c>
      <c r="F2396" t="s">
        <v>71</v>
      </c>
      <c r="G2396" s="1">
        <v>45532</v>
      </c>
      <c r="H2396" s="8">
        <f>MONTH(tbl_CleanLeads[[#This Row],[Lead_Date_Final]])</f>
        <v>8</v>
      </c>
      <c r="I2396" t="s">
        <v>7310</v>
      </c>
      <c r="J2396" t="s">
        <v>7271</v>
      </c>
      <c r="K2396" t="s">
        <v>7288</v>
      </c>
      <c r="L2396">
        <f>WEEKDAY(tbl_CleanLeads[[#This Row],[Lead_Date_Final]],2)</f>
        <v>3</v>
      </c>
      <c r="M2396" t="s">
        <v>7272</v>
      </c>
      <c r="N2396">
        <v>71.7</v>
      </c>
      <c r="O2396" s="7">
        <v>4117.1400000000003</v>
      </c>
      <c r="P2396">
        <v>5</v>
      </c>
      <c r="Q2396" t="s">
        <v>7273</v>
      </c>
      <c r="R2396">
        <f>IF(UPPER(TRIM(Table2[[#This Row],[Status_Clean]]))="CONVERTED",1,0)</f>
        <v>0</v>
      </c>
      <c r="S2396">
        <f>IF(ISNUMBER(MATCH(UPPER(TRIM(Table2[[#This Row],[Status_Clean]])),{"CONTACTED","QUALIFIED","CONVERTED"},0)),1,0)</f>
        <v>1</v>
      </c>
      <c r="T2396" cm="1">
        <f t="array" ref="T2396">_xlfn.SWITCH(UPPER(TRIM(Table2[[#This Row],[Status_Clean]])),"NEW",1,"CONTACTED",2,"QUALIFIED",3,"CONVERTED",4,"LOST",5,99)</f>
        <v>3</v>
      </c>
      <c r="U2396" t="str" cm="1">
        <f t="array" ref="U2396">_xlfn.LET(_xlpm.x,IFERROR(VALUE(Table2[[#This Row],[Response_Time_Hours]]),""),IF(_xlpm.x="","CHECK",_xlfn.IFS(_xlpm.x&lt;=1,"Immediate",_xlpm.x&lt;=6,"Fast",_xlpm.x&lt;=24,"Moderate",_xlpm.x&gt;24,"Delayed")))</f>
        <v>Delayed</v>
      </c>
      <c r="V2396">
        <f>FLOOR(tbl_CleanLeads[[#This Row],[Response_Time_Hours]],6)</f>
        <v>66</v>
      </c>
      <c r="W2396" t="str" cm="1">
        <f t="array" ref="W2396">IF(Table2[[#This Row],[Interaction_Count_Final]]="","N/A",_xlfn.IFS(Table2[[#This Row],[Interaction_Count_Final]]&lt;=2,"Low",Table2[[#This Row],[Interaction_Count_Final]]&lt;=5,"Medium",Table2[[#This Row],[Interaction_Count_Final]]&gt;=6,"High",TRUE,"CHECK"))</f>
        <v>Medium</v>
      </c>
      <c r="X2396" t="b">
        <f t="shared" si="37"/>
        <v>1</v>
      </c>
      <c r="Y2396" t="b">
        <f>tbl_CleanLeads[[#This Row],[Response_Time_Hours]]&gt;24</f>
        <v>1</v>
      </c>
      <c r="Z2396" s="13" t="b">
        <f>tbl_CleanLeads[[#This Row],[Response_Time_Hours]]&gt;72</f>
        <v>0</v>
      </c>
      <c r="AA2396" s="13" t="b">
        <f>tbl_CleanLeads[[#This Row],[Status_Clean]]="Converted"</f>
        <v>0</v>
      </c>
    </row>
    <row r="2397" spans="1:27">
      <c r="A2397" t="s">
        <v>102</v>
      </c>
      <c r="B2397" t="s">
        <v>6816</v>
      </c>
      <c r="C2397" t="s">
        <v>6817</v>
      </c>
      <c r="D2397" t="s">
        <v>7268</v>
      </c>
      <c r="E2397" t="s">
        <v>1356</v>
      </c>
      <c r="F2397" t="s">
        <v>125</v>
      </c>
      <c r="G2397" s="1">
        <v>45601</v>
      </c>
      <c r="H2397" s="8">
        <f>MONTH(tbl_CleanLeads[[#This Row],[Lead_Date_Final]])</f>
        <v>11</v>
      </c>
      <c r="I2397" t="s">
        <v>7300</v>
      </c>
      <c r="J2397" t="s">
        <v>7271</v>
      </c>
      <c r="K2397" t="s">
        <v>7264</v>
      </c>
      <c r="L2397">
        <f>WEEKDAY(tbl_CleanLeads[[#This Row],[Lead_Date_Final]],2)</f>
        <v>2</v>
      </c>
      <c r="M2397" t="s">
        <v>7265</v>
      </c>
      <c r="N2397">
        <v>62</v>
      </c>
      <c r="O2397" s="7">
        <v>3691.66</v>
      </c>
      <c r="P2397">
        <v>39</v>
      </c>
      <c r="Q2397" t="s">
        <v>7266</v>
      </c>
      <c r="R2397">
        <f>IF(UPPER(TRIM(Table2[[#This Row],[Status_Clean]]))="CONVERTED",1,0)</f>
        <v>0</v>
      </c>
      <c r="S2397">
        <f>IF(ISNUMBER(MATCH(UPPER(TRIM(Table2[[#This Row],[Status_Clean]])),{"CONTACTED","QUALIFIED","CONVERTED"},0)),1,0)</f>
        <v>1</v>
      </c>
      <c r="T2397" cm="1">
        <f t="array" ref="T2397">_xlfn.SWITCH(UPPER(TRIM(Table2[[#This Row],[Status_Clean]])),"NEW",1,"CONTACTED",2,"QUALIFIED",3,"CONVERTED",4,"LOST",5,99)</f>
        <v>2</v>
      </c>
      <c r="U2397" t="str" cm="1">
        <f t="array" ref="U2397">_xlfn.LET(_xlpm.x,IFERROR(VALUE(Table2[[#This Row],[Response_Time_Hours]]),""),IF(_xlpm.x="","CHECK",_xlfn.IFS(_xlpm.x&lt;=1,"Immediate",_xlpm.x&lt;=6,"Fast",_xlpm.x&lt;=24,"Moderate",_xlpm.x&gt;24,"Delayed")))</f>
        <v>Delayed</v>
      </c>
      <c r="V2397">
        <f>FLOOR(tbl_CleanLeads[[#This Row],[Response_Time_Hours]],6)</f>
        <v>60</v>
      </c>
      <c r="W2397" t="str" cm="1">
        <f t="array" ref="W2397">IF(Table2[[#This Row],[Interaction_Count_Final]]="","N/A",_xlfn.IFS(Table2[[#This Row],[Interaction_Count_Final]]&lt;=2,"Low",Table2[[#This Row],[Interaction_Count_Final]]&lt;=5,"Medium",Table2[[#This Row],[Interaction_Count_Final]]&gt;=6,"High",TRUE,"CHECK"))</f>
        <v>High</v>
      </c>
      <c r="X2397" t="b">
        <f t="shared" si="37"/>
        <v>1</v>
      </c>
      <c r="Y2397" t="b">
        <f>tbl_CleanLeads[[#This Row],[Response_Time_Hours]]&gt;24</f>
        <v>1</v>
      </c>
      <c r="Z2397" s="13" t="b">
        <f>tbl_CleanLeads[[#This Row],[Response_Time_Hours]]&gt;72</f>
        <v>0</v>
      </c>
      <c r="AA2397" s="13" t="b">
        <f>tbl_CleanLeads[[#This Row],[Status_Clean]]="Converted"</f>
        <v>0</v>
      </c>
    </row>
    <row r="2398" spans="1:27">
      <c r="A2398" t="s">
        <v>102</v>
      </c>
      <c r="B2398" t="s">
        <v>6819</v>
      </c>
      <c r="C2398" t="s">
        <v>6820</v>
      </c>
      <c r="D2398" t="s">
        <v>7268</v>
      </c>
      <c r="E2398" t="s">
        <v>311</v>
      </c>
      <c r="F2398" t="s">
        <v>250</v>
      </c>
      <c r="G2398" s="1">
        <v>45374</v>
      </c>
      <c r="H2398" s="8">
        <f>MONTH(tbl_CleanLeads[[#This Row],[Lead_Date_Final]])</f>
        <v>3</v>
      </c>
      <c r="I2398" t="s">
        <v>7295</v>
      </c>
      <c r="J2398" t="s">
        <v>7271</v>
      </c>
      <c r="K2398" t="s">
        <v>7284</v>
      </c>
      <c r="L2398">
        <f>WEEKDAY(tbl_CleanLeads[[#This Row],[Lead_Date_Final]],2)</f>
        <v>6</v>
      </c>
      <c r="M2398" t="s">
        <v>7278</v>
      </c>
      <c r="N2398">
        <v>14.399999999999999</v>
      </c>
      <c r="O2398" s="7">
        <v>4188.7299999999996</v>
      </c>
      <c r="P2398">
        <v>39</v>
      </c>
      <c r="Q2398" t="s">
        <v>7273</v>
      </c>
      <c r="R2398">
        <f>IF(UPPER(TRIM(Table2[[#This Row],[Status_Clean]]))="CONVERTED",1,0)</f>
        <v>1</v>
      </c>
      <c r="S2398">
        <f>IF(ISNUMBER(MATCH(UPPER(TRIM(Table2[[#This Row],[Status_Clean]])),{"CONTACTED","QUALIFIED","CONVERTED"},0)),1,0)</f>
        <v>1</v>
      </c>
      <c r="T2398" cm="1">
        <f t="array" ref="T2398">_xlfn.SWITCH(UPPER(TRIM(Table2[[#This Row],[Status_Clean]])),"NEW",1,"CONTACTED",2,"QUALIFIED",3,"CONVERTED",4,"LOST",5,99)</f>
        <v>4</v>
      </c>
      <c r="U2398" t="str" cm="1">
        <f t="array" ref="U2398">_xlfn.LET(_xlpm.x,IFERROR(VALUE(Table2[[#This Row],[Response_Time_Hours]]),""),IF(_xlpm.x="","CHECK",_xlfn.IFS(_xlpm.x&lt;=1,"Immediate",_xlpm.x&lt;=6,"Fast",_xlpm.x&lt;=24,"Moderate",_xlpm.x&gt;24,"Delayed")))</f>
        <v>Moderate</v>
      </c>
      <c r="V2398">
        <f>FLOOR(tbl_CleanLeads[[#This Row],[Response_Time_Hours]],6)</f>
        <v>12</v>
      </c>
      <c r="W2398" t="str" cm="1">
        <f t="array" ref="W2398">IF(Table2[[#This Row],[Interaction_Count_Final]]="","N/A",_xlfn.IFS(Table2[[#This Row],[Interaction_Count_Final]]&lt;=2,"Low",Table2[[#This Row],[Interaction_Count_Final]]&lt;=5,"Medium",Table2[[#This Row],[Interaction_Count_Final]]&gt;=6,"High",TRUE,"CHECK"))</f>
        <v>High</v>
      </c>
      <c r="X2398" t="b">
        <f t="shared" si="37"/>
        <v>1</v>
      </c>
      <c r="Y2398" t="b">
        <f>tbl_CleanLeads[[#This Row],[Response_Time_Hours]]&gt;24</f>
        <v>0</v>
      </c>
      <c r="Z2398" s="13" t="b">
        <f>tbl_CleanLeads[[#This Row],[Response_Time_Hours]]&gt;72</f>
        <v>0</v>
      </c>
      <c r="AA2398" s="13" t="b">
        <f>tbl_CleanLeads[[#This Row],[Status_Clean]]="Converted"</f>
        <v>1</v>
      </c>
    </row>
    <row r="2399" spans="1:27">
      <c r="A2399" t="s">
        <v>63</v>
      </c>
      <c r="B2399" t="s">
        <v>6821</v>
      </c>
      <c r="C2399" t="s">
        <v>8774</v>
      </c>
      <c r="D2399" t="s">
        <v>7258</v>
      </c>
      <c r="E2399" t="s">
        <v>7308</v>
      </c>
      <c r="F2399" t="s">
        <v>125</v>
      </c>
      <c r="G2399" s="1">
        <v>45546</v>
      </c>
      <c r="H2399" s="8">
        <f>MONTH(tbl_CleanLeads[[#This Row],[Lead_Date_Final]])</f>
        <v>9</v>
      </c>
      <c r="I2399" t="s">
        <v>7287</v>
      </c>
      <c r="J2399" t="s">
        <v>7271</v>
      </c>
      <c r="K2399" t="s">
        <v>7288</v>
      </c>
      <c r="L2399">
        <f>WEEKDAY(tbl_CleanLeads[[#This Row],[Lead_Date_Final]],2)</f>
        <v>3</v>
      </c>
      <c r="M2399" t="s">
        <v>7272</v>
      </c>
      <c r="N2399">
        <v>69.099999999999994</v>
      </c>
      <c r="O2399" s="7">
        <v>3004.23</v>
      </c>
      <c r="P2399">
        <v>14</v>
      </c>
      <c r="Q2399" t="s">
        <v>7266</v>
      </c>
      <c r="R2399">
        <f>IF(UPPER(TRIM(Table2[[#This Row],[Status_Clean]]))="CONVERTED",1,0)</f>
        <v>0</v>
      </c>
      <c r="S2399">
        <f>IF(ISNUMBER(MATCH(UPPER(TRIM(Table2[[#This Row],[Status_Clean]])),{"CONTACTED","QUALIFIED","CONVERTED"},0)),1,0)</f>
        <v>1</v>
      </c>
      <c r="T2399" cm="1">
        <f t="array" ref="T2399">_xlfn.SWITCH(UPPER(TRIM(Table2[[#This Row],[Status_Clean]])),"NEW",1,"CONTACTED",2,"QUALIFIED",3,"CONVERTED",4,"LOST",5,99)</f>
        <v>2</v>
      </c>
      <c r="U2399" t="str" cm="1">
        <f t="array" ref="U2399">_xlfn.LET(_xlpm.x,IFERROR(VALUE(Table2[[#This Row],[Response_Time_Hours]]),""),IF(_xlpm.x="","CHECK",_xlfn.IFS(_xlpm.x&lt;=1,"Immediate",_xlpm.x&lt;=6,"Fast",_xlpm.x&lt;=24,"Moderate",_xlpm.x&gt;24,"Delayed")))</f>
        <v>Delayed</v>
      </c>
      <c r="V2399">
        <f>FLOOR(tbl_CleanLeads[[#This Row],[Response_Time_Hours]],6)</f>
        <v>66</v>
      </c>
      <c r="W2399" t="str" cm="1">
        <f t="array" ref="W2399">IF(Table2[[#This Row],[Interaction_Count_Final]]="","N/A",_xlfn.IFS(Table2[[#This Row],[Interaction_Count_Final]]&lt;=2,"Low",Table2[[#This Row],[Interaction_Count_Final]]&lt;=5,"Medium",Table2[[#This Row],[Interaction_Count_Final]]&gt;=6,"High",TRUE,"CHECK"))</f>
        <v>High</v>
      </c>
      <c r="X2399" t="b">
        <f t="shared" si="37"/>
        <v>1</v>
      </c>
      <c r="Y2399" t="b">
        <f>tbl_CleanLeads[[#This Row],[Response_Time_Hours]]&gt;24</f>
        <v>1</v>
      </c>
      <c r="Z2399" s="13" t="b">
        <f>tbl_CleanLeads[[#This Row],[Response_Time_Hours]]&gt;72</f>
        <v>0</v>
      </c>
      <c r="AA2399" s="13" t="b">
        <f>tbl_CleanLeads[[#This Row],[Status_Clean]]="Converted"</f>
        <v>0</v>
      </c>
    </row>
    <row r="2400" spans="1:27">
      <c r="A2400" t="s">
        <v>90</v>
      </c>
      <c r="B2400" t="s">
        <v>6823</v>
      </c>
      <c r="C2400" t="s">
        <v>6824</v>
      </c>
      <c r="D2400" t="s">
        <v>7303</v>
      </c>
      <c r="E2400" t="s">
        <v>101</v>
      </c>
      <c r="F2400" t="s">
        <v>193</v>
      </c>
      <c r="G2400" s="1">
        <v>45302</v>
      </c>
      <c r="H2400" s="8">
        <f>MONTH(tbl_CleanLeads[[#This Row],[Lead_Date_Final]])</f>
        <v>1</v>
      </c>
      <c r="I2400" t="s">
        <v>7317</v>
      </c>
      <c r="J2400" t="s">
        <v>7271</v>
      </c>
      <c r="K2400" t="s">
        <v>7284</v>
      </c>
      <c r="L2400">
        <f>WEEKDAY(tbl_CleanLeads[[#This Row],[Lead_Date_Final]],2)</f>
        <v>4</v>
      </c>
      <c r="M2400" t="s">
        <v>7285</v>
      </c>
      <c r="N2400">
        <v>53.7</v>
      </c>
      <c r="O2400" s="7">
        <v>1336.37</v>
      </c>
      <c r="P2400">
        <v>22</v>
      </c>
      <c r="Q2400" t="s">
        <v>7289</v>
      </c>
      <c r="R2400">
        <f>IF(UPPER(TRIM(Table2[[#This Row],[Status_Clean]]))="CONVERTED",1,0)</f>
        <v>0</v>
      </c>
      <c r="S2400">
        <f>IF(ISNUMBER(MATCH(UPPER(TRIM(Table2[[#This Row],[Status_Clean]])),{"CONTACTED","QUALIFIED","CONVERTED"},0)),1,0)</f>
        <v>0</v>
      </c>
      <c r="T2400" cm="1">
        <f t="array" ref="T2400">_xlfn.SWITCH(UPPER(TRIM(Table2[[#This Row],[Status_Clean]])),"NEW",1,"CONTACTED",2,"QUALIFIED",3,"CONVERTED",4,"LOST",5,99)</f>
        <v>1</v>
      </c>
      <c r="U2400" t="str" cm="1">
        <f t="array" ref="U2400">_xlfn.LET(_xlpm.x,IFERROR(VALUE(Table2[[#This Row],[Response_Time_Hours]]),""),IF(_xlpm.x="","CHECK",_xlfn.IFS(_xlpm.x&lt;=1,"Immediate",_xlpm.x&lt;=6,"Fast",_xlpm.x&lt;=24,"Moderate",_xlpm.x&gt;24,"Delayed")))</f>
        <v>Delayed</v>
      </c>
      <c r="V2400">
        <f>FLOOR(tbl_CleanLeads[[#This Row],[Response_Time_Hours]],6)</f>
        <v>48</v>
      </c>
      <c r="W2400" t="str" cm="1">
        <f t="array" ref="W2400">IF(Table2[[#This Row],[Interaction_Count_Final]]="","N/A",_xlfn.IFS(Table2[[#This Row],[Interaction_Count_Final]]&lt;=2,"Low",Table2[[#This Row],[Interaction_Count_Final]]&lt;=5,"Medium",Table2[[#This Row],[Interaction_Count_Final]]&gt;=6,"High",TRUE,"CHECK"))</f>
        <v>High</v>
      </c>
      <c r="X2400" t="b">
        <f t="shared" si="37"/>
        <v>1</v>
      </c>
      <c r="Y2400" t="b">
        <f>tbl_CleanLeads[[#This Row],[Response_Time_Hours]]&gt;24</f>
        <v>1</v>
      </c>
      <c r="Z2400" s="13" t="b">
        <f>tbl_CleanLeads[[#This Row],[Response_Time_Hours]]&gt;72</f>
        <v>0</v>
      </c>
      <c r="AA2400" s="13" t="b">
        <f>tbl_CleanLeads[[#This Row],[Status_Clean]]="Converted"</f>
        <v>0</v>
      </c>
    </row>
    <row r="2401" spans="1:27">
      <c r="A2401" t="s">
        <v>63</v>
      </c>
      <c r="B2401" t="s">
        <v>6825</v>
      </c>
      <c r="C2401" t="s">
        <v>6826</v>
      </c>
      <c r="D2401" t="s">
        <v>7303</v>
      </c>
      <c r="E2401" t="s">
        <v>469</v>
      </c>
      <c r="F2401" t="s">
        <v>250</v>
      </c>
      <c r="G2401" s="1">
        <v>45244</v>
      </c>
      <c r="H2401" s="8">
        <f>MONTH(tbl_CleanLeads[[#This Row],[Lead_Date_Final]])</f>
        <v>11</v>
      </c>
      <c r="I2401" t="s">
        <v>7300</v>
      </c>
      <c r="J2401" t="s">
        <v>7263</v>
      </c>
      <c r="K2401" t="s">
        <v>7264</v>
      </c>
      <c r="L2401">
        <f>WEEKDAY(tbl_CleanLeads[[#This Row],[Lead_Date_Final]],2)</f>
        <v>2</v>
      </c>
      <c r="M2401" t="s">
        <v>7265</v>
      </c>
      <c r="N2401">
        <v>39.799999999999997</v>
      </c>
      <c r="O2401" s="7">
        <v>1032.6600000000001</v>
      </c>
      <c r="P2401">
        <v>32</v>
      </c>
      <c r="Q2401" t="s">
        <v>7289</v>
      </c>
      <c r="R2401">
        <f>IF(UPPER(TRIM(Table2[[#This Row],[Status_Clean]]))="CONVERTED",1,0)</f>
        <v>1</v>
      </c>
      <c r="S2401">
        <f>IF(ISNUMBER(MATCH(UPPER(TRIM(Table2[[#This Row],[Status_Clean]])),{"CONTACTED","QUALIFIED","CONVERTED"},0)),1,0)</f>
        <v>1</v>
      </c>
      <c r="T2401" cm="1">
        <f t="array" ref="T2401">_xlfn.SWITCH(UPPER(TRIM(Table2[[#This Row],[Status_Clean]])),"NEW",1,"CONTACTED",2,"QUALIFIED",3,"CONVERTED",4,"LOST",5,99)</f>
        <v>4</v>
      </c>
      <c r="U2401" t="str" cm="1">
        <f t="array" ref="U2401">_xlfn.LET(_xlpm.x,IFERROR(VALUE(Table2[[#This Row],[Response_Time_Hours]]),""),IF(_xlpm.x="","CHECK",_xlfn.IFS(_xlpm.x&lt;=1,"Immediate",_xlpm.x&lt;=6,"Fast",_xlpm.x&lt;=24,"Moderate",_xlpm.x&gt;24,"Delayed")))</f>
        <v>Delayed</v>
      </c>
      <c r="V2401">
        <f>FLOOR(tbl_CleanLeads[[#This Row],[Response_Time_Hours]],6)</f>
        <v>36</v>
      </c>
      <c r="W2401" t="str" cm="1">
        <f t="array" ref="W2401">IF(Table2[[#This Row],[Interaction_Count_Final]]="","N/A",_xlfn.IFS(Table2[[#This Row],[Interaction_Count_Final]]&lt;=2,"Low",Table2[[#This Row],[Interaction_Count_Final]]&lt;=5,"Medium",Table2[[#This Row],[Interaction_Count_Final]]&gt;=6,"High",TRUE,"CHECK"))</f>
        <v>High</v>
      </c>
      <c r="X2401" t="b">
        <f t="shared" si="37"/>
        <v>1</v>
      </c>
      <c r="Y2401" t="b">
        <f>tbl_CleanLeads[[#This Row],[Response_Time_Hours]]&gt;24</f>
        <v>1</v>
      </c>
      <c r="Z2401" s="13" t="b">
        <f>tbl_CleanLeads[[#This Row],[Response_Time_Hours]]&gt;72</f>
        <v>0</v>
      </c>
      <c r="AA2401" s="13" t="b">
        <f>tbl_CleanLeads[[#This Row],[Status_Clean]]="Converted"</f>
        <v>1</v>
      </c>
    </row>
    <row r="2402" spans="1:27">
      <c r="A2402" t="s">
        <v>70</v>
      </c>
      <c r="B2402" t="s">
        <v>6828</v>
      </c>
      <c r="C2402" t="s">
        <v>8776</v>
      </c>
      <c r="D2402" t="s">
        <v>7258</v>
      </c>
      <c r="E2402" t="s">
        <v>101</v>
      </c>
      <c r="F2402" t="s">
        <v>193</v>
      </c>
      <c r="G2402" s="1">
        <v>45043</v>
      </c>
      <c r="H2402" s="8">
        <f>MONTH(tbl_CleanLeads[[#This Row],[Lead_Date_Final]])</f>
        <v>4</v>
      </c>
      <c r="I2402" t="s">
        <v>7297</v>
      </c>
      <c r="J2402" t="s">
        <v>7263</v>
      </c>
      <c r="K2402" t="s">
        <v>7277</v>
      </c>
      <c r="L2402">
        <f>WEEKDAY(tbl_CleanLeads[[#This Row],[Lead_Date_Final]],2)</f>
        <v>4</v>
      </c>
      <c r="M2402" t="s">
        <v>7285</v>
      </c>
      <c r="N2402">
        <v>8</v>
      </c>
      <c r="O2402" s="7">
        <v>2339.41</v>
      </c>
      <c r="P2402">
        <v>50</v>
      </c>
      <c r="Q2402" t="s">
        <v>7266</v>
      </c>
      <c r="R2402">
        <f>IF(UPPER(TRIM(Table2[[#This Row],[Status_Clean]]))="CONVERTED",1,0)</f>
        <v>0</v>
      </c>
      <c r="S2402">
        <f>IF(ISNUMBER(MATCH(UPPER(TRIM(Table2[[#This Row],[Status_Clean]])),{"CONTACTED","QUALIFIED","CONVERTED"},0)),1,0)</f>
        <v>0</v>
      </c>
      <c r="T2402" cm="1">
        <f t="array" ref="T2402">_xlfn.SWITCH(UPPER(TRIM(Table2[[#This Row],[Status_Clean]])),"NEW",1,"CONTACTED",2,"QUALIFIED",3,"CONVERTED",4,"LOST",5,99)</f>
        <v>1</v>
      </c>
      <c r="U2402" t="str" cm="1">
        <f t="array" ref="U2402">_xlfn.LET(_xlpm.x,IFERROR(VALUE(Table2[[#This Row],[Response_Time_Hours]]),""),IF(_xlpm.x="","CHECK",_xlfn.IFS(_xlpm.x&lt;=1,"Immediate",_xlpm.x&lt;=6,"Fast",_xlpm.x&lt;=24,"Moderate",_xlpm.x&gt;24,"Delayed")))</f>
        <v>Moderate</v>
      </c>
      <c r="V2402">
        <f>FLOOR(tbl_CleanLeads[[#This Row],[Response_Time_Hours]],6)</f>
        <v>6</v>
      </c>
      <c r="W2402" t="str" cm="1">
        <f t="array" ref="W2402">IF(Table2[[#This Row],[Interaction_Count_Final]]="","N/A",_xlfn.IFS(Table2[[#This Row],[Interaction_Count_Final]]&lt;=2,"Low",Table2[[#This Row],[Interaction_Count_Final]]&lt;=5,"Medium",Table2[[#This Row],[Interaction_Count_Final]]&gt;=6,"High",TRUE,"CHECK"))</f>
        <v>High</v>
      </c>
      <c r="X2402" t="b">
        <f t="shared" si="37"/>
        <v>1</v>
      </c>
      <c r="Y2402" t="b">
        <f>tbl_CleanLeads[[#This Row],[Response_Time_Hours]]&gt;24</f>
        <v>0</v>
      </c>
      <c r="Z2402" s="13" t="b">
        <f>tbl_CleanLeads[[#This Row],[Response_Time_Hours]]&gt;72</f>
        <v>0</v>
      </c>
      <c r="AA2402" s="13" t="b">
        <f>tbl_CleanLeads[[#This Row],[Status_Clean]]="Converted"</f>
        <v>0</v>
      </c>
    </row>
    <row r="2403" spans="1:27">
      <c r="A2403" t="s">
        <v>90</v>
      </c>
      <c r="B2403" t="s">
        <v>6832</v>
      </c>
      <c r="C2403" t="s">
        <v>6833</v>
      </c>
      <c r="D2403" t="s">
        <v>7303</v>
      </c>
      <c r="E2403" t="s">
        <v>106</v>
      </c>
      <c r="F2403" t="s">
        <v>250</v>
      </c>
      <c r="G2403" s="1">
        <v>45115</v>
      </c>
      <c r="H2403" s="8">
        <f>MONTH(tbl_CleanLeads[[#This Row],[Lead_Date_Final]])</f>
        <v>7</v>
      </c>
      <c r="I2403" t="s">
        <v>7305</v>
      </c>
      <c r="J2403" t="s">
        <v>7263</v>
      </c>
      <c r="K2403" t="s">
        <v>7288</v>
      </c>
      <c r="L2403">
        <f>WEEKDAY(tbl_CleanLeads[[#This Row],[Lead_Date_Final]],2)</f>
        <v>6</v>
      </c>
      <c r="M2403" t="s">
        <v>7278</v>
      </c>
      <c r="N2403">
        <v>52.5</v>
      </c>
      <c r="O2403" s="7">
        <v>2113.67</v>
      </c>
      <c r="P2403">
        <v>27</v>
      </c>
      <c r="Q2403" t="s">
        <v>7266</v>
      </c>
      <c r="R2403">
        <f>IF(UPPER(TRIM(Table2[[#This Row],[Status_Clean]]))="CONVERTED",1,0)</f>
        <v>1</v>
      </c>
      <c r="S2403">
        <f>IF(ISNUMBER(MATCH(UPPER(TRIM(Table2[[#This Row],[Status_Clean]])),{"CONTACTED","QUALIFIED","CONVERTED"},0)),1,0)</f>
        <v>1</v>
      </c>
      <c r="T2403" cm="1">
        <f t="array" ref="T2403">_xlfn.SWITCH(UPPER(TRIM(Table2[[#This Row],[Status_Clean]])),"NEW",1,"CONTACTED",2,"QUALIFIED",3,"CONVERTED",4,"LOST",5,99)</f>
        <v>4</v>
      </c>
      <c r="U2403" t="str" cm="1">
        <f t="array" ref="U2403">_xlfn.LET(_xlpm.x,IFERROR(VALUE(Table2[[#This Row],[Response_Time_Hours]]),""),IF(_xlpm.x="","CHECK",_xlfn.IFS(_xlpm.x&lt;=1,"Immediate",_xlpm.x&lt;=6,"Fast",_xlpm.x&lt;=24,"Moderate",_xlpm.x&gt;24,"Delayed")))</f>
        <v>Delayed</v>
      </c>
      <c r="V2403">
        <f>FLOOR(tbl_CleanLeads[[#This Row],[Response_Time_Hours]],6)</f>
        <v>48</v>
      </c>
      <c r="W2403" t="str" cm="1">
        <f t="array" ref="W2403">IF(Table2[[#This Row],[Interaction_Count_Final]]="","N/A",_xlfn.IFS(Table2[[#This Row],[Interaction_Count_Final]]&lt;=2,"Low",Table2[[#This Row],[Interaction_Count_Final]]&lt;=5,"Medium",Table2[[#This Row],[Interaction_Count_Final]]&gt;=6,"High",TRUE,"CHECK"))</f>
        <v>High</v>
      </c>
      <c r="X2403" t="b">
        <f t="shared" si="37"/>
        <v>1</v>
      </c>
      <c r="Y2403" t="b">
        <f>tbl_CleanLeads[[#This Row],[Response_Time_Hours]]&gt;24</f>
        <v>1</v>
      </c>
      <c r="Z2403" s="13" t="b">
        <f>tbl_CleanLeads[[#This Row],[Response_Time_Hours]]&gt;72</f>
        <v>0</v>
      </c>
      <c r="AA2403" s="13" t="b">
        <f>tbl_CleanLeads[[#This Row],[Status_Clean]]="Converted"</f>
        <v>1</v>
      </c>
    </row>
    <row r="2404" spans="1:27">
      <c r="A2404" t="s">
        <v>102</v>
      </c>
      <c r="B2404" t="s">
        <v>6835</v>
      </c>
      <c r="C2404" t="s">
        <v>6836</v>
      </c>
      <c r="D2404" t="s">
        <v>7280</v>
      </c>
      <c r="E2404" t="s">
        <v>1356</v>
      </c>
      <c r="F2404" t="s">
        <v>193</v>
      </c>
      <c r="G2404" s="1">
        <v>45143</v>
      </c>
      <c r="H2404" s="8">
        <f>MONTH(tbl_CleanLeads[[#This Row],[Lead_Date_Final]])</f>
        <v>8</v>
      </c>
      <c r="I2404" t="s">
        <v>7310</v>
      </c>
      <c r="J2404" t="s">
        <v>7263</v>
      </c>
      <c r="K2404" t="s">
        <v>7288</v>
      </c>
      <c r="L2404">
        <f>WEEKDAY(tbl_CleanLeads[[#This Row],[Lead_Date_Final]],2)</f>
        <v>6</v>
      </c>
      <c r="M2404" t="s">
        <v>7278</v>
      </c>
      <c r="N2404">
        <v>24.9</v>
      </c>
      <c r="O2404" s="7">
        <v>1550.25</v>
      </c>
      <c r="P2404">
        <v>3</v>
      </c>
      <c r="Q2404" t="s">
        <v>7289</v>
      </c>
      <c r="R2404">
        <f>IF(UPPER(TRIM(Table2[[#This Row],[Status_Clean]]))="CONVERTED",1,0)</f>
        <v>0</v>
      </c>
      <c r="S2404">
        <f>IF(ISNUMBER(MATCH(UPPER(TRIM(Table2[[#This Row],[Status_Clean]])),{"CONTACTED","QUALIFIED","CONVERTED"},0)),1,0)</f>
        <v>0</v>
      </c>
      <c r="T2404" cm="1">
        <f t="array" ref="T2404">_xlfn.SWITCH(UPPER(TRIM(Table2[[#This Row],[Status_Clean]])),"NEW",1,"CONTACTED",2,"QUALIFIED",3,"CONVERTED",4,"LOST",5,99)</f>
        <v>1</v>
      </c>
      <c r="U2404" t="str" cm="1">
        <f t="array" ref="U2404">_xlfn.LET(_xlpm.x,IFERROR(VALUE(Table2[[#This Row],[Response_Time_Hours]]),""),IF(_xlpm.x="","CHECK",_xlfn.IFS(_xlpm.x&lt;=1,"Immediate",_xlpm.x&lt;=6,"Fast",_xlpm.x&lt;=24,"Moderate",_xlpm.x&gt;24,"Delayed")))</f>
        <v>Delayed</v>
      </c>
      <c r="V2404">
        <f>FLOOR(tbl_CleanLeads[[#This Row],[Response_Time_Hours]],6)</f>
        <v>24</v>
      </c>
      <c r="W2404" t="str" cm="1">
        <f t="array" ref="W2404">IF(Table2[[#This Row],[Interaction_Count_Final]]="","N/A",_xlfn.IFS(Table2[[#This Row],[Interaction_Count_Final]]&lt;=2,"Low",Table2[[#This Row],[Interaction_Count_Final]]&lt;=5,"Medium",Table2[[#This Row],[Interaction_Count_Final]]&gt;=6,"High",TRUE,"CHECK"))</f>
        <v>Medium</v>
      </c>
      <c r="X2404" t="b">
        <f t="shared" si="37"/>
        <v>1</v>
      </c>
      <c r="Y2404" t="b">
        <f>tbl_CleanLeads[[#This Row],[Response_Time_Hours]]&gt;24</f>
        <v>1</v>
      </c>
      <c r="Z2404" s="13" t="b">
        <f>tbl_CleanLeads[[#This Row],[Response_Time_Hours]]&gt;72</f>
        <v>0</v>
      </c>
      <c r="AA2404" s="13" t="b">
        <f>tbl_CleanLeads[[#This Row],[Status_Clean]]="Converted"</f>
        <v>0</v>
      </c>
    </row>
    <row r="2405" spans="1:27">
      <c r="A2405" t="s">
        <v>90</v>
      </c>
      <c r="B2405" t="s">
        <v>6839</v>
      </c>
      <c r="C2405" t="s">
        <v>6840</v>
      </c>
      <c r="D2405" t="s">
        <v>7303</v>
      </c>
      <c r="E2405" t="s">
        <v>7308</v>
      </c>
      <c r="F2405" t="s">
        <v>173</v>
      </c>
      <c r="G2405" s="1">
        <v>45190</v>
      </c>
      <c r="H2405" s="8">
        <f>MONTH(tbl_CleanLeads[[#This Row],[Lead_Date_Final]])</f>
        <v>9</v>
      </c>
      <c r="I2405" t="s">
        <v>7287</v>
      </c>
      <c r="J2405" t="s">
        <v>7263</v>
      </c>
      <c r="K2405" t="s">
        <v>7288</v>
      </c>
      <c r="L2405">
        <f>WEEKDAY(tbl_CleanLeads[[#This Row],[Lead_Date_Final]],2)</f>
        <v>4</v>
      </c>
      <c r="M2405" t="s">
        <v>7285</v>
      </c>
      <c r="N2405">
        <v>53.4</v>
      </c>
      <c r="O2405" s="7">
        <v>4514.49</v>
      </c>
      <c r="P2405">
        <v>23</v>
      </c>
      <c r="Q2405" t="s">
        <v>7273</v>
      </c>
      <c r="R2405">
        <f>IF(UPPER(TRIM(Table2[[#This Row],[Status_Clean]]))="CONVERTED",1,0)</f>
        <v>0</v>
      </c>
      <c r="S2405">
        <f>IF(ISNUMBER(MATCH(UPPER(TRIM(Table2[[#This Row],[Status_Clean]])),{"CONTACTED","QUALIFIED","CONVERTED"},0)),1,0)</f>
        <v>0</v>
      </c>
      <c r="T2405" cm="1">
        <f t="array" ref="T2405">_xlfn.SWITCH(UPPER(TRIM(Table2[[#This Row],[Status_Clean]])),"NEW",1,"CONTACTED",2,"QUALIFIED",3,"CONVERTED",4,"LOST",5,99)</f>
        <v>5</v>
      </c>
      <c r="U2405" t="str" cm="1">
        <f t="array" ref="U2405">_xlfn.LET(_xlpm.x,IFERROR(VALUE(Table2[[#This Row],[Response_Time_Hours]]),""),IF(_xlpm.x="","CHECK",_xlfn.IFS(_xlpm.x&lt;=1,"Immediate",_xlpm.x&lt;=6,"Fast",_xlpm.x&lt;=24,"Moderate",_xlpm.x&gt;24,"Delayed")))</f>
        <v>Delayed</v>
      </c>
      <c r="V2405">
        <f>FLOOR(tbl_CleanLeads[[#This Row],[Response_Time_Hours]],6)</f>
        <v>48</v>
      </c>
      <c r="W2405" t="str" cm="1">
        <f t="array" ref="W2405">IF(Table2[[#This Row],[Interaction_Count_Final]]="","N/A",_xlfn.IFS(Table2[[#This Row],[Interaction_Count_Final]]&lt;=2,"Low",Table2[[#This Row],[Interaction_Count_Final]]&lt;=5,"Medium",Table2[[#This Row],[Interaction_Count_Final]]&gt;=6,"High",TRUE,"CHECK"))</f>
        <v>High</v>
      </c>
      <c r="X2405" t="b">
        <f t="shared" si="37"/>
        <v>1</v>
      </c>
      <c r="Y2405" t="b">
        <f>tbl_CleanLeads[[#This Row],[Response_Time_Hours]]&gt;24</f>
        <v>1</v>
      </c>
      <c r="Z2405" s="13" t="b">
        <f>tbl_CleanLeads[[#This Row],[Response_Time_Hours]]&gt;72</f>
        <v>0</v>
      </c>
      <c r="AA2405" s="13" t="b">
        <f>tbl_CleanLeads[[#This Row],[Status_Clean]]="Converted"</f>
        <v>0</v>
      </c>
    </row>
    <row r="2406" spans="1:27">
      <c r="A2406" t="s">
        <v>102</v>
      </c>
      <c r="B2406" t="s">
        <v>6843</v>
      </c>
      <c r="C2406" t="s">
        <v>8779</v>
      </c>
      <c r="D2406" t="s">
        <v>7268</v>
      </c>
      <c r="E2406" t="s">
        <v>69</v>
      </c>
      <c r="F2406" t="s">
        <v>250</v>
      </c>
      <c r="G2406" s="1">
        <v>45015</v>
      </c>
      <c r="H2406" s="8">
        <f>MONTH(tbl_CleanLeads[[#This Row],[Lead_Date_Final]])</f>
        <v>3</v>
      </c>
      <c r="I2406" t="s">
        <v>7295</v>
      </c>
      <c r="J2406" t="s">
        <v>7263</v>
      </c>
      <c r="K2406" t="s">
        <v>7284</v>
      </c>
      <c r="L2406">
        <f>WEEKDAY(tbl_CleanLeads[[#This Row],[Lead_Date_Final]],2)</f>
        <v>4</v>
      </c>
      <c r="M2406" t="s">
        <v>7285</v>
      </c>
      <c r="N2406">
        <v>60</v>
      </c>
      <c r="O2406" s="7">
        <v>4880.92</v>
      </c>
      <c r="P2406">
        <v>23</v>
      </c>
      <c r="Q2406" t="s">
        <v>7273</v>
      </c>
      <c r="R2406">
        <f>IF(UPPER(TRIM(Table2[[#This Row],[Status_Clean]]))="CONVERTED",1,0)</f>
        <v>1</v>
      </c>
      <c r="S2406">
        <f>IF(ISNUMBER(MATCH(UPPER(TRIM(Table2[[#This Row],[Status_Clean]])),{"CONTACTED","QUALIFIED","CONVERTED"},0)),1,0)</f>
        <v>1</v>
      </c>
      <c r="T2406" cm="1">
        <f t="array" ref="T2406">_xlfn.SWITCH(UPPER(TRIM(Table2[[#This Row],[Status_Clean]])),"NEW",1,"CONTACTED",2,"QUALIFIED",3,"CONVERTED",4,"LOST",5,99)</f>
        <v>4</v>
      </c>
      <c r="U2406" t="str" cm="1">
        <f t="array" ref="U2406">_xlfn.LET(_xlpm.x,IFERROR(VALUE(Table2[[#This Row],[Response_Time_Hours]]),""),IF(_xlpm.x="","CHECK",_xlfn.IFS(_xlpm.x&lt;=1,"Immediate",_xlpm.x&lt;=6,"Fast",_xlpm.x&lt;=24,"Moderate",_xlpm.x&gt;24,"Delayed")))</f>
        <v>Delayed</v>
      </c>
      <c r="V2406">
        <f>FLOOR(tbl_CleanLeads[[#This Row],[Response_Time_Hours]],6)</f>
        <v>60</v>
      </c>
      <c r="W2406" t="str" cm="1">
        <f t="array" ref="W2406">IF(Table2[[#This Row],[Interaction_Count_Final]]="","N/A",_xlfn.IFS(Table2[[#This Row],[Interaction_Count_Final]]&lt;=2,"Low",Table2[[#This Row],[Interaction_Count_Final]]&lt;=5,"Medium",Table2[[#This Row],[Interaction_Count_Final]]&gt;=6,"High",TRUE,"CHECK"))</f>
        <v>High</v>
      </c>
      <c r="X2406" t="b">
        <f t="shared" si="37"/>
        <v>1</v>
      </c>
      <c r="Y2406" t="b">
        <f>tbl_CleanLeads[[#This Row],[Response_Time_Hours]]&gt;24</f>
        <v>1</v>
      </c>
      <c r="Z2406" s="13" t="b">
        <f>tbl_CleanLeads[[#This Row],[Response_Time_Hours]]&gt;72</f>
        <v>0</v>
      </c>
      <c r="AA2406" s="13" t="b">
        <f>tbl_CleanLeads[[#This Row],[Status_Clean]]="Converted"</f>
        <v>1</v>
      </c>
    </row>
    <row r="2407" spans="1:27">
      <c r="A2407" t="s">
        <v>70</v>
      </c>
      <c r="B2407" t="s">
        <v>6845</v>
      </c>
      <c r="C2407" t="s">
        <v>8781</v>
      </c>
      <c r="D2407" t="s">
        <v>7280</v>
      </c>
      <c r="E2407" t="s">
        <v>222</v>
      </c>
      <c r="F2407" t="s">
        <v>250</v>
      </c>
      <c r="G2407" s="1">
        <v>45520</v>
      </c>
      <c r="H2407" s="8">
        <f>MONTH(tbl_CleanLeads[[#This Row],[Lead_Date_Final]])</f>
        <v>8</v>
      </c>
      <c r="I2407" t="s">
        <v>7310</v>
      </c>
      <c r="J2407" t="s">
        <v>7271</v>
      </c>
      <c r="K2407" t="s">
        <v>7288</v>
      </c>
      <c r="L2407">
        <f>WEEKDAY(tbl_CleanLeads[[#This Row],[Lead_Date_Final]],2)</f>
        <v>5</v>
      </c>
      <c r="M2407" t="s">
        <v>7312</v>
      </c>
      <c r="N2407">
        <v>19.200000000000003</v>
      </c>
      <c r="O2407" s="7">
        <v>1500.63</v>
      </c>
      <c r="P2407">
        <v>33</v>
      </c>
      <c r="Q2407" t="s">
        <v>7289</v>
      </c>
      <c r="R2407">
        <f>IF(UPPER(TRIM(Table2[[#This Row],[Status_Clean]]))="CONVERTED",1,0)</f>
        <v>1</v>
      </c>
      <c r="S2407">
        <f>IF(ISNUMBER(MATCH(UPPER(TRIM(Table2[[#This Row],[Status_Clean]])),{"CONTACTED","QUALIFIED","CONVERTED"},0)),1,0)</f>
        <v>1</v>
      </c>
      <c r="T2407" cm="1">
        <f t="array" ref="T2407">_xlfn.SWITCH(UPPER(TRIM(Table2[[#This Row],[Status_Clean]])),"NEW",1,"CONTACTED",2,"QUALIFIED",3,"CONVERTED",4,"LOST",5,99)</f>
        <v>4</v>
      </c>
      <c r="U2407" t="str" cm="1">
        <f t="array" ref="U2407">_xlfn.LET(_xlpm.x,IFERROR(VALUE(Table2[[#This Row],[Response_Time_Hours]]),""),IF(_xlpm.x="","CHECK",_xlfn.IFS(_xlpm.x&lt;=1,"Immediate",_xlpm.x&lt;=6,"Fast",_xlpm.x&lt;=24,"Moderate",_xlpm.x&gt;24,"Delayed")))</f>
        <v>Moderate</v>
      </c>
      <c r="V2407">
        <f>FLOOR(tbl_CleanLeads[[#This Row],[Response_Time_Hours]],6)</f>
        <v>18</v>
      </c>
      <c r="W2407" t="str" cm="1">
        <f t="array" ref="W2407">IF(Table2[[#This Row],[Interaction_Count_Final]]="","N/A",_xlfn.IFS(Table2[[#This Row],[Interaction_Count_Final]]&lt;=2,"Low",Table2[[#This Row],[Interaction_Count_Final]]&lt;=5,"Medium",Table2[[#This Row],[Interaction_Count_Final]]&gt;=6,"High",TRUE,"CHECK"))</f>
        <v>High</v>
      </c>
      <c r="X2407" t="b">
        <f t="shared" si="37"/>
        <v>1</v>
      </c>
      <c r="Y2407" t="b">
        <f>tbl_CleanLeads[[#This Row],[Response_Time_Hours]]&gt;24</f>
        <v>0</v>
      </c>
      <c r="Z2407" s="13" t="b">
        <f>tbl_CleanLeads[[#This Row],[Response_Time_Hours]]&gt;72</f>
        <v>0</v>
      </c>
      <c r="AA2407" s="13" t="b">
        <f>tbl_CleanLeads[[#This Row],[Status_Clean]]="Converted"</f>
        <v>1</v>
      </c>
    </row>
    <row r="2408" spans="1:27">
      <c r="A2408" t="s">
        <v>63</v>
      </c>
      <c r="B2408" t="s">
        <v>6847</v>
      </c>
      <c r="C2408" t="s">
        <v>8782</v>
      </c>
      <c r="D2408" t="s">
        <v>7268</v>
      </c>
      <c r="E2408" t="s">
        <v>1356</v>
      </c>
      <c r="F2408" t="s">
        <v>250</v>
      </c>
      <c r="G2408" s="1">
        <v>45599</v>
      </c>
      <c r="H2408" s="8">
        <f>MONTH(tbl_CleanLeads[[#This Row],[Lead_Date_Final]])</f>
        <v>11</v>
      </c>
      <c r="I2408" t="s">
        <v>7300</v>
      </c>
      <c r="J2408" t="s">
        <v>7271</v>
      </c>
      <c r="K2408" t="s">
        <v>7264</v>
      </c>
      <c r="L2408">
        <f>WEEKDAY(tbl_CleanLeads[[#This Row],[Lead_Date_Final]],2)</f>
        <v>7</v>
      </c>
      <c r="M2408" t="s">
        <v>7293</v>
      </c>
      <c r="N2408">
        <v>61.9</v>
      </c>
      <c r="O2408" s="7">
        <v>4635.3500000000004</v>
      </c>
      <c r="P2408">
        <v>24</v>
      </c>
      <c r="Q2408" t="s">
        <v>7273</v>
      </c>
      <c r="R2408">
        <f>IF(UPPER(TRIM(Table2[[#This Row],[Status_Clean]]))="CONVERTED",1,0)</f>
        <v>1</v>
      </c>
      <c r="S2408">
        <f>IF(ISNUMBER(MATCH(UPPER(TRIM(Table2[[#This Row],[Status_Clean]])),{"CONTACTED","QUALIFIED","CONVERTED"},0)),1,0)</f>
        <v>1</v>
      </c>
      <c r="T2408" cm="1">
        <f t="array" ref="T2408">_xlfn.SWITCH(UPPER(TRIM(Table2[[#This Row],[Status_Clean]])),"NEW",1,"CONTACTED",2,"QUALIFIED",3,"CONVERTED",4,"LOST",5,99)</f>
        <v>4</v>
      </c>
      <c r="U2408" t="str" cm="1">
        <f t="array" ref="U2408">_xlfn.LET(_xlpm.x,IFERROR(VALUE(Table2[[#This Row],[Response_Time_Hours]]),""),IF(_xlpm.x="","CHECK",_xlfn.IFS(_xlpm.x&lt;=1,"Immediate",_xlpm.x&lt;=6,"Fast",_xlpm.x&lt;=24,"Moderate",_xlpm.x&gt;24,"Delayed")))</f>
        <v>Delayed</v>
      </c>
      <c r="V2408">
        <f>FLOOR(tbl_CleanLeads[[#This Row],[Response_Time_Hours]],6)</f>
        <v>60</v>
      </c>
      <c r="W2408" t="str" cm="1">
        <f t="array" ref="W2408">IF(Table2[[#This Row],[Interaction_Count_Final]]="","N/A",_xlfn.IFS(Table2[[#This Row],[Interaction_Count_Final]]&lt;=2,"Low",Table2[[#This Row],[Interaction_Count_Final]]&lt;=5,"Medium",Table2[[#This Row],[Interaction_Count_Final]]&gt;=6,"High",TRUE,"CHECK"))</f>
        <v>High</v>
      </c>
      <c r="X2408" t="b">
        <f t="shared" si="37"/>
        <v>1</v>
      </c>
      <c r="Y2408" t="b">
        <f>tbl_CleanLeads[[#This Row],[Response_Time_Hours]]&gt;24</f>
        <v>1</v>
      </c>
      <c r="Z2408" s="13" t="b">
        <f>tbl_CleanLeads[[#This Row],[Response_Time_Hours]]&gt;72</f>
        <v>0</v>
      </c>
      <c r="AA2408" s="13" t="b">
        <f>tbl_CleanLeads[[#This Row],[Status_Clean]]="Converted"</f>
        <v>1</v>
      </c>
    </row>
    <row r="2409" spans="1:27">
      <c r="A2409" t="s">
        <v>90</v>
      </c>
      <c r="B2409" t="s">
        <v>6849</v>
      </c>
      <c r="C2409" t="s">
        <v>6850</v>
      </c>
      <c r="D2409" t="s">
        <v>7268</v>
      </c>
      <c r="E2409" t="s">
        <v>447</v>
      </c>
      <c r="F2409" t="s">
        <v>193</v>
      </c>
      <c r="G2409" s="1">
        <v>45571</v>
      </c>
      <c r="H2409" s="8">
        <f>MONTH(tbl_CleanLeads[[#This Row],[Lead_Date_Final]])</f>
        <v>10</v>
      </c>
      <c r="I2409" t="s">
        <v>7270</v>
      </c>
      <c r="J2409" t="s">
        <v>7271</v>
      </c>
      <c r="K2409" t="s">
        <v>7264</v>
      </c>
      <c r="L2409">
        <f>WEEKDAY(tbl_CleanLeads[[#This Row],[Lead_Date_Final]],2)</f>
        <v>7</v>
      </c>
      <c r="M2409" t="s">
        <v>7293</v>
      </c>
      <c r="N2409">
        <v>29.2</v>
      </c>
      <c r="O2409" s="7">
        <v>1863.96</v>
      </c>
      <c r="P2409">
        <v>10</v>
      </c>
      <c r="Q2409" t="s">
        <v>7289</v>
      </c>
      <c r="R2409">
        <f>IF(UPPER(TRIM(Table2[[#This Row],[Status_Clean]]))="CONVERTED",1,0)</f>
        <v>0</v>
      </c>
      <c r="S2409">
        <f>IF(ISNUMBER(MATCH(UPPER(TRIM(Table2[[#This Row],[Status_Clean]])),{"CONTACTED","QUALIFIED","CONVERTED"},0)),1,0)</f>
        <v>0</v>
      </c>
      <c r="T2409" cm="1">
        <f t="array" ref="T2409">_xlfn.SWITCH(UPPER(TRIM(Table2[[#This Row],[Status_Clean]])),"NEW",1,"CONTACTED",2,"QUALIFIED",3,"CONVERTED",4,"LOST",5,99)</f>
        <v>1</v>
      </c>
      <c r="U2409" t="str" cm="1">
        <f t="array" ref="U2409">_xlfn.LET(_xlpm.x,IFERROR(VALUE(Table2[[#This Row],[Response_Time_Hours]]),""),IF(_xlpm.x="","CHECK",_xlfn.IFS(_xlpm.x&lt;=1,"Immediate",_xlpm.x&lt;=6,"Fast",_xlpm.x&lt;=24,"Moderate",_xlpm.x&gt;24,"Delayed")))</f>
        <v>Delayed</v>
      </c>
      <c r="V2409">
        <f>FLOOR(tbl_CleanLeads[[#This Row],[Response_Time_Hours]],6)</f>
        <v>24</v>
      </c>
      <c r="W2409" t="str" cm="1">
        <f t="array" ref="W2409">IF(Table2[[#This Row],[Interaction_Count_Final]]="","N/A",_xlfn.IFS(Table2[[#This Row],[Interaction_Count_Final]]&lt;=2,"Low",Table2[[#This Row],[Interaction_Count_Final]]&lt;=5,"Medium",Table2[[#This Row],[Interaction_Count_Final]]&gt;=6,"High",TRUE,"CHECK"))</f>
        <v>High</v>
      </c>
      <c r="X2409" t="b">
        <f t="shared" si="37"/>
        <v>1</v>
      </c>
      <c r="Y2409" t="b">
        <f>tbl_CleanLeads[[#This Row],[Response_Time_Hours]]&gt;24</f>
        <v>1</v>
      </c>
      <c r="Z2409" s="13" t="b">
        <f>tbl_CleanLeads[[#This Row],[Response_Time_Hours]]&gt;72</f>
        <v>0</v>
      </c>
      <c r="AA2409" s="13" t="b">
        <f>tbl_CleanLeads[[#This Row],[Status_Clean]]="Converted"</f>
        <v>0</v>
      </c>
    </row>
    <row r="2410" spans="1:27">
      <c r="A2410" t="s">
        <v>63</v>
      </c>
      <c r="B2410" t="s">
        <v>6852</v>
      </c>
      <c r="C2410" t="s">
        <v>6853</v>
      </c>
      <c r="D2410" t="s">
        <v>7303</v>
      </c>
      <c r="E2410" t="s">
        <v>222</v>
      </c>
      <c r="F2410" t="s">
        <v>71</v>
      </c>
      <c r="G2410" s="1">
        <v>45413</v>
      </c>
      <c r="H2410" s="8">
        <f>MONTH(tbl_CleanLeads[[#This Row],[Lead_Date_Final]])</f>
        <v>5</v>
      </c>
      <c r="I2410" t="s">
        <v>7314</v>
      </c>
      <c r="J2410" t="s">
        <v>7271</v>
      </c>
      <c r="K2410" t="s">
        <v>7277</v>
      </c>
      <c r="L2410">
        <f>WEEKDAY(tbl_CleanLeads[[#This Row],[Lead_Date_Final]],2)</f>
        <v>3</v>
      </c>
      <c r="M2410" t="s">
        <v>7272</v>
      </c>
      <c r="N2410">
        <v>23.4</v>
      </c>
      <c r="O2410" s="7">
        <v>3946.28</v>
      </c>
      <c r="P2410">
        <v>46</v>
      </c>
      <c r="Q2410" t="s">
        <v>7273</v>
      </c>
      <c r="R2410">
        <f>IF(UPPER(TRIM(Table2[[#This Row],[Status_Clean]]))="CONVERTED",1,0)</f>
        <v>0</v>
      </c>
      <c r="S2410">
        <f>IF(ISNUMBER(MATCH(UPPER(TRIM(Table2[[#This Row],[Status_Clean]])),{"CONTACTED","QUALIFIED","CONVERTED"},0)),1,0)</f>
        <v>1</v>
      </c>
      <c r="T2410" cm="1">
        <f t="array" ref="T2410">_xlfn.SWITCH(UPPER(TRIM(Table2[[#This Row],[Status_Clean]])),"NEW",1,"CONTACTED",2,"QUALIFIED",3,"CONVERTED",4,"LOST",5,99)</f>
        <v>3</v>
      </c>
      <c r="U2410" t="str" cm="1">
        <f t="array" ref="U2410">_xlfn.LET(_xlpm.x,IFERROR(VALUE(Table2[[#This Row],[Response_Time_Hours]]),""),IF(_xlpm.x="","CHECK",_xlfn.IFS(_xlpm.x&lt;=1,"Immediate",_xlpm.x&lt;=6,"Fast",_xlpm.x&lt;=24,"Moderate",_xlpm.x&gt;24,"Delayed")))</f>
        <v>Moderate</v>
      </c>
      <c r="V2410">
        <f>FLOOR(tbl_CleanLeads[[#This Row],[Response_Time_Hours]],6)</f>
        <v>18</v>
      </c>
      <c r="W2410" t="str" cm="1">
        <f t="array" ref="W2410">IF(Table2[[#This Row],[Interaction_Count_Final]]="","N/A",_xlfn.IFS(Table2[[#This Row],[Interaction_Count_Final]]&lt;=2,"Low",Table2[[#This Row],[Interaction_Count_Final]]&lt;=5,"Medium",Table2[[#This Row],[Interaction_Count_Final]]&gt;=6,"High",TRUE,"CHECK"))</f>
        <v>High</v>
      </c>
      <c r="X2410" t="b">
        <f t="shared" si="37"/>
        <v>1</v>
      </c>
      <c r="Y2410" t="b">
        <f>tbl_CleanLeads[[#This Row],[Response_Time_Hours]]&gt;24</f>
        <v>0</v>
      </c>
      <c r="Z2410" s="13" t="b">
        <f>tbl_CleanLeads[[#This Row],[Response_Time_Hours]]&gt;72</f>
        <v>0</v>
      </c>
      <c r="AA2410" s="13" t="b">
        <f>tbl_CleanLeads[[#This Row],[Status_Clean]]="Converted"</f>
        <v>0</v>
      </c>
    </row>
    <row r="2411" spans="1:27">
      <c r="A2411" t="s">
        <v>63</v>
      </c>
      <c r="B2411" t="s">
        <v>6854</v>
      </c>
      <c r="C2411" t="s">
        <v>6855</v>
      </c>
      <c r="D2411" t="s">
        <v>7274</v>
      </c>
      <c r="E2411" t="s">
        <v>106</v>
      </c>
      <c r="F2411" t="s">
        <v>193</v>
      </c>
      <c r="G2411" s="1">
        <v>45589</v>
      </c>
      <c r="H2411" s="8">
        <f>MONTH(tbl_CleanLeads[[#This Row],[Lead_Date_Final]])</f>
        <v>10</v>
      </c>
      <c r="I2411" t="s">
        <v>7270</v>
      </c>
      <c r="J2411" t="s">
        <v>7271</v>
      </c>
      <c r="K2411" t="s">
        <v>7264</v>
      </c>
      <c r="L2411">
        <f>WEEKDAY(tbl_CleanLeads[[#This Row],[Lead_Date_Final]],2)</f>
        <v>4</v>
      </c>
      <c r="M2411" t="s">
        <v>7285</v>
      </c>
      <c r="N2411">
        <v>27.1</v>
      </c>
      <c r="O2411" s="7">
        <v>4355.93</v>
      </c>
      <c r="P2411">
        <v>44</v>
      </c>
      <c r="Q2411" t="s">
        <v>7273</v>
      </c>
      <c r="R2411">
        <f>IF(UPPER(TRIM(Table2[[#This Row],[Status_Clean]]))="CONVERTED",1,0)</f>
        <v>0</v>
      </c>
      <c r="S2411">
        <f>IF(ISNUMBER(MATCH(UPPER(TRIM(Table2[[#This Row],[Status_Clean]])),{"CONTACTED","QUALIFIED","CONVERTED"},0)),1,0)</f>
        <v>0</v>
      </c>
      <c r="T2411" cm="1">
        <f t="array" ref="T2411">_xlfn.SWITCH(UPPER(TRIM(Table2[[#This Row],[Status_Clean]])),"NEW",1,"CONTACTED",2,"QUALIFIED",3,"CONVERTED",4,"LOST",5,99)</f>
        <v>1</v>
      </c>
      <c r="U2411" t="str" cm="1">
        <f t="array" ref="U2411">_xlfn.LET(_xlpm.x,IFERROR(VALUE(Table2[[#This Row],[Response_Time_Hours]]),""),IF(_xlpm.x="","CHECK",_xlfn.IFS(_xlpm.x&lt;=1,"Immediate",_xlpm.x&lt;=6,"Fast",_xlpm.x&lt;=24,"Moderate",_xlpm.x&gt;24,"Delayed")))</f>
        <v>Delayed</v>
      </c>
      <c r="V2411">
        <f>FLOOR(tbl_CleanLeads[[#This Row],[Response_Time_Hours]],6)</f>
        <v>24</v>
      </c>
      <c r="W2411" t="str" cm="1">
        <f t="array" ref="W2411">IF(Table2[[#This Row],[Interaction_Count_Final]]="","N/A",_xlfn.IFS(Table2[[#This Row],[Interaction_Count_Final]]&lt;=2,"Low",Table2[[#This Row],[Interaction_Count_Final]]&lt;=5,"Medium",Table2[[#This Row],[Interaction_Count_Final]]&gt;=6,"High",TRUE,"CHECK"))</f>
        <v>High</v>
      </c>
      <c r="X2411" t="b">
        <f t="shared" si="37"/>
        <v>1</v>
      </c>
      <c r="Y2411" t="b">
        <f>tbl_CleanLeads[[#This Row],[Response_Time_Hours]]&gt;24</f>
        <v>1</v>
      </c>
      <c r="Z2411" s="13" t="b">
        <f>tbl_CleanLeads[[#This Row],[Response_Time_Hours]]&gt;72</f>
        <v>0</v>
      </c>
      <c r="AA2411" s="13" t="b">
        <f>tbl_CleanLeads[[#This Row],[Status_Clean]]="Converted"</f>
        <v>0</v>
      </c>
    </row>
    <row r="2412" spans="1:27">
      <c r="A2412" t="s">
        <v>63</v>
      </c>
      <c r="B2412" t="s">
        <v>6857</v>
      </c>
      <c r="C2412" t="s">
        <v>6858</v>
      </c>
      <c r="D2412" t="s">
        <v>7280</v>
      </c>
      <c r="E2412" t="s">
        <v>222</v>
      </c>
      <c r="F2412" t="s">
        <v>125</v>
      </c>
      <c r="G2412" s="1">
        <v>44978</v>
      </c>
      <c r="H2412" s="8">
        <f>MONTH(tbl_CleanLeads[[#This Row],[Lead_Date_Final]])</f>
        <v>2</v>
      </c>
      <c r="I2412" t="s">
        <v>7283</v>
      </c>
      <c r="J2412" t="s">
        <v>7263</v>
      </c>
      <c r="K2412" t="s">
        <v>7284</v>
      </c>
      <c r="L2412">
        <f>WEEKDAY(tbl_CleanLeads[[#This Row],[Lead_Date_Final]],2)</f>
        <v>2</v>
      </c>
      <c r="M2412" t="s">
        <v>7265</v>
      </c>
      <c r="N2412">
        <v>62.2</v>
      </c>
      <c r="O2412" s="7">
        <v>1353.3</v>
      </c>
      <c r="P2412">
        <v>3</v>
      </c>
      <c r="Q2412" t="s">
        <v>7289</v>
      </c>
      <c r="R2412">
        <f>IF(UPPER(TRIM(Table2[[#This Row],[Status_Clean]]))="CONVERTED",1,0)</f>
        <v>0</v>
      </c>
      <c r="S2412">
        <f>IF(ISNUMBER(MATCH(UPPER(TRIM(Table2[[#This Row],[Status_Clean]])),{"CONTACTED","QUALIFIED","CONVERTED"},0)),1,0)</f>
        <v>1</v>
      </c>
      <c r="T2412" cm="1">
        <f t="array" ref="T2412">_xlfn.SWITCH(UPPER(TRIM(Table2[[#This Row],[Status_Clean]])),"NEW",1,"CONTACTED",2,"QUALIFIED",3,"CONVERTED",4,"LOST",5,99)</f>
        <v>2</v>
      </c>
      <c r="U2412" t="str" cm="1">
        <f t="array" ref="U2412">_xlfn.LET(_xlpm.x,IFERROR(VALUE(Table2[[#This Row],[Response_Time_Hours]]),""),IF(_xlpm.x="","CHECK",_xlfn.IFS(_xlpm.x&lt;=1,"Immediate",_xlpm.x&lt;=6,"Fast",_xlpm.x&lt;=24,"Moderate",_xlpm.x&gt;24,"Delayed")))</f>
        <v>Delayed</v>
      </c>
      <c r="V2412">
        <f>FLOOR(tbl_CleanLeads[[#This Row],[Response_Time_Hours]],6)</f>
        <v>60</v>
      </c>
      <c r="W2412" t="str" cm="1">
        <f t="array" ref="W2412">IF(Table2[[#This Row],[Interaction_Count_Final]]="","N/A",_xlfn.IFS(Table2[[#This Row],[Interaction_Count_Final]]&lt;=2,"Low",Table2[[#This Row],[Interaction_Count_Final]]&lt;=5,"Medium",Table2[[#This Row],[Interaction_Count_Final]]&gt;=6,"High",TRUE,"CHECK"))</f>
        <v>Medium</v>
      </c>
      <c r="X2412" t="b">
        <f t="shared" si="37"/>
        <v>1</v>
      </c>
      <c r="Y2412" t="b">
        <f>tbl_CleanLeads[[#This Row],[Response_Time_Hours]]&gt;24</f>
        <v>1</v>
      </c>
      <c r="Z2412" s="13" t="b">
        <f>tbl_CleanLeads[[#This Row],[Response_Time_Hours]]&gt;72</f>
        <v>0</v>
      </c>
      <c r="AA2412" s="13" t="b">
        <f>tbl_CleanLeads[[#This Row],[Status_Clean]]="Converted"</f>
        <v>0</v>
      </c>
    </row>
    <row r="2413" spans="1:27">
      <c r="A2413" t="s">
        <v>63</v>
      </c>
      <c r="B2413" t="s">
        <v>6860</v>
      </c>
      <c r="C2413" t="s">
        <v>6861</v>
      </c>
      <c r="D2413" t="s">
        <v>7280</v>
      </c>
      <c r="E2413" t="s">
        <v>69</v>
      </c>
      <c r="F2413" t="s">
        <v>125</v>
      </c>
      <c r="G2413" s="1">
        <v>45652</v>
      </c>
      <c r="H2413" s="8">
        <f>MONTH(tbl_CleanLeads[[#This Row],[Lead_Date_Final]])</f>
        <v>12</v>
      </c>
      <c r="I2413" t="s">
        <v>7262</v>
      </c>
      <c r="J2413" t="s">
        <v>7271</v>
      </c>
      <c r="K2413" t="s">
        <v>7264</v>
      </c>
      <c r="L2413">
        <f>WEEKDAY(tbl_CleanLeads[[#This Row],[Lead_Date_Final]],2)</f>
        <v>4</v>
      </c>
      <c r="M2413" t="s">
        <v>7285</v>
      </c>
      <c r="N2413">
        <v>36</v>
      </c>
      <c r="O2413" s="7">
        <v>2826.55</v>
      </c>
      <c r="P2413">
        <v>13</v>
      </c>
      <c r="Q2413" t="s">
        <v>7266</v>
      </c>
      <c r="R2413">
        <f>IF(UPPER(TRIM(Table2[[#This Row],[Status_Clean]]))="CONVERTED",1,0)</f>
        <v>0</v>
      </c>
      <c r="S2413">
        <f>IF(ISNUMBER(MATCH(UPPER(TRIM(Table2[[#This Row],[Status_Clean]])),{"CONTACTED","QUALIFIED","CONVERTED"},0)),1,0)</f>
        <v>1</v>
      </c>
      <c r="T2413" cm="1">
        <f t="array" ref="T2413">_xlfn.SWITCH(UPPER(TRIM(Table2[[#This Row],[Status_Clean]])),"NEW",1,"CONTACTED",2,"QUALIFIED",3,"CONVERTED",4,"LOST",5,99)</f>
        <v>2</v>
      </c>
      <c r="U2413" t="str" cm="1">
        <f t="array" ref="U2413">_xlfn.LET(_xlpm.x,IFERROR(VALUE(Table2[[#This Row],[Response_Time_Hours]]),""),IF(_xlpm.x="","CHECK",_xlfn.IFS(_xlpm.x&lt;=1,"Immediate",_xlpm.x&lt;=6,"Fast",_xlpm.x&lt;=24,"Moderate",_xlpm.x&gt;24,"Delayed")))</f>
        <v>Delayed</v>
      </c>
      <c r="V2413">
        <f>FLOOR(tbl_CleanLeads[[#This Row],[Response_Time_Hours]],6)</f>
        <v>36</v>
      </c>
      <c r="W2413" t="str" cm="1">
        <f t="array" ref="W2413">IF(Table2[[#This Row],[Interaction_Count_Final]]="","N/A",_xlfn.IFS(Table2[[#This Row],[Interaction_Count_Final]]&lt;=2,"Low",Table2[[#This Row],[Interaction_Count_Final]]&lt;=5,"Medium",Table2[[#This Row],[Interaction_Count_Final]]&gt;=6,"High",TRUE,"CHECK"))</f>
        <v>High</v>
      </c>
      <c r="X2413" t="b">
        <f t="shared" si="37"/>
        <v>1</v>
      </c>
      <c r="Y2413" t="b">
        <f>tbl_CleanLeads[[#This Row],[Response_Time_Hours]]&gt;24</f>
        <v>1</v>
      </c>
      <c r="Z2413" s="13" t="b">
        <f>tbl_CleanLeads[[#This Row],[Response_Time_Hours]]&gt;72</f>
        <v>0</v>
      </c>
      <c r="AA2413" s="13" t="b">
        <f>tbl_CleanLeads[[#This Row],[Status_Clean]]="Converted"</f>
        <v>0</v>
      </c>
    </row>
    <row r="2414" spans="1:27">
      <c r="A2414" t="s">
        <v>70</v>
      </c>
      <c r="B2414" t="s">
        <v>6862</v>
      </c>
      <c r="C2414" t="s">
        <v>6863</v>
      </c>
      <c r="D2414" t="s">
        <v>7274</v>
      </c>
      <c r="E2414" t="s">
        <v>7308</v>
      </c>
      <c r="F2414" t="s">
        <v>193</v>
      </c>
      <c r="G2414" s="1">
        <v>45068</v>
      </c>
      <c r="H2414" s="8">
        <f>MONTH(tbl_CleanLeads[[#This Row],[Lead_Date_Final]])</f>
        <v>5</v>
      </c>
      <c r="I2414" t="s">
        <v>7314</v>
      </c>
      <c r="J2414" t="s">
        <v>7263</v>
      </c>
      <c r="K2414" t="s">
        <v>7277</v>
      </c>
      <c r="L2414">
        <f>WEEKDAY(tbl_CleanLeads[[#This Row],[Lead_Date_Final]],2)</f>
        <v>1</v>
      </c>
      <c r="M2414" t="s">
        <v>7298</v>
      </c>
      <c r="N2414">
        <v>22.1</v>
      </c>
      <c r="O2414" s="7">
        <v>3287.05</v>
      </c>
      <c r="P2414">
        <v>42</v>
      </c>
      <c r="Q2414" t="s">
        <v>7266</v>
      </c>
      <c r="R2414">
        <f>IF(UPPER(TRIM(Table2[[#This Row],[Status_Clean]]))="CONVERTED",1,0)</f>
        <v>0</v>
      </c>
      <c r="S2414">
        <f>IF(ISNUMBER(MATCH(UPPER(TRIM(Table2[[#This Row],[Status_Clean]])),{"CONTACTED","QUALIFIED","CONVERTED"},0)),1,0)</f>
        <v>0</v>
      </c>
      <c r="T2414" cm="1">
        <f t="array" ref="T2414">_xlfn.SWITCH(UPPER(TRIM(Table2[[#This Row],[Status_Clean]])),"NEW",1,"CONTACTED",2,"QUALIFIED",3,"CONVERTED",4,"LOST",5,99)</f>
        <v>1</v>
      </c>
      <c r="U2414" t="str" cm="1">
        <f t="array" ref="U2414">_xlfn.LET(_xlpm.x,IFERROR(VALUE(Table2[[#This Row],[Response_Time_Hours]]),""),IF(_xlpm.x="","CHECK",_xlfn.IFS(_xlpm.x&lt;=1,"Immediate",_xlpm.x&lt;=6,"Fast",_xlpm.x&lt;=24,"Moderate",_xlpm.x&gt;24,"Delayed")))</f>
        <v>Moderate</v>
      </c>
      <c r="V2414">
        <f>FLOOR(tbl_CleanLeads[[#This Row],[Response_Time_Hours]],6)</f>
        <v>18</v>
      </c>
      <c r="W2414" t="str" cm="1">
        <f t="array" ref="W2414">IF(Table2[[#This Row],[Interaction_Count_Final]]="","N/A",_xlfn.IFS(Table2[[#This Row],[Interaction_Count_Final]]&lt;=2,"Low",Table2[[#This Row],[Interaction_Count_Final]]&lt;=5,"Medium",Table2[[#This Row],[Interaction_Count_Final]]&gt;=6,"High",TRUE,"CHECK"))</f>
        <v>High</v>
      </c>
      <c r="X2414" t="b">
        <f t="shared" si="37"/>
        <v>1</v>
      </c>
      <c r="Y2414" t="b">
        <f>tbl_CleanLeads[[#This Row],[Response_Time_Hours]]&gt;24</f>
        <v>0</v>
      </c>
      <c r="Z2414" s="13" t="b">
        <f>tbl_CleanLeads[[#This Row],[Response_Time_Hours]]&gt;72</f>
        <v>0</v>
      </c>
      <c r="AA2414" s="13" t="b">
        <f>tbl_CleanLeads[[#This Row],[Status_Clean]]="Converted"</f>
        <v>0</v>
      </c>
    </row>
    <row r="2415" spans="1:27">
      <c r="A2415" t="s">
        <v>102</v>
      </c>
      <c r="B2415" t="s">
        <v>6865</v>
      </c>
      <c r="C2415" t="s">
        <v>6866</v>
      </c>
      <c r="D2415" t="s">
        <v>7280</v>
      </c>
      <c r="E2415" t="s">
        <v>363</v>
      </c>
      <c r="F2415" t="s">
        <v>193</v>
      </c>
      <c r="G2415" s="1">
        <v>45080</v>
      </c>
      <c r="H2415" s="8">
        <f>MONTH(tbl_CleanLeads[[#This Row],[Lead_Date_Final]])</f>
        <v>6</v>
      </c>
      <c r="I2415" t="s">
        <v>7276</v>
      </c>
      <c r="J2415" t="s">
        <v>7263</v>
      </c>
      <c r="K2415" t="s">
        <v>7277</v>
      </c>
      <c r="L2415">
        <f>WEEKDAY(tbl_CleanLeads[[#This Row],[Lead_Date_Final]],2)</f>
        <v>6</v>
      </c>
      <c r="M2415" t="s">
        <v>7278</v>
      </c>
      <c r="N2415">
        <v>2.2000000000000002</v>
      </c>
      <c r="O2415" s="7">
        <v>2441.71</v>
      </c>
      <c r="P2415">
        <v>26</v>
      </c>
      <c r="Q2415" t="s">
        <v>7266</v>
      </c>
      <c r="R2415">
        <f>IF(UPPER(TRIM(Table2[[#This Row],[Status_Clean]]))="CONVERTED",1,0)</f>
        <v>0</v>
      </c>
      <c r="S2415">
        <f>IF(ISNUMBER(MATCH(UPPER(TRIM(Table2[[#This Row],[Status_Clean]])),{"CONTACTED","QUALIFIED","CONVERTED"},0)),1,0)</f>
        <v>0</v>
      </c>
      <c r="T2415" cm="1">
        <f t="array" ref="T2415">_xlfn.SWITCH(UPPER(TRIM(Table2[[#This Row],[Status_Clean]])),"NEW",1,"CONTACTED",2,"QUALIFIED",3,"CONVERTED",4,"LOST",5,99)</f>
        <v>1</v>
      </c>
      <c r="U2415" t="str" cm="1">
        <f t="array" ref="U2415">_xlfn.LET(_xlpm.x,IFERROR(VALUE(Table2[[#This Row],[Response_Time_Hours]]),""),IF(_xlpm.x="","CHECK",_xlfn.IFS(_xlpm.x&lt;=1,"Immediate",_xlpm.x&lt;=6,"Fast",_xlpm.x&lt;=24,"Moderate",_xlpm.x&gt;24,"Delayed")))</f>
        <v>Fast</v>
      </c>
      <c r="V2415">
        <f>FLOOR(tbl_CleanLeads[[#This Row],[Response_Time_Hours]],6)</f>
        <v>0</v>
      </c>
      <c r="W2415" t="str" cm="1">
        <f t="array" ref="W2415">IF(Table2[[#This Row],[Interaction_Count_Final]]="","N/A",_xlfn.IFS(Table2[[#This Row],[Interaction_Count_Final]]&lt;=2,"Low",Table2[[#This Row],[Interaction_Count_Final]]&lt;=5,"Medium",Table2[[#This Row],[Interaction_Count_Final]]&gt;=6,"High",TRUE,"CHECK"))</f>
        <v>High</v>
      </c>
      <c r="X2415" t="b">
        <f t="shared" si="37"/>
        <v>1</v>
      </c>
      <c r="Y2415" t="b">
        <f>tbl_CleanLeads[[#This Row],[Response_Time_Hours]]&gt;24</f>
        <v>0</v>
      </c>
      <c r="Z2415" s="13" t="b">
        <f>tbl_CleanLeads[[#This Row],[Response_Time_Hours]]&gt;72</f>
        <v>0</v>
      </c>
      <c r="AA2415" s="13" t="b">
        <f>tbl_CleanLeads[[#This Row],[Status_Clean]]="Converted"</f>
        <v>0</v>
      </c>
    </row>
    <row r="2416" spans="1:27">
      <c r="A2416" t="s">
        <v>70</v>
      </c>
      <c r="B2416" t="s">
        <v>6867</v>
      </c>
      <c r="C2416" t="s">
        <v>8784</v>
      </c>
      <c r="D2416" t="s">
        <v>7280</v>
      </c>
      <c r="E2416" t="s">
        <v>311</v>
      </c>
      <c r="F2416" t="s">
        <v>125</v>
      </c>
      <c r="G2416" s="1">
        <v>45113</v>
      </c>
      <c r="H2416" s="8">
        <f>MONTH(tbl_CleanLeads[[#This Row],[Lead_Date_Final]])</f>
        <v>7</v>
      </c>
      <c r="I2416" t="s">
        <v>7305</v>
      </c>
      <c r="J2416" t="s">
        <v>7263</v>
      </c>
      <c r="K2416" t="s">
        <v>7288</v>
      </c>
      <c r="L2416">
        <f>WEEKDAY(tbl_CleanLeads[[#This Row],[Lead_Date_Final]],2)</f>
        <v>4</v>
      </c>
      <c r="M2416" t="s">
        <v>7285</v>
      </c>
      <c r="N2416">
        <v>19</v>
      </c>
      <c r="O2416" s="7">
        <v>3435.12</v>
      </c>
      <c r="P2416">
        <v>1</v>
      </c>
      <c r="Q2416" t="s">
        <v>7266</v>
      </c>
      <c r="R2416">
        <f>IF(UPPER(TRIM(Table2[[#This Row],[Status_Clean]]))="CONVERTED",1,0)</f>
        <v>0</v>
      </c>
      <c r="S2416">
        <f>IF(ISNUMBER(MATCH(UPPER(TRIM(Table2[[#This Row],[Status_Clean]])),{"CONTACTED","QUALIFIED","CONVERTED"},0)),1,0)</f>
        <v>1</v>
      </c>
      <c r="T2416" cm="1">
        <f t="array" ref="T2416">_xlfn.SWITCH(UPPER(TRIM(Table2[[#This Row],[Status_Clean]])),"NEW",1,"CONTACTED",2,"QUALIFIED",3,"CONVERTED",4,"LOST",5,99)</f>
        <v>2</v>
      </c>
      <c r="U2416" t="str" cm="1">
        <f t="array" ref="U2416">_xlfn.LET(_xlpm.x,IFERROR(VALUE(Table2[[#This Row],[Response_Time_Hours]]),""),IF(_xlpm.x="","CHECK",_xlfn.IFS(_xlpm.x&lt;=1,"Immediate",_xlpm.x&lt;=6,"Fast",_xlpm.x&lt;=24,"Moderate",_xlpm.x&gt;24,"Delayed")))</f>
        <v>Moderate</v>
      </c>
      <c r="V2416">
        <f>FLOOR(tbl_CleanLeads[[#This Row],[Response_Time_Hours]],6)</f>
        <v>18</v>
      </c>
      <c r="W2416" t="str" cm="1">
        <f t="array" ref="W2416">IF(Table2[[#This Row],[Interaction_Count_Final]]="","N/A",_xlfn.IFS(Table2[[#This Row],[Interaction_Count_Final]]&lt;=2,"Low",Table2[[#This Row],[Interaction_Count_Final]]&lt;=5,"Medium",Table2[[#This Row],[Interaction_Count_Final]]&gt;=6,"High",TRUE,"CHECK"))</f>
        <v>Low</v>
      </c>
      <c r="X2416" t="b">
        <f t="shared" si="37"/>
        <v>1</v>
      </c>
      <c r="Y2416" t="b">
        <f>tbl_CleanLeads[[#This Row],[Response_Time_Hours]]&gt;24</f>
        <v>0</v>
      </c>
      <c r="Z2416" s="13" t="b">
        <f>tbl_CleanLeads[[#This Row],[Response_Time_Hours]]&gt;72</f>
        <v>0</v>
      </c>
      <c r="AA2416" s="13" t="b">
        <f>tbl_CleanLeads[[#This Row],[Status_Clean]]="Converted"</f>
        <v>0</v>
      </c>
    </row>
    <row r="2417" spans="1:27">
      <c r="A2417" t="s">
        <v>102</v>
      </c>
      <c r="B2417" t="s">
        <v>6870</v>
      </c>
      <c r="C2417" t="s">
        <v>6871</v>
      </c>
      <c r="D2417" t="s">
        <v>7303</v>
      </c>
      <c r="E2417" t="s">
        <v>1356</v>
      </c>
      <c r="F2417" t="s">
        <v>193</v>
      </c>
      <c r="G2417" s="1">
        <v>45627</v>
      </c>
      <c r="H2417" s="8">
        <f>MONTH(tbl_CleanLeads[[#This Row],[Lead_Date_Final]])</f>
        <v>12</v>
      </c>
      <c r="I2417" t="s">
        <v>7262</v>
      </c>
      <c r="J2417" t="s">
        <v>7271</v>
      </c>
      <c r="K2417" t="s">
        <v>7264</v>
      </c>
      <c r="L2417">
        <f>WEEKDAY(tbl_CleanLeads[[#This Row],[Lead_Date_Final]],2)</f>
        <v>7</v>
      </c>
      <c r="M2417" t="s">
        <v>7293</v>
      </c>
      <c r="N2417">
        <v>52.2</v>
      </c>
      <c r="O2417" s="7">
        <v>3528.27</v>
      </c>
      <c r="P2417">
        <v>22</v>
      </c>
      <c r="Q2417" t="s">
        <v>7266</v>
      </c>
      <c r="R2417">
        <f>IF(UPPER(TRIM(Table2[[#This Row],[Status_Clean]]))="CONVERTED",1,0)</f>
        <v>0</v>
      </c>
      <c r="S2417">
        <f>IF(ISNUMBER(MATCH(UPPER(TRIM(Table2[[#This Row],[Status_Clean]])),{"CONTACTED","QUALIFIED","CONVERTED"},0)),1,0)</f>
        <v>0</v>
      </c>
      <c r="T2417" cm="1">
        <f t="array" ref="T2417">_xlfn.SWITCH(UPPER(TRIM(Table2[[#This Row],[Status_Clean]])),"NEW",1,"CONTACTED",2,"QUALIFIED",3,"CONVERTED",4,"LOST",5,99)</f>
        <v>1</v>
      </c>
      <c r="U2417" t="str" cm="1">
        <f t="array" ref="U2417">_xlfn.LET(_xlpm.x,IFERROR(VALUE(Table2[[#This Row],[Response_Time_Hours]]),""),IF(_xlpm.x="","CHECK",_xlfn.IFS(_xlpm.x&lt;=1,"Immediate",_xlpm.x&lt;=6,"Fast",_xlpm.x&lt;=24,"Moderate",_xlpm.x&gt;24,"Delayed")))</f>
        <v>Delayed</v>
      </c>
      <c r="V2417">
        <f>FLOOR(tbl_CleanLeads[[#This Row],[Response_Time_Hours]],6)</f>
        <v>48</v>
      </c>
      <c r="W2417" t="str" cm="1">
        <f t="array" ref="W2417">IF(Table2[[#This Row],[Interaction_Count_Final]]="","N/A",_xlfn.IFS(Table2[[#This Row],[Interaction_Count_Final]]&lt;=2,"Low",Table2[[#This Row],[Interaction_Count_Final]]&lt;=5,"Medium",Table2[[#This Row],[Interaction_Count_Final]]&gt;=6,"High",TRUE,"CHECK"))</f>
        <v>High</v>
      </c>
      <c r="X2417" t="b">
        <f t="shared" si="37"/>
        <v>1</v>
      </c>
      <c r="Y2417" t="b">
        <f>tbl_CleanLeads[[#This Row],[Response_Time_Hours]]&gt;24</f>
        <v>1</v>
      </c>
      <c r="Z2417" s="13" t="b">
        <f>tbl_CleanLeads[[#This Row],[Response_Time_Hours]]&gt;72</f>
        <v>0</v>
      </c>
      <c r="AA2417" s="13" t="b">
        <f>tbl_CleanLeads[[#This Row],[Status_Clean]]="Converted"</f>
        <v>0</v>
      </c>
    </row>
    <row r="2418" spans="1:27">
      <c r="A2418" t="s">
        <v>70</v>
      </c>
      <c r="B2418" t="s">
        <v>6872</v>
      </c>
      <c r="C2418" t="s">
        <v>6873</v>
      </c>
      <c r="D2418" t="s">
        <v>7258</v>
      </c>
      <c r="E2418" t="s">
        <v>123</v>
      </c>
      <c r="F2418" t="s">
        <v>193</v>
      </c>
      <c r="G2418" s="1">
        <v>45466</v>
      </c>
      <c r="H2418" s="8">
        <f>MONTH(tbl_CleanLeads[[#This Row],[Lead_Date_Final]])</f>
        <v>6</v>
      </c>
      <c r="I2418" t="s">
        <v>7276</v>
      </c>
      <c r="J2418" t="s">
        <v>7271</v>
      </c>
      <c r="K2418" t="s">
        <v>7277</v>
      </c>
      <c r="L2418">
        <f>WEEKDAY(tbl_CleanLeads[[#This Row],[Lead_Date_Final]],2)</f>
        <v>7</v>
      </c>
      <c r="M2418" t="s">
        <v>7293</v>
      </c>
      <c r="N2418">
        <v>34.6</v>
      </c>
      <c r="O2418" s="7">
        <v>2548.69</v>
      </c>
      <c r="P2418">
        <v>9</v>
      </c>
      <c r="Q2418" t="s">
        <v>7266</v>
      </c>
      <c r="R2418">
        <f>IF(UPPER(TRIM(Table2[[#This Row],[Status_Clean]]))="CONVERTED",1,0)</f>
        <v>0</v>
      </c>
      <c r="S2418">
        <f>IF(ISNUMBER(MATCH(UPPER(TRIM(Table2[[#This Row],[Status_Clean]])),{"CONTACTED","QUALIFIED","CONVERTED"},0)),1,0)</f>
        <v>0</v>
      </c>
      <c r="T2418" cm="1">
        <f t="array" ref="T2418">_xlfn.SWITCH(UPPER(TRIM(Table2[[#This Row],[Status_Clean]])),"NEW",1,"CONTACTED",2,"QUALIFIED",3,"CONVERTED",4,"LOST",5,99)</f>
        <v>1</v>
      </c>
      <c r="U2418" t="str" cm="1">
        <f t="array" ref="U2418">_xlfn.LET(_xlpm.x,IFERROR(VALUE(Table2[[#This Row],[Response_Time_Hours]]),""),IF(_xlpm.x="","CHECK",_xlfn.IFS(_xlpm.x&lt;=1,"Immediate",_xlpm.x&lt;=6,"Fast",_xlpm.x&lt;=24,"Moderate",_xlpm.x&gt;24,"Delayed")))</f>
        <v>Delayed</v>
      </c>
      <c r="V2418">
        <f>FLOOR(tbl_CleanLeads[[#This Row],[Response_Time_Hours]],6)</f>
        <v>30</v>
      </c>
      <c r="W2418" t="str" cm="1">
        <f t="array" ref="W2418">IF(Table2[[#This Row],[Interaction_Count_Final]]="","N/A",_xlfn.IFS(Table2[[#This Row],[Interaction_Count_Final]]&lt;=2,"Low",Table2[[#This Row],[Interaction_Count_Final]]&lt;=5,"Medium",Table2[[#This Row],[Interaction_Count_Final]]&gt;=6,"High",TRUE,"CHECK"))</f>
        <v>High</v>
      </c>
      <c r="X2418" t="b">
        <f t="shared" si="37"/>
        <v>1</v>
      </c>
      <c r="Y2418" t="b">
        <f>tbl_CleanLeads[[#This Row],[Response_Time_Hours]]&gt;24</f>
        <v>1</v>
      </c>
      <c r="Z2418" s="13" t="b">
        <f>tbl_CleanLeads[[#This Row],[Response_Time_Hours]]&gt;72</f>
        <v>0</v>
      </c>
      <c r="AA2418" s="13" t="b">
        <f>tbl_CleanLeads[[#This Row],[Status_Clean]]="Converted"</f>
        <v>0</v>
      </c>
    </row>
    <row r="2419" spans="1:27">
      <c r="A2419" t="s">
        <v>70</v>
      </c>
      <c r="B2419" t="s">
        <v>6875</v>
      </c>
      <c r="C2419" t="s">
        <v>6876</v>
      </c>
      <c r="D2419" t="s">
        <v>7268</v>
      </c>
      <c r="E2419" t="s">
        <v>254</v>
      </c>
      <c r="F2419" t="s">
        <v>125</v>
      </c>
      <c r="G2419" s="1">
        <v>45566</v>
      </c>
      <c r="H2419" s="8">
        <f>MONTH(tbl_CleanLeads[[#This Row],[Lead_Date_Final]])</f>
        <v>10</v>
      </c>
      <c r="I2419" t="s">
        <v>7270</v>
      </c>
      <c r="J2419" t="s">
        <v>7271</v>
      </c>
      <c r="K2419" t="s">
        <v>7264</v>
      </c>
      <c r="L2419">
        <f>WEEKDAY(tbl_CleanLeads[[#This Row],[Lead_Date_Final]],2)</f>
        <v>2</v>
      </c>
      <c r="M2419" t="s">
        <v>7265</v>
      </c>
      <c r="N2419">
        <v>30</v>
      </c>
      <c r="O2419" s="7">
        <v>1467.97</v>
      </c>
      <c r="P2419">
        <v>44</v>
      </c>
      <c r="Q2419" t="s">
        <v>7289</v>
      </c>
      <c r="R2419">
        <f>IF(UPPER(TRIM(Table2[[#This Row],[Status_Clean]]))="CONVERTED",1,0)</f>
        <v>0</v>
      </c>
      <c r="S2419">
        <f>IF(ISNUMBER(MATCH(UPPER(TRIM(Table2[[#This Row],[Status_Clean]])),{"CONTACTED","QUALIFIED","CONVERTED"},0)),1,0)</f>
        <v>1</v>
      </c>
      <c r="T2419" cm="1">
        <f t="array" ref="T2419">_xlfn.SWITCH(UPPER(TRIM(Table2[[#This Row],[Status_Clean]])),"NEW",1,"CONTACTED",2,"QUALIFIED",3,"CONVERTED",4,"LOST",5,99)</f>
        <v>2</v>
      </c>
      <c r="U2419" t="str" cm="1">
        <f t="array" ref="U2419">_xlfn.LET(_xlpm.x,IFERROR(VALUE(Table2[[#This Row],[Response_Time_Hours]]),""),IF(_xlpm.x="","CHECK",_xlfn.IFS(_xlpm.x&lt;=1,"Immediate",_xlpm.x&lt;=6,"Fast",_xlpm.x&lt;=24,"Moderate",_xlpm.x&gt;24,"Delayed")))</f>
        <v>Delayed</v>
      </c>
      <c r="V2419">
        <f>FLOOR(tbl_CleanLeads[[#This Row],[Response_Time_Hours]],6)</f>
        <v>30</v>
      </c>
      <c r="W2419" t="str" cm="1">
        <f t="array" ref="W2419">IF(Table2[[#This Row],[Interaction_Count_Final]]="","N/A",_xlfn.IFS(Table2[[#This Row],[Interaction_Count_Final]]&lt;=2,"Low",Table2[[#This Row],[Interaction_Count_Final]]&lt;=5,"Medium",Table2[[#This Row],[Interaction_Count_Final]]&gt;=6,"High",TRUE,"CHECK"))</f>
        <v>High</v>
      </c>
      <c r="X2419" t="b">
        <f t="shared" si="37"/>
        <v>1</v>
      </c>
      <c r="Y2419" t="b">
        <f>tbl_CleanLeads[[#This Row],[Response_Time_Hours]]&gt;24</f>
        <v>1</v>
      </c>
      <c r="Z2419" s="13" t="b">
        <f>tbl_CleanLeads[[#This Row],[Response_Time_Hours]]&gt;72</f>
        <v>0</v>
      </c>
      <c r="AA2419" s="13" t="b">
        <f>tbl_CleanLeads[[#This Row],[Status_Clean]]="Converted"</f>
        <v>0</v>
      </c>
    </row>
    <row r="2420" spans="1:27">
      <c r="A2420" t="s">
        <v>102</v>
      </c>
      <c r="B2420" t="s">
        <v>6877</v>
      </c>
      <c r="C2420" t="s">
        <v>8786</v>
      </c>
      <c r="D2420" t="s">
        <v>7258</v>
      </c>
      <c r="E2420" t="s">
        <v>469</v>
      </c>
      <c r="F2420" t="s">
        <v>193</v>
      </c>
      <c r="G2420" s="1">
        <v>45337</v>
      </c>
      <c r="H2420" s="8">
        <f>MONTH(tbl_CleanLeads[[#This Row],[Lead_Date_Final]])</f>
        <v>2</v>
      </c>
      <c r="I2420" t="s">
        <v>7283</v>
      </c>
      <c r="J2420" t="s">
        <v>7271</v>
      </c>
      <c r="K2420" t="s">
        <v>7284</v>
      </c>
      <c r="L2420">
        <f>WEEKDAY(tbl_CleanLeads[[#This Row],[Lead_Date_Final]],2)</f>
        <v>4</v>
      </c>
      <c r="M2420" t="s">
        <v>7285</v>
      </c>
      <c r="N2420">
        <v>16.899999999999999</v>
      </c>
      <c r="O2420" s="7">
        <v>2182.77</v>
      </c>
      <c r="P2420">
        <v>27</v>
      </c>
      <c r="Q2420" t="s">
        <v>7266</v>
      </c>
      <c r="R2420">
        <f>IF(UPPER(TRIM(Table2[[#This Row],[Status_Clean]]))="CONVERTED",1,0)</f>
        <v>0</v>
      </c>
      <c r="S2420">
        <f>IF(ISNUMBER(MATCH(UPPER(TRIM(Table2[[#This Row],[Status_Clean]])),{"CONTACTED","QUALIFIED","CONVERTED"},0)),1,0)</f>
        <v>0</v>
      </c>
      <c r="T2420" cm="1">
        <f t="array" ref="T2420">_xlfn.SWITCH(UPPER(TRIM(Table2[[#This Row],[Status_Clean]])),"NEW",1,"CONTACTED",2,"QUALIFIED",3,"CONVERTED",4,"LOST",5,99)</f>
        <v>1</v>
      </c>
      <c r="U2420" t="str" cm="1">
        <f t="array" ref="U2420">_xlfn.LET(_xlpm.x,IFERROR(VALUE(Table2[[#This Row],[Response_Time_Hours]]),""),IF(_xlpm.x="","CHECK",_xlfn.IFS(_xlpm.x&lt;=1,"Immediate",_xlpm.x&lt;=6,"Fast",_xlpm.x&lt;=24,"Moderate",_xlpm.x&gt;24,"Delayed")))</f>
        <v>Moderate</v>
      </c>
      <c r="V2420">
        <f>FLOOR(tbl_CleanLeads[[#This Row],[Response_Time_Hours]],6)</f>
        <v>12</v>
      </c>
      <c r="W2420" t="str" cm="1">
        <f t="array" ref="W2420">IF(Table2[[#This Row],[Interaction_Count_Final]]="","N/A",_xlfn.IFS(Table2[[#This Row],[Interaction_Count_Final]]&lt;=2,"Low",Table2[[#This Row],[Interaction_Count_Final]]&lt;=5,"Medium",Table2[[#This Row],[Interaction_Count_Final]]&gt;=6,"High",TRUE,"CHECK"))</f>
        <v>High</v>
      </c>
      <c r="X2420" t="b">
        <f t="shared" si="37"/>
        <v>1</v>
      </c>
      <c r="Y2420" t="b">
        <f>tbl_CleanLeads[[#This Row],[Response_Time_Hours]]&gt;24</f>
        <v>0</v>
      </c>
      <c r="Z2420" s="13" t="b">
        <f>tbl_CleanLeads[[#This Row],[Response_Time_Hours]]&gt;72</f>
        <v>0</v>
      </c>
      <c r="AA2420" s="13" t="b">
        <f>tbl_CleanLeads[[#This Row],[Status_Clean]]="Converted"</f>
        <v>0</v>
      </c>
    </row>
    <row r="2421" spans="1:27">
      <c r="A2421" t="s">
        <v>70</v>
      </c>
      <c r="B2421" t="s">
        <v>6881</v>
      </c>
      <c r="C2421" t="s">
        <v>6882</v>
      </c>
      <c r="D2421" t="s">
        <v>7280</v>
      </c>
      <c r="E2421" t="s">
        <v>363</v>
      </c>
      <c r="F2421" t="s">
        <v>125</v>
      </c>
      <c r="G2421" s="1">
        <v>45427</v>
      </c>
      <c r="H2421" s="8">
        <f>MONTH(tbl_CleanLeads[[#This Row],[Lead_Date_Final]])</f>
        <v>5</v>
      </c>
      <c r="I2421" t="s">
        <v>7314</v>
      </c>
      <c r="J2421" t="s">
        <v>7271</v>
      </c>
      <c r="K2421" t="s">
        <v>7277</v>
      </c>
      <c r="L2421">
        <f>WEEKDAY(tbl_CleanLeads[[#This Row],[Lead_Date_Final]],2)</f>
        <v>3</v>
      </c>
      <c r="M2421" t="s">
        <v>7272</v>
      </c>
      <c r="N2421">
        <v>17.399999999999999</v>
      </c>
      <c r="O2421" s="7">
        <v>1635.16</v>
      </c>
      <c r="P2421">
        <v>33</v>
      </c>
      <c r="Q2421" t="s">
        <v>7289</v>
      </c>
      <c r="R2421">
        <f>IF(UPPER(TRIM(Table2[[#This Row],[Status_Clean]]))="CONVERTED",1,0)</f>
        <v>0</v>
      </c>
      <c r="S2421">
        <f>IF(ISNUMBER(MATCH(UPPER(TRIM(Table2[[#This Row],[Status_Clean]])),{"CONTACTED","QUALIFIED","CONVERTED"},0)),1,0)</f>
        <v>1</v>
      </c>
      <c r="T2421" cm="1">
        <f t="array" ref="T2421">_xlfn.SWITCH(UPPER(TRIM(Table2[[#This Row],[Status_Clean]])),"NEW",1,"CONTACTED",2,"QUALIFIED",3,"CONVERTED",4,"LOST",5,99)</f>
        <v>2</v>
      </c>
      <c r="U2421" t="str" cm="1">
        <f t="array" ref="U2421">_xlfn.LET(_xlpm.x,IFERROR(VALUE(Table2[[#This Row],[Response_Time_Hours]]),""),IF(_xlpm.x="","CHECK",_xlfn.IFS(_xlpm.x&lt;=1,"Immediate",_xlpm.x&lt;=6,"Fast",_xlpm.x&lt;=24,"Moderate",_xlpm.x&gt;24,"Delayed")))</f>
        <v>Moderate</v>
      </c>
      <c r="V2421">
        <f>FLOOR(tbl_CleanLeads[[#This Row],[Response_Time_Hours]],6)</f>
        <v>12</v>
      </c>
      <c r="W2421" t="str" cm="1">
        <f t="array" ref="W2421">IF(Table2[[#This Row],[Interaction_Count_Final]]="","N/A",_xlfn.IFS(Table2[[#This Row],[Interaction_Count_Final]]&lt;=2,"Low",Table2[[#This Row],[Interaction_Count_Final]]&lt;=5,"Medium",Table2[[#This Row],[Interaction_Count_Final]]&gt;=6,"High",TRUE,"CHECK"))</f>
        <v>High</v>
      </c>
      <c r="X2421" t="b">
        <f t="shared" si="37"/>
        <v>1</v>
      </c>
      <c r="Y2421" t="b">
        <f>tbl_CleanLeads[[#This Row],[Response_Time_Hours]]&gt;24</f>
        <v>0</v>
      </c>
      <c r="Z2421" s="13" t="b">
        <f>tbl_CleanLeads[[#This Row],[Response_Time_Hours]]&gt;72</f>
        <v>0</v>
      </c>
      <c r="AA2421" s="13" t="b">
        <f>tbl_CleanLeads[[#This Row],[Status_Clean]]="Converted"</f>
        <v>0</v>
      </c>
    </row>
    <row r="2422" spans="1:27">
      <c r="A2422" t="s">
        <v>70</v>
      </c>
      <c r="B2422" t="s">
        <v>6884</v>
      </c>
      <c r="C2422" t="s">
        <v>8788</v>
      </c>
      <c r="D2422" t="s">
        <v>7268</v>
      </c>
      <c r="E2422" t="s">
        <v>222</v>
      </c>
      <c r="F2422" t="s">
        <v>71</v>
      </c>
      <c r="G2422" s="1">
        <v>45427</v>
      </c>
      <c r="H2422" s="8">
        <f>MONTH(tbl_CleanLeads[[#This Row],[Lead_Date_Final]])</f>
        <v>5</v>
      </c>
      <c r="I2422" t="s">
        <v>7314</v>
      </c>
      <c r="J2422" t="s">
        <v>7271</v>
      </c>
      <c r="K2422" t="s">
        <v>7277</v>
      </c>
      <c r="L2422">
        <f>WEEKDAY(tbl_CleanLeads[[#This Row],[Lead_Date_Final]],2)</f>
        <v>3</v>
      </c>
      <c r="M2422" t="s">
        <v>7272</v>
      </c>
      <c r="N2422">
        <v>21.6</v>
      </c>
      <c r="O2422" s="7">
        <v>2367.54</v>
      </c>
      <c r="P2422">
        <v>27</v>
      </c>
      <c r="Q2422" t="s">
        <v>7266</v>
      </c>
      <c r="R2422">
        <f>IF(UPPER(TRIM(Table2[[#This Row],[Status_Clean]]))="CONVERTED",1,0)</f>
        <v>0</v>
      </c>
      <c r="S2422">
        <f>IF(ISNUMBER(MATCH(UPPER(TRIM(Table2[[#This Row],[Status_Clean]])),{"CONTACTED","QUALIFIED","CONVERTED"},0)),1,0)</f>
        <v>1</v>
      </c>
      <c r="T2422" cm="1">
        <f t="array" ref="T2422">_xlfn.SWITCH(UPPER(TRIM(Table2[[#This Row],[Status_Clean]])),"NEW",1,"CONTACTED",2,"QUALIFIED",3,"CONVERTED",4,"LOST",5,99)</f>
        <v>3</v>
      </c>
      <c r="U2422" t="str" cm="1">
        <f t="array" ref="U2422">_xlfn.LET(_xlpm.x,IFERROR(VALUE(Table2[[#This Row],[Response_Time_Hours]]),""),IF(_xlpm.x="","CHECK",_xlfn.IFS(_xlpm.x&lt;=1,"Immediate",_xlpm.x&lt;=6,"Fast",_xlpm.x&lt;=24,"Moderate",_xlpm.x&gt;24,"Delayed")))</f>
        <v>Moderate</v>
      </c>
      <c r="V2422">
        <f>FLOOR(tbl_CleanLeads[[#This Row],[Response_Time_Hours]],6)</f>
        <v>18</v>
      </c>
      <c r="W2422" t="str" cm="1">
        <f t="array" ref="W2422">IF(Table2[[#This Row],[Interaction_Count_Final]]="","N/A",_xlfn.IFS(Table2[[#This Row],[Interaction_Count_Final]]&lt;=2,"Low",Table2[[#This Row],[Interaction_Count_Final]]&lt;=5,"Medium",Table2[[#This Row],[Interaction_Count_Final]]&gt;=6,"High",TRUE,"CHECK"))</f>
        <v>High</v>
      </c>
      <c r="X2422" t="b">
        <f t="shared" si="37"/>
        <v>1</v>
      </c>
      <c r="Y2422" t="b">
        <f>tbl_CleanLeads[[#This Row],[Response_Time_Hours]]&gt;24</f>
        <v>0</v>
      </c>
      <c r="Z2422" s="13" t="b">
        <f>tbl_CleanLeads[[#This Row],[Response_Time_Hours]]&gt;72</f>
        <v>0</v>
      </c>
      <c r="AA2422" s="13" t="b">
        <f>tbl_CleanLeads[[#This Row],[Status_Clean]]="Converted"</f>
        <v>0</v>
      </c>
    </row>
    <row r="2423" spans="1:27">
      <c r="A2423" t="s">
        <v>70</v>
      </c>
      <c r="B2423" t="s">
        <v>6886</v>
      </c>
      <c r="C2423" t="s">
        <v>6887</v>
      </c>
      <c r="D2423" t="s">
        <v>7280</v>
      </c>
      <c r="E2423" t="s">
        <v>1356</v>
      </c>
      <c r="F2423" t="s">
        <v>173</v>
      </c>
      <c r="G2423" s="1">
        <v>45519</v>
      </c>
      <c r="H2423" s="8">
        <f>MONTH(tbl_CleanLeads[[#This Row],[Lead_Date_Final]])</f>
        <v>8</v>
      </c>
      <c r="I2423" t="s">
        <v>7310</v>
      </c>
      <c r="J2423" t="s">
        <v>7271</v>
      </c>
      <c r="K2423" t="s">
        <v>7288</v>
      </c>
      <c r="L2423">
        <f>WEEKDAY(tbl_CleanLeads[[#This Row],[Lead_Date_Final]],2)</f>
        <v>4</v>
      </c>
      <c r="M2423" t="s">
        <v>7285</v>
      </c>
      <c r="N2423">
        <v>48.9</v>
      </c>
      <c r="O2423" s="7">
        <v>3249.75</v>
      </c>
      <c r="P2423">
        <v>46</v>
      </c>
      <c r="Q2423" t="s">
        <v>7266</v>
      </c>
      <c r="R2423">
        <f>IF(UPPER(TRIM(Table2[[#This Row],[Status_Clean]]))="CONVERTED",1,0)</f>
        <v>0</v>
      </c>
      <c r="S2423">
        <f>IF(ISNUMBER(MATCH(UPPER(TRIM(Table2[[#This Row],[Status_Clean]])),{"CONTACTED","QUALIFIED","CONVERTED"},0)),1,0)</f>
        <v>0</v>
      </c>
      <c r="T2423" cm="1">
        <f t="array" ref="T2423">_xlfn.SWITCH(UPPER(TRIM(Table2[[#This Row],[Status_Clean]])),"NEW",1,"CONTACTED",2,"QUALIFIED",3,"CONVERTED",4,"LOST",5,99)</f>
        <v>5</v>
      </c>
      <c r="U2423" t="str" cm="1">
        <f t="array" ref="U2423">_xlfn.LET(_xlpm.x,IFERROR(VALUE(Table2[[#This Row],[Response_Time_Hours]]),""),IF(_xlpm.x="","CHECK",_xlfn.IFS(_xlpm.x&lt;=1,"Immediate",_xlpm.x&lt;=6,"Fast",_xlpm.x&lt;=24,"Moderate",_xlpm.x&gt;24,"Delayed")))</f>
        <v>Delayed</v>
      </c>
      <c r="V2423">
        <f>FLOOR(tbl_CleanLeads[[#This Row],[Response_Time_Hours]],6)</f>
        <v>48</v>
      </c>
      <c r="W2423" t="str" cm="1">
        <f t="array" ref="W2423">IF(Table2[[#This Row],[Interaction_Count_Final]]="","N/A",_xlfn.IFS(Table2[[#This Row],[Interaction_Count_Final]]&lt;=2,"Low",Table2[[#This Row],[Interaction_Count_Final]]&lt;=5,"Medium",Table2[[#This Row],[Interaction_Count_Final]]&gt;=6,"High",TRUE,"CHECK"))</f>
        <v>High</v>
      </c>
      <c r="X2423" t="b">
        <f t="shared" si="37"/>
        <v>1</v>
      </c>
      <c r="Y2423" t="b">
        <f>tbl_CleanLeads[[#This Row],[Response_Time_Hours]]&gt;24</f>
        <v>1</v>
      </c>
      <c r="Z2423" s="13" t="b">
        <f>tbl_CleanLeads[[#This Row],[Response_Time_Hours]]&gt;72</f>
        <v>0</v>
      </c>
      <c r="AA2423" s="13" t="b">
        <f>tbl_CleanLeads[[#This Row],[Status_Clean]]="Converted"</f>
        <v>0</v>
      </c>
    </row>
    <row r="2424" spans="1:27">
      <c r="A2424" t="s">
        <v>70</v>
      </c>
      <c r="B2424" t="s">
        <v>6888</v>
      </c>
      <c r="C2424" t="s">
        <v>6889</v>
      </c>
      <c r="D2424" t="s">
        <v>7303</v>
      </c>
      <c r="E2424" t="s">
        <v>469</v>
      </c>
      <c r="F2424" t="s">
        <v>193</v>
      </c>
      <c r="G2424" s="1">
        <v>44949</v>
      </c>
      <c r="H2424" s="8">
        <f>MONTH(tbl_CleanLeads[[#This Row],[Lead_Date_Final]])</f>
        <v>1</v>
      </c>
      <c r="I2424" t="s">
        <v>7317</v>
      </c>
      <c r="J2424" t="s">
        <v>7263</v>
      </c>
      <c r="K2424" t="s">
        <v>7284</v>
      </c>
      <c r="L2424">
        <f>WEEKDAY(tbl_CleanLeads[[#This Row],[Lead_Date_Final]],2)</f>
        <v>1</v>
      </c>
      <c r="M2424" t="s">
        <v>7298</v>
      </c>
      <c r="N2424">
        <v>42.9</v>
      </c>
      <c r="O2424" s="7">
        <v>4009.5</v>
      </c>
      <c r="P2424">
        <v>3</v>
      </c>
      <c r="Q2424" t="s">
        <v>7273</v>
      </c>
      <c r="R2424">
        <f>IF(UPPER(TRIM(Table2[[#This Row],[Status_Clean]]))="CONVERTED",1,0)</f>
        <v>0</v>
      </c>
      <c r="S2424">
        <f>IF(ISNUMBER(MATCH(UPPER(TRIM(Table2[[#This Row],[Status_Clean]])),{"CONTACTED","QUALIFIED","CONVERTED"},0)),1,0)</f>
        <v>0</v>
      </c>
      <c r="T2424" cm="1">
        <f t="array" ref="T2424">_xlfn.SWITCH(UPPER(TRIM(Table2[[#This Row],[Status_Clean]])),"NEW",1,"CONTACTED",2,"QUALIFIED",3,"CONVERTED",4,"LOST",5,99)</f>
        <v>1</v>
      </c>
      <c r="U2424" t="str" cm="1">
        <f t="array" ref="U2424">_xlfn.LET(_xlpm.x,IFERROR(VALUE(Table2[[#This Row],[Response_Time_Hours]]),""),IF(_xlpm.x="","CHECK",_xlfn.IFS(_xlpm.x&lt;=1,"Immediate",_xlpm.x&lt;=6,"Fast",_xlpm.x&lt;=24,"Moderate",_xlpm.x&gt;24,"Delayed")))</f>
        <v>Delayed</v>
      </c>
      <c r="V2424">
        <f>FLOOR(tbl_CleanLeads[[#This Row],[Response_Time_Hours]],6)</f>
        <v>42</v>
      </c>
      <c r="W2424" t="str" cm="1">
        <f t="array" ref="W2424">IF(Table2[[#This Row],[Interaction_Count_Final]]="","N/A",_xlfn.IFS(Table2[[#This Row],[Interaction_Count_Final]]&lt;=2,"Low",Table2[[#This Row],[Interaction_Count_Final]]&lt;=5,"Medium",Table2[[#This Row],[Interaction_Count_Final]]&gt;=6,"High",TRUE,"CHECK"))</f>
        <v>Medium</v>
      </c>
      <c r="X2424" t="b">
        <f t="shared" si="37"/>
        <v>1</v>
      </c>
      <c r="Y2424" t="b">
        <f>tbl_CleanLeads[[#This Row],[Response_Time_Hours]]&gt;24</f>
        <v>1</v>
      </c>
      <c r="Z2424" s="13" t="b">
        <f>tbl_CleanLeads[[#This Row],[Response_Time_Hours]]&gt;72</f>
        <v>0</v>
      </c>
      <c r="AA2424" s="13" t="b">
        <f>tbl_CleanLeads[[#This Row],[Status_Clean]]="Converted"</f>
        <v>0</v>
      </c>
    </row>
    <row r="2425" spans="1:27">
      <c r="A2425" t="s">
        <v>102</v>
      </c>
      <c r="B2425" t="s">
        <v>6891</v>
      </c>
      <c r="C2425" t="s">
        <v>6892</v>
      </c>
      <c r="D2425" t="s">
        <v>7268</v>
      </c>
      <c r="E2425" t="s">
        <v>263</v>
      </c>
      <c r="F2425" t="s">
        <v>71</v>
      </c>
      <c r="G2425" s="1">
        <v>44979</v>
      </c>
      <c r="H2425" s="8">
        <f>MONTH(tbl_CleanLeads[[#This Row],[Lead_Date_Final]])</f>
        <v>2</v>
      </c>
      <c r="I2425" t="s">
        <v>7283</v>
      </c>
      <c r="J2425" t="s">
        <v>7263</v>
      </c>
      <c r="K2425" t="s">
        <v>7284</v>
      </c>
      <c r="L2425">
        <f>WEEKDAY(tbl_CleanLeads[[#This Row],[Lead_Date_Final]],2)</f>
        <v>3</v>
      </c>
      <c r="M2425" t="s">
        <v>7272</v>
      </c>
      <c r="N2425">
        <v>39.299999999999997</v>
      </c>
      <c r="O2425" s="7">
        <v>4419.09</v>
      </c>
      <c r="P2425">
        <v>23</v>
      </c>
      <c r="Q2425" t="s">
        <v>7273</v>
      </c>
      <c r="R2425">
        <f>IF(UPPER(TRIM(Table2[[#This Row],[Status_Clean]]))="CONVERTED",1,0)</f>
        <v>0</v>
      </c>
      <c r="S2425">
        <f>IF(ISNUMBER(MATCH(UPPER(TRIM(Table2[[#This Row],[Status_Clean]])),{"CONTACTED","QUALIFIED","CONVERTED"},0)),1,0)</f>
        <v>1</v>
      </c>
      <c r="T2425" cm="1">
        <f t="array" ref="T2425">_xlfn.SWITCH(UPPER(TRIM(Table2[[#This Row],[Status_Clean]])),"NEW",1,"CONTACTED",2,"QUALIFIED",3,"CONVERTED",4,"LOST",5,99)</f>
        <v>3</v>
      </c>
      <c r="U2425" t="str" cm="1">
        <f t="array" ref="U2425">_xlfn.LET(_xlpm.x,IFERROR(VALUE(Table2[[#This Row],[Response_Time_Hours]]),""),IF(_xlpm.x="","CHECK",_xlfn.IFS(_xlpm.x&lt;=1,"Immediate",_xlpm.x&lt;=6,"Fast",_xlpm.x&lt;=24,"Moderate",_xlpm.x&gt;24,"Delayed")))</f>
        <v>Delayed</v>
      </c>
      <c r="V2425">
        <f>FLOOR(tbl_CleanLeads[[#This Row],[Response_Time_Hours]],6)</f>
        <v>36</v>
      </c>
      <c r="W2425" t="str" cm="1">
        <f t="array" ref="W2425">IF(Table2[[#This Row],[Interaction_Count_Final]]="","N/A",_xlfn.IFS(Table2[[#This Row],[Interaction_Count_Final]]&lt;=2,"Low",Table2[[#This Row],[Interaction_Count_Final]]&lt;=5,"Medium",Table2[[#This Row],[Interaction_Count_Final]]&gt;=6,"High",TRUE,"CHECK"))</f>
        <v>High</v>
      </c>
      <c r="X2425" t="b">
        <f t="shared" si="37"/>
        <v>1</v>
      </c>
      <c r="Y2425" t="b">
        <f>tbl_CleanLeads[[#This Row],[Response_Time_Hours]]&gt;24</f>
        <v>1</v>
      </c>
      <c r="Z2425" s="13" t="b">
        <f>tbl_CleanLeads[[#This Row],[Response_Time_Hours]]&gt;72</f>
        <v>0</v>
      </c>
      <c r="AA2425" s="13" t="b">
        <f>tbl_CleanLeads[[#This Row],[Status_Clean]]="Converted"</f>
        <v>0</v>
      </c>
    </row>
    <row r="2426" spans="1:27">
      <c r="A2426" t="s">
        <v>90</v>
      </c>
      <c r="B2426" t="s">
        <v>6894</v>
      </c>
      <c r="C2426" t="s">
        <v>6895</v>
      </c>
      <c r="D2426" t="s">
        <v>7258</v>
      </c>
      <c r="E2426" t="s">
        <v>254</v>
      </c>
      <c r="F2426" t="s">
        <v>125</v>
      </c>
      <c r="G2426" s="1">
        <v>45310</v>
      </c>
      <c r="H2426" s="8">
        <f>MONTH(tbl_CleanLeads[[#This Row],[Lead_Date_Final]])</f>
        <v>1</v>
      </c>
      <c r="I2426" t="s">
        <v>7317</v>
      </c>
      <c r="J2426" t="s">
        <v>7271</v>
      </c>
      <c r="K2426" t="s">
        <v>7284</v>
      </c>
      <c r="L2426">
        <f>WEEKDAY(tbl_CleanLeads[[#This Row],[Lead_Date_Final]],2)</f>
        <v>5</v>
      </c>
      <c r="M2426" t="s">
        <v>7312</v>
      </c>
      <c r="N2426">
        <v>38.400000000000006</v>
      </c>
      <c r="O2426" s="7">
        <v>2358.2199999999998</v>
      </c>
      <c r="P2426">
        <v>21</v>
      </c>
      <c r="Q2426" t="s">
        <v>7266</v>
      </c>
      <c r="R2426">
        <f>IF(UPPER(TRIM(Table2[[#This Row],[Status_Clean]]))="CONVERTED",1,0)</f>
        <v>0</v>
      </c>
      <c r="S2426">
        <f>IF(ISNUMBER(MATCH(UPPER(TRIM(Table2[[#This Row],[Status_Clean]])),{"CONTACTED","QUALIFIED","CONVERTED"},0)),1,0)</f>
        <v>1</v>
      </c>
      <c r="T2426" cm="1">
        <f t="array" ref="T2426">_xlfn.SWITCH(UPPER(TRIM(Table2[[#This Row],[Status_Clean]])),"NEW",1,"CONTACTED",2,"QUALIFIED",3,"CONVERTED",4,"LOST",5,99)</f>
        <v>2</v>
      </c>
      <c r="U2426" t="str" cm="1">
        <f t="array" ref="U2426">_xlfn.LET(_xlpm.x,IFERROR(VALUE(Table2[[#This Row],[Response_Time_Hours]]),""),IF(_xlpm.x="","CHECK",_xlfn.IFS(_xlpm.x&lt;=1,"Immediate",_xlpm.x&lt;=6,"Fast",_xlpm.x&lt;=24,"Moderate",_xlpm.x&gt;24,"Delayed")))</f>
        <v>Delayed</v>
      </c>
      <c r="V2426">
        <f>FLOOR(tbl_CleanLeads[[#This Row],[Response_Time_Hours]],6)</f>
        <v>36</v>
      </c>
      <c r="W2426" t="str" cm="1">
        <f t="array" ref="W2426">IF(Table2[[#This Row],[Interaction_Count_Final]]="","N/A",_xlfn.IFS(Table2[[#This Row],[Interaction_Count_Final]]&lt;=2,"Low",Table2[[#This Row],[Interaction_Count_Final]]&lt;=5,"Medium",Table2[[#This Row],[Interaction_Count_Final]]&gt;=6,"High",TRUE,"CHECK"))</f>
        <v>High</v>
      </c>
      <c r="X2426" t="b">
        <f t="shared" si="37"/>
        <v>1</v>
      </c>
      <c r="Y2426" t="b">
        <f>tbl_CleanLeads[[#This Row],[Response_Time_Hours]]&gt;24</f>
        <v>1</v>
      </c>
      <c r="Z2426" s="13" t="b">
        <f>tbl_CleanLeads[[#This Row],[Response_Time_Hours]]&gt;72</f>
        <v>0</v>
      </c>
      <c r="AA2426" s="13" t="b">
        <f>tbl_CleanLeads[[#This Row],[Status_Clean]]="Converted"</f>
        <v>0</v>
      </c>
    </row>
    <row r="2427" spans="1:27">
      <c r="A2427" t="s">
        <v>90</v>
      </c>
      <c r="B2427" t="s">
        <v>6896</v>
      </c>
      <c r="C2427" t="s">
        <v>6897</v>
      </c>
      <c r="D2427" t="s">
        <v>7303</v>
      </c>
      <c r="E2427" t="s">
        <v>473</v>
      </c>
      <c r="F2427" t="s">
        <v>125</v>
      </c>
      <c r="G2427" s="1">
        <v>45530</v>
      </c>
      <c r="H2427" s="8">
        <f>MONTH(tbl_CleanLeads[[#This Row],[Lead_Date_Final]])</f>
        <v>8</v>
      </c>
      <c r="I2427" t="s">
        <v>7310</v>
      </c>
      <c r="J2427" t="s">
        <v>7271</v>
      </c>
      <c r="K2427" t="s">
        <v>7288</v>
      </c>
      <c r="L2427">
        <f>WEEKDAY(tbl_CleanLeads[[#This Row],[Lead_Date_Final]],2)</f>
        <v>1</v>
      </c>
      <c r="M2427" t="s">
        <v>7298</v>
      </c>
      <c r="N2427">
        <v>49.9</v>
      </c>
      <c r="O2427" s="7">
        <v>4567.76</v>
      </c>
      <c r="P2427">
        <v>40</v>
      </c>
      <c r="Q2427" t="s">
        <v>7273</v>
      </c>
      <c r="R2427">
        <f>IF(UPPER(TRIM(Table2[[#This Row],[Status_Clean]]))="CONVERTED",1,0)</f>
        <v>0</v>
      </c>
      <c r="S2427">
        <f>IF(ISNUMBER(MATCH(UPPER(TRIM(Table2[[#This Row],[Status_Clean]])),{"CONTACTED","QUALIFIED","CONVERTED"},0)),1,0)</f>
        <v>1</v>
      </c>
      <c r="T2427" cm="1">
        <f t="array" ref="T2427">_xlfn.SWITCH(UPPER(TRIM(Table2[[#This Row],[Status_Clean]])),"NEW",1,"CONTACTED",2,"QUALIFIED",3,"CONVERTED",4,"LOST",5,99)</f>
        <v>2</v>
      </c>
      <c r="U2427" t="str" cm="1">
        <f t="array" ref="U2427">_xlfn.LET(_xlpm.x,IFERROR(VALUE(Table2[[#This Row],[Response_Time_Hours]]),""),IF(_xlpm.x="","CHECK",_xlfn.IFS(_xlpm.x&lt;=1,"Immediate",_xlpm.x&lt;=6,"Fast",_xlpm.x&lt;=24,"Moderate",_xlpm.x&gt;24,"Delayed")))</f>
        <v>Delayed</v>
      </c>
      <c r="V2427">
        <f>FLOOR(tbl_CleanLeads[[#This Row],[Response_Time_Hours]],6)</f>
        <v>48</v>
      </c>
      <c r="W2427" t="str" cm="1">
        <f t="array" ref="W2427">IF(Table2[[#This Row],[Interaction_Count_Final]]="","N/A",_xlfn.IFS(Table2[[#This Row],[Interaction_Count_Final]]&lt;=2,"Low",Table2[[#This Row],[Interaction_Count_Final]]&lt;=5,"Medium",Table2[[#This Row],[Interaction_Count_Final]]&gt;=6,"High",TRUE,"CHECK"))</f>
        <v>High</v>
      </c>
      <c r="X2427" t="b">
        <f t="shared" si="37"/>
        <v>1</v>
      </c>
      <c r="Y2427" t="b">
        <f>tbl_CleanLeads[[#This Row],[Response_Time_Hours]]&gt;24</f>
        <v>1</v>
      </c>
      <c r="Z2427" s="13" t="b">
        <f>tbl_CleanLeads[[#This Row],[Response_Time_Hours]]&gt;72</f>
        <v>0</v>
      </c>
      <c r="AA2427" s="13" t="b">
        <f>tbl_CleanLeads[[#This Row],[Status_Clean]]="Converted"</f>
        <v>0</v>
      </c>
    </row>
    <row r="2428" spans="1:27">
      <c r="A2428" t="s">
        <v>102</v>
      </c>
      <c r="B2428" t="s">
        <v>6898</v>
      </c>
      <c r="C2428" t="s">
        <v>6899</v>
      </c>
      <c r="D2428" t="s">
        <v>7258</v>
      </c>
      <c r="E2428" t="s">
        <v>123</v>
      </c>
      <c r="F2428" t="s">
        <v>193</v>
      </c>
      <c r="G2428" s="1">
        <v>45633</v>
      </c>
      <c r="H2428" s="8">
        <f>MONTH(tbl_CleanLeads[[#This Row],[Lead_Date_Final]])</f>
        <v>12</v>
      </c>
      <c r="I2428" t="s">
        <v>7262</v>
      </c>
      <c r="J2428" t="s">
        <v>7271</v>
      </c>
      <c r="K2428" t="s">
        <v>7264</v>
      </c>
      <c r="L2428">
        <f>WEEKDAY(tbl_CleanLeads[[#This Row],[Lead_Date_Final]],2)</f>
        <v>6</v>
      </c>
      <c r="M2428" t="s">
        <v>7278</v>
      </c>
      <c r="N2428">
        <v>7.1999999999999993</v>
      </c>
      <c r="O2428" s="7">
        <v>1070.81</v>
      </c>
      <c r="P2428">
        <v>11</v>
      </c>
      <c r="Q2428" t="s">
        <v>7289</v>
      </c>
      <c r="R2428">
        <f>IF(UPPER(TRIM(Table2[[#This Row],[Status_Clean]]))="CONVERTED",1,0)</f>
        <v>0</v>
      </c>
      <c r="S2428">
        <f>IF(ISNUMBER(MATCH(UPPER(TRIM(Table2[[#This Row],[Status_Clean]])),{"CONTACTED","QUALIFIED","CONVERTED"},0)),1,0)</f>
        <v>0</v>
      </c>
      <c r="T2428" cm="1">
        <f t="array" ref="T2428">_xlfn.SWITCH(UPPER(TRIM(Table2[[#This Row],[Status_Clean]])),"NEW",1,"CONTACTED",2,"QUALIFIED",3,"CONVERTED",4,"LOST",5,99)</f>
        <v>1</v>
      </c>
      <c r="U2428" t="str" cm="1">
        <f t="array" ref="U2428">_xlfn.LET(_xlpm.x,IFERROR(VALUE(Table2[[#This Row],[Response_Time_Hours]]),""),IF(_xlpm.x="","CHECK",_xlfn.IFS(_xlpm.x&lt;=1,"Immediate",_xlpm.x&lt;=6,"Fast",_xlpm.x&lt;=24,"Moderate",_xlpm.x&gt;24,"Delayed")))</f>
        <v>Moderate</v>
      </c>
      <c r="V2428">
        <f>FLOOR(tbl_CleanLeads[[#This Row],[Response_Time_Hours]],6)</f>
        <v>6</v>
      </c>
      <c r="W2428" t="str" cm="1">
        <f t="array" ref="W2428">IF(Table2[[#This Row],[Interaction_Count_Final]]="","N/A",_xlfn.IFS(Table2[[#This Row],[Interaction_Count_Final]]&lt;=2,"Low",Table2[[#This Row],[Interaction_Count_Final]]&lt;=5,"Medium",Table2[[#This Row],[Interaction_Count_Final]]&gt;=6,"High",TRUE,"CHECK"))</f>
        <v>High</v>
      </c>
      <c r="X2428" t="b">
        <f t="shared" si="37"/>
        <v>1</v>
      </c>
      <c r="Y2428" t="b">
        <f>tbl_CleanLeads[[#This Row],[Response_Time_Hours]]&gt;24</f>
        <v>0</v>
      </c>
      <c r="Z2428" s="13" t="b">
        <f>tbl_CleanLeads[[#This Row],[Response_Time_Hours]]&gt;72</f>
        <v>0</v>
      </c>
      <c r="AA2428" s="13" t="b">
        <f>tbl_CleanLeads[[#This Row],[Status_Clean]]="Converted"</f>
        <v>0</v>
      </c>
    </row>
    <row r="2429" spans="1:27">
      <c r="A2429" t="s">
        <v>90</v>
      </c>
      <c r="B2429" t="s">
        <v>6900</v>
      </c>
      <c r="C2429" t="s">
        <v>6901</v>
      </c>
      <c r="D2429" t="s">
        <v>7258</v>
      </c>
      <c r="E2429" t="s">
        <v>123</v>
      </c>
      <c r="F2429" t="s">
        <v>71</v>
      </c>
      <c r="G2429" s="1">
        <v>45497</v>
      </c>
      <c r="H2429" s="8">
        <f>MONTH(tbl_CleanLeads[[#This Row],[Lead_Date_Final]])</f>
        <v>7</v>
      </c>
      <c r="I2429" t="s">
        <v>7305</v>
      </c>
      <c r="J2429" t="s">
        <v>7271</v>
      </c>
      <c r="K2429" t="s">
        <v>7288</v>
      </c>
      <c r="L2429">
        <f>WEEKDAY(tbl_CleanLeads[[#This Row],[Lead_Date_Final]],2)</f>
        <v>3</v>
      </c>
      <c r="M2429" t="s">
        <v>7272</v>
      </c>
      <c r="N2429">
        <v>69.599999999999994</v>
      </c>
      <c r="O2429" s="7">
        <v>2514.21</v>
      </c>
      <c r="P2429">
        <v>44</v>
      </c>
      <c r="Q2429" t="s">
        <v>7266</v>
      </c>
      <c r="R2429">
        <f>IF(UPPER(TRIM(Table2[[#This Row],[Status_Clean]]))="CONVERTED",1,0)</f>
        <v>0</v>
      </c>
      <c r="S2429">
        <f>IF(ISNUMBER(MATCH(UPPER(TRIM(Table2[[#This Row],[Status_Clean]])),{"CONTACTED","QUALIFIED","CONVERTED"},0)),1,0)</f>
        <v>1</v>
      </c>
      <c r="T2429" cm="1">
        <f t="array" ref="T2429">_xlfn.SWITCH(UPPER(TRIM(Table2[[#This Row],[Status_Clean]])),"NEW",1,"CONTACTED",2,"QUALIFIED",3,"CONVERTED",4,"LOST",5,99)</f>
        <v>3</v>
      </c>
      <c r="U2429" t="str" cm="1">
        <f t="array" ref="U2429">_xlfn.LET(_xlpm.x,IFERROR(VALUE(Table2[[#This Row],[Response_Time_Hours]]),""),IF(_xlpm.x="","CHECK",_xlfn.IFS(_xlpm.x&lt;=1,"Immediate",_xlpm.x&lt;=6,"Fast",_xlpm.x&lt;=24,"Moderate",_xlpm.x&gt;24,"Delayed")))</f>
        <v>Delayed</v>
      </c>
      <c r="V2429">
        <f>FLOOR(tbl_CleanLeads[[#This Row],[Response_Time_Hours]],6)</f>
        <v>66</v>
      </c>
      <c r="W2429" t="str" cm="1">
        <f t="array" ref="W2429">IF(Table2[[#This Row],[Interaction_Count_Final]]="","N/A",_xlfn.IFS(Table2[[#This Row],[Interaction_Count_Final]]&lt;=2,"Low",Table2[[#This Row],[Interaction_Count_Final]]&lt;=5,"Medium",Table2[[#This Row],[Interaction_Count_Final]]&gt;=6,"High",TRUE,"CHECK"))</f>
        <v>High</v>
      </c>
      <c r="X2429" t="b">
        <f t="shared" si="37"/>
        <v>1</v>
      </c>
      <c r="Y2429" t="b">
        <f>tbl_CleanLeads[[#This Row],[Response_Time_Hours]]&gt;24</f>
        <v>1</v>
      </c>
      <c r="Z2429" s="13" t="b">
        <f>tbl_CleanLeads[[#This Row],[Response_Time_Hours]]&gt;72</f>
        <v>0</v>
      </c>
      <c r="AA2429" s="13" t="b">
        <f>tbl_CleanLeads[[#This Row],[Status_Clean]]="Converted"</f>
        <v>0</v>
      </c>
    </row>
    <row r="2430" spans="1:27">
      <c r="A2430" t="s">
        <v>63</v>
      </c>
      <c r="B2430" t="s">
        <v>6903</v>
      </c>
      <c r="C2430" t="s">
        <v>6904</v>
      </c>
      <c r="D2430" t="s">
        <v>7280</v>
      </c>
      <c r="E2430" t="s">
        <v>473</v>
      </c>
      <c r="F2430" t="s">
        <v>125</v>
      </c>
      <c r="G2430" s="1">
        <v>45650</v>
      </c>
      <c r="H2430" s="8">
        <f>MONTH(tbl_CleanLeads[[#This Row],[Lead_Date_Final]])</f>
        <v>12</v>
      </c>
      <c r="I2430" t="s">
        <v>7262</v>
      </c>
      <c r="J2430" t="s">
        <v>7271</v>
      </c>
      <c r="K2430" t="s">
        <v>7264</v>
      </c>
      <c r="L2430">
        <f>WEEKDAY(tbl_CleanLeads[[#This Row],[Lead_Date_Final]],2)</f>
        <v>2</v>
      </c>
      <c r="M2430" t="s">
        <v>7265</v>
      </c>
      <c r="N2430">
        <v>38.400000000000006</v>
      </c>
      <c r="O2430" s="7">
        <v>1135.1600000000001</v>
      </c>
      <c r="P2430" t="s">
        <v>232</v>
      </c>
      <c r="Q2430" t="s">
        <v>7289</v>
      </c>
      <c r="R2430">
        <f>IF(UPPER(TRIM(Table2[[#This Row],[Status_Clean]]))="CONVERTED",1,0)</f>
        <v>0</v>
      </c>
      <c r="S2430">
        <f>IF(ISNUMBER(MATCH(UPPER(TRIM(Table2[[#This Row],[Status_Clean]])),{"CONTACTED","QUALIFIED","CONVERTED"},0)),1,0)</f>
        <v>1</v>
      </c>
      <c r="T2430" cm="1">
        <f t="array" ref="T2430">_xlfn.SWITCH(UPPER(TRIM(Table2[[#This Row],[Status_Clean]])),"NEW",1,"CONTACTED",2,"QUALIFIED",3,"CONVERTED",4,"LOST",5,99)</f>
        <v>2</v>
      </c>
      <c r="U2430" t="str" cm="1">
        <f t="array" ref="U2430">_xlfn.LET(_xlpm.x,IFERROR(VALUE(Table2[[#This Row],[Response_Time_Hours]]),""),IF(_xlpm.x="","CHECK",_xlfn.IFS(_xlpm.x&lt;=1,"Immediate",_xlpm.x&lt;=6,"Fast",_xlpm.x&lt;=24,"Moderate",_xlpm.x&gt;24,"Delayed")))</f>
        <v>Delayed</v>
      </c>
      <c r="V2430">
        <f>FLOOR(tbl_CleanLeads[[#This Row],[Response_Time_Hours]],6)</f>
        <v>36</v>
      </c>
      <c r="W2430" t="str" cm="1">
        <f t="array" ref="W2430">IF(Table2[[#This Row],[Interaction_Count_Final]]="","N/A",_xlfn.IFS(Table2[[#This Row],[Interaction_Count_Final]]&lt;=2,"Low",Table2[[#This Row],[Interaction_Count_Final]]&lt;=5,"Medium",Table2[[#This Row],[Interaction_Count_Final]]&gt;=6,"High",TRUE,"CHECK"))</f>
        <v>High</v>
      </c>
      <c r="X2430" t="b">
        <f t="shared" si="37"/>
        <v>1</v>
      </c>
      <c r="Y2430" t="b">
        <f>tbl_CleanLeads[[#This Row],[Response_Time_Hours]]&gt;24</f>
        <v>1</v>
      </c>
      <c r="Z2430" s="13" t="b">
        <f>tbl_CleanLeads[[#This Row],[Response_Time_Hours]]&gt;72</f>
        <v>0</v>
      </c>
      <c r="AA2430" s="13" t="b">
        <f>tbl_CleanLeads[[#This Row],[Status_Clean]]="Converted"</f>
        <v>0</v>
      </c>
    </row>
    <row r="2431" spans="1:27">
      <c r="A2431" t="s">
        <v>70</v>
      </c>
      <c r="B2431" t="s">
        <v>6906</v>
      </c>
      <c r="C2431" t="s">
        <v>8791</v>
      </c>
      <c r="D2431" t="s">
        <v>7268</v>
      </c>
      <c r="E2431" t="s">
        <v>263</v>
      </c>
      <c r="F2431" t="s">
        <v>125</v>
      </c>
      <c r="G2431" s="1">
        <v>45017</v>
      </c>
      <c r="H2431" s="8">
        <f>MONTH(tbl_CleanLeads[[#This Row],[Lead_Date_Final]])</f>
        <v>4</v>
      </c>
      <c r="I2431" t="s">
        <v>7297</v>
      </c>
      <c r="J2431" t="s">
        <v>7263</v>
      </c>
      <c r="K2431" t="s">
        <v>7277</v>
      </c>
      <c r="L2431">
        <f>WEEKDAY(tbl_CleanLeads[[#This Row],[Lead_Date_Final]],2)</f>
        <v>6</v>
      </c>
      <c r="M2431" t="s">
        <v>7278</v>
      </c>
      <c r="N2431">
        <v>57.599999999999994</v>
      </c>
      <c r="O2431" s="7">
        <v>2599.9</v>
      </c>
      <c r="P2431">
        <v>19</v>
      </c>
      <c r="Q2431" t="s">
        <v>7266</v>
      </c>
      <c r="R2431">
        <f>IF(UPPER(TRIM(Table2[[#This Row],[Status_Clean]]))="CONVERTED",1,0)</f>
        <v>0</v>
      </c>
      <c r="S2431">
        <f>IF(ISNUMBER(MATCH(UPPER(TRIM(Table2[[#This Row],[Status_Clean]])),{"CONTACTED","QUALIFIED","CONVERTED"},0)),1,0)</f>
        <v>1</v>
      </c>
      <c r="T2431" cm="1">
        <f t="array" ref="T2431">_xlfn.SWITCH(UPPER(TRIM(Table2[[#This Row],[Status_Clean]])),"NEW",1,"CONTACTED",2,"QUALIFIED",3,"CONVERTED",4,"LOST",5,99)</f>
        <v>2</v>
      </c>
      <c r="U2431" t="str" cm="1">
        <f t="array" ref="U2431">_xlfn.LET(_xlpm.x,IFERROR(VALUE(Table2[[#This Row],[Response_Time_Hours]]),""),IF(_xlpm.x="","CHECK",_xlfn.IFS(_xlpm.x&lt;=1,"Immediate",_xlpm.x&lt;=6,"Fast",_xlpm.x&lt;=24,"Moderate",_xlpm.x&gt;24,"Delayed")))</f>
        <v>Delayed</v>
      </c>
      <c r="V2431">
        <f>FLOOR(tbl_CleanLeads[[#This Row],[Response_Time_Hours]],6)</f>
        <v>54</v>
      </c>
      <c r="W2431" t="str" cm="1">
        <f t="array" ref="W2431">IF(Table2[[#This Row],[Interaction_Count_Final]]="","N/A",_xlfn.IFS(Table2[[#This Row],[Interaction_Count_Final]]&lt;=2,"Low",Table2[[#This Row],[Interaction_Count_Final]]&lt;=5,"Medium",Table2[[#This Row],[Interaction_Count_Final]]&gt;=6,"High",TRUE,"CHECK"))</f>
        <v>High</v>
      </c>
      <c r="X2431" t="b">
        <f t="shared" si="37"/>
        <v>1</v>
      </c>
      <c r="Y2431" t="b">
        <f>tbl_CleanLeads[[#This Row],[Response_Time_Hours]]&gt;24</f>
        <v>1</v>
      </c>
      <c r="Z2431" s="13" t="b">
        <f>tbl_CleanLeads[[#This Row],[Response_Time_Hours]]&gt;72</f>
        <v>0</v>
      </c>
      <c r="AA2431" s="13" t="b">
        <f>tbl_CleanLeads[[#This Row],[Status_Clean]]="Converted"</f>
        <v>0</v>
      </c>
    </row>
    <row r="2432" spans="1:27">
      <c r="A2432" t="s">
        <v>102</v>
      </c>
      <c r="B2432" t="s">
        <v>6908</v>
      </c>
      <c r="C2432" t="s">
        <v>6909</v>
      </c>
      <c r="D2432" t="s">
        <v>7274</v>
      </c>
      <c r="E2432" t="s">
        <v>7308</v>
      </c>
      <c r="F2432" t="s">
        <v>71</v>
      </c>
      <c r="G2432" s="1">
        <v>45487</v>
      </c>
      <c r="H2432" s="8">
        <f>MONTH(tbl_CleanLeads[[#This Row],[Lead_Date_Final]])</f>
        <v>7</v>
      </c>
      <c r="I2432" t="s">
        <v>7305</v>
      </c>
      <c r="J2432" t="s">
        <v>7271</v>
      </c>
      <c r="K2432" t="s">
        <v>7288</v>
      </c>
      <c r="L2432">
        <f>WEEKDAY(tbl_CleanLeads[[#This Row],[Lead_Date_Final]],2)</f>
        <v>7</v>
      </c>
      <c r="M2432" t="s">
        <v>7293</v>
      </c>
      <c r="N2432">
        <v>64.599999999999994</v>
      </c>
      <c r="O2432" s="7">
        <v>1439.23</v>
      </c>
      <c r="P2432">
        <v>46</v>
      </c>
      <c r="Q2432" t="s">
        <v>7289</v>
      </c>
      <c r="R2432">
        <f>IF(UPPER(TRIM(Table2[[#This Row],[Status_Clean]]))="CONVERTED",1,0)</f>
        <v>0</v>
      </c>
      <c r="S2432">
        <f>IF(ISNUMBER(MATCH(UPPER(TRIM(Table2[[#This Row],[Status_Clean]])),{"CONTACTED","QUALIFIED","CONVERTED"},0)),1,0)</f>
        <v>1</v>
      </c>
      <c r="T2432" cm="1">
        <f t="array" ref="T2432">_xlfn.SWITCH(UPPER(TRIM(Table2[[#This Row],[Status_Clean]])),"NEW",1,"CONTACTED",2,"QUALIFIED",3,"CONVERTED",4,"LOST",5,99)</f>
        <v>3</v>
      </c>
      <c r="U2432" t="str" cm="1">
        <f t="array" ref="U2432">_xlfn.LET(_xlpm.x,IFERROR(VALUE(Table2[[#This Row],[Response_Time_Hours]]),""),IF(_xlpm.x="","CHECK",_xlfn.IFS(_xlpm.x&lt;=1,"Immediate",_xlpm.x&lt;=6,"Fast",_xlpm.x&lt;=24,"Moderate",_xlpm.x&gt;24,"Delayed")))</f>
        <v>Delayed</v>
      </c>
      <c r="V2432">
        <f>FLOOR(tbl_CleanLeads[[#This Row],[Response_Time_Hours]],6)</f>
        <v>60</v>
      </c>
      <c r="W2432" t="str" cm="1">
        <f t="array" ref="W2432">IF(Table2[[#This Row],[Interaction_Count_Final]]="","N/A",_xlfn.IFS(Table2[[#This Row],[Interaction_Count_Final]]&lt;=2,"Low",Table2[[#This Row],[Interaction_Count_Final]]&lt;=5,"Medium",Table2[[#This Row],[Interaction_Count_Final]]&gt;=6,"High",TRUE,"CHECK"))</f>
        <v>High</v>
      </c>
      <c r="X2432" t="b">
        <f t="shared" si="37"/>
        <v>1</v>
      </c>
      <c r="Y2432" t="b">
        <f>tbl_CleanLeads[[#This Row],[Response_Time_Hours]]&gt;24</f>
        <v>1</v>
      </c>
      <c r="Z2432" s="13" t="b">
        <f>tbl_CleanLeads[[#This Row],[Response_Time_Hours]]&gt;72</f>
        <v>0</v>
      </c>
      <c r="AA2432" s="13" t="b">
        <f>tbl_CleanLeads[[#This Row],[Status_Clean]]="Converted"</f>
        <v>0</v>
      </c>
    </row>
    <row r="2433" spans="1:27">
      <c r="A2433" t="s">
        <v>90</v>
      </c>
      <c r="B2433" t="s">
        <v>6910</v>
      </c>
      <c r="C2433" t="s">
        <v>6911</v>
      </c>
      <c r="D2433" t="s">
        <v>7268</v>
      </c>
      <c r="E2433" t="s">
        <v>7308</v>
      </c>
      <c r="F2433" t="s">
        <v>125</v>
      </c>
      <c r="G2433" s="1">
        <v>45090</v>
      </c>
      <c r="H2433" s="8">
        <f>MONTH(tbl_CleanLeads[[#This Row],[Lead_Date_Final]])</f>
        <v>6</v>
      </c>
      <c r="I2433" t="s">
        <v>7276</v>
      </c>
      <c r="J2433" t="s">
        <v>7263</v>
      </c>
      <c r="K2433" t="s">
        <v>7277</v>
      </c>
      <c r="L2433">
        <f>WEEKDAY(tbl_CleanLeads[[#This Row],[Lead_Date_Final]],2)</f>
        <v>2</v>
      </c>
      <c r="M2433" t="s">
        <v>7265</v>
      </c>
      <c r="N2433">
        <v>13.7</v>
      </c>
      <c r="O2433" s="7">
        <v>4408.6499999999996</v>
      </c>
      <c r="P2433">
        <v>11</v>
      </c>
      <c r="Q2433" t="s">
        <v>7273</v>
      </c>
      <c r="R2433">
        <f>IF(UPPER(TRIM(Table2[[#This Row],[Status_Clean]]))="CONVERTED",1,0)</f>
        <v>0</v>
      </c>
      <c r="S2433">
        <f>IF(ISNUMBER(MATCH(UPPER(TRIM(Table2[[#This Row],[Status_Clean]])),{"CONTACTED","QUALIFIED","CONVERTED"},0)),1,0)</f>
        <v>1</v>
      </c>
      <c r="T2433" cm="1">
        <f t="array" ref="T2433">_xlfn.SWITCH(UPPER(TRIM(Table2[[#This Row],[Status_Clean]])),"NEW",1,"CONTACTED",2,"QUALIFIED",3,"CONVERTED",4,"LOST",5,99)</f>
        <v>2</v>
      </c>
      <c r="U2433" t="str" cm="1">
        <f t="array" ref="U2433">_xlfn.LET(_xlpm.x,IFERROR(VALUE(Table2[[#This Row],[Response_Time_Hours]]),""),IF(_xlpm.x="","CHECK",_xlfn.IFS(_xlpm.x&lt;=1,"Immediate",_xlpm.x&lt;=6,"Fast",_xlpm.x&lt;=24,"Moderate",_xlpm.x&gt;24,"Delayed")))</f>
        <v>Moderate</v>
      </c>
      <c r="V2433">
        <f>FLOOR(tbl_CleanLeads[[#This Row],[Response_Time_Hours]],6)</f>
        <v>12</v>
      </c>
      <c r="W2433" t="str" cm="1">
        <f t="array" ref="W2433">IF(Table2[[#This Row],[Interaction_Count_Final]]="","N/A",_xlfn.IFS(Table2[[#This Row],[Interaction_Count_Final]]&lt;=2,"Low",Table2[[#This Row],[Interaction_Count_Final]]&lt;=5,"Medium",Table2[[#This Row],[Interaction_Count_Final]]&gt;=6,"High",TRUE,"CHECK"))</f>
        <v>High</v>
      </c>
      <c r="X2433" t="b">
        <f t="shared" si="37"/>
        <v>1</v>
      </c>
      <c r="Y2433" t="b">
        <f>tbl_CleanLeads[[#This Row],[Response_Time_Hours]]&gt;24</f>
        <v>0</v>
      </c>
      <c r="Z2433" s="13" t="b">
        <f>tbl_CleanLeads[[#This Row],[Response_Time_Hours]]&gt;72</f>
        <v>0</v>
      </c>
      <c r="AA2433" s="13" t="b">
        <f>tbl_CleanLeads[[#This Row],[Status_Clean]]="Converted"</f>
        <v>0</v>
      </c>
    </row>
    <row r="2434" spans="1:27">
      <c r="A2434" t="s">
        <v>70</v>
      </c>
      <c r="B2434" t="s">
        <v>6913</v>
      </c>
      <c r="C2434" t="s">
        <v>6914</v>
      </c>
      <c r="D2434" t="s">
        <v>7303</v>
      </c>
      <c r="E2434" t="s">
        <v>222</v>
      </c>
      <c r="F2434" t="s">
        <v>250</v>
      </c>
      <c r="G2434" s="1">
        <v>45123</v>
      </c>
      <c r="H2434" s="8">
        <f>MONTH(tbl_CleanLeads[[#This Row],[Lead_Date_Final]])</f>
        <v>7</v>
      </c>
      <c r="I2434" t="s">
        <v>7305</v>
      </c>
      <c r="J2434" t="s">
        <v>7263</v>
      </c>
      <c r="K2434" t="s">
        <v>7288</v>
      </c>
      <c r="L2434">
        <f>WEEKDAY(tbl_CleanLeads[[#This Row],[Lead_Date_Final]],2)</f>
        <v>7</v>
      </c>
      <c r="M2434" t="s">
        <v>7293</v>
      </c>
      <c r="N2434">
        <v>22</v>
      </c>
      <c r="O2434" s="7">
        <v>2444.83</v>
      </c>
      <c r="P2434">
        <v>32</v>
      </c>
      <c r="Q2434" t="s">
        <v>7266</v>
      </c>
      <c r="R2434">
        <f>IF(UPPER(TRIM(Table2[[#This Row],[Status_Clean]]))="CONVERTED",1,0)</f>
        <v>1</v>
      </c>
      <c r="S2434">
        <f>IF(ISNUMBER(MATCH(UPPER(TRIM(Table2[[#This Row],[Status_Clean]])),{"CONTACTED","QUALIFIED","CONVERTED"},0)),1,0)</f>
        <v>1</v>
      </c>
      <c r="T2434" cm="1">
        <f t="array" ref="T2434">_xlfn.SWITCH(UPPER(TRIM(Table2[[#This Row],[Status_Clean]])),"NEW",1,"CONTACTED",2,"QUALIFIED",3,"CONVERTED",4,"LOST",5,99)</f>
        <v>4</v>
      </c>
      <c r="U2434" t="str" cm="1">
        <f t="array" ref="U2434">_xlfn.LET(_xlpm.x,IFERROR(VALUE(Table2[[#This Row],[Response_Time_Hours]]),""),IF(_xlpm.x="","CHECK",_xlfn.IFS(_xlpm.x&lt;=1,"Immediate",_xlpm.x&lt;=6,"Fast",_xlpm.x&lt;=24,"Moderate",_xlpm.x&gt;24,"Delayed")))</f>
        <v>Moderate</v>
      </c>
      <c r="V2434">
        <f>FLOOR(tbl_CleanLeads[[#This Row],[Response_Time_Hours]],6)</f>
        <v>18</v>
      </c>
      <c r="W2434" t="str" cm="1">
        <f t="array" ref="W2434">IF(Table2[[#This Row],[Interaction_Count_Final]]="","N/A",_xlfn.IFS(Table2[[#This Row],[Interaction_Count_Final]]&lt;=2,"Low",Table2[[#This Row],[Interaction_Count_Final]]&lt;=5,"Medium",Table2[[#This Row],[Interaction_Count_Final]]&gt;=6,"High",TRUE,"CHECK"))</f>
        <v>High</v>
      </c>
      <c r="X2434" t="b">
        <f t="shared" ref="X2434:X2497" si="38">COUNTIF($A:$A,$A2434)&gt;1</f>
        <v>1</v>
      </c>
      <c r="Y2434" t="b">
        <f>tbl_CleanLeads[[#This Row],[Response_Time_Hours]]&gt;24</f>
        <v>0</v>
      </c>
      <c r="Z2434" s="13" t="b">
        <f>tbl_CleanLeads[[#This Row],[Response_Time_Hours]]&gt;72</f>
        <v>0</v>
      </c>
      <c r="AA2434" s="13" t="b">
        <f>tbl_CleanLeads[[#This Row],[Status_Clean]]="Converted"</f>
        <v>1</v>
      </c>
    </row>
    <row r="2435" spans="1:27">
      <c r="A2435" t="s">
        <v>90</v>
      </c>
      <c r="B2435" t="s">
        <v>6916</v>
      </c>
      <c r="C2435" t="s">
        <v>8793</v>
      </c>
      <c r="D2435" t="s">
        <v>7280</v>
      </c>
      <c r="E2435" t="s">
        <v>7308</v>
      </c>
      <c r="F2435" t="s">
        <v>71</v>
      </c>
      <c r="G2435" s="1">
        <v>45473</v>
      </c>
      <c r="H2435" s="8">
        <f>MONTH(tbl_CleanLeads[[#This Row],[Lead_Date_Final]])</f>
        <v>6</v>
      </c>
      <c r="I2435" t="s">
        <v>7276</v>
      </c>
      <c r="J2435" t="s">
        <v>7271</v>
      </c>
      <c r="K2435" t="s">
        <v>7277</v>
      </c>
      <c r="L2435">
        <f>WEEKDAY(tbl_CleanLeads[[#This Row],[Lead_Date_Final]],2)</f>
        <v>7</v>
      </c>
      <c r="M2435" t="s">
        <v>7293</v>
      </c>
      <c r="N2435">
        <v>46.2</v>
      </c>
      <c r="O2435" s="7">
        <v>4899.74</v>
      </c>
      <c r="P2435">
        <v>35</v>
      </c>
      <c r="Q2435" t="s">
        <v>7273</v>
      </c>
      <c r="R2435">
        <f>IF(UPPER(TRIM(Table2[[#This Row],[Status_Clean]]))="CONVERTED",1,0)</f>
        <v>0</v>
      </c>
      <c r="S2435">
        <f>IF(ISNUMBER(MATCH(UPPER(TRIM(Table2[[#This Row],[Status_Clean]])),{"CONTACTED","QUALIFIED","CONVERTED"},0)),1,0)</f>
        <v>1</v>
      </c>
      <c r="T2435" cm="1">
        <f t="array" ref="T2435">_xlfn.SWITCH(UPPER(TRIM(Table2[[#This Row],[Status_Clean]])),"NEW",1,"CONTACTED",2,"QUALIFIED",3,"CONVERTED",4,"LOST",5,99)</f>
        <v>3</v>
      </c>
      <c r="U2435" t="str" cm="1">
        <f t="array" ref="U2435">_xlfn.LET(_xlpm.x,IFERROR(VALUE(Table2[[#This Row],[Response_Time_Hours]]),""),IF(_xlpm.x="","CHECK",_xlfn.IFS(_xlpm.x&lt;=1,"Immediate",_xlpm.x&lt;=6,"Fast",_xlpm.x&lt;=24,"Moderate",_xlpm.x&gt;24,"Delayed")))</f>
        <v>Delayed</v>
      </c>
      <c r="V2435">
        <f>FLOOR(tbl_CleanLeads[[#This Row],[Response_Time_Hours]],6)</f>
        <v>42</v>
      </c>
      <c r="W2435" t="str" cm="1">
        <f t="array" ref="W2435">IF(Table2[[#This Row],[Interaction_Count_Final]]="","N/A",_xlfn.IFS(Table2[[#This Row],[Interaction_Count_Final]]&lt;=2,"Low",Table2[[#This Row],[Interaction_Count_Final]]&lt;=5,"Medium",Table2[[#This Row],[Interaction_Count_Final]]&gt;=6,"High",TRUE,"CHECK"))</f>
        <v>High</v>
      </c>
      <c r="X2435" t="b">
        <f t="shared" si="38"/>
        <v>1</v>
      </c>
      <c r="Y2435" t="b">
        <f>tbl_CleanLeads[[#This Row],[Response_Time_Hours]]&gt;24</f>
        <v>1</v>
      </c>
      <c r="Z2435" s="13" t="b">
        <f>tbl_CleanLeads[[#This Row],[Response_Time_Hours]]&gt;72</f>
        <v>0</v>
      </c>
      <c r="AA2435" s="13" t="b">
        <f>tbl_CleanLeads[[#This Row],[Status_Clean]]="Converted"</f>
        <v>0</v>
      </c>
    </row>
    <row r="2436" spans="1:27">
      <c r="A2436" t="s">
        <v>102</v>
      </c>
      <c r="B2436" t="s">
        <v>6919</v>
      </c>
      <c r="C2436" t="s">
        <v>8795</v>
      </c>
      <c r="D2436" t="s">
        <v>7258</v>
      </c>
      <c r="E2436" t="s">
        <v>69</v>
      </c>
      <c r="F2436" t="s">
        <v>71</v>
      </c>
      <c r="G2436" s="1">
        <v>45381</v>
      </c>
      <c r="H2436" s="8">
        <f>MONTH(tbl_CleanLeads[[#This Row],[Lead_Date_Final]])</f>
        <v>3</v>
      </c>
      <c r="I2436" t="s">
        <v>7295</v>
      </c>
      <c r="J2436" t="s">
        <v>7271</v>
      </c>
      <c r="K2436" t="s">
        <v>7284</v>
      </c>
      <c r="L2436">
        <f>WEEKDAY(tbl_CleanLeads[[#This Row],[Lead_Date_Final]],2)</f>
        <v>6</v>
      </c>
      <c r="M2436" t="s">
        <v>7278</v>
      </c>
      <c r="N2436">
        <v>3.8</v>
      </c>
      <c r="O2436" s="7">
        <v>4650.01</v>
      </c>
      <c r="P2436">
        <v>24</v>
      </c>
      <c r="Q2436" t="s">
        <v>7273</v>
      </c>
      <c r="R2436">
        <f>IF(UPPER(TRIM(Table2[[#This Row],[Status_Clean]]))="CONVERTED",1,0)</f>
        <v>0</v>
      </c>
      <c r="S2436">
        <f>IF(ISNUMBER(MATCH(UPPER(TRIM(Table2[[#This Row],[Status_Clean]])),{"CONTACTED","QUALIFIED","CONVERTED"},0)),1,0)</f>
        <v>1</v>
      </c>
      <c r="T2436" cm="1">
        <f t="array" ref="T2436">_xlfn.SWITCH(UPPER(TRIM(Table2[[#This Row],[Status_Clean]])),"NEW",1,"CONTACTED",2,"QUALIFIED",3,"CONVERTED",4,"LOST",5,99)</f>
        <v>3</v>
      </c>
      <c r="U2436" t="str" cm="1">
        <f t="array" ref="U2436">_xlfn.LET(_xlpm.x,IFERROR(VALUE(Table2[[#This Row],[Response_Time_Hours]]),""),IF(_xlpm.x="","CHECK",_xlfn.IFS(_xlpm.x&lt;=1,"Immediate",_xlpm.x&lt;=6,"Fast",_xlpm.x&lt;=24,"Moderate",_xlpm.x&gt;24,"Delayed")))</f>
        <v>Fast</v>
      </c>
      <c r="V2436">
        <f>FLOOR(tbl_CleanLeads[[#This Row],[Response_Time_Hours]],6)</f>
        <v>0</v>
      </c>
      <c r="W2436" t="str" cm="1">
        <f t="array" ref="W2436">IF(Table2[[#This Row],[Interaction_Count_Final]]="","N/A",_xlfn.IFS(Table2[[#This Row],[Interaction_Count_Final]]&lt;=2,"Low",Table2[[#This Row],[Interaction_Count_Final]]&lt;=5,"Medium",Table2[[#This Row],[Interaction_Count_Final]]&gt;=6,"High",TRUE,"CHECK"))</f>
        <v>High</v>
      </c>
      <c r="X2436" t="b">
        <f t="shared" si="38"/>
        <v>1</v>
      </c>
      <c r="Y2436" t="b">
        <f>tbl_CleanLeads[[#This Row],[Response_Time_Hours]]&gt;24</f>
        <v>0</v>
      </c>
      <c r="Z2436" s="13" t="b">
        <f>tbl_CleanLeads[[#This Row],[Response_Time_Hours]]&gt;72</f>
        <v>0</v>
      </c>
      <c r="AA2436" s="13" t="b">
        <f>tbl_CleanLeads[[#This Row],[Status_Clean]]="Converted"</f>
        <v>0</v>
      </c>
    </row>
    <row r="2437" spans="1:27">
      <c r="A2437" t="s">
        <v>63</v>
      </c>
      <c r="B2437" t="s">
        <v>6921</v>
      </c>
      <c r="C2437" t="s">
        <v>6922</v>
      </c>
      <c r="D2437" t="s">
        <v>7268</v>
      </c>
      <c r="E2437" t="s">
        <v>222</v>
      </c>
      <c r="F2437" t="s">
        <v>125</v>
      </c>
      <c r="G2437" s="1">
        <v>45539</v>
      </c>
      <c r="H2437" s="8">
        <f>MONTH(tbl_CleanLeads[[#This Row],[Lead_Date_Final]])</f>
        <v>9</v>
      </c>
      <c r="I2437" t="s">
        <v>7287</v>
      </c>
      <c r="J2437" t="s">
        <v>7271</v>
      </c>
      <c r="K2437" t="s">
        <v>7288</v>
      </c>
      <c r="L2437">
        <f>WEEKDAY(tbl_CleanLeads[[#This Row],[Lead_Date_Final]],2)</f>
        <v>3</v>
      </c>
      <c r="M2437" t="s">
        <v>7272</v>
      </c>
      <c r="N2437">
        <v>24</v>
      </c>
      <c r="O2437" s="7">
        <v>1972.61</v>
      </c>
      <c r="P2437">
        <v>19</v>
      </c>
      <c r="Q2437" t="s">
        <v>7289</v>
      </c>
      <c r="R2437">
        <f>IF(UPPER(TRIM(Table2[[#This Row],[Status_Clean]]))="CONVERTED",1,0)</f>
        <v>0</v>
      </c>
      <c r="S2437">
        <f>IF(ISNUMBER(MATCH(UPPER(TRIM(Table2[[#This Row],[Status_Clean]])),{"CONTACTED","QUALIFIED","CONVERTED"},0)),1,0)</f>
        <v>1</v>
      </c>
      <c r="T2437" cm="1">
        <f t="array" ref="T2437">_xlfn.SWITCH(UPPER(TRIM(Table2[[#This Row],[Status_Clean]])),"NEW",1,"CONTACTED",2,"QUALIFIED",3,"CONVERTED",4,"LOST",5,99)</f>
        <v>2</v>
      </c>
      <c r="U2437" t="str" cm="1">
        <f t="array" ref="U2437">_xlfn.LET(_xlpm.x,IFERROR(VALUE(Table2[[#This Row],[Response_Time_Hours]]),""),IF(_xlpm.x="","CHECK",_xlfn.IFS(_xlpm.x&lt;=1,"Immediate",_xlpm.x&lt;=6,"Fast",_xlpm.x&lt;=24,"Moderate",_xlpm.x&gt;24,"Delayed")))</f>
        <v>Moderate</v>
      </c>
      <c r="V2437">
        <f>FLOOR(tbl_CleanLeads[[#This Row],[Response_Time_Hours]],6)</f>
        <v>24</v>
      </c>
      <c r="W2437" t="str" cm="1">
        <f t="array" ref="W2437">IF(Table2[[#This Row],[Interaction_Count_Final]]="","N/A",_xlfn.IFS(Table2[[#This Row],[Interaction_Count_Final]]&lt;=2,"Low",Table2[[#This Row],[Interaction_Count_Final]]&lt;=5,"Medium",Table2[[#This Row],[Interaction_Count_Final]]&gt;=6,"High",TRUE,"CHECK"))</f>
        <v>High</v>
      </c>
      <c r="X2437" t="b">
        <f t="shared" si="38"/>
        <v>1</v>
      </c>
      <c r="Y2437" t="b">
        <f>tbl_CleanLeads[[#This Row],[Response_Time_Hours]]&gt;24</f>
        <v>0</v>
      </c>
      <c r="Z2437" s="13" t="b">
        <f>tbl_CleanLeads[[#This Row],[Response_Time_Hours]]&gt;72</f>
        <v>0</v>
      </c>
      <c r="AA2437" s="13" t="b">
        <f>tbl_CleanLeads[[#This Row],[Status_Clean]]="Converted"</f>
        <v>0</v>
      </c>
    </row>
    <row r="2438" spans="1:27">
      <c r="A2438" t="s">
        <v>90</v>
      </c>
      <c r="B2438" t="s">
        <v>6923</v>
      </c>
      <c r="C2438" t="s">
        <v>6924</v>
      </c>
      <c r="D2438" t="s">
        <v>7280</v>
      </c>
      <c r="E2438" t="s">
        <v>1356</v>
      </c>
      <c r="F2438" t="s">
        <v>173</v>
      </c>
      <c r="G2438" s="1">
        <v>45194</v>
      </c>
      <c r="H2438" s="8">
        <f>MONTH(tbl_CleanLeads[[#This Row],[Lead_Date_Final]])</f>
        <v>9</v>
      </c>
      <c r="I2438" t="s">
        <v>7287</v>
      </c>
      <c r="J2438" t="s">
        <v>7263</v>
      </c>
      <c r="K2438" t="s">
        <v>7288</v>
      </c>
      <c r="L2438">
        <f>WEEKDAY(tbl_CleanLeads[[#This Row],[Lead_Date_Final]],2)</f>
        <v>1</v>
      </c>
      <c r="M2438" t="s">
        <v>7298</v>
      </c>
      <c r="N2438">
        <v>23.3</v>
      </c>
      <c r="O2438" s="7">
        <v>4864.6899999999996</v>
      </c>
      <c r="P2438">
        <v>45</v>
      </c>
      <c r="Q2438" t="s">
        <v>7273</v>
      </c>
      <c r="R2438">
        <f>IF(UPPER(TRIM(Table2[[#This Row],[Status_Clean]]))="CONVERTED",1,0)</f>
        <v>0</v>
      </c>
      <c r="S2438">
        <f>IF(ISNUMBER(MATCH(UPPER(TRIM(Table2[[#This Row],[Status_Clean]])),{"CONTACTED","QUALIFIED","CONVERTED"},0)),1,0)</f>
        <v>0</v>
      </c>
      <c r="T2438" cm="1">
        <f t="array" ref="T2438">_xlfn.SWITCH(UPPER(TRIM(Table2[[#This Row],[Status_Clean]])),"NEW",1,"CONTACTED",2,"QUALIFIED",3,"CONVERTED",4,"LOST",5,99)</f>
        <v>5</v>
      </c>
      <c r="U2438" t="str" cm="1">
        <f t="array" ref="U2438">_xlfn.LET(_xlpm.x,IFERROR(VALUE(Table2[[#This Row],[Response_Time_Hours]]),""),IF(_xlpm.x="","CHECK",_xlfn.IFS(_xlpm.x&lt;=1,"Immediate",_xlpm.x&lt;=6,"Fast",_xlpm.x&lt;=24,"Moderate",_xlpm.x&gt;24,"Delayed")))</f>
        <v>Moderate</v>
      </c>
      <c r="V2438">
        <f>FLOOR(tbl_CleanLeads[[#This Row],[Response_Time_Hours]],6)</f>
        <v>18</v>
      </c>
      <c r="W2438" t="str" cm="1">
        <f t="array" ref="W2438">IF(Table2[[#This Row],[Interaction_Count_Final]]="","N/A",_xlfn.IFS(Table2[[#This Row],[Interaction_Count_Final]]&lt;=2,"Low",Table2[[#This Row],[Interaction_Count_Final]]&lt;=5,"Medium",Table2[[#This Row],[Interaction_Count_Final]]&gt;=6,"High",TRUE,"CHECK"))</f>
        <v>High</v>
      </c>
      <c r="X2438" t="b">
        <f t="shared" si="38"/>
        <v>1</v>
      </c>
      <c r="Y2438" t="b">
        <f>tbl_CleanLeads[[#This Row],[Response_Time_Hours]]&gt;24</f>
        <v>0</v>
      </c>
      <c r="Z2438" s="13" t="b">
        <f>tbl_CleanLeads[[#This Row],[Response_Time_Hours]]&gt;72</f>
        <v>0</v>
      </c>
      <c r="AA2438" s="13" t="b">
        <f>tbl_CleanLeads[[#This Row],[Status_Clean]]="Converted"</f>
        <v>0</v>
      </c>
    </row>
    <row r="2439" spans="1:27">
      <c r="A2439" t="s">
        <v>63</v>
      </c>
      <c r="B2439" t="s">
        <v>6925</v>
      </c>
      <c r="C2439" t="s">
        <v>6926</v>
      </c>
      <c r="D2439" t="s">
        <v>7268</v>
      </c>
      <c r="E2439" t="s">
        <v>222</v>
      </c>
      <c r="F2439" t="s">
        <v>71</v>
      </c>
      <c r="G2439" s="1">
        <v>45231</v>
      </c>
      <c r="H2439" s="8">
        <f>MONTH(tbl_CleanLeads[[#This Row],[Lead_Date_Final]])</f>
        <v>11</v>
      </c>
      <c r="I2439" t="s">
        <v>7300</v>
      </c>
      <c r="J2439" t="s">
        <v>7263</v>
      </c>
      <c r="K2439" t="s">
        <v>7264</v>
      </c>
      <c r="L2439">
        <f>WEEKDAY(tbl_CleanLeads[[#This Row],[Lead_Date_Final]],2)</f>
        <v>3</v>
      </c>
      <c r="M2439" t="s">
        <v>7272</v>
      </c>
      <c r="N2439">
        <v>45.5</v>
      </c>
      <c r="O2439" s="7">
        <v>4153.96</v>
      </c>
      <c r="P2439">
        <v>40</v>
      </c>
      <c r="Q2439" t="s">
        <v>7273</v>
      </c>
      <c r="R2439">
        <f>IF(UPPER(TRIM(Table2[[#This Row],[Status_Clean]]))="CONVERTED",1,0)</f>
        <v>0</v>
      </c>
      <c r="S2439">
        <f>IF(ISNUMBER(MATCH(UPPER(TRIM(Table2[[#This Row],[Status_Clean]])),{"CONTACTED","QUALIFIED","CONVERTED"},0)),1,0)</f>
        <v>1</v>
      </c>
      <c r="T2439" cm="1">
        <f t="array" ref="T2439">_xlfn.SWITCH(UPPER(TRIM(Table2[[#This Row],[Status_Clean]])),"NEW",1,"CONTACTED",2,"QUALIFIED",3,"CONVERTED",4,"LOST",5,99)</f>
        <v>3</v>
      </c>
      <c r="U2439" t="str" cm="1">
        <f t="array" ref="U2439">_xlfn.LET(_xlpm.x,IFERROR(VALUE(Table2[[#This Row],[Response_Time_Hours]]),""),IF(_xlpm.x="","CHECK",_xlfn.IFS(_xlpm.x&lt;=1,"Immediate",_xlpm.x&lt;=6,"Fast",_xlpm.x&lt;=24,"Moderate",_xlpm.x&gt;24,"Delayed")))</f>
        <v>Delayed</v>
      </c>
      <c r="V2439">
        <f>FLOOR(tbl_CleanLeads[[#This Row],[Response_Time_Hours]],6)</f>
        <v>42</v>
      </c>
      <c r="W2439" t="str" cm="1">
        <f t="array" ref="W2439">IF(Table2[[#This Row],[Interaction_Count_Final]]="","N/A",_xlfn.IFS(Table2[[#This Row],[Interaction_Count_Final]]&lt;=2,"Low",Table2[[#This Row],[Interaction_Count_Final]]&lt;=5,"Medium",Table2[[#This Row],[Interaction_Count_Final]]&gt;=6,"High",TRUE,"CHECK"))</f>
        <v>High</v>
      </c>
      <c r="X2439" t="b">
        <f t="shared" si="38"/>
        <v>1</v>
      </c>
      <c r="Y2439" t="b">
        <f>tbl_CleanLeads[[#This Row],[Response_Time_Hours]]&gt;24</f>
        <v>1</v>
      </c>
      <c r="Z2439" s="13" t="b">
        <f>tbl_CleanLeads[[#This Row],[Response_Time_Hours]]&gt;72</f>
        <v>0</v>
      </c>
      <c r="AA2439" s="13" t="b">
        <f>tbl_CleanLeads[[#This Row],[Status_Clean]]="Converted"</f>
        <v>0</v>
      </c>
    </row>
    <row r="2440" spans="1:27">
      <c r="A2440" t="s">
        <v>63</v>
      </c>
      <c r="B2440" t="s">
        <v>6928</v>
      </c>
      <c r="C2440" t="s">
        <v>6929</v>
      </c>
      <c r="D2440" t="s">
        <v>7280</v>
      </c>
      <c r="E2440" t="s">
        <v>363</v>
      </c>
      <c r="F2440" t="s">
        <v>250</v>
      </c>
      <c r="G2440" s="1">
        <v>45067</v>
      </c>
      <c r="H2440" s="8">
        <f>MONTH(tbl_CleanLeads[[#This Row],[Lead_Date_Final]])</f>
        <v>5</v>
      </c>
      <c r="I2440" t="s">
        <v>7314</v>
      </c>
      <c r="J2440" t="s">
        <v>7263</v>
      </c>
      <c r="K2440" t="s">
        <v>7277</v>
      </c>
      <c r="L2440">
        <f>WEEKDAY(tbl_CleanLeads[[#This Row],[Lead_Date_Final]],2)</f>
        <v>7</v>
      </c>
      <c r="M2440" t="s">
        <v>7293</v>
      </c>
      <c r="N2440">
        <v>15.7</v>
      </c>
      <c r="O2440" s="7">
        <v>3526.16</v>
      </c>
      <c r="P2440">
        <v>22</v>
      </c>
      <c r="Q2440" t="s">
        <v>7266</v>
      </c>
      <c r="R2440">
        <f>IF(UPPER(TRIM(Table2[[#This Row],[Status_Clean]]))="CONVERTED",1,0)</f>
        <v>1</v>
      </c>
      <c r="S2440">
        <f>IF(ISNUMBER(MATCH(UPPER(TRIM(Table2[[#This Row],[Status_Clean]])),{"CONTACTED","QUALIFIED","CONVERTED"},0)),1,0)</f>
        <v>1</v>
      </c>
      <c r="T2440" cm="1">
        <f t="array" ref="T2440">_xlfn.SWITCH(UPPER(TRIM(Table2[[#This Row],[Status_Clean]])),"NEW",1,"CONTACTED",2,"QUALIFIED",3,"CONVERTED",4,"LOST",5,99)</f>
        <v>4</v>
      </c>
      <c r="U2440" t="str" cm="1">
        <f t="array" ref="U2440">_xlfn.LET(_xlpm.x,IFERROR(VALUE(Table2[[#This Row],[Response_Time_Hours]]),""),IF(_xlpm.x="","CHECK",_xlfn.IFS(_xlpm.x&lt;=1,"Immediate",_xlpm.x&lt;=6,"Fast",_xlpm.x&lt;=24,"Moderate",_xlpm.x&gt;24,"Delayed")))</f>
        <v>Moderate</v>
      </c>
      <c r="V2440">
        <f>FLOOR(tbl_CleanLeads[[#This Row],[Response_Time_Hours]],6)</f>
        <v>12</v>
      </c>
      <c r="W2440" t="str" cm="1">
        <f t="array" ref="W2440">IF(Table2[[#This Row],[Interaction_Count_Final]]="","N/A",_xlfn.IFS(Table2[[#This Row],[Interaction_Count_Final]]&lt;=2,"Low",Table2[[#This Row],[Interaction_Count_Final]]&lt;=5,"Medium",Table2[[#This Row],[Interaction_Count_Final]]&gt;=6,"High",TRUE,"CHECK"))</f>
        <v>High</v>
      </c>
      <c r="X2440" t="b">
        <f t="shared" si="38"/>
        <v>1</v>
      </c>
      <c r="Y2440" t="b">
        <f>tbl_CleanLeads[[#This Row],[Response_Time_Hours]]&gt;24</f>
        <v>0</v>
      </c>
      <c r="Z2440" s="13" t="b">
        <f>tbl_CleanLeads[[#This Row],[Response_Time_Hours]]&gt;72</f>
        <v>0</v>
      </c>
      <c r="AA2440" s="13" t="b">
        <f>tbl_CleanLeads[[#This Row],[Status_Clean]]="Converted"</f>
        <v>1</v>
      </c>
    </row>
    <row r="2441" spans="1:27">
      <c r="A2441" t="s">
        <v>90</v>
      </c>
      <c r="B2441" t="s">
        <v>6930</v>
      </c>
      <c r="C2441" t="s">
        <v>6931</v>
      </c>
      <c r="D2441" t="s">
        <v>7268</v>
      </c>
      <c r="E2441" t="s">
        <v>123</v>
      </c>
      <c r="F2441" t="s">
        <v>125</v>
      </c>
      <c r="G2441" s="1">
        <v>45424</v>
      </c>
      <c r="H2441" s="8">
        <f>MONTH(tbl_CleanLeads[[#This Row],[Lead_Date_Final]])</f>
        <v>5</v>
      </c>
      <c r="I2441" t="s">
        <v>7314</v>
      </c>
      <c r="J2441" t="s">
        <v>7271</v>
      </c>
      <c r="K2441" t="s">
        <v>7277</v>
      </c>
      <c r="L2441">
        <f>WEEKDAY(tbl_CleanLeads[[#This Row],[Lead_Date_Final]],2)</f>
        <v>7</v>
      </c>
      <c r="M2441" t="s">
        <v>7293</v>
      </c>
      <c r="N2441">
        <v>40.799999999999997</v>
      </c>
      <c r="O2441" s="7">
        <v>2487.13</v>
      </c>
      <c r="P2441">
        <v>19</v>
      </c>
      <c r="Q2441" t="s">
        <v>7266</v>
      </c>
      <c r="R2441">
        <f>IF(UPPER(TRIM(Table2[[#This Row],[Status_Clean]]))="CONVERTED",1,0)</f>
        <v>0</v>
      </c>
      <c r="S2441">
        <f>IF(ISNUMBER(MATCH(UPPER(TRIM(Table2[[#This Row],[Status_Clean]])),{"CONTACTED","QUALIFIED","CONVERTED"},0)),1,0)</f>
        <v>1</v>
      </c>
      <c r="T2441" cm="1">
        <f t="array" ref="T2441">_xlfn.SWITCH(UPPER(TRIM(Table2[[#This Row],[Status_Clean]])),"NEW",1,"CONTACTED",2,"QUALIFIED",3,"CONVERTED",4,"LOST",5,99)</f>
        <v>2</v>
      </c>
      <c r="U2441" t="str" cm="1">
        <f t="array" ref="U2441">_xlfn.LET(_xlpm.x,IFERROR(VALUE(Table2[[#This Row],[Response_Time_Hours]]),""),IF(_xlpm.x="","CHECK",_xlfn.IFS(_xlpm.x&lt;=1,"Immediate",_xlpm.x&lt;=6,"Fast",_xlpm.x&lt;=24,"Moderate",_xlpm.x&gt;24,"Delayed")))</f>
        <v>Delayed</v>
      </c>
      <c r="V2441">
        <f>FLOOR(tbl_CleanLeads[[#This Row],[Response_Time_Hours]],6)</f>
        <v>36</v>
      </c>
      <c r="W2441" t="str" cm="1">
        <f t="array" ref="W2441">IF(Table2[[#This Row],[Interaction_Count_Final]]="","N/A",_xlfn.IFS(Table2[[#This Row],[Interaction_Count_Final]]&lt;=2,"Low",Table2[[#This Row],[Interaction_Count_Final]]&lt;=5,"Medium",Table2[[#This Row],[Interaction_Count_Final]]&gt;=6,"High",TRUE,"CHECK"))</f>
        <v>High</v>
      </c>
      <c r="X2441" t="b">
        <f t="shared" si="38"/>
        <v>1</v>
      </c>
      <c r="Y2441" t="b">
        <f>tbl_CleanLeads[[#This Row],[Response_Time_Hours]]&gt;24</f>
        <v>1</v>
      </c>
      <c r="Z2441" s="13" t="b">
        <f>tbl_CleanLeads[[#This Row],[Response_Time_Hours]]&gt;72</f>
        <v>0</v>
      </c>
      <c r="AA2441" s="13" t="b">
        <f>tbl_CleanLeads[[#This Row],[Status_Clean]]="Converted"</f>
        <v>0</v>
      </c>
    </row>
    <row r="2442" spans="1:27">
      <c r="A2442" t="s">
        <v>102</v>
      </c>
      <c r="B2442" t="s">
        <v>6933</v>
      </c>
      <c r="C2442" t="s">
        <v>6934</v>
      </c>
      <c r="D2442" t="s">
        <v>7274</v>
      </c>
      <c r="E2442" t="s">
        <v>101</v>
      </c>
      <c r="F2442" t="s">
        <v>125</v>
      </c>
      <c r="G2442" s="1">
        <v>45630</v>
      </c>
      <c r="H2442" s="8">
        <f>MONTH(tbl_CleanLeads[[#This Row],[Lead_Date_Final]])</f>
        <v>12</v>
      </c>
      <c r="I2442" t="s">
        <v>7262</v>
      </c>
      <c r="J2442" t="s">
        <v>7271</v>
      </c>
      <c r="K2442" t="s">
        <v>7264</v>
      </c>
      <c r="L2442">
        <f>WEEKDAY(tbl_CleanLeads[[#This Row],[Lead_Date_Final]],2)</f>
        <v>3</v>
      </c>
      <c r="M2442" t="s">
        <v>7272</v>
      </c>
      <c r="N2442">
        <v>26.2</v>
      </c>
      <c r="O2442" s="7">
        <v>2849.46</v>
      </c>
      <c r="P2442">
        <v>26</v>
      </c>
      <c r="Q2442" t="s">
        <v>7266</v>
      </c>
      <c r="R2442">
        <f>IF(UPPER(TRIM(Table2[[#This Row],[Status_Clean]]))="CONVERTED",1,0)</f>
        <v>0</v>
      </c>
      <c r="S2442">
        <f>IF(ISNUMBER(MATCH(UPPER(TRIM(Table2[[#This Row],[Status_Clean]])),{"CONTACTED","QUALIFIED","CONVERTED"},0)),1,0)</f>
        <v>1</v>
      </c>
      <c r="T2442" cm="1">
        <f t="array" ref="T2442">_xlfn.SWITCH(UPPER(TRIM(Table2[[#This Row],[Status_Clean]])),"NEW",1,"CONTACTED",2,"QUALIFIED",3,"CONVERTED",4,"LOST",5,99)</f>
        <v>2</v>
      </c>
      <c r="U2442" t="str" cm="1">
        <f t="array" ref="U2442">_xlfn.LET(_xlpm.x,IFERROR(VALUE(Table2[[#This Row],[Response_Time_Hours]]),""),IF(_xlpm.x="","CHECK",_xlfn.IFS(_xlpm.x&lt;=1,"Immediate",_xlpm.x&lt;=6,"Fast",_xlpm.x&lt;=24,"Moderate",_xlpm.x&gt;24,"Delayed")))</f>
        <v>Delayed</v>
      </c>
      <c r="V2442">
        <f>FLOOR(tbl_CleanLeads[[#This Row],[Response_Time_Hours]],6)</f>
        <v>24</v>
      </c>
      <c r="W2442" t="str" cm="1">
        <f t="array" ref="W2442">IF(Table2[[#This Row],[Interaction_Count_Final]]="","N/A",_xlfn.IFS(Table2[[#This Row],[Interaction_Count_Final]]&lt;=2,"Low",Table2[[#This Row],[Interaction_Count_Final]]&lt;=5,"Medium",Table2[[#This Row],[Interaction_Count_Final]]&gt;=6,"High",TRUE,"CHECK"))</f>
        <v>High</v>
      </c>
      <c r="X2442" t="b">
        <f t="shared" si="38"/>
        <v>1</v>
      </c>
      <c r="Y2442" t="b">
        <f>tbl_CleanLeads[[#This Row],[Response_Time_Hours]]&gt;24</f>
        <v>1</v>
      </c>
      <c r="Z2442" s="13" t="b">
        <f>tbl_CleanLeads[[#This Row],[Response_Time_Hours]]&gt;72</f>
        <v>0</v>
      </c>
      <c r="AA2442" s="13" t="b">
        <f>tbl_CleanLeads[[#This Row],[Status_Clean]]="Converted"</f>
        <v>0</v>
      </c>
    </row>
    <row r="2443" spans="1:27">
      <c r="A2443" t="s">
        <v>90</v>
      </c>
      <c r="B2443" t="s">
        <v>6936</v>
      </c>
      <c r="C2443" t="s">
        <v>8797</v>
      </c>
      <c r="D2443" t="s">
        <v>7268</v>
      </c>
      <c r="E2443" t="s">
        <v>222</v>
      </c>
      <c r="F2443" t="s">
        <v>71</v>
      </c>
      <c r="G2443" s="1">
        <v>44979</v>
      </c>
      <c r="H2443" s="8">
        <f>MONTH(tbl_CleanLeads[[#This Row],[Lead_Date_Final]])</f>
        <v>2</v>
      </c>
      <c r="I2443" t="s">
        <v>7283</v>
      </c>
      <c r="J2443" t="s">
        <v>7263</v>
      </c>
      <c r="K2443" t="s">
        <v>7284</v>
      </c>
      <c r="L2443">
        <f>WEEKDAY(tbl_CleanLeads[[#This Row],[Lead_Date_Final]],2)</f>
        <v>3</v>
      </c>
      <c r="M2443" t="s">
        <v>7272</v>
      </c>
      <c r="N2443">
        <v>32</v>
      </c>
      <c r="O2443" s="7">
        <v>3090.82</v>
      </c>
      <c r="P2443">
        <v>37</v>
      </c>
      <c r="Q2443" t="s">
        <v>7266</v>
      </c>
      <c r="R2443">
        <f>IF(UPPER(TRIM(Table2[[#This Row],[Status_Clean]]))="CONVERTED",1,0)</f>
        <v>0</v>
      </c>
      <c r="S2443">
        <f>IF(ISNUMBER(MATCH(UPPER(TRIM(Table2[[#This Row],[Status_Clean]])),{"CONTACTED","QUALIFIED","CONVERTED"},0)),1,0)</f>
        <v>1</v>
      </c>
      <c r="T2443" cm="1">
        <f t="array" ref="T2443">_xlfn.SWITCH(UPPER(TRIM(Table2[[#This Row],[Status_Clean]])),"NEW",1,"CONTACTED",2,"QUALIFIED",3,"CONVERTED",4,"LOST",5,99)</f>
        <v>3</v>
      </c>
      <c r="U2443" t="str" cm="1">
        <f t="array" ref="U2443">_xlfn.LET(_xlpm.x,IFERROR(VALUE(Table2[[#This Row],[Response_Time_Hours]]),""),IF(_xlpm.x="","CHECK",_xlfn.IFS(_xlpm.x&lt;=1,"Immediate",_xlpm.x&lt;=6,"Fast",_xlpm.x&lt;=24,"Moderate",_xlpm.x&gt;24,"Delayed")))</f>
        <v>Delayed</v>
      </c>
      <c r="V2443">
        <f>FLOOR(tbl_CleanLeads[[#This Row],[Response_Time_Hours]],6)</f>
        <v>30</v>
      </c>
      <c r="W2443" t="str" cm="1">
        <f t="array" ref="W2443">IF(Table2[[#This Row],[Interaction_Count_Final]]="","N/A",_xlfn.IFS(Table2[[#This Row],[Interaction_Count_Final]]&lt;=2,"Low",Table2[[#This Row],[Interaction_Count_Final]]&lt;=5,"Medium",Table2[[#This Row],[Interaction_Count_Final]]&gt;=6,"High",TRUE,"CHECK"))</f>
        <v>High</v>
      </c>
      <c r="X2443" t="b">
        <f t="shared" si="38"/>
        <v>1</v>
      </c>
      <c r="Y2443" t="b">
        <f>tbl_CleanLeads[[#This Row],[Response_Time_Hours]]&gt;24</f>
        <v>1</v>
      </c>
      <c r="Z2443" s="13" t="b">
        <f>tbl_CleanLeads[[#This Row],[Response_Time_Hours]]&gt;72</f>
        <v>0</v>
      </c>
      <c r="AA2443" s="13" t="b">
        <f>tbl_CleanLeads[[#This Row],[Status_Clean]]="Converted"</f>
        <v>0</v>
      </c>
    </row>
    <row r="2444" spans="1:27">
      <c r="A2444" t="s">
        <v>70</v>
      </c>
      <c r="B2444" t="s">
        <v>6939</v>
      </c>
      <c r="C2444" t="s">
        <v>6940</v>
      </c>
      <c r="D2444" t="s">
        <v>7268</v>
      </c>
      <c r="E2444" t="s">
        <v>469</v>
      </c>
      <c r="F2444" t="s">
        <v>193</v>
      </c>
      <c r="G2444" s="1">
        <v>45303</v>
      </c>
      <c r="H2444" s="8">
        <f>MONTH(tbl_CleanLeads[[#This Row],[Lead_Date_Final]])</f>
        <v>1</v>
      </c>
      <c r="I2444" t="s">
        <v>7317</v>
      </c>
      <c r="J2444" t="s">
        <v>7271</v>
      </c>
      <c r="K2444" t="s">
        <v>7284</v>
      </c>
      <c r="L2444">
        <f>WEEKDAY(tbl_CleanLeads[[#This Row],[Lead_Date_Final]],2)</f>
        <v>5</v>
      </c>
      <c r="M2444" t="s">
        <v>7312</v>
      </c>
      <c r="N2444">
        <v>42.4</v>
      </c>
      <c r="O2444" s="7">
        <v>3230.87</v>
      </c>
      <c r="P2444">
        <v>25</v>
      </c>
      <c r="Q2444" t="s">
        <v>7266</v>
      </c>
      <c r="R2444">
        <f>IF(UPPER(TRIM(Table2[[#This Row],[Status_Clean]]))="CONVERTED",1,0)</f>
        <v>0</v>
      </c>
      <c r="S2444">
        <f>IF(ISNUMBER(MATCH(UPPER(TRIM(Table2[[#This Row],[Status_Clean]])),{"CONTACTED","QUALIFIED","CONVERTED"},0)),1,0)</f>
        <v>0</v>
      </c>
      <c r="T2444" cm="1">
        <f t="array" ref="T2444">_xlfn.SWITCH(UPPER(TRIM(Table2[[#This Row],[Status_Clean]])),"NEW",1,"CONTACTED",2,"QUALIFIED",3,"CONVERTED",4,"LOST",5,99)</f>
        <v>1</v>
      </c>
      <c r="U2444" t="str" cm="1">
        <f t="array" ref="U2444">_xlfn.LET(_xlpm.x,IFERROR(VALUE(Table2[[#This Row],[Response_Time_Hours]]),""),IF(_xlpm.x="","CHECK",_xlfn.IFS(_xlpm.x&lt;=1,"Immediate",_xlpm.x&lt;=6,"Fast",_xlpm.x&lt;=24,"Moderate",_xlpm.x&gt;24,"Delayed")))</f>
        <v>Delayed</v>
      </c>
      <c r="V2444">
        <f>FLOOR(tbl_CleanLeads[[#This Row],[Response_Time_Hours]],6)</f>
        <v>42</v>
      </c>
      <c r="W2444" t="str" cm="1">
        <f t="array" ref="W2444">IF(Table2[[#This Row],[Interaction_Count_Final]]="","N/A",_xlfn.IFS(Table2[[#This Row],[Interaction_Count_Final]]&lt;=2,"Low",Table2[[#This Row],[Interaction_Count_Final]]&lt;=5,"Medium",Table2[[#This Row],[Interaction_Count_Final]]&gt;=6,"High",TRUE,"CHECK"))</f>
        <v>High</v>
      </c>
      <c r="X2444" t="b">
        <f t="shared" si="38"/>
        <v>1</v>
      </c>
      <c r="Y2444" t="b">
        <f>tbl_CleanLeads[[#This Row],[Response_Time_Hours]]&gt;24</f>
        <v>1</v>
      </c>
      <c r="Z2444" s="13" t="b">
        <f>tbl_CleanLeads[[#This Row],[Response_Time_Hours]]&gt;72</f>
        <v>0</v>
      </c>
      <c r="AA2444" s="13" t="b">
        <f>tbl_CleanLeads[[#This Row],[Status_Clean]]="Converted"</f>
        <v>0</v>
      </c>
    </row>
    <row r="2445" spans="1:27">
      <c r="A2445" t="s">
        <v>102</v>
      </c>
      <c r="B2445" t="s">
        <v>6942</v>
      </c>
      <c r="C2445" t="s">
        <v>6943</v>
      </c>
      <c r="D2445" t="s">
        <v>7274</v>
      </c>
      <c r="E2445" t="s">
        <v>792</v>
      </c>
      <c r="F2445" t="s">
        <v>125</v>
      </c>
      <c r="G2445" s="1">
        <v>45273</v>
      </c>
      <c r="H2445" s="8">
        <f>MONTH(tbl_CleanLeads[[#This Row],[Lead_Date_Final]])</f>
        <v>12</v>
      </c>
      <c r="I2445" t="s">
        <v>7262</v>
      </c>
      <c r="J2445" t="s">
        <v>7263</v>
      </c>
      <c r="K2445" t="s">
        <v>7264</v>
      </c>
      <c r="L2445">
        <f>WEEKDAY(tbl_CleanLeads[[#This Row],[Lead_Date_Final]],2)</f>
        <v>3</v>
      </c>
      <c r="M2445" t="s">
        <v>7272</v>
      </c>
      <c r="N2445">
        <v>69.2</v>
      </c>
      <c r="O2445" s="7">
        <v>2583.5300000000002</v>
      </c>
      <c r="P2445">
        <v>26</v>
      </c>
      <c r="Q2445" t="s">
        <v>7266</v>
      </c>
      <c r="R2445">
        <f>IF(UPPER(TRIM(Table2[[#This Row],[Status_Clean]]))="CONVERTED",1,0)</f>
        <v>0</v>
      </c>
      <c r="S2445">
        <f>IF(ISNUMBER(MATCH(UPPER(TRIM(Table2[[#This Row],[Status_Clean]])),{"CONTACTED","QUALIFIED","CONVERTED"},0)),1,0)</f>
        <v>1</v>
      </c>
      <c r="T2445" cm="1">
        <f t="array" ref="T2445">_xlfn.SWITCH(UPPER(TRIM(Table2[[#This Row],[Status_Clean]])),"NEW",1,"CONTACTED",2,"QUALIFIED",3,"CONVERTED",4,"LOST",5,99)</f>
        <v>2</v>
      </c>
      <c r="U2445" t="str" cm="1">
        <f t="array" ref="U2445">_xlfn.LET(_xlpm.x,IFERROR(VALUE(Table2[[#This Row],[Response_Time_Hours]]),""),IF(_xlpm.x="","CHECK",_xlfn.IFS(_xlpm.x&lt;=1,"Immediate",_xlpm.x&lt;=6,"Fast",_xlpm.x&lt;=24,"Moderate",_xlpm.x&gt;24,"Delayed")))</f>
        <v>Delayed</v>
      </c>
      <c r="V2445">
        <f>FLOOR(tbl_CleanLeads[[#This Row],[Response_Time_Hours]],6)</f>
        <v>66</v>
      </c>
      <c r="W2445" t="str" cm="1">
        <f t="array" ref="W2445">IF(Table2[[#This Row],[Interaction_Count_Final]]="","N/A",_xlfn.IFS(Table2[[#This Row],[Interaction_Count_Final]]&lt;=2,"Low",Table2[[#This Row],[Interaction_Count_Final]]&lt;=5,"Medium",Table2[[#This Row],[Interaction_Count_Final]]&gt;=6,"High",TRUE,"CHECK"))</f>
        <v>High</v>
      </c>
      <c r="X2445" t="b">
        <f t="shared" si="38"/>
        <v>1</v>
      </c>
      <c r="Y2445" t="b">
        <f>tbl_CleanLeads[[#This Row],[Response_Time_Hours]]&gt;24</f>
        <v>1</v>
      </c>
      <c r="Z2445" s="13" t="b">
        <f>tbl_CleanLeads[[#This Row],[Response_Time_Hours]]&gt;72</f>
        <v>0</v>
      </c>
      <c r="AA2445" s="13" t="b">
        <f>tbl_CleanLeads[[#This Row],[Status_Clean]]="Converted"</f>
        <v>0</v>
      </c>
    </row>
    <row r="2446" spans="1:27">
      <c r="A2446" t="s">
        <v>63</v>
      </c>
      <c r="B2446" t="s">
        <v>6945</v>
      </c>
      <c r="C2446" t="s">
        <v>6946</v>
      </c>
      <c r="D2446" t="s">
        <v>7280</v>
      </c>
      <c r="E2446" t="s">
        <v>469</v>
      </c>
      <c r="F2446" t="s">
        <v>71</v>
      </c>
      <c r="G2446" s="1">
        <v>45646</v>
      </c>
      <c r="H2446" s="8">
        <f>MONTH(tbl_CleanLeads[[#This Row],[Lead_Date_Final]])</f>
        <v>12</v>
      </c>
      <c r="I2446" t="s">
        <v>7262</v>
      </c>
      <c r="J2446" t="s">
        <v>7271</v>
      </c>
      <c r="K2446" t="s">
        <v>7264</v>
      </c>
      <c r="L2446">
        <f>WEEKDAY(tbl_CleanLeads[[#This Row],[Lead_Date_Final]],2)</f>
        <v>5</v>
      </c>
      <c r="M2446" t="s">
        <v>7312</v>
      </c>
      <c r="N2446">
        <v>33.599999999999994</v>
      </c>
      <c r="O2446" s="7">
        <v>1942.84</v>
      </c>
      <c r="P2446">
        <v>44</v>
      </c>
      <c r="Q2446" t="s">
        <v>7289</v>
      </c>
      <c r="R2446">
        <f>IF(UPPER(TRIM(Table2[[#This Row],[Status_Clean]]))="CONVERTED",1,0)</f>
        <v>0</v>
      </c>
      <c r="S2446">
        <f>IF(ISNUMBER(MATCH(UPPER(TRIM(Table2[[#This Row],[Status_Clean]])),{"CONTACTED","QUALIFIED","CONVERTED"},0)),1,0)</f>
        <v>1</v>
      </c>
      <c r="T2446" cm="1">
        <f t="array" ref="T2446">_xlfn.SWITCH(UPPER(TRIM(Table2[[#This Row],[Status_Clean]])),"NEW",1,"CONTACTED",2,"QUALIFIED",3,"CONVERTED",4,"LOST",5,99)</f>
        <v>3</v>
      </c>
      <c r="U2446" t="str" cm="1">
        <f t="array" ref="U2446">_xlfn.LET(_xlpm.x,IFERROR(VALUE(Table2[[#This Row],[Response_Time_Hours]]),""),IF(_xlpm.x="","CHECK",_xlfn.IFS(_xlpm.x&lt;=1,"Immediate",_xlpm.x&lt;=6,"Fast",_xlpm.x&lt;=24,"Moderate",_xlpm.x&gt;24,"Delayed")))</f>
        <v>Delayed</v>
      </c>
      <c r="V2446">
        <f>FLOOR(tbl_CleanLeads[[#This Row],[Response_Time_Hours]],6)</f>
        <v>30</v>
      </c>
      <c r="W2446" t="str" cm="1">
        <f t="array" ref="W2446">IF(Table2[[#This Row],[Interaction_Count_Final]]="","N/A",_xlfn.IFS(Table2[[#This Row],[Interaction_Count_Final]]&lt;=2,"Low",Table2[[#This Row],[Interaction_Count_Final]]&lt;=5,"Medium",Table2[[#This Row],[Interaction_Count_Final]]&gt;=6,"High",TRUE,"CHECK"))</f>
        <v>High</v>
      </c>
      <c r="X2446" t="b">
        <f t="shared" si="38"/>
        <v>1</v>
      </c>
      <c r="Y2446" t="b">
        <f>tbl_CleanLeads[[#This Row],[Response_Time_Hours]]&gt;24</f>
        <v>1</v>
      </c>
      <c r="Z2446" s="13" t="b">
        <f>tbl_CleanLeads[[#This Row],[Response_Time_Hours]]&gt;72</f>
        <v>0</v>
      </c>
      <c r="AA2446" s="13" t="b">
        <f>tbl_CleanLeads[[#This Row],[Status_Clean]]="Converted"</f>
        <v>0</v>
      </c>
    </row>
    <row r="2447" spans="1:27">
      <c r="A2447" t="s">
        <v>63</v>
      </c>
      <c r="B2447" t="s">
        <v>6948</v>
      </c>
      <c r="C2447" t="s">
        <v>6949</v>
      </c>
      <c r="D2447" t="s">
        <v>7258</v>
      </c>
      <c r="E2447" t="s">
        <v>106</v>
      </c>
      <c r="F2447" t="s">
        <v>250</v>
      </c>
      <c r="G2447" s="1">
        <v>45417</v>
      </c>
      <c r="H2447" s="8">
        <f>MONTH(tbl_CleanLeads[[#This Row],[Lead_Date_Final]])</f>
        <v>5</v>
      </c>
      <c r="I2447" t="s">
        <v>7314</v>
      </c>
      <c r="J2447" t="s">
        <v>7271</v>
      </c>
      <c r="K2447" t="s">
        <v>7277</v>
      </c>
      <c r="L2447">
        <f>WEEKDAY(tbl_CleanLeads[[#This Row],[Lead_Date_Final]],2)</f>
        <v>7</v>
      </c>
      <c r="M2447" t="s">
        <v>7293</v>
      </c>
      <c r="N2447">
        <v>48.5</v>
      </c>
      <c r="O2447" s="7">
        <v>1905.81</v>
      </c>
      <c r="P2447">
        <v>29</v>
      </c>
      <c r="Q2447" t="s">
        <v>7289</v>
      </c>
      <c r="R2447">
        <f>IF(UPPER(TRIM(Table2[[#This Row],[Status_Clean]]))="CONVERTED",1,0)</f>
        <v>1</v>
      </c>
      <c r="S2447">
        <f>IF(ISNUMBER(MATCH(UPPER(TRIM(Table2[[#This Row],[Status_Clean]])),{"CONTACTED","QUALIFIED","CONVERTED"},0)),1,0)</f>
        <v>1</v>
      </c>
      <c r="T2447" cm="1">
        <f t="array" ref="T2447">_xlfn.SWITCH(UPPER(TRIM(Table2[[#This Row],[Status_Clean]])),"NEW",1,"CONTACTED",2,"QUALIFIED",3,"CONVERTED",4,"LOST",5,99)</f>
        <v>4</v>
      </c>
      <c r="U2447" t="str" cm="1">
        <f t="array" ref="U2447">_xlfn.LET(_xlpm.x,IFERROR(VALUE(Table2[[#This Row],[Response_Time_Hours]]),""),IF(_xlpm.x="","CHECK",_xlfn.IFS(_xlpm.x&lt;=1,"Immediate",_xlpm.x&lt;=6,"Fast",_xlpm.x&lt;=24,"Moderate",_xlpm.x&gt;24,"Delayed")))</f>
        <v>Delayed</v>
      </c>
      <c r="V2447">
        <f>FLOOR(tbl_CleanLeads[[#This Row],[Response_Time_Hours]],6)</f>
        <v>48</v>
      </c>
      <c r="W2447" t="str" cm="1">
        <f t="array" ref="W2447">IF(Table2[[#This Row],[Interaction_Count_Final]]="","N/A",_xlfn.IFS(Table2[[#This Row],[Interaction_Count_Final]]&lt;=2,"Low",Table2[[#This Row],[Interaction_Count_Final]]&lt;=5,"Medium",Table2[[#This Row],[Interaction_Count_Final]]&gt;=6,"High",TRUE,"CHECK"))</f>
        <v>High</v>
      </c>
      <c r="X2447" t="b">
        <f t="shared" si="38"/>
        <v>1</v>
      </c>
      <c r="Y2447" t="b">
        <f>tbl_CleanLeads[[#This Row],[Response_Time_Hours]]&gt;24</f>
        <v>1</v>
      </c>
      <c r="Z2447" s="13" t="b">
        <f>tbl_CleanLeads[[#This Row],[Response_Time_Hours]]&gt;72</f>
        <v>0</v>
      </c>
      <c r="AA2447" s="13" t="b">
        <f>tbl_CleanLeads[[#This Row],[Status_Clean]]="Converted"</f>
        <v>1</v>
      </c>
    </row>
    <row r="2448" spans="1:27">
      <c r="A2448" t="s">
        <v>90</v>
      </c>
      <c r="B2448" t="s">
        <v>6951</v>
      </c>
      <c r="C2448" t="s">
        <v>6952</v>
      </c>
      <c r="D2448" t="s">
        <v>7274</v>
      </c>
      <c r="E2448" t="s">
        <v>254</v>
      </c>
      <c r="F2448" t="s">
        <v>250</v>
      </c>
      <c r="G2448" s="1">
        <v>45371</v>
      </c>
      <c r="H2448" s="8">
        <f>MONTH(tbl_CleanLeads[[#This Row],[Lead_Date_Final]])</f>
        <v>3</v>
      </c>
      <c r="I2448" t="s">
        <v>7295</v>
      </c>
      <c r="J2448" t="s">
        <v>7271</v>
      </c>
      <c r="K2448" t="s">
        <v>7284</v>
      </c>
      <c r="L2448">
        <f>WEEKDAY(tbl_CleanLeads[[#This Row],[Lead_Date_Final]],2)</f>
        <v>3</v>
      </c>
      <c r="M2448" t="s">
        <v>7272</v>
      </c>
      <c r="N2448">
        <v>18.100000000000001</v>
      </c>
      <c r="O2448" s="7">
        <v>4514.3500000000004</v>
      </c>
      <c r="P2448">
        <v>6</v>
      </c>
      <c r="Q2448" t="s">
        <v>7273</v>
      </c>
      <c r="R2448">
        <f>IF(UPPER(TRIM(Table2[[#This Row],[Status_Clean]]))="CONVERTED",1,0)</f>
        <v>1</v>
      </c>
      <c r="S2448">
        <f>IF(ISNUMBER(MATCH(UPPER(TRIM(Table2[[#This Row],[Status_Clean]])),{"CONTACTED","QUALIFIED","CONVERTED"},0)),1,0)</f>
        <v>1</v>
      </c>
      <c r="T2448" cm="1">
        <f t="array" ref="T2448">_xlfn.SWITCH(UPPER(TRIM(Table2[[#This Row],[Status_Clean]])),"NEW",1,"CONTACTED",2,"QUALIFIED",3,"CONVERTED",4,"LOST",5,99)</f>
        <v>4</v>
      </c>
      <c r="U2448" t="str" cm="1">
        <f t="array" ref="U2448">_xlfn.LET(_xlpm.x,IFERROR(VALUE(Table2[[#This Row],[Response_Time_Hours]]),""),IF(_xlpm.x="","CHECK",_xlfn.IFS(_xlpm.x&lt;=1,"Immediate",_xlpm.x&lt;=6,"Fast",_xlpm.x&lt;=24,"Moderate",_xlpm.x&gt;24,"Delayed")))</f>
        <v>Moderate</v>
      </c>
      <c r="V2448">
        <f>FLOOR(tbl_CleanLeads[[#This Row],[Response_Time_Hours]],6)</f>
        <v>18</v>
      </c>
      <c r="W2448" t="str" cm="1">
        <f t="array" ref="W2448">IF(Table2[[#This Row],[Interaction_Count_Final]]="","N/A",_xlfn.IFS(Table2[[#This Row],[Interaction_Count_Final]]&lt;=2,"Low",Table2[[#This Row],[Interaction_Count_Final]]&lt;=5,"Medium",Table2[[#This Row],[Interaction_Count_Final]]&gt;=6,"High",TRUE,"CHECK"))</f>
        <v>High</v>
      </c>
      <c r="X2448" t="b">
        <f t="shared" si="38"/>
        <v>1</v>
      </c>
      <c r="Y2448" t="b">
        <f>tbl_CleanLeads[[#This Row],[Response_Time_Hours]]&gt;24</f>
        <v>0</v>
      </c>
      <c r="Z2448" s="13" t="b">
        <f>tbl_CleanLeads[[#This Row],[Response_Time_Hours]]&gt;72</f>
        <v>0</v>
      </c>
      <c r="AA2448" s="13" t="b">
        <f>tbl_CleanLeads[[#This Row],[Status_Clean]]="Converted"</f>
        <v>1</v>
      </c>
    </row>
    <row r="2449" spans="1:27">
      <c r="A2449" t="s">
        <v>70</v>
      </c>
      <c r="B2449" t="s">
        <v>6955</v>
      </c>
      <c r="C2449" t="s">
        <v>8800</v>
      </c>
      <c r="D2449" t="s">
        <v>7303</v>
      </c>
      <c r="E2449" t="s">
        <v>69</v>
      </c>
      <c r="F2449" t="s">
        <v>173</v>
      </c>
      <c r="G2449" s="1">
        <v>45212</v>
      </c>
      <c r="H2449" s="8">
        <f>MONTH(tbl_CleanLeads[[#This Row],[Lead_Date_Final]])</f>
        <v>10</v>
      </c>
      <c r="I2449" t="s">
        <v>7270</v>
      </c>
      <c r="J2449" t="s">
        <v>7263</v>
      </c>
      <c r="K2449" t="s">
        <v>7264</v>
      </c>
      <c r="L2449">
        <f>WEEKDAY(tbl_CleanLeads[[#This Row],[Lead_Date_Final]],2)</f>
        <v>5</v>
      </c>
      <c r="M2449" t="s">
        <v>7312</v>
      </c>
      <c r="N2449">
        <v>15.6</v>
      </c>
      <c r="O2449" s="7">
        <v>1744.42</v>
      </c>
      <c r="P2449">
        <v>34</v>
      </c>
      <c r="Q2449" t="s">
        <v>7289</v>
      </c>
      <c r="R2449">
        <f>IF(UPPER(TRIM(Table2[[#This Row],[Status_Clean]]))="CONVERTED",1,0)</f>
        <v>0</v>
      </c>
      <c r="S2449">
        <f>IF(ISNUMBER(MATCH(UPPER(TRIM(Table2[[#This Row],[Status_Clean]])),{"CONTACTED","QUALIFIED","CONVERTED"},0)),1,0)</f>
        <v>0</v>
      </c>
      <c r="T2449" cm="1">
        <f t="array" ref="T2449">_xlfn.SWITCH(UPPER(TRIM(Table2[[#This Row],[Status_Clean]])),"NEW",1,"CONTACTED",2,"QUALIFIED",3,"CONVERTED",4,"LOST",5,99)</f>
        <v>5</v>
      </c>
      <c r="U2449" t="str" cm="1">
        <f t="array" ref="U2449">_xlfn.LET(_xlpm.x,IFERROR(VALUE(Table2[[#This Row],[Response_Time_Hours]]),""),IF(_xlpm.x="","CHECK",_xlfn.IFS(_xlpm.x&lt;=1,"Immediate",_xlpm.x&lt;=6,"Fast",_xlpm.x&lt;=24,"Moderate",_xlpm.x&gt;24,"Delayed")))</f>
        <v>Moderate</v>
      </c>
      <c r="V2449">
        <f>FLOOR(tbl_CleanLeads[[#This Row],[Response_Time_Hours]],6)</f>
        <v>12</v>
      </c>
      <c r="W2449" t="str" cm="1">
        <f t="array" ref="W2449">IF(Table2[[#This Row],[Interaction_Count_Final]]="","N/A",_xlfn.IFS(Table2[[#This Row],[Interaction_Count_Final]]&lt;=2,"Low",Table2[[#This Row],[Interaction_Count_Final]]&lt;=5,"Medium",Table2[[#This Row],[Interaction_Count_Final]]&gt;=6,"High",TRUE,"CHECK"))</f>
        <v>High</v>
      </c>
      <c r="X2449" t="b">
        <f t="shared" si="38"/>
        <v>1</v>
      </c>
      <c r="Y2449" t="b">
        <f>tbl_CleanLeads[[#This Row],[Response_Time_Hours]]&gt;24</f>
        <v>0</v>
      </c>
      <c r="Z2449" s="13" t="b">
        <f>tbl_CleanLeads[[#This Row],[Response_Time_Hours]]&gt;72</f>
        <v>0</v>
      </c>
      <c r="AA2449" s="13" t="b">
        <f>tbl_CleanLeads[[#This Row],[Status_Clean]]="Converted"</f>
        <v>0</v>
      </c>
    </row>
    <row r="2450" spans="1:27">
      <c r="A2450" t="s">
        <v>90</v>
      </c>
      <c r="B2450" t="s">
        <v>6957</v>
      </c>
      <c r="C2450" t="s">
        <v>6958</v>
      </c>
      <c r="D2450" t="s">
        <v>7303</v>
      </c>
      <c r="E2450" t="s">
        <v>447</v>
      </c>
      <c r="F2450" t="s">
        <v>250</v>
      </c>
      <c r="G2450" s="1">
        <v>45387</v>
      </c>
      <c r="H2450" s="8">
        <f>MONTH(tbl_CleanLeads[[#This Row],[Lead_Date_Final]])</f>
        <v>4</v>
      </c>
      <c r="I2450" t="s">
        <v>7297</v>
      </c>
      <c r="J2450" t="s">
        <v>7271</v>
      </c>
      <c r="K2450" t="s">
        <v>7277</v>
      </c>
      <c r="L2450">
        <f>WEEKDAY(tbl_CleanLeads[[#This Row],[Lead_Date_Final]],2)</f>
        <v>5</v>
      </c>
      <c r="M2450" t="s">
        <v>7312</v>
      </c>
      <c r="N2450">
        <v>12.4</v>
      </c>
      <c r="O2450" s="7">
        <v>1132.03</v>
      </c>
      <c r="P2450">
        <v>42</v>
      </c>
      <c r="Q2450" t="s">
        <v>7289</v>
      </c>
      <c r="R2450">
        <f>IF(UPPER(TRIM(Table2[[#This Row],[Status_Clean]]))="CONVERTED",1,0)</f>
        <v>1</v>
      </c>
      <c r="S2450">
        <f>IF(ISNUMBER(MATCH(UPPER(TRIM(Table2[[#This Row],[Status_Clean]])),{"CONTACTED","QUALIFIED","CONVERTED"},0)),1,0)</f>
        <v>1</v>
      </c>
      <c r="T2450" cm="1">
        <f t="array" ref="T2450">_xlfn.SWITCH(UPPER(TRIM(Table2[[#This Row],[Status_Clean]])),"NEW",1,"CONTACTED",2,"QUALIFIED",3,"CONVERTED",4,"LOST",5,99)</f>
        <v>4</v>
      </c>
      <c r="U2450" t="str" cm="1">
        <f t="array" ref="U2450">_xlfn.LET(_xlpm.x,IFERROR(VALUE(Table2[[#This Row],[Response_Time_Hours]]),""),IF(_xlpm.x="","CHECK",_xlfn.IFS(_xlpm.x&lt;=1,"Immediate",_xlpm.x&lt;=6,"Fast",_xlpm.x&lt;=24,"Moderate",_xlpm.x&gt;24,"Delayed")))</f>
        <v>Moderate</v>
      </c>
      <c r="V2450">
        <f>FLOOR(tbl_CleanLeads[[#This Row],[Response_Time_Hours]],6)</f>
        <v>12</v>
      </c>
      <c r="W2450" t="str" cm="1">
        <f t="array" ref="W2450">IF(Table2[[#This Row],[Interaction_Count_Final]]="","N/A",_xlfn.IFS(Table2[[#This Row],[Interaction_Count_Final]]&lt;=2,"Low",Table2[[#This Row],[Interaction_Count_Final]]&lt;=5,"Medium",Table2[[#This Row],[Interaction_Count_Final]]&gt;=6,"High",TRUE,"CHECK"))</f>
        <v>High</v>
      </c>
      <c r="X2450" t="b">
        <f t="shared" si="38"/>
        <v>1</v>
      </c>
      <c r="Y2450" t="b">
        <f>tbl_CleanLeads[[#This Row],[Response_Time_Hours]]&gt;24</f>
        <v>0</v>
      </c>
      <c r="Z2450" s="13" t="b">
        <f>tbl_CleanLeads[[#This Row],[Response_Time_Hours]]&gt;72</f>
        <v>0</v>
      </c>
      <c r="AA2450" s="13" t="b">
        <f>tbl_CleanLeads[[#This Row],[Status_Clean]]="Converted"</f>
        <v>1</v>
      </c>
    </row>
    <row r="2451" spans="1:27">
      <c r="A2451" t="s">
        <v>102</v>
      </c>
      <c r="B2451" t="s">
        <v>6959</v>
      </c>
      <c r="C2451" t="s">
        <v>6960</v>
      </c>
      <c r="D2451" t="s">
        <v>7274</v>
      </c>
      <c r="E2451" t="s">
        <v>473</v>
      </c>
      <c r="F2451" t="s">
        <v>173</v>
      </c>
      <c r="G2451" s="1">
        <v>45566</v>
      </c>
      <c r="H2451" s="8">
        <f>MONTH(tbl_CleanLeads[[#This Row],[Lead_Date_Final]])</f>
        <v>10</v>
      </c>
      <c r="I2451" t="s">
        <v>7270</v>
      </c>
      <c r="J2451" t="s">
        <v>7271</v>
      </c>
      <c r="K2451" t="s">
        <v>7264</v>
      </c>
      <c r="L2451">
        <f>WEEKDAY(tbl_CleanLeads[[#This Row],[Lead_Date_Final]],2)</f>
        <v>2</v>
      </c>
      <c r="M2451" t="s">
        <v>7265</v>
      </c>
      <c r="N2451">
        <v>54.5</v>
      </c>
      <c r="O2451" s="7">
        <v>2434.85</v>
      </c>
      <c r="P2451">
        <v>36</v>
      </c>
      <c r="Q2451" t="s">
        <v>7266</v>
      </c>
      <c r="R2451">
        <f>IF(UPPER(TRIM(Table2[[#This Row],[Status_Clean]]))="CONVERTED",1,0)</f>
        <v>0</v>
      </c>
      <c r="S2451">
        <f>IF(ISNUMBER(MATCH(UPPER(TRIM(Table2[[#This Row],[Status_Clean]])),{"CONTACTED","QUALIFIED","CONVERTED"},0)),1,0)</f>
        <v>0</v>
      </c>
      <c r="T2451" cm="1">
        <f t="array" ref="T2451">_xlfn.SWITCH(UPPER(TRIM(Table2[[#This Row],[Status_Clean]])),"NEW",1,"CONTACTED",2,"QUALIFIED",3,"CONVERTED",4,"LOST",5,99)</f>
        <v>5</v>
      </c>
      <c r="U2451" t="str" cm="1">
        <f t="array" ref="U2451">_xlfn.LET(_xlpm.x,IFERROR(VALUE(Table2[[#This Row],[Response_Time_Hours]]),""),IF(_xlpm.x="","CHECK",_xlfn.IFS(_xlpm.x&lt;=1,"Immediate",_xlpm.x&lt;=6,"Fast",_xlpm.x&lt;=24,"Moderate",_xlpm.x&gt;24,"Delayed")))</f>
        <v>Delayed</v>
      </c>
      <c r="V2451">
        <f>FLOOR(tbl_CleanLeads[[#This Row],[Response_Time_Hours]],6)</f>
        <v>54</v>
      </c>
      <c r="W2451" t="str" cm="1">
        <f t="array" ref="W2451">IF(Table2[[#This Row],[Interaction_Count_Final]]="","N/A",_xlfn.IFS(Table2[[#This Row],[Interaction_Count_Final]]&lt;=2,"Low",Table2[[#This Row],[Interaction_Count_Final]]&lt;=5,"Medium",Table2[[#This Row],[Interaction_Count_Final]]&gt;=6,"High",TRUE,"CHECK"))</f>
        <v>High</v>
      </c>
      <c r="X2451" t="b">
        <f t="shared" si="38"/>
        <v>1</v>
      </c>
      <c r="Y2451" t="b">
        <f>tbl_CleanLeads[[#This Row],[Response_Time_Hours]]&gt;24</f>
        <v>1</v>
      </c>
      <c r="Z2451" s="13" t="b">
        <f>tbl_CleanLeads[[#This Row],[Response_Time_Hours]]&gt;72</f>
        <v>0</v>
      </c>
      <c r="AA2451" s="13" t="b">
        <f>tbl_CleanLeads[[#This Row],[Status_Clean]]="Converted"</f>
        <v>0</v>
      </c>
    </row>
    <row r="2452" spans="1:27">
      <c r="A2452" t="s">
        <v>63</v>
      </c>
      <c r="B2452" t="s">
        <v>6961</v>
      </c>
      <c r="C2452" t="s">
        <v>8801</v>
      </c>
      <c r="D2452" t="s">
        <v>7280</v>
      </c>
      <c r="E2452" t="s">
        <v>101</v>
      </c>
      <c r="F2452" t="s">
        <v>193</v>
      </c>
      <c r="G2452" s="1">
        <v>45229</v>
      </c>
      <c r="H2452" s="8">
        <f>MONTH(tbl_CleanLeads[[#This Row],[Lead_Date_Final]])</f>
        <v>10</v>
      </c>
      <c r="I2452" t="s">
        <v>7270</v>
      </c>
      <c r="J2452" t="s">
        <v>7263</v>
      </c>
      <c r="K2452" t="s">
        <v>7264</v>
      </c>
      <c r="L2452">
        <f>WEEKDAY(tbl_CleanLeads[[#This Row],[Lead_Date_Final]],2)</f>
        <v>1</v>
      </c>
      <c r="M2452" t="s">
        <v>7298</v>
      </c>
      <c r="N2452">
        <v>58.5</v>
      </c>
      <c r="O2452" s="7">
        <v>4556.42</v>
      </c>
      <c r="P2452">
        <v>33</v>
      </c>
      <c r="Q2452" t="s">
        <v>7273</v>
      </c>
      <c r="R2452">
        <f>IF(UPPER(TRIM(Table2[[#This Row],[Status_Clean]]))="CONVERTED",1,0)</f>
        <v>0</v>
      </c>
      <c r="S2452">
        <f>IF(ISNUMBER(MATCH(UPPER(TRIM(Table2[[#This Row],[Status_Clean]])),{"CONTACTED","QUALIFIED","CONVERTED"},0)),1,0)</f>
        <v>0</v>
      </c>
      <c r="T2452" cm="1">
        <f t="array" ref="T2452">_xlfn.SWITCH(UPPER(TRIM(Table2[[#This Row],[Status_Clean]])),"NEW",1,"CONTACTED",2,"QUALIFIED",3,"CONVERTED",4,"LOST",5,99)</f>
        <v>1</v>
      </c>
      <c r="U2452" t="str" cm="1">
        <f t="array" ref="U2452">_xlfn.LET(_xlpm.x,IFERROR(VALUE(Table2[[#This Row],[Response_Time_Hours]]),""),IF(_xlpm.x="","CHECK",_xlfn.IFS(_xlpm.x&lt;=1,"Immediate",_xlpm.x&lt;=6,"Fast",_xlpm.x&lt;=24,"Moderate",_xlpm.x&gt;24,"Delayed")))</f>
        <v>Delayed</v>
      </c>
      <c r="V2452">
        <f>FLOOR(tbl_CleanLeads[[#This Row],[Response_Time_Hours]],6)</f>
        <v>54</v>
      </c>
      <c r="W2452" t="str" cm="1">
        <f t="array" ref="W2452">IF(Table2[[#This Row],[Interaction_Count_Final]]="","N/A",_xlfn.IFS(Table2[[#This Row],[Interaction_Count_Final]]&lt;=2,"Low",Table2[[#This Row],[Interaction_Count_Final]]&lt;=5,"Medium",Table2[[#This Row],[Interaction_Count_Final]]&gt;=6,"High",TRUE,"CHECK"))</f>
        <v>High</v>
      </c>
      <c r="X2452" t="b">
        <f t="shared" si="38"/>
        <v>1</v>
      </c>
      <c r="Y2452" t="b">
        <f>tbl_CleanLeads[[#This Row],[Response_Time_Hours]]&gt;24</f>
        <v>1</v>
      </c>
      <c r="Z2452" s="13" t="b">
        <f>tbl_CleanLeads[[#This Row],[Response_Time_Hours]]&gt;72</f>
        <v>0</v>
      </c>
      <c r="AA2452" s="13" t="b">
        <f>tbl_CleanLeads[[#This Row],[Status_Clean]]="Converted"</f>
        <v>0</v>
      </c>
    </row>
    <row r="2453" spans="1:27">
      <c r="A2453" t="s">
        <v>90</v>
      </c>
      <c r="B2453" t="s">
        <v>6963</v>
      </c>
      <c r="C2453" t="s">
        <v>6964</v>
      </c>
      <c r="D2453" t="s">
        <v>7258</v>
      </c>
      <c r="E2453" t="s">
        <v>106</v>
      </c>
      <c r="F2453" t="s">
        <v>125</v>
      </c>
      <c r="G2453" s="1">
        <v>44992</v>
      </c>
      <c r="H2453" s="8">
        <f>MONTH(tbl_CleanLeads[[#This Row],[Lead_Date_Final]])</f>
        <v>3</v>
      </c>
      <c r="I2453" t="s">
        <v>7295</v>
      </c>
      <c r="J2453" t="s">
        <v>7263</v>
      </c>
      <c r="K2453" t="s">
        <v>7284</v>
      </c>
      <c r="L2453">
        <f>WEEKDAY(tbl_CleanLeads[[#This Row],[Lead_Date_Final]],2)</f>
        <v>2</v>
      </c>
      <c r="M2453" t="s">
        <v>7265</v>
      </c>
      <c r="N2453">
        <v>22</v>
      </c>
      <c r="O2453" s="7">
        <v>2801.94</v>
      </c>
      <c r="P2453">
        <v>40</v>
      </c>
      <c r="Q2453" t="s">
        <v>7266</v>
      </c>
      <c r="R2453">
        <f>IF(UPPER(TRIM(Table2[[#This Row],[Status_Clean]]))="CONVERTED",1,0)</f>
        <v>0</v>
      </c>
      <c r="S2453">
        <f>IF(ISNUMBER(MATCH(UPPER(TRIM(Table2[[#This Row],[Status_Clean]])),{"CONTACTED","QUALIFIED","CONVERTED"},0)),1,0)</f>
        <v>1</v>
      </c>
      <c r="T2453" cm="1">
        <f t="array" ref="T2453">_xlfn.SWITCH(UPPER(TRIM(Table2[[#This Row],[Status_Clean]])),"NEW",1,"CONTACTED",2,"QUALIFIED",3,"CONVERTED",4,"LOST",5,99)</f>
        <v>2</v>
      </c>
      <c r="U2453" t="str" cm="1">
        <f t="array" ref="U2453">_xlfn.LET(_xlpm.x,IFERROR(VALUE(Table2[[#This Row],[Response_Time_Hours]]),""),IF(_xlpm.x="","CHECK",_xlfn.IFS(_xlpm.x&lt;=1,"Immediate",_xlpm.x&lt;=6,"Fast",_xlpm.x&lt;=24,"Moderate",_xlpm.x&gt;24,"Delayed")))</f>
        <v>Moderate</v>
      </c>
      <c r="V2453">
        <f>FLOOR(tbl_CleanLeads[[#This Row],[Response_Time_Hours]],6)</f>
        <v>18</v>
      </c>
      <c r="W2453" t="str" cm="1">
        <f t="array" ref="W2453">IF(Table2[[#This Row],[Interaction_Count_Final]]="","N/A",_xlfn.IFS(Table2[[#This Row],[Interaction_Count_Final]]&lt;=2,"Low",Table2[[#This Row],[Interaction_Count_Final]]&lt;=5,"Medium",Table2[[#This Row],[Interaction_Count_Final]]&gt;=6,"High",TRUE,"CHECK"))</f>
        <v>High</v>
      </c>
      <c r="X2453" t="b">
        <f t="shared" si="38"/>
        <v>1</v>
      </c>
      <c r="Y2453" t="b">
        <f>tbl_CleanLeads[[#This Row],[Response_Time_Hours]]&gt;24</f>
        <v>0</v>
      </c>
      <c r="Z2453" s="13" t="b">
        <f>tbl_CleanLeads[[#This Row],[Response_Time_Hours]]&gt;72</f>
        <v>0</v>
      </c>
      <c r="AA2453" s="13" t="b">
        <f>tbl_CleanLeads[[#This Row],[Status_Clean]]="Converted"</f>
        <v>0</v>
      </c>
    </row>
    <row r="2454" spans="1:27">
      <c r="A2454" t="s">
        <v>90</v>
      </c>
      <c r="B2454" t="s">
        <v>6965</v>
      </c>
      <c r="C2454" t="s">
        <v>6966</v>
      </c>
      <c r="D2454" t="s">
        <v>7274</v>
      </c>
      <c r="E2454" t="s">
        <v>263</v>
      </c>
      <c r="F2454" t="s">
        <v>173</v>
      </c>
      <c r="G2454" s="1">
        <v>45451</v>
      </c>
      <c r="H2454" s="8">
        <f>MONTH(tbl_CleanLeads[[#This Row],[Lead_Date_Final]])</f>
        <v>6</v>
      </c>
      <c r="I2454" t="s">
        <v>7276</v>
      </c>
      <c r="J2454" t="s">
        <v>7271</v>
      </c>
      <c r="K2454" t="s">
        <v>7277</v>
      </c>
      <c r="L2454">
        <f>WEEKDAY(tbl_CleanLeads[[#This Row],[Lead_Date_Final]],2)</f>
        <v>6</v>
      </c>
      <c r="M2454" t="s">
        <v>7278</v>
      </c>
      <c r="N2454">
        <v>44</v>
      </c>
      <c r="O2454" s="7">
        <v>1242.74</v>
      </c>
      <c r="P2454">
        <v>17</v>
      </c>
      <c r="Q2454" t="s">
        <v>7289</v>
      </c>
      <c r="R2454">
        <f>IF(UPPER(TRIM(Table2[[#This Row],[Status_Clean]]))="CONVERTED",1,0)</f>
        <v>0</v>
      </c>
      <c r="S2454">
        <f>IF(ISNUMBER(MATCH(UPPER(TRIM(Table2[[#This Row],[Status_Clean]])),{"CONTACTED","QUALIFIED","CONVERTED"},0)),1,0)</f>
        <v>0</v>
      </c>
      <c r="T2454" cm="1">
        <f t="array" ref="T2454">_xlfn.SWITCH(UPPER(TRIM(Table2[[#This Row],[Status_Clean]])),"NEW",1,"CONTACTED",2,"QUALIFIED",3,"CONVERTED",4,"LOST",5,99)</f>
        <v>5</v>
      </c>
      <c r="U2454" t="str" cm="1">
        <f t="array" ref="U2454">_xlfn.LET(_xlpm.x,IFERROR(VALUE(Table2[[#This Row],[Response_Time_Hours]]),""),IF(_xlpm.x="","CHECK",_xlfn.IFS(_xlpm.x&lt;=1,"Immediate",_xlpm.x&lt;=6,"Fast",_xlpm.x&lt;=24,"Moderate",_xlpm.x&gt;24,"Delayed")))</f>
        <v>Delayed</v>
      </c>
      <c r="V2454">
        <f>FLOOR(tbl_CleanLeads[[#This Row],[Response_Time_Hours]],6)</f>
        <v>42</v>
      </c>
      <c r="W2454" t="str" cm="1">
        <f t="array" ref="W2454">IF(Table2[[#This Row],[Interaction_Count_Final]]="","N/A",_xlfn.IFS(Table2[[#This Row],[Interaction_Count_Final]]&lt;=2,"Low",Table2[[#This Row],[Interaction_Count_Final]]&lt;=5,"Medium",Table2[[#This Row],[Interaction_Count_Final]]&gt;=6,"High",TRUE,"CHECK"))</f>
        <v>High</v>
      </c>
      <c r="X2454" t="b">
        <f t="shared" si="38"/>
        <v>1</v>
      </c>
      <c r="Y2454" t="b">
        <f>tbl_CleanLeads[[#This Row],[Response_Time_Hours]]&gt;24</f>
        <v>1</v>
      </c>
      <c r="Z2454" s="13" t="b">
        <f>tbl_CleanLeads[[#This Row],[Response_Time_Hours]]&gt;72</f>
        <v>0</v>
      </c>
      <c r="AA2454" s="13" t="b">
        <f>tbl_CleanLeads[[#This Row],[Status_Clean]]="Converted"</f>
        <v>0</v>
      </c>
    </row>
    <row r="2455" spans="1:27">
      <c r="A2455" t="s">
        <v>102</v>
      </c>
      <c r="B2455" t="s">
        <v>6967</v>
      </c>
      <c r="C2455" t="s">
        <v>6968</v>
      </c>
      <c r="D2455" t="s">
        <v>7274</v>
      </c>
      <c r="E2455" t="s">
        <v>254</v>
      </c>
      <c r="F2455" t="s">
        <v>125</v>
      </c>
      <c r="G2455" s="1">
        <v>45353</v>
      </c>
      <c r="H2455" s="8">
        <f>MONTH(tbl_CleanLeads[[#This Row],[Lead_Date_Final]])</f>
        <v>3</v>
      </c>
      <c r="I2455" t="s">
        <v>7295</v>
      </c>
      <c r="J2455" t="s">
        <v>7271</v>
      </c>
      <c r="K2455" t="s">
        <v>7284</v>
      </c>
      <c r="L2455">
        <f>WEEKDAY(tbl_CleanLeads[[#This Row],[Lead_Date_Final]],2)</f>
        <v>6</v>
      </c>
      <c r="M2455" t="s">
        <v>7278</v>
      </c>
      <c r="N2455">
        <v>71.8</v>
      </c>
      <c r="O2455" s="7">
        <v>1917</v>
      </c>
      <c r="P2455">
        <v>19</v>
      </c>
      <c r="Q2455" t="s">
        <v>7289</v>
      </c>
      <c r="R2455">
        <f>IF(UPPER(TRIM(Table2[[#This Row],[Status_Clean]]))="CONVERTED",1,0)</f>
        <v>0</v>
      </c>
      <c r="S2455">
        <f>IF(ISNUMBER(MATCH(UPPER(TRIM(Table2[[#This Row],[Status_Clean]])),{"CONTACTED","QUALIFIED","CONVERTED"},0)),1,0)</f>
        <v>1</v>
      </c>
      <c r="T2455" cm="1">
        <f t="array" ref="T2455">_xlfn.SWITCH(UPPER(TRIM(Table2[[#This Row],[Status_Clean]])),"NEW",1,"CONTACTED",2,"QUALIFIED",3,"CONVERTED",4,"LOST",5,99)</f>
        <v>2</v>
      </c>
      <c r="U2455" t="str" cm="1">
        <f t="array" ref="U2455">_xlfn.LET(_xlpm.x,IFERROR(VALUE(Table2[[#This Row],[Response_Time_Hours]]),""),IF(_xlpm.x="","CHECK",_xlfn.IFS(_xlpm.x&lt;=1,"Immediate",_xlpm.x&lt;=6,"Fast",_xlpm.x&lt;=24,"Moderate",_xlpm.x&gt;24,"Delayed")))</f>
        <v>Delayed</v>
      </c>
      <c r="V2455">
        <f>FLOOR(tbl_CleanLeads[[#This Row],[Response_Time_Hours]],6)</f>
        <v>66</v>
      </c>
      <c r="W2455" t="str" cm="1">
        <f t="array" ref="W2455">IF(Table2[[#This Row],[Interaction_Count_Final]]="","N/A",_xlfn.IFS(Table2[[#This Row],[Interaction_Count_Final]]&lt;=2,"Low",Table2[[#This Row],[Interaction_Count_Final]]&lt;=5,"Medium",Table2[[#This Row],[Interaction_Count_Final]]&gt;=6,"High",TRUE,"CHECK"))</f>
        <v>High</v>
      </c>
      <c r="X2455" t="b">
        <f t="shared" si="38"/>
        <v>1</v>
      </c>
      <c r="Y2455" t="b">
        <f>tbl_CleanLeads[[#This Row],[Response_Time_Hours]]&gt;24</f>
        <v>1</v>
      </c>
      <c r="Z2455" s="13" t="b">
        <f>tbl_CleanLeads[[#This Row],[Response_Time_Hours]]&gt;72</f>
        <v>0</v>
      </c>
      <c r="AA2455" s="13" t="b">
        <f>tbl_CleanLeads[[#This Row],[Status_Clean]]="Converted"</f>
        <v>0</v>
      </c>
    </row>
    <row r="2456" spans="1:27">
      <c r="A2456" t="s">
        <v>102</v>
      </c>
      <c r="B2456" t="s">
        <v>6969</v>
      </c>
      <c r="C2456" t="s">
        <v>6970</v>
      </c>
      <c r="D2456" t="s">
        <v>7280</v>
      </c>
      <c r="E2456" t="s">
        <v>311</v>
      </c>
      <c r="F2456" t="s">
        <v>125</v>
      </c>
      <c r="G2456" s="1">
        <v>45160</v>
      </c>
      <c r="H2456" s="8">
        <f>MONTH(tbl_CleanLeads[[#This Row],[Lead_Date_Final]])</f>
        <v>8</v>
      </c>
      <c r="I2456" t="s">
        <v>7310</v>
      </c>
      <c r="J2456" t="s">
        <v>7263</v>
      </c>
      <c r="K2456" t="s">
        <v>7288</v>
      </c>
      <c r="L2456">
        <f>WEEKDAY(tbl_CleanLeads[[#This Row],[Lead_Date_Final]],2)</f>
        <v>2</v>
      </c>
      <c r="M2456" t="s">
        <v>7265</v>
      </c>
      <c r="N2456">
        <v>52.800000000000004</v>
      </c>
      <c r="O2456" s="7">
        <v>1485.77</v>
      </c>
      <c r="P2456">
        <v>18</v>
      </c>
      <c r="Q2456" t="s">
        <v>7289</v>
      </c>
      <c r="R2456">
        <f>IF(UPPER(TRIM(Table2[[#This Row],[Status_Clean]]))="CONVERTED",1,0)</f>
        <v>0</v>
      </c>
      <c r="S2456">
        <f>IF(ISNUMBER(MATCH(UPPER(TRIM(Table2[[#This Row],[Status_Clean]])),{"CONTACTED","QUALIFIED","CONVERTED"},0)),1,0)</f>
        <v>1</v>
      </c>
      <c r="T2456" cm="1">
        <f t="array" ref="T2456">_xlfn.SWITCH(UPPER(TRIM(Table2[[#This Row],[Status_Clean]])),"NEW",1,"CONTACTED",2,"QUALIFIED",3,"CONVERTED",4,"LOST",5,99)</f>
        <v>2</v>
      </c>
      <c r="U2456" t="str" cm="1">
        <f t="array" ref="U2456">_xlfn.LET(_xlpm.x,IFERROR(VALUE(Table2[[#This Row],[Response_Time_Hours]]),""),IF(_xlpm.x="","CHECK",_xlfn.IFS(_xlpm.x&lt;=1,"Immediate",_xlpm.x&lt;=6,"Fast",_xlpm.x&lt;=24,"Moderate",_xlpm.x&gt;24,"Delayed")))</f>
        <v>Delayed</v>
      </c>
      <c r="V2456">
        <f>FLOOR(tbl_CleanLeads[[#This Row],[Response_Time_Hours]],6)</f>
        <v>48</v>
      </c>
      <c r="W2456" t="str" cm="1">
        <f t="array" ref="W2456">IF(Table2[[#This Row],[Interaction_Count_Final]]="","N/A",_xlfn.IFS(Table2[[#This Row],[Interaction_Count_Final]]&lt;=2,"Low",Table2[[#This Row],[Interaction_Count_Final]]&lt;=5,"Medium",Table2[[#This Row],[Interaction_Count_Final]]&gt;=6,"High",TRUE,"CHECK"))</f>
        <v>High</v>
      </c>
      <c r="X2456" t="b">
        <f t="shared" si="38"/>
        <v>1</v>
      </c>
      <c r="Y2456" t="b">
        <f>tbl_CleanLeads[[#This Row],[Response_Time_Hours]]&gt;24</f>
        <v>1</v>
      </c>
      <c r="Z2456" s="13" t="b">
        <f>tbl_CleanLeads[[#This Row],[Response_Time_Hours]]&gt;72</f>
        <v>0</v>
      </c>
      <c r="AA2456" s="13" t="b">
        <f>tbl_CleanLeads[[#This Row],[Status_Clean]]="Converted"</f>
        <v>0</v>
      </c>
    </row>
    <row r="2457" spans="1:27">
      <c r="A2457" t="s">
        <v>90</v>
      </c>
      <c r="B2457" t="s">
        <v>6972</v>
      </c>
      <c r="C2457" t="s">
        <v>6973</v>
      </c>
      <c r="D2457" t="s">
        <v>7258</v>
      </c>
      <c r="E2457" t="s">
        <v>447</v>
      </c>
      <c r="F2457" t="s">
        <v>71</v>
      </c>
      <c r="G2457" s="1">
        <v>45529</v>
      </c>
      <c r="H2457" s="8">
        <f>MONTH(tbl_CleanLeads[[#This Row],[Lead_Date_Final]])</f>
        <v>8</v>
      </c>
      <c r="I2457" t="s">
        <v>7310</v>
      </c>
      <c r="J2457" t="s">
        <v>7271</v>
      </c>
      <c r="K2457" t="s">
        <v>7288</v>
      </c>
      <c r="L2457">
        <f>WEEKDAY(tbl_CleanLeads[[#This Row],[Lead_Date_Final]],2)</f>
        <v>7</v>
      </c>
      <c r="M2457" t="s">
        <v>7293</v>
      </c>
      <c r="N2457">
        <v>39.200000000000003</v>
      </c>
      <c r="O2457" s="7">
        <v>4939.3599999999997</v>
      </c>
      <c r="P2457">
        <v>1</v>
      </c>
      <c r="Q2457" t="s">
        <v>7273</v>
      </c>
      <c r="R2457">
        <f>IF(UPPER(TRIM(Table2[[#This Row],[Status_Clean]]))="CONVERTED",1,0)</f>
        <v>0</v>
      </c>
      <c r="S2457">
        <f>IF(ISNUMBER(MATCH(UPPER(TRIM(Table2[[#This Row],[Status_Clean]])),{"CONTACTED","QUALIFIED","CONVERTED"},0)),1,0)</f>
        <v>1</v>
      </c>
      <c r="T2457" cm="1">
        <f t="array" ref="T2457">_xlfn.SWITCH(UPPER(TRIM(Table2[[#This Row],[Status_Clean]])),"NEW",1,"CONTACTED",2,"QUALIFIED",3,"CONVERTED",4,"LOST",5,99)</f>
        <v>3</v>
      </c>
      <c r="U2457" t="str" cm="1">
        <f t="array" ref="U2457">_xlfn.LET(_xlpm.x,IFERROR(VALUE(Table2[[#This Row],[Response_Time_Hours]]),""),IF(_xlpm.x="","CHECK",_xlfn.IFS(_xlpm.x&lt;=1,"Immediate",_xlpm.x&lt;=6,"Fast",_xlpm.x&lt;=24,"Moderate",_xlpm.x&gt;24,"Delayed")))</f>
        <v>Delayed</v>
      </c>
      <c r="V2457">
        <f>FLOOR(tbl_CleanLeads[[#This Row],[Response_Time_Hours]],6)</f>
        <v>36</v>
      </c>
      <c r="W2457" t="str" cm="1">
        <f t="array" ref="W2457">IF(Table2[[#This Row],[Interaction_Count_Final]]="","N/A",_xlfn.IFS(Table2[[#This Row],[Interaction_Count_Final]]&lt;=2,"Low",Table2[[#This Row],[Interaction_Count_Final]]&lt;=5,"Medium",Table2[[#This Row],[Interaction_Count_Final]]&gt;=6,"High",TRUE,"CHECK"))</f>
        <v>Low</v>
      </c>
      <c r="X2457" t="b">
        <f t="shared" si="38"/>
        <v>1</v>
      </c>
      <c r="Y2457" t="b">
        <f>tbl_CleanLeads[[#This Row],[Response_Time_Hours]]&gt;24</f>
        <v>1</v>
      </c>
      <c r="Z2457" s="13" t="b">
        <f>tbl_CleanLeads[[#This Row],[Response_Time_Hours]]&gt;72</f>
        <v>0</v>
      </c>
      <c r="AA2457" s="13" t="b">
        <f>tbl_CleanLeads[[#This Row],[Status_Clean]]="Converted"</f>
        <v>0</v>
      </c>
    </row>
    <row r="2458" spans="1:27">
      <c r="A2458" t="s">
        <v>70</v>
      </c>
      <c r="B2458" t="s">
        <v>6975</v>
      </c>
      <c r="C2458" t="s">
        <v>6976</v>
      </c>
      <c r="D2458" t="s">
        <v>7303</v>
      </c>
      <c r="E2458" t="s">
        <v>1356</v>
      </c>
      <c r="F2458" t="s">
        <v>193</v>
      </c>
      <c r="G2458" s="1">
        <v>45638</v>
      </c>
      <c r="H2458" s="8">
        <f>MONTH(tbl_CleanLeads[[#This Row],[Lead_Date_Final]])</f>
        <v>12</v>
      </c>
      <c r="I2458" t="s">
        <v>7262</v>
      </c>
      <c r="J2458" t="s">
        <v>7271</v>
      </c>
      <c r="K2458" t="s">
        <v>7264</v>
      </c>
      <c r="L2458">
        <f>WEEKDAY(tbl_CleanLeads[[#This Row],[Lead_Date_Final]],2)</f>
        <v>4</v>
      </c>
      <c r="M2458" t="s">
        <v>7285</v>
      </c>
      <c r="N2458">
        <v>61.9</v>
      </c>
      <c r="O2458" s="7">
        <v>2971.37</v>
      </c>
      <c r="P2458">
        <v>2</v>
      </c>
      <c r="Q2458" t="s">
        <v>7266</v>
      </c>
      <c r="R2458">
        <f>IF(UPPER(TRIM(Table2[[#This Row],[Status_Clean]]))="CONVERTED",1,0)</f>
        <v>0</v>
      </c>
      <c r="S2458">
        <f>IF(ISNUMBER(MATCH(UPPER(TRIM(Table2[[#This Row],[Status_Clean]])),{"CONTACTED","QUALIFIED","CONVERTED"},0)),1,0)</f>
        <v>0</v>
      </c>
      <c r="T2458" cm="1">
        <f t="array" ref="T2458">_xlfn.SWITCH(UPPER(TRIM(Table2[[#This Row],[Status_Clean]])),"NEW",1,"CONTACTED",2,"QUALIFIED",3,"CONVERTED",4,"LOST",5,99)</f>
        <v>1</v>
      </c>
      <c r="U2458" t="str" cm="1">
        <f t="array" ref="U2458">_xlfn.LET(_xlpm.x,IFERROR(VALUE(Table2[[#This Row],[Response_Time_Hours]]),""),IF(_xlpm.x="","CHECK",_xlfn.IFS(_xlpm.x&lt;=1,"Immediate",_xlpm.x&lt;=6,"Fast",_xlpm.x&lt;=24,"Moderate",_xlpm.x&gt;24,"Delayed")))</f>
        <v>Delayed</v>
      </c>
      <c r="V2458">
        <f>FLOOR(tbl_CleanLeads[[#This Row],[Response_Time_Hours]],6)</f>
        <v>60</v>
      </c>
      <c r="W2458" t="str" cm="1">
        <f t="array" ref="W2458">IF(Table2[[#This Row],[Interaction_Count_Final]]="","N/A",_xlfn.IFS(Table2[[#This Row],[Interaction_Count_Final]]&lt;=2,"Low",Table2[[#This Row],[Interaction_Count_Final]]&lt;=5,"Medium",Table2[[#This Row],[Interaction_Count_Final]]&gt;=6,"High",TRUE,"CHECK"))</f>
        <v>Low</v>
      </c>
      <c r="X2458" t="b">
        <f t="shared" si="38"/>
        <v>1</v>
      </c>
      <c r="Y2458" t="b">
        <f>tbl_CleanLeads[[#This Row],[Response_Time_Hours]]&gt;24</f>
        <v>1</v>
      </c>
      <c r="Z2458" s="13" t="b">
        <f>tbl_CleanLeads[[#This Row],[Response_Time_Hours]]&gt;72</f>
        <v>0</v>
      </c>
      <c r="AA2458" s="13" t="b">
        <f>tbl_CleanLeads[[#This Row],[Status_Clean]]="Converted"</f>
        <v>0</v>
      </c>
    </row>
    <row r="2459" spans="1:27">
      <c r="A2459" t="s">
        <v>102</v>
      </c>
      <c r="B2459" t="s">
        <v>6977</v>
      </c>
      <c r="C2459" t="s">
        <v>6978</v>
      </c>
      <c r="D2459" t="s">
        <v>7274</v>
      </c>
      <c r="E2459" t="s">
        <v>69</v>
      </c>
      <c r="F2459" t="s">
        <v>250</v>
      </c>
      <c r="G2459" s="1">
        <v>45092</v>
      </c>
      <c r="H2459" s="8">
        <f>MONTH(tbl_CleanLeads[[#This Row],[Lead_Date_Final]])</f>
        <v>6</v>
      </c>
      <c r="I2459" t="s">
        <v>7276</v>
      </c>
      <c r="J2459" t="s">
        <v>7263</v>
      </c>
      <c r="K2459" t="s">
        <v>7277</v>
      </c>
      <c r="L2459">
        <f>WEEKDAY(tbl_CleanLeads[[#This Row],[Lead_Date_Final]],2)</f>
        <v>4</v>
      </c>
      <c r="M2459" t="s">
        <v>7285</v>
      </c>
      <c r="N2459">
        <v>42.6</v>
      </c>
      <c r="O2459" s="7">
        <v>2839.73</v>
      </c>
      <c r="P2459">
        <v>13</v>
      </c>
      <c r="Q2459" t="s">
        <v>7266</v>
      </c>
      <c r="R2459">
        <f>IF(UPPER(TRIM(Table2[[#This Row],[Status_Clean]]))="CONVERTED",1,0)</f>
        <v>1</v>
      </c>
      <c r="S2459">
        <f>IF(ISNUMBER(MATCH(UPPER(TRIM(Table2[[#This Row],[Status_Clean]])),{"CONTACTED","QUALIFIED","CONVERTED"},0)),1,0)</f>
        <v>1</v>
      </c>
      <c r="T2459" cm="1">
        <f t="array" ref="T2459">_xlfn.SWITCH(UPPER(TRIM(Table2[[#This Row],[Status_Clean]])),"NEW",1,"CONTACTED",2,"QUALIFIED",3,"CONVERTED",4,"LOST",5,99)</f>
        <v>4</v>
      </c>
      <c r="U2459" t="str" cm="1">
        <f t="array" ref="U2459">_xlfn.LET(_xlpm.x,IFERROR(VALUE(Table2[[#This Row],[Response_Time_Hours]]),""),IF(_xlpm.x="","CHECK",_xlfn.IFS(_xlpm.x&lt;=1,"Immediate",_xlpm.x&lt;=6,"Fast",_xlpm.x&lt;=24,"Moderate",_xlpm.x&gt;24,"Delayed")))</f>
        <v>Delayed</v>
      </c>
      <c r="V2459">
        <f>FLOOR(tbl_CleanLeads[[#This Row],[Response_Time_Hours]],6)</f>
        <v>42</v>
      </c>
      <c r="W2459" t="str" cm="1">
        <f t="array" ref="W2459">IF(Table2[[#This Row],[Interaction_Count_Final]]="","N/A",_xlfn.IFS(Table2[[#This Row],[Interaction_Count_Final]]&lt;=2,"Low",Table2[[#This Row],[Interaction_Count_Final]]&lt;=5,"Medium",Table2[[#This Row],[Interaction_Count_Final]]&gt;=6,"High",TRUE,"CHECK"))</f>
        <v>High</v>
      </c>
      <c r="X2459" t="b">
        <f t="shared" si="38"/>
        <v>1</v>
      </c>
      <c r="Y2459" t="b">
        <f>tbl_CleanLeads[[#This Row],[Response_Time_Hours]]&gt;24</f>
        <v>1</v>
      </c>
      <c r="Z2459" s="13" t="b">
        <f>tbl_CleanLeads[[#This Row],[Response_Time_Hours]]&gt;72</f>
        <v>0</v>
      </c>
      <c r="AA2459" s="13" t="b">
        <f>tbl_CleanLeads[[#This Row],[Status_Clean]]="Converted"</f>
        <v>1</v>
      </c>
    </row>
    <row r="2460" spans="1:27">
      <c r="A2460" t="s">
        <v>102</v>
      </c>
      <c r="B2460" t="s">
        <v>6981</v>
      </c>
      <c r="C2460" t="s">
        <v>6982</v>
      </c>
      <c r="D2460" t="s">
        <v>7280</v>
      </c>
      <c r="E2460" t="s">
        <v>69</v>
      </c>
      <c r="F2460" t="s">
        <v>193</v>
      </c>
      <c r="G2460" s="1">
        <v>45477</v>
      </c>
      <c r="H2460" s="8">
        <f>MONTH(tbl_CleanLeads[[#This Row],[Lead_Date_Final]])</f>
        <v>7</v>
      </c>
      <c r="I2460" t="s">
        <v>7305</v>
      </c>
      <c r="J2460" t="s">
        <v>7271</v>
      </c>
      <c r="K2460" t="s">
        <v>7288</v>
      </c>
      <c r="L2460">
        <f>WEEKDAY(tbl_CleanLeads[[#This Row],[Lead_Date_Final]],2)</f>
        <v>4</v>
      </c>
      <c r="M2460" t="s">
        <v>7285</v>
      </c>
      <c r="N2460">
        <v>35.200000000000003</v>
      </c>
      <c r="O2460" s="7">
        <v>1458.48</v>
      </c>
      <c r="P2460" t="s">
        <v>232</v>
      </c>
      <c r="Q2460" t="s">
        <v>7289</v>
      </c>
      <c r="R2460">
        <f>IF(UPPER(TRIM(Table2[[#This Row],[Status_Clean]]))="CONVERTED",1,0)</f>
        <v>0</v>
      </c>
      <c r="S2460">
        <f>IF(ISNUMBER(MATCH(UPPER(TRIM(Table2[[#This Row],[Status_Clean]])),{"CONTACTED","QUALIFIED","CONVERTED"},0)),1,0)</f>
        <v>0</v>
      </c>
      <c r="T2460" cm="1">
        <f t="array" ref="T2460">_xlfn.SWITCH(UPPER(TRIM(Table2[[#This Row],[Status_Clean]])),"NEW",1,"CONTACTED",2,"QUALIFIED",3,"CONVERTED",4,"LOST",5,99)</f>
        <v>1</v>
      </c>
      <c r="U2460" t="str" cm="1">
        <f t="array" ref="U2460">_xlfn.LET(_xlpm.x,IFERROR(VALUE(Table2[[#This Row],[Response_Time_Hours]]),""),IF(_xlpm.x="","CHECK",_xlfn.IFS(_xlpm.x&lt;=1,"Immediate",_xlpm.x&lt;=6,"Fast",_xlpm.x&lt;=24,"Moderate",_xlpm.x&gt;24,"Delayed")))</f>
        <v>Delayed</v>
      </c>
      <c r="V2460">
        <f>FLOOR(tbl_CleanLeads[[#This Row],[Response_Time_Hours]],6)</f>
        <v>30</v>
      </c>
      <c r="W2460" t="str" cm="1">
        <f t="array" ref="W2460">IF(Table2[[#This Row],[Interaction_Count_Final]]="","N/A",_xlfn.IFS(Table2[[#This Row],[Interaction_Count_Final]]&lt;=2,"Low",Table2[[#This Row],[Interaction_Count_Final]]&lt;=5,"Medium",Table2[[#This Row],[Interaction_Count_Final]]&gt;=6,"High",TRUE,"CHECK"))</f>
        <v>High</v>
      </c>
      <c r="X2460" t="b">
        <f t="shared" si="38"/>
        <v>1</v>
      </c>
      <c r="Y2460" t="b">
        <f>tbl_CleanLeads[[#This Row],[Response_Time_Hours]]&gt;24</f>
        <v>1</v>
      </c>
      <c r="Z2460" s="13" t="b">
        <f>tbl_CleanLeads[[#This Row],[Response_Time_Hours]]&gt;72</f>
        <v>0</v>
      </c>
      <c r="AA2460" s="13" t="b">
        <f>tbl_CleanLeads[[#This Row],[Status_Clean]]="Converted"</f>
        <v>0</v>
      </c>
    </row>
    <row r="2461" spans="1:27">
      <c r="A2461" t="s">
        <v>63</v>
      </c>
      <c r="B2461" t="s">
        <v>6983</v>
      </c>
      <c r="C2461" t="s">
        <v>6984</v>
      </c>
      <c r="D2461" t="s">
        <v>7280</v>
      </c>
      <c r="E2461" t="s">
        <v>473</v>
      </c>
      <c r="F2461" t="s">
        <v>71</v>
      </c>
      <c r="G2461" s="1">
        <v>45338</v>
      </c>
      <c r="H2461" s="8">
        <f>MONTH(tbl_CleanLeads[[#This Row],[Lead_Date_Final]])</f>
        <v>2</v>
      </c>
      <c r="I2461" t="s">
        <v>7283</v>
      </c>
      <c r="J2461" t="s">
        <v>7271</v>
      </c>
      <c r="K2461" t="s">
        <v>7284</v>
      </c>
      <c r="L2461">
        <f>WEEKDAY(tbl_CleanLeads[[#This Row],[Lead_Date_Final]],2)</f>
        <v>5</v>
      </c>
      <c r="M2461" t="s">
        <v>7312</v>
      </c>
      <c r="N2461">
        <v>67.199999999999989</v>
      </c>
      <c r="O2461" s="7">
        <v>1874.3</v>
      </c>
      <c r="P2461">
        <v>45</v>
      </c>
      <c r="Q2461" t="s">
        <v>7289</v>
      </c>
      <c r="R2461">
        <f>IF(UPPER(TRIM(Table2[[#This Row],[Status_Clean]]))="CONVERTED",1,0)</f>
        <v>0</v>
      </c>
      <c r="S2461">
        <f>IF(ISNUMBER(MATCH(UPPER(TRIM(Table2[[#This Row],[Status_Clean]])),{"CONTACTED","QUALIFIED","CONVERTED"},0)),1,0)</f>
        <v>1</v>
      </c>
      <c r="T2461" cm="1">
        <f t="array" ref="T2461">_xlfn.SWITCH(UPPER(TRIM(Table2[[#This Row],[Status_Clean]])),"NEW",1,"CONTACTED",2,"QUALIFIED",3,"CONVERTED",4,"LOST",5,99)</f>
        <v>3</v>
      </c>
      <c r="U2461" t="str" cm="1">
        <f t="array" ref="U2461">_xlfn.LET(_xlpm.x,IFERROR(VALUE(Table2[[#This Row],[Response_Time_Hours]]),""),IF(_xlpm.x="","CHECK",_xlfn.IFS(_xlpm.x&lt;=1,"Immediate",_xlpm.x&lt;=6,"Fast",_xlpm.x&lt;=24,"Moderate",_xlpm.x&gt;24,"Delayed")))</f>
        <v>Delayed</v>
      </c>
      <c r="V2461">
        <f>FLOOR(tbl_CleanLeads[[#This Row],[Response_Time_Hours]],6)</f>
        <v>66</v>
      </c>
      <c r="W2461" t="str" cm="1">
        <f t="array" ref="W2461">IF(Table2[[#This Row],[Interaction_Count_Final]]="","N/A",_xlfn.IFS(Table2[[#This Row],[Interaction_Count_Final]]&lt;=2,"Low",Table2[[#This Row],[Interaction_Count_Final]]&lt;=5,"Medium",Table2[[#This Row],[Interaction_Count_Final]]&gt;=6,"High",TRUE,"CHECK"))</f>
        <v>High</v>
      </c>
      <c r="X2461" t="b">
        <f t="shared" si="38"/>
        <v>1</v>
      </c>
      <c r="Y2461" t="b">
        <f>tbl_CleanLeads[[#This Row],[Response_Time_Hours]]&gt;24</f>
        <v>1</v>
      </c>
      <c r="Z2461" s="13" t="b">
        <f>tbl_CleanLeads[[#This Row],[Response_Time_Hours]]&gt;72</f>
        <v>0</v>
      </c>
      <c r="AA2461" s="13" t="b">
        <f>tbl_CleanLeads[[#This Row],[Status_Clean]]="Converted"</f>
        <v>0</v>
      </c>
    </row>
    <row r="2462" spans="1:27">
      <c r="A2462" t="s">
        <v>90</v>
      </c>
      <c r="B2462" t="s">
        <v>6986</v>
      </c>
      <c r="C2462" t="s">
        <v>6987</v>
      </c>
      <c r="D2462" t="s">
        <v>7268</v>
      </c>
      <c r="E2462" t="s">
        <v>123</v>
      </c>
      <c r="F2462" t="s">
        <v>125</v>
      </c>
      <c r="G2462" s="1">
        <v>45338</v>
      </c>
      <c r="H2462" s="8">
        <f>MONTH(tbl_CleanLeads[[#This Row],[Lead_Date_Final]])</f>
        <v>2</v>
      </c>
      <c r="I2462" t="s">
        <v>7283</v>
      </c>
      <c r="J2462" t="s">
        <v>7271</v>
      </c>
      <c r="K2462" t="s">
        <v>7284</v>
      </c>
      <c r="L2462">
        <f>WEEKDAY(tbl_CleanLeads[[#This Row],[Lead_Date_Final]],2)</f>
        <v>5</v>
      </c>
      <c r="M2462" t="s">
        <v>7312</v>
      </c>
      <c r="N2462">
        <v>35</v>
      </c>
      <c r="O2462" s="7">
        <v>2871.31</v>
      </c>
      <c r="P2462" t="s">
        <v>232</v>
      </c>
      <c r="Q2462" t="s">
        <v>7266</v>
      </c>
      <c r="R2462">
        <f>IF(UPPER(TRIM(Table2[[#This Row],[Status_Clean]]))="CONVERTED",1,0)</f>
        <v>0</v>
      </c>
      <c r="S2462">
        <f>IF(ISNUMBER(MATCH(UPPER(TRIM(Table2[[#This Row],[Status_Clean]])),{"CONTACTED","QUALIFIED","CONVERTED"},0)),1,0)</f>
        <v>1</v>
      </c>
      <c r="T2462" cm="1">
        <f t="array" ref="T2462">_xlfn.SWITCH(UPPER(TRIM(Table2[[#This Row],[Status_Clean]])),"NEW",1,"CONTACTED",2,"QUALIFIED",3,"CONVERTED",4,"LOST",5,99)</f>
        <v>2</v>
      </c>
      <c r="U2462" t="str" cm="1">
        <f t="array" ref="U2462">_xlfn.LET(_xlpm.x,IFERROR(VALUE(Table2[[#This Row],[Response_Time_Hours]]),""),IF(_xlpm.x="","CHECK",_xlfn.IFS(_xlpm.x&lt;=1,"Immediate",_xlpm.x&lt;=6,"Fast",_xlpm.x&lt;=24,"Moderate",_xlpm.x&gt;24,"Delayed")))</f>
        <v>Delayed</v>
      </c>
      <c r="V2462">
        <f>FLOOR(tbl_CleanLeads[[#This Row],[Response_Time_Hours]],6)</f>
        <v>30</v>
      </c>
      <c r="W2462" t="str" cm="1">
        <f t="array" ref="W2462">IF(Table2[[#This Row],[Interaction_Count_Final]]="","N/A",_xlfn.IFS(Table2[[#This Row],[Interaction_Count_Final]]&lt;=2,"Low",Table2[[#This Row],[Interaction_Count_Final]]&lt;=5,"Medium",Table2[[#This Row],[Interaction_Count_Final]]&gt;=6,"High",TRUE,"CHECK"))</f>
        <v>High</v>
      </c>
      <c r="X2462" t="b">
        <f t="shared" si="38"/>
        <v>1</v>
      </c>
      <c r="Y2462" t="b">
        <f>tbl_CleanLeads[[#This Row],[Response_Time_Hours]]&gt;24</f>
        <v>1</v>
      </c>
      <c r="Z2462" s="13" t="b">
        <f>tbl_CleanLeads[[#This Row],[Response_Time_Hours]]&gt;72</f>
        <v>0</v>
      </c>
      <c r="AA2462" s="13" t="b">
        <f>tbl_CleanLeads[[#This Row],[Status_Clean]]="Converted"</f>
        <v>0</v>
      </c>
    </row>
    <row r="2463" spans="1:27">
      <c r="A2463" t="s">
        <v>102</v>
      </c>
      <c r="B2463" t="s">
        <v>6988</v>
      </c>
      <c r="C2463" t="s">
        <v>8804</v>
      </c>
      <c r="D2463" t="s">
        <v>7268</v>
      </c>
      <c r="E2463" t="s">
        <v>101</v>
      </c>
      <c r="F2463" t="s">
        <v>173</v>
      </c>
      <c r="G2463" s="1">
        <v>45209</v>
      </c>
      <c r="H2463" s="8">
        <f>MONTH(tbl_CleanLeads[[#This Row],[Lead_Date_Final]])</f>
        <v>10</v>
      </c>
      <c r="I2463" t="s">
        <v>7270</v>
      </c>
      <c r="J2463" t="s">
        <v>7263</v>
      </c>
      <c r="K2463" t="s">
        <v>7264</v>
      </c>
      <c r="L2463">
        <f>WEEKDAY(tbl_CleanLeads[[#This Row],[Lead_Date_Final]],2)</f>
        <v>2</v>
      </c>
      <c r="M2463" t="s">
        <v>7265</v>
      </c>
      <c r="N2463">
        <v>2.4000000000000004</v>
      </c>
      <c r="O2463" s="7">
        <v>1662.3</v>
      </c>
      <c r="P2463">
        <v>46</v>
      </c>
      <c r="Q2463" t="s">
        <v>7289</v>
      </c>
      <c r="R2463">
        <f>IF(UPPER(TRIM(Table2[[#This Row],[Status_Clean]]))="CONVERTED",1,0)</f>
        <v>0</v>
      </c>
      <c r="S2463">
        <f>IF(ISNUMBER(MATCH(UPPER(TRIM(Table2[[#This Row],[Status_Clean]])),{"CONTACTED","QUALIFIED","CONVERTED"},0)),1,0)</f>
        <v>0</v>
      </c>
      <c r="T2463" cm="1">
        <f t="array" ref="T2463">_xlfn.SWITCH(UPPER(TRIM(Table2[[#This Row],[Status_Clean]])),"NEW",1,"CONTACTED",2,"QUALIFIED",3,"CONVERTED",4,"LOST",5,99)</f>
        <v>5</v>
      </c>
      <c r="U2463" t="str" cm="1">
        <f t="array" ref="U2463">_xlfn.LET(_xlpm.x,IFERROR(VALUE(Table2[[#This Row],[Response_Time_Hours]]),""),IF(_xlpm.x="","CHECK",_xlfn.IFS(_xlpm.x&lt;=1,"Immediate",_xlpm.x&lt;=6,"Fast",_xlpm.x&lt;=24,"Moderate",_xlpm.x&gt;24,"Delayed")))</f>
        <v>Fast</v>
      </c>
      <c r="V2463">
        <f>FLOOR(tbl_CleanLeads[[#This Row],[Response_Time_Hours]],6)</f>
        <v>0</v>
      </c>
      <c r="W2463" t="str" cm="1">
        <f t="array" ref="W2463">IF(Table2[[#This Row],[Interaction_Count_Final]]="","N/A",_xlfn.IFS(Table2[[#This Row],[Interaction_Count_Final]]&lt;=2,"Low",Table2[[#This Row],[Interaction_Count_Final]]&lt;=5,"Medium",Table2[[#This Row],[Interaction_Count_Final]]&gt;=6,"High",TRUE,"CHECK"))</f>
        <v>High</v>
      </c>
      <c r="X2463" t="b">
        <f t="shared" si="38"/>
        <v>1</v>
      </c>
      <c r="Y2463" t="b">
        <f>tbl_CleanLeads[[#This Row],[Response_Time_Hours]]&gt;24</f>
        <v>0</v>
      </c>
      <c r="Z2463" s="13" t="b">
        <f>tbl_CleanLeads[[#This Row],[Response_Time_Hours]]&gt;72</f>
        <v>0</v>
      </c>
      <c r="AA2463" s="13" t="b">
        <f>tbl_CleanLeads[[#This Row],[Status_Clean]]="Converted"</f>
        <v>0</v>
      </c>
    </row>
    <row r="2464" spans="1:27">
      <c r="A2464" t="s">
        <v>70</v>
      </c>
      <c r="B2464" t="s">
        <v>6990</v>
      </c>
      <c r="C2464" t="s">
        <v>6991</v>
      </c>
      <c r="D2464" t="s">
        <v>7274</v>
      </c>
      <c r="E2464" t="s">
        <v>106</v>
      </c>
      <c r="F2464" t="s">
        <v>125</v>
      </c>
      <c r="G2464" s="1">
        <v>45042</v>
      </c>
      <c r="H2464" s="8">
        <f>MONTH(tbl_CleanLeads[[#This Row],[Lead_Date_Final]])</f>
        <v>4</v>
      </c>
      <c r="I2464" t="s">
        <v>7297</v>
      </c>
      <c r="J2464" t="s">
        <v>7263</v>
      </c>
      <c r="K2464" t="s">
        <v>7277</v>
      </c>
      <c r="L2464">
        <f>WEEKDAY(tbl_CleanLeads[[#This Row],[Lead_Date_Final]],2)</f>
        <v>3</v>
      </c>
      <c r="M2464" t="s">
        <v>7272</v>
      </c>
      <c r="N2464">
        <v>42</v>
      </c>
      <c r="O2464" s="7">
        <v>1134.96</v>
      </c>
      <c r="P2464">
        <v>4</v>
      </c>
      <c r="Q2464" t="s">
        <v>7289</v>
      </c>
      <c r="R2464">
        <f>IF(UPPER(TRIM(Table2[[#This Row],[Status_Clean]]))="CONVERTED",1,0)</f>
        <v>0</v>
      </c>
      <c r="S2464">
        <f>IF(ISNUMBER(MATCH(UPPER(TRIM(Table2[[#This Row],[Status_Clean]])),{"CONTACTED","QUALIFIED","CONVERTED"},0)),1,0)</f>
        <v>1</v>
      </c>
      <c r="T2464" cm="1">
        <f t="array" ref="T2464">_xlfn.SWITCH(UPPER(TRIM(Table2[[#This Row],[Status_Clean]])),"NEW",1,"CONTACTED",2,"QUALIFIED",3,"CONVERTED",4,"LOST",5,99)</f>
        <v>2</v>
      </c>
      <c r="U2464" t="str" cm="1">
        <f t="array" ref="U2464">_xlfn.LET(_xlpm.x,IFERROR(VALUE(Table2[[#This Row],[Response_Time_Hours]]),""),IF(_xlpm.x="","CHECK",_xlfn.IFS(_xlpm.x&lt;=1,"Immediate",_xlpm.x&lt;=6,"Fast",_xlpm.x&lt;=24,"Moderate",_xlpm.x&gt;24,"Delayed")))</f>
        <v>Delayed</v>
      </c>
      <c r="V2464">
        <f>FLOOR(tbl_CleanLeads[[#This Row],[Response_Time_Hours]],6)</f>
        <v>42</v>
      </c>
      <c r="W2464" t="str" cm="1">
        <f t="array" ref="W2464">IF(Table2[[#This Row],[Interaction_Count_Final]]="","N/A",_xlfn.IFS(Table2[[#This Row],[Interaction_Count_Final]]&lt;=2,"Low",Table2[[#This Row],[Interaction_Count_Final]]&lt;=5,"Medium",Table2[[#This Row],[Interaction_Count_Final]]&gt;=6,"High",TRUE,"CHECK"))</f>
        <v>Medium</v>
      </c>
      <c r="X2464" t="b">
        <f t="shared" si="38"/>
        <v>1</v>
      </c>
      <c r="Y2464" t="b">
        <f>tbl_CleanLeads[[#This Row],[Response_Time_Hours]]&gt;24</f>
        <v>1</v>
      </c>
      <c r="Z2464" s="13" t="b">
        <f>tbl_CleanLeads[[#This Row],[Response_Time_Hours]]&gt;72</f>
        <v>0</v>
      </c>
      <c r="AA2464" s="13" t="b">
        <f>tbl_CleanLeads[[#This Row],[Status_Clean]]="Converted"</f>
        <v>0</v>
      </c>
    </row>
    <row r="2465" spans="1:27">
      <c r="A2465" t="s">
        <v>63</v>
      </c>
      <c r="B2465" t="s">
        <v>6993</v>
      </c>
      <c r="C2465" t="s">
        <v>6994</v>
      </c>
      <c r="D2465" t="s">
        <v>7303</v>
      </c>
      <c r="E2465" t="s">
        <v>69</v>
      </c>
      <c r="F2465" t="s">
        <v>125</v>
      </c>
      <c r="G2465" s="1">
        <v>45209</v>
      </c>
      <c r="H2465" s="8">
        <f>MONTH(tbl_CleanLeads[[#This Row],[Lead_Date_Final]])</f>
        <v>10</v>
      </c>
      <c r="I2465" t="s">
        <v>7270</v>
      </c>
      <c r="J2465" t="s">
        <v>7263</v>
      </c>
      <c r="K2465" t="s">
        <v>7264</v>
      </c>
      <c r="L2465">
        <f>WEEKDAY(tbl_CleanLeads[[#This Row],[Lead_Date_Final]],2)</f>
        <v>2</v>
      </c>
      <c r="M2465" t="s">
        <v>7265</v>
      </c>
      <c r="N2465">
        <v>40.799999999999997</v>
      </c>
      <c r="O2465" s="7">
        <v>2943.94</v>
      </c>
      <c r="P2465">
        <v>20</v>
      </c>
      <c r="Q2465" t="s">
        <v>7266</v>
      </c>
      <c r="R2465">
        <f>IF(UPPER(TRIM(Table2[[#This Row],[Status_Clean]]))="CONVERTED",1,0)</f>
        <v>0</v>
      </c>
      <c r="S2465">
        <f>IF(ISNUMBER(MATCH(UPPER(TRIM(Table2[[#This Row],[Status_Clean]])),{"CONTACTED","QUALIFIED","CONVERTED"},0)),1,0)</f>
        <v>1</v>
      </c>
      <c r="T2465" cm="1">
        <f t="array" ref="T2465">_xlfn.SWITCH(UPPER(TRIM(Table2[[#This Row],[Status_Clean]])),"NEW",1,"CONTACTED",2,"QUALIFIED",3,"CONVERTED",4,"LOST",5,99)</f>
        <v>2</v>
      </c>
      <c r="U2465" t="str" cm="1">
        <f t="array" ref="U2465">_xlfn.LET(_xlpm.x,IFERROR(VALUE(Table2[[#This Row],[Response_Time_Hours]]),""),IF(_xlpm.x="","CHECK",_xlfn.IFS(_xlpm.x&lt;=1,"Immediate",_xlpm.x&lt;=6,"Fast",_xlpm.x&lt;=24,"Moderate",_xlpm.x&gt;24,"Delayed")))</f>
        <v>Delayed</v>
      </c>
      <c r="V2465">
        <f>FLOOR(tbl_CleanLeads[[#This Row],[Response_Time_Hours]],6)</f>
        <v>36</v>
      </c>
      <c r="W2465" t="str" cm="1">
        <f t="array" ref="W2465">IF(Table2[[#This Row],[Interaction_Count_Final]]="","N/A",_xlfn.IFS(Table2[[#This Row],[Interaction_Count_Final]]&lt;=2,"Low",Table2[[#This Row],[Interaction_Count_Final]]&lt;=5,"Medium",Table2[[#This Row],[Interaction_Count_Final]]&gt;=6,"High",TRUE,"CHECK"))</f>
        <v>High</v>
      </c>
      <c r="X2465" t="b">
        <f t="shared" si="38"/>
        <v>1</v>
      </c>
      <c r="Y2465" t="b">
        <f>tbl_CleanLeads[[#This Row],[Response_Time_Hours]]&gt;24</f>
        <v>1</v>
      </c>
      <c r="Z2465" s="13" t="b">
        <f>tbl_CleanLeads[[#This Row],[Response_Time_Hours]]&gt;72</f>
        <v>0</v>
      </c>
      <c r="AA2465" s="13" t="b">
        <f>tbl_CleanLeads[[#This Row],[Status_Clean]]="Converted"</f>
        <v>0</v>
      </c>
    </row>
    <row r="2466" spans="1:27">
      <c r="A2466" t="s">
        <v>70</v>
      </c>
      <c r="B2466" t="s">
        <v>6995</v>
      </c>
      <c r="C2466" t="s">
        <v>6996</v>
      </c>
      <c r="D2466" t="s">
        <v>7258</v>
      </c>
      <c r="E2466" t="s">
        <v>473</v>
      </c>
      <c r="F2466" t="s">
        <v>250</v>
      </c>
      <c r="G2466" s="1">
        <v>45500</v>
      </c>
      <c r="H2466" s="8">
        <f>MONTH(tbl_CleanLeads[[#This Row],[Lead_Date_Final]])</f>
        <v>7</v>
      </c>
      <c r="I2466" t="s">
        <v>7305</v>
      </c>
      <c r="J2466" t="s">
        <v>7271</v>
      </c>
      <c r="K2466" t="s">
        <v>7288</v>
      </c>
      <c r="L2466">
        <f>WEEKDAY(tbl_CleanLeads[[#This Row],[Lead_Date_Final]],2)</f>
        <v>6</v>
      </c>
      <c r="M2466" t="s">
        <v>7278</v>
      </c>
      <c r="N2466">
        <v>27.9</v>
      </c>
      <c r="O2466" s="7">
        <v>3444.75</v>
      </c>
      <c r="P2466">
        <v>50</v>
      </c>
      <c r="Q2466" t="s">
        <v>7266</v>
      </c>
      <c r="R2466">
        <f>IF(UPPER(TRIM(Table2[[#This Row],[Status_Clean]]))="CONVERTED",1,0)</f>
        <v>1</v>
      </c>
      <c r="S2466">
        <f>IF(ISNUMBER(MATCH(UPPER(TRIM(Table2[[#This Row],[Status_Clean]])),{"CONTACTED","QUALIFIED","CONVERTED"},0)),1,0)</f>
        <v>1</v>
      </c>
      <c r="T2466" cm="1">
        <f t="array" ref="T2466">_xlfn.SWITCH(UPPER(TRIM(Table2[[#This Row],[Status_Clean]])),"NEW",1,"CONTACTED",2,"QUALIFIED",3,"CONVERTED",4,"LOST",5,99)</f>
        <v>4</v>
      </c>
      <c r="U2466" t="str" cm="1">
        <f t="array" ref="U2466">_xlfn.LET(_xlpm.x,IFERROR(VALUE(Table2[[#This Row],[Response_Time_Hours]]),""),IF(_xlpm.x="","CHECK",_xlfn.IFS(_xlpm.x&lt;=1,"Immediate",_xlpm.x&lt;=6,"Fast",_xlpm.x&lt;=24,"Moderate",_xlpm.x&gt;24,"Delayed")))</f>
        <v>Delayed</v>
      </c>
      <c r="V2466">
        <f>FLOOR(tbl_CleanLeads[[#This Row],[Response_Time_Hours]],6)</f>
        <v>24</v>
      </c>
      <c r="W2466" t="str" cm="1">
        <f t="array" ref="W2466">IF(Table2[[#This Row],[Interaction_Count_Final]]="","N/A",_xlfn.IFS(Table2[[#This Row],[Interaction_Count_Final]]&lt;=2,"Low",Table2[[#This Row],[Interaction_Count_Final]]&lt;=5,"Medium",Table2[[#This Row],[Interaction_Count_Final]]&gt;=6,"High",TRUE,"CHECK"))</f>
        <v>High</v>
      </c>
      <c r="X2466" t="b">
        <f t="shared" si="38"/>
        <v>1</v>
      </c>
      <c r="Y2466" t="b">
        <f>tbl_CleanLeads[[#This Row],[Response_Time_Hours]]&gt;24</f>
        <v>1</v>
      </c>
      <c r="Z2466" s="13" t="b">
        <f>tbl_CleanLeads[[#This Row],[Response_Time_Hours]]&gt;72</f>
        <v>0</v>
      </c>
      <c r="AA2466" s="13" t="b">
        <f>tbl_CleanLeads[[#This Row],[Status_Clean]]="Converted"</f>
        <v>1</v>
      </c>
    </row>
    <row r="2467" spans="1:27">
      <c r="A2467" t="s">
        <v>102</v>
      </c>
      <c r="B2467" t="s">
        <v>6997</v>
      </c>
      <c r="C2467" t="s">
        <v>8806</v>
      </c>
      <c r="D2467" t="s">
        <v>7274</v>
      </c>
      <c r="E2467" t="s">
        <v>469</v>
      </c>
      <c r="F2467" t="s">
        <v>193</v>
      </c>
      <c r="G2467" s="1">
        <v>45323</v>
      </c>
      <c r="H2467" s="8">
        <f>MONTH(tbl_CleanLeads[[#This Row],[Lead_Date_Final]])</f>
        <v>2</v>
      </c>
      <c r="I2467" t="s">
        <v>7283</v>
      </c>
      <c r="J2467" t="s">
        <v>7271</v>
      </c>
      <c r="K2467" t="s">
        <v>7284</v>
      </c>
      <c r="L2467">
        <f>WEEKDAY(tbl_CleanLeads[[#This Row],[Lead_Date_Final]],2)</f>
        <v>4</v>
      </c>
      <c r="M2467" t="s">
        <v>7285</v>
      </c>
      <c r="N2467">
        <v>65.3</v>
      </c>
      <c r="O2467" s="7">
        <v>1256.71</v>
      </c>
      <c r="P2467">
        <v>4</v>
      </c>
      <c r="Q2467" t="s">
        <v>7289</v>
      </c>
      <c r="R2467">
        <f>IF(UPPER(TRIM(Table2[[#This Row],[Status_Clean]]))="CONVERTED",1,0)</f>
        <v>0</v>
      </c>
      <c r="S2467">
        <f>IF(ISNUMBER(MATCH(UPPER(TRIM(Table2[[#This Row],[Status_Clean]])),{"CONTACTED","QUALIFIED","CONVERTED"},0)),1,0)</f>
        <v>0</v>
      </c>
      <c r="T2467" cm="1">
        <f t="array" ref="T2467">_xlfn.SWITCH(UPPER(TRIM(Table2[[#This Row],[Status_Clean]])),"NEW",1,"CONTACTED",2,"QUALIFIED",3,"CONVERTED",4,"LOST",5,99)</f>
        <v>1</v>
      </c>
      <c r="U2467" t="str" cm="1">
        <f t="array" ref="U2467">_xlfn.LET(_xlpm.x,IFERROR(VALUE(Table2[[#This Row],[Response_Time_Hours]]),""),IF(_xlpm.x="","CHECK",_xlfn.IFS(_xlpm.x&lt;=1,"Immediate",_xlpm.x&lt;=6,"Fast",_xlpm.x&lt;=24,"Moderate",_xlpm.x&gt;24,"Delayed")))</f>
        <v>Delayed</v>
      </c>
      <c r="V2467">
        <f>FLOOR(tbl_CleanLeads[[#This Row],[Response_Time_Hours]],6)</f>
        <v>60</v>
      </c>
      <c r="W2467" t="str" cm="1">
        <f t="array" ref="W2467">IF(Table2[[#This Row],[Interaction_Count_Final]]="","N/A",_xlfn.IFS(Table2[[#This Row],[Interaction_Count_Final]]&lt;=2,"Low",Table2[[#This Row],[Interaction_Count_Final]]&lt;=5,"Medium",Table2[[#This Row],[Interaction_Count_Final]]&gt;=6,"High",TRUE,"CHECK"))</f>
        <v>Medium</v>
      </c>
      <c r="X2467" t="b">
        <f t="shared" si="38"/>
        <v>1</v>
      </c>
      <c r="Y2467" t="b">
        <f>tbl_CleanLeads[[#This Row],[Response_Time_Hours]]&gt;24</f>
        <v>1</v>
      </c>
      <c r="Z2467" s="13" t="b">
        <f>tbl_CleanLeads[[#This Row],[Response_Time_Hours]]&gt;72</f>
        <v>0</v>
      </c>
      <c r="AA2467" s="13" t="b">
        <f>tbl_CleanLeads[[#This Row],[Status_Clean]]="Converted"</f>
        <v>0</v>
      </c>
    </row>
    <row r="2468" spans="1:27">
      <c r="A2468" t="s">
        <v>90</v>
      </c>
      <c r="B2468" t="s">
        <v>7000</v>
      </c>
      <c r="C2468" t="s">
        <v>7001</v>
      </c>
      <c r="D2468" t="s">
        <v>7258</v>
      </c>
      <c r="E2468" t="s">
        <v>311</v>
      </c>
      <c r="F2468" t="s">
        <v>173</v>
      </c>
      <c r="G2468" s="1">
        <v>44987</v>
      </c>
      <c r="H2468" s="8">
        <f>MONTH(tbl_CleanLeads[[#This Row],[Lead_Date_Final]])</f>
        <v>3</v>
      </c>
      <c r="I2468" t="s">
        <v>7295</v>
      </c>
      <c r="J2468" t="s">
        <v>7263</v>
      </c>
      <c r="K2468" t="s">
        <v>7284</v>
      </c>
      <c r="L2468">
        <f>WEEKDAY(tbl_CleanLeads[[#This Row],[Lead_Date_Final]],2)</f>
        <v>4</v>
      </c>
      <c r="M2468" t="s">
        <v>7285</v>
      </c>
      <c r="N2468">
        <v>50.4</v>
      </c>
      <c r="O2468" s="7">
        <v>2964.64</v>
      </c>
      <c r="P2468">
        <v>37</v>
      </c>
      <c r="Q2468" t="s">
        <v>7266</v>
      </c>
      <c r="R2468">
        <f>IF(UPPER(TRIM(Table2[[#This Row],[Status_Clean]]))="CONVERTED",1,0)</f>
        <v>0</v>
      </c>
      <c r="S2468">
        <f>IF(ISNUMBER(MATCH(UPPER(TRIM(Table2[[#This Row],[Status_Clean]])),{"CONTACTED","QUALIFIED","CONVERTED"},0)),1,0)</f>
        <v>0</v>
      </c>
      <c r="T2468" cm="1">
        <f t="array" ref="T2468">_xlfn.SWITCH(UPPER(TRIM(Table2[[#This Row],[Status_Clean]])),"NEW",1,"CONTACTED",2,"QUALIFIED",3,"CONVERTED",4,"LOST",5,99)</f>
        <v>5</v>
      </c>
      <c r="U2468" t="str" cm="1">
        <f t="array" ref="U2468">_xlfn.LET(_xlpm.x,IFERROR(VALUE(Table2[[#This Row],[Response_Time_Hours]]),""),IF(_xlpm.x="","CHECK",_xlfn.IFS(_xlpm.x&lt;=1,"Immediate",_xlpm.x&lt;=6,"Fast",_xlpm.x&lt;=24,"Moderate",_xlpm.x&gt;24,"Delayed")))</f>
        <v>Delayed</v>
      </c>
      <c r="V2468">
        <f>FLOOR(tbl_CleanLeads[[#This Row],[Response_Time_Hours]],6)</f>
        <v>48</v>
      </c>
      <c r="W2468" t="str" cm="1">
        <f t="array" ref="W2468">IF(Table2[[#This Row],[Interaction_Count_Final]]="","N/A",_xlfn.IFS(Table2[[#This Row],[Interaction_Count_Final]]&lt;=2,"Low",Table2[[#This Row],[Interaction_Count_Final]]&lt;=5,"Medium",Table2[[#This Row],[Interaction_Count_Final]]&gt;=6,"High",TRUE,"CHECK"))</f>
        <v>High</v>
      </c>
      <c r="X2468" t="b">
        <f t="shared" si="38"/>
        <v>1</v>
      </c>
      <c r="Y2468" t="b">
        <f>tbl_CleanLeads[[#This Row],[Response_Time_Hours]]&gt;24</f>
        <v>1</v>
      </c>
      <c r="Z2468" s="13" t="b">
        <f>tbl_CleanLeads[[#This Row],[Response_Time_Hours]]&gt;72</f>
        <v>0</v>
      </c>
      <c r="AA2468" s="13" t="b">
        <f>tbl_CleanLeads[[#This Row],[Status_Clean]]="Converted"</f>
        <v>0</v>
      </c>
    </row>
    <row r="2469" spans="1:27">
      <c r="A2469" t="s">
        <v>102</v>
      </c>
      <c r="B2469" t="s">
        <v>7002</v>
      </c>
      <c r="C2469" t="s">
        <v>7003</v>
      </c>
      <c r="D2469" t="s">
        <v>7280</v>
      </c>
      <c r="E2469" t="s">
        <v>1356</v>
      </c>
      <c r="F2469" t="s">
        <v>125</v>
      </c>
      <c r="G2469" s="1">
        <v>45243</v>
      </c>
      <c r="H2469" s="8">
        <f>MONTH(tbl_CleanLeads[[#This Row],[Lead_Date_Final]])</f>
        <v>11</v>
      </c>
      <c r="I2469" t="s">
        <v>7300</v>
      </c>
      <c r="J2469" t="s">
        <v>7263</v>
      </c>
      <c r="K2469" t="s">
        <v>7264</v>
      </c>
      <c r="L2469">
        <f>WEEKDAY(tbl_CleanLeads[[#This Row],[Lead_Date_Final]],2)</f>
        <v>1</v>
      </c>
      <c r="M2469" t="s">
        <v>7298</v>
      </c>
      <c r="N2469">
        <v>21.6</v>
      </c>
      <c r="O2469" s="7">
        <v>3232.01</v>
      </c>
      <c r="P2469">
        <v>43</v>
      </c>
      <c r="Q2469" t="s">
        <v>7266</v>
      </c>
      <c r="R2469">
        <f>IF(UPPER(TRIM(Table2[[#This Row],[Status_Clean]]))="CONVERTED",1,0)</f>
        <v>0</v>
      </c>
      <c r="S2469">
        <f>IF(ISNUMBER(MATCH(UPPER(TRIM(Table2[[#This Row],[Status_Clean]])),{"CONTACTED","QUALIFIED","CONVERTED"},0)),1,0)</f>
        <v>1</v>
      </c>
      <c r="T2469" cm="1">
        <f t="array" ref="T2469">_xlfn.SWITCH(UPPER(TRIM(Table2[[#This Row],[Status_Clean]])),"NEW",1,"CONTACTED",2,"QUALIFIED",3,"CONVERTED",4,"LOST",5,99)</f>
        <v>2</v>
      </c>
      <c r="U2469" t="str" cm="1">
        <f t="array" ref="U2469">_xlfn.LET(_xlpm.x,IFERROR(VALUE(Table2[[#This Row],[Response_Time_Hours]]),""),IF(_xlpm.x="","CHECK",_xlfn.IFS(_xlpm.x&lt;=1,"Immediate",_xlpm.x&lt;=6,"Fast",_xlpm.x&lt;=24,"Moderate",_xlpm.x&gt;24,"Delayed")))</f>
        <v>Moderate</v>
      </c>
      <c r="V2469">
        <f>FLOOR(tbl_CleanLeads[[#This Row],[Response_Time_Hours]],6)</f>
        <v>18</v>
      </c>
      <c r="W2469" t="str" cm="1">
        <f t="array" ref="W2469">IF(Table2[[#This Row],[Interaction_Count_Final]]="","N/A",_xlfn.IFS(Table2[[#This Row],[Interaction_Count_Final]]&lt;=2,"Low",Table2[[#This Row],[Interaction_Count_Final]]&lt;=5,"Medium",Table2[[#This Row],[Interaction_Count_Final]]&gt;=6,"High",TRUE,"CHECK"))</f>
        <v>High</v>
      </c>
      <c r="X2469" t="b">
        <f t="shared" si="38"/>
        <v>1</v>
      </c>
      <c r="Y2469" t="b">
        <f>tbl_CleanLeads[[#This Row],[Response_Time_Hours]]&gt;24</f>
        <v>0</v>
      </c>
      <c r="Z2469" s="13" t="b">
        <f>tbl_CleanLeads[[#This Row],[Response_Time_Hours]]&gt;72</f>
        <v>0</v>
      </c>
      <c r="AA2469" s="13" t="b">
        <f>tbl_CleanLeads[[#This Row],[Status_Clean]]="Converted"</f>
        <v>0</v>
      </c>
    </row>
    <row r="2470" spans="1:27">
      <c r="A2470" t="s">
        <v>90</v>
      </c>
      <c r="B2470" t="s">
        <v>7005</v>
      </c>
      <c r="C2470" t="s">
        <v>7006</v>
      </c>
      <c r="D2470" t="s">
        <v>7268</v>
      </c>
      <c r="E2470" t="s">
        <v>447</v>
      </c>
      <c r="F2470" t="s">
        <v>125</v>
      </c>
      <c r="G2470" s="1">
        <v>45297</v>
      </c>
      <c r="H2470" s="8">
        <f>MONTH(tbl_CleanLeads[[#This Row],[Lead_Date_Final]])</f>
        <v>1</v>
      </c>
      <c r="I2470" t="s">
        <v>7317</v>
      </c>
      <c r="J2470" t="s">
        <v>7271</v>
      </c>
      <c r="K2470" t="s">
        <v>7284</v>
      </c>
      <c r="L2470">
        <f>WEEKDAY(tbl_CleanLeads[[#This Row],[Lead_Date_Final]],2)</f>
        <v>6</v>
      </c>
      <c r="M2470" t="s">
        <v>7278</v>
      </c>
      <c r="N2470">
        <v>21.9</v>
      </c>
      <c r="O2470" s="7">
        <v>2966.25</v>
      </c>
      <c r="P2470">
        <v>16</v>
      </c>
      <c r="Q2470" t="s">
        <v>7266</v>
      </c>
      <c r="R2470">
        <f>IF(UPPER(TRIM(Table2[[#This Row],[Status_Clean]]))="CONVERTED",1,0)</f>
        <v>0</v>
      </c>
      <c r="S2470">
        <f>IF(ISNUMBER(MATCH(UPPER(TRIM(Table2[[#This Row],[Status_Clean]])),{"CONTACTED","QUALIFIED","CONVERTED"},0)),1,0)</f>
        <v>1</v>
      </c>
      <c r="T2470" cm="1">
        <f t="array" ref="T2470">_xlfn.SWITCH(UPPER(TRIM(Table2[[#This Row],[Status_Clean]])),"NEW",1,"CONTACTED",2,"QUALIFIED",3,"CONVERTED",4,"LOST",5,99)</f>
        <v>2</v>
      </c>
      <c r="U2470" t="str" cm="1">
        <f t="array" ref="U2470">_xlfn.LET(_xlpm.x,IFERROR(VALUE(Table2[[#This Row],[Response_Time_Hours]]),""),IF(_xlpm.x="","CHECK",_xlfn.IFS(_xlpm.x&lt;=1,"Immediate",_xlpm.x&lt;=6,"Fast",_xlpm.x&lt;=24,"Moderate",_xlpm.x&gt;24,"Delayed")))</f>
        <v>Moderate</v>
      </c>
      <c r="V2470">
        <f>FLOOR(tbl_CleanLeads[[#This Row],[Response_Time_Hours]],6)</f>
        <v>18</v>
      </c>
      <c r="W2470" t="str" cm="1">
        <f t="array" ref="W2470">IF(Table2[[#This Row],[Interaction_Count_Final]]="","N/A",_xlfn.IFS(Table2[[#This Row],[Interaction_Count_Final]]&lt;=2,"Low",Table2[[#This Row],[Interaction_Count_Final]]&lt;=5,"Medium",Table2[[#This Row],[Interaction_Count_Final]]&gt;=6,"High",TRUE,"CHECK"))</f>
        <v>High</v>
      </c>
      <c r="X2470" t="b">
        <f t="shared" si="38"/>
        <v>1</v>
      </c>
      <c r="Y2470" t="b">
        <f>tbl_CleanLeads[[#This Row],[Response_Time_Hours]]&gt;24</f>
        <v>0</v>
      </c>
      <c r="Z2470" s="13" t="b">
        <f>tbl_CleanLeads[[#This Row],[Response_Time_Hours]]&gt;72</f>
        <v>0</v>
      </c>
      <c r="AA2470" s="13" t="b">
        <f>tbl_CleanLeads[[#This Row],[Status_Clean]]="Converted"</f>
        <v>0</v>
      </c>
    </row>
    <row r="2471" spans="1:27">
      <c r="A2471" t="s">
        <v>90</v>
      </c>
      <c r="B2471" t="s">
        <v>7008</v>
      </c>
      <c r="C2471" t="s">
        <v>7009</v>
      </c>
      <c r="D2471" t="s">
        <v>7280</v>
      </c>
      <c r="E2471" t="s">
        <v>69</v>
      </c>
      <c r="F2471" t="s">
        <v>125</v>
      </c>
      <c r="G2471" s="1">
        <v>45422</v>
      </c>
      <c r="H2471" s="8">
        <f>MONTH(tbl_CleanLeads[[#This Row],[Lead_Date_Final]])</f>
        <v>5</v>
      </c>
      <c r="I2471" t="s">
        <v>7314</v>
      </c>
      <c r="J2471" t="s">
        <v>7271</v>
      </c>
      <c r="K2471" t="s">
        <v>7277</v>
      </c>
      <c r="L2471">
        <f>WEEKDAY(tbl_CleanLeads[[#This Row],[Lead_Date_Final]],2)</f>
        <v>5</v>
      </c>
      <c r="M2471" t="s">
        <v>7312</v>
      </c>
      <c r="N2471">
        <v>54.8</v>
      </c>
      <c r="O2471" s="7">
        <v>3313.29</v>
      </c>
      <c r="P2471">
        <v>37</v>
      </c>
      <c r="Q2471" t="s">
        <v>7266</v>
      </c>
      <c r="R2471">
        <f>IF(UPPER(TRIM(Table2[[#This Row],[Status_Clean]]))="CONVERTED",1,0)</f>
        <v>0</v>
      </c>
      <c r="S2471">
        <f>IF(ISNUMBER(MATCH(UPPER(TRIM(Table2[[#This Row],[Status_Clean]])),{"CONTACTED","QUALIFIED","CONVERTED"},0)),1,0)</f>
        <v>1</v>
      </c>
      <c r="T2471" cm="1">
        <f t="array" ref="T2471">_xlfn.SWITCH(UPPER(TRIM(Table2[[#This Row],[Status_Clean]])),"NEW",1,"CONTACTED",2,"QUALIFIED",3,"CONVERTED",4,"LOST",5,99)</f>
        <v>2</v>
      </c>
      <c r="U2471" t="str" cm="1">
        <f t="array" ref="U2471">_xlfn.LET(_xlpm.x,IFERROR(VALUE(Table2[[#This Row],[Response_Time_Hours]]),""),IF(_xlpm.x="","CHECK",_xlfn.IFS(_xlpm.x&lt;=1,"Immediate",_xlpm.x&lt;=6,"Fast",_xlpm.x&lt;=24,"Moderate",_xlpm.x&gt;24,"Delayed")))</f>
        <v>Delayed</v>
      </c>
      <c r="V2471">
        <f>FLOOR(tbl_CleanLeads[[#This Row],[Response_Time_Hours]],6)</f>
        <v>54</v>
      </c>
      <c r="W2471" t="str" cm="1">
        <f t="array" ref="W2471">IF(Table2[[#This Row],[Interaction_Count_Final]]="","N/A",_xlfn.IFS(Table2[[#This Row],[Interaction_Count_Final]]&lt;=2,"Low",Table2[[#This Row],[Interaction_Count_Final]]&lt;=5,"Medium",Table2[[#This Row],[Interaction_Count_Final]]&gt;=6,"High",TRUE,"CHECK"))</f>
        <v>High</v>
      </c>
      <c r="X2471" t="b">
        <f t="shared" si="38"/>
        <v>1</v>
      </c>
      <c r="Y2471" t="b">
        <f>tbl_CleanLeads[[#This Row],[Response_Time_Hours]]&gt;24</f>
        <v>1</v>
      </c>
      <c r="Z2471" s="13" t="b">
        <f>tbl_CleanLeads[[#This Row],[Response_Time_Hours]]&gt;72</f>
        <v>0</v>
      </c>
      <c r="AA2471" s="13" t="b">
        <f>tbl_CleanLeads[[#This Row],[Status_Clean]]="Converted"</f>
        <v>0</v>
      </c>
    </row>
    <row r="2472" spans="1:27">
      <c r="A2472" t="s">
        <v>102</v>
      </c>
      <c r="B2472" t="s">
        <v>7011</v>
      </c>
      <c r="C2472" t="s">
        <v>7012</v>
      </c>
      <c r="D2472" t="s">
        <v>7268</v>
      </c>
      <c r="E2472" t="s">
        <v>1356</v>
      </c>
      <c r="F2472" t="s">
        <v>125</v>
      </c>
      <c r="G2472" s="1">
        <v>45427</v>
      </c>
      <c r="H2472" s="8">
        <f>MONTH(tbl_CleanLeads[[#This Row],[Lead_Date_Final]])</f>
        <v>5</v>
      </c>
      <c r="I2472" t="s">
        <v>7314</v>
      </c>
      <c r="J2472" t="s">
        <v>7271</v>
      </c>
      <c r="K2472" t="s">
        <v>7277</v>
      </c>
      <c r="L2472">
        <f>WEEKDAY(tbl_CleanLeads[[#This Row],[Lead_Date_Final]],2)</f>
        <v>3</v>
      </c>
      <c r="M2472" t="s">
        <v>7272</v>
      </c>
      <c r="N2472">
        <v>57.599999999999994</v>
      </c>
      <c r="O2472" s="7">
        <v>4226.6499999999996</v>
      </c>
      <c r="P2472">
        <v>34</v>
      </c>
      <c r="Q2472" t="s">
        <v>7273</v>
      </c>
      <c r="R2472">
        <f>IF(UPPER(TRIM(Table2[[#This Row],[Status_Clean]]))="CONVERTED",1,0)</f>
        <v>0</v>
      </c>
      <c r="S2472">
        <f>IF(ISNUMBER(MATCH(UPPER(TRIM(Table2[[#This Row],[Status_Clean]])),{"CONTACTED","QUALIFIED","CONVERTED"},0)),1,0)</f>
        <v>1</v>
      </c>
      <c r="T2472" cm="1">
        <f t="array" ref="T2472">_xlfn.SWITCH(UPPER(TRIM(Table2[[#This Row],[Status_Clean]])),"NEW",1,"CONTACTED",2,"QUALIFIED",3,"CONVERTED",4,"LOST",5,99)</f>
        <v>2</v>
      </c>
      <c r="U2472" t="str" cm="1">
        <f t="array" ref="U2472">_xlfn.LET(_xlpm.x,IFERROR(VALUE(Table2[[#This Row],[Response_Time_Hours]]),""),IF(_xlpm.x="","CHECK",_xlfn.IFS(_xlpm.x&lt;=1,"Immediate",_xlpm.x&lt;=6,"Fast",_xlpm.x&lt;=24,"Moderate",_xlpm.x&gt;24,"Delayed")))</f>
        <v>Delayed</v>
      </c>
      <c r="V2472">
        <f>FLOOR(tbl_CleanLeads[[#This Row],[Response_Time_Hours]],6)</f>
        <v>54</v>
      </c>
      <c r="W2472" t="str" cm="1">
        <f t="array" ref="W2472">IF(Table2[[#This Row],[Interaction_Count_Final]]="","N/A",_xlfn.IFS(Table2[[#This Row],[Interaction_Count_Final]]&lt;=2,"Low",Table2[[#This Row],[Interaction_Count_Final]]&lt;=5,"Medium",Table2[[#This Row],[Interaction_Count_Final]]&gt;=6,"High",TRUE,"CHECK"))</f>
        <v>High</v>
      </c>
      <c r="X2472" t="b">
        <f t="shared" si="38"/>
        <v>1</v>
      </c>
      <c r="Y2472" t="b">
        <f>tbl_CleanLeads[[#This Row],[Response_Time_Hours]]&gt;24</f>
        <v>1</v>
      </c>
      <c r="Z2472" s="13" t="b">
        <f>tbl_CleanLeads[[#This Row],[Response_Time_Hours]]&gt;72</f>
        <v>0</v>
      </c>
      <c r="AA2472" s="13" t="b">
        <f>tbl_CleanLeads[[#This Row],[Status_Clean]]="Converted"</f>
        <v>0</v>
      </c>
    </row>
    <row r="2473" spans="1:27">
      <c r="A2473" t="s">
        <v>90</v>
      </c>
      <c r="B2473" t="s">
        <v>7014</v>
      </c>
      <c r="C2473" t="s">
        <v>7015</v>
      </c>
      <c r="D2473" t="s">
        <v>7303</v>
      </c>
      <c r="E2473" t="s">
        <v>69</v>
      </c>
      <c r="F2473" t="s">
        <v>193</v>
      </c>
      <c r="G2473" s="1">
        <v>45558</v>
      </c>
      <c r="H2473" s="8">
        <f>MONTH(tbl_CleanLeads[[#This Row],[Lead_Date_Final]])</f>
        <v>9</v>
      </c>
      <c r="I2473" t="s">
        <v>7287</v>
      </c>
      <c r="J2473" t="s">
        <v>7271</v>
      </c>
      <c r="K2473" t="s">
        <v>7288</v>
      </c>
      <c r="L2473">
        <f>WEEKDAY(tbl_CleanLeads[[#This Row],[Lead_Date_Final]],2)</f>
        <v>1</v>
      </c>
      <c r="M2473" t="s">
        <v>7298</v>
      </c>
      <c r="N2473">
        <v>29.6</v>
      </c>
      <c r="O2473" s="7">
        <v>3208.63</v>
      </c>
      <c r="P2473">
        <v>27</v>
      </c>
      <c r="Q2473" t="s">
        <v>7266</v>
      </c>
      <c r="R2473">
        <f>IF(UPPER(TRIM(Table2[[#This Row],[Status_Clean]]))="CONVERTED",1,0)</f>
        <v>0</v>
      </c>
      <c r="S2473">
        <f>IF(ISNUMBER(MATCH(UPPER(TRIM(Table2[[#This Row],[Status_Clean]])),{"CONTACTED","QUALIFIED","CONVERTED"},0)),1,0)</f>
        <v>0</v>
      </c>
      <c r="T2473" cm="1">
        <f t="array" ref="T2473">_xlfn.SWITCH(UPPER(TRIM(Table2[[#This Row],[Status_Clean]])),"NEW",1,"CONTACTED",2,"QUALIFIED",3,"CONVERTED",4,"LOST",5,99)</f>
        <v>1</v>
      </c>
      <c r="U2473" t="str" cm="1">
        <f t="array" ref="U2473">_xlfn.LET(_xlpm.x,IFERROR(VALUE(Table2[[#This Row],[Response_Time_Hours]]),""),IF(_xlpm.x="","CHECK",_xlfn.IFS(_xlpm.x&lt;=1,"Immediate",_xlpm.x&lt;=6,"Fast",_xlpm.x&lt;=24,"Moderate",_xlpm.x&gt;24,"Delayed")))</f>
        <v>Delayed</v>
      </c>
      <c r="V2473">
        <f>FLOOR(tbl_CleanLeads[[#This Row],[Response_Time_Hours]],6)</f>
        <v>24</v>
      </c>
      <c r="W2473" t="str" cm="1">
        <f t="array" ref="W2473">IF(Table2[[#This Row],[Interaction_Count_Final]]="","N/A",_xlfn.IFS(Table2[[#This Row],[Interaction_Count_Final]]&lt;=2,"Low",Table2[[#This Row],[Interaction_Count_Final]]&lt;=5,"Medium",Table2[[#This Row],[Interaction_Count_Final]]&gt;=6,"High",TRUE,"CHECK"))</f>
        <v>High</v>
      </c>
      <c r="X2473" t="b">
        <f t="shared" si="38"/>
        <v>1</v>
      </c>
      <c r="Y2473" t="b">
        <f>tbl_CleanLeads[[#This Row],[Response_Time_Hours]]&gt;24</f>
        <v>1</v>
      </c>
      <c r="Z2473" s="13" t="b">
        <f>tbl_CleanLeads[[#This Row],[Response_Time_Hours]]&gt;72</f>
        <v>0</v>
      </c>
      <c r="AA2473" s="13" t="b">
        <f>tbl_CleanLeads[[#This Row],[Status_Clean]]="Converted"</f>
        <v>0</v>
      </c>
    </row>
    <row r="2474" spans="1:27">
      <c r="A2474" t="s">
        <v>102</v>
      </c>
      <c r="B2474" t="s">
        <v>7017</v>
      </c>
      <c r="C2474" t="s">
        <v>8809</v>
      </c>
      <c r="D2474" t="s">
        <v>7268</v>
      </c>
      <c r="E2474" t="s">
        <v>473</v>
      </c>
      <c r="F2474" t="s">
        <v>250</v>
      </c>
      <c r="G2474" s="1">
        <v>45497</v>
      </c>
      <c r="H2474" s="8">
        <f>MONTH(tbl_CleanLeads[[#This Row],[Lead_Date_Final]])</f>
        <v>7</v>
      </c>
      <c r="I2474" t="s">
        <v>7305</v>
      </c>
      <c r="J2474" t="s">
        <v>7271</v>
      </c>
      <c r="K2474" t="s">
        <v>7288</v>
      </c>
      <c r="L2474">
        <f>WEEKDAY(tbl_CleanLeads[[#This Row],[Lead_Date_Final]],2)</f>
        <v>3</v>
      </c>
      <c r="M2474" t="s">
        <v>7272</v>
      </c>
      <c r="N2474">
        <v>43.2</v>
      </c>
      <c r="O2474" s="7">
        <v>2544.02</v>
      </c>
      <c r="P2474">
        <v>33</v>
      </c>
      <c r="Q2474" t="s">
        <v>7266</v>
      </c>
      <c r="R2474">
        <f>IF(UPPER(TRIM(Table2[[#This Row],[Status_Clean]]))="CONVERTED",1,0)</f>
        <v>1</v>
      </c>
      <c r="S2474">
        <f>IF(ISNUMBER(MATCH(UPPER(TRIM(Table2[[#This Row],[Status_Clean]])),{"CONTACTED","QUALIFIED","CONVERTED"},0)),1,0)</f>
        <v>1</v>
      </c>
      <c r="T2474" cm="1">
        <f t="array" ref="T2474">_xlfn.SWITCH(UPPER(TRIM(Table2[[#This Row],[Status_Clean]])),"NEW",1,"CONTACTED",2,"QUALIFIED",3,"CONVERTED",4,"LOST",5,99)</f>
        <v>4</v>
      </c>
      <c r="U2474" t="str" cm="1">
        <f t="array" ref="U2474">_xlfn.LET(_xlpm.x,IFERROR(VALUE(Table2[[#This Row],[Response_Time_Hours]]),""),IF(_xlpm.x="","CHECK",_xlfn.IFS(_xlpm.x&lt;=1,"Immediate",_xlpm.x&lt;=6,"Fast",_xlpm.x&lt;=24,"Moderate",_xlpm.x&gt;24,"Delayed")))</f>
        <v>Delayed</v>
      </c>
      <c r="V2474">
        <f>FLOOR(tbl_CleanLeads[[#This Row],[Response_Time_Hours]],6)</f>
        <v>42</v>
      </c>
      <c r="W2474" t="str" cm="1">
        <f t="array" ref="W2474">IF(Table2[[#This Row],[Interaction_Count_Final]]="","N/A",_xlfn.IFS(Table2[[#This Row],[Interaction_Count_Final]]&lt;=2,"Low",Table2[[#This Row],[Interaction_Count_Final]]&lt;=5,"Medium",Table2[[#This Row],[Interaction_Count_Final]]&gt;=6,"High",TRUE,"CHECK"))</f>
        <v>High</v>
      </c>
      <c r="X2474" t="b">
        <f t="shared" si="38"/>
        <v>1</v>
      </c>
      <c r="Y2474" t="b">
        <f>tbl_CleanLeads[[#This Row],[Response_Time_Hours]]&gt;24</f>
        <v>1</v>
      </c>
      <c r="Z2474" s="13" t="b">
        <f>tbl_CleanLeads[[#This Row],[Response_Time_Hours]]&gt;72</f>
        <v>0</v>
      </c>
      <c r="AA2474" s="13" t="b">
        <f>tbl_CleanLeads[[#This Row],[Status_Clean]]="Converted"</f>
        <v>1</v>
      </c>
    </row>
    <row r="2475" spans="1:27">
      <c r="A2475" t="s">
        <v>70</v>
      </c>
      <c r="B2475" t="s">
        <v>7019</v>
      </c>
      <c r="C2475" t="s">
        <v>7020</v>
      </c>
      <c r="D2475" t="s">
        <v>7280</v>
      </c>
      <c r="E2475" t="s">
        <v>473</v>
      </c>
      <c r="F2475" t="s">
        <v>71</v>
      </c>
      <c r="G2475" s="1">
        <v>45405</v>
      </c>
      <c r="H2475" s="8">
        <f>MONTH(tbl_CleanLeads[[#This Row],[Lead_Date_Final]])</f>
        <v>4</v>
      </c>
      <c r="I2475" t="s">
        <v>7297</v>
      </c>
      <c r="J2475" t="s">
        <v>7271</v>
      </c>
      <c r="K2475" t="s">
        <v>7277</v>
      </c>
      <c r="L2475">
        <f>WEEKDAY(tbl_CleanLeads[[#This Row],[Lead_Date_Final]],2)</f>
        <v>2</v>
      </c>
      <c r="M2475" t="s">
        <v>7265</v>
      </c>
      <c r="N2475">
        <v>7.5</v>
      </c>
      <c r="O2475" s="7">
        <v>1555.47</v>
      </c>
      <c r="P2475">
        <v>7</v>
      </c>
      <c r="Q2475" t="s">
        <v>7289</v>
      </c>
      <c r="R2475">
        <f>IF(UPPER(TRIM(Table2[[#This Row],[Status_Clean]]))="CONVERTED",1,0)</f>
        <v>0</v>
      </c>
      <c r="S2475">
        <f>IF(ISNUMBER(MATCH(UPPER(TRIM(Table2[[#This Row],[Status_Clean]])),{"CONTACTED","QUALIFIED","CONVERTED"},0)),1,0)</f>
        <v>1</v>
      </c>
      <c r="T2475" cm="1">
        <f t="array" ref="T2475">_xlfn.SWITCH(UPPER(TRIM(Table2[[#This Row],[Status_Clean]])),"NEW",1,"CONTACTED",2,"QUALIFIED",3,"CONVERTED",4,"LOST",5,99)</f>
        <v>3</v>
      </c>
      <c r="U2475" t="str" cm="1">
        <f t="array" ref="U2475">_xlfn.LET(_xlpm.x,IFERROR(VALUE(Table2[[#This Row],[Response_Time_Hours]]),""),IF(_xlpm.x="","CHECK",_xlfn.IFS(_xlpm.x&lt;=1,"Immediate",_xlpm.x&lt;=6,"Fast",_xlpm.x&lt;=24,"Moderate",_xlpm.x&gt;24,"Delayed")))</f>
        <v>Moderate</v>
      </c>
      <c r="V2475">
        <f>FLOOR(tbl_CleanLeads[[#This Row],[Response_Time_Hours]],6)</f>
        <v>6</v>
      </c>
      <c r="W2475" t="str" cm="1">
        <f t="array" ref="W2475">IF(Table2[[#This Row],[Interaction_Count_Final]]="","N/A",_xlfn.IFS(Table2[[#This Row],[Interaction_Count_Final]]&lt;=2,"Low",Table2[[#This Row],[Interaction_Count_Final]]&lt;=5,"Medium",Table2[[#This Row],[Interaction_Count_Final]]&gt;=6,"High",TRUE,"CHECK"))</f>
        <v>High</v>
      </c>
      <c r="X2475" t="b">
        <f t="shared" si="38"/>
        <v>1</v>
      </c>
      <c r="Y2475" t="b">
        <f>tbl_CleanLeads[[#This Row],[Response_Time_Hours]]&gt;24</f>
        <v>0</v>
      </c>
      <c r="Z2475" s="13" t="b">
        <f>tbl_CleanLeads[[#This Row],[Response_Time_Hours]]&gt;72</f>
        <v>0</v>
      </c>
      <c r="AA2475" s="13" t="b">
        <f>tbl_CleanLeads[[#This Row],[Status_Clean]]="Converted"</f>
        <v>0</v>
      </c>
    </row>
    <row r="2476" spans="1:27">
      <c r="A2476" t="s">
        <v>70</v>
      </c>
      <c r="B2476" t="s">
        <v>7022</v>
      </c>
      <c r="C2476" t="s">
        <v>7023</v>
      </c>
      <c r="D2476" t="s">
        <v>7274</v>
      </c>
      <c r="E2476" t="s">
        <v>473</v>
      </c>
      <c r="F2476" t="s">
        <v>193</v>
      </c>
      <c r="G2476" s="1">
        <v>45491</v>
      </c>
      <c r="H2476" s="8">
        <f>MONTH(tbl_CleanLeads[[#This Row],[Lead_Date_Final]])</f>
        <v>7</v>
      </c>
      <c r="I2476" t="s">
        <v>7305</v>
      </c>
      <c r="J2476" t="s">
        <v>7271</v>
      </c>
      <c r="K2476" t="s">
        <v>7288</v>
      </c>
      <c r="L2476">
        <f>WEEKDAY(tbl_CleanLeads[[#This Row],[Lead_Date_Final]],2)</f>
        <v>4</v>
      </c>
      <c r="M2476" t="s">
        <v>7285</v>
      </c>
      <c r="N2476">
        <v>27</v>
      </c>
      <c r="O2476" s="7">
        <v>2637.21</v>
      </c>
      <c r="P2476">
        <v>18</v>
      </c>
      <c r="Q2476" t="s">
        <v>7266</v>
      </c>
      <c r="R2476">
        <f>IF(UPPER(TRIM(Table2[[#This Row],[Status_Clean]]))="CONVERTED",1,0)</f>
        <v>0</v>
      </c>
      <c r="S2476">
        <f>IF(ISNUMBER(MATCH(UPPER(TRIM(Table2[[#This Row],[Status_Clean]])),{"CONTACTED","QUALIFIED","CONVERTED"},0)),1,0)</f>
        <v>0</v>
      </c>
      <c r="T2476" cm="1">
        <f t="array" ref="T2476">_xlfn.SWITCH(UPPER(TRIM(Table2[[#This Row],[Status_Clean]])),"NEW",1,"CONTACTED",2,"QUALIFIED",3,"CONVERTED",4,"LOST",5,99)</f>
        <v>1</v>
      </c>
      <c r="U2476" t="str" cm="1">
        <f t="array" ref="U2476">_xlfn.LET(_xlpm.x,IFERROR(VALUE(Table2[[#This Row],[Response_Time_Hours]]),""),IF(_xlpm.x="","CHECK",_xlfn.IFS(_xlpm.x&lt;=1,"Immediate",_xlpm.x&lt;=6,"Fast",_xlpm.x&lt;=24,"Moderate",_xlpm.x&gt;24,"Delayed")))</f>
        <v>Delayed</v>
      </c>
      <c r="V2476">
        <f>FLOOR(tbl_CleanLeads[[#This Row],[Response_Time_Hours]],6)</f>
        <v>24</v>
      </c>
      <c r="W2476" t="str" cm="1">
        <f t="array" ref="W2476">IF(Table2[[#This Row],[Interaction_Count_Final]]="","N/A",_xlfn.IFS(Table2[[#This Row],[Interaction_Count_Final]]&lt;=2,"Low",Table2[[#This Row],[Interaction_Count_Final]]&lt;=5,"Medium",Table2[[#This Row],[Interaction_Count_Final]]&gt;=6,"High",TRUE,"CHECK"))</f>
        <v>High</v>
      </c>
      <c r="X2476" t="b">
        <f t="shared" si="38"/>
        <v>1</v>
      </c>
      <c r="Y2476" t="b">
        <f>tbl_CleanLeads[[#This Row],[Response_Time_Hours]]&gt;24</f>
        <v>1</v>
      </c>
      <c r="Z2476" s="13" t="b">
        <f>tbl_CleanLeads[[#This Row],[Response_Time_Hours]]&gt;72</f>
        <v>0</v>
      </c>
      <c r="AA2476" s="13" t="b">
        <f>tbl_CleanLeads[[#This Row],[Status_Clean]]="Converted"</f>
        <v>0</v>
      </c>
    </row>
    <row r="2477" spans="1:27">
      <c r="A2477" t="s">
        <v>102</v>
      </c>
      <c r="B2477" t="s">
        <v>7025</v>
      </c>
      <c r="C2477" t="s">
        <v>7026</v>
      </c>
      <c r="D2477" t="s">
        <v>7274</v>
      </c>
      <c r="E2477" t="s">
        <v>106</v>
      </c>
      <c r="F2477" t="s">
        <v>173</v>
      </c>
      <c r="G2477" s="1">
        <v>45493</v>
      </c>
      <c r="H2477" s="8">
        <f>MONTH(tbl_CleanLeads[[#This Row],[Lead_Date_Final]])</f>
        <v>7</v>
      </c>
      <c r="I2477" t="s">
        <v>7305</v>
      </c>
      <c r="J2477" t="s">
        <v>7271</v>
      </c>
      <c r="K2477" t="s">
        <v>7288</v>
      </c>
      <c r="L2477">
        <f>WEEKDAY(tbl_CleanLeads[[#This Row],[Lead_Date_Final]],2)</f>
        <v>6</v>
      </c>
      <c r="M2477" t="s">
        <v>7278</v>
      </c>
      <c r="N2477">
        <v>31.4</v>
      </c>
      <c r="O2477" s="7">
        <v>4562.46</v>
      </c>
      <c r="P2477">
        <v>44</v>
      </c>
      <c r="Q2477" t="s">
        <v>7273</v>
      </c>
      <c r="R2477">
        <f>IF(UPPER(TRIM(Table2[[#This Row],[Status_Clean]]))="CONVERTED",1,0)</f>
        <v>0</v>
      </c>
      <c r="S2477">
        <f>IF(ISNUMBER(MATCH(UPPER(TRIM(Table2[[#This Row],[Status_Clean]])),{"CONTACTED","QUALIFIED","CONVERTED"},0)),1,0)</f>
        <v>0</v>
      </c>
      <c r="T2477" cm="1">
        <f t="array" ref="T2477">_xlfn.SWITCH(UPPER(TRIM(Table2[[#This Row],[Status_Clean]])),"NEW",1,"CONTACTED",2,"QUALIFIED",3,"CONVERTED",4,"LOST",5,99)</f>
        <v>5</v>
      </c>
      <c r="U2477" t="str" cm="1">
        <f t="array" ref="U2477">_xlfn.LET(_xlpm.x,IFERROR(VALUE(Table2[[#This Row],[Response_Time_Hours]]),""),IF(_xlpm.x="","CHECK",_xlfn.IFS(_xlpm.x&lt;=1,"Immediate",_xlpm.x&lt;=6,"Fast",_xlpm.x&lt;=24,"Moderate",_xlpm.x&gt;24,"Delayed")))</f>
        <v>Delayed</v>
      </c>
      <c r="V2477">
        <f>FLOOR(tbl_CleanLeads[[#This Row],[Response_Time_Hours]],6)</f>
        <v>30</v>
      </c>
      <c r="W2477" t="str" cm="1">
        <f t="array" ref="W2477">IF(Table2[[#This Row],[Interaction_Count_Final]]="","N/A",_xlfn.IFS(Table2[[#This Row],[Interaction_Count_Final]]&lt;=2,"Low",Table2[[#This Row],[Interaction_Count_Final]]&lt;=5,"Medium",Table2[[#This Row],[Interaction_Count_Final]]&gt;=6,"High",TRUE,"CHECK"))</f>
        <v>High</v>
      </c>
      <c r="X2477" t="b">
        <f t="shared" si="38"/>
        <v>1</v>
      </c>
      <c r="Y2477" t="b">
        <f>tbl_CleanLeads[[#This Row],[Response_Time_Hours]]&gt;24</f>
        <v>1</v>
      </c>
      <c r="Z2477" s="13" t="b">
        <f>tbl_CleanLeads[[#This Row],[Response_Time_Hours]]&gt;72</f>
        <v>0</v>
      </c>
      <c r="AA2477" s="13" t="b">
        <f>tbl_CleanLeads[[#This Row],[Status_Clean]]="Converted"</f>
        <v>0</v>
      </c>
    </row>
    <row r="2478" spans="1:27">
      <c r="A2478" t="s">
        <v>70</v>
      </c>
      <c r="B2478" t="s">
        <v>7027</v>
      </c>
      <c r="C2478" t="s">
        <v>7028</v>
      </c>
      <c r="D2478" t="s">
        <v>7303</v>
      </c>
      <c r="E2478" t="s">
        <v>792</v>
      </c>
      <c r="F2478" t="s">
        <v>193</v>
      </c>
      <c r="G2478" s="1">
        <v>45552</v>
      </c>
      <c r="H2478" s="8">
        <f>MONTH(tbl_CleanLeads[[#This Row],[Lead_Date_Final]])</f>
        <v>9</v>
      </c>
      <c r="I2478" t="s">
        <v>7287</v>
      </c>
      <c r="J2478" t="s">
        <v>7271</v>
      </c>
      <c r="K2478" t="s">
        <v>7288</v>
      </c>
      <c r="L2478">
        <f>WEEKDAY(tbl_CleanLeads[[#This Row],[Lead_Date_Final]],2)</f>
        <v>2</v>
      </c>
      <c r="M2478" t="s">
        <v>7265</v>
      </c>
      <c r="N2478">
        <v>43.2</v>
      </c>
      <c r="O2478" s="7">
        <v>1636.84</v>
      </c>
      <c r="P2478">
        <v>12</v>
      </c>
      <c r="Q2478" t="s">
        <v>7289</v>
      </c>
      <c r="R2478">
        <f>IF(UPPER(TRIM(Table2[[#This Row],[Status_Clean]]))="CONVERTED",1,0)</f>
        <v>0</v>
      </c>
      <c r="S2478">
        <f>IF(ISNUMBER(MATCH(UPPER(TRIM(Table2[[#This Row],[Status_Clean]])),{"CONTACTED","QUALIFIED","CONVERTED"},0)),1,0)</f>
        <v>0</v>
      </c>
      <c r="T2478" cm="1">
        <f t="array" ref="T2478">_xlfn.SWITCH(UPPER(TRIM(Table2[[#This Row],[Status_Clean]])),"NEW",1,"CONTACTED",2,"QUALIFIED",3,"CONVERTED",4,"LOST",5,99)</f>
        <v>1</v>
      </c>
      <c r="U2478" t="str" cm="1">
        <f t="array" ref="U2478">_xlfn.LET(_xlpm.x,IFERROR(VALUE(Table2[[#This Row],[Response_Time_Hours]]),""),IF(_xlpm.x="","CHECK",_xlfn.IFS(_xlpm.x&lt;=1,"Immediate",_xlpm.x&lt;=6,"Fast",_xlpm.x&lt;=24,"Moderate",_xlpm.x&gt;24,"Delayed")))</f>
        <v>Delayed</v>
      </c>
      <c r="V2478">
        <f>FLOOR(tbl_CleanLeads[[#This Row],[Response_Time_Hours]],6)</f>
        <v>42</v>
      </c>
      <c r="W2478" t="str" cm="1">
        <f t="array" ref="W2478">IF(Table2[[#This Row],[Interaction_Count_Final]]="","N/A",_xlfn.IFS(Table2[[#This Row],[Interaction_Count_Final]]&lt;=2,"Low",Table2[[#This Row],[Interaction_Count_Final]]&lt;=5,"Medium",Table2[[#This Row],[Interaction_Count_Final]]&gt;=6,"High",TRUE,"CHECK"))</f>
        <v>High</v>
      </c>
      <c r="X2478" t="b">
        <f t="shared" si="38"/>
        <v>1</v>
      </c>
      <c r="Y2478" t="b">
        <f>tbl_CleanLeads[[#This Row],[Response_Time_Hours]]&gt;24</f>
        <v>1</v>
      </c>
      <c r="Z2478" s="13" t="b">
        <f>tbl_CleanLeads[[#This Row],[Response_Time_Hours]]&gt;72</f>
        <v>0</v>
      </c>
      <c r="AA2478" s="13" t="b">
        <f>tbl_CleanLeads[[#This Row],[Status_Clean]]="Converted"</f>
        <v>0</v>
      </c>
    </row>
    <row r="2479" spans="1:27">
      <c r="A2479" t="s">
        <v>70</v>
      </c>
      <c r="B2479" t="s">
        <v>7030</v>
      </c>
      <c r="C2479" t="s">
        <v>7031</v>
      </c>
      <c r="D2479" t="s">
        <v>7268</v>
      </c>
      <c r="E2479" t="s">
        <v>363</v>
      </c>
      <c r="F2479" t="s">
        <v>250</v>
      </c>
      <c r="G2479" s="1">
        <v>45518</v>
      </c>
      <c r="H2479" s="8">
        <f>MONTH(tbl_CleanLeads[[#This Row],[Lead_Date_Final]])</f>
        <v>8</v>
      </c>
      <c r="I2479" t="s">
        <v>7310</v>
      </c>
      <c r="J2479" t="s">
        <v>7271</v>
      </c>
      <c r="K2479" t="s">
        <v>7288</v>
      </c>
      <c r="L2479">
        <f>WEEKDAY(tbl_CleanLeads[[#This Row],[Lead_Date_Final]],2)</f>
        <v>3</v>
      </c>
      <c r="M2479" t="s">
        <v>7272</v>
      </c>
      <c r="N2479">
        <v>13.9</v>
      </c>
      <c r="O2479" s="7">
        <v>1328.85</v>
      </c>
      <c r="P2479">
        <v>8</v>
      </c>
      <c r="Q2479" t="s">
        <v>7289</v>
      </c>
      <c r="R2479">
        <f>IF(UPPER(TRIM(Table2[[#This Row],[Status_Clean]]))="CONVERTED",1,0)</f>
        <v>1</v>
      </c>
      <c r="S2479">
        <f>IF(ISNUMBER(MATCH(UPPER(TRIM(Table2[[#This Row],[Status_Clean]])),{"CONTACTED","QUALIFIED","CONVERTED"},0)),1,0)</f>
        <v>1</v>
      </c>
      <c r="T2479" cm="1">
        <f t="array" ref="T2479">_xlfn.SWITCH(UPPER(TRIM(Table2[[#This Row],[Status_Clean]])),"NEW",1,"CONTACTED",2,"QUALIFIED",3,"CONVERTED",4,"LOST",5,99)</f>
        <v>4</v>
      </c>
      <c r="U2479" t="str" cm="1">
        <f t="array" ref="U2479">_xlfn.LET(_xlpm.x,IFERROR(VALUE(Table2[[#This Row],[Response_Time_Hours]]),""),IF(_xlpm.x="","CHECK",_xlfn.IFS(_xlpm.x&lt;=1,"Immediate",_xlpm.x&lt;=6,"Fast",_xlpm.x&lt;=24,"Moderate",_xlpm.x&gt;24,"Delayed")))</f>
        <v>Moderate</v>
      </c>
      <c r="V2479">
        <f>FLOOR(tbl_CleanLeads[[#This Row],[Response_Time_Hours]],6)</f>
        <v>12</v>
      </c>
      <c r="W2479" t="str" cm="1">
        <f t="array" ref="W2479">IF(Table2[[#This Row],[Interaction_Count_Final]]="","N/A",_xlfn.IFS(Table2[[#This Row],[Interaction_Count_Final]]&lt;=2,"Low",Table2[[#This Row],[Interaction_Count_Final]]&lt;=5,"Medium",Table2[[#This Row],[Interaction_Count_Final]]&gt;=6,"High",TRUE,"CHECK"))</f>
        <v>High</v>
      </c>
      <c r="X2479" t="b">
        <f t="shared" si="38"/>
        <v>1</v>
      </c>
      <c r="Y2479" t="b">
        <f>tbl_CleanLeads[[#This Row],[Response_Time_Hours]]&gt;24</f>
        <v>0</v>
      </c>
      <c r="Z2479" s="13" t="b">
        <f>tbl_CleanLeads[[#This Row],[Response_Time_Hours]]&gt;72</f>
        <v>0</v>
      </c>
      <c r="AA2479" s="13" t="b">
        <f>tbl_CleanLeads[[#This Row],[Status_Clean]]="Converted"</f>
        <v>1</v>
      </c>
    </row>
    <row r="2480" spans="1:27">
      <c r="A2480" t="s">
        <v>102</v>
      </c>
      <c r="B2480" t="s">
        <v>7033</v>
      </c>
      <c r="C2480" t="s">
        <v>7034</v>
      </c>
      <c r="D2480" t="s">
        <v>7280</v>
      </c>
      <c r="E2480" t="s">
        <v>263</v>
      </c>
      <c r="F2480" t="s">
        <v>125</v>
      </c>
      <c r="G2480" s="1">
        <v>45257</v>
      </c>
      <c r="H2480" s="8">
        <f>MONTH(tbl_CleanLeads[[#This Row],[Lead_Date_Final]])</f>
        <v>11</v>
      </c>
      <c r="I2480" t="s">
        <v>7300</v>
      </c>
      <c r="J2480" t="s">
        <v>7263</v>
      </c>
      <c r="K2480" t="s">
        <v>7264</v>
      </c>
      <c r="L2480">
        <f>WEEKDAY(tbl_CleanLeads[[#This Row],[Lead_Date_Final]],2)</f>
        <v>1</v>
      </c>
      <c r="M2480" t="s">
        <v>7298</v>
      </c>
      <c r="N2480">
        <v>49.2</v>
      </c>
      <c r="O2480" s="7">
        <v>1033.3900000000001</v>
      </c>
      <c r="P2480">
        <v>3</v>
      </c>
      <c r="Q2480" t="s">
        <v>7289</v>
      </c>
      <c r="R2480">
        <f>IF(UPPER(TRIM(Table2[[#This Row],[Status_Clean]]))="CONVERTED",1,0)</f>
        <v>0</v>
      </c>
      <c r="S2480">
        <f>IF(ISNUMBER(MATCH(UPPER(TRIM(Table2[[#This Row],[Status_Clean]])),{"CONTACTED","QUALIFIED","CONVERTED"},0)),1,0)</f>
        <v>1</v>
      </c>
      <c r="T2480" cm="1">
        <f t="array" ref="T2480">_xlfn.SWITCH(UPPER(TRIM(Table2[[#This Row],[Status_Clean]])),"NEW",1,"CONTACTED",2,"QUALIFIED",3,"CONVERTED",4,"LOST",5,99)</f>
        <v>2</v>
      </c>
      <c r="U2480" t="str" cm="1">
        <f t="array" ref="U2480">_xlfn.LET(_xlpm.x,IFERROR(VALUE(Table2[[#This Row],[Response_Time_Hours]]),""),IF(_xlpm.x="","CHECK",_xlfn.IFS(_xlpm.x&lt;=1,"Immediate",_xlpm.x&lt;=6,"Fast",_xlpm.x&lt;=24,"Moderate",_xlpm.x&gt;24,"Delayed")))</f>
        <v>Delayed</v>
      </c>
      <c r="V2480">
        <f>FLOOR(tbl_CleanLeads[[#This Row],[Response_Time_Hours]],6)</f>
        <v>48</v>
      </c>
      <c r="W2480" t="str" cm="1">
        <f t="array" ref="W2480">IF(Table2[[#This Row],[Interaction_Count_Final]]="","N/A",_xlfn.IFS(Table2[[#This Row],[Interaction_Count_Final]]&lt;=2,"Low",Table2[[#This Row],[Interaction_Count_Final]]&lt;=5,"Medium",Table2[[#This Row],[Interaction_Count_Final]]&gt;=6,"High",TRUE,"CHECK"))</f>
        <v>Medium</v>
      </c>
      <c r="X2480" t="b">
        <f t="shared" si="38"/>
        <v>1</v>
      </c>
      <c r="Y2480" t="b">
        <f>tbl_CleanLeads[[#This Row],[Response_Time_Hours]]&gt;24</f>
        <v>1</v>
      </c>
      <c r="Z2480" s="13" t="b">
        <f>tbl_CleanLeads[[#This Row],[Response_Time_Hours]]&gt;72</f>
        <v>0</v>
      </c>
      <c r="AA2480" s="13" t="b">
        <f>tbl_CleanLeads[[#This Row],[Status_Clean]]="Converted"</f>
        <v>0</v>
      </c>
    </row>
    <row r="2481" spans="1:27">
      <c r="A2481" t="s">
        <v>63</v>
      </c>
      <c r="B2481" t="s">
        <v>7035</v>
      </c>
      <c r="C2481" t="s">
        <v>7036</v>
      </c>
      <c r="D2481" t="s">
        <v>7274</v>
      </c>
      <c r="E2481" t="s">
        <v>263</v>
      </c>
      <c r="F2481" t="s">
        <v>125</v>
      </c>
      <c r="G2481" s="1">
        <v>44988</v>
      </c>
      <c r="H2481" s="8">
        <f>MONTH(tbl_CleanLeads[[#This Row],[Lead_Date_Final]])</f>
        <v>3</v>
      </c>
      <c r="I2481" t="s">
        <v>7295</v>
      </c>
      <c r="J2481" t="s">
        <v>7263</v>
      </c>
      <c r="K2481" t="s">
        <v>7284</v>
      </c>
      <c r="L2481">
        <f>WEEKDAY(tbl_CleanLeads[[#This Row],[Lead_Date_Final]],2)</f>
        <v>5</v>
      </c>
      <c r="M2481" t="s">
        <v>7312</v>
      </c>
      <c r="N2481">
        <v>14.9</v>
      </c>
      <c r="O2481" s="7">
        <v>1443.1</v>
      </c>
      <c r="P2481">
        <v>3</v>
      </c>
      <c r="Q2481" t="s">
        <v>7289</v>
      </c>
      <c r="R2481">
        <f>IF(UPPER(TRIM(Table2[[#This Row],[Status_Clean]]))="CONVERTED",1,0)</f>
        <v>0</v>
      </c>
      <c r="S2481">
        <f>IF(ISNUMBER(MATCH(UPPER(TRIM(Table2[[#This Row],[Status_Clean]])),{"CONTACTED","QUALIFIED","CONVERTED"},0)),1,0)</f>
        <v>1</v>
      </c>
      <c r="T2481" cm="1">
        <f t="array" ref="T2481">_xlfn.SWITCH(UPPER(TRIM(Table2[[#This Row],[Status_Clean]])),"NEW",1,"CONTACTED",2,"QUALIFIED",3,"CONVERTED",4,"LOST",5,99)</f>
        <v>2</v>
      </c>
      <c r="U2481" t="str" cm="1">
        <f t="array" ref="U2481">_xlfn.LET(_xlpm.x,IFERROR(VALUE(Table2[[#This Row],[Response_Time_Hours]]),""),IF(_xlpm.x="","CHECK",_xlfn.IFS(_xlpm.x&lt;=1,"Immediate",_xlpm.x&lt;=6,"Fast",_xlpm.x&lt;=24,"Moderate",_xlpm.x&gt;24,"Delayed")))</f>
        <v>Moderate</v>
      </c>
      <c r="V2481">
        <f>FLOOR(tbl_CleanLeads[[#This Row],[Response_Time_Hours]],6)</f>
        <v>12</v>
      </c>
      <c r="W2481" t="str" cm="1">
        <f t="array" ref="W2481">IF(Table2[[#This Row],[Interaction_Count_Final]]="","N/A",_xlfn.IFS(Table2[[#This Row],[Interaction_Count_Final]]&lt;=2,"Low",Table2[[#This Row],[Interaction_Count_Final]]&lt;=5,"Medium",Table2[[#This Row],[Interaction_Count_Final]]&gt;=6,"High",TRUE,"CHECK"))</f>
        <v>Medium</v>
      </c>
      <c r="X2481" t="b">
        <f t="shared" si="38"/>
        <v>1</v>
      </c>
      <c r="Y2481" t="b">
        <f>tbl_CleanLeads[[#This Row],[Response_Time_Hours]]&gt;24</f>
        <v>0</v>
      </c>
      <c r="Z2481" s="13" t="b">
        <f>tbl_CleanLeads[[#This Row],[Response_Time_Hours]]&gt;72</f>
        <v>0</v>
      </c>
      <c r="AA2481" s="13" t="b">
        <f>tbl_CleanLeads[[#This Row],[Status_Clean]]="Converted"</f>
        <v>0</v>
      </c>
    </row>
    <row r="2482" spans="1:27">
      <c r="A2482" t="s">
        <v>63</v>
      </c>
      <c r="B2482" t="s">
        <v>7038</v>
      </c>
      <c r="C2482" t="s">
        <v>8811</v>
      </c>
      <c r="D2482" t="s">
        <v>7258</v>
      </c>
      <c r="E2482" t="s">
        <v>447</v>
      </c>
      <c r="F2482" t="s">
        <v>193</v>
      </c>
      <c r="G2482" s="1">
        <v>45022</v>
      </c>
      <c r="H2482" s="8">
        <f>MONTH(tbl_CleanLeads[[#This Row],[Lead_Date_Final]])</f>
        <v>4</v>
      </c>
      <c r="I2482" t="s">
        <v>7297</v>
      </c>
      <c r="J2482" t="s">
        <v>7263</v>
      </c>
      <c r="K2482" t="s">
        <v>7277</v>
      </c>
      <c r="L2482">
        <f>WEEKDAY(tbl_CleanLeads[[#This Row],[Lead_Date_Final]],2)</f>
        <v>4</v>
      </c>
      <c r="M2482" t="s">
        <v>7285</v>
      </c>
      <c r="N2482">
        <v>55.9</v>
      </c>
      <c r="O2482" s="7">
        <v>1968.25</v>
      </c>
      <c r="P2482">
        <v>39</v>
      </c>
      <c r="Q2482" t="s">
        <v>7289</v>
      </c>
      <c r="R2482">
        <f>IF(UPPER(TRIM(Table2[[#This Row],[Status_Clean]]))="CONVERTED",1,0)</f>
        <v>0</v>
      </c>
      <c r="S2482">
        <f>IF(ISNUMBER(MATCH(UPPER(TRIM(Table2[[#This Row],[Status_Clean]])),{"CONTACTED","QUALIFIED","CONVERTED"},0)),1,0)</f>
        <v>0</v>
      </c>
      <c r="T2482" cm="1">
        <f t="array" ref="T2482">_xlfn.SWITCH(UPPER(TRIM(Table2[[#This Row],[Status_Clean]])),"NEW",1,"CONTACTED",2,"QUALIFIED",3,"CONVERTED",4,"LOST",5,99)</f>
        <v>1</v>
      </c>
      <c r="U2482" t="str" cm="1">
        <f t="array" ref="U2482">_xlfn.LET(_xlpm.x,IFERROR(VALUE(Table2[[#This Row],[Response_Time_Hours]]),""),IF(_xlpm.x="","CHECK",_xlfn.IFS(_xlpm.x&lt;=1,"Immediate",_xlpm.x&lt;=6,"Fast",_xlpm.x&lt;=24,"Moderate",_xlpm.x&gt;24,"Delayed")))</f>
        <v>Delayed</v>
      </c>
      <c r="V2482">
        <f>FLOOR(tbl_CleanLeads[[#This Row],[Response_Time_Hours]],6)</f>
        <v>54</v>
      </c>
      <c r="W2482" t="str" cm="1">
        <f t="array" ref="W2482">IF(Table2[[#This Row],[Interaction_Count_Final]]="","N/A",_xlfn.IFS(Table2[[#This Row],[Interaction_Count_Final]]&lt;=2,"Low",Table2[[#This Row],[Interaction_Count_Final]]&lt;=5,"Medium",Table2[[#This Row],[Interaction_Count_Final]]&gt;=6,"High",TRUE,"CHECK"))</f>
        <v>High</v>
      </c>
      <c r="X2482" t="b">
        <f t="shared" si="38"/>
        <v>1</v>
      </c>
      <c r="Y2482" t="b">
        <f>tbl_CleanLeads[[#This Row],[Response_Time_Hours]]&gt;24</f>
        <v>1</v>
      </c>
      <c r="Z2482" s="13" t="b">
        <f>tbl_CleanLeads[[#This Row],[Response_Time_Hours]]&gt;72</f>
        <v>0</v>
      </c>
      <c r="AA2482" s="13" t="b">
        <f>tbl_CleanLeads[[#This Row],[Status_Clean]]="Converted"</f>
        <v>0</v>
      </c>
    </row>
    <row r="2483" spans="1:27">
      <c r="A2483" t="s">
        <v>102</v>
      </c>
      <c r="B2483" t="s">
        <v>7040</v>
      </c>
      <c r="C2483" t="s">
        <v>7041</v>
      </c>
      <c r="D2483" t="s">
        <v>7268</v>
      </c>
      <c r="E2483" t="s">
        <v>254</v>
      </c>
      <c r="F2483" t="s">
        <v>250</v>
      </c>
      <c r="G2483" s="1">
        <v>45554</v>
      </c>
      <c r="H2483" s="8">
        <f>MONTH(tbl_CleanLeads[[#This Row],[Lead_Date_Final]])</f>
        <v>9</v>
      </c>
      <c r="I2483" t="s">
        <v>7287</v>
      </c>
      <c r="J2483" t="s">
        <v>7271</v>
      </c>
      <c r="K2483" t="s">
        <v>7288</v>
      </c>
      <c r="L2483">
        <f>WEEKDAY(tbl_CleanLeads[[#This Row],[Lead_Date_Final]],2)</f>
        <v>4</v>
      </c>
      <c r="M2483" t="s">
        <v>7285</v>
      </c>
      <c r="N2483">
        <v>9.3000000000000007</v>
      </c>
      <c r="O2483" s="7">
        <v>4503.05</v>
      </c>
      <c r="P2483">
        <v>12</v>
      </c>
      <c r="Q2483" t="s">
        <v>7273</v>
      </c>
      <c r="R2483">
        <f>IF(UPPER(TRIM(Table2[[#This Row],[Status_Clean]]))="CONVERTED",1,0)</f>
        <v>1</v>
      </c>
      <c r="S2483">
        <f>IF(ISNUMBER(MATCH(UPPER(TRIM(Table2[[#This Row],[Status_Clean]])),{"CONTACTED","QUALIFIED","CONVERTED"},0)),1,0)</f>
        <v>1</v>
      </c>
      <c r="T2483" cm="1">
        <f t="array" ref="T2483">_xlfn.SWITCH(UPPER(TRIM(Table2[[#This Row],[Status_Clean]])),"NEW",1,"CONTACTED",2,"QUALIFIED",3,"CONVERTED",4,"LOST",5,99)</f>
        <v>4</v>
      </c>
      <c r="U2483" t="str" cm="1">
        <f t="array" ref="U2483">_xlfn.LET(_xlpm.x,IFERROR(VALUE(Table2[[#This Row],[Response_Time_Hours]]),""),IF(_xlpm.x="","CHECK",_xlfn.IFS(_xlpm.x&lt;=1,"Immediate",_xlpm.x&lt;=6,"Fast",_xlpm.x&lt;=24,"Moderate",_xlpm.x&gt;24,"Delayed")))</f>
        <v>Moderate</v>
      </c>
      <c r="V2483">
        <f>FLOOR(tbl_CleanLeads[[#This Row],[Response_Time_Hours]],6)</f>
        <v>6</v>
      </c>
      <c r="W2483" t="str" cm="1">
        <f t="array" ref="W2483">IF(Table2[[#This Row],[Interaction_Count_Final]]="","N/A",_xlfn.IFS(Table2[[#This Row],[Interaction_Count_Final]]&lt;=2,"Low",Table2[[#This Row],[Interaction_Count_Final]]&lt;=5,"Medium",Table2[[#This Row],[Interaction_Count_Final]]&gt;=6,"High",TRUE,"CHECK"))</f>
        <v>High</v>
      </c>
      <c r="X2483" t="b">
        <f t="shared" si="38"/>
        <v>1</v>
      </c>
      <c r="Y2483" t="b">
        <f>tbl_CleanLeads[[#This Row],[Response_Time_Hours]]&gt;24</f>
        <v>0</v>
      </c>
      <c r="Z2483" s="13" t="b">
        <f>tbl_CleanLeads[[#This Row],[Response_Time_Hours]]&gt;72</f>
        <v>0</v>
      </c>
      <c r="AA2483" s="13" t="b">
        <f>tbl_CleanLeads[[#This Row],[Status_Clean]]="Converted"</f>
        <v>1</v>
      </c>
    </row>
    <row r="2484" spans="1:27">
      <c r="A2484" t="s">
        <v>70</v>
      </c>
      <c r="B2484" t="s">
        <v>7044</v>
      </c>
      <c r="C2484" t="s">
        <v>7045</v>
      </c>
      <c r="D2484" t="s">
        <v>7258</v>
      </c>
      <c r="E2484" t="s">
        <v>123</v>
      </c>
      <c r="F2484" t="s">
        <v>250</v>
      </c>
      <c r="G2484" s="1">
        <v>45162</v>
      </c>
      <c r="H2484" s="8">
        <f>MONTH(tbl_CleanLeads[[#This Row],[Lead_Date_Final]])</f>
        <v>8</v>
      </c>
      <c r="I2484" t="s">
        <v>7310</v>
      </c>
      <c r="J2484" t="s">
        <v>7263</v>
      </c>
      <c r="K2484" t="s">
        <v>7288</v>
      </c>
      <c r="L2484">
        <f>WEEKDAY(tbl_CleanLeads[[#This Row],[Lead_Date_Final]],2)</f>
        <v>4</v>
      </c>
      <c r="M2484" t="s">
        <v>7285</v>
      </c>
      <c r="N2484">
        <v>4.8000000000000007</v>
      </c>
      <c r="O2484" s="7">
        <v>2509.42</v>
      </c>
      <c r="P2484">
        <v>28</v>
      </c>
      <c r="Q2484" t="s">
        <v>7266</v>
      </c>
      <c r="R2484">
        <f>IF(UPPER(TRIM(Table2[[#This Row],[Status_Clean]]))="CONVERTED",1,0)</f>
        <v>1</v>
      </c>
      <c r="S2484">
        <f>IF(ISNUMBER(MATCH(UPPER(TRIM(Table2[[#This Row],[Status_Clean]])),{"CONTACTED","QUALIFIED","CONVERTED"},0)),1,0)</f>
        <v>1</v>
      </c>
      <c r="T2484" cm="1">
        <f t="array" ref="T2484">_xlfn.SWITCH(UPPER(TRIM(Table2[[#This Row],[Status_Clean]])),"NEW",1,"CONTACTED",2,"QUALIFIED",3,"CONVERTED",4,"LOST",5,99)</f>
        <v>4</v>
      </c>
      <c r="U2484" t="str" cm="1">
        <f t="array" ref="U2484">_xlfn.LET(_xlpm.x,IFERROR(VALUE(Table2[[#This Row],[Response_Time_Hours]]),""),IF(_xlpm.x="","CHECK",_xlfn.IFS(_xlpm.x&lt;=1,"Immediate",_xlpm.x&lt;=6,"Fast",_xlpm.x&lt;=24,"Moderate",_xlpm.x&gt;24,"Delayed")))</f>
        <v>Fast</v>
      </c>
      <c r="V2484">
        <f>FLOOR(tbl_CleanLeads[[#This Row],[Response_Time_Hours]],6)</f>
        <v>0</v>
      </c>
      <c r="W2484" t="str" cm="1">
        <f t="array" ref="W2484">IF(Table2[[#This Row],[Interaction_Count_Final]]="","N/A",_xlfn.IFS(Table2[[#This Row],[Interaction_Count_Final]]&lt;=2,"Low",Table2[[#This Row],[Interaction_Count_Final]]&lt;=5,"Medium",Table2[[#This Row],[Interaction_Count_Final]]&gt;=6,"High",TRUE,"CHECK"))</f>
        <v>High</v>
      </c>
      <c r="X2484" t="b">
        <f t="shared" si="38"/>
        <v>1</v>
      </c>
      <c r="Y2484" t="b">
        <f>tbl_CleanLeads[[#This Row],[Response_Time_Hours]]&gt;24</f>
        <v>0</v>
      </c>
      <c r="Z2484" s="13" t="b">
        <f>tbl_CleanLeads[[#This Row],[Response_Time_Hours]]&gt;72</f>
        <v>0</v>
      </c>
      <c r="AA2484" s="13" t="b">
        <f>tbl_CleanLeads[[#This Row],[Status_Clean]]="Converted"</f>
        <v>1</v>
      </c>
    </row>
    <row r="2485" spans="1:27">
      <c r="A2485" t="s">
        <v>63</v>
      </c>
      <c r="B2485" t="s">
        <v>7046</v>
      </c>
      <c r="C2485" t="s">
        <v>7047</v>
      </c>
      <c r="D2485" t="s">
        <v>7274</v>
      </c>
      <c r="E2485" t="s">
        <v>1356</v>
      </c>
      <c r="F2485" t="s">
        <v>193</v>
      </c>
      <c r="G2485" s="1">
        <v>45543</v>
      </c>
      <c r="H2485" s="8">
        <f>MONTH(tbl_CleanLeads[[#This Row],[Lead_Date_Final]])</f>
        <v>9</v>
      </c>
      <c r="I2485" t="s">
        <v>7287</v>
      </c>
      <c r="J2485" t="s">
        <v>7271</v>
      </c>
      <c r="K2485" t="s">
        <v>7288</v>
      </c>
      <c r="L2485">
        <f>WEEKDAY(tbl_CleanLeads[[#This Row],[Lead_Date_Final]],2)</f>
        <v>7</v>
      </c>
      <c r="M2485" t="s">
        <v>7293</v>
      </c>
      <c r="N2485">
        <v>14.399999999999999</v>
      </c>
      <c r="O2485" s="7">
        <v>2268.9699999999998</v>
      </c>
      <c r="P2485">
        <v>23</v>
      </c>
      <c r="Q2485" t="s">
        <v>7266</v>
      </c>
      <c r="R2485">
        <f>IF(UPPER(TRIM(Table2[[#This Row],[Status_Clean]]))="CONVERTED",1,0)</f>
        <v>0</v>
      </c>
      <c r="S2485">
        <f>IF(ISNUMBER(MATCH(UPPER(TRIM(Table2[[#This Row],[Status_Clean]])),{"CONTACTED","QUALIFIED","CONVERTED"},0)),1,0)</f>
        <v>0</v>
      </c>
      <c r="T2485" cm="1">
        <f t="array" ref="T2485">_xlfn.SWITCH(UPPER(TRIM(Table2[[#This Row],[Status_Clean]])),"NEW",1,"CONTACTED",2,"QUALIFIED",3,"CONVERTED",4,"LOST",5,99)</f>
        <v>1</v>
      </c>
      <c r="U2485" t="str" cm="1">
        <f t="array" ref="U2485">_xlfn.LET(_xlpm.x,IFERROR(VALUE(Table2[[#This Row],[Response_Time_Hours]]),""),IF(_xlpm.x="","CHECK",_xlfn.IFS(_xlpm.x&lt;=1,"Immediate",_xlpm.x&lt;=6,"Fast",_xlpm.x&lt;=24,"Moderate",_xlpm.x&gt;24,"Delayed")))</f>
        <v>Moderate</v>
      </c>
      <c r="V2485">
        <f>FLOOR(tbl_CleanLeads[[#This Row],[Response_Time_Hours]],6)</f>
        <v>12</v>
      </c>
      <c r="W2485" t="str" cm="1">
        <f t="array" ref="W2485">IF(Table2[[#This Row],[Interaction_Count_Final]]="","N/A",_xlfn.IFS(Table2[[#This Row],[Interaction_Count_Final]]&lt;=2,"Low",Table2[[#This Row],[Interaction_Count_Final]]&lt;=5,"Medium",Table2[[#This Row],[Interaction_Count_Final]]&gt;=6,"High",TRUE,"CHECK"))</f>
        <v>High</v>
      </c>
      <c r="X2485" t="b">
        <f t="shared" si="38"/>
        <v>1</v>
      </c>
      <c r="Y2485" t="b">
        <f>tbl_CleanLeads[[#This Row],[Response_Time_Hours]]&gt;24</f>
        <v>0</v>
      </c>
      <c r="Z2485" s="13" t="b">
        <f>tbl_CleanLeads[[#This Row],[Response_Time_Hours]]&gt;72</f>
        <v>0</v>
      </c>
      <c r="AA2485" s="13" t="b">
        <f>tbl_CleanLeads[[#This Row],[Status_Clean]]="Converted"</f>
        <v>0</v>
      </c>
    </row>
    <row r="2486" spans="1:27">
      <c r="A2486" t="s">
        <v>90</v>
      </c>
      <c r="B2486" t="s">
        <v>7048</v>
      </c>
      <c r="C2486" t="s">
        <v>7049</v>
      </c>
      <c r="D2486" t="s">
        <v>7274</v>
      </c>
      <c r="E2486" t="s">
        <v>473</v>
      </c>
      <c r="F2486" t="s">
        <v>125</v>
      </c>
      <c r="G2486" s="1">
        <v>45292</v>
      </c>
      <c r="H2486" s="8">
        <f>MONTH(tbl_CleanLeads[[#This Row],[Lead_Date_Final]])</f>
        <v>1</v>
      </c>
      <c r="I2486" t="s">
        <v>7317</v>
      </c>
      <c r="J2486" t="s">
        <v>7271</v>
      </c>
      <c r="K2486" t="s">
        <v>7284</v>
      </c>
      <c r="L2486">
        <f>WEEKDAY(tbl_CleanLeads[[#This Row],[Lead_Date_Final]],2)</f>
        <v>1</v>
      </c>
      <c r="M2486" t="s">
        <v>7298</v>
      </c>
      <c r="N2486">
        <v>8.5</v>
      </c>
      <c r="O2486" s="7">
        <v>4833.79</v>
      </c>
      <c r="P2486">
        <v>29</v>
      </c>
      <c r="Q2486" t="s">
        <v>7273</v>
      </c>
      <c r="R2486">
        <f>IF(UPPER(TRIM(Table2[[#This Row],[Status_Clean]]))="CONVERTED",1,0)</f>
        <v>0</v>
      </c>
      <c r="S2486">
        <f>IF(ISNUMBER(MATCH(UPPER(TRIM(Table2[[#This Row],[Status_Clean]])),{"CONTACTED","QUALIFIED","CONVERTED"},0)),1,0)</f>
        <v>1</v>
      </c>
      <c r="T2486" cm="1">
        <f t="array" ref="T2486">_xlfn.SWITCH(UPPER(TRIM(Table2[[#This Row],[Status_Clean]])),"NEW",1,"CONTACTED",2,"QUALIFIED",3,"CONVERTED",4,"LOST",5,99)</f>
        <v>2</v>
      </c>
      <c r="U2486" t="str" cm="1">
        <f t="array" ref="U2486">_xlfn.LET(_xlpm.x,IFERROR(VALUE(Table2[[#This Row],[Response_Time_Hours]]),""),IF(_xlpm.x="","CHECK",_xlfn.IFS(_xlpm.x&lt;=1,"Immediate",_xlpm.x&lt;=6,"Fast",_xlpm.x&lt;=24,"Moderate",_xlpm.x&gt;24,"Delayed")))</f>
        <v>Moderate</v>
      </c>
      <c r="V2486">
        <f>FLOOR(tbl_CleanLeads[[#This Row],[Response_Time_Hours]],6)</f>
        <v>6</v>
      </c>
      <c r="W2486" t="str" cm="1">
        <f t="array" ref="W2486">IF(Table2[[#This Row],[Interaction_Count_Final]]="","N/A",_xlfn.IFS(Table2[[#This Row],[Interaction_Count_Final]]&lt;=2,"Low",Table2[[#This Row],[Interaction_Count_Final]]&lt;=5,"Medium",Table2[[#This Row],[Interaction_Count_Final]]&gt;=6,"High",TRUE,"CHECK"))</f>
        <v>High</v>
      </c>
      <c r="X2486" t="b">
        <f t="shared" si="38"/>
        <v>1</v>
      </c>
      <c r="Y2486" t="b">
        <f>tbl_CleanLeads[[#This Row],[Response_Time_Hours]]&gt;24</f>
        <v>0</v>
      </c>
      <c r="Z2486" s="13" t="b">
        <f>tbl_CleanLeads[[#This Row],[Response_Time_Hours]]&gt;72</f>
        <v>0</v>
      </c>
      <c r="AA2486" s="13" t="b">
        <f>tbl_CleanLeads[[#This Row],[Status_Clean]]="Converted"</f>
        <v>0</v>
      </c>
    </row>
    <row r="2487" spans="1:27">
      <c r="A2487" t="s">
        <v>63</v>
      </c>
      <c r="B2487" t="s">
        <v>7051</v>
      </c>
      <c r="C2487" t="s">
        <v>8812</v>
      </c>
      <c r="D2487" t="s">
        <v>7258</v>
      </c>
      <c r="E2487" t="s">
        <v>106</v>
      </c>
      <c r="F2487" t="s">
        <v>125</v>
      </c>
      <c r="G2487" s="1">
        <v>45592</v>
      </c>
      <c r="H2487" s="8">
        <f>MONTH(tbl_CleanLeads[[#This Row],[Lead_Date_Final]])</f>
        <v>10</v>
      </c>
      <c r="I2487" t="s">
        <v>7270</v>
      </c>
      <c r="J2487" t="s">
        <v>7271</v>
      </c>
      <c r="K2487" t="s">
        <v>7264</v>
      </c>
      <c r="L2487">
        <f>WEEKDAY(tbl_CleanLeads[[#This Row],[Lead_Date_Final]],2)</f>
        <v>7</v>
      </c>
      <c r="M2487" t="s">
        <v>7293</v>
      </c>
      <c r="N2487">
        <v>56.4</v>
      </c>
      <c r="O2487" s="7">
        <v>4941.28</v>
      </c>
      <c r="P2487">
        <v>5</v>
      </c>
      <c r="Q2487" t="s">
        <v>7273</v>
      </c>
      <c r="R2487">
        <f>IF(UPPER(TRIM(Table2[[#This Row],[Status_Clean]]))="CONVERTED",1,0)</f>
        <v>0</v>
      </c>
      <c r="S2487">
        <f>IF(ISNUMBER(MATCH(UPPER(TRIM(Table2[[#This Row],[Status_Clean]])),{"CONTACTED","QUALIFIED","CONVERTED"},0)),1,0)</f>
        <v>1</v>
      </c>
      <c r="T2487" cm="1">
        <f t="array" ref="T2487">_xlfn.SWITCH(UPPER(TRIM(Table2[[#This Row],[Status_Clean]])),"NEW",1,"CONTACTED",2,"QUALIFIED",3,"CONVERTED",4,"LOST",5,99)</f>
        <v>2</v>
      </c>
      <c r="U2487" t="str" cm="1">
        <f t="array" ref="U2487">_xlfn.LET(_xlpm.x,IFERROR(VALUE(Table2[[#This Row],[Response_Time_Hours]]),""),IF(_xlpm.x="","CHECK",_xlfn.IFS(_xlpm.x&lt;=1,"Immediate",_xlpm.x&lt;=6,"Fast",_xlpm.x&lt;=24,"Moderate",_xlpm.x&gt;24,"Delayed")))</f>
        <v>Delayed</v>
      </c>
      <c r="V2487">
        <f>FLOOR(tbl_CleanLeads[[#This Row],[Response_Time_Hours]],6)</f>
        <v>54</v>
      </c>
      <c r="W2487" t="str" cm="1">
        <f t="array" ref="W2487">IF(Table2[[#This Row],[Interaction_Count_Final]]="","N/A",_xlfn.IFS(Table2[[#This Row],[Interaction_Count_Final]]&lt;=2,"Low",Table2[[#This Row],[Interaction_Count_Final]]&lt;=5,"Medium",Table2[[#This Row],[Interaction_Count_Final]]&gt;=6,"High",TRUE,"CHECK"))</f>
        <v>Medium</v>
      </c>
      <c r="X2487" t="b">
        <f t="shared" si="38"/>
        <v>1</v>
      </c>
      <c r="Y2487" t="b">
        <f>tbl_CleanLeads[[#This Row],[Response_Time_Hours]]&gt;24</f>
        <v>1</v>
      </c>
      <c r="Z2487" s="13" t="b">
        <f>tbl_CleanLeads[[#This Row],[Response_Time_Hours]]&gt;72</f>
        <v>0</v>
      </c>
      <c r="AA2487" s="13" t="b">
        <f>tbl_CleanLeads[[#This Row],[Status_Clean]]="Converted"</f>
        <v>0</v>
      </c>
    </row>
    <row r="2488" spans="1:27">
      <c r="A2488" t="s">
        <v>70</v>
      </c>
      <c r="B2488" t="s">
        <v>7054</v>
      </c>
      <c r="C2488" t="s">
        <v>7055</v>
      </c>
      <c r="D2488" t="s">
        <v>7303</v>
      </c>
      <c r="E2488" t="s">
        <v>473</v>
      </c>
      <c r="F2488" t="s">
        <v>250</v>
      </c>
      <c r="G2488" s="1">
        <v>45619</v>
      </c>
      <c r="H2488" s="8">
        <f>MONTH(tbl_CleanLeads[[#This Row],[Lead_Date_Final]])</f>
        <v>11</v>
      </c>
      <c r="I2488" t="s">
        <v>7300</v>
      </c>
      <c r="J2488" t="s">
        <v>7271</v>
      </c>
      <c r="K2488" t="s">
        <v>7264</v>
      </c>
      <c r="L2488">
        <f>WEEKDAY(tbl_CleanLeads[[#This Row],[Lead_Date_Final]],2)</f>
        <v>6</v>
      </c>
      <c r="M2488" t="s">
        <v>7278</v>
      </c>
      <c r="N2488">
        <v>23.4</v>
      </c>
      <c r="O2488" s="7">
        <v>4024.68</v>
      </c>
      <c r="P2488">
        <v>9</v>
      </c>
      <c r="Q2488" t="s">
        <v>7273</v>
      </c>
      <c r="R2488">
        <f>IF(UPPER(TRIM(Table2[[#This Row],[Status_Clean]]))="CONVERTED",1,0)</f>
        <v>1</v>
      </c>
      <c r="S2488">
        <f>IF(ISNUMBER(MATCH(UPPER(TRIM(Table2[[#This Row],[Status_Clean]])),{"CONTACTED","QUALIFIED","CONVERTED"},0)),1,0)</f>
        <v>1</v>
      </c>
      <c r="T2488" cm="1">
        <f t="array" ref="T2488">_xlfn.SWITCH(UPPER(TRIM(Table2[[#This Row],[Status_Clean]])),"NEW",1,"CONTACTED",2,"QUALIFIED",3,"CONVERTED",4,"LOST",5,99)</f>
        <v>4</v>
      </c>
      <c r="U2488" t="str" cm="1">
        <f t="array" ref="U2488">_xlfn.LET(_xlpm.x,IFERROR(VALUE(Table2[[#This Row],[Response_Time_Hours]]),""),IF(_xlpm.x="","CHECK",_xlfn.IFS(_xlpm.x&lt;=1,"Immediate",_xlpm.x&lt;=6,"Fast",_xlpm.x&lt;=24,"Moderate",_xlpm.x&gt;24,"Delayed")))</f>
        <v>Moderate</v>
      </c>
      <c r="V2488">
        <f>FLOOR(tbl_CleanLeads[[#This Row],[Response_Time_Hours]],6)</f>
        <v>18</v>
      </c>
      <c r="W2488" t="str" cm="1">
        <f t="array" ref="W2488">IF(Table2[[#This Row],[Interaction_Count_Final]]="","N/A",_xlfn.IFS(Table2[[#This Row],[Interaction_Count_Final]]&lt;=2,"Low",Table2[[#This Row],[Interaction_Count_Final]]&lt;=5,"Medium",Table2[[#This Row],[Interaction_Count_Final]]&gt;=6,"High",TRUE,"CHECK"))</f>
        <v>High</v>
      </c>
      <c r="X2488" t="b">
        <f t="shared" si="38"/>
        <v>1</v>
      </c>
      <c r="Y2488" t="b">
        <f>tbl_CleanLeads[[#This Row],[Response_Time_Hours]]&gt;24</f>
        <v>0</v>
      </c>
      <c r="Z2488" s="13" t="b">
        <f>tbl_CleanLeads[[#This Row],[Response_Time_Hours]]&gt;72</f>
        <v>0</v>
      </c>
      <c r="AA2488" s="13" t="b">
        <f>tbl_CleanLeads[[#This Row],[Status_Clean]]="Converted"</f>
        <v>1</v>
      </c>
    </row>
    <row r="2489" spans="1:27">
      <c r="A2489" t="s">
        <v>70</v>
      </c>
      <c r="B2489" t="s">
        <v>7056</v>
      </c>
      <c r="C2489" t="s">
        <v>8813</v>
      </c>
      <c r="D2489" t="s">
        <v>7268</v>
      </c>
      <c r="E2489" t="s">
        <v>123</v>
      </c>
      <c r="F2489" t="s">
        <v>125</v>
      </c>
      <c r="G2489" s="1">
        <v>45537</v>
      </c>
      <c r="H2489" s="8">
        <f>MONTH(tbl_CleanLeads[[#This Row],[Lead_Date_Final]])</f>
        <v>9</v>
      </c>
      <c r="I2489" t="s">
        <v>7287</v>
      </c>
      <c r="J2489" t="s">
        <v>7271</v>
      </c>
      <c r="K2489" t="s">
        <v>7288</v>
      </c>
      <c r="L2489">
        <f>WEEKDAY(tbl_CleanLeads[[#This Row],[Lead_Date_Final]],2)</f>
        <v>1</v>
      </c>
      <c r="M2489" t="s">
        <v>7298</v>
      </c>
      <c r="N2489">
        <v>1</v>
      </c>
      <c r="O2489" s="7">
        <v>4222.82</v>
      </c>
      <c r="P2489">
        <v>21</v>
      </c>
      <c r="Q2489" t="s">
        <v>7273</v>
      </c>
      <c r="R2489">
        <f>IF(UPPER(TRIM(Table2[[#This Row],[Status_Clean]]))="CONVERTED",1,0)</f>
        <v>0</v>
      </c>
      <c r="S2489">
        <f>IF(ISNUMBER(MATCH(UPPER(TRIM(Table2[[#This Row],[Status_Clean]])),{"CONTACTED","QUALIFIED","CONVERTED"},0)),1,0)</f>
        <v>1</v>
      </c>
      <c r="T2489" cm="1">
        <f t="array" ref="T2489">_xlfn.SWITCH(UPPER(TRIM(Table2[[#This Row],[Status_Clean]])),"NEW",1,"CONTACTED",2,"QUALIFIED",3,"CONVERTED",4,"LOST",5,99)</f>
        <v>2</v>
      </c>
      <c r="U2489" t="str" cm="1">
        <f t="array" ref="U2489">_xlfn.LET(_xlpm.x,IFERROR(VALUE(Table2[[#This Row],[Response_Time_Hours]]),""),IF(_xlpm.x="","CHECK",_xlfn.IFS(_xlpm.x&lt;=1,"Immediate",_xlpm.x&lt;=6,"Fast",_xlpm.x&lt;=24,"Moderate",_xlpm.x&gt;24,"Delayed")))</f>
        <v>Immediate</v>
      </c>
      <c r="V2489">
        <f>FLOOR(tbl_CleanLeads[[#This Row],[Response_Time_Hours]],6)</f>
        <v>0</v>
      </c>
      <c r="W2489" t="str" cm="1">
        <f t="array" ref="W2489">IF(Table2[[#This Row],[Interaction_Count_Final]]="","N/A",_xlfn.IFS(Table2[[#This Row],[Interaction_Count_Final]]&lt;=2,"Low",Table2[[#This Row],[Interaction_Count_Final]]&lt;=5,"Medium",Table2[[#This Row],[Interaction_Count_Final]]&gt;=6,"High",TRUE,"CHECK"))</f>
        <v>High</v>
      </c>
      <c r="X2489" t="b">
        <f t="shared" si="38"/>
        <v>1</v>
      </c>
      <c r="Y2489" t="b">
        <f>tbl_CleanLeads[[#This Row],[Response_Time_Hours]]&gt;24</f>
        <v>0</v>
      </c>
      <c r="Z2489" s="13" t="b">
        <f>tbl_CleanLeads[[#This Row],[Response_Time_Hours]]&gt;72</f>
        <v>0</v>
      </c>
      <c r="AA2489" s="13" t="b">
        <f>tbl_CleanLeads[[#This Row],[Status_Clean]]="Converted"</f>
        <v>0</v>
      </c>
    </row>
    <row r="2490" spans="1:27">
      <c r="A2490" t="s">
        <v>102</v>
      </c>
      <c r="B2490" t="s">
        <v>7059</v>
      </c>
      <c r="C2490" t="s">
        <v>7060</v>
      </c>
      <c r="D2490" t="s">
        <v>7303</v>
      </c>
      <c r="E2490" t="s">
        <v>473</v>
      </c>
      <c r="F2490" t="s">
        <v>173</v>
      </c>
      <c r="G2490" s="1">
        <v>45182</v>
      </c>
      <c r="H2490" s="8">
        <f>MONTH(tbl_CleanLeads[[#This Row],[Lead_Date_Final]])</f>
        <v>9</v>
      </c>
      <c r="I2490" t="s">
        <v>7287</v>
      </c>
      <c r="J2490" t="s">
        <v>7263</v>
      </c>
      <c r="K2490" t="s">
        <v>7288</v>
      </c>
      <c r="L2490">
        <f>WEEKDAY(tbl_CleanLeads[[#This Row],[Lead_Date_Final]],2)</f>
        <v>3</v>
      </c>
      <c r="M2490" t="s">
        <v>7272</v>
      </c>
      <c r="N2490">
        <v>35.299999999999997</v>
      </c>
      <c r="O2490" s="7">
        <v>2916.07</v>
      </c>
      <c r="P2490">
        <v>44</v>
      </c>
      <c r="Q2490" t="s">
        <v>7266</v>
      </c>
      <c r="R2490">
        <f>IF(UPPER(TRIM(Table2[[#This Row],[Status_Clean]]))="CONVERTED",1,0)</f>
        <v>0</v>
      </c>
      <c r="S2490">
        <f>IF(ISNUMBER(MATCH(UPPER(TRIM(Table2[[#This Row],[Status_Clean]])),{"CONTACTED","QUALIFIED","CONVERTED"},0)),1,0)</f>
        <v>0</v>
      </c>
      <c r="T2490" cm="1">
        <f t="array" ref="T2490">_xlfn.SWITCH(UPPER(TRIM(Table2[[#This Row],[Status_Clean]])),"NEW",1,"CONTACTED",2,"QUALIFIED",3,"CONVERTED",4,"LOST",5,99)</f>
        <v>5</v>
      </c>
      <c r="U2490" t="str" cm="1">
        <f t="array" ref="U2490">_xlfn.LET(_xlpm.x,IFERROR(VALUE(Table2[[#This Row],[Response_Time_Hours]]),""),IF(_xlpm.x="","CHECK",_xlfn.IFS(_xlpm.x&lt;=1,"Immediate",_xlpm.x&lt;=6,"Fast",_xlpm.x&lt;=24,"Moderate",_xlpm.x&gt;24,"Delayed")))</f>
        <v>Delayed</v>
      </c>
      <c r="V2490">
        <f>FLOOR(tbl_CleanLeads[[#This Row],[Response_Time_Hours]],6)</f>
        <v>30</v>
      </c>
      <c r="W2490" t="str" cm="1">
        <f t="array" ref="W2490">IF(Table2[[#This Row],[Interaction_Count_Final]]="","N/A",_xlfn.IFS(Table2[[#This Row],[Interaction_Count_Final]]&lt;=2,"Low",Table2[[#This Row],[Interaction_Count_Final]]&lt;=5,"Medium",Table2[[#This Row],[Interaction_Count_Final]]&gt;=6,"High",TRUE,"CHECK"))</f>
        <v>High</v>
      </c>
      <c r="X2490" t="b">
        <f t="shared" si="38"/>
        <v>1</v>
      </c>
      <c r="Y2490" t="b">
        <f>tbl_CleanLeads[[#This Row],[Response_Time_Hours]]&gt;24</f>
        <v>1</v>
      </c>
      <c r="Z2490" s="13" t="b">
        <f>tbl_CleanLeads[[#This Row],[Response_Time_Hours]]&gt;72</f>
        <v>0</v>
      </c>
      <c r="AA2490" s="13" t="b">
        <f>tbl_CleanLeads[[#This Row],[Status_Clean]]="Converted"</f>
        <v>0</v>
      </c>
    </row>
    <row r="2491" spans="1:27">
      <c r="A2491" t="s">
        <v>70</v>
      </c>
      <c r="B2491" t="s">
        <v>7062</v>
      </c>
      <c r="C2491" t="s">
        <v>7063</v>
      </c>
      <c r="D2491" t="s">
        <v>7258</v>
      </c>
      <c r="E2491" t="s">
        <v>263</v>
      </c>
      <c r="F2491" t="s">
        <v>125</v>
      </c>
      <c r="G2491" s="1">
        <v>45268</v>
      </c>
      <c r="H2491" s="8">
        <f>MONTH(tbl_CleanLeads[[#This Row],[Lead_Date_Final]])</f>
        <v>12</v>
      </c>
      <c r="I2491" t="s">
        <v>7262</v>
      </c>
      <c r="J2491" t="s">
        <v>7263</v>
      </c>
      <c r="K2491" t="s">
        <v>7264</v>
      </c>
      <c r="L2491">
        <f>WEEKDAY(tbl_CleanLeads[[#This Row],[Lead_Date_Final]],2)</f>
        <v>5</v>
      </c>
      <c r="M2491" t="s">
        <v>7312</v>
      </c>
      <c r="N2491">
        <v>41.4</v>
      </c>
      <c r="O2491" s="7">
        <v>3162.18</v>
      </c>
      <c r="P2491">
        <v>6</v>
      </c>
      <c r="Q2491" t="s">
        <v>7266</v>
      </c>
      <c r="R2491">
        <f>IF(UPPER(TRIM(Table2[[#This Row],[Status_Clean]]))="CONVERTED",1,0)</f>
        <v>0</v>
      </c>
      <c r="S2491">
        <f>IF(ISNUMBER(MATCH(UPPER(TRIM(Table2[[#This Row],[Status_Clean]])),{"CONTACTED","QUALIFIED","CONVERTED"},0)),1,0)</f>
        <v>1</v>
      </c>
      <c r="T2491" cm="1">
        <f t="array" ref="T2491">_xlfn.SWITCH(UPPER(TRIM(Table2[[#This Row],[Status_Clean]])),"NEW",1,"CONTACTED",2,"QUALIFIED",3,"CONVERTED",4,"LOST",5,99)</f>
        <v>2</v>
      </c>
      <c r="U2491" t="str" cm="1">
        <f t="array" ref="U2491">_xlfn.LET(_xlpm.x,IFERROR(VALUE(Table2[[#This Row],[Response_Time_Hours]]),""),IF(_xlpm.x="","CHECK",_xlfn.IFS(_xlpm.x&lt;=1,"Immediate",_xlpm.x&lt;=6,"Fast",_xlpm.x&lt;=24,"Moderate",_xlpm.x&gt;24,"Delayed")))</f>
        <v>Delayed</v>
      </c>
      <c r="V2491">
        <f>FLOOR(tbl_CleanLeads[[#This Row],[Response_Time_Hours]],6)</f>
        <v>36</v>
      </c>
      <c r="W2491" t="str" cm="1">
        <f t="array" ref="W2491">IF(Table2[[#This Row],[Interaction_Count_Final]]="","N/A",_xlfn.IFS(Table2[[#This Row],[Interaction_Count_Final]]&lt;=2,"Low",Table2[[#This Row],[Interaction_Count_Final]]&lt;=5,"Medium",Table2[[#This Row],[Interaction_Count_Final]]&gt;=6,"High",TRUE,"CHECK"))</f>
        <v>High</v>
      </c>
      <c r="X2491" t="b">
        <f t="shared" si="38"/>
        <v>1</v>
      </c>
      <c r="Y2491" t="b">
        <f>tbl_CleanLeads[[#This Row],[Response_Time_Hours]]&gt;24</f>
        <v>1</v>
      </c>
      <c r="Z2491" s="13" t="b">
        <f>tbl_CleanLeads[[#This Row],[Response_Time_Hours]]&gt;72</f>
        <v>0</v>
      </c>
      <c r="AA2491" s="13" t="b">
        <f>tbl_CleanLeads[[#This Row],[Status_Clean]]="Converted"</f>
        <v>0</v>
      </c>
    </row>
    <row r="2492" spans="1:27">
      <c r="A2492" t="s">
        <v>90</v>
      </c>
      <c r="B2492" t="s">
        <v>7064</v>
      </c>
      <c r="C2492" t="s">
        <v>8814</v>
      </c>
      <c r="D2492" t="s">
        <v>7258</v>
      </c>
      <c r="E2492" t="s">
        <v>792</v>
      </c>
      <c r="F2492" t="s">
        <v>125</v>
      </c>
      <c r="G2492" s="1">
        <v>44936</v>
      </c>
      <c r="H2492" s="8">
        <f>MONTH(tbl_CleanLeads[[#This Row],[Lead_Date_Final]])</f>
        <v>1</v>
      </c>
      <c r="I2492" t="s">
        <v>7317</v>
      </c>
      <c r="J2492" t="s">
        <v>7263</v>
      </c>
      <c r="K2492" t="s">
        <v>7284</v>
      </c>
      <c r="L2492">
        <f>WEEKDAY(tbl_CleanLeads[[#This Row],[Lead_Date_Final]],2)</f>
        <v>2</v>
      </c>
      <c r="M2492" t="s">
        <v>7265</v>
      </c>
      <c r="N2492">
        <v>65</v>
      </c>
      <c r="O2492" s="7">
        <v>1964.55</v>
      </c>
      <c r="P2492">
        <v>32</v>
      </c>
      <c r="Q2492" t="s">
        <v>7289</v>
      </c>
      <c r="R2492">
        <f>IF(UPPER(TRIM(Table2[[#This Row],[Status_Clean]]))="CONVERTED",1,0)</f>
        <v>0</v>
      </c>
      <c r="S2492">
        <f>IF(ISNUMBER(MATCH(UPPER(TRIM(Table2[[#This Row],[Status_Clean]])),{"CONTACTED","QUALIFIED","CONVERTED"},0)),1,0)</f>
        <v>1</v>
      </c>
      <c r="T2492" cm="1">
        <f t="array" ref="T2492">_xlfn.SWITCH(UPPER(TRIM(Table2[[#This Row],[Status_Clean]])),"NEW",1,"CONTACTED",2,"QUALIFIED",3,"CONVERTED",4,"LOST",5,99)</f>
        <v>2</v>
      </c>
      <c r="U2492" t="str" cm="1">
        <f t="array" ref="U2492">_xlfn.LET(_xlpm.x,IFERROR(VALUE(Table2[[#This Row],[Response_Time_Hours]]),""),IF(_xlpm.x="","CHECK",_xlfn.IFS(_xlpm.x&lt;=1,"Immediate",_xlpm.x&lt;=6,"Fast",_xlpm.x&lt;=24,"Moderate",_xlpm.x&gt;24,"Delayed")))</f>
        <v>Delayed</v>
      </c>
      <c r="V2492">
        <f>FLOOR(tbl_CleanLeads[[#This Row],[Response_Time_Hours]],6)</f>
        <v>60</v>
      </c>
      <c r="W2492" t="str" cm="1">
        <f t="array" ref="W2492">IF(Table2[[#This Row],[Interaction_Count_Final]]="","N/A",_xlfn.IFS(Table2[[#This Row],[Interaction_Count_Final]]&lt;=2,"Low",Table2[[#This Row],[Interaction_Count_Final]]&lt;=5,"Medium",Table2[[#This Row],[Interaction_Count_Final]]&gt;=6,"High",TRUE,"CHECK"))</f>
        <v>High</v>
      </c>
      <c r="X2492" t="b">
        <f t="shared" si="38"/>
        <v>1</v>
      </c>
      <c r="Y2492" t="b">
        <f>tbl_CleanLeads[[#This Row],[Response_Time_Hours]]&gt;24</f>
        <v>1</v>
      </c>
      <c r="Z2492" s="13" t="b">
        <f>tbl_CleanLeads[[#This Row],[Response_Time_Hours]]&gt;72</f>
        <v>0</v>
      </c>
      <c r="AA2492" s="13" t="b">
        <f>tbl_CleanLeads[[#This Row],[Status_Clean]]="Converted"</f>
        <v>0</v>
      </c>
    </row>
    <row r="2493" spans="1:27">
      <c r="A2493" t="s">
        <v>102</v>
      </c>
      <c r="B2493" t="s">
        <v>7066</v>
      </c>
      <c r="C2493" t="s">
        <v>8815</v>
      </c>
      <c r="D2493" t="s">
        <v>7274</v>
      </c>
      <c r="E2493" t="s">
        <v>363</v>
      </c>
      <c r="F2493" t="s">
        <v>193</v>
      </c>
      <c r="G2493" s="1">
        <v>45328</v>
      </c>
      <c r="H2493" s="8">
        <f>MONTH(tbl_CleanLeads[[#This Row],[Lead_Date_Final]])</f>
        <v>2</v>
      </c>
      <c r="I2493" t="s">
        <v>7283</v>
      </c>
      <c r="J2493" t="s">
        <v>7271</v>
      </c>
      <c r="K2493" t="s">
        <v>7284</v>
      </c>
      <c r="L2493">
        <f>WEEKDAY(tbl_CleanLeads[[#This Row],[Lead_Date_Final]],2)</f>
        <v>2</v>
      </c>
      <c r="M2493" t="s">
        <v>7265</v>
      </c>
      <c r="N2493">
        <v>67.2</v>
      </c>
      <c r="O2493" s="7">
        <v>2150.73</v>
      </c>
      <c r="P2493">
        <v>6</v>
      </c>
      <c r="Q2493" t="s">
        <v>7266</v>
      </c>
      <c r="R2493">
        <f>IF(UPPER(TRIM(Table2[[#This Row],[Status_Clean]]))="CONVERTED",1,0)</f>
        <v>0</v>
      </c>
      <c r="S2493">
        <f>IF(ISNUMBER(MATCH(UPPER(TRIM(Table2[[#This Row],[Status_Clean]])),{"CONTACTED","QUALIFIED","CONVERTED"},0)),1,0)</f>
        <v>0</v>
      </c>
      <c r="T2493" cm="1">
        <f t="array" ref="T2493">_xlfn.SWITCH(UPPER(TRIM(Table2[[#This Row],[Status_Clean]])),"NEW",1,"CONTACTED",2,"QUALIFIED",3,"CONVERTED",4,"LOST",5,99)</f>
        <v>1</v>
      </c>
      <c r="U2493" t="str" cm="1">
        <f t="array" ref="U2493">_xlfn.LET(_xlpm.x,IFERROR(VALUE(Table2[[#This Row],[Response_Time_Hours]]),""),IF(_xlpm.x="","CHECK",_xlfn.IFS(_xlpm.x&lt;=1,"Immediate",_xlpm.x&lt;=6,"Fast",_xlpm.x&lt;=24,"Moderate",_xlpm.x&gt;24,"Delayed")))</f>
        <v>Delayed</v>
      </c>
      <c r="V2493">
        <f>FLOOR(tbl_CleanLeads[[#This Row],[Response_Time_Hours]],6)</f>
        <v>66</v>
      </c>
      <c r="W2493" t="str" cm="1">
        <f t="array" ref="W2493">IF(Table2[[#This Row],[Interaction_Count_Final]]="","N/A",_xlfn.IFS(Table2[[#This Row],[Interaction_Count_Final]]&lt;=2,"Low",Table2[[#This Row],[Interaction_Count_Final]]&lt;=5,"Medium",Table2[[#This Row],[Interaction_Count_Final]]&gt;=6,"High",TRUE,"CHECK"))</f>
        <v>High</v>
      </c>
      <c r="X2493" t="b">
        <f t="shared" si="38"/>
        <v>1</v>
      </c>
      <c r="Y2493" t="b">
        <f>tbl_CleanLeads[[#This Row],[Response_Time_Hours]]&gt;24</f>
        <v>1</v>
      </c>
      <c r="Z2493" s="13" t="b">
        <f>tbl_CleanLeads[[#This Row],[Response_Time_Hours]]&gt;72</f>
        <v>0</v>
      </c>
      <c r="AA2493" s="13" t="b">
        <f>tbl_CleanLeads[[#This Row],[Status_Clean]]="Converted"</f>
        <v>0</v>
      </c>
    </row>
    <row r="2494" spans="1:27">
      <c r="A2494" t="s">
        <v>70</v>
      </c>
      <c r="B2494" t="s">
        <v>7068</v>
      </c>
      <c r="C2494" t="s">
        <v>7069</v>
      </c>
      <c r="D2494" t="s">
        <v>7280</v>
      </c>
      <c r="E2494" t="s">
        <v>7308</v>
      </c>
      <c r="F2494" t="s">
        <v>173</v>
      </c>
      <c r="G2494" s="1">
        <v>45428</v>
      </c>
      <c r="H2494" s="8">
        <f>MONTH(tbl_CleanLeads[[#This Row],[Lead_Date_Final]])</f>
        <v>5</v>
      </c>
      <c r="I2494" t="s">
        <v>7314</v>
      </c>
      <c r="J2494" t="s">
        <v>7271</v>
      </c>
      <c r="K2494" t="s">
        <v>7277</v>
      </c>
      <c r="L2494">
        <f>WEEKDAY(tbl_CleanLeads[[#This Row],[Lead_Date_Final]],2)</f>
        <v>4</v>
      </c>
      <c r="M2494" t="s">
        <v>7285</v>
      </c>
      <c r="N2494">
        <v>4</v>
      </c>
      <c r="O2494" s="7">
        <v>4300.55</v>
      </c>
      <c r="P2494">
        <v>11</v>
      </c>
      <c r="Q2494" t="s">
        <v>7273</v>
      </c>
      <c r="R2494">
        <f>IF(UPPER(TRIM(Table2[[#This Row],[Status_Clean]]))="CONVERTED",1,0)</f>
        <v>0</v>
      </c>
      <c r="S2494">
        <f>IF(ISNUMBER(MATCH(UPPER(TRIM(Table2[[#This Row],[Status_Clean]])),{"CONTACTED","QUALIFIED","CONVERTED"},0)),1,0)</f>
        <v>0</v>
      </c>
      <c r="T2494" cm="1">
        <f t="array" ref="T2494">_xlfn.SWITCH(UPPER(TRIM(Table2[[#This Row],[Status_Clean]])),"NEW",1,"CONTACTED",2,"QUALIFIED",3,"CONVERTED",4,"LOST",5,99)</f>
        <v>5</v>
      </c>
      <c r="U2494" t="str" cm="1">
        <f t="array" ref="U2494">_xlfn.LET(_xlpm.x,IFERROR(VALUE(Table2[[#This Row],[Response_Time_Hours]]),""),IF(_xlpm.x="","CHECK",_xlfn.IFS(_xlpm.x&lt;=1,"Immediate",_xlpm.x&lt;=6,"Fast",_xlpm.x&lt;=24,"Moderate",_xlpm.x&gt;24,"Delayed")))</f>
        <v>Fast</v>
      </c>
      <c r="V2494">
        <f>FLOOR(tbl_CleanLeads[[#This Row],[Response_Time_Hours]],6)</f>
        <v>0</v>
      </c>
      <c r="W2494" t="str" cm="1">
        <f t="array" ref="W2494">IF(Table2[[#This Row],[Interaction_Count_Final]]="","N/A",_xlfn.IFS(Table2[[#This Row],[Interaction_Count_Final]]&lt;=2,"Low",Table2[[#This Row],[Interaction_Count_Final]]&lt;=5,"Medium",Table2[[#This Row],[Interaction_Count_Final]]&gt;=6,"High",TRUE,"CHECK"))</f>
        <v>High</v>
      </c>
      <c r="X2494" t="b">
        <f t="shared" si="38"/>
        <v>1</v>
      </c>
      <c r="Y2494" t="b">
        <f>tbl_CleanLeads[[#This Row],[Response_Time_Hours]]&gt;24</f>
        <v>0</v>
      </c>
      <c r="Z2494" s="13" t="b">
        <f>tbl_CleanLeads[[#This Row],[Response_Time_Hours]]&gt;72</f>
        <v>0</v>
      </c>
      <c r="AA2494" s="13" t="b">
        <f>tbl_CleanLeads[[#This Row],[Status_Clean]]="Converted"</f>
        <v>0</v>
      </c>
    </row>
    <row r="2495" spans="1:27">
      <c r="A2495" t="s">
        <v>63</v>
      </c>
      <c r="B2495" t="s">
        <v>7071</v>
      </c>
      <c r="C2495" t="s">
        <v>7072</v>
      </c>
      <c r="D2495" t="s">
        <v>7258</v>
      </c>
      <c r="E2495" t="s">
        <v>447</v>
      </c>
      <c r="F2495" t="s">
        <v>250</v>
      </c>
      <c r="G2495" s="1">
        <v>45421</v>
      </c>
      <c r="H2495" s="8">
        <f>MONTH(tbl_CleanLeads[[#This Row],[Lead_Date_Final]])</f>
        <v>5</v>
      </c>
      <c r="I2495" t="s">
        <v>7314</v>
      </c>
      <c r="J2495" t="s">
        <v>7271</v>
      </c>
      <c r="K2495" t="s">
        <v>7277</v>
      </c>
      <c r="L2495">
        <f>WEEKDAY(tbl_CleanLeads[[#This Row],[Lead_Date_Final]],2)</f>
        <v>4</v>
      </c>
      <c r="M2495" t="s">
        <v>7285</v>
      </c>
      <c r="N2495">
        <v>35.200000000000003</v>
      </c>
      <c r="O2495" s="7">
        <v>2409.65</v>
      </c>
      <c r="P2495">
        <v>35</v>
      </c>
      <c r="Q2495" t="s">
        <v>7266</v>
      </c>
      <c r="R2495">
        <f>IF(UPPER(TRIM(Table2[[#This Row],[Status_Clean]]))="CONVERTED",1,0)</f>
        <v>1</v>
      </c>
      <c r="S2495">
        <f>IF(ISNUMBER(MATCH(UPPER(TRIM(Table2[[#This Row],[Status_Clean]])),{"CONTACTED","QUALIFIED","CONVERTED"},0)),1,0)</f>
        <v>1</v>
      </c>
      <c r="T2495" cm="1">
        <f t="array" ref="T2495">_xlfn.SWITCH(UPPER(TRIM(Table2[[#This Row],[Status_Clean]])),"NEW",1,"CONTACTED",2,"QUALIFIED",3,"CONVERTED",4,"LOST",5,99)</f>
        <v>4</v>
      </c>
      <c r="U2495" t="str" cm="1">
        <f t="array" ref="U2495">_xlfn.LET(_xlpm.x,IFERROR(VALUE(Table2[[#This Row],[Response_Time_Hours]]),""),IF(_xlpm.x="","CHECK",_xlfn.IFS(_xlpm.x&lt;=1,"Immediate",_xlpm.x&lt;=6,"Fast",_xlpm.x&lt;=24,"Moderate",_xlpm.x&gt;24,"Delayed")))</f>
        <v>Delayed</v>
      </c>
      <c r="V2495">
        <f>FLOOR(tbl_CleanLeads[[#This Row],[Response_Time_Hours]],6)</f>
        <v>30</v>
      </c>
      <c r="W2495" t="str" cm="1">
        <f t="array" ref="W2495">IF(Table2[[#This Row],[Interaction_Count_Final]]="","N/A",_xlfn.IFS(Table2[[#This Row],[Interaction_Count_Final]]&lt;=2,"Low",Table2[[#This Row],[Interaction_Count_Final]]&lt;=5,"Medium",Table2[[#This Row],[Interaction_Count_Final]]&gt;=6,"High",TRUE,"CHECK"))</f>
        <v>High</v>
      </c>
      <c r="X2495" t="b">
        <f t="shared" si="38"/>
        <v>1</v>
      </c>
      <c r="Y2495" t="b">
        <f>tbl_CleanLeads[[#This Row],[Response_Time_Hours]]&gt;24</f>
        <v>1</v>
      </c>
      <c r="Z2495" s="13" t="b">
        <f>tbl_CleanLeads[[#This Row],[Response_Time_Hours]]&gt;72</f>
        <v>0</v>
      </c>
      <c r="AA2495" s="13" t="b">
        <f>tbl_CleanLeads[[#This Row],[Status_Clean]]="Converted"</f>
        <v>1</v>
      </c>
    </row>
    <row r="2496" spans="1:27">
      <c r="A2496" t="s">
        <v>70</v>
      </c>
      <c r="B2496" t="s">
        <v>7073</v>
      </c>
      <c r="C2496" t="s">
        <v>7074</v>
      </c>
      <c r="D2496" t="s">
        <v>7280</v>
      </c>
      <c r="E2496" t="s">
        <v>69</v>
      </c>
      <c r="F2496" t="s">
        <v>173</v>
      </c>
      <c r="G2496" s="1">
        <v>44993</v>
      </c>
      <c r="H2496" s="8">
        <f>MONTH(tbl_CleanLeads[[#This Row],[Lead_Date_Final]])</f>
        <v>3</v>
      </c>
      <c r="I2496" t="s">
        <v>7295</v>
      </c>
      <c r="J2496" t="s">
        <v>7263</v>
      </c>
      <c r="K2496" t="s">
        <v>7284</v>
      </c>
      <c r="L2496">
        <f>WEEKDAY(tbl_CleanLeads[[#This Row],[Lead_Date_Final]],2)</f>
        <v>3</v>
      </c>
      <c r="M2496" t="s">
        <v>7272</v>
      </c>
      <c r="N2496">
        <v>14.8</v>
      </c>
      <c r="O2496" s="7">
        <v>3477.01</v>
      </c>
      <c r="P2496">
        <v>28</v>
      </c>
      <c r="Q2496" t="s">
        <v>7266</v>
      </c>
      <c r="R2496">
        <f>IF(UPPER(TRIM(Table2[[#This Row],[Status_Clean]]))="CONVERTED",1,0)</f>
        <v>0</v>
      </c>
      <c r="S2496">
        <f>IF(ISNUMBER(MATCH(UPPER(TRIM(Table2[[#This Row],[Status_Clean]])),{"CONTACTED","QUALIFIED","CONVERTED"},0)),1,0)</f>
        <v>0</v>
      </c>
      <c r="T2496" cm="1">
        <f t="array" ref="T2496">_xlfn.SWITCH(UPPER(TRIM(Table2[[#This Row],[Status_Clean]])),"NEW",1,"CONTACTED",2,"QUALIFIED",3,"CONVERTED",4,"LOST",5,99)</f>
        <v>5</v>
      </c>
      <c r="U2496" t="str" cm="1">
        <f t="array" ref="U2496">_xlfn.LET(_xlpm.x,IFERROR(VALUE(Table2[[#This Row],[Response_Time_Hours]]),""),IF(_xlpm.x="","CHECK",_xlfn.IFS(_xlpm.x&lt;=1,"Immediate",_xlpm.x&lt;=6,"Fast",_xlpm.x&lt;=24,"Moderate",_xlpm.x&gt;24,"Delayed")))</f>
        <v>Moderate</v>
      </c>
      <c r="V2496">
        <f>FLOOR(tbl_CleanLeads[[#This Row],[Response_Time_Hours]],6)</f>
        <v>12</v>
      </c>
      <c r="W2496" t="str" cm="1">
        <f t="array" ref="W2496">IF(Table2[[#This Row],[Interaction_Count_Final]]="","N/A",_xlfn.IFS(Table2[[#This Row],[Interaction_Count_Final]]&lt;=2,"Low",Table2[[#This Row],[Interaction_Count_Final]]&lt;=5,"Medium",Table2[[#This Row],[Interaction_Count_Final]]&gt;=6,"High",TRUE,"CHECK"))</f>
        <v>High</v>
      </c>
      <c r="X2496" t="b">
        <f t="shared" si="38"/>
        <v>1</v>
      </c>
      <c r="Y2496" t="b">
        <f>tbl_CleanLeads[[#This Row],[Response_Time_Hours]]&gt;24</f>
        <v>0</v>
      </c>
      <c r="Z2496" s="13" t="b">
        <f>tbl_CleanLeads[[#This Row],[Response_Time_Hours]]&gt;72</f>
        <v>0</v>
      </c>
      <c r="AA2496" s="13" t="b">
        <f>tbl_CleanLeads[[#This Row],[Status_Clean]]="Converted"</f>
        <v>0</v>
      </c>
    </row>
    <row r="2497" spans="1:27">
      <c r="A2497" t="s">
        <v>90</v>
      </c>
      <c r="B2497" t="s">
        <v>7076</v>
      </c>
      <c r="C2497" t="s">
        <v>8816</v>
      </c>
      <c r="D2497" t="s">
        <v>7274</v>
      </c>
      <c r="E2497" t="s">
        <v>263</v>
      </c>
      <c r="F2497" t="s">
        <v>125</v>
      </c>
      <c r="G2497" s="1">
        <v>45002</v>
      </c>
      <c r="H2497" s="8">
        <f>MONTH(tbl_CleanLeads[[#This Row],[Lead_Date_Final]])</f>
        <v>3</v>
      </c>
      <c r="I2497" t="s">
        <v>7295</v>
      </c>
      <c r="J2497" t="s">
        <v>7263</v>
      </c>
      <c r="K2497" t="s">
        <v>7284</v>
      </c>
      <c r="L2497">
        <f>WEEKDAY(tbl_CleanLeads[[#This Row],[Lead_Date_Final]],2)</f>
        <v>5</v>
      </c>
      <c r="M2497" t="s">
        <v>7312</v>
      </c>
      <c r="N2497">
        <v>24.6</v>
      </c>
      <c r="O2497" s="7">
        <v>2628.8</v>
      </c>
      <c r="P2497">
        <v>3</v>
      </c>
      <c r="Q2497" t="s">
        <v>7266</v>
      </c>
      <c r="R2497">
        <f>IF(UPPER(TRIM(Table2[[#This Row],[Status_Clean]]))="CONVERTED",1,0)</f>
        <v>0</v>
      </c>
      <c r="S2497">
        <f>IF(ISNUMBER(MATCH(UPPER(TRIM(Table2[[#This Row],[Status_Clean]])),{"CONTACTED","QUALIFIED","CONVERTED"},0)),1,0)</f>
        <v>1</v>
      </c>
      <c r="T2497" cm="1">
        <f t="array" ref="T2497">_xlfn.SWITCH(UPPER(TRIM(Table2[[#This Row],[Status_Clean]])),"NEW",1,"CONTACTED",2,"QUALIFIED",3,"CONVERTED",4,"LOST",5,99)</f>
        <v>2</v>
      </c>
      <c r="U2497" t="str" cm="1">
        <f t="array" ref="U2497">_xlfn.LET(_xlpm.x,IFERROR(VALUE(Table2[[#This Row],[Response_Time_Hours]]),""),IF(_xlpm.x="","CHECK",_xlfn.IFS(_xlpm.x&lt;=1,"Immediate",_xlpm.x&lt;=6,"Fast",_xlpm.x&lt;=24,"Moderate",_xlpm.x&gt;24,"Delayed")))</f>
        <v>Delayed</v>
      </c>
      <c r="V2497">
        <f>FLOOR(tbl_CleanLeads[[#This Row],[Response_Time_Hours]],6)</f>
        <v>24</v>
      </c>
      <c r="W2497" t="str" cm="1">
        <f t="array" ref="W2497">IF(Table2[[#This Row],[Interaction_Count_Final]]="","N/A",_xlfn.IFS(Table2[[#This Row],[Interaction_Count_Final]]&lt;=2,"Low",Table2[[#This Row],[Interaction_Count_Final]]&lt;=5,"Medium",Table2[[#This Row],[Interaction_Count_Final]]&gt;=6,"High",TRUE,"CHECK"))</f>
        <v>Medium</v>
      </c>
      <c r="X2497" t="b">
        <f t="shared" si="38"/>
        <v>1</v>
      </c>
      <c r="Y2497" t="b">
        <f>tbl_CleanLeads[[#This Row],[Response_Time_Hours]]&gt;24</f>
        <v>1</v>
      </c>
      <c r="Z2497" s="13" t="b">
        <f>tbl_CleanLeads[[#This Row],[Response_Time_Hours]]&gt;72</f>
        <v>0</v>
      </c>
      <c r="AA2497" s="13" t="b">
        <f>tbl_CleanLeads[[#This Row],[Status_Clean]]="Converted"</f>
        <v>0</v>
      </c>
    </row>
    <row r="2498" spans="1:27">
      <c r="A2498" t="s">
        <v>102</v>
      </c>
      <c r="B2498" t="s">
        <v>7078</v>
      </c>
      <c r="C2498" t="s">
        <v>8817</v>
      </c>
      <c r="D2498" t="s">
        <v>7280</v>
      </c>
      <c r="E2498" t="s">
        <v>469</v>
      </c>
      <c r="F2498" t="s">
        <v>250</v>
      </c>
      <c r="G2498" s="1">
        <v>45019</v>
      </c>
      <c r="H2498" s="8">
        <f>MONTH(tbl_CleanLeads[[#This Row],[Lead_Date_Final]])</f>
        <v>4</v>
      </c>
      <c r="I2498" t="s">
        <v>7297</v>
      </c>
      <c r="J2498" t="s">
        <v>7263</v>
      </c>
      <c r="K2498" t="s">
        <v>7277</v>
      </c>
      <c r="L2498">
        <f>WEEKDAY(tbl_CleanLeads[[#This Row],[Lead_Date_Final]],2)</f>
        <v>1</v>
      </c>
      <c r="M2498" t="s">
        <v>7298</v>
      </c>
      <c r="N2498">
        <v>55.199999999999996</v>
      </c>
      <c r="O2498" s="7">
        <v>4317.7299999999996</v>
      </c>
      <c r="P2498" t="s">
        <v>232</v>
      </c>
      <c r="Q2498" t="s">
        <v>7273</v>
      </c>
      <c r="R2498">
        <f>IF(UPPER(TRIM(Table2[[#This Row],[Status_Clean]]))="CONVERTED",1,0)</f>
        <v>1</v>
      </c>
      <c r="S2498">
        <f>IF(ISNUMBER(MATCH(UPPER(TRIM(Table2[[#This Row],[Status_Clean]])),{"CONTACTED","QUALIFIED","CONVERTED"},0)),1,0)</f>
        <v>1</v>
      </c>
      <c r="T2498" cm="1">
        <f t="array" ref="T2498">_xlfn.SWITCH(UPPER(TRIM(Table2[[#This Row],[Status_Clean]])),"NEW",1,"CONTACTED",2,"QUALIFIED",3,"CONVERTED",4,"LOST",5,99)</f>
        <v>4</v>
      </c>
      <c r="U2498" t="str" cm="1">
        <f t="array" ref="U2498">_xlfn.LET(_xlpm.x,IFERROR(VALUE(Table2[[#This Row],[Response_Time_Hours]]),""),IF(_xlpm.x="","CHECK",_xlfn.IFS(_xlpm.x&lt;=1,"Immediate",_xlpm.x&lt;=6,"Fast",_xlpm.x&lt;=24,"Moderate",_xlpm.x&gt;24,"Delayed")))</f>
        <v>Delayed</v>
      </c>
      <c r="V2498">
        <f>FLOOR(tbl_CleanLeads[[#This Row],[Response_Time_Hours]],6)</f>
        <v>54</v>
      </c>
      <c r="W2498" t="str" cm="1">
        <f t="array" ref="W2498">IF(Table2[[#This Row],[Interaction_Count_Final]]="","N/A",_xlfn.IFS(Table2[[#This Row],[Interaction_Count_Final]]&lt;=2,"Low",Table2[[#This Row],[Interaction_Count_Final]]&lt;=5,"Medium",Table2[[#This Row],[Interaction_Count_Final]]&gt;=6,"High",TRUE,"CHECK"))</f>
        <v>High</v>
      </c>
      <c r="X2498" t="b">
        <f t="shared" ref="X2498:X2551" si="39">COUNTIF($A:$A,$A2498)&gt;1</f>
        <v>1</v>
      </c>
      <c r="Y2498" t="b">
        <f>tbl_CleanLeads[[#This Row],[Response_Time_Hours]]&gt;24</f>
        <v>1</v>
      </c>
      <c r="Z2498" s="13" t="b">
        <f>tbl_CleanLeads[[#This Row],[Response_Time_Hours]]&gt;72</f>
        <v>0</v>
      </c>
      <c r="AA2498" s="13" t="b">
        <f>tbl_CleanLeads[[#This Row],[Status_Clean]]="Converted"</f>
        <v>1</v>
      </c>
    </row>
    <row r="2499" spans="1:27">
      <c r="A2499" t="s">
        <v>63</v>
      </c>
      <c r="B2499" t="s">
        <v>7080</v>
      </c>
      <c r="C2499" t="s">
        <v>7081</v>
      </c>
      <c r="D2499" t="s">
        <v>7268</v>
      </c>
      <c r="E2499" t="s">
        <v>222</v>
      </c>
      <c r="F2499" t="s">
        <v>193</v>
      </c>
      <c r="G2499" s="1">
        <v>44927</v>
      </c>
      <c r="H2499" s="8">
        <f>MONTH(tbl_CleanLeads[[#This Row],[Lead_Date_Final]])</f>
        <v>1</v>
      </c>
      <c r="I2499" t="s">
        <v>7317</v>
      </c>
      <c r="J2499" t="s">
        <v>7263</v>
      </c>
      <c r="K2499" t="s">
        <v>7284</v>
      </c>
      <c r="L2499">
        <f>WEEKDAY(tbl_CleanLeads[[#This Row],[Lead_Date_Final]],2)</f>
        <v>7</v>
      </c>
      <c r="M2499" t="s">
        <v>7293</v>
      </c>
      <c r="N2499">
        <v>19.5</v>
      </c>
      <c r="O2499" s="7">
        <v>1242.1300000000001</v>
      </c>
      <c r="P2499">
        <v>15</v>
      </c>
      <c r="Q2499" t="s">
        <v>7289</v>
      </c>
      <c r="R2499">
        <f>IF(UPPER(TRIM(Table2[[#This Row],[Status_Clean]]))="CONVERTED",1,0)</f>
        <v>0</v>
      </c>
      <c r="S2499">
        <f>IF(ISNUMBER(MATCH(UPPER(TRIM(Table2[[#This Row],[Status_Clean]])),{"CONTACTED","QUALIFIED","CONVERTED"},0)),1,0)</f>
        <v>0</v>
      </c>
      <c r="T2499" cm="1">
        <f t="array" ref="T2499">_xlfn.SWITCH(UPPER(TRIM(Table2[[#This Row],[Status_Clean]])),"NEW",1,"CONTACTED",2,"QUALIFIED",3,"CONVERTED",4,"LOST",5,99)</f>
        <v>1</v>
      </c>
      <c r="U2499" t="str" cm="1">
        <f t="array" ref="U2499">_xlfn.LET(_xlpm.x,IFERROR(VALUE(Table2[[#This Row],[Response_Time_Hours]]),""),IF(_xlpm.x="","CHECK",_xlfn.IFS(_xlpm.x&lt;=1,"Immediate",_xlpm.x&lt;=6,"Fast",_xlpm.x&lt;=24,"Moderate",_xlpm.x&gt;24,"Delayed")))</f>
        <v>Moderate</v>
      </c>
      <c r="V2499">
        <f>FLOOR(tbl_CleanLeads[[#This Row],[Response_Time_Hours]],6)</f>
        <v>18</v>
      </c>
      <c r="W2499" t="str" cm="1">
        <f t="array" ref="W2499">IF(Table2[[#This Row],[Interaction_Count_Final]]="","N/A",_xlfn.IFS(Table2[[#This Row],[Interaction_Count_Final]]&lt;=2,"Low",Table2[[#This Row],[Interaction_Count_Final]]&lt;=5,"Medium",Table2[[#This Row],[Interaction_Count_Final]]&gt;=6,"High",TRUE,"CHECK"))</f>
        <v>High</v>
      </c>
      <c r="X2499" t="b">
        <f t="shared" si="39"/>
        <v>1</v>
      </c>
      <c r="Y2499" t="b">
        <f>tbl_CleanLeads[[#This Row],[Response_Time_Hours]]&gt;24</f>
        <v>0</v>
      </c>
      <c r="Z2499" s="13" t="b">
        <f>tbl_CleanLeads[[#This Row],[Response_Time_Hours]]&gt;72</f>
        <v>0</v>
      </c>
      <c r="AA2499" s="13" t="b">
        <f>tbl_CleanLeads[[#This Row],[Status_Clean]]="Converted"</f>
        <v>0</v>
      </c>
    </row>
    <row r="2500" spans="1:27">
      <c r="A2500" t="s">
        <v>70</v>
      </c>
      <c r="B2500" t="s">
        <v>7083</v>
      </c>
      <c r="C2500" t="s">
        <v>7084</v>
      </c>
      <c r="D2500" t="s">
        <v>7268</v>
      </c>
      <c r="E2500" t="s">
        <v>473</v>
      </c>
      <c r="F2500" t="s">
        <v>193</v>
      </c>
      <c r="G2500" s="1">
        <v>45388</v>
      </c>
      <c r="H2500" s="8">
        <f>MONTH(tbl_CleanLeads[[#This Row],[Lead_Date_Final]])</f>
        <v>4</v>
      </c>
      <c r="I2500" t="s">
        <v>7297</v>
      </c>
      <c r="J2500" t="s">
        <v>7271</v>
      </c>
      <c r="K2500" t="s">
        <v>7277</v>
      </c>
      <c r="L2500">
        <f>WEEKDAY(tbl_CleanLeads[[#This Row],[Lead_Date_Final]],2)</f>
        <v>6</v>
      </c>
      <c r="M2500" t="s">
        <v>7278</v>
      </c>
      <c r="N2500">
        <v>16.799999999999997</v>
      </c>
      <c r="O2500" s="7">
        <v>1211.4100000000001</v>
      </c>
      <c r="P2500">
        <v>28</v>
      </c>
      <c r="Q2500" t="s">
        <v>7289</v>
      </c>
      <c r="R2500">
        <f>IF(UPPER(TRIM(Table2[[#This Row],[Status_Clean]]))="CONVERTED",1,0)</f>
        <v>0</v>
      </c>
      <c r="S2500">
        <f>IF(ISNUMBER(MATCH(UPPER(TRIM(Table2[[#This Row],[Status_Clean]])),{"CONTACTED","QUALIFIED","CONVERTED"},0)),1,0)</f>
        <v>0</v>
      </c>
      <c r="T2500" cm="1">
        <f t="array" ref="T2500">_xlfn.SWITCH(UPPER(TRIM(Table2[[#This Row],[Status_Clean]])),"NEW",1,"CONTACTED",2,"QUALIFIED",3,"CONVERTED",4,"LOST",5,99)</f>
        <v>1</v>
      </c>
      <c r="U2500" t="str" cm="1">
        <f t="array" ref="U2500">_xlfn.LET(_xlpm.x,IFERROR(VALUE(Table2[[#This Row],[Response_Time_Hours]]),""),IF(_xlpm.x="","CHECK",_xlfn.IFS(_xlpm.x&lt;=1,"Immediate",_xlpm.x&lt;=6,"Fast",_xlpm.x&lt;=24,"Moderate",_xlpm.x&gt;24,"Delayed")))</f>
        <v>Moderate</v>
      </c>
      <c r="V2500">
        <f>FLOOR(tbl_CleanLeads[[#This Row],[Response_Time_Hours]],6)</f>
        <v>12</v>
      </c>
      <c r="W2500" t="str" cm="1">
        <f t="array" ref="W2500">IF(Table2[[#This Row],[Interaction_Count_Final]]="","N/A",_xlfn.IFS(Table2[[#This Row],[Interaction_Count_Final]]&lt;=2,"Low",Table2[[#This Row],[Interaction_Count_Final]]&lt;=5,"Medium",Table2[[#This Row],[Interaction_Count_Final]]&gt;=6,"High",TRUE,"CHECK"))</f>
        <v>High</v>
      </c>
      <c r="X2500" t="b">
        <f t="shared" si="39"/>
        <v>1</v>
      </c>
      <c r="Y2500" t="b">
        <f>tbl_CleanLeads[[#This Row],[Response_Time_Hours]]&gt;24</f>
        <v>0</v>
      </c>
      <c r="Z2500" s="13" t="b">
        <f>tbl_CleanLeads[[#This Row],[Response_Time_Hours]]&gt;72</f>
        <v>0</v>
      </c>
      <c r="AA2500" s="13" t="b">
        <f>tbl_CleanLeads[[#This Row],[Status_Clean]]="Converted"</f>
        <v>0</v>
      </c>
    </row>
    <row r="2501" spans="1:27">
      <c r="A2501" t="s">
        <v>70</v>
      </c>
      <c r="B2501" t="s">
        <v>7085</v>
      </c>
      <c r="C2501" t="s">
        <v>7086</v>
      </c>
      <c r="D2501" t="s">
        <v>7274</v>
      </c>
      <c r="E2501" t="s">
        <v>69</v>
      </c>
      <c r="F2501" t="s">
        <v>193</v>
      </c>
      <c r="G2501" s="1">
        <v>45037</v>
      </c>
      <c r="H2501" s="8">
        <f>MONTH(tbl_CleanLeads[[#This Row],[Lead_Date_Final]])</f>
        <v>4</v>
      </c>
      <c r="I2501" t="s">
        <v>7297</v>
      </c>
      <c r="J2501" t="s">
        <v>7263</v>
      </c>
      <c r="K2501" t="s">
        <v>7277</v>
      </c>
      <c r="L2501">
        <f>WEEKDAY(tbl_CleanLeads[[#This Row],[Lead_Date_Final]],2)</f>
        <v>5</v>
      </c>
      <c r="M2501" t="s">
        <v>7312</v>
      </c>
      <c r="N2501">
        <v>5.8</v>
      </c>
      <c r="O2501" s="7">
        <v>2800.81</v>
      </c>
      <c r="P2501">
        <v>38</v>
      </c>
      <c r="Q2501" t="s">
        <v>7266</v>
      </c>
      <c r="R2501">
        <f>IF(UPPER(TRIM(Table2[[#This Row],[Status_Clean]]))="CONVERTED",1,0)</f>
        <v>0</v>
      </c>
      <c r="S2501">
        <f>IF(ISNUMBER(MATCH(UPPER(TRIM(Table2[[#This Row],[Status_Clean]])),{"CONTACTED","QUALIFIED","CONVERTED"},0)),1,0)</f>
        <v>0</v>
      </c>
      <c r="T2501" cm="1">
        <f t="array" ref="T2501">_xlfn.SWITCH(UPPER(TRIM(Table2[[#This Row],[Status_Clean]])),"NEW",1,"CONTACTED",2,"QUALIFIED",3,"CONVERTED",4,"LOST",5,99)</f>
        <v>1</v>
      </c>
      <c r="U2501" t="str" cm="1">
        <f t="array" ref="U2501">_xlfn.LET(_xlpm.x,IFERROR(VALUE(Table2[[#This Row],[Response_Time_Hours]]),""),IF(_xlpm.x="","CHECK",_xlfn.IFS(_xlpm.x&lt;=1,"Immediate",_xlpm.x&lt;=6,"Fast",_xlpm.x&lt;=24,"Moderate",_xlpm.x&gt;24,"Delayed")))</f>
        <v>Fast</v>
      </c>
      <c r="V2501">
        <f>FLOOR(tbl_CleanLeads[[#This Row],[Response_Time_Hours]],6)</f>
        <v>0</v>
      </c>
      <c r="W2501" t="str" cm="1">
        <f t="array" ref="W2501">IF(Table2[[#This Row],[Interaction_Count_Final]]="","N/A",_xlfn.IFS(Table2[[#This Row],[Interaction_Count_Final]]&lt;=2,"Low",Table2[[#This Row],[Interaction_Count_Final]]&lt;=5,"Medium",Table2[[#This Row],[Interaction_Count_Final]]&gt;=6,"High",TRUE,"CHECK"))</f>
        <v>High</v>
      </c>
      <c r="X2501" t="b">
        <f t="shared" si="39"/>
        <v>1</v>
      </c>
      <c r="Y2501" t="b">
        <f>tbl_CleanLeads[[#This Row],[Response_Time_Hours]]&gt;24</f>
        <v>0</v>
      </c>
      <c r="Z2501" s="13" t="b">
        <f>tbl_CleanLeads[[#This Row],[Response_Time_Hours]]&gt;72</f>
        <v>0</v>
      </c>
      <c r="AA2501" s="13" t="b">
        <f>tbl_CleanLeads[[#This Row],[Status_Clean]]="Converted"</f>
        <v>0</v>
      </c>
    </row>
    <row r="2502" spans="1:27">
      <c r="A2502" t="s">
        <v>70</v>
      </c>
      <c r="B2502" t="s">
        <v>7089</v>
      </c>
      <c r="C2502" t="s">
        <v>7090</v>
      </c>
      <c r="D2502" t="s">
        <v>7274</v>
      </c>
      <c r="E2502" t="s">
        <v>792</v>
      </c>
      <c r="F2502" t="s">
        <v>173</v>
      </c>
      <c r="G2502" s="1">
        <v>45578</v>
      </c>
      <c r="H2502" s="8">
        <f>MONTH(tbl_CleanLeads[[#This Row],[Lead_Date_Final]])</f>
        <v>10</v>
      </c>
      <c r="I2502" t="s">
        <v>7270</v>
      </c>
      <c r="J2502" t="s">
        <v>7271</v>
      </c>
      <c r="K2502" t="s">
        <v>7264</v>
      </c>
      <c r="L2502">
        <f>WEEKDAY(tbl_CleanLeads[[#This Row],[Lead_Date_Final]],2)</f>
        <v>7</v>
      </c>
      <c r="M2502" t="s">
        <v>7293</v>
      </c>
      <c r="N2502">
        <v>43.2</v>
      </c>
      <c r="O2502" s="7">
        <v>2726.89</v>
      </c>
      <c r="P2502">
        <v>10</v>
      </c>
      <c r="Q2502" t="s">
        <v>7266</v>
      </c>
      <c r="R2502">
        <f>IF(UPPER(TRIM(Table2[[#This Row],[Status_Clean]]))="CONVERTED",1,0)</f>
        <v>0</v>
      </c>
      <c r="S2502">
        <f>IF(ISNUMBER(MATCH(UPPER(TRIM(Table2[[#This Row],[Status_Clean]])),{"CONTACTED","QUALIFIED","CONVERTED"},0)),1,0)</f>
        <v>0</v>
      </c>
      <c r="T2502" cm="1">
        <f t="array" ref="T2502">_xlfn.SWITCH(UPPER(TRIM(Table2[[#This Row],[Status_Clean]])),"NEW",1,"CONTACTED",2,"QUALIFIED",3,"CONVERTED",4,"LOST",5,99)</f>
        <v>5</v>
      </c>
      <c r="U2502" t="str" cm="1">
        <f t="array" ref="U2502">_xlfn.LET(_xlpm.x,IFERROR(VALUE(Table2[[#This Row],[Response_Time_Hours]]),""),IF(_xlpm.x="","CHECK",_xlfn.IFS(_xlpm.x&lt;=1,"Immediate",_xlpm.x&lt;=6,"Fast",_xlpm.x&lt;=24,"Moderate",_xlpm.x&gt;24,"Delayed")))</f>
        <v>Delayed</v>
      </c>
      <c r="V2502">
        <f>FLOOR(tbl_CleanLeads[[#This Row],[Response_Time_Hours]],6)</f>
        <v>42</v>
      </c>
      <c r="W2502" t="str" cm="1">
        <f t="array" ref="W2502">IF(Table2[[#This Row],[Interaction_Count_Final]]="","N/A",_xlfn.IFS(Table2[[#This Row],[Interaction_Count_Final]]&lt;=2,"Low",Table2[[#This Row],[Interaction_Count_Final]]&lt;=5,"Medium",Table2[[#This Row],[Interaction_Count_Final]]&gt;=6,"High",TRUE,"CHECK"))</f>
        <v>High</v>
      </c>
      <c r="X2502" t="b">
        <f t="shared" si="39"/>
        <v>1</v>
      </c>
      <c r="Y2502" t="b">
        <f>tbl_CleanLeads[[#This Row],[Response_Time_Hours]]&gt;24</f>
        <v>1</v>
      </c>
      <c r="Z2502" s="13" t="b">
        <f>tbl_CleanLeads[[#This Row],[Response_Time_Hours]]&gt;72</f>
        <v>0</v>
      </c>
      <c r="AA2502" s="13" t="b">
        <f>tbl_CleanLeads[[#This Row],[Status_Clean]]="Converted"</f>
        <v>0</v>
      </c>
    </row>
    <row r="2503" spans="1:27">
      <c r="A2503" t="s">
        <v>63</v>
      </c>
      <c r="B2503" t="s">
        <v>7091</v>
      </c>
      <c r="C2503" t="s">
        <v>7092</v>
      </c>
      <c r="D2503" t="s">
        <v>7274</v>
      </c>
      <c r="E2503" t="s">
        <v>7308</v>
      </c>
      <c r="F2503" t="s">
        <v>125</v>
      </c>
      <c r="G2503" s="1">
        <v>45330</v>
      </c>
      <c r="H2503" s="8">
        <f>MONTH(tbl_CleanLeads[[#This Row],[Lead_Date_Final]])</f>
        <v>2</v>
      </c>
      <c r="I2503" t="s">
        <v>7283</v>
      </c>
      <c r="J2503" t="s">
        <v>7271</v>
      </c>
      <c r="K2503" t="s">
        <v>7284</v>
      </c>
      <c r="L2503">
        <f>WEEKDAY(tbl_CleanLeads[[#This Row],[Lead_Date_Final]],2)</f>
        <v>4</v>
      </c>
      <c r="M2503" t="s">
        <v>7285</v>
      </c>
      <c r="N2503">
        <v>8.5</v>
      </c>
      <c r="O2503" s="7">
        <v>2458.98</v>
      </c>
      <c r="P2503">
        <v>24</v>
      </c>
      <c r="Q2503" t="s">
        <v>7266</v>
      </c>
      <c r="R2503">
        <f>IF(UPPER(TRIM(Table2[[#This Row],[Status_Clean]]))="CONVERTED",1,0)</f>
        <v>0</v>
      </c>
      <c r="S2503">
        <f>IF(ISNUMBER(MATCH(UPPER(TRIM(Table2[[#This Row],[Status_Clean]])),{"CONTACTED","QUALIFIED","CONVERTED"},0)),1,0)</f>
        <v>1</v>
      </c>
      <c r="T2503" cm="1">
        <f t="array" ref="T2503">_xlfn.SWITCH(UPPER(TRIM(Table2[[#This Row],[Status_Clean]])),"NEW",1,"CONTACTED",2,"QUALIFIED",3,"CONVERTED",4,"LOST",5,99)</f>
        <v>2</v>
      </c>
      <c r="U2503" t="str" cm="1">
        <f t="array" ref="U2503">_xlfn.LET(_xlpm.x,IFERROR(VALUE(Table2[[#This Row],[Response_Time_Hours]]),""),IF(_xlpm.x="","CHECK",_xlfn.IFS(_xlpm.x&lt;=1,"Immediate",_xlpm.x&lt;=6,"Fast",_xlpm.x&lt;=24,"Moderate",_xlpm.x&gt;24,"Delayed")))</f>
        <v>Moderate</v>
      </c>
      <c r="V2503">
        <f>FLOOR(tbl_CleanLeads[[#This Row],[Response_Time_Hours]],6)</f>
        <v>6</v>
      </c>
      <c r="W2503" t="str" cm="1">
        <f t="array" ref="W2503">IF(Table2[[#This Row],[Interaction_Count_Final]]="","N/A",_xlfn.IFS(Table2[[#This Row],[Interaction_Count_Final]]&lt;=2,"Low",Table2[[#This Row],[Interaction_Count_Final]]&lt;=5,"Medium",Table2[[#This Row],[Interaction_Count_Final]]&gt;=6,"High",TRUE,"CHECK"))</f>
        <v>High</v>
      </c>
      <c r="X2503" t="b">
        <f t="shared" si="39"/>
        <v>1</v>
      </c>
      <c r="Y2503" t="b">
        <f>tbl_CleanLeads[[#This Row],[Response_Time_Hours]]&gt;24</f>
        <v>0</v>
      </c>
      <c r="Z2503" s="13" t="b">
        <f>tbl_CleanLeads[[#This Row],[Response_Time_Hours]]&gt;72</f>
        <v>0</v>
      </c>
      <c r="AA2503" s="13" t="b">
        <f>tbl_CleanLeads[[#This Row],[Status_Clean]]="Converted"</f>
        <v>0</v>
      </c>
    </row>
    <row r="2504" spans="1:27">
      <c r="A2504" t="s">
        <v>90</v>
      </c>
      <c r="B2504" t="s">
        <v>7094</v>
      </c>
      <c r="C2504" t="s">
        <v>7095</v>
      </c>
      <c r="D2504" t="s">
        <v>7268</v>
      </c>
      <c r="E2504" t="s">
        <v>363</v>
      </c>
      <c r="F2504" t="s">
        <v>71</v>
      </c>
      <c r="G2504" s="1">
        <v>44935</v>
      </c>
      <c r="H2504" s="8">
        <f>MONTH(tbl_CleanLeads[[#This Row],[Lead_Date_Final]])</f>
        <v>1</v>
      </c>
      <c r="I2504" t="s">
        <v>7317</v>
      </c>
      <c r="J2504" t="s">
        <v>7263</v>
      </c>
      <c r="K2504" t="s">
        <v>7284</v>
      </c>
      <c r="L2504">
        <f>WEEKDAY(tbl_CleanLeads[[#This Row],[Lead_Date_Final]],2)</f>
        <v>1</v>
      </c>
      <c r="M2504" t="s">
        <v>7298</v>
      </c>
      <c r="N2504">
        <v>15</v>
      </c>
      <c r="O2504" s="7">
        <v>3056.15</v>
      </c>
      <c r="P2504">
        <v>4</v>
      </c>
      <c r="Q2504" t="s">
        <v>7266</v>
      </c>
      <c r="R2504">
        <f>IF(UPPER(TRIM(Table2[[#This Row],[Status_Clean]]))="CONVERTED",1,0)</f>
        <v>0</v>
      </c>
      <c r="S2504">
        <f>IF(ISNUMBER(MATCH(UPPER(TRIM(Table2[[#This Row],[Status_Clean]])),{"CONTACTED","QUALIFIED","CONVERTED"},0)),1,0)</f>
        <v>1</v>
      </c>
      <c r="T2504" cm="1">
        <f t="array" ref="T2504">_xlfn.SWITCH(UPPER(TRIM(Table2[[#This Row],[Status_Clean]])),"NEW",1,"CONTACTED",2,"QUALIFIED",3,"CONVERTED",4,"LOST",5,99)</f>
        <v>3</v>
      </c>
      <c r="U2504" t="str" cm="1">
        <f t="array" ref="U2504">_xlfn.LET(_xlpm.x,IFERROR(VALUE(Table2[[#This Row],[Response_Time_Hours]]),""),IF(_xlpm.x="","CHECK",_xlfn.IFS(_xlpm.x&lt;=1,"Immediate",_xlpm.x&lt;=6,"Fast",_xlpm.x&lt;=24,"Moderate",_xlpm.x&gt;24,"Delayed")))</f>
        <v>Moderate</v>
      </c>
      <c r="V2504">
        <f>FLOOR(tbl_CleanLeads[[#This Row],[Response_Time_Hours]],6)</f>
        <v>12</v>
      </c>
      <c r="W2504" t="str" cm="1">
        <f t="array" ref="W2504">IF(Table2[[#This Row],[Interaction_Count_Final]]="","N/A",_xlfn.IFS(Table2[[#This Row],[Interaction_Count_Final]]&lt;=2,"Low",Table2[[#This Row],[Interaction_Count_Final]]&lt;=5,"Medium",Table2[[#This Row],[Interaction_Count_Final]]&gt;=6,"High",TRUE,"CHECK"))</f>
        <v>Medium</v>
      </c>
      <c r="X2504" t="b">
        <f t="shared" si="39"/>
        <v>1</v>
      </c>
      <c r="Y2504" t="b">
        <f>tbl_CleanLeads[[#This Row],[Response_Time_Hours]]&gt;24</f>
        <v>0</v>
      </c>
      <c r="Z2504" s="13" t="b">
        <f>tbl_CleanLeads[[#This Row],[Response_Time_Hours]]&gt;72</f>
        <v>0</v>
      </c>
      <c r="AA2504" s="13" t="b">
        <f>tbl_CleanLeads[[#This Row],[Status_Clean]]="Converted"</f>
        <v>0</v>
      </c>
    </row>
    <row r="2505" spans="1:27">
      <c r="A2505" t="s">
        <v>70</v>
      </c>
      <c r="B2505" t="s">
        <v>7097</v>
      </c>
      <c r="C2505" t="s">
        <v>7098</v>
      </c>
      <c r="D2505" t="s">
        <v>7274</v>
      </c>
      <c r="E2505" t="s">
        <v>69</v>
      </c>
      <c r="F2505" t="s">
        <v>125</v>
      </c>
      <c r="G2505" s="1">
        <v>45070</v>
      </c>
      <c r="H2505" s="8">
        <f>MONTH(tbl_CleanLeads[[#This Row],[Lead_Date_Final]])</f>
        <v>5</v>
      </c>
      <c r="I2505" t="s">
        <v>7314</v>
      </c>
      <c r="J2505" t="s">
        <v>7263</v>
      </c>
      <c r="K2505" t="s">
        <v>7277</v>
      </c>
      <c r="L2505">
        <f>WEEKDAY(tbl_CleanLeads[[#This Row],[Lead_Date_Final]],2)</f>
        <v>3</v>
      </c>
      <c r="M2505" t="s">
        <v>7272</v>
      </c>
      <c r="N2505">
        <v>1</v>
      </c>
      <c r="O2505" s="7">
        <v>1824.52</v>
      </c>
      <c r="P2505">
        <v>49</v>
      </c>
      <c r="Q2505" t="s">
        <v>7289</v>
      </c>
      <c r="R2505">
        <f>IF(UPPER(TRIM(Table2[[#This Row],[Status_Clean]]))="CONVERTED",1,0)</f>
        <v>0</v>
      </c>
      <c r="S2505">
        <f>IF(ISNUMBER(MATCH(UPPER(TRIM(Table2[[#This Row],[Status_Clean]])),{"CONTACTED","QUALIFIED","CONVERTED"},0)),1,0)</f>
        <v>1</v>
      </c>
      <c r="T2505" cm="1">
        <f t="array" ref="T2505">_xlfn.SWITCH(UPPER(TRIM(Table2[[#This Row],[Status_Clean]])),"NEW",1,"CONTACTED",2,"QUALIFIED",3,"CONVERTED",4,"LOST",5,99)</f>
        <v>2</v>
      </c>
      <c r="U2505" t="str" cm="1">
        <f t="array" ref="U2505">_xlfn.LET(_xlpm.x,IFERROR(VALUE(Table2[[#This Row],[Response_Time_Hours]]),""),IF(_xlpm.x="","CHECK",_xlfn.IFS(_xlpm.x&lt;=1,"Immediate",_xlpm.x&lt;=6,"Fast",_xlpm.x&lt;=24,"Moderate",_xlpm.x&gt;24,"Delayed")))</f>
        <v>Immediate</v>
      </c>
      <c r="V2505">
        <f>FLOOR(tbl_CleanLeads[[#This Row],[Response_Time_Hours]],6)</f>
        <v>0</v>
      </c>
      <c r="W2505" t="str" cm="1">
        <f t="array" ref="W2505">IF(Table2[[#This Row],[Interaction_Count_Final]]="","N/A",_xlfn.IFS(Table2[[#This Row],[Interaction_Count_Final]]&lt;=2,"Low",Table2[[#This Row],[Interaction_Count_Final]]&lt;=5,"Medium",Table2[[#This Row],[Interaction_Count_Final]]&gt;=6,"High",TRUE,"CHECK"))</f>
        <v>High</v>
      </c>
      <c r="X2505" t="b">
        <f t="shared" si="39"/>
        <v>1</v>
      </c>
      <c r="Y2505" t="b">
        <f>tbl_CleanLeads[[#This Row],[Response_Time_Hours]]&gt;24</f>
        <v>0</v>
      </c>
      <c r="Z2505" s="13" t="b">
        <f>tbl_CleanLeads[[#This Row],[Response_Time_Hours]]&gt;72</f>
        <v>0</v>
      </c>
      <c r="AA2505" s="13" t="b">
        <f>tbl_CleanLeads[[#This Row],[Status_Clean]]="Converted"</f>
        <v>0</v>
      </c>
    </row>
    <row r="2506" spans="1:27">
      <c r="A2506" t="s">
        <v>102</v>
      </c>
      <c r="B2506" t="s">
        <v>7101</v>
      </c>
      <c r="C2506" t="s">
        <v>7102</v>
      </c>
      <c r="D2506" t="s">
        <v>7280</v>
      </c>
      <c r="E2506" t="s">
        <v>311</v>
      </c>
      <c r="F2506" t="s">
        <v>125</v>
      </c>
      <c r="G2506" s="1">
        <v>45551</v>
      </c>
      <c r="H2506" s="8">
        <f>MONTH(tbl_CleanLeads[[#This Row],[Lead_Date_Final]])</f>
        <v>9</v>
      </c>
      <c r="I2506" t="s">
        <v>7287</v>
      </c>
      <c r="J2506" t="s">
        <v>7271</v>
      </c>
      <c r="K2506" t="s">
        <v>7288</v>
      </c>
      <c r="L2506">
        <f>WEEKDAY(tbl_CleanLeads[[#This Row],[Lead_Date_Final]],2)</f>
        <v>1</v>
      </c>
      <c r="M2506" t="s">
        <v>7298</v>
      </c>
      <c r="N2506">
        <v>61.3</v>
      </c>
      <c r="O2506" s="7">
        <v>1368.9</v>
      </c>
      <c r="P2506">
        <v>23</v>
      </c>
      <c r="Q2506" t="s">
        <v>7289</v>
      </c>
      <c r="R2506">
        <f>IF(UPPER(TRIM(Table2[[#This Row],[Status_Clean]]))="CONVERTED",1,0)</f>
        <v>0</v>
      </c>
      <c r="S2506">
        <f>IF(ISNUMBER(MATCH(UPPER(TRIM(Table2[[#This Row],[Status_Clean]])),{"CONTACTED","QUALIFIED","CONVERTED"},0)),1,0)</f>
        <v>1</v>
      </c>
      <c r="T2506" cm="1">
        <f t="array" ref="T2506">_xlfn.SWITCH(UPPER(TRIM(Table2[[#This Row],[Status_Clean]])),"NEW",1,"CONTACTED",2,"QUALIFIED",3,"CONVERTED",4,"LOST",5,99)</f>
        <v>2</v>
      </c>
      <c r="U2506" t="str" cm="1">
        <f t="array" ref="U2506">_xlfn.LET(_xlpm.x,IFERROR(VALUE(Table2[[#This Row],[Response_Time_Hours]]),""),IF(_xlpm.x="","CHECK",_xlfn.IFS(_xlpm.x&lt;=1,"Immediate",_xlpm.x&lt;=6,"Fast",_xlpm.x&lt;=24,"Moderate",_xlpm.x&gt;24,"Delayed")))</f>
        <v>Delayed</v>
      </c>
      <c r="V2506">
        <f>FLOOR(tbl_CleanLeads[[#This Row],[Response_Time_Hours]],6)</f>
        <v>60</v>
      </c>
      <c r="W2506" t="str" cm="1">
        <f t="array" ref="W2506">IF(Table2[[#This Row],[Interaction_Count_Final]]="","N/A",_xlfn.IFS(Table2[[#This Row],[Interaction_Count_Final]]&lt;=2,"Low",Table2[[#This Row],[Interaction_Count_Final]]&lt;=5,"Medium",Table2[[#This Row],[Interaction_Count_Final]]&gt;=6,"High",TRUE,"CHECK"))</f>
        <v>High</v>
      </c>
      <c r="X2506" t="b">
        <f t="shared" si="39"/>
        <v>1</v>
      </c>
      <c r="Y2506" t="b">
        <f>tbl_CleanLeads[[#This Row],[Response_Time_Hours]]&gt;24</f>
        <v>1</v>
      </c>
      <c r="Z2506" s="13" t="b">
        <f>tbl_CleanLeads[[#This Row],[Response_Time_Hours]]&gt;72</f>
        <v>0</v>
      </c>
      <c r="AA2506" s="13" t="b">
        <f>tbl_CleanLeads[[#This Row],[Status_Clean]]="Converted"</f>
        <v>0</v>
      </c>
    </row>
    <row r="2507" spans="1:27">
      <c r="A2507" t="s">
        <v>90</v>
      </c>
      <c r="B2507" t="s">
        <v>7103</v>
      </c>
      <c r="C2507" t="s">
        <v>7104</v>
      </c>
      <c r="D2507" t="s">
        <v>7268</v>
      </c>
      <c r="E2507" t="s">
        <v>123</v>
      </c>
      <c r="F2507" t="s">
        <v>193</v>
      </c>
      <c r="G2507" s="1">
        <v>45470</v>
      </c>
      <c r="H2507" s="8">
        <f>MONTH(tbl_CleanLeads[[#This Row],[Lead_Date_Final]])</f>
        <v>6</v>
      </c>
      <c r="I2507" t="s">
        <v>7276</v>
      </c>
      <c r="J2507" t="s">
        <v>7271</v>
      </c>
      <c r="K2507" t="s">
        <v>7277</v>
      </c>
      <c r="L2507">
        <f>WEEKDAY(tbl_CleanLeads[[#This Row],[Lead_Date_Final]],2)</f>
        <v>4</v>
      </c>
      <c r="M2507" t="s">
        <v>7285</v>
      </c>
      <c r="N2507">
        <v>45.3</v>
      </c>
      <c r="O2507" s="7">
        <v>2269.7399999999998</v>
      </c>
      <c r="P2507">
        <v>23</v>
      </c>
      <c r="Q2507" t="s">
        <v>7266</v>
      </c>
      <c r="R2507">
        <f>IF(UPPER(TRIM(Table2[[#This Row],[Status_Clean]]))="CONVERTED",1,0)</f>
        <v>0</v>
      </c>
      <c r="S2507">
        <f>IF(ISNUMBER(MATCH(UPPER(TRIM(Table2[[#This Row],[Status_Clean]])),{"CONTACTED","QUALIFIED","CONVERTED"},0)),1,0)</f>
        <v>0</v>
      </c>
      <c r="T2507" cm="1">
        <f t="array" ref="T2507">_xlfn.SWITCH(UPPER(TRIM(Table2[[#This Row],[Status_Clean]])),"NEW",1,"CONTACTED",2,"QUALIFIED",3,"CONVERTED",4,"LOST",5,99)</f>
        <v>1</v>
      </c>
      <c r="U2507" t="str" cm="1">
        <f t="array" ref="U2507">_xlfn.LET(_xlpm.x,IFERROR(VALUE(Table2[[#This Row],[Response_Time_Hours]]),""),IF(_xlpm.x="","CHECK",_xlfn.IFS(_xlpm.x&lt;=1,"Immediate",_xlpm.x&lt;=6,"Fast",_xlpm.x&lt;=24,"Moderate",_xlpm.x&gt;24,"Delayed")))</f>
        <v>Delayed</v>
      </c>
      <c r="V2507">
        <f>FLOOR(tbl_CleanLeads[[#This Row],[Response_Time_Hours]],6)</f>
        <v>42</v>
      </c>
      <c r="W2507" t="str" cm="1">
        <f t="array" ref="W2507">IF(Table2[[#This Row],[Interaction_Count_Final]]="","N/A",_xlfn.IFS(Table2[[#This Row],[Interaction_Count_Final]]&lt;=2,"Low",Table2[[#This Row],[Interaction_Count_Final]]&lt;=5,"Medium",Table2[[#This Row],[Interaction_Count_Final]]&gt;=6,"High",TRUE,"CHECK"))</f>
        <v>High</v>
      </c>
      <c r="X2507" t="b">
        <f t="shared" si="39"/>
        <v>1</v>
      </c>
      <c r="Y2507" t="b">
        <f>tbl_CleanLeads[[#This Row],[Response_Time_Hours]]&gt;24</f>
        <v>1</v>
      </c>
      <c r="Z2507" s="13" t="b">
        <f>tbl_CleanLeads[[#This Row],[Response_Time_Hours]]&gt;72</f>
        <v>0</v>
      </c>
      <c r="AA2507" s="13" t="b">
        <f>tbl_CleanLeads[[#This Row],[Status_Clean]]="Converted"</f>
        <v>0</v>
      </c>
    </row>
    <row r="2508" spans="1:27">
      <c r="A2508" t="s">
        <v>70</v>
      </c>
      <c r="B2508" t="s">
        <v>7106</v>
      </c>
      <c r="C2508" t="s">
        <v>7107</v>
      </c>
      <c r="D2508" t="s">
        <v>7303</v>
      </c>
      <c r="E2508" t="s">
        <v>123</v>
      </c>
      <c r="F2508" t="s">
        <v>193</v>
      </c>
      <c r="G2508" s="1">
        <v>45565</v>
      </c>
      <c r="H2508" s="8">
        <f>MONTH(tbl_CleanLeads[[#This Row],[Lead_Date_Final]])</f>
        <v>9</v>
      </c>
      <c r="I2508" t="s">
        <v>7287</v>
      </c>
      <c r="J2508" t="s">
        <v>7271</v>
      </c>
      <c r="K2508" t="s">
        <v>7288</v>
      </c>
      <c r="L2508">
        <f>WEEKDAY(tbl_CleanLeads[[#This Row],[Lead_Date_Final]],2)</f>
        <v>1</v>
      </c>
      <c r="M2508" t="s">
        <v>7298</v>
      </c>
      <c r="N2508">
        <v>25.4</v>
      </c>
      <c r="O2508" s="7">
        <v>1574.28</v>
      </c>
      <c r="P2508">
        <v>43</v>
      </c>
      <c r="Q2508" t="s">
        <v>7289</v>
      </c>
      <c r="R2508">
        <f>IF(UPPER(TRIM(Table2[[#This Row],[Status_Clean]]))="CONVERTED",1,0)</f>
        <v>0</v>
      </c>
      <c r="S2508">
        <f>IF(ISNUMBER(MATCH(UPPER(TRIM(Table2[[#This Row],[Status_Clean]])),{"CONTACTED","QUALIFIED","CONVERTED"},0)),1,0)</f>
        <v>0</v>
      </c>
      <c r="T2508" cm="1">
        <f t="array" ref="T2508">_xlfn.SWITCH(UPPER(TRIM(Table2[[#This Row],[Status_Clean]])),"NEW",1,"CONTACTED",2,"QUALIFIED",3,"CONVERTED",4,"LOST",5,99)</f>
        <v>1</v>
      </c>
      <c r="U2508" t="str" cm="1">
        <f t="array" ref="U2508">_xlfn.LET(_xlpm.x,IFERROR(VALUE(Table2[[#This Row],[Response_Time_Hours]]),""),IF(_xlpm.x="","CHECK",_xlfn.IFS(_xlpm.x&lt;=1,"Immediate",_xlpm.x&lt;=6,"Fast",_xlpm.x&lt;=24,"Moderate",_xlpm.x&gt;24,"Delayed")))</f>
        <v>Delayed</v>
      </c>
      <c r="V2508">
        <f>FLOOR(tbl_CleanLeads[[#This Row],[Response_Time_Hours]],6)</f>
        <v>24</v>
      </c>
      <c r="W2508" t="str" cm="1">
        <f t="array" ref="W2508">IF(Table2[[#This Row],[Interaction_Count_Final]]="","N/A",_xlfn.IFS(Table2[[#This Row],[Interaction_Count_Final]]&lt;=2,"Low",Table2[[#This Row],[Interaction_Count_Final]]&lt;=5,"Medium",Table2[[#This Row],[Interaction_Count_Final]]&gt;=6,"High",TRUE,"CHECK"))</f>
        <v>High</v>
      </c>
      <c r="X2508" t="b">
        <f t="shared" si="39"/>
        <v>1</v>
      </c>
      <c r="Y2508" t="b">
        <f>tbl_CleanLeads[[#This Row],[Response_Time_Hours]]&gt;24</f>
        <v>1</v>
      </c>
      <c r="Z2508" s="13" t="b">
        <f>tbl_CleanLeads[[#This Row],[Response_Time_Hours]]&gt;72</f>
        <v>0</v>
      </c>
      <c r="AA2508" s="13" t="b">
        <f>tbl_CleanLeads[[#This Row],[Status_Clean]]="Converted"</f>
        <v>0</v>
      </c>
    </row>
    <row r="2509" spans="1:27">
      <c r="A2509" t="s">
        <v>90</v>
      </c>
      <c r="B2509" t="s">
        <v>7109</v>
      </c>
      <c r="C2509" t="s">
        <v>8819</v>
      </c>
      <c r="D2509" t="s">
        <v>7274</v>
      </c>
      <c r="E2509" t="s">
        <v>447</v>
      </c>
      <c r="F2509" t="s">
        <v>173</v>
      </c>
      <c r="G2509" s="1">
        <v>45048</v>
      </c>
      <c r="H2509" s="8">
        <f>MONTH(tbl_CleanLeads[[#This Row],[Lead_Date_Final]])</f>
        <v>5</v>
      </c>
      <c r="I2509" t="s">
        <v>7314</v>
      </c>
      <c r="J2509" t="s">
        <v>7263</v>
      </c>
      <c r="K2509" t="s">
        <v>7277</v>
      </c>
      <c r="L2509">
        <f>WEEKDAY(tbl_CleanLeads[[#This Row],[Lead_Date_Final]],2)</f>
        <v>2</v>
      </c>
      <c r="M2509" t="s">
        <v>7265</v>
      </c>
      <c r="N2509">
        <v>38</v>
      </c>
      <c r="O2509" s="7">
        <v>1657.84</v>
      </c>
      <c r="P2509">
        <v>1</v>
      </c>
      <c r="Q2509" t="s">
        <v>7289</v>
      </c>
      <c r="R2509">
        <f>IF(UPPER(TRIM(Table2[[#This Row],[Status_Clean]]))="CONVERTED",1,0)</f>
        <v>0</v>
      </c>
      <c r="S2509">
        <f>IF(ISNUMBER(MATCH(UPPER(TRIM(Table2[[#This Row],[Status_Clean]])),{"CONTACTED","QUALIFIED","CONVERTED"},0)),1,0)</f>
        <v>0</v>
      </c>
      <c r="T2509" cm="1">
        <f t="array" ref="T2509">_xlfn.SWITCH(UPPER(TRIM(Table2[[#This Row],[Status_Clean]])),"NEW",1,"CONTACTED",2,"QUALIFIED",3,"CONVERTED",4,"LOST",5,99)</f>
        <v>5</v>
      </c>
      <c r="U2509" t="str" cm="1">
        <f t="array" ref="U2509">_xlfn.LET(_xlpm.x,IFERROR(VALUE(Table2[[#This Row],[Response_Time_Hours]]),""),IF(_xlpm.x="","CHECK",_xlfn.IFS(_xlpm.x&lt;=1,"Immediate",_xlpm.x&lt;=6,"Fast",_xlpm.x&lt;=24,"Moderate",_xlpm.x&gt;24,"Delayed")))</f>
        <v>Delayed</v>
      </c>
      <c r="V2509">
        <f>FLOOR(tbl_CleanLeads[[#This Row],[Response_Time_Hours]],6)</f>
        <v>36</v>
      </c>
      <c r="W2509" t="str" cm="1">
        <f t="array" ref="W2509">IF(Table2[[#This Row],[Interaction_Count_Final]]="","N/A",_xlfn.IFS(Table2[[#This Row],[Interaction_Count_Final]]&lt;=2,"Low",Table2[[#This Row],[Interaction_Count_Final]]&lt;=5,"Medium",Table2[[#This Row],[Interaction_Count_Final]]&gt;=6,"High",TRUE,"CHECK"))</f>
        <v>Low</v>
      </c>
      <c r="X2509" t="b">
        <f t="shared" si="39"/>
        <v>1</v>
      </c>
      <c r="Y2509" t="b">
        <f>tbl_CleanLeads[[#This Row],[Response_Time_Hours]]&gt;24</f>
        <v>1</v>
      </c>
      <c r="Z2509" s="13" t="b">
        <f>tbl_CleanLeads[[#This Row],[Response_Time_Hours]]&gt;72</f>
        <v>0</v>
      </c>
      <c r="AA2509" s="13" t="b">
        <f>tbl_CleanLeads[[#This Row],[Status_Clean]]="Converted"</f>
        <v>0</v>
      </c>
    </row>
    <row r="2510" spans="1:27">
      <c r="A2510" t="s">
        <v>63</v>
      </c>
      <c r="B2510" t="s">
        <v>7111</v>
      </c>
      <c r="C2510" t="s">
        <v>7112</v>
      </c>
      <c r="D2510" t="s">
        <v>7258</v>
      </c>
      <c r="E2510" t="s">
        <v>792</v>
      </c>
      <c r="F2510" t="s">
        <v>193</v>
      </c>
      <c r="G2510" s="1">
        <v>45351</v>
      </c>
      <c r="H2510" s="8">
        <f>MONTH(tbl_CleanLeads[[#This Row],[Lead_Date_Final]])</f>
        <v>2</v>
      </c>
      <c r="I2510" t="s">
        <v>7283</v>
      </c>
      <c r="J2510" t="s">
        <v>7271</v>
      </c>
      <c r="K2510" t="s">
        <v>7284</v>
      </c>
      <c r="L2510">
        <f>WEEKDAY(tbl_CleanLeads[[#This Row],[Lead_Date_Final]],2)</f>
        <v>4</v>
      </c>
      <c r="M2510" t="s">
        <v>7285</v>
      </c>
      <c r="N2510">
        <v>8.6</v>
      </c>
      <c r="O2510" s="7">
        <v>1771.48</v>
      </c>
      <c r="P2510">
        <v>44</v>
      </c>
      <c r="Q2510" t="s">
        <v>7289</v>
      </c>
      <c r="R2510">
        <f>IF(UPPER(TRIM(Table2[[#This Row],[Status_Clean]]))="CONVERTED",1,0)</f>
        <v>0</v>
      </c>
      <c r="S2510">
        <f>IF(ISNUMBER(MATCH(UPPER(TRIM(Table2[[#This Row],[Status_Clean]])),{"CONTACTED","QUALIFIED","CONVERTED"},0)),1,0)</f>
        <v>0</v>
      </c>
      <c r="T2510" cm="1">
        <f t="array" ref="T2510">_xlfn.SWITCH(UPPER(TRIM(Table2[[#This Row],[Status_Clean]])),"NEW",1,"CONTACTED",2,"QUALIFIED",3,"CONVERTED",4,"LOST",5,99)</f>
        <v>1</v>
      </c>
      <c r="U2510" t="str" cm="1">
        <f t="array" ref="U2510">_xlfn.LET(_xlpm.x,IFERROR(VALUE(Table2[[#This Row],[Response_Time_Hours]]),""),IF(_xlpm.x="","CHECK",_xlfn.IFS(_xlpm.x&lt;=1,"Immediate",_xlpm.x&lt;=6,"Fast",_xlpm.x&lt;=24,"Moderate",_xlpm.x&gt;24,"Delayed")))</f>
        <v>Moderate</v>
      </c>
      <c r="V2510">
        <f>FLOOR(tbl_CleanLeads[[#This Row],[Response_Time_Hours]],6)</f>
        <v>6</v>
      </c>
      <c r="W2510" t="str" cm="1">
        <f t="array" ref="W2510">IF(Table2[[#This Row],[Interaction_Count_Final]]="","N/A",_xlfn.IFS(Table2[[#This Row],[Interaction_Count_Final]]&lt;=2,"Low",Table2[[#This Row],[Interaction_Count_Final]]&lt;=5,"Medium",Table2[[#This Row],[Interaction_Count_Final]]&gt;=6,"High",TRUE,"CHECK"))</f>
        <v>High</v>
      </c>
      <c r="X2510" t="b">
        <f t="shared" si="39"/>
        <v>1</v>
      </c>
      <c r="Y2510" t="b">
        <f>tbl_CleanLeads[[#This Row],[Response_Time_Hours]]&gt;24</f>
        <v>0</v>
      </c>
      <c r="Z2510" s="13" t="b">
        <f>tbl_CleanLeads[[#This Row],[Response_Time_Hours]]&gt;72</f>
        <v>0</v>
      </c>
      <c r="AA2510" s="13" t="b">
        <f>tbl_CleanLeads[[#This Row],[Status_Clean]]="Converted"</f>
        <v>0</v>
      </c>
    </row>
    <row r="2511" spans="1:27">
      <c r="A2511" t="s">
        <v>102</v>
      </c>
      <c r="B2511" t="s">
        <v>7114</v>
      </c>
      <c r="C2511" t="s">
        <v>8820</v>
      </c>
      <c r="D2511" t="s">
        <v>7274</v>
      </c>
      <c r="E2511" t="s">
        <v>254</v>
      </c>
      <c r="F2511" t="s">
        <v>193</v>
      </c>
      <c r="G2511" s="1">
        <v>45390</v>
      </c>
      <c r="H2511" s="8">
        <f>MONTH(tbl_CleanLeads[[#This Row],[Lead_Date_Final]])</f>
        <v>4</v>
      </c>
      <c r="I2511" t="s">
        <v>7297</v>
      </c>
      <c r="J2511" t="s">
        <v>7271</v>
      </c>
      <c r="K2511" t="s">
        <v>7277</v>
      </c>
      <c r="L2511">
        <f>WEEKDAY(tbl_CleanLeads[[#This Row],[Lead_Date_Final]],2)</f>
        <v>1</v>
      </c>
      <c r="M2511" t="s">
        <v>7298</v>
      </c>
      <c r="N2511">
        <v>29.5</v>
      </c>
      <c r="O2511" s="7">
        <v>3439</v>
      </c>
      <c r="P2511">
        <v>5</v>
      </c>
      <c r="Q2511" t="s">
        <v>7266</v>
      </c>
      <c r="R2511">
        <f>IF(UPPER(TRIM(Table2[[#This Row],[Status_Clean]]))="CONVERTED",1,0)</f>
        <v>0</v>
      </c>
      <c r="S2511">
        <f>IF(ISNUMBER(MATCH(UPPER(TRIM(Table2[[#This Row],[Status_Clean]])),{"CONTACTED","QUALIFIED","CONVERTED"},0)),1,0)</f>
        <v>0</v>
      </c>
      <c r="T2511" cm="1">
        <f t="array" ref="T2511">_xlfn.SWITCH(UPPER(TRIM(Table2[[#This Row],[Status_Clean]])),"NEW",1,"CONTACTED",2,"QUALIFIED",3,"CONVERTED",4,"LOST",5,99)</f>
        <v>1</v>
      </c>
      <c r="U2511" t="str" cm="1">
        <f t="array" ref="U2511">_xlfn.LET(_xlpm.x,IFERROR(VALUE(Table2[[#This Row],[Response_Time_Hours]]),""),IF(_xlpm.x="","CHECK",_xlfn.IFS(_xlpm.x&lt;=1,"Immediate",_xlpm.x&lt;=6,"Fast",_xlpm.x&lt;=24,"Moderate",_xlpm.x&gt;24,"Delayed")))</f>
        <v>Delayed</v>
      </c>
      <c r="V2511">
        <f>FLOOR(tbl_CleanLeads[[#This Row],[Response_Time_Hours]],6)</f>
        <v>24</v>
      </c>
      <c r="W2511" t="str" cm="1">
        <f t="array" ref="W2511">IF(Table2[[#This Row],[Interaction_Count_Final]]="","N/A",_xlfn.IFS(Table2[[#This Row],[Interaction_Count_Final]]&lt;=2,"Low",Table2[[#This Row],[Interaction_Count_Final]]&lt;=5,"Medium",Table2[[#This Row],[Interaction_Count_Final]]&gt;=6,"High",TRUE,"CHECK"))</f>
        <v>Medium</v>
      </c>
      <c r="X2511" t="b">
        <f t="shared" si="39"/>
        <v>1</v>
      </c>
      <c r="Y2511" t="b">
        <f>tbl_CleanLeads[[#This Row],[Response_Time_Hours]]&gt;24</f>
        <v>1</v>
      </c>
      <c r="Z2511" s="13" t="b">
        <f>tbl_CleanLeads[[#This Row],[Response_Time_Hours]]&gt;72</f>
        <v>0</v>
      </c>
      <c r="AA2511" s="13" t="b">
        <f>tbl_CleanLeads[[#This Row],[Status_Clean]]="Converted"</f>
        <v>0</v>
      </c>
    </row>
    <row r="2512" spans="1:27">
      <c r="A2512" t="s">
        <v>90</v>
      </c>
      <c r="B2512" t="s">
        <v>7116</v>
      </c>
      <c r="C2512" t="s">
        <v>7117</v>
      </c>
      <c r="D2512" t="s">
        <v>7274</v>
      </c>
      <c r="E2512" t="s">
        <v>363</v>
      </c>
      <c r="F2512" t="s">
        <v>193</v>
      </c>
      <c r="G2512" s="1">
        <v>45090</v>
      </c>
      <c r="H2512" s="8">
        <f>MONTH(tbl_CleanLeads[[#This Row],[Lead_Date_Final]])</f>
        <v>6</v>
      </c>
      <c r="I2512" t="s">
        <v>7276</v>
      </c>
      <c r="J2512" t="s">
        <v>7263</v>
      </c>
      <c r="K2512" t="s">
        <v>7277</v>
      </c>
      <c r="L2512">
        <f>WEEKDAY(tbl_CleanLeads[[#This Row],[Lead_Date_Final]],2)</f>
        <v>2</v>
      </c>
      <c r="M2512" t="s">
        <v>7265</v>
      </c>
      <c r="N2512">
        <v>72</v>
      </c>
      <c r="O2512" s="7">
        <v>4596.1499999999996</v>
      </c>
      <c r="P2512">
        <v>1</v>
      </c>
      <c r="Q2512" t="s">
        <v>7273</v>
      </c>
      <c r="R2512">
        <f>IF(UPPER(TRIM(Table2[[#This Row],[Status_Clean]]))="CONVERTED",1,0)</f>
        <v>0</v>
      </c>
      <c r="S2512">
        <f>IF(ISNUMBER(MATCH(UPPER(TRIM(Table2[[#This Row],[Status_Clean]])),{"CONTACTED","QUALIFIED","CONVERTED"},0)),1,0)</f>
        <v>0</v>
      </c>
      <c r="T2512" cm="1">
        <f t="array" ref="T2512">_xlfn.SWITCH(UPPER(TRIM(Table2[[#This Row],[Status_Clean]])),"NEW",1,"CONTACTED",2,"QUALIFIED",3,"CONVERTED",4,"LOST",5,99)</f>
        <v>1</v>
      </c>
      <c r="U2512" t="str" cm="1">
        <f t="array" ref="U2512">_xlfn.LET(_xlpm.x,IFERROR(VALUE(Table2[[#This Row],[Response_Time_Hours]]),""),IF(_xlpm.x="","CHECK",_xlfn.IFS(_xlpm.x&lt;=1,"Immediate",_xlpm.x&lt;=6,"Fast",_xlpm.x&lt;=24,"Moderate",_xlpm.x&gt;24,"Delayed")))</f>
        <v>Delayed</v>
      </c>
      <c r="V2512">
        <f>FLOOR(tbl_CleanLeads[[#This Row],[Response_Time_Hours]],6)</f>
        <v>72</v>
      </c>
      <c r="W2512" t="str" cm="1">
        <f t="array" ref="W2512">IF(Table2[[#This Row],[Interaction_Count_Final]]="","N/A",_xlfn.IFS(Table2[[#This Row],[Interaction_Count_Final]]&lt;=2,"Low",Table2[[#This Row],[Interaction_Count_Final]]&lt;=5,"Medium",Table2[[#This Row],[Interaction_Count_Final]]&gt;=6,"High",TRUE,"CHECK"))</f>
        <v>Low</v>
      </c>
      <c r="X2512" t="b">
        <f t="shared" si="39"/>
        <v>1</v>
      </c>
      <c r="Y2512" t="b">
        <f>tbl_CleanLeads[[#This Row],[Response_Time_Hours]]&gt;24</f>
        <v>1</v>
      </c>
      <c r="Z2512" s="13" t="b">
        <f>tbl_CleanLeads[[#This Row],[Response_Time_Hours]]&gt;72</f>
        <v>0</v>
      </c>
      <c r="AA2512" s="13" t="b">
        <f>tbl_CleanLeads[[#This Row],[Status_Clean]]="Converted"</f>
        <v>0</v>
      </c>
    </row>
    <row r="2513" spans="1:27">
      <c r="A2513" t="s">
        <v>102</v>
      </c>
      <c r="B2513" t="s">
        <v>7118</v>
      </c>
      <c r="C2513" t="s">
        <v>8821</v>
      </c>
      <c r="D2513" t="s">
        <v>7268</v>
      </c>
      <c r="E2513" t="s">
        <v>101</v>
      </c>
      <c r="F2513" t="s">
        <v>173</v>
      </c>
      <c r="G2513" s="1">
        <v>45468</v>
      </c>
      <c r="H2513" s="8">
        <f>MONTH(tbl_CleanLeads[[#This Row],[Lead_Date_Final]])</f>
        <v>6</v>
      </c>
      <c r="I2513" t="s">
        <v>7276</v>
      </c>
      <c r="J2513" t="s">
        <v>7271</v>
      </c>
      <c r="K2513" t="s">
        <v>7277</v>
      </c>
      <c r="L2513">
        <f>WEEKDAY(tbl_CleanLeads[[#This Row],[Lead_Date_Final]],2)</f>
        <v>2</v>
      </c>
      <c r="M2513" t="s">
        <v>7265</v>
      </c>
      <c r="N2513">
        <v>66.7</v>
      </c>
      <c r="O2513" s="7">
        <v>4418.25</v>
      </c>
      <c r="P2513">
        <v>14</v>
      </c>
      <c r="Q2513" t="s">
        <v>7273</v>
      </c>
      <c r="R2513">
        <f>IF(UPPER(TRIM(Table2[[#This Row],[Status_Clean]]))="CONVERTED",1,0)</f>
        <v>0</v>
      </c>
      <c r="S2513">
        <f>IF(ISNUMBER(MATCH(UPPER(TRIM(Table2[[#This Row],[Status_Clean]])),{"CONTACTED","QUALIFIED","CONVERTED"},0)),1,0)</f>
        <v>0</v>
      </c>
      <c r="T2513" cm="1">
        <f t="array" ref="T2513">_xlfn.SWITCH(UPPER(TRIM(Table2[[#This Row],[Status_Clean]])),"NEW",1,"CONTACTED",2,"QUALIFIED",3,"CONVERTED",4,"LOST",5,99)</f>
        <v>5</v>
      </c>
      <c r="U2513" t="str" cm="1">
        <f t="array" ref="U2513">_xlfn.LET(_xlpm.x,IFERROR(VALUE(Table2[[#This Row],[Response_Time_Hours]]),""),IF(_xlpm.x="","CHECK",_xlfn.IFS(_xlpm.x&lt;=1,"Immediate",_xlpm.x&lt;=6,"Fast",_xlpm.x&lt;=24,"Moderate",_xlpm.x&gt;24,"Delayed")))</f>
        <v>Delayed</v>
      </c>
      <c r="V2513">
        <f>FLOOR(tbl_CleanLeads[[#This Row],[Response_Time_Hours]],6)</f>
        <v>66</v>
      </c>
      <c r="W2513" t="str" cm="1">
        <f t="array" ref="W2513">IF(Table2[[#This Row],[Interaction_Count_Final]]="","N/A",_xlfn.IFS(Table2[[#This Row],[Interaction_Count_Final]]&lt;=2,"Low",Table2[[#This Row],[Interaction_Count_Final]]&lt;=5,"Medium",Table2[[#This Row],[Interaction_Count_Final]]&gt;=6,"High",TRUE,"CHECK"))</f>
        <v>High</v>
      </c>
      <c r="X2513" t="b">
        <f t="shared" si="39"/>
        <v>1</v>
      </c>
      <c r="Y2513" t="b">
        <f>tbl_CleanLeads[[#This Row],[Response_Time_Hours]]&gt;24</f>
        <v>1</v>
      </c>
      <c r="Z2513" s="13" t="b">
        <f>tbl_CleanLeads[[#This Row],[Response_Time_Hours]]&gt;72</f>
        <v>0</v>
      </c>
      <c r="AA2513" s="13" t="b">
        <f>tbl_CleanLeads[[#This Row],[Status_Clean]]="Converted"</f>
        <v>0</v>
      </c>
    </row>
    <row r="2514" spans="1:27">
      <c r="A2514" t="s">
        <v>102</v>
      </c>
      <c r="B2514" t="s">
        <v>7121</v>
      </c>
      <c r="C2514" t="s">
        <v>8822</v>
      </c>
      <c r="D2514" t="s">
        <v>7268</v>
      </c>
      <c r="E2514" t="s">
        <v>69</v>
      </c>
      <c r="F2514" t="s">
        <v>193</v>
      </c>
      <c r="G2514" s="1">
        <v>45085</v>
      </c>
      <c r="H2514" s="8">
        <f>MONTH(tbl_CleanLeads[[#This Row],[Lead_Date_Final]])</f>
        <v>6</v>
      </c>
      <c r="I2514" t="s">
        <v>7276</v>
      </c>
      <c r="J2514" t="s">
        <v>7263</v>
      </c>
      <c r="K2514" t="s">
        <v>7277</v>
      </c>
      <c r="L2514">
        <f>WEEKDAY(tbl_CleanLeads[[#This Row],[Lead_Date_Final]],2)</f>
        <v>4</v>
      </c>
      <c r="M2514" t="s">
        <v>7285</v>
      </c>
      <c r="N2514">
        <v>51.8</v>
      </c>
      <c r="O2514" s="7">
        <v>3630.58</v>
      </c>
      <c r="P2514">
        <v>35</v>
      </c>
      <c r="Q2514" t="s">
        <v>7266</v>
      </c>
      <c r="R2514">
        <f>IF(UPPER(TRIM(Table2[[#This Row],[Status_Clean]]))="CONVERTED",1,0)</f>
        <v>0</v>
      </c>
      <c r="S2514">
        <f>IF(ISNUMBER(MATCH(UPPER(TRIM(Table2[[#This Row],[Status_Clean]])),{"CONTACTED","QUALIFIED","CONVERTED"},0)),1,0)</f>
        <v>0</v>
      </c>
      <c r="T2514" cm="1">
        <f t="array" ref="T2514">_xlfn.SWITCH(UPPER(TRIM(Table2[[#This Row],[Status_Clean]])),"NEW",1,"CONTACTED",2,"QUALIFIED",3,"CONVERTED",4,"LOST",5,99)</f>
        <v>1</v>
      </c>
      <c r="U2514" t="str" cm="1">
        <f t="array" ref="U2514">_xlfn.LET(_xlpm.x,IFERROR(VALUE(Table2[[#This Row],[Response_Time_Hours]]),""),IF(_xlpm.x="","CHECK",_xlfn.IFS(_xlpm.x&lt;=1,"Immediate",_xlpm.x&lt;=6,"Fast",_xlpm.x&lt;=24,"Moderate",_xlpm.x&gt;24,"Delayed")))</f>
        <v>Delayed</v>
      </c>
      <c r="V2514">
        <f>FLOOR(tbl_CleanLeads[[#This Row],[Response_Time_Hours]],6)</f>
        <v>48</v>
      </c>
      <c r="W2514" t="str" cm="1">
        <f t="array" ref="W2514">IF(Table2[[#This Row],[Interaction_Count_Final]]="","N/A",_xlfn.IFS(Table2[[#This Row],[Interaction_Count_Final]]&lt;=2,"Low",Table2[[#This Row],[Interaction_Count_Final]]&lt;=5,"Medium",Table2[[#This Row],[Interaction_Count_Final]]&gt;=6,"High",TRUE,"CHECK"))</f>
        <v>High</v>
      </c>
      <c r="X2514" t="b">
        <f t="shared" si="39"/>
        <v>1</v>
      </c>
      <c r="Y2514" t="b">
        <f>tbl_CleanLeads[[#This Row],[Response_Time_Hours]]&gt;24</f>
        <v>1</v>
      </c>
      <c r="Z2514" s="13" t="b">
        <f>tbl_CleanLeads[[#This Row],[Response_Time_Hours]]&gt;72</f>
        <v>0</v>
      </c>
      <c r="AA2514" s="13" t="b">
        <f>tbl_CleanLeads[[#This Row],[Status_Clean]]="Converted"</f>
        <v>0</v>
      </c>
    </row>
    <row r="2515" spans="1:27">
      <c r="A2515" t="s">
        <v>63</v>
      </c>
      <c r="B2515" t="s">
        <v>7124</v>
      </c>
      <c r="C2515" t="s">
        <v>7125</v>
      </c>
      <c r="D2515" t="s">
        <v>7274</v>
      </c>
      <c r="E2515" t="s">
        <v>69</v>
      </c>
      <c r="F2515" t="s">
        <v>193</v>
      </c>
      <c r="G2515" s="1">
        <v>45308</v>
      </c>
      <c r="H2515" s="8">
        <f>MONTH(tbl_CleanLeads[[#This Row],[Lead_Date_Final]])</f>
        <v>1</v>
      </c>
      <c r="I2515" t="s">
        <v>7317</v>
      </c>
      <c r="J2515" t="s">
        <v>7271</v>
      </c>
      <c r="K2515" t="s">
        <v>7284</v>
      </c>
      <c r="L2515">
        <f>WEEKDAY(tbl_CleanLeads[[#This Row],[Lead_Date_Final]],2)</f>
        <v>3</v>
      </c>
      <c r="M2515" t="s">
        <v>7272</v>
      </c>
      <c r="N2515">
        <v>36.5</v>
      </c>
      <c r="O2515" s="7">
        <v>2103.09</v>
      </c>
      <c r="P2515">
        <v>4</v>
      </c>
      <c r="Q2515" t="s">
        <v>7266</v>
      </c>
      <c r="R2515">
        <f>IF(UPPER(TRIM(Table2[[#This Row],[Status_Clean]]))="CONVERTED",1,0)</f>
        <v>0</v>
      </c>
      <c r="S2515">
        <f>IF(ISNUMBER(MATCH(UPPER(TRIM(Table2[[#This Row],[Status_Clean]])),{"CONTACTED","QUALIFIED","CONVERTED"},0)),1,0)</f>
        <v>0</v>
      </c>
      <c r="T2515" cm="1">
        <f t="array" ref="T2515">_xlfn.SWITCH(UPPER(TRIM(Table2[[#This Row],[Status_Clean]])),"NEW",1,"CONTACTED",2,"QUALIFIED",3,"CONVERTED",4,"LOST",5,99)</f>
        <v>1</v>
      </c>
      <c r="U2515" t="str" cm="1">
        <f t="array" ref="U2515">_xlfn.LET(_xlpm.x,IFERROR(VALUE(Table2[[#This Row],[Response_Time_Hours]]),""),IF(_xlpm.x="","CHECK",_xlfn.IFS(_xlpm.x&lt;=1,"Immediate",_xlpm.x&lt;=6,"Fast",_xlpm.x&lt;=24,"Moderate",_xlpm.x&gt;24,"Delayed")))</f>
        <v>Delayed</v>
      </c>
      <c r="V2515">
        <f>FLOOR(tbl_CleanLeads[[#This Row],[Response_Time_Hours]],6)</f>
        <v>36</v>
      </c>
      <c r="W2515" t="str" cm="1">
        <f t="array" ref="W2515">IF(Table2[[#This Row],[Interaction_Count_Final]]="","N/A",_xlfn.IFS(Table2[[#This Row],[Interaction_Count_Final]]&lt;=2,"Low",Table2[[#This Row],[Interaction_Count_Final]]&lt;=5,"Medium",Table2[[#This Row],[Interaction_Count_Final]]&gt;=6,"High",TRUE,"CHECK"))</f>
        <v>Medium</v>
      </c>
      <c r="X2515" t="b">
        <f t="shared" si="39"/>
        <v>1</v>
      </c>
      <c r="Y2515" t="b">
        <f>tbl_CleanLeads[[#This Row],[Response_Time_Hours]]&gt;24</f>
        <v>1</v>
      </c>
      <c r="Z2515" s="13" t="b">
        <f>tbl_CleanLeads[[#This Row],[Response_Time_Hours]]&gt;72</f>
        <v>0</v>
      </c>
      <c r="AA2515" s="13" t="b">
        <f>tbl_CleanLeads[[#This Row],[Status_Clean]]="Converted"</f>
        <v>0</v>
      </c>
    </row>
    <row r="2516" spans="1:27">
      <c r="A2516" t="s">
        <v>70</v>
      </c>
      <c r="B2516" t="s">
        <v>7127</v>
      </c>
      <c r="C2516" t="s">
        <v>7128</v>
      </c>
      <c r="D2516" t="s">
        <v>7258</v>
      </c>
      <c r="E2516" t="s">
        <v>222</v>
      </c>
      <c r="F2516" t="s">
        <v>250</v>
      </c>
      <c r="G2516" s="1">
        <v>45110</v>
      </c>
      <c r="H2516" s="8">
        <f>MONTH(tbl_CleanLeads[[#This Row],[Lead_Date_Final]])</f>
        <v>7</v>
      </c>
      <c r="I2516" t="s">
        <v>7305</v>
      </c>
      <c r="J2516" t="s">
        <v>7263</v>
      </c>
      <c r="K2516" t="s">
        <v>7288</v>
      </c>
      <c r="L2516">
        <f>WEEKDAY(tbl_CleanLeads[[#This Row],[Lead_Date_Final]],2)</f>
        <v>1</v>
      </c>
      <c r="M2516" t="s">
        <v>7298</v>
      </c>
      <c r="N2516">
        <v>68.7</v>
      </c>
      <c r="O2516" s="7">
        <v>2380.23</v>
      </c>
      <c r="P2516">
        <v>19</v>
      </c>
      <c r="Q2516" t="s">
        <v>7266</v>
      </c>
      <c r="R2516">
        <f>IF(UPPER(TRIM(Table2[[#This Row],[Status_Clean]]))="CONVERTED",1,0)</f>
        <v>1</v>
      </c>
      <c r="S2516">
        <f>IF(ISNUMBER(MATCH(UPPER(TRIM(Table2[[#This Row],[Status_Clean]])),{"CONTACTED","QUALIFIED","CONVERTED"},0)),1,0)</f>
        <v>1</v>
      </c>
      <c r="T2516" cm="1">
        <f t="array" ref="T2516">_xlfn.SWITCH(UPPER(TRIM(Table2[[#This Row],[Status_Clean]])),"NEW",1,"CONTACTED",2,"QUALIFIED",3,"CONVERTED",4,"LOST",5,99)</f>
        <v>4</v>
      </c>
      <c r="U2516" t="str" cm="1">
        <f t="array" ref="U2516">_xlfn.LET(_xlpm.x,IFERROR(VALUE(Table2[[#This Row],[Response_Time_Hours]]),""),IF(_xlpm.x="","CHECK",_xlfn.IFS(_xlpm.x&lt;=1,"Immediate",_xlpm.x&lt;=6,"Fast",_xlpm.x&lt;=24,"Moderate",_xlpm.x&gt;24,"Delayed")))</f>
        <v>Delayed</v>
      </c>
      <c r="V2516">
        <f>FLOOR(tbl_CleanLeads[[#This Row],[Response_Time_Hours]],6)</f>
        <v>66</v>
      </c>
      <c r="W2516" t="str" cm="1">
        <f t="array" ref="W2516">IF(Table2[[#This Row],[Interaction_Count_Final]]="","N/A",_xlfn.IFS(Table2[[#This Row],[Interaction_Count_Final]]&lt;=2,"Low",Table2[[#This Row],[Interaction_Count_Final]]&lt;=5,"Medium",Table2[[#This Row],[Interaction_Count_Final]]&gt;=6,"High",TRUE,"CHECK"))</f>
        <v>High</v>
      </c>
      <c r="X2516" t="b">
        <f t="shared" si="39"/>
        <v>1</v>
      </c>
      <c r="Y2516" t="b">
        <f>tbl_CleanLeads[[#This Row],[Response_Time_Hours]]&gt;24</f>
        <v>1</v>
      </c>
      <c r="Z2516" s="13" t="b">
        <f>tbl_CleanLeads[[#This Row],[Response_Time_Hours]]&gt;72</f>
        <v>0</v>
      </c>
      <c r="AA2516" s="13" t="b">
        <f>tbl_CleanLeads[[#This Row],[Status_Clean]]="Converted"</f>
        <v>1</v>
      </c>
    </row>
    <row r="2517" spans="1:27">
      <c r="A2517" t="s">
        <v>102</v>
      </c>
      <c r="B2517" t="s">
        <v>7129</v>
      </c>
      <c r="C2517" t="s">
        <v>7130</v>
      </c>
      <c r="D2517" t="s">
        <v>7280</v>
      </c>
      <c r="E2517" t="s">
        <v>263</v>
      </c>
      <c r="F2517" t="s">
        <v>71</v>
      </c>
      <c r="G2517" s="1">
        <v>44993</v>
      </c>
      <c r="H2517" s="8">
        <f>MONTH(tbl_CleanLeads[[#This Row],[Lead_Date_Final]])</f>
        <v>3</v>
      </c>
      <c r="I2517" t="s">
        <v>7295</v>
      </c>
      <c r="J2517" t="s">
        <v>7263</v>
      </c>
      <c r="K2517" t="s">
        <v>7284</v>
      </c>
      <c r="L2517">
        <f>WEEKDAY(tbl_CleanLeads[[#This Row],[Lead_Date_Final]],2)</f>
        <v>3</v>
      </c>
      <c r="M2517" t="s">
        <v>7272</v>
      </c>
      <c r="N2517">
        <v>19.200000000000003</v>
      </c>
      <c r="O2517" s="7">
        <v>1736.21</v>
      </c>
      <c r="P2517">
        <v>34</v>
      </c>
      <c r="Q2517" t="s">
        <v>7289</v>
      </c>
      <c r="R2517">
        <f>IF(UPPER(TRIM(Table2[[#This Row],[Status_Clean]]))="CONVERTED",1,0)</f>
        <v>0</v>
      </c>
      <c r="S2517">
        <f>IF(ISNUMBER(MATCH(UPPER(TRIM(Table2[[#This Row],[Status_Clean]])),{"CONTACTED","QUALIFIED","CONVERTED"},0)),1,0)</f>
        <v>1</v>
      </c>
      <c r="T2517" cm="1">
        <f t="array" ref="T2517">_xlfn.SWITCH(UPPER(TRIM(Table2[[#This Row],[Status_Clean]])),"NEW",1,"CONTACTED",2,"QUALIFIED",3,"CONVERTED",4,"LOST",5,99)</f>
        <v>3</v>
      </c>
      <c r="U2517" t="str" cm="1">
        <f t="array" ref="U2517">_xlfn.LET(_xlpm.x,IFERROR(VALUE(Table2[[#This Row],[Response_Time_Hours]]),""),IF(_xlpm.x="","CHECK",_xlfn.IFS(_xlpm.x&lt;=1,"Immediate",_xlpm.x&lt;=6,"Fast",_xlpm.x&lt;=24,"Moderate",_xlpm.x&gt;24,"Delayed")))</f>
        <v>Moderate</v>
      </c>
      <c r="V2517">
        <f>FLOOR(tbl_CleanLeads[[#This Row],[Response_Time_Hours]],6)</f>
        <v>18</v>
      </c>
      <c r="W2517" t="str" cm="1">
        <f t="array" ref="W2517">IF(Table2[[#This Row],[Interaction_Count_Final]]="","N/A",_xlfn.IFS(Table2[[#This Row],[Interaction_Count_Final]]&lt;=2,"Low",Table2[[#This Row],[Interaction_Count_Final]]&lt;=5,"Medium",Table2[[#This Row],[Interaction_Count_Final]]&gt;=6,"High",TRUE,"CHECK"))</f>
        <v>High</v>
      </c>
      <c r="X2517" t="b">
        <f t="shared" si="39"/>
        <v>1</v>
      </c>
      <c r="Y2517" t="b">
        <f>tbl_CleanLeads[[#This Row],[Response_Time_Hours]]&gt;24</f>
        <v>0</v>
      </c>
      <c r="Z2517" s="13" t="b">
        <f>tbl_CleanLeads[[#This Row],[Response_Time_Hours]]&gt;72</f>
        <v>0</v>
      </c>
      <c r="AA2517" s="13" t="b">
        <f>tbl_CleanLeads[[#This Row],[Status_Clean]]="Converted"</f>
        <v>0</v>
      </c>
    </row>
    <row r="2518" spans="1:27">
      <c r="A2518" t="s">
        <v>63</v>
      </c>
      <c r="B2518" t="s">
        <v>7131</v>
      </c>
      <c r="C2518" t="s">
        <v>7132</v>
      </c>
      <c r="D2518" t="s">
        <v>7303</v>
      </c>
      <c r="E2518" t="s">
        <v>263</v>
      </c>
      <c r="F2518" t="s">
        <v>173</v>
      </c>
      <c r="G2518" s="1">
        <v>44927</v>
      </c>
      <c r="H2518" s="8">
        <f>MONTH(tbl_CleanLeads[[#This Row],[Lead_Date_Final]])</f>
        <v>1</v>
      </c>
      <c r="I2518" t="s">
        <v>7317</v>
      </c>
      <c r="J2518" t="s">
        <v>7263</v>
      </c>
      <c r="K2518" t="s">
        <v>7284</v>
      </c>
      <c r="L2518">
        <f>WEEKDAY(tbl_CleanLeads[[#This Row],[Lead_Date_Final]],2)</f>
        <v>7</v>
      </c>
      <c r="M2518" t="s">
        <v>7293</v>
      </c>
      <c r="N2518">
        <v>5.6</v>
      </c>
      <c r="O2518" s="7">
        <v>2996.49</v>
      </c>
      <c r="P2518">
        <v>7</v>
      </c>
      <c r="Q2518" t="s">
        <v>7266</v>
      </c>
      <c r="R2518">
        <f>IF(UPPER(TRIM(Table2[[#This Row],[Status_Clean]]))="CONVERTED",1,0)</f>
        <v>0</v>
      </c>
      <c r="S2518">
        <f>IF(ISNUMBER(MATCH(UPPER(TRIM(Table2[[#This Row],[Status_Clean]])),{"CONTACTED","QUALIFIED","CONVERTED"},0)),1,0)</f>
        <v>0</v>
      </c>
      <c r="T2518" cm="1">
        <f t="array" ref="T2518">_xlfn.SWITCH(UPPER(TRIM(Table2[[#This Row],[Status_Clean]])),"NEW",1,"CONTACTED",2,"QUALIFIED",3,"CONVERTED",4,"LOST",5,99)</f>
        <v>5</v>
      </c>
      <c r="U2518" t="str" cm="1">
        <f t="array" ref="U2518">_xlfn.LET(_xlpm.x,IFERROR(VALUE(Table2[[#This Row],[Response_Time_Hours]]),""),IF(_xlpm.x="","CHECK",_xlfn.IFS(_xlpm.x&lt;=1,"Immediate",_xlpm.x&lt;=6,"Fast",_xlpm.x&lt;=24,"Moderate",_xlpm.x&gt;24,"Delayed")))</f>
        <v>Fast</v>
      </c>
      <c r="V2518">
        <f>FLOOR(tbl_CleanLeads[[#This Row],[Response_Time_Hours]],6)</f>
        <v>0</v>
      </c>
      <c r="W2518" t="str" cm="1">
        <f t="array" ref="W2518">IF(Table2[[#This Row],[Interaction_Count_Final]]="","N/A",_xlfn.IFS(Table2[[#This Row],[Interaction_Count_Final]]&lt;=2,"Low",Table2[[#This Row],[Interaction_Count_Final]]&lt;=5,"Medium",Table2[[#This Row],[Interaction_Count_Final]]&gt;=6,"High",TRUE,"CHECK"))</f>
        <v>High</v>
      </c>
      <c r="X2518" t="b">
        <f t="shared" si="39"/>
        <v>1</v>
      </c>
      <c r="Y2518" t="b">
        <f>tbl_CleanLeads[[#This Row],[Response_Time_Hours]]&gt;24</f>
        <v>0</v>
      </c>
      <c r="Z2518" s="13" t="b">
        <f>tbl_CleanLeads[[#This Row],[Response_Time_Hours]]&gt;72</f>
        <v>0</v>
      </c>
      <c r="AA2518" s="13" t="b">
        <f>tbl_CleanLeads[[#This Row],[Status_Clean]]="Converted"</f>
        <v>0</v>
      </c>
    </row>
    <row r="2519" spans="1:27">
      <c r="A2519" t="s">
        <v>70</v>
      </c>
      <c r="B2519" t="s">
        <v>7133</v>
      </c>
      <c r="C2519" t="s">
        <v>8823</v>
      </c>
      <c r="D2519" t="s">
        <v>7274</v>
      </c>
      <c r="E2519" t="s">
        <v>254</v>
      </c>
      <c r="F2519" t="s">
        <v>193</v>
      </c>
      <c r="G2519" s="1">
        <v>45224</v>
      </c>
      <c r="H2519" s="8">
        <f>MONTH(tbl_CleanLeads[[#This Row],[Lead_Date_Final]])</f>
        <v>10</v>
      </c>
      <c r="I2519" t="s">
        <v>7270</v>
      </c>
      <c r="J2519" t="s">
        <v>7263</v>
      </c>
      <c r="K2519" t="s">
        <v>7264</v>
      </c>
      <c r="L2519">
        <f>WEEKDAY(tbl_CleanLeads[[#This Row],[Lead_Date_Final]],2)</f>
        <v>3</v>
      </c>
      <c r="M2519" t="s">
        <v>7272</v>
      </c>
      <c r="N2519">
        <v>28.799999999999997</v>
      </c>
      <c r="O2519" s="7">
        <v>3130.42</v>
      </c>
      <c r="P2519">
        <v>43</v>
      </c>
      <c r="Q2519" t="s">
        <v>7266</v>
      </c>
      <c r="R2519">
        <f>IF(UPPER(TRIM(Table2[[#This Row],[Status_Clean]]))="CONVERTED",1,0)</f>
        <v>0</v>
      </c>
      <c r="S2519">
        <f>IF(ISNUMBER(MATCH(UPPER(TRIM(Table2[[#This Row],[Status_Clean]])),{"CONTACTED","QUALIFIED","CONVERTED"},0)),1,0)</f>
        <v>0</v>
      </c>
      <c r="T2519" cm="1">
        <f t="array" ref="T2519">_xlfn.SWITCH(UPPER(TRIM(Table2[[#This Row],[Status_Clean]])),"NEW",1,"CONTACTED",2,"QUALIFIED",3,"CONVERTED",4,"LOST",5,99)</f>
        <v>1</v>
      </c>
      <c r="U2519" t="str" cm="1">
        <f t="array" ref="U2519">_xlfn.LET(_xlpm.x,IFERROR(VALUE(Table2[[#This Row],[Response_Time_Hours]]),""),IF(_xlpm.x="","CHECK",_xlfn.IFS(_xlpm.x&lt;=1,"Immediate",_xlpm.x&lt;=6,"Fast",_xlpm.x&lt;=24,"Moderate",_xlpm.x&gt;24,"Delayed")))</f>
        <v>Delayed</v>
      </c>
      <c r="V2519">
        <f>FLOOR(tbl_CleanLeads[[#This Row],[Response_Time_Hours]],6)</f>
        <v>24</v>
      </c>
      <c r="W2519" t="str" cm="1">
        <f t="array" ref="W2519">IF(Table2[[#This Row],[Interaction_Count_Final]]="","N/A",_xlfn.IFS(Table2[[#This Row],[Interaction_Count_Final]]&lt;=2,"Low",Table2[[#This Row],[Interaction_Count_Final]]&lt;=5,"Medium",Table2[[#This Row],[Interaction_Count_Final]]&gt;=6,"High",TRUE,"CHECK"))</f>
        <v>High</v>
      </c>
      <c r="X2519" t="b">
        <f t="shared" si="39"/>
        <v>1</v>
      </c>
      <c r="Y2519" t="b">
        <f>tbl_CleanLeads[[#This Row],[Response_Time_Hours]]&gt;24</f>
        <v>1</v>
      </c>
      <c r="Z2519" s="13" t="b">
        <f>tbl_CleanLeads[[#This Row],[Response_Time_Hours]]&gt;72</f>
        <v>0</v>
      </c>
      <c r="AA2519" s="13" t="b">
        <f>tbl_CleanLeads[[#This Row],[Status_Clean]]="Converted"</f>
        <v>0</v>
      </c>
    </row>
    <row r="2520" spans="1:27">
      <c r="A2520" t="s">
        <v>70</v>
      </c>
      <c r="B2520" t="s">
        <v>7135</v>
      </c>
      <c r="C2520" t="s">
        <v>7136</v>
      </c>
      <c r="D2520" t="s">
        <v>7280</v>
      </c>
      <c r="E2520" t="s">
        <v>106</v>
      </c>
      <c r="F2520" t="s">
        <v>71</v>
      </c>
      <c r="G2520" s="1">
        <v>45178</v>
      </c>
      <c r="H2520" s="8">
        <f>MONTH(tbl_CleanLeads[[#This Row],[Lead_Date_Final]])</f>
        <v>9</v>
      </c>
      <c r="I2520" t="s">
        <v>7287</v>
      </c>
      <c r="J2520" t="s">
        <v>7263</v>
      </c>
      <c r="K2520" t="s">
        <v>7288</v>
      </c>
      <c r="L2520">
        <f>WEEKDAY(tbl_CleanLeads[[#This Row],[Lead_Date_Final]],2)</f>
        <v>6</v>
      </c>
      <c r="M2520" t="s">
        <v>7278</v>
      </c>
      <c r="N2520">
        <v>55.199999999999996</v>
      </c>
      <c r="O2520" s="7">
        <v>3287.72</v>
      </c>
      <c r="P2520">
        <v>42</v>
      </c>
      <c r="Q2520" t="s">
        <v>7266</v>
      </c>
      <c r="R2520">
        <f>IF(UPPER(TRIM(Table2[[#This Row],[Status_Clean]]))="CONVERTED",1,0)</f>
        <v>0</v>
      </c>
      <c r="S2520">
        <f>IF(ISNUMBER(MATCH(UPPER(TRIM(Table2[[#This Row],[Status_Clean]])),{"CONTACTED","QUALIFIED","CONVERTED"},0)),1,0)</f>
        <v>1</v>
      </c>
      <c r="T2520" cm="1">
        <f t="array" ref="T2520">_xlfn.SWITCH(UPPER(TRIM(Table2[[#This Row],[Status_Clean]])),"NEW",1,"CONTACTED",2,"QUALIFIED",3,"CONVERTED",4,"LOST",5,99)</f>
        <v>3</v>
      </c>
      <c r="U2520" t="str" cm="1">
        <f t="array" ref="U2520">_xlfn.LET(_xlpm.x,IFERROR(VALUE(Table2[[#This Row],[Response_Time_Hours]]),""),IF(_xlpm.x="","CHECK",_xlfn.IFS(_xlpm.x&lt;=1,"Immediate",_xlpm.x&lt;=6,"Fast",_xlpm.x&lt;=24,"Moderate",_xlpm.x&gt;24,"Delayed")))</f>
        <v>Delayed</v>
      </c>
      <c r="V2520">
        <f>FLOOR(tbl_CleanLeads[[#This Row],[Response_Time_Hours]],6)</f>
        <v>54</v>
      </c>
      <c r="W2520" t="str" cm="1">
        <f t="array" ref="W2520">IF(Table2[[#This Row],[Interaction_Count_Final]]="","N/A",_xlfn.IFS(Table2[[#This Row],[Interaction_Count_Final]]&lt;=2,"Low",Table2[[#This Row],[Interaction_Count_Final]]&lt;=5,"Medium",Table2[[#This Row],[Interaction_Count_Final]]&gt;=6,"High",TRUE,"CHECK"))</f>
        <v>High</v>
      </c>
      <c r="X2520" t="b">
        <f t="shared" si="39"/>
        <v>1</v>
      </c>
      <c r="Y2520" t="b">
        <f>tbl_CleanLeads[[#This Row],[Response_Time_Hours]]&gt;24</f>
        <v>1</v>
      </c>
      <c r="Z2520" s="13" t="b">
        <f>tbl_CleanLeads[[#This Row],[Response_Time_Hours]]&gt;72</f>
        <v>0</v>
      </c>
      <c r="AA2520" s="13" t="b">
        <f>tbl_CleanLeads[[#This Row],[Status_Clean]]="Converted"</f>
        <v>0</v>
      </c>
    </row>
    <row r="2521" spans="1:27">
      <c r="A2521" t="s">
        <v>70</v>
      </c>
      <c r="B2521" t="s">
        <v>7138</v>
      </c>
      <c r="C2521" t="s">
        <v>7139</v>
      </c>
      <c r="D2521" t="s">
        <v>7268</v>
      </c>
      <c r="E2521" t="s">
        <v>363</v>
      </c>
      <c r="F2521" t="s">
        <v>71</v>
      </c>
      <c r="G2521" s="1">
        <v>45233</v>
      </c>
      <c r="H2521" s="8">
        <f>MONTH(tbl_CleanLeads[[#This Row],[Lead_Date_Final]])</f>
        <v>11</v>
      </c>
      <c r="I2521" t="s">
        <v>7300</v>
      </c>
      <c r="J2521" t="s">
        <v>7263</v>
      </c>
      <c r="K2521" t="s">
        <v>7264</v>
      </c>
      <c r="L2521">
        <f>WEEKDAY(tbl_CleanLeads[[#This Row],[Lead_Date_Final]],2)</f>
        <v>5</v>
      </c>
      <c r="M2521" t="s">
        <v>7312</v>
      </c>
      <c r="N2521">
        <v>18</v>
      </c>
      <c r="O2521" s="7">
        <v>3688.83</v>
      </c>
      <c r="P2521" t="s">
        <v>232</v>
      </c>
      <c r="Q2521" t="s">
        <v>7266</v>
      </c>
      <c r="R2521">
        <f>IF(UPPER(TRIM(Table2[[#This Row],[Status_Clean]]))="CONVERTED",1,0)</f>
        <v>0</v>
      </c>
      <c r="S2521">
        <f>IF(ISNUMBER(MATCH(UPPER(TRIM(Table2[[#This Row],[Status_Clean]])),{"CONTACTED","QUALIFIED","CONVERTED"},0)),1,0)</f>
        <v>1</v>
      </c>
      <c r="T2521" cm="1">
        <f t="array" ref="T2521">_xlfn.SWITCH(UPPER(TRIM(Table2[[#This Row],[Status_Clean]])),"NEW",1,"CONTACTED",2,"QUALIFIED",3,"CONVERTED",4,"LOST",5,99)</f>
        <v>3</v>
      </c>
      <c r="U2521" t="str" cm="1">
        <f t="array" ref="U2521">_xlfn.LET(_xlpm.x,IFERROR(VALUE(Table2[[#This Row],[Response_Time_Hours]]),""),IF(_xlpm.x="","CHECK",_xlfn.IFS(_xlpm.x&lt;=1,"Immediate",_xlpm.x&lt;=6,"Fast",_xlpm.x&lt;=24,"Moderate",_xlpm.x&gt;24,"Delayed")))</f>
        <v>Moderate</v>
      </c>
      <c r="V2521">
        <f>FLOOR(tbl_CleanLeads[[#This Row],[Response_Time_Hours]],6)</f>
        <v>18</v>
      </c>
      <c r="W2521" t="str" cm="1">
        <f t="array" ref="W2521">IF(Table2[[#This Row],[Interaction_Count_Final]]="","N/A",_xlfn.IFS(Table2[[#This Row],[Interaction_Count_Final]]&lt;=2,"Low",Table2[[#This Row],[Interaction_Count_Final]]&lt;=5,"Medium",Table2[[#This Row],[Interaction_Count_Final]]&gt;=6,"High",TRUE,"CHECK"))</f>
        <v>High</v>
      </c>
      <c r="X2521" t="b">
        <f t="shared" si="39"/>
        <v>1</v>
      </c>
      <c r="Y2521" t="b">
        <f>tbl_CleanLeads[[#This Row],[Response_Time_Hours]]&gt;24</f>
        <v>0</v>
      </c>
      <c r="Z2521" s="13" t="b">
        <f>tbl_CleanLeads[[#This Row],[Response_Time_Hours]]&gt;72</f>
        <v>0</v>
      </c>
      <c r="AA2521" s="13" t="b">
        <f>tbl_CleanLeads[[#This Row],[Status_Clean]]="Converted"</f>
        <v>0</v>
      </c>
    </row>
    <row r="2522" spans="1:27">
      <c r="A2522" t="s">
        <v>63</v>
      </c>
      <c r="B2522" t="s">
        <v>7140</v>
      </c>
      <c r="C2522" t="s">
        <v>7141</v>
      </c>
      <c r="D2522" t="s">
        <v>7303</v>
      </c>
      <c r="E2522" t="s">
        <v>447</v>
      </c>
      <c r="F2522" t="s">
        <v>125</v>
      </c>
      <c r="G2522" s="1">
        <v>45130</v>
      </c>
      <c r="H2522" s="8">
        <f>MONTH(tbl_CleanLeads[[#This Row],[Lead_Date_Final]])</f>
        <v>7</v>
      </c>
      <c r="I2522" t="s">
        <v>7305</v>
      </c>
      <c r="J2522" t="s">
        <v>7263</v>
      </c>
      <c r="K2522" t="s">
        <v>7288</v>
      </c>
      <c r="L2522">
        <f>WEEKDAY(tbl_CleanLeads[[#This Row],[Lead_Date_Final]],2)</f>
        <v>7</v>
      </c>
      <c r="M2522" t="s">
        <v>7293</v>
      </c>
      <c r="N2522">
        <v>28</v>
      </c>
      <c r="O2522" s="7">
        <v>1947.72</v>
      </c>
      <c r="P2522">
        <v>12</v>
      </c>
      <c r="Q2522" t="s">
        <v>7289</v>
      </c>
      <c r="R2522">
        <f>IF(UPPER(TRIM(Table2[[#This Row],[Status_Clean]]))="CONVERTED",1,0)</f>
        <v>0</v>
      </c>
      <c r="S2522">
        <f>IF(ISNUMBER(MATCH(UPPER(TRIM(Table2[[#This Row],[Status_Clean]])),{"CONTACTED","QUALIFIED","CONVERTED"},0)),1,0)</f>
        <v>1</v>
      </c>
      <c r="T2522" cm="1">
        <f t="array" ref="T2522">_xlfn.SWITCH(UPPER(TRIM(Table2[[#This Row],[Status_Clean]])),"NEW",1,"CONTACTED",2,"QUALIFIED",3,"CONVERTED",4,"LOST",5,99)</f>
        <v>2</v>
      </c>
      <c r="U2522" t="str" cm="1">
        <f t="array" ref="U2522">_xlfn.LET(_xlpm.x,IFERROR(VALUE(Table2[[#This Row],[Response_Time_Hours]]),""),IF(_xlpm.x="","CHECK",_xlfn.IFS(_xlpm.x&lt;=1,"Immediate",_xlpm.x&lt;=6,"Fast",_xlpm.x&lt;=24,"Moderate",_xlpm.x&gt;24,"Delayed")))</f>
        <v>Delayed</v>
      </c>
      <c r="V2522">
        <f>FLOOR(tbl_CleanLeads[[#This Row],[Response_Time_Hours]],6)</f>
        <v>24</v>
      </c>
      <c r="W2522" t="str" cm="1">
        <f t="array" ref="W2522">IF(Table2[[#This Row],[Interaction_Count_Final]]="","N/A",_xlfn.IFS(Table2[[#This Row],[Interaction_Count_Final]]&lt;=2,"Low",Table2[[#This Row],[Interaction_Count_Final]]&lt;=5,"Medium",Table2[[#This Row],[Interaction_Count_Final]]&gt;=6,"High",TRUE,"CHECK"))</f>
        <v>High</v>
      </c>
      <c r="X2522" t="b">
        <f t="shared" si="39"/>
        <v>1</v>
      </c>
      <c r="Y2522" t="b">
        <f>tbl_CleanLeads[[#This Row],[Response_Time_Hours]]&gt;24</f>
        <v>1</v>
      </c>
      <c r="Z2522" s="13" t="b">
        <f>tbl_CleanLeads[[#This Row],[Response_Time_Hours]]&gt;72</f>
        <v>0</v>
      </c>
      <c r="AA2522" s="13" t="b">
        <f>tbl_CleanLeads[[#This Row],[Status_Clean]]="Converted"</f>
        <v>0</v>
      </c>
    </row>
    <row r="2523" spans="1:27">
      <c r="A2523" t="s">
        <v>102</v>
      </c>
      <c r="B2523" t="s">
        <v>7142</v>
      </c>
      <c r="C2523" t="s">
        <v>7143</v>
      </c>
      <c r="D2523" t="s">
        <v>7303</v>
      </c>
      <c r="E2523" t="s">
        <v>101</v>
      </c>
      <c r="F2523" t="s">
        <v>71</v>
      </c>
      <c r="G2523" s="1">
        <v>45284</v>
      </c>
      <c r="H2523" s="8">
        <f>MONTH(tbl_CleanLeads[[#This Row],[Lead_Date_Final]])</f>
        <v>12</v>
      </c>
      <c r="I2523" t="s">
        <v>7262</v>
      </c>
      <c r="J2523" t="s">
        <v>7263</v>
      </c>
      <c r="K2523" t="s">
        <v>7264</v>
      </c>
      <c r="L2523">
        <f>WEEKDAY(tbl_CleanLeads[[#This Row],[Lead_Date_Final]],2)</f>
        <v>7</v>
      </c>
      <c r="M2523" t="s">
        <v>7293</v>
      </c>
      <c r="N2523">
        <v>44.2</v>
      </c>
      <c r="O2523" s="7">
        <v>2375.54</v>
      </c>
      <c r="P2523">
        <v>5</v>
      </c>
      <c r="Q2523" t="s">
        <v>7266</v>
      </c>
      <c r="R2523">
        <f>IF(UPPER(TRIM(Table2[[#This Row],[Status_Clean]]))="CONVERTED",1,0)</f>
        <v>0</v>
      </c>
      <c r="S2523">
        <f>IF(ISNUMBER(MATCH(UPPER(TRIM(Table2[[#This Row],[Status_Clean]])),{"CONTACTED","QUALIFIED","CONVERTED"},0)),1,0)</f>
        <v>1</v>
      </c>
      <c r="T2523" cm="1">
        <f t="array" ref="T2523">_xlfn.SWITCH(UPPER(TRIM(Table2[[#This Row],[Status_Clean]])),"NEW",1,"CONTACTED",2,"QUALIFIED",3,"CONVERTED",4,"LOST",5,99)</f>
        <v>3</v>
      </c>
      <c r="U2523" t="str" cm="1">
        <f t="array" ref="U2523">_xlfn.LET(_xlpm.x,IFERROR(VALUE(Table2[[#This Row],[Response_Time_Hours]]),""),IF(_xlpm.x="","CHECK",_xlfn.IFS(_xlpm.x&lt;=1,"Immediate",_xlpm.x&lt;=6,"Fast",_xlpm.x&lt;=24,"Moderate",_xlpm.x&gt;24,"Delayed")))</f>
        <v>Delayed</v>
      </c>
      <c r="V2523">
        <f>FLOOR(tbl_CleanLeads[[#This Row],[Response_Time_Hours]],6)</f>
        <v>42</v>
      </c>
      <c r="W2523" t="str" cm="1">
        <f t="array" ref="W2523">IF(Table2[[#This Row],[Interaction_Count_Final]]="","N/A",_xlfn.IFS(Table2[[#This Row],[Interaction_Count_Final]]&lt;=2,"Low",Table2[[#This Row],[Interaction_Count_Final]]&lt;=5,"Medium",Table2[[#This Row],[Interaction_Count_Final]]&gt;=6,"High",TRUE,"CHECK"))</f>
        <v>Medium</v>
      </c>
      <c r="X2523" t="b">
        <f t="shared" si="39"/>
        <v>1</v>
      </c>
      <c r="Y2523" t="b">
        <f>tbl_CleanLeads[[#This Row],[Response_Time_Hours]]&gt;24</f>
        <v>1</v>
      </c>
      <c r="Z2523" s="13" t="b">
        <f>tbl_CleanLeads[[#This Row],[Response_Time_Hours]]&gt;72</f>
        <v>0</v>
      </c>
      <c r="AA2523" s="13" t="b">
        <f>tbl_CleanLeads[[#This Row],[Status_Clean]]="Converted"</f>
        <v>0</v>
      </c>
    </row>
    <row r="2524" spans="1:27">
      <c r="A2524" t="s">
        <v>63</v>
      </c>
      <c r="B2524" t="s">
        <v>7145</v>
      </c>
      <c r="C2524" t="s">
        <v>7146</v>
      </c>
      <c r="D2524" t="s">
        <v>7258</v>
      </c>
      <c r="E2524" t="s">
        <v>106</v>
      </c>
      <c r="F2524" t="s">
        <v>125</v>
      </c>
      <c r="G2524" s="1">
        <v>45274</v>
      </c>
      <c r="H2524" s="8">
        <f>MONTH(tbl_CleanLeads[[#This Row],[Lead_Date_Final]])</f>
        <v>12</v>
      </c>
      <c r="I2524" t="s">
        <v>7262</v>
      </c>
      <c r="J2524" t="s">
        <v>7263</v>
      </c>
      <c r="K2524" t="s">
        <v>7264</v>
      </c>
      <c r="L2524">
        <f>WEEKDAY(tbl_CleanLeads[[#This Row],[Lead_Date_Final]],2)</f>
        <v>4</v>
      </c>
      <c r="M2524" t="s">
        <v>7285</v>
      </c>
      <c r="N2524">
        <v>16.3</v>
      </c>
      <c r="O2524" s="7">
        <v>3465.11</v>
      </c>
      <c r="P2524">
        <v>50</v>
      </c>
      <c r="Q2524" t="s">
        <v>7266</v>
      </c>
      <c r="R2524">
        <f>IF(UPPER(TRIM(Table2[[#This Row],[Status_Clean]]))="CONVERTED",1,0)</f>
        <v>0</v>
      </c>
      <c r="S2524">
        <f>IF(ISNUMBER(MATCH(UPPER(TRIM(Table2[[#This Row],[Status_Clean]])),{"CONTACTED","QUALIFIED","CONVERTED"},0)),1,0)</f>
        <v>1</v>
      </c>
      <c r="T2524" cm="1">
        <f t="array" ref="T2524">_xlfn.SWITCH(UPPER(TRIM(Table2[[#This Row],[Status_Clean]])),"NEW",1,"CONTACTED",2,"QUALIFIED",3,"CONVERTED",4,"LOST",5,99)</f>
        <v>2</v>
      </c>
      <c r="U2524" t="str" cm="1">
        <f t="array" ref="U2524">_xlfn.LET(_xlpm.x,IFERROR(VALUE(Table2[[#This Row],[Response_Time_Hours]]),""),IF(_xlpm.x="","CHECK",_xlfn.IFS(_xlpm.x&lt;=1,"Immediate",_xlpm.x&lt;=6,"Fast",_xlpm.x&lt;=24,"Moderate",_xlpm.x&gt;24,"Delayed")))</f>
        <v>Moderate</v>
      </c>
      <c r="V2524">
        <f>FLOOR(tbl_CleanLeads[[#This Row],[Response_Time_Hours]],6)</f>
        <v>12</v>
      </c>
      <c r="W2524" t="str" cm="1">
        <f t="array" ref="W2524">IF(Table2[[#This Row],[Interaction_Count_Final]]="","N/A",_xlfn.IFS(Table2[[#This Row],[Interaction_Count_Final]]&lt;=2,"Low",Table2[[#This Row],[Interaction_Count_Final]]&lt;=5,"Medium",Table2[[#This Row],[Interaction_Count_Final]]&gt;=6,"High",TRUE,"CHECK"))</f>
        <v>High</v>
      </c>
      <c r="X2524" t="b">
        <f t="shared" si="39"/>
        <v>1</v>
      </c>
      <c r="Y2524" t="b">
        <f>tbl_CleanLeads[[#This Row],[Response_Time_Hours]]&gt;24</f>
        <v>0</v>
      </c>
      <c r="Z2524" s="13" t="b">
        <f>tbl_CleanLeads[[#This Row],[Response_Time_Hours]]&gt;72</f>
        <v>0</v>
      </c>
      <c r="AA2524" s="13" t="b">
        <f>tbl_CleanLeads[[#This Row],[Status_Clean]]="Converted"</f>
        <v>0</v>
      </c>
    </row>
    <row r="2525" spans="1:27">
      <c r="A2525" t="s">
        <v>70</v>
      </c>
      <c r="B2525" t="s">
        <v>7148</v>
      </c>
      <c r="C2525" t="s">
        <v>7149</v>
      </c>
      <c r="D2525" t="s">
        <v>7268</v>
      </c>
      <c r="E2525" t="s">
        <v>1356</v>
      </c>
      <c r="F2525" t="s">
        <v>250</v>
      </c>
      <c r="G2525" s="1">
        <v>45255</v>
      </c>
      <c r="H2525" s="8">
        <f>MONTH(tbl_CleanLeads[[#This Row],[Lead_Date_Final]])</f>
        <v>11</v>
      </c>
      <c r="I2525" t="s">
        <v>7300</v>
      </c>
      <c r="J2525" t="s">
        <v>7263</v>
      </c>
      <c r="K2525" t="s">
        <v>7264</v>
      </c>
      <c r="L2525">
        <f>WEEKDAY(tbl_CleanLeads[[#This Row],[Lead_Date_Final]],2)</f>
        <v>6</v>
      </c>
      <c r="M2525" t="s">
        <v>7278</v>
      </c>
      <c r="N2525">
        <v>2.5</v>
      </c>
      <c r="O2525" s="7">
        <v>1628.73</v>
      </c>
      <c r="P2525">
        <v>5</v>
      </c>
      <c r="Q2525" t="s">
        <v>7289</v>
      </c>
      <c r="R2525">
        <f>IF(UPPER(TRIM(Table2[[#This Row],[Status_Clean]]))="CONVERTED",1,0)</f>
        <v>1</v>
      </c>
      <c r="S2525">
        <f>IF(ISNUMBER(MATCH(UPPER(TRIM(Table2[[#This Row],[Status_Clean]])),{"CONTACTED","QUALIFIED","CONVERTED"},0)),1,0)</f>
        <v>1</v>
      </c>
      <c r="T2525" cm="1">
        <f t="array" ref="T2525">_xlfn.SWITCH(UPPER(TRIM(Table2[[#This Row],[Status_Clean]])),"NEW",1,"CONTACTED",2,"QUALIFIED",3,"CONVERTED",4,"LOST",5,99)</f>
        <v>4</v>
      </c>
      <c r="U2525" t="str" cm="1">
        <f t="array" ref="U2525">_xlfn.LET(_xlpm.x,IFERROR(VALUE(Table2[[#This Row],[Response_Time_Hours]]),""),IF(_xlpm.x="","CHECK",_xlfn.IFS(_xlpm.x&lt;=1,"Immediate",_xlpm.x&lt;=6,"Fast",_xlpm.x&lt;=24,"Moderate",_xlpm.x&gt;24,"Delayed")))</f>
        <v>Fast</v>
      </c>
      <c r="V2525">
        <f>FLOOR(tbl_CleanLeads[[#This Row],[Response_Time_Hours]],6)</f>
        <v>0</v>
      </c>
      <c r="W2525" t="str" cm="1">
        <f t="array" ref="W2525">IF(Table2[[#This Row],[Interaction_Count_Final]]="","N/A",_xlfn.IFS(Table2[[#This Row],[Interaction_Count_Final]]&lt;=2,"Low",Table2[[#This Row],[Interaction_Count_Final]]&lt;=5,"Medium",Table2[[#This Row],[Interaction_Count_Final]]&gt;=6,"High",TRUE,"CHECK"))</f>
        <v>Medium</v>
      </c>
      <c r="X2525" t="b">
        <f t="shared" si="39"/>
        <v>1</v>
      </c>
      <c r="Y2525" t="b">
        <f>tbl_CleanLeads[[#This Row],[Response_Time_Hours]]&gt;24</f>
        <v>0</v>
      </c>
      <c r="Z2525" s="13" t="b">
        <f>tbl_CleanLeads[[#This Row],[Response_Time_Hours]]&gt;72</f>
        <v>0</v>
      </c>
      <c r="AA2525" s="13" t="b">
        <f>tbl_CleanLeads[[#This Row],[Status_Clean]]="Converted"</f>
        <v>1</v>
      </c>
    </row>
    <row r="2526" spans="1:27">
      <c r="A2526" t="s">
        <v>63</v>
      </c>
      <c r="B2526" t="s">
        <v>7151</v>
      </c>
      <c r="C2526" t="s">
        <v>7152</v>
      </c>
      <c r="D2526" t="s">
        <v>7258</v>
      </c>
      <c r="E2526" t="s">
        <v>363</v>
      </c>
      <c r="F2526" t="s">
        <v>193</v>
      </c>
      <c r="G2526" s="1">
        <v>45247</v>
      </c>
      <c r="H2526" s="8">
        <f>MONTH(tbl_CleanLeads[[#This Row],[Lead_Date_Final]])</f>
        <v>11</v>
      </c>
      <c r="I2526" t="s">
        <v>7300</v>
      </c>
      <c r="J2526" t="s">
        <v>7263</v>
      </c>
      <c r="K2526" t="s">
        <v>7264</v>
      </c>
      <c r="L2526">
        <f>WEEKDAY(tbl_CleanLeads[[#This Row],[Lead_Date_Final]],2)</f>
        <v>5</v>
      </c>
      <c r="M2526" t="s">
        <v>7312</v>
      </c>
      <c r="N2526">
        <v>3.6</v>
      </c>
      <c r="O2526" s="7">
        <v>2750.76</v>
      </c>
      <c r="P2526">
        <v>30</v>
      </c>
      <c r="Q2526" t="s">
        <v>7266</v>
      </c>
      <c r="R2526">
        <f>IF(UPPER(TRIM(Table2[[#This Row],[Status_Clean]]))="CONVERTED",1,0)</f>
        <v>0</v>
      </c>
      <c r="S2526">
        <f>IF(ISNUMBER(MATCH(UPPER(TRIM(Table2[[#This Row],[Status_Clean]])),{"CONTACTED","QUALIFIED","CONVERTED"},0)),1,0)</f>
        <v>0</v>
      </c>
      <c r="T2526" cm="1">
        <f t="array" ref="T2526">_xlfn.SWITCH(UPPER(TRIM(Table2[[#This Row],[Status_Clean]])),"NEW",1,"CONTACTED",2,"QUALIFIED",3,"CONVERTED",4,"LOST",5,99)</f>
        <v>1</v>
      </c>
      <c r="U2526" t="str" cm="1">
        <f t="array" ref="U2526">_xlfn.LET(_xlpm.x,IFERROR(VALUE(Table2[[#This Row],[Response_Time_Hours]]),""),IF(_xlpm.x="","CHECK",_xlfn.IFS(_xlpm.x&lt;=1,"Immediate",_xlpm.x&lt;=6,"Fast",_xlpm.x&lt;=24,"Moderate",_xlpm.x&gt;24,"Delayed")))</f>
        <v>Fast</v>
      </c>
      <c r="V2526">
        <f>FLOOR(tbl_CleanLeads[[#This Row],[Response_Time_Hours]],6)</f>
        <v>0</v>
      </c>
      <c r="W2526" t="str" cm="1">
        <f t="array" ref="W2526">IF(Table2[[#This Row],[Interaction_Count_Final]]="","N/A",_xlfn.IFS(Table2[[#This Row],[Interaction_Count_Final]]&lt;=2,"Low",Table2[[#This Row],[Interaction_Count_Final]]&lt;=5,"Medium",Table2[[#This Row],[Interaction_Count_Final]]&gt;=6,"High",TRUE,"CHECK"))</f>
        <v>High</v>
      </c>
      <c r="X2526" t="b">
        <f t="shared" si="39"/>
        <v>1</v>
      </c>
      <c r="Y2526" t="b">
        <f>tbl_CleanLeads[[#This Row],[Response_Time_Hours]]&gt;24</f>
        <v>0</v>
      </c>
      <c r="Z2526" s="13" t="b">
        <f>tbl_CleanLeads[[#This Row],[Response_Time_Hours]]&gt;72</f>
        <v>0</v>
      </c>
      <c r="AA2526" s="13" t="b">
        <f>tbl_CleanLeads[[#This Row],[Status_Clean]]="Converted"</f>
        <v>0</v>
      </c>
    </row>
    <row r="2527" spans="1:27">
      <c r="A2527" t="s">
        <v>63</v>
      </c>
      <c r="B2527" t="s">
        <v>7153</v>
      </c>
      <c r="C2527" t="s">
        <v>8825</v>
      </c>
      <c r="D2527" t="s">
        <v>7280</v>
      </c>
      <c r="E2527" t="s">
        <v>263</v>
      </c>
      <c r="F2527" t="s">
        <v>173</v>
      </c>
      <c r="G2527" s="1">
        <v>45016</v>
      </c>
      <c r="H2527" s="8">
        <f>MONTH(tbl_CleanLeads[[#This Row],[Lead_Date_Final]])</f>
        <v>3</v>
      </c>
      <c r="I2527" t="s">
        <v>7295</v>
      </c>
      <c r="J2527" t="s">
        <v>7263</v>
      </c>
      <c r="K2527" t="s">
        <v>7284</v>
      </c>
      <c r="L2527">
        <f>WEEKDAY(tbl_CleanLeads[[#This Row],[Lead_Date_Final]],2)</f>
        <v>5</v>
      </c>
      <c r="M2527" t="s">
        <v>7312</v>
      </c>
      <c r="N2527">
        <v>49</v>
      </c>
      <c r="O2527" s="7">
        <v>4901.66</v>
      </c>
      <c r="P2527">
        <v>2</v>
      </c>
      <c r="Q2527" t="s">
        <v>7273</v>
      </c>
      <c r="R2527">
        <f>IF(UPPER(TRIM(Table2[[#This Row],[Status_Clean]]))="CONVERTED",1,0)</f>
        <v>0</v>
      </c>
      <c r="S2527">
        <f>IF(ISNUMBER(MATCH(UPPER(TRIM(Table2[[#This Row],[Status_Clean]])),{"CONTACTED","QUALIFIED","CONVERTED"},0)),1,0)</f>
        <v>0</v>
      </c>
      <c r="T2527" cm="1">
        <f t="array" ref="T2527">_xlfn.SWITCH(UPPER(TRIM(Table2[[#This Row],[Status_Clean]])),"NEW",1,"CONTACTED",2,"QUALIFIED",3,"CONVERTED",4,"LOST",5,99)</f>
        <v>5</v>
      </c>
      <c r="U2527" t="str" cm="1">
        <f t="array" ref="U2527">_xlfn.LET(_xlpm.x,IFERROR(VALUE(Table2[[#This Row],[Response_Time_Hours]]),""),IF(_xlpm.x="","CHECK",_xlfn.IFS(_xlpm.x&lt;=1,"Immediate",_xlpm.x&lt;=6,"Fast",_xlpm.x&lt;=24,"Moderate",_xlpm.x&gt;24,"Delayed")))</f>
        <v>Delayed</v>
      </c>
      <c r="V2527">
        <f>FLOOR(tbl_CleanLeads[[#This Row],[Response_Time_Hours]],6)</f>
        <v>48</v>
      </c>
      <c r="W2527" t="str" cm="1">
        <f t="array" ref="W2527">IF(Table2[[#This Row],[Interaction_Count_Final]]="","N/A",_xlfn.IFS(Table2[[#This Row],[Interaction_Count_Final]]&lt;=2,"Low",Table2[[#This Row],[Interaction_Count_Final]]&lt;=5,"Medium",Table2[[#This Row],[Interaction_Count_Final]]&gt;=6,"High",TRUE,"CHECK"))</f>
        <v>Low</v>
      </c>
      <c r="X2527" t="b">
        <f t="shared" si="39"/>
        <v>1</v>
      </c>
      <c r="Y2527" t="b">
        <f>tbl_CleanLeads[[#This Row],[Response_Time_Hours]]&gt;24</f>
        <v>1</v>
      </c>
      <c r="Z2527" s="13" t="b">
        <f>tbl_CleanLeads[[#This Row],[Response_Time_Hours]]&gt;72</f>
        <v>0</v>
      </c>
      <c r="AA2527" s="13" t="b">
        <f>tbl_CleanLeads[[#This Row],[Status_Clean]]="Converted"</f>
        <v>0</v>
      </c>
    </row>
    <row r="2528" spans="1:27">
      <c r="A2528" t="s">
        <v>102</v>
      </c>
      <c r="B2528" t="s">
        <v>7155</v>
      </c>
      <c r="C2528" t="s">
        <v>8826</v>
      </c>
      <c r="D2528" t="s">
        <v>7258</v>
      </c>
      <c r="E2528" t="s">
        <v>363</v>
      </c>
      <c r="F2528" t="s">
        <v>125</v>
      </c>
      <c r="G2528" s="1">
        <v>45283</v>
      </c>
      <c r="H2528" s="8">
        <f>MONTH(tbl_CleanLeads[[#This Row],[Lead_Date_Final]])</f>
        <v>12</v>
      </c>
      <c r="I2528" t="s">
        <v>7262</v>
      </c>
      <c r="J2528" t="s">
        <v>7263</v>
      </c>
      <c r="K2528" t="s">
        <v>7264</v>
      </c>
      <c r="L2528">
        <f>WEEKDAY(tbl_CleanLeads[[#This Row],[Lead_Date_Final]],2)</f>
        <v>6</v>
      </c>
      <c r="M2528" t="s">
        <v>7278</v>
      </c>
      <c r="N2528">
        <v>9.1</v>
      </c>
      <c r="O2528" s="7">
        <v>2148.67</v>
      </c>
      <c r="P2528">
        <v>39</v>
      </c>
      <c r="Q2528" t="s">
        <v>7266</v>
      </c>
      <c r="R2528">
        <f>IF(UPPER(TRIM(Table2[[#This Row],[Status_Clean]]))="CONVERTED",1,0)</f>
        <v>0</v>
      </c>
      <c r="S2528">
        <f>IF(ISNUMBER(MATCH(UPPER(TRIM(Table2[[#This Row],[Status_Clean]])),{"CONTACTED","QUALIFIED","CONVERTED"},0)),1,0)</f>
        <v>1</v>
      </c>
      <c r="T2528" cm="1">
        <f t="array" ref="T2528">_xlfn.SWITCH(UPPER(TRIM(Table2[[#This Row],[Status_Clean]])),"NEW",1,"CONTACTED",2,"QUALIFIED",3,"CONVERTED",4,"LOST",5,99)</f>
        <v>2</v>
      </c>
      <c r="U2528" t="str" cm="1">
        <f t="array" ref="U2528">_xlfn.LET(_xlpm.x,IFERROR(VALUE(Table2[[#This Row],[Response_Time_Hours]]),""),IF(_xlpm.x="","CHECK",_xlfn.IFS(_xlpm.x&lt;=1,"Immediate",_xlpm.x&lt;=6,"Fast",_xlpm.x&lt;=24,"Moderate",_xlpm.x&gt;24,"Delayed")))</f>
        <v>Moderate</v>
      </c>
      <c r="V2528">
        <f>FLOOR(tbl_CleanLeads[[#This Row],[Response_Time_Hours]],6)</f>
        <v>6</v>
      </c>
      <c r="W2528" t="str" cm="1">
        <f t="array" ref="W2528">IF(Table2[[#This Row],[Interaction_Count_Final]]="","N/A",_xlfn.IFS(Table2[[#This Row],[Interaction_Count_Final]]&lt;=2,"Low",Table2[[#This Row],[Interaction_Count_Final]]&lt;=5,"Medium",Table2[[#This Row],[Interaction_Count_Final]]&gt;=6,"High",TRUE,"CHECK"))</f>
        <v>High</v>
      </c>
      <c r="X2528" t="b">
        <f t="shared" si="39"/>
        <v>1</v>
      </c>
      <c r="Y2528" t="b">
        <f>tbl_CleanLeads[[#This Row],[Response_Time_Hours]]&gt;24</f>
        <v>0</v>
      </c>
      <c r="Z2528" s="13" t="b">
        <f>tbl_CleanLeads[[#This Row],[Response_Time_Hours]]&gt;72</f>
        <v>0</v>
      </c>
      <c r="AA2528" s="13" t="b">
        <f>tbl_CleanLeads[[#This Row],[Status_Clean]]="Converted"</f>
        <v>0</v>
      </c>
    </row>
    <row r="2529" spans="1:27">
      <c r="A2529" t="s">
        <v>63</v>
      </c>
      <c r="B2529" t="s">
        <v>7158</v>
      </c>
      <c r="C2529" t="s">
        <v>7159</v>
      </c>
      <c r="D2529" t="s">
        <v>7268</v>
      </c>
      <c r="E2529" t="s">
        <v>69</v>
      </c>
      <c r="F2529" t="s">
        <v>71</v>
      </c>
      <c r="G2529" s="1">
        <v>45300</v>
      </c>
      <c r="H2529" s="8">
        <f>MONTH(tbl_CleanLeads[[#This Row],[Lead_Date_Final]])</f>
        <v>1</v>
      </c>
      <c r="I2529" t="s">
        <v>7317</v>
      </c>
      <c r="J2529" t="s">
        <v>7271</v>
      </c>
      <c r="K2529" t="s">
        <v>7284</v>
      </c>
      <c r="L2529">
        <f>WEEKDAY(tbl_CleanLeads[[#This Row],[Lead_Date_Final]],2)</f>
        <v>2</v>
      </c>
      <c r="M2529" t="s">
        <v>7265</v>
      </c>
      <c r="N2529">
        <v>14.399999999999999</v>
      </c>
      <c r="O2529" s="7">
        <v>1290.95</v>
      </c>
      <c r="P2529">
        <v>33</v>
      </c>
      <c r="Q2529" t="s">
        <v>7289</v>
      </c>
      <c r="R2529">
        <f>IF(UPPER(TRIM(Table2[[#This Row],[Status_Clean]]))="CONVERTED",1,0)</f>
        <v>0</v>
      </c>
      <c r="S2529">
        <f>IF(ISNUMBER(MATCH(UPPER(TRIM(Table2[[#This Row],[Status_Clean]])),{"CONTACTED","QUALIFIED","CONVERTED"},0)),1,0)</f>
        <v>1</v>
      </c>
      <c r="T2529" cm="1">
        <f t="array" ref="T2529">_xlfn.SWITCH(UPPER(TRIM(Table2[[#This Row],[Status_Clean]])),"NEW",1,"CONTACTED",2,"QUALIFIED",3,"CONVERTED",4,"LOST",5,99)</f>
        <v>3</v>
      </c>
      <c r="U2529" t="str" cm="1">
        <f t="array" ref="U2529">_xlfn.LET(_xlpm.x,IFERROR(VALUE(Table2[[#This Row],[Response_Time_Hours]]),""),IF(_xlpm.x="","CHECK",_xlfn.IFS(_xlpm.x&lt;=1,"Immediate",_xlpm.x&lt;=6,"Fast",_xlpm.x&lt;=24,"Moderate",_xlpm.x&gt;24,"Delayed")))</f>
        <v>Moderate</v>
      </c>
      <c r="V2529">
        <f>FLOOR(tbl_CleanLeads[[#This Row],[Response_Time_Hours]],6)</f>
        <v>12</v>
      </c>
      <c r="W2529" t="str" cm="1">
        <f t="array" ref="W2529">IF(Table2[[#This Row],[Interaction_Count_Final]]="","N/A",_xlfn.IFS(Table2[[#This Row],[Interaction_Count_Final]]&lt;=2,"Low",Table2[[#This Row],[Interaction_Count_Final]]&lt;=5,"Medium",Table2[[#This Row],[Interaction_Count_Final]]&gt;=6,"High",TRUE,"CHECK"))</f>
        <v>High</v>
      </c>
      <c r="X2529" t="b">
        <f t="shared" si="39"/>
        <v>1</v>
      </c>
      <c r="Y2529" t="b">
        <f>tbl_CleanLeads[[#This Row],[Response_Time_Hours]]&gt;24</f>
        <v>0</v>
      </c>
      <c r="Z2529" s="13" t="b">
        <f>tbl_CleanLeads[[#This Row],[Response_Time_Hours]]&gt;72</f>
        <v>0</v>
      </c>
      <c r="AA2529" s="13" t="b">
        <f>tbl_CleanLeads[[#This Row],[Status_Clean]]="Converted"</f>
        <v>0</v>
      </c>
    </row>
    <row r="2530" spans="1:27">
      <c r="A2530" t="s">
        <v>90</v>
      </c>
      <c r="B2530" t="s">
        <v>7160</v>
      </c>
      <c r="C2530" t="s">
        <v>8828</v>
      </c>
      <c r="D2530" t="s">
        <v>7258</v>
      </c>
      <c r="E2530" t="s">
        <v>263</v>
      </c>
      <c r="F2530" t="s">
        <v>250</v>
      </c>
      <c r="G2530" s="1">
        <v>45062</v>
      </c>
      <c r="H2530" s="8">
        <f>MONTH(tbl_CleanLeads[[#This Row],[Lead_Date_Final]])</f>
        <v>5</v>
      </c>
      <c r="I2530" t="s">
        <v>7314</v>
      </c>
      <c r="J2530" t="s">
        <v>7263</v>
      </c>
      <c r="K2530" t="s">
        <v>7277</v>
      </c>
      <c r="L2530">
        <f>WEEKDAY(tbl_CleanLeads[[#This Row],[Lead_Date_Final]],2)</f>
        <v>2</v>
      </c>
      <c r="M2530" t="s">
        <v>7265</v>
      </c>
      <c r="N2530">
        <v>26.9</v>
      </c>
      <c r="O2530" s="7">
        <v>4309.43</v>
      </c>
      <c r="P2530">
        <v>35</v>
      </c>
      <c r="Q2530" t="s">
        <v>7273</v>
      </c>
      <c r="R2530">
        <f>IF(UPPER(TRIM(Table2[[#This Row],[Status_Clean]]))="CONVERTED",1,0)</f>
        <v>1</v>
      </c>
      <c r="S2530">
        <f>IF(ISNUMBER(MATCH(UPPER(TRIM(Table2[[#This Row],[Status_Clean]])),{"CONTACTED","QUALIFIED","CONVERTED"},0)),1,0)</f>
        <v>1</v>
      </c>
      <c r="T2530" cm="1">
        <f t="array" ref="T2530">_xlfn.SWITCH(UPPER(TRIM(Table2[[#This Row],[Status_Clean]])),"NEW",1,"CONTACTED",2,"QUALIFIED",3,"CONVERTED",4,"LOST",5,99)</f>
        <v>4</v>
      </c>
      <c r="U2530" t="str" cm="1">
        <f t="array" ref="U2530">_xlfn.LET(_xlpm.x,IFERROR(VALUE(Table2[[#This Row],[Response_Time_Hours]]),""),IF(_xlpm.x="","CHECK",_xlfn.IFS(_xlpm.x&lt;=1,"Immediate",_xlpm.x&lt;=6,"Fast",_xlpm.x&lt;=24,"Moderate",_xlpm.x&gt;24,"Delayed")))</f>
        <v>Delayed</v>
      </c>
      <c r="V2530">
        <f>FLOOR(tbl_CleanLeads[[#This Row],[Response_Time_Hours]],6)</f>
        <v>24</v>
      </c>
      <c r="W2530" t="str" cm="1">
        <f t="array" ref="W2530">IF(Table2[[#This Row],[Interaction_Count_Final]]="","N/A",_xlfn.IFS(Table2[[#This Row],[Interaction_Count_Final]]&lt;=2,"Low",Table2[[#This Row],[Interaction_Count_Final]]&lt;=5,"Medium",Table2[[#This Row],[Interaction_Count_Final]]&gt;=6,"High",TRUE,"CHECK"))</f>
        <v>High</v>
      </c>
      <c r="X2530" t="b">
        <f t="shared" si="39"/>
        <v>1</v>
      </c>
      <c r="Y2530" t="b">
        <f>tbl_CleanLeads[[#This Row],[Response_Time_Hours]]&gt;24</f>
        <v>1</v>
      </c>
      <c r="Z2530" s="13" t="b">
        <f>tbl_CleanLeads[[#This Row],[Response_Time_Hours]]&gt;72</f>
        <v>0</v>
      </c>
      <c r="AA2530" s="13" t="b">
        <f>tbl_CleanLeads[[#This Row],[Status_Clean]]="Converted"</f>
        <v>1</v>
      </c>
    </row>
    <row r="2531" spans="1:27">
      <c r="A2531" t="s">
        <v>90</v>
      </c>
      <c r="B2531" t="s">
        <v>7163</v>
      </c>
      <c r="C2531" t="s">
        <v>7164</v>
      </c>
      <c r="D2531" t="s">
        <v>7303</v>
      </c>
      <c r="E2531" t="s">
        <v>69</v>
      </c>
      <c r="F2531" t="s">
        <v>125</v>
      </c>
      <c r="G2531" s="1">
        <v>45339</v>
      </c>
      <c r="H2531" s="8">
        <f>MONTH(tbl_CleanLeads[[#This Row],[Lead_Date_Final]])</f>
        <v>2</v>
      </c>
      <c r="I2531" t="s">
        <v>7283</v>
      </c>
      <c r="J2531" t="s">
        <v>7271</v>
      </c>
      <c r="K2531" t="s">
        <v>7284</v>
      </c>
      <c r="L2531">
        <f>WEEKDAY(tbl_CleanLeads[[#This Row],[Lead_Date_Final]],2)</f>
        <v>6</v>
      </c>
      <c r="M2531" t="s">
        <v>7278</v>
      </c>
      <c r="N2531">
        <v>41</v>
      </c>
      <c r="O2531" s="7">
        <v>4226.3</v>
      </c>
      <c r="P2531">
        <v>16</v>
      </c>
      <c r="Q2531" t="s">
        <v>7273</v>
      </c>
      <c r="R2531">
        <f>IF(UPPER(TRIM(Table2[[#This Row],[Status_Clean]]))="CONVERTED",1,0)</f>
        <v>0</v>
      </c>
      <c r="S2531">
        <f>IF(ISNUMBER(MATCH(UPPER(TRIM(Table2[[#This Row],[Status_Clean]])),{"CONTACTED","QUALIFIED","CONVERTED"},0)),1,0)</f>
        <v>1</v>
      </c>
      <c r="T2531" cm="1">
        <f t="array" ref="T2531">_xlfn.SWITCH(UPPER(TRIM(Table2[[#This Row],[Status_Clean]])),"NEW",1,"CONTACTED",2,"QUALIFIED",3,"CONVERTED",4,"LOST",5,99)</f>
        <v>2</v>
      </c>
      <c r="U2531" t="str" cm="1">
        <f t="array" ref="U2531">_xlfn.LET(_xlpm.x,IFERROR(VALUE(Table2[[#This Row],[Response_Time_Hours]]),""),IF(_xlpm.x="","CHECK",_xlfn.IFS(_xlpm.x&lt;=1,"Immediate",_xlpm.x&lt;=6,"Fast",_xlpm.x&lt;=24,"Moderate",_xlpm.x&gt;24,"Delayed")))</f>
        <v>Delayed</v>
      </c>
      <c r="V2531">
        <f>FLOOR(tbl_CleanLeads[[#This Row],[Response_Time_Hours]],6)</f>
        <v>36</v>
      </c>
      <c r="W2531" t="str" cm="1">
        <f t="array" ref="W2531">IF(Table2[[#This Row],[Interaction_Count_Final]]="","N/A",_xlfn.IFS(Table2[[#This Row],[Interaction_Count_Final]]&lt;=2,"Low",Table2[[#This Row],[Interaction_Count_Final]]&lt;=5,"Medium",Table2[[#This Row],[Interaction_Count_Final]]&gt;=6,"High",TRUE,"CHECK"))</f>
        <v>High</v>
      </c>
      <c r="X2531" t="b">
        <f t="shared" si="39"/>
        <v>1</v>
      </c>
      <c r="Y2531" t="b">
        <f>tbl_CleanLeads[[#This Row],[Response_Time_Hours]]&gt;24</f>
        <v>1</v>
      </c>
      <c r="Z2531" s="13" t="b">
        <f>tbl_CleanLeads[[#This Row],[Response_Time_Hours]]&gt;72</f>
        <v>0</v>
      </c>
      <c r="AA2531" s="13" t="b">
        <f>tbl_CleanLeads[[#This Row],[Status_Clean]]="Converted"</f>
        <v>0</v>
      </c>
    </row>
    <row r="2532" spans="1:27">
      <c r="A2532" t="s">
        <v>63</v>
      </c>
      <c r="B2532" t="s">
        <v>7166</v>
      </c>
      <c r="C2532" t="s">
        <v>7167</v>
      </c>
      <c r="D2532" t="s">
        <v>7268</v>
      </c>
      <c r="E2532" t="s">
        <v>7308</v>
      </c>
      <c r="F2532" t="s">
        <v>125</v>
      </c>
      <c r="G2532" s="1">
        <v>45276</v>
      </c>
      <c r="H2532" s="8">
        <f>MONTH(tbl_CleanLeads[[#This Row],[Lead_Date_Final]])</f>
        <v>12</v>
      </c>
      <c r="I2532" t="s">
        <v>7262</v>
      </c>
      <c r="J2532" t="s">
        <v>7263</v>
      </c>
      <c r="K2532" t="s">
        <v>7264</v>
      </c>
      <c r="L2532">
        <f>WEEKDAY(tbl_CleanLeads[[#This Row],[Lead_Date_Final]],2)</f>
        <v>6</v>
      </c>
      <c r="M2532" t="s">
        <v>7278</v>
      </c>
      <c r="N2532">
        <v>43</v>
      </c>
      <c r="O2532" s="7">
        <v>4302.3</v>
      </c>
      <c r="P2532">
        <v>24</v>
      </c>
      <c r="Q2532" t="s">
        <v>7273</v>
      </c>
      <c r="R2532">
        <f>IF(UPPER(TRIM(Table2[[#This Row],[Status_Clean]]))="CONVERTED",1,0)</f>
        <v>0</v>
      </c>
      <c r="S2532">
        <f>IF(ISNUMBER(MATCH(UPPER(TRIM(Table2[[#This Row],[Status_Clean]])),{"CONTACTED","QUALIFIED","CONVERTED"},0)),1,0)</f>
        <v>1</v>
      </c>
      <c r="T2532" cm="1">
        <f t="array" ref="T2532">_xlfn.SWITCH(UPPER(TRIM(Table2[[#This Row],[Status_Clean]])),"NEW",1,"CONTACTED",2,"QUALIFIED",3,"CONVERTED",4,"LOST",5,99)</f>
        <v>2</v>
      </c>
      <c r="U2532" t="str" cm="1">
        <f t="array" ref="U2532">_xlfn.LET(_xlpm.x,IFERROR(VALUE(Table2[[#This Row],[Response_Time_Hours]]),""),IF(_xlpm.x="","CHECK",_xlfn.IFS(_xlpm.x&lt;=1,"Immediate",_xlpm.x&lt;=6,"Fast",_xlpm.x&lt;=24,"Moderate",_xlpm.x&gt;24,"Delayed")))</f>
        <v>Delayed</v>
      </c>
      <c r="V2532">
        <f>FLOOR(tbl_CleanLeads[[#This Row],[Response_Time_Hours]],6)</f>
        <v>42</v>
      </c>
      <c r="W2532" t="str" cm="1">
        <f t="array" ref="W2532">IF(Table2[[#This Row],[Interaction_Count_Final]]="","N/A",_xlfn.IFS(Table2[[#This Row],[Interaction_Count_Final]]&lt;=2,"Low",Table2[[#This Row],[Interaction_Count_Final]]&lt;=5,"Medium",Table2[[#This Row],[Interaction_Count_Final]]&gt;=6,"High",TRUE,"CHECK"))</f>
        <v>High</v>
      </c>
      <c r="X2532" t="b">
        <f t="shared" si="39"/>
        <v>1</v>
      </c>
      <c r="Y2532" t="b">
        <f>tbl_CleanLeads[[#This Row],[Response_Time_Hours]]&gt;24</f>
        <v>1</v>
      </c>
      <c r="Z2532" s="13" t="b">
        <f>tbl_CleanLeads[[#This Row],[Response_Time_Hours]]&gt;72</f>
        <v>0</v>
      </c>
      <c r="AA2532" s="13" t="b">
        <f>tbl_CleanLeads[[#This Row],[Status_Clean]]="Converted"</f>
        <v>0</v>
      </c>
    </row>
    <row r="2533" spans="1:27">
      <c r="A2533" t="s">
        <v>70</v>
      </c>
      <c r="B2533" t="s">
        <v>7170</v>
      </c>
      <c r="C2533" t="s">
        <v>7171</v>
      </c>
      <c r="D2533" t="s">
        <v>7280</v>
      </c>
      <c r="E2533" t="s">
        <v>311</v>
      </c>
      <c r="F2533" t="s">
        <v>71</v>
      </c>
      <c r="G2533" s="1">
        <v>45541</v>
      </c>
      <c r="H2533" s="8">
        <f>MONTH(tbl_CleanLeads[[#This Row],[Lead_Date_Final]])</f>
        <v>9</v>
      </c>
      <c r="I2533" t="s">
        <v>7287</v>
      </c>
      <c r="J2533" t="s">
        <v>7271</v>
      </c>
      <c r="K2533" t="s">
        <v>7288</v>
      </c>
      <c r="L2533">
        <f>WEEKDAY(tbl_CleanLeads[[#This Row],[Lead_Date_Final]],2)</f>
        <v>5</v>
      </c>
      <c r="M2533" t="s">
        <v>7312</v>
      </c>
      <c r="N2533">
        <v>3.5</v>
      </c>
      <c r="O2533" s="7">
        <v>1646.42</v>
      </c>
      <c r="P2533">
        <v>45</v>
      </c>
      <c r="Q2533" t="s">
        <v>7289</v>
      </c>
      <c r="R2533">
        <f>IF(UPPER(TRIM(Table2[[#This Row],[Status_Clean]]))="CONVERTED",1,0)</f>
        <v>0</v>
      </c>
      <c r="S2533">
        <f>IF(ISNUMBER(MATCH(UPPER(TRIM(Table2[[#This Row],[Status_Clean]])),{"CONTACTED","QUALIFIED","CONVERTED"},0)),1,0)</f>
        <v>1</v>
      </c>
      <c r="T2533" cm="1">
        <f t="array" ref="T2533">_xlfn.SWITCH(UPPER(TRIM(Table2[[#This Row],[Status_Clean]])),"NEW",1,"CONTACTED",2,"QUALIFIED",3,"CONVERTED",4,"LOST",5,99)</f>
        <v>3</v>
      </c>
      <c r="U2533" t="str" cm="1">
        <f t="array" ref="U2533">_xlfn.LET(_xlpm.x,IFERROR(VALUE(Table2[[#This Row],[Response_Time_Hours]]),""),IF(_xlpm.x="","CHECK",_xlfn.IFS(_xlpm.x&lt;=1,"Immediate",_xlpm.x&lt;=6,"Fast",_xlpm.x&lt;=24,"Moderate",_xlpm.x&gt;24,"Delayed")))</f>
        <v>Fast</v>
      </c>
      <c r="V2533">
        <f>FLOOR(tbl_CleanLeads[[#This Row],[Response_Time_Hours]],6)</f>
        <v>0</v>
      </c>
      <c r="W2533" t="str" cm="1">
        <f t="array" ref="W2533">IF(Table2[[#This Row],[Interaction_Count_Final]]="","N/A",_xlfn.IFS(Table2[[#This Row],[Interaction_Count_Final]]&lt;=2,"Low",Table2[[#This Row],[Interaction_Count_Final]]&lt;=5,"Medium",Table2[[#This Row],[Interaction_Count_Final]]&gt;=6,"High",TRUE,"CHECK"))</f>
        <v>High</v>
      </c>
      <c r="X2533" t="b">
        <f t="shared" si="39"/>
        <v>1</v>
      </c>
      <c r="Y2533" t="b">
        <f>tbl_CleanLeads[[#This Row],[Response_Time_Hours]]&gt;24</f>
        <v>0</v>
      </c>
      <c r="Z2533" s="13" t="b">
        <f>tbl_CleanLeads[[#This Row],[Response_Time_Hours]]&gt;72</f>
        <v>0</v>
      </c>
      <c r="AA2533" s="13" t="b">
        <f>tbl_CleanLeads[[#This Row],[Status_Clean]]="Converted"</f>
        <v>0</v>
      </c>
    </row>
    <row r="2534" spans="1:27">
      <c r="A2534" t="s">
        <v>63</v>
      </c>
      <c r="B2534" t="s">
        <v>7173</v>
      </c>
      <c r="C2534" t="s">
        <v>7174</v>
      </c>
      <c r="D2534" t="s">
        <v>7274</v>
      </c>
      <c r="E2534" t="s">
        <v>263</v>
      </c>
      <c r="F2534" t="s">
        <v>125</v>
      </c>
      <c r="G2534" s="1">
        <v>45473</v>
      </c>
      <c r="H2534" s="8">
        <f>MONTH(tbl_CleanLeads[[#This Row],[Lead_Date_Final]])</f>
        <v>6</v>
      </c>
      <c r="I2534" t="s">
        <v>7276</v>
      </c>
      <c r="J2534" t="s">
        <v>7271</v>
      </c>
      <c r="K2534" t="s">
        <v>7277</v>
      </c>
      <c r="L2534">
        <f>WEEKDAY(tbl_CleanLeads[[#This Row],[Lead_Date_Final]],2)</f>
        <v>7</v>
      </c>
      <c r="M2534" t="s">
        <v>7293</v>
      </c>
      <c r="N2534">
        <v>40</v>
      </c>
      <c r="O2534" s="7">
        <v>2425.31</v>
      </c>
      <c r="P2534">
        <v>47</v>
      </c>
      <c r="Q2534" t="s">
        <v>7266</v>
      </c>
      <c r="R2534">
        <f>IF(UPPER(TRIM(Table2[[#This Row],[Status_Clean]]))="CONVERTED",1,0)</f>
        <v>0</v>
      </c>
      <c r="S2534">
        <f>IF(ISNUMBER(MATCH(UPPER(TRIM(Table2[[#This Row],[Status_Clean]])),{"CONTACTED","QUALIFIED","CONVERTED"},0)),1,0)</f>
        <v>1</v>
      </c>
      <c r="T2534" cm="1">
        <f t="array" ref="T2534">_xlfn.SWITCH(UPPER(TRIM(Table2[[#This Row],[Status_Clean]])),"NEW",1,"CONTACTED",2,"QUALIFIED",3,"CONVERTED",4,"LOST",5,99)</f>
        <v>2</v>
      </c>
      <c r="U2534" t="str" cm="1">
        <f t="array" ref="U2534">_xlfn.LET(_xlpm.x,IFERROR(VALUE(Table2[[#This Row],[Response_Time_Hours]]),""),IF(_xlpm.x="","CHECK",_xlfn.IFS(_xlpm.x&lt;=1,"Immediate",_xlpm.x&lt;=6,"Fast",_xlpm.x&lt;=24,"Moderate",_xlpm.x&gt;24,"Delayed")))</f>
        <v>Delayed</v>
      </c>
      <c r="V2534">
        <f>FLOOR(tbl_CleanLeads[[#This Row],[Response_Time_Hours]],6)</f>
        <v>36</v>
      </c>
      <c r="W2534" t="str" cm="1">
        <f t="array" ref="W2534">IF(Table2[[#This Row],[Interaction_Count_Final]]="","N/A",_xlfn.IFS(Table2[[#This Row],[Interaction_Count_Final]]&lt;=2,"Low",Table2[[#This Row],[Interaction_Count_Final]]&lt;=5,"Medium",Table2[[#This Row],[Interaction_Count_Final]]&gt;=6,"High",TRUE,"CHECK"))</f>
        <v>High</v>
      </c>
      <c r="X2534" t="b">
        <f t="shared" si="39"/>
        <v>1</v>
      </c>
      <c r="Y2534" t="b">
        <f>tbl_CleanLeads[[#This Row],[Response_Time_Hours]]&gt;24</f>
        <v>1</v>
      </c>
      <c r="Z2534" s="13" t="b">
        <f>tbl_CleanLeads[[#This Row],[Response_Time_Hours]]&gt;72</f>
        <v>0</v>
      </c>
      <c r="AA2534" s="13" t="b">
        <f>tbl_CleanLeads[[#This Row],[Status_Clean]]="Converted"</f>
        <v>0</v>
      </c>
    </row>
    <row r="2535" spans="1:27">
      <c r="A2535" t="s">
        <v>102</v>
      </c>
      <c r="B2535" t="s">
        <v>7175</v>
      </c>
      <c r="C2535" t="s">
        <v>7176</v>
      </c>
      <c r="D2535" t="s">
        <v>7280</v>
      </c>
      <c r="E2535" t="s">
        <v>1356</v>
      </c>
      <c r="F2535" t="s">
        <v>173</v>
      </c>
      <c r="G2535" s="1">
        <v>45586</v>
      </c>
      <c r="H2535" s="8">
        <f>MONTH(tbl_CleanLeads[[#This Row],[Lead_Date_Final]])</f>
        <v>10</v>
      </c>
      <c r="I2535" t="s">
        <v>7270</v>
      </c>
      <c r="J2535" t="s">
        <v>7271</v>
      </c>
      <c r="K2535" t="s">
        <v>7264</v>
      </c>
      <c r="L2535">
        <f>WEEKDAY(tbl_CleanLeads[[#This Row],[Lead_Date_Final]],2)</f>
        <v>1</v>
      </c>
      <c r="M2535" t="s">
        <v>7298</v>
      </c>
      <c r="N2535">
        <v>9.9</v>
      </c>
      <c r="O2535" s="7">
        <v>2441.71</v>
      </c>
      <c r="P2535">
        <v>18</v>
      </c>
      <c r="Q2535" t="s">
        <v>7266</v>
      </c>
      <c r="R2535">
        <f>IF(UPPER(TRIM(Table2[[#This Row],[Status_Clean]]))="CONVERTED",1,0)</f>
        <v>0</v>
      </c>
      <c r="S2535">
        <f>IF(ISNUMBER(MATCH(UPPER(TRIM(Table2[[#This Row],[Status_Clean]])),{"CONTACTED","QUALIFIED","CONVERTED"},0)),1,0)</f>
        <v>0</v>
      </c>
      <c r="T2535" cm="1">
        <f t="array" ref="T2535">_xlfn.SWITCH(UPPER(TRIM(Table2[[#This Row],[Status_Clean]])),"NEW",1,"CONTACTED",2,"QUALIFIED",3,"CONVERTED",4,"LOST",5,99)</f>
        <v>5</v>
      </c>
      <c r="U2535" t="str" cm="1">
        <f t="array" ref="U2535">_xlfn.LET(_xlpm.x,IFERROR(VALUE(Table2[[#This Row],[Response_Time_Hours]]),""),IF(_xlpm.x="","CHECK",_xlfn.IFS(_xlpm.x&lt;=1,"Immediate",_xlpm.x&lt;=6,"Fast",_xlpm.x&lt;=24,"Moderate",_xlpm.x&gt;24,"Delayed")))</f>
        <v>Moderate</v>
      </c>
      <c r="V2535">
        <f>FLOOR(tbl_CleanLeads[[#This Row],[Response_Time_Hours]],6)</f>
        <v>6</v>
      </c>
      <c r="W2535" t="str" cm="1">
        <f t="array" ref="W2535">IF(Table2[[#This Row],[Interaction_Count_Final]]="","N/A",_xlfn.IFS(Table2[[#This Row],[Interaction_Count_Final]]&lt;=2,"Low",Table2[[#This Row],[Interaction_Count_Final]]&lt;=5,"Medium",Table2[[#This Row],[Interaction_Count_Final]]&gt;=6,"High",TRUE,"CHECK"))</f>
        <v>High</v>
      </c>
      <c r="X2535" t="b">
        <f t="shared" si="39"/>
        <v>1</v>
      </c>
      <c r="Y2535" t="b">
        <f>tbl_CleanLeads[[#This Row],[Response_Time_Hours]]&gt;24</f>
        <v>0</v>
      </c>
      <c r="Z2535" s="13" t="b">
        <f>tbl_CleanLeads[[#This Row],[Response_Time_Hours]]&gt;72</f>
        <v>0</v>
      </c>
      <c r="AA2535" s="13" t="b">
        <f>tbl_CleanLeads[[#This Row],[Status_Clean]]="Converted"</f>
        <v>0</v>
      </c>
    </row>
    <row r="2536" spans="1:27">
      <c r="A2536" t="s">
        <v>63</v>
      </c>
      <c r="B2536" t="s">
        <v>7177</v>
      </c>
      <c r="C2536" t="s">
        <v>8830</v>
      </c>
      <c r="D2536" t="s">
        <v>7280</v>
      </c>
      <c r="E2536" t="s">
        <v>106</v>
      </c>
      <c r="F2536" t="s">
        <v>193</v>
      </c>
      <c r="G2536" s="1">
        <v>45202</v>
      </c>
      <c r="H2536" s="8">
        <f>MONTH(tbl_CleanLeads[[#This Row],[Lead_Date_Final]])</f>
        <v>10</v>
      </c>
      <c r="I2536" t="s">
        <v>7270</v>
      </c>
      <c r="J2536" t="s">
        <v>7263</v>
      </c>
      <c r="K2536" t="s">
        <v>7264</v>
      </c>
      <c r="L2536">
        <f>WEEKDAY(tbl_CleanLeads[[#This Row],[Lead_Date_Final]],2)</f>
        <v>2</v>
      </c>
      <c r="M2536" t="s">
        <v>7265</v>
      </c>
      <c r="N2536">
        <v>52.4</v>
      </c>
      <c r="O2536" s="7">
        <v>4490.45</v>
      </c>
      <c r="P2536">
        <v>27</v>
      </c>
      <c r="Q2536" t="s">
        <v>7273</v>
      </c>
      <c r="R2536">
        <f>IF(UPPER(TRIM(Table2[[#This Row],[Status_Clean]]))="CONVERTED",1,0)</f>
        <v>0</v>
      </c>
      <c r="S2536">
        <f>IF(ISNUMBER(MATCH(UPPER(TRIM(Table2[[#This Row],[Status_Clean]])),{"CONTACTED","QUALIFIED","CONVERTED"},0)),1,0)</f>
        <v>0</v>
      </c>
      <c r="T2536" cm="1">
        <f t="array" ref="T2536">_xlfn.SWITCH(UPPER(TRIM(Table2[[#This Row],[Status_Clean]])),"NEW",1,"CONTACTED",2,"QUALIFIED",3,"CONVERTED",4,"LOST",5,99)</f>
        <v>1</v>
      </c>
      <c r="U2536" t="str" cm="1">
        <f t="array" ref="U2536">_xlfn.LET(_xlpm.x,IFERROR(VALUE(Table2[[#This Row],[Response_Time_Hours]]),""),IF(_xlpm.x="","CHECK",_xlfn.IFS(_xlpm.x&lt;=1,"Immediate",_xlpm.x&lt;=6,"Fast",_xlpm.x&lt;=24,"Moderate",_xlpm.x&gt;24,"Delayed")))</f>
        <v>Delayed</v>
      </c>
      <c r="V2536">
        <f>FLOOR(tbl_CleanLeads[[#This Row],[Response_Time_Hours]],6)</f>
        <v>48</v>
      </c>
      <c r="W2536" t="str" cm="1">
        <f t="array" ref="W2536">IF(Table2[[#This Row],[Interaction_Count_Final]]="","N/A",_xlfn.IFS(Table2[[#This Row],[Interaction_Count_Final]]&lt;=2,"Low",Table2[[#This Row],[Interaction_Count_Final]]&lt;=5,"Medium",Table2[[#This Row],[Interaction_Count_Final]]&gt;=6,"High",TRUE,"CHECK"))</f>
        <v>High</v>
      </c>
      <c r="X2536" t="b">
        <f t="shared" si="39"/>
        <v>1</v>
      </c>
      <c r="Y2536" t="b">
        <f>tbl_CleanLeads[[#This Row],[Response_Time_Hours]]&gt;24</f>
        <v>1</v>
      </c>
      <c r="Z2536" s="13" t="b">
        <f>tbl_CleanLeads[[#This Row],[Response_Time_Hours]]&gt;72</f>
        <v>0</v>
      </c>
      <c r="AA2536" s="13" t="b">
        <f>tbl_CleanLeads[[#This Row],[Status_Clean]]="Converted"</f>
        <v>0</v>
      </c>
    </row>
    <row r="2537" spans="1:27">
      <c r="A2537" t="s">
        <v>90</v>
      </c>
      <c r="B2537" t="s">
        <v>7180</v>
      </c>
      <c r="C2537" t="s">
        <v>7181</v>
      </c>
      <c r="D2537" t="s">
        <v>7303</v>
      </c>
      <c r="E2537" t="s">
        <v>254</v>
      </c>
      <c r="F2537" t="s">
        <v>71</v>
      </c>
      <c r="G2537" s="1">
        <v>45086</v>
      </c>
      <c r="H2537" s="8">
        <f>MONTH(tbl_CleanLeads[[#This Row],[Lead_Date_Final]])</f>
        <v>6</v>
      </c>
      <c r="I2537" t="s">
        <v>7276</v>
      </c>
      <c r="J2537" t="s">
        <v>7263</v>
      </c>
      <c r="K2537" t="s">
        <v>7277</v>
      </c>
      <c r="L2537">
        <f>WEEKDAY(tbl_CleanLeads[[#This Row],[Lead_Date_Final]],2)</f>
        <v>5</v>
      </c>
      <c r="M2537" t="s">
        <v>7312</v>
      </c>
      <c r="N2537">
        <v>6.2</v>
      </c>
      <c r="O2537" s="7">
        <v>2113.67</v>
      </c>
      <c r="P2537">
        <v>44</v>
      </c>
      <c r="Q2537" t="s">
        <v>7266</v>
      </c>
      <c r="R2537">
        <f>IF(UPPER(TRIM(Table2[[#This Row],[Status_Clean]]))="CONVERTED",1,0)</f>
        <v>0</v>
      </c>
      <c r="S2537">
        <f>IF(ISNUMBER(MATCH(UPPER(TRIM(Table2[[#This Row],[Status_Clean]])),{"CONTACTED","QUALIFIED","CONVERTED"},0)),1,0)</f>
        <v>1</v>
      </c>
      <c r="T2537" cm="1">
        <f t="array" ref="T2537">_xlfn.SWITCH(UPPER(TRIM(Table2[[#This Row],[Status_Clean]])),"NEW",1,"CONTACTED",2,"QUALIFIED",3,"CONVERTED",4,"LOST",5,99)</f>
        <v>3</v>
      </c>
      <c r="U2537" t="str" cm="1">
        <f t="array" ref="U2537">_xlfn.LET(_xlpm.x,IFERROR(VALUE(Table2[[#This Row],[Response_Time_Hours]]),""),IF(_xlpm.x="","CHECK",_xlfn.IFS(_xlpm.x&lt;=1,"Immediate",_xlpm.x&lt;=6,"Fast",_xlpm.x&lt;=24,"Moderate",_xlpm.x&gt;24,"Delayed")))</f>
        <v>Moderate</v>
      </c>
      <c r="V2537">
        <f>FLOOR(tbl_CleanLeads[[#This Row],[Response_Time_Hours]],6)</f>
        <v>6</v>
      </c>
      <c r="W2537" t="str" cm="1">
        <f t="array" ref="W2537">IF(Table2[[#This Row],[Interaction_Count_Final]]="","N/A",_xlfn.IFS(Table2[[#This Row],[Interaction_Count_Final]]&lt;=2,"Low",Table2[[#This Row],[Interaction_Count_Final]]&lt;=5,"Medium",Table2[[#This Row],[Interaction_Count_Final]]&gt;=6,"High",TRUE,"CHECK"))</f>
        <v>High</v>
      </c>
      <c r="X2537" t="b">
        <f t="shared" si="39"/>
        <v>1</v>
      </c>
      <c r="Y2537" t="b">
        <f>tbl_CleanLeads[[#This Row],[Response_Time_Hours]]&gt;24</f>
        <v>0</v>
      </c>
      <c r="Z2537" s="13" t="b">
        <f>tbl_CleanLeads[[#This Row],[Response_Time_Hours]]&gt;72</f>
        <v>0</v>
      </c>
      <c r="AA2537" s="13" t="b">
        <f>tbl_CleanLeads[[#This Row],[Status_Clean]]="Converted"</f>
        <v>0</v>
      </c>
    </row>
    <row r="2538" spans="1:27">
      <c r="A2538" t="s">
        <v>70</v>
      </c>
      <c r="B2538" t="s">
        <v>7182</v>
      </c>
      <c r="C2538" t="s">
        <v>7183</v>
      </c>
      <c r="D2538" t="s">
        <v>7303</v>
      </c>
      <c r="E2538" t="s">
        <v>106</v>
      </c>
      <c r="F2538" t="s">
        <v>71</v>
      </c>
      <c r="G2538" s="1">
        <v>45485</v>
      </c>
      <c r="H2538" s="8">
        <f>MONTH(tbl_CleanLeads[[#This Row],[Lead_Date_Final]])</f>
        <v>7</v>
      </c>
      <c r="I2538" t="s">
        <v>7305</v>
      </c>
      <c r="J2538" t="s">
        <v>7271</v>
      </c>
      <c r="K2538" t="s">
        <v>7288</v>
      </c>
      <c r="L2538">
        <f>WEEKDAY(tbl_CleanLeads[[#This Row],[Lead_Date_Final]],2)</f>
        <v>5</v>
      </c>
      <c r="M2538" t="s">
        <v>7312</v>
      </c>
      <c r="N2538">
        <v>2.6</v>
      </c>
      <c r="O2538" s="7">
        <v>1028.51</v>
      </c>
      <c r="P2538">
        <v>4</v>
      </c>
      <c r="Q2538" t="s">
        <v>7289</v>
      </c>
      <c r="R2538">
        <f>IF(UPPER(TRIM(Table2[[#This Row],[Status_Clean]]))="CONVERTED",1,0)</f>
        <v>0</v>
      </c>
      <c r="S2538">
        <f>IF(ISNUMBER(MATCH(UPPER(TRIM(Table2[[#This Row],[Status_Clean]])),{"CONTACTED","QUALIFIED","CONVERTED"},0)),1,0)</f>
        <v>1</v>
      </c>
      <c r="T2538" cm="1">
        <f t="array" ref="T2538">_xlfn.SWITCH(UPPER(TRIM(Table2[[#This Row],[Status_Clean]])),"NEW",1,"CONTACTED",2,"QUALIFIED",3,"CONVERTED",4,"LOST",5,99)</f>
        <v>3</v>
      </c>
      <c r="U2538" t="str" cm="1">
        <f t="array" ref="U2538">_xlfn.LET(_xlpm.x,IFERROR(VALUE(Table2[[#This Row],[Response_Time_Hours]]),""),IF(_xlpm.x="","CHECK",_xlfn.IFS(_xlpm.x&lt;=1,"Immediate",_xlpm.x&lt;=6,"Fast",_xlpm.x&lt;=24,"Moderate",_xlpm.x&gt;24,"Delayed")))</f>
        <v>Fast</v>
      </c>
      <c r="V2538">
        <f>FLOOR(tbl_CleanLeads[[#This Row],[Response_Time_Hours]],6)</f>
        <v>0</v>
      </c>
      <c r="W2538" t="str" cm="1">
        <f t="array" ref="W2538">IF(Table2[[#This Row],[Interaction_Count_Final]]="","N/A",_xlfn.IFS(Table2[[#This Row],[Interaction_Count_Final]]&lt;=2,"Low",Table2[[#This Row],[Interaction_Count_Final]]&lt;=5,"Medium",Table2[[#This Row],[Interaction_Count_Final]]&gt;=6,"High",TRUE,"CHECK"))</f>
        <v>Medium</v>
      </c>
      <c r="X2538" t="b">
        <f t="shared" si="39"/>
        <v>1</v>
      </c>
      <c r="Y2538" t="b">
        <f>tbl_CleanLeads[[#This Row],[Response_Time_Hours]]&gt;24</f>
        <v>0</v>
      </c>
      <c r="Z2538" s="13" t="b">
        <f>tbl_CleanLeads[[#This Row],[Response_Time_Hours]]&gt;72</f>
        <v>0</v>
      </c>
      <c r="AA2538" s="13" t="b">
        <f>tbl_CleanLeads[[#This Row],[Status_Clean]]="Converted"</f>
        <v>0</v>
      </c>
    </row>
    <row r="2539" spans="1:27">
      <c r="A2539" t="s">
        <v>90</v>
      </c>
      <c r="B2539" t="s">
        <v>7186</v>
      </c>
      <c r="C2539" t="s">
        <v>7187</v>
      </c>
      <c r="D2539" t="s">
        <v>7258</v>
      </c>
      <c r="E2539" t="s">
        <v>69</v>
      </c>
      <c r="F2539" t="s">
        <v>250</v>
      </c>
      <c r="G2539" s="1">
        <v>45157</v>
      </c>
      <c r="H2539" s="8">
        <f>MONTH(tbl_CleanLeads[[#This Row],[Lead_Date_Final]])</f>
        <v>8</v>
      </c>
      <c r="I2539" t="s">
        <v>7310</v>
      </c>
      <c r="J2539" t="s">
        <v>7263</v>
      </c>
      <c r="K2539" t="s">
        <v>7288</v>
      </c>
      <c r="L2539">
        <f>WEEKDAY(tbl_CleanLeads[[#This Row],[Lead_Date_Final]],2)</f>
        <v>6</v>
      </c>
      <c r="M2539" t="s">
        <v>7278</v>
      </c>
      <c r="N2539">
        <v>39</v>
      </c>
      <c r="O2539" s="7">
        <v>1792.17</v>
      </c>
      <c r="P2539">
        <v>2</v>
      </c>
      <c r="Q2539" t="s">
        <v>7289</v>
      </c>
      <c r="R2539">
        <f>IF(UPPER(TRIM(Table2[[#This Row],[Status_Clean]]))="CONVERTED",1,0)</f>
        <v>1</v>
      </c>
      <c r="S2539">
        <f>IF(ISNUMBER(MATCH(UPPER(TRIM(Table2[[#This Row],[Status_Clean]])),{"CONTACTED","QUALIFIED","CONVERTED"},0)),1,0)</f>
        <v>1</v>
      </c>
      <c r="T2539" cm="1">
        <f t="array" ref="T2539">_xlfn.SWITCH(UPPER(TRIM(Table2[[#This Row],[Status_Clean]])),"NEW",1,"CONTACTED",2,"QUALIFIED",3,"CONVERTED",4,"LOST",5,99)</f>
        <v>4</v>
      </c>
      <c r="U2539" t="str" cm="1">
        <f t="array" ref="U2539">_xlfn.LET(_xlpm.x,IFERROR(VALUE(Table2[[#This Row],[Response_Time_Hours]]),""),IF(_xlpm.x="","CHECK",_xlfn.IFS(_xlpm.x&lt;=1,"Immediate",_xlpm.x&lt;=6,"Fast",_xlpm.x&lt;=24,"Moderate",_xlpm.x&gt;24,"Delayed")))</f>
        <v>Delayed</v>
      </c>
      <c r="V2539">
        <f>FLOOR(tbl_CleanLeads[[#This Row],[Response_Time_Hours]],6)</f>
        <v>36</v>
      </c>
      <c r="W2539" t="str" cm="1">
        <f t="array" ref="W2539">IF(Table2[[#This Row],[Interaction_Count_Final]]="","N/A",_xlfn.IFS(Table2[[#This Row],[Interaction_Count_Final]]&lt;=2,"Low",Table2[[#This Row],[Interaction_Count_Final]]&lt;=5,"Medium",Table2[[#This Row],[Interaction_Count_Final]]&gt;=6,"High",TRUE,"CHECK"))</f>
        <v>Low</v>
      </c>
      <c r="X2539" t="b">
        <f t="shared" si="39"/>
        <v>1</v>
      </c>
      <c r="Y2539" t="b">
        <f>tbl_CleanLeads[[#This Row],[Response_Time_Hours]]&gt;24</f>
        <v>1</v>
      </c>
      <c r="Z2539" s="13" t="b">
        <f>tbl_CleanLeads[[#This Row],[Response_Time_Hours]]&gt;72</f>
        <v>0</v>
      </c>
      <c r="AA2539" s="13" t="b">
        <f>tbl_CleanLeads[[#This Row],[Status_Clean]]="Converted"</f>
        <v>1</v>
      </c>
    </row>
    <row r="2540" spans="1:27">
      <c r="A2540" t="s">
        <v>70</v>
      </c>
      <c r="B2540" t="s">
        <v>7189</v>
      </c>
      <c r="C2540" t="s">
        <v>7190</v>
      </c>
      <c r="D2540" t="s">
        <v>7303</v>
      </c>
      <c r="E2540" t="s">
        <v>1356</v>
      </c>
      <c r="F2540" t="s">
        <v>71</v>
      </c>
      <c r="G2540" s="1">
        <v>44943</v>
      </c>
      <c r="H2540" s="8">
        <f>MONTH(tbl_CleanLeads[[#This Row],[Lead_Date_Final]])</f>
        <v>1</v>
      </c>
      <c r="I2540" t="s">
        <v>7317</v>
      </c>
      <c r="J2540" t="s">
        <v>7263</v>
      </c>
      <c r="K2540" t="s">
        <v>7284</v>
      </c>
      <c r="L2540">
        <f>WEEKDAY(tbl_CleanLeads[[#This Row],[Lead_Date_Final]],2)</f>
        <v>2</v>
      </c>
      <c r="M2540" t="s">
        <v>7265</v>
      </c>
      <c r="N2540">
        <v>50</v>
      </c>
      <c r="O2540" s="7">
        <v>1162.24</v>
      </c>
      <c r="P2540">
        <v>2</v>
      </c>
      <c r="Q2540" t="s">
        <v>7289</v>
      </c>
      <c r="R2540">
        <f>IF(UPPER(TRIM(Table2[[#This Row],[Status_Clean]]))="CONVERTED",1,0)</f>
        <v>0</v>
      </c>
      <c r="S2540">
        <f>IF(ISNUMBER(MATCH(UPPER(TRIM(Table2[[#This Row],[Status_Clean]])),{"CONTACTED","QUALIFIED","CONVERTED"},0)),1,0)</f>
        <v>1</v>
      </c>
      <c r="T2540" cm="1">
        <f t="array" ref="T2540">_xlfn.SWITCH(UPPER(TRIM(Table2[[#This Row],[Status_Clean]])),"NEW",1,"CONTACTED",2,"QUALIFIED",3,"CONVERTED",4,"LOST",5,99)</f>
        <v>3</v>
      </c>
      <c r="U2540" t="str" cm="1">
        <f t="array" ref="U2540">_xlfn.LET(_xlpm.x,IFERROR(VALUE(Table2[[#This Row],[Response_Time_Hours]]),""),IF(_xlpm.x="","CHECK",_xlfn.IFS(_xlpm.x&lt;=1,"Immediate",_xlpm.x&lt;=6,"Fast",_xlpm.x&lt;=24,"Moderate",_xlpm.x&gt;24,"Delayed")))</f>
        <v>Delayed</v>
      </c>
      <c r="V2540">
        <f>FLOOR(tbl_CleanLeads[[#This Row],[Response_Time_Hours]],6)</f>
        <v>48</v>
      </c>
      <c r="W2540" t="str" cm="1">
        <f t="array" ref="W2540">IF(Table2[[#This Row],[Interaction_Count_Final]]="","N/A",_xlfn.IFS(Table2[[#This Row],[Interaction_Count_Final]]&lt;=2,"Low",Table2[[#This Row],[Interaction_Count_Final]]&lt;=5,"Medium",Table2[[#This Row],[Interaction_Count_Final]]&gt;=6,"High",TRUE,"CHECK"))</f>
        <v>Low</v>
      </c>
      <c r="X2540" t="b">
        <f t="shared" si="39"/>
        <v>1</v>
      </c>
      <c r="Y2540" t="b">
        <f>tbl_CleanLeads[[#This Row],[Response_Time_Hours]]&gt;24</f>
        <v>1</v>
      </c>
      <c r="Z2540" s="13" t="b">
        <f>tbl_CleanLeads[[#This Row],[Response_Time_Hours]]&gt;72</f>
        <v>0</v>
      </c>
      <c r="AA2540" s="13" t="b">
        <f>tbl_CleanLeads[[#This Row],[Status_Clean]]="Converted"</f>
        <v>0</v>
      </c>
    </row>
    <row r="2541" spans="1:27">
      <c r="A2541" t="s">
        <v>63</v>
      </c>
      <c r="B2541" t="s">
        <v>7191</v>
      </c>
      <c r="C2541" t="s">
        <v>7192</v>
      </c>
      <c r="D2541" t="s">
        <v>7274</v>
      </c>
      <c r="E2541" t="s">
        <v>311</v>
      </c>
      <c r="F2541" t="s">
        <v>250</v>
      </c>
      <c r="G2541" s="1">
        <v>45474</v>
      </c>
      <c r="H2541" s="8">
        <f>MONTH(tbl_CleanLeads[[#This Row],[Lead_Date_Final]])</f>
        <v>7</v>
      </c>
      <c r="I2541" t="s">
        <v>7305</v>
      </c>
      <c r="J2541" t="s">
        <v>7271</v>
      </c>
      <c r="K2541" t="s">
        <v>7288</v>
      </c>
      <c r="L2541">
        <f>WEEKDAY(tbl_CleanLeads[[#This Row],[Lead_Date_Final]],2)</f>
        <v>1</v>
      </c>
      <c r="M2541" t="s">
        <v>7298</v>
      </c>
      <c r="N2541">
        <v>16.600000000000001</v>
      </c>
      <c r="O2541" s="7">
        <v>3106.27</v>
      </c>
      <c r="P2541">
        <v>1</v>
      </c>
      <c r="Q2541" t="s">
        <v>7266</v>
      </c>
      <c r="R2541">
        <f>IF(UPPER(TRIM(Table2[[#This Row],[Status_Clean]]))="CONVERTED",1,0)</f>
        <v>1</v>
      </c>
      <c r="S2541">
        <f>IF(ISNUMBER(MATCH(UPPER(TRIM(Table2[[#This Row],[Status_Clean]])),{"CONTACTED","QUALIFIED","CONVERTED"},0)),1,0)</f>
        <v>1</v>
      </c>
      <c r="T2541" cm="1">
        <f t="array" ref="T2541">_xlfn.SWITCH(UPPER(TRIM(Table2[[#This Row],[Status_Clean]])),"NEW",1,"CONTACTED",2,"QUALIFIED",3,"CONVERTED",4,"LOST",5,99)</f>
        <v>4</v>
      </c>
      <c r="U2541" t="str" cm="1">
        <f t="array" ref="U2541">_xlfn.LET(_xlpm.x,IFERROR(VALUE(Table2[[#This Row],[Response_Time_Hours]]),""),IF(_xlpm.x="","CHECK",_xlfn.IFS(_xlpm.x&lt;=1,"Immediate",_xlpm.x&lt;=6,"Fast",_xlpm.x&lt;=24,"Moderate",_xlpm.x&gt;24,"Delayed")))</f>
        <v>Moderate</v>
      </c>
      <c r="V2541">
        <f>FLOOR(tbl_CleanLeads[[#This Row],[Response_Time_Hours]],6)</f>
        <v>12</v>
      </c>
      <c r="W2541" t="str" cm="1">
        <f t="array" ref="W2541">IF(Table2[[#This Row],[Interaction_Count_Final]]="","N/A",_xlfn.IFS(Table2[[#This Row],[Interaction_Count_Final]]&lt;=2,"Low",Table2[[#This Row],[Interaction_Count_Final]]&lt;=5,"Medium",Table2[[#This Row],[Interaction_Count_Final]]&gt;=6,"High",TRUE,"CHECK"))</f>
        <v>Low</v>
      </c>
      <c r="X2541" t="b">
        <f t="shared" si="39"/>
        <v>1</v>
      </c>
      <c r="Y2541" t="b">
        <f>tbl_CleanLeads[[#This Row],[Response_Time_Hours]]&gt;24</f>
        <v>0</v>
      </c>
      <c r="Z2541" s="13" t="b">
        <f>tbl_CleanLeads[[#This Row],[Response_Time_Hours]]&gt;72</f>
        <v>0</v>
      </c>
      <c r="AA2541" s="13" t="b">
        <f>tbl_CleanLeads[[#This Row],[Status_Clean]]="Converted"</f>
        <v>1</v>
      </c>
    </row>
    <row r="2542" spans="1:27">
      <c r="A2542" t="s">
        <v>63</v>
      </c>
      <c r="B2542" t="s">
        <v>7193</v>
      </c>
      <c r="C2542" t="s">
        <v>7194</v>
      </c>
      <c r="D2542" t="s">
        <v>7268</v>
      </c>
      <c r="E2542" t="s">
        <v>263</v>
      </c>
      <c r="F2542" t="s">
        <v>71</v>
      </c>
      <c r="G2542" s="1">
        <v>45183</v>
      </c>
      <c r="H2542" s="8">
        <f>MONTH(tbl_CleanLeads[[#This Row],[Lead_Date_Final]])</f>
        <v>9</v>
      </c>
      <c r="I2542" t="s">
        <v>7287</v>
      </c>
      <c r="J2542" t="s">
        <v>7263</v>
      </c>
      <c r="K2542" t="s">
        <v>7288</v>
      </c>
      <c r="L2542">
        <f>WEEKDAY(tbl_CleanLeads[[#This Row],[Lead_Date_Final]],2)</f>
        <v>4</v>
      </c>
      <c r="M2542" t="s">
        <v>7285</v>
      </c>
      <c r="N2542">
        <v>49.4</v>
      </c>
      <c r="O2542" s="7">
        <v>4330.8100000000004</v>
      </c>
      <c r="P2542">
        <v>39</v>
      </c>
      <c r="Q2542" t="s">
        <v>7273</v>
      </c>
      <c r="R2542">
        <f>IF(UPPER(TRIM(Table2[[#This Row],[Status_Clean]]))="CONVERTED",1,0)</f>
        <v>0</v>
      </c>
      <c r="S2542">
        <f>IF(ISNUMBER(MATCH(UPPER(TRIM(Table2[[#This Row],[Status_Clean]])),{"CONTACTED","QUALIFIED","CONVERTED"},0)),1,0)</f>
        <v>1</v>
      </c>
      <c r="T2542" cm="1">
        <f t="array" ref="T2542">_xlfn.SWITCH(UPPER(TRIM(Table2[[#This Row],[Status_Clean]])),"NEW",1,"CONTACTED",2,"QUALIFIED",3,"CONVERTED",4,"LOST",5,99)</f>
        <v>3</v>
      </c>
      <c r="U2542" t="str" cm="1">
        <f t="array" ref="U2542">_xlfn.LET(_xlpm.x,IFERROR(VALUE(Table2[[#This Row],[Response_Time_Hours]]),""),IF(_xlpm.x="","CHECK",_xlfn.IFS(_xlpm.x&lt;=1,"Immediate",_xlpm.x&lt;=6,"Fast",_xlpm.x&lt;=24,"Moderate",_xlpm.x&gt;24,"Delayed")))</f>
        <v>Delayed</v>
      </c>
      <c r="V2542">
        <f>FLOOR(tbl_CleanLeads[[#This Row],[Response_Time_Hours]],6)</f>
        <v>48</v>
      </c>
      <c r="W2542" t="str" cm="1">
        <f t="array" ref="W2542">IF(Table2[[#This Row],[Interaction_Count_Final]]="","N/A",_xlfn.IFS(Table2[[#This Row],[Interaction_Count_Final]]&lt;=2,"Low",Table2[[#This Row],[Interaction_Count_Final]]&lt;=5,"Medium",Table2[[#This Row],[Interaction_Count_Final]]&gt;=6,"High",TRUE,"CHECK"))</f>
        <v>High</v>
      </c>
      <c r="X2542" t="b">
        <f t="shared" si="39"/>
        <v>1</v>
      </c>
      <c r="Y2542" t="b">
        <f>tbl_CleanLeads[[#This Row],[Response_Time_Hours]]&gt;24</f>
        <v>1</v>
      </c>
      <c r="Z2542" s="13" t="b">
        <f>tbl_CleanLeads[[#This Row],[Response_Time_Hours]]&gt;72</f>
        <v>0</v>
      </c>
      <c r="AA2542" s="13" t="b">
        <f>tbl_CleanLeads[[#This Row],[Status_Clean]]="Converted"</f>
        <v>0</v>
      </c>
    </row>
    <row r="2543" spans="1:27">
      <c r="A2543" t="s">
        <v>70</v>
      </c>
      <c r="B2543" t="s">
        <v>7197</v>
      </c>
      <c r="C2543" t="s">
        <v>7198</v>
      </c>
      <c r="D2543" t="s">
        <v>7258</v>
      </c>
      <c r="E2543" t="s">
        <v>363</v>
      </c>
      <c r="F2543" t="s">
        <v>193</v>
      </c>
      <c r="G2543" s="1">
        <v>44932</v>
      </c>
      <c r="H2543" s="8">
        <f>MONTH(tbl_CleanLeads[[#This Row],[Lead_Date_Final]])</f>
        <v>1</v>
      </c>
      <c r="I2543" t="s">
        <v>7317</v>
      </c>
      <c r="J2543" t="s">
        <v>7263</v>
      </c>
      <c r="K2543" t="s">
        <v>7284</v>
      </c>
      <c r="L2543">
        <f>WEEKDAY(tbl_CleanLeads[[#This Row],[Lead_Date_Final]],2)</f>
        <v>5</v>
      </c>
      <c r="M2543" t="s">
        <v>7312</v>
      </c>
      <c r="N2543">
        <v>4.8000000000000007</v>
      </c>
      <c r="O2543" s="7">
        <v>2746.77</v>
      </c>
      <c r="P2543">
        <v>33</v>
      </c>
      <c r="Q2543" t="s">
        <v>7266</v>
      </c>
      <c r="R2543">
        <f>IF(UPPER(TRIM(Table2[[#This Row],[Status_Clean]]))="CONVERTED",1,0)</f>
        <v>0</v>
      </c>
      <c r="S2543">
        <f>IF(ISNUMBER(MATCH(UPPER(TRIM(Table2[[#This Row],[Status_Clean]])),{"CONTACTED","QUALIFIED","CONVERTED"},0)),1,0)</f>
        <v>0</v>
      </c>
      <c r="T2543" cm="1">
        <f t="array" ref="T2543">_xlfn.SWITCH(UPPER(TRIM(Table2[[#This Row],[Status_Clean]])),"NEW",1,"CONTACTED",2,"QUALIFIED",3,"CONVERTED",4,"LOST",5,99)</f>
        <v>1</v>
      </c>
      <c r="U2543" t="str" cm="1">
        <f t="array" ref="U2543">_xlfn.LET(_xlpm.x,IFERROR(VALUE(Table2[[#This Row],[Response_Time_Hours]]),""),IF(_xlpm.x="","CHECK",_xlfn.IFS(_xlpm.x&lt;=1,"Immediate",_xlpm.x&lt;=6,"Fast",_xlpm.x&lt;=24,"Moderate",_xlpm.x&gt;24,"Delayed")))</f>
        <v>Fast</v>
      </c>
      <c r="V2543">
        <f>FLOOR(tbl_CleanLeads[[#This Row],[Response_Time_Hours]],6)</f>
        <v>0</v>
      </c>
      <c r="W2543" t="str" cm="1">
        <f t="array" ref="W2543">IF(Table2[[#This Row],[Interaction_Count_Final]]="","N/A",_xlfn.IFS(Table2[[#This Row],[Interaction_Count_Final]]&lt;=2,"Low",Table2[[#This Row],[Interaction_Count_Final]]&lt;=5,"Medium",Table2[[#This Row],[Interaction_Count_Final]]&gt;=6,"High",TRUE,"CHECK"))</f>
        <v>High</v>
      </c>
      <c r="X2543" t="b">
        <f t="shared" si="39"/>
        <v>1</v>
      </c>
      <c r="Y2543" t="b">
        <f>tbl_CleanLeads[[#This Row],[Response_Time_Hours]]&gt;24</f>
        <v>0</v>
      </c>
      <c r="Z2543" s="13" t="b">
        <f>tbl_CleanLeads[[#This Row],[Response_Time_Hours]]&gt;72</f>
        <v>0</v>
      </c>
      <c r="AA2543" s="13" t="b">
        <f>tbl_CleanLeads[[#This Row],[Status_Clean]]="Converted"</f>
        <v>0</v>
      </c>
    </row>
    <row r="2544" spans="1:27">
      <c r="A2544" t="s">
        <v>90</v>
      </c>
      <c r="B2544" t="s">
        <v>7199</v>
      </c>
      <c r="C2544" t="s">
        <v>7200</v>
      </c>
      <c r="D2544" t="s">
        <v>7268</v>
      </c>
      <c r="E2544" t="s">
        <v>254</v>
      </c>
      <c r="F2544" t="s">
        <v>250</v>
      </c>
      <c r="G2544" s="1">
        <v>45337</v>
      </c>
      <c r="H2544" s="8">
        <f>MONTH(tbl_CleanLeads[[#This Row],[Lead_Date_Final]])</f>
        <v>2</v>
      </c>
      <c r="I2544" t="s">
        <v>7283</v>
      </c>
      <c r="J2544" t="s">
        <v>7271</v>
      </c>
      <c r="K2544" t="s">
        <v>7284</v>
      </c>
      <c r="L2544">
        <f>WEEKDAY(tbl_CleanLeads[[#This Row],[Lead_Date_Final]],2)</f>
        <v>4</v>
      </c>
      <c r="M2544" t="s">
        <v>7285</v>
      </c>
      <c r="N2544">
        <v>2.1</v>
      </c>
      <c r="O2544" s="7">
        <v>1889.11</v>
      </c>
      <c r="P2544">
        <v>18</v>
      </c>
      <c r="Q2544" t="s">
        <v>7289</v>
      </c>
      <c r="R2544">
        <f>IF(UPPER(TRIM(Table2[[#This Row],[Status_Clean]]))="CONVERTED",1,0)</f>
        <v>1</v>
      </c>
      <c r="S2544">
        <f>IF(ISNUMBER(MATCH(UPPER(TRIM(Table2[[#This Row],[Status_Clean]])),{"CONTACTED","QUALIFIED","CONVERTED"},0)),1,0)</f>
        <v>1</v>
      </c>
      <c r="T2544" cm="1">
        <f t="array" ref="T2544">_xlfn.SWITCH(UPPER(TRIM(Table2[[#This Row],[Status_Clean]])),"NEW",1,"CONTACTED",2,"QUALIFIED",3,"CONVERTED",4,"LOST",5,99)</f>
        <v>4</v>
      </c>
      <c r="U2544" t="str" cm="1">
        <f t="array" ref="U2544">_xlfn.LET(_xlpm.x,IFERROR(VALUE(Table2[[#This Row],[Response_Time_Hours]]),""),IF(_xlpm.x="","CHECK",_xlfn.IFS(_xlpm.x&lt;=1,"Immediate",_xlpm.x&lt;=6,"Fast",_xlpm.x&lt;=24,"Moderate",_xlpm.x&gt;24,"Delayed")))</f>
        <v>Fast</v>
      </c>
      <c r="V2544">
        <f>FLOOR(tbl_CleanLeads[[#This Row],[Response_Time_Hours]],6)</f>
        <v>0</v>
      </c>
      <c r="W2544" t="str" cm="1">
        <f t="array" ref="W2544">IF(Table2[[#This Row],[Interaction_Count_Final]]="","N/A",_xlfn.IFS(Table2[[#This Row],[Interaction_Count_Final]]&lt;=2,"Low",Table2[[#This Row],[Interaction_Count_Final]]&lt;=5,"Medium",Table2[[#This Row],[Interaction_Count_Final]]&gt;=6,"High",TRUE,"CHECK"))</f>
        <v>High</v>
      </c>
      <c r="X2544" t="b">
        <f t="shared" si="39"/>
        <v>1</v>
      </c>
      <c r="Y2544" t="b">
        <f>tbl_CleanLeads[[#This Row],[Response_Time_Hours]]&gt;24</f>
        <v>0</v>
      </c>
      <c r="Z2544" s="13" t="b">
        <f>tbl_CleanLeads[[#This Row],[Response_Time_Hours]]&gt;72</f>
        <v>0</v>
      </c>
      <c r="AA2544" s="13" t="b">
        <f>tbl_CleanLeads[[#This Row],[Status_Clean]]="Converted"</f>
        <v>1</v>
      </c>
    </row>
    <row r="2545" spans="1:27">
      <c r="A2545" t="s">
        <v>63</v>
      </c>
      <c r="B2545" t="s">
        <v>7202</v>
      </c>
      <c r="C2545" t="s">
        <v>7203</v>
      </c>
      <c r="D2545" t="s">
        <v>7268</v>
      </c>
      <c r="E2545" t="s">
        <v>106</v>
      </c>
      <c r="F2545" t="s">
        <v>125</v>
      </c>
      <c r="G2545" s="1">
        <v>45032</v>
      </c>
      <c r="H2545" s="8">
        <f>MONTH(tbl_CleanLeads[[#This Row],[Lead_Date_Final]])</f>
        <v>4</v>
      </c>
      <c r="I2545" t="s">
        <v>7297</v>
      </c>
      <c r="J2545" t="s">
        <v>7263</v>
      </c>
      <c r="K2545" t="s">
        <v>7277</v>
      </c>
      <c r="L2545">
        <f>WEEKDAY(tbl_CleanLeads[[#This Row],[Lead_Date_Final]],2)</f>
        <v>7</v>
      </c>
      <c r="M2545" t="s">
        <v>7293</v>
      </c>
      <c r="N2545">
        <v>26.1</v>
      </c>
      <c r="O2545" s="7">
        <v>1219.25</v>
      </c>
      <c r="P2545">
        <v>1</v>
      </c>
      <c r="Q2545" t="s">
        <v>7289</v>
      </c>
      <c r="R2545">
        <f>IF(UPPER(TRIM(Table2[[#This Row],[Status_Clean]]))="CONVERTED",1,0)</f>
        <v>0</v>
      </c>
      <c r="S2545">
        <f>IF(ISNUMBER(MATCH(UPPER(TRIM(Table2[[#This Row],[Status_Clean]])),{"CONTACTED","QUALIFIED","CONVERTED"},0)),1,0)</f>
        <v>1</v>
      </c>
      <c r="T2545" cm="1">
        <f t="array" ref="T2545">_xlfn.SWITCH(UPPER(TRIM(Table2[[#This Row],[Status_Clean]])),"NEW",1,"CONTACTED",2,"QUALIFIED",3,"CONVERTED",4,"LOST",5,99)</f>
        <v>2</v>
      </c>
      <c r="U2545" t="str" cm="1">
        <f t="array" ref="U2545">_xlfn.LET(_xlpm.x,IFERROR(VALUE(Table2[[#This Row],[Response_Time_Hours]]),""),IF(_xlpm.x="","CHECK",_xlfn.IFS(_xlpm.x&lt;=1,"Immediate",_xlpm.x&lt;=6,"Fast",_xlpm.x&lt;=24,"Moderate",_xlpm.x&gt;24,"Delayed")))</f>
        <v>Delayed</v>
      </c>
      <c r="V2545">
        <f>FLOOR(tbl_CleanLeads[[#This Row],[Response_Time_Hours]],6)</f>
        <v>24</v>
      </c>
      <c r="W2545" t="str" cm="1">
        <f t="array" ref="W2545">IF(Table2[[#This Row],[Interaction_Count_Final]]="","N/A",_xlfn.IFS(Table2[[#This Row],[Interaction_Count_Final]]&lt;=2,"Low",Table2[[#This Row],[Interaction_Count_Final]]&lt;=5,"Medium",Table2[[#This Row],[Interaction_Count_Final]]&gt;=6,"High",TRUE,"CHECK"))</f>
        <v>Low</v>
      </c>
      <c r="X2545" t="b">
        <f t="shared" si="39"/>
        <v>1</v>
      </c>
      <c r="Y2545" t="b">
        <f>tbl_CleanLeads[[#This Row],[Response_Time_Hours]]&gt;24</f>
        <v>1</v>
      </c>
      <c r="Z2545" s="13" t="b">
        <f>tbl_CleanLeads[[#This Row],[Response_Time_Hours]]&gt;72</f>
        <v>0</v>
      </c>
      <c r="AA2545" s="13" t="b">
        <f>tbl_CleanLeads[[#This Row],[Status_Clean]]="Converted"</f>
        <v>0</v>
      </c>
    </row>
    <row r="2546" spans="1:27">
      <c r="A2546" t="s">
        <v>90</v>
      </c>
      <c r="B2546" t="s">
        <v>7205</v>
      </c>
      <c r="C2546" t="s">
        <v>7206</v>
      </c>
      <c r="D2546" t="s">
        <v>7274</v>
      </c>
      <c r="E2546" t="s">
        <v>263</v>
      </c>
      <c r="F2546" t="s">
        <v>193</v>
      </c>
      <c r="G2546" s="1">
        <v>45167</v>
      </c>
      <c r="H2546" s="8">
        <f>MONTH(tbl_CleanLeads[[#This Row],[Lead_Date_Final]])</f>
        <v>8</v>
      </c>
      <c r="I2546" t="s">
        <v>7310</v>
      </c>
      <c r="J2546" t="s">
        <v>7263</v>
      </c>
      <c r="K2546" t="s">
        <v>7288</v>
      </c>
      <c r="L2546">
        <f>WEEKDAY(tbl_CleanLeads[[#This Row],[Lead_Date_Final]],2)</f>
        <v>2</v>
      </c>
      <c r="M2546" t="s">
        <v>7265</v>
      </c>
      <c r="N2546">
        <v>26.4</v>
      </c>
      <c r="O2546" s="7">
        <v>1109.6500000000001</v>
      </c>
      <c r="P2546">
        <v>8</v>
      </c>
      <c r="Q2546" t="s">
        <v>7289</v>
      </c>
      <c r="R2546">
        <f>IF(UPPER(TRIM(Table2[[#This Row],[Status_Clean]]))="CONVERTED",1,0)</f>
        <v>0</v>
      </c>
      <c r="S2546">
        <f>IF(ISNUMBER(MATCH(UPPER(TRIM(Table2[[#This Row],[Status_Clean]])),{"CONTACTED","QUALIFIED","CONVERTED"},0)),1,0)</f>
        <v>0</v>
      </c>
      <c r="T2546" cm="1">
        <f t="array" ref="T2546">_xlfn.SWITCH(UPPER(TRIM(Table2[[#This Row],[Status_Clean]])),"NEW",1,"CONTACTED",2,"QUALIFIED",3,"CONVERTED",4,"LOST",5,99)</f>
        <v>1</v>
      </c>
      <c r="U2546" t="str" cm="1">
        <f t="array" ref="U2546">_xlfn.LET(_xlpm.x,IFERROR(VALUE(Table2[[#This Row],[Response_Time_Hours]]),""),IF(_xlpm.x="","CHECK",_xlfn.IFS(_xlpm.x&lt;=1,"Immediate",_xlpm.x&lt;=6,"Fast",_xlpm.x&lt;=24,"Moderate",_xlpm.x&gt;24,"Delayed")))</f>
        <v>Delayed</v>
      </c>
      <c r="V2546">
        <f>FLOOR(tbl_CleanLeads[[#This Row],[Response_Time_Hours]],6)</f>
        <v>24</v>
      </c>
      <c r="W2546" t="str" cm="1">
        <f t="array" ref="W2546">IF(Table2[[#This Row],[Interaction_Count_Final]]="","N/A",_xlfn.IFS(Table2[[#This Row],[Interaction_Count_Final]]&lt;=2,"Low",Table2[[#This Row],[Interaction_Count_Final]]&lt;=5,"Medium",Table2[[#This Row],[Interaction_Count_Final]]&gt;=6,"High",TRUE,"CHECK"))</f>
        <v>High</v>
      </c>
      <c r="X2546" t="b">
        <f t="shared" si="39"/>
        <v>1</v>
      </c>
      <c r="Y2546" t="b">
        <f>tbl_CleanLeads[[#This Row],[Response_Time_Hours]]&gt;24</f>
        <v>1</v>
      </c>
      <c r="Z2546" s="13" t="b">
        <f>tbl_CleanLeads[[#This Row],[Response_Time_Hours]]&gt;72</f>
        <v>0</v>
      </c>
      <c r="AA2546" s="13" t="b">
        <f>tbl_CleanLeads[[#This Row],[Status_Clean]]="Converted"</f>
        <v>0</v>
      </c>
    </row>
    <row r="2547" spans="1:27">
      <c r="A2547" t="s">
        <v>63</v>
      </c>
      <c r="B2547" t="s">
        <v>7208</v>
      </c>
      <c r="C2547" t="s">
        <v>7209</v>
      </c>
      <c r="D2547" t="s">
        <v>7268</v>
      </c>
      <c r="E2547" t="s">
        <v>1356</v>
      </c>
      <c r="F2547" t="s">
        <v>125</v>
      </c>
      <c r="G2547" s="1">
        <v>45101</v>
      </c>
      <c r="H2547" s="8">
        <f>MONTH(tbl_CleanLeads[[#This Row],[Lead_Date_Final]])</f>
        <v>6</v>
      </c>
      <c r="I2547" t="s">
        <v>7276</v>
      </c>
      <c r="J2547" t="s">
        <v>7263</v>
      </c>
      <c r="K2547" t="s">
        <v>7277</v>
      </c>
      <c r="L2547">
        <f>WEEKDAY(tbl_CleanLeads[[#This Row],[Lead_Date_Final]],2)</f>
        <v>6</v>
      </c>
      <c r="M2547" t="s">
        <v>7278</v>
      </c>
      <c r="N2547">
        <v>2</v>
      </c>
      <c r="O2547" s="7">
        <v>4603.96</v>
      </c>
      <c r="P2547">
        <v>9</v>
      </c>
      <c r="Q2547" t="s">
        <v>7273</v>
      </c>
      <c r="R2547">
        <f>IF(UPPER(TRIM(Table2[[#This Row],[Status_Clean]]))="CONVERTED",1,0)</f>
        <v>0</v>
      </c>
      <c r="S2547">
        <f>IF(ISNUMBER(MATCH(UPPER(TRIM(Table2[[#This Row],[Status_Clean]])),{"CONTACTED","QUALIFIED","CONVERTED"},0)),1,0)</f>
        <v>1</v>
      </c>
      <c r="T2547" cm="1">
        <f t="array" ref="T2547">_xlfn.SWITCH(UPPER(TRIM(Table2[[#This Row],[Status_Clean]])),"NEW",1,"CONTACTED",2,"QUALIFIED",3,"CONVERTED",4,"LOST",5,99)</f>
        <v>2</v>
      </c>
      <c r="U2547" t="str" cm="1">
        <f t="array" ref="U2547">_xlfn.LET(_xlpm.x,IFERROR(VALUE(Table2[[#This Row],[Response_Time_Hours]]),""),IF(_xlpm.x="","CHECK",_xlfn.IFS(_xlpm.x&lt;=1,"Immediate",_xlpm.x&lt;=6,"Fast",_xlpm.x&lt;=24,"Moderate",_xlpm.x&gt;24,"Delayed")))</f>
        <v>Fast</v>
      </c>
      <c r="V2547">
        <f>FLOOR(tbl_CleanLeads[[#This Row],[Response_Time_Hours]],6)</f>
        <v>0</v>
      </c>
      <c r="W2547" t="str" cm="1">
        <f t="array" ref="W2547">IF(Table2[[#This Row],[Interaction_Count_Final]]="","N/A",_xlfn.IFS(Table2[[#This Row],[Interaction_Count_Final]]&lt;=2,"Low",Table2[[#This Row],[Interaction_Count_Final]]&lt;=5,"Medium",Table2[[#This Row],[Interaction_Count_Final]]&gt;=6,"High",TRUE,"CHECK"))</f>
        <v>High</v>
      </c>
      <c r="X2547" t="b">
        <f t="shared" si="39"/>
        <v>1</v>
      </c>
      <c r="Y2547" t="b">
        <f>tbl_CleanLeads[[#This Row],[Response_Time_Hours]]&gt;24</f>
        <v>0</v>
      </c>
      <c r="Z2547" s="13" t="b">
        <f>tbl_CleanLeads[[#This Row],[Response_Time_Hours]]&gt;72</f>
        <v>0</v>
      </c>
      <c r="AA2547" s="13" t="b">
        <f>tbl_CleanLeads[[#This Row],[Status_Clean]]="Converted"</f>
        <v>0</v>
      </c>
    </row>
    <row r="2548" spans="1:27">
      <c r="A2548" t="s">
        <v>90</v>
      </c>
      <c r="B2548" t="s">
        <v>7212</v>
      </c>
      <c r="C2548" t="s">
        <v>7213</v>
      </c>
      <c r="D2548" t="s">
        <v>7303</v>
      </c>
      <c r="E2548" t="s">
        <v>473</v>
      </c>
      <c r="F2548" t="s">
        <v>125</v>
      </c>
      <c r="G2548" s="1">
        <v>45615</v>
      </c>
      <c r="H2548" s="8">
        <f>MONTH(tbl_CleanLeads[[#This Row],[Lead_Date_Final]])</f>
        <v>11</v>
      </c>
      <c r="I2548" t="s">
        <v>7300</v>
      </c>
      <c r="J2548" t="s">
        <v>7271</v>
      </c>
      <c r="K2548" t="s">
        <v>7264</v>
      </c>
      <c r="L2548">
        <f>WEEKDAY(tbl_CleanLeads[[#This Row],[Lead_Date_Final]],2)</f>
        <v>2</v>
      </c>
      <c r="M2548" t="s">
        <v>7265</v>
      </c>
      <c r="N2548">
        <v>24</v>
      </c>
      <c r="O2548" s="7">
        <v>4103.9399999999996</v>
      </c>
      <c r="P2548">
        <v>42</v>
      </c>
      <c r="Q2548" t="s">
        <v>7273</v>
      </c>
      <c r="R2548">
        <f>IF(UPPER(TRIM(Table2[[#This Row],[Status_Clean]]))="CONVERTED",1,0)</f>
        <v>0</v>
      </c>
      <c r="S2548">
        <f>IF(ISNUMBER(MATCH(UPPER(TRIM(Table2[[#This Row],[Status_Clean]])),{"CONTACTED","QUALIFIED","CONVERTED"},0)),1,0)</f>
        <v>1</v>
      </c>
      <c r="T2548" cm="1">
        <f t="array" ref="T2548">_xlfn.SWITCH(UPPER(TRIM(Table2[[#This Row],[Status_Clean]])),"NEW",1,"CONTACTED",2,"QUALIFIED",3,"CONVERTED",4,"LOST",5,99)</f>
        <v>2</v>
      </c>
      <c r="U2548" t="str" cm="1">
        <f t="array" ref="U2548">_xlfn.LET(_xlpm.x,IFERROR(VALUE(Table2[[#This Row],[Response_Time_Hours]]),""),IF(_xlpm.x="","CHECK",_xlfn.IFS(_xlpm.x&lt;=1,"Immediate",_xlpm.x&lt;=6,"Fast",_xlpm.x&lt;=24,"Moderate",_xlpm.x&gt;24,"Delayed")))</f>
        <v>Moderate</v>
      </c>
      <c r="V2548">
        <f>FLOOR(tbl_CleanLeads[[#This Row],[Response_Time_Hours]],6)</f>
        <v>24</v>
      </c>
      <c r="W2548" t="str" cm="1">
        <f t="array" ref="W2548">IF(Table2[[#This Row],[Interaction_Count_Final]]="","N/A",_xlfn.IFS(Table2[[#This Row],[Interaction_Count_Final]]&lt;=2,"Low",Table2[[#This Row],[Interaction_Count_Final]]&lt;=5,"Medium",Table2[[#This Row],[Interaction_Count_Final]]&gt;=6,"High",TRUE,"CHECK"))</f>
        <v>High</v>
      </c>
      <c r="X2548" t="b">
        <f t="shared" si="39"/>
        <v>1</v>
      </c>
      <c r="Y2548" t="b">
        <f>tbl_CleanLeads[[#This Row],[Response_Time_Hours]]&gt;24</f>
        <v>0</v>
      </c>
      <c r="Z2548" s="13" t="b">
        <f>tbl_CleanLeads[[#This Row],[Response_Time_Hours]]&gt;72</f>
        <v>0</v>
      </c>
      <c r="AA2548" s="13" t="b">
        <f>tbl_CleanLeads[[#This Row],[Status_Clean]]="Converted"</f>
        <v>0</v>
      </c>
    </row>
    <row r="2549" spans="1:27">
      <c r="A2549" t="s">
        <v>63</v>
      </c>
      <c r="B2549" t="s">
        <v>7215</v>
      </c>
      <c r="C2549" t="s">
        <v>7216</v>
      </c>
      <c r="D2549" t="s">
        <v>7303</v>
      </c>
      <c r="E2549" t="s">
        <v>363</v>
      </c>
      <c r="F2549" t="s">
        <v>125</v>
      </c>
      <c r="G2549" s="1">
        <v>45586</v>
      </c>
      <c r="H2549" s="8">
        <f>MONTH(tbl_CleanLeads[[#This Row],[Lead_Date_Final]])</f>
        <v>10</v>
      </c>
      <c r="I2549" t="s">
        <v>7270</v>
      </c>
      <c r="J2549" t="s">
        <v>7271</v>
      </c>
      <c r="K2549" t="s">
        <v>7264</v>
      </c>
      <c r="L2549">
        <f>WEEKDAY(tbl_CleanLeads[[#This Row],[Lead_Date_Final]],2)</f>
        <v>1</v>
      </c>
      <c r="M2549" t="s">
        <v>7298</v>
      </c>
      <c r="N2549">
        <v>40.799999999999997</v>
      </c>
      <c r="O2549" s="7">
        <v>3382.7</v>
      </c>
      <c r="P2549">
        <v>5</v>
      </c>
      <c r="Q2549" t="s">
        <v>7266</v>
      </c>
      <c r="R2549">
        <f>IF(UPPER(TRIM(Table2[[#This Row],[Status_Clean]]))="CONVERTED",1,0)</f>
        <v>0</v>
      </c>
      <c r="S2549">
        <f>IF(ISNUMBER(MATCH(UPPER(TRIM(Table2[[#This Row],[Status_Clean]])),{"CONTACTED","QUALIFIED","CONVERTED"},0)),1,0)</f>
        <v>1</v>
      </c>
      <c r="T2549" cm="1">
        <f t="array" ref="T2549">_xlfn.SWITCH(UPPER(TRIM(Table2[[#This Row],[Status_Clean]])),"NEW",1,"CONTACTED",2,"QUALIFIED",3,"CONVERTED",4,"LOST",5,99)</f>
        <v>2</v>
      </c>
      <c r="U2549" t="str" cm="1">
        <f t="array" ref="U2549">_xlfn.LET(_xlpm.x,IFERROR(VALUE(Table2[[#This Row],[Response_Time_Hours]]),""),IF(_xlpm.x="","CHECK",_xlfn.IFS(_xlpm.x&lt;=1,"Immediate",_xlpm.x&lt;=6,"Fast",_xlpm.x&lt;=24,"Moderate",_xlpm.x&gt;24,"Delayed")))</f>
        <v>Delayed</v>
      </c>
      <c r="V2549">
        <f>FLOOR(tbl_CleanLeads[[#This Row],[Response_Time_Hours]],6)</f>
        <v>36</v>
      </c>
      <c r="W2549" t="str" cm="1">
        <f t="array" ref="W2549">IF(Table2[[#This Row],[Interaction_Count_Final]]="","N/A",_xlfn.IFS(Table2[[#This Row],[Interaction_Count_Final]]&lt;=2,"Low",Table2[[#This Row],[Interaction_Count_Final]]&lt;=5,"Medium",Table2[[#This Row],[Interaction_Count_Final]]&gt;=6,"High",TRUE,"CHECK"))</f>
        <v>Medium</v>
      </c>
      <c r="X2549" t="b">
        <f t="shared" si="39"/>
        <v>1</v>
      </c>
      <c r="Y2549" t="b">
        <f>tbl_CleanLeads[[#This Row],[Response_Time_Hours]]&gt;24</f>
        <v>1</v>
      </c>
      <c r="Z2549" s="13" t="b">
        <f>tbl_CleanLeads[[#This Row],[Response_Time_Hours]]&gt;72</f>
        <v>0</v>
      </c>
      <c r="AA2549" s="13" t="b">
        <f>tbl_CleanLeads[[#This Row],[Status_Clean]]="Converted"</f>
        <v>0</v>
      </c>
    </row>
    <row r="2550" spans="1:27">
      <c r="A2550" t="s">
        <v>102</v>
      </c>
      <c r="B2550" t="s">
        <v>7218</v>
      </c>
      <c r="C2550" t="s">
        <v>7219</v>
      </c>
      <c r="D2550" t="s">
        <v>7303</v>
      </c>
      <c r="E2550" t="s">
        <v>363</v>
      </c>
      <c r="F2550" t="s">
        <v>125</v>
      </c>
      <c r="G2550" s="1">
        <v>45261</v>
      </c>
      <c r="H2550" s="8">
        <f>MONTH(tbl_CleanLeads[[#This Row],[Lead_Date_Final]])</f>
        <v>12</v>
      </c>
      <c r="I2550" t="s">
        <v>7262</v>
      </c>
      <c r="J2550" t="s">
        <v>7263</v>
      </c>
      <c r="K2550" t="s">
        <v>7264</v>
      </c>
      <c r="L2550">
        <f>WEEKDAY(tbl_CleanLeads[[#This Row],[Lead_Date_Final]],2)</f>
        <v>5</v>
      </c>
      <c r="M2550" t="s">
        <v>7312</v>
      </c>
      <c r="N2550">
        <v>7</v>
      </c>
      <c r="O2550" s="7">
        <v>3431.66</v>
      </c>
      <c r="P2550">
        <v>15</v>
      </c>
      <c r="Q2550" t="s">
        <v>7266</v>
      </c>
      <c r="R2550">
        <f>IF(UPPER(TRIM(Table2[[#This Row],[Status_Clean]]))="CONVERTED",1,0)</f>
        <v>0</v>
      </c>
      <c r="S2550">
        <f>IF(ISNUMBER(MATCH(UPPER(TRIM(Table2[[#This Row],[Status_Clean]])),{"CONTACTED","QUALIFIED","CONVERTED"},0)),1,0)</f>
        <v>1</v>
      </c>
      <c r="T2550" cm="1">
        <f t="array" ref="T2550">_xlfn.SWITCH(UPPER(TRIM(Table2[[#This Row],[Status_Clean]])),"NEW",1,"CONTACTED",2,"QUALIFIED",3,"CONVERTED",4,"LOST",5,99)</f>
        <v>2</v>
      </c>
      <c r="U2550" t="str" cm="1">
        <f t="array" ref="U2550">_xlfn.LET(_xlpm.x,IFERROR(VALUE(Table2[[#This Row],[Response_Time_Hours]]),""),IF(_xlpm.x="","CHECK",_xlfn.IFS(_xlpm.x&lt;=1,"Immediate",_xlpm.x&lt;=6,"Fast",_xlpm.x&lt;=24,"Moderate",_xlpm.x&gt;24,"Delayed")))</f>
        <v>Moderate</v>
      </c>
      <c r="V2550">
        <f>FLOOR(tbl_CleanLeads[[#This Row],[Response_Time_Hours]],6)</f>
        <v>6</v>
      </c>
      <c r="W2550" t="str" cm="1">
        <f t="array" ref="W2550">IF(Table2[[#This Row],[Interaction_Count_Final]]="","N/A",_xlfn.IFS(Table2[[#This Row],[Interaction_Count_Final]]&lt;=2,"Low",Table2[[#This Row],[Interaction_Count_Final]]&lt;=5,"Medium",Table2[[#This Row],[Interaction_Count_Final]]&gt;=6,"High",TRUE,"CHECK"))</f>
        <v>High</v>
      </c>
      <c r="X2550" t="b">
        <f t="shared" si="39"/>
        <v>1</v>
      </c>
      <c r="Y2550" t="b">
        <f>tbl_CleanLeads[[#This Row],[Response_Time_Hours]]&gt;24</f>
        <v>0</v>
      </c>
      <c r="Z2550" s="13" t="b">
        <f>tbl_CleanLeads[[#This Row],[Response_Time_Hours]]&gt;72</f>
        <v>0</v>
      </c>
      <c r="AA2550" s="13" t="b">
        <f>tbl_CleanLeads[[#This Row],[Status_Clean]]="Converted"</f>
        <v>0</v>
      </c>
    </row>
    <row r="2551" spans="1:27">
      <c r="A2551" t="s">
        <v>63</v>
      </c>
      <c r="B2551" t="s">
        <v>7220</v>
      </c>
      <c r="C2551" t="s">
        <v>8832</v>
      </c>
      <c r="D2551" t="s">
        <v>7274</v>
      </c>
      <c r="E2551" t="s">
        <v>263</v>
      </c>
      <c r="F2551" t="s">
        <v>193</v>
      </c>
      <c r="G2551" s="1">
        <v>45359</v>
      </c>
      <c r="H2551" s="8">
        <f>MONTH(tbl_CleanLeads[[#This Row],[Lead_Date_Final]])</f>
        <v>3</v>
      </c>
      <c r="I2551" t="s">
        <v>7295</v>
      </c>
      <c r="J2551" t="s">
        <v>7271</v>
      </c>
      <c r="K2551" t="s">
        <v>7284</v>
      </c>
      <c r="L2551">
        <f>WEEKDAY(tbl_CleanLeads[[#This Row],[Lead_Date_Final]],2)</f>
        <v>5</v>
      </c>
      <c r="M2551" t="s">
        <v>7312</v>
      </c>
      <c r="N2551">
        <v>18</v>
      </c>
      <c r="O2551" s="7">
        <v>3456.63</v>
      </c>
      <c r="P2551">
        <v>6</v>
      </c>
      <c r="Q2551" t="s">
        <v>7266</v>
      </c>
      <c r="R2551">
        <f>IF(UPPER(TRIM(Table2[[#This Row],[Status_Clean]]))="CONVERTED",1,0)</f>
        <v>0</v>
      </c>
      <c r="S2551">
        <f>IF(ISNUMBER(MATCH(UPPER(TRIM(Table2[[#This Row],[Status_Clean]])),{"CONTACTED","QUALIFIED","CONVERTED"},0)),1,0)</f>
        <v>0</v>
      </c>
      <c r="T2551" cm="1">
        <f t="array" ref="T2551">_xlfn.SWITCH(UPPER(TRIM(Table2[[#This Row],[Status_Clean]])),"NEW",1,"CONTACTED",2,"QUALIFIED",3,"CONVERTED",4,"LOST",5,99)</f>
        <v>1</v>
      </c>
      <c r="U2551" t="str" cm="1">
        <f t="array" ref="U2551">_xlfn.LET(_xlpm.x,IFERROR(VALUE(Table2[[#This Row],[Response_Time_Hours]]),""),IF(_xlpm.x="","CHECK",_xlfn.IFS(_xlpm.x&lt;=1,"Immediate",_xlpm.x&lt;=6,"Fast",_xlpm.x&lt;=24,"Moderate",_xlpm.x&gt;24,"Delayed")))</f>
        <v>Moderate</v>
      </c>
      <c r="V2551">
        <f>FLOOR(tbl_CleanLeads[[#This Row],[Response_Time_Hours]],6)</f>
        <v>18</v>
      </c>
      <c r="W2551" t="str" cm="1">
        <f t="array" ref="W2551">IF(Table2[[#This Row],[Interaction_Count_Final]]="","N/A",_xlfn.IFS(Table2[[#This Row],[Interaction_Count_Final]]&lt;=2,"Low",Table2[[#This Row],[Interaction_Count_Final]]&lt;=5,"Medium",Table2[[#This Row],[Interaction_Count_Final]]&gt;=6,"High",TRUE,"CHECK"))</f>
        <v>High</v>
      </c>
      <c r="X2551" t="b">
        <f t="shared" si="39"/>
        <v>1</v>
      </c>
      <c r="Y2551" t="b">
        <f>tbl_CleanLeads[[#This Row],[Response_Time_Hours]]&gt;24</f>
        <v>0</v>
      </c>
      <c r="Z2551" s="13" t="b">
        <f>tbl_CleanLeads[[#This Row],[Response_Time_Hours]]&gt;72</f>
        <v>0</v>
      </c>
      <c r="AA2551" s="13" t="b">
        <f>tbl_CleanLeads[[#This Row],[Status_Clean]]="Converted"</f>
        <v>0</v>
      </c>
    </row>
    <row r="2553" spans="1:27">
      <c r="F2553" s="11"/>
    </row>
  </sheetData>
  <dataValidations count="6">
    <dataValidation type="list" allowBlank="1" showInputMessage="1" showErrorMessage="1" errorTitle="Select a valid pipeline stage." sqref="F1:F2551" xr:uid="{00000000-0002-0000-0200-000000000000}">
      <formula1>"NEW,CONTACTED,QUALIFIED,CONVERTED,LOST"</formula1>
    </dataValidation>
    <dataValidation allowBlank="1" showInputMessage="1" showErrorMessage="1" sqref="F2552:F1048576" xr:uid="{00000000-0002-0000-0200-000001000000}"/>
    <dataValidation type="list" errorStyle="warning" allowBlank="1" showInputMessage="1" showErrorMessage="1" errorTitle="Select a valid assigned agent." sqref="A1:A2551" xr:uid="{00000000-0002-0000-0200-000002000000}">
      <formula1>"Agent_A,Agent_B,Agent_C,Agent_D"</formula1>
    </dataValidation>
    <dataValidation type="decimal" allowBlank="1" showInputMessage="1" showErrorMessage="1" errorTitle="Enter response time in hours." sqref="N1:N2551" xr:uid="{00000000-0002-0000-0200-000003000000}">
      <formula1>0</formula1>
      <formula2>720</formula2>
    </dataValidation>
    <dataValidation type="whole" operator="greaterThanOrEqual" allowBlank="1" showInputMessage="1" showErrorMessage="1" errorTitle="Enter a non-negative interaction count." sqref="P1:P2551" xr:uid="{00000000-0002-0000-0200-000004000000}">
      <formula1>0</formula1>
    </dataValidation>
    <dataValidation type="date" allowBlank="1" showInputMessage="1" showErrorMessage="1" errorTitle="Enter a valid project date." sqref="G1:G2551" xr:uid="{00000000-0002-0000-0200-000005000000}">
      <formula1>44927</formula1>
      <formula2>45657</formula2>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Azlin .</dc:creator>
  <cp:keywords/>
  <dc:description/>
  <cp:lastModifiedBy/>
  <cp:revision/>
  <dcterms:created xsi:type="dcterms:W3CDTF">2026-06-11T05:19:27Z</dcterms:created>
  <dcterms:modified xsi:type="dcterms:W3CDTF">2026-07-03T00:14:56Z</dcterms:modified>
  <cp:category/>
  <cp:contentStatus/>
</cp:coreProperties>
</file>